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hidePivotFieldList="1" defaultThemeVersion="124226"/>
  <mc:AlternateContent xmlns:mc="http://schemas.openxmlformats.org/markup-compatibility/2006">
    <mc:Choice Requires="x15">
      <x15ac:absPath xmlns:x15ac="http://schemas.microsoft.com/office/spreadsheetml/2010/11/ac" url="\\MAYCHUDELL\PKT - Copy 2\06 VU\CHỊ HUỆ HÀ NỘI\2026\"/>
    </mc:Choice>
  </mc:AlternateContent>
  <xr:revisionPtr revIDLastSave="0" documentId="13_ncr:9_{9732FF9B-57DF-462C-8737-5C78044A5166}" xr6:coauthVersionLast="47" xr6:coauthVersionMax="47" xr10:uidLastSave="{00000000-0000-0000-0000-000000000000}"/>
  <bookViews>
    <workbookView xWindow="-120" yWindow="-120" windowWidth="20730" windowHeight="11040" tabRatio="886" activeTab="1" xr2:uid="{A4684BE7-0F3E-437B-9EC4-D72C11F371DC}"/>
  </bookViews>
  <sheets>
    <sheet name="VIN -MEGA" sheetId="1" r:id="rId1"/>
    <sheet name="PXK-HÓA ĐƠN" sheetId="19" r:id="rId2"/>
    <sheet name="Hàng bán trả lại ST_Khac" sheetId="15" r:id="rId3"/>
    <sheet name="BC TONG SL" sheetId="16" r:id="rId4"/>
    <sheet name="Xuat_Tra_Doi" sheetId="7" r:id="rId5"/>
    <sheet name="Gia_MB" sheetId="2" r:id="rId6"/>
    <sheet name="MA_NVBH" sheetId="8" r:id="rId7"/>
    <sheet name="TONG_SL" sheetId="4" r:id="rId8"/>
    <sheet name="Chuyển Mã" sheetId="13" r:id="rId9"/>
    <sheet name="Ma_KH" sheetId="5" r:id="rId10"/>
    <sheet name="Gia_HD_XI_SPL" sheetId="17" r:id="rId11"/>
    <sheet name="Ma_Cu-Moi" sheetId="20" r:id="rId12"/>
  </sheets>
  <externalReferences>
    <externalReference r:id="rId13"/>
    <externalReference r:id="rId14"/>
  </externalReferences>
  <definedNames>
    <definedName name="_xlnm._FilterDatabase" localSheetId="5" hidden="1">Gia_MB!$G$4:$G$1192</definedName>
    <definedName name="_xlnm._FilterDatabase" localSheetId="2" hidden="1">'Hàng bán trả lại ST_Khac'!$A$1:$AU$61</definedName>
    <definedName name="_xlnm._FilterDatabase" localSheetId="11" hidden="1">'Ma_Cu-Moi'!$A$1:$B$5040</definedName>
    <definedName name="_xlnm._FilterDatabase" localSheetId="1" hidden="1">'PXK-HÓA ĐƠN'!$A$2:$Z$847</definedName>
    <definedName name="_xlnm._FilterDatabase" localSheetId="0" hidden="1">'VIN -MEGA'!$A$2:$Z$4797</definedName>
    <definedName name="_xlnm._FilterDatabase" localSheetId="4" hidden="1">Xuat_Tra_Doi!$A$2:$AY$2</definedName>
    <definedName name="Ma_HH">TONG_SL!$A$2:$A$85</definedName>
    <definedName name="Ma_KH">Ma_KH!$A$2:$A$2574</definedName>
    <definedName name="Ma_NV">MA_NVBH!$A$2:$A$14</definedName>
    <definedName name="MA_VTHH">TONG_SL!$A:$A</definedName>
  </definedNames>
  <calcPr calcId="191029" fullCalcOnLoad="1"/>
  <pivotCaches>
    <pivotCache cacheId="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478" i="19" l="1"/>
  <c r="X479" i="19"/>
  <c r="X480" i="19"/>
  <c r="X481" i="19"/>
  <c r="X482" i="19"/>
  <c r="X483" i="19"/>
  <c r="X484" i="19"/>
  <c r="X485" i="19"/>
  <c r="X486" i="19"/>
  <c r="X487" i="19"/>
  <c r="X488" i="19"/>
  <c r="X489" i="19"/>
  <c r="X490" i="19"/>
  <c r="X491" i="19"/>
  <c r="X492" i="19"/>
  <c r="X493" i="19"/>
  <c r="X494" i="19"/>
  <c r="X495" i="19"/>
  <c r="X496" i="19"/>
  <c r="X497" i="19"/>
  <c r="X498" i="19"/>
  <c r="X499" i="19"/>
  <c r="X500" i="19"/>
  <c r="X501" i="19"/>
  <c r="X502" i="19"/>
  <c r="X503" i="19"/>
  <c r="X504" i="19"/>
  <c r="X505" i="19"/>
  <c r="X506" i="19"/>
  <c r="X507" i="19"/>
  <c r="X508" i="19"/>
  <c r="X509" i="19"/>
  <c r="X510" i="19"/>
  <c r="X511" i="19"/>
  <c r="X512" i="19"/>
  <c r="X513" i="19"/>
  <c r="X514" i="19"/>
  <c r="X515" i="19"/>
  <c r="X516" i="19"/>
  <c r="X517" i="19"/>
  <c r="X518" i="19"/>
  <c r="X519" i="19"/>
  <c r="X520" i="19"/>
  <c r="X521" i="19"/>
  <c r="X522" i="19"/>
  <c r="X523" i="19"/>
  <c r="X524" i="19"/>
  <c r="X525" i="19"/>
  <c r="X526" i="19"/>
  <c r="X527" i="19"/>
  <c r="X528" i="19"/>
  <c r="X529" i="19"/>
  <c r="X530" i="19"/>
  <c r="X531" i="19"/>
  <c r="X532" i="19"/>
  <c r="X533" i="19"/>
  <c r="X534" i="19"/>
  <c r="X535" i="19"/>
  <c r="X536" i="19"/>
  <c r="X537" i="19"/>
  <c r="X538" i="19"/>
  <c r="X539" i="19"/>
  <c r="X540" i="19"/>
  <c r="X541" i="19"/>
  <c r="X542" i="19"/>
  <c r="X543" i="19"/>
  <c r="X544" i="19"/>
  <c r="X545" i="19"/>
  <c r="X546" i="19"/>
  <c r="X547" i="19"/>
  <c r="X548" i="19"/>
  <c r="X549" i="19"/>
  <c r="X550" i="19"/>
  <c r="X551" i="19"/>
  <c r="X552" i="19"/>
  <c r="X553" i="19"/>
  <c r="X554" i="19"/>
  <c r="X555" i="19"/>
  <c r="X556" i="19"/>
  <c r="X557" i="19"/>
  <c r="X558" i="19"/>
  <c r="X559" i="19"/>
  <c r="X560" i="19"/>
  <c r="X561" i="19"/>
  <c r="X562" i="19"/>
  <c r="X563" i="19"/>
  <c r="X564" i="19"/>
  <c r="X565" i="19"/>
  <c r="X566" i="19"/>
  <c r="X567" i="19"/>
  <c r="X568" i="19"/>
  <c r="X569" i="19"/>
  <c r="X570" i="19"/>
  <c r="X571" i="19"/>
  <c r="X572" i="19"/>
  <c r="X573" i="19"/>
  <c r="X574" i="19"/>
  <c r="X575" i="19"/>
  <c r="X576" i="19"/>
  <c r="X577" i="19"/>
  <c r="X578" i="19"/>
  <c r="X579" i="19"/>
  <c r="X580" i="19"/>
  <c r="X581" i="19"/>
  <c r="X582" i="19"/>
  <c r="X583" i="19"/>
  <c r="X584" i="19"/>
  <c r="X585" i="19"/>
  <c r="X586" i="19"/>
  <c r="X587" i="19"/>
  <c r="X588" i="19"/>
  <c r="X589" i="19"/>
  <c r="X590" i="19"/>
  <c r="X591" i="19"/>
  <c r="X592" i="19"/>
  <c r="X593" i="19"/>
  <c r="X594" i="19"/>
  <c r="X595" i="19"/>
  <c r="X596" i="19"/>
  <c r="X597" i="19"/>
  <c r="X598" i="19"/>
  <c r="X599" i="19"/>
  <c r="X600" i="19"/>
  <c r="X601" i="19"/>
  <c r="X602" i="19"/>
  <c r="X603" i="19"/>
  <c r="X604" i="19"/>
  <c r="X605" i="19"/>
  <c r="X606" i="19"/>
  <c r="X607" i="19"/>
  <c r="X608" i="19"/>
  <c r="X609" i="19"/>
  <c r="X610" i="19"/>
  <c r="X611" i="19"/>
  <c r="X612" i="19"/>
  <c r="X613" i="19"/>
  <c r="X614" i="19"/>
  <c r="X615" i="19"/>
  <c r="X616" i="19"/>
  <c r="X617" i="19"/>
  <c r="X618" i="19"/>
  <c r="X619" i="19"/>
  <c r="X620" i="19"/>
  <c r="X621" i="19"/>
  <c r="X622" i="19"/>
  <c r="X623" i="19"/>
  <c r="X624" i="19"/>
  <c r="X625" i="19"/>
  <c r="X626" i="19"/>
  <c r="X627" i="19"/>
  <c r="X628" i="19"/>
  <c r="X629" i="19"/>
  <c r="X630" i="19"/>
  <c r="X631" i="19"/>
  <c r="X632" i="19"/>
  <c r="X633" i="19"/>
  <c r="X634" i="19"/>
  <c r="X635" i="19"/>
  <c r="X636" i="19"/>
  <c r="X637" i="19"/>
  <c r="X638" i="19"/>
  <c r="X639" i="19"/>
  <c r="X640" i="19"/>
  <c r="X641" i="19"/>
  <c r="X642" i="19"/>
  <c r="X643" i="19"/>
  <c r="X644" i="19"/>
  <c r="X645" i="19"/>
  <c r="X646" i="19"/>
  <c r="X647" i="19"/>
  <c r="X648" i="19"/>
  <c r="X649" i="19"/>
  <c r="X650" i="19"/>
  <c r="X651" i="19"/>
  <c r="X652" i="19"/>
  <c r="X653" i="19"/>
  <c r="X654" i="19"/>
  <c r="X655" i="19"/>
  <c r="X656" i="19"/>
  <c r="X657" i="19"/>
  <c r="X658" i="19"/>
  <c r="X659" i="19"/>
  <c r="X660" i="19"/>
  <c r="X661" i="19"/>
  <c r="X662" i="19"/>
  <c r="X663" i="19"/>
  <c r="X664" i="19"/>
  <c r="X665" i="19"/>
  <c r="X666" i="19"/>
  <c r="X667" i="19"/>
  <c r="X668" i="19"/>
  <c r="X669" i="19"/>
  <c r="X670" i="19"/>
  <c r="X671" i="19"/>
  <c r="X672" i="19"/>
  <c r="X673" i="19"/>
  <c r="X674" i="19"/>
  <c r="X675" i="19"/>
  <c r="X676" i="19"/>
  <c r="X677" i="19"/>
  <c r="X678" i="19"/>
  <c r="X679" i="19"/>
  <c r="X680" i="19"/>
  <c r="X681" i="19"/>
  <c r="X682" i="19"/>
  <c r="X683" i="19"/>
  <c r="X684" i="19"/>
  <c r="X685" i="19"/>
  <c r="X686" i="19"/>
  <c r="X687" i="19"/>
  <c r="X688" i="19"/>
  <c r="X689" i="19"/>
  <c r="X690" i="19"/>
  <c r="X691" i="19"/>
  <c r="X692" i="19"/>
  <c r="X693" i="19"/>
  <c r="X694" i="19"/>
  <c r="X695" i="19"/>
  <c r="X696" i="19"/>
  <c r="X697" i="19"/>
  <c r="X698" i="19"/>
  <c r="X699" i="19"/>
  <c r="X700" i="19"/>
  <c r="X701" i="19"/>
  <c r="X702" i="19"/>
  <c r="X703" i="19"/>
  <c r="X704" i="19"/>
  <c r="X705" i="19"/>
  <c r="X706" i="19"/>
  <c r="X707" i="19"/>
  <c r="X708" i="19"/>
  <c r="X709" i="19"/>
  <c r="X710" i="19"/>
  <c r="X711" i="19"/>
  <c r="X712" i="19"/>
  <c r="X713" i="19"/>
  <c r="X714" i="19"/>
  <c r="X715" i="19"/>
  <c r="X716" i="19"/>
  <c r="X717" i="19"/>
  <c r="X718" i="19"/>
  <c r="X719" i="19"/>
  <c r="X720" i="19"/>
  <c r="X721" i="19"/>
  <c r="X722" i="19"/>
  <c r="X723" i="19"/>
  <c r="X724" i="19"/>
  <c r="X725" i="19"/>
  <c r="X726" i="19"/>
  <c r="X727" i="19"/>
  <c r="X728" i="19"/>
  <c r="X729" i="19"/>
  <c r="X730" i="19"/>
  <c r="X731" i="19"/>
  <c r="X732" i="19"/>
  <c r="X733" i="19"/>
  <c r="X734" i="19"/>
  <c r="X735" i="19"/>
  <c r="X736" i="19"/>
  <c r="X737" i="19"/>
  <c r="X738" i="19"/>
  <c r="X739" i="19"/>
  <c r="X740" i="19"/>
  <c r="X741" i="19"/>
  <c r="X742" i="19"/>
  <c r="X743" i="19"/>
  <c r="X744" i="19"/>
  <c r="X745" i="19"/>
  <c r="X746" i="19"/>
  <c r="X747" i="19"/>
  <c r="X748" i="19"/>
  <c r="X749" i="19"/>
  <c r="X750" i="19"/>
  <c r="X751" i="19"/>
  <c r="X752" i="19"/>
  <c r="X753" i="19"/>
  <c r="X754" i="19"/>
  <c r="X755" i="19"/>
  <c r="X756" i="19"/>
  <c r="X757" i="19"/>
  <c r="X758" i="19"/>
  <c r="X759" i="19"/>
  <c r="X760" i="19"/>
  <c r="X761" i="19"/>
  <c r="X762" i="19"/>
  <c r="X763" i="19"/>
  <c r="X764" i="19"/>
  <c r="X765" i="19"/>
  <c r="X766" i="19"/>
  <c r="X767" i="19"/>
  <c r="X768" i="19"/>
  <c r="X769" i="19"/>
  <c r="X770" i="19"/>
  <c r="X771" i="19"/>
  <c r="X772" i="19"/>
  <c r="X773" i="19"/>
  <c r="X774" i="19"/>
  <c r="X775" i="19"/>
  <c r="X776" i="19"/>
  <c r="X777" i="19"/>
  <c r="X778" i="19"/>
  <c r="X779" i="19"/>
  <c r="X780" i="19"/>
  <c r="X781" i="19"/>
  <c r="X782" i="19"/>
  <c r="X783" i="19"/>
  <c r="X784" i="19"/>
  <c r="X785" i="19"/>
  <c r="X786" i="19"/>
  <c r="X787" i="19"/>
  <c r="X788" i="19"/>
  <c r="X789" i="19"/>
  <c r="X790" i="19"/>
  <c r="X791" i="19"/>
  <c r="X792" i="19"/>
  <c r="X793" i="19"/>
  <c r="X794" i="19"/>
  <c r="X795" i="19"/>
  <c r="X796" i="19"/>
  <c r="X797" i="19"/>
  <c r="X798" i="19"/>
  <c r="X799" i="19"/>
  <c r="X800" i="19"/>
  <c r="X801" i="19"/>
  <c r="X802" i="19"/>
  <c r="X803" i="19"/>
  <c r="X804" i="19"/>
  <c r="X805" i="19"/>
  <c r="X806" i="19"/>
  <c r="X807" i="19"/>
  <c r="X808" i="19"/>
  <c r="X809" i="19"/>
  <c r="X810" i="19"/>
  <c r="X811" i="19"/>
  <c r="X812" i="19"/>
  <c r="X813" i="19"/>
  <c r="X814" i="19"/>
  <c r="X815" i="19"/>
  <c r="X816" i="19"/>
  <c r="X817" i="19"/>
  <c r="X818" i="19"/>
  <c r="X819" i="19"/>
  <c r="X820" i="19"/>
  <c r="X821" i="19"/>
  <c r="X822" i="19"/>
  <c r="X823" i="19"/>
  <c r="X824" i="19"/>
  <c r="X825" i="19"/>
  <c r="X826" i="19"/>
  <c r="X827" i="19"/>
  <c r="X828" i="19"/>
  <c r="X829" i="19"/>
  <c r="X830" i="19"/>
  <c r="X831" i="19"/>
  <c r="X832" i="19"/>
  <c r="X833" i="19"/>
  <c r="X834" i="19"/>
  <c r="X835" i="19"/>
  <c r="X836" i="19"/>
  <c r="X837" i="19"/>
  <c r="X838" i="19"/>
  <c r="X839" i="19"/>
  <c r="X840" i="19"/>
  <c r="X841" i="19"/>
  <c r="X842" i="19"/>
  <c r="X843" i="19"/>
  <c r="X844" i="19"/>
  <c r="X845" i="19"/>
  <c r="X846" i="19"/>
  <c r="X847" i="19"/>
  <c r="AA478" i="19"/>
  <c r="AA479" i="19"/>
  <c r="AA480" i="19"/>
  <c r="AA481" i="19"/>
  <c r="AA482" i="19"/>
  <c r="AA483" i="19"/>
  <c r="AA484" i="19"/>
  <c r="AA485" i="19"/>
  <c r="AA486" i="19"/>
  <c r="AA487" i="19"/>
  <c r="AA488" i="19"/>
  <c r="AA489" i="19"/>
  <c r="AA490" i="19"/>
  <c r="AA491" i="19"/>
  <c r="AA492" i="19"/>
  <c r="AA493" i="19"/>
  <c r="AA494" i="19"/>
  <c r="AA495" i="19"/>
  <c r="AA496" i="19"/>
  <c r="AA497" i="19"/>
  <c r="AA498" i="19"/>
  <c r="AA499" i="19"/>
  <c r="AA500" i="19"/>
  <c r="AA501" i="19"/>
  <c r="AA502" i="19"/>
  <c r="AA503" i="19"/>
  <c r="AA504" i="19"/>
  <c r="AA505" i="19"/>
  <c r="AA506" i="19"/>
  <c r="AA507" i="19"/>
  <c r="AA508" i="19"/>
  <c r="AA509" i="19"/>
  <c r="AA510" i="19"/>
  <c r="AA511" i="19"/>
  <c r="AA512" i="19"/>
  <c r="AA513" i="19"/>
  <c r="AA514" i="19"/>
  <c r="AA515" i="19"/>
  <c r="AA516" i="19"/>
  <c r="AA517" i="19"/>
  <c r="AA518" i="19"/>
  <c r="AA519" i="19"/>
  <c r="AA520" i="19"/>
  <c r="AA521" i="19"/>
  <c r="AA522" i="19"/>
  <c r="AA523" i="19"/>
  <c r="AA524" i="19"/>
  <c r="AA525" i="19"/>
  <c r="AA526" i="19"/>
  <c r="AA527" i="19"/>
  <c r="AA528" i="19"/>
  <c r="AA529" i="19"/>
  <c r="AA530" i="19"/>
  <c r="AA531" i="19"/>
  <c r="AA532" i="19"/>
  <c r="AA533" i="19"/>
  <c r="AA534" i="19"/>
  <c r="AA535" i="19"/>
  <c r="AA536" i="19"/>
  <c r="AA537" i="19"/>
  <c r="AA538" i="19"/>
  <c r="AA539" i="19"/>
  <c r="AA540" i="19"/>
  <c r="AA541" i="19"/>
  <c r="AA542" i="19"/>
  <c r="AA543" i="19"/>
  <c r="AA544" i="19"/>
  <c r="AA545" i="19"/>
  <c r="AA546" i="19"/>
  <c r="AA547" i="19"/>
  <c r="AA548" i="19"/>
  <c r="AA549" i="19"/>
  <c r="AA550" i="19"/>
  <c r="AA551" i="19"/>
  <c r="AA552" i="19"/>
  <c r="AA553" i="19"/>
  <c r="AA554" i="19"/>
  <c r="AA555" i="19"/>
  <c r="AA556" i="19"/>
  <c r="AA557" i="19"/>
  <c r="AA558" i="19"/>
  <c r="AA559" i="19"/>
  <c r="AA560" i="19"/>
  <c r="AA561" i="19"/>
  <c r="AA562" i="19"/>
  <c r="AA563" i="19"/>
  <c r="AA564" i="19"/>
  <c r="AA565" i="19"/>
  <c r="AA566" i="19"/>
  <c r="AA567" i="19"/>
  <c r="AA568" i="19"/>
  <c r="AA569" i="19"/>
  <c r="AA570" i="19"/>
  <c r="AA571" i="19"/>
  <c r="AA572" i="19"/>
  <c r="AA573" i="19"/>
  <c r="AA574" i="19"/>
  <c r="AA575" i="19"/>
  <c r="AA576" i="19"/>
  <c r="AA577" i="19"/>
  <c r="AA578" i="19"/>
  <c r="AA579" i="19"/>
  <c r="AA580" i="19"/>
  <c r="AA581" i="19"/>
  <c r="AA582" i="19"/>
  <c r="AA583" i="19"/>
  <c r="AA584" i="19"/>
  <c r="AA585" i="19"/>
  <c r="AA586" i="19"/>
  <c r="AA587" i="19"/>
  <c r="AA588" i="19"/>
  <c r="AA589" i="19"/>
  <c r="AA590" i="19"/>
  <c r="AA591" i="19"/>
  <c r="AA592" i="19"/>
  <c r="AA593" i="19"/>
  <c r="AA594" i="19"/>
  <c r="AA595" i="19"/>
  <c r="AA596" i="19"/>
  <c r="AA597" i="19"/>
  <c r="AA598" i="19"/>
  <c r="AA599" i="19"/>
  <c r="AA600" i="19"/>
  <c r="AA601" i="19"/>
  <c r="AA602" i="19"/>
  <c r="AA603" i="19"/>
  <c r="AA604" i="19"/>
  <c r="AA605" i="19"/>
  <c r="AA606" i="19"/>
  <c r="AA607" i="19"/>
  <c r="AA608" i="19"/>
  <c r="AA609" i="19"/>
  <c r="AA610" i="19"/>
  <c r="AA611" i="19"/>
  <c r="AA612" i="19"/>
  <c r="AA613" i="19"/>
  <c r="AA614" i="19"/>
  <c r="AA615" i="19"/>
  <c r="AA616" i="19"/>
  <c r="AA617" i="19"/>
  <c r="AA618" i="19"/>
  <c r="AA619" i="19"/>
  <c r="AA620" i="19"/>
  <c r="AA621" i="19"/>
  <c r="AA622" i="19"/>
  <c r="AA623" i="19"/>
  <c r="AA624" i="19"/>
  <c r="AA625" i="19"/>
  <c r="AA626" i="19"/>
  <c r="AA627" i="19"/>
  <c r="AA628" i="19"/>
  <c r="AA629" i="19"/>
  <c r="AA630" i="19"/>
  <c r="AA631" i="19"/>
  <c r="AA632" i="19"/>
  <c r="AA633" i="19"/>
  <c r="AA634" i="19"/>
  <c r="AA635" i="19"/>
  <c r="AA636" i="19"/>
  <c r="AA637" i="19"/>
  <c r="AA638" i="19"/>
  <c r="AA639" i="19"/>
  <c r="AA640" i="19"/>
  <c r="AA641" i="19"/>
  <c r="AA642" i="19"/>
  <c r="AA643" i="19"/>
  <c r="AA644" i="19"/>
  <c r="AA645" i="19"/>
  <c r="AA646" i="19"/>
  <c r="AA647" i="19"/>
  <c r="AA648" i="19"/>
  <c r="AA649" i="19"/>
  <c r="AA650" i="19"/>
  <c r="AA651" i="19"/>
  <c r="AA652" i="19"/>
  <c r="AA653" i="19"/>
  <c r="AA654" i="19"/>
  <c r="AA655" i="19"/>
  <c r="AA656" i="19"/>
  <c r="AA657" i="19"/>
  <c r="AA658" i="19"/>
  <c r="AA659" i="19"/>
  <c r="AA660" i="19"/>
  <c r="AA661" i="19"/>
  <c r="AA662" i="19"/>
  <c r="AA663" i="19"/>
  <c r="AA664" i="19"/>
  <c r="AA665" i="19"/>
  <c r="AA666" i="19"/>
  <c r="AA667" i="19"/>
  <c r="AA668" i="19"/>
  <c r="AA669" i="19"/>
  <c r="AA670" i="19"/>
  <c r="AA671" i="19"/>
  <c r="AA672" i="19"/>
  <c r="AA673" i="19"/>
  <c r="AA674" i="19"/>
  <c r="AA675" i="19"/>
  <c r="AA676" i="19"/>
  <c r="AA677" i="19"/>
  <c r="AA678" i="19"/>
  <c r="AA679" i="19"/>
  <c r="AA680" i="19"/>
  <c r="AA681" i="19"/>
  <c r="AA682" i="19"/>
  <c r="AA683" i="19"/>
  <c r="AA684" i="19"/>
  <c r="AA685" i="19"/>
  <c r="AA686" i="19"/>
  <c r="AA687" i="19"/>
  <c r="AA688" i="19"/>
  <c r="AA689" i="19"/>
  <c r="AA690" i="19"/>
  <c r="AA691" i="19"/>
  <c r="AA692" i="19"/>
  <c r="AA693" i="19"/>
  <c r="AA694" i="19"/>
  <c r="AA695" i="19"/>
  <c r="AA696" i="19"/>
  <c r="AA697" i="19"/>
  <c r="AA698" i="19"/>
  <c r="AA699" i="19"/>
  <c r="AA700" i="19"/>
  <c r="AA701" i="19"/>
  <c r="AA702" i="19"/>
  <c r="AA703" i="19"/>
  <c r="AA704" i="19"/>
  <c r="AA705" i="19"/>
  <c r="AA706" i="19"/>
  <c r="AA707" i="19"/>
  <c r="AA708" i="19"/>
  <c r="AA709" i="19"/>
  <c r="AA710" i="19"/>
  <c r="AA711" i="19"/>
  <c r="AA712" i="19"/>
  <c r="AA713" i="19"/>
  <c r="AA714" i="19"/>
  <c r="AA715" i="19"/>
  <c r="AA716" i="19"/>
  <c r="AA717" i="19"/>
  <c r="AA718" i="19"/>
  <c r="AA719" i="19"/>
  <c r="AA720" i="19"/>
  <c r="AA721" i="19"/>
  <c r="AA722" i="19"/>
  <c r="AA723" i="19"/>
  <c r="AA724" i="19"/>
  <c r="AA725" i="19"/>
  <c r="AA726" i="19"/>
  <c r="AA727" i="19"/>
  <c r="AA728" i="19"/>
  <c r="AA729" i="19"/>
  <c r="AA730" i="19"/>
  <c r="AA731" i="19"/>
  <c r="AA732" i="19"/>
  <c r="AA733" i="19"/>
  <c r="AA734" i="19"/>
  <c r="AA735" i="19"/>
  <c r="AA736" i="19"/>
  <c r="AA737" i="19"/>
  <c r="AA738" i="19"/>
  <c r="AA739" i="19"/>
  <c r="AA740" i="19"/>
  <c r="AA741" i="19"/>
  <c r="AA742" i="19"/>
  <c r="AA743" i="19"/>
  <c r="AA744" i="19"/>
  <c r="AA745" i="19"/>
  <c r="AA746" i="19"/>
  <c r="AA747" i="19"/>
  <c r="AA748" i="19"/>
  <c r="AA749" i="19"/>
  <c r="AA750" i="19"/>
  <c r="AA751" i="19"/>
  <c r="AA752" i="19"/>
  <c r="AA753" i="19"/>
  <c r="AA754" i="19"/>
  <c r="AA755" i="19"/>
  <c r="AA756" i="19"/>
  <c r="AA757" i="19"/>
  <c r="AA758" i="19"/>
  <c r="AA759" i="19"/>
  <c r="AA760" i="19"/>
  <c r="AA761" i="19"/>
  <c r="AA762" i="19"/>
  <c r="AA763" i="19"/>
  <c r="AA764" i="19"/>
  <c r="AA765" i="19"/>
  <c r="AA766" i="19"/>
  <c r="AA767" i="19"/>
  <c r="AA768" i="19"/>
  <c r="AA769" i="19"/>
  <c r="AA770" i="19"/>
  <c r="AA771" i="19"/>
  <c r="AA772" i="19"/>
  <c r="AA773" i="19"/>
  <c r="AA774" i="19"/>
  <c r="AA775" i="19"/>
  <c r="AA776" i="19"/>
  <c r="AA777" i="19"/>
  <c r="AA778" i="19"/>
  <c r="AA779" i="19"/>
  <c r="AA780" i="19"/>
  <c r="AA781" i="19"/>
  <c r="AA782" i="19"/>
  <c r="AA783" i="19"/>
  <c r="AA784" i="19"/>
  <c r="AA785" i="19"/>
  <c r="AA786" i="19"/>
  <c r="AA787" i="19"/>
  <c r="AA788" i="19"/>
  <c r="AA789" i="19"/>
  <c r="AA790" i="19"/>
  <c r="AA791" i="19"/>
  <c r="AA792" i="19"/>
  <c r="AA793" i="19"/>
  <c r="AA794" i="19"/>
  <c r="AA795" i="19"/>
  <c r="AA796" i="19"/>
  <c r="AA797" i="19"/>
  <c r="AA798" i="19"/>
  <c r="AA799" i="19"/>
  <c r="AA800" i="19"/>
  <c r="AA801" i="19"/>
  <c r="AA802" i="19"/>
  <c r="AA803" i="19"/>
  <c r="AA804" i="19"/>
  <c r="AA805" i="19"/>
  <c r="AA806" i="19"/>
  <c r="AA807" i="19"/>
  <c r="AA808" i="19"/>
  <c r="AA809" i="19"/>
  <c r="AA810" i="19"/>
  <c r="AA811" i="19"/>
  <c r="AA812" i="19"/>
  <c r="AA813" i="19"/>
  <c r="AA814" i="19"/>
  <c r="AA815" i="19"/>
  <c r="AA816" i="19"/>
  <c r="AA817" i="19"/>
  <c r="AA818" i="19"/>
  <c r="AA819" i="19"/>
  <c r="AA820" i="19"/>
  <c r="AA821" i="19"/>
  <c r="AA822" i="19"/>
  <c r="AA823" i="19"/>
  <c r="AA824" i="19"/>
  <c r="AA825" i="19"/>
  <c r="AA826" i="19"/>
  <c r="AA827" i="19"/>
  <c r="AA828" i="19"/>
  <c r="AA829" i="19"/>
  <c r="AA830" i="19"/>
  <c r="AA831" i="19"/>
  <c r="AA832" i="19"/>
  <c r="AA833" i="19"/>
  <c r="AA834" i="19"/>
  <c r="AA835" i="19"/>
  <c r="AA836" i="19"/>
  <c r="AA837" i="19"/>
  <c r="AA838" i="19"/>
  <c r="AA839" i="19"/>
  <c r="AA840" i="19"/>
  <c r="AA841" i="19"/>
  <c r="AA842" i="19"/>
  <c r="AA843" i="19"/>
  <c r="AA844" i="19"/>
  <c r="AA845" i="19"/>
  <c r="AA846" i="19"/>
  <c r="AA847" i="19"/>
  <c r="T843" i="19"/>
  <c r="U843" i="19" s="1"/>
  <c r="W843" i="19" s="1"/>
  <c r="T844" i="19"/>
  <c r="U844" i="19" s="1"/>
  <c r="W844" i="19" s="1"/>
  <c r="T845" i="19"/>
  <c r="U845" i="19" s="1"/>
  <c r="W845" i="19" s="1"/>
  <c r="T846" i="19"/>
  <c r="U846" i="19" s="1"/>
  <c r="W846" i="19" s="1"/>
  <c r="T847" i="19"/>
  <c r="U847" i="19" s="1"/>
  <c r="W847" i="19" s="1"/>
  <c r="L731" i="19"/>
  <c r="N731" i="19"/>
  <c r="Q731" i="19"/>
  <c r="L732" i="19"/>
  <c r="N732" i="19"/>
  <c r="Q732" i="19"/>
  <c r="L733" i="19"/>
  <c r="N733" i="19"/>
  <c r="Q733" i="19"/>
  <c r="L734" i="19"/>
  <c r="N734" i="19"/>
  <c r="Q734" i="19"/>
  <c r="L735" i="19"/>
  <c r="N735" i="19"/>
  <c r="Q735" i="19"/>
  <c r="L736" i="19"/>
  <c r="N736" i="19"/>
  <c r="Q736" i="19"/>
  <c r="L737" i="19"/>
  <c r="N737" i="19"/>
  <c r="Q737" i="19"/>
  <c r="L738" i="19"/>
  <c r="N738" i="19"/>
  <c r="Q738" i="19"/>
  <c r="L739" i="19"/>
  <c r="N739" i="19"/>
  <c r="Q739" i="19"/>
  <c r="L740" i="19"/>
  <c r="N740" i="19"/>
  <c r="Q740" i="19"/>
  <c r="L741" i="19"/>
  <c r="N741" i="19"/>
  <c r="Q741" i="19"/>
  <c r="L742" i="19"/>
  <c r="N742" i="19"/>
  <c r="Q742" i="19"/>
  <c r="L743" i="19"/>
  <c r="N743" i="19"/>
  <c r="Q743" i="19"/>
  <c r="L744" i="19"/>
  <c r="N744" i="19"/>
  <c r="Q744" i="19"/>
  <c r="L745" i="19"/>
  <c r="N745" i="19"/>
  <c r="Q745" i="19"/>
  <c r="L746" i="19"/>
  <c r="N746" i="19"/>
  <c r="Q746" i="19"/>
  <c r="L747" i="19"/>
  <c r="N747" i="19"/>
  <c r="Q747" i="19"/>
  <c r="L748" i="19"/>
  <c r="N748" i="19"/>
  <c r="Q748" i="19"/>
  <c r="L749" i="19"/>
  <c r="N749" i="19"/>
  <c r="Q749" i="19"/>
  <c r="L750" i="19"/>
  <c r="N750" i="19"/>
  <c r="Q750" i="19"/>
  <c r="L751" i="19"/>
  <c r="N751" i="19"/>
  <c r="Q751" i="19"/>
  <c r="L752" i="19"/>
  <c r="N752" i="19"/>
  <c r="Q752" i="19"/>
  <c r="L753" i="19"/>
  <c r="N753" i="19"/>
  <c r="Q753" i="19"/>
  <c r="L754" i="19"/>
  <c r="N754" i="19"/>
  <c r="Q754" i="19"/>
  <c r="L755" i="19"/>
  <c r="N755" i="19"/>
  <c r="Q755" i="19"/>
  <c r="L756" i="19"/>
  <c r="N756" i="19"/>
  <c r="Q756" i="19"/>
  <c r="L757" i="19"/>
  <c r="N757" i="19"/>
  <c r="Q757" i="19"/>
  <c r="L758" i="19"/>
  <c r="N758" i="19"/>
  <c r="Q758" i="19"/>
  <c r="L759" i="19"/>
  <c r="N759" i="19"/>
  <c r="Q759" i="19"/>
  <c r="L760" i="19"/>
  <c r="N760" i="19"/>
  <c r="Q760" i="19"/>
  <c r="L761" i="19"/>
  <c r="N761" i="19"/>
  <c r="Q761" i="19"/>
  <c r="L762" i="19"/>
  <c r="N762" i="19"/>
  <c r="Q762" i="19"/>
  <c r="L763" i="19"/>
  <c r="N763" i="19"/>
  <c r="Q763" i="19"/>
  <c r="L764" i="19"/>
  <c r="N764" i="19"/>
  <c r="Q764" i="19"/>
  <c r="L765" i="19"/>
  <c r="N765" i="19"/>
  <c r="Q765" i="19"/>
  <c r="L766" i="19"/>
  <c r="N766" i="19"/>
  <c r="Q766" i="19"/>
  <c r="L767" i="19"/>
  <c r="N767" i="19"/>
  <c r="Q767" i="19"/>
  <c r="L768" i="19"/>
  <c r="N768" i="19"/>
  <c r="Q768" i="19"/>
  <c r="L769" i="19"/>
  <c r="N769" i="19"/>
  <c r="Q769" i="19"/>
  <c r="L770" i="19"/>
  <c r="N770" i="19"/>
  <c r="Q770" i="19"/>
  <c r="L771" i="19"/>
  <c r="N771" i="19"/>
  <c r="Q771" i="19"/>
  <c r="L772" i="19"/>
  <c r="N772" i="19"/>
  <c r="Q772" i="19"/>
  <c r="L773" i="19"/>
  <c r="N773" i="19"/>
  <c r="Q773" i="19"/>
  <c r="L774" i="19"/>
  <c r="N774" i="19"/>
  <c r="Q774" i="19"/>
  <c r="L775" i="19"/>
  <c r="N775" i="19"/>
  <c r="Q775" i="19"/>
  <c r="L776" i="19"/>
  <c r="N776" i="19"/>
  <c r="Q776" i="19"/>
  <c r="L777" i="19"/>
  <c r="N777" i="19"/>
  <c r="Q777" i="19"/>
  <c r="L778" i="19"/>
  <c r="N778" i="19"/>
  <c r="Q778" i="19"/>
  <c r="L779" i="19"/>
  <c r="N779" i="19"/>
  <c r="Q779" i="19"/>
  <c r="L780" i="19"/>
  <c r="N780" i="19"/>
  <c r="Q780" i="19"/>
  <c r="L781" i="19"/>
  <c r="N781" i="19"/>
  <c r="Q781" i="19"/>
  <c r="L782" i="19"/>
  <c r="N782" i="19"/>
  <c r="Q782" i="19"/>
  <c r="L783" i="19"/>
  <c r="N783" i="19"/>
  <c r="Q783" i="19"/>
  <c r="L784" i="19"/>
  <c r="N784" i="19"/>
  <c r="Q784" i="19"/>
  <c r="L785" i="19"/>
  <c r="N785" i="19"/>
  <c r="Q785" i="19"/>
  <c r="L786" i="19"/>
  <c r="N786" i="19"/>
  <c r="Q786" i="19"/>
  <c r="L787" i="19"/>
  <c r="N787" i="19"/>
  <c r="Q787" i="19"/>
  <c r="L788" i="19"/>
  <c r="N788" i="19"/>
  <c r="Q788" i="19"/>
  <c r="L789" i="19"/>
  <c r="N789" i="19"/>
  <c r="Q789" i="19"/>
  <c r="L790" i="19"/>
  <c r="N790" i="19"/>
  <c r="Q790" i="19"/>
  <c r="L791" i="19"/>
  <c r="N791" i="19"/>
  <c r="Q791" i="19"/>
  <c r="L792" i="19"/>
  <c r="N792" i="19"/>
  <c r="Q792" i="19"/>
  <c r="L793" i="19"/>
  <c r="N793" i="19"/>
  <c r="Q793" i="19"/>
  <c r="L794" i="19"/>
  <c r="N794" i="19"/>
  <c r="Q794" i="19"/>
  <c r="L795" i="19"/>
  <c r="N795" i="19"/>
  <c r="Q795" i="19"/>
  <c r="L796" i="19"/>
  <c r="N796" i="19"/>
  <c r="Q796" i="19"/>
  <c r="L797" i="19"/>
  <c r="N797" i="19"/>
  <c r="Q797" i="19"/>
  <c r="L798" i="19"/>
  <c r="N798" i="19"/>
  <c r="Q798" i="19"/>
  <c r="L799" i="19"/>
  <c r="N799" i="19"/>
  <c r="Q799" i="19"/>
  <c r="L800" i="19"/>
  <c r="N800" i="19"/>
  <c r="Q800" i="19"/>
  <c r="L801" i="19"/>
  <c r="N801" i="19"/>
  <c r="Q801" i="19"/>
  <c r="L802" i="19"/>
  <c r="N802" i="19"/>
  <c r="Q802" i="19"/>
  <c r="L803" i="19"/>
  <c r="N803" i="19"/>
  <c r="Q803" i="19"/>
  <c r="L804" i="19"/>
  <c r="N804" i="19"/>
  <c r="Q804" i="19"/>
  <c r="L805" i="19"/>
  <c r="N805" i="19"/>
  <c r="Q805" i="19"/>
  <c r="L806" i="19"/>
  <c r="N806" i="19"/>
  <c r="Q806" i="19"/>
  <c r="L807" i="19"/>
  <c r="N807" i="19"/>
  <c r="Q807" i="19"/>
  <c r="L808" i="19"/>
  <c r="N808" i="19"/>
  <c r="Q808" i="19"/>
  <c r="L809" i="19"/>
  <c r="N809" i="19"/>
  <c r="Q809" i="19"/>
  <c r="L810" i="19"/>
  <c r="N810" i="19"/>
  <c r="Q810" i="19"/>
  <c r="L811" i="19"/>
  <c r="N811" i="19"/>
  <c r="Q811" i="19"/>
  <c r="L812" i="19"/>
  <c r="N812" i="19"/>
  <c r="Q812" i="19"/>
  <c r="L813" i="19"/>
  <c r="N813" i="19"/>
  <c r="Q813" i="19"/>
  <c r="L814" i="19"/>
  <c r="N814" i="19"/>
  <c r="Q814" i="19"/>
  <c r="L815" i="19"/>
  <c r="N815" i="19"/>
  <c r="Q815" i="19"/>
  <c r="L816" i="19"/>
  <c r="N816" i="19"/>
  <c r="Q816" i="19"/>
  <c r="L817" i="19"/>
  <c r="N817" i="19"/>
  <c r="Q817" i="19"/>
  <c r="L818" i="19"/>
  <c r="N818" i="19"/>
  <c r="Q818" i="19"/>
  <c r="L819" i="19"/>
  <c r="N819" i="19"/>
  <c r="Q819" i="19"/>
  <c r="L820" i="19"/>
  <c r="N820" i="19"/>
  <c r="Q820" i="19"/>
  <c r="L821" i="19"/>
  <c r="N821" i="19"/>
  <c r="Q821" i="19"/>
  <c r="L822" i="19"/>
  <c r="N822" i="19"/>
  <c r="Q822" i="19"/>
  <c r="L823" i="19"/>
  <c r="N823" i="19"/>
  <c r="Q823" i="19"/>
  <c r="L824" i="19"/>
  <c r="N824" i="19"/>
  <c r="Q824" i="19"/>
  <c r="L825" i="19"/>
  <c r="N825" i="19"/>
  <c r="Q825" i="19"/>
  <c r="L826" i="19"/>
  <c r="N826" i="19"/>
  <c r="Q826" i="19"/>
  <c r="L827" i="19"/>
  <c r="N827" i="19"/>
  <c r="Q827" i="19"/>
  <c r="L828" i="19"/>
  <c r="N828" i="19"/>
  <c r="Q828" i="19"/>
  <c r="L829" i="19"/>
  <c r="N829" i="19"/>
  <c r="Q829" i="19"/>
  <c r="L830" i="19"/>
  <c r="N830" i="19"/>
  <c r="Q830" i="19"/>
  <c r="L831" i="19"/>
  <c r="N831" i="19"/>
  <c r="Q831" i="19"/>
  <c r="L832" i="19"/>
  <c r="N832" i="19"/>
  <c r="Q832" i="19"/>
  <c r="L833" i="19"/>
  <c r="N833" i="19"/>
  <c r="Q833" i="19"/>
  <c r="L834" i="19"/>
  <c r="N834" i="19"/>
  <c r="Q834" i="19"/>
  <c r="L835" i="19"/>
  <c r="N835" i="19"/>
  <c r="Q835" i="19"/>
  <c r="L836" i="19"/>
  <c r="N836" i="19"/>
  <c r="Q836" i="19"/>
  <c r="L837" i="19"/>
  <c r="N837" i="19"/>
  <c r="Q837" i="19"/>
  <c r="L838" i="19"/>
  <c r="N838" i="19"/>
  <c r="Q838" i="19"/>
  <c r="L839" i="19"/>
  <c r="N839" i="19"/>
  <c r="Q839" i="19"/>
  <c r="L840" i="19"/>
  <c r="N840" i="19"/>
  <c r="Q840" i="19"/>
  <c r="L841" i="19"/>
  <c r="N841" i="19"/>
  <c r="Q841" i="19"/>
  <c r="L842" i="19"/>
  <c r="N842" i="19"/>
  <c r="Q842" i="19"/>
  <c r="L843" i="19"/>
  <c r="N843" i="19"/>
  <c r="Q843" i="19"/>
  <c r="L844" i="19"/>
  <c r="N844" i="19"/>
  <c r="Q844" i="19"/>
  <c r="L845" i="19"/>
  <c r="N845" i="19"/>
  <c r="Q845" i="19"/>
  <c r="L846" i="19"/>
  <c r="N846" i="19"/>
  <c r="Q846" i="19"/>
  <c r="L847" i="19"/>
  <c r="N847" i="19"/>
  <c r="Q847" i="19"/>
  <c r="T703" i="19"/>
  <c r="U703" i="19" s="1"/>
  <c r="W703" i="19" s="1"/>
  <c r="T704" i="19"/>
  <c r="U704" i="19" s="1"/>
  <c r="T705" i="19"/>
  <c r="U705" i="19" s="1"/>
  <c r="W705" i="19" s="1"/>
  <c r="T706" i="19"/>
  <c r="U706" i="19" s="1"/>
  <c r="W706" i="19" s="1"/>
  <c r="T707" i="19"/>
  <c r="U707" i="19" s="1"/>
  <c r="W707" i="19" s="1"/>
  <c r="T708" i="19"/>
  <c r="U708" i="19" s="1"/>
  <c r="T709" i="19"/>
  <c r="U709" i="19" s="1"/>
  <c r="W709" i="19" s="1"/>
  <c r="T710" i="19"/>
  <c r="U710" i="19" s="1"/>
  <c r="W710" i="19" s="1"/>
  <c r="T711" i="19"/>
  <c r="U711" i="19" s="1"/>
  <c r="W711" i="19" s="1"/>
  <c r="T712" i="19"/>
  <c r="U712" i="19" s="1"/>
  <c r="W712" i="19" s="1"/>
  <c r="T713" i="19"/>
  <c r="U713" i="19" s="1"/>
  <c r="W713" i="19" s="1"/>
  <c r="T714" i="19"/>
  <c r="U714" i="19" s="1"/>
  <c r="W714" i="19" s="1"/>
  <c r="T715" i="19"/>
  <c r="U715" i="19" s="1"/>
  <c r="W715" i="19" s="1"/>
  <c r="L479" i="19"/>
  <c r="N479" i="19"/>
  <c r="Q479" i="19"/>
  <c r="L480" i="19"/>
  <c r="N480" i="19"/>
  <c r="Q480" i="19"/>
  <c r="L481" i="19"/>
  <c r="N481" i="19"/>
  <c r="Q481" i="19"/>
  <c r="L482" i="19"/>
  <c r="N482" i="19"/>
  <c r="Q482" i="19"/>
  <c r="L483" i="19"/>
  <c r="N483" i="19"/>
  <c r="Q483" i="19"/>
  <c r="L484" i="19"/>
  <c r="N484" i="19"/>
  <c r="Q484" i="19"/>
  <c r="L485" i="19"/>
  <c r="N485" i="19"/>
  <c r="Q485" i="19"/>
  <c r="L486" i="19"/>
  <c r="N486" i="19"/>
  <c r="Q486" i="19"/>
  <c r="L487" i="19"/>
  <c r="N487" i="19"/>
  <c r="Q487" i="19"/>
  <c r="L488" i="19"/>
  <c r="N488" i="19"/>
  <c r="Q488" i="19"/>
  <c r="L489" i="19"/>
  <c r="N489" i="19"/>
  <c r="Q489" i="19"/>
  <c r="L490" i="19"/>
  <c r="N490" i="19"/>
  <c r="Q490" i="19"/>
  <c r="L491" i="19"/>
  <c r="N491" i="19"/>
  <c r="Q491" i="19"/>
  <c r="L492" i="19"/>
  <c r="N492" i="19"/>
  <c r="Q492" i="19"/>
  <c r="L493" i="19"/>
  <c r="N493" i="19"/>
  <c r="Q493" i="19"/>
  <c r="L494" i="19"/>
  <c r="N494" i="19"/>
  <c r="Q494" i="19"/>
  <c r="L495" i="19"/>
  <c r="N495" i="19"/>
  <c r="Q495" i="19"/>
  <c r="L496" i="19"/>
  <c r="N496" i="19"/>
  <c r="Q496" i="19"/>
  <c r="L497" i="19"/>
  <c r="N497" i="19"/>
  <c r="Q497" i="19"/>
  <c r="L498" i="19"/>
  <c r="N498" i="19"/>
  <c r="Q498" i="19"/>
  <c r="L499" i="19"/>
  <c r="N499" i="19"/>
  <c r="Q499" i="19"/>
  <c r="L500" i="19"/>
  <c r="N500" i="19"/>
  <c r="Q500" i="19"/>
  <c r="L501" i="19"/>
  <c r="N501" i="19"/>
  <c r="Q501" i="19"/>
  <c r="L502" i="19"/>
  <c r="N502" i="19"/>
  <c r="Q502" i="19"/>
  <c r="L503" i="19"/>
  <c r="N503" i="19"/>
  <c r="Q503" i="19"/>
  <c r="L504" i="19"/>
  <c r="N504" i="19"/>
  <c r="Q504" i="19"/>
  <c r="L505" i="19"/>
  <c r="N505" i="19"/>
  <c r="Q505" i="19"/>
  <c r="L506" i="19"/>
  <c r="N506" i="19"/>
  <c r="Q506" i="19"/>
  <c r="L507" i="19"/>
  <c r="N507" i="19"/>
  <c r="Q507" i="19"/>
  <c r="L508" i="19"/>
  <c r="N508" i="19"/>
  <c r="Q508" i="19"/>
  <c r="L509" i="19"/>
  <c r="N509" i="19"/>
  <c r="Q509" i="19"/>
  <c r="L510" i="19"/>
  <c r="N510" i="19"/>
  <c r="Q510" i="19"/>
  <c r="L511" i="19"/>
  <c r="N511" i="19"/>
  <c r="Q511" i="19"/>
  <c r="L512" i="19"/>
  <c r="N512" i="19"/>
  <c r="Q512" i="19"/>
  <c r="L513" i="19"/>
  <c r="N513" i="19"/>
  <c r="Q513" i="19"/>
  <c r="L514" i="19"/>
  <c r="N514" i="19"/>
  <c r="Q514" i="19"/>
  <c r="L515" i="19"/>
  <c r="N515" i="19"/>
  <c r="Q515" i="19"/>
  <c r="L516" i="19"/>
  <c r="N516" i="19"/>
  <c r="Q516" i="19"/>
  <c r="L517" i="19"/>
  <c r="N517" i="19"/>
  <c r="Q517" i="19"/>
  <c r="L518" i="19"/>
  <c r="N518" i="19"/>
  <c r="Q518" i="19"/>
  <c r="L519" i="19"/>
  <c r="N519" i="19"/>
  <c r="Q519" i="19"/>
  <c r="L520" i="19"/>
  <c r="N520" i="19"/>
  <c r="Q520" i="19"/>
  <c r="L521" i="19"/>
  <c r="N521" i="19"/>
  <c r="Q521" i="19"/>
  <c r="L522" i="19"/>
  <c r="N522" i="19"/>
  <c r="Q522" i="19"/>
  <c r="L523" i="19"/>
  <c r="N523" i="19"/>
  <c r="Q523" i="19"/>
  <c r="L524" i="19"/>
  <c r="N524" i="19"/>
  <c r="Q524" i="19"/>
  <c r="L525" i="19"/>
  <c r="N525" i="19"/>
  <c r="Q525" i="19"/>
  <c r="L526" i="19"/>
  <c r="N526" i="19"/>
  <c r="Q526" i="19"/>
  <c r="L527" i="19"/>
  <c r="N527" i="19"/>
  <c r="Q527" i="19"/>
  <c r="L528" i="19"/>
  <c r="N528" i="19"/>
  <c r="Q528" i="19"/>
  <c r="L529" i="19"/>
  <c r="N529" i="19"/>
  <c r="Q529" i="19"/>
  <c r="L530" i="19"/>
  <c r="N530" i="19"/>
  <c r="Q530" i="19"/>
  <c r="L531" i="19"/>
  <c r="N531" i="19"/>
  <c r="Q531" i="19"/>
  <c r="L532" i="19"/>
  <c r="N532" i="19"/>
  <c r="Q532" i="19"/>
  <c r="L533" i="19"/>
  <c r="N533" i="19"/>
  <c r="Q533" i="19"/>
  <c r="L534" i="19"/>
  <c r="N534" i="19"/>
  <c r="Q534" i="19"/>
  <c r="L535" i="19"/>
  <c r="N535" i="19"/>
  <c r="Q535" i="19"/>
  <c r="L536" i="19"/>
  <c r="N536" i="19"/>
  <c r="Q536" i="19"/>
  <c r="L537" i="19"/>
  <c r="N537" i="19"/>
  <c r="Q537" i="19"/>
  <c r="L538" i="19"/>
  <c r="N538" i="19"/>
  <c r="Q538" i="19"/>
  <c r="L539" i="19"/>
  <c r="N539" i="19"/>
  <c r="Q539" i="19"/>
  <c r="L540" i="19"/>
  <c r="N540" i="19"/>
  <c r="Q540" i="19"/>
  <c r="L541" i="19"/>
  <c r="N541" i="19"/>
  <c r="Q541" i="19"/>
  <c r="L542" i="19"/>
  <c r="N542" i="19"/>
  <c r="Q542" i="19"/>
  <c r="L543" i="19"/>
  <c r="N543" i="19"/>
  <c r="Q543" i="19"/>
  <c r="L544" i="19"/>
  <c r="N544" i="19"/>
  <c r="Q544" i="19"/>
  <c r="L545" i="19"/>
  <c r="N545" i="19"/>
  <c r="Q545" i="19"/>
  <c r="L546" i="19"/>
  <c r="N546" i="19"/>
  <c r="Q546" i="19"/>
  <c r="L547" i="19"/>
  <c r="N547" i="19"/>
  <c r="Q547" i="19"/>
  <c r="L548" i="19"/>
  <c r="N548" i="19"/>
  <c r="Q548" i="19"/>
  <c r="L549" i="19"/>
  <c r="N549" i="19"/>
  <c r="Q549" i="19"/>
  <c r="L550" i="19"/>
  <c r="N550" i="19"/>
  <c r="Q550" i="19"/>
  <c r="L551" i="19"/>
  <c r="N551" i="19"/>
  <c r="Q551" i="19"/>
  <c r="L552" i="19"/>
  <c r="N552" i="19"/>
  <c r="Q552" i="19"/>
  <c r="L553" i="19"/>
  <c r="N553" i="19"/>
  <c r="Q553" i="19"/>
  <c r="L554" i="19"/>
  <c r="N554" i="19"/>
  <c r="Q554" i="19"/>
  <c r="L555" i="19"/>
  <c r="N555" i="19"/>
  <c r="Q555" i="19"/>
  <c r="L556" i="19"/>
  <c r="N556" i="19"/>
  <c r="Q556" i="19"/>
  <c r="L557" i="19"/>
  <c r="N557" i="19"/>
  <c r="Q557" i="19"/>
  <c r="L558" i="19"/>
  <c r="N558" i="19"/>
  <c r="Q558" i="19"/>
  <c r="L559" i="19"/>
  <c r="N559" i="19"/>
  <c r="Q559" i="19"/>
  <c r="L560" i="19"/>
  <c r="N560" i="19"/>
  <c r="Q560" i="19"/>
  <c r="L561" i="19"/>
  <c r="N561" i="19"/>
  <c r="Q561" i="19"/>
  <c r="L562" i="19"/>
  <c r="N562" i="19"/>
  <c r="Q562" i="19"/>
  <c r="L563" i="19"/>
  <c r="N563" i="19"/>
  <c r="Q563" i="19"/>
  <c r="L564" i="19"/>
  <c r="N564" i="19"/>
  <c r="Q564" i="19"/>
  <c r="L565" i="19"/>
  <c r="N565" i="19"/>
  <c r="Q565" i="19"/>
  <c r="L566" i="19"/>
  <c r="N566" i="19"/>
  <c r="Q566" i="19"/>
  <c r="L567" i="19"/>
  <c r="N567" i="19"/>
  <c r="Q567" i="19"/>
  <c r="L568" i="19"/>
  <c r="N568" i="19"/>
  <c r="Q568" i="19"/>
  <c r="L569" i="19"/>
  <c r="N569" i="19"/>
  <c r="Q569" i="19"/>
  <c r="L570" i="19"/>
  <c r="N570" i="19"/>
  <c r="Q570" i="19"/>
  <c r="L571" i="19"/>
  <c r="N571" i="19"/>
  <c r="Q571" i="19"/>
  <c r="L572" i="19"/>
  <c r="N572" i="19"/>
  <c r="Q572" i="19"/>
  <c r="L573" i="19"/>
  <c r="N573" i="19"/>
  <c r="Q573" i="19"/>
  <c r="L574" i="19"/>
  <c r="N574" i="19"/>
  <c r="Q574" i="19"/>
  <c r="L575" i="19"/>
  <c r="N575" i="19"/>
  <c r="Q575" i="19"/>
  <c r="L576" i="19"/>
  <c r="N576" i="19"/>
  <c r="Q576" i="19"/>
  <c r="L577" i="19"/>
  <c r="N577" i="19"/>
  <c r="Q577" i="19"/>
  <c r="L578" i="19"/>
  <c r="N578" i="19"/>
  <c r="Q578" i="19"/>
  <c r="L579" i="19"/>
  <c r="N579" i="19"/>
  <c r="Q579" i="19"/>
  <c r="L580" i="19"/>
  <c r="N580" i="19"/>
  <c r="Q580" i="19"/>
  <c r="L581" i="19"/>
  <c r="N581" i="19"/>
  <c r="Q581" i="19"/>
  <c r="L582" i="19"/>
  <c r="N582" i="19"/>
  <c r="Q582" i="19"/>
  <c r="L583" i="19"/>
  <c r="N583" i="19"/>
  <c r="Q583" i="19"/>
  <c r="L584" i="19"/>
  <c r="N584" i="19"/>
  <c r="Q584" i="19"/>
  <c r="L585" i="19"/>
  <c r="N585" i="19"/>
  <c r="Q585" i="19"/>
  <c r="L586" i="19"/>
  <c r="N586" i="19"/>
  <c r="Q586" i="19"/>
  <c r="L587" i="19"/>
  <c r="N587" i="19"/>
  <c r="Q587" i="19"/>
  <c r="L588" i="19"/>
  <c r="N588" i="19"/>
  <c r="Q588" i="19"/>
  <c r="L589" i="19"/>
  <c r="N589" i="19"/>
  <c r="Q589" i="19"/>
  <c r="L590" i="19"/>
  <c r="N590" i="19"/>
  <c r="Q590" i="19"/>
  <c r="L591" i="19"/>
  <c r="N591" i="19"/>
  <c r="Q591" i="19"/>
  <c r="L592" i="19"/>
  <c r="N592" i="19"/>
  <c r="Q592" i="19"/>
  <c r="L593" i="19"/>
  <c r="N593" i="19"/>
  <c r="Q593" i="19"/>
  <c r="L594" i="19"/>
  <c r="N594" i="19"/>
  <c r="Q594" i="19"/>
  <c r="L595" i="19"/>
  <c r="N595" i="19"/>
  <c r="Q595" i="19"/>
  <c r="L596" i="19"/>
  <c r="N596" i="19"/>
  <c r="Q596" i="19"/>
  <c r="L597" i="19"/>
  <c r="N597" i="19"/>
  <c r="Q597" i="19"/>
  <c r="L598" i="19"/>
  <c r="N598" i="19"/>
  <c r="Q598" i="19"/>
  <c r="L599" i="19"/>
  <c r="N599" i="19"/>
  <c r="Q599" i="19"/>
  <c r="L600" i="19"/>
  <c r="N600" i="19"/>
  <c r="Q600" i="19"/>
  <c r="L601" i="19"/>
  <c r="N601" i="19"/>
  <c r="Q601" i="19"/>
  <c r="L602" i="19"/>
  <c r="N602" i="19"/>
  <c r="Q602" i="19"/>
  <c r="L603" i="19"/>
  <c r="N603" i="19"/>
  <c r="Q603" i="19"/>
  <c r="L604" i="19"/>
  <c r="N604" i="19"/>
  <c r="Q604" i="19"/>
  <c r="L605" i="19"/>
  <c r="N605" i="19"/>
  <c r="Q605" i="19"/>
  <c r="L606" i="19"/>
  <c r="N606" i="19"/>
  <c r="Q606" i="19"/>
  <c r="L607" i="19"/>
  <c r="N607" i="19"/>
  <c r="Q607" i="19"/>
  <c r="L608" i="19"/>
  <c r="N608" i="19"/>
  <c r="Q608" i="19"/>
  <c r="L609" i="19"/>
  <c r="N609" i="19"/>
  <c r="Q609" i="19"/>
  <c r="L610" i="19"/>
  <c r="N610" i="19"/>
  <c r="Q610" i="19"/>
  <c r="L611" i="19"/>
  <c r="N611" i="19"/>
  <c r="Q611" i="19"/>
  <c r="L612" i="19"/>
  <c r="N612" i="19"/>
  <c r="Q612" i="19"/>
  <c r="L613" i="19"/>
  <c r="N613" i="19"/>
  <c r="Q613" i="19"/>
  <c r="L614" i="19"/>
  <c r="N614" i="19"/>
  <c r="Q614" i="19"/>
  <c r="L615" i="19"/>
  <c r="N615" i="19"/>
  <c r="Q615" i="19"/>
  <c r="L616" i="19"/>
  <c r="N616" i="19"/>
  <c r="Q616" i="19"/>
  <c r="L617" i="19"/>
  <c r="N617" i="19"/>
  <c r="Q617" i="19"/>
  <c r="L618" i="19"/>
  <c r="N618" i="19"/>
  <c r="Q618" i="19"/>
  <c r="L619" i="19"/>
  <c r="N619" i="19"/>
  <c r="Q619" i="19"/>
  <c r="L620" i="19"/>
  <c r="N620" i="19"/>
  <c r="Q620" i="19"/>
  <c r="L621" i="19"/>
  <c r="N621" i="19"/>
  <c r="Q621" i="19"/>
  <c r="L622" i="19"/>
  <c r="N622" i="19"/>
  <c r="Q622" i="19"/>
  <c r="L623" i="19"/>
  <c r="N623" i="19"/>
  <c r="Q623" i="19"/>
  <c r="L624" i="19"/>
  <c r="N624" i="19"/>
  <c r="Q624" i="19"/>
  <c r="L625" i="19"/>
  <c r="N625" i="19"/>
  <c r="Q625" i="19"/>
  <c r="L626" i="19"/>
  <c r="N626" i="19"/>
  <c r="Q626" i="19"/>
  <c r="L627" i="19"/>
  <c r="N627" i="19"/>
  <c r="Q627" i="19"/>
  <c r="L628" i="19"/>
  <c r="N628" i="19"/>
  <c r="Q628" i="19"/>
  <c r="L629" i="19"/>
  <c r="N629" i="19"/>
  <c r="Q629" i="19"/>
  <c r="L630" i="19"/>
  <c r="N630" i="19"/>
  <c r="Q630" i="19"/>
  <c r="L631" i="19"/>
  <c r="N631" i="19"/>
  <c r="Q631" i="19"/>
  <c r="L632" i="19"/>
  <c r="N632" i="19"/>
  <c r="Q632" i="19"/>
  <c r="L633" i="19"/>
  <c r="N633" i="19"/>
  <c r="Q633" i="19"/>
  <c r="L634" i="19"/>
  <c r="N634" i="19"/>
  <c r="Q634" i="19"/>
  <c r="L635" i="19"/>
  <c r="N635" i="19"/>
  <c r="Q635" i="19"/>
  <c r="L636" i="19"/>
  <c r="N636" i="19"/>
  <c r="Q636" i="19"/>
  <c r="L637" i="19"/>
  <c r="N637" i="19"/>
  <c r="Q637" i="19"/>
  <c r="L638" i="19"/>
  <c r="N638" i="19"/>
  <c r="Q638" i="19"/>
  <c r="L639" i="19"/>
  <c r="N639" i="19"/>
  <c r="Q639" i="19"/>
  <c r="L640" i="19"/>
  <c r="N640" i="19"/>
  <c r="Q640" i="19"/>
  <c r="L641" i="19"/>
  <c r="N641" i="19"/>
  <c r="Q641" i="19"/>
  <c r="L642" i="19"/>
  <c r="N642" i="19"/>
  <c r="Q642" i="19"/>
  <c r="L643" i="19"/>
  <c r="N643" i="19"/>
  <c r="Q643" i="19"/>
  <c r="L644" i="19"/>
  <c r="N644" i="19"/>
  <c r="Q644" i="19"/>
  <c r="L645" i="19"/>
  <c r="N645" i="19"/>
  <c r="Q645" i="19"/>
  <c r="L646" i="19"/>
  <c r="N646" i="19"/>
  <c r="Q646" i="19"/>
  <c r="L647" i="19"/>
  <c r="N647" i="19"/>
  <c r="Q647" i="19"/>
  <c r="L648" i="19"/>
  <c r="N648" i="19"/>
  <c r="Q648" i="19"/>
  <c r="L649" i="19"/>
  <c r="N649" i="19"/>
  <c r="Q649" i="19"/>
  <c r="L650" i="19"/>
  <c r="N650" i="19"/>
  <c r="Q650" i="19"/>
  <c r="L651" i="19"/>
  <c r="N651" i="19"/>
  <c r="Q651" i="19"/>
  <c r="L652" i="19"/>
  <c r="N652" i="19"/>
  <c r="Q652" i="19"/>
  <c r="L653" i="19"/>
  <c r="N653" i="19"/>
  <c r="Q653" i="19"/>
  <c r="L654" i="19"/>
  <c r="N654" i="19"/>
  <c r="Q654" i="19"/>
  <c r="L655" i="19"/>
  <c r="N655" i="19"/>
  <c r="Q655" i="19"/>
  <c r="L656" i="19"/>
  <c r="N656" i="19"/>
  <c r="Q656" i="19"/>
  <c r="L657" i="19"/>
  <c r="N657" i="19"/>
  <c r="Q657" i="19"/>
  <c r="L658" i="19"/>
  <c r="N658" i="19"/>
  <c r="Q658" i="19"/>
  <c r="L659" i="19"/>
  <c r="N659" i="19"/>
  <c r="Q659" i="19"/>
  <c r="L660" i="19"/>
  <c r="N660" i="19"/>
  <c r="Q660" i="19"/>
  <c r="L661" i="19"/>
  <c r="N661" i="19"/>
  <c r="Q661" i="19"/>
  <c r="L662" i="19"/>
  <c r="N662" i="19"/>
  <c r="Q662" i="19"/>
  <c r="L663" i="19"/>
  <c r="N663" i="19"/>
  <c r="Q663" i="19"/>
  <c r="L664" i="19"/>
  <c r="N664" i="19"/>
  <c r="Q664" i="19"/>
  <c r="L665" i="19"/>
  <c r="N665" i="19"/>
  <c r="Q665" i="19"/>
  <c r="L666" i="19"/>
  <c r="N666" i="19"/>
  <c r="Q666" i="19"/>
  <c r="L667" i="19"/>
  <c r="N667" i="19"/>
  <c r="Q667" i="19"/>
  <c r="L668" i="19"/>
  <c r="N668" i="19"/>
  <c r="Q668" i="19"/>
  <c r="L669" i="19"/>
  <c r="N669" i="19"/>
  <c r="Q669" i="19"/>
  <c r="L670" i="19"/>
  <c r="N670" i="19"/>
  <c r="Q670" i="19"/>
  <c r="L671" i="19"/>
  <c r="N671" i="19"/>
  <c r="Q671" i="19"/>
  <c r="L672" i="19"/>
  <c r="N672" i="19"/>
  <c r="Q672" i="19"/>
  <c r="L673" i="19"/>
  <c r="N673" i="19"/>
  <c r="Q673" i="19"/>
  <c r="L674" i="19"/>
  <c r="N674" i="19"/>
  <c r="Q674" i="19"/>
  <c r="L675" i="19"/>
  <c r="N675" i="19"/>
  <c r="Q675" i="19"/>
  <c r="L676" i="19"/>
  <c r="N676" i="19"/>
  <c r="Q676" i="19"/>
  <c r="L677" i="19"/>
  <c r="N677" i="19"/>
  <c r="Q677" i="19"/>
  <c r="L678" i="19"/>
  <c r="N678" i="19"/>
  <c r="Q678" i="19"/>
  <c r="L679" i="19"/>
  <c r="N679" i="19"/>
  <c r="Q679" i="19"/>
  <c r="L680" i="19"/>
  <c r="N680" i="19"/>
  <c r="Q680" i="19"/>
  <c r="L681" i="19"/>
  <c r="N681" i="19"/>
  <c r="Q681" i="19"/>
  <c r="L682" i="19"/>
  <c r="N682" i="19"/>
  <c r="Q682" i="19"/>
  <c r="L683" i="19"/>
  <c r="N683" i="19"/>
  <c r="Q683" i="19"/>
  <c r="L684" i="19"/>
  <c r="N684" i="19"/>
  <c r="Q684" i="19"/>
  <c r="L685" i="19"/>
  <c r="N685" i="19"/>
  <c r="Q685" i="19"/>
  <c r="L686" i="19"/>
  <c r="N686" i="19"/>
  <c r="Q686" i="19"/>
  <c r="L687" i="19"/>
  <c r="N687" i="19"/>
  <c r="Q687" i="19"/>
  <c r="L688" i="19"/>
  <c r="N688" i="19"/>
  <c r="Q688" i="19"/>
  <c r="L689" i="19"/>
  <c r="N689" i="19"/>
  <c r="Q689" i="19"/>
  <c r="L690" i="19"/>
  <c r="N690" i="19"/>
  <c r="Q690" i="19"/>
  <c r="L691" i="19"/>
  <c r="N691" i="19"/>
  <c r="Q691" i="19"/>
  <c r="L692" i="19"/>
  <c r="N692" i="19"/>
  <c r="Q692" i="19"/>
  <c r="L693" i="19"/>
  <c r="N693" i="19"/>
  <c r="Q693" i="19"/>
  <c r="L694" i="19"/>
  <c r="N694" i="19"/>
  <c r="Q694" i="19"/>
  <c r="L695" i="19"/>
  <c r="N695" i="19"/>
  <c r="Q695" i="19"/>
  <c r="L696" i="19"/>
  <c r="N696" i="19"/>
  <c r="Q696" i="19"/>
  <c r="L697" i="19"/>
  <c r="N697" i="19"/>
  <c r="Q697" i="19"/>
  <c r="L698" i="19"/>
  <c r="N698" i="19"/>
  <c r="Q698" i="19"/>
  <c r="L699" i="19"/>
  <c r="N699" i="19"/>
  <c r="Q699" i="19"/>
  <c r="L700" i="19"/>
  <c r="N700" i="19"/>
  <c r="Q700" i="19"/>
  <c r="L701" i="19"/>
  <c r="N701" i="19"/>
  <c r="Q701" i="19"/>
  <c r="L702" i="19"/>
  <c r="N702" i="19"/>
  <c r="Q702" i="19"/>
  <c r="L703" i="19"/>
  <c r="N703" i="19"/>
  <c r="Q703" i="19"/>
  <c r="L704" i="19"/>
  <c r="N704" i="19"/>
  <c r="Q704" i="19"/>
  <c r="L705" i="19"/>
  <c r="N705" i="19"/>
  <c r="Q705" i="19"/>
  <c r="L706" i="19"/>
  <c r="N706" i="19"/>
  <c r="Q706" i="19"/>
  <c r="L707" i="19"/>
  <c r="N707" i="19"/>
  <c r="Q707" i="19"/>
  <c r="L708" i="19"/>
  <c r="N708" i="19"/>
  <c r="Q708" i="19"/>
  <c r="L709" i="19"/>
  <c r="N709" i="19"/>
  <c r="Q709" i="19"/>
  <c r="L710" i="19"/>
  <c r="N710" i="19"/>
  <c r="Q710" i="19"/>
  <c r="L711" i="19"/>
  <c r="N711" i="19"/>
  <c r="Q711" i="19"/>
  <c r="L712" i="19"/>
  <c r="N712" i="19"/>
  <c r="Q712" i="19"/>
  <c r="L713" i="19"/>
  <c r="N713" i="19"/>
  <c r="Q713" i="19"/>
  <c r="L714" i="19"/>
  <c r="N714" i="19"/>
  <c r="Q714" i="19"/>
  <c r="L715" i="19"/>
  <c r="N715" i="19"/>
  <c r="Q715" i="19"/>
  <c r="L716" i="19"/>
  <c r="N716" i="19"/>
  <c r="Q716" i="19"/>
  <c r="L717" i="19"/>
  <c r="N717" i="19"/>
  <c r="Q717" i="19"/>
  <c r="L718" i="19"/>
  <c r="N718" i="19"/>
  <c r="Q718" i="19"/>
  <c r="L719" i="19"/>
  <c r="N719" i="19"/>
  <c r="Q719" i="19"/>
  <c r="L720" i="19"/>
  <c r="N720" i="19"/>
  <c r="Q720" i="19"/>
  <c r="L721" i="19"/>
  <c r="N721" i="19"/>
  <c r="Q721" i="19"/>
  <c r="L722" i="19"/>
  <c r="N722" i="19"/>
  <c r="Q722" i="19"/>
  <c r="L723" i="19"/>
  <c r="N723" i="19"/>
  <c r="Q723" i="19"/>
  <c r="L724" i="19"/>
  <c r="N724" i="19"/>
  <c r="Q724" i="19"/>
  <c r="L725" i="19"/>
  <c r="N725" i="19"/>
  <c r="Q725" i="19"/>
  <c r="L726" i="19"/>
  <c r="N726" i="19"/>
  <c r="Q726" i="19"/>
  <c r="L727" i="19"/>
  <c r="N727" i="19"/>
  <c r="Q727" i="19"/>
  <c r="L728" i="19"/>
  <c r="N728" i="19"/>
  <c r="Q728" i="19"/>
  <c r="L729" i="19"/>
  <c r="N729" i="19"/>
  <c r="Q729" i="19"/>
  <c r="L730" i="19"/>
  <c r="N730" i="19"/>
  <c r="Q730" i="19"/>
  <c r="Q478" i="19"/>
  <c r="N478" i="19"/>
  <c r="L478" i="19"/>
  <c r="L476" i="19"/>
  <c r="N476" i="19"/>
  <c r="Q476" i="19"/>
  <c r="L477" i="19"/>
  <c r="N477" i="19"/>
  <c r="Q477" i="19"/>
  <c r="X477" i="19"/>
  <c r="AA477" i="19"/>
  <c r="X476" i="19"/>
  <c r="AA476" i="19"/>
  <c r="L475" i="19"/>
  <c r="N475" i="19"/>
  <c r="Q475" i="19"/>
  <c r="X475" i="19"/>
  <c r="AA475" i="19"/>
  <c r="L474" i="19"/>
  <c r="N474" i="19"/>
  <c r="Q474" i="19"/>
  <c r="X474" i="19"/>
  <c r="AA474" i="19"/>
  <c r="L4661" i="1"/>
  <c r="N4661" i="1"/>
  <c r="Q4661" i="1"/>
  <c r="L4662" i="1"/>
  <c r="N4662" i="1"/>
  <c r="Q4662" i="1"/>
  <c r="L4663" i="1"/>
  <c r="N4663" i="1"/>
  <c r="Q4663" i="1"/>
  <c r="L4664" i="1"/>
  <c r="N4664" i="1"/>
  <c r="Q4664" i="1"/>
  <c r="L4665" i="1"/>
  <c r="N4665" i="1"/>
  <c r="Q4665" i="1"/>
  <c r="L4666" i="1"/>
  <c r="N4666" i="1"/>
  <c r="Q4666" i="1"/>
  <c r="L4667" i="1"/>
  <c r="N4667" i="1"/>
  <c r="Q4667" i="1"/>
  <c r="L4668" i="1"/>
  <c r="N4668" i="1"/>
  <c r="Q4668" i="1"/>
  <c r="L4669" i="1"/>
  <c r="N4669" i="1"/>
  <c r="Q4669" i="1"/>
  <c r="L4670" i="1"/>
  <c r="N4670" i="1"/>
  <c r="Q4670" i="1"/>
  <c r="L4671" i="1"/>
  <c r="N4671" i="1"/>
  <c r="Q4671" i="1"/>
  <c r="L4672" i="1"/>
  <c r="N4672" i="1"/>
  <c r="Q4672" i="1"/>
  <c r="L4673" i="1"/>
  <c r="N4673" i="1"/>
  <c r="Q4673" i="1"/>
  <c r="L4674" i="1"/>
  <c r="N4674" i="1"/>
  <c r="Q4674" i="1"/>
  <c r="L4675" i="1"/>
  <c r="N4675" i="1"/>
  <c r="Q4675" i="1"/>
  <c r="L4676" i="1"/>
  <c r="N4676" i="1"/>
  <c r="Q4676" i="1"/>
  <c r="L4677" i="1"/>
  <c r="N4677" i="1"/>
  <c r="Q4677" i="1"/>
  <c r="L4678" i="1"/>
  <c r="N4678" i="1"/>
  <c r="Q4678" i="1"/>
  <c r="L4679" i="1"/>
  <c r="N4679" i="1"/>
  <c r="Q4679" i="1"/>
  <c r="L4680" i="1"/>
  <c r="N4680" i="1"/>
  <c r="Q4680" i="1"/>
  <c r="L4681" i="1"/>
  <c r="N4681" i="1"/>
  <c r="Q4681" i="1"/>
  <c r="L4682" i="1"/>
  <c r="N4682" i="1"/>
  <c r="Q4682" i="1"/>
  <c r="L4683" i="1"/>
  <c r="N4683" i="1"/>
  <c r="Q4683" i="1"/>
  <c r="L4684" i="1"/>
  <c r="N4684" i="1"/>
  <c r="Q4684" i="1"/>
  <c r="L4685" i="1"/>
  <c r="N4685" i="1"/>
  <c r="Q4685" i="1"/>
  <c r="L4686" i="1"/>
  <c r="N4686" i="1"/>
  <c r="Q4686" i="1"/>
  <c r="L4687" i="1"/>
  <c r="N4687" i="1"/>
  <c r="Q4687" i="1"/>
  <c r="L4688" i="1"/>
  <c r="N4688" i="1"/>
  <c r="Q4688" i="1"/>
  <c r="L4689" i="1"/>
  <c r="N4689" i="1"/>
  <c r="Q4689" i="1"/>
  <c r="L4690" i="1"/>
  <c r="N4690" i="1"/>
  <c r="Q4690" i="1"/>
  <c r="L4691" i="1"/>
  <c r="N4691" i="1"/>
  <c r="Q4691" i="1"/>
  <c r="L4692" i="1"/>
  <c r="N4692" i="1"/>
  <c r="Q4692" i="1"/>
  <c r="L4693" i="1"/>
  <c r="N4693" i="1"/>
  <c r="Q4693" i="1"/>
  <c r="L4694" i="1"/>
  <c r="N4694" i="1"/>
  <c r="Q4694" i="1"/>
  <c r="L4695" i="1"/>
  <c r="N4695" i="1"/>
  <c r="Q4695" i="1"/>
  <c r="L4696" i="1"/>
  <c r="N4696" i="1"/>
  <c r="Q4696" i="1"/>
  <c r="L4697" i="1"/>
  <c r="N4697" i="1"/>
  <c r="Q4697" i="1"/>
  <c r="L4698" i="1"/>
  <c r="N4698" i="1"/>
  <c r="Q4698" i="1"/>
  <c r="L4699" i="1"/>
  <c r="N4699" i="1"/>
  <c r="Q4699" i="1"/>
  <c r="L4700" i="1"/>
  <c r="N4700" i="1"/>
  <c r="Q4700" i="1"/>
  <c r="L4701" i="1"/>
  <c r="N4701" i="1"/>
  <c r="Q4701" i="1"/>
  <c r="L4702" i="1"/>
  <c r="N4702" i="1"/>
  <c r="Q4702" i="1"/>
  <c r="L4703" i="1"/>
  <c r="N4703" i="1"/>
  <c r="Q4703" i="1"/>
  <c r="L4704" i="1"/>
  <c r="N4704" i="1"/>
  <c r="Q4704" i="1"/>
  <c r="L4705" i="1"/>
  <c r="N4705" i="1"/>
  <c r="Q4705" i="1"/>
  <c r="L4706" i="1"/>
  <c r="N4706" i="1"/>
  <c r="Q4706" i="1"/>
  <c r="L4707" i="1"/>
  <c r="N4707" i="1"/>
  <c r="Q4707" i="1"/>
  <c r="L4708" i="1"/>
  <c r="N4708" i="1"/>
  <c r="Q4708" i="1"/>
  <c r="L4709" i="1"/>
  <c r="N4709" i="1"/>
  <c r="Q4709" i="1"/>
  <c r="L4710" i="1"/>
  <c r="N4710" i="1"/>
  <c r="Q4710" i="1"/>
  <c r="L4711" i="1"/>
  <c r="N4711" i="1"/>
  <c r="Q4711" i="1"/>
  <c r="L4712" i="1"/>
  <c r="N4712" i="1"/>
  <c r="Q4712" i="1"/>
  <c r="L4713" i="1"/>
  <c r="N4713" i="1"/>
  <c r="Q4713" i="1"/>
  <c r="L4714" i="1"/>
  <c r="N4714" i="1"/>
  <c r="Q4714" i="1"/>
  <c r="L4715" i="1"/>
  <c r="N4715" i="1"/>
  <c r="Q4715" i="1"/>
  <c r="L4716" i="1"/>
  <c r="N4716" i="1"/>
  <c r="Q4716" i="1"/>
  <c r="L4717" i="1"/>
  <c r="N4717" i="1"/>
  <c r="Q4717" i="1"/>
  <c r="L4718" i="1"/>
  <c r="N4718" i="1"/>
  <c r="Q4718" i="1"/>
  <c r="L4719" i="1"/>
  <c r="N4719" i="1"/>
  <c r="Q4719" i="1"/>
  <c r="L4720" i="1"/>
  <c r="N4720" i="1"/>
  <c r="Q4720" i="1"/>
  <c r="L4721" i="1"/>
  <c r="N4721" i="1"/>
  <c r="Q4721" i="1"/>
  <c r="L4722" i="1"/>
  <c r="N4722" i="1"/>
  <c r="Q4722" i="1"/>
  <c r="L4723" i="1"/>
  <c r="N4723" i="1"/>
  <c r="Q4723" i="1"/>
  <c r="L4724" i="1"/>
  <c r="N4724" i="1"/>
  <c r="Q4724" i="1"/>
  <c r="L4725" i="1"/>
  <c r="N4725" i="1"/>
  <c r="Q4725" i="1"/>
  <c r="L4726" i="1"/>
  <c r="N4726" i="1"/>
  <c r="Q4726" i="1"/>
  <c r="L4727" i="1"/>
  <c r="N4727" i="1"/>
  <c r="Q4727" i="1"/>
  <c r="L4728" i="1"/>
  <c r="N4728" i="1"/>
  <c r="Q4728" i="1"/>
  <c r="L4729" i="1"/>
  <c r="N4729" i="1"/>
  <c r="Q4729" i="1"/>
  <c r="L4730" i="1"/>
  <c r="N4730" i="1"/>
  <c r="Q4730" i="1"/>
  <c r="L4731" i="1"/>
  <c r="N4731" i="1"/>
  <c r="Q4731" i="1"/>
  <c r="L4732" i="1"/>
  <c r="N4732" i="1"/>
  <c r="Q4732" i="1"/>
  <c r="L4733" i="1"/>
  <c r="N4733" i="1"/>
  <c r="Q4733" i="1"/>
  <c r="L4734" i="1"/>
  <c r="N4734" i="1"/>
  <c r="Q4734" i="1"/>
  <c r="L4735" i="1"/>
  <c r="N4735" i="1"/>
  <c r="Q4735" i="1"/>
  <c r="L4736" i="1"/>
  <c r="N4736" i="1"/>
  <c r="Q4736" i="1"/>
  <c r="L4737" i="1"/>
  <c r="N4737" i="1"/>
  <c r="Q4737" i="1"/>
  <c r="L4738" i="1"/>
  <c r="N4738" i="1"/>
  <c r="Q4738" i="1"/>
  <c r="L4739" i="1"/>
  <c r="N4739" i="1"/>
  <c r="Q4739" i="1"/>
  <c r="L4740" i="1"/>
  <c r="N4740" i="1"/>
  <c r="Q4740" i="1"/>
  <c r="L4741" i="1"/>
  <c r="N4741" i="1"/>
  <c r="Q4741" i="1"/>
  <c r="L4742" i="1"/>
  <c r="N4742" i="1"/>
  <c r="Q4742" i="1"/>
  <c r="L4743" i="1"/>
  <c r="N4743" i="1"/>
  <c r="Q4743" i="1"/>
  <c r="L4744" i="1"/>
  <c r="N4744" i="1"/>
  <c r="Q4744" i="1"/>
  <c r="L4745" i="1"/>
  <c r="N4745" i="1"/>
  <c r="Q4745" i="1"/>
  <c r="L4746" i="1"/>
  <c r="N4746" i="1"/>
  <c r="Q4746" i="1"/>
  <c r="L4747" i="1"/>
  <c r="N4747" i="1"/>
  <c r="Q4747" i="1"/>
  <c r="L4748" i="1"/>
  <c r="N4748" i="1"/>
  <c r="Q4748" i="1"/>
  <c r="L4749" i="1"/>
  <c r="N4749" i="1"/>
  <c r="Q4749" i="1"/>
  <c r="L4750" i="1"/>
  <c r="N4750" i="1"/>
  <c r="Q4750" i="1"/>
  <c r="L4751" i="1"/>
  <c r="N4751" i="1"/>
  <c r="Q4751" i="1"/>
  <c r="L4752" i="1"/>
  <c r="N4752" i="1"/>
  <c r="Q4752" i="1"/>
  <c r="L4753" i="1"/>
  <c r="N4753" i="1"/>
  <c r="Q4753" i="1"/>
  <c r="L4754" i="1"/>
  <c r="N4754" i="1"/>
  <c r="Q4754" i="1"/>
  <c r="L4755" i="1"/>
  <c r="N4755" i="1"/>
  <c r="Q4755" i="1"/>
  <c r="L4756" i="1"/>
  <c r="N4756" i="1"/>
  <c r="Q4756" i="1"/>
  <c r="L4757" i="1"/>
  <c r="N4757" i="1"/>
  <c r="Q4757" i="1"/>
  <c r="L4758" i="1"/>
  <c r="N4758" i="1"/>
  <c r="Q4758" i="1"/>
  <c r="L4759" i="1"/>
  <c r="N4759" i="1"/>
  <c r="Q4759" i="1"/>
  <c r="L4760" i="1"/>
  <c r="N4760" i="1"/>
  <c r="Q4760" i="1"/>
  <c r="L4761" i="1"/>
  <c r="N4761" i="1"/>
  <c r="Q4761" i="1"/>
  <c r="L4762" i="1"/>
  <c r="N4762" i="1"/>
  <c r="Q4762" i="1"/>
  <c r="L4763" i="1"/>
  <c r="N4763" i="1"/>
  <c r="Q4763" i="1"/>
  <c r="L4764" i="1"/>
  <c r="N4764" i="1"/>
  <c r="Q4764" i="1"/>
  <c r="L4765" i="1"/>
  <c r="N4765" i="1"/>
  <c r="Q4765" i="1"/>
  <c r="L4766" i="1"/>
  <c r="N4766" i="1"/>
  <c r="Q4766" i="1"/>
  <c r="L4767" i="1"/>
  <c r="N4767" i="1"/>
  <c r="Q4767" i="1"/>
  <c r="L4768" i="1"/>
  <c r="N4768" i="1"/>
  <c r="Q4768" i="1"/>
  <c r="L4769" i="1"/>
  <c r="N4769" i="1"/>
  <c r="Q4769" i="1"/>
  <c r="L4770" i="1"/>
  <c r="N4770" i="1"/>
  <c r="Q4770" i="1"/>
  <c r="L4771" i="1"/>
  <c r="N4771" i="1"/>
  <c r="Q4771" i="1"/>
  <c r="L4772" i="1"/>
  <c r="N4772" i="1"/>
  <c r="Q4772" i="1"/>
  <c r="L4773" i="1"/>
  <c r="N4773" i="1"/>
  <c r="Q4773" i="1"/>
  <c r="L4774" i="1"/>
  <c r="N4774" i="1"/>
  <c r="Q4774" i="1"/>
  <c r="L4775" i="1"/>
  <c r="N4775" i="1"/>
  <c r="Q4775" i="1"/>
  <c r="L4776" i="1"/>
  <c r="N4776" i="1"/>
  <c r="Q4776" i="1"/>
  <c r="L4777" i="1"/>
  <c r="N4777" i="1"/>
  <c r="Q4777" i="1"/>
  <c r="L4778" i="1"/>
  <c r="N4778" i="1"/>
  <c r="Q4778" i="1"/>
  <c r="L4779" i="1"/>
  <c r="N4779" i="1"/>
  <c r="Q4779" i="1"/>
  <c r="L4780" i="1"/>
  <c r="N4780" i="1"/>
  <c r="Q4780" i="1"/>
  <c r="L4781" i="1"/>
  <c r="N4781" i="1"/>
  <c r="Q4781" i="1"/>
  <c r="L4782" i="1"/>
  <c r="N4782" i="1"/>
  <c r="Q4782" i="1"/>
  <c r="L4783" i="1"/>
  <c r="N4783" i="1"/>
  <c r="Q4783" i="1"/>
  <c r="L4784" i="1"/>
  <c r="N4784" i="1"/>
  <c r="Q4784" i="1"/>
  <c r="L4785" i="1"/>
  <c r="N4785" i="1"/>
  <c r="Q4785" i="1"/>
  <c r="L4786" i="1"/>
  <c r="N4786" i="1"/>
  <c r="Q4786" i="1"/>
  <c r="L4787" i="1"/>
  <c r="N4787" i="1"/>
  <c r="Q4787" i="1"/>
  <c r="L4788" i="1"/>
  <c r="N4788" i="1"/>
  <c r="Q4788" i="1"/>
  <c r="L4789" i="1"/>
  <c r="N4789" i="1"/>
  <c r="Q4789" i="1"/>
  <c r="L4790" i="1"/>
  <c r="N4790" i="1"/>
  <c r="Q4790" i="1"/>
  <c r="L4791" i="1"/>
  <c r="N4791" i="1"/>
  <c r="Q4791" i="1"/>
  <c r="L4792" i="1"/>
  <c r="N4792" i="1"/>
  <c r="Q4792" i="1"/>
  <c r="L4793" i="1"/>
  <c r="N4793" i="1"/>
  <c r="Q4793" i="1"/>
  <c r="L4794" i="1"/>
  <c r="N4794" i="1"/>
  <c r="Q4794" i="1"/>
  <c r="L4795" i="1"/>
  <c r="N4795" i="1"/>
  <c r="Q4795" i="1"/>
  <c r="L4796" i="1"/>
  <c r="N4796" i="1"/>
  <c r="Q4796" i="1"/>
  <c r="T4797" i="1"/>
  <c r="U4797" i="1" s="1"/>
  <c r="X4797" i="1"/>
  <c r="AA4797" i="1"/>
  <c r="X4796" i="1"/>
  <c r="AA4796" i="1"/>
  <c r="X4795" i="1"/>
  <c r="AA4795" i="1"/>
  <c r="X4794" i="1"/>
  <c r="AA4794" i="1"/>
  <c r="X4793" i="1"/>
  <c r="AA4793" i="1"/>
  <c r="X4792" i="1"/>
  <c r="AA4792" i="1"/>
  <c r="X4791" i="1"/>
  <c r="AA4791" i="1"/>
  <c r="X4790" i="1"/>
  <c r="AA4790" i="1"/>
  <c r="X4789" i="1"/>
  <c r="AA4789" i="1"/>
  <c r="X4788" i="1"/>
  <c r="AA4788" i="1"/>
  <c r="X4787" i="1"/>
  <c r="AA4787" i="1"/>
  <c r="X4786" i="1"/>
  <c r="AA4786" i="1"/>
  <c r="X4785" i="1"/>
  <c r="AA4785" i="1"/>
  <c r="X4784" i="1"/>
  <c r="AA4784" i="1"/>
  <c r="X4783" i="1"/>
  <c r="AA4783" i="1"/>
  <c r="X4782" i="1"/>
  <c r="AA4782" i="1"/>
  <c r="X4781" i="1"/>
  <c r="AA4781" i="1"/>
  <c r="X4780" i="1"/>
  <c r="AA4780" i="1"/>
  <c r="X4779" i="1"/>
  <c r="AA4779" i="1"/>
  <c r="X4778" i="1"/>
  <c r="AA4778" i="1"/>
  <c r="X4777" i="1"/>
  <c r="AA4777" i="1"/>
  <c r="X4776" i="1"/>
  <c r="AA4776" i="1"/>
  <c r="X4775" i="1"/>
  <c r="AA4775" i="1"/>
  <c r="X4774" i="1"/>
  <c r="AA4774" i="1"/>
  <c r="X4773" i="1"/>
  <c r="AA4773" i="1"/>
  <c r="X4772" i="1"/>
  <c r="AA4772" i="1"/>
  <c r="X4771" i="1"/>
  <c r="AA4771" i="1"/>
  <c r="X4770" i="1"/>
  <c r="AA4770" i="1"/>
  <c r="X4769" i="1"/>
  <c r="AA4769" i="1"/>
  <c r="X4768" i="1"/>
  <c r="AA4768" i="1"/>
  <c r="X4767" i="1"/>
  <c r="AA4767" i="1"/>
  <c r="X4766" i="1"/>
  <c r="AA4766" i="1"/>
  <c r="X4765" i="1"/>
  <c r="AA4765" i="1"/>
  <c r="X4764" i="1"/>
  <c r="AA4764" i="1"/>
  <c r="X4763" i="1"/>
  <c r="AA4763" i="1"/>
  <c r="X4762" i="1"/>
  <c r="AA4762" i="1"/>
  <c r="X4761" i="1"/>
  <c r="AA4761" i="1"/>
  <c r="X4760" i="1"/>
  <c r="AA4760" i="1"/>
  <c r="X4759" i="1"/>
  <c r="AA4759" i="1"/>
  <c r="X4758" i="1"/>
  <c r="AA4758" i="1"/>
  <c r="X4757" i="1"/>
  <c r="AA4757" i="1"/>
  <c r="X4756" i="1"/>
  <c r="AA4756" i="1"/>
  <c r="X4755" i="1"/>
  <c r="AA4755" i="1"/>
  <c r="X4754" i="1"/>
  <c r="AA4754" i="1"/>
  <c r="X4753" i="1"/>
  <c r="AA4753" i="1"/>
  <c r="X4752" i="1"/>
  <c r="AA4752" i="1"/>
  <c r="X4751" i="1"/>
  <c r="AA4751" i="1"/>
  <c r="X4750" i="1"/>
  <c r="AA4750" i="1"/>
  <c r="X4749" i="1"/>
  <c r="AA4749" i="1"/>
  <c r="X4748" i="1"/>
  <c r="AA4748" i="1"/>
  <c r="X4747" i="1"/>
  <c r="AA4747" i="1"/>
  <c r="X4746" i="1"/>
  <c r="AA4746" i="1"/>
  <c r="X4745" i="1"/>
  <c r="AA4745" i="1"/>
  <c r="X4744" i="1"/>
  <c r="AA4744" i="1"/>
  <c r="X4743" i="1"/>
  <c r="AA4743" i="1"/>
  <c r="X4742" i="1"/>
  <c r="AA4742" i="1"/>
  <c r="X4741" i="1"/>
  <c r="AA4741" i="1"/>
  <c r="X4740" i="1"/>
  <c r="AA4740" i="1"/>
  <c r="X4739" i="1"/>
  <c r="AA4739" i="1"/>
  <c r="X4738" i="1"/>
  <c r="AA4738" i="1"/>
  <c r="X4737" i="1"/>
  <c r="AA4737" i="1"/>
  <c r="X4736" i="1"/>
  <c r="AA4736" i="1"/>
  <c r="X4735" i="1"/>
  <c r="AA4735" i="1"/>
  <c r="X4734" i="1"/>
  <c r="AA4734" i="1"/>
  <c r="X4733" i="1"/>
  <c r="AA4733" i="1"/>
  <c r="X4732" i="1"/>
  <c r="AA4732" i="1"/>
  <c r="X4731" i="1"/>
  <c r="AA4731" i="1"/>
  <c r="X4730" i="1"/>
  <c r="AA4730" i="1"/>
  <c r="X4729" i="1"/>
  <c r="AA4729" i="1"/>
  <c r="X4728" i="1"/>
  <c r="AA4728" i="1"/>
  <c r="X4727" i="1"/>
  <c r="AA4727" i="1"/>
  <c r="X4726" i="1"/>
  <c r="AA4726" i="1"/>
  <c r="X4725" i="1"/>
  <c r="AA4725" i="1"/>
  <c r="X4724" i="1"/>
  <c r="AA4724" i="1"/>
  <c r="X4723" i="1"/>
  <c r="AA4723" i="1"/>
  <c r="X4722" i="1"/>
  <c r="AA4722" i="1"/>
  <c r="X4721" i="1"/>
  <c r="AA4721" i="1"/>
  <c r="X4720" i="1"/>
  <c r="AA4720" i="1"/>
  <c r="X4719" i="1"/>
  <c r="AA4719" i="1"/>
  <c r="X4718" i="1"/>
  <c r="AA4718" i="1"/>
  <c r="X4717" i="1"/>
  <c r="AA4717" i="1"/>
  <c r="X4716" i="1"/>
  <c r="AA4716" i="1"/>
  <c r="X4715" i="1"/>
  <c r="AA4715" i="1"/>
  <c r="X4714" i="1"/>
  <c r="AA4714" i="1"/>
  <c r="X4713" i="1"/>
  <c r="AA4713" i="1"/>
  <c r="X4712" i="1"/>
  <c r="AA4712" i="1"/>
  <c r="X4711" i="1"/>
  <c r="AA4711" i="1"/>
  <c r="X4710" i="1"/>
  <c r="AA4710" i="1"/>
  <c r="X4709" i="1"/>
  <c r="AA4709" i="1"/>
  <c r="X4708" i="1"/>
  <c r="AA4708" i="1"/>
  <c r="X4707" i="1"/>
  <c r="AA4707" i="1"/>
  <c r="X4706" i="1"/>
  <c r="AA4706" i="1"/>
  <c r="X4705" i="1"/>
  <c r="AA4705" i="1"/>
  <c r="X4704" i="1"/>
  <c r="AA4704" i="1"/>
  <c r="X4703" i="1"/>
  <c r="AA4703" i="1"/>
  <c r="X4702" i="1"/>
  <c r="AA4702" i="1"/>
  <c r="X4701" i="1"/>
  <c r="AA4701" i="1"/>
  <c r="X4700" i="1"/>
  <c r="AA4700" i="1"/>
  <c r="X4699" i="1"/>
  <c r="AA4699" i="1"/>
  <c r="X4698" i="1"/>
  <c r="AA4698" i="1"/>
  <c r="X4697" i="1"/>
  <c r="AA4697" i="1"/>
  <c r="X4696" i="1"/>
  <c r="AA4696" i="1"/>
  <c r="X4695" i="1"/>
  <c r="AA4695" i="1"/>
  <c r="X4694" i="1"/>
  <c r="AA4694" i="1"/>
  <c r="X4693" i="1"/>
  <c r="AA4693" i="1"/>
  <c r="X4692" i="1"/>
  <c r="AA4692" i="1"/>
  <c r="X4691" i="1"/>
  <c r="AA4691" i="1"/>
  <c r="X4690" i="1"/>
  <c r="AA4690" i="1"/>
  <c r="X4689" i="1"/>
  <c r="AA4689" i="1"/>
  <c r="X4688" i="1"/>
  <c r="AA4688" i="1"/>
  <c r="X4687" i="1"/>
  <c r="AA4687" i="1"/>
  <c r="X4686" i="1"/>
  <c r="AA4686" i="1"/>
  <c r="X4685" i="1"/>
  <c r="AA4685" i="1"/>
  <c r="X4684" i="1"/>
  <c r="AA4684" i="1"/>
  <c r="X4683" i="1"/>
  <c r="AA4683" i="1"/>
  <c r="X4682" i="1"/>
  <c r="AA4682" i="1"/>
  <c r="X4681" i="1"/>
  <c r="AA4681" i="1"/>
  <c r="X4680" i="1"/>
  <c r="AA4680" i="1"/>
  <c r="X4679" i="1"/>
  <c r="AA4679" i="1"/>
  <c r="X4678" i="1"/>
  <c r="AA4678" i="1"/>
  <c r="X4677" i="1"/>
  <c r="AA4677" i="1"/>
  <c r="X4676" i="1"/>
  <c r="AA4676" i="1"/>
  <c r="X4675" i="1"/>
  <c r="AA4675" i="1"/>
  <c r="U53" i="7"/>
  <c r="B53" i="7"/>
  <c r="L35" i="13"/>
  <c r="M35" i="13"/>
  <c r="N35" i="13"/>
  <c r="P35" i="13" s="1"/>
  <c r="L36" i="13"/>
  <c r="M36" i="13"/>
  <c r="N36" i="13"/>
  <c r="L37" i="13"/>
  <c r="M37" i="13"/>
  <c r="N37" i="13"/>
  <c r="L38" i="13"/>
  <c r="M38" i="13"/>
  <c r="N38" i="13"/>
  <c r="L39" i="13"/>
  <c r="M39" i="13"/>
  <c r="N39" i="13"/>
  <c r="O37" i="13"/>
  <c r="O36" i="13"/>
  <c r="O35" i="13"/>
  <c r="O38" i="13"/>
  <c r="O39" i="13"/>
  <c r="L11" i="13"/>
  <c r="L29" i="13"/>
  <c r="AC53" i="7"/>
  <c r="AE53" i="7"/>
  <c r="AG53" i="7"/>
  <c r="AH53" i="7"/>
  <c r="AI53" i="7"/>
  <c r="AK53" i="7"/>
  <c r="AL53" i="7" s="1"/>
  <c r="B52" i="7"/>
  <c r="U52" i="7"/>
  <c r="AC52" i="7"/>
  <c r="AE52" i="7"/>
  <c r="AG52" i="7"/>
  <c r="AH52" i="7"/>
  <c r="AI52" i="7"/>
  <c r="AK52" i="7"/>
  <c r="AL52" i="7" s="1"/>
  <c r="X4674" i="1"/>
  <c r="AA4674" i="1"/>
  <c r="X4673" i="1"/>
  <c r="AA4673" i="1"/>
  <c r="X4672" i="1"/>
  <c r="AA4672" i="1"/>
  <c r="X4671" i="1"/>
  <c r="AA4671" i="1"/>
  <c r="X4670" i="1"/>
  <c r="AA4670" i="1"/>
  <c r="X4669" i="1"/>
  <c r="AA4669" i="1"/>
  <c r="X4668" i="1"/>
  <c r="AA4668" i="1"/>
  <c r="X4667" i="1"/>
  <c r="AA4667" i="1"/>
  <c r="X4666" i="1"/>
  <c r="AA4666" i="1"/>
  <c r="X4665" i="1"/>
  <c r="AA4665" i="1"/>
  <c r="X4664" i="1"/>
  <c r="AA4664" i="1"/>
  <c r="X4663" i="1"/>
  <c r="AA4663" i="1"/>
  <c r="X4662" i="1"/>
  <c r="AA4662" i="1"/>
  <c r="X4661" i="1"/>
  <c r="AA4661" i="1"/>
  <c r="AC51" i="7"/>
  <c r="L6" i="13" s="1"/>
  <c r="AE51" i="7"/>
  <c r="AG51" i="7"/>
  <c r="AH51" i="7"/>
  <c r="AI51" i="7"/>
  <c r="AK51" i="7"/>
  <c r="AL51" i="7" s="1"/>
  <c r="U51" i="7"/>
  <c r="B51" i="7"/>
  <c r="AC47" i="7"/>
  <c r="AC48" i="7"/>
  <c r="AC49" i="7"/>
  <c r="AC50" i="7"/>
  <c r="AE47" i="7"/>
  <c r="AE48" i="7"/>
  <c r="AE49" i="7"/>
  <c r="AE50" i="7"/>
  <c r="AG47" i="7"/>
  <c r="AG48" i="7"/>
  <c r="AG49" i="7"/>
  <c r="AG50" i="7"/>
  <c r="AH47" i="7"/>
  <c r="AH48" i="7"/>
  <c r="AH49" i="7"/>
  <c r="AH50" i="7"/>
  <c r="AI47" i="7"/>
  <c r="AI48" i="7"/>
  <c r="AI49" i="7"/>
  <c r="AI50" i="7"/>
  <c r="AK47" i="7"/>
  <c r="AL47" i="7" s="1"/>
  <c r="AK48" i="7"/>
  <c r="AL48" i="7"/>
  <c r="AK49" i="7"/>
  <c r="AK50" i="7"/>
  <c r="AL50" i="7"/>
  <c r="AL49" i="7"/>
  <c r="U50" i="7"/>
  <c r="B50" i="7"/>
  <c r="U49" i="7"/>
  <c r="B49" i="7"/>
  <c r="U48" i="7"/>
  <c r="B48" i="7"/>
  <c r="U47" i="7"/>
  <c r="B47" i="7"/>
  <c r="Y42" i="15"/>
  <c r="Y43" i="15"/>
  <c r="Y44" i="15"/>
  <c r="Y45" i="15"/>
  <c r="Y46" i="15"/>
  <c r="Y47" i="15"/>
  <c r="Y48" i="15"/>
  <c r="Y49" i="15"/>
  <c r="Y50" i="15"/>
  <c r="Y51" i="15"/>
  <c r="Y52" i="15"/>
  <c r="Y53" i="15"/>
  <c r="Y54" i="15"/>
  <c r="Y55" i="15"/>
  <c r="Y56" i="15"/>
  <c r="Y57" i="15"/>
  <c r="Y58" i="15"/>
  <c r="Y59" i="15"/>
  <c r="Y60" i="15"/>
  <c r="Y61" i="15"/>
  <c r="AA42" i="15"/>
  <c r="AA43" i="15"/>
  <c r="AA44" i="15"/>
  <c r="AA45" i="15"/>
  <c r="AA46" i="15"/>
  <c r="AA47" i="15"/>
  <c r="AA48" i="15"/>
  <c r="AA49" i="15"/>
  <c r="AA50" i="15"/>
  <c r="AA51" i="15"/>
  <c r="AA52" i="15"/>
  <c r="AA53" i="15"/>
  <c r="AA54" i="15"/>
  <c r="AA55" i="15"/>
  <c r="AA56" i="15"/>
  <c r="AA57" i="15"/>
  <c r="AA58" i="15"/>
  <c r="AA59" i="15"/>
  <c r="AA60" i="15"/>
  <c r="AA61" i="15"/>
  <c r="AB42" i="15"/>
  <c r="AB43" i="15"/>
  <c r="AB44" i="15"/>
  <c r="AB45" i="15"/>
  <c r="AB46" i="15"/>
  <c r="AB47" i="15"/>
  <c r="AB48" i="15"/>
  <c r="AB49" i="15"/>
  <c r="AB50" i="15"/>
  <c r="AB51" i="15"/>
  <c r="AB52" i="15"/>
  <c r="AB53" i="15"/>
  <c r="AB54" i="15"/>
  <c r="AB55" i="15"/>
  <c r="AB56" i="15"/>
  <c r="AB57" i="15"/>
  <c r="AB58" i="15"/>
  <c r="AB59" i="15"/>
  <c r="AB60" i="15"/>
  <c r="AB61" i="15"/>
  <c r="AC42" i="15"/>
  <c r="AC43" i="15"/>
  <c r="AC44" i="15"/>
  <c r="AC45" i="15"/>
  <c r="AC46" i="15"/>
  <c r="AC47" i="15"/>
  <c r="AC48" i="15"/>
  <c r="AC49" i="15"/>
  <c r="AC50" i="15"/>
  <c r="AC51" i="15"/>
  <c r="AC52" i="15"/>
  <c r="AC53" i="15"/>
  <c r="AC54" i="15"/>
  <c r="AC55" i="15"/>
  <c r="AC56" i="15"/>
  <c r="AC57" i="15"/>
  <c r="AC58" i="15"/>
  <c r="AC59" i="15"/>
  <c r="AC60" i="15"/>
  <c r="AC61" i="15"/>
  <c r="AK42" i="15"/>
  <c r="AK43" i="15"/>
  <c r="AK44" i="15"/>
  <c r="AK45" i="15"/>
  <c r="AK46" i="15"/>
  <c r="AK47" i="15"/>
  <c r="AK48" i="15"/>
  <c r="AK49" i="15"/>
  <c r="AK50" i="15"/>
  <c r="AK51" i="15"/>
  <c r="AK52" i="15"/>
  <c r="AK53" i="15"/>
  <c r="AK54" i="15"/>
  <c r="AK55" i="15"/>
  <c r="AK56" i="15"/>
  <c r="AK57" i="15"/>
  <c r="AK58" i="15"/>
  <c r="AK59" i="15"/>
  <c r="AK60" i="15"/>
  <c r="AK61" i="15"/>
  <c r="AN42" i="15"/>
  <c r="AN43" i="15"/>
  <c r="AN44" i="15"/>
  <c r="AN45" i="15"/>
  <c r="AN46" i="15"/>
  <c r="AN47" i="15"/>
  <c r="AN48" i="15"/>
  <c r="AN49" i="15"/>
  <c r="AN50" i="15"/>
  <c r="AN51" i="15"/>
  <c r="AN52" i="15"/>
  <c r="AN53" i="15"/>
  <c r="AN54" i="15"/>
  <c r="AN55" i="15"/>
  <c r="AN56" i="15"/>
  <c r="AN57" i="15"/>
  <c r="AN58" i="15"/>
  <c r="AN59" i="15"/>
  <c r="AN60" i="15"/>
  <c r="AN61" i="15"/>
  <c r="AP42" i="15"/>
  <c r="AP43" i="15"/>
  <c r="AP44" i="15"/>
  <c r="AP45" i="15"/>
  <c r="AP46" i="15"/>
  <c r="AP47" i="15"/>
  <c r="AP48" i="15"/>
  <c r="AP49" i="15"/>
  <c r="AP50" i="15"/>
  <c r="AP51" i="15"/>
  <c r="AP52" i="15"/>
  <c r="AP53" i="15"/>
  <c r="AP54" i="15"/>
  <c r="AP55" i="15"/>
  <c r="AP56" i="15"/>
  <c r="AP57" i="15"/>
  <c r="AP58" i="15"/>
  <c r="AP59" i="15"/>
  <c r="AP60" i="15"/>
  <c r="AP61" i="15"/>
  <c r="AQ42" i="15"/>
  <c r="AQ43" i="15"/>
  <c r="AQ44" i="15"/>
  <c r="AQ45" i="15"/>
  <c r="AQ46" i="15"/>
  <c r="AQ47" i="15"/>
  <c r="AQ48" i="15"/>
  <c r="AQ49" i="15"/>
  <c r="AQ50" i="15"/>
  <c r="AQ51" i="15"/>
  <c r="AQ52" i="15"/>
  <c r="AQ53" i="15"/>
  <c r="AQ54" i="15"/>
  <c r="AQ55" i="15"/>
  <c r="AQ56" i="15"/>
  <c r="AQ57" i="15"/>
  <c r="AQ58" i="15"/>
  <c r="AQ59" i="15"/>
  <c r="AQ60" i="15"/>
  <c r="AQ61" i="15"/>
  <c r="AR42" i="15"/>
  <c r="AR43" i="15"/>
  <c r="AR44" i="15"/>
  <c r="AR45" i="15"/>
  <c r="AR46" i="15"/>
  <c r="AR47" i="15"/>
  <c r="AR48" i="15"/>
  <c r="AR49" i="15"/>
  <c r="AR50" i="15"/>
  <c r="AR51" i="15"/>
  <c r="AR52" i="15"/>
  <c r="AR53" i="15"/>
  <c r="AR54" i="15"/>
  <c r="AR55" i="15"/>
  <c r="AR56" i="15"/>
  <c r="AR57" i="15"/>
  <c r="AR58" i="15"/>
  <c r="AR59" i="15"/>
  <c r="AR60" i="15"/>
  <c r="AR61" i="15"/>
  <c r="O61" i="15"/>
  <c r="R61" i="15" s="1"/>
  <c r="U61" i="15" s="1"/>
  <c r="I61" i="15"/>
  <c r="H61" i="15"/>
  <c r="O60" i="15"/>
  <c r="R60" i="15" s="1"/>
  <c r="U60" i="15" s="1"/>
  <c r="I60" i="15"/>
  <c r="H60" i="15"/>
  <c r="O59" i="15"/>
  <c r="R59" i="15"/>
  <c r="U59" i="15" s="1"/>
  <c r="I59" i="15"/>
  <c r="H59" i="15"/>
  <c r="O58" i="15"/>
  <c r="R58" i="15"/>
  <c r="U58" i="15"/>
  <c r="I58" i="15"/>
  <c r="H58" i="15"/>
  <c r="O57" i="15"/>
  <c r="R57" i="15" s="1"/>
  <c r="U57" i="15" s="1"/>
  <c r="I57" i="15"/>
  <c r="H57" i="15"/>
  <c r="O56" i="15"/>
  <c r="R56" i="15" s="1"/>
  <c r="U56" i="15" s="1"/>
  <c r="I56" i="15"/>
  <c r="H56" i="15"/>
  <c r="O55" i="15"/>
  <c r="R55" i="15" s="1"/>
  <c r="U55" i="15" s="1"/>
  <c r="I55" i="15"/>
  <c r="H55" i="15"/>
  <c r="O54" i="15"/>
  <c r="R54" i="15"/>
  <c r="U54" i="15"/>
  <c r="I54" i="15"/>
  <c r="H54" i="15"/>
  <c r="O53" i="15"/>
  <c r="R53" i="15"/>
  <c r="U53" i="15"/>
  <c r="I53" i="15"/>
  <c r="H53" i="15"/>
  <c r="O52" i="15"/>
  <c r="R52" i="15"/>
  <c r="U52" i="15" s="1"/>
  <c r="I52" i="15"/>
  <c r="H52" i="15"/>
  <c r="O51" i="15"/>
  <c r="R51" i="15"/>
  <c r="U51" i="15" s="1"/>
  <c r="I51" i="15"/>
  <c r="H51" i="15"/>
  <c r="O50" i="15"/>
  <c r="R50" i="15" s="1"/>
  <c r="U50" i="15" s="1"/>
  <c r="I50" i="15"/>
  <c r="H50" i="15"/>
  <c r="O49" i="15"/>
  <c r="R49" i="15"/>
  <c r="U49" i="15"/>
  <c r="I49" i="15"/>
  <c r="H49" i="15"/>
  <c r="O48" i="15"/>
  <c r="R48" i="15"/>
  <c r="U48" i="15"/>
  <c r="I48" i="15"/>
  <c r="H48" i="15"/>
  <c r="O47" i="15"/>
  <c r="R47" i="15" s="1"/>
  <c r="U47" i="15" s="1"/>
  <c r="I47" i="15"/>
  <c r="H47" i="15"/>
  <c r="O46" i="15"/>
  <c r="R46" i="15"/>
  <c r="U46" i="15" s="1"/>
  <c r="I46" i="15"/>
  <c r="H46" i="15"/>
  <c r="R45" i="15"/>
  <c r="U45" i="15" s="1"/>
  <c r="O45" i="15"/>
  <c r="I45" i="15"/>
  <c r="H45" i="15"/>
  <c r="O44" i="15"/>
  <c r="R44" i="15"/>
  <c r="U44" i="15" s="1"/>
  <c r="I44" i="15"/>
  <c r="H44" i="15"/>
  <c r="O43" i="15"/>
  <c r="R43" i="15"/>
  <c r="U43" i="15"/>
  <c r="I43" i="15"/>
  <c r="H43" i="15"/>
  <c r="O42" i="15"/>
  <c r="R42" i="15" s="1"/>
  <c r="U42" i="15" s="1"/>
  <c r="I42" i="15"/>
  <c r="H42" i="15"/>
  <c r="L227" i="19"/>
  <c r="L228" i="19"/>
  <c r="L229" i="19"/>
  <c r="L230" i="19"/>
  <c r="L231" i="19"/>
  <c r="L232" i="19"/>
  <c r="L233" i="19"/>
  <c r="L234" i="19"/>
  <c r="L235" i="19"/>
  <c r="L236" i="19"/>
  <c r="L237" i="19"/>
  <c r="L238" i="19"/>
  <c r="L239" i="19"/>
  <c r="L240" i="19"/>
  <c r="L241" i="19"/>
  <c r="L242" i="19"/>
  <c r="L243" i="19"/>
  <c r="L244" i="19"/>
  <c r="L245" i="19"/>
  <c r="L246" i="19"/>
  <c r="L247" i="19"/>
  <c r="L248" i="19"/>
  <c r="L249" i="19"/>
  <c r="L250" i="19"/>
  <c r="L251" i="19"/>
  <c r="L252" i="19"/>
  <c r="L253" i="19"/>
  <c r="L254" i="19"/>
  <c r="L255" i="19"/>
  <c r="L256" i="19"/>
  <c r="L257" i="19"/>
  <c r="L258" i="19"/>
  <c r="L259" i="19"/>
  <c r="L260" i="19"/>
  <c r="L261" i="19"/>
  <c r="L262" i="19"/>
  <c r="L263" i="19"/>
  <c r="L264" i="19"/>
  <c r="L265" i="19"/>
  <c r="L266" i="19"/>
  <c r="L267" i="19"/>
  <c r="L268" i="19"/>
  <c r="L269" i="19"/>
  <c r="L270" i="19"/>
  <c r="L271" i="19"/>
  <c r="L272" i="19"/>
  <c r="L273" i="19"/>
  <c r="L274" i="19"/>
  <c r="L275" i="19"/>
  <c r="L276" i="19"/>
  <c r="L277" i="19"/>
  <c r="L278" i="19"/>
  <c r="L279" i="19"/>
  <c r="L280" i="19"/>
  <c r="L281" i="19"/>
  <c r="L282" i="19"/>
  <c r="L283" i="19"/>
  <c r="L284" i="19"/>
  <c r="L285" i="19"/>
  <c r="L286" i="19"/>
  <c r="L287" i="19"/>
  <c r="L288" i="19"/>
  <c r="L289" i="19"/>
  <c r="L290" i="19"/>
  <c r="L291" i="19"/>
  <c r="L292" i="19"/>
  <c r="L293" i="19"/>
  <c r="L294" i="19"/>
  <c r="L295" i="19"/>
  <c r="L296" i="19"/>
  <c r="L297" i="19"/>
  <c r="L298" i="19"/>
  <c r="L299" i="19"/>
  <c r="L300" i="19"/>
  <c r="L301" i="19"/>
  <c r="L302" i="19"/>
  <c r="L303" i="19"/>
  <c r="L304" i="19"/>
  <c r="L305" i="19"/>
  <c r="L306" i="19"/>
  <c r="L307" i="19"/>
  <c r="L308" i="19"/>
  <c r="L309" i="19"/>
  <c r="L310" i="19"/>
  <c r="L311" i="19"/>
  <c r="L312" i="19"/>
  <c r="L313" i="19"/>
  <c r="L314" i="19"/>
  <c r="L315" i="19"/>
  <c r="L316" i="19"/>
  <c r="L317" i="19"/>
  <c r="L318" i="19"/>
  <c r="L319" i="19"/>
  <c r="L320" i="19"/>
  <c r="L321" i="19"/>
  <c r="L322" i="19"/>
  <c r="L323" i="19"/>
  <c r="L324" i="19"/>
  <c r="L325" i="19"/>
  <c r="L326" i="19"/>
  <c r="L327" i="19"/>
  <c r="L328" i="19"/>
  <c r="L329" i="19"/>
  <c r="L330" i="19"/>
  <c r="L331" i="19"/>
  <c r="L332" i="19"/>
  <c r="L333" i="19"/>
  <c r="L334" i="19"/>
  <c r="L335" i="19"/>
  <c r="L336" i="19"/>
  <c r="L337" i="19"/>
  <c r="L338" i="19"/>
  <c r="L339" i="19"/>
  <c r="L340" i="19"/>
  <c r="L341" i="19"/>
  <c r="L342" i="19"/>
  <c r="L343" i="19"/>
  <c r="L344" i="19"/>
  <c r="L345" i="19"/>
  <c r="L346" i="19"/>
  <c r="L347" i="19"/>
  <c r="L348" i="19"/>
  <c r="L349" i="19"/>
  <c r="L350" i="19"/>
  <c r="L351" i="19"/>
  <c r="L352" i="19"/>
  <c r="L353" i="19"/>
  <c r="L354" i="19"/>
  <c r="L355" i="19"/>
  <c r="L356" i="19"/>
  <c r="L357" i="19"/>
  <c r="L358" i="19"/>
  <c r="L359" i="19"/>
  <c r="L360" i="19"/>
  <c r="L361" i="19"/>
  <c r="L362" i="19"/>
  <c r="L363" i="19"/>
  <c r="L364" i="19"/>
  <c r="L365" i="19"/>
  <c r="L366" i="19"/>
  <c r="L367" i="19"/>
  <c r="L368" i="19"/>
  <c r="L369" i="19"/>
  <c r="L370" i="19"/>
  <c r="L371" i="19"/>
  <c r="L372" i="19"/>
  <c r="L373" i="19"/>
  <c r="L374" i="19"/>
  <c r="L375" i="19"/>
  <c r="L376" i="19"/>
  <c r="L377" i="19"/>
  <c r="L378" i="19"/>
  <c r="L379" i="19"/>
  <c r="L380" i="19"/>
  <c r="L381" i="19"/>
  <c r="L382" i="19"/>
  <c r="L383" i="19"/>
  <c r="L384" i="19"/>
  <c r="L385" i="19"/>
  <c r="L386" i="19"/>
  <c r="L387" i="19"/>
  <c r="L388" i="19"/>
  <c r="L389" i="19"/>
  <c r="L390" i="19"/>
  <c r="L391" i="19"/>
  <c r="L392" i="19"/>
  <c r="L393" i="19"/>
  <c r="L394" i="19"/>
  <c r="L395" i="19"/>
  <c r="L396" i="19"/>
  <c r="L397" i="19"/>
  <c r="L398" i="19"/>
  <c r="L399" i="19"/>
  <c r="L400" i="19"/>
  <c r="L401" i="19"/>
  <c r="L402" i="19"/>
  <c r="L403" i="19"/>
  <c r="L404" i="19"/>
  <c r="L405" i="19"/>
  <c r="L406" i="19"/>
  <c r="L407" i="19"/>
  <c r="L408" i="19"/>
  <c r="L409" i="19"/>
  <c r="L410" i="19"/>
  <c r="L411" i="19"/>
  <c r="L412" i="19"/>
  <c r="L413" i="19"/>
  <c r="L414" i="19"/>
  <c r="L415" i="19"/>
  <c r="L416" i="19"/>
  <c r="L417" i="19"/>
  <c r="L418" i="19"/>
  <c r="L419" i="19"/>
  <c r="L420" i="19"/>
  <c r="L421" i="19"/>
  <c r="L422" i="19"/>
  <c r="L423" i="19"/>
  <c r="L424" i="19"/>
  <c r="L425" i="19"/>
  <c r="L426" i="19"/>
  <c r="L427" i="19"/>
  <c r="L428" i="19"/>
  <c r="L429" i="19"/>
  <c r="L430" i="19"/>
  <c r="L431" i="19"/>
  <c r="L432" i="19"/>
  <c r="L433" i="19"/>
  <c r="L434" i="19"/>
  <c r="L435" i="19"/>
  <c r="L436" i="19"/>
  <c r="L437" i="19"/>
  <c r="L438" i="19"/>
  <c r="L439" i="19"/>
  <c r="L440" i="19"/>
  <c r="L441" i="19"/>
  <c r="L442" i="19"/>
  <c r="L443" i="19"/>
  <c r="L444" i="19"/>
  <c r="L445" i="19"/>
  <c r="L446" i="19"/>
  <c r="L447" i="19"/>
  <c r="L448" i="19"/>
  <c r="L449" i="19"/>
  <c r="L450" i="19"/>
  <c r="L451" i="19"/>
  <c r="L452" i="19"/>
  <c r="L453" i="19"/>
  <c r="L454" i="19"/>
  <c r="L455" i="19"/>
  <c r="L456" i="19"/>
  <c r="L457" i="19"/>
  <c r="L458" i="19"/>
  <c r="L459" i="19"/>
  <c r="L460" i="19"/>
  <c r="L461" i="19"/>
  <c r="L462" i="19"/>
  <c r="L463" i="19"/>
  <c r="L464" i="19"/>
  <c r="L465" i="19"/>
  <c r="L466" i="19"/>
  <c r="L467" i="19"/>
  <c r="L468" i="19"/>
  <c r="L469" i="19"/>
  <c r="L470" i="19"/>
  <c r="L471" i="19"/>
  <c r="L472" i="19"/>
  <c r="L473"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T227" i="19"/>
  <c r="U227" i="19" s="1"/>
  <c r="T228" i="19"/>
  <c r="U228" i="19" s="1"/>
  <c r="W228" i="19" s="1"/>
  <c r="T229" i="19"/>
  <c r="U229" i="19" s="1"/>
  <c r="T230" i="19"/>
  <c r="U230" i="19" s="1"/>
  <c r="T231" i="19"/>
  <c r="U231" i="19" s="1"/>
  <c r="T232" i="19"/>
  <c r="U232" i="19" s="1"/>
  <c r="T233" i="19"/>
  <c r="U233" i="19" s="1"/>
  <c r="W233" i="19" s="1"/>
  <c r="T234" i="19"/>
  <c r="U234" i="19" s="1"/>
  <c r="T235" i="19"/>
  <c r="U235" i="19" s="1"/>
  <c r="W235" i="19" s="1"/>
  <c r="T236" i="19"/>
  <c r="U236" i="19" s="1"/>
  <c r="T237" i="19"/>
  <c r="U237" i="19" s="1"/>
  <c r="X227" i="19"/>
  <c r="X228" i="19"/>
  <c r="Z228" i="19" s="1"/>
  <c r="X229" i="19"/>
  <c r="X230" i="19"/>
  <c r="X231" i="19"/>
  <c r="X232" i="19"/>
  <c r="X233" i="19"/>
  <c r="X234" i="19"/>
  <c r="X235" i="19"/>
  <c r="X236" i="19"/>
  <c r="X237" i="19"/>
  <c r="X238" i="19"/>
  <c r="X239" i="19"/>
  <c r="X240" i="19"/>
  <c r="X241" i="19"/>
  <c r="X242" i="19"/>
  <c r="X243" i="19"/>
  <c r="X244" i="19"/>
  <c r="X245" i="19"/>
  <c r="X246" i="19"/>
  <c r="X247" i="19"/>
  <c r="X248" i="19"/>
  <c r="X249" i="19"/>
  <c r="X250" i="19"/>
  <c r="X251" i="19"/>
  <c r="X252" i="19"/>
  <c r="X253" i="19"/>
  <c r="X254" i="19"/>
  <c r="X255" i="19"/>
  <c r="X256" i="19"/>
  <c r="X257" i="19"/>
  <c r="X258" i="19"/>
  <c r="X259" i="19"/>
  <c r="X260" i="19"/>
  <c r="X261" i="19"/>
  <c r="X262" i="19"/>
  <c r="X263" i="19"/>
  <c r="X264" i="19"/>
  <c r="X265" i="19"/>
  <c r="X266" i="19"/>
  <c r="X267" i="19"/>
  <c r="X268" i="19"/>
  <c r="X269" i="19"/>
  <c r="X270" i="19"/>
  <c r="X271" i="19"/>
  <c r="X272" i="19"/>
  <c r="X273" i="19"/>
  <c r="X274" i="19"/>
  <c r="X275" i="19"/>
  <c r="X276" i="19"/>
  <c r="X277" i="19"/>
  <c r="X278" i="19"/>
  <c r="X279" i="19"/>
  <c r="X280" i="19"/>
  <c r="X281" i="19"/>
  <c r="X282" i="19"/>
  <c r="X283" i="19"/>
  <c r="X284" i="19"/>
  <c r="X285" i="19"/>
  <c r="X286" i="19"/>
  <c r="X287" i="19"/>
  <c r="X288" i="19"/>
  <c r="X289" i="19"/>
  <c r="X290" i="19"/>
  <c r="X291" i="19"/>
  <c r="X292" i="19"/>
  <c r="X293" i="19"/>
  <c r="X294" i="19"/>
  <c r="X295" i="19"/>
  <c r="X296" i="19"/>
  <c r="X297" i="19"/>
  <c r="X298" i="19"/>
  <c r="X299" i="19"/>
  <c r="X300" i="19"/>
  <c r="X301" i="19"/>
  <c r="X302" i="19"/>
  <c r="X303" i="19"/>
  <c r="X304" i="19"/>
  <c r="X305" i="19"/>
  <c r="X306" i="19"/>
  <c r="X307" i="19"/>
  <c r="X308" i="19"/>
  <c r="X309" i="19"/>
  <c r="X310" i="19"/>
  <c r="X311" i="19"/>
  <c r="X312" i="19"/>
  <c r="X313" i="19"/>
  <c r="X314" i="19"/>
  <c r="X315" i="19"/>
  <c r="X316" i="19"/>
  <c r="X317" i="19"/>
  <c r="X318" i="19"/>
  <c r="X319" i="19"/>
  <c r="X320" i="19"/>
  <c r="X321" i="19"/>
  <c r="X322" i="19"/>
  <c r="X323" i="19"/>
  <c r="X324" i="19"/>
  <c r="X325" i="19"/>
  <c r="X326" i="19"/>
  <c r="X327" i="19"/>
  <c r="X328" i="19"/>
  <c r="X329" i="19"/>
  <c r="X330" i="19"/>
  <c r="X331" i="19"/>
  <c r="X332" i="19"/>
  <c r="X333" i="19"/>
  <c r="X334" i="19"/>
  <c r="X335" i="19"/>
  <c r="X336" i="19"/>
  <c r="X337" i="19"/>
  <c r="X338" i="19"/>
  <c r="X339" i="19"/>
  <c r="X340" i="19"/>
  <c r="X341" i="19"/>
  <c r="X342" i="19"/>
  <c r="X343" i="19"/>
  <c r="X344" i="19"/>
  <c r="X345" i="19"/>
  <c r="X346" i="19"/>
  <c r="X347" i="19"/>
  <c r="X348" i="19"/>
  <c r="X349" i="19"/>
  <c r="X350" i="19"/>
  <c r="X351" i="19"/>
  <c r="X352" i="19"/>
  <c r="X353" i="19"/>
  <c r="X354" i="19"/>
  <c r="X355" i="19"/>
  <c r="X356" i="19"/>
  <c r="X357" i="19"/>
  <c r="X358" i="19"/>
  <c r="X359" i="19"/>
  <c r="X360" i="19"/>
  <c r="X361" i="19"/>
  <c r="X362" i="19"/>
  <c r="X363" i="19"/>
  <c r="X364" i="19"/>
  <c r="X365" i="19"/>
  <c r="X366" i="19"/>
  <c r="X367" i="19"/>
  <c r="X368" i="19"/>
  <c r="X369" i="19"/>
  <c r="X370" i="19"/>
  <c r="X371" i="19"/>
  <c r="X372" i="19"/>
  <c r="X373" i="19"/>
  <c r="X374" i="19"/>
  <c r="X375" i="19"/>
  <c r="X376" i="19"/>
  <c r="X377" i="19"/>
  <c r="X378" i="19"/>
  <c r="X379" i="19"/>
  <c r="X380" i="19"/>
  <c r="X381" i="19"/>
  <c r="X382" i="19"/>
  <c r="X383" i="19"/>
  <c r="X384" i="19"/>
  <c r="X385" i="19"/>
  <c r="X386" i="19"/>
  <c r="X387" i="19"/>
  <c r="X388" i="19"/>
  <c r="X389" i="19"/>
  <c r="X390" i="19"/>
  <c r="X391" i="19"/>
  <c r="X392" i="19"/>
  <c r="X393" i="19"/>
  <c r="X394" i="19"/>
  <c r="X395" i="19"/>
  <c r="X396" i="19"/>
  <c r="X397" i="19"/>
  <c r="X398" i="19"/>
  <c r="X399" i="19"/>
  <c r="X400" i="19"/>
  <c r="X401" i="19"/>
  <c r="X402" i="19"/>
  <c r="X403" i="19"/>
  <c r="X404" i="19"/>
  <c r="X405" i="19"/>
  <c r="X406" i="19"/>
  <c r="X407" i="19"/>
  <c r="X408" i="19"/>
  <c r="X409" i="19"/>
  <c r="X410" i="19"/>
  <c r="X411" i="19"/>
  <c r="X412" i="19"/>
  <c r="X413" i="19"/>
  <c r="X414" i="19"/>
  <c r="X415" i="19"/>
  <c r="X416" i="19"/>
  <c r="X417" i="19"/>
  <c r="X418" i="19"/>
  <c r="X419" i="19"/>
  <c r="X420" i="19"/>
  <c r="X421" i="19"/>
  <c r="X422" i="19"/>
  <c r="X423" i="19"/>
  <c r="X424" i="19"/>
  <c r="X425" i="19"/>
  <c r="X426" i="19"/>
  <c r="X427" i="19"/>
  <c r="X428" i="19"/>
  <c r="X429" i="19"/>
  <c r="X430" i="19"/>
  <c r="X431" i="19"/>
  <c r="X432" i="19"/>
  <c r="X433" i="19"/>
  <c r="X434" i="19"/>
  <c r="X435" i="19"/>
  <c r="X436" i="19"/>
  <c r="X437" i="19"/>
  <c r="X438" i="19"/>
  <c r="X439" i="19"/>
  <c r="X440" i="19"/>
  <c r="X441" i="19"/>
  <c r="X442" i="19"/>
  <c r="X443" i="19"/>
  <c r="X444" i="19"/>
  <c r="X445" i="19"/>
  <c r="X446" i="19"/>
  <c r="X447" i="19"/>
  <c r="X448" i="19"/>
  <c r="X449" i="19"/>
  <c r="X450" i="19"/>
  <c r="X451" i="19"/>
  <c r="X452" i="19"/>
  <c r="X453" i="19"/>
  <c r="X454" i="19"/>
  <c r="X455" i="19"/>
  <c r="X456" i="19"/>
  <c r="X457" i="19"/>
  <c r="X458" i="19"/>
  <c r="X459" i="19"/>
  <c r="X460" i="19"/>
  <c r="X461" i="19"/>
  <c r="X462" i="19"/>
  <c r="X463" i="19"/>
  <c r="X464" i="19"/>
  <c r="X465" i="19"/>
  <c r="X466" i="19"/>
  <c r="X467" i="19"/>
  <c r="X468" i="19"/>
  <c r="X469" i="19"/>
  <c r="X470" i="19"/>
  <c r="X471" i="19"/>
  <c r="X472" i="19"/>
  <c r="X473" i="19"/>
  <c r="AA227" i="19"/>
  <c r="AA228" i="19"/>
  <c r="AA229" i="19"/>
  <c r="AA230" i="19"/>
  <c r="AA231" i="19"/>
  <c r="AA232" i="19"/>
  <c r="AA233" i="19"/>
  <c r="AA234" i="19"/>
  <c r="AA235" i="19"/>
  <c r="AA236" i="19"/>
  <c r="AA237" i="19"/>
  <c r="AA238" i="19"/>
  <c r="AA239" i="19"/>
  <c r="AA240" i="19"/>
  <c r="AA241" i="19"/>
  <c r="AA242" i="19"/>
  <c r="AA243" i="19"/>
  <c r="AA244" i="19"/>
  <c r="AA245" i="19"/>
  <c r="AA246" i="19"/>
  <c r="AA247" i="19"/>
  <c r="AA248" i="19"/>
  <c r="AA249" i="19"/>
  <c r="AA250" i="19"/>
  <c r="AA251" i="19"/>
  <c r="AA252" i="19"/>
  <c r="AA253" i="19"/>
  <c r="AA254" i="19"/>
  <c r="AA255" i="19"/>
  <c r="AA256" i="19"/>
  <c r="AA257" i="19"/>
  <c r="AA258" i="19"/>
  <c r="AA259" i="19"/>
  <c r="AA260" i="19"/>
  <c r="AA261" i="19"/>
  <c r="AA262" i="19"/>
  <c r="AA263" i="19"/>
  <c r="AA264" i="19"/>
  <c r="AA265" i="19"/>
  <c r="AA266" i="19"/>
  <c r="AA267" i="19"/>
  <c r="AA268" i="19"/>
  <c r="AA269" i="19"/>
  <c r="AA270" i="19"/>
  <c r="AA271" i="19"/>
  <c r="AA272" i="19"/>
  <c r="AA273" i="19"/>
  <c r="AA274" i="19"/>
  <c r="AA275" i="19"/>
  <c r="AA276" i="19"/>
  <c r="AA277" i="19"/>
  <c r="AA278" i="19"/>
  <c r="AA279" i="19"/>
  <c r="AA280" i="19"/>
  <c r="AA281" i="19"/>
  <c r="AA282" i="19"/>
  <c r="AA283" i="19"/>
  <c r="AA284" i="19"/>
  <c r="AA285" i="19"/>
  <c r="AA286" i="19"/>
  <c r="AA287" i="19"/>
  <c r="AA288" i="19"/>
  <c r="AA289" i="19"/>
  <c r="AA290" i="19"/>
  <c r="AA291" i="19"/>
  <c r="AA292" i="19"/>
  <c r="AA293" i="19"/>
  <c r="AA294" i="19"/>
  <c r="AA295" i="19"/>
  <c r="AA296" i="19"/>
  <c r="AA297" i="19"/>
  <c r="AA298" i="19"/>
  <c r="AA299" i="19"/>
  <c r="AA300" i="19"/>
  <c r="AA301" i="19"/>
  <c r="AA302" i="19"/>
  <c r="AA303" i="19"/>
  <c r="AA304" i="19"/>
  <c r="AA305" i="19"/>
  <c r="AA306" i="19"/>
  <c r="AA307" i="19"/>
  <c r="AA308" i="19"/>
  <c r="AA309" i="19"/>
  <c r="AA310" i="19"/>
  <c r="AA311" i="19"/>
  <c r="AA312" i="19"/>
  <c r="AA313" i="19"/>
  <c r="AA314" i="19"/>
  <c r="AA315" i="19"/>
  <c r="AA316" i="19"/>
  <c r="AA317" i="19"/>
  <c r="AA318" i="19"/>
  <c r="AA319" i="19"/>
  <c r="AA320" i="19"/>
  <c r="AA321" i="19"/>
  <c r="AA322" i="19"/>
  <c r="AA323" i="19"/>
  <c r="AA324" i="19"/>
  <c r="AA325" i="19"/>
  <c r="AA326" i="19"/>
  <c r="AA327" i="19"/>
  <c r="AA328" i="19"/>
  <c r="AA329" i="19"/>
  <c r="AA330" i="19"/>
  <c r="AA331" i="19"/>
  <c r="AA332" i="19"/>
  <c r="AA333" i="19"/>
  <c r="AA334" i="19"/>
  <c r="AA335" i="19"/>
  <c r="AA336" i="19"/>
  <c r="AA337" i="19"/>
  <c r="AA338" i="19"/>
  <c r="AA339" i="19"/>
  <c r="AA340" i="19"/>
  <c r="AA341" i="19"/>
  <c r="AA342" i="19"/>
  <c r="AA343" i="19"/>
  <c r="AA344" i="19"/>
  <c r="AA345" i="19"/>
  <c r="AA346" i="19"/>
  <c r="AA347" i="19"/>
  <c r="AA348" i="19"/>
  <c r="AA349" i="19"/>
  <c r="AA350" i="19"/>
  <c r="AA351" i="19"/>
  <c r="AA352" i="19"/>
  <c r="AA353" i="19"/>
  <c r="AA354" i="19"/>
  <c r="AA355" i="19"/>
  <c r="AA356" i="19"/>
  <c r="AA357" i="19"/>
  <c r="AA358" i="19"/>
  <c r="AA359" i="19"/>
  <c r="AA360" i="19"/>
  <c r="AA361" i="19"/>
  <c r="AA362" i="19"/>
  <c r="AA363" i="19"/>
  <c r="AA364" i="19"/>
  <c r="AA365" i="19"/>
  <c r="AA366" i="19"/>
  <c r="AA367" i="19"/>
  <c r="AA368" i="19"/>
  <c r="AA369" i="19"/>
  <c r="AA370" i="19"/>
  <c r="AA371" i="19"/>
  <c r="AA372" i="19"/>
  <c r="AA373" i="19"/>
  <c r="AA374" i="19"/>
  <c r="AA375" i="19"/>
  <c r="AA376" i="19"/>
  <c r="AA377" i="19"/>
  <c r="AA378" i="19"/>
  <c r="AA379" i="19"/>
  <c r="AA380" i="19"/>
  <c r="AA381" i="19"/>
  <c r="AA382" i="19"/>
  <c r="AA383" i="19"/>
  <c r="AA384" i="19"/>
  <c r="AA385" i="19"/>
  <c r="AA386" i="19"/>
  <c r="AA387" i="19"/>
  <c r="AA388" i="19"/>
  <c r="AA389" i="19"/>
  <c r="AA390" i="19"/>
  <c r="AA391" i="19"/>
  <c r="AA392" i="19"/>
  <c r="AA393" i="19"/>
  <c r="AA394" i="19"/>
  <c r="AA395" i="19"/>
  <c r="AA396" i="19"/>
  <c r="AA397" i="19"/>
  <c r="AA398" i="19"/>
  <c r="AA399" i="19"/>
  <c r="AA400" i="19"/>
  <c r="AA401" i="19"/>
  <c r="AA402" i="19"/>
  <c r="AA403" i="19"/>
  <c r="AA404" i="19"/>
  <c r="AA405" i="19"/>
  <c r="AA406" i="19"/>
  <c r="AA407" i="19"/>
  <c r="AA408" i="19"/>
  <c r="AA409" i="19"/>
  <c r="AA410" i="19"/>
  <c r="AA411" i="19"/>
  <c r="AA412" i="19"/>
  <c r="AA413" i="19"/>
  <c r="AA414" i="19"/>
  <c r="AA415" i="19"/>
  <c r="AA416" i="19"/>
  <c r="AA417" i="19"/>
  <c r="AA418" i="19"/>
  <c r="AA419" i="19"/>
  <c r="AA420" i="19"/>
  <c r="AA421" i="19"/>
  <c r="AA422" i="19"/>
  <c r="AA423" i="19"/>
  <c r="AA424" i="19"/>
  <c r="AA425" i="19"/>
  <c r="AA426" i="19"/>
  <c r="AA427" i="19"/>
  <c r="AA428" i="19"/>
  <c r="AA429" i="19"/>
  <c r="AA430" i="19"/>
  <c r="AA431" i="19"/>
  <c r="AA432" i="19"/>
  <c r="AA433" i="19"/>
  <c r="AA434" i="19"/>
  <c r="AA435" i="19"/>
  <c r="AA436" i="19"/>
  <c r="AA437" i="19"/>
  <c r="AA438" i="19"/>
  <c r="AA439" i="19"/>
  <c r="AA440" i="19"/>
  <c r="AA441" i="19"/>
  <c r="AA442" i="19"/>
  <c r="AA443" i="19"/>
  <c r="AA444" i="19"/>
  <c r="AA445" i="19"/>
  <c r="AA446" i="19"/>
  <c r="AA447" i="19"/>
  <c r="AA448" i="19"/>
  <c r="AA449" i="19"/>
  <c r="AA450" i="19"/>
  <c r="AA451" i="19"/>
  <c r="AA452" i="19"/>
  <c r="AA453" i="19"/>
  <c r="AA454" i="19"/>
  <c r="AA455" i="19"/>
  <c r="AA456" i="19"/>
  <c r="AA457" i="19"/>
  <c r="AA458" i="19"/>
  <c r="AA459" i="19"/>
  <c r="AA460" i="19"/>
  <c r="AA461" i="19"/>
  <c r="AA462" i="19"/>
  <c r="AA463" i="19"/>
  <c r="AA464" i="19"/>
  <c r="AA465" i="19"/>
  <c r="AA466" i="19"/>
  <c r="AA467" i="19"/>
  <c r="AA468" i="19"/>
  <c r="AA469" i="19"/>
  <c r="AA470" i="19"/>
  <c r="AA471" i="19"/>
  <c r="AA472" i="19"/>
  <c r="AA473" i="19"/>
  <c r="L4463" i="1"/>
  <c r="N4463" i="1"/>
  <c r="Q4463" i="1"/>
  <c r="L4464" i="1"/>
  <c r="N4464" i="1"/>
  <c r="Q4464" i="1"/>
  <c r="L4465" i="1"/>
  <c r="N4465" i="1"/>
  <c r="Q4465" i="1"/>
  <c r="L4466" i="1"/>
  <c r="N4466" i="1"/>
  <c r="Q4466" i="1"/>
  <c r="L4467" i="1"/>
  <c r="N4467" i="1"/>
  <c r="Q4467" i="1"/>
  <c r="L4468" i="1"/>
  <c r="N4468" i="1"/>
  <c r="Q4468" i="1"/>
  <c r="L4469" i="1"/>
  <c r="N4469" i="1"/>
  <c r="Q4469" i="1"/>
  <c r="L4470" i="1"/>
  <c r="N4470" i="1"/>
  <c r="Q4470" i="1"/>
  <c r="L4471" i="1"/>
  <c r="N4471" i="1"/>
  <c r="Q4471" i="1"/>
  <c r="L4472" i="1"/>
  <c r="N4472" i="1"/>
  <c r="Q4472" i="1"/>
  <c r="L4473" i="1"/>
  <c r="N4473" i="1"/>
  <c r="Q4473" i="1"/>
  <c r="L4474" i="1"/>
  <c r="N4474" i="1"/>
  <c r="Q4474" i="1"/>
  <c r="L4475" i="1"/>
  <c r="N4475" i="1"/>
  <c r="Q4475" i="1"/>
  <c r="L4476" i="1"/>
  <c r="N4476" i="1"/>
  <c r="Q4476" i="1"/>
  <c r="L4477" i="1"/>
  <c r="N4477" i="1"/>
  <c r="Q4477" i="1"/>
  <c r="L4478" i="1"/>
  <c r="N4478" i="1"/>
  <c r="Q4478" i="1"/>
  <c r="L4479" i="1"/>
  <c r="N4479" i="1"/>
  <c r="Q4479" i="1"/>
  <c r="L4480" i="1"/>
  <c r="N4480" i="1"/>
  <c r="Q4480" i="1"/>
  <c r="L4481" i="1"/>
  <c r="N4481" i="1"/>
  <c r="Q4481" i="1"/>
  <c r="L4482" i="1"/>
  <c r="N4482" i="1"/>
  <c r="Q4482" i="1"/>
  <c r="L4483" i="1"/>
  <c r="N4483" i="1"/>
  <c r="Q4483" i="1"/>
  <c r="L4484" i="1"/>
  <c r="N4484" i="1"/>
  <c r="Q4484" i="1"/>
  <c r="L4485" i="1"/>
  <c r="N4485" i="1"/>
  <c r="Q4485" i="1"/>
  <c r="L4486" i="1"/>
  <c r="N4486" i="1"/>
  <c r="Q4486" i="1"/>
  <c r="L4487" i="1"/>
  <c r="N4487" i="1"/>
  <c r="Q4487" i="1"/>
  <c r="L4488" i="1"/>
  <c r="N4488" i="1"/>
  <c r="Q4488" i="1"/>
  <c r="L4489" i="1"/>
  <c r="N4489" i="1"/>
  <c r="Q4489" i="1"/>
  <c r="L4490" i="1"/>
  <c r="N4490" i="1"/>
  <c r="Q4490" i="1"/>
  <c r="L4491" i="1"/>
  <c r="N4491" i="1"/>
  <c r="Q4491" i="1"/>
  <c r="L4492" i="1"/>
  <c r="N4492" i="1"/>
  <c r="Q4492" i="1"/>
  <c r="L4493" i="1"/>
  <c r="N4493" i="1"/>
  <c r="Q4493" i="1"/>
  <c r="L4494" i="1"/>
  <c r="N4494" i="1"/>
  <c r="Q4494" i="1"/>
  <c r="L4495" i="1"/>
  <c r="N4495" i="1"/>
  <c r="Q4495" i="1"/>
  <c r="L4496" i="1"/>
  <c r="N4496" i="1"/>
  <c r="Q4496" i="1"/>
  <c r="L4497" i="1"/>
  <c r="N4497" i="1"/>
  <c r="Q4497" i="1"/>
  <c r="L4498" i="1"/>
  <c r="N4498" i="1"/>
  <c r="Q4498" i="1"/>
  <c r="L4499" i="1"/>
  <c r="N4499" i="1"/>
  <c r="Q4499" i="1"/>
  <c r="L4500" i="1"/>
  <c r="N4500" i="1"/>
  <c r="Q4500" i="1"/>
  <c r="L4501" i="1"/>
  <c r="N4501" i="1"/>
  <c r="Q4501" i="1"/>
  <c r="L4502" i="1"/>
  <c r="N4502" i="1"/>
  <c r="Q4502" i="1"/>
  <c r="L4503" i="1"/>
  <c r="N4503" i="1"/>
  <c r="Q4503" i="1"/>
  <c r="L4504" i="1"/>
  <c r="N4504" i="1"/>
  <c r="Q4504" i="1"/>
  <c r="L4505" i="1"/>
  <c r="N4505" i="1"/>
  <c r="Q4505" i="1"/>
  <c r="L4506" i="1"/>
  <c r="N4506" i="1"/>
  <c r="Q4506" i="1"/>
  <c r="L4507" i="1"/>
  <c r="N4507" i="1"/>
  <c r="Q4507" i="1"/>
  <c r="L4508" i="1"/>
  <c r="N4508" i="1"/>
  <c r="Q4508" i="1"/>
  <c r="L4509" i="1"/>
  <c r="N4509" i="1"/>
  <c r="Q4509" i="1"/>
  <c r="L4510" i="1"/>
  <c r="N4510" i="1"/>
  <c r="Q4510" i="1"/>
  <c r="L4511" i="1"/>
  <c r="N4511" i="1"/>
  <c r="Q4511" i="1"/>
  <c r="L4512" i="1"/>
  <c r="N4512" i="1"/>
  <c r="Q4512" i="1"/>
  <c r="L4513" i="1"/>
  <c r="N4513" i="1"/>
  <c r="Q4513" i="1"/>
  <c r="L4514" i="1"/>
  <c r="N4514" i="1"/>
  <c r="Q4514" i="1"/>
  <c r="L4515" i="1"/>
  <c r="N4515" i="1"/>
  <c r="Q4515" i="1"/>
  <c r="L4516" i="1"/>
  <c r="N4516" i="1"/>
  <c r="Q4516" i="1"/>
  <c r="L4517" i="1"/>
  <c r="N4517" i="1"/>
  <c r="Q4517" i="1"/>
  <c r="L4518" i="1"/>
  <c r="N4518" i="1"/>
  <c r="Q4518" i="1"/>
  <c r="L4519" i="1"/>
  <c r="N4519" i="1"/>
  <c r="Q4519" i="1"/>
  <c r="L4520" i="1"/>
  <c r="N4520" i="1"/>
  <c r="Q4520" i="1"/>
  <c r="L4521" i="1"/>
  <c r="N4521" i="1"/>
  <c r="Q4521" i="1"/>
  <c r="L4522" i="1"/>
  <c r="N4522" i="1"/>
  <c r="Q4522" i="1"/>
  <c r="L4523" i="1"/>
  <c r="N4523" i="1"/>
  <c r="Q4523" i="1"/>
  <c r="L4524" i="1"/>
  <c r="N4524" i="1"/>
  <c r="Q4524" i="1"/>
  <c r="L4525" i="1"/>
  <c r="N4525" i="1"/>
  <c r="Q4525" i="1"/>
  <c r="L4526" i="1"/>
  <c r="N4526" i="1"/>
  <c r="Q4526" i="1"/>
  <c r="L4527" i="1"/>
  <c r="N4527" i="1"/>
  <c r="Q4527" i="1"/>
  <c r="L4528" i="1"/>
  <c r="N4528" i="1"/>
  <c r="Q4528" i="1"/>
  <c r="L4529" i="1"/>
  <c r="N4529" i="1"/>
  <c r="Q4529" i="1"/>
  <c r="L4530" i="1"/>
  <c r="N4530" i="1"/>
  <c r="Q4530" i="1"/>
  <c r="L4531" i="1"/>
  <c r="N4531" i="1"/>
  <c r="Q4531" i="1"/>
  <c r="L4532" i="1"/>
  <c r="N4532" i="1"/>
  <c r="Q4532" i="1"/>
  <c r="L4533" i="1"/>
  <c r="N4533" i="1"/>
  <c r="Q4533" i="1"/>
  <c r="L4534" i="1"/>
  <c r="N4534" i="1"/>
  <c r="Q4534" i="1"/>
  <c r="L4535" i="1"/>
  <c r="N4535" i="1"/>
  <c r="Q4535" i="1"/>
  <c r="L4536" i="1"/>
  <c r="N4536" i="1"/>
  <c r="Q4536" i="1"/>
  <c r="L4537" i="1"/>
  <c r="N4537" i="1"/>
  <c r="Q4537" i="1"/>
  <c r="L4538" i="1"/>
  <c r="N4538" i="1"/>
  <c r="Q4538" i="1"/>
  <c r="L4539" i="1"/>
  <c r="N4539" i="1"/>
  <c r="Q4539" i="1"/>
  <c r="L4540" i="1"/>
  <c r="N4540" i="1"/>
  <c r="Q4540" i="1"/>
  <c r="L4541" i="1"/>
  <c r="N4541" i="1"/>
  <c r="Q4541" i="1"/>
  <c r="L4542" i="1"/>
  <c r="N4542" i="1"/>
  <c r="Q4542" i="1"/>
  <c r="L4543" i="1"/>
  <c r="N4543" i="1"/>
  <c r="Q4543" i="1"/>
  <c r="L4544" i="1"/>
  <c r="N4544" i="1"/>
  <c r="Q4544" i="1"/>
  <c r="L4545" i="1"/>
  <c r="N4545" i="1"/>
  <c r="Q4545" i="1"/>
  <c r="L4546" i="1"/>
  <c r="N4546" i="1"/>
  <c r="Q4546" i="1"/>
  <c r="L4547" i="1"/>
  <c r="N4547" i="1"/>
  <c r="Q4547" i="1"/>
  <c r="L4548" i="1"/>
  <c r="N4548" i="1"/>
  <c r="Q4548" i="1"/>
  <c r="L4549" i="1"/>
  <c r="N4549" i="1"/>
  <c r="Q4549" i="1"/>
  <c r="L4550" i="1"/>
  <c r="N4550" i="1"/>
  <c r="Q4550" i="1"/>
  <c r="L4551" i="1"/>
  <c r="N4551" i="1"/>
  <c r="Q4551" i="1"/>
  <c r="L4552" i="1"/>
  <c r="N4552" i="1"/>
  <c r="Q4552" i="1"/>
  <c r="L4553" i="1"/>
  <c r="N4553" i="1"/>
  <c r="Q4553" i="1"/>
  <c r="L4554" i="1"/>
  <c r="N4554" i="1"/>
  <c r="Q4554" i="1"/>
  <c r="L4555" i="1"/>
  <c r="N4555" i="1"/>
  <c r="Q4555" i="1"/>
  <c r="L4556" i="1"/>
  <c r="N4556" i="1"/>
  <c r="Q4556" i="1"/>
  <c r="L4557" i="1"/>
  <c r="N4557" i="1"/>
  <c r="Q4557" i="1"/>
  <c r="L4558" i="1"/>
  <c r="N4558" i="1"/>
  <c r="Q4558" i="1"/>
  <c r="L4559" i="1"/>
  <c r="N4559" i="1"/>
  <c r="Q4559" i="1"/>
  <c r="L4560" i="1"/>
  <c r="N4560" i="1"/>
  <c r="Q4560" i="1"/>
  <c r="L4561" i="1"/>
  <c r="N4561" i="1"/>
  <c r="Q4561" i="1"/>
  <c r="L4562" i="1"/>
  <c r="N4562" i="1"/>
  <c r="Q4562" i="1"/>
  <c r="L4563" i="1"/>
  <c r="N4563" i="1"/>
  <c r="Q4563" i="1"/>
  <c r="L4564" i="1"/>
  <c r="N4564" i="1"/>
  <c r="Q4564" i="1"/>
  <c r="L4565" i="1"/>
  <c r="N4565" i="1"/>
  <c r="Q4565" i="1"/>
  <c r="L4566" i="1"/>
  <c r="N4566" i="1"/>
  <c r="Q4566" i="1"/>
  <c r="L4567" i="1"/>
  <c r="N4567" i="1"/>
  <c r="Q4567" i="1"/>
  <c r="L4568" i="1"/>
  <c r="N4568" i="1"/>
  <c r="Q4568" i="1"/>
  <c r="L4569" i="1"/>
  <c r="N4569" i="1"/>
  <c r="Q4569" i="1"/>
  <c r="L4570" i="1"/>
  <c r="N4570" i="1"/>
  <c r="Q4570" i="1"/>
  <c r="L4571" i="1"/>
  <c r="N4571" i="1"/>
  <c r="Q4571" i="1"/>
  <c r="L4572" i="1"/>
  <c r="N4572" i="1"/>
  <c r="Q4572" i="1"/>
  <c r="L4573" i="1"/>
  <c r="N4573" i="1"/>
  <c r="Q4573" i="1"/>
  <c r="L4574" i="1"/>
  <c r="N4574" i="1"/>
  <c r="Q4574" i="1"/>
  <c r="L4575" i="1"/>
  <c r="N4575" i="1"/>
  <c r="Q4575" i="1"/>
  <c r="L4576" i="1"/>
  <c r="N4576" i="1"/>
  <c r="Q4576" i="1"/>
  <c r="L4577" i="1"/>
  <c r="N4577" i="1"/>
  <c r="Q4577" i="1"/>
  <c r="L4578" i="1"/>
  <c r="N4578" i="1"/>
  <c r="Q4578" i="1"/>
  <c r="L4579" i="1"/>
  <c r="N4579" i="1"/>
  <c r="Q4579" i="1"/>
  <c r="L4580" i="1"/>
  <c r="N4580" i="1"/>
  <c r="Q4580" i="1"/>
  <c r="L4581" i="1"/>
  <c r="N4581" i="1"/>
  <c r="Q4581" i="1"/>
  <c r="L4582" i="1"/>
  <c r="N4582" i="1"/>
  <c r="Q4582" i="1"/>
  <c r="L4583" i="1"/>
  <c r="N4583" i="1"/>
  <c r="Q4583" i="1"/>
  <c r="L4584" i="1"/>
  <c r="N4584" i="1"/>
  <c r="Q4584" i="1"/>
  <c r="L4585" i="1"/>
  <c r="N4585" i="1"/>
  <c r="Q4585" i="1"/>
  <c r="L4586" i="1"/>
  <c r="N4586" i="1"/>
  <c r="Q4586" i="1"/>
  <c r="L4587" i="1"/>
  <c r="N4587" i="1"/>
  <c r="Q4587" i="1"/>
  <c r="L4588" i="1"/>
  <c r="N4588" i="1"/>
  <c r="Q4588" i="1"/>
  <c r="L4589" i="1"/>
  <c r="N4589" i="1"/>
  <c r="Q4589" i="1"/>
  <c r="L4590" i="1"/>
  <c r="N4590" i="1"/>
  <c r="Q4590" i="1"/>
  <c r="L4591" i="1"/>
  <c r="N4591" i="1"/>
  <c r="Q4591" i="1"/>
  <c r="L4592" i="1"/>
  <c r="N4592" i="1"/>
  <c r="Q4592" i="1"/>
  <c r="L4593" i="1"/>
  <c r="N4593" i="1"/>
  <c r="Q4593" i="1"/>
  <c r="L4594" i="1"/>
  <c r="N4594" i="1"/>
  <c r="Q4594" i="1"/>
  <c r="L4595" i="1"/>
  <c r="N4595" i="1"/>
  <c r="Q4595" i="1"/>
  <c r="L4596" i="1"/>
  <c r="N4596" i="1"/>
  <c r="Q4596" i="1"/>
  <c r="L4597" i="1"/>
  <c r="N4597" i="1"/>
  <c r="Q4597" i="1"/>
  <c r="L4598" i="1"/>
  <c r="N4598" i="1"/>
  <c r="Q4598" i="1"/>
  <c r="L4599" i="1"/>
  <c r="N4599" i="1"/>
  <c r="Q4599" i="1"/>
  <c r="L4600" i="1"/>
  <c r="N4600" i="1"/>
  <c r="Q4600" i="1"/>
  <c r="L4601" i="1"/>
  <c r="N4601" i="1"/>
  <c r="Q4601" i="1"/>
  <c r="L4602" i="1"/>
  <c r="N4602" i="1"/>
  <c r="Q4602" i="1"/>
  <c r="L4603" i="1"/>
  <c r="N4603" i="1"/>
  <c r="Q4603" i="1"/>
  <c r="L4604" i="1"/>
  <c r="N4604" i="1"/>
  <c r="Q4604" i="1"/>
  <c r="L4605" i="1"/>
  <c r="N4605" i="1"/>
  <c r="Q4605" i="1"/>
  <c r="L4606" i="1"/>
  <c r="N4606" i="1"/>
  <c r="Q4606" i="1"/>
  <c r="L4607" i="1"/>
  <c r="N4607" i="1"/>
  <c r="Q4607" i="1"/>
  <c r="L4608" i="1"/>
  <c r="N4608" i="1"/>
  <c r="Q4608" i="1"/>
  <c r="L4609" i="1"/>
  <c r="N4609" i="1"/>
  <c r="Q4609" i="1"/>
  <c r="L4610" i="1"/>
  <c r="N4610" i="1"/>
  <c r="Q4610" i="1"/>
  <c r="L4611" i="1"/>
  <c r="N4611" i="1"/>
  <c r="Q4611" i="1"/>
  <c r="L4612" i="1"/>
  <c r="N4612" i="1"/>
  <c r="Q4612" i="1"/>
  <c r="L4613" i="1"/>
  <c r="N4613" i="1"/>
  <c r="Q4613" i="1"/>
  <c r="L4614" i="1"/>
  <c r="N4614" i="1"/>
  <c r="Q4614" i="1"/>
  <c r="L4615" i="1"/>
  <c r="N4615" i="1"/>
  <c r="Q4615" i="1"/>
  <c r="L4616" i="1"/>
  <c r="N4616" i="1"/>
  <c r="Q4616" i="1"/>
  <c r="L4617" i="1"/>
  <c r="N4617" i="1"/>
  <c r="Q4617" i="1"/>
  <c r="L4618" i="1"/>
  <c r="N4618" i="1"/>
  <c r="Q4618" i="1"/>
  <c r="L4619" i="1"/>
  <c r="N4619" i="1"/>
  <c r="Q4619" i="1"/>
  <c r="L4620" i="1"/>
  <c r="N4620" i="1"/>
  <c r="Q4620" i="1"/>
  <c r="L4621" i="1"/>
  <c r="N4621" i="1"/>
  <c r="Q4621" i="1"/>
  <c r="L4622" i="1"/>
  <c r="N4622" i="1"/>
  <c r="Q4622" i="1"/>
  <c r="L4623" i="1"/>
  <c r="N4623" i="1"/>
  <c r="Q4623" i="1"/>
  <c r="L4624" i="1"/>
  <c r="N4624" i="1"/>
  <c r="Q4624" i="1"/>
  <c r="L4625" i="1"/>
  <c r="N4625" i="1"/>
  <c r="Q4625" i="1"/>
  <c r="L4626" i="1"/>
  <c r="N4626" i="1"/>
  <c r="Q4626" i="1"/>
  <c r="L4627" i="1"/>
  <c r="N4627" i="1"/>
  <c r="Q4627" i="1"/>
  <c r="L4628" i="1"/>
  <c r="N4628" i="1"/>
  <c r="Q4628" i="1"/>
  <c r="L4629" i="1"/>
  <c r="N4629" i="1"/>
  <c r="Q4629" i="1"/>
  <c r="L4630" i="1"/>
  <c r="N4630" i="1"/>
  <c r="Q4630" i="1"/>
  <c r="L4631" i="1"/>
  <c r="N4631" i="1"/>
  <c r="Q4631" i="1"/>
  <c r="L4632" i="1"/>
  <c r="N4632" i="1"/>
  <c r="Q4632" i="1"/>
  <c r="L4633" i="1"/>
  <c r="N4633" i="1"/>
  <c r="Q4633" i="1"/>
  <c r="L4634" i="1"/>
  <c r="N4634" i="1"/>
  <c r="Q4634" i="1"/>
  <c r="L4635" i="1"/>
  <c r="N4635" i="1"/>
  <c r="Q4635" i="1"/>
  <c r="L4636" i="1"/>
  <c r="N4636" i="1"/>
  <c r="Q4636" i="1"/>
  <c r="L4637" i="1"/>
  <c r="N4637" i="1"/>
  <c r="Q4637" i="1"/>
  <c r="L4638" i="1"/>
  <c r="N4638" i="1"/>
  <c r="Q4638" i="1"/>
  <c r="L4639" i="1"/>
  <c r="N4639" i="1"/>
  <c r="Q4639" i="1"/>
  <c r="L4640" i="1"/>
  <c r="N4640" i="1"/>
  <c r="Q4640" i="1"/>
  <c r="L4641" i="1"/>
  <c r="N4641" i="1"/>
  <c r="Q4641" i="1"/>
  <c r="L4642" i="1"/>
  <c r="N4642" i="1"/>
  <c r="Q4642" i="1"/>
  <c r="L4643" i="1"/>
  <c r="N4643" i="1"/>
  <c r="Q4643" i="1"/>
  <c r="L4644" i="1"/>
  <c r="N4644" i="1"/>
  <c r="Q4644" i="1"/>
  <c r="L4645" i="1"/>
  <c r="N4645" i="1"/>
  <c r="Q4645" i="1"/>
  <c r="L4646" i="1"/>
  <c r="N4646" i="1"/>
  <c r="Q4646" i="1"/>
  <c r="L4647" i="1"/>
  <c r="N4647" i="1"/>
  <c r="Q4647" i="1"/>
  <c r="L4648" i="1"/>
  <c r="N4648" i="1"/>
  <c r="Q4648" i="1"/>
  <c r="L4649" i="1"/>
  <c r="N4649" i="1"/>
  <c r="Q4649" i="1"/>
  <c r="L4650" i="1"/>
  <c r="N4650" i="1"/>
  <c r="Q4650" i="1"/>
  <c r="L4651" i="1"/>
  <c r="N4651" i="1"/>
  <c r="Q4651" i="1"/>
  <c r="L4652" i="1"/>
  <c r="N4652" i="1"/>
  <c r="Q4652" i="1"/>
  <c r="L4653" i="1"/>
  <c r="N4653" i="1"/>
  <c r="Q4653" i="1"/>
  <c r="L4654" i="1"/>
  <c r="N4654" i="1"/>
  <c r="Q4654" i="1"/>
  <c r="L4655" i="1"/>
  <c r="N4655" i="1"/>
  <c r="Q4655" i="1"/>
  <c r="L4656" i="1"/>
  <c r="N4656" i="1"/>
  <c r="Q4656" i="1"/>
  <c r="L4657" i="1"/>
  <c r="N4657" i="1"/>
  <c r="Q4657" i="1"/>
  <c r="L4658" i="1"/>
  <c r="N4658" i="1"/>
  <c r="Q4658" i="1"/>
  <c r="L4659" i="1"/>
  <c r="N4659" i="1"/>
  <c r="Q4659" i="1"/>
  <c r="L4660" i="1"/>
  <c r="N4660" i="1"/>
  <c r="Q4660" i="1"/>
  <c r="T4654" i="1"/>
  <c r="U4654" i="1" s="1"/>
  <c r="W4654" i="1" s="1"/>
  <c r="T4655" i="1"/>
  <c r="U4655" i="1" s="1"/>
  <c r="T4656" i="1"/>
  <c r="U4656" i="1"/>
  <c r="T4657" i="1"/>
  <c r="U4657" i="1" s="1"/>
  <c r="T4658" i="1"/>
  <c r="U4658" i="1" s="1"/>
  <c r="Z4658" i="1" s="1"/>
  <c r="T4659" i="1"/>
  <c r="U4659" i="1"/>
  <c r="T4660" i="1"/>
  <c r="U4660" i="1" s="1"/>
  <c r="X4645" i="1"/>
  <c r="X4646" i="1"/>
  <c r="X4647" i="1"/>
  <c r="X4648" i="1"/>
  <c r="X4649" i="1"/>
  <c r="X4650" i="1"/>
  <c r="X4651" i="1"/>
  <c r="X4652" i="1"/>
  <c r="X4653" i="1"/>
  <c r="X4654" i="1"/>
  <c r="X4655" i="1"/>
  <c r="X4656" i="1"/>
  <c r="X4657" i="1"/>
  <c r="X4658" i="1"/>
  <c r="X4659" i="1"/>
  <c r="X4660" i="1"/>
  <c r="AA4645" i="1"/>
  <c r="AA4646" i="1"/>
  <c r="AA4647" i="1"/>
  <c r="AA4648" i="1"/>
  <c r="AA4649" i="1"/>
  <c r="AA4650" i="1"/>
  <c r="AA4651" i="1"/>
  <c r="AA4652" i="1"/>
  <c r="AA4653" i="1"/>
  <c r="AA4654" i="1"/>
  <c r="AA4655" i="1"/>
  <c r="AA4656" i="1"/>
  <c r="AA4657" i="1"/>
  <c r="AA4658" i="1"/>
  <c r="AA4659" i="1"/>
  <c r="AA4660" i="1"/>
  <c r="T4582" i="1"/>
  <c r="U4582" i="1" s="1"/>
  <c r="W4582" i="1" s="1"/>
  <c r="T4583" i="1"/>
  <c r="U4583" i="1" s="1"/>
  <c r="W4583" i="1"/>
  <c r="T4584" i="1"/>
  <c r="U4584" i="1"/>
  <c r="W4584" i="1" s="1"/>
  <c r="T4585" i="1"/>
  <c r="U4585" i="1" s="1"/>
  <c r="W4585" i="1" s="1"/>
  <c r="T4586" i="1"/>
  <c r="U4586" i="1" s="1"/>
  <c r="X4463" i="1"/>
  <c r="X4464" i="1"/>
  <c r="X4465" i="1"/>
  <c r="X4466" i="1"/>
  <c r="X4467" i="1"/>
  <c r="X4468" i="1"/>
  <c r="X4469" i="1"/>
  <c r="X4470" i="1"/>
  <c r="X4471" i="1"/>
  <c r="X4472" i="1"/>
  <c r="X4473" i="1"/>
  <c r="X4474" i="1"/>
  <c r="X4475" i="1"/>
  <c r="X4476" i="1"/>
  <c r="X4477" i="1"/>
  <c r="X4478" i="1"/>
  <c r="X4479" i="1"/>
  <c r="X4480" i="1"/>
  <c r="X4481" i="1"/>
  <c r="X4482" i="1"/>
  <c r="X4483" i="1"/>
  <c r="X4484" i="1"/>
  <c r="X4485" i="1"/>
  <c r="X4486" i="1"/>
  <c r="X4487" i="1"/>
  <c r="X4488" i="1"/>
  <c r="X4489" i="1"/>
  <c r="X4490" i="1"/>
  <c r="X4491" i="1"/>
  <c r="X4492" i="1"/>
  <c r="X4493" i="1"/>
  <c r="X4494" i="1"/>
  <c r="X4495" i="1"/>
  <c r="X4496" i="1"/>
  <c r="X4497" i="1"/>
  <c r="X4498" i="1"/>
  <c r="X4499" i="1"/>
  <c r="X4500" i="1"/>
  <c r="X4501" i="1"/>
  <c r="X4502" i="1"/>
  <c r="X4503" i="1"/>
  <c r="X4504" i="1"/>
  <c r="X4505" i="1"/>
  <c r="X4506" i="1"/>
  <c r="X4507" i="1"/>
  <c r="X4508" i="1"/>
  <c r="X4509" i="1"/>
  <c r="X4510" i="1"/>
  <c r="X4511" i="1"/>
  <c r="X4512" i="1"/>
  <c r="X4513" i="1"/>
  <c r="X4514" i="1"/>
  <c r="X4515" i="1"/>
  <c r="X4516" i="1"/>
  <c r="X4517" i="1"/>
  <c r="X4518" i="1"/>
  <c r="X4519" i="1"/>
  <c r="X4520" i="1"/>
  <c r="X4521" i="1"/>
  <c r="X4522" i="1"/>
  <c r="X4523" i="1"/>
  <c r="X4524" i="1"/>
  <c r="X4525" i="1"/>
  <c r="X4526" i="1"/>
  <c r="X4527" i="1"/>
  <c r="X4528" i="1"/>
  <c r="X4529" i="1"/>
  <c r="X4530" i="1"/>
  <c r="X4531" i="1"/>
  <c r="X4532" i="1"/>
  <c r="X4533" i="1"/>
  <c r="X4534" i="1"/>
  <c r="X4535" i="1"/>
  <c r="X4536" i="1"/>
  <c r="X4537" i="1"/>
  <c r="X4538" i="1"/>
  <c r="X4539" i="1"/>
  <c r="X4540" i="1"/>
  <c r="X4541" i="1"/>
  <c r="X4542" i="1"/>
  <c r="X4543" i="1"/>
  <c r="X4544" i="1"/>
  <c r="X4545" i="1"/>
  <c r="X4546" i="1"/>
  <c r="X4547" i="1"/>
  <c r="X4548" i="1"/>
  <c r="X4549" i="1"/>
  <c r="X4550" i="1"/>
  <c r="X4551" i="1"/>
  <c r="X4552" i="1"/>
  <c r="X4553" i="1"/>
  <c r="X4554" i="1"/>
  <c r="X4555" i="1"/>
  <c r="X4556" i="1"/>
  <c r="X4557" i="1"/>
  <c r="X4558" i="1"/>
  <c r="X4559" i="1"/>
  <c r="X4560" i="1"/>
  <c r="X4561" i="1"/>
  <c r="X4562" i="1"/>
  <c r="X4563" i="1"/>
  <c r="X4564" i="1"/>
  <c r="X4565" i="1"/>
  <c r="X4566" i="1"/>
  <c r="X4567" i="1"/>
  <c r="X4568" i="1"/>
  <c r="X4569" i="1"/>
  <c r="X4570" i="1"/>
  <c r="X4571" i="1"/>
  <c r="X4572" i="1"/>
  <c r="X4573" i="1"/>
  <c r="X4574" i="1"/>
  <c r="X4575" i="1"/>
  <c r="X4576" i="1"/>
  <c r="X4577" i="1"/>
  <c r="X4578" i="1"/>
  <c r="X4579" i="1"/>
  <c r="X4580" i="1"/>
  <c r="X4581" i="1"/>
  <c r="X4582" i="1"/>
  <c r="X4583" i="1"/>
  <c r="X4584" i="1"/>
  <c r="X4585" i="1"/>
  <c r="X4586" i="1"/>
  <c r="X4587" i="1"/>
  <c r="X4588" i="1"/>
  <c r="X4589" i="1"/>
  <c r="X4590" i="1"/>
  <c r="X4591" i="1"/>
  <c r="X4592" i="1"/>
  <c r="X4593" i="1"/>
  <c r="X4594" i="1"/>
  <c r="X4595" i="1"/>
  <c r="X4596" i="1"/>
  <c r="X4597" i="1"/>
  <c r="X4598" i="1"/>
  <c r="X4599" i="1"/>
  <c r="X4600" i="1"/>
  <c r="X4601" i="1"/>
  <c r="X4602" i="1"/>
  <c r="X4603" i="1"/>
  <c r="X4604" i="1"/>
  <c r="X4605" i="1"/>
  <c r="X4606" i="1"/>
  <c r="X4607" i="1"/>
  <c r="X4608" i="1"/>
  <c r="X4609" i="1"/>
  <c r="X4610" i="1"/>
  <c r="X4611" i="1"/>
  <c r="X4612" i="1"/>
  <c r="X4613" i="1"/>
  <c r="X4614" i="1"/>
  <c r="X4615" i="1"/>
  <c r="X4616" i="1"/>
  <c r="X4617" i="1"/>
  <c r="X4618" i="1"/>
  <c r="X4619" i="1"/>
  <c r="X4620" i="1"/>
  <c r="X4621" i="1"/>
  <c r="X4622" i="1"/>
  <c r="X4623" i="1"/>
  <c r="X4624" i="1"/>
  <c r="X4625" i="1"/>
  <c r="X4626" i="1"/>
  <c r="X4627" i="1"/>
  <c r="X4628" i="1"/>
  <c r="X4629" i="1"/>
  <c r="X4630" i="1"/>
  <c r="X4631" i="1"/>
  <c r="X4632" i="1"/>
  <c r="X4633" i="1"/>
  <c r="X4634" i="1"/>
  <c r="X4635" i="1"/>
  <c r="X4636" i="1"/>
  <c r="X4637" i="1"/>
  <c r="X4638" i="1"/>
  <c r="X4639" i="1"/>
  <c r="X4640" i="1"/>
  <c r="X4641" i="1"/>
  <c r="X4642" i="1"/>
  <c r="X4643" i="1"/>
  <c r="X4644" i="1"/>
  <c r="AA4463" i="1"/>
  <c r="AA4464" i="1"/>
  <c r="AA4465" i="1"/>
  <c r="AA4466" i="1"/>
  <c r="AA4467" i="1"/>
  <c r="AA4468" i="1"/>
  <c r="AA4469" i="1"/>
  <c r="AA4470" i="1"/>
  <c r="AA4471" i="1"/>
  <c r="AA4472" i="1"/>
  <c r="AA4473" i="1"/>
  <c r="AA4474" i="1"/>
  <c r="AA4475" i="1"/>
  <c r="AA4476" i="1"/>
  <c r="AA4477" i="1"/>
  <c r="AA4478" i="1"/>
  <c r="AA4479" i="1"/>
  <c r="AA4480" i="1"/>
  <c r="AA4481" i="1"/>
  <c r="AA4482" i="1"/>
  <c r="AA4483" i="1"/>
  <c r="AA4484" i="1"/>
  <c r="AA4485" i="1"/>
  <c r="AA4486" i="1"/>
  <c r="AA4487" i="1"/>
  <c r="AA4488" i="1"/>
  <c r="AA4489" i="1"/>
  <c r="AA4490" i="1"/>
  <c r="AA4491" i="1"/>
  <c r="AA4492" i="1"/>
  <c r="AA4493" i="1"/>
  <c r="AA4494" i="1"/>
  <c r="AA4495" i="1"/>
  <c r="AA4496" i="1"/>
  <c r="AA4497" i="1"/>
  <c r="AA4498" i="1"/>
  <c r="AA4499" i="1"/>
  <c r="AA4500" i="1"/>
  <c r="AA4501" i="1"/>
  <c r="AA4502" i="1"/>
  <c r="AA4503" i="1"/>
  <c r="AA4504" i="1"/>
  <c r="AA4505" i="1"/>
  <c r="AA4506" i="1"/>
  <c r="AA4507" i="1"/>
  <c r="AA4508" i="1"/>
  <c r="AA4509" i="1"/>
  <c r="AA4510" i="1"/>
  <c r="AA4511" i="1"/>
  <c r="AA4512" i="1"/>
  <c r="AA4513" i="1"/>
  <c r="AA4514" i="1"/>
  <c r="AA4515" i="1"/>
  <c r="AA4516" i="1"/>
  <c r="AA4517" i="1"/>
  <c r="AA4518" i="1"/>
  <c r="AA4519" i="1"/>
  <c r="AA4520" i="1"/>
  <c r="AA4521" i="1"/>
  <c r="AA4522" i="1"/>
  <c r="AA4523" i="1"/>
  <c r="AA4524" i="1"/>
  <c r="AA4525" i="1"/>
  <c r="AA4526" i="1"/>
  <c r="AA4527" i="1"/>
  <c r="AA4528" i="1"/>
  <c r="AA4529" i="1"/>
  <c r="AA4530" i="1"/>
  <c r="AA4531" i="1"/>
  <c r="AA4532" i="1"/>
  <c r="AA4533" i="1"/>
  <c r="AA4534" i="1"/>
  <c r="AA4535" i="1"/>
  <c r="AA4536" i="1"/>
  <c r="AA4537" i="1"/>
  <c r="AA4538" i="1"/>
  <c r="AA4539" i="1"/>
  <c r="AA4540" i="1"/>
  <c r="AA4541" i="1"/>
  <c r="AA4542" i="1"/>
  <c r="AA4543" i="1"/>
  <c r="AA4544" i="1"/>
  <c r="AA4545" i="1"/>
  <c r="AA4546" i="1"/>
  <c r="AA4547" i="1"/>
  <c r="AA4548" i="1"/>
  <c r="AA4549" i="1"/>
  <c r="AA4550" i="1"/>
  <c r="AA4551" i="1"/>
  <c r="AA4552" i="1"/>
  <c r="AA4553" i="1"/>
  <c r="AA4554" i="1"/>
  <c r="AA4555" i="1"/>
  <c r="AA4556" i="1"/>
  <c r="AA4557" i="1"/>
  <c r="AA4558" i="1"/>
  <c r="AA4559" i="1"/>
  <c r="AA4560" i="1"/>
  <c r="AA4561" i="1"/>
  <c r="AA4562" i="1"/>
  <c r="AA4563" i="1"/>
  <c r="AA4564" i="1"/>
  <c r="AA4565" i="1"/>
  <c r="AA4566" i="1"/>
  <c r="AA4567" i="1"/>
  <c r="AA4568" i="1"/>
  <c r="AA4569" i="1"/>
  <c r="AA4570" i="1"/>
  <c r="AA4571" i="1"/>
  <c r="AA4572" i="1"/>
  <c r="AA4573" i="1"/>
  <c r="AA4574" i="1"/>
  <c r="AA4575" i="1"/>
  <c r="AA4576" i="1"/>
  <c r="AA4577" i="1"/>
  <c r="AA4578" i="1"/>
  <c r="AA4579" i="1"/>
  <c r="AA4580" i="1"/>
  <c r="AA4581" i="1"/>
  <c r="AA4582" i="1"/>
  <c r="AA4583" i="1"/>
  <c r="AA4584" i="1"/>
  <c r="AA4585" i="1"/>
  <c r="AA4586" i="1"/>
  <c r="AA4587" i="1"/>
  <c r="AA4588" i="1"/>
  <c r="AA4589" i="1"/>
  <c r="AA4590" i="1"/>
  <c r="AA4591" i="1"/>
  <c r="AA4592" i="1"/>
  <c r="AA4593" i="1"/>
  <c r="AA4594" i="1"/>
  <c r="AA4595" i="1"/>
  <c r="AA4596" i="1"/>
  <c r="AA4597" i="1"/>
  <c r="AA4598" i="1"/>
  <c r="AA4599" i="1"/>
  <c r="AA4600" i="1"/>
  <c r="AA4601" i="1"/>
  <c r="AA4602" i="1"/>
  <c r="AA4603" i="1"/>
  <c r="AA4604" i="1"/>
  <c r="AA4605" i="1"/>
  <c r="AA4606" i="1"/>
  <c r="AA4607" i="1"/>
  <c r="AA4608" i="1"/>
  <c r="AA4609" i="1"/>
  <c r="AA4610" i="1"/>
  <c r="AA4611" i="1"/>
  <c r="AA4612" i="1"/>
  <c r="AA4613" i="1"/>
  <c r="AA4614" i="1"/>
  <c r="AA4615" i="1"/>
  <c r="AA4616" i="1"/>
  <c r="AA4617" i="1"/>
  <c r="AA4618" i="1"/>
  <c r="AA4619" i="1"/>
  <c r="AA4620" i="1"/>
  <c r="AA4621" i="1"/>
  <c r="AA4622" i="1"/>
  <c r="AA4623" i="1"/>
  <c r="AA4624" i="1"/>
  <c r="AA4625" i="1"/>
  <c r="AA4626" i="1"/>
  <c r="AA4627" i="1"/>
  <c r="AA4628" i="1"/>
  <c r="AA4629" i="1"/>
  <c r="AA4630" i="1"/>
  <c r="AA4631" i="1"/>
  <c r="AA4632" i="1"/>
  <c r="AA4633" i="1"/>
  <c r="AA4634" i="1"/>
  <c r="AA4635" i="1"/>
  <c r="AA4636" i="1"/>
  <c r="AA4637" i="1"/>
  <c r="AA4638" i="1"/>
  <c r="AA4639" i="1"/>
  <c r="AA4640" i="1"/>
  <c r="AA4641" i="1"/>
  <c r="AA4642" i="1"/>
  <c r="AA4643" i="1"/>
  <c r="AA4644" i="1"/>
  <c r="L4366" i="1"/>
  <c r="N4366" i="1"/>
  <c r="Q4366" i="1"/>
  <c r="L4367" i="1"/>
  <c r="N4367" i="1"/>
  <c r="Q4367" i="1"/>
  <c r="L4368" i="1"/>
  <c r="N4368" i="1"/>
  <c r="Q4368" i="1"/>
  <c r="L4369" i="1"/>
  <c r="N4369" i="1"/>
  <c r="Q4369" i="1"/>
  <c r="L4370" i="1"/>
  <c r="N4370" i="1"/>
  <c r="Q4370" i="1"/>
  <c r="L4371" i="1"/>
  <c r="N4371" i="1"/>
  <c r="Q4371" i="1"/>
  <c r="L4372" i="1"/>
  <c r="N4372" i="1"/>
  <c r="Q4372" i="1"/>
  <c r="L4373" i="1"/>
  <c r="N4373" i="1"/>
  <c r="Q4373" i="1"/>
  <c r="L4374" i="1"/>
  <c r="N4374" i="1"/>
  <c r="Q4374" i="1"/>
  <c r="L4375" i="1"/>
  <c r="N4375" i="1"/>
  <c r="Q4375" i="1"/>
  <c r="L4376" i="1"/>
  <c r="N4376" i="1"/>
  <c r="Q4376" i="1"/>
  <c r="L4377" i="1"/>
  <c r="N4377" i="1"/>
  <c r="Q4377" i="1"/>
  <c r="L4378" i="1"/>
  <c r="N4378" i="1"/>
  <c r="Q4378" i="1"/>
  <c r="L4379" i="1"/>
  <c r="N4379" i="1"/>
  <c r="Q4379" i="1"/>
  <c r="L4380" i="1"/>
  <c r="N4380" i="1"/>
  <c r="Q4380" i="1"/>
  <c r="L4381" i="1"/>
  <c r="N4381" i="1"/>
  <c r="Q4381" i="1"/>
  <c r="L4382" i="1"/>
  <c r="N4382" i="1"/>
  <c r="Q4382" i="1"/>
  <c r="L4383" i="1"/>
  <c r="N4383" i="1"/>
  <c r="Q4383" i="1"/>
  <c r="L4384" i="1"/>
  <c r="N4384" i="1"/>
  <c r="Q4384" i="1"/>
  <c r="L4385" i="1"/>
  <c r="N4385" i="1"/>
  <c r="Q4385" i="1"/>
  <c r="L4386" i="1"/>
  <c r="N4386" i="1"/>
  <c r="Q4386" i="1"/>
  <c r="L4387" i="1"/>
  <c r="N4387" i="1"/>
  <c r="Q4387" i="1"/>
  <c r="L4388" i="1"/>
  <c r="N4388" i="1"/>
  <c r="Q4388" i="1"/>
  <c r="L4389" i="1"/>
  <c r="N4389" i="1"/>
  <c r="Q4389" i="1"/>
  <c r="L4390" i="1"/>
  <c r="N4390" i="1"/>
  <c r="Q4390" i="1"/>
  <c r="L4391" i="1"/>
  <c r="N4391" i="1"/>
  <c r="Q4391" i="1"/>
  <c r="L4392" i="1"/>
  <c r="N4392" i="1"/>
  <c r="Q4392" i="1"/>
  <c r="L4393" i="1"/>
  <c r="N4393" i="1"/>
  <c r="Q4393" i="1"/>
  <c r="L4394" i="1"/>
  <c r="N4394" i="1"/>
  <c r="Q4394" i="1"/>
  <c r="L4395" i="1"/>
  <c r="N4395" i="1"/>
  <c r="Q4395" i="1"/>
  <c r="L4396" i="1"/>
  <c r="N4396" i="1"/>
  <c r="Q4396" i="1"/>
  <c r="L4397" i="1"/>
  <c r="N4397" i="1"/>
  <c r="Q4397" i="1"/>
  <c r="L4398" i="1"/>
  <c r="N4398" i="1"/>
  <c r="Q4398" i="1"/>
  <c r="L4399" i="1"/>
  <c r="N4399" i="1"/>
  <c r="Q4399" i="1"/>
  <c r="L4400" i="1"/>
  <c r="N4400" i="1"/>
  <c r="Q4400" i="1"/>
  <c r="L4401" i="1"/>
  <c r="N4401" i="1"/>
  <c r="Q4401" i="1"/>
  <c r="L4402" i="1"/>
  <c r="N4402" i="1"/>
  <c r="Q4402" i="1"/>
  <c r="L4403" i="1"/>
  <c r="N4403" i="1"/>
  <c r="Q4403" i="1"/>
  <c r="L4404" i="1"/>
  <c r="N4404" i="1"/>
  <c r="Q4404" i="1"/>
  <c r="L4405" i="1"/>
  <c r="N4405" i="1"/>
  <c r="Q4405" i="1"/>
  <c r="L4406" i="1"/>
  <c r="N4406" i="1"/>
  <c r="Q4406" i="1"/>
  <c r="L4407" i="1"/>
  <c r="N4407" i="1"/>
  <c r="Q4407" i="1"/>
  <c r="L4408" i="1"/>
  <c r="N4408" i="1"/>
  <c r="Q4408" i="1"/>
  <c r="L4409" i="1"/>
  <c r="N4409" i="1"/>
  <c r="Q4409" i="1"/>
  <c r="L4410" i="1"/>
  <c r="N4410" i="1"/>
  <c r="Q4410" i="1"/>
  <c r="L4411" i="1"/>
  <c r="N4411" i="1"/>
  <c r="Q4411" i="1"/>
  <c r="L4412" i="1"/>
  <c r="N4412" i="1"/>
  <c r="Q4412" i="1"/>
  <c r="L4413" i="1"/>
  <c r="N4413" i="1"/>
  <c r="Q4413" i="1"/>
  <c r="L4414" i="1"/>
  <c r="N4414" i="1"/>
  <c r="Q4414" i="1"/>
  <c r="L4415" i="1"/>
  <c r="N4415" i="1"/>
  <c r="Q4415" i="1"/>
  <c r="L4416" i="1"/>
  <c r="N4416" i="1"/>
  <c r="Q4416" i="1"/>
  <c r="L4417" i="1"/>
  <c r="N4417" i="1"/>
  <c r="Q4417" i="1"/>
  <c r="L4418" i="1"/>
  <c r="N4418" i="1"/>
  <c r="Q4418" i="1"/>
  <c r="L4419" i="1"/>
  <c r="N4419" i="1"/>
  <c r="Q4419" i="1"/>
  <c r="L4420" i="1"/>
  <c r="N4420" i="1"/>
  <c r="Q4420" i="1"/>
  <c r="L4421" i="1"/>
  <c r="N4421" i="1"/>
  <c r="Q4421" i="1"/>
  <c r="L4422" i="1"/>
  <c r="N4422" i="1"/>
  <c r="Q4422" i="1"/>
  <c r="L4423" i="1"/>
  <c r="N4423" i="1"/>
  <c r="Q4423" i="1"/>
  <c r="L4424" i="1"/>
  <c r="N4424" i="1"/>
  <c r="Q4424" i="1"/>
  <c r="L4425" i="1"/>
  <c r="N4425" i="1"/>
  <c r="Q4425" i="1"/>
  <c r="L4426" i="1"/>
  <c r="N4426" i="1"/>
  <c r="Q4426" i="1"/>
  <c r="L4427" i="1"/>
  <c r="N4427" i="1"/>
  <c r="Q4427" i="1"/>
  <c r="L4428" i="1"/>
  <c r="N4428" i="1"/>
  <c r="Q4428" i="1"/>
  <c r="L4429" i="1"/>
  <c r="N4429" i="1"/>
  <c r="Q4429" i="1"/>
  <c r="L4430" i="1"/>
  <c r="N4430" i="1"/>
  <c r="Q4430" i="1"/>
  <c r="L4431" i="1"/>
  <c r="N4431" i="1"/>
  <c r="Q4431" i="1"/>
  <c r="L4432" i="1"/>
  <c r="N4432" i="1"/>
  <c r="Q4432" i="1"/>
  <c r="L4433" i="1"/>
  <c r="N4433" i="1"/>
  <c r="Q4433" i="1"/>
  <c r="L4434" i="1"/>
  <c r="N4434" i="1"/>
  <c r="Q4434" i="1"/>
  <c r="L4435" i="1"/>
  <c r="N4435" i="1"/>
  <c r="Q4435" i="1"/>
  <c r="L4436" i="1"/>
  <c r="N4436" i="1"/>
  <c r="Q4436" i="1"/>
  <c r="L4437" i="1"/>
  <c r="N4437" i="1"/>
  <c r="Q4437" i="1"/>
  <c r="L4438" i="1"/>
  <c r="N4438" i="1"/>
  <c r="Q4438" i="1"/>
  <c r="L4439" i="1"/>
  <c r="N4439" i="1"/>
  <c r="Q4439" i="1"/>
  <c r="L4440" i="1"/>
  <c r="N4440" i="1"/>
  <c r="Q4440" i="1"/>
  <c r="L4441" i="1"/>
  <c r="N4441" i="1"/>
  <c r="Q4441" i="1"/>
  <c r="L4442" i="1"/>
  <c r="N4442" i="1"/>
  <c r="Q4442" i="1"/>
  <c r="L4443" i="1"/>
  <c r="N4443" i="1"/>
  <c r="Q4443" i="1"/>
  <c r="L4444" i="1"/>
  <c r="N4444" i="1"/>
  <c r="Q4444" i="1"/>
  <c r="L4445" i="1"/>
  <c r="N4445" i="1"/>
  <c r="Q4445" i="1"/>
  <c r="L4446" i="1"/>
  <c r="N4446" i="1"/>
  <c r="Q4446" i="1"/>
  <c r="L4447" i="1"/>
  <c r="N4447" i="1"/>
  <c r="Q4447" i="1"/>
  <c r="L4448" i="1"/>
  <c r="N4448" i="1"/>
  <c r="Q4448" i="1"/>
  <c r="L4449" i="1"/>
  <c r="N4449" i="1"/>
  <c r="Q4449" i="1"/>
  <c r="L4450" i="1"/>
  <c r="N4450" i="1"/>
  <c r="Q4450" i="1"/>
  <c r="L4451" i="1"/>
  <c r="N4451" i="1"/>
  <c r="Q4451" i="1"/>
  <c r="L4452" i="1"/>
  <c r="N4452" i="1"/>
  <c r="Q4452" i="1"/>
  <c r="L4453" i="1"/>
  <c r="N4453" i="1"/>
  <c r="Q4453" i="1"/>
  <c r="L4454" i="1"/>
  <c r="N4454" i="1"/>
  <c r="Q4454" i="1"/>
  <c r="L4455" i="1"/>
  <c r="N4455" i="1"/>
  <c r="Q4455" i="1"/>
  <c r="L4456" i="1"/>
  <c r="N4456" i="1"/>
  <c r="Q4456" i="1"/>
  <c r="L4457" i="1"/>
  <c r="N4457" i="1"/>
  <c r="Q4457" i="1"/>
  <c r="L4458" i="1"/>
  <c r="N4458" i="1"/>
  <c r="Q4458" i="1"/>
  <c r="L4459" i="1"/>
  <c r="N4459" i="1"/>
  <c r="Q4459" i="1"/>
  <c r="L4460" i="1"/>
  <c r="N4460" i="1"/>
  <c r="Q4460" i="1"/>
  <c r="L4461" i="1"/>
  <c r="N4461" i="1"/>
  <c r="Q4461" i="1"/>
  <c r="L4462" i="1"/>
  <c r="N4462" i="1"/>
  <c r="Q4462" i="1"/>
  <c r="X4462" i="1"/>
  <c r="AA4462" i="1"/>
  <c r="X4461" i="1"/>
  <c r="AA4461" i="1"/>
  <c r="X4460" i="1"/>
  <c r="AA4460" i="1"/>
  <c r="X4459" i="1"/>
  <c r="AA4459" i="1"/>
  <c r="X4458" i="1"/>
  <c r="AA4458" i="1"/>
  <c r="X4457" i="1"/>
  <c r="AA4457" i="1"/>
  <c r="X4456" i="1"/>
  <c r="AA4456" i="1"/>
  <c r="X4455" i="1"/>
  <c r="AA4455" i="1"/>
  <c r="X4454" i="1"/>
  <c r="AA4454" i="1"/>
  <c r="X4453" i="1"/>
  <c r="AA4453" i="1"/>
  <c r="X4452" i="1"/>
  <c r="AA4452" i="1"/>
  <c r="X4451" i="1"/>
  <c r="AA4451" i="1"/>
  <c r="X4450" i="1"/>
  <c r="AA4450" i="1"/>
  <c r="X4449" i="1"/>
  <c r="AA4449" i="1"/>
  <c r="X4448" i="1"/>
  <c r="AA4448" i="1"/>
  <c r="X4447" i="1"/>
  <c r="AA4447" i="1"/>
  <c r="X4446" i="1"/>
  <c r="AA4446" i="1"/>
  <c r="X4445" i="1"/>
  <c r="AA4445" i="1"/>
  <c r="X4444" i="1"/>
  <c r="AA4444" i="1"/>
  <c r="X4443" i="1"/>
  <c r="AA4443" i="1"/>
  <c r="X4442" i="1"/>
  <c r="AA4442" i="1"/>
  <c r="X4441" i="1"/>
  <c r="AA4441" i="1"/>
  <c r="X4440" i="1"/>
  <c r="AA4440" i="1"/>
  <c r="X4439" i="1"/>
  <c r="AA4439" i="1"/>
  <c r="X4438" i="1"/>
  <c r="AA4438" i="1"/>
  <c r="X4437" i="1"/>
  <c r="AA4437" i="1"/>
  <c r="X4436" i="1"/>
  <c r="AA4436" i="1"/>
  <c r="X4435" i="1"/>
  <c r="AA4435" i="1"/>
  <c r="X4434" i="1"/>
  <c r="AA4434" i="1"/>
  <c r="X4433" i="1"/>
  <c r="AA4433" i="1"/>
  <c r="X4432" i="1"/>
  <c r="AA4432" i="1"/>
  <c r="X4431" i="1"/>
  <c r="AA4431" i="1"/>
  <c r="X4430" i="1"/>
  <c r="AA4430" i="1"/>
  <c r="X4429" i="1"/>
  <c r="AA4429" i="1"/>
  <c r="X4428" i="1"/>
  <c r="AA4428" i="1"/>
  <c r="X4427" i="1"/>
  <c r="AA4427" i="1"/>
  <c r="X4426" i="1"/>
  <c r="AA4426" i="1"/>
  <c r="X4425" i="1"/>
  <c r="AA4425" i="1"/>
  <c r="X4424" i="1"/>
  <c r="AA4424" i="1"/>
  <c r="X4423" i="1"/>
  <c r="AA4423" i="1"/>
  <c r="X4422" i="1"/>
  <c r="AA4422" i="1"/>
  <c r="X4421" i="1"/>
  <c r="AA4421" i="1"/>
  <c r="X4420" i="1"/>
  <c r="AA4420" i="1"/>
  <c r="X4419" i="1"/>
  <c r="AA4419" i="1"/>
  <c r="X4418" i="1"/>
  <c r="AA4418" i="1"/>
  <c r="X4417" i="1"/>
  <c r="AA4417" i="1"/>
  <c r="X4416" i="1"/>
  <c r="AA4416" i="1"/>
  <c r="X4415" i="1"/>
  <c r="AA4415" i="1"/>
  <c r="X4414" i="1"/>
  <c r="AA4414" i="1"/>
  <c r="X4413" i="1"/>
  <c r="AA4413" i="1"/>
  <c r="X4412" i="1"/>
  <c r="AA4412" i="1"/>
  <c r="X4411" i="1"/>
  <c r="AA4411" i="1"/>
  <c r="X4410" i="1"/>
  <c r="AA4410" i="1"/>
  <c r="X4409" i="1"/>
  <c r="AA4409" i="1"/>
  <c r="X4408" i="1"/>
  <c r="AA4408" i="1"/>
  <c r="X4407" i="1"/>
  <c r="AA4407" i="1"/>
  <c r="X4406" i="1"/>
  <c r="AA4406" i="1"/>
  <c r="X4405" i="1"/>
  <c r="AA4405" i="1"/>
  <c r="X4404" i="1"/>
  <c r="AA4404" i="1"/>
  <c r="X4403" i="1"/>
  <c r="AA4403" i="1"/>
  <c r="X4402" i="1"/>
  <c r="AA4402" i="1"/>
  <c r="X4401" i="1"/>
  <c r="AA4401" i="1"/>
  <c r="X4400" i="1"/>
  <c r="AA4400" i="1"/>
  <c r="X4399" i="1"/>
  <c r="AA4399" i="1"/>
  <c r="X4398" i="1"/>
  <c r="AA4398" i="1"/>
  <c r="X4397" i="1"/>
  <c r="AA4397" i="1"/>
  <c r="X4396" i="1"/>
  <c r="AA4396" i="1"/>
  <c r="X4395" i="1"/>
  <c r="AA4395" i="1"/>
  <c r="X4394" i="1"/>
  <c r="AA4394" i="1"/>
  <c r="X4393" i="1"/>
  <c r="AA4393" i="1"/>
  <c r="X4392" i="1"/>
  <c r="AA4392" i="1"/>
  <c r="X4391" i="1"/>
  <c r="AA4391" i="1"/>
  <c r="X4390" i="1"/>
  <c r="AA4390" i="1"/>
  <c r="X4389" i="1"/>
  <c r="AA4389" i="1"/>
  <c r="X4388" i="1"/>
  <c r="AA4388" i="1"/>
  <c r="X4387" i="1"/>
  <c r="AA4387" i="1"/>
  <c r="X4386" i="1"/>
  <c r="AA4386" i="1"/>
  <c r="X4385" i="1"/>
  <c r="AA4385" i="1"/>
  <c r="X4384" i="1"/>
  <c r="AA4384" i="1"/>
  <c r="X4383" i="1"/>
  <c r="AA4383" i="1"/>
  <c r="X4382" i="1"/>
  <c r="AA4382" i="1"/>
  <c r="X4381" i="1"/>
  <c r="AA4381" i="1"/>
  <c r="X4380" i="1"/>
  <c r="AA4380" i="1"/>
  <c r="X4379" i="1"/>
  <c r="AA4379" i="1"/>
  <c r="X4378" i="1"/>
  <c r="AA4378" i="1"/>
  <c r="X4377" i="1"/>
  <c r="AA4377" i="1"/>
  <c r="X4376" i="1"/>
  <c r="AA4376" i="1"/>
  <c r="X4375" i="1"/>
  <c r="AA4375" i="1"/>
  <c r="X4374" i="1"/>
  <c r="AA4374" i="1"/>
  <c r="X4373" i="1"/>
  <c r="AA4373" i="1"/>
  <c r="X4372" i="1"/>
  <c r="AA4372" i="1"/>
  <c r="X4371" i="1"/>
  <c r="AA4371" i="1"/>
  <c r="X4370" i="1"/>
  <c r="AA4370" i="1"/>
  <c r="X4369" i="1"/>
  <c r="AA4369" i="1"/>
  <c r="X4368" i="1"/>
  <c r="AA4368" i="1"/>
  <c r="X4367" i="1"/>
  <c r="AA4367" i="1"/>
  <c r="X4366" i="1"/>
  <c r="AA4366" i="1"/>
  <c r="L4271" i="1"/>
  <c r="N4271" i="1"/>
  <c r="Q4271" i="1"/>
  <c r="L4272" i="1"/>
  <c r="N4272" i="1"/>
  <c r="Q4272" i="1"/>
  <c r="L4273" i="1"/>
  <c r="N4273" i="1"/>
  <c r="Q4273" i="1"/>
  <c r="L4274" i="1"/>
  <c r="N4274" i="1"/>
  <c r="Q4274" i="1"/>
  <c r="L4275" i="1"/>
  <c r="N4275" i="1"/>
  <c r="Q4275" i="1"/>
  <c r="L4276" i="1"/>
  <c r="N4276" i="1"/>
  <c r="Q4276" i="1"/>
  <c r="L4277" i="1"/>
  <c r="N4277" i="1"/>
  <c r="Q4277" i="1"/>
  <c r="L4278" i="1"/>
  <c r="N4278" i="1"/>
  <c r="Q4278" i="1"/>
  <c r="L4279" i="1"/>
  <c r="N4279" i="1"/>
  <c r="Q4279" i="1"/>
  <c r="L4280" i="1"/>
  <c r="N4280" i="1"/>
  <c r="Q4280" i="1"/>
  <c r="L4281" i="1"/>
  <c r="N4281" i="1"/>
  <c r="Q4281" i="1"/>
  <c r="L4282" i="1"/>
  <c r="N4282" i="1"/>
  <c r="Q4282" i="1"/>
  <c r="L4283" i="1"/>
  <c r="N4283" i="1"/>
  <c r="Q4283" i="1"/>
  <c r="L4284" i="1"/>
  <c r="N4284" i="1"/>
  <c r="Q4284" i="1"/>
  <c r="L4285" i="1"/>
  <c r="N4285" i="1"/>
  <c r="Q4285" i="1"/>
  <c r="L4286" i="1"/>
  <c r="N4286" i="1"/>
  <c r="Q4286" i="1"/>
  <c r="L4287" i="1"/>
  <c r="N4287" i="1"/>
  <c r="Q4287" i="1"/>
  <c r="L4288" i="1"/>
  <c r="N4288" i="1"/>
  <c r="Q4288" i="1"/>
  <c r="L4289" i="1"/>
  <c r="N4289" i="1"/>
  <c r="Q4289" i="1"/>
  <c r="L4290" i="1"/>
  <c r="N4290" i="1"/>
  <c r="Q4290" i="1"/>
  <c r="L4291" i="1"/>
  <c r="N4291" i="1"/>
  <c r="Q4291" i="1"/>
  <c r="L4292" i="1"/>
  <c r="N4292" i="1"/>
  <c r="Q4292" i="1"/>
  <c r="L4293" i="1"/>
  <c r="N4293" i="1"/>
  <c r="Q4293" i="1"/>
  <c r="L4294" i="1"/>
  <c r="N4294" i="1"/>
  <c r="Q4294" i="1"/>
  <c r="L4295" i="1"/>
  <c r="N4295" i="1"/>
  <c r="Q4295" i="1"/>
  <c r="L4296" i="1"/>
  <c r="N4296" i="1"/>
  <c r="Q4296" i="1"/>
  <c r="L4297" i="1"/>
  <c r="N4297" i="1"/>
  <c r="Q4297" i="1"/>
  <c r="L4298" i="1"/>
  <c r="N4298" i="1"/>
  <c r="Q4298" i="1"/>
  <c r="L4299" i="1"/>
  <c r="N4299" i="1"/>
  <c r="Q4299" i="1"/>
  <c r="L4300" i="1"/>
  <c r="N4300" i="1"/>
  <c r="Q4300" i="1"/>
  <c r="L4301" i="1"/>
  <c r="N4301" i="1"/>
  <c r="Q4301" i="1"/>
  <c r="L4302" i="1"/>
  <c r="N4302" i="1"/>
  <c r="Q4302" i="1"/>
  <c r="L4303" i="1"/>
  <c r="N4303" i="1"/>
  <c r="Q4303" i="1"/>
  <c r="L4304" i="1"/>
  <c r="N4304" i="1"/>
  <c r="Q4304" i="1"/>
  <c r="L4305" i="1"/>
  <c r="N4305" i="1"/>
  <c r="Q4305" i="1"/>
  <c r="L4306" i="1"/>
  <c r="N4306" i="1"/>
  <c r="Q4306" i="1"/>
  <c r="L4307" i="1"/>
  <c r="N4307" i="1"/>
  <c r="Q4307" i="1"/>
  <c r="L4308" i="1"/>
  <c r="N4308" i="1"/>
  <c r="Q4308" i="1"/>
  <c r="L4309" i="1"/>
  <c r="N4309" i="1"/>
  <c r="Q4309" i="1"/>
  <c r="L4310" i="1"/>
  <c r="N4310" i="1"/>
  <c r="Q4310" i="1"/>
  <c r="L4311" i="1"/>
  <c r="N4311" i="1"/>
  <c r="Q4311" i="1"/>
  <c r="L4312" i="1"/>
  <c r="N4312" i="1"/>
  <c r="Q4312" i="1"/>
  <c r="L4313" i="1"/>
  <c r="N4313" i="1"/>
  <c r="Q4313" i="1"/>
  <c r="L4314" i="1"/>
  <c r="N4314" i="1"/>
  <c r="Q4314" i="1"/>
  <c r="L4315" i="1"/>
  <c r="N4315" i="1"/>
  <c r="Q4315" i="1"/>
  <c r="L4316" i="1"/>
  <c r="N4316" i="1"/>
  <c r="Q4316" i="1"/>
  <c r="L4317" i="1"/>
  <c r="N4317" i="1"/>
  <c r="Q4317" i="1"/>
  <c r="L4318" i="1"/>
  <c r="N4318" i="1"/>
  <c r="Q4318" i="1"/>
  <c r="L4319" i="1"/>
  <c r="N4319" i="1"/>
  <c r="Q4319" i="1"/>
  <c r="L4320" i="1"/>
  <c r="N4320" i="1"/>
  <c r="Q4320" i="1"/>
  <c r="L4321" i="1"/>
  <c r="N4321" i="1"/>
  <c r="Q4321" i="1"/>
  <c r="L4322" i="1"/>
  <c r="N4322" i="1"/>
  <c r="Q4322" i="1"/>
  <c r="L4323" i="1"/>
  <c r="N4323" i="1"/>
  <c r="Q4323" i="1"/>
  <c r="L4324" i="1"/>
  <c r="N4324" i="1"/>
  <c r="Q4324" i="1"/>
  <c r="L4325" i="1"/>
  <c r="N4325" i="1"/>
  <c r="Q4325" i="1"/>
  <c r="L4326" i="1"/>
  <c r="N4326" i="1"/>
  <c r="Q4326" i="1"/>
  <c r="L4327" i="1"/>
  <c r="N4327" i="1"/>
  <c r="Q4327" i="1"/>
  <c r="L4328" i="1"/>
  <c r="N4328" i="1"/>
  <c r="Q4328" i="1"/>
  <c r="L4329" i="1"/>
  <c r="N4329" i="1"/>
  <c r="Q4329" i="1"/>
  <c r="L4330" i="1"/>
  <c r="N4330" i="1"/>
  <c r="Q4330" i="1"/>
  <c r="L4331" i="1"/>
  <c r="N4331" i="1"/>
  <c r="Q4331" i="1"/>
  <c r="L4332" i="1"/>
  <c r="N4332" i="1"/>
  <c r="Q4332" i="1"/>
  <c r="L4333" i="1"/>
  <c r="N4333" i="1"/>
  <c r="Q4333" i="1"/>
  <c r="L4334" i="1"/>
  <c r="N4334" i="1"/>
  <c r="Q4334" i="1"/>
  <c r="L4335" i="1"/>
  <c r="N4335" i="1"/>
  <c r="Q4335" i="1"/>
  <c r="L4336" i="1"/>
  <c r="N4336" i="1"/>
  <c r="Q4336" i="1"/>
  <c r="L4337" i="1"/>
  <c r="N4337" i="1"/>
  <c r="Q4337" i="1"/>
  <c r="L4338" i="1"/>
  <c r="N4338" i="1"/>
  <c r="Q4338" i="1"/>
  <c r="L4339" i="1"/>
  <c r="N4339" i="1"/>
  <c r="Q4339" i="1"/>
  <c r="L4340" i="1"/>
  <c r="N4340" i="1"/>
  <c r="Q4340" i="1"/>
  <c r="L4341" i="1"/>
  <c r="N4341" i="1"/>
  <c r="Q4341" i="1"/>
  <c r="L4342" i="1"/>
  <c r="N4342" i="1"/>
  <c r="Q4342" i="1"/>
  <c r="L4343" i="1"/>
  <c r="N4343" i="1"/>
  <c r="Q4343" i="1"/>
  <c r="L4344" i="1"/>
  <c r="N4344" i="1"/>
  <c r="Q4344" i="1"/>
  <c r="L4345" i="1"/>
  <c r="N4345" i="1"/>
  <c r="Q4345" i="1"/>
  <c r="L4346" i="1"/>
  <c r="N4346" i="1"/>
  <c r="Q4346" i="1"/>
  <c r="L4347" i="1"/>
  <c r="N4347" i="1"/>
  <c r="Q4347" i="1"/>
  <c r="L4348" i="1"/>
  <c r="N4348" i="1"/>
  <c r="Q4348" i="1"/>
  <c r="L4349" i="1"/>
  <c r="N4349" i="1"/>
  <c r="Q4349" i="1"/>
  <c r="L4350" i="1"/>
  <c r="N4350" i="1"/>
  <c r="Q4350" i="1"/>
  <c r="L4351" i="1"/>
  <c r="N4351" i="1"/>
  <c r="Q4351" i="1"/>
  <c r="L4352" i="1"/>
  <c r="N4352" i="1"/>
  <c r="Q4352" i="1"/>
  <c r="L4353" i="1"/>
  <c r="N4353" i="1"/>
  <c r="Q4353" i="1"/>
  <c r="L4354" i="1"/>
  <c r="N4354" i="1"/>
  <c r="Q4354" i="1"/>
  <c r="L4355" i="1"/>
  <c r="N4355" i="1"/>
  <c r="Q4355" i="1"/>
  <c r="L4356" i="1"/>
  <c r="N4356" i="1"/>
  <c r="Q4356" i="1"/>
  <c r="L4357" i="1"/>
  <c r="N4357" i="1"/>
  <c r="Q4357" i="1"/>
  <c r="L4358" i="1"/>
  <c r="N4358" i="1"/>
  <c r="Q4358" i="1"/>
  <c r="L4359" i="1"/>
  <c r="N4359" i="1"/>
  <c r="Q4359" i="1"/>
  <c r="L4360" i="1"/>
  <c r="N4360" i="1"/>
  <c r="Q4360" i="1"/>
  <c r="L4361" i="1"/>
  <c r="N4361" i="1"/>
  <c r="Q4361" i="1"/>
  <c r="L4362" i="1"/>
  <c r="N4362" i="1"/>
  <c r="Q4362" i="1"/>
  <c r="L4363" i="1"/>
  <c r="N4363" i="1"/>
  <c r="Q4363" i="1"/>
  <c r="L4364" i="1"/>
  <c r="N4364" i="1"/>
  <c r="Q4364" i="1"/>
  <c r="L4365" i="1"/>
  <c r="N4365" i="1"/>
  <c r="Q4365" i="1"/>
  <c r="X4365" i="1"/>
  <c r="AA4365" i="1"/>
  <c r="X4364" i="1"/>
  <c r="AA4364" i="1"/>
  <c r="X4363" i="1"/>
  <c r="AA4363" i="1"/>
  <c r="X4362" i="1"/>
  <c r="AA4362" i="1"/>
  <c r="X4361" i="1"/>
  <c r="AA4361" i="1"/>
  <c r="X4360" i="1"/>
  <c r="AA4360" i="1"/>
  <c r="X4359" i="1"/>
  <c r="AA4359" i="1"/>
  <c r="X4358" i="1"/>
  <c r="AA4358" i="1"/>
  <c r="X4357" i="1"/>
  <c r="AA4357" i="1"/>
  <c r="X4356" i="1"/>
  <c r="AA4356" i="1"/>
  <c r="X4355" i="1"/>
  <c r="AA4355" i="1"/>
  <c r="X4354" i="1"/>
  <c r="AA4354" i="1"/>
  <c r="X4353" i="1"/>
  <c r="AA4353" i="1"/>
  <c r="X4352" i="1"/>
  <c r="AA4352" i="1"/>
  <c r="X4351" i="1"/>
  <c r="AA4351" i="1"/>
  <c r="X4350" i="1"/>
  <c r="AA4350" i="1"/>
  <c r="X4349" i="1"/>
  <c r="AA4349" i="1"/>
  <c r="X4348" i="1"/>
  <c r="AA4348" i="1"/>
  <c r="X4347" i="1"/>
  <c r="AA4347" i="1"/>
  <c r="X4346" i="1"/>
  <c r="AA4346" i="1"/>
  <c r="X4345" i="1"/>
  <c r="AA4345" i="1"/>
  <c r="X4344" i="1"/>
  <c r="AA4344" i="1"/>
  <c r="X4343" i="1"/>
  <c r="AA4343" i="1"/>
  <c r="X4342" i="1"/>
  <c r="AA4342" i="1"/>
  <c r="X4341" i="1"/>
  <c r="AA4341" i="1"/>
  <c r="X4340" i="1"/>
  <c r="AA4340" i="1"/>
  <c r="X4339" i="1"/>
  <c r="AA4339" i="1"/>
  <c r="X4338" i="1"/>
  <c r="AA4338" i="1"/>
  <c r="X4337" i="1"/>
  <c r="AA4337" i="1"/>
  <c r="X4336" i="1"/>
  <c r="AA4336" i="1"/>
  <c r="X4335" i="1"/>
  <c r="AA4335" i="1"/>
  <c r="X4334" i="1"/>
  <c r="AA4334" i="1"/>
  <c r="X4333" i="1"/>
  <c r="AA4333" i="1"/>
  <c r="X4332" i="1"/>
  <c r="AA4332" i="1"/>
  <c r="X4331" i="1"/>
  <c r="AA4331" i="1"/>
  <c r="X4330" i="1"/>
  <c r="AA4330" i="1"/>
  <c r="X4329" i="1"/>
  <c r="AA4329" i="1"/>
  <c r="X4328" i="1"/>
  <c r="AA4328" i="1"/>
  <c r="X4327" i="1"/>
  <c r="AA4327" i="1"/>
  <c r="X4326" i="1"/>
  <c r="AA4326" i="1"/>
  <c r="X4325" i="1"/>
  <c r="AA4325" i="1"/>
  <c r="X4324" i="1"/>
  <c r="AA4324" i="1"/>
  <c r="X4323" i="1"/>
  <c r="AA4323" i="1"/>
  <c r="X4322" i="1"/>
  <c r="AA4322" i="1"/>
  <c r="X4321" i="1"/>
  <c r="AA4321" i="1"/>
  <c r="X4320" i="1"/>
  <c r="AA4320" i="1"/>
  <c r="X4319" i="1"/>
  <c r="AA4319" i="1"/>
  <c r="X4318" i="1"/>
  <c r="AA4318" i="1"/>
  <c r="X4317" i="1"/>
  <c r="AA4317" i="1"/>
  <c r="X4316" i="1"/>
  <c r="AA4316" i="1"/>
  <c r="X4315" i="1"/>
  <c r="AA4315" i="1"/>
  <c r="X4314" i="1"/>
  <c r="AA4314" i="1"/>
  <c r="X4313" i="1"/>
  <c r="AA4313" i="1"/>
  <c r="X4312" i="1"/>
  <c r="AA4312" i="1"/>
  <c r="X4311" i="1"/>
  <c r="AA4311" i="1"/>
  <c r="X4310" i="1"/>
  <c r="AA4310" i="1"/>
  <c r="X4309" i="1"/>
  <c r="AA4309" i="1"/>
  <c r="X4308" i="1"/>
  <c r="AA4308" i="1"/>
  <c r="X4307" i="1"/>
  <c r="AA4307" i="1"/>
  <c r="X4306" i="1"/>
  <c r="AA4306" i="1"/>
  <c r="X4305" i="1"/>
  <c r="AA4305" i="1"/>
  <c r="X4304" i="1"/>
  <c r="AA4304" i="1"/>
  <c r="X4303" i="1"/>
  <c r="AA4303" i="1"/>
  <c r="X4302" i="1"/>
  <c r="AA4302" i="1"/>
  <c r="X4301" i="1"/>
  <c r="AA4301" i="1"/>
  <c r="X4300" i="1"/>
  <c r="AA4300" i="1"/>
  <c r="X4299" i="1"/>
  <c r="AA4299" i="1"/>
  <c r="X4298" i="1"/>
  <c r="AA4298" i="1"/>
  <c r="X4297" i="1"/>
  <c r="AA4297" i="1"/>
  <c r="X4296" i="1"/>
  <c r="AA4296" i="1"/>
  <c r="X4295" i="1"/>
  <c r="AA4295" i="1"/>
  <c r="X4294" i="1"/>
  <c r="AA4294" i="1"/>
  <c r="X4293" i="1"/>
  <c r="AA4293" i="1"/>
  <c r="X4292" i="1"/>
  <c r="AA4292" i="1"/>
  <c r="X4291" i="1"/>
  <c r="AA4291" i="1"/>
  <c r="X4290" i="1"/>
  <c r="AA4290" i="1"/>
  <c r="X4289" i="1"/>
  <c r="AA4289" i="1"/>
  <c r="X4288" i="1"/>
  <c r="AA4288" i="1"/>
  <c r="X4287" i="1"/>
  <c r="AA4287" i="1"/>
  <c r="X4286" i="1"/>
  <c r="AA4286" i="1"/>
  <c r="X4285" i="1"/>
  <c r="AA4285" i="1"/>
  <c r="X4284" i="1"/>
  <c r="AA4284" i="1"/>
  <c r="X4283" i="1"/>
  <c r="AA4283" i="1"/>
  <c r="X4282" i="1"/>
  <c r="AA4282" i="1"/>
  <c r="X4281" i="1"/>
  <c r="AA4281" i="1"/>
  <c r="X4280" i="1"/>
  <c r="AA4280" i="1"/>
  <c r="X4279" i="1"/>
  <c r="AA4279" i="1"/>
  <c r="X4278" i="1"/>
  <c r="AA4278" i="1"/>
  <c r="X4277" i="1"/>
  <c r="AA4277" i="1"/>
  <c r="X4276" i="1"/>
  <c r="AA4276" i="1"/>
  <c r="X4275" i="1"/>
  <c r="AA4275" i="1"/>
  <c r="X4274" i="1"/>
  <c r="AA4274" i="1"/>
  <c r="X4273" i="1"/>
  <c r="AA4273" i="1"/>
  <c r="X4272" i="1"/>
  <c r="AA4272" i="1"/>
  <c r="X4271" i="1"/>
  <c r="AA4271" i="1"/>
  <c r="L4228" i="1"/>
  <c r="N4228" i="1"/>
  <c r="Q4228" i="1"/>
  <c r="L4229" i="1"/>
  <c r="N4229" i="1"/>
  <c r="Q4229" i="1"/>
  <c r="L4230" i="1"/>
  <c r="N4230" i="1"/>
  <c r="Q4230" i="1"/>
  <c r="L4231" i="1"/>
  <c r="N4231" i="1"/>
  <c r="Q4231" i="1"/>
  <c r="L4232" i="1"/>
  <c r="N4232" i="1"/>
  <c r="Q4232" i="1"/>
  <c r="L4233" i="1"/>
  <c r="N4233" i="1"/>
  <c r="Q4233" i="1"/>
  <c r="L4234" i="1"/>
  <c r="N4234" i="1"/>
  <c r="Q4234" i="1"/>
  <c r="L4235" i="1"/>
  <c r="N4235" i="1"/>
  <c r="Q4235" i="1"/>
  <c r="L4236" i="1"/>
  <c r="N4236" i="1"/>
  <c r="Q4236" i="1"/>
  <c r="L4237" i="1"/>
  <c r="N4237" i="1"/>
  <c r="Q4237" i="1"/>
  <c r="L4238" i="1"/>
  <c r="N4238" i="1"/>
  <c r="Q4238" i="1"/>
  <c r="L4239" i="1"/>
  <c r="N4239" i="1"/>
  <c r="Q4239" i="1"/>
  <c r="L4240" i="1"/>
  <c r="N4240" i="1"/>
  <c r="Q4240" i="1"/>
  <c r="L4241" i="1"/>
  <c r="N4241" i="1"/>
  <c r="Q4241" i="1"/>
  <c r="L4242" i="1"/>
  <c r="N4242" i="1"/>
  <c r="Q4242" i="1"/>
  <c r="L4243" i="1"/>
  <c r="N4243" i="1"/>
  <c r="Q4243" i="1"/>
  <c r="L4244" i="1"/>
  <c r="N4244" i="1"/>
  <c r="Q4244" i="1"/>
  <c r="L4245" i="1"/>
  <c r="N4245" i="1"/>
  <c r="Q4245" i="1"/>
  <c r="L4246" i="1"/>
  <c r="N4246" i="1"/>
  <c r="Q4246" i="1"/>
  <c r="L4247" i="1"/>
  <c r="N4247" i="1"/>
  <c r="Q4247" i="1"/>
  <c r="L4248" i="1"/>
  <c r="N4248" i="1"/>
  <c r="Q4248" i="1"/>
  <c r="L4249" i="1"/>
  <c r="N4249" i="1"/>
  <c r="Q4249" i="1"/>
  <c r="L4250" i="1"/>
  <c r="N4250" i="1"/>
  <c r="Q4250" i="1"/>
  <c r="L4251" i="1"/>
  <c r="N4251" i="1"/>
  <c r="Q4251" i="1"/>
  <c r="L4252" i="1"/>
  <c r="N4252" i="1"/>
  <c r="Q4252" i="1"/>
  <c r="L4253" i="1"/>
  <c r="N4253" i="1"/>
  <c r="Q4253" i="1"/>
  <c r="L4254" i="1"/>
  <c r="N4254" i="1"/>
  <c r="Q4254" i="1"/>
  <c r="L4255" i="1"/>
  <c r="N4255" i="1"/>
  <c r="Q4255" i="1"/>
  <c r="L4256" i="1"/>
  <c r="N4256" i="1"/>
  <c r="Q4256" i="1"/>
  <c r="L4257" i="1"/>
  <c r="N4257" i="1"/>
  <c r="Q4257" i="1"/>
  <c r="L4258" i="1"/>
  <c r="N4258" i="1"/>
  <c r="Q4258" i="1"/>
  <c r="L4259" i="1"/>
  <c r="N4259" i="1"/>
  <c r="Q4259" i="1"/>
  <c r="L4260" i="1"/>
  <c r="N4260" i="1"/>
  <c r="Q4260" i="1"/>
  <c r="L4261" i="1"/>
  <c r="N4261" i="1"/>
  <c r="Q4261" i="1"/>
  <c r="L4262" i="1"/>
  <c r="N4262" i="1"/>
  <c r="Q4262" i="1"/>
  <c r="L4263" i="1"/>
  <c r="N4263" i="1"/>
  <c r="Q4263" i="1"/>
  <c r="L4264" i="1"/>
  <c r="N4264" i="1"/>
  <c r="Q4264" i="1"/>
  <c r="L4265" i="1"/>
  <c r="N4265" i="1"/>
  <c r="Q4265" i="1"/>
  <c r="L4266" i="1"/>
  <c r="N4266" i="1"/>
  <c r="Q4266" i="1"/>
  <c r="L4267" i="1"/>
  <c r="N4267" i="1"/>
  <c r="Q4267" i="1"/>
  <c r="L4268" i="1"/>
  <c r="N4268" i="1"/>
  <c r="Q4268" i="1"/>
  <c r="L4269" i="1"/>
  <c r="N4269" i="1"/>
  <c r="Q4269" i="1"/>
  <c r="L4270" i="1"/>
  <c r="N4270" i="1"/>
  <c r="Q4270" i="1"/>
  <c r="X4270" i="1"/>
  <c r="AA4270" i="1"/>
  <c r="X4269" i="1"/>
  <c r="AA4269" i="1"/>
  <c r="X4268" i="1"/>
  <c r="AA4268" i="1"/>
  <c r="X4267" i="1"/>
  <c r="AA4267" i="1"/>
  <c r="X4266" i="1"/>
  <c r="AA4266" i="1"/>
  <c r="X4265" i="1"/>
  <c r="AA4265" i="1"/>
  <c r="X4264" i="1"/>
  <c r="AA4264" i="1"/>
  <c r="X4263" i="1"/>
  <c r="AA4263" i="1"/>
  <c r="X4262" i="1"/>
  <c r="AA4262" i="1"/>
  <c r="X4261" i="1"/>
  <c r="AA4261" i="1"/>
  <c r="X4260" i="1"/>
  <c r="AA4260" i="1"/>
  <c r="X4259" i="1"/>
  <c r="AA4259" i="1"/>
  <c r="X4258" i="1"/>
  <c r="AA4258" i="1"/>
  <c r="X4257" i="1"/>
  <c r="AA4257" i="1"/>
  <c r="X4256" i="1"/>
  <c r="AA4256" i="1"/>
  <c r="X4255" i="1"/>
  <c r="AA4255" i="1"/>
  <c r="X4254" i="1"/>
  <c r="AA4254" i="1"/>
  <c r="X4253" i="1"/>
  <c r="AA4253" i="1"/>
  <c r="X4252" i="1"/>
  <c r="AA4252" i="1"/>
  <c r="X4251" i="1"/>
  <c r="AA4251" i="1"/>
  <c r="X4250" i="1"/>
  <c r="AA4250" i="1"/>
  <c r="X4249" i="1"/>
  <c r="AA4249" i="1"/>
  <c r="X4248" i="1"/>
  <c r="AA4248" i="1"/>
  <c r="X4247" i="1"/>
  <c r="AA4247" i="1"/>
  <c r="X4246" i="1"/>
  <c r="AA4246" i="1"/>
  <c r="X4245" i="1"/>
  <c r="AA4245" i="1"/>
  <c r="X4244" i="1"/>
  <c r="AA4244" i="1"/>
  <c r="X4243" i="1"/>
  <c r="AA4243" i="1"/>
  <c r="X4242" i="1"/>
  <c r="AA4242" i="1"/>
  <c r="X4241" i="1"/>
  <c r="AA4241" i="1"/>
  <c r="X4240" i="1"/>
  <c r="AA4240" i="1"/>
  <c r="X4239" i="1"/>
  <c r="AA4239" i="1"/>
  <c r="X4238" i="1"/>
  <c r="AA4238" i="1"/>
  <c r="X4237" i="1"/>
  <c r="AA4237" i="1"/>
  <c r="X4236" i="1"/>
  <c r="AA4236" i="1"/>
  <c r="X4235" i="1"/>
  <c r="AA4235" i="1"/>
  <c r="X4234" i="1"/>
  <c r="AA4234" i="1"/>
  <c r="X4233" i="1"/>
  <c r="AA4233" i="1"/>
  <c r="X4232" i="1"/>
  <c r="AA4232" i="1"/>
  <c r="X4231" i="1"/>
  <c r="AA4231" i="1"/>
  <c r="X4230" i="1"/>
  <c r="AA4230" i="1"/>
  <c r="X4229" i="1"/>
  <c r="AA4229" i="1"/>
  <c r="X4228" i="1"/>
  <c r="AA4228" i="1"/>
  <c r="L4097" i="1"/>
  <c r="N4097" i="1"/>
  <c r="Q4097" i="1"/>
  <c r="L4098" i="1"/>
  <c r="N4098" i="1"/>
  <c r="Q4098" i="1"/>
  <c r="L4099" i="1"/>
  <c r="N4099" i="1"/>
  <c r="Q4099" i="1"/>
  <c r="L4100" i="1"/>
  <c r="N4100" i="1"/>
  <c r="Q4100" i="1"/>
  <c r="L4101" i="1"/>
  <c r="N4101" i="1"/>
  <c r="Q4101" i="1"/>
  <c r="L4102" i="1"/>
  <c r="N4102" i="1"/>
  <c r="Q4102" i="1"/>
  <c r="L4103" i="1"/>
  <c r="N4103" i="1"/>
  <c r="Q4103" i="1"/>
  <c r="L4104" i="1"/>
  <c r="N4104" i="1"/>
  <c r="Q4104" i="1"/>
  <c r="L4105" i="1"/>
  <c r="N4105" i="1"/>
  <c r="Q4105" i="1"/>
  <c r="L4106" i="1"/>
  <c r="N4106" i="1"/>
  <c r="Q4106" i="1"/>
  <c r="L4107" i="1"/>
  <c r="N4107" i="1"/>
  <c r="Q4107" i="1"/>
  <c r="L4108" i="1"/>
  <c r="N4108" i="1"/>
  <c r="Q4108" i="1"/>
  <c r="L4109" i="1"/>
  <c r="N4109" i="1"/>
  <c r="Q4109" i="1"/>
  <c r="L4110" i="1"/>
  <c r="N4110" i="1"/>
  <c r="Q4110" i="1"/>
  <c r="L4111" i="1"/>
  <c r="N4111" i="1"/>
  <c r="Q4111" i="1"/>
  <c r="L4112" i="1"/>
  <c r="N4112" i="1"/>
  <c r="Q4112" i="1"/>
  <c r="L4113" i="1"/>
  <c r="N4113" i="1"/>
  <c r="Q4113" i="1"/>
  <c r="L4114" i="1"/>
  <c r="N4114" i="1"/>
  <c r="Q4114" i="1"/>
  <c r="L4115" i="1"/>
  <c r="N4115" i="1"/>
  <c r="Q4115" i="1"/>
  <c r="L4116" i="1"/>
  <c r="N4116" i="1"/>
  <c r="Q4116" i="1"/>
  <c r="L4117" i="1"/>
  <c r="N4117" i="1"/>
  <c r="Q4117" i="1"/>
  <c r="L4118" i="1"/>
  <c r="N4118" i="1"/>
  <c r="Q4118" i="1"/>
  <c r="L4119" i="1"/>
  <c r="N4119" i="1"/>
  <c r="Q4119" i="1"/>
  <c r="L4120" i="1"/>
  <c r="N4120" i="1"/>
  <c r="Q4120" i="1"/>
  <c r="L4121" i="1"/>
  <c r="N4121" i="1"/>
  <c r="Q4121" i="1"/>
  <c r="L4122" i="1"/>
  <c r="N4122" i="1"/>
  <c r="Q4122" i="1"/>
  <c r="L4123" i="1"/>
  <c r="N4123" i="1"/>
  <c r="Q4123" i="1"/>
  <c r="L4124" i="1"/>
  <c r="N4124" i="1"/>
  <c r="Q4124" i="1"/>
  <c r="L4125" i="1"/>
  <c r="N4125" i="1"/>
  <c r="Q4125" i="1"/>
  <c r="L4126" i="1"/>
  <c r="N4126" i="1"/>
  <c r="Q4126" i="1"/>
  <c r="L4127" i="1"/>
  <c r="N4127" i="1"/>
  <c r="Q4127" i="1"/>
  <c r="L4128" i="1"/>
  <c r="N4128" i="1"/>
  <c r="Q4128" i="1"/>
  <c r="L4129" i="1"/>
  <c r="N4129" i="1"/>
  <c r="Q4129" i="1"/>
  <c r="L4130" i="1"/>
  <c r="N4130" i="1"/>
  <c r="Q4130" i="1"/>
  <c r="L4131" i="1"/>
  <c r="N4131" i="1"/>
  <c r="Q4131" i="1"/>
  <c r="L4132" i="1"/>
  <c r="N4132" i="1"/>
  <c r="Q4132" i="1"/>
  <c r="L4133" i="1"/>
  <c r="N4133" i="1"/>
  <c r="Q4133" i="1"/>
  <c r="L4134" i="1"/>
  <c r="N4134" i="1"/>
  <c r="Q4134" i="1"/>
  <c r="L4135" i="1"/>
  <c r="N4135" i="1"/>
  <c r="Q4135" i="1"/>
  <c r="L4136" i="1"/>
  <c r="N4136" i="1"/>
  <c r="Q4136" i="1"/>
  <c r="L4137" i="1"/>
  <c r="N4137" i="1"/>
  <c r="Q4137" i="1"/>
  <c r="L4138" i="1"/>
  <c r="N4138" i="1"/>
  <c r="Q4138" i="1"/>
  <c r="L4139" i="1"/>
  <c r="N4139" i="1"/>
  <c r="Q4139" i="1"/>
  <c r="L4140" i="1"/>
  <c r="N4140" i="1"/>
  <c r="Q4140" i="1"/>
  <c r="L4141" i="1"/>
  <c r="N4141" i="1"/>
  <c r="Q4141" i="1"/>
  <c r="L4142" i="1"/>
  <c r="N4142" i="1"/>
  <c r="Q4142" i="1"/>
  <c r="L4143" i="1"/>
  <c r="N4143" i="1"/>
  <c r="Q4143" i="1"/>
  <c r="L4144" i="1"/>
  <c r="N4144" i="1"/>
  <c r="Q4144" i="1"/>
  <c r="L4145" i="1"/>
  <c r="N4145" i="1"/>
  <c r="Q4145" i="1"/>
  <c r="L4146" i="1"/>
  <c r="N4146" i="1"/>
  <c r="Q4146" i="1"/>
  <c r="L4147" i="1"/>
  <c r="N4147" i="1"/>
  <c r="Q4147" i="1"/>
  <c r="L4148" i="1"/>
  <c r="N4148" i="1"/>
  <c r="Q4148" i="1"/>
  <c r="L4149" i="1"/>
  <c r="N4149" i="1"/>
  <c r="Q4149" i="1"/>
  <c r="L4150" i="1"/>
  <c r="N4150" i="1"/>
  <c r="Q4150" i="1"/>
  <c r="L4151" i="1"/>
  <c r="N4151" i="1"/>
  <c r="Q4151" i="1"/>
  <c r="L4152" i="1"/>
  <c r="N4152" i="1"/>
  <c r="Q4152" i="1"/>
  <c r="L4153" i="1"/>
  <c r="N4153" i="1"/>
  <c r="Q4153" i="1"/>
  <c r="L4154" i="1"/>
  <c r="N4154" i="1"/>
  <c r="Q4154" i="1"/>
  <c r="L4155" i="1"/>
  <c r="N4155" i="1"/>
  <c r="Q4155" i="1"/>
  <c r="L4156" i="1"/>
  <c r="N4156" i="1"/>
  <c r="Q4156" i="1"/>
  <c r="L4157" i="1"/>
  <c r="N4157" i="1"/>
  <c r="Q4157" i="1"/>
  <c r="L4158" i="1"/>
  <c r="N4158" i="1"/>
  <c r="Q4158" i="1"/>
  <c r="L4159" i="1"/>
  <c r="N4159" i="1"/>
  <c r="Q4159" i="1"/>
  <c r="L4160" i="1"/>
  <c r="N4160" i="1"/>
  <c r="Q4160" i="1"/>
  <c r="L4161" i="1"/>
  <c r="N4161" i="1"/>
  <c r="Q4161" i="1"/>
  <c r="L4162" i="1"/>
  <c r="N4162" i="1"/>
  <c r="Q4162" i="1"/>
  <c r="L4163" i="1"/>
  <c r="N4163" i="1"/>
  <c r="Q4163" i="1"/>
  <c r="L4164" i="1"/>
  <c r="N4164" i="1"/>
  <c r="Q4164" i="1"/>
  <c r="L4165" i="1"/>
  <c r="N4165" i="1"/>
  <c r="Q4165" i="1"/>
  <c r="L4166" i="1"/>
  <c r="N4166" i="1"/>
  <c r="Q4166" i="1"/>
  <c r="L4167" i="1"/>
  <c r="N4167" i="1"/>
  <c r="Q4167" i="1"/>
  <c r="L4168" i="1"/>
  <c r="N4168" i="1"/>
  <c r="Q4168" i="1"/>
  <c r="L4169" i="1"/>
  <c r="N4169" i="1"/>
  <c r="Q4169" i="1"/>
  <c r="L4170" i="1"/>
  <c r="N4170" i="1"/>
  <c r="Q4170" i="1"/>
  <c r="L4171" i="1"/>
  <c r="N4171" i="1"/>
  <c r="Q4171" i="1"/>
  <c r="L4172" i="1"/>
  <c r="N4172" i="1"/>
  <c r="Q4172" i="1"/>
  <c r="L4173" i="1"/>
  <c r="N4173" i="1"/>
  <c r="Q4173" i="1"/>
  <c r="L4174" i="1"/>
  <c r="N4174" i="1"/>
  <c r="Q4174" i="1"/>
  <c r="L4175" i="1"/>
  <c r="N4175" i="1"/>
  <c r="Q4175" i="1"/>
  <c r="L4176" i="1"/>
  <c r="N4176" i="1"/>
  <c r="Q4176" i="1"/>
  <c r="L4177" i="1"/>
  <c r="N4177" i="1"/>
  <c r="Q4177" i="1"/>
  <c r="L4178" i="1"/>
  <c r="N4178" i="1"/>
  <c r="Q4178" i="1"/>
  <c r="L4179" i="1"/>
  <c r="N4179" i="1"/>
  <c r="Q4179" i="1"/>
  <c r="L4180" i="1"/>
  <c r="N4180" i="1"/>
  <c r="Q4180" i="1"/>
  <c r="L4181" i="1"/>
  <c r="N4181" i="1"/>
  <c r="Q4181" i="1"/>
  <c r="L4182" i="1"/>
  <c r="N4182" i="1"/>
  <c r="Q4182" i="1"/>
  <c r="L4183" i="1"/>
  <c r="N4183" i="1"/>
  <c r="Q4183" i="1"/>
  <c r="L4184" i="1"/>
  <c r="N4184" i="1"/>
  <c r="Q4184" i="1"/>
  <c r="L4185" i="1"/>
  <c r="N4185" i="1"/>
  <c r="Q4185" i="1"/>
  <c r="L4186" i="1"/>
  <c r="N4186" i="1"/>
  <c r="Q4186" i="1"/>
  <c r="L4187" i="1"/>
  <c r="N4187" i="1"/>
  <c r="Q4187" i="1"/>
  <c r="L4188" i="1"/>
  <c r="N4188" i="1"/>
  <c r="Q4188" i="1"/>
  <c r="L4189" i="1"/>
  <c r="N4189" i="1"/>
  <c r="Q4189" i="1"/>
  <c r="L4190" i="1"/>
  <c r="N4190" i="1"/>
  <c r="Q4190" i="1"/>
  <c r="L4191" i="1"/>
  <c r="N4191" i="1"/>
  <c r="Q4191" i="1"/>
  <c r="L4192" i="1"/>
  <c r="N4192" i="1"/>
  <c r="Q4192" i="1"/>
  <c r="L4193" i="1"/>
  <c r="N4193" i="1"/>
  <c r="Q4193" i="1"/>
  <c r="L4194" i="1"/>
  <c r="N4194" i="1"/>
  <c r="Q4194" i="1"/>
  <c r="L4195" i="1"/>
  <c r="N4195" i="1"/>
  <c r="Q4195" i="1"/>
  <c r="L4196" i="1"/>
  <c r="N4196" i="1"/>
  <c r="Q4196" i="1"/>
  <c r="L4197" i="1"/>
  <c r="N4197" i="1"/>
  <c r="Q4197" i="1"/>
  <c r="L4198" i="1"/>
  <c r="N4198" i="1"/>
  <c r="Q4198" i="1"/>
  <c r="L4199" i="1"/>
  <c r="N4199" i="1"/>
  <c r="Q4199" i="1"/>
  <c r="L4200" i="1"/>
  <c r="N4200" i="1"/>
  <c r="Q4200" i="1"/>
  <c r="L4201" i="1"/>
  <c r="N4201" i="1"/>
  <c r="Q4201" i="1"/>
  <c r="L4202" i="1"/>
  <c r="N4202" i="1"/>
  <c r="Q4202" i="1"/>
  <c r="L4203" i="1"/>
  <c r="N4203" i="1"/>
  <c r="Q4203" i="1"/>
  <c r="L4204" i="1"/>
  <c r="N4204" i="1"/>
  <c r="Q4204" i="1"/>
  <c r="L4205" i="1"/>
  <c r="N4205" i="1"/>
  <c r="Q4205" i="1"/>
  <c r="L4206" i="1"/>
  <c r="N4206" i="1"/>
  <c r="Q4206" i="1"/>
  <c r="L4207" i="1"/>
  <c r="N4207" i="1"/>
  <c r="Q4207" i="1"/>
  <c r="L4208" i="1"/>
  <c r="N4208" i="1"/>
  <c r="Q4208" i="1"/>
  <c r="L4209" i="1"/>
  <c r="N4209" i="1"/>
  <c r="Q4209" i="1"/>
  <c r="L4210" i="1"/>
  <c r="N4210" i="1"/>
  <c r="Q4210" i="1"/>
  <c r="L4211" i="1"/>
  <c r="N4211" i="1"/>
  <c r="Q4211" i="1"/>
  <c r="L4212" i="1"/>
  <c r="N4212" i="1"/>
  <c r="Q4212" i="1"/>
  <c r="L4213" i="1"/>
  <c r="N4213" i="1"/>
  <c r="Q4213" i="1"/>
  <c r="L4214" i="1"/>
  <c r="N4214" i="1"/>
  <c r="Q4214" i="1"/>
  <c r="L4215" i="1"/>
  <c r="N4215" i="1"/>
  <c r="Q4215" i="1"/>
  <c r="L4216" i="1"/>
  <c r="N4216" i="1"/>
  <c r="Q4216" i="1"/>
  <c r="L4217" i="1"/>
  <c r="N4217" i="1"/>
  <c r="Q4217" i="1"/>
  <c r="L4218" i="1"/>
  <c r="N4218" i="1"/>
  <c r="Q4218" i="1"/>
  <c r="L4219" i="1"/>
  <c r="N4219" i="1"/>
  <c r="Q4219" i="1"/>
  <c r="L4220" i="1"/>
  <c r="N4220" i="1"/>
  <c r="Q4220" i="1"/>
  <c r="L4221" i="1"/>
  <c r="N4221" i="1"/>
  <c r="Q4221" i="1"/>
  <c r="L4222" i="1"/>
  <c r="N4222" i="1"/>
  <c r="Q4222" i="1"/>
  <c r="L4223" i="1"/>
  <c r="N4223" i="1"/>
  <c r="Q4223" i="1"/>
  <c r="L4224" i="1"/>
  <c r="N4224" i="1"/>
  <c r="Q4224" i="1"/>
  <c r="L4225" i="1"/>
  <c r="N4225" i="1"/>
  <c r="Q4225" i="1"/>
  <c r="L4226" i="1"/>
  <c r="N4226" i="1"/>
  <c r="Q4226" i="1"/>
  <c r="L4227" i="1"/>
  <c r="N4227" i="1"/>
  <c r="Q4227" i="1"/>
  <c r="X4227" i="1"/>
  <c r="AA4227" i="1"/>
  <c r="X4226" i="1"/>
  <c r="AA4226" i="1"/>
  <c r="X4225" i="1"/>
  <c r="AA4225" i="1"/>
  <c r="X4224" i="1"/>
  <c r="AA4224" i="1"/>
  <c r="X4223" i="1"/>
  <c r="AA4223" i="1"/>
  <c r="X4222" i="1"/>
  <c r="AA4222" i="1"/>
  <c r="X4221" i="1"/>
  <c r="AA4221" i="1"/>
  <c r="X4220" i="1"/>
  <c r="AA4220" i="1"/>
  <c r="X4219" i="1"/>
  <c r="AA4219" i="1"/>
  <c r="X4218" i="1"/>
  <c r="AA4218" i="1"/>
  <c r="X4217" i="1"/>
  <c r="AA4217" i="1"/>
  <c r="X4216" i="1"/>
  <c r="AA4216" i="1"/>
  <c r="X4215" i="1"/>
  <c r="AA4215" i="1"/>
  <c r="X4214" i="1"/>
  <c r="AA4214" i="1"/>
  <c r="X4213" i="1"/>
  <c r="AA4213" i="1"/>
  <c r="X4212" i="1"/>
  <c r="AA4212" i="1"/>
  <c r="X4211" i="1"/>
  <c r="AA4211" i="1"/>
  <c r="X4210" i="1"/>
  <c r="AA4210" i="1"/>
  <c r="X4209" i="1"/>
  <c r="AA4209" i="1"/>
  <c r="X4208" i="1"/>
  <c r="AA4208" i="1"/>
  <c r="X4207" i="1"/>
  <c r="AA4207" i="1"/>
  <c r="X4206" i="1"/>
  <c r="AA4206" i="1"/>
  <c r="X4205" i="1"/>
  <c r="AA4205" i="1"/>
  <c r="X4204" i="1"/>
  <c r="AA4204" i="1"/>
  <c r="X4203" i="1"/>
  <c r="AA4203" i="1"/>
  <c r="X4202" i="1"/>
  <c r="AA4202" i="1"/>
  <c r="X4201" i="1"/>
  <c r="AA4201" i="1"/>
  <c r="X4200" i="1"/>
  <c r="AA4200" i="1"/>
  <c r="X4199" i="1"/>
  <c r="AA4199" i="1"/>
  <c r="X4198" i="1"/>
  <c r="AA4198" i="1"/>
  <c r="X4197" i="1"/>
  <c r="AA4197" i="1"/>
  <c r="X4196" i="1"/>
  <c r="AA4196" i="1"/>
  <c r="X4195" i="1"/>
  <c r="AA4195" i="1"/>
  <c r="X4194" i="1"/>
  <c r="AA4194" i="1"/>
  <c r="X4193" i="1"/>
  <c r="AA4193" i="1"/>
  <c r="X4192" i="1"/>
  <c r="AA4192" i="1"/>
  <c r="X4191" i="1"/>
  <c r="AA4191" i="1"/>
  <c r="X4190" i="1"/>
  <c r="AA4190" i="1"/>
  <c r="X4189" i="1"/>
  <c r="AA4189" i="1"/>
  <c r="X4188" i="1"/>
  <c r="AA4188" i="1"/>
  <c r="X4187" i="1"/>
  <c r="AA4187" i="1"/>
  <c r="X4186" i="1"/>
  <c r="AA4186" i="1"/>
  <c r="X4185" i="1"/>
  <c r="AA4185" i="1"/>
  <c r="X4184" i="1"/>
  <c r="AA4184" i="1"/>
  <c r="X4183" i="1"/>
  <c r="AA4183" i="1"/>
  <c r="X4182" i="1"/>
  <c r="AA4182" i="1"/>
  <c r="X4181" i="1"/>
  <c r="AA4181" i="1"/>
  <c r="X4180" i="1"/>
  <c r="AA4180" i="1"/>
  <c r="X4179" i="1"/>
  <c r="AA4179" i="1"/>
  <c r="X4178" i="1"/>
  <c r="AA4178" i="1"/>
  <c r="X4177" i="1"/>
  <c r="AA4177" i="1"/>
  <c r="X4176" i="1"/>
  <c r="AA4176" i="1"/>
  <c r="X4175" i="1"/>
  <c r="AA4175" i="1"/>
  <c r="X4174" i="1"/>
  <c r="AA4174" i="1"/>
  <c r="X4173" i="1"/>
  <c r="AA4173" i="1"/>
  <c r="X4172" i="1"/>
  <c r="AA4172" i="1"/>
  <c r="X4171" i="1"/>
  <c r="AA4171" i="1"/>
  <c r="X4170" i="1"/>
  <c r="AA4170" i="1"/>
  <c r="X4169" i="1"/>
  <c r="AA4169" i="1"/>
  <c r="X4168" i="1"/>
  <c r="AA4168" i="1"/>
  <c r="X4167" i="1"/>
  <c r="AA4167" i="1"/>
  <c r="X4166" i="1"/>
  <c r="AA4166" i="1"/>
  <c r="X4165" i="1"/>
  <c r="AA4165" i="1"/>
  <c r="X4164" i="1"/>
  <c r="AA4164" i="1"/>
  <c r="X4163" i="1"/>
  <c r="AA4163" i="1"/>
  <c r="X4162" i="1"/>
  <c r="AA4162" i="1"/>
  <c r="X4161" i="1"/>
  <c r="AA4161" i="1"/>
  <c r="X4160" i="1"/>
  <c r="AA4160" i="1"/>
  <c r="X4159" i="1"/>
  <c r="AA4159" i="1"/>
  <c r="X4158" i="1"/>
  <c r="AA4158" i="1"/>
  <c r="X4157" i="1"/>
  <c r="AA4157" i="1"/>
  <c r="X4156" i="1"/>
  <c r="AA4156" i="1"/>
  <c r="X4155" i="1"/>
  <c r="AA4155" i="1"/>
  <c r="X4154" i="1"/>
  <c r="AA4154" i="1"/>
  <c r="X4153" i="1"/>
  <c r="AA4153" i="1"/>
  <c r="X4152" i="1"/>
  <c r="AA4152" i="1"/>
  <c r="X4151" i="1"/>
  <c r="AA4151" i="1"/>
  <c r="X4150" i="1"/>
  <c r="AA4150" i="1"/>
  <c r="X4149" i="1"/>
  <c r="AA4149" i="1"/>
  <c r="X4148" i="1"/>
  <c r="AA4148" i="1"/>
  <c r="X4147" i="1"/>
  <c r="AA4147" i="1"/>
  <c r="X4146" i="1"/>
  <c r="AA4146" i="1"/>
  <c r="X4145" i="1"/>
  <c r="AA4145" i="1"/>
  <c r="X4144" i="1"/>
  <c r="AA4144" i="1"/>
  <c r="X4143" i="1"/>
  <c r="AA4143" i="1"/>
  <c r="X4142" i="1"/>
  <c r="AA4142" i="1"/>
  <c r="X4141" i="1"/>
  <c r="AA4141" i="1"/>
  <c r="X4140" i="1"/>
  <c r="AA4140" i="1"/>
  <c r="X4139" i="1"/>
  <c r="AA4139" i="1"/>
  <c r="X4138" i="1"/>
  <c r="AA4138" i="1"/>
  <c r="X4137" i="1"/>
  <c r="AA4137" i="1"/>
  <c r="X4136" i="1"/>
  <c r="AA4136" i="1"/>
  <c r="X4135" i="1"/>
  <c r="AA4135" i="1"/>
  <c r="X4134" i="1"/>
  <c r="AA4134" i="1"/>
  <c r="X4133" i="1"/>
  <c r="AA4133" i="1"/>
  <c r="X4132" i="1"/>
  <c r="AA4132" i="1"/>
  <c r="X4131" i="1"/>
  <c r="AA4131" i="1"/>
  <c r="X4130" i="1"/>
  <c r="AA4130" i="1"/>
  <c r="X4129" i="1"/>
  <c r="AA4129" i="1"/>
  <c r="X4128" i="1"/>
  <c r="AA4128" i="1"/>
  <c r="X4127" i="1"/>
  <c r="AA4127" i="1"/>
  <c r="X4126" i="1"/>
  <c r="AA4126" i="1"/>
  <c r="X4125" i="1"/>
  <c r="AA4125" i="1"/>
  <c r="X4124" i="1"/>
  <c r="AA4124" i="1"/>
  <c r="X4123" i="1"/>
  <c r="AA4123" i="1"/>
  <c r="X4122" i="1"/>
  <c r="AA4122" i="1"/>
  <c r="X4121" i="1"/>
  <c r="AA4121" i="1"/>
  <c r="X4120" i="1"/>
  <c r="AA4120" i="1"/>
  <c r="X4119" i="1"/>
  <c r="AA4119" i="1"/>
  <c r="X4118" i="1"/>
  <c r="AA4118" i="1"/>
  <c r="X4117" i="1"/>
  <c r="AA4117" i="1"/>
  <c r="X4116" i="1"/>
  <c r="AA4116" i="1"/>
  <c r="X4115" i="1"/>
  <c r="AA4115" i="1"/>
  <c r="X4114" i="1"/>
  <c r="AA4114" i="1"/>
  <c r="X4113" i="1"/>
  <c r="AA4113" i="1"/>
  <c r="X4112" i="1"/>
  <c r="AA4112" i="1"/>
  <c r="X4111" i="1"/>
  <c r="AA4111" i="1"/>
  <c r="X4110" i="1"/>
  <c r="AA4110" i="1"/>
  <c r="X4109" i="1"/>
  <c r="AA4109" i="1"/>
  <c r="X4108" i="1"/>
  <c r="AA4108" i="1"/>
  <c r="X4107" i="1"/>
  <c r="AA4107" i="1"/>
  <c r="X4106" i="1"/>
  <c r="AA4106" i="1"/>
  <c r="X4105" i="1"/>
  <c r="AA4105" i="1"/>
  <c r="X4104" i="1"/>
  <c r="AA4104" i="1"/>
  <c r="X4103" i="1"/>
  <c r="AA4103" i="1"/>
  <c r="X4102" i="1"/>
  <c r="AA4102" i="1"/>
  <c r="X4101" i="1"/>
  <c r="AA4101" i="1"/>
  <c r="X4100" i="1"/>
  <c r="AA4100" i="1"/>
  <c r="X4099" i="1"/>
  <c r="AA4099" i="1"/>
  <c r="X4098" i="1"/>
  <c r="AA4098" i="1"/>
  <c r="X4097" i="1"/>
  <c r="AA4097" i="1"/>
  <c r="L4095" i="1"/>
  <c r="N4095" i="1"/>
  <c r="Q4095" i="1"/>
  <c r="L4096" i="1"/>
  <c r="N4096" i="1"/>
  <c r="Q4096" i="1"/>
  <c r="X4096" i="1"/>
  <c r="AA4096" i="1"/>
  <c r="X4095" i="1"/>
  <c r="AA4095" i="1"/>
  <c r="L3553" i="1"/>
  <c r="Q4094" i="1"/>
  <c r="N4094" i="1"/>
  <c r="L4094" i="1"/>
  <c r="Q4093" i="1"/>
  <c r="N4093" i="1"/>
  <c r="L4093" i="1"/>
  <c r="Q4092" i="1"/>
  <c r="N4092" i="1"/>
  <c r="L4092" i="1"/>
  <c r="Q4091" i="1"/>
  <c r="N4091" i="1"/>
  <c r="L4091" i="1"/>
  <c r="Q4090" i="1"/>
  <c r="N4090" i="1"/>
  <c r="L4090" i="1"/>
  <c r="Q4089" i="1"/>
  <c r="N4089" i="1"/>
  <c r="L4089" i="1"/>
  <c r="Q4088" i="1"/>
  <c r="N4088" i="1"/>
  <c r="L4088" i="1"/>
  <c r="Q4087" i="1"/>
  <c r="N4087" i="1"/>
  <c r="L4087" i="1"/>
  <c r="Q4086" i="1"/>
  <c r="N4086" i="1"/>
  <c r="L4086" i="1"/>
  <c r="Q4085" i="1"/>
  <c r="N4085" i="1"/>
  <c r="L4085" i="1"/>
  <c r="Q4084" i="1"/>
  <c r="N4084" i="1"/>
  <c r="L4084" i="1"/>
  <c r="Q4083" i="1"/>
  <c r="N4083" i="1"/>
  <c r="L4083" i="1"/>
  <c r="Q4082" i="1"/>
  <c r="N4082" i="1"/>
  <c r="L4082" i="1"/>
  <c r="Q4081" i="1"/>
  <c r="N4081" i="1"/>
  <c r="L4081" i="1"/>
  <c r="Q4080" i="1"/>
  <c r="N4080" i="1"/>
  <c r="L4080" i="1"/>
  <c r="Q4079" i="1"/>
  <c r="N4079" i="1"/>
  <c r="L4079" i="1"/>
  <c r="Q4078" i="1"/>
  <c r="N4078" i="1"/>
  <c r="L4078" i="1"/>
  <c r="Q4077" i="1"/>
  <c r="N4077" i="1"/>
  <c r="L4077" i="1"/>
  <c r="Q4076" i="1"/>
  <c r="N4076" i="1"/>
  <c r="L4076" i="1"/>
  <c r="Q4075" i="1"/>
  <c r="N4075" i="1"/>
  <c r="L4075" i="1"/>
  <c r="Q4074" i="1"/>
  <c r="N4074" i="1"/>
  <c r="L4074" i="1"/>
  <c r="Q4073" i="1"/>
  <c r="N4073" i="1"/>
  <c r="L4073" i="1"/>
  <c r="Q4072" i="1"/>
  <c r="N4072" i="1"/>
  <c r="L4072" i="1"/>
  <c r="Q4071" i="1"/>
  <c r="N4071" i="1"/>
  <c r="L4071" i="1"/>
  <c r="Q4070" i="1"/>
  <c r="N4070" i="1"/>
  <c r="L4070" i="1"/>
  <c r="Q4069" i="1"/>
  <c r="N4069" i="1"/>
  <c r="L4069" i="1"/>
  <c r="Q4068" i="1"/>
  <c r="N4068" i="1"/>
  <c r="L4068" i="1"/>
  <c r="Q4067" i="1"/>
  <c r="N4067" i="1"/>
  <c r="L4067" i="1"/>
  <c r="Q4066" i="1"/>
  <c r="N4066" i="1"/>
  <c r="L4066" i="1"/>
  <c r="Q4065" i="1"/>
  <c r="N4065" i="1"/>
  <c r="L4065" i="1"/>
  <c r="Q4064" i="1"/>
  <c r="N4064" i="1"/>
  <c r="L4064" i="1"/>
  <c r="Q4063" i="1"/>
  <c r="N4063" i="1"/>
  <c r="L4063" i="1"/>
  <c r="Q4062" i="1"/>
  <c r="N4062" i="1"/>
  <c r="L4062" i="1"/>
  <c r="Q4061" i="1"/>
  <c r="N4061" i="1"/>
  <c r="L4061" i="1"/>
  <c r="Q4060" i="1"/>
  <c r="N4060" i="1"/>
  <c r="L4060" i="1"/>
  <c r="Q4059" i="1"/>
  <c r="N4059" i="1"/>
  <c r="L4059" i="1"/>
  <c r="Q4058" i="1"/>
  <c r="N4058" i="1"/>
  <c r="L4058" i="1"/>
  <c r="Q4057" i="1"/>
  <c r="N4057" i="1"/>
  <c r="L4057" i="1"/>
  <c r="Q4056" i="1"/>
  <c r="N4056" i="1"/>
  <c r="L4056" i="1"/>
  <c r="Q4055" i="1"/>
  <c r="N4055" i="1"/>
  <c r="L4055" i="1"/>
  <c r="Q4054" i="1"/>
  <c r="N4054" i="1"/>
  <c r="L4054" i="1"/>
  <c r="Q4053" i="1"/>
  <c r="N4053" i="1"/>
  <c r="L4053" i="1"/>
  <c r="Q4052" i="1"/>
  <c r="N4052" i="1"/>
  <c r="L4052" i="1"/>
  <c r="Q4051" i="1"/>
  <c r="N4051" i="1"/>
  <c r="L4051" i="1"/>
  <c r="Q4050" i="1"/>
  <c r="N4050" i="1"/>
  <c r="L4050" i="1"/>
  <c r="Q4049" i="1"/>
  <c r="N4049" i="1"/>
  <c r="L4049" i="1"/>
  <c r="Q4048" i="1"/>
  <c r="N4048" i="1"/>
  <c r="L4048" i="1"/>
  <c r="Q4047" i="1"/>
  <c r="N4047" i="1"/>
  <c r="L4047" i="1"/>
  <c r="Q4046" i="1"/>
  <c r="N4046" i="1"/>
  <c r="L4046" i="1"/>
  <c r="Q4045" i="1"/>
  <c r="N4045" i="1"/>
  <c r="L4045" i="1"/>
  <c r="Q4044" i="1"/>
  <c r="N4044" i="1"/>
  <c r="L4044" i="1"/>
  <c r="Q4043" i="1"/>
  <c r="N4043" i="1"/>
  <c r="L4043" i="1"/>
  <c r="Q4042" i="1"/>
  <c r="N4042" i="1"/>
  <c r="L4042" i="1"/>
  <c r="Q4041" i="1"/>
  <c r="N4041" i="1"/>
  <c r="L4041" i="1"/>
  <c r="Q4040" i="1"/>
  <c r="N4040" i="1"/>
  <c r="L4040" i="1"/>
  <c r="Q4039" i="1"/>
  <c r="N4039" i="1"/>
  <c r="L4039" i="1"/>
  <c r="Q4038" i="1"/>
  <c r="N4038" i="1"/>
  <c r="L4038" i="1"/>
  <c r="Q4037" i="1"/>
  <c r="N4037" i="1"/>
  <c r="L4037" i="1"/>
  <c r="Q4036" i="1"/>
  <c r="N4036" i="1"/>
  <c r="L4036" i="1"/>
  <c r="Q4035" i="1"/>
  <c r="N4035" i="1"/>
  <c r="L4035" i="1"/>
  <c r="Q4034" i="1"/>
  <c r="N4034" i="1"/>
  <c r="L4034" i="1"/>
  <c r="Q4033" i="1"/>
  <c r="N4033" i="1"/>
  <c r="L4033" i="1"/>
  <c r="Q4032" i="1"/>
  <c r="N4032" i="1"/>
  <c r="L4032" i="1"/>
  <c r="Q4031" i="1"/>
  <c r="N4031" i="1"/>
  <c r="L4031" i="1"/>
  <c r="Q4030" i="1"/>
  <c r="N4030" i="1"/>
  <c r="L4030" i="1"/>
  <c r="Q4029" i="1"/>
  <c r="N4029" i="1"/>
  <c r="L4029" i="1"/>
  <c r="Q4028" i="1"/>
  <c r="N4028" i="1"/>
  <c r="L4028" i="1"/>
  <c r="Q4027" i="1"/>
  <c r="N4027" i="1"/>
  <c r="L4027" i="1"/>
  <c r="Q4026" i="1"/>
  <c r="N4026" i="1"/>
  <c r="L4026" i="1"/>
  <c r="Q4025" i="1"/>
  <c r="N4025" i="1"/>
  <c r="L4025" i="1"/>
  <c r="Q4024" i="1"/>
  <c r="N4024" i="1"/>
  <c r="L4024" i="1"/>
  <c r="Q4023" i="1"/>
  <c r="N4023" i="1"/>
  <c r="L4023" i="1"/>
  <c r="Q4022" i="1"/>
  <c r="N4022" i="1"/>
  <c r="L4022" i="1"/>
  <c r="Q4021" i="1"/>
  <c r="N4021" i="1"/>
  <c r="L4021" i="1"/>
  <c r="Q4020" i="1"/>
  <c r="N4020" i="1"/>
  <c r="L4020" i="1"/>
  <c r="Q4019" i="1"/>
  <c r="N4019" i="1"/>
  <c r="L4019" i="1"/>
  <c r="Q4018" i="1"/>
  <c r="N4018" i="1"/>
  <c r="L4018" i="1"/>
  <c r="Q4017" i="1"/>
  <c r="N4017" i="1"/>
  <c r="L4017" i="1"/>
  <c r="Q4016" i="1"/>
  <c r="N4016" i="1"/>
  <c r="L4016" i="1"/>
  <c r="Q4015" i="1"/>
  <c r="N4015" i="1"/>
  <c r="L4015" i="1"/>
  <c r="Q4014" i="1"/>
  <c r="N4014" i="1"/>
  <c r="L4014" i="1"/>
  <c r="Q4013" i="1"/>
  <c r="N4013" i="1"/>
  <c r="L4013" i="1"/>
  <c r="Q4012" i="1"/>
  <c r="N4012" i="1"/>
  <c r="L4012" i="1"/>
  <c r="Q4011" i="1"/>
  <c r="N4011" i="1"/>
  <c r="L4011" i="1"/>
  <c r="Q4010" i="1"/>
  <c r="N4010" i="1"/>
  <c r="L4010" i="1"/>
  <c r="Q4009" i="1"/>
  <c r="N4009" i="1"/>
  <c r="L4009" i="1"/>
  <c r="Q4008" i="1"/>
  <c r="N4008" i="1"/>
  <c r="L4008" i="1"/>
  <c r="Q4007" i="1"/>
  <c r="N4007" i="1"/>
  <c r="L4007" i="1"/>
  <c r="Q4006" i="1"/>
  <c r="N4006" i="1"/>
  <c r="L4006" i="1"/>
  <c r="Q4005" i="1"/>
  <c r="N4005" i="1"/>
  <c r="L4005" i="1"/>
  <c r="Q4004" i="1"/>
  <c r="N4004" i="1"/>
  <c r="L4004" i="1"/>
  <c r="Q4003" i="1"/>
  <c r="N4003" i="1"/>
  <c r="L4003" i="1"/>
  <c r="Q4002" i="1"/>
  <c r="N4002" i="1"/>
  <c r="L4002" i="1"/>
  <c r="Q4001" i="1"/>
  <c r="N4001" i="1"/>
  <c r="L4001" i="1"/>
  <c r="Q4000" i="1"/>
  <c r="N4000" i="1"/>
  <c r="L4000" i="1"/>
  <c r="Q3999" i="1"/>
  <c r="N3999" i="1"/>
  <c r="L3999" i="1"/>
  <c r="Q3998" i="1"/>
  <c r="N3998" i="1"/>
  <c r="L3998" i="1"/>
  <c r="Q3997" i="1"/>
  <c r="N3997" i="1"/>
  <c r="L3997" i="1"/>
  <c r="Q3996" i="1"/>
  <c r="N3996" i="1"/>
  <c r="L3996" i="1"/>
  <c r="Q3995" i="1"/>
  <c r="N3995" i="1"/>
  <c r="L3995" i="1"/>
  <c r="Q3994" i="1"/>
  <c r="N3994" i="1"/>
  <c r="L3994" i="1"/>
  <c r="Q3993" i="1"/>
  <c r="N3993" i="1"/>
  <c r="L3993" i="1"/>
  <c r="Q3992" i="1"/>
  <c r="N3992" i="1"/>
  <c r="L3992" i="1"/>
  <c r="Q3991" i="1"/>
  <c r="N3991" i="1"/>
  <c r="L3991" i="1"/>
  <c r="Q3990" i="1"/>
  <c r="N3990" i="1"/>
  <c r="L3990" i="1"/>
  <c r="Q3989" i="1"/>
  <c r="N3989" i="1"/>
  <c r="L3989" i="1"/>
  <c r="Q3988" i="1"/>
  <c r="N3988" i="1"/>
  <c r="L3988" i="1"/>
  <c r="Q3987" i="1"/>
  <c r="N3987" i="1"/>
  <c r="L3987" i="1"/>
  <c r="Q3986" i="1"/>
  <c r="N3986" i="1"/>
  <c r="L3986" i="1"/>
  <c r="Q3985" i="1"/>
  <c r="N3985" i="1"/>
  <c r="L3985" i="1"/>
  <c r="Q3984" i="1"/>
  <c r="N3984" i="1"/>
  <c r="L3984" i="1"/>
  <c r="Q3983" i="1"/>
  <c r="N3983" i="1"/>
  <c r="L3983" i="1"/>
  <c r="Q3982" i="1"/>
  <c r="N3982" i="1"/>
  <c r="L3982" i="1"/>
  <c r="Q3981" i="1"/>
  <c r="N3981" i="1"/>
  <c r="L3981" i="1"/>
  <c r="Q3980" i="1"/>
  <c r="N3980" i="1"/>
  <c r="L3980" i="1"/>
  <c r="Q3979" i="1"/>
  <c r="N3979" i="1"/>
  <c r="L3979" i="1"/>
  <c r="Q3978" i="1"/>
  <c r="N3978" i="1"/>
  <c r="L3978" i="1"/>
  <c r="Q3977" i="1"/>
  <c r="N3977" i="1"/>
  <c r="L3977" i="1"/>
  <c r="Q3976" i="1"/>
  <c r="N3976" i="1"/>
  <c r="L3976" i="1"/>
  <c r="Q3975" i="1"/>
  <c r="N3975" i="1"/>
  <c r="L3975" i="1"/>
  <c r="Q3974" i="1"/>
  <c r="N3974" i="1"/>
  <c r="L3974" i="1"/>
  <c r="Q3973" i="1"/>
  <c r="N3973" i="1"/>
  <c r="L3973" i="1"/>
  <c r="Q3972" i="1"/>
  <c r="N3972" i="1"/>
  <c r="L3972" i="1"/>
  <c r="Q3971" i="1"/>
  <c r="N3971" i="1"/>
  <c r="L3971" i="1"/>
  <c r="Q3970" i="1"/>
  <c r="N3970" i="1"/>
  <c r="L3970" i="1"/>
  <c r="Q3969" i="1"/>
  <c r="N3969" i="1"/>
  <c r="L3969" i="1"/>
  <c r="Q3968" i="1"/>
  <c r="N3968" i="1"/>
  <c r="L3968" i="1"/>
  <c r="Q3967" i="1"/>
  <c r="N3967" i="1"/>
  <c r="L3967" i="1"/>
  <c r="Q3966" i="1"/>
  <c r="N3966" i="1"/>
  <c r="L3966" i="1"/>
  <c r="Q3965" i="1"/>
  <c r="N3965" i="1"/>
  <c r="L3965" i="1"/>
  <c r="Q3964" i="1"/>
  <c r="N3964" i="1"/>
  <c r="L3964" i="1"/>
  <c r="Q3963" i="1"/>
  <c r="N3963" i="1"/>
  <c r="L3963" i="1"/>
  <c r="Q3962" i="1"/>
  <c r="N3962" i="1"/>
  <c r="L3962" i="1"/>
  <c r="Q3961" i="1"/>
  <c r="N3961" i="1"/>
  <c r="L3961" i="1"/>
  <c r="Q3960" i="1"/>
  <c r="N3960" i="1"/>
  <c r="L3960" i="1"/>
  <c r="Q3959" i="1"/>
  <c r="N3959" i="1"/>
  <c r="L3959" i="1"/>
  <c r="Q3958" i="1"/>
  <c r="N3958" i="1"/>
  <c r="L3958" i="1"/>
  <c r="Q3957" i="1"/>
  <c r="N3957" i="1"/>
  <c r="L3957" i="1"/>
  <c r="Q3956" i="1"/>
  <c r="N3956" i="1"/>
  <c r="L3956" i="1"/>
  <c r="Q3955" i="1"/>
  <c r="N3955" i="1"/>
  <c r="L3955" i="1"/>
  <c r="Q3954" i="1"/>
  <c r="N3954" i="1"/>
  <c r="L3954" i="1"/>
  <c r="Q3953" i="1"/>
  <c r="N3953" i="1"/>
  <c r="L3953" i="1"/>
  <c r="Q3952" i="1"/>
  <c r="N3952" i="1"/>
  <c r="L3952" i="1"/>
  <c r="Q3951" i="1"/>
  <c r="N3951" i="1"/>
  <c r="L3951" i="1"/>
  <c r="Q3950" i="1"/>
  <c r="N3950" i="1"/>
  <c r="L3950" i="1"/>
  <c r="Q3949" i="1"/>
  <c r="N3949" i="1"/>
  <c r="L3949" i="1"/>
  <c r="Q3948" i="1"/>
  <c r="N3948" i="1"/>
  <c r="L3948" i="1"/>
  <c r="Q3947" i="1"/>
  <c r="N3947" i="1"/>
  <c r="L3947" i="1"/>
  <c r="Q3946" i="1"/>
  <c r="N3946" i="1"/>
  <c r="L3946" i="1"/>
  <c r="Q3945" i="1"/>
  <c r="N3945" i="1"/>
  <c r="L3945" i="1"/>
  <c r="Q3944" i="1"/>
  <c r="N3944" i="1"/>
  <c r="L3944" i="1"/>
  <c r="Q3943" i="1"/>
  <c r="N3943" i="1"/>
  <c r="L3943" i="1"/>
  <c r="Q3942" i="1"/>
  <c r="N3942" i="1"/>
  <c r="L3942" i="1"/>
  <c r="Q3941" i="1"/>
  <c r="N3941" i="1"/>
  <c r="L3941" i="1"/>
  <c r="Q3940" i="1"/>
  <c r="N3940" i="1"/>
  <c r="L3940" i="1"/>
  <c r="Q3939" i="1"/>
  <c r="N3939" i="1"/>
  <c r="L3939" i="1"/>
  <c r="Q3938" i="1"/>
  <c r="N3938" i="1"/>
  <c r="L3938" i="1"/>
  <c r="Q3937" i="1"/>
  <c r="N3937" i="1"/>
  <c r="L3937" i="1"/>
  <c r="Q3936" i="1"/>
  <c r="N3936" i="1"/>
  <c r="L3936" i="1"/>
  <c r="Q3935" i="1"/>
  <c r="N3935" i="1"/>
  <c r="L3935" i="1"/>
  <c r="Q3934" i="1"/>
  <c r="N3934" i="1"/>
  <c r="L3934" i="1"/>
  <c r="Q3933" i="1"/>
  <c r="N3933" i="1"/>
  <c r="L3933" i="1"/>
  <c r="Q3932" i="1"/>
  <c r="N3932" i="1"/>
  <c r="L3932" i="1"/>
  <c r="Q3931" i="1"/>
  <c r="N3931" i="1"/>
  <c r="L3931" i="1"/>
  <c r="Q3930" i="1"/>
  <c r="N3930" i="1"/>
  <c r="L3930" i="1"/>
  <c r="Q3929" i="1"/>
  <c r="N3929" i="1"/>
  <c r="L3929" i="1"/>
  <c r="Q3928" i="1"/>
  <c r="N3928" i="1"/>
  <c r="L3928" i="1"/>
  <c r="Q3927" i="1"/>
  <c r="N3927" i="1"/>
  <c r="L3927" i="1"/>
  <c r="Q3926" i="1"/>
  <c r="N3926" i="1"/>
  <c r="L3926" i="1"/>
  <c r="Q3925" i="1"/>
  <c r="N3925" i="1"/>
  <c r="L3925" i="1"/>
  <c r="Q3924" i="1"/>
  <c r="N3924" i="1"/>
  <c r="L3924" i="1"/>
  <c r="Q3923" i="1"/>
  <c r="N3923" i="1"/>
  <c r="L3923" i="1"/>
  <c r="Q3922" i="1"/>
  <c r="N3922" i="1"/>
  <c r="L3922" i="1"/>
  <c r="Q3921" i="1"/>
  <c r="N3921" i="1"/>
  <c r="L3921" i="1"/>
  <c r="Q3920" i="1"/>
  <c r="N3920" i="1"/>
  <c r="L3920" i="1"/>
  <c r="Q3919" i="1"/>
  <c r="N3919" i="1"/>
  <c r="L3919" i="1"/>
  <c r="Q3918" i="1"/>
  <c r="N3918" i="1"/>
  <c r="L3918" i="1"/>
  <c r="Q3917" i="1"/>
  <c r="N3917" i="1"/>
  <c r="L3917" i="1"/>
  <c r="Q3916" i="1"/>
  <c r="N3916" i="1"/>
  <c r="L3916" i="1"/>
  <c r="Q3915" i="1"/>
  <c r="N3915" i="1"/>
  <c r="L3915" i="1"/>
  <c r="Q3914" i="1"/>
  <c r="N3914" i="1"/>
  <c r="L3914" i="1"/>
  <c r="Q3913" i="1"/>
  <c r="N3913" i="1"/>
  <c r="L3913" i="1"/>
  <c r="Q3912" i="1"/>
  <c r="N3912" i="1"/>
  <c r="L3912" i="1"/>
  <c r="Q3911" i="1"/>
  <c r="N3911" i="1"/>
  <c r="L3911" i="1"/>
  <c r="Q3910" i="1"/>
  <c r="N3910" i="1"/>
  <c r="L3910" i="1"/>
  <c r="Q3909" i="1"/>
  <c r="N3909" i="1"/>
  <c r="L3909" i="1"/>
  <c r="Q3908" i="1"/>
  <c r="N3908" i="1"/>
  <c r="L3908" i="1"/>
  <c r="Q3907" i="1"/>
  <c r="N3907" i="1"/>
  <c r="L3907" i="1"/>
  <c r="Q3906" i="1"/>
  <c r="N3906" i="1"/>
  <c r="L3906" i="1"/>
  <c r="Q3905" i="1"/>
  <c r="N3905" i="1"/>
  <c r="L3905" i="1"/>
  <c r="Q3904" i="1"/>
  <c r="N3904" i="1"/>
  <c r="L3904" i="1"/>
  <c r="Q3903" i="1"/>
  <c r="N3903" i="1"/>
  <c r="L3903" i="1"/>
  <c r="Q3902" i="1"/>
  <c r="N3902" i="1"/>
  <c r="L3902" i="1"/>
  <c r="Q3901" i="1"/>
  <c r="N3901" i="1"/>
  <c r="L3901" i="1"/>
  <c r="Q3900" i="1"/>
  <c r="N3900" i="1"/>
  <c r="L3900" i="1"/>
  <c r="Q3899" i="1"/>
  <c r="N3899" i="1"/>
  <c r="L3899" i="1"/>
  <c r="Q3898" i="1"/>
  <c r="N3898" i="1"/>
  <c r="L3898" i="1"/>
  <c r="Q3897" i="1"/>
  <c r="N3897" i="1"/>
  <c r="L3897" i="1"/>
  <c r="Q3896" i="1"/>
  <c r="N3896" i="1"/>
  <c r="L3896" i="1"/>
  <c r="Q3895" i="1"/>
  <c r="N3895" i="1"/>
  <c r="L3895" i="1"/>
  <c r="Q3894" i="1"/>
  <c r="N3894" i="1"/>
  <c r="L3894" i="1"/>
  <c r="Q3893" i="1"/>
  <c r="N3893" i="1"/>
  <c r="L3893" i="1"/>
  <c r="Q3892" i="1"/>
  <c r="N3892" i="1"/>
  <c r="L3892" i="1"/>
  <c r="Q3891" i="1"/>
  <c r="N3891" i="1"/>
  <c r="L3891" i="1"/>
  <c r="Q3890" i="1"/>
  <c r="N3890" i="1"/>
  <c r="L3890" i="1"/>
  <c r="Q3889" i="1"/>
  <c r="N3889" i="1"/>
  <c r="L3889" i="1"/>
  <c r="Q3888" i="1"/>
  <c r="N3888" i="1"/>
  <c r="L3888" i="1"/>
  <c r="Q3887" i="1"/>
  <c r="N3887" i="1"/>
  <c r="L3887" i="1"/>
  <c r="Q3886" i="1"/>
  <c r="N3886" i="1"/>
  <c r="L3886" i="1"/>
  <c r="Q3885" i="1"/>
  <c r="N3885" i="1"/>
  <c r="L3885" i="1"/>
  <c r="Q3884" i="1"/>
  <c r="N3884" i="1"/>
  <c r="L3884" i="1"/>
  <c r="Q3883" i="1"/>
  <c r="N3883" i="1"/>
  <c r="L3883" i="1"/>
  <c r="Q3882" i="1"/>
  <c r="N3882" i="1"/>
  <c r="L3882" i="1"/>
  <c r="Q3881" i="1"/>
  <c r="N3881" i="1"/>
  <c r="L3881" i="1"/>
  <c r="Q3880" i="1"/>
  <c r="N3880" i="1"/>
  <c r="L3880" i="1"/>
  <c r="Q3879" i="1"/>
  <c r="N3879" i="1"/>
  <c r="L3879" i="1"/>
  <c r="Q3878" i="1"/>
  <c r="N3878" i="1"/>
  <c r="L3878" i="1"/>
  <c r="Q3877" i="1"/>
  <c r="N3877" i="1"/>
  <c r="L3877" i="1"/>
  <c r="Q3876" i="1"/>
  <c r="N3876" i="1"/>
  <c r="L3876" i="1"/>
  <c r="Q3875" i="1"/>
  <c r="N3875" i="1"/>
  <c r="L3875" i="1"/>
  <c r="Q3874" i="1"/>
  <c r="N3874" i="1"/>
  <c r="L3874" i="1"/>
  <c r="Q3873" i="1"/>
  <c r="N3873" i="1"/>
  <c r="L3873" i="1"/>
  <c r="Q3872" i="1"/>
  <c r="N3872" i="1"/>
  <c r="L3872" i="1"/>
  <c r="Q3871" i="1"/>
  <c r="N3871" i="1"/>
  <c r="L3871" i="1"/>
  <c r="Q3870" i="1"/>
  <c r="N3870" i="1"/>
  <c r="L3870" i="1"/>
  <c r="Q3869" i="1"/>
  <c r="N3869" i="1"/>
  <c r="L3869" i="1"/>
  <c r="Q3868" i="1"/>
  <c r="N3868" i="1"/>
  <c r="L3868" i="1"/>
  <c r="Q3867" i="1"/>
  <c r="N3867" i="1"/>
  <c r="L3867" i="1"/>
  <c r="Q3866" i="1"/>
  <c r="N3866" i="1"/>
  <c r="L3866" i="1"/>
  <c r="Q3865" i="1"/>
  <c r="N3865" i="1"/>
  <c r="L3865" i="1"/>
  <c r="Q3864" i="1"/>
  <c r="N3864" i="1"/>
  <c r="L3864" i="1"/>
  <c r="Q3863" i="1"/>
  <c r="N3863" i="1"/>
  <c r="L3863" i="1"/>
  <c r="Q3862" i="1"/>
  <c r="N3862" i="1"/>
  <c r="L3862" i="1"/>
  <c r="Q3861" i="1"/>
  <c r="N3861" i="1"/>
  <c r="L3861" i="1"/>
  <c r="Q3860" i="1"/>
  <c r="N3860" i="1"/>
  <c r="L3860" i="1"/>
  <c r="Q3859" i="1"/>
  <c r="N3859" i="1"/>
  <c r="L3859" i="1"/>
  <c r="Q3858" i="1"/>
  <c r="N3858" i="1"/>
  <c r="L3858" i="1"/>
  <c r="Q3857" i="1"/>
  <c r="N3857" i="1"/>
  <c r="L3857" i="1"/>
  <c r="Q3856" i="1"/>
  <c r="N3856" i="1"/>
  <c r="L3856" i="1"/>
  <c r="Q3855" i="1"/>
  <c r="N3855" i="1"/>
  <c r="L3855" i="1"/>
  <c r="Q3854" i="1"/>
  <c r="N3854" i="1"/>
  <c r="L3854" i="1"/>
  <c r="Q3853" i="1"/>
  <c r="N3853" i="1"/>
  <c r="L3853" i="1"/>
  <c r="Q3852" i="1"/>
  <c r="N3852" i="1"/>
  <c r="L3852" i="1"/>
  <c r="Q3851" i="1"/>
  <c r="N3851" i="1"/>
  <c r="L3851" i="1"/>
  <c r="Q3850" i="1"/>
  <c r="N3850" i="1"/>
  <c r="L3850" i="1"/>
  <c r="Q3849" i="1"/>
  <c r="N3849" i="1"/>
  <c r="L3849" i="1"/>
  <c r="Q3848" i="1"/>
  <c r="N3848" i="1"/>
  <c r="L3848" i="1"/>
  <c r="Q3847" i="1"/>
  <c r="N3847" i="1"/>
  <c r="L3847" i="1"/>
  <c r="Q3846" i="1"/>
  <c r="N3846" i="1"/>
  <c r="L3846" i="1"/>
  <c r="Q3845" i="1"/>
  <c r="N3845" i="1"/>
  <c r="L3845" i="1"/>
  <c r="Q3844" i="1"/>
  <c r="N3844" i="1"/>
  <c r="L3844" i="1"/>
  <c r="Q3843" i="1"/>
  <c r="N3843" i="1"/>
  <c r="L3843" i="1"/>
  <c r="Q3842" i="1"/>
  <c r="N3842" i="1"/>
  <c r="L3842" i="1"/>
  <c r="Q3841" i="1"/>
  <c r="N3841" i="1"/>
  <c r="L3841" i="1"/>
  <c r="Q3840" i="1"/>
  <c r="N3840" i="1"/>
  <c r="L3840" i="1"/>
  <c r="Q3839" i="1"/>
  <c r="N3839" i="1"/>
  <c r="L3839" i="1"/>
  <c r="Q3838" i="1"/>
  <c r="N3838" i="1"/>
  <c r="L3838" i="1"/>
  <c r="Q3837" i="1"/>
  <c r="N3837" i="1"/>
  <c r="L3837" i="1"/>
  <c r="Q3836" i="1"/>
  <c r="N3836" i="1"/>
  <c r="L3836" i="1"/>
  <c r="Q3835" i="1"/>
  <c r="N3835" i="1"/>
  <c r="L3835" i="1"/>
  <c r="Q3834" i="1"/>
  <c r="N3834" i="1"/>
  <c r="L3834" i="1"/>
  <c r="Q3833" i="1"/>
  <c r="N3833" i="1"/>
  <c r="L3833" i="1"/>
  <c r="Q3832" i="1"/>
  <c r="N3832" i="1"/>
  <c r="L3832" i="1"/>
  <c r="Q3831" i="1"/>
  <c r="N3831" i="1"/>
  <c r="L3831" i="1"/>
  <c r="Q3830" i="1"/>
  <c r="N3830" i="1"/>
  <c r="L3830" i="1"/>
  <c r="Q3829" i="1"/>
  <c r="N3829" i="1"/>
  <c r="L3829" i="1"/>
  <c r="Q3828" i="1"/>
  <c r="N3828" i="1"/>
  <c r="L3828" i="1"/>
  <c r="Q3827" i="1"/>
  <c r="N3827" i="1"/>
  <c r="L3827" i="1"/>
  <c r="Q3826" i="1"/>
  <c r="N3826" i="1"/>
  <c r="L3826" i="1"/>
  <c r="Q3825" i="1"/>
  <c r="N3825" i="1"/>
  <c r="L3825" i="1"/>
  <c r="Q3824" i="1"/>
  <c r="N3824" i="1"/>
  <c r="L3824" i="1"/>
  <c r="Q3823" i="1"/>
  <c r="N3823" i="1"/>
  <c r="L3823" i="1"/>
  <c r="Q3822" i="1"/>
  <c r="N3822" i="1"/>
  <c r="L3822" i="1"/>
  <c r="Q3821" i="1"/>
  <c r="N3821" i="1"/>
  <c r="L3821" i="1"/>
  <c r="Q3820" i="1"/>
  <c r="N3820" i="1"/>
  <c r="L3820" i="1"/>
  <c r="Q3819" i="1"/>
  <c r="N3819" i="1"/>
  <c r="L3819" i="1"/>
  <c r="Q3818" i="1"/>
  <c r="N3818" i="1"/>
  <c r="L3818" i="1"/>
  <c r="Q3817" i="1"/>
  <c r="N3817" i="1"/>
  <c r="L3817" i="1"/>
  <c r="Q3816" i="1"/>
  <c r="N3816" i="1"/>
  <c r="L3816" i="1"/>
  <c r="Q3815" i="1"/>
  <c r="N3815" i="1"/>
  <c r="L3815" i="1"/>
  <c r="Q3814" i="1"/>
  <c r="N3814" i="1"/>
  <c r="L3814" i="1"/>
  <c r="Q3813" i="1"/>
  <c r="N3813" i="1"/>
  <c r="L3813" i="1"/>
  <c r="Q3812" i="1"/>
  <c r="N3812" i="1"/>
  <c r="L3812" i="1"/>
  <c r="Q3811" i="1"/>
  <c r="N3811" i="1"/>
  <c r="L3811" i="1"/>
  <c r="Q3810" i="1"/>
  <c r="N3810" i="1"/>
  <c r="L3810" i="1"/>
  <c r="Q3809" i="1"/>
  <c r="N3809" i="1"/>
  <c r="L3809" i="1"/>
  <c r="Q3808" i="1"/>
  <c r="N3808" i="1"/>
  <c r="L3808" i="1"/>
  <c r="Q3807" i="1"/>
  <c r="N3807" i="1"/>
  <c r="L3807" i="1"/>
  <c r="Q3806" i="1"/>
  <c r="N3806" i="1"/>
  <c r="L3806" i="1"/>
  <c r="Q3805" i="1"/>
  <c r="N3805" i="1"/>
  <c r="L3805" i="1"/>
  <c r="Q3804" i="1"/>
  <c r="N3804" i="1"/>
  <c r="L3804" i="1"/>
  <c r="Q3803" i="1"/>
  <c r="N3803" i="1"/>
  <c r="L3803" i="1"/>
  <c r="Q3802" i="1"/>
  <c r="N3802" i="1"/>
  <c r="L3802" i="1"/>
  <c r="Q3801" i="1"/>
  <c r="N3801" i="1"/>
  <c r="L3801" i="1"/>
  <c r="Q3800" i="1"/>
  <c r="N3800" i="1"/>
  <c r="L3800" i="1"/>
  <c r="Q3799" i="1"/>
  <c r="N3799" i="1"/>
  <c r="L3799" i="1"/>
  <c r="Q3798" i="1"/>
  <c r="N3798" i="1"/>
  <c r="L3798" i="1"/>
  <c r="Q3797" i="1"/>
  <c r="N3797" i="1"/>
  <c r="L3797" i="1"/>
  <c r="Q3796" i="1"/>
  <c r="N3796" i="1"/>
  <c r="L3796" i="1"/>
  <c r="Q3795" i="1"/>
  <c r="N3795" i="1"/>
  <c r="L3795" i="1"/>
  <c r="Q3794" i="1"/>
  <c r="N3794" i="1"/>
  <c r="L3794" i="1"/>
  <c r="Q3793" i="1"/>
  <c r="N3793" i="1"/>
  <c r="L3793" i="1"/>
  <c r="Q3792" i="1"/>
  <c r="N3792" i="1"/>
  <c r="L3792" i="1"/>
  <c r="Q3791" i="1"/>
  <c r="N3791" i="1"/>
  <c r="L3791" i="1"/>
  <c r="Q3790" i="1"/>
  <c r="N3790" i="1"/>
  <c r="L3790" i="1"/>
  <c r="Q3789" i="1"/>
  <c r="N3789" i="1"/>
  <c r="L3789" i="1"/>
  <c r="Q3788" i="1"/>
  <c r="N3788" i="1"/>
  <c r="L3788" i="1"/>
  <c r="Q3787" i="1"/>
  <c r="N3787" i="1"/>
  <c r="L3787" i="1"/>
  <c r="Q3786" i="1"/>
  <c r="N3786" i="1"/>
  <c r="L3786" i="1"/>
  <c r="Q3785" i="1"/>
  <c r="N3785" i="1"/>
  <c r="L3785" i="1"/>
  <c r="Q3784" i="1"/>
  <c r="N3784" i="1"/>
  <c r="L3784" i="1"/>
  <c r="Q3783" i="1"/>
  <c r="N3783" i="1"/>
  <c r="L3783" i="1"/>
  <c r="Q3782" i="1"/>
  <c r="N3782" i="1"/>
  <c r="L3782" i="1"/>
  <c r="Q3781" i="1"/>
  <c r="N3781" i="1"/>
  <c r="L3781" i="1"/>
  <c r="Q3780" i="1"/>
  <c r="N3780" i="1"/>
  <c r="L3780" i="1"/>
  <c r="Q3779" i="1"/>
  <c r="N3779" i="1"/>
  <c r="L3779" i="1"/>
  <c r="Q3778" i="1"/>
  <c r="N3778" i="1"/>
  <c r="L3778" i="1"/>
  <c r="Q3777" i="1"/>
  <c r="N3777" i="1"/>
  <c r="L3777" i="1"/>
  <c r="Q3776" i="1"/>
  <c r="N3776" i="1"/>
  <c r="L3776" i="1"/>
  <c r="Q3775" i="1"/>
  <c r="N3775" i="1"/>
  <c r="L3775" i="1"/>
  <c r="Q3774" i="1"/>
  <c r="N3774" i="1"/>
  <c r="L3774" i="1"/>
  <c r="Q3773" i="1"/>
  <c r="N3773" i="1"/>
  <c r="L3773" i="1"/>
  <c r="Q3772" i="1"/>
  <c r="N3772" i="1"/>
  <c r="L3772" i="1"/>
  <c r="Q3771" i="1"/>
  <c r="N3771" i="1"/>
  <c r="L3771" i="1"/>
  <c r="Q3770" i="1"/>
  <c r="N3770" i="1"/>
  <c r="L3770" i="1"/>
  <c r="Q3769" i="1"/>
  <c r="N3769" i="1"/>
  <c r="L3769" i="1"/>
  <c r="Q3768" i="1"/>
  <c r="N3768" i="1"/>
  <c r="L3768" i="1"/>
  <c r="Q3767" i="1"/>
  <c r="N3767" i="1"/>
  <c r="L3767" i="1"/>
  <c r="Q3766" i="1"/>
  <c r="N3766" i="1"/>
  <c r="L3766" i="1"/>
  <c r="Q3765" i="1"/>
  <c r="N3765" i="1"/>
  <c r="L3765" i="1"/>
  <c r="Q3764" i="1"/>
  <c r="N3764" i="1"/>
  <c r="L3764" i="1"/>
  <c r="Q3763" i="1"/>
  <c r="N3763" i="1"/>
  <c r="L3763" i="1"/>
  <c r="Q3762" i="1"/>
  <c r="N3762" i="1"/>
  <c r="L3762" i="1"/>
  <c r="Q3761" i="1"/>
  <c r="N3761" i="1"/>
  <c r="L3761" i="1"/>
  <c r="Q3760" i="1"/>
  <c r="N3760" i="1"/>
  <c r="L3760" i="1"/>
  <c r="Q3759" i="1"/>
  <c r="N3759" i="1"/>
  <c r="L3759" i="1"/>
  <c r="Q3758" i="1"/>
  <c r="N3758" i="1"/>
  <c r="L3758" i="1"/>
  <c r="Q3757" i="1"/>
  <c r="N3757" i="1"/>
  <c r="L3757" i="1"/>
  <c r="Q3756" i="1"/>
  <c r="N3756" i="1"/>
  <c r="L3756" i="1"/>
  <c r="Q3755" i="1"/>
  <c r="N3755" i="1"/>
  <c r="L3755" i="1"/>
  <c r="Q3754" i="1"/>
  <c r="N3754" i="1"/>
  <c r="L3754" i="1"/>
  <c r="Q3753" i="1"/>
  <c r="N3753" i="1"/>
  <c r="L3753" i="1"/>
  <c r="Q3752" i="1"/>
  <c r="N3752" i="1"/>
  <c r="L3752" i="1"/>
  <c r="Q3751" i="1"/>
  <c r="N3751" i="1"/>
  <c r="L3751" i="1"/>
  <c r="Q3750" i="1"/>
  <c r="N3750" i="1"/>
  <c r="L3750" i="1"/>
  <c r="Q3749" i="1"/>
  <c r="N3749" i="1"/>
  <c r="L3749" i="1"/>
  <c r="Q3748" i="1"/>
  <c r="N3748" i="1"/>
  <c r="L3748" i="1"/>
  <c r="Q3747" i="1"/>
  <c r="N3747" i="1"/>
  <c r="L3747" i="1"/>
  <c r="Q3746" i="1"/>
  <c r="N3746" i="1"/>
  <c r="L3746" i="1"/>
  <c r="Q3745" i="1"/>
  <c r="N3745" i="1"/>
  <c r="L3745" i="1"/>
  <c r="Q3744" i="1"/>
  <c r="N3744" i="1"/>
  <c r="L3744" i="1"/>
  <c r="Q3743" i="1"/>
  <c r="N3743" i="1"/>
  <c r="L3743" i="1"/>
  <c r="Q3742" i="1"/>
  <c r="N3742" i="1"/>
  <c r="L3742" i="1"/>
  <c r="Q3741" i="1"/>
  <c r="N3741" i="1"/>
  <c r="L3741" i="1"/>
  <c r="Q3740" i="1"/>
  <c r="N3740" i="1"/>
  <c r="L3740" i="1"/>
  <c r="Q3739" i="1"/>
  <c r="N3739" i="1"/>
  <c r="L3739" i="1"/>
  <c r="Q3738" i="1"/>
  <c r="N3738" i="1"/>
  <c r="L3738" i="1"/>
  <c r="L226" i="19"/>
  <c r="N226" i="19"/>
  <c r="Q226" i="19"/>
  <c r="X226" i="19"/>
  <c r="AA226" i="19"/>
  <c r="L225" i="19"/>
  <c r="N225" i="19"/>
  <c r="Q225" i="19"/>
  <c r="X225" i="19"/>
  <c r="AA225" i="19"/>
  <c r="X4094" i="1"/>
  <c r="AA4094" i="1"/>
  <c r="X4093" i="1"/>
  <c r="AA4093" i="1"/>
  <c r="B46" i="7"/>
  <c r="U46" i="7"/>
  <c r="AC46" i="7"/>
  <c r="AE46" i="7"/>
  <c r="AG46" i="7"/>
  <c r="AH46" i="7"/>
  <c r="AI46" i="7"/>
  <c r="AK46" i="7"/>
  <c r="AL46" i="7" s="1"/>
  <c r="X4092" i="1"/>
  <c r="AA4092" i="1"/>
  <c r="X4091" i="1"/>
  <c r="AA4091" i="1"/>
  <c r="X4090" i="1"/>
  <c r="AA4090" i="1"/>
  <c r="X4089" i="1"/>
  <c r="AA4089" i="1"/>
  <c r="X4088" i="1"/>
  <c r="AA4088" i="1"/>
  <c r="X4087" i="1"/>
  <c r="AA4087" i="1"/>
  <c r="X4086" i="1"/>
  <c r="AA4086" i="1"/>
  <c r="X4085" i="1"/>
  <c r="AA4085" i="1"/>
  <c r="X4084" i="1"/>
  <c r="AA4084" i="1"/>
  <c r="X4083" i="1"/>
  <c r="AA4083" i="1"/>
  <c r="X4082" i="1"/>
  <c r="AA4082" i="1"/>
  <c r="X4081" i="1"/>
  <c r="AA4081" i="1"/>
  <c r="X4080" i="1"/>
  <c r="AA4080" i="1"/>
  <c r="X4079" i="1"/>
  <c r="AA4079" i="1"/>
  <c r="X4078" i="1"/>
  <c r="AA4078" i="1"/>
  <c r="X4077" i="1"/>
  <c r="AA4077" i="1"/>
  <c r="X4076" i="1"/>
  <c r="AA4076" i="1"/>
  <c r="X4075" i="1"/>
  <c r="AA4075" i="1"/>
  <c r="X4074" i="1"/>
  <c r="AA4074" i="1"/>
  <c r="X4073" i="1"/>
  <c r="AA4073" i="1"/>
  <c r="X4072" i="1"/>
  <c r="AA4072" i="1"/>
  <c r="X4071" i="1"/>
  <c r="AA4071" i="1"/>
  <c r="X4070" i="1"/>
  <c r="AA4070" i="1"/>
  <c r="X4069" i="1"/>
  <c r="AA4069" i="1"/>
  <c r="X4068" i="1"/>
  <c r="AA4068" i="1"/>
  <c r="X4067" i="1"/>
  <c r="AA4067" i="1"/>
  <c r="X4066" i="1"/>
  <c r="AA4066" i="1"/>
  <c r="X4065" i="1"/>
  <c r="AA4065" i="1"/>
  <c r="X4064" i="1"/>
  <c r="AA4064" i="1"/>
  <c r="X4063" i="1"/>
  <c r="AA4063" i="1"/>
  <c r="X4062" i="1"/>
  <c r="AA4062" i="1"/>
  <c r="X4061" i="1"/>
  <c r="AA4061" i="1"/>
  <c r="X4060" i="1"/>
  <c r="AA4060" i="1"/>
  <c r="X4059" i="1"/>
  <c r="AA4059" i="1"/>
  <c r="X4058" i="1"/>
  <c r="AA4058" i="1"/>
  <c r="X4057" i="1"/>
  <c r="AA4057" i="1"/>
  <c r="X4056" i="1"/>
  <c r="AA4056" i="1"/>
  <c r="X4055" i="1"/>
  <c r="AA4055" i="1"/>
  <c r="X4054" i="1"/>
  <c r="AA4054" i="1"/>
  <c r="X4053" i="1"/>
  <c r="AA4053" i="1"/>
  <c r="X4052" i="1"/>
  <c r="AA4052" i="1"/>
  <c r="X4051" i="1"/>
  <c r="AA4051" i="1"/>
  <c r="X4050" i="1"/>
  <c r="AA4050" i="1"/>
  <c r="X4049" i="1"/>
  <c r="AA4049" i="1"/>
  <c r="X4048" i="1"/>
  <c r="AA4048" i="1"/>
  <c r="X4047" i="1"/>
  <c r="AA4047" i="1"/>
  <c r="X4046" i="1"/>
  <c r="AA4046" i="1"/>
  <c r="X4045" i="1"/>
  <c r="AA4045" i="1"/>
  <c r="X4044" i="1"/>
  <c r="AA4044" i="1"/>
  <c r="X4043" i="1"/>
  <c r="AA4043" i="1"/>
  <c r="X4042" i="1"/>
  <c r="AA4042" i="1"/>
  <c r="X4041" i="1"/>
  <c r="AA4041" i="1"/>
  <c r="X4040" i="1"/>
  <c r="AA4040" i="1"/>
  <c r="X4039" i="1"/>
  <c r="AA4039" i="1"/>
  <c r="X4038" i="1"/>
  <c r="AA4038" i="1"/>
  <c r="X4037" i="1"/>
  <c r="AA4037" i="1"/>
  <c r="X4036" i="1"/>
  <c r="AA4036" i="1"/>
  <c r="X4035" i="1"/>
  <c r="AA4035" i="1"/>
  <c r="X4034" i="1"/>
  <c r="AA4034" i="1"/>
  <c r="X4033" i="1"/>
  <c r="AA4033" i="1"/>
  <c r="X4032" i="1"/>
  <c r="AA4032" i="1"/>
  <c r="X4031" i="1"/>
  <c r="AA4031" i="1"/>
  <c r="X4030" i="1"/>
  <c r="AA4030" i="1"/>
  <c r="X4029" i="1"/>
  <c r="AA4029" i="1"/>
  <c r="X4028" i="1"/>
  <c r="AA4028" i="1"/>
  <c r="X4027" i="1"/>
  <c r="AA4027" i="1"/>
  <c r="X4026" i="1"/>
  <c r="AA4026" i="1"/>
  <c r="X4025" i="1"/>
  <c r="AA4025" i="1"/>
  <c r="X4024" i="1"/>
  <c r="AA4024" i="1"/>
  <c r="X4023" i="1"/>
  <c r="AA4023" i="1"/>
  <c r="X4022" i="1"/>
  <c r="AA4022" i="1"/>
  <c r="X4021" i="1"/>
  <c r="AA4021" i="1"/>
  <c r="X4020" i="1"/>
  <c r="AA4020" i="1"/>
  <c r="X4019" i="1"/>
  <c r="AA4019" i="1"/>
  <c r="X4018" i="1"/>
  <c r="AA4018" i="1"/>
  <c r="X4017" i="1"/>
  <c r="AA4017" i="1"/>
  <c r="X4016" i="1"/>
  <c r="AA4016" i="1"/>
  <c r="X4015" i="1"/>
  <c r="AA4015" i="1"/>
  <c r="X4014" i="1"/>
  <c r="AA4014" i="1"/>
  <c r="X4013" i="1"/>
  <c r="AA4013" i="1"/>
  <c r="X4012" i="1"/>
  <c r="AA4012" i="1"/>
  <c r="X4011" i="1"/>
  <c r="AA4011" i="1"/>
  <c r="X4010" i="1"/>
  <c r="AA4010" i="1"/>
  <c r="X4009" i="1"/>
  <c r="AA4009" i="1"/>
  <c r="X4008" i="1"/>
  <c r="AA4008" i="1"/>
  <c r="X4007" i="1"/>
  <c r="AA4007" i="1"/>
  <c r="X4006" i="1"/>
  <c r="AA4006" i="1"/>
  <c r="X4005" i="1"/>
  <c r="AA4005" i="1"/>
  <c r="X4004" i="1"/>
  <c r="AA4004" i="1"/>
  <c r="X4003" i="1"/>
  <c r="AA4003" i="1"/>
  <c r="X4002" i="1"/>
  <c r="AA4002" i="1"/>
  <c r="X4001" i="1"/>
  <c r="AA4001" i="1"/>
  <c r="X4000" i="1"/>
  <c r="AA4000" i="1"/>
  <c r="X3999" i="1"/>
  <c r="AA3999" i="1"/>
  <c r="X3998" i="1"/>
  <c r="AA3998" i="1"/>
  <c r="X3997" i="1"/>
  <c r="AA3997" i="1"/>
  <c r="X3996" i="1"/>
  <c r="AA3996" i="1"/>
  <c r="AA3995" i="1"/>
  <c r="X3995" i="1"/>
  <c r="AA3994" i="1"/>
  <c r="X3994" i="1"/>
  <c r="AA3993" i="1"/>
  <c r="X3993" i="1"/>
  <c r="X3992" i="1"/>
  <c r="AA3992" i="1"/>
  <c r="X3991" i="1"/>
  <c r="AA3991" i="1"/>
  <c r="X3990" i="1"/>
  <c r="AA3990" i="1"/>
  <c r="X3989" i="1"/>
  <c r="AA3989" i="1"/>
  <c r="X3988" i="1"/>
  <c r="AA3988" i="1"/>
  <c r="X3987" i="1"/>
  <c r="AA3987" i="1"/>
  <c r="X3986" i="1"/>
  <c r="AA3986" i="1"/>
  <c r="X3985" i="1"/>
  <c r="AA3985" i="1"/>
  <c r="X3984" i="1"/>
  <c r="AA3984" i="1"/>
  <c r="X3983" i="1"/>
  <c r="AA3983" i="1"/>
  <c r="X3982" i="1"/>
  <c r="AA3982" i="1"/>
  <c r="X3981" i="1"/>
  <c r="AA3981" i="1"/>
  <c r="X3980" i="1"/>
  <c r="AA3980" i="1"/>
  <c r="X3979" i="1"/>
  <c r="AA3979" i="1"/>
  <c r="X3978" i="1"/>
  <c r="AA3978" i="1"/>
  <c r="X3977" i="1"/>
  <c r="AA3977" i="1"/>
  <c r="X3976" i="1"/>
  <c r="AA3976" i="1"/>
  <c r="X3975" i="1"/>
  <c r="AA3975" i="1"/>
  <c r="X3974" i="1"/>
  <c r="AA3974" i="1"/>
  <c r="X3973" i="1"/>
  <c r="AA3973" i="1"/>
  <c r="X3972" i="1"/>
  <c r="AA3972" i="1"/>
  <c r="X3971" i="1"/>
  <c r="AA3971" i="1"/>
  <c r="X3970" i="1"/>
  <c r="AA3970" i="1"/>
  <c r="X3969" i="1"/>
  <c r="AA3969" i="1"/>
  <c r="X3968" i="1"/>
  <c r="AA3968" i="1"/>
  <c r="X3967" i="1"/>
  <c r="AA3967" i="1"/>
  <c r="X3966" i="1"/>
  <c r="AA3966" i="1"/>
  <c r="X3965" i="1"/>
  <c r="AA3965" i="1"/>
  <c r="X3964" i="1"/>
  <c r="AA3964" i="1"/>
  <c r="X3963" i="1"/>
  <c r="AA3963" i="1"/>
  <c r="X3962" i="1"/>
  <c r="AA3962" i="1"/>
  <c r="X3961" i="1"/>
  <c r="AA3961" i="1"/>
  <c r="X3960" i="1"/>
  <c r="AA3960" i="1"/>
  <c r="X3959" i="1"/>
  <c r="AA3959" i="1"/>
  <c r="X3958" i="1"/>
  <c r="AA3958" i="1"/>
  <c r="X3957" i="1"/>
  <c r="AA3957" i="1"/>
  <c r="X3956" i="1"/>
  <c r="AA3956" i="1"/>
  <c r="X3955" i="1"/>
  <c r="AA3955" i="1"/>
  <c r="X3954" i="1"/>
  <c r="AA3954" i="1"/>
  <c r="X3953" i="1"/>
  <c r="AA3953" i="1"/>
  <c r="X3952" i="1"/>
  <c r="AA3952" i="1"/>
  <c r="X3951" i="1"/>
  <c r="AA3951" i="1"/>
  <c r="X3950" i="1"/>
  <c r="AA3950" i="1"/>
  <c r="X3949" i="1"/>
  <c r="AA3949" i="1"/>
  <c r="X3948" i="1"/>
  <c r="AA3948" i="1"/>
  <c r="X3947" i="1"/>
  <c r="AA3947" i="1"/>
  <c r="X3946" i="1"/>
  <c r="AA3946" i="1"/>
  <c r="X3945" i="1"/>
  <c r="AA3945" i="1"/>
  <c r="X3944" i="1"/>
  <c r="AA3944" i="1"/>
  <c r="X3943" i="1"/>
  <c r="AA3943" i="1"/>
  <c r="X3942" i="1"/>
  <c r="AA3942" i="1"/>
  <c r="X3941" i="1"/>
  <c r="AA3941" i="1"/>
  <c r="X3940" i="1"/>
  <c r="AA3940" i="1"/>
  <c r="X3939" i="1"/>
  <c r="AA3939" i="1"/>
  <c r="X3938" i="1"/>
  <c r="AA3938" i="1"/>
  <c r="X3937" i="1"/>
  <c r="AA3937" i="1"/>
  <c r="X3936" i="1"/>
  <c r="AA3936" i="1"/>
  <c r="X3935" i="1"/>
  <c r="AA3935" i="1"/>
  <c r="X3934" i="1"/>
  <c r="AA3934" i="1"/>
  <c r="X3933" i="1"/>
  <c r="AA3933" i="1"/>
  <c r="X3932" i="1"/>
  <c r="AA3932" i="1"/>
  <c r="X3931" i="1"/>
  <c r="AA3931" i="1"/>
  <c r="X3930" i="1"/>
  <c r="AA3930" i="1"/>
  <c r="X3929" i="1"/>
  <c r="AA3929" i="1"/>
  <c r="X3928" i="1"/>
  <c r="AA3928" i="1"/>
  <c r="X3927" i="1"/>
  <c r="AA3927" i="1"/>
  <c r="X3926" i="1"/>
  <c r="AA3926" i="1"/>
  <c r="X3925" i="1"/>
  <c r="AA3925" i="1"/>
  <c r="X3924" i="1"/>
  <c r="AA3924" i="1"/>
  <c r="X3923" i="1"/>
  <c r="AA3923" i="1"/>
  <c r="X3922" i="1"/>
  <c r="AA3922" i="1"/>
  <c r="X3921" i="1"/>
  <c r="AA3921" i="1"/>
  <c r="X3920" i="1"/>
  <c r="AA3920" i="1"/>
  <c r="X3919" i="1"/>
  <c r="AA3919" i="1"/>
  <c r="X3918" i="1"/>
  <c r="AA3918" i="1"/>
  <c r="X3917" i="1"/>
  <c r="AA3917" i="1"/>
  <c r="X3916" i="1"/>
  <c r="AA3916" i="1"/>
  <c r="X3915" i="1"/>
  <c r="AA3915" i="1"/>
  <c r="X3914" i="1"/>
  <c r="AA3914" i="1"/>
  <c r="X3913" i="1"/>
  <c r="AA3913" i="1"/>
  <c r="X3912" i="1"/>
  <c r="AA3912" i="1"/>
  <c r="X3911" i="1"/>
  <c r="AA3911" i="1"/>
  <c r="X3910" i="1"/>
  <c r="AA3910" i="1"/>
  <c r="X3909" i="1"/>
  <c r="AA3909" i="1"/>
  <c r="X3908" i="1"/>
  <c r="AA3908" i="1"/>
  <c r="X3907" i="1"/>
  <c r="AA3907" i="1"/>
  <c r="X3906" i="1"/>
  <c r="AA3906" i="1"/>
  <c r="X3905" i="1"/>
  <c r="AA3905" i="1"/>
  <c r="X3904" i="1"/>
  <c r="AA3904" i="1"/>
  <c r="X3903" i="1"/>
  <c r="AA3903" i="1"/>
  <c r="X3902" i="1"/>
  <c r="AA3902" i="1"/>
  <c r="X3901" i="1"/>
  <c r="AA3901" i="1"/>
  <c r="X3900" i="1"/>
  <c r="AA3900" i="1"/>
  <c r="X3899" i="1"/>
  <c r="AA3899" i="1"/>
  <c r="X3898" i="1"/>
  <c r="AA3898" i="1"/>
  <c r="X3897" i="1"/>
  <c r="AA3897" i="1"/>
  <c r="X3896" i="1"/>
  <c r="AA3896" i="1"/>
  <c r="X3895" i="1"/>
  <c r="AA3895" i="1"/>
  <c r="X3894" i="1"/>
  <c r="AA3894" i="1"/>
  <c r="X3893" i="1"/>
  <c r="AA3893" i="1"/>
  <c r="X3892" i="1"/>
  <c r="AA3892" i="1"/>
  <c r="X3891" i="1"/>
  <c r="AA3891" i="1"/>
  <c r="X3890" i="1"/>
  <c r="AA3890" i="1"/>
  <c r="X3889" i="1"/>
  <c r="AA3889" i="1"/>
  <c r="X3888" i="1"/>
  <c r="AA3888" i="1"/>
  <c r="X3887" i="1"/>
  <c r="AA3887" i="1"/>
  <c r="X3886" i="1"/>
  <c r="AA3886" i="1"/>
  <c r="X3885" i="1"/>
  <c r="AA3885" i="1"/>
  <c r="X3884" i="1"/>
  <c r="AA3884" i="1"/>
  <c r="X3883" i="1"/>
  <c r="AA3883" i="1"/>
  <c r="X3882" i="1"/>
  <c r="AA3882" i="1"/>
  <c r="X3881" i="1"/>
  <c r="AA3881" i="1"/>
  <c r="X3880" i="1"/>
  <c r="AA3880" i="1"/>
  <c r="X3879" i="1"/>
  <c r="AA3879" i="1"/>
  <c r="X3878" i="1"/>
  <c r="AA3878" i="1"/>
  <c r="X3877" i="1"/>
  <c r="AA3877" i="1"/>
  <c r="X3876" i="1"/>
  <c r="AA3876" i="1"/>
  <c r="X3875" i="1"/>
  <c r="AA3875" i="1"/>
  <c r="X3874" i="1"/>
  <c r="AA3874" i="1"/>
  <c r="X3873" i="1"/>
  <c r="AA3873" i="1"/>
  <c r="X3872" i="1"/>
  <c r="AA3872" i="1"/>
  <c r="X3871" i="1"/>
  <c r="AA3871" i="1"/>
  <c r="X3870" i="1"/>
  <c r="AA3870" i="1"/>
  <c r="X3869" i="1"/>
  <c r="AA3869" i="1"/>
  <c r="X3868" i="1"/>
  <c r="AA3868" i="1"/>
  <c r="X3867" i="1"/>
  <c r="AA3867" i="1"/>
  <c r="X3866" i="1"/>
  <c r="AA3866" i="1"/>
  <c r="X3865" i="1"/>
  <c r="AA3865" i="1"/>
  <c r="X3864" i="1"/>
  <c r="AA3864" i="1"/>
  <c r="X3863" i="1"/>
  <c r="AA3863" i="1"/>
  <c r="X3862" i="1"/>
  <c r="AA3862" i="1"/>
  <c r="X3861" i="1"/>
  <c r="AA3861" i="1"/>
  <c r="X3860" i="1"/>
  <c r="AA3860" i="1"/>
  <c r="X3859" i="1"/>
  <c r="AA3859" i="1"/>
  <c r="X3858" i="1"/>
  <c r="AA3858" i="1"/>
  <c r="X3857" i="1"/>
  <c r="AA3857" i="1"/>
  <c r="X3856" i="1"/>
  <c r="AA3856" i="1"/>
  <c r="X3855" i="1"/>
  <c r="AA3855" i="1"/>
  <c r="X3854" i="1"/>
  <c r="AA3854" i="1"/>
  <c r="X3853" i="1"/>
  <c r="AA3853" i="1"/>
  <c r="X3852" i="1"/>
  <c r="AA3852" i="1"/>
  <c r="X3851" i="1"/>
  <c r="AA3851" i="1"/>
  <c r="X3850" i="1"/>
  <c r="AA3850" i="1"/>
  <c r="X3849" i="1"/>
  <c r="AA3849" i="1"/>
  <c r="X3848" i="1"/>
  <c r="AA3848" i="1"/>
  <c r="X3847" i="1"/>
  <c r="AA3847" i="1"/>
  <c r="X3846" i="1"/>
  <c r="AA3846" i="1"/>
  <c r="X3845" i="1"/>
  <c r="AA3845" i="1"/>
  <c r="X3844" i="1"/>
  <c r="AA3844" i="1"/>
  <c r="X3843" i="1"/>
  <c r="AA3843" i="1"/>
  <c r="X3842" i="1"/>
  <c r="AA3842" i="1"/>
  <c r="X3841" i="1"/>
  <c r="AA3841" i="1"/>
  <c r="X3840" i="1"/>
  <c r="AA3840" i="1"/>
  <c r="X3839" i="1"/>
  <c r="AA3839" i="1"/>
  <c r="X3838" i="1"/>
  <c r="AA3838" i="1"/>
  <c r="X3837" i="1"/>
  <c r="AA3837" i="1"/>
  <c r="X3836" i="1"/>
  <c r="AA3836" i="1"/>
  <c r="X3835" i="1"/>
  <c r="AA3835" i="1"/>
  <c r="X3834" i="1"/>
  <c r="AA3834" i="1"/>
  <c r="X3833" i="1"/>
  <c r="AA3833" i="1"/>
  <c r="X3832" i="1"/>
  <c r="AA3832" i="1"/>
  <c r="X3831" i="1"/>
  <c r="AA3831" i="1"/>
  <c r="X3830" i="1"/>
  <c r="AA3830" i="1"/>
  <c r="X3829" i="1"/>
  <c r="AA3829" i="1"/>
  <c r="T3828" i="1"/>
  <c r="U3828" i="1" s="1"/>
  <c r="X3828" i="1"/>
  <c r="AA3828" i="1"/>
  <c r="T3827" i="1"/>
  <c r="U3827" i="1" s="1"/>
  <c r="X3827" i="1"/>
  <c r="AA3827" i="1"/>
  <c r="T3826" i="1"/>
  <c r="U3826" i="1" s="1"/>
  <c r="X3826" i="1"/>
  <c r="AA3826" i="1"/>
  <c r="T3825" i="1"/>
  <c r="U3825" i="1" s="1"/>
  <c r="X3825" i="1"/>
  <c r="AA3825" i="1"/>
  <c r="X3824" i="1"/>
  <c r="AA3824" i="1"/>
  <c r="X3823" i="1"/>
  <c r="AA3823" i="1"/>
  <c r="X3822" i="1"/>
  <c r="AA3822" i="1"/>
  <c r="X3821" i="1"/>
  <c r="AA3821" i="1"/>
  <c r="X3820" i="1"/>
  <c r="AA3820" i="1"/>
  <c r="X3819" i="1"/>
  <c r="AA3819" i="1"/>
  <c r="X3818" i="1"/>
  <c r="AA3818" i="1"/>
  <c r="X3817" i="1"/>
  <c r="AA3817" i="1"/>
  <c r="X3816" i="1"/>
  <c r="AA3816" i="1"/>
  <c r="X3815" i="1"/>
  <c r="AA3815" i="1"/>
  <c r="X3814" i="1"/>
  <c r="AA3814" i="1"/>
  <c r="X3813" i="1"/>
  <c r="AA3813" i="1"/>
  <c r="X3812" i="1"/>
  <c r="AA3812" i="1"/>
  <c r="X3811" i="1"/>
  <c r="AA3811" i="1"/>
  <c r="X3810" i="1"/>
  <c r="AA3810" i="1"/>
  <c r="X3809" i="1"/>
  <c r="AA3809" i="1"/>
  <c r="X3808" i="1"/>
  <c r="AA3808" i="1"/>
  <c r="X3807" i="1"/>
  <c r="AA3807" i="1"/>
  <c r="X3806" i="1"/>
  <c r="AA3806" i="1"/>
  <c r="X3805" i="1"/>
  <c r="AA3805" i="1"/>
  <c r="X3804" i="1"/>
  <c r="AA3804" i="1"/>
  <c r="X3803" i="1"/>
  <c r="AA3803" i="1"/>
  <c r="X3802" i="1"/>
  <c r="AA3802" i="1"/>
  <c r="X3801" i="1"/>
  <c r="AA3801" i="1"/>
  <c r="X3800" i="1"/>
  <c r="AA3800" i="1"/>
  <c r="X3799" i="1"/>
  <c r="AA3799" i="1"/>
  <c r="X3798" i="1"/>
  <c r="AA3798" i="1"/>
  <c r="X3797" i="1"/>
  <c r="AA3797" i="1"/>
  <c r="X3796" i="1"/>
  <c r="AA3796" i="1"/>
  <c r="X3795" i="1"/>
  <c r="AA3795" i="1"/>
  <c r="X3794" i="1"/>
  <c r="AA3794" i="1"/>
  <c r="X3793" i="1"/>
  <c r="AA3793" i="1"/>
  <c r="X3792" i="1"/>
  <c r="AA3792" i="1"/>
  <c r="T3791" i="1"/>
  <c r="U3791" i="1" s="1"/>
  <c r="W3791" i="1" s="1"/>
  <c r="X3791" i="1"/>
  <c r="AA3791" i="1"/>
  <c r="T3790" i="1"/>
  <c r="U3790" i="1" s="1"/>
  <c r="X3790" i="1"/>
  <c r="AA3790" i="1"/>
  <c r="T3789" i="1"/>
  <c r="U3789" i="1" s="1"/>
  <c r="X3789" i="1"/>
  <c r="AA3789" i="1"/>
  <c r="T3788" i="1"/>
  <c r="U3788" i="1" s="1"/>
  <c r="X3788" i="1"/>
  <c r="AA3788" i="1"/>
  <c r="X3787" i="1"/>
  <c r="AA3787" i="1"/>
  <c r="X3786" i="1"/>
  <c r="AA3786" i="1"/>
  <c r="X3785" i="1"/>
  <c r="AA3785" i="1"/>
  <c r="X3784" i="1"/>
  <c r="AA3784" i="1"/>
  <c r="X3783" i="1"/>
  <c r="AA3783" i="1"/>
  <c r="X3782" i="1"/>
  <c r="AA3782" i="1"/>
  <c r="X3781" i="1"/>
  <c r="AA3781" i="1"/>
  <c r="X3780" i="1"/>
  <c r="AA3780" i="1"/>
  <c r="X3779" i="1"/>
  <c r="AA3779" i="1"/>
  <c r="X3778" i="1"/>
  <c r="AA3778" i="1"/>
  <c r="X3777" i="1"/>
  <c r="AA3777" i="1"/>
  <c r="X3776" i="1"/>
  <c r="AA3776" i="1"/>
  <c r="X3775" i="1"/>
  <c r="AA3775" i="1"/>
  <c r="X3774" i="1"/>
  <c r="AA3774" i="1"/>
  <c r="X3773" i="1"/>
  <c r="AA3773" i="1"/>
  <c r="X3772" i="1"/>
  <c r="AA3772" i="1"/>
  <c r="X3771" i="1"/>
  <c r="AA3771" i="1"/>
  <c r="X3770" i="1"/>
  <c r="AA3770" i="1"/>
  <c r="X3769" i="1"/>
  <c r="AA3769" i="1"/>
  <c r="X3768" i="1"/>
  <c r="AA3768" i="1"/>
  <c r="X3767" i="1"/>
  <c r="AA3767" i="1"/>
  <c r="X3766" i="1"/>
  <c r="AA3766" i="1"/>
  <c r="X3765" i="1"/>
  <c r="AA3765" i="1"/>
  <c r="X3764" i="1"/>
  <c r="AA3764" i="1"/>
  <c r="X3763" i="1"/>
  <c r="AA3763" i="1"/>
  <c r="X3762" i="1"/>
  <c r="AA3762" i="1"/>
  <c r="X3761" i="1"/>
  <c r="AA3761" i="1"/>
  <c r="X3760" i="1"/>
  <c r="AA3760" i="1"/>
  <c r="X3759" i="1"/>
  <c r="AA3759" i="1"/>
  <c r="X3758" i="1"/>
  <c r="AA3758" i="1"/>
  <c r="X3757" i="1"/>
  <c r="AA3757" i="1"/>
  <c r="X3756" i="1"/>
  <c r="AA3756" i="1"/>
  <c r="X3755" i="1"/>
  <c r="AA3755" i="1"/>
  <c r="X3754" i="1"/>
  <c r="AA3754" i="1"/>
  <c r="X3753" i="1"/>
  <c r="AA3753" i="1"/>
  <c r="X3752" i="1"/>
  <c r="AA3752" i="1"/>
  <c r="X3751" i="1"/>
  <c r="AA3751" i="1"/>
  <c r="X3750" i="1"/>
  <c r="AA3750" i="1"/>
  <c r="X3749" i="1"/>
  <c r="AA3749" i="1"/>
  <c r="X3748" i="1"/>
  <c r="AA3748" i="1"/>
  <c r="X3747" i="1"/>
  <c r="AA3747" i="1"/>
  <c r="X3746" i="1"/>
  <c r="AA3746" i="1"/>
  <c r="X3745" i="1"/>
  <c r="AA3745" i="1"/>
  <c r="X3744" i="1"/>
  <c r="AA3744" i="1"/>
  <c r="X3743" i="1"/>
  <c r="AA3743" i="1"/>
  <c r="X3742" i="1"/>
  <c r="AA3742" i="1"/>
  <c r="X3741" i="1"/>
  <c r="AA3741" i="1"/>
  <c r="X3740" i="1"/>
  <c r="AA3740" i="1"/>
  <c r="X3739" i="1"/>
  <c r="AA3739" i="1"/>
  <c r="X3738" i="1"/>
  <c r="AA3738" i="1"/>
  <c r="L222" i="19"/>
  <c r="L223" i="19"/>
  <c r="L224" i="19"/>
  <c r="N222" i="19"/>
  <c r="N223" i="19"/>
  <c r="N224" i="19"/>
  <c r="Q222" i="19"/>
  <c r="Q223" i="19"/>
  <c r="Q224" i="19"/>
  <c r="X222" i="19"/>
  <c r="X223" i="19"/>
  <c r="X224" i="19"/>
  <c r="AA222" i="19"/>
  <c r="AA223" i="19"/>
  <c r="AA224" i="19"/>
  <c r="L3487" i="1"/>
  <c r="N3487" i="1"/>
  <c r="Q3487" i="1"/>
  <c r="L3488" i="1"/>
  <c r="N3488" i="1"/>
  <c r="Q3488" i="1"/>
  <c r="L3489" i="1"/>
  <c r="N3489" i="1"/>
  <c r="Q3489" i="1"/>
  <c r="L3490" i="1"/>
  <c r="N3490" i="1"/>
  <c r="Q3490" i="1"/>
  <c r="L3491" i="1"/>
  <c r="N3491" i="1"/>
  <c r="Q3491" i="1"/>
  <c r="L3492" i="1"/>
  <c r="N3492" i="1"/>
  <c r="Q3492" i="1"/>
  <c r="L3493" i="1"/>
  <c r="N3493" i="1"/>
  <c r="Q3493" i="1"/>
  <c r="L3494" i="1"/>
  <c r="N3494" i="1"/>
  <c r="Q3494" i="1"/>
  <c r="L3495" i="1"/>
  <c r="N3495" i="1"/>
  <c r="Q3495" i="1"/>
  <c r="L3496" i="1"/>
  <c r="N3496" i="1"/>
  <c r="Q3496" i="1"/>
  <c r="L3497" i="1"/>
  <c r="N3497" i="1"/>
  <c r="Q3497" i="1"/>
  <c r="L3498" i="1"/>
  <c r="N3498" i="1"/>
  <c r="Q3498" i="1"/>
  <c r="L3499" i="1"/>
  <c r="N3499" i="1"/>
  <c r="Q3499" i="1"/>
  <c r="L3500" i="1"/>
  <c r="N3500" i="1"/>
  <c r="Q3500" i="1"/>
  <c r="L3501" i="1"/>
  <c r="N3501" i="1"/>
  <c r="Q3501" i="1"/>
  <c r="L3502" i="1"/>
  <c r="N3502" i="1"/>
  <c r="Q3502" i="1"/>
  <c r="L3503" i="1"/>
  <c r="N3503" i="1"/>
  <c r="Q3503" i="1"/>
  <c r="L3504" i="1"/>
  <c r="N3504" i="1"/>
  <c r="Q3504" i="1"/>
  <c r="L3505" i="1"/>
  <c r="N3505" i="1"/>
  <c r="Q3505" i="1"/>
  <c r="L3506" i="1"/>
  <c r="N3506" i="1"/>
  <c r="Q3506" i="1"/>
  <c r="L3507" i="1"/>
  <c r="N3507" i="1"/>
  <c r="Q3507" i="1"/>
  <c r="L3508" i="1"/>
  <c r="N3508" i="1"/>
  <c r="Q3508" i="1"/>
  <c r="L3509" i="1"/>
  <c r="N3509" i="1"/>
  <c r="Q3509" i="1"/>
  <c r="L3510" i="1"/>
  <c r="N3510" i="1"/>
  <c r="Q3510" i="1"/>
  <c r="L3511" i="1"/>
  <c r="N3511" i="1"/>
  <c r="Q3511" i="1"/>
  <c r="L3512" i="1"/>
  <c r="N3512" i="1"/>
  <c r="Q3512" i="1"/>
  <c r="L3513" i="1"/>
  <c r="N3513" i="1"/>
  <c r="Q3513" i="1"/>
  <c r="L3514" i="1"/>
  <c r="N3514" i="1"/>
  <c r="Q3514" i="1"/>
  <c r="L3515" i="1"/>
  <c r="N3515" i="1"/>
  <c r="Q3515" i="1"/>
  <c r="L3516" i="1"/>
  <c r="N3516" i="1"/>
  <c r="Q3516" i="1"/>
  <c r="L3517" i="1"/>
  <c r="N3517" i="1"/>
  <c r="Q3517" i="1"/>
  <c r="L3518" i="1"/>
  <c r="N3518" i="1"/>
  <c r="Q3518" i="1"/>
  <c r="L3519" i="1"/>
  <c r="N3519" i="1"/>
  <c r="Q3519" i="1"/>
  <c r="L3520" i="1"/>
  <c r="N3520" i="1"/>
  <c r="Q3520" i="1"/>
  <c r="L3521" i="1"/>
  <c r="N3521" i="1"/>
  <c r="Q3521" i="1"/>
  <c r="L3522" i="1"/>
  <c r="N3522" i="1"/>
  <c r="Q3522" i="1"/>
  <c r="L3523" i="1"/>
  <c r="N3523" i="1"/>
  <c r="Q3523" i="1"/>
  <c r="L3524" i="1"/>
  <c r="N3524" i="1"/>
  <c r="Q3524" i="1"/>
  <c r="L3525" i="1"/>
  <c r="N3525" i="1"/>
  <c r="Q3525" i="1"/>
  <c r="L3526" i="1"/>
  <c r="N3526" i="1"/>
  <c r="Q3526" i="1"/>
  <c r="L3527" i="1"/>
  <c r="N3527" i="1"/>
  <c r="Q3527" i="1"/>
  <c r="L3528" i="1"/>
  <c r="N3528" i="1"/>
  <c r="Q3528" i="1"/>
  <c r="L3529" i="1"/>
  <c r="N3529" i="1"/>
  <c r="Q3529" i="1"/>
  <c r="L3530" i="1"/>
  <c r="N3530" i="1"/>
  <c r="Q3530" i="1"/>
  <c r="L3531" i="1"/>
  <c r="N3531" i="1"/>
  <c r="Q3531" i="1"/>
  <c r="L3532" i="1"/>
  <c r="N3532" i="1"/>
  <c r="Q3532" i="1"/>
  <c r="L3533" i="1"/>
  <c r="N3533" i="1"/>
  <c r="Q3533" i="1"/>
  <c r="L3534" i="1"/>
  <c r="N3534" i="1"/>
  <c r="Q3534" i="1"/>
  <c r="L3535" i="1"/>
  <c r="N3535" i="1"/>
  <c r="Q3535" i="1"/>
  <c r="L3536" i="1"/>
  <c r="N3536" i="1"/>
  <c r="Q3536" i="1"/>
  <c r="L3537" i="1"/>
  <c r="N3537" i="1"/>
  <c r="Q3537" i="1"/>
  <c r="L3538" i="1"/>
  <c r="N3538" i="1"/>
  <c r="Q3538" i="1"/>
  <c r="L3539" i="1"/>
  <c r="N3539" i="1"/>
  <c r="Q3539" i="1"/>
  <c r="L3540" i="1"/>
  <c r="N3540" i="1"/>
  <c r="Q3540" i="1"/>
  <c r="L3541" i="1"/>
  <c r="N3541" i="1"/>
  <c r="Q3541" i="1"/>
  <c r="L3542" i="1"/>
  <c r="N3542" i="1"/>
  <c r="Q3542" i="1"/>
  <c r="L3543" i="1"/>
  <c r="N3543" i="1"/>
  <c r="Q3543" i="1"/>
  <c r="L3544" i="1"/>
  <c r="N3544" i="1"/>
  <c r="Q3544" i="1"/>
  <c r="L3545" i="1"/>
  <c r="N3545" i="1"/>
  <c r="Q3545" i="1"/>
  <c r="L3546" i="1"/>
  <c r="N3546" i="1"/>
  <c r="Q3546" i="1"/>
  <c r="L3547" i="1"/>
  <c r="N3547" i="1"/>
  <c r="Q3547" i="1"/>
  <c r="L3548" i="1"/>
  <c r="N3548" i="1"/>
  <c r="Q3548" i="1"/>
  <c r="L3549" i="1"/>
  <c r="N3549" i="1"/>
  <c r="Q3549" i="1"/>
  <c r="L3550" i="1"/>
  <c r="N3550" i="1"/>
  <c r="Q3550" i="1"/>
  <c r="L3551" i="1"/>
  <c r="N3551" i="1"/>
  <c r="Q3551" i="1"/>
  <c r="L3552" i="1"/>
  <c r="N3552" i="1"/>
  <c r="Q3552" i="1"/>
  <c r="N3553" i="1"/>
  <c r="Q3553" i="1"/>
  <c r="L3554" i="1"/>
  <c r="N3554" i="1"/>
  <c r="Q3554" i="1"/>
  <c r="L3555" i="1"/>
  <c r="N3555" i="1"/>
  <c r="Q3555" i="1"/>
  <c r="L3556" i="1"/>
  <c r="N3556" i="1"/>
  <c r="Q3556" i="1"/>
  <c r="L3557" i="1"/>
  <c r="N3557" i="1"/>
  <c r="Q3557" i="1"/>
  <c r="L3558" i="1"/>
  <c r="N3558" i="1"/>
  <c r="Q3558" i="1"/>
  <c r="L3559" i="1"/>
  <c r="N3559" i="1"/>
  <c r="Q3559" i="1"/>
  <c r="L3560" i="1"/>
  <c r="N3560" i="1"/>
  <c r="Q3560" i="1"/>
  <c r="L3561" i="1"/>
  <c r="N3561" i="1"/>
  <c r="Q3561" i="1"/>
  <c r="L3562" i="1"/>
  <c r="N3562" i="1"/>
  <c r="Q3562" i="1"/>
  <c r="L3563" i="1"/>
  <c r="N3563" i="1"/>
  <c r="Q3563" i="1"/>
  <c r="L3564" i="1"/>
  <c r="N3564" i="1"/>
  <c r="Q3564" i="1"/>
  <c r="L3565" i="1"/>
  <c r="N3565" i="1"/>
  <c r="Q3565" i="1"/>
  <c r="L3566" i="1"/>
  <c r="N3566" i="1"/>
  <c r="Q3566" i="1"/>
  <c r="L3567" i="1"/>
  <c r="N3567" i="1"/>
  <c r="Q3567" i="1"/>
  <c r="L3568" i="1"/>
  <c r="N3568" i="1"/>
  <c r="Q3568" i="1"/>
  <c r="L3569" i="1"/>
  <c r="N3569" i="1"/>
  <c r="Q3569" i="1"/>
  <c r="L3570" i="1"/>
  <c r="N3570" i="1"/>
  <c r="Q3570" i="1"/>
  <c r="L3571" i="1"/>
  <c r="N3571" i="1"/>
  <c r="Q3571" i="1"/>
  <c r="L3572" i="1"/>
  <c r="N3572" i="1"/>
  <c r="Q3572" i="1"/>
  <c r="L3573" i="1"/>
  <c r="N3573" i="1"/>
  <c r="Q3573" i="1"/>
  <c r="L3574" i="1"/>
  <c r="N3574" i="1"/>
  <c r="Q3574" i="1"/>
  <c r="L3575" i="1"/>
  <c r="N3575" i="1"/>
  <c r="Q3575" i="1"/>
  <c r="L3576" i="1"/>
  <c r="N3576" i="1"/>
  <c r="Q3576" i="1"/>
  <c r="L3577" i="1"/>
  <c r="N3577" i="1"/>
  <c r="Q3577" i="1"/>
  <c r="L3578" i="1"/>
  <c r="N3578" i="1"/>
  <c r="Q3578" i="1"/>
  <c r="L3579" i="1"/>
  <c r="N3579" i="1"/>
  <c r="Q3579" i="1"/>
  <c r="L3580" i="1"/>
  <c r="N3580" i="1"/>
  <c r="Q3580" i="1"/>
  <c r="L3581" i="1"/>
  <c r="N3581" i="1"/>
  <c r="Q3581" i="1"/>
  <c r="L3582" i="1"/>
  <c r="N3582" i="1"/>
  <c r="Q3582" i="1"/>
  <c r="L3583" i="1"/>
  <c r="N3583" i="1"/>
  <c r="Q3583" i="1"/>
  <c r="L3584" i="1"/>
  <c r="N3584" i="1"/>
  <c r="Q3584" i="1"/>
  <c r="L3585" i="1"/>
  <c r="N3585" i="1"/>
  <c r="Q3585" i="1"/>
  <c r="L3586" i="1"/>
  <c r="N3586" i="1"/>
  <c r="Q3586" i="1"/>
  <c r="L3587" i="1"/>
  <c r="N3587" i="1"/>
  <c r="Q3587" i="1"/>
  <c r="L3588" i="1"/>
  <c r="N3588" i="1"/>
  <c r="Q3588" i="1"/>
  <c r="L3589" i="1"/>
  <c r="N3589" i="1"/>
  <c r="Q3589" i="1"/>
  <c r="L3590" i="1"/>
  <c r="N3590" i="1"/>
  <c r="Q3590" i="1"/>
  <c r="L3591" i="1"/>
  <c r="N3591" i="1"/>
  <c r="Q3591" i="1"/>
  <c r="L3592" i="1"/>
  <c r="N3592" i="1"/>
  <c r="Q3592" i="1"/>
  <c r="L3593" i="1"/>
  <c r="N3593" i="1"/>
  <c r="Q3593" i="1"/>
  <c r="L3594" i="1"/>
  <c r="N3594" i="1"/>
  <c r="Q3594" i="1"/>
  <c r="L3595" i="1"/>
  <c r="N3595" i="1"/>
  <c r="Q3595" i="1"/>
  <c r="L3596" i="1"/>
  <c r="N3596" i="1"/>
  <c r="Q3596" i="1"/>
  <c r="L3597" i="1"/>
  <c r="N3597" i="1"/>
  <c r="Q3597" i="1"/>
  <c r="L3598" i="1"/>
  <c r="N3598" i="1"/>
  <c r="Q3598" i="1"/>
  <c r="L3599" i="1"/>
  <c r="N3599" i="1"/>
  <c r="Q3599" i="1"/>
  <c r="L3600" i="1"/>
  <c r="N3600" i="1"/>
  <c r="Q3600" i="1"/>
  <c r="L3601" i="1"/>
  <c r="N3601" i="1"/>
  <c r="Q3601" i="1"/>
  <c r="L3602" i="1"/>
  <c r="N3602" i="1"/>
  <c r="Q3602" i="1"/>
  <c r="L3603" i="1"/>
  <c r="N3603" i="1"/>
  <c r="Q3603" i="1"/>
  <c r="L3604" i="1"/>
  <c r="N3604" i="1"/>
  <c r="Q3604" i="1"/>
  <c r="L3605" i="1"/>
  <c r="N3605" i="1"/>
  <c r="Q3605" i="1"/>
  <c r="L3606" i="1"/>
  <c r="N3606" i="1"/>
  <c r="Q3606" i="1"/>
  <c r="L3607" i="1"/>
  <c r="N3607" i="1"/>
  <c r="Q3607" i="1"/>
  <c r="L3608" i="1"/>
  <c r="N3608" i="1"/>
  <c r="Q3608" i="1"/>
  <c r="L3609" i="1"/>
  <c r="N3609" i="1"/>
  <c r="Q3609" i="1"/>
  <c r="L3610" i="1"/>
  <c r="N3610" i="1"/>
  <c r="Q3610" i="1"/>
  <c r="L3611" i="1"/>
  <c r="N3611" i="1"/>
  <c r="Q3611" i="1"/>
  <c r="L3612" i="1"/>
  <c r="N3612" i="1"/>
  <c r="Q3612" i="1"/>
  <c r="L3613" i="1"/>
  <c r="N3613" i="1"/>
  <c r="Q3613" i="1"/>
  <c r="L3614" i="1"/>
  <c r="N3614" i="1"/>
  <c r="Q3614" i="1"/>
  <c r="L3615" i="1"/>
  <c r="N3615" i="1"/>
  <c r="Q3615" i="1"/>
  <c r="L3616" i="1"/>
  <c r="N3616" i="1"/>
  <c r="Q3616" i="1"/>
  <c r="L3617" i="1"/>
  <c r="N3617" i="1"/>
  <c r="Q3617" i="1"/>
  <c r="L3618" i="1"/>
  <c r="N3618" i="1"/>
  <c r="Q3618" i="1"/>
  <c r="L3619" i="1"/>
  <c r="N3619" i="1"/>
  <c r="Q3619" i="1"/>
  <c r="L3620" i="1"/>
  <c r="N3620" i="1"/>
  <c r="Q3620" i="1"/>
  <c r="L3621" i="1"/>
  <c r="N3621" i="1"/>
  <c r="Q3621" i="1"/>
  <c r="L3622" i="1"/>
  <c r="N3622" i="1"/>
  <c r="Q3622" i="1"/>
  <c r="L3623" i="1"/>
  <c r="N3623" i="1"/>
  <c r="Q3623" i="1"/>
  <c r="L3624" i="1"/>
  <c r="N3624" i="1"/>
  <c r="Q3624" i="1"/>
  <c r="L3625" i="1"/>
  <c r="N3625" i="1"/>
  <c r="Q3625" i="1"/>
  <c r="L3626" i="1"/>
  <c r="N3626" i="1"/>
  <c r="Q3626" i="1"/>
  <c r="L3627" i="1"/>
  <c r="N3627" i="1"/>
  <c r="Q3627" i="1"/>
  <c r="L3628" i="1"/>
  <c r="N3628" i="1"/>
  <c r="Q3628" i="1"/>
  <c r="L3629" i="1"/>
  <c r="N3629" i="1"/>
  <c r="Q3629" i="1"/>
  <c r="L3630" i="1"/>
  <c r="N3630" i="1"/>
  <c r="Q3630" i="1"/>
  <c r="L3631" i="1"/>
  <c r="N3631" i="1"/>
  <c r="Q3631" i="1"/>
  <c r="L3632" i="1"/>
  <c r="N3632" i="1"/>
  <c r="Q3632" i="1"/>
  <c r="L3633" i="1"/>
  <c r="N3633" i="1"/>
  <c r="Q3633" i="1"/>
  <c r="L3634" i="1"/>
  <c r="N3634" i="1"/>
  <c r="Q3634" i="1"/>
  <c r="L3635" i="1"/>
  <c r="N3635" i="1"/>
  <c r="Q3635" i="1"/>
  <c r="L3636" i="1"/>
  <c r="N3636" i="1"/>
  <c r="Q3636" i="1"/>
  <c r="L3637" i="1"/>
  <c r="N3637" i="1"/>
  <c r="Q3637" i="1"/>
  <c r="L3638" i="1"/>
  <c r="N3638" i="1"/>
  <c r="Q3638" i="1"/>
  <c r="L3639" i="1"/>
  <c r="N3639" i="1"/>
  <c r="Q3639" i="1"/>
  <c r="L3640" i="1"/>
  <c r="N3640" i="1"/>
  <c r="Q3640" i="1"/>
  <c r="L3641" i="1"/>
  <c r="N3641" i="1"/>
  <c r="Q3641" i="1"/>
  <c r="L3642" i="1"/>
  <c r="N3642" i="1"/>
  <c r="Q3642" i="1"/>
  <c r="L3643" i="1"/>
  <c r="N3643" i="1"/>
  <c r="Q3643" i="1"/>
  <c r="L3644" i="1"/>
  <c r="N3644" i="1"/>
  <c r="Q3644" i="1"/>
  <c r="L3645" i="1"/>
  <c r="N3645" i="1"/>
  <c r="Q3645" i="1"/>
  <c r="L3646" i="1"/>
  <c r="N3646" i="1"/>
  <c r="Q3646" i="1"/>
  <c r="L3647" i="1"/>
  <c r="N3647" i="1"/>
  <c r="Q3647" i="1"/>
  <c r="L3648" i="1"/>
  <c r="N3648" i="1"/>
  <c r="Q3648" i="1"/>
  <c r="L3649" i="1"/>
  <c r="N3649" i="1"/>
  <c r="Q3649" i="1"/>
  <c r="L3650" i="1"/>
  <c r="N3650" i="1"/>
  <c r="Q3650" i="1"/>
  <c r="L3651" i="1"/>
  <c r="N3651" i="1"/>
  <c r="Q3651" i="1"/>
  <c r="L3652" i="1"/>
  <c r="N3652" i="1"/>
  <c r="Q3652" i="1"/>
  <c r="L3653" i="1"/>
  <c r="N3653" i="1"/>
  <c r="Q3653" i="1"/>
  <c r="L3654" i="1"/>
  <c r="N3654" i="1"/>
  <c r="Q3654" i="1"/>
  <c r="L3655" i="1"/>
  <c r="N3655" i="1"/>
  <c r="Q3655" i="1"/>
  <c r="L3656" i="1"/>
  <c r="N3656" i="1"/>
  <c r="Q3656" i="1"/>
  <c r="L3657" i="1"/>
  <c r="N3657" i="1"/>
  <c r="Q3657" i="1"/>
  <c r="L3658" i="1"/>
  <c r="N3658" i="1"/>
  <c r="Q3658" i="1"/>
  <c r="L3659" i="1"/>
  <c r="N3659" i="1"/>
  <c r="Q3659" i="1"/>
  <c r="L3660" i="1"/>
  <c r="N3660" i="1"/>
  <c r="Q3660" i="1"/>
  <c r="L3661" i="1"/>
  <c r="N3661" i="1"/>
  <c r="Q3661" i="1"/>
  <c r="L3662" i="1"/>
  <c r="N3662" i="1"/>
  <c r="Q3662" i="1"/>
  <c r="L3663" i="1"/>
  <c r="N3663" i="1"/>
  <c r="Q3663" i="1"/>
  <c r="L3664" i="1"/>
  <c r="N3664" i="1"/>
  <c r="Q3664" i="1"/>
  <c r="L3665" i="1"/>
  <c r="N3665" i="1"/>
  <c r="Q3665" i="1"/>
  <c r="L3666" i="1"/>
  <c r="N3666" i="1"/>
  <c r="Q3666" i="1"/>
  <c r="L3667" i="1"/>
  <c r="N3667" i="1"/>
  <c r="Q3667" i="1"/>
  <c r="L3668" i="1"/>
  <c r="N3668" i="1"/>
  <c r="Q3668" i="1"/>
  <c r="L3669" i="1"/>
  <c r="N3669" i="1"/>
  <c r="Q3669" i="1"/>
  <c r="L3670" i="1"/>
  <c r="N3670" i="1"/>
  <c r="Q3670" i="1"/>
  <c r="L3671" i="1"/>
  <c r="N3671" i="1"/>
  <c r="Q3671" i="1"/>
  <c r="L3672" i="1"/>
  <c r="N3672" i="1"/>
  <c r="Q3672" i="1"/>
  <c r="L3673" i="1"/>
  <c r="N3673" i="1"/>
  <c r="Q3673" i="1"/>
  <c r="L3674" i="1"/>
  <c r="N3674" i="1"/>
  <c r="Q3674" i="1"/>
  <c r="L3675" i="1"/>
  <c r="N3675" i="1"/>
  <c r="Q3675" i="1"/>
  <c r="L3676" i="1"/>
  <c r="N3676" i="1"/>
  <c r="Q3676" i="1"/>
  <c r="L3677" i="1"/>
  <c r="N3677" i="1"/>
  <c r="Q3677" i="1"/>
  <c r="L3678" i="1"/>
  <c r="N3678" i="1"/>
  <c r="Q3678" i="1"/>
  <c r="L3679" i="1"/>
  <c r="N3679" i="1"/>
  <c r="Q3679" i="1"/>
  <c r="L3680" i="1"/>
  <c r="N3680" i="1"/>
  <c r="Q3680" i="1"/>
  <c r="L3681" i="1"/>
  <c r="N3681" i="1"/>
  <c r="Q3681" i="1"/>
  <c r="L3682" i="1"/>
  <c r="N3682" i="1"/>
  <c r="Q3682" i="1"/>
  <c r="L3683" i="1"/>
  <c r="N3683" i="1"/>
  <c r="Q3683" i="1"/>
  <c r="L3684" i="1"/>
  <c r="N3684" i="1"/>
  <c r="Q3684" i="1"/>
  <c r="L3685" i="1"/>
  <c r="N3685" i="1"/>
  <c r="Q3685" i="1"/>
  <c r="L3686" i="1"/>
  <c r="N3686" i="1"/>
  <c r="Q3686" i="1"/>
  <c r="L3687" i="1"/>
  <c r="N3687" i="1"/>
  <c r="Q3687" i="1"/>
  <c r="L3688" i="1"/>
  <c r="N3688" i="1"/>
  <c r="Q3688" i="1"/>
  <c r="L3689" i="1"/>
  <c r="N3689" i="1"/>
  <c r="Q3689" i="1"/>
  <c r="L3690" i="1"/>
  <c r="N3690" i="1"/>
  <c r="Q3690" i="1"/>
  <c r="L3691" i="1"/>
  <c r="N3691" i="1"/>
  <c r="Q3691" i="1"/>
  <c r="L3692" i="1"/>
  <c r="N3692" i="1"/>
  <c r="Q3692" i="1"/>
  <c r="L3693" i="1"/>
  <c r="N3693" i="1"/>
  <c r="Q3693" i="1"/>
  <c r="L3694" i="1"/>
  <c r="N3694" i="1"/>
  <c r="Q3694" i="1"/>
  <c r="L3695" i="1"/>
  <c r="N3695" i="1"/>
  <c r="Q3695" i="1"/>
  <c r="L3696" i="1"/>
  <c r="N3696" i="1"/>
  <c r="Q3696" i="1"/>
  <c r="L3697" i="1"/>
  <c r="N3697" i="1"/>
  <c r="Q3697" i="1"/>
  <c r="L3698" i="1"/>
  <c r="N3698" i="1"/>
  <c r="Q3698" i="1"/>
  <c r="L3699" i="1"/>
  <c r="N3699" i="1"/>
  <c r="Q3699" i="1"/>
  <c r="L3700" i="1"/>
  <c r="N3700" i="1"/>
  <c r="Q3700" i="1"/>
  <c r="L3701" i="1"/>
  <c r="N3701" i="1"/>
  <c r="Q3701" i="1"/>
  <c r="L3702" i="1"/>
  <c r="N3702" i="1"/>
  <c r="Q3702" i="1"/>
  <c r="L3703" i="1"/>
  <c r="N3703" i="1"/>
  <c r="Q3703" i="1"/>
  <c r="L3704" i="1"/>
  <c r="N3704" i="1"/>
  <c r="Q3704" i="1"/>
  <c r="L3705" i="1"/>
  <c r="N3705" i="1"/>
  <c r="Q3705" i="1"/>
  <c r="L3706" i="1"/>
  <c r="N3706" i="1"/>
  <c r="Q3706" i="1"/>
  <c r="L3707" i="1"/>
  <c r="N3707" i="1"/>
  <c r="Q3707" i="1"/>
  <c r="L3708" i="1"/>
  <c r="N3708" i="1"/>
  <c r="Q3708" i="1"/>
  <c r="L3709" i="1"/>
  <c r="N3709" i="1"/>
  <c r="Q3709" i="1"/>
  <c r="L3710" i="1"/>
  <c r="N3710" i="1"/>
  <c r="Q3710" i="1"/>
  <c r="L3711" i="1"/>
  <c r="N3711" i="1"/>
  <c r="Q3711" i="1"/>
  <c r="L3712" i="1"/>
  <c r="N3712" i="1"/>
  <c r="Q3712" i="1"/>
  <c r="L3713" i="1"/>
  <c r="N3713" i="1"/>
  <c r="Q3713" i="1"/>
  <c r="L3714" i="1"/>
  <c r="N3714" i="1"/>
  <c r="Q3714" i="1"/>
  <c r="L3715" i="1"/>
  <c r="N3715" i="1"/>
  <c r="Q3715" i="1"/>
  <c r="L3716" i="1"/>
  <c r="N3716" i="1"/>
  <c r="Q3716" i="1"/>
  <c r="L3717" i="1"/>
  <c r="N3717" i="1"/>
  <c r="Q3717" i="1"/>
  <c r="L3718" i="1"/>
  <c r="N3718" i="1"/>
  <c r="Q3718" i="1"/>
  <c r="L3719" i="1"/>
  <c r="N3719" i="1"/>
  <c r="Q3719" i="1"/>
  <c r="L3720" i="1"/>
  <c r="N3720" i="1"/>
  <c r="Q3720" i="1"/>
  <c r="L3721" i="1"/>
  <c r="N3721" i="1"/>
  <c r="Q3721" i="1"/>
  <c r="L3722" i="1"/>
  <c r="N3722" i="1"/>
  <c r="Q3722" i="1"/>
  <c r="L3723" i="1"/>
  <c r="N3723" i="1"/>
  <c r="Q3723" i="1"/>
  <c r="L3724" i="1"/>
  <c r="N3724" i="1"/>
  <c r="Q3724" i="1"/>
  <c r="L3725" i="1"/>
  <c r="N3725" i="1"/>
  <c r="Q3725" i="1"/>
  <c r="L3726" i="1"/>
  <c r="N3726" i="1"/>
  <c r="Q3726" i="1"/>
  <c r="L3727" i="1"/>
  <c r="N3727" i="1"/>
  <c r="Q3727" i="1"/>
  <c r="L3728" i="1"/>
  <c r="N3728" i="1"/>
  <c r="Q3728" i="1"/>
  <c r="L3729" i="1"/>
  <c r="N3729" i="1"/>
  <c r="Q3729" i="1"/>
  <c r="L3730" i="1"/>
  <c r="N3730" i="1"/>
  <c r="Q3730" i="1"/>
  <c r="L3731" i="1"/>
  <c r="N3731" i="1"/>
  <c r="Q3731" i="1"/>
  <c r="L3732" i="1"/>
  <c r="N3732" i="1"/>
  <c r="Q3732" i="1"/>
  <c r="L3733" i="1"/>
  <c r="N3733" i="1"/>
  <c r="Q3733" i="1"/>
  <c r="L3734" i="1"/>
  <c r="N3734" i="1"/>
  <c r="Q3734" i="1"/>
  <c r="L3735" i="1"/>
  <c r="N3735" i="1"/>
  <c r="Q3735" i="1"/>
  <c r="L3736" i="1"/>
  <c r="N3736" i="1"/>
  <c r="Q3736" i="1"/>
  <c r="L3737" i="1"/>
  <c r="N3737" i="1"/>
  <c r="Q3737" i="1"/>
  <c r="L221" i="19"/>
  <c r="N221" i="19"/>
  <c r="Q221" i="19"/>
  <c r="X221" i="19"/>
  <c r="AA221" i="19"/>
  <c r="L220" i="19"/>
  <c r="N220" i="19"/>
  <c r="Q220" i="19"/>
  <c r="X220" i="19"/>
  <c r="AA220" i="19"/>
  <c r="L219" i="19"/>
  <c r="N219" i="19"/>
  <c r="Q219" i="19"/>
  <c r="X219" i="19"/>
  <c r="AA219" i="19"/>
  <c r="L218" i="19"/>
  <c r="N218" i="19"/>
  <c r="Q218" i="19"/>
  <c r="X218" i="19"/>
  <c r="AA218" i="19"/>
  <c r="X3737" i="1"/>
  <c r="AA3737" i="1"/>
  <c r="X3736" i="1"/>
  <c r="AA3736" i="1"/>
  <c r="X3735" i="1"/>
  <c r="AA3735" i="1"/>
  <c r="X3734" i="1"/>
  <c r="AA3734" i="1"/>
  <c r="X3733" i="1"/>
  <c r="AA3733" i="1"/>
  <c r="X3732" i="1"/>
  <c r="AA3732" i="1"/>
  <c r="X3731" i="1"/>
  <c r="AA3731" i="1"/>
  <c r="X3730" i="1"/>
  <c r="AA3730" i="1"/>
  <c r="X3729" i="1"/>
  <c r="AA3729" i="1"/>
  <c r="X3728" i="1"/>
  <c r="AA3728" i="1"/>
  <c r="X3727" i="1"/>
  <c r="AA3727" i="1"/>
  <c r="X3726" i="1"/>
  <c r="AA3726" i="1"/>
  <c r="X3725" i="1"/>
  <c r="AA3725" i="1"/>
  <c r="X3724" i="1"/>
  <c r="AA3724" i="1"/>
  <c r="X3723" i="1"/>
  <c r="AA3723" i="1"/>
  <c r="X3722" i="1"/>
  <c r="AA3722" i="1"/>
  <c r="X3721" i="1"/>
  <c r="AA3721" i="1"/>
  <c r="X3720" i="1"/>
  <c r="AA3720" i="1"/>
  <c r="X3719" i="1"/>
  <c r="AA3719" i="1"/>
  <c r="X3718" i="1"/>
  <c r="AA3718" i="1"/>
  <c r="X3717" i="1"/>
  <c r="AA3717" i="1"/>
  <c r="X3716" i="1"/>
  <c r="AA3716" i="1"/>
  <c r="X3715" i="1"/>
  <c r="AA3715" i="1"/>
  <c r="X3714" i="1"/>
  <c r="AA3714" i="1"/>
  <c r="X3713" i="1"/>
  <c r="AA3713" i="1"/>
  <c r="X3712" i="1"/>
  <c r="AA3712" i="1"/>
  <c r="X3711" i="1"/>
  <c r="AA3711" i="1"/>
  <c r="X3710" i="1"/>
  <c r="AA3710" i="1"/>
  <c r="X3709" i="1"/>
  <c r="AA3709" i="1"/>
  <c r="X3708" i="1"/>
  <c r="AA3708" i="1"/>
  <c r="X3707" i="1"/>
  <c r="AA3707" i="1"/>
  <c r="X3706" i="1"/>
  <c r="AA3706" i="1"/>
  <c r="X3705" i="1"/>
  <c r="AA3705" i="1"/>
  <c r="X3704" i="1"/>
  <c r="AA3704" i="1"/>
  <c r="X3703" i="1"/>
  <c r="AA3703" i="1"/>
  <c r="X3702" i="1"/>
  <c r="AA3702" i="1"/>
  <c r="X3701" i="1"/>
  <c r="AA3701" i="1"/>
  <c r="X3700" i="1"/>
  <c r="AA3700" i="1"/>
  <c r="X3699" i="1"/>
  <c r="AA3699" i="1"/>
  <c r="X3698" i="1"/>
  <c r="AA3698" i="1"/>
  <c r="X3697" i="1"/>
  <c r="AA3697" i="1"/>
  <c r="X3696" i="1"/>
  <c r="AA3696" i="1"/>
  <c r="X3695" i="1"/>
  <c r="AA3695" i="1"/>
  <c r="X3694" i="1"/>
  <c r="AA3694" i="1"/>
  <c r="X3693" i="1"/>
  <c r="AA3693" i="1"/>
  <c r="X3692" i="1"/>
  <c r="AA3692" i="1"/>
  <c r="X3691" i="1"/>
  <c r="AA3691" i="1"/>
  <c r="X3690" i="1"/>
  <c r="AA3690" i="1"/>
  <c r="X3689" i="1"/>
  <c r="AA3689" i="1"/>
  <c r="X3688" i="1"/>
  <c r="AA3688" i="1"/>
  <c r="X3687" i="1"/>
  <c r="AA3687" i="1"/>
  <c r="X3686" i="1"/>
  <c r="AA3686" i="1"/>
  <c r="X3685" i="1"/>
  <c r="AA3685" i="1"/>
  <c r="X3684" i="1"/>
  <c r="AA3684" i="1"/>
  <c r="X3683" i="1"/>
  <c r="AA3683" i="1"/>
  <c r="X3682" i="1"/>
  <c r="AA3682" i="1"/>
  <c r="X3681" i="1"/>
  <c r="AA3681" i="1"/>
  <c r="X3680" i="1"/>
  <c r="AA3680" i="1"/>
  <c r="X3679" i="1"/>
  <c r="AA3679" i="1"/>
  <c r="X3678" i="1"/>
  <c r="AA3678" i="1"/>
  <c r="X3677" i="1"/>
  <c r="AA3677" i="1"/>
  <c r="X3676" i="1"/>
  <c r="AA3676" i="1"/>
  <c r="X3675" i="1"/>
  <c r="AA3675" i="1"/>
  <c r="X3674" i="1"/>
  <c r="AA3674" i="1"/>
  <c r="X3673" i="1"/>
  <c r="AA3673" i="1"/>
  <c r="X3672" i="1"/>
  <c r="AA3672" i="1"/>
  <c r="X3671" i="1"/>
  <c r="AA3671" i="1"/>
  <c r="X3670" i="1"/>
  <c r="AA3670" i="1"/>
  <c r="X3669" i="1"/>
  <c r="AA3669" i="1"/>
  <c r="X3668" i="1"/>
  <c r="AA3668" i="1"/>
  <c r="X3667" i="1"/>
  <c r="AA3667" i="1"/>
  <c r="X3666" i="1"/>
  <c r="AA3666" i="1"/>
  <c r="X3665" i="1"/>
  <c r="AA3665" i="1"/>
  <c r="X3664" i="1"/>
  <c r="AA3664" i="1"/>
  <c r="X3663" i="1"/>
  <c r="AA3663" i="1"/>
  <c r="X3662" i="1"/>
  <c r="AA3662" i="1"/>
  <c r="X3661" i="1"/>
  <c r="AA3661" i="1"/>
  <c r="X3660" i="1"/>
  <c r="AA3660" i="1"/>
  <c r="X3659" i="1"/>
  <c r="AA3659" i="1"/>
  <c r="X3658" i="1"/>
  <c r="AA3658" i="1"/>
  <c r="X3657" i="1"/>
  <c r="AA3657" i="1"/>
  <c r="X3656" i="1"/>
  <c r="AA3656" i="1"/>
  <c r="X3655" i="1"/>
  <c r="AA3655" i="1"/>
  <c r="X3654" i="1"/>
  <c r="AA3654" i="1"/>
  <c r="X3653" i="1"/>
  <c r="AA3653" i="1"/>
  <c r="X3652" i="1"/>
  <c r="AA3652" i="1"/>
  <c r="X3651" i="1"/>
  <c r="AA3651" i="1"/>
  <c r="X3650" i="1"/>
  <c r="AA3650" i="1"/>
  <c r="X3649" i="1"/>
  <c r="AA3649" i="1"/>
  <c r="X3648" i="1"/>
  <c r="AA3648" i="1"/>
  <c r="X3647" i="1"/>
  <c r="AA3647" i="1"/>
  <c r="X3646" i="1"/>
  <c r="AA3646" i="1"/>
  <c r="X3645" i="1"/>
  <c r="AA3645" i="1"/>
  <c r="X3644" i="1"/>
  <c r="AA3644" i="1"/>
  <c r="X3643" i="1"/>
  <c r="AA3643" i="1"/>
  <c r="X3642" i="1"/>
  <c r="AA3642" i="1"/>
  <c r="X3641" i="1"/>
  <c r="AA3641" i="1"/>
  <c r="X3640" i="1"/>
  <c r="AA3640" i="1"/>
  <c r="X3639" i="1"/>
  <c r="AA3639" i="1"/>
  <c r="X3638" i="1"/>
  <c r="AA3638" i="1"/>
  <c r="X3637" i="1"/>
  <c r="AA3637" i="1"/>
  <c r="X3636" i="1"/>
  <c r="AA3636" i="1"/>
  <c r="X3635" i="1"/>
  <c r="AA3635" i="1"/>
  <c r="X3634" i="1"/>
  <c r="AA3634" i="1"/>
  <c r="X3633" i="1"/>
  <c r="AA3633" i="1"/>
  <c r="X3632" i="1"/>
  <c r="AA3632" i="1"/>
  <c r="X3631" i="1"/>
  <c r="AA3631" i="1"/>
  <c r="X3630" i="1"/>
  <c r="AA3630" i="1"/>
  <c r="X3629" i="1"/>
  <c r="AA3629" i="1"/>
  <c r="X3628" i="1"/>
  <c r="AA3628" i="1"/>
  <c r="X3627" i="1"/>
  <c r="AA3627" i="1"/>
  <c r="X3626" i="1"/>
  <c r="AA3626" i="1"/>
  <c r="X3625" i="1"/>
  <c r="AA3625" i="1"/>
  <c r="X3624" i="1"/>
  <c r="AA3624" i="1"/>
  <c r="X3623" i="1"/>
  <c r="AA3623" i="1"/>
  <c r="X3622" i="1"/>
  <c r="AA3622" i="1"/>
  <c r="X3621" i="1"/>
  <c r="AA3621" i="1"/>
  <c r="X3620" i="1"/>
  <c r="AA3620" i="1"/>
  <c r="X3619" i="1"/>
  <c r="AA3619" i="1"/>
  <c r="X3618" i="1"/>
  <c r="AA3618" i="1"/>
  <c r="X3617" i="1"/>
  <c r="AA3617" i="1"/>
  <c r="X3616" i="1"/>
  <c r="AA3616" i="1"/>
  <c r="X3615" i="1"/>
  <c r="AA3615" i="1"/>
  <c r="X3614" i="1"/>
  <c r="AA3614" i="1"/>
  <c r="X3613" i="1"/>
  <c r="AA3613" i="1"/>
  <c r="X3612" i="1"/>
  <c r="AA3612" i="1"/>
  <c r="X3611" i="1"/>
  <c r="AA3611" i="1"/>
  <c r="X3610" i="1"/>
  <c r="AA3610" i="1"/>
  <c r="X3609" i="1"/>
  <c r="AA3609" i="1"/>
  <c r="X3608" i="1"/>
  <c r="AA3608" i="1"/>
  <c r="X3607" i="1"/>
  <c r="AA3607" i="1"/>
  <c r="X3606" i="1"/>
  <c r="AA3606" i="1"/>
  <c r="X3605" i="1"/>
  <c r="AA3605" i="1"/>
  <c r="X3604" i="1"/>
  <c r="AA3604" i="1"/>
  <c r="X3603" i="1"/>
  <c r="AA3603" i="1"/>
  <c r="X3602" i="1"/>
  <c r="AA3602" i="1"/>
  <c r="X3601" i="1"/>
  <c r="AA3601" i="1"/>
  <c r="X3600" i="1"/>
  <c r="AA3600" i="1"/>
  <c r="X3599" i="1"/>
  <c r="AA3599" i="1"/>
  <c r="X3598" i="1"/>
  <c r="AA3598" i="1"/>
  <c r="X3597" i="1"/>
  <c r="AA3597" i="1"/>
  <c r="X3596" i="1"/>
  <c r="AA3596" i="1"/>
  <c r="X3595" i="1"/>
  <c r="AA3595" i="1"/>
  <c r="X3594" i="1"/>
  <c r="AA3594" i="1"/>
  <c r="X3593" i="1"/>
  <c r="AA3593" i="1"/>
  <c r="X3592" i="1"/>
  <c r="AA3592" i="1"/>
  <c r="X3591" i="1"/>
  <c r="AA3591" i="1"/>
  <c r="X3590" i="1"/>
  <c r="AA3590" i="1"/>
  <c r="X3589" i="1"/>
  <c r="AA3589" i="1"/>
  <c r="X3588" i="1"/>
  <c r="AA3588" i="1"/>
  <c r="X3587" i="1"/>
  <c r="AA3587" i="1"/>
  <c r="X3586" i="1"/>
  <c r="AA3586" i="1"/>
  <c r="X3585" i="1"/>
  <c r="AA3585" i="1"/>
  <c r="X3584" i="1"/>
  <c r="AA3584" i="1"/>
  <c r="X3583" i="1"/>
  <c r="AA3583" i="1"/>
  <c r="X3582" i="1"/>
  <c r="AA3582" i="1"/>
  <c r="X3581" i="1"/>
  <c r="AA3581" i="1"/>
  <c r="X3580" i="1"/>
  <c r="AA3580" i="1"/>
  <c r="X3579" i="1"/>
  <c r="AA3579" i="1"/>
  <c r="X3578" i="1"/>
  <c r="AA3578" i="1"/>
  <c r="X3577" i="1"/>
  <c r="AA3577" i="1"/>
  <c r="X3576" i="1"/>
  <c r="AA3576" i="1"/>
  <c r="X3575" i="1"/>
  <c r="AA3575" i="1"/>
  <c r="X3574" i="1"/>
  <c r="AA3574" i="1"/>
  <c r="X3573" i="1"/>
  <c r="AA3573" i="1"/>
  <c r="X3572" i="1"/>
  <c r="AA3572" i="1"/>
  <c r="X3571" i="1"/>
  <c r="AA3571" i="1"/>
  <c r="X3570" i="1"/>
  <c r="AA3570" i="1"/>
  <c r="X3569" i="1"/>
  <c r="AA3569" i="1"/>
  <c r="X3568" i="1"/>
  <c r="AA3568" i="1"/>
  <c r="X3567" i="1"/>
  <c r="AA3567" i="1"/>
  <c r="X3566" i="1"/>
  <c r="AA3566" i="1"/>
  <c r="X3565" i="1"/>
  <c r="AA3565" i="1"/>
  <c r="X3564" i="1"/>
  <c r="AA3564" i="1"/>
  <c r="X3563" i="1"/>
  <c r="AA3563" i="1"/>
  <c r="X3562" i="1"/>
  <c r="AA3562" i="1"/>
  <c r="X3561" i="1"/>
  <c r="AA3561" i="1"/>
  <c r="X3560" i="1"/>
  <c r="AA3560" i="1"/>
  <c r="X3559" i="1"/>
  <c r="AA3559" i="1"/>
  <c r="X3558" i="1"/>
  <c r="AA3558" i="1"/>
  <c r="X3557" i="1"/>
  <c r="AA3557" i="1"/>
  <c r="X3556" i="1"/>
  <c r="AA3556" i="1"/>
  <c r="X3555" i="1"/>
  <c r="AA3555" i="1"/>
  <c r="X3554" i="1"/>
  <c r="AA3554" i="1"/>
  <c r="X3553" i="1"/>
  <c r="AA3553" i="1"/>
  <c r="X3552" i="1"/>
  <c r="AA3552" i="1"/>
  <c r="X3551" i="1"/>
  <c r="AA3551" i="1"/>
  <c r="X3550" i="1"/>
  <c r="AA3550" i="1"/>
  <c r="X3549" i="1"/>
  <c r="AA3549" i="1"/>
  <c r="X3548" i="1"/>
  <c r="AA3548" i="1"/>
  <c r="X3547" i="1"/>
  <c r="AA3547" i="1"/>
  <c r="X3546" i="1"/>
  <c r="AA3546" i="1"/>
  <c r="X3545" i="1"/>
  <c r="AA3545" i="1"/>
  <c r="X3544" i="1"/>
  <c r="AA3544" i="1"/>
  <c r="X3543" i="1"/>
  <c r="AA3543" i="1"/>
  <c r="X3542" i="1"/>
  <c r="AA3542" i="1"/>
  <c r="X3541" i="1"/>
  <c r="AA3541" i="1"/>
  <c r="X3540" i="1"/>
  <c r="AA3540" i="1"/>
  <c r="X3539" i="1"/>
  <c r="AA3539" i="1"/>
  <c r="X3538" i="1"/>
  <c r="AA3538" i="1"/>
  <c r="X3537" i="1"/>
  <c r="AA3537" i="1"/>
  <c r="X3536" i="1"/>
  <c r="AA3536" i="1"/>
  <c r="X3535" i="1"/>
  <c r="AA3535" i="1"/>
  <c r="X3534" i="1"/>
  <c r="AA3534" i="1"/>
  <c r="X3533" i="1"/>
  <c r="AA3533" i="1"/>
  <c r="X3532" i="1"/>
  <c r="AA3532" i="1"/>
  <c r="X3531" i="1"/>
  <c r="AA3531" i="1"/>
  <c r="X3530" i="1"/>
  <c r="AA3530" i="1"/>
  <c r="X3529" i="1"/>
  <c r="AA3529" i="1"/>
  <c r="X3528" i="1"/>
  <c r="AA3528" i="1"/>
  <c r="X3527" i="1"/>
  <c r="AA3527" i="1"/>
  <c r="X3526" i="1"/>
  <c r="AA3526" i="1"/>
  <c r="X3525" i="1"/>
  <c r="AA3525" i="1"/>
  <c r="X3524" i="1"/>
  <c r="AA3524" i="1"/>
  <c r="X3523" i="1"/>
  <c r="AA3523" i="1"/>
  <c r="X3522" i="1"/>
  <c r="AA3522" i="1"/>
  <c r="X3521" i="1"/>
  <c r="AA3521" i="1"/>
  <c r="X3520" i="1"/>
  <c r="AA3520" i="1"/>
  <c r="X3519" i="1"/>
  <c r="AA3519" i="1"/>
  <c r="X3518" i="1"/>
  <c r="AA3518" i="1"/>
  <c r="X3517" i="1"/>
  <c r="AA3517" i="1"/>
  <c r="X3516" i="1"/>
  <c r="AA3516" i="1"/>
  <c r="X3515" i="1"/>
  <c r="AA3515" i="1"/>
  <c r="X3514" i="1"/>
  <c r="AA3514" i="1"/>
  <c r="X3513" i="1"/>
  <c r="AA3513" i="1"/>
  <c r="X3512" i="1"/>
  <c r="AA3512" i="1"/>
  <c r="X3511" i="1"/>
  <c r="AA3511" i="1"/>
  <c r="X3510" i="1"/>
  <c r="AA3510" i="1"/>
  <c r="X3509" i="1"/>
  <c r="AA3509" i="1"/>
  <c r="X3508" i="1"/>
  <c r="AA3508" i="1"/>
  <c r="X3507" i="1"/>
  <c r="AA3507" i="1"/>
  <c r="X3506" i="1"/>
  <c r="AA3506" i="1"/>
  <c r="X3505" i="1"/>
  <c r="AA3505" i="1"/>
  <c r="X3504" i="1"/>
  <c r="AA3504" i="1"/>
  <c r="X3503" i="1"/>
  <c r="AA3503" i="1"/>
  <c r="X3502" i="1"/>
  <c r="AA3502" i="1"/>
  <c r="X3501" i="1"/>
  <c r="AA3501" i="1"/>
  <c r="X3500" i="1"/>
  <c r="AA3500" i="1"/>
  <c r="X3499" i="1"/>
  <c r="AA3499" i="1"/>
  <c r="X3498" i="1"/>
  <c r="AA3498" i="1"/>
  <c r="X3497" i="1"/>
  <c r="AA3497" i="1"/>
  <c r="X3496" i="1"/>
  <c r="AA3496" i="1"/>
  <c r="X3495" i="1"/>
  <c r="AA3495" i="1"/>
  <c r="X3494" i="1"/>
  <c r="AA3494" i="1"/>
  <c r="X3493" i="1"/>
  <c r="AA3493" i="1"/>
  <c r="X3492" i="1"/>
  <c r="AA3492" i="1"/>
  <c r="X3491" i="1"/>
  <c r="AA3491" i="1"/>
  <c r="X3490" i="1"/>
  <c r="AA3490" i="1"/>
  <c r="X3489" i="1"/>
  <c r="AA3489" i="1"/>
  <c r="X3488" i="1"/>
  <c r="AA3488" i="1"/>
  <c r="X3487" i="1"/>
  <c r="AA3487" i="1"/>
  <c r="AC39" i="7"/>
  <c r="AC40" i="7"/>
  <c r="AC41" i="7"/>
  <c r="AC42" i="7"/>
  <c r="AC43" i="7"/>
  <c r="AC44" i="7"/>
  <c r="AC45" i="7"/>
  <c r="AE39" i="7"/>
  <c r="AE40" i="7"/>
  <c r="AE41" i="7"/>
  <c r="AE42" i="7"/>
  <c r="AE43" i="7"/>
  <c r="AE44" i="7"/>
  <c r="AE45" i="7"/>
  <c r="AG39" i="7"/>
  <c r="AG40" i="7"/>
  <c r="AG41" i="7"/>
  <c r="AG42" i="7"/>
  <c r="AG43" i="7"/>
  <c r="AG44" i="7"/>
  <c r="AG45" i="7"/>
  <c r="AH39" i="7"/>
  <c r="AH40" i="7"/>
  <c r="AH41" i="7"/>
  <c r="AH42" i="7"/>
  <c r="AH43" i="7"/>
  <c r="AH44" i="7"/>
  <c r="AH45" i="7"/>
  <c r="AI39" i="7"/>
  <c r="AI40" i="7"/>
  <c r="AI41" i="7"/>
  <c r="AI42" i="7"/>
  <c r="AI43" i="7"/>
  <c r="AI44" i="7"/>
  <c r="AI45" i="7"/>
  <c r="AK39" i="7"/>
  <c r="AL39" i="7" s="1"/>
  <c r="AK40" i="7"/>
  <c r="AK41" i="7"/>
  <c r="AL41" i="7" s="1"/>
  <c r="AK42" i="7"/>
  <c r="AL42" i="7" s="1"/>
  <c r="AK43" i="7"/>
  <c r="AL43" i="7" s="1"/>
  <c r="AK44" i="7"/>
  <c r="AL44" i="7" s="1"/>
  <c r="AK45" i="7"/>
  <c r="AL45" i="7" s="1"/>
  <c r="AL40" i="7"/>
  <c r="U45" i="7"/>
  <c r="B45" i="7"/>
  <c r="U44" i="7"/>
  <c r="B44" i="7"/>
  <c r="U43" i="7"/>
  <c r="B43" i="7"/>
  <c r="U42" i="7"/>
  <c r="B42" i="7"/>
  <c r="U41" i="7"/>
  <c r="B41" i="7"/>
  <c r="U40" i="7"/>
  <c r="B40" i="7"/>
  <c r="U39" i="7"/>
  <c r="B39" i="7"/>
  <c r="Y27" i="15"/>
  <c r="Y28" i="15"/>
  <c r="Y29" i="15"/>
  <c r="Y30" i="15"/>
  <c r="Y31" i="15"/>
  <c r="Y32" i="15"/>
  <c r="Y33" i="15"/>
  <c r="Y34" i="15"/>
  <c r="Y35" i="15"/>
  <c r="Y36" i="15"/>
  <c r="Y37" i="15"/>
  <c r="Y38" i="15"/>
  <c r="Y39" i="15"/>
  <c r="Y40" i="15"/>
  <c r="Y41" i="15"/>
  <c r="AA27" i="15"/>
  <c r="AA28" i="15"/>
  <c r="AA29" i="15"/>
  <c r="AA30" i="15"/>
  <c r="AA31" i="15"/>
  <c r="AA32" i="15"/>
  <c r="AA33" i="15"/>
  <c r="AA34" i="15"/>
  <c r="AA35" i="15"/>
  <c r="AA36" i="15"/>
  <c r="AA37" i="15"/>
  <c r="AA38" i="15"/>
  <c r="AA39" i="15"/>
  <c r="AA40" i="15"/>
  <c r="AA41" i="15"/>
  <c r="AB27" i="15"/>
  <c r="AB28" i="15"/>
  <c r="AB29" i="15"/>
  <c r="AB30" i="15"/>
  <c r="AB31" i="15"/>
  <c r="AB32" i="15"/>
  <c r="AB33" i="15"/>
  <c r="AB34" i="15"/>
  <c r="AB35" i="15"/>
  <c r="AB36" i="15"/>
  <c r="AB37" i="15"/>
  <c r="AB38" i="15"/>
  <c r="AB39" i="15"/>
  <c r="AB40" i="15"/>
  <c r="AB41" i="15"/>
  <c r="AC27" i="15"/>
  <c r="AC28" i="15"/>
  <c r="AC29" i="15"/>
  <c r="AC30" i="15"/>
  <c r="AC31" i="15"/>
  <c r="AC32" i="15"/>
  <c r="AC33" i="15"/>
  <c r="AC34" i="15"/>
  <c r="AC35" i="15"/>
  <c r="AC36" i="15"/>
  <c r="AC37" i="15"/>
  <c r="AC38" i="15"/>
  <c r="AC39" i="15"/>
  <c r="AC40" i="15"/>
  <c r="AC41" i="15"/>
  <c r="AK27" i="15"/>
  <c r="AK28" i="15"/>
  <c r="AK29" i="15"/>
  <c r="AK30" i="15"/>
  <c r="AK31" i="15"/>
  <c r="AK32" i="15"/>
  <c r="AK33" i="15"/>
  <c r="AK34" i="15"/>
  <c r="AK35" i="15"/>
  <c r="AK36" i="15"/>
  <c r="AK37" i="15"/>
  <c r="AK38" i="15"/>
  <c r="AK39" i="15"/>
  <c r="AK40" i="15"/>
  <c r="AK41" i="15"/>
  <c r="AN27" i="15"/>
  <c r="AN28" i="15"/>
  <c r="AN29" i="15"/>
  <c r="AN30" i="15"/>
  <c r="AN31" i="15"/>
  <c r="AN32" i="15"/>
  <c r="AN33" i="15"/>
  <c r="AN34" i="15"/>
  <c r="AN35" i="15"/>
  <c r="AN36" i="15"/>
  <c r="AN37" i="15"/>
  <c r="AN38" i="15"/>
  <c r="AN39" i="15"/>
  <c r="AN40" i="15"/>
  <c r="AN41" i="15"/>
  <c r="AP27" i="15"/>
  <c r="AP28" i="15"/>
  <c r="AP29" i="15"/>
  <c r="AP30" i="15"/>
  <c r="AP31" i="15"/>
  <c r="AP32" i="15"/>
  <c r="AP33" i="15"/>
  <c r="AP34" i="15"/>
  <c r="AP35" i="15"/>
  <c r="AP36" i="15"/>
  <c r="AP37" i="15"/>
  <c r="AP38" i="15"/>
  <c r="AP39" i="15"/>
  <c r="AP40" i="15"/>
  <c r="AP41" i="15"/>
  <c r="AQ27" i="15"/>
  <c r="AQ28" i="15"/>
  <c r="AQ29" i="15"/>
  <c r="AQ30" i="15"/>
  <c r="AQ31" i="15"/>
  <c r="AQ32" i="15"/>
  <c r="AQ33" i="15"/>
  <c r="AQ34" i="15"/>
  <c r="AQ35" i="15"/>
  <c r="AQ36" i="15"/>
  <c r="AQ37" i="15"/>
  <c r="AQ38" i="15"/>
  <c r="AQ39" i="15"/>
  <c r="AQ40" i="15"/>
  <c r="AQ41" i="15"/>
  <c r="AR27" i="15"/>
  <c r="AR28" i="15"/>
  <c r="AR29" i="15"/>
  <c r="AR30" i="15"/>
  <c r="AR31" i="15"/>
  <c r="AR32" i="15"/>
  <c r="AR33" i="15"/>
  <c r="AR34" i="15"/>
  <c r="AR35" i="15"/>
  <c r="AR36" i="15"/>
  <c r="AR37" i="15"/>
  <c r="AR38" i="15"/>
  <c r="AR39" i="15"/>
  <c r="AR40" i="15"/>
  <c r="AR41" i="15"/>
  <c r="O41" i="15"/>
  <c r="R41" i="15" s="1"/>
  <c r="U41" i="15"/>
  <c r="I41" i="15"/>
  <c r="H41" i="15"/>
  <c r="O40" i="15"/>
  <c r="R40" i="15"/>
  <c r="U40" i="15" s="1"/>
  <c r="I40" i="15"/>
  <c r="H40" i="15"/>
  <c r="O39" i="15"/>
  <c r="R39" i="15" s="1"/>
  <c r="U39" i="15"/>
  <c r="I39" i="15"/>
  <c r="H39" i="15"/>
  <c r="O38" i="15"/>
  <c r="R38" i="15" s="1"/>
  <c r="U38" i="15" s="1"/>
  <c r="I38" i="15"/>
  <c r="H38" i="15"/>
  <c r="O37" i="15"/>
  <c r="R37" i="15"/>
  <c r="U37" i="15" s="1"/>
  <c r="I37" i="15"/>
  <c r="H37" i="15"/>
  <c r="O36" i="15"/>
  <c r="R36" i="15"/>
  <c r="U36" i="15"/>
  <c r="I36" i="15"/>
  <c r="H36" i="15"/>
  <c r="O35" i="15"/>
  <c r="R35" i="15" s="1"/>
  <c r="U35" i="15" s="1"/>
  <c r="I35" i="15"/>
  <c r="H35" i="15"/>
  <c r="O34" i="15"/>
  <c r="R34" i="15"/>
  <c r="U34" i="15" s="1"/>
  <c r="I34" i="15"/>
  <c r="H34" i="15"/>
  <c r="O33" i="15"/>
  <c r="R33" i="15" s="1"/>
  <c r="U33" i="15" s="1"/>
  <c r="I33" i="15"/>
  <c r="H33" i="15"/>
  <c r="O32" i="15"/>
  <c r="R32" i="15" s="1"/>
  <c r="U32" i="15" s="1"/>
  <c r="I32" i="15"/>
  <c r="H32" i="15"/>
  <c r="O31" i="15"/>
  <c r="R31" i="15"/>
  <c r="U31" i="15" s="1"/>
  <c r="I31" i="15"/>
  <c r="H31" i="15"/>
  <c r="O30" i="15"/>
  <c r="R30" i="15" s="1"/>
  <c r="U30" i="15" s="1"/>
  <c r="I30" i="15"/>
  <c r="H30" i="15"/>
  <c r="O29" i="15"/>
  <c r="R29" i="15" s="1"/>
  <c r="U29" i="15"/>
  <c r="I29" i="15"/>
  <c r="H29" i="15"/>
  <c r="O28" i="15"/>
  <c r="R28" i="15"/>
  <c r="U28" i="15"/>
  <c r="I28" i="15"/>
  <c r="H28" i="15"/>
  <c r="O27" i="15"/>
  <c r="R27" i="15" s="1"/>
  <c r="U27" i="15"/>
  <c r="I27" i="15"/>
  <c r="H27" i="15"/>
  <c r="L217" i="19"/>
  <c r="N217" i="19"/>
  <c r="Q217" i="19"/>
  <c r="X217" i="19"/>
  <c r="AA217" i="19"/>
  <c r="L216" i="19"/>
  <c r="N216" i="19"/>
  <c r="Q216" i="19"/>
  <c r="X216" i="19"/>
  <c r="AA216" i="19"/>
  <c r="L215" i="19"/>
  <c r="N215" i="19"/>
  <c r="Q215" i="19"/>
  <c r="X215" i="19"/>
  <c r="AA215" i="19"/>
  <c r="L163" i="19"/>
  <c r="L164" i="19"/>
  <c r="L165" i="19"/>
  <c r="L166" i="19"/>
  <c r="L167" i="19"/>
  <c r="L168" i="19"/>
  <c r="L169" i="19"/>
  <c r="L170" i="19"/>
  <c r="L171" i="19"/>
  <c r="L172" i="19"/>
  <c r="L173" i="19"/>
  <c r="L174" i="19"/>
  <c r="L175" i="19"/>
  <c r="L176" i="19"/>
  <c r="L177" i="19"/>
  <c r="L178" i="19"/>
  <c r="L179" i="19"/>
  <c r="L180" i="19"/>
  <c r="L181"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8" i="19"/>
  <c r="L209" i="19"/>
  <c r="L210" i="19"/>
  <c r="L211" i="19"/>
  <c r="L212" i="19"/>
  <c r="L213" i="19"/>
  <c r="L214"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X163" i="19"/>
  <c r="X164" i="19"/>
  <c r="X165" i="19"/>
  <c r="X166" i="19"/>
  <c r="X167" i="19"/>
  <c r="X168" i="19"/>
  <c r="X169" i="19"/>
  <c r="X170" i="19"/>
  <c r="X171" i="19"/>
  <c r="X172" i="19"/>
  <c r="X173" i="19"/>
  <c r="X174" i="19"/>
  <c r="X175" i="19"/>
  <c r="X176" i="19"/>
  <c r="X177" i="19"/>
  <c r="X178" i="19"/>
  <c r="X179" i="19"/>
  <c r="X180" i="19"/>
  <c r="X181" i="19"/>
  <c r="X182" i="19"/>
  <c r="X183" i="19"/>
  <c r="X184" i="19"/>
  <c r="X185" i="19"/>
  <c r="X186" i="19"/>
  <c r="X187" i="19"/>
  <c r="X188" i="19"/>
  <c r="X189" i="19"/>
  <c r="X190" i="19"/>
  <c r="X191" i="19"/>
  <c r="X192" i="19"/>
  <c r="X193" i="19"/>
  <c r="X194" i="19"/>
  <c r="X195" i="19"/>
  <c r="X196" i="19"/>
  <c r="X197" i="19"/>
  <c r="X198" i="19"/>
  <c r="X199" i="19"/>
  <c r="X200" i="19"/>
  <c r="X201" i="19"/>
  <c r="X202" i="19"/>
  <c r="X203" i="19"/>
  <c r="X204" i="19"/>
  <c r="X205" i="19"/>
  <c r="X206" i="19"/>
  <c r="X207" i="19"/>
  <c r="X208" i="19"/>
  <c r="X209" i="19"/>
  <c r="X210" i="19"/>
  <c r="X211" i="19"/>
  <c r="X212" i="19"/>
  <c r="X213" i="19"/>
  <c r="X214" i="19"/>
  <c r="AA163" i="19"/>
  <c r="AA164" i="19"/>
  <c r="AA165" i="19"/>
  <c r="AA166" i="19"/>
  <c r="AA167" i="19"/>
  <c r="AA168" i="19"/>
  <c r="AA169" i="19"/>
  <c r="AA170" i="19"/>
  <c r="AA171" i="19"/>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A209" i="19"/>
  <c r="AA210" i="19"/>
  <c r="AA211" i="19"/>
  <c r="AA212" i="19"/>
  <c r="AA213" i="19"/>
  <c r="AA214" i="19"/>
  <c r="L2784" i="1"/>
  <c r="N2784" i="1"/>
  <c r="Q2784" i="1"/>
  <c r="L2785" i="1"/>
  <c r="N2785" i="1"/>
  <c r="Q2785" i="1"/>
  <c r="L2786" i="1"/>
  <c r="N2786" i="1"/>
  <c r="Q2786" i="1"/>
  <c r="L2787" i="1"/>
  <c r="N2787" i="1"/>
  <c r="Q2787" i="1"/>
  <c r="L2788" i="1"/>
  <c r="N2788" i="1"/>
  <c r="Q2788" i="1"/>
  <c r="L2789" i="1"/>
  <c r="N2789" i="1"/>
  <c r="Q2789" i="1"/>
  <c r="L2790" i="1"/>
  <c r="N2790" i="1"/>
  <c r="Q2790" i="1"/>
  <c r="L2791" i="1"/>
  <c r="N2791" i="1"/>
  <c r="Q2791" i="1"/>
  <c r="L2792" i="1"/>
  <c r="N2792" i="1"/>
  <c r="Q2792" i="1"/>
  <c r="L2793" i="1"/>
  <c r="N2793" i="1"/>
  <c r="Q2793" i="1"/>
  <c r="L2794" i="1"/>
  <c r="N2794" i="1"/>
  <c r="Q2794" i="1"/>
  <c r="L2795" i="1"/>
  <c r="N2795" i="1"/>
  <c r="Q2795" i="1"/>
  <c r="L2796" i="1"/>
  <c r="N2796" i="1"/>
  <c r="Q2796" i="1"/>
  <c r="L2797" i="1"/>
  <c r="N2797" i="1"/>
  <c r="Q2797" i="1"/>
  <c r="L2798" i="1"/>
  <c r="N2798" i="1"/>
  <c r="Q2798" i="1"/>
  <c r="L2799" i="1"/>
  <c r="N2799" i="1"/>
  <c r="Q2799" i="1"/>
  <c r="L2800" i="1"/>
  <c r="N2800" i="1"/>
  <c r="Q2800" i="1"/>
  <c r="L2801" i="1"/>
  <c r="N2801" i="1"/>
  <c r="Q2801" i="1"/>
  <c r="L2802" i="1"/>
  <c r="N2802" i="1"/>
  <c r="Q2802" i="1"/>
  <c r="L2803" i="1"/>
  <c r="N2803" i="1"/>
  <c r="Q2803" i="1"/>
  <c r="L2804" i="1"/>
  <c r="N2804" i="1"/>
  <c r="Q2804" i="1"/>
  <c r="L2805" i="1"/>
  <c r="N2805" i="1"/>
  <c r="Q2805" i="1"/>
  <c r="L2806" i="1"/>
  <c r="N2806" i="1"/>
  <c r="Q2806" i="1"/>
  <c r="L2807" i="1"/>
  <c r="N2807" i="1"/>
  <c r="Q2807" i="1"/>
  <c r="L2808" i="1"/>
  <c r="N2808" i="1"/>
  <c r="Q2808" i="1"/>
  <c r="L2809" i="1"/>
  <c r="N2809" i="1"/>
  <c r="Q2809" i="1"/>
  <c r="L2810" i="1"/>
  <c r="N2810" i="1"/>
  <c r="Q2810" i="1"/>
  <c r="L2811" i="1"/>
  <c r="N2811" i="1"/>
  <c r="Q2811" i="1"/>
  <c r="L2812" i="1"/>
  <c r="N2812" i="1"/>
  <c r="Q2812" i="1"/>
  <c r="L2813" i="1"/>
  <c r="N2813" i="1"/>
  <c r="Q2813" i="1"/>
  <c r="L2814" i="1"/>
  <c r="N2814" i="1"/>
  <c r="Q2814" i="1"/>
  <c r="L2815" i="1"/>
  <c r="N2815" i="1"/>
  <c r="Q2815" i="1"/>
  <c r="L2816" i="1"/>
  <c r="N2816" i="1"/>
  <c r="Q2816" i="1"/>
  <c r="L2817" i="1"/>
  <c r="N2817" i="1"/>
  <c r="Q2817" i="1"/>
  <c r="L2818" i="1"/>
  <c r="N2818" i="1"/>
  <c r="Q2818" i="1"/>
  <c r="L2819" i="1"/>
  <c r="N2819" i="1"/>
  <c r="Q2819" i="1"/>
  <c r="L2820" i="1"/>
  <c r="N2820" i="1"/>
  <c r="Q2820" i="1"/>
  <c r="L2821" i="1"/>
  <c r="N2821" i="1"/>
  <c r="Q2821" i="1"/>
  <c r="L2822" i="1"/>
  <c r="N2822" i="1"/>
  <c r="Q2822" i="1"/>
  <c r="L2823" i="1"/>
  <c r="N2823" i="1"/>
  <c r="Q2823" i="1"/>
  <c r="L2824" i="1"/>
  <c r="N2824" i="1"/>
  <c r="Q2824" i="1"/>
  <c r="L2825" i="1"/>
  <c r="N2825" i="1"/>
  <c r="Q2825" i="1"/>
  <c r="L2826" i="1"/>
  <c r="N2826" i="1"/>
  <c r="Q2826" i="1"/>
  <c r="L2827" i="1"/>
  <c r="N2827" i="1"/>
  <c r="Q2827" i="1"/>
  <c r="L2828" i="1"/>
  <c r="N2828" i="1"/>
  <c r="Q2828" i="1"/>
  <c r="L2829" i="1"/>
  <c r="N2829" i="1"/>
  <c r="Q2829" i="1"/>
  <c r="L2830" i="1"/>
  <c r="N2830" i="1"/>
  <c r="Q2830" i="1"/>
  <c r="L2831" i="1"/>
  <c r="N2831" i="1"/>
  <c r="Q2831" i="1"/>
  <c r="L2832" i="1"/>
  <c r="N2832" i="1"/>
  <c r="Q2832" i="1"/>
  <c r="L2833" i="1"/>
  <c r="N2833" i="1"/>
  <c r="Q2833" i="1"/>
  <c r="L2834" i="1"/>
  <c r="N2834" i="1"/>
  <c r="Q2834" i="1"/>
  <c r="L2835" i="1"/>
  <c r="N2835" i="1"/>
  <c r="Q2835" i="1"/>
  <c r="L2836" i="1"/>
  <c r="N2836" i="1"/>
  <c r="Q2836" i="1"/>
  <c r="L2837" i="1"/>
  <c r="N2837" i="1"/>
  <c r="Q2837" i="1"/>
  <c r="L2838" i="1"/>
  <c r="N2838" i="1"/>
  <c r="Q2838" i="1"/>
  <c r="L2839" i="1"/>
  <c r="N2839" i="1"/>
  <c r="Q2839" i="1"/>
  <c r="L2840" i="1"/>
  <c r="N2840" i="1"/>
  <c r="Q2840" i="1"/>
  <c r="L2841" i="1"/>
  <c r="N2841" i="1"/>
  <c r="Q2841" i="1"/>
  <c r="L2842" i="1"/>
  <c r="N2842" i="1"/>
  <c r="Q2842" i="1"/>
  <c r="L2843" i="1"/>
  <c r="N2843" i="1"/>
  <c r="Q2843" i="1"/>
  <c r="L2844" i="1"/>
  <c r="N2844" i="1"/>
  <c r="Q2844" i="1"/>
  <c r="L2845" i="1"/>
  <c r="N2845" i="1"/>
  <c r="Q2845" i="1"/>
  <c r="L2846" i="1"/>
  <c r="N2846" i="1"/>
  <c r="Q2846" i="1"/>
  <c r="L2847" i="1"/>
  <c r="N2847" i="1"/>
  <c r="Q2847" i="1"/>
  <c r="L2848" i="1"/>
  <c r="N2848" i="1"/>
  <c r="Q2848" i="1"/>
  <c r="L2849" i="1"/>
  <c r="N2849" i="1"/>
  <c r="Q2849" i="1"/>
  <c r="L2850" i="1"/>
  <c r="N2850" i="1"/>
  <c r="Q2850" i="1"/>
  <c r="L2851" i="1"/>
  <c r="N2851" i="1"/>
  <c r="Q2851" i="1"/>
  <c r="L2852" i="1"/>
  <c r="N2852" i="1"/>
  <c r="Q2852" i="1"/>
  <c r="L2853" i="1"/>
  <c r="N2853" i="1"/>
  <c r="Q2853" i="1"/>
  <c r="L2854" i="1"/>
  <c r="N2854" i="1"/>
  <c r="Q2854" i="1"/>
  <c r="L2855" i="1"/>
  <c r="N2855" i="1"/>
  <c r="Q2855" i="1"/>
  <c r="L2856" i="1"/>
  <c r="N2856" i="1"/>
  <c r="Q2856" i="1"/>
  <c r="L2857" i="1"/>
  <c r="N2857" i="1"/>
  <c r="Q2857" i="1"/>
  <c r="L2858" i="1"/>
  <c r="N2858" i="1"/>
  <c r="Q2858" i="1"/>
  <c r="L2859" i="1"/>
  <c r="N2859" i="1"/>
  <c r="Q2859" i="1"/>
  <c r="L2860" i="1"/>
  <c r="N2860" i="1"/>
  <c r="Q2860" i="1"/>
  <c r="L2861" i="1"/>
  <c r="N2861" i="1"/>
  <c r="Q2861" i="1"/>
  <c r="L2862" i="1"/>
  <c r="N2862" i="1"/>
  <c r="Q2862" i="1"/>
  <c r="L2863" i="1"/>
  <c r="N2863" i="1"/>
  <c r="Q2863" i="1"/>
  <c r="L2864" i="1"/>
  <c r="N2864" i="1"/>
  <c r="Q2864" i="1"/>
  <c r="L2865" i="1"/>
  <c r="N2865" i="1"/>
  <c r="Q2865" i="1"/>
  <c r="L2866" i="1"/>
  <c r="N2866" i="1"/>
  <c r="Q2866" i="1"/>
  <c r="L2867" i="1"/>
  <c r="N2867" i="1"/>
  <c r="Q2867" i="1"/>
  <c r="L2868" i="1"/>
  <c r="N2868" i="1"/>
  <c r="Q2868" i="1"/>
  <c r="L2869" i="1"/>
  <c r="N2869" i="1"/>
  <c r="Q2869" i="1"/>
  <c r="L2870" i="1"/>
  <c r="N2870" i="1"/>
  <c r="Q2870" i="1"/>
  <c r="L2871" i="1"/>
  <c r="N2871" i="1"/>
  <c r="Q2871" i="1"/>
  <c r="L2872" i="1"/>
  <c r="N2872" i="1"/>
  <c r="Q2872" i="1"/>
  <c r="L2873" i="1"/>
  <c r="N2873" i="1"/>
  <c r="Q2873" i="1"/>
  <c r="L2874" i="1"/>
  <c r="N2874" i="1"/>
  <c r="Q2874" i="1"/>
  <c r="L2875" i="1"/>
  <c r="N2875" i="1"/>
  <c r="Q2875" i="1"/>
  <c r="L2876" i="1"/>
  <c r="N2876" i="1"/>
  <c r="Q2876" i="1"/>
  <c r="L2877" i="1"/>
  <c r="N2877" i="1"/>
  <c r="Q2877" i="1"/>
  <c r="L2878" i="1"/>
  <c r="N2878" i="1"/>
  <c r="Q2878" i="1"/>
  <c r="L2879" i="1"/>
  <c r="N2879" i="1"/>
  <c r="Q2879" i="1"/>
  <c r="L2880" i="1"/>
  <c r="N2880" i="1"/>
  <c r="Q2880" i="1"/>
  <c r="L2881" i="1"/>
  <c r="N2881" i="1"/>
  <c r="Q2881" i="1"/>
  <c r="L2882" i="1"/>
  <c r="N2882" i="1"/>
  <c r="Q2882" i="1"/>
  <c r="L2883" i="1"/>
  <c r="N2883" i="1"/>
  <c r="Q2883" i="1"/>
  <c r="L2884" i="1"/>
  <c r="N2884" i="1"/>
  <c r="Q2884" i="1"/>
  <c r="L2885" i="1"/>
  <c r="N2885" i="1"/>
  <c r="Q2885" i="1"/>
  <c r="L2886" i="1"/>
  <c r="N2886" i="1"/>
  <c r="Q2886" i="1"/>
  <c r="L2887" i="1"/>
  <c r="N2887" i="1"/>
  <c r="Q2887" i="1"/>
  <c r="L2888" i="1"/>
  <c r="N2888" i="1"/>
  <c r="Q2888" i="1"/>
  <c r="L2889" i="1"/>
  <c r="N2889" i="1"/>
  <c r="Q2889" i="1"/>
  <c r="L2890" i="1"/>
  <c r="N2890" i="1"/>
  <c r="Q2890" i="1"/>
  <c r="L2891" i="1"/>
  <c r="N2891" i="1"/>
  <c r="Q2891" i="1"/>
  <c r="L2892" i="1"/>
  <c r="N2892" i="1"/>
  <c r="Q2892" i="1"/>
  <c r="L2893" i="1"/>
  <c r="N2893" i="1"/>
  <c r="Q2893" i="1"/>
  <c r="L2894" i="1"/>
  <c r="N2894" i="1"/>
  <c r="Q2894" i="1"/>
  <c r="L2895" i="1"/>
  <c r="N2895" i="1"/>
  <c r="Q2895" i="1"/>
  <c r="L2896" i="1"/>
  <c r="N2896" i="1"/>
  <c r="Q2896" i="1"/>
  <c r="L2897" i="1"/>
  <c r="N2897" i="1"/>
  <c r="Q2897" i="1"/>
  <c r="L2898" i="1"/>
  <c r="N2898" i="1"/>
  <c r="Q2898" i="1"/>
  <c r="L2899" i="1"/>
  <c r="N2899" i="1"/>
  <c r="Q2899" i="1"/>
  <c r="L2900" i="1"/>
  <c r="N2900" i="1"/>
  <c r="Q2900" i="1"/>
  <c r="L2901" i="1"/>
  <c r="N2901" i="1"/>
  <c r="Q2901" i="1"/>
  <c r="L2902" i="1"/>
  <c r="N2902" i="1"/>
  <c r="Q2902" i="1"/>
  <c r="L2903" i="1"/>
  <c r="N2903" i="1"/>
  <c r="Q2903" i="1"/>
  <c r="L2904" i="1"/>
  <c r="N2904" i="1"/>
  <c r="Q2904" i="1"/>
  <c r="L2905" i="1"/>
  <c r="N2905" i="1"/>
  <c r="Q2905" i="1"/>
  <c r="L2906" i="1"/>
  <c r="N2906" i="1"/>
  <c r="Q2906" i="1"/>
  <c r="L2907" i="1"/>
  <c r="N2907" i="1"/>
  <c r="Q2907" i="1"/>
  <c r="L2908" i="1"/>
  <c r="N2908" i="1"/>
  <c r="Q2908" i="1"/>
  <c r="L2909" i="1"/>
  <c r="N2909" i="1"/>
  <c r="Q2909" i="1"/>
  <c r="L2910" i="1"/>
  <c r="N2910" i="1"/>
  <c r="Q2910" i="1"/>
  <c r="L2911" i="1"/>
  <c r="N2911" i="1"/>
  <c r="Q2911" i="1"/>
  <c r="L2912" i="1"/>
  <c r="N2912" i="1"/>
  <c r="Q2912" i="1"/>
  <c r="L2913" i="1"/>
  <c r="N2913" i="1"/>
  <c r="Q2913" i="1"/>
  <c r="L2914" i="1"/>
  <c r="N2914" i="1"/>
  <c r="Q2914" i="1"/>
  <c r="L2915" i="1"/>
  <c r="N2915" i="1"/>
  <c r="Q2915" i="1"/>
  <c r="L2916" i="1"/>
  <c r="N2916" i="1"/>
  <c r="Q2916" i="1"/>
  <c r="L2917" i="1"/>
  <c r="N2917" i="1"/>
  <c r="Q2917" i="1"/>
  <c r="L2918" i="1"/>
  <c r="N2918" i="1"/>
  <c r="Q2918" i="1"/>
  <c r="L2919" i="1"/>
  <c r="N2919" i="1"/>
  <c r="Q2919" i="1"/>
  <c r="L2920" i="1"/>
  <c r="N2920" i="1"/>
  <c r="Q2920" i="1"/>
  <c r="L2921" i="1"/>
  <c r="N2921" i="1"/>
  <c r="Q2921" i="1"/>
  <c r="L2922" i="1"/>
  <c r="N2922" i="1"/>
  <c r="Q2922" i="1"/>
  <c r="L2923" i="1"/>
  <c r="N2923" i="1"/>
  <c r="Q2923" i="1"/>
  <c r="L2924" i="1"/>
  <c r="N2924" i="1"/>
  <c r="Q2924" i="1"/>
  <c r="L2925" i="1"/>
  <c r="N2925" i="1"/>
  <c r="Q2925" i="1"/>
  <c r="L2926" i="1"/>
  <c r="N2926" i="1"/>
  <c r="Q2926" i="1"/>
  <c r="L2927" i="1"/>
  <c r="N2927" i="1"/>
  <c r="Q2927" i="1"/>
  <c r="L2928" i="1"/>
  <c r="N2928" i="1"/>
  <c r="Q2928" i="1"/>
  <c r="L2929" i="1"/>
  <c r="N2929" i="1"/>
  <c r="Q2929" i="1"/>
  <c r="L2930" i="1"/>
  <c r="N2930" i="1"/>
  <c r="Q2930" i="1"/>
  <c r="L2931" i="1"/>
  <c r="N2931" i="1"/>
  <c r="Q2931" i="1"/>
  <c r="L2932" i="1"/>
  <c r="N2932" i="1"/>
  <c r="Q2932" i="1"/>
  <c r="L2933" i="1"/>
  <c r="N2933" i="1"/>
  <c r="Q2933" i="1"/>
  <c r="L2934" i="1"/>
  <c r="N2934" i="1"/>
  <c r="Q2934" i="1"/>
  <c r="L2935" i="1"/>
  <c r="N2935" i="1"/>
  <c r="Q2935" i="1"/>
  <c r="L2936" i="1"/>
  <c r="N2936" i="1"/>
  <c r="Q2936" i="1"/>
  <c r="L2937" i="1"/>
  <c r="N2937" i="1"/>
  <c r="Q2937" i="1"/>
  <c r="L2938" i="1"/>
  <c r="N2938" i="1"/>
  <c r="Q2938" i="1"/>
  <c r="L2939" i="1"/>
  <c r="N2939" i="1"/>
  <c r="Q2939" i="1"/>
  <c r="L2940" i="1"/>
  <c r="N2940" i="1"/>
  <c r="Q2940" i="1"/>
  <c r="L2941" i="1"/>
  <c r="N2941" i="1"/>
  <c r="Q2941" i="1"/>
  <c r="L2942" i="1"/>
  <c r="N2942" i="1"/>
  <c r="Q2942" i="1"/>
  <c r="L2943" i="1"/>
  <c r="N2943" i="1"/>
  <c r="Q2943" i="1"/>
  <c r="L2944" i="1"/>
  <c r="N2944" i="1"/>
  <c r="Q2944" i="1"/>
  <c r="L2945" i="1"/>
  <c r="N2945" i="1"/>
  <c r="Q2945" i="1"/>
  <c r="L2946" i="1"/>
  <c r="N2946" i="1"/>
  <c r="Q2946" i="1"/>
  <c r="L2947" i="1"/>
  <c r="N2947" i="1"/>
  <c r="Q2947" i="1"/>
  <c r="L2948" i="1"/>
  <c r="N2948" i="1"/>
  <c r="Q2948" i="1"/>
  <c r="L2949" i="1"/>
  <c r="N2949" i="1"/>
  <c r="Q2949" i="1"/>
  <c r="L2950" i="1"/>
  <c r="N2950" i="1"/>
  <c r="Q2950" i="1"/>
  <c r="L2951" i="1"/>
  <c r="N2951" i="1"/>
  <c r="Q2951" i="1"/>
  <c r="L2952" i="1"/>
  <c r="N2952" i="1"/>
  <c r="Q2952" i="1"/>
  <c r="L2953" i="1"/>
  <c r="N2953" i="1"/>
  <c r="Q2953" i="1"/>
  <c r="L2954" i="1"/>
  <c r="N2954" i="1"/>
  <c r="Q2954" i="1"/>
  <c r="L2955" i="1"/>
  <c r="N2955" i="1"/>
  <c r="Q2955" i="1"/>
  <c r="L2956" i="1"/>
  <c r="N2956" i="1"/>
  <c r="Q2956" i="1"/>
  <c r="L2957" i="1"/>
  <c r="N2957" i="1"/>
  <c r="Q2957" i="1"/>
  <c r="L2958" i="1"/>
  <c r="N2958" i="1"/>
  <c r="Q2958" i="1"/>
  <c r="L2959" i="1"/>
  <c r="N2959" i="1"/>
  <c r="Q2959" i="1"/>
  <c r="L2960" i="1"/>
  <c r="N2960" i="1"/>
  <c r="Q2960" i="1"/>
  <c r="L2961" i="1"/>
  <c r="N2961" i="1"/>
  <c r="Q2961" i="1"/>
  <c r="L2962" i="1"/>
  <c r="N2962" i="1"/>
  <c r="Q2962" i="1"/>
  <c r="L2963" i="1"/>
  <c r="N2963" i="1"/>
  <c r="Q2963" i="1"/>
  <c r="L2964" i="1"/>
  <c r="N2964" i="1"/>
  <c r="Q2964" i="1"/>
  <c r="L2965" i="1"/>
  <c r="N2965" i="1"/>
  <c r="Q2965" i="1"/>
  <c r="L2966" i="1"/>
  <c r="N2966" i="1"/>
  <c r="Q2966" i="1"/>
  <c r="L2967" i="1"/>
  <c r="N2967" i="1"/>
  <c r="Q2967" i="1"/>
  <c r="L2968" i="1"/>
  <c r="N2968" i="1"/>
  <c r="Q2968" i="1"/>
  <c r="L2969" i="1"/>
  <c r="N2969" i="1"/>
  <c r="Q2969" i="1"/>
  <c r="L2970" i="1"/>
  <c r="N2970" i="1"/>
  <c r="Q2970" i="1"/>
  <c r="L2971" i="1"/>
  <c r="N2971" i="1"/>
  <c r="Q2971" i="1"/>
  <c r="L2972" i="1"/>
  <c r="N2972" i="1"/>
  <c r="Q2972" i="1"/>
  <c r="L2973" i="1"/>
  <c r="N2973" i="1"/>
  <c r="Q2973" i="1"/>
  <c r="L2974" i="1"/>
  <c r="N2974" i="1"/>
  <c r="Q2974" i="1"/>
  <c r="L2975" i="1"/>
  <c r="N2975" i="1"/>
  <c r="Q2975" i="1"/>
  <c r="L2976" i="1"/>
  <c r="N2976" i="1"/>
  <c r="Q2976" i="1"/>
  <c r="L2977" i="1"/>
  <c r="N2977" i="1"/>
  <c r="Q2977" i="1"/>
  <c r="L2978" i="1"/>
  <c r="N2978" i="1"/>
  <c r="Q2978" i="1"/>
  <c r="L2979" i="1"/>
  <c r="N2979" i="1"/>
  <c r="Q2979" i="1"/>
  <c r="L2980" i="1"/>
  <c r="N2980" i="1"/>
  <c r="Q2980" i="1"/>
  <c r="L2981" i="1"/>
  <c r="N2981" i="1"/>
  <c r="Q2981" i="1"/>
  <c r="L2982" i="1"/>
  <c r="N2982" i="1"/>
  <c r="Q2982" i="1"/>
  <c r="L2983" i="1"/>
  <c r="N2983" i="1"/>
  <c r="Q2983" i="1"/>
  <c r="L2984" i="1"/>
  <c r="N2984" i="1"/>
  <c r="Q2984" i="1"/>
  <c r="L2985" i="1"/>
  <c r="N2985" i="1"/>
  <c r="Q2985" i="1"/>
  <c r="L2986" i="1"/>
  <c r="N2986" i="1"/>
  <c r="Q2986" i="1"/>
  <c r="L2987" i="1"/>
  <c r="N2987" i="1"/>
  <c r="Q2987" i="1"/>
  <c r="L2988" i="1"/>
  <c r="N2988" i="1"/>
  <c r="Q2988" i="1"/>
  <c r="L2989" i="1"/>
  <c r="N2989" i="1"/>
  <c r="Q2989" i="1"/>
  <c r="L2990" i="1"/>
  <c r="N2990" i="1"/>
  <c r="Q2990" i="1"/>
  <c r="L2991" i="1"/>
  <c r="N2991" i="1"/>
  <c r="Q2991" i="1"/>
  <c r="L2992" i="1"/>
  <c r="N2992" i="1"/>
  <c r="Q2992" i="1"/>
  <c r="L2993" i="1"/>
  <c r="N2993" i="1"/>
  <c r="Q2993" i="1"/>
  <c r="L2994" i="1"/>
  <c r="N2994" i="1"/>
  <c r="Q2994" i="1"/>
  <c r="L2995" i="1"/>
  <c r="N2995" i="1"/>
  <c r="Q2995" i="1"/>
  <c r="L2996" i="1"/>
  <c r="N2996" i="1"/>
  <c r="Q2996" i="1"/>
  <c r="L2997" i="1"/>
  <c r="N2997" i="1"/>
  <c r="Q2997" i="1"/>
  <c r="L2998" i="1"/>
  <c r="N2998" i="1"/>
  <c r="Q2998" i="1"/>
  <c r="L2999" i="1"/>
  <c r="N2999" i="1"/>
  <c r="Q2999" i="1"/>
  <c r="L3000" i="1"/>
  <c r="N3000" i="1"/>
  <c r="Q3000" i="1"/>
  <c r="L3001" i="1"/>
  <c r="N3001" i="1"/>
  <c r="Q3001" i="1"/>
  <c r="L3002" i="1"/>
  <c r="N3002" i="1"/>
  <c r="Q3002" i="1"/>
  <c r="L3003" i="1"/>
  <c r="N3003" i="1"/>
  <c r="Q3003" i="1"/>
  <c r="L3004" i="1"/>
  <c r="N3004" i="1"/>
  <c r="Q3004" i="1"/>
  <c r="L3005" i="1"/>
  <c r="N3005" i="1"/>
  <c r="Q3005" i="1"/>
  <c r="L3006" i="1"/>
  <c r="N3006" i="1"/>
  <c r="Q3006" i="1"/>
  <c r="L3007" i="1"/>
  <c r="N3007" i="1"/>
  <c r="Q3007" i="1"/>
  <c r="L3008" i="1"/>
  <c r="N3008" i="1"/>
  <c r="Q3008" i="1"/>
  <c r="L3009" i="1"/>
  <c r="N3009" i="1"/>
  <c r="Q3009" i="1"/>
  <c r="L3010" i="1"/>
  <c r="N3010" i="1"/>
  <c r="Q3010" i="1"/>
  <c r="L3011" i="1"/>
  <c r="N3011" i="1"/>
  <c r="Q3011" i="1"/>
  <c r="L3012" i="1"/>
  <c r="N3012" i="1"/>
  <c r="Q3012" i="1"/>
  <c r="L3013" i="1"/>
  <c r="N3013" i="1"/>
  <c r="Q3013" i="1"/>
  <c r="L3014" i="1"/>
  <c r="N3014" i="1"/>
  <c r="Q3014" i="1"/>
  <c r="L3015" i="1"/>
  <c r="N3015" i="1"/>
  <c r="Q3015" i="1"/>
  <c r="L3016" i="1"/>
  <c r="N3016" i="1"/>
  <c r="Q3016" i="1"/>
  <c r="L3017" i="1"/>
  <c r="N3017" i="1"/>
  <c r="Q3017" i="1"/>
  <c r="L3018" i="1"/>
  <c r="N3018" i="1"/>
  <c r="Q3018" i="1"/>
  <c r="L3019" i="1"/>
  <c r="N3019" i="1"/>
  <c r="Q3019" i="1"/>
  <c r="L3020" i="1"/>
  <c r="N3020" i="1"/>
  <c r="Q3020" i="1"/>
  <c r="L3021" i="1"/>
  <c r="N3021" i="1"/>
  <c r="Q3021" i="1"/>
  <c r="L3022" i="1"/>
  <c r="N3022" i="1"/>
  <c r="Q3022" i="1"/>
  <c r="L3023" i="1"/>
  <c r="N3023" i="1"/>
  <c r="Q3023" i="1"/>
  <c r="L3024" i="1"/>
  <c r="N3024" i="1"/>
  <c r="Q3024" i="1"/>
  <c r="L3025" i="1"/>
  <c r="N3025" i="1"/>
  <c r="Q3025" i="1"/>
  <c r="L3026" i="1"/>
  <c r="N3026" i="1"/>
  <c r="Q3026" i="1"/>
  <c r="L3027" i="1"/>
  <c r="N3027" i="1"/>
  <c r="Q3027" i="1"/>
  <c r="L3028" i="1"/>
  <c r="N3028" i="1"/>
  <c r="Q3028" i="1"/>
  <c r="L3029" i="1"/>
  <c r="N3029" i="1"/>
  <c r="Q3029" i="1"/>
  <c r="L3030" i="1"/>
  <c r="N3030" i="1"/>
  <c r="Q3030" i="1"/>
  <c r="L3031" i="1"/>
  <c r="N3031" i="1"/>
  <c r="Q3031" i="1"/>
  <c r="L3032" i="1"/>
  <c r="N3032" i="1"/>
  <c r="Q3032" i="1"/>
  <c r="L3033" i="1"/>
  <c r="N3033" i="1"/>
  <c r="Q3033" i="1"/>
  <c r="L3034" i="1"/>
  <c r="N3034" i="1"/>
  <c r="Q3034" i="1"/>
  <c r="L3035" i="1"/>
  <c r="N3035" i="1"/>
  <c r="Q3035" i="1"/>
  <c r="L3036" i="1"/>
  <c r="N3036" i="1"/>
  <c r="Q3036" i="1"/>
  <c r="L3037" i="1"/>
  <c r="N3037" i="1"/>
  <c r="Q3037" i="1"/>
  <c r="L3038" i="1"/>
  <c r="N3038" i="1"/>
  <c r="Q3038" i="1"/>
  <c r="L3039" i="1"/>
  <c r="N3039" i="1"/>
  <c r="Q3039" i="1"/>
  <c r="L3040" i="1"/>
  <c r="N3040" i="1"/>
  <c r="Q3040" i="1"/>
  <c r="L3041" i="1"/>
  <c r="N3041" i="1"/>
  <c r="Q3041" i="1"/>
  <c r="L3042" i="1"/>
  <c r="N3042" i="1"/>
  <c r="Q3042" i="1"/>
  <c r="L3043" i="1"/>
  <c r="N3043" i="1"/>
  <c r="Q3043" i="1"/>
  <c r="L3044" i="1"/>
  <c r="N3044" i="1"/>
  <c r="Q3044" i="1"/>
  <c r="L3045" i="1"/>
  <c r="N3045" i="1"/>
  <c r="Q3045" i="1"/>
  <c r="L3046" i="1"/>
  <c r="N3046" i="1"/>
  <c r="Q3046" i="1"/>
  <c r="L3047" i="1"/>
  <c r="N3047" i="1"/>
  <c r="Q3047" i="1"/>
  <c r="L3048" i="1"/>
  <c r="N3048" i="1"/>
  <c r="Q3048" i="1"/>
  <c r="L3049" i="1"/>
  <c r="N3049" i="1"/>
  <c r="Q3049" i="1"/>
  <c r="L3050" i="1"/>
  <c r="N3050" i="1"/>
  <c r="Q3050" i="1"/>
  <c r="L3051" i="1"/>
  <c r="N3051" i="1"/>
  <c r="Q3051" i="1"/>
  <c r="L3052" i="1"/>
  <c r="N3052" i="1"/>
  <c r="Q3052" i="1"/>
  <c r="L3053" i="1"/>
  <c r="N3053" i="1"/>
  <c r="Q3053" i="1"/>
  <c r="L3054" i="1"/>
  <c r="N3054" i="1"/>
  <c r="Q3054" i="1"/>
  <c r="L3055" i="1"/>
  <c r="N3055" i="1"/>
  <c r="Q3055" i="1"/>
  <c r="L3056" i="1"/>
  <c r="N3056" i="1"/>
  <c r="Q3056" i="1"/>
  <c r="L3057" i="1"/>
  <c r="N3057" i="1"/>
  <c r="Q3057" i="1"/>
  <c r="L3058" i="1"/>
  <c r="N3058" i="1"/>
  <c r="Q3058" i="1"/>
  <c r="L3059" i="1"/>
  <c r="N3059" i="1"/>
  <c r="Q3059" i="1"/>
  <c r="L3060" i="1"/>
  <c r="N3060" i="1"/>
  <c r="Q3060" i="1"/>
  <c r="L3061" i="1"/>
  <c r="N3061" i="1"/>
  <c r="Q3061" i="1"/>
  <c r="L3062" i="1"/>
  <c r="N3062" i="1"/>
  <c r="Q3062" i="1"/>
  <c r="L3063" i="1"/>
  <c r="N3063" i="1"/>
  <c r="Q3063" i="1"/>
  <c r="L3064" i="1"/>
  <c r="N3064" i="1"/>
  <c r="Q3064" i="1"/>
  <c r="L3065" i="1"/>
  <c r="N3065" i="1"/>
  <c r="Q3065" i="1"/>
  <c r="L3066" i="1"/>
  <c r="N3066" i="1"/>
  <c r="Q3066" i="1"/>
  <c r="L3067" i="1"/>
  <c r="N3067" i="1"/>
  <c r="Q3067" i="1"/>
  <c r="L3068" i="1"/>
  <c r="N3068" i="1"/>
  <c r="Q3068" i="1"/>
  <c r="L3069" i="1"/>
  <c r="N3069" i="1"/>
  <c r="Q3069" i="1"/>
  <c r="L3070" i="1"/>
  <c r="N3070" i="1"/>
  <c r="Q3070" i="1"/>
  <c r="L3071" i="1"/>
  <c r="N3071" i="1"/>
  <c r="Q3071" i="1"/>
  <c r="L3072" i="1"/>
  <c r="N3072" i="1"/>
  <c r="Q3072" i="1"/>
  <c r="L3073" i="1"/>
  <c r="N3073" i="1"/>
  <c r="Q3073" i="1"/>
  <c r="L3074" i="1"/>
  <c r="N3074" i="1"/>
  <c r="Q3074" i="1"/>
  <c r="L3075" i="1"/>
  <c r="N3075" i="1"/>
  <c r="Q3075" i="1"/>
  <c r="L3076" i="1"/>
  <c r="N3076" i="1"/>
  <c r="Q3076" i="1"/>
  <c r="L3077" i="1"/>
  <c r="N3077" i="1"/>
  <c r="Q3077" i="1"/>
  <c r="L3078" i="1"/>
  <c r="N3078" i="1"/>
  <c r="Q3078" i="1"/>
  <c r="L3079" i="1"/>
  <c r="N3079" i="1"/>
  <c r="Q3079" i="1"/>
  <c r="L3080" i="1"/>
  <c r="N3080" i="1"/>
  <c r="Q3080" i="1"/>
  <c r="L3081" i="1"/>
  <c r="N3081" i="1"/>
  <c r="Q3081" i="1"/>
  <c r="L3082" i="1"/>
  <c r="N3082" i="1"/>
  <c r="Q3082" i="1"/>
  <c r="L3083" i="1"/>
  <c r="N3083" i="1"/>
  <c r="Q3083" i="1"/>
  <c r="L3084" i="1"/>
  <c r="N3084" i="1"/>
  <c r="Q3084" i="1"/>
  <c r="L3085" i="1"/>
  <c r="N3085" i="1"/>
  <c r="Q3085" i="1"/>
  <c r="L3086" i="1"/>
  <c r="N3086" i="1"/>
  <c r="Q3086" i="1"/>
  <c r="L3087" i="1"/>
  <c r="N3087" i="1"/>
  <c r="Q3087" i="1"/>
  <c r="L3088" i="1"/>
  <c r="N3088" i="1"/>
  <c r="Q3088" i="1"/>
  <c r="L3089" i="1"/>
  <c r="N3089" i="1"/>
  <c r="Q3089" i="1"/>
  <c r="L3090" i="1"/>
  <c r="N3090" i="1"/>
  <c r="Q3090" i="1"/>
  <c r="L3091" i="1"/>
  <c r="N3091" i="1"/>
  <c r="Q3091" i="1"/>
  <c r="L3092" i="1"/>
  <c r="N3092" i="1"/>
  <c r="Q3092" i="1"/>
  <c r="L3093" i="1"/>
  <c r="N3093" i="1"/>
  <c r="Q3093" i="1"/>
  <c r="L3094" i="1"/>
  <c r="N3094" i="1"/>
  <c r="Q3094" i="1"/>
  <c r="L3095" i="1"/>
  <c r="N3095" i="1"/>
  <c r="Q3095" i="1"/>
  <c r="L3096" i="1"/>
  <c r="N3096" i="1"/>
  <c r="Q3096" i="1"/>
  <c r="L3097" i="1"/>
  <c r="N3097" i="1"/>
  <c r="Q3097" i="1"/>
  <c r="L3098" i="1"/>
  <c r="N3098" i="1"/>
  <c r="Q3098" i="1"/>
  <c r="L3099" i="1"/>
  <c r="N3099" i="1"/>
  <c r="Q3099" i="1"/>
  <c r="L3100" i="1"/>
  <c r="N3100" i="1"/>
  <c r="Q3100" i="1"/>
  <c r="L3101" i="1"/>
  <c r="N3101" i="1"/>
  <c r="Q3101" i="1"/>
  <c r="L3102" i="1"/>
  <c r="N3102" i="1"/>
  <c r="Q3102" i="1"/>
  <c r="L3103" i="1"/>
  <c r="N3103" i="1"/>
  <c r="Q3103" i="1"/>
  <c r="L3104" i="1"/>
  <c r="N3104" i="1"/>
  <c r="Q3104" i="1"/>
  <c r="L3105" i="1"/>
  <c r="N3105" i="1"/>
  <c r="Q3105" i="1"/>
  <c r="L3106" i="1"/>
  <c r="N3106" i="1"/>
  <c r="Q3106" i="1"/>
  <c r="L3107" i="1"/>
  <c r="N3107" i="1"/>
  <c r="Q3107" i="1"/>
  <c r="L3108" i="1"/>
  <c r="N3108" i="1"/>
  <c r="Q3108" i="1"/>
  <c r="L3109" i="1"/>
  <c r="N3109" i="1"/>
  <c r="Q3109" i="1"/>
  <c r="L3110" i="1"/>
  <c r="N3110" i="1"/>
  <c r="Q3110" i="1"/>
  <c r="L3111" i="1"/>
  <c r="N3111" i="1"/>
  <c r="Q3111" i="1"/>
  <c r="L3112" i="1"/>
  <c r="N3112" i="1"/>
  <c r="Q3112" i="1"/>
  <c r="L3113" i="1"/>
  <c r="N3113" i="1"/>
  <c r="Q3113" i="1"/>
  <c r="L3114" i="1"/>
  <c r="N3114" i="1"/>
  <c r="Q3114" i="1"/>
  <c r="L3115" i="1"/>
  <c r="N3115" i="1"/>
  <c r="Q3115" i="1"/>
  <c r="L3116" i="1"/>
  <c r="N3116" i="1"/>
  <c r="Q3116" i="1"/>
  <c r="L3117" i="1"/>
  <c r="N3117" i="1"/>
  <c r="Q3117" i="1"/>
  <c r="L3118" i="1"/>
  <c r="N3118" i="1"/>
  <c r="Q3118" i="1"/>
  <c r="L3119" i="1"/>
  <c r="N3119" i="1"/>
  <c r="Q3119" i="1"/>
  <c r="L3120" i="1"/>
  <c r="N3120" i="1"/>
  <c r="Q3120" i="1"/>
  <c r="L3121" i="1"/>
  <c r="N3121" i="1"/>
  <c r="Q3121" i="1"/>
  <c r="L3122" i="1"/>
  <c r="N3122" i="1"/>
  <c r="Q3122" i="1"/>
  <c r="L3123" i="1"/>
  <c r="N3123" i="1"/>
  <c r="Q3123" i="1"/>
  <c r="L3124" i="1"/>
  <c r="N3124" i="1"/>
  <c r="Q3124" i="1"/>
  <c r="L3125" i="1"/>
  <c r="N3125" i="1"/>
  <c r="Q3125" i="1"/>
  <c r="L3126" i="1"/>
  <c r="N3126" i="1"/>
  <c r="Q3126" i="1"/>
  <c r="L3127" i="1"/>
  <c r="N3127" i="1"/>
  <c r="Q3127" i="1"/>
  <c r="L3128" i="1"/>
  <c r="N3128" i="1"/>
  <c r="Q3128" i="1"/>
  <c r="L3129" i="1"/>
  <c r="N3129" i="1"/>
  <c r="Q3129" i="1"/>
  <c r="L3130" i="1"/>
  <c r="N3130" i="1"/>
  <c r="Q3130" i="1"/>
  <c r="L3131" i="1"/>
  <c r="N3131" i="1"/>
  <c r="Q3131" i="1"/>
  <c r="L3132" i="1"/>
  <c r="N3132" i="1"/>
  <c r="Q3132" i="1"/>
  <c r="L3133" i="1"/>
  <c r="N3133" i="1"/>
  <c r="Q3133" i="1"/>
  <c r="L3134" i="1"/>
  <c r="N3134" i="1"/>
  <c r="Q3134" i="1"/>
  <c r="L3135" i="1"/>
  <c r="N3135" i="1"/>
  <c r="Q3135" i="1"/>
  <c r="L3136" i="1"/>
  <c r="N3136" i="1"/>
  <c r="Q3136" i="1"/>
  <c r="L3137" i="1"/>
  <c r="N3137" i="1"/>
  <c r="Q3137" i="1"/>
  <c r="L3138" i="1"/>
  <c r="N3138" i="1"/>
  <c r="Q3138" i="1"/>
  <c r="L3139" i="1"/>
  <c r="N3139" i="1"/>
  <c r="Q3139" i="1"/>
  <c r="L3140" i="1"/>
  <c r="N3140" i="1"/>
  <c r="Q3140" i="1"/>
  <c r="L3141" i="1"/>
  <c r="N3141" i="1"/>
  <c r="Q3141" i="1"/>
  <c r="L3142" i="1"/>
  <c r="N3142" i="1"/>
  <c r="Q3142" i="1"/>
  <c r="L3143" i="1"/>
  <c r="N3143" i="1"/>
  <c r="Q3143" i="1"/>
  <c r="L3144" i="1"/>
  <c r="N3144" i="1"/>
  <c r="Q3144" i="1"/>
  <c r="L3145" i="1"/>
  <c r="N3145" i="1"/>
  <c r="Q3145" i="1"/>
  <c r="L3146" i="1"/>
  <c r="N3146" i="1"/>
  <c r="Q3146" i="1"/>
  <c r="L3147" i="1"/>
  <c r="N3147" i="1"/>
  <c r="Q3147" i="1"/>
  <c r="L3148" i="1"/>
  <c r="N3148" i="1"/>
  <c r="Q3148" i="1"/>
  <c r="L3149" i="1"/>
  <c r="N3149" i="1"/>
  <c r="Q3149" i="1"/>
  <c r="L3150" i="1"/>
  <c r="N3150" i="1"/>
  <c r="Q3150" i="1"/>
  <c r="L3151" i="1"/>
  <c r="N3151" i="1"/>
  <c r="Q3151" i="1"/>
  <c r="L3152" i="1"/>
  <c r="N3152" i="1"/>
  <c r="Q3152" i="1"/>
  <c r="L3153" i="1"/>
  <c r="N3153" i="1"/>
  <c r="Q3153" i="1"/>
  <c r="L3154" i="1"/>
  <c r="N3154" i="1"/>
  <c r="Q3154" i="1"/>
  <c r="L3155" i="1"/>
  <c r="N3155" i="1"/>
  <c r="Q3155" i="1"/>
  <c r="L3156" i="1"/>
  <c r="N3156" i="1"/>
  <c r="Q3156" i="1"/>
  <c r="L3157" i="1"/>
  <c r="N3157" i="1"/>
  <c r="Q3157" i="1"/>
  <c r="L3158" i="1"/>
  <c r="N3158" i="1"/>
  <c r="Q3158" i="1"/>
  <c r="L3159" i="1"/>
  <c r="N3159" i="1"/>
  <c r="Q3159" i="1"/>
  <c r="L3160" i="1"/>
  <c r="N3160" i="1"/>
  <c r="Q3160" i="1"/>
  <c r="L3161" i="1"/>
  <c r="N3161" i="1"/>
  <c r="Q3161" i="1"/>
  <c r="L3162" i="1"/>
  <c r="N3162" i="1"/>
  <c r="Q3162" i="1"/>
  <c r="L3163" i="1"/>
  <c r="N3163" i="1"/>
  <c r="Q3163" i="1"/>
  <c r="L3164" i="1"/>
  <c r="N3164" i="1"/>
  <c r="Q3164" i="1"/>
  <c r="L3165" i="1"/>
  <c r="N3165" i="1"/>
  <c r="Q3165" i="1"/>
  <c r="L3166" i="1"/>
  <c r="N3166" i="1"/>
  <c r="Q3166" i="1"/>
  <c r="L3167" i="1"/>
  <c r="N3167" i="1"/>
  <c r="Q3167" i="1"/>
  <c r="L3168" i="1"/>
  <c r="N3168" i="1"/>
  <c r="Q3168" i="1"/>
  <c r="L3169" i="1"/>
  <c r="N3169" i="1"/>
  <c r="Q3169" i="1"/>
  <c r="L3170" i="1"/>
  <c r="N3170" i="1"/>
  <c r="Q3170" i="1"/>
  <c r="L3171" i="1"/>
  <c r="N3171" i="1"/>
  <c r="Q3171" i="1"/>
  <c r="L3172" i="1"/>
  <c r="N3172" i="1"/>
  <c r="Q3172" i="1"/>
  <c r="L3173" i="1"/>
  <c r="N3173" i="1"/>
  <c r="Q3173" i="1"/>
  <c r="L3174" i="1"/>
  <c r="N3174" i="1"/>
  <c r="Q3174" i="1"/>
  <c r="L3175" i="1"/>
  <c r="N3175" i="1"/>
  <c r="Q3175" i="1"/>
  <c r="L3176" i="1"/>
  <c r="N3176" i="1"/>
  <c r="Q3176" i="1"/>
  <c r="L3177" i="1"/>
  <c r="N3177" i="1"/>
  <c r="Q3177" i="1"/>
  <c r="L3178" i="1"/>
  <c r="N3178" i="1"/>
  <c r="Q3178" i="1"/>
  <c r="L3179" i="1"/>
  <c r="N3179" i="1"/>
  <c r="Q3179" i="1"/>
  <c r="L3180" i="1"/>
  <c r="N3180" i="1"/>
  <c r="Q3180" i="1"/>
  <c r="L3181" i="1"/>
  <c r="N3181" i="1"/>
  <c r="Q3181" i="1"/>
  <c r="L3182" i="1"/>
  <c r="N3182" i="1"/>
  <c r="Q3182" i="1"/>
  <c r="L3183" i="1"/>
  <c r="N3183" i="1"/>
  <c r="Q3183" i="1"/>
  <c r="L3184" i="1"/>
  <c r="N3184" i="1"/>
  <c r="Q3184" i="1"/>
  <c r="L3185" i="1"/>
  <c r="N3185" i="1"/>
  <c r="Q3185" i="1"/>
  <c r="L3186" i="1"/>
  <c r="N3186" i="1"/>
  <c r="Q3186" i="1"/>
  <c r="L3187" i="1"/>
  <c r="N3187" i="1"/>
  <c r="Q3187" i="1"/>
  <c r="L3188" i="1"/>
  <c r="N3188" i="1"/>
  <c r="Q3188" i="1"/>
  <c r="L3189" i="1"/>
  <c r="N3189" i="1"/>
  <c r="Q3189" i="1"/>
  <c r="L3190" i="1"/>
  <c r="N3190" i="1"/>
  <c r="Q3190" i="1"/>
  <c r="L3191" i="1"/>
  <c r="N3191" i="1"/>
  <c r="Q3191" i="1"/>
  <c r="L3192" i="1"/>
  <c r="N3192" i="1"/>
  <c r="Q3192" i="1"/>
  <c r="L3193" i="1"/>
  <c r="N3193" i="1"/>
  <c r="Q3193" i="1"/>
  <c r="L3194" i="1"/>
  <c r="N3194" i="1"/>
  <c r="Q3194" i="1"/>
  <c r="L3195" i="1"/>
  <c r="N3195" i="1"/>
  <c r="Q3195" i="1"/>
  <c r="L3196" i="1"/>
  <c r="N3196" i="1"/>
  <c r="Q3196" i="1"/>
  <c r="L3197" i="1"/>
  <c r="N3197" i="1"/>
  <c r="Q3197" i="1"/>
  <c r="L3198" i="1"/>
  <c r="N3198" i="1"/>
  <c r="Q3198" i="1"/>
  <c r="L3199" i="1"/>
  <c r="N3199" i="1"/>
  <c r="Q3199" i="1"/>
  <c r="L3200" i="1"/>
  <c r="N3200" i="1"/>
  <c r="Q3200" i="1"/>
  <c r="L3201" i="1"/>
  <c r="N3201" i="1"/>
  <c r="Q3201" i="1"/>
  <c r="L3202" i="1"/>
  <c r="N3202" i="1"/>
  <c r="Q3202" i="1"/>
  <c r="L3203" i="1"/>
  <c r="N3203" i="1"/>
  <c r="Q3203" i="1"/>
  <c r="L3204" i="1"/>
  <c r="N3204" i="1"/>
  <c r="Q3204" i="1"/>
  <c r="L3205" i="1"/>
  <c r="N3205" i="1"/>
  <c r="Q3205" i="1"/>
  <c r="L3206" i="1"/>
  <c r="N3206" i="1"/>
  <c r="Q3206" i="1"/>
  <c r="L3207" i="1"/>
  <c r="N3207" i="1"/>
  <c r="Q3207" i="1"/>
  <c r="L3208" i="1"/>
  <c r="N3208" i="1"/>
  <c r="Q3208" i="1"/>
  <c r="L3209" i="1"/>
  <c r="N3209" i="1"/>
  <c r="Q3209" i="1"/>
  <c r="L3210" i="1"/>
  <c r="N3210" i="1"/>
  <c r="Q3210" i="1"/>
  <c r="L3211" i="1"/>
  <c r="N3211" i="1"/>
  <c r="Q3211" i="1"/>
  <c r="L3212" i="1"/>
  <c r="N3212" i="1"/>
  <c r="Q3212" i="1"/>
  <c r="L3213" i="1"/>
  <c r="N3213" i="1"/>
  <c r="Q3213" i="1"/>
  <c r="L3214" i="1"/>
  <c r="N3214" i="1"/>
  <c r="Q3214" i="1"/>
  <c r="L3215" i="1"/>
  <c r="N3215" i="1"/>
  <c r="Q3215" i="1"/>
  <c r="L3216" i="1"/>
  <c r="N3216" i="1"/>
  <c r="Q3216" i="1"/>
  <c r="L3217" i="1"/>
  <c r="N3217" i="1"/>
  <c r="Q3217" i="1"/>
  <c r="L3218" i="1"/>
  <c r="N3218" i="1"/>
  <c r="Q3218" i="1"/>
  <c r="L3219" i="1"/>
  <c r="N3219" i="1"/>
  <c r="Q3219" i="1"/>
  <c r="L3220" i="1"/>
  <c r="N3220" i="1"/>
  <c r="Q3220" i="1"/>
  <c r="L3221" i="1"/>
  <c r="N3221" i="1"/>
  <c r="Q3221" i="1"/>
  <c r="L3222" i="1"/>
  <c r="N3222" i="1"/>
  <c r="Q3222" i="1"/>
  <c r="L3223" i="1"/>
  <c r="N3223" i="1"/>
  <c r="Q3223" i="1"/>
  <c r="L3224" i="1"/>
  <c r="N3224" i="1"/>
  <c r="Q3224" i="1"/>
  <c r="L3225" i="1"/>
  <c r="N3225" i="1"/>
  <c r="Q3225" i="1"/>
  <c r="L3226" i="1"/>
  <c r="N3226" i="1"/>
  <c r="Q3226" i="1"/>
  <c r="L3227" i="1"/>
  <c r="N3227" i="1"/>
  <c r="Q3227" i="1"/>
  <c r="L3228" i="1"/>
  <c r="N3228" i="1"/>
  <c r="Q3228" i="1"/>
  <c r="L3229" i="1"/>
  <c r="N3229" i="1"/>
  <c r="Q3229" i="1"/>
  <c r="L3230" i="1"/>
  <c r="N3230" i="1"/>
  <c r="Q3230" i="1"/>
  <c r="L3231" i="1"/>
  <c r="N3231" i="1"/>
  <c r="Q3231" i="1"/>
  <c r="L3232" i="1"/>
  <c r="N3232" i="1"/>
  <c r="Q3232" i="1"/>
  <c r="L3233" i="1"/>
  <c r="N3233" i="1"/>
  <c r="Q3233" i="1"/>
  <c r="L3234" i="1"/>
  <c r="N3234" i="1"/>
  <c r="Q3234" i="1"/>
  <c r="L3235" i="1"/>
  <c r="N3235" i="1"/>
  <c r="Q3235" i="1"/>
  <c r="L3236" i="1"/>
  <c r="N3236" i="1"/>
  <c r="Q3236" i="1"/>
  <c r="L3237" i="1"/>
  <c r="N3237" i="1"/>
  <c r="Q3237" i="1"/>
  <c r="L3238" i="1"/>
  <c r="N3238" i="1"/>
  <c r="Q3238" i="1"/>
  <c r="L3239" i="1"/>
  <c r="N3239" i="1"/>
  <c r="Q3239" i="1"/>
  <c r="L3240" i="1"/>
  <c r="N3240" i="1"/>
  <c r="Q3240" i="1"/>
  <c r="L3241" i="1"/>
  <c r="N3241" i="1"/>
  <c r="Q3241" i="1"/>
  <c r="L3242" i="1"/>
  <c r="N3242" i="1"/>
  <c r="Q3242" i="1"/>
  <c r="L3243" i="1"/>
  <c r="N3243" i="1"/>
  <c r="Q3243" i="1"/>
  <c r="L3244" i="1"/>
  <c r="N3244" i="1"/>
  <c r="Q3244" i="1"/>
  <c r="L3245" i="1"/>
  <c r="N3245" i="1"/>
  <c r="Q3245" i="1"/>
  <c r="L3246" i="1"/>
  <c r="N3246" i="1"/>
  <c r="Q3246" i="1"/>
  <c r="L3247" i="1"/>
  <c r="N3247" i="1"/>
  <c r="Q3247" i="1"/>
  <c r="L3248" i="1"/>
  <c r="N3248" i="1"/>
  <c r="Q3248" i="1"/>
  <c r="L3249" i="1"/>
  <c r="N3249" i="1"/>
  <c r="Q3249" i="1"/>
  <c r="L3250" i="1"/>
  <c r="N3250" i="1"/>
  <c r="Q3250" i="1"/>
  <c r="L3251" i="1"/>
  <c r="N3251" i="1"/>
  <c r="Q3251" i="1"/>
  <c r="L3252" i="1"/>
  <c r="N3252" i="1"/>
  <c r="Q3252" i="1"/>
  <c r="L3253" i="1"/>
  <c r="N3253" i="1"/>
  <c r="Q3253" i="1"/>
  <c r="L3254" i="1"/>
  <c r="N3254" i="1"/>
  <c r="Q3254" i="1"/>
  <c r="L3255" i="1"/>
  <c r="N3255" i="1"/>
  <c r="Q3255" i="1"/>
  <c r="L3256" i="1"/>
  <c r="N3256" i="1"/>
  <c r="Q3256" i="1"/>
  <c r="L3257" i="1"/>
  <c r="N3257" i="1"/>
  <c r="Q3257" i="1"/>
  <c r="L3258" i="1"/>
  <c r="N3258" i="1"/>
  <c r="Q3258" i="1"/>
  <c r="L3259" i="1"/>
  <c r="N3259" i="1"/>
  <c r="Q3259" i="1"/>
  <c r="L3260" i="1"/>
  <c r="N3260" i="1"/>
  <c r="Q3260" i="1"/>
  <c r="L3261" i="1"/>
  <c r="N3261" i="1"/>
  <c r="Q3261" i="1"/>
  <c r="L3262" i="1"/>
  <c r="N3262" i="1"/>
  <c r="Q3262" i="1"/>
  <c r="L3263" i="1"/>
  <c r="N3263" i="1"/>
  <c r="Q3263" i="1"/>
  <c r="L3264" i="1"/>
  <c r="N3264" i="1"/>
  <c r="Q3264" i="1"/>
  <c r="L3265" i="1"/>
  <c r="N3265" i="1"/>
  <c r="Q3265" i="1"/>
  <c r="L3266" i="1"/>
  <c r="N3266" i="1"/>
  <c r="Q3266" i="1"/>
  <c r="L3267" i="1"/>
  <c r="N3267" i="1"/>
  <c r="Q3267" i="1"/>
  <c r="L3268" i="1"/>
  <c r="N3268" i="1"/>
  <c r="Q3268" i="1"/>
  <c r="L3269" i="1"/>
  <c r="N3269" i="1"/>
  <c r="Q3269" i="1"/>
  <c r="L3270" i="1"/>
  <c r="N3270" i="1"/>
  <c r="Q3270" i="1"/>
  <c r="L3271" i="1"/>
  <c r="N3271" i="1"/>
  <c r="Q3271" i="1"/>
  <c r="L3272" i="1"/>
  <c r="N3272" i="1"/>
  <c r="Q3272" i="1"/>
  <c r="L3273" i="1"/>
  <c r="N3273" i="1"/>
  <c r="Q3273" i="1"/>
  <c r="L3274" i="1"/>
  <c r="N3274" i="1"/>
  <c r="Q3274" i="1"/>
  <c r="L3275" i="1"/>
  <c r="N3275" i="1"/>
  <c r="Q3275" i="1"/>
  <c r="L3276" i="1"/>
  <c r="N3276" i="1"/>
  <c r="Q3276" i="1"/>
  <c r="L3277" i="1"/>
  <c r="N3277" i="1"/>
  <c r="Q3277" i="1"/>
  <c r="L3278" i="1"/>
  <c r="N3278" i="1"/>
  <c r="Q3278" i="1"/>
  <c r="L3279" i="1"/>
  <c r="N3279" i="1"/>
  <c r="Q3279" i="1"/>
  <c r="L3280" i="1"/>
  <c r="N3280" i="1"/>
  <c r="Q3280" i="1"/>
  <c r="L3281" i="1"/>
  <c r="N3281" i="1"/>
  <c r="Q3281" i="1"/>
  <c r="L3282" i="1"/>
  <c r="N3282" i="1"/>
  <c r="Q3282" i="1"/>
  <c r="L3283" i="1"/>
  <c r="N3283" i="1"/>
  <c r="Q3283" i="1"/>
  <c r="L3284" i="1"/>
  <c r="N3284" i="1"/>
  <c r="Q3284" i="1"/>
  <c r="L3285" i="1"/>
  <c r="N3285" i="1"/>
  <c r="Q3285" i="1"/>
  <c r="L3286" i="1"/>
  <c r="N3286" i="1"/>
  <c r="Q3286" i="1"/>
  <c r="L3287" i="1"/>
  <c r="N3287" i="1"/>
  <c r="Q3287" i="1"/>
  <c r="L3288" i="1"/>
  <c r="N3288" i="1"/>
  <c r="Q3288" i="1"/>
  <c r="L3289" i="1"/>
  <c r="N3289" i="1"/>
  <c r="Q3289" i="1"/>
  <c r="L3290" i="1"/>
  <c r="N3290" i="1"/>
  <c r="Q3290" i="1"/>
  <c r="L3291" i="1"/>
  <c r="N3291" i="1"/>
  <c r="Q3291" i="1"/>
  <c r="L3292" i="1"/>
  <c r="N3292" i="1"/>
  <c r="Q3292" i="1"/>
  <c r="L3293" i="1"/>
  <c r="N3293" i="1"/>
  <c r="Q3293" i="1"/>
  <c r="L3294" i="1"/>
  <c r="N3294" i="1"/>
  <c r="Q3294" i="1"/>
  <c r="L3295" i="1"/>
  <c r="N3295" i="1"/>
  <c r="Q3295" i="1"/>
  <c r="L3296" i="1"/>
  <c r="N3296" i="1"/>
  <c r="Q3296" i="1"/>
  <c r="L3297" i="1"/>
  <c r="N3297" i="1"/>
  <c r="Q3297" i="1"/>
  <c r="L3298" i="1"/>
  <c r="N3298" i="1"/>
  <c r="Q3298" i="1"/>
  <c r="L3299" i="1"/>
  <c r="N3299" i="1"/>
  <c r="Q3299" i="1"/>
  <c r="L3300" i="1"/>
  <c r="N3300" i="1"/>
  <c r="Q3300" i="1"/>
  <c r="L3301" i="1"/>
  <c r="N3301" i="1"/>
  <c r="Q3301" i="1"/>
  <c r="L3302" i="1"/>
  <c r="N3302" i="1"/>
  <c r="Q3302" i="1"/>
  <c r="L3303" i="1"/>
  <c r="N3303" i="1"/>
  <c r="Q3303" i="1"/>
  <c r="L3304" i="1"/>
  <c r="N3304" i="1"/>
  <c r="Q3304" i="1"/>
  <c r="L3305" i="1"/>
  <c r="N3305" i="1"/>
  <c r="Q3305" i="1"/>
  <c r="L3306" i="1"/>
  <c r="N3306" i="1"/>
  <c r="Q3306" i="1"/>
  <c r="L3307" i="1"/>
  <c r="N3307" i="1"/>
  <c r="Q3307" i="1"/>
  <c r="L3308" i="1"/>
  <c r="N3308" i="1"/>
  <c r="Q3308" i="1"/>
  <c r="L3309" i="1"/>
  <c r="N3309" i="1"/>
  <c r="Q3309" i="1"/>
  <c r="L3310" i="1"/>
  <c r="N3310" i="1"/>
  <c r="Q3310" i="1"/>
  <c r="L3311" i="1"/>
  <c r="N3311" i="1"/>
  <c r="Q3311" i="1"/>
  <c r="L3312" i="1"/>
  <c r="N3312" i="1"/>
  <c r="Q3312" i="1"/>
  <c r="L3313" i="1"/>
  <c r="N3313" i="1"/>
  <c r="Q3313" i="1"/>
  <c r="L3314" i="1"/>
  <c r="N3314" i="1"/>
  <c r="Q3314" i="1"/>
  <c r="L3315" i="1"/>
  <c r="N3315" i="1"/>
  <c r="Q3315" i="1"/>
  <c r="L3316" i="1"/>
  <c r="N3316" i="1"/>
  <c r="Q3316" i="1"/>
  <c r="L3317" i="1"/>
  <c r="N3317" i="1"/>
  <c r="Q3317" i="1"/>
  <c r="L3318" i="1"/>
  <c r="N3318" i="1"/>
  <c r="Q3318" i="1"/>
  <c r="L3319" i="1"/>
  <c r="N3319" i="1"/>
  <c r="Q3319" i="1"/>
  <c r="L3320" i="1"/>
  <c r="N3320" i="1"/>
  <c r="Q3320" i="1"/>
  <c r="L3321" i="1"/>
  <c r="N3321" i="1"/>
  <c r="Q3321" i="1"/>
  <c r="L3322" i="1"/>
  <c r="N3322" i="1"/>
  <c r="Q3322" i="1"/>
  <c r="L3323" i="1"/>
  <c r="N3323" i="1"/>
  <c r="Q3323" i="1"/>
  <c r="L3324" i="1"/>
  <c r="N3324" i="1"/>
  <c r="Q3324" i="1"/>
  <c r="L3325" i="1"/>
  <c r="N3325" i="1"/>
  <c r="Q3325" i="1"/>
  <c r="L3326" i="1"/>
  <c r="N3326" i="1"/>
  <c r="Q3326" i="1"/>
  <c r="L3327" i="1"/>
  <c r="N3327" i="1"/>
  <c r="Q3327" i="1"/>
  <c r="L3328" i="1"/>
  <c r="N3328" i="1"/>
  <c r="Q3328" i="1"/>
  <c r="L3329" i="1"/>
  <c r="N3329" i="1"/>
  <c r="Q3329" i="1"/>
  <c r="L3330" i="1"/>
  <c r="N3330" i="1"/>
  <c r="Q3330" i="1"/>
  <c r="L3331" i="1"/>
  <c r="N3331" i="1"/>
  <c r="Q3331" i="1"/>
  <c r="L3332" i="1"/>
  <c r="N3332" i="1"/>
  <c r="Q3332" i="1"/>
  <c r="L3333" i="1"/>
  <c r="N3333" i="1"/>
  <c r="Q3333" i="1"/>
  <c r="L3334" i="1"/>
  <c r="N3334" i="1"/>
  <c r="Q3334" i="1"/>
  <c r="L3335" i="1"/>
  <c r="N3335" i="1"/>
  <c r="Q3335" i="1"/>
  <c r="L3336" i="1"/>
  <c r="N3336" i="1"/>
  <c r="Q3336" i="1"/>
  <c r="L3337" i="1"/>
  <c r="N3337" i="1"/>
  <c r="Q3337" i="1"/>
  <c r="L3338" i="1"/>
  <c r="N3338" i="1"/>
  <c r="Q3338" i="1"/>
  <c r="L3339" i="1"/>
  <c r="N3339" i="1"/>
  <c r="Q3339" i="1"/>
  <c r="L3340" i="1"/>
  <c r="N3340" i="1"/>
  <c r="Q3340" i="1"/>
  <c r="L3341" i="1"/>
  <c r="N3341" i="1"/>
  <c r="Q3341" i="1"/>
  <c r="L3342" i="1"/>
  <c r="N3342" i="1"/>
  <c r="Q3342" i="1"/>
  <c r="L3343" i="1"/>
  <c r="N3343" i="1"/>
  <c r="Q3343" i="1"/>
  <c r="L3344" i="1"/>
  <c r="N3344" i="1"/>
  <c r="Q3344" i="1"/>
  <c r="L3345" i="1"/>
  <c r="N3345" i="1"/>
  <c r="Q3345" i="1"/>
  <c r="L3346" i="1"/>
  <c r="N3346" i="1"/>
  <c r="Q3346" i="1"/>
  <c r="L3347" i="1"/>
  <c r="N3347" i="1"/>
  <c r="Q3347" i="1"/>
  <c r="L3348" i="1"/>
  <c r="N3348" i="1"/>
  <c r="Q3348" i="1"/>
  <c r="L3349" i="1"/>
  <c r="N3349" i="1"/>
  <c r="Q3349" i="1"/>
  <c r="L3350" i="1"/>
  <c r="N3350" i="1"/>
  <c r="Q3350" i="1"/>
  <c r="L3351" i="1"/>
  <c r="N3351" i="1"/>
  <c r="Q3351" i="1"/>
  <c r="L3352" i="1"/>
  <c r="N3352" i="1"/>
  <c r="Q3352" i="1"/>
  <c r="L3353" i="1"/>
  <c r="N3353" i="1"/>
  <c r="Q3353" i="1"/>
  <c r="L3354" i="1"/>
  <c r="N3354" i="1"/>
  <c r="Q3354" i="1"/>
  <c r="L3355" i="1"/>
  <c r="N3355" i="1"/>
  <c r="Q3355" i="1"/>
  <c r="L3356" i="1"/>
  <c r="N3356" i="1"/>
  <c r="Q3356" i="1"/>
  <c r="L3357" i="1"/>
  <c r="N3357" i="1"/>
  <c r="Q3357" i="1"/>
  <c r="L3358" i="1"/>
  <c r="N3358" i="1"/>
  <c r="Q3358" i="1"/>
  <c r="L3359" i="1"/>
  <c r="N3359" i="1"/>
  <c r="Q3359" i="1"/>
  <c r="L3360" i="1"/>
  <c r="N3360" i="1"/>
  <c r="Q3360" i="1"/>
  <c r="L3361" i="1"/>
  <c r="N3361" i="1"/>
  <c r="Q3361" i="1"/>
  <c r="L3362" i="1"/>
  <c r="N3362" i="1"/>
  <c r="Q3362" i="1"/>
  <c r="L3363" i="1"/>
  <c r="N3363" i="1"/>
  <c r="Q3363" i="1"/>
  <c r="L3364" i="1"/>
  <c r="N3364" i="1"/>
  <c r="Q3364" i="1"/>
  <c r="L3365" i="1"/>
  <c r="N3365" i="1"/>
  <c r="Q3365" i="1"/>
  <c r="L3366" i="1"/>
  <c r="N3366" i="1"/>
  <c r="Q3366" i="1"/>
  <c r="L3367" i="1"/>
  <c r="N3367" i="1"/>
  <c r="Q3367" i="1"/>
  <c r="L3368" i="1"/>
  <c r="N3368" i="1"/>
  <c r="Q3368" i="1"/>
  <c r="L3369" i="1"/>
  <c r="N3369" i="1"/>
  <c r="Q3369" i="1"/>
  <c r="L3370" i="1"/>
  <c r="N3370" i="1"/>
  <c r="Q3370" i="1"/>
  <c r="L3371" i="1"/>
  <c r="N3371" i="1"/>
  <c r="Q3371" i="1"/>
  <c r="L3372" i="1"/>
  <c r="N3372" i="1"/>
  <c r="Q3372" i="1"/>
  <c r="L3373" i="1"/>
  <c r="N3373" i="1"/>
  <c r="Q3373" i="1"/>
  <c r="L3374" i="1"/>
  <c r="N3374" i="1"/>
  <c r="Q3374" i="1"/>
  <c r="L3375" i="1"/>
  <c r="N3375" i="1"/>
  <c r="Q3375" i="1"/>
  <c r="L3376" i="1"/>
  <c r="N3376" i="1"/>
  <c r="Q3376" i="1"/>
  <c r="L3377" i="1"/>
  <c r="N3377" i="1"/>
  <c r="Q3377" i="1"/>
  <c r="L3378" i="1"/>
  <c r="N3378" i="1"/>
  <c r="Q3378" i="1"/>
  <c r="L3379" i="1"/>
  <c r="N3379" i="1"/>
  <c r="Q3379" i="1"/>
  <c r="L3380" i="1"/>
  <c r="N3380" i="1"/>
  <c r="Q3380" i="1"/>
  <c r="L3381" i="1"/>
  <c r="N3381" i="1"/>
  <c r="Q3381" i="1"/>
  <c r="L3382" i="1"/>
  <c r="N3382" i="1"/>
  <c r="Q3382" i="1"/>
  <c r="L3383" i="1"/>
  <c r="N3383" i="1"/>
  <c r="Q3383" i="1"/>
  <c r="L3384" i="1"/>
  <c r="N3384" i="1"/>
  <c r="Q3384" i="1"/>
  <c r="L3385" i="1"/>
  <c r="N3385" i="1"/>
  <c r="Q3385" i="1"/>
  <c r="L3386" i="1"/>
  <c r="N3386" i="1"/>
  <c r="Q3386" i="1"/>
  <c r="L3387" i="1"/>
  <c r="N3387" i="1"/>
  <c r="Q3387" i="1"/>
  <c r="L3388" i="1"/>
  <c r="N3388" i="1"/>
  <c r="Q3388" i="1"/>
  <c r="L3389" i="1"/>
  <c r="N3389" i="1"/>
  <c r="Q3389" i="1"/>
  <c r="L3390" i="1"/>
  <c r="N3390" i="1"/>
  <c r="Q3390" i="1"/>
  <c r="L3391" i="1"/>
  <c r="N3391" i="1"/>
  <c r="Q3391" i="1"/>
  <c r="L3392" i="1"/>
  <c r="N3392" i="1"/>
  <c r="Q3392" i="1"/>
  <c r="L3393" i="1"/>
  <c r="N3393" i="1"/>
  <c r="Q3393" i="1"/>
  <c r="L3394" i="1"/>
  <c r="N3394" i="1"/>
  <c r="Q3394" i="1"/>
  <c r="L3395" i="1"/>
  <c r="N3395" i="1"/>
  <c r="Q3395" i="1"/>
  <c r="L3396" i="1"/>
  <c r="N3396" i="1"/>
  <c r="Q3396" i="1"/>
  <c r="L3397" i="1"/>
  <c r="N3397" i="1"/>
  <c r="Q3397" i="1"/>
  <c r="L3398" i="1"/>
  <c r="N3398" i="1"/>
  <c r="Q3398" i="1"/>
  <c r="L3399" i="1"/>
  <c r="N3399" i="1"/>
  <c r="Q3399" i="1"/>
  <c r="L3400" i="1"/>
  <c r="N3400" i="1"/>
  <c r="Q3400" i="1"/>
  <c r="L3401" i="1"/>
  <c r="N3401" i="1"/>
  <c r="Q3401" i="1"/>
  <c r="L3402" i="1"/>
  <c r="N3402" i="1"/>
  <c r="Q3402" i="1"/>
  <c r="L3403" i="1"/>
  <c r="N3403" i="1"/>
  <c r="Q3403" i="1"/>
  <c r="L3404" i="1"/>
  <c r="N3404" i="1"/>
  <c r="Q3404" i="1"/>
  <c r="L3405" i="1"/>
  <c r="N3405" i="1"/>
  <c r="Q3405" i="1"/>
  <c r="L3406" i="1"/>
  <c r="N3406" i="1"/>
  <c r="Q3406" i="1"/>
  <c r="L3407" i="1"/>
  <c r="N3407" i="1"/>
  <c r="Q3407" i="1"/>
  <c r="L3408" i="1"/>
  <c r="N3408" i="1"/>
  <c r="Q3408" i="1"/>
  <c r="L3409" i="1"/>
  <c r="N3409" i="1"/>
  <c r="Q3409" i="1"/>
  <c r="L3410" i="1"/>
  <c r="N3410" i="1"/>
  <c r="Q3410" i="1"/>
  <c r="L3411" i="1"/>
  <c r="N3411" i="1"/>
  <c r="Q3411" i="1"/>
  <c r="L3412" i="1"/>
  <c r="N3412" i="1"/>
  <c r="Q3412" i="1"/>
  <c r="L3413" i="1"/>
  <c r="N3413" i="1"/>
  <c r="Q3413" i="1"/>
  <c r="L3414" i="1"/>
  <c r="N3414" i="1"/>
  <c r="Q3414" i="1"/>
  <c r="L3415" i="1"/>
  <c r="N3415" i="1"/>
  <c r="Q3415" i="1"/>
  <c r="L3416" i="1"/>
  <c r="N3416" i="1"/>
  <c r="Q3416" i="1"/>
  <c r="L3417" i="1"/>
  <c r="N3417" i="1"/>
  <c r="Q3417" i="1"/>
  <c r="L3418" i="1"/>
  <c r="N3418" i="1"/>
  <c r="Q3418" i="1"/>
  <c r="L3419" i="1"/>
  <c r="N3419" i="1"/>
  <c r="Q3419" i="1"/>
  <c r="L3420" i="1"/>
  <c r="N3420" i="1"/>
  <c r="Q3420" i="1"/>
  <c r="L3421" i="1"/>
  <c r="N3421" i="1"/>
  <c r="Q3421" i="1"/>
  <c r="L3422" i="1"/>
  <c r="N3422" i="1"/>
  <c r="Q3422" i="1"/>
  <c r="L3423" i="1"/>
  <c r="N3423" i="1"/>
  <c r="Q3423" i="1"/>
  <c r="L3424" i="1"/>
  <c r="N3424" i="1"/>
  <c r="Q3424" i="1"/>
  <c r="L3425" i="1"/>
  <c r="N3425" i="1"/>
  <c r="Q3425" i="1"/>
  <c r="L3426" i="1"/>
  <c r="N3426" i="1"/>
  <c r="Q3426" i="1"/>
  <c r="L3427" i="1"/>
  <c r="N3427" i="1"/>
  <c r="Q3427" i="1"/>
  <c r="L3428" i="1"/>
  <c r="N3428" i="1"/>
  <c r="Q3428" i="1"/>
  <c r="L3429" i="1"/>
  <c r="N3429" i="1"/>
  <c r="Q3429" i="1"/>
  <c r="L3430" i="1"/>
  <c r="N3430" i="1"/>
  <c r="Q3430" i="1"/>
  <c r="L3431" i="1"/>
  <c r="N3431" i="1"/>
  <c r="Q3431" i="1"/>
  <c r="L3432" i="1"/>
  <c r="N3432" i="1"/>
  <c r="Q3432" i="1"/>
  <c r="L3433" i="1"/>
  <c r="N3433" i="1"/>
  <c r="Q3433" i="1"/>
  <c r="L3434" i="1"/>
  <c r="N3434" i="1"/>
  <c r="Q3434" i="1"/>
  <c r="L3435" i="1"/>
  <c r="N3435" i="1"/>
  <c r="Q3435" i="1"/>
  <c r="L3436" i="1"/>
  <c r="N3436" i="1"/>
  <c r="Q3436" i="1"/>
  <c r="L3437" i="1"/>
  <c r="N3437" i="1"/>
  <c r="Q3437" i="1"/>
  <c r="L3438" i="1"/>
  <c r="N3438" i="1"/>
  <c r="Q3438" i="1"/>
  <c r="L3439" i="1"/>
  <c r="N3439" i="1"/>
  <c r="Q3439" i="1"/>
  <c r="L3440" i="1"/>
  <c r="N3440" i="1"/>
  <c r="Q3440" i="1"/>
  <c r="L3441" i="1"/>
  <c r="N3441" i="1"/>
  <c r="Q3441" i="1"/>
  <c r="L3442" i="1"/>
  <c r="N3442" i="1"/>
  <c r="Q3442" i="1"/>
  <c r="L3443" i="1"/>
  <c r="N3443" i="1"/>
  <c r="Q3443" i="1"/>
  <c r="L3444" i="1"/>
  <c r="N3444" i="1"/>
  <c r="Q3444" i="1"/>
  <c r="L3445" i="1"/>
  <c r="N3445" i="1"/>
  <c r="Q3445" i="1"/>
  <c r="L3446" i="1"/>
  <c r="N3446" i="1"/>
  <c r="Q3446" i="1"/>
  <c r="L3447" i="1"/>
  <c r="N3447" i="1"/>
  <c r="Q3447" i="1"/>
  <c r="L3448" i="1"/>
  <c r="N3448" i="1"/>
  <c r="Q3448" i="1"/>
  <c r="L3449" i="1"/>
  <c r="N3449" i="1"/>
  <c r="Q3449" i="1"/>
  <c r="L3450" i="1"/>
  <c r="N3450" i="1"/>
  <c r="Q3450" i="1"/>
  <c r="L3451" i="1"/>
  <c r="N3451" i="1"/>
  <c r="Q3451" i="1"/>
  <c r="L3452" i="1"/>
  <c r="N3452" i="1"/>
  <c r="Q3452" i="1"/>
  <c r="L3453" i="1"/>
  <c r="N3453" i="1"/>
  <c r="Q3453" i="1"/>
  <c r="L3454" i="1"/>
  <c r="N3454" i="1"/>
  <c r="Q3454" i="1"/>
  <c r="L3455" i="1"/>
  <c r="N3455" i="1"/>
  <c r="Q3455" i="1"/>
  <c r="L3456" i="1"/>
  <c r="N3456" i="1"/>
  <c r="Q3456" i="1"/>
  <c r="L3457" i="1"/>
  <c r="N3457" i="1"/>
  <c r="Q3457" i="1"/>
  <c r="L3458" i="1"/>
  <c r="N3458" i="1"/>
  <c r="Q3458" i="1"/>
  <c r="L3459" i="1"/>
  <c r="N3459" i="1"/>
  <c r="Q3459" i="1"/>
  <c r="L3460" i="1"/>
  <c r="N3460" i="1"/>
  <c r="Q3460" i="1"/>
  <c r="L3461" i="1"/>
  <c r="N3461" i="1"/>
  <c r="Q3461" i="1"/>
  <c r="L3462" i="1"/>
  <c r="N3462" i="1"/>
  <c r="Q3462" i="1"/>
  <c r="L3463" i="1"/>
  <c r="N3463" i="1"/>
  <c r="Q3463" i="1"/>
  <c r="L3464" i="1"/>
  <c r="N3464" i="1"/>
  <c r="Q3464" i="1"/>
  <c r="L3465" i="1"/>
  <c r="N3465" i="1"/>
  <c r="Q3465" i="1"/>
  <c r="L3466" i="1"/>
  <c r="N3466" i="1"/>
  <c r="Q3466" i="1"/>
  <c r="L3467" i="1"/>
  <c r="N3467" i="1"/>
  <c r="Q3467" i="1"/>
  <c r="L3468" i="1"/>
  <c r="N3468" i="1"/>
  <c r="Q3468" i="1"/>
  <c r="L3469" i="1"/>
  <c r="N3469" i="1"/>
  <c r="Q3469" i="1"/>
  <c r="L3470" i="1"/>
  <c r="N3470" i="1"/>
  <c r="Q3470" i="1"/>
  <c r="L3471" i="1"/>
  <c r="N3471" i="1"/>
  <c r="Q3471" i="1"/>
  <c r="L3472" i="1"/>
  <c r="N3472" i="1"/>
  <c r="Q3472" i="1"/>
  <c r="L3473" i="1"/>
  <c r="N3473" i="1"/>
  <c r="Q3473" i="1"/>
  <c r="L3474" i="1"/>
  <c r="N3474" i="1"/>
  <c r="Q3474" i="1"/>
  <c r="L3475" i="1"/>
  <c r="N3475" i="1"/>
  <c r="Q3475" i="1"/>
  <c r="L3476" i="1"/>
  <c r="N3476" i="1"/>
  <c r="Q3476" i="1"/>
  <c r="L3477" i="1"/>
  <c r="N3477" i="1"/>
  <c r="Q3477" i="1"/>
  <c r="L3478" i="1"/>
  <c r="N3478" i="1"/>
  <c r="Q3478" i="1"/>
  <c r="L3479" i="1"/>
  <c r="N3479" i="1"/>
  <c r="Q3479" i="1"/>
  <c r="L3480" i="1"/>
  <c r="N3480" i="1"/>
  <c r="Q3480" i="1"/>
  <c r="L3481" i="1"/>
  <c r="N3481" i="1"/>
  <c r="Q3481" i="1"/>
  <c r="L3482" i="1"/>
  <c r="N3482" i="1"/>
  <c r="Q3482" i="1"/>
  <c r="L3483" i="1"/>
  <c r="N3483" i="1"/>
  <c r="Q3483" i="1"/>
  <c r="L3484" i="1"/>
  <c r="N3484" i="1"/>
  <c r="Q3484" i="1"/>
  <c r="L3485" i="1"/>
  <c r="N3485" i="1"/>
  <c r="Q3485" i="1"/>
  <c r="L3486" i="1"/>
  <c r="N3486" i="1"/>
  <c r="Q3486" i="1"/>
  <c r="T3292" i="1"/>
  <c r="U3292" i="1" s="1"/>
  <c r="W3292" i="1" s="1"/>
  <c r="T3293" i="1"/>
  <c r="U3293" i="1" s="1"/>
  <c r="W3293" i="1" s="1"/>
  <c r="T3294" i="1"/>
  <c r="U3294" i="1" s="1"/>
  <c r="T3295" i="1"/>
  <c r="U3295" i="1" s="1"/>
  <c r="W3295" i="1" s="1"/>
  <c r="T3296" i="1"/>
  <c r="U3296" i="1" s="1"/>
  <c r="T3297" i="1"/>
  <c r="U3297" i="1" s="1"/>
  <c r="T3298" i="1"/>
  <c r="U3298" i="1" s="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L2176" i="1"/>
  <c r="N2176" i="1"/>
  <c r="Q2176" i="1"/>
  <c r="L2177" i="1"/>
  <c r="N2177" i="1"/>
  <c r="Q2177" i="1"/>
  <c r="L2178" i="1"/>
  <c r="N2178" i="1"/>
  <c r="Q2178" i="1"/>
  <c r="L2179" i="1"/>
  <c r="N2179" i="1"/>
  <c r="Q2179" i="1"/>
  <c r="L2180" i="1"/>
  <c r="N2180" i="1"/>
  <c r="Q2180" i="1"/>
  <c r="L2181" i="1"/>
  <c r="N2181" i="1"/>
  <c r="Q2181" i="1"/>
  <c r="L2182" i="1"/>
  <c r="N2182" i="1"/>
  <c r="Q2182" i="1"/>
  <c r="L2183" i="1"/>
  <c r="N2183" i="1"/>
  <c r="Q2183" i="1"/>
  <c r="L2184" i="1"/>
  <c r="N2184" i="1"/>
  <c r="Q2184" i="1"/>
  <c r="L2185" i="1"/>
  <c r="N2185" i="1"/>
  <c r="Q2185" i="1"/>
  <c r="L2186" i="1"/>
  <c r="N2186" i="1"/>
  <c r="Q2186" i="1"/>
  <c r="L2187" i="1"/>
  <c r="N2187" i="1"/>
  <c r="Q2187" i="1"/>
  <c r="L2188" i="1"/>
  <c r="N2188" i="1"/>
  <c r="Q2188" i="1"/>
  <c r="L2189" i="1"/>
  <c r="N2189" i="1"/>
  <c r="Q2189" i="1"/>
  <c r="L2190" i="1"/>
  <c r="N2190" i="1"/>
  <c r="Q2190" i="1"/>
  <c r="L2191" i="1"/>
  <c r="N2191" i="1"/>
  <c r="Q2191" i="1"/>
  <c r="L2192" i="1"/>
  <c r="N2192" i="1"/>
  <c r="Q2192" i="1"/>
  <c r="L2193" i="1"/>
  <c r="N2193" i="1"/>
  <c r="Q2193" i="1"/>
  <c r="L2194" i="1"/>
  <c r="N2194" i="1"/>
  <c r="Q2194" i="1"/>
  <c r="L2195" i="1"/>
  <c r="N2195" i="1"/>
  <c r="Q2195" i="1"/>
  <c r="L2196" i="1"/>
  <c r="N2196" i="1"/>
  <c r="Q2196" i="1"/>
  <c r="L2197" i="1"/>
  <c r="N2197" i="1"/>
  <c r="Q2197" i="1"/>
  <c r="L2198" i="1"/>
  <c r="N2198" i="1"/>
  <c r="Q2198" i="1"/>
  <c r="L2199" i="1"/>
  <c r="N2199" i="1"/>
  <c r="Q2199" i="1"/>
  <c r="L2200" i="1"/>
  <c r="N2200" i="1"/>
  <c r="Q2200" i="1"/>
  <c r="L2201" i="1"/>
  <c r="N2201" i="1"/>
  <c r="Q2201" i="1"/>
  <c r="L2202" i="1"/>
  <c r="N2202" i="1"/>
  <c r="Q2202" i="1"/>
  <c r="L2203" i="1"/>
  <c r="N2203" i="1"/>
  <c r="Q2203" i="1"/>
  <c r="L2204" i="1"/>
  <c r="N2204" i="1"/>
  <c r="Q2204" i="1"/>
  <c r="L2205" i="1"/>
  <c r="N2205" i="1"/>
  <c r="Q2205" i="1"/>
  <c r="L2206" i="1"/>
  <c r="N2206" i="1"/>
  <c r="Q2206" i="1"/>
  <c r="L2207" i="1"/>
  <c r="N2207" i="1"/>
  <c r="Q2207" i="1"/>
  <c r="L2208" i="1"/>
  <c r="N2208" i="1"/>
  <c r="Q2208" i="1"/>
  <c r="L2209" i="1"/>
  <c r="N2209" i="1"/>
  <c r="Q2209" i="1"/>
  <c r="L2210" i="1"/>
  <c r="N2210" i="1"/>
  <c r="Q2210" i="1"/>
  <c r="L2211" i="1"/>
  <c r="N2211" i="1"/>
  <c r="Q2211" i="1"/>
  <c r="L2212" i="1"/>
  <c r="N2212" i="1"/>
  <c r="Q2212" i="1"/>
  <c r="L2213" i="1"/>
  <c r="N2213" i="1"/>
  <c r="Q2213" i="1"/>
  <c r="L2214" i="1"/>
  <c r="N2214" i="1"/>
  <c r="Q2214" i="1"/>
  <c r="L2215" i="1"/>
  <c r="N2215" i="1"/>
  <c r="Q2215" i="1"/>
  <c r="L2216" i="1"/>
  <c r="N2216" i="1"/>
  <c r="Q2216" i="1"/>
  <c r="L2217" i="1"/>
  <c r="N2217" i="1"/>
  <c r="Q2217" i="1"/>
  <c r="L2218" i="1"/>
  <c r="N2218" i="1"/>
  <c r="Q2218" i="1"/>
  <c r="L2219" i="1"/>
  <c r="N2219" i="1"/>
  <c r="Q2219" i="1"/>
  <c r="L2220" i="1"/>
  <c r="N2220" i="1"/>
  <c r="Q2220" i="1"/>
  <c r="L2221" i="1"/>
  <c r="N2221" i="1"/>
  <c r="Q2221" i="1"/>
  <c r="L2222" i="1"/>
  <c r="N2222" i="1"/>
  <c r="Q2222" i="1"/>
  <c r="L2223" i="1"/>
  <c r="N2223" i="1"/>
  <c r="Q2223" i="1"/>
  <c r="L2224" i="1"/>
  <c r="N2224" i="1"/>
  <c r="Q2224" i="1"/>
  <c r="L2225" i="1"/>
  <c r="N2225" i="1"/>
  <c r="Q2225" i="1"/>
  <c r="L2226" i="1"/>
  <c r="N2226" i="1"/>
  <c r="Q2226" i="1"/>
  <c r="L2227" i="1"/>
  <c r="N2227" i="1"/>
  <c r="Q2227" i="1"/>
  <c r="L2228" i="1"/>
  <c r="N2228" i="1"/>
  <c r="Q2228" i="1"/>
  <c r="L2229" i="1"/>
  <c r="N2229" i="1"/>
  <c r="Q2229" i="1"/>
  <c r="L2230" i="1"/>
  <c r="N2230" i="1"/>
  <c r="Q2230" i="1"/>
  <c r="L2231" i="1"/>
  <c r="N2231" i="1"/>
  <c r="Q2231" i="1"/>
  <c r="L2232" i="1"/>
  <c r="N2232" i="1"/>
  <c r="Q2232" i="1"/>
  <c r="L2233" i="1"/>
  <c r="N2233" i="1"/>
  <c r="Q2233" i="1"/>
  <c r="L2234" i="1"/>
  <c r="N2234" i="1"/>
  <c r="Q2234" i="1"/>
  <c r="L2235" i="1"/>
  <c r="N2235" i="1"/>
  <c r="Q2235" i="1"/>
  <c r="L2236" i="1"/>
  <c r="N2236" i="1"/>
  <c r="Q2236" i="1"/>
  <c r="L2237" i="1"/>
  <c r="N2237" i="1"/>
  <c r="Q2237" i="1"/>
  <c r="L2238" i="1"/>
  <c r="N2238" i="1"/>
  <c r="Q2238" i="1"/>
  <c r="L2239" i="1"/>
  <c r="N2239" i="1"/>
  <c r="Q2239" i="1"/>
  <c r="L2240" i="1"/>
  <c r="N2240" i="1"/>
  <c r="Q2240" i="1"/>
  <c r="L2241" i="1"/>
  <c r="N2241" i="1"/>
  <c r="Q2241" i="1"/>
  <c r="L2242" i="1"/>
  <c r="N2242" i="1"/>
  <c r="Q2242" i="1"/>
  <c r="L2243" i="1"/>
  <c r="N2243" i="1"/>
  <c r="Q2243" i="1"/>
  <c r="L2244" i="1"/>
  <c r="N2244" i="1"/>
  <c r="Q2244" i="1"/>
  <c r="L2245" i="1"/>
  <c r="N2245" i="1"/>
  <c r="Q2245" i="1"/>
  <c r="L2246" i="1"/>
  <c r="N2246" i="1"/>
  <c r="Q2246" i="1"/>
  <c r="L2247" i="1"/>
  <c r="N2247" i="1"/>
  <c r="Q2247" i="1"/>
  <c r="L2248" i="1"/>
  <c r="N2248" i="1"/>
  <c r="Q2248" i="1"/>
  <c r="L2249" i="1"/>
  <c r="N2249" i="1"/>
  <c r="Q2249" i="1"/>
  <c r="L2250" i="1"/>
  <c r="N2250" i="1"/>
  <c r="Q2250" i="1"/>
  <c r="L2251" i="1"/>
  <c r="N2251" i="1"/>
  <c r="Q2251" i="1"/>
  <c r="L2252" i="1"/>
  <c r="N2252" i="1"/>
  <c r="Q2252" i="1"/>
  <c r="L2253" i="1"/>
  <c r="N2253" i="1"/>
  <c r="Q2253" i="1"/>
  <c r="L2254" i="1"/>
  <c r="N2254" i="1"/>
  <c r="Q2254" i="1"/>
  <c r="L2255" i="1"/>
  <c r="N2255" i="1"/>
  <c r="Q2255" i="1"/>
  <c r="L2256" i="1"/>
  <c r="N2256" i="1"/>
  <c r="Q2256" i="1"/>
  <c r="L2257" i="1"/>
  <c r="N2257" i="1"/>
  <c r="Q2257" i="1"/>
  <c r="L2258" i="1"/>
  <c r="N2258" i="1"/>
  <c r="Q2258" i="1"/>
  <c r="L2259" i="1"/>
  <c r="N2259" i="1"/>
  <c r="Q2259" i="1"/>
  <c r="L2260" i="1"/>
  <c r="N2260" i="1"/>
  <c r="Q2260" i="1"/>
  <c r="L2261" i="1"/>
  <c r="N2261" i="1"/>
  <c r="Q2261" i="1"/>
  <c r="L2262" i="1"/>
  <c r="N2262" i="1"/>
  <c r="Q2262" i="1"/>
  <c r="L2263" i="1"/>
  <c r="N2263" i="1"/>
  <c r="Q2263" i="1"/>
  <c r="L2264" i="1"/>
  <c r="N2264" i="1"/>
  <c r="Q2264" i="1"/>
  <c r="L2265" i="1"/>
  <c r="N2265" i="1"/>
  <c r="Q2265" i="1"/>
  <c r="L2266" i="1"/>
  <c r="N2266" i="1"/>
  <c r="Q2266" i="1"/>
  <c r="L2267" i="1"/>
  <c r="N2267" i="1"/>
  <c r="Q2267" i="1"/>
  <c r="L2268" i="1"/>
  <c r="N2268" i="1"/>
  <c r="Q2268" i="1"/>
  <c r="L2269" i="1"/>
  <c r="N2269" i="1"/>
  <c r="Q2269" i="1"/>
  <c r="L2270" i="1"/>
  <c r="N2270" i="1"/>
  <c r="Q2270" i="1"/>
  <c r="L2271" i="1"/>
  <c r="N2271" i="1"/>
  <c r="Q2271" i="1"/>
  <c r="L2272" i="1"/>
  <c r="N2272" i="1"/>
  <c r="Q2272" i="1"/>
  <c r="L2273" i="1"/>
  <c r="N2273" i="1"/>
  <c r="Q2273" i="1"/>
  <c r="L2274" i="1"/>
  <c r="N2274" i="1"/>
  <c r="Q2274" i="1"/>
  <c r="L2275" i="1"/>
  <c r="N2275" i="1"/>
  <c r="Q2275" i="1"/>
  <c r="L2276" i="1"/>
  <c r="N2276" i="1"/>
  <c r="Q2276" i="1"/>
  <c r="L2277" i="1"/>
  <c r="N2277" i="1"/>
  <c r="Q2277" i="1"/>
  <c r="L2278" i="1"/>
  <c r="N2278" i="1"/>
  <c r="Q2278" i="1"/>
  <c r="L2279" i="1"/>
  <c r="N2279" i="1"/>
  <c r="Q2279" i="1"/>
  <c r="L2280" i="1"/>
  <c r="N2280" i="1"/>
  <c r="Q2280" i="1"/>
  <c r="L2281" i="1"/>
  <c r="N2281" i="1"/>
  <c r="Q2281" i="1"/>
  <c r="L2282" i="1"/>
  <c r="N2282" i="1"/>
  <c r="Q2282" i="1"/>
  <c r="L2283" i="1"/>
  <c r="N2283" i="1"/>
  <c r="Q2283" i="1"/>
  <c r="L2284" i="1"/>
  <c r="N2284" i="1"/>
  <c r="Q2284" i="1"/>
  <c r="L2285" i="1"/>
  <c r="N2285" i="1"/>
  <c r="Q2285" i="1"/>
  <c r="L2286" i="1"/>
  <c r="N2286" i="1"/>
  <c r="Q2286" i="1"/>
  <c r="L2287" i="1"/>
  <c r="N2287" i="1"/>
  <c r="Q2287" i="1"/>
  <c r="L2288" i="1"/>
  <c r="N2288" i="1"/>
  <c r="Q2288" i="1"/>
  <c r="L2289" i="1"/>
  <c r="N2289" i="1"/>
  <c r="Q2289" i="1"/>
  <c r="L2290" i="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L2339" i="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L2396" i="1"/>
  <c r="N2396" i="1"/>
  <c r="Q2396" i="1"/>
  <c r="L2397" i="1"/>
  <c r="N2397" i="1"/>
  <c r="Q2397" i="1"/>
  <c r="L2398" i="1"/>
  <c r="N2398" i="1"/>
  <c r="Q2398" i="1"/>
  <c r="L2399" i="1"/>
  <c r="N2399" i="1"/>
  <c r="Q2399" i="1"/>
  <c r="L2400" i="1"/>
  <c r="N2400" i="1"/>
  <c r="Q2400" i="1"/>
  <c r="L2401" i="1"/>
  <c r="N2401" i="1"/>
  <c r="Q2401" i="1"/>
  <c r="L2402" i="1"/>
  <c r="N2402" i="1"/>
  <c r="Q2402" i="1"/>
  <c r="L2403" i="1"/>
  <c r="N2403" i="1"/>
  <c r="Q2403" i="1"/>
  <c r="L2404" i="1"/>
  <c r="N2404" i="1"/>
  <c r="Q2404" i="1"/>
  <c r="L2405" i="1"/>
  <c r="N2405" i="1"/>
  <c r="Q2405" i="1"/>
  <c r="L2406" i="1"/>
  <c r="N2406" i="1"/>
  <c r="Q2406" i="1"/>
  <c r="L2407" i="1"/>
  <c r="N2407" i="1"/>
  <c r="Q2407" i="1"/>
  <c r="L2408" i="1"/>
  <c r="N2408" i="1"/>
  <c r="Q2408" i="1"/>
  <c r="L2409" i="1"/>
  <c r="N2409" i="1"/>
  <c r="Q2409" i="1"/>
  <c r="L2410" i="1"/>
  <c r="N2410" i="1"/>
  <c r="Q2410" i="1"/>
  <c r="L2411" i="1"/>
  <c r="N2411" i="1"/>
  <c r="Q2411" i="1"/>
  <c r="L2412" i="1"/>
  <c r="N2412" i="1"/>
  <c r="Q2412" i="1"/>
  <c r="L2413" i="1"/>
  <c r="N2413" i="1"/>
  <c r="Q2413" i="1"/>
  <c r="L2414" i="1"/>
  <c r="N2414" i="1"/>
  <c r="Q2414" i="1"/>
  <c r="L2415" i="1"/>
  <c r="N2415" i="1"/>
  <c r="Q2415" i="1"/>
  <c r="L2416" i="1"/>
  <c r="N2416" i="1"/>
  <c r="Q2416" i="1"/>
  <c r="L2417" i="1"/>
  <c r="N2417" i="1"/>
  <c r="Q2417" i="1"/>
  <c r="L2418" i="1"/>
  <c r="N2418" i="1"/>
  <c r="Q2418" i="1"/>
  <c r="L2419" i="1"/>
  <c r="N2419" i="1"/>
  <c r="Q2419" i="1"/>
  <c r="L2420" i="1"/>
  <c r="N2420" i="1"/>
  <c r="Q2420" i="1"/>
  <c r="L2421" i="1"/>
  <c r="N2421" i="1"/>
  <c r="Q2421" i="1"/>
  <c r="L2422" i="1"/>
  <c r="N2422" i="1"/>
  <c r="Q2422" i="1"/>
  <c r="L2423" i="1"/>
  <c r="N2423" i="1"/>
  <c r="Q2423" i="1"/>
  <c r="L2424" i="1"/>
  <c r="N2424" i="1"/>
  <c r="Q2424" i="1"/>
  <c r="L2425" i="1"/>
  <c r="N2425" i="1"/>
  <c r="Q2425" i="1"/>
  <c r="L2426" i="1"/>
  <c r="N2426" i="1"/>
  <c r="Q2426" i="1"/>
  <c r="L2427" i="1"/>
  <c r="N2427" i="1"/>
  <c r="Q2427" i="1"/>
  <c r="L2428" i="1"/>
  <c r="N2428" i="1"/>
  <c r="Q2428" i="1"/>
  <c r="L2429" i="1"/>
  <c r="N2429" i="1"/>
  <c r="Q2429" i="1"/>
  <c r="L2430" i="1"/>
  <c r="N2430" i="1"/>
  <c r="Q2430" i="1"/>
  <c r="L2431" i="1"/>
  <c r="N2431" i="1"/>
  <c r="Q2431" i="1"/>
  <c r="L2432" i="1"/>
  <c r="N2432" i="1"/>
  <c r="Q2432" i="1"/>
  <c r="L2433" i="1"/>
  <c r="N2433" i="1"/>
  <c r="Q2433" i="1"/>
  <c r="L2434" i="1"/>
  <c r="N2434" i="1"/>
  <c r="Q2434" i="1"/>
  <c r="L2435" i="1"/>
  <c r="N2435" i="1"/>
  <c r="Q2435" i="1"/>
  <c r="L2436" i="1"/>
  <c r="N2436" i="1"/>
  <c r="Q2436" i="1"/>
  <c r="L2437" i="1"/>
  <c r="N2437" i="1"/>
  <c r="Q2437" i="1"/>
  <c r="L2438" i="1"/>
  <c r="N2438" i="1"/>
  <c r="Q2438" i="1"/>
  <c r="L2439" i="1"/>
  <c r="N2439" i="1"/>
  <c r="Q2439" i="1"/>
  <c r="L2440" i="1"/>
  <c r="N2440" i="1"/>
  <c r="Q2440" i="1"/>
  <c r="L2441" i="1"/>
  <c r="N2441" i="1"/>
  <c r="Q2441" i="1"/>
  <c r="L2442" i="1"/>
  <c r="N2442" i="1"/>
  <c r="Q2442" i="1"/>
  <c r="L2443" i="1"/>
  <c r="N2443" i="1"/>
  <c r="Q2443" i="1"/>
  <c r="L2444" i="1"/>
  <c r="N2444" i="1"/>
  <c r="Q2444" i="1"/>
  <c r="L2445" i="1"/>
  <c r="N2445" i="1"/>
  <c r="Q2445" i="1"/>
  <c r="L2446" i="1"/>
  <c r="N2446" i="1"/>
  <c r="Q2446" i="1"/>
  <c r="L2447" i="1"/>
  <c r="N2447" i="1"/>
  <c r="Q2447" i="1"/>
  <c r="L2448" i="1"/>
  <c r="N2448" i="1"/>
  <c r="Q2448" i="1"/>
  <c r="L2449" i="1"/>
  <c r="N2449" i="1"/>
  <c r="Q2449" i="1"/>
  <c r="L2450" i="1"/>
  <c r="N2450" i="1"/>
  <c r="Q2450" i="1"/>
  <c r="L2451" i="1"/>
  <c r="N2451" i="1"/>
  <c r="Q2451" i="1"/>
  <c r="L2452" i="1"/>
  <c r="N2452" i="1"/>
  <c r="Q2452" i="1"/>
  <c r="L2453" i="1"/>
  <c r="N2453" i="1"/>
  <c r="Q2453" i="1"/>
  <c r="L2454" i="1"/>
  <c r="N2454" i="1"/>
  <c r="Q2454" i="1"/>
  <c r="L2455" i="1"/>
  <c r="N2455" i="1"/>
  <c r="Q2455" i="1"/>
  <c r="L2456" i="1"/>
  <c r="N2456" i="1"/>
  <c r="Q2456" i="1"/>
  <c r="L2457" i="1"/>
  <c r="N2457" i="1"/>
  <c r="Q2457" i="1"/>
  <c r="L2458" i="1"/>
  <c r="N2458" i="1"/>
  <c r="Q2458" i="1"/>
  <c r="L2459" i="1"/>
  <c r="N2459" i="1"/>
  <c r="Q2459" i="1"/>
  <c r="L2460" i="1"/>
  <c r="N2460" i="1"/>
  <c r="Q2460" i="1"/>
  <c r="L2461" i="1"/>
  <c r="N2461" i="1"/>
  <c r="Q2461" i="1"/>
  <c r="L2462" i="1"/>
  <c r="N2462" i="1"/>
  <c r="Q2462" i="1"/>
  <c r="L2463" i="1"/>
  <c r="N2463" i="1"/>
  <c r="Q2463" i="1"/>
  <c r="L2464" i="1"/>
  <c r="N2464" i="1"/>
  <c r="Q2464" i="1"/>
  <c r="L2465" i="1"/>
  <c r="N2465" i="1"/>
  <c r="Q2465" i="1"/>
  <c r="L2466" i="1"/>
  <c r="N2466" i="1"/>
  <c r="Q2466" i="1"/>
  <c r="L2467" i="1"/>
  <c r="N2467" i="1"/>
  <c r="Q2467" i="1"/>
  <c r="L2468" i="1"/>
  <c r="N2468" i="1"/>
  <c r="Q2468" i="1"/>
  <c r="L2469" i="1"/>
  <c r="N2469" i="1"/>
  <c r="Q2469" i="1"/>
  <c r="L2470" i="1"/>
  <c r="N2470" i="1"/>
  <c r="Q2470" i="1"/>
  <c r="L2471" i="1"/>
  <c r="N2471" i="1"/>
  <c r="Q2471" i="1"/>
  <c r="L2472" i="1"/>
  <c r="N2472" i="1"/>
  <c r="Q2472" i="1"/>
  <c r="L2473" i="1"/>
  <c r="N2473" i="1"/>
  <c r="Q2473" i="1"/>
  <c r="L2474" i="1"/>
  <c r="N2474" i="1"/>
  <c r="Q2474" i="1"/>
  <c r="L2475" i="1"/>
  <c r="N2475" i="1"/>
  <c r="Q2475" i="1"/>
  <c r="L2476" i="1"/>
  <c r="N2476" i="1"/>
  <c r="Q2476" i="1"/>
  <c r="L2477" i="1"/>
  <c r="N2477" i="1"/>
  <c r="Q2477" i="1"/>
  <c r="L2478" i="1"/>
  <c r="N2478" i="1"/>
  <c r="Q2478" i="1"/>
  <c r="L2479" i="1"/>
  <c r="N2479" i="1"/>
  <c r="Q2479" i="1"/>
  <c r="L2480" i="1"/>
  <c r="N2480" i="1"/>
  <c r="Q2480" i="1"/>
  <c r="L2481" i="1"/>
  <c r="N2481" i="1"/>
  <c r="Q2481" i="1"/>
  <c r="L2482" i="1"/>
  <c r="N2482" i="1"/>
  <c r="Q2482" i="1"/>
  <c r="L2483" i="1"/>
  <c r="N2483" i="1"/>
  <c r="Q2483" i="1"/>
  <c r="L2484" i="1"/>
  <c r="N2484" i="1"/>
  <c r="Q2484" i="1"/>
  <c r="L2485" i="1"/>
  <c r="N2485" i="1"/>
  <c r="Q2485" i="1"/>
  <c r="L2486" i="1"/>
  <c r="N2486" i="1"/>
  <c r="Q2486" i="1"/>
  <c r="L2487" i="1"/>
  <c r="N2487" i="1"/>
  <c r="Q2487" i="1"/>
  <c r="L2488" i="1"/>
  <c r="N2488" i="1"/>
  <c r="Q2488" i="1"/>
  <c r="L2489" i="1"/>
  <c r="N2489" i="1"/>
  <c r="Q2489" i="1"/>
  <c r="L2490" i="1"/>
  <c r="N2490" i="1"/>
  <c r="Q2490" i="1"/>
  <c r="L2491" i="1"/>
  <c r="N2491" i="1"/>
  <c r="Q2491" i="1"/>
  <c r="L2492" i="1"/>
  <c r="N2492" i="1"/>
  <c r="Q2492" i="1"/>
  <c r="L2493" i="1"/>
  <c r="N2493" i="1"/>
  <c r="Q2493" i="1"/>
  <c r="L2494" i="1"/>
  <c r="N2494" i="1"/>
  <c r="Q2494" i="1"/>
  <c r="L2495" i="1"/>
  <c r="N2495" i="1"/>
  <c r="Q2495" i="1"/>
  <c r="L2496" i="1"/>
  <c r="N2496" i="1"/>
  <c r="Q2496" i="1"/>
  <c r="L2497" i="1"/>
  <c r="N2497" i="1"/>
  <c r="Q2497" i="1"/>
  <c r="L2498" i="1"/>
  <c r="N2498" i="1"/>
  <c r="Q2498" i="1"/>
  <c r="L2499" i="1"/>
  <c r="N2499" i="1"/>
  <c r="Q2499" i="1"/>
  <c r="L2500" i="1"/>
  <c r="N2500" i="1"/>
  <c r="Q2500" i="1"/>
  <c r="L2501" i="1"/>
  <c r="N2501" i="1"/>
  <c r="Q2501" i="1"/>
  <c r="L2502" i="1"/>
  <c r="N2502" i="1"/>
  <c r="Q2502" i="1"/>
  <c r="L2503" i="1"/>
  <c r="N2503" i="1"/>
  <c r="Q2503" i="1"/>
  <c r="L2504" i="1"/>
  <c r="N2504" i="1"/>
  <c r="Q2504" i="1"/>
  <c r="L2505" i="1"/>
  <c r="N2505" i="1"/>
  <c r="Q2505" i="1"/>
  <c r="L2506" i="1"/>
  <c r="N2506" i="1"/>
  <c r="Q2506" i="1"/>
  <c r="L2507" i="1"/>
  <c r="N2507" i="1"/>
  <c r="Q2507" i="1"/>
  <c r="L2508" i="1"/>
  <c r="N2508" i="1"/>
  <c r="Q2508" i="1"/>
  <c r="L2509" i="1"/>
  <c r="N2509" i="1"/>
  <c r="Q2509" i="1"/>
  <c r="L2510" i="1"/>
  <c r="N2510" i="1"/>
  <c r="Q2510" i="1"/>
  <c r="L2511" i="1"/>
  <c r="N2511" i="1"/>
  <c r="Q2511" i="1"/>
  <c r="L2512" i="1"/>
  <c r="N2512" i="1"/>
  <c r="Q2512" i="1"/>
  <c r="L2513" i="1"/>
  <c r="N2513" i="1"/>
  <c r="Q2513" i="1"/>
  <c r="L2514" i="1"/>
  <c r="N2514" i="1"/>
  <c r="Q2514" i="1"/>
  <c r="L2515" i="1"/>
  <c r="N2515" i="1"/>
  <c r="Q2515" i="1"/>
  <c r="L2516" i="1"/>
  <c r="N2516" i="1"/>
  <c r="Q2516" i="1"/>
  <c r="L2517" i="1"/>
  <c r="N2517" i="1"/>
  <c r="Q2517" i="1"/>
  <c r="L2518" i="1"/>
  <c r="N2518" i="1"/>
  <c r="Q2518" i="1"/>
  <c r="L2519" i="1"/>
  <c r="N2519" i="1"/>
  <c r="Q2519" i="1"/>
  <c r="L2520" i="1"/>
  <c r="N2520" i="1"/>
  <c r="Q2520" i="1"/>
  <c r="L2521" i="1"/>
  <c r="N2521" i="1"/>
  <c r="Q2521" i="1"/>
  <c r="L2522" i="1"/>
  <c r="N2522" i="1"/>
  <c r="Q2522" i="1"/>
  <c r="L2523" i="1"/>
  <c r="N2523" i="1"/>
  <c r="Q2523" i="1"/>
  <c r="L2524" i="1"/>
  <c r="N2524" i="1"/>
  <c r="Q2524" i="1"/>
  <c r="L2525" i="1"/>
  <c r="N2525" i="1"/>
  <c r="Q2525" i="1"/>
  <c r="L2526" i="1"/>
  <c r="N2526" i="1"/>
  <c r="Q2526" i="1"/>
  <c r="L2527" i="1"/>
  <c r="N2527" i="1"/>
  <c r="Q2527" i="1"/>
  <c r="L2528" i="1"/>
  <c r="N2528" i="1"/>
  <c r="Q2528" i="1"/>
  <c r="L2529" i="1"/>
  <c r="N2529" i="1"/>
  <c r="Q2529" i="1"/>
  <c r="L2530" i="1"/>
  <c r="N2530" i="1"/>
  <c r="Q2530" i="1"/>
  <c r="L2531" i="1"/>
  <c r="N2531" i="1"/>
  <c r="Q2531" i="1"/>
  <c r="L2532" i="1"/>
  <c r="N2532" i="1"/>
  <c r="Q2532" i="1"/>
  <c r="L2533" i="1"/>
  <c r="N2533" i="1"/>
  <c r="Q2533" i="1"/>
  <c r="L2534" i="1"/>
  <c r="N2534" i="1"/>
  <c r="Q2534" i="1"/>
  <c r="L2535" i="1"/>
  <c r="N2535" i="1"/>
  <c r="Q2535" i="1"/>
  <c r="L2536" i="1"/>
  <c r="N2536" i="1"/>
  <c r="Q2536" i="1"/>
  <c r="L2537" i="1"/>
  <c r="N2537" i="1"/>
  <c r="Q2537" i="1"/>
  <c r="L2538" i="1"/>
  <c r="N2538" i="1"/>
  <c r="Q2538" i="1"/>
  <c r="L2539" i="1"/>
  <c r="N2539" i="1"/>
  <c r="Q2539" i="1"/>
  <c r="L2540" i="1"/>
  <c r="N2540" i="1"/>
  <c r="Q2540" i="1"/>
  <c r="L2541" i="1"/>
  <c r="N2541" i="1"/>
  <c r="Q2541" i="1"/>
  <c r="L2542" i="1"/>
  <c r="N2542" i="1"/>
  <c r="Q2542" i="1"/>
  <c r="L2543" i="1"/>
  <c r="N2543" i="1"/>
  <c r="Q2543" i="1"/>
  <c r="L2544" i="1"/>
  <c r="N2544" i="1"/>
  <c r="Q2544" i="1"/>
  <c r="L2545" i="1"/>
  <c r="N2545" i="1"/>
  <c r="Q2545" i="1"/>
  <c r="L2546" i="1"/>
  <c r="N2546" i="1"/>
  <c r="Q2546" i="1"/>
  <c r="L2547" i="1"/>
  <c r="N2547" i="1"/>
  <c r="Q2547" i="1"/>
  <c r="L2548" i="1"/>
  <c r="N2548" i="1"/>
  <c r="Q2548" i="1"/>
  <c r="L2549" i="1"/>
  <c r="N2549" i="1"/>
  <c r="Q2549" i="1"/>
  <c r="L2550" i="1"/>
  <c r="N2550" i="1"/>
  <c r="Q2550" i="1"/>
  <c r="L2551" i="1"/>
  <c r="N2551" i="1"/>
  <c r="Q2551" i="1"/>
  <c r="L2552" i="1"/>
  <c r="N2552" i="1"/>
  <c r="Q2552" i="1"/>
  <c r="L2553" i="1"/>
  <c r="N2553" i="1"/>
  <c r="Q2553" i="1"/>
  <c r="L2554" i="1"/>
  <c r="N2554" i="1"/>
  <c r="Q2554" i="1"/>
  <c r="L2555" i="1"/>
  <c r="N2555" i="1"/>
  <c r="Q2555" i="1"/>
  <c r="L2556" i="1"/>
  <c r="N2556" i="1"/>
  <c r="Q2556" i="1"/>
  <c r="L2557" i="1"/>
  <c r="N2557" i="1"/>
  <c r="Q2557" i="1"/>
  <c r="L2558" i="1"/>
  <c r="N2558" i="1"/>
  <c r="Q2558" i="1"/>
  <c r="L2559" i="1"/>
  <c r="N2559" i="1"/>
  <c r="Q2559" i="1"/>
  <c r="L2560" i="1"/>
  <c r="N2560" i="1"/>
  <c r="Q2560" i="1"/>
  <c r="L2561" i="1"/>
  <c r="N2561" i="1"/>
  <c r="Q2561" i="1"/>
  <c r="L2562" i="1"/>
  <c r="N2562" i="1"/>
  <c r="Q2562" i="1"/>
  <c r="L2563" i="1"/>
  <c r="N2563" i="1"/>
  <c r="Q2563" i="1"/>
  <c r="L2564" i="1"/>
  <c r="N2564" i="1"/>
  <c r="Q2564" i="1"/>
  <c r="L2565" i="1"/>
  <c r="N2565" i="1"/>
  <c r="Q2565" i="1"/>
  <c r="L2566" i="1"/>
  <c r="N2566" i="1"/>
  <c r="Q2566" i="1"/>
  <c r="L2567" i="1"/>
  <c r="N2567" i="1"/>
  <c r="Q2567" i="1"/>
  <c r="L2568" i="1"/>
  <c r="N2568" i="1"/>
  <c r="Q2568" i="1"/>
  <c r="L2569" i="1"/>
  <c r="N2569" i="1"/>
  <c r="Q2569" i="1"/>
  <c r="L2570" i="1"/>
  <c r="N2570" i="1"/>
  <c r="Q2570" i="1"/>
  <c r="L2571" i="1"/>
  <c r="N2571" i="1"/>
  <c r="Q2571" i="1"/>
  <c r="L2572" i="1"/>
  <c r="N2572" i="1"/>
  <c r="Q2572" i="1"/>
  <c r="L2573" i="1"/>
  <c r="N2573" i="1"/>
  <c r="Q2573" i="1"/>
  <c r="L2574" i="1"/>
  <c r="N2574" i="1"/>
  <c r="Q2574" i="1"/>
  <c r="L2575" i="1"/>
  <c r="N2575" i="1"/>
  <c r="Q2575" i="1"/>
  <c r="L2576" i="1"/>
  <c r="N2576" i="1"/>
  <c r="Q2576" i="1"/>
  <c r="L2577" i="1"/>
  <c r="N2577" i="1"/>
  <c r="Q2577" i="1"/>
  <c r="L2578" i="1"/>
  <c r="N2578" i="1"/>
  <c r="Q2578" i="1"/>
  <c r="L2579" i="1"/>
  <c r="N2579" i="1"/>
  <c r="Q2579" i="1"/>
  <c r="L2580" i="1"/>
  <c r="N2580" i="1"/>
  <c r="Q2580" i="1"/>
  <c r="L2581" i="1"/>
  <c r="N2581" i="1"/>
  <c r="Q2581" i="1"/>
  <c r="L2582" i="1"/>
  <c r="N2582" i="1"/>
  <c r="Q2582" i="1"/>
  <c r="L2583" i="1"/>
  <c r="N2583" i="1"/>
  <c r="Q2583" i="1"/>
  <c r="L2584" i="1"/>
  <c r="N2584" i="1"/>
  <c r="Q2584" i="1"/>
  <c r="L2585" i="1"/>
  <c r="N2585" i="1"/>
  <c r="Q2585" i="1"/>
  <c r="L2586" i="1"/>
  <c r="N2586" i="1"/>
  <c r="Q2586" i="1"/>
  <c r="L2587" i="1"/>
  <c r="N2587" i="1"/>
  <c r="Q2587" i="1"/>
  <c r="L2588" i="1"/>
  <c r="N2588" i="1"/>
  <c r="Q2588" i="1"/>
  <c r="L2589" i="1"/>
  <c r="N2589" i="1"/>
  <c r="Q2589" i="1"/>
  <c r="L2590" i="1"/>
  <c r="N2590" i="1"/>
  <c r="Q2590" i="1"/>
  <c r="L2591" i="1"/>
  <c r="N2591" i="1"/>
  <c r="Q2591" i="1"/>
  <c r="L2592" i="1"/>
  <c r="N2592" i="1"/>
  <c r="Q2592" i="1"/>
  <c r="L2593" i="1"/>
  <c r="N2593" i="1"/>
  <c r="Q2593" i="1"/>
  <c r="L2594" i="1"/>
  <c r="N2594" i="1"/>
  <c r="Q2594" i="1"/>
  <c r="L2595" i="1"/>
  <c r="N2595" i="1"/>
  <c r="Q2595" i="1"/>
  <c r="L2596" i="1"/>
  <c r="N2596" i="1"/>
  <c r="Q2596" i="1"/>
  <c r="L2597" i="1"/>
  <c r="N2597" i="1"/>
  <c r="Q2597" i="1"/>
  <c r="L2598" i="1"/>
  <c r="N2598" i="1"/>
  <c r="Q2598" i="1"/>
  <c r="L2599" i="1"/>
  <c r="N2599" i="1"/>
  <c r="Q2599" i="1"/>
  <c r="L2600" i="1"/>
  <c r="N2600" i="1"/>
  <c r="Q2600" i="1"/>
  <c r="L2601" i="1"/>
  <c r="N2601" i="1"/>
  <c r="Q2601" i="1"/>
  <c r="L2602" i="1"/>
  <c r="N2602" i="1"/>
  <c r="Q2602" i="1"/>
  <c r="L2603" i="1"/>
  <c r="N2603" i="1"/>
  <c r="Q2603" i="1"/>
  <c r="L2604" i="1"/>
  <c r="N2604" i="1"/>
  <c r="Q2604" i="1"/>
  <c r="L2605" i="1"/>
  <c r="N2605" i="1"/>
  <c r="Q2605" i="1"/>
  <c r="L2606" i="1"/>
  <c r="N2606" i="1"/>
  <c r="Q2606" i="1"/>
  <c r="L2607" i="1"/>
  <c r="N2607" i="1"/>
  <c r="Q2607" i="1"/>
  <c r="L2608" i="1"/>
  <c r="N2608" i="1"/>
  <c r="Q2608" i="1"/>
  <c r="L2609" i="1"/>
  <c r="N2609" i="1"/>
  <c r="Q2609" i="1"/>
  <c r="L2610" i="1"/>
  <c r="N2610" i="1"/>
  <c r="Q2610" i="1"/>
  <c r="L2611" i="1"/>
  <c r="N2611" i="1"/>
  <c r="Q2611" i="1"/>
  <c r="L2612" i="1"/>
  <c r="N2612" i="1"/>
  <c r="Q2612" i="1"/>
  <c r="L2613" i="1"/>
  <c r="N2613" i="1"/>
  <c r="Q2613" i="1"/>
  <c r="L2614" i="1"/>
  <c r="N2614" i="1"/>
  <c r="Q2614" i="1"/>
  <c r="L2615" i="1"/>
  <c r="N2615" i="1"/>
  <c r="Q2615" i="1"/>
  <c r="L2616" i="1"/>
  <c r="N2616" i="1"/>
  <c r="Q2616" i="1"/>
  <c r="L2617" i="1"/>
  <c r="N2617" i="1"/>
  <c r="Q2617" i="1"/>
  <c r="L2618" i="1"/>
  <c r="N2618" i="1"/>
  <c r="Q2618" i="1"/>
  <c r="L2619" i="1"/>
  <c r="N2619" i="1"/>
  <c r="Q2619" i="1"/>
  <c r="L2620" i="1"/>
  <c r="N2620" i="1"/>
  <c r="Q2620" i="1"/>
  <c r="L2621" i="1"/>
  <c r="N2621" i="1"/>
  <c r="Q2621" i="1"/>
  <c r="L2622" i="1"/>
  <c r="N2622" i="1"/>
  <c r="Q2622" i="1"/>
  <c r="L2623" i="1"/>
  <c r="N2623" i="1"/>
  <c r="Q2623" i="1"/>
  <c r="L2624" i="1"/>
  <c r="N2624" i="1"/>
  <c r="Q2624" i="1"/>
  <c r="L2625" i="1"/>
  <c r="N2625" i="1"/>
  <c r="Q2625" i="1"/>
  <c r="L2626" i="1"/>
  <c r="N2626" i="1"/>
  <c r="Q2626" i="1"/>
  <c r="L2627" i="1"/>
  <c r="N2627" i="1"/>
  <c r="Q2627" i="1"/>
  <c r="L2628" i="1"/>
  <c r="N2628" i="1"/>
  <c r="Q2628" i="1"/>
  <c r="L2629" i="1"/>
  <c r="N2629" i="1"/>
  <c r="Q2629" i="1"/>
  <c r="L2630" i="1"/>
  <c r="N2630" i="1"/>
  <c r="Q2630" i="1"/>
  <c r="L2631" i="1"/>
  <c r="N2631" i="1"/>
  <c r="Q2631" i="1"/>
  <c r="L2632" i="1"/>
  <c r="N2632" i="1"/>
  <c r="Q2632" i="1"/>
  <c r="L2633" i="1"/>
  <c r="N2633" i="1"/>
  <c r="Q2633" i="1"/>
  <c r="L2634" i="1"/>
  <c r="N2634" i="1"/>
  <c r="Q2634" i="1"/>
  <c r="L2635" i="1"/>
  <c r="N2635" i="1"/>
  <c r="Q2635" i="1"/>
  <c r="L2636" i="1"/>
  <c r="N2636" i="1"/>
  <c r="Q2636" i="1"/>
  <c r="L2637" i="1"/>
  <c r="N2637" i="1"/>
  <c r="Q2637" i="1"/>
  <c r="L2638" i="1"/>
  <c r="N2638" i="1"/>
  <c r="Q2638" i="1"/>
  <c r="L2639" i="1"/>
  <c r="N2639" i="1"/>
  <c r="Q2639" i="1"/>
  <c r="L2640" i="1"/>
  <c r="N2640" i="1"/>
  <c r="Q2640" i="1"/>
  <c r="L2641" i="1"/>
  <c r="N2641" i="1"/>
  <c r="Q2641" i="1"/>
  <c r="L2642" i="1"/>
  <c r="N2642" i="1"/>
  <c r="Q2642" i="1"/>
  <c r="L2643" i="1"/>
  <c r="N2643" i="1"/>
  <c r="Q2643" i="1"/>
  <c r="L2644" i="1"/>
  <c r="N2644" i="1"/>
  <c r="Q2644" i="1"/>
  <c r="L2645" i="1"/>
  <c r="N2645" i="1"/>
  <c r="Q2645" i="1"/>
  <c r="L2646" i="1"/>
  <c r="N2646" i="1"/>
  <c r="Q2646" i="1"/>
  <c r="L2647" i="1"/>
  <c r="N2647" i="1"/>
  <c r="Q2647" i="1"/>
  <c r="L2648" i="1"/>
  <c r="N2648" i="1"/>
  <c r="Q2648" i="1"/>
  <c r="L2649" i="1"/>
  <c r="N2649" i="1"/>
  <c r="Q2649" i="1"/>
  <c r="L2650" i="1"/>
  <c r="N2650" i="1"/>
  <c r="Q2650" i="1"/>
  <c r="L2651" i="1"/>
  <c r="N2651" i="1"/>
  <c r="Q2651" i="1"/>
  <c r="L2652" i="1"/>
  <c r="N2652" i="1"/>
  <c r="Q2652" i="1"/>
  <c r="L2653" i="1"/>
  <c r="N2653" i="1"/>
  <c r="Q2653" i="1"/>
  <c r="L2654" i="1"/>
  <c r="N2654" i="1"/>
  <c r="Q2654" i="1"/>
  <c r="L2655" i="1"/>
  <c r="N2655" i="1"/>
  <c r="Q2655" i="1"/>
  <c r="L2656" i="1"/>
  <c r="N2656" i="1"/>
  <c r="Q2656" i="1"/>
  <c r="L2657" i="1"/>
  <c r="N2657" i="1"/>
  <c r="Q2657" i="1"/>
  <c r="L2658" i="1"/>
  <c r="N2658" i="1"/>
  <c r="Q2658" i="1"/>
  <c r="L2659" i="1"/>
  <c r="N2659" i="1"/>
  <c r="Q2659" i="1"/>
  <c r="L2660" i="1"/>
  <c r="N2660" i="1"/>
  <c r="Q2660" i="1"/>
  <c r="L2661" i="1"/>
  <c r="N2661" i="1"/>
  <c r="Q2661" i="1"/>
  <c r="L2662" i="1"/>
  <c r="N2662" i="1"/>
  <c r="Q2662" i="1"/>
  <c r="L2663" i="1"/>
  <c r="N2663" i="1"/>
  <c r="Q2663" i="1"/>
  <c r="L2664" i="1"/>
  <c r="N2664" i="1"/>
  <c r="Q2664" i="1"/>
  <c r="L2665" i="1"/>
  <c r="N2665" i="1"/>
  <c r="Q2665" i="1"/>
  <c r="L2666" i="1"/>
  <c r="N2666" i="1"/>
  <c r="Q2666" i="1"/>
  <c r="L2667" i="1"/>
  <c r="N2667" i="1"/>
  <c r="Q2667" i="1"/>
  <c r="L2668" i="1"/>
  <c r="N2668" i="1"/>
  <c r="Q2668" i="1"/>
  <c r="L2669" i="1"/>
  <c r="N2669" i="1"/>
  <c r="Q2669" i="1"/>
  <c r="L2670" i="1"/>
  <c r="N2670" i="1"/>
  <c r="Q2670" i="1"/>
  <c r="L2671" i="1"/>
  <c r="N2671" i="1"/>
  <c r="Q2671" i="1"/>
  <c r="L2672" i="1"/>
  <c r="N2672" i="1"/>
  <c r="Q2672" i="1"/>
  <c r="L2673" i="1"/>
  <c r="N2673" i="1"/>
  <c r="Q2673" i="1"/>
  <c r="L2674" i="1"/>
  <c r="N2674" i="1"/>
  <c r="Q2674" i="1"/>
  <c r="L2675" i="1"/>
  <c r="N2675" i="1"/>
  <c r="Q2675" i="1"/>
  <c r="L2676" i="1"/>
  <c r="N2676" i="1"/>
  <c r="Q2676" i="1"/>
  <c r="L2677" i="1"/>
  <c r="N2677" i="1"/>
  <c r="Q2677" i="1"/>
  <c r="L2678" i="1"/>
  <c r="N2678" i="1"/>
  <c r="Q2678" i="1"/>
  <c r="L2679" i="1"/>
  <c r="N2679" i="1"/>
  <c r="Q2679" i="1"/>
  <c r="L2680" i="1"/>
  <c r="N2680" i="1"/>
  <c r="Q2680" i="1"/>
  <c r="L2681" i="1"/>
  <c r="N2681" i="1"/>
  <c r="Q2681" i="1"/>
  <c r="L2682" i="1"/>
  <c r="N2682" i="1"/>
  <c r="Q2682" i="1"/>
  <c r="L2683" i="1"/>
  <c r="N2683" i="1"/>
  <c r="Q2683" i="1"/>
  <c r="L2684" i="1"/>
  <c r="N2684" i="1"/>
  <c r="Q2684" i="1"/>
  <c r="L2685" i="1"/>
  <c r="N2685" i="1"/>
  <c r="Q2685" i="1"/>
  <c r="L2686" i="1"/>
  <c r="N2686" i="1"/>
  <c r="Q2686" i="1"/>
  <c r="L2687" i="1"/>
  <c r="N2687" i="1"/>
  <c r="Q2687" i="1"/>
  <c r="L2688" i="1"/>
  <c r="N2688" i="1"/>
  <c r="Q2688" i="1"/>
  <c r="L2689" i="1"/>
  <c r="N2689" i="1"/>
  <c r="Q2689" i="1"/>
  <c r="L2690" i="1"/>
  <c r="N2690" i="1"/>
  <c r="Q2690" i="1"/>
  <c r="L2691" i="1"/>
  <c r="N2691" i="1"/>
  <c r="Q2691" i="1"/>
  <c r="L2692" i="1"/>
  <c r="N2692" i="1"/>
  <c r="Q2692" i="1"/>
  <c r="L2693" i="1"/>
  <c r="N2693" i="1"/>
  <c r="Q2693" i="1"/>
  <c r="L2694" i="1"/>
  <c r="N2694" i="1"/>
  <c r="Q2694" i="1"/>
  <c r="L2695" i="1"/>
  <c r="N2695" i="1"/>
  <c r="Q2695" i="1"/>
  <c r="L2696" i="1"/>
  <c r="N2696" i="1"/>
  <c r="Q2696" i="1"/>
  <c r="L2697" i="1"/>
  <c r="N2697" i="1"/>
  <c r="Q2697" i="1"/>
  <c r="L2698" i="1"/>
  <c r="N2698" i="1"/>
  <c r="Q2698" i="1"/>
  <c r="L2699" i="1"/>
  <c r="N2699" i="1"/>
  <c r="Q2699" i="1"/>
  <c r="L2700" i="1"/>
  <c r="N2700" i="1"/>
  <c r="Q2700" i="1"/>
  <c r="L2701" i="1"/>
  <c r="N2701" i="1"/>
  <c r="Q2701" i="1"/>
  <c r="L2702" i="1"/>
  <c r="N2702" i="1"/>
  <c r="Q2702" i="1"/>
  <c r="L2703" i="1"/>
  <c r="N2703" i="1"/>
  <c r="Q2703" i="1"/>
  <c r="L2704" i="1"/>
  <c r="N2704" i="1"/>
  <c r="Q2704" i="1"/>
  <c r="L2705" i="1"/>
  <c r="N2705" i="1"/>
  <c r="Q2705" i="1"/>
  <c r="L2706" i="1"/>
  <c r="N2706" i="1"/>
  <c r="Q2706" i="1"/>
  <c r="L2707" i="1"/>
  <c r="N2707" i="1"/>
  <c r="Q2707" i="1"/>
  <c r="L2708" i="1"/>
  <c r="N2708" i="1"/>
  <c r="Q2708" i="1"/>
  <c r="L2709" i="1"/>
  <c r="N2709" i="1"/>
  <c r="Q2709" i="1"/>
  <c r="L2710" i="1"/>
  <c r="N2710" i="1"/>
  <c r="Q2710" i="1"/>
  <c r="L2711" i="1"/>
  <c r="N2711" i="1"/>
  <c r="Q2711" i="1"/>
  <c r="L2712" i="1"/>
  <c r="N2712" i="1"/>
  <c r="Q2712" i="1"/>
  <c r="L2713" i="1"/>
  <c r="N2713" i="1"/>
  <c r="Q2713" i="1"/>
  <c r="L2714" i="1"/>
  <c r="N2714" i="1"/>
  <c r="Q2714" i="1"/>
  <c r="L2715" i="1"/>
  <c r="N2715" i="1"/>
  <c r="Q2715" i="1"/>
  <c r="L2716" i="1"/>
  <c r="N2716" i="1"/>
  <c r="Q2716" i="1"/>
  <c r="L2717" i="1"/>
  <c r="N2717" i="1"/>
  <c r="Q2717" i="1"/>
  <c r="L2718" i="1"/>
  <c r="N2718" i="1"/>
  <c r="Q2718" i="1"/>
  <c r="L2719" i="1"/>
  <c r="N2719" i="1"/>
  <c r="Q2719" i="1"/>
  <c r="L2720" i="1"/>
  <c r="N2720" i="1"/>
  <c r="Q2720" i="1"/>
  <c r="L2721" i="1"/>
  <c r="N2721" i="1"/>
  <c r="Q2721" i="1"/>
  <c r="L2722" i="1"/>
  <c r="N2722" i="1"/>
  <c r="Q2722" i="1"/>
  <c r="L2723" i="1"/>
  <c r="N2723" i="1"/>
  <c r="Q2723" i="1"/>
  <c r="L2724" i="1"/>
  <c r="N2724" i="1"/>
  <c r="Q2724" i="1"/>
  <c r="L2725" i="1"/>
  <c r="N2725" i="1"/>
  <c r="Q2725" i="1"/>
  <c r="L2726" i="1"/>
  <c r="N2726" i="1"/>
  <c r="Q2726" i="1"/>
  <c r="L2727" i="1"/>
  <c r="N2727" i="1"/>
  <c r="Q2727" i="1"/>
  <c r="L2728" i="1"/>
  <c r="N2728" i="1"/>
  <c r="Q2728" i="1"/>
  <c r="L2729" i="1"/>
  <c r="N2729" i="1"/>
  <c r="Q2729" i="1"/>
  <c r="L2730" i="1"/>
  <c r="N2730" i="1"/>
  <c r="Q2730" i="1"/>
  <c r="L2731" i="1"/>
  <c r="N2731" i="1"/>
  <c r="Q2731" i="1"/>
  <c r="L2732" i="1"/>
  <c r="N2732" i="1"/>
  <c r="Q2732" i="1"/>
  <c r="L2733" i="1"/>
  <c r="N2733" i="1"/>
  <c r="Q2733" i="1"/>
  <c r="L2734" i="1"/>
  <c r="N2734" i="1"/>
  <c r="Q2734" i="1"/>
  <c r="L2735" i="1"/>
  <c r="N2735" i="1"/>
  <c r="Q2735" i="1"/>
  <c r="L2736" i="1"/>
  <c r="N2736" i="1"/>
  <c r="Q2736" i="1"/>
  <c r="L2737" i="1"/>
  <c r="N2737" i="1"/>
  <c r="Q2737" i="1"/>
  <c r="L2738" i="1"/>
  <c r="N2738" i="1"/>
  <c r="Q2738" i="1"/>
  <c r="L2739" i="1"/>
  <c r="N2739" i="1"/>
  <c r="Q2739" i="1"/>
  <c r="L2740" i="1"/>
  <c r="N2740" i="1"/>
  <c r="Q2740" i="1"/>
  <c r="L2741" i="1"/>
  <c r="N2741" i="1"/>
  <c r="Q2741" i="1"/>
  <c r="L2742" i="1"/>
  <c r="N2742" i="1"/>
  <c r="Q2742" i="1"/>
  <c r="L2743" i="1"/>
  <c r="N2743" i="1"/>
  <c r="Q2743" i="1"/>
  <c r="L2744" i="1"/>
  <c r="N2744" i="1"/>
  <c r="Q2744" i="1"/>
  <c r="L2745" i="1"/>
  <c r="N2745" i="1"/>
  <c r="Q2745" i="1"/>
  <c r="L2746" i="1"/>
  <c r="N2746" i="1"/>
  <c r="Q2746" i="1"/>
  <c r="L2747" i="1"/>
  <c r="N2747" i="1"/>
  <c r="Q2747" i="1"/>
  <c r="L2748" i="1"/>
  <c r="N2748" i="1"/>
  <c r="Q2748" i="1"/>
  <c r="L2749" i="1"/>
  <c r="N2749" i="1"/>
  <c r="Q2749" i="1"/>
  <c r="L2750" i="1"/>
  <c r="N2750" i="1"/>
  <c r="Q2750" i="1"/>
  <c r="L2751" i="1"/>
  <c r="N2751" i="1"/>
  <c r="Q2751" i="1"/>
  <c r="L2752" i="1"/>
  <c r="N2752" i="1"/>
  <c r="Q2752" i="1"/>
  <c r="L2753" i="1"/>
  <c r="N2753" i="1"/>
  <c r="Q2753" i="1"/>
  <c r="L2754" i="1"/>
  <c r="N2754" i="1"/>
  <c r="Q2754" i="1"/>
  <c r="L2755" i="1"/>
  <c r="N2755" i="1"/>
  <c r="Q2755" i="1"/>
  <c r="L2756" i="1"/>
  <c r="N2756" i="1"/>
  <c r="Q2756" i="1"/>
  <c r="L2757" i="1"/>
  <c r="N2757" i="1"/>
  <c r="Q2757" i="1"/>
  <c r="L2758" i="1"/>
  <c r="N2758" i="1"/>
  <c r="Q2758" i="1"/>
  <c r="L2759" i="1"/>
  <c r="N2759" i="1"/>
  <c r="Q2759" i="1"/>
  <c r="L2760" i="1"/>
  <c r="N2760" i="1"/>
  <c r="Q2760" i="1"/>
  <c r="L2761" i="1"/>
  <c r="N2761" i="1"/>
  <c r="Q2761" i="1"/>
  <c r="L2762" i="1"/>
  <c r="N2762" i="1"/>
  <c r="Q2762" i="1"/>
  <c r="L2763" i="1"/>
  <c r="N2763" i="1"/>
  <c r="Q2763" i="1"/>
  <c r="L2764" i="1"/>
  <c r="N2764" i="1"/>
  <c r="Q2764" i="1"/>
  <c r="L2765" i="1"/>
  <c r="N2765" i="1"/>
  <c r="Q2765" i="1"/>
  <c r="L2766" i="1"/>
  <c r="N2766" i="1"/>
  <c r="Q2766" i="1"/>
  <c r="L2767" i="1"/>
  <c r="N2767" i="1"/>
  <c r="Q2767" i="1"/>
  <c r="L2768" i="1"/>
  <c r="N2768" i="1"/>
  <c r="Q2768" i="1"/>
  <c r="L2769" i="1"/>
  <c r="N2769" i="1"/>
  <c r="Q2769" i="1"/>
  <c r="L2770" i="1"/>
  <c r="N2770" i="1"/>
  <c r="Q2770" i="1"/>
  <c r="L2771" i="1"/>
  <c r="N2771" i="1"/>
  <c r="Q2771" i="1"/>
  <c r="L2772" i="1"/>
  <c r="N2772" i="1"/>
  <c r="Q2772" i="1"/>
  <c r="L2773" i="1"/>
  <c r="N2773" i="1"/>
  <c r="Q2773" i="1"/>
  <c r="L2774" i="1"/>
  <c r="N2774" i="1"/>
  <c r="Q2774" i="1"/>
  <c r="L2775" i="1"/>
  <c r="N2775" i="1"/>
  <c r="Q2775" i="1"/>
  <c r="L2776" i="1"/>
  <c r="N2776" i="1"/>
  <c r="Q2776" i="1"/>
  <c r="L2777" i="1"/>
  <c r="N2777" i="1"/>
  <c r="Q2777" i="1"/>
  <c r="L2778" i="1"/>
  <c r="N2778" i="1"/>
  <c r="Q2778" i="1"/>
  <c r="L2779" i="1"/>
  <c r="N2779" i="1"/>
  <c r="Q2779" i="1"/>
  <c r="L2780" i="1"/>
  <c r="N2780" i="1"/>
  <c r="Q2780" i="1"/>
  <c r="L2781" i="1"/>
  <c r="N2781" i="1"/>
  <c r="Q2781" i="1"/>
  <c r="L2782" i="1"/>
  <c r="N2782" i="1"/>
  <c r="Q2782" i="1"/>
  <c r="L2783" i="1"/>
  <c r="N2783" i="1"/>
  <c r="Q2783" i="1"/>
  <c r="B34" i="7"/>
  <c r="B35" i="7"/>
  <c r="B36" i="7"/>
  <c r="B37" i="7"/>
  <c r="B38" i="7"/>
  <c r="AC34" i="7"/>
  <c r="AC35" i="7"/>
  <c r="AC36" i="7"/>
  <c r="AC37" i="7"/>
  <c r="AC38" i="7"/>
  <c r="AE34" i="7"/>
  <c r="AE35" i="7"/>
  <c r="AE36" i="7"/>
  <c r="AE37" i="7"/>
  <c r="AE38" i="7"/>
  <c r="AG34" i="7"/>
  <c r="AG35" i="7"/>
  <c r="AG36" i="7"/>
  <c r="AG37" i="7"/>
  <c r="AG38" i="7"/>
  <c r="AH34" i="7"/>
  <c r="AH35" i="7"/>
  <c r="AH36" i="7"/>
  <c r="AH37" i="7"/>
  <c r="AH38" i="7"/>
  <c r="AI34" i="7"/>
  <c r="AI35" i="7"/>
  <c r="AI36" i="7"/>
  <c r="AI37" i="7"/>
  <c r="AI38" i="7"/>
  <c r="AK34" i="7"/>
  <c r="AL34" i="7" s="1"/>
  <c r="AK35" i="7"/>
  <c r="AL35" i="7" s="1"/>
  <c r="AK36" i="7"/>
  <c r="AL36" i="7" s="1"/>
  <c r="AK37" i="7"/>
  <c r="AL37" i="7" s="1"/>
  <c r="AK38" i="7"/>
  <c r="AL38" i="7"/>
  <c r="U38" i="7"/>
  <c r="U37" i="7"/>
  <c r="U36" i="7"/>
  <c r="U35" i="7"/>
  <c r="U34" i="7"/>
  <c r="U33" i="7"/>
  <c r="U32" i="7"/>
  <c r="U31" i="7"/>
  <c r="U30" i="7"/>
  <c r="U29" i="7"/>
  <c r="Y3" i="15"/>
  <c r="Y4" i="15"/>
  <c r="Y5" i="15"/>
  <c r="Y6" i="15"/>
  <c r="Y7" i="15"/>
  <c r="Y8" i="15"/>
  <c r="Y9" i="15"/>
  <c r="Y10" i="15"/>
  <c r="Y11" i="15"/>
  <c r="Y12" i="15"/>
  <c r="Y13" i="15"/>
  <c r="Y14" i="15"/>
  <c r="Y15" i="15"/>
  <c r="Y16" i="15"/>
  <c r="Y17" i="15"/>
  <c r="Y18" i="15"/>
  <c r="Y19" i="15"/>
  <c r="Y20" i="15"/>
  <c r="Y21" i="15"/>
  <c r="Y22" i="15"/>
  <c r="Y23" i="15"/>
  <c r="Y24" i="15"/>
  <c r="Y25" i="15"/>
  <c r="Y26" i="15"/>
  <c r="AA3" i="15"/>
  <c r="AA4" i="15"/>
  <c r="AA5" i="15"/>
  <c r="AA6" i="15"/>
  <c r="AA7" i="15"/>
  <c r="AA8" i="15"/>
  <c r="AA9" i="15"/>
  <c r="AA10" i="15"/>
  <c r="AA11" i="15"/>
  <c r="AA12" i="15"/>
  <c r="AA13" i="15"/>
  <c r="AA14" i="15"/>
  <c r="AA15" i="15"/>
  <c r="AA16" i="15"/>
  <c r="AA17" i="15"/>
  <c r="AA18" i="15"/>
  <c r="AA19" i="15"/>
  <c r="AA20" i="15"/>
  <c r="AA21" i="15"/>
  <c r="AA22" i="15"/>
  <c r="AA23" i="15"/>
  <c r="AA24" i="15"/>
  <c r="AA25" i="15"/>
  <c r="AA26" i="15"/>
  <c r="AB3" i="15"/>
  <c r="AB4" i="15"/>
  <c r="AB5" i="15"/>
  <c r="AB6" i="15"/>
  <c r="AB7" i="15"/>
  <c r="AB8" i="15"/>
  <c r="AB9" i="15"/>
  <c r="AB10" i="15"/>
  <c r="AB11" i="15"/>
  <c r="AB12" i="15"/>
  <c r="AB13" i="15"/>
  <c r="AB14" i="15"/>
  <c r="AB15" i="15"/>
  <c r="AB16" i="15"/>
  <c r="AB17" i="15"/>
  <c r="AB18" i="15"/>
  <c r="AB19" i="15"/>
  <c r="AB20" i="15"/>
  <c r="AB21" i="15"/>
  <c r="AB22" i="15"/>
  <c r="AB23" i="15"/>
  <c r="AB24" i="15"/>
  <c r="AB25" i="15"/>
  <c r="AB26" i="15"/>
  <c r="AC3" i="15"/>
  <c r="AC4" i="15"/>
  <c r="AC5" i="15"/>
  <c r="AC6" i="15"/>
  <c r="AC7" i="15"/>
  <c r="AC8" i="15"/>
  <c r="AC9" i="15"/>
  <c r="AC10" i="15"/>
  <c r="AC11" i="15"/>
  <c r="AC12" i="15"/>
  <c r="AC13" i="15"/>
  <c r="AC14" i="15"/>
  <c r="AC15" i="15"/>
  <c r="AC16" i="15"/>
  <c r="AC17" i="15"/>
  <c r="AC18" i="15"/>
  <c r="AC19" i="15"/>
  <c r="AC20" i="15"/>
  <c r="AC21" i="15"/>
  <c r="AC22" i="15"/>
  <c r="AC23" i="15"/>
  <c r="AC24" i="15"/>
  <c r="AC25" i="15"/>
  <c r="AC26" i="15"/>
  <c r="AK3" i="15"/>
  <c r="AK4" i="15"/>
  <c r="AK5" i="15"/>
  <c r="AK6" i="15"/>
  <c r="AK7" i="15"/>
  <c r="AK8" i="15"/>
  <c r="AK9" i="15"/>
  <c r="AK10" i="15"/>
  <c r="AK11" i="15"/>
  <c r="AK12" i="15"/>
  <c r="AK13" i="15"/>
  <c r="AK14" i="15"/>
  <c r="AK15" i="15"/>
  <c r="AK16" i="15"/>
  <c r="AK17" i="15"/>
  <c r="AK18" i="15"/>
  <c r="AK19" i="15"/>
  <c r="AK20" i="15"/>
  <c r="AK21" i="15"/>
  <c r="AK22" i="15"/>
  <c r="AK23" i="15"/>
  <c r="AK24" i="15"/>
  <c r="AK25" i="15"/>
  <c r="AK26" i="15"/>
  <c r="AN3" i="15"/>
  <c r="AN4" i="15"/>
  <c r="AN5" i="15"/>
  <c r="AN6" i="15"/>
  <c r="AN7" i="15"/>
  <c r="AN8" i="15"/>
  <c r="AN9" i="15"/>
  <c r="AN10" i="15"/>
  <c r="AN11" i="15"/>
  <c r="AN12" i="15"/>
  <c r="AN13" i="15"/>
  <c r="AN14" i="15"/>
  <c r="AN15" i="15"/>
  <c r="AN16" i="15"/>
  <c r="AN17" i="15"/>
  <c r="AN18" i="15"/>
  <c r="AN19" i="15"/>
  <c r="AN20" i="15"/>
  <c r="AN21" i="15"/>
  <c r="AN22" i="15"/>
  <c r="AN23" i="15"/>
  <c r="AN24" i="15"/>
  <c r="AN25" i="15"/>
  <c r="AN26" i="15"/>
  <c r="AP3" i="15"/>
  <c r="AP4" i="15"/>
  <c r="AP5" i="15"/>
  <c r="AP6" i="15"/>
  <c r="AP7" i="15"/>
  <c r="AP8" i="15"/>
  <c r="AP9" i="15"/>
  <c r="AP10" i="15"/>
  <c r="AP11" i="15"/>
  <c r="AP12" i="15"/>
  <c r="AP13" i="15"/>
  <c r="AP14" i="15"/>
  <c r="AP15" i="15"/>
  <c r="AP16" i="15"/>
  <c r="AP17" i="15"/>
  <c r="AP18" i="15"/>
  <c r="AP19" i="15"/>
  <c r="AP20" i="15"/>
  <c r="AP21" i="15"/>
  <c r="AP22" i="15"/>
  <c r="AP23" i="15"/>
  <c r="AP24" i="15"/>
  <c r="AP25" i="15"/>
  <c r="AP26" i="15"/>
  <c r="AQ3" i="15"/>
  <c r="AQ4" i="15"/>
  <c r="AQ5" i="15"/>
  <c r="AQ6" i="15"/>
  <c r="AQ7" i="15"/>
  <c r="AQ8" i="15"/>
  <c r="AQ9" i="15"/>
  <c r="AQ10" i="15"/>
  <c r="AQ11" i="15"/>
  <c r="AQ12" i="15"/>
  <c r="AQ13" i="15"/>
  <c r="AQ14" i="15"/>
  <c r="AQ15" i="15"/>
  <c r="AQ16" i="15"/>
  <c r="AQ17" i="15"/>
  <c r="AQ18" i="15"/>
  <c r="AQ19" i="15"/>
  <c r="AQ20" i="15"/>
  <c r="AQ21" i="15"/>
  <c r="AQ22" i="15"/>
  <c r="AQ23" i="15"/>
  <c r="AQ24" i="15"/>
  <c r="AQ25" i="15"/>
  <c r="AQ26" i="15"/>
  <c r="AR3" i="15"/>
  <c r="AR4" i="15"/>
  <c r="AR5" i="15"/>
  <c r="AR6" i="15"/>
  <c r="AR7" i="15"/>
  <c r="AR8" i="15"/>
  <c r="AR9" i="15"/>
  <c r="AR10" i="15"/>
  <c r="AR11" i="15"/>
  <c r="AR12" i="15"/>
  <c r="AR13" i="15"/>
  <c r="AR14" i="15"/>
  <c r="AR15" i="15"/>
  <c r="AR16" i="15"/>
  <c r="AR17" i="15"/>
  <c r="AR18" i="15"/>
  <c r="AR19" i="15"/>
  <c r="AR20" i="15"/>
  <c r="AR21" i="15"/>
  <c r="AR22" i="15"/>
  <c r="AR23" i="15"/>
  <c r="AR24" i="15"/>
  <c r="AR25" i="15"/>
  <c r="AR26" i="15"/>
  <c r="O26" i="15"/>
  <c r="R26" i="15"/>
  <c r="U26" i="15"/>
  <c r="I26" i="15"/>
  <c r="H26" i="15"/>
  <c r="O25" i="15"/>
  <c r="R25" i="15"/>
  <c r="U25" i="15"/>
  <c r="I25" i="15"/>
  <c r="H25" i="15"/>
  <c r="O24" i="15"/>
  <c r="R24" i="15"/>
  <c r="U24" i="15" s="1"/>
  <c r="I24" i="15"/>
  <c r="H24" i="15"/>
  <c r="O23" i="15"/>
  <c r="R23" i="15"/>
  <c r="U23" i="15" s="1"/>
  <c r="I23" i="15"/>
  <c r="H23" i="15"/>
  <c r="O22" i="15"/>
  <c r="R22" i="15"/>
  <c r="U22" i="15" s="1"/>
  <c r="I22" i="15"/>
  <c r="H22" i="15"/>
  <c r="O21" i="15"/>
  <c r="R21" i="15"/>
  <c r="U21" i="15" s="1"/>
  <c r="I21" i="15"/>
  <c r="H21" i="15"/>
  <c r="O20" i="15"/>
  <c r="R20" i="15" s="1"/>
  <c r="U20" i="15" s="1"/>
  <c r="I20" i="15"/>
  <c r="H20" i="15"/>
  <c r="O19" i="15"/>
  <c r="R19" i="15"/>
  <c r="U19" i="15"/>
  <c r="I19" i="15"/>
  <c r="H19" i="15"/>
  <c r="O18" i="15"/>
  <c r="R18" i="15" s="1"/>
  <c r="U18" i="15" s="1"/>
  <c r="I18" i="15"/>
  <c r="H18" i="15"/>
  <c r="O17" i="15"/>
  <c r="R17" i="15"/>
  <c r="U17" i="15"/>
  <c r="I17" i="15"/>
  <c r="H17" i="15"/>
  <c r="O16" i="15"/>
  <c r="R16" i="15" s="1"/>
  <c r="U16" i="15"/>
  <c r="I16" i="15"/>
  <c r="H16" i="15"/>
  <c r="O15" i="15"/>
  <c r="R15" i="15" s="1"/>
  <c r="U15" i="15" s="1"/>
  <c r="I15" i="15"/>
  <c r="H15" i="15"/>
  <c r="O14" i="15"/>
  <c r="R14" i="15" s="1"/>
  <c r="U14" i="15"/>
  <c r="I14" i="15"/>
  <c r="H14" i="15"/>
  <c r="O13" i="15"/>
  <c r="R13" i="15"/>
  <c r="U13" i="15" s="1"/>
  <c r="I13" i="15"/>
  <c r="H13" i="15"/>
  <c r="O12" i="15"/>
  <c r="R12" i="15"/>
  <c r="U12" i="15"/>
  <c r="I12" i="15"/>
  <c r="H12" i="15"/>
  <c r="O11" i="15"/>
  <c r="R11" i="15" s="1"/>
  <c r="U11" i="15" s="1"/>
  <c r="I11" i="15"/>
  <c r="H11" i="15"/>
  <c r="O10" i="15"/>
  <c r="R10" i="15"/>
  <c r="U10" i="15" s="1"/>
  <c r="I10" i="15"/>
  <c r="H10" i="15"/>
  <c r="O9" i="15"/>
  <c r="R9" i="15" s="1"/>
  <c r="U9" i="15"/>
  <c r="I9" i="15"/>
  <c r="H9" i="15"/>
  <c r="O8" i="15"/>
  <c r="R8" i="15"/>
  <c r="U8" i="15" s="1"/>
  <c r="I8" i="15"/>
  <c r="H8" i="15"/>
  <c r="O7" i="15"/>
  <c r="R7" i="15"/>
  <c r="U7" i="15"/>
  <c r="I7" i="15"/>
  <c r="H7" i="15"/>
  <c r="O6" i="15"/>
  <c r="R6" i="15" s="1"/>
  <c r="U6" i="15" s="1"/>
  <c r="I6" i="15"/>
  <c r="H6" i="15"/>
  <c r="O5" i="15"/>
  <c r="R5" i="15"/>
  <c r="U5" i="15" s="1"/>
  <c r="I5" i="15"/>
  <c r="H5" i="15"/>
  <c r="O4" i="15"/>
  <c r="R4" i="15" s="1"/>
  <c r="U4" i="15"/>
  <c r="I4" i="15"/>
  <c r="H4" i="15"/>
  <c r="O3" i="15"/>
  <c r="R3" i="15"/>
  <c r="U3" i="15" s="1"/>
  <c r="I3" i="15"/>
  <c r="H3" i="15"/>
  <c r="O2" i="15"/>
  <c r="R2" i="15"/>
  <c r="U2" i="15"/>
  <c r="I2" i="15"/>
  <c r="H2" i="15"/>
  <c r="L48" i="19"/>
  <c r="L49" i="19"/>
  <c r="L50" i="19"/>
  <c r="L51" i="19"/>
  <c r="L52" i="19"/>
  <c r="L53" i="19"/>
  <c r="L54" i="19"/>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L131" i="19"/>
  <c r="L132" i="19"/>
  <c r="L133" i="19"/>
  <c r="L134" i="19"/>
  <c r="L135" i="19"/>
  <c r="L136" i="19"/>
  <c r="L137" i="19"/>
  <c r="L138" i="19"/>
  <c r="L139" i="19"/>
  <c r="L140" i="19"/>
  <c r="L141" i="19"/>
  <c r="L142" i="19"/>
  <c r="L143" i="19"/>
  <c r="L144" i="19"/>
  <c r="L145" i="19"/>
  <c r="L146" i="19"/>
  <c r="L147" i="19"/>
  <c r="L148" i="19"/>
  <c r="L149" i="19"/>
  <c r="L150" i="19"/>
  <c r="L151" i="19"/>
  <c r="L152" i="19"/>
  <c r="L153" i="19"/>
  <c r="L154" i="19"/>
  <c r="L155" i="19"/>
  <c r="L156" i="19"/>
  <c r="L157" i="19"/>
  <c r="L158" i="19"/>
  <c r="L159" i="19"/>
  <c r="L160" i="19"/>
  <c r="L161" i="19"/>
  <c r="L162"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X48" i="19"/>
  <c r="X49" i="19"/>
  <c r="X50" i="19"/>
  <c r="X51" i="19"/>
  <c r="X52" i="19"/>
  <c r="X53" i="19"/>
  <c r="X54" i="19"/>
  <c r="X55" i="19"/>
  <c r="X56" i="19"/>
  <c r="X57" i="19"/>
  <c r="X58" i="19"/>
  <c r="X59" i="19"/>
  <c r="X60" i="19"/>
  <c r="X61" i="19"/>
  <c r="X62" i="19"/>
  <c r="X63" i="19"/>
  <c r="X64" i="19"/>
  <c r="X65" i="19"/>
  <c r="X66" i="19"/>
  <c r="X67" i="19"/>
  <c r="X68" i="19"/>
  <c r="X69" i="19"/>
  <c r="X70" i="19"/>
  <c r="X71" i="19"/>
  <c r="X72" i="19"/>
  <c r="X73" i="19"/>
  <c r="X74" i="19"/>
  <c r="X75" i="19"/>
  <c r="X76" i="19"/>
  <c r="X77" i="19"/>
  <c r="X78" i="19"/>
  <c r="X79" i="19"/>
  <c r="X80" i="19"/>
  <c r="X81" i="19"/>
  <c r="X82" i="19"/>
  <c r="X83" i="19"/>
  <c r="X84" i="19"/>
  <c r="X85" i="19"/>
  <c r="X86" i="19"/>
  <c r="X87" i="19"/>
  <c r="X88" i="19"/>
  <c r="X89" i="19"/>
  <c r="X90" i="19"/>
  <c r="X91" i="19"/>
  <c r="X92" i="19"/>
  <c r="X93" i="19"/>
  <c r="X94" i="19"/>
  <c r="X95" i="19"/>
  <c r="X96" i="19"/>
  <c r="X97" i="19"/>
  <c r="X98" i="19"/>
  <c r="X99" i="19"/>
  <c r="X100" i="19"/>
  <c r="X101" i="19"/>
  <c r="X102" i="19"/>
  <c r="X103" i="19"/>
  <c r="X104" i="19"/>
  <c r="X105" i="19"/>
  <c r="X106" i="19"/>
  <c r="X107" i="19"/>
  <c r="X108" i="19"/>
  <c r="X109" i="19"/>
  <c r="X110" i="19"/>
  <c r="X111" i="19"/>
  <c r="X112" i="19"/>
  <c r="X113" i="19"/>
  <c r="X114" i="19"/>
  <c r="X115" i="19"/>
  <c r="X116" i="19"/>
  <c r="X117" i="19"/>
  <c r="X118" i="19"/>
  <c r="X119" i="19"/>
  <c r="X120" i="19"/>
  <c r="X121" i="19"/>
  <c r="X122" i="19"/>
  <c r="X123" i="19"/>
  <c r="X124" i="19"/>
  <c r="X125" i="19"/>
  <c r="X126" i="19"/>
  <c r="X127" i="19"/>
  <c r="X128" i="19"/>
  <c r="X129" i="19"/>
  <c r="X130" i="19"/>
  <c r="X131" i="19"/>
  <c r="X132" i="19"/>
  <c r="X133" i="19"/>
  <c r="X134" i="19"/>
  <c r="X135" i="19"/>
  <c r="X136" i="19"/>
  <c r="X137" i="19"/>
  <c r="X138" i="19"/>
  <c r="X139" i="19"/>
  <c r="X140" i="19"/>
  <c r="X141" i="19"/>
  <c r="X142" i="19"/>
  <c r="X143" i="19"/>
  <c r="X144" i="19"/>
  <c r="X145" i="19"/>
  <c r="X146" i="19"/>
  <c r="X147" i="19"/>
  <c r="X148" i="19"/>
  <c r="X149" i="19"/>
  <c r="X150" i="19"/>
  <c r="X151" i="19"/>
  <c r="X152" i="19"/>
  <c r="X153" i="19"/>
  <c r="X154" i="19"/>
  <c r="X155" i="19"/>
  <c r="X156" i="19"/>
  <c r="X157" i="19"/>
  <c r="X158" i="19"/>
  <c r="X159" i="19"/>
  <c r="X160" i="19"/>
  <c r="X161" i="19"/>
  <c r="X162" i="19"/>
  <c r="AA48" i="19"/>
  <c r="AA49" i="19"/>
  <c r="AA50" i="19"/>
  <c r="AA51" i="19"/>
  <c r="AA52" i="19"/>
  <c r="AA53" i="19"/>
  <c r="AA54" i="19"/>
  <c r="AA55" i="19"/>
  <c r="AA56" i="19"/>
  <c r="AA57" i="19"/>
  <c r="AA58" i="19"/>
  <c r="AA59" i="19"/>
  <c r="AA60" i="19"/>
  <c r="AA61" i="19"/>
  <c r="AA62" i="19"/>
  <c r="AA63" i="19"/>
  <c r="AA64" i="19"/>
  <c r="AA65" i="19"/>
  <c r="AA66" i="19"/>
  <c r="AA67" i="19"/>
  <c r="AA68" i="19"/>
  <c r="AA69" i="19"/>
  <c r="AA70" i="19"/>
  <c r="AA71" i="19"/>
  <c r="AA72" i="19"/>
  <c r="AA73" i="19"/>
  <c r="AA74" i="19"/>
  <c r="AA75" i="19"/>
  <c r="AA76" i="19"/>
  <c r="AA77" i="19"/>
  <c r="AA78" i="19"/>
  <c r="AA79" i="19"/>
  <c r="AA80" i="19"/>
  <c r="AA81" i="19"/>
  <c r="AA82" i="19"/>
  <c r="AA83" i="19"/>
  <c r="AA84" i="19"/>
  <c r="AA85" i="19"/>
  <c r="AA86" i="19"/>
  <c r="AA87" i="19"/>
  <c r="AA88" i="19"/>
  <c r="AA89" i="19"/>
  <c r="AA90" i="19"/>
  <c r="AA91" i="19"/>
  <c r="AA92" i="19"/>
  <c r="AA93" i="19"/>
  <c r="AA94" i="19"/>
  <c r="AA95" i="19"/>
  <c r="AA96" i="19"/>
  <c r="AA97" i="19"/>
  <c r="AA98" i="19"/>
  <c r="AA99" i="19"/>
  <c r="AA100" i="19"/>
  <c r="AA101" i="19"/>
  <c r="AA102" i="19"/>
  <c r="AA103" i="19"/>
  <c r="AA104" i="19"/>
  <c r="AA105" i="19"/>
  <c r="AA106" i="19"/>
  <c r="AA107" i="19"/>
  <c r="AA108" i="19"/>
  <c r="AA109" i="19"/>
  <c r="AA110" i="19"/>
  <c r="AA111" i="19"/>
  <c r="AA112" i="19"/>
  <c r="AA113" i="19"/>
  <c r="AA114" i="19"/>
  <c r="AA115" i="19"/>
  <c r="AA116" i="19"/>
  <c r="AA117" i="19"/>
  <c r="AA118" i="19"/>
  <c r="AA119" i="19"/>
  <c r="AA120" i="19"/>
  <c r="AA121" i="19"/>
  <c r="AA122" i="19"/>
  <c r="AA123" i="19"/>
  <c r="AA124" i="19"/>
  <c r="AA125" i="19"/>
  <c r="AA126" i="19"/>
  <c r="AA127" i="19"/>
  <c r="AA128" i="19"/>
  <c r="AA129" i="19"/>
  <c r="AA130" i="19"/>
  <c r="AA131" i="19"/>
  <c r="AA132" i="19"/>
  <c r="AA133" i="19"/>
  <c r="AA134" i="19"/>
  <c r="AA135" i="19"/>
  <c r="AA136" i="19"/>
  <c r="AA137" i="19"/>
  <c r="AA138" i="19"/>
  <c r="AA139" i="19"/>
  <c r="AA140" i="19"/>
  <c r="AA141" i="19"/>
  <c r="AA142" i="19"/>
  <c r="AA143" i="19"/>
  <c r="AA144" i="19"/>
  <c r="AA145" i="19"/>
  <c r="AA146" i="19"/>
  <c r="AA147" i="19"/>
  <c r="AA148" i="19"/>
  <c r="AA149" i="19"/>
  <c r="AA150" i="19"/>
  <c r="AA151" i="19"/>
  <c r="AA152" i="19"/>
  <c r="AA153" i="19"/>
  <c r="AA154" i="19"/>
  <c r="AA155" i="19"/>
  <c r="AA156" i="19"/>
  <c r="AA157" i="19"/>
  <c r="AA158" i="19"/>
  <c r="AA159" i="19"/>
  <c r="AA160" i="19"/>
  <c r="AA161" i="19"/>
  <c r="AA162" i="19"/>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B32" i="7"/>
  <c r="B33" i="7"/>
  <c r="AC32" i="7"/>
  <c r="AC33" i="7"/>
  <c r="AE32" i="7"/>
  <c r="AE33" i="7"/>
  <c r="AG32" i="7"/>
  <c r="AG33" i="7"/>
  <c r="AH32" i="7"/>
  <c r="AH33" i="7"/>
  <c r="AI32" i="7"/>
  <c r="AI33" i="7"/>
  <c r="AK32" i="7"/>
  <c r="AL32" i="7" s="1"/>
  <c r="AK33" i="7"/>
  <c r="AL33" i="7"/>
  <c r="L39" i="19"/>
  <c r="L40" i="19"/>
  <c r="L41" i="19"/>
  <c r="L42" i="19"/>
  <c r="L43" i="19"/>
  <c r="L44" i="19"/>
  <c r="L45" i="19"/>
  <c r="L46" i="19"/>
  <c r="L47" i="19"/>
  <c r="N39" i="19"/>
  <c r="N40" i="19"/>
  <c r="N41" i="19"/>
  <c r="N42" i="19"/>
  <c r="N43" i="19"/>
  <c r="N44" i="19"/>
  <c r="N45" i="19"/>
  <c r="N46" i="19"/>
  <c r="N47" i="19"/>
  <c r="Q39" i="19"/>
  <c r="Q40" i="19"/>
  <c r="Q41" i="19"/>
  <c r="Q42" i="19"/>
  <c r="Q43" i="19"/>
  <c r="Q44" i="19"/>
  <c r="Q45" i="19"/>
  <c r="Q46" i="19"/>
  <c r="Q47" i="19"/>
  <c r="X39" i="19"/>
  <c r="X40" i="19"/>
  <c r="X41" i="19"/>
  <c r="X42" i="19"/>
  <c r="X43" i="19"/>
  <c r="X44" i="19"/>
  <c r="X45" i="19"/>
  <c r="X46" i="19"/>
  <c r="X47" i="19"/>
  <c r="AA39" i="19"/>
  <c r="AA40" i="19"/>
  <c r="AA41" i="19"/>
  <c r="AA42" i="19"/>
  <c r="AA43" i="19"/>
  <c r="AA44" i="19"/>
  <c r="AA45" i="19"/>
  <c r="AA46" i="19"/>
  <c r="AA47" i="19"/>
  <c r="L1787" i="1"/>
  <c r="N1787" i="1"/>
  <c r="Q1787" i="1"/>
  <c r="L1788" i="1"/>
  <c r="N1788" i="1"/>
  <c r="Q1788" i="1"/>
  <c r="L1789" i="1"/>
  <c r="N1789" i="1"/>
  <c r="Q1789" i="1"/>
  <c r="L1790" i="1"/>
  <c r="N1790" i="1"/>
  <c r="Q1790" i="1"/>
  <c r="L1791" i="1"/>
  <c r="N1791" i="1"/>
  <c r="Q1791" i="1"/>
  <c r="L1792" i="1"/>
  <c r="N1792" i="1"/>
  <c r="Q1792" i="1"/>
  <c r="L1793" i="1"/>
  <c r="N1793" i="1"/>
  <c r="Q1793" i="1"/>
  <c r="L1794" i="1"/>
  <c r="N1794" i="1"/>
  <c r="Q1794" i="1"/>
  <c r="L1795" i="1"/>
  <c r="N1795" i="1"/>
  <c r="Q1795" i="1"/>
  <c r="L1796" i="1"/>
  <c r="N1796" i="1"/>
  <c r="Q1796" i="1"/>
  <c r="L1797" i="1"/>
  <c r="N1797" i="1"/>
  <c r="Q1797" i="1"/>
  <c r="L1798" i="1"/>
  <c r="N1798" i="1"/>
  <c r="Q1798" i="1"/>
  <c r="L1799" i="1"/>
  <c r="N1799" i="1"/>
  <c r="Q1799" i="1"/>
  <c r="L1800" i="1"/>
  <c r="N1800" i="1"/>
  <c r="Q1800" i="1"/>
  <c r="L1801" i="1"/>
  <c r="N1801" i="1"/>
  <c r="Q1801" i="1"/>
  <c r="L1802" i="1"/>
  <c r="N1802" i="1"/>
  <c r="Q1802" i="1"/>
  <c r="L1803" i="1"/>
  <c r="N1803" i="1"/>
  <c r="Q1803" i="1"/>
  <c r="L1804" i="1"/>
  <c r="N1804" i="1"/>
  <c r="Q1804" i="1"/>
  <c r="L1805" i="1"/>
  <c r="N1805" i="1"/>
  <c r="Q1805" i="1"/>
  <c r="L1806" i="1"/>
  <c r="N1806" i="1"/>
  <c r="Q1806" i="1"/>
  <c r="L1807" i="1"/>
  <c r="N1807" i="1"/>
  <c r="Q1807" i="1"/>
  <c r="L1808" i="1"/>
  <c r="N1808" i="1"/>
  <c r="Q1808" i="1"/>
  <c r="L1809" i="1"/>
  <c r="N1809" i="1"/>
  <c r="Q1809" i="1"/>
  <c r="L1810" i="1"/>
  <c r="N1810" i="1"/>
  <c r="Q1810" i="1"/>
  <c r="L1811" i="1"/>
  <c r="N1811" i="1"/>
  <c r="Q1811" i="1"/>
  <c r="L1812" i="1"/>
  <c r="N1812" i="1"/>
  <c r="Q1812" i="1"/>
  <c r="L1813" i="1"/>
  <c r="N1813" i="1"/>
  <c r="Q1813" i="1"/>
  <c r="L1814" i="1"/>
  <c r="N1814" i="1"/>
  <c r="Q1814" i="1"/>
  <c r="L1815" i="1"/>
  <c r="N1815" i="1"/>
  <c r="Q1815" i="1"/>
  <c r="L1816" i="1"/>
  <c r="N1816" i="1"/>
  <c r="Q1816" i="1"/>
  <c r="L1817" i="1"/>
  <c r="N1817" i="1"/>
  <c r="Q1817" i="1"/>
  <c r="L1818" i="1"/>
  <c r="N1818" i="1"/>
  <c r="Q1818" i="1"/>
  <c r="L1819" i="1"/>
  <c r="N1819" i="1"/>
  <c r="Q1819" i="1"/>
  <c r="L1820" i="1"/>
  <c r="N1820" i="1"/>
  <c r="Q1820" i="1"/>
  <c r="L1821" i="1"/>
  <c r="N1821" i="1"/>
  <c r="Q1821" i="1"/>
  <c r="L1822" i="1"/>
  <c r="N1822" i="1"/>
  <c r="Q1822" i="1"/>
  <c r="L1823" i="1"/>
  <c r="N1823" i="1"/>
  <c r="Q1823" i="1"/>
  <c r="L1824" i="1"/>
  <c r="N1824" i="1"/>
  <c r="Q1824" i="1"/>
  <c r="L1825" i="1"/>
  <c r="N1825" i="1"/>
  <c r="Q1825" i="1"/>
  <c r="L1826" i="1"/>
  <c r="N1826" i="1"/>
  <c r="Q1826" i="1"/>
  <c r="L1827" i="1"/>
  <c r="N1827" i="1"/>
  <c r="Q1827" i="1"/>
  <c r="L1828" i="1"/>
  <c r="N1828" i="1"/>
  <c r="Q1828" i="1"/>
  <c r="L1829" i="1"/>
  <c r="N1829" i="1"/>
  <c r="Q1829" i="1"/>
  <c r="L1830" i="1"/>
  <c r="N1830" i="1"/>
  <c r="Q1830" i="1"/>
  <c r="L1831" i="1"/>
  <c r="N1831" i="1"/>
  <c r="Q1831" i="1"/>
  <c r="L1832" i="1"/>
  <c r="N1832" i="1"/>
  <c r="Q1832" i="1"/>
  <c r="L1833" i="1"/>
  <c r="N1833" i="1"/>
  <c r="Q1833" i="1"/>
  <c r="L1834" i="1"/>
  <c r="N1834" i="1"/>
  <c r="Q1834" i="1"/>
  <c r="L1835" i="1"/>
  <c r="N1835" i="1"/>
  <c r="Q1835" i="1"/>
  <c r="L1836" i="1"/>
  <c r="N1836" i="1"/>
  <c r="Q1836" i="1"/>
  <c r="L1837" i="1"/>
  <c r="N1837" i="1"/>
  <c r="Q1837" i="1"/>
  <c r="L1838" i="1"/>
  <c r="N1838" i="1"/>
  <c r="Q1838" i="1"/>
  <c r="L1839" i="1"/>
  <c r="N1839" i="1"/>
  <c r="Q1839" i="1"/>
  <c r="L1840" i="1"/>
  <c r="N1840" i="1"/>
  <c r="Q1840" i="1"/>
  <c r="L1841" i="1"/>
  <c r="N1841" i="1"/>
  <c r="Q1841" i="1"/>
  <c r="L1842" i="1"/>
  <c r="N1842" i="1"/>
  <c r="Q1842" i="1"/>
  <c r="L1843" i="1"/>
  <c r="N1843" i="1"/>
  <c r="Q1843" i="1"/>
  <c r="L1844" i="1"/>
  <c r="N1844" i="1"/>
  <c r="Q1844" i="1"/>
  <c r="L1845" i="1"/>
  <c r="N1845" i="1"/>
  <c r="Q1845" i="1"/>
  <c r="L1846" i="1"/>
  <c r="N1846" i="1"/>
  <c r="Q1846" i="1"/>
  <c r="L1847" i="1"/>
  <c r="N1847" i="1"/>
  <c r="Q1847" i="1"/>
  <c r="L1848" i="1"/>
  <c r="N1848" i="1"/>
  <c r="Q1848" i="1"/>
  <c r="L1849" i="1"/>
  <c r="N1849" i="1"/>
  <c r="Q1849" i="1"/>
  <c r="L1850" i="1"/>
  <c r="N1850" i="1"/>
  <c r="Q1850" i="1"/>
  <c r="L1851" i="1"/>
  <c r="N1851" i="1"/>
  <c r="Q1851" i="1"/>
  <c r="L1852" i="1"/>
  <c r="N1852" i="1"/>
  <c r="Q1852" i="1"/>
  <c r="L1853" i="1"/>
  <c r="N1853" i="1"/>
  <c r="Q1853" i="1"/>
  <c r="L1854" i="1"/>
  <c r="N1854" i="1"/>
  <c r="Q1854" i="1"/>
  <c r="L1855" i="1"/>
  <c r="N1855" i="1"/>
  <c r="Q1855" i="1"/>
  <c r="L1856" i="1"/>
  <c r="N1856" i="1"/>
  <c r="Q1856" i="1"/>
  <c r="L1857" i="1"/>
  <c r="N1857" i="1"/>
  <c r="Q1857" i="1"/>
  <c r="L1858" i="1"/>
  <c r="N1858" i="1"/>
  <c r="Q1858" i="1"/>
  <c r="L1859" i="1"/>
  <c r="N1859" i="1"/>
  <c r="Q1859" i="1"/>
  <c r="L1860" i="1"/>
  <c r="N1860" i="1"/>
  <c r="Q1860" i="1"/>
  <c r="L1861" i="1"/>
  <c r="N1861" i="1"/>
  <c r="Q1861" i="1"/>
  <c r="L1862" i="1"/>
  <c r="N1862" i="1"/>
  <c r="Q1862" i="1"/>
  <c r="L1863" i="1"/>
  <c r="N1863" i="1"/>
  <c r="Q1863" i="1"/>
  <c r="L1864" i="1"/>
  <c r="N1864" i="1"/>
  <c r="Q1864" i="1"/>
  <c r="L1865" i="1"/>
  <c r="N1865" i="1"/>
  <c r="Q1865" i="1"/>
  <c r="L1866" i="1"/>
  <c r="N1866" i="1"/>
  <c r="Q1866" i="1"/>
  <c r="L1867" i="1"/>
  <c r="N1867" i="1"/>
  <c r="Q1867" i="1"/>
  <c r="L1868" i="1"/>
  <c r="N1868" i="1"/>
  <c r="Q1868" i="1"/>
  <c r="L1869" i="1"/>
  <c r="N1869" i="1"/>
  <c r="Q1869" i="1"/>
  <c r="L1870" i="1"/>
  <c r="N1870" i="1"/>
  <c r="Q1870" i="1"/>
  <c r="L1871" i="1"/>
  <c r="N1871" i="1"/>
  <c r="Q1871" i="1"/>
  <c r="L1872" i="1"/>
  <c r="N1872" i="1"/>
  <c r="Q1872" i="1"/>
  <c r="L1873" i="1"/>
  <c r="N1873" i="1"/>
  <c r="Q1873" i="1"/>
  <c r="L1874" i="1"/>
  <c r="N1874" i="1"/>
  <c r="Q1874" i="1"/>
  <c r="L1875" i="1"/>
  <c r="N1875" i="1"/>
  <c r="Q1875" i="1"/>
  <c r="L1876" i="1"/>
  <c r="N1876" i="1"/>
  <c r="Q1876" i="1"/>
  <c r="L1877" i="1"/>
  <c r="N1877" i="1"/>
  <c r="Q1877" i="1"/>
  <c r="L1878" i="1"/>
  <c r="N1878" i="1"/>
  <c r="Q1878" i="1"/>
  <c r="L1879" i="1"/>
  <c r="N1879" i="1"/>
  <c r="Q1879" i="1"/>
  <c r="L1880" i="1"/>
  <c r="N1880" i="1"/>
  <c r="Q1880" i="1"/>
  <c r="L1881" i="1"/>
  <c r="N1881" i="1"/>
  <c r="Q1881" i="1"/>
  <c r="L1882" i="1"/>
  <c r="N1882" i="1"/>
  <c r="Q1882" i="1"/>
  <c r="L1883" i="1"/>
  <c r="N1883" i="1"/>
  <c r="Q1883" i="1"/>
  <c r="L1884" i="1"/>
  <c r="N1884" i="1"/>
  <c r="Q1884" i="1"/>
  <c r="L1885" i="1"/>
  <c r="N1885" i="1"/>
  <c r="Q1885" i="1"/>
  <c r="L1886" i="1"/>
  <c r="N1886" i="1"/>
  <c r="Q1886" i="1"/>
  <c r="L1887" i="1"/>
  <c r="N1887" i="1"/>
  <c r="Q1887" i="1"/>
  <c r="L1888" i="1"/>
  <c r="N1888" i="1"/>
  <c r="Q1888" i="1"/>
  <c r="L1889" i="1"/>
  <c r="N1889" i="1"/>
  <c r="Q1889" i="1"/>
  <c r="L1890" i="1"/>
  <c r="N1890" i="1"/>
  <c r="Q1890" i="1"/>
  <c r="L1891" i="1"/>
  <c r="N1891" i="1"/>
  <c r="Q1891" i="1"/>
  <c r="L1892" i="1"/>
  <c r="N1892" i="1"/>
  <c r="Q1892" i="1"/>
  <c r="L1893" i="1"/>
  <c r="N1893" i="1"/>
  <c r="Q1893" i="1"/>
  <c r="L1894" i="1"/>
  <c r="N1894" i="1"/>
  <c r="Q1894" i="1"/>
  <c r="L1895" i="1"/>
  <c r="N1895" i="1"/>
  <c r="Q1895" i="1"/>
  <c r="L1896" i="1"/>
  <c r="N1896" i="1"/>
  <c r="Q1896" i="1"/>
  <c r="L1897" i="1"/>
  <c r="N1897" i="1"/>
  <c r="Q1897" i="1"/>
  <c r="L1898" i="1"/>
  <c r="N1898" i="1"/>
  <c r="Q1898" i="1"/>
  <c r="L1899" i="1"/>
  <c r="N1899" i="1"/>
  <c r="Q1899" i="1"/>
  <c r="L1900" i="1"/>
  <c r="N1900" i="1"/>
  <c r="Q1900" i="1"/>
  <c r="L1901" i="1"/>
  <c r="N1901" i="1"/>
  <c r="Q1901" i="1"/>
  <c r="L1902" i="1"/>
  <c r="N1902" i="1"/>
  <c r="Q1902" i="1"/>
  <c r="L1903" i="1"/>
  <c r="N1903" i="1"/>
  <c r="Q1903" i="1"/>
  <c r="L1904" i="1"/>
  <c r="N1904" i="1"/>
  <c r="Q1904" i="1"/>
  <c r="L1905" i="1"/>
  <c r="N1905" i="1"/>
  <c r="Q1905" i="1"/>
  <c r="L1906" i="1"/>
  <c r="N1906" i="1"/>
  <c r="Q1906" i="1"/>
  <c r="L1907" i="1"/>
  <c r="N1907" i="1"/>
  <c r="Q1907" i="1"/>
  <c r="L1908" i="1"/>
  <c r="N1908" i="1"/>
  <c r="Q1908" i="1"/>
  <c r="L1909" i="1"/>
  <c r="N1909" i="1"/>
  <c r="Q1909" i="1"/>
  <c r="L1910" i="1"/>
  <c r="N1910" i="1"/>
  <c r="Q1910" i="1"/>
  <c r="L1911" i="1"/>
  <c r="N1911" i="1"/>
  <c r="Q1911" i="1"/>
  <c r="L1912" i="1"/>
  <c r="N1912" i="1"/>
  <c r="Q1912" i="1"/>
  <c r="L1913" i="1"/>
  <c r="N1913" i="1"/>
  <c r="Q1913" i="1"/>
  <c r="L1914" i="1"/>
  <c r="N1914" i="1"/>
  <c r="Q1914" i="1"/>
  <c r="L1915" i="1"/>
  <c r="N1915" i="1"/>
  <c r="Q1915" i="1"/>
  <c r="L1916" i="1"/>
  <c r="N1916" i="1"/>
  <c r="Q1916" i="1"/>
  <c r="L1917" i="1"/>
  <c r="N1917" i="1"/>
  <c r="Q1917" i="1"/>
  <c r="L1918" i="1"/>
  <c r="N1918" i="1"/>
  <c r="Q1918" i="1"/>
  <c r="L1919" i="1"/>
  <c r="N1919" i="1"/>
  <c r="Q1919" i="1"/>
  <c r="L1920" i="1"/>
  <c r="N1920" i="1"/>
  <c r="Q1920" i="1"/>
  <c r="L1921" i="1"/>
  <c r="N1921" i="1"/>
  <c r="Q1921" i="1"/>
  <c r="L1922" i="1"/>
  <c r="N1922" i="1"/>
  <c r="Q1922" i="1"/>
  <c r="L1923" i="1"/>
  <c r="N1923" i="1"/>
  <c r="Q1923" i="1"/>
  <c r="L1924" i="1"/>
  <c r="N1924" i="1"/>
  <c r="Q1924" i="1"/>
  <c r="L1925" i="1"/>
  <c r="N1925" i="1"/>
  <c r="Q1925" i="1"/>
  <c r="L1926" i="1"/>
  <c r="N1926" i="1"/>
  <c r="Q1926" i="1"/>
  <c r="L1927" i="1"/>
  <c r="N1927" i="1"/>
  <c r="Q1927" i="1"/>
  <c r="L1928" i="1"/>
  <c r="N1928" i="1"/>
  <c r="Q1928" i="1"/>
  <c r="L1929" i="1"/>
  <c r="N1929" i="1"/>
  <c r="Q1929" i="1"/>
  <c r="L1930" i="1"/>
  <c r="N1930" i="1"/>
  <c r="Q1930" i="1"/>
  <c r="L1931" i="1"/>
  <c r="N1931" i="1"/>
  <c r="Q1931" i="1"/>
  <c r="L1932" i="1"/>
  <c r="N1932" i="1"/>
  <c r="Q1932" i="1"/>
  <c r="L1933" i="1"/>
  <c r="N1933" i="1"/>
  <c r="Q1933" i="1"/>
  <c r="L1934" i="1"/>
  <c r="N1934" i="1"/>
  <c r="Q1934" i="1"/>
  <c r="L1935" i="1"/>
  <c r="N1935" i="1"/>
  <c r="Q1935" i="1"/>
  <c r="L1936" i="1"/>
  <c r="N1936" i="1"/>
  <c r="Q1936" i="1"/>
  <c r="L1937" i="1"/>
  <c r="N1937" i="1"/>
  <c r="Q1937" i="1"/>
  <c r="L1938" i="1"/>
  <c r="N1938" i="1"/>
  <c r="Q1938" i="1"/>
  <c r="L1939" i="1"/>
  <c r="N1939" i="1"/>
  <c r="Q1939" i="1"/>
  <c r="L1940" i="1"/>
  <c r="N1940" i="1"/>
  <c r="Q1940" i="1"/>
  <c r="L1941" i="1"/>
  <c r="N1941" i="1"/>
  <c r="Q1941" i="1"/>
  <c r="L1942" i="1"/>
  <c r="N1942" i="1"/>
  <c r="Q1942" i="1"/>
  <c r="L1943" i="1"/>
  <c r="N1943" i="1"/>
  <c r="Q1943" i="1"/>
  <c r="L1944" i="1"/>
  <c r="N1944" i="1"/>
  <c r="Q1944" i="1"/>
  <c r="L1945" i="1"/>
  <c r="N1945" i="1"/>
  <c r="Q1945" i="1"/>
  <c r="L1946" i="1"/>
  <c r="N1946" i="1"/>
  <c r="Q1946" i="1"/>
  <c r="L1947" i="1"/>
  <c r="N1947" i="1"/>
  <c r="Q1947" i="1"/>
  <c r="L1948" i="1"/>
  <c r="N1948" i="1"/>
  <c r="Q1948" i="1"/>
  <c r="L1949" i="1"/>
  <c r="N1949" i="1"/>
  <c r="Q1949" i="1"/>
  <c r="L1950" i="1"/>
  <c r="N1950" i="1"/>
  <c r="Q1950" i="1"/>
  <c r="L1951" i="1"/>
  <c r="N1951" i="1"/>
  <c r="Q1951" i="1"/>
  <c r="L1952" i="1"/>
  <c r="N1952" i="1"/>
  <c r="Q1952" i="1"/>
  <c r="L1953" i="1"/>
  <c r="N1953" i="1"/>
  <c r="Q1953" i="1"/>
  <c r="L1954" i="1"/>
  <c r="N1954" i="1"/>
  <c r="Q1954" i="1"/>
  <c r="L1955" i="1"/>
  <c r="N1955" i="1"/>
  <c r="Q1955" i="1"/>
  <c r="L1956" i="1"/>
  <c r="N1956" i="1"/>
  <c r="Q1956" i="1"/>
  <c r="L1957" i="1"/>
  <c r="N1957" i="1"/>
  <c r="Q1957" i="1"/>
  <c r="L1958" i="1"/>
  <c r="N1958" i="1"/>
  <c r="Q1958" i="1"/>
  <c r="L1959" i="1"/>
  <c r="N1959" i="1"/>
  <c r="Q1959" i="1"/>
  <c r="L1960" i="1"/>
  <c r="N1960" i="1"/>
  <c r="Q1960" i="1"/>
  <c r="L1961" i="1"/>
  <c r="N1961" i="1"/>
  <c r="Q1961" i="1"/>
  <c r="L1962" i="1"/>
  <c r="N1962" i="1"/>
  <c r="Q1962" i="1"/>
  <c r="L1963" i="1"/>
  <c r="N1963" i="1"/>
  <c r="Q1963" i="1"/>
  <c r="L1964" i="1"/>
  <c r="N1964" i="1"/>
  <c r="Q1964" i="1"/>
  <c r="L1965" i="1"/>
  <c r="N1965" i="1"/>
  <c r="Q1965" i="1"/>
  <c r="L1966" i="1"/>
  <c r="N1966" i="1"/>
  <c r="Q1966" i="1"/>
  <c r="L1967" i="1"/>
  <c r="N1967" i="1"/>
  <c r="Q1967" i="1"/>
  <c r="L1968" i="1"/>
  <c r="N1968" i="1"/>
  <c r="Q1968" i="1"/>
  <c r="L1969" i="1"/>
  <c r="N1969" i="1"/>
  <c r="Q1969" i="1"/>
  <c r="L1970" i="1"/>
  <c r="N1970" i="1"/>
  <c r="Q1970" i="1"/>
  <c r="L1971" i="1"/>
  <c r="N1971" i="1"/>
  <c r="Q1971" i="1"/>
  <c r="L1972" i="1"/>
  <c r="N1972" i="1"/>
  <c r="Q1972" i="1"/>
  <c r="L1973" i="1"/>
  <c r="N1973" i="1"/>
  <c r="Q1973" i="1"/>
  <c r="L1974" i="1"/>
  <c r="N1974" i="1"/>
  <c r="Q1974" i="1"/>
  <c r="L1975" i="1"/>
  <c r="N1975" i="1"/>
  <c r="Q1975" i="1"/>
  <c r="L1976" i="1"/>
  <c r="N1976" i="1"/>
  <c r="Q1976" i="1"/>
  <c r="L1977" i="1"/>
  <c r="N1977" i="1"/>
  <c r="Q1977" i="1"/>
  <c r="L1978" i="1"/>
  <c r="N1978" i="1"/>
  <c r="Q1978" i="1"/>
  <c r="L1979" i="1"/>
  <c r="N1979" i="1"/>
  <c r="Q1979" i="1"/>
  <c r="L1980" i="1"/>
  <c r="N1980" i="1"/>
  <c r="Q1980" i="1"/>
  <c r="L1981" i="1"/>
  <c r="N1981" i="1"/>
  <c r="Q1981" i="1"/>
  <c r="L1982" i="1"/>
  <c r="N1982" i="1"/>
  <c r="Q1982" i="1"/>
  <c r="L1983" i="1"/>
  <c r="N1983" i="1"/>
  <c r="Q1983" i="1"/>
  <c r="L1984" i="1"/>
  <c r="N1984" i="1"/>
  <c r="Q1984" i="1"/>
  <c r="L1985" i="1"/>
  <c r="N1985" i="1"/>
  <c r="Q1985" i="1"/>
  <c r="L1986" i="1"/>
  <c r="N1986" i="1"/>
  <c r="Q1986" i="1"/>
  <c r="L1987" i="1"/>
  <c r="N1987" i="1"/>
  <c r="Q1987" i="1"/>
  <c r="L1988" i="1"/>
  <c r="N1988" i="1"/>
  <c r="Q1988" i="1"/>
  <c r="L1989" i="1"/>
  <c r="N1989" i="1"/>
  <c r="Q1989" i="1"/>
  <c r="L1990" i="1"/>
  <c r="N1990" i="1"/>
  <c r="Q1990" i="1"/>
  <c r="L1991" i="1"/>
  <c r="N1991" i="1"/>
  <c r="Q1991" i="1"/>
  <c r="L1992" i="1"/>
  <c r="N1992" i="1"/>
  <c r="Q1992" i="1"/>
  <c r="L1993" i="1"/>
  <c r="N1993" i="1"/>
  <c r="Q1993" i="1"/>
  <c r="L1994" i="1"/>
  <c r="N1994" i="1"/>
  <c r="Q1994" i="1"/>
  <c r="L1995" i="1"/>
  <c r="N1995" i="1"/>
  <c r="Q1995" i="1"/>
  <c r="L1996" i="1"/>
  <c r="N1996" i="1"/>
  <c r="Q1996" i="1"/>
  <c r="L1997" i="1"/>
  <c r="N1997" i="1"/>
  <c r="Q1997" i="1"/>
  <c r="L1998" i="1"/>
  <c r="N1998" i="1"/>
  <c r="Q1998" i="1"/>
  <c r="L1999" i="1"/>
  <c r="N1999" i="1"/>
  <c r="Q1999" i="1"/>
  <c r="L2000" i="1"/>
  <c r="N2000" i="1"/>
  <c r="Q2000" i="1"/>
  <c r="L2001" i="1"/>
  <c r="N2001" i="1"/>
  <c r="Q2001" i="1"/>
  <c r="L2002" i="1"/>
  <c r="N2002" i="1"/>
  <c r="Q2002" i="1"/>
  <c r="L2003" i="1"/>
  <c r="N2003" i="1"/>
  <c r="Q2003" i="1"/>
  <c r="L2004" i="1"/>
  <c r="N2004" i="1"/>
  <c r="Q2004" i="1"/>
  <c r="L2005" i="1"/>
  <c r="N2005" i="1"/>
  <c r="Q2005" i="1"/>
  <c r="L2006" i="1"/>
  <c r="N2006" i="1"/>
  <c r="Q2006" i="1"/>
  <c r="L2007" i="1"/>
  <c r="N2007" i="1"/>
  <c r="Q2007" i="1"/>
  <c r="L2008" i="1"/>
  <c r="N2008" i="1"/>
  <c r="Q2008" i="1"/>
  <c r="L2009" i="1"/>
  <c r="N2009" i="1"/>
  <c r="Q2009" i="1"/>
  <c r="L2010" i="1"/>
  <c r="N2010" i="1"/>
  <c r="Q2010" i="1"/>
  <c r="L2011" i="1"/>
  <c r="N2011" i="1"/>
  <c r="Q2011" i="1"/>
  <c r="L2012" i="1"/>
  <c r="N2012" i="1"/>
  <c r="Q2012" i="1"/>
  <c r="L2013" i="1"/>
  <c r="N2013" i="1"/>
  <c r="Q2013" i="1"/>
  <c r="L2014" i="1"/>
  <c r="N2014" i="1"/>
  <c r="Q2014" i="1"/>
  <c r="L2015" i="1"/>
  <c r="N2015" i="1"/>
  <c r="Q2015" i="1"/>
  <c r="L2016" i="1"/>
  <c r="N2016" i="1"/>
  <c r="Q2016" i="1"/>
  <c r="L2017" i="1"/>
  <c r="N2017" i="1"/>
  <c r="Q2017" i="1"/>
  <c r="L2018" i="1"/>
  <c r="N2018" i="1"/>
  <c r="Q2018" i="1"/>
  <c r="L2019" i="1"/>
  <c r="N2019" i="1"/>
  <c r="Q2019" i="1"/>
  <c r="L2020" i="1"/>
  <c r="N2020" i="1"/>
  <c r="Q2020" i="1"/>
  <c r="L2021" i="1"/>
  <c r="N2021" i="1"/>
  <c r="Q2021" i="1"/>
  <c r="L2022" i="1"/>
  <c r="N2022" i="1"/>
  <c r="Q2022" i="1"/>
  <c r="L2023" i="1"/>
  <c r="N2023" i="1"/>
  <c r="Q2023" i="1"/>
  <c r="L2024" i="1"/>
  <c r="N2024" i="1"/>
  <c r="Q2024" i="1"/>
  <c r="L2025" i="1"/>
  <c r="N2025" i="1"/>
  <c r="Q2025" i="1"/>
  <c r="L2026" i="1"/>
  <c r="N2026" i="1"/>
  <c r="Q2026" i="1"/>
  <c r="L2027" i="1"/>
  <c r="N2027" i="1"/>
  <c r="Q2027" i="1"/>
  <c r="L2028" i="1"/>
  <c r="N2028" i="1"/>
  <c r="Q2028" i="1"/>
  <c r="L2029" i="1"/>
  <c r="N2029" i="1"/>
  <c r="Q2029" i="1"/>
  <c r="L2030" i="1"/>
  <c r="N2030" i="1"/>
  <c r="Q2030" i="1"/>
  <c r="L2031" i="1"/>
  <c r="N2031" i="1"/>
  <c r="Q2031" i="1"/>
  <c r="L2032" i="1"/>
  <c r="N2032" i="1"/>
  <c r="Q2032" i="1"/>
  <c r="L2033" i="1"/>
  <c r="N2033" i="1"/>
  <c r="Q2033" i="1"/>
  <c r="L2034" i="1"/>
  <c r="N2034" i="1"/>
  <c r="Q2034" i="1"/>
  <c r="L2035" i="1"/>
  <c r="N2035" i="1"/>
  <c r="Q2035" i="1"/>
  <c r="L2036" i="1"/>
  <c r="N2036" i="1"/>
  <c r="Q2036" i="1"/>
  <c r="L2037" i="1"/>
  <c r="N2037" i="1"/>
  <c r="Q2037" i="1"/>
  <c r="L2038" i="1"/>
  <c r="N2038" i="1"/>
  <c r="Q2038" i="1"/>
  <c r="L2039" i="1"/>
  <c r="N2039" i="1"/>
  <c r="Q2039" i="1"/>
  <c r="L2040" i="1"/>
  <c r="N2040" i="1"/>
  <c r="Q2040" i="1"/>
  <c r="L2041" i="1"/>
  <c r="N2041" i="1"/>
  <c r="Q2041" i="1"/>
  <c r="L2042" i="1"/>
  <c r="N2042" i="1"/>
  <c r="Q2042" i="1"/>
  <c r="L2043" i="1"/>
  <c r="N2043" i="1"/>
  <c r="Q2043" i="1"/>
  <c r="L2044" i="1"/>
  <c r="N2044" i="1"/>
  <c r="Q2044" i="1"/>
  <c r="L2045" i="1"/>
  <c r="N2045" i="1"/>
  <c r="Q2045" i="1"/>
  <c r="L2046" i="1"/>
  <c r="N2046" i="1"/>
  <c r="Q2046" i="1"/>
  <c r="L2047" i="1"/>
  <c r="N2047" i="1"/>
  <c r="Q2047" i="1"/>
  <c r="L2048" i="1"/>
  <c r="N2048" i="1"/>
  <c r="Q2048" i="1"/>
  <c r="L2049" i="1"/>
  <c r="N2049" i="1"/>
  <c r="Q2049" i="1"/>
  <c r="L2050" i="1"/>
  <c r="N2050" i="1"/>
  <c r="Q2050" i="1"/>
  <c r="L2051" i="1"/>
  <c r="N2051" i="1"/>
  <c r="Q2051" i="1"/>
  <c r="L2052" i="1"/>
  <c r="N2052" i="1"/>
  <c r="Q2052" i="1"/>
  <c r="L2053" i="1"/>
  <c r="N2053" i="1"/>
  <c r="Q2053" i="1"/>
  <c r="L2054" i="1"/>
  <c r="N2054" i="1"/>
  <c r="Q2054" i="1"/>
  <c r="L2055" i="1"/>
  <c r="N2055" i="1"/>
  <c r="Q2055" i="1"/>
  <c r="L2056" i="1"/>
  <c r="N2056" i="1"/>
  <c r="Q2056" i="1"/>
  <c r="L2057" i="1"/>
  <c r="N2057" i="1"/>
  <c r="Q2057" i="1"/>
  <c r="L2058" i="1"/>
  <c r="N2058" i="1"/>
  <c r="Q2058" i="1"/>
  <c r="L2059" i="1"/>
  <c r="N2059" i="1"/>
  <c r="Q2059" i="1"/>
  <c r="L2060" i="1"/>
  <c r="N2060" i="1"/>
  <c r="Q2060" i="1"/>
  <c r="L2061" i="1"/>
  <c r="N2061" i="1"/>
  <c r="Q2061" i="1"/>
  <c r="L2062" i="1"/>
  <c r="N2062" i="1"/>
  <c r="Q2062" i="1"/>
  <c r="L2063" i="1"/>
  <c r="N2063" i="1"/>
  <c r="Q2063" i="1"/>
  <c r="L2064" i="1"/>
  <c r="N2064" i="1"/>
  <c r="Q2064" i="1"/>
  <c r="L2065" i="1"/>
  <c r="N2065" i="1"/>
  <c r="Q2065" i="1"/>
  <c r="L2066" i="1"/>
  <c r="N2066" i="1"/>
  <c r="Q2066" i="1"/>
  <c r="L2067" i="1"/>
  <c r="N2067" i="1"/>
  <c r="Q2067" i="1"/>
  <c r="L2068" i="1"/>
  <c r="N2068" i="1"/>
  <c r="Q2068" i="1"/>
  <c r="L2069" i="1"/>
  <c r="N2069" i="1"/>
  <c r="Q2069" i="1"/>
  <c r="L2070" i="1"/>
  <c r="N2070" i="1"/>
  <c r="Q2070" i="1"/>
  <c r="L2071" i="1"/>
  <c r="N2071" i="1"/>
  <c r="Q2071" i="1"/>
  <c r="L2072" i="1"/>
  <c r="N2072" i="1"/>
  <c r="Q2072" i="1"/>
  <c r="L2073" i="1"/>
  <c r="N2073" i="1"/>
  <c r="Q2073" i="1"/>
  <c r="L2074" i="1"/>
  <c r="N2074" i="1"/>
  <c r="Q2074" i="1"/>
  <c r="L2075" i="1"/>
  <c r="N2075" i="1"/>
  <c r="Q2075" i="1"/>
  <c r="L2076" i="1"/>
  <c r="N2076" i="1"/>
  <c r="Q2076" i="1"/>
  <c r="L2077" i="1"/>
  <c r="N2077" i="1"/>
  <c r="Q2077" i="1"/>
  <c r="L2078" i="1"/>
  <c r="N2078" i="1"/>
  <c r="Q2078" i="1"/>
  <c r="L2079" i="1"/>
  <c r="N2079" i="1"/>
  <c r="Q2079" i="1"/>
  <c r="L2080" i="1"/>
  <c r="N2080" i="1"/>
  <c r="Q2080" i="1"/>
  <c r="L2081" i="1"/>
  <c r="N2081" i="1"/>
  <c r="Q2081" i="1"/>
  <c r="L2082" i="1"/>
  <c r="N2082" i="1"/>
  <c r="Q2082" i="1"/>
  <c r="L2083" i="1"/>
  <c r="N2083" i="1"/>
  <c r="Q2083" i="1"/>
  <c r="L2084" i="1"/>
  <c r="N2084" i="1"/>
  <c r="Q2084" i="1"/>
  <c r="L2085" i="1"/>
  <c r="N2085" i="1"/>
  <c r="Q2085" i="1"/>
  <c r="L2086" i="1"/>
  <c r="N2086" i="1"/>
  <c r="Q2086" i="1"/>
  <c r="L2087" i="1"/>
  <c r="N2087" i="1"/>
  <c r="Q2087" i="1"/>
  <c r="L2088" i="1"/>
  <c r="N2088" i="1"/>
  <c r="Q2088" i="1"/>
  <c r="L2089" i="1"/>
  <c r="N2089" i="1"/>
  <c r="Q2089" i="1"/>
  <c r="L2090" i="1"/>
  <c r="N2090" i="1"/>
  <c r="Q2090" i="1"/>
  <c r="L2091" i="1"/>
  <c r="N2091" i="1"/>
  <c r="Q2091" i="1"/>
  <c r="L2092" i="1"/>
  <c r="N2092" i="1"/>
  <c r="Q2092" i="1"/>
  <c r="L2093" i="1"/>
  <c r="N2093" i="1"/>
  <c r="Q2093" i="1"/>
  <c r="L2094" i="1"/>
  <c r="N2094" i="1"/>
  <c r="Q2094" i="1"/>
  <c r="L2095" i="1"/>
  <c r="N2095" i="1"/>
  <c r="Q2095" i="1"/>
  <c r="L2096" i="1"/>
  <c r="N2096" i="1"/>
  <c r="Q2096" i="1"/>
  <c r="L2097" i="1"/>
  <c r="N2097" i="1"/>
  <c r="Q2097" i="1"/>
  <c r="L2098" i="1"/>
  <c r="N2098" i="1"/>
  <c r="Q2098" i="1"/>
  <c r="L2099" i="1"/>
  <c r="N2099" i="1"/>
  <c r="Q2099" i="1"/>
  <c r="L2100" i="1"/>
  <c r="N2100" i="1"/>
  <c r="Q2100" i="1"/>
  <c r="L2101" i="1"/>
  <c r="N2101" i="1"/>
  <c r="Q2101" i="1"/>
  <c r="L2102" i="1"/>
  <c r="N2102" i="1"/>
  <c r="Q2102" i="1"/>
  <c r="L2103" i="1"/>
  <c r="N2103" i="1"/>
  <c r="Q2103" i="1"/>
  <c r="L2104" i="1"/>
  <c r="N2104" i="1"/>
  <c r="Q2104" i="1"/>
  <c r="L2105" i="1"/>
  <c r="N2105" i="1"/>
  <c r="Q2105" i="1"/>
  <c r="L2106" i="1"/>
  <c r="N2106" i="1"/>
  <c r="Q2106" i="1"/>
  <c r="L2107" i="1"/>
  <c r="N2107" i="1"/>
  <c r="Q2107" i="1"/>
  <c r="L2108" i="1"/>
  <c r="N2108" i="1"/>
  <c r="Q2108" i="1"/>
  <c r="L2109" i="1"/>
  <c r="N2109" i="1"/>
  <c r="Q2109" i="1"/>
  <c r="L2110" i="1"/>
  <c r="N2110" i="1"/>
  <c r="Q2110" i="1"/>
  <c r="L2111" i="1"/>
  <c r="N2111" i="1"/>
  <c r="Q2111" i="1"/>
  <c r="L2112" i="1"/>
  <c r="N2112" i="1"/>
  <c r="Q2112" i="1"/>
  <c r="L2113" i="1"/>
  <c r="N2113" i="1"/>
  <c r="Q2113" i="1"/>
  <c r="L2114" i="1"/>
  <c r="N2114" i="1"/>
  <c r="Q2114" i="1"/>
  <c r="L2115" i="1"/>
  <c r="N2115" i="1"/>
  <c r="Q2115" i="1"/>
  <c r="L2116" i="1"/>
  <c r="N2116" i="1"/>
  <c r="Q2116" i="1"/>
  <c r="L2117" i="1"/>
  <c r="N2117" i="1"/>
  <c r="Q2117" i="1"/>
  <c r="L2118" i="1"/>
  <c r="N2118" i="1"/>
  <c r="Q2118" i="1"/>
  <c r="L2119" i="1"/>
  <c r="N2119" i="1"/>
  <c r="Q2119" i="1"/>
  <c r="L2120" i="1"/>
  <c r="N2120" i="1"/>
  <c r="Q2120" i="1"/>
  <c r="L2121" i="1"/>
  <c r="N2121" i="1"/>
  <c r="Q2121" i="1"/>
  <c r="L2122" i="1"/>
  <c r="N2122" i="1"/>
  <c r="Q2122" i="1"/>
  <c r="L2123" i="1"/>
  <c r="N2123" i="1"/>
  <c r="Q2123" i="1"/>
  <c r="L2124" i="1"/>
  <c r="N2124" i="1"/>
  <c r="Q2124" i="1"/>
  <c r="L2125" i="1"/>
  <c r="N2125" i="1"/>
  <c r="Q2125" i="1"/>
  <c r="L2126" i="1"/>
  <c r="N2126" i="1"/>
  <c r="Q2126" i="1"/>
  <c r="L2127" i="1"/>
  <c r="N2127" i="1"/>
  <c r="Q2127" i="1"/>
  <c r="L2128" i="1"/>
  <c r="N2128" i="1"/>
  <c r="Q2128" i="1"/>
  <c r="L2129" i="1"/>
  <c r="N2129" i="1"/>
  <c r="Q2129" i="1"/>
  <c r="L2130" i="1"/>
  <c r="N2130" i="1"/>
  <c r="Q2130" i="1"/>
  <c r="L2131" i="1"/>
  <c r="N2131" i="1"/>
  <c r="Q2131" i="1"/>
  <c r="L2132" i="1"/>
  <c r="N2132" i="1"/>
  <c r="Q2132" i="1"/>
  <c r="L2133" i="1"/>
  <c r="N2133" i="1"/>
  <c r="Q2133" i="1"/>
  <c r="L2134" i="1"/>
  <c r="N2134" i="1"/>
  <c r="Q2134" i="1"/>
  <c r="L2135" i="1"/>
  <c r="N2135" i="1"/>
  <c r="Q2135" i="1"/>
  <c r="L2136" i="1"/>
  <c r="N2136" i="1"/>
  <c r="Q2136" i="1"/>
  <c r="L2137" i="1"/>
  <c r="N2137" i="1"/>
  <c r="Q2137" i="1"/>
  <c r="L2138" i="1"/>
  <c r="N2138" i="1"/>
  <c r="Q2138" i="1"/>
  <c r="L2139" i="1"/>
  <c r="N2139" i="1"/>
  <c r="Q2139" i="1"/>
  <c r="L2140" i="1"/>
  <c r="N2140" i="1"/>
  <c r="Q2140" i="1"/>
  <c r="L2141" i="1"/>
  <c r="N2141" i="1"/>
  <c r="Q2141" i="1"/>
  <c r="L2142" i="1"/>
  <c r="N2142" i="1"/>
  <c r="Q2142" i="1"/>
  <c r="L2143" i="1"/>
  <c r="N2143" i="1"/>
  <c r="Q2143" i="1"/>
  <c r="L2144" i="1"/>
  <c r="N2144" i="1"/>
  <c r="Q2144" i="1"/>
  <c r="L2145" i="1"/>
  <c r="N2145" i="1"/>
  <c r="Q2145" i="1"/>
  <c r="L2146" i="1"/>
  <c r="N2146" i="1"/>
  <c r="Q2146" i="1"/>
  <c r="L2147" i="1"/>
  <c r="N2147" i="1"/>
  <c r="Q2147" i="1"/>
  <c r="L2148" i="1"/>
  <c r="N2148" i="1"/>
  <c r="Q2148" i="1"/>
  <c r="L2149" i="1"/>
  <c r="N2149" i="1"/>
  <c r="Q2149" i="1"/>
  <c r="L2150" i="1"/>
  <c r="N2150" i="1"/>
  <c r="Q2150" i="1"/>
  <c r="L2151" i="1"/>
  <c r="N2151" i="1"/>
  <c r="Q2151" i="1"/>
  <c r="L2152" i="1"/>
  <c r="N2152" i="1"/>
  <c r="Q2152" i="1"/>
  <c r="L2153" i="1"/>
  <c r="N2153" i="1"/>
  <c r="Q2153" i="1"/>
  <c r="L2154" i="1"/>
  <c r="N2154" i="1"/>
  <c r="Q2154" i="1"/>
  <c r="L2155" i="1"/>
  <c r="N2155" i="1"/>
  <c r="Q2155" i="1"/>
  <c r="L2156" i="1"/>
  <c r="N2156" i="1"/>
  <c r="Q2156" i="1"/>
  <c r="L2157" i="1"/>
  <c r="N2157" i="1"/>
  <c r="Q2157" i="1"/>
  <c r="L2158" i="1"/>
  <c r="N2158" i="1"/>
  <c r="Q2158" i="1"/>
  <c r="L2159" i="1"/>
  <c r="N2159" i="1"/>
  <c r="Q2159" i="1"/>
  <c r="L2160" i="1"/>
  <c r="N2160" i="1"/>
  <c r="Q2160" i="1"/>
  <c r="L2161" i="1"/>
  <c r="N2161" i="1"/>
  <c r="Q2161" i="1"/>
  <c r="L2162" i="1"/>
  <c r="N2162" i="1"/>
  <c r="Q2162" i="1"/>
  <c r="L2163" i="1"/>
  <c r="N2163" i="1"/>
  <c r="Q2163" i="1"/>
  <c r="L2164" i="1"/>
  <c r="N2164" i="1"/>
  <c r="Q2164" i="1"/>
  <c r="L2165" i="1"/>
  <c r="N2165" i="1"/>
  <c r="Q2165" i="1"/>
  <c r="L2166" i="1"/>
  <c r="N2166" i="1"/>
  <c r="Q2166" i="1"/>
  <c r="L2167" i="1"/>
  <c r="N2167" i="1"/>
  <c r="Q2167" i="1"/>
  <c r="L2168" i="1"/>
  <c r="N2168" i="1"/>
  <c r="Q2168" i="1"/>
  <c r="L2169" i="1"/>
  <c r="N2169" i="1"/>
  <c r="Q2169" i="1"/>
  <c r="L2170" i="1"/>
  <c r="N2170" i="1"/>
  <c r="Q2170" i="1"/>
  <c r="L2171" i="1"/>
  <c r="N2171" i="1"/>
  <c r="Q2171" i="1"/>
  <c r="L2172" i="1"/>
  <c r="N2172" i="1"/>
  <c r="Q2172" i="1"/>
  <c r="L2173" i="1"/>
  <c r="N2173" i="1"/>
  <c r="Q2173" i="1"/>
  <c r="L2174" i="1"/>
  <c r="N2174" i="1"/>
  <c r="Q2174" i="1"/>
  <c r="L2175" i="1"/>
  <c r="N2175" i="1"/>
  <c r="Q2175" i="1"/>
  <c r="T2045" i="1"/>
  <c r="U2045" i="1" s="1"/>
  <c r="T2046" i="1"/>
  <c r="U2046" i="1" s="1"/>
  <c r="T2047" i="1"/>
  <c r="U2047" i="1" s="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B29" i="7"/>
  <c r="B30" i="7"/>
  <c r="B31" i="7"/>
  <c r="AC29" i="7"/>
  <c r="AC30" i="7"/>
  <c r="AC31" i="7"/>
  <c r="AE29" i="7"/>
  <c r="AE30" i="7"/>
  <c r="AE31" i="7"/>
  <c r="AG29" i="7"/>
  <c r="AG30" i="7"/>
  <c r="AG31" i="7"/>
  <c r="AH29" i="7"/>
  <c r="AH30" i="7"/>
  <c r="AH31" i="7"/>
  <c r="AI29" i="7"/>
  <c r="AI30" i="7"/>
  <c r="AI31" i="7"/>
  <c r="AK29" i="7"/>
  <c r="AL29" i="7" s="1"/>
  <c r="AK30" i="7"/>
  <c r="AL30" i="7"/>
  <c r="AK31" i="7"/>
  <c r="AL31" i="7" s="1"/>
  <c r="L36" i="19"/>
  <c r="L37" i="19"/>
  <c r="L38" i="19"/>
  <c r="N36" i="19"/>
  <c r="N37" i="19"/>
  <c r="N38" i="19"/>
  <c r="Q36" i="19"/>
  <c r="Q37" i="19"/>
  <c r="Q38" i="19"/>
  <c r="X36" i="19"/>
  <c r="X37" i="19"/>
  <c r="X38" i="19"/>
  <c r="AA36" i="19"/>
  <c r="AA37" i="19"/>
  <c r="AA38" i="19"/>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D32" i="13"/>
  <c r="E32" i="13" s="1"/>
  <c r="B16" i="7"/>
  <c r="B17" i="7"/>
  <c r="B18" i="7"/>
  <c r="B19" i="7"/>
  <c r="B20" i="7"/>
  <c r="B21" i="7"/>
  <c r="B22" i="7"/>
  <c r="B23" i="7"/>
  <c r="B24" i="7"/>
  <c r="B25" i="7"/>
  <c r="B26" i="7"/>
  <c r="B27" i="7"/>
  <c r="B28" i="7"/>
  <c r="U16" i="7"/>
  <c r="U17" i="7"/>
  <c r="U18" i="7"/>
  <c r="U19" i="7"/>
  <c r="U20" i="7"/>
  <c r="U21" i="7"/>
  <c r="U22" i="7"/>
  <c r="U23" i="7"/>
  <c r="U24" i="7"/>
  <c r="U25" i="7"/>
  <c r="U26" i="7"/>
  <c r="U27" i="7"/>
  <c r="U28" i="7"/>
  <c r="AC16" i="7"/>
  <c r="AC17" i="7"/>
  <c r="AC18" i="7"/>
  <c r="AC19" i="7"/>
  <c r="AC20" i="7"/>
  <c r="AC21" i="7"/>
  <c r="AC22" i="7"/>
  <c r="AC23" i="7"/>
  <c r="AC24" i="7"/>
  <c r="AC25" i="7"/>
  <c r="AC26" i="7"/>
  <c r="AC27" i="7"/>
  <c r="AC28" i="7"/>
  <c r="AE16" i="7"/>
  <c r="AE17" i="7"/>
  <c r="AE18" i="7"/>
  <c r="AE19" i="7"/>
  <c r="AE20" i="7"/>
  <c r="AE21" i="7"/>
  <c r="AE22" i="7"/>
  <c r="AE23" i="7"/>
  <c r="AE24" i="7"/>
  <c r="AE25" i="7"/>
  <c r="AE26" i="7"/>
  <c r="AE27" i="7"/>
  <c r="AE28" i="7"/>
  <c r="AG16" i="7"/>
  <c r="AG17" i="7"/>
  <c r="AG18" i="7"/>
  <c r="AG19" i="7"/>
  <c r="AG20" i="7"/>
  <c r="AG21" i="7"/>
  <c r="AG22" i="7"/>
  <c r="AG23" i="7"/>
  <c r="AG24" i="7"/>
  <c r="AG25" i="7"/>
  <c r="AG26" i="7"/>
  <c r="AG27" i="7"/>
  <c r="AG28" i="7"/>
  <c r="AH16" i="7"/>
  <c r="AH17" i="7"/>
  <c r="AH18" i="7"/>
  <c r="AH19" i="7"/>
  <c r="AH20" i="7"/>
  <c r="AH21" i="7"/>
  <c r="AH22" i="7"/>
  <c r="AH23" i="7"/>
  <c r="AH24" i="7"/>
  <c r="AH25" i="7"/>
  <c r="AH26" i="7"/>
  <c r="AH27" i="7"/>
  <c r="AH28" i="7"/>
  <c r="AI16" i="7"/>
  <c r="AI17" i="7"/>
  <c r="AI18" i="7"/>
  <c r="AI19" i="7"/>
  <c r="AI20" i="7"/>
  <c r="AI21" i="7"/>
  <c r="AI22" i="7"/>
  <c r="AI23" i="7"/>
  <c r="AI24" i="7"/>
  <c r="AI25" i="7"/>
  <c r="AI26" i="7"/>
  <c r="AI27" i="7"/>
  <c r="AI28" i="7"/>
  <c r="AK16" i="7"/>
  <c r="AL16" i="7"/>
  <c r="AK17" i="7"/>
  <c r="AL17" i="7"/>
  <c r="AK18" i="7"/>
  <c r="AL18" i="7" s="1"/>
  <c r="AK19" i="7"/>
  <c r="AL19" i="7"/>
  <c r="AK20" i="7"/>
  <c r="AL20" i="7" s="1"/>
  <c r="AK21" i="7"/>
  <c r="AK22" i="7"/>
  <c r="AL22" i="7" s="1"/>
  <c r="AK23" i="7"/>
  <c r="AL23" i="7" s="1"/>
  <c r="AK24" i="7"/>
  <c r="AL24" i="7" s="1"/>
  <c r="AK25" i="7"/>
  <c r="AL25" i="7"/>
  <c r="AK26" i="7"/>
  <c r="AL26" i="7" s="1"/>
  <c r="AK27" i="7"/>
  <c r="AL27" i="7"/>
  <c r="AK28" i="7"/>
  <c r="AL28" i="7" s="1"/>
  <c r="AL21" i="7"/>
  <c r="L26" i="19"/>
  <c r="L27" i="19"/>
  <c r="L28" i="19"/>
  <c r="L29" i="19"/>
  <c r="L30" i="19"/>
  <c r="L31" i="19"/>
  <c r="L32" i="19"/>
  <c r="L33" i="19"/>
  <c r="L34" i="19"/>
  <c r="L35" i="19"/>
  <c r="N26" i="19"/>
  <c r="N27" i="19"/>
  <c r="N28" i="19"/>
  <c r="N29" i="19"/>
  <c r="N30" i="19"/>
  <c r="N31" i="19"/>
  <c r="N32" i="19"/>
  <c r="N33" i="19"/>
  <c r="N34" i="19"/>
  <c r="N35" i="19"/>
  <c r="Q26" i="19"/>
  <c r="Q27" i="19"/>
  <c r="Q28" i="19"/>
  <c r="Q29" i="19"/>
  <c r="Q30" i="19"/>
  <c r="Q31" i="19"/>
  <c r="Q32" i="19"/>
  <c r="Q33" i="19"/>
  <c r="Q34" i="19"/>
  <c r="Q35" i="19"/>
  <c r="X26" i="19"/>
  <c r="X27" i="19"/>
  <c r="X28" i="19"/>
  <c r="X29" i="19"/>
  <c r="X30" i="19"/>
  <c r="X31" i="19"/>
  <c r="X32" i="19"/>
  <c r="X33" i="19"/>
  <c r="X34" i="19"/>
  <c r="X35" i="19"/>
  <c r="AA26" i="19"/>
  <c r="AA27" i="19"/>
  <c r="AA28" i="19"/>
  <c r="AA29" i="19"/>
  <c r="AA30" i="19"/>
  <c r="AA31" i="19"/>
  <c r="AA32" i="19"/>
  <c r="AA33" i="19"/>
  <c r="AA34" i="19"/>
  <c r="AA35" i="19"/>
  <c r="L1189" i="1"/>
  <c r="N1189" i="1"/>
  <c r="Q1189" i="1"/>
  <c r="L1190" i="1"/>
  <c r="N1190" i="1"/>
  <c r="Q1190" i="1"/>
  <c r="L1191" i="1"/>
  <c r="N1191" i="1"/>
  <c r="Q1191" i="1"/>
  <c r="L1192" i="1"/>
  <c r="N1192" i="1"/>
  <c r="Q1192" i="1"/>
  <c r="L1193" i="1"/>
  <c r="N1193" i="1"/>
  <c r="Q1193" i="1"/>
  <c r="L1194" i="1"/>
  <c r="N1194" i="1"/>
  <c r="Q1194" i="1"/>
  <c r="L1195" i="1"/>
  <c r="N1195" i="1"/>
  <c r="Q1195" i="1"/>
  <c r="L1196" i="1"/>
  <c r="N1196" i="1"/>
  <c r="Q1196" i="1"/>
  <c r="L1197" i="1"/>
  <c r="N1197" i="1"/>
  <c r="Q1197" i="1"/>
  <c r="L1198" i="1"/>
  <c r="N1198" i="1"/>
  <c r="Q1198" i="1"/>
  <c r="L1199" i="1"/>
  <c r="N1199" i="1"/>
  <c r="Q1199" i="1"/>
  <c r="L1200" i="1"/>
  <c r="N1200" i="1"/>
  <c r="Q1200" i="1"/>
  <c r="L1201" i="1"/>
  <c r="N1201" i="1"/>
  <c r="Q1201" i="1"/>
  <c r="L1202" i="1"/>
  <c r="N1202" i="1"/>
  <c r="Q1202" i="1"/>
  <c r="L1203" i="1"/>
  <c r="N1203" i="1"/>
  <c r="Q1203" i="1"/>
  <c r="L1204" i="1"/>
  <c r="N1204" i="1"/>
  <c r="Q1204" i="1"/>
  <c r="L1205" i="1"/>
  <c r="N1205" i="1"/>
  <c r="Q1205" i="1"/>
  <c r="L1206" i="1"/>
  <c r="N1206" i="1"/>
  <c r="Q1206" i="1"/>
  <c r="L1207" i="1"/>
  <c r="N1207" i="1"/>
  <c r="Q1207" i="1"/>
  <c r="L1208" i="1"/>
  <c r="N1208" i="1"/>
  <c r="Q1208" i="1"/>
  <c r="L1209" i="1"/>
  <c r="N1209" i="1"/>
  <c r="Q1209" i="1"/>
  <c r="L1210" i="1"/>
  <c r="N1210" i="1"/>
  <c r="Q1210" i="1"/>
  <c r="L1211" i="1"/>
  <c r="N1211" i="1"/>
  <c r="Q1211" i="1"/>
  <c r="L1212" i="1"/>
  <c r="N1212" i="1"/>
  <c r="Q1212" i="1"/>
  <c r="L1213" i="1"/>
  <c r="N1213" i="1"/>
  <c r="Q1213" i="1"/>
  <c r="L1214" i="1"/>
  <c r="N1214" i="1"/>
  <c r="Q1214" i="1"/>
  <c r="L1215" i="1"/>
  <c r="N1215" i="1"/>
  <c r="Q1215" i="1"/>
  <c r="L1216" i="1"/>
  <c r="N1216" i="1"/>
  <c r="Q1216" i="1"/>
  <c r="L1217" i="1"/>
  <c r="N1217" i="1"/>
  <c r="Q1217" i="1"/>
  <c r="L1218" i="1"/>
  <c r="N1218" i="1"/>
  <c r="Q1218" i="1"/>
  <c r="L1219" i="1"/>
  <c r="N1219" i="1"/>
  <c r="Q1219" i="1"/>
  <c r="L1220" i="1"/>
  <c r="N1220" i="1"/>
  <c r="Q1220" i="1"/>
  <c r="L1221" i="1"/>
  <c r="N1221" i="1"/>
  <c r="Q1221" i="1"/>
  <c r="L1222" i="1"/>
  <c r="N1222" i="1"/>
  <c r="Q1222" i="1"/>
  <c r="L1223" i="1"/>
  <c r="N1223" i="1"/>
  <c r="Q1223" i="1"/>
  <c r="L1224" i="1"/>
  <c r="N1224" i="1"/>
  <c r="Q1224" i="1"/>
  <c r="L1225" i="1"/>
  <c r="N1225" i="1"/>
  <c r="Q1225" i="1"/>
  <c r="L1226" i="1"/>
  <c r="N1226" i="1"/>
  <c r="Q1226" i="1"/>
  <c r="L1227" i="1"/>
  <c r="N1227" i="1"/>
  <c r="Q1227" i="1"/>
  <c r="L1228" i="1"/>
  <c r="N1228" i="1"/>
  <c r="Q1228" i="1"/>
  <c r="L1229" i="1"/>
  <c r="N1229" i="1"/>
  <c r="Q1229" i="1"/>
  <c r="L1230" i="1"/>
  <c r="N1230" i="1"/>
  <c r="Q1230" i="1"/>
  <c r="L1231" i="1"/>
  <c r="N1231" i="1"/>
  <c r="Q1231" i="1"/>
  <c r="L1232" i="1"/>
  <c r="N1232" i="1"/>
  <c r="Q1232" i="1"/>
  <c r="L1233" i="1"/>
  <c r="N1233" i="1"/>
  <c r="Q1233" i="1"/>
  <c r="L1234" i="1"/>
  <c r="N1234" i="1"/>
  <c r="Q1234" i="1"/>
  <c r="L1235" i="1"/>
  <c r="N1235" i="1"/>
  <c r="Q1235" i="1"/>
  <c r="L1236" i="1"/>
  <c r="N1236" i="1"/>
  <c r="Q1236" i="1"/>
  <c r="L1237" i="1"/>
  <c r="N1237" i="1"/>
  <c r="Q1237" i="1"/>
  <c r="L1238" i="1"/>
  <c r="N1238" i="1"/>
  <c r="Q1238" i="1"/>
  <c r="L1239" i="1"/>
  <c r="N1239" i="1"/>
  <c r="Q1239" i="1"/>
  <c r="L1240" i="1"/>
  <c r="N1240" i="1"/>
  <c r="Q1240" i="1"/>
  <c r="L1241" i="1"/>
  <c r="N1241" i="1"/>
  <c r="Q1241" i="1"/>
  <c r="L1242" i="1"/>
  <c r="N1242" i="1"/>
  <c r="Q1242" i="1"/>
  <c r="L1243" i="1"/>
  <c r="N1243" i="1"/>
  <c r="Q1243" i="1"/>
  <c r="L1244" i="1"/>
  <c r="N1244" i="1"/>
  <c r="Q1244" i="1"/>
  <c r="L1245" i="1"/>
  <c r="N1245" i="1"/>
  <c r="Q1245" i="1"/>
  <c r="L1246" i="1"/>
  <c r="N1246" i="1"/>
  <c r="Q1246" i="1"/>
  <c r="L1247" i="1"/>
  <c r="N1247" i="1"/>
  <c r="Q1247" i="1"/>
  <c r="L1248" i="1"/>
  <c r="N1248" i="1"/>
  <c r="Q1248" i="1"/>
  <c r="L1249" i="1"/>
  <c r="N1249" i="1"/>
  <c r="Q1249" i="1"/>
  <c r="L1250" i="1"/>
  <c r="N1250" i="1"/>
  <c r="Q1250" i="1"/>
  <c r="L1251" i="1"/>
  <c r="N1251" i="1"/>
  <c r="Q1251" i="1"/>
  <c r="L1252" i="1"/>
  <c r="N1252" i="1"/>
  <c r="Q1252" i="1"/>
  <c r="L1253" i="1"/>
  <c r="N1253" i="1"/>
  <c r="Q1253" i="1"/>
  <c r="L1254" i="1"/>
  <c r="N1254" i="1"/>
  <c r="Q1254" i="1"/>
  <c r="L1255" i="1"/>
  <c r="N1255" i="1"/>
  <c r="Q1255" i="1"/>
  <c r="L1256" i="1"/>
  <c r="N1256" i="1"/>
  <c r="Q1256" i="1"/>
  <c r="L1257" i="1"/>
  <c r="N1257" i="1"/>
  <c r="Q1257" i="1"/>
  <c r="L1258" i="1"/>
  <c r="N1258" i="1"/>
  <c r="Q1258" i="1"/>
  <c r="L1259" i="1"/>
  <c r="N1259" i="1"/>
  <c r="Q1259" i="1"/>
  <c r="L1260" i="1"/>
  <c r="N1260" i="1"/>
  <c r="Q1260" i="1"/>
  <c r="L1261" i="1"/>
  <c r="N1261" i="1"/>
  <c r="Q1261" i="1"/>
  <c r="L1262" i="1"/>
  <c r="N1262" i="1"/>
  <c r="Q1262" i="1"/>
  <c r="L1263" i="1"/>
  <c r="N1263" i="1"/>
  <c r="Q1263" i="1"/>
  <c r="L1264" i="1"/>
  <c r="N1264" i="1"/>
  <c r="Q1264" i="1"/>
  <c r="L1265" i="1"/>
  <c r="N1265" i="1"/>
  <c r="Q1265" i="1"/>
  <c r="L1266" i="1"/>
  <c r="N1266" i="1"/>
  <c r="Q1266" i="1"/>
  <c r="L1267" i="1"/>
  <c r="N1267" i="1"/>
  <c r="Q1267" i="1"/>
  <c r="L1268" i="1"/>
  <c r="N1268" i="1"/>
  <c r="Q1268" i="1"/>
  <c r="L1269" i="1"/>
  <c r="N1269" i="1"/>
  <c r="Q1269" i="1"/>
  <c r="L1270" i="1"/>
  <c r="N1270" i="1"/>
  <c r="Q1270" i="1"/>
  <c r="L1271" i="1"/>
  <c r="N1271" i="1"/>
  <c r="Q1271" i="1"/>
  <c r="L1272" i="1"/>
  <c r="N1272" i="1"/>
  <c r="Q1272" i="1"/>
  <c r="L1273" i="1"/>
  <c r="N1273" i="1"/>
  <c r="Q1273" i="1"/>
  <c r="L1274" i="1"/>
  <c r="N1274" i="1"/>
  <c r="Q1274" i="1"/>
  <c r="L1275" i="1"/>
  <c r="N1275" i="1"/>
  <c r="Q1275" i="1"/>
  <c r="L1276" i="1"/>
  <c r="N1276" i="1"/>
  <c r="Q1276" i="1"/>
  <c r="L1277" i="1"/>
  <c r="N1277" i="1"/>
  <c r="Q1277" i="1"/>
  <c r="L1278" i="1"/>
  <c r="N1278" i="1"/>
  <c r="Q1278" i="1"/>
  <c r="L1279" i="1"/>
  <c r="N1279" i="1"/>
  <c r="Q1279" i="1"/>
  <c r="L1280" i="1"/>
  <c r="N1280" i="1"/>
  <c r="Q1280" i="1"/>
  <c r="L1281" i="1"/>
  <c r="N1281" i="1"/>
  <c r="Q1281" i="1"/>
  <c r="L1282" i="1"/>
  <c r="N1282" i="1"/>
  <c r="Q1282" i="1"/>
  <c r="L1283" i="1"/>
  <c r="N1283" i="1"/>
  <c r="Q1283" i="1"/>
  <c r="L1284" i="1"/>
  <c r="N1284" i="1"/>
  <c r="Q1284" i="1"/>
  <c r="L1285" i="1"/>
  <c r="N1285" i="1"/>
  <c r="Q1285" i="1"/>
  <c r="L1286" i="1"/>
  <c r="N1286" i="1"/>
  <c r="Q1286" i="1"/>
  <c r="L1287" i="1"/>
  <c r="N1287" i="1"/>
  <c r="Q1287" i="1"/>
  <c r="L1288" i="1"/>
  <c r="N1288" i="1"/>
  <c r="Q1288" i="1"/>
  <c r="L1289" i="1"/>
  <c r="N1289" i="1"/>
  <c r="Q1289" i="1"/>
  <c r="L1290" i="1"/>
  <c r="N1290" i="1"/>
  <c r="Q1290" i="1"/>
  <c r="L1291" i="1"/>
  <c r="N1291" i="1"/>
  <c r="Q1291" i="1"/>
  <c r="L1292" i="1"/>
  <c r="N1292" i="1"/>
  <c r="Q1292" i="1"/>
  <c r="L1293" i="1"/>
  <c r="N1293" i="1"/>
  <c r="Q1293" i="1"/>
  <c r="L1294" i="1"/>
  <c r="N1294" i="1"/>
  <c r="Q1294" i="1"/>
  <c r="L1295" i="1"/>
  <c r="N1295" i="1"/>
  <c r="Q1295" i="1"/>
  <c r="L1296" i="1"/>
  <c r="N1296" i="1"/>
  <c r="Q1296" i="1"/>
  <c r="L1297" i="1"/>
  <c r="N1297" i="1"/>
  <c r="Q1297" i="1"/>
  <c r="L1298" i="1"/>
  <c r="N1298" i="1"/>
  <c r="Q1298" i="1"/>
  <c r="L1299" i="1"/>
  <c r="N1299" i="1"/>
  <c r="Q1299" i="1"/>
  <c r="L1300" i="1"/>
  <c r="N1300" i="1"/>
  <c r="Q1300" i="1"/>
  <c r="L1301" i="1"/>
  <c r="N1301" i="1"/>
  <c r="Q1301" i="1"/>
  <c r="L1302" i="1"/>
  <c r="N1302" i="1"/>
  <c r="Q1302" i="1"/>
  <c r="L1303" i="1"/>
  <c r="N1303" i="1"/>
  <c r="Q1303" i="1"/>
  <c r="L1304" i="1"/>
  <c r="N1304" i="1"/>
  <c r="Q1304" i="1"/>
  <c r="L1305" i="1"/>
  <c r="N1305" i="1"/>
  <c r="Q1305" i="1"/>
  <c r="L1306" i="1"/>
  <c r="N1306" i="1"/>
  <c r="Q1306" i="1"/>
  <c r="L1307" i="1"/>
  <c r="N1307" i="1"/>
  <c r="Q1307" i="1"/>
  <c r="L1308" i="1"/>
  <c r="N1308" i="1"/>
  <c r="Q1308" i="1"/>
  <c r="L1309" i="1"/>
  <c r="N1309" i="1"/>
  <c r="Q1309" i="1"/>
  <c r="L1310" i="1"/>
  <c r="N1310" i="1"/>
  <c r="Q1310" i="1"/>
  <c r="L1311" i="1"/>
  <c r="N1311" i="1"/>
  <c r="Q1311" i="1"/>
  <c r="L1312" i="1"/>
  <c r="N1312" i="1"/>
  <c r="Q1312" i="1"/>
  <c r="L1313" i="1"/>
  <c r="N1313" i="1"/>
  <c r="Q1313" i="1"/>
  <c r="L1314" i="1"/>
  <c r="N1314" i="1"/>
  <c r="Q1314" i="1"/>
  <c r="L1315" i="1"/>
  <c r="N1315" i="1"/>
  <c r="Q1315" i="1"/>
  <c r="L1316" i="1"/>
  <c r="N1316" i="1"/>
  <c r="Q1316" i="1"/>
  <c r="L1317" i="1"/>
  <c r="N1317" i="1"/>
  <c r="Q1317" i="1"/>
  <c r="L1318" i="1"/>
  <c r="N1318" i="1"/>
  <c r="Q1318" i="1"/>
  <c r="L1319" i="1"/>
  <c r="N1319" i="1"/>
  <c r="Q1319" i="1"/>
  <c r="L1320" i="1"/>
  <c r="N1320" i="1"/>
  <c r="Q1320" i="1"/>
  <c r="L1321" i="1"/>
  <c r="N1321" i="1"/>
  <c r="Q1321" i="1"/>
  <c r="L1322" i="1"/>
  <c r="N1322" i="1"/>
  <c r="Q1322" i="1"/>
  <c r="L1323" i="1"/>
  <c r="N1323" i="1"/>
  <c r="Q1323" i="1"/>
  <c r="L1324" i="1"/>
  <c r="N1324" i="1"/>
  <c r="Q1324" i="1"/>
  <c r="L1325" i="1"/>
  <c r="N1325" i="1"/>
  <c r="Q1325" i="1"/>
  <c r="L1326" i="1"/>
  <c r="N1326" i="1"/>
  <c r="Q1326" i="1"/>
  <c r="L1327" i="1"/>
  <c r="N1327" i="1"/>
  <c r="Q1327" i="1"/>
  <c r="L1328" i="1"/>
  <c r="N1328" i="1"/>
  <c r="Q1328" i="1"/>
  <c r="L1329" i="1"/>
  <c r="N1329" i="1"/>
  <c r="Q1329" i="1"/>
  <c r="L1330" i="1"/>
  <c r="N1330" i="1"/>
  <c r="Q1330" i="1"/>
  <c r="L1331" i="1"/>
  <c r="N1331" i="1"/>
  <c r="Q1331" i="1"/>
  <c r="L1332" i="1"/>
  <c r="N1332" i="1"/>
  <c r="Q1332" i="1"/>
  <c r="L1333" i="1"/>
  <c r="N1333" i="1"/>
  <c r="Q1333" i="1"/>
  <c r="L1334" i="1"/>
  <c r="N1334" i="1"/>
  <c r="Q1334" i="1"/>
  <c r="L1335" i="1"/>
  <c r="N1335" i="1"/>
  <c r="Q1335" i="1"/>
  <c r="L1336" i="1"/>
  <c r="N1336" i="1"/>
  <c r="Q1336" i="1"/>
  <c r="L1337" i="1"/>
  <c r="N1337" i="1"/>
  <c r="Q1337" i="1"/>
  <c r="L1338" i="1"/>
  <c r="N1338" i="1"/>
  <c r="Q1338" i="1"/>
  <c r="L1339" i="1"/>
  <c r="N1339" i="1"/>
  <c r="Q1339" i="1"/>
  <c r="L1340" i="1"/>
  <c r="N1340" i="1"/>
  <c r="Q1340" i="1"/>
  <c r="L1341" i="1"/>
  <c r="N1341" i="1"/>
  <c r="Q1341" i="1"/>
  <c r="L1342" i="1"/>
  <c r="N1342" i="1"/>
  <c r="Q1342" i="1"/>
  <c r="L1343" i="1"/>
  <c r="N1343" i="1"/>
  <c r="Q1343" i="1"/>
  <c r="L1344" i="1"/>
  <c r="N1344" i="1"/>
  <c r="Q1344" i="1"/>
  <c r="L1345" i="1"/>
  <c r="N1345" i="1"/>
  <c r="Q1345" i="1"/>
  <c r="L1346" i="1"/>
  <c r="N1346" i="1"/>
  <c r="Q1346" i="1"/>
  <c r="L1347" i="1"/>
  <c r="N1347" i="1"/>
  <c r="Q1347" i="1"/>
  <c r="L1348" i="1"/>
  <c r="N1348" i="1"/>
  <c r="Q1348" i="1"/>
  <c r="L1349" i="1"/>
  <c r="N1349" i="1"/>
  <c r="Q1349" i="1"/>
  <c r="L1350" i="1"/>
  <c r="N1350" i="1"/>
  <c r="Q1350" i="1"/>
  <c r="L1351" i="1"/>
  <c r="N1351" i="1"/>
  <c r="Q1351" i="1"/>
  <c r="L1352" i="1"/>
  <c r="N1352" i="1"/>
  <c r="Q1352" i="1"/>
  <c r="L1353" i="1"/>
  <c r="N1353" i="1"/>
  <c r="Q1353" i="1"/>
  <c r="L1354" i="1"/>
  <c r="N1354" i="1"/>
  <c r="Q1354" i="1"/>
  <c r="L1355" i="1"/>
  <c r="N1355" i="1"/>
  <c r="Q1355" i="1"/>
  <c r="L1356" i="1"/>
  <c r="N1356" i="1"/>
  <c r="Q1356" i="1"/>
  <c r="L1357" i="1"/>
  <c r="N1357" i="1"/>
  <c r="Q1357" i="1"/>
  <c r="L1358" i="1"/>
  <c r="N1358" i="1"/>
  <c r="Q1358" i="1"/>
  <c r="L1359" i="1"/>
  <c r="N1359" i="1"/>
  <c r="Q1359" i="1"/>
  <c r="L1360" i="1"/>
  <c r="N1360" i="1"/>
  <c r="Q1360" i="1"/>
  <c r="L1361" i="1"/>
  <c r="N1361" i="1"/>
  <c r="Q1361" i="1"/>
  <c r="L1362" i="1"/>
  <c r="N1362" i="1"/>
  <c r="Q1362" i="1"/>
  <c r="L1363" i="1"/>
  <c r="N1363" i="1"/>
  <c r="Q1363" i="1"/>
  <c r="L1364" i="1"/>
  <c r="N1364" i="1"/>
  <c r="Q1364" i="1"/>
  <c r="L1365" i="1"/>
  <c r="N1365" i="1"/>
  <c r="Q1365" i="1"/>
  <c r="L1366" i="1"/>
  <c r="N1366" i="1"/>
  <c r="Q1366" i="1"/>
  <c r="L1367" i="1"/>
  <c r="N1367" i="1"/>
  <c r="Q1367" i="1"/>
  <c r="L1368" i="1"/>
  <c r="N1368" i="1"/>
  <c r="Q1368" i="1"/>
  <c r="L1369" i="1"/>
  <c r="N1369" i="1"/>
  <c r="Q1369" i="1"/>
  <c r="L1370" i="1"/>
  <c r="N1370" i="1"/>
  <c r="Q1370" i="1"/>
  <c r="L1371" i="1"/>
  <c r="N1371" i="1"/>
  <c r="Q1371" i="1"/>
  <c r="L1372" i="1"/>
  <c r="N1372" i="1"/>
  <c r="Q1372" i="1"/>
  <c r="L1373" i="1"/>
  <c r="N1373" i="1"/>
  <c r="Q1373" i="1"/>
  <c r="L1374" i="1"/>
  <c r="N1374" i="1"/>
  <c r="Q1374" i="1"/>
  <c r="L1375" i="1"/>
  <c r="N1375" i="1"/>
  <c r="Q1375" i="1"/>
  <c r="L1376" i="1"/>
  <c r="N1376" i="1"/>
  <c r="Q1376" i="1"/>
  <c r="L1377" i="1"/>
  <c r="N1377" i="1"/>
  <c r="Q1377" i="1"/>
  <c r="L1378" i="1"/>
  <c r="N1378" i="1"/>
  <c r="Q1378" i="1"/>
  <c r="L1379" i="1"/>
  <c r="N1379" i="1"/>
  <c r="Q1379" i="1"/>
  <c r="L1380" i="1"/>
  <c r="N1380" i="1"/>
  <c r="Q1380" i="1"/>
  <c r="L1381" i="1"/>
  <c r="N1381" i="1"/>
  <c r="Q1381" i="1"/>
  <c r="L1382" i="1"/>
  <c r="N1382" i="1"/>
  <c r="Q1382" i="1"/>
  <c r="L1383" i="1"/>
  <c r="N1383" i="1"/>
  <c r="Q1383" i="1"/>
  <c r="L1384" i="1"/>
  <c r="N1384" i="1"/>
  <c r="Q1384" i="1"/>
  <c r="L1385" i="1"/>
  <c r="N1385" i="1"/>
  <c r="Q1385" i="1"/>
  <c r="L1386" i="1"/>
  <c r="N1386" i="1"/>
  <c r="Q1386" i="1"/>
  <c r="L1387" i="1"/>
  <c r="N1387" i="1"/>
  <c r="Q1387" i="1"/>
  <c r="L1388" i="1"/>
  <c r="N1388" i="1"/>
  <c r="Q1388" i="1"/>
  <c r="L1389" i="1"/>
  <c r="N1389" i="1"/>
  <c r="Q1389" i="1"/>
  <c r="L1390" i="1"/>
  <c r="N1390" i="1"/>
  <c r="Q1390" i="1"/>
  <c r="L1391" i="1"/>
  <c r="N1391" i="1"/>
  <c r="Q1391" i="1"/>
  <c r="L1392" i="1"/>
  <c r="N1392" i="1"/>
  <c r="Q1392" i="1"/>
  <c r="L1393" i="1"/>
  <c r="N1393" i="1"/>
  <c r="Q1393" i="1"/>
  <c r="L1394" i="1"/>
  <c r="N1394" i="1"/>
  <c r="Q1394" i="1"/>
  <c r="L1395" i="1"/>
  <c r="N1395" i="1"/>
  <c r="Q1395" i="1"/>
  <c r="L1396" i="1"/>
  <c r="N1396" i="1"/>
  <c r="Q1396" i="1"/>
  <c r="L1397" i="1"/>
  <c r="N1397" i="1"/>
  <c r="Q1397" i="1"/>
  <c r="L1398" i="1"/>
  <c r="N1398" i="1"/>
  <c r="Q1398" i="1"/>
  <c r="L1399" i="1"/>
  <c r="N1399" i="1"/>
  <c r="Q1399" i="1"/>
  <c r="L1400" i="1"/>
  <c r="N1400" i="1"/>
  <c r="Q1400" i="1"/>
  <c r="L1401" i="1"/>
  <c r="N1401" i="1"/>
  <c r="Q1401" i="1"/>
  <c r="L1402" i="1"/>
  <c r="N1402" i="1"/>
  <c r="Q1402" i="1"/>
  <c r="L1403" i="1"/>
  <c r="N1403" i="1"/>
  <c r="Q1403" i="1"/>
  <c r="L1404" i="1"/>
  <c r="N1404" i="1"/>
  <c r="Q1404" i="1"/>
  <c r="L1405" i="1"/>
  <c r="N1405" i="1"/>
  <c r="Q1405" i="1"/>
  <c r="L1406" i="1"/>
  <c r="N1406" i="1"/>
  <c r="Q1406" i="1"/>
  <c r="L1407" i="1"/>
  <c r="N1407" i="1"/>
  <c r="Q1407" i="1"/>
  <c r="L1408" i="1"/>
  <c r="N1408" i="1"/>
  <c r="Q1408" i="1"/>
  <c r="L1409" i="1"/>
  <c r="N1409" i="1"/>
  <c r="Q1409" i="1"/>
  <c r="L1410" i="1"/>
  <c r="N1410" i="1"/>
  <c r="Q1410" i="1"/>
  <c r="L1411" i="1"/>
  <c r="N1411" i="1"/>
  <c r="Q1411" i="1"/>
  <c r="L1412" i="1"/>
  <c r="N1412" i="1"/>
  <c r="Q1412" i="1"/>
  <c r="L1413" i="1"/>
  <c r="N1413" i="1"/>
  <c r="Q1413" i="1"/>
  <c r="L1414" i="1"/>
  <c r="N1414" i="1"/>
  <c r="Q1414" i="1"/>
  <c r="L1415" i="1"/>
  <c r="N1415" i="1"/>
  <c r="Q1415" i="1"/>
  <c r="L1416" i="1"/>
  <c r="N1416" i="1"/>
  <c r="Q1416" i="1"/>
  <c r="L1417" i="1"/>
  <c r="N1417" i="1"/>
  <c r="Q1417" i="1"/>
  <c r="L1418" i="1"/>
  <c r="N1418" i="1"/>
  <c r="Q1418" i="1"/>
  <c r="L1419" i="1"/>
  <c r="N1419" i="1"/>
  <c r="Q1419" i="1"/>
  <c r="L1420" i="1"/>
  <c r="N1420" i="1"/>
  <c r="Q1420" i="1"/>
  <c r="L1421" i="1"/>
  <c r="N1421" i="1"/>
  <c r="Q1421" i="1"/>
  <c r="L1422" i="1"/>
  <c r="N1422" i="1"/>
  <c r="Q1422" i="1"/>
  <c r="L1423" i="1"/>
  <c r="N1423" i="1"/>
  <c r="Q1423" i="1"/>
  <c r="L1424" i="1"/>
  <c r="N1424" i="1"/>
  <c r="Q1424" i="1"/>
  <c r="L1425" i="1"/>
  <c r="N1425" i="1"/>
  <c r="Q1425" i="1"/>
  <c r="L1426" i="1"/>
  <c r="N1426" i="1"/>
  <c r="Q1426" i="1"/>
  <c r="L1427" i="1"/>
  <c r="N1427" i="1"/>
  <c r="Q1427" i="1"/>
  <c r="L1428" i="1"/>
  <c r="N1428" i="1"/>
  <c r="Q1428" i="1"/>
  <c r="L1429" i="1"/>
  <c r="N1429" i="1"/>
  <c r="Q1429" i="1"/>
  <c r="L1430" i="1"/>
  <c r="N1430" i="1"/>
  <c r="Q1430" i="1"/>
  <c r="L1431" i="1"/>
  <c r="N1431" i="1"/>
  <c r="Q1431" i="1"/>
  <c r="L1432" i="1"/>
  <c r="N1432" i="1"/>
  <c r="Q1432" i="1"/>
  <c r="L1433" i="1"/>
  <c r="N1433" i="1"/>
  <c r="Q1433" i="1"/>
  <c r="L1434" i="1"/>
  <c r="N1434" i="1"/>
  <c r="Q1434" i="1"/>
  <c r="L1435" i="1"/>
  <c r="N1435" i="1"/>
  <c r="Q1435" i="1"/>
  <c r="L1436" i="1"/>
  <c r="N1436" i="1"/>
  <c r="Q1436" i="1"/>
  <c r="L1437" i="1"/>
  <c r="N1437" i="1"/>
  <c r="Q1437" i="1"/>
  <c r="L1438" i="1"/>
  <c r="N1438" i="1"/>
  <c r="Q1438" i="1"/>
  <c r="L1439" i="1"/>
  <c r="N1439" i="1"/>
  <c r="Q1439" i="1"/>
  <c r="L1440" i="1"/>
  <c r="N1440" i="1"/>
  <c r="Q1440" i="1"/>
  <c r="L1441" i="1"/>
  <c r="N1441" i="1"/>
  <c r="Q1441" i="1"/>
  <c r="L1442" i="1"/>
  <c r="N1442" i="1"/>
  <c r="Q1442" i="1"/>
  <c r="L1443" i="1"/>
  <c r="N1443" i="1"/>
  <c r="Q1443" i="1"/>
  <c r="L1444" i="1"/>
  <c r="N1444" i="1"/>
  <c r="Q1444" i="1"/>
  <c r="L1445" i="1"/>
  <c r="N1445" i="1"/>
  <c r="Q1445" i="1"/>
  <c r="L1446" i="1"/>
  <c r="N1446" i="1"/>
  <c r="Q1446" i="1"/>
  <c r="L1447" i="1"/>
  <c r="N1447" i="1"/>
  <c r="Q1447" i="1"/>
  <c r="L1448" i="1"/>
  <c r="N1448" i="1"/>
  <c r="Q1448" i="1"/>
  <c r="L1449" i="1"/>
  <c r="N1449" i="1"/>
  <c r="Q1449" i="1"/>
  <c r="L1450" i="1"/>
  <c r="N1450" i="1"/>
  <c r="Q1450" i="1"/>
  <c r="L1451" i="1"/>
  <c r="N1451" i="1"/>
  <c r="Q1451" i="1"/>
  <c r="L1452" i="1"/>
  <c r="N1452" i="1"/>
  <c r="Q1452" i="1"/>
  <c r="L1453" i="1"/>
  <c r="N1453" i="1"/>
  <c r="Q1453" i="1"/>
  <c r="L1454" i="1"/>
  <c r="N1454" i="1"/>
  <c r="Q1454" i="1"/>
  <c r="L1455" i="1"/>
  <c r="N1455" i="1"/>
  <c r="Q1455" i="1"/>
  <c r="L1456" i="1"/>
  <c r="N1456" i="1"/>
  <c r="Q1456" i="1"/>
  <c r="L1457" i="1"/>
  <c r="N1457" i="1"/>
  <c r="Q1457" i="1"/>
  <c r="L1458" i="1"/>
  <c r="N1458" i="1"/>
  <c r="Q1458" i="1"/>
  <c r="L1459" i="1"/>
  <c r="N1459" i="1"/>
  <c r="Q1459" i="1"/>
  <c r="L1460" i="1"/>
  <c r="N1460" i="1"/>
  <c r="Q1460" i="1"/>
  <c r="L1461" i="1"/>
  <c r="N1461" i="1"/>
  <c r="Q1461" i="1"/>
  <c r="L1462" i="1"/>
  <c r="N1462" i="1"/>
  <c r="Q1462" i="1"/>
  <c r="L1463" i="1"/>
  <c r="N1463" i="1"/>
  <c r="Q1463" i="1"/>
  <c r="L1464" i="1"/>
  <c r="N1464" i="1"/>
  <c r="Q1464" i="1"/>
  <c r="L1465" i="1"/>
  <c r="N1465" i="1"/>
  <c r="Q1465" i="1"/>
  <c r="L1466" i="1"/>
  <c r="N1466" i="1"/>
  <c r="Q1466" i="1"/>
  <c r="L1467" i="1"/>
  <c r="N1467" i="1"/>
  <c r="Q1467" i="1"/>
  <c r="L1468" i="1"/>
  <c r="N1468" i="1"/>
  <c r="Q1468" i="1"/>
  <c r="L1469" i="1"/>
  <c r="N1469" i="1"/>
  <c r="Q1469" i="1"/>
  <c r="L1470" i="1"/>
  <c r="N1470" i="1"/>
  <c r="Q1470" i="1"/>
  <c r="L1471" i="1"/>
  <c r="N1471" i="1"/>
  <c r="Q1471" i="1"/>
  <c r="L1472" i="1"/>
  <c r="N1472" i="1"/>
  <c r="Q1472" i="1"/>
  <c r="L1473" i="1"/>
  <c r="N1473" i="1"/>
  <c r="Q1473" i="1"/>
  <c r="L1474" i="1"/>
  <c r="N1474" i="1"/>
  <c r="Q1474" i="1"/>
  <c r="L1475" i="1"/>
  <c r="N1475" i="1"/>
  <c r="Q1475" i="1"/>
  <c r="L1476" i="1"/>
  <c r="N1476" i="1"/>
  <c r="Q1476" i="1"/>
  <c r="L1477" i="1"/>
  <c r="N1477" i="1"/>
  <c r="Q1477" i="1"/>
  <c r="L1478" i="1"/>
  <c r="N1478" i="1"/>
  <c r="Q1478" i="1"/>
  <c r="L1479" i="1"/>
  <c r="N1479" i="1"/>
  <c r="Q1479" i="1"/>
  <c r="L1480" i="1"/>
  <c r="N1480" i="1"/>
  <c r="Q1480" i="1"/>
  <c r="L1481" i="1"/>
  <c r="N1481" i="1"/>
  <c r="Q1481" i="1"/>
  <c r="L1482" i="1"/>
  <c r="N1482" i="1"/>
  <c r="Q1482" i="1"/>
  <c r="L1483" i="1"/>
  <c r="N1483" i="1"/>
  <c r="Q1483" i="1"/>
  <c r="L1484" i="1"/>
  <c r="N1484" i="1"/>
  <c r="Q1484" i="1"/>
  <c r="L1485" i="1"/>
  <c r="N1485" i="1"/>
  <c r="Q1485" i="1"/>
  <c r="L1486" i="1"/>
  <c r="N1486" i="1"/>
  <c r="Q1486" i="1"/>
  <c r="L1487" i="1"/>
  <c r="N1487" i="1"/>
  <c r="Q1487" i="1"/>
  <c r="L1488" i="1"/>
  <c r="N1488" i="1"/>
  <c r="Q1488" i="1"/>
  <c r="L1489" i="1"/>
  <c r="N1489" i="1"/>
  <c r="Q1489" i="1"/>
  <c r="L1490" i="1"/>
  <c r="N1490" i="1"/>
  <c r="Q1490" i="1"/>
  <c r="L1491" i="1"/>
  <c r="N1491" i="1"/>
  <c r="Q1491" i="1"/>
  <c r="L1492" i="1"/>
  <c r="N1492" i="1"/>
  <c r="Q1492" i="1"/>
  <c r="L1493" i="1"/>
  <c r="N1493" i="1"/>
  <c r="Q1493" i="1"/>
  <c r="L1494" i="1"/>
  <c r="N1494" i="1"/>
  <c r="Q1494" i="1"/>
  <c r="L1495" i="1"/>
  <c r="N1495" i="1"/>
  <c r="Q1495" i="1"/>
  <c r="L1496" i="1"/>
  <c r="N1496" i="1"/>
  <c r="Q1496" i="1"/>
  <c r="L1497" i="1"/>
  <c r="N1497" i="1"/>
  <c r="Q1497" i="1"/>
  <c r="L1498" i="1"/>
  <c r="N1498" i="1"/>
  <c r="Q1498" i="1"/>
  <c r="L1499" i="1"/>
  <c r="N1499" i="1"/>
  <c r="Q1499" i="1"/>
  <c r="L1500" i="1"/>
  <c r="N1500" i="1"/>
  <c r="Q1500" i="1"/>
  <c r="L1501" i="1"/>
  <c r="N1501" i="1"/>
  <c r="Q1501" i="1"/>
  <c r="L1502" i="1"/>
  <c r="N1502" i="1"/>
  <c r="Q1502" i="1"/>
  <c r="L1503" i="1"/>
  <c r="N1503" i="1"/>
  <c r="Q1503" i="1"/>
  <c r="L1504" i="1"/>
  <c r="N1504" i="1"/>
  <c r="Q1504" i="1"/>
  <c r="L1505" i="1"/>
  <c r="N1505" i="1"/>
  <c r="Q1505" i="1"/>
  <c r="L1506" i="1"/>
  <c r="N1506" i="1"/>
  <c r="Q1506" i="1"/>
  <c r="L1507" i="1"/>
  <c r="N1507" i="1"/>
  <c r="Q1507" i="1"/>
  <c r="L1508" i="1"/>
  <c r="N1508" i="1"/>
  <c r="Q1508" i="1"/>
  <c r="L1509" i="1"/>
  <c r="N1509" i="1"/>
  <c r="Q1509" i="1"/>
  <c r="L1510" i="1"/>
  <c r="N1510" i="1"/>
  <c r="Q1510" i="1"/>
  <c r="L1511" i="1"/>
  <c r="N1511" i="1"/>
  <c r="Q1511" i="1"/>
  <c r="L1512" i="1"/>
  <c r="N1512" i="1"/>
  <c r="Q1512" i="1"/>
  <c r="L1513" i="1"/>
  <c r="N1513" i="1"/>
  <c r="Q1513" i="1"/>
  <c r="L1514" i="1"/>
  <c r="N1514" i="1"/>
  <c r="Q1514" i="1"/>
  <c r="L1515" i="1"/>
  <c r="N1515" i="1"/>
  <c r="Q1515" i="1"/>
  <c r="L1516" i="1"/>
  <c r="N1516" i="1"/>
  <c r="Q1516" i="1"/>
  <c r="L1517" i="1"/>
  <c r="N1517" i="1"/>
  <c r="Q1517" i="1"/>
  <c r="L1518" i="1"/>
  <c r="N1518" i="1"/>
  <c r="Q1518" i="1"/>
  <c r="L1519" i="1"/>
  <c r="N1519" i="1"/>
  <c r="Q1519" i="1"/>
  <c r="L1520" i="1"/>
  <c r="N1520" i="1"/>
  <c r="Q1520" i="1"/>
  <c r="L1521" i="1"/>
  <c r="N1521" i="1"/>
  <c r="Q1521" i="1"/>
  <c r="L1522" i="1"/>
  <c r="N1522" i="1"/>
  <c r="Q1522" i="1"/>
  <c r="L1523" i="1"/>
  <c r="N1523" i="1"/>
  <c r="Q1523" i="1"/>
  <c r="L1524" i="1"/>
  <c r="N1524" i="1"/>
  <c r="Q1524" i="1"/>
  <c r="L1525" i="1"/>
  <c r="N1525" i="1"/>
  <c r="Q1525" i="1"/>
  <c r="L1526" i="1"/>
  <c r="N1526" i="1"/>
  <c r="Q1526" i="1"/>
  <c r="L1527" i="1"/>
  <c r="N1527" i="1"/>
  <c r="Q1527" i="1"/>
  <c r="L1528" i="1"/>
  <c r="N1528" i="1"/>
  <c r="Q1528" i="1"/>
  <c r="L1529" i="1"/>
  <c r="N1529" i="1"/>
  <c r="Q1529" i="1"/>
  <c r="L1530" i="1"/>
  <c r="N1530" i="1"/>
  <c r="Q1530" i="1"/>
  <c r="L1531" i="1"/>
  <c r="N1531" i="1"/>
  <c r="Q1531" i="1"/>
  <c r="L1532" i="1"/>
  <c r="N1532" i="1"/>
  <c r="Q1532" i="1"/>
  <c r="L1533" i="1"/>
  <c r="N1533" i="1"/>
  <c r="Q1533" i="1"/>
  <c r="L1534" i="1"/>
  <c r="N1534" i="1"/>
  <c r="Q1534" i="1"/>
  <c r="L1535" i="1"/>
  <c r="N1535" i="1"/>
  <c r="Q1535" i="1"/>
  <c r="L1536" i="1"/>
  <c r="N1536" i="1"/>
  <c r="Q1536" i="1"/>
  <c r="L1537" i="1"/>
  <c r="N1537" i="1"/>
  <c r="Q1537" i="1"/>
  <c r="L1538" i="1"/>
  <c r="N1538" i="1"/>
  <c r="Q1538" i="1"/>
  <c r="L1539" i="1"/>
  <c r="N1539" i="1"/>
  <c r="Q1539" i="1"/>
  <c r="L1540" i="1"/>
  <c r="N1540" i="1"/>
  <c r="Q1540" i="1"/>
  <c r="L1541" i="1"/>
  <c r="N1541" i="1"/>
  <c r="Q1541" i="1"/>
  <c r="L1542" i="1"/>
  <c r="N1542" i="1"/>
  <c r="Q1542" i="1"/>
  <c r="L1543" i="1"/>
  <c r="N1543" i="1"/>
  <c r="Q1543" i="1"/>
  <c r="L1544" i="1"/>
  <c r="N1544" i="1"/>
  <c r="Q1544" i="1"/>
  <c r="L1545" i="1"/>
  <c r="N1545" i="1"/>
  <c r="Q1545" i="1"/>
  <c r="L1546" i="1"/>
  <c r="N1546" i="1"/>
  <c r="Q1546" i="1"/>
  <c r="L1547" i="1"/>
  <c r="N1547" i="1"/>
  <c r="Q1547" i="1"/>
  <c r="L1548" i="1"/>
  <c r="N1548" i="1"/>
  <c r="Q1548" i="1"/>
  <c r="L1549" i="1"/>
  <c r="N1549" i="1"/>
  <c r="Q1549" i="1"/>
  <c r="L1550" i="1"/>
  <c r="N1550" i="1"/>
  <c r="Q1550" i="1"/>
  <c r="L1551" i="1"/>
  <c r="N1551" i="1"/>
  <c r="Q1551" i="1"/>
  <c r="L1552" i="1"/>
  <c r="N1552" i="1"/>
  <c r="Q1552" i="1"/>
  <c r="L1553" i="1"/>
  <c r="N1553" i="1"/>
  <c r="Q1553" i="1"/>
  <c r="L1554" i="1"/>
  <c r="N1554" i="1"/>
  <c r="Q1554" i="1"/>
  <c r="L1555" i="1"/>
  <c r="N1555" i="1"/>
  <c r="Q1555" i="1"/>
  <c r="L1556" i="1"/>
  <c r="N1556" i="1"/>
  <c r="Q1556" i="1"/>
  <c r="L1557" i="1"/>
  <c r="N1557" i="1"/>
  <c r="Q1557" i="1"/>
  <c r="L1558" i="1"/>
  <c r="N1558" i="1"/>
  <c r="Q1558" i="1"/>
  <c r="L1559" i="1"/>
  <c r="N1559" i="1"/>
  <c r="Q1559" i="1"/>
  <c r="L1560" i="1"/>
  <c r="N1560" i="1"/>
  <c r="Q1560" i="1"/>
  <c r="L1561" i="1"/>
  <c r="N1561" i="1"/>
  <c r="Q1561" i="1"/>
  <c r="L1562" i="1"/>
  <c r="N1562" i="1"/>
  <c r="Q1562" i="1"/>
  <c r="L1563" i="1"/>
  <c r="N1563" i="1"/>
  <c r="Q1563" i="1"/>
  <c r="L1564" i="1"/>
  <c r="N1564" i="1"/>
  <c r="Q1564" i="1"/>
  <c r="L1565" i="1"/>
  <c r="N1565" i="1"/>
  <c r="Q1565" i="1"/>
  <c r="L1566" i="1"/>
  <c r="N1566" i="1"/>
  <c r="Q1566" i="1"/>
  <c r="L1567" i="1"/>
  <c r="N1567" i="1"/>
  <c r="Q1567" i="1"/>
  <c r="L1568" i="1"/>
  <c r="N1568" i="1"/>
  <c r="Q1568" i="1"/>
  <c r="L1569" i="1"/>
  <c r="N1569" i="1"/>
  <c r="Q1569" i="1"/>
  <c r="L1570" i="1"/>
  <c r="N1570" i="1"/>
  <c r="Q1570" i="1"/>
  <c r="L1571" i="1"/>
  <c r="N1571" i="1"/>
  <c r="Q1571" i="1"/>
  <c r="L1572" i="1"/>
  <c r="N1572" i="1"/>
  <c r="Q1572" i="1"/>
  <c r="L1573" i="1"/>
  <c r="N1573" i="1"/>
  <c r="Q1573" i="1"/>
  <c r="L1574" i="1"/>
  <c r="N1574" i="1"/>
  <c r="Q1574" i="1"/>
  <c r="L1575" i="1"/>
  <c r="N1575" i="1"/>
  <c r="Q1575" i="1"/>
  <c r="L1576" i="1"/>
  <c r="N1576" i="1"/>
  <c r="Q1576" i="1"/>
  <c r="L1577" i="1"/>
  <c r="N1577" i="1"/>
  <c r="Q1577" i="1"/>
  <c r="L1578" i="1"/>
  <c r="N1578" i="1"/>
  <c r="Q1578" i="1"/>
  <c r="L1579" i="1"/>
  <c r="N1579" i="1"/>
  <c r="Q1579" i="1"/>
  <c r="L1580" i="1"/>
  <c r="N1580" i="1"/>
  <c r="Q1580" i="1"/>
  <c r="L1581" i="1"/>
  <c r="N1581" i="1"/>
  <c r="Q1581" i="1"/>
  <c r="L1582" i="1"/>
  <c r="N1582" i="1"/>
  <c r="Q1582" i="1"/>
  <c r="L1583" i="1"/>
  <c r="N1583" i="1"/>
  <c r="Q1583" i="1"/>
  <c r="L1584" i="1"/>
  <c r="N1584" i="1"/>
  <c r="Q1584" i="1"/>
  <c r="L1585" i="1"/>
  <c r="N1585" i="1"/>
  <c r="Q1585" i="1"/>
  <c r="L1586" i="1"/>
  <c r="N1586" i="1"/>
  <c r="Q1586" i="1"/>
  <c r="L1587" i="1"/>
  <c r="N1587" i="1"/>
  <c r="Q1587" i="1"/>
  <c r="L1588" i="1"/>
  <c r="N1588" i="1"/>
  <c r="Q1588" i="1"/>
  <c r="L1589" i="1"/>
  <c r="N1589" i="1"/>
  <c r="Q1589" i="1"/>
  <c r="L1590" i="1"/>
  <c r="N1590" i="1"/>
  <c r="Q1590" i="1"/>
  <c r="L1591" i="1"/>
  <c r="N1591" i="1"/>
  <c r="Q1591" i="1"/>
  <c r="L1592" i="1"/>
  <c r="N1592" i="1"/>
  <c r="Q1592" i="1"/>
  <c r="L1593" i="1"/>
  <c r="N1593" i="1"/>
  <c r="Q1593" i="1"/>
  <c r="L1594" i="1"/>
  <c r="N1594" i="1"/>
  <c r="Q1594" i="1"/>
  <c r="L1595" i="1"/>
  <c r="N1595" i="1"/>
  <c r="Q1595" i="1"/>
  <c r="L1596" i="1"/>
  <c r="N1596" i="1"/>
  <c r="Q1596" i="1"/>
  <c r="L1597" i="1"/>
  <c r="N1597" i="1"/>
  <c r="Q1597" i="1"/>
  <c r="L1598" i="1"/>
  <c r="N1598" i="1"/>
  <c r="Q1598" i="1"/>
  <c r="L1599" i="1"/>
  <c r="N1599" i="1"/>
  <c r="Q1599" i="1"/>
  <c r="L1600" i="1"/>
  <c r="N1600" i="1"/>
  <c r="Q1600" i="1"/>
  <c r="L1601" i="1"/>
  <c r="N1601" i="1"/>
  <c r="Q1601" i="1"/>
  <c r="L1602" i="1"/>
  <c r="N1602" i="1"/>
  <c r="Q1602" i="1"/>
  <c r="L1603" i="1"/>
  <c r="N1603" i="1"/>
  <c r="Q1603" i="1"/>
  <c r="L1604" i="1"/>
  <c r="N1604" i="1"/>
  <c r="Q1604" i="1"/>
  <c r="L1605" i="1"/>
  <c r="N1605" i="1"/>
  <c r="Q1605" i="1"/>
  <c r="L1606" i="1"/>
  <c r="N1606" i="1"/>
  <c r="Q1606" i="1"/>
  <c r="L1607" i="1"/>
  <c r="N1607" i="1"/>
  <c r="Q1607" i="1"/>
  <c r="L1608" i="1"/>
  <c r="N1608" i="1"/>
  <c r="Q1608" i="1"/>
  <c r="L1609" i="1"/>
  <c r="N1609" i="1"/>
  <c r="Q1609" i="1"/>
  <c r="L1610" i="1"/>
  <c r="N1610" i="1"/>
  <c r="Q1610" i="1"/>
  <c r="L1611" i="1"/>
  <c r="N1611" i="1"/>
  <c r="Q1611" i="1"/>
  <c r="L1612" i="1"/>
  <c r="N1612" i="1"/>
  <c r="Q1612" i="1"/>
  <c r="L1613" i="1"/>
  <c r="N1613" i="1"/>
  <c r="Q1613" i="1"/>
  <c r="L1614" i="1"/>
  <c r="N1614" i="1"/>
  <c r="Q1614" i="1"/>
  <c r="L1615" i="1"/>
  <c r="N1615" i="1"/>
  <c r="Q1615" i="1"/>
  <c r="L1616" i="1"/>
  <c r="N1616" i="1"/>
  <c r="Q1616" i="1"/>
  <c r="L1617" i="1"/>
  <c r="N1617" i="1"/>
  <c r="Q1617" i="1"/>
  <c r="L1618" i="1"/>
  <c r="N1618" i="1"/>
  <c r="Q1618" i="1"/>
  <c r="L1619" i="1"/>
  <c r="N1619" i="1"/>
  <c r="Q1619" i="1"/>
  <c r="L1620" i="1"/>
  <c r="N1620" i="1"/>
  <c r="Q1620" i="1"/>
  <c r="L1621" i="1"/>
  <c r="N1621" i="1"/>
  <c r="Q1621" i="1"/>
  <c r="L1622" i="1"/>
  <c r="N1622" i="1"/>
  <c r="Q1622" i="1"/>
  <c r="L1623" i="1"/>
  <c r="N1623" i="1"/>
  <c r="Q1623" i="1"/>
  <c r="L1624" i="1"/>
  <c r="N1624" i="1"/>
  <c r="Q1624" i="1"/>
  <c r="L1625" i="1"/>
  <c r="N1625" i="1"/>
  <c r="Q1625" i="1"/>
  <c r="L1626" i="1"/>
  <c r="N1626" i="1"/>
  <c r="Q1626" i="1"/>
  <c r="L1627" i="1"/>
  <c r="N1627" i="1"/>
  <c r="Q1627" i="1"/>
  <c r="L1628" i="1"/>
  <c r="N1628" i="1"/>
  <c r="Q1628" i="1"/>
  <c r="L1629" i="1"/>
  <c r="N1629" i="1"/>
  <c r="Q1629" i="1"/>
  <c r="L1630" i="1"/>
  <c r="N1630" i="1"/>
  <c r="Q1630" i="1"/>
  <c r="L1631" i="1"/>
  <c r="N1631" i="1"/>
  <c r="Q1631" i="1"/>
  <c r="L1632" i="1"/>
  <c r="N1632" i="1"/>
  <c r="Q1632" i="1"/>
  <c r="L1633" i="1"/>
  <c r="N1633" i="1"/>
  <c r="Q1633" i="1"/>
  <c r="L1634" i="1"/>
  <c r="N1634" i="1"/>
  <c r="Q1634" i="1"/>
  <c r="L1635" i="1"/>
  <c r="N1635" i="1"/>
  <c r="Q1635" i="1"/>
  <c r="L1636" i="1"/>
  <c r="N1636" i="1"/>
  <c r="Q1636" i="1"/>
  <c r="L1637" i="1"/>
  <c r="N1637" i="1"/>
  <c r="Q1637" i="1"/>
  <c r="L1638" i="1"/>
  <c r="N1638" i="1"/>
  <c r="Q1638" i="1"/>
  <c r="L1639" i="1"/>
  <c r="N1639" i="1"/>
  <c r="Q1639" i="1"/>
  <c r="L1640" i="1"/>
  <c r="N1640" i="1"/>
  <c r="Q1640" i="1"/>
  <c r="L1641" i="1"/>
  <c r="N1641" i="1"/>
  <c r="Q1641" i="1"/>
  <c r="L1642" i="1"/>
  <c r="N1642" i="1"/>
  <c r="Q1642" i="1"/>
  <c r="L1643" i="1"/>
  <c r="N1643" i="1"/>
  <c r="Q1643" i="1"/>
  <c r="L1644" i="1"/>
  <c r="N1644" i="1"/>
  <c r="Q1644" i="1"/>
  <c r="L1645" i="1"/>
  <c r="N1645" i="1"/>
  <c r="Q1645" i="1"/>
  <c r="L1646" i="1"/>
  <c r="N1646" i="1"/>
  <c r="Q1646" i="1"/>
  <c r="L1647" i="1"/>
  <c r="N1647" i="1"/>
  <c r="Q1647" i="1"/>
  <c r="L1648" i="1"/>
  <c r="N1648" i="1"/>
  <c r="Q1648" i="1"/>
  <c r="L1649" i="1"/>
  <c r="N1649" i="1"/>
  <c r="Q1649" i="1"/>
  <c r="L1650" i="1"/>
  <c r="N1650" i="1"/>
  <c r="Q1650" i="1"/>
  <c r="L1651" i="1"/>
  <c r="N1651" i="1"/>
  <c r="Q1651" i="1"/>
  <c r="L1652" i="1"/>
  <c r="N1652" i="1"/>
  <c r="Q1652" i="1"/>
  <c r="L1653" i="1"/>
  <c r="N1653" i="1"/>
  <c r="Q1653" i="1"/>
  <c r="L1654" i="1"/>
  <c r="N1654" i="1"/>
  <c r="Q1654" i="1"/>
  <c r="L1655" i="1"/>
  <c r="N1655" i="1"/>
  <c r="Q1655" i="1"/>
  <c r="L1656" i="1"/>
  <c r="N1656" i="1"/>
  <c r="Q1656" i="1"/>
  <c r="L1657" i="1"/>
  <c r="N1657" i="1"/>
  <c r="Q1657" i="1"/>
  <c r="L1658" i="1"/>
  <c r="N1658" i="1"/>
  <c r="Q1658" i="1"/>
  <c r="L1659" i="1"/>
  <c r="N1659" i="1"/>
  <c r="Q1659" i="1"/>
  <c r="L1660" i="1"/>
  <c r="N1660" i="1"/>
  <c r="Q1660" i="1"/>
  <c r="L1661" i="1"/>
  <c r="N1661" i="1"/>
  <c r="Q1661" i="1"/>
  <c r="L1662" i="1"/>
  <c r="N1662" i="1"/>
  <c r="Q1662" i="1"/>
  <c r="L1663" i="1"/>
  <c r="N1663" i="1"/>
  <c r="Q1663" i="1"/>
  <c r="L1664" i="1"/>
  <c r="N1664" i="1"/>
  <c r="Q1664" i="1"/>
  <c r="L1665" i="1"/>
  <c r="N1665" i="1"/>
  <c r="Q1665" i="1"/>
  <c r="L1666" i="1"/>
  <c r="N1666" i="1"/>
  <c r="Q1666" i="1"/>
  <c r="L1667" i="1"/>
  <c r="N1667" i="1"/>
  <c r="Q1667" i="1"/>
  <c r="L1668" i="1"/>
  <c r="N1668" i="1"/>
  <c r="Q1668" i="1"/>
  <c r="L1669" i="1"/>
  <c r="N1669" i="1"/>
  <c r="Q1669" i="1"/>
  <c r="L1670" i="1"/>
  <c r="N1670" i="1"/>
  <c r="Q1670" i="1"/>
  <c r="L1671" i="1"/>
  <c r="N1671" i="1"/>
  <c r="Q1671" i="1"/>
  <c r="L1672" i="1"/>
  <c r="N1672" i="1"/>
  <c r="Q1672" i="1"/>
  <c r="L1673" i="1"/>
  <c r="N1673" i="1"/>
  <c r="Q1673" i="1"/>
  <c r="L1674" i="1"/>
  <c r="N1674" i="1"/>
  <c r="Q1674" i="1"/>
  <c r="L1675" i="1"/>
  <c r="N1675" i="1"/>
  <c r="Q1675" i="1"/>
  <c r="L1676" i="1"/>
  <c r="N1676" i="1"/>
  <c r="Q1676" i="1"/>
  <c r="L1677" i="1"/>
  <c r="N1677" i="1"/>
  <c r="Q1677" i="1"/>
  <c r="L1678" i="1"/>
  <c r="N1678" i="1"/>
  <c r="Q1678" i="1"/>
  <c r="L1679" i="1"/>
  <c r="N1679" i="1"/>
  <c r="Q1679" i="1"/>
  <c r="L1680" i="1"/>
  <c r="N1680" i="1"/>
  <c r="Q1680" i="1"/>
  <c r="L1681" i="1"/>
  <c r="N1681" i="1"/>
  <c r="Q1681" i="1"/>
  <c r="L1682" i="1"/>
  <c r="N1682" i="1"/>
  <c r="Q1682" i="1"/>
  <c r="L1683" i="1"/>
  <c r="N1683" i="1"/>
  <c r="Q1683" i="1"/>
  <c r="L1684" i="1"/>
  <c r="N1684" i="1"/>
  <c r="Q1684" i="1"/>
  <c r="L1685" i="1"/>
  <c r="N1685" i="1"/>
  <c r="Q1685" i="1"/>
  <c r="L1686" i="1"/>
  <c r="N1686" i="1"/>
  <c r="Q1686" i="1"/>
  <c r="L1687" i="1"/>
  <c r="N1687" i="1"/>
  <c r="Q1687" i="1"/>
  <c r="L1688" i="1"/>
  <c r="N1688" i="1"/>
  <c r="Q1688" i="1"/>
  <c r="L1689" i="1"/>
  <c r="N1689" i="1"/>
  <c r="Q1689" i="1"/>
  <c r="L1690" i="1"/>
  <c r="N1690" i="1"/>
  <c r="Q1690" i="1"/>
  <c r="L1691" i="1"/>
  <c r="N1691" i="1"/>
  <c r="Q1691" i="1"/>
  <c r="L1692" i="1"/>
  <c r="N1692" i="1"/>
  <c r="Q1692" i="1"/>
  <c r="L1693" i="1"/>
  <c r="N1693" i="1"/>
  <c r="Q1693" i="1"/>
  <c r="L1694" i="1"/>
  <c r="N1694" i="1"/>
  <c r="Q1694" i="1"/>
  <c r="L1695" i="1"/>
  <c r="N1695" i="1"/>
  <c r="Q1695" i="1"/>
  <c r="L1696" i="1"/>
  <c r="N1696" i="1"/>
  <c r="Q1696" i="1"/>
  <c r="L1697" i="1"/>
  <c r="N1697" i="1"/>
  <c r="Q1697" i="1"/>
  <c r="L1698" i="1"/>
  <c r="N1698" i="1"/>
  <c r="Q1698" i="1"/>
  <c r="L1699" i="1"/>
  <c r="N1699" i="1"/>
  <c r="Q1699" i="1"/>
  <c r="L1700" i="1"/>
  <c r="N1700" i="1"/>
  <c r="Q1700" i="1"/>
  <c r="L1701" i="1"/>
  <c r="N1701" i="1"/>
  <c r="Q1701" i="1"/>
  <c r="L1702" i="1"/>
  <c r="N1702" i="1"/>
  <c r="Q1702" i="1"/>
  <c r="L1703" i="1"/>
  <c r="N1703" i="1"/>
  <c r="Q1703" i="1"/>
  <c r="L1704" i="1"/>
  <c r="N1704" i="1"/>
  <c r="Q1704" i="1"/>
  <c r="L1705" i="1"/>
  <c r="N1705" i="1"/>
  <c r="Q1705" i="1"/>
  <c r="L1706" i="1"/>
  <c r="N1706" i="1"/>
  <c r="Q1706" i="1"/>
  <c r="L1707" i="1"/>
  <c r="N1707" i="1"/>
  <c r="Q1707" i="1"/>
  <c r="L1708" i="1"/>
  <c r="N1708" i="1"/>
  <c r="Q1708" i="1"/>
  <c r="L1709" i="1"/>
  <c r="N1709" i="1"/>
  <c r="Q1709" i="1"/>
  <c r="L1710" i="1"/>
  <c r="N1710" i="1"/>
  <c r="Q1710" i="1"/>
  <c r="L1711" i="1"/>
  <c r="N1711" i="1"/>
  <c r="Q1711" i="1"/>
  <c r="L1712" i="1"/>
  <c r="N1712" i="1"/>
  <c r="Q1712" i="1"/>
  <c r="L1713" i="1"/>
  <c r="N1713" i="1"/>
  <c r="Q1713" i="1"/>
  <c r="L1714" i="1"/>
  <c r="N1714" i="1"/>
  <c r="Q1714" i="1"/>
  <c r="L1715" i="1"/>
  <c r="N1715" i="1"/>
  <c r="Q1715" i="1"/>
  <c r="L1716" i="1"/>
  <c r="N1716" i="1"/>
  <c r="Q1716" i="1"/>
  <c r="L1717" i="1"/>
  <c r="N1717" i="1"/>
  <c r="Q1717" i="1"/>
  <c r="L1718" i="1"/>
  <c r="N1718" i="1"/>
  <c r="Q1718" i="1"/>
  <c r="L1719" i="1"/>
  <c r="N1719" i="1"/>
  <c r="Q1719" i="1"/>
  <c r="L1720" i="1"/>
  <c r="N1720" i="1"/>
  <c r="Q1720" i="1"/>
  <c r="L1721" i="1"/>
  <c r="N1721" i="1"/>
  <c r="Q1721" i="1"/>
  <c r="L1722" i="1"/>
  <c r="N1722" i="1"/>
  <c r="Q1722" i="1"/>
  <c r="L1723" i="1"/>
  <c r="N1723" i="1"/>
  <c r="Q1723" i="1"/>
  <c r="L1724" i="1"/>
  <c r="N1724" i="1"/>
  <c r="Q1724" i="1"/>
  <c r="L1725" i="1"/>
  <c r="N1725" i="1"/>
  <c r="Q1725" i="1"/>
  <c r="L1726" i="1"/>
  <c r="N1726" i="1"/>
  <c r="Q1726" i="1"/>
  <c r="L1727" i="1"/>
  <c r="N1727" i="1"/>
  <c r="Q1727" i="1"/>
  <c r="L1728" i="1"/>
  <c r="N1728" i="1"/>
  <c r="Q1728" i="1"/>
  <c r="L1729" i="1"/>
  <c r="N1729" i="1"/>
  <c r="Q1729" i="1"/>
  <c r="L1730" i="1"/>
  <c r="N1730" i="1"/>
  <c r="Q1730" i="1"/>
  <c r="L1731" i="1"/>
  <c r="N1731" i="1"/>
  <c r="Q1731" i="1"/>
  <c r="L1732" i="1"/>
  <c r="N1732" i="1"/>
  <c r="Q1732" i="1"/>
  <c r="L1733" i="1"/>
  <c r="N1733" i="1"/>
  <c r="Q1733" i="1"/>
  <c r="L1734" i="1"/>
  <c r="N1734" i="1"/>
  <c r="Q1734" i="1"/>
  <c r="L1735" i="1"/>
  <c r="N1735" i="1"/>
  <c r="Q1735" i="1"/>
  <c r="L1736" i="1"/>
  <c r="N1736" i="1"/>
  <c r="Q1736" i="1"/>
  <c r="L1737" i="1"/>
  <c r="N1737" i="1"/>
  <c r="Q1737" i="1"/>
  <c r="L1738" i="1"/>
  <c r="N1738" i="1"/>
  <c r="Q1738" i="1"/>
  <c r="L1739" i="1"/>
  <c r="N1739" i="1"/>
  <c r="Q1739" i="1"/>
  <c r="L1740" i="1"/>
  <c r="N1740" i="1"/>
  <c r="Q1740" i="1"/>
  <c r="L1741" i="1"/>
  <c r="N1741" i="1"/>
  <c r="Q1741" i="1"/>
  <c r="L1742" i="1"/>
  <c r="N1742" i="1"/>
  <c r="Q1742" i="1"/>
  <c r="L1743" i="1"/>
  <c r="N1743" i="1"/>
  <c r="Q1743" i="1"/>
  <c r="L1744" i="1"/>
  <c r="N1744" i="1"/>
  <c r="Q1744" i="1"/>
  <c r="L1745" i="1"/>
  <c r="N1745" i="1"/>
  <c r="Q1745" i="1"/>
  <c r="L1746" i="1"/>
  <c r="N1746" i="1"/>
  <c r="Q1746" i="1"/>
  <c r="L1747" i="1"/>
  <c r="N1747" i="1"/>
  <c r="Q1747" i="1"/>
  <c r="L1748" i="1"/>
  <c r="N1748" i="1"/>
  <c r="Q1748" i="1"/>
  <c r="L1749" i="1"/>
  <c r="N1749" i="1"/>
  <c r="Q1749" i="1"/>
  <c r="L1750" i="1"/>
  <c r="N1750" i="1"/>
  <c r="Q1750" i="1"/>
  <c r="L1751" i="1"/>
  <c r="N1751" i="1"/>
  <c r="Q1751" i="1"/>
  <c r="L1752" i="1"/>
  <c r="N1752" i="1"/>
  <c r="Q1752" i="1"/>
  <c r="L1753" i="1"/>
  <c r="N1753" i="1"/>
  <c r="Q1753" i="1"/>
  <c r="L1754" i="1"/>
  <c r="N1754" i="1"/>
  <c r="Q1754" i="1"/>
  <c r="L1755" i="1"/>
  <c r="N1755" i="1"/>
  <c r="Q1755" i="1"/>
  <c r="L1756" i="1"/>
  <c r="N1756" i="1"/>
  <c r="Q1756" i="1"/>
  <c r="L1757" i="1"/>
  <c r="N1757" i="1"/>
  <c r="Q1757" i="1"/>
  <c r="L1758" i="1"/>
  <c r="N1758" i="1"/>
  <c r="Q1758" i="1"/>
  <c r="L1759" i="1"/>
  <c r="N1759" i="1"/>
  <c r="Q1759" i="1"/>
  <c r="L1760" i="1"/>
  <c r="N1760" i="1"/>
  <c r="Q1760" i="1"/>
  <c r="L1761" i="1"/>
  <c r="N1761" i="1"/>
  <c r="Q1761" i="1"/>
  <c r="L1762" i="1"/>
  <c r="N1762" i="1"/>
  <c r="Q1762" i="1"/>
  <c r="L1763" i="1"/>
  <c r="N1763" i="1"/>
  <c r="Q1763" i="1"/>
  <c r="L1764" i="1"/>
  <c r="N1764" i="1"/>
  <c r="Q1764" i="1"/>
  <c r="L1765" i="1"/>
  <c r="N1765" i="1"/>
  <c r="Q1765" i="1"/>
  <c r="L1766" i="1"/>
  <c r="N1766" i="1"/>
  <c r="Q1766" i="1"/>
  <c r="L1767" i="1"/>
  <c r="N1767" i="1"/>
  <c r="Q1767" i="1"/>
  <c r="L1768" i="1"/>
  <c r="N1768" i="1"/>
  <c r="Q1768" i="1"/>
  <c r="L1769" i="1"/>
  <c r="N1769" i="1"/>
  <c r="Q1769" i="1"/>
  <c r="L1770" i="1"/>
  <c r="N1770" i="1"/>
  <c r="Q1770" i="1"/>
  <c r="L1771" i="1"/>
  <c r="N1771" i="1"/>
  <c r="Q1771" i="1"/>
  <c r="L1772" i="1"/>
  <c r="N1772" i="1"/>
  <c r="Q1772" i="1"/>
  <c r="L1773" i="1"/>
  <c r="N1773" i="1"/>
  <c r="Q1773" i="1"/>
  <c r="L1774" i="1"/>
  <c r="N1774" i="1"/>
  <c r="Q1774" i="1"/>
  <c r="L1775" i="1"/>
  <c r="N1775" i="1"/>
  <c r="Q1775" i="1"/>
  <c r="L1776" i="1"/>
  <c r="N1776" i="1"/>
  <c r="Q1776" i="1"/>
  <c r="L1777" i="1"/>
  <c r="N1777" i="1"/>
  <c r="Q1777" i="1"/>
  <c r="L1778" i="1"/>
  <c r="N1778" i="1"/>
  <c r="Q1778" i="1"/>
  <c r="L1779" i="1"/>
  <c r="N1779" i="1"/>
  <c r="Q1779" i="1"/>
  <c r="L1780" i="1"/>
  <c r="N1780" i="1"/>
  <c r="Q1780" i="1"/>
  <c r="L1781" i="1"/>
  <c r="N1781" i="1"/>
  <c r="Q1781" i="1"/>
  <c r="L1782" i="1"/>
  <c r="N1782" i="1"/>
  <c r="Q1782" i="1"/>
  <c r="L1783" i="1"/>
  <c r="N1783" i="1"/>
  <c r="Q1783" i="1"/>
  <c r="L1784" i="1"/>
  <c r="N1784" i="1"/>
  <c r="Q1784" i="1"/>
  <c r="L1785" i="1"/>
  <c r="N1785" i="1"/>
  <c r="Q1785" i="1"/>
  <c r="L1786" i="1"/>
  <c r="N1786" i="1"/>
  <c r="Q1786"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L1131" i="1"/>
  <c r="N1131" i="1"/>
  <c r="Q1131" i="1"/>
  <c r="L1132" i="1"/>
  <c r="N1132" i="1"/>
  <c r="Q1132" i="1"/>
  <c r="L1133" i="1"/>
  <c r="N1133" i="1"/>
  <c r="Q1133" i="1"/>
  <c r="L1134" i="1"/>
  <c r="N1134" i="1"/>
  <c r="Q1134" i="1"/>
  <c r="L1135" i="1"/>
  <c r="N1135" i="1"/>
  <c r="Q1135" i="1"/>
  <c r="L1136" i="1"/>
  <c r="N1136" i="1"/>
  <c r="Q1136" i="1"/>
  <c r="L1137" i="1"/>
  <c r="N1137" i="1"/>
  <c r="Q1137" i="1"/>
  <c r="L1138" i="1"/>
  <c r="N1138" i="1"/>
  <c r="Q1138" i="1"/>
  <c r="L1139" i="1"/>
  <c r="N1139" i="1"/>
  <c r="Q1139" i="1"/>
  <c r="L1140" i="1"/>
  <c r="N1140" i="1"/>
  <c r="Q1140" i="1"/>
  <c r="L1141" i="1"/>
  <c r="N1141" i="1"/>
  <c r="Q1141" i="1"/>
  <c r="L1142" i="1"/>
  <c r="N1142" i="1"/>
  <c r="Q1142" i="1"/>
  <c r="L1143" i="1"/>
  <c r="N1143" i="1"/>
  <c r="Q1143" i="1"/>
  <c r="L1144" i="1"/>
  <c r="N1144" i="1"/>
  <c r="Q1144" i="1"/>
  <c r="L1145" i="1"/>
  <c r="N1145" i="1"/>
  <c r="Q1145" i="1"/>
  <c r="L1146" i="1"/>
  <c r="N1146" i="1"/>
  <c r="Q1146" i="1"/>
  <c r="L1147" i="1"/>
  <c r="N1147" i="1"/>
  <c r="Q1147" i="1"/>
  <c r="L1148" i="1"/>
  <c r="N1148" i="1"/>
  <c r="Q1148" i="1"/>
  <c r="L1149" i="1"/>
  <c r="N1149" i="1"/>
  <c r="Q1149" i="1"/>
  <c r="L1150" i="1"/>
  <c r="N1150" i="1"/>
  <c r="Q1150" i="1"/>
  <c r="L1151" i="1"/>
  <c r="N1151" i="1"/>
  <c r="Q1151" i="1"/>
  <c r="L1152" i="1"/>
  <c r="N1152" i="1"/>
  <c r="Q1152" i="1"/>
  <c r="L1153" i="1"/>
  <c r="N1153" i="1"/>
  <c r="Q1153" i="1"/>
  <c r="L1154" i="1"/>
  <c r="N1154" i="1"/>
  <c r="Q1154" i="1"/>
  <c r="L1155" i="1"/>
  <c r="N1155" i="1"/>
  <c r="Q1155" i="1"/>
  <c r="L1156" i="1"/>
  <c r="N1156" i="1"/>
  <c r="Q1156" i="1"/>
  <c r="L1157" i="1"/>
  <c r="N1157" i="1"/>
  <c r="Q1157" i="1"/>
  <c r="L1158" i="1"/>
  <c r="N1158" i="1"/>
  <c r="Q1158" i="1"/>
  <c r="L1159" i="1"/>
  <c r="N1159" i="1"/>
  <c r="Q1159" i="1"/>
  <c r="L1160" i="1"/>
  <c r="N1160" i="1"/>
  <c r="Q1160" i="1"/>
  <c r="L1161" i="1"/>
  <c r="N1161" i="1"/>
  <c r="Q1161" i="1"/>
  <c r="L1162" i="1"/>
  <c r="N1162" i="1"/>
  <c r="Q1162" i="1"/>
  <c r="L1163" i="1"/>
  <c r="N1163" i="1"/>
  <c r="Q1163" i="1"/>
  <c r="L1164" i="1"/>
  <c r="N1164" i="1"/>
  <c r="Q1164" i="1"/>
  <c r="L1165" i="1"/>
  <c r="N1165" i="1"/>
  <c r="Q1165" i="1"/>
  <c r="L1166" i="1"/>
  <c r="N1166" i="1"/>
  <c r="Q1166" i="1"/>
  <c r="L1167" i="1"/>
  <c r="N1167" i="1"/>
  <c r="Q1167" i="1"/>
  <c r="L1168" i="1"/>
  <c r="N1168" i="1"/>
  <c r="Q1168" i="1"/>
  <c r="L1169" i="1"/>
  <c r="N1169" i="1"/>
  <c r="Q1169" i="1"/>
  <c r="L1170" i="1"/>
  <c r="N1170" i="1"/>
  <c r="Q1170" i="1"/>
  <c r="L1171" i="1"/>
  <c r="N1171" i="1"/>
  <c r="Q1171" i="1"/>
  <c r="L1172" i="1"/>
  <c r="N1172" i="1"/>
  <c r="Q1172" i="1"/>
  <c r="L1173" i="1"/>
  <c r="N1173" i="1"/>
  <c r="Q1173" i="1"/>
  <c r="L1174" i="1"/>
  <c r="N1174" i="1"/>
  <c r="Q1174" i="1"/>
  <c r="L1175" i="1"/>
  <c r="N1175" i="1"/>
  <c r="Q1175" i="1"/>
  <c r="L1176" i="1"/>
  <c r="N1176" i="1"/>
  <c r="Q1176" i="1"/>
  <c r="L1177" i="1"/>
  <c r="N1177" i="1"/>
  <c r="Q1177" i="1"/>
  <c r="L1178" i="1"/>
  <c r="N1178" i="1"/>
  <c r="Q1178" i="1"/>
  <c r="L1179" i="1"/>
  <c r="N1179" i="1"/>
  <c r="Q1179" i="1"/>
  <c r="L1180" i="1"/>
  <c r="N1180" i="1"/>
  <c r="Q1180" i="1"/>
  <c r="L1181" i="1"/>
  <c r="N1181" i="1"/>
  <c r="Q1181" i="1"/>
  <c r="L1182" i="1"/>
  <c r="N1182" i="1"/>
  <c r="Q1182" i="1"/>
  <c r="L1183" i="1"/>
  <c r="N1183" i="1"/>
  <c r="Q1183" i="1"/>
  <c r="L1184" i="1"/>
  <c r="N1184" i="1"/>
  <c r="Q1184" i="1"/>
  <c r="L1185" i="1"/>
  <c r="N1185" i="1"/>
  <c r="Q1185" i="1"/>
  <c r="L1186" i="1"/>
  <c r="N1186" i="1"/>
  <c r="Q1186" i="1"/>
  <c r="L1187" i="1"/>
  <c r="N1187" i="1"/>
  <c r="Q1187" i="1"/>
  <c r="L1188" i="1"/>
  <c r="N1188" i="1"/>
  <c r="Q1188" i="1"/>
  <c r="X1133" i="1"/>
  <c r="AA1133" i="1"/>
  <c r="X1132" i="1"/>
  <c r="AA1132" i="1"/>
  <c r="X1131" i="1"/>
  <c r="AA1131" i="1"/>
  <c r="L25" i="19"/>
  <c r="N25" i="19"/>
  <c r="Q25" i="19"/>
  <c r="T25" i="19"/>
  <c r="U25" i="19" s="1"/>
  <c r="X25" i="19"/>
  <c r="AA25" i="19"/>
  <c r="L24" i="19"/>
  <c r="N24" i="19"/>
  <c r="Q24" i="19"/>
  <c r="T24" i="19"/>
  <c r="U24" i="19" s="1"/>
  <c r="X24" i="19"/>
  <c r="AA24" i="19"/>
  <c r="L23" i="19"/>
  <c r="N23" i="19"/>
  <c r="Q23" i="19"/>
  <c r="T23" i="19"/>
  <c r="U23" i="19" s="1"/>
  <c r="X23" i="19"/>
  <c r="AA23" i="19"/>
  <c r="L22" i="19"/>
  <c r="N22" i="19"/>
  <c r="Q22" i="19"/>
  <c r="T22" i="19"/>
  <c r="U22" i="19" s="1"/>
  <c r="X22" i="19"/>
  <c r="AA22" i="19"/>
  <c r="L21" i="19"/>
  <c r="N21" i="19"/>
  <c r="Q21" i="19"/>
  <c r="T21" i="19"/>
  <c r="U21" i="19" s="1"/>
  <c r="X21" i="19"/>
  <c r="AA21" i="19"/>
  <c r="L20" i="19"/>
  <c r="N20" i="19"/>
  <c r="Q20" i="19"/>
  <c r="T20" i="19"/>
  <c r="U20" i="19" s="1"/>
  <c r="X20" i="19"/>
  <c r="AA20" i="19"/>
  <c r="L19" i="19"/>
  <c r="N19" i="19"/>
  <c r="Q19" i="19"/>
  <c r="T19" i="19"/>
  <c r="U19" i="19" s="1"/>
  <c r="X19" i="19"/>
  <c r="AA19" i="19"/>
  <c r="L18" i="19"/>
  <c r="N18" i="19"/>
  <c r="Q18" i="19"/>
  <c r="T18" i="19"/>
  <c r="U18" i="19" s="1"/>
  <c r="X18" i="19"/>
  <c r="AA18" i="19"/>
  <c r="L17" i="19"/>
  <c r="N17" i="19"/>
  <c r="Q17" i="19"/>
  <c r="T17" i="19"/>
  <c r="U17" i="19" s="1"/>
  <c r="X17" i="19"/>
  <c r="AA17" i="19"/>
  <c r="L16" i="19"/>
  <c r="N16" i="19"/>
  <c r="Q16" i="19"/>
  <c r="T16" i="19"/>
  <c r="U16" i="19" s="1"/>
  <c r="W16" i="19" s="1"/>
  <c r="X16" i="19"/>
  <c r="AA16" i="19"/>
  <c r="L15" i="19"/>
  <c r="N15" i="19"/>
  <c r="Q15" i="19"/>
  <c r="T15" i="19"/>
  <c r="U15" i="19" s="1"/>
  <c r="W15" i="19" s="1"/>
  <c r="X15" i="19"/>
  <c r="AA15" i="19"/>
  <c r="L14" i="19"/>
  <c r="N14" i="19"/>
  <c r="Q14" i="19"/>
  <c r="T14" i="19"/>
  <c r="U14" i="19" s="1"/>
  <c r="X14" i="19"/>
  <c r="AA14" i="19"/>
  <c r="L13" i="19"/>
  <c r="N13" i="19"/>
  <c r="Q13" i="19"/>
  <c r="T13" i="19"/>
  <c r="U13" i="19" s="1"/>
  <c r="X13" i="19"/>
  <c r="AA13" i="19"/>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L977" i="1"/>
  <c r="N977" i="1"/>
  <c r="Q977" i="1"/>
  <c r="L978" i="1"/>
  <c r="N978" i="1"/>
  <c r="Q978" i="1"/>
  <c r="L979" i="1"/>
  <c r="N979" i="1"/>
  <c r="Q979" i="1"/>
  <c r="L980" i="1"/>
  <c r="N980" i="1"/>
  <c r="Q980" i="1"/>
  <c r="L981" i="1"/>
  <c r="N981" i="1"/>
  <c r="Q981" i="1"/>
  <c r="L982" i="1"/>
  <c r="N982" i="1"/>
  <c r="Q982" i="1"/>
  <c r="L983" i="1"/>
  <c r="N983" i="1"/>
  <c r="Q983" i="1"/>
  <c r="L984" i="1"/>
  <c r="N984" i="1"/>
  <c r="Q984" i="1"/>
  <c r="L985" i="1"/>
  <c r="N985" i="1"/>
  <c r="Q985" i="1"/>
  <c r="L986" i="1"/>
  <c r="N986" i="1"/>
  <c r="Q986" i="1"/>
  <c r="L987" i="1"/>
  <c r="N987" i="1"/>
  <c r="Q987" i="1"/>
  <c r="L988" i="1"/>
  <c r="N988" i="1"/>
  <c r="Q988" i="1"/>
  <c r="L989" i="1"/>
  <c r="N989" i="1"/>
  <c r="Q989" i="1"/>
  <c r="L990" i="1"/>
  <c r="N990" i="1"/>
  <c r="Q990" i="1"/>
  <c r="L991" i="1"/>
  <c r="N991" i="1"/>
  <c r="Q991" i="1"/>
  <c r="L992" i="1"/>
  <c r="N992" i="1"/>
  <c r="Q992" i="1"/>
  <c r="L993" i="1"/>
  <c r="N993" i="1"/>
  <c r="Q993" i="1"/>
  <c r="L994" i="1"/>
  <c r="N994" i="1"/>
  <c r="Q994" i="1"/>
  <c r="L995" i="1"/>
  <c r="N995" i="1"/>
  <c r="Q995" i="1"/>
  <c r="L996" i="1"/>
  <c r="N996" i="1"/>
  <c r="Q996" i="1"/>
  <c r="L997" i="1"/>
  <c r="N997" i="1"/>
  <c r="Q997" i="1"/>
  <c r="L998" i="1"/>
  <c r="N998" i="1"/>
  <c r="Q998" i="1"/>
  <c r="L999" i="1"/>
  <c r="N999" i="1"/>
  <c r="Q999" i="1"/>
  <c r="L1000" i="1"/>
  <c r="N1000" i="1"/>
  <c r="Q1000" i="1"/>
  <c r="L1001" i="1"/>
  <c r="N1001" i="1"/>
  <c r="Q1001" i="1"/>
  <c r="L1002" i="1"/>
  <c r="N1002" i="1"/>
  <c r="Q1002" i="1"/>
  <c r="L1003" i="1"/>
  <c r="N1003" i="1"/>
  <c r="Q1003" i="1"/>
  <c r="L1004" i="1"/>
  <c r="N1004" i="1"/>
  <c r="Q1004" i="1"/>
  <c r="L1005" i="1"/>
  <c r="N1005" i="1"/>
  <c r="Q1005" i="1"/>
  <c r="L1006" i="1"/>
  <c r="N1006" i="1"/>
  <c r="Q1006" i="1"/>
  <c r="L1007" i="1"/>
  <c r="N1007" i="1"/>
  <c r="Q1007" i="1"/>
  <c r="L1008" i="1"/>
  <c r="N1008" i="1"/>
  <c r="Q1008" i="1"/>
  <c r="L1009" i="1"/>
  <c r="N1009" i="1"/>
  <c r="Q1009" i="1"/>
  <c r="L1010" i="1"/>
  <c r="N1010" i="1"/>
  <c r="Q1010" i="1"/>
  <c r="L1011" i="1"/>
  <c r="N1011" i="1"/>
  <c r="Q1011" i="1"/>
  <c r="L1012" i="1"/>
  <c r="N1012" i="1"/>
  <c r="Q1012" i="1"/>
  <c r="L1013" i="1"/>
  <c r="N1013" i="1"/>
  <c r="Q1013" i="1"/>
  <c r="L1014" i="1"/>
  <c r="N1014" i="1"/>
  <c r="Q1014" i="1"/>
  <c r="L1015" i="1"/>
  <c r="N1015" i="1"/>
  <c r="Q1015" i="1"/>
  <c r="L1016" i="1"/>
  <c r="N1016" i="1"/>
  <c r="Q1016" i="1"/>
  <c r="L1017" i="1"/>
  <c r="N1017" i="1"/>
  <c r="Q1017" i="1"/>
  <c r="L1018" i="1"/>
  <c r="N1018" i="1"/>
  <c r="Q1018" i="1"/>
  <c r="L1019" i="1"/>
  <c r="N1019" i="1"/>
  <c r="Q1019" i="1"/>
  <c r="L1020" i="1"/>
  <c r="N1020" i="1"/>
  <c r="Q1020" i="1"/>
  <c r="L1021" i="1"/>
  <c r="N1021" i="1"/>
  <c r="Q1021" i="1"/>
  <c r="L1022" i="1"/>
  <c r="N1022" i="1"/>
  <c r="Q1022" i="1"/>
  <c r="L1023" i="1"/>
  <c r="N1023" i="1"/>
  <c r="Q1023" i="1"/>
  <c r="L1024" i="1"/>
  <c r="N1024" i="1"/>
  <c r="Q1024" i="1"/>
  <c r="L1025" i="1"/>
  <c r="N1025" i="1"/>
  <c r="Q1025" i="1"/>
  <c r="L1026" i="1"/>
  <c r="N1026" i="1"/>
  <c r="Q1026" i="1"/>
  <c r="L1027" i="1"/>
  <c r="N1027" i="1"/>
  <c r="Q1027" i="1"/>
  <c r="L1028" i="1"/>
  <c r="N1028" i="1"/>
  <c r="Q1028" i="1"/>
  <c r="L1029" i="1"/>
  <c r="N1029" i="1"/>
  <c r="Q1029" i="1"/>
  <c r="L1030" i="1"/>
  <c r="N1030" i="1"/>
  <c r="Q1030" i="1"/>
  <c r="L1031" i="1"/>
  <c r="N1031" i="1"/>
  <c r="Q1031" i="1"/>
  <c r="L1032" i="1"/>
  <c r="N1032" i="1"/>
  <c r="Q1032" i="1"/>
  <c r="L1033" i="1"/>
  <c r="N1033" i="1"/>
  <c r="Q1033" i="1"/>
  <c r="L1034" i="1"/>
  <c r="N1034" i="1"/>
  <c r="Q1034" i="1"/>
  <c r="L1035" i="1"/>
  <c r="N1035" i="1"/>
  <c r="Q1035" i="1"/>
  <c r="L1036" i="1"/>
  <c r="N1036" i="1"/>
  <c r="Q1036" i="1"/>
  <c r="L1037" i="1"/>
  <c r="N1037" i="1"/>
  <c r="Q1037" i="1"/>
  <c r="L1038" i="1"/>
  <c r="N1038" i="1"/>
  <c r="Q1038" i="1"/>
  <c r="L1039" i="1"/>
  <c r="N1039" i="1"/>
  <c r="Q1039" i="1"/>
  <c r="L1040" i="1"/>
  <c r="N1040" i="1"/>
  <c r="Q1040" i="1"/>
  <c r="L1041" i="1"/>
  <c r="N1041" i="1"/>
  <c r="Q1041" i="1"/>
  <c r="L1042" i="1"/>
  <c r="N1042" i="1"/>
  <c r="Q1042" i="1"/>
  <c r="L1043" i="1"/>
  <c r="N1043" i="1"/>
  <c r="Q1043" i="1"/>
  <c r="L1044" i="1"/>
  <c r="N1044" i="1"/>
  <c r="Q1044" i="1"/>
  <c r="L1045" i="1"/>
  <c r="N1045" i="1"/>
  <c r="Q1045" i="1"/>
  <c r="L1046" i="1"/>
  <c r="N1046" i="1"/>
  <c r="Q1046" i="1"/>
  <c r="L1047" i="1"/>
  <c r="N1047" i="1"/>
  <c r="Q1047" i="1"/>
  <c r="L1048" i="1"/>
  <c r="N1048" i="1"/>
  <c r="Q1048" i="1"/>
  <c r="L1049" i="1"/>
  <c r="N1049" i="1"/>
  <c r="Q1049" i="1"/>
  <c r="L1050" i="1"/>
  <c r="N1050" i="1"/>
  <c r="Q1050" i="1"/>
  <c r="L1051" i="1"/>
  <c r="N1051" i="1"/>
  <c r="Q1051" i="1"/>
  <c r="L1052" i="1"/>
  <c r="N1052" i="1"/>
  <c r="Q1052" i="1"/>
  <c r="L1053" i="1"/>
  <c r="N1053" i="1"/>
  <c r="Q1053" i="1"/>
  <c r="L1054" i="1"/>
  <c r="N1054" i="1"/>
  <c r="Q1054" i="1"/>
  <c r="L1055" i="1"/>
  <c r="N1055" i="1"/>
  <c r="Q1055" i="1"/>
  <c r="L1056" i="1"/>
  <c r="N1056" i="1"/>
  <c r="Q1056" i="1"/>
  <c r="L1057" i="1"/>
  <c r="N1057" i="1"/>
  <c r="Q1057" i="1"/>
  <c r="L1058" i="1"/>
  <c r="N1058" i="1"/>
  <c r="Q1058" i="1"/>
  <c r="L1059" i="1"/>
  <c r="N1059" i="1"/>
  <c r="Q1059" i="1"/>
  <c r="L1060" i="1"/>
  <c r="N1060" i="1"/>
  <c r="Q1060" i="1"/>
  <c r="L1061" i="1"/>
  <c r="N1061" i="1"/>
  <c r="Q1061" i="1"/>
  <c r="L1062" i="1"/>
  <c r="N1062" i="1"/>
  <c r="Q1062" i="1"/>
  <c r="L1063" i="1"/>
  <c r="N1063" i="1"/>
  <c r="Q1063" i="1"/>
  <c r="L1064" i="1"/>
  <c r="N1064" i="1"/>
  <c r="Q1064" i="1"/>
  <c r="L1065" i="1"/>
  <c r="N1065" i="1"/>
  <c r="Q1065" i="1"/>
  <c r="L1066" i="1"/>
  <c r="N1066" i="1"/>
  <c r="Q1066" i="1"/>
  <c r="L1067" i="1"/>
  <c r="N1067" i="1"/>
  <c r="Q1067" i="1"/>
  <c r="L1068" i="1"/>
  <c r="N1068" i="1"/>
  <c r="Q1068" i="1"/>
  <c r="L1069" i="1"/>
  <c r="N1069" i="1"/>
  <c r="Q1069" i="1"/>
  <c r="L1070" i="1"/>
  <c r="N1070" i="1"/>
  <c r="Q1070" i="1"/>
  <c r="L1071" i="1"/>
  <c r="N1071" i="1"/>
  <c r="Q1071" i="1"/>
  <c r="L1072" i="1"/>
  <c r="N1072" i="1"/>
  <c r="Q1072" i="1"/>
  <c r="L1073" i="1"/>
  <c r="N1073" i="1"/>
  <c r="Q1073" i="1"/>
  <c r="L1074" i="1"/>
  <c r="N1074" i="1"/>
  <c r="Q1074" i="1"/>
  <c r="L1075" i="1"/>
  <c r="N1075" i="1"/>
  <c r="Q1075" i="1"/>
  <c r="L1076" i="1"/>
  <c r="N1076" i="1"/>
  <c r="Q1076" i="1"/>
  <c r="L1077" i="1"/>
  <c r="N1077" i="1"/>
  <c r="Q1077" i="1"/>
  <c r="L1078" i="1"/>
  <c r="N1078" i="1"/>
  <c r="Q1078" i="1"/>
  <c r="L1079" i="1"/>
  <c r="N1079" i="1"/>
  <c r="Q1079" i="1"/>
  <c r="L1080" i="1"/>
  <c r="N1080" i="1"/>
  <c r="Q1080" i="1"/>
  <c r="L1081" i="1"/>
  <c r="N1081" i="1"/>
  <c r="Q1081" i="1"/>
  <c r="L1082" i="1"/>
  <c r="N1082" i="1"/>
  <c r="Q1082" i="1"/>
  <c r="L1083" i="1"/>
  <c r="N1083" i="1"/>
  <c r="Q1083" i="1"/>
  <c r="L1084" i="1"/>
  <c r="N1084" i="1"/>
  <c r="Q1084" i="1"/>
  <c r="L1085" i="1"/>
  <c r="N1085" i="1"/>
  <c r="Q1085" i="1"/>
  <c r="L1086" i="1"/>
  <c r="N1086" i="1"/>
  <c r="Q1086" i="1"/>
  <c r="L1087" i="1"/>
  <c r="N1087" i="1"/>
  <c r="Q1087" i="1"/>
  <c r="L1088" i="1"/>
  <c r="N1088" i="1"/>
  <c r="Q1088" i="1"/>
  <c r="L1089" i="1"/>
  <c r="N1089" i="1"/>
  <c r="Q1089" i="1"/>
  <c r="L1090" i="1"/>
  <c r="N1090" i="1"/>
  <c r="Q1090" i="1"/>
  <c r="L1091" i="1"/>
  <c r="N1091" i="1"/>
  <c r="Q1091" i="1"/>
  <c r="L1092" i="1"/>
  <c r="N1092" i="1"/>
  <c r="Q1092" i="1"/>
  <c r="L1093" i="1"/>
  <c r="N1093" i="1"/>
  <c r="Q1093" i="1"/>
  <c r="L1094" i="1"/>
  <c r="N1094" i="1"/>
  <c r="Q1094" i="1"/>
  <c r="L1095" i="1"/>
  <c r="N1095" i="1"/>
  <c r="Q1095" i="1"/>
  <c r="L1096" i="1"/>
  <c r="N1096" i="1"/>
  <c r="Q1096" i="1"/>
  <c r="L1097" i="1"/>
  <c r="N1097" i="1"/>
  <c r="Q1097" i="1"/>
  <c r="L1098" i="1"/>
  <c r="N1098" i="1"/>
  <c r="Q1098" i="1"/>
  <c r="L1099" i="1"/>
  <c r="N1099" i="1"/>
  <c r="Q1099" i="1"/>
  <c r="L1100" i="1"/>
  <c r="N1100" i="1"/>
  <c r="Q1100" i="1"/>
  <c r="L1101" i="1"/>
  <c r="N1101" i="1"/>
  <c r="Q1101" i="1"/>
  <c r="L1102" i="1"/>
  <c r="N1102" i="1"/>
  <c r="Q1102" i="1"/>
  <c r="L1103" i="1"/>
  <c r="N1103" i="1"/>
  <c r="Q1103" i="1"/>
  <c r="L1104" i="1"/>
  <c r="N1104" i="1"/>
  <c r="Q1104" i="1"/>
  <c r="L1105" i="1"/>
  <c r="N1105" i="1"/>
  <c r="Q1105" i="1"/>
  <c r="L1106" i="1"/>
  <c r="N1106" i="1"/>
  <c r="Q1106" i="1"/>
  <c r="L1107" i="1"/>
  <c r="N1107" i="1"/>
  <c r="Q1107" i="1"/>
  <c r="L1108" i="1"/>
  <c r="N1108" i="1"/>
  <c r="Q1108" i="1"/>
  <c r="L1109" i="1"/>
  <c r="N1109" i="1"/>
  <c r="Q1109" i="1"/>
  <c r="L1110" i="1"/>
  <c r="N1110" i="1"/>
  <c r="Q1110" i="1"/>
  <c r="L1111" i="1"/>
  <c r="N1111" i="1"/>
  <c r="Q1111" i="1"/>
  <c r="L1112" i="1"/>
  <c r="N1112" i="1"/>
  <c r="Q1112" i="1"/>
  <c r="L1113" i="1"/>
  <c r="N1113" i="1"/>
  <c r="Q1113" i="1"/>
  <c r="L1114" i="1"/>
  <c r="N1114" i="1"/>
  <c r="Q1114" i="1"/>
  <c r="L1115" i="1"/>
  <c r="N1115" i="1"/>
  <c r="Q1115" i="1"/>
  <c r="L1116" i="1"/>
  <c r="N1116" i="1"/>
  <c r="Q1116" i="1"/>
  <c r="L1117" i="1"/>
  <c r="N1117" i="1"/>
  <c r="Q1117" i="1"/>
  <c r="L1118" i="1"/>
  <c r="N1118" i="1"/>
  <c r="Q1118" i="1"/>
  <c r="L1119" i="1"/>
  <c r="N1119" i="1"/>
  <c r="Q1119" i="1"/>
  <c r="L1120" i="1"/>
  <c r="N1120" i="1"/>
  <c r="Q1120" i="1"/>
  <c r="L1121" i="1"/>
  <c r="N1121" i="1"/>
  <c r="Q1121" i="1"/>
  <c r="L1122" i="1"/>
  <c r="N1122" i="1"/>
  <c r="Q1122" i="1"/>
  <c r="L1123" i="1"/>
  <c r="N1123" i="1"/>
  <c r="Q1123" i="1"/>
  <c r="L1124" i="1"/>
  <c r="N1124" i="1"/>
  <c r="Q1124" i="1"/>
  <c r="L1125" i="1"/>
  <c r="N1125" i="1"/>
  <c r="Q1125" i="1"/>
  <c r="L1126" i="1"/>
  <c r="N1126" i="1"/>
  <c r="Q1126" i="1"/>
  <c r="L1127" i="1"/>
  <c r="N1127" i="1"/>
  <c r="Q1127" i="1"/>
  <c r="L1128" i="1"/>
  <c r="N1128" i="1"/>
  <c r="Q1128" i="1"/>
  <c r="L1129" i="1"/>
  <c r="N1129" i="1"/>
  <c r="Q1129" i="1"/>
  <c r="L1130" i="1"/>
  <c r="N1130" i="1"/>
  <c r="Q1130" i="1"/>
  <c r="X978" i="1"/>
  <c r="X979" i="1"/>
  <c r="AA978" i="1"/>
  <c r="AA979" i="1"/>
  <c r="X977" i="1"/>
  <c r="AA97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L927" i="1"/>
  <c r="N927" i="1"/>
  <c r="Q927" i="1"/>
  <c r="L928" i="1"/>
  <c r="N928" i="1"/>
  <c r="Q928" i="1"/>
  <c r="L929" i="1"/>
  <c r="N929" i="1"/>
  <c r="Q929" i="1"/>
  <c r="L930" i="1"/>
  <c r="N930" i="1"/>
  <c r="Q930" i="1"/>
  <c r="L931" i="1"/>
  <c r="N931" i="1"/>
  <c r="Q931" i="1"/>
  <c r="L932" i="1"/>
  <c r="N932" i="1"/>
  <c r="Q932" i="1"/>
  <c r="L933" i="1"/>
  <c r="N933" i="1"/>
  <c r="Q933" i="1"/>
  <c r="L934" i="1"/>
  <c r="N934" i="1"/>
  <c r="Q934" i="1"/>
  <c r="L935" i="1"/>
  <c r="N935" i="1"/>
  <c r="Q935" i="1"/>
  <c r="L936" i="1"/>
  <c r="N936" i="1"/>
  <c r="Q936" i="1"/>
  <c r="L937" i="1"/>
  <c r="N937" i="1"/>
  <c r="Q937" i="1"/>
  <c r="L938" i="1"/>
  <c r="N938" i="1"/>
  <c r="Q938" i="1"/>
  <c r="L939" i="1"/>
  <c r="N939" i="1"/>
  <c r="Q939" i="1"/>
  <c r="L940" i="1"/>
  <c r="N940" i="1"/>
  <c r="Q940" i="1"/>
  <c r="L941" i="1"/>
  <c r="N941" i="1"/>
  <c r="Q941" i="1"/>
  <c r="L942" i="1"/>
  <c r="N942" i="1"/>
  <c r="Q942" i="1"/>
  <c r="L943" i="1"/>
  <c r="N943" i="1"/>
  <c r="Q943" i="1"/>
  <c r="L944" i="1"/>
  <c r="N944" i="1"/>
  <c r="Q944" i="1"/>
  <c r="L945" i="1"/>
  <c r="N945" i="1"/>
  <c r="Q945" i="1"/>
  <c r="L946" i="1"/>
  <c r="N946" i="1"/>
  <c r="Q946" i="1"/>
  <c r="L947" i="1"/>
  <c r="N947" i="1"/>
  <c r="Q947" i="1"/>
  <c r="L948" i="1"/>
  <c r="N948" i="1"/>
  <c r="Q948" i="1"/>
  <c r="L949" i="1"/>
  <c r="N949" i="1"/>
  <c r="Q949" i="1"/>
  <c r="L950" i="1"/>
  <c r="N950" i="1"/>
  <c r="Q950" i="1"/>
  <c r="L951" i="1"/>
  <c r="N951" i="1"/>
  <c r="Q951" i="1"/>
  <c r="L952" i="1"/>
  <c r="N952" i="1"/>
  <c r="Q952" i="1"/>
  <c r="L953" i="1"/>
  <c r="N953" i="1"/>
  <c r="Q953" i="1"/>
  <c r="L954" i="1"/>
  <c r="N954" i="1"/>
  <c r="Q954" i="1"/>
  <c r="L955" i="1"/>
  <c r="N955" i="1"/>
  <c r="Q955" i="1"/>
  <c r="L956" i="1"/>
  <c r="N956" i="1"/>
  <c r="Q956" i="1"/>
  <c r="L957" i="1"/>
  <c r="N957" i="1"/>
  <c r="Q957" i="1"/>
  <c r="L958" i="1"/>
  <c r="N958" i="1"/>
  <c r="Q958" i="1"/>
  <c r="L959" i="1"/>
  <c r="N959" i="1"/>
  <c r="Q959" i="1"/>
  <c r="L960" i="1"/>
  <c r="N960" i="1"/>
  <c r="Q960" i="1"/>
  <c r="L961" i="1"/>
  <c r="N961" i="1"/>
  <c r="Q961" i="1"/>
  <c r="L962" i="1"/>
  <c r="N962" i="1"/>
  <c r="Q962" i="1"/>
  <c r="L963" i="1"/>
  <c r="N963" i="1"/>
  <c r="Q963" i="1"/>
  <c r="L964" i="1"/>
  <c r="N964" i="1"/>
  <c r="Q964" i="1"/>
  <c r="L965" i="1"/>
  <c r="N965" i="1"/>
  <c r="Q965" i="1"/>
  <c r="L966" i="1"/>
  <c r="N966" i="1"/>
  <c r="Q966" i="1"/>
  <c r="L967" i="1"/>
  <c r="N967" i="1"/>
  <c r="Q967" i="1"/>
  <c r="L968" i="1"/>
  <c r="N968" i="1"/>
  <c r="Q968" i="1"/>
  <c r="L969" i="1"/>
  <c r="N969" i="1"/>
  <c r="Q969" i="1"/>
  <c r="L970" i="1"/>
  <c r="N970" i="1"/>
  <c r="Q970" i="1"/>
  <c r="L971" i="1"/>
  <c r="N971" i="1"/>
  <c r="Q971" i="1"/>
  <c r="L972" i="1"/>
  <c r="N972" i="1"/>
  <c r="Q972" i="1"/>
  <c r="L973" i="1"/>
  <c r="N973" i="1"/>
  <c r="Q973" i="1"/>
  <c r="L974" i="1"/>
  <c r="N974" i="1"/>
  <c r="Q974" i="1"/>
  <c r="L975" i="1"/>
  <c r="N975" i="1"/>
  <c r="Q975" i="1"/>
  <c r="L976" i="1"/>
  <c r="N976" i="1"/>
  <c r="Q976" i="1"/>
  <c r="X927" i="1"/>
  <c r="AA927" i="1"/>
  <c r="B15" i="7"/>
  <c r="U15" i="7"/>
  <c r="AC15" i="7"/>
  <c r="AE15" i="7"/>
  <c r="AG15" i="7"/>
  <c r="AH15" i="7"/>
  <c r="AI15" i="7"/>
  <c r="AK15" i="7"/>
  <c r="AL15" i="7"/>
  <c r="B14" i="7"/>
  <c r="U14" i="7"/>
  <c r="AC14" i="7"/>
  <c r="AE14" i="7"/>
  <c r="AG14" i="7"/>
  <c r="AH14" i="7"/>
  <c r="AI14" i="7"/>
  <c r="AK14" i="7"/>
  <c r="AL14" i="7" s="1"/>
  <c r="B13" i="7"/>
  <c r="U13" i="7"/>
  <c r="AC13" i="7"/>
  <c r="AE13" i="7"/>
  <c r="AG13" i="7"/>
  <c r="AH13" i="7"/>
  <c r="AI13" i="7"/>
  <c r="AK13" i="7"/>
  <c r="AL13" i="7"/>
  <c r="B12" i="7"/>
  <c r="U12" i="7"/>
  <c r="AC12" i="7"/>
  <c r="AE12" i="7"/>
  <c r="AG12" i="7"/>
  <c r="AH12" i="7"/>
  <c r="AI12" i="7"/>
  <c r="AK12" i="7"/>
  <c r="AL12" i="7"/>
  <c r="B11" i="7"/>
  <c r="U11" i="7"/>
  <c r="AC11" i="7"/>
  <c r="AE11" i="7"/>
  <c r="AG11" i="7"/>
  <c r="AH11" i="7"/>
  <c r="AI11" i="7"/>
  <c r="AK11" i="7"/>
  <c r="AL11" i="7"/>
  <c r="B9" i="7"/>
  <c r="B10" i="7"/>
  <c r="U9" i="7"/>
  <c r="U10" i="7"/>
  <c r="AC9" i="7"/>
  <c r="AC10" i="7"/>
  <c r="AE9" i="7"/>
  <c r="AE10" i="7"/>
  <c r="AG9" i="7"/>
  <c r="AG10" i="7"/>
  <c r="AH9" i="7"/>
  <c r="AH10" i="7"/>
  <c r="AI9" i="7"/>
  <c r="AI10" i="7"/>
  <c r="AK9" i="7"/>
  <c r="AK10" i="7"/>
  <c r="AL10" i="7" s="1"/>
  <c r="AL9" i="7"/>
  <c r="L4" i="19"/>
  <c r="L5" i="19"/>
  <c r="L6" i="19"/>
  <c r="L7" i="19"/>
  <c r="L8" i="19"/>
  <c r="L9" i="19"/>
  <c r="L10" i="19"/>
  <c r="L11" i="19"/>
  <c r="L12" i="19"/>
  <c r="N4" i="19"/>
  <c r="N5" i="19"/>
  <c r="N6" i="19"/>
  <c r="N7" i="19"/>
  <c r="N8" i="19"/>
  <c r="N9" i="19"/>
  <c r="N10" i="19"/>
  <c r="N11" i="19"/>
  <c r="N12" i="19"/>
  <c r="Q4" i="19"/>
  <c r="Q5" i="19"/>
  <c r="Q6" i="19"/>
  <c r="Q7" i="19"/>
  <c r="Q8" i="19"/>
  <c r="Q9" i="19"/>
  <c r="Q10" i="19"/>
  <c r="Q11" i="19"/>
  <c r="Q12" i="19"/>
  <c r="X4" i="19"/>
  <c r="X5" i="19"/>
  <c r="X6" i="19"/>
  <c r="X7" i="19"/>
  <c r="X8" i="19"/>
  <c r="X9" i="19"/>
  <c r="X10" i="19"/>
  <c r="X11" i="19"/>
  <c r="X12" i="19"/>
  <c r="AA4" i="19"/>
  <c r="AA5" i="19"/>
  <c r="AA6" i="19"/>
  <c r="AA7" i="19"/>
  <c r="AA8" i="19"/>
  <c r="AA9" i="19"/>
  <c r="AA10" i="19"/>
  <c r="AA11" i="19"/>
  <c r="AA12" i="19"/>
  <c r="X912" i="1"/>
  <c r="X913" i="1"/>
  <c r="X914" i="1"/>
  <c r="X915" i="1"/>
  <c r="X916" i="1"/>
  <c r="X917" i="1"/>
  <c r="X918" i="1"/>
  <c r="X919" i="1"/>
  <c r="X920" i="1"/>
  <c r="X921" i="1"/>
  <c r="X922" i="1"/>
  <c r="X923" i="1"/>
  <c r="X924" i="1"/>
  <c r="X925" i="1"/>
  <c r="X926" i="1"/>
  <c r="AA912" i="1"/>
  <c r="AA913" i="1"/>
  <c r="AA914" i="1"/>
  <c r="AA915" i="1"/>
  <c r="AA916" i="1"/>
  <c r="AA917" i="1"/>
  <c r="AA918" i="1"/>
  <c r="AA919" i="1"/>
  <c r="AA920" i="1"/>
  <c r="AA921" i="1"/>
  <c r="AA922" i="1"/>
  <c r="AA923" i="1"/>
  <c r="AA924" i="1"/>
  <c r="AA925" i="1"/>
  <c r="AA926" i="1"/>
  <c r="L906" i="1"/>
  <c r="N906" i="1"/>
  <c r="Q906" i="1"/>
  <c r="L907" i="1"/>
  <c r="N907" i="1"/>
  <c r="Q907" i="1"/>
  <c r="L908" i="1"/>
  <c r="N908" i="1"/>
  <c r="Q908" i="1"/>
  <c r="L909" i="1"/>
  <c r="N909" i="1"/>
  <c r="Q909" i="1"/>
  <c r="L910" i="1"/>
  <c r="N910" i="1"/>
  <c r="Q910" i="1"/>
  <c r="L911" i="1"/>
  <c r="N911" i="1"/>
  <c r="Q911" i="1"/>
  <c r="L912" i="1"/>
  <c r="N912" i="1"/>
  <c r="Q912" i="1"/>
  <c r="L913" i="1"/>
  <c r="N913" i="1"/>
  <c r="Q913" i="1"/>
  <c r="L914" i="1"/>
  <c r="N914" i="1"/>
  <c r="Q914" i="1"/>
  <c r="L915" i="1"/>
  <c r="N915" i="1"/>
  <c r="Q915" i="1"/>
  <c r="L916" i="1"/>
  <c r="N916" i="1"/>
  <c r="Q916" i="1"/>
  <c r="L917" i="1"/>
  <c r="N917" i="1"/>
  <c r="Q917" i="1"/>
  <c r="L918" i="1"/>
  <c r="N918" i="1"/>
  <c r="Q918" i="1"/>
  <c r="L919" i="1"/>
  <c r="N919" i="1"/>
  <c r="Q919" i="1"/>
  <c r="L920" i="1"/>
  <c r="N920" i="1"/>
  <c r="Q920" i="1"/>
  <c r="L921" i="1"/>
  <c r="N921" i="1"/>
  <c r="Q921" i="1"/>
  <c r="L922" i="1"/>
  <c r="N922" i="1"/>
  <c r="Q922" i="1"/>
  <c r="L923" i="1"/>
  <c r="N923" i="1"/>
  <c r="Q923" i="1"/>
  <c r="L924" i="1"/>
  <c r="N924" i="1"/>
  <c r="Q924" i="1"/>
  <c r="L925" i="1"/>
  <c r="N925" i="1"/>
  <c r="Q925" i="1"/>
  <c r="L926" i="1"/>
  <c r="N926" i="1"/>
  <c r="Q926" i="1"/>
  <c r="N641" i="1"/>
  <c r="Q641" i="1"/>
  <c r="N642" i="1"/>
  <c r="Q642" i="1"/>
  <c r="N643" i="1"/>
  <c r="Q643" i="1"/>
  <c r="N644" i="1"/>
  <c r="Q644" i="1"/>
  <c r="N645" i="1"/>
  <c r="Q645" i="1"/>
  <c r="N646" i="1"/>
  <c r="Q646" i="1"/>
  <c r="N647" i="1"/>
  <c r="Q647" i="1"/>
  <c r="N648" i="1"/>
  <c r="Q648" i="1"/>
  <c r="N649" i="1"/>
  <c r="Q649" i="1"/>
  <c r="N650" i="1"/>
  <c r="Q650" i="1"/>
  <c r="N651" i="1"/>
  <c r="Q651" i="1"/>
  <c r="N652" i="1"/>
  <c r="Q652" i="1"/>
  <c r="N653" i="1"/>
  <c r="Q653" i="1"/>
  <c r="N654" i="1"/>
  <c r="Q654" i="1"/>
  <c r="N655" i="1"/>
  <c r="Q655" i="1"/>
  <c r="N656" i="1"/>
  <c r="Q656" i="1"/>
  <c r="N657" i="1"/>
  <c r="Q657" i="1"/>
  <c r="N658" i="1"/>
  <c r="Q658" i="1"/>
  <c r="N659" i="1"/>
  <c r="Q659" i="1"/>
  <c r="N660" i="1"/>
  <c r="Q660" i="1"/>
  <c r="N661" i="1"/>
  <c r="Q661" i="1"/>
  <c r="N662" i="1"/>
  <c r="Q662" i="1"/>
  <c r="N663" i="1"/>
  <c r="Q663" i="1"/>
  <c r="N664" i="1"/>
  <c r="Q664" i="1"/>
  <c r="N665" i="1"/>
  <c r="Q665" i="1"/>
  <c r="N666" i="1"/>
  <c r="Q666" i="1"/>
  <c r="N667" i="1"/>
  <c r="Q667" i="1"/>
  <c r="N668" i="1"/>
  <c r="Q668" i="1"/>
  <c r="N669" i="1"/>
  <c r="Q669" i="1"/>
  <c r="N670" i="1"/>
  <c r="Q670" i="1"/>
  <c r="N671" i="1"/>
  <c r="Q671" i="1"/>
  <c r="N672" i="1"/>
  <c r="Q672" i="1"/>
  <c r="N673" i="1"/>
  <c r="Q673" i="1"/>
  <c r="N674" i="1"/>
  <c r="Q674" i="1"/>
  <c r="N675" i="1"/>
  <c r="Q675" i="1"/>
  <c r="N676" i="1"/>
  <c r="Q676" i="1"/>
  <c r="N677" i="1"/>
  <c r="Q677" i="1"/>
  <c r="N678" i="1"/>
  <c r="Q678" i="1"/>
  <c r="N679" i="1"/>
  <c r="Q679" i="1"/>
  <c r="N680" i="1"/>
  <c r="Q680" i="1"/>
  <c r="N681" i="1"/>
  <c r="Q681" i="1"/>
  <c r="N682" i="1"/>
  <c r="Q682" i="1"/>
  <c r="N683" i="1"/>
  <c r="Q683" i="1"/>
  <c r="N684" i="1"/>
  <c r="Q684" i="1"/>
  <c r="N685" i="1"/>
  <c r="Q685" i="1"/>
  <c r="N686" i="1"/>
  <c r="Q686" i="1"/>
  <c r="N687" i="1"/>
  <c r="Q687" i="1"/>
  <c r="N688" i="1"/>
  <c r="Q688" i="1"/>
  <c r="N689" i="1"/>
  <c r="Q689" i="1"/>
  <c r="N690" i="1"/>
  <c r="Q690" i="1"/>
  <c r="N691" i="1"/>
  <c r="Q691" i="1"/>
  <c r="N692" i="1"/>
  <c r="Q692" i="1"/>
  <c r="N693" i="1"/>
  <c r="Q693" i="1"/>
  <c r="N694" i="1"/>
  <c r="Q694" i="1"/>
  <c r="N695" i="1"/>
  <c r="Q695" i="1"/>
  <c r="N696" i="1"/>
  <c r="Q696" i="1"/>
  <c r="N697" i="1"/>
  <c r="Q697" i="1"/>
  <c r="N698" i="1"/>
  <c r="Q698" i="1"/>
  <c r="N699" i="1"/>
  <c r="Q699" i="1"/>
  <c r="N700" i="1"/>
  <c r="Q700" i="1"/>
  <c r="N701" i="1"/>
  <c r="Q701" i="1"/>
  <c r="N702" i="1"/>
  <c r="Q702" i="1"/>
  <c r="N703" i="1"/>
  <c r="Q703" i="1"/>
  <c r="N704" i="1"/>
  <c r="Q704" i="1"/>
  <c r="N705" i="1"/>
  <c r="Q705" i="1"/>
  <c r="N706" i="1"/>
  <c r="Q706" i="1"/>
  <c r="N707" i="1"/>
  <c r="Q707" i="1"/>
  <c r="N708" i="1"/>
  <c r="Q708" i="1"/>
  <c r="N709" i="1"/>
  <c r="Q709" i="1"/>
  <c r="N710" i="1"/>
  <c r="Q710" i="1"/>
  <c r="N711" i="1"/>
  <c r="Q711" i="1"/>
  <c r="N712" i="1"/>
  <c r="Q712" i="1"/>
  <c r="N713" i="1"/>
  <c r="Q713" i="1"/>
  <c r="N714" i="1"/>
  <c r="Q714" i="1"/>
  <c r="N715" i="1"/>
  <c r="Q715" i="1"/>
  <c r="N716" i="1"/>
  <c r="Q716" i="1"/>
  <c r="N717" i="1"/>
  <c r="Q717" i="1"/>
  <c r="N718" i="1"/>
  <c r="Q718" i="1"/>
  <c r="N719" i="1"/>
  <c r="Q719" i="1"/>
  <c r="N720" i="1"/>
  <c r="Q720" i="1"/>
  <c r="N721" i="1"/>
  <c r="Q721" i="1"/>
  <c r="N722" i="1"/>
  <c r="Q722" i="1"/>
  <c r="N723" i="1"/>
  <c r="Q723" i="1"/>
  <c r="N724" i="1"/>
  <c r="Q724" i="1"/>
  <c r="N725" i="1"/>
  <c r="Q725" i="1"/>
  <c r="N726" i="1"/>
  <c r="Q726" i="1"/>
  <c r="N727" i="1"/>
  <c r="Q727" i="1"/>
  <c r="N728" i="1"/>
  <c r="Q728" i="1"/>
  <c r="N729" i="1"/>
  <c r="Q729" i="1"/>
  <c r="N730" i="1"/>
  <c r="Q730" i="1"/>
  <c r="N731" i="1"/>
  <c r="Q731" i="1"/>
  <c r="N732" i="1"/>
  <c r="Q732" i="1"/>
  <c r="N733" i="1"/>
  <c r="Q733" i="1"/>
  <c r="N734" i="1"/>
  <c r="Q734" i="1"/>
  <c r="N735" i="1"/>
  <c r="Q735" i="1"/>
  <c r="N736" i="1"/>
  <c r="Q736" i="1"/>
  <c r="N737" i="1"/>
  <c r="Q737" i="1"/>
  <c r="N738" i="1"/>
  <c r="Q738" i="1"/>
  <c r="N739" i="1"/>
  <c r="Q739" i="1"/>
  <c r="N740" i="1"/>
  <c r="Q740" i="1"/>
  <c r="N741" i="1"/>
  <c r="Q741" i="1"/>
  <c r="N742" i="1"/>
  <c r="Q742" i="1"/>
  <c r="N743" i="1"/>
  <c r="Q743" i="1"/>
  <c r="N744" i="1"/>
  <c r="Q744" i="1"/>
  <c r="N745" i="1"/>
  <c r="Q745" i="1"/>
  <c r="N746" i="1"/>
  <c r="Q746" i="1"/>
  <c r="N747" i="1"/>
  <c r="Q747" i="1"/>
  <c r="N748" i="1"/>
  <c r="Q748" i="1"/>
  <c r="N749" i="1"/>
  <c r="Q749" i="1"/>
  <c r="N750" i="1"/>
  <c r="Q750" i="1"/>
  <c r="N751" i="1"/>
  <c r="Q751" i="1"/>
  <c r="N752" i="1"/>
  <c r="Q752" i="1"/>
  <c r="N753" i="1"/>
  <c r="Q753" i="1"/>
  <c r="N754" i="1"/>
  <c r="Q754" i="1"/>
  <c r="N755" i="1"/>
  <c r="Q755" i="1"/>
  <c r="N756" i="1"/>
  <c r="Q756" i="1"/>
  <c r="N757" i="1"/>
  <c r="Q757" i="1"/>
  <c r="N758" i="1"/>
  <c r="Q758" i="1"/>
  <c r="N759" i="1"/>
  <c r="Q759" i="1"/>
  <c r="N760" i="1"/>
  <c r="Q760" i="1"/>
  <c r="N761" i="1"/>
  <c r="Q761" i="1"/>
  <c r="N762" i="1"/>
  <c r="Q762" i="1"/>
  <c r="N763" i="1"/>
  <c r="Q763" i="1"/>
  <c r="N764" i="1"/>
  <c r="Q764" i="1"/>
  <c r="N765" i="1"/>
  <c r="Q765" i="1"/>
  <c r="N766" i="1"/>
  <c r="Q766" i="1"/>
  <c r="N767" i="1"/>
  <c r="Q767" i="1"/>
  <c r="N768" i="1"/>
  <c r="Q768" i="1"/>
  <c r="N769" i="1"/>
  <c r="Q769" i="1"/>
  <c r="N770" i="1"/>
  <c r="Q770" i="1"/>
  <c r="N771" i="1"/>
  <c r="Q771" i="1"/>
  <c r="N772" i="1"/>
  <c r="Q772" i="1"/>
  <c r="N773" i="1"/>
  <c r="Q773" i="1"/>
  <c r="N774" i="1"/>
  <c r="Q774" i="1"/>
  <c r="N775" i="1"/>
  <c r="Q775" i="1"/>
  <c r="N776" i="1"/>
  <c r="Q776" i="1"/>
  <c r="N777" i="1"/>
  <c r="Q777" i="1"/>
  <c r="N778" i="1"/>
  <c r="Q778" i="1"/>
  <c r="N779" i="1"/>
  <c r="Q779" i="1"/>
  <c r="N780" i="1"/>
  <c r="Q780" i="1"/>
  <c r="N781" i="1"/>
  <c r="Q781" i="1"/>
  <c r="N782" i="1"/>
  <c r="Q782" i="1"/>
  <c r="N783" i="1"/>
  <c r="Q783" i="1"/>
  <c r="N784" i="1"/>
  <c r="Q784" i="1"/>
  <c r="N785" i="1"/>
  <c r="Q785" i="1"/>
  <c r="N786" i="1"/>
  <c r="Q786" i="1"/>
  <c r="N787" i="1"/>
  <c r="Q787" i="1"/>
  <c r="N788" i="1"/>
  <c r="Q788" i="1"/>
  <c r="N789" i="1"/>
  <c r="Q789" i="1"/>
  <c r="N790" i="1"/>
  <c r="Q790" i="1"/>
  <c r="N791" i="1"/>
  <c r="Q791" i="1"/>
  <c r="N792" i="1"/>
  <c r="Q792" i="1"/>
  <c r="N793" i="1"/>
  <c r="Q793" i="1"/>
  <c r="N794" i="1"/>
  <c r="Q794" i="1"/>
  <c r="N795" i="1"/>
  <c r="Q795" i="1"/>
  <c r="N796" i="1"/>
  <c r="Q796" i="1"/>
  <c r="N797" i="1"/>
  <c r="Q797" i="1"/>
  <c r="N798" i="1"/>
  <c r="Q798" i="1"/>
  <c r="N799" i="1"/>
  <c r="Q799" i="1"/>
  <c r="N800" i="1"/>
  <c r="Q800" i="1"/>
  <c r="N801" i="1"/>
  <c r="Q801" i="1"/>
  <c r="N802" i="1"/>
  <c r="Q802" i="1"/>
  <c r="N803" i="1"/>
  <c r="Q803" i="1"/>
  <c r="N804" i="1"/>
  <c r="Q804" i="1"/>
  <c r="N805" i="1"/>
  <c r="Q805" i="1"/>
  <c r="N806" i="1"/>
  <c r="Q806" i="1"/>
  <c r="N807" i="1"/>
  <c r="Q807" i="1"/>
  <c r="N808" i="1"/>
  <c r="Q808" i="1"/>
  <c r="N809" i="1"/>
  <c r="Q809" i="1"/>
  <c r="N810" i="1"/>
  <c r="Q810" i="1"/>
  <c r="N811" i="1"/>
  <c r="Q811" i="1"/>
  <c r="N812" i="1"/>
  <c r="Q812" i="1"/>
  <c r="N813" i="1"/>
  <c r="Q813" i="1"/>
  <c r="N814" i="1"/>
  <c r="Q814" i="1"/>
  <c r="N815" i="1"/>
  <c r="Q815" i="1"/>
  <c r="N816" i="1"/>
  <c r="Q816" i="1"/>
  <c r="N817" i="1"/>
  <c r="Q817" i="1"/>
  <c r="N818" i="1"/>
  <c r="Q818" i="1"/>
  <c r="N819" i="1"/>
  <c r="Q819" i="1"/>
  <c r="N820" i="1"/>
  <c r="Q820" i="1"/>
  <c r="N821" i="1"/>
  <c r="Q821" i="1"/>
  <c r="N822" i="1"/>
  <c r="Q822" i="1"/>
  <c r="N823" i="1"/>
  <c r="Q823" i="1"/>
  <c r="N824" i="1"/>
  <c r="Q824" i="1"/>
  <c r="N825" i="1"/>
  <c r="Q825" i="1"/>
  <c r="N826" i="1"/>
  <c r="Q826" i="1"/>
  <c r="N827" i="1"/>
  <c r="Q827" i="1"/>
  <c r="N828" i="1"/>
  <c r="Q828" i="1"/>
  <c r="N829" i="1"/>
  <c r="Q829" i="1"/>
  <c r="N830" i="1"/>
  <c r="Q830" i="1"/>
  <c r="N831" i="1"/>
  <c r="Q831" i="1"/>
  <c r="N832" i="1"/>
  <c r="Q832" i="1"/>
  <c r="N833" i="1"/>
  <c r="Q833" i="1"/>
  <c r="N834" i="1"/>
  <c r="Q834" i="1"/>
  <c r="N835" i="1"/>
  <c r="Q835" i="1"/>
  <c r="N836" i="1"/>
  <c r="Q836" i="1"/>
  <c r="N837" i="1"/>
  <c r="Q837" i="1"/>
  <c r="N838" i="1"/>
  <c r="Q838" i="1"/>
  <c r="N839" i="1"/>
  <c r="Q839" i="1"/>
  <c r="N840" i="1"/>
  <c r="Q840" i="1"/>
  <c r="N841" i="1"/>
  <c r="Q841" i="1"/>
  <c r="N842" i="1"/>
  <c r="Q842" i="1"/>
  <c r="N843" i="1"/>
  <c r="Q843" i="1"/>
  <c r="N844" i="1"/>
  <c r="Q844" i="1"/>
  <c r="N845" i="1"/>
  <c r="Q845" i="1"/>
  <c r="N846" i="1"/>
  <c r="Q846" i="1"/>
  <c r="N847" i="1"/>
  <c r="Q847" i="1"/>
  <c r="N848" i="1"/>
  <c r="Q848" i="1"/>
  <c r="N849" i="1"/>
  <c r="Q849" i="1"/>
  <c r="N850" i="1"/>
  <c r="Q850" i="1"/>
  <c r="N851" i="1"/>
  <c r="Q851" i="1"/>
  <c r="N852" i="1"/>
  <c r="Q852" i="1"/>
  <c r="N853" i="1"/>
  <c r="Q853" i="1"/>
  <c r="N854" i="1"/>
  <c r="Q854" i="1"/>
  <c r="N855" i="1"/>
  <c r="Q855" i="1"/>
  <c r="N856" i="1"/>
  <c r="Q856" i="1"/>
  <c r="N857" i="1"/>
  <c r="Q857" i="1"/>
  <c r="N858" i="1"/>
  <c r="Q858" i="1"/>
  <c r="N859" i="1"/>
  <c r="Q859" i="1"/>
  <c r="N860" i="1"/>
  <c r="Q860" i="1"/>
  <c r="N861" i="1"/>
  <c r="Q861" i="1"/>
  <c r="N862" i="1"/>
  <c r="Q862" i="1"/>
  <c r="N863" i="1"/>
  <c r="Q863" i="1"/>
  <c r="N864" i="1"/>
  <c r="Q864" i="1"/>
  <c r="N865" i="1"/>
  <c r="Q865" i="1"/>
  <c r="N866" i="1"/>
  <c r="Q866" i="1"/>
  <c r="N867" i="1"/>
  <c r="Q867" i="1"/>
  <c r="N868" i="1"/>
  <c r="Q868" i="1"/>
  <c r="N869" i="1"/>
  <c r="Q869" i="1"/>
  <c r="N870" i="1"/>
  <c r="Q870" i="1"/>
  <c r="N871" i="1"/>
  <c r="Q871" i="1"/>
  <c r="N872" i="1"/>
  <c r="Q872" i="1"/>
  <c r="N873" i="1"/>
  <c r="Q873" i="1"/>
  <c r="N874" i="1"/>
  <c r="Q874" i="1"/>
  <c r="N875" i="1"/>
  <c r="Q875" i="1"/>
  <c r="N876" i="1"/>
  <c r="Q876" i="1"/>
  <c r="N877" i="1"/>
  <c r="Q877" i="1"/>
  <c r="N878" i="1"/>
  <c r="Q878" i="1"/>
  <c r="N879" i="1"/>
  <c r="Q879" i="1"/>
  <c r="N880" i="1"/>
  <c r="Q880" i="1"/>
  <c r="N881" i="1"/>
  <c r="Q881" i="1"/>
  <c r="N882" i="1"/>
  <c r="Q882" i="1"/>
  <c r="N883" i="1"/>
  <c r="Q883" i="1"/>
  <c r="N884" i="1"/>
  <c r="Q884" i="1"/>
  <c r="N885" i="1"/>
  <c r="Q885" i="1"/>
  <c r="N886" i="1"/>
  <c r="Q886" i="1"/>
  <c r="N887" i="1"/>
  <c r="Q887" i="1"/>
  <c r="N888" i="1"/>
  <c r="Q888" i="1"/>
  <c r="N889" i="1"/>
  <c r="Q889" i="1"/>
  <c r="N890" i="1"/>
  <c r="Q890" i="1"/>
  <c r="N891" i="1"/>
  <c r="Q891" i="1"/>
  <c r="N892" i="1"/>
  <c r="Q892" i="1"/>
  <c r="N893" i="1"/>
  <c r="Q893" i="1"/>
  <c r="N894" i="1"/>
  <c r="Q894" i="1"/>
  <c r="N895" i="1"/>
  <c r="Q895" i="1"/>
  <c r="N896" i="1"/>
  <c r="Q896" i="1"/>
  <c r="N897" i="1"/>
  <c r="Q897" i="1"/>
  <c r="N898" i="1"/>
  <c r="Q898" i="1"/>
  <c r="N899" i="1"/>
  <c r="Q899" i="1"/>
  <c r="N900" i="1"/>
  <c r="Q900" i="1"/>
  <c r="N901" i="1"/>
  <c r="Q901" i="1"/>
  <c r="N902" i="1"/>
  <c r="Q902" i="1"/>
  <c r="N903" i="1"/>
  <c r="Q903" i="1"/>
  <c r="N904" i="1"/>
  <c r="Q904" i="1"/>
  <c r="N905" i="1"/>
  <c r="Q905"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B8" i="7"/>
  <c r="U8" i="7"/>
  <c r="AC8" i="7"/>
  <c r="AE8" i="7"/>
  <c r="AG8" i="7"/>
  <c r="AH8" i="7"/>
  <c r="AI8" i="7"/>
  <c r="AK8" i="7"/>
  <c r="AL8" i="7"/>
  <c r="B7" i="7"/>
  <c r="U7" i="7"/>
  <c r="AC7" i="7"/>
  <c r="AE7" i="7"/>
  <c r="AG7" i="7"/>
  <c r="AH7" i="7"/>
  <c r="AI7" i="7"/>
  <c r="AK7" i="7"/>
  <c r="AL7" i="7"/>
  <c r="B6" i="7"/>
  <c r="U6" i="7"/>
  <c r="AC6" i="7"/>
  <c r="AE6" i="7"/>
  <c r="AG6" i="7"/>
  <c r="AH6" i="7"/>
  <c r="AI6" i="7"/>
  <c r="AK6" i="7"/>
  <c r="AL6" i="7"/>
  <c r="B5" i="7"/>
  <c r="U5" i="7"/>
  <c r="AC5" i="7"/>
  <c r="AE5" i="7"/>
  <c r="AG5" i="7"/>
  <c r="AH5" i="7"/>
  <c r="AI5" i="7"/>
  <c r="AK5" i="7"/>
  <c r="AL5" i="7"/>
  <c r="B4" i="7"/>
  <c r="U4" i="7"/>
  <c r="AC4" i="7"/>
  <c r="AE4" i="7"/>
  <c r="AG4" i="7"/>
  <c r="AH4" i="7"/>
  <c r="AI4" i="7"/>
  <c r="AK4" i="7"/>
  <c r="AL4" i="7"/>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N455" i="1"/>
  <c r="Q455" i="1"/>
  <c r="N456" i="1"/>
  <c r="Q456" i="1"/>
  <c r="N457" i="1"/>
  <c r="Q457" i="1"/>
  <c r="N458" i="1"/>
  <c r="Q458" i="1"/>
  <c r="N459" i="1"/>
  <c r="Q459" i="1"/>
  <c r="N460" i="1"/>
  <c r="Q460" i="1"/>
  <c r="N461" i="1"/>
  <c r="Q461" i="1"/>
  <c r="N462" i="1"/>
  <c r="Q462" i="1"/>
  <c r="N463" i="1"/>
  <c r="Q463" i="1"/>
  <c r="N464" i="1"/>
  <c r="Q464" i="1"/>
  <c r="N465" i="1"/>
  <c r="Q465" i="1"/>
  <c r="N466" i="1"/>
  <c r="Q466" i="1"/>
  <c r="N467" i="1"/>
  <c r="Q467" i="1"/>
  <c r="N468" i="1"/>
  <c r="Q468" i="1"/>
  <c r="N469" i="1"/>
  <c r="Q469" i="1"/>
  <c r="N470" i="1"/>
  <c r="Q470" i="1"/>
  <c r="N471" i="1"/>
  <c r="Q471" i="1"/>
  <c r="N472" i="1"/>
  <c r="Q472" i="1"/>
  <c r="N473" i="1"/>
  <c r="Q473" i="1"/>
  <c r="N474" i="1"/>
  <c r="Q474" i="1"/>
  <c r="N475" i="1"/>
  <c r="Q475" i="1"/>
  <c r="N476" i="1"/>
  <c r="Q476" i="1"/>
  <c r="N477" i="1"/>
  <c r="Q477" i="1"/>
  <c r="N478" i="1"/>
  <c r="Q478" i="1"/>
  <c r="N479" i="1"/>
  <c r="Q479" i="1"/>
  <c r="N480" i="1"/>
  <c r="Q480" i="1"/>
  <c r="N481" i="1"/>
  <c r="Q481" i="1"/>
  <c r="N482" i="1"/>
  <c r="Q482" i="1"/>
  <c r="N483" i="1"/>
  <c r="Q483" i="1"/>
  <c r="N484" i="1"/>
  <c r="Q484" i="1"/>
  <c r="N485" i="1"/>
  <c r="Q485" i="1"/>
  <c r="N486" i="1"/>
  <c r="Q486" i="1"/>
  <c r="N487" i="1"/>
  <c r="Q487" i="1"/>
  <c r="N488" i="1"/>
  <c r="Q488" i="1"/>
  <c r="N489" i="1"/>
  <c r="Q489" i="1"/>
  <c r="N490" i="1"/>
  <c r="Q490" i="1"/>
  <c r="N491" i="1"/>
  <c r="Q491" i="1"/>
  <c r="N492" i="1"/>
  <c r="Q492" i="1"/>
  <c r="N493" i="1"/>
  <c r="Q493" i="1"/>
  <c r="N494" i="1"/>
  <c r="Q494" i="1"/>
  <c r="N495" i="1"/>
  <c r="Q495" i="1"/>
  <c r="N496" i="1"/>
  <c r="Q496" i="1"/>
  <c r="N497" i="1"/>
  <c r="Q497" i="1"/>
  <c r="N498" i="1"/>
  <c r="Q498" i="1"/>
  <c r="N499" i="1"/>
  <c r="Q499" i="1"/>
  <c r="N500" i="1"/>
  <c r="Q500" i="1"/>
  <c r="N501" i="1"/>
  <c r="Q501" i="1"/>
  <c r="N502" i="1"/>
  <c r="Q502" i="1"/>
  <c r="N503" i="1"/>
  <c r="Q503" i="1"/>
  <c r="N504" i="1"/>
  <c r="Q504" i="1"/>
  <c r="N505" i="1"/>
  <c r="Q505" i="1"/>
  <c r="N506" i="1"/>
  <c r="Q506" i="1"/>
  <c r="N507" i="1"/>
  <c r="Q507" i="1"/>
  <c r="N508" i="1"/>
  <c r="Q508" i="1"/>
  <c r="N509" i="1"/>
  <c r="Q509" i="1"/>
  <c r="N510" i="1"/>
  <c r="Q510" i="1"/>
  <c r="N511" i="1"/>
  <c r="Q511" i="1"/>
  <c r="N512" i="1"/>
  <c r="Q512" i="1"/>
  <c r="N513" i="1"/>
  <c r="Q513" i="1"/>
  <c r="N514" i="1"/>
  <c r="Q514" i="1"/>
  <c r="N515" i="1"/>
  <c r="Q515" i="1"/>
  <c r="N516" i="1"/>
  <c r="Q516" i="1"/>
  <c r="N517" i="1"/>
  <c r="Q517" i="1"/>
  <c r="N518" i="1"/>
  <c r="Q518" i="1"/>
  <c r="N519" i="1"/>
  <c r="Q519" i="1"/>
  <c r="N520" i="1"/>
  <c r="Q520" i="1"/>
  <c r="N521" i="1"/>
  <c r="Q521" i="1"/>
  <c r="N522" i="1"/>
  <c r="Q522" i="1"/>
  <c r="N523" i="1"/>
  <c r="Q523" i="1"/>
  <c r="N524" i="1"/>
  <c r="Q524" i="1"/>
  <c r="N525" i="1"/>
  <c r="Q525" i="1"/>
  <c r="N526" i="1"/>
  <c r="Q526" i="1"/>
  <c r="N527" i="1"/>
  <c r="Q527" i="1"/>
  <c r="N528" i="1"/>
  <c r="Q528" i="1"/>
  <c r="N529" i="1"/>
  <c r="Q529" i="1"/>
  <c r="N530" i="1"/>
  <c r="Q530" i="1"/>
  <c r="N531" i="1"/>
  <c r="Q531" i="1"/>
  <c r="N532" i="1"/>
  <c r="Q532" i="1"/>
  <c r="N533" i="1"/>
  <c r="Q533" i="1"/>
  <c r="N534" i="1"/>
  <c r="Q534" i="1"/>
  <c r="N535" i="1"/>
  <c r="Q535" i="1"/>
  <c r="N536" i="1"/>
  <c r="Q536" i="1"/>
  <c r="N537" i="1"/>
  <c r="Q537" i="1"/>
  <c r="N538" i="1"/>
  <c r="Q538" i="1"/>
  <c r="N539" i="1"/>
  <c r="Q539" i="1"/>
  <c r="N540" i="1"/>
  <c r="Q540" i="1"/>
  <c r="N541" i="1"/>
  <c r="Q541" i="1"/>
  <c r="N542" i="1"/>
  <c r="Q542" i="1"/>
  <c r="N543" i="1"/>
  <c r="Q543" i="1"/>
  <c r="N544" i="1"/>
  <c r="Q544" i="1"/>
  <c r="N545" i="1"/>
  <c r="Q545" i="1"/>
  <c r="N546" i="1"/>
  <c r="Q546" i="1"/>
  <c r="N547" i="1"/>
  <c r="Q547" i="1"/>
  <c r="N548" i="1"/>
  <c r="Q548" i="1"/>
  <c r="N549" i="1"/>
  <c r="Q549" i="1"/>
  <c r="N550" i="1"/>
  <c r="Q550" i="1"/>
  <c r="N551" i="1"/>
  <c r="Q551" i="1"/>
  <c r="N552" i="1"/>
  <c r="Q552" i="1"/>
  <c r="N553" i="1"/>
  <c r="Q553" i="1"/>
  <c r="N554" i="1"/>
  <c r="Q554" i="1"/>
  <c r="N555" i="1"/>
  <c r="Q555" i="1"/>
  <c r="N556" i="1"/>
  <c r="Q556" i="1"/>
  <c r="N557" i="1"/>
  <c r="Q557" i="1"/>
  <c r="N558" i="1"/>
  <c r="Q558" i="1"/>
  <c r="N559" i="1"/>
  <c r="Q559" i="1"/>
  <c r="N560" i="1"/>
  <c r="Q560" i="1"/>
  <c r="N561" i="1"/>
  <c r="Q561" i="1"/>
  <c r="N562" i="1"/>
  <c r="Q562" i="1"/>
  <c r="N563" i="1"/>
  <c r="Q563" i="1"/>
  <c r="N564" i="1"/>
  <c r="Q564" i="1"/>
  <c r="N565" i="1"/>
  <c r="Q565" i="1"/>
  <c r="N566" i="1"/>
  <c r="Q566" i="1"/>
  <c r="N567" i="1"/>
  <c r="Q567" i="1"/>
  <c r="N568" i="1"/>
  <c r="Q568" i="1"/>
  <c r="N569" i="1"/>
  <c r="Q569" i="1"/>
  <c r="N570" i="1"/>
  <c r="Q570" i="1"/>
  <c r="N571" i="1"/>
  <c r="Q571" i="1"/>
  <c r="N572" i="1"/>
  <c r="Q572" i="1"/>
  <c r="N573" i="1"/>
  <c r="Q573" i="1"/>
  <c r="N574" i="1"/>
  <c r="Q574" i="1"/>
  <c r="N575" i="1"/>
  <c r="Q575" i="1"/>
  <c r="N576" i="1"/>
  <c r="Q576" i="1"/>
  <c r="N577" i="1"/>
  <c r="Q577" i="1"/>
  <c r="N578" i="1"/>
  <c r="Q578" i="1"/>
  <c r="N579" i="1"/>
  <c r="Q579" i="1"/>
  <c r="N580" i="1"/>
  <c r="Q580" i="1"/>
  <c r="N581" i="1"/>
  <c r="Q581" i="1"/>
  <c r="N582" i="1"/>
  <c r="Q582" i="1"/>
  <c r="N583" i="1"/>
  <c r="Q583" i="1"/>
  <c r="N584" i="1"/>
  <c r="Q584" i="1"/>
  <c r="N585" i="1"/>
  <c r="Q585" i="1"/>
  <c r="N586" i="1"/>
  <c r="Q586" i="1"/>
  <c r="N587" i="1"/>
  <c r="Q587" i="1"/>
  <c r="N588" i="1"/>
  <c r="Q588" i="1"/>
  <c r="N589" i="1"/>
  <c r="Q589" i="1"/>
  <c r="N590" i="1"/>
  <c r="Q590" i="1"/>
  <c r="N591" i="1"/>
  <c r="Q591" i="1"/>
  <c r="N592" i="1"/>
  <c r="Q592" i="1"/>
  <c r="N593" i="1"/>
  <c r="Q593" i="1"/>
  <c r="N594" i="1"/>
  <c r="Q594" i="1"/>
  <c r="N595" i="1"/>
  <c r="Q595" i="1"/>
  <c r="N596" i="1"/>
  <c r="Q596" i="1"/>
  <c r="N597" i="1"/>
  <c r="Q597" i="1"/>
  <c r="N598" i="1"/>
  <c r="Q598" i="1"/>
  <c r="N599" i="1"/>
  <c r="Q599" i="1"/>
  <c r="N600" i="1"/>
  <c r="Q600" i="1"/>
  <c r="N601" i="1"/>
  <c r="Q601" i="1"/>
  <c r="N602" i="1"/>
  <c r="Q602" i="1"/>
  <c r="N603" i="1"/>
  <c r="Q603" i="1"/>
  <c r="N604" i="1"/>
  <c r="Q604" i="1"/>
  <c r="N605" i="1"/>
  <c r="Q605" i="1"/>
  <c r="N606" i="1"/>
  <c r="Q606" i="1"/>
  <c r="N607" i="1"/>
  <c r="Q607" i="1"/>
  <c r="N608" i="1"/>
  <c r="Q608" i="1"/>
  <c r="N609" i="1"/>
  <c r="Q609" i="1"/>
  <c r="N610" i="1"/>
  <c r="Q610" i="1"/>
  <c r="N611" i="1"/>
  <c r="Q611" i="1"/>
  <c r="N612" i="1"/>
  <c r="Q612" i="1"/>
  <c r="N613" i="1"/>
  <c r="Q613" i="1"/>
  <c r="N614" i="1"/>
  <c r="Q614" i="1"/>
  <c r="N615" i="1"/>
  <c r="Q615" i="1"/>
  <c r="N616" i="1"/>
  <c r="Q616" i="1"/>
  <c r="N617" i="1"/>
  <c r="Q617" i="1"/>
  <c r="N618" i="1"/>
  <c r="Q618" i="1"/>
  <c r="N619" i="1"/>
  <c r="Q619" i="1"/>
  <c r="N620" i="1"/>
  <c r="Q620" i="1"/>
  <c r="N621" i="1"/>
  <c r="Q621" i="1"/>
  <c r="N622" i="1"/>
  <c r="Q622" i="1"/>
  <c r="N623" i="1"/>
  <c r="Q623" i="1"/>
  <c r="N624" i="1"/>
  <c r="Q624" i="1"/>
  <c r="N625" i="1"/>
  <c r="Q625" i="1"/>
  <c r="N626" i="1"/>
  <c r="Q626" i="1"/>
  <c r="N627" i="1"/>
  <c r="Q627" i="1"/>
  <c r="N628" i="1"/>
  <c r="Q628" i="1"/>
  <c r="N629" i="1"/>
  <c r="Q629" i="1"/>
  <c r="N630" i="1"/>
  <c r="Q630" i="1"/>
  <c r="N631" i="1"/>
  <c r="Q631" i="1"/>
  <c r="N632" i="1"/>
  <c r="Q632" i="1"/>
  <c r="N633" i="1"/>
  <c r="Q633" i="1"/>
  <c r="N634" i="1"/>
  <c r="Q634" i="1"/>
  <c r="N635" i="1"/>
  <c r="Q635" i="1"/>
  <c r="N636" i="1"/>
  <c r="Q636" i="1"/>
  <c r="N637" i="1"/>
  <c r="Q637" i="1"/>
  <c r="N638" i="1"/>
  <c r="Q638" i="1"/>
  <c r="N639" i="1"/>
  <c r="Q639" i="1"/>
  <c r="N640" i="1"/>
  <c r="Q640" i="1"/>
  <c r="L451" i="1"/>
  <c r="N451" i="1"/>
  <c r="Q451" i="1"/>
  <c r="L452" i="1"/>
  <c r="N452" i="1"/>
  <c r="Q452" i="1"/>
  <c r="L453" i="1"/>
  <c r="N453" i="1"/>
  <c r="Q453" i="1"/>
  <c r="L454" i="1"/>
  <c r="N454" i="1"/>
  <c r="Q454" i="1"/>
  <c r="X454" i="1"/>
  <c r="AA454" i="1"/>
  <c r="X453" i="1"/>
  <c r="AA453" i="1"/>
  <c r="X452" i="1"/>
  <c r="AA452" i="1"/>
  <c r="X451" i="1"/>
  <c r="AA451" i="1"/>
  <c r="L325" i="1"/>
  <c r="N325" i="1"/>
  <c r="Q325" i="1"/>
  <c r="L326" i="1"/>
  <c r="N326" i="1"/>
  <c r="Q326" i="1"/>
  <c r="L327" i="1"/>
  <c r="N327" i="1"/>
  <c r="Q327" i="1"/>
  <c r="L328" i="1"/>
  <c r="N328" i="1"/>
  <c r="Q328" i="1"/>
  <c r="L329" i="1"/>
  <c r="N329" i="1"/>
  <c r="Q329" i="1"/>
  <c r="L330" i="1"/>
  <c r="N330" i="1"/>
  <c r="Q330" i="1"/>
  <c r="L331" i="1"/>
  <c r="N331" i="1"/>
  <c r="Q331" i="1"/>
  <c r="L332" i="1"/>
  <c r="N332" i="1"/>
  <c r="Q332" i="1"/>
  <c r="L333" i="1"/>
  <c r="N333" i="1"/>
  <c r="Q333" i="1"/>
  <c r="L334" i="1"/>
  <c r="N334" i="1"/>
  <c r="Q334" i="1"/>
  <c r="L335" i="1"/>
  <c r="N335" i="1"/>
  <c r="Q335" i="1"/>
  <c r="L336" i="1"/>
  <c r="N336" i="1"/>
  <c r="Q336" i="1"/>
  <c r="L337" i="1"/>
  <c r="N337" i="1"/>
  <c r="Q337" i="1"/>
  <c r="L338" i="1"/>
  <c r="N338" i="1"/>
  <c r="Q338" i="1"/>
  <c r="L339" i="1"/>
  <c r="N339" i="1"/>
  <c r="Q339" i="1"/>
  <c r="L340" i="1"/>
  <c r="N340" i="1"/>
  <c r="Q340" i="1"/>
  <c r="L341" i="1"/>
  <c r="N341" i="1"/>
  <c r="Q341" i="1"/>
  <c r="L342" i="1"/>
  <c r="N342" i="1"/>
  <c r="Q342" i="1"/>
  <c r="L343" i="1"/>
  <c r="N343" i="1"/>
  <c r="Q343" i="1"/>
  <c r="L344" i="1"/>
  <c r="N344" i="1"/>
  <c r="Q344" i="1"/>
  <c r="L345" i="1"/>
  <c r="N345" i="1"/>
  <c r="Q345" i="1"/>
  <c r="L346" i="1"/>
  <c r="N346" i="1"/>
  <c r="Q346" i="1"/>
  <c r="L347" i="1"/>
  <c r="N347" i="1"/>
  <c r="Q347" i="1"/>
  <c r="L348" i="1"/>
  <c r="N348" i="1"/>
  <c r="Q348" i="1"/>
  <c r="L349" i="1"/>
  <c r="N349" i="1"/>
  <c r="Q349" i="1"/>
  <c r="L350" i="1"/>
  <c r="N350" i="1"/>
  <c r="Q350" i="1"/>
  <c r="L351" i="1"/>
  <c r="N351" i="1"/>
  <c r="Q351" i="1"/>
  <c r="L352" i="1"/>
  <c r="N352" i="1"/>
  <c r="Q352" i="1"/>
  <c r="L353" i="1"/>
  <c r="N353" i="1"/>
  <c r="Q353" i="1"/>
  <c r="L354" i="1"/>
  <c r="N354" i="1"/>
  <c r="Q354" i="1"/>
  <c r="L355" i="1"/>
  <c r="N355" i="1"/>
  <c r="Q355" i="1"/>
  <c r="L356" i="1"/>
  <c r="N356" i="1"/>
  <c r="Q356" i="1"/>
  <c r="L357" i="1"/>
  <c r="N357" i="1"/>
  <c r="Q357" i="1"/>
  <c r="L358" i="1"/>
  <c r="N358" i="1"/>
  <c r="Q358" i="1"/>
  <c r="L359" i="1"/>
  <c r="N359" i="1"/>
  <c r="Q359" i="1"/>
  <c r="L360" i="1"/>
  <c r="N360" i="1"/>
  <c r="Q360" i="1"/>
  <c r="L361" i="1"/>
  <c r="N361" i="1"/>
  <c r="Q361" i="1"/>
  <c r="L362" i="1"/>
  <c r="N362" i="1"/>
  <c r="Q362" i="1"/>
  <c r="L363" i="1"/>
  <c r="N363" i="1"/>
  <c r="Q363" i="1"/>
  <c r="L364" i="1"/>
  <c r="N364" i="1"/>
  <c r="Q364" i="1"/>
  <c r="L365" i="1"/>
  <c r="N365" i="1"/>
  <c r="Q365" i="1"/>
  <c r="L366" i="1"/>
  <c r="N366" i="1"/>
  <c r="Q366" i="1"/>
  <c r="L367" i="1"/>
  <c r="N367" i="1"/>
  <c r="Q367" i="1"/>
  <c r="L368" i="1"/>
  <c r="N368" i="1"/>
  <c r="Q368" i="1"/>
  <c r="L369" i="1"/>
  <c r="N369" i="1"/>
  <c r="Q369" i="1"/>
  <c r="L370" i="1"/>
  <c r="N370" i="1"/>
  <c r="Q370" i="1"/>
  <c r="L371" i="1"/>
  <c r="N371" i="1"/>
  <c r="Q371" i="1"/>
  <c r="L372" i="1"/>
  <c r="N372" i="1"/>
  <c r="Q372" i="1"/>
  <c r="L373" i="1"/>
  <c r="N373" i="1"/>
  <c r="Q373" i="1"/>
  <c r="L374" i="1"/>
  <c r="N374" i="1"/>
  <c r="Q374" i="1"/>
  <c r="L375" i="1"/>
  <c r="N375" i="1"/>
  <c r="Q375" i="1"/>
  <c r="L376" i="1"/>
  <c r="N376" i="1"/>
  <c r="Q376" i="1"/>
  <c r="L377" i="1"/>
  <c r="N377" i="1"/>
  <c r="Q377" i="1"/>
  <c r="L378" i="1"/>
  <c r="N378" i="1"/>
  <c r="Q378" i="1"/>
  <c r="L379" i="1"/>
  <c r="N379" i="1"/>
  <c r="Q379" i="1"/>
  <c r="L380" i="1"/>
  <c r="N380" i="1"/>
  <c r="Q380" i="1"/>
  <c r="L381" i="1"/>
  <c r="N381" i="1"/>
  <c r="Q381" i="1"/>
  <c r="L382" i="1"/>
  <c r="N382" i="1"/>
  <c r="Q382" i="1"/>
  <c r="L383" i="1"/>
  <c r="N383" i="1"/>
  <c r="Q383" i="1"/>
  <c r="L384" i="1"/>
  <c r="N384" i="1"/>
  <c r="Q384" i="1"/>
  <c r="L385" i="1"/>
  <c r="N385" i="1"/>
  <c r="Q385" i="1"/>
  <c r="L386" i="1"/>
  <c r="N386" i="1"/>
  <c r="Q386" i="1"/>
  <c r="L387" i="1"/>
  <c r="N387" i="1"/>
  <c r="Q387" i="1"/>
  <c r="L388" i="1"/>
  <c r="N388" i="1"/>
  <c r="Q388" i="1"/>
  <c r="L389" i="1"/>
  <c r="N389" i="1"/>
  <c r="Q389" i="1"/>
  <c r="L390" i="1"/>
  <c r="N390" i="1"/>
  <c r="Q390" i="1"/>
  <c r="L391" i="1"/>
  <c r="N391" i="1"/>
  <c r="Q391" i="1"/>
  <c r="L392" i="1"/>
  <c r="N392" i="1"/>
  <c r="Q392" i="1"/>
  <c r="L393" i="1"/>
  <c r="N393" i="1"/>
  <c r="Q393" i="1"/>
  <c r="L394" i="1"/>
  <c r="N394" i="1"/>
  <c r="Q394" i="1"/>
  <c r="L395" i="1"/>
  <c r="N395" i="1"/>
  <c r="Q395" i="1"/>
  <c r="L396" i="1"/>
  <c r="N396" i="1"/>
  <c r="Q396" i="1"/>
  <c r="L397" i="1"/>
  <c r="N397" i="1"/>
  <c r="Q397" i="1"/>
  <c r="L398" i="1"/>
  <c r="N398" i="1"/>
  <c r="Q398" i="1"/>
  <c r="L399" i="1"/>
  <c r="N399" i="1"/>
  <c r="Q399" i="1"/>
  <c r="L400" i="1"/>
  <c r="N400" i="1"/>
  <c r="Q400" i="1"/>
  <c r="L401" i="1"/>
  <c r="N401" i="1"/>
  <c r="Q401" i="1"/>
  <c r="L402" i="1"/>
  <c r="N402" i="1"/>
  <c r="Q402" i="1"/>
  <c r="L403" i="1"/>
  <c r="N403" i="1"/>
  <c r="Q403" i="1"/>
  <c r="L404" i="1"/>
  <c r="N404" i="1"/>
  <c r="Q404" i="1"/>
  <c r="L405" i="1"/>
  <c r="N405" i="1"/>
  <c r="Q405" i="1"/>
  <c r="L406" i="1"/>
  <c r="N406" i="1"/>
  <c r="Q406" i="1"/>
  <c r="L407" i="1"/>
  <c r="N407" i="1"/>
  <c r="Q407" i="1"/>
  <c r="L408" i="1"/>
  <c r="N408" i="1"/>
  <c r="Q408" i="1"/>
  <c r="L409" i="1"/>
  <c r="N409" i="1"/>
  <c r="Q409" i="1"/>
  <c r="L410" i="1"/>
  <c r="N410" i="1"/>
  <c r="Q410" i="1"/>
  <c r="L411" i="1"/>
  <c r="N411" i="1"/>
  <c r="Q411" i="1"/>
  <c r="L412" i="1"/>
  <c r="N412" i="1"/>
  <c r="Q412" i="1"/>
  <c r="L413" i="1"/>
  <c r="N413" i="1"/>
  <c r="Q413" i="1"/>
  <c r="L414" i="1"/>
  <c r="N414" i="1"/>
  <c r="Q414" i="1"/>
  <c r="L415" i="1"/>
  <c r="N415" i="1"/>
  <c r="Q415" i="1"/>
  <c r="L416" i="1"/>
  <c r="N416" i="1"/>
  <c r="Q416" i="1"/>
  <c r="L417" i="1"/>
  <c r="N417" i="1"/>
  <c r="Q417" i="1"/>
  <c r="L418" i="1"/>
  <c r="N418" i="1"/>
  <c r="Q418" i="1"/>
  <c r="L419" i="1"/>
  <c r="N419" i="1"/>
  <c r="Q419" i="1"/>
  <c r="L420" i="1"/>
  <c r="N420" i="1"/>
  <c r="Q420" i="1"/>
  <c r="L421" i="1"/>
  <c r="N421" i="1"/>
  <c r="Q421" i="1"/>
  <c r="L422" i="1"/>
  <c r="N422" i="1"/>
  <c r="Q422" i="1"/>
  <c r="L423" i="1"/>
  <c r="N423" i="1"/>
  <c r="Q423" i="1"/>
  <c r="L424" i="1"/>
  <c r="N424" i="1"/>
  <c r="Q424" i="1"/>
  <c r="L425" i="1"/>
  <c r="N425" i="1"/>
  <c r="Q425" i="1"/>
  <c r="L426" i="1"/>
  <c r="N426" i="1"/>
  <c r="Q426" i="1"/>
  <c r="L427" i="1"/>
  <c r="N427" i="1"/>
  <c r="Q427" i="1"/>
  <c r="L428" i="1"/>
  <c r="N428" i="1"/>
  <c r="Q428" i="1"/>
  <c r="L429" i="1"/>
  <c r="N429" i="1"/>
  <c r="Q429" i="1"/>
  <c r="L430" i="1"/>
  <c r="N430" i="1"/>
  <c r="Q430" i="1"/>
  <c r="L431" i="1"/>
  <c r="N431" i="1"/>
  <c r="Q431" i="1"/>
  <c r="L432" i="1"/>
  <c r="N432" i="1"/>
  <c r="Q432" i="1"/>
  <c r="L433" i="1"/>
  <c r="N433" i="1"/>
  <c r="Q433" i="1"/>
  <c r="L434" i="1"/>
  <c r="N434" i="1"/>
  <c r="Q434" i="1"/>
  <c r="L435" i="1"/>
  <c r="N435" i="1"/>
  <c r="Q435" i="1"/>
  <c r="L436" i="1"/>
  <c r="N436" i="1"/>
  <c r="Q436" i="1"/>
  <c r="L437" i="1"/>
  <c r="N437" i="1"/>
  <c r="Q437" i="1"/>
  <c r="L438" i="1"/>
  <c r="N438" i="1"/>
  <c r="Q438" i="1"/>
  <c r="L439" i="1"/>
  <c r="N439" i="1"/>
  <c r="Q439" i="1"/>
  <c r="L440" i="1"/>
  <c r="N440" i="1"/>
  <c r="Q440" i="1"/>
  <c r="L441" i="1"/>
  <c r="N441" i="1"/>
  <c r="Q441" i="1"/>
  <c r="L442" i="1"/>
  <c r="N442" i="1"/>
  <c r="Q442" i="1"/>
  <c r="L443" i="1"/>
  <c r="N443" i="1"/>
  <c r="Q443" i="1"/>
  <c r="L444" i="1"/>
  <c r="N444" i="1"/>
  <c r="Q444" i="1"/>
  <c r="L445" i="1"/>
  <c r="N445" i="1"/>
  <c r="Q445" i="1"/>
  <c r="L446" i="1"/>
  <c r="N446" i="1"/>
  <c r="Q446" i="1"/>
  <c r="L447" i="1"/>
  <c r="N447" i="1"/>
  <c r="Q447" i="1"/>
  <c r="L448" i="1"/>
  <c r="N448" i="1"/>
  <c r="Q448" i="1"/>
  <c r="L449" i="1"/>
  <c r="N449" i="1"/>
  <c r="Q449" i="1"/>
  <c r="L450" i="1"/>
  <c r="N450" i="1"/>
  <c r="Q450" i="1"/>
  <c r="X450" i="1"/>
  <c r="AA450" i="1"/>
  <c r="T437" i="1"/>
  <c r="U437" i="1" s="1"/>
  <c r="T438" i="1"/>
  <c r="U438" i="1" s="1"/>
  <c r="T439" i="1"/>
  <c r="U439" i="1" s="1"/>
  <c r="T440" i="1"/>
  <c r="U440" i="1" s="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X322" i="1"/>
  <c r="X323" i="1"/>
  <c r="X324" i="1"/>
  <c r="AA322" i="1"/>
  <c r="AA323" i="1"/>
  <c r="AA324" i="1"/>
  <c r="L319" i="1"/>
  <c r="N319" i="1"/>
  <c r="Q319" i="1"/>
  <c r="L320" i="1"/>
  <c r="N320" i="1"/>
  <c r="Q320" i="1"/>
  <c r="L321" i="1"/>
  <c r="N321" i="1"/>
  <c r="Q321" i="1"/>
  <c r="L322" i="1"/>
  <c r="N322" i="1"/>
  <c r="Q322" i="1"/>
  <c r="L323" i="1"/>
  <c r="N323" i="1"/>
  <c r="Q323" i="1"/>
  <c r="L324" i="1"/>
  <c r="N324" i="1"/>
  <c r="Q324" i="1"/>
  <c r="X319" i="1"/>
  <c r="X320" i="1"/>
  <c r="X321" i="1"/>
  <c r="AA319" i="1"/>
  <c r="AA320" i="1"/>
  <c r="AA321"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L156" i="1"/>
  <c r="N156" i="1"/>
  <c r="Q156" i="1"/>
  <c r="L157" i="1"/>
  <c r="N157" i="1"/>
  <c r="Q157" i="1"/>
  <c r="L158" i="1"/>
  <c r="N158" i="1"/>
  <c r="Q158" i="1"/>
  <c r="L159" i="1"/>
  <c r="N159" i="1"/>
  <c r="Q159" i="1"/>
  <c r="L160" i="1"/>
  <c r="N160" i="1"/>
  <c r="Q160" i="1"/>
  <c r="L161" i="1"/>
  <c r="N161" i="1"/>
  <c r="Q161" i="1"/>
  <c r="L162" i="1"/>
  <c r="N162" i="1"/>
  <c r="Q162" i="1"/>
  <c r="L163" i="1"/>
  <c r="N163" i="1"/>
  <c r="Q163" i="1"/>
  <c r="L164" i="1"/>
  <c r="N164" i="1"/>
  <c r="Q164" i="1"/>
  <c r="L165" i="1"/>
  <c r="N165" i="1"/>
  <c r="Q165" i="1"/>
  <c r="L166" i="1"/>
  <c r="N166" i="1"/>
  <c r="Q166" i="1"/>
  <c r="L167" i="1"/>
  <c r="N167" i="1"/>
  <c r="Q167" i="1"/>
  <c r="L168" i="1"/>
  <c r="N168" i="1"/>
  <c r="Q168" i="1"/>
  <c r="L169" i="1"/>
  <c r="N169" i="1"/>
  <c r="Q169" i="1"/>
  <c r="L170" i="1"/>
  <c r="N170" i="1"/>
  <c r="Q170" i="1"/>
  <c r="L171" i="1"/>
  <c r="N171" i="1"/>
  <c r="Q171" i="1"/>
  <c r="L172" i="1"/>
  <c r="N172" i="1"/>
  <c r="Q172" i="1"/>
  <c r="L173" i="1"/>
  <c r="N173" i="1"/>
  <c r="Q173" i="1"/>
  <c r="L174" i="1"/>
  <c r="N174" i="1"/>
  <c r="Q174" i="1"/>
  <c r="L175" i="1"/>
  <c r="N175" i="1"/>
  <c r="Q175" i="1"/>
  <c r="L176" i="1"/>
  <c r="N176" i="1"/>
  <c r="Q176" i="1"/>
  <c r="L177" i="1"/>
  <c r="N177" i="1"/>
  <c r="Q177" i="1"/>
  <c r="L178" i="1"/>
  <c r="N178" i="1"/>
  <c r="Q178" i="1"/>
  <c r="L179" i="1"/>
  <c r="N179" i="1"/>
  <c r="Q179" i="1"/>
  <c r="L180" i="1"/>
  <c r="N180" i="1"/>
  <c r="Q180" i="1"/>
  <c r="L181" i="1"/>
  <c r="N181" i="1"/>
  <c r="Q181" i="1"/>
  <c r="L182" i="1"/>
  <c r="N182" i="1"/>
  <c r="Q182" i="1"/>
  <c r="L183" i="1"/>
  <c r="N183" i="1"/>
  <c r="Q183" i="1"/>
  <c r="L184" i="1"/>
  <c r="N184" i="1"/>
  <c r="Q184" i="1"/>
  <c r="L185" i="1"/>
  <c r="N185" i="1"/>
  <c r="Q185" i="1"/>
  <c r="L186" i="1"/>
  <c r="N186" i="1"/>
  <c r="Q186" i="1"/>
  <c r="L187" i="1"/>
  <c r="N187" i="1"/>
  <c r="Q187" i="1"/>
  <c r="L188" i="1"/>
  <c r="N188" i="1"/>
  <c r="Q188" i="1"/>
  <c r="L189" i="1"/>
  <c r="N189" i="1"/>
  <c r="Q189" i="1"/>
  <c r="L190" i="1"/>
  <c r="N190" i="1"/>
  <c r="Q190" i="1"/>
  <c r="L191" i="1"/>
  <c r="N191" i="1"/>
  <c r="Q191" i="1"/>
  <c r="L192" i="1"/>
  <c r="N192" i="1"/>
  <c r="Q192" i="1"/>
  <c r="L193" i="1"/>
  <c r="N193" i="1"/>
  <c r="Q193" i="1"/>
  <c r="L194" i="1"/>
  <c r="N194" i="1"/>
  <c r="Q194" i="1"/>
  <c r="L195" i="1"/>
  <c r="N195" i="1"/>
  <c r="Q195" i="1"/>
  <c r="L196" i="1"/>
  <c r="N196" i="1"/>
  <c r="Q196" i="1"/>
  <c r="L197" i="1"/>
  <c r="N197" i="1"/>
  <c r="Q197" i="1"/>
  <c r="L198" i="1"/>
  <c r="N198" i="1"/>
  <c r="Q198" i="1"/>
  <c r="L199" i="1"/>
  <c r="N199" i="1"/>
  <c r="Q199" i="1"/>
  <c r="L200" i="1"/>
  <c r="N200" i="1"/>
  <c r="Q200" i="1"/>
  <c r="L201" i="1"/>
  <c r="N201" i="1"/>
  <c r="Q201" i="1"/>
  <c r="L202" i="1"/>
  <c r="N202" i="1"/>
  <c r="Q202" i="1"/>
  <c r="L203" i="1"/>
  <c r="N203" i="1"/>
  <c r="Q203" i="1"/>
  <c r="L204" i="1"/>
  <c r="N204" i="1"/>
  <c r="Q204" i="1"/>
  <c r="L205" i="1"/>
  <c r="N205" i="1"/>
  <c r="Q205" i="1"/>
  <c r="L206" i="1"/>
  <c r="N206" i="1"/>
  <c r="Q206" i="1"/>
  <c r="L207" i="1"/>
  <c r="N207" i="1"/>
  <c r="Q207" i="1"/>
  <c r="L208" i="1"/>
  <c r="N208" i="1"/>
  <c r="Q208" i="1"/>
  <c r="L209" i="1"/>
  <c r="N209" i="1"/>
  <c r="Q209" i="1"/>
  <c r="L210" i="1"/>
  <c r="N210" i="1"/>
  <c r="Q210" i="1"/>
  <c r="L211" i="1"/>
  <c r="N211" i="1"/>
  <c r="Q211" i="1"/>
  <c r="L212" i="1"/>
  <c r="N212" i="1"/>
  <c r="Q212" i="1"/>
  <c r="L213" i="1"/>
  <c r="N213" i="1"/>
  <c r="Q213" i="1"/>
  <c r="L214" i="1"/>
  <c r="N214" i="1"/>
  <c r="Q214" i="1"/>
  <c r="L215" i="1"/>
  <c r="N215" i="1"/>
  <c r="Q215" i="1"/>
  <c r="L216" i="1"/>
  <c r="N216" i="1"/>
  <c r="Q216" i="1"/>
  <c r="L217" i="1"/>
  <c r="N217" i="1"/>
  <c r="Q217" i="1"/>
  <c r="L218" i="1"/>
  <c r="N218" i="1"/>
  <c r="Q218" i="1"/>
  <c r="L219" i="1"/>
  <c r="N219" i="1"/>
  <c r="Q219" i="1"/>
  <c r="L220" i="1"/>
  <c r="N220" i="1"/>
  <c r="Q220" i="1"/>
  <c r="L221" i="1"/>
  <c r="N221" i="1"/>
  <c r="Q221" i="1"/>
  <c r="L222" i="1"/>
  <c r="N222" i="1"/>
  <c r="Q222" i="1"/>
  <c r="L223" i="1"/>
  <c r="N223" i="1"/>
  <c r="Q223" i="1"/>
  <c r="L224" i="1"/>
  <c r="N224" i="1"/>
  <c r="Q224" i="1"/>
  <c r="L225" i="1"/>
  <c r="N225" i="1"/>
  <c r="Q225" i="1"/>
  <c r="L226" i="1"/>
  <c r="N226" i="1"/>
  <c r="Q226" i="1"/>
  <c r="L227" i="1"/>
  <c r="N227" i="1"/>
  <c r="Q227" i="1"/>
  <c r="L228" i="1"/>
  <c r="N228" i="1"/>
  <c r="Q228" i="1"/>
  <c r="L229" i="1"/>
  <c r="N229" i="1"/>
  <c r="Q229" i="1"/>
  <c r="L230" i="1"/>
  <c r="N230" i="1"/>
  <c r="Q230" i="1"/>
  <c r="L231" i="1"/>
  <c r="N231" i="1"/>
  <c r="Q231" i="1"/>
  <c r="L232" i="1"/>
  <c r="N232" i="1"/>
  <c r="Q232" i="1"/>
  <c r="L233" i="1"/>
  <c r="N233" i="1"/>
  <c r="Q233" i="1"/>
  <c r="L234" i="1"/>
  <c r="N234" i="1"/>
  <c r="Q234" i="1"/>
  <c r="L235" i="1"/>
  <c r="N235" i="1"/>
  <c r="Q235" i="1"/>
  <c r="L236" i="1"/>
  <c r="N236" i="1"/>
  <c r="Q236" i="1"/>
  <c r="L237" i="1"/>
  <c r="N237" i="1"/>
  <c r="Q237" i="1"/>
  <c r="L238" i="1"/>
  <c r="N238" i="1"/>
  <c r="Q238" i="1"/>
  <c r="L239" i="1"/>
  <c r="N239" i="1"/>
  <c r="Q239" i="1"/>
  <c r="L240" i="1"/>
  <c r="N240" i="1"/>
  <c r="Q240" i="1"/>
  <c r="L241" i="1"/>
  <c r="N241" i="1"/>
  <c r="Q241" i="1"/>
  <c r="L242" i="1"/>
  <c r="N242" i="1"/>
  <c r="Q242" i="1"/>
  <c r="L243" i="1"/>
  <c r="N243" i="1"/>
  <c r="Q243" i="1"/>
  <c r="L244" i="1"/>
  <c r="N244" i="1"/>
  <c r="Q244" i="1"/>
  <c r="L245" i="1"/>
  <c r="N245" i="1"/>
  <c r="Q245" i="1"/>
  <c r="L246" i="1"/>
  <c r="N246" i="1"/>
  <c r="Q246" i="1"/>
  <c r="L247" i="1"/>
  <c r="N247" i="1"/>
  <c r="Q247" i="1"/>
  <c r="L248" i="1"/>
  <c r="N248" i="1"/>
  <c r="Q248" i="1"/>
  <c r="L249" i="1"/>
  <c r="N249" i="1"/>
  <c r="Q249" i="1"/>
  <c r="L250" i="1"/>
  <c r="N250" i="1"/>
  <c r="Q250" i="1"/>
  <c r="L251" i="1"/>
  <c r="N251" i="1"/>
  <c r="Q251" i="1"/>
  <c r="L252" i="1"/>
  <c r="N252" i="1"/>
  <c r="Q252" i="1"/>
  <c r="L253" i="1"/>
  <c r="N253" i="1"/>
  <c r="Q253" i="1"/>
  <c r="L254" i="1"/>
  <c r="N254" i="1"/>
  <c r="Q254" i="1"/>
  <c r="L255" i="1"/>
  <c r="N255" i="1"/>
  <c r="Q255" i="1"/>
  <c r="L256" i="1"/>
  <c r="N256" i="1"/>
  <c r="Q256" i="1"/>
  <c r="L257" i="1"/>
  <c r="N257" i="1"/>
  <c r="Q257" i="1"/>
  <c r="L258" i="1"/>
  <c r="N258" i="1"/>
  <c r="Q258" i="1"/>
  <c r="L259" i="1"/>
  <c r="N259" i="1"/>
  <c r="Q259" i="1"/>
  <c r="L260" i="1"/>
  <c r="N260" i="1"/>
  <c r="Q260" i="1"/>
  <c r="L261" i="1"/>
  <c r="N261" i="1"/>
  <c r="Q261" i="1"/>
  <c r="L262" i="1"/>
  <c r="N262" i="1"/>
  <c r="Q262" i="1"/>
  <c r="L263" i="1"/>
  <c r="N263" i="1"/>
  <c r="Q263" i="1"/>
  <c r="L264" i="1"/>
  <c r="N264" i="1"/>
  <c r="Q264" i="1"/>
  <c r="L265" i="1"/>
  <c r="N265" i="1"/>
  <c r="Q265" i="1"/>
  <c r="L266" i="1"/>
  <c r="N266" i="1"/>
  <c r="Q266" i="1"/>
  <c r="L267" i="1"/>
  <c r="N267" i="1"/>
  <c r="Q267" i="1"/>
  <c r="L268" i="1"/>
  <c r="N268" i="1"/>
  <c r="Q268" i="1"/>
  <c r="L269" i="1"/>
  <c r="N269" i="1"/>
  <c r="Q269" i="1"/>
  <c r="L270" i="1"/>
  <c r="N270" i="1"/>
  <c r="Q270" i="1"/>
  <c r="L271" i="1"/>
  <c r="N271" i="1"/>
  <c r="Q271" i="1"/>
  <c r="L272" i="1"/>
  <c r="N272" i="1"/>
  <c r="Q272" i="1"/>
  <c r="L273" i="1"/>
  <c r="N273" i="1"/>
  <c r="Q273" i="1"/>
  <c r="L274" i="1"/>
  <c r="N274" i="1"/>
  <c r="Q274" i="1"/>
  <c r="L275" i="1"/>
  <c r="N275" i="1"/>
  <c r="Q275" i="1"/>
  <c r="L276" i="1"/>
  <c r="N276" i="1"/>
  <c r="Q276" i="1"/>
  <c r="L277" i="1"/>
  <c r="N277" i="1"/>
  <c r="Q277" i="1"/>
  <c r="L278" i="1"/>
  <c r="N278" i="1"/>
  <c r="Q278" i="1"/>
  <c r="L279" i="1"/>
  <c r="N279" i="1"/>
  <c r="Q279" i="1"/>
  <c r="L280" i="1"/>
  <c r="N280" i="1"/>
  <c r="Q280" i="1"/>
  <c r="L281" i="1"/>
  <c r="N281" i="1"/>
  <c r="Q281" i="1"/>
  <c r="L282" i="1"/>
  <c r="N282" i="1"/>
  <c r="Q282" i="1"/>
  <c r="L283" i="1"/>
  <c r="N283" i="1"/>
  <c r="Q283" i="1"/>
  <c r="L284" i="1"/>
  <c r="N284" i="1"/>
  <c r="Q284" i="1"/>
  <c r="L285" i="1"/>
  <c r="N285" i="1"/>
  <c r="Q285" i="1"/>
  <c r="L286" i="1"/>
  <c r="N286" i="1"/>
  <c r="Q286" i="1"/>
  <c r="L287" i="1"/>
  <c r="N287" i="1"/>
  <c r="Q287" i="1"/>
  <c r="L288" i="1"/>
  <c r="N288" i="1"/>
  <c r="Q288" i="1"/>
  <c r="L289" i="1"/>
  <c r="N289" i="1"/>
  <c r="Q289" i="1"/>
  <c r="L290" i="1"/>
  <c r="N290" i="1"/>
  <c r="Q290" i="1"/>
  <c r="L291" i="1"/>
  <c r="N291" i="1"/>
  <c r="Q291" i="1"/>
  <c r="L292" i="1"/>
  <c r="N292" i="1"/>
  <c r="Q292" i="1"/>
  <c r="L293" i="1"/>
  <c r="N293" i="1"/>
  <c r="Q293" i="1"/>
  <c r="L294" i="1"/>
  <c r="N294" i="1"/>
  <c r="Q294" i="1"/>
  <c r="L295" i="1"/>
  <c r="N295" i="1"/>
  <c r="Q295" i="1"/>
  <c r="L296" i="1"/>
  <c r="N296" i="1"/>
  <c r="Q296" i="1"/>
  <c r="L297" i="1"/>
  <c r="N297" i="1"/>
  <c r="Q297" i="1"/>
  <c r="L298" i="1"/>
  <c r="N298" i="1"/>
  <c r="Q298" i="1"/>
  <c r="L299" i="1"/>
  <c r="N299" i="1"/>
  <c r="Q299" i="1"/>
  <c r="L300" i="1"/>
  <c r="N300" i="1"/>
  <c r="Q300" i="1"/>
  <c r="L301" i="1"/>
  <c r="N301" i="1"/>
  <c r="Q301" i="1"/>
  <c r="L302" i="1"/>
  <c r="N302" i="1"/>
  <c r="Q302" i="1"/>
  <c r="L303" i="1"/>
  <c r="N303" i="1"/>
  <c r="Q303" i="1"/>
  <c r="L304" i="1"/>
  <c r="N304" i="1"/>
  <c r="Q304" i="1"/>
  <c r="L305" i="1"/>
  <c r="N305" i="1"/>
  <c r="Q305" i="1"/>
  <c r="L306" i="1"/>
  <c r="N306" i="1"/>
  <c r="Q306" i="1"/>
  <c r="L307" i="1"/>
  <c r="N307" i="1"/>
  <c r="Q307" i="1"/>
  <c r="L308" i="1"/>
  <c r="N308" i="1"/>
  <c r="Q308" i="1"/>
  <c r="L309" i="1"/>
  <c r="N309" i="1"/>
  <c r="Q309" i="1"/>
  <c r="L310" i="1"/>
  <c r="N310" i="1"/>
  <c r="Q310" i="1"/>
  <c r="L311" i="1"/>
  <c r="N311" i="1"/>
  <c r="Q311" i="1"/>
  <c r="L312" i="1"/>
  <c r="N312" i="1"/>
  <c r="Q312" i="1"/>
  <c r="L313" i="1"/>
  <c r="N313" i="1"/>
  <c r="Q313" i="1"/>
  <c r="L314" i="1"/>
  <c r="N314" i="1"/>
  <c r="Q314" i="1"/>
  <c r="L315" i="1"/>
  <c r="N315" i="1"/>
  <c r="Q315" i="1"/>
  <c r="L316" i="1"/>
  <c r="N316" i="1"/>
  <c r="Q316" i="1"/>
  <c r="L317" i="1"/>
  <c r="N317" i="1"/>
  <c r="Q317" i="1"/>
  <c r="L318" i="1"/>
  <c r="N318" i="1"/>
  <c r="Q318" i="1"/>
  <c r="X156" i="1"/>
  <c r="X157" i="1"/>
  <c r="AA156" i="1"/>
  <c r="AA157" i="1"/>
  <c r="L3" i="19"/>
  <c r="N3" i="19"/>
  <c r="Q3" i="19"/>
  <c r="X3" i="19"/>
  <c r="AA3" i="19"/>
  <c r="U98" i="1"/>
  <c r="W98" i="1" s="1"/>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L3" i="1"/>
  <c r="N3" i="1"/>
  <c r="Q3" i="1"/>
  <c r="L4" i="1"/>
  <c r="N4" i="1"/>
  <c r="Q4" i="1"/>
  <c r="L5" i="1"/>
  <c r="N5" i="1"/>
  <c r="Q5" i="1"/>
  <c r="L6" i="1"/>
  <c r="N6" i="1"/>
  <c r="Q6" i="1"/>
  <c r="L7" i="1"/>
  <c r="N7" i="1"/>
  <c r="Q7" i="1"/>
  <c r="L8" i="1"/>
  <c r="N8" i="1"/>
  <c r="Q8" i="1"/>
  <c r="L9" i="1"/>
  <c r="N9" i="1"/>
  <c r="Q9" i="1"/>
  <c r="L10" i="1"/>
  <c r="N10" i="1"/>
  <c r="Q10" i="1"/>
  <c r="L11" i="1"/>
  <c r="N11" i="1"/>
  <c r="Q11" i="1"/>
  <c r="L12" i="1"/>
  <c r="N12" i="1"/>
  <c r="Q12" i="1"/>
  <c r="L13" i="1"/>
  <c r="N13" i="1"/>
  <c r="Q13" i="1"/>
  <c r="L14" i="1"/>
  <c r="N14" i="1"/>
  <c r="Q14" i="1"/>
  <c r="L15" i="1"/>
  <c r="N15" i="1"/>
  <c r="Q15" i="1"/>
  <c r="L16" i="1"/>
  <c r="N16" i="1"/>
  <c r="Q16" i="1"/>
  <c r="L17" i="1"/>
  <c r="N17" i="1"/>
  <c r="Q17" i="1"/>
  <c r="L18" i="1"/>
  <c r="N18" i="1"/>
  <c r="Q18" i="1"/>
  <c r="L19" i="1"/>
  <c r="N19" i="1"/>
  <c r="Q19" i="1"/>
  <c r="L20" i="1"/>
  <c r="N20" i="1"/>
  <c r="Q20" i="1"/>
  <c r="L21" i="1"/>
  <c r="N21" i="1"/>
  <c r="Q21" i="1"/>
  <c r="L22" i="1"/>
  <c r="N22" i="1"/>
  <c r="Q22" i="1"/>
  <c r="L23" i="1"/>
  <c r="N23" i="1"/>
  <c r="Q23" i="1"/>
  <c r="L24" i="1"/>
  <c r="N24" i="1"/>
  <c r="Q24" i="1"/>
  <c r="L25" i="1"/>
  <c r="N25" i="1"/>
  <c r="Q25" i="1"/>
  <c r="L26" i="1"/>
  <c r="N26" i="1"/>
  <c r="Q26" i="1"/>
  <c r="L27" i="1"/>
  <c r="N27" i="1"/>
  <c r="Q27" i="1"/>
  <c r="L28" i="1"/>
  <c r="N28" i="1"/>
  <c r="Q28" i="1"/>
  <c r="L29" i="1"/>
  <c r="N29" i="1"/>
  <c r="Q29" i="1"/>
  <c r="L30" i="1"/>
  <c r="N30" i="1"/>
  <c r="Q30" i="1"/>
  <c r="L31" i="1"/>
  <c r="N31" i="1"/>
  <c r="Q31" i="1"/>
  <c r="L32" i="1"/>
  <c r="N32" i="1"/>
  <c r="Q32" i="1"/>
  <c r="L33" i="1"/>
  <c r="N33" i="1"/>
  <c r="Q33" i="1"/>
  <c r="L34" i="1"/>
  <c r="N34" i="1"/>
  <c r="Q34" i="1"/>
  <c r="L35" i="1"/>
  <c r="N35" i="1"/>
  <c r="Q35" i="1"/>
  <c r="L36" i="1"/>
  <c r="N36" i="1"/>
  <c r="Q36" i="1"/>
  <c r="L37" i="1"/>
  <c r="N37" i="1"/>
  <c r="Q37" i="1"/>
  <c r="L38" i="1"/>
  <c r="N38" i="1"/>
  <c r="Q38" i="1"/>
  <c r="L39" i="1"/>
  <c r="N39" i="1"/>
  <c r="Q39" i="1"/>
  <c r="L40" i="1"/>
  <c r="N40" i="1"/>
  <c r="Q40" i="1"/>
  <c r="L41" i="1"/>
  <c r="N41" i="1"/>
  <c r="Q41" i="1"/>
  <c r="L42" i="1"/>
  <c r="N42" i="1"/>
  <c r="Q42" i="1"/>
  <c r="L43" i="1"/>
  <c r="N43" i="1"/>
  <c r="Q43" i="1"/>
  <c r="L44" i="1"/>
  <c r="N44" i="1"/>
  <c r="Q44" i="1"/>
  <c r="L45" i="1"/>
  <c r="N45" i="1"/>
  <c r="Q45" i="1"/>
  <c r="L46" i="1"/>
  <c r="N46" i="1"/>
  <c r="Q46" i="1"/>
  <c r="L47" i="1"/>
  <c r="N47" i="1"/>
  <c r="Q47" i="1"/>
  <c r="L48" i="1"/>
  <c r="N48" i="1"/>
  <c r="Q48" i="1"/>
  <c r="L49" i="1"/>
  <c r="N49" i="1"/>
  <c r="Q49" i="1"/>
  <c r="L50" i="1"/>
  <c r="N50" i="1"/>
  <c r="Q50" i="1"/>
  <c r="L51" i="1"/>
  <c r="N51" i="1"/>
  <c r="Q51" i="1"/>
  <c r="L52" i="1"/>
  <c r="N52" i="1"/>
  <c r="Q52" i="1"/>
  <c r="L53" i="1"/>
  <c r="N53" i="1"/>
  <c r="Q53" i="1"/>
  <c r="L54" i="1"/>
  <c r="N54" i="1"/>
  <c r="Q54" i="1"/>
  <c r="L55" i="1"/>
  <c r="N55" i="1"/>
  <c r="Q55" i="1"/>
  <c r="L56" i="1"/>
  <c r="N56" i="1"/>
  <c r="Q56" i="1"/>
  <c r="L57" i="1"/>
  <c r="N57" i="1"/>
  <c r="Q57" i="1"/>
  <c r="L58" i="1"/>
  <c r="N58" i="1"/>
  <c r="Q58" i="1"/>
  <c r="L59" i="1"/>
  <c r="N59" i="1"/>
  <c r="Q59" i="1"/>
  <c r="L60" i="1"/>
  <c r="N60" i="1"/>
  <c r="Q60" i="1"/>
  <c r="L61" i="1"/>
  <c r="N61" i="1"/>
  <c r="Q61" i="1"/>
  <c r="L62" i="1"/>
  <c r="N62" i="1"/>
  <c r="Q62" i="1"/>
  <c r="L63" i="1"/>
  <c r="N63" i="1"/>
  <c r="Q63" i="1"/>
  <c r="L64" i="1"/>
  <c r="N64" i="1"/>
  <c r="Q64" i="1"/>
  <c r="L65" i="1"/>
  <c r="N65" i="1"/>
  <c r="Q65" i="1"/>
  <c r="L66" i="1"/>
  <c r="N66" i="1"/>
  <c r="Q66" i="1"/>
  <c r="L67" i="1"/>
  <c r="N67" i="1"/>
  <c r="Q67" i="1"/>
  <c r="L68" i="1"/>
  <c r="N68" i="1"/>
  <c r="Q68" i="1"/>
  <c r="L69" i="1"/>
  <c r="N69" i="1"/>
  <c r="Q69" i="1"/>
  <c r="L70" i="1"/>
  <c r="N70" i="1"/>
  <c r="Q70" i="1"/>
  <c r="L71" i="1"/>
  <c r="N71" i="1"/>
  <c r="Q71" i="1"/>
  <c r="L72" i="1"/>
  <c r="N72" i="1"/>
  <c r="Q72" i="1"/>
  <c r="L73" i="1"/>
  <c r="N73" i="1"/>
  <c r="Q73" i="1"/>
  <c r="L74" i="1"/>
  <c r="N74" i="1"/>
  <c r="Q74" i="1"/>
  <c r="L75" i="1"/>
  <c r="N75" i="1"/>
  <c r="Q75" i="1"/>
  <c r="L76" i="1"/>
  <c r="N76" i="1"/>
  <c r="Q76" i="1"/>
  <c r="L77" i="1"/>
  <c r="N77" i="1"/>
  <c r="Q77" i="1"/>
  <c r="L78" i="1"/>
  <c r="N78" i="1"/>
  <c r="Q78" i="1"/>
  <c r="L79" i="1"/>
  <c r="N79" i="1"/>
  <c r="Q79" i="1"/>
  <c r="L80" i="1"/>
  <c r="N80" i="1"/>
  <c r="Q80" i="1"/>
  <c r="L81" i="1"/>
  <c r="N81" i="1"/>
  <c r="Q81" i="1"/>
  <c r="L82" i="1"/>
  <c r="N82" i="1"/>
  <c r="Q82" i="1"/>
  <c r="L83" i="1"/>
  <c r="N83" i="1"/>
  <c r="Q83" i="1"/>
  <c r="L84" i="1"/>
  <c r="N84" i="1"/>
  <c r="Q84" i="1"/>
  <c r="L85" i="1"/>
  <c r="N85" i="1"/>
  <c r="Q85" i="1"/>
  <c r="L86" i="1"/>
  <c r="N86" i="1"/>
  <c r="Q86" i="1"/>
  <c r="L87" i="1"/>
  <c r="N87" i="1"/>
  <c r="Q87" i="1"/>
  <c r="L88" i="1"/>
  <c r="N88" i="1"/>
  <c r="Q88" i="1"/>
  <c r="L89" i="1"/>
  <c r="N89" i="1"/>
  <c r="Q89" i="1"/>
  <c r="L90" i="1"/>
  <c r="N90" i="1"/>
  <c r="Q90" i="1"/>
  <c r="L91" i="1"/>
  <c r="N91" i="1"/>
  <c r="Q91" i="1"/>
  <c r="L92" i="1"/>
  <c r="N92" i="1"/>
  <c r="Q92" i="1"/>
  <c r="L93" i="1"/>
  <c r="N93" i="1"/>
  <c r="Q93" i="1"/>
  <c r="L94" i="1"/>
  <c r="N94" i="1"/>
  <c r="Q94" i="1"/>
  <c r="L95" i="1"/>
  <c r="N95" i="1"/>
  <c r="Q95" i="1"/>
  <c r="L96" i="1"/>
  <c r="N96" i="1"/>
  <c r="Q96" i="1"/>
  <c r="L97" i="1"/>
  <c r="N97" i="1"/>
  <c r="Q97" i="1"/>
  <c r="L98" i="1"/>
  <c r="N98" i="1"/>
  <c r="Q98" i="1"/>
  <c r="L99" i="1"/>
  <c r="N99" i="1"/>
  <c r="Q99" i="1"/>
  <c r="L100" i="1"/>
  <c r="N100" i="1"/>
  <c r="Q100" i="1"/>
  <c r="L101" i="1"/>
  <c r="N101" i="1"/>
  <c r="Q101" i="1"/>
  <c r="L102" i="1"/>
  <c r="N102" i="1"/>
  <c r="Q102" i="1"/>
  <c r="L103" i="1"/>
  <c r="N103" i="1"/>
  <c r="Q103" i="1"/>
  <c r="L104" i="1"/>
  <c r="N104" i="1"/>
  <c r="Q104" i="1"/>
  <c r="L105" i="1"/>
  <c r="N105" i="1"/>
  <c r="Q105" i="1"/>
  <c r="L106" i="1"/>
  <c r="N106" i="1"/>
  <c r="Q106" i="1"/>
  <c r="L107" i="1"/>
  <c r="N107" i="1"/>
  <c r="Q107" i="1"/>
  <c r="L108" i="1"/>
  <c r="N108" i="1"/>
  <c r="Q108" i="1"/>
  <c r="L109" i="1"/>
  <c r="N109" i="1"/>
  <c r="Q109" i="1"/>
  <c r="L110" i="1"/>
  <c r="N110" i="1"/>
  <c r="Q110" i="1"/>
  <c r="L111" i="1"/>
  <c r="N111" i="1"/>
  <c r="Q111" i="1"/>
  <c r="L112" i="1"/>
  <c r="N112" i="1"/>
  <c r="Q112" i="1"/>
  <c r="L113" i="1"/>
  <c r="N113" i="1"/>
  <c r="Q113" i="1"/>
  <c r="L114" i="1"/>
  <c r="N114" i="1"/>
  <c r="Q114" i="1"/>
  <c r="L115" i="1"/>
  <c r="N115" i="1"/>
  <c r="Q115" i="1"/>
  <c r="L116" i="1"/>
  <c r="N116" i="1"/>
  <c r="Q116" i="1"/>
  <c r="L117" i="1"/>
  <c r="N117" i="1"/>
  <c r="Q117" i="1"/>
  <c r="L118" i="1"/>
  <c r="N118" i="1"/>
  <c r="Q118" i="1"/>
  <c r="L119" i="1"/>
  <c r="N119" i="1"/>
  <c r="Q119" i="1"/>
  <c r="L120" i="1"/>
  <c r="N120" i="1"/>
  <c r="Q120" i="1"/>
  <c r="L121" i="1"/>
  <c r="N121" i="1"/>
  <c r="Q121" i="1"/>
  <c r="L122" i="1"/>
  <c r="N122" i="1"/>
  <c r="Q122" i="1"/>
  <c r="L123" i="1"/>
  <c r="N123" i="1"/>
  <c r="Q123" i="1"/>
  <c r="L124" i="1"/>
  <c r="N124" i="1"/>
  <c r="Q124" i="1"/>
  <c r="L125" i="1"/>
  <c r="N125" i="1"/>
  <c r="Q125" i="1"/>
  <c r="L126" i="1"/>
  <c r="N126" i="1"/>
  <c r="Q126" i="1"/>
  <c r="L127" i="1"/>
  <c r="N127" i="1"/>
  <c r="Q127" i="1"/>
  <c r="L128" i="1"/>
  <c r="N128" i="1"/>
  <c r="Q128" i="1"/>
  <c r="L129" i="1"/>
  <c r="N129" i="1"/>
  <c r="Q129" i="1"/>
  <c r="L130" i="1"/>
  <c r="N130" i="1"/>
  <c r="Q130" i="1"/>
  <c r="L131" i="1"/>
  <c r="N131" i="1"/>
  <c r="Q131" i="1"/>
  <c r="L132" i="1"/>
  <c r="N132" i="1"/>
  <c r="Q132" i="1"/>
  <c r="L133" i="1"/>
  <c r="N133" i="1"/>
  <c r="Q133" i="1"/>
  <c r="L134" i="1"/>
  <c r="N134" i="1"/>
  <c r="Q134" i="1"/>
  <c r="L135" i="1"/>
  <c r="N135" i="1"/>
  <c r="Q135" i="1"/>
  <c r="L136" i="1"/>
  <c r="N136" i="1"/>
  <c r="Q136" i="1"/>
  <c r="L137" i="1"/>
  <c r="N137" i="1"/>
  <c r="Q137" i="1"/>
  <c r="L138" i="1"/>
  <c r="N138" i="1"/>
  <c r="Q138" i="1"/>
  <c r="L139" i="1"/>
  <c r="N139" i="1"/>
  <c r="Q139" i="1"/>
  <c r="L140" i="1"/>
  <c r="N140" i="1"/>
  <c r="Q140" i="1"/>
  <c r="L141" i="1"/>
  <c r="N141" i="1"/>
  <c r="Q141" i="1"/>
  <c r="L142" i="1"/>
  <c r="N142" i="1"/>
  <c r="Q142" i="1"/>
  <c r="L143" i="1"/>
  <c r="N143" i="1"/>
  <c r="Q143" i="1"/>
  <c r="L144" i="1"/>
  <c r="N144" i="1"/>
  <c r="Q144" i="1"/>
  <c r="L145" i="1"/>
  <c r="N145" i="1"/>
  <c r="Q145" i="1"/>
  <c r="L146" i="1"/>
  <c r="N146" i="1"/>
  <c r="Q146" i="1"/>
  <c r="L147" i="1"/>
  <c r="N147" i="1"/>
  <c r="Q147" i="1"/>
  <c r="L148" i="1"/>
  <c r="N148" i="1"/>
  <c r="Q148" i="1"/>
  <c r="L149" i="1"/>
  <c r="N149" i="1"/>
  <c r="Q149" i="1"/>
  <c r="L150" i="1"/>
  <c r="N150" i="1"/>
  <c r="Q150" i="1"/>
  <c r="L151" i="1"/>
  <c r="N151" i="1"/>
  <c r="Q151" i="1"/>
  <c r="L152" i="1"/>
  <c r="N152" i="1"/>
  <c r="Q152" i="1"/>
  <c r="L153" i="1"/>
  <c r="N153" i="1"/>
  <c r="Q153" i="1"/>
  <c r="L154" i="1"/>
  <c r="N154" i="1"/>
  <c r="Q154" i="1"/>
  <c r="L155" i="1"/>
  <c r="N155" i="1"/>
  <c r="Q155" i="1"/>
  <c r="B3" i="7"/>
  <c r="U3" i="7"/>
  <c r="AC3" i="7"/>
  <c r="AE3" i="7"/>
  <c r="AG3" i="7"/>
  <c r="AH3" i="7"/>
  <c r="AI3" i="7"/>
  <c r="AK3" i="7"/>
  <c r="AL3" i="7" s="1"/>
  <c r="Y2" i="15"/>
  <c r="AA2" i="15"/>
  <c r="AB2" i="15"/>
  <c r="AC2" i="15"/>
  <c r="AK2" i="15"/>
  <c r="AN2" i="15"/>
  <c r="AP2" i="15"/>
  <c r="AQ2" i="15"/>
  <c r="AR2" i="15"/>
  <c r="E120" i="4"/>
  <c r="S23" i="13"/>
  <c r="W30" i="13"/>
  <c r="W31" i="13"/>
  <c r="W32" i="13"/>
  <c r="I33" i="13"/>
  <c r="S33" i="13"/>
  <c r="W33" i="13"/>
  <c r="W34" i="13"/>
  <c r="T36" i="13"/>
  <c r="D72" i="13"/>
  <c r="D105" i="13"/>
  <c r="D138" i="13"/>
  <c r="D171" i="13"/>
  <c r="D204" i="13"/>
  <c r="H1" i="4"/>
  <c r="H8" i="4" s="1"/>
  <c r="G2" i="4"/>
  <c r="G3" i="4"/>
  <c r="G4" i="4"/>
  <c r="G5" i="4"/>
  <c r="H5" i="4"/>
  <c r="G6" i="4"/>
  <c r="H6" i="4"/>
  <c r="G7" i="4"/>
  <c r="G8" i="4"/>
  <c r="G9" i="4"/>
  <c r="G10" i="4"/>
  <c r="H10" i="4"/>
  <c r="G11" i="4"/>
  <c r="G12" i="4"/>
  <c r="H12" i="4"/>
  <c r="G13" i="4"/>
  <c r="G14" i="4"/>
  <c r="H14" i="4"/>
  <c r="G15" i="4"/>
  <c r="G16" i="4"/>
  <c r="G17" i="4"/>
  <c r="H17" i="4"/>
  <c r="G18" i="4"/>
  <c r="H18" i="4"/>
  <c r="G19" i="4"/>
  <c r="G20" i="4"/>
  <c r="H20" i="4"/>
  <c r="G21" i="4"/>
  <c r="H21" i="4"/>
  <c r="G22" i="4"/>
  <c r="H22" i="4"/>
  <c r="G23" i="4"/>
  <c r="H23" i="4"/>
  <c r="G24" i="4"/>
  <c r="G25" i="4"/>
  <c r="G26" i="4"/>
  <c r="H26" i="4"/>
  <c r="G27" i="4"/>
  <c r="H27" i="4"/>
  <c r="G28" i="4"/>
  <c r="H28" i="4"/>
  <c r="G29" i="4"/>
  <c r="H29" i="4"/>
  <c r="G30" i="4"/>
  <c r="H30" i="4"/>
  <c r="G31" i="4"/>
  <c r="G32" i="4"/>
  <c r="H32" i="4"/>
  <c r="G33" i="4"/>
  <c r="H33" i="4"/>
  <c r="G34" i="4"/>
  <c r="H34" i="4"/>
  <c r="G35" i="4"/>
  <c r="H35" i="4"/>
  <c r="G36" i="4"/>
  <c r="G37" i="4"/>
  <c r="H37" i="4"/>
  <c r="G38" i="4"/>
  <c r="H38" i="4"/>
  <c r="G39" i="4"/>
  <c r="H39" i="4"/>
  <c r="G40" i="4"/>
  <c r="G41" i="4"/>
  <c r="H41" i="4"/>
  <c r="G42" i="4"/>
  <c r="H42" i="4"/>
  <c r="G43" i="4"/>
  <c r="H43" i="4"/>
  <c r="G44" i="4"/>
  <c r="G45" i="4"/>
  <c r="H45" i="4"/>
  <c r="G46" i="4"/>
  <c r="H46" i="4"/>
  <c r="G47" i="4"/>
  <c r="H47" i="4"/>
  <c r="G48" i="4"/>
  <c r="G49" i="4"/>
  <c r="H49" i="4"/>
  <c r="G50" i="4"/>
  <c r="H50" i="4"/>
  <c r="G51" i="4"/>
  <c r="H51" i="4"/>
  <c r="G52" i="4"/>
  <c r="G53" i="4"/>
  <c r="H53" i="4"/>
  <c r="G54" i="4"/>
  <c r="H54" i="4"/>
  <c r="G55" i="4"/>
  <c r="H55" i="4"/>
  <c r="G56" i="4"/>
  <c r="G57" i="4"/>
  <c r="H57" i="4"/>
  <c r="G58" i="4"/>
  <c r="H58" i="4"/>
  <c r="G59" i="4"/>
  <c r="H59" i="4"/>
  <c r="G60" i="4"/>
  <c r="G61" i="4"/>
  <c r="H61" i="4"/>
  <c r="G62" i="4"/>
  <c r="H62" i="4"/>
  <c r="G63" i="4"/>
  <c r="H63" i="4"/>
  <c r="G64" i="4"/>
  <c r="G65" i="4"/>
  <c r="H65" i="4"/>
  <c r="G66" i="4"/>
  <c r="H66" i="4"/>
  <c r="G67" i="4"/>
  <c r="H67" i="4"/>
  <c r="G68" i="4"/>
  <c r="G69" i="4"/>
  <c r="H69" i="4"/>
  <c r="G70" i="4"/>
  <c r="H70" i="4"/>
  <c r="G71" i="4"/>
  <c r="H71" i="4"/>
  <c r="G72" i="4"/>
  <c r="G73" i="4"/>
  <c r="H73" i="4"/>
  <c r="G74" i="4"/>
  <c r="H74" i="4"/>
  <c r="G75" i="4"/>
  <c r="H75" i="4"/>
  <c r="G76" i="4"/>
  <c r="G77" i="4"/>
  <c r="H77" i="4"/>
  <c r="G78" i="4"/>
  <c r="H78" i="4"/>
  <c r="G79" i="4"/>
  <c r="H79" i="4"/>
  <c r="G80" i="4"/>
  <c r="G81" i="4"/>
  <c r="H81" i="4"/>
  <c r="G82" i="4"/>
  <c r="H82" i="4"/>
  <c r="G83" i="4"/>
  <c r="H83" i="4"/>
  <c r="G84" i="4"/>
  <c r="G85" i="4"/>
  <c r="H85" i="4"/>
  <c r="E88" i="4"/>
  <c r="S25" i="13"/>
  <c r="T25" i="13" s="1"/>
  <c r="E89" i="4"/>
  <c r="S7" i="13"/>
  <c r="T7" i="13" s="1"/>
  <c r="E90" i="4"/>
  <c r="S16" i="13" s="1"/>
  <c r="T16" i="13" s="1"/>
  <c r="E91" i="4"/>
  <c r="S4" i="13"/>
  <c r="T4" i="13" s="1"/>
  <c r="E92" i="4"/>
  <c r="S12" i="13"/>
  <c r="T12" i="13" s="1"/>
  <c r="E93" i="4"/>
  <c r="S34" i="13"/>
  <c r="T34" i="13"/>
  <c r="E94" i="4"/>
  <c r="S17" i="13" s="1"/>
  <c r="T17" i="13" s="1"/>
  <c r="E95" i="4"/>
  <c r="S24" i="13"/>
  <c r="T24" i="13" s="1"/>
  <c r="E96" i="4"/>
  <c r="S15" i="13" s="1"/>
  <c r="T15" i="13" s="1"/>
  <c r="E97" i="4"/>
  <c r="S11" i="13"/>
  <c r="T11" i="13" s="1"/>
  <c r="E98" i="4"/>
  <c r="E99" i="4"/>
  <c r="S9" i="13"/>
  <c r="T9" i="13" s="1"/>
  <c r="E100" i="4"/>
  <c r="S6" i="13" s="1"/>
  <c r="T6" i="13"/>
  <c r="E101" i="4"/>
  <c r="S18" i="13" s="1"/>
  <c r="T18" i="13" s="1"/>
  <c r="E102" i="4"/>
  <c r="S8" i="13" s="1"/>
  <c r="T8" i="13" s="1"/>
  <c r="E103" i="4"/>
  <c r="S10" i="13"/>
  <c r="T10" i="13" s="1"/>
  <c r="E104" i="4"/>
  <c r="S13" i="13" s="1"/>
  <c r="T13" i="13"/>
  <c r="E105" i="4"/>
  <c r="S3" i="13"/>
  <c r="T3" i="13" s="1"/>
  <c r="E106" i="4"/>
  <c r="S22" i="13" s="1"/>
  <c r="T22" i="13" s="1"/>
  <c r="E107" i="4"/>
  <c r="S5" i="13"/>
  <c r="T5" i="13" s="1"/>
  <c r="E108" i="4"/>
  <c r="S21" i="13" s="1"/>
  <c r="T21" i="13"/>
  <c r="E109" i="4"/>
  <c r="S19" i="13"/>
  <c r="T19" i="13"/>
  <c r="E110" i="4"/>
  <c r="S20" i="13"/>
  <c r="T20" i="13" s="1"/>
  <c r="E111" i="4"/>
  <c r="S14" i="13"/>
  <c r="T14" i="13" s="1"/>
  <c r="E112" i="4"/>
  <c r="S26" i="13" s="1"/>
  <c r="E113" i="4"/>
  <c r="S27" i="13"/>
  <c r="T27" i="13" s="1"/>
  <c r="E114" i="4"/>
  <c r="S28" i="13" s="1"/>
  <c r="E115" i="4"/>
  <c r="S29" i="13" s="1"/>
  <c r="E116" i="4"/>
  <c r="E117" i="4"/>
  <c r="E118" i="4"/>
  <c r="E119" i="4"/>
  <c r="A5" i="2"/>
  <c r="T693" i="1" s="1"/>
  <c r="U693" i="1" s="1"/>
  <c r="W693" i="1" s="1"/>
  <c r="H5" i="2"/>
  <c r="J5" i="2" s="1"/>
  <c r="A6" i="2"/>
  <c r="T418" i="1" s="1"/>
  <c r="U418" i="1" s="1"/>
  <c r="H6" i="2"/>
  <c r="A7" i="2"/>
  <c r="H7" i="2"/>
  <c r="A8" i="2"/>
  <c r="H8" i="2"/>
  <c r="A9" i="2"/>
  <c r="H9" i="2"/>
  <c r="A10" i="2"/>
  <c r="H10" i="2"/>
  <c r="A11" i="2"/>
  <c r="H11" i="2"/>
  <c r="A12" i="2"/>
  <c r="H12" i="2"/>
  <c r="A13" i="2"/>
  <c r="H13" i="2"/>
  <c r="A14" i="2"/>
  <c r="H14" i="2"/>
  <c r="A15" i="2"/>
  <c r="H15" i="2"/>
  <c r="A16" i="2"/>
  <c r="H16" i="2"/>
  <c r="A17" i="2"/>
  <c r="H17" i="2"/>
  <c r="A18" i="2"/>
  <c r="H18" i="2"/>
  <c r="A19" i="2"/>
  <c r="H19" i="2"/>
  <c r="A20" i="2"/>
  <c r="H20" i="2"/>
  <c r="A21" i="2"/>
  <c r="H21" i="2"/>
  <c r="A22" i="2"/>
  <c r="H22" i="2"/>
  <c r="A23" i="2"/>
  <c r="H23" i="2"/>
  <c r="A24" i="2"/>
  <c r="H24" i="2"/>
  <c r="A25" i="2"/>
  <c r="H25" i="2"/>
  <c r="A26" i="2"/>
  <c r="H26" i="2"/>
  <c r="A27" i="2"/>
  <c r="H27" i="2"/>
  <c r="A28" i="2"/>
  <c r="H28" i="2"/>
  <c r="A29" i="2"/>
  <c r="H29" i="2"/>
  <c r="A30" i="2"/>
  <c r="H30" i="2"/>
  <c r="A31" i="2"/>
  <c r="H31" i="2"/>
  <c r="A32" i="2"/>
  <c r="H32" i="2"/>
  <c r="A33" i="2"/>
  <c r="H33" i="2"/>
  <c r="A34" i="2"/>
  <c r="H34" i="2"/>
  <c r="A35" i="2"/>
  <c r="H35" i="2"/>
  <c r="A36" i="2"/>
  <c r="H36" i="2"/>
  <c r="A37" i="2"/>
  <c r="H37" i="2"/>
  <c r="A38" i="2"/>
  <c r="H38" i="2"/>
  <c r="A39" i="2"/>
  <c r="H39" i="2"/>
  <c r="A40" i="2"/>
  <c r="H40" i="2"/>
  <c r="A41" i="2"/>
  <c r="H41" i="2"/>
  <c r="A42" i="2"/>
  <c r="H42" i="2"/>
  <c r="A43" i="2"/>
  <c r="H43" i="2"/>
  <c r="A44" i="2"/>
  <c r="H44" i="2"/>
  <c r="A45" i="2"/>
  <c r="H45" i="2"/>
  <c r="A46" i="2"/>
  <c r="H46" i="2"/>
  <c r="A47" i="2"/>
  <c r="H47" i="2"/>
  <c r="A48" i="2"/>
  <c r="H48" i="2"/>
  <c r="A49" i="2"/>
  <c r="H49" i="2"/>
  <c r="A50" i="2"/>
  <c r="H50" i="2"/>
  <c r="A51" i="2"/>
  <c r="H51" i="2"/>
  <c r="A52" i="2"/>
  <c r="H52" i="2"/>
  <c r="A53" i="2"/>
  <c r="H53" i="2"/>
  <c r="A54" i="2"/>
  <c r="H54" i="2"/>
  <c r="A55" i="2"/>
  <c r="H55" i="2"/>
  <c r="A56" i="2"/>
  <c r="H56" i="2"/>
  <c r="A57" i="2"/>
  <c r="H57" i="2"/>
  <c r="A58" i="2"/>
  <c r="H58" i="2"/>
  <c r="A59" i="2"/>
  <c r="H59" i="2"/>
  <c r="A60" i="2"/>
  <c r="H60" i="2"/>
  <c r="A61" i="2"/>
  <c r="A62" i="2"/>
  <c r="A63" i="2"/>
  <c r="A64" i="2"/>
  <c r="H64" i="2"/>
  <c r="A65" i="2"/>
  <c r="H65" i="2"/>
  <c r="A66" i="2"/>
  <c r="H66" i="2"/>
  <c r="A67" i="2"/>
  <c r="H67" i="2"/>
  <c r="A68" i="2"/>
  <c r="H68" i="2"/>
  <c r="A69" i="2"/>
  <c r="H69" i="2"/>
  <c r="A70" i="2"/>
  <c r="H70" i="2"/>
  <c r="A71" i="2"/>
  <c r="H71" i="2"/>
  <c r="A72" i="2"/>
  <c r="H72" i="2"/>
  <c r="A73" i="2"/>
  <c r="H73" i="2"/>
  <c r="A74" i="2"/>
  <c r="H74" i="2"/>
  <c r="A75" i="2"/>
  <c r="H75" i="2"/>
  <c r="A76" i="2"/>
  <c r="H76" i="2"/>
  <c r="A77" i="2"/>
  <c r="H77" i="2"/>
  <c r="A78" i="2"/>
  <c r="H78" i="2"/>
  <c r="A79" i="2"/>
  <c r="H79" i="2"/>
  <c r="A80" i="2"/>
  <c r="H80" i="2"/>
  <c r="A81" i="2"/>
  <c r="H81" i="2"/>
  <c r="A82" i="2"/>
  <c r="H82" i="2"/>
  <c r="A83" i="2"/>
  <c r="H83" i="2"/>
  <c r="A84" i="2"/>
  <c r="H84" i="2"/>
  <c r="A85" i="2"/>
  <c r="H85" i="2"/>
  <c r="A86" i="2"/>
  <c r="H86" i="2"/>
  <c r="A87" i="2"/>
  <c r="H87" i="2"/>
  <c r="A88" i="2"/>
  <c r="H88" i="2"/>
  <c r="A89" i="2"/>
  <c r="H89" i="2"/>
  <c r="A90" i="2"/>
  <c r="H90" i="2"/>
  <c r="A91" i="2"/>
  <c r="H91" i="2"/>
  <c r="A92" i="2"/>
  <c r="H92" i="2"/>
  <c r="A93" i="2"/>
  <c r="H93" i="2"/>
  <c r="A94" i="2"/>
  <c r="H94" i="2"/>
  <c r="A95" i="2"/>
  <c r="H95" i="2"/>
  <c r="A96" i="2"/>
  <c r="H96" i="2"/>
  <c r="A97" i="2"/>
  <c r="H97" i="2"/>
  <c r="A98" i="2"/>
  <c r="H98" i="2"/>
  <c r="A99" i="2"/>
  <c r="H99" i="2"/>
  <c r="A100" i="2"/>
  <c r="H100" i="2"/>
  <c r="A101" i="2"/>
  <c r="H101" i="2"/>
  <c r="A102" i="2"/>
  <c r="H102" i="2"/>
  <c r="A103" i="2"/>
  <c r="H103" i="2"/>
  <c r="A104" i="2"/>
  <c r="H104" i="2"/>
  <c r="A105" i="2"/>
  <c r="H105" i="2"/>
  <c r="A106" i="2"/>
  <c r="H106" i="2"/>
  <c r="A107" i="2"/>
  <c r="H107" i="2"/>
  <c r="A108" i="2"/>
  <c r="H108" i="2"/>
  <c r="A109" i="2"/>
  <c r="H109" i="2"/>
  <c r="A110" i="2"/>
  <c r="H110" i="2"/>
  <c r="A111" i="2"/>
  <c r="H111" i="2"/>
  <c r="A112" i="2"/>
  <c r="H112" i="2"/>
  <c r="A113" i="2"/>
  <c r="H113" i="2"/>
  <c r="A114" i="2"/>
  <c r="H114" i="2"/>
  <c r="A115" i="2"/>
  <c r="H115" i="2"/>
  <c r="A116" i="2"/>
  <c r="H116" i="2"/>
  <c r="A117" i="2"/>
  <c r="H117" i="2"/>
  <c r="A118" i="2"/>
  <c r="H118" i="2"/>
  <c r="A119" i="2"/>
  <c r="H119" i="2"/>
  <c r="A120" i="2"/>
  <c r="H120" i="2"/>
  <c r="A121" i="2"/>
  <c r="H121" i="2"/>
  <c r="A122" i="2"/>
  <c r="H122" i="2"/>
  <c r="A123" i="2"/>
  <c r="H123" i="2"/>
  <c r="A124" i="2"/>
  <c r="H124" i="2"/>
  <c r="A125" i="2"/>
  <c r="H125" i="2"/>
  <c r="A126" i="2"/>
  <c r="H126" i="2"/>
  <c r="A127" i="2"/>
  <c r="H127" i="2"/>
  <c r="A128" i="2"/>
  <c r="H128" i="2"/>
  <c r="A129" i="2"/>
  <c r="H129" i="2"/>
  <c r="A130" i="2"/>
  <c r="H130" i="2"/>
  <c r="A131" i="2"/>
  <c r="H131" i="2"/>
  <c r="A132" i="2"/>
  <c r="H132" i="2"/>
  <c r="A133" i="2"/>
  <c r="H133" i="2"/>
  <c r="A134" i="2"/>
  <c r="H134" i="2"/>
  <c r="A135" i="2"/>
  <c r="H135" i="2"/>
  <c r="A136" i="2"/>
  <c r="H136" i="2"/>
  <c r="A137" i="2"/>
  <c r="H137" i="2"/>
  <c r="A138" i="2"/>
  <c r="H138" i="2"/>
  <c r="A139" i="2"/>
  <c r="H139" i="2"/>
  <c r="A140" i="2"/>
  <c r="H140" i="2"/>
  <c r="A141" i="2"/>
  <c r="H141" i="2"/>
  <c r="A142" i="2"/>
  <c r="H142" i="2"/>
  <c r="A143" i="2"/>
  <c r="H143" i="2"/>
  <c r="A144" i="2"/>
  <c r="H144" i="2"/>
  <c r="A145" i="2"/>
  <c r="H145" i="2"/>
  <c r="A146" i="2"/>
  <c r="H146" i="2"/>
  <c r="A147" i="2"/>
  <c r="H147" i="2"/>
  <c r="A148" i="2"/>
  <c r="H148" i="2"/>
  <c r="A149" i="2"/>
  <c r="H149" i="2"/>
  <c r="A150" i="2"/>
  <c r="H150" i="2"/>
  <c r="A151" i="2"/>
  <c r="H151" i="2"/>
  <c r="A152" i="2"/>
  <c r="H152" i="2"/>
  <c r="A153" i="2"/>
  <c r="H153" i="2"/>
  <c r="A154" i="2"/>
  <c r="H154" i="2"/>
  <c r="A155" i="2"/>
  <c r="H155" i="2"/>
  <c r="A156" i="2"/>
  <c r="H156" i="2"/>
  <c r="A157" i="2"/>
  <c r="H157" i="2"/>
  <c r="A158" i="2"/>
  <c r="H158" i="2"/>
  <c r="A159" i="2"/>
  <c r="H159" i="2"/>
  <c r="A160" i="2"/>
  <c r="H160" i="2"/>
  <c r="A161" i="2"/>
  <c r="H161" i="2"/>
  <c r="A162" i="2"/>
  <c r="H162" i="2"/>
  <c r="A163" i="2"/>
  <c r="H163" i="2"/>
  <c r="A164" i="2"/>
  <c r="H164" i="2"/>
  <c r="A165" i="2"/>
  <c r="H165" i="2"/>
  <c r="A166" i="2"/>
  <c r="H166" i="2"/>
  <c r="A167" i="2"/>
  <c r="H167" i="2"/>
  <c r="A168" i="2"/>
  <c r="H168" i="2"/>
  <c r="A169" i="2"/>
  <c r="H169" i="2"/>
  <c r="A170" i="2"/>
  <c r="H170" i="2"/>
  <c r="A171" i="2"/>
  <c r="H171" i="2"/>
  <c r="A172" i="2"/>
  <c r="H172" i="2"/>
  <c r="A173" i="2"/>
  <c r="H173" i="2"/>
  <c r="A174" i="2"/>
  <c r="H174" i="2"/>
  <c r="A175" i="2"/>
  <c r="H175" i="2"/>
  <c r="A176" i="2"/>
  <c r="H176" i="2"/>
  <c r="A177" i="2"/>
  <c r="H177" i="2"/>
  <c r="A178" i="2"/>
  <c r="H178" i="2"/>
  <c r="A179" i="2"/>
  <c r="H179" i="2"/>
  <c r="A180" i="2"/>
  <c r="H180" i="2"/>
  <c r="A181" i="2"/>
  <c r="H181" i="2"/>
  <c r="A182" i="2"/>
  <c r="H182" i="2"/>
  <c r="A183" i="2"/>
  <c r="H183" i="2"/>
  <c r="A184" i="2"/>
  <c r="H184" i="2"/>
  <c r="A185" i="2"/>
  <c r="H185" i="2"/>
  <c r="A186" i="2"/>
  <c r="H186" i="2"/>
  <c r="A187" i="2"/>
  <c r="H187" i="2"/>
  <c r="A188" i="2"/>
  <c r="H188" i="2"/>
  <c r="A189" i="2"/>
  <c r="H189" i="2"/>
  <c r="A190" i="2"/>
  <c r="H190" i="2"/>
  <c r="A191" i="2"/>
  <c r="H191" i="2"/>
  <c r="A192" i="2"/>
  <c r="H192" i="2"/>
  <c r="A193" i="2"/>
  <c r="H193" i="2"/>
  <c r="A194" i="2"/>
  <c r="H194" i="2"/>
  <c r="A195" i="2"/>
  <c r="H195" i="2"/>
  <c r="A196" i="2"/>
  <c r="H196" i="2"/>
  <c r="A197" i="2"/>
  <c r="H197" i="2"/>
  <c r="A198" i="2"/>
  <c r="H198" i="2"/>
  <c r="A199" i="2"/>
  <c r="H199" i="2"/>
  <c r="A200" i="2"/>
  <c r="H200" i="2"/>
  <c r="A201" i="2"/>
  <c r="H201" i="2"/>
  <c r="A202" i="2"/>
  <c r="H202" i="2"/>
  <c r="A203" i="2"/>
  <c r="H203" i="2"/>
  <c r="A204" i="2"/>
  <c r="H204" i="2"/>
  <c r="A205" i="2"/>
  <c r="H205" i="2"/>
  <c r="A206" i="2"/>
  <c r="H206" i="2"/>
  <c r="A207" i="2"/>
  <c r="H207" i="2"/>
  <c r="A208" i="2"/>
  <c r="H208" i="2"/>
  <c r="A209" i="2"/>
  <c r="H209" i="2"/>
  <c r="A210" i="2"/>
  <c r="H210" i="2"/>
  <c r="A211" i="2"/>
  <c r="H211" i="2"/>
  <c r="A212" i="2"/>
  <c r="H212" i="2"/>
  <c r="A213" i="2"/>
  <c r="H213" i="2"/>
  <c r="A214" i="2"/>
  <c r="H214" i="2"/>
  <c r="A215" i="2"/>
  <c r="H215" i="2"/>
  <c r="A216" i="2"/>
  <c r="H216" i="2"/>
  <c r="A217" i="2"/>
  <c r="H217" i="2"/>
  <c r="A218" i="2"/>
  <c r="H218" i="2"/>
  <c r="A219" i="2"/>
  <c r="H219" i="2"/>
  <c r="A220" i="2"/>
  <c r="H220" i="2"/>
  <c r="A221" i="2"/>
  <c r="H221" i="2"/>
  <c r="A222" i="2"/>
  <c r="H222" i="2"/>
  <c r="A223" i="2"/>
  <c r="H223" i="2"/>
  <c r="A224" i="2"/>
  <c r="H224" i="2"/>
  <c r="A225" i="2"/>
  <c r="H225" i="2"/>
  <c r="A226" i="2"/>
  <c r="H226" i="2"/>
  <c r="A227" i="2"/>
  <c r="H227" i="2"/>
  <c r="A228" i="2"/>
  <c r="H228" i="2"/>
  <c r="A229" i="2"/>
  <c r="H229" i="2"/>
  <c r="A230" i="2"/>
  <c r="H230" i="2"/>
  <c r="A231" i="2"/>
  <c r="H231" i="2"/>
  <c r="A232" i="2"/>
  <c r="H232" i="2"/>
  <c r="A233" i="2"/>
  <c r="H233" i="2"/>
  <c r="A234" i="2"/>
  <c r="H234" i="2"/>
  <c r="A235" i="2"/>
  <c r="H235" i="2"/>
  <c r="A236" i="2"/>
  <c r="H236" i="2"/>
  <c r="A237" i="2"/>
  <c r="H237" i="2"/>
  <c r="A238" i="2"/>
  <c r="H238" i="2"/>
  <c r="A239" i="2"/>
  <c r="H239" i="2"/>
  <c r="A240" i="2"/>
  <c r="H240" i="2"/>
  <c r="A241" i="2"/>
  <c r="H241" i="2"/>
  <c r="A242" i="2"/>
  <c r="H242" i="2"/>
  <c r="A243" i="2"/>
  <c r="H243" i="2"/>
  <c r="A244" i="2"/>
  <c r="H244" i="2"/>
  <c r="A245" i="2"/>
  <c r="H245" i="2"/>
  <c r="A246" i="2"/>
  <c r="H246" i="2"/>
  <c r="A247" i="2"/>
  <c r="H247" i="2"/>
  <c r="A248" i="2"/>
  <c r="H248" i="2"/>
  <c r="A249" i="2"/>
  <c r="H249" i="2"/>
  <c r="A250" i="2"/>
  <c r="H250" i="2"/>
  <c r="A251" i="2"/>
  <c r="H251" i="2"/>
  <c r="A252" i="2"/>
  <c r="H252" i="2"/>
  <c r="A253" i="2"/>
  <c r="H253" i="2"/>
  <c r="A254" i="2"/>
  <c r="H254" i="2"/>
  <c r="A255" i="2"/>
  <c r="H255" i="2"/>
  <c r="A256" i="2"/>
  <c r="H256" i="2"/>
  <c r="A257" i="2"/>
  <c r="H257" i="2"/>
  <c r="A258" i="2"/>
  <c r="H258" i="2"/>
  <c r="A259" i="2"/>
  <c r="H259" i="2"/>
  <c r="A260" i="2"/>
  <c r="H260" i="2"/>
  <c r="A261" i="2"/>
  <c r="H261" i="2"/>
  <c r="A262" i="2"/>
  <c r="H262" i="2"/>
  <c r="A263" i="2"/>
  <c r="H263" i="2"/>
  <c r="A264" i="2"/>
  <c r="H264" i="2"/>
  <c r="A265" i="2"/>
  <c r="H265" i="2"/>
  <c r="A266" i="2"/>
  <c r="H266" i="2"/>
  <c r="A267" i="2"/>
  <c r="H267" i="2"/>
  <c r="A268" i="2"/>
  <c r="H268" i="2"/>
  <c r="A269" i="2"/>
  <c r="H269" i="2"/>
  <c r="A270" i="2"/>
  <c r="H270" i="2"/>
  <c r="A271" i="2"/>
  <c r="H271" i="2"/>
  <c r="A272" i="2"/>
  <c r="H272" i="2"/>
  <c r="A273" i="2"/>
  <c r="H273" i="2"/>
  <c r="A274" i="2"/>
  <c r="H274" i="2"/>
  <c r="A275" i="2"/>
  <c r="H275" i="2"/>
  <c r="A276" i="2"/>
  <c r="H276" i="2"/>
  <c r="A277" i="2"/>
  <c r="H277" i="2"/>
  <c r="A278" i="2"/>
  <c r="H278" i="2"/>
  <c r="A279" i="2"/>
  <c r="H279" i="2"/>
  <c r="A280" i="2"/>
  <c r="H280" i="2"/>
  <c r="A281" i="2"/>
  <c r="H281" i="2"/>
  <c r="A282" i="2"/>
  <c r="H282" i="2"/>
  <c r="A283" i="2"/>
  <c r="H283" i="2"/>
  <c r="A284" i="2"/>
  <c r="H284" i="2"/>
  <c r="A285" i="2"/>
  <c r="H285" i="2"/>
  <c r="A286" i="2"/>
  <c r="H286" i="2"/>
  <c r="A287" i="2"/>
  <c r="H287" i="2"/>
  <c r="A288" i="2"/>
  <c r="H288" i="2"/>
  <c r="A289" i="2"/>
  <c r="H289" i="2"/>
  <c r="A290" i="2"/>
  <c r="H290" i="2"/>
  <c r="A291" i="2"/>
  <c r="H291" i="2"/>
  <c r="A292" i="2"/>
  <c r="H292" i="2"/>
  <c r="A293" i="2"/>
  <c r="H293" i="2"/>
  <c r="A294" i="2"/>
  <c r="H294" i="2"/>
  <c r="A295" i="2"/>
  <c r="H295" i="2"/>
  <c r="A296" i="2"/>
  <c r="H296" i="2"/>
  <c r="A297" i="2"/>
  <c r="H297" i="2"/>
  <c r="A298" i="2"/>
  <c r="H298" i="2"/>
  <c r="A299" i="2"/>
  <c r="H299" i="2"/>
  <c r="A300" i="2"/>
  <c r="H300" i="2"/>
  <c r="A301" i="2"/>
  <c r="H301" i="2"/>
  <c r="A302" i="2"/>
  <c r="H302" i="2"/>
  <c r="A303" i="2"/>
  <c r="H303" i="2"/>
  <c r="A304" i="2"/>
  <c r="H304" i="2"/>
  <c r="A305" i="2"/>
  <c r="H305" i="2"/>
  <c r="A306" i="2"/>
  <c r="H306" i="2"/>
  <c r="A307" i="2"/>
  <c r="H307" i="2"/>
  <c r="A308" i="2"/>
  <c r="H308" i="2"/>
  <c r="A309" i="2"/>
  <c r="H309" i="2"/>
  <c r="A310" i="2"/>
  <c r="H310" i="2"/>
  <c r="A311" i="2"/>
  <c r="H311" i="2"/>
  <c r="A312" i="2"/>
  <c r="H312" i="2"/>
  <c r="A313" i="2"/>
  <c r="H313" i="2"/>
  <c r="A314" i="2"/>
  <c r="H314" i="2"/>
  <c r="A315" i="2"/>
  <c r="H315" i="2"/>
  <c r="A316" i="2"/>
  <c r="H316" i="2"/>
  <c r="A317" i="2"/>
  <c r="H317" i="2"/>
  <c r="A318" i="2"/>
  <c r="H318" i="2"/>
  <c r="A319" i="2"/>
  <c r="H319" i="2"/>
  <c r="A320" i="2"/>
  <c r="H320" i="2"/>
  <c r="A321" i="2"/>
  <c r="H321" i="2"/>
  <c r="A322" i="2"/>
  <c r="H322" i="2"/>
  <c r="A323" i="2"/>
  <c r="H323" i="2"/>
  <c r="A324" i="2"/>
  <c r="H324" i="2"/>
  <c r="A325" i="2"/>
  <c r="H325" i="2"/>
  <c r="A326" i="2"/>
  <c r="H326" i="2"/>
  <c r="A327" i="2"/>
  <c r="H327" i="2"/>
  <c r="A328" i="2"/>
  <c r="H328" i="2"/>
  <c r="A329" i="2"/>
  <c r="H329" i="2"/>
  <c r="A330" i="2"/>
  <c r="H330" i="2"/>
  <c r="A331" i="2"/>
  <c r="H331" i="2"/>
  <c r="A332" i="2"/>
  <c r="H332" i="2"/>
  <c r="A333" i="2"/>
  <c r="H333" i="2"/>
  <c r="A334" i="2"/>
  <c r="H334" i="2"/>
  <c r="A335" i="2"/>
  <c r="H335" i="2"/>
  <c r="A336" i="2"/>
  <c r="H336" i="2"/>
  <c r="A337" i="2"/>
  <c r="H337" i="2"/>
  <c r="A338" i="2"/>
  <c r="H338" i="2"/>
  <c r="A339" i="2"/>
  <c r="H339" i="2"/>
  <c r="A340" i="2"/>
  <c r="H340" i="2"/>
  <c r="A341" i="2"/>
  <c r="H341" i="2"/>
  <c r="A342" i="2"/>
  <c r="H342" i="2"/>
  <c r="A343" i="2"/>
  <c r="H343" i="2"/>
  <c r="A344" i="2"/>
  <c r="H344" i="2"/>
  <c r="A345" i="2"/>
  <c r="H345" i="2"/>
  <c r="A346" i="2"/>
  <c r="H346" i="2"/>
  <c r="A347" i="2"/>
  <c r="H347" i="2"/>
  <c r="A348" i="2"/>
  <c r="H348" i="2"/>
  <c r="A349" i="2"/>
  <c r="H349" i="2"/>
  <c r="A350" i="2"/>
  <c r="H350" i="2"/>
  <c r="A351" i="2"/>
  <c r="H351" i="2"/>
  <c r="A352" i="2"/>
  <c r="H352" i="2"/>
  <c r="A353" i="2"/>
  <c r="H353" i="2"/>
  <c r="A354" i="2"/>
  <c r="H354" i="2"/>
  <c r="A355" i="2"/>
  <c r="H355" i="2"/>
  <c r="A356" i="2"/>
  <c r="H356" i="2"/>
  <c r="A357" i="2"/>
  <c r="H357" i="2"/>
  <c r="A358" i="2"/>
  <c r="H358" i="2"/>
  <c r="A359" i="2"/>
  <c r="H359" i="2"/>
  <c r="A360" i="2"/>
  <c r="H360" i="2"/>
  <c r="A361" i="2"/>
  <c r="A362" i="2"/>
  <c r="A363" i="2"/>
  <c r="H363" i="2"/>
  <c r="A364" i="2"/>
  <c r="H364" i="2"/>
  <c r="A365" i="2"/>
  <c r="H365" i="2"/>
  <c r="A366" i="2"/>
  <c r="H366" i="2"/>
  <c r="A367" i="2"/>
  <c r="H367" i="2"/>
  <c r="A368" i="2"/>
  <c r="H368" i="2"/>
  <c r="A369" i="2"/>
  <c r="H369" i="2"/>
  <c r="A370" i="2"/>
  <c r="H370" i="2"/>
  <c r="A371" i="2"/>
  <c r="H371" i="2"/>
  <c r="A372" i="2"/>
  <c r="H372" i="2"/>
  <c r="A373" i="2"/>
  <c r="H373" i="2"/>
  <c r="A374" i="2"/>
  <c r="H374" i="2"/>
  <c r="A375" i="2"/>
  <c r="H375" i="2"/>
  <c r="A376" i="2"/>
  <c r="H376" i="2"/>
  <c r="A377" i="2"/>
  <c r="H377" i="2"/>
  <c r="A378" i="2"/>
  <c r="H378" i="2"/>
  <c r="A379" i="2"/>
  <c r="H379" i="2"/>
  <c r="A380" i="2"/>
  <c r="H380" i="2"/>
  <c r="A381" i="2"/>
  <c r="H381" i="2"/>
  <c r="A382" i="2"/>
  <c r="H382" i="2"/>
  <c r="A383" i="2"/>
  <c r="H383" i="2"/>
  <c r="A384" i="2"/>
  <c r="H384" i="2"/>
  <c r="A385" i="2"/>
  <c r="H385" i="2"/>
  <c r="A386" i="2"/>
  <c r="H386" i="2"/>
  <c r="A387" i="2"/>
  <c r="H387" i="2"/>
  <c r="A388" i="2"/>
  <c r="H388" i="2"/>
  <c r="A389" i="2"/>
  <c r="H389" i="2"/>
  <c r="A390" i="2"/>
  <c r="H390" i="2"/>
  <c r="A391" i="2"/>
  <c r="H391" i="2"/>
  <c r="A392" i="2"/>
  <c r="H392" i="2"/>
  <c r="A393" i="2"/>
  <c r="H393" i="2"/>
  <c r="A394" i="2"/>
  <c r="H394" i="2"/>
  <c r="A395" i="2"/>
  <c r="H395" i="2"/>
  <c r="A396" i="2"/>
  <c r="A397" i="2"/>
  <c r="H397" i="2"/>
  <c r="A398" i="2"/>
  <c r="H398" i="2"/>
  <c r="A399" i="2"/>
  <c r="H399" i="2"/>
  <c r="A400" i="2"/>
  <c r="H400" i="2"/>
  <c r="A401" i="2"/>
  <c r="H401" i="2"/>
  <c r="A402" i="2"/>
  <c r="A403" i="2"/>
  <c r="A404" i="2"/>
  <c r="H404" i="2"/>
  <c r="A405" i="2"/>
  <c r="H405" i="2"/>
  <c r="A406" i="2"/>
  <c r="H406" i="2"/>
  <c r="A407" i="2"/>
  <c r="H407" i="2"/>
  <c r="A408" i="2"/>
  <c r="H408" i="2"/>
  <c r="A409" i="2"/>
  <c r="H409" i="2"/>
  <c r="A410" i="2"/>
  <c r="H410" i="2"/>
  <c r="A411" i="2"/>
  <c r="H411" i="2"/>
  <c r="A412" i="2"/>
  <c r="H412" i="2"/>
  <c r="A413" i="2"/>
  <c r="H413" i="2"/>
  <c r="A414" i="2"/>
  <c r="H414" i="2"/>
  <c r="A415" i="2"/>
  <c r="H415" i="2"/>
  <c r="A416" i="2"/>
  <c r="H416" i="2"/>
  <c r="A417" i="2"/>
  <c r="H417" i="2"/>
  <c r="A418" i="2"/>
  <c r="H418" i="2"/>
  <c r="A419" i="2"/>
  <c r="H419" i="2"/>
  <c r="A420" i="2"/>
  <c r="H420" i="2"/>
  <c r="A421" i="2"/>
  <c r="H421" i="2"/>
  <c r="A422" i="2"/>
  <c r="H422" i="2"/>
  <c r="A423" i="2"/>
  <c r="H423" i="2"/>
  <c r="A424" i="2"/>
  <c r="H424" i="2"/>
  <c r="A425" i="2"/>
  <c r="H425" i="2"/>
  <c r="A426" i="2"/>
  <c r="H426" i="2"/>
  <c r="A427" i="2"/>
  <c r="H427" i="2"/>
  <c r="A428" i="2"/>
  <c r="H428" i="2"/>
  <c r="A429" i="2"/>
  <c r="H429" i="2"/>
  <c r="A430" i="2"/>
  <c r="H430" i="2"/>
  <c r="A431" i="2"/>
  <c r="H431" i="2"/>
  <c r="A432" i="2"/>
  <c r="H432" i="2"/>
  <c r="A433" i="2"/>
  <c r="H433" i="2"/>
  <c r="A434" i="2"/>
  <c r="H434" i="2"/>
  <c r="A435" i="2"/>
  <c r="H435" i="2"/>
  <c r="A436" i="2"/>
  <c r="H436" i="2"/>
  <c r="A437" i="2"/>
  <c r="H437" i="2"/>
  <c r="A438" i="2"/>
  <c r="H438" i="2"/>
  <c r="A439" i="2"/>
  <c r="H439" i="2"/>
  <c r="A440" i="2"/>
  <c r="H440" i="2"/>
  <c r="A441" i="2"/>
  <c r="H441" i="2"/>
  <c r="A442" i="2"/>
  <c r="H442" i="2"/>
  <c r="A443" i="2"/>
  <c r="H443" i="2"/>
  <c r="A444" i="2"/>
  <c r="H444" i="2"/>
  <c r="A445" i="2"/>
  <c r="H445" i="2"/>
  <c r="A446" i="2"/>
  <c r="H446" i="2"/>
  <c r="A447" i="2"/>
  <c r="H447" i="2"/>
  <c r="A448" i="2"/>
  <c r="H448" i="2"/>
  <c r="A449" i="2"/>
  <c r="H449" i="2"/>
  <c r="A450" i="2"/>
  <c r="H450" i="2"/>
  <c r="A451" i="2"/>
  <c r="H451" i="2"/>
  <c r="A452" i="2"/>
  <c r="H452" i="2"/>
  <c r="A453" i="2"/>
  <c r="H453" i="2"/>
  <c r="A454" i="2"/>
  <c r="H454" i="2"/>
  <c r="A455" i="2"/>
  <c r="H455" i="2"/>
  <c r="A456" i="2"/>
  <c r="H456" i="2"/>
  <c r="A457" i="2"/>
  <c r="H457" i="2"/>
  <c r="A458" i="2"/>
  <c r="H458" i="2"/>
  <c r="A459" i="2"/>
  <c r="H459" i="2"/>
  <c r="A460" i="2"/>
  <c r="H460" i="2"/>
  <c r="A461" i="2"/>
  <c r="H461" i="2"/>
  <c r="A462" i="2"/>
  <c r="H462" i="2"/>
  <c r="A463" i="2"/>
  <c r="H463" i="2"/>
  <c r="A464" i="2"/>
  <c r="H464" i="2"/>
  <c r="A465" i="2"/>
  <c r="H465" i="2"/>
  <c r="A466" i="2"/>
  <c r="H466" i="2"/>
  <c r="A467" i="2"/>
  <c r="H467" i="2"/>
  <c r="A468" i="2"/>
  <c r="H468" i="2"/>
  <c r="A469" i="2"/>
  <c r="H469" i="2"/>
  <c r="A470" i="2"/>
  <c r="H470" i="2"/>
  <c r="A471" i="2"/>
  <c r="H471" i="2"/>
  <c r="A472" i="2"/>
  <c r="H472" i="2"/>
  <c r="A473" i="2"/>
  <c r="H473" i="2"/>
  <c r="A474" i="2"/>
  <c r="H474" i="2"/>
  <c r="A475" i="2"/>
  <c r="H475" i="2"/>
  <c r="A476" i="2"/>
  <c r="H476" i="2"/>
  <c r="A477" i="2"/>
  <c r="H477" i="2"/>
  <c r="A478" i="2"/>
  <c r="H478" i="2"/>
  <c r="A479" i="2"/>
  <c r="H479" i="2"/>
  <c r="A480" i="2"/>
  <c r="H480" i="2"/>
  <c r="A481" i="2"/>
  <c r="H481" i="2"/>
  <c r="A482" i="2"/>
  <c r="H482" i="2"/>
  <c r="A483" i="2"/>
  <c r="H483" i="2"/>
  <c r="A484" i="2"/>
  <c r="H484" i="2"/>
  <c r="A485" i="2"/>
  <c r="H485" i="2"/>
  <c r="A486" i="2"/>
  <c r="H486" i="2"/>
  <c r="A487" i="2"/>
  <c r="H487" i="2"/>
  <c r="A488" i="2"/>
  <c r="H488" i="2"/>
  <c r="A489" i="2"/>
  <c r="H489" i="2"/>
  <c r="A490" i="2"/>
  <c r="H490" i="2"/>
  <c r="A491" i="2"/>
  <c r="H491" i="2"/>
  <c r="A492" i="2"/>
  <c r="H492" i="2"/>
  <c r="A493" i="2"/>
  <c r="H493" i="2"/>
  <c r="A494" i="2"/>
  <c r="H494" i="2"/>
  <c r="A495" i="2"/>
  <c r="H495" i="2"/>
  <c r="A496" i="2"/>
  <c r="H496" i="2"/>
  <c r="A497" i="2"/>
  <c r="H497" i="2"/>
  <c r="A498" i="2"/>
  <c r="H498" i="2"/>
  <c r="A499" i="2"/>
  <c r="H499" i="2"/>
  <c r="A500" i="2"/>
  <c r="H500" i="2"/>
  <c r="A501" i="2"/>
  <c r="H501" i="2"/>
  <c r="A502" i="2"/>
  <c r="H502" i="2"/>
  <c r="A503" i="2"/>
  <c r="H503" i="2"/>
  <c r="A504" i="2"/>
  <c r="H504" i="2"/>
  <c r="A505" i="2"/>
  <c r="H505" i="2"/>
  <c r="A506" i="2"/>
  <c r="H506" i="2"/>
  <c r="A507" i="2"/>
  <c r="H507" i="2"/>
  <c r="A508" i="2"/>
  <c r="H508" i="2"/>
  <c r="A509" i="2"/>
  <c r="H509" i="2"/>
  <c r="A510" i="2"/>
  <c r="H510" i="2"/>
  <c r="A511" i="2"/>
  <c r="H511" i="2"/>
  <c r="A512" i="2"/>
  <c r="H512" i="2"/>
  <c r="A513" i="2"/>
  <c r="H513" i="2"/>
  <c r="A514" i="2"/>
  <c r="H514" i="2"/>
  <c r="A515" i="2"/>
  <c r="H515" i="2"/>
  <c r="A516" i="2"/>
  <c r="H516" i="2"/>
  <c r="A517" i="2"/>
  <c r="H517" i="2"/>
  <c r="A518" i="2"/>
  <c r="H518" i="2"/>
  <c r="A519" i="2"/>
  <c r="H519" i="2"/>
  <c r="A520" i="2"/>
  <c r="H520" i="2"/>
  <c r="A521" i="2"/>
  <c r="H521" i="2"/>
  <c r="A522" i="2"/>
  <c r="H522" i="2"/>
  <c r="A523" i="2"/>
  <c r="H523" i="2"/>
  <c r="A524" i="2"/>
  <c r="H524" i="2"/>
  <c r="A525" i="2"/>
  <c r="H525" i="2"/>
  <c r="A526" i="2"/>
  <c r="H526" i="2"/>
  <c r="A527" i="2"/>
  <c r="H527" i="2"/>
  <c r="A528" i="2"/>
  <c r="H528" i="2"/>
  <c r="A529" i="2"/>
  <c r="H529" i="2"/>
  <c r="A530" i="2"/>
  <c r="H530" i="2"/>
  <c r="A531" i="2"/>
  <c r="H531" i="2"/>
  <c r="A532" i="2"/>
  <c r="H532" i="2"/>
  <c r="A533" i="2"/>
  <c r="A534" i="2"/>
  <c r="H534" i="2"/>
  <c r="A535" i="2"/>
  <c r="H535" i="2"/>
  <c r="A536" i="2"/>
  <c r="H536" i="2"/>
  <c r="A537" i="2"/>
  <c r="H537" i="2"/>
  <c r="A538" i="2"/>
  <c r="H538" i="2"/>
  <c r="A539" i="2"/>
  <c r="H539" i="2"/>
  <c r="A540" i="2"/>
  <c r="H540" i="2"/>
  <c r="A541" i="2"/>
  <c r="H541" i="2"/>
  <c r="A542" i="2"/>
  <c r="H542" i="2"/>
  <c r="A543" i="2"/>
  <c r="A544" i="2"/>
  <c r="H544" i="2"/>
  <c r="A545" i="2"/>
  <c r="H545" i="2"/>
  <c r="A546" i="2"/>
  <c r="H546" i="2"/>
  <c r="A547" i="2"/>
  <c r="H547" i="2"/>
  <c r="A548" i="2"/>
  <c r="H548" i="2"/>
  <c r="A549" i="2"/>
  <c r="H549" i="2"/>
  <c r="A550" i="2"/>
  <c r="H550" i="2"/>
  <c r="A551" i="2"/>
  <c r="H551" i="2"/>
  <c r="A552" i="2"/>
  <c r="H552" i="2"/>
  <c r="A553" i="2"/>
  <c r="H553" i="2"/>
  <c r="A554" i="2"/>
  <c r="H554" i="2"/>
  <c r="A555" i="2"/>
  <c r="H555" i="2"/>
  <c r="A556" i="2"/>
  <c r="H556" i="2"/>
  <c r="A557" i="2"/>
  <c r="H557" i="2"/>
  <c r="A558" i="2"/>
  <c r="H558" i="2"/>
  <c r="A559" i="2"/>
  <c r="H559" i="2"/>
  <c r="A560" i="2"/>
  <c r="H560" i="2"/>
  <c r="A561" i="2"/>
  <c r="H561" i="2"/>
  <c r="A562" i="2"/>
  <c r="H562" i="2"/>
  <c r="A563" i="2"/>
  <c r="H563" i="2"/>
  <c r="A564" i="2"/>
  <c r="H564" i="2"/>
  <c r="A565" i="2"/>
  <c r="H565" i="2"/>
  <c r="A566" i="2"/>
  <c r="H566" i="2"/>
  <c r="A567" i="2"/>
  <c r="H567" i="2"/>
  <c r="A568" i="2"/>
  <c r="H568" i="2"/>
  <c r="A569" i="2"/>
  <c r="H569" i="2"/>
  <c r="A570" i="2"/>
  <c r="H570" i="2"/>
  <c r="A571" i="2"/>
  <c r="H571" i="2"/>
  <c r="A572" i="2"/>
  <c r="H572" i="2"/>
  <c r="A573" i="2"/>
  <c r="H573" i="2"/>
  <c r="A574" i="2"/>
  <c r="H574" i="2"/>
  <c r="A575" i="2"/>
  <c r="H575" i="2"/>
  <c r="A576" i="2"/>
  <c r="H576" i="2"/>
  <c r="A577" i="2"/>
  <c r="H577" i="2"/>
  <c r="A578" i="2"/>
  <c r="H578" i="2"/>
  <c r="A579" i="2"/>
  <c r="H579" i="2"/>
  <c r="A580" i="2"/>
  <c r="H580" i="2"/>
  <c r="A581" i="2"/>
  <c r="H581" i="2"/>
  <c r="A582" i="2"/>
  <c r="H582" i="2"/>
  <c r="A583" i="2"/>
  <c r="H583" i="2"/>
  <c r="A584" i="2"/>
  <c r="H584" i="2"/>
  <c r="A585" i="2"/>
  <c r="H585" i="2"/>
  <c r="A586" i="2"/>
  <c r="H586" i="2"/>
  <c r="A587" i="2"/>
  <c r="H587" i="2"/>
  <c r="A588" i="2"/>
  <c r="H588" i="2"/>
  <c r="A589" i="2"/>
  <c r="H589" i="2"/>
  <c r="A590" i="2"/>
  <c r="H590" i="2"/>
  <c r="A591" i="2"/>
  <c r="H591" i="2"/>
  <c r="A592" i="2"/>
  <c r="H592" i="2"/>
  <c r="A593" i="2"/>
  <c r="H593" i="2"/>
  <c r="A594" i="2"/>
  <c r="H594" i="2"/>
  <c r="A595" i="2"/>
  <c r="H595" i="2"/>
  <c r="A596" i="2"/>
  <c r="H596" i="2"/>
  <c r="A597" i="2"/>
  <c r="H597" i="2"/>
  <c r="A598" i="2"/>
  <c r="H598" i="2"/>
  <c r="A599" i="2"/>
  <c r="H599" i="2"/>
  <c r="A600" i="2"/>
  <c r="H600" i="2"/>
  <c r="A601" i="2"/>
  <c r="H601" i="2"/>
  <c r="A602" i="2"/>
  <c r="H602" i="2"/>
  <c r="A603" i="2"/>
  <c r="H603" i="2"/>
  <c r="A604" i="2"/>
  <c r="H604" i="2"/>
  <c r="A605" i="2"/>
  <c r="H605" i="2"/>
  <c r="A606" i="2"/>
  <c r="H606" i="2"/>
  <c r="A607" i="2"/>
  <c r="H607" i="2"/>
  <c r="A608" i="2"/>
  <c r="H608" i="2"/>
  <c r="A609" i="2"/>
  <c r="H609" i="2"/>
  <c r="A610" i="2"/>
  <c r="H610" i="2"/>
  <c r="A611" i="2"/>
  <c r="H611" i="2"/>
  <c r="A612" i="2"/>
  <c r="H612" i="2"/>
  <c r="A613" i="2"/>
  <c r="H613" i="2"/>
  <c r="A614" i="2"/>
  <c r="H614" i="2"/>
  <c r="A615" i="2"/>
  <c r="H615" i="2"/>
  <c r="A616" i="2"/>
  <c r="H616" i="2"/>
  <c r="A617" i="2"/>
  <c r="H617" i="2"/>
  <c r="A618" i="2"/>
  <c r="H618" i="2"/>
  <c r="A619" i="2"/>
  <c r="H619" i="2"/>
  <c r="A620" i="2"/>
  <c r="H620" i="2"/>
  <c r="A621" i="2"/>
  <c r="H621" i="2"/>
  <c r="A622" i="2"/>
  <c r="H622" i="2"/>
  <c r="A623" i="2"/>
  <c r="A624" i="2"/>
  <c r="A625" i="2"/>
  <c r="H625" i="2"/>
  <c r="A626" i="2"/>
  <c r="H626" i="2"/>
  <c r="A627" i="2"/>
  <c r="H627" i="2"/>
  <c r="A628" i="2"/>
  <c r="H628" i="2"/>
  <c r="A629" i="2"/>
  <c r="H629" i="2"/>
  <c r="A630" i="2"/>
  <c r="H630" i="2"/>
  <c r="A631" i="2"/>
  <c r="H631" i="2"/>
  <c r="A632" i="2"/>
  <c r="H632" i="2"/>
  <c r="A633" i="2"/>
  <c r="H633" i="2"/>
  <c r="A634" i="2"/>
  <c r="H634" i="2"/>
  <c r="A635" i="2"/>
  <c r="H635" i="2"/>
  <c r="A636" i="2"/>
  <c r="H636" i="2"/>
  <c r="A637" i="2"/>
  <c r="H637" i="2"/>
  <c r="A638" i="2"/>
  <c r="H638" i="2"/>
  <c r="A639" i="2"/>
  <c r="H639" i="2"/>
  <c r="A640" i="2"/>
  <c r="H640" i="2"/>
  <c r="A641" i="2"/>
  <c r="H641" i="2"/>
  <c r="A642" i="2"/>
  <c r="H642" i="2"/>
  <c r="A643" i="2"/>
  <c r="H643" i="2"/>
  <c r="A644" i="2"/>
  <c r="H644" i="2"/>
  <c r="A645" i="2"/>
  <c r="H645" i="2"/>
  <c r="A646" i="2"/>
  <c r="H646" i="2"/>
  <c r="A647" i="2"/>
  <c r="H647" i="2"/>
  <c r="A648" i="2"/>
  <c r="H648" i="2"/>
  <c r="A649" i="2"/>
  <c r="H649" i="2"/>
  <c r="A650" i="2"/>
  <c r="H650" i="2"/>
  <c r="A651" i="2"/>
  <c r="H651" i="2"/>
  <c r="A652" i="2"/>
  <c r="H652" i="2"/>
  <c r="A653" i="2"/>
  <c r="H653" i="2"/>
  <c r="A654" i="2"/>
  <c r="H654" i="2"/>
  <c r="A655" i="2"/>
  <c r="H655" i="2"/>
  <c r="A656" i="2"/>
  <c r="A657" i="2"/>
  <c r="H657" i="2"/>
  <c r="A658" i="2"/>
  <c r="H658" i="2"/>
  <c r="A659" i="2"/>
  <c r="H659" i="2"/>
  <c r="A660" i="2"/>
  <c r="H660" i="2"/>
  <c r="A661" i="2"/>
  <c r="H661" i="2"/>
  <c r="A662" i="2"/>
  <c r="H662" i="2"/>
  <c r="A663" i="2"/>
  <c r="H663" i="2"/>
  <c r="A664" i="2"/>
  <c r="H664" i="2"/>
  <c r="A665" i="2"/>
  <c r="H665" i="2"/>
  <c r="A666" i="2"/>
  <c r="H666" i="2"/>
  <c r="A667" i="2"/>
  <c r="H667" i="2"/>
  <c r="A668" i="2"/>
  <c r="H668" i="2"/>
  <c r="A669" i="2"/>
  <c r="H669" i="2"/>
  <c r="A670" i="2"/>
  <c r="H670" i="2"/>
  <c r="A671" i="2"/>
  <c r="H671" i="2"/>
  <c r="A672" i="2"/>
  <c r="H672" i="2"/>
  <c r="A673" i="2"/>
  <c r="H673" i="2"/>
  <c r="A674" i="2"/>
  <c r="H674" i="2"/>
  <c r="A675" i="2"/>
  <c r="H675" i="2"/>
  <c r="A676" i="2"/>
  <c r="H676" i="2"/>
  <c r="A677" i="2"/>
  <c r="H677" i="2"/>
  <c r="A678" i="2"/>
  <c r="H678" i="2"/>
  <c r="A679" i="2"/>
  <c r="H679" i="2"/>
  <c r="A680" i="2"/>
  <c r="H680" i="2"/>
  <c r="A681" i="2"/>
  <c r="H681" i="2"/>
  <c r="A682" i="2"/>
  <c r="H682" i="2"/>
  <c r="A683" i="2"/>
  <c r="H683" i="2"/>
  <c r="A684" i="2"/>
  <c r="H684" i="2"/>
  <c r="A685" i="2"/>
  <c r="H685" i="2"/>
  <c r="A686" i="2"/>
  <c r="H686" i="2"/>
  <c r="A687" i="2"/>
  <c r="H687" i="2"/>
  <c r="A688" i="2"/>
  <c r="H688" i="2"/>
  <c r="A689" i="2"/>
  <c r="H689" i="2"/>
  <c r="A690" i="2"/>
  <c r="H690" i="2"/>
  <c r="A691" i="2"/>
  <c r="H691" i="2"/>
  <c r="A692" i="2"/>
  <c r="H692" i="2"/>
  <c r="A693" i="2"/>
  <c r="H693" i="2"/>
  <c r="A694" i="2"/>
  <c r="H694" i="2"/>
  <c r="A695" i="2"/>
  <c r="H695" i="2"/>
  <c r="A696" i="2"/>
  <c r="H696" i="2"/>
  <c r="A697" i="2"/>
  <c r="H697" i="2"/>
  <c r="A698" i="2"/>
  <c r="H698" i="2"/>
  <c r="A699" i="2"/>
  <c r="H699" i="2"/>
  <c r="A700" i="2"/>
  <c r="H700" i="2"/>
  <c r="A701" i="2"/>
  <c r="H701" i="2"/>
  <c r="A702" i="2"/>
  <c r="H702" i="2"/>
  <c r="A703" i="2"/>
  <c r="H703" i="2"/>
  <c r="A704" i="2"/>
  <c r="H704" i="2"/>
  <c r="A705" i="2"/>
  <c r="A706" i="2"/>
  <c r="A707" i="2"/>
  <c r="A708" i="2"/>
  <c r="H708" i="2"/>
  <c r="A709" i="2"/>
  <c r="H709" i="2"/>
  <c r="A710" i="2"/>
  <c r="H710" i="2"/>
  <c r="A711" i="2"/>
  <c r="H711" i="2"/>
  <c r="A712" i="2"/>
  <c r="H712" i="2"/>
  <c r="A713" i="2"/>
  <c r="H713" i="2"/>
  <c r="A714" i="2"/>
  <c r="H714" i="2"/>
  <c r="A715" i="2"/>
  <c r="H715" i="2"/>
  <c r="A716" i="2"/>
  <c r="H716" i="2"/>
  <c r="A717" i="2"/>
  <c r="H717" i="2"/>
  <c r="A718" i="2"/>
  <c r="H718" i="2"/>
  <c r="A719" i="2"/>
  <c r="H719" i="2"/>
  <c r="A720" i="2"/>
  <c r="H720" i="2"/>
  <c r="A721" i="2"/>
  <c r="H721" i="2"/>
  <c r="A722" i="2"/>
  <c r="H722" i="2"/>
  <c r="A723" i="2"/>
  <c r="H723" i="2"/>
  <c r="A724" i="2"/>
  <c r="H724" i="2"/>
  <c r="A725" i="2"/>
  <c r="H725" i="2"/>
  <c r="A726" i="2"/>
  <c r="H726" i="2"/>
  <c r="A727" i="2"/>
  <c r="H727" i="2"/>
  <c r="A728" i="2"/>
  <c r="H728" i="2"/>
  <c r="A729" i="2"/>
  <c r="H729" i="2"/>
  <c r="A730" i="2"/>
  <c r="H730" i="2"/>
  <c r="A731" i="2"/>
  <c r="H731" i="2"/>
  <c r="A732" i="2"/>
  <c r="H732" i="2"/>
  <c r="A733" i="2"/>
  <c r="H733" i="2"/>
  <c r="A734" i="2"/>
  <c r="H734" i="2"/>
  <c r="A735" i="2"/>
  <c r="H735" i="2"/>
  <c r="A736" i="2"/>
  <c r="A737" i="2"/>
  <c r="H737" i="2"/>
  <c r="A738" i="2"/>
  <c r="H738" i="2"/>
  <c r="A739" i="2"/>
  <c r="H739" i="2"/>
  <c r="A740" i="2"/>
  <c r="H740" i="2"/>
  <c r="A741" i="2"/>
  <c r="H741" i="2"/>
  <c r="A742" i="2"/>
  <c r="H742" i="2"/>
  <c r="A743" i="2"/>
  <c r="H743" i="2"/>
  <c r="A744" i="2"/>
  <c r="H744" i="2"/>
  <c r="A745" i="2"/>
  <c r="H745" i="2"/>
  <c r="A746" i="2"/>
  <c r="H746" i="2"/>
  <c r="A747" i="2"/>
  <c r="H747" i="2"/>
  <c r="A748" i="2"/>
  <c r="H748" i="2"/>
  <c r="A749" i="2"/>
  <c r="H749" i="2"/>
  <c r="A750" i="2"/>
  <c r="H750" i="2"/>
  <c r="A751" i="2"/>
  <c r="H751" i="2"/>
  <c r="A752" i="2"/>
  <c r="H752" i="2"/>
  <c r="A753" i="2"/>
  <c r="A754" i="2"/>
  <c r="H754" i="2"/>
  <c r="A755" i="2"/>
  <c r="H755" i="2"/>
  <c r="A756" i="2"/>
  <c r="H756" i="2"/>
  <c r="A757" i="2"/>
  <c r="H757" i="2"/>
  <c r="A758" i="2"/>
  <c r="H758" i="2"/>
  <c r="A759" i="2"/>
  <c r="H759" i="2"/>
  <c r="A760" i="2"/>
  <c r="H760" i="2"/>
  <c r="A761" i="2"/>
  <c r="H761" i="2"/>
  <c r="A762" i="2"/>
  <c r="A763" i="2"/>
  <c r="H763" i="2"/>
  <c r="A764" i="2"/>
  <c r="H764" i="2"/>
  <c r="A765" i="2"/>
  <c r="H765" i="2"/>
  <c r="A766" i="2"/>
  <c r="H766" i="2"/>
  <c r="A767" i="2"/>
  <c r="H767" i="2"/>
  <c r="A768" i="2"/>
  <c r="H768" i="2"/>
  <c r="A769" i="2"/>
  <c r="H769" i="2"/>
  <c r="A770" i="2"/>
  <c r="H770" i="2"/>
  <c r="A771" i="2"/>
  <c r="H771" i="2"/>
  <c r="A772" i="2"/>
  <c r="H772" i="2"/>
  <c r="A773" i="2"/>
  <c r="H773" i="2"/>
  <c r="A774" i="2"/>
  <c r="H774" i="2"/>
  <c r="A775" i="2"/>
  <c r="H775" i="2"/>
  <c r="A776" i="2"/>
  <c r="H776" i="2"/>
  <c r="A777" i="2"/>
  <c r="H777" i="2"/>
  <c r="A778" i="2"/>
  <c r="H778" i="2"/>
  <c r="A779" i="2"/>
  <c r="H779" i="2"/>
  <c r="A780" i="2"/>
  <c r="H780" i="2"/>
  <c r="A781" i="2"/>
  <c r="H781" i="2"/>
  <c r="A782" i="2"/>
  <c r="H782" i="2"/>
  <c r="A783" i="2"/>
  <c r="H783" i="2"/>
  <c r="A784" i="2"/>
  <c r="H784" i="2"/>
  <c r="A785" i="2"/>
  <c r="A786" i="2"/>
  <c r="A787" i="2"/>
  <c r="A788" i="2"/>
  <c r="A789" i="2"/>
  <c r="A790" i="2"/>
  <c r="A791" i="2"/>
  <c r="A792" i="2"/>
  <c r="A793" i="2"/>
  <c r="A794" i="2"/>
  <c r="A795" i="2"/>
  <c r="H795" i="2"/>
  <c r="A796" i="2"/>
  <c r="H796" i="2"/>
  <c r="A797" i="2"/>
  <c r="H797" i="2"/>
  <c r="A798" i="2"/>
  <c r="H798" i="2"/>
  <c r="A799" i="2"/>
  <c r="H799" i="2"/>
  <c r="A800" i="2"/>
  <c r="H800" i="2"/>
  <c r="A801" i="2"/>
  <c r="H801" i="2"/>
  <c r="A802" i="2"/>
  <c r="H802" i="2"/>
  <c r="A803" i="2"/>
  <c r="A804" i="2"/>
  <c r="A805" i="2"/>
  <c r="H805" i="2"/>
  <c r="A806" i="2"/>
  <c r="H806" i="2"/>
  <c r="A807" i="2"/>
  <c r="H807" i="2"/>
  <c r="A808" i="2"/>
  <c r="H808" i="2"/>
  <c r="A809" i="2"/>
  <c r="H809" i="2"/>
  <c r="A810" i="2"/>
  <c r="H810" i="2"/>
  <c r="A811" i="2"/>
  <c r="H811" i="2"/>
  <c r="A812" i="2"/>
  <c r="H812" i="2"/>
  <c r="A813" i="2"/>
  <c r="H813" i="2"/>
  <c r="A814" i="2"/>
  <c r="H814" i="2"/>
  <c r="A815" i="2"/>
  <c r="H815" i="2"/>
  <c r="A816" i="2"/>
  <c r="H816" i="2"/>
  <c r="A817" i="2"/>
  <c r="H817" i="2"/>
  <c r="A818" i="2"/>
  <c r="H818" i="2"/>
  <c r="A819" i="2"/>
  <c r="H819" i="2"/>
  <c r="A820" i="2"/>
  <c r="H820" i="2"/>
  <c r="A821" i="2"/>
  <c r="H821" i="2"/>
  <c r="A822" i="2"/>
  <c r="H822" i="2"/>
  <c r="A823" i="2"/>
  <c r="H823" i="2"/>
  <c r="A824" i="2"/>
  <c r="H824" i="2"/>
  <c r="A825" i="2"/>
  <c r="H825" i="2"/>
  <c r="A826" i="2"/>
  <c r="H826" i="2"/>
  <c r="A827" i="2"/>
  <c r="H827" i="2"/>
  <c r="A828" i="2"/>
  <c r="H828" i="2"/>
  <c r="A829" i="2"/>
  <c r="H829" i="2"/>
  <c r="A830" i="2"/>
  <c r="H830" i="2"/>
  <c r="A831" i="2"/>
  <c r="H831" i="2"/>
  <c r="A832" i="2"/>
  <c r="H832" i="2"/>
  <c r="A833" i="2"/>
  <c r="H833" i="2"/>
  <c r="A834" i="2"/>
  <c r="H834" i="2"/>
  <c r="A835" i="2"/>
  <c r="H835" i="2"/>
  <c r="A836" i="2"/>
  <c r="H836" i="2"/>
  <c r="A837" i="2"/>
  <c r="H837" i="2"/>
  <c r="A838" i="2"/>
  <c r="H838" i="2"/>
  <c r="A839" i="2"/>
  <c r="H839" i="2"/>
  <c r="A840" i="2"/>
  <c r="H840" i="2"/>
  <c r="A841" i="2"/>
  <c r="H841" i="2"/>
  <c r="A842" i="2"/>
  <c r="H842" i="2"/>
  <c r="A843" i="2"/>
  <c r="H843" i="2"/>
  <c r="A844" i="2"/>
  <c r="H844" i="2"/>
  <c r="A845" i="2"/>
  <c r="A846" i="2"/>
  <c r="H846" i="2"/>
  <c r="A847" i="2"/>
  <c r="H847" i="2"/>
  <c r="A848" i="2"/>
  <c r="H848" i="2"/>
  <c r="A849" i="2"/>
  <c r="H849" i="2"/>
  <c r="A850" i="2"/>
  <c r="H850" i="2"/>
  <c r="A851" i="2"/>
  <c r="H851" i="2"/>
  <c r="A852" i="2"/>
  <c r="H852" i="2"/>
  <c r="A853" i="2"/>
  <c r="H853" i="2"/>
  <c r="A854" i="2"/>
  <c r="A855" i="2"/>
  <c r="A856" i="2"/>
  <c r="H856" i="2"/>
  <c r="A857" i="2"/>
  <c r="H857" i="2"/>
  <c r="A858" i="2"/>
  <c r="H858" i="2"/>
  <c r="A859" i="2"/>
  <c r="H859" i="2"/>
  <c r="A860" i="2"/>
  <c r="H860" i="2"/>
  <c r="A861" i="2"/>
  <c r="H861" i="2"/>
  <c r="A862" i="2"/>
  <c r="H862" i="2"/>
  <c r="A863" i="2"/>
  <c r="H863" i="2"/>
  <c r="A864" i="2"/>
  <c r="H864" i="2"/>
  <c r="A865" i="2"/>
  <c r="H865" i="2"/>
  <c r="A866" i="2"/>
  <c r="H866" i="2"/>
  <c r="A867" i="2"/>
  <c r="H867" i="2"/>
  <c r="A868" i="2"/>
  <c r="H868" i="2"/>
  <c r="A869" i="2"/>
  <c r="H869" i="2"/>
  <c r="A870" i="2"/>
  <c r="H870" i="2"/>
  <c r="A871" i="2"/>
  <c r="H871" i="2"/>
  <c r="A872" i="2"/>
  <c r="H872" i="2"/>
  <c r="A873" i="2"/>
  <c r="H873" i="2"/>
  <c r="A874" i="2"/>
  <c r="H874" i="2"/>
  <c r="A875" i="2"/>
  <c r="H875" i="2"/>
  <c r="A876" i="2"/>
  <c r="H876" i="2"/>
  <c r="A877" i="2"/>
  <c r="H877" i="2"/>
  <c r="A878" i="2"/>
  <c r="H878" i="2"/>
  <c r="A879" i="2"/>
  <c r="H879" i="2"/>
  <c r="A880" i="2"/>
  <c r="H880" i="2"/>
  <c r="A881" i="2"/>
  <c r="H881" i="2"/>
  <c r="A882" i="2"/>
  <c r="H882" i="2"/>
  <c r="A883" i="2"/>
  <c r="H883" i="2"/>
  <c r="A884" i="2"/>
  <c r="H884" i="2"/>
  <c r="A885" i="2"/>
  <c r="H885" i="2"/>
  <c r="A886" i="2"/>
  <c r="H886" i="2"/>
  <c r="A887" i="2"/>
  <c r="H887" i="2"/>
  <c r="A888" i="2"/>
  <c r="H888" i="2"/>
  <c r="A889" i="2"/>
  <c r="H889" i="2"/>
  <c r="A890" i="2"/>
  <c r="H890" i="2"/>
  <c r="A891" i="2"/>
  <c r="H891" i="2"/>
  <c r="A892" i="2"/>
  <c r="H892" i="2"/>
  <c r="A893" i="2"/>
  <c r="H893" i="2"/>
  <c r="A894" i="2"/>
  <c r="H894" i="2"/>
  <c r="A895" i="2"/>
  <c r="H895" i="2"/>
  <c r="A896" i="2"/>
  <c r="H896" i="2"/>
  <c r="A897" i="2"/>
  <c r="H897" i="2"/>
  <c r="A898" i="2"/>
  <c r="H898" i="2"/>
  <c r="A899" i="2"/>
  <c r="H899" i="2"/>
  <c r="A900" i="2"/>
  <c r="H900" i="2"/>
  <c r="A901" i="2"/>
  <c r="H901" i="2"/>
  <c r="A902" i="2"/>
  <c r="H902" i="2"/>
  <c r="A903" i="2"/>
  <c r="H903" i="2"/>
  <c r="A904" i="2"/>
  <c r="H904" i="2"/>
  <c r="A905" i="2"/>
  <c r="H905" i="2"/>
  <c r="A906" i="2"/>
  <c r="H906" i="2"/>
  <c r="A907" i="2"/>
  <c r="H907" i="2"/>
  <c r="A908" i="2"/>
  <c r="H908" i="2"/>
  <c r="A909" i="2"/>
  <c r="H909" i="2"/>
  <c r="A910" i="2"/>
  <c r="H910" i="2"/>
  <c r="A911" i="2"/>
  <c r="H911" i="2"/>
  <c r="A912" i="2"/>
  <c r="H912" i="2"/>
  <c r="A913" i="2"/>
  <c r="H913" i="2"/>
  <c r="A914" i="2"/>
  <c r="H914" i="2"/>
  <c r="A915" i="2"/>
  <c r="H915" i="2"/>
  <c r="A916" i="2"/>
  <c r="H916" i="2"/>
  <c r="A917" i="2"/>
  <c r="H917" i="2"/>
  <c r="A918" i="2"/>
  <c r="H918" i="2"/>
  <c r="A919" i="2"/>
  <c r="H919" i="2"/>
  <c r="A920" i="2"/>
  <c r="H920" i="2"/>
  <c r="A921" i="2"/>
  <c r="H921" i="2"/>
  <c r="A922" i="2"/>
  <c r="H922" i="2"/>
  <c r="A923" i="2"/>
  <c r="H923" i="2"/>
  <c r="A924" i="2"/>
  <c r="H924" i="2"/>
  <c r="A925" i="2"/>
  <c r="H925" i="2"/>
  <c r="A926" i="2"/>
  <c r="H926" i="2"/>
  <c r="A927" i="2"/>
  <c r="H927" i="2"/>
  <c r="A928" i="2"/>
  <c r="H928" i="2"/>
  <c r="A929" i="2"/>
  <c r="H929" i="2"/>
  <c r="A930" i="2"/>
  <c r="H930" i="2"/>
  <c r="A931" i="2"/>
  <c r="H931" i="2"/>
  <c r="A932" i="2"/>
  <c r="H932" i="2"/>
  <c r="A933" i="2"/>
  <c r="H933" i="2"/>
  <c r="A934" i="2"/>
  <c r="H934" i="2"/>
  <c r="A935" i="2"/>
  <c r="H935" i="2"/>
  <c r="A936" i="2"/>
  <c r="H936" i="2"/>
  <c r="A937" i="2"/>
  <c r="H937" i="2"/>
  <c r="A938" i="2"/>
  <c r="H938" i="2"/>
  <c r="A939" i="2"/>
  <c r="H939" i="2"/>
  <c r="A940" i="2"/>
  <c r="H940" i="2"/>
  <c r="A941" i="2"/>
  <c r="H941" i="2"/>
  <c r="A942" i="2"/>
  <c r="H942" i="2"/>
  <c r="A943" i="2"/>
  <c r="H943" i="2"/>
  <c r="A944" i="2"/>
  <c r="H944" i="2"/>
  <c r="A945" i="2"/>
  <c r="H945" i="2"/>
  <c r="A946" i="2"/>
  <c r="H946" i="2"/>
  <c r="A947" i="2"/>
  <c r="H947" i="2"/>
  <c r="A948" i="2"/>
  <c r="H948" i="2"/>
  <c r="A949" i="2"/>
  <c r="H949" i="2"/>
  <c r="A950" i="2"/>
  <c r="H950" i="2"/>
  <c r="A951" i="2"/>
  <c r="H951" i="2"/>
  <c r="A952" i="2"/>
  <c r="H952" i="2"/>
  <c r="A953" i="2"/>
  <c r="H953" i="2"/>
  <c r="A954" i="2"/>
  <c r="H954" i="2"/>
  <c r="A955" i="2"/>
  <c r="H955" i="2"/>
  <c r="A956" i="2"/>
  <c r="H956" i="2"/>
  <c r="A957" i="2"/>
  <c r="H957" i="2"/>
  <c r="A958" i="2"/>
  <c r="H958" i="2"/>
  <c r="A959" i="2"/>
  <c r="H959" i="2"/>
  <c r="A960" i="2"/>
  <c r="H960" i="2"/>
  <c r="A961" i="2"/>
  <c r="H961" i="2"/>
  <c r="A962" i="2"/>
  <c r="H962" i="2"/>
  <c r="A963" i="2"/>
  <c r="H963" i="2"/>
  <c r="A964" i="2"/>
  <c r="H964" i="2"/>
  <c r="A965" i="2"/>
  <c r="A966" i="2"/>
  <c r="A967" i="2"/>
  <c r="A968" i="2"/>
  <c r="H968" i="2"/>
  <c r="A969" i="2"/>
  <c r="H969" i="2"/>
  <c r="A970" i="2"/>
  <c r="H970" i="2"/>
  <c r="A971" i="2"/>
  <c r="H971" i="2"/>
  <c r="A972" i="2"/>
  <c r="H972" i="2"/>
  <c r="A973" i="2"/>
  <c r="H973" i="2"/>
  <c r="A974" i="2"/>
  <c r="H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H1001" i="2"/>
  <c r="A1002" i="2"/>
  <c r="H1002" i="2"/>
  <c r="A1003" i="2"/>
  <c r="H1003" i="2"/>
  <c r="A1004" i="2"/>
  <c r="H1004" i="2"/>
  <c r="A1005" i="2"/>
  <c r="H1005" i="2"/>
  <c r="A1006" i="2"/>
  <c r="H1006" i="2"/>
  <c r="A1007" i="2"/>
  <c r="A1008" i="2"/>
  <c r="A1009" i="2"/>
  <c r="A1010" i="2"/>
  <c r="A1011" i="2"/>
  <c r="A1012" i="2"/>
  <c r="H1012" i="2"/>
  <c r="A1013" i="2"/>
  <c r="H1013" i="2"/>
  <c r="A1014" i="2"/>
  <c r="H1014" i="2"/>
  <c r="A1015" i="2"/>
  <c r="H1015" i="2"/>
  <c r="A1016" i="2"/>
  <c r="H1016" i="2"/>
  <c r="A1017" i="2"/>
  <c r="H1017" i="2"/>
  <c r="A1018" i="2"/>
  <c r="H1018" i="2"/>
  <c r="A1019" i="2"/>
  <c r="H1019" i="2"/>
  <c r="A1020" i="2"/>
  <c r="H1020" i="2"/>
  <c r="A1021" i="2"/>
  <c r="H1021" i="2"/>
  <c r="A1022" i="2"/>
  <c r="H1022" i="2"/>
  <c r="A1023" i="2"/>
  <c r="H1023" i="2"/>
  <c r="A1024" i="2"/>
  <c r="H1024" i="2"/>
  <c r="A1025" i="2"/>
  <c r="H1025" i="2"/>
  <c r="A1026" i="2"/>
  <c r="H1026" i="2"/>
  <c r="A1027" i="2"/>
  <c r="H1027" i="2"/>
  <c r="A1028" i="2"/>
  <c r="H1028" i="2"/>
  <c r="A1029" i="2"/>
  <c r="H1029" i="2"/>
  <c r="A1030" i="2"/>
  <c r="H1030" i="2"/>
  <c r="A1031" i="2"/>
  <c r="H1031" i="2"/>
  <c r="A1032" i="2"/>
  <c r="H1032" i="2"/>
  <c r="A1033" i="2"/>
  <c r="H1033" i="2"/>
  <c r="A1034" i="2"/>
  <c r="H1034" i="2"/>
  <c r="A1035" i="2"/>
  <c r="H1035" i="2"/>
  <c r="A1036" i="2"/>
  <c r="H1036" i="2"/>
  <c r="A1037" i="2"/>
  <c r="H1037" i="2"/>
  <c r="A1038" i="2"/>
  <c r="H1038" i="2"/>
  <c r="A1039" i="2"/>
  <c r="H1039" i="2"/>
  <c r="A1040" i="2"/>
  <c r="H1040" i="2"/>
  <c r="A1041" i="2"/>
  <c r="H1041" i="2"/>
  <c r="A1042" i="2"/>
  <c r="H1042" i="2"/>
  <c r="A1043" i="2"/>
  <c r="H1043" i="2"/>
  <c r="A1044" i="2"/>
  <c r="H1044" i="2"/>
  <c r="A1045" i="2"/>
  <c r="H1045" i="2"/>
  <c r="A1046" i="2"/>
  <c r="H1046" i="2"/>
  <c r="A1047" i="2"/>
  <c r="H1047" i="2"/>
  <c r="A1048" i="2"/>
  <c r="H1048" i="2"/>
  <c r="A1049" i="2"/>
  <c r="H1049" i="2"/>
  <c r="A1050" i="2"/>
  <c r="H1050" i="2"/>
  <c r="A1051" i="2"/>
  <c r="H1051" i="2"/>
  <c r="A1052" i="2"/>
  <c r="H1052" i="2"/>
  <c r="A1053" i="2"/>
  <c r="H1053" i="2"/>
  <c r="A1054" i="2"/>
  <c r="H1054" i="2"/>
  <c r="A1055" i="2"/>
  <c r="H1055" i="2"/>
  <c r="A1056" i="2"/>
  <c r="H1056" i="2"/>
  <c r="A1057" i="2"/>
  <c r="H1057" i="2"/>
  <c r="A1058" i="2"/>
  <c r="H1058" i="2"/>
  <c r="A1059" i="2"/>
  <c r="H1059" i="2"/>
  <c r="A1060" i="2"/>
  <c r="H1060" i="2"/>
  <c r="A1061" i="2"/>
  <c r="H1061" i="2"/>
  <c r="A1062" i="2"/>
  <c r="H1062" i="2"/>
  <c r="A1063" i="2"/>
  <c r="H1063" i="2"/>
  <c r="A1064" i="2"/>
  <c r="H1064" i="2"/>
  <c r="A1065" i="2"/>
  <c r="H1065" i="2"/>
  <c r="A1066" i="2"/>
  <c r="H1066" i="2"/>
  <c r="A1067" i="2"/>
  <c r="H1067" i="2"/>
  <c r="A1068" i="2"/>
  <c r="H1068" i="2"/>
  <c r="A1069" i="2"/>
  <c r="H1069" i="2"/>
  <c r="A1070" i="2"/>
  <c r="H1070" i="2"/>
  <c r="A1071" i="2"/>
  <c r="H1071" i="2"/>
  <c r="A1072" i="2"/>
  <c r="H1072" i="2"/>
  <c r="A1073" i="2"/>
  <c r="H1073" i="2"/>
  <c r="A1074" i="2"/>
  <c r="H1074" i="2"/>
  <c r="A1075" i="2"/>
  <c r="H1075" i="2"/>
  <c r="A1076" i="2"/>
  <c r="H1076" i="2"/>
  <c r="A1077" i="2"/>
  <c r="H1077" i="2"/>
  <c r="A1078" i="2"/>
  <c r="H1078" i="2"/>
  <c r="A1079" i="2"/>
  <c r="H1079" i="2"/>
  <c r="A1080" i="2"/>
  <c r="H1080" i="2"/>
  <c r="A1081" i="2"/>
  <c r="H1081" i="2"/>
  <c r="A1082" i="2"/>
  <c r="H1082" i="2"/>
  <c r="A1083" i="2"/>
  <c r="H1083" i="2"/>
  <c r="A1084" i="2"/>
  <c r="H1084" i="2"/>
  <c r="A1085" i="2"/>
  <c r="H1085" i="2"/>
  <c r="A1086" i="2"/>
  <c r="H1086" i="2"/>
  <c r="A1087" i="2"/>
  <c r="H1087" i="2"/>
  <c r="A1088" i="2"/>
  <c r="H1088" i="2"/>
  <c r="A1089" i="2"/>
  <c r="H1089" i="2"/>
  <c r="A1090" i="2"/>
  <c r="H1090" i="2"/>
  <c r="A1091" i="2"/>
  <c r="H1091" i="2"/>
  <c r="A1092" i="2"/>
  <c r="H1092" i="2"/>
  <c r="A1093" i="2"/>
  <c r="H1093" i="2"/>
  <c r="A1094" i="2"/>
  <c r="H1094" i="2"/>
  <c r="A1095" i="2"/>
  <c r="H1095" i="2"/>
  <c r="A1096" i="2"/>
  <c r="H1096" i="2"/>
  <c r="A1097" i="2"/>
  <c r="H1097" i="2"/>
  <c r="A1098" i="2"/>
  <c r="H1098" i="2"/>
  <c r="A1099" i="2"/>
  <c r="H1099" i="2"/>
  <c r="A1100" i="2"/>
  <c r="H1100" i="2"/>
  <c r="A1101" i="2"/>
  <c r="H1101" i="2"/>
  <c r="A1102" i="2"/>
  <c r="H1102" i="2"/>
  <c r="A1103" i="2"/>
  <c r="H1103" i="2"/>
  <c r="A1104" i="2"/>
  <c r="H1104" i="2"/>
  <c r="A1105" i="2"/>
  <c r="H1105" i="2"/>
  <c r="A1106" i="2"/>
  <c r="H1106" i="2"/>
  <c r="A1107" i="2"/>
  <c r="H1107" i="2"/>
  <c r="A1108" i="2"/>
  <c r="H1108" i="2"/>
  <c r="A1109" i="2"/>
  <c r="H1109" i="2"/>
  <c r="A1110" i="2"/>
  <c r="H1110" i="2"/>
  <c r="A1111" i="2"/>
  <c r="H1111" i="2"/>
  <c r="A1112" i="2"/>
  <c r="H1112" i="2"/>
  <c r="A1113" i="2"/>
  <c r="H1113" i="2"/>
  <c r="A1114" i="2"/>
  <c r="H1114" i="2"/>
  <c r="A1115" i="2"/>
  <c r="H1115" i="2"/>
  <c r="A1116" i="2"/>
  <c r="H1116" i="2"/>
  <c r="A1117" i="2"/>
  <c r="H1117" i="2"/>
  <c r="A1118" i="2"/>
  <c r="H1118" i="2"/>
  <c r="A1119" i="2"/>
  <c r="H1119" i="2"/>
  <c r="A1120" i="2"/>
  <c r="H1120" i="2"/>
  <c r="A1121" i="2"/>
  <c r="H1121" i="2"/>
  <c r="A1122" i="2"/>
  <c r="H1122" i="2"/>
  <c r="A1123" i="2"/>
  <c r="H1123" i="2"/>
  <c r="A1124" i="2"/>
  <c r="H1124" i="2"/>
  <c r="A1125" i="2"/>
  <c r="H1125" i="2"/>
  <c r="A1126" i="2"/>
  <c r="H1126" i="2"/>
  <c r="A1127" i="2"/>
  <c r="H1127" i="2"/>
  <c r="A1128" i="2"/>
  <c r="H1128" i="2"/>
  <c r="A1129" i="2"/>
  <c r="H1129" i="2"/>
  <c r="A1130" i="2"/>
  <c r="H1130" i="2"/>
  <c r="A1131" i="2"/>
  <c r="H1131" i="2"/>
  <c r="A1132" i="2"/>
  <c r="H1132" i="2"/>
  <c r="A1133" i="2"/>
  <c r="H1133" i="2"/>
  <c r="A1134" i="2"/>
  <c r="H1134" i="2"/>
  <c r="A1135" i="2"/>
  <c r="H1135" i="2"/>
  <c r="A1136" i="2"/>
  <c r="H1136" i="2"/>
  <c r="A1137" i="2"/>
  <c r="H1137" i="2"/>
  <c r="A1138" i="2"/>
  <c r="H1138" i="2"/>
  <c r="A1139" i="2"/>
  <c r="H1139" i="2"/>
  <c r="A1140" i="2"/>
  <c r="H1140" i="2"/>
  <c r="A1141" i="2"/>
  <c r="H1141" i="2"/>
  <c r="A1142" i="2"/>
  <c r="H1142" i="2"/>
  <c r="A1143" i="2"/>
  <c r="H1143" i="2"/>
  <c r="A1144" i="2"/>
  <c r="H1144" i="2"/>
  <c r="A1145" i="2"/>
  <c r="H1145" i="2"/>
  <c r="A1146" i="2"/>
  <c r="H1146" i="2"/>
  <c r="A1147" i="2"/>
  <c r="H1147" i="2"/>
  <c r="A1148" i="2"/>
  <c r="H1148" i="2"/>
  <c r="A1149" i="2"/>
  <c r="H1149" i="2"/>
  <c r="A1150" i="2"/>
  <c r="H1150" i="2"/>
  <c r="A1151" i="2"/>
  <c r="H1151" i="2"/>
  <c r="A1152" i="2"/>
  <c r="H1152" i="2"/>
  <c r="A1153" i="2"/>
  <c r="H1153" i="2"/>
  <c r="A1154" i="2"/>
  <c r="H1154" i="2"/>
  <c r="A1155" i="2"/>
  <c r="H1155" i="2"/>
  <c r="A1156" i="2"/>
  <c r="H1156" i="2"/>
  <c r="A1157" i="2"/>
  <c r="H1157" i="2"/>
  <c r="A1158" i="2"/>
  <c r="H1158" i="2"/>
  <c r="A1159" i="2"/>
  <c r="H1159" i="2"/>
  <c r="A1160" i="2"/>
  <c r="H1160" i="2"/>
  <c r="A1161" i="2"/>
  <c r="H1161" i="2"/>
  <c r="A1162" i="2"/>
  <c r="H1162" i="2"/>
  <c r="A1163" i="2"/>
  <c r="H1163" i="2"/>
  <c r="A1164" i="2"/>
  <c r="H1164" i="2"/>
  <c r="A1165" i="2"/>
  <c r="H1165" i="2"/>
  <c r="A1166" i="2"/>
  <c r="H1166" i="2"/>
  <c r="A1167" i="2"/>
  <c r="H1167" i="2"/>
  <c r="A1168" i="2"/>
  <c r="H1168" i="2"/>
  <c r="A1169" i="2"/>
  <c r="H1169" i="2"/>
  <c r="A1170" i="2"/>
  <c r="H1170" i="2"/>
  <c r="A1171" i="2"/>
  <c r="H1171" i="2"/>
  <c r="A1172" i="2"/>
  <c r="H1172" i="2"/>
  <c r="A1173" i="2"/>
  <c r="H1173" i="2"/>
  <c r="A1174" i="2"/>
  <c r="H1174" i="2"/>
  <c r="A1175" i="2"/>
  <c r="H1175" i="2"/>
  <c r="A1176" i="2"/>
  <c r="H1176" i="2"/>
  <c r="A1177" i="2"/>
  <c r="H1177" i="2"/>
  <c r="A1178" i="2"/>
  <c r="H1178" i="2"/>
  <c r="A1179" i="2"/>
  <c r="H1179" i="2"/>
  <c r="A1180" i="2"/>
  <c r="H1180" i="2"/>
  <c r="A1181" i="2"/>
  <c r="H1181" i="2"/>
  <c r="A1182" i="2"/>
  <c r="H1182" i="2"/>
  <c r="A1183" i="2"/>
  <c r="H1183" i="2"/>
  <c r="A1184" i="2"/>
  <c r="H1184" i="2"/>
  <c r="A1185" i="2"/>
  <c r="H1185" i="2"/>
  <c r="A1186" i="2"/>
  <c r="H1186" i="2"/>
  <c r="A1187" i="2"/>
  <c r="H1187" i="2"/>
  <c r="A1188" i="2"/>
  <c r="H1188" i="2"/>
  <c r="A1189" i="2"/>
  <c r="A1190" i="2"/>
  <c r="A1191" i="2"/>
  <c r="A1192" i="2"/>
  <c r="A1193" i="2"/>
  <c r="F1193" i="2"/>
  <c r="A1194" i="2"/>
  <c r="F1194" i="2"/>
  <c r="A1195" i="2"/>
  <c r="F1195" i="2"/>
  <c r="A1196" i="2"/>
  <c r="F1196" i="2"/>
  <c r="A1197" i="2"/>
  <c r="F1197" i="2"/>
  <c r="A1198" i="2"/>
  <c r="F1198" i="2"/>
  <c r="A1199" i="2"/>
  <c r="F1199" i="2"/>
  <c r="A1200" i="2"/>
  <c r="F1200" i="2"/>
  <c r="AJ1" i="7"/>
  <c r="R1" i="19"/>
  <c r="S1" i="19"/>
  <c r="T1" i="19"/>
  <c r="U1" i="19"/>
  <c r="R1" i="1"/>
  <c r="S1" i="1"/>
  <c r="T1" i="1"/>
  <c r="U1" i="1"/>
  <c r="P36" i="13"/>
  <c r="D59" i="13"/>
  <c r="D42" i="13"/>
  <c r="D44" i="13"/>
  <c r="D57" i="13"/>
  <c r="D68" i="13"/>
  <c r="D62" i="13"/>
  <c r="D69" i="13"/>
  <c r="D63" i="13"/>
  <c r="D45" i="13"/>
  <c r="D61" i="13"/>
  <c r="D50" i="13"/>
  <c r="D46" i="13"/>
  <c r="D51" i="13"/>
  <c r="D70" i="13"/>
  <c r="D41" i="13"/>
  <c r="D58" i="13"/>
  <c r="D49" i="13"/>
  <c r="D55" i="13"/>
  <c r="D71" i="13"/>
  <c r="D53" i="13"/>
  <c r="D60" i="13"/>
  <c r="D47" i="13"/>
  <c r="D40" i="13"/>
  <c r="D48" i="13"/>
  <c r="D65" i="13"/>
  <c r="D54" i="13"/>
  <c r="D64" i="13"/>
  <c r="D66" i="13"/>
  <c r="D56" i="13"/>
  <c r="D43" i="13"/>
  <c r="D67" i="13"/>
  <c r="D52" i="13"/>
  <c r="T35" i="13"/>
  <c r="I1" i="4"/>
  <c r="H7" i="4"/>
  <c r="H13" i="4"/>
  <c r="H19" i="4"/>
  <c r="H25" i="4"/>
  <c r="H31" i="4"/>
  <c r="H36" i="4"/>
  <c r="H40" i="4"/>
  <c r="H44" i="4"/>
  <c r="H48" i="4"/>
  <c r="H52" i="4"/>
  <c r="H56" i="4"/>
  <c r="H60" i="4"/>
  <c r="H64" i="4"/>
  <c r="H68" i="4"/>
  <c r="H72" i="4"/>
  <c r="H76" i="4"/>
  <c r="H80" i="4"/>
  <c r="H84" i="4"/>
  <c r="H3" i="4"/>
  <c r="I14" i="4"/>
  <c r="I7" i="4"/>
  <c r="I39" i="4"/>
  <c r="I48" i="4"/>
  <c r="I61" i="4"/>
  <c r="I74" i="4"/>
  <c r="I5" i="4"/>
  <c r="I33" i="4"/>
  <c r="I35" i="4"/>
  <c r="I57" i="4"/>
  <c r="I12" i="4"/>
  <c r="I9" i="4"/>
  <c r="J1" i="4"/>
  <c r="J56" i="4" s="1"/>
  <c r="I40" i="4"/>
  <c r="I53" i="4"/>
  <c r="I79" i="4"/>
  <c r="I16" i="4"/>
  <c r="I11" i="4"/>
  <c r="I59" i="4"/>
  <c r="I42" i="4"/>
  <c r="I55" i="4"/>
  <c r="I77" i="4"/>
  <c r="I2" i="4"/>
  <c r="I28" i="4"/>
  <c r="I38" i="4"/>
  <c r="I51" i="4"/>
  <c r="I60" i="4"/>
  <c r="I52" i="4"/>
  <c r="I37" i="4"/>
  <c r="I43" i="4"/>
  <c r="I49" i="4"/>
  <c r="I54" i="4"/>
  <c r="I13" i="4"/>
  <c r="I56" i="4"/>
  <c r="I67" i="4"/>
  <c r="I20" i="4"/>
  <c r="I62" i="4"/>
  <c r="I78" i="4"/>
  <c r="I22" i="4"/>
  <c r="I29" i="4"/>
  <c r="I45" i="4"/>
  <c r="I84" i="4"/>
  <c r="I80" i="4"/>
  <c r="I69" i="4"/>
  <c r="I6" i="4"/>
  <c r="I34" i="4"/>
  <c r="I75" i="4"/>
  <c r="I24" i="4"/>
  <c r="I63" i="4"/>
  <c r="I26" i="4"/>
  <c r="I76" i="4"/>
  <c r="I82" i="4"/>
  <c r="I58" i="4"/>
  <c r="I72" i="4"/>
  <c r="I41" i="4"/>
  <c r="I47" i="4"/>
  <c r="I21" i="4"/>
  <c r="I4" i="4"/>
  <c r="I8" i="4"/>
  <c r="I18" i="4"/>
  <c r="I3" i="4"/>
  <c r="J45" i="4"/>
  <c r="J33" i="4"/>
  <c r="J23" i="4"/>
  <c r="J32" i="4"/>
  <c r="J85" i="4"/>
  <c r="J53" i="4"/>
  <c r="J25" i="4"/>
  <c r="J34" i="4"/>
  <c r="Z98" i="1"/>
  <c r="Z693" i="1"/>
  <c r="W2046" i="1"/>
  <c r="Z2046" i="1"/>
  <c r="W2045" i="1"/>
  <c r="Z2045" i="1"/>
  <c r="Z3295" i="1"/>
  <c r="Z3293" i="1"/>
  <c r="Z3292" i="1"/>
  <c r="W3828" i="1"/>
  <c r="Z3828" i="1"/>
  <c r="W3827" i="1"/>
  <c r="Z3827" i="1"/>
  <c r="W3826" i="1"/>
  <c r="W3790" i="1"/>
  <c r="Z3790" i="1"/>
  <c r="W3789" i="1"/>
  <c r="Z3789" i="1"/>
  <c r="W3788" i="1"/>
  <c r="Z3788" i="1"/>
  <c r="Z418" i="1"/>
  <c r="W418" i="1"/>
  <c r="Z22" i="19"/>
  <c r="W22" i="19"/>
  <c r="W4655" i="1"/>
  <c r="Z4655" i="1"/>
  <c r="Z4583" i="1"/>
  <c r="Z4585" i="1"/>
  <c r="W440" i="1"/>
  <c r="Z440" i="1"/>
  <c r="W4656" i="1"/>
  <c r="Z4656" i="1"/>
  <c r="Z4654" i="1"/>
  <c r="P39" i="13"/>
  <c r="P38" i="13"/>
  <c r="P37" i="13"/>
  <c r="Z4660" i="1"/>
  <c r="W4660" i="1"/>
  <c r="Z4659" i="1"/>
  <c r="W4659" i="1"/>
  <c r="Z4657" i="1"/>
  <c r="W4657" i="1"/>
  <c r="Z4584" i="1"/>
  <c r="D74" i="13"/>
  <c r="C2" i="16"/>
  <c r="D177" i="13" l="1"/>
  <c r="Z15" i="19"/>
  <c r="Z235" i="19"/>
  <c r="Z233" i="19"/>
  <c r="Z236" i="19"/>
  <c r="W236" i="19"/>
  <c r="Z21" i="19"/>
  <c r="W21" i="19"/>
  <c r="W708" i="19"/>
  <c r="Z708" i="19"/>
  <c r="Z17" i="19"/>
  <c r="W17" i="19"/>
  <c r="W704" i="19"/>
  <c r="Z704" i="19"/>
  <c r="Z706" i="19"/>
  <c r="Z705" i="19"/>
  <c r="Z847" i="19"/>
  <c r="Z703" i="19"/>
  <c r="Z846" i="19"/>
  <c r="Z715" i="19"/>
  <c r="Z844" i="19"/>
  <c r="Z714" i="19"/>
  <c r="Z845" i="19"/>
  <c r="Z713" i="19"/>
  <c r="Z843" i="19"/>
  <c r="Z712" i="19"/>
  <c r="Z711" i="19"/>
  <c r="Z710" i="19"/>
  <c r="Z709" i="19"/>
  <c r="Z707" i="19"/>
  <c r="W229" i="19"/>
  <c r="Z229" i="19"/>
  <c r="Z19" i="19"/>
  <c r="W19" i="19"/>
  <c r="W234" i="19"/>
  <c r="Z234" i="19"/>
  <c r="W20" i="19"/>
  <c r="Z20" i="19"/>
  <c r="W24" i="19"/>
  <c r="Z24" i="19"/>
  <c r="Z230" i="19"/>
  <c r="W230" i="19"/>
  <c r="W13" i="19"/>
  <c r="Z13" i="19"/>
  <c r="Z237" i="19"/>
  <c r="W237" i="19"/>
  <c r="W232" i="19"/>
  <c r="Z232" i="19"/>
  <c r="Z231" i="19"/>
  <c r="W231" i="19"/>
  <c r="Z23" i="19"/>
  <c r="W23" i="19"/>
  <c r="Z25" i="19"/>
  <c r="W25" i="19"/>
  <c r="W14" i="19"/>
  <c r="Z14" i="19"/>
  <c r="W18" i="19"/>
  <c r="Z18" i="19"/>
  <c r="W227" i="19"/>
  <c r="Z227" i="19"/>
  <c r="Z16" i="19"/>
  <c r="W3825" i="1"/>
  <c r="Z3825" i="1"/>
  <c r="Z3826" i="1"/>
  <c r="D109" i="13"/>
  <c r="D84" i="13"/>
  <c r="D176" i="13"/>
  <c r="H27" i="13"/>
  <c r="I27" i="13" s="1"/>
  <c r="D165" i="13"/>
  <c r="D96" i="13"/>
  <c r="D85" i="13"/>
  <c r="D182" i="13"/>
  <c r="D103" i="13"/>
  <c r="D101" i="13"/>
  <c r="D95" i="13"/>
  <c r="D80" i="13"/>
  <c r="D194" i="13"/>
  <c r="D167" i="13"/>
  <c r="D153" i="13"/>
  <c r="D133" i="13"/>
  <c r="D82" i="13"/>
  <c r="D185" i="13"/>
  <c r="H12" i="13"/>
  <c r="I12" i="13" s="1"/>
  <c r="D168" i="13"/>
  <c r="D214" i="13"/>
  <c r="H10" i="13"/>
  <c r="I10" i="13" s="1"/>
  <c r="H25" i="13"/>
  <c r="I25" i="13" s="1"/>
  <c r="D79" i="13"/>
  <c r="D180" i="13"/>
  <c r="D198" i="13"/>
  <c r="D97" i="13"/>
  <c r="D81" i="13"/>
  <c r="D155" i="13"/>
  <c r="D154" i="13"/>
  <c r="D212" i="13"/>
  <c r="D102" i="13"/>
  <c r="D125" i="13"/>
  <c r="H28" i="13"/>
  <c r="I28" i="13" s="1"/>
  <c r="D86" i="13"/>
  <c r="D195" i="13"/>
  <c r="H20" i="13"/>
  <c r="I20" i="13" s="1"/>
  <c r="Z4582" i="1"/>
  <c r="D144" i="13"/>
  <c r="D145" i="13"/>
  <c r="D159" i="13"/>
  <c r="D173" i="13"/>
  <c r="D179" i="13"/>
  <c r="D188" i="13"/>
  <c r="D201" i="13"/>
  <c r="D161" i="13"/>
  <c r="D140" i="13"/>
  <c r="D92" i="13"/>
  <c r="D127" i="13"/>
  <c r="D100" i="13"/>
  <c r="D122" i="13"/>
  <c r="D83" i="13"/>
  <c r="H32" i="13"/>
  <c r="I32" i="13" s="1"/>
  <c r="D175" i="13"/>
  <c r="D99" i="13"/>
  <c r="D139" i="13"/>
  <c r="D143" i="13"/>
  <c r="D146" i="13"/>
  <c r="D193" i="13"/>
  <c r="D76" i="13"/>
  <c r="D160" i="13"/>
  <c r="D90" i="13"/>
  <c r="D93" i="13"/>
  <c r="D88" i="13"/>
  <c r="D163" i="13"/>
  <c r="D184" i="13"/>
  <c r="D113" i="13"/>
  <c r="D73" i="13"/>
  <c r="W4658" i="1"/>
  <c r="D229" i="13"/>
  <c r="D91" i="13"/>
  <c r="D170" i="13"/>
  <c r="D199" i="13"/>
  <c r="D181" i="13"/>
  <c r="D147" i="13"/>
  <c r="D149" i="13"/>
  <c r="Z3791" i="1"/>
  <c r="D89" i="13"/>
  <c r="D197" i="13"/>
  <c r="D94" i="13"/>
  <c r="D75" i="13"/>
  <c r="H23" i="13"/>
  <c r="I23" i="13" s="1"/>
  <c r="D174" i="13"/>
  <c r="D158" i="13"/>
  <c r="D207" i="13"/>
  <c r="D148" i="13"/>
  <c r="D142" i="13"/>
  <c r="D202" i="13"/>
  <c r="D98" i="13"/>
  <c r="D164" i="13"/>
  <c r="D87" i="13"/>
  <c r="D186" i="13"/>
  <c r="D78" i="13"/>
  <c r="D183" i="13"/>
  <c r="D141" i="13"/>
  <c r="D166" i="13"/>
  <c r="D156" i="13"/>
  <c r="D196" i="13"/>
  <c r="D203" i="13"/>
  <c r="D191" i="13"/>
  <c r="D189" i="13"/>
  <c r="D151" i="13"/>
  <c r="D187" i="13"/>
  <c r="D200" i="13"/>
  <c r="D104" i="13"/>
  <c r="D190" i="13"/>
  <c r="D192" i="13"/>
  <c r="D172" i="13"/>
  <c r="D162" i="13"/>
  <c r="D169" i="13"/>
  <c r="D152" i="13"/>
  <c r="D227" i="13"/>
  <c r="W3298" i="1"/>
  <c r="Z3298" i="1"/>
  <c r="D135" i="13"/>
  <c r="Z439" i="1"/>
  <c r="D157" i="13"/>
  <c r="H30" i="13"/>
  <c r="I30" i="13" s="1"/>
  <c r="Z2047" i="1"/>
  <c r="W2047" i="1"/>
  <c r="Z438" i="1"/>
  <c r="W438" i="1"/>
  <c r="W437" i="1"/>
  <c r="Z437" i="1"/>
  <c r="W3297" i="1"/>
  <c r="Z3297" i="1"/>
  <c r="W3296" i="1"/>
  <c r="Z3296" i="1"/>
  <c r="Z4586" i="1"/>
  <c r="W4586" i="1"/>
  <c r="Z3294" i="1"/>
  <c r="W3294" i="1"/>
  <c r="W4797" i="1"/>
  <c r="Z4797" i="1"/>
  <c r="H22" i="13"/>
  <c r="I22" i="13" s="1"/>
  <c r="D137" i="13"/>
  <c r="D124" i="13"/>
  <c r="H16" i="13"/>
  <c r="I16" i="13" s="1"/>
  <c r="D150" i="13"/>
  <c r="H24" i="13"/>
  <c r="I24" i="13" s="1"/>
  <c r="D106" i="13"/>
  <c r="H21" i="13"/>
  <c r="I21" i="13" s="1"/>
  <c r="D134" i="13"/>
  <c r="D132" i="13"/>
  <c r="D112" i="13"/>
  <c r="D115" i="13"/>
  <c r="H3" i="13"/>
  <c r="I3" i="13" s="1"/>
  <c r="D221" i="13"/>
  <c r="D234" i="13"/>
  <c r="D230" i="13"/>
  <c r="D205" i="13"/>
  <c r="D119" i="13"/>
  <c r="D117" i="13"/>
  <c r="D126" i="13"/>
  <c r="D224" i="13"/>
  <c r="D220" i="13"/>
  <c r="D211" i="13"/>
  <c r="W439" i="1"/>
  <c r="D110" i="13"/>
  <c r="H4" i="13"/>
  <c r="D116" i="13"/>
  <c r="H31" i="13"/>
  <c r="I31" i="13" s="1"/>
  <c r="H29" i="13"/>
  <c r="I29" i="13" s="1"/>
  <c r="H11" i="13"/>
  <c r="I11" i="13" s="1"/>
  <c r="D232" i="13"/>
  <c r="D225" i="13"/>
  <c r="H26" i="13"/>
  <c r="I26" i="13" s="1"/>
  <c r="H5" i="13"/>
  <c r="I5" i="13" s="1"/>
  <c r="H15" i="13"/>
  <c r="I15" i="13" s="1"/>
  <c r="H13" i="13"/>
  <c r="I13" i="13" s="1"/>
  <c r="D120" i="13"/>
  <c r="D118" i="13"/>
  <c r="H8" i="13"/>
  <c r="I8" i="13" s="1"/>
  <c r="D129" i="13"/>
  <c r="D131" i="13"/>
  <c r="D210" i="13"/>
  <c r="D222" i="13"/>
  <c r="D219" i="13"/>
  <c r="D107" i="13"/>
  <c r="H6" i="13"/>
  <c r="I6" i="13" s="1"/>
  <c r="D123" i="13"/>
  <c r="D130" i="13"/>
  <c r="D108" i="13"/>
  <c r="H17" i="13"/>
  <c r="I17" i="13" s="1"/>
  <c r="H34" i="13"/>
  <c r="I34" i="13" s="1"/>
  <c r="D217" i="13"/>
  <c r="D228" i="13"/>
  <c r="D209" i="13"/>
  <c r="D223" i="13"/>
  <c r="D216" i="13"/>
  <c r="D213" i="13"/>
  <c r="D233" i="13"/>
  <c r="D231" i="13"/>
  <c r="D218" i="13"/>
  <c r="D235" i="13"/>
  <c r="D114" i="13"/>
  <c r="H18" i="13"/>
  <c r="I18" i="13" s="1"/>
  <c r="D121" i="13"/>
  <c r="D111" i="13"/>
  <c r="H14" i="13"/>
  <c r="I14" i="13" s="1"/>
  <c r="D206" i="13"/>
  <c r="D215" i="13"/>
  <c r="H9" i="13"/>
  <c r="I9" i="13" s="1"/>
  <c r="H33" i="13"/>
  <c r="H7" i="13"/>
  <c r="I7" i="13" s="1"/>
  <c r="H19" i="13"/>
  <c r="I19" i="13" s="1"/>
  <c r="D236" i="13"/>
  <c r="D226" i="13"/>
  <c r="D208" i="13"/>
  <c r="J11" i="4"/>
  <c r="J26" i="4"/>
  <c r="J63" i="4"/>
  <c r="J3" i="4"/>
  <c r="J41" i="4"/>
  <c r="J39" i="4"/>
  <c r="J67" i="4"/>
  <c r="J20" i="4"/>
  <c r="J19" i="4"/>
  <c r="J7" i="4"/>
  <c r="J60" i="4"/>
  <c r="J83" i="4"/>
  <c r="J15" i="4"/>
  <c r="J10" i="4"/>
  <c r="J81" i="4"/>
  <c r="J61" i="4"/>
  <c r="J72" i="4"/>
  <c r="J69" i="4"/>
  <c r="J22" i="4"/>
  <c r="J36" i="4"/>
  <c r="J57" i="4"/>
  <c r="J24" i="4"/>
  <c r="J46" i="4"/>
  <c r="J48" i="4"/>
  <c r="J18" i="4"/>
  <c r="J55" i="4"/>
  <c r="J44" i="4"/>
  <c r="J12" i="4"/>
  <c r="J13" i="4"/>
  <c r="J65" i="4"/>
  <c r="J31" i="4"/>
  <c r="J35" i="4"/>
  <c r="J28" i="4"/>
  <c r="J77" i="4"/>
  <c r="J40" i="4"/>
  <c r="J4" i="4"/>
  <c r="J70" i="4"/>
  <c r="J49" i="4"/>
  <c r="J5" i="4"/>
  <c r="J54" i="4"/>
  <c r="J79" i="4"/>
  <c r="J17" i="4"/>
  <c r="J82" i="4"/>
  <c r="J50" i="4"/>
  <c r="J84" i="4"/>
  <c r="J66" i="4"/>
  <c r="J42" i="4"/>
  <c r="J14" i="4"/>
  <c r="J76" i="4"/>
  <c r="J30" i="4"/>
  <c r="J6" i="4"/>
  <c r="J75" i="4"/>
  <c r="J37" i="4"/>
  <c r="J52" i="4"/>
  <c r="J9" i="4"/>
  <c r="J27" i="4"/>
  <c r="K1" i="4"/>
  <c r="J78" i="4"/>
  <c r="J43" i="4"/>
  <c r="J59" i="4"/>
  <c r="J68" i="4"/>
  <c r="J8" i="4"/>
  <c r="J71" i="4"/>
  <c r="J73" i="4"/>
  <c r="J29" i="4"/>
  <c r="J47" i="4"/>
  <c r="J80" i="4"/>
  <c r="J58" i="4"/>
  <c r="J74" i="4"/>
  <c r="J16" i="4"/>
  <c r="J2" i="4"/>
  <c r="J38" i="4"/>
  <c r="J21" i="4"/>
  <c r="J62" i="4"/>
  <c r="J64" i="4"/>
  <c r="J51" i="4"/>
  <c r="I31" i="4"/>
  <c r="I83" i="4"/>
  <c r="I68" i="4"/>
  <c r="I36" i="4"/>
  <c r="I27" i="4"/>
  <c r="I81" i="4"/>
  <c r="I32" i="4"/>
  <c r="I10" i="4"/>
  <c r="I66" i="4"/>
  <c r="I23" i="4"/>
  <c r="I71" i="4"/>
  <c r="I85" i="4"/>
  <c r="I30" i="4"/>
  <c r="I44" i="4"/>
  <c r="I46" i="4"/>
  <c r="I73" i="4"/>
  <c r="I50" i="4"/>
  <c r="I25" i="4"/>
  <c r="I19" i="4"/>
  <c r="I15" i="4"/>
  <c r="I17" i="4"/>
  <c r="I65" i="4"/>
  <c r="I64" i="4"/>
  <c r="I70" i="4"/>
  <c r="T407" i="1"/>
  <c r="U407" i="1" s="1"/>
  <c r="T612" i="1"/>
  <c r="U612" i="1" s="1"/>
  <c r="T111" i="1"/>
  <c r="U111" i="1" s="1"/>
  <c r="T227" i="1"/>
  <c r="U227" i="1" s="1"/>
  <c r="T581" i="1"/>
  <c r="U581" i="1" s="1"/>
  <c r="T106" i="1"/>
  <c r="U106" i="1" s="1"/>
  <c r="T550" i="1"/>
  <c r="U550" i="1" s="1"/>
  <c r="T44" i="1"/>
  <c r="U44" i="1" s="1"/>
  <c r="T209" i="1"/>
  <c r="U209" i="1" s="1"/>
  <c r="T373" i="1"/>
  <c r="U373" i="1" s="1"/>
  <c r="T520" i="1"/>
  <c r="U520" i="1" s="1"/>
  <c r="T201" i="1"/>
  <c r="U201" i="1" s="1"/>
  <c r="T364" i="1"/>
  <c r="U364" i="1" s="1"/>
  <c r="T153" i="1"/>
  <c r="U153" i="1" s="1"/>
  <c r="T95" i="1"/>
  <c r="U95" i="1" s="1"/>
  <c r="T301" i="1"/>
  <c r="U301" i="1" s="1"/>
  <c r="T148" i="1"/>
  <c r="U148" i="1" s="1"/>
  <c r="T90" i="1"/>
  <c r="U90" i="1" s="1"/>
  <c r="T183" i="1"/>
  <c r="U183" i="1" s="1"/>
  <c r="T143" i="1"/>
  <c r="U143" i="1" s="1"/>
  <c r="T85" i="1"/>
  <c r="U85" i="1" s="1"/>
  <c r="T138" i="1"/>
  <c r="U138" i="1" s="1"/>
  <c r="T80" i="1"/>
  <c r="U80" i="1" s="1"/>
  <c r="T156" i="1"/>
  <c r="U156" i="1" s="1"/>
  <c r="T165" i="1"/>
  <c r="U165" i="1" s="1"/>
  <c r="T75" i="1"/>
  <c r="U75" i="1" s="1"/>
  <c r="T264" i="1"/>
  <c r="U264" i="1" s="1"/>
  <c r="T70" i="1"/>
  <c r="U70" i="1" s="1"/>
  <c r="T255" i="1"/>
  <c r="U255" i="1" s="1"/>
  <c r="T65" i="1"/>
  <c r="U65" i="1" s="1"/>
  <c r="T133" i="1"/>
  <c r="U133" i="1" s="1"/>
  <c r="T128" i="1"/>
  <c r="U128" i="1" s="1"/>
  <c r="T122" i="1"/>
  <c r="U122" i="1" s="1"/>
  <c r="T101" i="1"/>
  <c r="U101" i="1" s="1"/>
  <c r="T60" i="1"/>
  <c r="U60" i="1" s="1"/>
  <c r="T50" i="1"/>
  <c r="U50" i="1" s="1"/>
  <c r="T38" i="1"/>
  <c r="U38" i="1" s="1"/>
  <c r="T32" i="1"/>
  <c r="U32" i="1" s="1"/>
  <c r="T26" i="1"/>
  <c r="U26" i="1" s="1"/>
  <c r="T20" i="1"/>
  <c r="U20" i="1" s="1"/>
  <c r="T14" i="1"/>
  <c r="U14" i="1" s="1"/>
  <c r="T8" i="1"/>
  <c r="U8" i="1" s="1"/>
  <c r="T293" i="1"/>
  <c r="U293" i="1" s="1"/>
  <c r="T246" i="1"/>
  <c r="U246" i="1" s="1"/>
  <c r="T219" i="1"/>
  <c r="U219" i="1" s="1"/>
  <c r="T210" i="1"/>
  <c r="U210" i="1" s="1"/>
  <c r="T193" i="1"/>
  <c r="U193" i="1" s="1"/>
  <c r="T175" i="1"/>
  <c r="U175" i="1" s="1"/>
  <c r="T430" i="1"/>
  <c r="U430" i="1" s="1"/>
  <c r="T397" i="1"/>
  <c r="U397" i="1" s="1"/>
  <c r="T355" i="1"/>
  <c r="U355" i="1" s="1"/>
  <c r="T524" i="1"/>
  <c r="U524" i="1" s="1"/>
  <c r="T937" i="1"/>
  <c r="U937" i="1" s="1"/>
  <c r="D77" i="13"/>
  <c r="T132" i="1"/>
  <c r="U132" i="1" s="1"/>
  <c r="T127" i="1"/>
  <c r="U127" i="1" s="1"/>
  <c r="T121" i="1"/>
  <c r="U121" i="1" s="1"/>
  <c r="T116" i="1"/>
  <c r="U116" i="1" s="1"/>
  <c r="T100" i="1"/>
  <c r="U100" i="1" s="1"/>
  <c r="T59" i="1"/>
  <c r="U59" i="1" s="1"/>
  <c r="T54" i="1"/>
  <c r="U54" i="1" s="1"/>
  <c r="T49" i="1"/>
  <c r="U49" i="1" s="1"/>
  <c r="T37" i="1"/>
  <c r="U37" i="1" s="1"/>
  <c r="T25" i="1"/>
  <c r="U25" i="1" s="1"/>
  <c r="T19" i="1"/>
  <c r="U19" i="1" s="1"/>
  <c r="T13" i="1"/>
  <c r="U13" i="1" s="1"/>
  <c r="T7" i="1"/>
  <c r="U7" i="1" s="1"/>
  <c r="T3" i="19"/>
  <c r="U3" i="19" s="1"/>
  <c r="T300" i="1"/>
  <c r="U300" i="1" s="1"/>
  <c r="T291" i="1"/>
  <c r="U291" i="1" s="1"/>
  <c r="T282" i="1"/>
  <c r="U282" i="1" s="1"/>
  <c r="T272" i="1"/>
  <c r="U272" i="1" s="1"/>
  <c r="T263" i="1"/>
  <c r="U263" i="1" s="1"/>
  <c r="T245" i="1"/>
  <c r="U245" i="1" s="1"/>
  <c r="T218" i="1"/>
  <c r="U218" i="1" s="1"/>
  <c r="T200" i="1"/>
  <c r="U200" i="1" s="1"/>
  <c r="T447" i="1"/>
  <c r="U447" i="1" s="1"/>
  <c r="T395" i="1"/>
  <c r="U395" i="1" s="1"/>
  <c r="T384" i="1"/>
  <c r="U384" i="1" s="1"/>
  <c r="T353" i="1"/>
  <c r="U353" i="1" s="1"/>
  <c r="T342" i="1"/>
  <c r="U342" i="1" s="1"/>
  <c r="T331" i="1"/>
  <c r="U331" i="1" s="1"/>
  <c r="T580" i="1"/>
  <c r="U580" i="1" s="1"/>
  <c r="T549" i="1"/>
  <c r="U549" i="1" s="1"/>
  <c r="T519" i="1"/>
  <c r="U519" i="1" s="1"/>
  <c r="T490" i="1"/>
  <c r="U490" i="1" s="1"/>
  <c r="T461" i="1"/>
  <c r="U461" i="1" s="1"/>
  <c r="T849" i="1"/>
  <c r="U849" i="1" s="1"/>
  <c r="T781" i="1"/>
  <c r="U781" i="1" s="1"/>
  <c r="T715" i="1"/>
  <c r="U715" i="1" s="1"/>
  <c r="T649" i="1"/>
  <c r="U649" i="1" s="1"/>
  <c r="T1145" i="1"/>
  <c r="U1145" i="1" s="1"/>
  <c r="T142" i="1"/>
  <c r="U142" i="1" s="1"/>
  <c r="T137" i="1"/>
  <c r="U137" i="1" s="1"/>
  <c r="T105" i="1"/>
  <c r="U105" i="1" s="1"/>
  <c r="T94" i="1"/>
  <c r="U94" i="1" s="1"/>
  <c r="T89" i="1"/>
  <c r="U89" i="1" s="1"/>
  <c r="T74" i="1"/>
  <c r="U74" i="1" s="1"/>
  <c r="T69" i="1"/>
  <c r="U69" i="1" s="1"/>
  <c r="T64" i="1"/>
  <c r="U64" i="1" s="1"/>
  <c r="T43" i="1"/>
  <c r="U43" i="1" s="1"/>
  <c r="T36" i="1"/>
  <c r="U36" i="1" s="1"/>
  <c r="T30" i="1"/>
  <c r="U30" i="1" s="1"/>
  <c r="T317" i="1"/>
  <c r="U317" i="1" s="1"/>
  <c r="T308" i="1"/>
  <c r="U308" i="1" s="1"/>
  <c r="T290" i="1"/>
  <c r="U290" i="1" s="1"/>
  <c r="T271" i="1"/>
  <c r="U271" i="1" s="1"/>
  <c r="T253" i="1"/>
  <c r="U253" i="1" s="1"/>
  <c r="T226" i="1"/>
  <c r="U226" i="1" s="1"/>
  <c r="T217" i="1"/>
  <c r="U217" i="1" s="1"/>
  <c r="T208" i="1"/>
  <c r="U208" i="1" s="1"/>
  <c r="T191" i="1"/>
  <c r="U191" i="1" s="1"/>
  <c r="T182" i="1"/>
  <c r="U182" i="1" s="1"/>
  <c r="T173" i="1"/>
  <c r="U173" i="1" s="1"/>
  <c r="T394" i="1"/>
  <c r="U394" i="1" s="1"/>
  <c r="T383" i="1"/>
  <c r="U383" i="1" s="1"/>
  <c r="T372" i="1"/>
  <c r="U372" i="1" s="1"/>
  <c r="T352" i="1"/>
  <c r="U352" i="1" s="1"/>
  <c r="T341" i="1"/>
  <c r="U341" i="1" s="1"/>
  <c r="T637" i="1"/>
  <c r="U637" i="1" s="1"/>
  <c r="T607" i="1"/>
  <c r="U607" i="1" s="1"/>
  <c r="T486" i="1"/>
  <c r="U486" i="1" s="1"/>
  <c r="T456" i="1"/>
  <c r="U456" i="1" s="1"/>
  <c r="T911" i="1"/>
  <c r="U911" i="1" s="1"/>
  <c r="T843" i="1"/>
  <c r="U843" i="1" s="1"/>
  <c r="T776" i="1"/>
  <c r="U776" i="1" s="1"/>
  <c r="T644" i="1"/>
  <c r="U644" i="1" s="1"/>
  <c r="T152" i="1"/>
  <c r="U152" i="1" s="1"/>
  <c r="T147" i="1"/>
  <c r="U147" i="1" s="1"/>
  <c r="T126" i="1"/>
  <c r="U126" i="1" s="1"/>
  <c r="T120" i="1"/>
  <c r="U120" i="1" s="1"/>
  <c r="T115" i="1"/>
  <c r="U115" i="1" s="1"/>
  <c r="T110" i="1"/>
  <c r="U110" i="1" s="1"/>
  <c r="T99" i="1"/>
  <c r="U99" i="1" s="1"/>
  <c r="T84" i="1"/>
  <c r="U84" i="1" s="1"/>
  <c r="T79" i="1"/>
  <c r="U79" i="1" s="1"/>
  <c r="T58" i="1"/>
  <c r="U58" i="1" s="1"/>
  <c r="T53" i="1"/>
  <c r="U53" i="1" s="1"/>
  <c r="T42" i="1"/>
  <c r="U42" i="1" s="1"/>
  <c r="T24" i="1"/>
  <c r="U24" i="1" s="1"/>
  <c r="T12" i="1"/>
  <c r="U12" i="1" s="1"/>
  <c r="T6" i="1"/>
  <c r="U6" i="1" s="1"/>
  <c r="T316" i="1"/>
  <c r="U316" i="1" s="1"/>
  <c r="T280" i="1"/>
  <c r="U280" i="1" s="1"/>
  <c r="T262" i="1"/>
  <c r="U262" i="1" s="1"/>
  <c r="T243" i="1"/>
  <c r="U243" i="1" s="1"/>
  <c r="T199" i="1"/>
  <c r="U199" i="1" s="1"/>
  <c r="T190" i="1"/>
  <c r="U190" i="1" s="1"/>
  <c r="T172" i="1"/>
  <c r="U172" i="1" s="1"/>
  <c r="T416" i="1"/>
  <c r="U416" i="1" s="1"/>
  <c r="T405" i="1"/>
  <c r="U405" i="1" s="1"/>
  <c r="T393" i="1"/>
  <c r="U393" i="1" s="1"/>
  <c r="T382" i="1"/>
  <c r="U382" i="1" s="1"/>
  <c r="T362" i="1"/>
  <c r="U362" i="1" s="1"/>
  <c r="T351" i="1"/>
  <c r="U351" i="1" s="1"/>
  <c r="T340" i="1"/>
  <c r="U340" i="1" s="1"/>
  <c r="T330" i="1"/>
  <c r="U330" i="1" s="1"/>
  <c r="T575" i="1"/>
  <c r="U575" i="1" s="1"/>
  <c r="T543" i="1"/>
  <c r="U543" i="1" s="1"/>
  <c r="T485" i="1"/>
  <c r="U485" i="1" s="1"/>
  <c r="T905" i="1"/>
  <c r="U905" i="1" s="1"/>
  <c r="T837" i="1"/>
  <c r="U837" i="1" s="1"/>
  <c r="T1104" i="1"/>
  <c r="U1104" i="1" s="1"/>
  <c r="T141" i="1"/>
  <c r="U141" i="1" s="1"/>
  <c r="T136" i="1"/>
  <c r="U136" i="1" s="1"/>
  <c r="T131" i="1"/>
  <c r="U131" i="1" s="1"/>
  <c r="T88" i="1"/>
  <c r="U88" i="1" s="1"/>
  <c r="T73" i="1"/>
  <c r="U73" i="1" s="1"/>
  <c r="T63" i="1"/>
  <c r="U63" i="1" s="1"/>
  <c r="T48" i="1"/>
  <c r="U48" i="1" s="1"/>
  <c r="T35" i="1"/>
  <c r="U35" i="1" s="1"/>
  <c r="T29" i="1"/>
  <c r="U29" i="1" s="1"/>
  <c r="T18" i="1"/>
  <c r="U18" i="1" s="1"/>
  <c r="T315" i="1"/>
  <c r="U315" i="1" s="1"/>
  <c r="T289" i="1"/>
  <c r="U289" i="1" s="1"/>
  <c r="T261" i="1"/>
  <c r="U261" i="1" s="1"/>
  <c r="T225" i="1"/>
  <c r="U225" i="1" s="1"/>
  <c r="T206" i="1"/>
  <c r="U206" i="1" s="1"/>
  <c r="T198" i="1"/>
  <c r="U198" i="1" s="1"/>
  <c r="T189" i="1"/>
  <c r="U189" i="1" s="1"/>
  <c r="T180" i="1"/>
  <c r="U180" i="1" s="1"/>
  <c r="T162" i="1"/>
  <c r="U162" i="1" s="1"/>
  <c r="T321" i="1"/>
  <c r="U321" i="1" s="1"/>
  <c r="T371" i="1"/>
  <c r="U371" i="1" s="1"/>
  <c r="T329" i="1"/>
  <c r="U329" i="1" s="1"/>
  <c r="T632" i="1"/>
  <c r="U632" i="1" s="1"/>
  <c r="T602" i="1"/>
  <c r="U602" i="1" s="1"/>
  <c r="T571" i="1"/>
  <c r="U571" i="1" s="1"/>
  <c r="T510" i="1"/>
  <c r="U510" i="1" s="1"/>
  <c r="T899" i="1"/>
  <c r="U899" i="1" s="1"/>
  <c r="T832" i="1"/>
  <c r="U832" i="1" s="1"/>
  <c r="T10" i="19"/>
  <c r="U10" i="19" s="1"/>
  <c r="T1081" i="1"/>
  <c r="U1081" i="1" s="1"/>
  <c r="H24" i="4"/>
  <c r="H11" i="4"/>
  <c r="H4" i="4"/>
  <c r="T151" i="1"/>
  <c r="U151" i="1" s="1"/>
  <c r="T146" i="1"/>
  <c r="U146" i="1" s="1"/>
  <c r="T125" i="1"/>
  <c r="U125" i="1" s="1"/>
  <c r="T114" i="1"/>
  <c r="U114" i="1" s="1"/>
  <c r="T109" i="1"/>
  <c r="U109" i="1" s="1"/>
  <c r="T104" i="1"/>
  <c r="U104" i="1" s="1"/>
  <c r="T93" i="1"/>
  <c r="U93" i="1" s="1"/>
  <c r="T83" i="1"/>
  <c r="U83" i="1" s="1"/>
  <c r="T78" i="1"/>
  <c r="U78" i="1" s="1"/>
  <c r="T68" i="1"/>
  <c r="U68" i="1" s="1"/>
  <c r="T41" i="1"/>
  <c r="U41" i="1" s="1"/>
  <c r="T23" i="1"/>
  <c r="U23" i="1" s="1"/>
  <c r="T11" i="1"/>
  <c r="U11" i="1" s="1"/>
  <c r="T297" i="1"/>
  <c r="U297" i="1" s="1"/>
  <c r="T288" i="1"/>
  <c r="U288" i="1" s="1"/>
  <c r="T269" i="1"/>
  <c r="U269" i="1" s="1"/>
  <c r="T251" i="1"/>
  <c r="U251" i="1" s="1"/>
  <c r="T232" i="1"/>
  <c r="U232" i="1" s="1"/>
  <c r="T224" i="1"/>
  <c r="U224" i="1" s="1"/>
  <c r="T215" i="1"/>
  <c r="U215" i="1" s="1"/>
  <c r="T436" i="1"/>
  <c r="U436" i="1" s="1"/>
  <c r="T425" i="1"/>
  <c r="U425" i="1" s="1"/>
  <c r="T414" i="1"/>
  <c r="U414" i="1" s="1"/>
  <c r="T403" i="1"/>
  <c r="U403" i="1" s="1"/>
  <c r="T391" i="1"/>
  <c r="U391" i="1" s="1"/>
  <c r="T380" i="1"/>
  <c r="U380" i="1" s="1"/>
  <c r="T370" i="1"/>
  <c r="U370" i="1" s="1"/>
  <c r="T349" i="1"/>
  <c r="U349" i="1" s="1"/>
  <c r="T328" i="1"/>
  <c r="U328" i="1" s="1"/>
  <c r="T538" i="1"/>
  <c r="U538" i="1" s="1"/>
  <c r="T759" i="1"/>
  <c r="U759" i="1" s="1"/>
  <c r="T731" i="19"/>
  <c r="U731" i="19" s="1"/>
  <c r="T481" i="19"/>
  <c r="U481" i="19" s="1"/>
  <c r="T487" i="19"/>
  <c r="U487" i="19" s="1"/>
  <c r="T493" i="19"/>
  <c r="U493" i="19" s="1"/>
  <c r="T499" i="19"/>
  <c r="U499" i="19" s="1"/>
  <c r="T505" i="19"/>
  <c r="U505" i="19" s="1"/>
  <c r="T511" i="19"/>
  <c r="U511" i="19" s="1"/>
  <c r="T517" i="19"/>
  <c r="U517" i="19" s="1"/>
  <c r="T523" i="19"/>
  <c r="U523" i="19" s="1"/>
  <c r="T529" i="19"/>
  <c r="U529" i="19" s="1"/>
  <c r="T535" i="19"/>
  <c r="U535" i="19" s="1"/>
  <c r="T541" i="19"/>
  <c r="U541" i="19" s="1"/>
  <c r="T547" i="19"/>
  <c r="U547" i="19" s="1"/>
  <c r="T553" i="19"/>
  <c r="U553" i="19" s="1"/>
  <c r="T559" i="19"/>
  <c r="U559" i="19" s="1"/>
  <c r="T565" i="19"/>
  <c r="U565" i="19" s="1"/>
  <c r="T571" i="19"/>
  <c r="U571" i="19" s="1"/>
  <c r="T577" i="19"/>
  <c r="U577" i="19" s="1"/>
  <c r="T583" i="19"/>
  <c r="U583" i="19" s="1"/>
  <c r="T589" i="19"/>
  <c r="U589" i="19" s="1"/>
  <c r="T595" i="19"/>
  <c r="U595" i="19" s="1"/>
  <c r="T601" i="19"/>
  <c r="U601" i="19" s="1"/>
  <c r="T607" i="19"/>
  <c r="U607" i="19" s="1"/>
  <c r="T613" i="19"/>
  <c r="U613" i="19" s="1"/>
  <c r="T619" i="19"/>
  <c r="U619" i="19" s="1"/>
  <c r="T625" i="19"/>
  <c r="U625" i="19" s="1"/>
  <c r="T631" i="19"/>
  <c r="U631" i="19" s="1"/>
  <c r="T637" i="19"/>
  <c r="U637" i="19" s="1"/>
  <c r="T643" i="19"/>
  <c r="U643" i="19" s="1"/>
  <c r="T649" i="19"/>
  <c r="U649" i="19" s="1"/>
  <c r="T655" i="19"/>
  <c r="U655" i="19" s="1"/>
  <c r="T661" i="19"/>
  <c r="U661" i="19" s="1"/>
  <c r="T667" i="19"/>
  <c r="U667" i="19" s="1"/>
  <c r="T673" i="19"/>
  <c r="U673" i="19" s="1"/>
  <c r="T679" i="19"/>
  <c r="U679" i="19" s="1"/>
  <c r="T685" i="19"/>
  <c r="U685" i="19" s="1"/>
  <c r="T691" i="19"/>
  <c r="U691" i="19" s="1"/>
  <c r="T697" i="19"/>
  <c r="U697" i="19" s="1"/>
  <c r="T732" i="19"/>
  <c r="U732" i="19" s="1"/>
  <c r="T738" i="19"/>
  <c r="U738" i="19" s="1"/>
  <c r="T744" i="19"/>
  <c r="U744" i="19" s="1"/>
  <c r="T750" i="19"/>
  <c r="U750" i="19" s="1"/>
  <c r="T756" i="19"/>
  <c r="U756" i="19" s="1"/>
  <c r="T762" i="19"/>
  <c r="U762" i="19" s="1"/>
  <c r="T768" i="19"/>
  <c r="U768" i="19" s="1"/>
  <c r="T774" i="19"/>
  <c r="U774" i="19" s="1"/>
  <c r="T780" i="19"/>
  <c r="U780" i="19" s="1"/>
  <c r="T786" i="19"/>
  <c r="U786" i="19" s="1"/>
  <c r="T792" i="19"/>
  <c r="U792" i="19" s="1"/>
  <c r="T798" i="19"/>
  <c r="U798" i="19" s="1"/>
  <c r="T804" i="19"/>
  <c r="U804" i="19" s="1"/>
  <c r="T810" i="19"/>
  <c r="U810" i="19" s="1"/>
  <c r="T816" i="19"/>
  <c r="U816" i="19" s="1"/>
  <c r="T822" i="19"/>
  <c r="U822" i="19" s="1"/>
  <c r="T482" i="19"/>
  <c r="U482" i="19" s="1"/>
  <c r="T488" i="19"/>
  <c r="U488" i="19" s="1"/>
  <c r="T494" i="19"/>
  <c r="U494" i="19" s="1"/>
  <c r="T500" i="19"/>
  <c r="U500" i="19" s="1"/>
  <c r="T506" i="19"/>
  <c r="U506" i="19" s="1"/>
  <c r="T512" i="19"/>
  <c r="U512" i="19" s="1"/>
  <c r="T518" i="19"/>
  <c r="U518" i="19" s="1"/>
  <c r="T524" i="19"/>
  <c r="U524" i="19" s="1"/>
  <c r="T530" i="19"/>
  <c r="U530" i="19" s="1"/>
  <c r="T536" i="19"/>
  <c r="U536" i="19" s="1"/>
  <c r="T542" i="19"/>
  <c r="U542" i="19" s="1"/>
  <c r="T548" i="19"/>
  <c r="U548" i="19" s="1"/>
  <c r="T554" i="19"/>
  <c r="U554" i="19" s="1"/>
  <c r="T560" i="19"/>
  <c r="U560" i="19" s="1"/>
  <c r="T566" i="19"/>
  <c r="U566" i="19" s="1"/>
  <c r="T572" i="19"/>
  <c r="U572" i="19" s="1"/>
  <c r="T578" i="19"/>
  <c r="U578" i="19" s="1"/>
  <c r="T584" i="19"/>
  <c r="U584" i="19" s="1"/>
  <c r="T590" i="19"/>
  <c r="U590" i="19" s="1"/>
  <c r="T596" i="19"/>
  <c r="U596" i="19" s="1"/>
  <c r="T602" i="19"/>
  <c r="U602" i="19" s="1"/>
  <c r="T608" i="19"/>
  <c r="U608" i="19" s="1"/>
  <c r="T614" i="19"/>
  <c r="U614" i="19" s="1"/>
  <c r="T620" i="19"/>
  <c r="U620" i="19" s="1"/>
  <c r="T626" i="19"/>
  <c r="U626" i="19" s="1"/>
  <c r="T632" i="19"/>
  <c r="U632" i="19" s="1"/>
  <c r="T638" i="19"/>
  <c r="U638" i="19" s="1"/>
  <c r="T644" i="19"/>
  <c r="U644" i="19" s="1"/>
  <c r="T650" i="19"/>
  <c r="U650" i="19" s="1"/>
  <c r="T656" i="19"/>
  <c r="U656" i="19" s="1"/>
  <c r="T662" i="19"/>
  <c r="U662" i="19" s="1"/>
  <c r="T668" i="19"/>
  <c r="U668" i="19" s="1"/>
  <c r="T674" i="19"/>
  <c r="U674" i="19" s="1"/>
  <c r="T680" i="19"/>
  <c r="U680" i="19" s="1"/>
  <c r="T686" i="19"/>
  <c r="U686" i="19" s="1"/>
  <c r="T692" i="19"/>
  <c r="U692" i="19" s="1"/>
  <c r="T698" i="19"/>
  <c r="U698" i="19" s="1"/>
  <c r="T716" i="19"/>
  <c r="U716" i="19" s="1"/>
  <c r="T722" i="19"/>
  <c r="U722" i="19" s="1"/>
  <c r="T728" i="19"/>
  <c r="U728" i="19" s="1"/>
  <c r="T733" i="19"/>
  <c r="U733" i="19" s="1"/>
  <c r="T739" i="19"/>
  <c r="U739" i="19" s="1"/>
  <c r="T745" i="19"/>
  <c r="U745" i="19" s="1"/>
  <c r="T751" i="19"/>
  <c r="U751" i="19" s="1"/>
  <c r="T757" i="19"/>
  <c r="U757" i="19" s="1"/>
  <c r="T763" i="19"/>
  <c r="U763" i="19" s="1"/>
  <c r="T769" i="19"/>
  <c r="U769" i="19" s="1"/>
  <c r="T775" i="19"/>
  <c r="U775" i="19" s="1"/>
  <c r="T781" i="19"/>
  <c r="U781" i="19" s="1"/>
  <c r="T787" i="19"/>
  <c r="U787" i="19" s="1"/>
  <c r="T793" i="19"/>
  <c r="U793" i="19" s="1"/>
  <c r="T799" i="19"/>
  <c r="U799" i="19" s="1"/>
  <c r="T805" i="19"/>
  <c r="U805" i="19" s="1"/>
  <c r="T811" i="19"/>
  <c r="U811" i="19" s="1"/>
  <c r="T817" i="19"/>
  <c r="U817" i="19" s="1"/>
  <c r="T823" i="19"/>
  <c r="U823" i="19" s="1"/>
  <c r="T829" i="19"/>
  <c r="U829" i="19" s="1"/>
  <c r="T835" i="19"/>
  <c r="U835" i="19" s="1"/>
  <c r="T841" i="19"/>
  <c r="U841" i="19" s="1"/>
  <c r="T483" i="19"/>
  <c r="U483" i="19" s="1"/>
  <c r="T489" i="19"/>
  <c r="U489" i="19" s="1"/>
  <c r="T495" i="19"/>
  <c r="U495" i="19" s="1"/>
  <c r="T501" i="19"/>
  <c r="U501" i="19" s="1"/>
  <c r="T507" i="19"/>
  <c r="U507" i="19" s="1"/>
  <c r="T513" i="19"/>
  <c r="U513" i="19" s="1"/>
  <c r="T519" i="19"/>
  <c r="U519" i="19" s="1"/>
  <c r="T525" i="19"/>
  <c r="U525" i="19" s="1"/>
  <c r="T531" i="19"/>
  <c r="U531" i="19" s="1"/>
  <c r="T537" i="19"/>
  <c r="U537" i="19" s="1"/>
  <c r="T543" i="19"/>
  <c r="U543" i="19" s="1"/>
  <c r="T549" i="19"/>
  <c r="U549" i="19" s="1"/>
  <c r="T555" i="19"/>
  <c r="U555" i="19" s="1"/>
  <c r="T561" i="19"/>
  <c r="U561" i="19" s="1"/>
  <c r="T567" i="19"/>
  <c r="U567" i="19" s="1"/>
  <c r="T573" i="19"/>
  <c r="U573" i="19" s="1"/>
  <c r="T579" i="19"/>
  <c r="U579" i="19" s="1"/>
  <c r="T585" i="19"/>
  <c r="U585" i="19" s="1"/>
  <c r="T591" i="19"/>
  <c r="U591" i="19" s="1"/>
  <c r="T597" i="19"/>
  <c r="U597" i="19" s="1"/>
  <c r="T603" i="19"/>
  <c r="U603" i="19" s="1"/>
  <c r="T609" i="19"/>
  <c r="U609" i="19" s="1"/>
  <c r="T615" i="19"/>
  <c r="U615" i="19" s="1"/>
  <c r="T621" i="19"/>
  <c r="U621" i="19" s="1"/>
  <c r="T627" i="19"/>
  <c r="U627" i="19" s="1"/>
  <c r="T734" i="19"/>
  <c r="U734" i="19" s="1"/>
  <c r="T740" i="19"/>
  <c r="U740" i="19" s="1"/>
  <c r="T746" i="19"/>
  <c r="U746" i="19" s="1"/>
  <c r="T752" i="19"/>
  <c r="U752" i="19" s="1"/>
  <c r="T758" i="19"/>
  <c r="U758" i="19" s="1"/>
  <c r="T764" i="19"/>
  <c r="U764" i="19" s="1"/>
  <c r="T770" i="19"/>
  <c r="U770" i="19" s="1"/>
  <c r="T776" i="19"/>
  <c r="U776" i="19" s="1"/>
  <c r="T782" i="19"/>
  <c r="U782" i="19" s="1"/>
  <c r="T788" i="19"/>
  <c r="U788" i="19" s="1"/>
  <c r="T794" i="19"/>
  <c r="U794" i="19" s="1"/>
  <c r="T800" i="19"/>
  <c r="U800" i="19" s="1"/>
  <c r="T806" i="19"/>
  <c r="U806" i="19" s="1"/>
  <c r="T812" i="19"/>
  <c r="U812" i="19" s="1"/>
  <c r="T818" i="19"/>
  <c r="U818" i="19" s="1"/>
  <c r="T824" i="19"/>
  <c r="U824" i="19" s="1"/>
  <c r="T830" i="19"/>
  <c r="U830" i="19" s="1"/>
  <c r="T836" i="19"/>
  <c r="U836" i="19" s="1"/>
  <c r="T842" i="19"/>
  <c r="U842" i="19" s="1"/>
  <c r="T484" i="19"/>
  <c r="U484" i="19" s="1"/>
  <c r="T490" i="19"/>
  <c r="U490" i="19" s="1"/>
  <c r="T496" i="19"/>
  <c r="U496" i="19" s="1"/>
  <c r="T502" i="19"/>
  <c r="U502" i="19" s="1"/>
  <c r="T508" i="19"/>
  <c r="U508" i="19" s="1"/>
  <c r="T514" i="19"/>
  <c r="U514" i="19" s="1"/>
  <c r="T520" i="19"/>
  <c r="U520" i="19" s="1"/>
  <c r="T526" i="19"/>
  <c r="U526" i="19" s="1"/>
  <c r="T532" i="19"/>
  <c r="U532" i="19" s="1"/>
  <c r="T538" i="19"/>
  <c r="U538" i="19" s="1"/>
  <c r="T544" i="19"/>
  <c r="U544" i="19" s="1"/>
  <c r="T550" i="19"/>
  <c r="U550" i="19" s="1"/>
  <c r="T556" i="19"/>
  <c r="U556" i="19" s="1"/>
  <c r="T562" i="19"/>
  <c r="U562" i="19" s="1"/>
  <c r="T568" i="19"/>
  <c r="U568" i="19" s="1"/>
  <c r="T574" i="19"/>
  <c r="U574" i="19" s="1"/>
  <c r="T580" i="19"/>
  <c r="U580" i="19" s="1"/>
  <c r="T586" i="19"/>
  <c r="U586" i="19" s="1"/>
  <c r="T592" i="19"/>
  <c r="U592" i="19" s="1"/>
  <c r="T598" i="19"/>
  <c r="U598" i="19" s="1"/>
  <c r="T604" i="19"/>
  <c r="U604" i="19" s="1"/>
  <c r="T610" i="19"/>
  <c r="U610" i="19" s="1"/>
  <c r="T616" i="19"/>
  <c r="U616" i="19" s="1"/>
  <c r="T622" i="19"/>
  <c r="U622" i="19" s="1"/>
  <c r="T628" i="19"/>
  <c r="U628" i="19" s="1"/>
  <c r="T634" i="19"/>
  <c r="U634" i="19" s="1"/>
  <c r="T640" i="19"/>
  <c r="U640" i="19" s="1"/>
  <c r="T646" i="19"/>
  <c r="U646" i="19" s="1"/>
  <c r="T652" i="19"/>
  <c r="U652" i="19" s="1"/>
  <c r="T658" i="19"/>
  <c r="U658" i="19" s="1"/>
  <c r="T664" i="19"/>
  <c r="U664" i="19" s="1"/>
  <c r="T670" i="19"/>
  <c r="U670" i="19" s="1"/>
  <c r="T676" i="19"/>
  <c r="U676" i="19" s="1"/>
  <c r="T682" i="19"/>
  <c r="U682" i="19" s="1"/>
  <c r="T688" i="19"/>
  <c r="U688" i="19" s="1"/>
  <c r="T694" i="19"/>
  <c r="U694" i="19" s="1"/>
  <c r="T700" i="19"/>
  <c r="U700" i="19" s="1"/>
  <c r="T735" i="19"/>
  <c r="U735" i="19" s="1"/>
  <c r="T741" i="19"/>
  <c r="U741" i="19" s="1"/>
  <c r="T747" i="19"/>
  <c r="U747" i="19" s="1"/>
  <c r="T753" i="19"/>
  <c r="U753" i="19" s="1"/>
  <c r="T759" i="19"/>
  <c r="U759" i="19" s="1"/>
  <c r="T765" i="19"/>
  <c r="U765" i="19" s="1"/>
  <c r="T771" i="19"/>
  <c r="U771" i="19" s="1"/>
  <c r="T777" i="19"/>
  <c r="U777" i="19" s="1"/>
  <c r="T783" i="19"/>
  <c r="U783" i="19" s="1"/>
  <c r="T789" i="19"/>
  <c r="U789" i="19" s="1"/>
  <c r="T795" i="19"/>
  <c r="U795" i="19" s="1"/>
  <c r="T801" i="19"/>
  <c r="U801" i="19" s="1"/>
  <c r="T807" i="19"/>
  <c r="U807" i="19" s="1"/>
  <c r="T813" i="19"/>
  <c r="U813" i="19" s="1"/>
  <c r="T819" i="19"/>
  <c r="U819" i="19" s="1"/>
  <c r="T825" i="19"/>
  <c r="U825" i="19" s="1"/>
  <c r="T831" i="19"/>
  <c r="U831" i="19" s="1"/>
  <c r="T837" i="19"/>
  <c r="U837" i="19" s="1"/>
  <c r="T479" i="19"/>
  <c r="U479" i="19" s="1"/>
  <c r="T485" i="19"/>
  <c r="U485" i="19" s="1"/>
  <c r="W485" i="19" s="1"/>
  <c r="T491" i="19"/>
  <c r="U491" i="19" s="1"/>
  <c r="T497" i="19"/>
  <c r="U497" i="19" s="1"/>
  <c r="W497" i="19" s="1"/>
  <c r="T503" i="19"/>
  <c r="U503" i="19" s="1"/>
  <c r="T509" i="19"/>
  <c r="U509" i="19" s="1"/>
  <c r="W509" i="19" s="1"/>
  <c r="T515" i="19"/>
  <c r="U515" i="19" s="1"/>
  <c r="T521" i="19"/>
  <c r="U521" i="19" s="1"/>
  <c r="W521" i="19" s="1"/>
  <c r="T527" i="19"/>
  <c r="U527" i="19" s="1"/>
  <c r="T533" i="19"/>
  <c r="U533" i="19" s="1"/>
  <c r="W533" i="19" s="1"/>
  <c r="T539" i="19"/>
  <c r="U539" i="19" s="1"/>
  <c r="T545" i="19"/>
  <c r="U545" i="19" s="1"/>
  <c r="W545" i="19" s="1"/>
  <c r="T551" i="19"/>
  <c r="U551" i="19" s="1"/>
  <c r="T557" i="19"/>
  <c r="U557" i="19" s="1"/>
  <c r="W557" i="19" s="1"/>
  <c r="T563" i="19"/>
  <c r="U563" i="19" s="1"/>
  <c r="T569" i="19"/>
  <c r="U569" i="19" s="1"/>
  <c r="W569" i="19" s="1"/>
  <c r="T575" i="19"/>
  <c r="U575" i="19" s="1"/>
  <c r="T581" i="19"/>
  <c r="U581" i="19" s="1"/>
  <c r="W581" i="19" s="1"/>
  <c r="T587" i="19"/>
  <c r="U587" i="19" s="1"/>
  <c r="T593" i="19"/>
  <c r="U593" i="19" s="1"/>
  <c r="W593" i="19" s="1"/>
  <c r="T599" i="19"/>
  <c r="U599" i="19" s="1"/>
  <c r="T605" i="19"/>
  <c r="U605" i="19" s="1"/>
  <c r="W605" i="19" s="1"/>
  <c r="T611" i="19"/>
  <c r="U611" i="19" s="1"/>
  <c r="T617" i="19"/>
  <c r="U617" i="19" s="1"/>
  <c r="W617" i="19" s="1"/>
  <c r="T623" i="19"/>
  <c r="U623" i="19" s="1"/>
  <c r="T629" i="19"/>
  <c r="U629" i="19" s="1"/>
  <c r="W629" i="19" s="1"/>
  <c r="T635" i="19"/>
  <c r="U635" i="19" s="1"/>
  <c r="T641" i="19"/>
  <c r="U641" i="19" s="1"/>
  <c r="W641" i="19" s="1"/>
  <c r="T647" i="19"/>
  <c r="U647" i="19" s="1"/>
  <c r="T653" i="19"/>
  <c r="U653" i="19" s="1"/>
  <c r="W653" i="19" s="1"/>
  <c r="T659" i="19"/>
  <c r="U659" i="19" s="1"/>
  <c r="T665" i="19"/>
  <c r="U665" i="19" s="1"/>
  <c r="W665" i="19" s="1"/>
  <c r="T671" i="19"/>
  <c r="U671" i="19" s="1"/>
  <c r="T677" i="19"/>
  <c r="U677" i="19" s="1"/>
  <c r="W677" i="19" s="1"/>
  <c r="T683" i="19"/>
  <c r="U683" i="19" s="1"/>
  <c r="T689" i="19"/>
  <c r="U689" i="19" s="1"/>
  <c r="W689" i="19" s="1"/>
  <c r="T695" i="19"/>
  <c r="U695" i="19" s="1"/>
  <c r="T701" i="19"/>
  <c r="U701" i="19" s="1"/>
  <c r="W701" i="19" s="1"/>
  <c r="T719" i="19"/>
  <c r="U719" i="19" s="1"/>
  <c r="T725" i="19"/>
  <c r="U725" i="19" s="1"/>
  <c r="W725" i="19" s="1"/>
  <c r="T478" i="19"/>
  <c r="U478" i="19" s="1"/>
  <c r="T4673" i="1"/>
  <c r="U4673" i="1" s="1"/>
  <c r="T4670" i="1"/>
  <c r="U4670" i="1" s="1"/>
  <c r="T4667" i="1"/>
  <c r="U4667" i="1" s="1"/>
  <c r="T4664" i="1"/>
  <c r="U4664" i="1" s="1"/>
  <c r="T4661" i="1"/>
  <c r="U4661" i="1" s="1"/>
  <c r="AF50" i="15"/>
  <c r="AG50" i="15" s="1"/>
  <c r="AM50" i="15" s="1"/>
  <c r="T242" i="19"/>
  <c r="U242" i="19" s="1"/>
  <c r="T736" i="19"/>
  <c r="U736" i="19" s="1"/>
  <c r="T742" i="19"/>
  <c r="U742" i="19" s="1"/>
  <c r="T748" i="19"/>
  <c r="U748" i="19" s="1"/>
  <c r="T754" i="19"/>
  <c r="U754" i="19" s="1"/>
  <c r="T760" i="19"/>
  <c r="U760" i="19" s="1"/>
  <c r="T766" i="19"/>
  <c r="U766" i="19" s="1"/>
  <c r="T772" i="19"/>
  <c r="U772" i="19" s="1"/>
  <c r="T778" i="19"/>
  <c r="U778" i="19" s="1"/>
  <c r="T784" i="19"/>
  <c r="U784" i="19" s="1"/>
  <c r="T790" i="19"/>
  <c r="U790" i="19" s="1"/>
  <c r="T796" i="19"/>
  <c r="U796" i="19" s="1"/>
  <c r="T802" i="19"/>
  <c r="U802" i="19" s="1"/>
  <c r="T808" i="19"/>
  <c r="U808" i="19" s="1"/>
  <c r="T814" i="19"/>
  <c r="U814" i="19" s="1"/>
  <c r="T820" i="19"/>
  <c r="U820" i="19" s="1"/>
  <c r="T826" i="19"/>
  <c r="U826" i="19" s="1"/>
  <c r="T832" i="19"/>
  <c r="U832" i="19" s="1"/>
  <c r="T838" i="19"/>
  <c r="U838" i="19" s="1"/>
  <c r="T4796" i="1"/>
  <c r="U4796" i="1" s="1"/>
  <c r="T4793" i="1"/>
  <c r="U4793" i="1" s="1"/>
  <c r="T4790" i="1"/>
  <c r="U4790" i="1" s="1"/>
  <c r="T4787" i="1"/>
  <c r="U4787" i="1" s="1"/>
  <c r="T4784" i="1"/>
  <c r="U4784" i="1" s="1"/>
  <c r="T4781" i="1"/>
  <c r="U4781" i="1" s="1"/>
  <c r="T480" i="19"/>
  <c r="U480" i="19" s="1"/>
  <c r="T486" i="19"/>
  <c r="U486" i="19" s="1"/>
  <c r="T492" i="19"/>
  <c r="U492" i="19" s="1"/>
  <c r="T498" i="19"/>
  <c r="U498" i="19" s="1"/>
  <c r="T504" i="19"/>
  <c r="U504" i="19" s="1"/>
  <c r="T510" i="19"/>
  <c r="U510" i="19" s="1"/>
  <c r="T516" i="19"/>
  <c r="U516" i="19" s="1"/>
  <c r="T522" i="19"/>
  <c r="U522" i="19" s="1"/>
  <c r="T528" i="19"/>
  <c r="U528" i="19" s="1"/>
  <c r="T534" i="19"/>
  <c r="U534" i="19" s="1"/>
  <c r="T540" i="19"/>
  <c r="U540" i="19" s="1"/>
  <c r="T546" i="19"/>
  <c r="U546" i="19" s="1"/>
  <c r="T552" i="19"/>
  <c r="U552" i="19" s="1"/>
  <c r="T558" i="19"/>
  <c r="U558" i="19" s="1"/>
  <c r="T564" i="19"/>
  <c r="U564" i="19" s="1"/>
  <c r="T570" i="19"/>
  <c r="U570" i="19" s="1"/>
  <c r="T576" i="19"/>
  <c r="U576" i="19" s="1"/>
  <c r="T582" i="19"/>
  <c r="U582" i="19" s="1"/>
  <c r="T588" i="19"/>
  <c r="U588" i="19" s="1"/>
  <c r="T594" i="19"/>
  <c r="U594" i="19" s="1"/>
  <c r="T600" i="19"/>
  <c r="U600" i="19" s="1"/>
  <c r="T606" i="19"/>
  <c r="U606" i="19" s="1"/>
  <c r="T612" i="19"/>
  <c r="U612" i="19" s="1"/>
  <c r="T618" i="19"/>
  <c r="U618" i="19" s="1"/>
  <c r="T624" i="19"/>
  <c r="U624" i="19" s="1"/>
  <c r="T630" i="19"/>
  <c r="U630" i="19" s="1"/>
  <c r="T636" i="19"/>
  <c r="U636" i="19" s="1"/>
  <c r="T642" i="19"/>
  <c r="U642" i="19" s="1"/>
  <c r="T648" i="19"/>
  <c r="U648" i="19" s="1"/>
  <c r="T654" i="19"/>
  <c r="U654" i="19" s="1"/>
  <c r="T660" i="19"/>
  <c r="U660" i="19" s="1"/>
  <c r="T666" i="19"/>
  <c r="U666" i="19" s="1"/>
  <c r="T672" i="19"/>
  <c r="U672" i="19" s="1"/>
  <c r="T678" i="19"/>
  <c r="U678" i="19" s="1"/>
  <c r="T684" i="19"/>
  <c r="U684" i="19" s="1"/>
  <c r="T690" i="19"/>
  <c r="U690" i="19" s="1"/>
  <c r="T696" i="19"/>
  <c r="U696" i="19" s="1"/>
  <c r="T702" i="19"/>
  <c r="U702" i="19" s="1"/>
  <c r="T737" i="19"/>
  <c r="U737" i="19" s="1"/>
  <c r="W737" i="19" s="1"/>
  <c r="T809" i="19"/>
  <c r="U809" i="19" s="1"/>
  <c r="W809" i="19" s="1"/>
  <c r="T721" i="19"/>
  <c r="U721" i="19" s="1"/>
  <c r="T743" i="19"/>
  <c r="U743" i="19" s="1"/>
  <c r="T815" i="19"/>
  <c r="U815" i="19" s="1"/>
  <c r="T4785" i="1"/>
  <c r="U4785" i="1" s="1"/>
  <c r="T245" i="19"/>
  <c r="U245" i="19" s="1"/>
  <c r="T254" i="19"/>
  <c r="U254" i="19" s="1"/>
  <c r="T263" i="19"/>
  <c r="U263" i="19" s="1"/>
  <c r="T283" i="19"/>
  <c r="U283" i="19" s="1"/>
  <c r="T293" i="19"/>
  <c r="U293" i="19" s="1"/>
  <c r="T300" i="19"/>
  <c r="U300" i="19" s="1"/>
  <c r="T310" i="19"/>
  <c r="U310" i="19" s="1"/>
  <c r="T319" i="19"/>
  <c r="U319" i="19" s="1"/>
  <c r="T329" i="19"/>
  <c r="U329" i="19" s="1"/>
  <c r="T338" i="19"/>
  <c r="U338" i="19" s="1"/>
  <c r="T347" i="19"/>
  <c r="U347" i="19" s="1"/>
  <c r="T356" i="19"/>
  <c r="U356" i="19" s="1"/>
  <c r="T365" i="19"/>
  <c r="U365" i="19" s="1"/>
  <c r="T374" i="19"/>
  <c r="U374" i="19" s="1"/>
  <c r="T383" i="19"/>
  <c r="U383" i="19" s="1"/>
  <c r="T749" i="19"/>
  <c r="U749" i="19" s="1"/>
  <c r="W749" i="19" s="1"/>
  <c r="T821" i="19"/>
  <c r="U821" i="19" s="1"/>
  <c r="W821" i="19" s="1"/>
  <c r="T474" i="19"/>
  <c r="U474" i="19" s="1"/>
  <c r="T4788" i="1"/>
  <c r="U4788" i="1" s="1"/>
  <c r="T4674" i="1"/>
  <c r="U4674" i="1" s="1"/>
  <c r="T4663" i="1"/>
  <c r="U4663" i="1" s="1"/>
  <c r="AF46" i="15"/>
  <c r="AG46" i="15" s="1"/>
  <c r="AM46" i="15" s="1"/>
  <c r="AF56" i="15"/>
  <c r="AG56" i="15" s="1"/>
  <c r="AM56" i="15" s="1"/>
  <c r="T755" i="19"/>
  <c r="U755" i="19" s="1"/>
  <c r="T827" i="19"/>
  <c r="U827" i="19" s="1"/>
  <c r="T639" i="19"/>
  <c r="U639" i="19" s="1"/>
  <c r="T657" i="19"/>
  <c r="U657" i="19" s="1"/>
  <c r="T675" i="19"/>
  <c r="U675" i="19" s="1"/>
  <c r="T693" i="19"/>
  <c r="U693" i="19" s="1"/>
  <c r="T723" i="19"/>
  <c r="U723" i="19" s="1"/>
  <c r="T4791" i="1"/>
  <c r="U4791" i="1" s="1"/>
  <c r="AF47" i="15"/>
  <c r="AG47" i="15" s="1"/>
  <c r="AM47" i="15" s="1"/>
  <c r="T761" i="19"/>
  <c r="U761" i="19" s="1"/>
  <c r="W761" i="19" s="1"/>
  <c r="T828" i="19"/>
  <c r="U828" i="19" s="1"/>
  <c r="T724" i="19"/>
  <c r="U724" i="19" s="1"/>
  <c r="T4794" i="1"/>
  <c r="U4794" i="1" s="1"/>
  <c r="T4778" i="1"/>
  <c r="U4778" i="1" s="1"/>
  <c r="T4775" i="1"/>
  <c r="U4775" i="1" s="1"/>
  <c r="T4772" i="1"/>
  <c r="U4772" i="1" s="1"/>
  <c r="T4769" i="1"/>
  <c r="U4769" i="1" s="1"/>
  <c r="T4766" i="1"/>
  <c r="U4766" i="1" s="1"/>
  <c r="T4763" i="1"/>
  <c r="U4763" i="1" s="1"/>
  <c r="T4760" i="1"/>
  <c r="U4760" i="1" s="1"/>
  <c r="T4757" i="1"/>
  <c r="U4757" i="1" s="1"/>
  <c r="T4754" i="1"/>
  <c r="U4754" i="1" s="1"/>
  <c r="T4751" i="1"/>
  <c r="U4751" i="1" s="1"/>
  <c r="T4748" i="1"/>
  <c r="U4748" i="1" s="1"/>
  <c r="T4745" i="1"/>
  <c r="U4745" i="1" s="1"/>
  <c r="T4742" i="1"/>
  <c r="U4742" i="1" s="1"/>
  <c r="T4739" i="1"/>
  <c r="U4739" i="1" s="1"/>
  <c r="T4736" i="1"/>
  <c r="U4736" i="1" s="1"/>
  <c r="T4733" i="1"/>
  <c r="U4733" i="1" s="1"/>
  <c r="T4730" i="1"/>
  <c r="U4730" i="1" s="1"/>
  <c r="T4727" i="1"/>
  <c r="U4727" i="1" s="1"/>
  <c r="T4724" i="1"/>
  <c r="U4724" i="1" s="1"/>
  <c r="T4721" i="1"/>
  <c r="U4721" i="1" s="1"/>
  <c r="T4718" i="1"/>
  <c r="U4718" i="1" s="1"/>
  <c r="T4715" i="1"/>
  <c r="U4715" i="1" s="1"/>
  <c r="T4712" i="1"/>
  <c r="U4712" i="1" s="1"/>
  <c r="T4709" i="1"/>
  <c r="U4709" i="1" s="1"/>
  <c r="T4706" i="1"/>
  <c r="U4706" i="1" s="1"/>
  <c r="T4703" i="1"/>
  <c r="U4703" i="1" s="1"/>
  <c r="T4700" i="1"/>
  <c r="U4700" i="1" s="1"/>
  <c r="T4697" i="1"/>
  <c r="U4697" i="1" s="1"/>
  <c r="T4694" i="1"/>
  <c r="U4694" i="1" s="1"/>
  <c r="T4691" i="1"/>
  <c r="U4691" i="1" s="1"/>
  <c r="T4688" i="1"/>
  <c r="U4688" i="1" s="1"/>
  <c r="T4685" i="1"/>
  <c r="U4685" i="1" s="1"/>
  <c r="T4682" i="1"/>
  <c r="U4682" i="1" s="1"/>
  <c r="T4679" i="1"/>
  <c r="U4679" i="1" s="1"/>
  <c r="T4676" i="1"/>
  <c r="U4676" i="1" s="1"/>
  <c r="T4666" i="1"/>
  <c r="U4666" i="1" s="1"/>
  <c r="AF48" i="15"/>
  <c r="AG48" i="15" s="1"/>
  <c r="AM48" i="15" s="1"/>
  <c r="AF57" i="15"/>
  <c r="AG57" i="15" s="1"/>
  <c r="AM57" i="15" s="1"/>
  <c r="T767" i="19"/>
  <c r="U767" i="19" s="1"/>
  <c r="T833" i="19"/>
  <c r="U833" i="19" s="1"/>
  <c r="W833" i="19" s="1"/>
  <c r="T773" i="19"/>
  <c r="U773" i="19" s="1"/>
  <c r="W773" i="19" s="1"/>
  <c r="T834" i="19"/>
  <c r="U834" i="19" s="1"/>
  <c r="T4669" i="1"/>
  <c r="U4669" i="1" s="1"/>
  <c r="T4662" i="1"/>
  <c r="U4662" i="1" s="1"/>
  <c r="T779" i="19"/>
  <c r="U779" i="19" s="1"/>
  <c r="T839" i="19"/>
  <c r="U839" i="19" s="1"/>
  <c r="T645" i="19"/>
  <c r="U645" i="19" s="1"/>
  <c r="T663" i="19"/>
  <c r="U663" i="19" s="1"/>
  <c r="T681" i="19"/>
  <c r="U681" i="19" s="1"/>
  <c r="T699" i="19"/>
  <c r="U699" i="19" s="1"/>
  <c r="T727" i="19"/>
  <c r="U727" i="19" s="1"/>
  <c r="T475" i="19"/>
  <c r="U475" i="19" s="1"/>
  <c r="T4780" i="1"/>
  <c r="U4780" i="1" s="1"/>
  <c r="AF43" i="15"/>
  <c r="AG43" i="15" s="1"/>
  <c r="AM43" i="15" s="1"/>
  <c r="AF52" i="15"/>
  <c r="AG52" i="15" s="1"/>
  <c r="AM52" i="15" s="1"/>
  <c r="AF59" i="15"/>
  <c r="AG59" i="15" s="1"/>
  <c r="AM59" i="15" s="1"/>
  <c r="T785" i="19"/>
  <c r="U785" i="19" s="1"/>
  <c r="W785" i="19" s="1"/>
  <c r="T840" i="19"/>
  <c r="U840" i="19" s="1"/>
  <c r="T791" i="19"/>
  <c r="U791" i="19" s="1"/>
  <c r="T718" i="19"/>
  <c r="U718" i="19" s="1"/>
  <c r="T477" i="19"/>
  <c r="U477" i="19" s="1"/>
  <c r="T4786" i="1"/>
  <c r="U4786" i="1" s="1"/>
  <c r="AF44" i="15"/>
  <c r="AG44" i="15" s="1"/>
  <c r="AM44" i="15" s="1"/>
  <c r="AF54" i="15"/>
  <c r="AG54" i="15" s="1"/>
  <c r="AM54" i="15" s="1"/>
  <c r="AF61" i="15"/>
  <c r="AG61" i="15" s="1"/>
  <c r="AM61" i="15" s="1"/>
  <c r="T240" i="19"/>
  <c r="U240" i="19" s="1"/>
  <c r="T251" i="19"/>
  <c r="U251" i="19" s="1"/>
  <c r="T260" i="19"/>
  <c r="U260" i="19" s="1"/>
  <c r="T270" i="19"/>
  <c r="U270" i="19" s="1"/>
  <c r="T280" i="19"/>
  <c r="U280" i="19" s="1"/>
  <c r="T289" i="19"/>
  <c r="U289" i="19" s="1"/>
  <c r="T298" i="19"/>
  <c r="U298" i="19" s="1"/>
  <c r="T307" i="19"/>
  <c r="U307" i="19" s="1"/>
  <c r="T316" i="19"/>
  <c r="U316" i="19" s="1"/>
  <c r="T325" i="19"/>
  <c r="U325" i="19" s="1"/>
  <c r="T335" i="19"/>
  <c r="U335" i="19" s="1"/>
  <c r="T344" i="19"/>
  <c r="U344" i="19" s="1"/>
  <c r="T797" i="19"/>
  <c r="U797" i="19" s="1"/>
  <c r="W797" i="19" s="1"/>
  <c r="T720" i="19"/>
  <c r="U720" i="19" s="1"/>
  <c r="T729" i="19"/>
  <c r="U729" i="19" s="1"/>
  <c r="T4789" i="1"/>
  <c r="U4789" i="1" s="1"/>
  <c r="T4668" i="1"/>
  <c r="U4668" i="1" s="1"/>
  <c r="T803" i="19"/>
  <c r="U803" i="19" s="1"/>
  <c r="T633" i="19"/>
  <c r="U633" i="19" s="1"/>
  <c r="T651" i="19"/>
  <c r="U651" i="19" s="1"/>
  <c r="T669" i="19"/>
  <c r="U669" i="19" s="1"/>
  <c r="T687" i="19"/>
  <c r="U687" i="19" s="1"/>
  <c r="T730" i="19"/>
  <c r="U730" i="19" s="1"/>
  <c r="AF49" i="15"/>
  <c r="AG49" i="15" s="1"/>
  <c r="AM49" i="15" s="1"/>
  <c r="T257" i="19"/>
  <c r="U257" i="19" s="1"/>
  <c r="T267" i="19"/>
  <c r="U267" i="19" s="1"/>
  <c r="T279" i="19"/>
  <c r="U279" i="19" s="1"/>
  <c r="T4795" i="1"/>
  <c r="U4795" i="1" s="1"/>
  <c r="AF51" i="15"/>
  <c r="AG51" i="15" s="1"/>
  <c r="AM51" i="15" s="1"/>
  <c r="T246" i="19"/>
  <c r="U246" i="19" s="1"/>
  <c r="T268" i="19"/>
  <c r="U268" i="19" s="1"/>
  <c r="T281" i="19"/>
  <c r="U281" i="19" s="1"/>
  <c r="T292" i="19"/>
  <c r="U292" i="19" s="1"/>
  <c r="T302" i="19"/>
  <c r="U302" i="19" s="1"/>
  <c r="T312" i="19"/>
  <c r="U312" i="19" s="1"/>
  <c r="T346" i="19"/>
  <c r="U346" i="19" s="1"/>
  <c r="T357" i="19"/>
  <c r="U357" i="19" s="1"/>
  <c r="T366" i="19"/>
  <c r="U366" i="19" s="1"/>
  <c r="T377" i="19"/>
  <c r="U377" i="19" s="1"/>
  <c r="T386" i="19"/>
  <c r="U386" i="19" s="1"/>
  <c r="T405" i="19"/>
  <c r="U405" i="19" s="1"/>
  <c r="T410" i="19"/>
  <c r="U410" i="19" s="1"/>
  <c r="T416" i="19"/>
  <c r="U416" i="19" s="1"/>
  <c r="T434" i="19"/>
  <c r="U434" i="19" s="1"/>
  <c r="T446" i="19"/>
  <c r="U446" i="19" s="1"/>
  <c r="T452" i="19"/>
  <c r="U452" i="19" s="1"/>
  <c r="T458" i="19"/>
  <c r="U458" i="19" s="1"/>
  <c r="T469" i="19"/>
  <c r="U469" i="19" s="1"/>
  <c r="T717" i="19"/>
  <c r="U717" i="19" s="1"/>
  <c r="T248" i="19"/>
  <c r="U248" i="19" s="1"/>
  <c r="T258" i="19"/>
  <c r="U258" i="19" s="1"/>
  <c r="T271" i="19"/>
  <c r="U271" i="19" s="1"/>
  <c r="T282" i="19"/>
  <c r="U282" i="19" s="1"/>
  <c r="T304" i="19"/>
  <c r="U304" i="19" s="1"/>
  <c r="T314" i="19"/>
  <c r="U314" i="19" s="1"/>
  <c r="T326" i="19"/>
  <c r="U326" i="19" s="1"/>
  <c r="T337" i="19"/>
  <c r="U337" i="19" s="1"/>
  <c r="T348" i="19"/>
  <c r="U348" i="19" s="1"/>
  <c r="T358" i="19"/>
  <c r="U358" i="19" s="1"/>
  <c r="T368" i="19"/>
  <c r="U368" i="19" s="1"/>
  <c r="T388" i="19"/>
  <c r="U388" i="19" s="1"/>
  <c r="T397" i="19"/>
  <c r="U397" i="19" s="1"/>
  <c r="T406" i="19"/>
  <c r="U406" i="19" s="1"/>
  <c r="T411" i="19"/>
  <c r="U411" i="19" s="1"/>
  <c r="T435" i="19"/>
  <c r="U435" i="19" s="1"/>
  <c r="T447" i="19"/>
  <c r="U447" i="19" s="1"/>
  <c r="T453" i="19"/>
  <c r="U453" i="19" s="1"/>
  <c r="T470" i="19"/>
  <c r="U470" i="19" s="1"/>
  <c r="T726" i="19"/>
  <c r="U726" i="19" s="1"/>
  <c r="AF55" i="15"/>
  <c r="AG55" i="15" s="1"/>
  <c r="AM55" i="15" s="1"/>
  <c r="T249" i="19"/>
  <c r="U249" i="19" s="1"/>
  <c r="T259" i="19"/>
  <c r="U259" i="19" s="1"/>
  <c r="T272" i="19"/>
  <c r="U272" i="19" s="1"/>
  <c r="T284" i="19"/>
  <c r="U284" i="19" s="1"/>
  <c r="T294" i="19"/>
  <c r="U294" i="19" s="1"/>
  <c r="T305" i="19"/>
  <c r="U305" i="19" s="1"/>
  <c r="T315" i="19"/>
  <c r="U315" i="19" s="1"/>
  <c r="T327" i="19"/>
  <c r="U327" i="19" s="1"/>
  <c r="T339" i="19"/>
  <c r="U339" i="19" s="1"/>
  <c r="T349" i="19"/>
  <c r="U349" i="19" s="1"/>
  <c r="T359" i="19"/>
  <c r="U359" i="19" s="1"/>
  <c r="T369" i="19"/>
  <c r="U369" i="19" s="1"/>
  <c r="T378" i="19"/>
  <c r="U378" i="19" s="1"/>
  <c r="T389" i="19"/>
  <c r="U389" i="19" s="1"/>
  <c r="T398" i="19"/>
  <c r="U398" i="19" s="1"/>
  <c r="T418" i="19"/>
  <c r="U418" i="19" s="1"/>
  <c r="T424" i="19"/>
  <c r="U424" i="19" s="1"/>
  <c r="T430" i="19"/>
  <c r="U430" i="19" s="1"/>
  <c r="T442" i="19"/>
  <c r="U442" i="19" s="1"/>
  <c r="T459" i="19"/>
  <c r="U459" i="19" s="1"/>
  <c r="T464" i="19"/>
  <c r="U464" i="19" s="1"/>
  <c r="T4477" i="1"/>
  <c r="U4477" i="1" s="1"/>
  <c r="T4483" i="1"/>
  <c r="U4483" i="1" s="1"/>
  <c r="T4499" i="1"/>
  <c r="U4499" i="1" s="1"/>
  <c r="T4504" i="1"/>
  <c r="U4504" i="1" s="1"/>
  <c r="T4510" i="1"/>
  <c r="U4510" i="1" s="1"/>
  <c r="T4515" i="1"/>
  <c r="U4515" i="1" s="1"/>
  <c r="T4531" i="1"/>
  <c r="U4531" i="1" s="1"/>
  <c r="T4535" i="1"/>
  <c r="U4535" i="1" s="1"/>
  <c r="T4540" i="1"/>
  <c r="U4540" i="1" s="1"/>
  <c r="T4551" i="1"/>
  <c r="U4551" i="1" s="1"/>
  <c r="T4579" i="1"/>
  <c r="U4579" i="1" s="1"/>
  <c r="T4588" i="1"/>
  <c r="U4588" i="1" s="1"/>
  <c r="T4611" i="1"/>
  <c r="U4611" i="1" s="1"/>
  <c r="T476" i="19"/>
  <c r="U476" i="19" s="1"/>
  <c r="T4776" i="1"/>
  <c r="U4776" i="1" s="1"/>
  <c r="T4768" i="1"/>
  <c r="U4768" i="1" s="1"/>
  <c r="T4764" i="1"/>
  <c r="U4764" i="1" s="1"/>
  <c r="T4756" i="1"/>
  <c r="U4756" i="1" s="1"/>
  <c r="T4752" i="1"/>
  <c r="U4752" i="1" s="1"/>
  <c r="T4744" i="1"/>
  <c r="U4744" i="1" s="1"/>
  <c r="T4740" i="1"/>
  <c r="U4740" i="1" s="1"/>
  <c r="T4732" i="1"/>
  <c r="U4732" i="1" s="1"/>
  <c r="T4728" i="1"/>
  <c r="U4728" i="1" s="1"/>
  <c r="T4720" i="1"/>
  <c r="U4720" i="1" s="1"/>
  <c r="T4716" i="1"/>
  <c r="U4716" i="1" s="1"/>
  <c r="T4708" i="1"/>
  <c r="U4708" i="1" s="1"/>
  <c r="T4704" i="1"/>
  <c r="U4704" i="1" s="1"/>
  <c r="T4696" i="1"/>
  <c r="U4696" i="1" s="1"/>
  <c r="T4692" i="1"/>
  <c r="U4692" i="1" s="1"/>
  <c r="T4684" i="1"/>
  <c r="U4684" i="1" s="1"/>
  <c r="T4680" i="1"/>
  <c r="U4680" i="1" s="1"/>
  <c r="T4665" i="1"/>
  <c r="U4665" i="1" s="1"/>
  <c r="T261" i="19"/>
  <c r="U261" i="19" s="1"/>
  <c r="T273" i="19"/>
  <c r="U273" i="19" s="1"/>
  <c r="T285" i="19"/>
  <c r="U285" i="19" s="1"/>
  <c r="T295" i="19"/>
  <c r="U295" i="19" s="1"/>
  <c r="T317" i="19"/>
  <c r="U317" i="19" s="1"/>
  <c r="T328" i="19"/>
  <c r="U328" i="19" s="1"/>
  <c r="T340" i="19"/>
  <c r="U340" i="19" s="1"/>
  <c r="T350" i="19"/>
  <c r="U350" i="19" s="1"/>
  <c r="T379" i="19"/>
  <c r="U379" i="19" s="1"/>
  <c r="T399" i="19"/>
  <c r="U399" i="19" s="1"/>
  <c r="T407" i="19"/>
  <c r="U407" i="19" s="1"/>
  <c r="T419" i="19"/>
  <c r="U419" i="19" s="1"/>
  <c r="T425" i="19"/>
  <c r="U425" i="19" s="1"/>
  <c r="T436" i="19"/>
  <c r="U436" i="19" s="1"/>
  <c r="T448" i="19"/>
  <c r="U448" i="19" s="1"/>
  <c r="T454" i="19"/>
  <c r="U454" i="19" s="1"/>
  <c r="T471" i="19"/>
  <c r="U471" i="19" s="1"/>
  <c r="AF58" i="15"/>
  <c r="AG58" i="15" s="1"/>
  <c r="AM58" i="15" s="1"/>
  <c r="T4779" i="1"/>
  <c r="U4779" i="1" s="1"/>
  <c r="AF42" i="15"/>
  <c r="AG42" i="15" s="1"/>
  <c r="AM42" i="15" s="1"/>
  <c r="AF60" i="15"/>
  <c r="AG60" i="15" s="1"/>
  <c r="AM60" i="15" s="1"/>
  <c r="T239" i="19"/>
  <c r="U239" i="19" s="1"/>
  <c r="T262" i="19"/>
  <c r="U262" i="19" s="1"/>
  <c r="T275" i="19"/>
  <c r="U275" i="19" s="1"/>
  <c r="T286" i="19"/>
  <c r="U286" i="19" s="1"/>
  <c r="T297" i="19"/>
  <c r="U297" i="19" s="1"/>
  <c r="T308" i="19"/>
  <c r="U308" i="19" s="1"/>
  <c r="T318" i="19"/>
  <c r="U318" i="19" s="1"/>
  <c r="T330" i="19"/>
  <c r="U330" i="19" s="1"/>
  <c r="T352" i="19"/>
  <c r="U352" i="19" s="1"/>
  <c r="T360" i="19"/>
  <c r="U360" i="19" s="1"/>
  <c r="T371" i="19"/>
  <c r="U371" i="19" s="1"/>
  <c r="T381" i="19"/>
  <c r="U381" i="19" s="1"/>
  <c r="T391" i="19"/>
  <c r="U391" i="19" s="1"/>
  <c r="T401" i="19"/>
  <c r="U401" i="19" s="1"/>
  <c r="T413" i="19"/>
  <c r="U413" i="19" s="1"/>
  <c r="T426" i="19"/>
  <c r="U426" i="19" s="1"/>
  <c r="T472" i="19"/>
  <c r="U472" i="19" s="1"/>
  <c r="T4463" i="1"/>
  <c r="U4463" i="1" s="1"/>
  <c r="T4478" i="1"/>
  <c r="U4478" i="1" s="1"/>
  <c r="T4484" i="1"/>
  <c r="U4484" i="1" s="1"/>
  <c r="T4495" i="1"/>
  <c r="U4495" i="1" s="1"/>
  <c r="T4500" i="1"/>
  <c r="U4500" i="1" s="1"/>
  <c r="T4506" i="1"/>
  <c r="U4506" i="1" s="1"/>
  <c r="T4511" i="1"/>
  <c r="U4511" i="1" s="1"/>
  <c r="T4516" i="1"/>
  <c r="U4516" i="1" s="1"/>
  <c r="T4532" i="1"/>
  <c r="U4532" i="1" s="1"/>
  <c r="T4536" i="1"/>
  <c r="U4536" i="1" s="1"/>
  <c r="T4542" i="1"/>
  <c r="U4542" i="1" s="1"/>
  <c r="T4547" i="1"/>
  <c r="U4547" i="1" s="1"/>
  <c r="T4783" i="1"/>
  <c r="U4783" i="1" s="1"/>
  <c r="T4771" i="1"/>
  <c r="U4771" i="1" s="1"/>
  <c r="T4767" i="1"/>
  <c r="U4767" i="1" s="1"/>
  <c r="T4759" i="1"/>
  <c r="U4759" i="1" s="1"/>
  <c r="T4755" i="1"/>
  <c r="U4755" i="1" s="1"/>
  <c r="T4747" i="1"/>
  <c r="U4747" i="1" s="1"/>
  <c r="T4743" i="1"/>
  <c r="U4743" i="1" s="1"/>
  <c r="T4735" i="1"/>
  <c r="U4735" i="1" s="1"/>
  <c r="T4731" i="1"/>
  <c r="U4731" i="1" s="1"/>
  <c r="T4723" i="1"/>
  <c r="U4723" i="1" s="1"/>
  <c r="T4719" i="1"/>
  <c r="U4719" i="1" s="1"/>
  <c r="T4711" i="1"/>
  <c r="U4711" i="1" s="1"/>
  <c r="T4707" i="1"/>
  <c r="U4707" i="1" s="1"/>
  <c r="T4699" i="1"/>
  <c r="U4699" i="1" s="1"/>
  <c r="T4695" i="1"/>
  <c r="U4695" i="1" s="1"/>
  <c r="T4687" i="1"/>
  <c r="U4687" i="1" s="1"/>
  <c r="T4683" i="1"/>
  <c r="U4683" i="1" s="1"/>
  <c r="T4675" i="1"/>
  <c r="U4675" i="1" s="1"/>
  <c r="T252" i="19"/>
  <c r="U252" i="19" s="1"/>
  <c r="T287" i="19"/>
  <c r="U287" i="19" s="1"/>
  <c r="T309" i="19"/>
  <c r="U309" i="19" s="1"/>
  <c r="T320" i="19"/>
  <c r="U320" i="19" s="1"/>
  <c r="T331" i="19"/>
  <c r="U331" i="19" s="1"/>
  <c r="T353" i="19"/>
  <c r="U353" i="19" s="1"/>
  <c r="T361" i="19"/>
  <c r="U361" i="19" s="1"/>
  <c r="T392" i="19"/>
  <c r="U392" i="19" s="1"/>
  <c r="T408" i="19"/>
  <c r="U408" i="19" s="1"/>
  <c r="T420" i="19"/>
  <c r="U420" i="19" s="1"/>
  <c r="T438" i="19"/>
  <c r="U438" i="19" s="1"/>
  <c r="T444" i="19"/>
  <c r="U444" i="19" s="1"/>
  <c r="T450" i="19"/>
  <c r="U450" i="19" s="1"/>
  <c r="T456" i="19"/>
  <c r="U456" i="19" s="1"/>
  <c r="T466" i="19"/>
  <c r="U466" i="19" s="1"/>
  <c r="T473" i="19"/>
  <c r="U473" i="19" s="1"/>
  <c r="T241" i="19"/>
  <c r="U241" i="19" s="1"/>
  <c r="T253" i="19"/>
  <c r="U253" i="19" s="1"/>
  <c r="T264" i="19"/>
  <c r="U264" i="19" s="1"/>
  <c r="T276" i="19"/>
  <c r="U276" i="19" s="1"/>
  <c r="T299" i="19"/>
  <c r="U299" i="19" s="1"/>
  <c r="T321" i="19"/>
  <c r="U321" i="19" s="1"/>
  <c r="T332" i="19"/>
  <c r="U332" i="19" s="1"/>
  <c r="T342" i="19"/>
  <c r="U342" i="19" s="1"/>
  <c r="T362" i="19"/>
  <c r="U362" i="19" s="1"/>
  <c r="T372" i="19"/>
  <c r="U372" i="19" s="1"/>
  <c r="T382" i="19"/>
  <c r="U382" i="19" s="1"/>
  <c r="T393" i="19"/>
  <c r="U393" i="19" s="1"/>
  <c r="T432" i="19"/>
  <c r="U432" i="19" s="1"/>
  <c r="T461" i="19"/>
  <c r="U461" i="19" s="1"/>
  <c r="T467" i="19"/>
  <c r="U467" i="19" s="1"/>
  <c r="T4792" i="1"/>
  <c r="U4792" i="1" s="1"/>
  <c r="AF45" i="15"/>
  <c r="AG45" i="15" s="1"/>
  <c r="AM45" i="15" s="1"/>
  <c r="T243" i="19"/>
  <c r="U243" i="19" s="1"/>
  <c r="T255" i="19"/>
  <c r="U255" i="19" s="1"/>
  <c r="T265" i="19"/>
  <c r="U265" i="19" s="1"/>
  <c r="T277" i="19"/>
  <c r="U277" i="19" s="1"/>
  <c r="T288" i="19"/>
  <c r="U288" i="19" s="1"/>
  <c r="T311" i="19"/>
  <c r="U311" i="19" s="1"/>
  <c r="T333" i="19"/>
  <c r="U333" i="19" s="1"/>
  <c r="T343" i="19"/>
  <c r="U343" i="19" s="1"/>
  <c r="T363" i="19"/>
  <c r="U363" i="19" s="1"/>
  <c r="T373" i="19"/>
  <c r="U373" i="19" s="1"/>
  <c r="T402" i="19"/>
  <c r="U402" i="19" s="1"/>
  <c r="T414" i="19"/>
  <c r="U414" i="19" s="1"/>
  <c r="T421" i="19"/>
  <c r="U421" i="19" s="1"/>
  <c r="T427" i="19"/>
  <c r="U427" i="19" s="1"/>
  <c r="T439" i="19"/>
  <c r="U439" i="19" s="1"/>
  <c r="T445" i="19"/>
  <c r="U445" i="19" s="1"/>
  <c r="T457" i="19"/>
  <c r="U457" i="19" s="1"/>
  <c r="T4464" i="1"/>
  <c r="U4464" i="1" s="1"/>
  <c r="T4479" i="1"/>
  <c r="U4479" i="1" s="1"/>
  <c r="T4485" i="1"/>
  <c r="U4485" i="1" s="1"/>
  <c r="T4512" i="1"/>
  <c r="U4512" i="1" s="1"/>
  <c r="T4518" i="1"/>
  <c r="U4518" i="1" s="1"/>
  <c r="T4533" i="1"/>
  <c r="U4533" i="1" s="1"/>
  <c r="T4548" i="1"/>
  <c r="U4548" i="1" s="1"/>
  <c r="T4554" i="1"/>
  <c r="U4554" i="1" s="1"/>
  <c r="T4591" i="1"/>
  <c r="U4591" i="1" s="1"/>
  <c r="T4600" i="1"/>
  <c r="U4600" i="1" s="1"/>
  <c r="T4773" i="1"/>
  <c r="U4773" i="1" s="1"/>
  <c r="T4749" i="1"/>
  <c r="U4749" i="1" s="1"/>
  <c r="T4725" i="1"/>
  <c r="U4725" i="1" s="1"/>
  <c r="T4701" i="1"/>
  <c r="U4701" i="1" s="1"/>
  <c r="T4758" i="1"/>
  <c r="U4758" i="1" s="1"/>
  <c r="T4734" i="1"/>
  <c r="U4734" i="1" s="1"/>
  <c r="T4710" i="1"/>
  <c r="U4710" i="1" s="1"/>
  <c r="T4686" i="1"/>
  <c r="U4686" i="1" s="1"/>
  <c r="T238" i="19"/>
  <c r="U238" i="19" s="1"/>
  <c r="T351" i="19"/>
  <c r="U351" i="19" s="1"/>
  <c r="T380" i="19"/>
  <c r="U380" i="19" s="1"/>
  <c r="T443" i="19"/>
  <c r="U443" i="19" s="1"/>
  <c r="T460" i="19"/>
  <c r="U460" i="19" s="1"/>
  <c r="T4651" i="1"/>
  <c r="U4651" i="1" s="1"/>
  <c r="T4468" i="1"/>
  <c r="U4468" i="1" s="1"/>
  <c r="T4482" i="1"/>
  <c r="U4482" i="1" s="1"/>
  <c r="T4489" i="1"/>
  <c r="U4489" i="1" s="1"/>
  <c r="T4524" i="1"/>
  <c r="U4524" i="1" s="1"/>
  <c r="T4538" i="1"/>
  <c r="U4538" i="1" s="1"/>
  <c r="T4563" i="1"/>
  <c r="U4563" i="1" s="1"/>
  <c r="T4573" i="1"/>
  <c r="U4573" i="1" s="1"/>
  <c r="T4580" i="1"/>
  <c r="U4580" i="1" s="1"/>
  <c r="T4602" i="1"/>
  <c r="U4602" i="1" s="1"/>
  <c r="T4626" i="1"/>
  <c r="U4626" i="1" s="1"/>
  <c r="T4635" i="1"/>
  <c r="U4635" i="1" s="1"/>
  <c r="T4641" i="1"/>
  <c r="U4641" i="1" s="1"/>
  <c r="T4400" i="1"/>
  <c r="U4400" i="1" s="1"/>
  <c r="T4397" i="1"/>
  <c r="U4397" i="1" s="1"/>
  <c r="T4394" i="1"/>
  <c r="U4394" i="1" s="1"/>
  <c r="T4782" i="1"/>
  <c r="U4782" i="1" s="1"/>
  <c r="T4777" i="1"/>
  <c r="U4777" i="1" s="1"/>
  <c r="T4753" i="1"/>
  <c r="U4753" i="1" s="1"/>
  <c r="T4729" i="1"/>
  <c r="U4729" i="1" s="1"/>
  <c r="T4705" i="1"/>
  <c r="U4705" i="1" s="1"/>
  <c r="T4681" i="1"/>
  <c r="U4681" i="1" s="1"/>
  <c r="AF53" i="15"/>
  <c r="AG53" i="15" s="1"/>
  <c r="AM53" i="15" s="1"/>
  <c r="T4762" i="1"/>
  <c r="U4762" i="1" s="1"/>
  <c r="T4738" i="1"/>
  <c r="U4738" i="1" s="1"/>
  <c r="T4714" i="1"/>
  <c r="U4714" i="1" s="1"/>
  <c r="T4690" i="1"/>
  <c r="U4690" i="1" s="1"/>
  <c r="T247" i="19"/>
  <c r="U247" i="19" s="1"/>
  <c r="T291" i="19"/>
  <c r="U291" i="19" s="1"/>
  <c r="T323" i="19"/>
  <c r="U323" i="19" s="1"/>
  <c r="T355" i="19"/>
  <c r="U355" i="19" s="1"/>
  <c r="T385" i="19"/>
  <c r="U385" i="19" s="1"/>
  <c r="T428" i="19"/>
  <c r="U428" i="19" s="1"/>
  <c r="T4645" i="1"/>
  <c r="U4645" i="1" s="1"/>
  <c r="T4652" i="1"/>
  <c r="U4652" i="1" s="1"/>
  <c r="T4469" i="1"/>
  <c r="U4469" i="1" s="1"/>
  <c r="T4490" i="1"/>
  <c r="U4490" i="1" s="1"/>
  <c r="T4498" i="1"/>
  <c r="U4498" i="1" s="1"/>
  <c r="T4505" i="1"/>
  <c r="U4505" i="1" s="1"/>
  <c r="T4553" i="1"/>
  <c r="U4553" i="1" s="1"/>
  <c r="T4569" i="1"/>
  <c r="U4569" i="1" s="1"/>
  <c r="T4574" i="1"/>
  <c r="U4574" i="1" s="1"/>
  <c r="T4597" i="1"/>
  <c r="U4597" i="1" s="1"/>
  <c r="T4608" i="1"/>
  <c r="U4608" i="1" s="1"/>
  <c r="T4613" i="1"/>
  <c r="U4613" i="1" s="1"/>
  <c r="T4618" i="1"/>
  <c r="U4618" i="1" s="1"/>
  <c r="T4622" i="1"/>
  <c r="U4622" i="1" s="1"/>
  <c r="T4627" i="1"/>
  <c r="U4627" i="1" s="1"/>
  <c r="T4631" i="1"/>
  <c r="U4631" i="1" s="1"/>
  <c r="T4636" i="1"/>
  <c r="U4636" i="1" s="1"/>
  <c r="T4363" i="1"/>
  <c r="U4363" i="1" s="1"/>
  <c r="T4360" i="1"/>
  <c r="U4360" i="1" s="1"/>
  <c r="T4357" i="1"/>
  <c r="U4357" i="1" s="1"/>
  <c r="T4354" i="1"/>
  <c r="U4354" i="1" s="1"/>
  <c r="T4351" i="1"/>
  <c r="U4351" i="1" s="1"/>
  <c r="T4348" i="1"/>
  <c r="U4348" i="1" s="1"/>
  <c r="T4345" i="1"/>
  <c r="U4345" i="1" s="1"/>
  <c r="T4342" i="1"/>
  <c r="U4342" i="1" s="1"/>
  <c r="T4339" i="1"/>
  <c r="U4339" i="1" s="1"/>
  <c r="T4336" i="1"/>
  <c r="U4336" i="1" s="1"/>
  <c r="T4333" i="1"/>
  <c r="U4333" i="1" s="1"/>
  <c r="T4330" i="1"/>
  <c r="U4330" i="1" s="1"/>
  <c r="T4327" i="1"/>
  <c r="U4327" i="1" s="1"/>
  <c r="T4324" i="1"/>
  <c r="U4324" i="1" s="1"/>
  <c r="T4321" i="1"/>
  <c r="U4321" i="1" s="1"/>
  <c r="T4318" i="1"/>
  <c r="U4318" i="1" s="1"/>
  <c r="T4315" i="1"/>
  <c r="U4315" i="1" s="1"/>
  <c r="T4312" i="1"/>
  <c r="U4312" i="1" s="1"/>
  <c r="T4309" i="1"/>
  <c r="U4309" i="1" s="1"/>
  <c r="T250" i="19"/>
  <c r="U250" i="19" s="1"/>
  <c r="T324" i="19"/>
  <c r="U324" i="19" s="1"/>
  <c r="T387" i="19"/>
  <c r="U387" i="19" s="1"/>
  <c r="T429" i="19"/>
  <c r="U429" i="19" s="1"/>
  <c r="T463" i="19"/>
  <c r="U463" i="19" s="1"/>
  <c r="T4653" i="1"/>
  <c r="U4653" i="1" s="1"/>
  <c r="T4470" i="1"/>
  <c r="U4470" i="1" s="1"/>
  <c r="T4491" i="1"/>
  <c r="U4491" i="1" s="1"/>
  <c r="T4513" i="1"/>
  <c r="U4513" i="1" s="1"/>
  <c r="T4520" i="1"/>
  <c r="U4520" i="1" s="1"/>
  <c r="T4526" i="1"/>
  <c r="U4526" i="1" s="1"/>
  <c r="T4539" i="1"/>
  <c r="U4539" i="1" s="1"/>
  <c r="T4546" i="1"/>
  <c r="U4546" i="1" s="1"/>
  <c r="T4559" i="1"/>
  <c r="U4559" i="1" s="1"/>
  <c r="T4564" i="1"/>
  <c r="U4564" i="1" s="1"/>
  <c r="T4581" i="1"/>
  <c r="U4581" i="1" s="1"/>
  <c r="T4642" i="1"/>
  <c r="U4642" i="1" s="1"/>
  <c r="T4462" i="1"/>
  <c r="U4462" i="1" s="1"/>
  <c r="T4459" i="1"/>
  <c r="U4459" i="1" s="1"/>
  <c r="T4456" i="1"/>
  <c r="U4456" i="1" s="1"/>
  <c r="T4453" i="1"/>
  <c r="U4453" i="1" s="1"/>
  <c r="T4450" i="1"/>
  <c r="U4450" i="1" s="1"/>
  <c r="T4447" i="1"/>
  <c r="U4447" i="1" s="1"/>
  <c r="T4444" i="1"/>
  <c r="U4444" i="1" s="1"/>
  <c r="T4441" i="1"/>
  <c r="U4441" i="1" s="1"/>
  <c r="T4438" i="1"/>
  <c r="U4438" i="1" s="1"/>
  <c r="T4435" i="1"/>
  <c r="U4435" i="1" s="1"/>
  <c r="T4432" i="1"/>
  <c r="U4432" i="1" s="1"/>
  <c r="T4429" i="1"/>
  <c r="U4429" i="1" s="1"/>
  <c r="T4426" i="1"/>
  <c r="U4426" i="1" s="1"/>
  <c r="T4423" i="1"/>
  <c r="U4423" i="1" s="1"/>
  <c r="T4420" i="1"/>
  <c r="U4420" i="1" s="1"/>
  <c r="T4417" i="1"/>
  <c r="U4417" i="1" s="1"/>
  <c r="T4414" i="1"/>
  <c r="U4414" i="1" s="1"/>
  <c r="T4411" i="1"/>
  <c r="U4411" i="1" s="1"/>
  <c r="T4408" i="1"/>
  <c r="U4408" i="1" s="1"/>
  <c r="T4405" i="1"/>
  <c r="U4405" i="1" s="1"/>
  <c r="T4402" i="1"/>
  <c r="U4402" i="1" s="1"/>
  <c r="T256" i="19"/>
  <c r="U256" i="19" s="1"/>
  <c r="T296" i="19"/>
  <c r="U296" i="19" s="1"/>
  <c r="T390" i="19"/>
  <c r="U390" i="19" s="1"/>
  <c r="T412" i="19"/>
  <c r="U412" i="19" s="1"/>
  <c r="T431" i="19"/>
  <c r="U431" i="19" s="1"/>
  <c r="T449" i="19"/>
  <c r="U449" i="19" s="1"/>
  <c r="T465" i="19"/>
  <c r="U465" i="19" s="1"/>
  <c r="T4646" i="1"/>
  <c r="U4646" i="1" s="1"/>
  <c r="T4476" i="1"/>
  <c r="U4476" i="1" s="1"/>
  <c r="T4492" i="1"/>
  <c r="U4492" i="1" s="1"/>
  <c r="T4527" i="1"/>
  <c r="U4527" i="1" s="1"/>
  <c r="T4570" i="1"/>
  <c r="U4570" i="1" s="1"/>
  <c r="T4575" i="1"/>
  <c r="U4575" i="1" s="1"/>
  <c r="T4587" i="1"/>
  <c r="U4587" i="1" s="1"/>
  <c r="T4593" i="1"/>
  <c r="U4593" i="1" s="1"/>
  <c r="T4598" i="1"/>
  <c r="U4598" i="1" s="1"/>
  <c r="T4604" i="1"/>
  <c r="U4604" i="1" s="1"/>
  <c r="T4614" i="1"/>
  <c r="U4614" i="1" s="1"/>
  <c r="T4623" i="1"/>
  <c r="U4623" i="1" s="1"/>
  <c r="T4632" i="1"/>
  <c r="U4632" i="1" s="1"/>
  <c r="T4637" i="1"/>
  <c r="U4637" i="1" s="1"/>
  <c r="T4770" i="1"/>
  <c r="U4770" i="1" s="1"/>
  <c r="T4746" i="1"/>
  <c r="U4746" i="1" s="1"/>
  <c r="T4722" i="1"/>
  <c r="U4722" i="1" s="1"/>
  <c r="T4698" i="1"/>
  <c r="U4698" i="1" s="1"/>
  <c r="T4672" i="1"/>
  <c r="U4672" i="1" s="1"/>
  <c r="T301" i="19"/>
  <c r="U301" i="19" s="1"/>
  <c r="T334" i="19"/>
  <c r="U334" i="19" s="1"/>
  <c r="T395" i="19"/>
  <c r="U395" i="19" s="1"/>
  <c r="T4647" i="1"/>
  <c r="U4647" i="1" s="1"/>
  <c r="T4465" i="1"/>
  <c r="U4465" i="1" s="1"/>
  <c r="T4486" i="1"/>
  <c r="U4486" i="1" s="1"/>
  <c r="T4514" i="1"/>
  <c r="U4514" i="1" s="1"/>
  <c r="T4549" i="1"/>
  <c r="U4549" i="1" s="1"/>
  <c r="T4560" i="1"/>
  <c r="U4560" i="1" s="1"/>
  <c r="T4594" i="1"/>
  <c r="U4594" i="1" s="1"/>
  <c r="T4605" i="1"/>
  <c r="U4605" i="1" s="1"/>
  <c r="T4615" i="1"/>
  <c r="U4615" i="1" s="1"/>
  <c r="T4638" i="1"/>
  <c r="U4638" i="1" s="1"/>
  <c r="T4643" i="1"/>
  <c r="U4643" i="1" s="1"/>
  <c r="T4765" i="1"/>
  <c r="U4765" i="1" s="1"/>
  <c r="T4741" i="1"/>
  <c r="U4741" i="1" s="1"/>
  <c r="T4717" i="1"/>
  <c r="U4717" i="1" s="1"/>
  <c r="T4693" i="1"/>
  <c r="U4693" i="1" s="1"/>
  <c r="T266" i="19"/>
  <c r="U266" i="19" s="1"/>
  <c r="T303" i="19"/>
  <c r="U303" i="19" s="1"/>
  <c r="T336" i="19"/>
  <c r="U336" i="19" s="1"/>
  <c r="T367" i="19"/>
  <c r="U367" i="19" s="1"/>
  <c r="T396" i="19"/>
  <c r="U396" i="19" s="1"/>
  <c r="T417" i="19"/>
  <c r="U417" i="19" s="1"/>
  <c r="T4472" i="1"/>
  <c r="U4472" i="1" s="1"/>
  <c r="T4493" i="1"/>
  <c r="U4493" i="1" s="1"/>
  <c r="T4501" i="1"/>
  <c r="U4501" i="1" s="1"/>
  <c r="T4508" i="1"/>
  <c r="U4508" i="1" s="1"/>
  <c r="T4522" i="1"/>
  <c r="U4522" i="1" s="1"/>
  <c r="T4529" i="1"/>
  <c r="U4529" i="1" s="1"/>
  <c r="T4566" i="1"/>
  <c r="U4566" i="1" s="1"/>
  <c r="T4571" i="1"/>
  <c r="U4571" i="1" s="1"/>
  <c r="T4577" i="1"/>
  <c r="U4577" i="1" s="1"/>
  <c r="T4599" i="1"/>
  <c r="U4599" i="1" s="1"/>
  <c r="T4624" i="1"/>
  <c r="U4624" i="1" s="1"/>
  <c r="T4633" i="1"/>
  <c r="U4633" i="1" s="1"/>
  <c r="T4774" i="1"/>
  <c r="U4774" i="1" s="1"/>
  <c r="T4750" i="1"/>
  <c r="U4750" i="1" s="1"/>
  <c r="T4726" i="1"/>
  <c r="U4726" i="1" s="1"/>
  <c r="T4702" i="1"/>
  <c r="U4702" i="1" s="1"/>
  <c r="T4678" i="1"/>
  <c r="U4678" i="1" s="1"/>
  <c r="T269" i="19"/>
  <c r="U269" i="19" s="1"/>
  <c r="T306" i="19"/>
  <c r="U306" i="19" s="1"/>
  <c r="T341" i="19"/>
  <c r="U341" i="19" s="1"/>
  <c r="T370" i="19"/>
  <c r="U370" i="19" s="1"/>
  <c r="T400" i="19"/>
  <c r="U400" i="19" s="1"/>
  <c r="T437" i="19"/>
  <c r="U437" i="19" s="1"/>
  <c r="T455" i="19"/>
  <c r="U455" i="19" s="1"/>
  <c r="T4648" i="1"/>
  <c r="U4648" i="1" s="1"/>
  <c r="T4494" i="1"/>
  <c r="U4494" i="1" s="1"/>
  <c r="T4543" i="1"/>
  <c r="U4543" i="1" s="1"/>
  <c r="T4556" i="1"/>
  <c r="U4556" i="1" s="1"/>
  <c r="T4561" i="1"/>
  <c r="U4561" i="1" s="1"/>
  <c r="T4589" i="1"/>
  <c r="U4589" i="1" s="1"/>
  <c r="T4610" i="1"/>
  <c r="U4610" i="1" s="1"/>
  <c r="T4616" i="1"/>
  <c r="U4616" i="1" s="1"/>
  <c r="T4620" i="1"/>
  <c r="U4620" i="1" s="1"/>
  <c r="T4629" i="1"/>
  <c r="U4629" i="1" s="1"/>
  <c r="T4639" i="1"/>
  <c r="U4639" i="1" s="1"/>
  <c r="T4644" i="1"/>
  <c r="U4644" i="1" s="1"/>
  <c r="T4671" i="1"/>
  <c r="U4671" i="1" s="1"/>
  <c r="T274" i="19"/>
  <c r="U274" i="19" s="1"/>
  <c r="T415" i="19"/>
  <c r="U415" i="19" s="1"/>
  <c r="T4481" i="1"/>
  <c r="U4481" i="1" s="1"/>
  <c r="T4497" i="1"/>
  <c r="U4497" i="1" s="1"/>
  <c r="T4612" i="1"/>
  <c r="U4612" i="1" s="1"/>
  <c r="T4634" i="1"/>
  <c r="U4634" i="1" s="1"/>
  <c r="T4455" i="1"/>
  <c r="U4455" i="1" s="1"/>
  <c r="T4448" i="1"/>
  <c r="U4448" i="1" s="1"/>
  <c r="T4437" i="1"/>
  <c r="U4437" i="1" s="1"/>
  <c r="T4430" i="1"/>
  <c r="U4430" i="1" s="1"/>
  <c r="T4419" i="1"/>
  <c r="U4419" i="1" s="1"/>
  <c r="T4412" i="1"/>
  <c r="U4412" i="1" s="1"/>
  <c r="T4398" i="1"/>
  <c r="U4398" i="1" s="1"/>
  <c r="T4382" i="1"/>
  <c r="U4382" i="1" s="1"/>
  <c r="T4372" i="1"/>
  <c r="U4372" i="1" s="1"/>
  <c r="T4355" i="1"/>
  <c r="U4355" i="1" s="1"/>
  <c r="T4332" i="1"/>
  <c r="U4332" i="1" s="1"/>
  <c r="T4319" i="1"/>
  <c r="U4319" i="1" s="1"/>
  <c r="T4306" i="1"/>
  <c r="U4306" i="1" s="1"/>
  <c r="T4303" i="1"/>
  <c r="U4303" i="1" s="1"/>
  <c r="T4300" i="1"/>
  <c r="U4300" i="1" s="1"/>
  <c r="T4297" i="1"/>
  <c r="U4297" i="1" s="1"/>
  <c r="T4270" i="1"/>
  <c r="U4270" i="1" s="1"/>
  <c r="T4267" i="1"/>
  <c r="U4267" i="1" s="1"/>
  <c r="T4199" i="1"/>
  <c r="U4199" i="1" s="1"/>
  <c r="T4196" i="1"/>
  <c r="U4196" i="1" s="1"/>
  <c r="T4193" i="1"/>
  <c r="U4193" i="1" s="1"/>
  <c r="T4190" i="1"/>
  <c r="U4190" i="1" s="1"/>
  <c r="T4187" i="1"/>
  <c r="U4187" i="1" s="1"/>
  <c r="T4111" i="1"/>
  <c r="U4111" i="1" s="1"/>
  <c r="T4108" i="1"/>
  <c r="U4108" i="1" s="1"/>
  <c r="T4105" i="1"/>
  <c r="U4105" i="1" s="1"/>
  <c r="T4102" i="1"/>
  <c r="U4102" i="1" s="1"/>
  <c r="T4099" i="1"/>
  <c r="U4099" i="1" s="1"/>
  <c r="T4713" i="1"/>
  <c r="U4713" i="1" s="1"/>
  <c r="T278" i="19"/>
  <c r="U278" i="19" s="1"/>
  <c r="T354" i="19"/>
  <c r="U354" i="19" s="1"/>
  <c r="T4466" i="1"/>
  <c r="U4466" i="1" s="1"/>
  <c r="T4517" i="1"/>
  <c r="U4517" i="1" s="1"/>
  <c r="T4550" i="1"/>
  <c r="U4550" i="1" s="1"/>
  <c r="T4562" i="1"/>
  <c r="U4562" i="1" s="1"/>
  <c r="T4576" i="1"/>
  <c r="U4576" i="1" s="1"/>
  <c r="T4601" i="1"/>
  <c r="U4601" i="1" s="1"/>
  <c r="T4401" i="1"/>
  <c r="U4401" i="1" s="1"/>
  <c r="T4385" i="1"/>
  <c r="U4385" i="1" s="1"/>
  <c r="T4375" i="1"/>
  <c r="U4375" i="1" s="1"/>
  <c r="T4358" i="1"/>
  <c r="U4358" i="1" s="1"/>
  <c r="T4335" i="1"/>
  <c r="U4335" i="1" s="1"/>
  <c r="T4322" i="1"/>
  <c r="U4322" i="1" s="1"/>
  <c r="T4294" i="1"/>
  <c r="U4294" i="1" s="1"/>
  <c r="T4291" i="1"/>
  <c r="U4291" i="1" s="1"/>
  <c r="T4288" i="1"/>
  <c r="U4288" i="1" s="1"/>
  <c r="T4264" i="1"/>
  <c r="U4264" i="1" s="1"/>
  <c r="T4261" i="1"/>
  <c r="U4261" i="1" s="1"/>
  <c r="T364" i="19"/>
  <c r="U364" i="19" s="1"/>
  <c r="T422" i="19"/>
  <c r="U422" i="19" s="1"/>
  <c r="T462" i="19"/>
  <c r="U462" i="19" s="1"/>
  <c r="T4467" i="1"/>
  <c r="U4467" i="1" s="1"/>
  <c r="T4502" i="1"/>
  <c r="U4502" i="1" s="1"/>
  <c r="T4534" i="1"/>
  <c r="U4534" i="1" s="1"/>
  <c r="T4578" i="1"/>
  <c r="U4578" i="1" s="1"/>
  <c r="T4625" i="1"/>
  <c r="U4625" i="1" s="1"/>
  <c r="T4458" i="1"/>
  <c r="U4458" i="1" s="1"/>
  <c r="T4451" i="1"/>
  <c r="U4451" i="1" s="1"/>
  <c r="T4440" i="1"/>
  <c r="U4440" i="1" s="1"/>
  <c r="T4433" i="1"/>
  <c r="U4433" i="1" s="1"/>
  <c r="T4422" i="1"/>
  <c r="U4422" i="1" s="1"/>
  <c r="T4415" i="1"/>
  <c r="U4415" i="1" s="1"/>
  <c r="T4404" i="1"/>
  <c r="U4404" i="1" s="1"/>
  <c r="T4388" i="1"/>
  <c r="U4388" i="1" s="1"/>
  <c r="T4378" i="1"/>
  <c r="U4378" i="1" s="1"/>
  <c r="T4361" i="1"/>
  <c r="U4361" i="1" s="1"/>
  <c r="T4338" i="1"/>
  <c r="U4338" i="1" s="1"/>
  <c r="T4325" i="1"/>
  <c r="U4325" i="1" s="1"/>
  <c r="T4285" i="1"/>
  <c r="U4285" i="1" s="1"/>
  <c r="T4282" i="1"/>
  <c r="U4282" i="1" s="1"/>
  <c r="T4279" i="1"/>
  <c r="U4279" i="1" s="1"/>
  <c r="T4258" i="1"/>
  <c r="U4258" i="1" s="1"/>
  <c r="T4255" i="1"/>
  <c r="U4255" i="1" s="1"/>
  <c r="T4252" i="1"/>
  <c r="U4252" i="1" s="1"/>
  <c r="T4249" i="1"/>
  <c r="U4249" i="1" s="1"/>
  <c r="T4246" i="1"/>
  <c r="U4246" i="1" s="1"/>
  <c r="T4243" i="1"/>
  <c r="U4243" i="1" s="1"/>
  <c r="T4204" i="1"/>
  <c r="U4204" i="1" s="1"/>
  <c r="T4163" i="1"/>
  <c r="U4163" i="1" s="1"/>
  <c r="T4131" i="1"/>
  <c r="U4131" i="1" s="1"/>
  <c r="T4128" i="1"/>
  <c r="U4128" i="1" s="1"/>
  <c r="T4092" i="1"/>
  <c r="U4092" i="1" s="1"/>
  <c r="T4089" i="1"/>
  <c r="U4089" i="1" s="1"/>
  <c r="T290" i="19"/>
  <c r="U290" i="19" s="1"/>
  <c r="T375" i="19"/>
  <c r="U375" i="19" s="1"/>
  <c r="T423" i="19"/>
  <c r="U423" i="19" s="1"/>
  <c r="T468" i="19"/>
  <c r="U468" i="19" s="1"/>
  <c r="T4519" i="1"/>
  <c r="U4519" i="1" s="1"/>
  <c r="T4565" i="1"/>
  <c r="U4565" i="1" s="1"/>
  <c r="T4590" i="1"/>
  <c r="U4590" i="1" s="1"/>
  <c r="T4603" i="1"/>
  <c r="U4603" i="1" s="1"/>
  <c r="T4391" i="1"/>
  <c r="U4391" i="1" s="1"/>
  <c r="T4381" i="1"/>
  <c r="U4381" i="1" s="1"/>
  <c r="T4368" i="1"/>
  <c r="U4368" i="1" s="1"/>
  <c r="T4364" i="1"/>
  <c r="U4364" i="1" s="1"/>
  <c r="T4341" i="1"/>
  <c r="U4341" i="1" s="1"/>
  <c r="T4328" i="1"/>
  <c r="U4328" i="1" s="1"/>
  <c r="T4276" i="1"/>
  <c r="U4276" i="1" s="1"/>
  <c r="T4273" i="1"/>
  <c r="U4273" i="1" s="1"/>
  <c r="T4240" i="1"/>
  <c r="U4240" i="1" s="1"/>
  <c r="T4237" i="1"/>
  <c r="U4237" i="1" s="1"/>
  <c r="T4234" i="1"/>
  <c r="U4234" i="1" s="1"/>
  <c r="T4231" i="1"/>
  <c r="U4231" i="1" s="1"/>
  <c r="T4228" i="1"/>
  <c r="U4228" i="1" s="1"/>
  <c r="T4160" i="1"/>
  <c r="U4160" i="1" s="1"/>
  <c r="T4157" i="1"/>
  <c r="U4157" i="1" s="1"/>
  <c r="T4154" i="1"/>
  <c r="U4154" i="1" s="1"/>
  <c r="T4151" i="1"/>
  <c r="U4151" i="1" s="1"/>
  <c r="T4148" i="1"/>
  <c r="U4148" i="1" s="1"/>
  <c r="T4125" i="1"/>
  <c r="U4125" i="1" s="1"/>
  <c r="T4122" i="1"/>
  <c r="U4122" i="1" s="1"/>
  <c r="T4119" i="1"/>
  <c r="U4119" i="1" s="1"/>
  <c r="T4116" i="1"/>
  <c r="U4116" i="1" s="1"/>
  <c r="T4113" i="1"/>
  <c r="U4113" i="1" s="1"/>
  <c r="T4689" i="1"/>
  <c r="U4689" i="1" s="1"/>
  <c r="T376" i="19"/>
  <c r="U376" i="19" s="1"/>
  <c r="T4649" i="1"/>
  <c r="U4649" i="1" s="1"/>
  <c r="T4487" i="1"/>
  <c r="U4487" i="1" s="1"/>
  <c r="T4503" i="1"/>
  <c r="U4503" i="1" s="1"/>
  <c r="T4521" i="1"/>
  <c r="U4521" i="1" s="1"/>
  <c r="T4537" i="1"/>
  <c r="U4537" i="1" s="1"/>
  <c r="T4552" i="1"/>
  <c r="U4552" i="1" s="1"/>
  <c r="T4567" i="1"/>
  <c r="U4567" i="1" s="1"/>
  <c r="T4461" i="1"/>
  <c r="U4461" i="1" s="1"/>
  <c r="T4454" i="1"/>
  <c r="U4454" i="1" s="1"/>
  <c r="T4443" i="1"/>
  <c r="U4443" i="1" s="1"/>
  <c r="T4436" i="1"/>
  <c r="U4436" i="1" s="1"/>
  <c r="T4425" i="1"/>
  <c r="U4425" i="1" s="1"/>
  <c r="T4418" i="1"/>
  <c r="U4418" i="1" s="1"/>
  <c r="T4407" i="1"/>
  <c r="U4407" i="1" s="1"/>
  <c r="T4384" i="1"/>
  <c r="U4384" i="1" s="1"/>
  <c r="T4371" i="1"/>
  <c r="U4371" i="1" s="1"/>
  <c r="T4344" i="1"/>
  <c r="U4344" i="1" s="1"/>
  <c r="T4331" i="1"/>
  <c r="U4331" i="1" s="1"/>
  <c r="T4308" i="1"/>
  <c r="U4308" i="1" s="1"/>
  <c r="T4305" i="1"/>
  <c r="U4305" i="1" s="1"/>
  <c r="T4302" i="1"/>
  <c r="U4302" i="1" s="1"/>
  <c r="T4299" i="1"/>
  <c r="U4299" i="1" s="1"/>
  <c r="T4269" i="1"/>
  <c r="U4269" i="1" s="1"/>
  <c r="T4266" i="1"/>
  <c r="U4266" i="1" s="1"/>
  <c r="T4201" i="1"/>
  <c r="U4201" i="1" s="1"/>
  <c r="T4198" i="1"/>
  <c r="U4198" i="1" s="1"/>
  <c r="T4195" i="1"/>
  <c r="U4195" i="1" s="1"/>
  <c r="T4192" i="1"/>
  <c r="U4192" i="1" s="1"/>
  <c r="T4189" i="1"/>
  <c r="U4189" i="1" s="1"/>
  <c r="T4145" i="1"/>
  <c r="U4145" i="1" s="1"/>
  <c r="T4110" i="1"/>
  <c r="U4110" i="1" s="1"/>
  <c r="T4107" i="1"/>
  <c r="U4107" i="1" s="1"/>
  <c r="T4104" i="1"/>
  <c r="U4104" i="1" s="1"/>
  <c r="T4101" i="1"/>
  <c r="U4101" i="1" s="1"/>
  <c r="T4098" i="1"/>
  <c r="U4098" i="1" s="1"/>
  <c r="T433" i="19"/>
  <c r="U433" i="19" s="1"/>
  <c r="T4650" i="1"/>
  <c r="U4650" i="1" s="1"/>
  <c r="T4471" i="1"/>
  <c r="U4471" i="1" s="1"/>
  <c r="T4523" i="1"/>
  <c r="U4523" i="1" s="1"/>
  <c r="T4555" i="1"/>
  <c r="U4555" i="1" s="1"/>
  <c r="T4592" i="1"/>
  <c r="U4592" i="1" s="1"/>
  <c r="T4606" i="1"/>
  <c r="U4606" i="1" s="1"/>
  <c r="T4617" i="1"/>
  <c r="U4617" i="1" s="1"/>
  <c r="T4628" i="1"/>
  <c r="U4628" i="1" s="1"/>
  <c r="T4640" i="1"/>
  <c r="U4640" i="1" s="1"/>
  <c r="T4387" i="1"/>
  <c r="U4387" i="1" s="1"/>
  <c r="T4374" i="1"/>
  <c r="U4374" i="1" s="1"/>
  <c r="T4347" i="1"/>
  <c r="U4347" i="1" s="1"/>
  <c r="T4334" i="1"/>
  <c r="U4334" i="1" s="1"/>
  <c r="T4311" i="1"/>
  <c r="U4311" i="1" s="1"/>
  <c r="T4296" i="1"/>
  <c r="U4296" i="1" s="1"/>
  <c r="T4293" i="1"/>
  <c r="U4293" i="1" s="1"/>
  <c r="T4290" i="1"/>
  <c r="U4290" i="1" s="1"/>
  <c r="T4287" i="1"/>
  <c r="U4287" i="1" s="1"/>
  <c r="T4677" i="1"/>
  <c r="U4677" i="1" s="1"/>
  <c r="T384" i="19"/>
  <c r="U384" i="19" s="1"/>
  <c r="T4473" i="1"/>
  <c r="U4473" i="1" s="1"/>
  <c r="T4488" i="1"/>
  <c r="U4488" i="1" s="1"/>
  <c r="T4507" i="1"/>
  <c r="U4507" i="1" s="1"/>
  <c r="T4568" i="1"/>
  <c r="U4568" i="1" s="1"/>
  <c r="T4457" i="1"/>
  <c r="U4457" i="1" s="1"/>
  <c r="T4446" i="1"/>
  <c r="U4446" i="1" s="1"/>
  <c r="T4439" i="1"/>
  <c r="U4439" i="1" s="1"/>
  <c r="T4428" i="1"/>
  <c r="U4428" i="1" s="1"/>
  <c r="T4421" i="1"/>
  <c r="U4421" i="1" s="1"/>
  <c r="T4410" i="1"/>
  <c r="U4410" i="1" s="1"/>
  <c r="T4403" i="1"/>
  <c r="U4403" i="1" s="1"/>
  <c r="T4393" i="1"/>
  <c r="U4393" i="1" s="1"/>
  <c r="T4390" i="1"/>
  <c r="U4390" i="1" s="1"/>
  <c r="T4377" i="1"/>
  <c r="U4377" i="1" s="1"/>
  <c r="T4350" i="1"/>
  <c r="U4350" i="1" s="1"/>
  <c r="T4337" i="1"/>
  <c r="U4337" i="1" s="1"/>
  <c r="T4314" i="1"/>
  <c r="U4314" i="1" s="1"/>
  <c r="T4284" i="1"/>
  <c r="U4284" i="1" s="1"/>
  <c r="T4281" i="1"/>
  <c r="U4281" i="1" s="1"/>
  <c r="T4278" i="1"/>
  <c r="U4278" i="1" s="1"/>
  <c r="T4257" i="1"/>
  <c r="U4257" i="1" s="1"/>
  <c r="T4254" i="1"/>
  <c r="U4254" i="1" s="1"/>
  <c r="T4251" i="1"/>
  <c r="U4251" i="1" s="1"/>
  <c r="T4248" i="1"/>
  <c r="U4248" i="1" s="1"/>
  <c r="T4245" i="1"/>
  <c r="U4245" i="1" s="1"/>
  <c r="T4162" i="1"/>
  <c r="U4162" i="1" s="1"/>
  <c r="T4130" i="1"/>
  <c r="U4130" i="1" s="1"/>
  <c r="T4127" i="1"/>
  <c r="U4127" i="1" s="1"/>
  <c r="T4761" i="1"/>
  <c r="U4761" i="1" s="1"/>
  <c r="T313" i="19"/>
  <c r="U313" i="19" s="1"/>
  <c r="T394" i="19"/>
  <c r="U394" i="19" s="1"/>
  <c r="T440" i="19"/>
  <c r="U440" i="19" s="1"/>
  <c r="T4541" i="1"/>
  <c r="U4541" i="1" s="1"/>
  <c r="T4557" i="1"/>
  <c r="U4557" i="1" s="1"/>
  <c r="T4595" i="1"/>
  <c r="U4595" i="1" s="1"/>
  <c r="T4607" i="1"/>
  <c r="U4607" i="1" s="1"/>
  <c r="T4619" i="1"/>
  <c r="U4619" i="1" s="1"/>
  <c r="T4396" i="1"/>
  <c r="U4396" i="1" s="1"/>
  <c r="T4380" i="1"/>
  <c r="U4380" i="1" s="1"/>
  <c r="T4367" i="1"/>
  <c r="U4367" i="1" s="1"/>
  <c r="T4353" i="1"/>
  <c r="U4353" i="1" s="1"/>
  <c r="T4340" i="1"/>
  <c r="U4340" i="1" s="1"/>
  <c r="T4317" i="1"/>
  <c r="U4317" i="1" s="1"/>
  <c r="T4275" i="1"/>
  <c r="U4275" i="1" s="1"/>
  <c r="T4272" i="1"/>
  <c r="U4272" i="1" s="1"/>
  <c r="T4242" i="1"/>
  <c r="U4242" i="1" s="1"/>
  <c r="T4239" i="1"/>
  <c r="U4239" i="1" s="1"/>
  <c r="T4236" i="1"/>
  <c r="U4236" i="1" s="1"/>
  <c r="T4233" i="1"/>
  <c r="U4233" i="1" s="1"/>
  <c r="T4230" i="1"/>
  <c r="U4230" i="1" s="1"/>
  <c r="T4203" i="1"/>
  <c r="U4203" i="1" s="1"/>
  <c r="T4159" i="1"/>
  <c r="U4159" i="1" s="1"/>
  <c r="T4156" i="1"/>
  <c r="U4156" i="1" s="1"/>
  <c r="T4153" i="1"/>
  <c r="U4153" i="1" s="1"/>
  <c r="T4150" i="1"/>
  <c r="U4150" i="1" s="1"/>
  <c r="T4147" i="1"/>
  <c r="U4147" i="1" s="1"/>
  <c r="T4124" i="1"/>
  <c r="U4124" i="1" s="1"/>
  <c r="T4121" i="1"/>
  <c r="U4121" i="1" s="1"/>
  <c r="T4118" i="1"/>
  <c r="U4118" i="1" s="1"/>
  <c r="T4115" i="1"/>
  <c r="U4115" i="1" s="1"/>
  <c r="T4096" i="1"/>
  <c r="U4096" i="1" s="1"/>
  <c r="T322" i="19"/>
  <c r="U322" i="19" s="1"/>
  <c r="T403" i="19"/>
  <c r="U403" i="19" s="1"/>
  <c r="T441" i="19"/>
  <c r="U441" i="19" s="1"/>
  <c r="T4474" i="1"/>
  <c r="U4474" i="1" s="1"/>
  <c r="T4509" i="1"/>
  <c r="U4509" i="1" s="1"/>
  <c r="T4525" i="1"/>
  <c r="U4525" i="1" s="1"/>
  <c r="T4630" i="1"/>
  <c r="U4630" i="1" s="1"/>
  <c r="T4460" i="1"/>
  <c r="U4460" i="1" s="1"/>
  <c r="T4449" i="1"/>
  <c r="U4449" i="1" s="1"/>
  <c r="T4442" i="1"/>
  <c r="U4442" i="1" s="1"/>
  <c r="T4431" i="1"/>
  <c r="U4431" i="1" s="1"/>
  <c r="T4424" i="1"/>
  <c r="U4424" i="1" s="1"/>
  <c r="T4413" i="1"/>
  <c r="U4413" i="1" s="1"/>
  <c r="T4406" i="1"/>
  <c r="U4406" i="1" s="1"/>
  <c r="T4399" i="1"/>
  <c r="U4399" i="1" s="1"/>
  <c r="T4383" i="1"/>
  <c r="U4383" i="1" s="1"/>
  <c r="T4370" i="1"/>
  <c r="U4370" i="1" s="1"/>
  <c r="T4356" i="1"/>
  <c r="U4356" i="1" s="1"/>
  <c r="T4343" i="1"/>
  <c r="U4343" i="1" s="1"/>
  <c r="T4320" i="1"/>
  <c r="U4320" i="1" s="1"/>
  <c r="T4307" i="1"/>
  <c r="U4307" i="1" s="1"/>
  <c r="T4304" i="1"/>
  <c r="U4304" i="1" s="1"/>
  <c r="T4301" i="1"/>
  <c r="U4301" i="1" s="1"/>
  <c r="T4298" i="1"/>
  <c r="U4298" i="1" s="1"/>
  <c r="T4268" i="1"/>
  <c r="U4268" i="1" s="1"/>
  <c r="T4265" i="1"/>
  <c r="U4265" i="1" s="1"/>
  <c r="T404" i="19"/>
  <c r="U404" i="19" s="1"/>
  <c r="T4475" i="1"/>
  <c r="U4475" i="1" s="1"/>
  <c r="T4528" i="1"/>
  <c r="U4528" i="1" s="1"/>
  <c r="T4544" i="1"/>
  <c r="U4544" i="1" s="1"/>
  <c r="T4558" i="1"/>
  <c r="U4558" i="1" s="1"/>
  <c r="T4572" i="1"/>
  <c r="U4572" i="1" s="1"/>
  <c r="T4596" i="1"/>
  <c r="U4596" i="1" s="1"/>
  <c r="T4609" i="1"/>
  <c r="U4609" i="1" s="1"/>
  <c r="T4386" i="1"/>
  <c r="U4386" i="1" s="1"/>
  <c r="T4373" i="1"/>
  <c r="U4373" i="1" s="1"/>
  <c r="T4359" i="1"/>
  <c r="U4359" i="1" s="1"/>
  <c r="T4346" i="1"/>
  <c r="U4346" i="1" s="1"/>
  <c r="T4323" i="1"/>
  <c r="U4323" i="1" s="1"/>
  <c r="T4310" i="1"/>
  <c r="U4310" i="1" s="1"/>
  <c r="T4295" i="1"/>
  <c r="U4295" i="1" s="1"/>
  <c r="T4292" i="1"/>
  <c r="U4292" i="1" s="1"/>
  <c r="T4289" i="1"/>
  <c r="U4289" i="1" s="1"/>
  <c r="T4262" i="1"/>
  <c r="U4262" i="1" s="1"/>
  <c r="T4259" i="1"/>
  <c r="U4259" i="1" s="1"/>
  <c r="T4226" i="1"/>
  <c r="U4226" i="1" s="1"/>
  <c r="T4223" i="1"/>
  <c r="U4223" i="1" s="1"/>
  <c r="T4220" i="1"/>
  <c r="U4220" i="1" s="1"/>
  <c r="T4217" i="1"/>
  <c r="U4217" i="1" s="1"/>
  <c r="T4214" i="1"/>
  <c r="U4214" i="1" s="1"/>
  <c r="T4211" i="1"/>
  <c r="U4211" i="1" s="1"/>
  <c r="T4208" i="1"/>
  <c r="U4208" i="1" s="1"/>
  <c r="T4185" i="1"/>
  <c r="U4185" i="1" s="1"/>
  <c r="T4182" i="1"/>
  <c r="U4182" i="1" s="1"/>
  <c r="T4179" i="1"/>
  <c r="U4179" i="1" s="1"/>
  <c r="T4176" i="1"/>
  <c r="U4176" i="1" s="1"/>
  <c r="T4173" i="1"/>
  <c r="U4173" i="1" s="1"/>
  <c r="T4170" i="1"/>
  <c r="U4170" i="1" s="1"/>
  <c r="T4167" i="1"/>
  <c r="U4167" i="1" s="1"/>
  <c r="T4164" i="1"/>
  <c r="U4164" i="1" s="1"/>
  <c r="T4141" i="1"/>
  <c r="U4141" i="1" s="1"/>
  <c r="T4138" i="1"/>
  <c r="U4138" i="1" s="1"/>
  <c r="T4135" i="1"/>
  <c r="U4135" i="1" s="1"/>
  <c r="T4132" i="1"/>
  <c r="U4132" i="1" s="1"/>
  <c r="T4737" i="1"/>
  <c r="U4737" i="1" s="1"/>
  <c r="T244" i="19"/>
  <c r="U244" i="19" s="1"/>
  <c r="T345" i="19"/>
  <c r="U345" i="19" s="1"/>
  <c r="T451" i="19"/>
  <c r="U451" i="19" s="1"/>
  <c r="T4530" i="1"/>
  <c r="U4530" i="1" s="1"/>
  <c r="T4621" i="1"/>
  <c r="U4621" i="1" s="1"/>
  <c r="T4452" i="1"/>
  <c r="U4452" i="1" s="1"/>
  <c r="T4445" i="1"/>
  <c r="U4445" i="1" s="1"/>
  <c r="T4434" i="1"/>
  <c r="U4434" i="1" s="1"/>
  <c r="T4427" i="1"/>
  <c r="U4427" i="1" s="1"/>
  <c r="T4416" i="1"/>
  <c r="U4416" i="1" s="1"/>
  <c r="T4409" i="1"/>
  <c r="U4409" i="1" s="1"/>
  <c r="T4392" i="1"/>
  <c r="U4392" i="1" s="1"/>
  <c r="T4389" i="1"/>
  <c r="U4389" i="1" s="1"/>
  <c r="T4376" i="1"/>
  <c r="U4376" i="1" s="1"/>
  <c r="T4366" i="1"/>
  <c r="U4366" i="1" s="1"/>
  <c r="T4362" i="1"/>
  <c r="U4362" i="1" s="1"/>
  <c r="T4349" i="1"/>
  <c r="U4349" i="1" s="1"/>
  <c r="T4326" i="1"/>
  <c r="U4326" i="1" s="1"/>
  <c r="T4313" i="1"/>
  <c r="U4313" i="1" s="1"/>
  <c r="T4286" i="1"/>
  <c r="U4286" i="1" s="1"/>
  <c r="T4283" i="1"/>
  <c r="U4283" i="1" s="1"/>
  <c r="T4280" i="1"/>
  <c r="U4280" i="1" s="1"/>
  <c r="T4256" i="1"/>
  <c r="U4256" i="1" s="1"/>
  <c r="T4253" i="1"/>
  <c r="U4253" i="1" s="1"/>
  <c r="T4250" i="1"/>
  <c r="U4250" i="1" s="1"/>
  <c r="T4247" i="1"/>
  <c r="U4247" i="1" s="1"/>
  <c r="T4244" i="1"/>
  <c r="U4244" i="1" s="1"/>
  <c r="T4205" i="1"/>
  <c r="U4205" i="1" s="1"/>
  <c r="T4161" i="1"/>
  <c r="U4161" i="1" s="1"/>
  <c r="T4129" i="1"/>
  <c r="U4129" i="1" s="1"/>
  <c r="T226" i="19"/>
  <c r="U226" i="19" s="1"/>
  <c r="T4090" i="1"/>
  <c r="U4090" i="1" s="1"/>
  <c r="T4087" i="1"/>
  <c r="U4087" i="1" s="1"/>
  <c r="T4084" i="1"/>
  <c r="U4084" i="1" s="1"/>
  <c r="T4081" i="1"/>
  <c r="U4081" i="1" s="1"/>
  <c r="T4078" i="1"/>
  <c r="U4078" i="1" s="1"/>
  <c r="T4075" i="1"/>
  <c r="U4075" i="1" s="1"/>
  <c r="T4072" i="1"/>
  <c r="U4072" i="1" s="1"/>
  <c r="T4069" i="1"/>
  <c r="U4069" i="1" s="1"/>
  <c r="T409" i="19"/>
  <c r="U409" i="19" s="1"/>
  <c r="T4480" i="1"/>
  <c r="U4480" i="1" s="1"/>
  <c r="T4496" i="1"/>
  <c r="U4496" i="1" s="1"/>
  <c r="T4545" i="1"/>
  <c r="U4545" i="1" s="1"/>
  <c r="T4395" i="1"/>
  <c r="U4395" i="1" s="1"/>
  <c r="T4379" i="1"/>
  <c r="U4379" i="1" s="1"/>
  <c r="T4369" i="1"/>
  <c r="U4369" i="1" s="1"/>
  <c r="T4271" i="1"/>
  <c r="U4271" i="1" s="1"/>
  <c r="T4229" i="1"/>
  <c r="U4229" i="1" s="1"/>
  <c r="T4219" i="1"/>
  <c r="U4219" i="1" s="1"/>
  <c r="T4210" i="1"/>
  <c r="U4210" i="1" s="1"/>
  <c r="T4181" i="1"/>
  <c r="U4181" i="1" s="1"/>
  <c r="T4172" i="1"/>
  <c r="U4172" i="1" s="1"/>
  <c r="T4123" i="1"/>
  <c r="U4123" i="1" s="1"/>
  <c r="T4114" i="1"/>
  <c r="U4114" i="1" s="1"/>
  <c r="T4106" i="1"/>
  <c r="U4106" i="1" s="1"/>
  <c r="T4158" i="1"/>
  <c r="U4158" i="1" s="1"/>
  <c r="T4149" i="1"/>
  <c r="U4149" i="1" s="1"/>
  <c r="T4082" i="1"/>
  <c r="U4082" i="1" s="1"/>
  <c r="T4066" i="1"/>
  <c r="U4066" i="1" s="1"/>
  <c r="T4063" i="1"/>
  <c r="U4063" i="1" s="1"/>
  <c r="T4060" i="1"/>
  <c r="U4060" i="1" s="1"/>
  <c r="T4057" i="1"/>
  <c r="U4057" i="1" s="1"/>
  <c r="T4054" i="1"/>
  <c r="U4054" i="1" s="1"/>
  <c r="T4051" i="1"/>
  <c r="U4051" i="1" s="1"/>
  <c r="T4048" i="1"/>
  <c r="U4048" i="1" s="1"/>
  <c r="T4045" i="1"/>
  <c r="U4045" i="1" s="1"/>
  <c r="T4042" i="1"/>
  <c r="U4042" i="1" s="1"/>
  <c r="T4039" i="1"/>
  <c r="U4039" i="1" s="1"/>
  <c r="T4036" i="1"/>
  <c r="U4036" i="1" s="1"/>
  <c r="T4033" i="1"/>
  <c r="U4033" i="1" s="1"/>
  <c r="T4030" i="1"/>
  <c r="U4030" i="1" s="1"/>
  <c r="T4027" i="1"/>
  <c r="U4027" i="1" s="1"/>
  <c r="T4024" i="1"/>
  <c r="U4024" i="1" s="1"/>
  <c r="T4021" i="1"/>
  <c r="U4021" i="1" s="1"/>
  <c r="T4018" i="1"/>
  <c r="U4018" i="1" s="1"/>
  <c r="T4015" i="1"/>
  <c r="U4015" i="1" s="1"/>
  <c r="T4012" i="1"/>
  <c r="U4012" i="1" s="1"/>
  <c r="T4009" i="1"/>
  <c r="U4009" i="1" s="1"/>
  <c r="T4006" i="1"/>
  <c r="U4006" i="1" s="1"/>
  <c r="T4003" i="1"/>
  <c r="U4003" i="1" s="1"/>
  <c r="T4000" i="1"/>
  <c r="U4000" i="1" s="1"/>
  <c r="T3997" i="1"/>
  <c r="U3997" i="1" s="1"/>
  <c r="T3979" i="1"/>
  <c r="U3979" i="1" s="1"/>
  <c r="T3976" i="1"/>
  <c r="U3976" i="1" s="1"/>
  <c r="T3973" i="1"/>
  <c r="U3973" i="1" s="1"/>
  <c r="T3970" i="1"/>
  <c r="U3970" i="1" s="1"/>
  <c r="T3967" i="1"/>
  <c r="U3967" i="1" s="1"/>
  <c r="T3964" i="1"/>
  <c r="U3964" i="1" s="1"/>
  <c r="T3961" i="1"/>
  <c r="U3961" i="1" s="1"/>
  <c r="T3958" i="1"/>
  <c r="U3958" i="1" s="1"/>
  <c r="T3955" i="1"/>
  <c r="U3955" i="1" s="1"/>
  <c r="T3952" i="1"/>
  <c r="U3952" i="1" s="1"/>
  <c r="T3949" i="1"/>
  <c r="U3949" i="1" s="1"/>
  <c r="T3946" i="1"/>
  <c r="U3946" i="1" s="1"/>
  <c r="T3943" i="1"/>
  <c r="U3943" i="1" s="1"/>
  <c r="T3940" i="1"/>
  <c r="U3940" i="1" s="1"/>
  <c r="T3937" i="1"/>
  <c r="U3937" i="1" s="1"/>
  <c r="T3934" i="1"/>
  <c r="U3934" i="1" s="1"/>
  <c r="T3931" i="1"/>
  <c r="U3931" i="1" s="1"/>
  <c r="T3928" i="1"/>
  <c r="U3928" i="1" s="1"/>
  <c r="T3925" i="1"/>
  <c r="U3925" i="1" s="1"/>
  <c r="T3922" i="1"/>
  <c r="U3922" i="1" s="1"/>
  <c r="T3919" i="1"/>
  <c r="U3919" i="1" s="1"/>
  <c r="T3916" i="1"/>
  <c r="U3916" i="1" s="1"/>
  <c r="T3913" i="1"/>
  <c r="U3913" i="1" s="1"/>
  <c r="T3910" i="1"/>
  <c r="U3910" i="1" s="1"/>
  <c r="T3907" i="1"/>
  <c r="U3907" i="1" s="1"/>
  <c r="T3904" i="1"/>
  <c r="U3904" i="1" s="1"/>
  <c r="T3901" i="1"/>
  <c r="U3901" i="1" s="1"/>
  <c r="T3898" i="1"/>
  <c r="U3898" i="1" s="1"/>
  <c r="T3895" i="1"/>
  <c r="U3895" i="1" s="1"/>
  <c r="T3892" i="1"/>
  <c r="U3892" i="1" s="1"/>
  <c r="T3889" i="1"/>
  <c r="U3889" i="1" s="1"/>
  <c r="T3886" i="1"/>
  <c r="U3886" i="1" s="1"/>
  <c r="T3883" i="1"/>
  <c r="U3883" i="1" s="1"/>
  <c r="T3880" i="1"/>
  <c r="U3880" i="1" s="1"/>
  <c r="T3877" i="1"/>
  <c r="U3877" i="1" s="1"/>
  <c r="T3874" i="1"/>
  <c r="U3874" i="1" s="1"/>
  <c r="T3871" i="1"/>
  <c r="U3871" i="1" s="1"/>
  <c r="T3868" i="1"/>
  <c r="U3868" i="1" s="1"/>
  <c r="T3865" i="1"/>
  <c r="U3865" i="1" s="1"/>
  <c r="T3862" i="1"/>
  <c r="U3862" i="1" s="1"/>
  <c r="T3859" i="1"/>
  <c r="U3859" i="1" s="1"/>
  <c r="T3856" i="1"/>
  <c r="U3856" i="1" s="1"/>
  <c r="T3853" i="1"/>
  <c r="U3853" i="1" s="1"/>
  <c r="T3850" i="1"/>
  <c r="U3850" i="1" s="1"/>
  <c r="T3847" i="1"/>
  <c r="U3847" i="1" s="1"/>
  <c r="T3844" i="1"/>
  <c r="U3844" i="1" s="1"/>
  <c r="T3841" i="1"/>
  <c r="U3841" i="1" s="1"/>
  <c r="T3838" i="1"/>
  <c r="U3838" i="1" s="1"/>
  <c r="T3835" i="1"/>
  <c r="U3835" i="1" s="1"/>
  <c r="T3832" i="1"/>
  <c r="U3832" i="1" s="1"/>
  <c r="T3829" i="1"/>
  <c r="U3829" i="1" s="1"/>
  <c r="T3823" i="1"/>
  <c r="U3823" i="1" s="1"/>
  <c r="T4365" i="1"/>
  <c r="U4365" i="1" s="1"/>
  <c r="T4197" i="1"/>
  <c r="U4197" i="1" s="1"/>
  <c r="T4136" i="1"/>
  <c r="U4136" i="1" s="1"/>
  <c r="T4093" i="1"/>
  <c r="U4093" i="1" s="1"/>
  <c r="T4085" i="1"/>
  <c r="U4085" i="1" s="1"/>
  <c r="T3994" i="1"/>
  <c r="U3994" i="1" s="1"/>
  <c r="T3784" i="1"/>
  <c r="U3784" i="1" s="1"/>
  <c r="T3781" i="1"/>
  <c r="U3781" i="1" s="1"/>
  <c r="T3778" i="1"/>
  <c r="U3778" i="1" s="1"/>
  <c r="T4238" i="1"/>
  <c r="U4238" i="1" s="1"/>
  <c r="T4227" i="1"/>
  <c r="U4227" i="1" s="1"/>
  <c r="T4218" i="1"/>
  <c r="U4218" i="1" s="1"/>
  <c r="T4209" i="1"/>
  <c r="U4209" i="1" s="1"/>
  <c r="T4180" i="1"/>
  <c r="U4180" i="1" s="1"/>
  <c r="T4171" i="1"/>
  <c r="U4171" i="1" s="1"/>
  <c r="T4140" i="1"/>
  <c r="U4140" i="1" s="1"/>
  <c r="T4109" i="1"/>
  <c r="U4109" i="1" s="1"/>
  <c r="T4097" i="1"/>
  <c r="U4097" i="1" s="1"/>
  <c r="T4095" i="1"/>
  <c r="U4095" i="1" s="1"/>
  <c r="T4263" i="1"/>
  <c r="U4263" i="1" s="1"/>
  <c r="T4222" i="1"/>
  <c r="U4222" i="1" s="1"/>
  <c r="T4213" i="1"/>
  <c r="U4213" i="1" s="1"/>
  <c r="T4184" i="1"/>
  <c r="U4184" i="1" s="1"/>
  <c r="T4175" i="1"/>
  <c r="U4175" i="1" s="1"/>
  <c r="T4166" i="1"/>
  <c r="U4166" i="1" s="1"/>
  <c r="T4144" i="1"/>
  <c r="U4144" i="1" s="1"/>
  <c r="T4126" i="1"/>
  <c r="U4126" i="1" s="1"/>
  <c r="T4117" i="1"/>
  <c r="U4117" i="1" s="1"/>
  <c r="T4274" i="1"/>
  <c r="U4274" i="1" s="1"/>
  <c r="T4232" i="1"/>
  <c r="U4232" i="1" s="1"/>
  <c r="T4200" i="1"/>
  <c r="U4200" i="1" s="1"/>
  <c r="T4188" i="1"/>
  <c r="U4188" i="1" s="1"/>
  <c r="T4152" i="1"/>
  <c r="U4152" i="1" s="1"/>
  <c r="T4091" i="1"/>
  <c r="U4091" i="1" s="1"/>
  <c r="T4071" i="1"/>
  <c r="U4071" i="1" s="1"/>
  <c r="T4065" i="1"/>
  <c r="U4065" i="1" s="1"/>
  <c r="T4062" i="1"/>
  <c r="U4062" i="1" s="1"/>
  <c r="T4059" i="1"/>
  <c r="U4059" i="1" s="1"/>
  <c r="T4056" i="1"/>
  <c r="U4056" i="1" s="1"/>
  <c r="T4053" i="1"/>
  <c r="U4053" i="1" s="1"/>
  <c r="T4050" i="1"/>
  <c r="U4050" i="1" s="1"/>
  <c r="T4047" i="1"/>
  <c r="U4047" i="1" s="1"/>
  <c r="T4044" i="1"/>
  <c r="U4044" i="1" s="1"/>
  <c r="T4041" i="1"/>
  <c r="U4041" i="1" s="1"/>
  <c r="T4038" i="1"/>
  <c r="U4038" i="1" s="1"/>
  <c r="T4035" i="1"/>
  <c r="U4035" i="1" s="1"/>
  <c r="T4032" i="1"/>
  <c r="U4032" i="1" s="1"/>
  <c r="T4029" i="1"/>
  <c r="U4029" i="1" s="1"/>
  <c r="T4026" i="1"/>
  <c r="U4026" i="1" s="1"/>
  <c r="T4023" i="1"/>
  <c r="U4023" i="1" s="1"/>
  <c r="T4020" i="1"/>
  <c r="U4020" i="1" s="1"/>
  <c r="T4017" i="1"/>
  <c r="U4017" i="1" s="1"/>
  <c r="T4014" i="1"/>
  <c r="U4014" i="1" s="1"/>
  <c r="T4011" i="1"/>
  <c r="U4011" i="1" s="1"/>
  <c r="T4008" i="1"/>
  <c r="U4008" i="1" s="1"/>
  <c r="T4005" i="1"/>
  <c r="U4005" i="1" s="1"/>
  <c r="T4002" i="1"/>
  <c r="U4002" i="1" s="1"/>
  <c r="T3999" i="1"/>
  <c r="U3999" i="1" s="1"/>
  <c r="T3996" i="1"/>
  <c r="U3996" i="1" s="1"/>
  <c r="T3978" i="1"/>
  <c r="U3978" i="1" s="1"/>
  <c r="T3975" i="1"/>
  <c r="U3975" i="1" s="1"/>
  <c r="T3972" i="1"/>
  <c r="U3972" i="1" s="1"/>
  <c r="T3969" i="1"/>
  <c r="U3969" i="1" s="1"/>
  <c r="T3966" i="1"/>
  <c r="U3966" i="1" s="1"/>
  <c r="T3963" i="1"/>
  <c r="U3963" i="1" s="1"/>
  <c r="T3960" i="1"/>
  <c r="U3960" i="1" s="1"/>
  <c r="T3957" i="1"/>
  <c r="U3957" i="1" s="1"/>
  <c r="T3954" i="1"/>
  <c r="U3954" i="1" s="1"/>
  <c r="T3951" i="1"/>
  <c r="U3951" i="1" s="1"/>
  <c r="T3948" i="1"/>
  <c r="U3948" i="1" s="1"/>
  <c r="T3945" i="1"/>
  <c r="U3945" i="1" s="1"/>
  <c r="T3942" i="1"/>
  <c r="U3942" i="1" s="1"/>
  <c r="T3939" i="1"/>
  <c r="U3939" i="1" s="1"/>
  <c r="T3936" i="1"/>
  <c r="U3936" i="1" s="1"/>
  <c r="T3933" i="1"/>
  <c r="U3933" i="1" s="1"/>
  <c r="T3930" i="1"/>
  <c r="U3930" i="1" s="1"/>
  <c r="T3927" i="1"/>
  <c r="U3927" i="1" s="1"/>
  <c r="T3924" i="1"/>
  <c r="U3924" i="1" s="1"/>
  <c r="T3921" i="1"/>
  <c r="U3921" i="1" s="1"/>
  <c r="T3918" i="1"/>
  <c r="U3918" i="1" s="1"/>
  <c r="T3915" i="1"/>
  <c r="U3915" i="1" s="1"/>
  <c r="T3912" i="1"/>
  <c r="U3912" i="1" s="1"/>
  <c r="T3909" i="1"/>
  <c r="U3909" i="1" s="1"/>
  <c r="T3906" i="1"/>
  <c r="U3906" i="1" s="1"/>
  <c r="T3903" i="1"/>
  <c r="U3903" i="1" s="1"/>
  <c r="T3900" i="1"/>
  <c r="U3900" i="1" s="1"/>
  <c r="T3897" i="1"/>
  <c r="U3897" i="1" s="1"/>
  <c r="T3894" i="1"/>
  <c r="U3894" i="1" s="1"/>
  <c r="T3891" i="1"/>
  <c r="U3891" i="1" s="1"/>
  <c r="T3888" i="1"/>
  <c r="U3888" i="1" s="1"/>
  <c r="T3885" i="1"/>
  <c r="U3885" i="1" s="1"/>
  <c r="T3882" i="1"/>
  <c r="U3882" i="1" s="1"/>
  <c r="T3879" i="1"/>
  <c r="U3879" i="1" s="1"/>
  <c r="T3876" i="1"/>
  <c r="U3876" i="1" s="1"/>
  <c r="T3873" i="1"/>
  <c r="U3873" i="1" s="1"/>
  <c r="T3870" i="1"/>
  <c r="U3870" i="1" s="1"/>
  <c r="T3867" i="1"/>
  <c r="U3867" i="1" s="1"/>
  <c r="T3864" i="1"/>
  <c r="U3864" i="1" s="1"/>
  <c r="T3861" i="1"/>
  <c r="U3861" i="1" s="1"/>
  <c r="T3858" i="1"/>
  <c r="U3858" i="1" s="1"/>
  <c r="T3855" i="1"/>
  <c r="U3855" i="1" s="1"/>
  <c r="T3852" i="1"/>
  <c r="U3852" i="1" s="1"/>
  <c r="T3849" i="1"/>
  <c r="U3849" i="1" s="1"/>
  <c r="T4352" i="1"/>
  <c r="U4352" i="1" s="1"/>
  <c r="T4139" i="1"/>
  <c r="U4139" i="1" s="1"/>
  <c r="T4112" i="1"/>
  <c r="U4112" i="1" s="1"/>
  <c r="T4100" i="1"/>
  <c r="U4100" i="1" s="1"/>
  <c r="T4329" i="1"/>
  <c r="U4329" i="1" s="1"/>
  <c r="T4221" i="1"/>
  <c r="U4221" i="1" s="1"/>
  <c r="T4212" i="1"/>
  <c r="U4212" i="1" s="1"/>
  <c r="T4183" i="1"/>
  <c r="U4183" i="1" s="1"/>
  <c r="T4174" i="1"/>
  <c r="U4174" i="1" s="1"/>
  <c r="T4165" i="1"/>
  <c r="U4165" i="1" s="1"/>
  <c r="T4143" i="1"/>
  <c r="U4143" i="1" s="1"/>
  <c r="T4134" i="1"/>
  <c r="U4134" i="1" s="1"/>
  <c r="T4241" i="1"/>
  <c r="U4241" i="1" s="1"/>
  <c r="T4225" i="1"/>
  <c r="U4225" i="1" s="1"/>
  <c r="T4216" i="1"/>
  <c r="U4216" i="1" s="1"/>
  <c r="T4207" i="1"/>
  <c r="U4207" i="1" s="1"/>
  <c r="T4191" i="1"/>
  <c r="U4191" i="1" s="1"/>
  <c r="T4178" i="1"/>
  <c r="U4178" i="1" s="1"/>
  <c r="T4169" i="1"/>
  <c r="U4169" i="1" s="1"/>
  <c r="T4120" i="1"/>
  <c r="U4120" i="1" s="1"/>
  <c r="T4080" i="1"/>
  <c r="U4080" i="1" s="1"/>
  <c r="T4067" i="1"/>
  <c r="U4067" i="1" s="1"/>
  <c r="T3992" i="1"/>
  <c r="U3992" i="1" s="1"/>
  <c r="T3989" i="1"/>
  <c r="U3989" i="1" s="1"/>
  <c r="T3986" i="1"/>
  <c r="U3986" i="1" s="1"/>
  <c r="T3983" i="1"/>
  <c r="U3983" i="1" s="1"/>
  <c r="T3980" i="1"/>
  <c r="U3980" i="1" s="1"/>
  <c r="T4155" i="1"/>
  <c r="U4155" i="1" s="1"/>
  <c r="T4146" i="1"/>
  <c r="U4146" i="1" s="1"/>
  <c r="T4103" i="1"/>
  <c r="U4103" i="1" s="1"/>
  <c r="T4277" i="1"/>
  <c r="U4277" i="1" s="1"/>
  <c r="T4235" i="1"/>
  <c r="U4235" i="1" s="1"/>
  <c r="T4202" i="1"/>
  <c r="U4202" i="1" s="1"/>
  <c r="T4142" i="1"/>
  <c r="U4142" i="1" s="1"/>
  <c r="T4133" i="1"/>
  <c r="U4133" i="1" s="1"/>
  <c r="T4086" i="1"/>
  <c r="U4086" i="1" s="1"/>
  <c r="T4073" i="1"/>
  <c r="U4073" i="1" s="1"/>
  <c r="T3785" i="1"/>
  <c r="U3785" i="1" s="1"/>
  <c r="T3782" i="1"/>
  <c r="U3782" i="1" s="1"/>
  <c r="T3779" i="1"/>
  <c r="U3779" i="1" s="1"/>
  <c r="T4215" i="1"/>
  <c r="U4215" i="1" s="1"/>
  <c r="T3991" i="1"/>
  <c r="U3991" i="1" s="1"/>
  <c r="T3987" i="1"/>
  <c r="U3987" i="1" s="1"/>
  <c r="T3840" i="1"/>
  <c r="U3840" i="1" s="1"/>
  <c r="T3817" i="1"/>
  <c r="U3817" i="1" s="1"/>
  <c r="T3799" i="1"/>
  <c r="U3799" i="1" s="1"/>
  <c r="T3739" i="1"/>
  <c r="U3739" i="1" s="1"/>
  <c r="T4083" i="1"/>
  <c r="U4083" i="1" s="1"/>
  <c r="T3995" i="1"/>
  <c r="U3995" i="1" s="1"/>
  <c r="T3974" i="1"/>
  <c r="U3974" i="1" s="1"/>
  <c r="T3965" i="1"/>
  <c r="U3965" i="1" s="1"/>
  <c r="T3956" i="1"/>
  <c r="U3956" i="1" s="1"/>
  <c r="T3947" i="1"/>
  <c r="U3947" i="1" s="1"/>
  <c r="T3938" i="1"/>
  <c r="U3938" i="1" s="1"/>
  <c r="T3929" i="1"/>
  <c r="U3929" i="1" s="1"/>
  <c r="T3920" i="1"/>
  <c r="U3920" i="1" s="1"/>
  <c r="T3911" i="1"/>
  <c r="U3911" i="1" s="1"/>
  <c r="T3902" i="1"/>
  <c r="U3902" i="1" s="1"/>
  <c r="T3893" i="1"/>
  <c r="U3893" i="1" s="1"/>
  <c r="T3884" i="1"/>
  <c r="U3884" i="1" s="1"/>
  <c r="T3875" i="1"/>
  <c r="U3875" i="1" s="1"/>
  <c r="T3866" i="1"/>
  <c r="U3866" i="1" s="1"/>
  <c r="T3857" i="1"/>
  <c r="U3857" i="1" s="1"/>
  <c r="T3848" i="1"/>
  <c r="U3848" i="1" s="1"/>
  <c r="T3836" i="1"/>
  <c r="U3836" i="1" s="1"/>
  <c r="T3813" i="1"/>
  <c r="U3813" i="1" s="1"/>
  <c r="T3806" i="1"/>
  <c r="U3806" i="1" s="1"/>
  <c r="T3795" i="1"/>
  <c r="U3795" i="1" s="1"/>
  <c r="T3735" i="1"/>
  <c r="U3735" i="1" s="1"/>
  <c r="T3718" i="1"/>
  <c r="U3718" i="1" s="1"/>
  <c r="T3715" i="1"/>
  <c r="U3715" i="1" s="1"/>
  <c r="T3712" i="1"/>
  <c r="U3712" i="1" s="1"/>
  <c r="T3709" i="1"/>
  <c r="U3709" i="1" s="1"/>
  <c r="T3706" i="1"/>
  <c r="U3706" i="1" s="1"/>
  <c r="T3703" i="1"/>
  <c r="U3703" i="1" s="1"/>
  <c r="T3700" i="1"/>
  <c r="U3700" i="1" s="1"/>
  <c r="T3674" i="1"/>
  <c r="U3674" i="1" s="1"/>
  <c r="T3642" i="1"/>
  <c r="U3642" i="1" s="1"/>
  <c r="T3607" i="1"/>
  <c r="U3607" i="1" s="1"/>
  <c r="T3604" i="1"/>
  <c r="U3604" i="1" s="1"/>
  <c r="T3601" i="1"/>
  <c r="U3601" i="1" s="1"/>
  <c r="T3598" i="1"/>
  <c r="U3598" i="1" s="1"/>
  <c r="T3595" i="1"/>
  <c r="U3595" i="1" s="1"/>
  <c r="T3592" i="1"/>
  <c r="U3592" i="1" s="1"/>
  <c r="T3589" i="1"/>
  <c r="U3589" i="1" s="1"/>
  <c r="T3586" i="1"/>
  <c r="U3586" i="1" s="1"/>
  <c r="T3560" i="1"/>
  <c r="U3560" i="1" s="1"/>
  <c r="T3557" i="1"/>
  <c r="U3557" i="1" s="1"/>
  <c r="T3516" i="1"/>
  <c r="U3516" i="1" s="1"/>
  <c r="T3513" i="1"/>
  <c r="U3513" i="1" s="1"/>
  <c r="T3510" i="1"/>
  <c r="U3510" i="1" s="1"/>
  <c r="T3507" i="1"/>
  <c r="U3507" i="1" s="1"/>
  <c r="T3504" i="1"/>
  <c r="U3504" i="1" s="1"/>
  <c r="T3501" i="1"/>
  <c r="U3501" i="1" s="1"/>
  <c r="T3498" i="1"/>
  <c r="U3498" i="1" s="1"/>
  <c r="T3495" i="1"/>
  <c r="U3495" i="1" s="1"/>
  <c r="T3492" i="1"/>
  <c r="U3492" i="1" s="1"/>
  <c r="T3489" i="1"/>
  <c r="U3489" i="1" s="1"/>
  <c r="AF40" i="15"/>
  <c r="AG40" i="15" s="1"/>
  <c r="AM40" i="15" s="1"/>
  <c r="T3824" i="1"/>
  <c r="U3824" i="1" s="1"/>
  <c r="T3820" i="1"/>
  <c r="U3820" i="1" s="1"/>
  <c r="T3802" i="1"/>
  <c r="U3802" i="1" s="1"/>
  <c r="T3777" i="1"/>
  <c r="U3777" i="1" s="1"/>
  <c r="T3732" i="1"/>
  <c r="U3732" i="1" s="1"/>
  <c r="T3697" i="1"/>
  <c r="U3697" i="1" s="1"/>
  <c r="T3639" i="1"/>
  <c r="U3639" i="1" s="1"/>
  <c r="T3636" i="1"/>
  <c r="U3636" i="1" s="1"/>
  <c r="T3633" i="1"/>
  <c r="U3633" i="1" s="1"/>
  <c r="T3630" i="1"/>
  <c r="U3630" i="1" s="1"/>
  <c r="T3583" i="1"/>
  <c r="U3583" i="1" s="1"/>
  <c r="T3580" i="1"/>
  <c r="U3580" i="1" s="1"/>
  <c r="T3577" i="1"/>
  <c r="U3577" i="1" s="1"/>
  <c r="T3574" i="1"/>
  <c r="U3574" i="1" s="1"/>
  <c r="T3554" i="1"/>
  <c r="U3554" i="1" s="1"/>
  <c r="T3551" i="1"/>
  <c r="U3551" i="1" s="1"/>
  <c r="T3548" i="1"/>
  <c r="U3548" i="1" s="1"/>
  <c r="T3545" i="1"/>
  <c r="U3545" i="1" s="1"/>
  <c r="T3542" i="1"/>
  <c r="U3542" i="1" s="1"/>
  <c r="AF34" i="15"/>
  <c r="AG34" i="15" s="1"/>
  <c r="AM34" i="15" s="1"/>
  <c r="T184" i="19"/>
  <c r="U184" i="19" s="1"/>
  <c r="T195" i="19"/>
  <c r="U195" i="19" s="1"/>
  <c r="T4074" i="1"/>
  <c r="U4074" i="1" s="1"/>
  <c r="T4070" i="1"/>
  <c r="U4070" i="1" s="1"/>
  <c r="T4061" i="1"/>
  <c r="U4061" i="1" s="1"/>
  <c r="T4052" i="1"/>
  <c r="U4052" i="1" s="1"/>
  <c r="T4043" i="1"/>
  <c r="U4043" i="1" s="1"/>
  <c r="T4034" i="1"/>
  <c r="U4034" i="1" s="1"/>
  <c r="T4025" i="1"/>
  <c r="U4025" i="1" s="1"/>
  <c r="T4016" i="1"/>
  <c r="U4016" i="1" s="1"/>
  <c r="T4007" i="1"/>
  <c r="U4007" i="1" s="1"/>
  <c r="T3998" i="1"/>
  <c r="U3998" i="1" s="1"/>
  <c r="T3990" i="1"/>
  <c r="U3990" i="1" s="1"/>
  <c r="T3982" i="1"/>
  <c r="U3982" i="1" s="1"/>
  <c r="T3843" i="1"/>
  <c r="U3843" i="1" s="1"/>
  <c r="T3831" i="1"/>
  <c r="U3831" i="1" s="1"/>
  <c r="T3816" i="1"/>
  <c r="U3816" i="1" s="1"/>
  <c r="T3809" i="1"/>
  <c r="U3809" i="1" s="1"/>
  <c r="T3798" i="1"/>
  <c r="U3798" i="1" s="1"/>
  <c r="T3774" i="1"/>
  <c r="U3774" i="1" s="1"/>
  <c r="T3771" i="1"/>
  <c r="U3771" i="1" s="1"/>
  <c r="T3768" i="1"/>
  <c r="U3768" i="1" s="1"/>
  <c r="T3765" i="1"/>
  <c r="U3765" i="1" s="1"/>
  <c r="T3762" i="1"/>
  <c r="U3762" i="1" s="1"/>
  <c r="T3759" i="1"/>
  <c r="U3759" i="1" s="1"/>
  <c r="T3756" i="1"/>
  <c r="U3756" i="1" s="1"/>
  <c r="T3753" i="1"/>
  <c r="U3753" i="1" s="1"/>
  <c r="T3750" i="1"/>
  <c r="U3750" i="1" s="1"/>
  <c r="T3747" i="1"/>
  <c r="U3747" i="1" s="1"/>
  <c r="T3744" i="1"/>
  <c r="U3744" i="1" s="1"/>
  <c r="T4316" i="1"/>
  <c r="U4316" i="1" s="1"/>
  <c r="T4186" i="1"/>
  <c r="U4186" i="1" s="1"/>
  <c r="T3839" i="1"/>
  <c r="U3839" i="1" s="1"/>
  <c r="T3805" i="1"/>
  <c r="U3805" i="1" s="1"/>
  <c r="T3787" i="1"/>
  <c r="U3787" i="1" s="1"/>
  <c r="T3780" i="1"/>
  <c r="U3780" i="1" s="1"/>
  <c r="T3741" i="1"/>
  <c r="U3741" i="1" s="1"/>
  <c r="T3738" i="1"/>
  <c r="U3738" i="1" s="1"/>
  <c r="T3737" i="1"/>
  <c r="U3737" i="1" s="1"/>
  <c r="T3679" i="1"/>
  <c r="U3679" i="1" s="1"/>
  <c r="T3653" i="1"/>
  <c r="U3653" i="1" s="1"/>
  <c r="T3650" i="1"/>
  <c r="U3650" i="1" s="1"/>
  <c r="T3647" i="1"/>
  <c r="U3647" i="1" s="1"/>
  <c r="T3644" i="1"/>
  <c r="U3644" i="1" s="1"/>
  <c r="T3565" i="1"/>
  <c r="U3565" i="1" s="1"/>
  <c r="T3562" i="1"/>
  <c r="U3562" i="1" s="1"/>
  <c r="T3524" i="1"/>
  <c r="U3524" i="1" s="1"/>
  <c r="T3521" i="1"/>
  <c r="U3521" i="1" s="1"/>
  <c r="T4224" i="1"/>
  <c r="U4224" i="1" s="1"/>
  <c r="T4077" i="1"/>
  <c r="U4077" i="1" s="1"/>
  <c r="T3977" i="1"/>
  <c r="U3977" i="1" s="1"/>
  <c r="T3968" i="1"/>
  <c r="U3968" i="1" s="1"/>
  <c r="T3959" i="1"/>
  <c r="U3959" i="1" s="1"/>
  <c r="T3950" i="1"/>
  <c r="U3950" i="1" s="1"/>
  <c r="T3941" i="1"/>
  <c r="U3941" i="1" s="1"/>
  <c r="T3932" i="1"/>
  <c r="U3932" i="1" s="1"/>
  <c r="T3923" i="1"/>
  <c r="U3923" i="1" s="1"/>
  <c r="T3914" i="1"/>
  <c r="U3914" i="1" s="1"/>
  <c r="T3905" i="1"/>
  <c r="U3905" i="1" s="1"/>
  <c r="T3896" i="1"/>
  <c r="U3896" i="1" s="1"/>
  <c r="T3887" i="1"/>
  <c r="U3887" i="1" s="1"/>
  <c r="T3878" i="1"/>
  <c r="U3878" i="1" s="1"/>
  <c r="T3869" i="1"/>
  <c r="U3869" i="1" s="1"/>
  <c r="T3860" i="1"/>
  <c r="U3860" i="1" s="1"/>
  <c r="T3851" i="1"/>
  <c r="U3851" i="1" s="1"/>
  <c r="T3819" i="1"/>
  <c r="U3819" i="1" s="1"/>
  <c r="T3812" i="1"/>
  <c r="U3812" i="1" s="1"/>
  <c r="T3801" i="1"/>
  <c r="U3801" i="1" s="1"/>
  <c r="T3794" i="1"/>
  <c r="U3794" i="1" s="1"/>
  <c r="T222" i="19"/>
  <c r="U222" i="19" s="1"/>
  <c r="T219" i="19"/>
  <c r="U219" i="19" s="1"/>
  <c r="T3717" i="1"/>
  <c r="U3717" i="1" s="1"/>
  <c r="T3714" i="1"/>
  <c r="U3714" i="1" s="1"/>
  <c r="T3711" i="1"/>
  <c r="U3711" i="1" s="1"/>
  <c r="T3708" i="1"/>
  <c r="U3708" i="1" s="1"/>
  <c r="T3705" i="1"/>
  <c r="U3705" i="1" s="1"/>
  <c r="T3702" i="1"/>
  <c r="U3702" i="1" s="1"/>
  <c r="T3699" i="1"/>
  <c r="U3699" i="1" s="1"/>
  <c r="T3676" i="1"/>
  <c r="U3676" i="1" s="1"/>
  <c r="T3606" i="1"/>
  <c r="U3606" i="1" s="1"/>
  <c r="T3603" i="1"/>
  <c r="U3603" i="1" s="1"/>
  <c r="T3600" i="1"/>
  <c r="U3600" i="1" s="1"/>
  <c r="T3597" i="1"/>
  <c r="U3597" i="1" s="1"/>
  <c r="T3594" i="1"/>
  <c r="U3594" i="1" s="1"/>
  <c r="T3591" i="1"/>
  <c r="U3591" i="1" s="1"/>
  <c r="T3588" i="1"/>
  <c r="U3588" i="1" s="1"/>
  <c r="T4260" i="1"/>
  <c r="U4260" i="1" s="1"/>
  <c r="T4168" i="1"/>
  <c r="U4168" i="1" s="1"/>
  <c r="T225" i="19"/>
  <c r="U225" i="19" s="1"/>
  <c r="T3985" i="1"/>
  <c r="U3985" i="1" s="1"/>
  <c r="T3981" i="1"/>
  <c r="U3981" i="1" s="1"/>
  <c r="T3846" i="1"/>
  <c r="U3846" i="1" s="1"/>
  <c r="T3834" i="1"/>
  <c r="U3834" i="1" s="1"/>
  <c r="T3808" i="1"/>
  <c r="U3808" i="1" s="1"/>
  <c r="T3783" i="1"/>
  <c r="U3783" i="1" s="1"/>
  <c r="T4206" i="1"/>
  <c r="U4206" i="1" s="1"/>
  <c r="T4064" i="1"/>
  <c r="U4064" i="1" s="1"/>
  <c r="T4055" i="1"/>
  <c r="U4055" i="1" s="1"/>
  <c r="T4046" i="1"/>
  <c r="U4046" i="1" s="1"/>
  <c r="T4037" i="1"/>
  <c r="U4037" i="1" s="1"/>
  <c r="T4028" i="1"/>
  <c r="U4028" i="1" s="1"/>
  <c r="T4019" i="1"/>
  <c r="U4019" i="1" s="1"/>
  <c r="T4010" i="1"/>
  <c r="U4010" i="1" s="1"/>
  <c r="T4001" i="1"/>
  <c r="U4001" i="1" s="1"/>
  <c r="T3993" i="1"/>
  <c r="U3993" i="1" s="1"/>
  <c r="T3842" i="1"/>
  <c r="U3842" i="1" s="1"/>
  <c r="T3830" i="1"/>
  <c r="U3830" i="1" s="1"/>
  <c r="T3822" i="1"/>
  <c r="U3822" i="1" s="1"/>
  <c r="T3815" i="1"/>
  <c r="U3815" i="1" s="1"/>
  <c r="T3804" i="1"/>
  <c r="U3804" i="1" s="1"/>
  <c r="T3797" i="1"/>
  <c r="U3797" i="1" s="1"/>
  <c r="T3786" i="1"/>
  <c r="U3786" i="1" s="1"/>
  <c r="T3776" i="1"/>
  <c r="U3776" i="1" s="1"/>
  <c r="T3773" i="1"/>
  <c r="U3773" i="1" s="1"/>
  <c r="T3770" i="1"/>
  <c r="U3770" i="1" s="1"/>
  <c r="T3767" i="1"/>
  <c r="U3767" i="1" s="1"/>
  <c r="T3764" i="1"/>
  <c r="U3764" i="1" s="1"/>
  <c r="T3761" i="1"/>
  <c r="U3761" i="1" s="1"/>
  <c r="T3758" i="1"/>
  <c r="U3758" i="1" s="1"/>
  <c r="T3755" i="1"/>
  <c r="U3755" i="1" s="1"/>
  <c r="T3752" i="1"/>
  <c r="U3752" i="1" s="1"/>
  <c r="T3749" i="1"/>
  <c r="U3749" i="1" s="1"/>
  <c r="T3746" i="1"/>
  <c r="U3746" i="1" s="1"/>
  <c r="T3743" i="1"/>
  <c r="U3743" i="1" s="1"/>
  <c r="T223" i="19"/>
  <c r="U223" i="19" s="1"/>
  <c r="T3728" i="1"/>
  <c r="U3728" i="1" s="1"/>
  <c r="T3725" i="1"/>
  <c r="U3725" i="1" s="1"/>
  <c r="T3722" i="1"/>
  <c r="U3722" i="1" s="1"/>
  <c r="T3693" i="1"/>
  <c r="U3693" i="1" s="1"/>
  <c r="T3690" i="1"/>
  <c r="U3690" i="1" s="1"/>
  <c r="T3687" i="1"/>
  <c r="U3687" i="1" s="1"/>
  <c r="T3684" i="1"/>
  <c r="U3684" i="1" s="1"/>
  <c r="T3681" i="1"/>
  <c r="U3681" i="1" s="1"/>
  <c r="T3670" i="1"/>
  <c r="U3670" i="1" s="1"/>
  <c r="T3667" i="1"/>
  <c r="U3667" i="1" s="1"/>
  <c r="T3664" i="1"/>
  <c r="U3664" i="1" s="1"/>
  <c r="T3661" i="1"/>
  <c r="U3661" i="1" s="1"/>
  <c r="T3658" i="1"/>
  <c r="U3658" i="1" s="1"/>
  <c r="T3655" i="1"/>
  <c r="U3655" i="1" s="1"/>
  <c r="T3626" i="1"/>
  <c r="U3626" i="1" s="1"/>
  <c r="T3623" i="1"/>
  <c r="U3623" i="1" s="1"/>
  <c r="T3620" i="1"/>
  <c r="U3620" i="1" s="1"/>
  <c r="T3617" i="1"/>
  <c r="U3617" i="1" s="1"/>
  <c r="T4076" i="1"/>
  <c r="U4076" i="1" s="1"/>
  <c r="T4068" i="1"/>
  <c r="U4068" i="1" s="1"/>
  <c r="T3811" i="1"/>
  <c r="U3811" i="1" s="1"/>
  <c r="T3793" i="1"/>
  <c r="U3793" i="1" s="1"/>
  <c r="T3740" i="1"/>
  <c r="U3740" i="1" s="1"/>
  <c r="T3719" i="1"/>
  <c r="U3719" i="1" s="1"/>
  <c r="T3678" i="1"/>
  <c r="U3678" i="1" s="1"/>
  <c r="T3652" i="1"/>
  <c r="U3652" i="1" s="1"/>
  <c r="T3649" i="1"/>
  <c r="U3649" i="1" s="1"/>
  <c r="T3646" i="1"/>
  <c r="U3646" i="1" s="1"/>
  <c r="T3643" i="1"/>
  <c r="U3643" i="1" s="1"/>
  <c r="T3608" i="1"/>
  <c r="U3608" i="1" s="1"/>
  <c r="T3564" i="1"/>
  <c r="U3564" i="1" s="1"/>
  <c r="T3523" i="1"/>
  <c r="U3523" i="1" s="1"/>
  <c r="T3520" i="1"/>
  <c r="U3520" i="1" s="1"/>
  <c r="AF29" i="15"/>
  <c r="AG29" i="15" s="1"/>
  <c r="AM29" i="15" s="1"/>
  <c r="T175" i="19"/>
  <c r="U175" i="19" s="1"/>
  <c r="T181" i="19"/>
  <c r="U181" i="19" s="1"/>
  <c r="T4137" i="1"/>
  <c r="U4137" i="1" s="1"/>
  <c r="T4094" i="1"/>
  <c r="U4094" i="1" s="1"/>
  <c r="T4088" i="1"/>
  <c r="U4088" i="1" s="1"/>
  <c r="T3988" i="1"/>
  <c r="U3988" i="1" s="1"/>
  <c r="T3984" i="1"/>
  <c r="U3984" i="1" s="1"/>
  <c r="T3971" i="1"/>
  <c r="U3971" i="1" s="1"/>
  <c r="T3962" i="1"/>
  <c r="U3962" i="1" s="1"/>
  <c r="T3953" i="1"/>
  <c r="U3953" i="1" s="1"/>
  <c r="T3944" i="1"/>
  <c r="U3944" i="1" s="1"/>
  <c r="T3935" i="1"/>
  <c r="U3935" i="1" s="1"/>
  <c r="T3926" i="1"/>
  <c r="U3926" i="1" s="1"/>
  <c r="T3917" i="1"/>
  <c r="U3917" i="1" s="1"/>
  <c r="T3908" i="1"/>
  <c r="U3908" i="1" s="1"/>
  <c r="T3899" i="1"/>
  <c r="U3899" i="1" s="1"/>
  <c r="T3890" i="1"/>
  <c r="U3890" i="1" s="1"/>
  <c r="T3881" i="1"/>
  <c r="U3881" i="1" s="1"/>
  <c r="T3872" i="1"/>
  <c r="U3872" i="1" s="1"/>
  <c r="T3863" i="1"/>
  <c r="U3863" i="1" s="1"/>
  <c r="T3854" i="1"/>
  <c r="U3854" i="1" s="1"/>
  <c r="T3837" i="1"/>
  <c r="U3837" i="1" s="1"/>
  <c r="T3818" i="1"/>
  <c r="U3818" i="1" s="1"/>
  <c r="T3807" i="1"/>
  <c r="U3807" i="1" s="1"/>
  <c r="T3800" i="1"/>
  <c r="U3800" i="1" s="1"/>
  <c r="T224" i="19"/>
  <c r="U224" i="19" s="1"/>
  <c r="T4194" i="1"/>
  <c r="U4194" i="1" s="1"/>
  <c r="T3845" i="1"/>
  <c r="U3845" i="1" s="1"/>
  <c r="T3833" i="1"/>
  <c r="U3833" i="1" s="1"/>
  <c r="T3814" i="1"/>
  <c r="U3814" i="1" s="1"/>
  <c r="T3796" i="1"/>
  <c r="U3796" i="1" s="1"/>
  <c r="T220" i="19"/>
  <c r="U220" i="19" s="1"/>
  <c r="T3733" i="1"/>
  <c r="U3733" i="1" s="1"/>
  <c r="T3698" i="1"/>
  <c r="U3698" i="1" s="1"/>
  <c r="T3695" i="1"/>
  <c r="U3695" i="1" s="1"/>
  <c r="T3640" i="1"/>
  <c r="U3640" i="1" s="1"/>
  <c r="T3637" i="1"/>
  <c r="U3637" i="1" s="1"/>
  <c r="T3634" i="1"/>
  <c r="U3634" i="1" s="1"/>
  <c r="T3631" i="1"/>
  <c r="U3631" i="1" s="1"/>
  <c r="T3584" i="1"/>
  <c r="U3584" i="1" s="1"/>
  <c r="T3581" i="1"/>
  <c r="U3581" i="1" s="1"/>
  <c r="T3578" i="1"/>
  <c r="U3578" i="1" s="1"/>
  <c r="T3575" i="1"/>
  <c r="U3575" i="1" s="1"/>
  <c r="T3552" i="1"/>
  <c r="U3552" i="1" s="1"/>
  <c r="T3549" i="1"/>
  <c r="U3549" i="1" s="1"/>
  <c r="T3546" i="1"/>
  <c r="U3546" i="1" s="1"/>
  <c r="T3543" i="1"/>
  <c r="U3543" i="1" s="1"/>
  <c r="AF31" i="15"/>
  <c r="AG31" i="15" s="1"/>
  <c r="AM31" i="15" s="1"/>
  <c r="AF38" i="15"/>
  <c r="AG38" i="15" s="1"/>
  <c r="AM38" i="15" s="1"/>
  <c r="T216" i="19"/>
  <c r="U216" i="19" s="1"/>
  <c r="T176" i="19"/>
  <c r="U176" i="19" s="1"/>
  <c r="T182" i="19"/>
  <c r="U182" i="19" s="1"/>
  <c r="T193" i="19"/>
  <c r="U193" i="19" s="1"/>
  <c r="T2786" i="1"/>
  <c r="U2786" i="1" s="1"/>
  <c r="T2792" i="1"/>
  <c r="U2792" i="1" s="1"/>
  <c r="T2796" i="1"/>
  <c r="U2796" i="1" s="1"/>
  <c r="T4177" i="1"/>
  <c r="U4177" i="1" s="1"/>
  <c r="T4079" i="1"/>
  <c r="U4079" i="1" s="1"/>
  <c r="T4058" i="1"/>
  <c r="U4058" i="1" s="1"/>
  <c r="T4049" i="1"/>
  <c r="U4049" i="1" s="1"/>
  <c r="T4040" i="1"/>
  <c r="U4040" i="1" s="1"/>
  <c r="T4031" i="1"/>
  <c r="U4031" i="1" s="1"/>
  <c r="T4022" i="1"/>
  <c r="U4022" i="1" s="1"/>
  <c r="T4013" i="1"/>
  <c r="U4013" i="1" s="1"/>
  <c r="T4004" i="1"/>
  <c r="U4004" i="1" s="1"/>
  <c r="T3821" i="1"/>
  <c r="U3821" i="1" s="1"/>
  <c r="T3810" i="1"/>
  <c r="U3810" i="1" s="1"/>
  <c r="T3803" i="1"/>
  <c r="U3803" i="1" s="1"/>
  <c r="T3792" i="1"/>
  <c r="U3792" i="1" s="1"/>
  <c r="T3775" i="1"/>
  <c r="U3775" i="1" s="1"/>
  <c r="T3772" i="1"/>
  <c r="U3772" i="1" s="1"/>
  <c r="T3769" i="1"/>
  <c r="U3769" i="1" s="1"/>
  <c r="T3766" i="1"/>
  <c r="U3766" i="1" s="1"/>
  <c r="T3763" i="1"/>
  <c r="U3763" i="1" s="1"/>
  <c r="T3760" i="1"/>
  <c r="U3760" i="1" s="1"/>
  <c r="T3757" i="1"/>
  <c r="U3757" i="1" s="1"/>
  <c r="T3754" i="1"/>
  <c r="U3754" i="1" s="1"/>
  <c r="T3751" i="1"/>
  <c r="U3751" i="1" s="1"/>
  <c r="T3748" i="1"/>
  <c r="U3748" i="1" s="1"/>
  <c r="T3745" i="1"/>
  <c r="U3745" i="1" s="1"/>
  <c r="T3742" i="1"/>
  <c r="U3742" i="1" s="1"/>
  <c r="T3730" i="1"/>
  <c r="U3730" i="1" s="1"/>
  <c r="T3727" i="1"/>
  <c r="U3727" i="1" s="1"/>
  <c r="T3724" i="1"/>
  <c r="U3724" i="1" s="1"/>
  <c r="T3721" i="1"/>
  <c r="U3721" i="1" s="1"/>
  <c r="T3692" i="1"/>
  <c r="U3692" i="1" s="1"/>
  <c r="T3689" i="1"/>
  <c r="U3689" i="1" s="1"/>
  <c r="T3686" i="1"/>
  <c r="U3686" i="1" s="1"/>
  <c r="T3683" i="1"/>
  <c r="U3683" i="1" s="1"/>
  <c r="T218" i="19"/>
  <c r="U218" i="19" s="1"/>
  <c r="T3734" i="1"/>
  <c r="U3734" i="1" s="1"/>
  <c r="T3694" i="1"/>
  <c r="U3694" i="1" s="1"/>
  <c r="T3685" i="1"/>
  <c r="U3685" i="1" s="1"/>
  <c r="T3648" i="1"/>
  <c r="U3648" i="1" s="1"/>
  <c r="T3612" i="1"/>
  <c r="U3612" i="1" s="1"/>
  <c r="T3568" i="1"/>
  <c r="U3568" i="1" s="1"/>
  <c r="T3556" i="1"/>
  <c r="U3556" i="1" s="1"/>
  <c r="T3531" i="1"/>
  <c r="U3531" i="1" s="1"/>
  <c r="T3512" i="1"/>
  <c r="U3512" i="1" s="1"/>
  <c r="T3500" i="1"/>
  <c r="U3500" i="1" s="1"/>
  <c r="T3488" i="1"/>
  <c r="U3488" i="1" s="1"/>
  <c r="AF33" i="15"/>
  <c r="AG33" i="15" s="1"/>
  <c r="AM33" i="15" s="1"/>
  <c r="T163" i="19"/>
  <c r="U163" i="19" s="1"/>
  <c r="T171" i="19"/>
  <c r="U171" i="19" s="1"/>
  <c r="T180" i="19"/>
  <c r="U180" i="19" s="1"/>
  <c r="T187" i="19"/>
  <c r="U187" i="19" s="1"/>
  <c r="T3716" i="1"/>
  <c r="U3716" i="1" s="1"/>
  <c r="T3707" i="1"/>
  <c r="U3707" i="1" s="1"/>
  <c r="T3672" i="1"/>
  <c r="U3672" i="1" s="1"/>
  <c r="T3660" i="1"/>
  <c r="U3660" i="1" s="1"/>
  <c r="T3635" i="1"/>
  <c r="U3635" i="1" s="1"/>
  <c r="T3619" i="1"/>
  <c r="U3619" i="1" s="1"/>
  <c r="T3599" i="1"/>
  <c r="U3599" i="1" s="1"/>
  <c r="T3590" i="1"/>
  <c r="U3590" i="1" s="1"/>
  <c r="T3582" i="1"/>
  <c r="U3582" i="1" s="1"/>
  <c r="T3538" i="1"/>
  <c r="U3538" i="1" s="1"/>
  <c r="T3508" i="1"/>
  <c r="U3508" i="1" s="1"/>
  <c r="T3496" i="1"/>
  <c r="U3496" i="1" s="1"/>
  <c r="AF35" i="15"/>
  <c r="AG35" i="15" s="1"/>
  <c r="AM35" i="15" s="1"/>
  <c r="T164" i="19"/>
  <c r="U164" i="19" s="1"/>
  <c r="T172" i="19"/>
  <c r="U172" i="19" s="1"/>
  <c r="T188" i="19"/>
  <c r="U188" i="19" s="1"/>
  <c r="T3729" i="1"/>
  <c r="U3729" i="1" s="1"/>
  <c r="T3720" i="1"/>
  <c r="U3720" i="1" s="1"/>
  <c r="T3680" i="1"/>
  <c r="U3680" i="1" s="1"/>
  <c r="T3668" i="1"/>
  <c r="U3668" i="1" s="1"/>
  <c r="T3656" i="1"/>
  <c r="U3656" i="1" s="1"/>
  <c r="T3627" i="1"/>
  <c r="U3627" i="1" s="1"/>
  <c r="T3615" i="1"/>
  <c r="U3615" i="1" s="1"/>
  <c r="T3571" i="1"/>
  <c r="U3571" i="1" s="1"/>
  <c r="T3534" i="1"/>
  <c r="U3534" i="1" s="1"/>
  <c r="T3527" i="1"/>
  <c r="U3527" i="1" s="1"/>
  <c r="T202" i="19"/>
  <c r="U202" i="19" s="1"/>
  <c r="T3611" i="1"/>
  <c r="U3611" i="1" s="1"/>
  <c r="T3585" i="1"/>
  <c r="U3585" i="1" s="1"/>
  <c r="T3567" i="1"/>
  <c r="U3567" i="1" s="1"/>
  <c r="T3563" i="1"/>
  <c r="U3563" i="1" s="1"/>
  <c r="T3559" i="1"/>
  <c r="U3559" i="1" s="1"/>
  <c r="T3541" i="1"/>
  <c r="U3541" i="1" s="1"/>
  <c r="T3519" i="1"/>
  <c r="U3519" i="1" s="1"/>
  <c r="T3515" i="1"/>
  <c r="U3515" i="1" s="1"/>
  <c r="T3503" i="1"/>
  <c r="U3503" i="1" s="1"/>
  <c r="T3491" i="1"/>
  <c r="U3491" i="1" s="1"/>
  <c r="AF36" i="15"/>
  <c r="AG36" i="15" s="1"/>
  <c r="AM36" i="15" s="1"/>
  <c r="T165" i="19"/>
  <c r="U165" i="19" s="1"/>
  <c r="T173" i="19"/>
  <c r="U173" i="19" s="1"/>
  <c r="T189" i="19"/>
  <c r="U189" i="19" s="1"/>
  <c r="T196" i="19"/>
  <c r="U196" i="19" s="1"/>
  <c r="T203" i="19"/>
  <c r="U203" i="19" s="1"/>
  <c r="T210" i="19"/>
  <c r="U210" i="19" s="1"/>
  <c r="T3688" i="1"/>
  <c r="U3688" i="1" s="1"/>
  <c r="T3675" i="1"/>
  <c r="U3675" i="1" s="1"/>
  <c r="T3663" i="1"/>
  <c r="U3663" i="1" s="1"/>
  <c r="T3651" i="1"/>
  <c r="U3651" i="1" s="1"/>
  <c r="T3638" i="1"/>
  <c r="U3638" i="1" s="1"/>
  <c r="T3622" i="1"/>
  <c r="U3622" i="1" s="1"/>
  <c r="T3555" i="1"/>
  <c r="U3555" i="1" s="1"/>
  <c r="T3537" i="1"/>
  <c r="U3537" i="1" s="1"/>
  <c r="T3530" i="1"/>
  <c r="U3530" i="1" s="1"/>
  <c r="T3511" i="1"/>
  <c r="U3511" i="1" s="1"/>
  <c r="T3499" i="1"/>
  <c r="U3499" i="1" s="1"/>
  <c r="T3487" i="1"/>
  <c r="U3487" i="1" s="1"/>
  <c r="T166" i="19"/>
  <c r="U166" i="19" s="1"/>
  <c r="T190" i="19"/>
  <c r="U190" i="19" s="1"/>
  <c r="T211" i="19"/>
  <c r="U211" i="19" s="1"/>
  <c r="T2788" i="1"/>
  <c r="U2788" i="1" s="1"/>
  <c r="T2804" i="1"/>
  <c r="U2804" i="1" s="1"/>
  <c r="T2809" i="1"/>
  <c r="U2809" i="1" s="1"/>
  <c r="T2818" i="1"/>
  <c r="U2818" i="1" s="1"/>
  <c r="T2856" i="1"/>
  <c r="U2856" i="1" s="1"/>
  <c r="T2865" i="1"/>
  <c r="U2865" i="1" s="1"/>
  <c r="T2890" i="1"/>
  <c r="U2890" i="1" s="1"/>
  <c r="T2909" i="1"/>
  <c r="U2909" i="1" s="1"/>
  <c r="T2914" i="1"/>
  <c r="U2914" i="1" s="1"/>
  <c r="T2927" i="1"/>
  <c r="U2927" i="1" s="1"/>
  <c r="T2945" i="1"/>
  <c r="U2945" i="1" s="1"/>
  <c r="T2973" i="1"/>
  <c r="U2973" i="1" s="1"/>
  <c r="T2978" i="1"/>
  <c r="U2978" i="1" s="1"/>
  <c r="T2987" i="1"/>
  <c r="U2987" i="1" s="1"/>
  <c r="T2996" i="1"/>
  <c r="U2996" i="1" s="1"/>
  <c r="T3710" i="1"/>
  <c r="U3710" i="1" s="1"/>
  <c r="T3701" i="1"/>
  <c r="U3701" i="1" s="1"/>
  <c r="T3671" i="1"/>
  <c r="U3671" i="1" s="1"/>
  <c r="T3659" i="1"/>
  <c r="U3659" i="1" s="1"/>
  <c r="T3618" i="1"/>
  <c r="U3618" i="1" s="1"/>
  <c r="T3614" i="1"/>
  <c r="U3614" i="1" s="1"/>
  <c r="T3602" i="1"/>
  <c r="U3602" i="1" s="1"/>
  <c r="T3593" i="1"/>
  <c r="U3593" i="1" s="1"/>
  <c r="T3570" i="1"/>
  <c r="U3570" i="1" s="1"/>
  <c r="T3544" i="1"/>
  <c r="U3544" i="1" s="1"/>
  <c r="T3526" i="1"/>
  <c r="U3526" i="1" s="1"/>
  <c r="AF37" i="15"/>
  <c r="AG37" i="15" s="1"/>
  <c r="AM37" i="15" s="1"/>
  <c r="T174" i="19"/>
  <c r="U174" i="19" s="1"/>
  <c r="T183" i="19"/>
  <c r="U183" i="19" s="1"/>
  <c r="T197" i="19"/>
  <c r="U197" i="19" s="1"/>
  <c r="T204" i="19"/>
  <c r="U204" i="19" s="1"/>
  <c r="T3736" i="1"/>
  <c r="U3736" i="1" s="1"/>
  <c r="T3723" i="1"/>
  <c r="U3723" i="1" s="1"/>
  <c r="T3696" i="1"/>
  <c r="U3696" i="1" s="1"/>
  <c r="T3610" i="1"/>
  <c r="U3610" i="1" s="1"/>
  <c r="T3540" i="1"/>
  <c r="U3540" i="1" s="1"/>
  <c r="T3533" i="1"/>
  <c r="U3533" i="1" s="1"/>
  <c r="T3522" i="1"/>
  <c r="U3522" i="1" s="1"/>
  <c r="T3518" i="1"/>
  <c r="U3518" i="1" s="1"/>
  <c r="T3506" i="1"/>
  <c r="U3506" i="1" s="1"/>
  <c r="T3494" i="1"/>
  <c r="U3494" i="1" s="1"/>
  <c r="T167" i="19"/>
  <c r="U167" i="19" s="1"/>
  <c r="T191" i="19"/>
  <c r="U191" i="19" s="1"/>
  <c r="T205" i="19"/>
  <c r="U205" i="19" s="1"/>
  <c r="T212" i="19"/>
  <c r="U212" i="19" s="1"/>
  <c r="T221" i="19"/>
  <c r="U221" i="19" s="1"/>
  <c r="T3666" i="1"/>
  <c r="U3666" i="1" s="1"/>
  <c r="T3641" i="1"/>
  <c r="U3641" i="1" s="1"/>
  <c r="T3629" i="1"/>
  <c r="U3629" i="1" s="1"/>
  <c r="T3625" i="1"/>
  <c r="U3625" i="1" s="1"/>
  <c r="T3573" i="1"/>
  <c r="U3573" i="1" s="1"/>
  <c r="T3566" i="1"/>
  <c r="U3566" i="1" s="1"/>
  <c r="T3558" i="1"/>
  <c r="U3558" i="1" s="1"/>
  <c r="T3547" i="1"/>
  <c r="U3547" i="1" s="1"/>
  <c r="T3529" i="1"/>
  <c r="U3529" i="1" s="1"/>
  <c r="T3514" i="1"/>
  <c r="U3514" i="1" s="1"/>
  <c r="T3502" i="1"/>
  <c r="U3502" i="1" s="1"/>
  <c r="T3490" i="1"/>
  <c r="U3490" i="1" s="1"/>
  <c r="AF27" i="15"/>
  <c r="AG27" i="15" s="1"/>
  <c r="AM27" i="15" s="1"/>
  <c r="AF39" i="15"/>
  <c r="AG39" i="15" s="1"/>
  <c r="AM39" i="15" s="1"/>
  <c r="T217" i="19"/>
  <c r="U217" i="19" s="1"/>
  <c r="T177" i="19"/>
  <c r="U177" i="19" s="1"/>
  <c r="T198" i="19"/>
  <c r="U198" i="19" s="1"/>
  <c r="T213" i="19"/>
  <c r="U213" i="19" s="1"/>
  <c r="T3731" i="1"/>
  <c r="U3731" i="1" s="1"/>
  <c r="T3691" i="1"/>
  <c r="U3691" i="1" s="1"/>
  <c r="T3682" i="1"/>
  <c r="U3682" i="1" s="1"/>
  <c r="T3662" i="1"/>
  <c r="U3662" i="1" s="1"/>
  <c r="T3654" i="1"/>
  <c r="U3654" i="1" s="1"/>
  <c r="T3645" i="1"/>
  <c r="U3645" i="1" s="1"/>
  <c r="T3621" i="1"/>
  <c r="U3621" i="1" s="1"/>
  <c r="T3613" i="1"/>
  <c r="U3613" i="1" s="1"/>
  <c r="T3569" i="1"/>
  <c r="U3569" i="1" s="1"/>
  <c r="T3536" i="1"/>
  <c r="U3536" i="1" s="1"/>
  <c r="T3525" i="1"/>
  <c r="U3525" i="1" s="1"/>
  <c r="T215" i="19"/>
  <c r="U215" i="19" s="1"/>
  <c r="T168" i="19"/>
  <c r="U168" i="19" s="1"/>
  <c r="T192" i="19"/>
  <c r="U192" i="19" s="1"/>
  <c r="T199" i="19"/>
  <c r="U199" i="19" s="1"/>
  <c r="T206" i="19"/>
  <c r="U206" i="19" s="1"/>
  <c r="T3665" i="1"/>
  <c r="U3665" i="1" s="1"/>
  <c r="T3624" i="1"/>
  <c r="U3624" i="1" s="1"/>
  <c r="T3579" i="1"/>
  <c r="U3579" i="1" s="1"/>
  <c r="T3553" i="1"/>
  <c r="U3553" i="1" s="1"/>
  <c r="T3535" i="1"/>
  <c r="U3535" i="1" s="1"/>
  <c r="AF32" i="15"/>
  <c r="AG32" i="15" s="1"/>
  <c r="AM32" i="15" s="1"/>
  <c r="T186" i="19"/>
  <c r="U186" i="19" s="1"/>
  <c r="T194" i="19"/>
  <c r="U194" i="19" s="1"/>
  <c r="T201" i="19"/>
  <c r="U201" i="19" s="1"/>
  <c r="T208" i="19"/>
  <c r="U208" i="19" s="1"/>
  <c r="T3609" i="1"/>
  <c r="U3609" i="1" s="1"/>
  <c r="T3517" i="1"/>
  <c r="U3517" i="1" s="1"/>
  <c r="T200" i="19"/>
  <c r="U200" i="19" s="1"/>
  <c r="T3587" i="1"/>
  <c r="U3587" i="1" s="1"/>
  <c r="T3576" i="1"/>
  <c r="U3576" i="1" s="1"/>
  <c r="T3532" i="1"/>
  <c r="U3532" i="1" s="1"/>
  <c r="T169" i="19"/>
  <c r="U169" i="19" s="1"/>
  <c r="T207" i="19"/>
  <c r="U207" i="19" s="1"/>
  <c r="T2808" i="1"/>
  <c r="U2808" i="1" s="1"/>
  <c r="T2845" i="1"/>
  <c r="U2845" i="1" s="1"/>
  <c r="T2850" i="1"/>
  <c r="U2850" i="1" s="1"/>
  <c r="T2875" i="1"/>
  <c r="U2875" i="1" s="1"/>
  <c r="T2892" i="1"/>
  <c r="U2892" i="1" s="1"/>
  <c r="T2897" i="1"/>
  <c r="U2897" i="1" s="1"/>
  <c r="T2902" i="1"/>
  <c r="U2902" i="1" s="1"/>
  <c r="T2912" i="1"/>
  <c r="U2912" i="1" s="1"/>
  <c r="T2982" i="1"/>
  <c r="U2982" i="1" s="1"/>
  <c r="T2997" i="1"/>
  <c r="U2997" i="1" s="1"/>
  <c r="T3002" i="1"/>
  <c r="U3002" i="1" s="1"/>
  <c r="T3022" i="1"/>
  <c r="U3022" i="1" s="1"/>
  <c r="T3046" i="1"/>
  <c r="U3046" i="1" s="1"/>
  <c r="T3060" i="1"/>
  <c r="U3060" i="1" s="1"/>
  <c r="T3074" i="1"/>
  <c r="U3074" i="1" s="1"/>
  <c r="T3084" i="1"/>
  <c r="U3084" i="1" s="1"/>
  <c r="T3103" i="1"/>
  <c r="U3103" i="1" s="1"/>
  <c r="T3117" i="1"/>
  <c r="U3117" i="1" s="1"/>
  <c r="T3145" i="1"/>
  <c r="U3145" i="1" s="1"/>
  <c r="T3169" i="1"/>
  <c r="U3169" i="1" s="1"/>
  <c r="T3174" i="1"/>
  <c r="U3174" i="1" s="1"/>
  <c r="T3184" i="1"/>
  <c r="U3184" i="1" s="1"/>
  <c r="T3194" i="1"/>
  <c r="U3194" i="1" s="1"/>
  <c r="T3218" i="1"/>
  <c r="U3218" i="1" s="1"/>
  <c r="T3227" i="1"/>
  <c r="U3227" i="1" s="1"/>
  <c r="T3247" i="1"/>
  <c r="U3247" i="1" s="1"/>
  <c r="T3271" i="1"/>
  <c r="U3271" i="1" s="1"/>
  <c r="T3281" i="1"/>
  <c r="U3281" i="1" s="1"/>
  <c r="T3286" i="1"/>
  <c r="U3286" i="1" s="1"/>
  <c r="T3348" i="1"/>
  <c r="U3348" i="1" s="1"/>
  <c r="T3364" i="1"/>
  <c r="U3364" i="1" s="1"/>
  <c r="T3373" i="1"/>
  <c r="U3373" i="1" s="1"/>
  <c r="T3378" i="1"/>
  <c r="U3378" i="1" s="1"/>
  <c r="T3383" i="1"/>
  <c r="U3383" i="1" s="1"/>
  <c r="T3403" i="1"/>
  <c r="U3403" i="1" s="1"/>
  <c r="T3417" i="1"/>
  <c r="U3417" i="1" s="1"/>
  <c r="T3426" i="1"/>
  <c r="U3426" i="1" s="1"/>
  <c r="T3462" i="1"/>
  <c r="U3462" i="1" s="1"/>
  <c r="T3467" i="1"/>
  <c r="U3467" i="1" s="1"/>
  <c r="T3482" i="1"/>
  <c r="U3482" i="1" s="1"/>
  <c r="T3713" i="1"/>
  <c r="U3713" i="1" s="1"/>
  <c r="T3669" i="1"/>
  <c r="U3669" i="1" s="1"/>
  <c r="T3505" i="1"/>
  <c r="U3505" i="1" s="1"/>
  <c r="T170" i="19"/>
  <c r="U170" i="19" s="1"/>
  <c r="T3657" i="1"/>
  <c r="U3657" i="1" s="1"/>
  <c r="T178" i="19"/>
  <c r="U178" i="19" s="1"/>
  <c r="T209" i="19"/>
  <c r="U209" i="19" s="1"/>
  <c r="T3596" i="1"/>
  <c r="U3596" i="1" s="1"/>
  <c r="T3509" i="1"/>
  <c r="U3509" i="1" s="1"/>
  <c r="T179" i="19"/>
  <c r="U179" i="19" s="1"/>
  <c r="T214" i="19"/>
  <c r="U214" i="19" s="1"/>
  <c r="T2793" i="1"/>
  <c r="U2793" i="1" s="1"/>
  <c r="T2798" i="1"/>
  <c r="U2798" i="1" s="1"/>
  <c r="T2830" i="1"/>
  <c r="U2830" i="1" s="1"/>
  <c r="T2841" i="1"/>
  <c r="U2841" i="1" s="1"/>
  <c r="T2846" i="1"/>
  <c r="U2846" i="1" s="1"/>
  <c r="T2851" i="1"/>
  <c r="U2851" i="1" s="1"/>
  <c r="T2861" i="1"/>
  <c r="U2861" i="1" s="1"/>
  <c r="T2866" i="1"/>
  <c r="U2866" i="1" s="1"/>
  <c r="T2871" i="1"/>
  <c r="U2871" i="1" s="1"/>
  <c r="T2898" i="1"/>
  <c r="U2898" i="1" s="1"/>
  <c r="T2923" i="1"/>
  <c r="U2923" i="1" s="1"/>
  <c r="T2928" i="1"/>
  <c r="U2928" i="1" s="1"/>
  <c r="T2953" i="1"/>
  <c r="U2953" i="1" s="1"/>
  <c r="T2979" i="1"/>
  <c r="U2979" i="1" s="1"/>
  <c r="T2984" i="1"/>
  <c r="U2984" i="1" s="1"/>
  <c r="T3023" i="1"/>
  <c r="U3023" i="1" s="1"/>
  <c r="T3029" i="1"/>
  <c r="U3029" i="1" s="1"/>
  <c r="T3038" i="1"/>
  <c r="U3038" i="1" s="1"/>
  <c r="T3047" i="1"/>
  <c r="U3047" i="1" s="1"/>
  <c r="T3052" i="1"/>
  <c r="U3052" i="1" s="1"/>
  <c r="T3090" i="1"/>
  <c r="U3090" i="1" s="1"/>
  <c r="T3104" i="1"/>
  <c r="U3104" i="1" s="1"/>
  <c r="T3118" i="1"/>
  <c r="U3118" i="1" s="1"/>
  <c r="T3137" i="1"/>
  <c r="U3137" i="1" s="1"/>
  <c r="T3146" i="1"/>
  <c r="U3146" i="1" s="1"/>
  <c r="T3180" i="1"/>
  <c r="U3180" i="1" s="1"/>
  <c r="T3185" i="1"/>
  <c r="U3185" i="1" s="1"/>
  <c r="T3190" i="1"/>
  <c r="U3190" i="1" s="1"/>
  <c r="T3214" i="1"/>
  <c r="U3214" i="1" s="1"/>
  <c r="T3224" i="1"/>
  <c r="U3224" i="1" s="1"/>
  <c r="T3228" i="1"/>
  <c r="U3228" i="1" s="1"/>
  <c r="T3238" i="1"/>
  <c r="U3238" i="1" s="1"/>
  <c r="T3253" i="1"/>
  <c r="U3253" i="1" s="1"/>
  <c r="T3267" i="1"/>
  <c r="U3267" i="1" s="1"/>
  <c r="T3277" i="1"/>
  <c r="U3277" i="1" s="1"/>
  <c r="T3282" i="1"/>
  <c r="U3282" i="1" s="1"/>
  <c r="T3287" i="1"/>
  <c r="U3287" i="1" s="1"/>
  <c r="T3307" i="1"/>
  <c r="U3307" i="1" s="1"/>
  <c r="T3312" i="1"/>
  <c r="U3312" i="1" s="1"/>
  <c r="T3321" i="1"/>
  <c r="U3321" i="1" s="1"/>
  <c r="T3355" i="1"/>
  <c r="U3355" i="1" s="1"/>
  <c r="T3360" i="1"/>
  <c r="U3360" i="1" s="1"/>
  <c r="T3365" i="1"/>
  <c r="U3365" i="1" s="1"/>
  <c r="T3390" i="1"/>
  <c r="U3390" i="1" s="1"/>
  <c r="T3404" i="1"/>
  <c r="U3404" i="1" s="1"/>
  <c r="T3409" i="1"/>
  <c r="U3409" i="1" s="1"/>
  <c r="T3418" i="1"/>
  <c r="U3418" i="1" s="1"/>
  <c r="T3423" i="1"/>
  <c r="U3423" i="1" s="1"/>
  <c r="T3450" i="1"/>
  <c r="U3450" i="1" s="1"/>
  <c r="T3474" i="1"/>
  <c r="U3474" i="1" s="1"/>
  <c r="T3483" i="1"/>
  <c r="U3483" i="1" s="1"/>
  <c r="T3673" i="1"/>
  <c r="U3673" i="1" s="1"/>
  <c r="T3493" i="1"/>
  <c r="U3493" i="1" s="1"/>
  <c r="AF28" i="15"/>
  <c r="AG28" i="15" s="1"/>
  <c r="AM28" i="15" s="1"/>
  <c r="T185" i="19"/>
  <c r="U185" i="19" s="1"/>
  <c r="T2787" i="1"/>
  <c r="U2787" i="1" s="1"/>
  <c r="T2799" i="1"/>
  <c r="U2799" i="1" s="1"/>
  <c r="T2810" i="1"/>
  <c r="U2810" i="1" s="1"/>
  <c r="T2815" i="1"/>
  <c r="U2815" i="1" s="1"/>
  <c r="T2820" i="1"/>
  <c r="U2820" i="1" s="1"/>
  <c r="T2836" i="1"/>
  <c r="U2836" i="1" s="1"/>
  <c r="T2877" i="1"/>
  <c r="U2877" i="1" s="1"/>
  <c r="T2883" i="1"/>
  <c r="U2883" i="1" s="1"/>
  <c r="T2888" i="1"/>
  <c r="U2888" i="1" s="1"/>
  <c r="T2894" i="1"/>
  <c r="U2894" i="1" s="1"/>
  <c r="T2919" i="1"/>
  <c r="U2919" i="1" s="1"/>
  <c r="T2933" i="1"/>
  <c r="U2933" i="1" s="1"/>
  <c r="T2948" i="1"/>
  <c r="U2948" i="1" s="1"/>
  <c r="T2958" i="1"/>
  <c r="U2958" i="1" s="1"/>
  <c r="T2963" i="1"/>
  <c r="U2963" i="1" s="1"/>
  <c r="T2968" i="1"/>
  <c r="U2968" i="1" s="1"/>
  <c r="T2974" i="1"/>
  <c r="U2974" i="1" s="1"/>
  <c r="T2989" i="1"/>
  <c r="U2989" i="1" s="1"/>
  <c r="T3004" i="1"/>
  <c r="U3004" i="1" s="1"/>
  <c r="T3019" i="1"/>
  <c r="U3019" i="1" s="1"/>
  <c r="T3034" i="1"/>
  <c r="U3034" i="1" s="1"/>
  <c r="T3043" i="1"/>
  <c r="U3043" i="1" s="1"/>
  <c r="T3057" i="1"/>
  <c r="U3057" i="1" s="1"/>
  <c r="T3066" i="1"/>
  <c r="U3066" i="1" s="1"/>
  <c r="T3080" i="1"/>
  <c r="U3080" i="1" s="1"/>
  <c r="T3095" i="1"/>
  <c r="U3095" i="1" s="1"/>
  <c r="T3100" i="1"/>
  <c r="U3100" i="1" s="1"/>
  <c r="T3109" i="1"/>
  <c r="U3109" i="1" s="1"/>
  <c r="T3114" i="1"/>
  <c r="U3114" i="1" s="1"/>
  <c r="T3124" i="1"/>
  <c r="U3124" i="1" s="1"/>
  <c r="T3142" i="1"/>
  <c r="U3142" i="1" s="1"/>
  <c r="T3151" i="1"/>
  <c r="U3151" i="1" s="1"/>
  <c r="T3156" i="1"/>
  <c r="U3156" i="1" s="1"/>
  <c r="T3628" i="1"/>
  <c r="U3628" i="1" s="1"/>
  <c r="AF30" i="15"/>
  <c r="AG30" i="15" s="1"/>
  <c r="AM30" i="15" s="1"/>
  <c r="T3616" i="1"/>
  <c r="U3616" i="1" s="1"/>
  <c r="T3497" i="1"/>
  <c r="U3497" i="1" s="1"/>
  <c r="T2800" i="1"/>
  <c r="U2800" i="1" s="1"/>
  <c r="T2811" i="1"/>
  <c r="U2811" i="1" s="1"/>
  <c r="T2831" i="1"/>
  <c r="U2831" i="1" s="1"/>
  <c r="T2848" i="1"/>
  <c r="U2848" i="1" s="1"/>
  <c r="T2862" i="1"/>
  <c r="U2862" i="1" s="1"/>
  <c r="T2867" i="1"/>
  <c r="U2867" i="1" s="1"/>
  <c r="T2878" i="1"/>
  <c r="U2878" i="1" s="1"/>
  <c r="T2889" i="1"/>
  <c r="U2889" i="1" s="1"/>
  <c r="T2905" i="1"/>
  <c r="U2905" i="1" s="1"/>
  <c r="T2924" i="1"/>
  <c r="U2924" i="1" s="1"/>
  <c r="T2929" i="1"/>
  <c r="U2929" i="1" s="1"/>
  <c r="T2949" i="1"/>
  <c r="U2949" i="1" s="1"/>
  <c r="T2954" i="1"/>
  <c r="U2954" i="1" s="1"/>
  <c r="T2959" i="1"/>
  <c r="U2959" i="1" s="1"/>
  <c r="T2975" i="1"/>
  <c r="U2975" i="1" s="1"/>
  <c r="T2980" i="1"/>
  <c r="U2980" i="1" s="1"/>
  <c r="T2985" i="1"/>
  <c r="U2985" i="1" s="1"/>
  <c r="T3015" i="1"/>
  <c r="U3015" i="1" s="1"/>
  <c r="T3020" i="1"/>
  <c r="U3020" i="1" s="1"/>
  <c r="T3030" i="1"/>
  <c r="U3030" i="1" s="1"/>
  <c r="T3044" i="1"/>
  <c r="U3044" i="1" s="1"/>
  <c r="T3053" i="1"/>
  <c r="U3053" i="1" s="1"/>
  <c r="T3067" i="1"/>
  <c r="U3067" i="1" s="1"/>
  <c r="T3081" i="1"/>
  <c r="U3081" i="1" s="1"/>
  <c r="T3096" i="1"/>
  <c r="U3096" i="1" s="1"/>
  <c r="T3105" i="1"/>
  <c r="U3105" i="1" s="1"/>
  <c r="T3125" i="1"/>
  <c r="U3125" i="1" s="1"/>
  <c r="T3138" i="1"/>
  <c r="U3138" i="1" s="1"/>
  <c r="T3152" i="1"/>
  <c r="U3152" i="1" s="1"/>
  <c r="T3157" i="1"/>
  <c r="U3157" i="1" s="1"/>
  <c r="T3172" i="1"/>
  <c r="U3172" i="1" s="1"/>
  <c r="T3186" i="1"/>
  <c r="U3186" i="1" s="1"/>
  <c r="T3225" i="1"/>
  <c r="U3225" i="1" s="1"/>
  <c r="T3239" i="1"/>
  <c r="U3239" i="1" s="1"/>
  <c r="T3244" i="1"/>
  <c r="U3244" i="1" s="1"/>
  <c r="T3254" i="1"/>
  <c r="U3254" i="1" s="1"/>
  <c r="T3259" i="1"/>
  <c r="U3259" i="1" s="1"/>
  <c r="T3268" i="1"/>
  <c r="U3268" i="1" s="1"/>
  <c r="T3303" i="1"/>
  <c r="U3303" i="1" s="1"/>
  <c r="T3313" i="1"/>
  <c r="U3313" i="1" s="1"/>
  <c r="T3322" i="1"/>
  <c r="U3322" i="1" s="1"/>
  <c r="T3337" i="1"/>
  <c r="U3337" i="1" s="1"/>
  <c r="T3346" i="1"/>
  <c r="U3346" i="1" s="1"/>
  <c r="T3351" i="1"/>
  <c r="U3351" i="1" s="1"/>
  <c r="T3361" i="1"/>
  <c r="U3361" i="1" s="1"/>
  <c r="T3366" i="1"/>
  <c r="U3366" i="1" s="1"/>
  <c r="T3381" i="1"/>
  <c r="U3381" i="1" s="1"/>
  <c r="T3386" i="1"/>
  <c r="U3386" i="1" s="1"/>
  <c r="T3415" i="1"/>
  <c r="U3415" i="1" s="1"/>
  <c r="T3424" i="1"/>
  <c r="U3424" i="1" s="1"/>
  <c r="T3460" i="1"/>
  <c r="U3460" i="1" s="1"/>
  <c r="T3677" i="1"/>
  <c r="U3677" i="1" s="1"/>
  <c r="T3605" i="1"/>
  <c r="U3605" i="1" s="1"/>
  <c r="AF41" i="15"/>
  <c r="AG41" i="15" s="1"/>
  <c r="AM41" i="15" s="1"/>
  <c r="T2807" i="1"/>
  <c r="U2807" i="1" s="1"/>
  <c r="T2822" i="1"/>
  <c r="U2822" i="1" s="1"/>
  <c r="T2847" i="1"/>
  <c r="U2847" i="1" s="1"/>
  <c r="T2901" i="1"/>
  <c r="U2901" i="1" s="1"/>
  <c r="T2938" i="1"/>
  <c r="U2938" i="1" s="1"/>
  <c r="T2999" i="1"/>
  <c r="U2999" i="1" s="1"/>
  <c r="T3014" i="1"/>
  <c r="U3014" i="1" s="1"/>
  <c r="T3036" i="1"/>
  <c r="U3036" i="1" s="1"/>
  <c r="T3064" i="1"/>
  <c r="U3064" i="1" s="1"/>
  <c r="T3071" i="1"/>
  <c r="U3071" i="1" s="1"/>
  <c r="T3086" i="1"/>
  <c r="U3086" i="1" s="1"/>
  <c r="T3093" i="1"/>
  <c r="U3093" i="1" s="1"/>
  <c r="T3129" i="1"/>
  <c r="U3129" i="1" s="1"/>
  <c r="T3135" i="1"/>
  <c r="U3135" i="1" s="1"/>
  <c r="T3170" i="1"/>
  <c r="U3170" i="1" s="1"/>
  <c r="T3177" i="1"/>
  <c r="U3177" i="1" s="1"/>
  <c r="T3183" i="1"/>
  <c r="U3183" i="1" s="1"/>
  <c r="T3197" i="1"/>
  <c r="U3197" i="1" s="1"/>
  <c r="T3216" i="1"/>
  <c r="U3216" i="1" s="1"/>
  <c r="T3234" i="1"/>
  <c r="U3234" i="1" s="1"/>
  <c r="T3248" i="1"/>
  <c r="U3248" i="1" s="1"/>
  <c r="T3274" i="1"/>
  <c r="U3274" i="1" s="1"/>
  <c r="T3280" i="1"/>
  <c r="U3280" i="1" s="1"/>
  <c r="T3306" i="1"/>
  <c r="U3306" i="1" s="1"/>
  <c r="T3338" i="1"/>
  <c r="U3338" i="1" s="1"/>
  <c r="T3344" i="1"/>
  <c r="U3344" i="1" s="1"/>
  <c r="T3370" i="1"/>
  <c r="U3370" i="1" s="1"/>
  <c r="T2801" i="1"/>
  <c r="U2801" i="1" s="1"/>
  <c r="T2817" i="1"/>
  <c r="U2817" i="1" s="1"/>
  <c r="T2824" i="1"/>
  <c r="U2824" i="1" s="1"/>
  <c r="T2833" i="1"/>
  <c r="U2833" i="1" s="1"/>
  <c r="T2849" i="1"/>
  <c r="U2849" i="1" s="1"/>
  <c r="T2855" i="1"/>
  <c r="U2855" i="1" s="1"/>
  <c r="T2887" i="1"/>
  <c r="U2887" i="1" s="1"/>
  <c r="T2896" i="1"/>
  <c r="U2896" i="1" s="1"/>
  <c r="T2903" i="1"/>
  <c r="U2903" i="1" s="1"/>
  <c r="T2918" i="1"/>
  <c r="U2918" i="1" s="1"/>
  <c r="T2925" i="1"/>
  <c r="U2925" i="1" s="1"/>
  <c r="T2940" i="1"/>
  <c r="U2940" i="1" s="1"/>
  <c r="T2962" i="1"/>
  <c r="U2962" i="1" s="1"/>
  <c r="T2970" i="1"/>
  <c r="U2970" i="1" s="1"/>
  <c r="T2986" i="1"/>
  <c r="U2986" i="1" s="1"/>
  <c r="T2993" i="1"/>
  <c r="U2993" i="1" s="1"/>
  <c r="T3001" i="1"/>
  <c r="U3001" i="1" s="1"/>
  <c r="T3008" i="1"/>
  <c r="U3008" i="1" s="1"/>
  <c r="T3045" i="1"/>
  <c r="U3045" i="1" s="1"/>
  <c r="T3059" i="1"/>
  <c r="U3059" i="1" s="1"/>
  <c r="T3150" i="1"/>
  <c r="U3150" i="1" s="1"/>
  <c r="T3158" i="1"/>
  <c r="U3158" i="1" s="1"/>
  <c r="T3178" i="1"/>
  <c r="U3178" i="1" s="1"/>
  <c r="T3192" i="1"/>
  <c r="U3192" i="1" s="1"/>
  <c r="T3204" i="1"/>
  <c r="U3204" i="1" s="1"/>
  <c r="T3210" i="1"/>
  <c r="U3210" i="1" s="1"/>
  <c r="T3242" i="1"/>
  <c r="U3242" i="1" s="1"/>
  <c r="T2785" i="1"/>
  <c r="U2785" i="1" s="1"/>
  <c r="T2795" i="1"/>
  <c r="U2795" i="1" s="1"/>
  <c r="T2803" i="1"/>
  <c r="U2803" i="1" s="1"/>
  <c r="T2835" i="1"/>
  <c r="U2835" i="1" s="1"/>
  <c r="T2858" i="1"/>
  <c r="U2858" i="1" s="1"/>
  <c r="T2873" i="1"/>
  <c r="U2873" i="1" s="1"/>
  <c r="T2950" i="1"/>
  <c r="U2950" i="1" s="1"/>
  <c r="T2957" i="1"/>
  <c r="U2957" i="1" s="1"/>
  <c r="T2965" i="1"/>
  <c r="U2965" i="1" s="1"/>
  <c r="T2972" i="1"/>
  <c r="U2972" i="1" s="1"/>
  <c r="T2995" i="1"/>
  <c r="U2995" i="1" s="1"/>
  <c r="T3033" i="1"/>
  <c r="U3033" i="1" s="1"/>
  <c r="T3040" i="1"/>
  <c r="U3040" i="1" s="1"/>
  <c r="T3054" i="1"/>
  <c r="U3054" i="1" s="1"/>
  <c r="T3082" i="1"/>
  <c r="U3082" i="1" s="1"/>
  <c r="T3089" i="1"/>
  <c r="U3089" i="1" s="1"/>
  <c r="T3139" i="1"/>
  <c r="U3139" i="1" s="1"/>
  <c r="T3167" i="1"/>
  <c r="U3167" i="1" s="1"/>
  <c r="T3193" i="1"/>
  <c r="U3193" i="1" s="1"/>
  <c r="T3200" i="1"/>
  <c r="U3200" i="1" s="1"/>
  <c r="T3219" i="1"/>
  <c r="U3219" i="1" s="1"/>
  <c r="T3231" i="1"/>
  <c r="U3231" i="1" s="1"/>
  <c r="T3251" i="1"/>
  <c r="U3251" i="1" s="1"/>
  <c r="T3264" i="1"/>
  <c r="U3264" i="1" s="1"/>
  <c r="T3704" i="1"/>
  <c r="U3704" i="1" s="1"/>
  <c r="T2812" i="1"/>
  <c r="U2812" i="1" s="1"/>
  <c r="T2819" i="1"/>
  <c r="U2819" i="1" s="1"/>
  <c r="T2827" i="1"/>
  <c r="U2827" i="1" s="1"/>
  <c r="T2844" i="1"/>
  <c r="U2844" i="1" s="1"/>
  <c r="T2882" i="1"/>
  <c r="U2882" i="1" s="1"/>
  <c r="T2906" i="1"/>
  <c r="U2906" i="1" s="1"/>
  <c r="T2913" i="1"/>
  <c r="U2913" i="1" s="1"/>
  <c r="T2935" i="1"/>
  <c r="U2935" i="1" s="1"/>
  <c r="T2942" i="1"/>
  <c r="U2942" i="1" s="1"/>
  <c r="T2981" i="1"/>
  <c r="U2981" i="1" s="1"/>
  <c r="T2988" i="1"/>
  <c r="U2988" i="1" s="1"/>
  <c r="T3003" i="1"/>
  <c r="U3003" i="1" s="1"/>
  <c r="T3011" i="1"/>
  <c r="U3011" i="1" s="1"/>
  <c r="T3528" i="1"/>
  <c r="U3528" i="1" s="1"/>
  <c r="T3632" i="1"/>
  <c r="U3632" i="1" s="1"/>
  <c r="T3550" i="1"/>
  <c r="U3550" i="1" s="1"/>
  <c r="T3539" i="1"/>
  <c r="U3539" i="1" s="1"/>
  <c r="T2789" i="1"/>
  <c r="U2789" i="1" s="1"/>
  <c r="T2806" i="1"/>
  <c r="U2806" i="1" s="1"/>
  <c r="T2813" i="1"/>
  <c r="U2813" i="1" s="1"/>
  <c r="T2821" i="1"/>
  <c r="U2821" i="1" s="1"/>
  <c r="T2837" i="1"/>
  <c r="U2837" i="1" s="1"/>
  <c r="T2874" i="1"/>
  <c r="U2874" i="1" s="1"/>
  <c r="T2884" i="1"/>
  <c r="U2884" i="1" s="1"/>
  <c r="T2900" i="1"/>
  <c r="U2900" i="1" s="1"/>
  <c r="T2907" i="1"/>
  <c r="U2907" i="1" s="1"/>
  <c r="T2936" i="1"/>
  <c r="U2936" i="1" s="1"/>
  <c r="T2944" i="1"/>
  <c r="U2944" i="1" s="1"/>
  <c r="T2966" i="1"/>
  <c r="U2966" i="1" s="1"/>
  <c r="T2990" i="1"/>
  <c r="U2990" i="1" s="1"/>
  <c r="T3005" i="1"/>
  <c r="U3005" i="1" s="1"/>
  <c r="T3012" i="1"/>
  <c r="U3012" i="1" s="1"/>
  <c r="T3027" i="1"/>
  <c r="U3027" i="1" s="1"/>
  <c r="T3035" i="1"/>
  <c r="U3035" i="1" s="1"/>
  <c r="T3041" i="1"/>
  <c r="U3041" i="1" s="1"/>
  <c r="T3063" i="1"/>
  <c r="U3063" i="1" s="1"/>
  <c r="T3069" i="1"/>
  <c r="U3069" i="1" s="1"/>
  <c r="T3092" i="1"/>
  <c r="U3092" i="1" s="1"/>
  <c r="T3098" i="1"/>
  <c r="U3098" i="1" s="1"/>
  <c r="T3112" i="1"/>
  <c r="U3112" i="1" s="1"/>
  <c r="T3120" i="1"/>
  <c r="U3120" i="1" s="1"/>
  <c r="T3127" i="1"/>
  <c r="U3127" i="1" s="1"/>
  <c r="T3154" i="1"/>
  <c r="U3154" i="1" s="1"/>
  <c r="T3162" i="1"/>
  <c r="U3162" i="1" s="1"/>
  <c r="T3168" i="1"/>
  <c r="U3168" i="1" s="1"/>
  <c r="T2791" i="1"/>
  <c r="U2791" i="1" s="1"/>
  <c r="T2832" i="1"/>
  <c r="U2832" i="1" s="1"/>
  <c r="T2859" i="1"/>
  <c r="U2859" i="1" s="1"/>
  <c r="T2872" i="1"/>
  <c r="U2872" i="1" s="1"/>
  <c r="T2886" i="1"/>
  <c r="U2886" i="1" s="1"/>
  <c r="T2937" i="1"/>
  <c r="U2937" i="1" s="1"/>
  <c r="T2951" i="1"/>
  <c r="U2951" i="1" s="1"/>
  <c r="T2964" i="1"/>
  <c r="U2964" i="1" s="1"/>
  <c r="T2977" i="1"/>
  <c r="U2977" i="1" s="1"/>
  <c r="T3016" i="1"/>
  <c r="U3016" i="1" s="1"/>
  <c r="T3037" i="1"/>
  <c r="U3037" i="1" s="1"/>
  <c r="T3048" i="1"/>
  <c r="U3048" i="1" s="1"/>
  <c r="T3079" i="1"/>
  <c r="U3079" i="1" s="1"/>
  <c r="T3091" i="1"/>
  <c r="U3091" i="1" s="1"/>
  <c r="T3123" i="1"/>
  <c r="U3123" i="1" s="1"/>
  <c r="T3133" i="1"/>
  <c r="U3133" i="1" s="1"/>
  <c r="T3165" i="1"/>
  <c r="U3165" i="1" s="1"/>
  <c r="T3201" i="1"/>
  <c r="U3201" i="1" s="1"/>
  <c r="T3208" i="1"/>
  <c r="U3208" i="1" s="1"/>
  <c r="T3226" i="1"/>
  <c r="U3226" i="1" s="1"/>
  <c r="T3243" i="1"/>
  <c r="U3243" i="1" s="1"/>
  <c r="T3266" i="1"/>
  <c r="U3266" i="1" s="1"/>
  <c r="T3289" i="1"/>
  <c r="U3289" i="1" s="1"/>
  <c r="T3302" i="1"/>
  <c r="U3302" i="1" s="1"/>
  <c r="T3316" i="1"/>
  <c r="U3316" i="1" s="1"/>
  <c r="T3330" i="1"/>
  <c r="U3330" i="1" s="1"/>
  <c r="T3372" i="1"/>
  <c r="U3372" i="1" s="1"/>
  <c r="T3380" i="1"/>
  <c r="U3380" i="1" s="1"/>
  <c r="T3387" i="1"/>
  <c r="U3387" i="1" s="1"/>
  <c r="T3393" i="1"/>
  <c r="U3393" i="1" s="1"/>
  <c r="T3400" i="1"/>
  <c r="U3400" i="1" s="1"/>
  <c r="T3406" i="1"/>
  <c r="U3406" i="1" s="1"/>
  <c r="T3430" i="1"/>
  <c r="U3430" i="1" s="1"/>
  <c r="T3473" i="1"/>
  <c r="U3473" i="1" s="1"/>
  <c r="T3479" i="1"/>
  <c r="U3479" i="1" s="1"/>
  <c r="AF5" i="15"/>
  <c r="AG5" i="15" s="1"/>
  <c r="AM5" i="15" s="1"/>
  <c r="AF15" i="15"/>
  <c r="AG15" i="15" s="1"/>
  <c r="AM15" i="15" s="1"/>
  <c r="AF25" i="15"/>
  <c r="AG25" i="15" s="1"/>
  <c r="AM25" i="15" s="1"/>
  <c r="T2860" i="1"/>
  <c r="U2860" i="1" s="1"/>
  <c r="T2915" i="1"/>
  <c r="U2915" i="1" s="1"/>
  <c r="T2939" i="1"/>
  <c r="U2939" i="1" s="1"/>
  <c r="T2952" i="1"/>
  <c r="U2952" i="1" s="1"/>
  <c r="T2991" i="1"/>
  <c r="U2991" i="1" s="1"/>
  <c r="T3039" i="1"/>
  <c r="U3039" i="1" s="1"/>
  <c r="T3049" i="1"/>
  <c r="U3049" i="1" s="1"/>
  <c r="T3102" i="1"/>
  <c r="U3102" i="1" s="1"/>
  <c r="T3134" i="1"/>
  <c r="U3134" i="1" s="1"/>
  <c r="T3144" i="1"/>
  <c r="U3144" i="1" s="1"/>
  <c r="T3155" i="1"/>
  <c r="U3155" i="1" s="1"/>
  <c r="T3166" i="1"/>
  <c r="U3166" i="1" s="1"/>
  <c r="T3175" i="1"/>
  <c r="U3175" i="1" s="1"/>
  <c r="T3209" i="1"/>
  <c r="U3209" i="1" s="1"/>
  <c r="T3252" i="1"/>
  <c r="U3252" i="1" s="1"/>
  <c r="T3260" i="1"/>
  <c r="U3260" i="1" s="1"/>
  <c r="T3310" i="1"/>
  <c r="U3310" i="1" s="1"/>
  <c r="T3323" i="1"/>
  <c r="U3323" i="1" s="1"/>
  <c r="T3352" i="1"/>
  <c r="U3352" i="1" s="1"/>
  <c r="T3359" i="1"/>
  <c r="U3359" i="1" s="1"/>
  <c r="T3413" i="1"/>
  <c r="U3413" i="1" s="1"/>
  <c r="T3419" i="1"/>
  <c r="U3419" i="1" s="1"/>
  <c r="T3425" i="1"/>
  <c r="U3425" i="1" s="1"/>
  <c r="T3437" i="1"/>
  <c r="U3437" i="1" s="1"/>
  <c r="T3443" i="1"/>
  <c r="U3443" i="1" s="1"/>
  <c r="T3449" i="1"/>
  <c r="U3449" i="1" s="1"/>
  <c r="T3455" i="1"/>
  <c r="U3455" i="1" s="1"/>
  <c r="T3461" i="1"/>
  <c r="U3461" i="1" s="1"/>
  <c r="T3485" i="1"/>
  <c r="U3485" i="1" s="1"/>
  <c r="T2955" i="1"/>
  <c r="U2955" i="1" s="1"/>
  <c r="T3006" i="1"/>
  <c r="U3006" i="1" s="1"/>
  <c r="T3018" i="1"/>
  <c r="U3018" i="1" s="1"/>
  <c r="T3050" i="1"/>
  <c r="U3050" i="1" s="1"/>
  <c r="T3061" i="1"/>
  <c r="U3061" i="1" s="1"/>
  <c r="T3115" i="1"/>
  <c r="U3115" i="1" s="1"/>
  <c r="T3126" i="1"/>
  <c r="U3126" i="1" s="1"/>
  <c r="T3220" i="1"/>
  <c r="U3220" i="1" s="1"/>
  <c r="T3236" i="1"/>
  <c r="U3236" i="1" s="1"/>
  <c r="T3261" i="1"/>
  <c r="U3261" i="1" s="1"/>
  <c r="T3283" i="1"/>
  <c r="U3283" i="1" s="1"/>
  <c r="T3311" i="1"/>
  <c r="U3311" i="1" s="1"/>
  <c r="T3324" i="1"/>
  <c r="U3324" i="1" s="1"/>
  <c r="T3332" i="1"/>
  <c r="U3332" i="1" s="1"/>
  <c r="T3339" i="1"/>
  <c r="U3339" i="1" s="1"/>
  <c r="T3353" i="1"/>
  <c r="U3353" i="1" s="1"/>
  <c r="T3374" i="1"/>
  <c r="U3374" i="1" s="1"/>
  <c r="T3395" i="1"/>
  <c r="U3395" i="1" s="1"/>
  <c r="T3414" i="1"/>
  <c r="U3414" i="1" s="1"/>
  <c r="T3438" i="1"/>
  <c r="U3438" i="1" s="1"/>
  <c r="T3444" i="1"/>
  <c r="U3444" i="1" s="1"/>
  <c r="T3468" i="1"/>
  <c r="U3468" i="1" s="1"/>
  <c r="T3475" i="1"/>
  <c r="U3475" i="1" s="1"/>
  <c r="AF6" i="15"/>
  <c r="AG6" i="15" s="1"/>
  <c r="AM6" i="15" s="1"/>
  <c r="T2823" i="1"/>
  <c r="U2823" i="1" s="1"/>
  <c r="T2863" i="1"/>
  <c r="U2863" i="1" s="1"/>
  <c r="T2876" i="1"/>
  <c r="U2876" i="1" s="1"/>
  <c r="T2891" i="1"/>
  <c r="U2891" i="1" s="1"/>
  <c r="T2904" i="1"/>
  <c r="U2904" i="1" s="1"/>
  <c r="T2917" i="1"/>
  <c r="U2917" i="1" s="1"/>
  <c r="T2941" i="1"/>
  <c r="U2941" i="1" s="1"/>
  <c r="T2967" i="1"/>
  <c r="U2967" i="1" s="1"/>
  <c r="T2994" i="1"/>
  <c r="U2994" i="1" s="1"/>
  <c r="T3007" i="1"/>
  <c r="U3007" i="1" s="1"/>
  <c r="T3031" i="1"/>
  <c r="U3031" i="1" s="1"/>
  <c r="T3051" i="1"/>
  <c r="U3051" i="1" s="1"/>
  <c r="T3062" i="1"/>
  <c r="U3062" i="1" s="1"/>
  <c r="T3072" i="1"/>
  <c r="U3072" i="1" s="1"/>
  <c r="T3083" i="1"/>
  <c r="U3083" i="1" s="1"/>
  <c r="T3094" i="1"/>
  <c r="U3094" i="1" s="1"/>
  <c r="T3136" i="1"/>
  <c r="U3136" i="1" s="1"/>
  <c r="T3147" i="1"/>
  <c r="U3147" i="1" s="1"/>
  <c r="T3195" i="1"/>
  <c r="U3195" i="1" s="1"/>
  <c r="T3203" i="1"/>
  <c r="U3203" i="1" s="1"/>
  <c r="T3211" i="1"/>
  <c r="U3211" i="1" s="1"/>
  <c r="T3237" i="1"/>
  <c r="U3237" i="1" s="1"/>
  <c r="T3246" i="1"/>
  <c r="U3246" i="1" s="1"/>
  <c r="T3269" i="1"/>
  <c r="U3269" i="1" s="1"/>
  <c r="T3276" i="1"/>
  <c r="U3276" i="1" s="1"/>
  <c r="T3284" i="1"/>
  <c r="U3284" i="1" s="1"/>
  <c r="T3291" i="1"/>
  <c r="U3291" i="1" s="1"/>
  <c r="T3304" i="1"/>
  <c r="U3304" i="1" s="1"/>
  <c r="T3318" i="1"/>
  <c r="U3318" i="1" s="1"/>
  <c r="T3325" i="1"/>
  <c r="U3325" i="1" s="1"/>
  <c r="T3375" i="1"/>
  <c r="U3375" i="1" s="1"/>
  <c r="T3382" i="1"/>
  <c r="U3382" i="1" s="1"/>
  <c r="T3389" i="1"/>
  <c r="U3389" i="1" s="1"/>
  <c r="T3408" i="1"/>
  <c r="U3408" i="1" s="1"/>
  <c r="T3432" i="1"/>
  <c r="U3432" i="1" s="1"/>
  <c r="T3451" i="1"/>
  <c r="U3451" i="1" s="1"/>
  <c r="T3486" i="1"/>
  <c r="U3486" i="1" s="1"/>
  <c r="T3572" i="1"/>
  <c r="U3572" i="1" s="1"/>
  <c r="T2825" i="1"/>
  <c r="U2825" i="1" s="1"/>
  <c r="T2839" i="1"/>
  <c r="U2839" i="1" s="1"/>
  <c r="T2853" i="1"/>
  <c r="U2853" i="1" s="1"/>
  <c r="T2864" i="1"/>
  <c r="U2864" i="1" s="1"/>
  <c r="T2879" i="1"/>
  <c r="U2879" i="1" s="1"/>
  <c r="T2893" i="1"/>
  <c r="U2893" i="1" s="1"/>
  <c r="T2931" i="1"/>
  <c r="U2931" i="1" s="1"/>
  <c r="T3009" i="1"/>
  <c r="U3009" i="1" s="1"/>
  <c r="T3021" i="1"/>
  <c r="U3021" i="1" s="1"/>
  <c r="T3032" i="1"/>
  <c r="U3032" i="1" s="1"/>
  <c r="T3042" i="1"/>
  <c r="U3042" i="1" s="1"/>
  <c r="T3085" i="1"/>
  <c r="U3085" i="1" s="1"/>
  <c r="T3106" i="1"/>
  <c r="U3106" i="1" s="1"/>
  <c r="T3128" i="1"/>
  <c r="U3128" i="1" s="1"/>
  <c r="T3159" i="1"/>
  <c r="U3159" i="1" s="1"/>
  <c r="T3196" i="1"/>
  <c r="U3196" i="1" s="1"/>
  <c r="T3213" i="1"/>
  <c r="U3213" i="1" s="1"/>
  <c r="T3230" i="1"/>
  <c r="U3230" i="1" s="1"/>
  <c r="T3263" i="1"/>
  <c r="U3263" i="1" s="1"/>
  <c r="T3270" i="1"/>
  <c r="U3270" i="1" s="1"/>
  <c r="T3305" i="1"/>
  <c r="U3305" i="1" s="1"/>
  <c r="T3326" i="1"/>
  <c r="U3326" i="1" s="1"/>
  <c r="T3347" i="1"/>
  <c r="U3347" i="1" s="1"/>
  <c r="T3362" i="1"/>
  <c r="U3362" i="1" s="1"/>
  <c r="T3376" i="1"/>
  <c r="U3376" i="1" s="1"/>
  <c r="T3452" i="1"/>
  <c r="U3452" i="1" s="1"/>
  <c r="AF9" i="15"/>
  <c r="AG9" i="15" s="1"/>
  <c r="AM9" i="15" s="1"/>
  <c r="AF19" i="15"/>
  <c r="AG19" i="15" s="1"/>
  <c r="AM19" i="15" s="1"/>
  <c r="T2814" i="1"/>
  <c r="U2814" i="1" s="1"/>
  <c r="T2826" i="1"/>
  <c r="U2826" i="1" s="1"/>
  <c r="T2840" i="1"/>
  <c r="U2840" i="1" s="1"/>
  <c r="T2880" i="1"/>
  <c r="U2880" i="1" s="1"/>
  <c r="T2895" i="1"/>
  <c r="U2895" i="1" s="1"/>
  <c r="T2920" i="1"/>
  <c r="U2920" i="1" s="1"/>
  <c r="T2932" i="1"/>
  <c r="U2932" i="1" s="1"/>
  <c r="T3010" i="1"/>
  <c r="U3010" i="1" s="1"/>
  <c r="T3075" i="1"/>
  <c r="U3075" i="1" s="1"/>
  <c r="T3087" i="1"/>
  <c r="U3087" i="1" s="1"/>
  <c r="T3097" i="1"/>
  <c r="U3097" i="1" s="1"/>
  <c r="T3107" i="1"/>
  <c r="U3107" i="1" s="1"/>
  <c r="T3149" i="1"/>
  <c r="U3149" i="1" s="1"/>
  <c r="T3160" i="1"/>
  <c r="U3160" i="1" s="1"/>
  <c r="T3171" i="1"/>
  <c r="U3171" i="1" s="1"/>
  <c r="T3179" i="1"/>
  <c r="U3179" i="1" s="1"/>
  <c r="T3188" i="1"/>
  <c r="U3188" i="1" s="1"/>
  <c r="T3205" i="1"/>
  <c r="U3205" i="1" s="1"/>
  <c r="T3222" i="1"/>
  <c r="U3222" i="1" s="1"/>
  <c r="T3256" i="1"/>
  <c r="U3256" i="1" s="1"/>
  <c r="T3278" i="1"/>
  <c r="U3278" i="1" s="1"/>
  <c r="T3285" i="1"/>
  <c r="U3285" i="1" s="1"/>
  <c r="T3299" i="1"/>
  <c r="U3299" i="1" s="1"/>
  <c r="T3320" i="1"/>
  <c r="U3320" i="1" s="1"/>
  <c r="T3327" i="1"/>
  <c r="U3327" i="1" s="1"/>
  <c r="T3334" i="1"/>
  <c r="U3334" i="1" s="1"/>
  <c r="T3341" i="1"/>
  <c r="U3341" i="1" s="1"/>
  <c r="T3369" i="1"/>
  <c r="U3369" i="1" s="1"/>
  <c r="T3391" i="1"/>
  <c r="U3391" i="1" s="1"/>
  <c r="T3397" i="1"/>
  <c r="U3397" i="1" s="1"/>
  <c r="T3410" i="1"/>
  <c r="U3410" i="1" s="1"/>
  <c r="T3416" i="1"/>
  <c r="U3416" i="1" s="1"/>
  <c r="T3422" i="1"/>
  <c r="U3422" i="1" s="1"/>
  <c r="T3428" i="1"/>
  <c r="U3428" i="1" s="1"/>
  <c r="T3434" i="1"/>
  <c r="U3434" i="1" s="1"/>
  <c r="T3440" i="1"/>
  <c r="U3440" i="1" s="1"/>
  <c r="T3446" i="1"/>
  <c r="U3446" i="1" s="1"/>
  <c r="T3458" i="1"/>
  <c r="U3458" i="1" s="1"/>
  <c r="T3464" i="1"/>
  <c r="U3464" i="1" s="1"/>
  <c r="T3470" i="1"/>
  <c r="U3470" i="1" s="1"/>
  <c r="T3726" i="1"/>
  <c r="U3726" i="1" s="1"/>
  <c r="T2816" i="1"/>
  <c r="U2816" i="1" s="1"/>
  <c r="T2829" i="1"/>
  <c r="U2829" i="1" s="1"/>
  <c r="T2843" i="1"/>
  <c r="U2843" i="1" s="1"/>
  <c r="T2910" i="1"/>
  <c r="U2910" i="1" s="1"/>
  <c r="T2922" i="1"/>
  <c r="U2922" i="1" s="1"/>
  <c r="T2934" i="1"/>
  <c r="U2934" i="1" s="1"/>
  <c r="T2947" i="1"/>
  <c r="U2947" i="1" s="1"/>
  <c r="T3000" i="1"/>
  <c r="U3000" i="1" s="1"/>
  <c r="T3024" i="1"/>
  <c r="U3024" i="1" s="1"/>
  <c r="T3056" i="1"/>
  <c r="U3056" i="1" s="1"/>
  <c r="T3077" i="1"/>
  <c r="U3077" i="1" s="1"/>
  <c r="T3088" i="1"/>
  <c r="U3088" i="1" s="1"/>
  <c r="T3099" i="1"/>
  <c r="U3099" i="1" s="1"/>
  <c r="T3141" i="1"/>
  <c r="U3141" i="1" s="1"/>
  <c r="T3181" i="1"/>
  <c r="U3181" i="1" s="1"/>
  <c r="T3189" i="1"/>
  <c r="U3189" i="1" s="1"/>
  <c r="T3199" i="1"/>
  <c r="U3199" i="1" s="1"/>
  <c r="T3215" i="1"/>
  <c r="U3215" i="1" s="1"/>
  <c r="T3232" i="1"/>
  <c r="U3232" i="1" s="1"/>
  <c r="T3240" i="1"/>
  <c r="U3240" i="1" s="1"/>
  <c r="T3257" i="1"/>
  <c r="U3257" i="1" s="1"/>
  <c r="T3272" i="1"/>
  <c r="U3272" i="1" s="1"/>
  <c r="T3300" i="1"/>
  <c r="U3300" i="1" s="1"/>
  <c r="T3308" i="1"/>
  <c r="U3308" i="1" s="1"/>
  <c r="T3328" i="1"/>
  <c r="U3328" i="1" s="1"/>
  <c r="T3342" i="1"/>
  <c r="U3342" i="1" s="1"/>
  <c r="T3357" i="1"/>
  <c r="U3357" i="1" s="1"/>
  <c r="T3371" i="1"/>
  <c r="U3371" i="1" s="1"/>
  <c r="T3385" i="1"/>
  <c r="U3385" i="1" s="1"/>
  <c r="T3392" i="1"/>
  <c r="U3392" i="1" s="1"/>
  <c r="T3398" i="1"/>
  <c r="U3398" i="1" s="1"/>
  <c r="T3429" i="1"/>
  <c r="U3429" i="1" s="1"/>
  <c r="T3435" i="1"/>
  <c r="U3435" i="1" s="1"/>
  <c r="T3441" i="1"/>
  <c r="U3441" i="1" s="1"/>
  <c r="T3447" i="1"/>
  <c r="U3447" i="1" s="1"/>
  <c r="T3453" i="1"/>
  <c r="U3453" i="1" s="1"/>
  <c r="T3459" i="1"/>
  <c r="U3459" i="1" s="1"/>
  <c r="T3465" i="1"/>
  <c r="U3465" i="1" s="1"/>
  <c r="T3471" i="1"/>
  <c r="U3471" i="1" s="1"/>
  <c r="T2842" i="1"/>
  <c r="U2842" i="1" s="1"/>
  <c r="T2870" i="1"/>
  <c r="U2870" i="1" s="1"/>
  <c r="T2998" i="1"/>
  <c r="U2998" i="1" s="1"/>
  <c r="T3026" i="1"/>
  <c r="U3026" i="1" s="1"/>
  <c r="T3130" i="1"/>
  <c r="U3130" i="1" s="1"/>
  <c r="T3153" i="1"/>
  <c r="U3153" i="1" s="1"/>
  <c r="T3301" i="1"/>
  <c r="U3301" i="1" s="1"/>
  <c r="T3317" i="1"/>
  <c r="U3317" i="1" s="1"/>
  <c r="T3335" i="1"/>
  <c r="U3335" i="1" s="1"/>
  <c r="T3350" i="1"/>
  <c r="U3350" i="1" s="1"/>
  <c r="T3368" i="1"/>
  <c r="U3368" i="1" s="1"/>
  <c r="T3401" i="1"/>
  <c r="U3401" i="1" s="1"/>
  <c r="T3445" i="1"/>
  <c r="U3445" i="1" s="1"/>
  <c r="AF14" i="15"/>
  <c r="AG14" i="15" s="1"/>
  <c r="AM14" i="15" s="1"/>
  <c r="T51" i="19"/>
  <c r="U51" i="19" s="1"/>
  <c r="T58" i="19"/>
  <c r="U58" i="19" s="1"/>
  <c r="T70" i="19"/>
  <c r="U70" i="19" s="1"/>
  <c r="T82" i="19"/>
  <c r="U82" i="19" s="1"/>
  <c r="T87" i="19"/>
  <c r="U87" i="19" s="1"/>
  <c r="T99" i="19"/>
  <c r="U99" i="19" s="1"/>
  <c r="T117" i="19"/>
  <c r="U117" i="19" s="1"/>
  <c r="T123" i="19"/>
  <c r="U123" i="19" s="1"/>
  <c r="T140" i="19"/>
  <c r="U140" i="19" s="1"/>
  <c r="T158" i="19"/>
  <c r="U158" i="19" s="1"/>
  <c r="T2185" i="1"/>
  <c r="U2185" i="1" s="1"/>
  <c r="T2190" i="1"/>
  <c r="U2190" i="1" s="1"/>
  <c r="T2210" i="1"/>
  <c r="U2210" i="1" s="1"/>
  <c r="T2216" i="1"/>
  <c r="U2216" i="1" s="1"/>
  <c r="T2226" i="1"/>
  <c r="U2226" i="1" s="1"/>
  <c r="T2231" i="1"/>
  <c r="U2231" i="1" s="1"/>
  <c r="T2246" i="1"/>
  <c r="U2246" i="1" s="1"/>
  <c r="T2260" i="1"/>
  <c r="U2260" i="1" s="1"/>
  <c r="T2288" i="1"/>
  <c r="U2288" i="1" s="1"/>
  <c r="T2294" i="1"/>
  <c r="U2294" i="1" s="1"/>
  <c r="T2304" i="1"/>
  <c r="U2304" i="1" s="1"/>
  <c r="T2314" i="1"/>
  <c r="U2314" i="1" s="1"/>
  <c r="T2319" i="1"/>
  <c r="U2319" i="1" s="1"/>
  <c r="T2329" i="1"/>
  <c r="U2329" i="1" s="1"/>
  <c r="T2344" i="1"/>
  <c r="U2344" i="1" s="1"/>
  <c r="T2353" i="1"/>
  <c r="U2353" i="1" s="1"/>
  <c r="T2359" i="1"/>
  <c r="U2359" i="1" s="1"/>
  <c r="T2379" i="1"/>
  <c r="U2379" i="1" s="1"/>
  <c r="T2389" i="1"/>
  <c r="U2389" i="1" s="1"/>
  <c r="T2394" i="1"/>
  <c r="U2394" i="1" s="1"/>
  <c r="T2403" i="1"/>
  <c r="U2403" i="1" s="1"/>
  <c r="T2413" i="1"/>
  <c r="U2413" i="1" s="1"/>
  <c r="T2424" i="1"/>
  <c r="U2424" i="1" s="1"/>
  <c r="T2429" i="1"/>
  <c r="U2429" i="1" s="1"/>
  <c r="T2439" i="1"/>
  <c r="U2439" i="1" s="1"/>
  <c r="T2464" i="1"/>
  <c r="U2464" i="1" s="1"/>
  <c r="T2469" i="1"/>
  <c r="U2469" i="1" s="1"/>
  <c r="T2474" i="1"/>
  <c r="U2474" i="1" s="1"/>
  <c r="T2524" i="1"/>
  <c r="U2524" i="1" s="1"/>
  <c r="T2534" i="1"/>
  <c r="U2534" i="1" s="1"/>
  <c r="T2971" i="1"/>
  <c r="U2971" i="1" s="1"/>
  <c r="T3108" i="1"/>
  <c r="U3108" i="1" s="1"/>
  <c r="T3132" i="1"/>
  <c r="U3132" i="1" s="1"/>
  <c r="T3202" i="1"/>
  <c r="U3202" i="1" s="1"/>
  <c r="T3223" i="1"/>
  <c r="U3223" i="1" s="1"/>
  <c r="T3262" i="1"/>
  <c r="U3262" i="1" s="1"/>
  <c r="T3354" i="1"/>
  <c r="U3354" i="1" s="1"/>
  <c r="T3388" i="1"/>
  <c r="U3388" i="1" s="1"/>
  <c r="T3433" i="1"/>
  <c r="U3433" i="1" s="1"/>
  <c r="T3477" i="1"/>
  <c r="U3477" i="1" s="1"/>
  <c r="T2881" i="1"/>
  <c r="U2881" i="1" s="1"/>
  <c r="T2911" i="1"/>
  <c r="U2911" i="1" s="1"/>
  <c r="T2943" i="1"/>
  <c r="U2943" i="1" s="1"/>
  <c r="T3058" i="1"/>
  <c r="U3058" i="1" s="1"/>
  <c r="T3110" i="1"/>
  <c r="U3110" i="1" s="1"/>
  <c r="T3161" i="1"/>
  <c r="U3161" i="1" s="1"/>
  <c r="T3182" i="1"/>
  <c r="U3182" i="1" s="1"/>
  <c r="T3245" i="1"/>
  <c r="U3245" i="1" s="1"/>
  <c r="T3356" i="1"/>
  <c r="U3356" i="1" s="1"/>
  <c r="T3405" i="1"/>
  <c r="U3405" i="1" s="1"/>
  <c r="T3420" i="1"/>
  <c r="U3420" i="1" s="1"/>
  <c r="T3448" i="1"/>
  <c r="U3448" i="1" s="1"/>
  <c r="T3463" i="1"/>
  <c r="U3463" i="1" s="1"/>
  <c r="T3478" i="1"/>
  <c r="U3478" i="1" s="1"/>
  <c r="AF4" i="15"/>
  <c r="AG4" i="15" s="1"/>
  <c r="AM4" i="15" s="1"/>
  <c r="T72" i="19"/>
  <c r="U72" i="19" s="1"/>
  <c r="T89" i="19"/>
  <c r="U89" i="19" s="1"/>
  <c r="T95" i="19"/>
  <c r="U95" i="19" s="1"/>
  <c r="T107" i="19"/>
  <c r="U107" i="19" s="1"/>
  <c r="T124" i="19"/>
  <c r="U124" i="19" s="1"/>
  <c r="T135" i="19"/>
  <c r="U135" i="19" s="1"/>
  <c r="T147" i="19"/>
  <c r="U147" i="19" s="1"/>
  <c r="T153" i="19"/>
  <c r="U153" i="19" s="1"/>
  <c r="T2181" i="1"/>
  <c r="U2181" i="1" s="1"/>
  <c r="T2196" i="1"/>
  <c r="U2196" i="1" s="1"/>
  <c r="T2206" i="1"/>
  <c r="U2206" i="1" s="1"/>
  <c r="T2217" i="1"/>
  <c r="U2217" i="1" s="1"/>
  <c r="T2222" i="1"/>
  <c r="U2222" i="1" s="1"/>
  <c r="T2232" i="1"/>
  <c r="U2232" i="1" s="1"/>
  <c r="T2237" i="1"/>
  <c r="U2237" i="1" s="1"/>
  <c r="T2242" i="1"/>
  <c r="U2242" i="1" s="1"/>
  <c r="T2267" i="1"/>
  <c r="U2267" i="1" s="1"/>
  <c r="T2272" i="1"/>
  <c r="U2272" i="1" s="1"/>
  <c r="T2278" i="1"/>
  <c r="U2278" i="1" s="1"/>
  <c r="T2284" i="1"/>
  <c r="U2284" i="1" s="1"/>
  <c r="T2295" i="1"/>
  <c r="U2295" i="1" s="1"/>
  <c r="T2310" i="1"/>
  <c r="U2310" i="1" s="1"/>
  <c r="T2345" i="1"/>
  <c r="U2345" i="1" s="1"/>
  <c r="T2360" i="1"/>
  <c r="U2360" i="1" s="1"/>
  <c r="T2380" i="1"/>
  <c r="U2380" i="1" s="1"/>
  <c r="T2404" i="1"/>
  <c r="U2404" i="1" s="1"/>
  <c r="T2420" i="1"/>
  <c r="U2420" i="1" s="1"/>
  <c r="T2440" i="1"/>
  <c r="U2440" i="1" s="1"/>
  <c r="T2445" i="1"/>
  <c r="U2445" i="1" s="1"/>
  <c r="T2456" i="1"/>
  <c r="U2456" i="1" s="1"/>
  <c r="T2465" i="1"/>
  <c r="U2465" i="1" s="1"/>
  <c r="T2485" i="1"/>
  <c r="U2485" i="1" s="1"/>
  <c r="T2495" i="1"/>
  <c r="U2495" i="1" s="1"/>
  <c r="T2501" i="1"/>
  <c r="U2501" i="1" s="1"/>
  <c r="T2506" i="1"/>
  <c r="U2506" i="1" s="1"/>
  <c r="T2511" i="1"/>
  <c r="U2511" i="1" s="1"/>
  <c r="T2516" i="1"/>
  <c r="U2516" i="1" s="1"/>
  <c r="T2556" i="1"/>
  <c r="U2556" i="1" s="1"/>
  <c r="T2561" i="1"/>
  <c r="U2561" i="1" s="1"/>
  <c r="T2571" i="1"/>
  <c r="U2571" i="1" s="1"/>
  <c r="T2581" i="1"/>
  <c r="U2581" i="1" s="1"/>
  <c r="T2585" i="1"/>
  <c r="U2585" i="1" s="1"/>
  <c r="T2590" i="1"/>
  <c r="U2590" i="1" s="1"/>
  <c r="T2601" i="1"/>
  <c r="U2601" i="1" s="1"/>
  <c r="T2611" i="1"/>
  <c r="U2611" i="1" s="1"/>
  <c r="T2647" i="1"/>
  <c r="U2647" i="1" s="1"/>
  <c r="T2652" i="1"/>
  <c r="U2652" i="1" s="1"/>
  <c r="T2663" i="1"/>
  <c r="U2663" i="1" s="1"/>
  <c r="T2668" i="1"/>
  <c r="U2668" i="1" s="1"/>
  <c r="T2673" i="1"/>
  <c r="U2673" i="1" s="1"/>
  <c r="T2703" i="1"/>
  <c r="U2703" i="1" s="1"/>
  <c r="T2708" i="1"/>
  <c r="U2708" i="1" s="1"/>
  <c r="T2713" i="1"/>
  <c r="U2713" i="1" s="1"/>
  <c r="T2723" i="1"/>
  <c r="U2723" i="1" s="1"/>
  <c r="T2733" i="1"/>
  <c r="U2733" i="1" s="1"/>
  <c r="T3561" i="1"/>
  <c r="U3561" i="1" s="1"/>
  <c r="T2784" i="1"/>
  <c r="U2784" i="1" s="1"/>
  <c r="T2852" i="1"/>
  <c r="U2852" i="1" s="1"/>
  <c r="T2916" i="1"/>
  <c r="U2916" i="1" s="1"/>
  <c r="T2946" i="1"/>
  <c r="U2946" i="1" s="1"/>
  <c r="T2976" i="1"/>
  <c r="U2976" i="1" s="1"/>
  <c r="T3111" i="1"/>
  <c r="U3111" i="1" s="1"/>
  <c r="T3163" i="1"/>
  <c r="U3163" i="1" s="1"/>
  <c r="T3206" i="1"/>
  <c r="U3206" i="1" s="1"/>
  <c r="T3265" i="1"/>
  <c r="U3265" i="1" s="1"/>
  <c r="T3340" i="1"/>
  <c r="U3340" i="1" s="1"/>
  <c r="T3421" i="1"/>
  <c r="U3421" i="1" s="1"/>
  <c r="T2854" i="1"/>
  <c r="U2854" i="1" s="1"/>
  <c r="T2885" i="1"/>
  <c r="U2885" i="1" s="1"/>
  <c r="T3113" i="1"/>
  <c r="U3113" i="1" s="1"/>
  <c r="T3140" i="1"/>
  <c r="U3140" i="1" s="1"/>
  <c r="T3164" i="1"/>
  <c r="U3164" i="1" s="1"/>
  <c r="T3187" i="1"/>
  <c r="U3187" i="1" s="1"/>
  <c r="T3207" i="1"/>
  <c r="U3207" i="1" s="1"/>
  <c r="T3249" i="1"/>
  <c r="U3249" i="1" s="1"/>
  <c r="T3309" i="1"/>
  <c r="U3309" i="1" s="1"/>
  <c r="T3358" i="1"/>
  <c r="U3358" i="1" s="1"/>
  <c r="T3407" i="1"/>
  <c r="U3407" i="1" s="1"/>
  <c r="T3436" i="1"/>
  <c r="U3436" i="1" s="1"/>
  <c r="T3480" i="1"/>
  <c r="U3480" i="1" s="1"/>
  <c r="T2790" i="1"/>
  <c r="U2790" i="1" s="1"/>
  <c r="T2857" i="1"/>
  <c r="U2857" i="1" s="1"/>
  <c r="T2921" i="1"/>
  <c r="U2921" i="1" s="1"/>
  <c r="T2983" i="1"/>
  <c r="U2983" i="1" s="1"/>
  <c r="T3013" i="1"/>
  <c r="U3013" i="1" s="1"/>
  <c r="T3065" i="1"/>
  <c r="U3065" i="1" s="1"/>
  <c r="T3116" i="1"/>
  <c r="U3116" i="1" s="1"/>
  <c r="T3229" i="1"/>
  <c r="U3229" i="1" s="1"/>
  <c r="T3250" i="1"/>
  <c r="U3250" i="1" s="1"/>
  <c r="T3377" i="1"/>
  <c r="U3377" i="1" s="1"/>
  <c r="T3466" i="1"/>
  <c r="U3466" i="1" s="1"/>
  <c r="T3481" i="1"/>
  <c r="U3481" i="1" s="1"/>
  <c r="AF7" i="15"/>
  <c r="AG7" i="15" s="1"/>
  <c r="AM7" i="15" s="1"/>
  <c r="AF21" i="15"/>
  <c r="AG21" i="15" s="1"/>
  <c r="AM21" i="15" s="1"/>
  <c r="T54" i="19"/>
  <c r="U54" i="19" s="1"/>
  <c r="T61" i="19"/>
  <c r="U61" i="19" s="1"/>
  <c r="T67" i="19"/>
  <c r="U67" i="19" s="1"/>
  <c r="T79" i="19"/>
  <c r="U79" i="19" s="1"/>
  <c r="T102" i="19"/>
  <c r="U102" i="19" s="1"/>
  <c r="T114" i="19"/>
  <c r="U114" i="19" s="1"/>
  <c r="T120" i="19"/>
  <c r="U120" i="19" s="1"/>
  <c r="T131" i="19"/>
  <c r="U131" i="19" s="1"/>
  <c r="T155" i="19"/>
  <c r="U155" i="19" s="1"/>
  <c r="T161" i="19"/>
  <c r="U161" i="19" s="1"/>
  <c r="T2177" i="1"/>
  <c r="U2177" i="1" s="1"/>
  <c r="T2197" i="1"/>
  <c r="U2197" i="1" s="1"/>
  <c r="T2202" i="1"/>
  <c r="U2202" i="1" s="1"/>
  <c r="T2213" i="1"/>
  <c r="U2213" i="1" s="1"/>
  <c r="T2263" i="1"/>
  <c r="U2263" i="1" s="1"/>
  <c r="T2268" i="1"/>
  <c r="U2268" i="1" s="1"/>
  <c r="T2291" i="1"/>
  <c r="U2291" i="1" s="1"/>
  <c r="T2302" i="1"/>
  <c r="U2302" i="1" s="1"/>
  <c r="T2322" i="1"/>
  <c r="U2322" i="1" s="1"/>
  <c r="T2327" i="1"/>
  <c r="U2327" i="1" s="1"/>
  <c r="T2337" i="1"/>
  <c r="U2337" i="1" s="1"/>
  <c r="T2351" i="1"/>
  <c r="U2351" i="1" s="1"/>
  <c r="T2356" i="1"/>
  <c r="U2356" i="1" s="1"/>
  <c r="T2367" i="1"/>
  <c r="U2367" i="1" s="1"/>
  <c r="T2372" i="1"/>
  <c r="U2372" i="1" s="1"/>
  <c r="T2377" i="1"/>
  <c r="U2377" i="1" s="1"/>
  <c r="T2386" i="1"/>
  <c r="U2386" i="1" s="1"/>
  <c r="T2392" i="1"/>
  <c r="U2392" i="1" s="1"/>
  <c r="T2405" i="1"/>
  <c r="U2405" i="1" s="1"/>
  <c r="T2410" i="1"/>
  <c r="U2410" i="1" s="1"/>
  <c r="T2421" i="1"/>
  <c r="U2421" i="1" s="1"/>
  <c r="T2427" i="1"/>
  <c r="U2427" i="1" s="1"/>
  <c r="T2441" i="1"/>
  <c r="U2441" i="1" s="1"/>
  <c r="T2466" i="1"/>
  <c r="U2466" i="1" s="1"/>
  <c r="T2486" i="1"/>
  <c r="U2486" i="1" s="1"/>
  <c r="T2491" i="1"/>
  <c r="U2491" i="1" s="1"/>
  <c r="T2507" i="1"/>
  <c r="U2507" i="1" s="1"/>
  <c r="T2512" i="1"/>
  <c r="U2512" i="1" s="1"/>
  <c r="T2517" i="1"/>
  <c r="U2517" i="1" s="1"/>
  <c r="T2527" i="1"/>
  <c r="U2527" i="1" s="1"/>
  <c r="T2532" i="1"/>
  <c r="U2532" i="1" s="1"/>
  <c r="T2542" i="1"/>
  <c r="U2542" i="1" s="1"/>
  <c r="T2547" i="1"/>
  <c r="U2547" i="1" s="1"/>
  <c r="T2572" i="1"/>
  <c r="U2572" i="1" s="1"/>
  <c r="T2582" i="1"/>
  <c r="U2582" i="1" s="1"/>
  <c r="T2591" i="1"/>
  <c r="U2591" i="1" s="1"/>
  <c r="T2597" i="1"/>
  <c r="U2597" i="1" s="1"/>
  <c r="T2602" i="1"/>
  <c r="U2602" i="1" s="1"/>
  <c r="T2618" i="1"/>
  <c r="U2618" i="1" s="1"/>
  <c r="T2638" i="1"/>
  <c r="U2638" i="1" s="1"/>
  <c r="T2643" i="1"/>
  <c r="U2643" i="1" s="1"/>
  <c r="T2648" i="1"/>
  <c r="U2648" i="1" s="1"/>
  <c r="T2659" i="1"/>
  <c r="U2659" i="1" s="1"/>
  <c r="T2695" i="1"/>
  <c r="U2695" i="1" s="1"/>
  <c r="T2709" i="1"/>
  <c r="U2709" i="1" s="1"/>
  <c r="T2794" i="1"/>
  <c r="U2794" i="1" s="1"/>
  <c r="T2828" i="1"/>
  <c r="U2828" i="1" s="1"/>
  <c r="T3119" i="1"/>
  <c r="U3119" i="1" s="1"/>
  <c r="T3143" i="1"/>
  <c r="U3143" i="1" s="1"/>
  <c r="T3343" i="1"/>
  <c r="U3343" i="1" s="1"/>
  <c r="T3394" i="1"/>
  <c r="U3394" i="1" s="1"/>
  <c r="T3411" i="1"/>
  <c r="U3411" i="1" s="1"/>
  <c r="T3439" i="1"/>
  <c r="U3439" i="1" s="1"/>
  <c r="T2797" i="1"/>
  <c r="U2797" i="1" s="1"/>
  <c r="T2956" i="1"/>
  <c r="U2956" i="1" s="1"/>
  <c r="T3017" i="1"/>
  <c r="U3017" i="1" s="1"/>
  <c r="T3068" i="1"/>
  <c r="U3068" i="1" s="1"/>
  <c r="T3121" i="1"/>
  <c r="U3121" i="1" s="1"/>
  <c r="T3191" i="1"/>
  <c r="U3191" i="1" s="1"/>
  <c r="T3212" i="1"/>
  <c r="U3212" i="1" s="1"/>
  <c r="T3288" i="1"/>
  <c r="U3288" i="1" s="1"/>
  <c r="T3345" i="1"/>
  <c r="U3345" i="1" s="1"/>
  <c r="T3363" i="1"/>
  <c r="U3363" i="1" s="1"/>
  <c r="T3379" i="1"/>
  <c r="U3379" i="1" s="1"/>
  <c r="T3396" i="1"/>
  <c r="U3396" i="1" s="1"/>
  <c r="T3454" i="1"/>
  <c r="U3454" i="1" s="1"/>
  <c r="T3469" i="1"/>
  <c r="U3469" i="1" s="1"/>
  <c r="T2926" i="1"/>
  <c r="U2926" i="1" s="1"/>
  <c r="T2960" i="1"/>
  <c r="U2960" i="1" s="1"/>
  <c r="T3070" i="1"/>
  <c r="U3070" i="1" s="1"/>
  <c r="T3122" i="1"/>
  <c r="U3122" i="1" s="1"/>
  <c r="T3148" i="1"/>
  <c r="U3148" i="1" s="1"/>
  <c r="T3173" i="1"/>
  <c r="U3173" i="1" s="1"/>
  <c r="T3233" i="1"/>
  <c r="U3233" i="1" s="1"/>
  <c r="T3255" i="1"/>
  <c r="U3255" i="1" s="1"/>
  <c r="T3273" i="1"/>
  <c r="U3273" i="1" s="1"/>
  <c r="T3290" i="1"/>
  <c r="U3290" i="1" s="1"/>
  <c r="T3314" i="1"/>
  <c r="U3314" i="1" s="1"/>
  <c r="T3329" i="1"/>
  <c r="U3329" i="1" s="1"/>
  <c r="T3412" i="1"/>
  <c r="U3412" i="1" s="1"/>
  <c r="T3427" i="1"/>
  <c r="U3427" i="1" s="1"/>
  <c r="T3456" i="1"/>
  <c r="U3456" i="1" s="1"/>
  <c r="T3484" i="1"/>
  <c r="U3484" i="1" s="1"/>
  <c r="AF11" i="15"/>
  <c r="AG11" i="15" s="1"/>
  <c r="AM11" i="15" s="1"/>
  <c r="AF24" i="15"/>
  <c r="AG24" i="15" s="1"/>
  <c r="AM24" i="15" s="1"/>
  <c r="T50" i="19"/>
  <c r="U50" i="19" s="1"/>
  <c r="T56" i="19"/>
  <c r="U56" i="19" s="1"/>
  <c r="T75" i="19"/>
  <c r="U75" i="19" s="1"/>
  <c r="T92" i="19"/>
  <c r="U92" i="19" s="1"/>
  <c r="T98" i="19"/>
  <c r="U98" i="19" s="1"/>
  <c r="T110" i="19"/>
  <c r="U110" i="19" s="1"/>
  <c r="T127" i="19"/>
  <c r="U127" i="19" s="1"/>
  <c r="T132" i="19"/>
  <c r="U132" i="19" s="1"/>
  <c r="T138" i="19"/>
  <c r="U138" i="19" s="1"/>
  <c r="T144" i="19"/>
  <c r="U144" i="19" s="1"/>
  <c r="T150" i="19"/>
  <c r="U150" i="19" s="1"/>
  <c r="T2178" i="1"/>
  <c r="U2178" i="1" s="1"/>
  <c r="T2230" i="1"/>
  <c r="U2230" i="1" s="1"/>
  <c r="T2245" i="1"/>
  <c r="U2245" i="1" s="1"/>
  <c r="T2250" i="1"/>
  <c r="U2250" i="1" s="1"/>
  <c r="T2264" i="1"/>
  <c r="U2264" i="1" s="1"/>
  <c r="T2275" i="1"/>
  <c r="U2275" i="1" s="1"/>
  <c r="T2281" i="1"/>
  <c r="U2281" i="1" s="1"/>
  <c r="T2287" i="1"/>
  <c r="U2287" i="1" s="1"/>
  <c r="T2298" i="1"/>
  <c r="U2298" i="1" s="1"/>
  <c r="T2303" i="1"/>
  <c r="U2303" i="1" s="1"/>
  <c r="T2318" i="1"/>
  <c r="U2318" i="1" s="1"/>
  <c r="T2323" i="1"/>
  <c r="U2323" i="1" s="1"/>
  <c r="T2328" i="1"/>
  <c r="U2328" i="1" s="1"/>
  <c r="T2333" i="1"/>
  <c r="U2333" i="1" s="1"/>
  <c r="T2352" i="1"/>
  <c r="U2352" i="1" s="1"/>
  <c r="T2363" i="1"/>
  <c r="U2363" i="1" s="1"/>
  <c r="T2378" i="1"/>
  <c r="U2378" i="1" s="1"/>
  <c r="T2393" i="1"/>
  <c r="U2393" i="1" s="1"/>
  <c r="T2402" i="1"/>
  <c r="U2402" i="1" s="1"/>
  <c r="T2406" i="1"/>
  <c r="U2406" i="1" s="1"/>
  <c r="T2417" i="1"/>
  <c r="U2417" i="1" s="1"/>
  <c r="T2428" i="1"/>
  <c r="U2428" i="1" s="1"/>
  <c r="T2433" i="1"/>
  <c r="U2433" i="1" s="1"/>
  <c r="T2438" i="1"/>
  <c r="U2438" i="1" s="1"/>
  <c r="T2448" i="1"/>
  <c r="U2448" i="1" s="1"/>
  <c r="T2453" i="1"/>
  <c r="U2453" i="1" s="1"/>
  <c r="T2463" i="1"/>
  <c r="U2463" i="1" s="1"/>
  <c r="T2482" i="1"/>
  <c r="U2482" i="1" s="1"/>
  <c r="T2498" i="1"/>
  <c r="U2498" i="1" s="1"/>
  <c r="T2513" i="1"/>
  <c r="U2513" i="1" s="1"/>
  <c r="T2518" i="1"/>
  <c r="U2518" i="1" s="1"/>
  <c r="T2802" i="1"/>
  <c r="U2802" i="1" s="1"/>
  <c r="T2834" i="1"/>
  <c r="U2834" i="1" s="1"/>
  <c r="T2868" i="1"/>
  <c r="U2868" i="1" s="1"/>
  <c r="T2899" i="1"/>
  <c r="U2899" i="1" s="1"/>
  <c r="T2930" i="1"/>
  <c r="U2930" i="1" s="1"/>
  <c r="T2961" i="1"/>
  <c r="U2961" i="1" s="1"/>
  <c r="T2992" i="1"/>
  <c r="U2992" i="1" s="1"/>
  <c r="T3073" i="1"/>
  <c r="U3073" i="1" s="1"/>
  <c r="T3235" i="1"/>
  <c r="U3235" i="1" s="1"/>
  <c r="T3315" i="1"/>
  <c r="U3315" i="1" s="1"/>
  <c r="T3331" i="1"/>
  <c r="U3331" i="1" s="1"/>
  <c r="T3399" i="1"/>
  <c r="U3399" i="1" s="1"/>
  <c r="T3442" i="1"/>
  <c r="U3442" i="1" s="1"/>
  <c r="T3457" i="1"/>
  <c r="U3457" i="1" s="1"/>
  <c r="T3258" i="1"/>
  <c r="U3258" i="1" s="1"/>
  <c r="T3367" i="1"/>
  <c r="U3367" i="1" s="1"/>
  <c r="T2969" i="1"/>
  <c r="U2969" i="1" s="1"/>
  <c r="T3131" i="1"/>
  <c r="U3131" i="1" s="1"/>
  <c r="AF13" i="15"/>
  <c r="AG13" i="15" s="1"/>
  <c r="AM13" i="15" s="1"/>
  <c r="T57" i="19"/>
  <c r="U57" i="19" s="1"/>
  <c r="T66" i="19"/>
  <c r="U66" i="19" s="1"/>
  <c r="T101" i="19"/>
  <c r="U101" i="19" s="1"/>
  <c r="T119" i="19"/>
  <c r="U119" i="19" s="1"/>
  <c r="T154" i="19"/>
  <c r="U154" i="19" s="1"/>
  <c r="T2183" i="1"/>
  <c r="U2183" i="1" s="1"/>
  <c r="T2191" i="1"/>
  <c r="U2191" i="1" s="1"/>
  <c r="T2198" i="1"/>
  <c r="U2198" i="1" s="1"/>
  <c r="T2214" i="1"/>
  <c r="U2214" i="1" s="1"/>
  <c r="T2252" i="1"/>
  <c r="U2252" i="1" s="1"/>
  <c r="T2292" i="1"/>
  <c r="U2292" i="1" s="1"/>
  <c r="T2300" i="1"/>
  <c r="U2300" i="1" s="1"/>
  <c r="T2307" i="1"/>
  <c r="U2307" i="1" s="1"/>
  <c r="T2315" i="1"/>
  <c r="U2315" i="1" s="1"/>
  <c r="T2330" i="1"/>
  <c r="U2330" i="1" s="1"/>
  <c r="T2338" i="1"/>
  <c r="U2338" i="1" s="1"/>
  <c r="T2368" i="1"/>
  <c r="U2368" i="1" s="1"/>
  <c r="T2382" i="1"/>
  <c r="U2382" i="1" s="1"/>
  <c r="T2390" i="1"/>
  <c r="U2390" i="1" s="1"/>
  <c r="T2397" i="1"/>
  <c r="U2397" i="1" s="1"/>
  <c r="T2411" i="1"/>
  <c r="U2411" i="1" s="1"/>
  <c r="T2435" i="1"/>
  <c r="U2435" i="1" s="1"/>
  <c r="T2442" i="1"/>
  <c r="U2442" i="1" s="1"/>
  <c r="T2450" i="1"/>
  <c r="U2450" i="1" s="1"/>
  <c r="T2458" i="1"/>
  <c r="U2458" i="1" s="1"/>
  <c r="T2472" i="1"/>
  <c r="U2472" i="1" s="1"/>
  <c r="T2479" i="1"/>
  <c r="U2479" i="1" s="1"/>
  <c r="T2487" i="1"/>
  <c r="U2487" i="1" s="1"/>
  <c r="T2544" i="1"/>
  <c r="U2544" i="1" s="1"/>
  <c r="T2563" i="1"/>
  <c r="U2563" i="1" s="1"/>
  <c r="T2610" i="1"/>
  <c r="U2610" i="1" s="1"/>
  <c r="T2617" i="1"/>
  <c r="U2617" i="1" s="1"/>
  <c r="T2623" i="1"/>
  <c r="U2623" i="1" s="1"/>
  <c r="T2635" i="1"/>
  <c r="U2635" i="1" s="1"/>
  <c r="T2641" i="1"/>
  <c r="U2641" i="1" s="1"/>
  <c r="T2660" i="1"/>
  <c r="U2660" i="1" s="1"/>
  <c r="T2672" i="1"/>
  <c r="U2672" i="1" s="1"/>
  <c r="T2679" i="1"/>
  <c r="U2679" i="1" s="1"/>
  <c r="T2685" i="1"/>
  <c r="U2685" i="1" s="1"/>
  <c r="T2691" i="1"/>
  <c r="U2691" i="1" s="1"/>
  <c r="T2697" i="1"/>
  <c r="U2697" i="1" s="1"/>
  <c r="T2702" i="1"/>
  <c r="U2702" i="1" s="1"/>
  <c r="T2714" i="1"/>
  <c r="U2714" i="1" s="1"/>
  <c r="T2725" i="1"/>
  <c r="U2725" i="1" s="1"/>
  <c r="T2746" i="1"/>
  <c r="U2746" i="1" s="1"/>
  <c r="T2767" i="1"/>
  <c r="U2767" i="1" s="1"/>
  <c r="T2782" i="1"/>
  <c r="U2782" i="1" s="1"/>
  <c r="T2805" i="1"/>
  <c r="U2805" i="1" s="1"/>
  <c r="T3275" i="1"/>
  <c r="U3275" i="1" s="1"/>
  <c r="T3384" i="1"/>
  <c r="U3384" i="1" s="1"/>
  <c r="AF16" i="15"/>
  <c r="AG16" i="15" s="1"/>
  <c r="AM16" i="15" s="1"/>
  <c r="T48" i="19"/>
  <c r="U48" i="19" s="1"/>
  <c r="T76" i="19"/>
  <c r="U76" i="19" s="1"/>
  <c r="T84" i="19"/>
  <c r="U84" i="19" s="1"/>
  <c r="T93" i="19"/>
  <c r="U93" i="19" s="1"/>
  <c r="T111" i="19"/>
  <c r="U111" i="19" s="1"/>
  <c r="T128" i="19"/>
  <c r="U128" i="19" s="1"/>
  <c r="T136" i="19"/>
  <c r="U136" i="19" s="1"/>
  <c r="T145" i="19"/>
  <c r="U145" i="19" s="1"/>
  <c r="T2176" i="1"/>
  <c r="U2176" i="1" s="1"/>
  <c r="T2184" i="1"/>
  <c r="U2184" i="1" s="1"/>
  <c r="T2215" i="1"/>
  <c r="U2215" i="1" s="1"/>
  <c r="T2259" i="1"/>
  <c r="U2259" i="1" s="1"/>
  <c r="T2293" i="1"/>
  <c r="U2293" i="1" s="1"/>
  <c r="T2301" i="1"/>
  <c r="U2301" i="1" s="1"/>
  <c r="T2376" i="1"/>
  <c r="U2376" i="1" s="1"/>
  <c r="T2383" i="1"/>
  <c r="U2383" i="1" s="1"/>
  <c r="T2391" i="1"/>
  <c r="U2391" i="1" s="1"/>
  <c r="T2398" i="1"/>
  <c r="U2398" i="1" s="1"/>
  <c r="T2412" i="1"/>
  <c r="U2412" i="1" s="1"/>
  <c r="T2436" i="1"/>
  <c r="U2436" i="1" s="1"/>
  <c r="T3279" i="1"/>
  <c r="U3279" i="1" s="1"/>
  <c r="T3472" i="1"/>
  <c r="U3472" i="1" s="1"/>
  <c r="T2838" i="1"/>
  <c r="U2838" i="1" s="1"/>
  <c r="T3025" i="1"/>
  <c r="U3025" i="1" s="1"/>
  <c r="T3176" i="1"/>
  <c r="U3176" i="1" s="1"/>
  <c r="T3476" i="1"/>
  <c r="U3476" i="1" s="1"/>
  <c r="AF18" i="15"/>
  <c r="AG18" i="15" s="1"/>
  <c r="AM18" i="15" s="1"/>
  <c r="T59" i="19"/>
  <c r="U59" i="19" s="1"/>
  <c r="T68" i="19"/>
  <c r="U68" i="19" s="1"/>
  <c r="T77" i="19"/>
  <c r="U77" i="19" s="1"/>
  <c r="T85" i="19"/>
  <c r="U85" i="19" s="1"/>
  <c r="T103" i="19"/>
  <c r="U103" i="19" s="1"/>
  <c r="T121" i="19"/>
  <c r="U121" i="19" s="1"/>
  <c r="T156" i="19"/>
  <c r="U156" i="19" s="1"/>
  <c r="T2200" i="1"/>
  <c r="U2200" i="1" s="1"/>
  <c r="T2224" i="1"/>
  <c r="U2224" i="1" s="1"/>
  <c r="T2239" i="1"/>
  <c r="U2239" i="1" s="1"/>
  <c r="T2277" i="1"/>
  <c r="U2277" i="1" s="1"/>
  <c r="T2286" i="1"/>
  <c r="U2286" i="1" s="1"/>
  <c r="T2309" i="1"/>
  <c r="U2309" i="1" s="1"/>
  <c r="T2317" i="1"/>
  <c r="U2317" i="1" s="1"/>
  <c r="T2325" i="1"/>
  <c r="U2325" i="1" s="1"/>
  <c r="T2332" i="1"/>
  <c r="U2332" i="1" s="1"/>
  <c r="T2340" i="1"/>
  <c r="U2340" i="1" s="1"/>
  <c r="T2362" i="1"/>
  <c r="U2362" i="1" s="1"/>
  <c r="T2384" i="1"/>
  <c r="U2384" i="1" s="1"/>
  <c r="T2399" i="1"/>
  <c r="U2399" i="1" s="1"/>
  <c r="T2437" i="1"/>
  <c r="U2437" i="1" s="1"/>
  <c r="T2444" i="1"/>
  <c r="U2444" i="1" s="1"/>
  <c r="T2452" i="1"/>
  <c r="U2452" i="1" s="1"/>
  <c r="T2481" i="1"/>
  <c r="U2481" i="1" s="1"/>
  <c r="T2489" i="1"/>
  <c r="U2489" i="1" s="1"/>
  <c r="T2497" i="1"/>
  <c r="U2497" i="1" s="1"/>
  <c r="T2505" i="1"/>
  <c r="U2505" i="1" s="1"/>
  <c r="T2520" i="1"/>
  <c r="U2520" i="1" s="1"/>
  <c r="T2533" i="1"/>
  <c r="U2533" i="1" s="1"/>
  <c r="T2539" i="1"/>
  <c r="U2539" i="1" s="1"/>
  <c r="T2545" i="1"/>
  <c r="U2545" i="1" s="1"/>
  <c r="T2558" i="1"/>
  <c r="U2558" i="1" s="1"/>
  <c r="T2564" i="1"/>
  <c r="U2564" i="1" s="1"/>
  <c r="T2576" i="1"/>
  <c r="U2576" i="1" s="1"/>
  <c r="T2593" i="1"/>
  <c r="U2593" i="1" s="1"/>
  <c r="T2606" i="1"/>
  <c r="U2606" i="1" s="1"/>
  <c r="T2612" i="1"/>
  <c r="U2612" i="1" s="1"/>
  <c r="T2630" i="1"/>
  <c r="U2630" i="1" s="1"/>
  <c r="T2649" i="1"/>
  <c r="U2649" i="1" s="1"/>
  <c r="T2655" i="1"/>
  <c r="U2655" i="1" s="1"/>
  <c r="T2674" i="1"/>
  <c r="U2674" i="1" s="1"/>
  <c r="T2686" i="1"/>
  <c r="U2686" i="1" s="1"/>
  <c r="T3028" i="1"/>
  <c r="U3028" i="1" s="1"/>
  <c r="T3402" i="1"/>
  <c r="U3402" i="1" s="1"/>
  <c r="AF20" i="15"/>
  <c r="AG20" i="15" s="1"/>
  <c r="AM20" i="15" s="1"/>
  <c r="T2869" i="1"/>
  <c r="U2869" i="1" s="1"/>
  <c r="T3198" i="1"/>
  <c r="U3198" i="1" s="1"/>
  <c r="T3055" i="1"/>
  <c r="U3055" i="1" s="1"/>
  <c r="T3319" i="1"/>
  <c r="U3319" i="1" s="1"/>
  <c r="AF3" i="15"/>
  <c r="AG3" i="15" s="1"/>
  <c r="AM3" i="15" s="1"/>
  <c r="AF23" i="15"/>
  <c r="AG23" i="15" s="1"/>
  <c r="AM23" i="15" s="1"/>
  <c r="T97" i="19"/>
  <c r="U97" i="19" s="1"/>
  <c r="T106" i="19"/>
  <c r="U106" i="19" s="1"/>
  <c r="T149" i="19"/>
  <c r="U149" i="19" s="1"/>
  <c r="T2179" i="1"/>
  <c r="U2179" i="1" s="1"/>
  <c r="T2187" i="1"/>
  <c r="U2187" i="1" s="1"/>
  <c r="T2218" i="1"/>
  <c r="U2218" i="1" s="1"/>
  <c r="T2233" i="1"/>
  <c r="U2233" i="1" s="1"/>
  <c r="T2279" i="1"/>
  <c r="U2279" i="1" s="1"/>
  <c r="T2296" i="1"/>
  <c r="U2296" i="1" s="1"/>
  <c r="T2311" i="1"/>
  <c r="U2311" i="1" s="1"/>
  <c r="T2334" i="1"/>
  <c r="U2334" i="1" s="1"/>
  <c r="T2348" i="1"/>
  <c r="U2348" i="1" s="1"/>
  <c r="T2364" i="1"/>
  <c r="U2364" i="1" s="1"/>
  <c r="T2407" i="1"/>
  <c r="U2407" i="1" s="1"/>
  <c r="T2446" i="1"/>
  <c r="U2446" i="1" s="1"/>
  <c r="T2454" i="1"/>
  <c r="U2454" i="1" s="1"/>
  <c r="T2476" i="1"/>
  <c r="U2476" i="1" s="1"/>
  <c r="T2483" i="1"/>
  <c r="U2483" i="1" s="1"/>
  <c r="T2499" i="1"/>
  <c r="U2499" i="1" s="1"/>
  <c r="T2514" i="1"/>
  <c r="U2514" i="1" s="1"/>
  <c r="T2541" i="1"/>
  <c r="U2541" i="1" s="1"/>
  <c r="T2553" i="1"/>
  <c r="U2553" i="1" s="1"/>
  <c r="T2583" i="1"/>
  <c r="U2583" i="1" s="1"/>
  <c r="T2608" i="1"/>
  <c r="U2608" i="1" s="1"/>
  <c r="T2620" i="1"/>
  <c r="U2620" i="1" s="1"/>
  <c r="T2650" i="1"/>
  <c r="U2650" i="1" s="1"/>
  <c r="T2676" i="1"/>
  <c r="U2676" i="1" s="1"/>
  <c r="T2694" i="1"/>
  <c r="U2694" i="1" s="1"/>
  <c r="T2711" i="1"/>
  <c r="U2711" i="1" s="1"/>
  <c r="T2717" i="1"/>
  <c r="U2717" i="1" s="1"/>
  <c r="T2738" i="1"/>
  <c r="U2738" i="1" s="1"/>
  <c r="T2749" i="1"/>
  <c r="U2749" i="1" s="1"/>
  <c r="T2759" i="1"/>
  <c r="U2759" i="1" s="1"/>
  <c r="T3101" i="1"/>
  <c r="U3101" i="1" s="1"/>
  <c r="T3349" i="1"/>
  <c r="U3349" i="1" s="1"/>
  <c r="AF8" i="15"/>
  <c r="AG8" i="15" s="1"/>
  <c r="AM8" i="15" s="1"/>
  <c r="T73" i="19"/>
  <c r="U73" i="19" s="1"/>
  <c r="T90" i="19"/>
  <c r="U90" i="19" s="1"/>
  <c r="T108" i="19"/>
  <c r="U108" i="19" s="1"/>
  <c r="T125" i="19"/>
  <c r="U125" i="19" s="1"/>
  <c r="T133" i="19"/>
  <c r="U133" i="19" s="1"/>
  <c r="T142" i="19"/>
  <c r="U142" i="19" s="1"/>
  <c r="T151" i="19"/>
  <c r="U151" i="19" s="1"/>
  <c r="T2189" i="1"/>
  <c r="U2189" i="1" s="1"/>
  <c r="T2212" i="1"/>
  <c r="U2212" i="1" s="1"/>
  <c r="T2220" i="1"/>
  <c r="U2220" i="1" s="1"/>
  <c r="T2228" i="1"/>
  <c r="U2228" i="1" s="1"/>
  <c r="T2257" i="1"/>
  <c r="U2257" i="1" s="1"/>
  <c r="T2290" i="1"/>
  <c r="U2290" i="1" s="1"/>
  <c r="T2313" i="1"/>
  <c r="U2313" i="1" s="1"/>
  <c r="T2321" i="1"/>
  <c r="U2321" i="1" s="1"/>
  <c r="T2336" i="1"/>
  <c r="U2336" i="1" s="1"/>
  <c r="T2343" i="1"/>
  <c r="U2343" i="1" s="1"/>
  <c r="T2350" i="1"/>
  <c r="U2350" i="1" s="1"/>
  <c r="T2358" i="1"/>
  <c r="U2358" i="1" s="1"/>
  <c r="T2366" i="1"/>
  <c r="U2366" i="1" s="1"/>
  <c r="T2388" i="1"/>
  <c r="U2388" i="1" s="1"/>
  <c r="T2409" i="1"/>
  <c r="U2409" i="1" s="1"/>
  <c r="T2426" i="1"/>
  <c r="U2426" i="1" s="1"/>
  <c r="T2493" i="1"/>
  <c r="U2493" i="1" s="1"/>
  <c r="T2509" i="1"/>
  <c r="U2509" i="1" s="1"/>
  <c r="T2523" i="1"/>
  <c r="U2523" i="1" s="1"/>
  <c r="T2530" i="1"/>
  <c r="U2530" i="1" s="1"/>
  <c r="T2543" i="1"/>
  <c r="U2543" i="1" s="1"/>
  <c r="T2567" i="1"/>
  <c r="U2567" i="1" s="1"/>
  <c r="T2573" i="1"/>
  <c r="U2573" i="1" s="1"/>
  <c r="T2579" i="1"/>
  <c r="U2579" i="1" s="1"/>
  <c r="T2584" i="1"/>
  <c r="U2584" i="1" s="1"/>
  <c r="T2603" i="1"/>
  <c r="U2603" i="1" s="1"/>
  <c r="T2609" i="1"/>
  <c r="U2609" i="1" s="1"/>
  <c r="T2615" i="1"/>
  <c r="U2615" i="1" s="1"/>
  <c r="T2621" i="1"/>
  <c r="U2621" i="1" s="1"/>
  <c r="T3333" i="1"/>
  <c r="U3333" i="1" s="1"/>
  <c r="AF26" i="15"/>
  <c r="AG26" i="15" s="1"/>
  <c r="AM26" i="15" s="1"/>
  <c r="T91" i="19"/>
  <c r="U91" i="19" s="1"/>
  <c r="T122" i="19"/>
  <c r="U122" i="19" s="1"/>
  <c r="T2209" i="1"/>
  <c r="U2209" i="1" s="1"/>
  <c r="T2223" i="1"/>
  <c r="U2223" i="1" s="1"/>
  <c r="T2235" i="1"/>
  <c r="U2235" i="1" s="1"/>
  <c r="T2249" i="1"/>
  <c r="U2249" i="1" s="1"/>
  <c r="T2261" i="1"/>
  <c r="U2261" i="1" s="1"/>
  <c r="T2274" i="1"/>
  <c r="U2274" i="1" s="1"/>
  <c r="T2289" i="1"/>
  <c r="U2289" i="1" s="1"/>
  <c r="T2316" i="1"/>
  <c r="U2316" i="1" s="1"/>
  <c r="T2342" i="1"/>
  <c r="U2342" i="1" s="1"/>
  <c r="T2354" i="1"/>
  <c r="U2354" i="1" s="1"/>
  <c r="T2418" i="1"/>
  <c r="U2418" i="1" s="1"/>
  <c r="T2432" i="1"/>
  <c r="U2432" i="1" s="1"/>
  <c r="T2477" i="1"/>
  <c r="U2477" i="1" s="1"/>
  <c r="T2551" i="1"/>
  <c r="U2551" i="1" s="1"/>
  <c r="T2560" i="1"/>
  <c r="U2560" i="1" s="1"/>
  <c r="T2587" i="1"/>
  <c r="U2587" i="1" s="1"/>
  <c r="T2596" i="1"/>
  <c r="U2596" i="1" s="1"/>
  <c r="T2624" i="1"/>
  <c r="U2624" i="1" s="1"/>
  <c r="T2633" i="1"/>
  <c r="U2633" i="1" s="1"/>
  <c r="T2658" i="1"/>
  <c r="U2658" i="1" s="1"/>
  <c r="T2666" i="1"/>
  <c r="U2666" i="1" s="1"/>
  <c r="T2675" i="1"/>
  <c r="U2675" i="1" s="1"/>
  <c r="T2737" i="1"/>
  <c r="U2737" i="1" s="1"/>
  <c r="T2775" i="1"/>
  <c r="U2775" i="1" s="1"/>
  <c r="T2781" i="1"/>
  <c r="U2781" i="1" s="1"/>
  <c r="T1906" i="1"/>
  <c r="U1906" i="1" s="1"/>
  <c r="T1911" i="1"/>
  <c r="U1911" i="1" s="1"/>
  <c r="T1916" i="1"/>
  <c r="U1916" i="1" s="1"/>
  <c r="T1925" i="1"/>
  <c r="U1925" i="1" s="1"/>
  <c r="T1941" i="1"/>
  <c r="U1941" i="1" s="1"/>
  <c r="T1960" i="1"/>
  <c r="U1960" i="1" s="1"/>
  <c r="T1965" i="1"/>
  <c r="U1965" i="1" s="1"/>
  <c r="T1970" i="1"/>
  <c r="U1970" i="1" s="1"/>
  <c r="T1980" i="1"/>
  <c r="U1980" i="1" s="1"/>
  <c r="T1985" i="1"/>
  <c r="U1985" i="1" s="1"/>
  <c r="T1995" i="1"/>
  <c r="U1995" i="1" s="1"/>
  <c r="T2000" i="1"/>
  <c r="U2000" i="1" s="1"/>
  <c r="T2016" i="1"/>
  <c r="U2016" i="1" s="1"/>
  <c r="T2026" i="1"/>
  <c r="U2026" i="1" s="1"/>
  <c r="T2031" i="1"/>
  <c r="U2031" i="1" s="1"/>
  <c r="T2036" i="1"/>
  <c r="U2036" i="1" s="1"/>
  <c r="T2051" i="1"/>
  <c r="U2051" i="1" s="1"/>
  <c r="T2056" i="1"/>
  <c r="U2056" i="1" s="1"/>
  <c r="T2066" i="1"/>
  <c r="U2066" i="1" s="1"/>
  <c r="T2082" i="1"/>
  <c r="U2082" i="1" s="1"/>
  <c r="T2107" i="1"/>
  <c r="U2107" i="1" s="1"/>
  <c r="T2113" i="1"/>
  <c r="U2113" i="1" s="1"/>
  <c r="T2148" i="1"/>
  <c r="U2148" i="1" s="1"/>
  <c r="T2158" i="1"/>
  <c r="U2158" i="1" s="1"/>
  <c r="T2164" i="1"/>
  <c r="U2164" i="1" s="1"/>
  <c r="T2173" i="1"/>
  <c r="U2173" i="1" s="1"/>
  <c r="T37" i="19"/>
  <c r="U37" i="19" s="1"/>
  <c r="T1798" i="1"/>
  <c r="U1798" i="1" s="1"/>
  <c r="T1814" i="1"/>
  <c r="U1814" i="1" s="1"/>
  <c r="T1835" i="1"/>
  <c r="U1835" i="1" s="1"/>
  <c r="T1850" i="1"/>
  <c r="U1850" i="1" s="1"/>
  <c r="T3336" i="1"/>
  <c r="U3336" i="1" s="1"/>
  <c r="T62" i="19"/>
  <c r="U62" i="19" s="1"/>
  <c r="T78" i="19"/>
  <c r="U78" i="19" s="1"/>
  <c r="T137" i="19"/>
  <c r="U137" i="19" s="1"/>
  <c r="T152" i="19"/>
  <c r="U152" i="19" s="1"/>
  <c r="T2236" i="1"/>
  <c r="U2236" i="1" s="1"/>
  <c r="T2262" i="1"/>
  <c r="U2262" i="1" s="1"/>
  <c r="T2276" i="1"/>
  <c r="U2276" i="1" s="1"/>
  <c r="T2355" i="1"/>
  <c r="U2355" i="1" s="1"/>
  <c r="T2369" i="1"/>
  <c r="U2369" i="1" s="1"/>
  <c r="T2381" i="1"/>
  <c r="U2381" i="1" s="1"/>
  <c r="T2419" i="1"/>
  <c r="U2419" i="1" s="1"/>
  <c r="T2457" i="1"/>
  <c r="U2457" i="1" s="1"/>
  <c r="T2467" i="1"/>
  <c r="U2467" i="1" s="1"/>
  <c r="T2478" i="1"/>
  <c r="U2478" i="1" s="1"/>
  <c r="T2502" i="1"/>
  <c r="U2502" i="1" s="1"/>
  <c r="T2552" i="1"/>
  <c r="U2552" i="1" s="1"/>
  <c r="T2570" i="1"/>
  <c r="U2570" i="1" s="1"/>
  <c r="T2667" i="1"/>
  <c r="U2667" i="1" s="1"/>
  <c r="T2683" i="1"/>
  <c r="U2683" i="1" s="1"/>
  <c r="T2698" i="1"/>
  <c r="U2698" i="1" s="1"/>
  <c r="T2705" i="1"/>
  <c r="U2705" i="1" s="1"/>
  <c r="T2712" i="1"/>
  <c r="U2712" i="1" s="1"/>
  <c r="T2719" i="1"/>
  <c r="U2719" i="1" s="1"/>
  <c r="T2744" i="1"/>
  <c r="U2744" i="1" s="1"/>
  <c r="T2757" i="1"/>
  <c r="U2757" i="1" s="1"/>
  <c r="T2763" i="1"/>
  <c r="U2763" i="1" s="1"/>
  <c r="T2769" i="1"/>
  <c r="U2769" i="1" s="1"/>
  <c r="T42" i="19"/>
  <c r="U42" i="19" s="1"/>
  <c r="T1901" i="1"/>
  <c r="U1901" i="1" s="1"/>
  <c r="T1921" i="1"/>
  <c r="U1921" i="1" s="1"/>
  <c r="T1931" i="1"/>
  <c r="U1931" i="1" s="1"/>
  <c r="T1946" i="1"/>
  <c r="U1946" i="1" s="1"/>
  <c r="T1951" i="1"/>
  <c r="U1951" i="1" s="1"/>
  <c r="T1976" i="1"/>
  <c r="U1976" i="1" s="1"/>
  <c r="T2006" i="1"/>
  <c r="U2006" i="1" s="1"/>
  <c r="T2011" i="1"/>
  <c r="U2011" i="1" s="1"/>
  <c r="T2022" i="1"/>
  <c r="U2022" i="1" s="1"/>
  <c r="T2041" i="1"/>
  <c r="U2041" i="1" s="1"/>
  <c r="T2062" i="1"/>
  <c r="U2062" i="1" s="1"/>
  <c r="T2072" i="1"/>
  <c r="U2072" i="1" s="1"/>
  <c r="T2077" i="1"/>
  <c r="U2077" i="1" s="1"/>
  <c r="T2088" i="1"/>
  <c r="U2088" i="1" s="1"/>
  <c r="T2093" i="1"/>
  <c r="U2093" i="1" s="1"/>
  <c r="T2098" i="1"/>
  <c r="U2098" i="1" s="1"/>
  <c r="T2103" i="1"/>
  <c r="U2103" i="1" s="1"/>
  <c r="T2119" i="1"/>
  <c r="U2119" i="1" s="1"/>
  <c r="T2124" i="1"/>
  <c r="U2124" i="1" s="1"/>
  <c r="T2129" i="1"/>
  <c r="U2129" i="1" s="1"/>
  <c r="T2134" i="1"/>
  <c r="U2134" i="1" s="1"/>
  <c r="T2139" i="1"/>
  <c r="U2139" i="1" s="1"/>
  <c r="T2144" i="1"/>
  <c r="U2144" i="1" s="1"/>
  <c r="T2153" i="1"/>
  <c r="U2153" i="1" s="1"/>
  <c r="T1788" i="1"/>
  <c r="U1788" i="1" s="1"/>
  <c r="T1793" i="1"/>
  <c r="U1793" i="1" s="1"/>
  <c r="T1804" i="1"/>
  <c r="U1804" i="1" s="1"/>
  <c r="T1809" i="1"/>
  <c r="U1809" i="1" s="1"/>
  <c r="T63" i="19"/>
  <c r="U63" i="19" s="1"/>
  <c r="T94" i="19"/>
  <c r="U94" i="19" s="1"/>
  <c r="T109" i="19"/>
  <c r="U109" i="19" s="1"/>
  <c r="T2186" i="1"/>
  <c r="U2186" i="1" s="1"/>
  <c r="T2211" i="1"/>
  <c r="U2211" i="1" s="1"/>
  <c r="T2225" i="1"/>
  <c r="U2225" i="1" s="1"/>
  <c r="T2238" i="1"/>
  <c r="U2238" i="1" s="1"/>
  <c r="T2251" i="1"/>
  <c r="U2251" i="1" s="1"/>
  <c r="T2305" i="1"/>
  <c r="U2305" i="1" s="1"/>
  <c r="T2331" i="1"/>
  <c r="U2331" i="1" s="1"/>
  <c r="T2370" i="1"/>
  <c r="U2370" i="1" s="1"/>
  <c r="T2395" i="1"/>
  <c r="U2395" i="1" s="1"/>
  <c r="T2434" i="1"/>
  <c r="U2434" i="1" s="1"/>
  <c r="T2468" i="1"/>
  <c r="U2468" i="1" s="1"/>
  <c r="T2490" i="1"/>
  <c r="U2490" i="1" s="1"/>
  <c r="T2503" i="1"/>
  <c r="U2503" i="1" s="1"/>
  <c r="T2562" i="1"/>
  <c r="U2562" i="1" s="1"/>
  <c r="T2580" i="1"/>
  <c r="U2580" i="1" s="1"/>
  <c r="T2588" i="1"/>
  <c r="U2588" i="1" s="1"/>
  <c r="T2598" i="1"/>
  <c r="U2598" i="1" s="1"/>
  <c r="T2607" i="1"/>
  <c r="U2607" i="1" s="1"/>
  <c r="T2616" i="1"/>
  <c r="U2616" i="1" s="1"/>
  <c r="T2625" i="1"/>
  <c r="U2625" i="1" s="1"/>
  <c r="T2634" i="1"/>
  <c r="U2634" i="1" s="1"/>
  <c r="T2642" i="1"/>
  <c r="U2642" i="1" s="1"/>
  <c r="T2684" i="1"/>
  <c r="U2684" i="1" s="1"/>
  <c r="T2732" i="1"/>
  <c r="U2732" i="1" s="1"/>
  <c r="T2751" i="1"/>
  <c r="U2751" i="1" s="1"/>
  <c r="T2776" i="1"/>
  <c r="U2776" i="1" s="1"/>
  <c r="T1907" i="1"/>
  <c r="U1907" i="1" s="1"/>
  <c r="T1912" i="1"/>
  <c r="U1912" i="1" s="1"/>
  <c r="T1926" i="1"/>
  <c r="U1926" i="1" s="1"/>
  <c r="T1937" i="1"/>
  <c r="U1937" i="1" s="1"/>
  <c r="T1956" i="1"/>
  <c r="U1956" i="1" s="1"/>
  <c r="T1971" i="1"/>
  <c r="U1971" i="1" s="1"/>
  <c r="T1981" i="1"/>
  <c r="U1981" i="1" s="1"/>
  <c r="T1986" i="1"/>
  <c r="U1986" i="1" s="1"/>
  <c r="T1991" i="1"/>
  <c r="U1991" i="1" s="1"/>
  <c r="T1996" i="1"/>
  <c r="U1996" i="1" s="1"/>
  <c r="T2017" i="1"/>
  <c r="U2017" i="1" s="1"/>
  <c r="T2032" i="1"/>
  <c r="U2032" i="1" s="1"/>
  <c r="T2052" i="1"/>
  <c r="U2052" i="1" s="1"/>
  <c r="T2057" i="1"/>
  <c r="U2057" i="1" s="1"/>
  <c r="T2067" i="1"/>
  <c r="U2067" i="1" s="1"/>
  <c r="T2083" i="1"/>
  <c r="U2083" i="1" s="1"/>
  <c r="T2108" i="1"/>
  <c r="U2108" i="1" s="1"/>
  <c r="T2114" i="1"/>
  <c r="U2114" i="1" s="1"/>
  <c r="T2159" i="1"/>
  <c r="U2159" i="1" s="1"/>
  <c r="T2169" i="1"/>
  <c r="U2169" i="1" s="1"/>
  <c r="T2174" i="1"/>
  <c r="U2174" i="1" s="1"/>
  <c r="T38" i="19"/>
  <c r="U38" i="19" s="1"/>
  <c r="T1799" i="1"/>
  <c r="U1799" i="1" s="1"/>
  <c r="T1815" i="1"/>
  <c r="U1815" i="1" s="1"/>
  <c r="T1825" i="1"/>
  <c r="U1825" i="1" s="1"/>
  <c r="T1836" i="1"/>
  <c r="U1836" i="1" s="1"/>
  <c r="T1846" i="1"/>
  <c r="U1846" i="1" s="1"/>
  <c r="T1861" i="1"/>
  <c r="U1861" i="1" s="1"/>
  <c r="T1881" i="1"/>
  <c r="U1881" i="1" s="1"/>
  <c r="T26" i="19"/>
  <c r="U26" i="19" s="1"/>
  <c r="T1194" i="1"/>
  <c r="U1194" i="1" s="1"/>
  <c r="T49" i="19"/>
  <c r="U49" i="19" s="1"/>
  <c r="T64" i="19"/>
  <c r="U64" i="19" s="1"/>
  <c r="T80" i="19"/>
  <c r="U80" i="19" s="1"/>
  <c r="T139" i="19"/>
  <c r="U139" i="19" s="1"/>
  <c r="T2199" i="1"/>
  <c r="U2199" i="1" s="1"/>
  <c r="T2306" i="1"/>
  <c r="U2306" i="1" s="1"/>
  <c r="T2357" i="1"/>
  <c r="U2357" i="1" s="1"/>
  <c r="T2371" i="1"/>
  <c r="U2371" i="1" s="1"/>
  <c r="T2396" i="1"/>
  <c r="U2396" i="1" s="1"/>
  <c r="T2408" i="1"/>
  <c r="U2408" i="1" s="1"/>
  <c r="T2422" i="1"/>
  <c r="U2422" i="1" s="1"/>
  <c r="T2447" i="1"/>
  <c r="U2447" i="1" s="1"/>
  <c r="T2504" i="1"/>
  <c r="U2504" i="1" s="1"/>
  <c r="T2515" i="1"/>
  <c r="U2515" i="1" s="1"/>
  <c r="T2525" i="1"/>
  <c r="U2525" i="1" s="1"/>
  <c r="T2535" i="1"/>
  <c r="U2535" i="1" s="1"/>
  <c r="T2599" i="1"/>
  <c r="U2599" i="1" s="1"/>
  <c r="T2626" i="1"/>
  <c r="U2626" i="1" s="1"/>
  <c r="T2651" i="1"/>
  <c r="U2651" i="1" s="1"/>
  <c r="T2677" i="1"/>
  <c r="U2677" i="1" s="1"/>
  <c r="T2692" i="1"/>
  <c r="U2692" i="1" s="1"/>
  <c r="T2699" i="1"/>
  <c r="U2699" i="1" s="1"/>
  <c r="T2706" i="1"/>
  <c r="U2706" i="1" s="1"/>
  <c r="T2720" i="1"/>
  <c r="U2720" i="1" s="1"/>
  <c r="T2726" i="1"/>
  <c r="U2726" i="1" s="1"/>
  <c r="T2739" i="1"/>
  <c r="U2739" i="1" s="1"/>
  <c r="T2745" i="1"/>
  <c r="U2745" i="1" s="1"/>
  <c r="T2752" i="1"/>
  <c r="U2752" i="1" s="1"/>
  <c r="T2764" i="1"/>
  <c r="U2764" i="1" s="1"/>
  <c r="T2770" i="1"/>
  <c r="U2770" i="1" s="1"/>
  <c r="T43" i="19"/>
  <c r="U43" i="19" s="1"/>
  <c r="T1917" i="1"/>
  <c r="U1917" i="1" s="1"/>
  <c r="T1932" i="1"/>
  <c r="U1932" i="1" s="1"/>
  <c r="T1942" i="1"/>
  <c r="U1942" i="1" s="1"/>
  <c r="T1947" i="1"/>
  <c r="U1947" i="1" s="1"/>
  <c r="T1952" i="1"/>
  <c r="U1952" i="1" s="1"/>
  <c r="T1961" i="1"/>
  <c r="U1961" i="1" s="1"/>
  <c r="T1966" i="1"/>
  <c r="U1966" i="1" s="1"/>
  <c r="T1977" i="1"/>
  <c r="U1977" i="1" s="1"/>
  <c r="T2001" i="1"/>
  <c r="U2001" i="1" s="1"/>
  <c r="T2007" i="1"/>
  <c r="U2007" i="1" s="1"/>
  <c r="T2023" i="1"/>
  <c r="U2023" i="1" s="1"/>
  <c r="T2027" i="1"/>
  <c r="U2027" i="1" s="1"/>
  <c r="T2037" i="1"/>
  <c r="U2037" i="1" s="1"/>
  <c r="T2042" i="1"/>
  <c r="U2042" i="1" s="1"/>
  <c r="T2063" i="1"/>
  <c r="U2063" i="1" s="1"/>
  <c r="T2078" i="1"/>
  <c r="U2078" i="1" s="1"/>
  <c r="T2089" i="1"/>
  <c r="U2089" i="1" s="1"/>
  <c r="T2094" i="1"/>
  <c r="U2094" i="1" s="1"/>
  <c r="T2125" i="1"/>
  <c r="U2125" i="1" s="1"/>
  <c r="T2130" i="1"/>
  <c r="U2130" i="1" s="1"/>
  <c r="T2140" i="1"/>
  <c r="U2140" i="1" s="1"/>
  <c r="T2149" i="1"/>
  <c r="U2149" i="1" s="1"/>
  <c r="T2154" i="1"/>
  <c r="U2154" i="1" s="1"/>
  <c r="T2165" i="1"/>
  <c r="U2165" i="1" s="1"/>
  <c r="T1789" i="1"/>
  <c r="U1789" i="1" s="1"/>
  <c r="T1794" i="1"/>
  <c r="U1794" i="1" s="1"/>
  <c r="T1805" i="1"/>
  <c r="U1805" i="1" s="1"/>
  <c r="T1810" i="1"/>
  <c r="U1810" i="1" s="1"/>
  <c r="T1821" i="1"/>
  <c r="U1821" i="1" s="1"/>
  <c r="T1831" i="1"/>
  <c r="U1831" i="1" s="1"/>
  <c r="T1842" i="1"/>
  <c r="U1842" i="1" s="1"/>
  <c r="T1851" i="1"/>
  <c r="U1851" i="1" s="1"/>
  <c r="T1856" i="1"/>
  <c r="U1856" i="1" s="1"/>
  <c r="T1866" i="1"/>
  <c r="U1866" i="1" s="1"/>
  <c r="T1871" i="1"/>
  <c r="U1871" i="1" s="1"/>
  <c r="T1876" i="1"/>
  <c r="U1876" i="1" s="1"/>
  <c r="T1887" i="1"/>
  <c r="U1887" i="1" s="1"/>
  <c r="T1892" i="1"/>
  <c r="U1892" i="1" s="1"/>
  <c r="T1898" i="1"/>
  <c r="U1898" i="1" s="1"/>
  <c r="T32" i="19"/>
  <c r="U32" i="19" s="1"/>
  <c r="T1204" i="1"/>
  <c r="U1204" i="1" s="1"/>
  <c r="T2908" i="1"/>
  <c r="U2908" i="1" s="1"/>
  <c r="T3431" i="1"/>
  <c r="U3431" i="1" s="1"/>
  <c r="T65" i="19"/>
  <c r="U65" i="19" s="1"/>
  <c r="T81" i="19"/>
  <c r="U81" i="19" s="1"/>
  <c r="T96" i="19"/>
  <c r="U96" i="19" s="1"/>
  <c r="T112" i="19"/>
  <c r="U112" i="19" s="1"/>
  <c r="T126" i="19"/>
  <c r="U126" i="19" s="1"/>
  <c r="T141" i="19"/>
  <c r="U141" i="19" s="1"/>
  <c r="T157" i="19"/>
  <c r="U157" i="19" s="1"/>
  <c r="T2227" i="1"/>
  <c r="U2227" i="1" s="1"/>
  <c r="T2240" i="1"/>
  <c r="U2240" i="1" s="1"/>
  <c r="T2253" i="1"/>
  <c r="U2253" i="1" s="1"/>
  <c r="T2265" i="1"/>
  <c r="U2265" i="1" s="1"/>
  <c r="T2280" i="1"/>
  <c r="U2280" i="1" s="1"/>
  <c r="T2320" i="1"/>
  <c r="U2320" i="1" s="1"/>
  <c r="T2346" i="1"/>
  <c r="U2346" i="1" s="1"/>
  <c r="T2423" i="1"/>
  <c r="U2423" i="1" s="1"/>
  <c r="T2459" i="1"/>
  <c r="U2459" i="1" s="1"/>
  <c r="T2470" i="1"/>
  <c r="U2470" i="1" s="1"/>
  <c r="T2480" i="1"/>
  <c r="U2480" i="1" s="1"/>
  <c r="T2492" i="1"/>
  <c r="U2492" i="1" s="1"/>
  <c r="T2526" i="1"/>
  <c r="U2526" i="1" s="1"/>
  <c r="T2536" i="1"/>
  <c r="U2536" i="1" s="1"/>
  <c r="T2554" i="1"/>
  <c r="U2554" i="1" s="1"/>
  <c r="T2589" i="1"/>
  <c r="U2589" i="1" s="1"/>
  <c r="T2627" i="1"/>
  <c r="U2627" i="1" s="1"/>
  <c r="T2644" i="1"/>
  <c r="U2644" i="1" s="1"/>
  <c r="T2669" i="1"/>
  <c r="U2669" i="1" s="1"/>
  <c r="T2700" i="1"/>
  <c r="U2700" i="1" s="1"/>
  <c r="T2758" i="1"/>
  <c r="U2758" i="1" s="1"/>
  <c r="T2777" i="1"/>
  <c r="U2777" i="1" s="1"/>
  <c r="T1902" i="1"/>
  <c r="U1902" i="1" s="1"/>
  <c r="T1908" i="1"/>
  <c r="U1908" i="1" s="1"/>
  <c r="T1922" i="1"/>
  <c r="U1922" i="1" s="1"/>
  <c r="T1927" i="1"/>
  <c r="U1927" i="1" s="1"/>
  <c r="T1938" i="1"/>
  <c r="U1938" i="1" s="1"/>
  <c r="T1972" i="1"/>
  <c r="U1972" i="1" s="1"/>
  <c r="T1992" i="1"/>
  <c r="U1992" i="1" s="1"/>
  <c r="T2012" i="1"/>
  <c r="U2012" i="1" s="1"/>
  <c r="T2018" i="1"/>
  <c r="U2018" i="1" s="1"/>
  <c r="T2033" i="1"/>
  <c r="U2033" i="1" s="1"/>
  <c r="T2058" i="1"/>
  <c r="U2058" i="1" s="1"/>
  <c r="T2068" i="1"/>
  <c r="U2068" i="1" s="1"/>
  <c r="T2073" i="1"/>
  <c r="U2073" i="1" s="1"/>
  <c r="T2084" i="1"/>
  <c r="U2084" i="1" s="1"/>
  <c r="T2099" i="1"/>
  <c r="U2099" i="1" s="1"/>
  <c r="T2104" i="1"/>
  <c r="U2104" i="1" s="1"/>
  <c r="T2109" i="1"/>
  <c r="U2109" i="1" s="1"/>
  <c r="T2115" i="1"/>
  <c r="U2115" i="1" s="1"/>
  <c r="T2120" i="1"/>
  <c r="U2120" i="1" s="1"/>
  <c r="T2135" i="1"/>
  <c r="U2135" i="1" s="1"/>
  <c r="T2145" i="1"/>
  <c r="U2145" i="1" s="1"/>
  <c r="T2160" i="1"/>
  <c r="U2160" i="1" s="1"/>
  <c r="T2170" i="1"/>
  <c r="U2170" i="1" s="1"/>
  <c r="T1800" i="1"/>
  <c r="U1800" i="1" s="1"/>
  <c r="T1826" i="1"/>
  <c r="U1826" i="1" s="1"/>
  <c r="T1847" i="1"/>
  <c r="U1847" i="1" s="1"/>
  <c r="T1882" i="1"/>
  <c r="U1882" i="1" s="1"/>
  <c r="T113" i="19"/>
  <c r="U113" i="19" s="1"/>
  <c r="T2188" i="1"/>
  <c r="U2188" i="1" s="1"/>
  <c r="T2201" i="1"/>
  <c r="U2201" i="1" s="1"/>
  <c r="T2241" i="1"/>
  <c r="U2241" i="1" s="1"/>
  <c r="T2254" i="1"/>
  <c r="U2254" i="1" s="1"/>
  <c r="T2266" i="1"/>
  <c r="U2266" i="1" s="1"/>
  <c r="T2308" i="1"/>
  <c r="U2308" i="1" s="1"/>
  <c r="T2335" i="1"/>
  <c r="U2335" i="1" s="1"/>
  <c r="T2347" i="1"/>
  <c r="U2347" i="1" s="1"/>
  <c r="T2373" i="1"/>
  <c r="U2373" i="1" s="1"/>
  <c r="T2385" i="1"/>
  <c r="U2385" i="1" s="1"/>
  <c r="T2449" i="1"/>
  <c r="U2449" i="1" s="1"/>
  <c r="T2460" i="1"/>
  <c r="U2460" i="1" s="1"/>
  <c r="T2471" i="1"/>
  <c r="U2471" i="1" s="1"/>
  <c r="T2537" i="1"/>
  <c r="U2537" i="1" s="1"/>
  <c r="T2546" i="1"/>
  <c r="U2546" i="1" s="1"/>
  <c r="T2555" i="1"/>
  <c r="U2555" i="1" s="1"/>
  <c r="T2600" i="1"/>
  <c r="U2600" i="1" s="1"/>
  <c r="T2619" i="1"/>
  <c r="U2619" i="1" s="1"/>
  <c r="T2628" i="1"/>
  <c r="U2628" i="1" s="1"/>
  <c r="T2636" i="1"/>
  <c r="U2636" i="1" s="1"/>
  <c r="T2661" i="1"/>
  <c r="U2661" i="1" s="1"/>
  <c r="T2670" i="1"/>
  <c r="U2670" i="1" s="1"/>
  <c r="T2693" i="1"/>
  <c r="U2693" i="1" s="1"/>
  <c r="T2707" i="1"/>
  <c r="U2707" i="1" s="1"/>
  <c r="T2721" i="1"/>
  <c r="U2721" i="1" s="1"/>
  <c r="T2727" i="1"/>
  <c r="U2727" i="1" s="1"/>
  <c r="T2734" i="1"/>
  <c r="U2734" i="1" s="1"/>
  <c r="T2753" i="1"/>
  <c r="U2753" i="1" s="1"/>
  <c r="T2765" i="1"/>
  <c r="U2765" i="1" s="1"/>
  <c r="T2771" i="1"/>
  <c r="U2771" i="1" s="1"/>
  <c r="T2778" i="1"/>
  <c r="U2778" i="1" s="1"/>
  <c r="T2783" i="1"/>
  <c r="U2783" i="1" s="1"/>
  <c r="T3076" i="1"/>
  <c r="U3076" i="1" s="1"/>
  <c r="T52" i="19"/>
  <c r="U52" i="19" s="1"/>
  <c r="T69" i="19"/>
  <c r="U69" i="19" s="1"/>
  <c r="T83" i="19"/>
  <c r="U83" i="19" s="1"/>
  <c r="T129" i="19"/>
  <c r="U129" i="19" s="1"/>
  <c r="T143" i="19"/>
  <c r="U143" i="19" s="1"/>
  <c r="T159" i="19"/>
  <c r="U159" i="19" s="1"/>
  <c r="T2229" i="1"/>
  <c r="U2229" i="1" s="1"/>
  <c r="T2255" i="1"/>
  <c r="U2255" i="1" s="1"/>
  <c r="T2282" i="1"/>
  <c r="U2282" i="1" s="1"/>
  <c r="T2297" i="1"/>
  <c r="U2297" i="1" s="1"/>
  <c r="T2361" i="1"/>
  <c r="U2361" i="1" s="1"/>
  <c r="T2374" i="1"/>
  <c r="U2374" i="1" s="1"/>
  <c r="T2425" i="1"/>
  <c r="U2425" i="1" s="1"/>
  <c r="T2461" i="1"/>
  <c r="U2461" i="1" s="1"/>
  <c r="T2494" i="1"/>
  <c r="U2494" i="1" s="1"/>
  <c r="T2528" i="1"/>
  <c r="U2528" i="1" s="1"/>
  <c r="T2565" i="1"/>
  <c r="U2565" i="1" s="1"/>
  <c r="T2574" i="1"/>
  <c r="U2574" i="1" s="1"/>
  <c r="T2637" i="1"/>
  <c r="U2637" i="1" s="1"/>
  <c r="T2645" i="1"/>
  <c r="U2645" i="1" s="1"/>
  <c r="T2653" i="1"/>
  <c r="U2653" i="1" s="1"/>
  <c r="T2662" i="1"/>
  <c r="U2662" i="1" s="1"/>
  <c r="T2678" i="1"/>
  <c r="U2678" i="1" s="1"/>
  <c r="T2701" i="1"/>
  <c r="U2701" i="1" s="1"/>
  <c r="T2715" i="1"/>
  <c r="U2715" i="1" s="1"/>
  <c r="T2728" i="1"/>
  <c r="U2728" i="1" s="1"/>
  <c r="T2740" i="1"/>
  <c r="U2740" i="1" s="1"/>
  <c r="T2747" i="1"/>
  <c r="U2747" i="1" s="1"/>
  <c r="T1903" i="1"/>
  <c r="U1903" i="1" s="1"/>
  <c r="T1918" i="1"/>
  <c r="U1918" i="1" s="1"/>
  <c r="T1928" i="1"/>
  <c r="U1928" i="1" s="1"/>
  <c r="T1943" i="1"/>
  <c r="U1943" i="1" s="1"/>
  <c r="T1953" i="1"/>
  <c r="U1953" i="1" s="1"/>
  <c r="T1973" i="1"/>
  <c r="U1973" i="1" s="1"/>
  <c r="T1978" i="1"/>
  <c r="U1978" i="1" s="1"/>
  <c r="T1993" i="1"/>
  <c r="U1993" i="1" s="1"/>
  <c r="T2008" i="1"/>
  <c r="U2008" i="1" s="1"/>
  <c r="T2013" i="1"/>
  <c r="U2013" i="1" s="1"/>
  <c r="T2019" i="1"/>
  <c r="U2019" i="1" s="1"/>
  <c r="T2024" i="1"/>
  <c r="U2024" i="1" s="1"/>
  <c r="T2034" i="1"/>
  <c r="U2034" i="1" s="1"/>
  <c r="T2043" i="1"/>
  <c r="U2043" i="1" s="1"/>
  <c r="T2048" i="1"/>
  <c r="U2048" i="1" s="1"/>
  <c r="T2059" i="1"/>
  <c r="U2059" i="1" s="1"/>
  <c r="T2064" i="1"/>
  <c r="U2064" i="1" s="1"/>
  <c r="T2069" i="1"/>
  <c r="U2069" i="1" s="1"/>
  <c r="T2074" i="1"/>
  <c r="U2074" i="1" s="1"/>
  <c r="T2085" i="1"/>
  <c r="U2085" i="1" s="1"/>
  <c r="T2090" i="1"/>
  <c r="U2090" i="1" s="1"/>
  <c r="T2095" i="1"/>
  <c r="U2095" i="1" s="1"/>
  <c r="T2100" i="1"/>
  <c r="U2100" i="1" s="1"/>
  <c r="T2110" i="1"/>
  <c r="U2110" i="1" s="1"/>
  <c r="T2121" i="1"/>
  <c r="U2121" i="1" s="1"/>
  <c r="T2136" i="1"/>
  <c r="U2136" i="1" s="1"/>
  <c r="T2146" i="1"/>
  <c r="U2146" i="1" s="1"/>
  <c r="T2161" i="1"/>
  <c r="U2161" i="1" s="1"/>
  <c r="T2166" i="1"/>
  <c r="U2166" i="1" s="1"/>
  <c r="T2171" i="1"/>
  <c r="U2171" i="1" s="1"/>
  <c r="T1790" i="1"/>
  <c r="U1790" i="1" s="1"/>
  <c r="T1827" i="1"/>
  <c r="U1827" i="1" s="1"/>
  <c r="T1832" i="1"/>
  <c r="U1832" i="1" s="1"/>
  <c r="T1843" i="1"/>
  <c r="U1843" i="1" s="1"/>
  <c r="T1867" i="1"/>
  <c r="U1867" i="1" s="1"/>
  <c r="T1883" i="1"/>
  <c r="U1883" i="1" s="1"/>
  <c r="T1888" i="1"/>
  <c r="U1888" i="1" s="1"/>
  <c r="T1191" i="1"/>
  <c r="U1191" i="1" s="1"/>
  <c r="T1205" i="1"/>
  <c r="U1205" i="1" s="1"/>
  <c r="T1241" i="1"/>
  <c r="U1241" i="1" s="1"/>
  <c r="T1251" i="1"/>
  <c r="U1251" i="1" s="1"/>
  <c r="T1255" i="1"/>
  <c r="U1255" i="1" s="1"/>
  <c r="T1260" i="1"/>
  <c r="U1260" i="1" s="1"/>
  <c r="T3078" i="1"/>
  <c r="U3078" i="1" s="1"/>
  <c r="T53" i="19"/>
  <c r="U53" i="19" s="1"/>
  <c r="T115" i="19"/>
  <c r="U115" i="19" s="1"/>
  <c r="T130" i="19"/>
  <c r="U130" i="19" s="1"/>
  <c r="T160" i="19"/>
  <c r="U160" i="19" s="1"/>
  <c r="T2203" i="1"/>
  <c r="U2203" i="1" s="1"/>
  <c r="T2243" i="1"/>
  <c r="U2243" i="1" s="1"/>
  <c r="T2256" i="1"/>
  <c r="U2256" i="1" s="1"/>
  <c r="T2269" i="1"/>
  <c r="U2269" i="1" s="1"/>
  <c r="T2283" i="1"/>
  <c r="U2283" i="1" s="1"/>
  <c r="T2324" i="1"/>
  <c r="U2324" i="1" s="1"/>
  <c r="T2375" i="1"/>
  <c r="U2375" i="1" s="1"/>
  <c r="T2387" i="1"/>
  <c r="U2387" i="1" s="1"/>
  <c r="T2400" i="1"/>
  <c r="U2400" i="1" s="1"/>
  <c r="T2462" i="1"/>
  <c r="U2462" i="1" s="1"/>
  <c r="T2473" i="1"/>
  <c r="U2473" i="1" s="1"/>
  <c r="T2484" i="1"/>
  <c r="U2484" i="1" s="1"/>
  <c r="T2538" i="1"/>
  <c r="U2538" i="1" s="1"/>
  <c r="T2548" i="1"/>
  <c r="U2548" i="1" s="1"/>
  <c r="T2557" i="1"/>
  <c r="U2557" i="1" s="1"/>
  <c r="T2566" i="1"/>
  <c r="U2566" i="1" s="1"/>
  <c r="T2575" i="1"/>
  <c r="U2575" i="1" s="1"/>
  <c r="T2592" i="1"/>
  <c r="U2592" i="1" s="1"/>
  <c r="T2629" i="1"/>
  <c r="U2629" i="1" s="1"/>
  <c r="T2654" i="1"/>
  <c r="U2654" i="1" s="1"/>
  <c r="T2671" i="1"/>
  <c r="U2671" i="1" s="1"/>
  <c r="T2687" i="1"/>
  <c r="U2687" i="1" s="1"/>
  <c r="T2722" i="1"/>
  <c r="U2722" i="1" s="1"/>
  <c r="T2741" i="1"/>
  <c r="U2741" i="1" s="1"/>
  <c r="T2754" i="1"/>
  <c r="U2754" i="1" s="1"/>
  <c r="T2760" i="1"/>
  <c r="U2760" i="1" s="1"/>
  <c r="T2766" i="1"/>
  <c r="U2766" i="1" s="1"/>
  <c r="T2772" i="1"/>
  <c r="U2772" i="1" s="1"/>
  <c r="T39" i="19"/>
  <c r="U39" i="19" s="1"/>
  <c r="T45" i="19"/>
  <c r="U45" i="19" s="1"/>
  <c r="AF10" i="15"/>
  <c r="AG10" i="15" s="1"/>
  <c r="AM10" i="15" s="1"/>
  <c r="T55" i="19"/>
  <c r="U55" i="19" s="1"/>
  <c r="T71" i="19"/>
  <c r="U71" i="19" s="1"/>
  <c r="T86" i="19"/>
  <c r="U86" i="19" s="1"/>
  <c r="T100" i="19"/>
  <c r="U100" i="19" s="1"/>
  <c r="T116" i="19"/>
  <c r="U116" i="19" s="1"/>
  <c r="T146" i="19"/>
  <c r="U146" i="19" s="1"/>
  <c r="T2192" i="1"/>
  <c r="U2192" i="1" s="1"/>
  <c r="T2204" i="1"/>
  <c r="U2204" i="1" s="1"/>
  <c r="T2219" i="1"/>
  <c r="U2219" i="1" s="1"/>
  <c r="T2244" i="1"/>
  <c r="U2244" i="1" s="1"/>
  <c r="T2270" i="1"/>
  <c r="U2270" i="1" s="1"/>
  <c r="T2285" i="1"/>
  <c r="U2285" i="1" s="1"/>
  <c r="T2299" i="1"/>
  <c r="U2299" i="1" s="1"/>
  <c r="T2312" i="1"/>
  <c r="U2312" i="1" s="1"/>
  <c r="T2349" i="1"/>
  <c r="U2349" i="1" s="1"/>
  <c r="T2401" i="1"/>
  <c r="U2401" i="1" s="1"/>
  <c r="T2414" i="1"/>
  <c r="U2414" i="1" s="1"/>
  <c r="T2451" i="1"/>
  <c r="U2451" i="1" s="1"/>
  <c r="T2496" i="1"/>
  <c r="U2496" i="1" s="1"/>
  <c r="T2508" i="1"/>
  <c r="U2508" i="1" s="1"/>
  <c r="T2519" i="1"/>
  <c r="U2519" i="1" s="1"/>
  <c r="T2529" i="1"/>
  <c r="U2529" i="1" s="1"/>
  <c r="T2639" i="1"/>
  <c r="U2639" i="1" s="1"/>
  <c r="T2646" i="1"/>
  <c r="U2646" i="1" s="1"/>
  <c r="T2664" i="1"/>
  <c r="U2664" i="1" s="1"/>
  <c r="T2680" i="1"/>
  <c r="U2680" i="1" s="1"/>
  <c r="T2688" i="1"/>
  <c r="U2688" i="1" s="1"/>
  <c r="T2716" i="1"/>
  <c r="U2716" i="1" s="1"/>
  <c r="T2729" i="1"/>
  <c r="U2729" i="1" s="1"/>
  <c r="T2735" i="1"/>
  <c r="U2735" i="1" s="1"/>
  <c r="T2748" i="1"/>
  <c r="U2748" i="1" s="1"/>
  <c r="T2779" i="1"/>
  <c r="U2779" i="1" s="1"/>
  <c r="T3217" i="1"/>
  <c r="U3217" i="1" s="1"/>
  <c r="AF12" i="15"/>
  <c r="AG12" i="15" s="1"/>
  <c r="AM12" i="15" s="1"/>
  <c r="T162" i="19"/>
  <c r="U162" i="19" s="1"/>
  <c r="T2180" i="1"/>
  <c r="U2180" i="1" s="1"/>
  <c r="T2193" i="1"/>
  <c r="U2193" i="1" s="1"/>
  <c r="T2205" i="1"/>
  <c r="U2205" i="1" s="1"/>
  <c r="T2271" i="1"/>
  <c r="U2271" i="1" s="1"/>
  <c r="T2326" i="1"/>
  <c r="U2326" i="1" s="1"/>
  <c r="T2339" i="1"/>
  <c r="U2339" i="1" s="1"/>
  <c r="T2415" i="1"/>
  <c r="U2415" i="1" s="1"/>
  <c r="T2475" i="1"/>
  <c r="U2475" i="1" s="1"/>
  <c r="T2549" i="1"/>
  <c r="U2549" i="1" s="1"/>
  <c r="T2568" i="1"/>
  <c r="U2568" i="1" s="1"/>
  <c r="T2613" i="1"/>
  <c r="U2613" i="1" s="1"/>
  <c r="T2681" i="1"/>
  <c r="U2681" i="1" s="1"/>
  <c r="T2689" i="1"/>
  <c r="U2689" i="1" s="1"/>
  <c r="T2696" i="1"/>
  <c r="U2696" i="1" s="1"/>
  <c r="T2710" i="1"/>
  <c r="U2710" i="1" s="1"/>
  <c r="T2742" i="1"/>
  <c r="U2742" i="1" s="1"/>
  <c r="T2755" i="1"/>
  <c r="U2755" i="1" s="1"/>
  <c r="T2773" i="1"/>
  <c r="U2773" i="1" s="1"/>
  <c r="T40" i="19"/>
  <c r="U40" i="19" s="1"/>
  <c r="T46" i="19"/>
  <c r="U46" i="19" s="1"/>
  <c r="T1910" i="1"/>
  <c r="U1910" i="1" s="1"/>
  <c r="T1924" i="1"/>
  <c r="U1924" i="1" s="1"/>
  <c r="T1929" i="1"/>
  <c r="U1929" i="1" s="1"/>
  <c r="T1935" i="1"/>
  <c r="U1935" i="1" s="1"/>
  <c r="T1940" i="1"/>
  <c r="U1940" i="1" s="1"/>
  <c r="T1944" i="1"/>
  <c r="U1944" i="1" s="1"/>
  <c r="T1964" i="1"/>
  <c r="U1964" i="1" s="1"/>
  <c r="T1974" i="1"/>
  <c r="U1974" i="1" s="1"/>
  <c r="T1979" i="1"/>
  <c r="U1979" i="1" s="1"/>
  <c r="T1989" i="1"/>
  <c r="U1989" i="1" s="1"/>
  <c r="T1994" i="1"/>
  <c r="U1994" i="1" s="1"/>
  <c r="T2004" i="1"/>
  <c r="U2004" i="1" s="1"/>
  <c r="T2009" i="1"/>
  <c r="U2009" i="1" s="1"/>
  <c r="T2025" i="1"/>
  <c r="U2025" i="1" s="1"/>
  <c r="T2035" i="1"/>
  <c r="U2035" i="1" s="1"/>
  <c r="T2060" i="1"/>
  <c r="U2060" i="1" s="1"/>
  <c r="T2065" i="1"/>
  <c r="U2065" i="1" s="1"/>
  <c r="T2091" i="1"/>
  <c r="U2091" i="1" s="1"/>
  <c r="T2106" i="1"/>
  <c r="U2106" i="1" s="1"/>
  <c r="T2117" i="1"/>
  <c r="U2117" i="1" s="1"/>
  <c r="T2137" i="1"/>
  <c r="U2137" i="1" s="1"/>
  <c r="T2147" i="1"/>
  <c r="U2147" i="1" s="1"/>
  <c r="T2172" i="1"/>
  <c r="U2172" i="1" s="1"/>
  <c r="T1802" i="1"/>
  <c r="U1802" i="1" s="1"/>
  <c r="T1818" i="1"/>
  <c r="U1818" i="1" s="1"/>
  <c r="T1828" i="1"/>
  <c r="U1828" i="1" s="1"/>
  <c r="T1839" i="1"/>
  <c r="U1839" i="1" s="1"/>
  <c r="T1844" i="1"/>
  <c r="U1844" i="1" s="1"/>
  <c r="T1854" i="1"/>
  <c r="U1854" i="1" s="1"/>
  <c r="T1859" i="1"/>
  <c r="U1859" i="1" s="1"/>
  <c r="T1868" i="1"/>
  <c r="U1868" i="1" s="1"/>
  <c r="T3221" i="1"/>
  <c r="U3221" i="1" s="1"/>
  <c r="AF17" i="15"/>
  <c r="AG17" i="15" s="1"/>
  <c r="AM17" i="15" s="1"/>
  <c r="T74" i="19"/>
  <c r="U74" i="19" s="1"/>
  <c r="T88" i="19"/>
  <c r="U88" i="19" s="1"/>
  <c r="T104" i="19"/>
  <c r="U104" i="19" s="1"/>
  <c r="T118" i="19"/>
  <c r="U118" i="19" s="1"/>
  <c r="T148" i="19"/>
  <c r="U148" i="19" s="1"/>
  <c r="T2194" i="1"/>
  <c r="U2194" i="1" s="1"/>
  <c r="T2207" i="1"/>
  <c r="U2207" i="1" s="1"/>
  <c r="T2247" i="1"/>
  <c r="U2247" i="1" s="1"/>
  <c r="T2258" i="1"/>
  <c r="U2258" i="1" s="1"/>
  <c r="T2365" i="1"/>
  <c r="U2365" i="1" s="1"/>
  <c r="T2416" i="1"/>
  <c r="U2416" i="1" s="1"/>
  <c r="T2430" i="1"/>
  <c r="U2430" i="1" s="1"/>
  <c r="T2510" i="1"/>
  <c r="U2510" i="1" s="1"/>
  <c r="T2521" i="1"/>
  <c r="U2521" i="1" s="1"/>
  <c r="T2531" i="1"/>
  <c r="U2531" i="1" s="1"/>
  <c r="T2540" i="1"/>
  <c r="U2540" i="1" s="1"/>
  <c r="T2559" i="1"/>
  <c r="U2559" i="1" s="1"/>
  <c r="T2577" i="1"/>
  <c r="U2577" i="1" s="1"/>
  <c r="T2594" i="1"/>
  <c r="U2594" i="1" s="1"/>
  <c r="T2604" i="1"/>
  <c r="U2604" i="1" s="1"/>
  <c r="T2622" i="1"/>
  <c r="U2622" i="1" s="1"/>
  <c r="T2631" i="1"/>
  <c r="U2631" i="1" s="1"/>
  <c r="T2640" i="1"/>
  <c r="U2640" i="1" s="1"/>
  <c r="T2656" i="1"/>
  <c r="U2656" i="1" s="1"/>
  <c r="T2665" i="1"/>
  <c r="U2665" i="1" s="1"/>
  <c r="T2724" i="1"/>
  <c r="U2724" i="1" s="1"/>
  <c r="T2730" i="1"/>
  <c r="U2730" i="1" s="1"/>
  <c r="T2736" i="1"/>
  <c r="U2736" i="1" s="1"/>
  <c r="T2761" i="1"/>
  <c r="U2761" i="1" s="1"/>
  <c r="T2780" i="1"/>
  <c r="U2780" i="1" s="1"/>
  <c r="T3241" i="1"/>
  <c r="U3241" i="1" s="1"/>
  <c r="AF22" i="15"/>
  <c r="AG22" i="15" s="1"/>
  <c r="AM22" i="15" s="1"/>
  <c r="T60" i="19"/>
  <c r="U60" i="19" s="1"/>
  <c r="T105" i="19"/>
  <c r="U105" i="19" s="1"/>
  <c r="T134" i="19"/>
  <c r="U134" i="19" s="1"/>
  <c r="T2182" i="1"/>
  <c r="U2182" i="1" s="1"/>
  <c r="T2195" i="1"/>
  <c r="U2195" i="1" s="1"/>
  <c r="T2208" i="1"/>
  <c r="U2208" i="1" s="1"/>
  <c r="T2221" i="1"/>
  <c r="U2221" i="1" s="1"/>
  <c r="T2234" i="1"/>
  <c r="U2234" i="1" s="1"/>
  <c r="T2248" i="1"/>
  <c r="U2248" i="1" s="1"/>
  <c r="T2273" i="1"/>
  <c r="U2273" i="1" s="1"/>
  <c r="T2341" i="1"/>
  <c r="U2341" i="1" s="1"/>
  <c r="T2431" i="1"/>
  <c r="U2431" i="1" s="1"/>
  <c r="T2443" i="1"/>
  <c r="U2443" i="1" s="1"/>
  <c r="T2455" i="1"/>
  <c r="U2455" i="1" s="1"/>
  <c r="T2488" i="1"/>
  <c r="U2488" i="1" s="1"/>
  <c r="T2500" i="1"/>
  <c r="U2500" i="1" s="1"/>
  <c r="T2522" i="1"/>
  <c r="U2522" i="1" s="1"/>
  <c r="T2550" i="1"/>
  <c r="U2550" i="1" s="1"/>
  <c r="T2569" i="1"/>
  <c r="U2569" i="1" s="1"/>
  <c r="T2578" i="1"/>
  <c r="U2578" i="1" s="1"/>
  <c r="T2586" i="1"/>
  <c r="U2586" i="1" s="1"/>
  <c r="T2595" i="1"/>
  <c r="U2595" i="1" s="1"/>
  <c r="T2605" i="1"/>
  <c r="U2605" i="1" s="1"/>
  <c r="T2614" i="1"/>
  <c r="U2614" i="1" s="1"/>
  <c r="T2632" i="1"/>
  <c r="U2632" i="1" s="1"/>
  <c r="T2657" i="1"/>
  <c r="U2657" i="1" s="1"/>
  <c r="T2682" i="1"/>
  <c r="U2682" i="1" s="1"/>
  <c r="T2690" i="1"/>
  <c r="U2690" i="1" s="1"/>
  <c r="T2704" i="1"/>
  <c r="U2704" i="1" s="1"/>
  <c r="T2718" i="1"/>
  <c r="U2718" i="1" s="1"/>
  <c r="T2731" i="1"/>
  <c r="U2731" i="1" s="1"/>
  <c r="T2743" i="1"/>
  <c r="U2743" i="1" s="1"/>
  <c r="T2750" i="1"/>
  <c r="U2750" i="1" s="1"/>
  <c r="T2756" i="1"/>
  <c r="U2756" i="1" s="1"/>
  <c r="T2762" i="1"/>
  <c r="U2762" i="1" s="1"/>
  <c r="T2768" i="1"/>
  <c r="U2768" i="1" s="1"/>
  <c r="T2774" i="1"/>
  <c r="U2774" i="1" s="1"/>
  <c r="T41" i="19"/>
  <c r="U41" i="19" s="1"/>
  <c r="T47" i="19"/>
  <c r="U47" i="19" s="1"/>
  <c r="T1930" i="1"/>
  <c r="U1930" i="1" s="1"/>
  <c r="T1936" i="1"/>
  <c r="U1936" i="1" s="1"/>
  <c r="T1945" i="1"/>
  <c r="U1945" i="1" s="1"/>
  <c r="T1950" i="1"/>
  <c r="U1950" i="1" s="1"/>
  <c r="T1955" i="1"/>
  <c r="U1955" i="1" s="1"/>
  <c r="T1975" i="1"/>
  <c r="U1975" i="1" s="1"/>
  <c r="T1990" i="1"/>
  <c r="U1990" i="1" s="1"/>
  <c r="T2005" i="1"/>
  <c r="U2005" i="1" s="1"/>
  <c r="T2010" i="1"/>
  <c r="U2010" i="1" s="1"/>
  <c r="T2021" i="1"/>
  <c r="U2021" i="1" s="1"/>
  <c r="T2061" i="1"/>
  <c r="U2061" i="1" s="1"/>
  <c r="T2087" i="1"/>
  <c r="U2087" i="1" s="1"/>
  <c r="T2092" i="1"/>
  <c r="U2092" i="1" s="1"/>
  <c r="T2097" i="1"/>
  <c r="U2097" i="1" s="1"/>
  <c r="T2118" i="1"/>
  <c r="U2118" i="1" s="1"/>
  <c r="T2123" i="1"/>
  <c r="U2123" i="1" s="1"/>
  <c r="T2133" i="1"/>
  <c r="U2133" i="1" s="1"/>
  <c r="T2138" i="1"/>
  <c r="U2138" i="1" s="1"/>
  <c r="T2152" i="1"/>
  <c r="U2152" i="1" s="1"/>
  <c r="T2168" i="1"/>
  <c r="U2168" i="1" s="1"/>
  <c r="T1969" i="1"/>
  <c r="U1969" i="1" s="1"/>
  <c r="T1984" i="1"/>
  <c r="U1984" i="1" s="1"/>
  <c r="T1999" i="1"/>
  <c r="U1999" i="1" s="1"/>
  <c r="T2015" i="1"/>
  <c r="U2015" i="1" s="1"/>
  <c r="T2030" i="1"/>
  <c r="U2030" i="1" s="1"/>
  <c r="T2055" i="1"/>
  <c r="U2055" i="1" s="1"/>
  <c r="T2071" i="1"/>
  <c r="U2071" i="1" s="1"/>
  <c r="T2102" i="1"/>
  <c r="U2102" i="1" s="1"/>
  <c r="T2163" i="1"/>
  <c r="U2163" i="1" s="1"/>
  <c r="T1796" i="1"/>
  <c r="U1796" i="1" s="1"/>
  <c r="T1808" i="1"/>
  <c r="U1808" i="1" s="1"/>
  <c r="T1820" i="1"/>
  <c r="U1820" i="1" s="1"/>
  <c r="T1830" i="1"/>
  <c r="U1830" i="1" s="1"/>
  <c r="T1841" i="1"/>
  <c r="U1841" i="1" s="1"/>
  <c r="T1875" i="1"/>
  <c r="U1875" i="1" s="1"/>
  <c r="T1891" i="1"/>
  <c r="U1891" i="1" s="1"/>
  <c r="T34" i="19"/>
  <c r="U34" i="19" s="1"/>
  <c r="T1988" i="1"/>
  <c r="U1988" i="1" s="1"/>
  <c r="T2003" i="1"/>
  <c r="U2003" i="1" s="1"/>
  <c r="T2105" i="1"/>
  <c r="U2105" i="1" s="1"/>
  <c r="T1812" i="1"/>
  <c r="U1812" i="1" s="1"/>
  <c r="T1853" i="1"/>
  <c r="U1853" i="1" s="1"/>
  <c r="T1869" i="1"/>
  <c r="U1869" i="1" s="1"/>
  <c r="T1878" i="1"/>
  <c r="U1878" i="1" s="1"/>
  <c r="T1885" i="1"/>
  <c r="U1885" i="1" s="1"/>
  <c r="T1894" i="1"/>
  <c r="U1894" i="1" s="1"/>
  <c r="T27" i="19"/>
  <c r="U27" i="19" s="1"/>
  <c r="T35" i="19"/>
  <c r="U35" i="19" s="1"/>
  <c r="T1250" i="1"/>
  <c r="U1250" i="1" s="1"/>
  <c r="T1269" i="1"/>
  <c r="U1269" i="1" s="1"/>
  <c r="T1280" i="1"/>
  <c r="U1280" i="1" s="1"/>
  <c r="T1298" i="1"/>
  <c r="U1298" i="1" s="1"/>
  <c r="T1303" i="1"/>
  <c r="U1303" i="1" s="1"/>
  <c r="T1318" i="1"/>
  <c r="U1318" i="1" s="1"/>
  <c r="T1342" i="1"/>
  <c r="U1342" i="1" s="1"/>
  <c r="T1356" i="1"/>
  <c r="U1356" i="1" s="1"/>
  <c r="T1371" i="1"/>
  <c r="U1371" i="1" s="1"/>
  <c r="T1376" i="1"/>
  <c r="U1376" i="1" s="1"/>
  <c r="T1395" i="1"/>
  <c r="U1395" i="1" s="1"/>
  <c r="T1424" i="1"/>
  <c r="U1424" i="1" s="1"/>
  <c r="T1443" i="1"/>
  <c r="U1443" i="1" s="1"/>
  <c r="T1453" i="1"/>
  <c r="U1453" i="1" s="1"/>
  <c r="T1458" i="1"/>
  <c r="U1458" i="1" s="1"/>
  <c r="T1463" i="1"/>
  <c r="U1463" i="1" s="1"/>
  <c r="T1468" i="1"/>
  <c r="U1468" i="1" s="1"/>
  <c r="T1483" i="1"/>
  <c r="U1483" i="1" s="1"/>
  <c r="T1488" i="1"/>
  <c r="U1488" i="1" s="1"/>
  <c r="T1503" i="1"/>
  <c r="U1503" i="1" s="1"/>
  <c r="T1507" i="1"/>
  <c r="U1507" i="1" s="1"/>
  <c r="T1512" i="1"/>
  <c r="U1512" i="1" s="1"/>
  <c r="T1533" i="1"/>
  <c r="U1533" i="1" s="1"/>
  <c r="T1538" i="1"/>
  <c r="U1538" i="1" s="1"/>
  <c r="T1548" i="1"/>
  <c r="U1548" i="1" s="1"/>
  <c r="T1558" i="1"/>
  <c r="U1558" i="1" s="1"/>
  <c r="T1563" i="1"/>
  <c r="U1563" i="1" s="1"/>
  <c r="T1567" i="1"/>
  <c r="U1567" i="1" s="1"/>
  <c r="T1606" i="1"/>
  <c r="U1606" i="1" s="1"/>
  <c r="T1637" i="1"/>
  <c r="U1637" i="1" s="1"/>
  <c r="T1641" i="1"/>
  <c r="U1641" i="1" s="1"/>
  <c r="T1662" i="1"/>
  <c r="U1662" i="1" s="1"/>
  <c r="T1667" i="1"/>
  <c r="U1667" i="1" s="1"/>
  <c r="T1672" i="1"/>
  <c r="U1672" i="1" s="1"/>
  <c r="T1676" i="1"/>
  <c r="U1676" i="1" s="1"/>
  <c r="T1681" i="1"/>
  <c r="U1681" i="1" s="1"/>
  <c r="T1692" i="1"/>
  <c r="U1692" i="1" s="1"/>
  <c r="T1722" i="1"/>
  <c r="U1722" i="1" s="1"/>
  <c r="T1727" i="1"/>
  <c r="U1727" i="1" s="1"/>
  <c r="T1736" i="1"/>
  <c r="U1736" i="1" s="1"/>
  <c r="T1741" i="1"/>
  <c r="U1741" i="1" s="1"/>
  <c r="T1746" i="1"/>
  <c r="U1746" i="1" s="1"/>
  <c r="T1751" i="1"/>
  <c r="U1751" i="1" s="1"/>
  <c r="T1761" i="1"/>
  <c r="U1761" i="1" s="1"/>
  <c r="T1766" i="1"/>
  <c r="U1766" i="1" s="1"/>
  <c r="T1914" i="1"/>
  <c r="U1914" i="1" s="1"/>
  <c r="T1958" i="1"/>
  <c r="U1958" i="1" s="1"/>
  <c r="T2020" i="1"/>
  <c r="U2020" i="1" s="1"/>
  <c r="T2075" i="1"/>
  <c r="U2075" i="1" s="1"/>
  <c r="T2122" i="1"/>
  <c r="U2122" i="1" s="1"/>
  <c r="T2151" i="1"/>
  <c r="U2151" i="1" s="1"/>
  <c r="T2167" i="1"/>
  <c r="U2167" i="1" s="1"/>
  <c r="T1787" i="1"/>
  <c r="U1787" i="1" s="1"/>
  <c r="T1823" i="1"/>
  <c r="U1823" i="1" s="1"/>
  <c r="T1833" i="1"/>
  <c r="U1833" i="1" s="1"/>
  <c r="T1862" i="1"/>
  <c r="U1862" i="1" s="1"/>
  <c r="T28" i="19"/>
  <c r="U28" i="19" s="1"/>
  <c r="T1900" i="1"/>
  <c r="U1900" i="1" s="1"/>
  <c r="T1915" i="1"/>
  <c r="U1915" i="1" s="1"/>
  <c r="T1959" i="1"/>
  <c r="U1959" i="1" s="1"/>
  <c r="T2076" i="1"/>
  <c r="U2076" i="1" s="1"/>
  <c r="T1801" i="1"/>
  <c r="U1801" i="1" s="1"/>
  <c r="T1813" i="1"/>
  <c r="U1813" i="1" s="1"/>
  <c r="T1834" i="1"/>
  <c r="U1834" i="1" s="1"/>
  <c r="T1870" i="1"/>
  <c r="U1870" i="1" s="1"/>
  <c r="T1879" i="1"/>
  <c r="U1879" i="1" s="1"/>
  <c r="T1886" i="1"/>
  <c r="U1886" i="1" s="1"/>
  <c r="T1895" i="1"/>
  <c r="U1895" i="1" s="1"/>
  <c r="T1195" i="1"/>
  <c r="U1195" i="1" s="1"/>
  <c r="T1201" i="1"/>
  <c r="U1201" i="1" s="1"/>
  <c r="T1212" i="1"/>
  <c r="U1212" i="1" s="1"/>
  <c r="T1240" i="1"/>
  <c r="U1240" i="1" s="1"/>
  <c r="T1265" i="1"/>
  <c r="U1265" i="1" s="1"/>
  <c r="T1270" i="1"/>
  <c r="U1270" i="1" s="1"/>
  <c r="T1285" i="1"/>
  <c r="U1285" i="1" s="1"/>
  <c r="T1299" i="1"/>
  <c r="U1299" i="1" s="1"/>
  <c r="T1304" i="1"/>
  <c r="U1304" i="1" s="1"/>
  <c r="T1309" i="1"/>
  <c r="U1309" i="1" s="1"/>
  <c r="T1313" i="1"/>
  <c r="U1313" i="1" s="1"/>
  <c r="T1343" i="1"/>
  <c r="U1343" i="1" s="1"/>
  <c r="T1352" i="1"/>
  <c r="U1352" i="1" s="1"/>
  <c r="T1372" i="1"/>
  <c r="U1372" i="1" s="1"/>
  <c r="T1386" i="1"/>
  <c r="U1386" i="1" s="1"/>
  <c r="T1391" i="1"/>
  <c r="U1391" i="1" s="1"/>
  <c r="T1401" i="1"/>
  <c r="U1401" i="1" s="1"/>
  <c r="T1425" i="1"/>
  <c r="U1425" i="1" s="1"/>
  <c r="T1439" i="1"/>
  <c r="U1439" i="1" s="1"/>
  <c r="T1459" i="1"/>
  <c r="U1459" i="1" s="1"/>
  <c r="T1469" i="1"/>
  <c r="U1469" i="1" s="1"/>
  <c r="T1474" i="1"/>
  <c r="U1474" i="1" s="1"/>
  <c r="T1484" i="1"/>
  <c r="U1484" i="1" s="1"/>
  <c r="T1494" i="1"/>
  <c r="U1494" i="1" s="1"/>
  <c r="T1513" i="1"/>
  <c r="U1513" i="1" s="1"/>
  <c r="T1549" i="1"/>
  <c r="U1549" i="1" s="1"/>
  <c r="T1554" i="1"/>
  <c r="U1554" i="1" s="1"/>
  <c r="T1559" i="1"/>
  <c r="U1559" i="1" s="1"/>
  <c r="T1572" i="1"/>
  <c r="U1572" i="1" s="1"/>
  <c r="T1597" i="1"/>
  <c r="U1597" i="1" s="1"/>
  <c r="T1607" i="1"/>
  <c r="U1607" i="1" s="1"/>
  <c r="T1628" i="1"/>
  <c r="U1628" i="1" s="1"/>
  <c r="T1642" i="1"/>
  <c r="U1642" i="1" s="1"/>
  <c r="T1663" i="1"/>
  <c r="U1663" i="1" s="1"/>
  <c r="T1668" i="1"/>
  <c r="U1668" i="1" s="1"/>
  <c r="T1682" i="1"/>
  <c r="U1682" i="1" s="1"/>
  <c r="T1687" i="1"/>
  <c r="U1687" i="1" s="1"/>
  <c r="T1718" i="1"/>
  <c r="U1718" i="1" s="1"/>
  <c r="T1737" i="1"/>
  <c r="U1737" i="1" s="1"/>
  <c r="T1742" i="1"/>
  <c r="U1742" i="1" s="1"/>
  <c r="T1752" i="1"/>
  <c r="U1752" i="1" s="1"/>
  <c r="T1757" i="1"/>
  <c r="U1757" i="1" s="1"/>
  <c r="T1781" i="1"/>
  <c r="U1781" i="1" s="1"/>
  <c r="T1933" i="1"/>
  <c r="U1933" i="1" s="1"/>
  <c r="T1948" i="1"/>
  <c r="U1948" i="1" s="1"/>
  <c r="T1962" i="1"/>
  <c r="U1962" i="1" s="1"/>
  <c r="T2038" i="1"/>
  <c r="U2038" i="1" s="1"/>
  <c r="T2079" i="1"/>
  <c r="U2079" i="1" s="1"/>
  <c r="T2126" i="1"/>
  <c r="U2126" i="1" s="1"/>
  <c r="T2141" i="1"/>
  <c r="U2141" i="1" s="1"/>
  <c r="T2155" i="1"/>
  <c r="U2155" i="1" s="1"/>
  <c r="T1824" i="1"/>
  <c r="U1824" i="1" s="1"/>
  <c r="T1845" i="1"/>
  <c r="U1845" i="1" s="1"/>
  <c r="T1863" i="1"/>
  <c r="U1863" i="1" s="1"/>
  <c r="T1872" i="1"/>
  <c r="U1872" i="1" s="1"/>
  <c r="T29" i="19"/>
  <c r="U29" i="19" s="1"/>
  <c r="T44" i="19"/>
  <c r="U44" i="19" s="1"/>
  <c r="T1934" i="1"/>
  <c r="U1934" i="1" s="1"/>
  <c r="T1963" i="1"/>
  <c r="U1963" i="1" s="1"/>
  <c r="T2080" i="1"/>
  <c r="U2080" i="1" s="1"/>
  <c r="T2127" i="1"/>
  <c r="U2127" i="1" s="1"/>
  <c r="T2142" i="1"/>
  <c r="U2142" i="1" s="1"/>
  <c r="T2156" i="1"/>
  <c r="U2156" i="1" s="1"/>
  <c r="T1855" i="1"/>
  <c r="U1855" i="1" s="1"/>
  <c r="T1896" i="1"/>
  <c r="U1896" i="1" s="1"/>
  <c r="T1904" i="1"/>
  <c r="U1904" i="1" s="1"/>
  <c r="T1919" i="1"/>
  <c r="U1919" i="1" s="1"/>
  <c r="T1949" i="1"/>
  <c r="U1949" i="1" s="1"/>
  <c r="T2039" i="1"/>
  <c r="U2039" i="1" s="1"/>
  <c r="T2049" i="1"/>
  <c r="U2049" i="1" s="1"/>
  <c r="T2096" i="1"/>
  <c r="U2096" i="1" s="1"/>
  <c r="T2111" i="1"/>
  <c r="U2111" i="1" s="1"/>
  <c r="T36" i="19"/>
  <c r="U36" i="19" s="1"/>
  <c r="T1791" i="1"/>
  <c r="U1791" i="1" s="1"/>
  <c r="T1803" i="1"/>
  <c r="U1803" i="1" s="1"/>
  <c r="T1816" i="1"/>
  <c r="U1816" i="1" s="1"/>
  <c r="T1837" i="1"/>
  <c r="U1837" i="1" s="1"/>
  <c r="T1864" i="1"/>
  <c r="U1864" i="1" s="1"/>
  <c r="T1873" i="1"/>
  <c r="U1873" i="1" s="1"/>
  <c r="T1880" i="1"/>
  <c r="U1880" i="1" s="1"/>
  <c r="T1889" i="1"/>
  <c r="U1889" i="1" s="1"/>
  <c r="T30" i="19"/>
  <c r="U30" i="19" s="1"/>
  <c r="T1190" i="1"/>
  <c r="U1190" i="1" s="1"/>
  <c r="T1202" i="1"/>
  <c r="U1202" i="1" s="1"/>
  <c r="T1208" i="1"/>
  <c r="U1208" i="1" s="1"/>
  <c r="T1213" i="1"/>
  <c r="U1213" i="1" s="1"/>
  <c r="T1219" i="1"/>
  <c r="U1219" i="1" s="1"/>
  <c r="T1236" i="1"/>
  <c r="U1236" i="1" s="1"/>
  <c r="T1252" i="1"/>
  <c r="U1252" i="1" s="1"/>
  <c r="T1286" i="1"/>
  <c r="U1286" i="1" s="1"/>
  <c r="T1291" i="1"/>
  <c r="U1291" i="1" s="1"/>
  <c r="T1300" i="1"/>
  <c r="U1300" i="1" s="1"/>
  <c r="T1305" i="1"/>
  <c r="U1305" i="1" s="1"/>
  <c r="T1310" i="1"/>
  <c r="U1310" i="1" s="1"/>
  <c r="T1320" i="1"/>
  <c r="U1320" i="1" s="1"/>
  <c r="T1344" i="1"/>
  <c r="U1344" i="1" s="1"/>
  <c r="T1358" i="1"/>
  <c r="U1358" i="1" s="1"/>
  <c r="T1364" i="1"/>
  <c r="U1364" i="1" s="1"/>
  <c r="T1373" i="1"/>
  <c r="U1373" i="1" s="1"/>
  <c r="T1378" i="1"/>
  <c r="U1378" i="1" s="1"/>
  <c r="T1383" i="1"/>
  <c r="U1383" i="1" s="1"/>
  <c r="T1392" i="1"/>
  <c r="U1392" i="1" s="1"/>
  <c r="T1397" i="1"/>
  <c r="U1397" i="1" s="1"/>
  <c r="T1402" i="1"/>
  <c r="U1402" i="1" s="1"/>
  <c r="T1426" i="1"/>
  <c r="U1426" i="1" s="1"/>
  <c r="T1440" i="1"/>
  <c r="U1440" i="1" s="1"/>
  <c r="T1445" i="1"/>
  <c r="U1445" i="1" s="1"/>
  <c r="T1450" i="1"/>
  <c r="U1450" i="1" s="1"/>
  <c r="T1475" i="1"/>
  <c r="U1475" i="1" s="1"/>
  <c r="T1490" i="1"/>
  <c r="U1490" i="1" s="1"/>
  <c r="T1495" i="1"/>
  <c r="U1495" i="1" s="1"/>
  <c r="T1500" i="1"/>
  <c r="U1500" i="1" s="1"/>
  <c r="T1509" i="1"/>
  <c r="U1509" i="1" s="1"/>
  <c r="T1535" i="1"/>
  <c r="U1535" i="1" s="1"/>
  <c r="T1555" i="1"/>
  <c r="U1555" i="1" s="1"/>
  <c r="T1560" i="1"/>
  <c r="U1560" i="1" s="1"/>
  <c r="T1569" i="1"/>
  <c r="U1569" i="1" s="1"/>
  <c r="T1579" i="1"/>
  <c r="U1579" i="1" s="1"/>
  <c r="T1584" i="1"/>
  <c r="U1584" i="1" s="1"/>
  <c r="T1589" i="1"/>
  <c r="U1589" i="1" s="1"/>
  <c r="T1608" i="1"/>
  <c r="U1608" i="1" s="1"/>
  <c r="T1619" i="1"/>
  <c r="U1619" i="1" s="1"/>
  <c r="T1624" i="1"/>
  <c r="U1624" i="1" s="1"/>
  <c r="T1649" i="1"/>
  <c r="U1649" i="1" s="1"/>
  <c r="T1659" i="1"/>
  <c r="U1659" i="1" s="1"/>
  <c r="T1664" i="1"/>
  <c r="U1664" i="1" s="1"/>
  <c r="T1669" i="1"/>
  <c r="U1669" i="1" s="1"/>
  <c r="T1678" i="1"/>
  <c r="U1678" i="1" s="1"/>
  <c r="T1694" i="1"/>
  <c r="U1694" i="1" s="1"/>
  <c r="T1724" i="1"/>
  <c r="U1724" i="1" s="1"/>
  <c r="T1738" i="1"/>
  <c r="U1738" i="1" s="1"/>
  <c r="T1748" i="1"/>
  <c r="U1748" i="1" s="1"/>
  <c r="T1763" i="1"/>
  <c r="U1763" i="1" s="1"/>
  <c r="T1768" i="1"/>
  <c r="U1768" i="1" s="1"/>
  <c r="T1139" i="1"/>
  <c r="U1139" i="1" s="1"/>
  <c r="T1150" i="1"/>
  <c r="U1150" i="1" s="1"/>
  <c r="T1155" i="1"/>
  <c r="U1155" i="1" s="1"/>
  <c r="T1165" i="1"/>
  <c r="U1165" i="1" s="1"/>
  <c r="T1170" i="1"/>
  <c r="U1170" i="1" s="1"/>
  <c r="T1175" i="1"/>
  <c r="U1175" i="1" s="1"/>
  <c r="T1132" i="1"/>
  <c r="U1132" i="1" s="1"/>
  <c r="T1905" i="1"/>
  <c r="U1905" i="1" s="1"/>
  <c r="T1920" i="1"/>
  <c r="U1920" i="1" s="1"/>
  <c r="T2040" i="1"/>
  <c r="U2040" i="1" s="1"/>
  <c r="T2050" i="1"/>
  <c r="U2050" i="1" s="1"/>
  <c r="T2081" i="1"/>
  <c r="U2081" i="1" s="1"/>
  <c r="T2112" i="1"/>
  <c r="U2112" i="1" s="1"/>
  <c r="T2128" i="1"/>
  <c r="U2128" i="1" s="1"/>
  <c r="T2143" i="1"/>
  <c r="U2143" i="1" s="1"/>
  <c r="T2157" i="1"/>
  <c r="U2157" i="1" s="1"/>
  <c r="T1792" i="1"/>
  <c r="U1792" i="1" s="1"/>
  <c r="T1806" i="1"/>
  <c r="U1806" i="1" s="1"/>
  <c r="T1817" i="1"/>
  <c r="U1817" i="1" s="1"/>
  <c r="T1838" i="1"/>
  <c r="U1838" i="1" s="1"/>
  <c r="T1848" i="1"/>
  <c r="U1848" i="1" s="1"/>
  <c r="T1857" i="1"/>
  <c r="U1857" i="1" s="1"/>
  <c r="T1897" i="1"/>
  <c r="U1897" i="1" s="1"/>
  <c r="T1197" i="1"/>
  <c r="U1197" i="1" s="1"/>
  <c r="T1225" i="1"/>
  <c r="U1225" i="1" s="1"/>
  <c r="T1230" i="1"/>
  <c r="U1230" i="1" s="1"/>
  <c r="T1237" i="1"/>
  <c r="U1237" i="1" s="1"/>
  <c r="T1242" i="1"/>
  <c r="U1242" i="1" s="1"/>
  <c r="T1257" i="1"/>
  <c r="U1257" i="1" s="1"/>
  <c r="T1262" i="1"/>
  <c r="U1262" i="1" s="1"/>
  <c r="T1272" i="1"/>
  <c r="U1272" i="1" s="1"/>
  <c r="T1277" i="1"/>
  <c r="U1277" i="1" s="1"/>
  <c r="T1282" i="1"/>
  <c r="U1282" i="1" s="1"/>
  <c r="T1296" i="1"/>
  <c r="U1296" i="1" s="1"/>
  <c r="T1315" i="1"/>
  <c r="U1315" i="1" s="1"/>
  <c r="T1325" i="1"/>
  <c r="U1325" i="1" s="1"/>
  <c r="T1340" i="1"/>
  <c r="U1340" i="1" s="1"/>
  <c r="T1349" i="1"/>
  <c r="U1349" i="1" s="1"/>
  <c r="T1354" i="1"/>
  <c r="U1354" i="1" s="1"/>
  <c r="T1369" i="1"/>
  <c r="U1369" i="1" s="1"/>
  <c r="T1388" i="1"/>
  <c r="U1388" i="1" s="1"/>
  <c r="T1407" i="1"/>
  <c r="U1407" i="1" s="1"/>
  <c r="T1412" i="1"/>
  <c r="U1412" i="1" s="1"/>
  <c r="T1417" i="1"/>
  <c r="U1417" i="1" s="1"/>
  <c r="T1431" i="1"/>
  <c r="U1431" i="1" s="1"/>
  <c r="T1436" i="1"/>
  <c r="U1436" i="1" s="1"/>
  <c r="T1455" i="1"/>
  <c r="U1455" i="1" s="1"/>
  <c r="T1461" i="1"/>
  <c r="U1461" i="1" s="1"/>
  <c r="T1465" i="1"/>
  <c r="U1465" i="1" s="1"/>
  <c r="T1471" i="1"/>
  <c r="U1471" i="1" s="1"/>
  <c r="T1480" i="1"/>
  <c r="U1480" i="1" s="1"/>
  <c r="T1486" i="1"/>
  <c r="U1486" i="1" s="1"/>
  <c r="T1505" i="1"/>
  <c r="U1505" i="1" s="1"/>
  <c r="T1515" i="1"/>
  <c r="U1515" i="1" s="1"/>
  <c r="T1520" i="1"/>
  <c r="U1520" i="1" s="1"/>
  <c r="T1525" i="1"/>
  <c r="U1525" i="1" s="1"/>
  <c r="T1530" i="1"/>
  <c r="U1530" i="1" s="1"/>
  <c r="T1540" i="1"/>
  <c r="U1540" i="1" s="1"/>
  <c r="T1545" i="1"/>
  <c r="U1545" i="1" s="1"/>
  <c r="T1551" i="1"/>
  <c r="U1551" i="1" s="1"/>
  <c r="T1565" i="1"/>
  <c r="U1565" i="1" s="1"/>
  <c r="T1594" i="1"/>
  <c r="U1594" i="1" s="1"/>
  <c r="T1599" i="1"/>
  <c r="U1599" i="1" s="1"/>
  <c r="T1604" i="1"/>
  <c r="U1604" i="1" s="1"/>
  <c r="T1614" i="1"/>
  <c r="U1614" i="1" s="1"/>
  <c r="T1630" i="1"/>
  <c r="U1630" i="1" s="1"/>
  <c r="T1639" i="1"/>
  <c r="U1639" i="1" s="1"/>
  <c r="T1644" i="1"/>
  <c r="U1644" i="1" s="1"/>
  <c r="T1654" i="1"/>
  <c r="U1654" i="1" s="1"/>
  <c r="T1674" i="1"/>
  <c r="U1674" i="1" s="1"/>
  <c r="T1684" i="1"/>
  <c r="U1684" i="1" s="1"/>
  <c r="T1689" i="1"/>
  <c r="U1689" i="1" s="1"/>
  <c r="T1700" i="1"/>
  <c r="U1700" i="1" s="1"/>
  <c r="T1705" i="1"/>
  <c r="U1705" i="1" s="1"/>
  <c r="T1710" i="1"/>
  <c r="U1710" i="1" s="1"/>
  <c r="T1715" i="1"/>
  <c r="U1715" i="1" s="1"/>
  <c r="T1720" i="1"/>
  <c r="U1720" i="1" s="1"/>
  <c r="T1729" i="1"/>
  <c r="U1729" i="1" s="1"/>
  <c r="T1744" i="1"/>
  <c r="U1744" i="1" s="1"/>
  <c r="T1754" i="1"/>
  <c r="U1754" i="1" s="1"/>
  <c r="T1759" i="1"/>
  <c r="U1759" i="1" s="1"/>
  <c r="T1773" i="1"/>
  <c r="U1773" i="1" s="1"/>
  <c r="T1783" i="1"/>
  <c r="U1783" i="1" s="1"/>
  <c r="T1967" i="1"/>
  <c r="U1967" i="1" s="1"/>
  <c r="T1982" i="1"/>
  <c r="U1982" i="1" s="1"/>
  <c r="T1997" i="1"/>
  <c r="U1997" i="1" s="1"/>
  <c r="T2028" i="1"/>
  <c r="U2028" i="1" s="1"/>
  <c r="T2053" i="1"/>
  <c r="U2053" i="1" s="1"/>
  <c r="T2131" i="1"/>
  <c r="U2131" i="1" s="1"/>
  <c r="T2175" i="1"/>
  <c r="U2175" i="1" s="1"/>
  <c r="T1858" i="1"/>
  <c r="U1858" i="1" s="1"/>
  <c r="T1865" i="1"/>
  <c r="U1865" i="1" s="1"/>
  <c r="T1874" i="1"/>
  <c r="U1874" i="1" s="1"/>
  <c r="T1890" i="1"/>
  <c r="U1890" i="1" s="1"/>
  <c r="T1899" i="1"/>
  <c r="U1899" i="1" s="1"/>
  <c r="T31" i="19"/>
  <c r="U31" i="19" s="1"/>
  <c r="T1909" i="1"/>
  <c r="U1909" i="1" s="1"/>
  <c r="T1923" i="1"/>
  <c r="U1923" i="1" s="1"/>
  <c r="T1939" i="1"/>
  <c r="U1939" i="1" s="1"/>
  <c r="T1998" i="1"/>
  <c r="U1998" i="1" s="1"/>
  <c r="T2054" i="1"/>
  <c r="U2054" i="1" s="1"/>
  <c r="T2116" i="1"/>
  <c r="U2116" i="1" s="1"/>
  <c r="T1795" i="1"/>
  <c r="U1795" i="1" s="1"/>
  <c r="T1807" i="1"/>
  <c r="U1807" i="1" s="1"/>
  <c r="T1849" i="1"/>
  <c r="U1849" i="1" s="1"/>
  <c r="T1198" i="1"/>
  <c r="U1198" i="1" s="1"/>
  <c r="T1209" i="1"/>
  <c r="U1209" i="1" s="1"/>
  <c r="T1226" i="1"/>
  <c r="U1226" i="1" s="1"/>
  <c r="T1253" i="1"/>
  <c r="U1253" i="1" s="1"/>
  <c r="T1258" i="1"/>
  <c r="U1258" i="1" s="1"/>
  <c r="T1263" i="1"/>
  <c r="U1263" i="1" s="1"/>
  <c r="T1273" i="1"/>
  <c r="U1273" i="1" s="1"/>
  <c r="T1278" i="1"/>
  <c r="U1278" i="1" s="1"/>
  <c r="T1283" i="1"/>
  <c r="U1283" i="1" s="1"/>
  <c r="T1287" i="1"/>
  <c r="U1287" i="1" s="1"/>
  <c r="T1311" i="1"/>
  <c r="U1311" i="1" s="1"/>
  <c r="T1316" i="1"/>
  <c r="U1316" i="1" s="1"/>
  <c r="T1326" i="1"/>
  <c r="U1326" i="1" s="1"/>
  <c r="T1345" i="1"/>
  <c r="U1345" i="1" s="1"/>
  <c r="T1384" i="1"/>
  <c r="U1384" i="1" s="1"/>
  <c r="T1389" i="1"/>
  <c r="U1389" i="1" s="1"/>
  <c r="T1413" i="1"/>
  <c r="U1413" i="1" s="1"/>
  <c r="T1418" i="1"/>
  <c r="U1418" i="1" s="1"/>
  <c r="T1427" i="1"/>
  <c r="U1427" i="1" s="1"/>
  <c r="T1437" i="1"/>
  <c r="U1437" i="1" s="1"/>
  <c r="T1441" i="1"/>
  <c r="U1441" i="1" s="1"/>
  <c r="T1456" i="1"/>
  <c r="U1456" i="1" s="1"/>
  <c r="T1466" i="1"/>
  <c r="U1466" i="1" s="1"/>
  <c r="T1472" i="1"/>
  <c r="U1472" i="1" s="1"/>
  <c r="T1476" i="1"/>
  <c r="U1476" i="1" s="1"/>
  <c r="T1481" i="1"/>
  <c r="U1481" i="1" s="1"/>
  <c r="T1510" i="1"/>
  <c r="U1510" i="1" s="1"/>
  <c r="T1516" i="1"/>
  <c r="U1516" i="1" s="1"/>
  <c r="T1521" i="1"/>
  <c r="U1521" i="1" s="1"/>
  <c r="T1526" i="1"/>
  <c r="U1526" i="1" s="1"/>
  <c r="T1531" i="1"/>
  <c r="U1531" i="1" s="1"/>
  <c r="T1546" i="1"/>
  <c r="U1546" i="1" s="1"/>
  <c r="T1552" i="1"/>
  <c r="U1552" i="1" s="1"/>
  <c r="T1556" i="1"/>
  <c r="U1556" i="1" s="1"/>
  <c r="T1570" i="1"/>
  <c r="U1570" i="1" s="1"/>
  <c r="T1580" i="1"/>
  <c r="U1580" i="1" s="1"/>
  <c r="T1585" i="1"/>
  <c r="U1585" i="1" s="1"/>
  <c r="T1590" i="1"/>
  <c r="U1590" i="1" s="1"/>
  <c r="T1595" i="1"/>
  <c r="U1595" i="1" s="1"/>
  <c r="T1600" i="1"/>
  <c r="U1600" i="1" s="1"/>
  <c r="T1615" i="1"/>
  <c r="U1615" i="1" s="1"/>
  <c r="T1631" i="1"/>
  <c r="U1631" i="1" s="1"/>
  <c r="T1645" i="1"/>
  <c r="U1645" i="1" s="1"/>
  <c r="T1650" i="1"/>
  <c r="U1650" i="1" s="1"/>
  <c r="T1655" i="1"/>
  <c r="U1655" i="1" s="1"/>
  <c r="T1665" i="1"/>
  <c r="U1665" i="1" s="1"/>
  <c r="T1679" i="1"/>
  <c r="U1679" i="1" s="1"/>
  <c r="T1685" i="1"/>
  <c r="U1685" i="1" s="1"/>
  <c r="T1690" i="1"/>
  <c r="U1690" i="1" s="1"/>
  <c r="T1706" i="1"/>
  <c r="U1706" i="1" s="1"/>
  <c r="T1769" i="1"/>
  <c r="U1769" i="1" s="1"/>
  <c r="T1774" i="1"/>
  <c r="U1774" i="1" s="1"/>
  <c r="T1784" i="1"/>
  <c r="U1784" i="1" s="1"/>
  <c r="T1954" i="1"/>
  <c r="U1954" i="1" s="1"/>
  <c r="T1968" i="1"/>
  <c r="U1968" i="1" s="1"/>
  <c r="T1983" i="1"/>
  <c r="U1983" i="1" s="1"/>
  <c r="T2014" i="1"/>
  <c r="U2014" i="1" s="1"/>
  <c r="T2029" i="1"/>
  <c r="U2029" i="1" s="1"/>
  <c r="T2044" i="1"/>
  <c r="U2044" i="1" s="1"/>
  <c r="T2070" i="1"/>
  <c r="U2070" i="1" s="1"/>
  <c r="T2086" i="1"/>
  <c r="U2086" i="1" s="1"/>
  <c r="T2101" i="1"/>
  <c r="U2101" i="1" s="1"/>
  <c r="T2132" i="1"/>
  <c r="U2132" i="1" s="1"/>
  <c r="T2162" i="1"/>
  <c r="U2162" i="1" s="1"/>
  <c r="T1819" i="1"/>
  <c r="U1819" i="1" s="1"/>
  <c r="T1829" i="1"/>
  <c r="U1829" i="1" s="1"/>
  <c r="T1840" i="1"/>
  <c r="U1840" i="1" s="1"/>
  <c r="T1884" i="1"/>
  <c r="U1884" i="1" s="1"/>
  <c r="T33" i="19"/>
  <c r="U33" i="19" s="1"/>
  <c r="T1192" i="1"/>
  <c r="U1192" i="1" s="1"/>
  <c r="T1215" i="1"/>
  <c r="U1215" i="1" s="1"/>
  <c r="T1221" i="1"/>
  <c r="U1221" i="1" s="1"/>
  <c r="T1232" i="1"/>
  <c r="U1232" i="1" s="1"/>
  <c r="T1238" i="1"/>
  <c r="U1238" i="1" s="1"/>
  <c r="T1243" i="1"/>
  <c r="U1243" i="1" s="1"/>
  <c r="T1249" i="1"/>
  <c r="U1249" i="1" s="1"/>
  <c r="T1297" i="1"/>
  <c r="U1297" i="1" s="1"/>
  <c r="T1307" i="1"/>
  <c r="U1307" i="1" s="1"/>
  <c r="T1331" i="1"/>
  <c r="U1331" i="1" s="1"/>
  <c r="T1336" i="1"/>
  <c r="U1336" i="1" s="1"/>
  <c r="T1341" i="1"/>
  <c r="U1341" i="1" s="1"/>
  <c r="T1350" i="1"/>
  <c r="U1350" i="1" s="1"/>
  <c r="T1355" i="1"/>
  <c r="U1355" i="1" s="1"/>
  <c r="T1360" i="1"/>
  <c r="U1360" i="1" s="1"/>
  <c r="T1370" i="1"/>
  <c r="U1370" i="1" s="1"/>
  <c r="T1375" i="1"/>
  <c r="U1375" i="1" s="1"/>
  <c r="T1394" i="1"/>
  <c r="U1394" i="1" s="1"/>
  <c r="T1399" i="1"/>
  <c r="U1399" i="1" s="1"/>
  <c r="T1408" i="1"/>
  <c r="U1408" i="1" s="1"/>
  <c r="T1423" i="1"/>
  <c r="U1423" i="1" s="1"/>
  <c r="T1432" i="1"/>
  <c r="U1432" i="1" s="1"/>
  <c r="T1452" i="1"/>
  <c r="U1452" i="1" s="1"/>
  <c r="T1462" i="1"/>
  <c r="U1462" i="1" s="1"/>
  <c r="T1487" i="1"/>
  <c r="U1487" i="1" s="1"/>
  <c r="T1492" i="1"/>
  <c r="U1492" i="1" s="1"/>
  <c r="T1506" i="1"/>
  <c r="U1506" i="1" s="1"/>
  <c r="T1537" i="1"/>
  <c r="U1537" i="1" s="1"/>
  <c r="T1541" i="1"/>
  <c r="U1541" i="1" s="1"/>
  <c r="T1566" i="1"/>
  <c r="U1566" i="1" s="1"/>
  <c r="T1575" i="1"/>
  <c r="U1575" i="1" s="1"/>
  <c r="T1605" i="1"/>
  <c r="U1605" i="1" s="1"/>
  <c r="T1610" i="1"/>
  <c r="U1610" i="1" s="1"/>
  <c r="T1626" i="1"/>
  <c r="U1626" i="1" s="1"/>
  <c r="T1640" i="1"/>
  <c r="U1640" i="1" s="1"/>
  <c r="T1675" i="1"/>
  <c r="U1675" i="1" s="1"/>
  <c r="T1696" i="1"/>
  <c r="U1696" i="1" s="1"/>
  <c r="T1701" i="1"/>
  <c r="U1701" i="1" s="1"/>
  <c r="T1711" i="1"/>
  <c r="U1711" i="1" s="1"/>
  <c r="T1716" i="1"/>
  <c r="U1716" i="1" s="1"/>
  <c r="T1721" i="1"/>
  <c r="U1721" i="1" s="1"/>
  <c r="T1730" i="1"/>
  <c r="U1730" i="1" s="1"/>
  <c r="T1735" i="1"/>
  <c r="U1735" i="1" s="1"/>
  <c r="T1745" i="1"/>
  <c r="U1745" i="1" s="1"/>
  <c r="T1750" i="1"/>
  <c r="U1750" i="1" s="1"/>
  <c r="T1755" i="1"/>
  <c r="U1755" i="1" s="1"/>
  <c r="T1760" i="1"/>
  <c r="U1760" i="1" s="1"/>
  <c r="T1779" i="1"/>
  <c r="U1779" i="1" s="1"/>
  <c r="T1141" i="1"/>
  <c r="U1141" i="1" s="1"/>
  <c r="T1152" i="1"/>
  <c r="U1152" i="1" s="1"/>
  <c r="T1167" i="1"/>
  <c r="U1167" i="1" s="1"/>
  <c r="T1172" i="1"/>
  <c r="U1172" i="1" s="1"/>
  <c r="T1177" i="1"/>
  <c r="U1177" i="1" s="1"/>
  <c r="T1199" i="1"/>
  <c r="U1199" i="1" s="1"/>
  <c r="T1211" i="1"/>
  <c r="U1211" i="1" s="1"/>
  <c r="T1222" i="1"/>
  <c r="U1222" i="1" s="1"/>
  <c r="T1233" i="1"/>
  <c r="U1233" i="1" s="1"/>
  <c r="T1244" i="1"/>
  <c r="U1244" i="1" s="1"/>
  <c r="T1254" i="1"/>
  <c r="U1254" i="1" s="1"/>
  <c r="T1264" i="1"/>
  <c r="U1264" i="1" s="1"/>
  <c r="T1274" i="1"/>
  <c r="U1274" i="1" s="1"/>
  <c r="T1284" i="1"/>
  <c r="U1284" i="1" s="1"/>
  <c r="T1312" i="1"/>
  <c r="U1312" i="1" s="1"/>
  <c r="T1332" i="1"/>
  <c r="U1332" i="1" s="1"/>
  <c r="T1351" i="1"/>
  <c r="U1351" i="1" s="1"/>
  <c r="T1361" i="1"/>
  <c r="U1361" i="1" s="1"/>
  <c r="T1390" i="1"/>
  <c r="U1390" i="1" s="1"/>
  <c r="T1400" i="1"/>
  <c r="U1400" i="1" s="1"/>
  <c r="T1409" i="1"/>
  <c r="U1409" i="1" s="1"/>
  <c r="T1438" i="1"/>
  <c r="U1438" i="1" s="1"/>
  <c r="T1477" i="1"/>
  <c r="U1477" i="1" s="1"/>
  <c r="T1517" i="1"/>
  <c r="U1517" i="1" s="1"/>
  <c r="T1527" i="1"/>
  <c r="U1527" i="1" s="1"/>
  <c r="T1576" i="1"/>
  <c r="U1576" i="1" s="1"/>
  <c r="T1586" i="1"/>
  <c r="U1586" i="1" s="1"/>
  <c r="T1596" i="1"/>
  <c r="U1596" i="1" s="1"/>
  <c r="T1616" i="1"/>
  <c r="U1616" i="1" s="1"/>
  <c r="T1627" i="1"/>
  <c r="U1627" i="1" s="1"/>
  <c r="T1646" i="1"/>
  <c r="U1646" i="1" s="1"/>
  <c r="T1686" i="1"/>
  <c r="U1686" i="1" s="1"/>
  <c r="T1697" i="1"/>
  <c r="U1697" i="1" s="1"/>
  <c r="T1707" i="1"/>
  <c r="U1707" i="1" s="1"/>
  <c r="T1717" i="1"/>
  <c r="U1717" i="1" s="1"/>
  <c r="T1756" i="1"/>
  <c r="U1756" i="1" s="1"/>
  <c r="T1785" i="1"/>
  <c r="U1785" i="1" s="1"/>
  <c r="T1146" i="1"/>
  <c r="U1146" i="1" s="1"/>
  <c r="T1158" i="1"/>
  <c r="U1158" i="1" s="1"/>
  <c r="T982" i="1"/>
  <c r="U982" i="1" s="1"/>
  <c r="T988" i="1"/>
  <c r="U988" i="1" s="1"/>
  <c r="T998" i="1"/>
  <c r="U998" i="1" s="1"/>
  <c r="T1002" i="1"/>
  <c r="U1002" i="1" s="1"/>
  <c r="T1008" i="1"/>
  <c r="U1008" i="1" s="1"/>
  <c r="T1013" i="1"/>
  <c r="U1013" i="1" s="1"/>
  <c r="T1019" i="1"/>
  <c r="U1019" i="1" s="1"/>
  <c r="T1030" i="1"/>
  <c r="U1030" i="1" s="1"/>
  <c r="T1035" i="1"/>
  <c r="U1035" i="1" s="1"/>
  <c r="T1050" i="1"/>
  <c r="U1050" i="1" s="1"/>
  <c r="T1056" i="1"/>
  <c r="U1056" i="1" s="1"/>
  <c r="T1073" i="1"/>
  <c r="U1073" i="1" s="1"/>
  <c r="T1893" i="1"/>
  <c r="U1893" i="1" s="1"/>
  <c r="T1200" i="1"/>
  <c r="U1200" i="1" s="1"/>
  <c r="T1223" i="1"/>
  <c r="U1223" i="1" s="1"/>
  <c r="T1234" i="1"/>
  <c r="U1234" i="1" s="1"/>
  <c r="T1245" i="1"/>
  <c r="U1245" i="1" s="1"/>
  <c r="T1275" i="1"/>
  <c r="U1275" i="1" s="1"/>
  <c r="T1294" i="1"/>
  <c r="U1294" i="1" s="1"/>
  <c r="T1323" i="1"/>
  <c r="U1323" i="1" s="1"/>
  <c r="T1333" i="1"/>
  <c r="U1333" i="1" s="1"/>
  <c r="T1362" i="1"/>
  <c r="U1362" i="1" s="1"/>
  <c r="T1381" i="1"/>
  <c r="U1381" i="1" s="1"/>
  <c r="T1410" i="1"/>
  <c r="U1410" i="1" s="1"/>
  <c r="T1420" i="1"/>
  <c r="U1420" i="1" s="1"/>
  <c r="T1429" i="1"/>
  <c r="U1429" i="1" s="1"/>
  <c r="T1448" i="1"/>
  <c r="U1448" i="1" s="1"/>
  <c r="T1478" i="1"/>
  <c r="U1478" i="1" s="1"/>
  <c r="T1498" i="1"/>
  <c r="U1498" i="1" s="1"/>
  <c r="T1518" i="1"/>
  <c r="U1518" i="1" s="1"/>
  <c r="T1528" i="1"/>
  <c r="U1528" i="1" s="1"/>
  <c r="T1577" i="1"/>
  <c r="U1577" i="1" s="1"/>
  <c r="T1587" i="1"/>
  <c r="U1587" i="1" s="1"/>
  <c r="T1617" i="1"/>
  <c r="U1617" i="1" s="1"/>
  <c r="T1647" i="1"/>
  <c r="U1647" i="1" s="1"/>
  <c r="T1657" i="1"/>
  <c r="U1657" i="1" s="1"/>
  <c r="T1698" i="1"/>
  <c r="U1698" i="1" s="1"/>
  <c r="T1708" i="1"/>
  <c r="U1708" i="1" s="1"/>
  <c r="T1776" i="1"/>
  <c r="U1776" i="1" s="1"/>
  <c r="T1786" i="1"/>
  <c r="U1786" i="1" s="1"/>
  <c r="T1140" i="1"/>
  <c r="U1140" i="1" s="1"/>
  <c r="T1147" i="1"/>
  <c r="U1147" i="1" s="1"/>
  <c r="T1153" i="1"/>
  <c r="U1153" i="1" s="1"/>
  <c r="T1171" i="1"/>
  <c r="U1171" i="1" s="1"/>
  <c r="T1183" i="1"/>
  <c r="U1183" i="1" s="1"/>
  <c r="T993" i="1"/>
  <c r="U993" i="1" s="1"/>
  <c r="T1025" i="1"/>
  <c r="U1025" i="1" s="1"/>
  <c r="T1041" i="1"/>
  <c r="U1041" i="1" s="1"/>
  <c r="T1062" i="1"/>
  <c r="U1062" i="1" s="1"/>
  <c r="T1068" i="1"/>
  <c r="U1068" i="1" s="1"/>
  <c r="T1079" i="1"/>
  <c r="U1079" i="1" s="1"/>
  <c r="T1084" i="1"/>
  <c r="U1084" i="1" s="1"/>
  <c r="T1095" i="1"/>
  <c r="U1095" i="1" s="1"/>
  <c r="T929" i="1"/>
  <c r="U929" i="1" s="1"/>
  <c r="T935" i="1"/>
  <c r="U935" i="1" s="1"/>
  <c r="T960" i="1"/>
  <c r="U960" i="1" s="1"/>
  <c r="T971" i="1"/>
  <c r="U971" i="1" s="1"/>
  <c r="T976" i="1"/>
  <c r="U976" i="1" s="1"/>
  <c r="T922" i="1"/>
  <c r="U922" i="1" s="1"/>
  <c r="T1235" i="1"/>
  <c r="U1235" i="1" s="1"/>
  <c r="T1246" i="1"/>
  <c r="U1246" i="1" s="1"/>
  <c r="T1295" i="1"/>
  <c r="U1295" i="1" s="1"/>
  <c r="T1363" i="1"/>
  <c r="U1363" i="1" s="1"/>
  <c r="T1382" i="1"/>
  <c r="U1382" i="1" s="1"/>
  <c r="T1411" i="1"/>
  <c r="U1411" i="1" s="1"/>
  <c r="T1449" i="1"/>
  <c r="U1449" i="1" s="1"/>
  <c r="T1479" i="1"/>
  <c r="U1479" i="1" s="1"/>
  <c r="T1489" i="1"/>
  <c r="U1489" i="1" s="1"/>
  <c r="T1499" i="1"/>
  <c r="U1499" i="1" s="1"/>
  <c r="T1508" i="1"/>
  <c r="U1508" i="1" s="1"/>
  <c r="T1539" i="1"/>
  <c r="U1539" i="1" s="1"/>
  <c r="T1568" i="1"/>
  <c r="U1568" i="1" s="1"/>
  <c r="T1578" i="1"/>
  <c r="U1578" i="1" s="1"/>
  <c r="T1588" i="1"/>
  <c r="U1588" i="1" s="1"/>
  <c r="T1618" i="1"/>
  <c r="U1618" i="1" s="1"/>
  <c r="T1638" i="1"/>
  <c r="U1638" i="1" s="1"/>
  <c r="T1648" i="1"/>
  <c r="U1648" i="1" s="1"/>
  <c r="T1658" i="1"/>
  <c r="U1658" i="1" s="1"/>
  <c r="T1677" i="1"/>
  <c r="U1677" i="1" s="1"/>
  <c r="T1709" i="1"/>
  <c r="U1709" i="1" s="1"/>
  <c r="T1728" i="1"/>
  <c r="U1728" i="1" s="1"/>
  <c r="T1747" i="1"/>
  <c r="U1747" i="1" s="1"/>
  <c r="T1767" i="1"/>
  <c r="U1767" i="1" s="1"/>
  <c r="T1134" i="1"/>
  <c r="U1134" i="1" s="1"/>
  <c r="T1159" i="1"/>
  <c r="U1159" i="1" s="1"/>
  <c r="T1178" i="1"/>
  <c r="U1178" i="1" s="1"/>
  <c r="T983" i="1"/>
  <c r="U983" i="1" s="1"/>
  <c r="T1003" i="1"/>
  <c r="U1003" i="1" s="1"/>
  <c r="T1009" i="1"/>
  <c r="U1009" i="1" s="1"/>
  <c r="T1014" i="1"/>
  <c r="U1014" i="1" s="1"/>
  <c r="T1020" i="1"/>
  <c r="U1020" i="1" s="1"/>
  <c r="T1031" i="1"/>
  <c r="U1031" i="1" s="1"/>
  <c r="T1046" i="1"/>
  <c r="U1046" i="1" s="1"/>
  <c r="T1051" i="1"/>
  <c r="U1051" i="1" s="1"/>
  <c r="T1057" i="1"/>
  <c r="U1057" i="1" s="1"/>
  <c r="T1074" i="1"/>
  <c r="U1074" i="1" s="1"/>
  <c r="T1090" i="1"/>
  <c r="U1090" i="1" s="1"/>
  <c r="T1101" i="1"/>
  <c r="U1101" i="1" s="1"/>
  <c r="T1106" i="1"/>
  <c r="U1106" i="1" s="1"/>
  <c r="T1111" i="1"/>
  <c r="U1111" i="1" s="1"/>
  <c r="T1122" i="1"/>
  <c r="U1122" i="1" s="1"/>
  <c r="T1127" i="1"/>
  <c r="U1127" i="1" s="1"/>
  <c r="T940" i="1"/>
  <c r="U940" i="1" s="1"/>
  <c r="T950" i="1"/>
  <c r="U950" i="1" s="1"/>
  <c r="T956" i="1"/>
  <c r="U956" i="1" s="1"/>
  <c r="T966" i="1"/>
  <c r="U966" i="1" s="1"/>
  <c r="T927" i="1"/>
  <c r="U927" i="1" s="1"/>
  <c r="T5" i="19"/>
  <c r="U5" i="19" s="1"/>
  <c r="T11" i="19"/>
  <c r="U11" i="19" s="1"/>
  <c r="T917" i="1"/>
  <c r="U917" i="1" s="1"/>
  <c r="T1913" i="1"/>
  <c r="U1913" i="1" s="1"/>
  <c r="T1797" i="1"/>
  <c r="U1797" i="1" s="1"/>
  <c r="T1189" i="1"/>
  <c r="U1189" i="1" s="1"/>
  <c r="T1224" i="1"/>
  <c r="U1224" i="1" s="1"/>
  <c r="T1247" i="1"/>
  <c r="U1247" i="1" s="1"/>
  <c r="T1256" i="1"/>
  <c r="U1256" i="1" s="1"/>
  <c r="T1266" i="1"/>
  <c r="U1266" i="1" s="1"/>
  <c r="T1276" i="1"/>
  <c r="U1276" i="1" s="1"/>
  <c r="T1314" i="1"/>
  <c r="U1314" i="1" s="1"/>
  <c r="T1324" i="1"/>
  <c r="U1324" i="1" s="1"/>
  <c r="T1334" i="1"/>
  <c r="U1334" i="1" s="1"/>
  <c r="T1353" i="1"/>
  <c r="U1353" i="1" s="1"/>
  <c r="T1421" i="1"/>
  <c r="U1421" i="1" s="1"/>
  <c r="T1430" i="1"/>
  <c r="U1430" i="1" s="1"/>
  <c r="T1460" i="1"/>
  <c r="U1460" i="1" s="1"/>
  <c r="T1470" i="1"/>
  <c r="U1470" i="1" s="1"/>
  <c r="T1519" i="1"/>
  <c r="U1519" i="1" s="1"/>
  <c r="T1529" i="1"/>
  <c r="U1529" i="1" s="1"/>
  <c r="T1550" i="1"/>
  <c r="U1550" i="1" s="1"/>
  <c r="T1598" i="1"/>
  <c r="U1598" i="1" s="1"/>
  <c r="T1629" i="1"/>
  <c r="U1629" i="1" s="1"/>
  <c r="T1688" i="1"/>
  <c r="U1688" i="1" s="1"/>
  <c r="T1699" i="1"/>
  <c r="U1699" i="1" s="1"/>
  <c r="T1719" i="1"/>
  <c r="U1719" i="1" s="1"/>
  <c r="T1758" i="1"/>
  <c r="U1758" i="1" s="1"/>
  <c r="T1777" i="1"/>
  <c r="U1777" i="1" s="1"/>
  <c r="T1148" i="1"/>
  <c r="U1148" i="1" s="1"/>
  <c r="T1166" i="1"/>
  <c r="U1166" i="1" s="1"/>
  <c r="T1184" i="1"/>
  <c r="U1184" i="1" s="1"/>
  <c r="T989" i="1"/>
  <c r="U989" i="1" s="1"/>
  <c r="T994" i="1"/>
  <c r="U994" i="1" s="1"/>
  <c r="T999" i="1"/>
  <c r="U999" i="1" s="1"/>
  <c r="T1036" i="1"/>
  <c r="U1036" i="1" s="1"/>
  <c r="T1063" i="1"/>
  <c r="U1063" i="1" s="1"/>
  <c r="T1069" i="1"/>
  <c r="U1069" i="1" s="1"/>
  <c r="T1085" i="1"/>
  <c r="U1085" i="1" s="1"/>
  <c r="T1096" i="1"/>
  <c r="U1096" i="1" s="1"/>
  <c r="T1117" i="1"/>
  <c r="U1117" i="1" s="1"/>
  <c r="T1811" i="1"/>
  <c r="U1811" i="1" s="1"/>
  <c r="T1203" i="1"/>
  <c r="U1203" i="1" s="1"/>
  <c r="T1214" i="1"/>
  <c r="U1214" i="1" s="1"/>
  <c r="T1248" i="1"/>
  <c r="U1248" i="1" s="1"/>
  <c r="T1267" i="1"/>
  <c r="U1267" i="1" s="1"/>
  <c r="T1306" i="1"/>
  <c r="U1306" i="1" s="1"/>
  <c r="T1335" i="1"/>
  <c r="U1335" i="1" s="1"/>
  <c r="T1365" i="1"/>
  <c r="U1365" i="1" s="1"/>
  <c r="T1374" i="1"/>
  <c r="U1374" i="1" s="1"/>
  <c r="T1393" i="1"/>
  <c r="U1393" i="1" s="1"/>
  <c r="T1403" i="1"/>
  <c r="U1403" i="1" s="1"/>
  <c r="T1422" i="1"/>
  <c r="U1422" i="1" s="1"/>
  <c r="T1451" i="1"/>
  <c r="U1451" i="1" s="1"/>
  <c r="T1491" i="1"/>
  <c r="U1491" i="1" s="1"/>
  <c r="T1501" i="1"/>
  <c r="U1501" i="1" s="1"/>
  <c r="T1561" i="1"/>
  <c r="U1561" i="1" s="1"/>
  <c r="T1609" i="1"/>
  <c r="U1609" i="1" s="1"/>
  <c r="T1620" i="1"/>
  <c r="U1620" i="1" s="1"/>
  <c r="T1660" i="1"/>
  <c r="U1660" i="1" s="1"/>
  <c r="T1670" i="1"/>
  <c r="U1670" i="1" s="1"/>
  <c r="T1739" i="1"/>
  <c r="U1739" i="1" s="1"/>
  <c r="T1749" i="1"/>
  <c r="U1749" i="1" s="1"/>
  <c r="T1778" i="1"/>
  <c r="U1778" i="1" s="1"/>
  <c r="T1135" i="1"/>
  <c r="U1135" i="1" s="1"/>
  <c r="T1142" i="1"/>
  <c r="U1142" i="1" s="1"/>
  <c r="T1154" i="1"/>
  <c r="U1154" i="1" s="1"/>
  <c r="T1160" i="1"/>
  <c r="U1160" i="1" s="1"/>
  <c r="T1179" i="1"/>
  <c r="U1179" i="1" s="1"/>
  <c r="T984" i="1"/>
  <c r="U984" i="1" s="1"/>
  <c r="T1004" i="1"/>
  <c r="U1004" i="1" s="1"/>
  <c r="T1010" i="1"/>
  <c r="U1010" i="1" s="1"/>
  <c r="T1015" i="1"/>
  <c r="U1015" i="1" s="1"/>
  <c r="T1021" i="1"/>
  <c r="U1021" i="1" s="1"/>
  <c r="T1026" i="1"/>
  <c r="U1026" i="1" s="1"/>
  <c r="T1032" i="1"/>
  <c r="U1032" i="1" s="1"/>
  <c r="T1042" i="1"/>
  <c r="U1042" i="1" s="1"/>
  <c r="T1052" i="1"/>
  <c r="U1052" i="1" s="1"/>
  <c r="T1058" i="1"/>
  <c r="U1058" i="1" s="1"/>
  <c r="T1075" i="1"/>
  <c r="U1075" i="1" s="1"/>
  <c r="T1080" i="1"/>
  <c r="U1080" i="1" s="1"/>
  <c r="T1091" i="1"/>
  <c r="U1091" i="1" s="1"/>
  <c r="T1102" i="1"/>
  <c r="U1102" i="1" s="1"/>
  <c r="T1112" i="1"/>
  <c r="U1112" i="1" s="1"/>
  <c r="T1123" i="1"/>
  <c r="U1123" i="1" s="1"/>
  <c r="T936" i="1"/>
  <c r="U936" i="1" s="1"/>
  <c r="T951" i="1"/>
  <c r="U951" i="1" s="1"/>
  <c r="T967" i="1"/>
  <c r="U967" i="1" s="1"/>
  <c r="T6" i="19"/>
  <c r="U6" i="19" s="1"/>
  <c r="T12" i="19"/>
  <c r="U12" i="19" s="1"/>
  <c r="T918" i="1"/>
  <c r="U918" i="1" s="1"/>
  <c r="T655" i="1"/>
  <c r="U655" i="1" s="1"/>
  <c r="T660" i="1"/>
  <c r="U660" i="1" s="1"/>
  <c r="T665" i="1"/>
  <c r="U665" i="1" s="1"/>
  <c r="T695" i="1"/>
  <c r="U695" i="1" s="1"/>
  <c r="T701" i="1"/>
  <c r="U701" i="1" s="1"/>
  <c r="T706" i="1"/>
  <c r="U706" i="1" s="1"/>
  <c r="T711" i="1"/>
  <c r="U711" i="1" s="1"/>
  <c r="T720" i="1"/>
  <c r="U720" i="1" s="1"/>
  <c r="T730" i="1"/>
  <c r="U730" i="1" s="1"/>
  <c r="T756" i="1"/>
  <c r="U756" i="1" s="1"/>
  <c r="T777" i="1"/>
  <c r="U777" i="1" s="1"/>
  <c r="T786" i="1"/>
  <c r="U786" i="1" s="1"/>
  <c r="T802" i="1"/>
  <c r="U802" i="1" s="1"/>
  <c r="T808" i="1"/>
  <c r="U808" i="1" s="1"/>
  <c r="T813" i="1"/>
  <c r="U813" i="1" s="1"/>
  <c r="T817" i="1"/>
  <c r="U817" i="1" s="1"/>
  <c r="T828" i="1"/>
  <c r="U828" i="1" s="1"/>
  <c r="T833" i="1"/>
  <c r="U833" i="1" s="1"/>
  <c r="T863" i="1"/>
  <c r="U863" i="1" s="1"/>
  <c r="T895" i="1"/>
  <c r="U895" i="1" s="1"/>
  <c r="T460" i="1"/>
  <c r="U460" i="1" s="1"/>
  <c r="T1822" i="1"/>
  <c r="U1822" i="1" s="1"/>
  <c r="T1216" i="1"/>
  <c r="U1216" i="1" s="1"/>
  <c r="T1227" i="1"/>
  <c r="U1227" i="1" s="1"/>
  <c r="T1268" i="1"/>
  <c r="U1268" i="1" s="1"/>
  <c r="T1279" i="1"/>
  <c r="U1279" i="1" s="1"/>
  <c r="T1317" i="1"/>
  <c r="U1317" i="1" s="1"/>
  <c r="T1327" i="1"/>
  <c r="U1327" i="1" s="1"/>
  <c r="T1366" i="1"/>
  <c r="U1366" i="1" s="1"/>
  <c r="T1404" i="1"/>
  <c r="U1404" i="1" s="1"/>
  <c r="T1414" i="1"/>
  <c r="U1414" i="1" s="1"/>
  <c r="T1442" i="1"/>
  <c r="U1442" i="1" s="1"/>
  <c r="T1482" i="1"/>
  <c r="U1482" i="1" s="1"/>
  <c r="T1502" i="1"/>
  <c r="U1502" i="1" s="1"/>
  <c r="T1511" i="1"/>
  <c r="U1511" i="1" s="1"/>
  <c r="T1532" i="1"/>
  <c r="U1532" i="1" s="1"/>
  <c r="T1562" i="1"/>
  <c r="U1562" i="1" s="1"/>
  <c r="T1581" i="1"/>
  <c r="U1581" i="1" s="1"/>
  <c r="T1621" i="1"/>
  <c r="U1621" i="1" s="1"/>
  <c r="T1651" i="1"/>
  <c r="U1651" i="1" s="1"/>
  <c r="T1661" i="1"/>
  <c r="U1661" i="1" s="1"/>
  <c r="T1671" i="1"/>
  <c r="U1671" i="1" s="1"/>
  <c r="T1680" i="1"/>
  <c r="U1680" i="1" s="1"/>
  <c r="T1691" i="1"/>
  <c r="U1691" i="1" s="1"/>
  <c r="T1740" i="1"/>
  <c r="U1740" i="1" s="1"/>
  <c r="T1770" i="1"/>
  <c r="U1770" i="1" s="1"/>
  <c r="T1136" i="1"/>
  <c r="U1136" i="1" s="1"/>
  <c r="T1173" i="1"/>
  <c r="U1173" i="1" s="1"/>
  <c r="T1185" i="1"/>
  <c r="U1185" i="1" s="1"/>
  <c r="T1037" i="1"/>
  <c r="U1037" i="1" s="1"/>
  <c r="T1047" i="1"/>
  <c r="U1047" i="1" s="1"/>
  <c r="T1064" i="1"/>
  <c r="U1064" i="1" s="1"/>
  <c r="T1070" i="1"/>
  <c r="U1070" i="1" s="1"/>
  <c r="T1097" i="1"/>
  <c r="U1097" i="1" s="1"/>
  <c r="T1107" i="1"/>
  <c r="U1107" i="1" s="1"/>
  <c r="T1128" i="1"/>
  <c r="U1128" i="1" s="1"/>
  <c r="T931" i="1"/>
  <c r="U931" i="1" s="1"/>
  <c r="T941" i="1"/>
  <c r="U941" i="1" s="1"/>
  <c r="T957" i="1"/>
  <c r="U957" i="1" s="1"/>
  <c r="T962" i="1"/>
  <c r="U962" i="1" s="1"/>
  <c r="T914" i="1"/>
  <c r="U914" i="1" s="1"/>
  <c r="T924" i="1"/>
  <c r="U924" i="1" s="1"/>
  <c r="T1957" i="1"/>
  <c r="U1957" i="1" s="1"/>
  <c r="T1193" i="1"/>
  <c r="U1193" i="1" s="1"/>
  <c r="T1239" i="1"/>
  <c r="U1239" i="1" s="1"/>
  <c r="T1259" i="1"/>
  <c r="U1259" i="1" s="1"/>
  <c r="T1288" i="1"/>
  <c r="U1288" i="1" s="1"/>
  <c r="T1308" i="1"/>
  <c r="U1308" i="1" s="1"/>
  <c r="T1337" i="1"/>
  <c r="U1337" i="1" s="1"/>
  <c r="T1346" i="1"/>
  <c r="U1346" i="1" s="1"/>
  <c r="T1385" i="1"/>
  <c r="U1385" i="1" s="1"/>
  <c r="T1433" i="1"/>
  <c r="U1433" i="1" s="1"/>
  <c r="T1473" i="1"/>
  <c r="U1473" i="1" s="1"/>
  <c r="T1493" i="1"/>
  <c r="U1493" i="1" s="1"/>
  <c r="T1522" i="1"/>
  <c r="U1522" i="1" s="1"/>
  <c r="T1542" i="1"/>
  <c r="U1542" i="1" s="1"/>
  <c r="T1553" i="1"/>
  <c r="U1553" i="1" s="1"/>
  <c r="T1571" i="1"/>
  <c r="U1571" i="1" s="1"/>
  <c r="T1591" i="1"/>
  <c r="U1591" i="1" s="1"/>
  <c r="T1601" i="1"/>
  <c r="U1601" i="1" s="1"/>
  <c r="T1611" i="1"/>
  <c r="U1611" i="1" s="1"/>
  <c r="T1632" i="1"/>
  <c r="U1632" i="1" s="1"/>
  <c r="T1702" i="1"/>
  <c r="U1702" i="1" s="1"/>
  <c r="T1712" i="1"/>
  <c r="U1712" i="1" s="1"/>
  <c r="T1731" i="1"/>
  <c r="U1731" i="1" s="1"/>
  <c r="T1780" i="1"/>
  <c r="U1780" i="1" s="1"/>
  <c r="T1143" i="1"/>
  <c r="U1143" i="1" s="1"/>
  <c r="T1149" i="1"/>
  <c r="U1149" i="1" s="1"/>
  <c r="T1161" i="1"/>
  <c r="U1161" i="1" s="1"/>
  <c r="T1186" i="1"/>
  <c r="U1186" i="1" s="1"/>
  <c r="T1131" i="1"/>
  <c r="U1131" i="1" s="1"/>
  <c r="T985" i="1"/>
  <c r="U985" i="1" s="1"/>
  <c r="T990" i="1"/>
  <c r="U990" i="1" s="1"/>
  <c r="T995" i="1"/>
  <c r="U995" i="1" s="1"/>
  <c r="T1206" i="1"/>
  <c r="U1206" i="1" s="1"/>
  <c r="T1217" i="1"/>
  <c r="U1217" i="1" s="1"/>
  <c r="T1228" i="1"/>
  <c r="U1228" i="1" s="1"/>
  <c r="T1289" i="1"/>
  <c r="U1289" i="1" s="1"/>
  <c r="T1328" i="1"/>
  <c r="U1328" i="1" s="1"/>
  <c r="T1338" i="1"/>
  <c r="U1338" i="1" s="1"/>
  <c r="T1347" i="1"/>
  <c r="U1347" i="1" s="1"/>
  <c r="T1367" i="1"/>
  <c r="U1367" i="1" s="1"/>
  <c r="T1405" i="1"/>
  <c r="U1405" i="1" s="1"/>
  <c r="T1415" i="1"/>
  <c r="U1415" i="1" s="1"/>
  <c r="T1434" i="1"/>
  <c r="U1434" i="1" s="1"/>
  <c r="T1523" i="1"/>
  <c r="U1523" i="1" s="1"/>
  <c r="T1543" i="1"/>
  <c r="U1543" i="1" s="1"/>
  <c r="T1582" i="1"/>
  <c r="U1582" i="1" s="1"/>
  <c r="T1592" i="1"/>
  <c r="U1592" i="1" s="1"/>
  <c r="T1602" i="1"/>
  <c r="U1602" i="1" s="1"/>
  <c r="T1612" i="1"/>
  <c r="U1612" i="1" s="1"/>
  <c r="T1622" i="1"/>
  <c r="U1622" i="1" s="1"/>
  <c r="T1633" i="1"/>
  <c r="U1633" i="1" s="1"/>
  <c r="T1652" i="1"/>
  <c r="U1652" i="1" s="1"/>
  <c r="T1703" i="1"/>
  <c r="U1703" i="1" s="1"/>
  <c r="T1713" i="1"/>
  <c r="U1713" i="1" s="1"/>
  <c r="T1732" i="1"/>
  <c r="U1732" i="1" s="1"/>
  <c r="T1771" i="1"/>
  <c r="U1771" i="1" s="1"/>
  <c r="T1162" i="1"/>
  <c r="U1162" i="1" s="1"/>
  <c r="T1168" i="1"/>
  <c r="U1168" i="1" s="1"/>
  <c r="T1180" i="1"/>
  <c r="U1180" i="1" s="1"/>
  <c r="T980" i="1"/>
  <c r="U980" i="1" s="1"/>
  <c r="T1011" i="1"/>
  <c r="U1011" i="1" s="1"/>
  <c r="T1038" i="1"/>
  <c r="U1038" i="1" s="1"/>
  <c r="T1048" i="1"/>
  <c r="U1048" i="1" s="1"/>
  <c r="T1059" i="1"/>
  <c r="U1059" i="1" s="1"/>
  <c r="T1065" i="1"/>
  <c r="U1065" i="1" s="1"/>
  <c r="T1071" i="1"/>
  <c r="U1071" i="1" s="1"/>
  <c r="T1098" i="1"/>
  <c r="U1098" i="1" s="1"/>
  <c r="T1108" i="1"/>
  <c r="U1108" i="1" s="1"/>
  <c r="T1124" i="1"/>
  <c r="U1124" i="1" s="1"/>
  <c r="T1129" i="1"/>
  <c r="U1129" i="1" s="1"/>
  <c r="T932" i="1"/>
  <c r="U932" i="1" s="1"/>
  <c r="T942" i="1"/>
  <c r="U942" i="1" s="1"/>
  <c r="T963" i="1"/>
  <c r="U963" i="1" s="1"/>
  <c r="T925" i="1"/>
  <c r="U925" i="1" s="1"/>
  <c r="T1987" i="1"/>
  <c r="U1987" i="1" s="1"/>
  <c r="T1852" i="1"/>
  <c r="U1852" i="1" s="1"/>
  <c r="T1207" i="1"/>
  <c r="U1207" i="1" s="1"/>
  <c r="T1218" i="1"/>
  <c r="U1218" i="1" s="1"/>
  <c r="T1229" i="1"/>
  <c r="U1229" i="1" s="1"/>
  <c r="T1261" i="1"/>
  <c r="U1261" i="1" s="1"/>
  <c r="T1281" i="1"/>
  <c r="U1281" i="1" s="1"/>
  <c r="T1290" i="1"/>
  <c r="U1290" i="1" s="1"/>
  <c r="T1319" i="1"/>
  <c r="U1319" i="1" s="1"/>
  <c r="T1357" i="1"/>
  <c r="U1357" i="1" s="1"/>
  <c r="T1368" i="1"/>
  <c r="U1368" i="1" s="1"/>
  <c r="T1377" i="1"/>
  <c r="U1377" i="1" s="1"/>
  <c r="T1396" i="1"/>
  <c r="U1396" i="1" s="1"/>
  <c r="T1406" i="1"/>
  <c r="U1406" i="1" s="1"/>
  <c r="T1444" i="1"/>
  <c r="U1444" i="1" s="1"/>
  <c r="T1454" i="1"/>
  <c r="U1454" i="1" s="1"/>
  <c r="T1464" i="1"/>
  <c r="U1464" i="1" s="1"/>
  <c r="T1504" i="1"/>
  <c r="U1504" i="1" s="1"/>
  <c r="T1534" i="1"/>
  <c r="U1534" i="1" s="1"/>
  <c r="T1564" i="1"/>
  <c r="U1564" i="1" s="1"/>
  <c r="T1583" i="1"/>
  <c r="U1583" i="1" s="1"/>
  <c r="T1593" i="1"/>
  <c r="U1593" i="1" s="1"/>
  <c r="T1603" i="1"/>
  <c r="U1603" i="1" s="1"/>
  <c r="T1623" i="1"/>
  <c r="U1623" i="1" s="1"/>
  <c r="T1653" i="1"/>
  <c r="U1653" i="1" s="1"/>
  <c r="T1673" i="1"/>
  <c r="U1673" i="1" s="1"/>
  <c r="T1693" i="1"/>
  <c r="U1693" i="1" s="1"/>
  <c r="T1714" i="1"/>
  <c r="U1714" i="1" s="1"/>
  <c r="T1723" i="1"/>
  <c r="U1723" i="1" s="1"/>
  <c r="T1762" i="1"/>
  <c r="U1762" i="1" s="1"/>
  <c r="T1137" i="1"/>
  <c r="U1137" i="1" s="1"/>
  <c r="T1156" i="1"/>
  <c r="U1156" i="1" s="1"/>
  <c r="T1174" i="1"/>
  <c r="U1174" i="1" s="1"/>
  <c r="T1187" i="1"/>
  <c r="U1187" i="1" s="1"/>
  <c r="T986" i="1"/>
  <c r="U986" i="1" s="1"/>
  <c r="T991" i="1"/>
  <c r="U991" i="1" s="1"/>
  <c r="T996" i="1"/>
  <c r="U996" i="1" s="1"/>
  <c r="T1006" i="1"/>
  <c r="U1006" i="1" s="1"/>
  <c r="T1017" i="1"/>
  <c r="U1017" i="1" s="1"/>
  <c r="T1028" i="1"/>
  <c r="U1028" i="1" s="1"/>
  <c r="T1044" i="1"/>
  <c r="U1044" i="1" s="1"/>
  <c r="T1054" i="1"/>
  <c r="U1054" i="1" s="1"/>
  <c r="T1077" i="1"/>
  <c r="U1077" i="1" s="1"/>
  <c r="T1082" i="1"/>
  <c r="U1082" i="1" s="1"/>
  <c r="T1087" i="1"/>
  <c r="U1087" i="1" s="1"/>
  <c r="T1093" i="1"/>
  <c r="U1093" i="1" s="1"/>
  <c r="T1114" i="1"/>
  <c r="U1114" i="1" s="1"/>
  <c r="T1119" i="1"/>
  <c r="U1119" i="1" s="1"/>
  <c r="T938" i="1"/>
  <c r="U938" i="1" s="1"/>
  <c r="T947" i="1"/>
  <c r="U947" i="1" s="1"/>
  <c r="T953" i="1"/>
  <c r="U953" i="1" s="1"/>
  <c r="T958" i="1"/>
  <c r="U958" i="1" s="1"/>
  <c r="T974" i="1"/>
  <c r="U974" i="1" s="1"/>
  <c r="T8" i="19"/>
  <c r="U8" i="19" s="1"/>
  <c r="T915" i="1"/>
  <c r="U915" i="1" s="1"/>
  <c r="T920" i="1"/>
  <c r="U920" i="1" s="1"/>
  <c r="T2002" i="1"/>
  <c r="U2002" i="1" s="1"/>
  <c r="T1860" i="1"/>
  <c r="U1860" i="1" s="1"/>
  <c r="T1196" i="1"/>
  <c r="U1196" i="1" s="1"/>
  <c r="T1271" i="1"/>
  <c r="U1271" i="1" s="1"/>
  <c r="T1329" i="1"/>
  <c r="U1329" i="1" s="1"/>
  <c r="T1339" i="1"/>
  <c r="U1339" i="1" s="1"/>
  <c r="T1348" i="1"/>
  <c r="U1348" i="1" s="1"/>
  <c r="T1387" i="1"/>
  <c r="U1387" i="1" s="1"/>
  <c r="T1416" i="1"/>
  <c r="U1416" i="1" s="1"/>
  <c r="T1435" i="1"/>
  <c r="U1435" i="1" s="1"/>
  <c r="T1485" i="1"/>
  <c r="U1485" i="1" s="1"/>
  <c r="T1514" i="1"/>
  <c r="U1514" i="1" s="1"/>
  <c r="T1524" i="1"/>
  <c r="U1524" i="1" s="1"/>
  <c r="T1544" i="1"/>
  <c r="U1544" i="1" s="1"/>
  <c r="T1573" i="1"/>
  <c r="U1573" i="1" s="1"/>
  <c r="T1613" i="1"/>
  <c r="U1613" i="1" s="1"/>
  <c r="T1634" i="1"/>
  <c r="U1634" i="1" s="1"/>
  <c r="T1643" i="1"/>
  <c r="U1643" i="1" s="1"/>
  <c r="T1683" i="1"/>
  <c r="U1683" i="1" s="1"/>
  <c r="T1704" i="1"/>
  <c r="U1704" i="1" s="1"/>
  <c r="T1733" i="1"/>
  <c r="U1733" i="1" s="1"/>
  <c r="T1743" i="1"/>
  <c r="U1743" i="1" s="1"/>
  <c r="T1753" i="1"/>
  <c r="U1753" i="1" s="1"/>
  <c r="T1772" i="1"/>
  <c r="U1772" i="1" s="1"/>
  <c r="T1782" i="1"/>
  <c r="U1782" i="1" s="1"/>
  <c r="T1144" i="1"/>
  <c r="U1144" i="1" s="1"/>
  <c r="T1151" i="1"/>
  <c r="U1151" i="1" s="1"/>
  <c r="T1163" i="1"/>
  <c r="U1163" i="1" s="1"/>
  <c r="T1181" i="1"/>
  <c r="U1181" i="1" s="1"/>
  <c r="T1001" i="1"/>
  <c r="U1001" i="1" s="1"/>
  <c r="T1023" i="1"/>
  <c r="U1023" i="1" s="1"/>
  <c r="T1034" i="1"/>
  <c r="U1034" i="1" s="1"/>
  <c r="T1039" i="1"/>
  <c r="U1039" i="1" s="1"/>
  <c r="T1049" i="1"/>
  <c r="U1049" i="1" s="1"/>
  <c r="T1060" i="1"/>
  <c r="U1060" i="1" s="1"/>
  <c r="T1066" i="1"/>
  <c r="U1066" i="1" s="1"/>
  <c r="T1099" i="1"/>
  <c r="U1099" i="1" s="1"/>
  <c r="T2150" i="1"/>
  <c r="U2150" i="1" s="1"/>
  <c r="T1877" i="1"/>
  <c r="U1877" i="1" s="1"/>
  <c r="T1210" i="1"/>
  <c r="U1210" i="1" s="1"/>
  <c r="T1293" i="1"/>
  <c r="U1293" i="1" s="1"/>
  <c r="T1302" i="1"/>
  <c r="U1302" i="1" s="1"/>
  <c r="T1322" i="1"/>
  <c r="U1322" i="1" s="1"/>
  <c r="T1380" i="1"/>
  <c r="U1380" i="1" s="1"/>
  <c r="T1419" i="1"/>
  <c r="U1419" i="1" s="1"/>
  <c r="T1428" i="1"/>
  <c r="U1428" i="1" s="1"/>
  <c r="T1447" i="1"/>
  <c r="U1447" i="1" s="1"/>
  <c r="T1457" i="1"/>
  <c r="U1457" i="1" s="1"/>
  <c r="T1467" i="1"/>
  <c r="U1467" i="1" s="1"/>
  <c r="T1497" i="1"/>
  <c r="U1497" i="1" s="1"/>
  <c r="T1547" i="1"/>
  <c r="U1547" i="1" s="1"/>
  <c r="T1557" i="1"/>
  <c r="U1557" i="1" s="1"/>
  <c r="T1636" i="1"/>
  <c r="U1636" i="1" s="1"/>
  <c r="T1656" i="1"/>
  <c r="U1656" i="1" s="1"/>
  <c r="T1666" i="1"/>
  <c r="U1666" i="1" s="1"/>
  <c r="T1726" i="1"/>
  <c r="U1726" i="1" s="1"/>
  <c r="T1765" i="1"/>
  <c r="U1765" i="1" s="1"/>
  <c r="T1775" i="1"/>
  <c r="U1775" i="1" s="1"/>
  <c r="T1164" i="1"/>
  <c r="U1164" i="1" s="1"/>
  <c r="T1176" i="1"/>
  <c r="U1176" i="1" s="1"/>
  <c r="T1182" i="1"/>
  <c r="U1182" i="1" s="1"/>
  <c r="T1133" i="1"/>
  <c r="U1133" i="1" s="1"/>
  <c r="T992" i="1"/>
  <c r="U992" i="1" s="1"/>
  <c r="T1024" i="1"/>
  <c r="U1024" i="1" s="1"/>
  <c r="T1040" i="1"/>
  <c r="U1040" i="1" s="1"/>
  <c r="T1045" i="1"/>
  <c r="U1045" i="1" s="1"/>
  <c r="T1061" i="1"/>
  <c r="U1061" i="1" s="1"/>
  <c r="T1067" i="1"/>
  <c r="U1067" i="1" s="1"/>
  <c r="T1083" i="1"/>
  <c r="U1083" i="1" s="1"/>
  <c r="T1094" i="1"/>
  <c r="U1094" i="1" s="1"/>
  <c r="T1100" i="1"/>
  <c r="U1100" i="1" s="1"/>
  <c r="T1110" i="1"/>
  <c r="U1110" i="1" s="1"/>
  <c r="T1126" i="1"/>
  <c r="U1126" i="1" s="1"/>
  <c r="T979" i="1"/>
  <c r="U979" i="1" s="1"/>
  <c r="T934" i="1"/>
  <c r="U934" i="1" s="1"/>
  <c r="T939" i="1"/>
  <c r="U939" i="1" s="1"/>
  <c r="T965" i="1"/>
  <c r="U965" i="1" s="1"/>
  <c r="T970" i="1"/>
  <c r="U970" i="1" s="1"/>
  <c r="T916" i="1"/>
  <c r="U916" i="1" s="1"/>
  <c r="T1330" i="1"/>
  <c r="U1330" i="1" s="1"/>
  <c r="T1446" i="1"/>
  <c r="U1446" i="1" s="1"/>
  <c r="T1157" i="1"/>
  <c r="U1157" i="1" s="1"/>
  <c r="T981" i="1"/>
  <c r="U981" i="1" s="1"/>
  <c r="T1022" i="1"/>
  <c r="U1022" i="1" s="1"/>
  <c r="T1053" i="1"/>
  <c r="U1053" i="1" s="1"/>
  <c r="T1086" i="1"/>
  <c r="U1086" i="1" s="1"/>
  <c r="T1105" i="1"/>
  <c r="U1105" i="1" s="1"/>
  <c r="T1121" i="1"/>
  <c r="U1121" i="1" s="1"/>
  <c r="T964" i="1"/>
  <c r="U964" i="1" s="1"/>
  <c r="T650" i="1"/>
  <c r="U650" i="1" s="1"/>
  <c r="T661" i="1"/>
  <c r="U661" i="1" s="1"/>
  <c r="T672" i="1"/>
  <c r="U672" i="1" s="1"/>
  <c r="T716" i="1"/>
  <c r="U716" i="1" s="1"/>
  <c r="T721" i="1"/>
  <c r="U721" i="1" s="1"/>
  <c r="T732" i="1"/>
  <c r="U732" i="1" s="1"/>
  <c r="T738" i="1"/>
  <c r="U738" i="1" s="1"/>
  <c r="T760" i="1"/>
  <c r="U760" i="1" s="1"/>
  <c r="T766" i="1"/>
  <c r="U766" i="1" s="1"/>
  <c r="T782" i="1"/>
  <c r="U782" i="1" s="1"/>
  <c r="T805" i="1"/>
  <c r="U805" i="1" s="1"/>
  <c r="T821" i="1"/>
  <c r="U821" i="1" s="1"/>
  <c r="T827" i="1"/>
  <c r="U827" i="1" s="1"/>
  <c r="T838" i="1"/>
  <c r="U838" i="1" s="1"/>
  <c r="T866" i="1"/>
  <c r="U866" i="1" s="1"/>
  <c r="T883" i="1"/>
  <c r="U883" i="1" s="1"/>
  <c r="T889" i="1"/>
  <c r="U889" i="1" s="1"/>
  <c r="T900" i="1"/>
  <c r="U900" i="1" s="1"/>
  <c r="T462" i="1"/>
  <c r="U462" i="1" s="1"/>
  <c r="T467" i="1"/>
  <c r="U467" i="1" s="1"/>
  <c r="T481" i="1"/>
  <c r="U481" i="1" s="1"/>
  <c r="T491" i="1"/>
  <c r="U491" i="1" s="1"/>
  <c r="T514" i="1"/>
  <c r="U514" i="1" s="1"/>
  <c r="T529" i="1"/>
  <c r="U529" i="1" s="1"/>
  <c r="T534" i="1"/>
  <c r="U534" i="1" s="1"/>
  <c r="T539" i="1"/>
  <c r="U539" i="1" s="1"/>
  <c r="T544" i="1"/>
  <c r="U544" i="1" s="1"/>
  <c r="T560" i="1"/>
  <c r="U560" i="1" s="1"/>
  <c r="T576" i="1"/>
  <c r="U576" i="1" s="1"/>
  <c r="T596" i="1"/>
  <c r="U596" i="1" s="1"/>
  <c r="T452" i="1"/>
  <c r="U452" i="1" s="1"/>
  <c r="T332" i="1"/>
  <c r="U332" i="1" s="1"/>
  <c r="T1220" i="1"/>
  <c r="U1220" i="1" s="1"/>
  <c r="T1574" i="1"/>
  <c r="U1574" i="1" s="1"/>
  <c r="T1695" i="1"/>
  <c r="U1695" i="1" s="1"/>
  <c r="T987" i="1"/>
  <c r="U987" i="1" s="1"/>
  <c r="T1055" i="1"/>
  <c r="U1055" i="1" s="1"/>
  <c r="T1088" i="1"/>
  <c r="U1088" i="1" s="1"/>
  <c r="T952" i="1"/>
  <c r="U952" i="1" s="1"/>
  <c r="T919" i="1"/>
  <c r="U919" i="1" s="1"/>
  <c r="T645" i="1"/>
  <c r="U645" i="1" s="1"/>
  <c r="T651" i="1"/>
  <c r="U651" i="1" s="1"/>
  <c r="T678" i="1"/>
  <c r="U678" i="1" s="1"/>
  <c r="T683" i="1"/>
  <c r="U683" i="1" s="1"/>
  <c r="T689" i="1"/>
  <c r="U689" i="1" s="1"/>
  <c r="T694" i="1"/>
  <c r="U694" i="1" s="1"/>
  <c r="T700" i="1"/>
  <c r="U700" i="1" s="1"/>
  <c r="T744" i="1"/>
  <c r="U744" i="1" s="1"/>
  <c r="T755" i="1"/>
  <c r="U755" i="1" s="1"/>
  <c r="T772" i="1"/>
  <c r="U772" i="1" s="1"/>
  <c r="T778" i="1"/>
  <c r="U778" i="1" s="1"/>
  <c r="T788" i="1"/>
  <c r="U788" i="1" s="1"/>
  <c r="T799" i="1"/>
  <c r="U799" i="1" s="1"/>
  <c r="T811" i="1"/>
  <c r="U811" i="1" s="1"/>
  <c r="T816" i="1"/>
  <c r="U816" i="1" s="1"/>
  <c r="T845" i="1"/>
  <c r="U845" i="1" s="1"/>
  <c r="T850" i="1"/>
  <c r="U850" i="1" s="1"/>
  <c r="T856" i="1"/>
  <c r="U856" i="1" s="1"/>
  <c r="T872" i="1"/>
  <c r="U872" i="1" s="1"/>
  <c r="T878" i="1"/>
  <c r="U878" i="1" s="1"/>
  <c r="T1231" i="1"/>
  <c r="U1231" i="1" s="1"/>
  <c r="T1169" i="1"/>
  <c r="U1169" i="1" s="1"/>
  <c r="T1027" i="1"/>
  <c r="U1027" i="1" s="1"/>
  <c r="T1089" i="1"/>
  <c r="U1089" i="1" s="1"/>
  <c r="T1109" i="1"/>
  <c r="U1109" i="1" s="1"/>
  <c r="T1125" i="1"/>
  <c r="U1125" i="1" s="1"/>
  <c r="T928" i="1"/>
  <c r="U928" i="1" s="1"/>
  <c r="T656" i="1"/>
  <c r="U656" i="1" s="1"/>
  <c r="T662" i="1"/>
  <c r="U662" i="1" s="1"/>
  <c r="T667" i="1"/>
  <c r="U667" i="1" s="1"/>
  <c r="T673" i="1"/>
  <c r="U673" i="1" s="1"/>
  <c r="T717" i="1"/>
  <c r="U717" i="1" s="1"/>
  <c r="T722" i="1"/>
  <c r="U722" i="1" s="1"/>
  <c r="T727" i="1"/>
  <c r="U727" i="1" s="1"/>
  <c r="T733" i="1"/>
  <c r="U733" i="1" s="1"/>
  <c r="T739" i="1"/>
  <c r="U739" i="1" s="1"/>
  <c r="T750" i="1"/>
  <c r="U750" i="1" s="1"/>
  <c r="T761" i="1"/>
  <c r="U761" i="1" s="1"/>
  <c r="T767" i="1"/>
  <c r="U767" i="1" s="1"/>
  <c r="T783" i="1"/>
  <c r="U783" i="1" s="1"/>
  <c r="T794" i="1"/>
  <c r="U794" i="1" s="1"/>
  <c r="T806" i="1"/>
  <c r="U806" i="1" s="1"/>
  <c r="T822" i="1"/>
  <c r="U822" i="1" s="1"/>
  <c r="T839" i="1"/>
  <c r="U839" i="1" s="1"/>
  <c r="T861" i="1"/>
  <c r="U861" i="1" s="1"/>
  <c r="T884" i="1"/>
  <c r="U884" i="1" s="1"/>
  <c r="T890" i="1"/>
  <c r="U890" i="1" s="1"/>
  <c r="T896" i="1"/>
  <c r="U896" i="1" s="1"/>
  <c r="T901" i="1"/>
  <c r="U901" i="1" s="1"/>
  <c r="T907" i="1"/>
  <c r="U907" i="1" s="1"/>
  <c r="T463" i="1"/>
  <c r="U463" i="1" s="1"/>
  <c r="T468" i="1"/>
  <c r="U468" i="1" s="1"/>
  <c r="T497" i="1"/>
  <c r="U497" i="1" s="1"/>
  <c r="T506" i="1"/>
  <c r="U506" i="1" s="1"/>
  <c r="T515" i="1"/>
  <c r="U515" i="1" s="1"/>
  <c r="T530" i="1"/>
  <c r="U530" i="1" s="1"/>
  <c r="T535" i="1"/>
  <c r="U535" i="1" s="1"/>
  <c r="T540" i="1"/>
  <c r="U540" i="1" s="1"/>
  <c r="T545" i="1"/>
  <c r="U545" i="1" s="1"/>
  <c r="T622" i="1"/>
  <c r="U622" i="1" s="1"/>
  <c r="T450" i="1"/>
  <c r="U450" i="1" s="1"/>
  <c r="T333" i="1"/>
  <c r="U333" i="1" s="1"/>
  <c r="T348" i="1"/>
  <c r="U348" i="1" s="1"/>
  <c r="T354" i="1"/>
  <c r="U354" i="1" s="1"/>
  <c r="T379" i="1"/>
  <c r="U379" i="1" s="1"/>
  <c r="T385" i="1"/>
  <c r="U385" i="1" s="1"/>
  <c r="T396" i="1"/>
  <c r="U396" i="1" s="1"/>
  <c r="T402" i="1"/>
  <c r="U402" i="1" s="1"/>
  <c r="T424" i="1"/>
  <c r="U424" i="1" s="1"/>
  <c r="T429" i="1"/>
  <c r="U429" i="1" s="1"/>
  <c r="T435" i="1"/>
  <c r="U435" i="1" s="1"/>
  <c r="T445" i="1"/>
  <c r="U445" i="1" s="1"/>
  <c r="T322" i="1"/>
  <c r="U322" i="1" s="1"/>
  <c r="T171" i="1"/>
  <c r="U171" i="1" s="1"/>
  <c r="T176" i="1"/>
  <c r="U176" i="1" s="1"/>
  <c r="T181" i="1"/>
  <c r="U181" i="1" s="1"/>
  <c r="T186" i="1"/>
  <c r="U186" i="1" s="1"/>
  <c r="T197" i="1"/>
  <c r="U197" i="1" s="1"/>
  <c r="T212" i="1"/>
  <c r="U212" i="1" s="1"/>
  <c r="T249" i="1"/>
  <c r="U249" i="1" s="1"/>
  <c r="T254" i="1"/>
  <c r="U254" i="1" s="1"/>
  <c r="T265" i="1"/>
  <c r="U265" i="1" s="1"/>
  <c r="T270" i="1"/>
  <c r="U270" i="1" s="1"/>
  <c r="T281" i="1"/>
  <c r="U281" i="1" s="1"/>
  <c r="T287" i="1"/>
  <c r="U287" i="1" s="1"/>
  <c r="T292" i="1"/>
  <c r="U292" i="1" s="1"/>
  <c r="T307" i="1"/>
  <c r="U307" i="1" s="1"/>
  <c r="T312" i="1"/>
  <c r="U312" i="1" s="1"/>
  <c r="T318" i="1"/>
  <c r="U318" i="1" s="1"/>
  <c r="T4" i="1"/>
  <c r="U4" i="1" s="1"/>
  <c r="T15" i="1"/>
  <c r="U15" i="1" s="1"/>
  <c r="T31" i="1"/>
  <c r="U31" i="1" s="1"/>
  <c r="T1359" i="1"/>
  <c r="U1359" i="1" s="1"/>
  <c r="T997" i="1"/>
  <c r="U997" i="1" s="1"/>
  <c r="T1029" i="1"/>
  <c r="U1029" i="1" s="1"/>
  <c r="T1092" i="1"/>
  <c r="U1092" i="1" s="1"/>
  <c r="T954" i="1"/>
  <c r="U954" i="1" s="1"/>
  <c r="T921" i="1"/>
  <c r="U921" i="1" s="1"/>
  <c r="T641" i="1"/>
  <c r="U641" i="1" s="1"/>
  <c r="T646" i="1"/>
  <c r="U646" i="1" s="1"/>
  <c r="T679" i="1"/>
  <c r="U679" i="1" s="1"/>
  <c r="T684" i="1"/>
  <c r="U684" i="1" s="1"/>
  <c r="T690" i="1"/>
  <c r="U690" i="1" s="1"/>
  <c r="T712" i="1"/>
  <c r="U712" i="1" s="1"/>
  <c r="T745" i="1"/>
  <c r="U745" i="1" s="1"/>
  <c r="T762" i="1"/>
  <c r="U762" i="1" s="1"/>
  <c r="T773" i="1"/>
  <c r="U773" i="1" s="1"/>
  <c r="T789" i="1"/>
  <c r="U789" i="1" s="1"/>
  <c r="T800" i="1"/>
  <c r="U800" i="1" s="1"/>
  <c r="T812" i="1"/>
  <c r="U812" i="1" s="1"/>
  <c r="T823" i="1"/>
  <c r="U823" i="1" s="1"/>
  <c r="T834" i="1"/>
  <c r="U834" i="1" s="1"/>
  <c r="T851" i="1"/>
  <c r="U851" i="1" s="1"/>
  <c r="T867" i="1"/>
  <c r="U867" i="1" s="1"/>
  <c r="T873" i="1"/>
  <c r="U873" i="1" s="1"/>
  <c r="T879" i="1"/>
  <c r="U879" i="1" s="1"/>
  <c r="T457" i="1"/>
  <c r="U457" i="1" s="1"/>
  <c r="T473" i="1"/>
  <c r="U473" i="1" s="1"/>
  <c r="T482" i="1"/>
  <c r="U482" i="1" s="1"/>
  <c r="T487" i="1"/>
  <c r="U487" i="1" s="1"/>
  <c r="T492" i="1"/>
  <c r="U492" i="1" s="1"/>
  <c r="T511" i="1"/>
  <c r="U511" i="1" s="1"/>
  <c r="T521" i="1"/>
  <c r="U521" i="1" s="1"/>
  <c r="T526" i="1"/>
  <c r="U526" i="1" s="1"/>
  <c r="T551" i="1"/>
  <c r="U551" i="1" s="1"/>
  <c r="T561" i="1"/>
  <c r="U561" i="1" s="1"/>
  <c r="T566" i="1"/>
  <c r="U566" i="1" s="1"/>
  <c r="T572" i="1"/>
  <c r="U572" i="1" s="1"/>
  <c r="T577" i="1"/>
  <c r="U577" i="1" s="1"/>
  <c r="T582" i="1"/>
  <c r="U582" i="1" s="1"/>
  <c r="T587" i="1"/>
  <c r="U587" i="1" s="1"/>
  <c r="T592" i="1"/>
  <c r="U592" i="1" s="1"/>
  <c r="T597" i="1"/>
  <c r="U597" i="1" s="1"/>
  <c r="T608" i="1"/>
  <c r="U608" i="1" s="1"/>
  <c r="T613" i="1"/>
  <c r="U613" i="1" s="1"/>
  <c r="T618" i="1"/>
  <c r="U618" i="1" s="1"/>
  <c r="T628" i="1"/>
  <c r="U628" i="1" s="1"/>
  <c r="T638" i="1"/>
  <c r="U638" i="1" s="1"/>
  <c r="T454" i="1"/>
  <c r="U454" i="1" s="1"/>
  <c r="T338" i="1"/>
  <c r="U338" i="1" s="1"/>
  <c r="T343" i="1"/>
  <c r="U343" i="1" s="1"/>
  <c r="T360" i="1"/>
  <c r="U360" i="1" s="1"/>
  <c r="T365" i="1"/>
  <c r="U365" i="1" s="1"/>
  <c r="T374" i="1"/>
  <c r="U374" i="1" s="1"/>
  <c r="T408" i="1"/>
  <c r="U408" i="1" s="1"/>
  <c r="T419" i="1"/>
  <c r="U419" i="1" s="1"/>
  <c r="T441" i="1"/>
  <c r="U441" i="1" s="1"/>
  <c r="T166" i="1"/>
  <c r="U166" i="1" s="1"/>
  <c r="T192" i="1"/>
  <c r="U192" i="1" s="1"/>
  <c r="T202" i="1"/>
  <c r="U202" i="1" s="1"/>
  <c r="T207" i="1"/>
  <c r="U207" i="1" s="1"/>
  <c r="T223" i="1"/>
  <c r="U223" i="1" s="1"/>
  <c r="T228" i="1"/>
  <c r="U228" i="1" s="1"/>
  <c r="T233" i="1"/>
  <c r="U233" i="1" s="1"/>
  <c r="T238" i="1"/>
  <c r="U238" i="1" s="1"/>
  <c r="T244" i="1"/>
  <c r="U244" i="1" s="1"/>
  <c r="T260" i="1"/>
  <c r="U260" i="1" s="1"/>
  <c r="T276" i="1"/>
  <c r="U276" i="1" s="1"/>
  <c r="T298" i="1"/>
  <c r="U298" i="1" s="1"/>
  <c r="T303" i="1"/>
  <c r="U303" i="1" s="1"/>
  <c r="T1725" i="1"/>
  <c r="U1725" i="1" s="1"/>
  <c r="T1000" i="1"/>
  <c r="U1000" i="1" s="1"/>
  <c r="T1033" i="1"/>
  <c r="U1033" i="1" s="1"/>
  <c r="T978" i="1"/>
  <c r="U978" i="1" s="1"/>
  <c r="T930" i="1"/>
  <c r="U930" i="1" s="1"/>
  <c r="T943" i="1"/>
  <c r="U943" i="1" s="1"/>
  <c r="T955" i="1"/>
  <c r="U955" i="1" s="1"/>
  <c r="T968" i="1"/>
  <c r="U968" i="1" s="1"/>
  <c r="T652" i="1"/>
  <c r="U652" i="1" s="1"/>
  <c r="T657" i="1"/>
  <c r="U657" i="1" s="1"/>
  <c r="T668" i="1"/>
  <c r="U668" i="1" s="1"/>
  <c r="T674" i="1"/>
  <c r="U674" i="1" s="1"/>
  <c r="T707" i="1"/>
  <c r="U707" i="1" s="1"/>
  <c r="T723" i="1"/>
  <c r="U723" i="1" s="1"/>
  <c r="T728" i="1"/>
  <c r="U728" i="1" s="1"/>
  <c r="T734" i="1"/>
  <c r="U734" i="1" s="1"/>
  <c r="T740" i="1"/>
  <c r="U740" i="1" s="1"/>
  <c r="T751" i="1"/>
  <c r="U751" i="1" s="1"/>
  <c r="T779" i="1"/>
  <c r="U779" i="1" s="1"/>
  <c r="T795" i="1"/>
  <c r="U795" i="1" s="1"/>
  <c r="T807" i="1"/>
  <c r="U807" i="1" s="1"/>
  <c r="T829" i="1"/>
  <c r="U829" i="1" s="1"/>
  <c r="T840" i="1"/>
  <c r="U840" i="1" s="1"/>
  <c r="T846" i="1"/>
  <c r="U846" i="1" s="1"/>
  <c r="T857" i="1"/>
  <c r="U857" i="1" s="1"/>
  <c r="T880" i="1"/>
  <c r="U880" i="1" s="1"/>
  <c r="T885" i="1"/>
  <c r="U885" i="1" s="1"/>
  <c r="T891" i="1"/>
  <c r="U891" i="1" s="1"/>
  <c r="T897" i="1"/>
  <c r="U897" i="1" s="1"/>
  <c r="T902" i="1"/>
  <c r="U902" i="1" s="1"/>
  <c r="T908" i="1"/>
  <c r="U908" i="1" s="1"/>
  <c r="T464" i="1"/>
  <c r="U464" i="1" s="1"/>
  <c r="T469" i="1"/>
  <c r="U469" i="1" s="1"/>
  <c r="T478" i="1"/>
  <c r="U478" i="1" s="1"/>
  <c r="T502" i="1"/>
  <c r="U502" i="1" s="1"/>
  <c r="T516" i="1"/>
  <c r="U516" i="1" s="1"/>
  <c r="T536" i="1"/>
  <c r="U536" i="1" s="1"/>
  <c r="T546" i="1"/>
  <c r="U546" i="1" s="1"/>
  <c r="T557" i="1"/>
  <c r="U557" i="1" s="1"/>
  <c r="T603" i="1"/>
  <c r="U603" i="1" s="1"/>
  <c r="T633" i="1"/>
  <c r="U633" i="1" s="1"/>
  <c r="T451" i="1"/>
  <c r="U451" i="1" s="1"/>
  <c r="T1379" i="1"/>
  <c r="U1379" i="1" s="1"/>
  <c r="T1496" i="1"/>
  <c r="U1496" i="1" s="1"/>
  <c r="T1734" i="1"/>
  <c r="U1734" i="1" s="1"/>
  <c r="T1188" i="1"/>
  <c r="U1188" i="1" s="1"/>
  <c r="T1113" i="1"/>
  <c r="U1113" i="1" s="1"/>
  <c r="T969" i="1"/>
  <c r="U969" i="1" s="1"/>
  <c r="T4" i="19"/>
  <c r="U4" i="19" s="1"/>
  <c r="T923" i="1"/>
  <c r="U923" i="1" s="1"/>
  <c r="T647" i="1"/>
  <c r="U647" i="1" s="1"/>
  <c r="T663" i="1"/>
  <c r="U663" i="1" s="1"/>
  <c r="T685" i="1"/>
  <c r="U685" i="1" s="1"/>
  <c r="T691" i="1"/>
  <c r="U691" i="1" s="1"/>
  <c r="T696" i="1"/>
  <c r="U696" i="1" s="1"/>
  <c r="T702" i="1"/>
  <c r="U702" i="1" s="1"/>
  <c r="T713" i="1"/>
  <c r="U713" i="1" s="1"/>
  <c r="T718" i="1"/>
  <c r="U718" i="1" s="1"/>
  <c r="T746" i="1"/>
  <c r="U746" i="1" s="1"/>
  <c r="T752" i="1"/>
  <c r="U752" i="1" s="1"/>
  <c r="T757" i="1"/>
  <c r="U757" i="1" s="1"/>
  <c r="T763" i="1"/>
  <c r="U763" i="1" s="1"/>
  <c r="T768" i="1"/>
  <c r="U768" i="1" s="1"/>
  <c r="T774" i="1"/>
  <c r="U774" i="1" s="1"/>
  <c r="T784" i="1"/>
  <c r="U784" i="1" s="1"/>
  <c r="T801" i="1"/>
  <c r="U801" i="1" s="1"/>
  <c r="T818" i="1"/>
  <c r="U818" i="1" s="1"/>
  <c r="T824" i="1"/>
  <c r="U824" i="1" s="1"/>
  <c r="T852" i="1"/>
  <c r="U852" i="1" s="1"/>
  <c r="T862" i="1"/>
  <c r="U862" i="1" s="1"/>
  <c r="T868" i="1"/>
  <c r="U868" i="1" s="1"/>
  <c r="T874" i="1"/>
  <c r="U874" i="1" s="1"/>
  <c r="T458" i="1"/>
  <c r="U458" i="1" s="1"/>
  <c r="T493" i="1"/>
  <c r="U493" i="1" s="1"/>
  <c r="T498" i="1"/>
  <c r="U498" i="1" s="1"/>
  <c r="T507" i="1"/>
  <c r="U507" i="1" s="1"/>
  <c r="T522" i="1"/>
  <c r="U522" i="1" s="1"/>
  <c r="T531" i="1"/>
  <c r="U531" i="1" s="1"/>
  <c r="T541" i="1"/>
  <c r="U541" i="1" s="1"/>
  <c r="T552" i="1"/>
  <c r="U552" i="1" s="1"/>
  <c r="T567" i="1"/>
  <c r="U567" i="1" s="1"/>
  <c r="T578" i="1"/>
  <c r="U578" i="1" s="1"/>
  <c r="T583" i="1"/>
  <c r="U583" i="1" s="1"/>
  <c r="T588" i="1"/>
  <c r="U588" i="1" s="1"/>
  <c r="T593" i="1"/>
  <c r="U593" i="1" s="1"/>
  <c r="T598" i="1"/>
  <c r="U598" i="1" s="1"/>
  <c r="T609" i="1"/>
  <c r="U609" i="1" s="1"/>
  <c r="T619" i="1"/>
  <c r="U619" i="1" s="1"/>
  <c r="T623" i="1"/>
  <c r="U623" i="1" s="1"/>
  <c r="T334" i="1"/>
  <c r="U334" i="1" s="1"/>
  <c r="T339" i="1"/>
  <c r="U339" i="1" s="1"/>
  <c r="T361" i="1"/>
  <c r="U361" i="1" s="1"/>
  <c r="T375" i="1"/>
  <c r="U375" i="1" s="1"/>
  <c r="T386" i="1"/>
  <c r="U386" i="1" s="1"/>
  <c r="T409" i="1"/>
  <c r="U409" i="1" s="1"/>
  <c r="T446" i="1"/>
  <c r="U446" i="1" s="1"/>
  <c r="T1625" i="1"/>
  <c r="U1625" i="1" s="1"/>
  <c r="T1005" i="1"/>
  <c r="U1005" i="1" s="1"/>
  <c r="T933" i="1"/>
  <c r="U933" i="1" s="1"/>
  <c r="T944" i="1"/>
  <c r="U944" i="1" s="1"/>
  <c r="T912" i="1"/>
  <c r="U912" i="1" s="1"/>
  <c r="T642" i="1"/>
  <c r="U642" i="1" s="1"/>
  <c r="T653" i="1"/>
  <c r="U653" i="1" s="1"/>
  <c r="T658" i="1"/>
  <c r="U658" i="1" s="1"/>
  <c r="T669" i="1"/>
  <c r="U669" i="1" s="1"/>
  <c r="T680" i="1"/>
  <c r="U680" i="1" s="1"/>
  <c r="T686" i="1"/>
  <c r="U686" i="1" s="1"/>
  <c r="T724" i="1"/>
  <c r="U724" i="1" s="1"/>
  <c r="T735" i="1"/>
  <c r="U735" i="1" s="1"/>
  <c r="T741" i="1"/>
  <c r="U741" i="1" s="1"/>
  <c r="T747" i="1"/>
  <c r="U747" i="1" s="1"/>
  <c r="T790" i="1"/>
  <c r="U790" i="1" s="1"/>
  <c r="T796" i="1"/>
  <c r="U796" i="1" s="1"/>
  <c r="T830" i="1"/>
  <c r="U830" i="1" s="1"/>
  <c r="T835" i="1"/>
  <c r="U835" i="1" s="1"/>
  <c r="T841" i="1"/>
  <c r="U841" i="1" s="1"/>
  <c r="T847" i="1"/>
  <c r="U847" i="1" s="1"/>
  <c r="T869" i="1"/>
  <c r="U869" i="1" s="1"/>
  <c r="T886" i="1"/>
  <c r="U886" i="1" s="1"/>
  <c r="T892" i="1"/>
  <c r="U892" i="1" s="1"/>
  <c r="T903" i="1"/>
  <c r="U903" i="1" s="1"/>
  <c r="T909" i="1"/>
  <c r="U909" i="1" s="1"/>
  <c r="T465" i="1"/>
  <c r="U465" i="1" s="1"/>
  <c r="T474" i="1"/>
  <c r="U474" i="1" s="1"/>
  <c r="T479" i="1"/>
  <c r="U479" i="1" s="1"/>
  <c r="T483" i="1"/>
  <c r="U483" i="1" s="1"/>
  <c r="T488" i="1"/>
  <c r="U488" i="1" s="1"/>
  <c r="T512" i="1"/>
  <c r="U512" i="1" s="1"/>
  <c r="T517" i="1"/>
  <c r="U517" i="1" s="1"/>
  <c r="T527" i="1"/>
  <c r="U527" i="1" s="1"/>
  <c r="T547" i="1"/>
  <c r="U547" i="1" s="1"/>
  <c r="T562" i="1"/>
  <c r="U562" i="1" s="1"/>
  <c r="T573" i="1"/>
  <c r="U573" i="1" s="1"/>
  <c r="T614" i="1"/>
  <c r="U614" i="1" s="1"/>
  <c r="T629" i="1"/>
  <c r="U629" i="1" s="1"/>
  <c r="T634" i="1"/>
  <c r="U634" i="1" s="1"/>
  <c r="T639" i="1"/>
  <c r="U639" i="1" s="1"/>
  <c r="T325" i="1"/>
  <c r="U325" i="1" s="1"/>
  <c r="T344" i="1"/>
  <c r="U344" i="1" s="1"/>
  <c r="T350" i="1"/>
  <c r="U350" i="1" s="1"/>
  <c r="T356" i="1"/>
  <c r="U356" i="1" s="1"/>
  <c r="T366" i="1"/>
  <c r="U366" i="1" s="1"/>
  <c r="T381" i="1"/>
  <c r="U381" i="1" s="1"/>
  <c r="T392" i="1"/>
  <c r="U392" i="1" s="1"/>
  <c r="T398" i="1"/>
  <c r="U398" i="1" s="1"/>
  <c r="T404" i="1"/>
  <c r="U404" i="1" s="1"/>
  <c r="T415" i="1"/>
  <c r="U415" i="1" s="1"/>
  <c r="T420" i="1"/>
  <c r="U420" i="1" s="1"/>
  <c r="T426" i="1"/>
  <c r="U426" i="1" s="1"/>
  <c r="T431" i="1"/>
  <c r="U431" i="1" s="1"/>
  <c r="T442" i="1"/>
  <c r="U442" i="1" s="1"/>
  <c r="T178" i="1"/>
  <c r="U178" i="1" s="1"/>
  <c r="T188" i="1"/>
  <c r="U188" i="1" s="1"/>
  <c r="T214" i="1"/>
  <c r="U214" i="1" s="1"/>
  <c r="T234" i="1"/>
  <c r="U234" i="1" s="1"/>
  <c r="T256" i="1"/>
  <c r="U256" i="1" s="1"/>
  <c r="T283" i="1"/>
  <c r="U283" i="1" s="1"/>
  <c r="T294" i="1"/>
  <c r="U294" i="1" s="1"/>
  <c r="T299" i="1"/>
  <c r="U299" i="1" s="1"/>
  <c r="T304" i="1"/>
  <c r="U304" i="1" s="1"/>
  <c r="T309" i="1"/>
  <c r="U309" i="1" s="1"/>
  <c r="T314" i="1"/>
  <c r="U314" i="1" s="1"/>
  <c r="T1398" i="1"/>
  <c r="U1398" i="1" s="1"/>
  <c r="T1635" i="1"/>
  <c r="U1635" i="1" s="1"/>
  <c r="T1007" i="1"/>
  <c r="U1007" i="1" s="1"/>
  <c r="T1072" i="1"/>
  <c r="U1072" i="1" s="1"/>
  <c r="T1115" i="1"/>
  <c r="U1115" i="1" s="1"/>
  <c r="T1130" i="1"/>
  <c r="U1130" i="1" s="1"/>
  <c r="T945" i="1"/>
  <c r="U945" i="1" s="1"/>
  <c r="T7" i="19"/>
  <c r="U7" i="19" s="1"/>
  <c r="T913" i="1"/>
  <c r="U913" i="1" s="1"/>
  <c r="T926" i="1"/>
  <c r="U926" i="1" s="1"/>
  <c r="T664" i="1"/>
  <c r="U664" i="1" s="1"/>
  <c r="T675" i="1"/>
  <c r="U675" i="1" s="1"/>
  <c r="T697" i="1"/>
  <c r="U697" i="1" s="1"/>
  <c r="T703" i="1"/>
  <c r="U703" i="1" s="1"/>
  <c r="T708" i="1"/>
  <c r="U708" i="1" s="1"/>
  <c r="T729" i="1"/>
  <c r="U729" i="1" s="1"/>
  <c r="T742" i="1"/>
  <c r="U742" i="1" s="1"/>
  <c r="T758" i="1"/>
  <c r="U758" i="1" s="1"/>
  <c r="T764" i="1"/>
  <c r="U764" i="1" s="1"/>
  <c r="T769" i="1"/>
  <c r="U769" i="1" s="1"/>
  <c r="T775" i="1"/>
  <c r="U775" i="1" s="1"/>
  <c r="T780" i="1"/>
  <c r="U780" i="1" s="1"/>
  <c r="T809" i="1"/>
  <c r="U809" i="1" s="1"/>
  <c r="T814" i="1"/>
  <c r="U814" i="1" s="1"/>
  <c r="T819" i="1"/>
  <c r="U819" i="1" s="1"/>
  <c r="T825" i="1"/>
  <c r="U825" i="1" s="1"/>
  <c r="T858" i="1"/>
  <c r="U858" i="1" s="1"/>
  <c r="T875" i="1"/>
  <c r="U875" i="1" s="1"/>
  <c r="T881" i="1"/>
  <c r="U881" i="1" s="1"/>
  <c r="T898" i="1"/>
  <c r="U898" i="1" s="1"/>
  <c r="T459" i="1"/>
  <c r="U459" i="1" s="1"/>
  <c r="T470" i="1"/>
  <c r="U470" i="1" s="1"/>
  <c r="T494" i="1"/>
  <c r="U494" i="1" s="1"/>
  <c r="T503" i="1"/>
  <c r="U503" i="1" s="1"/>
  <c r="T523" i="1"/>
  <c r="U523" i="1" s="1"/>
  <c r="T537" i="1"/>
  <c r="U537" i="1" s="1"/>
  <c r="T542" i="1"/>
  <c r="U542" i="1" s="1"/>
  <c r="T553" i="1"/>
  <c r="U553" i="1" s="1"/>
  <c r="T558" i="1"/>
  <c r="U558" i="1" s="1"/>
  <c r="T568" i="1"/>
  <c r="U568" i="1" s="1"/>
  <c r="T599" i="1"/>
  <c r="U599" i="1" s="1"/>
  <c r="T604" i="1"/>
  <c r="U604" i="1" s="1"/>
  <c r="T624" i="1"/>
  <c r="U624" i="1" s="1"/>
  <c r="T1292" i="1"/>
  <c r="U1292" i="1" s="1"/>
  <c r="T1764" i="1"/>
  <c r="U1764" i="1" s="1"/>
  <c r="T1043" i="1"/>
  <c r="U1043" i="1" s="1"/>
  <c r="T1076" i="1"/>
  <c r="U1076" i="1" s="1"/>
  <c r="T1116" i="1"/>
  <c r="U1116" i="1" s="1"/>
  <c r="T946" i="1"/>
  <c r="U946" i="1" s="1"/>
  <c r="T959" i="1"/>
  <c r="U959" i="1" s="1"/>
  <c r="T972" i="1"/>
  <c r="U972" i="1" s="1"/>
  <c r="T643" i="1"/>
  <c r="U643" i="1" s="1"/>
  <c r="T648" i="1"/>
  <c r="U648" i="1" s="1"/>
  <c r="T659" i="1"/>
  <c r="U659" i="1" s="1"/>
  <c r="T670" i="1"/>
  <c r="U670" i="1" s="1"/>
  <c r="T676" i="1"/>
  <c r="U676" i="1" s="1"/>
  <c r="T681" i="1"/>
  <c r="U681" i="1" s="1"/>
  <c r="T692" i="1"/>
  <c r="U692" i="1" s="1"/>
  <c r="T714" i="1"/>
  <c r="U714" i="1" s="1"/>
  <c r="T719" i="1"/>
  <c r="U719" i="1" s="1"/>
  <c r="T736" i="1"/>
  <c r="U736" i="1" s="1"/>
  <c r="T748" i="1"/>
  <c r="U748" i="1" s="1"/>
  <c r="T753" i="1"/>
  <c r="U753" i="1" s="1"/>
  <c r="T785" i="1"/>
  <c r="U785" i="1" s="1"/>
  <c r="T791" i="1"/>
  <c r="U791" i="1" s="1"/>
  <c r="T797" i="1"/>
  <c r="U797" i="1" s="1"/>
  <c r="T803" i="1"/>
  <c r="U803" i="1" s="1"/>
  <c r="T831" i="1"/>
  <c r="U831" i="1" s="1"/>
  <c r="T836" i="1"/>
  <c r="U836" i="1" s="1"/>
  <c r="T842" i="1"/>
  <c r="U842" i="1" s="1"/>
  <c r="T853" i="1"/>
  <c r="U853" i="1" s="1"/>
  <c r="T859" i="1"/>
  <c r="U859" i="1" s="1"/>
  <c r="T864" i="1"/>
  <c r="U864" i="1" s="1"/>
  <c r="T870" i="1"/>
  <c r="U870" i="1" s="1"/>
  <c r="T887" i="1"/>
  <c r="U887" i="1" s="1"/>
  <c r="T904" i="1"/>
  <c r="U904" i="1" s="1"/>
  <c r="T484" i="1"/>
  <c r="U484" i="1" s="1"/>
  <c r="T489" i="1"/>
  <c r="U489" i="1" s="1"/>
  <c r="T499" i="1"/>
  <c r="U499" i="1" s="1"/>
  <c r="T508" i="1"/>
  <c r="U508" i="1" s="1"/>
  <c r="T518" i="1"/>
  <c r="U518" i="1" s="1"/>
  <c r="T532" i="1"/>
  <c r="U532" i="1" s="1"/>
  <c r="T548" i="1"/>
  <c r="U548" i="1" s="1"/>
  <c r="T574" i="1"/>
  <c r="U574" i="1" s="1"/>
  <c r="T579" i="1"/>
  <c r="U579" i="1" s="1"/>
  <c r="T584" i="1"/>
  <c r="U584" i="1" s="1"/>
  <c r="T589" i="1"/>
  <c r="U589" i="1" s="1"/>
  <c r="T594" i="1"/>
  <c r="U594" i="1" s="1"/>
  <c r="T610" i="1"/>
  <c r="U610" i="1" s="1"/>
  <c r="T620" i="1"/>
  <c r="U620" i="1" s="1"/>
  <c r="T630" i="1"/>
  <c r="U630" i="1" s="1"/>
  <c r="T635" i="1"/>
  <c r="U635" i="1" s="1"/>
  <c r="T640" i="1"/>
  <c r="U640" i="1" s="1"/>
  <c r="T453" i="1"/>
  <c r="U453" i="1" s="1"/>
  <c r="T1301" i="1"/>
  <c r="U1301" i="1" s="1"/>
  <c r="T1536" i="1"/>
  <c r="U1536" i="1" s="1"/>
  <c r="T1138" i="1"/>
  <c r="U1138" i="1" s="1"/>
  <c r="T1012" i="1"/>
  <c r="U1012" i="1" s="1"/>
  <c r="T1078" i="1"/>
  <c r="U1078" i="1" s="1"/>
  <c r="T1103" i="1"/>
  <c r="U1103" i="1" s="1"/>
  <c r="T1118" i="1"/>
  <c r="U1118" i="1" s="1"/>
  <c r="T973" i="1"/>
  <c r="U973" i="1" s="1"/>
  <c r="T9" i="19"/>
  <c r="U9" i="19" s="1"/>
  <c r="T654" i="1"/>
  <c r="U654" i="1" s="1"/>
  <c r="T687" i="1"/>
  <c r="U687" i="1" s="1"/>
  <c r="T698" i="1"/>
  <c r="U698" i="1" s="1"/>
  <c r="T704" i="1"/>
  <c r="U704" i="1" s="1"/>
  <c r="T709" i="1"/>
  <c r="U709" i="1" s="1"/>
  <c r="T725" i="1"/>
  <c r="U725" i="1" s="1"/>
  <c r="T765" i="1"/>
  <c r="U765" i="1" s="1"/>
  <c r="T770" i="1"/>
  <c r="U770" i="1" s="1"/>
  <c r="T792" i="1"/>
  <c r="U792" i="1" s="1"/>
  <c r="T820" i="1"/>
  <c r="U820" i="1" s="1"/>
  <c r="T826" i="1"/>
  <c r="U826" i="1" s="1"/>
  <c r="T848" i="1"/>
  <c r="U848" i="1" s="1"/>
  <c r="T854" i="1"/>
  <c r="U854" i="1" s="1"/>
  <c r="T876" i="1"/>
  <c r="U876" i="1" s="1"/>
  <c r="T893" i="1"/>
  <c r="U893" i="1" s="1"/>
  <c r="T910" i="1"/>
  <c r="U910" i="1" s="1"/>
  <c r="T466" i="1"/>
  <c r="U466" i="1" s="1"/>
  <c r="T475" i="1"/>
  <c r="U475" i="1" s="1"/>
  <c r="T480" i="1"/>
  <c r="U480" i="1" s="1"/>
  <c r="T495" i="1"/>
  <c r="U495" i="1" s="1"/>
  <c r="T504" i="1"/>
  <c r="U504" i="1" s="1"/>
  <c r="T513" i="1"/>
  <c r="U513" i="1" s="1"/>
  <c r="T528" i="1"/>
  <c r="U528" i="1" s="1"/>
  <c r="T554" i="1"/>
  <c r="U554" i="1" s="1"/>
  <c r="T563" i="1"/>
  <c r="U563" i="1" s="1"/>
  <c r="T569" i="1"/>
  <c r="U569" i="1" s="1"/>
  <c r="T600" i="1"/>
  <c r="U600" i="1" s="1"/>
  <c r="T605" i="1"/>
  <c r="U605" i="1" s="1"/>
  <c r="T615" i="1"/>
  <c r="U615" i="1" s="1"/>
  <c r="T625" i="1"/>
  <c r="U625" i="1" s="1"/>
  <c r="T336" i="1"/>
  <c r="U336" i="1" s="1"/>
  <c r="T377" i="1"/>
  <c r="U377" i="1" s="1"/>
  <c r="T388" i="1"/>
  <c r="U388" i="1" s="1"/>
  <c r="T411" i="1"/>
  <c r="U411" i="1" s="1"/>
  <c r="T427" i="1"/>
  <c r="U427" i="1" s="1"/>
  <c r="T443" i="1"/>
  <c r="U443" i="1" s="1"/>
  <c r="T448" i="1"/>
  <c r="U448" i="1" s="1"/>
  <c r="T319" i="1"/>
  <c r="U319" i="1" s="1"/>
  <c r="T158" i="1"/>
  <c r="U158" i="1" s="1"/>
  <c r="T163" i="1"/>
  <c r="U163" i="1" s="1"/>
  <c r="T169" i="1"/>
  <c r="U169" i="1" s="1"/>
  <c r="T174" i="1"/>
  <c r="U174" i="1" s="1"/>
  <c r="T179" i="1"/>
  <c r="U179" i="1" s="1"/>
  <c r="T184" i="1"/>
  <c r="U184" i="1" s="1"/>
  <c r="T220" i="1"/>
  <c r="U220" i="1" s="1"/>
  <c r="T235" i="1"/>
  <c r="U235" i="1" s="1"/>
  <c r="T241" i="1"/>
  <c r="U241" i="1" s="1"/>
  <c r="T252" i="1"/>
  <c r="U252" i="1" s="1"/>
  <c r="T257" i="1"/>
  <c r="U257" i="1" s="1"/>
  <c r="T268" i="1"/>
  <c r="U268" i="1" s="1"/>
  <c r="T273" i="1"/>
  <c r="U273" i="1" s="1"/>
  <c r="T279" i="1"/>
  <c r="U279" i="1" s="1"/>
  <c r="T305" i="1"/>
  <c r="U305" i="1" s="1"/>
  <c r="T310" i="1"/>
  <c r="U310" i="1" s="1"/>
  <c r="T1321" i="1"/>
  <c r="U1321" i="1" s="1"/>
  <c r="T1018" i="1"/>
  <c r="U1018" i="1" s="1"/>
  <c r="T1120" i="1"/>
  <c r="U1120" i="1" s="1"/>
  <c r="T977" i="1"/>
  <c r="U977" i="1" s="1"/>
  <c r="T949" i="1"/>
  <c r="U949" i="1" s="1"/>
  <c r="T975" i="1"/>
  <c r="U975" i="1" s="1"/>
  <c r="T666" i="1"/>
  <c r="U666" i="1" s="1"/>
  <c r="T688" i="1"/>
  <c r="U688" i="1" s="1"/>
  <c r="T699" i="1"/>
  <c r="U699" i="1" s="1"/>
  <c r="T705" i="1"/>
  <c r="U705" i="1" s="1"/>
  <c r="T710" i="1"/>
  <c r="U710" i="1" s="1"/>
  <c r="T726" i="1"/>
  <c r="U726" i="1" s="1"/>
  <c r="T749" i="1"/>
  <c r="U749" i="1" s="1"/>
  <c r="T754" i="1"/>
  <c r="U754" i="1" s="1"/>
  <c r="T771" i="1"/>
  <c r="U771" i="1" s="1"/>
  <c r="T787" i="1"/>
  <c r="U787" i="1" s="1"/>
  <c r="T793" i="1"/>
  <c r="U793" i="1" s="1"/>
  <c r="T844" i="1"/>
  <c r="U844" i="1" s="1"/>
  <c r="T855" i="1"/>
  <c r="U855" i="1" s="1"/>
  <c r="T860" i="1"/>
  <c r="U860" i="1" s="1"/>
  <c r="T877" i="1"/>
  <c r="U877" i="1" s="1"/>
  <c r="T894" i="1"/>
  <c r="U894" i="1" s="1"/>
  <c r="T906" i="1"/>
  <c r="U906" i="1" s="1"/>
  <c r="T455" i="1"/>
  <c r="U455" i="1" s="1"/>
  <c r="T476" i="1"/>
  <c r="U476" i="1" s="1"/>
  <c r="T496" i="1"/>
  <c r="U496" i="1" s="1"/>
  <c r="T500" i="1"/>
  <c r="U500" i="1" s="1"/>
  <c r="T505" i="1"/>
  <c r="U505" i="1" s="1"/>
  <c r="T509" i="1"/>
  <c r="U509" i="1" s="1"/>
  <c r="T555" i="1"/>
  <c r="U555" i="1" s="1"/>
  <c r="T564" i="1"/>
  <c r="U564" i="1" s="1"/>
  <c r="T570" i="1"/>
  <c r="U570" i="1" s="1"/>
  <c r="T585" i="1"/>
  <c r="U585" i="1" s="1"/>
  <c r="T601" i="1"/>
  <c r="U601" i="1" s="1"/>
  <c r="T606" i="1"/>
  <c r="U606" i="1" s="1"/>
  <c r="T611" i="1"/>
  <c r="U611" i="1" s="1"/>
  <c r="T616" i="1"/>
  <c r="U616" i="1" s="1"/>
  <c r="T621" i="1"/>
  <c r="U621" i="1" s="1"/>
  <c r="T626" i="1"/>
  <c r="U626" i="1" s="1"/>
  <c r="T631" i="1"/>
  <c r="U631" i="1" s="1"/>
  <c r="T636" i="1"/>
  <c r="U636" i="1" s="1"/>
  <c r="T358" i="1"/>
  <c r="U358" i="1" s="1"/>
  <c r="T363" i="1"/>
  <c r="U363" i="1" s="1"/>
  <c r="T368" i="1"/>
  <c r="U368" i="1" s="1"/>
  <c r="T378" i="1"/>
  <c r="U378" i="1" s="1"/>
  <c r="T389" i="1"/>
  <c r="U389" i="1" s="1"/>
  <c r="T406" i="1"/>
  <c r="U406" i="1" s="1"/>
  <c r="T412" i="1"/>
  <c r="U412" i="1" s="1"/>
  <c r="T417" i="1"/>
  <c r="U417" i="1" s="1"/>
  <c r="T428" i="1"/>
  <c r="U428" i="1" s="1"/>
  <c r="T444" i="1"/>
  <c r="U444" i="1" s="1"/>
  <c r="T449" i="1"/>
  <c r="U449" i="1" s="1"/>
  <c r="T320" i="1"/>
  <c r="U320" i="1" s="1"/>
  <c r="T159" i="1"/>
  <c r="U159" i="1" s="1"/>
  <c r="T164" i="1"/>
  <c r="U164" i="1" s="1"/>
  <c r="T170" i="1"/>
  <c r="U170" i="1" s="1"/>
  <c r="T216" i="1"/>
  <c r="U216" i="1" s="1"/>
  <c r="T221" i="1"/>
  <c r="U221" i="1" s="1"/>
  <c r="T236" i="1"/>
  <c r="U236" i="1" s="1"/>
  <c r="T242" i="1"/>
  <c r="U242" i="1" s="1"/>
  <c r="T258" i="1"/>
  <c r="U258" i="1" s="1"/>
  <c r="T274" i="1"/>
  <c r="U274" i="1" s="1"/>
  <c r="T306" i="1"/>
  <c r="U306" i="1" s="1"/>
  <c r="T311" i="1"/>
  <c r="U311" i="1" s="1"/>
  <c r="T130" i="1"/>
  <c r="U130" i="1" s="1"/>
  <c r="T119" i="1"/>
  <c r="U119" i="1" s="1"/>
  <c r="T87" i="1"/>
  <c r="U87" i="1" s="1"/>
  <c r="T62" i="1"/>
  <c r="U62" i="1" s="1"/>
  <c r="T57" i="1"/>
  <c r="U57" i="1" s="1"/>
  <c r="T52" i="1"/>
  <c r="U52" i="1" s="1"/>
  <c r="T47" i="1"/>
  <c r="U47" i="1" s="1"/>
  <c r="T17" i="1"/>
  <c r="U17" i="1" s="1"/>
  <c r="T5" i="1"/>
  <c r="U5" i="1" s="1"/>
  <c r="T278" i="1"/>
  <c r="U278" i="1" s="1"/>
  <c r="T259" i="1"/>
  <c r="U259" i="1" s="1"/>
  <c r="T205" i="1"/>
  <c r="U205" i="1" s="1"/>
  <c r="T161" i="1"/>
  <c r="U161" i="1" s="1"/>
  <c r="T413" i="1"/>
  <c r="U413" i="1" s="1"/>
  <c r="T390" i="1"/>
  <c r="U390" i="1" s="1"/>
  <c r="T369" i="1"/>
  <c r="U369" i="1" s="1"/>
  <c r="T359" i="1"/>
  <c r="U359" i="1" s="1"/>
  <c r="T327" i="1"/>
  <c r="U327" i="1" s="1"/>
  <c r="T627" i="1"/>
  <c r="U627" i="1" s="1"/>
  <c r="T565" i="1"/>
  <c r="U565" i="1" s="1"/>
  <c r="T477" i="1"/>
  <c r="U477" i="1" s="1"/>
  <c r="T888" i="1"/>
  <c r="U888" i="1" s="1"/>
  <c r="T1016" i="1"/>
  <c r="U1016" i="1" s="1"/>
  <c r="D128" i="13"/>
  <c r="D25" i="13" s="1"/>
  <c r="E25" i="13" s="1"/>
  <c r="D136" i="13"/>
  <c r="T150" i="1"/>
  <c r="U150" i="1" s="1"/>
  <c r="T145" i="1"/>
  <c r="U145" i="1" s="1"/>
  <c r="T140" i="1"/>
  <c r="U140" i="1" s="1"/>
  <c r="T135" i="1"/>
  <c r="U135" i="1" s="1"/>
  <c r="T124" i="1"/>
  <c r="U124" i="1" s="1"/>
  <c r="T113" i="1"/>
  <c r="U113" i="1" s="1"/>
  <c r="T108" i="1"/>
  <c r="U108" i="1" s="1"/>
  <c r="T103" i="1"/>
  <c r="U103" i="1" s="1"/>
  <c r="T97" i="1"/>
  <c r="U97" i="1" s="1"/>
  <c r="T82" i="1"/>
  <c r="U82" i="1" s="1"/>
  <c r="T77" i="1"/>
  <c r="U77" i="1" s="1"/>
  <c r="T72" i="1"/>
  <c r="U72" i="1" s="1"/>
  <c r="T67" i="1"/>
  <c r="U67" i="1" s="1"/>
  <c r="T40" i="1"/>
  <c r="U40" i="1" s="1"/>
  <c r="T34" i="1"/>
  <c r="U34" i="1" s="1"/>
  <c r="T28" i="1"/>
  <c r="U28" i="1" s="1"/>
  <c r="T313" i="1"/>
  <c r="U313" i="1" s="1"/>
  <c r="T296" i="1"/>
  <c r="U296" i="1" s="1"/>
  <c r="T277" i="1"/>
  <c r="U277" i="1" s="1"/>
  <c r="T250" i="1"/>
  <c r="U250" i="1" s="1"/>
  <c r="T240" i="1"/>
  <c r="U240" i="1" s="1"/>
  <c r="T231" i="1"/>
  <c r="U231" i="1" s="1"/>
  <c r="T222" i="1"/>
  <c r="U222" i="1" s="1"/>
  <c r="T196" i="1"/>
  <c r="U196" i="1" s="1"/>
  <c r="T187" i="1"/>
  <c r="U187" i="1" s="1"/>
  <c r="T160" i="1"/>
  <c r="U160" i="1" s="1"/>
  <c r="T434" i="1"/>
  <c r="U434" i="1" s="1"/>
  <c r="T423" i="1"/>
  <c r="U423" i="1" s="1"/>
  <c r="T401" i="1"/>
  <c r="U401" i="1" s="1"/>
  <c r="T347" i="1"/>
  <c r="U347" i="1" s="1"/>
  <c r="T337" i="1"/>
  <c r="U337" i="1" s="1"/>
  <c r="T326" i="1"/>
  <c r="U326" i="1" s="1"/>
  <c r="T595" i="1"/>
  <c r="U595" i="1" s="1"/>
  <c r="T533" i="1"/>
  <c r="U533" i="1" s="1"/>
  <c r="T882" i="1"/>
  <c r="U882" i="1" s="1"/>
  <c r="T815" i="1"/>
  <c r="U815" i="1" s="1"/>
  <c r="T682" i="1"/>
  <c r="U682" i="1" s="1"/>
  <c r="H16" i="4"/>
  <c r="H2" i="4"/>
  <c r="N26" i="13"/>
  <c r="N10" i="13"/>
  <c r="N22" i="13"/>
  <c r="N13" i="13"/>
  <c r="N25" i="13"/>
  <c r="N16" i="13"/>
  <c r="N29" i="13"/>
  <c r="N19" i="13"/>
  <c r="N6" i="13"/>
  <c r="N21" i="13"/>
  <c r="N11" i="13"/>
  <c r="N33" i="13"/>
  <c r="N27" i="13"/>
  <c r="N9" i="13"/>
  <c r="N14" i="13"/>
  <c r="N5" i="13"/>
  <c r="N24" i="13"/>
  <c r="N4" i="13"/>
  <c r="N12" i="13"/>
  <c r="N17" i="13"/>
  <c r="N23" i="13"/>
  <c r="N20" i="13"/>
  <c r="N7" i="13"/>
  <c r="N28" i="13"/>
  <c r="N8" i="13"/>
  <c r="N18" i="13"/>
  <c r="N15" i="13"/>
  <c r="N34" i="13"/>
  <c r="N3" i="13"/>
  <c r="T155" i="1"/>
  <c r="U155" i="1" s="1"/>
  <c r="T129" i="1"/>
  <c r="U129" i="1" s="1"/>
  <c r="T118" i="1"/>
  <c r="U118" i="1" s="1"/>
  <c r="T92" i="1"/>
  <c r="U92" i="1" s="1"/>
  <c r="T61" i="1"/>
  <c r="U61" i="1" s="1"/>
  <c r="T56" i="1"/>
  <c r="U56" i="1" s="1"/>
  <c r="T51" i="1"/>
  <c r="U51" i="1" s="1"/>
  <c r="T46" i="1"/>
  <c r="U46" i="1" s="1"/>
  <c r="T22" i="1"/>
  <c r="U22" i="1" s="1"/>
  <c r="T16" i="1"/>
  <c r="U16" i="1" s="1"/>
  <c r="T10" i="1"/>
  <c r="U10" i="1" s="1"/>
  <c r="T295" i="1"/>
  <c r="U295" i="1" s="1"/>
  <c r="T286" i="1"/>
  <c r="U286" i="1" s="1"/>
  <c r="T267" i="1"/>
  <c r="U267" i="1" s="1"/>
  <c r="T239" i="1"/>
  <c r="U239" i="1" s="1"/>
  <c r="T213" i="1"/>
  <c r="U213" i="1" s="1"/>
  <c r="T204" i="1"/>
  <c r="U204" i="1" s="1"/>
  <c r="T195" i="1"/>
  <c r="U195" i="1" s="1"/>
  <c r="T324" i="1"/>
  <c r="U324" i="1" s="1"/>
  <c r="T433" i="1"/>
  <c r="U433" i="1" s="1"/>
  <c r="T422" i="1"/>
  <c r="U422" i="1" s="1"/>
  <c r="T400" i="1"/>
  <c r="U400" i="1" s="1"/>
  <c r="T346" i="1"/>
  <c r="U346" i="1" s="1"/>
  <c r="T591" i="1"/>
  <c r="U591" i="1" s="1"/>
  <c r="T501" i="1"/>
  <c r="U501" i="1" s="1"/>
  <c r="T472" i="1"/>
  <c r="U472" i="1" s="1"/>
  <c r="T810" i="1"/>
  <c r="U810" i="1" s="1"/>
  <c r="T743" i="1"/>
  <c r="U743" i="1" s="1"/>
  <c r="T677" i="1"/>
  <c r="U677" i="1" s="1"/>
  <c r="H9" i="4"/>
  <c r="AF2" i="15"/>
  <c r="AG2" i="15" s="1"/>
  <c r="AM2" i="15" s="1"/>
  <c r="T149" i="1"/>
  <c r="U149" i="1" s="1"/>
  <c r="T134" i="1"/>
  <c r="U134" i="1" s="1"/>
  <c r="T123" i="1"/>
  <c r="U123" i="1" s="1"/>
  <c r="T107" i="1"/>
  <c r="U107" i="1" s="1"/>
  <c r="T102" i="1"/>
  <c r="U102" i="1" s="1"/>
  <c r="T86" i="1"/>
  <c r="U86" i="1" s="1"/>
  <c r="T81" i="1"/>
  <c r="U81" i="1" s="1"/>
  <c r="T76" i="1"/>
  <c r="U76" i="1" s="1"/>
  <c r="T71" i="1"/>
  <c r="U71" i="1" s="1"/>
  <c r="T39" i="1"/>
  <c r="U39" i="1" s="1"/>
  <c r="T33" i="1"/>
  <c r="U33" i="1" s="1"/>
  <c r="T27" i="1"/>
  <c r="U27" i="1" s="1"/>
  <c r="T9" i="1"/>
  <c r="U9" i="1" s="1"/>
  <c r="T3" i="1"/>
  <c r="U3" i="1" s="1"/>
  <c r="T285" i="1"/>
  <c r="U285" i="1" s="1"/>
  <c r="T275" i="1"/>
  <c r="U275" i="1" s="1"/>
  <c r="T266" i="1"/>
  <c r="U266" i="1" s="1"/>
  <c r="T248" i="1"/>
  <c r="U248" i="1" s="1"/>
  <c r="T230" i="1"/>
  <c r="U230" i="1" s="1"/>
  <c r="T203" i="1"/>
  <c r="U203" i="1" s="1"/>
  <c r="T185" i="1"/>
  <c r="U185" i="1" s="1"/>
  <c r="T177" i="1"/>
  <c r="U177" i="1" s="1"/>
  <c r="T168" i="1"/>
  <c r="U168" i="1" s="1"/>
  <c r="T432" i="1"/>
  <c r="U432" i="1" s="1"/>
  <c r="T421" i="1"/>
  <c r="U421" i="1" s="1"/>
  <c r="T399" i="1"/>
  <c r="U399" i="1" s="1"/>
  <c r="T367" i="1"/>
  <c r="U367" i="1" s="1"/>
  <c r="T357" i="1"/>
  <c r="U357" i="1" s="1"/>
  <c r="T345" i="1"/>
  <c r="U345" i="1" s="1"/>
  <c r="T590" i="1"/>
  <c r="U590" i="1" s="1"/>
  <c r="T559" i="1"/>
  <c r="U559" i="1" s="1"/>
  <c r="T471" i="1"/>
  <c r="U471" i="1" s="1"/>
  <c r="T871" i="1"/>
  <c r="U871" i="1" s="1"/>
  <c r="T804" i="1"/>
  <c r="U804" i="1" s="1"/>
  <c r="T737" i="1"/>
  <c r="U737" i="1" s="1"/>
  <c r="T671" i="1"/>
  <c r="U671" i="1" s="1"/>
  <c r="T961" i="1"/>
  <c r="U961" i="1" s="1"/>
  <c r="H15" i="4"/>
  <c r="T154" i="1"/>
  <c r="U154" i="1" s="1"/>
  <c r="T144" i="1"/>
  <c r="U144" i="1" s="1"/>
  <c r="T139" i="1"/>
  <c r="U139" i="1" s="1"/>
  <c r="T117" i="1"/>
  <c r="U117" i="1" s="1"/>
  <c r="T112" i="1"/>
  <c r="U112" i="1" s="1"/>
  <c r="T96" i="1"/>
  <c r="U96" i="1" s="1"/>
  <c r="T91" i="1"/>
  <c r="U91" i="1" s="1"/>
  <c r="T66" i="1"/>
  <c r="U66" i="1" s="1"/>
  <c r="T55" i="1"/>
  <c r="U55" i="1" s="1"/>
  <c r="T45" i="1"/>
  <c r="U45" i="1" s="1"/>
  <c r="T21" i="1"/>
  <c r="U21" i="1" s="1"/>
  <c r="T157" i="1"/>
  <c r="U157" i="1" s="1"/>
  <c r="T302" i="1"/>
  <c r="U302" i="1" s="1"/>
  <c r="T284" i="1"/>
  <c r="U284" i="1" s="1"/>
  <c r="T247" i="1"/>
  <c r="U247" i="1" s="1"/>
  <c r="T237" i="1"/>
  <c r="U237" i="1" s="1"/>
  <c r="T229" i="1"/>
  <c r="U229" i="1" s="1"/>
  <c r="T211" i="1"/>
  <c r="U211" i="1" s="1"/>
  <c r="T194" i="1"/>
  <c r="U194" i="1" s="1"/>
  <c r="T167" i="1"/>
  <c r="U167" i="1" s="1"/>
  <c r="T323" i="1"/>
  <c r="U323" i="1" s="1"/>
  <c r="T410" i="1"/>
  <c r="U410" i="1" s="1"/>
  <c r="T387" i="1"/>
  <c r="U387" i="1" s="1"/>
  <c r="T376" i="1"/>
  <c r="U376" i="1" s="1"/>
  <c r="T335" i="1"/>
  <c r="U335" i="1" s="1"/>
  <c r="T617" i="1"/>
  <c r="U617" i="1" s="1"/>
  <c r="T586" i="1"/>
  <c r="U586" i="1" s="1"/>
  <c r="T556" i="1"/>
  <c r="U556" i="1" s="1"/>
  <c r="T525" i="1"/>
  <c r="U525" i="1" s="1"/>
  <c r="T865" i="1"/>
  <c r="U865" i="1" s="1"/>
  <c r="T798" i="1"/>
  <c r="U798" i="1" s="1"/>
  <c r="T731" i="1"/>
  <c r="U731" i="1" s="1"/>
  <c r="T948" i="1"/>
  <c r="U948" i="1" s="1"/>
  <c r="D178" i="13"/>
  <c r="D9" i="13" s="1"/>
  <c r="E9" i="13" s="1"/>
  <c r="M4" i="13"/>
  <c r="M26" i="13"/>
  <c r="M21" i="13"/>
  <c r="M20" i="13"/>
  <c r="M8" i="13"/>
  <c r="M23" i="13"/>
  <c r="M24" i="13"/>
  <c r="M10" i="13"/>
  <c r="M12" i="13"/>
  <c r="M29" i="13"/>
  <c r="P29" i="13" s="1"/>
  <c r="M33" i="13"/>
  <c r="M16" i="13"/>
  <c r="M19" i="13"/>
  <c r="M22" i="13"/>
  <c r="M5" i="13"/>
  <c r="M3" i="13"/>
  <c r="M6" i="13"/>
  <c r="M34" i="13"/>
  <c r="M11" i="13"/>
  <c r="M9" i="13"/>
  <c r="M14" i="13"/>
  <c r="M28" i="13"/>
  <c r="M7" i="13"/>
  <c r="M15" i="13"/>
  <c r="M25" i="13"/>
  <c r="M13" i="13"/>
  <c r="M27" i="13"/>
  <c r="M18" i="13"/>
  <c r="M17" i="13"/>
  <c r="O13" i="13"/>
  <c r="O17" i="13"/>
  <c r="O21" i="13"/>
  <c r="O26" i="13"/>
  <c r="O23" i="13"/>
  <c r="O33" i="13"/>
  <c r="O28" i="13"/>
  <c r="O7" i="13"/>
  <c r="O19" i="13"/>
  <c r="O22" i="13"/>
  <c r="O9" i="13"/>
  <c r="O4" i="13"/>
  <c r="O18" i="13"/>
  <c r="O20" i="13"/>
  <c r="O29" i="13"/>
  <c r="O14" i="13"/>
  <c r="O11" i="13"/>
  <c r="O5" i="13"/>
  <c r="O10" i="13"/>
  <c r="O16" i="13"/>
  <c r="O34" i="13"/>
  <c r="O25" i="13"/>
  <c r="O8" i="13"/>
  <c r="O3" i="13"/>
  <c r="O12" i="13"/>
  <c r="O27" i="13"/>
  <c r="O24" i="13"/>
  <c r="O15" i="13"/>
  <c r="O6" i="13"/>
  <c r="L9" i="13"/>
  <c r="L17" i="13"/>
  <c r="P17" i="13" s="1"/>
  <c r="L8" i="13"/>
  <c r="L26" i="13"/>
  <c r="P26" i="13" s="1"/>
  <c r="L10" i="13"/>
  <c r="P10" i="13" s="1"/>
  <c r="L22" i="13"/>
  <c r="P22" i="13" s="1"/>
  <c r="L7" i="13"/>
  <c r="P7" i="13" s="1"/>
  <c r="L3" i="13"/>
  <c r="L15" i="13"/>
  <c r="L21" i="13"/>
  <c r="L27" i="13"/>
  <c r="L12" i="13"/>
  <c r="P12" i="13" s="1"/>
  <c r="L20" i="13"/>
  <c r="L5" i="13"/>
  <c r="L13" i="13"/>
  <c r="L24" i="13"/>
  <c r="L4" i="13"/>
  <c r="P4" i="13" s="1"/>
  <c r="L25" i="13"/>
  <c r="P25" i="13" s="1"/>
  <c r="L23" i="13"/>
  <c r="P23" i="13" s="1"/>
  <c r="L19" i="13"/>
  <c r="L28" i="13"/>
  <c r="L18" i="13"/>
  <c r="L34" i="13"/>
  <c r="P34" i="13" s="1"/>
  <c r="L33" i="13"/>
  <c r="L16" i="13"/>
  <c r="L14" i="13"/>
  <c r="D6" i="13" l="1"/>
  <c r="E6" i="13" s="1"/>
  <c r="D24" i="13"/>
  <c r="E24" i="13" s="1"/>
  <c r="W803" i="19"/>
  <c r="Z803" i="19"/>
  <c r="W791" i="19"/>
  <c r="Z791" i="19"/>
  <c r="W645" i="19"/>
  <c r="Z645" i="19"/>
  <c r="W724" i="19"/>
  <c r="Z724" i="19"/>
  <c r="W815" i="19"/>
  <c r="Z815" i="19"/>
  <c r="W660" i="19"/>
  <c r="Z660" i="19"/>
  <c r="W588" i="19"/>
  <c r="Z588" i="19"/>
  <c r="W516" i="19"/>
  <c r="Z516" i="19"/>
  <c r="W772" i="19"/>
  <c r="Z772" i="19"/>
  <c r="W659" i="19"/>
  <c r="Z659" i="19"/>
  <c r="W587" i="19"/>
  <c r="Z587" i="19"/>
  <c r="W515" i="19"/>
  <c r="Z515" i="19"/>
  <c r="W807" i="19"/>
  <c r="Z807" i="19"/>
  <c r="W735" i="19"/>
  <c r="Z735" i="19"/>
  <c r="W634" i="19"/>
  <c r="Z634" i="19"/>
  <c r="W562" i="19"/>
  <c r="Z562" i="19"/>
  <c r="W490" i="19"/>
  <c r="Z490" i="19"/>
  <c r="W782" i="19"/>
  <c r="Z782" i="19"/>
  <c r="W609" i="19"/>
  <c r="Z609" i="19"/>
  <c r="W537" i="19"/>
  <c r="Z537" i="19"/>
  <c r="W829" i="19"/>
  <c r="Z829" i="19"/>
  <c r="W757" i="19"/>
  <c r="Z757" i="19"/>
  <c r="W674" i="19"/>
  <c r="Z674" i="19"/>
  <c r="W602" i="19"/>
  <c r="Z602" i="19"/>
  <c r="W530" i="19"/>
  <c r="Z530" i="19"/>
  <c r="W804" i="19"/>
  <c r="Z804" i="19"/>
  <c r="W732" i="19"/>
  <c r="Z732" i="19"/>
  <c r="W631" i="19"/>
  <c r="Z631" i="19"/>
  <c r="W559" i="19"/>
  <c r="Z559" i="19"/>
  <c r="W487" i="19"/>
  <c r="Z487" i="19"/>
  <c r="Z593" i="19"/>
  <c r="Z737" i="19"/>
  <c r="W618" i="19"/>
  <c r="Z618" i="19"/>
  <c r="W628" i="19"/>
  <c r="Z628" i="19"/>
  <c r="W556" i="19"/>
  <c r="Z556" i="19"/>
  <c r="W484" i="19"/>
  <c r="Z484" i="19"/>
  <c r="W776" i="19"/>
  <c r="Z776" i="19"/>
  <c r="W603" i="19"/>
  <c r="Z603" i="19"/>
  <c r="W531" i="19"/>
  <c r="Z531" i="19"/>
  <c r="W823" i="19"/>
  <c r="Z823" i="19"/>
  <c r="W751" i="19"/>
  <c r="Z751" i="19"/>
  <c r="W668" i="19"/>
  <c r="Z668" i="19"/>
  <c r="W596" i="19"/>
  <c r="Z596" i="19"/>
  <c r="W524" i="19"/>
  <c r="Z524" i="19"/>
  <c r="W798" i="19"/>
  <c r="Z798" i="19"/>
  <c r="W697" i="19"/>
  <c r="Z697" i="19"/>
  <c r="W625" i="19"/>
  <c r="Z625" i="19"/>
  <c r="W553" i="19"/>
  <c r="Z553" i="19"/>
  <c r="W481" i="19"/>
  <c r="Z481" i="19"/>
  <c r="Z605" i="19"/>
  <c r="Z749" i="19"/>
  <c r="W743" i="19"/>
  <c r="Z743" i="19"/>
  <c r="W550" i="19"/>
  <c r="Z550" i="19"/>
  <c r="W842" i="19"/>
  <c r="Z842" i="19"/>
  <c r="W770" i="19"/>
  <c r="Z770" i="19"/>
  <c r="W597" i="19"/>
  <c r="Z597" i="19"/>
  <c r="W525" i="19"/>
  <c r="Z525" i="19"/>
  <c r="W817" i="19"/>
  <c r="Z817" i="19"/>
  <c r="W745" i="19"/>
  <c r="Z745" i="19"/>
  <c r="W662" i="19"/>
  <c r="Z662" i="19"/>
  <c r="W590" i="19"/>
  <c r="Z590" i="19"/>
  <c r="W518" i="19"/>
  <c r="Z518" i="19"/>
  <c r="W792" i="19"/>
  <c r="Z792" i="19"/>
  <c r="W691" i="19"/>
  <c r="Z691" i="19"/>
  <c r="W619" i="19"/>
  <c r="Z619" i="19"/>
  <c r="W547" i="19"/>
  <c r="Z547" i="19"/>
  <c r="W731" i="19"/>
  <c r="Z731" i="19"/>
  <c r="Z617" i="19"/>
  <c r="Z761" i="19"/>
  <c r="W765" i="19"/>
  <c r="Z765" i="19"/>
  <c r="W840" i="19"/>
  <c r="Z840" i="19"/>
  <c r="W828" i="19"/>
  <c r="Z828" i="19"/>
  <c r="W510" i="19"/>
  <c r="Z510" i="19"/>
  <c r="W801" i="19"/>
  <c r="Z801" i="19"/>
  <c r="W648" i="19"/>
  <c r="Z648" i="19"/>
  <c r="W832" i="19"/>
  <c r="Z832" i="19"/>
  <c r="W647" i="19"/>
  <c r="Z647" i="19"/>
  <c r="W795" i="19"/>
  <c r="Z795" i="19"/>
  <c r="W729" i="19"/>
  <c r="Z729" i="19"/>
  <c r="W642" i="19"/>
  <c r="Z642" i="19"/>
  <c r="W570" i="19"/>
  <c r="Z570" i="19"/>
  <c r="W498" i="19"/>
  <c r="Z498" i="19"/>
  <c r="W826" i="19"/>
  <c r="Z826" i="19"/>
  <c r="W754" i="19"/>
  <c r="Z754" i="19"/>
  <c r="W789" i="19"/>
  <c r="Z789" i="19"/>
  <c r="W688" i="19"/>
  <c r="Z688" i="19"/>
  <c r="W616" i="19"/>
  <c r="Z616" i="19"/>
  <c r="W544" i="19"/>
  <c r="Z544" i="19"/>
  <c r="W836" i="19"/>
  <c r="Z836" i="19"/>
  <c r="W764" i="19"/>
  <c r="Z764" i="19"/>
  <c r="W591" i="19"/>
  <c r="Z591" i="19"/>
  <c r="W519" i="19"/>
  <c r="Z519" i="19"/>
  <c r="W811" i="19"/>
  <c r="Z811" i="19"/>
  <c r="W739" i="19"/>
  <c r="Z739" i="19"/>
  <c r="W656" i="19"/>
  <c r="Z656" i="19"/>
  <c r="W584" i="19"/>
  <c r="Z584" i="19"/>
  <c r="W512" i="19"/>
  <c r="Z512" i="19"/>
  <c r="W786" i="19"/>
  <c r="Z786" i="19"/>
  <c r="W685" i="19"/>
  <c r="Z685" i="19"/>
  <c r="W613" i="19"/>
  <c r="Z613" i="19"/>
  <c r="W541" i="19"/>
  <c r="Z541" i="19"/>
  <c r="Z485" i="19"/>
  <c r="Z629" i="19"/>
  <c r="Z773" i="19"/>
  <c r="W802" i="19"/>
  <c r="Z802" i="19"/>
  <c r="W839" i="19"/>
  <c r="Z839" i="19"/>
  <c r="W654" i="19"/>
  <c r="Z654" i="19"/>
  <c r="W838" i="19"/>
  <c r="Z838" i="19"/>
  <c r="W700" i="19"/>
  <c r="Z700" i="19"/>
  <c r="W576" i="19"/>
  <c r="Z576" i="19"/>
  <c r="W760" i="19"/>
  <c r="Z760" i="19"/>
  <c r="W575" i="19"/>
  <c r="Z575" i="19"/>
  <c r="W694" i="19"/>
  <c r="Z694" i="19"/>
  <c r="W720" i="19"/>
  <c r="Z720" i="19"/>
  <c r="W636" i="19"/>
  <c r="Z636" i="19"/>
  <c r="W564" i="19"/>
  <c r="Z564" i="19"/>
  <c r="W492" i="19"/>
  <c r="Z492" i="19"/>
  <c r="W820" i="19"/>
  <c r="Z820" i="19"/>
  <c r="W748" i="19"/>
  <c r="Z748" i="19"/>
  <c r="W719" i="19"/>
  <c r="Z719" i="19"/>
  <c r="W635" i="19"/>
  <c r="Z635" i="19"/>
  <c r="W563" i="19"/>
  <c r="Z563" i="19"/>
  <c r="W491" i="19"/>
  <c r="Z491" i="19"/>
  <c r="W783" i="19"/>
  <c r="Z783" i="19"/>
  <c r="W682" i="19"/>
  <c r="Z682" i="19"/>
  <c r="W610" i="19"/>
  <c r="Z610" i="19"/>
  <c r="W538" i="19"/>
  <c r="Z538" i="19"/>
  <c r="W830" i="19"/>
  <c r="Z830" i="19"/>
  <c r="W758" i="19"/>
  <c r="Z758" i="19"/>
  <c r="W585" i="19"/>
  <c r="Z585" i="19"/>
  <c r="W513" i="19"/>
  <c r="Z513" i="19"/>
  <c r="W805" i="19"/>
  <c r="Z805" i="19"/>
  <c r="W733" i="19"/>
  <c r="Z733" i="19"/>
  <c r="W650" i="19"/>
  <c r="Z650" i="19"/>
  <c r="W578" i="19"/>
  <c r="Z578" i="19"/>
  <c r="W506" i="19"/>
  <c r="Z506" i="19"/>
  <c r="W780" i="19"/>
  <c r="Z780" i="19"/>
  <c r="W679" i="19"/>
  <c r="Z679" i="19"/>
  <c r="W607" i="19"/>
  <c r="Z607" i="19"/>
  <c r="W535" i="19"/>
  <c r="Z535" i="19"/>
  <c r="Z497" i="19"/>
  <c r="Z641" i="19"/>
  <c r="Z785" i="19"/>
  <c r="W582" i="19"/>
  <c r="Z582" i="19"/>
  <c r="W766" i="19"/>
  <c r="Z766" i="19"/>
  <c r="W779" i="19"/>
  <c r="Z779" i="19"/>
  <c r="W721" i="19"/>
  <c r="Z721" i="19"/>
  <c r="W504" i="19"/>
  <c r="Z504" i="19"/>
  <c r="W478" i="19"/>
  <c r="Z478" i="19"/>
  <c r="W503" i="19"/>
  <c r="Z503" i="19"/>
  <c r="W622" i="19"/>
  <c r="Z622" i="19"/>
  <c r="W717" i="19"/>
  <c r="Z717" i="19"/>
  <c r="W834" i="19"/>
  <c r="Z834" i="19"/>
  <c r="W723" i="19"/>
  <c r="Z723" i="19"/>
  <c r="W702" i="19"/>
  <c r="Z702" i="19"/>
  <c r="W630" i="19"/>
  <c r="Z630" i="19"/>
  <c r="W558" i="19"/>
  <c r="Z558" i="19"/>
  <c r="W486" i="19"/>
  <c r="Z486" i="19"/>
  <c r="W814" i="19"/>
  <c r="Z814" i="19"/>
  <c r="W742" i="19"/>
  <c r="Z742" i="19"/>
  <c r="W777" i="19"/>
  <c r="Z777" i="19"/>
  <c r="W676" i="19"/>
  <c r="Z676" i="19"/>
  <c r="W604" i="19"/>
  <c r="Z604" i="19"/>
  <c r="W532" i="19"/>
  <c r="Z532" i="19"/>
  <c r="W824" i="19"/>
  <c r="Z824" i="19"/>
  <c r="W752" i="19"/>
  <c r="Z752" i="19"/>
  <c r="W579" i="19"/>
  <c r="Z579" i="19"/>
  <c r="W507" i="19"/>
  <c r="Z507" i="19"/>
  <c r="W799" i="19"/>
  <c r="Z799" i="19"/>
  <c r="W728" i="19"/>
  <c r="Z728" i="19"/>
  <c r="W644" i="19"/>
  <c r="Z644" i="19"/>
  <c r="W572" i="19"/>
  <c r="Z572" i="19"/>
  <c r="W500" i="19"/>
  <c r="Z500" i="19"/>
  <c r="W774" i="19"/>
  <c r="Z774" i="19"/>
  <c r="W673" i="19"/>
  <c r="Z673" i="19"/>
  <c r="W601" i="19"/>
  <c r="Z601" i="19"/>
  <c r="W529" i="19"/>
  <c r="Z529" i="19"/>
  <c r="Z509" i="19"/>
  <c r="Z653" i="19"/>
  <c r="Z797" i="19"/>
  <c r="W693" i="19"/>
  <c r="Z693" i="19"/>
  <c r="W696" i="19"/>
  <c r="Z696" i="19"/>
  <c r="W624" i="19"/>
  <c r="Z624" i="19"/>
  <c r="W552" i="19"/>
  <c r="Z552" i="19"/>
  <c r="W480" i="19"/>
  <c r="Z480" i="19"/>
  <c r="W808" i="19"/>
  <c r="Z808" i="19"/>
  <c r="W736" i="19"/>
  <c r="Z736" i="19"/>
  <c r="W695" i="19"/>
  <c r="Z695" i="19"/>
  <c r="W623" i="19"/>
  <c r="Z623" i="19"/>
  <c r="W551" i="19"/>
  <c r="Z551" i="19"/>
  <c r="W479" i="19"/>
  <c r="Z479" i="19"/>
  <c r="W771" i="19"/>
  <c r="Z771" i="19"/>
  <c r="W670" i="19"/>
  <c r="Z670" i="19"/>
  <c r="W598" i="19"/>
  <c r="Z598" i="19"/>
  <c r="W526" i="19"/>
  <c r="Z526" i="19"/>
  <c r="W818" i="19"/>
  <c r="Z818" i="19"/>
  <c r="W746" i="19"/>
  <c r="Z746" i="19"/>
  <c r="W573" i="19"/>
  <c r="Z573" i="19"/>
  <c r="W501" i="19"/>
  <c r="Z501" i="19"/>
  <c r="W793" i="19"/>
  <c r="Z793" i="19"/>
  <c r="W722" i="19"/>
  <c r="Z722" i="19"/>
  <c r="W638" i="19"/>
  <c r="Z638" i="19"/>
  <c r="W566" i="19"/>
  <c r="Z566" i="19"/>
  <c r="W494" i="19"/>
  <c r="Z494" i="19"/>
  <c r="W768" i="19"/>
  <c r="Z768" i="19"/>
  <c r="W667" i="19"/>
  <c r="Z667" i="19"/>
  <c r="W595" i="19"/>
  <c r="Z595" i="19"/>
  <c r="W523" i="19"/>
  <c r="Z523" i="19"/>
  <c r="Z521" i="19"/>
  <c r="Z665" i="19"/>
  <c r="Z809" i="19"/>
  <c r="W664" i="19"/>
  <c r="Z664" i="19"/>
  <c r="W592" i="19"/>
  <c r="Z592" i="19"/>
  <c r="W520" i="19"/>
  <c r="Z520" i="19"/>
  <c r="W812" i="19"/>
  <c r="Z812" i="19"/>
  <c r="W740" i="19"/>
  <c r="Z740" i="19"/>
  <c r="W567" i="19"/>
  <c r="Z567" i="19"/>
  <c r="W495" i="19"/>
  <c r="Z495" i="19"/>
  <c r="W787" i="19"/>
  <c r="Z787" i="19"/>
  <c r="W716" i="19"/>
  <c r="Z716" i="19"/>
  <c r="W632" i="19"/>
  <c r="Z632" i="19"/>
  <c r="W560" i="19"/>
  <c r="Z560" i="19"/>
  <c r="W488" i="19"/>
  <c r="Z488" i="19"/>
  <c r="W762" i="19"/>
  <c r="Z762" i="19"/>
  <c r="W661" i="19"/>
  <c r="Z661" i="19"/>
  <c r="W589" i="19"/>
  <c r="Z589" i="19"/>
  <c r="W517" i="19"/>
  <c r="Z517" i="19"/>
  <c r="Z533" i="19"/>
  <c r="Z677" i="19"/>
  <c r="Z821" i="19"/>
  <c r="W730" i="19"/>
  <c r="Z730" i="19"/>
  <c r="W546" i="19"/>
  <c r="Z546" i="19"/>
  <c r="W767" i="19"/>
  <c r="Z767" i="19"/>
  <c r="W657" i="19"/>
  <c r="Z657" i="19"/>
  <c r="W684" i="19"/>
  <c r="Z684" i="19"/>
  <c r="W612" i="19"/>
  <c r="Z612" i="19"/>
  <c r="W540" i="19"/>
  <c r="Z540" i="19"/>
  <c r="W796" i="19"/>
  <c r="Z796" i="19"/>
  <c r="W683" i="19"/>
  <c r="Z683" i="19"/>
  <c r="W611" i="19"/>
  <c r="Z611" i="19"/>
  <c r="W539" i="19"/>
  <c r="Z539" i="19"/>
  <c r="W831" i="19"/>
  <c r="Z831" i="19"/>
  <c r="W759" i="19"/>
  <c r="Z759" i="19"/>
  <c r="W658" i="19"/>
  <c r="Z658" i="19"/>
  <c r="W586" i="19"/>
  <c r="Z586" i="19"/>
  <c r="W514" i="19"/>
  <c r="Z514" i="19"/>
  <c r="W806" i="19"/>
  <c r="Z806" i="19"/>
  <c r="W734" i="19"/>
  <c r="Z734" i="19"/>
  <c r="W561" i="19"/>
  <c r="Z561" i="19"/>
  <c r="W489" i="19"/>
  <c r="Z489" i="19"/>
  <c r="W781" i="19"/>
  <c r="Z781" i="19"/>
  <c r="W698" i="19"/>
  <c r="Z698" i="19"/>
  <c r="W626" i="19"/>
  <c r="Z626" i="19"/>
  <c r="W554" i="19"/>
  <c r="Z554" i="19"/>
  <c r="W482" i="19"/>
  <c r="Z482" i="19"/>
  <c r="W756" i="19"/>
  <c r="Z756" i="19"/>
  <c r="W655" i="19"/>
  <c r="Z655" i="19"/>
  <c r="W583" i="19"/>
  <c r="Z583" i="19"/>
  <c r="W511" i="19"/>
  <c r="Z511" i="19"/>
  <c r="Z545" i="19"/>
  <c r="Z689" i="19"/>
  <c r="Z833" i="19"/>
  <c r="W675" i="19"/>
  <c r="Z675" i="19"/>
  <c r="W687" i="19"/>
  <c r="Z687" i="19"/>
  <c r="W726" i="19"/>
  <c r="Z726" i="19"/>
  <c r="W669" i="19"/>
  <c r="Z669" i="19"/>
  <c r="W699" i="19"/>
  <c r="Z699" i="19"/>
  <c r="W639" i="19"/>
  <c r="Z639" i="19"/>
  <c r="W678" i="19"/>
  <c r="Z678" i="19"/>
  <c r="W606" i="19"/>
  <c r="Z606" i="19"/>
  <c r="W534" i="19"/>
  <c r="Z534" i="19"/>
  <c r="W790" i="19"/>
  <c r="Z790" i="19"/>
  <c r="W825" i="19"/>
  <c r="Z825" i="19"/>
  <c r="W753" i="19"/>
  <c r="Z753" i="19"/>
  <c r="W652" i="19"/>
  <c r="Z652" i="19"/>
  <c r="W580" i="19"/>
  <c r="Z580" i="19"/>
  <c r="W508" i="19"/>
  <c r="Z508" i="19"/>
  <c r="W800" i="19"/>
  <c r="Z800" i="19"/>
  <c r="W627" i="19"/>
  <c r="Z627" i="19"/>
  <c r="W555" i="19"/>
  <c r="Z555" i="19"/>
  <c r="W483" i="19"/>
  <c r="Z483" i="19"/>
  <c r="W775" i="19"/>
  <c r="Z775" i="19"/>
  <c r="W692" i="19"/>
  <c r="Z692" i="19"/>
  <c r="W620" i="19"/>
  <c r="Z620" i="19"/>
  <c r="W548" i="19"/>
  <c r="Z548" i="19"/>
  <c r="W822" i="19"/>
  <c r="Z822" i="19"/>
  <c r="W750" i="19"/>
  <c r="Z750" i="19"/>
  <c r="W649" i="19"/>
  <c r="Z649" i="19"/>
  <c r="W577" i="19"/>
  <c r="Z577" i="19"/>
  <c r="W505" i="19"/>
  <c r="Z505" i="19"/>
  <c r="Z557" i="19"/>
  <c r="Z701" i="19"/>
  <c r="W690" i="19"/>
  <c r="Z690" i="19"/>
  <c r="W646" i="19"/>
  <c r="Z646" i="19"/>
  <c r="W574" i="19"/>
  <c r="Z574" i="19"/>
  <c r="W502" i="19"/>
  <c r="Z502" i="19"/>
  <c r="W794" i="19"/>
  <c r="Z794" i="19"/>
  <c r="W621" i="19"/>
  <c r="Z621" i="19"/>
  <c r="W549" i="19"/>
  <c r="Z549" i="19"/>
  <c r="W841" i="19"/>
  <c r="Z841" i="19"/>
  <c r="W769" i="19"/>
  <c r="Z769" i="19"/>
  <c r="W686" i="19"/>
  <c r="Z686" i="19"/>
  <c r="W614" i="19"/>
  <c r="Z614" i="19"/>
  <c r="W542" i="19"/>
  <c r="Z542" i="19"/>
  <c r="W816" i="19"/>
  <c r="Z816" i="19"/>
  <c r="W744" i="19"/>
  <c r="Z744" i="19"/>
  <c r="W643" i="19"/>
  <c r="Z643" i="19"/>
  <c r="W571" i="19"/>
  <c r="Z571" i="19"/>
  <c r="W499" i="19"/>
  <c r="Z499" i="19"/>
  <c r="Z569" i="19"/>
  <c r="W837" i="19"/>
  <c r="Z837" i="19"/>
  <c r="W727" i="19"/>
  <c r="Z727" i="19"/>
  <c r="W651" i="19"/>
  <c r="Z651" i="19"/>
  <c r="W681" i="19"/>
  <c r="Z681" i="19"/>
  <c r="W827" i="19"/>
  <c r="Z827" i="19"/>
  <c r="W672" i="19"/>
  <c r="Z672" i="19"/>
  <c r="W600" i="19"/>
  <c r="Z600" i="19"/>
  <c r="W528" i="19"/>
  <c r="Z528" i="19"/>
  <c r="W784" i="19"/>
  <c r="Z784" i="19"/>
  <c r="W671" i="19"/>
  <c r="Z671" i="19"/>
  <c r="W599" i="19"/>
  <c r="Z599" i="19"/>
  <c r="W527" i="19"/>
  <c r="Z527" i="19"/>
  <c r="W819" i="19"/>
  <c r="Z819" i="19"/>
  <c r="W747" i="19"/>
  <c r="Z747" i="19"/>
  <c r="W633" i="19"/>
  <c r="Z633" i="19"/>
  <c r="W718" i="19"/>
  <c r="Z718" i="19"/>
  <c r="W663" i="19"/>
  <c r="Z663" i="19"/>
  <c r="W755" i="19"/>
  <c r="Z755" i="19"/>
  <c r="W666" i="19"/>
  <c r="Z666" i="19"/>
  <c r="W594" i="19"/>
  <c r="Z594" i="19"/>
  <c r="W522" i="19"/>
  <c r="Z522" i="19"/>
  <c r="W778" i="19"/>
  <c r="Z778" i="19"/>
  <c r="W813" i="19"/>
  <c r="Z813" i="19"/>
  <c r="W741" i="19"/>
  <c r="Z741" i="19"/>
  <c r="W640" i="19"/>
  <c r="Z640" i="19"/>
  <c r="W568" i="19"/>
  <c r="Z568" i="19"/>
  <c r="W496" i="19"/>
  <c r="Z496" i="19"/>
  <c r="W788" i="19"/>
  <c r="Z788" i="19"/>
  <c r="W615" i="19"/>
  <c r="Z615" i="19"/>
  <c r="W543" i="19"/>
  <c r="Z543" i="19"/>
  <c r="W835" i="19"/>
  <c r="Z835" i="19"/>
  <c r="W763" i="19"/>
  <c r="Z763" i="19"/>
  <c r="W680" i="19"/>
  <c r="Z680" i="19"/>
  <c r="W608" i="19"/>
  <c r="Z608" i="19"/>
  <c r="W536" i="19"/>
  <c r="Z536" i="19"/>
  <c r="W810" i="19"/>
  <c r="Z810" i="19"/>
  <c r="W738" i="19"/>
  <c r="Z738" i="19"/>
  <c r="W637" i="19"/>
  <c r="Z637" i="19"/>
  <c r="W565" i="19"/>
  <c r="Z565" i="19"/>
  <c r="W493" i="19"/>
  <c r="Z493" i="19"/>
  <c r="Z581" i="19"/>
  <c r="Z725" i="19"/>
  <c r="D33" i="13"/>
  <c r="E33" i="13" s="1"/>
  <c r="D8" i="13"/>
  <c r="E8" i="13" s="1"/>
  <c r="D18" i="13"/>
  <c r="E18" i="13" s="1"/>
  <c r="D19" i="13"/>
  <c r="E19" i="13" s="1"/>
  <c r="D27" i="13"/>
  <c r="E27" i="13" s="1"/>
  <c r="D12" i="13"/>
  <c r="E12" i="13" s="1"/>
  <c r="D30" i="13"/>
  <c r="E30" i="13" s="1"/>
  <c r="D10" i="13"/>
  <c r="E10" i="13" s="1"/>
  <c r="D3" i="13"/>
  <c r="E3" i="13" s="1"/>
  <c r="D28" i="13"/>
  <c r="E28" i="13" s="1"/>
  <c r="D5" i="13"/>
  <c r="E5" i="13" s="1"/>
  <c r="D17" i="13"/>
  <c r="E17" i="13" s="1"/>
  <c r="D22" i="13"/>
  <c r="E22" i="13" s="1"/>
  <c r="D7" i="13"/>
  <c r="E7" i="13" s="1"/>
  <c r="D11" i="13"/>
  <c r="E11" i="13" s="1"/>
  <c r="D15" i="13"/>
  <c r="E15" i="13" s="1"/>
  <c r="D20" i="13"/>
  <c r="E20" i="13" s="1"/>
  <c r="D4" i="13"/>
  <c r="E4" i="13" s="1"/>
  <c r="D31" i="13"/>
  <c r="E31" i="13" s="1"/>
  <c r="D16" i="13"/>
  <c r="E16" i="13" s="1"/>
  <c r="D26" i="13"/>
  <c r="E26" i="13" s="1"/>
  <c r="V25" i="13"/>
  <c r="W25" i="13" s="1"/>
  <c r="D29" i="13"/>
  <c r="E29" i="13" s="1"/>
  <c r="D23" i="13"/>
  <c r="E23" i="13" s="1"/>
  <c r="D14" i="13"/>
  <c r="E14" i="13" s="1"/>
  <c r="D13" i="13"/>
  <c r="E13" i="13" s="1"/>
  <c r="D21" i="13"/>
  <c r="E21" i="13" s="1"/>
  <c r="H1" i="13"/>
  <c r="I4" i="13"/>
  <c r="I35" i="13" s="1"/>
  <c r="D34" i="13"/>
  <c r="E34" i="13" s="1"/>
  <c r="P5" i="13"/>
  <c r="Z410" i="1"/>
  <c r="W410" i="1"/>
  <c r="P9" i="13"/>
  <c r="V9" i="13" s="1"/>
  <c r="W9" i="13" s="1"/>
  <c r="P27" i="13"/>
  <c r="W798" i="1"/>
  <c r="Z798" i="1"/>
  <c r="W194" i="1"/>
  <c r="Z194" i="1"/>
  <c r="W91" i="1"/>
  <c r="Z91" i="1"/>
  <c r="W871" i="1"/>
  <c r="Z871" i="1"/>
  <c r="Z185" i="1"/>
  <c r="W185" i="1"/>
  <c r="Z71" i="1"/>
  <c r="W71" i="1"/>
  <c r="W743" i="1"/>
  <c r="Z743" i="1"/>
  <c r="Z213" i="1"/>
  <c r="W213" i="1"/>
  <c r="Z92" i="1"/>
  <c r="W92" i="1"/>
  <c r="W815" i="1"/>
  <c r="Z815" i="1"/>
  <c r="Z196" i="1"/>
  <c r="W196" i="1"/>
  <c r="W72" i="1"/>
  <c r="Z72" i="1"/>
  <c r="W161" i="1"/>
  <c r="Z161" i="1"/>
  <c r="W130" i="1"/>
  <c r="Z130" i="1"/>
  <c r="W320" i="1"/>
  <c r="Z320" i="1"/>
  <c r="W636" i="1"/>
  <c r="Z636" i="1"/>
  <c r="Z509" i="1"/>
  <c r="W509" i="1"/>
  <c r="W793" i="1"/>
  <c r="Z793" i="1"/>
  <c r="Z949" i="1"/>
  <c r="W949" i="1"/>
  <c r="W241" i="1"/>
  <c r="Z241" i="1"/>
  <c r="W427" i="1"/>
  <c r="Z427" i="1"/>
  <c r="W528" i="1"/>
  <c r="Z528" i="1"/>
  <c r="W826" i="1"/>
  <c r="Z826" i="1"/>
  <c r="W973" i="1"/>
  <c r="Z973" i="1"/>
  <c r="W620" i="1"/>
  <c r="Z620" i="1"/>
  <c r="Z489" i="1"/>
  <c r="W489" i="1"/>
  <c r="W797" i="1"/>
  <c r="Z797" i="1"/>
  <c r="W659" i="1"/>
  <c r="Z659" i="1"/>
  <c r="W604" i="1"/>
  <c r="Z604" i="1"/>
  <c r="W898" i="1"/>
  <c r="Z898" i="1"/>
  <c r="W758" i="1"/>
  <c r="Z758" i="1"/>
  <c r="W1130" i="1"/>
  <c r="Z1130" i="1"/>
  <c r="W256" i="1"/>
  <c r="Z256" i="1"/>
  <c r="W392" i="1"/>
  <c r="Z392" i="1"/>
  <c r="W562" i="1"/>
  <c r="Z562" i="1"/>
  <c r="W892" i="1"/>
  <c r="Z892" i="1"/>
  <c r="W724" i="1"/>
  <c r="Z724" i="1"/>
  <c r="Z446" i="1"/>
  <c r="W446" i="1"/>
  <c r="W588" i="1"/>
  <c r="Z588" i="1"/>
  <c r="W874" i="1"/>
  <c r="Z874" i="1"/>
  <c r="W752" i="1"/>
  <c r="Z752" i="1"/>
  <c r="Z969" i="1"/>
  <c r="W969" i="1"/>
  <c r="W516" i="1"/>
  <c r="Z516" i="1"/>
  <c r="W846" i="1"/>
  <c r="Z846" i="1"/>
  <c r="W674" i="1"/>
  <c r="Z674" i="1"/>
  <c r="W303" i="1"/>
  <c r="Z303" i="1"/>
  <c r="W166" i="1"/>
  <c r="Z166" i="1"/>
  <c r="W618" i="1"/>
  <c r="Z618" i="1"/>
  <c r="W526" i="1"/>
  <c r="Z526" i="1"/>
  <c r="W834" i="1"/>
  <c r="Z834" i="1"/>
  <c r="W646" i="1"/>
  <c r="Z646" i="1"/>
  <c r="W312" i="1"/>
  <c r="Z312" i="1"/>
  <c r="Z181" i="1"/>
  <c r="W181" i="1"/>
  <c r="W354" i="1"/>
  <c r="Z354" i="1"/>
  <c r="Z468" i="1"/>
  <c r="W468" i="1"/>
  <c r="W783" i="1"/>
  <c r="Z783" i="1"/>
  <c r="W656" i="1"/>
  <c r="Z656" i="1"/>
  <c r="W845" i="1"/>
  <c r="Z845" i="1"/>
  <c r="W683" i="1"/>
  <c r="Z683" i="1"/>
  <c r="W332" i="1"/>
  <c r="Z332" i="1"/>
  <c r="W467" i="1"/>
  <c r="Z467" i="1"/>
  <c r="W760" i="1"/>
  <c r="Z760" i="1"/>
  <c r="Z1053" i="1"/>
  <c r="W1053" i="1"/>
  <c r="W1126" i="1"/>
  <c r="Z1126" i="1"/>
  <c r="Z1182" i="1"/>
  <c r="W1182" i="1"/>
  <c r="Z1467" i="1"/>
  <c r="W1467" i="1"/>
  <c r="W1099" i="1"/>
  <c r="Z1099" i="1"/>
  <c r="Z1782" i="1"/>
  <c r="W1782" i="1"/>
  <c r="W1524" i="1"/>
  <c r="Z1524" i="1"/>
  <c r="W2002" i="1"/>
  <c r="Z2002" i="1"/>
  <c r="Z1087" i="1"/>
  <c r="W1087" i="1"/>
  <c r="W1174" i="1"/>
  <c r="Z1174" i="1"/>
  <c r="Z1583" i="1"/>
  <c r="W1583" i="1"/>
  <c r="Z1319" i="1"/>
  <c r="W1319" i="1"/>
  <c r="W932" i="1"/>
  <c r="Z932" i="1"/>
  <c r="W1180" i="1"/>
  <c r="Z1180" i="1"/>
  <c r="W1592" i="1"/>
  <c r="Z1592" i="1"/>
  <c r="W1228" i="1"/>
  <c r="Z1228" i="1"/>
  <c r="W1731" i="1"/>
  <c r="Z1731" i="1"/>
  <c r="W1473" i="1"/>
  <c r="Z1473" i="1"/>
  <c r="W914" i="1"/>
  <c r="Z914" i="1"/>
  <c r="Z1185" i="1"/>
  <c r="W1185" i="1"/>
  <c r="W1562" i="1"/>
  <c r="Z1562" i="1"/>
  <c r="Z1268" i="1"/>
  <c r="W1268" i="1"/>
  <c r="W802" i="1"/>
  <c r="Z802" i="1"/>
  <c r="W655" i="1"/>
  <c r="Z655" i="1"/>
  <c r="W1075" i="1"/>
  <c r="Z1075" i="1"/>
  <c r="Z1160" i="1"/>
  <c r="W1160" i="1"/>
  <c r="W1501" i="1"/>
  <c r="Z1501" i="1"/>
  <c r="W1214" i="1"/>
  <c r="Z1214" i="1"/>
  <c r="Z1184" i="1"/>
  <c r="W1184" i="1"/>
  <c r="W1519" i="1"/>
  <c r="Z1519" i="1"/>
  <c r="W1247" i="1"/>
  <c r="Z1247" i="1"/>
  <c r="W940" i="1"/>
  <c r="Z940" i="1"/>
  <c r="W1020" i="1"/>
  <c r="Z1020" i="1"/>
  <c r="Z1677" i="1"/>
  <c r="W1677" i="1"/>
  <c r="W1479" i="1"/>
  <c r="Z1479" i="1"/>
  <c r="W935" i="1"/>
  <c r="Z935" i="1"/>
  <c r="W1153" i="1"/>
  <c r="Z1153" i="1"/>
  <c r="W1528" i="1"/>
  <c r="Z1528" i="1"/>
  <c r="W1294" i="1"/>
  <c r="Z1294" i="1"/>
  <c r="W1019" i="1"/>
  <c r="Z1019" i="1"/>
  <c r="Z1707" i="1"/>
  <c r="W1707" i="1"/>
  <c r="W1438" i="1"/>
  <c r="Z1438" i="1"/>
  <c r="W1244" i="1"/>
  <c r="Z1244" i="1"/>
  <c r="Z1755" i="1"/>
  <c r="W1755" i="1"/>
  <c r="Z1626" i="1"/>
  <c r="W1626" i="1"/>
  <c r="W1432" i="1"/>
  <c r="Z1432" i="1"/>
  <c r="Z1331" i="1"/>
  <c r="W1331" i="1"/>
  <c r="Z1840" i="1"/>
  <c r="W1840" i="1"/>
  <c r="Z1968" i="1"/>
  <c r="W1968" i="1"/>
  <c r="W1645" i="1"/>
  <c r="Z1645" i="1"/>
  <c r="W1531" i="1"/>
  <c r="Z1531" i="1"/>
  <c r="W1427" i="1"/>
  <c r="Z1427" i="1"/>
  <c r="Z1273" i="1"/>
  <c r="W1273" i="1"/>
  <c r="W1998" i="1"/>
  <c r="Z1998" i="1"/>
  <c r="Z2053" i="1"/>
  <c r="W2053" i="1"/>
  <c r="W1715" i="1"/>
  <c r="Z1715" i="1"/>
  <c r="W1604" i="1"/>
  <c r="Z1604" i="1"/>
  <c r="Z1486" i="1"/>
  <c r="W1486" i="1"/>
  <c r="W1369" i="1"/>
  <c r="Z1369" i="1"/>
  <c r="W1242" i="1"/>
  <c r="Z1242" i="1"/>
  <c r="W2157" i="1"/>
  <c r="Z2157" i="1"/>
  <c r="W1165" i="1"/>
  <c r="Z1165" i="1"/>
  <c r="W1664" i="1"/>
  <c r="Z1664" i="1"/>
  <c r="W1535" i="1"/>
  <c r="Z1535" i="1"/>
  <c r="Z1392" i="1"/>
  <c r="W1392" i="1"/>
  <c r="W1286" i="1"/>
  <c r="Z1286" i="1"/>
  <c r="W1864" i="1"/>
  <c r="Z1864" i="1"/>
  <c r="W1904" i="1"/>
  <c r="Z1904" i="1"/>
  <c r="W1863" i="1"/>
  <c r="Z1863" i="1"/>
  <c r="Z1757" i="1"/>
  <c r="W1757" i="1"/>
  <c r="W1597" i="1"/>
  <c r="Z1597" i="1"/>
  <c r="W1425" i="1"/>
  <c r="Z1425" i="1"/>
  <c r="Z1270" i="1"/>
  <c r="W1270" i="1"/>
  <c r="Z1801" i="1"/>
  <c r="W1801" i="1"/>
  <c r="W2122" i="1"/>
  <c r="Z2122" i="1"/>
  <c r="W1722" i="1"/>
  <c r="Z1722" i="1"/>
  <c r="W1558" i="1"/>
  <c r="Z1558" i="1"/>
  <c r="W1453" i="1"/>
  <c r="Z1453" i="1"/>
  <c r="W1269" i="1"/>
  <c r="Z1269" i="1"/>
  <c r="W1988" i="1"/>
  <c r="Z1988" i="1"/>
  <c r="Z2055" i="1"/>
  <c r="W2055" i="1"/>
  <c r="W2097" i="1"/>
  <c r="Z2097" i="1"/>
  <c r="W1936" i="1"/>
  <c r="Z1936" i="1"/>
  <c r="W2704" i="1"/>
  <c r="Z2704" i="1"/>
  <c r="W2522" i="1"/>
  <c r="Z2522" i="1"/>
  <c r="W2195" i="1"/>
  <c r="Z2195" i="1"/>
  <c r="Z2665" i="1"/>
  <c r="W2665" i="1"/>
  <c r="W2510" i="1"/>
  <c r="Z2510" i="1"/>
  <c r="W74" i="19"/>
  <c r="Z74" i="19"/>
  <c r="W2147" i="1"/>
  <c r="Z2147" i="1"/>
  <c r="W1989" i="1"/>
  <c r="Z1989" i="1"/>
  <c r="W2773" i="1"/>
  <c r="Z2773" i="1"/>
  <c r="W2339" i="1"/>
  <c r="Z2339" i="1"/>
  <c r="W2729" i="1"/>
  <c r="Z2729" i="1"/>
  <c r="Z2414" i="1"/>
  <c r="W2414" i="1"/>
  <c r="W116" i="19"/>
  <c r="Z116" i="19"/>
  <c r="W2741" i="1"/>
  <c r="Z2741" i="1"/>
  <c r="W2484" i="1"/>
  <c r="Z2484" i="1"/>
  <c r="W160" i="19"/>
  <c r="Z160" i="19"/>
  <c r="W1883" i="1"/>
  <c r="Z1883" i="1"/>
  <c r="Z2110" i="1"/>
  <c r="W2110" i="1"/>
  <c r="W2024" i="1"/>
  <c r="Z2024" i="1"/>
  <c r="W2747" i="1"/>
  <c r="Z2747" i="1"/>
  <c r="W2528" i="1"/>
  <c r="Z2528" i="1"/>
  <c r="W129" i="19"/>
  <c r="Z129" i="19"/>
  <c r="W2721" i="1"/>
  <c r="Z2721" i="1"/>
  <c r="W2471" i="1"/>
  <c r="Z2471" i="1"/>
  <c r="Z2188" i="1"/>
  <c r="W2188" i="1"/>
  <c r="W2109" i="1"/>
  <c r="Z2109" i="1"/>
  <c r="W1938" i="1"/>
  <c r="Z1938" i="1"/>
  <c r="Z2554" i="1"/>
  <c r="W2554" i="1"/>
  <c r="W2253" i="1"/>
  <c r="Z2253" i="1"/>
  <c r="W1204" i="1"/>
  <c r="Z1204" i="1"/>
  <c r="W1821" i="1"/>
  <c r="Z1821" i="1"/>
  <c r="W2089" i="1"/>
  <c r="Z2089" i="1"/>
  <c r="W1952" i="1"/>
  <c r="Z1952" i="1"/>
  <c r="W2720" i="1"/>
  <c r="Z2720" i="1"/>
  <c r="Z2447" i="1"/>
  <c r="W2447" i="1"/>
  <c r="W1194" i="1"/>
  <c r="Z1194" i="1"/>
  <c r="W2159" i="1"/>
  <c r="Z2159" i="1"/>
  <c r="W1981" i="1"/>
  <c r="Z1981" i="1"/>
  <c r="Z2634" i="1"/>
  <c r="W2634" i="1"/>
  <c r="W2395" i="1"/>
  <c r="Z2395" i="1"/>
  <c r="W1809" i="1"/>
  <c r="Z1809" i="1"/>
  <c r="W2098" i="1"/>
  <c r="Z2098" i="1"/>
  <c r="W1946" i="1"/>
  <c r="Z1946" i="1"/>
  <c r="W2698" i="1"/>
  <c r="Z2698" i="1"/>
  <c r="Z2355" i="1"/>
  <c r="W2355" i="1"/>
  <c r="Z1798" i="1"/>
  <c r="W1798" i="1"/>
  <c r="W2036" i="1"/>
  <c r="Z2036" i="1"/>
  <c r="W1925" i="1"/>
  <c r="Z1925" i="1"/>
  <c r="Z2596" i="1"/>
  <c r="W2596" i="1"/>
  <c r="W2261" i="1"/>
  <c r="Z2261" i="1"/>
  <c r="Z2603" i="1"/>
  <c r="W2603" i="1"/>
  <c r="W2388" i="1"/>
  <c r="Z2388" i="1"/>
  <c r="Z2212" i="1"/>
  <c r="W2212" i="1"/>
  <c r="W2759" i="1"/>
  <c r="Z2759" i="1"/>
  <c r="Z2541" i="1"/>
  <c r="W2541" i="1"/>
  <c r="W2296" i="1"/>
  <c r="Z2296" i="1"/>
  <c r="W3055" i="1"/>
  <c r="Z3055" i="1"/>
  <c r="W2606" i="1"/>
  <c r="Z2606" i="1"/>
  <c r="Z2481" i="1"/>
  <c r="W2481" i="1"/>
  <c r="W2286" i="1"/>
  <c r="Z2286" i="1"/>
  <c r="W2376" i="1"/>
  <c r="Z2376" i="1"/>
  <c r="Z84" i="19"/>
  <c r="W84" i="19"/>
  <c r="W2702" i="1"/>
  <c r="Z2702" i="1"/>
  <c r="W2563" i="1"/>
  <c r="Z2563" i="1"/>
  <c r="W2382" i="1"/>
  <c r="Z2382" i="1"/>
  <c r="W2183" i="1"/>
  <c r="Z2183" i="1"/>
  <c r="W3442" i="1"/>
  <c r="Z3442" i="1"/>
  <c r="W2802" i="1"/>
  <c r="Z2802" i="1"/>
  <c r="W2406" i="1"/>
  <c r="Z2406" i="1"/>
  <c r="W2287" i="1"/>
  <c r="Z2287" i="1"/>
  <c r="Z127" i="19"/>
  <c r="W127" i="19"/>
  <c r="W3412" i="1"/>
  <c r="Z3412" i="1"/>
  <c r="W2926" i="1"/>
  <c r="Z2926" i="1"/>
  <c r="W3017" i="1"/>
  <c r="Z3017" i="1"/>
  <c r="W2695" i="1"/>
  <c r="Z2695" i="1"/>
  <c r="W2542" i="1"/>
  <c r="Z2542" i="1"/>
  <c r="W2410" i="1"/>
  <c r="Z2410" i="1"/>
  <c r="W2302" i="1"/>
  <c r="Z2302" i="1"/>
  <c r="W114" i="19"/>
  <c r="Z114" i="19"/>
  <c r="W3229" i="1"/>
  <c r="Z3229" i="1"/>
  <c r="W3309" i="1"/>
  <c r="Z3309" i="1"/>
  <c r="Z3206" i="1"/>
  <c r="W3206" i="1"/>
  <c r="W2708" i="1"/>
  <c r="Z2708" i="1"/>
  <c r="W2571" i="1"/>
  <c r="Z2571" i="1"/>
  <c r="W2440" i="1"/>
  <c r="Z2440" i="1"/>
  <c r="Z2242" i="1"/>
  <c r="W2242" i="1"/>
  <c r="Z107" i="19"/>
  <c r="W107" i="19"/>
  <c r="W3182" i="1"/>
  <c r="Z3182" i="1"/>
  <c r="W3223" i="1"/>
  <c r="Z3223" i="1"/>
  <c r="Z2424" i="1"/>
  <c r="W2424" i="1"/>
  <c r="Z2304" i="1"/>
  <c r="W2304" i="1"/>
  <c r="Z140" i="19"/>
  <c r="W140" i="19"/>
  <c r="W3368" i="1"/>
  <c r="Z3368" i="1"/>
  <c r="Z3465" i="1"/>
  <c r="W3465" i="1"/>
  <c r="Z3342" i="1"/>
  <c r="W3342" i="1"/>
  <c r="W3141" i="1"/>
  <c r="Z3141" i="1"/>
  <c r="W2829" i="1"/>
  <c r="Z2829" i="1"/>
  <c r="W3410" i="1"/>
  <c r="Z3410" i="1"/>
  <c r="Z3222" i="1"/>
  <c r="W3222" i="1"/>
  <c r="W2932" i="1"/>
  <c r="Z2932" i="1"/>
  <c r="W3347" i="1"/>
  <c r="Z3347" i="1"/>
  <c r="W3042" i="1"/>
  <c r="Z3042" i="1"/>
  <c r="W3486" i="1"/>
  <c r="Z3486" i="1"/>
  <c r="Z3276" i="1"/>
  <c r="W3276" i="1"/>
  <c r="Z3062" i="1"/>
  <c r="W3062" i="1"/>
  <c r="W2823" i="1"/>
  <c r="Z2823" i="1"/>
  <c r="W3324" i="1"/>
  <c r="Z3324" i="1"/>
  <c r="W2955" i="1"/>
  <c r="Z2955" i="1"/>
  <c r="W3323" i="1"/>
  <c r="Z3323" i="1"/>
  <c r="W3039" i="1"/>
  <c r="Z3039" i="1"/>
  <c r="Z3406" i="1"/>
  <c r="W3406" i="1"/>
  <c r="W3226" i="1"/>
  <c r="Z3226" i="1"/>
  <c r="W2964" i="1"/>
  <c r="Z2964" i="1"/>
  <c r="W3120" i="1"/>
  <c r="Z3120" i="1"/>
  <c r="W2966" i="1"/>
  <c r="Z2966" i="1"/>
  <c r="W3539" i="1"/>
  <c r="Z3539" i="1"/>
  <c r="Z2882" i="1"/>
  <c r="W2882" i="1"/>
  <c r="W3167" i="1"/>
  <c r="Z3167" i="1"/>
  <c r="W2873" i="1"/>
  <c r="Z2873" i="1"/>
  <c r="Z3150" i="1"/>
  <c r="W3150" i="1"/>
  <c r="W2903" i="1"/>
  <c r="Z2903" i="1"/>
  <c r="W3306" i="1"/>
  <c r="Z3306" i="1"/>
  <c r="W3093" i="1"/>
  <c r="Z3093" i="1"/>
  <c r="W3337" i="1"/>
  <c r="Z3337" i="1"/>
  <c r="W3157" i="1"/>
  <c r="Z3157" i="1"/>
  <c r="Z3015" i="1"/>
  <c r="W3015" i="1"/>
  <c r="W2867" i="1"/>
  <c r="Z2867" i="1"/>
  <c r="W3142" i="1"/>
  <c r="Z3142" i="1"/>
  <c r="W3004" i="1"/>
  <c r="Z3004" i="1"/>
  <c r="W2877" i="1"/>
  <c r="Z2877" i="1"/>
  <c r="Z3474" i="1"/>
  <c r="W3474" i="1"/>
  <c r="Z3307" i="1"/>
  <c r="W3307" i="1"/>
  <c r="Z3180" i="1"/>
  <c r="W3180" i="1"/>
  <c r="W2979" i="1"/>
  <c r="Z2979" i="1"/>
  <c r="W2798" i="1"/>
  <c r="Z2798" i="1"/>
  <c r="W3713" i="1"/>
  <c r="Z3713" i="1"/>
  <c r="W3286" i="1"/>
  <c r="Z3286" i="1"/>
  <c r="W3103" i="1"/>
  <c r="Z3103" i="1"/>
  <c r="W2892" i="1"/>
  <c r="Z2892" i="1"/>
  <c r="W3609" i="1"/>
  <c r="Z3609" i="1"/>
  <c r="W199" i="19"/>
  <c r="Z199" i="19"/>
  <c r="W3682" i="1"/>
  <c r="Z3682" i="1"/>
  <c r="W3529" i="1"/>
  <c r="Z3529" i="1"/>
  <c r="Z191" i="19"/>
  <c r="W191" i="19"/>
  <c r="Z204" i="19"/>
  <c r="W204" i="19"/>
  <c r="W3659" i="1"/>
  <c r="Z3659" i="1"/>
  <c r="W2890" i="1"/>
  <c r="Z2890" i="1"/>
  <c r="Z3511" i="1"/>
  <c r="W3511" i="1"/>
  <c r="W196" i="19"/>
  <c r="Z196" i="19"/>
  <c r="W3567" i="1"/>
  <c r="Z3567" i="1"/>
  <c r="W3720" i="1"/>
  <c r="Z3720" i="1"/>
  <c r="W3619" i="1"/>
  <c r="Z3619" i="1"/>
  <c r="W3500" i="1"/>
  <c r="Z3500" i="1"/>
  <c r="W3686" i="1"/>
  <c r="Z3686" i="1"/>
  <c r="W3757" i="1"/>
  <c r="Z3757" i="1"/>
  <c r="W4013" i="1"/>
  <c r="Z4013" i="1"/>
  <c r="W182" i="19"/>
  <c r="Z182" i="19"/>
  <c r="Z3584" i="1"/>
  <c r="W3584" i="1"/>
  <c r="W3845" i="1"/>
  <c r="Z3845" i="1"/>
  <c r="Z3899" i="1"/>
  <c r="W3899" i="1"/>
  <c r="W4094" i="1"/>
  <c r="Z4094" i="1"/>
  <c r="W3652" i="1"/>
  <c r="Z3652" i="1"/>
  <c r="W3655" i="1"/>
  <c r="Z3655" i="1"/>
  <c r="W3725" i="1"/>
  <c r="Z3725" i="1"/>
  <c r="W3770" i="1"/>
  <c r="Z3770" i="1"/>
  <c r="W4010" i="1"/>
  <c r="Z4010" i="1"/>
  <c r="W3981" i="1"/>
  <c r="Z3981" i="1"/>
  <c r="W3676" i="1"/>
  <c r="Z3676" i="1"/>
  <c r="Z3812" i="1"/>
  <c r="W3812" i="1"/>
  <c r="W3941" i="1"/>
  <c r="Z3941" i="1"/>
  <c r="Z3647" i="1"/>
  <c r="W3647" i="1"/>
  <c r="W4316" i="1"/>
  <c r="Z4316" i="1"/>
  <c r="Z3798" i="1"/>
  <c r="W3798" i="1"/>
  <c r="Z4043" i="1"/>
  <c r="W4043" i="1"/>
  <c r="Z3554" i="1"/>
  <c r="W3554" i="1"/>
  <c r="W3802" i="1"/>
  <c r="Z3802" i="1"/>
  <c r="W3513" i="1"/>
  <c r="Z3513" i="1"/>
  <c r="W3642" i="1"/>
  <c r="Z3642" i="1"/>
  <c r="W3813" i="1"/>
  <c r="Z3813" i="1"/>
  <c r="W3938" i="1"/>
  <c r="Z3938" i="1"/>
  <c r="W3991" i="1"/>
  <c r="Z3991" i="1"/>
  <c r="W4103" i="1"/>
  <c r="Z4103" i="1"/>
  <c r="W4178" i="1"/>
  <c r="Z4178" i="1"/>
  <c r="W4221" i="1"/>
  <c r="Z4221" i="1"/>
  <c r="Z3867" i="1"/>
  <c r="W3867" i="1"/>
  <c r="W3903" i="1"/>
  <c r="Z3903" i="1"/>
  <c r="Z3939" i="1"/>
  <c r="W3939" i="1"/>
  <c r="Z3975" i="1"/>
  <c r="W3975" i="1"/>
  <c r="W4026" i="1"/>
  <c r="Z4026" i="1"/>
  <c r="Z4062" i="1"/>
  <c r="W4062" i="1"/>
  <c r="W4166" i="1"/>
  <c r="Z4166" i="1"/>
  <c r="W4209" i="1"/>
  <c r="Z4209" i="1"/>
  <c r="W4365" i="1"/>
  <c r="Z4365" i="1"/>
  <c r="W3859" i="1"/>
  <c r="Z3859" i="1"/>
  <c r="W3895" i="1"/>
  <c r="Z3895" i="1"/>
  <c r="W3931" i="1"/>
  <c r="Z3931" i="1"/>
  <c r="W3967" i="1"/>
  <c r="Z3967" i="1"/>
  <c r="Z4018" i="1"/>
  <c r="W4018" i="1"/>
  <c r="W4054" i="1"/>
  <c r="Z4054" i="1"/>
  <c r="W4181" i="1"/>
  <c r="Z4181" i="1"/>
  <c r="W4069" i="1"/>
  <c r="Z4069" i="1"/>
  <c r="W4244" i="1"/>
  <c r="Z4244" i="1"/>
  <c r="W4366" i="1"/>
  <c r="Z4366" i="1"/>
  <c r="Z451" i="19"/>
  <c r="W451" i="19"/>
  <c r="W4176" i="1"/>
  <c r="Z4176" i="1"/>
  <c r="W4262" i="1"/>
  <c r="Z4262" i="1"/>
  <c r="W4572" i="1"/>
  <c r="Z4572" i="1"/>
  <c r="W4320" i="1"/>
  <c r="Z4320" i="1"/>
  <c r="W4460" i="1"/>
  <c r="Z4460" i="1"/>
  <c r="W4124" i="1"/>
  <c r="Z4124" i="1"/>
  <c r="W4272" i="1"/>
  <c r="Z4272" i="1"/>
  <c r="Z4541" i="1"/>
  <c r="W4541" i="1"/>
  <c r="W4257" i="1"/>
  <c r="Z4257" i="1"/>
  <c r="W4421" i="1"/>
  <c r="Z4421" i="1"/>
  <c r="W4290" i="1"/>
  <c r="Z4290" i="1"/>
  <c r="W4592" i="1"/>
  <c r="Z4592" i="1"/>
  <c r="Z4189" i="1"/>
  <c r="W4189" i="1"/>
  <c r="W4344" i="1"/>
  <c r="Z4344" i="1"/>
  <c r="W4537" i="1"/>
  <c r="Z4537" i="1"/>
  <c r="W4148" i="1"/>
  <c r="Z4148" i="1"/>
  <c r="W4328" i="1"/>
  <c r="Z4328" i="1"/>
  <c r="W375" i="19"/>
  <c r="Z375" i="19"/>
  <c r="W4255" i="1"/>
  <c r="Z4255" i="1"/>
  <c r="W4422" i="1"/>
  <c r="Z4422" i="1"/>
  <c r="Z364" i="19"/>
  <c r="W364" i="19"/>
  <c r="Z4601" i="1"/>
  <c r="W4601" i="1"/>
  <c r="W4108" i="1"/>
  <c r="Z4108" i="1"/>
  <c r="W4306" i="1"/>
  <c r="Z4306" i="1"/>
  <c r="W4455" i="1"/>
  <c r="Z4455" i="1"/>
  <c r="W4616" i="1"/>
  <c r="Z4616" i="1"/>
  <c r="W341" i="19"/>
  <c r="Z341" i="19"/>
  <c r="W4571" i="1"/>
  <c r="Z4571" i="1"/>
  <c r="W303" i="19"/>
  <c r="Z303" i="19"/>
  <c r="W4549" i="1"/>
  <c r="Z4549" i="1"/>
  <c r="Z4770" i="1"/>
  <c r="W4770" i="1"/>
  <c r="W4492" i="1"/>
  <c r="Z4492" i="1"/>
  <c r="W4408" i="1"/>
  <c r="Z4408" i="1"/>
  <c r="W4444" i="1"/>
  <c r="Z4444" i="1"/>
  <c r="W4539" i="1"/>
  <c r="Z4539" i="1"/>
  <c r="Z4309" i="1"/>
  <c r="W4309" i="1"/>
  <c r="Z4345" i="1"/>
  <c r="W4345" i="1"/>
  <c r="Z4613" i="1"/>
  <c r="W4613" i="1"/>
  <c r="Z428" i="19"/>
  <c r="W428" i="19"/>
  <c r="Z4705" i="1"/>
  <c r="W4705" i="1"/>
  <c r="W4580" i="1"/>
  <c r="Z4580" i="1"/>
  <c r="Z351" i="19"/>
  <c r="W351" i="19"/>
  <c r="Z4554" i="1"/>
  <c r="W4554" i="1"/>
  <c r="W421" i="19"/>
  <c r="Z421" i="19"/>
  <c r="W243" i="19"/>
  <c r="Z243" i="19"/>
  <c r="Z321" i="19"/>
  <c r="W321" i="19"/>
  <c r="W420" i="19"/>
  <c r="Z420" i="19"/>
  <c r="Z4687" i="1"/>
  <c r="W4687" i="1"/>
  <c r="W4759" i="1"/>
  <c r="Z4759" i="1"/>
  <c r="Z4495" i="1"/>
  <c r="W4495" i="1"/>
  <c r="Z352" i="19"/>
  <c r="W352" i="19"/>
  <c r="W328" i="19"/>
  <c r="Z328" i="19"/>
  <c r="W4708" i="1"/>
  <c r="Z4708" i="1"/>
  <c r="W476" i="19"/>
  <c r="Z476" i="19"/>
  <c r="W4483" i="1"/>
  <c r="Z4483" i="1"/>
  <c r="W359" i="19"/>
  <c r="Z359" i="19"/>
  <c r="W337" i="19"/>
  <c r="Z337" i="19"/>
  <c r="Z446" i="19"/>
  <c r="W446" i="19"/>
  <c r="W292" i="19"/>
  <c r="Z292" i="19"/>
  <c r="W316" i="19"/>
  <c r="Z316" i="19"/>
  <c r="W4786" i="1"/>
  <c r="Z4786" i="1"/>
  <c r="W4703" i="1"/>
  <c r="Z4703" i="1"/>
  <c r="Z4739" i="1"/>
  <c r="W4739" i="1"/>
  <c r="Z4775" i="1"/>
  <c r="W4775" i="1"/>
  <c r="Z374" i="19"/>
  <c r="W374" i="19"/>
  <c r="Z254" i="19"/>
  <c r="W254" i="19"/>
  <c r="W4787" i="1"/>
  <c r="Z4787" i="1"/>
  <c r="W4661" i="1"/>
  <c r="Z4661" i="1"/>
  <c r="W391" i="1"/>
  <c r="Z391" i="1"/>
  <c r="Z11" i="1"/>
  <c r="W11" i="1"/>
  <c r="Z151" i="1"/>
  <c r="W151" i="1"/>
  <c r="W329" i="1"/>
  <c r="Z329" i="1"/>
  <c r="W18" i="1"/>
  <c r="Z18" i="1"/>
  <c r="Z905" i="1"/>
  <c r="W905" i="1"/>
  <c r="W172" i="1"/>
  <c r="Z172" i="1"/>
  <c r="W58" i="1"/>
  <c r="Z58" i="1"/>
  <c r="W843" i="1"/>
  <c r="Z843" i="1"/>
  <c r="W182" i="1"/>
  <c r="Z182" i="1"/>
  <c r="W43" i="1"/>
  <c r="Z43" i="1"/>
  <c r="W781" i="1"/>
  <c r="Z781" i="1"/>
  <c r="Z447" i="1"/>
  <c r="W447" i="1"/>
  <c r="W19" i="1"/>
  <c r="Z19" i="1"/>
  <c r="W937" i="1"/>
  <c r="Z937" i="1"/>
  <c r="Z14" i="1"/>
  <c r="W14" i="1"/>
  <c r="Z255" i="1"/>
  <c r="W255" i="1"/>
  <c r="W148" i="1"/>
  <c r="Z148" i="1"/>
  <c r="W581" i="1"/>
  <c r="Z581" i="1"/>
  <c r="K18" i="4"/>
  <c r="K83" i="4"/>
  <c r="K59" i="4"/>
  <c r="K63" i="4"/>
  <c r="K26" i="4"/>
  <c r="K17" i="4"/>
  <c r="K71" i="4"/>
  <c r="K51" i="4"/>
  <c r="K10" i="4"/>
  <c r="K78" i="4"/>
  <c r="K82" i="4"/>
  <c r="K35" i="4"/>
  <c r="K66" i="4"/>
  <c r="K64" i="4"/>
  <c r="K56" i="4"/>
  <c r="K61" i="4"/>
  <c r="K34" i="4"/>
  <c r="K30" i="4"/>
  <c r="K50" i="4"/>
  <c r="K39" i="4"/>
  <c r="K9" i="4"/>
  <c r="K31" i="4"/>
  <c r="K46" i="4"/>
  <c r="K52" i="4"/>
  <c r="K23" i="4"/>
  <c r="K77" i="4"/>
  <c r="K5" i="4"/>
  <c r="K73" i="4"/>
  <c r="K75" i="4"/>
  <c r="K65" i="4"/>
  <c r="K22" i="4"/>
  <c r="K54" i="4"/>
  <c r="K14" i="4"/>
  <c r="K47" i="4"/>
  <c r="K40" i="4"/>
  <c r="K36" i="4"/>
  <c r="K72" i="4"/>
  <c r="L1" i="4"/>
  <c r="K84" i="4"/>
  <c r="K15" i="4"/>
  <c r="K16" i="4"/>
  <c r="K3" i="4"/>
  <c r="K60" i="4"/>
  <c r="K13" i="4"/>
  <c r="K42" i="4"/>
  <c r="K24" i="4"/>
  <c r="K29" i="4"/>
  <c r="K2" i="4"/>
  <c r="K49" i="4"/>
  <c r="K44" i="4"/>
  <c r="K48" i="4"/>
  <c r="K70" i="4"/>
  <c r="K21" i="4"/>
  <c r="K20" i="4"/>
  <c r="K4" i="4"/>
  <c r="K62" i="4"/>
  <c r="K85" i="4"/>
  <c r="K32" i="4"/>
  <c r="K7" i="4"/>
  <c r="K76" i="4"/>
  <c r="K45" i="4"/>
  <c r="K25" i="4"/>
  <c r="K11" i="4"/>
  <c r="K6" i="4"/>
  <c r="K33" i="4"/>
  <c r="K43" i="4"/>
  <c r="K27" i="4"/>
  <c r="K55" i="4"/>
  <c r="K74" i="4"/>
  <c r="K37" i="4"/>
  <c r="K79" i="4"/>
  <c r="K67" i="4"/>
  <c r="K8" i="4"/>
  <c r="K12" i="4"/>
  <c r="K41" i="4"/>
  <c r="K19" i="4"/>
  <c r="K68" i="4"/>
  <c r="K53" i="4"/>
  <c r="K38" i="4"/>
  <c r="K80" i="4"/>
  <c r="K58" i="4"/>
  <c r="K28" i="4"/>
  <c r="K69" i="4"/>
  <c r="K57" i="4"/>
  <c r="K81" i="4"/>
  <c r="W27" i="1"/>
  <c r="Z27" i="1"/>
  <c r="W51" i="1"/>
  <c r="Z51" i="1"/>
  <c r="P33" i="13"/>
  <c r="V33" i="13" s="1"/>
  <c r="P21" i="13"/>
  <c r="V21" i="13" s="1"/>
  <c r="W21" i="13" s="1"/>
  <c r="W865" i="1"/>
  <c r="Z865" i="1"/>
  <c r="Z211" i="1"/>
  <c r="W211" i="1"/>
  <c r="W96" i="1"/>
  <c r="Z96" i="1"/>
  <c r="W471" i="1"/>
  <c r="Z471" i="1"/>
  <c r="W203" i="1"/>
  <c r="Z203" i="1"/>
  <c r="Z76" i="1"/>
  <c r="W76" i="1"/>
  <c r="W810" i="1"/>
  <c r="Z810" i="1"/>
  <c r="W239" i="1"/>
  <c r="Z239" i="1"/>
  <c r="W118" i="1"/>
  <c r="Z118" i="1"/>
  <c r="Z882" i="1"/>
  <c r="W882" i="1"/>
  <c r="W222" i="1"/>
  <c r="Z222" i="1"/>
  <c r="W77" i="1"/>
  <c r="Z77" i="1"/>
  <c r="W205" i="1"/>
  <c r="Z205" i="1"/>
  <c r="W311" i="1"/>
  <c r="Z311" i="1"/>
  <c r="W449" i="1"/>
  <c r="Z449" i="1"/>
  <c r="Z631" i="1"/>
  <c r="W631" i="1"/>
  <c r="W505" i="1"/>
  <c r="Z505" i="1"/>
  <c r="Z787" i="1"/>
  <c r="W787" i="1"/>
  <c r="W977" i="1"/>
  <c r="Z977" i="1"/>
  <c r="Z235" i="1"/>
  <c r="W235" i="1"/>
  <c r="Z411" i="1"/>
  <c r="W411" i="1"/>
  <c r="W513" i="1"/>
  <c r="Z513" i="1"/>
  <c r="W820" i="1"/>
  <c r="Z820" i="1"/>
  <c r="W1118" i="1"/>
  <c r="Z1118" i="1"/>
  <c r="W610" i="1"/>
  <c r="Z610" i="1"/>
  <c r="Z484" i="1"/>
  <c r="W484" i="1"/>
  <c r="W791" i="1"/>
  <c r="Z791" i="1"/>
  <c r="W648" i="1"/>
  <c r="Z648" i="1"/>
  <c r="Z599" i="1"/>
  <c r="W599" i="1"/>
  <c r="W881" i="1"/>
  <c r="Z881" i="1"/>
  <c r="W742" i="1"/>
  <c r="Z742" i="1"/>
  <c r="W1115" i="1"/>
  <c r="Z1115" i="1"/>
  <c r="W234" i="1"/>
  <c r="Z234" i="1"/>
  <c r="Z381" i="1"/>
  <c r="W381" i="1"/>
  <c r="W547" i="1"/>
  <c r="Z547" i="1"/>
  <c r="W886" i="1"/>
  <c r="Z886" i="1"/>
  <c r="W686" i="1"/>
  <c r="Z686" i="1"/>
  <c r="W409" i="1"/>
  <c r="Z409" i="1"/>
  <c r="W583" i="1"/>
  <c r="Z583" i="1"/>
  <c r="W868" i="1"/>
  <c r="Z868" i="1"/>
  <c r="W746" i="1"/>
  <c r="Z746" i="1"/>
  <c r="Z1113" i="1"/>
  <c r="W1113" i="1"/>
  <c r="W502" i="1"/>
  <c r="Z502" i="1"/>
  <c r="W840" i="1"/>
  <c r="Z840" i="1"/>
  <c r="W668" i="1"/>
  <c r="Z668" i="1"/>
  <c r="Z298" i="1"/>
  <c r="W298" i="1"/>
  <c r="W441" i="1"/>
  <c r="Z441" i="1"/>
  <c r="W613" i="1"/>
  <c r="Z613" i="1"/>
  <c r="W521" i="1"/>
  <c r="Z521" i="1"/>
  <c r="Z823" i="1"/>
  <c r="W823" i="1"/>
  <c r="W641" i="1"/>
  <c r="Z641" i="1"/>
  <c r="Z307" i="1"/>
  <c r="W307" i="1"/>
  <c r="Z176" i="1"/>
  <c r="W176" i="1"/>
  <c r="Z348" i="1"/>
  <c r="W348" i="1"/>
  <c r="Z463" i="1"/>
  <c r="W463" i="1"/>
  <c r="W767" i="1"/>
  <c r="Z767" i="1"/>
  <c r="W928" i="1"/>
  <c r="Z928" i="1"/>
  <c r="W816" i="1"/>
  <c r="Z816" i="1"/>
  <c r="Z678" i="1"/>
  <c r="W678" i="1"/>
  <c r="W452" i="1"/>
  <c r="Z452" i="1"/>
  <c r="W462" i="1"/>
  <c r="Z462" i="1"/>
  <c r="W738" i="1"/>
  <c r="Z738" i="1"/>
  <c r="W1022" i="1"/>
  <c r="Z1022" i="1"/>
  <c r="W1110" i="1"/>
  <c r="Z1110" i="1"/>
  <c r="W1176" i="1"/>
  <c r="Z1176" i="1"/>
  <c r="W1457" i="1"/>
  <c r="Z1457" i="1"/>
  <c r="W1066" i="1"/>
  <c r="Z1066" i="1"/>
  <c r="W1772" i="1"/>
  <c r="Z1772" i="1"/>
  <c r="Z1514" i="1"/>
  <c r="W1514" i="1"/>
  <c r="Z920" i="1"/>
  <c r="W920" i="1"/>
  <c r="W1082" i="1"/>
  <c r="Z1082" i="1"/>
  <c r="W1156" i="1"/>
  <c r="Z1156" i="1"/>
  <c r="W1564" i="1"/>
  <c r="Z1564" i="1"/>
  <c r="W1290" i="1"/>
  <c r="Z1290" i="1"/>
  <c r="W1129" i="1"/>
  <c r="Z1129" i="1"/>
  <c r="W1168" i="1"/>
  <c r="Z1168" i="1"/>
  <c r="W1582" i="1"/>
  <c r="Z1582" i="1"/>
  <c r="Z1217" i="1"/>
  <c r="W1217" i="1"/>
  <c r="W1712" i="1"/>
  <c r="Z1712" i="1"/>
  <c r="W1433" i="1"/>
  <c r="Z1433" i="1"/>
  <c r="Z962" i="1"/>
  <c r="W962" i="1"/>
  <c r="W1173" i="1"/>
  <c r="Z1173" i="1"/>
  <c r="Z1532" i="1"/>
  <c r="W1532" i="1"/>
  <c r="W1227" i="1"/>
  <c r="Z1227" i="1"/>
  <c r="W786" i="1"/>
  <c r="Z786" i="1"/>
  <c r="Z918" i="1"/>
  <c r="W918" i="1"/>
  <c r="W1058" i="1"/>
  <c r="Z1058" i="1"/>
  <c r="Z1154" i="1"/>
  <c r="W1154" i="1"/>
  <c r="Z1491" i="1"/>
  <c r="W1491" i="1"/>
  <c r="W1203" i="1"/>
  <c r="Z1203" i="1"/>
  <c r="W1166" i="1"/>
  <c r="Z1166" i="1"/>
  <c r="W1470" i="1"/>
  <c r="Z1470" i="1"/>
  <c r="W1224" i="1"/>
  <c r="Z1224" i="1"/>
  <c r="W1127" i="1"/>
  <c r="Z1127" i="1"/>
  <c r="W1014" i="1"/>
  <c r="Z1014" i="1"/>
  <c r="Z1658" i="1"/>
  <c r="W1658" i="1"/>
  <c r="Z1449" i="1"/>
  <c r="W1449" i="1"/>
  <c r="W929" i="1"/>
  <c r="Z929" i="1"/>
  <c r="W1147" i="1"/>
  <c r="Z1147" i="1"/>
  <c r="Z1518" i="1"/>
  <c r="W1518" i="1"/>
  <c r="W1275" i="1"/>
  <c r="Z1275" i="1"/>
  <c r="W1013" i="1"/>
  <c r="Z1013" i="1"/>
  <c r="Z1697" i="1"/>
  <c r="W1697" i="1"/>
  <c r="W1409" i="1"/>
  <c r="Z1409" i="1"/>
  <c r="W1233" i="1"/>
  <c r="Z1233" i="1"/>
  <c r="W1750" i="1"/>
  <c r="Z1750" i="1"/>
  <c r="W1610" i="1"/>
  <c r="Z1610" i="1"/>
  <c r="W1423" i="1"/>
  <c r="Z1423" i="1"/>
  <c r="W1307" i="1"/>
  <c r="Z1307" i="1"/>
  <c r="W1829" i="1"/>
  <c r="Z1829" i="1"/>
  <c r="W1954" i="1"/>
  <c r="Z1954" i="1"/>
  <c r="W1631" i="1"/>
  <c r="Z1631" i="1"/>
  <c r="W1526" i="1"/>
  <c r="Z1526" i="1"/>
  <c r="W1418" i="1"/>
  <c r="Z1418" i="1"/>
  <c r="W1263" i="1"/>
  <c r="Z1263" i="1"/>
  <c r="Z1939" i="1"/>
  <c r="W1939" i="1"/>
  <c r="W2028" i="1"/>
  <c r="Z2028" i="1"/>
  <c r="W1710" i="1"/>
  <c r="Z1710" i="1"/>
  <c r="Z1599" i="1"/>
  <c r="W1599" i="1"/>
  <c r="Z1480" i="1"/>
  <c r="W1480" i="1"/>
  <c r="W1354" i="1"/>
  <c r="Z1354" i="1"/>
  <c r="W1237" i="1"/>
  <c r="Z1237" i="1"/>
  <c r="W2143" i="1"/>
  <c r="Z2143" i="1"/>
  <c r="W1155" i="1"/>
  <c r="Z1155" i="1"/>
  <c r="W1659" i="1"/>
  <c r="Z1659" i="1"/>
  <c r="W1509" i="1"/>
  <c r="Z1509" i="1"/>
  <c r="W1383" i="1"/>
  <c r="Z1383" i="1"/>
  <c r="W1252" i="1"/>
  <c r="Z1252" i="1"/>
  <c r="Z1837" i="1"/>
  <c r="W1837" i="1"/>
  <c r="Z1896" i="1"/>
  <c r="W1896" i="1"/>
  <c r="W1845" i="1"/>
  <c r="Z1845" i="1"/>
  <c r="Z1752" i="1"/>
  <c r="W1752" i="1"/>
  <c r="W1572" i="1"/>
  <c r="Z1572" i="1"/>
  <c r="W1401" i="1"/>
  <c r="Z1401" i="1"/>
  <c r="W1265" i="1"/>
  <c r="Z1265" i="1"/>
  <c r="W2076" i="1"/>
  <c r="Z2076" i="1"/>
  <c r="Z2075" i="1"/>
  <c r="W2075" i="1"/>
  <c r="W1692" i="1"/>
  <c r="Z1692" i="1"/>
  <c r="Z1548" i="1"/>
  <c r="W1548" i="1"/>
  <c r="W1443" i="1"/>
  <c r="Z1443" i="1"/>
  <c r="W1250" i="1"/>
  <c r="Z1250" i="1"/>
  <c r="W34" i="19"/>
  <c r="Z34" i="19"/>
  <c r="Z2030" i="1"/>
  <c r="W2030" i="1"/>
  <c r="W2092" i="1"/>
  <c r="Z2092" i="1"/>
  <c r="Z1930" i="1"/>
  <c r="W1930" i="1"/>
  <c r="W2690" i="1"/>
  <c r="Z2690" i="1"/>
  <c r="W2500" i="1"/>
  <c r="Z2500" i="1"/>
  <c r="W2182" i="1"/>
  <c r="Z2182" i="1"/>
  <c r="Z2656" i="1"/>
  <c r="W2656" i="1"/>
  <c r="W2430" i="1"/>
  <c r="Z2430" i="1"/>
  <c r="W2137" i="1"/>
  <c r="Z2137" i="1"/>
  <c r="W1979" i="1"/>
  <c r="Z1979" i="1"/>
  <c r="W2755" i="1"/>
  <c r="Z2755" i="1"/>
  <c r="Z2326" i="1"/>
  <c r="W2326" i="1"/>
  <c r="W2716" i="1"/>
  <c r="Z2716" i="1"/>
  <c r="W2401" i="1"/>
  <c r="Z2401" i="1"/>
  <c r="Z100" i="19"/>
  <c r="W100" i="19"/>
  <c r="W2722" i="1"/>
  <c r="Z2722" i="1"/>
  <c r="W2473" i="1"/>
  <c r="Z2473" i="1"/>
  <c r="W130" i="19"/>
  <c r="Z130" i="19"/>
  <c r="W1867" i="1"/>
  <c r="Z1867" i="1"/>
  <c r="W2100" i="1"/>
  <c r="Z2100" i="1"/>
  <c r="W2019" i="1"/>
  <c r="Z2019" i="1"/>
  <c r="W2740" i="1"/>
  <c r="Z2740" i="1"/>
  <c r="W2494" i="1"/>
  <c r="Z2494" i="1"/>
  <c r="W83" i="19"/>
  <c r="Z83" i="19"/>
  <c r="W2707" i="1"/>
  <c r="Z2707" i="1"/>
  <c r="W2460" i="1"/>
  <c r="Z2460" i="1"/>
  <c r="W113" i="19"/>
  <c r="Z113" i="19"/>
  <c r="W2104" i="1"/>
  <c r="Z2104" i="1"/>
  <c r="W1927" i="1"/>
  <c r="Z1927" i="1"/>
  <c r="W2536" i="1"/>
  <c r="Z2536" i="1"/>
  <c r="W2240" i="1"/>
  <c r="Z2240" i="1"/>
  <c r="Z32" i="19"/>
  <c r="W32" i="19"/>
  <c r="W1810" i="1"/>
  <c r="Z1810" i="1"/>
  <c r="Z2078" i="1"/>
  <c r="W2078" i="1"/>
  <c r="Z1947" i="1"/>
  <c r="W1947" i="1"/>
  <c r="W2706" i="1"/>
  <c r="Z2706" i="1"/>
  <c r="Z2422" i="1"/>
  <c r="W2422" i="1"/>
  <c r="W26" i="19"/>
  <c r="Z26" i="19"/>
  <c r="W2114" i="1"/>
  <c r="Z2114" i="1"/>
  <c r="W1971" i="1"/>
  <c r="Z1971" i="1"/>
  <c r="Z2625" i="1"/>
  <c r="W2625" i="1"/>
  <c r="W2370" i="1"/>
  <c r="Z2370" i="1"/>
  <c r="Z1804" i="1"/>
  <c r="W1804" i="1"/>
  <c r="W2093" i="1"/>
  <c r="Z2093" i="1"/>
  <c r="Z1931" i="1"/>
  <c r="W1931" i="1"/>
  <c r="Z2683" i="1"/>
  <c r="W2683" i="1"/>
  <c r="Z2276" i="1"/>
  <c r="W2276" i="1"/>
  <c r="W37" i="19"/>
  <c r="Z37" i="19"/>
  <c r="W2031" i="1"/>
  <c r="Z2031" i="1"/>
  <c r="W1916" i="1"/>
  <c r="Z1916" i="1"/>
  <c r="W2587" i="1"/>
  <c r="Z2587" i="1"/>
  <c r="W2249" i="1"/>
  <c r="Z2249" i="1"/>
  <c r="W2584" i="1"/>
  <c r="Z2584" i="1"/>
  <c r="W2366" i="1"/>
  <c r="Z2366" i="1"/>
  <c r="Z2189" i="1"/>
  <c r="W2189" i="1"/>
  <c r="W2749" i="1"/>
  <c r="Z2749" i="1"/>
  <c r="Z2514" i="1"/>
  <c r="W2514" i="1"/>
  <c r="W2279" i="1"/>
  <c r="Z2279" i="1"/>
  <c r="Z3198" i="1"/>
  <c r="W3198" i="1"/>
  <c r="W2593" i="1"/>
  <c r="Z2593" i="1"/>
  <c r="Z2452" i="1"/>
  <c r="W2452" i="1"/>
  <c r="W2277" i="1"/>
  <c r="Z2277" i="1"/>
  <c r="W3476" i="1"/>
  <c r="Z3476" i="1"/>
  <c r="Z2301" i="1"/>
  <c r="W2301" i="1"/>
  <c r="W76" i="19"/>
  <c r="Z76" i="19"/>
  <c r="W2697" i="1"/>
  <c r="Z2697" i="1"/>
  <c r="W2544" i="1"/>
  <c r="Z2544" i="1"/>
  <c r="W2368" i="1"/>
  <c r="Z2368" i="1"/>
  <c r="W154" i="19"/>
  <c r="Z154" i="19"/>
  <c r="W3399" i="1"/>
  <c r="Z3399" i="1"/>
  <c r="W2518" i="1"/>
  <c r="Z2518" i="1"/>
  <c r="W2402" i="1"/>
  <c r="Z2402" i="1"/>
  <c r="W2281" i="1"/>
  <c r="Z2281" i="1"/>
  <c r="Z110" i="19"/>
  <c r="W110" i="19"/>
  <c r="W3329" i="1"/>
  <c r="Z3329" i="1"/>
  <c r="Z3469" i="1"/>
  <c r="W3469" i="1"/>
  <c r="W2956" i="1"/>
  <c r="Z2956" i="1"/>
  <c r="W2659" i="1"/>
  <c r="Z2659" i="1"/>
  <c r="W2532" i="1"/>
  <c r="Z2532" i="1"/>
  <c r="W2405" i="1"/>
  <c r="Z2405" i="1"/>
  <c r="W2291" i="1"/>
  <c r="Z2291" i="1"/>
  <c r="W102" i="19"/>
  <c r="Z102" i="19"/>
  <c r="W3116" i="1"/>
  <c r="Z3116" i="1"/>
  <c r="W3249" i="1"/>
  <c r="Z3249" i="1"/>
  <c r="W3163" i="1"/>
  <c r="Z3163" i="1"/>
  <c r="Z2703" i="1"/>
  <c r="W2703" i="1"/>
  <c r="W2561" i="1"/>
  <c r="Z2561" i="1"/>
  <c r="W2420" i="1"/>
  <c r="Z2420" i="1"/>
  <c r="W2237" i="1"/>
  <c r="Z2237" i="1"/>
  <c r="Z95" i="19"/>
  <c r="W95" i="19"/>
  <c r="W3161" i="1"/>
  <c r="Z3161" i="1"/>
  <c r="W3202" i="1"/>
  <c r="Z3202" i="1"/>
  <c r="W2413" i="1"/>
  <c r="Z2413" i="1"/>
  <c r="W2294" i="1"/>
  <c r="Z2294" i="1"/>
  <c r="W123" i="19"/>
  <c r="Z123" i="19"/>
  <c r="Z3350" i="1"/>
  <c r="W3350" i="1"/>
  <c r="W3459" i="1"/>
  <c r="Z3459" i="1"/>
  <c r="Z3328" i="1"/>
  <c r="W3328" i="1"/>
  <c r="W3099" i="1"/>
  <c r="Z3099" i="1"/>
  <c r="Z2816" i="1"/>
  <c r="W2816" i="1"/>
  <c r="Z3397" i="1"/>
  <c r="W3397" i="1"/>
  <c r="W3205" i="1"/>
  <c r="Z3205" i="1"/>
  <c r="W2920" i="1"/>
  <c r="Z2920" i="1"/>
  <c r="W3326" i="1"/>
  <c r="Z3326" i="1"/>
  <c r="Z3032" i="1"/>
  <c r="W3032" i="1"/>
  <c r="W3451" i="1"/>
  <c r="Z3451" i="1"/>
  <c r="Z3269" i="1"/>
  <c r="W3269" i="1"/>
  <c r="W3051" i="1"/>
  <c r="Z3051" i="1"/>
  <c r="Z3311" i="1"/>
  <c r="W3311" i="1"/>
  <c r="W3485" i="1"/>
  <c r="Z3485" i="1"/>
  <c r="W3310" i="1"/>
  <c r="Z3310" i="1"/>
  <c r="W2991" i="1"/>
  <c r="Z2991" i="1"/>
  <c r="W3400" i="1"/>
  <c r="Z3400" i="1"/>
  <c r="W3208" i="1"/>
  <c r="Z3208" i="1"/>
  <c r="W2951" i="1"/>
  <c r="Z2951" i="1"/>
  <c r="W3112" i="1"/>
  <c r="Z3112" i="1"/>
  <c r="W2944" i="1"/>
  <c r="Z2944" i="1"/>
  <c r="Z3550" i="1"/>
  <c r="W3550" i="1"/>
  <c r="W2844" i="1"/>
  <c r="Z2844" i="1"/>
  <c r="Z3139" i="1"/>
  <c r="W3139" i="1"/>
  <c r="W2858" i="1"/>
  <c r="Z2858" i="1"/>
  <c r="W3059" i="1"/>
  <c r="Z3059" i="1"/>
  <c r="W2896" i="1"/>
  <c r="Z2896" i="1"/>
  <c r="Z3280" i="1"/>
  <c r="W3280" i="1"/>
  <c r="Z3086" i="1"/>
  <c r="W3086" i="1"/>
  <c r="W3605" i="1"/>
  <c r="Z3605" i="1"/>
  <c r="W3322" i="1"/>
  <c r="Z3322" i="1"/>
  <c r="W3152" i="1"/>
  <c r="Z3152" i="1"/>
  <c r="W2985" i="1"/>
  <c r="Z2985" i="1"/>
  <c r="W2862" i="1"/>
  <c r="Z2862" i="1"/>
  <c r="W3124" i="1"/>
  <c r="Z3124" i="1"/>
  <c r="W2989" i="1"/>
  <c r="Z2989" i="1"/>
  <c r="W2836" i="1"/>
  <c r="Z2836" i="1"/>
  <c r="W3450" i="1"/>
  <c r="Z3450" i="1"/>
  <c r="Z3287" i="1"/>
  <c r="W3287" i="1"/>
  <c r="W3146" i="1"/>
  <c r="Z3146" i="1"/>
  <c r="W2953" i="1"/>
  <c r="Z2953" i="1"/>
  <c r="W2793" i="1"/>
  <c r="Z2793" i="1"/>
  <c r="W3482" i="1"/>
  <c r="Z3482" i="1"/>
  <c r="W3281" i="1"/>
  <c r="Z3281" i="1"/>
  <c r="W3084" i="1"/>
  <c r="Z3084" i="1"/>
  <c r="W2875" i="1"/>
  <c r="Z2875" i="1"/>
  <c r="W208" i="19"/>
  <c r="Z208" i="19"/>
  <c r="W192" i="19"/>
  <c r="Z192" i="19"/>
  <c r="W3691" i="1"/>
  <c r="Z3691" i="1"/>
  <c r="W3547" i="1"/>
  <c r="Z3547" i="1"/>
  <c r="W167" i="19"/>
  <c r="Z167" i="19"/>
  <c r="Z197" i="19"/>
  <c r="W197" i="19"/>
  <c r="W3671" i="1"/>
  <c r="Z3671" i="1"/>
  <c r="Z2865" i="1"/>
  <c r="W2865" i="1"/>
  <c r="W3530" i="1"/>
  <c r="Z3530" i="1"/>
  <c r="Z189" i="19"/>
  <c r="W189" i="19"/>
  <c r="W3585" i="1"/>
  <c r="Z3585" i="1"/>
  <c r="W3729" i="1"/>
  <c r="Z3729" i="1"/>
  <c r="W3635" i="1"/>
  <c r="Z3635" i="1"/>
  <c r="W3512" i="1"/>
  <c r="Z3512" i="1"/>
  <c r="Z3689" i="1"/>
  <c r="W3689" i="1"/>
  <c r="W3760" i="1"/>
  <c r="Z3760" i="1"/>
  <c r="W4022" i="1"/>
  <c r="Z4022" i="1"/>
  <c r="Z176" i="19"/>
  <c r="W176" i="19"/>
  <c r="W3631" i="1"/>
  <c r="Z3631" i="1"/>
  <c r="Z4194" i="1"/>
  <c r="W4194" i="1"/>
  <c r="W3908" i="1"/>
  <c r="Z3908" i="1"/>
  <c r="W4137" i="1"/>
  <c r="Z4137" i="1"/>
  <c r="Z3678" i="1"/>
  <c r="W3678" i="1"/>
  <c r="W3658" i="1"/>
  <c r="Z3658" i="1"/>
  <c r="Z3728" i="1"/>
  <c r="W3728" i="1"/>
  <c r="Z3773" i="1"/>
  <c r="W3773" i="1"/>
  <c r="W4019" i="1"/>
  <c r="Z4019" i="1"/>
  <c r="W3985" i="1"/>
  <c r="Z3985" i="1"/>
  <c r="W3699" i="1"/>
  <c r="Z3699" i="1"/>
  <c r="W3819" i="1"/>
  <c r="Z3819" i="1"/>
  <c r="W3950" i="1"/>
  <c r="Z3950" i="1"/>
  <c r="W3650" i="1"/>
  <c r="Z3650" i="1"/>
  <c r="W3744" i="1"/>
  <c r="Z3744" i="1"/>
  <c r="W3809" i="1"/>
  <c r="Z3809" i="1"/>
  <c r="W4052" i="1"/>
  <c r="Z4052" i="1"/>
  <c r="W3574" i="1"/>
  <c r="Z3574" i="1"/>
  <c r="W3820" i="1"/>
  <c r="Z3820" i="1"/>
  <c r="W3516" i="1"/>
  <c r="Z3516" i="1"/>
  <c r="W3674" i="1"/>
  <c r="Z3674" i="1"/>
  <c r="W3836" i="1"/>
  <c r="Z3836" i="1"/>
  <c r="W3947" i="1"/>
  <c r="Z3947" i="1"/>
  <c r="W4215" i="1"/>
  <c r="Z4215" i="1"/>
  <c r="W4146" i="1"/>
  <c r="Z4146" i="1"/>
  <c r="W4191" i="1"/>
  <c r="Z4191" i="1"/>
  <c r="Z4329" i="1"/>
  <c r="W4329" i="1"/>
  <c r="W3870" i="1"/>
  <c r="Z3870" i="1"/>
  <c r="Z3906" i="1"/>
  <c r="W3906" i="1"/>
  <c r="Z3942" i="1"/>
  <c r="W3942" i="1"/>
  <c r="W3978" i="1"/>
  <c r="Z3978" i="1"/>
  <c r="W4029" i="1"/>
  <c r="Z4029" i="1"/>
  <c r="Z4065" i="1"/>
  <c r="W4065" i="1"/>
  <c r="W4175" i="1"/>
  <c r="Z4175" i="1"/>
  <c r="W4218" i="1"/>
  <c r="Z4218" i="1"/>
  <c r="W3823" i="1"/>
  <c r="Z3823" i="1"/>
  <c r="W3862" i="1"/>
  <c r="Z3862" i="1"/>
  <c r="W3898" i="1"/>
  <c r="Z3898" i="1"/>
  <c r="W3934" i="1"/>
  <c r="Z3934" i="1"/>
  <c r="W3970" i="1"/>
  <c r="Z3970" i="1"/>
  <c r="Z4021" i="1"/>
  <c r="W4021" i="1"/>
  <c r="W4057" i="1"/>
  <c r="Z4057" i="1"/>
  <c r="W4210" i="1"/>
  <c r="Z4210" i="1"/>
  <c r="W4072" i="1"/>
  <c r="Z4072" i="1"/>
  <c r="W4247" i="1"/>
  <c r="Z4247" i="1"/>
  <c r="W4376" i="1"/>
  <c r="Z4376" i="1"/>
  <c r="Z345" i="19"/>
  <c r="W345" i="19"/>
  <c r="W4179" i="1"/>
  <c r="Z4179" i="1"/>
  <c r="W4289" i="1"/>
  <c r="Z4289" i="1"/>
  <c r="W4558" i="1"/>
  <c r="Z4558" i="1"/>
  <c r="W4343" i="1"/>
  <c r="Z4343" i="1"/>
  <c r="W4630" i="1"/>
  <c r="Z4630" i="1"/>
  <c r="W4147" i="1"/>
  <c r="Z4147" i="1"/>
  <c r="W4275" i="1"/>
  <c r="Z4275" i="1"/>
  <c r="Z440" i="19"/>
  <c r="W440" i="19"/>
  <c r="W4278" i="1"/>
  <c r="Z4278" i="1"/>
  <c r="W4428" i="1"/>
  <c r="Z4428" i="1"/>
  <c r="W4293" i="1"/>
  <c r="Z4293" i="1"/>
  <c r="W4555" i="1"/>
  <c r="Z4555" i="1"/>
  <c r="W4192" i="1"/>
  <c r="Z4192" i="1"/>
  <c r="W4371" i="1"/>
  <c r="Z4371" i="1"/>
  <c r="W4521" i="1"/>
  <c r="Z4521" i="1"/>
  <c r="W4151" i="1"/>
  <c r="Z4151" i="1"/>
  <c r="Z4341" i="1"/>
  <c r="W4341" i="1"/>
  <c r="W290" i="19"/>
  <c r="Z290" i="19"/>
  <c r="W4258" i="1"/>
  <c r="Z4258" i="1"/>
  <c r="W4433" i="1"/>
  <c r="Z4433" i="1"/>
  <c r="Z4261" i="1"/>
  <c r="W4261" i="1"/>
  <c r="W4576" i="1"/>
  <c r="Z4576" i="1"/>
  <c r="Z4111" i="1"/>
  <c r="W4111" i="1"/>
  <c r="W4319" i="1"/>
  <c r="Z4319" i="1"/>
  <c r="W4634" i="1"/>
  <c r="Z4634" i="1"/>
  <c r="W4610" i="1"/>
  <c r="Z4610" i="1"/>
  <c r="W306" i="19"/>
  <c r="Z306" i="19"/>
  <c r="Z4566" i="1"/>
  <c r="W4566" i="1"/>
  <c r="Z266" i="19"/>
  <c r="W266" i="19"/>
  <c r="Z4514" i="1"/>
  <c r="W4514" i="1"/>
  <c r="Z4637" i="1"/>
  <c r="W4637" i="1"/>
  <c r="W4476" i="1"/>
  <c r="Z4476" i="1"/>
  <c r="W4411" i="1"/>
  <c r="Z4411" i="1"/>
  <c r="W4447" i="1"/>
  <c r="Z4447" i="1"/>
  <c r="Z4526" i="1"/>
  <c r="W4526" i="1"/>
  <c r="W4312" i="1"/>
  <c r="Z4312" i="1"/>
  <c r="Z4348" i="1"/>
  <c r="W4348" i="1"/>
  <c r="W4608" i="1"/>
  <c r="Z4608" i="1"/>
  <c r="W385" i="19"/>
  <c r="Z385" i="19"/>
  <c r="W4729" i="1"/>
  <c r="Z4729" i="1"/>
  <c r="W4573" i="1"/>
  <c r="Z4573" i="1"/>
  <c r="W238" i="19"/>
  <c r="Z238" i="19"/>
  <c r="W4548" i="1"/>
  <c r="Z4548" i="1"/>
  <c r="W414" i="19"/>
  <c r="Z414" i="19"/>
  <c r="W299" i="19"/>
  <c r="Z299" i="19"/>
  <c r="W408" i="19"/>
  <c r="Z408" i="19"/>
  <c r="W4695" i="1"/>
  <c r="Z4695" i="1"/>
  <c r="W4767" i="1"/>
  <c r="Z4767" i="1"/>
  <c r="W4484" i="1"/>
  <c r="Z4484" i="1"/>
  <c r="W330" i="19"/>
  <c r="Z330" i="19"/>
  <c r="Z471" i="19"/>
  <c r="W471" i="19"/>
  <c r="W317" i="19"/>
  <c r="Z317" i="19"/>
  <c r="W4716" i="1"/>
  <c r="Z4716" i="1"/>
  <c r="W4611" i="1"/>
  <c r="Z4611" i="1"/>
  <c r="W4477" i="1"/>
  <c r="Z4477" i="1"/>
  <c r="W349" i="19"/>
  <c r="Z349" i="19"/>
  <c r="Z470" i="19"/>
  <c r="W470" i="19"/>
  <c r="Z326" i="19"/>
  <c r="W326" i="19"/>
  <c r="W434" i="19"/>
  <c r="Z434" i="19"/>
  <c r="W281" i="19"/>
  <c r="Z281" i="19"/>
  <c r="W307" i="19"/>
  <c r="Z307" i="19"/>
  <c r="W477" i="19"/>
  <c r="Z477" i="19"/>
  <c r="W4706" i="1"/>
  <c r="Z4706" i="1"/>
  <c r="W4742" i="1"/>
  <c r="Z4742" i="1"/>
  <c r="W4778" i="1"/>
  <c r="Z4778" i="1"/>
  <c r="W365" i="19"/>
  <c r="Z365" i="19"/>
  <c r="W245" i="19"/>
  <c r="Z245" i="19"/>
  <c r="W4790" i="1"/>
  <c r="Z4790" i="1"/>
  <c r="W4664" i="1"/>
  <c r="Z4664" i="1"/>
  <c r="Z403" i="1"/>
  <c r="W403" i="1"/>
  <c r="Z23" i="1"/>
  <c r="W23" i="1"/>
  <c r="W371" i="1"/>
  <c r="Z371" i="1"/>
  <c r="W29" i="1"/>
  <c r="Z29" i="1"/>
  <c r="W485" i="1"/>
  <c r="Z485" i="1"/>
  <c r="W190" i="1"/>
  <c r="Z190" i="1"/>
  <c r="W79" i="1"/>
  <c r="Z79" i="1"/>
  <c r="W911" i="1"/>
  <c r="Z911" i="1"/>
  <c r="W191" i="1"/>
  <c r="Z191" i="1"/>
  <c r="W64" i="1"/>
  <c r="Z64" i="1"/>
  <c r="W849" i="1"/>
  <c r="Z849" i="1"/>
  <c r="W200" i="1"/>
  <c r="Z200" i="1"/>
  <c r="W25" i="1"/>
  <c r="Z25" i="1"/>
  <c r="W524" i="1"/>
  <c r="Z524" i="1"/>
  <c r="W20" i="1"/>
  <c r="Z20" i="1"/>
  <c r="W70" i="1"/>
  <c r="Z70" i="1"/>
  <c r="W301" i="1"/>
  <c r="Z301" i="1"/>
  <c r="W227" i="1"/>
  <c r="Z227" i="1"/>
  <c r="P14" i="13"/>
  <c r="Z671" i="1"/>
  <c r="W671" i="1"/>
  <c r="W324" i="1"/>
  <c r="Z324" i="1"/>
  <c r="P20" i="13"/>
  <c r="V20" i="13" s="1"/>
  <c r="W20" i="13" s="1"/>
  <c r="P18" i="13"/>
  <c r="V18" i="13" s="1"/>
  <c r="W18" i="13" s="1"/>
  <c r="P15" i="13"/>
  <c r="V15" i="13" s="1"/>
  <c r="W15" i="13" s="1"/>
  <c r="P11" i="13"/>
  <c r="V11" i="13" s="1"/>
  <c r="W11" i="13" s="1"/>
  <c r="Z525" i="1"/>
  <c r="W525" i="1"/>
  <c r="W229" i="1"/>
  <c r="Z229" i="1"/>
  <c r="W112" i="1"/>
  <c r="Z112" i="1"/>
  <c r="W559" i="1"/>
  <c r="Z559" i="1"/>
  <c r="W230" i="1"/>
  <c r="Z230" i="1"/>
  <c r="Z81" i="1"/>
  <c r="W81" i="1"/>
  <c r="Z472" i="1"/>
  <c r="W472" i="1"/>
  <c r="W267" i="1"/>
  <c r="Z267" i="1"/>
  <c r="W129" i="1"/>
  <c r="Z129" i="1"/>
  <c r="W533" i="1"/>
  <c r="Z533" i="1"/>
  <c r="W231" i="1"/>
  <c r="Z231" i="1"/>
  <c r="Z82" i="1"/>
  <c r="W82" i="1"/>
  <c r="W1016" i="1"/>
  <c r="Z1016" i="1"/>
  <c r="Z259" i="1"/>
  <c r="W259" i="1"/>
  <c r="W306" i="1"/>
  <c r="Z306" i="1"/>
  <c r="W444" i="1"/>
  <c r="Z444" i="1"/>
  <c r="Z626" i="1"/>
  <c r="W626" i="1"/>
  <c r="Z500" i="1"/>
  <c r="W500" i="1"/>
  <c r="W771" i="1"/>
  <c r="Z771" i="1"/>
  <c r="W1120" i="1"/>
  <c r="Z1120" i="1"/>
  <c r="W220" i="1"/>
  <c r="Z220" i="1"/>
  <c r="W388" i="1"/>
  <c r="Z388" i="1"/>
  <c r="W504" i="1"/>
  <c r="Z504" i="1"/>
  <c r="W792" i="1"/>
  <c r="Z792" i="1"/>
  <c r="W1103" i="1"/>
  <c r="Z1103" i="1"/>
  <c r="W594" i="1"/>
  <c r="Z594" i="1"/>
  <c r="Z904" i="1"/>
  <c r="W904" i="1"/>
  <c r="Z785" i="1"/>
  <c r="W785" i="1"/>
  <c r="Z643" i="1"/>
  <c r="W643" i="1"/>
  <c r="W568" i="1"/>
  <c r="Z568" i="1"/>
  <c r="W875" i="1"/>
  <c r="Z875" i="1"/>
  <c r="W729" i="1"/>
  <c r="Z729" i="1"/>
  <c r="W1072" i="1"/>
  <c r="Z1072" i="1"/>
  <c r="W214" i="1"/>
  <c r="Z214" i="1"/>
  <c r="W366" i="1"/>
  <c r="Z366" i="1"/>
  <c r="W527" i="1"/>
  <c r="Z527" i="1"/>
  <c r="W869" i="1"/>
  <c r="Z869" i="1"/>
  <c r="W680" i="1"/>
  <c r="Z680" i="1"/>
  <c r="Z386" i="1"/>
  <c r="W386" i="1"/>
  <c r="W578" i="1"/>
  <c r="Z578" i="1"/>
  <c r="W862" i="1"/>
  <c r="Z862" i="1"/>
  <c r="W718" i="1"/>
  <c r="Z718" i="1"/>
  <c r="W1188" i="1"/>
  <c r="Z1188" i="1"/>
  <c r="Z478" i="1"/>
  <c r="W478" i="1"/>
  <c r="W829" i="1"/>
  <c r="Z829" i="1"/>
  <c r="Z657" i="1"/>
  <c r="W657" i="1"/>
  <c r="Z276" i="1"/>
  <c r="W276" i="1"/>
  <c r="W419" i="1"/>
  <c r="Z419" i="1"/>
  <c r="W608" i="1"/>
  <c r="Z608" i="1"/>
  <c r="W511" i="1"/>
  <c r="Z511" i="1"/>
  <c r="W812" i="1"/>
  <c r="Z812" i="1"/>
  <c r="W921" i="1"/>
  <c r="Z921" i="1"/>
  <c r="Z292" i="1"/>
  <c r="W292" i="1"/>
  <c r="W171" i="1"/>
  <c r="Z171" i="1"/>
  <c r="W333" i="1"/>
  <c r="Z333" i="1"/>
  <c r="W907" i="1"/>
  <c r="Z907" i="1"/>
  <c r="Z761" i="1"/>
  <c r="W761" i="1"/>
  <c r="W1125" i="1"/>
  <c r="Z1125" i="1"/>
  <c r="W811" i="1"/>
  <c r="Z811" i="1"/>
  <c r="W651" i="1"/>
  <c r="Z651" i="1"/>
  <c r="W596" i="1"/>
  <c r="Z596" i="1"/>
  <c r="W900" i="1"/>
  <c r="Z900" i="1"/>
  <c r="W732" i="1"/>
  <c r="Z732" i="1"/>
  <c r="W981" i="1"/>
  <c r="Z981" i="1"/>
  <c r="W1100" i="1"/>
  <c r="Z1100" i="1"/>
  <c r="W1164" i="1"/>
  <c r="Z1164" i="1"/>
  <c r="W1447" i="1"/>
  <c r="Z1447" i="1"/>
  <c r="Z1060" i="1"/>
  <c r="W1060" i="1"/>
  <c r="Z1753" i="1"/>
  <c r="W1753" i="1"/>
  <c r="Z1485" i="1"/>
  <c r="W1485" i="1"/>
  <c r="W915" i="1"/>
  <c r="Z915" i="1"/>
  <c r="W1077" i="1"/>
  <c r="Z1077" i="1"/>
  <c r="W1137" i="1"/>
  <c r="Z1137" i="1"/>
  <c r="Z1534" i="1"/>
  <c r="W1534" i="1"/>
  <c r="W1281" i="1"/>
  <c r="Z1281" i="1"/>
  <c r="Z1124" i="1"/>
  <c r="W1124" i="1"/>
  <c r="W1162" i="1"/>
  <c r="Z1162" i="1"/>
  <c r="W1543" i="1"/>
  <c r="Z1543" i="1"/>
  <c r="W1206" i="1"/>
  <c r="Z1206" i="1"/>
  <c r="W1702" i="1"/>
  <c r="Z1702" i="1"/>
  <c r="W1385" i="1"/>
  <c r="Z1385" i="1"/>
  <c r="W957" i="1"/>
  <c r="Z957" i="1"/>
  <c r="Z1136" i="1"/>
  <c r="W1136" i="1"/>
  <c r="W1511" i="1"/>
  <c r="Z1511" i="1"/>
  <c r="W1216" i="1"/>
  <c r="Z1216" i="1"/>
  <c r="Z777" i="1"/>
  <c r="W777" i="1"/>
  <c r="W12" i="19"/>
  <c r="Z12" i="19"/>
  <c r="Z1052" i="1"/>
  <c r="W1052" i="1"/>
  <c r="Z1142" i="1"/>
  <c r="W1142" i="1"/>
  <c r="W1451" i="1"/>
  <c r="Z1451" i="1"/>
  <c r="Z1811" i="1"/>
  <c r="W1811" i="1"/>
  <c r="Z1148" i="1"/>
  <c r="W1148" i="1"/>
  <c r="W1460" i="1"/>
  <c r="Z1460" i="1"/>
  <c r="W1189" i="1"/>
  <c r="Z1189" i="1"/>
  <c r="W1122" i="1"/>
  <c r="Z1122" i="1"/>
  <c r="W1009" i="1"/>
  <c r="Z1009" i="1"/>
  <c r="Z1648" i="1"/>
  <c r="W1648" i="1"/>
  <c r="W1411" i="1"/>
  <c r="Z1411" i="1"/>
  <c r="Z1095" i="1"/>
  <c r="W1095" i="1"/>
  <c r="Z1140" i="1"/>
  <c r="W1140" i="1"/>
  <c r="W1498" i="1"/>
  <c r="Z1498" i="1"/>
  <c r="W1245" i="1"/>
  <c r="Z1245" i="1"/>
  <c r="W1008" i="1"/>
  <c r="Z1008" i="1"/>
  <c r="W1686" i="1"/>
  <c r="Z1686" i="1"/>
  <c r="W1400" i="1"/>
  <c r="Z1400" i="1"/>
  <c r="W1222" i="1"/>
  <c r="Z1222" i="1"/>
  <c r="W1745" i="1"/>
  <c r="Z1745" i="1"/>
  <c r="W1605" i="1"/>
  <c r="Z1605" i="1"/>
  <c r="Z1408" i="1"/>
  <c r="W1408" i="1"/>
  <c r="W1297" i="1"/>
  <c r="Z1297" i="1"/>
  <c r="W1819" i="1"/>
  <c r="Z1819" i="1"/>
  <c r="W1784" i="1"/>
  <c r="Z1784" i="1"/>
  <c r="W1615" i="1"/>
  <c r="Z1615" i="1"/>
  <c r="W1521" i="1"/>
  <c r="Z1521" i="1"/>
  <c r="W1413" i="1"/>
  <c r="Z1413" i="1"/>
  <c r="W1258" i="1"/>
  <c r="Z1258" i="1"/>
  <c r="W1923" i="1"/>
  <c r="Z1923" i="1"/>
  <c r="W1997" i="1"/>
  <c r="Z1997" i="1"/>
  <c r="Z1705" i="1"/>
  <c r="W1705" i="1"/>
  <c r="W1594" i="1"/>
  <c r="Z1594" i="1"/>
  <c r="W1471" i="1"/>
  <c r="Z1471" i="1"/>
  <c r="W1349" i="1"/>
  <c r="Z1349" i="1"/>
  <c r="Z1230" i="1"/>
  <c r="W1230" i="1"/>
  <c r="W2128" i="1"/>
  <c r="Z2128" i="1"/>
  <c r="Z1150" i="1"/>
  <c r="W1150" i="1"/>
  <c r="W1649" i="1"/>
  <c r="Z1649" i="1"/>
  <c r="W1500" i="1"/>
  <c r="Z1500" i="1"/>
  <c r="W1378" i="1"/>
  <c r="Z1378" i="1"/>
  <c r="Z1236" i="1"/>
  <c r="W1236" i="1"/>
  <c r="W1816" i="1"/>
  <c r="Z1816" i="1"/>
  <c r="W1855" i="1"/>
  <c r="Z1855" i="1"/>
  <c r="W1824" i="1"/>
  <c r="Z1824" i="1"/>
  <c r="Z1742" i="1"/>
  <c r="W1742" i="1"/>
  <c r="W1559" i="1"/>
  <c r="Z1559" i="1"/>
  <c r="Z1391" i="1"/>
  <c r="W1391" i="1"/>
  <c r="W1240" i="1"/>
  <c r="Z1240" i="1"/>
  <c r="W1959" i="1"/>
  <c r="Z1959" i="1"/>
  <c r="W2020" i="1"/>
  <c r="Z2020" i="1"/>
  <c r="Z1681" i="1"/>
  <c r="W1681" i="1"/>
  <c r="W1538" i="1"/>
  <c r="Z1538" i="1"/>
  <c r="Z1424" i="1"/>
  <c r="W1424" i="1"/>
  <c r="Z35" i="19"/>
  <c r="W35" i="19"/>
  <c r="Z1891" i="1"/>
  <c r="W1891" i="1"/>
  <c r="Z2015" i="1"/>
  <c r="W2015" i="1"/>
  <c r="W2087" i="1"/>
  <c r="Z2087" i="1"/>
  <c r="Z47" i="19"/>
  <c r="W47" i="19"/>
  <c r="W2682" i="1"/>
  <c r="Z2682" i="1"/>
  <c r="W2488" i="1"/>
  <c r="Z2488" i="1"/>
  <c r="W134" i="19"/>
  <c r="Z134" i="19"/>
  <c r="W2640" i="1"/>
  <c r="Z2640" i="1"/>
  <c r="W2416" i="1"/>
  <c r="Z2416" i="1"/>
  <c r="W3221" i="1"/>
  <c r="Z3221" i="1"/>
  <c r="Z2117" i="1"/>
  <c r="W2117" i="1"/>
  <c r="Z1974" i="1"/>
  <c r="W1974" i="1"/>
  <c r="W2742" i="1"/>
  <c r="Z2742" i="1"/>
  <c r="Z2271" i="1"/>
  <c r="W2271" i="1"/>
  <c r="Z2688" i="1"/>
  <c r="W2688" i="1"/>
  <c r="Z2349" i="1"/>
  <c r="W2349" i="1"/>
  <c r="W86" i="19"/>
  <c r="Z86" i="19"/>
  <c r="Z2687" i="1"/>
  <c r="W2687" i="1"/>
  <c r="Z2462" i="1"/>
  <c r="W2462" i="1"/>
  <c r="Z115" i="19"/>
  <c r="W115" i="19"/>
  <c r="W1843" i="1"/>
  <c r="Z1843" i="1"/>
  <c r="W2095" i="1"/>
  <c r="Z2095" i="1"/>
  <c r="W2013" i="1"/>
  <c r="Z2013" i="1"/>
  <c r="W2728" i="1"/>
  <c r="Z2728" i="1"/>
  <c r="W2461" i="1"/>
  <c r="Z2461" i="1"/>
  <c r="Z69" i="19"/>
  <c r="W69" i="19"/>
  <c r="W2693" i="1"/>
  <c r="Z2693" i="1"/>
  <c r="W2449" i="1"/>
  <c r="Z2449" i="1"/>
  <c r="W1882" i="1"/>
  <c r="Z1882" i="1"/>
  <c r="W2099" i="1"/>
  <c r="Z2099" i="1"/>
  <c r="W1922" i="1"/>
  <c r="Z1922" i="1"/>
  <c r="W2526" i="1"/>
  <c r="Z2526" i="1"/>
  <c r="Z2227" i="1"/>
  <c r="W2227" i="1"/>
  <c r="Z1898" i="1"/>
  <c r="W1898" i="1"/>
  <c r="Z1805" i="1"/>
  <c r="W1805" i="1"/>
  <c r="W2063" i="1"/>
  <c r="Z2063" i="1"/>
  <c r="W1942" i="1"/>
  <c r="Z1942" i="1"/>
  <c r="W2699" i="1"/>
  <c r="Z2699" i="1"/>
  <c r="W2408" i="1"/>
  <c r="Z2408" i="1"/>
  <c r="Z1881" i="1"/>
  <c r="W1881" i="1"/>
  <c r="Z2108" i="1"/>
  <c r="W2108" i="1"/>
  <c r="W1956" i="1"/>
  <c r="Z1956" i="1"/>
  <c r="Z2616" i="1"/>
  <c r="W2616" i="1"/>
  <c r="Z2331" i="1"/>
  <c r="W2331" i="1"/>
  <c r="W1793" i="1"/>
  <c r="Z1793" i="1"/>
  <c r="Z2088" i="1"/>
  <c r="W2088" i="1"/>
  <c r="W1921" i="1"/>
  <c r="Z1921" i="1"/>
  <c r="W2667" i="1"/>
  <c r="Z2667" i="1"/>
  <c r="W2262" i="1"/>
  <c r="Z2262" i="1"/>
  <c r="W2173" i="1"/>
  <c r="Z2173" i="1"/>
  <c r="W2026" i="1"/>
  <c r="Z2026" i="1"/>
  <c r="Z1911" i="1"/>
  <c r="W1911" i="1"/>
  <c r="Z2560" i="1"/>
  <c r="W2560" i="1"/>
  <c r="W2235" i="1"/>
  <c r="Z2235" i="1"/>
  <c r="Z2579" i="1"/>
  <c r="W2579" i="1"/>
  <c r="W2358" i="1"/>
  <c r="Z2358" i="1"/>
  <c r="W151" i="19"/>
  <c r="Z151" i="19"/>
  <c r="W2738" i="1"/>
  <c r="Z2738" i="1"/>
  <c r="Z2499" i="1"/>
  <c r="W2499" i="1"/>
  <c r="W2233" i="1"/>
  <c r="Z2233" i="1"/>
  <c r="W2869" i="1"/>
  <c r="Z2869" i="1"/>
  <c r="W2576" i="1"/>
  <c r="Z2576" i="1"/>
  <c r="Z2444" i="1"/>
  <c r="W2444" i="1"/>
  <c r="W2239" i="1"/>
  <c r="Z2239" i="1"/>
  <c r="W3176" i="1"/>
  <c r="Z3176" i="1"/>
  <c r="Z2293" i="1"/>
  <c r="W2293" i="1"/>
  <c r="Z48" i="19"/>
  <c r="W48" i="19"/>
  <c r="W2691" i="1"/>
  <c r="Z2691" i="1"/>
  <c r="W2487" i="1"/>
  <c r="Z2487" i="1"/>
  <c r="W2338" i="1"/>
  <c r="Z2338" i="1"/>
  <c r="Z119" i="19"/>
  <c r="W119" i="19"/>
  <c r="W3331" i="1"/>
  <c r="Z3331" i="1"/>
  <c r="W2513" i="1"/>
  <c r="Z2513" i="1"/>
  <c r="W2393" i="1"/>
  <c r="Z2393" i="1"/>
  <c r="Z2275" i="1"/>
  <c r="W2275" i="1"/>
  <c r="W98" i="19"/>
  <c r="Z98" i="19"/>
  <c r="W3314" i="1"/>
  <c r="Z3314" i="1"/>
  <c r="W3454" i="1"/>
  <c r="Z3454" i="1"/>
  <c r="W2797" i="1"/>
  <c r="Z2797" i="1"/>
  <c r="W2648" i="1"/>
  <c r="Z2648" i="1"/>
  <c r="W2527" i="1"/>
  <c r="Z2527" i="1"/>
  <c r="W2392" i="1"/>
  <c r="Z2392" i="1"/>
  <c r="Z2268" i="1"/>
  <c r="W2268" i="1"/>
  <c r="W79" i="19"/>
  <c r="Z79" i="19"/>
  <c r="W3065" i="1"/>
  <c r="Z3065" i="1"/>
  <c r="W3207" i="1"/>
  <c r="Z3207" i="1"/>
  <c r="Z3111" i="1"/>
  <c r="W3111" i="1"/>
  <c r="W2673" i="1"/>
  <c r="Z2673" i="1"/>
  <c r="Z2556" i="1"/>
  <c r="W2556" i="1"/>
  <c r="W2404" i="1"/>
  <c r="Z2404" i="1"/>
  <c r="W2232" i="1"/>
  <c r="Z2232" i="1"/>
  <c r="W89" i="19"/>
  <c r="Z89" i="19"/>
  <c r="Z3110" i="1"/>
  <c r="W3110" i="1"/>
  <c r="W3132" i="1"/>
  <c r="Z3132" i="1"/>
  <c r="W2403" i="1"/>
  <c r="Z2403" i="1"/>
  <c r="Z2288" i="1"/>
  <c r="W2288" i="1"/>
  <c r="Z117" i="19"/>
  <c r="W117" i="19"/>
  <c r="W3335" i="1"/>
  <c r="Z3335" i="1"/>
  <c r="W3453" i="1"/>
  <c r="Z3453" i="1"/>
  <c r="Z3308" i="1"/>
  <c r="W3308" i="1"/>
  <c r="W3088" i="1"/>
  <c r="Z3088" i="1"/>
  <c r="Z3726" i="1"/>
  <c r="W3726" i="1"/>
  <c r="W3391" i="1"/>
  <c r="Z3391" i="1"/>
  <c r="W3188" i="1"/>
  <c r="Z3188" i="1"/>
  <c r="W2895" i="1"/>
  <c r="Z2895" i="1"/>
  <c r="Z3305" i="1"/>
  <c r="W3305" i="1"/>
  <c r="W3021" i="1"/>
  <c r="Z3021" i="1"/>
  <c r="W3432" i="1"/>
  <c r="Z3432" i="1"/>
  <c r="Z3246" i="1"/>
  <c r="W3246" i="1"/>
  <c r="W3031" i="1"/>
  <c r="Z3031" i="1"/>
  <c r="Z3475" i="1"/>
  <c r="W3475" i="1"/>
  <c r="Z3283" i="1"/>
  <c r="W3283" i="1"/>
  <c r="W3461" i="1"/>
  <c r="Z3461" i="1"/>
  <c r="W3260" i="1"/>
  <c r="Z3260" i="1"/>
  <c r="Z2952" i="1"/>
  <c r="W2952" i="1"/>
  <c r="W3393" i="1"/>
  <c r="Z3393" i="1"/>
  <c r="W3201" i="1"/>
  <c r="Z3201" i="1"/>
  <c r="W2937" i="1"/>
  <c r="Z2937" i="1"/>
  <c r="W3098" i="1"/>
  <c r="Z3098" i="1"/>
  <c r="W2936" i="1"/>
  <c r="Z2936" i="1"/>
  <c r="W3632" i="1"/>
  <c r="Z3632" i="1"/>
  <c r="W2827" i="1"/>
  <c r="Z2827" i="1"/>
  <c r="Z3089" i="1"/>
  <c r="W3089" i="1"/>
  <c r="W2835" i="1"/>
  <c r="Z2835" i="1"/>
  <c r="W3045" i="1"/>
  <c r="Z3045" i="1"/>
  <c r="W2887" i="1"/>
  <c r="Z2887" i="1"/>
  <c r="W3274" i="1"/>
  <c r="Z3274" i="1"/>
  <c r="W3071" i="1"/>
  <c r="Z3071" i="1"/>
  <c r="W3677" i="1"/>
  <c r="Z3677" i="1"/>
  <c r="W3313" i="1"/>
  <c r="Z3313" i="1"/>
  <c r="Z3138" i="1"/>
  <c r="W3138" i="1"/>
  <c r="W2980" i="1"/>
  <c r="Z2980" i="1"/>
  <c r="W2848" i="1"/>
  <c r="Z2848" i="1"/>
  <c r="W3114" i="1"/>
  <c r="Z3114" i="1"/>
  <c r="W2974" i="1"/>
  <c r="Z2974" i="1"/>
  <c r="W2820" i="1"/>
  <c r="Z2820" i="1"/>
  <c r="W3423" i="1"/>
  <c r="Z3423" i="1"/>
  <c r="W3282" i="1"/>
  <c r="Z3282" i="1"/>
  <c r="W3137" i="1"/>
  <c r="Z3137" i="1"/>
  <c r="W2928" i="1"/>
  <c r="Z2928" i="1"/>
  <c r="Z214" i="19"/>
  <c r="W214" i="19"/>
  <c r="Z3467" i="1"/>
  <c r="W3467" i="1"/>
  <c r="W3271" i="1"/>
  <c r="Z3271" i="1"/>
  <c r="Z3074" i="1"/>
  <c r="W3074" i="1"/>
  <c r="W2850" i="1"/>
  <c r="Z2850" i="1"/>
  <c r="W201" i="19"/>
  <c r="Z201" i="19"/>
  <c r="Z168" i="19"/>
  <c r="W168" i="19"/>
  <c r="W3731" i="1"/>
  <c r="Z3731" i="1"/>
  <c r="W3558" i="1"/>
  <c r="Z3558" i="1"/>
  <c r="Z3494" i="1"/>
  <c r="W3494" i="1"/>
  <c r="W183" i="19"/>
  <c r="Z183" i="19"/>
  <c r="Z3701" i="1"/>
  <c r="W3701" i="1"/>
  <c r="W2856" i="1"/>
  <c r="Z2856" i="1"/>
  <c r="W3537" i="1"/>
  <c r="Z3537" i="1"/>
  <c r="W173" i="19"/>
  <c r="Z173" i="19"/>
  <c r="W3611" i="1"/>
  <c r="Z3611" i="1"/>
  <c r="Z188" i="19"/>
  <c r="W188" i="19"/>
  <c r="Z3660" i="1"/>
  <c r="W3660" i="1"/>
  <c r="W3531" i="1"/>
  <c r="Z3531" i="1"/>
  <c r="W3692" i="1"/>
  <c r="Z3692" i="1"/>
  <c r="W3763" i="1"/>
  <c r="Z3763" i="1"/>
  <c r="Z4031" i="1"/>
  <c r="W4031" i="1"/>
  <c r="W216" i="19"/>
  <c r="Z216" i="19"/>
  <c r="W3634" i="1"/>
  <c r="Z3634" i="1"/>
  <c r="Z224" i="19"/>
  <c r="W224" i="19"/>
  <c r="Z3917" i="1"/>
  <c r="W3917" i="1"/>
  <c r="W181" i="19"/>
  <c r="Z181" i="19"/>
  <c r="W3719" i="1"/>
  <c r="Z3719" i="1"/>
  <c r="W3661" i="1"/>
  <c r="Z3661" i="1"/>
  <c r="W223" i="19"/>
  <c r="Z223" i="19"/>
  <c r="W3776" i="1"/>
  <c r="Z3776" i="1"/>
  <c r="W4028" i="1"/>
  <c r="Z4028" i="1"/>
  <c r="Z225" i="19"/>
  <c r="W225" i="19"/>
  <c r="W3702" i="1"/>
  <c r="Z3702" i="1"/>
  <c r="W3851" i="1"/>
  <c r="Z3851" i="1"/>
  <c r="W3959" i="1"/>
  <c r="Z3959" i="1"/>
  <c r="W3653" i="1"/>
  <c r="Z3653" i="1"/>
  <c r="W3747" i="1"/>
  <c r="Z3747" i="1"/>
  <c r="W3816" i="1"/>
  <c r="Z3816" i="1"/>
  <c r="W4061" i="1"/>
  <c r="Z4061" i="1"/>
  <c r="Z3577" i="1"/>
  <c r="W3577" i="1"/>
  <c r="Z3824" i="1"/>
  <c r="W3824" i="1"/>
  <c r="W3557" i="1"/>
  <c r="Z3557" i="1"/>
  <c r="Z3700" i="1"/>
  <c r="W3700" i="1"/>
  <c r="W3848" i="1"/>
  <c r="Z3848" i="1"/>
  <c r="Z3956" i="1"/>
  <c r="W3956" i="1"/>
  <c r="W3779" i="1"/>
  <c r="Z3779" i="1"/>
  <c r="W4155" i="1"/>
  <c r="Z4155" i="1"/>
  <c r="W4207" i="1"/>
  <c r="Z4207" i="1"/>
  <c r="W4100" i="1"/>
  <c r="Z4100" i="1"/>
  <c r="W3873" i="1"/>
  <c r="Z3873" i="1"/>
  <c r="W3909" i="1"/>
  <c r="Z3909" i="1"/>
  <c r="Z3945" i="1"/>
  <c r="W3945" i="1"/>
  <c r="W3996" i="1"/>
  <c r="Z3996" i="1"/>
  <c r="W4032" i="1"/>
  <c r="Z4032" i="1"/>
  <c r="W4071" i="1"/>
  <c r="Z4071" i="1"/>
  <c r="W4184" i="1"/>
  <c r="Z4184" i="1"/>
  <c r="W4227" i="1"/>
  <c r="Z4227" i="1"/>
  <c r="W3829" i="1"/>
  <c r="Z3829" i="1"/>
  <c r="W3865" i="1"/>
  <c r="Z3865" i="1"/>
  <c r="W3901" i="1"/>
  <c r="Z3901" i="1"/>
  <c r="W3937" i="1"/>
  <c r="Z3937" i="1"/>
  <c r="Z3973" i="1"/>
  <c r="W3973" i="1"/>
  <c r="Z4024" i="1"/>
  <c r="W4024" i="1"/>
  <c r="Z4060" i="1"/>
  <c r="W4060" i="1"/>
  <c r="W4219" i="1"/>
  <c r="Z4219" i="1"/>
  <c r="W4075" i="1"/>
  <c r="Z4075" i="1"/>
  <c r="W4250" i="1"/>
  <c r="Z4250" i="1"/>
  <c r="W4389" i="1"/>
  <c r="Z4389" i="1"/>
  <c r="W244" i="19"/>
  <c r="Z244" i="19"/>
  <c r="W4182" i="1"/>
  <c r="Z4182" i="1"/>
  <c r="W4292" i="1"/>
  <c r="Z4292" i="1"/>
  <c r="W4544" i="1"/>
  <c r="Z4544" i="1"/>
  <c r="W4356" i="1"/>
  <c r="Z4356" i="1"/>
  <c r="W4525" i="1"/>
  <c r="Z4525" i="1"/>
  <c r="W4150" i="1"/>
  <c r="Z4150" i="1"/>
  <c r="W4317" i="1"/>
  <c r="Z4317" i="1"/>
  <c r="Z394" i="19"/>
  <c r="W394" i="19"/>
  <c r="Z4281" i="1"/>
  <c r="W4281" i="1"/>
  <c r="W4439" i="1"/>
  <c r="Z4439" i="1"/>
  <c r="Z4296" i="1"/>
  <c r="W4296" i="1"/>
  <c r="W4523" i="1"/>
  <c r="Z4523" i="1"/>
  <c r="Z4195" i="1"/>
  <c r="W4195" i="1"/>
  <c r="W4384" i="1"/>
  <c r="Z4384" i="1"/>
  <c r="W4503" i="1"/>
  <c r="Z4503" i="1"/>
  <c r="W4154" i="1"/>
  <c r="Z4154" i="1"/>
  <c r="W4364" i="1"/>
  <c r="Z4364" i="1"/>
  <c r="W4089" i="1"/>
  <c r="Z4089" i="1"/>
  <c r="W4279" i="1"/>
  <c r="Z4279" i="1"/>
  <c r="W4440" i="1"/>
  <c r="Z4440" i="1"/>
  <c r="W4264" i="1"/>
  <c r="Z4264" i="1"/>
  <c r="Z4562" i="1"/>
  <c r="W4562" i="1"/>
  <c r="W4187" i="1"/>
  <c r="Z4187" i="1"/>
  <c r="W4332" i="1"/>
  <c r="Z4332" i="1"/>
  <c r="W4612" i="1"/>
  <c r="Z4612" i="1"/>
  <c r="Z4589" i="1"/>
  <c r="W4589" i="1"/>
  <c r="W269" i="19"/>
  <c r="Z269" i="19"/>
  <c r="W4529" i="1"/>
  <c r="Z4529" i="1"/>
  <c r="Z4693" i="1"/>
  <c r="W4693" i="1"/>
  <c r="W4486" i="1"/>
  <c r="Z4486" i="1"/>
  <c r="W4632" i="1"/>
  <c r="Z4632" i="1"/>
  <c r="Z4646" i="1"/>
  <c r="W4646" i="1"/>
  <c r="W4414" i="1"/>
  <c r="Z4414" i="1"/>
  <c r="W4450" i="1"/>
  <c r="Z4450" i="1"/>
  <c r="W4520" i="1"/>
  <c r="Z4520" i="1"/>
  <c r="Z4315" i="1"/>
  <c r="W4315" i="1"/>
  <c r="W4351" i="1"/>
  <c r="Z4351" i="1"/>
  <c r="W4597" i="1"/>
  <c r="Z4597" i="1"/>
  <c r="Z355" i="19"/>
  <c r="W355" i="19"/>
  <c r="W4753" i="1"/>
  <c r="Z4753" i="1"/>
  <c r="W4563" i="1"/>
  <c r="Z4563" i="1"/>
  <c r="W4686" i="1"/>
  <c r="Z4686" i="1"/>
  <c r="W4533" i="1"/>
  <c r="Z4533" i="1"/>
  <c r="W402" i="19"/>
  <c r="Z402" i="19"/>
  <c r="W4792" i="1"/>
  <c r="Z4792" i="1"/>
  <c r="W276" i="19"/>
  <c r="Z276" i="19"/>
  <c r="Z392" i="19"/>
  <c r="W392" i="19"/>
  <c r="Z4699" i="1"/>
  <c r="W4699" i="1"/>
  <c r="W4771" i="1"/>
  <c r="Z4771" i="1"/>
  <c r="W4478" i="1"/>
  <c r="Z4478" i="1"/>
  <c r="W318" i="19"/>
  <c r="Z318" i="19"/>
  <c r="Z454" i="19"/>
  <c r="W454" i="19"/>
  <c r="W295" i="19"/>
  <c r="Z295" i="19"/>
  <c r="W4720" i="1"/>
  <c r="Z4720" i="1"/>
  <c r="W4588" i="1"/>
  <c r="Z4588" i="1"/>
  <c r="Z464" i="19"/>
  <c r="W464" i="19"/>
  <c r="Z339" i="19"/>
  <c r="W339" i="19"/>
  <c r="Z453" i="19"/>
  <c r="W453" i="19"/>
  <c r="W314" i="19"/>
  <c r="Z314" i="19"/>
  <c r="Z416" i="19"/>
  <c r="W416" i="19"/>
  <c r="W268" i="19"/>
  <c r="Z268" i="19"/>
  <c r="Z298" i="19"/>
  <c r="W298" i="19"/>
  <c r="W4666" i="1"/>
  <c r="Z4666" i="1"/>
  <c r="W4709" i="1"/>
  <c r="Z4709" i="1"/>
  <c r="Z4745" i="1"/>
  <c r="W4745" i="1"/>
  <c r="W4794" i="1"/>
  <c r="Z4794" i="1"/>
  <c r="Z356" i="19"/>
  <c r="W356" i="19"/>
  <c r="W4785" i="1"/>
  <c r="Z4785" i="1"/>
  <c r="W4793" i="1"/>
  <c r="Z4793" i="1"/>
  <c r="W4667" i="1"/>
  <c r="Z4667" i="1"/>
  <c r="W414" i="1"/>
  <c r="Z414" i="1"/>
  <c r="W41" i="1"/>
  <c r="Z41" i="1"/>
  <c r="W321" i="1"/>
  <c r="Z321" i="1"/>
  <c r="Z35" i="1"/>
  <c r="W35" i="1"/>
  <c r="Z543" i="1"/>
  <c r="W543" i="1"/>
  <c r="W199" i="1"/>
  <c r="Z199" i="1"/>
  <c r="W84" i="1"/>
  <c r="Z84" i="1"/>
  <c r="W456" i="1"/>
  <c r="Z456" i="1"/>
  <c r="W208" i="1"/>
  <c r="Z208" i="1"/>
  <c r="Z69" i="1"/>
  <c r="W69" i="1"/>
  <c r="W461" i="1"/>
  <c r="Z461" i="1"/>
  <c r="W218" i="1"/>
  <c r="Z218" i="1"/>
  <c r="Z37" i="1"/>
  <c r="W37" i="1"/>
  <c r="W355" i="1"/>
  <c r="Z355" i="1"/>
  <c r="W26" i="1"/>
  <c r="Z26" i="1"/>
  <c r="W264" i="1"/>
  <c r="Z264" i="1"/>
  <c r="Z95" i="1"/>
  <c r="W95" i="1"/>
  <c r="Z111" i="1"/>
  <c r="W111" i="1"/>
  <c r="P28" i="13"/>
  <c r="P19" i="13"/>
  <c r="V19" i="13" s="1"/>
  <c r="W19" i="13" s="1"/>
  <c r="P3" i="13"/>
  <c r="V3" i="13" s="1"/>
  <c r="W3" i="13" s="1"/>
  <c r="W556" i="1"/>
  <c r="Z556" i="1"/>
  <c r="Z237" i="1"/>
  <c r="W237" i="1"/>
  <c r="W117" i="1"/>
  <c r="Z117" i="1"/>
  <c r="W590" i="1"/>
  <c r="Z590" i="1"/>
  <c r="W248" i="1"/>
  <c r="Z248" i="1"/>
  <c r="W86" i="1"/>
  <c r="Z86" i="1"/>
  <c r="W501" i="1"/>
  <c r="Z501" i="1"/>
  <c r="W286" i="1"/>
  <c r="Z286" i="1"/>
  <c r="W155" i="1"/>
  <c r="Z155" i="1"/>
  <c r="W595" i="1"/>
  <c r="Z595" i="1"/>
  <c r="Z240" i="1"/>
  <c r="W240" i="1"/>
  <c r="W97" i="1"/>
  <c r="Z97" i="1"/>
  <c r="W888" i="1"/>
  <c r="Z888" i="1"/>
  <c r="W278" i="1"/>
  <c r="Z278" i="1"/>
  <c r="W274" i="1"/>
  <c r="Z274" i="1"/>
  <c r="W428" i="1"/>
  <c r="Z428" i="1"/>
  <c r="W621" i="1"/>
  <c r="Z621" i="1"/>
  <c r="W496" i="1"/>
  <c r="Z496" i="1"/>
  <c r="W754" i="1"/>
  <c r="Z754" i="1"/>
  <c r="Z1018" i="1"/>
  <c r="W1018" i="1"/>
  <c r="W184" i="1"/>
  <c r="Z184" i="1"/>
  <c r="W377" i="1"/>
  <c r="Z377" i="1"/>
  <c r="W495" i="1"/>
  <c r="Z495" i="1"/>
  <c r="W770" i="1"/>
  <c r="Z770" i="1"/>
  <c r="W1078" i="1"/>
  <c r="Z1078" i="1"/>
  <c r="W589" i="1"/>
  <c r="Z589" i="1"/>
  <c r="W887" i="1"/>
  <c r="Z887" i="1"/>
  <c r="W753" i="1"/>
  <c r="Z753" i="1"/>
  <c r="W972" i="1"/>
  <c r="Z972" i="1"/>
  <c r="W558" i="1"/>
  <c r="Z558" i="1"/>
  <c r="W858" i="1"/>
  <c r="Z858" i="1"/>
  <c r="W708" i="1"/>
  <c r="Z708" i="1"/>
  <c r="W1007" i="1"/>
  <c r="Z1007" i="1"/>
  <c r="W188" i="1"/>
  <c r="Z188" i="1"/>
  <c r="W356" i="1"/>
  <c r="Z356" i="1"/>
  <c r="W517" i="1"/>
  <c r="Z517" i="1"/>
  <c r="W847" i="1"/>
  <c r="Z847" i="1"/>
  <c r="Z669" i="1"/>
  <c r="W669" i="1"/>
  <c r="Z375" i="1"/>
  <c r="W375" i="1"/>
  <c r="Z567" i="1"/>
  <c r="W567" i="1"/>
  <c r="W852" i="1"/>
  <c r="Z852" i="1"/>
  <c r="W713" i="1"/>
  <c r="Z713" i="1"/>
  <c r="Z1734" i="1"/>
  <c r="W1734" i="1"/>
  <c r="W469" i="1"/>
  <c r="Z469" i="1"/>
  <c r="W807" i="1"/>
  <c r="Z807" i="1"/>
  <c r="Z652" i="1"/>
  <c r="W652" i="1"/>
  <c r="Z260" i="1"/>
  <c r="W260" i="1"/>
  <c r="W408" i="1"/>
  <c r="Z408" i="1"/>
  <c r="Z597" i="1"/>
  <c r="W597" i="1"/>
  <c r="Z492" i="1"/>
  <c r="W492" i="1"/>
  <c r="W800" i="1"/>
  <c r="Z800" i="1"/>
  <c r="W954" i="1"/>
  <c r="Z954" i="1"/>
  <c r="W287" i="1"/>
  <c r="Z287" i="1"/>
  <c r="W322" i="1"/>
  <c r="Z322" i="1"/>
  <c r="Z450" i="1"/>
  <c r="W450" i="1"/>
  <c r="Z901" i="1"/>
  <c r="W901" i="1"/>
  <c r="W750" i="1"/>
  <c r="Z750" i="1"/>
  <c r="W1109" i="1"/>
  <c r="Z1109" i="1"/>
  <c r="Z799" i="1"/>
  <c r="W799" i="1"/>
  <c r="W645" i="1"/>
  <c r="Z645" i="1"/>
  <c r="W576" i="1"/>
  <c r="Z576" i="1"/>
  <c r="W889" i="1"/>
  <c r="Z889" i="1"/>
  <c r="W721" i="1"/>
  <c r="Z721" i="1"/>
  <c r="Z1157" i="1"/>
  <c r="W1157" i="1"/>
  <c r="W1094" i="1"/>
  <c r="Z1094" i="1"/>
  <c r="W1775" i="1"/>
  <c r="Z1775" i="1"/>
  <c r="W1428" i="1"/>
  <c r="Z1428" i="1"/>
  <c r="W1049" i="1"/>
  <c r="Z1049" i="1"/>
  <c r="W1743" i="1"/>
  <c r="Z1743" i="1"/>
  <c r="W1435" i="1"/>
  <c r="Z1435" i="1"/>
  <c r="Z8" i="19"/>
  <c r="W8" i="19"/>
  <c r="W1054" i="1"/>
  <c r="Z1054" i="1"/>
  <c r="W1762" i="1"/>
  <c r="Z1762" i="1"/>
  <c r="W1504" i="1"/>
  <c r="Z1504" i="1"/>
  <c r="W1261" i="1"/>
  <c r="Z1261" i="1"/>
  <c r="Z1108" i="1"/>
  <c r="W1108" i="1"/>
  <c r="W1771" i="1"/>
  <c r="Z1771" i="1"/>
  <c r="W1523" i="1"/>
  <c r="Z1523" i="1"/>
  <c r="Z995" i="1"/>
  <c r="W995" i="1"/>
  <c r="W1632" i="1"/>
  <c r="Z1632" i="1"/>
  <c r="Z1346" i="1"/>
  <c r="W1346" i="1"/>
  <c r="W941" i="1"/>
  <c r="Z941" i="1"/>
  <c r="W1770" i="1"/>
  <c r="Z1770" i="1"/>
  <c r="Z1502" i="1"/>
  <c r="W1502" i="1"/>
  <c r="W1822" i="1"/>
  <c r="Z1822" i="1"/>
  <c r="W756" i="1"/>
  <c r="Z756" i="1"/>
  <c r="W6" i="19"/>
  <c r="Z6" i="19"/>
  <c r="Z1042" i="1"/>
  <c r="W1042" i="1"/>
  <c r="W1135" i="1"/>
  <c r="Z1135" i="1"/>
  <c r="W1422" i="1"/>
  <c r="Z1422" i="1"/>
  <c r="W1117" i="1"/>
  <c r="Z1117" i="1"/>
  <c r="W1777" i="1"/>
  <c r="Z1777" i="1"/>
  <c r="W1430" i="1"/>
  <c r="Z1430" i="1"/>
  <c r="W1797" i="1"/>
  <c r="Z1797" i="1"/>
  <c r="Z1111" i="1"/>
  <c r="W1111" i="1"/>
  <c r="Z1003" i="1"/>
  <c r="W1003" i="1"/>
  <c r="W1638" i="1"/>
  <c r="Z1638" i="1"/>
  <c r="Z1382" i="1"/>
  <c r="W1382" i="1"/>
  <c r="Z1084" i="1"/>
  <c r="W1084" i="1"/>
  <c r="W1786" i="1"/>
  <c r="Z1786" i="1"/>
  <c r="Z1478" i="1"/>
  <c r="W1478" i="1"/>
  <c r="W1234" i="1"/>
  <c r="Z1234" i="1"/>
  <c r="Z1002" i="1"/>
  <c r="W1002" i="1"/>
  <c r="W1646" i="1"/>
  <c r="Z1646" i="1"/>
  <c r="W1390" i="1"/>
  <c r="Z1390" i="1"/>
  <c r="W1211" i="1"/>
  <c r="Z1211" i="1"/>
  <c r="W1735" i="1"/>
  <c r="Z1735" i="1"/>
  <c r="Z1575" i="1"/>
  <c r="W1575" i="1"/>
  <c r="W1399" i="1"/>
  <c r="Z1399" i="1"/>
  <c r="W1249" i="1"/>
  <c r="Z1249" i="1"/>
  <c r="W2162" i="1"/>
  <c r="Z2162" i="1"/>
  <c r="Z1774" i="1"/>
  <c r="W1774" i="1"/>
  <c r="W1600" i="1"/>
  <c r="Z1600" i="1"/>
  <c r="W1516" i="1"/>
  <c r="Z1516" i="1"/>
  <c r="W1389" i="1"/>
  <c r="Z1389" i="1"/>
  <c r="W1253" i="1"/>
  <c r="Z1253" i="1"/>
  <c r="Z1909" i="1"/>
  <c r="W1909" i="1"/>
  <c r="W1982" i="1"/>
  <c r="Z1982" i="1"/>
  <c r="W1700" i="1"/>
  <c r="Z1700" i="1"/>
  <c r="W1565" i="1"/>
  <c r="Z1565" i="1"/>
  <c r="W1465" i="1"/>
  <c r="Z1465" i="1"/>
  <c r="W1340" i="1"/>
  <c r="Z1340" i="1"/>
  <c r="W1225" i="1"/>
  <c r="Z1225" i="1"/>
  <c r="W2112" i="1"/>
  <c r="Z2112" i="1"/>
  <c r="Z1139" i="1"/>
  <c r="W1139" i="1"/>
  <c r="W1624" i="1"/>
  <c r="Z1624" i="1"/>
  <c r="Z1495" i="1"/>
  <c r="W1495" i="1"/>
  <c r="Z1373" i="1"/>
  <c r="W1373" i="1"/>
  <c r="W1219" i="1"/>
  <c r="Z1219" i="1"/>
  <c r="Z1803" i="1"/>
  <c r="W1803" i="1"/>
  <c r="W2156" i="1"/>
  <c r="Z2156" i="1"/>
  <c r="W2155" i="1"/>
  <c r="Z2155" i="1"/>
  <c r="W1737" i="1"/>
  <c r="Z1737" i="1"/>
  <c r="W1554" i="1"/>
  <c r="Z1554" i="1"/>
  <c r="Z1386" i="1"/>
  <c r="W1386" i="1"/>
  <c r="W1212" i="1"/>
  <c r="Z1212" i="1"/>
  <c r="W1915" i="1"/>
  <c r="Z1915" i="1"/>
  <c r="W1958" i="1"/>
  <c r="Z1958" i="1"/>
  <c r="W1676" i="1"/>
  <c r="Z1676" i="1"/>
  <c r="W1533" i="1"/>
  <c r="Z1533" i="1"/>
  <c r="W1395" i="1"/>
  <c r="Z1395" i="1"/>
  <c r="W27" i="19"/>
  <c r="Z27" i="19"/>
  <c r="W1875" i="1"/>
  <c r="Z1875" i="1"/>
  <c r="Z1999" i="1"/>
  <c r="W1999" i="1"/>
  <c r="W2061" i="1"/>
  <c r="Z2061" i="1"/>
  <c r="Z41" i="19"/>
  <c r="W41" i="19"/>
  <c r="Z2657" i="1"/>
  <c r="W2657" i="1"/>
  <c r="Z2455" i="1"/>
  <c r="W2455" i="1"/>
  <c r="Z105" i="19"/>
  <c r="W105" i="19"/>
  <c r="W2631" i="1"/>
  <c r="Z2631" i="1"/>
  <c r="Z2365" i="1"/>
  <c r="W2365" i="1"/>
  <c r="W1868" i="1"/>
  <c r="Z1868" i="1"/>
  <c r="W2106" i="1"/>
  <c r="Z2106" i="1"/>
  <c r="W1964" i="1"/>
  <c r="Z1964" i="1"/>
  <c r="W2710" i="1"/>
  <c r="Z2710" i="1"/>
  <c r="Z2205" i="1"/>
  <c r="W2205" i="1"/>
  <c r="W2680" i="1"/>
  <c r="Z2680" i="1"/>
  <c r="W2312" i="1"/>
  <c r="Z2312" i="1"/>
  <c r="W71" i="19"/>
  <c r="Z71" i="19"/>
  <c r="W2671" i="1"/>
  <c r="Z2671" i="1"/>
  <c r="W2400" i="1"/>
  <c r="Z2400" i="1"/>
  <c r="Z53" i="19"/>
  <c r="W53" i="19"/>
  <c r="Z1832" i="1"/>
  <c r="W1832" i="1"/>
  <c r="W2090" i="1"/>
  <c r="Z2090" i="1"/>
  <c r="W2008" i="1"/>
  <c r="Z2008" i="1"/>
  <c r="W2715" i="1"/>
  <c r="Z2715" i="1"/>
  <c r="W2425" i="1"/>
  <c r="Z2425" i="1"/>
  <c r="Z52" i="19"/>
  <c r="W52" i="19"/>
  <c r="Z2670" i="1"/>
  <c r="W2670" i="1"/>
  <c r="Z2385" i="1"/>
  <c r="W2385" i="1"/>
  <c r="W1847" i="1"/>
  <c r="Z1847" i="1"/>
  <c r="W2084" i="1"/>
  <c r="Z2084" i="1"/>
  <c r="W1908" i="1"/>
  <c r="Z1908" i="1"/>
  <c r="Z2492" i="1"/>
  <c r="W2492" i="1"/>
  <c r="W157" i="19"/>
  <c r="Z157" i="19"/>
  <c r="W1892" i="1"/>
  <c r="Z1892" i="1"/>
  <c r="W1794" i="1"/>
  <c r="Z1794" i="1"/>
  <c r="W2042" i="1"/>
  <c r="Z2042" i="1"/>
  <c r="Z1932" i="1"/>
  <c r="W1932" i="1"/>
  <c r="W2692" i="1"/>
  <c r="Z2692" i="1"/>
  <c r="W2396" i="1"/>
  <c r="Z2396" i="1"/>
  <c r="W1861" i="1"/>
  <c r="Z1861" i="1"/>
  <c r="W2083" i="1"/>
  <c r="Z2083" i="1"/>
  <c r="W1937" i="1"/>
  <c r="Z1937" i="1"/>
  <c r="Z2607" i="1"/>
  <c r="W2607" i="1"/>
  <c r="W2305" i="1"/>
  <c r="Z2305" i="1"/>
  <c r="W1788" i="1"/>
  <c r="Z1788" i="1"/>
  <c r="Z2077" i="1"/>
  <c r="W2077" i="1"/>
  <c r="W1901" i="1"/>
  <c r="Z1901" i="1"/>
  <c r="W2570" i="1"/>
  <c r="Z2570" i="1"/>
  <c r="W2236" i="1"/>
  <c r="Z2236" i="1"/>
  <c r="W2164" i="1"/>
  <c r="Z2164" i="1"/>
  <c r="W2016" i="1"/>
  <c r="Z2016" i="1"/>
  <c r="W1906" i="1"/>
  <c r="Z1906" i="1"/>
  <c r="W2551" i="1"/>
  <c r="Z2551" i="1"/>
  <c r="W2223" i="1"/>
  <c r="Z2223" i="1"/>
  <c r="Z2573" i="1"/>
  <c r="W2573" i="1"/>
  <c r="Z2350" i="1"/>
  <c r="W2350" i="1"/>
  <c r="W142" i="19"/>
  <c r="Z142" i="19"/>
  <c r="Z2717" i="1"/>
  <c r="W2717" i="1"/>
  <c r="W2483" i="1"/>
  <c r="Z2483" i="1"/>
  <c r="Z2218" i="1"/>
  <c r="W2218" i="1"/>
  <c r="W2564" i="1"/>
  <c r="Z2564" i="1"/>
  <c r="W2437" i="1"/>
  <c r="Z2437" i="1"/>
  <c r="W2224" i="1"/>
  <c r="Z2224" i="1"/>
  <c r="W3025" i="1"/>
  <c r="Z3025" i="1"/>
  <c r="W2259" i="1"/>
  <c r="Z2259" i="1"/>
  <c r="W2685" i="1"/>
  <c r="Z2685" i="1"/>
  <c r="W2479" i="1"/>
  <c r="Z2479" i="1"/>
  <c r="W2330" i="1"/>
  <c r="Z2330" i="1"/>
  <c r="W101" i="19"/>
  <c r="Z101" i="19"/>
  <c r="W3315" i="1"/>
  <c r="Z3315" i="1"/>
  <c r="Z2498" i="1"/>
  <c r="W2498" i="1"/>
  <c r="W2378" i="1"/>
  <c r="Z2378" i="1"/>
  <c r="Z2264" i="1"/>
  <c r="W2264" i="1"/>
  <c r="W92" i="19"/>
  <c r="Z92" i="19"/>
  <c r="W3290" i="1"/>
  <c r="Z3290" i="1"/>
  <c r="W3396" i="1"/>
  <c r="Z3396" i="1"/>
  <c r="W3439" i="1"/>
  <c r="Z3439" i="1"/>
  <c r="W2643" i="1"/>
  <c r="Z2643" i="1"/>
  <c r="W2517" i="1"/>
  <c r="Z2517" i="1"/>
  <c r="W2386" i="1"/>
  <c r="Z2386" i="1"/>
  <c r="W2263" i="1"/>
  <c r="Z2263" i="1"/>
  <c r="W67" i="19"/>
  <c r="Z67" i="19"/>
  <c r="W3013" i="1"/>
  <c r="Z3013" i="1"/>
  <c r="Z3187" i="1"/>
  <c r="W3187" i="1"/>
  <c r="Z2976" i="1"/>
  <c r="W2976" i="1"/>
  <c r="Z2668" i="1"/>
  <c r="W2668" i="1"/>
  <c r="W2516" i="1"/>
  <c r="Z2516" i="1"/>
  <c r="W2380" i="1"/>
  <c r="Z2380" i="1"/>
  <c r="W2222" i="1"/>
  <c r="Z2222" i="1"/>
  <c r="W72" i="19"/>
  <c r="Z72" i="19"/>
  <c r="W3058" i="1"/>
  <c r="Z3058" i="1"/>
  <c r="W3108" i="1"/>
  <c r="Z3108" i="1"/>
  <c r="Z2394" i="1"/>
  <c r="W2394" i="1"/>
  <c r="Z2260" i="1"/>
  <c r="W2260" i="1"/>
  <c r="Z99" i="19"/>
  <c r="W99" i="19"/>
  <c r="W3317" i="1"/>
  <c r="Z3317" i="1"/>
  <c r="Z3447" i="1"/>
  <c r="W3447" i="1"/>
  <c r="W3300" i="1"/>
  <c r="Z3300" i="1"/>
  <c r="W3077" i="1"/>
  <c r="Z3077" i="1"/>
  <c r="W3470" i="1"/>
  <c r="Z3470" i="1"/>
  <c r="W3369" i="1"/>
  <c r="Z3369" i="1"/>
  <c r="Z3179" i="1"/>
  <c r="W3179" i="1"/>
  <c r="W2880" i="1"/>
  <c r="Z2880" i="1"/>
  <c r="Z3270" i="1"/>
  <c r="W3270" i="1"/>
  <c r="W3009" i="1"/>
  <c r="Z3009" i="1"/>
  <c r="W3408" i="1"/>
  <c r="Z3408" i="1"/>
  <c r="W3237" i="1"/>
  <c r="Z3237" i="1"/>
  <c r="W3007" i="1"/>
  <c r="Z3007" i="1"/>
  <c r="W3468" i="1"/>
  <c r="Z3468" i="1"/>
  <c r="W3261" i="1"/>
  <c r="Z3261" i="1"/>
  <c r="Z3455" i="1"/>
  <c r="W3455" i="1"/>
  <c r="Z3252" i="1"/>
  <c r="W3252" i="1"/>
  <c r="W2939" i="1"/>
  <c r="Z2939" i="1"/>
  <c r="W3387" i="1"/>
  <c r="Z3387" i="1"/>
  <c r="W3165" i="1"/>
  <c r="Z3165" i="1"/>
  <c r="W2886" i="1"/>
  <c r="Z2886" i="1"/>
  <c r="W3092" i="1"/>
  <c r="Z3092" i="1"/>
  <c r="W2907" i="1"/>
  <c r="Z2907" i="1"/>
  <c r="Z3528" i="1"/>
  <c r="W3528" i="1"/>
  <c r="Z2819" i="1"/>
  <c r="W2819" i="1"/>
  <c r="Z3082" i="1"/>
  <c r="W3082" i="1"/>
  <c r="W2803" i="1"/>
  <c r="Z2803" i="1"/>
  <c r="W3008" i="1"/>
  <c r="Z3008" i="1"/>
  <c r="Z2855" i="1"/>
  <c r="W2855" i="1"/>
  <c r="W3248" i="1"/>
  <c r="Z3248" i="1"/>
  <c r="W3064" i="1"/>
  <c r="Z3064" i="1"/>
  <c r="W3460" i="1"/>
  <c r="Z3460" i="1"/>
  <c r="W3303" i="1"/>
  <c r="Z3303" i="1"/>
  <c r="W3125" i="1"/>
  <c r="Z3125" i="1"/>
  <c r="W2975" i="1"/>
  <c r="Z2975" i="1"/>
  <c r="Z2831" i="1"/>
  <c r="W2831" i="1"/>
  <c r="W3109" i="1"/>
  <c r="Z3109" i="1"/>
  <c r="W2968" i="1"/>
  <c r="Z2968" i="1"/>
  <c r="W2815" i="1"/>
  <c r="Z2815" i="1"/>
  <c r="W3418" i="1"/>
  <c r="Z3418" i="1"/>
  <c r="W3277" i="1"/>
  <c r="Z3277" i="1"/>
  <c r="Z3118" i="1"/>
  <c r="W3118" i="1"/>
  <c r="W2923" i="1"/>
  <c r="Z2923" i="1"/>
  <c r="Z179" i="19"/>
  <c r="W179" i="19"/>
  <c r="W3462" i="1"/>
  <c r="Z3462" i="1"/>
  <c r="W3247" i="1"/>
  <c r="Z3247" i="1"/>
  <c r="W3060" i="1"/>
  <c r="Z3060" i="1"/>
  <c r="W2845" i="1"/>
  <c r="Z2845" i="1"/>
  <c r="W194" i="19"/>
  <c r="Z194" i="19"/>
  <c r="W215" i="19"/>
  <c r="Z215" i="19"/>
  <c r="W213" i="19"/>
  <c r="Z213" i="19"/>
  <c r="Z3566" i="1"/>
  <c r="W3566" i="1"/>
  <c r="Z3506" i="1"/>
  <c r="W3506" i="1"/>
  <c r="W174" i="19"/>
  <c r="Z174" i="19"/>
  <c r="Z3710" i="1"/>
  <c r="W3710" i="1"/>
  <c r="W2818" i="1"/>
  <c r="Z2818" i="1"/>
  <c r="W3555" i="1"/>
  <c r="Z3555" i="1"/>
  <c r="W165" i="19"/>
  <c r="Z165" i="19"/>
  <c r="W202" i="19"/>
  <c r="Z202" i="19"/>
  <c r="Z172" i="19"/>
  <c r="W172" i="19"/>
  <c r="Z3672" i="1"/>
  <c r="W3672" i="1"/>
  <c r="Z3556" i="1"/>
  <c r="W3556" i="1"/>
  <c r="Z3721" i="1"/>
  <c r="W3721" i="1"/>
  <c r="W3766" i="1"/>
  <c r="Z3766" i="1"/>
  <c r="Z4040" i="1"/>
  <c r="W4040" i="1"/>
  <c r="Z3637" i="1"/>
  <c r="W3637" i="1"/>
  <c r="W3800" i="1"/>
  <c r="Z3800" i="1"/>
  <c r="W3926" i="1"/>
  <c r="Z3926" i="1"/>
  <c r="Z175" i="19"/>
  <c r="W175" i="19"/>
  <c r="W3740" i="1"/>
  <c r="Z3740" i="1"/>
  <c r="Z3664" i="1"/>
  <c r="W3664" i="1"/>
  <c r="Z3743" i="1"/>
  <c r="W3743" i="1"/>
  <c r="W3786" i="1"/>
  <c r="Z3786" i="1"/>
  <c r="W4037" i="1"/>
  <c r="Z4037" i="1"/>
  <c r="W4168" i="1"/>
  <c r="Z4168" i="1"/>
  <c r="W3705" i="1"/>
  <c r="Z3705" i="1"/>
  <c r="W3860" i="1"/>
  <c r="Z3860" i="1"/>
  <c r="W3968" i="1"/>
  <c r="Z3968" i="1"/>
  <c r="W3679" i="1"/>
  <c r="Z3679" i="1"/>
  <c r="W3750" i="1"/>
  <c r="Z3750" i="1"/>
  <c r="W3831" i="1"/>
  <c r="Z3831" i="1"/>
  <c r="Z4070" i="1"/>
  <c r="W4070" i="1"/>
  <c r="Z3580" i="1"/>
  <c r="W3580" i="1"/>
  <c r="W3560" i="1"/>
  <c r="Z3560" i="1"/>
  <c r="Z3703" i="1"/>
  <c r="W3703" i="1"/>
  <c r="W3857" i="1"/>
  <c r="Z3857" i="1"/>
  <c r="W3965" i="1"/>
  <c r="Z3965" i="1"/>
  <c r="W3782" i="1"/>
  <c r="Z3782" i="1"/>
  <c r="W3980" i="1"/>
  <c r="Z3980" i="1"/>
  <c r="W4216" i="1"/>
  <c r="Z4216" i="1"/>
  <c r="Z4112" i="1"/>
  <c r="W4112" i="1"/>
  <c r="W3876" i="1"/>
  <c r="Z3876" i="1"/>
  <c r="Z3912" i="1"/>
  <c r="W3912" i="1"/>
  <c r="Z3948" i="1"/>
  <c r="W3948" i="1"/>
  <c r="W3999" i="1"/>
  <c r="Z3999" i="1"/>
  <c r="W4035" i="1"/>
  <c r="Z4035" i="1"/>
  <c r="W4091" i="1"/>
  <c r="Z4091" i="1"/>
  <c r="W4213" i="1"/>
  <c r="Z4213" i="1"/>
  <c r="W4238" i="1"/>
  <c r="Z4238" i="1"/>
  <c r="W3832" i="1"/>
  <c r="Z3832" i="1"/>
  <c r="W3868" i="1"/>
  <c r="Z3868" i="1"/>
  <c r="W3904" i="1"/>
  <c r="Z3904" i="1"/>
  <c r="W3940" i="1"/>
  <c r="Z3940" i="1"/>
  <c r="Z3976" i="1"/>
  <c r="W3976" i="1"/>
  <c r="Z4027" i="1"/>
  <c r="W4027" i="1"/>
  <c r="W4063" i="1"/>
  <c r="Z4063" i="1"/>
  <c r="W4229" i="1"/>
  <c r="Z4229" i="1"/>
  <c r="W4078" i="1"/>
  <c r="Z4078" i="1"/>
  <c r="W4253" i="1"/>
  <c r="Z4253" i="1"/>
  <c r="W4392" i="1"/>
  <c r="Z4392" i="1"/>
  <c r="W4737" i="1"/>
  <c r="Z4737" i="1"/>
  <c r="W4185" i="1"/>
  <c r="Z4185" i="1"/>
  <c r="W4295" i="1"/>
  <c r="Z4295" i="1"/>
  <c r="W4528" i="1"/>
  <c r="Z4528" i="1"/>
  <c r="W4370" i="1"/>
  <c r="Z4370" i="1"/>
  <c r="W4509" i="1"/>
  <c r="Z4509" i="1"/>
  <c r="W4153" i="1"/>
  <c r="Z4153" i="1"/>
  <c r="W4340" i="1"/>
  <c r="Z4340" i="1"/>
  <c r="W313" i="19"/>
  <c r="Z313" i="19"/>
  <c r="W4284" i="1"/>
  <c r="Z4284" i="1"/>
  <c r="W4446" i="1"/>
  <c r="Z4446" i="1"/>
  <c r="W4311" i="1"/>
  <c r="Z4311" i="1"/>
  <c r="W4471" i="1"/>
  <c r="Z4471" i="1"/>
  <c r="W4198" i="1"/>
  <c r="Z4198" i="1"/>
  <c r="W4407" i="1"/>
  <c r="Z4407" i="1"/>
  <c r="W4487" i="1"/>
  <c r="Z4487" i="1"/>
  <c r="W4157" i="1"/>
  <c r="Z4157" i="1"/>
  <c r="W4368" i="1"/>
  <c r="Z4368" i="1"/>
  <c r="Z4092" i="1"/>
  <c r="W4092" i="1"/>
  <c r="Z4282" i="1"/>
  <c r="W4282" i="1"/>
  <c r="W4451" i="1"/>
  <c r="Z4451" i="1"/>
  <c r="W4288" i="1"/>
  <c r="Z4288" i="1"/>
  <c r="W4550" i="1"/>
  <c r="Z4550" i="1"/>
  <c r="W4190" i="1"/>
  <c r="Z4190" i="1"/>
  <c r="W4355" i="1"/>
  <c r="Z4355" i="1"/>
  <c r="W4497" i="1"/>
  <c r="Z4497" i="1"/>
  <c r="W4561" i="1"/>
  <c r="Z4561" i="1"/>
  <c r="W4678" i="1"/>
  <c r="Z4678" i="1"/>
  <c r="W4522" i="1"/>
  <c r="Z4522" i="1"/>
  <c r="W4717" i="1"/>
  <c r="Z4717" i="1"/>
  <c r="W4465" i="1"/>
  <c r="Z4465" i="1"/>
  <c r="W4623" i="1"/>
  <c r="Z4623" i="1"/>
  <c r="Z465" i="19"/>
  <c r="W465" i="19"/>
  <c r="W4417" i="1"/>
  <c r="Z4417" i="1"/>
  <c r="W4453" i="1"/>
  <c r="Z4453" i="1"/>
  <c r="W4513" i="1"/>
  <c r="Z4513" i="1"/>
  <c r="W4318" i="1"/>
  <c r="Z4318" i="1"/>
  <c r="W4354" i="1"/>
  <c r="Z4354" i="1"/>
  <c r="Z4574" i="1"/>
  <c r="W4574" i="1"/>
  <c r="W323" i="19"/>
  <c r="Z323" i="19"/>
  <c r="W4777" i="1"/>
  <c r="Z4777" i="1"/>
  <c r="W4538" i="1"/>
  <c r="Z4538" i="1"/>
  <c r="W4710" i="1"/>
  <c r="Z4710" i="1"/>
  <c r="Z4518" i="1"/>
  <c r="W4518" i="1"/>
  <c r="W373" i="19"/>
  <c r="Z373" i="19"/>
  <c r="Z467" i="19"/>
  <c r="W467" i="19"/>
  <c r="W264" i="19"/>
  <c r="Z264" i="19"/>
  <c r="W361" i="19"/>
  <c r="Z361" i="19"/>
  <c r="W4707" i="1"/>
  <c r="Z4707" i="1"/>
  <c r="W4783" i="1"/>
  <c r="Z4783" i="1"/>
  <c r="W4463" i="1"/>
  <c r="Z4463" i="1"/>
  <c r="Z308" i="19"/>
  <c r="W308" i="19"/>
  <c r="W448" i="19"/>
  <c r="Z448" i="19"/>
  <c r="Z285" i="19"/>
  <c r="W285" i="19"/>
  <c r="W4728" i="1"/>
  <c r="Z4728" i="1"/>
  <c r="W4579" i="1"/>
  <c r="Z4579" i="1"/>
  <c r="W459" i="19"/>
  <c r="Z459" i="19"/>
  <c r="W327" i="19"/>
  <c r="Z327" i="19"/>
  <c r="Z447" i="19"/>
  <c r="W447" i="19"/>
  <c r="W304" i="19"/>
  <c r="Z304" i="19"/>
  <c r="Z410" i="19"/>
  <c r="W410" i="19"/>
  <c r="W246" i="19"/>
  <c r="Z246" i="19"/>
  <c r="W289" i="19"/>
  <c r="Z289" i="19"/>
  <c r="W4676" i="1"/>
  <c r="Z4676" i="1"/>
  <c r="W4712" i="1"/>
  <c r="Z4712" i="1"/>
  <c r="W4748" i="1"/>
  <c r="Z4748" i="1"/>
  <c r="W347" i="19"/>
  <c r="Z347" i="19"/>
  <c r="W4796" i="1"/>
  <c r="Z4796" i="1"/>
  <c r="W4670" i="1"/>
  <c r="Z4670" i="1"/>
  <c r="W425" i="1"/>
  <c r="Z425" i="1"/>
  <c r="W68" i="1"/>
  <c r="Z68" i="1"/>
  <c r="W162" i="1"/>
  <c r="Z162" i="1"/>
  <c r="W48" i="1"/>
  <c r="Z48" i="1"/>
  <c r="Z575" i="1"/>
  <c r="W575" i="1"/>
  <c r="W243" i="1"/>
  <c r="Z243" i="1"/>
  <c r="W99" i="1"/>
  <c r="Z99" i="1"/>
  <c r="Z486" i="1"/>
  <c r="W486" i="1"/>
  <c r="W217" i="1"/>
  <c r="Z217" i="1"/>
  <c r="W74" i="1"/>
  <c r="Z74" i="1"/>
  <c r="W490" i="1"/>
  <c r="Z490" i="1"/>
  <c r="W245" i="1"/>
  <c r="Z245" i="1"/>
  <c r="W49" i="1"/>
  <c r="Z49" i="1"/>
  <c r="W397" i="1"/>
  <c r="Z397" i="1"/>
  <c r="Z32" i="1"/>
  <c r="W32" i="1"/>
  <c r="W75" i="1"/>
  <c r="Z75" i="1"/>
  <c r="Z153" i="1"/>
  <c r="W153" i="1"/>
  <c r="W612" i="1"/>
  <c r="Z612" i="1"/>
  <c r="P6" i="13"/>
  <c r="V6" i="13" s="1"/>
  <c r="W6" i="13" s="1"/>
  <c r="W586" i="1"/>
  <c r="Z586" i="1"/>
  <c r="W247" i="1"/>
  <c r="Z247" i="1"/>
  <c r="W139" i="1"/>
  <c r="Z139" i="1"/>
  <c r="W345" i="1"/>
  <c r="Z345" i="1"/>
  <c r="W266" i="1"/>
  <c r="Z266" i="1"/>
  <c r="W102" i="1"/>
  <c r="Z102" i="1"/>
  <c r="Z591" i="1"/>
  <c r="W591" i="1"/>
  <c r="Z295" i="1"/>
  <c r="W295" i="1"/>
  <c r="Z326" i="1"/>
  <c r="W326" i="1"/>
  <c r="W250" i="1"/>
  <c r="Z250" i="1"/>
  <c r="Z103" i="1"/>
  <c r="W103" i="1"/>
  <c r="W477" i="1"/>
  <c r="Z477" i="1"/>
  <c r="W5" i="1"/>
  <c r="Z5" i="1"/>
  <c r="W258" i="1"/>
  <c r="Z258" i="1"/>
  <c r="Z417" i="1"/>
  <c r="W417" i="1"/>
  <c r="Z616" i="1"/>
  <c r="W616" i="1"/>
  <c r="W476" i="1"/>
  <c r="Z476" i="1"/>
  <c r="W749" i="1"/>
  <c r="Z749" i="1"/>
  <c r="W1321" i="1"/>
  <c r="Z1321" i="1"/>
  <c r="W179" i="1"/>
  <c r="Z179" i="1"/>
  <c r="W336" i="1"/>
  <c r="Z336" i="1"/>
  <c r="W480" i="1"/>
  <c r="Z480" i="1"/>
  <c r="W765" i="1"/>
  <c r="Z765" i="1"/>
  <c r="W1012" i="1"/>
  <c r="Z1012" i="1"/>
  <c r="W584" i="1"/>
  <c r="Z584" i="1"/>
  <c r="Z870" i="1"/>
  <c r="W870" i="1"/>
  <c r="W748" i="1"/>
  <c r="Z748" i="1"/>
  <c r="W959" i="1"/>
  <c r="Z959" i="1"/>
  <c r="Z553" i="1"/>
  <c r="W553" i="1"/>
  <c r="W825" i="1"/>
  <c r="Z825" i="1"/>
  <c r="W703" i="1"/>
  <c r="Z703" i="1"/>
  <c r="W1635" i="1"/>
  <c r="Z1635" i="1"/>
  <c r="W178" i="1"/>
  <c r="Z178" i="1"/>
  <c r="Z350" i="1"/>
  <c r="W350" i="1"/>
  <c r="W512" i="1"/>
  <c r="Z512" i="1"/>
  <c r="W841" i="1"/>
  <c r="Z841" i="1"/>
  <c r="W658" i="1"/>
  <c r="Z658" i="1"/>
  <c r="W361" i="1"/>
  <c r="Z361" i="1"/>
  <c r="W552" i="1"/>
  <c r="Z552" i="1"/>
  <c r="Z824" i="1"/>
  <c r="W824" i="1"/>
  <c r="Z702" i="1"/>
  <c r="W702" i="1"/>
  <c r="W1496" i="1"/>
  <c r="Z1496" i="1"/>
  <c r="W464" i="1"/>
  <c r="Z464" i="1"/>
  <c r="W795" i="1"/>
  <c r="Z795" i="1"/>
  <c r="W968" i="1"/>
  <c r="Z968" i="1"/>
  <c r="Z244" i="1"/>
  <c r="W244" i="1"/>
  <c r="W374" i="1"/>
  <c r="Z374" i="1"/>
  <c r="W592" i="1"/>
  <c r="Z592" i="1"/>
  <c r="W487" i="1"/>
  <c r="Z487" i="1"/>
  <c r="W789" i="1"/>
  <c r="Z789" i="1"/>
  <c r="Z1092" i="1"/>
  <c r="W1092" i="1"/>
  <c r="Z281" i="1"/>
  <c r="W281" i="1"/>
  <c r="W445" i="1"/>
  <c r="Z445" i="1"/>
  <c r="W622" i="1"/>
  <c r="Z622" i="1"/>
  <c r="Z896" i="1"/>
  <c r="W896" i="1"/>
  <c r="W739" i="1"/>
  <c r="Z739" i="1"/>
  <c r="W1089" i="1"/>
  <c r="Z1089" i="1"/>
  <c r="W788" i="1"/>
  <c r="Z788" i="1"/>
  <c r="Z919" i="1"/>
  <c r="W919" i="1"/>
  <c r="W560" i="1"/>
  <c r="Z560" i="1"/>
  <c r="Z883" i="1"/>
  <c r="W883" i="1"/>
  <c r="Z716" i="1"/>
  <c r="W716" i="1"/>
  <c r="W1446" i="1"/>
  <c r="Z1446" i="1"/>
  <c r="W1083" i="1"/>
  <c r="Z1083" i="1"/>
  <c r="Z1765" i="1"/>
  <c r="W1765" i="1"/>
  <c r="W1419" i="1"/>
  <c r="Z1419" i="1"/>
  <c r="Z1039" i="1"/>
  <c r="W1039" i="1"/>
  <c r="Z1733" i="1"/>
  <c r="W1733" i="1"/>
  <c r="Z1416" i="1"/>
  <c r="W1416" i="1"/>
  <c r="W974" i="1"/>
  <c r="Z974" i="1"/>
  <c r="W1044" i="1"/>
  <c r="Z1044" i="1"/>
  <c r="Z1723" i="1"/>
  <c r="W1723" i="1"/>
  <c r="W1464" i="1"/>
  <c r="Z1464" i="1"/>
  <c r="W1229" i="1"/>
  <c r="Z1229" i="1"/>
  <c r="W1098" i="1"/>
  <c r="Z1098" i="1"/>
  <c r="W1732" i="1"/>
  <c r="Z1732" i="1"/>
  <c r="W1434" i="1"/>
  <c r="Z1434" i="1"/>
  <c r="W990" i="1"/>
  <c r="Z990" i="1"/>
  <c r="W1611" i="1"/>
  <c r="Z1611" i="1"/>
  <c r="W1337" i="1"/>
  <c r="Z1337" i="1"/>
  <c r="Z931" i="1"/>
  <c r="W931" i="1"/>
  <c r="W1740" i="1"/>
  <c r="Z1740" i="1"/>
  <c r="W1482" i="1"/>
  <c r="Z1482" i="1"/>
  <c r="W460" i="1"/>
  <c r="Z460" i="1"/>
  <c r="W730" i="1"/>
  <c r="Z730" i="1"/>
  <c r="W967" i="1"/>
  <c r="Z967" i="1"/>
  <c r="W1032" i="1"/>
  <c r="Z1032" i="1"/>
  <c r="Z1778" i="1"/>
  <c r="W1778" i="1"/>
  <c r="W1403" i="1"/>
  <c r="Z1403" i="1"/>
  <c r="W1096" i="1"/>
  <c r="Z1096" i="1"/>
  <c r="Z1758" i="1"/>
  <c r="W1758" i="1"/>
  <c r="W1421" i="1"/>
  <c r="Z1421" i="1"/>
  <c r="W1913" i="1"/>
  <c r="Z1913" i="1"/>
  <c r="W1106" i="1"/>
  <c r="Z1106" i="1"/>
  <c r="Z983" i="1"/>
  <c r="W983" i="1"/>
  <c r="W1618" i="1"/>
  <c r="Z1618" i="1"/>
  <c r="W1363" i="1"/>
  <c r="Z1363" i="1"/>
  <c r="W1079" i="1"/>
  <c r="Z1079" i="1"/>
  <c r="W1776" i="1"/>
  <c r="Z1776" i="1"/>
  <c r="W1448" i="1"/>
  <c r="Z1448" i="1"/>
  <c r="W1223" i="1"/>
  <c r="Z1223" i="1"/>
  <c r="W998" i="1"/>
  <c r="Z998" i="1"/>
  <c r="Z1627" i="1"/>
  <c r="W1627" i="1"/>
  <c r="W1361" i="1"/>
  <c r="Z1361" i="1"/>
  <c r="W1199" i="1"/>
  <c r="Z1199" i="1"/>
  <c r="W1730" i="1"/>
  <c r="Z1730" i="1"/>
  <c r="W1566" i="1"/>
  <c r="Z1566" i="1"/>
  <c r="W1394" i="1"/>
  <c r="Z1394" i="1"/>
  <c r="W1243" i="1"/>
  <c r="Z1243" i="1"/>
  <c r="W2132" i="1"/>
  <c r="Z2132" i="1"/>
  <c r="W1769" i="1"/>
  <c r="Z1769" i="1"/>
  <c r="W1595" i="1"/>
  <c r="Z1595" i="1"/>
  <c r="W1510" i="1"/>
  <c r="Z1510" i="1"/>
  <c r="W1384" i="1"/>
  <c r="Z1384" i="1"/>
  <c r="Z1226" i="1"/>
  <c r="W1226" i="1"/>
  <c r="Z31" i="19"/>
  <c r="W31" i="19"/>
  <c r="W1967" i="1"/>
  <c r="Z1967" i="1"/>
  <c r="W1689" i="1"/>
  <c r="Z1689" i="1"/>
  <c r="W1551" i="1"/>
  <c r="Z1551" i="1"/>
  <c r="W1461" i="1"/>
  <c r="Z1461" i="1"/>
  <c r="W1325" i="1"/>
  <c r="Z1325" i="1"/>
  <c r="W1197" i="1"/>
  <c r="Z1197" i="1"/>
  <c r="Z2081" i="1"/>
  <c r="W2081" i="1"/>
  <c r="W1768" i="1"/>
  <c r="Z1768" i="1"/>
  <c r="W1619" i="1"/>
  <c r="Z1619" i="1"/>
  <c r="W1490" i="1"/>
  <c r="Z1490" i="1"/>
  <c r="W1364" i="1"/>
  <c r="Z1364" i="1"/>
  <c r="W1213" i="1"/>
  <c r="Z1213" i="1"/>
  <c r="W1791" i="1"/>
  <c r="Z1791" i="1"/>
  <c r="W2142" i="1"/>
  <c r="Z2142" i="1"/>
  <c r="Z2141" i="1"/>
  <c r="W2141" i="1"/>
  <c r="W1718" i="1"/>
  <c r="Z1718" i="1"/>
  <c r="Z1549" i="1"/>
  <c r="W1549" i="1"/>
  <c r="W1372" i="1"/>
  <c r="Z1372" i="1"/>
  <c r="W1201" i="1"/>
  <c r="Z1201" i="1"/>
  <c r="W1900" i="1"/>
  <c r="Z1900" i="1"/>
  <c r="Z1914" i="1"/>
  <c r="W1914" i="1"/>
  <c r="W1672" i="1"/>
  <c r="Z1672" i="1"/>
  <c r="W1512" i="1"/>
  <c r="Z1512" i="1"/>
  <c r="W1376" i="1"/>
  <c r="Z1376" i="1"/>
  <c r="Z1894" i="1"/>
  <c r="W1894" i="1"/>
  <c r="Z1841" i="1"/>
  <c r="W1841" i="1"/>
  <c r="W1984" i="1"/>
  <c r="Z1984" i="1"/>
  <c r="W2021" i="1"/>
  <c r="Z2021" i="1"/>
  <c r="W2774" i="1"/>
  <c r="Z2774" i="1"/>
  <c r="W2632" i="1"/>
  <c r="Z2632" i="1"/>
  <c r="W2443" i="1"/>
  <c r="Z2443" i="1"/>
  <c r="Z60" i="19"/>
  <c r="W60" i="19"/>
  <c r="W2622" i="1"/>
  <c r="Z2622" i="1"/>
  <c r="W2258" i="1"/>
  <c r="Z2258" i="1"/>
  <c r="W1859" i="1"/>
  <c r="Z1859" i="1"/>
  <c r="Z2091" i="1"/>
  <c r="W2091" i="1"/>
  <c r="Z1944" i="1"/>
  <c r="W1944" i="1"/>
  <c r="Z2696" i="1"/>
  <c r="W2696" i="1"/>
  <c r="Z2193" i="1"/>
  <c r="W2193" i="1"/>
  <c r="W2664" i="1"/>
  <c r="Z2664" i="1"/>
  <c r="W2299" i="1"/>
  <c r="Z2299" i="1"/>
  <c r="W55" i="19"/>
  <c r="Z55" i="19"/>
  <c r="W2654" i="1"/>
  <c r="Z2654" i="1"/>
  <c r="Z2387" i="1"/>
  <c r="W2387" i="1"/>
  <c r="W3078" i="1"/>
  <c r="Z3078" i="1"/>
  <c r="W1827" i="1"/>
  <c r="Z1827" i="1"/>
  <c r="Z2085" i="1"/>
  <c r="W2085" i="1"/>
  <c r="W1993" i="1"/>
  <c r="Z1993" i="1"/>
  <c r="W2701" i="1"/>
  <c r="Z2701" i="1"/>
  <c r="W2374" i="1"/>
  <c r="Z2374" i="1"/>
  <c r="W3076" i="1"/>
  <c r="Z3076" i="1"/>
  <c r="Z2661" i="1"/>
  <c r="W2661" i="1"/>
  <c r="W2373" i="1"/>
  <c r="Z2373" i="1"/>
  <c r="W1826" i="1"/>
  <c r="Z1826" i="1"/>
  <c r="Z2073" i="1"/>
  <c r="W2073" i="1"/>
  <c r="W1902" i="1"/>
  <c r="Z1902" i="1"/>
  <c r="W2480" i="1"/>
  <c r="Z2480" i="1"/>
  <c r="W141" i="19"/>
  <c r="Z141" i="19"/>
  <c r="W1887" i="1"/>
  <c r="Z1887" i="1"/>
  <c r="W1789" i="1"/>
  <c r="Z1789" i="1"/>
  <c r="Z2037" i="1"/>
  <c r="W2037" i="1"/>
  <c r="W1917" i="1"/>
  <c r="Z1917" i="1"/>
  <c r="W2677" i="1"/>
  <c r="Z2677" i="1"/>
  <c r="W2371" i="1"/>
  <c r="Z2371" i="1"/>
  <c r="W1846" i="1"/>
  <c r="Z1846" i="1"/>
  <c r="W2067" i="1"/>
  <c r="Z2067" i="1"/>
  <c r="Z1926" i="1"/>
  <c r="W1926" i="1"/>
  <c r="Z2598" i="1"/>
  <c r="W2598" i="1"/>
  <c r="W2251" i="1"/>
  <c r="Z2251" i="1"/>
  <c r="Z2153" i="1"/>
  <c r="W2153" i="1"/>
  <c r="W2072" i="1"/>
  <c r="Z2072" i="1"/>
  <c r="W42" i="19"/>
  <c r="Z42" i="19"/>
  <c r="W2552" i="1"/>
  <c r="Z2552" i="1"/>
  <c r="W152" i="19"/>
  <c r="Z152" i="19"/>
  <c r="Z2158" i="1"/>
  <c r="W2158" i="1"/>
  <c r="W2000" i="1"/>
  <c r="Z2000" i="1"/>
  <c r="W2781" i="1"/>
  <c r="Z2781" i="1"/>
  <c r="W2477" i="1"/>
  <c r="Z2477" i="1"/>
  <c r="Z2209" i="1"/>
  <c r="W2209" i="1"/>
  <c r="W2567" i="1"/>
  <c r="Z2567" i="1"/>
  <c r="W2343" i="1"/>
  <c r="Z2343" i="1"/>
  <c r="W133" i="19"/>
  <c r="Z133" i="19"/>
  <c r="W2711" i="1"/>
  <c r="Z2711" i="1"/>
  <c r="W2476" i="1"/>
  <c r="Z2476" i="1"/>
  <c r="W2187" i="1"/>
  <c r="Z2187" i="1"/>
  <c r="Z3402" i="1"/>
  <c r="W3402" i="1"/>
  <c r="W2558" i="1"/>
  <c r="Z2558" i="1"/>
  <c r="W2399" i="1"/>
  <c r="Z2399" i="1"/>
  <c r="W2200" i="1"/>
  <c r="Z2200" i="1"/>
  <c r="W2838" i="1"/>
  <c r="Z2838" i="1"/>
  <c r="W2215" i="1"/>
  <c r="Z2215" i="1"/>
  <c r="Z3384" i="1"/>
  <c r="W3384" i="1"/>
  <c r="W2679" i="1"/>
  <c r="Z2679" i="1"/>
  <c r="W2472" i="1"/>
  <c r="Z2472" i="1"/>
  <c r="W2315" i="1"/>
  <c r="Z2315" i="1"/>
  <c r="W66" i="19"/>
  <c r="Z66" i="19"/>
  <c r="Z3235" i="1"/>
  <c r="W3235" i="1"/>
  <c r="Z2482" i="1"/>
  <c r="W2482" i="1"/>
  <c r="W2363" i="1"/>
  <c r="Z2363" i="1"/>
  <c r="Z2250" i="1"/>
  <c r="W2250" i="1"/>
  <c r="Z75" i="19"/>
  <c r="W75" i="19"/>
  <c r="W3273" i="1"/>
  <c r="Z3273" i="1"/>
  <c r="W3379" i="1"/>
  <c r="Z3379" i="1"/>
  <c r="W3411" i="1"/>
  <c r="Z3411" i="1"/>
  <c r="Z2638" i="1"/>
  <c r="W2638" i="1"/>
  <c r="W2512" i="1"/>
  <c r="Z2512" i="1"/>
  <c r="W2377" i="1"/>
  <c r="Z2377" i="1"/>
  <c r="W2213" i="1"/>
  <c r="Z2213" i="1"/>
  <c r="W61" i="19"/>
  <c r="Z61" i="19"/>
  <c r="Z2983" i="1"/>
  <c r="W2983" i="1"/>
  <c r="W3164" i="1"/>
  <c r="Z3164" i="1"/>
  <c r="Z2946" i="1"/>
  <c r="W2946" i="1"/>
  <c r="W2663" i="1"/>
  <c r="Z2663" i="1"/>
  <c r="W2511" i="1"/>
  <c r="Z2511" i="1"/>
  <c r="W2360" i="1"/>
  <c r="Z2360" i="1"/>
  <c r="W2217" i="1"/>
  <c r="Z2217" i="1"/>
  <c r="W2943" i="1"/>
  <c r="Z2943" i="1"/>
  <c r="W2971" i="1"/>
  <c r="Z2971" i="1"/>
  <c r="W2389" i="1"/>
  <c r="Z2389" i="1"/>
  <c r="W2246" i="1"/>
  <c r="Z2246" i="1"/>
  <c r="W87" i="19"/>
  <c r="Z87" i="19"/>
  <c r="W3301" i="1"/>
  <c r="Z3301" i="1"/>
  <c r="W3441" i="1"/>
  <c r="Z3441" i="1"/>
  <c r="W3272" i="1"/>
  <c r="Z3272" i="1"/>
  <c r="W3056" i="1"/>
  <c r="Z3056" i="1"/>
  <c r="Z3464" i="1"/>
  <c r="W3464" i="1"/>
  <c r="W3341" i="1"/>
  <c r="Z3341" i="1"/>
  <c r="W3171" i="1"/>
  <c r="Z3171" i="1"/>
  <c r="W2840" i="1"/>
  <c r="Z2840" i="1"/>
  <c r="W3263" i="1"/>
  <c r="Z3263" i="1"/>
  <c r="W2931" i="1"/>
  <c r="Z2931" i="1"/>
  <c r="W3389" i="1"/>
  <c r="Z3389" i="1"/>
  <c r="W3211" i="1"/>
  <c r="Z3211" i="1"/>
  <c r="W2994" i="1"/>
  <c r="Z2994" i="1"/>
  <c r="W3444" i="1"/>
  <c r="Z3444" i="1"/>
  <c r="W3236" i="1"/>
  <c r="Z3236" i="1"/>
  <c r="W3449" i="1"/>
  <c r="Z3449" i="1"/>
  <c r="W3209" i="1"/>
  <c r="Z3209" i="1"/>
  <c r="W2915" i="1"/>
  <c r="Z2915" i="1"/>
  <c r="W3380" i="1"/>
  <c r="Z3380" i="1"/>
  <c r="W3133" i="1"/>
  <c r="Z3133" i="1"/>
  <c r="W2872" i="1"/>
  <c r="Z2872" i="1"/>
  <c r="W3069" i="1"/>
  <c r="Z3069" i="1"/>
  <c r="W2900" i="1"/>
  <c r="Z2900" i="1"/>
  <c r="Z3011" i="1"/>
  <c r="W3011" i="1"/>
  <c r="W2812" i="1"/>
  <c r="Z2812" i="1"/>
  <c r="Z3054" i="1"/>
  <c r="W3054" i="1"/>
  <c r="W2795" i="1"/>
  <c r="Z2795" i="1"/>
  <c r="W3001" i="1"/>
  <c r="Z3001" i="1"/>
  <c r="W2849" i="1"/>
  <c r="Z2849" i="1"/>
  <c r="Z3234" i="1"/>
  <c r="W3234" i="1"/>
  <c r="W3036" i="1"/>
  <c r="Z3036" i="1"/>
  <c r="W3424" i="1"/>
  <c r="Z3424" i="1"/>
  <c r="W3268" i="1"/>
  <c r="Z3268" i="1"/>
  <c r="W3105" i="1"/>
  <c r="Z3105" i="1"/>
  <c r="W2959" i="1"/>
  <c r="Z2959" i="1"/>
  <c r="W2811" i="1"/>
  <c r="Z2811" i="1"/>
  <c r="W3100" i="1"/>
  <c r="Z3100" i="1"/>
  <c r="W2963" i="1"/>
  <c r="Z2963" i="1"/>
  <c r="W2810" i="1"/>
  <c r="Z2810" i="1"/>
  <c r="W3409" i="1"/>
  <c r="Z3409" i="1"/>
  <c r="W3267" i="1"/>
  <c r="Z3267" i="1"/>
  <c r="W3104" i="1"/>
  <c r="Z3104" i="1"/>
  <c r="Z2898" i="1"/>
  <c r="W2898" i="1"/>
  <c r="Z3509" i="1"/>
  <c r="W3509" i="1"/>
  <c r="Z3426" i="1"/>
  <c r="W3426" i="1"/>
  <c r="W3227" i="1"/>
  <c r="Z3227" i="1"/>
  <c r="W3046" i="1"/>
  <c r="Z3046" i="1"/>
  <c r="W2808" i="1"/>
  <c r="Z2808" i="1"/>
  <c r="Z186" i="19"/>
  <c r="W186" i="19"/>
  <c r="W3525" i="1"/>
  <c r="Z3525" i="1"/>
  <c r="Z198" i="19"/>
  <c r="W198" i="19"/>
  <c r="W3573" i="1"/>
  <c r="Z3573" i="1"/>
  <c r="Z3518" i="1"/>
  <c r="W3518" i="1"/>
  <c r="W2996" i="1"/>
  <c r="Z2996" i="1"/>
  <c r="W2809" i="1"/>
  <c r="Z2809" i="1"/>
  <c r="W3622" i="1"/>
  <c r="Z3622" i="1"/>
  <c r="Z3527" i="1"/>
  <c r="W3527" i="1"/>
  <c r="W164" i="19"/>
  <c r="Z164" i="19"/>
  <c r="W3707" i="1"/>
  <c r="Z3707" i="1"/>
  <c r="Z3568" i="1"/>
  <c r="W3568" i="1"/>
  <c r="Z3724" i="1"/>
  <c r="W3724" i="1"/>
  <c r="W3769" i="1"/>
  <c r="Z3769" i="1"/>
  <c r="W4049" i="1"/>
  <c r="Z4049" i="1"/>
  <c r="Z3640" i="1"/>
  <c r="W3640" i="1"/>
  <c r="W3807" i="1"/>
  <c r="Z3807" i="1"/>
  <c r="Z3935" i="1"/>
  <c r="W3935" i="1"/>
  <c r="W3793" i="1"/>
  <c r="Z3793" i="1"/>
  <c r="W3667" i="1"/>
  <c r="Z3667" i="1"/>
  <c r="W3746" i="1"/>
  <c r="Z3746" i="1"/>
  <c r="W3797" i="1"/>
  <c r="Z3797" i="1"/>
  <c r="Z4046" i="1"/>
  <c r="W4046" i="1"/>
  <c r="Z4260" i="1"/>
  <c r="W4260" i="1"/>
  <c r="Z3708" i="1"/>
  <c r="W3708" i="1"/>
  <c r="W3869" i="1"/>
  <c r="Z3869" i="1"/>
  <c r="W3977" i="1"/>
  <c r="Z3977" i="1"/>
  <c r="W3737" i="1"/>
  <c r="Z3737" i="1"/>
  <c r="W3753" i="1"/>
  <c r="Z3753" i="1"/>
  <c r="Z3843" i="1"/>
  <c r="W3843" i="1"/>
  <c r="W4074" i="1"/>
  <c r="Z4074" i="1"/>
  <c r="Z3583" i="1"/>
  <c r="W3583" i="1"/>
  <c r="W3489" i="1"/>
  <c r="Z3489" i="1"/>
  <c r="W3586" i="1"/>
  <c r="Z3586" i="1"/>
  <c r="Z3706" i="1"/>
  <c r="W3706" i="1"/>
  <c r="W3866" i="1"/>
  <c r="Z3866" i="1"/>
  <c r="W3974" i="1"/>
  <c r="Z3974" i="1"/>
  <c r="W3785" i="1"/>
  <c r="Z3785" i="1"/>
  <c r="W3983" i="1"/>
  <c r="Z3983" i="1"/>
  <c r="W4225" i="1"/>
  <c r="Z4225" i="1"/>
  <c r="W4139" i="1"/>
  <c r="Z4139" i="1"/>
  <c r="W3879" i="1"/>
  <c r="Z3879" i="1"/>
  <c r="W3915" i="1"/>
  <c r="Z3915" i="1"/>
  <c r="Z3951" i="1"/>
  <c r="W3951" i="1"/>
  <c r="W4002" i="1"/>
  <c r="Z4002" i="1"/>
  <c r="Z4038" i="1"/>
  <c r="W4038" i="1"/>
  <c r="W4152" i="1"/>
  <c r="Z4152" i="1"/>
  <c r="W4222" i="1"/>
  <c r="Z4222" i="1"/>
  <c r="W3778" i="1"/>
  <c r="Z3778" i="1"/>
  <c r="W3835" i="1"/>
  <c r="Z3835" i="1"/>
  <c r="W3871" i="1"/>
  <c r="Z3871" i="1"/>
  <c r="W3907" i="1"/>
  <c r="Z3907" i="1"/>
  <c r="W3943" i="1"/>
  <c r="Z3943" i="1"/>
  <c r="Z3979" i="1"/>
  <c r="W3979" i="1"/>
  <c r="Z4030" i="1"/>
  <c r="W4030" i="1"/>
  <c r="W4066" i="1"/>
  <c r="Z4066" i="1"/>
  <c r="W4271" i="1"/>
  <c r="Z4271" i="1"/>
  <c r="W4081" i="1"/>
  <c r="Z4081" i="1"/>
  <c r="W4256" i="1"/>
  <c r="Z4256" i="1"/>
  <c r="W4409" i="1"/>
  <c r="Z4409" i="1"/>
  <c r="W4132" i="1"/>
  <c r="Z4132" i="1"/>
  <c r="W4208" i="1"/>
  <c r="Z4208" i="1"/>
  <c r="W4310" i="1"/>
  <c r="Z4310" i="1"/>
  <c r="W4475" i="1"/>
  <c r="Z4475" i="1"/>
  <c r="W4383" i="1"/>
  <c r="Z4383" i="1"/>
  <c r="W4474" i="1"/>
  <c r="Z4474" i="1"/>
  <c r="W4156" i="1"/>
  <c r="Z4156" i="1"/>
  <c r="W4353" i="1"/>
  <c r="Z4353" i="1"/>
  <c r="W4761" i="1"/>
  <c r="Z4761" i="1"/>
  <c r="Z4314" i="1"/>
  <c r="W4314" i="1"/>
  <c r="W4457" i="1"/>
  <c r="Z4457" i="1"/>
  <c r="W4334" i="1"/>
  <c r="Z4334" i="1"/>
  <c r="W4650" i="1"/>
  <c r="Z4650" i="1"/>
  <c r="Z4201" i="1"/>
  <c r="W4201" i="1"/>
  <c r="W4418" i="1"/>
  <c r="Z4418" i="1"/>
  <c r="W4649" i="1"/>
  <c r="Z4649" i="1"/>
  <c r="W4160" i="1"/>
  <c r="Z4160" i="1"/>
  <c r="W4381" i="1"/>
  <c r="Z4381" i="1"/>
  <c r="W4128" i="1"/>
  <c r="Z4128" i="1"/>
  <c r="W4285" i="1"/>
  <c r="Z4285" i="1"/>
  <c r="W4458" i="1"/>
  <c r="Z4458" i="1"/>
  <c r="W4291" i="1"/>
  <c r="Z4291" i="1"/>
  <c r="Z4517" i="1"/>
  <c r="W4517" i="1"/>
  <c r="W4193" i="1"/>
  <c r="Z4193" i="1"/>
  <c r="W4372" i="1"/>
  <c r="Z4372" i="1"/>
  <c r="Z4481" i="1"/>
  <c r="W4481" i="1"/>
  <c r="W4556" i="1"/>
  <c r="Z4556" i="1"/>
  <c r="W4702" i="1"/>
  <c r="Z4702" i="1"/>
  <c r="W4508" i="1"/>
  <c r="Z4508" i="1"/>
  <c r="W4741" i="1"/>
  <c r="Z4741" i="1"/>
  <c r="W4647" i="1"/>
  <c r="Z4647" i="1"/>
  <c r="Z4614" i="1"/>
  <c r="W4614" i="1"/>
  <c r="Z449" i="19"/>
  <c r="W449" i="19"/>
  <c r="W4420" i="1"/>
  <c r="Z4420" i="1"/>
  <c r="W4456" i="1"/>
  <c r="Z4456" i="1"/>
  <c r="W4491" i="1"/>
  <c r="Z4491" i="1"/>
  <c r="Z4321" i="1"/>
  <c r="W4321" i="1"/>
  <c r="W4357" i="1"/>
  <c r="Z4357" i="1"/>
  <c r="W4569" i="1"/>
  <c r="Z4569" i="1"/>
  <c r="W291" i="19"/>
  <c r="Z291" i="19"/>
  <c r="W4782" i="1"/>
  <c r="Z4782" i="1"/>
  <c r="W4524" i="1"/>
  <c r="Z4524" i="1"/>
  <c r="Z4734" i="1"/>
  <c r="W4734" i="1"/>
  <c r="W4512" i="1"/>
  <c r="Z4512" i="1"/>
  <c r="Z363" i="19"/>
  <c r="W363" i="19"/>
  <c r="Z461" i="19"/>
  <c r="W461" i="19"/>
  <c r="W253" i="19"/>
  <c r="Z253" i="19"/>
  <c r="W353" i="19"/>
  <c r="Z353" i="19"/>
  <c r="W4711" i="1"/>
  <c r="Z4711" i="1"/>
  <c r="W4547" i="1"/>
  <c r="Z4547" i="1"/>
  <c r="W472" i="19"/>
  <c r="Z472" i="19"/>
  <c r="Z297" i="19"/>
  <c r="W297" i="19"/>
  <c r="W436" i="19"/>
  <c r="Z436" i="19"/>
  <c r="Z273" i="19"/>
  <c r="W273" i="19"/>
  <c r="W4732" i="1"/>
  <c r="Z4732" i="1"/>
  <c r="W4551" i="1"/>
  <c r="Z4551" i="1"/>
  <c r="Z442" i="19"/>
  <c r="W442" i="19"/>
  <c r="W315" i="19"/>
  <c r="Z315" i="19"/>
  <c r="Z435" i="19"/>
  <c r="W435" i="19"/>
  <c r="W282" i="19"/>
  <c r="Z282" i="19"/>
  <c r="Z405" i="19"/>
  <c r="W405" i="19"/>
  <c r="W4668" i="1"/>
  <c r="Z4668" i="1"/>
  <c r="Z280" i="19"/>
  <c r="W280" i="19"/>
  <c r="W4679" i="1"/>
  <c r="Z4679" i="1"/>
  <c r="W4715" i="1"/>
  <c r="Z4715" i="1"/>
  <c r="Z4751" i="1"/>
  <c r="W4751" i="1"/>
  <c r="W338" i="19"/>
  <c r="Z338" i="19"/>
  <c r="W4673" i="1"/>
  <c r="Z4673" i="1"/>
  <c r="W436" i="1"/>
  <c r="Z436" i="1"/>
  <c r="Z78" i="1"/>
  <c r="W78" i="1"/>
  <c r="W1081" i="1"/>
  <c r="Z1081" i="1"/>
  <c r="Z180" i="1"/>
  <c r="W180" i="1"/>
  <c r="W63" i="1"/>
  <c r="Z63" i="1"/>
  <c r="W330" i="1"/>
  <c r="Z330" i="1"/>
  <c r="W262" i="1"/>
  <c r="Z262" i="1"/>
  <c r="W110" i="1"/>
  <c r="Z110" i="1"/>
  <c r="Z607" i="1"/>
  <c r="W607" i="1"/>
  <c r="Z226" i="1"/>
  <c r="W226" i="1"/>
  <c r="W89" i="1"/>
  <c r="Z89" i="1"/>
  <c r="W519" i="1"/>
  <c r="Z519" i="1"/>
  <c r="W263" i="1"/>
  <c r="Z263" i="1"/>
  <c r="W54" i="1"/>
  <c r="Z54" i="1"/>
  <c r="W430" i="1"/>
  <c r="Z430" i="1"/>
  <c r="Z38" i="1"/>
  <c r="W38" i="1"/>
  <c r="Z165" i="1"/>
  <c r="W165" i="1"/>
  <c r="W364" i="1"/>
  <c r="Z364" i="1"/>
  <c r="W407" i="1"/>
  <c r="Z407" i="1"/>
  <c r="Z617" i="1"/>
  <c r="W617" i="1"/>
  <c r="W284" i="1"/>
  <c r="Z284" i="1"/>
  <c r="W144" i="1"/>
  <c r="Z144" i="1"/>
  <c r="W357" i="1"/>
  <c r="Z357" i="1"/>
  <c r="W275" i="1"/>
  <c r="Z275" i="1"/>
  <c r="Z107" i="1"/>
  <c r="W107" i="1"/>
  <c r="W346" i="1"/>
  <c r="Z346" i="1"/>
  <c r="W10" i="1"/>
  <c r="Z10" i="1"/>
  <c r="W337" i="1"/>
  <c r="Z337" i="1"/>
  <c r="Z277" i="1"/>
  <c r="W277" i="1"/>
  <c r="W108" i="1"/>
  <c r="Z108" i="1"/>
  <c r="W565" i="1"/>
  <c r="Z565" i="1"/>
  <c r="Z17" i="1"/>
  <c r="W17" i="1"/>
  <c r="W242" i="1"/>
  <c r="Z242" i="1"/>
  <c r="W412" i="1"/>
  <c r="Z412" i="1"/>
  <c r="W611" i="1"/>
  <c r="Z611" i="1"/>
  <c r="W455" i="1"/>
  <c r="Z455" i="1"/>
  <c r="W726" i="1"/>
  <c r="Z726" i="1"/>
  <c r="Z310" i="1"/>
  <c r="W310" i="1"/>
  <c r="W174" i="1"/>
  <c r="Z174" i="1"/>
  <c r="Z625" i="1"/>
  <c r="W625" i="1"/>
  <c r="W475" i="1"/>
  <c r="Z475" i="1"/>
  <c r="W725" i="1"/>
  <c r="Z725" i="1"/>
  <c r="W1138" i="1"/>
  <c r="Z1138" i="1"/>
  <c r="W579" i="1"/>
  <c r="Z579" i="1"/>
  <c r="W864" i="1"/>
  <c r="Z864" i="1"/>
  <c r="W736" i="1"/>
  <c r="Z736" i="1"/>
  <c r="Z946" i="1"/>
  <c r="W946" i="1"/>
  <c r="W542" i="1"/>
  <c r="Z542" i="1"/>
  <c r="W819" i="1"/>
  <c r="Z819" i="1"/>
  <c r="W697" i="1"/>
  <c r="Z697" i="1"/>
  <c r="Z1398" i="1"/>
  <c r="W1398" i="1"/>
  <c r="W442" i="1"/>
  <c r="Z442" i="1"/>
  <c r="W344" i="1"/>
  <c r="Z344" i="1"/>
  <c r="Z488" i="1"/>
  <c r="W488" i="1"/>
  <c r="Z835" i="1"/>
  <c r="W835" i="1"/>
  <c r="W653" i="1"/>
  <c r="Z653" i="1"/>
  <c r="W339" i="1"/>
  <c r="Z339" i="1"/>
  <c r="W541" i="1"/>
  <c r="Z541" i="1"/>
  <c r="W818" i="1"/>
  <c r="Z818" i="1"/>
  <c r="W696" i="1"/>
  <c r="Z696" i="1"/>
  <c r="W1379" i="1"/>
  <c r="Z1379" i="1"/>
  <c r="Z908" i="1"/>
  <c r="W908" i="1"/>
  <c r="W779" i="1"/>
  <c r="Z779" i="1"/>
  <c r="Z955" i="1"/>
  <c r="W955" i="1"/>
  <c r="W238" i="1"/>
  <c r="Z238" i="1"/>
  <c r="W365" i="1"/>
  <c r="Z365" i="1"/>
  <c r="Z587" i="1"/>
  <c r="W587" i="1"/>
  <c r="W482" i="1"/>
  <c r="Z482" i="1"/>
  <c r="W773" i="1"/>
  <c r="Z773" i="1"/>
  <c r="W1029" i="1"/>
  <c r="Z1029" i="1"/>
  <c r="W270" i="1"/>
  <c r="Z270" i="1"/>
  <c r="Z435" i="1"/>
  <c r="W435" i="1"/>
  <c r="W545" i="1"/>
  <c r="Z545" i="1"/>
  <c r="W890" i="1"/>
  <c r="Z890" i="1"/>
  <c r="W733" i="1"/>
  <c r="Z733" i="1"/>
  <c r="W1027" i="1"/>
  <c r="Z1027" i="1"/>
  <c r="W778" i="1"/>
  <c r="Z778" i="1"/>
  <c r="W952" i="1"/>
  <c r="Z952" i="1"/>
  <c r="W544" i="1"/>
  <c r="Z544" i="1"/>
  <c r="W866" i="1"/>
  <c r="Z866" i="1"/>
  <c r="Z672" i="1"/>
  <c r="W672" i="1"/>
  <c r="Z1330" i="1"/>
  <c r="W1330" i="1"/>
  <c r="W1067" i="1"/>
  <c r="Z1067" i="1"/>
  <c r="W1726" i="1"/>
  <c r="Z1726" i="1"/>
  <c r="W1380" i="1"/>
  <c r="Z1380" i="1"/>
  <c r="W1034" i="1"/>
  <c r="Z1034" i="1"/>
  <c r="W1704" i="1"/>
  <c r="Z1704" i="1"/>
  <c r="W1387" i="1"/>
  <c r="Z1387" i="1"/>
  <c r="W958" i="1"/>
  <c r="Z958" i="1"/>
  <c r="Z1028" i="1"/>
  <c r="W1028" i="1"/>
  <c r="W1714" i="1"/>
  <c r="Z1714" i="1"/>
  <c r="W1454" i="1"/>
  <c r="Z1454" i="1"/>
  <c r="Z1218" i="1"/>
  <c r="W1218" i="1"/>
  <c r="W1071" i="1"/>
  <c r="Z1071" i="1"/>
  <c r="W1713" i="1"/>
  <c r="Z1713" i="1"/>
  <c r="W1415" i="1"/>
  <c r="Z1415" i="1"/>
  <c r="Z985" i="1"/>
  <c r="W985" i="1"/>
  <c r="W1601" i="1"/>
  <c r="Z1601" i="1"/>
  <c r="W1308" i="1"/>
  <c r="Z1308" i="1"/>
  <c r="W1128" i="1"/>
  <c r="Z1128" i="1"/>
  <c r="W1691" i="1"/>
  <c r="Z1691" i="1"/>
  <c r="Z1442" i="1"/>
  <c r="W1442" i="1"/>
  <c r="W895" i="1"/>
  <c r="Z895" i="1"/>
  <c r="W720" i="1"/>
  <c r="Z720" i="1"/>
  <c r="Z951" i="1"/>
  <c r="W951" i="1"/>
  <c r="W1026" i="1"/>
  <c r="Z1026" i="1"/>
  <c r="W1749" i="1"/>
  <c r="Z1749" i="1"/>
  <c r="Z1393" i="1"/>
  <c r="W1393" i="1"/>
  <c r="W1085" i="1"/>
  <c r="Z1085" i="1"/>
  <c r="W1719" i="1"/>
  <c r="Z1719" i="1"/>
  <c r="W1353" i="1"/>
  <c r="Z1353" i="1"/>
  <c r="Z917" i="1"/>
  <c r="W917" i="1"/>
  <c r="Z1101" i="1"/>
  <c r="W1101" i="1"/>
  <c r="Z1178" i="1"/>
  <c r="W1178" i="1"/>
  <c r="W1588" i="1"/>
  <c r="Z1588" i="1"/>
  <c r="W1295" i="1"/>
  <c r="Z1295" i="1"/>
  <c r="W1068" i="1"/>
  <c r="Z1068" i="1"/>
  <c r="W1708" i="1"/>
  <c r="Z1708" i="1"/>
  <c r="W1429" i="1"/>
  <c r="Z1429" i="1"/>
  <c r="W1200" i="1"/>
  <c r="Z1200" i="1"/>
  <c r="W988" i="1"/>
  <c r="Z988" i="1"/>
  <c r="W1616" i="1"/>
  <c r="Z1616" i="1"/>
  <c r="W1351" i="1"/>
  <c r="Z1351" i="1"/>
  <c r="W1177" i="1"/>
  <c r="Z1177" i="1"/>
  <c r="W1721" i="1"/>
  <c r="Z1721" i="1"/>
  <c r="W1541" i="1"/>
  <c r="Z1541" i="1"/>
  <c r="W1375" i="1"/>
  <c r="Z1375" i="1"/>
  <c r="Z1238" i="1"/>
  <c r="W1238" i="1"/>
  <c r="Z2101" i="1"/>
  <c r="W2101" i="1"/>
  <c r="W1706" i="1"/>
  <c r="Z1706" i="1"/>
  <c r="W1590" i="1"/>
  <c r="Z1590" i="1"/>
  <c r="W1481" i="1"/>
  <c r="Z1481" i="1"/>
  <c r="W1345" i="1"/>
  <c r="Z1345" i="1"/>
  <c r="W1209" i="1"/>
  <c r="Z1209" i="1"/>
  <c r="Z1899" i="1"/>
  <c r="W1899" i="1"/>
  <c r="Z1783" i="1"/>
  <c r="W1783" i="1"/>
  <c r="W1684" i="1"/>
  <c r="Z1684" i="1"/>
  <c r="Z1545" i="1"/>
  <c r="W1545" i="1"/>
  <c r="Z1455" i="1"/>
  <c r="W1455" i="1"/>
  <c r="Z1315" i="1"/>
  <c r="W1315" i="1"/>
  <c r="Z1897" i="1"/>
  <c r="W1897" i="1"/>
  <c r="Z2050" i="1"/>
  <c r="W2050" i="1"/>
  <c r="W1763" i="1"/>
  <c r="Z1763" i="1"/>
  <c r="W1608" i="1"/>
  <c r="Z1608" i="1"/>
  <c r="W1475" i="1"/>
  <c r="Z1475" i="1"/>
  <c r="Z1358" i="1"/>
  <c r="W1358" i="1"/>
  <c r="W1208" i="1"/>
  <c r="Z1208" i="1"/>
  <c r="W36" i="19"/>
  <c r="Z36" i="19"/>
  <c r="W2127" i="1"/>
  <c r="Z2127" i="1"/>
  <c r="W2126" i="1"/>
  <c r="Z2126" i="1"/>
  <c r="W1687" i="1"/>
  <c r="Z1687" i="1"/>
  <c r="Z1513" i="1"/>
  <c r="W1513" i="1"/>
  <c r="W1352" i="1"/>
  <c r="Z1352" i="1"/>
  <c r="W1195" i="1"/>
  <c r="Z1195" i="1"/>
  <c r="Z28" i="19"/>
  <c r="W28" i="19"/>
  <c r="W1766" i="1"/>
  <c r="Z1766" i="1"/>
  <c r="Z1667" i="1"/>
  <c r="W1667" i="1"/>
  <c r="W1507" i="1"/>
  <c r="Z1507" i="1"/>
  <c r="Z1371" i="1"/>
  <c r="W1371" i="1"/>
  <c r="W1885" i="1"/>
  <c r="Z1885" i="1"/>
  <c r="Z1830" i="1"/>
  <c r="W1830" i="1"/>
  <c r="W1969" i="1"/>
  <c r="Z1969" i="1"/>
  <c r="Z2010" i="1"/>
  <c r="W2010" i="1"/>
  <c r="W2768" i="1"/>
  <c r="Z2768" i="1"/>
  <c r="Z2614" i="1"/>
  <c r="W2614" i="1"/>
  <c r="W2431" i="1"/>
  <c r="Z2431" i="1"/>
  <c r="Z2604" i="1"/>
  <c r="W2604" i="1"/>
  <c r="Z2247" i="1"/>
  <c r="W2247" i="1"/>
  <c r="W1854" i="1"/>
  <c r="Z1854" i="1"/>
  <c r="W2065" i="1"/>
  <c r="Z2065" i="1"/>
  <c r="W1940" i="1"/>
  <c r="Z1940" i="1"/>
  <c r="W2689" i="1"/>
  <c r="Z2689" i="1"/>
  <c r="Z2180" i="1"/>
  <c r="W2180" i="1"/>
  <c r="W2646" i="1"/>
  <c r="Z2646" i="1"/>
  <c r="Z2285" i="1"/>
  <c r="W2285" i="1"/>
  <c r="Z2629" i="1"/>
  <c r="W2629" i="1"/>
  <c r="W2375" i="1"/>
  <c r="Z2375" i="1"/>
  <c r="W1260" i="1"/>
  <c r="Z1260" i="1"/>
  <c r="Z1790" i="1"/>
  <c r="W1790" i="1"/>
  <c r="W2074" i="1"/>
  <c r="Z2074" i="1"/>
  <c r="W1978" i="1"/>
  <c r="Z1978" i="1"/>
  <c r="W2678" i="1"/>
  <c r="Z2678" i="1"/>
  <c r="W2361" i="1"/>
  <c r="Z2361" i="1"/>
  <c r="W2783" i="1"/>
  <c r="Z2783" i="1"/>
  <c r="W2636" i="1"/>
  <c r="Z2636" i="1"/>
  <c r="W2347" i="1"/>
  <c r="Z2347" i="1"/>
  <c r="W1800" i="1"/>
  <c r="Z1800" i="1"/>
  <c r="W2068" i="1"/>
  <c r="Z2068" i="1"/>
  <c r="W2777" i="1"/>
  <c r="Z2777" i="1"/>
  <c r="W2470" i="1"/>
  <c r="Z2470" i="1"/>
  <c r="Z126" i="19"/>
  <c r="W126" i="19"/>
  <c r="Z1876" i="1"/>
  <c r="W1876" i="1"/>
  <c r="W2165" i="1"/>
  <c r="Z2165" i="1"/>
  <c r="Z2027" i="1"/>
  <c r="W2027" i="1"/>
  <c r="W43" i="19"/>
  <c r="Z43" i="19"/>
  <c r="Z2651" i="1"/>
  <c r="W2651" i="1"/>
  <c r="Z2357" i="1"/>
  <c r="W2357" i="1"/>
  <c r="W1836" i="1"/>
  <c r="Z1836" i="1"/>
  <c r="W2057" i="1"/>
  <c r="Z2057" i="1"/>
  <c r="W1912" i="1"/>
  <c r="Z1912" i="1"/>
  <c r="W2588" i="1"/>
  <c r="Z2588" i="1"/>
  <c r="W2238" i="1"/>
  <c r="Z2238" i="1"/>
  <c r="W2144" i="1"/>
  <c r="Z2144" i="1"/>
  <c r="W2062" i="1"/>
  <c r="Z2062" i="1"/>
  <c r="W2769" i="1"/>
  <c r="Z2769" i="1"/>
  <c r="W2502" i="1"/>
  <c r="Z2502" i="1"/>
  <c r="Z137" i="19"/>
  <c r="W137" i="19"/>
  <c r="W2148" i="1"/>
  <c r="Z2148" i="1"/>
  <c r="Z1995" i="1"/>
  <c r="W1995" i="1"/>
  <c r="W2775" i="1"/>
  <c r="Z2775" i="1"/>
  <c r="Z2432" i="1"/>
  <c r="W2432" i="1"/>
  <c r="W122" i="19"/>
  <c r="Z122" i="19"/>
  <c r="W2543" i="1"/>
  <c r="Z2543" i="1"/>
  <c r="W2336" i="1"/>
  <c r="Z2336" i="1"/>
  <c r="W125" i="19"/>
  <c r="Z125" i="19"/>
  <c r="W2694" i="1"/>
  <c r="Z2694" i="1"/>
  <c r="W2454" i="1"/>
  <c r="Z2454" i="1"/>
  <c r="W2179" i="1"/>
  <c r="Z2179" i="1"/>
  <c r="W3028" i="1"/>
  <c r="Z3028" i="1"/>
  <c r="W2545" i="1"/>
  <c r="Z2545" i="1"/>
  <c r="W2384" i="1"/>
  <c r="Z2384" i="1"/>
  <c r="Z156" i="19"/>
  <c r="W156" i="19"/>
  <c r="W3472" i="1"/>
  <c r="Z3472" i="1"/>
  <c r="W2184" i="1"/>
  <c r="Z2184" i="1"/>
  <c r="W3275" i="1"/>
  <c r="Z3275" i="1"/>
  <c r="Z2672" i="1"/>
  <c r="W2672" i="1"/>
  <c r="W2458" i="1"/>
  <c r="Z2458" i="1"/>
  <c r="W2307" i="1"/>
  <c r="Z2307" i="1"/>
  <c r="Z57" i="19"/>
  <c r="W57" i="19"/>
  <c r="Z3073" i="1"/>
  <c r="W3073" i="1"/>
  <c r="W2463" i="1"/>
  <c r="Z2463" i="1"/>
  <c r="W2352" i="1"/>
  <c r="Z2352" i="1"/>
  <c r="W2245" i="1"/>
  <c r="Z2245" i="1"/>
  <c r="W56" i="19"/>
  <c r="Z56" i="19"/>
  <c r="W3255" i="1"/>
  <c r="Z3255" i="1"/>
  <c r="Z3363" i="1"/>
  <c r="W3363" i="1"/>
  <c r="W3394" i="1"/>
  <c r="Z3394" i="1"/>
  <c r="W2618" i="1"/>
  <c r="Z2618" i="1"/>
  <c r="Z2507" i="1"/>
  <c r="W2507" i="1"/>
  <c r="Z2372" i="1"/>
  <c r="W2372" i="1"/>
  <c r="W2202" i="1"/>
  <c r="Z2202" i="1"/>
  <c r="W54" i="19"/>
  <c r="Z54" i="19"/>
  <c r="W2921" i="1"/>
  <c r="Z2921" i="1"/>
  <c r="W3140" i="1"/>
  <c r="Z3140" i="1"/>
  <c r="W2916" i="1"/>
  <c r="Z2916" i="1"/>
  <c r="Z2652" i="1"/>
  <c r="W2652" i="1"/>
  <c r="W2506" i="1"/>
  <c r="Z2506" i="1"/>
  <c r="W2345" i="1"/>
  <c r="Z2345" i="1"/>
  <c r="W2206" i="1"/>
  <c r="Z2206" i="1"/>
  <c r="W3478" i="1"/>
  <c r="Z3478" i="1"/>
  <c r="W2911" i="1"/>
  <c r="Z2911" i="1"/>
  <c r="W2534" i="1"/>
  <c r="Z2534" i="1"/>
  <c r="W2379" i="1"/>
  <c r="Z2379" i="1"/>
  <c r="W2231" i="1"/>
  <c r="Z2231" i="1"/>
  <c r="W82" i="19"/>
  <c r="Z82" i="19"/>
  <c r="W3153" i="1"/>
  <c r="Z3153" i="1"/>
  <c r="W3435" i="1"/>
  <c r="Z3435" i="1"/>
  <c r="W3257" i="1"/>
  <c r="Z3257" i="1"/>
  <c r="W3024" i="1"/>
  <c r="Z3024" i="1"/>
  <c r="W3458" i="1"/>
  <c r="Z3458" i="1"/>
  <c r="W3334" i="1"/>
  <c r="Z3334" i="1"/>
  <c r="W3160" i="1"/>
  <c r="Z3160" i="1"/>
  <c r="W2826" i="1"/>
  <c r="Z2826" i="1"/>
  <c r="Z3230" i="1"/>
  <c r="W3230" i="1"/>
  <c r="W2893" i="1"/>
  <c r="Z2893" i="1"/>
  <c r="W3382" i="1"/>
  <c r="Z3382" i="1"/>
  <c r="W3203" i="1"/>
  <c r="Z3203" i="1"/>
  <c r="W2967" i="1"/>
  <c r="Z2967" i="1"/>
  <c r="W3438" i="1"/>
  <c r="Z3438" i="1"/>
  <c r="W3220" i="1"/>
  <c r="Z3220" i="1"/>
  <c r="Z3443" i="1"/>
  <c r="W3443" i="1"/>
  <c r="Z3175" i="1"/>
  <c r="W3175" i="1"/>
  <c r="W2860" i="1"/>
  <c r="Z2860" i="1"/>
  <c r="W3372" i="1"/>
  <c r="Z3372" i="1"/>
  <c r="W3123" i="1"/>
  <c r="Z3123" i="1"/>
  <c r="W2859" i="1"/>
  <c r="Z2859" i="1"/>
  <c r="W3063" i="1"/>
  <c r="Z3063" i="1"/>
  <c r="W2884" i="1"/>
  <c r="Z2884" i="1"/>
  <c r="W3003" i="1"/>
  <c r="Z3003" i="1"/>
  <c r="W3704" i="1"/>
  <c r="Z3704" i="1"/>
  <c r="W3040" i="1"/>
  <c r="Z3040" i="1"/>
  <c r="W2785" i="1"/>
  <c r="Z2785" i="1"/>
  <c r="W2993" i="1"/>
  <c r="Z2993" i="1"/>
  <c r="W2833" i="1"/>
  <c r="Z2833" i="1"/>
  <c r="W3216" i="1"/>
  <c r="Z3216" i="1"/>
  <c r="Z3014" i="1"/>
  <c r="W3014" i="1"/>
  <c r="W3415" i="1"/>
  <c r="Z3415" i="1"/>
  <c r="Z3259" i="1"/>
  <c r="W3259" i="1"/>
  <c r="W3096" i="1"/>
  <c r="Z3096" i="1"/>
  <c r="Z2954" i="1"/>
  <c r="W2954" i="1"/>
  <c r="W2800" i="1"/>
  <c r="Z2800" i="1"/>
  <c r="Z3095" i="1"/>
  <c r="W3095" i="1"/>
  <c r="W2958" i="1"/>
  <c r="Z2958" i="1"/>
  <c r="W2799" i="1"/>
  <c r="Z2799" i="1"/>
  <c r="Z3404" i="1"/>
  <c r="W3404" i="1"/>
  <c r="W3253" i="1"/>
  <c r="Z3253" i="1"/>
  <c r="W3090" i="1"/>
  <c r="Z3090" i="1"/>
  <c r="W2871" i="1"/>
  <c r="Z2871" i="1"/>
  <c r="W3596" i="1"/>
  <c r="Z3596" i="1"/>
  <c r="W3417" i="1"/>
  <c r="Z3417" i="1"/>
  <c r="W3218" i="1"/>
  <c r="Z3218" i="1"/>
  <c r="W3022" i="1"/>
  <c r="Z3022" i="1"/>
  <c r="Z207" i="19"/>
  <c r="W207" i="19"/>
  <c r="W3536" i="1"/>
  <c r="Z3536" i="1"/>
  <c r="W177" i="19"/>
  <c r="Z177" i="19"/>
  <c r="W3625" i="1"/>
  <c r="Z3625" i="1"/>
  <c r="W3522" i="1"/>
  <c r="Z3522" i="1"/>
  <c r="W3526" i="1"/>
  <c r="Z3526" i="1"/>
  <c r="W2987" i="1"/>
  <c r="Z2987" i="1"/>
  <c r="W2804" i="1"/>
  <c r="Z2804" i="1"/>
  <c r="Z3638" i="1"/>
  <c r="W3638" i="1"/>
  <c r="W3491" i="1"/>
  <c r="Z3491" i="1"/>
  <c r="W3534" i="1"/>
  <c r="Z3534" i="1"/>
  <c r="Z3716" i="1"/>
  <c r="W3716" i="1"/>
  <c r="Z3612" i="1"/>
  <c r="W3612" i="1"/>
  <c r="Z3727" i="1"/>
  <c r="W3727" i="1"/>
  <c r="W3772" i="1"/>
  <c r="Z3772" i="1"/>
  <c r="W4058" i="1"/>
  <c r="Z4058" i="1"/>
  <c r="Z3543" i="1"/>
  <c r="W3543" i="1"/>
  <c r="W3695" i="1"/>
  <c r="Z3695" i="1"/>
  <c r="Z3818" i="1"/>
  <c r="W3818" i="1"/>
  <c r="W3944" i="1"/>
  <c r="Z3944" i="1"/>
  <c r="W3520" i="1"/>
  <c r="Z3520" i="1"/>
  <c r="W3811" i="1"/>
  <c r="Z3811" i="1"/>
  <c r="W3670" i="1"/>
  <c r="Z3670" i="1"/>
  <c r="Z3749" i="1"/>
  <c r="W3749" i="1"/>
  <c r="Z3804" i="1"/>
  <c r="W3804" i="1"/>
  <c r="W4055" i="1"/>
  <c r="Z4055" i="1"/>
  <c r="Z3588" i="1"/>
  <c r="W3588" i="1"/>
  <c r="W3711" i="1"/>
  <c r="Z3711" i="1"/>
  <c r="W3878" i="1"/>
  <c r="Z3878" i="1"/>
  <c r="W4077" i="1"/>
  <c r="Z4077" i="1"/>
  <c r="W3738" i="1"/>
  <c r="Z3738" i="1"/>
  <c r="W3756" i="1"/>
  <c r="Z3756" i="1"/>
  <c r="W3982" i="1"/>
  <c r="Z3982" i="1"/>
  <c r="Z195" i="19"/>
  <c r="W195" i="19"/>
  <c r="Z3630" i="1"/>
  <c r="W3630" i="1"/>
  <c r="W3492" i="1"/>
  <c r="Z3492" i="1"/>
  <c r="W3589" i="1"/>
  <c r="Z3589" i="1"/>
  <c r="W3709" i="1"/>
  <c r="Z3709" i="1"/>
  <c r="W3875" i="1"/>
  <c r="Z3875" i="1"/>
  <c r="Z3995" i="1"/>
  <c r="W3995" i="1"/>
  <c r="W4073" i="1"/>
  <c r="Z4073" i="1"/>
  <c r="W3986" i="1"/>
  <c r="Z3986" i="1"/>
  <c r="W4241" i="1"/>
  <c r="Z4241" i="1"/>
  <c r="W4352" i="1"/>
  <c r="Z4352" i="1"/>
  <c r="W3882" i="1"/>
  <c r="Z3882" i="1"/>
  <c r="W3918" i="1"/>
  <c r="Z3918" i="1"/>
  <c r="Z3954" i="1"/>
  <c r="W3954" i="1"/>
  <c r="Z4005" i="1"/>
  <c r="W4005" i="1"/>
  <c r="W4041" i="1"/>
  <c r="Z4041" i="1"/>
  <c r="Z4188" i="1"/>
  <c r="W4188" i="1"/>
  <c r="W4263" i="1"/>
  <c r="Z4263" i="1"/>
  <c r="W3781" i="1"/>
  <c r="Z3781" i="1"/>
  <c r="W3838" i="1"/>
  <c r="Z3838" i="1"/>
  <c r="Z3874" i="1"/>
  <c r="W3874" i="1"/>
  <c r="W3910" i="1"/>
  <c r="Z3910" i="1"/>
  <c r="Z3946" i="1"/>
  <c r="W3946" i="1"/>
  <c r="W3997" i="1"/>
  <c r="Z3997" i="1"/>
  <c r="Z4033" i="1"/>
  <c r="W4033" i="1"/>
  <c r="W4082" i="1"/>
  <c r="Z4082" i="1"/>
  <c r="W4369" i="1"/>
  <c r="Z4369" i="1"/>
  <c r="W4084" i="1"/>
  <c r="Z4084" i="1"/>
  <c r="W4280" i="1"/>
  <c r="Z4280" i="1"/>
  <c r="W4416" i="1"/>
  <c r="Z4416" i="1"/>
  <c r="W4135" i="1"/>
  <c r="Z4135" i="1"/>
  <c r="W4211" i="1"/>
  <c r="Z4211" i="1"/>
  <c r="W4323" i="1"/>
  <c r="Z4323" i="1"/>
  <c r="Z404" i="19"/>
  <c r="W404" i="19"/>
  <c r="W4399" i="1"/>
  <c r="Z4399" i="1"/>
  <c r="Z441" i="19"/>
  <c r="W441" i="19"/>
  <c r="W4159" i="1"/>
  <c r="Z4159" i="1"/>
  <c r="W4367" i="1"/>
  <c r="Z4367" i="1"/>
  <c r="W4127" i="1"/>
  <c r="Z4127" i="1"/>
  <c r="W4337" i="1"/>
  <c r="Z4337" i="1"/>
  <c r="W4568" i="1"/>
  <c r="Z4568" i="1"/>
  <c r="W4347" i="1"/>
  <c r="Z4347" i="1"/>
  <c r="W433" i="19"/>
  <c r="Z433" i="19"/>
  <c r="W4266" i="1"/>
  <c r="Z4266" i="1"/>
  <c r="W4425" i="1"/>
  <c r="Z4425" i="1"/>
  <c r="W376" i="19"/>
  <c r="Z376" i="19"/>
  <c r="W4228" i="1"/>
  <c r="Z4228" i="1"/>
  <c r="W4391" i="1"/>
  <c r="Z4391" i="1"/>
  <c r="Z4131" i="1"/>
  <c r="W4131" i="1"/>
  <c r="W4325" i="1"/>
  <c r="Z4325" i="1"/>
  <c r="W4625" i="1"/>
  <c r="Z4625" i="1"/>
  <c r="W4294" i="1"/>
  <c r="Z4294" i="1"/>
  <c r="W4466" i="1"/>
  <c r="Z4466" i="1"/>
  <c r="W4196" i="1"/>
  <c r="Z4196" i="1"/>
  <c r="W4382" i="1"/>
  <c r="Z4382" i="1"/>
  <c r="Z415" i="19"/>
  <c r="W415" i="19"/>
  <c r="W4543" i="1"/>
  <c r="Z4543" i="1"/>
  <c r="W4726" i="1"/>
  <c r="Z4726" i="1"/>
  <c r="W4501" i="1"/>
  <c r="Z4501" i="1"/>
  <c r="W4765" i="1"/>
  <c r="Z4765" i="1"/>
  <c r="W395" i="19"/>
  <c r="Z395" i="19"/>
  <c r="W4604" i="1"/>
  <c r="Z4604" i="1"/>
  <c r="W431" i="19"/>
  <c r="Z431" i="19"/>
  <c r="W4423" i="1"/>
  <c r="Z4423" i="1"/>
  <c r="W4459" i="1"/>
  <c r="Z4459" i="1"/>
  <c r="Z4470" i="1"/>
  <c r="W4470" i="1"/>
  <c r="Z4324" i="1"/>
  <c r="W4324" i="1"/>
  <c r="W4360" i="1"/>
  <c r="Z4360" i="1"/>
  <c r="Z4553" i="1"/>
  <c r="W4553" i="1"/>
  <c r="Z247" i="19"/>
  <c r="W247" i="19"/>
  <c r="W4394" i="1"/>
  <c r="Z4394" i="1"/>
  <c r="W4489" i="1"/>
  <c r="Z4489" i="1"/>
  <c r="Z4758" i="1"/>
  <c r="W4758" i="1"/>
  <c r="W4485" i="1"/>
  <c r="Z4485" i="1"/>
  <c r="W343" i="19"/>
  <c r="Z343" i="19"/>
  <c r="W432" i="19"/>
  <c r="Z432" i="19"/>
  <c r="W241" i="19"/>
  <c r="Z241" i="19"/>
  <c r="W331" i="19"/>
  <c r="Z331" i="19"/>
  <c r="W4719" i="1"/>
  <c r="Z4719" i="1"/>
  <c r="Z4542" i="1"/>
  <c r="W4542" i="1"/>
  <c r="W426" i="19"/>
  <c r="Z426" i="19"/>
  <c r="Z286" i="19"/>
  <c r="W286" i="19"/>
  <c r="Z425" i="19"/>
  <c r="W425" i="19"/>
  <c r="Z261" i="19"/>
  <c r="W261" i="19"/>
  <c r="Z4740" i="1"/>
  <c r="W4740" i="1"/>
  <c r="W4540" i="1"/>
  <c r="Z4540" i="1"/>
  <c r="W430" i="19"/>
  <c r="Z430" i="19"/>
  <c r="Z305" i="19"/>
  <c r="W305" i="19"/>
  <c r="W411" i="19"/>
  <c r="Z411" i="19"/>
  <c r="W271" i="19"/>
  <c r="Z271" i="19"/>
  <c r="W386" i="19"/>
  <c r="Z386" i="19"/>
  <c r="W4795" i="1"/>
  <c r="Z4795" i="1"/>
  <c r="W4789" i="1"/>
  <c r="Z4789" i="1"/>
  <c r="Z270" i="19"/>
  <c r="W270" i="19"/>
  <c r="W4682" i="1"/>
  <c r="Z4682" i="1"/>
  <c r="W4718" i="1"/>
  <c r="Z4718" i="1"/>
  <c r="W4754" i="1"/>
  <c r="Z4754" i="1"/>
  <c r="W4663" i="1"/>
  <c r="Z4663" i="1"/>
  <c r="W329" i="19"/>
  <c r="Z329" i="19"/>
  <c r="W215" i="1"/>
  <c r="Z215" i="1"/>
  <c r="W83" i="1"/>
  <c r="Z83" i="1"/>
  <c r="W10" i="19"/>
  <c r="Z10" i="19"/>
  <c r="W189" i="1"/>
  <c r="Z189" i="1"/>
  <c r="W73" i="1"/>
  <c r="Z73" i="1"/>
  <c r="Z340" i="1"/>
  <c r="W340" i="1"/>
  <c r="Z280" i="1"/>
  <c r="W280" i="1"/>
  <c r="Z115" i="1"/>
  <c r="W115" i="1"/>
  <c r="W637" i="1"/>
  <c r="Z637" i="1"/>
  <c r="W253" i="1"/>
  <c r="Z253" i="1"/>
  <c r="W94" i="1"/>
  <c r="Z94" i="1"/>
  <c r="W549" i="1"/>
  <c r="Z549" i="1"/>
  <c r="W272" i="1"/>
  <c r="Z272" i="1"/>
  <c r="Z59" i="1"/>
  <c r="W59" i="1"/>
  <c r="W175" i="1"/>
  <c r="Z175" i="1"/>
  <c r="W50" i="1"/>
  <c r="Z50" i="1"/>
  <c r="Z156" i="1"/>
  <c r="W156" i="1"/>
  <c r="W201" i="1"/>
  <c r="Z201" i="1"/>
  <c r="W154" i="1"/>
  <c r="Z154" i="1"/>
  <c r="Z16" i="1"/>
  <c r="W16" i="1"/>
  <c r="Z113" i="1"/>
  <c r="W113" i="1"/>
  <c r="Z236" i="1"/>
  <c r="W236" i="1"/>
  <c r="W710" i="1"/>
  <c r="Z710" i="1"/>
  <c r="W615" i="1"/>
  <c r="Z615" i="1"/>
  <c r="W1536" i="1"/>
  <c r="Z1536" i="1"/>
  <c r="W859" i="1"/>
  <c r="Z859" i="1"/>
  <c r="W537" i="1"/>
  <c r="Z537" i="1"/>
  <c r="W675" i="1"/>
  <c r="Z675" i="1"/>
  <c r="Z325" i="1"/>
  <c r="W325" i="1"/>
  <c r="Z334" i="1"/>
  <c r="W334" i="1"/>
  <c r="W691" i="1"/>
  <c r="Z691" i="1"/>
  <c r="W902" i="1"/>
  <c r="Z902" i="1"/>
  <c r="W233" i="1"/>
  <c r="Z233" i="1"/>
  <c r="W473" i="1"/>
  <c r="Z473" i="1"/>
  <c r="W762" i="1"/>
  <c r="Z762" i="1"/>
  <c r="W429" i="1"/>
  <c r="Z429" i="1"/>
  <c r="W540" i="1"/>
  <c r="Z540" i="1"/>
  <c r="W884" i="1"/>
  <c r="Z884" i="1"/>
  <c r="Z727" i="1"/>
  <c r="W727" i="1"/>
  <c r="W1169" i="1"/>
  <c r="Z1169" i="1"/>
  <c r="W772" i="1"/>
  <c r="Z772" i="1"/>
  <c r="W1088" i="1"/>
  <c r="Z1088" i="1"/>
  <c r="W539" i="1"/>
  <c r="Z539" i="1"/>
  <c r="W838" i="1"/>
  <c r="Z838" i="1"/>
  <c r="W661" i="1"/>
  <c r="Z661" i="1"/>
  <c r="W916" i="1"/>
  <c r="Z916" i="1"/>
  <c r="W1061" i="1"/>
  <c r="Z1061" i="1"/>
  <c r="W1666" i="1"/>
  <c r="Z1666" i="1"/>
  <c r="W1322" i="1"/>
  <c r="Z1322" i="1"/>
  <c r="Z1023" i="1"/>
  <c r="W1023" i="1"/>
  <c r="W1683" i="1"/>
  <c r="Z1683" i="1"/>
  <c r="W1348" i="1"/>
  <c r="Z1348" i="1"/>
  <c r="W953" i="1"/>
  <c r="Z953" i="1"/>
  <c r="Z1017" i="1"/>
  <c r="W1017" i="1"/>
  <c r="W1693" i="1"/>
  <c r="Z1693" i="1"/>
  <c r="W1444" i="1"/>
  <c r="Z1444" i="1"/>
  <c r="W1207" i="1"/>
  <c r="Z1207" i="1"/>
  <c r="W1065" i="1"/>
  <c r="Z1065" i="1"/>
  <c r="W1703" i="1"/>
  <c r="Z1703" i="1"/>
  <c r="Z1405" i="1"/>
  <c r="W1405" i="1"/>
  <c r="W1131" i="1"/>
  <c r="Z1131" i="1"/>
  <c r="W1591" i="1"/>
  <c r="Z1591" i="1"/>
  <c r="W1288" i="1"/>
  <c r="Z1288" i="1"/>
  <c r="W1107" i="1"/>
  <c r="Z1107" i="1"/>
  <c r="Z1680" i="1"/>
  <c r="W1680" i="1"/>
  <c r="W1414" i="1"/>
  <c r="Z1414" i="1"/>
  <c r="W863" i="1"/>
  <c r="Z863" i="1"/>
  <c r="W711" i="1"/>
  <c r="Z711" i="1"/>
  <c r="Z936" i="1"/>
  <c r="W936" i="1"/>
  <c r="W1021" i="1"/>
  <c r="Z1021" i="1"/>
  <c r="W1739" i="1"/>
  <c r="Z1739" i="1"/>
  <c r="Z1374" i="1"/>
  <c r="W1374" i="1"/>
  <c r="W1069" i="1"/>
  <c r="Z1069" i="1"/>
  <c r="W1699" i="1"/>
  <c r="Z1699" i="1"/>
  <c r="W1334" i="1"/>
  <c r="Z1334" i="1"/>
  <c r="W11" i="19"/>
  <c r="Z11" i="19"/>
  <c r="W1090" i="1"/>
  <c r="Z1090" i="1"/>
  <c r="W1159" i="1"/>
  <c r="Z1159" i="1"/>
  <c r="W1578" i="1"/>
  <c r="Z1578" i="1"/>
  <c r="W1246" i="1"/>
  <c r="Z1246" i="1"/>
  <c r="W1062" i="1"/>
  <c r="Z1062" i="1"/>
  <c r="W1698" i="1"/>
  <c r="Z1698" i="1"/>
  <c r="W1420" i="1"/>
  <c r="Z1420" i="1"/>
  <c r="Z1893" i="1"/>
  <c r="W1893" i="1"/>
  <c r="W982" i="1"/>
  <c r="Z982" i="1"/>
  <c r="W1596" i="1"/>
  <c r="Z1596" i="1"/>
  <c r="W1332" i="1"/>
  <c r="Z1332" i="1"/>
  <c r="W1172" i="1"/>
  <c r="Z1172" i="1"/>
  <c r="Z1716" i="1"/>
  <c r="W1716" i="1"/>
  <c r="W1537" i="1"/>
  <c r="Z1537" i="1"/>
  <c r="W1370" i="1"/>
  <c r="Z1370" i="1"/>
  <c r="Z1232" i="1"/>
  <c r="W1232" i="1"/>
  <c r="W2086" i="1"/>
  <c r="Z2086" i="1"/>
  <c r="Z1690" i="1"/>
  <c r="W1690" i="1"/>
  <c r="W1585" i="1"/>
  <c r="Z1585" i="1"/>
  <c r="W1476" i="1"/>
  <c r="Z1476" i="1"/>
  <c r="W1326" i="1"/>
  <c r="Z1326" i="1"/>
  <c r="W1198" i="1"/>
  <c r="Z1198" i="1"/>
  <c r="W1890" i="1"/>
  <c r="Z1890" i="1"/>
  <c r="W1773" i="1"/>
  <c r="Z1773" i="1"/>
  <c r="W1674" i="1"/>
  <c r="Z1674" i="1"/>
  <c r="W1540" i="1"/>
  <c r="Z1540" i="1"/>
  <c r="W1436" i="1"/>
  <c r="Z1436" i="1"/>
  <c r="W1296" i="1"/>
  <c r="Z1296" i="1"/>
  <c r="Z1857" i="1"/>
  <c r="W1857" i="1"/>
  <c r="W2040" i="1"/>
  <c r="Z2040" i="1"/>
  <c r="Z1748" i="1"/>
  <c r="W1748" i="1"/>
  <c r="W1589" i="1"/>
  <c r="Z1589" i="1"/>
  <c r="W1450" i="1"/>
  <c r="Z1450" i="1"/>
  <c r="W1344" i="1"/>
  <c r="Z1344" i="1"/>
  <c r="W1202" i="1"/>
  <c r="Z1202" i="1"/>
  <c r="W2111" i="1"/>
  <c r="Z2111" i="1"/>
  <c r="W2080" i="1"/>
  <c r="Z2080" i="1"/>
  <c r="Z2079" i="1"/>
  <c r="W2079" i="1"/>
  <c r="W1682" i="1"/>
  <c r="Z1682" i="1"/>
  <c r="Z1494" i="1"/>
  <c r="W1494" i="1"/>
  <c r="W1343" i="1"/>
  <c r="Z1343" i="1"/>
  <c r="W1895" i="1"/>
  <c r="Z1895" i="1"/>
  <c r="W1862" i="1"/>
  <c r="Z1862" i="1"/>
  <c r="W1761" i="1"/>
  <c r="Z1761" i="1"/>
  <c r="Z1662" i="1"/>
  <c r="W1662" i="1"/>
  <c r="W1503" i="1"/>
  <c r="Z1503" i="1"/>
  <c r="W1356" i="1"/>
  <c r="Z1356" i="1"/>
  <c r="Z1878" i="1"/>
  <c r="W1878" i="1"/>
  <c r="Z1820" i="1"/>
  <c r="W1820" i="1"/>
  <c r="W2168" i="1"/>
  <c r="Z2168" i="1"/>
  <c r="W2005" i="1"/>
  <c r="Z2005" i="1"/>
  <c r="W2762" i="1"/>
  <c r="Z2762" i="1"/>
  <c r="W2605" i="1"/>
  <c r="Z2605" i="1"/>
  <c r="W2341" i="1"/>
  <c r="Z2341" i="1"/>
  <c r="W3241" i="1"/>
  <c r="Z3241" i="1"/>
  <c r="W2594" i="1"/>
  <c r="Z2594" i="1"/>
  <c r="W2207" i="1"/>
  <c r="Z2207" i="1"/>
  <c r="Z1844" i="1"/>
  <c r="W1844" i="1"/>
  <c r="W2060" i="1"/>
  <c r="Z2060" i="1"/>
  <c r="Z1935" i="1"/>
  <c r="W1935" i="1"/>
  <c r="W2681" i="1"/>
  <c r="Z2681" i="1"/>
  <c r="W162" i="19"/>
  <c r="Z162" i="19"/>
  <c r="Z2639" i="1"/>
  <c r="W2639" i="1"/>
  <c r="W2270" i="1"/>
  <c r="Z2270" i="1"/>
  <c r="W45" i="19"/>
  <c r="Z45" i="19"/>
  <c r="Z2592" i="1"/>
  <c r="W2592" i="1"/>
  <c r="Z2324" i="1"/>
  <c r="W2324" i="1"/>
  <c r="W1255" i="1"/>
  <c r="Z1255" i="1"/>
  <c r="W2171" i="1"/>
  <c r="Z2171" i="1"/>
  <c r="Z2069" i="1"/>
  <c r="W2069" i="1"/>
  <c r="W1973" i="1"/>
  <c r="Z1973" i="1"/>
  <c r="W2662" i="1"/>
  <c r="Z2662" i="1"/>
  <c r="W2297" i="1"/>
  <c r="Z2297" i="1"/>
  <c r="W2778" i="1"/>
  <c r="Z2778" i="1"/>
  <c r="W2628" i="1"/>
  <c r="Z2628" i="1"/>
  <c r="W2335" i="1"/>
  <c r="Z2335" i="1"/>
  <c r="W2170" i="1"/>
  <c r="Z2170" i="1"/>
  <c r="Z2058" i="1"/>
  <c r="W2058" i="1"/>
  <c r="W2758" i="1"/>
  <c r="Z2758" i="1"/>
  <c r="W2459" i="1"/>
  <c r="Z2459" i="1"/>
  <c r="W112" i="19"/>
  <c r="Z112" i="19"/>
  <c r="W1871" i="1"/>
  <c r="Z1871" i="1"/>
  <c r="W2154" i="1"/>
  <c r="Z2154" i="1"/>
  <c r="Z2023" i="1"/>
  <c r="W2023" i="1"/>
  <c r="W2770" i="1"/>
  <c r="Z2770" i="1"/>
  <c r="Z2626" i="1"/>
  <c r="W2626" i="1"/>
  <c r="W2306" i="1"/>
  <c r="Z2306" i="1"/>
  <c r="Z1825" i="1"/>
  <c r="W1825" i="1"/>
  <c r="W2052" i="1"/>
  <c r="Z2052" i="1"/>
  <c r="Z1907" i="1"/>
  <c r="W1907" i="1"/>
  <c r="W2580" i="1"/>
  <c r="Z2580" i="1"/>
  <c r="Z2225" i="1"/>
  <c r="W2225" i="1"/>
  <c r="Z2139" i="1"/>
  <c r="W2139" i="1"/>
  <c r="Z2041" i="1"/>
  <c r="W2041" i="1"/>
  <c r="W2763" i="1"/>
  <c r="Z2763" i="1"/>
  <c r="W2478" i="1"/>
  <c r="Z2478" i="1"/>
  <c r="W78" i="19"/>
  <c r="Z78" i="19"/>
  <c r="Z2113" i="1"/>
  <c r="W2113" i="1"/>
  <c r="Z1985" i="1"/>
  <c r="W1985" i="1"/>
  <c r="W2737" i="1"/>
  <c r="Z2737" i="1"/>
  <c r="Z2418" i="1"/>
  <c r="W2418" i="1"/>
  <c r="W91" i="19"/>
  <c r="Z91" i="19"/>
  <c r="W2530" i="1"/>
  <c r="Z2530" i="1"/>
  <c r="Z2321" i="1"/>
  <c r="W2321" i="1"/>
  <c r="Z108" i="19"/>
  <c r="W108" i="19"/>
  <c r="Z2676" i="1"/>
  <c r="W2676" i="1"/>
  <c r="W2446" i="1"/>
  <c r="Z2446" i="1"/>
  <c r="W149" i="19"/>
  <c r="Z149" i="19"/>
  <c r="W2686" i="1"/>
  <c r="Z2686" i="1"/>
  <c r="Z2539" i="1"/>
  <c r="W2539" i="1"/>
  <c r="Z2362" i="1"/>
  <c r="W2362" i="1"/>
  <c r="W121" i="19"/>
  <c r="Z121" i="19"/>
  <c r="W3279" i="1"/>
  <c r="Z3279" i="1"/>
  <c r="W2176" i="1"/>
  <c r="Z2176" i="1"/>
  <c r="W2805" i="1"/>
  <c r="Z2805" i="1"/>
  <c r="Z2660" i="1"/>
  <c r="W2660" i="1"/>
  <c r="W2450" i="1"/>
  <c r="Z2450" i="1"/>
  <c r="Z2300" i="1"/>
  <c r="W2300" i="1"/>
  <c r="W2992" i="1"/>
  <c r="Z2992" i="1"/>
  <c r="W2453" i="1"/>
  <c r="Z2453" i="1"/>
  <c r="Z2333" i="1"/>
  <c r="W2333" i="1"/>
  <c r="W2230" i="1"/>
  <c r="Z2230" i="1"/>
  <c r="W50" i="19"/>
  <c r="Z50" i="19"/>
  <c r="W3233" i="1"/>
  <c r="Z3233" i="1"/>
  <c r="Z3345" i="1"/>
  <c r="W3345" i="1"/>
  <c r="W3343" i="1"/>
  <c r="Z3343" i="1"/>
  <c r="Z2602" i="1"/>
  <c r="W2602" i="1"/>
  <c r="W2491" i="1"/>
  <c r="Z2491" i="1"/>
  <c r="W2367" i="1"/>
  <c r="Z2367" i="1"/>
  <c r="W2197" i="1"/>
  <c r="Z2197" i="1"/>
  <c r="W2857" i="1"/>
  <c r="Z2857" i="1"/>
  <c r="W3113" i="1"/>
  <c r="Z3113" i="1"/>
  <c r="W2852" i="1"/>
  <c r="Z2852" i="1"/>
  <c r="W2647" i="1"/>
  <c r="Z2647" i="1"/>
  <c r="Z2501" i="1"/>
  <c r="W2501" i="1"/>
  <c r="W2310" i="1"/>
  <c r="Z2310" i="1"/>
  <c r="W2196" i="1"/>
  <c r="Z2196" i="1"/>
  <c r="W3463" i="1"/>
  <c r="Z3463" i="1"/>
  <c r="W2881" i="1"/>
  <c r="Z2881" i="1"/>
  <c r="W2524" i="1"/>
  <c r="Z2524" i="1"/>
  <c r="W2359" i="1"/>
  <c r="Z2359" i="1"/>
  <c r="W2226" i="1"/>
  <c r="Z2226" i="1"/>
  <c r="W70" i="19"/>
  <c r="Z70" i="19"/>
  <c r="W3130" i="1"/>
  <c r="Z3130" i="1"/>
  <c r="W3429" i="1"/>
  <c r="Z3429" i="1"/>
  <c r="Z3240" i="1"/>
  <c r="W3240" i="1"/>
  <c r="W3000" i="1"/>
  <c r="Z3000" i="1"/>
  <c r="W3446" i="1"/>
  <c r="Z3446" i="1"/>
  <c r="Z3327" i="1"/>
  <c r="W3327" i="1"/>
  <c r="W3149" i="1"/>
  <c r="Z3149" i="1"/>
  <c r="W2814" i="1"/>
  <c r="Z2814" i="1"/>
  <c r="Z3213" i="1"/>
  <c r="W3213" i="1"/>
  <c r="Z2879" i="1"/>
  <c r="W2879" i="1"/>
  <c r="W3375" i="1"/>
  <c r="Z3375" i="1"/>
  <c r="W3195" i="1"/>
  <c r="Z3195" i="1"/>
  <c r="W2941" i="1"/>
  <c r="Z2941" i="1"/>
  <c r="Z3414" i="1"/>
  <c r="W3414" i="1"/>
  <c r="Z3126" i="1"/>
  <c r="W3126" i="1"/>
  <c r="W3437" i="1"/>
  <c r="Z3437" i="1"/>
  <c r="W3166" i="1"/>
  <c r="Z3166" i="1"/>
  <c r="W3330" i="1"/>
  <c r="Z3330" i="1"/>
  <c r="W3091" i="1"/>
  <c r="Z3091" i="1"/>
  <c r="Z2832" i="1"/>
  <c r="W2832" i="1"/>
  <c r="W3041" i="1"/>
  <c r="Z3041" i="1"/>
  <c r="W2874" i="1"/>
  <c r="Z2874" i="1"/>
  <c r="Z2988" i="1"/>
  <c r="W2988" i="1"/>
  <c r="W3264" i="1"/>
  <c r="Z3264" i="1"/>
  <c r="W3033" i="1"/>
  <c r="Z3033" i="1"/>
  <c r="Z3242" i="1"/>
  <c r="W3242" i="1"/>
  <c r="W2986" i="1"/>
  <c r="Z2986" i="1"/>
  <c r="W2824" i="1"/>
  <c r="Z2824" i="1"/>
  <c r="W3197" i="1"/>
  <c r="Z3197" i="1"/>
  <c r="Z2999" i="1"/>
  <c r="W2999" i="1"/>
  <c r="Z3386" i="1"/>
  <c r="W3386" i="1"/>
  <c r="Z3254" i="1"/>
  <c r="W3254" i="1"/>
  <c r="W3081" i="1"/>
  <c r="Z3081" i="1"/>
  <c r="W2949" i="1"/>
  <c r="Z2949" i="1"/>
  <c r="Z3497" i="1"/>
  <c r="W3497" i="1"/>
  <c r="W3080" i="1"/>
  <c r="Z3080" i="1"/>
  <c r="Z2948" i="1"/>
  <c r="W2948" i="1"/>
  <c r="W2787" i="1"/>
  <c r="Z2787" i="1"/>
  <c r="Z3390" i="1"/>
  <c r="W3390" i="1"/>
  <c r="W3238" i="1"/>
  <c r="Z3238" i="1"/>
  <c r="W3052" i="1"/>
  <c r="Z3052" i="1"/>
  <c r="W2866" i="1"/>
  <c r="Z2866" i="1"/>
  <c r="W209" i="19"/>
  <c r="Z209" i="19"/>
  <c r="W3403" i="1"/>
  <c r="Z3403" i="1"/>
  <c r="W3194" i="1"/>
  <c r="Z3194" i="1"/>
  <c r="Z3002" i="1"/>
  <c r="W3002" i="1"/>
  <c r="W169" i="19"/>
  <c r="Z169" i="19"/>
  <c r="W3535" i="1"/>
  <c r="Z3535" i="1"/>
  <c r="W3569" i="1"/>
  <c r="Z3569" i="1"/>
  <c r="W217" i="19"/>
  <c r="Z217" i="19"/>
  <c r="W3629" i="1"/>
  <c r="Z3629" i="1"/>
  <c r="Z3533" i="1"/>
  <c r="W3533" i="1"/>
  <c r="W3544" i="1"/>
  <c r="Z3544" i="1"/>
  <c r="Z2978" i="1"/>
  <c r="W2978" i="1"/>
  <c r="W2788" i="1"/>
  <c r="Z2788" i="1"/>
  <c r="Z3651" i="1"/>
  <c r="W3651" i="1"/>
  <c r="Z3503" i="1"/>
  <c r="W3503" i="1"/>
  <c r="W3571" i="1"/>
  <c r="Z3571" i="1"/>
  <c r="W3496" i="1"/>
  <c r="Z3496" i="1"/>
  <c r="Z187" i="19"/>
  <c r="W187" i="19"/>
  <c r="Z3648" i="1"/>
  <c r="W3648" i="1"/>
  <c r="Z3730" i="1"/>
  <c r="W3730" i="1"/>
  <c r="W3775" i="1"/>
  <c r="Z3775" i="1"/>
  <c r="W4079" i="1"/>
  <c r="Z4079" i="1"/>
  <c r="W3546" i="1"/>
  <c r="Z3546" i="1"/>
  <c r="W3698" i="1"/>
  <c r="Z3698" i="1"/>
  <c r="Z3837" i="1"/>
  <c r="W3837" i="1"/>
  <c r="Z3953" i="1"/>
  <c r="W3953" i="1"/>
  <c r="W3523" i="1"/>
  <c r="Z3523" i="1"/>
  <c r="W4068" i="1"/>
  <c r="Z4068" i="1"/>
  <c r="W3681" i="1"/>
  <c r="Z3681" i="1"/>
  <c r="W3752" i="1"/>
  <c r="Z3752" i="1"/>
  <c r="W3815" i="1"/>
  <c r="Z3815" i="1"/>
  <c r="W4064" i="1"/>
  <c r="Z4064" i="1"/>
  <c r="W3591" i="1"/>
  <c r="Z3591" i="1"/>
  <c r="Z3714" i="1"/>
  <c r="W3714" i="1"/>
  <c r="Z3887" i="1"/>
  <c r="W3887" i="1"/>
  <c r="W4224" i="1"/>
  <c r="Z4224" i="1"/>
  <c r="W3741" i="1"/>
  <c r="Z3741" i="1"/>
  <c r="W3759" i="1"/>
  <c r="Z3759" i="1"/>
  <c r="W3990" i="1"/>
  <c r="Z3990" i="1"/>
  <c r="W184" i="19"/>
  <c r="Z184" i="19"/>
  <c r="Z3633" i="1"/>
  <c r="W3633" i="1"/>
  <c r="Z3495" i="1"/>
  <c r="W3495" i="1"/>
  <c r="W3592" i="1"/>
  <c r="Z3592" i="1"/>
  <c r="Z3712" i="1"/>
  <c r="W3712" i="1"/>
  <c r="W3884" i="1"/>
  <c r="Z3884" i="1"/>
  <c r="W4083" i="1"/>
  <c r="Z4083" i="1"/>
  <c r="W4086" i="1"/>
  <c r="Z4086" i="1"/>
  <c r="W3989" i="1"/>
  <c r="Z3989" i="1"/>
  <c r="W4134" i="1"/>
  <c r="Z4134" i="1"/>
  <c r="Z3849" i="1"/>
  <c r="W3849" i="1"/>
  <c r="W3885" i="1"/>
  <c r="Z3885" i="1"/>
  <c r="W3921" i="1"/>
  <c r="Z3921" i="1"/>
  <c r="Z3957" i="1"/>
  <c r="W3957" i="1"/>
  <c r="W4008" i="1"/>
  <c r="Z4008" i="1"/>
  <c r="W4044" i="1"/>
  <c r="Z4044" i="1"/>
  <c r="W4200" i="1"/>
  <c r="Z4200" i="1"/>
  <c r="W4095" i="1"/>
  <c r="Z4095" i="1"/>
  <c r="W3784" i="1"/>
  <c r="Z3784" i="1"/>
  <c r="W3841" i="1"/>
  <c r="Z3841" i="1"/>
  <c r="W3877" i="1"/>
  <c r="Z3877" i="1"/>
  <c r="W3913" i="1"/>
  <c r="Z3913" i="1"/>
  <c r="W3949" i="1"/>
  <c r="Z3949" i="1"/>
  <c r="W4000" i="1"/>
  <c r="Z4000" i="1"/>
  <c r="Z4036" i="1"/>
  <c r="W4036" i="1"/>
  <c r="W4149" i="1"/>
  <c r="Z4149" i="1"/>
  <c r="W4379" i="1"/>
  <c r="Z4379" i="1"/>
  <c r="W4087" i="1"/>
  <c r="Z4087" i="1"/>
  <c r="W4283" i="1"/>
  <c r="Z4283" i="1"/>
  <c r="W4427" i="1"/>
  <c r="Z4427" i="1"/>
  <c r="W4138" i="1"/>
  <c r="Z4138" i="1"/>
  <c r="W4214" i="1"/>
  <c r="Z4214" i="1"/>
  <c r="W4346" i="1"/>
  <c r="Z4346" i="1"/>
  <c r="W4265" i="1"/>
  <c r="Z4265" i="1"/>
  <c r="W4406" i="1"/>
  <c r="Z4406" i="1"/>
  <c r="Z403" i="19"/>
  <c r="W403" i="19"/>
  <c r="W4203" i="1"/>
  <c r="Z4203" i="1"/>
  <c r="W4380" i="1"/>
  <c r="Z4380" i="1"/>
  <c r="Z4130" i="1"/>
  <c r="W4130" i="1"/>
  <c r="W4350" i="1"/>
  <c r="Z4350" i="1"/>
  <c r="W4507" i="1"/>
  <c r="Z4507" i="1"/>
  <c r="W4374" i="1"/>
  <c r="Z4374" i="1"/>
  <c r="Z4098" i="1"/>
  <c r="W4098" i="1"/>
  <c r="W4269" i="1"/>
  <c r="Z4269" i="1"/>
  <c r="W4436" i="1"/>
  <c r="Z4436" i="1"/>
  <c r="W4689" i="1"/>
  <c r="Z4689" i="1"/>
  <c r="W4231" i="1"/>
  <c r="Z4231" i="1"/>
  <c r="W4603" i="1"/>
  <c r="Z4603" i="1"/>
  <c r="Z4163" i="1"/>
  <c r="W4163" i="1"/>
  <c r="W4338" i="1"/>
  <c r="Z4338" i="1"/>
  <c r="Z4578" i="1"/>
  <c r="W4578" i="1"/>
  <c r="Z4322" i="1"/>
  <c r="W4322" i="1"/>
  <c r="W354" i="19"/>
  <c r="Z354" i="19"/>
  <c r="W4199" i="1"/>
  <c r="Z4199" i="1"/>
  <c r="W4398" i="1"/>
  <c r="Z4398" i="1"/>
  <c r="Z274" i="19"/>
  <c r="W274" i="19"/>
  <c r="Z4494" i="1"/>
  <c r="W4494" i="1"/>
  <c r="W4750" i="1"/>
  <c r="Z4750" i="1"/>
  <c r="W4493" i="1"/>
  <c r="Z4493" i="1"/>
  <c r="W4643" i="1"/>
  <c r="Z4643" i="1"/>
  <c r="Z334" i="19"/>
  <c r="W334" i="19"/>
  <c r="W4598" i="1"/>
  <c r="Z4598" i="1"/>
  <c r="W412" i="19"/>
  <c r="Z412" i="19"/>
  <c r="W4426" i="1"/>
  <c r="Z4426" i="1"/>
  <c r="W4462" i="1"/>
  <c r="Z4462" i="1"/>
  <c r="W4653" i="1"/>
  <c r="Z4653" i="1"/>
  <c r="W4327" i="1"/>
  <c r="Z4327" i="1"/>
  <c r="W4363" i="1"/>
  <c r="Z4363" i="1"/>
  <c r="Z4505" i="1"/>
  <c r="W4505" i="1"/>
  <c r="W4690" i="1"/>
  <c r="Z4690" i="1"/>
  <c r="Z4397" i="1"/>
  <c r="W4397" i="1"/>
  <c r="Z4482" i="1"/>
  <c r="W4482" i="1"/>
  <c r="W4701" i="1"/>
  <c r="Z4701" i="1"/>
  <c r="W4479" i="1"/>
  <c r="Z4479" i="1"/>
  <c r="Z333" i="19"/>
  <c r="W333" i="19"/>
  <c r="Z393" i="19"/>
  <c r="W393" i="19"/>
  <c r="Z473" i="19"/>
  <c r="W473" i="19"/>
  <c r="Z320" i="19"/>
  <c r="W320" i="19"/>
  <c r="W4723" i="1"/>
  <c r="Z4723" i="1"/>
  <c r="W4536" i="1"/>
  <c r="Z4536" i="1"/>
  <c r="W413" i="19"/>
  <c r="Z413" i="19"/>
  <c r="W275" i="19"/>
  <c r="Z275" i="19"/>
  <c r="Z419" i="19"/>
  <c r="W419" i="19"/>
  <c r="Z4665" i="1"/>
  <c r="W4665" i="1"/>
  <c r="W4744" i="1"/>
  <c r="Z4744" i="1"/>
  <c r="W4535" i="1"/>
  <c r="Z4535" i="1"/>
  <c r="W424" i="19"/>
  <c r="Z424" i="19"/>
  <c r="W294" i="19"/>
  <c r="Z294" i="19"/>
  <c r="Z406" i="19"/>
  <c r="W406" i="19"/>
  <c r="W258" i="19"/>
  <c r="Z258" i="19"/>
  <c r="W377" i="19"/>
  <c r="Z377" i="19"/>
  <c r="W279" i="19"/>
  <c r="Z279" i="19"/>
  <c r="Z260" i="19"/>
  <c r="W260" i="19"/>
  <c r="W4662" i="1"/>
  <c r="Z4662" i="1"/>
  <c r="W4685" i="1"/>
  <c r="Z4685" i="1"/>
  <c r="W4721" i="1"/>
  <c r="Z4721" i="1"/>
  <c r="Z4757" i="1"/>
  <c r="W4757" i="1"/>
  <c r="W4674" i="1"/>
  <c r="Z4674" i="1"/>
  <c r="Z319" i="19"/>
  <c r="W319" i="19"/>
  <c r="W759" i="1"/>
  <c r="Z759" i="1"/>
  <c r="W224" i="1"/>
  <c r="Z224" i="1"/>
  <c r="W93" i="1"/>
  <c r="Z93" i="1"/>
  <c r="W832" i="1"/>
  <c r="Z832" i="1"/>
  <c r="Z198" i="1"/>
  <c r="W198" i="1"/>
  <c r="W88" i="1"/>
  <c r="Z88" i="1"/>
  <c r="Z351" i="1"/>
  <c r="W351" i="1"/>
  <c r="W316" i="1"/>
  <c r="Z316" i="1"/>
  <c r="W120" i="1"/>
  <c r="Z120" i="1"/>
  <c r="Z341" i="1"/>
  <c r="W341" i="1"/>
  <c r="W271" i="1"/>
  <c r="Z271" i="1"/>
  <c r="Z105" i="1"/>
  <c r="W105" i="1"/>
  <c r="W580" i="1"/>
  <c r="Z580" i="1"/>
  <c r="W282" i="1"/>
  <c r="Z282" i="1"/>
  <c r="Z100" i="1"/>
  <c r="W100" i="1"/>
  <c r="Z193" i="1"/>
  <c r="W193" i="1"/>
  <c r="W60" i="1"/>
  <c r="Z60" i="1"/>
  <c r="Z80" i="1"/>
  <c r="W80" i="1"/>
  <c r="W520" i="1"/>
  <c r="Z520" i="1"/>
  <c r="W367" i="1"/>
  <c r="Z367" i="1"/>
  <c r="W296" i="1"/>
  <c r="Z296" i="1"/>
  <c r="W627" i="1"/>
  <c r="Z627" i="1"/>
  <c r="W406" i="1"/>
  <c r="Z406" i="1"/>
  <c r="W906" i="1"/>
  <c r="Z906" i="1"/>
  <c r="W169" i="1"/>
  <c r="Z169" i="1"/>
  <c r="W709" i="1"/>
  <c r="Z709" i="1"/>
  <c r="W719" i="1"/>
  <c r="Z719" i="1"/>
  <c r="W814" i="1"/>
  <c r="Z814" i="1"/>
  <c r="W431" i="1"/>
  <c r="Z431" i="1"/>
  <c r="W830" i="1"/>
  <c r="Z830" i="1"/>
  <c r="W531" i="1"/>
  <c r="Z531" i="1"/>
  <c r="W451" i="1"/>
  <c r="Z451" i="1"/>
  <c r="Z943" i="1"/>
  <c r="W943" i="1"/>
  <c r="W582" i="1"/>
  <c r="Z582" i="1"/>
  <c r="W265" i="1"/>
  <c r="Z265" i="1"/>
  <c r="W376" i="1"/>
  <c r="Z376" i="1"/>
  <c r="W157" i="1"/>
  <c r="Z157" i="1"/>
  <c r="W399" i="1"/>
  <c r="Z399" i="1"/>
  <c r="W3" i="1"/>
  <c r="Z3" i="1"/>
  <c r="Z134" i="1"/>
  <c r="W134" i="1"/>
  <c r="Z422" i="1"/>
  <c r="W422" i="1"/>
  <c r="W22" i="1"/>
  <c r="Z22" i="1"/>
  <c r="W401" i="1"/>
  <c r="Z401" i="1"/>
  <c r="W313" i="1"/>
  <c r="Z313" i="1"/>
  <c r="W124" i="1"/>
  <c r="Z124" i="1"/>
  <c r="W327" i="1"/>
  <c r="Z327" i="1"/>
  <c r="W52" i="1"/>
  <c r="Z52" i="1"/>
  <c r="W221" i="1"/>
  <c r="Z221" i="1"/>
  <c r="W389" i="1"/>
  <c r="Z389" i="1"/>
  <c r="W601" i="1"/>
  <c r="Z601" i="1"/>
  <c r="W894" i="1"/>
  <c r="Z894" i="1"/>
  <c r="W705" i="1"/>
  <c r="Z705" i="1"/>
  <c r="W279" i="1"/>
  <c r="Z279" i="1"/>
  <c r="Z163" i="1"/>
  <c r="W163" i="1"/>
  <c r="W605" i="1"/>
  <c r="Z605" i="1"/>
  <c r="Z910" i="1"/>
  <c r="W910" i="1"/>
  <c r="W704" i="1"/>
  <c r="Z704" i="1"/>
  <c r="W1301" i="1"/>
  <c r="Z1301" i="1"/>
  <c r="W548" i="1"/>
  <c r="Z548" i="1"/>
  <c r="Z853" i="1"/>
  <c r="W853" i="1"/>
  <c r="Z714" i="1"/>
  <c r="W714" i="1"/>
  <c r="Z1076" i="1"/>
  <c r="W1076" i="1"/>
  <c r="W523" i="1"/>
  <c r="Z523" i="1"/>
  <c r="W809" i="1"/>
  <c r="Z809" i="1"/>
  <c r="W664" i="1"/>
  <c r="Z664" i="1"/>
  <c r="W309" i="1"/>
  <c r="Z309" i="1"/>
  <c r="W426" i="1"/>
  <c r="Z426" i="1"/>
  <c r="W639" i="1"/>
  <c r="Z639" i="1"/>
  <c r="W479" i="1"/>
  <c r="Z479" i="1"/>
  <c r="W796" i="1"/>
  <c r="Z796" i="1"/>
  <c r="W912" i="1"/>
  <c r="Z912" i="1"/>
  <c r="Z623" i="1"/>
  <c r="W623" i="1"/>
  <c r="W522" i="1"/>
  <c r="Z522" i="1"/>
  <c r="W784" i="1"/>
  <c r="Z784" i="1"/>
  <c r="Z685" i="1"/>
  <c r="W685" i="1"/>
  <c r="Z633" i="1"/>
  <c r="W633" i="1"/>
  <c r="W897" i="1"/>
  <c r="Z897" i="1"/>
  <c r="W740" i="1"/>
  <c r="Z740" i="1"/>
  <c r="W930" i="1"/>
  <c r="Z930" i="1"/>
  <c r="W228" i="1"/>
  <c r="Z228" i="1"/>
  <c r="W343" i="1"/>
  <c r="Z343" i="1"/>
  <c r="W577" i="1"/>
  <c r="Z577" i="1"/>
  <c r="Z457" i="1"/>
  <c r="W457" i="1"/>
  <c r="Z745" i="1"/>
  <c r="W745" i="1"/>
  <c r="W1359" i="1"/>
  <c r="Z1359" i="1"/>
  <c r="W254" i="1"/>
  <c r="Z254" i="1"/>
  <c r="W424" i="1"/>
  <c r="Z424" i="1"/>
  <c r="W535" i="1"/>
  <c r="Z535" i="1"/>
  <c r="W861" i="1"/>
  <c r="Z861" i="1"/>
  <c r="W722" i="1"/>
  <c r="Z722" i="1"/>
  <c r="Z1231" i="1"/>
  <c r="W1231" i="1"/>
  <c r="W755" i="1"/>
  <c r="Z755" i="1"/>
  <c r="W1055" i="1"/>
  <c r="Z1055" i="1"/>
  <c r="W534" i="1"/>
  <c r="Z534" i="1"/>
  <c r="Z827" i="1"/>
  <c r="W827" i="1"/>
  <c r="W650" i="1"/>
  <c r="Z650" i="1"/>
  <c r="W970" i="1"/>
  <c r="Z970" i="1"/>
  <c r="W1045" i="1"/>
  <c r="Z1045" i="1"/>
  <c r="W1656" i="1"/>
  <c r="Z1656" i="1"/>
  <c r="Z1302" i="1"/>
  <c r="W1302" i="1"/>
  <c r="W1001" i="1"/>
  <c r="Z1001" i="1"/>
  <c r="W1643" i="1"/>
  <c r="Z1643" i="1"/>
  <c r="Z1339" i="1"/>
  <c r="W1339" i="1"/>
  <c r="Z947" i="1"/>
  <c r="W947" i="1"/>
  <c r="Z1006" i="1"/>
  <c r="W1006" i="1"/>
  <c r="W1673" i="1"/>
  <c r="Z1673" i="1"/>
  <c r="W1406" i="1"/>
  <c r="Z1406" i="1"/>
  <c r="Z1852" i="1"/>
  <c r="W1852" i="1"/>
  <c r="W1059" i="1"/>
  <c r="Z1059" i="1"/>
  <c r="Z1652" i="1"/>
  <c r="W1652" i="1"/>
  <c r="Z1367" i="1"/>
  <c r="W1367" i="1"/>
  <c r="Z1186" i="1"/>
  <c r="W1186" i="1"/>
  <c r="W1571" i="1"/>
  <c r="Z1571" i="1"/>
  <c r="W1259" i="1"/>
  <c r="Z1259" i="1"/>
  <c r="W1097" i="1"/>
  <c r="Z1097" i="1"/>
  <c r="Z1671" i="1"/>
  <c r="W1671" i="1"/>
  <c r="W1404" i="1"/>
  <c r="Z1404" i="1"/>
  <c r="W833" i="1"/>
  <c r="Z833" i="1"/>
  <c r="W706" i="1"/>
  <c r="Z706" i="1"/>
  <c r="W1123" i="1"/>
  <c r="Z1123" i="1"/>
  <c r="Z1015" i="1"/>
  <c r="W1015" i="1"/>
  <c r="W1670" i="1"/>
  <c r="Z1670" i="1"/>
  <c r="W1365" i="1"/>
  <c r="Z1365" i="1"/>
  <c r="W1063" i="1"/>
  <c r="Z1063" i="1"/>
  <c r="Z1688" i="1"/>
  <c r="W1688" i="1"/>
  <c r="W1324" i="1"/>
  <c r="Z1324" i="1"/>
  <c r="Z5" i="19"/>
  <c r="W5" i="19"/>
  <c r="Z1074" i="1"/>
  <c r="W1074" i="1"/>
  <c r="Z1134" i="1"/>
  <c r="W1134" i="1"/>
  <c r="W1568" i="1"/>
  <c r="Z1568" i="1"/>
  <c r="Z1235" i="1"/>
  <c r="W1235" i="1"/>
  <c r="W1041" i="1"/>
  <c r="Z1041" i="1"/>
  <c r="W1657" i="1"/>
  <c r="Z1657" i="1"/>
  <c r="Z1410" i="1"/>
  <c r="W1410" i="1"/>
  <c r="Z1073" i="1"/>
  <c r="W1073" i="1"/>
  <c r="Z1158" i="1"/>
  <c r="W1158" i="1"/>
  <c r="W1586" i="1"/>
  <c r="Z1586" i="1"/>
  <c r="W1312" i="1"/>
  <c r="Z1312" i="1"/>
  <c r="W1167" i="1"/>
  <c r="Z1167" i="1"/>
  <c r="W1711" i="1"/>
  <c r="Z1711" i="1"/>
  <c r="W1506" i="1"/>
  <c r="Z1506" i="1"/>
  <c r="Z1360" i="1"/>
  <c r="W1360" i="1"/>
  <c r="W1221" i="1"/>
  <c r="Z1221" i="1"/>
  <c r="W2070" i="1"/>
  <c r="Z2070" i="1"/>
  <c r="W1685" i="1"/>
  <c r="Z1685" i="1"/>
  <c r="W1580" i="1"/>
  <c r="Z1580" i="1"/>
  <c r="W1472" i="1"/>
  <c r="Z1472" i="1"/>
  <c r="W1316" i="1"/>
  <c r="Z1316" i="1"/>
  <c r="Z1849" i="1"/>
  <c r="W1849" i="1"/>
  <c r="W1874" i="1"/>
  <c r="Z1874" i="1"/>
  <c r="W1759" i="1"/>
  <c r="Z1759" i="1"/>
  <c r="W1654" i="1"/>
  <c r="Z1654" i="1"/>
  <c r="Z1530" i="1"/>
  <c r="W1530" i="1"/>
  <c r="W1431" i="1"/>
  <c r="Z1431" i="1"/>
  <c r="Z1282" i="1"/>
  <c r="W1282" i="1"/>
  <c r="W1848" i="1"/>
  <c r="Z1848" i="1"/>
  <c r="W1920" i="1"/>
  <c r="Z1920" i="1"/>
  <c r="Z1738" i="1"/>
  <c r="W1738" i="1"/>
  <c r="W1584" i="1"/>
  <c r="Z1584" i="1"/>
  <c r="W1445" i="1"/>
  <c r="Z1445" i="1"/>
  <c r="W1320" i="1"/>
  <c r="Z1320" i="1"/>
  <c r="W1190" i="1"/>
  <c r="Z1190" i="1"/>
  <c r="W2096" i="1"/>
  <c r="Z2096" i="1"/>
  <c r="W1963" i="1"/>
  <c r="Z1963" i="1"/>
  <c r="W2038" i="1"/>
  <c r="Z2038" i="1"/>
  <c r="W1668" i="1"/>
  <c r="Z1668" i="1"/>
  <c r="W1484" i="1"/>
  <c r="Z1484" i="1"/>
  <c r="W1313" i="1"/>
  <c r="Z1313" i="1"/>
  <c r="Z1886" i="1"/>
  <c r="W1886" i="1"/>
  <c r="W1833" i="1"/>
  <c r="Z1833" i="1"/>
  <c r="W1751" i="1"/>
  <c r="Z1751" i="1"/>
  <c r="W1641" i="1"/>
  <c r="Z1641" i="1"/>
  <c r="W1488" i="1"/>
  <c r="Z1488" i="1"/>
  <c r="Z1342" i="1"/>
  <c r="W1342" i="1"/>
  <c r="W1869" i="1"/>
  <c r="Z1869" i="1"/>
  <c r="W1808" i="1"/>
  <c r="Z1808" i="1"/>
  <c r="Z2152" i="1"/>
  <c r="W2152" i="1"/>
  <c r="W1990" i="1"/>
  <c r="Z1990" i="1"/>
  <c r="W2756" i="1"/>
  <c r="Z2756" i="1"/>
  <c r="W2595" i="1"/>
  <c r="Z2595" i="1"/>
  <c r="W2273" i="1"/>
  <c r="Z2273" i="1"/>
  <c r="Z2780" i="1"/>
  <c r="W2780" i="1"/>
  <c r="W2577" i="1"/>
  <c r="Z2577" i="1"/>
  <c r="W2194" i="1"/>
  <c r="Z2194" i="1"/>
  <c r="Z1839" i="1"/>
  <c r="W1839" i="1"/>
  <c r="Z2035" i="1"/>
  <c r="W2035" i="1"/>
  <c r="Z1929" i="1"/>
  <c r="W1929" i="1"/>
  <c r="W2613" i="1"/>
  <c r="Z2613" i="1"/>
  <c r="W2529" i="1"/>
  <c r="Z2529" i="1"/>
  <c r="W2244" i="1"/>
  <c r="Z2244" i="1"/>
  <c r="W39" i="19"/>
  <c r="Z39" i="19"/>
  <c r="Z2575" i="1"/>
  <c r="W2575" i="1"/>
  <c r="Z2283" i="1"/>
  <c r="W2283" i="1"/>
  <c r="W1251" i="1"/>
  <c r="Z1251" i="1"/>
  <c r="W2166" i="1"/>
  <c r="Z2166" i="1"/>
  <c r="W2064" i="1"/>
  <c r="Z2064" i="1"/>
  <c r="W1953" i="1"/>
  <c r="Z1953" i="1"/>
  <c r="W2653" i="1"/>
  <c r="Z2653" i="1"/>
  <c r="W2282" i="1"/>
  <c r="Z2282" i="1"/>
  <c r="W2771" i="1"/>
  <c r="Z2771" i="1"/>
  <c r="Z2619" i="1"/>
  <c r="W2619" i="1"/>
  <c r="W2308" i="1"/>
  <c r="Z2308" i="1"/>
  <c r="W2160" i="1"/>
  <c r="Z2160" i="1"/>
  <c r="Z2033" i="1"/>
  <c r="W2033" i="1"/>
  <c r="W2700" i="1"/>
  <c r="Z2700" i="1"/>
  <c r="W2423" i="1"/>
  <c r="Z2423" i="1"/>
  <c r="Z96" i="19"/>
  <c r="W96" i="19"/>
  <c r="W1866" i="1"/>
  <c r="Z1866" i="1"/>
  <c r="W2149" i="1"/>
  <c r="Z2149" i="1"/>
  <c r="W2007" i="1"/>
  <c r="Z2007" i="1"/>
  <c r="W2764" i="1"/>
  <c r="Z2764" i="1"/>
  <c r="W2599" i="1"/>
  <c r="Z2599" i="1"/>
  <c r="Z2199" i="1"/>
  <c r="W2199" i="1"/>
  <c r="W1815" i="1"/>
  <c r="Z1815" i="1"/>
  <c r="Z2032" i="1"/>
  <c r="W2032" i="1"/>
  <c r="Z2776" i="1"/>
  <c r="W2776" i="1"/>
  <c r="Z2562" i="1"/>
  <c r="W2562" i="1"/>
  <c r="Z2211" i="1"/>
  <c r="W2211" i="1"/>
  <c r="W2134" i="1"/>
  <c r="Z2134" i="1"/>
  <c r="W2022" i="1"/>
  <c r="Z2022" i="1"/>
  <c r="W2757" i="1"/>
  <c r="Z2757" i="1"/>
  <c r="Z2467" i="1"/>
  <c r="W2467" i="1"/>
  <c r="Z62" i="19"/>
  <c r="W62" i="19"/>
  <c r="W2107" i="1"/>
  <c r="Z2107" i="1"/>
  <c r="W1980" i="1"/>
  <c r="Z1980" i="1"/>
  <c r="W2675" i="1"/>
  <c r="Z2675" i="1"/>
  <c r="Z2354" i="1"/>
  <c r="W2354" i="1"/>
  <c r="W2523" i="1"/>
  <c r="Z2523" i="1"/>
  <c r="W2313" i="1"/>
  <c r="Z2313" i="1"/>
  <c r="Z90" i="19"/>
  <c r="W90" i="19"/>
  <c r="W2650" i="1"/>
  <c r="Z2650" i="1"/>
  <c r="Z2407" i="1"/>
  <c r="W2407" i="1"/>
  <c r="W106" i="19"/>
  <c r="Z106" i="19"/>
  <c r="Z2674" i="1"/>
  <c r="W2674" i="1"/>
  <c r="W2533" i="1"/>
  <c r="Z2533" i="1"/>
  <c r="W2340" i="1"/>
  <c r="Z2340" i="1"/>
  <c r="W103" i="19"/>
  <c r="Z103" i="19"/>
  <c r="W2436" i="1"/>
  <c r="Z2436" i="1"/>
  <c r="W145" i="19"/>
  <c r="Z145" i="19"/>
  <c r="W2782" i="1"/>
  <c r="Z2782" i="1"/>
  <c r="W2641" i="1"/>
  <c r="Z2641" i="1"/>
  <c r="W2442" i="1"/>
  <c r="Z2442" i="1"/>
  <c r="Z2292" i="1"/>
  <c r="W2292" i="1"/>
  <c r="W3131" i="1"/>
  <c r="Z3131" i="1"/>
  <c r="W2961" i="1"/>
  <c r="Z2961" i="1"/>
  <c r="W2448" i="1"/>
  <c r="Z2448" i="1"/>
  <c r="W2328" i="1"/>
  <c r="Z2328" i="1"/>
  <c r="W2178" i="1"/>
  <c r="Z2178" i="1"/>
  <c r="W3173" i="1"/>
  <c r="Z3173" i="1"/>
  <c r="W3288" i="1"/>
  <c r="Z3288" i="1"/>
  <c r="W3143" i="1"/>
  <c r="Z3143" i="1"/>
  <c r="W2597" i="1"/>
  <c r="Z2597" i="1"/>
  <c r="Z2486" i="1"/>
  <c r="W2486" i="1"/>
  <c r="W2356" i="1"/>
  <c r="Z2356" i="1"/>
  <c r="W2177" i="1"/>
  <c r="Z2177" i="1"/>
  <c r="Z2790" i="1"/>
  <c r="W2790" i="1"/>
  <c r="W2885" i="1"/>
  <c r="Z2885" i="1"/>
  <c r="W2784" i="1"/>
  <c r="Z2784" i="1"/>
  <c r="W2611" i="1"/>
  <c r="Z2611" i="1"/>
  <c r="Z2495" i="1"/>
  <c r="W2495" i="1"/>
  <c r="W2295" i="1"/>
  <c r="Z2295" i="1"/>
  <c r="W2181" i="1"/>
  <c r="Z2181" i="1"/>
  <c r="W3448" i="1"/>
  <c r="Z3448" i="1"/>
  <c r="W3477" i="1"/>
  <c r="Z3477" i="1"/>
  <c r="W2474" i="1"/>
  <c r="Z2474" i="1"/>
  <c r="W2353" i="1"/>
  <c r="Z2353" i="1"/>
  <c r="W2216" i="1"/>
  <c r="Z2216" i="1"/>
  <c r="Z58" i="19"/>
  <c r="W58" i="19"/>
  <c r="Z3026" i="1"/>
  <c r="W3026" i="1"/>
  <c r="Z3398" i="1"/>
  <c r="W3398" i="1"/>
  <c r="W3232" i="1"/>
  <c r="Z3232" i="1"/>
  <c r="W2947" i="1"/>
  <c r="Z2947" i="1"/>
  <c r="W3440" i="1"/>
  <c r="Z3440" i="1"/>
  <c r="Z3320" i="1"/>
  <c r="W3320" i="1"/>
  <c r="Z3107" i="1"/>
  <c r="W3107" i="1"/>
  <c r="W3196" i="1"/>
  <c r="Z3196" i="1"/>
  <c r="W2864" i="1"/>
  <c r="Z2864" i="1"/>
  <c r="W3325" i="1"/>
  <c r="Z3325" i="1"/>
  <c r="W3147" i="1"/>
  <c r="Z3147" i="1"/>
  <c r="W2917" i="1"/>
  <c r="Z2917" i="1"/>
  <c r="W3395" i="1"/>
  <c r="Z3395" i="1"/>
  <c r="W3115" i="1"/>
  <c r="Z3115" i="1"/>
  <c r="W3425" i="1"/>
  <c r="Z3425" i="1"/>
  <c r="W3155" i="1"/>
  <c r="Z3155" i="1"/>
  <c r="W3316" i="1"/>
  <c r="Z3316" i="1"/>
  <c r="W3079" i="1"/>
  <c r="Z3079" i="1"/>
  <c r="W2791" i="1"/>
  <c r="Z2791" i="1"/>
  <c r="W3035" i="1"/>
  <c r="Z3035" i="1"/>
  <c r="W2837" i="1"/>
  <c r="Z2837" i="1"/>
  <c r="W2981" i="1"/>
  <c r="Z2981" i="1"/>
  <c r="W3251" i="1"/>
  <c r="Z3251" i="1"/>
  <c r="Z2995" i="1"/>
  <c r="W2995" i="1"/>
  <c r="W3210" i="1"/>
  <c r="Z3210" i="1"/>
  <c r="Z2970" i="1"/>
  <c r="W2970" i="1"/>
  <c r="W2817" i="1"/>
  <c r="Z2817" i="1"/>
  <c r="Z3183" i="1"/>
  <c r="W3183" i="1"/>
  <c r="W2938" i="1"/>
  <c r="Z2938" i="1"/>
  <c r="W3381" i="1"/>
  <c r="Z3381" i="1"/>
  <c r="W3244" i="1"/>
  <c r="Z3244" i="1"/>
  <c r="W3067" i="1"/>
  <c r="Z3067" i="1"/>
  <c r="W2929" i="1"/>
  <c r="Z2929" i="1"/>
  <c r="W3616" i="1"/>
  <c r="Z3616" i="1"/>
  <c r="Z3066" i="1"/>
  <c r="W3066" i="1"/>
  <c r="W2933" i="1"/>
  <c r="Z2933" i="1"/>
  <c r="W185" i="19"/>
  <c r="Z185" i="19"/>
  <c r="W3365" i="1"/>
  <c r="Z3365" i="1"/>
  <c r="W3228" i="1"/>
  <c r="Z3228" i="1"/>
  <c r="Z3047" i="1"/>
  <c r="W3047" i="1"/>
  <c r="W2861" i="1"/>
  <c r="Z2861" i="1"/>
  <c r="W178" i="19"/>
  <c r="Z178" i="19"/>
  <c r="W3383" i="1"/>
  <c r="Z3383" i="1"/>
  <c r="W3184" i="1"/>
  <c r="Z3184" i="1"/>
  <c r="W2997" i="1"/>
  <c r="Z2997" i="1"/>
  <c r="W3532" i="1"/>
  <c r="Z3532" i="1"/>
  <c r="W3553" i="1"/>
  <c r="Z3553" i="1"/>
  <c r="W3613" i="1"/>
  <c r="Z3613" i="1"/>
  <c r="W3641" i="1"/>
  <c r="Z3641" i="1"/>
  <c r="W3540" i="1"/>
  <c r="Z3540" i="1"/>
  <c r="W3570" i="1"/>
  <c r="Z3570" i="1"/>
  <c r="W2973" i="1"/>
  <c r="Z2973" i="1"/>
  <c r="W211" i="19"/>
  <c r="Z211" i="19"/>
  <c r="W3663" i="1"/>
  <c r="Z3663" i="1"/>
  <c r="Z3515" i="1"/>
  <c r="W3515" i="1"/>
  <c r="W3615" i="1"/>
  <c r="Z3615" i="1"/>
  <c r="W3508" i="1"/>
  <c r="Z3508" i="1"/>
  <c r="Z180" i="19"/>
  <c r="W180" i="19"/>
  <c r="W3685" i="1"/>
  <c r="Z3685" i="1"/>
  <c r="W3742" i="1"/>
  <c r="Z3742" i="1"/>
  <c r="Z3792" i="1"/>
  <c r="W3792" i="1"/>
  <c r="W4177" i="1"/>
  <c r="Z4177" i="1"/>
  <c r="W3549" i="1"/>
  <c r="Z3549" i="1"/>
  <c r="W3733" i="1"/>
  <c r="Z3733" i="1"/>
  <c r="W3854" i="1"/>
  <c r="Z3854" i="1"/>
  <c r="Z3962" i="1"/>
  <c r="W3962" i="1"/>
  <c r="W3564" i="1"/>
  <c r="Z3564" i="1"/>
  <c r="W4076" i="1"/>
  <c r="Z4076" i="1"/>
  <c r="W3684" i="1"/>
  <c r="Z3684" i="1"/>
  <c r="Z3755" i="1"/>
  <c r="W3755" i="1"/>
  <c r="W3822" i="1"/>
  <c r="Z3822" i="1"/>
  <c r="W4206" i="1"/>
  <c r="Z4206" i="1"/>
  <c r="W3594" i="1"/>
  <c r="Z3594" i="1"/>
  <c r="Z3717" i="1"/>
  <c r="W3717" i="1"/>
  <c r="W3896" i="1"/>
  <c r="Z3896" i="1"/>
  <c r="W3521" i="1"/>
  <c r="Z3521" i="1"/>
  <c r="W3780" i="1"/>
  <c r="Z3780" i="1"/>
  <c r="W3762" i="1"/>
  <c r="Z3762" i="1"/>
  <c r="Z3998" i="1"/>
  <c r="W3998" i="1"/>
  <c r="W3636" i="1"/>
  <c r="Z3636" i="1"/>
  <c r="W3498" i="1"/>
  <c r="Z3498" i="1"/>
  <c r="W3595" i="1"/>
  <c r="Z3595" i="1"/>
  <c r="W3715" i="1"/>
  <c r="Z3715" i="1"/>
  <c r="Z3893" i="1"/>
  <c r="W3893" i="1"/>
  <c r="W3739" i="1"/>
  <c r="Z3739" i="1"/>
  <c r="W4133" i="1"/>
  <c r="Z4133" i="1"/>
  <c r="W3992" i="1"/>
  <c r="Z3992" i="1"/>
  <c r="W4143" i="1"/>
  <c r="Z4143" i="1"/>
  <c r="W3852" i="1"/>
  <c r="Z3852" i="1"/>
  <c r="W3888" i="1"/>
  <c r="Z3888" i="1"/>
  <c r="W3924" i="1"/>
  <c r="Z3924" i="1"/>
  <c r="Z3960" i="1"/>
  <c r="W3960" i="1"/>
  <c r="Z4011" i="1"/>
  <c r="W4011" i="1"/>
  <c r="W4047" i="1"/>
  <c r="Z4047" i="1"/>
  <c r="W4232" i="1"/>
  <c r="Z4232" i="1"/>
  <c r="W4097" i="1"/>
  <c r="Z4097" i="1"/>
  <c r="Z3994" i="1"/>
  <c r="W3994" i="1"/>
  <c r="W3844" i="1"/>
  <c r="Z3844" i="1"/>
  <c r="Z3880" i="1"/>
  <c r="W3880" i="1"/>
  <c r="W3916" i="1"/>
  <c r="Z3916" i="1"/>
  <c r="W3952" i="1"/>
  <c r="Z3952" i="1"/>
  <c r="W4003" i="1"/>
  <c r="Z4003" i="1"/>
  <c r="Z4039" i="1"/>
  <c r="W4039" i="1"/>
  <c r="W4158" i="1"/>
  <c r="Z4158" i="1"/>
  <c r="W4395" i="1"/>
  <c r="Z4395" i="1"/>
  <c r="W4090" i="1"/>
  <c r="Z4090" i="1"/>
  <c r="W4286" i="1"/>
  <c r="Z4286" i="1"/>
  <c r="W4434" i="1"/>
  <c r="Z4434" i="1"/>
  <c r="W4141" i="1"/>
  <c r="Z4141" i="1"/>
  <c r="W4217" i="1"/>
  <c r="Z4217" i="1"/>
  <c r="W4359" i="1"/>
  <c r="Z4359" i="1"/>
  <c r="W4268" i="1"/>
  <c r="Z4268" i="1"/>
  <c r="W4413" i="1"/>
  <c r="Z4413" i="1"/>
  <c r="W322" i="19"/>
  <c r="Z322" i="19"/>
  <c r="W4230" i="1"/>
  <c r="Z4230" i="1"/>
  <c r="W4396" i="1"/>
  <c r="Z4396" i="1"/>
  <c r="W4162" i="1"/>
  <c r="Z4162" i="1"/>
  <c r="W4377" i="1"/>
  <c r="Z4377" i="1"/>
  <c r="W4488" i="1"/>
  <c r="Z4488" i="1"/>
  <c r="W4387" i="1"/>
  <c r="Z4387" i="1"/>
  <c r="W4101" i="1"/>
  <c r="Z4101" i="1"/>
  <c r="W4299" i="1"/>
  <c r="Z4299" i="1"/>
  <c r="W4443" i="1"/>
  <c r="Z4443" i="1"/>
  <c r="W4113" i="1"/>
  <c r="Z4113" i="1"/>
  <c r="Z4234" i="1"/>
  <c r="W4234" i="1"/>
  <c r="Z4590" i="1"/>
  <c r="W4590" i="1"/>
  <c r="W4204" i="1"/>
  <c r="Z4204" i="1"/>
  <c r="W4361" i="1"/>
  <c r="Z4361" i="1"/>
  <c r="W4534" i="1"/>
  <c r="Z4534" i="1"/>
  <c r="Z4335" i="1"/>
  <c r="W4335" i="1"/>
  <c r="W278" i="19"/>
  <c r="Z278" i="19"/>
  <c r="W4267" i="1"/>
  <c r="Z4267" i="1"/>
  <c r="W4412" i="1"/>
  <c r="Z4412" i="1"/>
  <c r="Z4671" i="1"/>
  <c r="W4671" i="1"/>
  <c r="W4648" i="1"/>
  <c r="Z4648" i="1"/>
  <c r="W4774" i="1"/>
  <c r="Z4774" i="1"/>
  <c r="W4472" i="1"/>
  <c r="Z4472" i="1"/>
  <c r="Z4638" i="1"/>
  <c r="W4638" i="1"/>
  <c r="W301" i="19"/>
  <c r="Z301" i="19"/>
  <c r="W4593" i="1"/>
  <c r="Z4593" i="1"/>
  <c r="W390" i="19"/>
  <c r="Z390" i="19"/>
  <c r="W4429" i="1"/>
  <c r="Z4429" i="1"/>
  <c r="W4642" i="1"/>
  <c r="Z4642" i="1"/>
  <c r="Z463" i="19"/>
  <c r="W463" i="19"/>
  <c r="W4330" i="1"/>
  <c r="Z4330" i="1"/>
  <c r="W4636" i="1"/>
  <c r="Z4636" i="1"/>
  <c r="W4498" i="1"/>
  <c r="Z4498" i="1"/>
  <c r="W4714" i="1"/>
  <c r="Z4714" i="1"/>
  <c r="W4400" i="1"/>
  <c r="Z4400" i="1"/>
  <c r="W4468" i="1"/>
  <c r="Z4468" i="1"/>
  <c r="Z4725" i="1"/>
  <c r="W4725" i="1"/>
  <c r="W4464" i="1"/>
  <c r="Z4464" i="1"/>
  <c r="W311" i="19"/>
  <c r="Z311" i="19"/>
  <c r="Z382" i="19"/>
  <c r="W382" i="19"/>
  <c r="Z466" i="19"/>
  <c r="W466" i="19"/>
  <c r="Z309" i="19"/>
  <c r="W309" i="19"/>
  <c r="W4731" i="1"/>
  <c r="Z4731" i="1"/>
  <c r="W4532" i="1"/>
  <c r="Z4532" i="1"/>
  <c r="W401" i="19"/>
  <c r="Z401" i="19"/>
  <c r="Z262" i="19"/>
  <c r="W262" i="19"/>
  <c r="W407" i="19"/>
  <c r="Z407" i="19"/>
  <c r="W4680" i="1"/>
  <c r="Z4680" i="1"/>
  <c r="Z4752" i="1"/>
  <c r="W4752" i="1"/>
  <c r="W4531" i="1"/>
  <c r="Z4531" i="1"/>
  <c r="Z418" i="19"/>
  <c r="W418" i="19"/>
  <c r="W284" i="19"/>
  <c r="Z284" i="19"/>
  <c r="W397" i="19"/>
  <c r="Z397" i="19"/>
  <c r="Z248" i="19"/>
  <c r="W248" i="19"/>
  <c r="W366" i="19"/>
  <c r="Z366" i="19"/>
  <c r="W267" i="19"/>
  <c r="Z267" i="19"/>
  <c r="W251" i="19"/>
  <c r="Z251" i="19"/>
  <c r="W4669" i="1"/>
  <c r="Z4669" i="1"/>
  <c r="W4688" i="1"/>
  <c r="Z4688" i="1"/>
  <c r="W4724" i="1"/>
  <c r="Z4724" i="1"/>
  <c r="W4760" i="1"/>
  <c r="Z4760" i="1"/>
  <c r="W4791" i="1"/>
  <c r="Z4791" i="1"/>
  <c r="W4788" i="1"/>
  <c r="Z4788" i="1"/>
  <c r="W310" i="19"/>
  <c r="Z310" i="19"/>
  <c r="W538" i="1"/>
  <c r="Z538" i="1"/>
  <c r="Z232" i="1"/>
  <c r="W232" i="1"/>
  <c r="W104" i="1"/>
  <c r="Z104" i="1"/>
  <c r="W899" i="1"/>
  <c r="Z899" i="1"/>
  <c r="W206" i="1"/>
  <c r="Z206" i="1"/>
  <c r="W131" i="1"/>
  <c r="Z131" i="1"/>
  <c r="W362" i="1"/>
  <c r="Z362" i="1"/>
  <c r="W6" i="1"/>
  <c r="Z6" i="1"/>
  <c r="Z126" i="1"/>
  <c r="W126" i="1"/>
  <c r="W352" i="1"/>
  <c r="Z352" i="1"/>
  <c r="Z290" i="1"/>
  <c r="W290" i="1"/>
  <c r="W137" i="1"/>
  <c r="Z137" i="1"/>
  <c r="W331" i="1"/>
  <c r="Z331" i="1"/>
  <c r="Z291" i="1"/>
  <c r="W291" i="1"/>
  <c r="W116" i="1"/>
  <c r="Z116" i="1"/>
  <c r="W210" i="1"/>
  <c r="Z210" i="1"/>
  <c r="W101" i="1"/>
  <c r="Z101" i="1"/>
  <c r="Z138" i="1"/>
  <c r="W138" i="1"/>
  <c r="Z373" i="1"/>
  <c r="W373" i="1"/>
  <c r="W302" i="1"/>
  <c r="Z302" i="1"/>
  <c r="Z285" i="1"/>
  <c r="W285" i="1"/>
  <c r="W347" i="1"/>
  <c r="Z347" i="1"/>
  <c r="Z47" i="1"/>
  <c r="W47" i="1"/>
  <c r="W606" i="1"/>
  <c r="Z606" i="1"/>
  <c r="W305" i="1"/>
  <c r="Z305" i="1"/>
  <c r="W466" i="1"/>
  <c r="Z466" i="1"/>
  <c r="W574" i="1"/>
  <c r="Z574" i="1"/>
  <c r="W1116" i="1"/>
  <c r="Z1116" i="1"/>
  <c r="W314" i="1"/>
  <c r="Z314" i="1"/>
  <c r="W483" i="1"/>
  <c r="Z483" i="1"/>
  <c r="W642" i="1"/>
  <c r="Z642" i="1"/>
  <c r="W801" i="1"/>
  <c r="Z801" i="1"/>
  <c r="W751" i="1"/>
  <c r="Z751" i="1"/>
  <c r="W360" i="1"/>
  <c r="Z360" i="1"/>
  <c r="W997" i="1"/>
  <c r="Z997" i="1"/>
  <c r="P24" i="13"/>
  <c r="V24" i="13" s="1"/>
  <c r="W24" i="13" s="1"/>
  <c r="P13" i="13"/>
  <c r="V13" i="13" s="1"/>
  <c r="W13" i="13" s="1"/>
  <c r="P8" i="13"/>
  <c r="V8" i="13" s="1"/>
  <c r="W8" i="13" s="1"/>
  <c r="W387" i="1"/>
  <c r="Z387" i="1"/>
  <c r="W21" i="1"/>
  <c r="Z21" i="1"/>
  <c r="W961" i="1"/>
  <c r="Z961" i="1"/>
  <c r="Z421" i="1"/>
  <c r="W421" i="1"/>
  <c r="Z9" i="1"/>
  <c r="W9" i="1"/>
  <c r="W149" i="1"/>
  <c r="Z149" i="1"/>
  <c r="W433" i="1"/>
  <c r="Z433" i="1"/>
  <c r="W46" i="1"/>
  <c r="Z46" i="1"/>
  <c r="W423" i="1"/>
  <c r="Z423" i="1"/>
  <c r="W28" i="1"/>
  <c r="Z28" i="1"/>
  <c r="W135" i="1"/>
  <c r="Z135" i="1"/>
  <c r="W359" i="1"/>
  <c r="Z359" i="1"/>
  <c r="W57" i="1"/>
  <c r="Z57" i="1"/>
  <c r="W216" i="1"/>
  <c r="Z216" i="1"/>
  <c r="W378" i="1"/>
  <c r="Z378" i="1"/>
  <c r="W585" i="1"/>
  <c r="Z585" i="1"/>
  <c r="W877" i="1"/>
  <c r="Z877" i="1"/>
  <c r="Z699" i="1"/>
  <c r="W699" i="1"/>
  <c r="W273" i="1"/>
  <c r="Z273" i="1"/>
  <c r="W158" i="1"/>
  <c r="Z158" i="1"/>
  <c r="W600" i="1"/>
  <c r="Z600" i="1"/>
  <c r="Z893" i="1"/>
  <c r="W893" i="1"/>
  <c r="W698" i="1"/>
  <c r="Z698" i="1"/>
  <c r="W453" i="1"/>
  <c r="Z453" i="1"/>
  <c r="Z532" i="1"/>
  <c r="W532" i="1"/>
  <c r="W842" i="1"/>
  <c r="Z842" i="1"/>
  <c r="W692" i="1"/>
  <c r="Z692" i="1"/>
  <c r="W1043" i="1"/>
  <c r="Z1043" i="1"/>
  <c r="W503" i="1"/>
  <c r="Z503" i="1"/>
  <c r="W780" i="1"/>
  <c r="Z780" i="1"/>
  <c r="Z926" i="1"/>
  <c r="W926" i="1"/>
  <c r="Z304" i="1"/>
  <c r="W304" i="1"/>
  <c r="W420" i="1"/>
  <c r="Z420" i="1"/>
  <c r="Z634" i="1"/>
  <c r="W634" i="1"/>
  <c r="W474" i="1"/>
  <c r="Z474" i="1"/>
  <c r="W790" i="1"/>
  <c r="Z790" i="1"/>
  <c r="W944" i="1"/>
  <c r="Z944" i="1"/>
  <c r="W619" i="1"/>
  <c r="Z619" i="1"/>
  <c r="W507" i="1"/>
  <c r="Z507" i="1"/>
  <c r="W774" i="1"/>
  <c r="Z774" i="1"/>
  <c r="Z663" i="1"/>
  <c r="W663" i="1"/>
  <c r="W603" i="1"/>
  <c r="Z603" i="1"/>
  <c r="Z891" i="1"/>
  <c r="W891" i="1"/>
  <c r="W734" i="1"/>
  <c r="Z734" i="1"/>
  <c r="W978" i="1"/>
  <c r="Z978" i="1"/>
  <c r="W223" i="1"/>
  <c r="Z223" i="1"/>
  <c r="Z338" i="1"/>
  <c r="W338" i="1"/>
  <c r="W572" i="1"/>
  <c r="Z572" i="1"/>
  <c r="W879" i="1"/>
  <c r="Z879" i="1"/>
  <c r="W712" i="1"/>
  <c r="Z712" i="1"/>
  <c r="W31" i="1"/>
  <c r="Z31" i="1"/>
  <c r="W249" i="1"/>
  <c r="Z249" i="1"/>
  <c r="Z402" i="1"/>
  <c r="W402" i="1"/>
  <c r="W530" i="1"/>
  <c r="Z530" i="1"/>
  <c r="W839" i="1"/>
  <c r="Z839" i="1"/>
  <c r="W717" i="1"/>
  <c r="Z717" i="1"/>
  <c r="W878" i="1"/>
  <c r="Z878" i="1"/>
  <c r="W744" i="1"/>
  <c r="Z744" i="1"/>
  <c r="W987" i="1"/>
  <c r="Z987" i="1"/>
  <c r="W529" i="1"/>
  <c r="Z529" i="1"/>
  <c r="W821" i="1"/>
  <c r="Z821" i="1"/>
  <c r="W964" i="1"/>
  <c r="Z964" i="1"/>
  <c r="W965" i="1"/>
  <c r="Z965" i="1"/>
  <c r="W1040" i="1"/>
  <c r="Z1040" i="1"/>
  <c r="Z1636" i="1"/>
  <c r="W1636" i="1"/>
  <c r="W1293" i="1"/>
  <c r="Z1293" i="1"/>
  <c r="W1181" i="1"/>
  <c r="Z1181" i="1"/>
  <c r="W1634" i="1"/>
  <c r="Z1634" i="1"/>
  <c r="W1329" i="1"/>
  <c r="Z1329" i="1"/>
  <c r="W938" i="1"/>
  <c r="Z938" i="1"/>
  <c r="W996" i="1"/>
  <c r="Z996" i="1"/>
  <c r="W1653" i="1"/>
  <c r="Z1653" i="1"/>
  <c r="W1396" i="1"/>
  <c r="Z1396" i="1"/>
  <c r="Z1987" i="1"/>
  <c r="W1987" i="1"/>
  <c r="W1048" i="1"/>
  <c r="Z1048" i="1"/>
  <c r="W1633" i="1"/>
  <c r="Z1633" i="1"/>
  <c r="W1347" i="1"/>
  <c r="Z1347" i="1"/>
  <c r="W1161" i="1"/>
  <c r="Z1161" i="1"/>
  <c r="W1553" i="1"/>
  <c r="Z1553" i="1"/>
  <c r="W1239" i="1"/>
  <c r="Z1239" i="1"/>
  <c r="W1070" i="1"/>
  <c r="Z1070" i="1"/>
  <c r="W1661" i="1"/>
  <c r="Z1661" i="1"/>
  <c r="W1366" i="1"/>
  <c r="Z1366" i="1"/>
  <c r="W828" i="1"/>
  <c r="Z828" i="1"/>
  <c r="W701" i="1"/>
  <c r="Z701" i="1"/>
  <c r="W1112" i="1"/>
  <c r="Z1112" i="1"/>
  <c r="W1010" i="1"/>
  <c r="Z1010" i="1"/>
  <c r="W1660" i="1"/>
  <c r="Z1660" i="1"/>
  <c r="W1335" i="1"/>
  <c r="Z1335" i="1"/>
  <c r="W1036" i="1"/>
  <c r="Z1036" i="1"/>
  <c r="W1629" i="1"/>
  <c r="Z1629" i="1"/>
  <c r="Z1314" i="1"/>
  <c r="W1314" i="1"/>
  <c r="W927" i="1"/>
  <c r="Z927" i="1"/>
  <c r="W1057" i="1"/>
  <c r="Z1057" i="1"/>
  <c r="W1767" i="1"/>
  <c r="Z1767" i="1"/>
  <c r="W1539" i="1"/>
  <c r="Z1539" i="1"/>
  <c r="W922" i="1"/>
  <c r="Z922" i="1"/>
  <c r="W1025" i="1"/>
  <c r="Z1025" i="1"/>
  <c r="Z1647" i="1"/>
  <c r="W1647" i="1"/>
  <c r="W1381" i="1"/>
  <c r="Z1381" i="1"/>
  <c r="Z1056" i="1"/>
  <c r="W1056" i="1"/>
  <c r="Z1146" i="1"/>
  <c r="W1146" i="1"/>
  <c r="Z1576" i="1"/>
  <c r="W1576" i="1"/>
  <c r="W1284" i="1"/>
  <c r="Z1284" i="1"/>
  <c r="W1152" i="1"/>
  <c r="Z1152" i="1"/>
  <c r="Z1701" i="1"/>
  <c r="W1701" i="1"/>
  <c r="W1492" i="1"/>
  <c r="Z1492" i="1"/>
  <c r="W1355" i="1"/>
  <c r="Z1355" i="1"/>
  <c r="Z1215" i="1"/>
  <c r="W1215" i="1"/>
  <c r="W2044" i="1"/>
  <c r="Z2044" i="1"/>
  <c r="W1679" i="1"/>
  <c r="Z1679" i="1"/>
  <c r="W1570" i="1"/>
  <c r="Z1570" i="1"/>
  <c r="W1466" i="1"/>
  <c r="Z1466" i="1"/>
  <c r="W1311" i="1"/>
  <c r="Z1311" i="1"/>
  <c r="W1807" i="1"/>
  <c r="Z1807" i="1"/>
  <c r="W1865" i="1"/>
  <c r="Z1865" i="1"/>
  <c r="W1754" i="1"/>
  <c r="Z1754" i="1"/>
  <c r="Z1644" i="1"/>
  <c r="W1644" i="1"/>
  <c r="W1525" i="1"/>
  <c r="Z1525" i="1"/>
  <c r="Z1417" i="1"/>
  <c r="W1417" i="1"/>
  <c r="W1277" i="1"/>
  <c r="Z1277" i="1"/>
  <c r="W1838" i="1"/>
  <c r="Z1838" i="1"/>
  <c r="Z1905" i="1"/>
  <c r="W1905" i="1"/>
  <c r="W1724" i="1"/>
  <c r="Z1724" i="1"/>
  <c r="Z1579" i="1"/>
  <c r="W1579" i="1"/>
  <c r="W1440" i="1"/>
  <c r="Z1440" i="1"/>
  <c r="W1310" i="1"/>
  <c r="Z1310" i="1"/>
  <c r="Z30" i="19"/>
  <c r="W30" i="19"/>
  <c r="W2049" i="1"/>
  <c r="Z2049" i="1"/>
  <c r="Z1934" i="1"/>
  <c r="W1934" i="1"/>
  <c r="W1962" i="1"/>
  <c r="Z1962" i="1"/>
  <c r="Z1663" i="1"/>
  <c r="W1663" i="1"/>
  <c r="W1474" i="1"/>
  <c r="Z1474" i="1"/>
  <c r="Z1309" i="1"/>
  <c r="W1309" i="1"/>
  <c r="W1879" i="1"/>
  <c r="Z1879" i="1"/>
  <c r="W1823" i="1"/>
  <c r="Z1823" i="1"/>
  <c r="Z1746" i="1"/>
  <c r="W1746" i="1"/>
  <c r="W1637" i="1"/>
  <c r="Z1637" i="1"/>
  <c r="Z1483" i="1"/>
  <c r="W1483" i="1"/>
  <c r="W1318" i="1"/>
  <c r="Z1318" i="1"/>
  <c r="W1853" i="1"/>
  <c r="Z1853" i="1"/>
  <c r="Z1796" i="1"/>
  <c r="W1796" i="1"/>
  <c r="W2138" i="1"/>
  <c r="Z2138" i="1"/>
  <c r="W1975" i="1"/>
  <c r="Z1975" i="1"/>
  <c r="W2750" i="1"/>
  <c r="Z2750" i="1"/>
  <c r="W2586" i="1"/>
  <c r="Z2586" i="1"/>
  <c r="W2248" i="1"/>
  <c r="Z2248" i="1"/>
  <c r="Z2761" i="1"/>
  <c r="W2761" i="1"/>
  <c r="W2559" i="1"/>
  <c r="Z2559" i="1"/>
  <c r="W148" i="19"/>
  <c r="Z148" i="19"/>
  <c r="Z1828" i="1"/>
  <c r="W1828" i="1"/>
  <c r="W2025" i="1"/>
  <c r="Z2025" i="1"/>
  <c r="W1924" i="1"/>
  <c r="Z1924" i="1"/>
  <c r="W2568" i="1"/>
  <c r="Z2568" i="1"/>
  <c r="W3217" i="1"/>
  <c r="Z3217" i="1"/>
  <c r="W2519" i="1"/>
  <c r="Z2519" i="1"/>
  <c r="W2219" i="1"/>
  <c r="Z2219" i="1"/>
  <c r="Z2772" i="1"/>
  <c r="W2772" i="1"/>
  <c r="W2566" i="1"/>
  <c r="Z2566" i="1"/>
  <c r="W2269" i="1"/>
  <c r="Z2269" i="1"/>
  <c r="W1241" i="1"/>
  <c r="Z1241" i="1"/>
  <c r="W2161" i="1"/>
  <c r="Z2161" i="1"/>
  <c r="W2059" i="1"/>
  <c r="Z2059" i="1"/>
  <c r="W1943" i="1"/>
  <c r="Z1943" i="1"/>
  <c r="W2645" i="1"/>
  <c r="Z2645" i="1"/>
  <c r="W2255" i="1"/>
  <c r="Z2255" i="1"/>
  <c r="W2765" i="1"/>
  <c r="Z2765" i="1"/>
  <c r="W2600" i="1"/>
  <c r="Z2600" i="1"/>
  <c r="Z2266" i="1"/>
  <c r="W2266" i="1"/>
  <c r="W2145" i="1"/>
  <c r="Z2145" i="1"/>
  <c r="W2018" i="1"/>
  <c r="Z2018" i="1"/>
  <c r="W2669" i="1"/>
  <c r="Z2669" i="1"/>
  <c r="W2346" i="1"/>
  <c r="Z2346" i="1"/>
  <c r="W81" i="19"/>
  <c r="Z81" i="19"/>
  <c r="Z1856" i="1"/>
  <c r="W1856" i="1"/>
  <c r="W2140" i="1"/>
  <c r="Z2140" i="1"/>
  <c r="Z2001" i="1"/>
  <c r="W2001" i="1"/>
  <c r="W2752" i="1"/>
  <c r="Z2752" i="1"/>
  <c r="W2535" i="1"/>
  <c r="Z2535" i="1"/>
  <c r="W139" i="19"/>
  <c r="Z139" i="19"/>
  <c r="W1799" i="1"/>
  <c r="Z1799" i="1"/>
  <c r="W2017" i="1"/>
  <c r="Z2017" i="1"/>
  <c r="W2751" i="1"/>
  <c r="Z2751" i="1"/>
  <c r="W2503" i="1"/>
  <c r="Z2503" i="1"/>
  <c r="W2186" i="1"/>
  <c r="Z2186" i="1"/>
  <c r="W2129" i="1"/>
  <c r="Z2129" i="1"/>
  <c r="Z2011" i="1"/>
  <c r="W2011" i="1"/>
  <c r="W2744" i="1"/>
  <c r="Z2744" i="1"/>
  <c r="W2457" i="1"/>
  <c r="Z2457" i="1"/>
  <c r="W3336" i="1"/>
  <c r="Z3336" i="1"/>
  <c r="Z2082" i="1"/>
  <c r="W2082" i="1"/>
  <c r="W1970" i="1"/>
  <c r="Z1970" i="1"/>
  <c r="Z2666" i="1"/>
  <c r="W2666" i="1"/>
  <c r="W2342" i="1"/>
  <c r="Z2342" i="1"/>
  <c r="W3333" i="1"/>
  <c r="Z3333" i="1"/>
  <c r="W2509" i="1"/>
  <c r="Z2509" i="1"/>
  <c r="W2290" i="1"/>
  <c r="Z2290" i="1"/>
  <c r="W73" i="19"/>
  <c r="Z73" i="19"/>
  <c r="W2620" i="1"/>
  <c r="Z2620" i="1"/>
  <c r="W2364" i="1"/>
  <c r="Z2364" i="1"/>
  <c r="W97" i="19"/>
  <c r="Z97" i="19"/>
  <c r="Z2655" i="1"/>
  <c r="W2655" i="1"/>
  <c r="W2520" i="1"/>
  <c r="Z2520" i="1"/>
  <c r="W2332" i="1"/>
  <c r="Z2332" i="1"/>
  <c r="Z85" i="19"/>
  <c r="W85" i="19"/>
  <c r="W2412" i="1"/>
  <c r="Z2412" i="1"/>
  <c r="W136" i="19"/>
  <c r="Z136" i="19"/>
  <c r="W2767" i="1"/>
  <c r="Z2767" i="1"/>
  <c r="Z2635" i="1"/>
  <c r="W2635" i="1"/>
  <c r="W2435" i="1"/>
  <c r="Z2435" i="1"/>
  <c r="W2252" i="1"/>
  <c r="Z2252" i="1"/>
  <c r="Z2969" i="1"/>
  <c r="W2969" i="1"/>
  <c r="Z2930" i="1"/>
  <c r="W2930" i="1"/>
  <c r="W2438" i="1"/>
  <c r="Z2438" i="1"/>
  <c r="W2323" i="1"/>
  <c r="Z2323" i="1"/>
  <c r="W150" i="19"/>
  <c r="Z150" i="19"/>
  <c r="W3148" i="1"/>
  <c r="Z3148" i="1"/>
  <c r="W3212" i="1"/>
  <c r="Z3212" i="1"/>
  <c r="Z3119" i="1"/>
  <c r="W3119" i="1"/>
  <c r="W2591" i="1"/>
  <c r="Z2591" i="1"/>
  <c r="Z2466" i="1"/>
  <c r="W2466" i="1"/>
  <c r="W2351" i="1"/>
  <c r="Z2351" i="1"/>
  <c r="W161" i="19"/>
  <c r="Z161" i="19"/>
  <c r="W3481" i="1"/>
  <c r="Z3481" i="1"/>
  <c r="W3480" i="1"/>
  <c r="Z3480" i="1"/>
  <c r="W2854" i="1"/>
  <c r="Z2854" i="1"/>
  <c r="W3561" i="1"/>
  <c r="Z3561" i="1"/>
  <c r="W2601" i="1"/>
  <c r="Z2601" i="1"/>
  <c r="W2485" i="1"/>
  <c r="Z2485" i="1"/>
  <c r="W2284" i="1"/>
  <c r="Z2284" i="1"/>
  <c r="W153" i="19"/>
  <c r="Z153" i="19"/>
  <c r="W3420" i="1"/>
  <c r="Z3420" i="1"/>
  <c r="Z3433" i="1"/>
  <c r="W3433" i="1"/>
  <c r="W2469" i="1"/>
  <c r="Z2469" i="1"/>
  <c r="W2344" i="1"/>
  <c r="Z2344" i="1"/>
  <c r="W2210" i="1"/>
  <c r="Z2210" i="1"/>
  <c r="Z51" i="19"/>
  <c r="W51" i="19"/>
  <c r="W2998" i="1"/>
  <c r="Z2998" i="1"/>
  <c r="W3392" i="1"/>
  <c r="Z3392" i="1"/>
  <c r="Z3215" i="1"/>
  <c r="W3215" i="1"/>
  <c r="W2934" i="1"/>
  <c r="Z2934" i="1"/>
  <c r="W3434" i="1"/>
  <c r="Z3434" i="1"/>
  <c r="W3299" i="1"/>
  <c r="Z3299" i="1"/>
  <c r="Z3097" i="1"/>
  <c r="W3097" i="1"/>
  <c r="W3159" i="1"/>
  <c r="Z3159" i="1"/>
  <c r="W2853" i="1"/>
  <c r="Z2853" i="1"/>
  <c r="Z3318" i="1"/>
  <c r="W3318" i="1"/>
  <c r="W3136" i="1"/>
  <c r="Z3136" i="1"/>
  <c r="W2904" i="1"/>
  <c r="Z2904" i="1"/>
  <c r="Z3374" i="1"/>
  <c r="W3374" i="1"/>
  <c r="W3061" i="1"/>
  <c r="Z3061" i="1"/>
  <c r="Z3419" i="1"/>
  <c r="W3419" i="1"/>
  <c r="W3144" i="1"/>
  <c r="Z3144" i="1"/>
  <c r="Z3302" i="1"/>
  <c r="W3302" i="1"/>
  <c r="W3048" i="1"/>
  <c r="Z3048" i="1"/>
  <c r="W3168" i="1"/>
  <c r="Z3168" i="1"/>
  <c r="W3027" i="1"/>
  <c r="Z3027" i="1"/>
  <c r="W2821" i="1"/>
  <c r="Z2821" i="1"/>
  <c r="W2942" i="1"/>
  <c r="Z2942" i="1"/>
  <c r="W3231" i="1"/>
  <c r="Z3231" i="1"/>
  <c r="Z2972" i="1"/>
  <c r="W2972" i="1"/>
  <c r="W3204" i="1"/>
  <c r="Z3204" i="1"/>
  <c r="Z2962" i="1"/>
  <c r="W2962" i="1"/>
  <c r="W2801" i="1"/>
  <c r="Z2801" i="1"/>
  <c r="W3177" i="1"/>
  <c r="Z3177" i="1"/>
  <c r="Z2901" i="1"/>
  <c r="W2901" i="1"/>
  <c r="Z3366" i="1"/>
  <c r="W3366" i="1"/>
  <c r="W3239" i="1"/>
  <c r="Z3239" i="1"/>
  <c r="W3053" i="1"/>
  <c r="Z3053" i="1"/>
  <c r="W2924" i="1"/>
  <c r="Z2924" i="1"/>
  <c r="W3057" i="1"/>
  <c r="Z3057" i="1"/>
  <c r="W2919" i="1"/>
  <c r="Z2919" i="1"/>
  <c r="W3360" i="1"/>
  <c r="Z3360" i="1"/>
  <c r="W3224" i="1"/>
  <c r="Z3224" i="1"/>
  <c r="W3038" i="1"/>
  <c r="Z3038" i="1"/>
  <c r="W2851" i="1"/>
  <c r="Z2851" i="1"/>
  <c r="W3657" i="1"/>
  <c r="Z3657" i="1"/>
  <c r="Z3378" i="1"/>
  <c r="W3378" i="1"/>
  <c r="Z3174" i="1"/>
  <c r="W3174" i="1"/>
  <c r="W2982" i="1"/>
  <c r="Z2982" i="1"/>
  <c r="Z3576" i="1"/>
  <c r="W3576" i="1"/>
  <c r="W3579" i="1"/>
  <c r="Z3579" i="1"/>
  <c r="W3621" i="1"/>
  <c r="Z3621" i="1"/>
  <c r="Z3666" i="1"/>
  <c r="W3666" i="1"/>
  <c r="W3610" i="1"/>
  <c r="Z3610" i="1"/>
  <c r="W3593" i="1"/>
  <c r="Z3593" i="1"/>
  <c r="W2945" i="1"/>
  <c r="Z2945" i="1"/>
  <c r="Z190" i="19"/>
  <c r="W190" i="19"/>
  <c r="Z3675" i="1"/>
  <c r="W3675" i="1"/>
  <c r="W3519" i="1"/>
  <c r="Z3519" i="1"/>
  <c r="W3627" i="1"/>
  <c r="Z3627" i="1"/>
  <c r="Z3538" i="1"/>
  <c r="W3538" i="1"/>
  <c r="W171" i="19"/>
  <c r="Z171" i="19"/>
  <c r="Z3694" i="1"/>
  <c r="W3694" i="1"/>
  <c r="W3745" i="1"/>
  <c r="Z3745" i="1"/>
  <c r="W3803" i="1"/>
  <c r="Z3803" i="1"/>
  <c r="W2796" i="1"/>
  <c r="Z2796" i="1"/>
  <c r="W3552" i="1"/>
  <c r="Z3552" i="1"/>
  <c r="W220" i="19"/>
  <c r="Z220" i="19"/>
  <c r="W3863" i="1"/>
  <c r="Z3863" i="1"/>
  <c r="W3971" i="1"/>
  <c r="Z3971" i="1"/>
  <c r="W3608" i="1"/>
  <c r="Z3608" i="1"/>
  <c r="W3617" i="1"/>
  <c r="Z3617" i="1"/>
  <c r="Z3687" i="1"/>
  <c r="W3687" i="1"/>
  <c r="W3758" i="1"/>
  <c r="Z3758" i="1"/>
  <c r="Z3830" i="1"/>
  <c r="W3830" i="1"/>
  <c r="W3783" i="1"/>
  <c r="Z3783" i="1"/>
  <c r="W3597" i="1"/>
  <c r="Z3597" i="1"/>
  <c r="W219" i="19"/>
  <c r="Z219" i="19"/>
  <c r="W3905" i="1"/>
  <c r="Z3905" i="1"/>
  <c r="W3524" i="1"/>
  <c r="Z3524" i="1"/>
  <c r="W3787" i="1"/>
  <c r="Z3787" i="1"/>
  <c r="W3765" i="1"/>
  <c r="Z3765" i="1"/>
  <c r="Z4007" i="1"/>
  <c r="W4007" i="1"/>
  <c r="W3542" i="1"/>
  <c r="Z3542" i="1"/>
  <c r="W3639" i="1"/>
  <c r="Z3639" i="1"/>
  <c r="W3501" i="1"/>
  <c r="Z3501" i="1"/>
  <c r="Z3598" i="1"/>
  <c r="W3598" i="1"/>
  <c r="W3718" i="1"/>
  <c r="Z3718" i="1"/>
  <c r="W3902" i="1"/>
  <c r="Z3902" i="1"/>
  <c r="W3799" i="1"/>
  <c r="Z3799" i="1"/>
  <c r="W4142" i="1"/>
  <c r="Z4142" i="1"/>
  <c r="W4067" i="1"/>
  <c r="Z4067" i="1"/>
  <c r="W4165" i="1"/>
  <c r="Z4165" i="1"/>
  <c r="Z3855" i="1"/>
  <c r="W3855" i="1"/>
  <c r="W3891" i="1"/>
  <c r="Z3891" i="1"/>
  <c r="W3927" i="1"/>
  <c r="Z3927" i="1"/>
  <c r="Z3963" i="1"/>
  <c r="W3963" i="1"/>
  <c r="W4014" i="1"/>
  <c r="Z4014" i="1"/>
  <c r="Z4050" i="1"/>
  <c r="W4050" i="1"/>
  <c r="W4274" i="1"/>
  <c r="Z4274" i="1"/>
  <c r="W4109" i="1"/>
  <c r="Z4109" i="1"/>
  <c r="W4085" i="1"/>
  <c r="Z4085" i="1"/>
  <c r="W3847" i="1"/>
  <c r="Z3847" i="1"/>
  <c r="W3883" i="1"/>
  <c r="Z3883" i="1"/>
  <c r="Z3919" i="1"/>
  <c r="W3919" i="1"/>
  <c r="Z3955" i="1"/>
  <c r="W3955" i="1"/>
  <c r="W4006" i="1"/>
  <c r="Z4006" i="1"/>
  <c r="Z4042" i="1"/>
  <c r="W4042" i="1"/>
  <c r="W4106" i="1"/>
  <c r="Z4106" i="1"/>
  <c r="W4545" i="1"/>
  <c r="Z4545" i="1"/>
  <c r="Z226" i="19"/>
  <c r="W226" i="19"/>
  <c r="W4313" i="1"/>
  <c r="Z4313" i="1"/>
  <c r="W4445" i="1"/>
  <c r="Z4445" i="1"/>
  <c r="W4164" i="1"/>
  <c r="Z4164" i="1"/>
  <c r="W4220" i="1"/>
  <c r="Z4220" i="1"/>
  <c r="W4373" i="1"/>
  <c r="Z4373" i="1"/>
  <c r="W4298" i="1"/>
  <c r="Z4298" i="1"/>
  <c r="W4424" i="1"/>
  <c r="Z4424" i="1"/>
  <c r="W4096" i="1"/>
  <c r="Z4096" i="1"/>
  <c r="Z4233" i="1"/>
  <c r="W4233" i="1"/>
  <c r="W4619" i="1"/>
  <c r="Z4619" i="1"/>
  <c r="W4245" i="1"/>
  <c r="Z4245" i="1"/>
  <c r="W4390" i="1"/>
  <c r="Z4390" i="1"/>
  <c r="W4473" i="1"/>
  <c r="Z4473" i="1"/>
  <c r="W4640" i="1"/>
  <c r="Z4640" i="1"/>
  <c r="Z4104" i="1"/>
  <c r="W4104" i="1"/>
  <c r="Z4302" i="1"/>
  <c r="W4302" i="1"/>
  <c r="W4454" i="1"/>
  <c r="Z4454" i="1"/>
  <c r="W4116" i="1"/>
  <c r="Z4116" i="1"/>
  <c r="W4237" i="1"/>
  <c r="Z4237" i="1"/>
  <c r="Z4565" i="1"/>
  <c r="W4565" i="1"/>
  <c r="W4243" i="1"/>
  <c r="Z4243" i="1"/>
  <c r="W4378" i="1"/>
  <c r="Z4378" i="1"/>
  <c r="Z4502" i="1"/>
  <c r="W4502" i="1"/>
  <c r="W4358" i="1"/>
  <c r="Z4358" i="1"/>
  <c r="W4713" i="1"/>
  <c r="Z4713" i="1"/>
  <c r="W4270" i="1"/>
  <c r="Z4270" i="1"/>
  <c r="W4419" i="1"/>
  <c r="Z4419" i="1"/>
  <c r="W4644" i="1"/>
  <c r="Z4644" i="1"/>
  <c r="Z455" i="19"/>
  <c r="W455" i="19"/>
  <c r="W4633" i="1"/>
  <c r="Z4633" i="1"/>
  <c r="Z417" i="19"/>
  <c r="W417" i="19"/>
  <c r="W4615" i="1"/>
  <c r="Z4615" i="1"/>
  <c r="W4672" i="1"/>
  <c r="Z4672" i="1"/>
  <c r="W4587" i="1"/>
  <c r="Z4587" i="1"/>
  <c r="W296" i="19"/>
  <c r="Z296" i="19"/>
  <c r="W4432" i="1"/>
  <c r="Z4432" i="1"/>
  <c r="W4581" i="1"/>
  <c r="Z4581" i="1"/>
  <c r="Z429" i="19"/>
  <c r="W429" i="19"/>
  <c r="W4333" i="1"/>
  <c r="Z4333" i="1"/>
  <c r="W4631" i="1"/>
  <c r="Z4631" i="1"/>
  <c r="Z4490" i="1"/>
  <c r="W4490" i="1"/>
  <c r="W4738" i="1"/>
  <c r="Z4738" i="1"/>
  <c r="W4641" i="1"/>
  <c r="Z4641" i="1"/>
  <c r="W4651" i="1"/>
  <c r="Z4651" i="1"/>
  <c r="W4749" i="1"/>
  <c r="Z4749" i="1"/>
  <c r="W457" i="19"/>
  <c r="Z457" i="19"/>
  <c r="Z288" i="19"/>
  <c r="W288" i="19"/>
  <c r="W372" i="19"/>
  <c r="Z372" i="19"/>
  <c r="W456" i="19"/>
  <c r="Z456" i="19"/>
  <c r="Z287" i="19"/>
  <c r="W287" i="19"/>
  <c r="W4735" i="1"/>
  <c r="Z4735" i="1"/>
  <c r="W4516" i="1"/>
  <c r="Z4516" i="1"/>
  <c r="Z391" i="19"/>
  <c r="W391" i="19"/>
  <c r="W239" i="19"/>
  <c r="Z239" i="19"/>
  <c r="W399" i="19"/>
  <c r="Z399" i="19"/>
  <c r="W4684" i="1"/>
  <c r="Z4684" i="1"/>
  <c r="W4756" i="1"/>
  <c r="Z4756" i="1"/>
  <c r="W4515" i="1"/>
  <c r="Z4515" i="1"/>
  <c r="Z398" i="19"/>
  <c r="W398" i="19"/>
  <c r="Z272" i="19"/>
  <c r="W272" i="19"/>
  <c r="W388" i="19"/>
  <c r="Z388" i="19"/>
  <c r="Z357" i="19"/>
  <c r="W357" i="19"/>
  <c r="W257" i="19"/>
  <c r="Z257" i="19"/>
  <c r="W240" i="19"/>
  <c r="Z240" i="19"/>
  <c r="W4691" i="1"/>
  <c r="Z4691" i="1"/>
  <c r="W4727" i="1"/>
  <c r="Z4727" i="1"/>
  <c r="Z4763" i="1"/>
  <c r="W4763" i="1"/>
  <c r="W474" i="19"/>
  <c r="Z474" i="19"/>
  <c r="W300" i="19"/>
  <c r="Z300" i="19"/>
  <c r="W328" i="1"/>
  <c r="Z328" i="1"/>
  <c r="W251" i="1"/>
  <c r="Z251" i="1"/>
  <c r="W109" i="1"/>
  <c r="Z109" i="1"/>
  <c r="Z510" i="1"/>
  <c r="W510" i="1"/>
  <c r="W225" i="1"/>
  <c r="Z225" i="1"/>
  <c r="Z136" i="1"/>
  <c r="W136" i="1"/>
  <c r="W382" i="1"/>
  <c r="Z382" i="1"/>
  <c r="W12" i="1"/>
  <c r="Z12" i="1"/>
  <c r="W147" i="1"/>
  <c r="Z147" i="1"/>
  <c r="Z372" i="1"/>
  <c r="W372" i="1"/>
  <c r="W308" i="1"/>
  <c r="Z308" i="1"/>
  <c r="Z142" i="1"/>
  <c r="W142" i="1"/>
  <c r="W342" i="1"/>
  <c r="Z342" i="1"/>
  <c r="Z300" i="1"/>
  <c r="W300" i="1"/>
  <c r="W121" i="1"/>
  <c r="Z121" i="1"/>
  <c r="W219" i="1"/>
  <c r="Z219" i="1"/>
  <c r="W122" i="1"/>
  <c r="Z122" i="1"/>
  <c r="W85" i="1"/>
  <c r="Z85" i="1"/>
  <c r="Z209" i="1"/>
  <c r="W209" i="1"/>
  <c r="W123" i="1"/>
  <c r="Z123" i="1"/>
  <c r="Z432" i="1"/>
  <c r="W432" i="1"/>
  <c r="W434" i="1"/>
  <c r="Z434" i="1"/>
  <c r="W34" i="1"/>
  <c r="Z34" i="1"/>
  <c r="W140" i="1"/>
  <c r="Z140" i="1"/>
  <c r="W369" i="1"/>
  <c r="Z369" i="1"/>
  <c r="W62" i="1"/>
  <c r="Z62" i="1"/>
  <c r="W170" i="1"/>
  <c r="Z170" i="1"/>
  <c r="Z368" i="1"/>
  <c r="W368" i="1"/>
  <c r="W570" i="1"/>
  <c r="Z570" i="1"/>
  <c r="W860" i="1"/>
  <c r="Z860" i="1"/>
  <c r="Z688" i="1"/>
  <c r="W688" i="1"/>
  <c r="W268" i="1"/>
  <c r="Z268" i="1"/>
  <c r="W319" i="1"/>
  <c r="Z319" i="1"/>
  <c r="W569" i="1"/>
  <c r="Z569" i="1"/>
  <c r="Z876" i="1"/>
  <c r="W876" i="1"/>
  <c r="Z687" i="1"/>
  <c r="W687" i="1"/>
  <c r="W640" i="1"/>
  <c r="Z640" i="1"/>
  <c r="Z518" i="1"/>
  <c r="W518" i="1"/>
  <c r="Z836" i="1"/>
  <c r="W836" i="1"/>
  <c r="Z681" i="1"/>
  <c r="W681" i="1"/>
  <c r="W1764" i="1"/>
  <c r="Z1764" i="1"/>
  <c r="W494" i="1"/>
  <c r="Z494" i="1"/>
  <c r="W775" i="1"/>
  <c r="Z775" i="1"/>
  <c r="W913" i="1"/>
  <c r="Z913" i="1"/>
  <c r="W299" i="1"/>
  <c r="Z299" i="1"/>
  <c r="Z415" i="1"/>
  <c r="W415" i="1"/>
  <c r="W629" i="1"/>
  <c r="Z629" i="1"/>
  <c r="W465" i="1"/>
  <c r="Z465" i="1"/>
  <c r="W747" i="1"/>
  <c r="Z747" i="1"/>
  <c r="Z933" i="1"/>
  <c r="W933" i="1"/>
  <c r="W609" i="1"/>
  <c r="Z609" i="1"/>
  <c r="W498" i="1"/>
  <c r="Z498" i="1"/>
  <c r="Z768" i="1"/>
  <c r="W768" i="1"/>
  <c r="W647" i="1"/>
  <c r="Z647" i="1"/>
  <c r="W557" i="1"/>
  <c r="Z557" i="1"/>
  <c r="W885" i="1"/>
  <c r="Z885" i="1"/>
  <c r="W728" i="1"/>
  <c r="Z728" i="1"/>
  <c r="W1033" i="1"/>
  <c r="Z1033" i="1"/>
  <c r="W207" i="1"/>
  <c r="Z207" i="1"/>
  <c r="W454" i="1"/>
  <c r="Z454" i="1"/>
  <c r="W566" i="1"/>
  <c r="Z566" i="1"/>
  <c r="W873" i="1"/>
  <c r="Z873" i="1"/>
  <c r="W690" i="1"/>
  <c r="Z690" i="1"/>
  <c r="W15" i="1"/>
  <c r="Z15" i="1"/>
  <c r="W212" i="1"/>
  <c r="Z212" i="1"/>
  <c r="W396" i="1"/>
  <c r="Z396" i="1"/>
  <c r="Z515" i="1"/>
  <c r="W515" i="1"/>
  <c r="W822" i="1"/>
  <c r="Z822" i="1"/>
  <c r="W673" i="1"/>
  <c r="Z673" i="1"/>
  <c r="W872" i="1"/>
  <c r="Z872" i="1"/>
  <c r="Z700" i="1"/>
  <c r="W700" i="1"/>
  <c r="W1695" i="1"/>
  <c r="Z1695" i="1"/>
  <c r="W514" i="1"/>
  <c r="Z514" i="1"/>
  <c r="W805" i="1"/>
  <c r="Z805" i="1"/>
  <c r="Z1121" i="1"/>
  <c r="W1121" i="1"/>
  <c r="W939" i="1"/>
  <c r="Z939" i="1"/>
  <c r="Z1024" i="1"/>
  <c r="W1024" i="1"/>
  <c r="W1557" i="1"/>
  <c r="Z1557" i="1"/>
  <c r="W1210" i="1"/>
  <c r="Z1210" i="1"/>
  <c r="Z1163" i="1"/>
  <c r="W1163" i="1"/>
  <c r="Z1613" i="1"/>
  <c r="W1613" i="1"/>
  <c r="Z1271" i="1"/>
  <c r="W1271" i="1"/>
  <c r="W1119" i="1"/>
  <c r="Z1119" i="1"/>
  <c r="W991" i="1"/>
  <c r="Z991" i="1"/>
  <c r="W1623" i="1"/>
  <c r="Z1623" i="1"/>
  <c r="W1377" i="1"/>
  <c r="Z1377" i="1"/>
  <c r="W925" i="1"/>
  <c r="Z925" i="1"/>
  <c r="W1038" i="1"/>
  <c r="Z1038" i="1"/>
  <c r="W1622" i="1"/>
  <c r="Z1622" i="1"/>
  <c r="W1338" i="1"/>
  <c r="Z1338" i="1"/>
  <c r="Z1149" i="1"/>
  <c r="W1149" i="1"/>
  <c r="Z1542" i="1"/>
  <c r="W1542" i="1"/>
  <c r="W1193" i="1"/>
  <c r="Z1193" i="1"/>
  <c r="W1064" i="1"/>
  <c r="Z1064" i="1"/>
  <c r="W1651" i="1"/>
  <c r="Z1651" i="1"/>
  <c r="W1327" i="1"/>
  <c r="Z1327" i="1"/>
  <c r="W817" i="1"/>
  <c r="Z817" i="1"/>
  <c r="Z695" i="1"/>
  <c r="W695" i="1"/>
  <c r="Z1102" i="1"/>
  <c r="W1102" i="1"/>
  <c r="Z1004" i="1"/>
  <c r="W1004" i="1"/>
  <c r="W1620" i="1"/>
  <c r="Z1620" i="1"/>
  <c r="Z1306" i="1"/>
  <c r="W1306" i="1"/>
  <c r="W999" i="1"/>
  <c r="Z999" i="1"/>
  <c r="Z1598" i="1"/>
  <c r="W1598" i="1"/>
  <c r="Z1276" i="1"/>
  <c r="W1276" i="1"/>
  <c r="W966" i="1"/>
  <c r="Z966" i="1"/>
  <c r="W1051" i="1"/>
  <c r="Z1051" i="1"/>
  <c r="W1747" i="1"/>
  <c r="Z1747" i="1"/>
  <c r="W1508" i="1"/>
  <c r="Z1508" i="1"/>
  <c r="Z976" i="1"/>
  <c r="W976" i="1"/>
  <c r="Z993" i="1"/>
  <c r="W993" i="1"/>
  <c r="W1617" i="1"/>
  <c r="Z1617" i="1"/>
  <c r="Z1362" i="1"/>
  <c r="W1362" i="1"/>
  <c r="W1050" i="1"/>
  <c r="Z1050" i="1"/>
  <c r="Z1785" i="1"/>
  <c r="W1785" i="1"/>
  <c r="Z1527" i="1"/>
  <c r="W1527" i="1"/>
  <c r="Z1274" i="1"/>
  <c r="W1274" i="1"/>
  <c r="W1141" i="1"/>
  <c r="Z1141" i="1"/>
  <c r="W1696" i="1"/>
  <c r="Z1696" i="1"/>
  <c r="W1487" i="1"/>
  <c r="Z1487" i="1"/>
  <c r="Z1350" i="1"/>
  <c r="W1350" i="1"/>
  <c r="Z1192" i="1"/>
  <c r="W1192" i="1"/>
  <c r="Z2029" i="1"/>
  <c r="W2029" i="1"/>
  <c r="Z1665" i="1"/>
  <c r="W1665" i="1"/>
  <c r="W1556" i="1"/>
  <c r="Z1556" i="1"/>
  <c r="W1456" i="1"/>
  <c r="Z1456" i="1"/>
  <c r="W1287" i="1"/>
  <c r="Z1287" i="1"/>
  <c r="W1795" i="1"/>
  <c r="Z1795" i="1"/>
  <c r="Z1858" i="1"/>
  <c r="W1858" i="1"/>
  <c r="W1744" i="1"/>
  <c r="Z1744" i="1"/>
  <c r="Z1639" i="1"/>
  <c r="W1639" i="1"/>
  <c r="W1520" i="1"/>
  <c r="Z1520" i="1"/>
  <c r="Z1412" i="1"/>
  <c r="W1412" i="1"/>
  <c r="Z1272" i="1"/>
  <c r="W1272" i="1"/>
  <c r="Z1817" i="1"/>
  <c r="W1817" i="1"/>
  <c r="Z1132" i="1"/>
  <c r="W1132" i="1"/>
  <c r="Z1694" i="1"/>
  <c r="W1694" i="1"/>
  <c r="W1569" i="1"/>
  <c r="Z1569" i="1"/>
  <c r="Z1426" i="1"/>
  <c r="W1426" i="1"/>
  <c r="W1305" i="1"/>
  <c r="Z1305" i="1"/>
  <c r="W1889" i="1"/>
  <c r="Z1889" i="1"/>
  <c r="W2039" i="1"/>
  <c r="Z2039" i="1"/>
  <c r="Z44" i="19"/>
  <c r="W44" i="19"/>
  <c r="W1948" i="1"/>
  <c r="Z1948" i="1"/>
  <c r="W1642" i="1"/>
  <c r="Z1642" i="1"/>
  <c r="Z1469" i="1"/>
  <c r="W1469" i="1"/>
  <c r="W1304" i="1"/>
  <c r="Z1304" i="1"/>
  <c r="Z1870" i="1"/>
  <c r="W1870" i="1"/>
  <c r="W1787" i="1"/>
  <c r="Z1787" i="1"/>
  <c r="Z1741" i="1"/>
  <c r="W1741" i="1"/>
  <c r="W1606" i="1"/>
  <c r="Z1606" i="1"/>
  <c r="W1468" i="1"/>
  <c r="Z1468" i="1"/>
  <c r="Z1303" i="1"/>
  <c r="W1303" i="1"/>
  <c r="W1812" i="1"/>
  <c r="Z1812" i="1"/>
  <c r="Z2163" i="1"/>
  <c r="W2163" i="1"/>
  <c r="Z2133" i="1"/>
  <c r="W2133" i="1"/>
  <c r="W1955" i="1"/>
  <c r="Z1955" i="1"/>
  <c r="W2743" i="1"/>
  <c r="Z2743" i="1"/>
  <c r="W2578" i="1"/>
  <c r="Z2578" i="1"/>
  <c r="W2234" i="1"/>
  <c r="Z2234" i="1"/>
  <c r="Z2736" i="1"/>
  <c r="W2736" i="1"/>
  <c r="Z2540" i="1"/>
  <c r="W2540" i="1"/>
  <c r="Z118" i="19"/>
  <c r="W118" i="19"/>
  <c r="W1818" i="1"/>
  <c r="Z1818" i="1"/>
  <c r="Z2009" i="1"/>
  <c r="W2009" i="1"/>
  <c r="W1910" i="1"/>
  <c r="Z1910" i="1"/>
  <c r="W2549" i="1"/>
  <c r="Z2549" i="1"/>
  <c r="W2779" i="1"/>
  <c r="Z2779" i="1"/>
  <c r="W2508" i="1"/>
  <c r="Z2508" i="1"/>
  <c r="W2204" i="1"/>
  <c r="Z2204" i="1"/>
  <c r="W2766" i="1"/>
  <c r="Z2766" i="1"/>
  <c r="W2557" i="1"/>
  <c r="Z2557" i="1"/>
  <c r="W2256" i="1"/>
  <c r="Z2256" i="1"/>
  <c r="Z1205" i="1"/>
  <c r="W1205" i="1"/>
  <c r="W2146" i="1"/>
  <c r="Z2146" i="1"/>
  <c r="Z2048" i="1"/>
  <c r="W2048" i="1"/>
  <c r="W1928" i="1"/>
  <c r="Z1928" i="1"/>
  <c r="W2637" i="1"/>
  <c r="Z2637" i="1"/>
  <c r="Z2229" i="1"/>
  <c r="W2229" i="1"/>
  <c r="W2753" i="1"/>
  <c r="Z2753" i="1"/>
  <c r="W2555" i="1"/>
  <c r="Z2555" i="1"/>
  <c r="W2254" i="1"/>
  <c r="Z2254" i="1"/>
  <c r="W2135" i="1"/>
  <c r="Z2135" i="1"/>
  <c r="Z2012" i="1"/>
  <c r="W2012" i="1"/>
  <c r="W2644" i="1"/>
  <c r="Z2644" i="1"/>
  <c r="Z2320" i="1"/>
  <c r="W2320" i="1"/>
  <c r="W65" i="19"/>
  <c r="Z65" i="19"/>
  <c r="W1851" i="1"/>
  <c r="Z1851" i="1"/>
  <c r="Z2130" i="1"/>
  <c r="W2130" i="1"/>
  <c r="W1977" i="1"/>
  <c r="Z1977" i="1"/>
  <c r="Z2745" i="1"/>
  <c r="W2745" i="1"/>
  <c r="W2525" i="1"/>
  <c r="Z2525" i="1"/>
  <c r="W80" i="19"/>
  <c r="Z80" i="19"/>
  <c r="W38" i="19"/>
  <c r="Z38" i="19"/>
  <c r="W1996" i="1"/>
  <c r="Z1996" i="1"/>
  <c r="W2732" i="1"/>
  <c r="Z2732" i="1"/>
  <c r="W2490" i="1"/>
  <c r="Z2490" i="1"/>
  <c r="Z109" i="19"/>
  <c r="W109" i="19"/>
  <c r="Z2124" i="1"/>
  <c r="W2124" i="1"/>
  <c r="W2006" i="1"/>
  <c r="Z2006" i="1"/>
  <c r="W2719" i="1"/>
  <c r="Z2719" i="1"/>
  <c r="W2419" i="1"/>
  <c r="Z2419" i="1"/>
  <c r="W1850" i="1"/>
  <c r="Z1850" i="1"/>
  <c r="Z2066" i="1"/>
  <c r="W2066" i="1"/>
  <c r="W1965" i="1"/>
  <c r="Z1965" i="1"/>
  <c r="W2658" i="1"/>
  <c r="Z2658" i="1"/>
  <c r="W2316" i="1"/>
  <c r="Z2316" i="1"/>
  <c r="W2621" i="1"/>
  <c r="Z2621" i="1"/>
  <c r="W2493" i="1"/>
  <c r="Z2493" i="1"/>
  <c r="W2257" i="1"/>
  <c r="Z2257" i="1"/>
  <c r="W2608" i="1"/>
  <c r="Z2608" i="1"/>
  <c r="W2348" i="1"/>
  <c r="Z2348" i="1"/>
  <c r="W2649" i="1"/>
  <c r="Z2649" i="1"/>
  <c r="Z2505" i="1"/>
  <c r="W2505" i="1"/>
  <c r="W2325" i="1"/>
  <c r="Z2325" i="1"/>
  <c r="W77" i="19"/>
  <c r="Z77" i="19"/>
  <c r="W2398" i="1"/>
  <c r="Z2398" i="1"/>
  <c r="W128" i="19"/>
  <c r="Z128" i="19"/>
  <c r="W2746" i="1"/>
  <c r="Z2746" i="1"/>
  <c r="Z2623" i="1"/>
  <c r="W2623" i="1"/>
  <c r="W2411" i="1"/>
  <c r="Z2411" i="1"/>
  <c r="W2214" i="1"/>
  <c r="Z2214" i="1"/>
  <c r="W3367" i="1"/>
  <c r="Z3367" i="1"/>
  <c r="W2899" i="1"/>
  <c r="Z2899" i="1"/>
  <c r="Z2433" i="1"/>
  <c r="W2433" i="1"/>
  <c r="W2318" i="1"/>
  <c r="Z2318" i="1"/>
  <c r="Z144" i="19"/>
  <c r="W144" i="19"/>
  <c r="Z3484" i="1"/>
  <c r="W3484" i="1"/>
  <c r="Z3122" i="1"/>
  <c r="W3122" i="1"/>
  <c r="Z3191" i="1"/>
  <c r="W3191" i="1"/>
  <c r="W2828" i="1"/>
  <c r="Z2828" i="1"/>
  <c r="W2582" i="1"/>
  <c r="Z2582" i="1"/>
  <c r="W2441" i="1"/>
  <c r="Z2441" i="1"/>
  <c r="W2337" i="1"/>
  <c r="Z2337" i="1"/>
  <c r="W155" i="19"/>
  <c r="Z155" i="19"/>
  <c r="W3466" i="1"/>
  <c r="Z3466" i="1"/>
  <c r="W3436" i="1"/>
  <c r="Z3436" i="1"/>
  <c r="W3421" i="1"/>
  <c r="Z3421" i="1"/>
  <c r="W2733" i="1"/>
  <c r="Z2733" i="1"/>
  <c r="W2590" i="1"/>
  <c r="Z2590" i="1"/>
  <c r="W2465" i="1"/>
  <c r="Z2465" i="1"/>
  <c r="Z2278" i="1"/>
  <c r="W2278" i="1"/>
  <c r="W147" i="19"/>
  <c r="Z147" i="19"/>
  <c r="W3405" i="1"/>
  <c r="Z3405" i="1"/>
  <c r="W3388" i="1"/>
  <c r="Z3388" i="1"/>
  <c r="W2464" i="1"/>
  <c r="Z2464" i="1"/>
  <c r="W2329" i="1"/>
  <c r="Z2329" i="1"/>
  <c r="W2190" i="1"/>
  <c r="Z2190" i="1"/>
  <c r="Z2870" i="1"/>
  <c r="W2870" i="1"/>
  <c r="Z3385" i="1"/>
  <c r="W3385" i="1"/>
  <c r="W3199" i="1"/>
  <c r="Z3199" i="1"/>
  <c r="W2922" i="1"/>
  <c r="Z2922" i="1"/>
  <c r="W3428" i="1"/>
  <c r="Z3428" i="1"/>
  <c r="Z3285" i="1"/>
  <c r="W3285" i="1"/>
  <c r="W3087" i="1"/>
  <c r="Z3087" i="1"/>
  <c r="W3452" i="1"/>
  <c r="Z3452" i="1"/>
  <c r="W3128" i="1"/>
  <c r="Z3128" i="1"/>
  <c r="W2839" i="1"/>
  <c r="Z2839" i="1"/>
  <c r="W3304" i="1"/>
  <c r="Z3304" i="1"/>
  <c r="W3094" i="1"/>
  <c r="Z3094" i="1"/>
  <c r="W2891" i="1"/>
  <c r="Z2891" i="1"/>
  <c r="W3353" i="1"/>
  <c r="Z3353" i="1"/>
  <c r="Z3050" i="1"/>
  <c r="W3050" i="1"/>
  <c r="W3413" i="1"/>
  <c r="Z3413" i="1"/>
  <c r="W3134" i="1"/>
  <c r="Z3134" i="1"/>
  <c r="W3479" i="1"/>
  <c r="Z3479" i="1"/>
  <c r="W3289" i="1"/>
  <c r="Z3289" i="1"/>
  <c r="Z3037" i="1"/>
  <c r="W3037" i="1"/>
  <c r="Z3162" i="1"/>
  <c r="W3162" i="1"/>
  <c r="W3012" i="1"/>
  <c r="Z3012" i="1"/>
  <c r="W2813" i="1"/>
  <c r="Z2813" i="1"/>
  <c r="W2935" i="1"/>
  <c r="Z2935" i="1"/>
  <c r="W3219" i="1"/>
  <c r="Z3219" i="1"/>
  <c r="W2965" i="1"/>
  <c r="Z2965" i="1"/>
  <c r="W3192" i="1"/>
  <c r="Z3192" i="1"/>
  <c r="W2940" i="1"/>
  <c r="Z2940" i="1"/>
  <c r="Z3370" i="1"/>
  <c r="W3370" i="1"/>
  <c r="Z3170" i="1"/>
  <c r="W3170" i="1"/>
  <c r="W2847" i="1"/>
  <c r="Z2847" i="1"/>
  <c r="W3361" i="1"/>
  <c r="Z3361" i="1"/>
  <c r="W3225" i="1"/>
  <c r="Z3225" i="1"/>
  <c r="W3044" i="1"/>
  <c r="Z3044" i="1"/>
  <c r="W2905" i="1"/>
  <c r="Z2905" i="1"/>
  <c r="W3628" i="1"/>
  <c r="Z3628" i="1"/>
  <c r="Z3043" i="1"/>
  <c r="W3043" i="1"/>
  <c r="W2894" i="1"/>
  <c r="Z2894" i="1"/>
  <c r="Z3493" i="1"/>
  <c r="W3493" i="1"/>
  <c r="Z3355" i="1"/>
  <c r="W3355" i="1"/>
  <c r="W3214" i="1"/>
  <c r="Z3214" i="1"/>
  <c r="W3029" i="1"/>
  <c r="Z3029" i="1"/>
  <c r="W2846" i="1"/>
  <c r="Z2846" i="1"/>
  <c r="Z170" i="19"/>
  <c r="W170" i="19"/>
  <c r="Z3373" i="1"/>
  <c r="W3373" i="1"/>
  <c r="W3169" i="1"/>
  <c r="Z3169" i="1"/>
  <c r="W2912" i="1"/>
  <c r="Z2912" i="1"/>
  <c r="W3587" i="1"/>
  <c r="Z3587" i="1"/>
  <c r="W3624" i="1"/>
  <c r="Z3624" i="1"/>
  <c r="W3645" i="1"/>
  <c r="Z3645" i="1"/>
  <c r="Z3490" i="1"/>
  <c r="W3490" i="1"/>
  <c r="W221" i="19"/>
  <c r="Z221" i="19"/>
  <c r="W3696" i="1"/>
  <c r="Z3696" i="1"/>
  <c r="W3602" i="1"/>
  <c r="Z3602" i="1"/>
  <c r="W2927" i="1"/>
  <c r="Z2927" i="1"/>
  <c r="Z166" i="19"/>
  <c r="W166" i="19"/>
  <c r="Z3688" i="1"/>
  <c r="W3688" i="1"/>
  <c r="W3541" i="1"/>
  <c r="Z3541" i="1"/>
  <c r="Z3656" i="1"/>
  <c r="W3656" i="1"/>
  <c r="Z3582" i="1"/>
  <c r="W3582" i="1"/>
  <c r="W163" i="19"/>
  <c r="Z163" i="19"/>
  <c r="W3734" i="1"/>
  <c r="Z3734" i="1"/>
  <c r="W3748" i="1"/>
  <c r="Z3748" i="1"/>
  <c r="W3810" i="1"/>
  <c r="Z3810" i="1"/>
  <c r="W2792" i="1"/>
  <c r="Z2792" i="1"/>
  <c r="W3575" i="1"/>
  <c r="Z3575" i="1"/>
  <c r="W3796" i="1"/>
  <c r="Z3796" i="1"/>
  <c r="W3872" i="1"/>
  <c r="Z3872" i="1"/>
  <c r="W3984" i="1"/>
  <c r="Z3984" i="1"/>
  <c r="W3643" i="1"/>
  <c r="Z3643" i="1"/>
  <c r="Z3620" i="1"/>
  <c r="W3620" i="1"/>
  <c r="Z3690" i="1"/>
  <c r="W3690" i="1"/>
  <c r="Z3761" i="1"/>
  <c r="W3761" i="1"/>
  <c r="W3842" i="1"/>
  <c r="Z3842" i="1"/>
  <c r="W3808" i="1"/>
  <c r="Z3808" i="1"/>
  <c r="W3600" i="1"/>
  <c r="Z3600" i="1"/>
  <c r="Z222" i="19"/>
  <c r="W222" i="19"/>
  <c r="W3914" i="1"/>
  <c r="Z3914" i="1"/>
  <c r="W3562" i="1"/>
  <c r="Z3562" i="1"/>
  <c r="W3805" i="1"/>
  <c r="Z3805" i="1"/>
  <c r="W3768" i="1"/>
  <c r="Z3768" i="1"/>
  <c r="W4016" i="1"/>
  <c r="Z4016" i="1"/>
  <c r="Z3545" i="1"/>
  <c r="W3545" i="1"/>
  <c r="Z3697" i="1"/>
  <c r="W3697" i="1"/>
  <c r="W3504" i="1"/>
  <c r="Z3504" i="1"/>
  <c r="Z3601" i="1"/>
  <c r="W3601" i="1"/>
  <c r="W3735" i="1"/>
  <c r="Z3735" i="1"/>
  <c r="W3911" i="1"/>
  <c r="Z3911" i="1"/>
  <c r="W3817" i="1"/>
  <c r="Z3817" i="1"/>
  <c r="W4202" i="1"/>
  <c r="Z4202" i="1"/>
  <c r="W4080" i="1"/>
  <c r="Z4080" i="1"/>
  <c r="W4174" i="1"/>
  <c r="Z4174" i="1"/>
  <c r="W3858" i="1"/>
  <c r="Z3858" i="1"/>
  <c r="W3894" i="1"/>
  <c r="Z3894" i="1"/>
  <c r="W3930" i="1"/>
  <c r="Z3930" i="1"/>
  <c r="Z3966" i="1"/>
  <c r="W3966" i="1"/>
  <c r="W4017" i="1"/>
  <c r="Z4017" i="1"/>
  <c r="Z4053" i="1"/>
  <c r="W4053" i="1"/>
  <c r="W4117" i="1"/>
  <c r="Z4117" i="1"/>
  <c r="W4140" i="1"/>
  <c r="Z4140" i="1"/>
  <c r="W4093" i="1"/>
  <c r="Z4093" i="1"/>
  <c r="W3850" i="1"/>
  <c r="Z3850" i="1"/>
  <c r="W3886" i="1"/>
  <c r="Z3886" i="1"/>
  <c r="W3922" i="1"/>
  <c r="Z3922" i="1"/>
  <c r="W3958" i="1"/>
  <c r="Z3958" i="1"/>
  <c r="W4009" i="1"/>
  <c r="Z4009" i="1"/>
  <c r="W4045" i="1"/>
  <c r="Z4045" i="1"/>
  <c r="W4114" i="1"/>
  <c r="Z4114" i="1"/>
  <c r="W4496" i="1"/>
  <c r="Z4496" i="1"/>
  <c r="W4129" i="1"/>
  <c r="Z4129" i="1"/>
  <c r="W4326" i="1"/>
  <c r="Z4326" i="1"/>
  <c r="W4452" i="1"/>
  <c r="Z4452" i="1"/>
  <c r="W4167" i="1"/>
  <c r="Z4167" i="1"/>
  <c r="W4223" i="1"/>
  <c r="Z4223" i="1"/>
  <c r="W4386" i="1"/>
  <c r="Z4386" i="1"/>
  <c r="W4301" i="1"/>
  <c r="Z4301" i="1"/>
  <c r="W4431" i="1"/>
  <c r="Z4431" i="1"/>
  <c r="W4115" i="1"/>
  <c r="Z4115" i="1"/>
  <c r="W4236" i="1"/>
  <c r="Z4236" i="1"/>
  <c r="W4607" i="1"/>
  <c r="Z4607" i="1"/>
  <c r="W4248" i="1"/>
  <c r="Z4248" i="1"/>
  <c r="W4393" i="1"/>
  <c r="Z4393" i="1"/>
  <c r="W384" i="19"/>
  <c r="Z384" i="19"/>
  <c r="W4628" i="1"/>
  <c r="Z4628" i="1"/>
  <c r="W4107" i="1"/>
  <c r="Z4107" i="1"/>
  <c r="W4305" i="1"/>
  <c r="Z4305" i="1"/>
  <c r="W4461" i="1"/>
  <c r="Z4461" i="1"/>
  <c r="W4119" i="1"/>
  <c r="Z4119" i="1"/>
  <c r="Z4240" i="1"/>
  <c r="W4240" i="1"/>
  <c r="Z4519" i="1"/>
  <c r="W4519" i="1"/>
  <c r="W4246" i="1"/>
  <c r="Z4246" i="1"/>
  <c r="W4388" i="1"/>
  <c r="Z4388" i="1"/>
  <c r="W4467" i="1"/>
  <c r="Z4467" i="1"/>
  <c r="W4375" i="1"/>
  <c r="Z4375" i="1"/>
  <c r="W4099" i="1"/>
  <c r="Z4099" i="1"/>
  <c r="W4297" i="1"/>
  <c r="Z4297" i="1"/>
  <c r="W4430" i="1"/>
  <c r="Z4430" i="1"/>
  <c r="W4639" i="1"/>
  <c r="Z4639" i="1"/>
  <c r="Z437" i="19"/>
  <c r="W437" i="19"/>
  <c r="W4624" i="1"/>
  <c r="Z4624" i="1"/>
  <c r="W396" i="19"/>
  <c r="Z396" i="19"/>
  <c r="W4605" i="1"/>
  <c r="Z4605" i="1"/>
  <c r="W4698" i="1"/>
  <c r="Z4698" i="1"/>
  <c r="W4575" i="1"/>
  <c r="Z4575" i="1"/>
  <c r="Z256" i="19"/>
  <c r="W256" i="19"/>
  <c r="W4435" i="1"/>
  <c r="Z4435" i="1"/>
  <c r="W4564" i="1"/>
  <c r="Z4564" i="1"/>
  <c r="W387" i="19"/>
  <c r="Z387" i="19"/>
  <c r="W4336" i="1"/>
  <c r="Z4336" i="1"/>
  <c r="W4627" i="1"/>
  <c r="Z4627" i="1"/>
  <c r="W4469" i="1"/>
  <c r="Z4469" i="1"/>
  <c r="W4762" i="1"/>
  <c r="Z4762" i="1"/>
  <c r="W4635" i="1"/>
  <c r="Z4635" i="1"/>
  <c r="W460" i="19"/>
  <c r="Z460" i="19"/>
  <c r="W4773" i="1"/>
  <c r="Z4773" i="1"/>
  <c r="W445" i="19"/>
  <c r="Z445" i="19"/>
  <c r="W277" i="19"/>
  <c r="Z277" i="19"/>
  <c r="W362" i="19"/>
  <c r="Z362" i="19"/>
  <c r="W450" i="19"/>
  <c r="Z450" i="19"/>
  <c r="W252" i="19"/>
  <c r="Z252" i="19"/>
  <c r="W4743" i="1"/>
  <c r="Z4743" i="1"/>
  <c r="W4511" i="1"/>
  <c r="Z4511" i="1"/>
  <c r="Z381" i="19"/>
  <c r="W381" i="19"/>
  <c r="W379" i="19"/>
  <c r="Z379" i="19"/>
  <c r="W4692" i="1"/>
  <c r="Z4692" i="1"/>
  <c r="Z4764" i="1"/>
  <c r="W4764" i="1"/>
  <c r="W4510" i="1"/>
  <c r="Z4510" i="1"/>
  <c r="Z389" i="19"/>
  <c r="W389" i="19"/>
  <c r="Z259" i="19"/>
  <c r="W259" i="19"/>
  <c r="Z368" i="19"/>
  <c r="W368" i="19"/>
  <c r="W469" i="19"/>
  <c r="Z469" i="19"/>
  <c r="Z346" i="19"/>
  <c r="W346" i="19"/>
  <c r="Z344" i="19"/>
  <c r="W344" i="19"/>
  <c r="W4780" i="1"/>
  <c r="Z4780" i="1"/>
  <c r="W4694" i="1"/>
  <c r="Z4694" i="1"/>
  <c r="W4730" i="1"/>
  <c r="Z4730" i="1"/>
  <c r="W4766" i="1"/>
  <c r="Z4766" i="1"/>
  <c r="W293" i="19"/>
  <c r="Z293" i="19"/>
  <c r="W349" i="1"/>
  <c r="Z349" i="1"/>
  <c r="Z269" i="1"/>
  <c r="W269" i="1"/>
  <c r="W114" i="1"/>
  <c r="Z114" i="1"/>
  <c r="W571" i="1"/>
  <c r="Z571" i="1"/>
  <c r="W261" i="1"/>
  <c r="Z261" i="1"/>
  <c r="W141" i="1"/>
  <c r="Z141" i="1"/>
  <c r="W393" i="1"/>
  <c r="Z393" i="1"/>
  <c r="W24" i="1"/>
  <c r="Z24" i="1"/>
  <c r="W152" i="1"/>
  <c r="Z152" i="1"/>
  <c r="Z383" i="1"/>
  <c r="W383" i="1"/>
  <c r="W317" i="1"/>
  <c r="Z317" i="1"/>
  <c r="W1145" i="1"/>
  <c r="Z1145" i="1"/>
  <c r="W353" i="1"/>
  <c r="Z353" i="1"/>
  <c r="Z3" i="19"/>
  <c r="W3" i="19"/>
  <c r="W127" i="1"/>
  <c r="Z127" i="1"/>
  <c r="Z246" i="1"/>
  <c r="W246" i="1"/>
  <c r="W128" i="1"/>
  <c r="Z128" i="1"/>
  <c r="Z143" i="1"/>
  <c r="W143" i="1"/>
  <c r="Z44" i="1"/>
  <c r="W44" i="1"/>
  <c r="W45" i="1"/>
  <c r="Z45" i="1"/>
  <c r="P16" i="13"/>
  <c r="Z948" i="1"/>
  <c r="W948" i="1"/>
  <c r="W323" i="1"/>
  <c r="Z323" i="1"/>
  <c r="W55" i="1"/>
  <c r="Z55" i="1"/>
  <c r="W737" i="1"/>
  <c r="Z737" i="1"/>
  <c r="W168" i="1"/>
  <c r="Z168" i="1"/>
  <c r="Z33" i="1"/>
  <c r="W33" i="1"/>
  <c r="W195" i="1"/>
  <c r="Z195" i="1"/>
  <c r="W56" i="1"/>
  <c r="Z56" i="1"/>
  <c r="W160" i="1"/>
  <c r="Z160" i="1"/>
  <c r="Z40" i="1"/>
  <c r="W40" i="1"/>
  <c r="W145" i="1"/>
  <c r="Z145" i="1"/>
  <c r="W390" i="1"/>
  <c r="Z390" i="1"/>
  <c r="W87" i="1"/>
  <c r="Z87" i="1"/>
  <c r="W164" i="1"/>
  <c r="Z164" i="1"/>
  <c r="W363" i="1"/>
  <c r="Z363" i="1"/>
  <c r="Z564" i="1"/>
  <c r="W564" i="1"/>
  <c r="Z855" i="1"/>
  <c r="W855" i="1"/>
  <c r="W666" i="1"/>
  <c r="Z666" i="1"/>
  <c r="W257" i="1"/>
  <c r="Z257" i="1"/>
  <c r="Z448" i="1"/>
  <c r="W448" i="1"/>
  <c r="Z563" i="1"/>
  <c r="W563" i="1"/>
  <c r="W854" i="1"/>
  <c r="Z854" i="1"/>
  <c r="W654" i="1"/>
  <c r="Z654" i="1"/>
  <c r="W635" i="1"/>
  <c r="Z635" i="1"/>
  <c r="W508" i="1"/>
  <c r="Z508" i="1"/>
  <c r="W831" i="1"/>
  <c r="Z831" i="1"/>
  <c r="Z676" i="1"/>
  <c r="W676" i="1"/>
  <c r="W1292" i="1"/>
  <c r="Z1292" i="1"/>
  <c r="W470" i="1"/>
  <c r="Z470" i="1"/>
  <c r="W769" i="1"/>
  <c r="Z769" i="1"/>
  <c r="Z7" i="19"/>
  <c r="W7" i="19"/>
  <c r="Z294" i="1"/>
  <c r="W294" i="1"/>
  <c r="Z404" i="1"/>
  <c r="W404" i="1"/>
  <c r="Z614" i="1"/>
  <c r="W614" i="1"/>
  <c r="W909" i="1"/>
  <c r="Z909" i="1"/>
  <c r="Z741" i="1"/>
  <c r="W741" i="1"/>
  <c r="W1005" i="1"/>
  <c r="Z1005" i="1"/>
  <c r="W598" i="1"/>
  <c r="Z598" i="1"/>
  <c r="W493" i="1"/>
  <c r="Z493" i="1"/>
  <c r="W763" i="1"/>
  <c r="Z763" i="1"/>
  <c r="W923" i="1"/>
  <c r="Z923" i="1"/>
  <c r="W546" i="1"/>
  <c r="Z546" i="1"/>
  <c r="W880" i="1"/>
  <c r="Z880" i="1"/>
  <c r="W723" i="1"/>
  <c r="Z723" i="1"/>
  <c r="W1000" i="1"/>
  <c r="Z1000" i="1"/>
  <c r="W202" i="1"/>
  <c r="Z202" i="1"/>
  <c r="W638" i="1"/>
  <c r="Z638" i="1"/>
  <c r="W561" i="1"/>
  <c r="Z561" i="1"/>
  <c r="W867" i="1"/>
  <c r="Z867" i="1"/>
  <c r="W684" i="1"/>
  <c r="Z684" i="1"/>
  <c r="W4" i="1"/>
  <c r="Z4" i="1"/>
  <c r="W197" i="1"/>
  <c r="Z197" i="1"/>
  <c r="W385" i="1"/>
  <c r="Z385" i="1"/>
  <c r="W506" i="1"/>
  <c r="Z506" i="1"/>
  <c r="Z806" i="1"/>
  <c r="W806" i="1"/>
  <c r="Z667" i="1"/>
  <c r="W667" i="1"/>
  <c r="W856" i="1"/>
  <c r="Z856" i="1"/>
  <c r="W694" i="1"/>
  <c r="Z694" i="1"/>
  <c r="W1574" i="1"/>
  <c r="Z1574" i="1"/>
  <c r="W491" i="1"/>
  <c r="Z491" i="1"/>
  <c r="W782" i="1"/>
  <c r="Z782" i="1"/>
  <c r="W1105" i="1"/>
  <c r="Z1105" i="1"/>
  <c r="W934" i="1"/>
  <c r="Z934" i="1"/>
  <c r="Z992" i="1"/>
  <c r="W992" i="1"/>
  <c r="W1547" i="1"/>
  <c r="Z1547" i="1"/>
  <c r="W1877" i="1"/>
  <c r="Z1877" i="1"/>
  <c r="W1151" i="1"/>
  <c r="Z1151" i="1"/>
  <c r="W1573" i="1"/>
  <c r="Z1573" i="1"/>
  <c r="W1196" i="1"/>
  <c r="Z1196" i="1"/>
  <c r="W1114" i="1"/>
  <c r="Z1114" i="1"/>
  <c r="Z986" i="1"/>
  <c r="W986" i="1"/>
  <c r="W1603" i="1"/>
  <c r="Z1603" i="1"/>
  <c r="W1368" i="1"/>
  <c r="Z1368" i="1"/>
  <c r="W963" i="1"/>
  <c r="Z963" i="1"/>
  <c r="W1011" i="1"/>
  <c r="Z1011" i="1"/>
  <c r="W1612" i="1"/>
  <c r="Z1612" i="1"/>
  <c r="W1328" i="1"/>
  <c r="Z1328" i="1"/>
  <c r="W1143" i="1"/>
  <c r="Z1143" i="1"/>
  <c r="W1522" i="1"/>
  <c r="Z1522" i="1"/>
  <c r="W1957" i="1"/>
  <c r="Z1957" i="1"/>
  <c r="Z1047" i="1"/>
  <c r="W1047" i="1"/>
  <c r="W1621" i="1"/>
  <c r="Z1621" i="1"/>
  <c r="W1317" i="1"/>
  <c r="Z1317" i="1"/>
  <c r="W813" i="1"/>
  <c r="Z813" i="1"/>
  <c r="Z665" i="1"/>
  <c r="W665" i="1"/>
  <c r="Z1091" i="1"/>
  <c r="W1091" i="1"/>
  <c r="W984" i="1"/>
  <c r="Z984" i="1"/>
  <c r="Z1609" i="1"/>
  <c r="W1609" i="1"/>
  <c r="W1267" i="1"/>
  <c r="Z1267" i="1"/>
  <c r="W994" i="1"/>
  <c r="Z994" i="1"/>
  <c r="Z1550" i="1"/>
  <c r="W1550" i="1"/>
  <c r="Z1266" i="1"/>
  <c r="W1266" i="1"/>
  <c r="Z956" i="1"/>
  <c r="W956" i="1"/>
  <c r="W1046" i="1"/>
  <c r="Z1046" i="1"/>
  <c r="W1728" i="1"/>
  <c r="Z1728" i="1"/>
  <c r="Z1499" i="1"/>
  <c r="W1499" i="1"/>
  <c r="Z971" i="1"/>
  <c r="W971" i="1"/>
  <c r="Z1183" i="1"/>
  <c r="W1183" i="1"/>
  <c r="W1587" i="1"/>
  <c r="Z1587" i="1"/>
  <c r="W1333" i="1"/>
  <c r="Z1333" i="1"/>
  <c r="W1035" i="1"/>
  <c r="Z1035" i="1"/>
  <c r="W1756" i="1"/>
  <c r="Z1756" i="1"/>
  <c r="W1517" i="1"/>
  <c r="Z1517" i="1"/>
  <c r="W1264" i="1"/>
  <c r="Z1264" i="1"/>
  <c r="Z1779" i="1"/>
  <c r="W1779" i="1"/>
  <c r="Z1675" i="1"/>
  <c r="W1675" i="1"/>
  <c r="W1462" i="1"/>
  <c r="Z1462" i="1"/>
  <c r="W1341" i="1"/>
  <c r="Z1341" i="1"/>
  <c r="Z33" i="19"/>
  <c r="W33" i="19"/>
  <c r="W2014" i="1"/>
  <c r="Z2014" i="1"/>
  <c r="W1655" i="1"/>
  <c r="Z1655" i="1"/>
  <c r="W1552" i="1"/>
  <c r="Z1552" i="1"/>
  <c r="W1441" i="1"/>
  <c r="Z1441" i="1"/>
  <c r="W1283" i="1"/>
  <c r="Z1283" i="1"/>
  <c r="W2116" i="1"/>
  <c r="Z2116" i="1"/>
  <c r="W2175" i="1"/>
  <c r="Z2175" i="1"/>
  <c r="W1729" i="1"/>
  <c r="Z1729" i="1"/>
  <c r="W1630" i="1"/>
  <c r="Z1630" i="1"/>
  <c r="Z1515" i="1"/>
  <c r="W1515" i="1"/>
  <c r="W1407" i="1"/>
  <c r="Z1407" i="1"/>
  <c r="Z1262" i="1"/>
  <c r="W1262" i="1"/>
  <c r="W1806" i="1"/>
  <c r="Z1806" i="1"/>
  <c r="W1175" i="1"/>
  <c r="Z1175" i="1"/>
  <c r="W1678" i="1"/>
  <c r="Z1678" i="1"/>
  <c r="W1560" i="1"/>
  <c r="Z1560" i="1"/>
  <c r="W1402" i="1"/>
  <c r="Z1402" i="1"/>
  <c r="W1300" i="1"/>
  <c r="Z1300" i="1"/>
  <c r="W1880" i="1"/>
  <c r="Z1880" i="1"/>
  <c r="W1949" i="1"/>
  <c r="Z1949" i="1"/>
  <c r="Z29" i="19"/>
  <c r="W29" i="19"/>
  <c r="W1933" i="1"/>
  <c r="Z1933" i="1"/>
  <c r="Z1628" i="1"/>
  <c r="W1628" i="1"/>
  <c r="W1459" i="1"/>
  <c r="Z1459" i="1"/>
  <c r="W1299" i="1"/>
  <c r="Z1299" i="1"/>
  <c r="Z1834" i="1"/>
  <c r="W1834" i="1"/>
  <c r="W2167" i="1"/>
  <c r="Z2167" i="1"/>
  <c r="W1736" i="1"/>
  <c r="Z1736" i="1"/>
  <c r="Z1567" i="1"/>
  <c r="W1567" i="1"/>
  <c r="W1463" i="1"/>
  <c r="Z1463" i="1"/>
  <c r="Z1298" i="1"/>
  <c r="W1298" i="1"/>
  <c r="W2105" i="1"/>
  <c r="Z2105" i="1"/>
  <c r="W2102" i="1"/>
  <c r="Z2102" i="1"/>
  <c r="Z2123" i="1"/>
  <c r="W2123" i="1"/>
  <c r="Z1950" i="1"/>
  <c r="W1950" i="1"/>
  <c r="W2731" i="1"/>
  <c r="Z2731" i="1"/>
  <c r="W2569" i="1"/>
  <c r="Z2569" i="1"/>
  <c r="Z2221" i="1"/>
  <c r="W2221" i="1"/>
  <c r="W2730" i="1"/>
  <c r="Z2730" i="1"/>
  <c r="W2531" i="1"/>
  <c r="Z2531" i="1"/>
  <c r="W104" i="19"/>
  <c r="Z104" i="19"/>
  <c r="W1802" i="1"/>
  <c r="Z1802" i="1"/>
  <c r="W2004" i="1"/>
  <c r="Z2004" i="1"/>
  <c r="W46" i="19"/>
  <c r="Z46" i="19"/>
  <c r="W2475" i="1"/>
  <c r="Z2475" i="1"/>
  <c r="Z2748" i="1"/>
  <c r="W2748" i="1"/>
  <c r="Z2496" i="1"/>
  <c r="W2496" i="1"/>
  <c r="W2192" i="1"/>
  <c r="Z2192" i="1"/>
  <c r="W2760" i="1"/>
  <c r="Z2760" i="1"/>
  <c r="W2548" i="1"/>
  <c r="Z2548" i="1"/>
  <c r="W2243" i="1"/>
  <c r="Z2243" i="1"/>
  <c r="W1191" i="1"/>
  <c r="Z1191" i="1"/>
  <c r="W2136" i="1"/>
  <c r="Z2136" i="1"/>
  <c r="Z2043" i="1"/>
  <c r="W2043" i="1"/>
  <c r="Z1918" i="1"/>
  <c r="W1918" i="1"/>
  <c r="W2574" i="1"/>
  <c r="Z2574" i="1"/>
  <c r="Z159" i="19"/>
  <c r="W159" i="19"/>
  <c r="W2734" i="1"/>
  <c r="Z2734" i="1"/>
  <c r="W2546" i="1"/>
  <c r="Z2546" i="1"/>
  <c r="W2241" i="1"/>
  <c r="Z2241" i="1"/>
  <c r="Z2120" i="1"/>
  <c r="W2120" i="1"/>
  <c r="Z1992" i="1"/>
  <c r="W1992" i="1"/>
  <c r="W2627" i="1"/>
  <c r="Z2627" i="1"/>
  <c r="Z2280" i="1"/>
  <c r="W2280" i="1"/>
  <c r="W3431" i="1"/>
  <c r="Z3431" i="1"/>
  <c r="W1842" i="1"/>
  <c r="Z1842" i="1"/>
  <c r="Z2125" i="1"/>
  <c r="W2125" i="1"/>
  <c r="Z1966" i="1"/>
  <c r="W1966" i="1"/>
  <c r="W2739" i="1"/>
  <c r="Z2739" i="1"/>
  <c r="W2515" i="1"/>
  <c r="Z2515" i="1"/>
  <c r="W64" i="19"/>
  <c r="Z64" i="19"/>
  <c r="W2174" i="1"/>
  <c r="Z2174" i="1"/>
  <c r="Z1991" i="1"/>
  <c r="W1991" i="1"/>
  <c r="W2684" i="1"/>
  <c r="Z2684" i="1"/>
  <c r="W2468" i="1"/>
  <c r="Z2468" i="1"/>
  <c r="W94" i="19"/>
  <c r="Z94" i="19"/>
  <c r="W2119" i="1"/>
  <c r="Z2119" i="1"/>
  <c r="Z1976" i="1"/>
  <c r="W1976" i="1"/>
  <c r="W2712" i="1"/>
  <c r="Z2712" i="1"/>
  <c r="W2381" i="1"/>
  <c r="Z2381" i="1"/>
  <c r="W1835" i="1"/>
  <c r="Z1835" i="1"/>
  <c r="Z2056" i="1"/>
  <c r="W2056" i="1"/>
  <c r="W1960" i="1"/>
  <c r="Z1960" i="1"/>
  <c r="Z2633" i="1"/>
  <c r="W2633" i="1"/>
  <c r="W2289" i="1"/>
  <c r="Z2289" i="1"/>
  <c r="Z2615" i="1"/>
  <c r="W2615" i="1"/>
  <c r="W2426" i="1"/>
  <c r="Z2426" i="1"/>
  <c r="W2228" i="1"/>
  <c r="Z2228" i="1"/>
  <c r="Z3349" i="1"/>
  <c r="W3349" i="1"/>
  <c r="W2583" i="1"/>
  <c r="Z2583" i="1"/>
  <c r="W2334" i="1"/>
  <c r="Z2334" i="1"/>
  <c r="W2630" i="1"/>
  <c r="Z2630" i="1"/>
  <c r="Z2497" i="1"/>
  <c r="W2497" i="1"/>
  <c r="W2317" i="1"/>
  <c r="Z2317" i="1"/>
  <c r="Z68" i="19"/>
  <c r="W68" i="19"/>
  <c r="W2391" i="1"/>
  <c r="Z2391" i="1"/>
  <c r="Z111" i="19"/>
  <c r="W111" i="19"/>
  <c r="W2725" i="1"/>
  <c r="Z2725" i="1"/>
  <c r="W2617" i="1"/>
  <c r="Z2617" i="1"/>
  <c r="W2397" i="1"/>
  <c r="Z2397" i="1"/>
  <c r="W2198" i="1"/>
  <c r="Z2198" i="1"/>
  <c r="Z3258" i="1"/>
  <c r="W3258" i="1"/>
  <c r="W2868" i="1"/>
  <c r="Z2868" i="1"/>
  <c r="W2428" i="1"/>
  <c r="Z2428" i="1"/>
  <c r="W2303" i="1"/>
  <c r="Z2303" i="1"/>
  <c r="W138" i="19"/>
  <c r="Z138" i="19"/>
  <c r="W3456" i="1"/>
  <c r="Z3456" i="1"/>
  <c r="W3070" i="1"/>
  <c r="Z3070" i="1"/>
  <c r="W3121" i="1"/>
  <c r="Z3121" i="1"/>
  <c r="W2794" i="1"/>
  <c r="Z2794" i="1"/>
  <c r="W2572" i="1"/>
  <c r="Z2572" i="1"/>
  <c r="W2427" i="1"/>
  <c r="Z2427" i="1"/>
  <c r="W2327" i="1"/>
  <c r="Z2327" i="1"/>
  <c r="W131" i="19"/>
  <c r="Z131" i="19"/>
  <c r="Z3377" i="1"/>
  <c r="W3377" i="1"/>
  <c r="W3407" i="1"/>
  <c r="Z3407" i="1"/>
  <c r="W3340" i="1"/>
  <c r="Z3340" i="1"/>
  <c r="Z2723" i="1"/>
  <c r="W2723" i="1"/>
  <c r="Z2585" i="1"/>
  <c r="W2585" i="1"/>
  <c r="W2456" i="1"/>
  <c r="Z2456" i="1"/>
  <c r="Z2272" i="1"/>
  <c r="W2272" i="1"/>
  <c r="Z135" i="19"/>
  <c r="W135" i="19"/>
  <c r="W3356" i="1"/>
  <c r="Z3356" i="1"/>
  <c r="W3354" i="1"/>
  <c r="Z3354" i="1"/>
  <c r="W2439" i="1"/>
  <c r="Z2439" i="1"/>
  <c r="Z2319" i="1"/>
  <c r="W2319" i="1"/>
  <c r="Z2185" i="1"/>
  <c r="W2185" i="1"/>
  <c r="W3445" i="1"/>
  <c r="Z3445" i="1"/>
  <c r="W2842" i="1"/>
  <c r="Z2842" i="1"/>
  <c r="W3371" i="1"/>
  <c r="Z3371" i="1"/>
  <c r="W3189" i="1"/>
  <c r="Z3189" i="1"/>
  <c r="W2910" i="1"/>
  <c r="Z2910" i="1"/>
  <c r="Z3422" i="1"/>
  <c r="W3422" i="1"/>
  <c r="W3278" i="1"/>
  <c r="Z3278" i="1"/>
  <c r="W3075" i="1"/>
  <c r="Z3075" i="1"/>
  <c r="W3376" i="1"/>
  <c r="Z3376" i="1"/>
  <c r="Z3106" i="1"/>
  <c r="W3106" i="1"/>
  <c r="Z2825" i="1"/>
  <c r="W2825" i="1"/>
  <c r="W3291" i="1"/>
  <c r="Z3291" i="1"/>
  <c r="W3083" i="1"/>
  <c r="Z3083" i="1"/>
  <c r="Z2876" i="1"/>
  <c r="W2876" i="1"/>
  <c r="W3339" i="1"/>
  <c r="Z3339" i="1"/>
  <c r="Z3018" i="1"/>
  <c r="W3018" i="1"/>
  <c r="Z3359" i="1"/>
  <c r="W3359" i="1"/>
  <c r="W3102" i="1"/>
  <c r="Z3102" i="1"/>
  <c r="Z3473" i="1"/>
  <c r="W3473" i="1"/>
  <c r="Z3266" i="1"/>
  <c r="W3266" i="1"/>
  <c r="W3016" i="1"/>
  <c r="Z3016" i="1"/>
  <c r="W3154" i="1"/>
  <c r="Z3154" i="1"/>
  <c r="W3005" i="1"/>
  <c r="Z3005" i="1"/>
  <c r="W2806" i="1"/>
  <c r="Z2806" i="1"/>
  <c r="Z2913" i="1"/>
  <c r="W2913" i="1"/>
  <c r="W3200" i="1"/>
  <c r="Z3200" i="1"/>
  <c r="W2957" i="1"/>
  <c r="Z2957" i="1"/>
  <c r="W3178" i="1"/>
  <c r="Z3178" i="1"/>
  <c r="Z2925" i="1"/>
  <c r="W2925" i="1"/>
  <c r="W3344" i="1"/>
  <c r="Z3344" i="1"/>
  <c r="W3135" i="1"/>
  <c r="Z3135" i="1"/>
  <c r="W2822" i="1"/>
  <c r="Z2822" i="1"/>
  <c r="Z3351" i="1"/>
  <c r="W3351" i="1"/>
  <c r="Z3186" i="1"/>
  <c r="W3186" i="1"/>
  <c r="Z3030" i="1"/>
  <c r="W3030" i="1"/>
  <c r="W2889" i="1"/>
  <c r="Z2889" i="1"/>
  <c r="Z3156" i="1"/>
  <c r="W3156" i="1"/>
  <c r="W3034" i="1"/>
  <c r="Z3034" i="1"/>
  <c r="W2888" i="1"/>
  <c r="Z2888" i="1"/>
  <c r="W3673" i="1"/>
  <c r="Z3673" i="1"/>
  <c r="W3321" i="1"/>
  <c r="Z3321" i="1"/>
  <c r="Z3190" i="1"/>
  <c r="W3190" i="1"/>
  <c r="W3023" i="1"/>
  <c r="Z3023" i="1"/>
  <c r="Z2841" i="1"/>
  <c r="W2841" i="1"/>
  <c r="W3505" i="1"/>
  <c r="Z3505" i="1"/>
  <c r="W3364" i="1"/>
  <c r="Z3364" i="1"/>
  <c r="W3145" i="1"/>
  <c r="Z3145" i="1"/>
  <c r="W2902" i="1"/>
  <c r="Z2902" i="1"/>
  <c r="W200" i="19"/>
  <c r="Z200" i="19"/>
  <c r="W3665" i="1"/>
  <c r="Z3665" i="1"/>
  <c r="W3654" i="1"/>
  <c r="Z3654" i="1"/>
  <c r="Z3502" i="1"/>
  <c r="W3502" i="1"/>
  <c r="Z212" i="19"/>
  <c r="W212" i="19"/>
  <c r="W3723" i="1"/>
  <c r="Z3723" i="1"/>
  <c r="W3614" i="1"/>
  <c r="Z3614" i="1"/>
  <c r="Z2914" i="1"/>
  <c r="W2914" i="1"/>
  <c r="W3487" i="1"/>
  <c r="Z3487" i="1"/>
  <c r="Z210" i="19"/>
  <c r="W210" i="19"/>
  <c r="Z3559" i="1"/>
  <c r="W3559" i="1"/>
  <c r="W3668" i="1"/>
  <c r="Z3668" i="1"/>
  <c r="Z3590" i="1"/>
  <c r="W3590" i="1"/>
  <c r="W218" i="19"/>
  <c r="Z218" i="19"/>
  <c r="W3751" i="1"/>
  <c r="Z3751" i="1"/>
  <c r="W3821" i="1"/>
  <c r="Z3821" i="1"/>
  <c r="W2786" i="1"/>
  <c r="Z2786" i="1"/>
  <c r="W3578" i="1"/>
  <c r="Z3578" i="1"/>
  <c r="W3814" i="1"/>
  <c r="Z3814" i="1"/>
  <c r="W3881" i="1"/>
  <c r="Z3881" i="1"/>
  <c r="W3988" i="1"/>
  <c r="Z3988" i="1"/>
  <c r="Z3646" i="1"/>
  <c r="W3646" i="1"/>
  <c r="Z3623" i="1"/>
  <c r="W3623" i="1"/>
  <c r="Z3693" i="1"/>
  <c r="W3693" i="1"/>
  <c r="W3764" i="1"/>
  <c r="Z3764" i="1"/>
  <c r="Z3993" i="1"/>
  <c r="W3993" i="1"/>
  <c r="W3834" i="1"/>
  <c r="Z3834" i="1"/>
  <c r="Z3603" i="1"/>
  <c r="W3603" i="1"/>
  <c r="W3794" i="1"/>
  <c r="Z3794" i="1"/>
  <c r="W3923" i="1"/>
  <c r="Z3923" i="1"/>
  <c r="W3565" i="1"/>
  <c r="Z3565" i="1"/>
  <c r="W3839" i="1"/>
  <c r="Z3839" i="1"/>
  <c r="W3771" i="1"/>
  <c r="Z3771" i="1"/>
  <c r="W4025" i="1"/>
  <c r="Z4025" i="1"/>
  <c r="Z3548" i="1"/>
  <c r="W3548" i="1"/>
  <c r="Z3732" i="1"/>
  <c r="W3732" i="1"/>
  <c r="W3507" i="1"/>
  <c r="Z3507" i="1"/>
  <c r="W3604" i="1"/>
  <c r="Z3604" i="1"/>
  <c r="W3795" i="1"/>
  <c r="Z3795" i="1"/>
  <c r="W3920" i="1"/>
  <c r="Z3920" i="1"/>
  <c r="W3840" i="1"/>
  <c r="Z3840" i="1"/>
  <c r="W4235" i="1"/>
  <c r="Z4235" i="1"/>
  <c r="W4120" i="1"/>
  <c r="Z4120" i="1"/>
  <c r="W4183" i="1"/>
  <c r="Z4183" i="1"/>
  <c r="Z3861" i="1"/>
  <c r="W3861" i="1"/>
  <c r="W3897" i="1"/>
  <c r="Z3897" i="1"/>
  <c r="W3933" i="1"/>
  <c r="Z3933" i="1"/>
  <c r="Z3969" i="1"/>
  <c r="W3969" i="1"/>
  <c r="W4020" i="1"/>
  <c r="Z4020" i="1"/>
  <c r="Z4056" i="1"/>
  <c r="W4056" i="1"/>
  <c r="W4126" i="1"/>
  <c r="Z4126" i="1"/>
  <c r="W4171" i="1"/>
  <c r="Z4171" i="1"/>
  <c r="W4136" i="1"/>
  <c r="Z4136" i="1"/>
  <c r="W3853" i="1"/>
  <c r="Z3853" i="1"/>
  <c r="W3889" i="1"/>
  <c r="Z3889" i="1"/>
  <c r="Z3925" i="1"/>
  <c r="W3925" i="1"/>
  <c r="W3961" i="1"/>
  <c r="Z3961" i="1"/>
  <c r="Z4012" i="1"/>
  <c r="W4012" i="1"/>
  <c r="Z4048" i="1"/>
  <c r="W4048" i="1"/>
  <c r="W4123" i="1"/>
  <c r="Z4123" i="1"/>
  <c r="W4480" i="1"/>
  <c r="Z4480" i="1"/>
  <c r="W4161" i="1"/>
  <c r="Z4161" i="1"/>
  <c r="W4349" i="1"/>
  <c r="Z4349" i="1"/>
  <c r="W4621" i="1"/>
  <c r="Z4621" i="1"/>
  <c r="W4170" i="1"/>
  <c r="Z4170" i="1"/>
  <c r="W4226" i="1"/>
  <c r="Z4226" i="1"/>
  <c r="W4609" i="1"/>
  <c r="Z4609" i="1"/>
  <c r="W4304" i="1"/>
  <c r="Z4304" i="1"/>
  <c r="W4442" i="1"/>
  <c r="Z4442" i="1"/>
  <c r="W4118" i="1"/>
  <c r="Z4118" i="1"/>
  <c r="Z4239" i="1"/>
  <c r="W4239" i="1"/>
  <c r="W4595" i="1"/>
  <c r="Z4595" i="1"/>
  <c r="W4251" i="1"/>
  <c r="Z4251" i="1"/>
  <c r="W4403" i="1"/>
  <c r="Z4403" i="1"/>
  <c r="W4677" i="1"/>
  <c r="Z4677" i="1"/>
  <c r="W4617" i="1"/>
  <c r="Z4617" i="1"/>
  <c r="W4110" i="1"/>
  <c r="Z4110" i="1"/>
  <c r="Z4308" i="1"/>
  <c r="W4308" i="1"/>
  <c r="W4567" i="1"/>
  <c r="Z4567" i="1"/>
  <c r="W4122" i="1"/>
  <c r="Z4122" i="1"/>
  <c r="W4273" i="1"/>
  <c r="Z4273" i="1"/>
  <c r="W468" i="19"/>
  <c r="Z468" i="19"/>
  <c r="W4249" i="1"/>
  <c r="Z4249" i="1"/>
  <c r="W4404" i="1"/>
  <c r="Z4404" i="1"/>
  <c r="W462" i="19"/>
  <c r="Z462" i="19"/>
  <c r="W4385" i="1"/>
  <c r="Z4385" i="1"/>
  <c r="W4102" i="1"/>
  <c r="Z4102" i="1"/>
  <c r="W4300" i="1"/>
  <c r="Z4300" i="1"/>
  <c r="W4437" i="1"/>
  <c r="Z4437" i="1"/>
  <c r="W4629" i="1"/>
  <c r="Z4629" i="1"/>
  <c r="Z400" i="19"/>
  <c r="W400" i="19"/>
  <c r="W4599" i="1"/>
  <c r="Z4599" i="1"/>
  <c r="W367" i="19"/>
  <c r="Z367" i="19"/>
  <c r="W4594" i="1"/>
  <c r="Z4594" i="1"/>
  <c r="W4722" i="1"/>
  <c r="Z4722" i="1"/>
  <c r="W4570" i="1"/>
  <c r="Z4570" i="1"/>
  <c r="W4402" i="1"/>
  <c r="Z4402" i="1"/>
  <c r="W4438" i="1"/>
  <c r="Z4438" i="1"/>
  <c r="W4559" i="1"/>
  <c r="Z4559" i="1"/>
  <c r="W324" i="19"/>
  <c r="Z324" i="19"/>
  <c r="W4339" i="1"/>
  <c r="Z4339" i="1"/>
  <c r="Z4622" i="1"/>
  <c r="W4622" i="1"/>
  <c r="Z4652" i="1"/>
  <c r="W4652" i="1"/>
  <c r="Z4626" i="1"/>
  <c r="W4626" i="1"/>
  <c r="W443" i="19"/>
  <c r="Z443" i="19"/>
  <c r="W4600" i="1"/>
  <c r="Z4600" i="1"/>
  <c r="Z439" i="19"/>
  <c r="W439" i="19"/>
  <c r="W265" i="19"/>
  <c r="Z265" i="19"/>
  <c r="Z342" i="19"/>
  <c r="W342" i="19"/>
  <c r="W444" i="19"/>
  <c r="Z444" i="19"/>
  <c r="Z4675" i="1"/>
  <c r="W4675" i="1"/>
  <c r="W4747" i="1"/>
  <c r="Z4747" i="1"/>
  <c r="Z4506" i="1"/>
  <c r="W4506" i="1"/>
  <c r="W371" i="19"/>
  <c r="Z371" i="19"/>
  <c r="W350" i="19"/>
  <c r="Z350" i="19"/>
  <c r="W4696" i="1"/>
  <c r="Z4696" i="1"/>
  <c r="W4768" i="1"/>
  <c r="Z4768" i="1"/>
  <c r="W4504" i="1"/>
  <c r="Z4504" i="1"/>
  <c r="W378" i="19"/>
  <c r="Z378" i="19"/>
  <c r="Z249" i="19"/>
  <c r="W249" i="19"/>
  <c r="Z358" i="19"/>
  <c r="W358" i="19"/>
  <c r="W458" i="19"/>
  <c r="Z458" i="19"/>
  <c r="W312" i="19"/>
  <c r="Z312" i="19"/>
  <c r="W335" i="19"/>
  <c r="Z335" i="19"/>
  <c r="W475" i="19"/>
  <c r="Z475" i="19"/>
  <c r="W4697" i="1"/>
  <c r="Z4697" i="1"/>
  <c r="Z4733" i="1"/>
  <c r="W4733" i="1"/>
  <c r="Z4769" i="1"/>
  <c r="W4769" i="1"/>
  <c r="Z283" i="19"/>
  <c r="W283" i="19"/>
  <c r="W4781" i="1"/>
  <c r="Z4781" i="1"/>
  <c r="W242" i="19"/>
  <c r="Z242" i="19"/>
  <c r="W370" i="1"/>
  <c r="Z370" i="1"/>
  <c r="W288" i="1"/>
  <c r="Z288" i="1"/>
  <c r="W125" i="1"/>
  <c r="Z125" i="1"/>
  <c r="W602" i="1"/>
  <c r="Z602" i="1"/>
  <c r="W289" i="1"/>
  <c r="Z289" i="1"/>
  <c r="W1104" i="1"/>
  <c r="Z1104" i="1"/>
  <c r="W405" i="1"/>
  <c r="Z405" i="1"/>
  <c r="W42" i="1"/>
  <c r="Z42" i="1"/>
  <c r="W644" i="1"/>
  <c r="Z644" i="1"/>
  <c r="W394" i="1"/>
  <c r="Z394" i="1"/>
  <c r="W30" i="1"/>
  <c r="Z30" i="1"/>
  <c r="Z649" i="1"/>
  <c r="W649" i="1"/>
  <c r="Z384" i="1"/>
  <c r="W384" i="1"/>
  <c r="W7" i="1"/>
  <c r="Z7" i="1"/>
  <c r="Z132" i="1"/>
  <c r="W132" i="1"/>
  <c r="W293" i="1"/>
  <c r="Z293" i="1"/>
  <c r="W133" i="1"/>
  <c r="Z133" i="1"/>
  <c r="W183" i="1"/>
  <c r="Z183" i="1"/>
  <c r="Z550" i="1"/>
  <c r="W550" i="1"/>
  <c r="Z335" i="1"/>
  <c r="W335" i="1"/>
  <c r="Z400" i="1"/>
  <c r="W400" i="1"/>
  <c r="Z731" i="1"/>
  <c r="W731" i="1"/>
  <c r="W167" i="1"/>
  <c r="Z167" i="1"/>
  <c r="W66" i="1"/>
  <c r="Z66" i="1"/>
  <c r="W804" i="1"/>
  <c r="Z804" i="1"/>
  <c r="Z177" i="1"/>
  <c r="W177" i="1"/>
  <c r="Z39" i="1"/>
  <c r="W39" i="1"/>
  <c r="W677" i="1"/>
  <c r="Z677" i="1"/>
  <c r="W204" i="1"/>
  <c r="Z204" i="1"/>
  <c r="W61" i="1"/>
  <c r="Z61" i="1"/>
  <c r="W682" i="1"/>
  <c r="Z682" i="1"/>
  <c r="W187" i="1"/>
  <c r="Z187" i="1"/>
  <c r="W67" i="1"/>
  <c r="Z67" i="1"/>
  <c r="W150" i="1"/>
  <c r="Z150" i="1"/>
  <c r="W413" i="1"/>
  <c r="Z413" i="1"/>
  <c r="W119" i="1"/>
  <c r="Z119" i="1"/>
  <c r="W159" i="1"/>
  <c r="Z159" i="1"/>
  <c r="Z358" i="1"/>
  <c r="W358" i="1"/>
  <c r="Z555" i="1"/>
  <c r="W555" i="1"/>
  <c r="W844" i="1"/>
  <c r="Z844" i="1"/>
  <c r="W975" i="1"/>
  <c r="Z975" i="1"/>
  <c r="W252" i="1"/>
  <c r="Z252" i="1"/>
  <c r="Z443" i="1"/>
  <c r="W443" i="1"/>
  <c r="W554" i="1"/>
  <c r="Z554" i="1"/>
  <c r="W848" i="1"/>
  <c r="Z848" i="1"/>
  <c r="W9" i="19"/>
  <c r="Z9" i="19"/>
  <c r="W630" i="1"/>
  <c r="Z630" i="1"/>
  <c r="W499" i="1"/>
  <c r="Z499" i="1"/>
  <c r="W803" i="1"/>
  <c r="Z803" i="1"/>
  <c r="W670" i="1"/>
  <c r="Z670" i="1"/>
  <c r="W624" i="1"/>
  <c r="Z624" i="1"/>
  <c r="Z459" i="1"/>
  <c r="W459" i="1"/>
  <c r="Z764" i="1"/>
  <c r="W764" i="1"/>
  <c r="W945" i="1"/>
  <c r="Z945" i="1"/>
  <c r="W283" i="1"/>
  <c r="Z283" i="1"/>
  <c r="W398" i="1"/>
  <c r="Z398" i="1"/>
  <c r="Z573" i="1"/>
  <c r="W573" i="1"/>
  <c r="Z903" i="1"/>
  <c r="W903" i="1"/>
  <c r="W735" i="1"/>
  <c r="Z735" i="1"/>
  <c r="W1625" i="1"/>
  <c r="Z1625" i="1"/>
  <c r="W593" i="1"/>
  <c r="Z593" i="1"/>
  <c r="W458" i="1"/>
  <c r="Z458" i="1"/>
  <c r="Z757" i="1"/>
  <c r="W757" i="1"/>
  <c r="Z4" i="19"/>
  <c r="W4" i="19"/>
  <c r="W536" i="1"/>
  <c r="Z536" i="1"/>
  <c r="W857" i="1"/>
  <c r="Z857" i="1"/>
  <c r="W707" i="1"/>
  <c r="Z707" i="1"/>
  <c r="W1725" i="1"/>
  <c r="Z1725" i="1"/>
  <c r="W192" i="1"/>
  <c r="Z192" i="1"/>
  <c r="W628" i="1"/>
  <c r="Z628" i="1"/>
  <c r="Z551" i="1"/>
  <c r="W551" i="1"/>
  <c r="W851" i="1"/>
  <c r="Z851" i="1"/>
  <c r="W679" i="1"/>
  <c r="Z679" i="1"/>
  <c r="W318" i="1"/>
  <c r="Z318" i="1"/>
  <c r="W186" i="1"/>
  <c r="Z186" i="1"/>
  <c r="Z379" i="1"/>
  <c r="W379" i="1"/>
  <c r="W497" i="1"/>
  <c r="Z497" i="1"/>
  <c r="W794" i="1"/>
  <c r="Z794" i="1"/>
  <c r="W662" i="1"/>
  <c r="Z662" i="1"/>
  <c r="W850" i="1"/>
  <c r="Z850" i="1"/>
  <c r="W689" i="1"/>
  <c r="Z689" i="1"/>
  <c r="W1220" i="1"/>
  <c r="Z1220" i="1"/>
  <c r="W481" i="1"/>
  <c r="Z481" i="1"/>
  <c r="W766" i="1"/>
  <c r="Z766" i="1"/>
  <c r="W1086" i="1"/>
  <c r="Z1086" i="1"/>
  <c r="W979" i="1"/>
  <c r="Z979" i="1"/>
  <c r="W1133" i="1"/>
  <c r="Z1133" i="1"/>
  <c r="Z1497" i="1"/>
  <c r="W1497" i="1"/>
  <c r="W2150" i="1"/>
  <c r="Z2150" i="1"/>
  <c r="Z1144" i="1"/>
  <c r="W1144" i="1"/>
  <c r="W1544" i="1"/>
  <c r="Z1544" i="1"/>
  <c r="W1860" i="1"/>
  <c r="Z1860" i="1"/>
  <c r="W1093" i="1"/>
  <c r="Z1093" i="1"/>
  <c r="W1187" i="1"/>
  <c r="Z1187" i="1"/>
  <c r="W1593" i="1"/>
  <c r="Z1593" i="1"/>
  <c r="W1357" i="1"/>
  <c r="Z1357" i="1"/>
  <c r="W942" i="1"/>
  <c r="Z942" i="1"/>
  <c r="W980" i="1"/>
  <c r="Z980" i="1"/>
  <c r="Z1602" i="1"/>
  <c r="W1602" i="1"/>
  <c r="Z1289" i="1"/>
  <c r="W1289" i="1"/>
  <c r="W1780" i="1"/>
  <c r="Z1780" i="1"/>
  <c r="W1493" i="1"/>
  <c r="Z1493" i="1"/>
  <c r="W924" i="1"/>
  <c r="Z924" i="1"/>
  <c r="Z1037" i="1"/>
  <c r="W1037" i="1"/>
  <c r="W1581" i="1"/>
  <c r="Z1581" i="1"/>
  <c r="Z1279" i="1"/>
  <c r="W1279" i="1"/>
  <c r="W808" i="1"/>
  <c r="Z808" i="1"/>
  <c r="Z660" i="1"/>
  <c r="W660" i="1"/>
  <c r="W1080" i="1"/>
  <c r="Z1080" i="1"/>
  <c r="W1179" i="1"/>
  <c r="Z1179" i="1"/>
  <c r="W1561" i="1"/>
  <c r="Z1561" i="1"/>
  <c r="W1248" i="1"/>
  <c r="Z1248" i="1"/>
  <c r="W989" i="1"/>
  <c r="Z989" i="1"/>
  <c r="Z1529" i="1"/>
  <c r="W1529" i="1"/>
  <c r="W1256" i="1"/>
  <c r="Z1256" i="1"/>
  <c r="W950" i="1"/>
  <c r="Z950" i="1"/>
  <c r="Z1031" i="1"/>
  <c r="W1031" i="1"/>
  <c r="W1709" i="1"/>
  <c r="Z1709" i="1"/>
  <c r="Z1489" i="1"/>
  <c r="W1489" i="1"/>
  <c r="W960" i="1"/>
  <c r="Z960" i="1"/>
  <c r="W1171" i="1"/>
  <c r="Z1171" i="1"/>
  <c r="W1577" i="1"/>
  <c r="Z1577" i="1"/>
  <c r="W1323" i="1"/>
  <c r="Z1323" i="1"/>
  <c r="W1030" i="1"/>
  <c r="Z1030" i="1"/>
  <c r="W1717" i="1"/>
  <c r="Z1717" i="1"/>
  <c r="W1477" i="1"/>
  <c r="Z1477" i="1"/>
  <c r="W1254" i="1"/>
  <c r="Z1254" i="1"/>
  <c r="W1760" i="1"/>
  <c r="Z1760" i="1"/>
  <c r="W1640" i="1"/>
  <c r="Z1640" i="1"/>
  <c r="W1452" i="1"/>
  <c r="Z1452" i="1"/>
  <c r="W1336" i="1"/>
  <c r="Z1336" i="1"/>
  <c r="W1884" i="1"/>
  <c r="Z1884" i="1"/>
  <c r="Z1983" i="1"/>
  <c r="W1983" i="1"/>
  <c r="Z1650" i="1"/>
  <c r="W1650" i="1"/>
  <c r="Z1546" i="1"/>
  <c r="W1546" i="1"/>
  <c r="W1437" i="1"/>
  <c r="Z1437" i="1"/>
  <c r="Z1278" i="1"/>
  <c r="W1278" i="1"/>
  <c r="W2054" i="1"/>
  <c r="Z2054" i="1"/>
  <c r="W2131" i="1"/>
  <c r="Z2131" i="1"/>
  <c r="W1720" i="1"/>
  <c r="Z1720" i="1"/>
  <c r="W1614" i="1"/>
  <c r="Z1614" i="1"/>
  <c r="W1505" i="1"/>
  <c r="Z1505" i="1"/>
  <c r="W1388" i="1"/>
  <c r="Z1388" i="1"/>
  <c r="Z1257" i="1"/>
  <c r="W1257" i="1"/>
  <c r="W1792" i="1"/>
  <c r="Z1792" i="1"/>
  <c r="W1170" i="1"/>
  <c r="Z1170" i="1"/>
  <c r="W1669" i="1"/>
  <c r="Z1669" i="1"/>
  <c r="Z1555" i="1"/>
  <c r="W1555" i="1"/>
  <c r="W1397" i="1"/>
  <c r="Z1397" i="1"/>
  <c r="W1291" i="1"/>
  <c r="Z1291" i="1"/>
  <c r="W1873" i="1"/>
  <c r="Z1873" i="1"/>
  <c r="W1919" i="1"/>
  <c r="Z1919" i="1"/>
  <c r="W1872" i="1"/>
  <c r="Z1872" i="1"/>
  <c r="W1781" i="1"/>
  <c r="Z1781" i="1"/>
  <c r="W1607" i="1"/>
  <c r="Z1607" i="1"/>
  <c r="W1439" i="1"/>
  <c r="Z1439" i="1"/>
  <c r="W1285" i="1"/>
  <c r="Z1285" i="1"/>
  <c r="W1813" i="1"/>
  <c r="Z1813" i="1"/>
  <c r="W2151" i="1"/>
  <c r="Z2151" i="1"/>
  <c r="W1727" i="1"/>
  <c r="Z1727" i="1"/>
  <c r="W1563" i="1"/>
  <c r="Z1563" i="1"/>
  <c r="W1458" i="1"/>
  <c r="Z1458" i="1"/>
  <c r="W1280" i="1"/>
  <c r="Z1280" i="1"/>
  <c r="Z2003" i="1"/>
  <c r="W2003" i="1"/>
  <c r="W2071" i="1"/>
  <c r="Z2071" i="1"/>
  <c r="W2118" i="1"/>
  <c r="Z2118" i="1"/>
  <c r="W1945" i="1"/>
  <c r="Z1945" i="1"/>
  <c r="W2718" i="1"/>
  <c r="Z2718" i="1"/>
  <c r="Z2550" i="1"/>
  <c r="W2550" i="1"/>
  <c r="Z2208" i="1"/>
  <c r="W2208" i="1"/>
  <c r="W2724" i="1"/>
  <c r="Z2724" i="1"/>
  <c r="W2521" i="1"/>
  <c r="Z2521" i="1"/>
  <c r="W88" i="19"/>
  <c r="Z88" i="19"/>
  <c r="W2172" i="1"/>
  <c r="Z2172" i="1"/>
  <c r="W1994" i="1"/>
  <c r="Z1994" i="1"/>
  <c r="Z40" i="19"/>
  <c r="W40" i="19"/>
  <c r="W2415" i="1"/>
  <c r="Z2415" i="1"/>
  <c r="W2735" i="1"/>
  <c r="Z2735" i="1"/>
  <c r="Z2451" i="1"/>
  <c r="W2451" i="1"/>
  <c r="W146" i="19"/>
  <c r="Z146" i="19"/>
  <c r="W2754" i="1"/>
  <c r="Z2754" i="1"/>
  <c r="W2538" i="1"/>
  <c r="Z2538" i="1"/>
  <c r="W2203" i="1"/>
  <c r="Z2203" i="1"/>
  <c r="W1888" i="1"/>
  <c r="Z1888" i="1"/>
  <c r="Z2121" i="1"/>
  <c r="W2121" i="1"/>
  <c r="W2034" i="1"/>
  <c r="Z2034" i="1"/>
  <c r="W1903" i="1"/>
  <c r="Z1903" i="1"/>
  <c r="Z2565" i="1"/>
  <c r="W2565" i="1"/>
  <c r="W143" i="19"/>
  <c r="Z143" i="19"/>
  <c r="W2727" i="1"/>
  <c r="Z2727" i="1"/>
  <c r="W2537" i="1"/>
  <c r="Z2537" i="1"/>
  <c r="Z2201" i="1"/>
  <c r="W2201" i="1"/>
  <c r="W2115" i="1"/>
  <c r="Z2115" i="1"/>
  <c r="W1972" i="1"/>
  <c r="Z1972" i="1"/>
  <c r="W2589" i="1"/>
  <c r="Z2589" i="1"/>
  <c r="W2265" i="1"/>
  <c r="Z2265" i="1"/>
  <c r="W2908" i="1"/>
  <c r="Z2908" i="1"/>
  <c r="W1831" i="1"/>
  <c r="Z1831" i="1"/>
  <c r="W2094" i="1"/>
  <c r="Z2094" i="1"/>
  <c r="Z1961" i="1"/>
  <c r="W1961" i="1"/>
  <c r="Z2726" i="1"/>
  <c r="W2726" i="1"/>
  <c r="W2504" i="1"/>
  <c r="Z2504" i="1"/>
  <c r="W49" i="19"/>
  <c r="Z49" i="19"/>
  <c r="Z2169" i="1"/>
  <c r="W2169" i="1"/>
  <c r="W1986" i="1"/>
  <c r="Z1986" i="1"/>
  <c r="W2642" i="1"/>
  <c r="Z2642" i="1"/>
  <c r="W2434" i="1"/>
  <c r="Z2434" i="1"/>
  <c r="W63" i="19"/>
  <c r="Z63" i="19"/>
  <c r="W2103" i="1"/>
  <c r="Z2103" i="1"/>
  <c r="W1951" i="1"/>
  <c r="Z1951" i="1"/>
  <c r="W2705" i="1"/>
  <c r="Z2705" i="1"/>
  <c r="W2369" i="1"/>
  <c r="Z2369" i="1"/>
  <c r="W1814" i="1"/>
  <c r="Z1814" i="1"/>
  <c r="Z2051" i="1"/>
  <c r="W2051" i="1"/>
  <c r="W1941" i="1"/>
  <c r="Z1941" i="1"/>
  <c r="W2624" i="1"/>
  <c r="Z2624" i="1"/>
  <c r="W2274" i="1"/>
  <c r="Z2274" i="1"/>
  <c r="W2609" i="1"/>
  <c r="Z2609" i="1"/>
  <c r="W2409" i="1"/>
  <c r="Z2409" i="1"/>
  <c r="W2220" i="1"/>
  <c r="Z2220" i="1"/>
  <c r="W3101" i="1"/>
  <c r="Z3101" i="1"/>
  <c r="W2553" i="1"/>
  <c r="Z2553" i="1"/>
  <c r="Z2311" i="1"/>
  <c r="W2311" i="1"/>
  <c r="W3319" i="1"/>
  <c r="Z3319" i="1"/>
  <c r="Z2612" i="1"/>
  <c r="W2612" i="1"/>
  <c r="W2489" i="1"/>
  <c r="Z2489" i="1"/>
  <c r="Z2309" i="1"/>
  <c r="W2309" i="1"/>
  <c r="W59" i="19"/>
  <c r="Z59" i="19"/>
  <c r="W2383" i="1"/>
  <c r="Z2383" i="1"/>
  <c r="Z93" i="19"/>
  <c r="W93" i="19"/>
  <c r="Z2714" i="1"/>
  <c r="W2714" i="1"/>
  <c r="W2610" i="1"/>
  <c r="Z2610" i="1"/>
  <c r="Z2390" i="1"/>
  <c r="W2390" i="1"/>
  <c r="W2191" i="1"/>
  <c r="Z2191" i="1"/>
  <c r="W3457" i="1"/>
  <c r="Z3457" i="1"/>
  <c r="W2834" i="1"/>
  <c r="Z2834" i="1"/>
  <c r="Z2417" i="1"/>
  <c r="W2417" i="1"/>
  <c r="Z2298" i="1"/>
  <c r="W2298" i="1"/>
  <c r="W132" i="19"/>
  <c r="Z132" i="19"/>
  <c r="W3427" i="1"/>
  <c r="Z3427" i="1"/>
  <c r="W2960" i="1"/>
  <c r="Z2960" i="1"/>
  <c r="Z3068" i="1"/>
  <c r="W3068" i="1"/>
  <c r="W2709" i="1"/>
  <c r="Z2709" i="1"/>
  <c r="Z2547" i="1"/>
  <c r="W2547" i="1"/>
  <c r="Z2421" i="1"/>
  <c r="W2421" i="1"/>
  <c r="W2322" i="1"/>
  <c r="Z2322" i="1"/>
  <c r="W120" i="19"/>
  <c r="Z120" i="19"/>
  <c r="W3250" i="1"/>
  <c r="Z3250" i="1"/>
  <c r="W3358" i="1"/>
  <c r="Z3358" i="1"/>
  <c r="W3265" i="1"/>
  <c r="Z3265" i="1"/>
  <c r="W2713" i="1"/>
  <c r="Z2713" i="1"/>
  <c r="W2581" i="1"/>
  <c r="Z2581" i="1"/>
  <c r="Z2445" i="1"/>
  <c r="W2445" i="1"/>
  <c r="W2267" i="1"/>
  <c r="Z2267" i="1"/>
  <c r="W124" i="19"/>
  <c r="Z124" i="19"/>
  <c r="W3245" i="1"/>
  <c r="Z3245" i="1"/>
  <c r="Z3262" i="1"/>
  <c r="W3262" i="1"/>
  <c r="W2429" i="1"/>
  <c r="Z2429" i="1"/>
  <c r="W2314" i="1"/>
  <c r="Z2314" i="1"/>
  <c r="W158" i="19"/>
  <c r="Z158" i="19"/>
  <c r="W3401" i="1"/>
  <c r="Z3401" i="1"/>
  <c r="W3471" i="1"/>
  <c r="Z3471" i="1"/>
  <c r="W3357" i="1"/>
  <c r="Z3357" i="1"/>
  <c r="W3181" i="1"/>
  <c r="Z3181" i="1"/>
  <c r="Z2843" i="1"/>
  <c r="W2843" i="1"/>
  <c r="W3416" i="1"/>
  <c r="Z3416" i="1"/>
  <c r="W3256" i="1"/>
  <c r="Z3256" i="1"/>
  <c r="W3010" i="1"/>
  <c r="Z3010" i="1"/>
  <c r="W3362" i="1"/>
  <c r="Z3362" i="1"/>
  <c r="W3085" i="1"/>
  <c r="Z3085" i="1"/>
  <c r="W3572" i="1"/>
  <c r="Z3572" i="1"/>
  <c r="W3284" i="1"/>
  <c r="Z3284" i="1"/>
  <c r="Z3072" i="1"/>
  <c r="W3072" i="1"/>
  <c r="W2863" i="1"/>
  <c r="Z2863" i="1"/>
  <c r="Z3332" i="1"/>
  <c r="W3332" i="1"/>
  <c r="Z3006" i="1"/>
  <c r="W3006" i="1"/>
  <c r="W3352" i="1"/>
  <c r="Z3352" i="1"/>
  <c r="W3049" i="1"/>
  <c r="Z3049" i="1"/>
  <c r="W3430" i="1"/>
  <c r="Z3430" i="1"/>
  <c r="Z3243" i="1"/>
  <c r="W3243" i="1"/>
  <c r="W2977" i="1"/>
  <c r="Z2977" i="1"/>
  <c r="W3127" i="1"/>
  <c r="Z3127" i="1"/>
  <c r="Z2990" i="1"/>
  <c r="W2990" i="1"/>
  <c r="W2789" i="1"/>
  <c r="Z2789" i="1"/>
  <c r="W2906" i="1"/>
  <c r="Z2906" i="1"/>
  <c r="Z3193" i="1"/>
  <c r="W3193" i="1"/>
  <c r="W2950" i="1"/>
  <c r="Z2950" i="1"/>
  <c r="Z3158" i="1"/>
  <c r="W3158" i="1"/>
  <c r="W2918" i="1"/>
  <c r="Z2918" i="1"/>
  <c r="W3338" i="1"/>
  <c r="Z3338" i="1"/>
  <c r="W3129" i="1"/>
  <c r="Z3129" i="1"/>
  <c r="W2807" i="1"/>
  <c r="Z2807" i="1"/>
  <c r="W3346" i="1"/>
  <c r="Z3346" i="1"/>
  <c r="W3172" i="1"/>
  <c r="Z3172" i="1"/>
  <c r="W3020" i="1"/>
  <c r="Z3020" i="1"/>
  <c r="W2878" i="1"/>
  <c r="Z2878" i="1"/>
  <c r="W3151" i="1"/>
  <c r="Z3151" i="1"/>
  <c r="W3019" i="1"/>
  <c r="Z3019" i="1"/>
  <c r="W2883" i="1"/>
  <c r="Z2883" i="1"/>
  <c r="Z3483" i="1"/>
  <c r="W3483" i="1"/>
  <c r="W3312" i="1"/>
  <c r="Z3312" i="1"/>
  <c r="W3185" i="1"/>
  <c r="Z3185" i="1"/>
  <c r="W2984" i="1"/>
  <c r="Z2984" i="1"/>
  <c r="W2830" i="1"/>
  <c r="Z2830" i="1"/>
  <c r="W3669" i="1"/>
  <c r="Z3669" i="1"/>
  <c r="Z3348" i="1"/>
  <c r="W3348" i="1"/>
  <c r="W3117" i="1"/>
  <c r="Z3117" i="1"/>
  <c r="W2897" i="1"/>
  <c r="Z2897" i="1"/>
  <c r="W3517" i="1"/>
  <c r="Z3517" i="1"/>
  <c r="W206" i="19"/>
  <c r="Z206" i="19"/>
  <c r="W3662" i="1"/>
  <c r="Z3662" i="1"/>
  <c r="Z3514" i="1"/>
  <c r="W3514" i="1"/>
  <c r="W205" i="19"/>
  <c r="Z205" i="19"/>
  <c r="W3736" i="1"/>
  <c r="Z3736" i="1"/>
  <c r="W3618" i="1"/>
  <c r="Z3618" i="1"/>
  <c r="W2909" i="1"/>
  <c r="Z2909" i="1"/>
  <c r="Z3499" i="1"/>
  <c r="W3499" i="1"/>
  <c r="W203" i="19"/>
  <c r="Z203" i="19"/>
  <c r="Z3563" i="1"/>
  <c r="W3563" i="1"/>
  <c r="W3680" i="1"/>
  <c r="Z3680" i="1"/>
  <c r="W3599" i="1"/>
  <c r="Z3599" i="1"/>
  <c r="Z3488" i="1"/>
  <c r="W3488" i="1"/>
  <c r="W3683" i="1"/>
  <c r="Z3683" i="1"/>
  <c r="W3754" i="1"/>
  <c r="Z3754" i="1"/>
  <c r="W4004" i="1"/>
  <c r="Z4004" i="1"/>
  <c r="Z193" i="19"/>
  <c r="W193" i="19"/>
  <c r="W3581" i="1"/>
  <c r="Z3581" i="1"/>
  <c r="Z3833" i="1"/>
  <c r="W3833" i="1"/>
  <c r="W3890" i="1"/>
  <c r="Z3890" i="1"/>
  <c r="W4088" i="1"/>
  <c r="Z4088" i="1"/>
  <c r="Z3649" i="1"/>
  <c r="W3649" i="1"/>
  <c r="W3626" i="1"/>
  <c r="Z3626" i="1"/>
  <c r="Z3722" i="1"/>
  <c r="W3722" i="1"/>
  <c r="Z3767" i="1"/>
  <c r="W3767" i="1"/>
  <c r="Z4001" i="1"/>
  <c r="W4001" i="1"/>
  <c r="W3846" i="1"/>
  <c r="Z3846" i="1"/>
  <c r="W3606" i="1"/>
  <c r="Z3606" i="1"/>
  <c r="W3801" i="1"/>
  <c r="Z3801" i="1"/>
  <c r="W3932" i="1"/>
  <c r="Z3932" i="1"/>
  <c r="Z3644" i="1"/>
  <c r="W3644" i="1"/>
  <c r="W4186" i="1"/>
  <c r="Z4186" i="1"/>
  <c r="W3774" i="1"/>
  <c r="Z3774" i="1"/>
  <c r="Z4034" i="1"/>
  <c r="W4034" i="1"/>
  <c r="Z3551" i="1"/>
  <c r="W3551" i="1"/>
  <c r="W3777" i="1"/>
  <c r="Z3777" i="1"/>
  <c r="W3510" i="1"/>
  <c r="Z3510" i="1"/>
  <c r="W3607" i="1"/>
  <c r="Z3607" i="1"/>
  <c r="W3806" i="1"/>
  <c r="Z3806" i="1"/>
  <c r="W3929" i="1"/>
  <c r="Z3929" i="1"/>
  <c r="W3987" i="1"/>
  <c r="Z3987" i="1"/>
  <c r="W4277" i="1"/>
  <c r="Z4277" i="1"/>
  <c r="W4169" i="1"/>
  <c r="Z4169" i="1"/>
  <c r="W4212" i="1"/>
  <c r="Z4212" i="1"/>
  <c r="W3864" i="1"/>
  <c r="Z3864" i="1"/>
  <c r="W3900" i="1"/>
  <c r="Z3900" i="1"/>
  <c r="Z3936" i="1"/>
  <c r="W3936" i="1"/>
  <c r="Z3972" i="1"/>
  <c r="W3972" i="1"/>
  <c r="W4023" i="1"/>
  <c r="Z4023" i="1"/>
  <c r="Z4059" i="1"/>
  <c r="W4059" i="1"/>
  <c r="W4144" i="1"/>
  <c r="Z4144" i="1"/>
  <c r="W4180" i="1"/>
  <c r="Z4180" i="1"/>
  <c r="W4197" i="1"/>
  <c r="Z4197" i="1"/>
  <c r="W3856" i="1"/>
  <c r="Z3856" i="1"/>
  <c r="W3892" i="1"/>
  <c r="Z3892" i="1"/>
  <c r="W3928" i="1"/>
  <c r="Z3928" i="1"/>
  <c r="W3964" i="1"/>
  <c r="Z3964" i="1"/>
  <c r="Z4015" i="1"/>
  <c r="W4015" i="1"/>
  <c r="W4051" i="1"/>
  <c r="Z4051" i="1"/>
  <c r="W4172" i="1"/>
  <c r="Z4172" i="1"/>
  <c r="W409" i="19"/>
  <c r="Z409" i="19"/>
  <c r="W4205" i="1"/>
  <c r="Z4205" i="1"/>
  <c r="W4362" i="1"/>
  <c r="Z4362" i="1"/>
  <c r="Z4530" i="1"/>
  <c r="W4530" i="1"/>
  <c r="W4173" i="1"/>
  <c r="Z4173" i="1"/>
  <c r="W4259" i="1"/>
  <c r="Z4259" i="1"/>
  <c r="W4596" i="1"/>
  <c r="Z4596" i="1"/>
  <c r="Z4307" i="1"/>
  <c r="W4307" i="1"/>
  <c r="W4449" i="1"/>
  <c r="Z4449" i="1"/>
  <c r="W4121" i="1"/>
  <c r="Z4121" i="1"/>
  <c r="W4242" i="1"/>
  <c r="Z4242" i="1"/>
  <c r="W4557" i="1"/>
  <c r="Z4557" i="1"/>
  <c r="W4254" i="1"/>
  <c r="Z4254" i="1"/>
  <c r="W4410" i="1"/>
  <c r="Z4410" i="1"/>
  <c r="W4287" i="1"/>
  <c r="Z4287" i="1"/>
  <c r="W4606" i="1"/>
  <c r="Z4606" i="1"/>
  <c r="W4145" i="1"/>
  <c r="Z4145" i="1"/>
  <c r="W4331" i="1"/>
  <c r="Z4331" i="1"/>
  <c r="W4552" i="1"/>
  <c r="Z4552" i="1"/>
  <c r="W4125" i="1"/>
  <c r="Z4125" i="1"/>
  <c r="W4276" i="1"/>
  <c r="Z4276" i="1"/>
  <c r="Z423" i="19"/>
  <c r="W423" i="19"/>
  <c r="W4252" i="1"/>
  <c r="Z4252" i="1"/>
  <c r="W4415" i="1"/>
  <c r="Z4415" i="1"/>
  <c r="Z422" i="19"/>
  <c r="W422" i="19"/>
  <c r="W4401" i="1"/>
  <c r="Z4401" i="1"/>
  <c r="Z4105" i="1"/>
  <c r="W4105" i="1"/>
  <c r="Z4303" i="1"/>
  <c r="W4303" i="1"/>
  <c r="W4448" i="1"/>
  <c r="Z4448" i="1"/>
  <c r="W4620" i="1"/>
  <c r="Z4620" i="1"/>
  <c r="Z370" i="19"/>
  <c r="W370" i="19"/>
  <c r="W4577" i="1"/>
  <c r="Z4577" i="1"/>
  <c r="W336" i="19"/>
  <c r="Z336" i="19"/>
  <c r="W4560" i="1"/>
  <c r="Z4560" i="1"/>
  <c r="Z4746" i="1"/>
  <c r="W4746" i="1"/>
  <c r="W4527" i="1"/>
  <c r="Z4527" i="1"/>
  <c r="W4405" i="1"/>
  <c r="Z4405" i="1"/>
  <c r="W4441" i="1"/>
  <c r="Z4441" i="1"/>
  <c r="W4546" i="1"/>
  <c r="Z4546" i="1"/>
  <c r="Z250" i="19"/>
  <c r="W250" i="19"/>
  <c r="W4342" i="1"/>
  <c r="Z4342" i="1"/>
  <c r="W4618" i="1"/>
  <c r="Z4618" i="1"/>
  <c r="W4645" i="1"/>
  <c r="Z4645" i="1"/>
  <c r="Z4681" i="1"/>
  <c r="W4681" i="1"/>
  <c r="Z4602" i="1"/>
  <c r="W4602" i="1"/>
  <c r="W380" i="19"/>
  <c r="Z380" i="19"/>
  <c r="Z4591" i="1"/>
  <c r="W4591" i="1"/>
  <c r="Z427" i="19"/>
  <c r="W427" i="19"/>
  <c r="Z255" i="19"/>
  <c r="W255" i="19"/>
  <c r="Z332" i="19"/>
  <c r="W332" i="19"/>
  <c r="W438" i="19"/>
  <c r="Z438" i="19"/>
  <c r="W4683" i="1"/>
  <c r="Z4683" i="1"/>
  <c r="W4755" i="1"/>
  <c r="Z4755" i="1"/>
  <c r="W4500" i="1"/>
  <c r="Z4500" i="1"/>
  <c r="W360" i="19"/>
  <c r="Z360" i="19"/>
  <c r="W4779" i="1"/>
  <c r="Z4779" i="1"/>
  <c r="W340" i="19"/>
  <c r="Z340" i="19"/>
  <c r="W4704" i="1"/>
  <c r="Z4704" i="1"/>
  <c r="Z4776" i="1"/>
  <c r="W4776" i="1"/>
  <c r="W4499" i="1"/>
  <c r="Z4499" i="1"/>
  <c r="Z369" i="19"/>
  <c r="W369" i="19"/>
  <c r="W348" i="19"/>
  <c r="Z348" i="19"/>
  <c r="Z452" i="19"/>
  <c r="W452" i="19"/>
  <c r="W302" i="19"/>
  <c r="Z302" i="19"/>
  <c r="W325" i="19"/>
  <c r="Z325" i="19"/>
  <c r="W4700" i="1"/>
  <c r="Z4700" i="1"/>
  <c r="W4736" i="1"/>
  <c r="Z4736" i="1"/>
  <c r="W4772" i="1"/>
  <c r="Z4772" i="1"/>
  <c r="Z383" i="19"/>
  <c r="W383" i="19"/>
  <c r="Z263" i="19"/>
  <c r="W263" i="19"/>
  <c r="W4784" i="1"/>
  <c r="Z4784" i="1"/>
  <c r="W380" i="1"/>
  <c r="Z380" i="1"/>
  <c r="W297" i="1"/>
  <c r="Z297" i="1"/>
  <c r="W146" i="1"/>
  <c r="Z146" i="1"/>
  <c r="W632" i="1"/>
  <c r="Z632" i="1"/>
  <c r="W315" i="1"/>
  <c r="Z315" i="1"/>
  <c r="W837" i="1"/>
  <c r="Z837" i="1"/>
  <c r="W416" i="1"/>
  <c r="Z416" i="1"/>
  <c r="W53" i="1"/>
  <c r="Z53" i="1"/>
  <c r="W776" i="1"/>
  <c r="Z776" i="1"/>
  <c r="W173" i="1"/>
  <c r="Z173" i="1"/>
  <c r="Z36" i="1"/>
  <c r="W36" i="1"/>
  <c r="W715" i="1"/>
  <c r="Z715" i="1"/>
  <c r="W395" i="1"/>
  <c r="Z395" i="1"/>
  <c r="W13" i="1"/>
  <c r="Z13" i="1"/>
  <c r="Z8" i="1"/>
  <c r="W8" i="1"/>
  <c r="W65" i="1"/>
  <c r="Z65" i="1"/>
  <c r="Z90" i="1"/>
  <c r="W90" i="1"/>
  <c r="W106" i="1"/>
  <c r="Z106" i="1"/>
  <c r="V28" i="13" l="1"/>
  <c r="W28" i="13" s="1"/>
  <c r="V27" i="13"/>
  <c r="W27" i="13" s="1"/>
  <c r="V16" i="13"/>
  <c r="W16" i="13" s="1"/>
  <c r="D1" i="13"/>
  <c r="I1" i="13" s="1"/>
  <c r="V14" i="13"/>
  <c r="W14" i="13" s="1"/>
  <c r="V12" i="13"/>
  <c r="W12" i="13" s="1"/>
  <c r="V10" i="13"/>
  <c r="W10" i="13" s="1"/>
  <c r="V5" i="13"/>
  <c r="W5" i="13" s="1"/>
  <c r="V17" i="13"/>
  <c r="W17" i="13" s="1"/>
  <c r="V22" i="13"/>
  <c r="W22" i="13" s="1"/>
  <c r="V7" i="13"/>
  <c r="W7" i="13" s="1"/>
  <c r="V26" i="13"/>
  <c r="W26" i="13" s="1"/>
  <c r="V4" i="13"/>
  <c r="W4" i="13" s="1"/>
  <c r="E35" i="13"/>
  <c r="I37" i="13" s="1"/>
  <c r="V23" i="13"/>
  <c r="W23" i="13" s="1"/>
  <c r="V34" i="13"/>
  <c r="V29" i="13"/>
  <c r="W29" i="13" s="1"/>
  <c r="L50" i="4"/>
  <c r="L69" i="4"/>
  <c r="L74" i="4"/>
  <c r="L63" i="4"/>
  <c r="L8" i="4"/>
  <c r="L37" i="4"/>
  <c r="L78" i="4"/>
  <c r="L7" i="4"/>
  <c r="L19" i="4"/>
  <c r="L9" i="4"/>
  <c r="L2" i="4"/>
  <c r="L13" i="4"/>
  <c r="L81" i="4"/>
  <c r="L49" i="4"/>
  <c r="L66" i="4"/>
  <c r="L40" i="4"/>
  <c r="L76" i="4"/>
  <c r="L85" i="4"/>
  <c r="L27" i="4"/>
  <c r="L80" i="4"/>
  <c r="L72" i="4"/>
  <c r="L43" i="4"/>
  <c r="L48" i="4"/>
  <c r="L11" i="4"/>
  <c r="L77" i="4"/>
  <c r="L46" i="4"/>
  <c r="L67" i="4"/>
  <c r="L33" i="4"/>
  <c r="L29" i="4"/>
  <c r="L20" i="4"/>
  <c r="L75" i="4"/>
  <c r="L21" i="4"/>
  <c r="L38" i="4"/>
  <c r="L15" i="4"/>
  <c r="L6" i="4"/>
  <c r="L22" i="4"/>
  <c r="L62" i="4"/>
  <c r="L53" i="4"/>
  <c r="L39" i="4"/>
  <c r="L25" i="4"/>
  <c r="L17" i="4"/>
  <c r="L12" i="4"/>
  <c r="L52" i="4"/>
  <c r="L68" i="4"/>
  <c r="L57" i="4"/>
  <c r="L65" i="4"/>
  <c r="L35" i="4"/>
  <c r="L4" i="4"/>
  <c r="L16" i="4"/>
  <c r="L32" i="4"/>
  <c r="L24" i="4"/>
  <c r="L36" i="4"/>
  <c r="L82" i="4"/>
  <c r="L70" i="4"/>
  <c r="L34" i="4"/>
  <c r="L55" i="4"/>
  <c r="L51" i="4"/>
  <c r="L54" i="4"/>
  <c r="L58" i="4"/>
  <c r="L83" i="4"/>
  <c r="L30" i="4"/>
  <c r="L45" i="4"/>
  <c r="L10" i="4"/>
  <c r="L61" i="4"/>
  <c r="L60" i="4"/>
  <c r="L79" i="4"/>
  <c r="M1" i="4"/>
  <c r="L44" i="4"/>
  <c r="L26" i="4"/>
  <c r="L73" i="4"/>
  <c r="L47" i="4"/>
  <c r="L56" i="4"/>
  <c r="L28" i="4"/>
  <c r="L18" i="4"/>
  <c r="L3" i="4"/>
  <c r="L14" i="4"/>
  <c r="L42" i="4"/>
  <c r="L31" i="4"/>
  <c r="L84" i="4"/>
  <c r="L71" i="4"/>
  <c r="L5" i="4"/>
  <c r="L64" i="4"/>
  <c r="L23" i="4"/>
  <c r="L41" i="4"/>
  <c r="L59" i="4"/>
  <c r="W35" i="13" l="1"/>
  <c r="M49" i="4"/>
  <c r="M33" i="4"/>
  <c r="M10" i="4"/>
  <c r="M51" i="4"/>
  <c r="M18" i="4"/>
  <c r="M54" i="4"/>
  <c r="M40" i="4"/>
  <c r="M17" i="4"/>
  <c r="M78" i="4"/>
  <c r="M71" i="4"/>
  <c r="M74" i="4"/>
  <c r="M28" i="4"/>
  <c r="M11" i="4"/>
  <c r="M73" i="4"/>
  <c r="M69" i="4"/>
  <c r="M8" i="4"/>
  <c r="M2" i="4"/>
  <c r="M43" i="4"/>
  <c r="M12" i="4"/>
  <c r="M57" i="4"/>
  <c r="M58" i="4"/>
  <c r="M32" i="4"/>
  <c r="M72" i="4"/>
  <c r="M13" i="4"/>
  <c r="M62" i="4"/>
  <c r="M29" i="4"/>
  <c r="M36" i="4"/>
  <c r="M75" i="4"/>
  <c r="M25" i="4"/>
  <c r="M19" i="4"/>
  <c r="M79" i="4"/>
  <c r="M38" i="4"/>
  <c r="M68" i="4"/>
  <c r="M64" i="4"/>
  <c r="M84" i="4"/>
  <c r="M15" i="4"/>
  <c r="M82" i="4"/>
  <c r="M14" i="4"/>
  <c r="M56" i="4"/>
  <c r="M9" i="4"/>
  <c r="M34" i="4"/>
  <c r="N1" i="4"/>
  <c r="M53" i="4"/>
  <c r="M30" i="4"/>
  <c r="M20" i="4"/>
  <c r="M48" i="4"/>
  <c r="M37" i="4"/>
  <c r="M76" i="4"/>
  <c r="M83" i="4"/>
  <c r="M24" i="4"/>
  <c r="M23" i="4"/>
  <c r="M44" i="4"/>
  <c r="M26" i="4"/>
  <c r="M80" i="4"/>
  <c r="M46" i="4"/>
  <c r="M4" i="4"/>
  <c r="M6" i="4"/>
  <c r="M47" i="4"/>
  <c r="M16" i="4"/>
  <c r="M41" i="4"/>
  <c r="M85" i="4"/>
  <c r="M21" i="4"/>
  <c r="M45" i="4"/>
  <c r="M55" i="4"/>
  <c r="M31" i="4"/>
  <c r="M67" i="4"/>
  <c r="M50" i="4"/>
  <c r="M60" i="4"/>
  <c r="M42" i="4"/>
  <c r="M66" i="4"/>
  <c r="M63" i="4"/>
  <c r="M65" i="4"/>
  <c r="M22" i="4"/>
  <c r="M27" i="4"/>
  <c r="M59" i="4"/>
  <c r="M39" i="4"/>
  <c r="M61" i="4"/>
  <c r="M3" i="4"/>
  <c r="M81" i="4"/>
  <c r="M7" i="4"/>
  <c r="M5" i="4"/>
  <c r="M35" i="4"/>
  <c r="M52" i="4"/>
  <c r="M70" i="4"/>
  <c r="M77" i="4"/>
  <c r="N53" i="4" l="1"/>
  <c r="N6" i="4"/>
  <c r="N21" i="4"/>
  <c r="N16" i="4"/>
  <c r="N39" i="4"/>
  <c r="N12" i="4"/>
  <c r="N46" i="4"/>
  <c r="N9" i="4"/>
  <c r="N26" i="4"/>
  <c r="N27" i="4"/>
  <c r="N65" i="4"/>
  <c r="N75" i="4"/>
  <c r="N50" i="4"/>
  <c r="N17" i="4"/>
  <c r="N77" i="4"/>
  <c r="N84" i="4"/>
  <c r="N74" i="4"/>
  <c r="N68" i="4"/>
  <c r="N38" i="4"/>
  <c r="N76" i="4"/>
  <c r="N60" i="4"/>
  <c r="N83" i="4"/>
  <c r="N55" i="4"/>
  <c r="N32" i="4"/>
  <c r="N15" i="4"/>
  <c r="N3" i="4"/>
  <c r="N23" i="4"/>
  <c r="N69" i="4"/>
  <c r="N64" i="4"/>
  <c r="N29" i="4"/>
  <c r="N70" i="4"/>
  <c r="N72" i="4"/>
  <c r="N52" i="4"/>
  <c r="N78" i="4"/>
  <c r="N58" i="4"/>
  <c r="N79" i="4"/>
  <c r="N20" i="4"/>
  <c r="N45" i="4"/>
  <c r="N54" i="4"/>
  <c r="N4" i="4"/>
  <c r="N13" i="4"/>
  <c r="N71" i="4"/>
  <c r="N85" i="4"/>
  <c r="N80" i="4"/>
  <c r="N19" i="4"/>
  <c r="N40" i="4"/>
  <c r="N14" i="4"/>
  <c r="N18" i="4"/>
  <c r="N57" i="4"/>
  <c r="N2" i="4"/>
  <c r="N49" i="4"/>
  <c r="N43" i="4"/>
  <c r="N44" i="4"/>
  <c r="N7" i="4"/>
  <c r="N61" i="4"/>
  <c r="N73" i="4"/>
  <c r="N28" i="4"/>
  <c r="N5" i="4"/>
  <c r="N82" i="4"/>
  <c r="N59" i="4"/>
  <c r="N41" i="4"/>
  <c r="N30" i="4"/>
  <c r="O1" i="4"/>
  <c r="N67" i="4"/>
  <c r="N62" i="4"/>
  <c r="N37" i="4"/>
  <c r="N31" i="4"/>
  <c r="N47" i="4"/>
  <c r="N34" i="4"/>
  <c r="N10" i="4"/>
  <c r="N48" i="4"/>
  <c r="N42" i="4"/>
  <c r="N51" i="4"/>
  <c r="N56" i="4"/>
  <c r="N36" i="4"/>
  <c r="N63" i="4"/>
  <c r="N81" i="4"/>
  <c r="N22" i="4"/>
  <c r="N11" i="4"/>
  <c r="N24" i="4"/>
  <c r="N33" i="4"/>
  <c r="N35" i="4"/>
  <c r="N66" i="4"/>
  <c r="N8" i="4"/>
  <c r="N25" i="4"/>
  <c r="O6" i="4" l="1"/>
  <c r="O10" i="4"/>
  <c r="O27" i="4"/>
  <c r="O85" i="4"/>
  <c r="P1" i="4"/>
  <c r="O33" i="4"/>
  <c r="O36" i="4"/>
  <c r="O13" i="4"/>
  <c r="O35" i="4"/>
  <c r="O45" i="4"/>
  <c r="O54" i="4"/>
  <c r="O20" i="4"/>
  <c r="O9" i="4"/>
  <c r="O62" i="4"/>
  <c r="O3" i="4"/>
  <c r="O50" i="4"/>
  <c r="O78" i="4"/>
  <c r="O25" i="4"/>
  <c r="O19" i="4"/>
  <c r="O64" i="4"/>
  <c r="O57" i="4"/>
  <c r="O44" i="4"/>
  <c r="O31" i="4"/>
  <c r="O83" i="4"/>
  <c r="O72" i="4"/>
  <c r="O2" i="4"/>
  <c r="O53" i="4"/>
  <c r="O74" i="4"/>
  <c r="O60" i="4"/>
  <c r="O61" i="4"/>
  <c r="O82" i="4"/>
  <c r="O73" i="4"/>
  <c r="O16" i="4"/>
  <c r="O81" i="4"/>
  <c r="O4" i="4"/>
  <c r="O52" i="4"/>
  <c r="O40" i="4"/>
  <c r="O7" i="4"/>
  <c r="O23" i="4"/>
  <c r="O30" i="4"/>
  <c r="O79" i="4"/>
  <c r="O56" i="4"/>
  <c r="O24" i="4"/>
  <c r="O59" i="4"/>
  <c r="O38" i="4"/>
  <c r="O8" i="4"/>
  <c r="O80" i="4"/>
  <c r="O21" i="4"/>
  <c r="O28" i="4"/>
  <c r="O67" i="4"/>
  <c r="O15" i="4"/>
  <c r="O55" i="4"/>
  <c r="O77" i="4"/>
  <c r="O34" i="4"/>
  <c r="O68" i="4"/>
  <c r="O58" i="4"/>
  <c r="O17" i="4"/>
  <c r="O39" i="4"/>
  <c r="O18" i="4"/>
  <c r="O70" i="4"/>
  <c r="O51" i="4"/>
  <c r="O46" i="4"/>
  <c r="O29" i="4"/>
  <c r="O66" i="4"/>
  <c r="O11" i="4"/>
  <c r="O22" i="4"/>
  <c r="O49" i="4"/>
  <c r="O26" i="4"/>
  <c r="O76" i="4"/>
  <c r="O12" i="4"/>
  <c r="O43" i="4"/>
  <c r="O14" i="4"/>
  <c r="O69" i="4"/>
  <c r="O42" i="4"/>
  <c r="O71" i="4"/>
  <c r="O41" i="4"/>
  <c r="O32" i="4"/>
  <c r="O65" i="4"/>
  <c r="O37" i="4"/>
  <c r="O5" i="4"/>
  <c r="O63" i="4"/>
  <c r="O84" i="4"/>
  <c r="O48" i="4"/>
  <c r="O47" i="4"/>
  <c r="O75" i="4"/>
  <c r="P25" i="4" l="1"/>
  <c r="P38" i="4"/>
  <c r="P76" i="4"/>
  <c r="P72" i="4"/>
  <c r="P51" i="4"/>
  <c r="P62" i="4"/>
  <c r="P79" i="4"/>
  <c r="P33" i="4"/>
  <c r="P29" i="4"/>
  <c r="P84" i="4"/>
  <c r="P12" i="4"/>
  <c r="P73" i="4"/>
  <c r="P28" i="4"/>
  <c r="P78" i="4"/>
  <c r="P65" i="4"/>
  <c r="P34" i="4"/>
  <c r="P4" i="4"/>
  <c r="P55" i="4"/>
  <c r="P40" i="4"/>
  <c r="P42" i="4"/>
  <c r="P13" i="4"/>
  <c r="P20" i="4"/>
  <c r="P52" i="4"/>
  <c r="P6" i="4"/>
  <c r="P24" i="4"/>
  <c r="P44" i="4"/>
  <c r="P22" i="4"/>
  <c r="P60" i="4"/>
  <c r="P31" i="4"/>
  <c r="P50" i="4"/>
  <c r="P35" i="4"/>
  <c r="P16" i="4"/>
  <c r="P43" i="4"/>
  <c r="P53" i="4"/>
  <c r="P83" i="4"/>
  <c r="P32" i="4"/>
  <c r="P70" i="4"/>
  <c r="P2" i="4"/>
  <c r="P77" i="4"/>
  <c r="P71" i="4"/>
  <c r="P5" i="4"/>
  <c r="P66" i="4"/>
  <c r="P37" i="4"/>
  <c r="P36" i="4"/>
  <c r="P18" i="4"/>
  <c r="P80" i="4"/>
  <c r="P17" i="4"/>
  <c r="P56" i="4"/>
  <c r="P7" i="4"/>
  <c r="P30" i="4"/>
  <c r="P8" i="4"/>
  <c r="Q1" i="4"/>
  <c r="P27" i="4"/>
  <c r="P75" i="4"/>
  <c r="P64" i="4"/>
  <c r="P49" i="4"/>
  <c r="P10" i="4"/>
  <c r="P19" i="4"/>
  <c r="P69" i="4"/>
  <c r="P54" i="4"/>
  <c r="P61" i="4"/>
  <c r="P9" i="4"/>
  <c r="P68" i="4"/>
  <c r="P21" i="4"/>
  <c r="P45" i="4"/>
  <c r="P39" i="4"/>
  <c r="P14" i="4"/>
  <c r="P48" i="4"/>
  <c r="P67" i="4"/>
  <c r="P58" i="4"/>
  <c r="P41" i="4"/>
  <c r="P59" i="4"/>
  <c r="P63" i="4"/>
  <c r="P3" i="4"/>
  <c r="P81" i="4"/>
  <c r="P74" i="4"/>
  <c r="P46" i="4"/>
  <c r="P11" i="4"/>
  <c r="P85" i="4"/>
  <c r="P26" i="4"/>
  <c r="P15" i="4"/>
  <c r="P23" i="4"/>
  <c r="P82" i="4"/>
  <c r="P57" i="4"/>
  <c r="P47" i="4"/>
  <c r="Q79" i="4" l="1"/>
  <c r="Q49" i="4"/>
  <c r="Q61" i="4"/>
  <c r="Q64" i="4"/>
  <c r="Q78" i="4"/>
  <c r="Q58" i="4"/>
  <c r="Q45" i="4"/>
  <c r="Q4" i="4"/>
  <c r="R1" i="4"/>
  <c r="Q53" i="4"/>
  <c r="Q73" i="4"/>
  <c r="Q38" i="4"/>
  <c r="Q12" i="4"/>
  <c r="Q84" i="4"/>
  <c r="Q69" i="4"/>
  <c r="Q55" i="4"/>
  <c r="Q83" i="4"/>
  <c r="Q71" i="4"/>
  <c r="Q39" i="4"/>
  <c r="Q30" i="4"/>
  <c r="Q70" i="4"/>
  <c r="Q6" i="4"/>
  <c r="Q47" i="4"/>
  <c r="Q72" i="4"/>
  <c r="Q20" i="4"/>
  <c r="Q76" i="4"/>
  <c r="Q27" i="4"/>
  <c r="Q54" i="4"/>
  <c r="Q25" i="4"/>
  <c r="Q13" i="4"/>
  <c r="Q9" i="4"/>
  <c r="Q75" i="4"/>
  <c r="Q5" i="4"/>
  <c r="Q26" i="4"/>
  <c r="Q81" i="4"/>
  <c r="Q51" i="4"/>
  <c r="Q60" i="4"/>
  <c r="Q52" i="4"/>
  <c r="Q65" i="4"/>
  <c r="Q3" i="4"/>
  <c r="Q11" i="4"/>
  <c r="Q21" i="4"/>
  <c r="Q46" i="4"/>
  <c r="Q7" i="4"/>
  <c r="Q22" i="4"/>
  <c r="Q42" i="4"/>
  <c r="Q62" i="4"/>
  <c r="Q15" i="4"/>
  <c r="Q23" i="4"/>
  <c r="Q77" i="4"/>
  <c r="Q34" i="4"/>
  <c r="Q74" i="4"/>
  <c r="Q32" i="4"/>
  <c r="Q2" i="4"/>
  <c r="Q82" i="4"/>
  <c r="Q8" i="4"/>
  <c r="Q18" i="4"/>
  <c r="Q67" i="4"/>
  <c r="Q31" i="4"/>
  <c r="Q40" i="4"/>
  <c r="Q66" i="4"/>
  <c r="Q44" i="4"/>
  <c r="Q10" i="4"/>
  <c r="Q80" i="4"/>
  <c r="Q43" i="4"/>
  <c r="Q63" i="4"/>
  <c r="Q17" i="4"/>
  <c r="Q68" i="4"/>
  <c r="Q36" i="4"/>
  <c r="Q35" i="4"/>
  <c r="Q57" i="4"/>
  <c r="Q50" i="4"/>
  <c r="Q33" i="4"/>
  <c r="Q48" i="4"/>
  <c r="Q19" i="4"/>
  <c r="Q41" i="4"/>
  <c r="Q28" i="4"/>
  <c r="Q16" i="4"/>
  <c r="Q24" i="4"/>
  <c r="Q85" i="4"/>
  <c r="Q29" i="4"/>
  <c r="Q56" i="4"/>
  <c r="Q37" i="4"/>
  <c r="Q59" i="4"/>
  <c r="Q14" i="4"/>
  <c r="R47" i="4" l="1"/>
  <c r="R51" i="4"/>
  <c r="R11" i="4"/>
  <c r="R84" i="4"/>
  <c r="R50" i="4"/>
  <c r="R74" i="4"/>
  <c r="R38" i="4"/>
  <c r="R29" i="4"/>
  <c r="R10" i="4"/>
  <c r="R76" i="4"/>
  <c r="R53" i="4"/>
  <c r="R67" i="4"/>
  <c r="R57" i="4"/>
  <c r="R35" i="4"/>
  <c r="R79" i="4"/>
  <c r="R21" i="4"/>
  <c r="R78" i="4"/>
  <c r="R16" i="4"/>
  <c r="S1" i="4"/>
  <c r="R65" i="4"/>
  <c r="R49" i="4"/>
  <c r="R20" i="4"/>
  <c r="R77" i="4"/>
  <c r="R27" i="4"/>
  <c r="R30" i="4"/>
  <c r="R7" i="4"/>
  <c r="R63" i="4"/>
  <c r="R44" i="4"/>
  <c r="R52" i="4"/>
  <c r="R83" i="4"/>
  <c r="R19" i="4"/>
  <c r="R31" i="4"/>
  <c r="R46" i="4"/>
  <c r="R8" i="4"/>
  <c r="R39" i="4"/>
  <c r="R41" i="4"/>
  <c r="R34" i="4"/>
  <c r="R33" i="4"/>
  <c r="R12" i="4"/>
  <c r="R71" i="4"/>
  <c r="R68" i="4"/>
  <c r="R37" i="4"/>
  <c r="R60" i="4"/>
  <c r="R32" i="4"/>
  <c r="R59" i="4"/>
  <c r="R45" i="4"/>
  <c r="R22" i="4"/>
  <c r="R69" i="4"/>
  <c r="R26" i="4"/>
  <c r="R80" i="4"/>
  <c r="R62" i="4"/>
  <c r="R82" i="4"/>
  <c r="R9" i="4"/>
  <c r="R55" i="4"/>
  <c r="R28" i="4"/>
  <c r="R5" i="4"/>
  <c r="R42" i="4"/>
  <c r="R13" i="4"/>
  <c r="R56" i="4"/>
  <c r="R66" i="4"/>
  <c r="R73" i="4"/>
  <c r="R54" i="4"/>
  <c r="R58" i="4"/>
  <c r="R25" i="4"/>
  <c r="R48" i="4"/>
  <c r="R85" i="4"/>
  <c r="R43" i="4"/>
  <c r="R18" i="4"/>
  <c r="R81" i="4"/>
  <c r="R64" i="4"/>
  <c r="R61" i="4"/>
  <c r="R2" i="4"/>
  <c r="R3" i="4"/>
  <c r="R36" i="4"/>
  <c r="R40" i="4"/>
  <c r="R6" i="4"/>
  <c r="R4" i="4"/>
  <c r="R24" i="4"/>
  <c r="R70" i="4"/>
  <c r="R17" i="4"/>
  <c r="R14" i="4"/>
  <c r="R72" i="4"/>
  <c r="R15" i="4"/>
  <c r="R75" i="4"/>
  <c r="R23" i="4"/>
  <c r="S45" i="4" l="1"/>
  <c r="S22" i="4"/>
  <c r="S9" i="4"/>
  <c r="S53" i="4"/>
  <c r="S84" i="4"/>
  <c r="S56" i="4"/>
  <c r="S27" i="4"/>
  <c r="S38" i="4"/>
  <c r="S18" i="4"/>
  <c r="S20" i="4"/>
  <c r="S2" i="4"/>
  <c r="S57" i="4"/>
  <c r="S77" i="4"/>
  <c r="S80" i="4"/>
  <c r="S52" i="4"/>
  <c r="S36" i="4"/>
  <c r="S48" i="4"/>
  <c r="S40" i="4"/>
  <c r="S25" i="4"/>
  <c r="S55" i="4"/>
  <c r="S30" i="4"/>
  <c r="S39" i="4"/>
  <c r="S62" i="4"/>
  <c r="S4" i="4"/>
  <c r="S41" i="4"/>
  <c r="S68" i="4"/>
  <c r="S81" i="4"/>
  <c r="S76" i="4"/>
  <c r="S64" i="4"/>
  <c r="S8" i="4"/>
  <c r="S66" i="4"/>
  <c r="S43" i="4"/>
  <c r="S5" i="4"/>
  <c r="S31" i="4"/>
  <c r="S82" i="4"/>
  <c r="S65" i="4"/>
  <c r="S54" i="4"/>
  <c r="S61" i="4"/>
  <c r="S85" i="4"/>
  <c r="S16" i="4"/>
  <c r="S44" i="4"/>
  <c r="S46" i="4"/>
  <c r="S10" i="4"/>
  <c r="S26" i="4"/>
  <c r="S19" i="4"/>
  <c r="S71" i="4"/>
  <c r="S59" i="4"/>
  <c r="S69" i="4"/>
  <c r="S35" i="4"/>
  <c r="S11" i="4"/>
  <c r="S37" i="4"/>
  <c r="S23" i="4"/>
  <c r="S83" i="4"/>
  <c r="S72" i="4"/>
  <c r="S75" i="4"/>
  <c r="S70" i="4"/>
  <c r="S3" i="4"/>
  <c r="S29" i="4"/>
  <c r="S6" i="4"/>
  <c r="S7" i="4"/>
  <c r="S51" i="4"/>
  <c r="S74" i="4"/>
  <c r="S24" i="4"/>
  <c r="S49" i="4"/>
  <c r="S28" i="4"/>
  <c r="S33" i="4"/>
  <c r="S79" i="4"/>
  <c r="S47" i="4"/>
  <c r="S15" i="4"/>
  <c r="S58" i="4"/>
  <c r="T1" i="4"/>
  <c r="S50" i="4"/>
  <c r="S73" i="4"/>
  <c r="S60" i="4"/>
  <c r="S63" i="4"/>
  <c r="S67" i="4"/>
  <c r="S12" i="4"/>
  <c r="S13" i="4"/>
  <c r="S17" i="4"/>
  <c r="S14" i="4"/>
  <c r="S32" i="4"/>
  <c r="S78" i="4"/>
  <c r="S21" i="4"/>
  <c r="S34" i="4"/>
  <c r="S42" i="4"/>
  <c r="T39" i="4" l="1"/>
  <c r="T28" i="4"/>
  <c r="T42" i="4"/>
  <c r="T4" i="4"/>
  <c r="T21" i="4"/>
  <c r="T55" i="4"/>
  <c r="T23" i="4"/>
  <c r="T10" i="4"/>
  <c r="T24" i="4"/>
  <c r="T73" i="4"/>
  <c r="T82" i="4"/>
  <c r="T7" i="4"/>
  <c r="T56" i="4"/>
  <c r="T34" i="4"/>
  <c r="T69" i="4"/>
  <c r="T77" i="4"/>
  <c r="T45" i="4"/>
  <c r="T80" i="4"/>
  <c r="T83" i="4"/>
  <c r="T71" i="4"/>
  <c r="T20" i="4"/>
  <c r="T72" i="4"/>
  <c r="T25" i="4"/>
  <c r="T46" i="4"/>
  <c r="T47" i="4"/>
  <c r="T9" i="4"/>
  <c r="T41" i="4"/>
  <c r="T35" i="4"/>
  <c r="T14" i="4"/>
  <c r="T53" i="4"/>
  <c r="T30" i="4"/>
  <c r="U1" i="4"/>
  <c r="T51" i="4"/>
  <c r="T31" i="4"/>
  <c r="T59" i="4"/>
  <c r="T67" i="4"/>
  <c r="T76" i="4"/>
  <c r="T74" i="4"/>
  <c r="T48" i="4"/>
  <c r="T2" i="4"/>
  <c r="T49" i="4"/>
  <c r="T44" i="4"/>
  <c r="T18" i="4"/>
  <c r="T81" i="4"/>
  <c r="T15" i="4"/>
  <c r="T75" i="4"/>
  <c r="T61" i="4"/>
  <c r="T19" i="4"/>
  <c r="T68" i="4"/>
  <c r="T33" i="4"/>
  <c r="T13" i="4"/>
  <c r="T36" i="4"/>
  <c r="T22" i="4"/>
  <c r="T37" i="4"/>
  <c r="T26" i="4"/>
  <c r="T50" i="4"/>
  <c r="T12" i="4"/>
  <c r="T60" i="4"/>
  <c r="T43" i="4"/>
  <c r="T63" i="4"/>
  <c r="T11" i="4"/>
  <c r="T54" i="4"/>
  <c r="T58" i="4"/>
  <c r="T17" i="4"/>
  <c r="T8" i="4"/>
  <c r="T62" i="4"/>
  <c r="T29" i="4"/>
  <c r="T32" i="4"/>
  <c r="T16" i="4"/>
  <c r="T84" i="4"/>
  <c r="T65" i="4"/>
  <c r="T6" i="4"/>
  <c r="T52" i="4"/>
  <c r="T3" i="4"/>
  <c r="T64" i="4"/>
  <c r="T66" i="4"/>
  <c r="T27" i="4"/>
  <c r="T40" i="4"/>
  <c r="T70" i="4"/>
  <c r="T57" i="4"/>
  <c r="T79" i="4"/>
  <c r="T78" i="4"/>
  <c r="T38" i="4"/>
  <c r="T5" i="4"/>
  <c r="T85" i="4"/>
  <c r="U23" i="4" l="1"/>
  <c r="U56" i="4"/>
  <c r="U67" i="4"/>
  <c r="U41" i="4"/>
  <c r="U47" i="4"/>
  <c r="U69" i="4"/>
  <c r="U81" i="4"/>
  <c r="U63" i="4"/>
  <c r="U16" i="4"/>
  <c r="U60" i="4"/>
  <c r="U42" i="4"/>
  <c r="U4" i="4"/>
  <c r="U73" i="4"/>
  <c r="U44" i="4"/>
  <c r="U65" i="4"/>
  <c r="U80" i="4"/>
  <c r="U2" i="4"/>
  <c r="U77" i="4"/>
  <c r="U32" i="4"/>
  <c r="U14" i="4"/>
  <c r="U72" i="4"/>
  <c r="U10" i="4"/>
  <c r="U52" i="4"/>
  <c r="U54" i="4"/>
  <c r="U15" i="4"/>
  <c r="U17" i="4"/>
  <c r="U55" i="4"/>
  <c r="U35" i="4"/>
  <c r="U57" i="4"/>
  <c r="U9" i="4"/>
  <c r="U25" i="4"/>
  <c r="U74" i="4"/>
  <c r="U8" i="4"/>
  <c r="U5" i="4"/>
  <c r="U13" i="4"/>
  <c r="U26" i="4"/>
  <c r="U27" i="4"/>
  <c r="U62" i="4"/>
  <c r="U19" i="4"/>
  <c r="U39" i="4"/>
  <c r="U85" i="4"/>
  <c r="U45" i="4"/>
  <c r="U66" i="4"/>
  <c r="U38" i="4"/>
  <c r="U61" i="4"/>
  <c r="U29" i="4"/>
  <c r="U46" i="4"/>
  <c r="U40" i="4"/>
  <c r="U70" i="4"/>
  <c r="U79" i="4"/>
  <c r="U30" i="4"/>
  <c r="U18" i="4"/>
  <c r="U33" i="4"/>
  <c r="U78" i="4"/>
  <c r="U22" i="4"/>
  <c r="U48" i="4"/>
  <c r="U20" i="4"/>
  <c r="U76" i="4"/>
  <c r="U36" i="4"/>
  <c r="U68" i="4"/>
  <c r="U71" i="4"/>
  <c r="U21" i="4"/>
  <c r="U59" i="4"/>
  <c r="U31" i="4"/>
  <c r="U43" i="4"/>
  <c r="V1" i="4"/>
  <c r="U12" i="4"/>
  <c r="U84" i="4"/>
  <c r="U64" i="4"/>
  <c r="U82" i="4"/>
  <c r="U11" i="4"/>
  <c r="U28" i="4"/>
  <c r="U49" i="4"/>
  <c r="U37" i="4"/>
  <c r="U7" i="4"/>
  <c r="U53" i="4"/>
  <c r="U51" i="4"/>
  <c r="U83" i="4"/>
  <c r="U75" i="4"/>
  <c r="U58" i="4"/>
  <c r="U3" i="4"/>
  <c r="U34" i="4"/>
  <c r="U50" i="4"/>
  <c r="U6" i="4"/>
  <c r="U24" i="4"/>
  <c r="V26" i="4" l="1"/>
  <c r="V70" i="4"/>
  <c r="V28" i="4"/>
  <c r="V56" i="4"/>
  <c r="V69" i="4"/>
  <c r="V82" i="4"/>
  <c r="V33" i="4"/>
  <c r="V17" i="4"/>
  <c r="V11" i="4"/>
  <c r="V74" i="4"/>
  <c r="V81" i="4"/>
  <c r="V23" i="4"/>
  <c r="V32" i="4"/>
  <c r="V73" i="4"/>
  <c r="V85" i="4"/>
  <c r="V78" i="4"/>
  <c r="V53" i="4"/>
  <c r="V65" i="4"/>
  <c r="V58" i="4"/>
  <c r="V29" i="4"/>
  <c r="V24" i="4"/>
  <c r="V16" i="4"/>
  <c r="V57" i="4"/>
  <c r="V15" i="4"/>
  <c r="V59" i="4"/>
  <c r="V77" i="4"/>
  <c r="V66" i="4"/>
  <c r="V48" i="4"/>
  <c r="V52" i="4"/>
  <c r="V27" i="4"/>
  <c r="V46" i="4"/>
  <c r="V39" i="4"/>
  <c r="V64" i="4"/>
  <c r="V4" i="4"/>
  <c r="V44" i="4"/>
  <c r="V22" i="4"/>
  <c r="V36" i="4"/>
  <c r="V79" i="4"/>
  <c r="V12" i="4"/>
  <c r="V83" i="4"/>
  <c r="V8" i="4"/>
  <c r="V40" i="4"/>
  <c r="V20" i="4"/>
  <c r="V55" i="4"/>
  <c r="V62" i="4"/>
  <c r="V68" i="4"/>
  <c r="V60" i="4"/>
  <c r="V10" i="4"/>
  <c r="V80" i="4"/>
  <c r="V18" i="4"/>
  <c r="V76" i="4"/>
  <c r="V30" i="4"/>
  <c r="V63" i="4"/>
  <c r="V45" i="4"/>
  <c r="V5" i="4"/>
  <c r="V19" i="4"/>
  <c r="V21" i="4"/>
  <c r="V61" i="4"/>
  <c r="V71" i="4"/>
  <c r="V47" i="4"/>
  <c r="V50" i="4"/>
  <c r="V25" i="4"/>
  <c r="V7" i="4"/>
  <c r="V35" i="4"/>
  <c r="V2" i="4"/>
  <c r="V54" i="4"/>
  <c r="V51" i="4"/>
  <c r="V37" i="4"/>
  <c r="V75" i="4"/>
  <c r="V38" i="4"/>
  <c r="V6" i="4"/>
  <c r="V72" i="4"/>
  <c r="V14" i="4"/>
  <c r="V9" i="4"/>
  <c r="V34" i="4"/>
  <c r="V42" i="4"/>
  <c r="V13" i="4"/>
  <c r="V31" i="4"/>
  <c r="V84" i="4"/>
  <c r="V49" i="4"/>
  <c r="W1" i="4"/>
  <c r="V43" i="4"/>
  <c r="V41" i="4"/>
  <c r="V67" i="4"/>
  <c r="V3" i="4"/>
  <c r="W24" i="4" l="1"/>
  <c r="W77" i="4"/>
  <c r="W40" i="4"/>
  <c r="W71" i="4"/>
  <c r="W67" i="4"/>
  <c r="W75" i="4"/>
  <c r="W42" i="4"/>
  <c r="W74" i="4"/>
  <c r="W30" i="4"/>
  <c r="W8" i="4"/>
  <c r="W21" i="4"/>
  <c r="W45" i="4"/>
  <c r="W22" i="4"/>
  <c r="W52" i="4"/>
  <c r="W84" i="4"/>
  <c r="W78" i="4"/>
  <c r="W33" i="4"/>
  <c r="W72" i="4"/>
  <c r="W66" i="4"/>
  <c r="W81" i="4"/>
  <c r="W37" i="4"/>
  <c r="W49" i="4"/>
  <c r="W19" i="4"/>
  <c r="W76" i="4"/>
  <c r="W35" i="4"/>
  <c r="W62" i="4"/>
  <c r="W68" i="4"/>
  <c r="X1" i="4"/>
  <c r="W85" i="4"/>
  <c r="W61" i="4"/>
  <c r="W3" i="4"/>
  <c r="W48" i="4"/>
  <c r="W41" i="4"/>
  <c r="W80" i="4"/>
  <c r="W83" i="4"/>
  <c r="W9" i="4"/>
  <c r="W25" i="4"/>
  <c r="W18" i="4"/>
  <c r="W54" i="4"/>
  <c r="W55" i="4"/>
  <c r="W63" i="4"/>
  <c r="W70" i="4"/>
  <c r="W28" i="4"/>
  <c r="W2" i="4"/>
  <c r="W10" i="4"/>
  <c r="W58" i="4"/>
  <c r="W46" i="4"/>
  <c r="W31" i="4"/>
  <c r="W17" i="4"/>
  <c r="W4" i="4"/>
  <c r="W16" i="4"/>
  <c r="W12" i="4"/>
  <c r="W60" i="4"/>
  <c r="W47" i="4"/>
  <c r="W64" i="4"/>
  <c r="W53" i="4"/>
  <c r="W6" i="4"/>
  <c r="W44" i="4"/>
  <c r="W51" i="4"/>
  <c r="W32" i="4"/>
  <c r="W26" i="4"/>
  <c r="W82" i="4"/>
  <c r="W50" i="4"/>
  <c r="W43" i="4"/>
  <c r="W59" i="4"/>
  <c r="W79" i="4"/>
  <c r="W65" i="4"/>
  <c r="W38" i="4"/>
  <c r="W73" i="4"/>
  <c r="W27" i="4"/>
  <c r="W69" i="4"/>
  <c r="W56" i="4"/>
  <c r="W15" i="4"/>
  <c r="W7" i="4"/>
  <c r="W5" i="4"/>
  <c r="W29" i="4"/>
  <c r="W39" i="4"/>
  <c r="W13" i="4"/>
  <c r="W36" i="4"/>
  <c r="W11" i="4"/>
  <c r="W23" i="4"/>
  <c r="W14" i="4"/>
  <c r="W57" i="4"/>
  <c r="W34" i="4"/>
  <c r="W20" i="4"/>
  <c r="X70" i="4" l="1"/>
  <c r="X28" i="4"/>
  <c r="X71" i="4"/>
  <c r="X66" i="4"/>
  <c r="X44" i="4"/>
  <c r="X22" i="4"/>
  <c r="X42" i="4"/>
  <c r="X35" i="4"/>
  <c r="X54" i="4"/>
  <c r="X4" i="4"/>
  <c r="X15" i="4"/>
  <c r="X14" i="4"/>
  <c r="X23" i="4"/>
  <c r="X62" i="4"/>
  <c r="X17" i="4"/>
  <c r="X69" i="4"/>
  <c r="X67" i="4"/>
  <c r="X79" i="4"/>
  <c r="X46" i="4"/>
  <c r="X55" i="4"/>
  <c r="X12" i="4"/>
  <c r="X61" i="4"/>
  <c r="X9" i="4"/>
  <c r="X29" i="4"/>
  <c r="X82" i="4"/>
  <c r="X31" i="4"/>
  <c r="X50" i="4"/>
  <c r="X11" i="4"/>
  <c r="X41" i="4"/>
  <c r="X2" i="4"/>
  <c r="X85" i="4"/>
  <c r="X36" i="4"/>
  <c r="X20" i="4"/>
  <c r="X72" i="4"/>
  <c r="X43" i="4"/>
  <c r="X68" i="4"/>
  <c r="X58" i="4"/>
  <c r="X21" i="4"/>
  <c r="X75" i="4"/>
  <c r="X73" i="4"/>
  <c r="X45" i="4"/>
  <c r="X63" i="4"/>
  <c r="X18" i="4"/>
  <c r="X74" i="4"/>
  <c r="X19" i="4"/>
  <c r="X26" i="4"/>
  <c r="X56" i="4"/>
  <c r="X52" i="4"/>
  <c r="X30" i="4"/>
  <c r="X59" i="4"/>
  <c r="X5" i="4"/>
  <c r="X25" i="4"/>
  <c r="X7" i="4"/>
  <c r="X64" i="4"/>
  <c r="X65" i="4"/>
  <c r="X78" i="4"/>
  <c r="X27" i="4"/>
  <c r="X34" i="4"/>
  <c r="X32" i="4"/>
  <c r="X39" i="4"/>
  <c r="X38" i="4"/>
  <c r="X40" i="4"/>
  <c r="X80" i="4"/>
  <c r="X84" i="4"/>
  <c r="X33" i="4"/>
  <c r="X16" i="4"/>
  <c r="X3" i="4"/>
  <c r="X47" i="4"/>
  <c r="X76" i="4"/>
  <c r="X81" i="4"/>
  <c r="X60" i="4"/>
  <c r="X49" i="4"/>
  <c r="X57" i="4"/>
  <c r="X10" i="4"/>
  <c r="X37" i="4"/>
  <c r="X53" i="4"/>
  <c r="X48" i="4"/>
  <c r="X13" i="4"/>
  <c r="X24" i="4"/>
  <c r="X51" i="4"/>
  <c r="Y1" i="4"/>
  <c r="X6" i="4"/>
  <c r="X83" i="4"/>
  <c r="X77" i="4"/>
  <c r="X8" i="4"/>
  <c r="Y32" i="4" l="1"/>
  <c r="Y65" i="4"/>
  <c r="Y37" i="4"/>
  <c r="Y84" i="4"/>
  <c r="Y47" i="4"/>
  <c r="Y64" i="4"/>
  <c r="Y81" i="4"/>
  <c r="Z1" i="4"/>
  <c r="Y17" i="4"/>
  <c r="Y44" i="4"/>
  <c r="Y6" i="4"/>
  <c r="Y45" i="4"/>
  <c r="Y13" i="4"/>
  <c r="Y60" i="4"/>
  <c r="Y34" i="4"/>
  <c r="Y61" i="4"/>
  <c r="Y24" i="4"/>
  <c r="Y12" i="4"/>
  <c r="Y63" i="4"/>
  <c r="Y52" i="4"/>
  <c r="Y59" i="4"/>
  <c r="Y15" i="4"/>
  <c r="Y36" i="4"/>
  <c r="Y85" i="4"/>
  <c r="Y54" i="4"/>
  <c r="Y74" i="4"/>
  <c r="Y35" i="4"/>
  <c r="Y11" i="4"/>
  <c r="Y21" i="4"/>
  <c r="Y29" i="4"/>
  <c r="Y31" i="4"/>
  <c r="Y19" i="4"/>
  <c r="Y70" i="4"/>
  <c r="Y14" i="4"/>
  <c r="Y72" i="4"/>
  <c r="Y23" i="4"/>
  <c r="Y22" i="4"/>
  <c r="Y71" i="4"/>
  <c r="Y82" i="4"/>
  <c r="Y20" i="4"/>
  <c r="Y43" i="4"/>
  <c r="Y16" i="4"/>
  <c r="Y28" i="4"/>
  <c r="Y68" i="4"/>
  <c r="Y40" i="4"/>
  <c r="Y73" i="4"/>
  <c r="Y48" i="4"/>
  <c r="Y58" i="4"/>
  <c r="Y9" i="4"/>
  <c r="Y10" i="4"/>
  <c r="Y75" i="4"/>
  <c r="Y76" i="4"/>
  <c r="Y80" i="4"/>
  <c r="Y30" i="4"/>
  <c r="Y53" i="4"/>
  <c r="Y83" i="4"/>
  <c r="Y56" i="4"/>
  <c r="Y79" i="4"/>
  <c r="Y78" i="4"/>
  <c r="Y62" i="4"/>
  <c r="Y51" i="4"/>
  <c r="Y25" i="4"/>
  <c r="Y7" i="4"/>
  <c r="Y18" i="4"/>
  <c r="Y41" i="4"/>
  <c r="Y67" i="4"/>
  <c r="Y66" i="4"/>
  <c r="Y5" i="4"/>
  <c r="Y50" i="4"/>
  <c r="Y55" i="4"/>
  <c r="Y49" i="4"/>
  <c r="Y26" i="4"/>
  <c r="Y39" i="4"/>
  <c r="Y4" i="4"/>
  <c r="Y3" i="4"/>
  <c r="Y2" i="4"/>
  <c r="Y38" i="4"/>
  <c r="Y8" i="4"/>
  <c r="Y27" i="4"/>
  <c r="Y69" i="4"/>
  <c r="Y77" i="4"/>
  <c r="Y57" i="4"/>
  <c r="Y33" i="4"/>
  <c r="Y42" i="4"/>
  <c r="Y46" i="4"/>
  <c r="Z14" i="4" l="1"/>
  <c r="Z26" i="4"/>
  <c r="Z75" i="4"/>
  <c r="Z21" i="4"/>
  <c r="Z78" i="4"/>
  <c r="Z67" i="4"/>
  <c r="Z56" i="4"/>
  <c r="Z80" i="4"/>
  <c r="Z77" i="4"/>
  <c r="Z61" i="4"/>
  <c r="Z58" i="4"/>
  <c r="Z51" i="4"/>
  <c r="Z73" i="4"/>
  <c r="Z35" i="4"/>
  <c r="Z33" i="4"/>
  <c r="Z84" i="4"/>
  <c r="Z63" i="4"/>
  <c r="Z4" i="4"/>
  <c r="Z25" i="4"/>
  <c r="Z48" i="4"/>
  <c r="Z36" i="4"/>
  <c r="Z44" i="4"/>
  <c r="Z10" i="4"/>
  <c r="Z72" i="4"/>
  <c r="Z22" i="4"/>
  <c r="Z60" i="4"/>
  <c r="Z49" i="4"/>
  <c r="Z45" i="4"/>
  <c r="AA1" i="4"/>
  <c r="Z6" i="4"/>
  <c r="Z66" i="4"/>
  <c r="Z59" i="4"/>
  <c r="Z46" i="4"/>
  <c r="Z23" i="4"/>
  <c r="Z13" i="4"/>
  <c r="Z65" i="4"/>
  <c r="Z9" i="4"/>
  <c r="Z41" i="4"/>
  <c r="Z24" i="4"/>
  <c r="Z29" i="4"/>
  <c r="Z40" i="4"/>
  <c r="Z82" i="4"/>
  <c r="Z20" i="4"/>
  <c r="Z3" i="4"/>
  <c r="Z37" i="4"/>
  <c r="Z34" i="4"/>
  <c r="Z64" i="4"/>
  <c r="Z2" i="4"/>
  <c r="Z79" i="4"/>
  <c r="Z11" i="4"/>
  <c r="Z19" i="4"/>
  <c r="Z43" i="4"/>
  <c r="Z32" i="4"/>
  <c r="Z53" i="4"/>
  <c r="Z54" i="4"/>
  <c r="Z15" i="4"/>
  <c r="Z76" i="4"/>
  <c r="Z83" i="4"/>
  <c r="Z30" i="4"/>
  <c r="Z7" i="4"/>
  <c r="Z12" i="4"/>
  <c r="Z55" i="4"/>
  <c r="Z27" i="4"/>
  <c r="Z39" i="4"/>
  <c r="Z28" i="4"/>
  <c r="Z70" i="4"/>
  <c r="Z71" i="4"/>
  <c r="Z31" i="4"/>
  <c r="Z8" i="4"/>
  <c r="Z57" i="4"/>
  <c r="Z52" i="4"/>
  <c r="Z50" i="4"/>
  <c r="Z74" i="4"/>
  <c r="Z38" i="4"/>
  <c r="Z85" i="4"/>
  <c r="Z17" i="4"/>
  <c r="Z68" i="4"/>
  <c r="Z18" i="4"/>
  <c r="Z69" i="4"/>
  <c r="Z62" i="4"/>
  <c r="Z42" i="4"/>
  <c r="Z81" i="4"/>
  <c r="Z47" i="4"/>
  <c r="Z5" i="4"/>
  <c r="Z16" i="4"/>
  <c r="AA22" i="4" l="1"/>
  <c r="AA12" i="4"/>
  <c r="AA44" i="4"/>
  <c r="AA80" i="4"/>
  <c r="AA28" i="4"/>
  <c r="AA43" i="4"/>
  <c r="AA49" i="4"/>
  <c r="AA3" i="4"/>
  <c r="AA15" i="4"/>
  <c r="AA32" i="4"/>
  <c r="AA82" i="4"/>
  <c r="AA64" i="4"/>
  <c r="AA47" i="4"/>
  <c r="AA78" i="4"/>
  <c r="AA18" i="4"/>
  <c r="AA48" i="4"/>
  <c r="AA2" i="4"/>
  <c r="AA13" i="4"/>
  <c r="AA30" i="4"/>
  <c r="AA31" i="4"/>
  <c r="AA60" i="4"/>
  <c r="AA37" i="4"/>
  <c r="AA4" i="4"/>
  <c r="AA62" i="4"/>
  <c r="AA23" i="4"/>
  <c r="AA20" i="4"/>
  <c r="AA55" i="4"/>
  <c r="AB1" i="4"/>
  <c r="AA8" i="4"/>
  <c r="AA76" i="4"/>
  <c r="AA65" i="4"/>
  <c r="AA10" i="4"/>
  <c r="AA69" i="4"/>
  <c r="AA16" i="4"/>
  <c r="AA19" i="4"/>
  <c r="AA14" i="4"/>
  <c r="AA39" i="4"/>
  <c r="AA85" i="4"/>
  <c r="AA77" i="4"/>
  <c r="AA71" i="4"/>
  <c r="AA21" i="4"/>
  <c r="AA42" i="4"/>
  <c r="AA63" i="4"/>
  <c r="AA61" i="4"/>
  <c r="AA24" i="4"/>
  <c r="AA54" i="4"/>
  <c r="AA83" i="4"/>
  <c r="AA73" i="4"/>
  <c r="AA26" i="4"/>
  <c r="AA79" i="4"/>
  <c r="AA40" i="4"/>
  <c r="AA81" i="4"/>
  <c r="AA7" i="4"/>
  <c r="AA84" i="4"/>
  <c r="AA74" i="4"/>
  <c r="AA5" i="4"/>
  <c r="AA11" i="4"/>
  <c r="AA6" i="4"/>
  <c r="AA51" i="4"/>
  <c r="AA33" i="4"/>
  <c r="AA67" i="4"/>
  <c r="AA56" i="4"/>
  <c r="AA35" i="4"/>
  <c r="AA58" i="4"/>
  <c r="AA36" i="4"/>
  <c r="AA59" i="4"/>
  <c r="AA9" i="4"/>
  <c r="AA75" i="4"/>
  <c r="AA46" i="4"/>
  <c r="AA53" i="4"/>
  <c r="AA72" i="4"/>
  <c r="AA27" i="4"/>
  <c r="AA41" i="4"/>
  <c r="AA66" i="4"/>
  <c r="AA38" i="4"/>
  <c r="AA29" i="4"/>
  <c r="AA70" i="4"/>
  <c r="AA34" i="4"/>
  <c r="AA45" i="4"/>
  <c r="AA57" i="4"/>
  <c r="AA25" i="4"/>
  <c r="AA68" i="4"/>
  <c r="AA50" i="4"/>
  <c r="AA17" i="4"/>
  <c r="AA52" i="4"/>
  <c r="AB15" i="4" l="1"/>
  <c r="AB74" i="4"/>
  <c r="AB33" i="4"/>
  <c r="AB12" i="4"/>
  <c r="AB9" i="4"/>
  <c r="AB25" i="4"/>
  <c r="AB10" i="4"/>
  <c r="AB80" i="4"/>
  <c r="AB29" i="4"/>
  <c r="AB42" i="4"/>
  <c r="AB67" i="4"/>
  <c r="AB35" i="4"/>
  <c r="AB75" i="4"/>
  <c r="AB26" i="4"/>
  <c r="AB34" i="4"/>
  <c r="AB3" i="4"/>
  <c r="AB50" i="4"/>
  <c r="AB59" i="4"/>
  <c r="AB51" i="4"/>
  <c r="AB78" i="4"/>
  <c r="AB62" i="4"/>
  <c r="AB41" i="4"/>
  <c r="AB21" i="4"/>
  <c r="AB14" i="4"/>
  <c r="AB49" i="4"/>
  <c r="AB64" i="4"/>
  <c r="AB65" i="4"/>
  <c r="AB71" i="4"/>
  <c r="AB43" i="4"/>
  <c r="AB53" i="4"/>
  <c r="AB6" i="4"/>
  <c r="AB77" i="4"/>
  <c r="AB37" i="4"/>
  <c r="AB56" i="4"/>
  <c r="AB60" i="4"/>
  <c r="AB82" i="4"/>
  <c r="AB61" i="4"/>
  <c r="AB28" i="4"/>
  <c r="AB84" i="4"/>
  <c r="AB58" i="4"/>
  <c r="AC1" i="4"/>
  <c r="AB66" i="4"/>
  <c r="AB7" i="4"/>
  <c r="AB19" i="4"/>
  <c r="AB48" i="4"/>
  <c r="AB17" i="4"/>
  <c r="AB4" i="4"/>
  <c r="AB39" i="4"/>
  <c r="AB73" i="4"/>
  <c r="AB38" i="4"/>
  <c r="AB79" i="4"/>
  <c r="AB23" i="4"/>
  <c r="AB24" i="4"/>
  <c r="AB11" i="4"/>
  <c r="AB68" i="4"/>
  <c r="AB55" i="4"/>
  <c r="AB70" i="4"/>
  <c r="AB45" i="4"/>
  <c r="AB13" i="4"/>
  <c r="AB72" i="4"/>
  <c r="AB18" i="4"/>
  <c r="AB27" i="4"/>
  <c r="AB2" i="4"/>
  <c r="AB31" i="4"/>
  <c r="AB54" i="4"/>
  <c r="AB47" i="4"/>
  <c r="AB76" i="4"/>
  <c r="AB83" i="4"/>
  <c r="AB20" i="4"/>
  <c r="AB44" i="4"/>
  <c r="AB22" i="4"/>
  <c r="AB32" i="4"/>
  <c r="AB81" i="4"/>
  <c r="AB40" i="4"/>
  <c r="AB36" i="4"/>
  <c r="AB8" i="4"/>
  <c r="AB57" i="4"/>
  <c r="AB46" i="4"/>
  <c r="AB5" i="4"/>
  <c r="AB85" i="4"/>
  <c r="AB16" i="4"/>
  <c r="AB52" i="4"/>
  <c r="AB30" i="4"/>
  <c r="AB69" i="4"/>
  <c r="AB63" i="4"/>
  <c r="AC18" i="4" l="1"/>
  <c r="AC17" i="4"/>
  <c r="AC21" i="4"/>
  <c r="AC35" i="4"/>
  <c r="AC81" i="4"/>
  <c r="AC65" i="4"/>
  <c r="AC80" i="4"/>
  <c r="AC11" i="4"/>
  <c r="AC20" i="4"/>
  <c r="AC50" i="4"/>
  <c r="AC59" i="4"/>
  <c r="AC22" i="4"/>
  <c r="AC64" i="4"/>
  <c r="AC78" i="4"/>
  <c r="AC48" i="4"/>
  <c r="AC75" i="4"/>
  <c r="AC52" i="4"/>
  <c r="AC39" i="4"/>
  <c r="AC32" i="4"/>
  <c r="AC40" i="4"/>
  <c r="AC44" i="4"/>
  <c r="AC82" i="4"/>
  <c r="AC56" i="4"/>
  <c r="AC43" i="4"/>
  <c r="AC68" i="4"/>
  <c r="AC6" i="4"/>
  <c r="AC3" i="4"/>
  <c r="AC55" i="4"/>
  <c r="AC66" i="4"/>
  <c r="AC85" i="4"/>
  <c r="AC31" i="4"/>
  <c r="AC49" i="4"/>
  <c r="AC16" i="4"/>
  <c r="AC69" i="4"/>
  <c r="AC83" i="4"/>
  <c r="AC58" i="4"/>
  <c r="AC47" i="4"/>
  <c r="AC42" i="4"/>
  <c r="AC25" i="4"/>
  <c r="AC73" i="4"/>
  <c r="AC15" i="4"/>
  <c r="AC37" i="4"/>
  <c r="AC53" i="4"/>
  <c r="AC77" i="4"/>
  <c r="AC36" i="4"/>
  <c r="AC71" i="4"/>
  <c r="AC8" i="4"/>
  <c r="AC23" i="4"/>
  <c r="AC24" i="4"/>
  <c r="AC14" i="4"/>
  <c r="AC41" i="4"/>
  <c r="AC70" i="4"/>
  <c r="AC27" i="4"/>
  <c r="AC84" i="4"/>
  <c r="AC5" i="4"/>
  <c r="AC76" i="4"/>
  <c r="AC45" i="4"/>
  <c r="AC79" i="4"/>
  <c r="AC7" i="4"/>
  <c r="AC4" i="4"/>
  <c r="AC72" i="4"/>
  <c r="AC57" i="4"/>
  <c r="AC28" i="4"/>
  <c r="AC54" i="4"/>
  <c r="AC67" i="4"/>
  <c r="AC61" i="4"/>
  <c r="AC51" i="4"/>
  <c r="AC63" i="4"/>
  <c r="AC46" i="4"/>
  <c r="AC62" i="4"/>
  <c r="AC60" i="4"/>
  <c r="AC30" i="4"/>
  <c r="AC13" i="4"/>
  <c r="AC29" i="4"/>
  <c r="AC2" i="4"/>
  <c r="AC12" i="4"/>
  <c r="AC19" i="4"/>
  <c r="AC33" i="4"/>
  <c r="AC10" i="4"/>
  <c r="AC9" i="4"/>
  <c r="AC34" i="4"/>
  <c r="AD1" i="4"/>
  <c r="AC26" i="4"/>
  <c r="AC38" i="4"/>
  <c r="AC74" i="4"/>
  <c r="AD43" i="4" l="1"/>
  <c r="AD72" i="4"/>
  <c r="AD76" i="4"/>
  <c r="AD39" i="4"/>
  <c r="AD58" i="4"/>
  <c r="AD13" i="4"/>
  <c r="AD19" i="4"/>
  <c r="AD11" i="4"/>
  <c r="AD29" i="4"/>
  <c r="AD34" i="4"/>
  <c r="AD4" i="4"/>
  <c r="AD47" i="4"/>
  <c r="AD55" i="4"/>
  <c r="AD46" i="4"/>
  <c r="AD71" i="4"/>
  <c r="AD6" i="4"/>
  <c r="AD44" i="4"/>
  <c r="AD5" i="4"/>
  <c r="AD78" i="4"/>
  <c r="AD27" i="4"/>
  <c r="AD75" i="4"/>
  <c r="AD61" i="4"/>
  <c r="AD18" i="4"/>
  <c r="AD23" i="4"/>
  <c r="AD62" i="4"/>
  <c r="AD28" i="4"/>
  <c r="AD79" i="4"/>
  <c r="AD65" i="4"/>
  <c r="AD66" i="4"/>
  <c r="AD45" i="4"/>
  <c r="AD26" i="4"/>
  <c r="AD73" i="4"/>
  <c r="AD36" i="4"/>
  <c r="AD14" i="4"/>
  <c r="AD32" i="4"/>
  <c r="AD41" i="4"/>
  <c r="AD30" i="4"/>
  <c r="AD25" i="4"/>
  <c r="AD16" i="4"/>
  <c r="AD38" i="4"/>
  <c r="AD81" i="4"/>
  <c r="AD56" i="4"/>
  <c r="AD12" i="4"/>
  <c r="AD53" i="4"/>
  <c r="AD2" i="4"/>
  <c r="AD7" i="4"/>
  <c r="AD67" i="4"/>
  <c r="AD33" i="4"/>
  <c r="AD64" i="4"/>
  <c r="AD80" i="4"/>
  <c r="AD69" i="4"/>
  <c r="AD70" i="4"/>
  <c r="AD83" i="4"/>
  <c r="AD15" i="4"/>
  <c r="AD77" i="4"/>
  <c r="AD82" i="4"/>
  <c r="AD22" i="4"/>
  <c r="AD10" i="4"/>
  <c r="AD60" i="4"/>
  <c r="AD84" i="4"/>
  <c r="AD52" i="4"/>
  <c r="AD57" i="4"/>
  <c r="AD85" i="4"/>
  <c r="AD51" i="4"/>
  <c r="AD59" i="4"/>
  <c r="AD20" i="4"/>
  <c r="AD9" i="4"/>
  <c r="AD74" i="4"/>
  <c r="AD63" i="4"/>
  <c r="AD17" i="4"/>
  <c r="AD31" i="4"/>
  <c r="AD8" i="4"/>
  <c r="AD35" i="4"/>
  <c r="AD3" i="4"/>
  <c r="AD37" i="4"/>
  <c r="AD50" i="4"/>
  <c r="AD49" i="4"/>
  <c r="AD68" i="4"/>
  <c r="AD21" i="4"/>
  <c r="AD24" i="4"/>
  <c r="AD48" i="4"/>
  <c r="AD54" i="4"/>
  <c r="AD40" i="4"/>
  <c r="AE1" i="4"/>
  <c r="AD42" i="4"/>
  <c r="AE50" i="4" l="1"/>
  <c r="AE47" i="4"/>
  <c r="AE45" i="4"/>
  <c r="AE41" i="4"/>
  <c r="AE35" i="4"/>
  <c r="AE15" i="4"/>
  <c r="AE11" i="4"/>
  <c r="AE8" i="4"/>
  <c r="AE42" i="4"/>
  <c r="AE12" i="4"/>
  <c r="AE3" i="4"/>
  <c r="AE58" i="4"/>
  <c r="AE79" i="4"/>
  <c r="AE43" i="4"/>
  <c r="AE80" i="4"/>
  <c r="AF1" i="4"/>
  <c r="AE37" i="4"/>
  <c r="AE32" i="4"/>
  <c r="AE85" i="4"/>
  <c r="AE76" i="4"/>
  <c r="AE40" i="4"/>
  <c r="AE70" i="4"/>
  <c r="AE34" i="4"/>
  <c r="AE19" i="4"/>
  <c r="AE18" i="4"/>
  <c r="AE84" i="4"/>
  <c r="AE78" i="4"/>
  <c r="AE23" i="4"/>
  <c r="AE25" i="4"/>
  <c r="AE57" i="4"/>
  <c r="AE38" i="4"/>
  <c r="AE55" i="4"/>
  <c r="AE24" i="4"/>
  <c r="AE10" i="4"/>
  <c r="AE31" i="4"/>
  <c r="AE46" i="4"/>
  <c r="AE74" i="4"/>
  <c r="AE22" i="4"/>
  <c r="AE81" i="4"/>
  <c r="AE13" i="4"/>
  <c r="AE51" i="4"/>
  <c r="AE5" i="4"/>
  <c r="AE36" i="4"/>
  <c r="AE7" i="4"/>
  <c r="AE9" i="4"/>
  <c r="AE17" i="4"/>
  <c r="AE16" i="4"/>
  <c r="AE69" i="4"/>
  <c r="AE71" i="4"/>
  <c r="AE6" i="4"/>
  <c r="AE20" i="4"/>
  <c r="AE33" i="4"/>
  <c r="AE60" i="4"/>
  <c r="AE61" i="4"/>
  <c r="AE77" i="4"/>
  <c r="AE63" i="4"/>
  <c r="AE72" i="4"/>
  <c r="AE49" i="4"/>
  <c r="AE29" i="4"/>
  <c r="AE2" i="4"/>
  <c r="AE44" i="4"/>
  <c r="AE68" i="4"/>
  <c r="AE21" i="4"/>
  <c r="AE28" i="4"/>
  <c r="AE83" i="4"/>
  <c r="AE30" i="4"/>
  <c r="AE4" i="4"/>
  <c r="AE26" i="4"/>
  <c r="AE39" i="4"/>
  <c r="AE67" i="4"/>
  <c r="AE48" i="4"/>
  <c r="AE73" i="4"/>
  <c r="AE54" i="4"/>
  <c r="AE53" i="4"/>
  <c r="AE64" i="4"/>
  <c r="AE82" i="4"/>
  <c r="AE65" i="4"/>
  <c r="AE62" i="4"/>
  <c r="AE56" i="4"/>
  <c r="AE52" i="4"/>
  <c r="AE27" i="4"/>
  <c r="AE14" i="4"/>
  <c r="AE75" i="4"/>
  <c r="AE66" i="4"/>
  <c r="AE59" i="4"/>
  <c r="AF22" i="4" l="1"/>
  <c r="AF84" i="4"/>
  <c r="AF42" i="4"/>
  <c r="AF4" i="4"/>
  <c r="AF68" i="4"/>
  <c r="AF63" i="4"/>
  <c r="AF70" i="4"/>
  <c r="AF49" i="4"/>
  <c r="AF27" i="4"/>
  <c r="AF37" i="4"/>
  <c r="AF24" i="4"/>
  <c r="AF61" i="4"/>
  <c r="AF58" i="4"/>
  <c r="AF38" i="4"/>
  <c r="AF12" i="4"/>
  <c r="AF52" i="4"/>
  <c r="AF77" i="4"/>
  <c r="AF9" i="4"/>
  <c r="AF80" i="4"/>
  <c r="AF2" i="4"/>
  <c r="AF44" i="4"/>
  <c r="AF32" i="4"/>
  <c r="AF39" i="4"/>
  <c r="AF66" i="4"/>
  <c r="AF33" i="4"/>
  <c r="AF29" i="4"/>
  <c r="AF78" i="4"/>
  <c r="AF13" i="4"/>
  <c r="AF41" i="4"/>
  <c r="AF56" i="4"/>
  <c r="AF64" i="4"/>
  <c r="AF81" i="4"/>
  <c r="AF20" i="4"/>
  <c r="AF62" i="4"/>
  <c r="AF50" i="4"/>
  <c r="AF71" i="4"/>
  <c r="AF21" i="4"/>
  <c r="AF55" i="4"/>
  <c r="AF60" i="4"/>
  <c r="AF75" i="4"/>
  <c r="AF72" i="4"/>
  <c r="AF54" i="4"/>
  <c r="AF69" i="4"/>
  <c r="AF19" i="4"/>
  <c r="AF36" i="4"/>
  <c r="AF83" i="4"/>
  <c r="AF34" i="4"/>
  <c r="AF53" i="4"/>
  <c r="AF8" i="4"/>
  <c r="AF28" i="4"/>
  <c r="AF11" i="4"/>
  <c r="AF57" i="4"/>
  <c r="AF48" i="4"/>
  <c r="AF67" i="4"/>
  <c r="AF76" i="4"/>
  <c r="AF25" i="4"/>
  <c r="AF16" i="4"/>
  <c r="AF30" i="4"/>
  <c r="AF17" i="4"/>
  <c r="AF51" i="4"/>
  <c r="AG1" i="4"/>
  <c r="AF85" i="4"/>
  <c r="AF59" i="4"/>
  <c r="AF47" i="4"/>
  <c r="AF6" i="4"/>
  <c r="AF35" i="4"/>
  <c r="AF3" i="4"/>
  <c r="AF79" i="4"/>
  <c r="AF82" i="4"/>
  <c r="AF46" i="4"/>
  <c r="AF7" i="4"/>
  <c r="AF65" i="4"/>
  <c r="AF14" i="4"/>
  <c r="AF5" i="4"/>
  <c r="AF40" i="4"/>
  <c r="AF45" i="4"/>
  <c r="AF15" i="4"/>
  <c r="AF31" i="4"/>
  <c r="AF73" i="4"/>
  <c r="AF10" i="4"/>
  <c r="AF26" i="4"/>
  <c r="AF43" i="4"/>
  <c r="AF18" i="4"/>
  <c r="AF23" i="4"/>
  <c r="AF74" i="4"/>
  <c r="AG21" i="4" l="1"/>
  <c r="AG78" i="4"/>
  <c r="AG53" i="4"/>
  <c r="AG15" i="4"/>
  <c r="AG31" i="4"/>
  <c r="AG38" i="4"/>
  <c r="AG51" i="4"/>
  <c r="AG4" i="4"/>
  <c r="AG56" i="4"/>
  <c r="AG50" i="4"/>
  <c r="AG70" i="4"/>
  <c r="AG18" i="4"/>
  <c r="AG34" i="4"/>
  <c r="AG59" i="4"/>
  <c r="AG41" i="4"/>
  <c r="AG45" i="4"/>
  <c r="AG77" i="4"/>
  <c r="AG48" i="4"/>
  <c r="AG9" i="4"/>
  <c r="AG39" i="4"/>
  <c r="AG3" i="4"/>
  <c r="AG10" i="4"/>
  <c r="AG46" i="4"/>
  <c r="AG83" i="4"/>
  <c r="AG74" i="4"/>
  <c r="AG12" i="4"/>
  <c r="AG14" i="4"/>
  <c r="AG66" i="4"/>
  <c r="AG72" i="4"/>
  <c r="AG37" i="4"/>
  <c r="AG25" i="4"/>
  <c r="AG40" i="4"/>
  <c r="AG16" i="4"/>
  <c r="AG32" i="4"/>
  <c r="AG49" i="4"/>
  <c r="AG24" i="4"/>
  <c r="AG58" i="4"/>
  <c r="AG6" i="4"/>
  <c r="AH1" i="4"/>
  <c r="AG5" i="4"/>
  <c r="AG73" i="4"/>
  <c r="AG19" i="4"/>
  <c r="AG7" i="4"/>
  <c r="AG54" i="4"/>
  <c r="AG13" i="4"/>
  <c r="AG26" i="4"/>
  <c r="AG33" i="4"/>
  <c r="AG20" i="4"/>
  <c r="AG55" i="4"/>
  <c r="AG44" i="4"/>
  <c r="AG80" i="4"/>
  <c r="AG52" i="4"/>
  <c r="AG84" i="4"/>
  <c r="AG2" i="4"/>
  <c r="AG57" i="4"/>
  <c r="AG22" i="4"/>
  <c r="AG82" i="4"/>
  <c r="AG30" i="4"/>
  <c r="AG17" i="4"/>
  <c r="AG63" i="4"/>
  <c r="AG42" i="4"/>
  <c r="AG47" i="4"/>
  <c r="AG65" i="4"/>
  <c r="AG85" i="4"/>
  <c r="AG64" i="4"/>
  <c r="AG67" i="4"/>
  <c r="AG28" i="4"/>
  <c r="AG29" i="4"/>
  <c r="AG60" i="4"/>
  <c r="AG75" i="4"/>
  <c r="AG76" i="4"/>
  <c r="AG62" i="4"/>
  <c r="AG11" i="4"/>
  <c r="AG8" i="4"/>
  <c r="AG43" i="4"/>
  <c r="AG36" i="4"/>
  <c r="AG79" i="4"/>
  <c r="AG61" i="4"/>
  <c r="AG71" i="4"/>
  <c r="AG81" i="4"/>
  <c r="AG23" i="4"/>
  <c r="AG68" i="4"/>
  <c r="AG27" i="4"/>
  <c r="AG35" i="4"/>
  <c r="AG69" i="4"/>
  <c r="AH26" i="4" l="1"/>
  <c r="AH16" i="4"/>
  <c r="AH69" i="4"/>
  <c r="AH6" i="4"/>
  <c r="AH54" i="4"/>
  <c r="AH22" i="4"/>
  <c r="AH34" i="4"/>
  <c r="AH80" i="4"/>
  <c r="AH62" i="4"/>
  <c r="AH68" i="4"/>
  <c r="AH52" i="4"/>
  <c r="AH18" i="4"/>
  <c r="AH31" i="4"/>
  <c r="AH3" i="4"/>
  <c r="AH2" i="4"/>
  <c r="AI1" i="4"/>
  <c r="AH49" i="4"/>
  <c r="AH15" i="4"/>
  <c r="AH25" i="4"/>
  <c r="AH85" i="4"/>
  <c r="AH14" i="4"/>
  <c r="AH20" i="4"/>
  <c r="AH48" i="4"/>
  <c r="AH21" i="4"/>
  <c r="AH47" i="4"/>
  <c r="AH55" i="4"/>
  <c r="AH37" i="4"/>
  <c r="AH45" i="4"/>
  <c r="AH11" i="4"/>
  <c r="AH12" i="4"/>
  <c r="AH29" i="4"/>
  <c r="AH64" i="4"/>
  <c r="AH73" i="4"/>
  <c r="AH19" i="4"/>
  <c r="AH63" i="4"/>
  <c r="AH79" i="4"/>
  <c r="AH30" i="4"/>
  <c r="AH46" i="4"/>
  <c r="AH9" i="4"/>
  <c r="AH58" i="4"/>
  <c r="AH74" i="4"/>
  <c r="AH36" i="4"/>
  <c r="AH39" i="4"/>
  <c r="AH75" i="4"/>
  <c r="AH41" i="4"/>
  <c r="AH59" i="4"/>
  <c r="AH81" i="4"/>
  <c r="AH82" i="4"/>
  <c r="AH27" i="4"/>
  <c r="AH32" i="4"/>
  <c r="AH13" i="4"/>
  <c r="AH8" i="4"/>
  <c r="AH70" i="4"/>
  <c r="AH17" i="4"/>
  <c r="AH38" i="4"/>
  <c r="AH83" i="4"/>
  <c r="AH28" i="4"/>
  <c r="AH40" i="4"/>
  <c r="AH65" i="4"/>
  <c r="AH67" i="4"/>
  <c r="AH51" i="4"/>
  <c r="AH43" i="4"/>
  <c r="AH24" i="4"/>
  <c r="AH10" i="4"/>
  <c r="AH78" i="4"/>
  <c r="AH33" i="4"/>
  <c r="AH61" i="4"/>
  <c r="AH66" i="4"/>
  <c r="AH42" i="4"/>
  <c r="AH5" i="4"/>
  <c r="AH23" i="4"/>
  <c r="AH7" i="4"/>
  <c r="AH53" i="4"/>
  <c r="AH35" i="4"/>
  <c r="AH84" i="4"/>
  <c r="AH77" i="4"/>
  <c r="AH76" i="4"/>
  <c r="AH56" i="4"/>
  <c r="AH60" i="4"/>
  <c r="AH4" i="4"/>
  <c r="AH72" i="4"/>
  <c r="AH44" i="4"/>
  <c r="AH71" i="4"/>
  <c r="AH57" i="4"/>
  <c r="AH50" i="4"/>
  <c r="AI22" i="4" l="1"/>
  <c r="AI32" i="4"/>
  <c r="AI27" i="4"/>
  <c r="AI65" i="4"/>
  <c r="AI84" i="4"/>
  <c r="AI78" i="4"/>
  <c r="AI76" i="4"/>
  <c r="AI49" i="4"/>
  <c r="AI8" i="4"/>
  <c r="AI53" i="4"/>
  <c r="AI3" i="4"/>
  <c r="AI35" i="4"/>
  <c r="AI48" i="4"/>
  <c r="AI74" i="4"/>
  <c r="AI24" i="4"/>
  <c r="AI71" i="4"/>
  <c r="AI55" i="4"/>
  <c r="AI5" i="4"/>
  <c r="AI44" i="4"/>
  <c r="AI79" i="4"/>
  <c r="AI63" i="4"/>
  <c r="AI51" i="4"/>
  <c r="AI31" i="4"/>
  <c r="AI6" i="4"/>
  <c r="AI41" i="4"/>
  <c r="AI14" i="4"/>
  <c r="AI4" i="4"/>
  <c r="AI26" i="4"/>
  <c r="AI33" i="4"/>
  <c r="AI73" i="4"/>
  <c r="AI16" i="4"/>
  <c r="AI54" i="4"/>
  <c r="AI45" i="4"/>
  <c r="AI30" i="4"/>
  <c r="AI82" i="4"/>
  <c r="AI9" i="4"/>
  <c r="AI52" i="4"/>
  <c r="AI46" i="4"/>
  <c r="AI57" i="4"/>
  <c r="AI39" i="4"/>
  <c r="AI18" i="4"/>
  <c r="AI80" i="4"/>
  <c r="AI72" i="4"/>
  <c r="AI75" i="4"/>
  <c r="AI17" i="4"/>
  <c r="AI25" i="4"/>
  <c r="AI67" i="4"/>
  <c r="AI11" i="4"/>
  <c r="AI43" i="4"/>
  <c r="AI13" i="4"/>
  <c r="AI56" i="4"/>
  <c r="AI2" i="4"/>
  <c r="AI77" i="4"/>
  <c r="AI15" i="4"/>
  <c r="AI85" i="4"/>
  <c r="AJ1" i="4"/>
  <c r="AI64" i="4"/>
  <c r="AI37" i="4"/>
  <c r="AI59" i="4"/>
  <c r="AI40" i="4"/>
  <c r="AI19" i="4"/>
  <c r="AI38" i="4"/>
  <c r="AI60" i="4"/>
  <c r="AI69" i="4"/>
  <c r="AI47" i="4"/>
  <c r="AI66" i="4"/>
  <c r="AI61" i="4"/>
  <c r="AI42" i="4"/>
  <c r="AI83" i="4"/>
  <c r="AI23" i="4"/>
  <c r="AI68" i="4"/>
  <c r="AI62" i="4"/>
  <c r="AI7" i="4"/>
  <c r="AI10" i="4"/>
  <c r="AI12" i="4"/>
  <c r="AI50" i="4"/>
  <c r="AI21" i="4"/>
  <c r="AI58" i="4"/>
  <c r="AI28" i="4"/>
  <c r="AI34" i="4"/>
  <c r="AI29" i="4"/>
  <c r="AI36" i="4"/>
  <c r="AI81" i="4"/>
  <c r="AI20" i="4"/>
  <c r="AI70" i="4"/>
  <c r="AJ4" i="4" l="1"/>
  <c r="E4" i="4" s="1"/>
  <c r="D4" i="4" s="1"/>
  <c r="AJ66" i="4"/>
  <c r="E66" i="4" s="1"/>
  <c r="D66" i="4" s="1"/>
  <c r="AJ46" i="4"/>
  <c r="E46" i="4" s="1"/>
  <c r="D46" i="4" s="1"/>
  <c r="AJ13" i="4"/>
  <c r="E13" i="4" s="1"/>
  <c r="D13" i="4" s="1"/>
  <c r="AJ48" i="4"/>
  <c r="E48" i="4" s="1"/>
  <c r="D48" i="4" s="1"/>
  <c r="AJ82" i="4"/>
  <c r="E82" i="4" s="1"/>
  <c r="D82" i="4" s="1"/>
  <c r="AJ49" i="4"/>
  <c r="E49" i="4" s="1"/>
  <c r="D49" i="4" s="1"/>
  <c r="AJ32" i="4"/>
  <c r="E32" i="4" s="1"/>
  <c r="D32" i="4" s="1"/>
  <c r="AJ8" i="4"/>
  <c r="E8" i="4" s="1"/>
  <c r="D8" i="4" s="1"/>
  <c r="AJ50" i="4"/>
  <c r="E50" i="4" s="1"/>
  <c r="D50" i="4" s="1"/>
  <c r="AJ72" i="4"/>
  <c r="E72" i="4" s="1"/>
  <c r="D72" i="4" s="1"/>
  <c r="AJ34" i="4"/>
  <c r="E34" i="4" s="1"/>
  <c r="D34" i="4" s="1"/>
  <c r="AJ54" i="4"/>
  <c r="E54" i="4" s="1"/>
  <c r="D54" i="4" s="1"/>
  <c r="AJ6" i="4"/>
  <c r="E6" i="4" s="1"/>
  <c r="D6" i="4" s="1"/>
  <c r="AJ64" i="4"/>
  <c r="E64" i="4" s="1"/>
  <c r="D64" i="4" s="1"/>
  <c r="AJ68" i="4"/>
  <c r="E68" i="4" s="1"/>
  <c r="D68" i="4" s="1"/>
  <c r="AJ83" i="4"/>
  <c r="E83" i="4" s="1"/>
  <c r="D83" i="4" s="1"/>
  <c r="AJ20" i="4"/>
  <c r="E20" i="4" s="1"/>
  <c r="D20" i="4" s="1"/>
  <c r="AJ80" i="4"/>
  <c r="E80" i="4" s="1"/>
  <c r="D80" i="4" s="1"/>
  <c r="AJ51" i="4"/>
  <c r="E51" i="4" s="1"/>
  <c r="D51" i="4" s="1"/>
  <c r="AJ55" i="4"/>
  <c r="E55" i="4" s="1"/>
  <c r="D55" i="4" s="1"/>
  <c r="AJ77" i="4"/>
  <c r="E77" i="4" s="1"/>
  <c r="D77" i="4" s="1"/>
  <c r="AJ58" i="4"/>
  <c r="E58" i="4" s="1"/>
  <c r="D58" i="4" s="1"/>
  <c r="AJ40" i="4"/>
  <c r="E40" i="4" s="1"/>
  <c r="D40" i="4" s="1"/>
  <c r="AJ28" i="4"/>
  <c r="E28" i="4" s="1"/>
  <c r="D28" i="4" s="1"/>
  <c r="AJ52" i="4"/>
  <c r="E52" i="4" s="1"/>
  <c r="D52" i="4" s="1"/>
  <c r="AJ10" i="4"/>
  <c r="E10" i="4" s="1"/>
  <c r="D10" i="4" s="1"/>
  <c r="AJ14" i="4"/>
  <c r="E14" i="4" s="1"/>
  <c r="D14" i="4" s="1"/>
  <c r="AJ18" i="4"/>
  <c r="E18" i="4" s="1"/>
  <c r="D18" i="4" s="1"/>
  <c r="AJ23" i="4"/>
  <c r="E23" i="4" s="1"/>
  <c r="D23" i="4" s="1"/>
  <c r="AJ25" i="4"/>
  <c r="E25" i="4" s="1"/>
  <c r="D25" i="4" s="1"/>
  <c r="AJ22" i="4"/>
  <c r="E22" i="4" s="1"/>
  <c r="D22" i="4" s="1"/>
  <c r="AJ53" i="4"/>
  <c r="E53" i="4" s="1"/>
  <c r="D53" i="4" s="1"/>
  <c r="AJ57" i="4"/>
  <c r="E57" i="4" s="1"/>
  <c r="D57" i="4" s="1"/>
  <c r="AJ44" i="4"/>
  <c r="E44" i="4" s="1"/>
  <c r="D44" i="4" s="1"/>
  <c r="AJ59" i="4"/>
  <c r="E59" i="4" s="1"/>
  <c r="D59" i="4" s="1"/>
  <c r="AJ36" i="4"/>
  <c r="E36" i="4" s="1"/>
  <c r="D36" i="4" s="1"/>
  <c r="AJ71" i="4"/>
  <c r="E71" i="4" s="1"/>
  <c r="D71" i="4" s="1"/>
  <c r="AJ70" i="4"/>
  <c r="E70" i="4" s="1"/>
  <c r="D70" i="4" s="1"/>
  <c r="AJ76" i="4"/>
  <c r="E76" i="4" s="1"/>
  <c r="D76" i="4" s="1"/>
  <c r="AJ67" i="4"/>
  <c r="E67" i="4" s="1"/>
  <c r="D67" i="4" s="1"/>
  <c r="AJ56" i="4"/>
  <c r="E56" i="4" s="1"/>
  <c r="D56" i="4" s="1"/>
  <c r="AJ81" i="4"/>
  <c r="E81" i="4" s="1"/>
  <c r="D81" i="4" s="1"/>
  <c r="AJ19" i="4"/>
  <c r="E19" i="4" s="1"/>
  <c r="D19" i="4" s="1"/>
  <c r="AJ21" i="4"/>
  <c r="E21" i="4" s="1"/>
  <c r="D21" i="4" s="1"/>
  <c r="AJ31" i="4"/>
  <c r="E31" i="4" s="1"/>
  <c r="D31" i="4" s="1"/>
  <c r="AJ37" i="4"/>
  <c r="E37" i="4" s="1"/>
  <c r="D37" i="4" s="1"/>
  <c r="AJ61" i="4"/>
  <c r="E61" i="4" s="1"/>
  <c r="D61" i="4" s="1"/>
  <c r="AJ15" i="4"/>
  <c r="E15" i="4" s="1"/>
  <c r="D15" i="4" s="1"/>
  <c r="AJ73" i="4"/>
  <c r="E73" i="4" s="1"/>
  <c r="D73" i="4" s="1"/>
  <c r="AJ79" i="4"/>
  <c r="E79" i="4" s="1"/>
  <c r="D79" i="4" s="1"/>
  <c r="AJ78" i="4"/>
  <c r="E78" i="4" s="1"/>
  <c r="D78" i="4" s="1"/>
  <c r="AJ30" i="4"/>
  <c r="E30" i="4" s="1"/>
  <c r="D30" i="4" s="1"/>
  <c r="AJ38" i="4"/>
  <c r="E38" i="4" s="1"/>
  <c r="D38" i="4" s="1"/>
  <c r="AJ16" i="4"/>
  <c r="E16" i="4" s="1"/>
  <c r="D16" i="4" s="1"/>
  <c r="AJ26" i="4"/>
  <c r="E26" i="4" s="1"/>
  <c r="D26" i="4" s="1"/>
  <c r="AJ2" i="4"/>
  <c r="E2" i="4" s="1"/>
  <c r="D2" i="4" s="1"/>
  <c r="AJ7" i="4"/>
  <c r="E7" i="4" s="1"/>
  <c r="D7" i="4" s="1"/>
  <c r="AJ39" i="4"/>
  <c r="E39" i="4" s="1"/>
  <c r="D39" i="4" s="1"/>
  <c r="AJ47" i="4"/>
  <c r="E47" i="4" s="1"/>
  <c r="D47" i="4" s="1"/>
  <c r="AJ27" i="4"/>
  <c r="E27" i="4" s="1"/>
  <c r="D27" i="4" s="1"/>
  <c r="AJ33" i="4"/>
  <c r="E33" i="4" s="1"/>
  <c r="D33" i="4" s="1"/>
  <c r="AJ42" i="4"/>
  <c r="E42" i="4" s="1"/>
  <c r="D42" i="4" s="1"/>
  <c r="AJ65" i="4"/>
  <c r="E65" i="4" s="1"/>
  <c r="D65" i="4" s="1"/>
  <c r="AJ62" i="4"/>
  <c r="E62" i="4" s="1"/>
  <c r="D62" i="4" s="1"/>
  <c r="AJ12" i="4"/>
  <c r="E12" i="4" s="1"/>
  <c r="D12" i="4" s="1"/>
  <c r="AJ85" i="4"/>
  <c r="E85" i="4" s="1"/>
  <c r="D85" i="4" s="1"/>
  <c r="AJ84" i="4"/>
  <c r="E84" i="4" s="1"/>
  <c r="D84" i="4" s="1"/>
  <c r="AJ41" i="4"/>
  <c r="E41" i="4" s="1"/>
  <c r="D41" i="4" s="1"/>
  <c r="AJ3" i="4"/>
  <c r="E3" i="4" s="1"/>
  <c r="D3" i="4" s="1"/>
  <c r="AJ24" i="4"/>
  <c r="E24" i="4" s="1"/>
  <c r="D24" i="4" s="1"/>
  <c r="AJ75" i="4"/>
  <c r="E75" i="4" s="1"/>
  <c r="D75" i="4" s="1"/>
  <c r="AJ17" i="4"/>
  <c r="E17" i="4" s="1"/>
  <c r="D17" i="4" s="1"/>
  <c r="AJ43" i="4"/>
  <c r="E43" i="4" s="1"/>
  <c r="D43" i="4" s="1"/>
  <c r="AJ63" i="4"/>
  <c r="E63" i="4" s="1"/>
  <c r="D63" i="4" s="1"/>
  <c r="AJ45" i="4"/>
  <c r="E45" i="4" s="1"/>
  <c r="D45" i="4" s="1"/>
  <c r="AJ69" i="4"/>
  <c r="E69" i="4" s="1"/>
  <c r="D69" i="4" s="1"/>
  <c r="AJ29" i="4"/>
  <c r="E29" i="4" s="1"/>
  <c r="D29" i="4" s="1"/>
  <c r="AJ35" i="4"/>
  <c r="E35" i="4" s="1"/>
  <c r="D35" i="4" s="1"/>
  <c r="AJ5" i="4"/>
  <c r="E5" i="4" s="1"/>
  <c r="D5" i="4" s="1"/>
  <c r="AJ9" i="4"/>
  <c r="E9" i="4" s="1"/>
  <c r="D9" i="4" s="1"/>
  <c r="AJ11" i="4"/>
  <c r="E11" i="4" s="1"/>
  <c r="D11" i="4" s="1"/>
  <c r="AJ74" i="4"/>
  <c r="E74" i="4" s="1"/>
  <c r="D74" i="4" s="1"/>
  <c r="AJ60" i="4"/>
  <c r="E60" i="4" s="1"/>
  <c r="D60"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Admin</author>
  </authors>
  <commentList>
    <comment ref="I457" authorId="0" shapeId="0" xr:uid="{6A84C4DD-7B42-499D-AEAE-3D5AA1E5E1A2}">
      <text>
        <r>
          <rPr>
            <b/>
            <sz val="9"/>
            <color indexed="81"/>
            <rFont val="Tahoma"/>
            <family val="2"/>
          </rPr>
          <t>ADMIN:</t>
        </r>
        <r>
          <rPr>
            <sz val="9"/>
            <color indexed="81"/>
            <rFont val="Tahoma"/>
            <family val="2"/>
          </rPr>
          <t xml:space="preserve">
THÊM 10CC 4184149493</t>
        </r>
      </text>
    </comment>
    <comment ref="I460" authorId="0" shapeId="0" xr:uid="{AA8C9E9B-84E4-4E96-B89C-E57F6DF1EEFA}">
      <text>
        <r>
          <rPr>
            <b/>
            <sz val="9"/>
            <color indexed="81"/>
            <rFont val="Tahoma"/>
            <family val="2"/>
          </rPr>
          <t>ADMIN:</t>
        </r>
        <r>
          <rPr>
            <sz val="9"/>
            <color indexed="81"/>
            <rFont val="Tahoma"/>
            <family val="2"/>
          </rPr>
          <t xml:space="preserve">
thêm 26cgm</t>
        </r>
      </text>
    </comment>
    <comment ref="I462" authorId="0" shapeId="0" xr:uid="{6C9E3D17-33EA-437D-92F5-A89F906754CA}">
      <text>
        <r>
          <rPr>
            <b/>
            <sz val="9"/>
            <color indexed="81"/>
            <rFont val="Tahoma"/>
            <family val="2"/>
          </rPr>
          <t>ADMIN:</t>
        </r>
        <r>
          <rPr>
            <sz val="9"/>
            <color indexed="81"/>
            <rFont val="Tahoma"/>
            <family val="2"/>
          </rPr>
          <t xml:space="preserve">
thêm 15cgm 4184201839</t>
        </r>
      </text>
    </comment>
    <comment ref="I464" authorId="0" shapeId="0" xr:uid="{338E8003-991D-4904-81AE-F4FAEB0EC049}">
      <text>
        <r>
          <rPr>
            <b/>
            <sz val="9"/>
            <color indexed="81"/>
            <rFont val="Tahoma"/>
            <family val="2"/>
          </rPr>
          <t>ADMIN:</t>
        </r>
        <r>
          <rPr>
            <sz val="9"/>
            <color indexed="81"/>
            <rFont val="Tahoma"/>
            <family val="2"/>
          </rPr>
          <t xml:space="preserve">
thêm 38cgm</t>
        </r>
      </text>
    </comment>
    <comment ref="I472" authorId="0" shapeId="0" xr:uid="{587E96EE-17B7-4076-B4B4-F6004F38195F}">
      <text>
        <r>
          <rPr>
            <b/>
            <sz val="9"/>
            <color indexed="81"/>
            <rFont val="Tahoma"/>
            <family val="2"/>
          </rPr>
          <t>ADMIN:</t>
        </r>
        <r>
          <rPr>
            <sz val="9"/>
            <color indexed="81"/>
            <rFont val="Tahoma"/>
            <family val="2"/>
          </rPr>
          <t xml:space="preserve">
thêm 10th, 5cc, 5mnh</t>
        </r>
      </text>
    </comment>
    <comment ref="I477" authorId="0" shapeId="0" xr:uid="{4B8B8C55-24F3-4B43-8788-8AE8173DE8E8}">
      <text>
        <r>
          <rPr>
            <b/>
            <sz val="9"/>
            <color indexed="81"/>
            <rFont val="Tahoma"/>
            <family val="2"/>
          </rPr>
          <t>ADMIN:</t>
        </r>
        <r>
          <rPr>
            <sz val="9"/>
            <color indexed="81"/>
            <rFont val="Tahoma"/>
            <family val="2"/>
          </rPr>
          <t xml:space="preserve">
thêm 23cgm</t>
        </r>
      </text>
    </comment>
    <comment ref="I493" authorId="0" shapeId="0" xr:uid="{E1791D7C-2B28-47B0-A36F-AD2EA806245B}">
      <text>
        <r>
          <rPr>
            <b/>
            <sz val="9"/>
            <color indexed="81"/>
            <rFont val="Tahoma"/>
            <family val="2"/>
          </rPr>
          <t>ADMIN:</t>
        </r>
        <r>
          <rPr>
            <sz val="9"/>
            <color indexed="81"/>
            <rFont val="Tahoma"/>
            <family val="2"/>
          </rPr>
          <t xml:space="preserve">
thêm 12gm,10th,5cc,5mnh,30cgm</t>
        </r>
      </text>
    </comment>
    <comment ref="I523" authorId="0" shapeId="0" xr:uid="{F213AD0B-48B0-4673-AA90-D9101092E74A}">
      <text>
        <r>
          <rPr>
            <b/>
            <sz val="9"/>
            <color indexed="81"/>
            <rFont val="Tahoma"/>
            <family val="2"/>
          </rPr>
          <t>ADMIN:</t>
        </r>
        <r>
          <rPr>
            <sz val="9"/>
            <color indexed="81"/>
            <rFont val="Tahoma"/>
            <family val="2"/>
          </rPr>
          <t xml:space="preserve">
THÊM 11CGM</t>
        </r>
      </text>
    </comment>
    <comment ref="I524" authorId="0" shapeId="0" xr:uid="{5E7AD2DE-F61B-403A-817C-D0206E2D8748}">
      <text>
        <r>
          <rPr>
            <b/>
            <sz val="9"/>
            <color indexed="81"/>
            <rFont val="Tahoma"/>
            <family val="2"/>
          </rPr>
          <t>ADMIN:</t>
        </r>
        <r>
          <rPr>
            <sz val="9"/>
            <color indexed="81"/>
            <rFont val="Tahoma"/>
            <family val="2"/>
          </rPr>
          <t xml:space="preserve">
THÊM 11CGM</t>
        </r>
      </text>
    </comment>
    <comment ref="I525" authorId="0" shapeId="0" xr:uid="{98896A8F-9269-4D6D-95DD-4D71A9D545CF}">
      <text>
        <r>
          <rPr>
            <b/>
            <sz val="9"/>
            <color indexed="81"/>
            <rFont val="Tahoma"/>
            <family val="2"/>
          </rPr>
          <t>ADMIN:</t>
        </r>
        <r>
          <rPr>
            <sz val="9"/>
            <color indexed="81"/>
            <rFont val="Tahoma"/>
            <family val="2"/>
          </rPr>
          <t xml:space="preserve">
THÊM 11CGM</t>
        </r>
      </text>
    </comment>
    <comment ref="I531" authorId="0" shapeId="0" xr:uid="{1BD1DD61-AB77-4E72-B26A-A3A063C0F621}">
      <text>
        <r>
          <rPr>
            <b/>
            <sz val="9"/>
            <color indexed="81"/>
            <rFont val="Tahoma"/>
            <family val="2"/>
          </rPr>
          <t>ADMIN:</t>
        </r>
        <r>
          <rPr>
            <sz val="9"/>
            <color indexed="81"/>
            <rFont val="Tahoma"/>
            <family val="2"/>
          </rPr>
          <t xml:space="preserve">
thêm 14cgm,6gm,10c</t>
        </r>
      </text>
    </comment>
    <comment ref="I583" authorId="0" shapeId="0" xr:uid="{1DC094E0-8DDA-4E96-A03C-A1ECE48790B1}">
      <text>
        <r>
          <rPr>
            <b/>
            <sz val="9"/>
            <color indexed="81"/>
            <rFont val="Tahoma"/>
            <family val="2"/>
          </rPr>
          <t>ADMIN:</t>
        </r>
        <r>
          <rPr>
            <sz val="9"/>
            <color indexed="81"/>
            <rFont val="Tahoma"/>
            <family val="2"/>
          </rPr>
          <t xml:space="preserve">
thêm 1mnh,9cgm,3gtlx,3gm,5cc</t>
        </r>
      </text>
    </comment>
    <comment ref="I592" authorId="0" shapeId="0" xr:uid="{8DECE014-1F03-4DC3-8A88-604E28FFB200}">
      <text>
        <r>
          <rPr>
            <b/>
            <sz val="9"/>
            <color indexed="81"/>
            <rFont val="Tahoma"/>
            <family val="2"/>
          </rPr>
          <t>ADMIN:</t>
        </r>
        <r>
          <rPr>
            <sz val="9"/>
            <color indexed="81"/>
            <rFont val="Tahoma"/>
            <family val="2"/>
          </rPr>
          <t xml:space="preserve">
thêm 2gm,9cgm,10gtlx,5mnh,5cc</t>
        </r>
      </text>
    </comment>
    <comment ref="I597" authorId="0" shapeId="0" xr:uid="{F0BC0B52-914B-4F46-ACAE-AB41AC34EB33}">
      <text>
        <r>
          <rPr>
            <b/>
            <sz val="9"/>
            <color indexed="81"/>
            <rFont val="Tahoma"/>
            <family val="2"/>
          </rPr>
          <t>ADMIN:</t>
        </r>
        <r>
          <rPr>
            <sz val="9"/>
            <color indexed="81"/>
            <rFont val="Tahoma"/>
            <family val="2"/>
          </rPr>
          <t xml:space="preserve">
thêm 7mnh,10cgm,5gtlx,5th</t>
        </r>
      </text>
    </comment>
    <comment ref="I602" authorId="0" shapeId="0" xr:uid="{2176B489-D897-4B1E-AE79-0ABC8120F562}">
      <text>
        <r>
          <rPr>
            <b/>
            <sz val="9"/>
            <color indexed="81"/>
            <rFont val="Tahoma"/>
            <family val="2"/>
          </rPr>
          <t>ADMIN:</t>
        </r>
        <r>
          <rPr>
            <sz val="9"/>
            <color indexed="81"/>
            <rFont val="Tahoma"/>
            <family val="2"/>
          </rPr>
          <t xml:space="preserve">
thêm 40gm</t>
        </r>
      </text>
    </comment>
    <comment ref="I612" authorId="0" shapeId="0" xr:uid="{41E71CFD-73FC-4296-B268-B7F03FE7BE77}">
      <text>
        <r>
          <rPr>
            <b/>
            <sz val="9"/>
            <color indexed="81"/>
            <rFont val="Tahoma"/>
            <family val="2"/>
          </rPr>
          <t>ADMIN:</t>
        </r>
        <r>
          <rPr>
            <sz val="9"/>
            <color indexed="81"/>
            <rFont val="Tahoma"/>
            <family val="2"/>
          </rPr>
          <t xml:space="preserve">
thêm 3mnh,19cgm,5cc</t>
        </r>
      </text>
    </comment>
    <comment ref="I649" authorId="0" shapeId="0" xr:uid="{01532851-E581-4094-9A6B-9F3EB2328BDD}">
      <text>
        <r>
          <rPr>
            <b/>
            <sz val="9"/>
            <color indexed="81"/>
            <rFont val="Tahoma"/>
            <family val="2"/>
          </rPr>
          <t>ADMIN:</t>
        </r>
        <r>
          <rPr>
            <sz val="9"/>
            <color indexed="81"/>
            <rFont val="Tahoma"/>
            <family val="2"/>
          </rPr>
          <t xml:space="preserve">
thêm 36cgm</t>
        </r>
      </text>
    </comment>
    <comment ref="I716" authorId="0" shapeId="0" xr:uid="{3C6F4A9E-F0BB-459D-804B-BC0C1A37E845}">
      <text>
        <r>
          <rPr>
            <b/>
            <sz val="9"/>
            <color indexed="81"/>
            <rFont val="Tahoma"/>
            <family val="2"/>
          </rPr>
          <t>ADMIN:</t>
        </r>
        <r>
          <rPr>
            <sz val="9"/>
            <color indexed="81"/>
            <rFont val="Tahoma"/>
            <family val="2"/>
          </rPr>
          <t xml:space="preserve">
thêm 12th,24cgm</t>
        </r>
      </text>
    </comment>
    <comment ref="I740" authorId="0" shapeId="0" xr:uid="{02D8E2FB-D613-4E6A-A375-ED033672DC79}">
      <text>
        <r>
          <rPr>
            <b/>
            <sz val="9"/>
            <color indexed="81"/>
            <rFont val="Tahoma"/>
            <family val="2"/>
          </rPr>
          <t>ADMIN:</t>
        </r>
        <r>
          <rPr>
            <sz val="9"/>
            <color indexed="81"/>
            <rFont val="Tahoma"/>
            <family val="2"/>
          </rPr>
          <t xml:space="preserve">
thêm 13cgm</t>
        </r>
      </text>
    </comment>
    <comment ref="I755" authorId="0" shapeId="0" xr:uid="{B03922B4-F3FF-4DCB-A381-45BBAF40DC14}">
      <text>
        <r>
          <rPr>
            <b/>
            <sz val="9"/>
            <color indexed="81"/>
            <rFont val="Tahoma"/>
            <family val="2"/>
          </rPr>
          <t>ADMIN:</t>
        </r>
        <r>
          <rPr>
            <sz val="9"/>
            <color indexed="81"/>
            <rFont val="Tahoma"/>
            <family val="2"/>
          </rPr>
          <t xml:space="preserve">
THÊM 4mnh,38cgm,10cc</t>
        </r>
      </text>
    </comment>
    <comment ref="I778" authorId="0" shapeId="0" xr:uid="{A21F8BE8-EC01-43DA-B27F-428E711B3779}">
      <text>
        <r>
          <rPr>
            <b/>
            <sz val="9"/>
            <color indexed="81"/>
            <rFont val="Tahoma"/>
            <family val="2"/>
          </rPr>
          <t>ADMIN:</t>
        </r>
        <r>
          <rPr>
            <sz val="9"/>
            <color indexed="81"/>
            <rFont val="Tahoma"/>
            <family val="2"/>
          </rPr>
          <t xml:space="preserve">
thêm 19cgm,9mnh 4184194522
</t>
        </r>
      </text>
    </comment>
    <comment ref="I783" authorId="0" shapeId="0" xr:uid="{1FEB5639-1DC8-44EE-879C-955C84F95DC2}">
      <text>
        <r>
          <rPr>
            <b/>
            <sz val="9"/>
            <color indexed="81"/>
            <rFont val="Tahoma"/>
            <family val="2"/>
          </rPr>
          <t>ADMIN:</t>
        </r>
        <r>
          <rPr>
            <sz val="9"/>
            <color indexed="81"/>
            <rFont val="Tahoma"/>
            <family val="2"/>
          </rPr>
          <t xml:space="preserve">
thêm 24cgm,12gm</t>
        </r>
      </text>
    </comment>
    <comment ref="I788" authorId="0" shapeId="0" xr:uid="{8D8D915B-7222-4325-985B-6CA49DD2969F}">
      <text>
        <r>
          <rPr>
            <b/>
            <sz val="9"/>
            <color indexed="81"/>
            <rFont val="Tahoma"/>
            <family val="2"/>
          </rPr>
          <t>ADMIN:</t>
        </r>
        <r>
          <rPr>
            <sz val="9"/>
            <color indexed="81"/>
            <rFont val="Tahoma"/>
            <family val="2"/>
          </rPr>
          <t xml:space="preserve">
thêm 10cgm,10gm</t>
        </r>
      </text>
    </comment>
    <comment ref="I794" authorId="0" shapeId="0" xr:uid="{E0ABF065-ED65-4D92-9EBA-2756246D611C}">
      <text>
        <r>
          <rPr>
            <b/>
            <sz val="9"/>
            <color indexed="81"/>
            <rFont val="Tahoma"/>
            <family val="2"/>
          </rPr>
          <t>ADMIN:</t>
        </r>
        <r>
          <rPr>
            <sz val="9"/>
            <color indexed="81"/>
            <rFont val="Tahoma"/>
            <family val="2"/>
          </rPr>
          <t xml:space="preserve">
thêm 6gtlx,20cgm</t>
        </r>
      </text>
    </comment>
    <comment ref="I799" authorId="0" shapeId="0" xr:uid="{E37690F1-5F67-4AF9-A0EB-B331F8214960}">
      <text>
        <r>
          <rPr>
            <b/>
            <sz val="9"/>
            <color indexed="81"/>
            <rFont val="Tahoma"/>
            <family val="2"/>
          </rPr>
          <t>ADMIN:</t>
        </r>
        <r>
          <rPr>
            <sz val="9"/>
            <color indexed="81"/>
            <rFont val="Tahoma"/>
            <family val="2"/>
          </rPr>
          <t xml:space="preserve">
thêm 20cgm,10th,15cc 4184275863
</t>
        </r>
      </text>
    </comment>
    <comment ref="I804" authorId="0" shapeId="0" xr:uid="{08AF93F4-1CFF-4030-AA3C-F9E93C9110A7}">
      <text>
        <r>
          <rPr>
            <b/>
            <sz val="9"/>
            <color indexed="81"/>
            <rFont val="Tahoma"/>
            <family val="2"/>
          </rPr>
          <t>ADMIN:</t>
        </r>
        <r>
          <rPr>
            <sz val="9"/>
            <color indexed="81"/>
            <rFont val="Tahoma"/>
            <family val="2"/>
          </rPr>
          <t xml:space="preserve">
thêm 13th,5mnh,24cgm, 19glx</t>
        </r>
      </text>
    </comment>
    <comment ref="I817" authorId="0" shapeId="0" xr:uid="{221F58E4-C82A-4F8F-995F-FCB93D63B203}">
      <text>
        <r>
          <rPr>
            <b/>
            <sz val="9"/>
            <color indexed="81"/>
            <rFont val="Tahoma"/>
            <family val="2"/>
          </rPr>
          <t>ADMIN:</t>
        </r>
        <r>
          <rPr>
            <sz val="9"/>
            <color indexed="81"/>
            <rFont val="Tahoma"/>
            <family val="2"/>
          </rPr>
          <t xml:space="preserve">
thêm 63cgm,3gm,10cc</t>
        </r>
      </text>
    </comment>
    <comment ref="I849" authorId="0" shapeId="0" xr:uid="{D0457DD5-8657-46C4-A68D-48A7023A34E0}">
      <text>
        <r>
          <rPr>
            <b/>
            <sz val="9"/>
            <color indexed="81"/>
            <rFont val="Tahoma"/>
            <family val="2"/>
          </rPr>
          <t>ADMIN:</t>
        </r>
        <r>
          <rPr>
            <sz val="9"/>
            <color indexed="81"/>
            <rFont val="Tahoma"/>
            <family val="2"/>
          </rPr>
          <t xml:space="preserve">
thêm 25cgm,5mnh,5gtlx</t>
        </r>
      </text>
    </comment>
    <comment ref="I1165" authorId="0" shapeId="0" xr:uid="{E8A53F1A-C6C4-4A8F-879E-F3523FE127CC}">
      <text>
        <r>
          <rPr>
            <b/>
            <sz val="9"/>
            <color indexed="81"/>
            <rFont val="Tahoma"/>
            <family val="2"/>
          </rPr>
          <t>ADMIN:</t>
        </r>
        <r>
          <rPr>
            <sz val="9"/>
            <color indexed="81"/>
            <rFont val="Tahoma"/>
            <family val="2"/>
          </rPr>
          <t xml:space="preserve">
thêm 10cgm,10gm,10cc</t>
        </r>
      </text>
    </comment>
    <comment ref="I1169" authorId="0" shapeId="0" xr:uid="{4985F276-7E77-4DC7-927D-9662224FD71C}">
      <text>
        <r>
          <rPr>
            <b/>
            <sz val="9"/>
            <color indexed="81"/>
            <rFont val="Tahoma"/>
            <family val="2"/>
          </rPr>
          <t>ADMIN:</t>
        </r>
        <r>
          <rPr>
            <sz val="9"/>
            <color indexed="81"/>
            <rFont val="Tahoma"/>
            <family val="2"/>
          </rPr>
          <t xml:space="preserve">
thêm 15gm</t>
        </r>
      </text>
    </comment>
    <comment ref="I1186" authorId="0" shapeId="0" xr:uid="{54A68CCB-4131-4891-8103-BC2A9662E991}">
      <text>
        <r>
          <rPr>
            <b/>
            <sz val="9"/>
            <color indexed="81"/>
            <rFont val="Tahoma"/>
            <family val="2"/>
          </rPr>
          <t>ADMIN:</t>
        </r>
        <r>
          <rPr>
            <sz val="9"/>
            <color indexed="81"/>
            <rFont val="Tahoma"/>
            <family val="2"/>
          </rPr>
          <t xml:space="preserve">
thêm 12cgm 4184364366</t>
        </r>
      </text>
    </comment>
    <comment ref="I1205" authorId="0" shapeId="0" xr:uid="{E0F66331-B081-4700-A8E2-F127A2CC7821}">
      <text>
        <r>
          <rPr>
            <b/>
            <sz val="9"/>
            <color indexed="81"/>
            <rFont val="Tahoma"/>
            <family val="2"/>
          </rPr>
          <t>ADMIN:</t>
        </r>
        <r>
          <rPr>
            <sz val="9"/>
            <color indexed="81"/>
            <rFont val="Tahoma"/>
            <family val="2"/>
          </rPr>
          <t xml:space="preserve">
thêm 7cgm, 5cc, 5mnh</t>
        </r>
      </text>
    </comment>
    <comment ref="I1210" authorId="0" shapeId="0" xr:uid="{3B633FCE-BEC5-46D7-9EDF-42B1F47EE17D}">
      <text>
        <r>
          <rPr>
            <b/>
            <sz val="9"/>
            <color indexed="81"/>
            <rFont val="Tahoma"/>
            <family val="2"/>
          </rPr>
          <t>ADMIN:</t>
        </r>
        <r>
          <rPr>
            <sz val="9"/>
            <color indexed="81"/>
            <rFont val="Tahoma"/>
            <family val="2"/>
          </rPr>
          <t xml:space="preserve">
thêm 7cgm,7gm,5cc</t>
        </r>
      </text>
    </comment>
    <comment ref="B1257" authorId="0" shapeId="0" xr:uid="{55FD6E51-8A54-4FC2-8120-D880246099AB}">
      <text>
        <r>
          <rPr>
            <b/>
            <sz val="9"/>
            <color indexed="81"/>
            <rFont val="Tahoma"/>
            <charset val="1"/>
          </rPr>
          <t>ADMIN:</t>
        </r>
        <r>
          <rPr>
            <sz val="9"/>
            <color indexed="81"/>
            <rFont val="Tahoma"/>
            <charset val="1"/>
          </rPr>
          <t xml:space="preserve">
chưa nhập kho 4fm, 50cgm</t>
        </r>
      </text>
    </comment>
    <comment ref="I1257" authorId="0" shapeId="0" xr:uid="{B300ADD8-ECE5-4582-A445-6F39C43316A5}">
      <text>
        <r>
          <rPr>
            <b/>
            <sz val="9"/>
            <color indexed="81"/>
            <rFont val="Tahoma"/>
            <family val="2"/>
          </rPr>
          <t>ADMIN:</t>
        </r>
        <r>
          <rPr>
            <sz val="9"/>
            <color indexed="81"/>
            <rFont val="Tahoma"/>
            <family val="2"/>
          </rPr>
          <t xml:space="preserve">
thêm 4gm,50cgm
</t>
        </r>
      </text>
    </comment>
    <comment ref="I1258" authorId="0" shapeId="0" xr:uid="{9B65BDFD-9E98-4D79-830D-6E080D02BE69}">
      <text>
        <r>
          <rPr>
            <b/>
            <sz val="9"/>
            <color indexed="81"/>
            <rFont val="Tahoma"/>
            <family val="2"/>
          </rPr>
          <t>ADMIN:</t>
        </r>
        <r>
          <rPr>
            <sz val="9"/>
            <color indexed="81"/>
            <rFont val="Tahoma"/>
            <family val="2"/>
          </rPr>
          <t xml:space="preserve">
thêm 4gm,50cgm
</t>
        </r>
      </text>
    </comment>
    <comment ref="I1259" authorId="0" shapeId="0" xr:uid="{5BBCEABB-CCF6-4428-867D-380EC87F8897}">
      <text>
        <r>
          <rPr>
            <b/>
            <sz val="9"/>
            <color indexed="81"/>
            <rFont val="Tahoma"/>
            <family val="2"/>
          </rPr>
          <t>ADMIN:</t>
        </r>
        <r>
          <rPr>
            <sz val="9"/>
            <color indexed="81"/>
            <rFont val="Tahoma"/>
            <family val="2"/>
          </rPr>
          <t xml:space="preserve">
thêm 4gm,50cgm
</t>
        </r>
      </text>
    </comment>
    <comment ref="I1260" authorId="0" shapeId="0" xr:uid="{5FB4A184-AE31-47A4-834B-783C6138C0C7}">
      <text>
        <r>
          <rPr>
            <b/>
            <sz val="9"/>
            <color indexed="81"/>
            <rFont val="Tahoma"/>
            <family val="2"/>
          </rPr>
          <t>ADMIN:</t>
        </r>
        <r>
          <rPr>
            <sz val="9"/>
            <color indexed="81"/>
            <rFont val="Tahoma"/>
            <family val="2"/>
          </rPr>
          <t xml:space="preserve">
thêm 4gm,50cgm
</t>
        </r>
      </text>
    </comment>
    <comment ref="I1261" authorId="0" shapeId="0" xr:uid="{1E232F81-FC53-46DA-9E95-819F38274696}">
      <text>
        <r>
          <rPr>
            <b/>
            <sz val="9"/>
            <color indexed="81"/>
            <rFont val="Tahoma"/>
            <family val="2"/>
          </rPr>
          <t>ADMIN:</t>
        </r>
        <r>
          <rPr>
            <sz val="9"/>
            <color indexed="81"/>
            <rFont val="Tahoma"/>
            <family val="2"/>
          </rPr>
          <t xml:space="preserve">
thêm 4gm,50cgm
</t>
        </r>
      </text>
    </comment>
    <comment ref="I1271" authorId="0" shapeId="0" xr:uid="{C6C0E620-D597-4388-95FD-28D4ED8252B2}">
      <text>
        <r>
          <rPr>
            <b/>
            <sz val="9"/>
            <color indexed="81"/>
            <rFont val="Tahoma"/>
            <family val="2"/>
          </rPr>
          <t>ADMIN:</t>
        </r>
        <r>
          <rPr>
            <sz val="9"/>
            <color indexed="81"/>
            <rFont val="Tahoma"/>
            <family val="2"/>
          </rPr>
          <t xml:space="preserve">
thêm 15gm,5gt,5th,5cc</t>
        </r>
      </text>
    </comment>
    <comment ref="I1314" authorId="0" shapeId="0" xr:uid="{43A814A9-C1AB-4577-A834-8BF6B419FD77}">
      <text>
        <r>
          <rPr>
            <b/>
            <sz val="9"/>
            <color indexed="81"/>
            <rFont val="Tahoma"/>
            <family val="2"/>
          </rPr>
          <t>ADMIN:</t>
        </r>
        <r>
          <rPr>
            <sz val="9"/>
            <color indexed="81"/>
            <rFont val="Tahoma"/>
            <family val="2"/>
          </rPr>
          <t xml:space="preserve">
thêm 10gm,10cgm,</t>
        </r>
      </text>
    </comment>
    <comment ref="I1321" authorId="0" shapeId="0" xr:uid="{8FE91B53-06AF-4A6A-A575-684F0D4F3E60}">
      <text>
        <r>
          <rPr>
            <b/>
            <sz val="9"/>
            <color indexed="81"/>
            <rFont val="Tahoma"/>
            <family val="2"/>
          </rPr>
          <t>ADMIN:</t>
        </r>
        <r>
          <rPr>
            <sz val="9"/>
            <color indexed="81"/>
            <rFont val="Tahoma"/>
            <family val="2"/>
          </rPr>
          <t xml:space="preserve">
thêm 35gm</t>
        </r>
      </text>
    </comment>
    <comment ref="B1350" authorId="0" shapeId="0" xr:uid="{12FE6929-3148-47C1-8B0B-1D16F1D35AF2}">
      <text>
        <r>
          <rPr>
            <b/>
            <sz val="9"/>
            <color indexed="81"/>
            <rFont val="Tahoma"/>
            <charset val="1"/>
          </rPr>
          <t>ADMIN:</t>
        </r>
        <r>
          <rPr>
            <sz val="9"/>
            <color indexed="81"/>
            <rFont val="Tahoma"/>
            <charset val="1"/>
          </rPr>
          <t xml:space="preserve">
chưa nhập kho 10cgm,10gm</t>
        </r>
      </text>
    </comment>
    <comment ref="I1350" authorId="0" shapeId="0" xr:uid="{A56D5AD6-5017-4336-9988-07D2EB39ECB1}">
      <text>
        <r>
          <rPr>
            <b/>
            <sz val="9"/>
            <color indexed="81"/>
            <rFont val="Tahoma"/>
            <family val="2"/>
          </rPr>
          <t>ADMIN:</t>
        </r>
        <r>
          <rPr>
            <sz val="9"/>
            <color indexed="81"/>
            <rFont val="Tahoma"/>
            <family val="2"/>
          </rPr>
          <t xml:space="preserve">
thêm 10cgm,10gm</t>
        </r>
      </text>
    </comment>
    <comment ref="B1364" authorId="0" shapeId="0" xr:uid="{7CEA627A-3BB3-48E8-89D2-05A0DB885A77}">
      <text>
        <r>
          <rPr>
            <b/>
            <sz val="9"/>
            <color indexed="81"/>
            <rFont val="Tahoma"/>
            <charset val="1"/>
          </rPr>
          <t>ADMIN:</t>
        </r>
        <r>
          <rPr>
            <sz val="9"/>
            <color indexed="81"/>
            <rFont val="Tahoma"/>
            <charset val="1"/>
          </rPr>
          <t xml:space="preserve">
chưa nhập kho 10gm</t>
        </r>
      </text>
    </comment>
    <comment ref="I1364" authorId="0" shapeId="0" xr:uid="{8AA0F772-7115-49A5-835E-B401EFC80BDD}">
      <text>
        <r>
          <rPr>
            <b/>
            <sz val="9"/>
            <color indexed="81"/>
            <rFont val="Tahoma"/>
            <family val="2"/>
          </rPr>
          <t>ADMIN:</t>
        </r>
        <r>
          <rPr>
            <sz val="9"/>
            <color indexed="81"/>
            <rFont val="Tahoma"/>
            <family val="2"/>
          </rPr>
          <t xml:space="preserve">
thêm 10gm</t>
        </r>
      </text>
    </comment>
    <comment ref="B1374" authorId="0" shapeId="0" xr:uid="{86F07C7C-950F-4C06-B6E3-C2431FA90BBF}">
      <text>
        <r>
          <rPr>
            <b/>
            <sz val="9"/>
            <color indexed="81"/>
            <rFont val="Tahoma"/>
            <charset val="1"/>
          </rPr>
          <t>ADMIN:</t>
        </r>
        <r>
          <rPr>
            <sz val="9"/>
            <color indexed="81"/>
            <rFont val="Tahoma"/>
            <charset val="1"/>
          </rPr>
          <t xml:space="preserve">
chưa nhập kho 15cgm, 20gm, 8mnh, 8th,8gtlx, 4gl</t>
        </r>
      </text>
    </comment>
    <comment ref="I1374" authorId="0" shapeId="0" xr:uid="{DA2D847E-1D48-4BD7-986A-518224F48973}">
      <text>
        <r>
          <rPr>
            <b/>
            <sz val="9"/>
            <color indexed="81"/>
            <rFont val="Tahoma"/>
            <family val="2"/>
          </rPr>
          <t>ADMIN:</t>
        </r>
        <r>
          <rPr>
            <sz val="9"/>
            <color indexed="81"/>
            <rFont val="Tahoma"/>
            <family val="2"/>
          </rPr>
          <t xml:space="preserve">
thêm 15cgm, 20gm, 8mnh, 8th,8gtlx, 4gl</t>
        </r>
      </text>
    </comment>
    <comment ref="I1380" authorId="0" shapeId="0" xr:uid="{800CA379-EEAE-4866-8651-AE0F8456DD38}">
      <text>
        <r>
          <rPr>
            <b/>
            <sz val="9"/>
            <color indexed="81"/>
            <rFont val="Tahoma"/>
            <family val="2"/>
          </rPr>
          <t>ADMIN:</t>
        </r>
        <r>
          <rPr>
            <sz val="9"/>
            <color indexed="81"/>
            <rFont val="Tahoma"/>
            <family val="2"/>
          </rPr>
          <t xml:space="preserve">
thêm 25gm</t>
        </r>
      </text>
    </comment>
    <comment ref="B1387" authorId="0" shapeId="0" xr:uid="{78E4EBA1-312C-417C-BCD3-F4E2029220ED}">
      <text>
        <r>
          <rPr>
            <b/>
            <sz val="9"/>
            <color indexed="81"/>
            <rFont val="Tahoma"/>
            <charset val="1"/>
          </rPr>
          <t>ADMIN:</t>
        </r>
        <r>
          <rPr>
            <sz val="9"/>
            <color indexed="81"/>
            <rFont val="Tahoma"/>
            <charset val="1"/>
          </rPr>
          <t xml:space="preserve">
chưa nhậop kho 30gm,35cgm</t>
        </r>
      </text>
    </comment>
    <comment ref="I1387" authorId="0" shapeId="0" xr:uid="{25F838BD-97E1-4542-B591-2A262339D56D}">
      <text>
        <r>
          <rPr>
            <b/>
            <sz val="9"/>
            <color indexed="81"/>
            <rFont val="Tahoma"/>
            <family val="2"/>
          </rPr>
          <t>ADMIN:</t>
        </r>
        <r>
          <rPr>
            <sz val="9"/>
            <color indexed="81"/>
            <rFont val="Tahoma"/>
            <family val="2"/>
          </rPr>
          <t xml:space="preserve">
thêm 30gm,35cgm</t>
        </r>
      </text>
    </comment>
    <comment ref="B1394" authorId="0" shapeId="0" xr:uid="{31F39DB2-71FC-4DF5-968C-FFDDA1F59BD0}">
      <text>
        <r>
          <rPr>
            <b/>
            <sz val="9"/>
            <color indexed="81"/>
            <rFont val="Tahoma"/>
            <charset val="1"/>
          </rPr>
          <t>ADMIN:</t>
        </r>
        <r>
          <rPr>
            <sz val="9"/>
            <color indexed="81"/>
            <rFont val="Tahoma"/>
            <charset val="1"/>
          </rPr>
          <t xml:space="preserve">
chưa nhập kho 30cgm,5gm,4mnh
</t>
        </r>
      </text>
    </comment>
    <comment ref="I1394" authorId="0" shapeId="0" xr:uid="{2DC90B96-C9C7-4D90-8B62-92BA7D19AF57}">
      <text>
        <r>
          <rPr>
            <b/>
            <sz val="9"/>
            <color indexed="81"/>
            <rFont val="Tahoma"/>
            <family val="2"/>
          </rPr>
          <t>ADMIN:</t>
        </r>
        <r>
          <rPr>
            <sz val="9"/>
            <color indexed="81"/>
            <rFont val="Tahoma"/>
            <family val="2"/>
          </rPr>
          <t xml:space="preserve">
thêm 30cgm,5gm,4mnh</t>
        </r>
      </text>
    </comment>
    <comment ref="I1397" authorId="0" shapeId="0" xr:uid="{1E2ADF24-D48D-405B-963A-5E8F7DE83352}">
      <text>
        <r>
          <rPr>
            <b/>
            <sz val="9"/>
            <color indexed="81"/>
            <rFont val="Tahoma"/>
            <family val="2"/>
          </rPr>
          <t>ADMIN:</t>
        </r>
        <r>
          <rPr>
            <sz val="9"/>
            <color indexed="81"/>
            <rFont val="Tahoma"/>
            <family val="2"/>
          </rPr>
          <t xml:space="preserve">
thêm 10cgm,4mnh,2gl,5cn</t>
        </r>
      </text>
    </comment>
    <comment ref="I1427" authorId="0" shapeId="0" xr:uid="{78294577-3BF6-4FC4-9DA7-D2102A4C9914}">
      <text>
        <r>
          <rPr>
            <b/>
            <sz val="9"/>
            <color indexed="81"/>
            <rFont val="Tahoma"/>
            <family val="2"/>
          </rPr>
          <t>ADMIN:</t>
        </r>
        <r>
          <rPr>
            <sz val="9"/>
            <color indexed="81"/>
            <rFont val="Tahoma"/>
            <family val="2"/>
          </rPr>
          <t xml:space="preserve">
thêm 29cgm</t>
        </r>
      </text>
    </comment>
    <comment ref="B1447" authorId="0" shapeId="0" xr:uid="{F8EBBC77-8A10-48B4-9502-997CC7B13EB5}">
      <text>
        <r>
          <rPr>
            <b/>
            <sz val="9"/>
            <color indexed="81"/>
            <rFont val="Tahoma"/>
            <charset val="1"/>
          </rPr>
          <t>ADMIN:</t>
        </r>
        <r>
          <rPr>
            <sz val="9"/>
            <color indexed="81"/>
            <rFont val="Tahoma"/>
            <charset val="1"/>
          </rPr>
          <t xml:space="preserve">
chưa nhập kho 32cgm</t>
        </r>
      </text>
    </comment>
    <comment ref="I1447" authorId="0" shapeId="0" xr:uid="{05D190F4-06E5-42C3-9999-790FCEF3D170}">
      <text>
        <r>
          <rPr>
            <b/>
            <sz val="9"/>
            <color indexed="81"/>
            <rFont val="Tahoma"/>
            <family val="2"/>
          </rPr>
          <t>ADMIN:</t>
        </r>
        <r>
          <rPr>
            <sz val="9"/>
            <color indexed="81"/>
            <rFont val="Tahoma"/>
            <family val="2"/>
          </rPr>
          <t xml:space="preserve">
thêm 32cgm</t>
        </r>
      </text>
    </comment>
    <comment ref="I1455" authorId="0" shapeId="0" xr:uid="{26A37876-6E48-4335-972E-2ACDBF5A9FDA}">
      <text>
        <r>
          <rPr>
            <b/>
            <sz val="9"/>
            <color indexed="81"/>
            <rFont val="Tahoma"/>
            <family val="2"/>
          </rPr>
          <t>ADMIN:</t>
        </r>
        <r>
          <rPr>
            <sz val="9"/>
            <color indexed="81"/>
            <rFont val="Tahoma"/>
            <family val="2"/>
          </rPr>
          <t xml:space="preserve">
thêm 12cc,8cgm</t>
        </r>
      </text>
    </comment>
    <comment ref="I1498" authorId="0" shapeId="0" xr:uid="{3B7252EF-79FB-4D54-84FB-8B3C956932D7}">
      <text>
        <r>
          <rPr>
            <b/>
            <sz val="9"/>
            <color indexed="81"/>
            <rFont val="Tahoma"/>
            <family val="2"/>
          </rPr>
          <t>ADMIN:</t>
        </r>
        <r>
          <rPr>
            <sz val="9"/>
            <color indexed="81"/>
            <rFont val="Tahoma"/>
            <family val="2"/>
          </rPr>
          <t xml:space="preserve">
thêm 15gm,10cc,10th 4184202795</t>
        </r>
      </text>
    </comment>
    <comment ref="B1518" authorId="0" shapeId="0" xr:uid="{FF0DF07D-5EC4-40FF-A97E-3F735183476F}">
      <text>
        <r>
          <rPr>
            <b/>
            <sz val="9"/>
            <color indexed="81"/>
            <rFont val="Tahoma"/>
            <family val="2"/>
          </rPr>
          <t>ADMIN:</t>
        </r>
        <r>
          <rPr>
            <sz val="9"/>
            <color indexed="81"/>
            <rFont val="Tahoma"/>
            <family val="2"/>
          </rPr>
          <t xml:space="preserve">
trùng đã giao t1, chuyển vào 2ait</t>
        </r>
      </text>
    </comment>
    <comment ref="I1521" authorId="0" shapeId="0" xr:uid="{C4F9FFD3-8B19-4074-8E60-89E65EF6E377}">
      <text>
        <r>
          <rPr>
            <b/>
            <sz val="9"/>
            <color indexed="81"/>
            <rFont val="Tahoma"/>
            <family val="2"/>
          </rPr>
          <t>ADMIN:</t>
        </r>
        <r>
          <rPr>
            <sz val="9"/>
            <color indexed="81"/>
            <rFont val="Tahoma"/>
            <family val="2"/>
          </rPr>
          <t xml:space="preserve">
thêm 5th,20cgm</t>
        </r>
      </text>
    </comment>
    <comment ref="I1526" authorId="0" shapeId="0" xr:uid="{02733DF0-6DFF-42F6-81D1-39844106C5AF}">
      <text>
        <r>
          <rPr>
            <b/>
            <sz val="9"/>
            <color indexed="81"/>
            <rFont val="Tahoma"/>
            <family val="2"/>
          </rPr>
          <t>ADMIN:</t>
        </r>
        <r>
          <rPr>
            <sz val="9"/>
            <color indexed="81"/>
            <rFont val="Tahoma"/>
            <family val="2"/>
          </rPr>
          <t xml:space="preserve">
thêm 4mnh,9cgm 4184283014</t>
        </r>
      </text>
    </comment>
    <comment ref="I1530" authorId="0" shapeId="0" xr:uid="{35E72FFC-5DF4-4FF1-AF0E-AECB1720004C}">
      <text>
        <r>
          <rPr>
            <b/>
            <sz val="9"/>
            <color indexed="81"/>
            <rFont val="Tahoma"/>
            <family val="2"/>
          </rPr>
          <t>ADMIN:</t>
        </r>
        <r>
          <rPr>
            <sz val="9"/>
            <color indexed="81"/>
            <rFont val="Tahoma"/>
            <family val="2"/>
          </rPr>
          <t xml:space="preserve">
thêm 12cgm,9gm 4184341789</t>
        </r>
      </text>
    </comment>
    <comment ref="I1533" authorId="0" shapeId="0" xr:uid="{B3655CE0-1899-4940-8123-9AD5DD57D73F}">
      <text>
        <r>
          <rPr>
            <b/>
            <sz val="9"/>
            <color indexed="81"/>
            <rFont val="Tahoma"/>
            <family val="2"/>
          </rPr>
          <t>ADMIN:</t>
        </r>
        <r>
          <rPr>
            <sz val="9"/>
            <color indexed="81"/>
            <rFont val="Tahoma"/>
            <family val="2"/>
          </rPr>
          <t xml:space="preserve">
thêm 42cgm</t>
        </r>
      </text>
    </comment>
    <comment ref="I1536" authorId="0" shapeId="0" xr:uid="{CD48139A-3981-45C3-9FD7-C79B5EF26176}">
      <text>
        <r>
          <rPr>
            <b/>
            <sz val="9"/>
            <color indexed="81"/>
            <rFont val="Tahoma"/>
            <family val="2"/>
          </rPr>
          <t>ADMIN:</t>
        </r>
        <r>
          <rPr>
            <sz val="9"/>
            <color indexed="81"/>
            <rFont val="Tahoma"/>
            <family val="2"/>
          </rPr>
          <t xml:space="preserve">
thêm 31cgm,8gm 4184362213</t>
        </r>
      </text>
    </comment>
    <comment ref="I1539" authorId="0" shapeId="0" xr:uid="{B8CD4368-6191-4EB0-B71C-7B5EA98DE9C5}">
      <text>
        <r>
          <rPr>
            <b/>
            <sz val="9"/>
            <color indexed="81"/>
            <rFont val="Tahoma"/>
            <family val="2"/>
          </rPr>
          <t>ADMIN:</t>
        </r>
        <r>
          <rPr>
            <sz val="9"/>
            <color indexed="81"/>
            <rFont val="Tahoma"/>
            <family val="2"/>
          </rPr>
          <t xml:space="preserve">
thêm 11gm,30cgmm 4184209379</t>
        </r>
      </text>
    </comment>
    <comment ref="B1542" authorId="0" shapeId="0" xr:uid="{82C58ED8-FA2E-455F-A01D-EE8DFBFE5535}">
      <text>
        <r>
          <rPr>
            <b/>
            <sz val="9"/>
            <color indexed="81"/>
            <rFont val="Tahoma"/>
            <charset val="1"/>
          </rPr>
          <t>ADMIN:</t>
        </r>
        <r>
          <rPr>
            <sz val="9"/>
            <color indexed="81"/>
            <rFont val="Tahoma"/>
            <charset val="1"/>
          </rPr>
          <t xml:space="preserve">
chưa nhập kho 12cgm</t>
        </r>
      </text>
    </comment>
    <comment ref="I1542" authorId="0" shapeId="0" xr:uid="{AB7AA972-AFCB-476E-8855-923F44A5EABE}">
      <text>
        <r>
          <rPr>
            <b/>
            <sz val="9"/>
            <color indexed="81"/>
            <rFont val="Tahoma"/>
            <family val="2"/>
          </rPr>
          <t>ADMIN:</t>
        </r>
        <r>
          <rPr>
            <sz val="9"/>
            <color indexed="81"/>
            <rFont val="Tahoma"/>
            <family val="2"/>
          </rPr>
          <t xml:space="preserve">
thêm 12cgm,10mnh,5gtlx,10cc,10th</t>
        </r>
      </text>
    </comment>
    <comment ref="I1548" authorId="0" shapeId="0" xr:uid="{9174C5F2-B1D6-41D1-BCDE-108938024478}">
      <text>
        <r>
          <rPr>
            <b/>
            <sz val="9"/>
            <color indexed="81"/>
            <rFont val="Tahoma"/>
            <family val="2"/>
          </rPr>
          <t>ADMIN:</t>
        </r>
        <r>
          <rPr>
            <sz val="9"/>
            <color indexed="81"/>
            <rFont val="Tahoma"/>
            <family val="2"/>
          </rPr>
          <t xml:space="preserve">
thêm 12gm,20cgm,5mnh</t>
        </r>
      </text>
    </comment>
    <comment ref="I1552" authorId="0" shapeId="0" xr:uid="{BEF89F32-CB32-4FFA-8CB4-2238AD2A93E0}">
      <text>
        <r>
          <rPr>
            <b/>
            <sz val="9"/>
            <color indexed="81"/>
            <rFont val="Tahoma"/>
            <family val="2"/>
          </rPr>
          <t>ADMIN:</t>
        </r>
        <r>
          <rPr>
            <sz val="9"/>
            <color indexed="81"/>
            <rFont val="Tahoma"/>
            <family val="2"/>
          </rPr>
          <t xml:space="preserve">
thêm 12gm,30cgm 4184202460
</t>
        </r>
      </text>
    </comment>
    <comment ref="I1558" authorId="0" shapeId="0" xr:uid="{AB6D7358-2935-4218-BB2B-FEB85D95E108}">
      <text>
        <r>
          <rPr>
            <b/>
            <sz val="9"/>
            <color indexed="81"/>
            <rFont val="Tahoma"/>
            <family val="2"/>
          </rPr>
          <t>ADMIN:</t>
        </r>
        <r>
          <rPr>
            <sz val="9"/>
            <color indexed="81"/>
            <rFont val="Tahoma"/>
            <family val="2"/>
          </rPr>
          <t xml:space="preserve">
thêm 9mnh,30cgm 4184343401</t>
        </r>
      </text>
    </comment>
    <comment ref="I1562" authorId="0" shapeId="0" xr:uid="{7F496D53-90AF-4F9D-9539-3599891342CF}">
      <text>
        <r>
          <rPr>
            <b/>
            <sz val="9"/>
            <color indexed="81"/>
            <rFont val="Tahoma"/>
            <family val="2"/>
          </rPr>
          <t>ADMIN:</t>
        </r>
        <r>
          <rPr>
            <sz val="9"/>
            <color indexed="81"/>
            <rFont val="Tahoma"/>
            <family val="2"/>
          </rPr>
          <t xml:space="preserve">
thêm 18cgm,5gtlx,5th,20mnh</t>
        </r>
      </text>
    </comment>
    <comment ref="I1567" authorId="0" shapeId="0" xr:uid="{0F9C5728-D26B-4003-8A5A-8FACDC35F045}">
      <text>
        <r>
          <rPr>
            <b/>
            <sz val="9"/>
            <color indexed="81"/>
            <rFont val="Tahoma"/>
            <family val="2"/>
          </rPr>
          <t>ADMIN:</t>
        </r>
        <r>
          <rPr>
            <sz val="9"/>
            <color indexed="81"/>
            <rFont val="Tahoma"/>
            <family val="2"/>
          </rPr>
          <t xml:space="preserve">
thêm 18mnh,34cgm,20cc,15th</t>
        </r>
      </text>
    </comment>
    <comment ref="I1568" authorId="0" shapeId="0" xr:uid="{4660B2AC-8213-40FE-88C8-0BF0DF3D6655}">
      <text>
        <r>
          <rPr>
            <b/>
            <sz val="9"/>
            <color indexed="81"/>
            <rFont val="Tahoma"/>
            <family val="2"/>
          </rPr>
          <t>ADMIN:</t>
        </r>
        <r>
          <rPr>
            <sz val="9"/>
            <color indexed="81"/>
            <rFont val="Tahoma"/>
            <family val="2"/>
          </rPr>
          <t xml:space="preserve">
thêm 18mnh,34cgm,20cc,15th</t>
        </r>
      </text>
    </comment>
    <comment ref="I1569" authorId="0" shapeId="0" xr:uid="{6B23EDBF-26FA-4E39-A04C-9D2DFE909E71}">
      <text>
        <r>
          <rPr>
            <b/>
            <sz val="9"/>
            <color indexed="81"/>
            <rFont val="Tahoma"/>
            <family val="2"/>
          </rPr>
          <t>ADMIN:</t>
        </r>
        <r>
          <rPr>
            <sz val="9"/>
            <color indexed="81"/>
            <rFont val="Tahoma"/>
            <family val="2"/>
          </rPr>
          <t xml:space="preserve">
thêm 18mnh,34cgm,20cc,15th</t>
        </r>
      </text>
    </comment>
    <comment ref="I1570" authorId="0" shapeId="0" xr:uid="{09208C7B-60EA-416A-9296-806774D19D38}">
      <text>
        <r>
          <rPr>
            <b/>
            <sz val="9"/>
            <color indexed="81"/>
            <rFont val="Tahoma"/>
            <family val="2"/>
          </rPr>
          <t>ADMIN:</t>
        </r>
        <r>
          <rPr>
            <sz val="9"/>
            <color indexed="81"/>
            <rFont val="Tahoma"/>
            <family val="2"/>
          </rPr>
          <t xml:space="preserve">
thêm 18mnh,34cgm,20cc,15th</t>
        </r>
      </text>
    </comment>
    <comment ref="I1571" authorId="0" shapeId="0" xr:uid="{E966C243-6A38-46E9-B680-547E48523496}">
      <text>
        <r>
          <rPr>
            <b/>
            <sz val="9"/>
            <color indexed="81"/>
            <rFont val="Tahoma"/>
            <family val="2"/>
          </rPr>
          <t>ADMIN:</t>
        </r>
        <r>
          <rPr>
            <sz val="9"/>
            <color indexed="81"/>
            <rFont val="Tahoma"/>
            <family val="2"/>
          </rPr>
          <t xml:space="preserve">
thêm 18mnh,34cgm,20cc,15th</t>
        </r>
      </text>
    </comment>
    <comment ref="I1572" authorId="0" shapeId="0" xr:uid="{23CE6FF5-3C3A-46F1-87A7-E00AC108494F}">
      <text>
        <r>
          <rPr>
            <b/>
            <sz val="9"/>
            <color indexed="81"/>
            <rFont val="Tahoma"/>
            <family val="2"/>
          </rPr>
          <t>ADMIN:</t>
        </r>
        <r>
          <rPr>
            <sz val="9"/>
            <color indexed="81"/>
            <rFont val="Tahoma"/>
            <family val="2"/>
          </rPr>
          <t xml:space="preserve">
thêm 18mnh,34cgm,20cc,15th</t>
        </r>
      </text>
    </comment>
    <comment ref="I1573" authorId="0" shapeId="0" xr:uid="{D82281F1-5659-4117-B15B-052D1E3367AB}">
      <text>
        <r>
          <rPr>
            <b/>
            <sz val="9"/>
            <color indexed="81"/>
            <rFont val="Tahoma"/>
            <family val="2"/>
          </rPr>
          <t>ADMIN:</t>
        </r>
        <r>
          <rPr>
            <sz val="9"/>
            <color indexed="81"/>
            <rFont val="Tahoma"/>
            <family val="2"/>
          </rPr>
          <t xml:space="preserve">
thêm 14cgm,4gm,10cc,10mnh,10th,10gtlx,5gsg,10gl</t>
        </r>
      </text>
    </comment>
    <comment ref="I1581" authorId="0" shapeId="0" xr:uid="{90CD9D32-C21D-4C42-BED3-E657FDEF292C}">
      <text>
        <r>
          <rPr>
            <b/>
            <sz val="9"/>
            <color indexed="81"/>
            <rFont val="Tahoma"/>
            <family val="2"/>
          </rPr>
          <t>ADMIN:</t>
        </r>
        <r>
          <rPr>
            <sz val="9"/>
            <color indexed="81"/>
            <rFont val="Tahoma"/>
            <family val="2"/>
          </rPr>
          <t xml:space="preserve">
thêm 7gtlx,4cgm,5mnh,5cc</t>
        </r>
      </text>
    </comment>
    <comment ref="I1586" authorId="0" shapeId="0" xr:uid="{E2194FBE-F419-4DD1-AA6F-6FC733B92FB0}">
      <text>
        <r>
          <rPr>
            <b/>
            <sz val="9"/>
            <color indexed="81"/>
            <rFont val="Tahoma"/>
            <family val="2"/>
          </rPr>
          <t>ADMIN:</t>
        </r>
        <r>
          <rPr>
            <sz val="9"/>
            <color indexed="81"/>
            <rFont val="Tahoma"/>
            <family val="2"/>
          </rPr>
          <t xml:space="preserve">
thêm 30cgm 4184286575</t>
        </r>
      </text>
    </comment>
    <comment ref="I1593" authorId="0" shapeId="0" xr:uid="{7FDAAD71-9029-4102-914E-57F7DB1FF458}">
      <text>
        <r>
          <rPr>
            <b/>
            <sz val="9"/>
            <color indexed="81"/>
            <rFont val="Tahoma"/>
            <family val="2"/>
          </rPr>
          <t>ADMIN:</t>
        </r>
        <r>
          <rPr>
            <sz val="9"/>
            <color indexed="81"/>
            <rFont val="Tahoma"/>
            <family val="2"/>
          </rPr>
          <t xml:space="preserve">
thêm 10gm,10cgm,10cc,10mnh</t>
        </r>
      </text>
    </comment>
    <comment ref="I1597" authorId="0" shapeId="0" xr:uid="{E9BC9D1C-EDBF-499E-9B5F-973F69E0DED6}">
      <text>
        <r>
          <rPr>
            <b/>
            <sz val="9"/>
            <color indexed="81"/>
            <rFont val="Tahoma"/>
            <family val="2"/>
          </rPr>
          <t>ADMIN:</t>
        </r>
        <r>
          <rPr>
            <sz val="9"/>
            <color indexed="81"/>
            <rFont val="Tahoma"/>
            <family val="2"/>
          </rPr>
          <t xml:space="preserve">
them 20cgm,20gm</t>
        </r>
      </text>
    </comment>
    <comment ref="I1601" authorId="0" shapeId="0" xr:uid="{290579A4-F7C6-463A-B506-06372C402CB5}">
      <text>
        <r>
          <rPr>
            <b/>
            <sz val="9"/>
            <color indexed="81"/>
            <rFont val="Tahoma"/>
            <family val="2"/>
          </rPr>
          <t>ADMIN:</t>
        </r>
        <r>
          <rPr>
            <sz val="9"/>
            <color indexed="81"/>
            <rFont val="Tahoma"/>
            <family val="2"/>
          </rPr>
          <t xml:space="preserve">
thêm 22gm,7cgm,8th</t>
        </r>
      </text>
    </comment>
    <comment ref="I1606" authorId="0" shapeId="0" xr:uid="{578B15EB-B026-456B-B9D3-A64DD1A828CC}">
      <text>
        <r>
          <rPr>
            <b/>
            <sz val="9"/>
            <color indexed="81"/>
            <rFont val="Tahoma"/>
            <family val="2"/>
          </rPr>
          <t>ADMIN:</t>
        </r>
        <r>
          <rPr>
            <sz val="9"/>
            <color indexed="81"/>
            <rFont val="Tahoma"/>
            <family val="2"/>
          </rPr>
          <t xml:space="preserve">
thêm 32cgm,12gm</t>
        </r>
      </text>
    </comment>
    <comment ref="I1618" authorId="0" shapeId="0" xr:uid="{24111187-7CFF-4224-B09B-F5F9CB66155D}">
      <text>
        <r>
          <rPr>
            <b/>
            <sz val="9"/>
            <color indexed="81"/>
            <rFont val="Tahoma"/>
            <family val="2"/>
          </rPr>
          <t>ADMIN:</t>
        </r>
        <r>
          <rPr>
            <sz val="9"/>
            <color indexed="81"/>
            <rFont val="Tahoma"/>
            <family val="2"/>
          </rPr>
          <t xml:space="preserve">
thêm 24gm,8cgm</t>
        </r>
      </text>
    </comment>
    <comment ref="I1622" authorId="0" shapeId="0" xr:uid="{37317C58-E4D4-44C7-936F-1653CA8B539E}">
      <text>
        <r>
          <rPr>
            <b/>
            <sz val="9"/>
            <color indexed="81"/>
            <rFont val="Tahoma"/>
            <family val="2"/>
          </rPr>
          <t>ADMIN:</t>
        </r>
        <r>
          <rPr>
            <sz val="9"/>
            <color indexed="81"/>
            <rFont val="Tahoma"/>
            <family val="2"/>
          </rPr>
          <t xml:space="preserve">
thêm 10gm 4184232182</t>
        </r>
      </text>
    </comment>
    <comment ref="I1636" authorId="0" shapeId="0" xr:uid="{C354985F-A77D-4782-B18A-42D86C208FF0}">
      <text>
        <r>
          <rPr>
            <b/>
            <sz val="9"/>
            <color indexed="81"/>
            <rFont val="Tahoma"/>
            <family val="2"/>
          </rPr>
          <t>ADMIN:</t>
        </r>
        <r>
          <rPr>
            <sz val="9"/>
            <color indexed="81"/>
            <rFont val="Tahoma"/>
            <family val="2"/>
          </rPr>
          <t xml:space="preserve">
thêm 4gm,10th 4184207022
</t>
        </r>
      </text>
    </comment>
    <comment ref="I1650" authorId="0" shapeId="0" xr:uid="{F7BB4A07-7928-4862-BD2D-7B06E6478EC0}">
      <text>
        <r>
          <rPr>
            <b/>
            <sz val="9"/>
            <color indexed="81"/>
            <rFont val="Tahoma"/>
            <family val="2"/>
          </rPr>
          <t>ADMIN:</t>
        </r>
        <r>
          <rPr>
            <sz val="9"/>
            <color indexed="81"/>
            <rFont val="Tahoma"/>
            <family val="2"/>
          </rPr>
          <t xml:space="preserve">
thêm 25gm,13cgm,10th,20gl,20gsg</t>
        </r>
      </text>
    </comment>
    <comment ref="I1668" authorId="0" shapeId="0" xr:uid="{77F2B19F-4513-4411-BDC5-FA19389DAD9B}">
      <text>
        <r>
          <rPr>
            <b/>
            <sz val="9"/>
            <color indexed="81"/>
            <rFont val="Tahoma"/>
            <family val="2"/>
          </rPr>
          <t>ADMIN:</t>
        </r>
        <r>
          <rPr>
            <sz val="9"/>
            <color indexed="81"/>
            <rFont val="Tahoma"/>
            <family val="2"/>
          </rPr>
          <t xml:space="preserve">
thêm 34cgm,17gm</t>
        </r>
      </text>
    </comment>
    <comment ref="I1684" authorId="0" shapeId="0" xr:uid="{416B9503-5839-4262-8638-6CEBF50FD2BD}">
      <text>
        <r>
          <rPr>
            <b/>
            <sz val="9"/>
            <color indexed="81"/>
            <rFont val="Tahoma"/>
            <family val="2"/>
          </rPr>
          <t>ADMIN:</t>
        </r>
        <r>
          <rPr>
            <sz val="9"/>
            <color indexed="81"/>
            <rFont val="Tahoma"/>
            <family val="2"/>
          </rPr>
          <t xml:space="preserve">
thêm 38gm</t>
        </r>
      </text>
    </comment>
    <comment ref="I1688" authorId="0" shapeId="0" xr:uid="{76DCB7AB-E3B4-412C-898A-99E89045B173}">
      <text>
        <r>
          <rPr>
            <b/>
            <sz val="9"/>
            <color indexed="81"/>
            <rFont val="Tahoma"/>
            <family val="2"/>
          </rPr>
          <t>ADMIN:</t>
        </r>
        <r>
          <rPr>
            <sz val="9"/>
            <color indexed="81"/>
            <rFont val="Tahoma"/>
            <family val="2"/>
          </rPr>
          <t xml:space="preserve">
thêm 7cgm,12gm 4184286714</t>
        </r>
      </text>
    </comment>
    <comment ref="I1692" authorId="0" shapeId="0" xr:uid="{DE588E98-840B-4C95-A86F-28EC64C2D74D}">
      <text>
        <r>
          <rPr>
            <b/>
            <sz val="9"/>
            <color indexed="81"/>
            <rFont val="Tahoma"/>
            <family val="2"/>
          </rPr>
          <t>ADMIN:</t>
        </r>
        <r>
          <rPr>
            <sz val="9"/>
            <color indexed="81"/>
            <rFont val="Tahoma"/>
            <family val="2"/>
          </rPr>
          <t xml:space="preserve">
thêm 27gm 4184281442</t>
        </r>
      </text>
    </comment>
    <comment ref="I1699" authorId="0" shapeId="0" xr:uid="{F195E522-CD33-4FD3-802E-E68CF6319C45}">
      <text>
        <r>
          <rPr>
            <b/>
            <sz val="9"/>
            <color indexed="81"/>
            <rFont val="Tahoma"/>
            <family val="2"/>
          </rPr>
          <t>ADMIN:</t>
        </r>
        <r>
          <rPr>
            <sz val="9"/>
            <color indexed="81"/>
            <rFont val="Tahoma"/>
            <family val="2"/>
          </rPr>
          <t xml:space="preserve">
thêm 9gtlx,9gm,6cgm</t>
        </r>
      </text>
    </comment>
    <comment ref="I1703" authorId="0" shapeId="0" xr:uid="{358F82B0-3A31-467E-8B7F-297CBEA92FCB}">
      <text>
        <r>
          <rPr>
            <b/>
            <sz val="9"/>
            <color indexed="81"/>
            <rFont val="Tahoma"/>
            <family val="2"/>
          </rPr>
          <t>ADMIN:</t>
        </r>
        <r>
          <rPr>
            <sz val="9"/>
            <color indexed="81"/>
            <rFont val="Tahoma"/>
            <family val="2"/>
          </rPr>
          <t xml:space="preserve">
thêm 14cgm,10gm,10gtlx</t>
        </r>
      </text>
    </comment>
    <comment ref="I1707" authorId="0" shapeId="0" xr:uid="{90DA3306-F0E1-4E68-BB5F-79BD34810C41}">
      <text>
        <r>
          <rPr>
            <b/>
            <sz val="9"/>
            <color indexed="81"/>
            <rFont val="Tahoma"/>
            <family val="2"/>
          </rPr>
          <t>ADMIN:</t>
        </r>
        <r>
          <rPr>
            <sz val="9"/>
            <color indexed="81"/>
            <rFont val="Tahoma"/>
            <family val="2"/>
          </rPr>
          <t xml:space="preserve">
thêm 10gm</t>
        </r>
      </text>
    </comment>
    <comment ref="I1711" authorId="0" shapeId="0" xr:uid="{D1F71D45-AB68-4A9E-B1C9-A31F430C2FB9}">
      <text>
        <r>
          <rPr>
            <b/>
            <sz val="9"/>
            <color indexed="81"/>
            <rFont val="Tahoma"/>
            <family val="2"/>
          </rPr>
          <t>ADMIN:</t>
        </r>
        <r>
          <rPr>
            <sz val="9"/>
            <color indexed="81"/>
            <rFont val="Tahoma"/>
            <family val="2"/>
          </rPr>
          <t xml:space="preserve">
thêm 3gm,22cgm</t>
        </r>
      </text>
    </comment>
    <comment ref="I1715" authorId="0" shapeId="0" xr:uid="{BF9204D4-EDBF-4666-A60E-C8E66AA966AB}">
      <text>
        <r>
          <rPr>
            <b/>
            <sz val="9"/>
            <color indexed="81"/>
            <rFont val="Tahoma"/>
            <family val="2"/>
          </rPr>
          <t>ADMIN:</t>
        </r>
        <r>
          <rPr>
            <sz val="9"/>
            <color indexed="81"/>
            <rFont val="Tahoma"/>
            <family val="2"/>
          </rPr>
          <t xml:space="preserve">
thêm 2cgm,4gm</t>
        </r>
      </text>
    </comment>
    <comment ref="I1719" authorId="0" shapeId="0" xr:uid="{180E86E2-3B62-47A4-80E4-110AF2E16190}">
      <text>
        <r>
          <rPr>
            <b/>
            <sz val="9"/>
            <color indexed="81"/>
            <rFont val="Tahoma"/>
            <family val="2"/>
          </rPr>
          <t>ADMIN:</t>
        </r>
        <r>
          <rPr>
            <sz val="9"/>
            <color indexed="81"/>
            <rFont val="Tahoma"/>
            <family val="2"/>
          </rPr>
          <t xml:space="preserve">
thêm 5cgm,14gm</t>
        </r>
      </text>
    </comment>
    <comment ref="I1723" authorId="0" shapeId="0" xr:uid="{BE02F786-BBE7-494D-806E-4BA75154AD58}">
      <text>
        <r>
          <rPr>
            <b/>
            <sz val="9"/>
            <color indexed="81"/>
            <rFont val="Tahoma"/>
            <family val="2"/>
          </rPr>
          <t>ADMIN:</t>
        </r>
        <r>
          <rPr>
            <sz val="9"/>
            <color indexed="81"/>
            <rFont val="Tahoma"/>
            <family val="2"/>
          </rPr>
          <t xml:space="preserve">
thêm 14gm</t>
        </r>
      </text>
    </comment>
    <comment ref="I1727" authorId="0" shapeId="0" xr:uid="{851ABB8C-A42D-471F-8C51-002F227EF821}">
      <text>
        <r>
          <rPr>
            <b/>
            <sz val="9"/>
            <color indexed="81"/>
            <rFont val="Tahoma"/>
            <family val="2"/>
          </rPr>
          <t>ADMIN:</t>
        </r>
        <r>
          <rPr>
            <sz val="9"/>
            <color indexed="81"/>
            <rFont val="Tahoma"/>
            <family val="2"/>
          </rPr>
          <t xml:space="preserve">
thêm 4gm </t>
        </r>
      </text>
    </comment>
    <comment ref="I1731" authorId="0" shapeId="0" xr:uid="{D8D7CCD0-53BB-43BE-828A-B1553BBEED6F}">
      <text>
        <r>
          <rPr>
            <b/>
            <sz val="9"/>
            <color indexed="81"/>
            <rFont val="Tahoma"/>
            <family val="2"/>
          </rPr>
          <t>ADMIN:</t>
        </r>
        <r>
          <rPr>
            <sz val="9"/>
            <color indexed="81"/>
            <rFont val="Tahoma"/>
            <family val="2"/>
          </rPr>
          <t xml:space="preserve">
thêm 10cgm,15gm</t>
        </r>
      </text>
    </comment>
    <comment ref="I1735" authorId="0" shapeId="0" xr:uid="{0084FB7D-1ED7-466A-B4B5-7066DEBCD4DA}">
      <text>
        <r>
          <rPr>
            <b/>
            <sz val="9"/>
            <color indexed="81"/>
            <rFont val="Tahoma"/>
            <family val="2"/>
          </rPr>
          <t>ADMIN:</t>
        </r>
        <r>
          <rPr>
            <sz val="9"/>
            <color indexed="81"/>
            <rFont val="Tahoma"/>
            <family val="2"/>
          </rPr>
          <t xml:space="preserve">
thêm 6gm,8cgm,4gtlx</t>
        </r>
      </text>
    </comment>
    <comment ref="I1739" authorId="0" shapeId="0" xr:uid="{30BB918E-02FD-4254-AAFB-AF4E23F79E86}">
      <text>
        <r>
          <rPr>
            <b/>
            <sz val="9"/>
            <color indexed="81"/>
            <rFont val="Tahoma"/>
            <family val="2"/>
          </rPr>
          <t>ADMIN:</t>
        </r>
        <r>
          <rPr>
            <sz val="9"/>
            <color indexed="81"/>
            <rFont val="Tahoma"/>
            <family val="2"/>
          </rPr>
          <t xml:space="preserve">
thêm 4gm</t>
        </r>
      </text>
    </comment>
    <comment ref="I1747" authorId="0" shapeId="0" xr:uid="{C4876D7E-2130-4D85-AB4C-D9BBF18EE1CE}">
      <text>
        <r>
          <rPr>
            <b/>
            <sz val="9"/>
            <color indexed="81"/>
            <rFont val="Tahoma"/>
            <family val="2"/>
          </rPr>
          <t>ADMIN:</t>
        </r>
        <r>
          <rPr>
            <sz val="9"/>
            <color indexed="81"/>
            <rFont val="Tahoma"/>
            <family val="2"/>
          </rPr>
          <t xml:space="preserve">
thêm 10cgm,15gm 4184378806</t>
        </r>
      </text>
    </comment>
    <comment ref="I1751" authorId="0" shapeId="0" xr:uid="{6AA19B25-1B98-4C3D-BB92-96A4B499270A}">
      <text>
        <r>
          <rPr>
            <b/>
            <sz val="9"/>
            <color indexed="81"/>
            <rFont val="Tahoma"/>
            <family val="2"/>
          </rPr>
          <t>ADMIN:</t>
        </r>
        <r>
          <rPr>
            <sz val="9"/>
            <color indexed="81"/>
            <rFont val="Tahoma"/>
            <family val="2"/>
          </rPr>
          <t xml:space="preserve">
thêm 10gl,3cgm,14gm</t>
        </r>
      </text>
    </comment>
    <comment ref="I1755" authorId="0" shapeId="0" xr:uid="{215341A7-6BF6-4022-AAD0-E54C660C55E8}">
      <text>
        <r>
          <rPr>
            <b/>
            <sz val="9"/>
            <color indexed="81"/>
            <rFont val="Tahoma"/>
            <family val="2"/>
          </rPr>
          <t>ADMIN:</t>
        </r>
        <r>
          <rPr>
            <sz val="9"/>
            <color indexed="81"/>
            <rFont val="Tahoma"/>
            <family val="2"/>
          </rPr>
          <t xml:space="preserve">
thêm 10gm</t>
        </r>
      </text>
    </comment>
    <comment ref="I1759" authorId="0" shapeId="0" xr:uid="{CD87C492-295D-491F-B124-33FC24DA4D4F}">
      <text>
        <r>
          <rPr>
            <b/>
            <sz val="9"/>
            <color indexed="81"/>
            <rFont val="Tahoma"/>
            <family val="2"/>
          </rPr>
          <t>ADMIN:</t>
        </r>
        <r>
          <rPr>
            <sz val="9"/>
            <color indexed="81"/>
            <rFont val="Tahoma"/>
            <family val="2"/>
          </rPr>
          <t xml:space="preserve">
thêm 30gm,7cn,7gtlx, 7cgm,7mnh,7cc,7th</t>
        </r>
      </text>
    </comment>
    <comment ref="I1782" authorId="0" shapeId="0" xr:uid="{CE104EAE-072F-45B5-86EC-5D1C03D0FB8E}">
      <text>
        <r>
          <rPr>
            <b/>
            <sz val="9"/>
            <color indexed="81"/>
            <rFont val="Tahoma"/>
            <family val="2"/>
          </rPr>
          <t>ADMIN:</t>
        </r>
        <r>
          <rPr>
            <sz val="9"/>
            <color indexed="81"/>
            <rFont val="Tahoma"/>
            <family val="2"/>
          </rPr>
          <t xml:space="preserve">
thêm 25cgm,10gm 4184159690</t>
        </r>
      </text>
    </comment>
    <comment ref="I2291" authorId="0" shapeId="0" xr:uid="{9F45AB4F-708F-4D48-B79C-9CF229BE7B4A}">
      <text>
        <r>
          <rPr>
            <b/>
            <sz val="9"/>
            <color indexed="81"/>
            <rFont val="Tahoma"/>
            <family val="2"/>
          </rPr>
          <t>ADMIN:</t>
        </r>
        <r>
          <rPr>
            <sz val="9"/>
            <color indexed="81"/>
            <rFont val="Tahoma"/>
            <family val="2"/>
          </rPr>
          <t xml:space="preserve">
thêm 18cgm,10mnh</t>
        </r>
      </text>
    </comment>
    <comment ref="I2296" authorId="0" shapeId="0" xr:uid="{00EB8171-264A-49DA-B504-6E0BE78DD7E9}">
      <text>
        <r>
          <rPr>
            <b/>
            <sz val="9"/>
            <color indexed="81"/>
            <rFont val="Tahoma"/>
            <family val="2"/>
          </rPr>
          <t>ADMIN:</t>
        </r>
        <r>
          <rPr>
            <sz val="9"/>
            <color indexed="81"/>
            <rFont val="Tahoma"/>
            <family val="2"/>
          </rPr>
          <t xml:space="preserve">
thêm 7cgm</t>
        </r>
      </text>
    </comment>
    <comment ref="I2303" authorId="0" shapeId="0" xr:uid="{093F6015-0C8A-4F1A-AEB9-08699E452726}">
      <text>
        <r>
          <rPr>
            <b/>
            <sz val="9"/>
            <color indexed="81"/>
            <rFont val="Tahoma"/>
            <family val="2"/>
          </rPr>
          <t>ADMIN:</t>
        </r>
        <r>
          <rPr>
            <sz val="9"/>
            <color indexed="81"/>
            <rFont val="Tahoma"/>
            <family val="2"/>
          </rPr>
          <t xml:space="preserve">
thêm 14cgm</t>
        </r>
      </text>
    </comment>
    <comment ref="I2305" authorId="0" shapeId="0" xr:uid="{1719046D-DCA3-47C9-AC57-9D9C8EB00DD4}">
      <text>
        <r>
          <rPr>
            <b/>
            <sz val="9"/>
            <color indexed="81"/>
            <rFont val="Tahoma"/>
            <family val="2"/>
          </rPr>
          <t>ADMIN:</t>
        </r>
        <r>
          <rPr>
            <sz val="9"/>
            <color indexed="81"/>
            <rFont val="Tahoma"/>
            <family val="2"/>
          </rPr>
          <t xml:space="preserve">
thêm 20cgm</t>
        </r>
      </text>
    </comment>
    <comment ref="I2322" authorId="0" shapeId="0" xr:uid="{0FA95017-81F3-4414-AD78-E808A4440F49}">
      <text>
        <r>
          <rPr>
            <b/>
            <sz val="9"/>
            <color indexed="81"/>
            <rFont val="Tahoma"/>
            <family val="2"/>
          </rPr>
          <t>ADMIN:</t>
        </r>
        <r>
          <rPr>
            <sz val="9"/>
            <color indexed="81"/>
            <rFont val="Tahoma"/>
            <family val="2"/>
          </rPr>
          <t xml:space="preserve">
thêm 26cgm</t>
        </r>
      </text>
    </comment>
    <comment ref="I2324" authorId="0" shapeId="0" xr:uid="{27595C82-8A10-4706-8054-7EF128E6D5FD}">
      <text>
        <r>
          <rPr>
            <b/>
            <sz val="9"/>
            <color indexed="81"/>
            <rFont val="Tahoma"/>
            <family val="2"/>
          </rPr>
          <t>ADMIN:</t>
        </r>
        <r>
          <rPr>
            <sz val="9"/>
            <color indexed="81"/>
            <rFont val="Tahoma"/>
            <family val="2"/>
          </rPr>
          <t xml:space="preserve">
gửi cho vin 4699 . 20cgm,10gm</t>
        </r>
      </text>
    </comment>
    <comment ref="I2332" authorId="0" shapeId="0" xr:uid="{B4D290C0-97BB-4F49-82B9-B95941B1B6DF}">
      <text>
        <r>
          <rPr>
            <b/>
            <sz val="9"/>
            <color indexed="81"/>
            <rFont val="Tahoma"/>
            <family val="2"/>
          </rPr>
          <t>ADMIN:</t>
        </r>
        <r>
          <rPr>
            <sz val="9"/>
            <color indexed="81"/>
            <rFont val="Tahoma"/>
            <family val="2"/>
          </rPr>
          <t xml:space="preserve">
thêm 15cgm</t>
        </r>
      </text>
    </comment>
    <comment ref="B2341" authorId="0" shapeId="0" xr:uid="{44F26968-0DB5-43BF-BD23-00E50EA19F7F}">
      <text>
        <r>
          <rPr>
            <b/>
            <sz val="9"/>
            <color indexed="81"/>
            <rFont val="Tahoma"/>
            <family val="2"/>
          </rPr>
          <t>ADMIN:</t>
        </r>
        <r>
          <rPr>
            <sz val="9"/>
            <color indexed="81"/>
            <rFont val="Tahoma"/>
            <family val="2"/>
          </rPr>
          <t xml:space="preserve">
chưa nhập kho15cgm</t>
        </r>
      </text>
    </comment>
    <comment ref="I2341" authorId="0" shapeId="0" xr:uid="{5DD07E2F-8143-4EB7-913B-18624B592C54}">
      <text>
        <r>
          <rPr>
            <b/>
            <sz val="9"/>
            <color indexed="81"/>
            <rFont val="Tahoma"/>
            <family val="2"/>
          </rPr>
          <t>ADMIN:</t>
        </r>
        <r>
          <rPr>
            <sz val="9"/>
            <color indexed="81"/>
            <rFont val="Tahoma"/>
            <family val="2"/>
          </rPr>
          <t xml:space="preserve">
thêm 15cgm</t>
        </r>
      </text>
    </comment>
    <comment ref="B2345" authorId="0" shapeId="0" xr:uid="{3D080E10-61A0-49F3-9813-4F3570059A8E}">
      <text>
        <r>
          <rPr>
            <b/>
            <sz val="9"/>
            <color indexed="81"/>
            <rFont val="Tahoma"/>
            <family val="2"/>
          </rPr>
          <t>ADMIN:</t>
        </r>
        <r>
          <rPr>
            <sz val="9"/>
            <color indexed="81"/>
            <rFont val="Tahoma"/>
            <family val="2"/>
          </rPr>
          <t xml:space="preserve">
chưa nhập kho 30cgm</t>
        </r>
      </text>
    </comment>
    <comment ref="I2345" authorId="0" shapeId="0" xr:uid="{09CD896C-C8DE-4ABF-B5F8-7B91C7CD707F}">
      <text>
        <r>
          <rPr>
            <b/>
            <sz val="9"/>
            <color indexed="81"/>
            <rFont val="Tahoma"/>
            <family val="2"/>
          </rPr>
          <t>ADMIN:</t>
        </r>
        <r>
          <rPr>
            <sz val="9"/>
            <color indexed="81"/>
            <rFont val="Tahoma"/>
            <family val="2"/>
          </rPr>
          <t xml:space="preserve">
thêm 30cgm</t>
        </r>
      </text>
    </comment>
    <comment ref="I2352" authorId="0" shapeId="0" xr:uid="{0DF3F5F2-8135-425B-9124-D42A76D98E76}">
      <text>
        <r>
          <rPr>
            <b/>
            <sz val="9"/>
            <color indexed="81"/>
            <rFont val="Tahoma"/>
            <family val="2"/>
          </rPr>
          <t>ADMIN:</t>
        </r>
        <r>
          <rPr>
            <sz val="9"/>
            <color indexed="81"/>
            <rFont val="Tahoma"/>
            <family val="2"/>
          </rPr>
          <t xml:space="preserve">
thêm 10cgm,20gm</t>
        </r>
      </text>
    </comment>
    <comment ref="B2365" authorId="0" shapeId="0" xr:uid="{DBE2A060-49BB-408C-ADB4-6605640C15E3}">
      <text>
        <r>
          <rPr>
            <b/>
            <sz val="9"/>
            <color indexed="81"/>
            <rFont val="Tahoma"/>
            <family val="2"/>
          </rPr>
          <t>ADMIN:</t>
        </r>
        <r>
          <rPr>
            <sz val="9"/>
            <color indexed="81"/>
            <rFont val="Tahoma"/>
            <family val="2"/>
          </rPr>
          <t xml:space="preserve">
chưa nhập kho 8cgm</t>
        </r>
      </text>
    </comment>
    <comment ref="I2365" authorId="0" shapeId="0" xr:uid="{67DB6EFB-65C2-4B8C-AEDE-247CECC01ECC}">
      <text>
        <r>
          <rPr>
            <b/>
            <sz val="9"/>
            <color indexed="81"/>
            <rFont val="Tahoma"/>
            <family val="2"/>
          </rPr>
          <t>ADMIN:</t>
        </r>
        <r>
          <rPr>
            <sz val="9"/>
            <color indexed="81"/>
            <rFont val="Tahoma"/>
            <family val="2"/>
          </rPr>
          <t xml:space="preserve">
thêm 8cgm</t>
        </r>
      </text>
    </comment>
    <comment ref="I2369" authorId="0" shapeId="0" xr:uid="{26AFD237-32EA-4E03-A785-EFCE7872A5C7}">
      <text>
        <r>
          <rPr>
            <b/>
            <sz val="9"/>
            <color indexed="81"/>
            <rFont val="Tahoma"/>
            <family val="2"/>
          </rPr>
          <t>ADMIN:</t>
        </r>
        <r>
          <rPr>
            <sz val="9"/>
            <color indexed="81"/>
            <rFont val="Tahoma"/>
            <family val="2"/>
          </rPr>
          <t xml:space="preserve">
thêm 10cgm,6gtlx</t>
        </r>
      </text>
    </comment>
    <comment ref="I2372" authorId="0" shapeId="0" xr:uid="{69554921-2705-40AA-A11C-668710CFEA21}">
      <text>
        <r>
          <rPr>
            <b/>
            <sz val="9"/>
            <color indexed="81"/>
            <rFont val="Tahoma"/>
            <family val="2"/>
          </rPr>
          <t>ADMIN:</t>
        </r>
        <r>
          <rPr>
            <sz val="9"/>
            <color indexed="81"/>
            <rFont val="Tahoma"/>
            <family val="2"/>
          </rPr>
          <t xml:space="preserve">
thêm 5cgm,7gm</t>
        </r>
      </text>
    </comment>
    <comment ref="I2374" authorId="0" shapeId="0" xr:uid="{6D7D2DD3-463F-462F-A69B-F961D218D554}">
      <text>
        <r>
          <rPr>
            <b/>
            <sz val="9"/>
            <color indexed="81"/>
            <rFont val="Tahoma"/>
            <family val="2"/>
          </rPr>
          <t>ADMIN:</t>
        </r>
        <r>
          <rPr>
            <sz val="9"/>
            <color indexed="81"/>
            <rFont val="Tahoma"/>
            <family val="2"/>
          </rPr>
          <t xml:space="preserve">
thêm 7cgm</t>
        </r>
      </text>
    </comment>
    <comment ref="I2379" authorId="0" shapeId="0" xr:uid="{8515EF21-151C-4114-982A-5E5E32325B57}">
      <text>
        <r>
          <rPr>
            <b/>
            <sz val="9"/>
            <color indexed="81"/>
            <rFont val="Tahoma"/>
            <family val="2"/>
          </rPr>
          <t>ADMIN:</t>
        </r>
        <r>
          <rPr>
            <sz val="9"/>
            <color indexed="81"/>
            <rFont val="Tahoma"/>
            <family val="2"/>
          </rPr>
          <t xml:space="preserve">
thêm 20cgm,6cc,gtlx,3th,4mnh</t>
        </r>
      </text>
    </comment>
    <comment ref="I2389" authorId="0" shapeId="0" xr:uid="{3114D77C-A1C7-400B-A41E-CA054B433746}">
      <text>
        <r>
          <rPr>
            <b/>
            <sz val="9"/>
            <color indexed="81"/>
            <rFont val="Tahoma"/>
            <family val="2"/>
          </rPr>
          <t>ADMIN:</t>
        </r>
        <r>
          <rPr>
            <sz val="9"/>
            <color indexed="81"/>
            <rFont val="Tahoma"/>
            <family val="2"/>
          </rPr>
          <t xml:space="preserve">
thêm 10th</t>
        </r>
      </text>
    </comment>
    <comment ref="I2396" authorId="0" shapeId="0" xr:uid="{25792B09-3B49-4BEF-8A52-11D40022C8C8}">
      <text>
        <r>
          <rPr>
            <b/>
            <sz val="9"/>
            <color indexed="81"/>
            <rFont val="Tahoma"/>
            <family val="2"/>
          </rPr>
          <t>ADMIN:</t>
        </r>
        <r>
          <rPr>
            <sz val="9"/>
            <color indexed="81"/>
            <rFont val="Tahoma"/>
            <family val="2"/>
          </rPr>
          <t xml:space="preserve">
thêm 10cgm</t>
        </r>
      </text>
    </comment>
    <comment ref="B2419" authorId="0" shapeId="0" xr:uid="{D72DF208-25F6-4CB0-A9BB-8136DAB8164A}">
      <text>
        <r>
          <rPr>
            <b/>
            <sz val="9"/>
            <color indexed="81"/>
            <rFont val="Tahoma"/>
            <family val="2"/>
          </rPr>
          <t>ADMIN:</t>
        </r>
        <r>
          <rPr>
            <sz val="9"/>
            <color indexed="81"/>
            <rFont val="Tahoma"/>
            <family val="2"/>
          </rPr>
          <t xml:space="preserve">
trùng po, thay po mới
</t>
        </r>
      </text>
    </comment>
    <comment ref="I2419" authorId="0" shapeId="0" xr:uid="{13E3EDF4-A4D1-40D4-8F4C-71FBBBB2505F}">
      <text>
        <r>
          <rPr>
            <b/>
            <sz val="9"/>
            <color indexed="81"/>
            <rFont val="Tahoma"/>
            <family val="2"/>
          </rPr>
          <t>ADMIN:</t>
        </r>
        <r>
          <rPr>
            <sz val="9"/>
            <color indexed="81"/>
            <rFont val="Tahoma"/>
            <family val="2"/>
          </rPr>
          <t xml:space="preserve">
thêm 10gm,cgm</t>
        </r>
      </text>
    </comment>
    <comment ref="I2441" authorId="0" shapeId="0" xr:uid="{A5899885-D1CC-4FBE-A118-27DFA328FBBE}">
      <text>
        <r>
          <rPr>
            <b/>
            <sz val="9"/>
            <color indexed="81"/>
            <rFont val="Tahoma"/>
            <family val="2"/>
          </rPr>
          <t>ADMIN:</t>
        </r>
        <r>
          <rPr>
            <sz val="9"/>
            <color indexed="81"/>
            <rFont val="Tahoma"/>
            <family val="2"/>
          </rPr>
          <t xml:space="preserve">
thêm 20cgm</t>
        </r>
      </text>
    </comment>
    <comment ref="I2447" authorId="0" shapeId="0" xr:uid="{9562173A-B069-4E5E-898A-2C00C6B130FF}">
      <text>
        <r>
          <rPr>
            <b/>
            <sz val="9"/>
            <color indexed="81"/>
            <rFont val="Tahoma"/>
            <family val="2"/>
          </rPr>
          <t>ADMIN:</t>
        </r>
        <r>
          <rPr>
            <sz val="9"/>
            <color indexed="81"/>
            <rFont val="Tahoma"/>
            <family val="2"/>
          </rPr>
          <t xml:space="preserve">
thêm 15cgm</t>
        </r>
      </text>
    </comment>
    <comment ref="I2449" authorId="0" shapeId="0" xr:uid="{208E848F-E826-4472-9BC5-CD902909A681}">
      <text>
        <r>
          <rPr>
            <b/>
            <sz val="9"/>
            <color indexed="81"/>
            <rFont val="Tahoma"/>
            <family val="2"/>
          </rPr>
          <t>ADMIN:</t>
        </r>
        <r>
          <rPr>
            <sz val="9"/>
            <color indexed="81"/>
            <rFont val="Tahoma"/>
            <family val="2"/>
          </rPr>
          <t xml:space="preserve">
thêm 4gm,12cgm</t>
        </r>
      </text>
    </comment>
    <comment ref="I2452" authorId="0" shapeId="0" xr:uid="{132A5394-9DB1-466C-AF46-979A8BCFF757}">
      <text>
        <r>
          <rPr>
            <b/>
            <sz val="9"/>
            <color indexed="81"/>
            <rFont val="Tahoma"/>
            <family val="2"/>
          </rPr>
          <t>ADMIN:</t>
        </r>
        <r>
          <rPr>
            <sz val="9"/>
            <color indexed="81"/>
            <rFont val="Tahoma"/>
            <family val="2"/>
          </rPr>
          <t xml:space="preserve">
thêm 7cgm</t>
        </r>
      </text>
    </comment>
    <comment ref="I2455" authorId="0" shapeId="0" xr:uid="{EF1E6A18-337B-4BA8-9B66-7BF5F02BE423}">
      <text>
        <r>
          <rPr>
            <b/>
            <sz val="9"/>
            <color indexed="81"/>
            <rFont val="Tahoma"/>
            <family val="2"/>
          </rPr>
          <t>ADMIN:</t>
        </r>
        <r>
          <rPr>
            <sz val="9"/>
            <color indexed="81"/>
            <rFont val="Tahoma"/>
            <family val="2"/>
          </rPr>
          <t xml:space="preserve">
thêm 8cgm,3gm</t>
        </r>
      </text>
    </comment>
    <comment ref="I2458" authorId="0" shapeId="0" xr:uid="{B43A2B27-D9F8-41AC-9ED2-47988FC8E14E}">
      <text>
        <r>
          <rPr>
            <b/>
            <sz val="9"/>
            <color indexed="81"/>
            <rFont val="Tahoma"/>
            <family val="2"/>
          </rPr>
          <t>ADMIN:</t>
        </r>
        <r>
          <rPr>
            <sz val="9"/>
            <color indexed="81"/>
            <rFont val="Tahoma"/>
            <family val="2"/>
          </rPr>
          <t xml:space="preserve">
thêm 5gm,cc,mnh</t>
        </r>
      </text>
    </comment>
    <comment ref="I2462" authorId="0" shapeId="0" xr:uid="{5670A9E1-5D87-47F8-90DD-C523B9B29499}">
      <text>
        <r>
          <rPr>
            <b/>
            <sz val="9"/>
            <color indexed="81"/>
            <rFont val="Tahoma"/>
            <family val="2"/>
          </rPr>
          <t>ADMIN:</t>
        </r>
        <r>
          <rPr>
            <sz val="9"/>
            <color indexed="81"/>
            <rFont val="Tahoma"/>
            <family val="2"/>
          </rPr>
          <t xml:space="preserve">
thêm 20cgm</t>
        </r>
      </text>
    </comment>
    <comment ref="I2466" authorId="0" shapeId="0" xr:uid="{7399905D-9511-4F88-951B-91A6E8E8CA01}">
      <text>
        <r>
          <rPr>
            <b/>
            <sz val="9"/>
            <color indexed="81"/>
            <rFont val="Tahoma"/>
            <family val="2"/>
          </rPr>
          <t>ADMIN:</t>
        </r>
        <r>
          <rPr>
            <sz val="9"/>
            <color indexed="81"/>
            <rFont val="Tahoma"/>
            <family val="2"/>
          </rPr>
          <t xml:space="preserve">
thêm 28cgm</t>
        </r>
      </text>
    </comment>
    <comment ref="I2468" authorId="0" shapeId="0" xr:uid="{A25E7DBB-7D6F-44D5-A607-C02230AC5A6D}">
      <text>
        <r>
          <rPr>
            <b/>
            <sz val="9"/>
            <color indexed="81"/>
            <rFont val="Tahoma"/>
            <family val="2"/>
          </rPr>
          <t>ADMIN:</t>
        </r>
        <r>
          <rPr>
            <sz val="9"/>
            <color indexed="81"/>
            <rFont val="Tahoma"/>
            <family val="2"/>
          </rPr>
          <t xml:space="preserve">
thêm 15cgm</t>
        </r>
      </text>
    </comment>
    <comment ref="B2481" authorId="0" shapeId="0" xr:uid="{F1776328-B10E-427C-B45C-306F646232AF}">
      <text>
        <r>
          <rPr>
            <b/>
            <sz val="9"/>
            <color indexed="81"/>
            <rFont val="Tahoma"/>
            <family val="2"/>
          </rPr>
          <t xml:space="preserve">trùng po, tạo po mới
</t>
        </r>
      </text>
    </comment>
    <comment ref="I2494" authorId="0" shapeId="0" xr:uid="{40C4B635-5C1C-4F4A-A164-EF103FABB511}">
      <text>
        <r>
          <rPr>
            <b/>
            <sz val="9"/>
            <color indexed="81"/>
            <rFont val="Tahoma"/>
            <family val="2"/>
          </rPr>
          <t>ADMIN:</t>
        </r>
        <r>
          <rPr>
            <sz val="9"/>
            <color indexed="81"/>
            <rFont val="Tahoma"/>
            <family val="2"/>
          </rPr>
          <t xml:space="preserve">
thêm 20cgm,14gm . Thuc te file excel ko giao,nma cua hang van nhap 4th</t>
        </r>
      </text>
    </comment>
    <comment ref="I2505" authorId="0" shapeId="0" xr:uid="{8D2B5EA7-B9F8-4B32-8F9D-B0BD2EDB7470}">
      <text>
        <r>
          <rPr>
            <b/>
            <sz val="9"/>
            <color indexed="81"/>
            <rFont val="Tahoma"/>
            <family val="2"/>
          </rPr>
          <t>ADMIN:</t>
        </r>
        <r>
          <rPr>
            <sz val="9"/>
            <color indexed="81"/>
            <rFont val="Tahoma"/>
            <family val="2"/>
          </rPr>
          <t xml:space="preserve">
thêm 27cgm</t>
        </r>
      </text>
    </comment>
    <comment ref="I2509" authorId="0" shapeId="0" xr:uid="{AB83FA7E-E1AB-4725-BF69-C3ACE9A899B6}">
      <text>
        <r>
          <rPr>
            <b/>
            <sz val="9"/>
            <color indexed="81"/>
            <rFont val="Tahoma"/>
            <family val="2"/>
          </rPr>
          <t>ADMIN:</t>
        </r>
        <r>
          <rPr>
            <sz val="9"/>
            <color indexed="81"/>
            <rFont val="Tahoma"/>
            <family val="2"/>
          </rPr>
          <t xml:space="preserve">
thêm 23cgm</t>
        </r>
      </text>
    </comment>
    <comment ref="I2520" authorId="0" shapeId="0" xr:uid="{5F2C818F-AC51-4F44-AA99-3D12E68F282E}">
      <text>
        <r>
          <rPr>
            <b/>
            <sz val="9"/>
            <color indexed="81"/>
            <rFont val="Tahoma"/>
            <family val="2"/>
          </rPr>
          <t>ADMIN:</t>
        </r>
        <r>
          <rPr>
            <sz val="9"/>
            <color indexed="81"/>
            <rFont val="Tahoma"/>
            <family val="2"/>
          </rPr>
          <t xml:space="preserve">
thêm 15gm,12gl,10cgm,15cn</t>
        </r>
      </text>
    </comment>
    <comment ref="I2526" authorId="0" shapeId="0" xr:uid="{62EB172C-E28C-4806-84B1-5E3457E5E6EA}">
      <text>
        <r>
          <rPr>
            <b/>
            <sz val="9"/>
            <color indexed="81"/>
            <rFont val="Tahoma"/>
            <family val="2"/>
          </rPr>
          <t>ADMIN:</t>
        </r>
        <r>
          <rPr>
            <sz val="9"/>
            <color indexed="81"/>
            <rFont val="Tahoma"/>
            <family val="2"/>
          </rPr>
          <t xml:space="preserve">
thêm 10gm,30cgm,10gl</t>
        </r>
      </text>
    </comment>
    <comment ref="I2544" authorId="0" shapeId="0" xr:uid="{D60A2258-A168-47E5-976B-89215D01DBBF}">
      <text>
        <r>
          <rPr>
            <b/>
            <sz val="9"/>
            <color indexed="81"/>
            <rFont val="Tahoma"/>
            <family val="2"/>
          </rPr>
          <t>ADMIN:</t>
        </r>
        <r>
          <rPr>
            <sz val="9"/>
            <color indexed="81"/>
            <rFont val="Tahoma"/>
            <family val="2"/>
          </rPr>
          <t xml:space="preserve">
thêm 8cgm</t>
        </r>
      </text>
    </comment>
    <comment ref="I2546" authorId="0" shapeId="0" xr:uid="{66F4651A-1A84-4077-88E7-7048EE73997E}">
      <text>
        <r>
          <rPr>
            <b/>
            <sz val="9"/>
            <color indexed="81"/>
            <rFont val="Tahoma"/>
            <family val="2"/>
          </rPr>
          <t>ADMIN:</t>
        </r>
        <r>
          <rPr>
            <sz val="9"/>
            <color indexed="81"/>
            <rFont val="Tahoma"/>
            <family val="2"/>
          </rPr>
          <t xml:space="preserve">
thêm 30cgm</t>
        </r>
      </text>
    </comment>
    <comment ref="I2549" authorId="0" shapeId="0" xr:uid="{D8694330-BC8B-416E-9247-F7DC04884E64}">
      <text>
        <r>
          <rPr>
            <b/>
            <sz val="9"/>
            <color indexed="81"/>
            <rFont val="Tahoma"/>
            <family val="2"/>
          </rPr>
          <t>ADMIN:</t>
        </r>
        <r>
          <rPr>
            <sz val="9"/>
            <color indexed="81"/>
            <rFont val="Tahoma"/>
            <family val="2"/>
          </rPr>
          <t xml:space="preserve">
thêm 10cgm</t>
        </r>
      </text>
    </comment>
    <comment ref="B2552" authorId="0" shapeId="0" xr:uid="{147093AA-FBB5-4BEE-952C-F54674B11745}">
      <text>
        <r>
          <rPr>
            <b/>
            <sz val="9"/>
            <color indexed="81"/>
            <rFont val="Tahoma"/>
            <family val="2"/>
          </rPr>
          <t>ADMIN:</t>
        </r>
        <r>
          <rPr>
            <sz val="9"/>
            <color indexed="81"/>
            <rFont val="Tahoma"/>
            <family val="2"/>
          </rPr>
          <t xml:space="preserve">
chưa nhập kho 6gm</t>
        </r>
      </text>
    </comment>
    <comment ref="I2552" authorId="0" shapeId="0" xr:uid="{17CAB711-C27D-411B-A8EA-F68667227B75}">
      <text>
        <r>
          <rPr>
            <b/>
            <sz val="9"/>
            <color indexed="81"/>
            <rFont val="Tahoma"/>
            <family val="2"/>
          </rPr>
          <t>ADMIN:</t>
        </r>
        <r>
          <rPr>
            <sz val="9"/>
            <color indexed="81"/>
            <rFont val="Tahoma"/>
            <family val="2"/>
          </rPr>
          <t xml:space="preserve">
thêm 6gm</t>
        </r>
      </text>
    </comment>
    <comment ref="I2557" authorId="0" shapeId="0" xr:uid="{F661C58B-6EB8-4E59-93C5-ADFAB8346CCD}">
      <text>
        <r>
          <rPr>
            <b/>
            <sz val="9"/>
            <color indexed="81"/>
            <rFont val="Tahoma"/>
            <family val="2"/>
          </rPr>
          <t>ADMIN:</t>
        </r>
        <r>
          <rPr>
            <sz val="9"/>
            <color indexed="81"/>
            <rFont val="Tahoma"/>
            <family val="2"/>
          </rPr>
          <t xml:space="preserve">
thêm 5mnh,10cgm 4184303832
</t>
        </r>
      </text>
    </comment>
    <comment ref="I2560" authorId="0" shapeId="0" xr:uid="{822DD771-D976-423B-BE90-79605A9FCE62}">
      <text>
        <r>
          <rPr>
            <b/>
            <sz val="9"/>
            <color indexed="81"/>
            <rFont val="Tahoma"/>
            <family val="2"/>
          </rPr>
          <t>ADMIN:</t>
        </r>
        <r>
          <rPr>
            <sz val="9"/>
            <color indexed="81"/>
            <rFont val="Tahoma"/>
            <family val="2"/>
          </rPr>
          <t xml:space="preserve">
thêm 19cgm,6gm 4184373303
</t>
        </r>
      </text>
    </comment>
    <comment ref="I2574" authorId="1" shapeId="0" xr:uid="{F771E8D0-A60E-4CC4-8855-FCF7F9BA8522}">
      <text>
        <r>
          <rPr>
            <b/>
            <sz val="9"/>
            <color indexed="81"/>
            <rFont val="Tahoma"/>
            <family val="2"/>
          </rPr>
          <t>Admin:</t>
        </r>
        <r>
          <rPr>
            <sz val="9"/>
            <color indexed="81"/>
            <rFont val="Tahoma"/>
            <family val="2"/>
          </rPr>
          <t xml:space="preserve">
thêm 11cgm 4184338525</t>
        </r>
      </text>
    </comment>
    <comment ref="I2588" authorId="1" shapeId="0" xr:uid="{D07B2E62-5BB6-447A-B888-5D252B6CEE79}">
      <text>
        <r>
          <rPr>
            <b/>
            <sz val="9"/>
            <color indexed="81"/>
            <rFont val="Tahoma"/>
            <family val="2"/>
          </rPr>
          <t>Admin:</t>
        </r>
        <r>
          <rPr>
            <sz val="9"/>
            <color indexed="81"/>
            <rFont val="Tahoma"/>
            <family val="2"/>
          </rPr>
          <t xml:space="preserve">
thêm 4cgm</t>
        </r>
      </text>
    </comment>
    <comment ref="B2623" authorId="0" shapeId="0" xr:uid="{1B8037A0-2DBB-40C5-A1FF-83196AD7DFCA}">
      <text>
        <r>
          <rPr>
            <b/>
            <sz val="9"/>
            <color indexed="81"/>
            <rFont val="Tahoma"/>
            <family val="2"/>
          </rPr>
          <t>ADMIN:</t>
        </r>
        <r>
          <rPr>
            <sz val="9"/>
            <color indexed="81"/>
            <rFont val="Tahoma"/>
            <family val="2"/>
          </rPr>
          <t xml:space="preserve">
nhập thừa 9th</t>
        </r>
      </text>
    </comment>
    <comment ref="I2623" authorId="1" shapeId="0" xr:uid="{9DF28CCD-8FEA-4DA8-8A8E-6C2A40D63C6F}">
      <text>
        <r>
          <rPr>
            <b/>
            <sz val="9"/>
            <color indexed="81"/>
            <rFont val="Tahoma"/>
            <family val="2"/>
          </rPr>
          <t>Admin:</t>
        </r>
        <r>
          <rPr>
            <sz val="9"/>
            <color indexed="81"/>
            <rFont val="Tahoma"/>
            <family val="2"/>
          </rPr>
          <t xml:space="preserve">
thêm 10mnh,gtlx,20cgm 4184336122</t>
        </r>
      </text>
    </comment>
    <comment ref="B2629" authorId="0" shapeId="0" xr:uid="{371BFBA2-C78E-425A-B510-A9293DE4451A}">
      <text>
        <r>
          <rPr>
            <b/>
            <sz val="9"/>
            <color indexed="81"/>
            <rFont val="Tahoma"/>
            <family val="2"/>
          </rPr>
          <t>ADMIN:</t>
        </r>
        <r>
          <rPr>
            <sz val="9"/>
            <color indexed="81"/>
            <rFont val="Tahoma"/>
            <family val="2"/>
          </rPr>
          <t xml:space="preserve">
chưa nhập kho 6gtlx</t>
        </r>
      </text>
    </comment>
    <comment ref="I2629" authorId="1" shapeId="0" xr:uid="{B2343CFA-392E-4AFD-9B02-C7C2864ACB91}">
      <text>
        <r>
          <rPr>
            <b/>
            <sz val="9"/>
            <color indexed="81"/>
            <rFont val="Tahoma"/>
            <family val="2"/>
          </rPr>
          <t>Admin:</t>
        </r>
        <r>
          <rPr>
            <sz val="9"/>
            <color indexed="81"/>
            <rFont val="Tahoma"/>
            <family val="2"/>
          </rPr>
          <t xml:space="preserve">
thêm 15cgm</t>
        </r>
      </text>
    </comment>
    <comment ref="B2633" authorId="0" shapeId="0" xr:uid="{118972DC-52A1-4D64-AC6B-F46238BCAB6D}">
      <text>
        <r>
          <rPr>
            <b/>
            <sz val="9"/>
            <color indexed="81"/>
            <rFont val="Tahoma"/>
            <family val="2"/>
          </rPr>
          <t>ADMIN:</t>
        </r>
        <r>
          <rPr>
            <sz val="9"/>
            <color indexed="81"/>
            <rFont val="Tahoma"/>
            <family val="2"/>
          </rPr>
          <t xml:space="preserve">
chưa nhậo kho 4gtlx</t>
        </r>
      </text>
    </comment>
    <comment ref="I2647" authorId="1" shapeId="0" xr:uid="{8B29E0D6-B337-41AB-97EA-FCD6E9D0356F}">
      <text>
        <r>
          <rPr>
            <b/>
            <sz val="9"/>
            <color indexed="81"/>
            <rFont val="Tahoma"/>
            <family val="2"/>
          </rPr>
          <t>Admin:</t>
        </r>
        <r>
          <rPr>
            <sz val="9"/>
            <color indexed="81"/>
            <rFont val="Tahoma"/>
            <family val="2"/>
          </rPr>
          <t xml:space="preserve">
thêm 20gm,10cgm</t>
        </r>
      </text>
    </comment>
    <comment ref="I2650" authorId="1" shapeId="0" xr:uid="{D7434412-1498-4186-8B4C-9EB2980C0E24}">
      <text>
        <r>
          <rPr>
            <b/>
            <sz val="9"/>
            <color indexed="81"/>
            <rFont val="Tahoma"/>
            <family val="2"/>
          </rPr>
          <t>Admin:</t>
        </r>
        <r>
          <rPr>
            <sz val="9"/>
            <color indexed="81"/>
            <rFont val="Tahoma"/>
            <family val="2"/>
          </rPr>
          <t xml:space="preserve">
thêm 30cgm,5cc 4184342458</t>
        </r>
      </text>
    </comment>
    <comment ref="I2653" authorId="1" shapeId="0" xr:uid="{5AEE2F7E-6223-4417-9A08-354721F5E9DC}">
      <text>
        <r>
          <rPr>
            <b/>
            <sz val="9"/>
            <color indexed="81"/>
            <rFont val="Tahoma"/>
            <family val="2"/>
          </rPr>
          <t>Admin:</t>
        </r>
        <r>
          <rPr>
            <sz val="9"/>
            <color indexed="81"/>
            <rFont val="Tahoma"/>
            <family val="2"/>
          </rPr>
          <t xml:space="preserve">
thêm 23gm,30cgm,20gl,gsg</t>
        </r>
      </text>
    </comment>
    <comment ref="B2660" authorId="0" shapeId="0" xr:uid="{26A856FD-E8A3-4F84-B90B-11FF9EABE00C}">
      <text>
        <r>
          <rPr>
            <b/>
            <sz val="9"/>
            <color indexed="81"/>
            <rFont val="Tahoma"/>
            <family val="2"/>
          </rPr>
          <t>ADMIN:</t>
        </r>
        <r>
          <rPr>
            <sz val="9"/>
            <color indexed="81"/>
            <rFont val="Tahoma"/>
            <family val="2"/>
          </rPr>
          <t xml:space="preserve">
chưa nhập kho 10cc,10mnh</t>
        </r>
      </text>
    </comment>
    <comment ref="I2660" authorId="1" shapeId="0" xr:uid="{12DBFA2B-04B8-4FE8-8933-66E53BED0A0F}">
      <text>
        <r>
          <rPr>
            <b/>
            <sz val="9"/>
            <color indexed="81"/>
            <rFont val="Tahoma"/>
            <family val="2"/>
          </rPr>
          <t>Admin:</t>
        </r>
        <r>
          <rPr>
            <sz val="9"/>
            <color indexed="81"/>
            <rFont val="Tahoma"/>
            <family val="2"/>
          </rPr>
          <t xml:space="preserve">
thêm 10cc,mnh</t>
        </r>
      </text>
    </comment>
    <comment ref="I2665" authorId="1" shapeId="0" xr:uid="{B5E42CE2-7AFB-4057-A764-B9DE0AF0F8CE}">
      <text>
        <r>
          <rPr>
            <b/>
            <sz val="9"/>
            <color indexed="81"/>
            <rFont val="Tahoma"/>
            <family val="2"/>
          </rPr>
          <t>Admin:</t>
        </r>
        <r>
          <rPr>
            <sz val="9"/>
            <color indexed="81"/>
            <rFont val="Tahoma"/>
            <family val="2"/>
          </rPr>
          <t xml:space="preserve">
thêm 10gm,10cgm</t>
        </r>
      </text>
    </comment>
    <comment ref="I2680" authorId="1" shapeId="0" xr:uid="{12DAF009-F7F7-4BA7-B091-864CA57ADE68}">
      <text>
        <r>
          <rPr>
            <b/>
            <sz val="9"/>
            <color indexed="81"/>
            <rFont val="Tahoma"/>
            <family val="2"/>
          </rPr>
          <t>Admin:</t>
        </r>
        <r>
          <rPr>
            <sz val="9"/>
            <color indexed="81"/>
            <rFont val="Tahoma"/>
            <family val="2"/>
          </rPr>
          <t xml:space="preserve">
thêm 5gm,60cgm</t>
        </r>
      </text>
    </comment>
    <comment ref="I2698" authorId="1" shapeId="0" xr:uid="{3223D22C-8318-48FC-B07D-365115334BF2}">
      <text>
        <r>
          <rPr>
            <b/>
            <sz val="9"/>
            <color indexed="81"/>
            <rFont val="Tahoma"/>
            <family val="2"/>
          </rPr>
          <t>Admin:</t>
        </r>
        <r>
          <rPr>
            <sz val="9"/>
            <color indexed="81"/>
            <rFont val="Tahoma"/>
            <family val="2"/>
          </rPr>
          <t xml:space="preserve">
thêm 20cgm</t>
        </r>
      </text>
    </comment>
    <comment ref="I2706" authorId="1" shapeId="0" xr:uid="{B29B9E12-6C07-4CF3-8A57-ADAD9A2F224B}">
      <text>
        <r>
          <rPr>
            <b/>
            <sz val="9"/>
            <color indexed="81"/>
            <rFont val="Tahoma"/>
            <family val="2"/>
          </rPr>
          <t>Admin:</t>
        </r>
        <r>
          <rPr>
            <sz val="9"/>
            <color indexed="81"/>
            <rFont val="Tahoma"/>
            <family val="2"/>
          </rPr>
          <t xml:space="preserve">
thêm 15cgm</t>
        </r>
      </text>
    </comment>
    <comment ref="I2708" authorId="1" shapeId="0" xr:uid="{789E09B5-4F3F-4C35-9911-33DA4ED1572A}">
      <text>
        <r>
          <rPr>
            <b/>
            <sz val="9"/>
            <color indexed="81"/>
            <rFont val="Tahoma"/>
            <family val="2"/>
          </rPr>
          <t>Admin:</t>
        </r>
        <r>
          <rPr>
            <sz val="9"/>
            <color indexed="81"/>
            <rFont val="Tahoma"/>
            <family val="2"/>
          </rPr>
          <t xml:space="preserve">
thêm 20cgm</t>
        </r>
      </text>
    </comment>
    <comment ref="I2713" authorId="1" shapeId="0" xr:uid="{72B2994D-19FE-4B81-9014-13348AFCAD0F}">
      <text>
        <r>
          <rPr>
            <b/>
            <sz val="9"/>
            <color indexed="81"/>
            <rFont val="Tahoma"/>
            <family val="2"/>
          </rPr>
          <t>Admin:</t>
        </r>
        <r>
          <rPr>
            <sz val="9"/>
            <color indexed="81"/>
            <rFont val="Tahoma"/>
            <family val="2"/>
          </rPr>
          <t xml:space="preserve">
thêm 20gm,cgm</t>
        </r>
      </text>
    </comment>
    <comment ref="I2720" authorId="1" shapeId="0" xr:uid="{3716BB79-C13F-4751-B226-2E640E0227D5}">
      <text>
        <r>
          <rPr>
            <b/>
            <sz val="9"/>
            <color indexed="81"/>
            <rFont val="Tahoma"/>
            <family val="2"/>
          </rPr>
          <t>Admin:</t>
        </r>
        <r>
          <rPr>
            <sz val="9"/>
            <color indexed="81"/>
            <rFont val="Tahoma"/>
            <family val="2"/>
          </rPr>
          <t xml:space="preserve">
thêm 20cgm</t>
        </r>
      </text>
    </comment>
    <comment ref="B2733" authorId="0" shapeId="0" xr:uid="{6D2E45B6-86DA-462C-97F4-7F42E04A7AC5}">
      <text>
        <r>
          <rPr>
            <b/>
            <sz val="9"/>
            <color indexed="81"/>
            <rFont val="Tahoma"/>
            <family val="2"/>
          </rPr>
          <t>ADMIN:
chưa nhập kho 20gm</t>
        </r>
      </text>
    </comment>
    <comment ref="I2733" authorId="1" shapeId="0" xr:uid="{23BF80AA-6863-4174-BE43-9BD6BE952791}">
      <text>
        <r>
          <rPr>
            <b/>
            <sz val="9"/>
            <color indexed="81"/>
            <rFont val="Tahoma"/>
            <family val="2"/>
          </rPr>
          <t>Admin:</t>
        </r>
        <r>
          <rPr>
            <sz val="9"/>
            <color indexed="81"/>
            <rFont val="Tahoma"/>
            <family val="2"/>
          </rPr>
          <t xml:space="preserve">
thêm 20gm</t>
        </r>
      </text>
    </comment>
    <comment ref="I2738" authorId="1" shapeId="0" xr:uid="{93D3935E-12DE-42E3-94AB-EDDD22146A68}">
      <text>
        <r>
          <rPr>
            <b/>
            <sz val="9"/>
            <color indexed="81"/>
            <rFont val="Tahoma"/>
            <family val="2"/>
          </rPr>
          <t>Admin:</t>
        </r>
        <r>
          <rPr>
            <sz val="9"/>
            <color indexed="81"/>
            <rFont val="Tahoma"/>
            <family val="2"/>
          </rPr>
          <t xml:space="preserve">
thêm 20cgm,15gm</t>
        </r>
      </text>
    </comment>
    <comment ref="I3307" authorId="1" shapeId="0" xr:uid="{353ED337-65F1-4DDB-BAAB-2D956F357E39}">
      <text>
        <r>
          <rPr>
            <b/>
            <sz val="9"/>
            <color indexed="81"/>
            <rFont val="Tahoma"/>
            <family val="2"/>
          </rPr>
          <t>Admin:</t>
        </r>
        <r>
          <rPr>
            <sz val="9"/>
            <color indexed="81"/>
            <rFont val="Tahoma"/>
            <family val="2"/>
          </rPr>
          <t xml:space="preserve">
thêm 29cgm</t>
        </r>
      </text>
    </comment>
    <comment ref="I3313" authorId="1" shapeId="0" xr:uid="{3F74FB1B-A605-4060-B1CC-EF97FE8EEF4C}">
      <text>
        <r>
          <rPr>
            <b/>
            <sz val="9"/>
            <color indexed="81"/>
            <rFont val="Tahoma"/>
            <family val="2"/>
          </rPr>
          <t>Admin:</t>
        </r>
        <r>
          <rPr>
            <sz val="9"/>
            <color indexed="81"/>
            <rFont val="Tahoma"/>
            <family val="2"/>
          </rPr>
          <t xml:space="preserve">
thêm 11cgm</t>
        </r>
      </text>
    </comment>
    <comment ref="I3317" authorId="1" shapeId="0" xr:uid="{DA623FE5-1495-46D6-92C3-209CB0001CDF}">
      <text>
        <r>
          <rPr>
            <b/>
            <sz val="9"/>
            <color indexed="81"/>
            <rFont val="Tahoma"/>
            <family val="2"/>
          </rPr>
          <t>Admin:</t>
        </r>
        <r>
          <rPr>
            <sz val="9"/>
            <color indexed="81"/>
            <rFont val="Tahoma"/>
            <family val="2"/>
          </rPr>
          <t xml:space="preserve">
thêm 3gm</t>
        </r>
      </text>
    </comment>
    <comment ref="I3320" authorId="1" shapeId="0" xr:uid="{8788773C-77F6-44DC-BDB2-82AD7502E8F9}">
      <text>
        <r>
          <rPr>
            <b/>
            <sz val="9"/>
            <color indexed="81"/>
            <rFont val="Tahoma"/>
            <family val="2"/>
          </rPr>
          <t>Admin:</t>
        </r>
        <r>
          <rPr>
            <sz val="9"/>
            <color indexed="81"/>
            <rFont val="Tahoma"/>
            <family val="2"/>
          </rPr>
          <t xml:space="preserve">
thêm 10gm</t>
        </r>
      </text>
    </comment>
    <comment ref="I3324" authorId="1" shapeId="0" xr:uid="{64762FC7-7CA9-4C22-9B1B-858FBBE3F04B}">
      <text>
        <r>
          <rPr>
            <b/>
            <sz val="9"/>
            <color indexed="81"/>
            <rFont val="Tahoma"/>
            <family val="2"/>
          </rPr>
          <t>Admin:</t>
        </r>
        <r>
          <rPr>
            <sz val="9"/>
            <color indexed="81"/>
            <rFont val="Tahoma"/>
            <family val="2"/>
          </rPr>
          <t xml:space="preserve">
thêm 6mnh,gtlx,gsg,4th,5cgm</t>
        </r>
      </text>
    </comment>
    <comment ref="I3340" authorId="1" shapeId="0" xr:uid="{2DFC7358-C8E5-4090-904E-9331E3F3FD3E}">
      <text>
        <r>
          <rPr>
            <b/>
            <sz val="9"/>
            <color indexed="81"/>
            <rFont val="Tahoma"/>
            <family val="2"/>
          </rPr>
          <t>Admin:</t>
        </r>
        <r>
          <rPr>
            <sz val="9"/>
            <color indexed="81"/>
            <rFont val="Tahoma"/>
            <family val="2"/>
          </rPr>
          <t xml:space="preserve">
thêm 12cgm</t>
        </r>
      </text>
    </comment>
    <comment ref="I3344" authorId="1" shapeId="0" xr:uid="{7269B377-B968-4C76-BDA7-4E192EBC1605}">
      <text>
        <r>
          <rPr>
            <b/>
            <sz val="9"/>
            <color indexed="81"/>
            <rFont val="Tahoma"/>
            <family val="2"/>
          </rPr>
          <t>Admin:</t>
        </r>
        <r>
          <rPr>
            <sz val="9"/>
            <color indexed="81"/>
            <rFont val="Tahoma"/>
            <family val="2"/>
          </rPr>
          <t xml:space="preserve">
thêm 30cgm</t>
        </r>
      </text>
    </comment>
    <comment ref="I3349" authorId="1" shapeId="0" xr:uid="{19B078F9-C985-467B-99B9-73D861F455BA}">
      <text>
        <r>
          <rPr>
            <b/>
            <sz val="9"/>
            <color indexed="81"/>
            <rFont val="Tahoma"/>
            <family val="2"/>
          </rPr>
          <t>Admin:</t>
        </r>
        <r>
          <rPr>
            <sz val="9"/>
            <color indexed="81"/>
            <rFont val="Tahoma"/>
            <family val="2"/>
          </rPr>
          <t xml:space="preserve">
thêm 10cgm</t>
        </r>
      </text>
    </comment>
    <comment ref="I3359" authorId="1" shapeId="0" xr:uid="{82A857A4-6713-4E59-85B9-EDE422A2ED5A}">
      <text>
        <r>
          <rPr>
            <b/>
            <sz val="9"/>
            <color indexed="81"/>
            <rFont val="Tahoma"/>
            <family val="2"/>
          </rPr>
          <t>Admin:</t>
        </r>
        <r>
          <rPr>
            <sz val="9"/>
            <color indexed="81"/>
            <rFont val="Tahoma"/>
            <family val="2"/>
          </rPr>
          <t xml:space="preserve">
thêm 14gsg,20gm,37cgm,26gl</t>
        </r>
      </text>
    </comment>
    <comment ref="I3364" authorId="1" shapeId="0" xr:uid="{C92857AC-AC13-4AB2-91D5-3F2D94655EEC}">
      <text>
        <r>
          <rPr>
            <b/>
            <sz val="9"/>
            <color indexed="81"/>
            <rFont val="Tahoma"/>
            <family val="2"/>
          </rPr>
          <t>Admin:</t>
        </r>
        <r>
          <rPr>
            <sz val="9"/>
            <color indexed="81"/>
            <rFont val="Tahoma"/>
            <family val="2"/>
          </rPr>
          <t xml:space="preserve">
thêm 10cgm</t>
        </r>
      </text>
    </comment>
    <comment ref="B3371" authorId="0" shapeId="0" xr:uid="{9D82442A-B1AB-429D-89FB-62C2B8984B9C}">
      <text>
        <r>
          <rPr>
            <b/>
            <sz val="9"/>
            <color indexed="81"/>
            <rFont val="Tahoma"/>
            <family val="2"/>
          </rPr>
          <t>ADMIN:
trùng po, tạo po mới</t>
        </r>
      </text>
    </comment>
    <comment ref="I3382" authorId="1" shapeId="0" xr:uid="{F941FDE4-E8F1-47FC-B537-E193FEC4BE89}">
      <text>
        <r>
          <rPr>
            <b/>
            <sz val="9"/>
            <color indexed="81"/>
            <rFont val="Tahoma"/>
            <family val="2"/>
          </rPr>
          <t>Admin:</t>
        </r>
        <r>
          <rPr>
            <sz val="9"/>
            <color indexed="81"/>
            <rFont val="Tahoma"/>
            <family val="2"/>
          </rPr>
          <t xml:space="preserve">
thêm 6gl,10cgm,7mnh,10gm</t>
        </r>
      </text>
    </comment>
    <comment ref="I3387" authorId="1" shapeId="0" xr:uid="{DD57B856-C1F7-4325-850A-9F25BBE8CC5F}">
      <text>
        <r>
          <rPr>
            <b/>
            <sz val="9"/>
            <color indexed="81"/>
            <rFont val="Tahoma"/>
            <family val="2"/>
          </rPr>
          <t>Admin:</t>
        </r>
        <r>
          <rPr>
            <sz val="9"/>
            <color indexed="81"/>
            <rFont val="Tahoma"/>
            <family val="2"/>
          </rPr>
          <t xml:space="preserve">
thêm 9gm,10cn</t>
        </r>
      </text>
    </comment>
    <comment ref="I3417" authorId="1" shapeId="0" xr:uid="{B73497AC-FBE8-471E-AACA-7AAB887CEA87}">
      <text>
        <r>
          <rPr>
            <b/>
            <sz val="9"/>
            <color indexed="81"/>
            <rFont val="Tahoma"/>
            <family val="2"/>
          </rPr>
          <t>Admin:</t>
        </r>
        <r>
          <rPr>
            <sz val="9"/>
            <color indexed="81"/>
            <rFont val="Tahoma"/>
            <family val="2"/>
          </rPr>
          <t xml:space="preserve">
thêm 10cc</t>
        </r>
      </text>
    </comment>
    <comment ref="I3420" authorId="1" shapeId="0" xr:uid="{5C3671DD-5AB6-4765-BBEB-4B6496545F5F}">
      <text>
        <r>
          <rPr>
            <b/>
            <sz val="9"/>
            <color indexed="81"/>
            <rFont val="Tahoma"/>
            <family val="2"/>
          </rPr>
          <t>Admin:</t>
        </r>
        <r>
          <rPr>
            <sz val="9"/>
            <color indexed="81"/>
            <rFont val="Tahoma"/>
            <family val="2"/>
          </rPr>
          <t xml:space="preserve">
thêm 30cgm</t>
        </r>
      </text>
    </comment>
    <comment ref="I3422" authorId="1" shapeId="0" xr:uid="{80057645-7D76-498D-9FB9-F9F8ADB77335}">
      <text>
        <r>
          <rPr>
            <b/>
            <sz val="9"/>
            <color indexed="81"/>
            <rFont val="Tahoma"/>
            <family val="2"/>
          </rPr>
          <t>Admin:</t>
        </r>
        <r>
          <rPr>
            <sz val="9"/>
            <color indexed="81"/>
            <rFont val="Tahoma"/>
            <family val="2"/>
          </rPr>
          <t xml:space="preserve">
thêm 35cgm,15gl</t>
        </r>
      </text>
    </comment>
    <comment ref="I3425" authorId="1" shapeId="0" xr:uid="{CA380E0B-E863-4777-A368-A7555708D519}">
      <text>
        <r>
          <rPr>
            <b/>
            <sz val="9"/>
            <color indexed="81"/>
            <rFont val="Tahoma"/>
            <family val="2"/>
          </rPr>
          <t>Admin:</t>
        </r>
        <r>
          <rPr>
            <sz val="9"/>
            <color indexed="81"/>
            <rFont val="Tahoma"/>
            <family val="2"/>
          </rPr>
          <t xml:space="preserve">
thêm 10cgm</t>
        </r>
      </text>
    </comment>
    <comment ref="I3429" authorId="1" shapeId="0" xr:uid="{F9AEFB20-FA74-42FF-9E2C-E3738DD7CB17}">
      <text>
        <r>
          <rPr>
            <b/>
            <sz val="9"/>
            <color indexed="81"/>
            <rFont val="Tahoma"/>
            <family val="2"/>
          </rPr>
          <t>Admin:</t>
        </r>
        <r>
          <rPr>
            <sz val="9"/>
            <color indexed="81"/>
            <rFont val="Tahoma"/>
            <family val="2"/>
          </rPr>
          <t xml:space="preserve">
thêm 10cgm,17gl</t>
        </r>
      </text>
    </comment>
    <comment ref="I3432" authorId="1" shapeId="0" xr:uid="{EA1AFE4F-C05A-4CFF-8710-2EED02A82897}">
      <text>
        <r>
          <rPr>
            <b/>
            <sz val="9"/>
            <color indexed="81"/>
            <rFont val="Tahoma"/>
            <family val="2"/>
          </rPr>
          <t>Admin:</t>
        </r>
        <r>
          <rPr>
            <sz val="9"/>
            <color indexed="81"/>
            <rFont val="Tahoma"/>
            <family val="2"/>
          </rPr>
          <t xml:space="preserve">
thêm 6gl</t>
        </r>
      </text>
    </comment>
    <comment ref="I3436" authorId="1" shapeId="0" xr:uid="{E9A4B32D-B95C-4838-BD96-7535DB579028}">
      <text>
        <r>
          <rPr>
            <b/>
            <sz val="9"/>
            <color indexed="81"/>
            <rFont val="Tahoma"/>
            <family val="2"/>
          </rPr>
          <t>Admin:</t>
        </r>
        <r>
          <rPr>
            <sz val="9"/>
            <color indexed="81"/>
            <rFont val="Tahoma"/>
            <family val="2"/>
          </rPr>
          <t xml:space="preserve">
thêm 5gm</t>
        </r>
      </text>
    </comment>
    <comment ref="I3473" authorId="0" shapeId="0" xr:uid="{2BEF5D34-7A1A-4FDA-AF21-D0337E23F69A}">
      <text>
        <r>
          <rPr>
            <b/>
            <sz val="9"/>
            <color indexed="81"/>
            <rFont val="Tahoma"/>
            <family val="2"/>
          </rPr>
          <t>ADMIN:</t>
        </r>
        <r>
          <rPr>
            <sz val="9"/>
            <color indexed="81"/>
            <rFont val="Tahoma"/>
            <family val="2"/>
          </rPr>
          <t xml:space="preserve">
thêm 6gm, 13cgm</t>
        </r>
      </text>
    </comment>
    <comment ref="I3497" authorId="0" shapeId="0" xr:uid="{DE441D5E-73E8-423A-9265-A31B33F45016}">
      <text>
        <r>
          <rPr>
            <b/>
            <sz val="9"/>
            <color indexed="81"/>
            <rFont val="Tahoma"/>
            <family val="2"/>
          </rPr>
          <t>ADMIN:</t>
        </r>
        <r>
          <rPr>
            <sz val="9"/>
            <color indexed="81"/>
            <rFont val="Tahoma"/>
            <family val="2"/>
          </rPr>
          <t xml:space="preserve">
thêm 16cgm</t>
        </r>
      </text>
    </comment>
    <comment ref="B3578" authorId="0" shapeId="0" xr:uid="{EE18F9EB-9090-4A88-8301-B64A42B887DE}">
      <text>
        <r>
          <rPr>
            <b/>
            <sz val="9"/>
            <color indexed="81"/>
            <rFont val="Tahoma"/>
            <family val="2"/>
          </rPr>
          <t>ADMIN:</t>
        </r>
        <r>
          <rPr>
            <sz val="9"/>
            <color indexed="81"/>
            <rFont val="Tahoma"/>
            <family val="2"/>
          </rPr>
          <t xml:space="preserve">
trùng po, tạo po mới</t>
        </r>
      </text>
    </comment>
    <comment ref="B3586" authorId="0" shapeId="0" xr:uid="{3C65F85D-D2A9-4DF1-BD68-15A2A155307F}">
      <text>
        <r>
          <rPr>
            <b/>
            <sz val="9"/>
            <color indexed="81"/>
            <rFont val="Tahoma"/>
            <family val="2"/>
          </rPr>
          <t>ADMIN:</t>
        </r>
        <r>
          <rPr>
            <sz val="9"/>
            <color indexed="81"/>
            <rFont val="Tahoma"/>
            <family val="2"/>
          </rPr>
          <t xml:space="preserve">
trùng po
</t>
        </r>
      </text>
    </comment>
    <comment ref="B3613" authorId="0" shapeId="0" xr:uid="{E7764421-5ABD-403F-9B14-632D3A5392D6}">
      <text>
        <r>
          <rPr>
            <b/>
            <sz val="9"/>
            <color indexed="81"/>
            <rFont val="Tahoma"/>
            <family val="2"/>
          </rPr>
          <t>ADMIN:</t>
        </r>
        <r>
          <rPr>
            <sz val="9"/>
            <color indexed="81"/>
            <rFont val="Tahoma"/>
            <family val="2"/>
          </rPr>
          <t xml:space="preserve">
trùng po</t>
        </r>
      </text>
    </comment>
    <comment ref="B3661" authorId="0" shapeId="0" xr:uid="{4296B737-DFD7-4B6C-A823-AD6BF11F4F91}">
      <text>
        <r>
          <rPr>
            <b/>
            <sz val="9"/>
            <color indexed="81"/>
            <rFont val="Tahoma"/>
            <family val="2"/>
          </rPr>
          <t>ADMIN:</t>
        </r>
        <r>
          <rPr>
            <sz val="9"/>
            <color indexed="81"/>
            <rFont val="Tahoma"/>
            <family val="2"/>
          </rPr>
          <t xml:space="preserve">
trung po, tạo po mới</t>
        </r>
      </text>
    </comment>
    <comment ref="B3668" authorId="0" shapeId="0" xr:uid="{EF6D26B0-F514-42BA-864A-C6CCAC0EC7C8}">
      <text>
        <r>
          <rPr>
            <b/>
            <sz val="9"/>
            <color indexed="81"/>
            <rFont val="Tahoma"/>
            <family val="2"/>
          </rPr>
          <t>ADMIN:</t>
        </r>
        <r>
          <rPr>
            <sz val="9"/>
            <color indexed="81"/>
            <rFont val="Tahoma"/>
            <family val="2"/>
          </rPr>
          <t xml:space="preserve">
trùng po, tạo po mới</t>
        </r>
      </text>
    </comment>
    <comment ref="I3682" authorId="0" shapeId="0" xr:uid="{BE4D781D-76DA-43E3-BD65-8156EBAD0F4E}">
      <text>
        <r>
          <rPr>
            <b/>
            <sz val="9"/>
            <color indexed="81"/>
            <rFont val="Tahoma"/>
            <family val="2"/>
          </rPr>
          <t>ADMIN:</t>
        </r>
        <r>
          <rPr>
            <sz val="9"/>
            <color indexed="81"/>
            <rFont val="Tahoma"/>
            <family val="2"/>
          </rPr>
          <t xml:space="preserve">
thêm 5gm</t>
        </r>
      </text>
    </comment>
    <comment ref="I3738" authorId="0" shapeId="0" xr:uid="{56DDAF3D-E826-435C-A746-142314395479}">
      <text>
        <r>
          <rPr>
            <b/>
            <sz val="9"/>
            <color indexed="81"/>
            <rFont val="Tahoma"/>
            <family val="2"/>
          </rPr>
          <t>ADMIN:</t>
        </r>
        <r>
          <rPr>
            <sz val="9"/>
            <color indexed="81"/>
            <rFont val="Tahoma"/>
            <family val="2"/>
          </rPr>
          <t xml:space="preserve">
THÊM 12GM</t>
        </r>
      </text>
    </comment>
    <comment ref="I3742" authorId="0" shapeId="0" xr:uid="{0803E3DB-5202-498B-B6EC-513EECA6B41B}">
      <text>
        <r>
          <rPr>
            <b/>
            <sz val="9"/>
            <color indexed="81"/>
            <rFont val="Tahoma"/>
            <family val="2"/>
          </rPr>
          <t>ADMIN:</t>
        </r>
        <r>
          <rPr>
            <sz val="9"/>
            <color indexed="81"/>
            <rFont val="Tahoma"/>
            <family val="2"/>
          </rPr>
          <t xml:space="preserve">
THÊM 8GM,15GL,15GSG,10CC</t>
        </r>
      </text>
    </comment>
    <comment ref="I3749" authorId="0" shapeId="0" xr:uid="{438C08B1-0553-4D13-9D78-9E4C536D4A64}">
      <text>
        <r>
          <rPr>
            <b/>
            <sz val="9"/>
            <color indexed="81"/>
            <rFont val="Tahoma"/>
            <family val="2"/>
          </rPr>
          <t>ADMIN:</t>
        </r>
        <r>
          <rPr>
            <sz val="9"/>
            <color indexed="81"/>
            <rFont val="Tahoma"/>
            <family val="2"/>
          </rPr>
          <t xml:space="preserve">
THÊM 30GTLX,10CC,10GL</t>
        </r>
      </text>
    </comment>
    <comment ref="I3754" authorId="0" shapeId="0" xr:uid="{80F780AF-CD8C-4C17-91AB-9656514CD040}">
      <text>
        <r>
          <rPr>
            <b/>
            <sz val="9"/>
            <color indexed="81"/>
            <rFont val="Tahoma"/>
            <family val="2"/>
          </rPr>
          <t>ADMIN:</t>
        </r>
        <r>
          <rPr>
            <sz val="9"/>
            <color indexed="81"/>
            <rFont val="Tahoma"/>
            <family val="2"/>
          </rPr>
          <t xml:space="preserve">
THÊM 10GM</t>
        </r>
      </text>
    </comment>
    <comment ref="I3783" authorId="0" shapeId="0" xr:uid="{C8C06B55-05FF-4DA7-B2DF-050D18FC77E6}">
      <text>
        <r>
          <rPr>
            <b/>
            <sz val="9"/>
            <color indexed="81"/>
            <rFont val="Tahoma"/>
            <family val="2"/>
          </rPr>
          <t>ADMIN:</t>
        </r>
        <r>
          <rPr>
            <sz val="9"/>
            <color indexed="81"/>
            <rFont val="Tahoma"/>
            <family val="2"/>
          </rPr>
          <t xml:space="preserve">
THÊM 5TH,1CGM, 22GM,1GTLX</t>
        </r>
      </text>
    </comment>
    <comment ref="I3804" authorId="0" shapeId="0" xr:uid="{74876EDE-09F1-43A0-8B02-21DF2E654D03}">
      <text>
        <r>
          <rPr>
            <b/>
            <sz val="9"/>
            <color indexed="81"/>
            <rFont val="Tahoma"/>
            <family val="2"/>
          </rPr>
          <t>ADMIN:</t>
        </r>
        <r>
          <rPr>
            <sz val="9"/>
            <color indexed="81"/>
            <rFont val="Tahoma"/>
            <family val="2"/>
          </rPr>
          <t xml:space="preserve">
THÊM 4CGM,18GM</t>
        </r>
      </text>
    </comment>
    <comment ref="I3817" authorId="0" shapeId="0" xr:uid="{B0C53522-EA23-4813-B7BF-EA88223802CF}">
      <text>
        <r>
          <rPr>
            <b/>
            <sz val="9"/>
            <color indexed="81"/>
            <rFont val="Tahoma"/>
            <family val="2"/>
          </rPr>
          <t>ADMIN:</t>
        </r>
        <r>
          <rPr>
            <sz val="9"/>
            <color indexed="81"/>
            <rFont val="Tahoma"/>
            <family val="2"/>
          </rPr>
          <t xml:space="preserve">
THÊM 20GM</t>
        </r>
      </text>
    </comment>
    <comment ref="I3833" authorId="0" shapeId="0" xr:uid="{BAC60BA2-3DA1-4448-856C-75A4C0A316F0}">
      <text>
        <r>
          <rPr>
            <b/>
            <sz val="9"/>
            <color indexed="81"/>
            <rFont val="Tahoma"/>
            <family val="2"/>
          </rPr>
          <t>ADMIN:</t>
        </r>
        <r>
          <rPr>
            <sz val="9"/>
            <color indexed="81"/>
            <rFont val="Tahoma"/>
            <family val="2"/>
          </rPr>
          <t xml:space="preserve">
THÊM 10CC,10TH, 25GM</t>
        </r>
      </text>
    </comment>
    <comment ref="B3865" authorId="0" shapeId="0" xr:uid="{BEA1F4CC-28D2-4F16-98FE-95396AB4ED0C}">
      <text>
        <r>
          <rPr>
            <b/>
            <sz val="9"/>
            <color indexed="81"/>
            <rFont val="Tahoma"/>
            <family val="2"/>
          </rPr>
          <t>ADMIN:</t>
        </r>
        <r>
          <rPr>
            <sz val="9"/>
            <color indexed="81"/>
            <rFont val="Tahoma"/>
            <family val="2"/>
          </rPr>
          <t xml:space="preserve">
TRÙNG PO, TẠO PO MỚI</t>
        </r>
      </text>
    </comment>
    <comment ref="B4083" authorId="0" shapeId="0" xr:uid="{3E2577E6-9982-4AC1-A0F3-39AEC76C7D98}">
      <text>
        <r>
          <rPr>
            <b/>
            <sz val="9"/>
            <color indexed="81"/>
            <rFont val="Tahoma"/>
            <family val="2"/>
          </rPr>
          <t>ADMIN:</t>
        </r>
        <r>
          <rPr>
            <sz val="9"/>
            <color indexed="81"/>
            <rFont val="Tahoma"/>
            <family val="2"/>
          </rPr>
          <t xml:space="preserve">
TRÙNG GIAO NGÀY 27/1, TẠO PO MỚI</t>
        </r>
      </text>
    </comment>
    <comment ref="I4083" authorId="0" shapeId="0" xr:uid="{3DE5AFA6-63B7-4624-ACA0-0EF9EDD2718E}">
      <text>
        <r>
          <rPr>
            <b/>
            <sz val="9"/>
            <color indexed="81"/>
            <rFont val="Tahoma"/>
            <family val="2"/>
          </rPr>
          <t>ADMIN:</t>
        </r>
        <r>
          <rPr>
            <sz val="9"/>
            <color indexed="81"/>
            <rFont val="Tahoma"/>
            <family val="2"/>
          </rPr>
          <t xml:space="preserve">
thêm 25gm,50cgm</t>
        </r>
      </text>
    </comment>
    <comment ref="I4087" authorId="0" shapeId="0" xr:uid="{7FFA3837-6DC3-415B-95D0-5923EB745024}">
      <text>
        <r>
          <rPr>
            <b/>
            <sz val="9"/>
            <color indexed="81"/>
            <rFont val="Tahoma"/>
            <family val="2"/>
          </rPr>
          <t>ADMIN:</t>
        </r>
        <r>
          <rPr>
            <sz val="9"/>
            <color indexed="81"/>
            <rFont val="Tahoma"/>
            <family val="2"/>
          </rPr>
          <t xml:space="preserve">
thêm 20cgm</t>
        </r>
      </text>
    </comment>
    <comment ref="I4097" authorId="0" shapeId="0" xr:uid="{0D24C24E-9E67-49F2-A67A-A4D9236A36D2}">
      <text>
        <r>
          <rPr>
            <b/>
            <sz val="9"/>
            <color indexed="81"/>
            <rFont val="Tahoma"/>
            <family val="2"/>
          </rPr>
          <t>ADMIN:</t>
        </r>
        <r>
          <rPr>
            <sz val="9"/>
            <color indexed="81"/>
            <rFont val="Tahoma"/>
            <family val="2"/>
          </rPr>
          <t xml:space="preserve">
thêm 2b68</t>
        </r>
      </text>
    </comment>
    <comment ref="I4105" authorId="0" shapeId="0" xr:uid="{43862A9F-6CFA-4B2F-91A2-533F3F2F5E5E}">
      <text>
        <r>
          <rPr>
            <b/>
            <sz val="9"/>
            <color indexed="81"/>
            <rFont val="Tahoma"/>
            <family val="2"/>
          </rPr>
          <t>ADMIN:</t>
        </r>
        <r>
          <rPr>
            <sz val="9"/>
            <color indexed="81"/>
            <rFont val="Tahoma"/>
            <family val="2"/>
          </rPr>
          <t xml:space="preserve">
thêm 7cgm,27gm</t>
        </r>
      </text>
    </comment>
    <comment ref="I4150" authorId="0" shapeId="0" xr:uid="{A35FC959-A843-41B9-B040-40C139F39AE9}">
      <text>
        <r>
          <rPr>
            <b/>
            <sz val="9"/>
            <color indexed="81"/>
            <rFont val="Tahoma"/>
            <family val="2"/>
          </rPr>
          <t>ADMIN:</t>
        </r>
        <r>
          <rPr>
            <sz val="9"/>
            <color indexed="81"/>
            <rFont val="Tahoma"/>
            <family val="2"/>
          </rPr>
          <t xml:space="preserve">
thêm 7cgm,13gm</t>
        </r>
      </text>
    </comment>
    <comment ref="I4163" authorId="0" shapeId="0" xr:uid="{0556C4CE-7FEA-4E42-A0B5-F34350E07414}">
      <text>
        <r>
          <rPr>
            <b/>
            <sz val="9"/>
            <color indexed="81"/>
            <rFont val="Tahoma"/>
            <family val="2"/>
          </rPr>
          <t>ADMIN:</t>
        </r>
        <r>
          <rPr>
            <sz val="9"/>
            <color indexed="81"/>
            <rFont val="Tahoma"/>
            <family val="2"/>
          </rPr>
          <t xml:space="preserve">
thêm 6gm</t>
        </r>
      </text>
    </comment>
    <comment ref="I4171" authorId="0" shapeId="0" xr:uid="{CF58BDA0-7DBC-4D80-AD3D-6F5754ADFF8C}">
      <text>
        <r>
          <rPr>
            <b/>
            <sz val="9"/>
            <color indexed="81"/>
            <rFont val="Tahoma"/>
            <family val="2"/>
          </rPr>
          <t>ADMIN:</t>
        </r>
        <r>
          <rPr>
            <sz val="9"/>
            <color indexed="81"/>
            <rFont val="Tahoma"/>
            <family val="2"/>
          </rPr>
          <t xml:space="preserve">
thêm 7gm</t>
        </r>
      </text>
    </comment>
    <comment ref="I4183" authorId="0" shapeId="0" xr:uid="{3207BED9-8514-4AE2-B022-5FF7590EA200}">
      <text>
        <r>
          <rPr>
            <b/>
            <sz val="9"/>
            <color indexed="81"/>
            <rFont val="Tahoma"/>
            <family val="2"/>
          </rPr>
          <t>ADMIN:</t>
        </r>
        <r>
          <rPr>
            <sz val="9"/>
            <color indexed="81"/>
            <rFont val="Tahoma"/>
            <family val="2"/>
          </rPr>
          <t xml:space="preserve">
thêm 10cgm,5gm,5gtlx</t>
        </r>
      </text>
    </comment>
    <comment ref="I4188" authorId="0" shapeId="0" xr:uid="{B8985BA4-F5A4-4AD6-80AB-5E2AC3879899}">
      <text>
        <r>
          <rPr>
            <b/>
            <sz val="9"/>
            <color indexed="81"/>
            <rFont val="Tahoma"/>
            <family val="2"/>
          </rPr>
          <t>ADMIN:</t>
        </r>
        <r>
          <rPr>
            <sz val="9"/>
            <color indexed="81"/>
            <rFont val="Tahoma"/>
            <family val="2"/>
          </rPr>
          <t xml:space="preserve">
thêm 32cgm</t>
        </r>
      </text>
    </comment>
    <comment ref="I4259" authorId="0" shapeId="0" xr:uid="{B7AF78BF-E937-40AE-B90E-BE90D9CA76D6}">
      <text>
        <r>
          <rPr>
            <b/>
            <sz val="9"/>
            <color indexed="81"/>
            <rFont val="Tahoma"/>
            <family val="2"/>
          </rPr>
          <t>ADMIN:</t>
        </r>
        <r>
          <rPr>
            <sz val="9"/>
            <color indexed="81"/>
            <rFont val="Tahoma"/>
            <family val="2"/>
          </rPr>
          <t xml:space="preserve">
THÊM 10MNH</t>
        </r>
      </text>
    </comment>
    <comment ref="I4332" authorId="0" shapeId="0" xr:uid="{5DACC308-2D0F-4562-8506-09B97E327741}">
      <text>
        <r>
          <rPr>
            <b/>
            <sz val="9"/>
            <color indexed="81"/>
            <rFont val="Tahoma"/>
            <family val="2"/>
          </rPr>
          <t>ADMIN:</t>
        </r>
        <r>
          <rPr>
            <sz val="9"/>
            <color indexed="81"/>
            <rFont val="Tahoma"/>
            <family val="2"/>
          </rPr>
          <t xml:space="preserve">
THÊM 5CGM,5GM</t>
        </r>
      </text>
    </comment>
    <comment ref="I4347" authorId="0" shapeId="0" xr:uid="{389D8D9D-0CA5-4792-ABF9-2EA107E0016A}">
      <text>
        <r>
          <rPr>
            <b/>
            <sz val="9"/>
            <color indexed="81"/>
            <rFont val="Tahoma"/>
            <family val="2"/>
          </rPr>
          <t>ADMIN:</t>
        </r>
        <r>
          <rPr>
            <sz val="9"/>
            <color indexed="81"/>
            <rFont val="Tahoma"/>
            <family val="2"/>
          </rPr>
          <t xml:space="preserve">
THÊM 8GM</t>
        </r>
      </text>
    </comment>
    <comment ref="I4372" authorId="0" shapeId="0" xr:uid="{8B84BFFD-DA0B-46EF-94C8-D90DA7290A74}">
      <text>
        <r>
          <rPr>
            <b/>
            <sz val="9"/>
            <color indexed="81"/>
            <rFont val="Tahoma"/>
            <family val="2"/>
          </rPr>
          <t>ADMIN:</t>
        </r>
        <r>
          <rPr>
            <sz val="9"/>
            <color indexed="81"/>
            <rFont val="Tahoma"/>
            <family val="2"/>
          </rPr>
          <t xml:space="preserve">
thêm 10gm</t>
        </r>
      </text>
    </comment>
    <comment ref="I4387" authorId="0" shapeId="0" xr:uid="{B663BE03-7461-49DE-BC1E-B527803CDF70}">
      <text>
        <r>
          <rPr>
            <b/>
            <sz val="9"/>
            <color indexed="81"/>
            <rFont val="Tahoma"/>
            <family val="2"/>
          </rPr>
          <t>ADMIN:</t>
        </r>
        <r>
          <rPr>
            <sz val="9"/>
            <color indexed="81"/>
            <rFont val="Tahoma"/>
            <family val="2"/>
          </rPr>
          <t xml:space="preserve">
thêm 10gm</t>
        </r>
      </text>
    </comment>
    <comment ref="I4397" authorId="0" shapeId="0" xr:uid="{E2169309-34B1-43DC-92E0-527B64C22BBE}">
      <text>
        <r>
          <rPr>
            <b/>
            <sz val="9"/>
            <color indexed="81"/>
            <rFont val="Tahoma"/>
            <family val="2"/>
          </rPr>
          <t>ADMIN:</t>
        </r>
        <r>
          <rPr>
            <sz val="9"/>
            <color indexed="81"/>
            <rFont val="Tahoma"/>
            <family val="2"/>
          </rPr>
          <t xml:space="preserve">
thêm 6gm</t>
        </r>
      </text>
    </comment>
    <comment ref="I4401" authorId="0" shapeId="0" xr:uid="{0322A02A-5CF7-4F3A-8CFF-9A382E7BCA9B}">
      <text>
        <r>
          <rPr>
            <b/>
            <sz val="9"/>
            <color indexed="81"/>
            <rFont val="Tahoma"/>
            <family val="2"/>
          </rPr>
          <t>ADMIN:</t>
        </r>
        <r>
          <rPr>
            <sz val="9"/>
            <color indexed="81"/>
            <rFont val="Tahoma"/>
            <family val="2"/>
          </rPr>
          <t xml:space="preserve">
thêm 16gm</t>
        </r>
      </text>
    </comment>
    <comment ref="I4419" authorId="0" shapeId="0" xr:uid="{1280953C-54AE-4D87-A5A6-BC56617083BC}">
      <text>
        <r>
          <rPr>
            <b/>
            <sz val="9"/>
            <color indexed="81"/>
            <rFont val="Tahoma"/>
            <charset val="1"/>
          </rPr>
          <t>ADMIN:</t>
        </r>
        <r>
          <rPr>
            <sz val="9"/>
            <color indexed="81"/>
            <rFont val="Tahoma"/>
            <charset val="1"/>
          </rPr>
          <t xml:space="preserve">
thêm 13cgm,20gm</t>
        </r>
      </text>
    </comment>
    <comment ref="I4423" authorId="0" shapeId="0" xr:uid="{6586DD34-AA12-4BE4-AB39-C638917053A5}">
      <text>
        <r>
          <rPr>
            <b/>
            <sz val="9"/>
            <color indexed="81"/>
            <rFont val="Tahoma"/>
            <charset val="1"/>
          </rPr>
          <t>ADMIN:</t>
        </r>
        <r>
          <rPr>
            <sz val="9"/>
            <color indexed="81"/>
            <rFont val="Tahoma"/>
            <charset val="1"/>
          </rPr>
          <t xml:space="preserve">
thêm 14gm,17cgm</t>
        </r>
      </text>
    </comment>
    <comment ref="I4457" authorId="0" shapeId="0" xr:uid="{6A3B4962-1F5B-4CBB-9FA6-83AFA9D4A50A}">
      <text>
        <r>
          <rPr>
            <b/>
            <sz val="9"/>
            <color indexed="81"/>
            <rFont val="Tahoma"/>
            <charset val="1"/>
          </rPr>
          <t>ADMIN:</t>
        </r>
        <r>
          <rPr>
            <sz val="9"/>
            <color indexed="81"/>
            <rFont val="Tahoma"/>
            <charset val="1"/>
          </rPr>
          <t xml:space="preserve">
thêm 10gm,10cgm,5gl,5gsg</t>
        </r>
      </text>
    </comment>
    <comment ref="I4661" authorId="0" shapeId="0" xr:uid="{233C3D54-2950-4FDA-B51A-326773C62935}">
      <text>
        <r>
          <rPr>
            <b/>
            <sz val="9"/>
            <color indexed="81"/>
            <rFont val="Tahoma"/>
            <charset val="1"/>
          </rPr>
          <t>ADMIN:</t>
        </r>
        <r>
          <rPr>
            <sz val="9"/>
            <color indexed="81"/>
            <rFont val="Tahoma"/>
            <charset val="1"/>
          </rPr>
          <t xml:space="preserve">
THÊM 13GM</t>
        </r>
      </text>
    </comment>
    <comment ref="I4665" authorId="0" shapeId="0" xr:uid="{51085029-028F-4E6C-BA0C-61F5BEE77C65}">
      <text>
        <r>
          <rPr>
            <b/>
            <sz val="9"/>
            <color indexed="81"/>
            <rFont val="Tahoma"/>
            <charset val="1"/>
          </rPr>
          <t>ADMIN:</t>
        </r>
        <r>
          <rPr>
            <sz val="9"/>
            <color indexed="81"/>
            <rFont val="Tahoma"/>
            <charset val="1"/>
          </rPr>
          <t xml:space="preserve">
thêm 10cgm</t>
        </r>
      </text>
    </comment>
    <comment ref="I4683" authorId="0" shapeId="0" xr:uid="{0CADF96F-2FE0-476F-862D-03A620DAB9F6}">
      <text>
        <r>
          <rPr>
            <b/>
            <sz val="9"/>
            <color indexed="81"/>
            <rFont val="Tahoma"/>
            <charset val="1"/>
          </rPr>
          <t>ADMIN:</t>
        </r>
        <r>
          <rPr>
            <sz val="9"/>
            <color indexed="81"/>
            <rFont val="Tahoma"/>
            <charset val="1"/>
          </rPr>
          <t xml:space="preserve">
thêm 10cgm,20gm</t>
        </r>
      </text>
    </comment>
    <comment ref="I4702" authorId="0" shapeId="0" xr:uid="{03DFBAEC-DD39-4DFA-A169-0097C52736B3}">
      <text>
        <r>
          <rPr>
            <b/>
            <sz val="9"/>
            <color indexed="81"/>
            <rFont val="Tahoma"/>
            <charset val="1"/>
          </rPr>
          <t>ADMIN:</t>
        </r>
        <r>
          <rPr>
            <sz val="9"/>
            <color indexed="81"/>
            <rFont val="Tahoma"/>
            <charset val="1"/>
          </rPr>
          <t xml:space="preserve">
thêm 38cgm,30gm,20gsg,10gl</t>
        </r>
      </text>
    </comment>
    <comment ref="I4715" authorId="0" shapeId="0" xr:uid="{F9AC3823-B6D4-4E57-B635-713E3F9D642E}">
      <text>
        <r>
          <rPr>
            <b/>
            <sz val="9"/>
            <color indexed="81"/>
            <rFont val="Tahoma"/>
            <charset val="1"/>
          </rPr>
          <t>ADMIN:</t>
        </r>
        <r>
          <rPr>
            <sz val="9"/>
            <color indexed="81"/>
            <rFont val="Tahoma"/>
            <charset val="1"/>
          </rPr>
          <t xml:space="preserve">
thêm 8cgm,12gm, 5mnh,5cc</t>
        </r>
      </text>
    </comment>
    <comment ref="I4720" authorId="0" shapeId="0" xr:uid="{577E4C80-C523-42B3-B125-75B85AF6C963}">
      <text>
        <r>
          <rPr>
            <b/>
            <sz val="9"/>
            <color indexed="81"/>
            <rFont val="Tahoma"/>
            <charset val="1"/>
          </rPr>
          <t>ADMIN:</t>
        </r>
        <r>
          <rPr>
            <sz val="9"/>
            <color indexed="81"/>
            <rFont val="Tahoma"/>
            <charset val="1"/>
          </rPr>
          <t xml:space="preserve">
thêm 8cgm</t>
        </r>
      </text>
    </comment>
    <comment ref="I4723" authorId="0" shapeId="0" xr:uid="{AFD6E6BE-8E6F-48E1-8899-1852056668AC}">
      <text>
        <r>
          <rPr>
            <b/>
            <sz val="9"/>
            <color indexed="81"/>
            <rFont val="Tahoma"/>
            <charset val="1"/>
          </rPr>
          <t>ADMIN:</t>
        </r>
        <r>
          <rPr>
            <sz val="9"/>
            <color indexed="81"/>
            <rFont val="Tahoma"/>
            <charset val="1"/>
          </rPr>
          <t xml:space="preserve">
thêm 6cgm,3gm</t>
        </r>
      </text>
    </comment>
    <comment ref="I4744" authorId="0" shapeId="0" xr:uid="{408DD24B-B0B6-406D-BC1F-E184AA67173F}">
      <text>
        <r>
          <rPr>
            <b/>
            <sz val="9"/>
            <color indexed="81"/>
            <rFont val="Tahoma"/>
            <charset val="1"/>
          </rPr>
          <t>ADMIN:</t>
        </r>
        <r>
          <rPr>
            <sz val="9"/>
            <color indexed="81"/>
            <rFont val="Tahoma"/>
            <charset val="1"/>
          </rPr>
          <t xml:space="preserve">
thêm 10cgm,6gm</t>
        </r>
      </text>
    </comment>
    <comment ref="I4748" authorId="0" shapeId="0" xr:uid="{C49FF2AD-AD91-4177-84EE-C09AB4E0B985}">
      <text>
        <r>
          <rPr>
            <b/>
            <sz val="9"/>
            <color indexed="81"/>
            <rFont val="Tahoma"/>
            <charset val="1"/>
          </rPr>
          <t>ADMIN:</t>
        </r>
        <r>
          <rPr>
            <sz val="9"/>
            <color indexed="81"/>
            <rFont val="Tahoma"/>
            <charset val="1"/>
          </rPr>
          <t xml:space="preserve">
thêm 30cgm</t>
        </r>
      </text>
    </comment>
    <comment ref="I4761" authorId="0" shapeId="0" xr:uid="{38370276-2447-4492-B554-EF6C6B7527BA}">
      <text>
        <r>
          <rPr>
            <b/>
            <sz val="9"/>
            <color indexed="81"/>
            <rFont val="Tahoma"/>
            <charset val="1"/>
          </rPr>
          <t>ADMIN:</t>
        </r>
        <r>
          <rPr>
            <sz val="9"/>
            <color indexed="81"/>
            <rFont val="Tahoma"/>
            <charset val="1"/>
          </rPr>
          <t xml:space="preserve">
thêm 9mnh,30cgm</t>
        </r>
      </text>
    </comment>
    <comment ref="I4771" authorId="0" shapeId="0" xr:uid="{AE9B1E35-760E-4A97-B55F-7EEF608A7223}">
      <text>
        <r>
          <rPr>
            <b/>
            <sz val="9"/>
            <color indexed="81"/>
            <rFont val="Tahoma"/>
            <charset val="1"/>
          </rPr>
          <t>ADMIN:</t>
        </r>
        <r>
          <rPr>
            <sz val="9"/>
            <color indexed="81"/>
            <rFont val="Tahoma"/>
            <charset val="1"/>
          </rPr>
          <t xml:space="preserve">
thêm 5gm</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9C1E4C4-C407-484C-B91E-16BF377B17BD}" keepAlive="1" name="Query - Append1" description="Connection to the 'Append1' query in the workbook." type="5" refreshedVersion="0" background="1">
    <dbPr connection="Provider=Microsoft.Mashup.OleDb.1;Data Source=$Workbook$;Location=Append1;Extended Properties=&quot;&quot;" command="SELECT * FROM [Append1]"/>
  </connection>
  <connection id="2" xr16:uid="{9DD7F376-DF14-475A-86C1-53EEF86B6EBE}" keepAlive="1" name="Query - Append1 (2)" description="Connection to the 'Append1 (2)' query in the workbook." type="5" refreshedVersion="4" background="1">
    <dbPr connection="Provider=Microsoft.Mashup.OleDb.1;Data Source=$Workbook$;Location=&quot;Append1 (2)&quot;;Extended Properties=&quot;&quot;" command="SELECT * FROM [Append1 (2)]"/>
  </connection>
  <connection id="3" xr16:uid="{B0B681EF-06E1-4C63-BB44-F54F646552DA}" keepAlive="1" name="Query - Data_Thu" description="Connection to the 'Data_Thu' query in the workbook." type="5" refreshedVersion="0" background="1">
    <dbPr connection="Provider=Microsoft.Mashup.OleDb.1;Data Source=$Workbook$;Location=Data_Thu;Extended Properties=&quot;&quot;" command="SELECT * FROM [Data_Thu]"/>
  </connection>
  <connection id="4" xr16:uid="{4C0F656E-6681-4A2C-A006-03AC44742CDC}" keepAlive="1" name="Query - DDH_Xuyen" description="Connection to the 'DDH_Xuyen' query in the workbook." type="5" refreshedVersion="0" background="1">
    <dbPr connection="Provider=Microsoft.Mashup.OleDb.1;Data Source=$Workbook$;Location=DDH_Xuyen;Extended Properties=&quot;&quot;" command="SELECT * FROM [DDH_Xuyen]"/>
  </connection>
</connections>
</file>

<file path=xl/sharedStrings.xml><?xml version="1.0" encoding="utf-8"?>
<sst xmlns="http://schemas.openxmlformats.org/spreadsheetml/2006/main" count="73935" uniqueCount="16202">
  <si>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</si>
  <si>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</si>
  <si>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</si>
  <si>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</si>
  <si>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</si>
  <si>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</si>
  <si>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</si>
  <si>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</si>
  <si>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</si>
  <si>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</si>
  <si>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</si>
  <si>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</si>
  <si>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</si>
  <si>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</si>
  <si>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</si>
  <si>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</si>
  <si>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</si>
  <si>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</si>
  <si>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</si>
  <si>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</si>
  <si>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</si>
  <si>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</si>
  <si>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</si>
  <si>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</si>
  <si>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</si>
  <si>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</si>
  <si>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</si>
  <si>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</si>
  <si>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</si>
  <si>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</si>
  <si>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</si>
  <si>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</si>
  <si>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</si>
  <si>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</si>
  <si>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</si>
  <si>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</si>
  <si>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</si>
  <si>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</si>
  <si>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</si>
  <si>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</si>
  <si>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</si>
  <si>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</si>
  <si>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</si>
  <si>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</si>
  <si>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</si>
  <si>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</si>
  <si>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</si>
  <si>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</si>
  <si>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</si>
  <si>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</si>
  <si>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</si>
  <si>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</si>
  <si>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</si>
  <si>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</si>
  <si>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</si>
  <si>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</si>
  <si>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</si>
  <si>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</si>
  <si>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</si>
  <si>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</si>
  <si>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</si>
  <si>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</si>
  <si>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</si>
  <si>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</si>
  <si>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</si>
  <si>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</si>
  <si>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</si>
  <si>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</si>
  <si>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</si>
  <si>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</si>
  <si>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</si>
  <si>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</si>
  <si>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</si>
  <si>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</si>
  <si>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</si>
  <si>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</si>
  <si>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</si>
  <si>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</si>
  <si>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</si>
  <si>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</si>
  <si>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</si>
  <si>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</si>
  <si>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</si>
  <si>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</si>
  <si>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</si>
  <si>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</si>
  <si>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</si>
  <si>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</si>
  <si>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</si>
  <si>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</si>
  <si>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</si>
  <si>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</si>
  <si>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</si>
  <si>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</si>
  <si>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</si>
  <si>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</si>
  <si>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</si>
  <si>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</si>
  <si>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</si>
  <si>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</si>
  <si>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</si>
  <si>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</si>
  <si>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</si>
  <si>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</si>
  <si>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</si>
  <si>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</si>
  <si>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</si>
  <si>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</si>
  <si>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</si>
  <si>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</si>
  <si>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</si>
  <si>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</si>
  <si>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</si>
  <si>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</si>
  <si>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</si>
  <si>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</si>
  <si>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</si>
  <si>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</si>
  <si>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</si>
  <si>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</si>
  <si>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</si>
  <si>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</si>
  <si>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</si>
  <si>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</si>
  <si>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</si>
  <si>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</si>
  <si>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</si>
  <si>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</si>
  <si>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</si>
  <si>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</si>
  <si>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</si>
  <si>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</si>
  <si>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</si>
  <si>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</si>
  <si>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</si>
  <si>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</si>
  <si>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</si>
  <si>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</si>
  <si>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</si>
  <si>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</si>
  <si>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</si>
  <si>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</si>
  <si>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</si>
  <si>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</si>
  <si>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</si>
  <si>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</si>
  <si>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</si>
  <si>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</si>
  <si>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</si>
  <si>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</si>
  <si>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</si>
  <si>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</si>
  <si>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</si>
  <si>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</si>
  <si>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</si>
  <si>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</si>
  <si>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</si>
  <si>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</si>
  <si>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</si>
  <si>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</si>
  <si>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</si>
  <si>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</si>
  <si>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</si>
  <si>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</si>
  <si>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</si>
  <si>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</si>
  <si>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</si>
  <si>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</si>
  <si>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</si>
  <si>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</si>
  <si>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</si>
  <si>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</si>
  <si>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</si>
  <si>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</si>
  <si>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</si>
  <si>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</si>
  <si>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</si>
  <si>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</si>
  <si>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</si>
  <si>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</si>
  <si>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</si>
  <si>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</si>
  <si>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</si>
  <si>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</si>
  <si>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</si>
  <si>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</si>
  <si>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</si>
  <si>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</si>
  <si>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</si>
  <si>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</si>
  <si>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</si>
  <si>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</si>
  <si>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</si>
  <si>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</si>
  <si>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</si>
  <si>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</si>
  <si>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</si>
  <si>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</si>
  <si>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</si>
  <si>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</si>
  <si>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</si>
  <si>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</si>
  <si>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</si>
  <si>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</si>
  <si>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</si>
  <si>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</si>
  <si>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</si>
  <si>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</si>
  <si>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</si>
  <si>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</si>
  <si>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</si>
  <si>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</si>
  <si>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</si>
  <si>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</si>
  <si>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</si>
  <si>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</si>
  <si>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</si>
  <si>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</si>
  <si>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</si>
  <si>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</si>
  <si>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</si>
  <si>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</si>
  <si>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</si>
  <si>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</si>
  <si>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</si>
  <si>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</si>
  <si>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</si>
  <si>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</si>
  <si>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</si>
  <si>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</si>
  <si>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</si>
  <si>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</si>
  <si>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</si>
  <si>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</si>
  <si>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</si>
  <si>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</si>
  <si>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</si>
  <si>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</si>
  <si>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</si>
  <si>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</si>
  <si>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</si>
  <si>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</si>
  <si>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</si>
  <si>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</si>
  <si>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</si>
  <si>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</si>
  <si>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</si>
  <si>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</si>
  <si>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</si>
  <si>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</si>
  <si>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</si>
  <si>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</si>
  <si>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</si>
  <si>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</si>
  <si>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</si>
  <si>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</si>
  <si>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</si>
  <si>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</si>
  <si>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</si>
  <si>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</si>
  <si>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</si>
  <si>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</si>
  <si>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</si>
  <si>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</si>
  <si>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</si>
  <si>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</si>
  <si>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</si>
  <si>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</si>
  <si>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</si>
  <si>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</si>
  <si>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</si>
  <si>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</si>
  <si>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</si>
  <si>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</si>
  <si>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</si>
  <si>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</si>
  <si>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</si>
  <si>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</si>
  <si>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</si>
  <si>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</si>
  <si>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</si>
  <si>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</si>
  <si>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</si>
  <si>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</si>
  <si>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</si>
  <si>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</si>
  <si>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</si>
  <si>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</si>
  <si>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</si>
  <si>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</si>
  <si>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</si>
  <si>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</si>
  <si>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</si>
  <si>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</si>
  <si>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</si>
  <si>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</si>
  <si>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</si>
  <si>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</si>
  <si>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</si>
  <si>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</si>
  <si>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</si>
  <si>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</si>
  <si>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</si>
  <si>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</si>
  <si>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</si>
  <si>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</si>
  <si>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</si>
  <si>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</si>
  <si>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</si>
  <si>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</si>
  <si>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</si>
  <si>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</si>
  <si>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</si>
  <si>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</si>
  <si>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</si>
  <si>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</si>
  <si>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</si>
  <si>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</si>
  <si>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</si>
  <si>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</si>
  <si>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</si>
  <si>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</si>
  <si>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</si>
  <si>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</si>
  <si>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</si>
  <si>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</si>
  <si>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</si>
  <si>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</si>
  <si>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</si>
  <si>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</si>
  <si>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</si>
  <si>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</si>
  <si>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</si>
  <si>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</si>
  <si>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</si>
  <si>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</si>
  <si>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</si>
  <si>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</si>
  <si>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</si>
  <si>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</si>
  <si>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</si>
  <si>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</si>
  <si>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</si>
  <si>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</si>
  <si>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</si>
  <si>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</si>
  <si>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</si>
  <si>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</si>
  <si>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</si>
  <si>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</si>
  <si>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</si>
  <si>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</si>
  <si>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</si>
  <si>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</si>
  <si>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</si>
  <si>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</si>
  <si>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</si>
  <si>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</si>
  <si>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</si>
  <si>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</si>
  <si>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</si>
  <si>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</si>
  <si>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</si>
  <si>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</si>
  <si>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</si>
  <si>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</si>
  <si>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</si>
  <si>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</si>
  <si>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</si>
  <si>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</si>
  <si>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</si>
  <si>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</si>
  <si>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</si>
  <si>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</si>
  <si>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</si>
  <si>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</si>
  <si>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</si>
  <si>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</si>
  <si>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</si>
  <si>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</si>
  <si>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</si>
  <si>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</si>
  <si>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</si>
  <si>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</si>
  <si>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</si>
  <si>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</si>
  <si>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</si>
  <si>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</si>
  <si>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</si>
  <si>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</si>
  <si>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</si>
  <si>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</si>
  <si>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</si>
  <si>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</si>
  <si>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</si>
  <si>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</si>
  <si>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</si>
  <si>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</si>
  <si>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</si>
  <si>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</si>
  <si>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</si>
  <si>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</si>
  <si>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</si>
  <si>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</si>
  <si>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</si>
  <si>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</si>
  <si>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</si>
  <si>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</si>
  <si>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</si>
  <si>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</si>
  <si>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</si>
  <si>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</si>
  <si>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</si>
  <si>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</si>
  <si>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</si>
  <si>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</si>
  <si>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</si>
  <si>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</si>
  <si>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</si>
  <si>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</si>
  <si>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</si>
  <si>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</si>
  <si>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</si>
  <si>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</si>
  <si>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</si>
  <si>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</si>
  <si>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</si>
  <si>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</si>
  <si>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</si>
  <si>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</si>
  <si>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</si>
  <si>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</si>
  <si>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</si>
  <si>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</si>
  <si>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</si>
  <si>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</si>
  <si>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</si>
  <si>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</si>
  <si>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</si>
  <si>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</si>
  <si>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</si>
  <si>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</si>
  <si>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</si>
  <si>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</si>
  <si>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</si>
  <si>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</si>
  <si>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</si>
  <si>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</si>
  <si>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</si>
  <si>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</si>
  <si>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</si>
  <si>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</si>
  <si>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</si>
  <si>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</si>
  <si>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</si>
  <si>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</si>
  <si>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</si>
  <si>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</si>
  <si>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</si>
  <si>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</si>
  <si>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</si>
  <si>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</si>
  <si>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</si>
  <si>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</si>
  <si>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</si>
  <si>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</si>
  <si>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</si>
  <si>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</si>
  <si>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</si>
  <si>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</si>
  <si>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</si>
  <si>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</si>
  <si>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</si>
  <si>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</si>
  <si>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</si>
  <si>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</si>
  <si>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</si>
  <si>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</si>
  <si>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</si>
  <si>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</si>
  <si>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</si>
  <si>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</si>
  <si>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</si>
  <si>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</si>
  <si>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</si>
  <si>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</si>
  <si>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</si>
  <si>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</si>
  <si>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</si>
  <si>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</si>
  <si>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</si>
  <si>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</si>
  <si>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</si>
  <si>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</si>
  <si>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</si>
  <si>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</si>
  <si>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</si>
  <si>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</si>
  <si>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</si>
  <si>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</si>
  <si>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</si>
  <si>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</si>
  <si>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</si>
  <si>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</si>
  <si>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</si>
  <si>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</si>
  <si>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</si>
  <si>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</si>
  <si>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</si>
  <si>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</si>
  <si>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</si>
  <si>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</si>
  <si>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</si>
  <si>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</si>
  <si>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</si>
  <si>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</si>
  <si>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</si>
  <si>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</si>
  <si>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</si>
  <si>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</si>
  <si>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</si>
  <si>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</si>
  <si>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</si>
  <si>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</si>
  <si>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</si>
  <si>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</si>
  <si>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</si>
  <si>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</si>
  <si>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</si>
  <si>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</si>
  <si>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</si>
  <si>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</si>
  <si>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</si>
  <si>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</si>
  <si>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</si>
  <si>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</si>
  <si>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</si>
  <si>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</si>
  <si>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</si>
  <si>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</si>
  <si>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</si>
  <si>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</si>
  <si>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</si>
  <si>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</si>
  <si>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</si>
  <si>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</si>
  <si>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</si>
  <si>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</si>
  <si>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</si>
  <si>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</si>
  <si>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</si>
  <si>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</si>
  <si>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</si>
  <si>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</si>
  <si>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</si>
  <si>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</si>
  <si>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</si>
  <si>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</si>
  <si>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</si>
  <si>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</si>
  <si>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</si>
  <si>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</si>
  <si>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</si>
  <si>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</si>
  <si>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</si>
  <si>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</si>
  <si>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</si>
  <si>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</si>
  <si>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</si>
  <si>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</si>
  <si>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</si>
  <si>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</si>
  <si>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</si>
  <si>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</si>
  <si>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</si>
  <si>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</si>
  <si>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</si>
  <si>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</si>
  <si>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</si>
  <si>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</si>
  <si>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</si>
  <si>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</si>
  <si>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</si>
  <si>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</si>
  <si>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</si>
  <si>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</si>
  <si>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</si>
  <si>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</si>
  <si>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</si>
  <si>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</si>
  <si>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</si>
  <si>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</si>
  <si>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</si>
  <si>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</si>
  <si>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</si>
  <si>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</si>
  <si>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</si>
  <si>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</si>
  <si>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</si>
  <si>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</si>
  <si>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</si>
  <si>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</si>
  <si>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</si>
  <si>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</si>
  <si>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</si>
  <si>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</si>
  <si>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</si>
  <si>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</si>
  <si>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</si>
  <si>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</si>
  <si>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</si>
  <si>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</si>
  <si>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</si>
  <si>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</si>
  <si>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</si>
  <si>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</si>
  <si>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</si>
  <si>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</si>
  <si>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</si>
  <si>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</si>
  <si>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</si>
  <si>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</si>
  <si>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</si>
  <si>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</si>
  <si>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</si>
  <si>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</si>
  <si>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</si>
  <si>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</si>
  <si>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</si>
  <si>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</si>
  <si>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</si>
  <si>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</si>
  <si>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</si>
  <si>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</si>
  <si>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</si>
  <si>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</si>
  <si>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</si>
  <si>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</si>
  <si>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</si>
  <si>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</si>
  <si>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</si>
  <si>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</si>
  <si>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</si>
  <si>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</si>
  <si>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</si>
  <si>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</si>
  <si>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</si>
  <si>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</si>
  <si>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</si>
  <si>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</si>
  <si>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</si>
  <si>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</si>
  <si>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</si>
  <si>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</si>
  <si>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</si>
  <si>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</si>
  <si>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</si>
  <si>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</si>
  <si>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</si>
  <si>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</si>
  <si>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</si>
  <si>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</si>
  <si>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</si>
  <si>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</si>
  <si>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</si>
  <si>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</si>
  <si>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</si>
  <si>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</si>
  <si>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</si>
  <si>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</si>
  <si>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</si>
  <si>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</si>
  <si>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</si>
  <si>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</si>
  <si>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</si>
  <si>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</si>
  <si>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</si>
  <si>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</si>
  <si>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</si>
  <si>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</si>
  <si>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</si>
  <si>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</si>
  <si>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</si>
  <si>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</si>
  <si>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</si>
  <si>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</si>
  <si>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</si>
  <si>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</si>
  <si>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</si>
  <si>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</si>
  <si>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</si>
  <si>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</si>
  <si>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</si>
  <si>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</si>
  <si>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</si>
  <si>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</si>
  <si>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</si>
  <si>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</si>
  <si>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</si>
  <si>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</si>
  <si>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</si>
  <si>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</si>
  <si>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</si>
  <si>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</si>
  <si>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</si>
  <si>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</si>
  <si>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</si>
  <si>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</si>
  <si>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</si>
  <si>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</si>
  <si>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</si>
  <si>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</si>
  <si>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</si>
  <si>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</si>
  <si>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</si>
  <si>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</si>
  <si>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</si>
  <si>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</si>
  <si>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</si>
  <si>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</si>
  <si>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</si>
  <si>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</si>
  <si>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</si>
  <si>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</si>
  <si>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</si>
  <si>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</si>
  <si>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</si>
  <si>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</si>
  <si>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</si>
  <si>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</si>
  <si>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</si>
  <si>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</si>
  <si>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</si>
  <si>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</si>
  <si>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</si>
  <si>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</si>
  <si>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</si>
  <si>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</si>
  <si>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</si>
  <si>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</si>
  <si>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</si>
  <si>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</si>
  <si>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</si>
  <si>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</si>
  <si>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</si>
  <si>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</si>
  <si>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</si>
  <si>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</si>
  <si>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</si>
  <si>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</si>
  <si>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</si>
  <si>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</si>
  <si>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</si>
  <si>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</si>
  <si>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</si>
  <si>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</si>
  <si>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</si>
  <si>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</si>
  <si>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</si>
  <si>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</si>
  <si>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</si>
  <si>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</si>
  <si>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</si>
  <si>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</si>
  <si>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KL00014</t>
  </si>
  <si>
    <t>KL00015</t>
  </si>
  <si>
    <t>KL00016</t>
  </si>
  <si>
    <t>KL00020</t>
  </si>
  <si>
    <t>KL00028</t>
  </si>
  <si>
    <t>KL00045</t>
  </si>
  <si>
    <t>KL00052</t>
  </si>
  <si>
    <t>KL00053</t>
  </si>
  <si>
    <t>KL00056</t>
  </si>
  <si>
    <t>KL00057</t>
  </si>
  <si>
    <t>KL00065</t>
  </si>
  <si>
    <t>KL00066</t>
  </si>
  <si>
    <t>KL00068</t>
  </si>
  <si>
    <t>KL00073</t>
  </si>
  <si>
    <t>KL00082</t>
  </si>
  <si>
    <t>KL00085</t>
  </si>
  <si>
    <t>KL00092</t>
  </si>
  <si>
    <t>KL00099</t>
  </si>
  <si>
    <t>KL00102</t>
  </si>
  <si>
    <t>KL00103</t>
  </si>
  <si>
    <t>KL00105</t>
  </si>
  <si>
    <t>KL00106</t>
  </si>
  <si>
    <t>KL00109</t>
  </si>
  <si>
    <t>KL00111</t>
  </si>
  <si>
    <t>KL00117</t>
  </si>
  <si>
    <t>KL00119</t>
  </si>
  <si>
    <t>KL00136</t>
  </si>
  <si>
    <t>KL00142</t>
  </si>
  <si>
    <t>KL00143</t>
  </si>
  <si>
    <t>KL00152</t>
  </si>
  <si>
    <t>KL00155</t>
  </si>
  <si>
    <t>KL00159</t>
  </si>
  <si>
    <t>KL00161</t>
  </si>
  <si>
    <t>KL00162</t>
  </si>
  <si>
    <t>KL00163</t>
  </si>
  <si>
    <t>KL00164</t>
  </si>
  <si>
    <t>KL00169</t>
  </si>
  <si>
    <t>KL00172</t>
  </si>
  <si>
    <t>KL00173</t>
  </si>
  <si>
    <t>KL00174</t>
  </si>
  <si>
    <t>KL00175</t>
  </si>
  <si>
    <t>KL00176</t>
  </si>
  <si>
    <t>KL00177</t>
  </si>
  <si>
    <t>KL00178</t>
  </si>
  <si>
    <t>KL00181</t>
  </si>
  <si>
    <t>KL00182</t>
  </si>
  <si>
    <t>KL00183</t>
  </si>
  <si>
    <t>KL00184</t>
  </si>
  <si>
    <t>KL00185</t>
  </si>
  <si>
    <t>KL00186</t>
  </si>
  <si>
    <t>KL00187</t>
  </si>
  <si>
    <t>KL00188</t>
  </si>
  <si>
    <t>KL00189</t>
  </si>
  <si>
    <t>KL00190</t>
  </si>
  <si>
    <t>KL00192</t>
  </si>
  <si>
    <t>KL00193</t>
  </si>
  <si>
    <t>KL00194</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</si>
  <si>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</si>
  <si>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</si>
  <si>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</si>
  <si>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</si>
  <si>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</si>
  <si>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</si>
  <si>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</si>
  <si>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</si>
  <si>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</si>
  <si>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</si>
  <si>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</si>
  <si>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</si>
  <si>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</si>
  <si>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</si>
  <si>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</si>
  <si>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</si>
  <si>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</si>
  <si>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</si>
  <si>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</si>
  <si>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</si>
  <si>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</si>
  <si>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</si>
  <si>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</si>
  <si>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</si>
  <si>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</si>
  <si>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</si>
  <si>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</si>
  <si>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</si>
  <si>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</si>
  <si>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</si>
  <si>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</si>
  <si>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</si>
  <si>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</si>
  <si>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</si>
  <si>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</si>
  <si>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</si>
  <si>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</si>
  <si>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</si>
  <si>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</si>
  <si>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</si>
  <si>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</si>
  <si>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</si>
  <si>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</si>
  <si>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</si>
  <si>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</si>
  <si>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</si>
  <si>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</si>
  <si>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</si>
  <si>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</si>
  <si>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</si>
  <si>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</si>
  <si>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</si>
  <si>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</si>
  <si>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</si>
  <si>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</si>
  <si>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</si>
  <si>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</si>
  <si>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</si>
  <si>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</si>
  <si>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</si>
  <si>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</si>
  <si>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</si>
  <si>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</si>
  <si>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</si>
  <si>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</si>
  <si>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</si>
  <si>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</si>
  <si>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</si>
  <si>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</si>
  <si>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</si>
  <si>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</si>
  <si>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</si>
  <si>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</si>
  <si>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</si>
  <si>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</si>
  <si>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</si>
  <si>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</si>
  <si>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</si>
  <si>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</si>
  <si>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</si>
  <si>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</si>
  <si>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</si>
  <si>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</si>
  <si>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</si>
  <si>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</si>
  <si>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</si>
  <si>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</si>
  <si>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</si>
  <si>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</si>
  <si>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</si>
  <si>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</si>
  <si>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</si>
  <si>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</si>
  <si>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</si>
  <si>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</si>
  <si>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</si>
  <si>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</si>
  <si>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</si>
  <si>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</si>
  <si>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</si>
  <si>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</si>
  <si>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</si>
  <si>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</si>
  <si>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</si>
  <si>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</si>
  <si>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</si>
  <si>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</si>
  <si>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</si>
  <si>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</si>
  <si>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</si>
  <si>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</si>
  <si>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</si>
  <si>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</si>
  <si>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</si>
  <si>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</si>
  <si>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</si>
  <si>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</si>
  <si>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</si>
  <si>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</si>
  <si>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</si>
  <si>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</si>
  <si>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</si>
  <si>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</si>
  <si>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</si>
  <si>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</si>
  <si>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</si>
  <si>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</si>
  <si>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</si>
  <si>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</si>
  <si>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</si>
  <si>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</si>
  <si>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</si>
  <si>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</si>
  <si>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</si>
  <si>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</si>
  <si>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</si>
  <si>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</si>
  <si>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</si>
  <si>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</si>
  <si>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</si>
  <si>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</si>
  <si>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</si>
  <si>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</si>
  <si>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</si>
  <si>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</si>
  <si>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</si>
  <si>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</si>
  <si>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</si>
  <si>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</si>
  <si>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</si>
  <si>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</si>
  <si>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</si>
  <si>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</si>
  <si>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</si>
  <si>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</si>
  <si>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</si>
  <si>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</si>
  <si>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</si>
  <si>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</si>
  <si>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</si>
  <si>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</si>
  <si>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</si>
  <si>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</si>
  <si>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</si>
  <si>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</si>
  <si>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</si>
  <si>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</si>
  <si>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</si>
  <si>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</si>
  <si>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</si>
  <si>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</si>
  <si>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</si>
  <si>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</si>
  <si>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</si>
  <si>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</si>
  <si>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</si>
  <si>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</si>
  <si>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</si>
  <si>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</si>
  <si>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</si>
  <si>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</si>
  <si>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</si>
  <si>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</si>
  <si>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</si>
  <si>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</si>
  <si>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</si>
  <si>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</si>
  <si>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</si>
  <si>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</si>
  <si>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</si>
  <si>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</si>
  <si>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</si>
  <si>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</si>
  <si>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</si>
  <si>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</si>
  <si>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</si>
  <si>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</si>
  <si>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</si>
  <si>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</si>
  <si>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</si>
  <si>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</si>
  <si>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</si>
  <si>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</si>
  <si>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</si>
  <si>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</si>
  <si>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</si>
  <si>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</si>
  <si>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</si>
  <si>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</si>
  <si>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</si>
  <si>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</si>
  <si>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</si>
  <si>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</si>
  <si>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</si>
  <si>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</si>
  <si>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</si>
  <si>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</si>
  <si>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</si>
  <si>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</si>
  <si>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</si>
  <si>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</si>
  <si>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</si>
  <si>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</si>
  <si>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</si>
  <si>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</si>
  <si>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</si>
  <si>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</si>
  <si>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</si>
  <si>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</si>
  <si>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</si>
  <si>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</si>
  <si>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</si>
  <si>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</si>
  <si>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</si>
  <si>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</si>
  <si>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</si>
  <si>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</si>
  <si>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</si>
  <si>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</si>
  <si>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</si>
  <si>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</si>
  <si>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</si>
  <si>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</si>
  <si>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</si>
  <si>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</si>
  <si>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</si>
  <si>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</si>
  <si>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</si>
  <si>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</si>
  <si>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</si>
  <si>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</si>
  <si>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</si>
  <si>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</si>
  <si>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</si>
  <si>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</si>
  <si>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</si>
  <si>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</si>
  <si>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</si>
  <si>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</si>
  <si>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</si>
  <si>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</si>
  <si>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</si>
  <si>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</si>
  <si>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</si>
  <si>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</si>
  <si>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</si>
  <si>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</si>
  <si>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</si>
  <si>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</si>
  <si>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</si>
  <si>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</si>
  <si>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</si>
  <si>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</si>
  <si>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</si>
  <si>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</si>
  <si>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</si>
  <si>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</si>
  <si>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</si>
  <si>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</si>
  <si>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</si>
  <si>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</si>
  <si>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</si>
  <si>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</si>
  <si>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</si>
  <si>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</si>
  <si>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</si>
  <si>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</si>
  <si>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</si>
  <si>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</si>
  <si>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</si>
  <si>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</si>
  <si>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</si>
  <si>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</si>
  <si>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</si>
  <si>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</si>
  <si>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</si>
  <si>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</si>
  <si>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</si>
  <si>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</si>
  <si>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</si>
  <si>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</si>
  <si>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</si>
  <si>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</si>
  <si>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</si>
  <si>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</si>
  <si>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</si>
  <si>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</si>
  <si>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</si>
  <si>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</si>
  <si>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</si>
  <si>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</si>
  <si>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</si>
  <si>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</si>
  <si>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</si>
  <si>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</si>
  <si>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</si>
  <si>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</si>
  <si>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</si>
  <si>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</si>
  <si>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</si>
  <si>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</si>
  <si>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</si>
  <si>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</si>
  <si>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</si>
  <si>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</si>
  <si>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</si>
  <si>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</si>
  <si>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</si>
  <si>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</si>
  <si>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</si>
  <si>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</si>
  <si>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</si>
  <si>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</si>
  <si>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</si>
  <si>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</si>
  <si>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</si>
  <si>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</si>
  <si>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</si>
  <si>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</si>
  <si>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</si>
  <si>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</si>
  <si>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</si>
  <si>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</si>
  <si>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</si>
  <si>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</si>
  <si>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</si>
  <si>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</si>
  <si>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</si>
  <si>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</si>
  <si>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</si>
  <si>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</si>
  <si>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</si>
  <si>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</si>
  <si>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</si>
  <si>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</si>
  <si>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</si>
  <si>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</si>
  <si>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</si>
  <si>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</si>
  <si>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</si>
  <si>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</si>
  <si>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</si>
  <si>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</si>
  <si>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</si>
  <si>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</si>
  <si>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</si>
  <si>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</si>
  <si>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</si>
  <si>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</si>
  <si>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</si>
  <si>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</si>
  <si>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</si>
  <si>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</si>
  <si>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</si>
  <si>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</si>
  <si>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</si>
  <si>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</si>
  <si>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</si>
  <si>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</si>
  <si>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</si>
  <si>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</si>
  <si>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</si>
  <si>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</si>
  <si>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</si>
  <si>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</si>
  <si>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</si>
  <si>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</si>
  <si>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</si>
  <si>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</si>
  <si>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</si>
  <si>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</si>
  <si>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</si>
  <si>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</si>
  <si>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</si>
  <si>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</si>
  <si>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</si>
  <si>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</si>
  <si>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</si>
  <si>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</si>
  <si>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</si>
  <si>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</si>
  <si>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</si>
  <si>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</si>
  <si>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</si>
  <si>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</si>
  <si>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</si>
  <si>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</si>
  <si>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</si>
  <si>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</si>
  <si>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</si>
  <si>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</si>
  <si>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</si>
  <si>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</si>
  <si>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</si>
  <si>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</si>
  <si>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</si>
  <si>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</si>
  <si>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</si>
  <si>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</si>
  <si>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</si>
  <si>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</si>
  <si>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</si>
  <si>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</si>
  <si>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</si>
  <si>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</si>
  <si>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</si>
  <si>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</si>
  <si>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</si>
  <si>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</si>
  <si>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</si>
  <si>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</si>
  <si>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</si>
  <si>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</si>
  <si>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</si>
  <si>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</si>
  <si>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</si>
  <si>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</si>
  <si>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</si>
  <si>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</si>
  <si>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</si>
  <si>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</si>
  <si>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</si>
  <si>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</si>
  <si>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</si>
  <si>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</si>
  <si>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</si>
  <si>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</si>
  <si>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</si>
  <si>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</si>
  <si>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</si>
  <si>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</si>
  <si>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</si>
  <si>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</si>
  <si>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</si>
  <si>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</si>
  <si>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</si>
  <si>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</si>
  <si>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</si>
  <si>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</si>
  <si>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</si>
  <si>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</si>
  <si>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</si>
  <si>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</si>
  <si>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</si>
  <si>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</si>
  <si>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</si>
  <si>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</si>
  <si>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</si>
  <si>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</si>
  <si>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</si>
  <si>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</si>
  <si>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</si>
  <si>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</si>
  <si>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</si>
  <si>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</si>
  <si>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</si>
  <si>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</si>
  <si>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</si>
  <si>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</si>
  <si>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</si>
  <si>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</si>
  <si>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</si>
  <si>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</si>
  <si>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</si>
  <si>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</si>
  <si>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</si>
  <si>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</si>
  <si>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</si>
  <si>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</si>
  <si>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</si>
  <si>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</si>
  <si>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</si>
  <si>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</si>
  <si>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</si>
  <si>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</si>
  <si>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</si>
  <si>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</si>
  <si>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</si>
  <si>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</si>
  <si>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</si>
  <si>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</si>
  <si>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</si>
  <si>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</si>
  <si>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</si>
  <si>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</si>
  <si>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</si>
  <si>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</si>
  <si>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</si>
  <si>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</si>
  <si>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</si>
  <si>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</si>
  <si>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</si>
  <si>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</si>
  <si>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</si>
  <si>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</si>
  <si>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</si>
  <si>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</si>
  <si>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</si>
  <si>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</si>
  <si>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</si>
  <si>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</si>
  <si>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</si>
  <si>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</si>
  <si>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</si>
  <si>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</si>
  <si>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</si>
  <si>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</si>
  <si>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</si>
  <si>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</si>
  <si>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</si>
  <si>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</si>
  <si>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</si>
  <si>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</si>
  <si>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</si>
  <si>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</si>
  <si>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</si>
  <si>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</si>
  <si>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</si>
  <si>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</si>
  <si>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</si>
  <si>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</si>
  <si>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</si>
  <si>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</si>
  <si>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</si>
  <si>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</si>
  <si>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</si>
  <si>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</si>
  <si>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</si>
  <si>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</si>
  <si>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</si>
  <si>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</si>
  <si>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</si>
  <si>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</si>
  <si>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</si>
  <si>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</si>
  <si>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</si>
  <si>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</si>
  <si>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</si>
  <si>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</si>
  <si>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</si>
  <si>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</si>
  <si>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</si>
  <si>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</si>
  <si>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</si>
  <si>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</si>
  <si>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</si>
  <si>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</si>
  <si>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</si>
  <si>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</si>
  <si>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</si>
  <si>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</si>
  <si>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</si>
  <si>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</si>
  <si>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</si>
  <si>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</si>
  <si>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</si>
  <si>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</si>
  <si>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</si>
  <si>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</si>
  <si>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</si>
  <si>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</si>
  <si>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</si>
  <si>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</si>
  <si>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</si>
  <si>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</si>
  <si>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</si>
  <si>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</si>
  <si>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</si>
  <si>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</si>
  <si>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</si>
  <si>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</si>
  <si>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</si>
  <si>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</si>
  <si>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</si>
  <si>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</si>
  <si>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</si>
  <si>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</si>
  <si>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</si>
  <si>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</si>
  <si>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</si>
  <si>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</si>
  <si>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</si>
  <si>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</si>
  <si>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</si>
  <si>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</si>
  <si>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</si>
  <si>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</si>
  <si>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</si>
  <si>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</si>
  <si>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</si>
  <si>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</si>
  <si>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</si>
  <si>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</si>
  <si>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</si>
  <si>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</si>
  <si>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</si>
  <si>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</si>
  <si>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</si>
  <si>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</si>
  <si>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</si>
  <si>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</si>
  <si>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</si>
  <si>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</si>
  <si>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</si>
  <si>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</si>
  <si>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</si>
  <si>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</si>
  <si>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</si>
  <si>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</si>
  <si>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</si>
  <si>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</si>
  <si>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</si>
  <si>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</si>
  <si>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</si>
  <si>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</si>
  <si>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</si>
  <si>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</si>
  <si>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</si>
  <si>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</si>
  <si>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</si>
  <si>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</si>
  <si>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</si>
  <si>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</si>
  <si>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</si>
  <si>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</si>
  <si>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</si>
  <si>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</si>
  <si>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</si>
  <si>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</si>
  <si>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</si>
  <si>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</si>
  <si>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</si>
  <si>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</si>
  <si>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</si>
  <si>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</si>
  <si>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</si>
  <si>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</si>
  <si>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</si>
  <si>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</si>
  <si>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</si>
  <si>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</si>
  <si>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</si>
  <si>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</si>
  <si>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</si>
  <si>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</si>
  <si>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</si>
  <si>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</si>
  <si>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</si>
  <si>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</si>
  <si>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</si>
  <si>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</si>
  <si>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</si>
  <si>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</si>
  <si>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</si>
  <si>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</si>
  <si>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</si>
  <si>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</si>
  <si>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</si>
  <si>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</si>
  <si>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</si>
  <si>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</si>
  <si>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</si>
  <si>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</si>
  <si>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</si>
  <si>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</si>
  <si>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</si>
  <si>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</si>
  <si>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</si>
  <si>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</si>
  <si>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</si>
  <si>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</si>
  <si>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</si>
  <si>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</si>
  <si>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</si>
  <si>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</si>
  <si>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</si>
  <si>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</si>
  <si>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</si>
  <si>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</si>
  <si>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</si>
  <si>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</si>
  <si>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</si>
  <si>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</si>
  <si>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</si>
  <si>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</si>
  <si>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</si>
  <si>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</si>
  <si>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</si>
  <si>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</si>
  <si>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</si>
  <si>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</si>
  <si>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</si>
  <si>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</si>
  <si>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</si>
  <si>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</si>
  <si>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</si>
  <si>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</si>
  <si>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</si>
  <si>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</si>
  <si>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</si>
  <si>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</si>
  <si>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</si>
  <si>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</si>
  <si>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</si>
  <si>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</si>
  <si>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</si>
  <si>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</si>
  <si>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</si>
  <si>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</si>
  <si>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</si>
  <si>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</si>
  <si>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</si>
  <si>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</si>
  <si>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</si>
  <si>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</si>
  <si>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</si>
  <si>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</si>
  <si>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</si>
  <si>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</si>
  <si>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</si>
  <si>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</si>
  <si>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</si>
  <si>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</si>
  <si>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</si>
  <si>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</si>
  <si>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</si>
  <si>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</si>
  <si>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</si>
  <si>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</si>
  <si>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</si>
  <si>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</si>
  <si>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</si>
  <si>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</si>
  <si>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</si>
  <si>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</si>
  <si>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</si>
  <si>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</si>
  <si>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</si>
  <si>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</si>
  <si>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</si>
  <si>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</si>
  <si>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</si>
  <si>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</si>
  <si>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</si>
  <si>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</si>
  <si>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</si>
  <si>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</si>
  <si>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</si>
  <si>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</si>
  <si>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</si>
  <si>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</si>
  <si>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</si>
  <si>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</si>
  <si>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</si>
  <si>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</si>
  <si>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</si>
  <si>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</si>
  <si>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</si>
  <si>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</si>
  <si>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</si>
  <si>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</si>
  <si>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</si>
  <si>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</si>
  <si>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</si>
  <si>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</si>
  <si>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</si>
  <si>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</si>
  <si>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</si>
  <si>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</si>
  <si>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</si>
  <si>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</si>
  <si>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</si>
  <si>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</si>
  <si>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</si>
  <si>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</si>
  <si>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</si>
  <si>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</si>
  <si>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</si>
  <si>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</si>
  <si>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</si>
  <si>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</si>
  <si>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</si>
  <si>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</si>
  <si>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</si>
  <si>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</si>
  <si>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</si>
  <si>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</si>
  <si>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</si>
  <si>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</si>
  <si>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</si>
  <si>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</si>
  <si>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</si>
  <si>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</si>
  <si>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</si>
  <si>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</si>
  <si>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</si>
  <si>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</si>
  <si>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</si>
  <si>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</si>
  <si>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</si>
  <si>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</si>
  <si>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</si>
  <si>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</si>
  <si>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</si>
  <si>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</si>
  <si>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</si>
  <si>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</si>
  <si>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</si>
  <si>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</si>
  <si>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</si>
  <si>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</si>
  <si>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</si>
  <si>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</si>
  <si>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</si>
  <si>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</si>
  <si>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</si>
  <si>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</si>
  <si>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</si>
  <si>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</si>
  <si>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</si>
  <si>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</si>
  <si>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</si>
  <si>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</si>
  <si>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</si>
  <si>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</si>
  <si>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</si>
  <si>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</si>
  <si>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</si>
  <si>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</si>
  <si>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</si>
  <si>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</si>
  <si>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</si>
  <si>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</si>
  <si>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</si>
  <si>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</si>
  <si>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</si>
  <si>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</si>
  <si>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</si>
  <si>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</si>
  <si>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</si>
  <si>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</si>
  <si>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</si>
  <si>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</si>
  <si>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</si>
  <si>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</si>
  <si>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</si>
  <si>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</si>
  <si>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</si>
  <si>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</si>
  <si>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</si>
  <si>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</si>
  <si>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</si>
  <si>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</si>
  <si>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</si>
  <si>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</si>
  <si>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</si>
  <si>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</si>
  <si>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</si>
  <si>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</si>
  <si>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</si>
  <si>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</si>
  <si>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</si>
  <si>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</si>
  <si>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</si>
  <si>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</si>
  <si>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</si>
  <si>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</si>
  <si>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</si>
  <si>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</si>
  <si>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</si>
  <si>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</si>
  <si>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</si>
  <si>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</si>
  <si>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</si>
  <si>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</si>
  <si>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</si>
  <si>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</si>
  <si>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</si>
  <si>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</si>
  <si>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</si>
  <si>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</si>
  <si>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</si>
  <si>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</si>
  <si>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</si>
  <si>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</si>
  <si>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</si>
  <si>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</si>
  <si>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</si>
  <si>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</si>
  <si>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</si>
  <si>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</si>
  <si>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</si>
  <si>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</si>
  <si>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</si>
  <si>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</si>
  <si>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</si>
  <si>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</si>
  <si>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</si>
  <si>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</si>
  <si>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</si>
  <si>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</si>
  <si>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</si>
  <si>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</si>
  <si>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</si>
  <si>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</si>
  <si>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</si>
  <si>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</si>
  <si>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</si>
  <si>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</si>
  <si>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</si>
  <si>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</si>
  <si>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</si>
  <si>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</si>
  <si>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</si>
  <si>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</si>
  <si>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</si>
  <si>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</si>
  <si>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</si>
  <si>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</si>
  <si>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</si>
  <si>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</si>
  <si>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</si>
  <si>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</si>
  <si>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</si>
  <si>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</si>
  <si>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</si>
  <si>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</si>
  <si>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</si>
  <si>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</si>
  <si>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</si>
  <si>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</si>
  <si>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</si>
  <si>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</si>
  <si>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</si>
  <si>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</si>
  <si>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</si>
  <si>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</si>
  <si>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</si>
  <si>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</si>
  <si>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</si>
  <si>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</si>
  <si>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</si>
  <si>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</si>
  <si>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</si>
  <si>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</si>
  <si>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</si>
  <si>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</si>
  <si>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</si>
  <si>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</si>
  <si>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</si>
  <si>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</si>
  <si>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</si>
  <si>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</si>
  <si>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</si>
  <si>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</si>
  <si>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</si>
  <si>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</si>
  <si>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</si>
  <si>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</si>
  <si>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</si>
  <si>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</si>
  <si>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</si>
  <si>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Mã khách hàng</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</si>
  <si>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</si>
  <si>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</si>
  <si>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</si>
  <si>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</si>
  <si>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</si>
  <si>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</si>
  <si>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</si>
  <si>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</si>
  <si>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</si>
  <si>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</si>
  <si>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</si>
  <si>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</si>
  <si>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</si>
  <si>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</si>
  <si>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</si>
  <si>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</si>
  <si>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</si>
  <si>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</si>
  <si>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</si>
  <si>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</si>
  <si>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</si>
  <si>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</si>
  <si>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</si>
  <si>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</si>
  <si>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</si>
  <si>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</si>
  <si>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</si>
  <si>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</si>
  <si>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</si>
  <si>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</si>
  <si>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</si>
  <si>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</si>
  <si>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</si>
  <si>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</si>
  <si>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</si>
  <si>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</si>
  <si>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</si>
  <si>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</si>
  <si>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</si>
  <si>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</si>
  <si>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</si>
  <si>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</si>
  <si>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</si>
  <si>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</si>
  <si>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</si>
  <si>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</si>
  <si>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</si>
  <si>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</si>
  <si>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</si>
  <si>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</si>
  <si>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</si>
  <si>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</si>
  <si>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</si>
  <si>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</si>
  <si>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</si>
  <si>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</si>
  <si>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</si>
  <si>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</si>
  <si>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</si>
  <si>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</si>
  <si>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</si>
  <si>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</si>
  <si>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</si>
  <si>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</si>
  <si>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</si>
  <si>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</si>
  <si>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</si>
  <si>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</si>
  <si>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</si>
  <si>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</si>
  <si>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</si>
  <si>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</si>
  <si>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</si>
  <si>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</si>
  <si>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</si>
  <si>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</si>
  <si>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</si>
  <si>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</si>
  <si>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</si>
  <si>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</si>
  <si>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</si>
  <si>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</si>
  <si>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</si>
  <si>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</si>
  <si>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</si>
  <si>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</si>
  <si>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</si>
  <si>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</si>
  <si>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</si>
  <si>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</si>
  <si>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</si>
  <si>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</si>
  <si>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</si>
  <si>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</si>
  <si>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</si>
  <si>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</si>
  <si>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</si>
  <si>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</si>
  <si>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</si>
  <si>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</si>
  <si>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</si>
  <si>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</si>
  <si>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</si>
  <si>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</si>
  <si>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</si>
  <si>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</si>
  <si>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</si>
  <si>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</si>
  <si>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</si>
  <si>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</si>
  <si>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</si>
  <si>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</si>
  <si>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</si>
  <si>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</si>
  <si>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</si>
  <si>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</si>
  <si>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</si>
  <si>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</si>
  <si>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</si>
  <si>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</si>
  <si>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</si>
  <si>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</si>
  <si>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</si>
  <si>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</si>
  <si>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</si>
  <si>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</si>
  <si>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</si>
  <si>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</si>
  <si>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</si>
  <si>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</si>
  <si>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</si>
  <si>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</si>
  <si>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</si>
  <si>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</si>
  <si>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</si>
  <si>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</si>
  <si>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</si>
  <si>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</si>
  <si>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</si>
  <si>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</si>
  <si>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</si>
  <si>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</si>
  <si>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</si>
  <si>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</si>
  <si>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</si>
  <si>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</si>
  <si>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</si>
  <si>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</si>
  <si>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</si>
  <si>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</si>
  <si>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</si>
  <si>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</si>
  <si>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</si>
  <si>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</si>
  <si>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</si>
  <si>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</si>
  <si>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</si>
  <si>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</si>
  <si>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</si>
  <si>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</si>
  <si>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</si>
  <si>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</si>
  <si>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</si>
  <si>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</si>
  <si>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</si>
  <si>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</si>
  <si>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</si>
  <si>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</si>
  <si>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</si>
  <si>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</si>
  <si>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</si>
  <si>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</si>
  <si>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</si>
  <si>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</si>
  <si>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</si>
  <si>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</si>
  <si>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</si>
  <si>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</si>
  <si>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</si>
  <si>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</si>
  <si>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</si>
  <si>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</si>
  <si>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</si>
  <si>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</si>
  <si>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</si>
  <si>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</si>
  <si>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</si>
  <si>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</si>
  <si>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</si>
  <si>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</si>
  <si>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</si>
  <si>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</si>
  <si>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</si>
  <si>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</si>
  <si>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</si>
  <si>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</si>
  <si>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</si>
  <si>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</si>
  <si>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</si>
  <si>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</si>
  <si>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</si>
  <si>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</si>
  <si>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</si>
  <si>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</si>
  <si>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</si>
  <si>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</si>
  <si>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</si>
  <si>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</si>
  <si>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</si>
  <si>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</si>
  <si>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</si>
  <si>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</si>
  <si>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</si>
  <si>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</si>
  <si>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</si>
  <si>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</si>
  <si>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</si>
  <si>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</si>
  <si>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</si>
  <si>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</si>
  <si>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</si>
  <si>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</si>
  <si>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</si>
  <si>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</si>
  <si>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</si>
  <si>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</si>
  <si>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</si>
  <si>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</si>
  <si>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</si>
  <si>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</si>
  <si>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</si>
  <si>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</si>
  <si>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</si>
  <si>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</si>
  <si>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</si>
  <si>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</si>
  <si>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</si>
  <si>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</si>
  <si>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</si>
  <si>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</si>
  <si>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</si>
  <si>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</si>
  <si>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</si>
  <si>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</si>
  <si>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</si>
  <si>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</si>
  <si>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</si>
  <si>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</si>
  <si>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</si>
  <si>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</si>
  <si>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</si>
  <si>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</si>
  <si>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</si>
  <si>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</si>
  <si>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</si>
  <si>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</si>
  <si>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</si>
  <si>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</si>
  <si>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</si>
  <si>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</si>
  <si>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</si>
  <si>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</si>
  <si>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</si>
  <si>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</si>
  <si>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</si>
  <si>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</si>
  <si>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</si>
  <si>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</si>
  <si>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</si>
  <si>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</si>
  <si>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</si>
  <si>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</si>
  <si>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</si>
  <si>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</si>
  <si>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</si>
  <si>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</si>
  <si>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</si>
  <si>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</si>
  <si>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</si>
  <si>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</si>
  <si>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</si>
  <si>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</si>
  <si>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</si>
  <si>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</si>
  <si>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</si>
  <si>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</si>
  <si>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</si>
  <si>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</si>
  <si>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</si>
  <si>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</si>
  <si>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</si>
  <si>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</si>
  <si>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</si>
  <si>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</si>
  <si>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</si>
  <si>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</si>
  <si>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</si>
  <si>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</si>
  <si>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</si>
  <si>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</si>
  <si>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</si>
  <si>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</si>
  <si>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</si>
  <si>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</si>
  <si>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</si>
  <si>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</si>
  <si>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</si>
  <si>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</si>
  <si>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</si>
  <si>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</si>
  <si>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</si>
  <si>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</si>
  <si>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</si>
  <si>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</si>
  <si>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</si>
  <si>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</si>
  <si>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</si>
  <si>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</si>
  <si>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</si>
  <si>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</si>
  <si>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</si>
  <si>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</si>
  <si>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</si>
  <si>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</si>
  <si>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</si>
  <si>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</si>
  <si>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</si>
  <si>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</si>
  <si>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</si>
  <si>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</si>
  <si>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</si>
  <si>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</si>
  <si>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</si>
  <si>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</si>
  <si>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</si>
  <si>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</si>
  <si>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</si>
  <si>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</si>
  <si>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</si>
  <si>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</si>
  <si>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</si>
  <si>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</si>
  <si>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</si>
  <si>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</si>
  <si>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</si>
  <si>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</si>
  <si>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</si>
  <si>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</si>
  <si>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</si>
  <si>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</si>
  <si>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</si>
  <si>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</si>
  <si>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</si>
  <si>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</si>
  <si>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</si>
  <si>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</si>
  <si>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</si>
  <si>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</si>
  <si>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</si>
  <si>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</si>
  <si>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</si>
  <si>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</si>
  <si>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</si>
  <si>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</si>
  <si>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</si>
  <si>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</si>
  <si>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</si>
  <si>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</si>
  <si>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</si>
  <si>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</si>
  <si>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</si>
  <si>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</si>
  <si>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</si>
  <si>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</si>
  <si>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</si>
  <si>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</si>
  <si>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</si>
  <si>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</si>
  <si>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</si>
  <si>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</si>
  <si>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</si>
  <si>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</si>
  <si>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</si>
  <si>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</si>
  <si>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</si>
  <si>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</si>
  <si>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</si>
  <si>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</si>
  <si>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</si>
  <si>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</si>
  <si>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</si>
  <si>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</si>
  <si>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</si>
  <si>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</si>
  <si>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</si>
  <si>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</si>
  <si>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</si>
  <si>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</si>
  <si>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</si>
  <si>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</si>
  <si>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</si>
  <si>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</si>
  <si>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</si>
  <si>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</si>
  <si>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</si>
  <si>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</si>
  <si>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</si>
  <si>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</si>
  <si>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</si>
  <si>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</si>
  <si>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</si>
  <si>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</si>
  <si>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</si>
  <si>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</si>
  <si>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</si>
  <si>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</si>
  <si>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</si>
  <si>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</si>
  <si>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</si>
  <si>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</si>
  <si>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</si>
  <si>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</si>
  <si>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</si>
  <si>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</si>
  <si>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</si>
  <si>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</si>
  <si>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</si>
  <si>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</si>
  <si>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</si>
  <si>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</si>
  <si>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</si>
  <si>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</si>
  <si>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</si>
  <si>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</si>
  <si>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</si>
  <si>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</si>
  <si>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</si>
  <si>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</si>
  <si>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</si>
  <si>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</si>
  <si>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</si>
  <si>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</si>
  <si>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</si>
  <si>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</si>
  <si>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</si>
  <si>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</si>
  <si>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</si>
  <si>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</si>
  <si>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</si>
  <si>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</si>
  <si>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</si>
  <si>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</si>
  <si>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</si>
  <si>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</si>
  <si>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</si>
  <si>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</si>
  <si>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</si>
  <si>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</si>
  <si>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</si>
  <si>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</si>
  <si>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</si>
  <si>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</si>
  <si>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</si>
  <si>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</si>
  <si>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</si>
  <si>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</si>
  <si>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</si>
  <si>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</si>
  <si>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</si>
  <si>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</si>
  <si>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</si>
  <si>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</si>
  <si>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</si>
  <si>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</si>
  <si>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</si>
  <si>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</si>
  <si>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</si>
  <si>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</si>
  <si>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</si>
  <si>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</si>
  <si>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</si>
  <si>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</si>
  <si>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</si>
  <si>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</si>
  <si>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</si>
  <si>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</si>
  <si>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</si>
  <si>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</si>
  <si>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</si>
  <si>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</si>
  <si>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</si>
  <si>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</si>
  <si>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</si>
  <si>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</si>
  <si>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</si>
  <si>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</si>
  <si>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</si>
  <si>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</si>
  <si>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</si>
  <si>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</si>
  <si>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</si>
  <si>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</si>
  <si>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</si>
  <si>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</si>
  <si>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</si>
  <si>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</si>
  <si>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</si>
  <si>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</si>
  <si>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</si>
  <si>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</si>
  <si>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</si>
  <si>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</si>
  <si>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</si>
  <si>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</si>
  <si>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</si>
  <si>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</si>
  <si>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</si>
  <si>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</si>
  <si>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</si>
  <si>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</si>
  <si>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</si>
  <si>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</si>
  <si>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</si>
  <si>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</si>
  <si>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</si>
  <si>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</si>
  <si>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</si>
  <si>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</si>
  <si>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</si>
  <si>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</si>
  <si>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</si>
  <si>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</si>
  <si>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</si>
  <si>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</si>
  <si>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</si>
  <si>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</si>
  <si>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</si>
  <si>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</si>
  <si>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</si>
  <si>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</si>
  <si>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</si>
  <si>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</si>
  <si>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</si>
  <si>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</si>
  <si>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</si>
  <si>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</si>
  <si>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</si>
  <si>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</si>
  <si>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</si>
  <si>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</si>
  <si>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</si>
  <si>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</si>
  <si>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</si>
  <si>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</si>
  <si>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</si>
  <si>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</si>
  <si>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</si>
  <si>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</si>
  <si>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</si>
  <si>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</si>
  <si>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</si>
  <si>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</si>
  <si>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</si>
  <si>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</si>
  <si>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</si>
  <si>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</si>
  <si>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</si>
  <si>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</si>
  <si>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</si>
  <si>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</si>
  <si>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</si>
  <si>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</si>
  <si>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</si>
  <si>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</si>
  <si>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</si>
  <si>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</si>
  <si>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</si>
  <si>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</si>
  <si>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</si>
  <si>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</si>
  <si>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</si>
  <si>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</si>
  <si>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</si>
  <si>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</si>
  <si>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</si>
  <si>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</si>
  <si>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</si>
  <si>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</si>
  <si>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</si>
  <si>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</si>
  <si>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</si>
  <si>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</si>
  <si>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</si>
  <si>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</si>
  <si>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</si>
  <si>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</si>
  <si>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</si>
  <si>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</si>
  <si>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</si>
  <si>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</si>
  <si>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</si>
  <si>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</si>
  <si>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</si>
  <si>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</si>
  <si>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</si>
  <si>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</si>
  <si>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</si>
  <si>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</si>
  <si>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</si>
  <si>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</si>
  <si>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</si>
  <si>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</si>
  <si>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</si>
  <si>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</si>
  <si>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</si>
  <si>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</si>
  <si>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</si>
  <si>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</si>
  <si>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</si>
  <si>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</si>
  <si>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</si>
  <si>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</si>
  <si>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</si>
  <si>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</si>
  <si>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</si>
  <si>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</si>
  <si>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</si>
  <si>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</si>
  <si>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</si>
  <si>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</si>
  <si>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</si>
  <si>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</si>
  <si>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</si>
  <si>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</si>
  <si>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</si>
  <si>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</si>
  <si>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</si>
  <si>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</si>
  <si>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</si>
  <si>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</si>
  <si>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</si>
  <si>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</si>
  <si>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</si>
  <si>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</si>
  <si>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</si>
  <si>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</si>
  <si>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</si>
  <si>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</si>
  <si>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</si>
  <si>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</si>
  <si>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</si>
  <si>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</si>
  <si>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</si>
  <si>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</si>
  <si>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</si>
  <si>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</si>
  <si>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</si>
  <si>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</si>
  <si>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</si>
  <si>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</si>
  <si>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</si>
  <si>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</si>
  <si>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</si>
  <si>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</si>
  <si>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</si>
  <si>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</si>
  <si>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</si>
  <si>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</si>
  <si>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</si>
  <si>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</si>
  <si>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</si>
  <si>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</si>
  <si>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</si>
  <si>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</si>
  <si>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</si>
  <si>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</si>
  <si>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</si>
  <si>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</si>
  <si>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</si>
  <si>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</si>
  <si>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</si>
  <si>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</si>
  <si>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</si>
  <si>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</si>
  <si>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</si>
  <si>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</si>
  <si>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</si>
  <si>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</si>
  <si>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</si>
  <si>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</si>
  <si>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</si>
  <si>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</si>
  <si>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</si>
  <si>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</si>
  <si>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</si>
  <si>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</si>
  <si>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</si>
  <si>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</si>
  <si>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</si>
  <si>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</si>
  <si>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</si>
  <si>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</si>
  <si>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</si>
  <si>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</si>
  <si>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</si>
  <si>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</si>
  <si>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</si>
  <si>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</si>
  <si>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</si>
  <si>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</si>
  <si>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</si>
  <si>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</si>
  <si>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</si>
  <si>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</si>
  <si>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</si>
  <si>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</si>
  <si>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</si>
  <si>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</si>
  <si>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</si>
  <si>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</si>
  <si>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</si>
  <si>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</si>
  <si>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</si>
  <si>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</si>
  <si>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</si>
  <si>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</si>
  <si>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</si>
  <si>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</si>
  <si>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</si>
  <si>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</si>
  <si>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</si>
  <si>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</si>
  <si>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</si>
  <si>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</si>
  <si>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</si>
  <si>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</si>
  <si>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</si>
  <si>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</si>
  <si>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</si>
  <si>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</si>
  <si>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</si>
  <si>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</si>
  <si>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</si>
  <si>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</si>
  <si>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</si>
  <si>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</si>
  <si>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</si>
  <si>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</si>
  <si>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</si>
  <si>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</si>
  <si>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</si>
  <si>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</si>
  <si>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</si>
  <si>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</si>
  <si>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</si>
  <si>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</si>
  <si>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</si>
  <si>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</si>
  <si>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</si>
  <si>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</si>
  <si>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</si>
  <si>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</si>
  <si>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</si>
  <si>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</si>
  <si>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</si>
  <si>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</si>
  <si>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</si>
  <si>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</si>
  <si>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</si>
  <si>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</si>
  <si>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</si>
  <si>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</si>
  <si>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</si>
  <si>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</si>
  <si>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</si>
  <si>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</si>
  <si>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</si>
  <si>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</si>
  <si>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</si>
  <si>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</si>
  <si>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</si>
  <si>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</si>
  <si>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</si>
  <si>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</si>
  <si>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</si>
  <si>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</si>
  <si>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</si>
  <si>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</si>
  <si>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</si>
  <si>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</si>
  <si>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</si>
  <si>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</si>
  <si>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</si>
  <si>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</si>
  <si>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</si>
  <si>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</si>
  <si>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</si>
  <si>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</si>
  <si>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</si>
  <si>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</si>
  <si>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</si>
  <si>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</si>
  <si>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</si>
  <si>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</si>
  <si>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</si>
  <si>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</si>
  <si>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</si>
  <si>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</si>
  <si>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</si>
  <si>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</si>
  <si>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</si>
  <si>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</si>
  <si>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</si>
  <si>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</si>
  <si>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</si>
  <si>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</si>
  <si>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</si>
  <si>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</si>
  <si>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</si>
  <si>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</si>
  <si>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</si>
  <si>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</si>
  <si>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</si>
  <si>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</si>
  <si>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</si>
  <si>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</si>
  <si>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</si>
  <si>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</si>
  <si>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</si>
  <si>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</si>
  <si>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</si>
  <si>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</si>
  <si>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</si>
  <si>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</si>
  <si>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</si>
  <si>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</si>
  <si>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</si>
  <si>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</si>
  <si>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</si>
  <si>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</si>
  <si>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</si>
  <si>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</si>
  <si>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</si>
  <si>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</si>
  <si>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</si>
  <si>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</si>
  <si>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</si>
  <si>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</si>
  <si>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</si>
  <si>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</si>
  <si>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</si>
  <si>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</si>
  <si>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</si>
  <si>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</si>
  <si>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</si>
  <si>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</si>
  <si>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</si>
  <si>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</si>
  <si>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</si>
  <si>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</si>
  <si>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</si>
  <si>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</si>
  <si>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</si>
  <si>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</si>
  <si>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</si>
  <si>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</si>
  <si>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</si>
  <si>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</si>
  <si>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</si>
  <si>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</si>
  <si>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</si>
  <si>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</si>
  <si>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</si>
  <si>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</si>
  <si>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</si>
  <si>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</si>
  <si>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</si>
  <si>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</si>
  <si>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</si>
  <si>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</si>
  <si>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</si>
  <si>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</si>
  <si>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</si>
  <si>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</si>
  <si>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</si>
  <si>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</si>
  <si>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</si>
  <si>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</si>
  <si>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</si>
  <si>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</si>
  <si>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</si>
  <si>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</si>
  <si>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</si>
  <si>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</si>
  <si>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</si>
  <si>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</si>
  <si>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</si>
  <si>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</si>
  <si>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</si>
  <si>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</si>
  <si>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</si>
  <si>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</si>
  <si>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</si>
  <si>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</si>
  <si>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</si>
  <si>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</si>
  <si>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</si>
  <si>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</si>
  <si>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</si>
  <si>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</si>
  <si>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</si>
  <si>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</si>
  <si>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</si>
  <si>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</si>
  <si>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</si>
  <si>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</si>
  <si>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</si>
  <si>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</si>
  <si>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</si>
  <si>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</si>
  <si>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</si>
  <si>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</si>
  <si>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</si>
  <si>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</si>
  <si>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</si>
  <si>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</si>
  <si>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</si>
  <si>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</si>
  <si>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</si>
  <si>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</si>
  <si>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</si>
  <si>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</si>
  <si>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</si>
  <si>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</si>
  <si>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</si>
  <si>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</si>
  <si>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</si>
  <si>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</si>
  <si>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</si>
  <si>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</si>
  <si>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</si>
  <si>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</si>
  <si>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</si>
  <si>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</si>
  <si>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</si>
  <si>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</si>
  <si>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</si>
  <si>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</si>
  <si>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</si>
  <si>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</si>
  <si>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</si>
  <si>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</si>
  <si>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</si>
  <si>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</si>
  <si>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</si>
  <si>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</si>
  <si>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</si>
  <si>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</si>
  <si>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</si>
  <si>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</si>
  <si>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</si>
  <si>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</si>
  <si>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</si>
  <si>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</si>
  <si>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</si>
  <si>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</si>
  <si>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</si>
  <si>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</si>
  <si>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</si>
  <si>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</si>
  <si>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</si>
  <si>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</si>
  <si>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</si>
  <si>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</si>
  <si>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</si>
  <si>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</si>
  <si>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</si>
  <si>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</si>
  <si>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</si>
  <si>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</si>
  <si>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</si>
  <si>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</si>
  <si>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</si>
  <si>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</si>
  <si>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</si>
  <si>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</si>
  <si>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</si>
  <si>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</si>
  <si>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</si>
  <si>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</si>
  <si>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</si>
  <si>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</si>
  <si>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</si>
  <si>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</si>
  <si>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</si>
  <si>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</si>
  <si>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</si>
  <si>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</si>
  <si>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</si>
  <si>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</si>
  <si>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</si>
  <si>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</si>
  <si>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</si>
  <si>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</si>
  <si>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</si>
  <si>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</si>
  <si>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</si>
  <si>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</si>
  <si>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</si>
  <si>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</si>
  <si>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</si>
  <si>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</si>
  <si>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</si>
  <si>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</si>
  <si>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</si>
  <si>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</si>
  <si>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</si>
  <si>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</si>
  <si>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</si>
  <si>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</si>
  <si>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</si>
  <si>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</si>
  <si>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</si>
  <si>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</si>
  <si>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</si>
  <si>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</si>
  <si>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</si>
  <si>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</si>
  <si>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</si>
  <si>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</si>
  <si>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</si>
  <si>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</si>
  <si>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</si>
  <si>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</si>
  <si>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</si>
  <si>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</si>
  <si>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</si>
  <si>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</si>
  <si>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</si>
  <si>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</si>
  <si>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</si>
  <si>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</si>
  <si>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</si>
  <si>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</si>
  <si>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</si>
  <si>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</si>
  <si>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</si>
  <si>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</si>
  <si>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</si>
  <si>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</si>
  <si>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</si>
  <si>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</si>
  <si>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</si>
  <si>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</si>
  <si>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</si>
  <si>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</si>
  <si>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</si>
  <si>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</si>
  <si>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</si>
  <si>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</si>
  <si>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</si>
  <si>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</si>
  <si>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</si>
  <si>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</si>
  <si>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</si>
  <si>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</si>
  <si>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</si>
  <si>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</si>
  <si>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</si>
  <si>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</si>
  <si>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</si>
  <si>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</si>
  <si>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</si>
  <si>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</si>
  <si>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</si>
  <si>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</si>
  <si>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</si>
  <si>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</si>
  <si>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</si>
  <si>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</si>
  <si>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</si>
  <si>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</si>
  <si>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</si>
  <si>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</si>
  <si>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</si>
  <si>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</si>
  <si>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</si>
  <si>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</si>
  <si>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</si>
  <si>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</si>
  <si>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</si>
  <si>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</si>
  <si>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</si>
  <si>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</si>
  <si>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</si>
  <si>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</si>
  <si>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</si>
  <si>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</si>
  <si>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</si>
  <si>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</si>
  <si>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</si>
  <si>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</si>
  <si>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</si>
  <si>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</si>
  <si>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</si>
  <si>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</si>
  <si>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</si>
  <si>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</si>
  <si>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</si>
  <si>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</si>
  <si>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</si>
  <si>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</si>
  <si>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</si>
  <si>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</si>
  <si>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</si>
  <si>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</si>
  <si>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</si>
  <si>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</si>
  <si>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</si>
  <si>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</si>
  <si>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</si>
  <si>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</si>
  <si>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</si>
  <si>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</si>
  <si>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</si>
  <si>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</si>
  <si>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</si>
  <si>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</si>
  <si>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</si>
  <si>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</si>
  <si>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</si>
  <si>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</si>
  <si>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</si>
  <si>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</si>
  <si>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</si>
  <si>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</si>
  <si>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</si>
  <si>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</si>
  <si>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</si>
  <si>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</si>
  <si>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</si>
  <si>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</si>
  <si>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</si>
  <si>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</si>
  <si>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</si>
  <si>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</si>
  <si>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</si>
  <si>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</si>
  <si>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</si>
  <si>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</si>
  <si>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</si>
  <si>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</si>
  <si>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</si>
  <si>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</si>
  <si>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</si>
  <si>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</si>
  <si>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</si>
  <si>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</si>
  <si>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</si>
  <si>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</si>
  <si>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</si>
  <si>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</si>
  <si>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</si>
  <si>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</si>
  <si>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</si>
  <si>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</si>
  <si>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</si>
  <si>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</si>
  <si>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</si>
  <si>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</si>
  <si>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</si>
  <si>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</si>
  <si>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</si>
  <si>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</si>
  <si>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</si>
  <si>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</si>
  <si>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</si>
  <si>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</si>
  <si>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</si>
  <si>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</si>
  <si>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</si>
  <si>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</si>
  <si>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</si>
  <si>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</si>
  <si>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</si>
  <si>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</si>
  <si>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</si>
  <si>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</si>
  <si>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</si>
  <si>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</si>
  <si>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</si>
  <si>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</si>
  <si>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</si>
  <si>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</si>
  <si>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</si>
  <si>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</si>
  <si>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</si>
  <si>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</si>
  <si>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</si>
  <si>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</si>
  <si>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</si>
  <si>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</si>
  <si>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</si>
  <si>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</si>
  <si>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</si>
  <si>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</si>
  <si>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</si>
  <si>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</si>
  <si>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</si>
  <si>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</si>
  <si>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</si>
  <si>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</si>
  <si>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</si>
  <si>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</si>
  <si>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</si>
  <si>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</si>
  <si>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</si>
  <si>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</si>
  <si>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</si>
  <si>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</si>
  <si>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</si>
  <si>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</si>
  <si>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</si>
  <si>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</si>
  <si>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</si>
  <si>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</si>
  <si>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</si>
  <si>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</si>
  <si>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</si>
  <si>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</si>
  <si>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</si>
  <si>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</si>
  <si>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</si>
  <si>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</si>
  <si>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</si>
  <si>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</si>
  <si>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</si>
  <si>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</si>
  <si>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</si>
  <si>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</si>
  <si>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</si>
  <si>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</si>
  <si>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</si>
  <si>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</si>
  <si>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</si>
  <si>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</si>
  <si>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</si>
  <si>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</si>
  <si>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</si>
  <si>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</si>
  <si>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</si>
  <si>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</si>
  <si>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</si>
  <si>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</si>
  <si>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</si>
  <si>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</si>
  <si>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</si>
  <si>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</si>
  <si>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</si>
  <si>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</si>
  <si>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</si>
  <si>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</si>
  <si>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</si>
  <si>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</si>
  <si>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</si>
  <si>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</si>
  <si>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</si>
  <si>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</si>
  <si>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</si>
  <si>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</si>
  <si>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</si>
  <si>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</si>
  <si>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</si>
  <si>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</si>
  <si>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</si>
  <si>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</si>
  <si>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</si>
  <si>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</si>
  <si>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</si>
  <si>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</si>
  <si>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</si>
  <si>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</si>
  <si>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</si>
  <si>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</si>
  <si>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</si>
  <si>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</si>
  <si>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</si>
  <si>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</si>
  <si>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</si>
  <si>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</si>
  <si>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</si>
  <si>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</si>
  <si>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</si>
  <si>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</si>
  <si>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</si>
  <si>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</si>
  <si>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</si>
  <si>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</si>
  <si>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</si>
  <si>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</si>
  <si>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</si>
  <si>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</si>
  <si>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</si>
  <si>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</si>
  <si>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</si>
  <si>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</si>
  <si>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</si>
  <si>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</si>
  <si>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</si>
  <si>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</si>
  <si>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</si>
  <si>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</si>
  <si>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</si>
  <si>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</si>
  <si>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</si>
  <si>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</si>
  <si>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</si>
  <si>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</si>
  <si>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</si>
  <si>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</si>
  <si>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</si>
  <si>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</si>
  <si>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</si>
  <si>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</si>
  <si>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</si>
  <si>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</si>
  <si>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</si>
  <si>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</si>
  <si>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</si>
  <si>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</si>
  <si>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</si>
  <si>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</si>
  <si>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</si>
  <si>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</si>
  <si>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</si>
  <si>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</si>
  <si>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</si>
  <si>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</si>
  <si>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</si>
  <si>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</si>
  <si>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</si>
  <si>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</si>
  <si>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</si>
  <si>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</si>
  <si>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</si>
  <si>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</si>
  <si>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</si>
  <si>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</si>
  <si>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</si>
  <si>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</si>
  <si>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</si>
  <si>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</si>
  <si>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</si>
  <si>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</si>
  <si>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</si>
  <si>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</si>
  <si>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</si>
  <si>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</si>
  <si>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</si>
  <si>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</si>
  <si>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</si>
  <si>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</si>
  <si>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</si>
  <si>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</si>
  <si>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</si>
  <si>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</si>
  <si>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</si>
  <si>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</si>
  <si>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</si>
  <si>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</si>
  <si>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</si>
  <si>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</si>
  <si>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</si>
  <si>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</si>
  <si>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</si>
  <si>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</si>
  <si>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</si>
  <si>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</si>
  <si>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</si>
  <si>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</si>
  <si>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</si>
  <si>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</si>
  <si>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</si>
  <si>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</si>
  <si>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</si>
  <si>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</si>
  <si>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</si>
  <si>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</si>
  <si>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</si>
  <si>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</si>
  <si>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</si>
  <si>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</si>
  <si>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</si>
  <si>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</si>
  <si>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</si>
  <si>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</si>
  <si>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</si>
  <si>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</si>
  <si>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</si>
  <si>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</si>
  <si>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</si>
  <si>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</si>
  <si>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</si>
  <si>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</si>
  <si>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</si>
  <si>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</si>
  <si>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</si>
  <si>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</si>
  <si>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</si>
  <si>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</si>
  <si>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</si>
  <si>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</si>
  <si>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</si>
  <si>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</si>
  <si>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</si>
  <si>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</si>
  <si>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</si>
  <si>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</si>
  <si>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</si>
  <si>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</si>
  <si>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</si>
  <si>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</si>
  <si>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</si>
  <si>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</si>
  <si>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</si>
  <si>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</si>
  <si>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</si>
  <si>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</si>
  <si>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</si>
  <si>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</si>
  <si>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</si>
  <si>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</si>
  <si>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</si>
  <si>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</si>
  <si>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</si>
  <si>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</si>
  <si>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</si>
  <si>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</si>
  <si>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</si>
  <si>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</si>
  <si>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</si>
  <si>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</si>
  <si>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</si>
  <si>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</si>
  <si>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</si>
  <si>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</si>
  <si>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</si>
  <si>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</si>
  <si>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</si>
  <si>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</si>
  <si>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</si>
  <si>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</si>
  <si>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</si>
  <si>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</si>
  <si>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</si>
  <si>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</si>
  <si>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</si>
  <si>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</si>
  <si>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</si>
  <si>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</si>
  <si>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</si>
  <si>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</si>
  <si>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</si>
  <si>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</si>
  <si>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</si>
  <si>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</si>
  <si>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</si>
  <si>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</si>
  <si>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</si>
  <si>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</si>
  <si>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</si>
  <si>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</si>
  <si>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</si>
  <si>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</si>
  <si>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</si>
  <si>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</si>
  <si>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</si>
  <si>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</si>
  <si>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</si>
  <si>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</si>
  <si>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</si>
  <si>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</si>
  <si>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</si>
  <si>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</si>
  <si>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</si>
  <si>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</si>
  <si>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</si>
  <si>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</si>
  <si>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</si>
  <si>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</si>
  <si>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</si>
  <si>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</si>
  <si>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</si>
  <si>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</si>
  <si>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</si>
  <si>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</si>
  <si>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</si>
  <si>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</si>
  <si>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</si>
  <si>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</si>
  <si>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</si>
  <si>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</si>
  <si>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</si>
  <si>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</si>
  <si>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</si>
  <si>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</si>
  <si>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</si>
  <si>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</si>
  <si>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</si>
  <si>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</si>
  <si>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</si>
  <si>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</si>
  <si>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</si>
  <si>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</si>
  <si>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</si>
  <si>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</si>
  <si>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</si>
  <si>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</si>
  <si>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</si>
  <si>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</si>
  <si>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</si>
  <si>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</si>
  <si>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</si>
  <si>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</si>
  <si>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</si>
  <si>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</si>
  <si>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</si>
  <si>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</si>
  <si>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</si>
  <si>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</si>
  <si>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</si>
  <si>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</si>
  <si>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</si>
  <si>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</si>
  <si>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</si>
  <si>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</si>
  <si>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</si>
  <si>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</si>
  <si>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</si>
  <si>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</si>
  <si>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</si>
  <si>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</si>
  <si>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</si>
  <si>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</si>
  <si>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</si>
  <si>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</si>
  <si>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</si>
  <si>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</si>
  <si>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</si>
  <si>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</si>
  <si>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</si>
  <si>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</si>
  <si>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</si>
  <si>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</si>
  <si>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</si>
  <si>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</si>
  <si>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</si>
  <si>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</si>
  <si>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</si>
  <si>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</si>
  <si>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</si>
  <si>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</si>
  <si>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</si>
  <si>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</si>
  <si>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</si>
  <si>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</si>
  <si>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</si>
  <si>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</si>
  <si>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</si>
  <si>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</si>
  <si>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</si>
  <si>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</si>
  <si>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</si>
  <si>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</si>
  <si>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</si>
  <si>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</si>
  <si>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</si>
  <si>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</si>
  <si>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</si>
  <si>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</si>
  <si>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</si>
  <si>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</si>
  <si>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</si>
  <si>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</si>
  <si>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</si>
  <si>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</si>
  <si>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</si>
  <si>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</si>
  <si>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</si>
  <si>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</si>
  <si>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</si>
  <si>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</si>
  <si>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</si>
  <si>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</si>
  <si>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</si>
  <si>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</si>
  <si>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</si>
  <si>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</si>
  <si>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</si>
  <si>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</si>
  <si>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</si>
  <si>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</si>
  <si>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</si>
  <si>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</si>
  <si>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</si>
  <si>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</si>
  <si>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</si>
  <si>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</si>
  <si>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</si>
  <si>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</si>
  <si>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</si>
  <si>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</si>
  <si>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</si>
  <si>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</si>
  <si>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</si>
  <si>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</si>
  <si>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</si>
  <si>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</si>
  <si>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</si>
  <si>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</si>
  <si>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</si>
  <si>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</si>
  <si>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</si>
  <si>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</si>
  <si>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</si>
  <si>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</si>
  <si>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</si>
  <si>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</si>
  <si>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</si>
  <si>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</si>
  <si>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</si>
  <si>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</si>
  <si>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</si>
  <si>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</si>
  <si>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</si>
  <si>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</si>
  <si>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</si>
  <si>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</si>
  <si>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</si>
  <si>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</si>
  <si>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</si>
  <si>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</si>
  <si>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</si>
  <si>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</si>
  <si>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</si>
  <si>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</si>
  <si>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</si>
  <si>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</si>
  <si>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</si>
  <si>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</si>
  <si>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</si>
  <si>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</si>
  <si>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</si>
  <si>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</si>
  <si>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</si>
  <si>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</si>
  <si>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</si>
  <si>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</si>
  <si>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</si>
  <si>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</si>
  <si>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</si>
  <si>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</si>
  <si>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</si>
  <si>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</si>
  <si>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</si>
  <si>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</si>
  <si>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</si>
  <si>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</si>
  <si>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</si>
  <si>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</si>
  <si>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</si>
  <si>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</si>
  <si>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</si>
  <si>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</si>
  <si>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</si>
  <si>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</si>
  <si>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</si>
  <si>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</si>
  <si>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</si>
  <si>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</si>
  <si>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</si>
  <si>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</si>
  <si>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</si>
  <si>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</si>
  <si>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</si>
  <si>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</si>
  <si>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</si>
  <si>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</si>
  <si>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</si>
  <si>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</si>
  <si>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</si>
  <si>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</si>
  <si>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</si>
  <si>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</si>
  <si>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</si>
  <si>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</si>
  <si>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</si>
  <si>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</si>
  <si>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</si>
  <si>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</si>
  <si>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</si>
  <si>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</si>
  <si>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</si>
  <si>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</si>
  <si>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</si>
  <si>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</si>
  <si>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</si>
  <si>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</si>
  <si>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</si>
  <si>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</si>
  <si>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</si>
  <si>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</si>
  <si>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</si>
  <si>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</si>
  <si>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</si>
  <si>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</si>
  <si>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</si>
  <si>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</si>
  <si>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</si>
  <si>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</si>
  <si>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</si>
  <si>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</si>
  <si>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</si>
  <si>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</si>
  <si>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</si>
  <si>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</si>
  <si>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</si>
  <si>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</si>
  <si>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</si>
  <si>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</si>
  <si>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</si>
  <si>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</si>
  <si>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</si>
  <si>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</si>
  <si>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</si>
  <si>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</si>
  <si>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</si>
  <si>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</si>
  <si>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</si>
  <si>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</si>
  <si>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</si>
  <si>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</si>
  <si>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</si>
  <si>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</si>
  <si>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</si>
  <si>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</si>
  <si>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</si>
  <si>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</si>
  <si>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</si>
  <si>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</si>
  <si>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</si>
  <si>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</si>
  <si>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</si>
  <si>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</si>
  <si>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</si>
  <si>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</si>
  <si>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</si>
  <si>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</si>
  <si>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</si>
  <si>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</si>
  <si>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</si>
  <si>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</si>
  <si>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</si>
  <si>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</si>
  <si>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</si>
  <si>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</si>
  <si>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</si>
  <si>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</si>
  <si>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</si>
  <si>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</si>
  <si>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</si>
  <si>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</si>
  <si>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</si>
  <si>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</si>
  <si>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</si>
  <si>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</si>
  <si>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</si>
  <si>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</si>
  <si>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</si>
  <si>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</si>
  <si>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</si>
  <si>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</si>
  <si>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</si>
  <si>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</si>
  <si>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</si>
  <si>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</si>
  <si>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</si>
  <si>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</si>
  <si>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</si>
  <si>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</si>
  <si>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</si>
  <si>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</si>
  <si>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</si>
  <si>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</si>
  <si>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</si>
  <si>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</si>
  <si>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</si>
  <si>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</si>
  <si>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</si>
  <si>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</si>
  <si>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</si>
  <si>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</si>
  <si>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</si>
  <si>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</si>
  <si>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</si>
  <si>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</si>
  <si>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</si>
  <si>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</si>
  <si>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</si>
  <si>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</si>
  <si>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</si>
  <si>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</si>
  <si>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</si>
  <si>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</si>
  <si>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</si>
  <si>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</si>
  <si>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</si>
  <si>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</si>
  <si>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</si>
  <si>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</si>
  <si>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</si>
  <si>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</si>
  <si>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</si>
  <si>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</si>
  <si>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</si>
  <si>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</si>
  <si>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</si>
  <si>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</si>
  <si>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</si>
  <si>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</si>
  <si>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</si>
  <si>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</si>
  <si>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</si>
  <si>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</si>
  <si>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</si>
  <si>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</si>
  <si>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</si>
  <si>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</si>
  <si>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</si>
  <si>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</si>
  <si>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</si>
  <si>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</si>
  <si>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</si>
  <si>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</si>
  <si>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</si>
  <si>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</si>
  <si>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</si>
  <si>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</si>
  <si>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</si>
  <si>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</si>
  <si>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</si>
  <si>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</si>
  <si>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</si>
  <si>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</si>
  <si>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</si>
  <si>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</si>
  <si>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</si>
  <si>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</si>
  <si>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</si>
  <si>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</si>
  <si>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</si>
  <si>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</si>
  <si>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</si>
  <si>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</si>
  <si>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</si>
  <si>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</si>
  <si>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</si>
  <si>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</si>
  <si>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</si>
  <si>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</si>
  <si>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</si>
  <si>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</si>
  <si>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</si>
  <si>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</si>
  <si>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</si>
  <si>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</si>
  <si>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</si>
  <si>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</si>
  <si>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</si>
  <si>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</si>
  <si>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</si>
  <si>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</si>
  <si>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</si>
  <si>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</si>
  <si>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</si>
  <si>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</si>
  <si>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</si>
  <si>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</si>
  <si>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</si>
  <si>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</si>
  <si>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</si>
  <si>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</si>
  <si>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</si>
  <si>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</si>
  <si>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</si>
  <si>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</si>
  <si>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</si>
  <si>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</si>
  <si>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</si>
  <si>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</si>
  <si>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</si>
  <si>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</si>
  <si>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</si>
  <si>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</si>
  <si>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</si>
  <si>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</si>
  <si>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</si>
  <si>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</si>
  <si>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</si>
  <si>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</si>
  <si>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</si>
  <si>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</si>
  <si>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</si>
  <si>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</si>
  <si>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</si>
  <si>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</si>
  <si>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</si>
  <si>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</si>
  <si>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</si>
  <si>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</si>
  <si>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</si>
  <si>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</si>
  <si>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</si>
  <si>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</si>
  <si>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</si>
  <si>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</si>
  <si>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</si>
  <si>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</si>
  <si>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</si>
  <si>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</si>
  <si>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</si>
  <si>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</si>
  <si>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</si>
  <si>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</si>
  <si>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</si>
  <si>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</si>
  <si>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</si>
  <si>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</si>
  <si>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</si>
  <si>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</si>
  <si>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</si>
  <si>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</si>
  <si>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</si>
  <si>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</si>
  <si>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</si>
  <si>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</si>
  <si>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</si>
  <si>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</si>
  <si>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</si>
  <si>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</si>
  <si>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</si>
  <si>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</si>
  <si>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</si>
  <si>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</si>
  <si>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</si>
  <si>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</si>
  <si>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</si>
  <si>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</si>
  <si>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</si>
  <si>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</si>
  <si>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</si>
  <si>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</si>
  <si>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</si>
  <si>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</si>
  <si>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</si>
  <si>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</si>
  <si>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</si>
  <si>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</si>
  <si>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</si>
  <si>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</si>
  <si>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</si>
  <si>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</si>
  <si>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</si>
  <si>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</si>
  <si>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</si>
  <si>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</si>
  <si>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</si>
  <si>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</si>
  <si>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</si>
  <si>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</si>
  <si>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</si>
  <si>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</si>
  <si>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</si>
  <si>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</si>
  <si>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</si>
  <si>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</si>
  <si>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</si>
  <si>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</si>
  <si>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</si>
  <si>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</si>
  <si>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</si>
  <si>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</si>
  <si>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</si>
  <si>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</si>
  <si>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</si>
  <si>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</si>
  <si>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</si>
  <si>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</si>
  <si>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</si>
  <si>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</si>
  <si>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</si>
  <si>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</si>
  <si>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</si>
  <si>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</si>
  <si>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</si>
  <si>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</si>
  <si>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</si>
  <si>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</si>
  <si>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</si>
  <si>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</si>
  <si>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</si>
  <si>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</si>
  <si>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</si>
  <si>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</si>
  <si>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</si>
  <si>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</si>
  <si>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</si>
  <si>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</si>
  <si>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</si>
  <si>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</si>
  <si>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</si>
  <si>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</si>
  <si>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</si>
  <si>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</si>
  <si>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</si>
  <si>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</si>
  <si>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</si>
  <si>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</si>
  <si>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</si>
  <si>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</si>
  <si>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</si>
  <si>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</si>
  <si>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</si>
  <si>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</si>
  <si>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</si>
  <si>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</si>
  <si>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</si>
  <si>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</si>
  <si>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</si>
  <si>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</si>
  <si>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</si>
  <si>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</si>
  <si>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</si>
  <si>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</si>
  <si>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</si>
  <si>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</si>
  <si>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</si>
  <si>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</si>
  <si>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</si>
  <si>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</si>
  <si>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</si>
  <si>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</si>
  <si>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</si>
  <si>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</si>
  <si>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</si>
  <si>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</si>
  <si>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</si>
  <si>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</si>
  <si>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</si>
  <si>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</si>
  <si>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</si>
  <si>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</si>
  <si>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</si>
  <si>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</si>
  <si>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</si>
  <si>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</si>
  <si>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</si>
  <si>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</si>
  <si>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</si>
  <si>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</si>
  <si>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</si>
  <si>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</si>
  <si>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</si>
  <si>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</si>
  <si>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</si>
  <si>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</si>
  <si>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</si>
  <si>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</si>
  <si>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</si>
  <si>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</si>
  <si>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</si>
  <si>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</si>
  <si>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</si>
  <si>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</si>
  <si>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</si>
  <si>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</si>
  <si>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</si>
  <si>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</si>
  <si>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</si>
  <si>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</si>
  <si>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</si>
  <si>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</si>
  <si>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</si>
  <si>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</si>
  <si>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</si>
  <si>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</si>
  <si>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</si>
  <si>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</si>
  <si>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</si>
  <si>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</si>
  <si>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</si>
  <si>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</si>
  <si>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</si>
  <si>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</si>
  <si>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</si>
  <si>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</si>
  <si>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</si>
  <si>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</si>
  <si>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</si>
  <si>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</si>
  <si>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</si>
  <si>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</si>
  <si>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</si>
  <si>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</si>
  <si>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</si>
  <si>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</si>
  <si>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</si>
  <si>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</si>
  <si>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</si>
  <si>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</si>
  <si>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</si>
  <si>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</si>
  <si>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</si>
  <si>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</si>
  <si>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</si>
  <si>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</si>
  <si>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</si>
  <si>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</si>
  <si>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</si>
  <si>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</si>
  <si>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</si>
  <si>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</si>
  <si>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</si>
  <si>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</si>
  <si>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</si>
  <si>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</si>
  <si>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</si>
  <si>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</si>
  <si>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</si>
  <si>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</si>
  <si>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</si>
  <si>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</si>
  <si>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</si>
  <si>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</si>
  <si>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</si>
  <si>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</si>
  <si>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</si>
  <si>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</si>
  <si>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</si>
  <si>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</si>
  <si>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</si>
  <si>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</si>
  <si>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</si>
  <si>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</si>
  <si>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</si>
  <si>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</si>
  <si>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</si>
  <si>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</si>
  <si>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</si>
  <si>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</si>
  <si>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</si>
  <si>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</si>
  <si>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</si>
  <si>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</si>
  <si>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</si>
  <si>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</si>
  <si>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</si>
  <si>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</si>
  <si>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</si>
  <si>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</si>
  <si>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</si>
  <si>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</si>
  <si>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</si>
  <si>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</si>
  <si>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</si>
  <si>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</si>
  <si>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</si>
  <si>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</si>
  <si>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</si>
  <si>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</si>
  <si>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</si>
  <si>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</si>
  <si>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</si>
  <si>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</si>
  <si>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</si>
  <si>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</si>
  <si>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</si>
  <si>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</si>
  <si>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</si>
  <si>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</si>
  <si>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</si>
  <si>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</si>
  <si>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</si>
  <si>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</si>
  <si>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</si>
  <si>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</si>
  <si>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</si>
  <si>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</si>
  <si>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</si>
  <si>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</si>
  <si>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</si>
  <si>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</si>
  <si>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</si>
  <si>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</si>
  <si>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</si>
  <si>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</si>
  <si>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</si>
  <si>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</si>
  <si>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</si>
  <si>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</si>
  <si>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</si>
  <si>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</si>
  <si>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</si>
  <si>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</si>
  <si>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</si>
  <si>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</si>
  <si>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</si>
  <si>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</si>
  <si>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</si>
  <si>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</si>
  <si>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</si>
  <si>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</si>
  <si>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</si>
  <si>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</si>
  <si>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</si>
  <si>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</si>
  <si>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</si>
  <si>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</si>
  <si>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</si>
  <si>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</si>
  <si>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</si>
  <si>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</si>
  <si>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</si>
  <si>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</si>
  <si>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</si>
  <si>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</si>
  <si>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</si>
  <si>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</si>
  <si>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</si>
  <si>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</si>
  <si>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</si>
  <si>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</si>
  <si>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</si>
  <si>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</si>
  <si>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</si>
  <si>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</si>
  <si>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</si>
  <si>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</si>
  <si>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</si>
  <si>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</si>
  <si>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</si>
  <si>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</si>
  <si>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</si>
  <si>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</si>
  <si>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</si>
  <si>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</si>
  <si>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</si>
  <si>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</si>
  <si>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</si>
  <si>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</si>
  <si>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</si>
  <si>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</si>
  <si>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</si>
  <si>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</si>
  <si>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</si>
  <si>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</si>
  <si>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</si>
  <si>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</si>
  <si>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</si>
  <si>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</si>
  <si>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</si>
  <si>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</si>
  <si>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</si>
  <si>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</si>
  <si>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</si>
  <si>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</si>
  <si>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</si>
  <si>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</si>
  <si>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</si>
  <si>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</si>
  <si>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</si>
  <si>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</si>
  <si>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</si>
  <si>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</si>
  <si>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</si>
  <si>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</si>
  <si>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</si>
  <si>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</si>
  <si>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</si>
  <si>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</si>
  <si>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</si>
  <si>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</si>
  <si>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</si>
  <si>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</si>
  <si>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</si>
  <si>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</si>
  <si>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</si>
  <si>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</si>
  <si>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</si>
  <si>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</si>
  <si>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</si>
  <si>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</si>
  <si>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</si>
  <si>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</si>
  <si>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</si>
  <si>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</si>
  <si>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</si>
  <si>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</si>
  <si>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</si>
  <si>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</si>
  <si>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</si>
  <si>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</si>
  <si>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</si>
  <si>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</si>
  <si>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</si>
  <si>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</si>
  <si>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</si>
  <si>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</si>
  <si>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</si>
  <si>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</si>
  <si>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</si>
  <si>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</si>
  <si>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</si>
  <si>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</si>
  <si>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</si>
  <si>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</si>
  <si>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</si>
  <si>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</si>
  <si>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</si>
  <si>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</si>
  <si>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</si>
  <si>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</si>
  <si>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</si>
  <si>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</si>
  <si>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</si>
  <si>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</si>
  <si>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</si>
  <si>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</si>
  <si>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</si>
  <si>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</si>
  <si>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</si>
  <si>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</si>
  <si>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</si>
  <si>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</si>
  <si>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</si>
  <si>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</si>
  <si>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</si>
  <si>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</si>
  <si>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</si>
  <si>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</si>
  <si>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</si>
  <si>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</si>
  <si>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</si>
  <si>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</si>
  <si>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</si>
  <si>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</si>
  <si>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</si>
  <si>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</si>
  <si>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</si>
  <si>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</si>
  <si>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</si>
  <si>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</si>
  <si>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</si>
  <si>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</si>
  <si>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</si>
  <si>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</si>
  <si>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</si>
  <si>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</si>
  <si>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</si>
  <si>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</si>
  <si>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</si>
  <si>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</si>
  <si>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</si>
  <si>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</si>
  <si>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</si>
  <si>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</si>
  <si>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</si>
  <si>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</si>
  <si>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</si>
  <si>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</si>
  <si>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</si>
  <si>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</si>
  <si>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</si>
  <si>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</si>
  <si>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</si>
  <si>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</si>
  <si>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</si>
  <si>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</si>
  <si>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</si>
  <si>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</si>
  <si>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</si>
  <si>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</si>
  <si>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</si>
  <si>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</si>
  <si>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</si>
  <si>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</si>
  <si>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</si>
  <si>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</si>
  <si>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</si>
  <si>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</si>
  <si>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</si>
  <si>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</si>
  <si>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</si>
  <si>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</si>
  <si>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</si>
  <si>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</si>
  <si>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</si>
  <si>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</si>
  <si>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</si>
  <si>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</si>
  <si>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</si>
  <si>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</si>
  <si>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</si>
  <si>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</si>
  <si>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</si>
  <si>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</si>
  <si>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</si>
  <si>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</si>
  <si>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</si>
  <si>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</si>
  <si>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</si>
  <si>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</si>
  <si>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</si>
  <si>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</si>
  <si>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</si>
  <si>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</si>
  <si>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</si>
  <si>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</si>
  <si>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</si>
  <si>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</si>
  <si>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</si>
  <si>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</si>
  <si>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</si>
  <si>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</si>
  <si>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</si>
  <si>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</si>
  <si>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</si>
  <si>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</si>
  <si>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</si>
  <si>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</si>
  <si>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</si>
  <si>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</si>
  <si>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</si>
  <si>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</si>
  <si>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</si>
  <si>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</si>
  <si>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</si>
  <si>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</si>
  <si>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</si>
  <si>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</si>
  <si>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</si>
  <si>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</si>
  <si>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</si>
  <si>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</si>
  <si>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</si>
  <si>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</si>
  <si>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</si>
  <si>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</si>
  <si>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</si>
  <si>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</si>
  <si>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</si>
  <si>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</si>
  <si>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</si>
  <si>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</si>
  <si>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</si>
  <si>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</si>
  <si>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</si>
  <si>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</si>
  <si>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</si>
  <si>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</si>
  <si>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</si>
  <si>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</si>
  <si>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</si>
  <si>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</si>
  <si>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</si>
  <si>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</si>
  <si>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</si>
  <si>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</si>
  <si>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</si>
  <si>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</si>
  <si>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</si>
  <si>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</si>
  <si>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</si>
  <si>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</si>
  <si>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</si>
  <si>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</si>
  <si>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</si>
  <si>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</si>
  <si>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</si>
  <si>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</si>
  <si>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</si>
  <si>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</si>
  <si>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</si>
  <si>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</si>
  <si>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</si>
  <si>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</si>
  <si>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</si>
  <si>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</si>
  <si>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</si>
  <si>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</si>
  <si>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</si>
  <si>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</si>
  <si>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</si>
  <si>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</si>
  <si>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</si>
  <si>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</si>
  <si>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</si>
  <si>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</si>
  <si>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</si>
  <si>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</si>
  <si>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</si>
  <si>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</si>
  <si>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</si>
  <si>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</si>
  <si>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</si>
  <si>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</si>
  <si>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</si>
  <si>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</si>
  <si>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</si>
  <si>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</si>
  <si>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</si>
  <si>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</si>
  <si>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</si>
  <si>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</si>
  <si>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</si>
  <si>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</si>
  <si>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</si>
  <si>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</si>
  <si>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</si>
  <si>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</si>
  <si>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</si>
  <si>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</si>
  <si>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</si>
  <si>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</si>
  <si>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</si>
  <si>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</si>
  <si>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</si>
  <si>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</si>
  <si>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</si>
  <si>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</si>
  <si>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</si>
  <si>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</si>
  <si>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</si>
  <si>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</si>
  <si>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</si>
  <si>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</si>
  <si>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</si>
  <si>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</si>
  <si>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</si>
  <si>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</si>
  <si>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</si>
  <si>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</si>
  <si>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</si>
  <si>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</si>
  <si>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</si>
  <si>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</si>
  <si>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</si>
  <si>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</si>
  <si>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</si>
  <si>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</si>
  <si>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</si>
  <si>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</si>
  <si>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</si>
  <si>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</si>
  <si>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</si>
  <si>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</si>
  <si>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</si>
  <si>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</si>
  <si>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</si>
  <si>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</si>
  <si>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</si>
  <si>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</si>
  <si>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</si>
  <si>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</si>
  <si>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</si>
  <si>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</si>
  <si>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</si>
  <si>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</si>
  <si>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</si>
  <si>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</si>
  <si>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</si>
  <si>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</si>
  <si>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</si>
  <si>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</si>
  <si>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</si>
  <si>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</si>
  <si>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</si>
  <si>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</si>
  <si>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</si>
  <si>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</si>
  <si>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</si>
  <si>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</si>
  <si>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</si>
  <si>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</si>
  <si>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</si>
  <si>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</si>
  <si>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</si>
  <si>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</si>
  <si>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</si>
  <si>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</si>
  <si>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</si>
  <si>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</si>
  <si>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</si>
  <si>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</si>
  <si>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</si>
  <si>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</si>
  <si>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</si>
  <si>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</si>
  <si>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</si>
  <si>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</si>
  <si>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</si>
  <si>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</si>
  <si>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</si>
  <si>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</si>
  <si>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</si>
  <si>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</si>
  <si>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</si>
  <si>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</si>
  <si>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</si>
  <si>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</si>
  <si>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</si>
  <si>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</si>
  <si>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</si>
  <si>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</si>
  <si>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</si>
  <si>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</si>
  <si>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</si>
  <si>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</si>
  <si>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</si>
  <si>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</si>
  <si>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</si>
  <si>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</si>
  <si>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</si>
  <si>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</si>
  <si>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</si>
  <si>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</si>
  <si>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</si>
  <si>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</si>
  <si>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</si>
  <si>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</si>
  <si>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</si>
  <si>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</si>
  <si>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</si>
  <si>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</si>
  <si>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</si>
  <si>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</si>
  <si>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</si>
  <si>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</si>
  <si>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</si>
  <si>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</si>
  <si>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</si>
  <si>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</si>
  <si>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</si>
  <si>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</si>
  <si>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</si>
  <si>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</si>
  <si>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</si>
  <si>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</si>
  <si>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</si>
  <si>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</si>
  <si>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</si>
  <si>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</si>
  <si>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</si>
  <si>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</si>
  <si>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</si>
  <si>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</si>
  <si>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</si>
  <si>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</si>
  <si>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</si>
  <si>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</si>
  <si>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</si>
  <si>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</si>
  <si>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</si>
  <si>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</si>
  <si>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</si>
  <si>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</si>
  <si>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</si>
  <si>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</si>
  <si>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</si>
  <si>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</si>
  <si>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</si>
  <si>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</si>
  <si>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</si>
  <si>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</si>
  <si>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</si>
  <si>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</si>
  <si>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</si>
  <si>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</si>
  <si>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</si>
  <si>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</si>
  <si>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</si>
  <si>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</si>
  <si>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</si>
  <si>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</si>
  <si>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</si>
  <si>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</si>
  <si>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</si>
  <si>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</si>
  <si>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</si>
  <si>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</si>
  <si>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</si>
  <si>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</si>
  <si>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</si>
  <si>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</si>
  <si>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</si>
  <si>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</si>
  <si>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</si>
  <si>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</si>
  <si>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</si>
  <si>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</si>
  <si>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</si>
  <si>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</si>
  <si>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</si>
  <si>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</si>
  <si>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</si>
  <si>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</si>
  <si>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</si>
  <si>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</si>
  <si>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</si>
  <si>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</si>
  <si>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</si>
  <si>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</si>
  <si>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</si>
  <si>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</si>
  <si>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</si>
  <si>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</si>
  <si>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</si>
  <si>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</si>
  <si>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</si>
  <si>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</si>
  <si>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</si>
  <si>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</si>
  <si>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</si>
  <si>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</si>
  <si>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</si>
  <si>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</si>
  <si>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</si>
  <si>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</si>
  <si>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</si>
  <si>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</si>
  <si>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</si>
  <si>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</si>
  <si>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</si>
  <si>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</si>
  <si>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</si>
  <si>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</si>
  <si>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</si>
  <si>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</si>
  <si>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</si>
  <si>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</si>
  <si>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</si>
  <si>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</si>
  <si>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</si>
  <si>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</si>
  <si>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</si>
  <si>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</si>
  <si>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</si>
  <si>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</si>
  <si>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</si>
  <si>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</si>
  <si>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</si>
  <si>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</si>
  <si>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</si>
  <si>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</si>
  <si>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</si>
  <si>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</si>
  <si>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</si>
  <si>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</si>
  <si>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</si>
  <si>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</si>
  <si>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</si>
  <si>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</si>
  <si>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</si>
  <si>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</si>
  <si>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</si>
  <si>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</si>
  <si>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</si>
  <si>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</si>
  <si>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</si>
  <si>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</si>
  <si>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</si>
  <si>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</si>
  <si>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</si>
  <si>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</si>
  <si>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</si>
  <si>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</si>
  <si>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</si>
  <si>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</si>
  <si>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</si>
  <si>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</si>
  <si>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</si>
  <si>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</si>
  <si>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</si>
  <si>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</si>
  <si>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</si>
  <si>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</si>
  <si>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</si>
  <si>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</si>
  <si>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</si>
  <si>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</si>
  <si>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</si>
  <si>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</si>
  <si>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</si>
  <si>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</si>
  <si>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</si>
  <si>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</si>
  <si>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</si>
  <si>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</si>
  <si>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</si>
  <si>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</si>
  <si>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</si>
  <si>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</si>
  <si>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</si>
  <si>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</si>
  <si>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</si>
  <si>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</si>
  <si>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</si>
  <si>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</si>
  <si>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</si>
  <si>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</si>
  <si>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</si>
  <si>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</si>
  <si>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</si>
  <si>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</si>
  <si>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</si>
  <si>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</si>
  <si>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</si>
  <si>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</si>
  <si>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</si>
  <si>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</si>
  <si>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</si>
  <si>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</si>
  <si>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</si>
  <si>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</si>
  <si>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</si>
  <si>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</si>
  <si>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</si>
  <si>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</si>
  <si>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</si>
  <si>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</si>
  <si>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</si>
  <si>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</si>
  <si>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</si>
  <si>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</si>
  <si>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</si>
  <si>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</si>
  <si>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</si>
  <si>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</si>
  <si>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</si>
  <si>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</si>
  <si>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</si>
  <si>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</si>
  <si>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</si>
  <si>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</si>
  <si>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</si>
  <si>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</si>
  <si>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</si>
  <si>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</si>
  <si>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</si>
  <si>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</si>
  <si>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</si>
  <si>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</si>
  <si>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</si>
  <si>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</si>
  <si>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</si>
  <si>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</si>
  <si>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</si>
  <si>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</si>
  <si>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</si>
  <si>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</si>
  <si>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</si>
  <si>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</si>
  <si>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</si>
  <si>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</si>
  <si>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</si>
  <si>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</si>
  <si>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</si>
  <si>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</si>
  <si>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</si>
  <si>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</si>
  <si>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</si>
  <si>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</si>
  <si>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</si>
  <si>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</si>
  <si>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</si>
  <si>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</si>
  <si>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</si>
  <si>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</si>
  <si>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</si>
  <si>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</si>
  <si>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</si>
  <si>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</si>
  <si>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</si>
  <si>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</si>
  <si>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</si>
  <si>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</si>
  <si>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</si>
  <si>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</si>
  <si>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</si>
  <si>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</si>
  <si>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</si>
  <si>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</si>
  <si>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</si>
  <si>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</si>
  <si>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</si>
  <si>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</si>
  <si>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</si>
  <si>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</si>
  <si>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</si>
  <si>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</si>
  <si>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</si>
  <si>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</si>
  <si>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</si>
  <si>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</si>
  <si>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</si>
  <si>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</si>
  <si>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</si>
  <si>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</si>
  <si>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</si>
  <si>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</si>
  <si>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</si>
  <si>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</si>
  <si>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</si>
  <si>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</si>
  <si>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</si>
  <si>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</si>
  <si>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</si>
  <si>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</si>
  <si>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</si>
  <si>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</si>
  <si>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</si>
  <si>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</si>
  <si>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</si>
  <si>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</si>
  <si>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</si>
  <si>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</si>
  <si>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</si>
  <si>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</si>
  <si>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</si>
  <si>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</si>
  <si>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</si>
  <si>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</si>
  <si>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</si>
  <si>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</si>
  <si>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</si>
  <si>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</si>
  <si>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</si>
  <si>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</si>
  <si>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</si>
  <si>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</si>
  <si>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</si>
  <si>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</si>
  <si>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</si>
  <si>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</si>
  <si>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</si>
  <si>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</si>
  <si>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</si>
  <si>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</si>
  <si>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</si>
  <si>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</si>
  <si>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</si>
  <si>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</si>
  <si>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</si>
  <si>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</si>
  <si>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</si>
  <si>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</si>
  <si>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</si>
  <si>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</si>
  <si>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</si>
  <si>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</si>
  <si>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</si>
  <si>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</si>
  <si>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</si>
  <si>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</si>
  <si>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</si>
  <si>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</si>
  <si>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</si>
  <si>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</si>
  <si>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</si>
  <si>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</si>
  <si>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</si>
  <si>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</si>
  <si>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</si>
  <si>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</si>
  <si>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</si>
  <si>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</si>
  <si>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</si>
  <si>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</si>
  <si>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</si>
  <si>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</si>
  <si>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</si>
  <si>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</si>
  <si>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</si>
  <si>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</si>
  <si>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</si>
  <si>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</si>
  <si>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</si>
  <si>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</si>
  <si>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</si>
  <si>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</si>
  <si>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</si>
  <si>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</si>
  <si>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</si>
  <si>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</si>
  <si>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</si>
  <si>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</si>
  <si>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</si>
  <si>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</si>
  <si>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</si>
  <si>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</si>
  <si>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</si>
  <si>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</si>
  <si>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</si>
  <si>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</si>
  <si>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</si>
  <si>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</si>
  <si>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</si>
  <si>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</si>
  <si>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</si>
  <si>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</si>
  <si>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</si>
  <si>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</si>
  <si>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</si>
  <si>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</si>
  <si>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</si>
  <si>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</si>
  <si>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</si>
  <si>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</si>
  <si>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</si>
  <si>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</si>
  <si>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</si>
  <si>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</si>
  <si>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</si>
  <si>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</si>
  <si>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</si>
  <si>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</si>
  <si>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</si>
  <si>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</si>
  <si>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</si>
  <si>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</si>
  <si>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</si>
  <si>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</si>
  <si>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</si>
  <si>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</si>
  <si>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</si>
  <si>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</si>
  <si>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</si>
  <si>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</si>
  <si>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</si>
  <si>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</si>
  <si>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</si>
  <si>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</si>
  <si>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</si>
  <si>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</si>
  <si>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</si>
  <si>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</si>
  <si>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</si>
  <si>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</si>
  <si>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</si>
  <si>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</si>
  <si>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</si>
  <si>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</si>
  <si>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</si>
  <si>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</si>
  <si>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</si>
  <si>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</si>
  <si>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</si>
  <si>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</si>
  <si>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</si>
  <si>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</si>
  <si>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</si>
  <si>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</si>
  <si>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</si>
  <si>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</si>
  <si>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</si>
  <si>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</si>
  <si>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</si>
  <si>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</si>
  <si>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</si>
  <si>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</si>
  <si>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</si>
  <si>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</si>
  <si>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</si>
  <si>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</si>
  <si>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</si>
  <si>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</si>
  <si>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</si>
  <si>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</si>
  <si>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</si>
  <si>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</si>
  <si>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</si>
  <si>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</si>
  <si>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</si>
  <si>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</si>
  <si>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</si>
  <si>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</si>
  <si>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</si>
  <si>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</si>
  <si>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</si>
  <si>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</si>
  <si>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</si>
  <si>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</si>
  <si>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</si>
  <si>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</si>
  <si>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</si>
  <si>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</si>
  <si>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</si>
  <si>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</si>
  <si>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</si>
  <si>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</si>
  <si>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</si>
  <si>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</si>
  <si>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</si>
  <si>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</si>
  <si>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</si>
  <si>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</si>
  <si>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</si>
  <si>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</si>
  <si>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</si>
  <si>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</si>
  <si>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</si>
  <si>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</si>
  <si>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</si>
  <si>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</si>
  <si>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</si>
  <si>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</si>
  <si>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</si>
  <si>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</si>
  <si>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</si>
  <si>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</si>
  <si>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</si>
  <si>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</si>
  <si>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</si>
  <si>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</si>
  <si>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</si>
  <si>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</si>
  <si>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</si>
  <si>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</si>
  <si>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</si>
  <si>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</si>
  <si>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</si>
  <si>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</si>
  <si>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</si>
  <si>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</si>
  <si>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</si>
  <si>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</si>
  <si>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</si>
  <si>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</si>
  <si>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</si>
  <si>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</si>
  <si>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</si>
  <si>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</si>
  <si>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</si>
  <si>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</si>
  <si>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</si>
  <si>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</si>
  <si>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</si>
  <si>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</si>
  <si>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</si>
  <si>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</si>
  <si>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</si>
  <si>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</si>
  <si>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</si>
  <si>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</si>
  <si>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</si>
  <si>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</si>
  <si>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</si>
  <si>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</si>
  <si>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</si>
  <si>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</si>
  <si>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</si>
  <si>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</si>
  <si>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</si>
  <si>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</si>
  <si>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</si>
  <si>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</si>
  <si>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</si>
  <si>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</si>
  <si>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</si>
  <si>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</si>
  <si>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</si>
  <si>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</si>
  <si>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</si>
  <si>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</si>
  <si>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</si>
  <si>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</si>
  <si>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</si>
  <si>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</si>
  <si>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</si>
  <si>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</si>
  <si>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</si>
  <si>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</si>
  <si>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</si>
  <si>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</si>
  <si>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</si>
  <si>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</si>
  <si>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</si>
  <si>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</si>
  <si>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</si>
  <si>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</si>
  <si>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</si>
  <si>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</si>
  <si>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</si>
  <si>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</si>
  <si>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</si>
  <si>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</si>
  <si>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</si>
  <si>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</si>
  <si>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</si>
  <si>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</si>
  <si>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</si>
  <si>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</si>
  <si>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</si>
  <si>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</si>
  <si>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</si>
  <si>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</si>
  <si>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</si>
  <si>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</si>
  <si>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</si>
  <si>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</si>
  <si>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</si>
  <si>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</si>
  <si>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</si>
  <si>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</si>
  <si>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</si>
  <si>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</si>
  <si>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</si>
  <si>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</si>
  <si>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</si>
  <si>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</si>
  <si>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</si>
  <si>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</si>
  <si>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</si>
  <si>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</si>
  <si>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</si>
  <si>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</si>
  <si>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</si>
  <si>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</si>
  <si>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</si>
  <si>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</si>
  <si>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</si>
  <si>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</si>
  <si>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</si>
  <si>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</si>
  <si>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</si>
  <si>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</si>
  <si>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</si>
  <si>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</si>
  <si>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</si>
  <si>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</si>
  <si>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</si>
  <si>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</si>
  <si>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</si>
  <si>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</si>
  <si>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</si>
  <si>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</si>
  <si>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</si>
  <si>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</si>
  <si>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</si>
  <si>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</si>
  <si>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</si>
  <si>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</si>
  <si>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</si>
  <si>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</si>
  <si>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</si>
  <si>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</si>
  <si>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</si>
  <si>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</si>
  <si>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</si>
  <si>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</si>
  <si>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</si>
  <si>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</si>
  <si>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</si>
  <si>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</si>
  <si>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</si>
  <si>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</si>
  <si>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</si>
  <si>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</si>
  <si>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</si>
  <si>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</si>
  <si>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</si>
  <si>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</si>
  <si>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</si>
  <si>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</si>
  <si>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</si>
  <si>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</si>
  <si>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</si>
  <si>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</si>
  <si>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</si>
  <si>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</si>
  <si>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</si>
  <si>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</si>
  <si>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</si>
  <si>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</si>
  <si>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</si>
  <si>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</si>
  <si>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</si>
  <si>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</si>
  <si>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</si>
  <si>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</si>
  <si>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</si>
  <si>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</si>
  <si>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</si>
  <si>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</si>
  <si>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</si>
  <si>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</si>
  <si>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</si>
  <si>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</si>
  <si>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</si>
  <si>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</si>
  <si>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</si>
  <si>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</si>
  <si>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</si>
  <si>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</si>
  <si>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</si>
  <si>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</si>
  <si>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</si>
  <si>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</si>
  <si>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</si>
  <si>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</si>
  <si>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</si>
  <si>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</si>
  <si>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</si>
  <si>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</si>
  <si>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</si>
  <si>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</si>
  <si>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</si>
  <si>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</si>
  <si>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</si>
  <si>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</si>
  <si>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</si>
  <si>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</si>
  <si>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</si>
  <si>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</si>
  <si>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</si>
  <si>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</si>
  <si>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</si>
  <si>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</si>
  <si>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</si>
  <si>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</si>
  <si>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</si>
  <si>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</si>
  <si>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</si>
  <si>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</si>
  <si>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</si>
  <si>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</si>
  <si>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</si>
  <si>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</si>
  <si>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</si>
  <si>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</si>
  <si>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</si>
  <si>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</si>
  <si>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</si>
  <si>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</si>
  <si>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</si>
  <si>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</si>
  <si>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</si>
  <si>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</si>
  <si>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</si>
  <si>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</si>
  <si>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</si>
  <si>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</si>
  <si>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</si>
  <si>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</si>
  <si>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</si>
  <si>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</si>
  <si>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</si>
  <si>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</si>
  <si>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</si>
  <si>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</si>
  <si>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</si>
  <si>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</si>
  <si>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</si>
  <si>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</si>
  <si>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</si>
  <si>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</si>
  <si>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</si>
  <si>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</si>
  <si>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</si>
  <si>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</si>
  <si>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</si>
  <si>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</si>
  <si>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</si>
  <si>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</si>
  <si>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</si>
  <si>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</si>
  <si>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</si>
  <si>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</si>
  <si>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</si>
  <si>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</si>
  <si>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</si>
  <si>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</si>
  <si>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</si>
  <si>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</si>
  <si>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</si>
  <si>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</si>
  <si>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</si>
  <si>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</si>
  <si>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</si>
  <si>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</si>
  <si>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</si>
  <si>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</si>
  <si>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</si>
  <si>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</si>
  <si>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</si>
  <si>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</si>
  <si>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</si>
  <si>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</si>
  <si>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</si>
  <si>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</si>
  <si>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</si>
  <si>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</si>
  <si>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</si>
  <si>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</si>
  <si>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</si>
  <si>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</si>
  <si>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</si>
  <si>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</si>
  <si>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</si>
  <si>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</si>
  <si>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</si>
  <si>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</si>
  <si>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</si>
  <si>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</si>
  <si>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</si>
  <si>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</si>
  <si>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</si>
  <si>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</si>
  <si>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</si>
  <si>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</si>
  <si>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</si>
  <si>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</si>
  <si>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</si>
  <si>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</si>
  <si>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</si>
  <si>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</si>
  <si>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</si>
  <si>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</si>
  <si>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</si>
  <si>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</si>
  <si>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</si>
  <si>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</si>
  <si>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</si>
  <si>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</si>
  <si>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</si>
  <si>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</si>
  <si>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</si>
  <si>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</si>
  <si>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</si>
  <si>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</si>
  <si>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</si>
  <si>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</si>
  <si>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</si>
  <si>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</si>
  <si>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</si>
  <si>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</si>
  <si>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</si>
  <si>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</si>
  <si>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</si>
  <si>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</si>
  <si>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</si>
  <si>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</si>
  <si>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</si>
  <si>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</si>
  <si>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</si>
  <si>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</si>
  <si>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</si>
  <si>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</si>
  <si>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</si>
  <si>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</si>
  <si>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</si>
  <si>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</si>
  <si>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</si>
  <si>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</si>
  <si>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</si>
  <si>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</si>
  <si>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</si>
  <si>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</si>
  <si>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</si>
  <si>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</si>
  <si>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</si>
  <si>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</si>
  <si>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</si>
  <si>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</si>
  <si>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</si>
  <si>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</si>
  <si>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</si>
  <si>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</si>
  <si>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</si>
  <si>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</si>
  <si>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</si>
  <si>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</si>
  <si>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</si>
  <si>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</si>
  <si>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</si>
  <si>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</si>
  <si>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</si>
  <si>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</si>
  <si>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</si>
  <si>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</si>
  <si>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</si>
  <si>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</si>
  <si>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</si>
  <si>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</si>
  <si>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</si>
  <si>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</si>
  <si>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</si>
  <si>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</si>
  <si>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</si>
  <si>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</si>
  <si>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</si>
  <si>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</si>
  <si>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</si>
  <si>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</si>
  <si>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</si>
  <si>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</si>
  <si>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</si>
  <si>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</si>
  <si>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</si>
  <si>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</si>
  <si>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</si>
  <si>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</si>
  <si>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</si>
  <si>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</si>
  <si>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</si>
  <si>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</si>
  <si>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</si>
  <si>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</si>
  <si>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</si>
  <si>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</si>
  <si>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</si>
  <si>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</si>
  <si>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</si>
  <si>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</si>
  <si>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</si>
  <si>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</si>
  <si>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</si>
  <si>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</si>
  <si>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</si>
  <si>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</si>
  <si>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</si>
  <si>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</si>
  <si>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</si>
  <si>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</si>
  <si>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</si>
  <si>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</si>
  <si>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</si>
  <si>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</si>
  <si>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</si>
  <si>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</si>
  <si>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</si>
  <si>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</si>
  <si>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</si>
  <si>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</si>
  <si>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</si>
  <si>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</si>
  <si>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</si>
  <si>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</si>
  <si>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</si>
  <si>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</si>
  <si>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</si>
  <si>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</si>
  <si>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</si>
  <si>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</si>
  <si>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</si>
  <si>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</si>
  <si>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</si>
  <si>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</si>
  <si>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</si>
  <si>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</si>
  <si>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</si>
  <si>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</si>
  <si>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</si>
  <si>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</si>
  <si>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</si>
  <si>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</si>
  <si>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</si>
  <si>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</si>
  <si>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</si>
  <si>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</si>
  <si>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</si>
  <si>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</si>
  <si>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</si>
  <si>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</si>
  <si>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</si>
  <si>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</si>
  <si>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</si>
  <si>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</si>
  <si>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</si>
  <si>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</si>
  <si>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</si>
  <si>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</si>
  <si>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</si>
  <si>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</si>
  <si>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</si>
  <si>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</si>
  <si>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</si>
  <si>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</si>
  <si>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</si>
  <si>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</si>
  <si>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</si>
  <si>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</si>
  <si>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</si>
  <si>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</si>
  <si>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</si>
  <si>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</si>
  <si>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</si>
  <si>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</si>
  <si>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</si>
  <si>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</si>
  <si>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</si>
  <si>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</si>
  <si>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</si>
  <si>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</si>
  <si>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</si>
  <si>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</si>
  <si>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</si>
  <si>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</si>
  <si>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</si>
  <si>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</si>
  <si>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</si>
  <si>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</si>
  <si>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</si>
  <si>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</si>
  <si>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</si>
  <si>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</si>
  <si>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</si>
  <si>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</si>
  <si>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</si>
  <si>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</si>
  <si>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</si>
  <si>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</si>
  <si>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</si>
  <si>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</si>
  <si>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</si>
  <si>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</si>
  <si>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</si>
  <si>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</si>
  <si>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</si>
  <si>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</si>
  <si>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</si>
  <si>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</si>
  <si>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</si>
  <si>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</si>
  <si>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</si>
  <si>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</si>
  <si>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</si>
  <si>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</si>
  <si>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</si>
  <si>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</si>
  <si>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</si>
  <si>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</si>
  <si>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</si>
  <si>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</si>
  <si>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</si>
  <si>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</si>
  <si>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</si>
  <si>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</si>
  <si>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</si>
  <si>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</si>
  <si>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</si>
  <si>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</si>
  <si>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</si>
  <si>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</si>
  <si>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</si>
  <si>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</si>
  <si>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</si>
  <si>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</si>
  <si>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</si>
  <si>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</si>
  <si>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</si>
  <si>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</si>
  <si>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</si>
  <si>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</si>
  <si>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</si>
  <si>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</si>
  <si>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</si>
  <si>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</si>
  <si>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</si>
  <si>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</si>
  <si>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</si>
  <si>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</si>
  <si>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</si>
  <si>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</si>
  <si>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</si>
  <si>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</si>
  <si>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</si>
  <si>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</si>
  <si>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</si>
  <si>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</si>
  <si>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</si>
  <si>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</si>
  <si>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</si>
  <si>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</si>
  <si>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</si>
  <si>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</si>
  <si>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</si>
  <si>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</si>
  <si>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</si>
  <si>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</si>
  <si>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</si>
  <si>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</si>
  <si>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</si>
  <si>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</si>
  <si>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</si>
  <si>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</si>
  <si>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</si>
  <si>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</si>
  <si>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</si>
  <si>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</si>
  <si>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</si>
  <si>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</si>
  <si>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</si>
  <si>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</si>
  <si>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</si>
  <si>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</si>
  <si>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</si>
  <si>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</si>
  <si>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</si>
  <si>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</si>
  <si>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</si>
  <si>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</si>
  <si>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</si>
  <si>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</si>
  <si>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</si>
  <si>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</si>
  <si>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</si>
  <si>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</si>
  <si>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</si>
  <si>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</si>
  <si>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</si>
  <si>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</si>
  <si>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</si>
  <si>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</si>
  <si>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</si>
  <si>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</si>
  <si>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</si>
  <si>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</si>
  <si>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</si>
  <si>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</si>
  <si>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</si>
  <si>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</si>
  <si>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</si>
  <si>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</si>
  <si>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</si>
  <si>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</si>
  <si>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</si>
  <si>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</si>
  <si>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</si>
  <si>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</si>
  <si>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</si>
  <si>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</si>
  <si>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</si>
  <si>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</si>
  <si>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</si>
  <si>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</si>
  <si>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</si>
  <si>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</si>
  <si>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</si>
  <si>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</si>
  <si>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</si>
  <si>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</si>
  <si>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</si>
  <si>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</si>
  <si>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</si>
  <si>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</si>
  <si>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</si>
  <si>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</si>
  <si>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</si>
  <si>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</si>
  <si>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</si>
  <si>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</si>
  <si>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</si>
  <si>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</si>
  <si>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</si>
  <si>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</si>
  <si>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</si>
  <si>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</si>
  <si>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</si>
  <si>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</si>
  <si>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</si>
  <si>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</si>
  <si>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</si>
  <si>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</si>
  <si>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</si>
  <si>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</si>
  <si>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</si>
  <si>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</si>
  <si>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</si>
  <si>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</si>
  <si>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</si>
  <si>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</si>
  <si>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</si>
  <si>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</si>
  <si>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</si>
  <si>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</si>
  <si>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</si>
  <si>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</si>
  <si>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</si>
  <si>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</si>
  <si>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</si>
  <si>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</si>
  <si>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</si>
  <si>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</si>
  <si>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</si>
  <si>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</si>
  <si>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</si>
  <si>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</si>
  <si>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</si>
  <si>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</si>
  <si>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</si>
  <si>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</si>
  <si>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</si>
  <si>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</si>
  <si>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</si>
  <si>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</si>
  <si>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</si>
  <si>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</si>
  <si>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</si>
  <si>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</si>
  <si>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</si>
  <si>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</si>
  <si>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</si>
  <si>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</si>
  <si>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</si>
  <si>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</si>
  <si>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</si>
  <si>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</si>
  <si>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</si>
  <si>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</si>
  <si>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</si>
  <si>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</si>
  <si>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</si>
  <si>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</si>
  <si>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</si>
  <si>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</si>
  <si>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</si>
  <si>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</si>
  <si>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</si>
  <si>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</si>
  <si>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</si>
  <si>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</si>
  <si>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</si>
  <si>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</si>
  <si>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</si>
  <si>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</si>
  <si>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</si>
  <si>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</si>
  <si>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</si>
  <si>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</si>
  <si>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</si>
  <si>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</si>
  <si>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</si>
  <si>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</si>
  <si>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</si>
  <si>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</si>
  <si>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</si>
  <si>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</si>
  <si>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</si>
  <si>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</si>
  <si>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</si>
  <si>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</si>
  <si>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</si>
  <si>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</si>
  <si>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</si>
  <si>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</si>
  <si>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</si>
  <si>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</si>
  <si>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</si>
  <si>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</si>
  <si>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</si>
  <si>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</si>
  <si>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</si>
  <si>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</si>
  <si>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</si>
  <si>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</si>
  <si>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</si>
  <si>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</si>
  <si>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</si>
  <si>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</si>
  <si>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</si>
  <si>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</si>
  <si>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</si>
  <si>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</si>
  <si>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</si>
  <si>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</si>
  <si>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</si>
  <si>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</si>
  <si>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</si>
  <si>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</si>
  <si>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</si>
  <si>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</si>
  <si>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</si>
  <si>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</si>
  <si>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</si>
  <si>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</si>
  <si>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</si>
  <si>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</si>
  <si>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</si>
  <si>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</si>
  <si>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</si>
  <si>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</si>
  <si>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</si>
  <si>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</si>
  <si>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</si>
  <si>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</si>
  <si>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</si>
  <si>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</si>
  <si>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</si>
  <si>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</si>
  <si>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</si>
  <si>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</si>
  <si>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</si>
  <si>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</si>
  <si>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</si>
  <si>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</si>
  <si>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</si>
  <si>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</si>
  <si>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</si>
  <si>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</si>
  <si>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</si>
  <si>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</si>
  <si>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</si>
  <si>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</si>
  <si>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</si>
  <si>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</si>
  <si>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</si>
  <si>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</si>
  <si>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</si>
  <si>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</si>
  <si>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</si>
  <si>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</si>
  <si>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</si>
  <si>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</si>
  <si>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</si>
  <si>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</si>
  <si>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</si>
  <si>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</si>
  <si>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</si>
  <si>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</si>
  <si>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</si>
  <si>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</si>
  <si>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</si>
  <si>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</si>
  <si>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</si>
  <si>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</si>
  <si>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</si>
  <si>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</si>
  <si>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</si>
  <si>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</si>
  <si>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</si>
  <si>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</si>
  <si>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</si>
  <si>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</si>
  <si>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</si>
  <si>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</si>
  <si>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</si>
  <si>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</si>
  <si>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</si>
  <si>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</si>
  <si>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</si>
  <si>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</si>
  <si>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</si>
  <si>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</si>
  <si>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</si>
  <si>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</si>
  <si>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</si>
  <si>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</si>
  <si>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</si>
  <si>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</si>
  <si>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</si>
  <si>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</si>
  <si>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</si>
  <si>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</si>
  <si>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</si>
  <si>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</si>
  <si>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</si>
  <si>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</si>
  <si>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</si>
  <si>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</si>
  <si>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</si>
  <si>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</si>
  <si>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</si>
  <si>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</si>
  <si>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</si>
  <si>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</si>
  <si>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</si>
  <si>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</si>
  <si>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</si>
  <si>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</si>
  <si>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</si>
  <si>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</si>
  <si>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</si>
  <si>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</si>
  <si>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</si>
  <si>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</si>
  <si>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</si>
  <si>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</si>
  <si>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</si>
  <si>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</si>
  <si>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</si>
  <si>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</si>
  <si>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</si>
  <si>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</si>
  <si>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</si>
  <si>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</si>
  <si>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</si>
  <si>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</si>
  <si>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</si>
  <si>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</si>
  <si>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</si>
  <si>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</si>
  <si>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</si>
  <si>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</si>
  <si>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</si>
  <si>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</si>
  <si>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</si>
  <si>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</si>
  <si>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</si>
  <si>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</si>
  <si>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</si>
  <si>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</si>
  <si>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</si>
  <si>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</si>
  <si>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</si>
  <si>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</si>
  <si>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</si>
  <si>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</si>
  <si>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</si>
  <si>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</si>
  <si>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</si>
  <si>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</si>
  <si>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</si>
  <si>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</si>
  <si>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</si>
  <si>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</si>
  <si>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</si>
  <si>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</si>
  <si>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</si>
  <si>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</si>
  <si>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</si>
  <si>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</si>
  <si>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</si>
  <si>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</si>
  <si>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</si>
  <si>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</si>
  <si>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</si>
  <si>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</si>
  <si>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</si>
  <si>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</si>
  <si>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</si>
  <si>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</si>
  <si>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</si>
  <si>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</si>
  <si>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</si>
  <si>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</si>
  <si>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</si>
  <si>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</si>
  <si>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</si>
  <si>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</si>
  <si>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</si>
  <si>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</si>
  <si>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</si>
  <si>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</si>
  <si>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</si>
  <si>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</si>
  <si>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</si>
  <si>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</si>
  <si>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</si>
  <si>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</si>
  <si>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</si>
  <si>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</si>
  <si>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</si>
  <si>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</si>
  <si>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</si>
  <si>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</si>
  <si>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</si>
  <si>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</si>
  <si>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</si>
  <si>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</si>
  <si>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</si>
  <si>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</si>
  <si>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</si>
  <si>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</si>
  <si>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</si>
  <si>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</si>
  <si>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</si>
  <si>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</si>
  <si>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</si>
  <si>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</si>
  <si>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</si>
  <si>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</si>
  <si>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</si>
  <si>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</si>
  <si>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</si>
  <si>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</si>
  <si>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</si>
  <si>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</si>
  <si>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</si>
  <si>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</si>
  <si>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</si>
  <si>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</si>
  <si>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</si>
  <si>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</si>
  <si>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</si>
  <si>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</si>
  <si>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</si>
  <si>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</si>
  <si>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</si>
  <si>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</si>
  <si>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</si>
  <si>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</si>
  <si>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</si>
  <si>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</si>
  <si>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</si>
  <si>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</si>
  <si>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</si>
  <si>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</si>
  <si>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</si>
  <si>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</si>
  <si>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</si>
  <si>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</si>
  <si>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</si>
  <si>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</si>
  <si>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</si>
  <si>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</si>
  <si>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</si>
  <si>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</si>
  <si>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</si>
  <si>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</si>
  <si>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</si>
  <si>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</si>
  <si>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</si>
  <si>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</si>
  <si>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</si>
  <si>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</si>
  <si>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</si>
  <si>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</si>
  <si>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</si>
  <si>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</si>
  <si>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</si>
  <si>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</si>
  <si>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</si>
  <si>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</si>
  <si>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</si>
  <si>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</si>
  <si>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</si>
  <si>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</si>
  <si>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</si>
  <si>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</si>
  <si>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</si>
  <si>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</si>
  <si>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</si>
  <si>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</si>
  <si>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</si>
  <si>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</si>
  <si>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</si>
  <si>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</si>
  <si>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</si>
  <si>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</si>
  <si>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</si>
  <si>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</si>
  <si>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</si>
  <si>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</si>
  <si>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</si>
  <si>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</si>
  <si>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</si>
  <si>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</si>
  <si>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</si>
  <si>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</si>
  <si>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</si>
  <si>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</si>
  <si>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</si>
  <si>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</si>
  <si>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</si>
  <si>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</si>
  <si>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</si>
  <si>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</si>
  <si>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</si>
  <si>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</si>
  <si>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</si>
  <si>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</si>
  <si>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</si>
  <si>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</si>
  <si>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</si>
  <si>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</si>
  <si>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</si>
  <si>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</si>
  <si>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</si>
  <si>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</si>
  <si>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</si>
  <si>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</si>
  <si>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</si>
  <si>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</si>
  <si>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</si>
  <si>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</si>
  <si>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</si>
  <si>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</si>
  <si>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</si>
  <si>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</si>
  <si>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</si>
  <si>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</si>
  <si>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</si>
  <si>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</si>
  <si>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</si>
  <si>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</si>
  <si>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</si>
  <si>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</si>
  <si>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</si>
  <si>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</si>
  <si>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</si>
  <si>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</si>
  <si>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</si>
  <si>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</si>
  <si>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</si>
  <si>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</si>
  <si>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</si>
  <si>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</si>
  <si>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</si>
  <si>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</si>
  <si>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</si>
  <si>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</si>
  <si>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</si>
  <si>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</si>
  <si>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</si>
  <si>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</si>
  <si>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</si>
  <si>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</si>
  <si>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</si>
  <si>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</si>
  <si>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</si>
  <si>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</si>
  <si>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</si>
  <si>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</si>
  <si>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</si>
  <si>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</si>
  <si>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</si>
  <si>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</si>
  <si>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</si>
  <si>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</si>
  <si>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</si>
  <si>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</si>
  <si>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</si>
  <si>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</si>
  <si>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</si>
  <si>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</si>
  <si>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</si>
  <si>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</si>
  <si>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</si>
  <si>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</si>
  <si>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</si>
  <si>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</si>
  <si>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</si>
  <si>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</si>
  <si>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</si>
  <si>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</si>
  <si>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</si>
  <si>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</si>
  <si>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</si>
  <si>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</si>
  <si>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</si>
  <si>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</si>
  <si>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</si>
  <si>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</si>
  <si>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</si>
  <si>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</si>
  <si>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</si>
  <si>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</si>
  <si>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</si>
  <si>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</si>
  <si>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</si>
  <si>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</si>
  <si>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</si>
  <si>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</si>
  <si>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</si>
  <si>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</si>
  <si>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</si>
  <si>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</si>
  <si>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</si>
  <si>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</si>
  <si>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</si>
  <si>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</si>
  <si>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</si>
  <si>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</si>
  <si>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</si>
  <si>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</si>
  <si>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</si>
  <si>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</si>
  <si>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</si>
  <si>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</si>
  <si>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</si>
  <si>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</si>
  <si>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</si>
  <si>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</si>
  <si>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</si>
  <si>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</si>
  <si>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</si>
  <si>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</si>
  <si>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</si>
  <si>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</si>
  <si>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</si>
  <si>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</si>
  <si>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</si>
  <si>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</si>
  <si>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</si>
  <si>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</si>
  <si>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</si>
  <si>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</si>
  <si>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</si>
  <si>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</si>
  <si>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</si>
  <si>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</si>
  <si>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</si>
  <si>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</si>
  <si>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</si>
  <si>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</si>
  <si>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</si>
  <si>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</si>
  <si>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</si>
  <si>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</si>
  <si>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</si>
  <si>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</si>
  <si>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</si>
  <si>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</si>
  <si>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</si>
  <si>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</si>
  <si>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</si>
  <si>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</si>
  <si>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</si>
  <si>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</si>
  <si>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</si>
  <si>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</si>
  <si>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</si>
  <si>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</si>
  <si>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</si>
  <si>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</si>
  <si>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</si>
  <si>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</si>
  <si>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</si>
  <si>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</si>
  <si>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</si>
  <si>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</si>
  <si>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</si>
  <si>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</si>
  <si>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</si>
  <si>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</si>
  <si>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</si>
  <si>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</si>
  <si>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</si>
  <si>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</si>
  <si>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</si>
  <si>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</si>
  <si>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</si>
  <si>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</si>
  <si>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</si>
  <si>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</si>
  <si>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</si>
  <si>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</si>
  <si>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</si>
  <si>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</si>
  <si>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</si>
  <si>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</si>
  <si>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</si>
  <si>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</si>
  <si>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</si>
  <si>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</si>
  <si>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</si>
  <si>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</si>
  <si>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</si>
  <si>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</si>
  <si>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</si>
  <si>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</si>
  <si>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</si>
  <si>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</si>
  <si>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</si>
  <si>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</si>
  <si>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</si>
  <si>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</si>
  <si>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</si>
  <si>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</si>
  <si>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</si>
  <si>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</si>
  <si>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</si>
  <si>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</si>
  <si>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</si>
  <si>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</si>
  <si>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</si>
  <si>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</si>
  <si>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</si>
  <si>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</si>
  <si>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</si>
  <si>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</si>
  <si>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</si>
  <si>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</si>
  <si>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</si>
  <si>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</si>
  <si>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</si>
  <si>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</si>
  <si>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</si>
  <si>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</si>
  <si>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</si>
  <si>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</si>
  <si>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</si>
  <si>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</si>
  <si>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</si>
  <si>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</si>
  <si>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</si>
  <si>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</si>
  <si>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</si>
  <si>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</si>
  <si>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</si>
  <si>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</si>
  <si>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</si>
  <si>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</si>
  <si>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</si>
  <si>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</si>
  <si>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</si>
  <si>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</si>
  <si>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</si>
  <si>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</si>
  <si>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</si>
  <si>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</si>
  <si>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</si>
  <si>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</si>
  <si>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</si>
  <si>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</si>
  <si>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</si>
  <si>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</si>
  <si>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</si>
  <si>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</si>
  <si>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</si>
  <si>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</si>
  <si>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</si>
  <si>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</si>
  <si>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</si>
  <si>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</si>
  <si>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</si>
  <si>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</si>
  <si>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</si>
  <si>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</si>
  <si>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</si>
  <si>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</si>
  <si>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</si>
  <si>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</si>
  <si>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</si>
  <si>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</si>
  <si>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</si>
  <si>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</si>
  <si>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</si>
  <si>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</si>
  <si>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</si>
  <si>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</si>
  <si>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</si>
  <si>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</si>
  <si>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</si>
  <si>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</si>
  <si>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</si>
  <si>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</si>
  <si>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</si>
  <si>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</si>
  <si>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</si>
  <si>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</si>
  <si>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</si>
  <si>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</si>
  <si>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</si>
  <si>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</si>
  <si>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</si>
  <si>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</si>
  <si>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</si>
  <si>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</si>
  <si>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</si>
  <si>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</si>
  <si>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</si>
  <si>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</si>
  <si>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</si>
  <si>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</si>
  <si>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</si>
  <si>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</si>
  <si>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</si>
  <si>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</si>
  <si>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</si>
  <si>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</si>
  <si>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</si>
  <si>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</si>
  <si>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</si>
  <si>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</si>
  <si>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</si>
  <si>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</si>
  <si>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</si>
  <si>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</si>
  <si>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</si>
  <si>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</si>
  <si>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</si>
  <si>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</si>
  <si>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</si>
  <si>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</si>
  <si>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</si>
  <si>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</si>
  <si>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</si>
  <si>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</si>
  <si>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</si>
  <si>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</si>
  <si>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</si>
  <si>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</si>
  <si>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</si>
  <si>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</si>
  <si>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</si>
  <si>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</si>
  <si>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</si>
  <si>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</si>
  <si>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</si>
  <si>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</si>
  <si>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</si>
  <si>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</si>
  <si>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</si>
  <si>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</si>
  <si>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</si>
  <si>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</si>
  <si>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</si>
  <si>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</si>
  <si>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</si>
  <si>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</si>
  <si>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</si>
  <si>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</si>
  <si>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</si>
  <si>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</si>
  <si>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</si>
  <si>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</si>
  <si>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</si>
  <si>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</si>
  <si>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</si>
  <si>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</si>
  <si>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</si>
  <si>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</si>
  <si>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</si>
  <si>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</si>
  <si>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</si>
  <si>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</si>
  <si>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</si>
  <si>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</si>
  <si>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</si>
  <si>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</si>
  <si>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</si>
  <si>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</si>
  <si>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</si>
  <si>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</si>
  <si>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</si>
  <si>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</si>
  <si>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</si>
  <si>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</si>
  <si>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</si>
  <si>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</si>
  <si>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</si>
  <si>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</si>
  <si>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</si>
  <si>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</si>
  <si>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</si>
  <si>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</si>
  <si>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</si>
  <si>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</si>
  <si>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</si>
  <si>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</si>
  <si>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</si>
  <si>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</si>
  <si>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</si>
  <si>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</si>
  <si>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</si>
  <si>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</si>
  <si>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</si>
  <si>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</si>
  <si>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</si>
  <si>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</si>
  <si>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</si>
  <si>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</si>
  <si>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</si>
  <si>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</si>
  <si>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</si>
  <si>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</si>
  <si>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</si>
  <si>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</si>
  <si>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</si>
  <si>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</si>
  <si>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</si>
  <si>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</si>
  <si>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</si>
  <si>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</si>
  <si>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</si>
  <si>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</si>
  <si>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</si>
  <si>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</si>
  <si>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</si>
  <si>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</si>
  <si>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</si>
  <si>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</si>
  <si>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</si>
  <si>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</si>
  <si>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</si>
  <si>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</si>
  <si>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</si>
  <si>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</si>
  <si>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</si>
  <si>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</si>
  <si>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</si>
  <si>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</si>
  <si>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</si>
  <si>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</si>
  <si>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</si>
  <si>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</si>
  <si>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</si>
  <si>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</si>
  <si>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</si>
  <si>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</si>
  <si>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</si>
  <si>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</si>
  <si>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</si>
  <si>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</si>
  <si>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</si>
  <si>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</si>
  <si>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</si>
  <si>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</si>
  <si>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</si>
  <si>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</si>
  <si>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</si>
  <si>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</si>
  <si>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</si>
  <si>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</si>
  <si>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</si>
  <si>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</si>
  <si>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</si>
  <si>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</si>
  <si>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</si>
  <si>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</si>
  <si>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</si>
  <si>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</si>
  <si>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</si>
  <si>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</si>
  <si>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</si>
  <si>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</si>
  <si>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</si>
  <si>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</si>
  <si>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</si>
  <si>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</si>
  <si>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</si>
  <si>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</si>
  <si>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</si>
  <si>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</si>
  <si>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</si>
  <si>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</si>
  <si>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</si>
  <si>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</si>
  <si>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</si>
  <si>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</si>
  <si>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</si>
  <si>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</si>
  <si>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</si>
  <si>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</si>
  <si>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</si>
  <si>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</si>
  <si>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</si>
  <si>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</si>
  <si>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</si>
  <si>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</si>
  <si>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</si>
  <si>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</si>
  <si>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</si>
  <si>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</si>
  <si>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</si>
  <si>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</si>
  <si>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</si>
  <si>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</si>
  <si>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</si>
  <si>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</si>
  <si>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</si>
  <si>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</si>
  <si>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</si>
  <si>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</si>
  <si>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</si>
  <si>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</si>
  <si>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</si>
  <si>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</si>
  <si>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</si>
  <si>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</si>
  <si>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</si>
  <si>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</si>
  <si>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</si>
  <si>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</si>
  <si>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</si>
  <si>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</si>
  <si>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</si>
  <si>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</si>
  <si>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</si>
  <si>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</si>
  <si>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</si>
  <si>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</si>
  <si>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</si>
  <si>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</si>
  <si>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</si>
  <si>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</si>
  <si>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</si>
  <si>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</si>
  <si>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</si>
  <si>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</si>
  <si>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</si>
  <si>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</si>
  <si>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</si>
  <si>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</si>
  <si>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</si>
  <si>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</si>
  <si>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</si>
  <si>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</si>
  <si>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</si>
  <si>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</si>
  <si>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</si>
  <si>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</si>
  <si>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</si>
  <si>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</si>
  <si>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</si>
  <si>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</si>
  <si>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</si>
  <si>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</si>
  <si>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</si>
  <si>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</si>
  <si>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</si>
  <si>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</si>
  <si>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</si>
  <si>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</si>
  <si>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</si>
  <si>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</si>
  <si>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</si>
  <si>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</si>
  <si>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</si>
  <si>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</si>
  <si>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</si>
  <si>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</si>
  <si>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</si>
  <si>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</si>
  <si>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</si>
  <si>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</si>
  <si>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</si>
  <si>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</si>
  <si>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</si>
  <si>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</si>
  <si>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</si>
  <si>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</si>
  <si>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</si>
  <si>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</si>
  <si>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</si>
  <si>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</si>
  <si>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</si>
  <si>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</si>
  <si>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</si>
  <si>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</si>
  <si>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</si>
  <si>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</si>
  <si>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</si>
  <si>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</si>
  <si>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</si>
  <si>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</si>
  <si>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</si>
  <si>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</si>
  <si>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</si>
  <si>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</si>
  <si>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</si>
  <si>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</si>
  <si>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</si>
  <si>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</si>
  <si>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</si>
  <si>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</si>
  <si>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</si>
  <si>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</si>
  <si>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</si>
  <si>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</si>
  <si>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</si>
  <si>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</si>
  <si>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</si>
  <si>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</si>
  <si>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</si>
  <si>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</si>
  <si>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</si>
  <si>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</si>
  <si>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</si>
  <si>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</si>
  <si>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</si>
  <si>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</si>
  <si>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</si>
  <si>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</si>
  <si>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</si>
  <si>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</si>
  <si>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</si>
  <si>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</si>
  <si>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</si>
  <si>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</si>
  <si>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</si>
  <si>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</si>
  <si>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</si>
  <si>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</si>
  <si>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</si>
  <si>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</si>
  <si>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</si>
  <si>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</si>
  <si>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</si>
  <si>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</si>
  <si>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</si>
  <si>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</si>
  <si>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</si>
  <si>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</si>
  <si>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</si>
  <si>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</si>
  <si>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</si>
  <si>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</si>
  <si>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</si>
  <si>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</si>
  <si>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</si>
  <si>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</si>
  <si>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</si>
  <si>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</si>
  <si>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</si>
  <si>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</si>
  <si>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</si>
  <si>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</si>
  <si>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</si>
  <si>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</si>
  <si>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</si>
  <si>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</si>
  <si>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</si>
  <si>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</si>
  <si>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</si>
  <si>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</si>
  <si>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</si>
  <si>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</si>
  <si>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</si>
  <si>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</si>
  <si>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</si>
  <si>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</si>
  <si>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</si>
  <si>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</si>
  <si>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</si>
  <si>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</si>
  <si>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</si>
  <si>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</si>
  <si>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</si>
  <si>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</si>
  <si>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</si>
  <si>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</si>
  <si>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</si>
  <si>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</si>
  <si>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</si>
  <si>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</si>
  <si>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</si>
  <si>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</si>
  <si>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</si>
  <si>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</si>
  <si>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</si>
  <si>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</si>
  <si>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</si>
  <si>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</si>
  <si>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</si>
  <si>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</si>
  <si>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</si>
  <si>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</si>
  <si>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</si>
  <si>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</si>
  <si>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</si>
  <si>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</si>
  <si>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</si>
  <si>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</si>
  <si>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</si>
  <si>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</si>
  <si>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</si>
  <si>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</si>
  <si>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</si>
  <si>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</si>
  <si>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</si>
  <si>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</si>
  <si>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</si>
  <si>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</si>
  <si>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</si>
  <si>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</si>
  <si>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</si>
  <si>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</si>
  <si>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</si>
  <si>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</si>
  <si>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</si>
  <si>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</si>
  <si>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</si>
  <si>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</si>
  <si>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</si>
  <si>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</si>
  <si>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</si>
  <si>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</si>
  <si>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</si>
  <si>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</si>
  <si>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</si>
  <si>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</si>
  <si>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</si>
  <si>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</si>
  <si>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</si>
  <si>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</si>
  <si>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</si>
  <si>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</si>
  <si>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</si>
  <si>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</si>
  <si>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</si>
  <si>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</si>
  <si>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</si>
  <si>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</si>
  <si>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</si>
  <si>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</si>
  <si>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</si>
  <si>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</si>
  <si>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</si>
  <si>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</si>
  <si>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</si>
  <si>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</si>
  <si>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</si>
  <si>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</si>
  <si>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</si>
  <si>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</si>
  <si>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</si>
  <si>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</si>
  <si>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</si>
  <si>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</si>
  <si>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</si>
  <si>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</si>
  <si>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</si>
  <si>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</si>
  <si>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</si>
  <si>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</si>
  <si>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</si>
  <si>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</si>
  <si>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</si>
  <si>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</si>
  <si>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</si>
  <si>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</si>
  <si>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</si>
  <si>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</si>
  <si>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</si>
  <si>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</si>
  <si>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</si>
  <si>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</si>
  <si>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</si>
  <si>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</si>
  <si>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</si>
  <si>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</si>
  <si>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</si>
  <si>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</si>
  <si>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</si>
  <si>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</si>
  <si>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</si>
  <si>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</si>
  <si>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</si>
  <si>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</si>
  <si>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</si>
  <si>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</si>
  <si>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</si>
  <si>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</si>
  <si>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</si>
  <si>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</si>
  <si>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</si>
  <si>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</si>
  <si>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</si>
  <si>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</si>
  <si>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</si>
  <si>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</si>
  <si>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</si>
  <si>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</si>
  <si>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</si>
  <si>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</si>
  <si>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</si>
  <si>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</si>
  <si>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</si>
  <si>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</si>
  <si>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</si>
  <si>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</si>
  <si>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</si>
  <si>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</si>
  <si>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</si>
  <si>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</si>
  <si>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</si>
  <si>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</si>
  <si>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</si>
  <si>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</si>
  <si>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</si>
  <si>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</si>
  <si>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</si>
  <si>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</si>
  <si>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</si>
  <si>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</si>
  <si>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</si>
  <si>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</si>
  <si>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</si>
  <si>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</si>
  <si>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</si>
  <si>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</si>
  <si>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</si>
  <si>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</si>
  <si>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</si>
  <si>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</si>
  <si>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</si>
  <si>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</si>
  <si>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</si>
  <si>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</si>
  <si>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</si>
  <si>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</si>
  <si>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</si>
  <si>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</si>
  <si>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</si>
  <si>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</si>
  <si>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</si>
  <si>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</si>
  <si>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</si>
  <si>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</si>
  <si>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</si>
  <si>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</si>
  <si>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</si>
  <si>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</si>
  <si>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</si>
  <si>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</si>
  <si>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</si>
  <si>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</si>
  <si>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</si>
  <si>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</si>
  <si>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</si>
  <si>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</si>
  <si>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</si>
  <si>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</si>
  <si>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</si>
  <si>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</si>
  <si>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</si>
  <si>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</si>
  <si>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</si>
  <si>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</si>
  <si>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</si>
  <si>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</si>
  <si>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</si>
  <si>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</si>
  <si>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</si>
  <si>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</si>
  <si>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</si>
  <si>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</si>
  <si>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</si>
  <si>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</si>
  <si>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</si>
  <si>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</si>
  <si>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</si>
  <si>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</si>
  <si>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</si>
  <si>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</si>
  <si>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</si>
  <si>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</si>
  <si>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</si>
  <si>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</si>
  <si>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</si>
  <si>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</si>
  <si>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</si>
  <si>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</si>
  <si>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</si>
  <si>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</si>
  <si>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</si>
  <si>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</si>
  <si>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</si>
  <si>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</si>
  <si>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</si>
  <si>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</si>
  <si>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</si>
  <si>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</si>
  <si>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</si>
  <si>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</si>
  <si>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</si>
  <si>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</si>
  <si>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</si>
  <si>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</si>
  <si>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</si>
  <si>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</si>
  <si>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</si>
  <si>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</si>
  <si>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</si>
  <si>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</si>
  <si>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</si>
  <si>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</si>
  <si>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</si>
  <si>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</si>
  <si>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</si>
  <si>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</si>
  <si>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</si>
  <si>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</si>
  <si>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</si>
  <si>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</si>
  <si>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</si>
  <si>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</si>
  <si>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</si>
  <si>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</si>
  <si>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</si>
  <si>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</si>
  <si>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</si>
  <si>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</si>
  <si>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</si>
  <si>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</si>
  <si>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</si>
  <si>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</si>
  <si>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</si>
  <si>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</si>
  <si>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</si>
  <si>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</si>
  <si>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</si>
  <si>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</si>
  <si>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</si>
  <si>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</si>
  <si>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</si>
  <si>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</si>
  <si>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</si>
  <si>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</si>
  <si>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</si>
  <si>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</si>
  <si>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</si>
  <si>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</si>
  <si>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</si>
  <si>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</si>
  <si>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</si>
  <si>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</si>
  <si>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</si>
  <si>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</si>
  <si>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</si>
  <si>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</si>
  <si>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</si>
  <si>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</si>
  <si>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</si>
  <si>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</si>
  <si>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</si>
  <si>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</si>
  <si>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</si>
  <si>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</si>
  <si>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</si>
  <si>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</si>
  <si>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</si>
  <si>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</si>
  <si>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</si>
  <si>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</si>
  <si>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</si>
  <si>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</si>
  <si>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</si>
  <si>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</si>
  <si>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</si>
  <si>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</si>
  <si>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</si>
  <si>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</si>
  <si>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</si>
  <si>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</si>
  <si>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</si>
  <si>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</si>
  <si>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</si>
  <si>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</si>
  <si>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</si>
  <si>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</si>
  <si>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</si>
  <si>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</si>
  <si>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</si>
  <si>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</si>
  <si>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</si>
  <si>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</si>
  <si>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</si>
  <si>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</si>
  <si>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</si>
  <si>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</si>
  <si>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</si>
  <si>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</si>
  <si>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</si>
  <si>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</si>
  <si>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</si>
  <si>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</si>
  <si>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</si>
  <si>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</si>
  <si>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</si>
  <si>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</si>
  <si>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</si>
  <si>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</si>
  <si>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</si>
  <si>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</si>
  <si>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</si>
  <si>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</si>
  <si>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</si>
  <si>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</si>
  <si>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</si>
  <si>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</si>
  <si>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</si>
  <si>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</si>
  <si>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</si>
  <si>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</si>
  <si>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</si>
  <si>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</si>
  <si>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</si>
  <si>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</si>
  <si>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</si>
  <si>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</si>
  <si>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</si>
  <si>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</si>
  <si>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</si>
  <si>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</si>
  <si>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</si>
  <si>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</si>
  <si>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</si>
  <si>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</si>
  <si>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</si>
  <si>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</si>
  <si>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</si>
  <si>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</si>
  <si>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</si>
  <si>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</si>
  <si>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</si>
  <si>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</si>
  <si>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</si>
  <si>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</si>
  <si>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</si>
  <si>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</si>
  <si>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</si>
  <si>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</si>
  <si>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</si>
  <si>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</si>
  <si>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</si>
  <si>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</si>
  <si>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</si>
  <si>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</si>
  <si>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</si>
  <si>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</si>
  <si>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</si>
  <si>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</si>
  <si>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</si>
  <si>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</si>
  <si>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</si>
  <si>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</si>
  <si>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</si>
  <si>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</si>
  <si>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</si>
  <si>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</si>
  <si>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</si>
  <si>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</si>
  <si>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</si>
  <si>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</si>
  <si>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</si>
  <si>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</si>
  <si>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</si>
  <si>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</si>
  <si>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</si>
  <si>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</si>
  <si>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</si>
  <si>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</si>
  <si>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</si>
  <si>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</si>
  <si>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</si>
  <si>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</si>
  <si>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</si>
  <si>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</si>
  <si>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</si>
  <si>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</si>
  <si>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</si>
  <si>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</si>
  <si>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</si>
  <si>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</si>
  <si>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</si>
  <si>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</si>
  <si>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</si>
  <si>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</si>
  <si>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</si>
  <si>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</si>
  <si>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</si>
  <si>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</si>
  <si>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</si>
  <si>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</si>
  <si>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</si>
  <si>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</si>
  <si>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</si>
  <si>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</si>
  <si>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</si>
  <si>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</si>
  <si>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</si>
  <si>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</si>
  <si>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</si>
  <si>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</si>
  <si>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</si>
  <si>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</si>
  <si>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</si>
  <si>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</si>
  <si>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</si>
  <si>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</si>
  <si>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</si>
  <si>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</si>
  <si>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</si>
  <si>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</si>
  <si>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</si>
  <si>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</si>
  <si>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</si>
  <si>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</si>
  <si>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</si>
  <si>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</si>
  <si>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</si>
  <si>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</si>
  <si>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</si>
  <si>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</si>
  <si>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</si>
  <si>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</si>
  <si>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</si>
  <si>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</si>
  <si>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</si>
  <si>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</si>
  <si>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</si>
  <si>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</si>
  <si>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</si>
  <si>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</si>
  <si>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</si>
  <si>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</si>
  <si>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</si>
  <si>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</si>
  <si>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</si>
  <si>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</si>
  <si>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</si>
  <si>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</si>
  <si>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</si>
  <si>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</si>
  <si>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</si>
  <si>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</si>
  <si>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</si>
  <si>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</si>
  <si>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</si>
  <si>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</si>
  <si>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</si>
  <si>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</si>
  <si>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</si>
  <si>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</si>
  <si>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</si>
  <si>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</si>
  <si>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</si>
  <si>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</si>
  <si>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</si>
  <si>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</si>
  <si>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</si>
  <si>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</si>
  <si>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</si>
  <si>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</si>
  <si>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</si>
  <si>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</si>
  <si>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</si>
  <si>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</si>
  <si>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</si>
  <si>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</si>
  <si>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</si>
  <si>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th200</t>
  </si>
  <si>
    <t>cc300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</si>
  <si>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</si>
  <si>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</si>
  <si>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</si>
  <si>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</si>
  <si>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</si>
  <si>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</si>
  <si>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</si>
  <si>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</si>
  <si>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</si>
  <si>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</si>
  <si>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</si>
  <si>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</si>
  <si>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</si>
  <si>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</si>
  <si>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</si>
  <si>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</si>
  <si>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</si>
  <si>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</si>
  <si>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</si>
  <si>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</si>
  <si>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</si>
  <si>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</si>
  <si>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</si>
  <si>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</si>
  <si>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</si>
  <si>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</si>
  <si>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</si>
  <si>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</si>
  <si>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</si>
  <si>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</si>
  <si>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</si>
  <si>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cgm300</t>
  </si>
  <si>
    <t>cgm100</t>
  </si>
  <si>
    <t>cgst150</t>
  </si>
  <si>
    <t>thst150</t>
  </si>
  <si>
    <t>lck</t>
  </si>
  <si>
    <t xml:space="preserve">Tên Sản Phẩm </t>
  </si>
  <si>
    <t>TỔNG TIỀN</t>
  </si>
  <si>
    <t>TỔNG CNC6</t>
  </si>
  <si>
    <t>sampling</t>
  </si>
  <si>
    <t>Tổng</t>
  </si>
  <si>
    <t>gm500</t>
  </si>
  <si>
    <t>Tổng HN</t>
  </si>
  <si>
    <t>Tổng Tỉnh</t>
  </si>
  <si>
    <t>KL00202</t>
  </si>
  <si>
    <t>kl00202</t>
  </si>
  <si>
    <t>tai heo 200g</t>
  </si>
  <si>
    <t xml:space="preserve">chân giò muối 100g </t>
  </si>
  <si>
    <t>giò tai lưỡi xào 250</t>
  </si>
  <si>
    <t>tai heo sốt thái 150g</t>
  </si>
  <si>
    <t>chân gà sả tắc 150g</t>
  </si>
  <si>
    <t xml:space="preserve">tai heo sốt thái 150g </t>
  </si>
  <si>
    <t>giò lụa 250g</t>
  </si>
  <si>
    <t>minhcau0008</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</si>
  <si>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</si>
  <si>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</si>
  <si>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</si>
  <si>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</si>
  <si>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</si>
  <si>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</si>
  <si>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</si>
  <si>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</si>
  <si>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</si>
  <si>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</si>
  <si>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</si>
  <si>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</si>
  <si>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</si>
  <si>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</si>
  <si>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</si>
  <si>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</si>
  <si>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</si>
  <si>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</si>
  <si>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</si>
  <si>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</si>
  <si>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</si>
  <si>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</si>
  <si>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</si>
  <si>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</si>
  <si>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</si>
  <si>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</si>
  <si>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</si>
  <si>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</si>
  <si>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</si>
  <si>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</si>
  <si>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</si>
  <si>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</si>
  <si>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</si>
  <si>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</si>
  <si>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</si>
  <si>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</si>
  <si>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</si>
  <si>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</si>
  <si>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</si>
  <si>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</si>
  <si>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</si>
  <si>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</si>
  <si>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</si>
  <si>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</si>
  <si>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</si>
  <si>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WIN-HNI-DA-2BG7</t>
  </si>
  <si>
    <t>WIN-HNI-DA-2BF5</t>
  </si>
  <si>
    <t>WIN-HNI-DA-2BJ0</t>
  </si>
  <si>
    <t>WIN-HNI-SS-2BO7</t>
  </si>
  <si>
    <t>WIN-HNI-TT-2BP3</t>
  </si>
  <si>
    <t>WIN-HNI-TT-2BH0</t>
  </si>
  <si>
    <t>WIN-HNI-UH-2BB3</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</si>
  <si>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</si>
  <si>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</si>
  <si>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</si>
  <si>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</si>
  <si>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</si>
  <si>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</si>
  <si>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</si>
  <si>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</si>
  <si>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</si>
  <si>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</si>
  <si>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</si>
  <si>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</si>
  <si>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</si>
  <si>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FUJIMART-HNI-GL-11251</t>
  </si>
  <si>
    <t>Số 150 – 152, Thôn Cầu, Xã Ứng Hoà, Thành phố Hà Nội</t>
  </si>
  <si>
    <r>
      <t> </t>
    </r>
    <r>
      <rPr>
        <sz val="9"/>
        <color indexed="8"/>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</si>
  <si>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</si>
  <si>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</si>
  <si>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</si>
  <si>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</si>
  <si>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</si>
  <si>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Số 1, Đường Phú Thịnh, Thôn Phú Thịnh, Xã Cổ Đô, TP. Hà Nội Việt Nam</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</si>
  <si>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</si>
  <si>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</si>
  <si>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</si>
  <si>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</si>
  <si>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</si>
  <si>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</si>
  <si>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</si>
  <si>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</si>
  <si>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</si>
  <si>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</si>
  <si>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HT</t>
  </si>
  <si>
    <t>SPL</t>
  </si>
  <si>
    <t>LCK</t>
  </si>
  <si>
    <t>HD</t>
  </si>
  <si>
    <t>Hình thức bán hàng</t>
  </si>
  <si>
    <t>Phương thức thanh toán</t>
  </si>
  <si>
    <t>Kiêm phiếu nhập kho</t>
  </si>
  <si>
    <t>Ngày phiếu nhập</t>
  </si>
  <si>
    <t>Số phiếu nhập</t>
  </si>
  <si>
    <t>Số hóa đơn</t>
  </si>
  <si>
    <t>Ngày hóa đơn</t>
  </si>
  <si>
    <t>Diễn giải/Lý do chi</t>
  </si>
  <si>
    <t>Người giao hàng</t>
  </si>
  <si>
    <t>Diễn giải phiếu nhập</t>
  </si>
  <si>
    <t>Kèm theo chứng từ gốc (Phiếu nhập)</t>
  </si>
  <si>
    <t>Cách lấy đơn giá nhập</t>
  </si>
  <si>
    <t>TK trả lại/TK nợ (*)</t>
  </si>
  <si>
    <t>TK công nợ/TK tiền/TK có (*)</t>
  </si>
  <si>
    <t>Tỷ lệ CK (%)</t>
  </si>
  <si>
    <t>TK chiết khấu</t>
  </si>
  <si>
    <t>TK thuế GTGT</t>
  </si>
  <si>
    <t>HH không TH trên tờ khai thuế GTGT</t>
  </si>
  <si>
    <t>Kho</t>
  </si>
  <si>
    <t>TK kho</t>
  </si>
  <si>
    <t>TK giá vốn</t>
  </si>
  <si>
    <t>Hàng hoá giữ hộ/bán hộ</t>
  </si>
  <si>
    <t>gxd500</t>
  </si>
  <si>
    <t>WIN-NBH-00-001</t>
  </si>
  <si>
    <t>Sum of Số lượng</t>
  </si>
  <si>
    <t xml:space="preserve">Tổng Cộng </t>
  </si>
  <si>
    <t>WIN-HNI-TT-2b77</t>
  </si>
  <si>
    <t>nguyễn mạnh sơn</t>
  </si>
  <si>
    <t>Thôn Mục Uyên 1, Xã Hạ Bằng, TP. Hà Nội</t>
  </si>
  <si>
    <t xml:space="preserve">wm+ yên mỹ </t>
  </si>
  <si>
    <t>Số 144, Đường 420, Thôn Yên Mỹ, Xã Hạ Bằng, TP. Hà Nội Việt Nam</t>
  </si>
  <si>
    <t>VNPOST-HNI-HK-006</t>
  </si>
  <si>
    <t>VNPOST-HNI-CC-005</t>
  </si>
  <si>
    <t xml:space="preserve">wm+ việt hưng </t>
  </si>
  <si>
    <t xml:space="preserve">huyện long biên </t>
  </si>
  <si>
    <t>C17-BT06, Khu đô thị mới Việt Hưng, Phường Việt Hưng, TP. Hà Nội Việt Nam</t>
  </si>
  <si>
    <t>VNPOST-HNI-HD-001</t>
  </si>
  <si>
    <t>VNPOST-HNI-BTL-002</t>
  </si>
  <si>
    <t>VNPOST-HNI-DA-003</t>
  </si>
  <si>
    <t>VNPOST-HNI-BD-004</t>
  </si>
  <si>
    <t>BHBĐ Hà Đông</t>
  </si>
  <si>
    <t>BHBĐ Cầu Diễn</t>
  </si>
  <si>
    <t>BHBĐ Đông Anh</t>
  </si>
  <si>
    <t>BHBĐ Giảng Võ</t>
  </si>
  <si>
    <t>BHBĐ Thăng Long</t>
  </si>
  <si>
    <t>BHBĐ Tràng Tiền</t>
  </si>
  <si>
    <t xml:space="preserve">huyện hà đông </t>
  </si>
  <si>
    <t xml:space="preserve">huyện bắc từ liêm </t>
  </si>
  <si>
    <t xml:space="preserve">huyện ba đình </t>
  </si>
  <si>
    <t xml:space="preserve">huyện hoàn kiếm </t>
  </si>
  <si>
    <t>hn007</t>
  </si>
  <si>
    <t xml:space="preserve">nguyễn minh quang </t>
  </si>
  <si>
    <t>Số 4 , đường Quang Trung , phường Quang TRung , Hà đông</t>
  </si>
  <si>
    <t>149 Đường hồ tùng mậu , phường cầu diễn , bắc từ liêm</t>
  </si>
  <si>
    <t>TỔ 4 thị trấn Đông Anh</t>
  </si>
  <si>
    <t>Dãy nhà B1, khu tập thể Thành Công, Quận Ba Đình</t>
  </si>
  <si>
    <t>Số 05 đường Phạm Hùng , P. Cầu Giấy</t>
  </si>
  <si>
    <t>Số 66 phố Tràng Tiền, Phường Tràng Tiền, TP. Hà Nội</t>
  </si>
  <si>
    <t>wm+ tân tây đô</t>
  </si>
  <si>
    <t xml:space="preserve">huyên hoài đức </t>
  </si>
  <si>
    <t>Ô 62, LK6, Khu đô thị mới Tân Tây Đô, Tổ dân phố 1, Xã Ô Diên, TP. Hà Nội Việt Nam</t>
  </si>
  <si>
    <t xml:space="preserve">wm+ nội bài </t>
  </si>
  <si>
    <t>Số 04, Thôn Yên Ninh, Xã Nội Bài, TP. Hà Nội Việt Nam</t>
  </si>
  <si>
    <t>GS25-HN036</t>
  </si>
  <si>
    <t>gs25 dh su pham -ha noi</t>
  </si>
  <si>
    <t xml:space="preserve">tòa nhà 128 , đường xuân thủy </t>
  </si>
  <si>
    <t>Giof tai lưỡi xào 250g</t>
  </si>
  <si>
    <t>Số nhà 208 Đường 19-5, Phường Hà Đông, TP. Hà Nội Việt Nam</t>
  </si>
  <si>
    <t>wm+ đường 19-5</t>
  </si>
  <si>
    <t>WIN-HNI-TOI-2BN6</t>
  </si>
  <si>
    <t xml:space="preserve">wm+ thanh hà </t>
  </si>
  <si>
    <t>huyên thanh oai</t>
  </si>
  <si>
    <t xml:space="preserve">nguyễn minh sơn </t>
  </si>
  <si>
    <t>FALSE</t>
  </si>
  <si>
    <t>Ki ốt số 02-04, Tầng 01, Tòa nhà B2.1-HH03F, Khu đô thị Thanh Hà Cienco5, Xã Bình Minh, TP. Hà Nội</t>
  </si>
  <si>
    <t>tổng công ty bưu điện việt nam</t>
  </si>
  <si>
    <t>vnpost</t>
  </si>
  <si>
    <t xml:space="preserve">thành phố hải dương </t>
  </si>
  <si>
    <t xml:space="preserve">phường chí linh </t>
  </si>
  <si>
    <t xml:space="preserve">phường cẩm giàng </t>
  </si>
  <si>
    <t xml:space="preserve">phường kinh môn </t>
  </si>
  <si>
    <t xml:space="preserve">phường bình giang </t>
  </si>
  <si>
    <t>233 Nguyễn Trãi, TT. Sao Đỏ, Chí Linh, TP Hải Dương</t>
  </si>
  <si>
    <t>TT.Lai Cách,Cẩm Giàng, Hải Dương, Thị trấn Cẩm Giàng, Huyện Cẩm Giàng, Hải Dương</t>
  </si>
  <si>
    <t>ĐT 388 Hiệp An , Kinh Môn , Hải Dương</t>
  </si>
  <si>
    <t>Khu 1 ( Đường Điện Biên ), Thị Trấn Kẻ Sặt, Bình Giang, TP Hải Dương</t>
  </si>
  <si>
    <t>WIN-HNI-TTI-2BL5</t>
  </si>
  <si>
    <t xml:space="preserve">wm+ ích vịnh </t>
  </si>
  <si>
    <t xml:space="preserve">cụm 5 , thôn ích vịnh , xã đại thanh , tp hà nội </t>
  </si>
  <si>
    <t>GS25-HNI-HBT-HN04922</t>
  </si>
  <si>
    <t xml:space="preserve">GS25 Century Tower Vinh Tuy -Ha Nội </t>
  </si>
  <si>
    <t xml:space="preserve">huyện hai bà trưng </t>
  </si>
  <si>
    <t xml:space="preserve">Tầng 1-2 , diện tích thương mại số SH-20 tại tầng 1,2,3 thuộc tòa nhà Century Tower tại lô đất 1,2 số 458 mInh Khai </t>
  </si>
  <si>
    <t xml:space="preserve"> Nguyên giá </t>
  </si>
  <si>
    <t>Bắp giò heo muối vị Tayaki 450g</t>
  </si>
  <si>
    <t>Gà hun cỏ xạ hương 500g</t>
  </si>
  <si>
    <t>Giò tai lưỡi xào 250g</t>
  </si>
  <si>
    <t>Mọc nấm hương 250g</t>
  </si>
  <si>
    <t>CC200</t>
  </si>
  <si>
    <t>Chả cốm 200g</t>
  </si>
  <si>
    <t>WIN-HNI-TOI-2BT6</t>
  </si>
  <si>
    <t xml:space="preserve">wm+ từ châu </t>
  </si>
  <si>
    <t xml:space="preserve">huyện thanh oai </t>
  </si>
  <si>
    <t xml:space="preserve">số 55A đường Ao mới , thôn từ châu , xã dân hòa , </t>
  </si>
  <si>
    <t>GS25-HNI-TTI-HN4952</t>
  </si>
  <si>
    <t xml:space="preserve">GS25 IEC Thanh trì </t>
  </si>
  <si>
    <t xml:space="preserve">Căn số TT1-12 và căn số TT1-15, khu nhà ở xã hội IEC , xã Thanh trì </t>
  </si>
  <si>
    <t>GS25-HNI-CGY-HN4962</t>
  </si>
  <si>
    <t xml:space="preserve">GS25 Luxury Park Views Cau Giay </t>
  </si>
  <si>
    <t xml:space="preserve">huyện cầu giấy </t>
  </si>
  <si>
    <t xml:space="preserve">Tầng 1 tòa nhà Bảo Gia đình và xã hội , lô D32 , khu đô thị mới cầu giấy </t>
  </si>
  <si>
    <t>GS25-HNI-TTX-HN0497</t>
  </si>
  <si>
    <t xml:space="preserve">Gs25 Licogi 13 Thanh xuân </t>
  </si>
  <si>
    <t xml:space="preserve">huyện thanh xuân </t>
  </si>
  <si>
    <t xml:space="preserve">Tòa nhà Licogi13 , 146 Khuyết duy tiến , Thanh xuân </t>
  </si>
  <si>
    <t>HKD-HNI-HDG-KL00133</t>
  </si>
  <si>
    <t>Phan Thị Chiêm</t>
  </si>
  <si>
    <t>lô 1 tầng 1 , tòa nhà CT1 , khu nhà ở CBVB Lê Hữu Trác , yên xá , hà đông</t>
  </si>
  <si>
    <t>kl00133</t>
  </si>
  <si>
    <t>VNPOST-HNI-STY-007</t>
  </si>
  <si>
    <t>BHBĐ Sơn Lộc</t>
  </si>
  <si>
    <t>VNPOST-HNI-SSN-008</t>
  </si>
  <si>
    <t>BHBĐ Sóc Sơn</t>
  </si>
  <si>
    <t>VNPOST-HNI-TTI-009</t>
  </si>
  <si>
    <t>BHBĐ Thanh Trì</t>
  </si>
  <si>
    <t>GS25 Century Tower Vinh Tuy -Ha Nội</t>
  </si>
  <si>
    <t>WIN-HNI-HDG-2BN1</t>
  </si>
  <si>
    <t>wm+ thanh hà</t>
  </si>
  <si>
    <t>wm+ ích vịnh</t>
  </si>
  <si>
    <t>GS25 IEC Thanh trì</t>
  </si>
  <si>
    <t>GS25 Luxury Park Views Cau Giay</t>
  </si>
  <si>
    <t>HADA-HNI-BTL-KL00099</t>
  </si>
  <si>
    <t>Hada mart n3 ecohome 3</t>
  </si>
  <si>
    <t>CircleK-QNH-00-HL4008</t>
  </si>
  <si>
    <t>CircleK Số nhà 78, Quảng Ninh</t>
  </si>
  <si>
    <t>GS25-HNI-BDH-HN49920</t>
  </si>
  <si>
    <t>GS25 The Golden Amor Giang Vo</t>
  </si>
  <si>
    <t>Gs25 Licogi 13 Thanh xuân</t>
  </si>
  <si>
    <t>wm+ từ châu</t>
  </si>
  <si>
    <t>WIN-HNI-BVI-2bg2</t>
  </si>
  <si>
    <t>wm+ đông đoài , cổ đô</t>
  </si>
  <si>
    <t>SOI-HNI-TTX-S01</t>
  </si>
  <si>
    <t>SOI 1 - 182 Hoàng Văn Thái</t>
  </si>
  <si>
    <t>SOI-HNI-HKM-S02</t>
  </si>
  <si>
    <t>SOI 2 - 13B Phan Huy Chú</t>
  </si>
  <si>
    <t>SOI-HNI-HBT-S04</t>
  </si>
  <si>
    <t>SOI 4 - 65 Trần Nhân Tông</t>
  </si>
  <si>
    <t>SOI-HNI-HBT-S05</t>
  </si>
  <si>
    <t>SOI 5 - PARK 8 - TIMES CITY</t>
  </si>
  <si>
    <t>SOI-HNI-BDH-S08</t>
  </si>
  <si>
    <t>SOI 8 - 20 Núi Trúc</t>
  </si>
  <si>
    <t>SOI-HNI-CGY-S10</t>
  </si>
  <si>
    <t>SOI 10 - 16N7A Nguyễn Thị Thập</t>
  </si>
  <si>
    <t>SOI-HNI-HDC-S15</t>
  </si>
  <si>
    <t>SOI 15 - Long Khánh 06</t>
  </si>
  <si>
    <t>SOI-HNI-DDA-S18</t>
  </si>
  <si>
    <t>SOI 18-78 Láng Hạ</t>
  </si>
  <si>
    <t>SOI-HNI-CGY-S20</t>
  </si>
  <si>
    <t>SOI 20 - 203 Trung Kính</t>
  </si>
  <si>
    <t>SOI-HNI-LBN-S35</t>
  </si>
  <si>
    <t>SOI 35 - KDT Việt Hưng</t>
  </si>
  <si>
    <t>SOI-HNI-HBT-S40</t>
  </si>
  <si>
    <t>SOI 40 - 50 Lò Đúc</t>
  </si>
  <si>
    <t>SOI-HNI-DDA-S41</t>
  </si>
  <si>
    <t>SOI 41 - Thái Thịnh</t>
  </si>
  <si>
    <t>SOI 42 - 52 Nguyễn Huy Tưởng</t>
  </si>
  <si>
    <t>SOI-HNI-DDA-S43</t>
  </si>
  <si>
    <t>SOI 43 - 163 Đặng Tiến Đông</t>
  </si>
  <si>
    <t>SOI-HNI-BDH-S44</t>
  </si>
  <si>
    <t>SOI 44 - 12C Láng Hạ</t>
  </si>
  <si>
    <t>SOI-HNI-CGY-S45</t>
  </si>
  <si>
    <t>SOI 45 - 117 Phan Văn Trường</t>
  </si>
  <si>
    <t>SOI-HNI-HBT-S48</t>
  </si>
  <si>
    <t>SOI 48 - Imperia</t>
  </si>
  <si>
    <t>SOI-HNI-NTL-S51</t>
  </si>
  <si>
    <t>SOI 51 - 142 Trần Bình</t>
  </si>
  <si>
    <t>SOI-HNI-TTX-S52</t>
  </si>
  <si>
    <t>SOI 52 - 55 Ngụy Như Kon Tum</t>
  </si>
  <si>
    <t>SOI-HNI-LBN-S53</t>
  </si>
  <si>
    <t>SOI 53 - 44 Nguyễn Sơn</t>
  </si>
  <si>
    <t>SOI-HNI-GLM-S54</t>
  </si>
  <si>
    <t>SOI 54 - Ocean park S02-07</t>
  </si>
  <si>
    <t>SOI-HNI-CGY-S57</t>
  </si>
  <si>
    <t>SOI 57 - Hoàng Quốc Việt</t>
  </si>
  <si>
    <t>SOI-HNI-DDA-S58</t>
  </si>
  <si>
    <t>SOI 58 - 16 Đoàn Thị Điểm</t>
  </si>
  <si>
    <t>SOI-HNI-TTX-S61</t>
  </si>
  <si>
    <t>SOI 61 - 44 Nguyễn Tuân</t>
  </si>
  <si>
    <t>SOI-HNI-HBT-S64</t>
  </si>
  <si>
    <t>SOI 64 - 178 Lò Đúc</t>
  </si>
  <si>
    <t>SOI-HNI-THO-S65</t>
  </si>
  <si>
    <t>SOI 65 - 36 Nguyễn Hoàng Tôn</t>
  </si>
  <si>
    <t>SOI-HNI-HDG-S66</t>
  </si>
  <si>
    <t>SOI 66 - 56 Nguyễn Khuyến</t>
  </si>
  <si>
    <t>SOI-HNI-HDG-S67</t>
  </si>
  <si>
    <t>SOI 67 - 33KDT Mỗ Lao</t>
  </si>
  <si>
    <t>SOI-HNI-BDH-S68</t>
  </si>
  <si>
    <t>SOI 68 - 76 Linh Lang</t>
  </si>
  <si>
    <t>SOI-HNI-BDH-S69</t>
  </si>
  <si>
    <t>SOI 69 - 54 Giang Văn Minh</t>
  </si>
  <si>
    <t>SOI-HNI-BDH-S70</t>
  </si>
  <si>
    <t>SOI 70 - N01-T8 Khu Đoàn Ngoại Giao</t>
  </si>
  <si>
    <t>SOI-HNI-BDH-S72</t>
  </si>
  <si>
    <t>SOI 72 -179 Trần Đăng Ninh</t>
  </si>
  <si>
    <t>SOI-HNI-HMI-S74</t>
  </si>
  <si>
    <t>SOI 74 -Trần Nguyên Đán</t>
  </si>
  <si>
    <t>SOI-HNI-THO-S75</t>
  </si>
  <si>
    <t>SOI 75-Xuân La</t>
  </si>
  <si>
    <t>SOI-HNI-MYI-S76</t>
  </si>
  <si>
    <t>SOI 76-Nguyễn Đổng Chi</t>
  </si>
  <si>
    <t>SOI-HNI-HDG-S78</t>
  </si>
  <si>
    <t>SOI 78- XaLa</t>
  </si>
  <si>
    <t>SOI-HNI-HDG-S79</t>
  </si>
  <si>
    <t>SOI 79 - Văn Phú</t>
  </si>
  <si>
    <t>FUJIMART-HNI-HMI-11231</t>
  </si>
  <si>
    <t>Fujimart Định Công</t>
  </si>
  <si>
    <t>KMARKET-HNI-NTL-0029</t>
  </si>
  <si>
    <t>kmarket smart city</t>
  </si>
  <si>
    <t>CircleK-HPG-00-HP6010</t>
  </si>
  <si>
    <t>Circlek số 341 lô 22c KDTM ngã nam</t>
  </si>
  <si>
    <t>Số 3, Phố Chùa Thông, Phường Sơn Lộc, Sơn Tây,TP Hà Nội</t>
  </si>
  <si>
    <t>Tổ 8, Khu C, Thị Trấn Sóc Sơn,TP Hà Nội</t>
  </si>
  <si>
    <t>Tổ 11, Khu Ga, Thị trấn Văn Điển,TP Hà Nội</t>
  </si>
  <si>
    <t>Tầng 1-2 , diện tích thương mại số SH-20 tại tầng 1,2,3 thuộc tòa nhà Century Tower tại lô đất 1,2 số 458 mInh Khai</t>
  </si>
  <si>
    <t>Căn số TT1-12 và căn số TT1-15, khu nhà ở xã hội IEC , xã Thanh trì</t>
  </si>
  <si>
    <t>Tầng 1 tòa nhà Bảo Gia đình và xã hội , lô D32 , khu đô thị mới cầu giấy</t>
  </si>
  <si>
    <t>Số 3 hẻm 20/1/40 đường Phú Minh, TDP Phúc Lý 2, Phường Minh Khai, Quận Bắc Từ Liêm, Thành phố Hà Nội, Việt Nam</t>
  </si>
  <si>
    <t>Số nhà 78 , tổ 3 , khu 2 , phường bãi cháy , tỉnh quảng ninh</t>
  </si>
  <si>
    <t>Tầng 1 Kiot Thuong mại Dịch vụ 108 , dự án cải tạo xây dựng lại nhà B6 Giảng võ , phố nam cao</t>
  </si>
  <si>
    <t>Tòa nhà Licogi13 , 146 Khuyết duy tiến , Thanh xuân</t>
  </si>
  <si>
    <t>số 55A đường Ao mới , thôn từ châu , xã dân hòa ,</t>
  </si>
  <si>
    <t>số 3 đường đông đoài , thôn tân phong 2 , xã cổ đô ,tp hà nội</t>
  </si>
  <si>
    <t>182 Hoàng Văn Thái, Khương Trung</t>
  </si>
  <si>
    <t>13B Phan Huy Chú, Phan Chu Trinh</t>
  </si>
  <si>
    <t>65 Trần Nhân Tông, Nguyễn Du</t>
  </si>
  <si>
    <t>Park 8, Times City, 458 Minh Khai</t>
  </si>
  <si>
    <t>20 Núi Trúc, Giảng Võ</t>
  </si>
  <si>
    <t>16 N7A Nguyễn Thị Thập, Trung Hòa</t>
  </si>
  <si>
    <t>Shophouse 3, Long Khánh 6, Khu đô thị Vinhome Thăng Long, Nam An Khánh</t>
  </si>
  <si>
    <t>78 Láng Hạ</t>
  </si>
  <si>
    <t>203 Trung Kính, Yên Hòa</t>
  </si>
  <si>
    <t>86D Khu Nhà Vườn, KĐT Việt Hưng</t>
  </si>
  <si>
    <t>50 Lò Đúc, Phạm Đình Hổ</t>
  </si>
  <si>
    <t>116 E3 Thái Thịnh, Thịnh Quang</t>
  </si>
  <si>
    <t>52 Nguyễn Huy Tưởng, Thanh Xuân Trung</t>
  </si>
  <si>
    <t>163 Phố Đặng Tiến Đông, Trung Liệt</t>
  </si>
  <si>
    <t>12C Láng Hạ, Thành Công</t>
  </si>
  <si>
    <t>117 Phan Văn Trường, Dịch Vọng Hậu</t>
  </si>
  <si>
    <t>D12A Imperia Minh Khai</t>
  </si>
  <si>
    <t>142 Trần Bình, P.Mỹ Đình 2</t>
  </si>
  <si>
    <t>55 Ngụy Như Kon Tum, P.Nhân Chính</t>
  </si>
  <si>
    <t>44 Nguyễn Sơn</t>
  </si>
  <si>
    <t>Gian hàng 01S11 Toà S2.07 Vinhomes Ocean Park, Đa Tốn</t>
  </si>
  <si>
    <t>Số 6, ngõ 106 đường Hoàng Quốc Việt, P. Nghĩa Đô, Cầu Giấy</t>
  </si>
  <si>
    <t>Số 16, Phố Đoàn Thị Điểm, Quốc Tử Giám</t>
  </si>
  <si>
    <t>44 Nguyễn Tuân, Thanh Xuân Trung</t>
  </si>
  <si>
    <t>Số 178 Lò Đúc, Hai Bà Trưng, Hà Nội</t>
  </si>
  <si>
    <t>36 Nguyễn Hoàng Tôn</t>
  </si>
  <si>
    <t>56 Nguyễn Khuyến, Văn Quán</t>
  </si>
  <si>
    <t>LK6A-33 KĐT Mỗ Lao</t>
  </si>
  <si>
    <t>76 Linh Lang - Ba Đình - HN</t>
  </si>
  <si>
    <t>54 Giang Văn Minh- Ba Đình -NG</t>
  </si>
  <si>
    <t>Tầng trệt, NO1-T8 Khu đoàn ngoại giao, Phường Xuân Tảo, Q. Bắc Từ Liêm, HN</t>
  </si>
  <si>
    <t>179 Trần Đăng Ninh - Cầu Giấy</t>
  </si>
  <si>
    <t>33 Trần Nguyên Đán- Định Công - Hoàng Mai- HN</t>
  </si>
  <si>
    <t>16 Xuân La - Tây Hồ - HN</t>
  </si>
  <si>
    <t>162 Nguyễn Đổng Chi- Mỹ Đình- HN</t>
  </si>
  <si>
    <t>VT3 BT7, khu nhà ở Xa La, Phúc La, Hà Đông</t>
  </si>
  <si>
    <t>TT6-01, KĐT mới Văn Phú, Phường Phúc La, Quận Hà Đông, TP. Hà Nội</t>
  </si>
  <si>
    <t>Tòa nhà DC Complex , số 120 Định Công</t>
  </si>
  <si>
    <t>ô đất F5 -CH02, dự án khu đô thị mới Tây mỗ , đại mỗ , vinhome park ,tây mỗ</t>
  </si>
  <si>
    <t>Số 341 lô 22C KDTM ngã năm SBCB , phường Đông khế , ngô quyền , HP</t>
  </si>
  <si>
    <t xml:space="preserve">quảng ninh </t>
  </si>
  <si>
    <t xml:space="preserve">sơn tây </t>
  </si>
  <si>
    <t xml:space="preserve">sóc sơn </t>
  </si>
  <si>
    <t xml:space="preserve">thanh trì </t>
  </si>
  <si>
    <t xml:space="preserve">hai bà trưng </t>
  </si>
  <si>
    <t>hà đông</t>
  </si>
  <si>
    <t xml:space="preserve">thanh oai </t>
  </si>
  <si>
    <t xml:space="preserve">cầu giấy </t>
  </si>
  <si>
    <t xml:space="preserve">bắc từ liêm </t>
  </si>
  <si>
    <t xml:space="preserve">ba đình </t>
  </si>
  <si>
    <t xml:space="preserve">thanh xuân </t>
  </si>
  <si>
    <t xml:space="preserve">ba vì </t>
  </si>
  <si>
    <t>Thanh Xuân</t>
  </si>
  <si>
    <t>HOÀN KIẾM</t>
  </si>
  <si>
    <t>HAI BÀ TRƯNG</t>
  </si>
  <si>
    <t>BA ĐÌNH</t>
  </si>
  <si>
    <t>CẦU GIẤY</t>
  </si>
  <si>
    <t>HOÀI ĐỨC</t>
  </si>
  <si>
    <t>ĐỐNG ĐA</t>
  </si>
  <si>
    <t>LONG BIÊN</t>
  </si>
  <si>
    <t>NAM TỪ LIÊM</t>
  </si>
  <si>
    <t>THANH XUÂN</t>
  </si>
  <si>
    <t>GIA LÂM</t>
  </si>
  <si>
    <t>TÂY HỒ</t>
  </si>
  <si>
    <t>HÀ ĐÔNG</t>
  </si>
  <si>
    <t>HOÀNG MAI</t>
  </si>
  <si>
    <t>Nam TỪ LIÊM</t>
  </si>
  <si>
    <t>NGÔ QUYỀN</t>
  </si>
  <si>
    <t xml:space="preserve">hải phòng </t>
  </si>
  <si>
    <t>kl00099</t>
  </si>
  <si>
    <t>soi</t>
  </si>
  <si>
    <t>WIN-HNI-SSN-2BF6</t>
  </si>
  <si>
    <t xml:space="preserve">wm+ quán mỹ </t>
  </si>
  <si>
    <t>phan trọng cường</t>
  </si>
  <si>
    <t>Số 51, Thôn Quán Mỹ, Xã Kim Anh, Thành phố Hà Nội Việt Nam</t>
  </si>
  <si>
    <t xml:space="preserve">wm+ đường nhạn </t>
  </si>
  <si>
    <t xml:space="preserve">Đông anh </t>
  </si>
  <si>
    <t xml:space="preserve">thôn đường nhạn , xã thư lâm tp hà nội </t>
  </si>
  <si>
    <t>km</t>
  </si>
  <si>
    <t>GS25-HNI-MLH-HN01029</t>
  </si>
  <si>
    <t>Lô 45/1 , 45/2, quang minh Industrlal park</t>
  </si>
  <si>
    <t xml:space="preserve">Mê linh </t>
  </si>
  <si>
    <t>Lô 45/1 , 45/2, quang minh Industrlal park , quang minh commune ,</t>
  </si>
  <si>
    <t>WIN-HNI-TOI-2BQ6</t>
  </si>
  <si>
    <t xml:space="preserve">wm+ văn quán </t>
  </si>
  <si>
    <t>Số 63, Thôn Văn Quán, Xã Thanh Oai, TP. Hà Nội Việt Nam</t>
  </si>
  <si>
    <t>WIN-HNI-QOI-2BT9</t>
  </si>
  <si>
    <t xml:space="preserve">wm+ yên quán </t>
  </si>
  <si>
    <t xml:space="preserve">quốc oai </t>
  </si>
  <si>
    <t>Thôn Yên Quán, Xã Hưng Đạo, TP. Hà Nội Việt Nam</t>
  </si>
  <si>
    <t>KAI-HNI-GLM-S219</t>
  </si>
  <si>
    <t>kai mart s2.19 oceanpark</t>
  </si>
  <si>
    <t>Pavi mart ( kai mart) s2.19 oceanpark</t>
  </si>
  <si>
    <t>WIN-HNI-HDG-2BX6</t>
  </si>
  <si>
    <t>wm+ the vesta</t>
  </si>
  <si>
    <t xml:space="preserve">hà đông </t>
  </si>
  <si>
    <t>Kiot số 02 – 03, Tầng 01, Tòa nhà V3, Dự án Khu nhà ở xã hội Phú Lãm – The Vesta, Phường Phú Lương, TP. Hà Nội</t>
  </si>
  <si>
    <t>WIN-HNI-DPG-2BV8</t>
  </si>
  <si>
    <t xml:space="preserve">wm+ hoa sơn </t>
  </si>
  <si>
    <t xml:space="preserve">đan phượng </t>
  </si>
  <si>
    <t>Số 64-66 Đường Hoa Sơn, Xã Đan Phượng, TP. Hà Nội Việt Nam</t>
  </si>
  <si>
    <t>WIN-HNI-SSN-2BO4</t>
  </si>
  <si>
    <t xml:space="preserve">wm+ lương phúc </t>
  </si>
  <si>
    <t>Số 6, Thôn Lương Phúc, Xã Đa Phúc, TP. Hà Nội Việt Nam</t>
  </si>
  <si>
    <t>VITALMART-HNI-CGY-2514</t>
  </si>
  <si>
    <t xml:space="preserve">vitalmart yên hòa </t>
  </si>
  <si>
    <t>Vital Mart - Căn số 102, tòa CT4- Vimeco, Lô H1, Phường Yên Hòa, TP Hà Nội,</t>
  </si>
  <si>
    <t>WIN-HNI-MDC-2BV7</t>
  </si>
  <si>
    <t xml:space="preserve">wm+ cộng hòa </t>
  </si>
  <si>
    <t xml:space="preserve">mỹ đức </t>
  </si>
  <si>
    <t xml:space="preserve">xóm cộng hòa , thôn lai tảo , xã phúc sơn , tp hà nội </t>
  </si>
  <si>
    <t>KAI-HNI-GLM-S108</t>
  </si>
  <si>
    <t>kai mart s108 oceanpark</t>
  </si>
  <si>
    <t xml:space="preserve">s1.08 oceanpark 1 gia lâm </t>
  </si>
  <si>
    <t>Gà hun cỏ xạ hương  500g</t>
  </si>
  <si>
    <t>SOI</t>
  </si>
  <si>
    <t>CGHM450</t>
  </si>
  <si>
    <t>Chân giò heo muối vị Tayaki 450g</t>
  </si>
  <si>
    <t>CGST150KT</t>
  </si>
  <si>
    <t>Chân gà sả tắc 150g - Hàng mẫu tặng</t>
  </si>
  <si>
    <t>CGST250G</t>
  </si>
  <si>
    <t>Chân gà sốt thái 250g</t>
  </si>
  <si>
    <t>CN300KT</t>
  </si>
  <si>
    <t>Chả nướng 300g - Hàng mẫu tặng</t>
  </si>
  <si>
    <t>DGCG500</t>
  </si>
  <si>
    <t>Đùi gà chiên giòn 500g</t>
  </si>
  <si>
    <t>GL150KT</t>
  </si>
  <si>
    <t>Giò lụa cây 150g - Hàng mẫu tặng</t>
  </si>
  <si>
    <t>GMHCXH500</t>
  </si>
  <si>
    <t>GMHCXH500G</t>
  </si>
  <si>
    <t>Giò Thủ 500g</t>
  </si>
  <si>
    <t>GTLX50</t>
  </si>
  <si>
    <t>Giò tai lưỡi xào 50g</t>
  </si>
  <si>
    <t>GTLX50HM</t>
  </si>
  <si>
    <t>Giò tai lưỡi xào 50g-Hàng mẫu</t>
  </si>
  <si>
    <t>LXBM50</t>
  </si>
  <si>
    <t>Lạp xưởng ba miền 50g</t>
  </si>
  <si>
    <t>Lạp xưởng 3 miền 500g</t>
  </si>
  <si>
    <t>LXBM50HM</t>
  </si>
  <si>
    <t>Lạp xưởng ba miền 50g- Hàng mẫu</t>
  </si>
  <si>
    <t>LXTB250</t>
  </si>
  <si>
    <t>Lạp xưởng tây bắc 250g</t>
  </si>
  <si>
    <t>LXTB50</t>
  </si>
  <si>
    <t>Lạp xưởng tây bắc 50g</t>
  </si>
  <si>
    <t>Lạp xưởng Tây Bắc 500g</t>
  </si>
  <si>
    <t>LXTB50HM</t>
  </si>
  <si>
    <t>Lạp xưởng tây bắc 50g-Hàng Mẫu</t>
  </si>
  <si>
    <t>TH50</t>
  </si>
  <si>
    <t>Tai heo muối 50g</t>
  </si>
  <si>
    <t>TH50HT</t>
  </si>
  <si>
    <t>Tai heo muối 50g-Hàng mẫu</t>
  </si>
  <si>
    <t>THST150KT</t>
  </si>
  <si>
    <t>Tai heo sốt thái 150g - Hàng mẫu tặng</t>
  </si>
  <si>
    <t>SOI-HNI-BDH-S08 - SOI 8 - 20 Núi Trúc</t>
  </si>
  <si>
    <t>Ba Đình</t>
  </si>
  <si>
    <t>Kai Mart</t>
  </si>
  <si>
    <t>WIN-HNI-UHA-2BY8</t>
  </si>
  <si>
    <t xml:space="preserve">wm + bài lâm hạ </t>
  </si>
  <si>
    <t xml:space="preserve">ứng hòa </t>
  </si>
  <si>
    <t>Số 64, Thôn Bài Lâm Hạ, Xã Hòa Xá, TP. Hà Nội Việt Nam</t>
  </si>
  <si>
    <t>WIN-HNI-NTL-2BB6</t>
  </si>
  <si>
    <t xml:space="preserve">wm +sa1 vinhomes smart city </t>
  </si>
  <si>
    <t>Tầng 1, Căn 1S12-1S13-1S16, Tòa SA1, Ô đất F3-CH02&amp;CH03, Dự án KĐTM Tây Mỗ - Đại Mỗ - Vinhomes Park, Phường Tây Mỗ, TP. Hà Nội Việt Nam</t>
  </si>
  <si>
    <t>WIN-HNI-TTT-2BAN</t>
  </si>
  <si>
    <t xml:space="preserve">wm + ngã 3 vân lôi </t>
  </si>
  <si>
    <t xml:space="preserve">thạch thất </t>
  </si>
  <si>
    <t>Số 578-580, Đường TL 420 Bình Yên, Thôn Vân Lôi, TP. Hà Nội Việt Nam</t>
  </si>
  <si>
    <t>WIN-HNI-BVI-2BV9</t>
  </si>
  <si>
    <t xml:space="preserve">wm+ bất bạt </t>
  </si>
  <si>
    <t>Số 15 Đường Chân Đê, Xã Bất Bạt, TP. Hà Nội Việt Nam</t>
  </si>
  <si>
    <t xml:space="preserve">                                          </t>
  </si>
  <si>
    <t>SENDO-HNI-DAH-SFN</t>
  </si>
  <si>
    <t>sen do</t>
  </si>
  <si>
    <t xml:space="preserve">đông anh </t>
  </si>
  <si>
    <t xml:space="preserve">đỗ minh qang </t>
  </si>
  <si>
    <t xml:space="preserve">trung tâm LOGISTICS HNT NGUYÊN KHÊ , xã nguyên khê , Đông anh </t>
  </si>
  <si>
    <t>sendo</t>
  </si>
  <si>
    <t>WIN-HNI-DAH-2BK6</t>
  </si>
  <si>
    <t>wm+ thạch lỗi</t>
  </si>
  <si>
    <t xml:space="preserve">số 31 thôn thạch lỗi , xã nội bài </t>
  </si>
  <si>
    <t>READYMART-HNI-TTX-CS7</t>
  </si>
  <si>
    <t>readymart căn d4.3-d4.4 tòa d khu b , kdt imperia garden 203 nguyễn huy tưởng</t>
  </si>
  <si>
    <t>căn d4.3-d4.4 tòa d khu b , kdt imperia garden 203 nguyễn huy tưởng , thanh xuân , hà nội</t>
  </si>
  <si>
    <t>WIN-HNI-SSN-2BW7</t>
  </si>
  <si>
    <t>wm+ đền sóc</t>
  </si>
  <si>
    <t xml:space="preserve">130 đường đền sóc , xã sóc sơn </t>
  </si>
  <si>
    <t>WIN-HNI-TTT-2B04</t>
  </si>
  <si>
    <t xml:space="preserve">wm+ lại thượng </t>
  </si>
  <si>
    <t xml:space="preserve">số 139 lại thượng , xã thạch thất , hà nội </t>
  </si>
  <si>
    <t>WIN-HNI-TOI-2BY2</t>
  </si>
  <si>
    <t xml:space="preserve">wm+ bạch nao </t>
  </si>
  <si>
    <t xml:space="preserve">Số nhà 22 xóm 3 thôn bạch nao , xã tam hưng ,hà nội </t>
  </si>
  <si>
    <t>WIN-HNI-PXN-2BBR</t>
  </si>
  <si>
    <t xml:space="preserve">wm+ thao chính </t>
  </si>
  <si>
    <t xml:space="preserve">phú xuyên </t>
  </si>
  <si>
    <t xml:space="preserve">số 31 tiểu khu thao chính , xã phú xuyên , hà nội </t>
  </si>
  <si>
    <t>WIN-HNI-CMY-2B56</t>
  </si>
  <si>
    <t>wm+ thôn vực</t>
  </si>
  <si>
    <t xml:space="preserve">chương mỹ </t>
  </si>
  <si>
    <t xml:space="preserve">số 08 thôn vực , xã chuyên mỹ , hà nội </t>
  </si>
  <si>
    <t>WIN-HNI-CGY-2BCI</t>
  </si>
  <si>
    <t xml:space="preserve">wm+ hoàng ngân </t>
  </si>
  <si>
    <t xml:space="preserve">Cầu giấy </t>
  </si>
  <si>
    <t xml:space="preserve">K2TM1 tòa nhà trụ sở công ty , TTTM văn phòng và căn hộ TP Hà Nội </t>
  </si>
  <si>
    <t>TDMART-HNI-NTL-VL2</t>
  </si>
  <si>
    <t>td mart</t>
  </si>
  <si>
    <t xml:space="preserve">shop house VL2 -SP -20 Vinhome smart city , phường Tây mỗ </t>
  </si>
  <si>
    <t>WIN-HNI-BVI-2BX5</t>
  </si>
  <si>
    <t xml:space="preserve">wm+ việt hòa </t>
  </si>
  <si>
    <t xml:space="preserve">thôn việt hòa , xã yên bài </t>
  </si>
  <si>
    <t>WIN-HNI-BVI-2Bk1</t>
  </si>
  <si>
    <t>WIN-HNI-LBN-2Br9</t>
  </si>
  <si>
    <t>Tổng 
Số Lượng</t>
  </si>
  <si>
    <t>hàng 
đổi</t>
  </si>
  <si>
    <t>Hàng
 tặng</t>
  </si>
  <si>
    <t>Tổng Nhập kho T12</t>
  </si>
  <si>
    <t>Tồng Kho tồn T12</t>
  </si>
  <si>
    <t>BCMALL-NBH-00-001</t>
  </si>
  <si>
    <t>WIN-HNI-MLH-2BO5</t>
  </si>
  <si>
    <t>WIN-HNI-HDG-2BBE</t>
  </si>
  <si>
    <t>BCMALL</t>
  </si>
  <si>
    <t xml:space="preserve">NINH BÌNH </t>
  </si>
  <si>
    <t xml:space="preserve">XUÂN TRƯỜNG </t>
  </si>
  <si>
    <t>BC MALL Xuân Trường, DT 489C, TT. Xuân Trường, Xuân Trường, Ninh Bình 100000, Việt Nam</t>
  </si>
  <si>
    <t>BC MALL</t>
  </si>
  <si>
    <t>BCMALL-HNI-NTL-001</t>
  </si>
  <si>
    <t>Công ty TNHH phát triển nhân lực việt</t>
  </si>
  <si>
    <t xml:space="preserve">biệt thự số nhà c11 , ngõ 44/11 -kdt mỹ đình 1 , nguyễn cơ thạch , phường từ liêm , hà nội </t>
  </si>
  <si>
    <t xml:space="preserve">win+ giai lạc </t>
  </si>
  <si>
    <t xml:space="preserve">mê linh </t>
  </si>
  <si>
    <t xml:space="preserve">tổ 1 , thôn giai lạc , xã quang minh , hà nội </t>
  </si>
  <si>
    <t>wm+ ct8a dương nội</t>
  </si>
  <si>
    <t xml:space="preserve">tầng 1 tòa nhà ct8a khu đô thị mới dương nội , tp hà nội </t>
  </si>
  <si>
    <t>WIN-HNI-BDH-2BBA</t>
  </si>
  <si>
    <t>Grand Total</t>
  </si>
  <si>
    <t>wm+ lô A3 số 2 giảng võ</t>
  </si>
  <si>
    <t xml:space="preserve">Số 01, lô 3 khu nhà ở số 2 giảng võ , giảng võ </t>
  </si>
  <si>
    <t>WIN-HNI-MDC-2BCW</t>
  </si>
  <si>
    <t xml:space="preserve">WM+ 168 thượng tiết </t>
  </si>
  <si>
    <t xml:space="preserve">số 168 thượng tiết , thôn thượng tiết , xã mỹ đức , hà nội </t>
  </si>
  <si>
    <t xml:space="preserve">Wm+ 51 trần phú </t>
  </si>
  <si>
    <t xml:space="preserve">số 51 đường trần phú , thôn xuân la , xã phượng dực , hà nội </t>
  </si>
  <si>
    <t>WM-HNI-DAH-2BDT</t>
  </si>
  <si>
    <t>WM+ phong châu</t>
  </si>
  <si>
    <t xml:space="preserve">thôn châu phong , xã thư lâm tp hà nội </t>
  </si>
  <si>
    <t>CGST250g</t>
  </si>
  <si>
    <t>chân gà sốt thái 250g</t>
  </si>
  <si>
    <t>chân gà sả tắc 250g</t>
  </si>
  <si>
    <t>tai heo sốt thái 250g</t>
  </si>
  <si>
    <t>WIN-HNI-HDC-2BEM</t>
  </si>
  <si>
    <t>wm+ an trại , sơn đồng</t>
  </si>
  <si>
    <t xml:space="preserve">hoài đức </t>
  </si>
  <si>
    <t xml:space="preserve">thôn an trại , xã sơn đồng , thành phố hà nội </t>
  </si>
  <si>
    <t>WIN-HNI-TTI-2BZ4</t>
  </si>
  <si>
    <t xml:space="preserve">wm+ thọ am , nam phủ </t>
  </si>
  <si>
    <t xml:space="preserve">số nhà 177 , thôn thọ am , xã nam phù , tp hà nội </t>
  </si>
  <si>
    <t>WIN-HNI-PXN-2BCX</t>
  </si>
  <si>
    <t>wm + thành lập 1 , đại xuyên</t>
  </si>
  <si>
    <t>WIN-HNI-TTN-2BDM</t>
  </si>
  <si>
    <t>wm + 51 thư dương</t>
  </si>
  <si>
    <t xml:space="preserve">thường tín </t>
  </si>
  <si>
    <t xml:space="preserve">thôn thành lập 1 , xã đại xuyên , tp hà nội </t>
  </si>
  <si>
    <t xml:space="preserve">số 51 thư dương , xã chương dương , tp hà nội </t>
  </si>
  <si>
    <t>COOP-HNI-HDG-9167</t>
  </si>
  <si>
    <t>HN Yên Nghĩa</t>
  </si>
  <si>
    <t>B9 -Lô B -TT2 dự án khu nhà ở bộ tư lệnh thủ đô , phường yên nghĩa , hn</t>
  </si>
  <si>
    <t>WIN-HNI-QOI-2BFF</t>
  </si>
  <si>
    <t>wm+ yên thái , phú cát</t>
  </si>
  <si>
    <t xml:space="preserve">thôn yên thái , xã phú cát , tp hà nội </t>
  </si>
  <si>
    <t>WIN-HNI-BTL-2BAA</t>
  </si>
  <si>
    <t>wm + a14 ngõ 106 hoàng quốc</t>
  </si>
  <si>
    <t xml:space="preserve">căn hộ số 04-05 , tầng 1 thuộc nhà chung cư A14 , ngõ 106 tp hà nội </t>
  </si>
  <si>
    <t>WIN-HNI-MLH-2BCY</t>
  </si>
  <si>
    <t>wm+ nai châu , yên lãng</t>
  </si>
  <si>
    <t xml:space="preserve">thôn nai châu , xã yên lãng , tp hà nội </t>
  </si>
  <si>
    <t>Chân giò heo muối vị tayaki 450g</t>
  </si>
  <si>
    <t>WIN-HNI-TOI-2BGJ</t>
  </si>
  <si>
    <t>wm+ thôn bãi , bình minh</t>
  </si>
  <si>
    <t>WIN-HNI-MDC-2BAO</t>
  </si>
  <si>
    <t>wm+ an duyệt , hương sơn</t>
  </si>
  <si>
    <t xml:space="preserve">thôn bãi , xã bình minh ,tp hà nội </t>
  </si>
  <si>
    <t xml:space="preserve">thôn an duyệt , xã hương sơn , tp hà nội </t>
  </si>
  <si>
    <t>(blank)</t>
  </si>
  <si>
    <t>WIN-HNI-LBN-2BFY</t>
  </si>
  <si>
    <t>wm+ 2A ngõ 303 phúc lợi</t>
  </si>
  <si>
    <t xml:space="preserve">long biên </t>
  </si>
  <si>
    <t xml:space="preserve">số 2A , ngõ 303 phúc lợi , tổ 9 , phường phúc lợi , tp hà nội </t>
  </si>
  <si>
    <t>WIN-HNI-GLM-2BHG</t>
  </si>
  <si>
    <t>wm+ 67 hẻm 503/54 ninh hiệp</t>
  </si>
  <si>
    <t xml:space="preserve">gia lâm </t>
  </si>
  <si>
    <t xml:space="preserve">số nhà 67 hẻm 503/54 đường ninh hiệp , thôn 5 xã phù đổng , tp hà nội </t>
  </si>
  <si>
    <t>WIN-HNI-BVI-2BEB</t>
  </si>
  <si>
    <t>wm + nhuận trạch , cổ đô</t>
  </si>
  <si>
    <t>WIN-HNI-HDG-2BGE</t>
  </si>
  <si>
    <t>wm + khu tdc lk 19A -lk 19B dương nội</t>
  </si>
  <si>
    <t>WIN-HNI-NTL-2BKC</t>
  </si>
  <si>
    <t>wm + 129 ngõ 40 Do Nha</t>
  </si>
  <si>
    <t xml:space="preserve">số 24-24A thôn nhuận trạch , xã cổ đô , tp hà nội </t>
  </si>
  <si>
    <t xml:space="preserve">đường lê quang đạo ( kéo dài ) lô B1 -B2-B3 khu tái định cư tp hà nội </t>
  </si>
  <si>
    <t xml:space="preserve">số 129 ngõ 40 đường do nha , tổ dân phố 4 miêu nha , xuân phương </t>
  </si>
  <si>
    <t>WIN-HNI-DAH-2BGM</t>
  </si>
  <si>
    <t xml:space="preserve">số 21 , thôn hải bối , xã vĩnh thanh , tp hà nội </t>
  </si>
  <si>
    <t>WIN-HNI-DAH-2BGA</t>
  </si>
  <si>
    <t xml:space="preserve">wm+ lễ pháp , phúc thịnh </t>
  </si>
  <si>
    <t>wm+ hải bối , vĩnh thanh</t>
  </si>
  <si>
    <t xml:space="preserve">thôn lễ pháp , xã phúc thịnh , tp hà nội </t>
  </si>
  <si>
    <t>TMART-HNI-TTX-03018</t>
  </si>
  <si>
    <t>Tmart03018 137. Quầy 358 nguyễn trãi</t>
  </si>
  <si>
    <t xml:space="preserve">137 quầy 358 nguyễn trãi ,thanh xuân </t>
  </si>
  <si>
    <t>viety0005</t>
  </si>
  <si>
    <t xml:space="preserve">căn thương mại dịch vụ a03 tầng 1 tòa nhà a chung cư sunhine green , long biên </t>
  </si>
  <si>
    <t>WIN-HNI-TTN-2BEA</t>
  </si>
  <si>
    <t>wm + đỗ hà , thường tín</t>
  </si>
  <si>
    <t xml:space="preserve">thôn đỗ hà , xã thường tín , tp hà nội </t>
  </si>
  <si>
    <t>WIN-HNI-PXN-2BFJ</t>
  </si>
  <si>
    <t xml:space="preserve">wm + thôn nội 5 , phượng dực </t>
  </si>
  <si>
    <t xml:space="preserve">nam từ liêm </t>
  </si>
  <si>
    <t xml:space="preserve">thôn nội 5 , xã phượng dực , tp hà nội </t>
  </si>
  <si>
    <t>G24H-HNI-CGY-001</t>
  </si>
  <si>
    <t>cửa hàng G24H</t>
  </si>
  <si>
    <t>G24H-HNI-CGY-052</t>
  </si>
  <si>
    <t>công ty TNHH một thành viên thương mại &amp; dịch vụ trường sinh</t>
  </si>
  <si>
    <t>KAIMART-HNI-GLM-001</t>
  </si>
  <si>
    <t>HỘ KINH DOANH KAIMART</t>
  </si>
  <si>
    <t>Cửa hàng G24H - toà Luxury Park View - Trương Công Giai - Cầu Giấy - Hà Nội</t>
  </si>
  <si>
    <t xml:space="preserve">nhà số 17 ngõ 11 phố duy tân , phường cầu giấy , tp hà nội </t>
  </si>
  <si>
    <t xml:space="preserve">Căn s2.11 01SH01 KDT vinhomes ocean park , gia lâm hà nội </t>
  </si>
  <si>
    <t>WIN-HNI-CMY-2BIG</t>
  </si>
  <si>
    <t>wm+ trung cao 2 , phú nghĩa</t>
  </si>
  <si>
    <t xml:space="preserve">thôn trung cao 2 , xã phú nghĩa , tp hà nội </t>
  </si>
  <si>
    <t>WIN-HNI-MLH-2BQ9</t>
  </si>
  <si>
    <t>wm+ thôn đồng , quang minh</t>
  </si>
  <si>
    <t xml:space="preserve">thôn đồng , xã quang minh , hà nội </t>
  </si>
  <si>
    <t>WIN-HNI-SSN-2BBY</t>
  </si>
  <si>
    <t>wm+ xuân tàng , đa phúc</t>
  </si>
  <si>
    <t xml:space="preserve">số 44 thôn xuân tàng , xã đa phúc , tp hà nội </t>
  </si>
  <si>
    <t>WIN-HNI-MLH-2BJS</t>
  </si>
  <si>
    <t>wm+ hạ lôi , mê linh</t>
  </si>
  <si>
    <t xml:space="preserve">thôn 4 hạ lôi , xã mê linh , tp hà nội </t>
  </si>
  <si>
    <t>WIN-HNI-BVI-2BEK</t>
  </si>
  <si>
    <t>wm+ 72 phú nghĩa</t>
  </si>
  <si>
    <t>WIN-HNI-DPG-2BIC</t>
  </si>
  <si>
    <t>wm+ thôn 4 , liên minh</t>
  </si>
  <si>
    <t xml:space="preserve">số 70 thôn 4 xã liên minh , tp hà nội </t>
  </si>
  <si>
    <t xml:space="preserve">số 72 đường phú nghĩa , thôn phú nghĩa , xã cổ đô tp hà nội </t>
  </si>
  <si>
    <t>WIN-HNI-LBN-2BJE</t>
  </si>
  <si>
    <t>wm+ 315 nguyễn văn cừ</t>
  </si>
  <si>
    <t xml:space="preserve">số 315 nguyễn văn cừ , phường bồ đề , tp hà nội </t>
  </si>
  <si>
    <t>WIN-HNI-TTT-2B94</t>
  </si>
  <si>
    <t>wm+ 166 liên phú thượng</t>
  </si>
  <si>
    <t>thạch thất</t>
  </si>
  <si>
    <t xml:space="preserve">số 166 đường liên phú thượng , thôn nội thôn , xã thạch thất </t>
  </si>
  <si>
    <t>aau002</t>
  </si>
  <si>
    <t>AAU-HCM-Q1-002</t>
  </si>
  <si>
    <t>AAU-HCM-Q2-001</t>
  </si>
  <si>
    <t>aau003</t>
  </si>
  <si>
    <t>AAU-HCM-Q2-003</t>
  </si>
  <si>
    <t>AAU-HCM-TPU-000</t>
  </si>
  <si>
    <t>ACM-001</t>
  </si>
  <si>
    <t>ACM-BDG-01-001</t>
  </si>
  <si>
    <t>acm0018</t>
  </si>
  <si>
    <t>ACM-BDG-01-018</t>
  </si>
  <si>
    <t>ACM-031</t>
  </si>
  <si>
    <t>ACM-HCM-BTN-031</t>
  </si>
  <si>
    <t>acm0016</t>
  </si>
  <si>
    <t>ACM-HCM-HBC-016</t>
  </si>
  <si>
    <t>acm0015</t>
  </si>
  <si>
    <t>ACM-HCM-HNB-015</t>
  </si>
  <si>
    <t>acm0023</t>
  </si>
  <si>
    <t>ACM-HCM-PNN-023</t>
  </si>
  <si>
    <t>acm0001</t>
  </si>
  <si>
    <t>ACM-HCM-Q1-001</t>
  </si>
  <si>
    <t>acm0017</t>
  </si>
  <si>
    <t>ACM-HCM-Q11-017</t>
  </si>
  <si>
    <t>acm0002</t>
  </si>
  <si>
    <t>ACM-HCM-Q2-002</t>
  </si>
  <si>
    <t>acm0003</t>
  </si>
  <si>
    <t>ACM-HCM-Q2-003</t>
  </si>
  <si>
    <t>ACM-032</t>
  </si>
  <si>
    <t>ACM-HCM-Q2-032</t>
  </si>
  <si>
    <t>ACM-HCM-Q3-000</t>
  </si>
  <si>
    <t>acm0004</t>
  </si>
  <si>
    <t>ACM-HCM-Q3-004</t>
  </si>
  <si>
    <t>acm0005</t>
  </si>
  <si>
    <t>ACM-HCM-Q5-005</t>
  </si>
  <si>
    <t>acm0006</t>
  </si>
  <si>
    <t>ACM-HCM-Q6-006</t>
  </si>
  <si>
    <t>ACM-034</t>
  </si>
  <si>
    <t>ACM-HCM-Q6-034</t>
  </si>
  <si>
    <t>acm0007</t>
  </si>
  <si>
    <t>ACM-HCM-Q7-007</t>
  </si>
  <si>
    <t>acm0008</t>
  </si>
  <si>
    <t>ACM-HCM-Q7-008</t>
  </si>
  <si>
    <t>acm0009</t>
  </si>
  <si>
    <t>ACM-HCM-Q7-009</t>
  </si>
  <si>
    <t>acm0010</t>
  </si>
  <si>
    <t>ACM-HCM-Q7-010</t>
  </si>
  <si>
    <t>acm0012</t>
  </si>
  <si>
    <t>ACM-HCM-Q7-012</t>
  </si>
  <si>
    <t>acm0013</t>
  </si>
  <si>
    <t>ACM-HCM-Q7-013</t>
  </si>
  <si>
    <t>acm0022</t>
  </si>
  <si>
    <t>ACM-HCM-Q7-022</t>
  </si>
  <si>
    <t>acm0014</t>
  </si>
  <si>
    <t>ACM-HCM-TBH-014</t>
  </si>
  <si>
    <t>ACM-HNI-CGY-020</t>
  </si>
  <si>
    <t>ACM-HNI-HKM-002</t>
  </si>
  <si>
    <t>ACM-HNI-HKM-019</t>
  </si>
  <si>
    <t>ACM-HYN-00-021</t>
  </si>
  <si>
    <t>ACM-HYN-00-023</t>
  </si>
  <si>
    <t>ACM-003</t>
  </si>
  <si>
    <t>ACM-KHA-01-003</t>
  </si>
  <si>
    <t>AEONBINHDUONG</t>
  </si>
  <si>
    <t>AEON-BDG-01--001</t>
  </si>
  <si>
    <t>AEON1009</t>
  </si>
  <si>
    <t>AEON-BDG-01-1009</t>
  </si>
  <si>
    <t>AEONHOCHIMINH</t>
  </si>
  <si>
    <t>AEON-HCM-01--003</t>
  </si>
  <si>
    <t>AEON1010</t>
  </si>
  <si>
    <t>AEON-HCM-Q7-1010</t>
  </si>
  <si>
    <t>AEON-HCM-TPU-000</t>
  </si>
  <si>
    <t>AEON-HNI-LBN--004</t>
  </si>
  <si>
    <t>ALEE001</t>
  </si>
  <si>
    <t>ALEE-BDG-01-001</t>
  </si>
  <si>
    <t>ALEE-001</t>
  </si>
  <si>
    <t>ALEE-BDG-01--001</t>
  </si>
  <si>
    <t>ALEE</t>
  </si>
  <si>
    <t>ALEE-HCM-01-000</t>
  </si>
  <si>
    <t>ALIMART</t>
  </si>
  <si>
    <t>ALI-HCM-TBH-000</t>
  </si>
  <si>
    <t>annghia001</t>
  </si>
  <si>
    <t>ANNGHIA-HCM-HBC-002</t>
  </si>
  <si>
    <t>ANNGHIA-01</t>
  </si>
  <si>
    <t>ANNGHIA-HCM-HBC-003</t>
  </si>
  <si>
    <t>ANNGHIA-LAN-01-001</t>
  </si>
  <si>
    <t>ANPHONG</t>
  </si>
  <si>
    <t>ANPHONG-HCM-Q10-001</t>
  </si>
  <si>
    <t>ANTIEN</t>
  </si>
  <si>
    <t>ANPHONG-HCM-Q7-001</t>
  </si>
  <si>
    <t>ARIMI-HNI-LBN-001</t>
  </si>
  <si>
    <t>ANHSANHVANG</t>
  </si>
  <si>
    <t>ASV-HCM-TBH-19932</t>
  </si>
  <si>
    <t>AMTHUCVANG-224</t>
  </si>
  <si>
    <t>ATV-HCM-Q9-37224</t>
  </si>
  <si>
    <t>AUCHANTAYNINH</t>
  </si>
  <si>
    <t>AUCHAN-TNH-01-001</t>
  </si>
  <si>
    <t>AUVT-176</t>
  </si>
  <si>
    <t>AU-VTU-01-001</t>
  </si>
  <si>
    <t>BACHTIN-HNI-THO-001</t>
  </si>
  <si>
    <t>BAOMINH-525</t>
  </si>
  <si>
    <t>BAOMINH-HCM-TDC-001</t>
  </si>
  <si>
    <t>BICHCAU</t>
  </si>
  <si>
    <t>BC-LDG-01-4135</t>
  </si>
  <si>
    <t>BENTHUYEN</t>
  </si>
  <si>
    <t>BENXEMIENDONG</t>
  </si>
  <si>
    <t>BETAMEDIA</t>
  </si>
  <si>
    <t>BETA-HCM-Q1-002</t>
  </si>
  <si>
    <t>BIENGIAUVN</t>
  </si>
  <si>
    <t>BGVN-VTU-01-6537</t>
  </si>
  <si>
    <t>BAOHIEMDONGNAI</t>
  </si>
  <si>
    <t>BHDN-DNI-01-001</t>
  </si>
  <si>
    <t>BACHHOAGIADINH</t>
  </si>
  <si>
    <t>BHGD-BDG-01-001</t>
  </si>
  <si>
    <t>BHX13660</t>
  </si>
  <si>
    <t>BHX-AGG-01-13660</t>
  </si>
  <si>
    <t>BHX13360</t>
  </si>
  <si>
    <t>BHX-BDG-01-13360</t>
  </si>
  <si>
    <t>BHX13361</t>
  </si>
  <si>
    <t>BHX-BDG-01-13361</t>
  </si>
  <si>
    <t>BHX13203</t>
  </si>
  <si>
    <t>BHX-BPC-01-13203</t>
  </si>
  <si>
    <t>BHX13564</t>
  </si>
  <si>
    <t>BHX-BPC-01-13564</t>
  </si>
  <si>
    <t>BHX13768</t>
  </si>
  <si>
    <t>BHX-BTN-01-13768</t>
  </si>
  <si>
    <t>BHX14000</t>
  </si>
  <si>
    <t>BHX-BTN-01-14000</t>
  </si>
  <si>
    <t>BHX13044</t>
  </si>
  <si>
    <t>BHX-CMU-01-13044</t>
  </si>
  <si>
    <t>BHX13254</t>
  </si>
  <si>
    <t>BHX-CTO-01-13254</t>
  </si>
  <si>
    <t>BHX13362</t>
  </si>
  <si>
    <t>BHX-CTO-01-13362</t>
  </si>
  <si>
    <t>BHX13492</t>
  </si>
  <si>
    <t>BHX-CTO-01-13492</t>
  </si>
  <si>
    <t>BHX19865</t>
  </si>
  <si>
    <t>BHX-DLK-01-19865</t>
  </si>
  <si>
    <t>BHX13237</t>
  </si>
  <si>
    <t>BHX-DNI-01-13237</t>
  </si>
  <si>
    <t>BHX13425</t>
  </si>
  <si>
    <t>BHX-DNI-01-13425</t>
  </si>
  <si>
    <t>BHX13638</t>
  </si>
  <si>
    <t>BHX-DNI-01-13638</t>
  </si>
  <si>
    <t>BHX13104</t>
  </si>
  <si>
    <t>BHX-DTP-01-13104</t>
  </si>
  <si>
    <t>BHX13229</t>
  </si>
  <si>
    <t>BHX-HCM-BTN-13229</t>
  </si>
  <si>
    <t>BHX13490</t>
  </si>
  <si>
    <t>BHX-HCM-HBC-13490</t>
  </si>
  <si>
    <t>BHX13576</t>
  </si>
  <si>
    <t>BHX-HCM-HBC-13576</t>
  </si>
  <si>
    <t>BHX13971</t>
  </si>
  <si>
    <t>BHX-HCM-HBC-13971</t>
  </si>
  <si>
    <t>BHX27904</t>
  </si>
  <si>
    <t>BHX-HCM-HBC-27904</t>
  </si>
  <si>
    <t>BHX13681</t>
  </si>
  <si>
    <t>BHX-HCM-HMN-13681</t>
  </si>
  <si>
    <t>BHX19864</t>
  </si>
  <si>
    <t>BHX-HCM-HNB-19864</t>
  </si>
  <si>
    <t>BHX-HCM-Q1-000</t>
  </si>
  <si>
    <t>BHX22859</t>
  </si>
  <si>
    <t>BHX-HCM-Q12-22859</t>
  </si>
  <si>
    <t>BHX14015</t>
  </si>
  <si>
    <t>BHX-HCM-TDC-14015</t>
  </si>
  <si>
    <t>BHX13493</t>
  </si>
  <si>
    <t>BHX-HUG-01-13493</t>
  </si>
  <si>
    <t>BHX13152</t>
  </si>
  <si>
    <t>BHX-KGG-01-13152</t>
  </si>
  <si>
    <t>BHX27900</t>
  </si>
  <si>
    <t>BHX-KHA-01-27900</t>
  </si>
  <si>
    <t>BHX13535</t>
  </si>
  <si>
    <t>BHX-LAN-01-13535</t>
  </si>
  <si>
    <t>BHX27899</t>
  </si>
  <si>
    <t>BHX-LDG-01-27899</t>
  </si>
  <si>
    <t>BHX13219</t>
  </si>
  <si>
    <t>BHX-TNH-01-13219</t>
  </si>
  <si>
    <t>BHX13669</t>
  </si>
  <si>
    <t>BHX-VLG-01-13669</t>
  </si>
  <si>
    <t>BHX13999</t>
  </si>
  <si>
    <t>BHX-VLG-01-13999</t>
  </si>
  <si>
    <t>BHX13236</t>
  </si>
  <si>
    <t>BHX-VTU-01-13236</t>
  </si>
  <si>
    <t>BITEXCO-TBH-00-1509</t>
  </si>
  <si>
    <t>BONBON</t>
  </si>
  <si>
    <t>BONBON-PYN-01-000</t>
  </si>
  <si>
    <t>BONGSEN</t>
  </si>
  <si>
    <t>BONGSEN-HCM-TDC-4005</t>
  </si>
  <si>
    <t>BRODARD</t>
  </si>
  <si>
    <t>BRODARD-HCM-Q1-3711</t>
  </si>
  <si>
    <t>CircleK-020</t>
  </si>
  <si>
    <t>CircleK-AGG-01-020</t>
  </si>
  <si>
    <t>CircleK-027</t>
  </si>
  <si>
    <t>CircleK-AGG-01-027</t>
  </si>
  <si>
    <t>CircleK-CT5012</t>
  </si>
  <si>
    <t>CircleK-AGG-01-CT5012</t>
  </si>
  <si>
    <t>CircleK-CT5013</t>
  </si>
  <si>
    <t>CircleK-AGG-01-CT5013</t>
  </si>
  <si>
    <t>CircleK-CT5014</t>
  </si>
  <si>
    <t>CircleK-AGG-01-CT5014</t>
  </si>
  <si>
    <t>CircleK-011</t>
  </si>
  <si>
    <t>CircleK-BDG-01-011</t>
  </si>
  <si>
    <t>CircleK-BD7002</t>
  </si>
  <si>
    <t>CircleK-BDG-01-BD7002</t>
  </si>
  <si>
    <t>CircleK-BD7003</t>
  </si>
  <si>
    <t>CircleK-BDG-01-BD7003</t>
  </si>
  <si>
    <t>CircleK-BD7005</t>
  </si>
  <si>
    <t>CircleK-BDG-01-BD7005</t>
  </si>
  <si>
    <t>CircleK-BD7006</t>
  </si>
  <si>
    <t>CircleK-BDG-01-BD7006</t>
  </si>
  <si>
    <t>CircleK-BD7010</t>
  </si>
  <si>
    <t>CircleK-BDG-01-BD7010</t>
  </si>
  <si>
    <t>CircleK-BD7011</t>
  </si>
  <si>
    <t>CircleK-BDG-01-BD7011</t>
  </si>
  <si>
    <t>CircleK-BD7015</t>
  </si>
  <si>
    <t>CircleK-BDG-01-BD7015</t>
  </si>
  <si>
    <t>CircleK-SG0138</t>
  </si>
  <si>
    <t>CircleK-BDG-01-SG0138</t>
  </si>
  <si>
    <t>CircleK-BNH-00-024</t>
  </si>
  <si>
    <t>CircleK-BNH-00-HN2235</t>
  </si>
  <si>
    <t>CircleK-BNH-00-HN2242</t>
  </si>
  <si>
    <t>CircleK-BNH-00-HN2252</t>
  </si>
  <si>
    <t>CircleK-BNH-00-HN2271</t>
  </si>
  <si>
    <t>CircleK-017</t>
  </si>
  <si>
    <t>CircleK-CTO-01-017</t>
  </si>
  <si>
    <t>CircleK-CT5001</t>
  </si>
  <si>
    <t>CircleK-CTO-01-CT5001</t>
  </si>
  <si>
    <t>CircleK-CT5004</t>
  </si>
  <si>
    <t>CircleK-CTO-01-CT5004</t>
  </si>
  <si>
    <t>CircleK-CT5005</t>
  </si>
  <si>
    <t>CircleK-CTO-01-CT5005</t>
  </si>
  <si>
    <t>CircleK-CT5006</t>
  </si>
  <si>
    <t>CircleK-CTO-01-CT5006</t>
  </si>
  <si>
    <t>CircleK-CT5007</t>
  </si>
  <si>
    <t>CircleK-CTO-01-CT5007</t>
  </si>
  <si>
    <t>CircleK-CT5008</t>
  </si>
  <si>
    <t>CircleK-CTO-01-CT5008</t>
  </si>
  <si>
    <t>CircleK-CT5009</t>
  </si>
  <si>
    <t>CircleK-CTO-01-CT5009</t>
  </si>
  <si>
    <t>CircleK-CT5010</t>
  </si>
  <si>
    <t>CircleK-CTO-01-CT5010</t>
  </si>
  <si>
    <t>CircleK-CT5011</t>
  </si>
  <si>
    <t>CircleK-CTO-01-CT5011</t>
  </si>
  <si>
    <t>CircleK-CT5015</t>
  </si>
  <si>
    <t>CircleK-CTO-01-CT5015</t>
  </si>
  <si>
    <t>CircleK-CT5016</t>
  </si>
  <si>
    <t>CircleK-CTO-01-CT5016</t>
  </si>
  <si>
    <t>CircleK-CT5017</t>
  </si>
  <si>
    <t>CircleK-CTO-01-CT5017</t>
  </si>
  <si>
    <t>CircleK-CT5018</t>
  </si>
  <si>
    <t>CircleK-CTO-01-CT5018</t>
  </si>
  <si>
    <t>CircleK-CT5019</t>
  </si>
  <si>
    <t>CircleK-CTO-01-CT5019</t>
  </si>
  <si>
    <t>CircleK-CT5020</t>
  </si>
  <si>
    <t>CircleK-CTO-01-CT5020</t>
  </si>
  <si>
    <t>CircleK-CT5021</t>
  </si>
  <si>
    <t>CircleK-CTO-01-CT5021</t>
  </si>
  <si>
    <t>CircleK-021</t>
  </si>
  <si>
    <t>CircleK-DNI-01-021</t>
  </si>
  <si>
    <t>CircleK-BD7004</t>
  </si>
  <si>
    <t>CircleK-DNI-01-BD7004</t>
  </si>
  <si>
    <t>CircleK-BD7007</t>
  </si>
  <si>
    <t>CircleK-DNI-01-BD7007</t>
  </si>
  <si>
    <t>CircleK-BD7008</t>
  </si>
  <si>
    <t>CircleK-DNI-01-BD7008</t>
  </si>
  <si>
    <t>CircleK-BD7009</t>
  </si>
  <si>
    <t>CircleK-DNI-01-BD7009</t>
  </si>
  <si>
    <t>CircleK-BD7012</t>
  </si>
  <si>
    <t>CircleK-DNI-01-BD7012</t>
  </si>
  <si>
    <t>CircleK-BD7013</t>
  </si>
  <si>
    <t>CircleK-DNI-01-BD7013</t>
  </si>
  <si>
    <t>CircleK-BD7016</t>
  </si>
  <si>
    <t>CircleK-DNI-01-BD7016</t>
  </si>
  <si>
    <t>CircleK-BD7017</t>
  </si>
  <si>
    <t>CircleK-DNI-01-BD7017</t>
  </si>
  <si>
    <t>CircleK-022</t>
  </si>
  <si>
    <t>CircleK-DTP-01-022</t>
  </si>
  <si>
    <t>CircleK-SG0051</t>
  </si>
  <si>
    <t>CircleK-HCM-BTH-SG0051</t>
  </si>
  <si>
    <t>CircleK-SG0053</t>
  </si>
  <si>
    <t>CircleK-HCM-BTH-SG0053</t>
  </si>
  <si>
    <t>CircleK-SG0070</t>
  </si>
  <si>
    <t>CircleK-HCM-BTH-SG0070</t>
  </si>
  <si>
    <t>CircleK-SG0095</t>
  </si>
  <si>
    <t>CircleK-HCM-BTH-SG0095</t>
  </si>
  <si>
    <t>CircleK-SG0097</t>
  </si>
  <si>
    <t>CircleK-HCM-BTH-SG0097</t>
  </si>
  <si>
    <t>CircleK-SG0131</t>
  </si>
  <si>
    <t>CircleK-HCM-BTH-SG0131</t>
  </si>
  <si>
    <t>CircleK-SG0157</t>
  </si>
  <si>
    <t>CircleK-HCM-BTH-SG0157</t>
  </si>
  <si>
    <t>CircleK-SG0205</t>
  </si>
  <si>
    <t>CircleK-HCM-BTH-SG0205</t>
  </si>
  <si>
    <t>CircleK-SG0212</t>
  </si>
  <si>
    <t>CircleK-HCM-BTH-SG0212</t>
  </si>
  <si>
    <t>CircleK-SG0217</t>
  </si>
  <si>
    <t>CircleK-HCM-BTH-SG0217</t>
  </si>
  <si>
    <t>CircleK-SG0225</t>
  </si>
  <si>
    <t>CircleK-HCM-BTH-SG0225</t>
  </si>
  <si>
    <t>CircleK-SG0226</t>
  </si>
  <si>
    <t>CircleK-HCM-BTH-SG0226</t>
  </si>
  <si>
    <t>CircleK-SG0235</t>
  </si>
  <si>
    <t>CircleK-HCM-BTH-SG0235</t>
  </si>
  <si>
    <t>CircleK-SG0247</t>
  </si>
  <si>
    <t>CircleK-HCM-BTH-SG0247</t>
  </si>
  <si>
    <t>CircleK-SG0275</t>
  </si>
  <si>
    <t>CircleK-HCM-BTH-SG0275</t>
  </si>
  <si>
    <t>CircleK-SG0300</t>
  </si>
  <si>
    <t>CircleK-HCM-BTH-SG0300</t>
  </si>
  <si>
    <t>CircleK-SG0319</t>
  </si>
  <si>
    <t>CircleK-HCM-BTH-SG0319</t>
  </si>
  <si>
    <t>CircleK-SG0355</t>
  </si>
  <si>
    <t>CircleK-HCM-BTH-SG0355</t>
  </si>
  <si>
    <t>CircleK-SG0127</t>
  </si>
  <si>
    <t>CircleK-HCM-BTN-SG0127</t>
  </si>
  <si>
    <t>CircleK-SG0137</t>
  </si>
  <si>
    <t>CircleK-HCM-BTN-SG0137</t>
  </si>
  <si>
    <t>CircleK-SG0219</t>
  </si>
  <si>
    <t>CircleK-HCM-BTN-SG0219</t>
  </si>
  <si>
    <t>CircleK-SG0231</t>
  </si>
  <si>
    <t>CircleK-HCM-BTN-SG0231</t>
  </si>
  <si>
    <t>CircleK-SG0279</t>
  </si>
  <si>
    <t>CircleK-HCM-BTN-SG0279</t>
  </si>
  <si>
    <t>CircleK-SG0294</t>
  </si>
  <si>
    <t>CircleK-HCM-BTN-SG0294</t>
  </si>
  <si>
    <t>CircleK-SG0344</t>
  </si>
  <si>
    <t>CircleK-HCM-BTN-SG0344</t>
  </si>
  <si>
    <t>CircleK-SG0101</t>
  </si>
  <si>
    <t>CircleK-HCM-GVP-SG0101</t>
  </si>
  <si>
    <t>CircleK-SG0117</t>
  </si>
  <si>
    <t>CircleK-HCM-GVP-SG0117</t>
  </si>
  <si>
    <t>CircleK-SG0129</t>
  </si>
  <si>
    <t>CircleK-HCM-GVP-SG0129</t>
  </si>
  <si>
    <t>CircleK-SG0139</t>
  </si>
  <si>
    <t>CircleK-HCM-GVP-SG0139</t>
  </si>
  <si>
    <t>CircleK-SG0176</t>
  </si>
  <si>
    <t>CircleK-HCM-GVP-SG0176</t>
  </si>
  <si>
    <t>CircleK-SG0207</t>
  </si>
  <si>
    <t>CircleK-HCM-GVP-SG0207</t>
  </si>
  <si>
    <t>CircleK-SG0254</t>
  </si>
  <si>
    <t>CircleK-HCM-GVP-SG0254</t>
  </si>
  <si>
    <t>CircleK-SG0272</t>
  </si>
  <si>
    <t>CircleK-HCM-GVP-SG0272</t>
  </si>
  <si>
    <t>CircleK-SG0296</t>
  </si>
  <si>
    <t>CircleK-HCM-GVP-SG0296</t>
  </si>
  <si>
    <t>CircleK-SG0306</t>
  </si>
  <si>
    <t>CircleK-HCM-GVP-SG0306</t>
  </si>
  <si>
    <t>CircleK-SG0309</t>
  </si>
  <si>
    <t>CircleK-HCM-GVP-SG0309</t>
  </si>
  <si>
    <t>CircleK-SG0313</t>
  </si>
  <si>
    <t>CircleK-HCM-GVP-SG0313</t>
  </si>
  <si>
    <t>CircleK-SG0314</t>
  </si>
  <si>
    <t>CircleK-HCM-GVP-SG0314</t>
  </si>
  <si>
    <t>CircleK-SG0320</t>
  </si>
  <si>
    <t>CircleK-HCM-GVP-SG0320</t>
  </si>
  <si>
    <t>CircleK-SG0324</t>
  </si>
  <si>
    <t>CircleK-HCM-GVP-SG0324</t>
  </si>
  <si>
    <t>CircleK-SG0328</t>
  </si>
  <si>
    <t>CircleK-HCM-GVP-SG0328</t>
  </si>
  <si>
    <t>CircleK-SG0332</t>
  </si>
  <si>
    <t>CircleK-HCM-GVP-SG0332</t>
  </si>
  <si>
    <t>CircleK-SG0265</t>
  </si>
  <si>
    <t>CircleK-HCM-HBC-SG0265</t>
  </si>
  <si>
    <t>CircleK-SG0285</t>
  </si>
  <si>
    <t>CircleK-HCM-HBC-SG0285</t>
  </si>
  <si>
    <t>CircleK-SG0340</t>
  </si>
  <si>
    <t>CircleK-HCM-HBC-SG0340</t>
  </si>
  <si>
    <t>CircleK-SG0400</t>
  </si>
  <si>
    <t>CircleK-HCM-HBC-SG0400</t>
  </si>
  <si>
    <t>CircleK-SG0304</t>
  </si>
  <si>
    <t>CircleK-HCM-HMN-SG0304</t>
  </si>
  <si>
    <t>CircleK-SG0347</t>
  </si>
  <si>
    <t>CircleK-HCM-HNB-SG0347</t>
  </si>
  <si>
    <t>CircleK-SG0060</t>
  </si>
  <si>
    <t>CircleK-HCM-PNN-SG0060</t>
  </si>
  <si>
    <t>CircleK-SG0088</t>
  </si>
  <si>
    <t>CircleK-HCM-PNN-SG0088</t>
  </si>
  <si>
    <t>CircleK-SG0190</t>
  </si>
  <si>
    <t>CircleK-HCM-PNN-SG0190</t>
  </si>
  <si>
    <t>CircleK-SG0224</t>
  </si>
  <si>
    <t>CircleK-HCM-PNN-SG0224</t>
  </si>
  <si>
    <t>CircleK-SG0266</t>
  </si>
  <si>
    <t>CircleK-HCM-PNN-SG0266</t>
  </si>
  <si>
    <t>CircleK-SG0291</t>
  </si>
  <si>
    <t>CircleK-HCM-PNN-SG0291</t>
  </si>
  <si>
    <t>CircleK-SG0308</t>
  </si>
  <si>
    <t>CircleK-HCM-PNN-SG0308</t>
  </si>
  <si>
    <t>CircleK-SG0311</t>
  </si>
  <si>
    <t>CircleK-HCM-PNN-SG0311</t>
  </si>
  <si>
    <t>CircleK-SG0354</t>
  </si>
  <si>
    <t>CircleK-HCM-PNN-SG0354</t>
  </si>
  <si>
    <t>CircleK-HCM-Q1-000</t>
  </si>
  <si>
    <t>CircleK-SG0006</t>
  </si>
  <si>
    <t>CircleK-HCM-Q10-SG0006</t>
  </si>
  <si>
    <t>CircleK-SG0034</t>
  </si>
  <si>
    <t>CircleK-HCM-Q10-SG0034</t>
  </si>
  <si>
    <t>CircleK-SG0035</t>
  </si>
  <si>
    <t>CircleK-HCM-Q10-SG0035</t>
  </si>
  <si>
    <t>CircleK-SG0062</t>
  </si>
  <si>
    <t>CircleK-HCM-Q10-SG0062</t>
  </si>
  <si>
    <t>CircleK-SG0109</t>
  </si>
  <si>
    <t>CircleK-HCM-Q10-SG0109</t>
  </si>
  <si>
    <t>CircleK-SG0168</t>
  </si>
  <si>
    <t>CircleK-HCM-Q10-SG0168</t>
  </si>
  <si>
    <t>CircleK-SG0197</t>
  </si>
  <si>
    <t>CircleK-HCM-Q10-SG0197</t>
  </si>
  <si>
    <t>CircleK-SG0222</t>
  </si>
  <si>
    <t>CircleK-HCM-Q10-SG0222</t>
  </si>
  <si>
    <t>CircleK-SG0229</t>
  </si>
  <si>
    <t>CircleK-HCM-Q10-SG0229</t>
  </si>
  <si>
    <t>CircleK-SG0267</t>
  </si>
  <si>
    <t>CircleK-HCM-Q10-SG0267</t>
  </si>
  <si>
    <t>CircleK-SG0269</t>
  </si>
  <si>
    <t>CircleK-HCM-Q10-SG0269</t>
  </si>
  <si>
    <t>CircleK-SG0284</t>
  </si>
  <si>
    <t>CircleK-HCM-Q10-SG0284</t>
  </si>
  <si>
    <t>CircleK-SG0287</t>
  </si>
  <si>
    <t>CircleK-HCM-Q10-SG0287</t>
  </si>
  <si>
    <t>CircleK-SG0305</t>
  </si>
  <si>
    <t>CircleK-HCM-Q10-SG0305</t>
  </si>
  <si>
    <t>CircleK-SG0122</t>
  </si>
  <si>
    <t>CircleK-HCM-Q11-SG0122</t>
  </si>
  <si>
    <t>CircleK-SG0181</t>
  </si>
  <si>
    <t>CircleK-HCM-Q11-SG0181</t>
  </si>
  <si>
    <t>CircleK-SG0292</t>
  </si>
  <si>
    <t>CircleK-HCM-Q11-SG0292</t>
  </si>
  <si>
    <t>CircleK-SG0298</t>
  </si>
  <si>
    <t>CircleK-HCM-Q11-SG0298</t>
  </si>
  <si>
    <t>CircleK-SG0312</t>
  </si>
  <si>
    <t>CircleK-HCM-Q11-SG0312</t>
  </si>
  <si>
    <t>CircleK-SG0329</t>
  </si>
  <si>
    <t>CircleK-HCM-Q11-SG0329</t>
  </si>
  <si>
    <t>CircleK-SG0302</t>
  </si>
  <si>
    <t>CircleK-HCM-Q12-SG0302</t>
  </si>
  <si>
    <t>CircleK-SG0325</t>
  </si>
  <si>
    <t>CircleK-HCM-Q12-SG0325</t>
  </si>
  <si>
    <t>CircleK-SG0001</t>
  </si>
  <si>
    <t>CircleK-HCM-Q1-SG0001</t>
  </si>
  <si>
    <t>CircleK-SG0012</t>
  </si>
  <si>
    <t>CircleK-HCM-Q1-SG0012</t>
  </si>
  <si>
    <t>CircleK-SG0026</t>
  </si>
  <si>
    <t>CircleK-HCM-Q1-SG0026</t>
  </si>
  <si>
    <t>CircleK-SG0040</t>
  </si>
  <si>
    <t>CircleK-HCM-Q1-SG0040</t>
  </si>
  <si>
    <t>CircleK-SG0050</t>
  </si>
  <si>
    <t>CircleK-HCM-Q1-SG0050</t>
  </si>
  <si>
    <t>CircleK-SG0056</t>
  </si>
  <si>
    <t>CircleK-HCM-Q1-SG0056</t>
  </si>
  <si>
    <t>CircleK-SG0059</t>
  </si>
  <si>
    <t>CircleK-HCM-Q1-SG0059</t>
  </si>
  <si>
    <t>CircleK-SG0068</t>
  </si>
  <si>
    <t>CircleK-HCM-Q1-SG0068</t>
  </si>
  <si>
    <t>CircleK-SG0073</t>
  </si>
  <si>
    <t>CircleK-HCM-Q1-SG0073</t>
  </si>
  <si>
    <t>CircleK-SG0077</t>
  </si>
  <si>
    <t>CircleK-HCM-Q1-SG0077</t>
  </si>
  <si>
    <t>CircleK-SG0087</t>
  </si>
  <si>
    <t>CircleK-HCM-Q1-SG0087</t>
  </si>
  <si>
    <t>CircleK-SG0091</t>
  </si>
  <si>
    <t>CircleK-HCM-Q1-SG0091</t>
  </si>
  <si>
    <t>CircleK-SG0100</t>
  </si>
  <si>
    <t>CircleK-HCM-Q1-SG0100</t>
  </si>
  <si>
    <t>CircleK-SG0102</t>
  </si>
  <si>
    <t>CircleK-HCM-Q1-SG0102</t>
  </si>
  <si>
    <t>CircleK-SG0115</t>
  </si>
  <si>
    <t>CircleK-HCM-Q1-SG0115</t>
  </si>
  <si>
    <t>CircleK-SG0144</t>
  </si>
  <si>
    <t>CircleK-HCM-Q1-SG0144</t>
  </si>
  <si>
    <t>CircleK-SG0169</t>
  </si>
  <si>
    <t>CircleK-HCM-Q1-SG0169</t>
  </si>
  <si>
    <t>CircleK-SG0194</t>
  </si>
  <si>
    <t>CircleK-HCM-Q1-SG0194</t>
  </si>
  <si>
    <t>CircleK-SG0204</t>
  </si>
  <si>
    <t>CircleK-HCM-Q1-SG0204</t>
  </si>
  <si>
    <t>CircleK-SG0216</t>
  </si>
  <si>
    <t>CircleK-HCM-Q1-SG0216</t>
  </si>
  <si>
    <t>CircleK-SG0218</t>
  </si>
  <si>
    <t>CircleK-HCM-Q1-SG0218</t>
  </si>
  <si>
    <t>CircleK-SG0227</t>
  </si>
  <si>
    <t>CircleK-HCM-Q1-SG0227</t>
  </si>
  <si>
    <t>CircleK-SG0228</t>
  </si>
  <si>
    <t>CircleK-HCM-Q1-SG0228</t>
  </si>
  <si>
    <t>CircleK-SG0230</t>
  </si>
  <si>
    <t>CircleK-HCM-Q1-SG0230</t>
  </si>
  <si>
    <t>CircleK-SG0233</t>
  </si>
  <si>
    <t>CircleK-HCM-Q1-SG0233</t>
  </si>
  <si>
    <t>CircleK-SG0237</t>
  </si>
  <si>
    <t>CircleK-HCM-Q1-SG0237</t>
  </si>
  <si>
    <t>CircleK-SG0250</t>
  </si>
  <si>
    <t>CircleK-HCM-Q1-SG0250</t>
  </si>
  <si>
    <t>CircleK-SG0258</t>
  </si>
  <si>
    <t>CircleK-HCM-Q1-SG0258</t>
  </si>
  <si>
    <t>CircleK-SG0262</t>
  </si>
  <si>
    <t>CircleK-HCM-Q1-SG0262</t>
  </si>
  <si>
    <t>CircleK-SG0278</t>
  </si>
  <si>
    <t>CircleK-HCM-Q1-SG0278</t>
  </si>
  <si>
    <t>CircleK-SG0321</t>
  </si>
  <si>
    <t>CircleK-HCM-Q1-SG0321</t>
  </si>
  <si>
    <t>CircleK-SG0331</t>
  </si>
  <si>
    <t>CircleK-HCM-Q1-SG0331</t>
  </si>
  <si>
    <t>CircleK-SG0338</t>
  </si>
  <si>
    <t>CircleK-HCM-Q1-SG0338</t>
  </si>
  <si>
    <t>CircleK-SG0342</t>
  </si>
  <si>
    <t>CircleK-HCM-Q1-SG0342</t>
  </si>
  <si>
    <t>CircleK-SG0348</t>
  </si>
  <si>
    <t>CircleK-HCM-Q1-SG0348</t>
  </si>
  <si>
    <t>CircleK-SG0350</t>
  </si>
  <si>
    <t>CircleK-HCM-Q1-SG0350</t>
  </si>
  <si>
    <t>CircleK-SG0007</t>
  </si>
  <si>
    <t>CircleK-HCM-Q2-SG0007</t>
  </si>
  <si>
    <t>CircleK-SG0206</t>
  </si>
  <si>
    <t>CircleK-HCM-Q2-SG0206</t>
  </si>
  <si>
    <t>CircleK-SG0252</t>
  </si>
  <si>
    <t>CircleK-HCM-Q2-SG0252</t>
  </si>
  <si>
    <t>CircleK-SG0264</t>
  </si>
  <si>
    <t>CircleK-HCM-Q2-SG0264</t>
  </si>
  <si>
    <t>CircleK-SG0297</t>
  </si>
  <si>
    <t>CircleK-HCM-Q2-SG0297</t>
  </si>
  <si>
    <t>CircleK-SG0334</t>
  </si>
  <si>
    <t>CircleK-HCM-Q2-SG0334</t>
  </si>
  <si>
    <t>CircleK-SG0341</t>
  </si>
  <si>
    <t>CircleK-HCM-Q2-SG0341</t>
  </si>
  <si>
    <t>CircleK-SG0349</t>
  </si>
  <si>
    <t>CircleK-HCM-Q2-SG0349</t>
  </si>
  <si>
    <t>CircleK-SG0036</t>
  </si>
  <si>
    <t>CircleK-HCM-Q3-SG0036</t>
  </si>
  <si>
    <t>CircleK-SG0058</t>
  </si>
  <si>
    <t>CircleK-HCM-Q3-SG0058</t>
  </si>
  <si>
    <t>CircleK-SG0106</t>
  </si>
  <si>
    <t>CircleK-HCM-Q3-SG0106</t>
  </si>
  <si>
    <t>CircleK-SG0160</t>
  </si>
  <si>
    <t>CircleK-HCM-Q3-SG0160</t>
  </si>
  <si>
    <t>CircleK-SG0201</t>
  </si>
  <si>
    <t>CircleK-HCM-Q3-SG0201</t>
  </si>
  <si>
    <t>CircleK-SG0211</t>
  </si>
  <si>
    <t>CircleK-HCM-Q3-SG0211</t>
  </si>
  <si>
    <t>CircleK-SG0214</t>
  </si>
  <si>
    <t>CircleK-HCM-Q3-SG0214</t>
  </si>
  <si>
    <t>CircleK-SG0240</t>
  </si>
  <si>
    <t>CircleK-HCM-Q3-SG0240</t>
  </si>
  <si>
    <t>CircleK-SG0251</t>
  </si>
  <si>
    <t>CircleK-HCM-Q3-SG0251</t>
  </si>
  <si>
    <t>CircleK-SG0346</t>
  </si>
  <si>
    <t>CircleK-HCM-Q3-SG0346</t>
  </si>
  <si>
    <t>CircleK-SG0031</t>
  </si>
  <si>
    <t>CircleK-HCM-Q4-SG0031</t>
  </si>
  <si>
    <t>CircleK-SG0042</t>
  </si>
  <si>
    <t>CircleK-HCM-Q4-SG0042</t>
  </si>
  <si>
    <t>CircleK-SG0093</t>
  </si>
  <si>
    <t>CircleK-HCM-Q4-SG0093</t>
  </si>
  <si>
    <t>CircleK-SG0145</t>
  </si>
  <si>
    <t>CircleK-HCM-Q4-SG0145</t>
  </si>
  <si>
    <t>CircleK-SG0333</t>
  </si>
  <si>
    <t>CircleK-HCM-Q4-SG0333</t>
  </si>
  <si>
    <t>CircleK-SG0353</t>
  </si>
  <si>
    <t>CircleK-HCM-Q4-SG0353</t>
  </si>
  <si>
    <t>CircleK-SG0054</t>
  </si>
  <si>
    <t>CircleK-HCM-Q5-SG0054</t>
  </si>
  <si>
    <t>CircleK-SG0081</t>
  </si>
  <si>
    <t>CircleK-HCM-Q5-SG0081</t>
  </si>
  <si>
    <t>CircleK-SG0124</t>
  </si>
  <si>
    <t>CircleK-HCM-Q5-SG0124</t>
  </si>
  <si>
    <t>CircleK-SG0234</t>
  </si>
  <si>
    <t>CircleK-HCM-Q5-SG0234</t>
  </si>
  <si>
    <t>CircleK-SG0259</t>
  </si>
  <si>
    <t>CircleK-HCM-Q5-SG0259</t>
  </si>
  <si>
    <t>CircleK-SG0281</t>
  </si>
  <si>
    <t>CircleK-HCM-Q5-SG0281</t>
  </si>
  <si>
    <t>CircleK-SG0125</t>
  </si>
  <si>
    <t>CircleK-HCM-Q6-SG0125</t>
  </si>
  <si>
    <t>CircleK-SG0146</t>
  </si>
  <si>
    <t>CircleK-HCM-Q6-SG0146</t>
  </si>
  <si>
    <t>CircleK-SG0148</t>
  </si>
  <si>
    <t>CircleK-HCM-Q6-SG0148</t>
  </si>
  <si>
    <t>CircleK-SG0198</t>
  </si>
  <si>
    <t>CircleK-HCM-Q6-SG0198</t>
  </si>
  <si>
    <t>CircleK-SG0295</t>
  </si>
  <si>
    <t>CircleK-HCM-Q6-SG0295</t>
  </si>
  <si>
    <t>CircleK-SG0014</t>
  </si>
  <si>
    <t>CircleK-HCM-Q7-SG0014</t>
  </si>
  <si>
    <t>CircleK-SG0055</t>
  </si>
  <si>
    <t>CircleK-HCM-Q7-SG0055</t>
  </si>
  <si>
    <t>CircleK-SG0057</t>
  </si>
  <si>
    <t>CircleK-HCM-Q7-SG0057</t>
  </si>
  <si>
    <t>CircleK-SG0061</t>
  </si>
  <si>
    <t>CircleK-HCM-Q7-SG0061</t>
  </si>
  <si>
    <t>CircleK-SG0072</t>
  </si>
  <si>
    <t>CircleK-HCM-Q7-SG0072</t>
  </si>
  <si>
    <t>CircleK-SG0112</t>
  </si>
  <si>
    <t>CircleK-HCM-Q7-SG0112</t>
  </si>
  <si>
    <t>CircleK-SG0114</t>
  </si>
  <si>
    <t>CircleK-HCM-Q7-SG0114</t>
  </si>
  <si>
    <t>CircleK-SG0123</t>
  </si>
  <si>
    <t>CircleK-HCM-Q7-SG0123</t>
  </si>
  <si>
    <t>CircleK-SG0133</t>
  </si>
  <si>
    <t>CircleK-HCM-Q7-SG0133</t>
  </si>
  <si>
    <t>CircleK-SG0134</t>
  </si>
  <si>
    <t>CircleK-HCM-Q7-SG0134</t>
  </si>
  <si>
    <t>CircleK-SG0143</t>
  </si>
  <si>
    <t>CircleK-HCM-Q7-SG0143</t>
  </si>
  <si>
    <t>CircleK-SG0150</t>
  </si>
  <si>
    <t>CircleK-HCM-Q7-SG0150</t>
  </si>
  <si>
    <t>CircleK-SG0159</t>
  </si>
  <si>
    <t>CircleK-HCM-Q7-SG0159</t>
  </si>
  <si>
    <t>CircleK-SG0167</t>
  </si>
  <si>
    <t>CircleK-HCM-Q7-SG0167</t>
  </si>
  <si>
    <t>CircleK-SG0177</t>
  </si>
  <si>
    <t>CircleK-HCM-Q7-SG0177</t>
  </si>
  <si>
    <t>CircleK-SG0182</t>
  </si>
  <si>
    <t>CircleK-HCM-Q7-SG0182</t>
  </si>
  <si>
    <t>CircleK-SG0183</t>
  </si>
  <si>
    <t>CircleK-HCM-Q7-SG0183</t>
  </si>
  <si>
    <t>CircleK-SG0184</t>
  </si>
  <si>
    <t>CircleK-HCM-Q7-SG0184</t>
  </si>
  <si>
    <t>CircleK-SG0188</t>
  </si>
  <si>
    <t>CircleK-HCM-Q7-SG0188</t>
  </si>
  <si>
    <t>CircleK-SG0200</t>
  </si>
  <si>
    <t>CircleK-HCM-Q7-SG0200</t>
  </si>
  <si>
    <t>CircleK-SG0256</t>
  </si>
  <si>
    <t>CircleK-HCM-Q7-SG0256</t>
  </si>
  <si>
    <t>CircleK-SG0268</t>
  </si>
  <si>
    <t>CircleK-HCM-Q7-SG0268</t>
  </si>
  <si>
    <t>CircleK-SG0273</t>
  </si>
  <si>
    <t>CircleK-HCM-Q7-SG0273</t>
  </si>
  <si>
    <t>CircleK-SG0274</t>
  </si>
  <si>
    <t>CircleK-HCM-Q7-SG0274</t>
  </si>
  <si>
    <t>CircleK-SG0282</t>
  </si>
  <si>
    <t>CircleK-HCM-Q7-SG0282</t>
  </si>
  <si>
    <t>CircleK-SG0286</t>
  </si>
  <si>
    <t>CircleK-HCM-Q7-SG0286</t>
  </si>
  <si>
    <t>CircleK-SG0289</t>
  </si>
  <si>
    <t>CircleK-HCM-Q7-SG0289</t>
  </si>
  <si>
    <t>CircleK-SG0293</t>
  </si>
  <si>
    <t>CircleK-HCM-Q7-SG0293</t>
  </si>
  <si>
    <t>CircleK-SG0317</t>
  </si>
  <si>
    <t>CircleK-HCM-Q7-SG0317</t>
  </si>
  <si>
    <t>CircleK-SG0128</t>
  </si>
  <si>
    <t>CircleK-HCM-Q8-SG0128</t>
  </si>
  <si>
    <t>CircleK-SG0130</t>
  </si>
  <si>
    <t>CircleK-HCM-Q8-SG0130</t>
  </si>
  <si>
    <t>CircleK-SG0189</t>
  </si>
  <si>
    <t>CircleK-HCM-Q8-SG0189</t>
  </si>
  <si>
    <t>CircleK-SG0232</t>
  </si>
  <si>
    <t>CircleK-HCM-Q8-SG0232</t>
  </si>
  <si>
    <t>CircleK-SG0255</t>
  </si>
  <si>
    <t>CircleK-HCM-Q8-SG0255</t>
  </si>
  <si>
    <t>CircleK-SG0315</t>
  </si>
  <si>
    <t>CircleK-HCM-Q8-SG0315</t>
  </si>
  <si>
    <t>CircleK-SG0318</t>
  </si>
  <si>
    <t>CircleK-HCM-Q8-SG0318</t>
  </si>
  <si>
    <t>CircleK-SG0345</t>
  </si>
  <si>
    <t>CircleK-HCM-Q8-SG0345</t>
  </si>
  <si>
    <t>CircleK-SG0156</t>
  </si>
  <si>
    <t>CircleK-HCM-Q9-SG0156</t>
  </si>
  <si>
    <t>CircleK-SG0164</t>
  </si>
  <si>
    <t>CircleK-HCM-Q9-SG0164</t>
  </si>
  <si>
    <t>CircleK-SG0195</t>
  </si>
  <si>
    <t>CircleK-HCM-Q9-SG0195</t>
  </si>
  <si>
    <t>CircleK-SG0199</t>
  </si>
  <si>
    <t>CircleK-HCM-Q9-SG0199</t>
  </si>
  <si>
    <t>CircleK-SG0283</t>
  </si>
  <si>
    <t>CircleK-HCM-Q9-SG0283</t>
  </si>
  <si>
    <t>CircleK-SG0316</t>
  </si>
  <si>
    <t>CircleK-HCM-Q9-SG0316</t>
  </si>
  <si>
    <t>CircleK-SG0322</t>
  </si>
  <si>
    <t>CircleK-HCM-Q9-SG0322</t>
  </si>
  <si>
    <t>CircleK-SG0323</t>
  </si>
  <si>
    <t>CircleK-HCM-Q9-SG0323</t>
  </si>
  <si>
    <t>CircleK-SG0326</t>
  </si>
  <si>
    <t>CircleK-HCM-Q9-SG0326</t>
  </si>
  <si>
    <t>CircleK-SG0335</t>
  </si>
  <si>
    <t>CircleK-HCM-Q9-SG0335</t>
  </si>
  <si>
    <t>CircleK-SG0339</t>
  </si>
  <si>
    <t>CircleK-HCM-Q9-SG0339</t>
  </si>
  <si>
    <t>CircleK-SG0351</t>
  </si>
  <si>
    <t>CircleK-HCM-Q9-SG0351</t>
  </si>
  <si>
    <t>CircleK-SG0085</t>
  </si>
  <si>
    <t>CircleK-HCM-TBH-SG0085</t>
  </si>
  <si>
    <t>CircleK-SG0086</t>
  </si>
  <si>
    <t>CircleK-HCM-TBH-SG0086</t>
  </si>
  <si>
    <t>CircleK-SG0090</t>
  </si>
  <si>
    <t>CircleK-HCM-TBH-SG0090</t>
  </si>
  <si>
    <t>CircleK-SG0103</t>
  </si>
  <si>
    <t>CircleK-HCM-TBH-SG0103</t>
  </si>
  <si>
    <t>CircleK-SG0158</t>
  </si>
  <si>
    <t>CircleK-HCM-TBH-SG0158</t>
  </si>
  <si>
    <t>CircleK-SG0162</t>
  </si>
  <si>
    <t>CircleK-HCM-TBH-SG0162</t>
  </si>
  <si>
    <t>CircleK-SG0163</t>
  </si>
  <si>
    <t>CircleK-HCM-TBH-SG0163</t>
  </si>
  <si>
    <t>CircleK-SG0220</t>
  </si>
  <si>
    <t>CircleK-HCM-TBH-SG0220</t>
  </si>
  <si>
    <t>CircleK-SG0223</t>
  </si>
  <si>
    <t>CircleK-HCM-TBH-SG0223</t>
  </si>
  <si>
    <t>CircleK-SG0239</t>
  </si>
  <si>
    <t>CircleK-HCM-TBH-SG0239</t>
  </si>
  <si>
    <t>CircleK-SG0243</t>
  </si>
  <si>
    <t>CircleK-HCM-TBH-SG0243</t>
  </si>
  <si>
    <t>CircleK-SG0248</t>
  </si>
  <si>
    <t>CircleK-HCM-TBH-SG0248</t>
  </si>
  <si>
    <t>CircleK-SG0277</t>
  </si>
  <si>
    <t>CircleK-HCM-TBH-SG0277</t>
  </si>
  <si>
    <t>CircleK-SG0299</t>
  </si>
  <si>
    <t>CircleK-HCM-TBH-SG0299</t>
  </si>
  <si>
    <t>CircleK-SG0310</t>
  </si>
  <si>
    <t>CircleK-HCM-TBH-SG0310</t>
  </si>
  <si>
    <t>CircleK-SG0343</t>
  </si>
  <si>
    <t>CircleK-HCM-TBH-SG0343</t>
  </si>
  <si>
    <t>CircleK-SG0033</t>
  </si>
  <si>
    <t>CircleK-HCM-TDC-SG0033</t>
  </si>
  <si>
    <t>CircleK-SG0154</t>
  </si>
  <si>
    <t>CircleK-HCM-TDC-SG0154</t>
  </si>
  <si>
    <t>CircleK-SG0175</t>
  </si>
  <si>
    <t>CircleK-HCM-TDC-SG0175</t>
  </si>
  <si>
    <t>CircleK-SG0288</t>
  </si>
  <si>
    <t>CircleK-HCM-TDC-SG0288</t>
  </si>
  <si>
    <t>CircleK-SG0327</t>
  </si>
  <si>
    <t>CircleK-HCM-TDC-SG0327</t>
  </si>
  <si>
    <t>CircleK-SG0330</t>
  </si>
  <si>
    <t>CircleK-HCM-TDC-SG0330</t>
  </si>
  <si>
    <t>CircleK-SG0044</t>
  </si>
  <si>
    <t>CircleK-HCM-TPU-SG0044</t>
  </si>
  <si>
    <t>CircleK-SG0136</t>
  </si>
  <si>
    <t>CircleK-HCM-TPU-SG0136</t>
  </si>
  <si>
    <t>CircleK-SG0141</t>
  </si>
  <si>
    <t>CircleK-HCM-TPU-SG0141</t>
  </si>
  <si>
    <t>CircleK-SG0155</t>
  </si>
  <si>
    <t>CircleK-HCM-TPU-SG0155</t>
  </si>
  <si>
    <t>CircleK-SG0161</t>
  </si>
  <si>
    <t>CircleK-HCM-TPU-SG0161</t>
  </si>
  <si>
    <t>CircleK-SG0174</t>
  </si>
  <si>
    <t>CircleK-HCM-TPU-SG0174</t>
  </si>
  <si>
    <t>CircleK-SG0187</t>
  </si>
  <si>
    <t>CircleK-HCM-TPU-SG0187</t>
  </si>
  <si>
    <t>CircleK-SG0236</t>
  </si>
  <si>
    <t>CircleK-HCM-TPU-SG0236</t>
  </si>
  <si>
    <t>CircleK-SG0290</t>
  </si>
  <si>
    <t>CircleK-HCM-TPU-SG0290</t>
  </si>
  <si>
    <t>CircleK-SG0301</t>
  </si>
  <si>
    <t>CircleK-HCM-TPU-SG0301</t>
  </si>
  <si>
    <t>CircleK-SG0303</t>
  </si>
  <si>
    <t>CircleK-HCM-TPU-SG0303</t>
  </si>
  <si>
    <t>CircleK-SG0307</t>
  </si>
  <si>
    <t>CircleK-HCM-TPU-SG0307</t>
  </si>
  <si>
    <t>CircleK-HNI-BDH-HN2012</t>
  </si>
  <si>
    <t>CircleK-HNI-BDH-HN2057</t>
  </si>
  <si>
    <t>CircleK-HNI-BDH-HN2059</t>
  </si>
  <si>
    <t>CircleK-HNI-BDH-HN2074</t>
  </si>
  <si>
    <t>CircleK-HNI-BDH-HN2091</t>
  </si>
  <si>
    <t>CircleK-HNI-BDH-HN2092</t>
  </si>
  <si>
    <t>CircleK-HNI-BDH-HN2113</t>
  </si>
  <si>
    <t>CircleK-HNI-BDH-HN2136</t>
  </si>
  <si>
    <t>CircleK-HNI-BDH-HN2143</t>
  </si>
  <si>
    <t>CircleK-HNI-BDH-HN2144</t>
  </si>
  <si>
    <t>CircleK-HNI-BDH-HN2148</t>
  </si>
  <si>
    <t>CircleK-HNI-BDH-HN2149</t>
  </si>
  <si>
    <t>CircleK-HNI-BDH-HN2155</t>
  </si>
  <si>
    <t>CircleK-HNI-BDH-HN2175</t>
  </si>
  <si>
    <t>CircleK-HNI-BDH-HN2276</t>
  </si>
  <si>
    <t>CircleK-HNI-BTL-HN2065</t>
  </si>
  <si>
    <t>CircleK-HNI-BTL-HN2068</t>
  </si>
  <si>
    <t>CircleK-HNI-BTL-HN2070</t>
  </si>
  <si>
    <t>CircleK-HNI-BTL-HN2099</t>
  </si>
  <si>
    <t>CircleK-HNI-BTL-HN2213</t>
  </si>
  <si>
    <t>CircleK-HNI-BTL-HN2237</t>
  </si>
  <si>
    <t>CircleK-HNI-BTL-HN2267</t>
  </si>
  <si>
    <t>CircleK-HNI-CGY-HN2001</t>
  </si>
  <si>
    <t>CircleK-HNI-CGY-HN2010</t>
  </si>
  <si>
    <t>CircleK-HNI-CGY-HN2015</t>
  </si>
  <si>
    <t>CircleK-HNI-CGY-HN2020</t>
  </si>
  <si>
    <t>CircleK-HNI-CGY-HN2021</t>
  </si>
  <si>
    <t>CircleK-HNI-CGY-HN2025</t>
  </si>
  <si>
    <t>CircleK-HNI-CGY-HN2026</t>
  </si>
  <si>
    <t>CircleK-HNI-CGY-HN2037</t>
  </si>
  <si>
    <t>CircleK-HNI-CGY-HN2042</t>
  </si>
  <si>
    <t>CircleK-HNI-CGY-HN2047</t>
  </si>
  <si>
    <t>CircleK-HNI-CGY-HN2063</t>
  </si>
  <si>
    <t>CircleK-HNI-CGY-HN2064</t>
  </si>
  <si>
    <t>CircleK-HNI-CGY-HN2077</t>
  </si>
  <si>
    <t>CircleK-HNI-CGY-HN2107</t>
  </si>
  <si>
    <t>CircleK-HNI-CGY-HN2108</t>
  </si>
  <si>
    <t>CircleK-HNI-CGY-HN2110</t>
  </si>
  <si>
    <t>CircleK-HNI-CGY-HN2111</t>
  </si>
  <si>
    <t>CircleK-HNI-CGY-HN2114</t>
  </si>
  <si>
    <t>CircleK-HNI-CGY-HN2122</t>
  </si>
  <si>
    <t>CircleK-HNI-CGY-HN2128</t>
  </si>
  <si>
    <t>CircleK-HNI-CGY-HN2131</t>
  </si>
  <si>
    <t>CircleK-HNI-CGY-HN2164</t>
  </si>
  <si>
    <t>CircleK-HNI-CGY-HN2192</t>
  </si>
  <si>
    <t>CircleK-HNI-CGY-HN2230</t>
  </si>
  <si>
    <t>CircleK-HNI-CGY-HN2248</t>
  </si>
  <si>
    <t>CircleK-HNI-CGY-HN2249</t>
  </si>
  <si>
    <t>CircleK-HNI-CGY-HN2257</t>
  </si>
  <si>
    <t>CircleK-HNI-CGY-HN2261</t>
  </si>
  <si>
    <t>CircleK-HNI-CGY-HN2269</t>
  </si>
  <si>
    <t>CircleK-HNI-CGY-HN2273</t>
  </si>
  <si>
    <t>CircleK-HNI-CGY-HN2280</t>
  </si>
  <si>
    <t>CircleK-HN2283</t>
  </si>
  <si>
    <t>CircleK-HNI-CGY-HN2283</t>
  </si>
  <si>
    <t>CircleK-HNI-DDA-HN2003</t>
  </si>
  <si>
    <t>CircleK-HNI-DDA-HN2014</t>
  </si>
  <si>
    <t>CircleK-HNI-DDA-HN2024</t>
  </si>
  <si>
    <t>CircleK-HNI-DDA-HN2036</t>
  </si>
  <si>
    <t>CircleK-HNI-DDA-HN2041</t>
  </si>
  <si>
    <t>CircleK-HNI-DDA-HN2078</t>
  </si>
  <si>
    <t>CircleK-HNI-DDA-HN2102</t>
  </si>
  <si>
    <t>CircleK-HNI-DDA-HN2112</t>
  </si>
  <si>
    <t>CircleK-HNI-DDA-HN2117</t>
  </si>
  <si>
    <t>CircleK-HNI-DDA-HN2121</t>
  </si>
  <si>
    <t>CircleK-HNI-DDA-HN2133</t>
  </si>
  <si>
    <t>CircleK-HNI-DDA-HN2142</t>
  </si>
  <si>
    <t>CircleK-HNI-DDA-HN2147</t>
  </si>
  <si>
    <t>CircleK-HNI-DDA-HN2160</t>
  </si>
  <si>
    <t>CircleK-HNI-DDA-HN2163</t>
  </si>
  <si>
    <t>CircleK-HNI-DDA-HN2167</t>
  </si>
  <si>
    <t>CircleK-HNI-DDA-HN2201</t>
  </si>
  <si>
    <t>CircleK-HNI-DDA-HN2211</t>
  </si>
  <si>
    <t>CircleK-HNI-DDA-HN2219</t>
  </si>
  <si>
    <t>CircleK-HNI-DDA-HN2226</t>
  </si>
  <si>
    <t>CircleK-HNI-DDA-HN2241</t>
  </si>
  <si>
    <t>CircleK-HNI-DDA-HN2254</t>
  </si>
  <si>
    <t>CircleK-HNI-DDA-HN2275</t>
  </si>
  <si>
    <t>CircleK-HNI-GLM-HN2194</t>
  </si>
  <si>
    <t>CircleK-HNI-GLM-HN2199</t>
  </si>
  <si>
    <t>CircleK-HNI-GLM-HN2200</t>
  </si>
  <si>
    <t>CircleK-HNI-GLM-HN2202</t>
  </si>
  <si>
    <t>CircleK-HNI-GLM-HN2204</t>
  </si>
  <si>
    <t>CircleK-HNI-GLM-HN2236</t>
  </si>
  <si>
    <t>CircleK-HNI-GLM-HN2239</t>
  </si>
  <si>
    <t>CircleK-HNI-GLM-HN2246</t>
  </si>
  <si>
    <t>CircleK-HNI-GLM-HN2259</t>
  </si>
  <si>
    <t>CircleK-HNI-GLM-HN2260</t>
  </si>
  <si>
    <t>CircleK-HNI-GLM-HN2264</t>
  </si>
  <si>
    <t>CircleK-HNI-HBT-HN2075</t>
  </si>
  <si>
    <t>CircleK-HNI-HBT-HN2086</t>
  </si>
  <si>
    <t>CircleK-HNI-HBT-HN2093</t>
  </si>
  <si>
    <t>CircleK-HNI-HBT-HN2094</t>
  </si>
  <si>
    <t>CircleK-HNI-HBT-HN2135</t>
  </si>
  <si>
    <t>CircleK-HNI-HBT-HN2141</t>
  </si>
  <si>
    <t>CircleK-HNI-HBT-HN2146</t>
  </si>
  <si>
    <t>CircleK-HNI-HBT-HN2152</t>
  </si>
  <si>
    <t>CircleK-HNI-HBT-HN2154</t>
  </si>
  <si>
    <t>CircleK-HNI-HBT-HN2170</t>
  </si>
  <si>
    <t>CircleK-HNI-HBT-HN2171</t>
  </si>
  <si>
    <t>CircleK-HNI-HBT-HN2172</t>
  </si>
  <si>
    <t>CircleK-HNI-HBT-HN2182</t>
  </si>
  <si>
    <t>CircleK-HNI-HBT-HN2186</t>
  </si>
  <si>
    <t>CircleK-HNI-HBT-HN2187</t>
  </si>
  <si>
    <t>CircleK-HNI-HBT-HN2195</t>
  </si>
  <si>
    <t>CircleK-HNI-HBT-HN2198</t>
  </si>
  <si>
    <t>CircleK-HNI-HBT-HN2206</t>
  </si>
  <si>
    <t>CircleK-HNI-HBT-HN2207</t>
  </si>
  <si>
    <t>CircleK-HNI-HBT-HN2216</t>
  </si>
  <si>
    <t>CircleK-HNI-HBT-HN2221</t>
  </si>
  <si>
    <t>CircleK-HNI-HBT-HN2238</t>
  </si>
  <si>
    <t>CircleK-HNI-HBT-HN2255</t>
  </si>
  <si>
    <t>CircleK-HNI-HBT-HN2277</t>
  </si>
  <si>
    <t>CircleK-HNI-HDG-HN2079</t>
  </si>
  <si>
    <t>CircleK-HNI-HDG-HN2082</t>
  </si>
  <si>
    <t>CircleK-HNI-HDG-HN2083</t>
  </si>
  <si>
    <t>CircleK-HNI-HDG-HN2085</t>
  </si>
  <si>
    <t>CircleK-HNI-HDG-HN2088</t>
  </si>
  <si>
    <t>CircleK-HNI-HDG-HN2150</t>
  </si>
  <si>
    <t>CircleK-HNI-HDG-HN2156</t>
  </si>
  <si>
    <t>CircleK-HNI-HDG-HN2169</t>
  </si>
  <si>
    <t>CircleK-HNI-HDG-HN2173</t>
  </si>
  <si>
    <t>CircleK-HNI-HDG-HN2179</t>
  </si>
  <si>
    <t>CircleK-HNI-HDG-HN2181</t>
  </si>
  <si>
    <t>CircleK-HNI-HDG-HN2184</t>
  </si>
  <si>
    <t>CircleK-HNI-HDG-HN2193</t>
  </si>
  <si>
    <t>CircleK-HNI-HDG-HN2209</t>
  </si>
  <si>
    <t>CircleK-HNI-HDG-HN2218</t>
  </si>
  <si>
    <t>CircleK-HNI-HDG-HN2227</t>
  </si>
  <si>
    <t>CircleK-HNI-HDG-HN2229</t>
  </si>
  <si>
    <t>CircleK-HNI-HDG-HN2231</t>
  </si>
  <si>
    <t>CircleK-HNI-HDG-HN2253</t>
  </si>
  <si>
    <t>CircleK-HNI-HDG-HN2270</t>
  </si>
  <si>
    <t>CircleK-HNI-HKM-HN2007</t>
  </si>
  <si>
    <t>CircleK-HNI-HKM-HN2013</t>
  </si>
  <si>
    <t>CircleK-HNI-HKM-HN2049</t>
  </si>
  <si>
    <t>CircleK-HNI-HKM-HN2056</t>
  </si>
  <si>
    <t>CircleK-HNI-HKM-HN2106</t>
  </si>
  <si>
    <t>CircleK-HNI-HKM-HN2109</t>
  </si>
  <si>
    <t>CircleK-HNI-HKM-HN2116</t>
  </si>
  <si>
    <t>CircleK-HNI-HKM-HN2127</t>
  </si>
  <si>
    <t>CircleK-HNI-HKM-HN2138</t>
  </si>
  <si>
    <t>CircleK-HNI-HKM-HN2210</t>
  </si>
  <si>
    <t>CircleK-HNI-HKM-HN2212</t>
  </si>
  <si>
    <t>CircleK-HNI-HKM-HN2214</t>
  </si>
  <si>
    <t>CircleK-HNI-HKM-HN2215</t>
  </si>
  <si>
    <t>CircleK-HNI-HKM-HN2225</t>
  </si>
  <si>
    <t>CircleK-HNI-HKM-HN2240</t>
  </si>
  <si>
    <t>CircleK-HNI-HKM-HN2256</t>
  </si>
  <si>
    <t>CircleK-HNI-HKM-HN2266</t>
  </si>
  <si>
    <t>CircleK-HNI-HKM-HN2268</t>
  </si>
  <si>
    <t>CircleK-HNI-HKM-HN2278</t>
  </si>
  <si>
    <t>CircleK-HNI-HKM-HN2279</t>
  </si>
  <si>
    <t>CircleK-HNI-HKM-HN2281</t>
  </si>
  <si>
    <t>CircleK-HNI-HN2282</t>
  </si>
  <si>
    <t>CircleK-HNI-HKM-HN2282</t>
  </si>
  <si>
    <t>CircleK-HNI-HMI-HN2034</t>
  </si>
  <si>
    <t>CircleK-HNI-HMI-HN2045</t>
  </si>
  <si>
    <t>CircleK-HNI-HMI-HN2087</t>
  </si>
  <si>
    <t>CircleK-HNI-HMI-HN2145</t>
  </si>
  <si>
    <t>CircleK-HNI-HMI-HN2151</t>
  </si>
  <si>
    <t>CircleK-HNI-HMI-HN2177</t>
  </si>
  <si>
    <t>CircleK-HNI-HMI-HN2180</t>
  </si>
  <si>
    <t>CircleK-HNI-HMI-HN2189</t>
  </si>
  <si>
    <t>CircleK-HNI-HMI-HN2208</t>
  </si>
  <si>
    <t>CircleK-HNI-HMI-HN2250</t>
  </si>
  <si>
    <t>CircleK-HNI-HMI-HN2251</t>
  </si>
  <si>
    <t>CircleK-HNI-HMI-HN2258</t>
  </si>
  <si>
    <t>CircleK-HNI-HMI-HN2262</t>
  </si>
  <si>
    <t>CircleK-HNI-HMI-HN2263</t>
  </si>
  <si>
    <t>CircleK-HNI-LBN-HN2176</t>
  </si>
  <si>
    <t>CircleK-HNI-LBN-HN2183</t>
  </si>
  <si>
    <t>CircleK-HNI-LBN-HN2185</t>
  </si>
  <si>
    <t>CircleK-HNI-LBN-HN2188</t>
  </si>
  <si>
    <t>CircleK-HNI-LBN-HN2190</t>
  </si>
  <si>
    <t>CircleK-HNI-LBN-HN2205</t>
  </si>
  <si>
    <t>CircleK-HNI-LBN-HN2245</t>
  </si>
  <si>
    <t>CircleK-HNI-NTL-HN2048</t>
  </si>
  <si>
    <t>CircleK-HNI-NTL-HN2095</t>
  </si>
  <si>
    <t>CircleK-HNI-NTL-HN2104</t>
  </si>
  <si>
    <t>CircleK-HNI-NTL-HN2153</t>
  </si>
  <si>
    <t>CircleK-HNI-NTL-HN2168</t>
  </si>
  <si>
    <t>CircleK-HNI-NTL-HN2174</t>
  </si>
  <si>
    <t>CircleK-HNI-NTL-HN2197</t>
  </si>
  <si>
    <t>CircleK-HNI-NTL-HN2203</t>
  </si>
  <si>
    <t>CircleK-HNI-NTL-HN2228</t>
  </si>
  <si>
    <t>CircleK-HNI-NTL-HN2232</t>
  </si>
  <si>
    <t>CircleK-HNI-NTL-HN2243</t>
  </si>
  <si>
    <t>CircleK-HNI-NTL-HN2247</t>
  </si>
  <si>
    <t>CircleK-HNI-NTL-HN2274</t>
  </si>
  <si>
    <t>CircleK-HNI-THO-010</t>
  </si>
  <si>
    <t>CircleK-HNI-THO-HN2090</t>
  </si>
  <si>
    <t>CircleK-HNI-THO-HN2098</t>
  </si>
  <si>
    <t>CircleK-HNI-THO-HN2119</t>
  </si>
  <si>
    <t>CircleK-HNI-THO-HN2129</t>
  </si>
  <si>
    <t>CircleK-HNI-THO-HN2134</t>
  </si>
  <si>
    <t>CircleK-HNI-THO-HN2166</t>
  </si>
  <si>
    <t>CircleK-HNI-THO-HN2191</t>
  </si>
  <si>
    <t>CircleK-HNI-THO-HN2265</t>
  </si>
  <si>
    <t>CircleK-HNI-TTI-HN2040</t>
  </si>
  <si>
    <t>CircleK-HNI-TTI-HN2233</t>
  </si>
  <si>
    <t>CircleK-HNI-TTI-HN2272</t>
  </si>
  <si>
    <t>CircleK-HNI-TXN-HN2029</t>
  </si>
  <si>
    <t>CircleK-HNI-TXN-HN2032</t>
  </si>
  <si>
    <t>CircleK-HNI-TXN-HN2052</t>
  </si>
  <si>
    <t>CircleK-HNI-TXN-HN2053</t>
  </si>
  <si>
    <t>CircleK-HNI-TXN-HN2054</t>
  </si>
  <si>
    <t>CircleK-HNI-TXN-HN2089</t>
  </si>
  <si>
    <t>CircleK-HNI-TXN-HN2101</t>
  </si>
  <si>
    <t>CircleK-HNI-TXN-HN2118</t>
  </si>
  <si>
    <t>CircleK-HNI-TXN-HN2126</t>
  </si>
  <si>
    <t>CircleK-HNI-TXN-HN2139</t>
  </si>
  <si>
    <t>CircleK-HNI-TXN-HN2157</t>
  </si>
  <si>
    <t>CircleK-HNI-TXN-HN2158</t>
  </si>
  <si>
    <t>CircleK-HNI-TXN-HN2161</t>
  </si>
  <si>
    <t>CircleK-HNI-TXN-HN2162</t>
  </si>
  <si>
    <t>CircleK-HNI-TXN-HN2178</t>
  </si>
  <si>
    <t>CircleK-HNI-TXN-HN2196</t>
  </si>
  <si>
    <t>CircleK-HNI-TXN-HN2217</t>
  </si>
  <si>
    <t>CircleK-HNI-TXN-HN2220</t>
  </si>
  <si>
    <t>CircleK-HNI-TXN-HN2234</t>
  </si>
  <si>
    <t>CircleK-HNI-TXN-HN2244</t>
  </si>
  <si>
    <t>CircleK-HPG-00-019</t>
  </si>
  <si>
    <t>CircleK-HPG-00-HP6001</t>
  </si>
  <si>
    <t>CircleK-HPG-00-HP6002</t>
  </si>
  <si>
    <t>CircleK-HPG-00-HP6003</t>
  </si>
  <si>
    <t>CircleK-HPG-00-HP6005</t>
  </si>
  <si>
    <t>CircleK-HPG-00-HP6006</t>
  </si>
  <si>
    <t>CircleK-HPG-00-HP6007</t>
  </si>
  <si>
    <t>CircleK-HPG-00-HP6008</t>
  </si>
  <si>
    <t>CircleK-HPG-00-HP6009</t>
  </si>
  <si>
    <t>CircleK-HPG-00-HP6011</t>
  </si>
  <si>
    <t>CircleK-HPG-00-HP6012</t>
  </si>
  <si>
    <t>CircleK-HPG-00-HP6013</t>
  </si>
  <si>
    <t>CircleK-HPG-00-HP6014</t>
  </si>
  <si>
    <t>CircleK-HPG-00-HP6015</t>
  </si>
  <si>
    <t>CircleK-HPG-00-HP6016</t>
  </si>
  <si>
    <t>CircleK-HPG-00-HP6017</t>
  </si>
  <si>
    <t>CircleK-HPG-00-HP6018</t>
  </si>
  <si>
    <t>CircleK-HYN-00-023</t>
  </si>
  <si>
    <t>CircleK-HYN-00-ND8001</t>
  </si>
  <si>
    <t>CircleK-HYN-00-ND8002</t>
  </si>
  <si>
    <t>CircleK-HYN-00-ND8003</t>
  </si>
  <si>
    <t>CircleK-CT5024</t>
  </si>
  <si>
    <t>CircleK-KGG-01-CT5024</t>
  </si>
  <si>
    <t>CircleK-CT5025</t>
  </si>
  <si>
    <t>CircleK-KGG-01-CT5025</t>
  </si>
  <si>
    <t>CircleK-CT5026</t>
  </si>
  <si>
    <t>CircleK-KGG-01-CT5026</t>
  </si>
  <si>
    <t>CircleK-028</t>
  </si>
  <si>
    <t>CircleK-KHA-01-028</t>
  </si>
  <si>
    <t>CircleK-NT0001</t>
  </si>
  <si>
    <t>CircleK-KHA-01-NT0001</t>
  </si>
  <si>
    <t>CircleK-NT0002</t>
  </si>
  <si>
    <t>CircleK-KHA-01-NT0002</t>
  </si>
  <si>
    <t>CircleK-NT0003</t>
  </si>
  <si>
    <t>CircleK-KHA-01-NT0003</t>
  </si>
  <si>
    <t>CircleK-NT0004</t>
  </si>
  <si>
    <t>CircleK-KHA-01-NT0004</t>
  </si>
  <si>
    <t>CircleK-NT0005</t>
  </si>
  <si>
    <t>CircleK-KHA-01-NT0005</t>
  </si>
  <si>
    <t>CircleK-NT0009</t>
  </si>
  <si>
    <t>CircleK-KHA-01-NT0009</t>
  </si>
  <si>
    <t>CircleK-NT0010</t>
  </si>
  <si>
    <t>CircleK-KHA-01-NT0010</t>
  </si>
  <si>
    <t>CircleK-NT0011</t>
  </si>
  <si>
    <t>CircleK-KHA-01-NT0011</t>
  </si>
  <si>
    <t>CircleK-QNH-00-015</t>
  </si>
  <si>
    <t>CircleK-QNH-00-HL4001</t>
  </si>
  <si>
    <t>CircleK-QNH-00-HL4002</t>
  </si>
  <si>
    <t>CircleK-QNH-00-HL4005</t>
  </si>
  <si>
    <t>CircleK-QNH-00-HL4006</t>
  </si>
  <si>
    <t>CircleK-QNH-00-HL4007</t>
  </si>
  <si>
    <t>CircleK-CT5022</t>
  </si>
  <si>
    <t>CircleK-TGG-01-CT5022</t>
  </si>
  <si>
    <t>CircleK-CT5023</t>
  </si>
  <si>
    <t>CircleK-TGG-01-CT5023</t>
  </si>
  <si>
    <t>CircleK-CT5027</t>
  </si>
  <si>
    <t>CircleK-TGG-01-CT5027</t>
  </si>
  <si>
    <t>CircleK-TNN-00-029</t>
  </si>
  <si>
    <t>CircleK-TNN-00-TN0001</t>
  </si>
  <si>
    <t>CircleK-TNN-00-TN0002</t>
  </si>
  <si>
    <t>CircleK-TNN-00-TN0003</t>
  </si>
  <si>
    <t>CircleK-TNN-00-TN0004</t>
  </si>
  <si>
    <t>CircleK-012</t>
  </si>
  <si>
    <t>CircleK-VTU-01-012</t>
  </si>
  <si>
    <t>CircleK-VT3003</t>
  </si>
  <si>
    <t>CircleK-VTU-01-VT3003</t>
  </si>
  <si>
    <t>CircleK-VT3004</t>
  </si>
  <si>
    <t>CircleK-VTU-01-VT3004</t>
  </si>
  <si>
    <t>CircleK-VT3005</t>
  </si>
  <si>
    <t>CircleK-VTU-01-VT3005</t>
  </si>
  <si>
    <t>CircleK-VT3006</t>
  </si>
  <si>
    <t>CircleK-VTU-01-VT3006</t>
  </si>
  <si>
    <t>CircleK-VT3008</t>
  </si>
  <si>
    <t>CircleK-VTU-01-VT3008</t>
  </si>
  <si>
    <t>CircleK-VT3009</t>
  </si>
  <si>
    <t>CircleK-VTU-01-VT3009</t>
  </si>
  <si>
    <t>CircleK-VT3010</t>
  </si>
  <si>
    <t>CircleK-VTU-01-VT3010</t>
  </si>
  <si>
    <t>CircleK-VT3011</t>
  </si>
  <si>
    <t>CircleK-VTU-01-VT3011</t>
  </si>
  <si>
    <t>CircleK-VT3012</t>
  </si>
  <si>
    <t>CircleK-VTU-01-VT3012</t>
  </si>
  <si>
    <t>CircleK-VT3013</t>
  </si>
  <si>
    <t>CircleK-VTU-01-VT3013</t>
  </si>
  <si>
    <t>CircleK-VT3014</t>
  </si>
  <si>
    <t>CircleK-VTU-01-VT3014</t>
  </si>
  <si>
    <t>CircleK-VT3015</t>
  </si>
  <si>
    <t>CircleK-VTU-01-VT3015</t>
  </si>
  <si>
    <t>CircleK-VT3017</t>
  </si>
  <si>
    <t>CircleK-VTU-01-VT3017</t>
  </si>
  <si>
    <t>CircleK-VT3018</t>
  </si>
  <si>
    <t>CircleK-VTU-01-VT3018</t>
  </si>
  <si>
    <t>CircleK-VT3019</t>
  </si>
  <si>
    <t>CircleK-VTU-01-VT3019</t>
  </si>
  <si>
    <t>CircleK-VT3020</t>
  </si>
  <si>
    <t>CircleK-VTU-01-VT3020</t>
  </si>
  <si>
    <t>CircleK-VT3021</t>
  </si>
  <si>
    <t>CircleK-VTU-01-VT3021</t>
  </si>
  <si>
    <t>CLEVERFOOD-HNI-BDH-010</t>
  </si>
  <si>
    <t>CLEVERFOOD-HNI-BDH-011</t>
  </si>
  <si>
    <t>CLEVERFOOD-HNI-BTL-003</t>
  </si>
  <si>
    <t>CLEVERFOOD-HNI-CGY-002</t>
  </si>
  <si>
    <t>CLEVERFOOD-HNI-CGY-004</t>
  </si>
  <si>
    <t>CLEVERFOOD-HNI-GLM-000</t>
  </si>
  <si>
    <t>CLEVERFOOD-HNI-HBT-007</t>
  </si>
  <si>
    <t>CLEVERFOOD-HNI-HBT-008</t>
  </si>
  <si>
    <t>CLEVERFOOD-HNI-HBT-009</t>
  </si>
  <si>
    <t>CLEVERFOOD-HNI-NTL-001</t>
  </si>
  <si>
    <t>CLEVERFOOD-HNI-NTL-006</t>
  </si>
  <si>
    <t>CLEVERFOOD-HNI-TXN-005</t>
  </si>
  <si>
    <t>CLEVERFOOD-HNI-TXN-012</t>
  </si>
  <si>
    <t>COOP-029</t>
  </si>
  <si>
    <t>COOP-AGG-01-029</t>
  </si>
  <si>
    <t>COOP-037</t>
  </si>
  <si>
    <t>COOP-AGG-01-037</t>
  </si>
  <si>
    <t>COOP-042</t>
  </si>
  <si>
    <t>COOP-AGG-01-042</t>
  </si>
  <si>
    <t>COOP-060</t>
  </si>
  <si>
    <t>COOP-AGG-01-060</t>
  </si>
  <si>
    <t>COOPCHOMOI</t>
  </si>
  <si>
    <t>COOP-AGG-01-CHOMOI</t>
  </si>
  <si>
    <t>COOPSAIGONKIENGIANG</t>
  </si>
  <si>
    <t>COOP-AGG-01-KIENGIANG</t>
  </si>
  <si>
    <t>COOPRACHGIA</t>
  </si>
  <si>
    <t>COOP-AGG-01-RACHGIA</t>
  </si>
  <si>
    <t>COOPSAIGONAG</t>
  </si>
  <si>
    <t>COOP-AGG-01-SAIGONAG</t>
  </si>
  <si>
    <t>COOP-017</t>
  </si>
  <si>
    <t>COOP-BDG-01-017</t>
  </si>
  <si>
    <t>coop0209</t>
  </si>
  <si>
    <t>COOP-BDG-01-0209</t>
  </si>
  <si>
    <t>COOP-025</t>
  </si>
  <si>
    <t>COOP-BDG-01-025</t>
  </si>
  <si>
    <t>coop9327</t>
  </si>
  <si>
    <t>COOP-BDG-01-9327</t>
  </si>
  <si>
    <t>COOP-015</t>
  </si>
  <si>
    <t>COOP-BDH-01-015</t>
  </si>
  <si>
    <t>COOP-BNH-00-014</t>
  </si>
  <si>
    <t>COOPCAMAU</t>
  </si>
  <si>
    <t>COOP-CMU-01-CAMAU</t>
  </si>
  <si>
    <t>COOPSAIGONBL2</t>
  </si>
  <si>
    <t>COOP-CMU-01-SAIGONBL2</t>
  </si>
  <si>
    <t>COOP-028</t>
  </si>
  <si>
    <t>COOP-CTO-01-028</t>
  </si>
  <si>
    <t>COOP-052</t>
  </si>
  <si>
    <t>COOP-CTO-01-052</t>
  </si>
  <si>
    <t>COOPNGABAYHG-1</t>
  </si>
  <si>
    <t>COOP-CTO-01-72542</t>
  </si>
  <si>
    <t>COOPCANTHO</t>
  </si>
  <si>
    <t>COOP-CTO-01-CANTHO</t>
  </si>
  <si>
    <t>COOPSAIGONHAUGIANG</t>
  </si>
  <si>
    <t>COOP-CTO-01-HAUGIANG</t>
  </si>
  <si>
    <t>COOPSAIGONSOCTRANG</t>
  </si>
  <si>
    <t>COOP-CTO-01-SOCTRANG</t>
  </si>
  <si>
    <t>COOP-016</t>
  </si>
  <si>
    <t>COOP-DKN-01-016</t>
  </si>
  <si>
    <t>COOP-061</t>
  </si>
  <si>
    <t>COOP-DLK-01-061</t>
  </si>
  <si>
    <t>COOPSAIGONBUONHO</t>
  </si>
  <si>
    <t>COOP-DLK-01-BUONHO</t>
  </si>
  <si>
    <t>COOPSAIGONPHUYEN</t>
  </si>
  <si>
    <t>COOP-DLK-01-PHUYEN</t>
  </si>
  <si>
    <t>COOPSAIGONBMT</t>
  </si>
  <si>
    <t>COOP-DLK-01-SAIGONBMT</t>
  </si>
  <si>
    <t>COOP-054</t>
  </si>
  <si>
    <t>COOP-DNG-01-054</t>
  </si>
  <si>
    <t>COOPDANANG</t>
  </si>
  <si>
    <t>COOP-DNG-01-DANANG</t>
  </si>
  <si>
    <t>COOPTAMKY</t>
  </si>
  <si>
    <t>COOP-DNG-01-TAMKY</t>
  </si>
  <si>
    <t>COOP-053</t>
  </si>
  <si>
    <t>COOP-DNI-01-053</t>
  </si>
  <si>
    <t>COOPBIENHOA</t>
  </si>
  <si>
    <t>COOP-DNI-01-BIENHOA</t>
  </si>
  <si>
    <t>COOPSAIGONBP</t>
  </si>
  <si>
    <t>COOP-DNI-01-SAIGONBP</t>
  </si>
  <si>
    <t>COOP-012</t>
  </si>
  <si>
    <t>COOP-DTP-01-012</t>
  </si>
  <si>
    <t>COOP-026</t>
  </si>
  <si>
    <t>COOP-DTP-01-026</t>
  </si>
  <si>
    <t>COOP-027</t>
  </si>
  <si>
    <t>COOP-DTP-01-027</t>
  </si>
  <si>
    <t>COOP-039</t>
  </si>
  <si>
    <t>COOP-DTP-01-039</t>
  </si>
  <si>
    <t>COOP-040</t>
  </si>
  <si>
    <t>COOP-DTP-01-040</t>
  </si>
  <si>
    <t>COOP-066</t>
  </si>
  <si>
    <t>COOP-DTP-01-066</t>
  </si>
  <si>
    <t>COOPCAIBE</t>
  </si>
  <si>
    <t>COOP-DTP-01-CAIBE</t>
  </si>
  <si>
    <t>COOPTIENGIANGSAIGON</t>
  </si>
  <si>
    <t>COOP-DTP-01-TIENGIANG</t>
  </si>
  <si>
    <t>coopfair0004</t>
  </si>
  <si>
    <t>COOPFAIR-HCM-Q10-0004</t>
  </si>
  <si>
    <t>COOPFAIRPRICE</t>
  </si>
  <si>
    <t>COOPFAIR-HCM-Q1-PRICE</t>
  </si>
  <si>
    <t>coopfair0002</t>
  </si>
  <si>
    <t>COOPFAIR-HCM-Q7-0002</t>
  </si>
  <si>
    <t>coopfair0006</t>
  </si>
  <si>
    <t>COOPFAIR-HCM-Q8-0006</t>
  </si>
  <si>
    <t>coopfair0005</t>
  </si>
  <si>
    <t>COOPFAIR-HCM-Q9-0005</t>
  </si>
  <si>
    <t>coopfair0001</t>
  </si>
  <si>
    <t>COOPFAIR-HCM-TDC-0001</t>
  </si>
  <si>
    <t>coopfair0003</t>
  </si>
  <si>
    <t>COOPFAIR-HCM-TDC-0003</t>
  </si>
  <si>
    <t>coopfine0002</t>
  </si>
  <si>
    <t>COOPFINE-HCM-HBC-0002</t>
  </si>
  <si>
    <t>COOPFINELIFE</t>
  </si>
  <si>
    <t>COOPFINE-HCM-Q1-0000</t>
  </si>
  <si>
    <t>coopfine4201</t>
  </si>
  <si>
    <t>COOPFINE-HCM-Q10-4201</t>
  </si>
  <si>
    <t>coopfine4205</t>
  </si>
  <si>
    <t>COOPFINE-HCM-Q2-4205</t>
  </si>
  <si>
    <t>coopfine0001</t>
  </si>
  <si>
    <t>COOPFINE-HCM-Q7-0001</t>
  </si>
  <si>
    <t>coopfine0003</t>
  </si>
  <si>
    <t>COOPFINE-HCM-Q7-0003</t>
  </si>
  <si>
    <t>COOPFOOD-123</t>
  </si>
  <si>
    <t>COOPFOOD-BDG-01-123</t>
  </si>
  <si>
    <t>coopfood325</t>
  </si>
  <si>
    <t>COOPFOOD-BDG-01-325</t>
  </si>
  <si>
    <t>coopfood6101</t>
  </si>
  <si>
    <t>COOPFOOD-BDG-01-6101</t>
  </si>
  <si>
    <t>coopfood82</t>
  </si>
  <si>
    <t>COOPFOOD-BDG-01-82</t>
  </si>
  <si>
    <t>COOPFOOD-144</t>
  </si>
  <si>
    <t>COOPFOOD-CTO-01-144</t>
  </si>
  <si>
    <t>coopfooddinhchau</t>
  </si>
  <si>
    <t>COOPFOOD-DNG-01-DINHCHAU</t>
  </si>
  <si>
    <t>COOPFOOD-116</t>
  </si>
  <si>
    <t>COOPFOOD-DNI-01-116</t>
  </si>
  <si>
    <t>coopfood676</t>
  </si>
  <si>
    <t>COOPFOOD-HCM-HMN-676</t>
  </si>
  <si>
    <t>Coopfood2167</t>
  </si>
  <si>
    <t>COOPFOOD-HCM-Q9-2167</t>
  </si>
  <si>
    <t>Coopfood2166</t>
  </si>
  <si>
    <t>COOPFOOD-HCM-TDC-2166</t>
  </si>
  <si>
    <t>Coopfood2165</t>
  </si>
  <si>
    <t>COOPFOOD-HCM-TPU-2165</t>
  </si>
  <si>
    <t>COOPFOOD-HNI-TXN-115</t>
  </si>
  <si>
    <t>COOPFOOD-HTH-00-15006</t>
  </si>
  <si>
    <t>coopfoodphuyen</t>
  </si>
  <si>
    <t>COOPFOOD-PYN-01-PHUYEN</t>
  </si>
  <si>
    <t>COOPFOOD-THA-00-THANHHOA</t>
  </si>
  <si>
    <t>coopannhon</t>
  </si>
  <si>
    <t>COOP-GLI-01-ANNHON</t>
  </si>
  <si>
    <t>COOPBINHDINH</t>
  </si>
  <si>
    <t>COOP-GLI-01-BINHDINH</t>
  </si>
  <si>
    <t>COOPSAIGONCHUSE</t>
  </si>
  <si>
    <t>COOP-GLI-01-CHUSE</t>
  </si>
  <si>
    <t>COOPSAIGONGIALAI</t>
  </si>
  <si>
    <t>COOP-GLI-01-GIALAI</t>
  </si>
  <si>
    <t>coopmart00506</t>
  </si>
  <si>
    <t>COOP-HCM-BTH-00506</t>
  </si>
  <si>
    <t>coopmart00530</t>
  </si>
  <si>
    <t>COOP-HCM-BTH-00530</t>
  </si>
  <si>
    <t>coop0105</t>
  </si>
  <si>
    <t>COOP-HCM-BTH-0105</t>
  </si>
  <si>
    <t>coop0111</t>
  </si>
  <si>
    <t>COOP-HCM-BTH-0111</t>
  </si>
  <si>
    <t>coop0141</t>
  </si>
  <si>
    <t>COOP-HCM-BTH-0141</t>
  </si>
  <si>
    <t>coop0168</t>
  </si>
  <si>
    <t>COOP-HCM-BTH-0168</t>
  </si>
  <si>
    <t>COOP-018</t>
  </si>
  <si>
    <t>COOP-HCM-BTH-018</t>
  </si>
  <si>
    <t>coop0268</t>
  </si>
  <si>
    <t>COOP-HCM-BTH-0268</t>
  </si>
  <si>
    <t>coop0297</t>
  </si>
  <si>
    <t>COOP-HCM-BTH-0297</t>
  </si>
  <si>
    <t>COOP-036</t>
  </si>
  <si>
    <t>COOP-HCM-BTH-036</t>
  </si>
  <si>
    <t>coop0642</t>
  </si>
  <si>
    <t>COOP-HCM-BTH-0642</t>
  </si>
  <si>
    <t>coop0661</t>
  </si>
  <si>
    <t>COOP-HCM-BTH-0661</t>
  </si>
  <si>
    <t>coop2042</t>
  </si>
  <si>
    <t>COOP-HCM-BTH-2042</t>
  </si>
  <si>
    <t>coop2063</t>
  </si>
  <si>
    <t>COOP-HCM-BTH-2063</t>
  </si>
  <si>
    <t>coop2070</t>
  </si>
  <si>
    <t>COOP-HCM-BTH-2070</t>
  </si>
  <si>
    <t>coop2115</t>
  </si>
  <si>
    <t>COOP-HCM-BTH-2115</t>
  </si>
  <si>
    <t>coop214</t>
  </si>
  <si>
    <t>COOP-HCM-BTH-214</t>
  </si>
  <si>
    <t>coop2154</t>
  </si>
  <si>
    <t>COOP-HCM-BTH-2154</t>
  </si>
  <si>
    <t>coop02217</t>
  </si>
  <si>
    <t>COOP-HCM-BTH-2217</t>
  </si>
  <si>
    <t>coop230</t>
  </si>
  <si>
    <t>COOP-HCM-BTH-230</t>
  </si>
  <si>
    <t>coop9997</t>
  </si>
  <si>
    <t>COOP-HCM-BTH-9997</t>
  </si>
  <si>
    <t>coop9998</t>
  </si>
  <si>
    <t>COOP-HCM-BTH-9998</t>
  </si>
  <si>
    <t>COOPNGUYENXI</t>
  </si>
  <si>
    <t>COOP-HCM-BTH-NGUYENXI</t>
  </si>
  <si>
    <t>coopmart00541</t>
  </si>
  <si>
    <t>COOP-HCM-BTN-00541</t>
  </si>
  <si>
    <t>coop0088</t>
  </si>
  <si>
    <t>COOP-HCM-BTN-0088</t>
  </si>
  <si>
    <t>coop0091</t>
  </si>
  <si>
    <t>COOP-HCM-BTN-0091</t>
  </si>
  <si>
    <t>coop0112</t>
  </si>
  <si>
    <t>COOP-HCM-BTN-0112</t>
  </si>
  <si>
    <t>coop0118</t>
  </si>
  <si>
    <t>COOP-HCM-BTN-0118</t>
  </si>
  <si>
    <t>coop0123</t>
  </si>
  <si>
    <t>COOP-HCM-BTN-0123</t>
  </si>
  <si>
    <t>coop0133</t>
  </si>
  <si>
    <t>COOP-HCM-BTN-0133</t>
  </si>
  <si>
    <t>coop0259</t>
  </si>
  <si>
    <t>COOP-HCM-BTN-0259</t>
  </si>
  <si>
    <t>coop0264</t>
  </si>
  <si>
    <t>COOP-HCM-BTN-0264</t>
  </si>
  <si>
    <t>coop0285</t>
  </si>
  <si>
    <t>COOP-HCM-BTN-0285</t>
  </si>
  <si>
    <t>coop0405</t>
  </si>
  <si>
    <t>COOP-HCM-BTN-0405</t>
  </si>
  <si>
    <t>coop0408</t>
  </si>
  <si>
    <t>COOP-HCM-BTN-0408</t>
  </si>
  <si>
    <t>COOP-050</t>
  </si>
  <si>
    <t>COOP-HCM-BTN-050</t>
  </si>
  <si>
    <t>coop0656</t>
  </si>
  <si>
    <t>COOP-HCM-BTN-0656</t>
  </si>
  <si>
    <t>coop0692</t>
  </si>
  <si>
    <t>COOP-HCM-BTN-0692</t>
  </si>
  <si>
    <t>coop2005</t>
  </si>
  <si>
    <t>COOP-HCM-BTN-2005</t>
  </si>
  <si>
    <t>coop2015</t>
  </si>
  <si>
    <t>COOP-HCM-BTN-2015</t>
  </si>
  <si>
    <t>coop2072</t>
  </si>
  <si>
    <t>COOP-HCM-BTN-2072</t>
  </si>
  <si>
    <t>coop2073</t>
  </si>
  <si>
    <t>COOP-HCM-BTN-2073</t>
  </si>
  <si>
    <t>coop2087</t>
  </si>
  <si>
    <t>COOP-HCM-BTN-2087</t>
  </si>
  <si>
    <t>coop2101</t>
  </si>
  <si>
    <t>COOP-HCM-BTN-2101</t>
  </si>
  <si>
    <t>coop2153</t>
  </si>
  <si>
    <t>COOP-HCM-BTN-2153</t>
  </si>
  <si>
    <t>coop02209</t>
  </si>
  <si>
    <t>COOP-HCM-BTN-2209</t>
  </si>
  <si>
    <t>coop02211</t>
  </si>
  <si>
    <t>COOP-HCM-BTN-2211</t>
  </si>
  <si>
    <t>coop287</t>
  </si>
  <si>
    <t>COOP-HCM-BTN-287</t>
  </si>
  <si>
    <t>COOPBINHTAN</t>
  </si>
  <si>
    <t>COOP-HCM-BTN-BINHTAN</t>
  </si>
  <si>
    <t>COOPCANGIO</t>
  </si>
  <si>
    <t>COOP-HCM--CANGIO</t>
  </si>
  <si>
    <t>Coop-HCM-CCI-02221</t>
  </si>
  <si>
    <t>coop0276</t>
  </si>
  <si>
    <t>COOP-HCM-CCI-0276</t>
  </si>
  <si>
    <t>coop0665</t>
  </si>
  <si>
    <t>COOP-HCM-CCI-0665</t>
  </si>
  <si>
    <t>coop0671</t>
  </si>
  <si>
    <t>COOP-HCM-CCI-0671</t>
  </si>
  <si>
    <t>coop2001</t>
  </si>
  <si>
    <t>COOP-HCM-CCI-2001</t>
  </si>
  <si>
    <t>coop2020</t>
  </si>
  <si>
    <t>COOP-HCM-CCI-2020</t>
  </si>
  <si>
    <t>coop2060</t>
  </si>
  <si>
    <t>COOP-HCM-CCI-2060</t>
  </si>
  <si>
    <t>coop2105</t>
  </si>
  <si>
    <t>COOP-HCM-CCI-2105</t>
  </si>
  <si>
    <t>coop02212</t>
  </si>
  <si>
    <t>COOP-HCM-CCI-2212</t>
  </si>
  <si>
    <t>COOPCUCHI</t>
  </si>
  <si>
    <t>COOP-HCM-CCI-CUCHI</t>
  </si>
  <si>
    <t>coop0229</t>
  </si>
  <si>
    <t>COOP-HCM-GVP-0229</t>
  </si>
  <si>
    <t>coop0234</t>
  </si>
  <si>
    <t>COOP-HCM-GVP-0234</t>
  </si>
  <si>
    <t>coop0245</t>
  </si>
  <si>
    <t>COOP-HCM-GVP-0245</t>
  </si>
  <si>
    <t>coop0257</t>
  </si>
  <si>
    <t>COOP-HCM-GVP-0257</t>
  </si>
  <si>
    <t>coop0261</t>
  </si>
  <si>
    <t>COOP-HCM-GVP-0261</t>
  </si>
  <si>
    <t>coop0278</t>
  </si>
  <si>
    <t>COOP-HCM-GVP-0278</t>
  </si>
  <si>
    <t>coop0294</t>
  </si>
  <si>
    <t>COOP-HCM-GVP-0294</t>
  </si>
  <si>
    <t>coop0295</t>
  </si>
  <si>
    <t>COOP-HCM-GVP-0295</t>
  </si>
  <si>
    <t>coop0400</t>
  </si>
  <si>
    <t>COOP-HCM-GVP-0400</t>
  </si>
  <si>
    <t>coop0402</t>
  </si>
  <si>
    <t>COOP-HCM-GVP-0402</t>
  </si>
  <si>
    <t>coop0633</t>
  </si>
  <si>
    <t>COOP-HCM-GVP-0633</t>
  </si>
  <si>
    <t>coop2081</t>
  </si>
  <si>
    <t>COOP-HCM-GVP-2081</t>
  </si>
  <si>
    <t>coop2082</t>
  </si>
  <si>
    <t>COOP-HCM-GVP-2082</t>
  </si>
  <si>
    <t>coop2104</t>
  </si>
  <si>
    <t>COOP-HCM-GVP-2104</t>
  </si>
  <si>
    <t>coop02109</t>
  </si>
  <si>
    <t>COOP-HCM-GVP-2109</t>
  </si>
  <si>
    <t>coop2113</t>
  </si>
  <si>
    <t>COOP-HCM-GVP-2113</t>
  </si>
  <si>
    <t>coop2135</t>
  </si>
  <si>
    <t>COOP-HCM-GVP-2135</t>
  </si>
  <si>
    <t>coop2159</t>
  </si>
  <si>
    <t>COOP-HCM-GVP-2159</t>
  </si>
  <si>
    <t>coop2171</t>
  </si>
  <si>
    <t>COOP-HCM-GVP-2171</t>
  </si>
  <si>
    <t>coop2174</t>
  </si>
  <si>
    <t>COOP-HCM-GVP-2174</t>
  </si>
  <si>
    <t>Coop2175</t>
  </si>
  <si>
    <t>COOP-HCM-GVP-2175</t>
  </si>
  <si>
    <t>coop02205</t>
  </si>
  <si>
    <t>COOP-HCM-GVP-2205</t>
  </si>
  <si>
    <t>COOPDONGTHINH</t>
  </si>
  <si>
    <t>COOP-HCM-GVP-DONGTHINH</t>
  </si>
  <si>
    <t>COOPGOVAP</t>
  </si>
  <si>
    <t>COOP-HCM-GVP-GOVAP</t>
  </si>
  <si>
    <t>coopmart00509</t>
  </si>
  <si>
    <t>COOP-HCM-HBC-00509</t>
  </si>
  <si>
    <t>coop0114</t>
  </si>
  <si>
    <t>COOP-HCM-HBC-0114</t>
  </si>
  <si>
    <t>coop0130</t>
  </si>
  <si>
    <t>COOP-HCM-HBC-0130</t>
  </si>
  <si>
    <t>coop0137</t>
  </si>
  <si>
    <t>COOP-HCM-HBC-0137</t>
  </si>
  <si>
    <t>coop0282</t>
  </si>
  <si>
    <t>COOP-HCM-HBC-0282</t>
  </si>
  <si>
    <t>COOP-057</t>
  </si>
  <si>
    <t>COOP-HCM-HBC-057</t>
  </si>
  <si>
    <t>coop0647</t>
  </si>
  <si>
    <t>COOP-HCM-HBC-0647</t>
  </si>
  <si>
    <t>coop0687</t>
  </si>
  <si>
    <t>COOP-HCM-HBC-0687</t>
  </si>
  <si>
    <t>coop2008</t>
  </si>
  <si>
    <t>COOP-HCM-HBC-2008</t>
  </si>
  <si>
    <t>coop2106</t>
  </si>
  <si>
    <t>COOP-HCM-HBC-2106</t>
  </si>
  <si>
    <t>coop2141</t>
  </si>
  <si>
    <t>COOP-HCM-HBC-2141</t>
  </si>
  <si>
    <t>coop2157</t>
  </si>
  <si>
    <t>COOP-HCM-HBC-2157</t>
  </si>
  <si>
    <t>Coop2184</t>
  </si>
  <si>
    <t>COOP-HCM-HBC-2184</t>
  </si>
  <si>
    <t>coop02197</t>
  </si>
  <si>
    <t>COOP-HCM-HBC-2197</t>
  </si>
  <si>
    <t>coop02203</t>
  </si>
  <si>
    <t>COOP-HCM-HBC-2203</t>
  </si>
  <si>
    <t>coop02207</t>
  </si>
  <si>
    <t>COOP-HCM-HBC-2207</t>
  </si>
  <si>
    <t>coop684</t>
  </si>
  <si>
    <t>COOP-HCM-HBC-684</t>
  </si>
  <si>
    <t>coop9999</t>
  </si>
  <si>
    <t>COOP-HCM-HBC-9999</t>
  </si>
  <si>
    <t>coopmart00510</t>
  </si>
  <si>
    <t>COOP-HCM-HMN-00510</t>
  </si>
  <si>
    <t>coop0215</t>
  </si>
  <si>
    <t>COOP-HCM-HMN-0215</t>
  </si>
  <si>
    <t>coop0288</t>
  </si>
  <si>
    <t>COOP-HCM-HMN-0288</t>
  </si>
  <si>
    <t>COOP-058</t>
  </si>
  <si>
    <t>COOP-HCM-HMN-058</t>
  </si>
  <si>
    <t>coop0695</t>
  </si>
  <si>
    <t>COOP-HCM-HMN-0695</t>
  </si>
  <si>
    <t>coop2003</t>
  </si>
  <si>
    <t>COOP-HCM-HMN-2003</t>
  </si>
  <si>
    <t>coop2019</t>
  </si>
  <si>
    <t>COOP-HCM-HMN-2019</t>
  </si>
  <si>
    <t>coop2025</t>
  </si>
  <si>
    <t>COOP-HCM-HMN-2025</t>
  </si>
  <si>
    <t>coop2032</t>
  </si>
  <si>
    <t>COOP-HCM-HMN-2032</t>
  </si>
  <si>
    <t>coop2034</t>
  </si>
  <si>
    <t>COOP-HCM-HMN-2034</t>
  </si>
  <si>
    <t>coop2080</t>
  </si>
  <si>
    <t>COOP-HCM-HMN-2080</t>
  </si>
  <si>
    <t>coop2152</t>
  </si>
  <si>
    <t>COOP-HCM-HMN-2152</t>
  </si>
  <si>
    <t>coop629</t>
  </si>
  <si>
    <t>COOP-HCM-HMN-629</t>
  </si>
  <si>
    <t>COOPHOCMON</t>
  </si>
  <si>
    <t>COOP-HCM-HMN-HOCMON</t>
  </si>
  <si>
    <t>coop0002</t>
  </si>
  <si>
    <t>COOP-HCM-HNB-0002</t>
  </si>
  <si>
    <t>coopmart00508</t>
  </si>
  <si>
    <t>COOP-HCM-HNB-00508</t>
  </si>
  <si>
    <t>coop0076</t>
  </si>
  <si>
    <t>COOP-HCM-HNB-0076</t>
  </si>
  <si>
    <t>coop0136</t>
  </si>
  <si>
    <t>COOP-HCM-HNB-0136</t>
  </si>
  <si>
    <t>coop0155</t>
  </si>
  <si>
    <t>COOP-HCM-HNB-0155</t>
  </si>
  <si>
    <t>COOP-020</t>
  </si>
  <si>
    <t>COOP-HCM-HNB-020</t>
  </si>
  <si>
    <t>coop0263</t>
  </si>
  <si>
    <t>COOP-HCM-HNB-0263</t>
  </si>
  <si>
    <t>coop2069</t>
  </si>
  <si>
    <t>COOP-HCM-HNB-2069</t>
  </si>
  <si>
    <t>coop2123</t>
  </si>
  <si>
    <t>COOP-HCM-HNB-2123</t>
  </si>
  <si>
    <t>coop2129</t>
  </si>
  <si>
    <t>COOP-HCM-HNB-2129</t>
  </si>
  <si>
    <t>coop2134</t>
  </si>
  <si>
    <t>COOP-HCM-HNB-2134</t>
  </si>
  <si>
    <t>coop2161</t>
  </si>
  <si>
    <t>COOP-HCM-HNB-2161</t>
  </si>
  <si>
    <t>coop2162</t>
  </si>
  <si>
    <t>COOP-HCM-HNB-2162</t>
  </si>
  <si>
    <t>coop02216</t>
  </si>
  <si>
    <t>COOP-HCM-HNB-2216</t>
  </si>
  <si>
    <t>coop256</t>
  </si>
  <si>
    <t>COOP-HCM-HNB-256</t>
  </si>
  <si>
    <t>coop0090</t>
  </si>
  <si>
    <t>COOP-HCM-PNN-0090</t>
  </si>
  <si>
    <t>coop2052</t>
  </si>
  <si>
    <t>COOP-HCM-PNN-2052</t>
  </si>
  <si>
    <t>coop2132</t>
  </si>
  <si>
    <t>COOP-HCM-PNN-2132</t>
  </si>
  <si>
    <t>coop2150</t>
  </si>
  <si>
    <t>COOP-HCM-PNN-2150</t>
  </si>
  <si>
    <t>coop02191</t>
  </si>
  <si>
    <t>COOP-HCM-PNN-2191</t>
  </si>
  <si>
    <t>coop69026</t>
  </si>
  <si>
    <t>COOP-HCM-PNN-69026</t>
  </si>
  <si>
    <t>COOPPHUNHUAN</t>
  </si>
  <si>
    <t>COOP-HCM-PNN-PHUNHUAN</t>
  </si>
  <si>
    <t>COOPRACHMIEU</t>
  </si>
  <si>
    <t>COOP-HCM-PNN-RACHMIEU</t>
  </si>
  <si>
    <t>COOP-HCM-Q1-0000</t>
  </si>
  <si>
    <t>COOP-001</t>
  </si>
  <si>
    <t>COOP-HCM-Q1-001</t>
  </si>
  <si>
    <t>coop0250</t>
  </si>
  <si>
    <t>COOP-HCM-Q10-0250</t>
  </si>
  <si>
    <t>coop0280</t>
  </si>
  <si>
    <t>COOP-HCM-Q10-0280</t>
  </si>
  <si>
    <t>coop2125</t>
  </si>
  <si>
    <t>COOP-HCM-Q10-2125</t>
  </si>
  <si>
    <t>coop220</t>
  </si>
  <si>
    <t>COOP-HCM-Q10-220</t>
  </si>
  <si>
    <t>coop0240</t>
  </si>
  <si>
    <t>COOP-HCM-Q1-0240</t>
  </si>
  <si>
    <t>COOPHOAHAO</t>
  </si>
  <si>
    <t>COOP-HCM-Q10-HOAHAO</t>
  </si>
  <si>
    <t>COOPTOANTAM</t>
  </si>
  <si>
    <t>COOP-HCM-Q10-TOANTAM</t>
  </si>
  <si>
    <t>coop0142</t>
  </si>
  <si>
    <t>COOP-HCM-Q11-0142</t>
  </si>
  <si>
    <t>coop2168</t>
  </si>
  <si>
    <t>COOP-HCM-Q11-2168</t>
  </si>
  <si>
    <t>coop2170</t>
  </si>
  <si>
    <t>COOP-HCM-Q11-2170</t>
  </si>
  <si>
    <t>COOPDAMSEN</t>
  </si>
  <si>
    <t>COOP-HCM-Q11-DAMSEN</t>
  </si>
  <si>
    <t>coop00225</t>
  </si>
  <si>
    <t>COOP-HCM-Q12-00225</t>
  </si>
  <si>
    <t>coopmart00511</t>
  </si>
  <si>
    <t>COOP-HCM-Q12-00511</t>
  </si>
  <si>
    <t>coopmart00556</t>
  </si>
  <si>
    <t>COOP-HCM-Q12-00556</t>
  </si>
  <si>
    <t>coop0154</t>
  </si>
  <si>
    <t>COOP-HCM-Q12-0154</t>
  </si>
  <si>
    <t>Coop-HCM-Q12-02222</t>
  </si>
  <si>
    <t>coop0225</t>
  </si>
  <si>
    <t>COOP-HCM-Q12-0225</t>
  </si>
  <si>
    <t>coop0243</t>
  </si>
  <si>
    <t>COOP-HCM-Q12-0243</t>
  </si>
  <si>
    <t>coop0244</t>
  </si>
  <si>
    <t>COOP-HCM-Q12-0244</t>
  </si>
  <si>
    <t>coop0291</t>
  </si>
  <si>
    <t>COOP-HCM-Q12-0291</t>
  </si>
  <si>
    <t>COOP-056</t>
  </si>
  <si>
    <t>COOP-HCM-Q12-056</t>
  </si>
  <si>
    <t>COOP-059</t>
  </si>
  <si>
    <t>COOP-HCM-Q12-059</t>
  </si>
  <si>
    <t>coop0678</t>
  </si>
  <si>
    <t>COOP-HCM-Q12-0678</t>
  </si>
  <si>
    <t>coop212</t>
  </si>
  <si>
    <t>COOP-HCM-Q1-212</t>
  </si>
  <si>
    <t>coop2137</t>
  </si>
  <si>
    <t>COOP-HCM-Q1-2137</t>
  </si>
  <si>
    <t>coop2016</t>
  </si>
  <si>
    <t>COOP-HCM-Q12-2016</t>
  </si>
  <si>
    <t>coop2041</t>
  </si>
  <si>
    <t>COOP-HCM-Q12-2041</t>
  </si>
  <si>
    <t>coop2044</t>
  </si>
  <si>
    <t>COOP-HCM-Q12-2044</t>
  </si>
  <si>
    <t>coop2050</t>
  </si>
  <si>
    <t>COOP-HCM-Q12-2050</t>
  </si>
  <si>
    <t>coop2055</t>
  </si>
  <si>
    <t>COOP-HCM-Q12-2055</t>
  </si>
  <si>
    <t>coop2057</t>
  </si>
  <si>
    <t>COOP-HCM-Q12-2057</t>
  </si>
  <si>
    <t>coop2076</t>
  </si>
  <si>
    <t>COOP-HCM-Q12-2076</t>
  </si>
  <si>
    <t>coop2083</t>
  </si>
  <si>
    <t>COOP-HCM-Q12-2083</t>
  </si>
  <si>
    <t>coop2085</t>
  </si>
  <si>
    <t>COOP-HCM-Q12-2085</t>
  </si>
  <si>
    <t>coop2086</t>
  </si>
  <si>
    <t>COOP-HCM-Q12-2086</t>
  </si>
  <si>
    <t>coop2102</t>
  </si>
  <si>
    <t>COOP-HCM-Q12-2102</t>
  </si>
  <si>
    <t>coop2110</t>
  </si>
  <si>
    <t>COOP-HCM-Q12-2110</t>
  </si>
  <si>
    <t>coop02194</t>
  </si>
  <si>
    <t>COOP-HCM-Q12-2194</t>
  </si>
  <si>
    <t>coop02208</t>
  </si>
  <si>
    <t>COOP-HCM-Q12-2208</t>
  </si>
  <si>
    <t>coop02210</t>
  </si>
  <si>
    <t>COOP-HCM-Q12-2210</t>
  </si>
  <si>
    <t>coop02213</t>
  </si>
  <si>
    <t>COOP-HCM-Q12-2213</t>
  </si>
  <si>
    <t>Coop-HCM-Q12-2220</t>
  </si>
  <si>
    <t>COOPTRUNGMYTAY</t>
  </si>
  <si>
    <t>COOP-HCM-Q12-50455</t>
  </si>
  <si>
    <t>coop644</t>
  </si>
  <si>
    <t>COOP-HCM-Q12-644</t>
  </si>
  <si>
    <t>COOPCONGQUYNH</t>
  </si>
  <si>
    <t>COOP-HCM-Q1-84415</t>
  </si>
  <si>
    <t>COOPACHAU</t>
  </si>
  <si>
    <t>COOP-HCM-Q1-ACHAU</t>
  </si>
  <si>
    <t>COOPKVSG</t>
  </si>
  <si>
    <t>COOP-HCM-Q1-KVSG</t>
  </si>
  <si>
    <t>COOPTIENHOANG</t>
  </si>
  <si>
    <t>COOP-HCM-Q1-TIENHOANG</t>
  </si>
  <si>
    <t>coopmart00524</t>
  </si>
  <si>
    <t>COOP-HCM-Q2-00524</t>
  </si>
  <si>
    <t>coop0102</t>
  </si>
  <si>
    <t>COOP-HCM-Q2-0102</t>
  </si>
  <si>
    <t>coop0145</t>
  </si>
  <si>
    <t>COOP-HCM-Q2-0145</t>
  </si>
  <si>
    <t>coop0169</t>
  </si>
  <si>
    <t>COOP-HCM-Q2-0169</t>
  </si>
  <si>
    <t>coop0226</t>
  </si>
  <si>
    <t>COOP-HCM-Q2-0226</t>
  </si>
  <si>
    <t>coop0236</t>
  </si>
  <si>
    <t>COOP-HCM-Q2-0236</t>
  </si>
  <si>
    <t>coop0296</t>
  </si>
  <si>
    <t>COOP-HCM-Q2-0296</t>
  </si>
  <si>
    <t>COOP-031</t>
  </si>
  <si>
    <t>COOP-HCM-Q2-031</t>
  </si>
  <si>
    <t>coop0410</t>
  </si>
  <si>
    <t>COOP-HCM-Q2-0410</t>
  </si>
  <si>
    <t>Coop-HCM-Q2-04207</t>
  </si>
  <si>
    <t>coop0634</t>
  </si>
  <si>
    <t>COOP-HCM-Q2-0634</t>
  </si>
  <si>
    <t>coop0654</t>
  </si>
  <si>
    <t>COOP-HCM-Q2-0654</t>
  </si>
  <si>
    <t>coop2051</t>
  </si>
  <si>
    <t>COOP-HCM-Q2-2051</t>
  </si>
  <si>
    <t>coop02192</t>
  </si>
  <si>
    <t>COOP-HCM-Q2-2192</t>
  </si>
  <si>
    <t>coop02196</t>
  </si>
  <si>
    <t>COOP-HCM-Q2-2196</t>
  </si>
  <si>
    <t>coop02198</t>
  </si>
  <si>
    <t>COOP-HCM-Q2-2198</t>
  </si>
  <si>
    <t>coop233</t>
  </si>
  <si>
    <t>COOP-HCM-Q2-233</t>
  </si>
  <si>
    <t>coop293</t>
  </si>
  <si>
    <t>COOP-HCM-Q2-293</t>
  </si>
  <si>
    <t>Coop-HCM-Q2-4206</t>
  </si>
  <si>
    <t>coop688</t>
  </si>
  <si>
    <t>COOP-HCM-Q2-688</t>
  </si>
  <si>
    <t>coop69068</t>
  </si>
  <si>
    <t>COOP-HCM-Q2-69068</t>
  </si>
  <si>
    <t>coop0103</t>
  </si>
  <si>
    <t>COOP-HCM-Q3-0103</t>
  </si>
  <si>
    <t>coop2120</t>
  </si>
  <si>
    <t>COOP-HCM-Q3-2120</t>
  </si>
  <si>
    <t>coop2142</t>
  </si>
  <si>
    <t>COOP-HCM-Q3-2142</t>
  </si>
  <si>
    <t>coop217</t>
  </si>
  <si>
    <t>COOP-HCM-Q3-217</t>
  </si>
  <si>
    <t>coop2188</t>
  </si>
  <si>
    <t>COOP-HCM-Q3-2188</t>
  </si>
  <si>
    <t>COOPNDC</t>
  </si>
  <si>
    <t>COOP-HCM-Q3-NDC</t>
  </si>
  <si>
    <t>COOPNHIEULOC</t>
  </si>
  <si>
    <t>COOP-HCM-Q3-NHIEULOC</t>
  </si>
  <si>
    <t>coop2033</t>
  </si>
  <si>
    <t>COOP-HCM-Q4-2033</t>
  </si>
  <si>
    <t>coop02195</t>
  </si>
  <si>
    <t>COOP-HCM-Q4-2195</t>
  </si>
  <si>
    <t>coop254</t>
  </si>
  <si>
    <t>COOP-HCM-Q4-254</t>
  </si>
  <si>
    <t>coop279</t>
  </si>
  <si>
    <t>COOP-HCM-Q4-279</t>
  </si>
  <si>
    <t>coop690</t>
  </si>
  <si>
    <t>COOP-HCM-Q4-690</t>
  </si>
  <si>
    <t>coop0096</t>
  </si>
  <si>
    <t>COOP-HCM-Q5-0096</t>
  </si>
  <si>
    <t>coop0099</t>
  </si>
  <si>
    <t>COOP-HCM-Q5-0099</t>
  </si>
  <si>
    <t>coop0211</t>
  </si>
  <si>
    <t>COOP-HCM-Q5-0211</t>
  </si>
  <si>
    <t>coop213</t>
  </si>
  <si>
    <t>COOP-HCM-Q5-213</t>
  </si>
  <si>
    <t>COOPANDONG</t>
  </si>
  <si>
    <t>COOP-HCM-Q5-ANDONG</t>
  </si>
  <si>
    <t>coop0113</t>
  </si>
  <si>
    <t>COOP-HCM-Q6-0113</t>
  </si>
  <si>
    <t>coop0218</t>
  </si>
  <si>
    <t>COOP-HCM-Q6-0218</t>
  </si>
  <si>
    <t>coop0252</t>
  </si>
  <si>
    <t>COOP-HCM-Q6-0252</t>
  </si>
  <si>
    <t>coop0286</t>
  </si>
  <si>
    <t>COOP-HCM-Q6-0286</t>
  </si>
  <si>
    <t>coop0626</t>
  </si>
  <si>
    <t>COOP-HCM-Q6-0626</t>
  </si>
  <si>
    <t>coop0657</t>
  </si>
  <si>
    <t>COOP-HCM-Q6-0657</t>
  </si>
  <si>
    <t>coop2002</t>
  </si>
  <si>
    <t>COOP-HCM-Q6-2002</t>
  </si>
  <si>
    <t>coop2163</t>
  </si>
  <si>
    <t>COOP-HCM-Q6-2163</t>
  </si>
  <si>
    <t>coop2187</t>
  </si>
  <si>
    <t>COOP-HCM-Q6-2187</t>
  </si>
  <si>
    <t>COOPHAUGIANG</t>
  </si>
  <si>
    <t>COOP-HCM-Q6-HAUGIANG</t>
  </si>
  <si>
    <t>COOPPHULAM</t>
  </si>
  <si>
    <t>COOP-HCM-Q6-PHULAM</t>
  </si>
  <si>
    <t>coopachau0001</t>
  </si>
  <si>
    <t>COOP-HCM-Q7-0001</t>
  </si>
  <si>
    <t>coop0066</t>
  </si>
  <si>
    <t>COOP-HCM-Q7-0066</t>
  </si>
  <si>
    <t>coop0067</t>
  </si>
  <si>
    <t>COOP-HCM-Q7-0067</t>
  </si>
  <si>
    <t>coop0068</t>
  </si>
  <si>
    <t>COOP-HCM-Q7-0068</t>
  </si>
  <si>
    <t>coop0072</t>
  </si>
  <si>
    <t>COOP-HCM-Q7-0072</t>
  </si>
  <si>
    <t>coop0073</t>
  </si>
  <si>
    <t>COOP-HCM-Q7-0073</t>
  </si>
  <si>
    <t>coop0131</t>
  </si>
  <si>
    <t>COOP-HCM-Q7-0131</t>
  </si>
  <si>
    <t>coop0163</t>
  </si>
  <si>
    <t>COOP-HCM-Q7-0163</t>
  </si>
  <si>
    <t>coop0258</t>
  </si>
  <si>
    <t>COOP-HCM-Q7-0258</t>
  </si>
  <si>
    <t>coop0262</t>
  </si>
  <si>
    <t>COOP-HCM-Q7-0262</t>
  </si>
  <si>
    <t>coop0407</t>
  </si>
  <si>
    <t>COOP-HCM-Q7-0407</t>
  </si>
  <si>
    <t>coop0691</t>
  </si>
  <si>
    <t>COOP-HCM-Q7-0691</t>
  </si>
  <si>
    <t>coop2011</t>
  </si>
  <si>
    <t>COOP-HCM-Q7-2011</t>
  </si>
  <si>
    <t>coop02193</t>
  </si>
  <si>
    <t>COOP-HCM-Q7-2193</t>
  </si>
  <si>
    <t>coop02200</t>
  </si>
  <si>
    <t>COOP-HCM-Q7-2200</t>
  </si>
  <si>
    <t>coop02202</t>
  </si>
  <si>
    <t>COOP-HCM-Q7-2202</t>
  </si>
  <si>
    <t>coop02204</t>
  </si>
  <si>
    <t>COOP-HCM-Q7-2204</t>
  </si>
  <si>
    <t>coop247</t>
  </si>
  <si>
    <t>COOP-HCM-Q7-247</t>
  </si>
  <si>
    <t>coop638</t>
  </si>
  <si>
    <t>COOP-HCM-Q7-638</t>
  </si>
  <si>
    <t>COOPNAMSG</t>
  </si>
  <si>
    <t>COOP-HCM-Q7-NAMSG</t>
  </si>
  <si>
    <t>coop0097</t>
  </si>
  <si>
    <t>COOP-HCM-Q8-0097</t>
  </si>
  <si>
    <t>coop0100</t>
  </si>
  <si>
    <t>COOP-HCM-Q8-0100</t>
  </si>
  <si>
    <t>coop0101</t>
  </si>
  <si>
    <t>COOP-HCM-Q8-0101</t>
  </si>
  <si>
    <t>coop0115</t>
  </si>
  <si>
    <t>COOP-HCM-Q8-0115</t>
  </si>
  <si>
    <t>coop0135</t>
  </si>
  <si>
    <t>COOP-HCM-Q8-0135</t>
  </si>
  <si>
    <t>coop0158</t>
  </si>
  <si>
    <t>COOP-HCM-Q8-0158</t>
  </si>
  <si>
    <t>coop0161</t>
  </si>
  <si>
    <t>COOP-HCM-Q8-0161</t>
  </si>
  <si>
    <t>coop0162</t>
  </si>
  <si>
    <t>COOP-HCM-Q8-0162</t>
  </si>
  <si>
    <t>Coop-HCM-Q8-02218</t>
  </si>
  <si>
    <t>coop0223</t>
  </si>
  <si>
    <t>COOP-HCM-Q8-0223</t>
  </si>
  <si>
    <t>coop0404</t>
  </si>
  <si>
    <t>COOP-HCM-Q8-0404</t>
  </si>
  <si>
    <t>coop0827</t>
  </si>
  <si>
    <t>COOP-HCM-Q8-0827</t>
  </si>
  <si>
    <t>coop2147</t>
  </si>
  <si>
    <t>COOP-HCM-Q8-2147</t>
  </si>
  <si>
    <t>coop239</t>
  </si>
  <si>
    <t>COOP-HCM-Q8-239</t>
  </si>
  <si>
    <t>coop255</t>
  </si>
  <si>
    <t>COOP-HCM-Q8-255</t>
  </si>
  <si>
    <t>COOPBINHDONG</t>
  </si>
  <si>
    <t>COOP-HCM-Q8-BINHDONG</t>
  </si>
  <si>
    <t>coopphulam1</t>
  </si>
  <si>
    <t>COOP-HCM-Q8-PHULAM1</t>
  </si>
  <si>
    <t>coop0001</t>
  </si>
  <si>
    <t>COOP-HCM-Q9-0001</t>
  </si>
  <si>
    <t>coop0004</t>
  </si>
  <si>
    <t>COOP-HCM-Q9-0004</t>
  </si>
  <si>
    <t>coop0054</t>
  </si>
  <si>
    <t>COOP-HCM-Q9-0054</t>
  </si>
  <si>
    <t>coop0081</t>
  </si>
  <si>
    <t>COOP-HCM-Q9-0081</t>
  </si>
  <si>
    <t>coop0082</t>
  </si>
  <si>
    <t>COOP-HCM-Q9-0082</t>
  </si>
  <si>
    <t>coop0083</t>
  </si>
  <si>
    <t>COOP-HCM-Q9-0083</t>
  </si>
  <si>
    <t>coop0092</t>
  </si>
  <si>
    <t>COOP-HCM-Q9-0092</t>
  </si>
  <si>
    <t>coop0093</t>
  </si>
  <si>
    <t>COOP-HCM-Q9-0093</t>
  </si>
  <si>
    <t>coop0094</t>
  </si>
  <si>
    <t>COOP-HCM-Q9-0094</t>
  </si>
  <si>
    <t>coop0095</t>
  </si>
  <si>
    <t>COOP-HCM-Q9-0095</t>
  </si>
  <si>
    <t>coop0106</t>
  </si>
  <si>
    <t>COOP-HCM-Q9-0106</t>
  </si>
  <si>
    <t>coop0107</t>
  </si>
  <si>
    <t>COOP-HCM-Q9-0107</t>
  </si>
  <si>
    <t>coop0108</t>
  </si>
  <si>
    <t>COOP-HCM-Q9-0108</t>
  </si>
  <si>
    <t>coop0109</t>
  </si>
  <si>
    <t>COOP-HCM-Q9-0109</t>
  </si>
  <si>
    <t>coop0139</t>
  </si>
  <si>
    <t>COOP-HCM-Q9-0139</t>
  </si>
  <si>
    <t>coop0156</t>
  </si>
  <si>
    <t>COOP-HCM-Q9-0156</t>
  </si>
  <si>
    <t>coop0159</t>
  </si>
  <si>
    <t>COOP-HCM-Q9-0159</t>
  </si>
  <si>
    <t>Coop-HCM-Q9-02219</t>
  </si>
  <si>
    <t>coop0266</t>
  </si>
  <si>
    <t>COOP-HCM-Q9-0266</t>
  </si>
  <si>
    <t>coop0631</t>
  </si>
  <si>
    <t>COOP-HCM-Q9-0631</t>
  </si>
  <si>
    <t>coop0658</t>
  </si>
  <si>
    <t>COOP-HCM-Q9-0658</t>
  </si>
  <si>
    <t>coop2006</t>
  </si>
  <si>
    <t>COOP-HCM-Q9-2006</t>
  </si>
  <si>
    <t>coop2095</t>
  </si>
  <si>
    <t>COOP-HCM-Q9-2095</t>
  </si>
  <si>
    <t>coop2108</t>
  </si>
  <si>
    <t>COOP-HCM-Q9-2108</t>
  </si>
  <si>
    <t>coop2178</t>
  </si>
  <si>
    <t>COOP-HCM-Q9-2178</t>
  </si>
  <si>
    <t>coop2179</t>
  </si>
  <si>
    <t>COOP-HCM-Q9-2179</t>
  </si>
  <si>
    <t>coop2180</t>
  </si>
  <si>
    <t>COOP-HCM-Q9-2180</t>
  </si>
  <si>
    <t>coop2181</t>
  </si>
  <si>
    <t>COOP-HCM-Q9-2181</t>
  </si>
  <si>
    <t>coop2182</t>
  </si>
  <si>
    <t>COOP-HCM-Q9-2182</t>
  </si>
  <si>
    <t>coop2183</t>
  </si>
  <si>
    <t>COOP-HCM-Q9-2183</t>
  </si>
  <si>
    <t>coop02201</t>
  </si>
  <si>
    <t>COOP-HCM-Q9-2201</t>
  </si>
  <si>
    <t>coop02206</t>
  </si>
  <si>
    <t>COOP-HCM-Q9-2206</t>
  </si>
  <si>
    <t>coop290</t>
  </si>
  <si>
    <t>COOP-HCM-Q9-290</t>
  </si>
  <si>
    <t>coop5001</t>
  </si>
  <si>
    <t>COOP-HCM-Q9-5001</t>
  </si>
  <si>
    <t>coop636</t>
  </si>
  <si>
    <t>COOP-HCM-Q9-636</t>
  </si>
  <si>
    <t>coop655</t>
  </si>
  <si>
    <t>COOP-HCM-Q9-655</t>
  </si>
  <si>
    <t>COOPXLHN</t>
  </si>
  <si>
    <t>COOP-HCM-Q9-XLHN</t>
  </si>
  <si>
    <t>coop0157</t>
  </si>
  <si>
    <t>COOP-HCM-TBH-0157</t>
  </si>
  <si>
    <t>coop0248</t>
  </si>
  <si>
    <t>COOP-HCM-TBH-0248</t>
  </si>
  <si>
    <t>coop0292</t>
  </si>
  <si>
    <t>COOP-HCM-TBH-0292</t>
  </si>
  <si>
    <t>coop0401</t>
  </si>
  <si>
    <t>COOP-HCM-TBH-0401</t>
  </si>
  <si>
    <t>coop0403</t>
  </si>
  <si>
    <t>COOP-HCM-TBH-0403</t>
  </si>
  <si>
    <t>coop0653</t>
  </si>
  <si>
    <t>COOP-HCM-TBH-0653</t>
  </si>
  <si>
    <t>coop0694</t>
  </si>
  <si>
    <t>COOP-HCM-TBH-0694</t>
  </si>
  <si>
    <t>coop2035</t>
  </si>
  <si>
    <t>COOP-HCM-TBH-2035</t>
  </si>
  <si>
    <t>coop2059</t>
  </si>
  <si>
    <t>COOP-HCM-TBH-2059</t>
  </si>
  <si>
    <t>coop2078</t>
  </si>
  <si>
    <t>COOP-HCM-TBH-2078</t>
  </si>
  <si>
    <t>coop2097</t>
  </si>
  <si>
    <t>COOP-HCM-TBH-2097</t>
  </si>
  <si>
    <t>coop2148</t>
  </si>
  <si>
    <t>COOP-HCM-TBH-2148</t>
  </si>
  <si>
    <t>coop2189</t>
  </si>
  <si>
    <t>COOP-HCM-TBH-2189</t>
  </si>
  <si>
    <t>coop02214</t>
  </si>
  <si>
    <t>COOP-HCM-TBH-2214</t>
  </si>
  <si>
    <t>coop277</t>
  </si>
  <si>
    <t>COOP-HCM-TBH-277</t>
  </si>
  <si>
    <t>coopmart00565</t>
  </si>
  <si>
    <t>COOP-HCM-TDC-00565</t>
  </si>
  <si>
    <t>coop0058</t>
  </si>
  <si>
    <t>COOP-HCM-TDC-0058</t>
  </si>
  <si>
    <t>coop0069</t>
  </si>
  <si>
    <t>COOP-HCM-TDC-0069</t>
  </si>
  <si>
    <t>coop0070</t>
  </si>
  <si>
    <t>COOP-HCM-TDC-0070</t>
  </si>
  <si>
    <t>coop0074</t>
  </si>
  <si>
    <t>COOP-HCM-TDC-0074</t>
  </si>
  <si>
    <t>coop0075</t>
  </si>
  <si>
    <t>COOP-HCM-TDC-0075</t>
  </si>
  <si>
    <t>coop0104</t>
  </si>
  <si>
    <t>COOP-HCM-TDC-0104</t>
  </si>
  <si>
    <t>coop0144</t>
  </si>
  <si>
    <t>COOP-HCM-TDC-0144</t>
  </si>
  <si>
    <t>coop0146</t>
  </si>
  <si>
    <t>COOP-HCM-TDC-0146</t>
  </si>
  <si>
    <t>coop0148</t>
  </si>
  <si>
    <t>COOP-HCM-TDC-0148</t>
  </si>
  <si>
    <t>coop0149</t>
  </si>
  <si>
    <t>COOP-HCM-TDC-0149</t>
  </si>
  <si>
    <t>coop0221</t>
  </si>
  <si>
    <t>COOP-HCM-TDC-0221</t>
  </si>
  <si>
    <t>coop0238</t>
  </si>
  <si>
    <t>COOP-HCM-TDC-0238</t>
  </si>
  <si>
    <t>coop0265</t>
  </si>
  <si>
    <t>COOP-HCM-TDC-0265</t>
  </si>
  <si>
    <t>coop0635</t>
  </si>
  <si>
    <t>COOP-HCM-TDC-0635</t>
  </si>
  <si>
    <t>COOP-064</t>
  </si>
  <si>
    <t>COOP-HCM-TDC-064</t>
  </si>
  <si>
    <t>coop0652</t>
  </si>
  <si>
    <t>COOP-HCM-TDC-0652</t>
  </si>
  <si>
    <t>coop2009</t>
  </si>
  <si>
    <t>COOP-HCM-TDC-2009</t>
  </si>
  <si>
    <t>coop2021</t>
  </si>
  <si>
    <t>COOP-HCM-TDC-2021</t>
  </si>
  <si>
    <t>coop2045</t>
  </si>
  <si>
    <t>COOP-HCM-TDC-2045</t>
  </si>
  <si>
    <t>coop2066</t>
  </si>
  <si>
    <t>COOP-HCM-TDC-2066</t>
  </si>
  <si>
    <t>coop2079</t>
  </si>
  <si>
    <t>COOP-HCM-TDC-2079</t>
  </si>
  <si>
    <t>coop2088</t>
  </si>
  <si>
    <t>COOP-HCM-TDC-2088</t>
  </si>
  <si>
    <t>coop2089</t>
  </si>
  <si>
    <t>COOP-HCM-TDC-2089</t>
  </si>
  <si>
    <t>coop2138</t>
  </si>
  <si>
    <t>COOP-HCM-TDC-2138</t>
  </si>
  <si>
    <t>coop2158</t>
  </si>
  <si>
    <t>COOP-HCM-TDC-2158</t>
  </si>
  <si>
    <t>coop2164</t>
  </si>
  <si>
    <t>COOP-HCM-TDC-2164</t>
  </si>
  <si>
    <t>coop2169</t>
  </si>
  <si>
    <t>COOP-HCM-TDC-2169</t>
  </si>
  <si>
    <t>COOP2172</t>
  </si>
  <si>
    <t>COOP-HCM-TDC-2172</t>
  </si>
  <si>
    <t>Coop2176</t>
  </si>
  <si>
    <t>COOP-HCM-TDC-2176</t>
  </si>
  <si>
    <t>coop2185</t>
  </si>
  <si>
    <t>COOP-HCM-TDC-2185</t>
  </si>
  <si>
    <t>coop2186</t>
  </si>
  <si>
    <t>COOP-HCM-TDC-2186</t>
  </si>
  <si>
    <t>coop02199</t>
  </si>
  <si>
    <t>COOP-HCM-TDC-2199</t>
  </si>
  <si>
    <t>coop02215</t>
  </si>
  <si>
    <t>COOP-HCM-TDC-2215</t>
  </si>
  <si>
    <t>coop227</t>
  </si>
  <si>
    <t>COOP-HCM-TDC-227</t>
  </si>
  <si>
    <t>coop253</t>
  </si>
  <si>
    <t>COOP-HCM-TDC-253</t>
  </si>
  <si>
    <t>coop267</t>
  </si>
  <si>
    <t>COOP-HCM-TDC-267</t>
  </si>
  <si>
    <t>coop409</t>
  </si>
  <si>
    <t>COOP-HCM-TDC-409</t>
  </si>
  <si>
    <t>coop648</t>
  </si>
  <si>
    <t>COOP-HCM-TDC-648</t>
  </si>
  <si>
    <t>coop683</t>
  </si>
  <si>
    <t>COOP-HCM-TDC-683</t>
  </si>
  <si>
    <t>coop693</t>
  </si>
  <si>
    <t>COOP-HCM-TDC-693</t>
  </si>
  <si>
    <t>COOPBINHTRIEU</t>
  </si>
  <si>
    <t>COOP-HCM-TDC-BINHTRIEU</t>
  </si>
  <si>
    <t>Coop-HCM-TPU-02223</t>
  </si>
  <si>
    <t>Coop-HCM-TPU-02224</t>
  </si>
  <si>
    <t>coop0228</t>
  </si>
  <si>
    <t>COOP-HCM-TPU-0228</t>
  </si>
  <si>
    <t>coop0246</t>
  </si>
  <si>
    <t>COOP-HCM-TPU-0246</t>
  </si>
  <si>
    <t>coop0260</t>
  </si>
  <si>
    <t>COOP-HCM-TPU-0260</t>
  </si>
  <si>
    <t>coop0283</t>
  </si>
  <si>
    <t>COOP-HCM-TPU-0283</t>
  </si>
  <si>
    <t>coop0406</t>
  </si>
  <si>
    <t>COOP-HCM-TPU-0406</t>
  </si>
  <si>
    <t>coop0641</t>
  </si>
  <si>
    <t>COOP-HCM-TPU-0641</t>
  </si>
  <si>
    <t>coop2010</t>
  </si>
  <si>
    <t>COOP-HCM-TPU-2010</t>
  </si>
  <si>
    <t>coop2014</t>
  </si>
  <si>
    <t>COOP-HCM-TPU-2014</t>
  </si>
  <si>
    <t>coop2017</t>
  </si>
  <si>
    <t>COOP-HCM-TPU-2017</t>
  </si>
  <si>
    <t>coop2039</t>
  </si>
  <si>
    <t>COOP-HCM-TPU-2039</t>
  </si>
  <si>
    <t>coop2056</t>
  </si>
  <si>
    <t>COOP-HCM-TPU-2056</t>
  </si>
  <si>
    <t>coop2084</t>
  </si>
  <si>
    <t>COOP-HCM-TPU-2084</t>
  </si>
  <si>
    <t>coop2090</t>
  </si>
  <si>
    <t>COOP-HCM-TPU-2090</t>
  </si>
  <si>
    <t>coop2124</t>
  </si>
  <si>
    <t>COOP-HCM-TPU-2124</t>
  </si>
  <si>
    <t>coop2131</t>
  </si>
  <si>
    <t>COOP-HCM-TPU-2131</t>
  </si>
  <si>
    <t>coop2156</t>
  </si>
  <si>
    <t>COOP-HCM-TPU-2156</t>
  </si>
  <si>
    <t>coop2177</t>
  </si>
  <si>
    <t>COOP-HCM-TPU-2177</t>
  </si>
  <si>
    <t>coop2190</t>
  </si>
  <si>
    <t>COOP-HCM-TPU-2190</t>
  </si>
  <si>
    <t>coop640</t>
  </si>
  <si>
    <t>COOP-HCM-TPU-640</t>
  </si>
  <si>
    <t>coop697</t>
  </si>
  <si>
    <t>COOP-HCM-TPU-697</t>
  </si>
  <si>
    <t>coop698</t>
  </si>
  <si>
    <t>COOP-HCM-TPU-698</t>
  </si>
  <si>
    <t>COOPHOABINH</t>
  </si>
  <si>
    <t>COOP-HCM-TPU-HOABINH</t>
  </si>
  <si>
    <t>COOPTHANGLOI</t>
  </si>
  <si>
    <t>COOP-HCM-TPU-THANGLOI</t>
  </si>
  <si>
    <t>COOP-HNI-BTL-9110</t>
  </si>
  <si>
    <t>COOP-HNI-BTL-9115</t>
  </si>
  <si>
    <t>COOP-HNI-BTL-9116</t>
  </si>
  <si>
    <t>COOP-HNI-BTL-9138</t>
  </si>
  <si>
    <t>COOP-HNI-BTL-9139</t>
  </si>
  <si>
    <t>COOP-HNI-BTL-9152</t>
  </si>
  <si>
    <t>COOP-HNI-BTL-9154</t>
  </si>
  <si>
    <t>COOP-HNI-DAH-9161</t>
  </si>
  <si>
    <t>COOP-HNI-HDG-75601</t>
  </si>
  <si>
    <t>COOP-HNI-HDG-9108</t>
  </si>
  <si>
    <t>COOP-HNI-HDG-9109</t>
  </si>
  <si>
    <t>COOP-HNI-HDG-9114</t>
  </si>
  <si>
    <t>COOP-HNI-HDG-9124</t>
  </si>
  <si>
    <t>COOP-HNI-HDG-9134</t>
  </si>
  <si>
    <t>COOP-HNI-HDG-9146</t>
  </si>
  <si>
    <t>COOP-HNI-HDG-9150</t>
  </si>
  <si>
    <t>COOP-HNI-HDG-9166</t>
  </si>
  <si>
    <t>COOP-HNI-HDG-9999</t>
  </si>
  <si>
    <t>COOP-HNI-HDG-HANOI</t>
  </si>
  <si>
    <t>COOP-HNI-HMI-9126</t>
  </si>
  <si>
    <t>COOP-HNI-HMI-9141</t>
  </si>
  <si>
    <t>COOP-HNI-HMI-9143</t>
  </si>
  <si>
    <t>COOP-HNI-HMI-9144</t>
  </si>
  <si>
    <t>COOP-HNI-HMI-9151</t>
  </si>
  <si>
    <t>COOP-HNI-HMI-9158</t>
  </si>
  <si>
    <t>COOP-HNI-HMI-9159</t>
  </si>
  <si>
    <t>COOP-HNI-LBN-9120</t>
  </si>
  <si>
    <t>COOP-HNI-NTL-9103</t>
  </si>
  <si>
    <t>COOP-HNI-NTL-9105</t>
  </si>
  <si>
    <t>COOP-HNI-NTL-9107</t>
  </si>
  <si>
    <t>COOP-HNI-NTL-9149</t>
  </si>
  <si>
    <t>COOP-HNI-NTL-9160</t>
  </si>
  <si>
    <t>COOP-HNI-TOI-9131</t>
  </si>
  <si>
    <t>COOP-HNI-TTI-9148</t>
  </si>
  <si>
    <t>COOP-HNI-TTI-9165</t>
  </si>
  <si>
    <t>COOP-HNI-TXN-9102</t>
  </si>
  <si>
    <t>COOP-HNI-TXN-9104</t>
  </si>
  <si>
    <t>COOP-HNI-TXN-9106</t>
  </si>
  <si>
    <t>COOP-HNI-TXN-9153</t>
  </si>
  <si>
    <t>COOP-HPG-00-072</t>
  </si>
  <si>
    <t>COOP-HPG-00-HAIPHONG</t>
  </si>
  <si>
    <t>COOP-HTH-00-15001</t>
  </si>
  <si>
    <t>COOP-HTH-00-15004</t>
  </si>
  <si>
    <t>COOP-HTH-00-3801</t>
  </si>
  <si>
    <t>COOP-HTH-00-3802</t>
  </si>
  <si>
    <t>COOP-HTH-00-3804</t>
  </si>
  <si>
    <t>COOP-HTH-00-HATINH</t>
  </si>
  <si>
    <t>COOPNGABAYHG</t>
  </si>
  <si>
    <t>COOP-HUG-01-NGABAYHG</t>
  </si>
  <si>
    <t>COOPSAIGONRACHGIA</t>
  </si>
  <si>
    <t>COOP-KGG-01-RACHGIA</t>
  </si>
  <si>
    <t>COOPSAIGONCAMRANH</t>
  </si>
  <si>
    <t>COOP-KHA-01-CAMRANH</t>
  </si>
  <si>
    <t>COOPNHATRANG</t>
  </si>
  <si>
    <t>COOP-KHA-01-NHATRANG</t>
  </si>
  <si>
    <t>COOPSAIGONPHANRANG</t>
  </si>
  <si>
    <t>COOP-KHA-01-PHANRANG</t>
  </si>
  <si>
    <t>Coop-LAN-01-09505</t>
  </si>
  <si>
    <t>COOP-019</t>
  </si>
  <si>
    <t>COOP-LDG-01-019</t>
  </si>
  <si>
    <t>COOP-047</t>
  </si>
  <si>
    <t>COOP-LDG-01-047</t>
  </si>
  <si>
    <t>COOPBAOLOC</t>
  </si>
  <si>
    <t>COOP-LDG-01-BAOLOC</t>
  </si>
  <si>
    <t>COOPSAIGONPHANTHIET</t>
  </si>
  <si>
    <t>COOP-LDG-01-PHANTHIET</t>
  </si>
  <si>
    <t>COOPMAR4-HNI-HDG-00</t>
  </si>
  <si>
    <t>COOPMAR4-HNI-HDG-0003</t>
  </si>
  <si>
    <t>COOPMAR4-HNI-HDG-0004</t>
  </si>
  <si>
    <t>COOPMAR4-HNI-HKM-0005</t>
  </si>
  <si>
    <t>COOPMAR4-HNI-LBN-0002</t>
  </si>
  <si>
    <t>coopmarfive01</t>
  </si>
  <si>
    <t>COOPMAR5-HCM-GVP-01</t>
  </si>
  <si>
    <t>COOPMARFIVE</t>
  </si>
  <si>
    <t>COOPMAR5-HCM-Q1-00</t>
  </si>
  <si>
    <t>coopmarfive02</t>
  </si>
  <si>
    <t>COOPMAR5-HCM-TBH-02</t>
  </si>
  <si>
    <t>COOPMARSIX</t>
  </si>
  <si>
    <t>COOPMAR6-HCM-Q1-00</t>
  </si>
  <si>
    <t>coopmarsix561</t>
  </si>
  <si>
    <t>COOPMAR6-HCM-Q10-561</t>
  </si>
  <si>
    <t>coopmarsix549</t>
  </si>
  <si>
    <t>COOPMAR6-HCM-TBH-549</t>
  </si>
  <si>
    <t>COOP-NDH-00-034</t>
  </si>
  <si>
    <t>COOP-PTO-00-044</t>
  </si>
  <si>
    <t>COOP-PTO-00-VINHPHUC</t>
  </si>
  <si>
    <t>COOP-QNH-00-010</t>
  </si>
  <si>
    <t>COOP-030</t>
  </si>
  <si>
    <t>COOP-QNI-01-030</t>
  </si>
  <si>
    <t>COOP-035</t>
  </si>
  <si>
    <t>COOP-QNI-01-035</t>
  </si>
  <si>
    <t>COOPSAIGONQUANGNGAI</t>
  </si>
  <si>
    <t>COOP-QNI-01-QUANGNGAI</t>
  </si>
  <si>
    <t>COOP-021</t>
  </si>
  <si>
    <t>COOP-QTI-01-021</t>
  </si>
  <si>
    <t>COOPSAIGONDONGHA</t>
  </si>
  <si>
    <t>COOP-QTI-01-DONGHA</t>
  </si>
  <si>
    <t>Coop-TBD-01-00578</t>
  </si>
  <si>
    <t>Coop-TBD-01-09334</t>
  </si>
  <si>
    <t>Coop-TBD-01-09335</t>
  </si>
  <si>
    <t>Coop-TBD-01-09336</t>
  </si>
  <si>
    <t>COOP-THA-00-18506</t>
  </si>
  <si>
    <t>COOP-THA-00-THANHHOA</t>
  </si>
  <si>
    <t>COOP-022</t>
  </si>
  <si>
    <t>COOP-TNH-01-022</t>
  </si>
  <si>
    <t>COOP-023</t>
  </si>
  <si>
    <t>COOP-TNH-01-023</t>
  </si>
  <si>
    <t>COOP-032</t>
  </si>
  <si>
    <t>COOP-TNH-01-032</t>
  </si>
  <si>
    <t>COOP-041</t>
  </si>
  <si>
    <t>COOP-TNH-01-041</t>
  </si>
  <si>
    <t>COOP-043</t>
  </si>
  <si>
    <t>COOP-TNH-01-043</t>
  </si>
  <si>
    <t>COOP-046</t>
  </si>
  <si>
    <t>COOP-TNH-01-046</t>
  </si>
  <si>
    <t>COOP-049</t>
  </si>
  <si>
    <t>COOP-TNH-01-049</t>
  </si>
  <si>
    <t>COOP-062</t>
  </si>
  <si>
    <t>COOP-TNH-01-062</t>
  </si>
  <si>
    <t>COOP-063</t>
  </si>
  <si>
    <t>COOP-TNH-01-063</t>
  </si>
  <si>
    <t>COOPLONGHAU</t>
  </si>
  <si>
    <t>COOP-TNH-01-LONGHAU</t>
  </si>
  <si>
    <t>COOPSAIGONTAYNINH</t>
  </si>
  <si>
    <t>COOP-TNH-01-TAYNINH</t>
  </si>
  <si>
    <t>COOPTRANGBANG</t>
  </si>
  <si>
    <t>COOP-TNH-01-TRANGBANG</t>
  </si>
  <si>
    <t>COOPHUE</t>
  </si>
  <si>
    <t>COOP-TTH-01-HUE</t>
  </si>
  <si>
    <t>COOP-013</t>
  </si>
  <si>
    <t>COOP-VLG-01-013</t>
  </si>
  <si>
    <t>COOP-045</t>
  </si>
  <si>
    <t>COOP-VLG-01-045</t>
  </si>
  <si>
    <t>COOP-048</t>
  </si>
  <si>
    <t>COOP-VLG-01-048</t>
  </si>
  <si>
    <t>COOPSAIGONTRAVINH</t>
  </si>
  <si>
    <t>COOP-VLG-01-TRAVINH</t>
  </si>
  <si>
    <t>COOPSAIGONVINHLONG</t>
  </si>
  <si>
    <t>COOP-VLG-01-VINHLONG</t>
  </si>
  <si>
    <t>COOP-024</t>
  </si>
  <si>
    <t>COOP-VTU-01-024</t>
  </si>
  <si>
    <t>COOP-038</t>
  </si>
  <si>
    <t>COOP-VTU-01-038</t>
  </si>
  <si>
    <t>COOPSAIGONVUNGTAU</t>
  </si>
  <si>
    <t>COOP-VTU-01-SGVUNGTAU</t>
  </si>
  <si>
    <t>COOPVUNGTAU</t>
  </si>
  <si>
    <t>COOP-VTU-01-VUNGTAU</t>
  </si>
  <si>
    <t>COOPVUNGTAU2</t>
  </si>
  <si>
    <t>COOP-VTU-01-VUNGTAU2</t>
  </si>
  <si>
    <t>CQT</t>
  </si>
  <si>
    <t>CTNHATTHUONG</t>
  </si>
  <si>
    <t>CTYBB&amp;CC</t>
  </si>
  <si>
    <t>CTYSUBIN</t>
  </si>
  <si>
    <t>CUONGGIAPHAT</t>
  </si>
  <si>
    <t>DAILY-HNI-GLM-0000</t>
  </si>
  <si>
    <t>DALATFARM001</t>
  </si>
  <si>
    <t>DALATF-HCM-Q9-001</t>
  </si>
  <si>
    <t>DALATFARM006</t>
  </si>
  <si>
    <t>DALATF-HCM-Q9-006</t>
  </si>
  <si>
    <t>DALATF-HNI-00-0000</t>
  </si>
  <si>
    <t>DALATF-HNI-GLM-002</t>
  </si>
  <si>
    <t>DALATF-HNI-GLM-003</t>
  </si>
  <si>
    <t>DALATF-HNI-GLM-004</t>
  </si>
  <si>
    <t>DALATF-HNI-GLM-007</t>
  </si>
  <si>
    <t>DALATF-HNI-GLM-008</t>
  </si>
  <si>
    <t>DALATF-HNI-GLM-009</t>
  </si>
  <si>
    <t>DALATF-HNI-GLM-010</t>
  </si>
  <si>
    <t>DALATF-HNI-GLM-011</t>
  </si>
  <si>
    <t>DALATF-HNI-GLM-012</t>
  </si>
  <si>
    <t>DALATF-HNI-GLM-013</t>
  </si>
  <si>
    <t>DALATF-HNI-GLM-M1</t>
  </si>
  <si>
    <t>DALATF-HNI-GLM-S1.08</t>
  </si>
  <si>
    <t>DALATF-HNI-GLM-S1.10</t>
  </si>
  <si>
    <t>DALATF-HNI-GLM-S2.09</t>
  </si>
  <si>
    <t>DALATF-HNI-GLM-S2.10</t>
  </si>
  <si>
    <t>DALATF-HNI-NTL-005</t>
  </si>
  <si>
    <t>DTH-HNI-BTL-6013</t>
  </si>
  <si>
    <t>DTH-HNI-BTL-6017</t>
  </si>
  <si>
    <t>DTH-HNI-GLM-6022</t>
  </si>
  <si>
    <t>DTH-HNI-HBT-0000</t>
  </si>
  <si>
    <t>DTH-HNI-HBT-6020</t>
  </si>
  <si>
    <t>DTH-HNI-HDG-6006</t>
  </si>
  <si>
    <t>DTH-HNI-HMI-6001</t>
  </si>
  <si>
    <t>DTH-HNI-HMI-6003</t>
  </si>
  <si>
    <t>DTH-HNI-HMI-6007</t>
  </si>
  <si>
    <t>DTH-HNI-HMI-6012</t>
  </si>
  <si>
    <t>DTH-HNI-HMI-6019</t>
  </si>
  <si>
    <t>DTH-HNI-LBN-6011</t>
  </si>
  <si>
    <t>DTH-HNI-LBN-6014</t>
  </si>
  <si>
    <t>DTH-HNI-LBN-6018</t>
  </si>
  <si>
    <t>DTH-HNI-NTL-6021</t>
  </si>
  <si>
    <t>DTH-HNI-TTI-6004</t>
  </si>
  <si>
    <t>DTH-HNI-TTI-6005</t>
  </si>
  <si>
    <t>EASY-HNI-BTL-E04</t>
  </si>
  <si>
    <t>EASY-HNI-BTL-E07</t>
  </si>
  <si>
    <t>EASY-HNI-CGY-E05</t>
  </si>
  <si>
    <t>EASY-HNI-HDG-E06</t>
  </si>
  <si>
    <t>EASY-HNI-NTL-0000</t>
  </si>
  <si>
    <t>EASY-HNI-NTL-E08</t>
  </si>
  <si>
    <t>eb1507</t>
  </si>
  <si>
    <t>EB-AGG-01-1507</t>
  </si>
  <si>
    <t>eb6100</t>
  </si>
  <si>
    <t>EB-BDG-01-6100</t>
  </si>
  <si>
    <t>eb6101</t>
  </si>
  <si>
    <t>EB-BDG-01-6101</t>
  </si>
  <si>
    <t>eb6102</t>
  </si>
  <si>
    <t>EB-BDG-01-6102</t>
  </si>
  <si>
    <t>EB-BGG-00-9800</t>
  </si>
  <si>
    <t>EB-BNH-00-131</t>
  </si>
  <si>
    <t>eb152</t>
  </si>
  <si>
    <t>EB-CMU-01-152</t>
  </si>
  <si>
    <t>eb6500</t>
  </si>
  <si>
    <t>EB-CTO-01-6500</t>
  </si>
  <si>
    <t>eb4700</t>
  </si>
  <si>
    <t>EB-DLK-01-4700</t>
  </si>
  <si>
    <t>eb1500</t>
  </si>
  <si>
    <t>EB-DNG-01-1500</t>
  </si>
  <si>
    <t>eb1505</t>
  </si>
  <si>
    <t>EB-DNG-01-1505</t>
  </si>
  <si>
    <t>eb4300</t>
  </si>
  <si>
    <t>EB-DNG-01-4300</t>
  </si>
  <si>
    <t>eb1503</t>
  </si>
  <si>
    <t>EB-DNI-01-1503</t>
  </si>
  <si>
    <t>eb1513</t>
  </si>
  <si>
    <t>EB-DNI-01-1513</t>
  </si>
  <si>
    <t>eb6000</t>
  </si>
  <si>
    <t>EB-DNI-01-6000</t>
  </si>
  <si>
    <t>eb6001</t>
  </si>
  <si>
    <t>EB-DNI-01-6001</t>
  </si>
  <si>
    <t>eb1508</t>
  </si>
  <si>
    <t>EB-DTP-01-1508</t>
  </si>
  <si>
    <t>eb1509</t>
  </si>
  <si>
    <t>EB-DTP-01-1509</t>
  </si>
  <si>
    <t>eb1512</t>
  </si>
  <si>
    <t>EB-DTP-01-1512</t>
  </si>
  <si>
    <t>EB-DTP-01-1514</t>
  </si>
  <si>
    <t>eb6300</t>
  </si>
  <si>
    <t>EB-DTP-01-6300</t>
  </si>
  <si>
    <t>eb1510</t>
  </si>
  <si>
    <t>EB-GLI-01-1510</t>
  </si>
  <si>
    <t>eb7700</t>
  </si>
  <si>
    <t>EB-GLI-01-7700</t>
  </si>
  <si>
    <t>eb5206</t>
  </si>
  <si>
    <t>EB-HCM-BTN-5206</t>
  </si>
  <si>
    <t>eb5203</t>
  </si>
  <si>
    <t>EB-HCM-GVP-5203</t>
  </si>
  <si>
    <t>EB-HCM-PNN-0000</t>
  </si>
  <si>
    <t>eb5205</t>
  </si>
  <si>
    <t>EB-HCM-Q10-5205</t>
  </si>
  <si>
    <t>eb5201</t>
  </si>
  <si>
    <t>EB-HCM-Q2-5201</t>
  </si>
  <si>
    <t>eb5209</t>
  </si>
  <si>
    <t>EB-HCM-Q2-5209</t>
  </si>
  <si>
    <t>eb5207</t>
  </si>
  <si>
    <t>EB-HCM-Q7-5207</t>
  </si>
  <si>
    <t>eb5210</t>
  </si>
  <si>
    <t>EB-HCM-TDC-5210</t>
  </si>
  <si>
    <t>eb5202</t>
  </si>
  <si>
    <t>EB-HCM-TPU-5202</t>
  </si>
  <si>
    <t>eb5204</t>
  </si>
  <si>
    <t>EB-HCM-TPU-5204</t>
  </si>
  <si>
    <t>eb5208</t>
  </si>
  <si>
    <t>EB-HCM-TPU-5208</t>
  </si>
  <si>
    <t>EB-HDG-00-3400</t>
  </si>
  <si>
    <t>EB-HNI-CGY-2901</t>
  </si>
  <si>
    <t>eb0150</t>
  </si>
  <si>
    <t>EB-HNI-HDG-0150</t>
  </si>
  <si>
    <t>EB-HNI-HDG-2905</t>
  </si>
  <si>
    <t>EB-HNI-LBN-2906</t>
  </si>
  <si>
    <t>EB-HNI-MLH-2907</t>
  </si>
  <si>
    <t>EB-HNI-NTL-2902</t>
  </si>
  <si>
    <t>EB-HNI-TTI-2903</t>
  </si>
  <si>
    <t>EB-HNI-TXN-2904</t>
  </si>
  <si>
    <t>EB-HPG-00-104</t>
  </si>
  <si>
    <t>EB-HPG-00-106</t>
  </si>
  <si>
    <t>EB-HPG-00-117</t>
  </si>
  <si>
    <t>EB-HPG-00-1600</t>
  </si>
  <si>
    <t>EB-HYN-00-145</t>
  </si>
  <si>
    <t>EB-HYN-00-154</t>
  </si>
  <si>
    <t>eb153</t>
  </si>
  <si>
    <t>EB-KHA-01-153</t>
  </si>
  <si>
    <t>eb7900</t>
  </si>
  <si>
    <t>EB-KHA-01-7900</t>
  </si>
  <si>
    <t>EB-LCI-00-146</t>
  </si>
  <si>
    <t>EB-LCI-00-155</t>
  </si>
  <si>
    <t>EB-LCI-00-2400</t>
  </si>
  <si>
    <t>eb4900</t>
  </si>
  <si>
    <t>EB-LDG-01-4900</t>
  </si>
  <si>
    <t>EB-NAN-00-112</t>
  </si>
  <si>
    <t>EB-NAN-00-3700</t>
  </si>
  <si>
    <t>EB-NBH-00-114</t>
  </si>
  <si>
    <t>EB-NBH-00-125</t>
  </si>
  <si>
    <t>EB-NBH-00-151</t>
  </si>
  <si>
    <t>EB-NBH-00-3500</t>
  </si>
  <si>
    <t>EB-NDH-00-1800</t>
  </si>
  <si>
    <t>EB-NDH-00-NAMDINH</t>
  </si>
  <si>
    <t>EB-PTO-00-113</t>
  </si>
  <si>
    <t>EB-PTO-00-124</t>
  </si>
  <si>
    <t>EB-PTO-00-1900</t>
  </si>
  <si>
    <t>EB-QNH-00-128</t>
  </si>
  <si>
    <t>EB-QNH-00-1400</t>
  </si>
  <si>
    <t>eb7600</t>
  </si>
  <si>
    <t>EB-QNI-01-7600</t>
  </si>
  <si>
    <t>EB-TBH-00-1700</t>
  </si>
  <si>
    <t>EB-THA-00-118</t>
  </si>
  <si>
    <t>eb1501</t>
  </si>
  <si>
    <t>EB-TNH-01-1501</t>
  </si>
  <si>
    <t>eb1506</t>
  </si>
  <si>
    <t>EB-TNH-01-1506</t>
  </si>
  <si>
    <t>EB-TNN-00-144</t>
  </si>
  <si>
    <t>EB-TNN-00-2000</t>
  </si>
  <si>
    <t>eb1511</t>
  </si>
  <si>
    <t>EB-TTH-01-1511</t>
  </si>
  <si>
    <t>eb7500</t>
  </si>
  <si>
    <t>EB-TTH-01-7500</t>
  </si>
  <si>
    <t>eb6400</t>
  </si>
  <si>
    <t>EB-VLG-01-6400</t>
  </si>
  <si>
    <t>eb7100</t>
  </si>
  <si>
    <t>EB-VLG-01-7100</t>
  </si>
  <si>
    <t>eb7200</t>
  </si>
  <si>
    <t>EB-VTU-01-7200</t>
  </si>
  <si>
    <t>eb7201</t>
  </si>
  <si>
    <t>EB-VTU-01-7201</t>
  </si>
  <si>
    <t>ECOFARMPAY01</t>
  </si>
  <si>
    <t>ECOFARM-LDG-00-001</t>
  </si>
  <si>
    <t>ECOFARM-LDG-00-002</t>
  </si>
  <si>
    <t>ECO-HNI-THO-001</t>
  </si>
  <si>
    <t>EMART</t>
  </si>
  <si>
    <t>EMART-HCM-GVP-03986</t>
  </si>
  <si>
    <t>FINEMART04</t>
  </si>
  <si>
    <t>FINEMART-HCM-Q2-0004</t>
  </si>
  <si>
    <t>FINEMART-HCM-Q9-0000</t>
  </si>
  <si>
    <t>FINEMART01</t>
  </si>
  <si>
    <t>FINEMART-HCM-Q9-0001</t>
  </si>
  <si>
    <t>FINEMART02</t>
  </si>
  <si>
    <t>FINEMART-HCM-Q9-0002</t>
  </si>
  <si>
    <t>FINEMART03</t>
  </si>
  <si>
    <t>FINEMART-HCM-Q9-0003</t>
  </si>
  <si>
    <t>fm04</t>
  </si>
  <si>
    <t>FM-HCM-BTH-0004</t>
  </si>
  <si>
    <t>fm06</t>
  </si>
  <si>
    <t>FM-HCM-BTH-0006</t>
  </si>
  <si>
    <t>fm07</t>
  </si>
  <si>
    <t>FM-HCM-GVP-0007</t>
  </si>
  <si>
    <t>fm02</t>
  </si>
  <si>
    <t>FM-HCM-PNN-0002</t>
  </si>
  <si>
    <t>fm05</t>
  </si>
  <si>
    <t>FM-HCM-Q1-0005</t>
  </si>
  <si>
    <t>FM-HCM-Q3-0000</t>
  </si>
  <si>
    <t>fm01</t>
  </si>
  <si>
    <t>FM-HCM-Q3-0001</t>
  </si>
  <si>
    <t>fm03</t>
  </si>
  <si>
    <t>FM-HCM-Q7-0003</t>
  </si>
  <si>
    <t>fm09</t>
  </si>
  <si>
    <t>FM-HCM-TBH-0009</t>
  </si>
  <si>
    <t>fm08</t>
  </si>
  <si>
    <t>FM-HCM-TĐC-0008</t>
  </si>
  <si>
    <t>FOODMART</t>
  </si>
  <si>
    <t>FOODMART-HCM-Q7-0000</t>
  </si>
  <si>
    <t>foodmart0001</t>
  </si>
  <si>
    <t>FOODMART-HCM-Q7-0001</t>
  </si>
  <si>
    <t>foodmart0002</t>
  </si>
  <si>
    <t>FOODMART-HCM-Q7-0002</t>
  </si>
  <si>
    <t>FRUITS-AGG-01-89673</t>
  </si>
  <si>
    <t>brg12601</t>
  </si>
  <si>
    <t>FUJIBRG-HCM-Q1-12601</t>
  </si>
  <si>
    <t>brg12621</t>
  </si>
  <si>
    <t>FUJIBRG-HCM-Q3-12621</t>
  </si>
  <si>
    <t>brg12631</t>
  </si>
  <si>
    <t>FUJIBRG-HCM-Q4-12631</t>
  </si>
  <si>
    <t>FUJIBRG-HDG-00-10041</t>
  </si>
  <si>
    <t>FUJIBRG-HNI-BDH-10031</t>
  </si>
  <si>
    <t>FUJIBRG-HNI-BDH-11091</t>
  </si>
  <si>
    <t>FUJIBRG-HNI-BDH-11211</t>
  </si>
  <si>
    <t>FUJIBRG-HNI-BDH-12051</t>
  </si>
  <si>
    <t>FUJIBRG-HNI-BDH-12091</t>
  </si>
  <si>
    <t>FUJIBRG-HNI-BDH-12211</t>
  </si>
  <si>
    <t>FUJIBRG-HNI-BDH-12241</t>
  </si>
  <si>
    <t>FUJIBRG-HNI-BDH-12401</t>
  </si>
  <si>
    <t>FUJIBRG-HNI-BDH-12531</t>
  </si>
  <si>
    <t>FUJIBRG-HNI-BTL-12671</t>
  </si>
  <si>
    <t>FUJIBRG-HNI-CGY-11171</t>
  </si>
  <si>
    <t>FUJIBRG-HNI-CGY-11201</t>
  </si>
  <si>
    <t>FUJIBRG-HNI-CMY-12711</t>
  </si>
  <si>
    <t>FUJIBRG-HNI-DAH-12451</t>
  </si>
  <si>
    <t>FUJIBRG-HNI-DAH-12491</t>
  </si>
  <si>
    <t>FUJIBRG-HNI-DAH-12691</t>
  </si>
  <si>
    <t>FUJIBRG-HNI-DDA-000</t>
  </si>
  <si>
    <t>FUJIBRG-HNI-DDA-11011</t>
  </si>
  <si>
    <t>FUJIBRG-HNI-DDA-11021</t>
  </si>
  <si>
    <t>FUJIBRG-HNI-DDA-11031</t>
  </si>
  <si>
    <t>FUJIBRG-HNI-DDA-11041</t>
  </si>
  <si>
    <t>FUJIBRG-HNI-DDA-12061</t>
  </si>
  <si>
    <t>FUJIBRG-HNI-DDA-12251</t>
  </si>
  <si>
    <t>FUJIBRG-HNI-DDA-12331</t>
  </si>
  <si>
    <t>FUJIBRG-HNI-DDA-12341</t>
  </si>
  <si>
    <t>FUJIBRG-HNI-DDA-12431</t>
  </si>
  <si>
    <t>FUJIBRG-HNI-DDA-12511</t>
  </si>
  <si>
    <t>FUJIBRG-HNI-DDA-12551</t>
  </si>
  <si>
    <t>FUJIBRG-HNI-DDA-12731</t>
  </si>
  <si>
    <t>FUJIBRG-HNI-DDA-13011</t>
  </si>
  <si>
    <t>FUJIBRG-HNI-HBT-000</t>
  </si>
  <si>
    <t>FUJIBRG-HNI-HBT-11081</t>
  </si>
  <si>
    <t>FUJIBRG-HNI-HBT-12021</t>
  </si>
  <si>
    <t>FUJIBRG-HNI-HBT-12111</t>
  </si>
  <si>
    <t>FUJIBRG-HNI-HBT-12201</t>
  </si>
  <si>
    <t>FUJIBRG-HNI-HBT-12221</t>
  </si>
  <si>
    <t>FUJIBRG-HNI-HBT-12721</t>
  </si>
  <si>
    <t>FUJIBRG-HNI-HBT-12741</t>
  </si>
  <si>
    <t>FUJIBRG-HNI-HBT-12761</t>
  </si>
  <si>
    <t>FUJIBRG-HNI-HDC-12342</t>
  </si>
  <si>
    <t>FUJIBRG-HNI-HDG-11051</t>
  </si>
  <si>
    <t>FUJIBRG-HNI-HDG-12521</t>
  </si>
  <si>
    <t>FUJIBRG-HNI-HKM-10011</t>
  </si>
  <si>
    <t>FUJIBRG-HNI-HKM-12171</t>
  </si>
  <si>
    <t>FUJIBRG-HNI-HKM-12411</t>
  </si>
  <si>
    <t>FUJIBRG-HNI-HKM-12481</t>
  </si>
  <si>
    <t>FUJIBRG-HNI-HKM-12751</t>
  </si>
  <si>
    <t>FUJIBRG-HNI-HKM-13031</t>
  </si>
  <si>
    <t>FUJIBRG-HNI-HMI-11221</t>
  </si>
  <si>
    <t>FUJIBRG-HNI-HMI-11241</t>
  </si>
  <si>
    <t>FUJIBRG-HNI-HMI-12351</t>
  </si>
  <si>
    <t>FUJIBRG-HNI-LBN-10021</t>
  </si>
  <si>
    <t>FUJIBRG-HNI-LBN-12041</t>
  </si>
  <si>
    <t>FUJIBRG-HNI-LBN-12441</t>
  </si>
  <si>
    <t>FUJIBRG-HNI-LBN-12661</t>
  </si>
  <si>
    <t>FUJIBRG-HNI-LBN-12681</t>
  </si>
  <si>
    <t>FUJIBRG-HNI-NTL-11101</t>
  </si>
  <si>
    <t>FUJIBRG-HNI-NTL-11121</t>
  </si>
  <si>
    <t>FUJIBRG-HNI-NTL-12701</t>
  </si>
  <si>
    <t>FUJIBRG-HNI-THO-10051</t>
  </si>
  <si>
    <t>FUJIBRG-HNI-THO-11161</t>
  </si>
  <si>
    <t>FUJIBRG-HNI-THO-13061</t>
  </si>
  <si>
    <t>FUJIBRG-HNI-TTI-12561</t>
  </si>
  <si>
    <t>FUJIBRG-HNI-TXN-11181</t>
  </si>
  <si>
    <t>FUJIBRG-HNI-TXN-11191</t>
  </si>
  <si>
    <t>FUJIBRG-HNI-TXN-12031</t>
  </si>
  <si>
    <t>FUJIBRG-HNI-TXN-12231</t>
  </si>
  <si>
    <t>FUJIBRG-HNI-TXN-13041</t>
  </si>
  <si>
    <t>FUJIBRG-HPG-00-10101</t>
  </si>
  <si>
    <t>FUJIBRG-HPG-00-12801</t>
  </si>
  <si>
    <t>FUJIBRG-HYN-00-10061</t>
  </si>
  <si>
    <t>FUJIBRG-HYN-00-10141</t>
  </si>
  <si>
    <t>FUJIBRG-QNH-00-12571</t>
  </si>
  <si>
    <t>brg12581</t>
  </si>
  <si>
    <t>FUJIBRG-VTU-01-12581</t>
  </si>
  <si>
    <t>GDVN-HCM-Q3-83473</t>
  </si>
  <si>
    <t>GMART-HNI-NTL-21974</t>
  </si>
  <si>
    <t>GOOGOO</t>
  </si>
  <si>
    <t>GOOGOO-HCM-TDC-0000</t>
  </si>
  <si>
    <t>GOOGOO1</t>
  </si>
  <si>
    <t>GOOGOO-HCM-TDC-0001</t>
  </si>
  <si>
    <t>GREEN</t>
  </si>
  <si>
    <t>GREEN-HNI-01-0000</t>
  </si>
  <si>
    <t>GREEN-HNI-CGY-0002</t>
  </si>
  <si>
    <t>GREEN-HNI-GLM-0003</t>
  </si>
  <si>
    <t>GREEN-HNI-GLM-0004</t>
  </si>
  <si>
    <t>GREEN-HNI-HMI-0001</t>
  </si>
  <si>
    <t>GREEN-HNI-NTL-0005</t>
  </si>
  <si>
    <t>GRELI</t>
  </si>
  <si>
    <t>GRELI-HCM-Q10-0000</t>
  </si>
  <si>
    <t>greli0001</t>
  </si>
  <si>
    <t>GRELI-HCM-Q10-0001</t>
  </si>
  <si>
    <t>greli0002</t>
  </si>
  <si>
    <t>GRELI-HCM-Q10-0002</t>
  </si>
  <si>
    <t>GS0081</t>
  </si>
  <si>
    <t>GS25-BDG-00-0081</t>
  </si>
  <si>
    <t>GS0089</t>
  </si>
  <si>
    <t>GS25-BDG-00-0089</t>
  </si>
  <si>
    <t>GS0098</t>
  </si>
  <si>
    <t>GS25-BDG-00-0098</t>
  </si>
  <si>
    <t>GS0100</t>
  </si>
  <si>
    <t>GS25-BDG-00-0100</t>
  </si>
  <si>
    <t>GS0102</t>
  </si>
  <si>
    <t>GS25-BDG-00-0102</t>
  </si>
  <si>
    <t>GS0129</t>
  </si>
  <si>
    <t>GS25-BDG-00-0129</t>
  </si>
  <si>
    <t>GS0159</t>
  </si>
  <si>
    <t>GS25-BDG-00-0159</t>
  </si>
  <si>
    <t>GS0160</t>
  </si>
  <si>
    <t>GS25-BDG-00-0160</t>
  </si>
  <si>
    <t>GS0168</t>
  </si>
  <si>
    <t>GS25-BDG-00-0168</t>
  </si>
  <si>
    <t>GS0171</t>
  </si>
  <si>
    <t>GS25-BDG-00-0171</t>
  </si>
  <si>
    <t>GS0176</t>
  </si>
  <si>
    <t>GS25-BDG-00-0176</t>
  </si>
  <si>
    <t>GS0177</t>
  </si>
  <si>
    <t>GS25-BDG-00-0177</t>
  </si>
  <si>
    <t>GS0186</t>
  </si>
  <si>
    <t>GS25-BDG-00-0186</t>
  </si>
  <si>
    <t>GS6101</t>
  </si>
  <si>
    <t>GS25-BDG-00-6101</t>
  </si>
  <si>
    <t>GS6104</t>
  </si>
  <si>
    <t>GS25-BDG-00-6104</t>
  </si>
  <si>
    <t>GS0126</t>
  </si>
  <si>
    <t>GS25-DNI-00-0126</t>
  </si>
  <si>
    <t>GS0136</t>
  </si>
  <si>
    <t>GS25-DNI-00-0136</t>
  </si>
  <si>
    <t>GS0137</t>
  </si>
  <si>
    <t>GS25-DNI-00-0137</t>
  </si>
  <si>
    <t>GS0150</t>
  </si>
  <si>
    <t>GS25-DNI-00-0150</t>
  </si>
  <si>
    <t>GS0153</t>
  </si>
  <si>
    <t>GS25-DNI-00-0153</t>
  </si>
  <si>
    <t>GS0155</t>
  </si>
  <si>
    <t>GS25-DNI-00-0155</t>
  </si>
  <si>
    <t>GS0181</t>
  </si>
  <si>
    <t>GS25-DNI-00-0181</t>
  </si>
  <si>
    <t>GS0182</t>
  </si>
  <si>
    <t>GS25-DNI-00-0182</t>
  </si>
  <si>
    <t>GS6000</t>
  </si>
  <si>
    <t>GS25-DNI-00-6000</t>
  </si>
  <si>
    <t>GS6001</t>
  </si>
  <si>
    <t>GS25-DNI-00-6001</t>
  </si>
  <si>
    <t>GS0005</t>
  </si>
  <si>
    <t>GS25-HCM-BTH-0005</t>
  </si>
  <si>
    <t>GS0017</t>
  </si>
  <si>
    <t>GS25-HCM-BTH-0016</t>
  </si>
  <si>
    <t>GS0019</t>
  </si>
  <si>
    <t>GS25-HCM-BTH-0017</t>
  </si>
  <si>
    <t>GS0043</t>
  </si>
  <si>
    <t>GS25-HCM-BTH-0043</t>
  </si>
  <si>
    <t>GS0048</t>
  </si>
  <si>
    <t>GS25-HCM-BTH-0048</t>
  </si>
  <si>
    <t>GS0052</t>
  </si>
  <si>
    <t>GS25-HCM-BTH-0052</t>
  </si>
  <si>
    <t>GS0059</t>
  </si>
  <si>
    <t>GS25-HCM-BTH-0059</t>
  </si>
  <si>
    <t>GS0060</t>
  </si>
  <si>
    <t>GS25-HCM-BTH-0060</t>
  </si>
  <si>
    <t>GS0069</t>
  </si>
  <si>
    <t>GS25-HCM-BTH-0069</t>
  </si>
  <si>
    <t>GS0075</t>
  </si>
  <si>
    <t>GS25-HCM-BTH-0075</t>
  </si>
  <si>
    <t>GS0092</t>
  </si>
  <si>
    <t>GS25-HCM-BTH-0092</t>
  </si>
  <si>
    <t>GS0156</t>
  </si>
  <si>
    <t>GS25-HCM-BTH-0156</t>
  </si>
  <si>
    <t>GS0170</t>
  </si>
  <si>
    <t>GS25-HCM-BTH-0170</t>
  </si>
  <si>
    <t>GS0095</t>
  </si>
  <si>
    <t>GS25-HCM-BTN-0095</t>
  </si>
  <si>
    <t>GS0106</t>
  </si>
  <si>
    <t>GS25-HCM-BTN-0106</t>
  </si>
  <si>
    <t>GS0111</t>
  </si>
  <si>
    <t>GS25-HCM-BTN-0111</t>
  </si>
  <si>
    <t>GS0121</t>
  </si>
  <si>
    <t>GS25-HCM-BTN-0121</t>
  </si>
  <si>
    <t>GS0163</t>
  </si>
  <si>
    <t>GS25-HCM-BTN-0163</t>
  </si>
  <si>
    <t>GS0090</t>
  </si>
  <si>
    <t>GS25-HCM-GVP-0090</t>
  </si>
  <si>
    <t>GS0103</t>
  </si>
  <si>
    <t>GS25-HCM-GVP-0103</t>
  </si>
  <si>
    <t>GS0125</t>
  </si>
  <si>
    <t>GS25-HCM-GVP-0125</t>
  </si>
  <si>
    <t>GS0142</t>
  </si>
  <si>
    <t>GS25-HCM-GVP-0142</t>
  </si>
  <si>
    <t>GS0161</t>
  </si>
  <si>
    <t>GS25-HCM-GVP-0161</t>
  </si>
  <si>
    <t>GS0006</t>
  </si>
  <si>
    <t>GS25-HCM-HBC-0006</t>
  </si>
  <si>
    <t>GS0032</t>
  </si>
  <si>
    <t>GS25-HCM-HNB-0032</t>
  </si>
  <si>
    <t>GS0051</t>
  </si>
  <si>
    <t>GS25-HCM-HNB-0051</t>
  </si>
  <si>
    <t>GS0139</t>
  </si>
  <si>
    <t>GS25-HCM-HNB-0139</t>
  </si>
  <si>
    <t>GS0015</t>
  </si>
  <si>
    <t>GS25-HCM-PNN-0014</t>
  </si>
  <si>
    <t>GS0022</t>
  </si>
  <si>
    <t>GS25-HCM-PNN-0022</t>
  </si>
  <si>
    <t>GS0027</t>
  </si>
  <si>
    <t>GS25-HCM-PNN-0027</t>
  </si>
  <si>
    <t>GS0096</t>
  </si>
  <si>
    <t>GS25-HCM-PNN-0096</t>
  </si>
  <si>
    <t>GS0195</t>
  </si>
  <si>
    <t>GS25-HCM-PNN-0195</t>
  </si>
  <si>
    <t>GS0004</t>
  </si>
  <si>
    <t>GS25-HCM-Q10-0004</t>
  </si>
  <si>
    <t>GS0001</t>
  </si>
  <si>
    <t>GS25-HCM-Q1-0001</t>
  </si>
  <si>
    <t>GS0002</t>
  </si>
  <si>
    <t>GS25-HCM-Q1-0002</t>
  </si>
  <si>
    <t>GS0021</t>
  </si>
  <si>
    <t>GS25-HCM-Q10-0021</t>
  </si>
  <si>
    <t>GS0053</t>
  </si>
  <si>
    <t>GS25-HCM-Q10-0053</t>
  </si>
  <si>
    <t>GS0065</t>
  </si>
  <si>
    <t>GS25-HCM-Q10-0065</t>
  </si>
  <si>
    <t>GS0011</t>
  </si>
  <si>
    <t>GS25-HCM-Q1-0011</t>
  </si>
  <si>
    <t>GS0158</t>
  </si>
  <si>
    <t>GS25-HCM-Q10-0158</t>
  </si>
  <si>
    <t>GS0025</t>
  </si>
  <si>
    <t>GS25-HCM-Q1-0025</t>
  </si>
  <si>
    <t>GS0028</t>
  </si>
  <si>
    <t>GS25-HCM-Q1-0028</t>
  </si>
  <si>
    <t>GS0041</t>
  </si>
  <si>
    <t>GS25-HCM-Q1-0041</t>
  </si>
  <si>
    <t>GS0061</t>
  </si>
  <si>
    <t>GS25-HCM-Q1-0061</t>
  </si>
  <si>
    <t>GS0063</t>
  </si>
  <si>
    <t>GS25-HCM-Q1-0063</t>
  </si>
  <si>
    <t>GS0064</t>
  </si>
  <si>
    <t>GS25-HCM-Q1-0064</t>
  </si>
  <si>
    <t>GS0066</t>
  </si>
  <si>
    <t>GS25-HCM-Q1-0066</t>
  </si>
  <si>
    <t>GS0068</t>
  </si>
  <si>
    <t>GS25-HCM-Q1-0068</t>
  </si>
  <si>
    <t>GS0071</t>
  </si>
  <si>
    <t>GS25-HCM-Q1-0071</t>
  </si>
  <si>
    <t>GS0076</t>
  </si>
  <si>
    <t>GS25-HCM-Q1-0076</t>
  </si>
  <si>
    <t>GS0077</t>
  </si>
  <si>
    <t>GS25-HCM-Q1-0077</t>
  </si>
  <si>
    <t>GS0083</t>
  </si>
  <si>
    <t>GS25-HCM-Q1-0083</t>
  </si>
  <si>
    <t>GS0085</t>
  </si>
  <si>
    <t>GS25-HCM-Q1-0085</t>
  </si>
  <si>
    <t>GS0187</t>
  </si>
  <si>
    <t>GS25-HCM-Q1-0187</t>
  </si>
  <si>
    <t>GS0190</t>
  </si>
  <si>
    <t>GS25-HCM-Q1-0190</t>
  </si>
  <si>
    <t>GS0192</t>
  </si>
  <si>
    <t>GS25-HCM-Q1-0192</t>
  </si>
  <si>
    <t>GS0084</t>
  </si>
  <si>
    <t>GS25-HCM-Q12-0084</t>
  </si>
  <si>
    <t>GS0140</t>
  </si>
  <si>
    <t>GS25-HCM-Q12-0140</t>
  </si>
  <si>
    <t>GS0154</t>
  </si>
  <si>
    <t>GS25-HCM-Q12-0154</t>
  </si>
  <si>
    <t>GS0157</t>
  </si>
  <si>
    <t>GS25-HCM-Q12-0157</t>
  </si>
  <si>
    <t>GS25-HCM-Q1-58576</t>
  </si>
  <si>
    <t>GS0020</t>
  </si>
  <si>
    <t>GS25-HCM-Q2-0020</t>
  </si>
  <si>
    <t>GS0031</t>
  </si>
  <si>
    <t>GS25-HCM-Q2-0031</t>
  </si>
  <si>
    <t>GS0033</t>
  </si>
  <si>
    <t>GS25-HCM-Q2-0033</t>
  </si>
  <si>
    <t>GS0034</t>
  </si>
  <si>
    <t>GS25-HCM-Q2-0034</t>
  </si>
  <si>
    <t>GS0049</t>
  </si>
  <si>
    <t>GS25-HCM-Q2-0049</t>
  </si>
  <si>
    <t>GS0062</t>
  </si>
  <si>
    <t>GS25-HCM-Q2-0062</t>
  </si>
  <si>
    <t>GS0101</t>
  </si>
  <si>
    <t>GS25-HCM-Q2-0101</t>
  </si>
  <si>
    <t>GS0117</t>
  </si>
  <si>
    <t>GS25-HCM-Q2-0117</t>
  </si>
  <si>
    <t>GS0164</t>
  </si>
  <si>
    <t>GS25-HCM-Q2-0164</t>
  </si>
  <si>
    <t>GS0184</t>
  </si>
  <si>
    <t>GS25-HCM-Q2-0184</t>
  </si>
  <si>
    <t>GS0003</t>
  </si>
  <si>
    <t>GS25-HCM-Q3-0003</t>
  </si>
  <si>
    <t>GS0050</t>
  </si>
  <si>
    <t>GS25-HCM-Q3-0050</t>
  </si>
  <si>
    <t>GS0056</t>
  </si>
  <si>
    <t>GS25-HCM-Q3-0056</t>
  </si>
  <si>
    <t>GS0024</t>
  </si>
  <si>
    <t>GS25-HCM-Q4-0024</t>
  </si>
  <si>
    <t>GS0042</t>
  </si>
  <si>
    <t>GS25-HCM-Q4-0042</t>
  </si>
  <si>
    <t>GS0067</t>
  </si>
  <si>
    <t>GS25-HCM-Q4-0067</t>
  </si>
  <si>
    <t>GS0094</t>
  </si>
  <si>
    <t>GS25-HCM-Q4-0094</t>
  </si>
  <si>
    <t>GS0229</t>
  </si>
  <si>
    <t>GS25-HCM-Q4-0229</t>
  </si>
  <si>
    <t>GS0012</t>
  </si>
  <si>
    <t>GS25-HCM-Q5-0012</t>
  </si>
  <si>
    <t>GS0026</t>
  </si>
  <si>
    <t>GS25-HCM-Q5-0026</t>
  </si>
  <si>
    <t>GS0093</t>
  </si>
  <si>
    <t>GS25-HCM-Q5-0093</t>
  </si>
  <si>
    <t>GS0172</t>
  </si>
  <si>
    <t>GS25-HCM-Q5-0172</t>
  </si>
  <si>
    <t>GS0086</t>
  </si>
  <si>
    <t>GS25-HCM-Q6-0086</t>
  </si>
  <si>
    <t>GS0099</t>
  </si>
  <si>
    <t>GS25-HCM-Q6-0099</t>
  </si>
  <si>
    <t>GS0145</t>
  </si>
  <si>
    <t>GS25-HCM-Q6-0145</t>
  </si>
  <si>
    <t>GS0152</t>
  </si>
  <si>
    <t>GS25-HCM-Q6-0152</t>
  </si>
  <si>
    <t>GS0007</t>
  </si>
  <si>
    <t>GS25-HCM-Q7-0007</t>
  </si>
  <si>
    <t>GS0008</t>
  </si>
  <si>
    <t>GS25-HCM-Q7-0008</t>
  </si>
  <si>
    <t>GS0037</t>
  </si>
  <si>
    <t>GS25-HCM-Q7-0037</t>
  </si>
  <si>
    <t>GS0054</t>
  </si>
  <si>
    <t>GS25-HCM-Q7-0054</t>
  </si>
  <si>
    <t>GS0074</t>
  </si>
  <si>
    <t>GS25-HCM-Q7-0074</t>
  </si>
  <si>
    <t>GS0079</t>
  </si>
  <si>
    <t>GS25-HCM-Q7-0079</t>
  </si>
  <si>
    <t>GS0127</t>
  </si>
  <si>
    <t>GS25-HCM-Q7-0127</t>
  </si>
  <si>
    <t>GS0131</t>
  </si>
  <si>
    <t>GS25-HCM-Q7-0131</t>
  </si>
  <si>
    <t>GS0009</t>
  </si>
  <si>
    <t>GS25-HCM-Q8-0009</t>
  </si>
  <si>
    <t>GS0038</t>
  </si>
  <si>
    <t>GS25-HCM-Q8-0038</t>
  </si>
  <si>
    <t>GS0045</t>
  </si>
  <si>
    <t>GS25-HCM-Q8-0045</t>
  </si>
  <si>
    <t>GS0088</t>
  </si>
  <si>
    <t>GS25-HCM-Q9-0088</t>
  </si>
  <si>
    <t>GS0091</t>
  </si>
  <si>
    <t>GS25-HCM-Q9-0091</t>
  </si>
  <si>
    <t>GS0097</t>
  </si>
  <si>
    <t>GS25-HCM-Q9-0097</t>
  </si>
  <si>
    <t>GS0104</t>
  </si>
  <si>
    <t>GS25-HCM-Q9-0104</t>
  </si>
  <si>
    <t>GS0112</t>
  </si>
  <si>
    <t>GS25-HCM-Q9-0112</t>
  </si>
  <si>
    <t>GS0113</t>
  </si>
  <si>
    <t>GS25-HCM-Q9-0113</t>
  </si>
  <si>
    <t>GS0115</t>
  </si>
  <si>
    <t>GS25-HCM-Q9-0115</t>
  </si>
  <si>
    <t>GS0116</t>
  </si>
  <si>
    <t>GS25-HCM-Q9-0116</t>
  </si>
  <si>
    <t>GS0119</t>
  </si>
  <si>
    <t>GS25-HCM-Q9-0119</t>
  </si>
  <si>
    <t>GS0120</t>
  </si>
  <si>
    <t>GS25-HCM-Q9-0120</t>
  </si>
  <si>
    <t>GS0128</t>
  </si>
  <si>
    <t>GS25-HCM-Q9-0128</t>
  </si>
  <si>
    <t>GS0130</t>
  </si>
  <si>
    <t>GS25-HCM-Q9-0130</t>
  </si>
  <si>
    <t>GS0132</t>
  </si>
  <si>
    <t>GS25-HCM-Q9-0132</t>
  </si>
  <si>
    <t>GS0138</t>
  </si>
  <si>
    <t>GS25-HCM-Q9-0138</t>
  </si>
  <si>
    <t>GS0141</t>
  </si>
  <si>
    <t>GS25-HCM-Q9-0141</t>
  </si>
  <si>
    <t>GS0144</t>
  </si>
  <si>
    <t>GS25-HCM-Q9-0144</t>
  </si>
  <si>
    <t>GS0146</t>
  </si>
  <si>
    <t>GS25-HCM-Q9-0146</t>
  </si>
  <si>
    <t>GS0014</t>
  </si>
  <si>
    <t>GS25-HCM-TBH-0013</t>
  </si>
  <si>
    <t>GS0030</t>
  </si>
  <si>
    <t>GS25-HCM-TBH-0030</t>
  </si>
  <si>
    <t>GS0036</t>
  </si>
  <si>
    <t>GS25-HCM-TBH-0036</t>
  </si>
  <si>
    <t>GS0039</t>
  </si>
  <si>
    <t>GS25-HCM-TBH-0039</t>
  </si>
  <si>
    <t>GS0072</t>
  </si>
  <si>
    <t>GS25-HCM-TBH-0072</t>
  </si>
  <si>
    <t>GS0143</t>
  </si>
  <si>
    <t>GS25-HCM-TBH-0143</t>
  </si>
  <si>
    <t>GS0149</t>
  </si>
  <si>
    <t>GS25-HCM-TBH-0149</t>
  </si>
  <si>
    <t>GS0166</t>
  </si>
  <si>
    <t>GS25-HCM-TBH-0166</t>
  </si>
  <si>
    <t>GS0040</t>
  </si>
  <si>
    <t>GS25-HCM-TDC-0040</t>
  </si>
  <si>
    <t>GS0082</t>
  </si>
  <si>
    <t>GS25-HCM-TDC-0082</t>
  </si>
  <si>
    <t>GS0151</t>
  </si>
  <si>
    <t>GS25-HCM-TDC-0151</t>
  </si>
  <si>
    <t>GS0162</t>
  </si>
  <si>
    <t>GS25-HCM-TDC-0162</t>
  </si>
  <si>
    <t>GS0180</t>
  </si>
  <si>
    <t>GS25-HCM-TDC-0180</t>
  </si>
  <si>
    <t>GS0193</t>
  </si>
  <si>
    <t>GS25-HCM-TDC-0193</t>
  </si>
  <si>
    <t>GS0232</t>
  </si>
  <si>
    <t>GS25-HCM-TDC-0232</t>
  </si>
  <si>
    <t>GS0016</t>
  </si>
  <si>
    <t>GS25-HCM-TPU-0015</t>
  </si>
  <si>
    <t>GS0070</t>
  </si>
  <si>
    <t>GS25-HCM-TPU-0070</t>
  </si>
  <si>
    <t>GS0087</t>
  </si>
  <si>
    <t>GS25-HCM-TPU-0087</t>
  </si>
  <si>
    <t>GS0105</t>
  </si>
  <si>
    <t>GS25-HCM-TPU-0105</t>
  </si>
  <si>
    <t>GS0147</t>
  </si>
  <si>
    <t>GS25-HCM-TPU-0147</t>
  </si>
  <si>
    <t>GS0165</t>
  </si>
  <si>
    <t>GS25-HCM-TPU-0165</t>
  </si>
  <si>
    <t>GS0167</t>
  </si>
  <si>
    <t>GS25-HCM-TPU-0167</t>
  </si>
  <si>
    <t>GS25-HNI-BDH-HN005</t>
  </si>
  <si>
    <t>GS25-HNI-BDH-HN017</t>
  </si>
  <si>
    <t>GS25-HNI-BTL-HN033</t>
  </si>
  <si>
    <t>GS25-HNI-CGY-58576-003</t>
  </si>
  <si>
    <t>GS25-HNI-CGY-HN001</t>
  </si>
  <si>
    <t>GS25-HNI-CGY-HN006</t>
  </si>
  <si>
    <t>GS25-HNI-CGY-HN007</t>
  </si>
  <si>
    <t>GS25-HNI-CGY-HN013</t>
  </si>
  <si>
    <t>GS25-HNI-CGY-HN028</t>
  </si>
  <si>
    <t>GS25-HNI-CGY-HN031</t>
  </si>
  <si>
    <t>GS25-HNI-CGY-HN036</t>
  </si>
  <si>
    <t>GS25-HNI-DDA-HN002</t>
  </si>
  <si>
    <t>GS25-HNI-DDA-HN012</t>
  </si>
  <si>
    <t>GS25-HNI-DDA-HN019</t>
  </si>
  <si>
    <t>GS25-HNI-DDA-HN030</t>
  </si>
  <si>
    <t>GS25-HNI-GLM-HN026</t>
  </si>
  <si>
    <t>GS25-HNI-HDG-HN011</t>
  </si>
  <si>
    <t>GS25-HNI-HDG-HN021</t>
  </si>
  <si>
    <t>GS25-HNI-HDG-HN022</t>
  </si>
  <si>
    <t>GS25-HNI-HDG-HN023</t>
  </si>
  <si>
    <t>GS25-HNI-HDG-HN027</t>
  </si>
  <si>
    <t>GS25-HNI-HDG-HN034</t>
  </si>
  <si>
    <t>GS25-HNI-HKM-HN003</t>
  </si>
  <si>
    <t>GS25-HNI-HKM-HN004</t>
  </si>
  <si>
    <t>GS25-HNI-HKM-HN008</t>
  </si>
  <si>
    <t>GS25 -HNI-HN0480</t>
  </si>
  <si>
    <t>GS25-HNI-HKM-HN0480</t>
  </si>
  <si>
    <t>GS25-HNI-HMI-HN014</t>
  </si>
  <si>
    <t>GS25-HNI-HMI-HN015</t>
  </si>
  <si>
    <t>GS25-HNI-HMI-HN018</t>
  </si>
  <si>
    <t>GS25-HNI-LBN-HN010</t>
  </si>
  <si>
    <t>GS25-HNI-LBN-HN025</t>
  </si>
  <si>
    <t>GS25-HNI-NTL-HN020</t>
  </si>
  <si>
    <t>GS25-HNI-NTL-HN029</t>
  </si>
  <si>
    <t>GS25-HNI-TXN-HN009</t>
  </si>
  <si>
    <t>GS25-HNI-TXN-HN016</t>
  </si>
  <si>
    <t>GS25-HNI-TXN-HN024</t>
  </si>
  <si>
    <t>GS25-HNI-TXN-HN032</t>
  </si>
  <si>
    <t>GS25-HNI-TXN-HN035</t>
  </si>
  <si>
    <t>GS25-HN037</t>
  </si>
  <si>
    <t>GS25-HNI-TXN-HN037</t>
  </si>
  <si>
    <t>GS25-HN038</t>
  </si>
  <si>
    <t>GS25-HNI-TXN-HN038</t>
  </si>
  <si>
    <t>GS0010</t>
  </si>
  <si>
    <t>GS25-LAN-00-0010</t>
  </si>
  <si>
    <t>GTGT-HNI-HBT-0001</t>
  </si>
  <si>
    <t>GTGT-HNI-NTL-09089</t>
  </si>
  <si>
    <t>GTGT-HNI-TXN-0002</t>
  </si>
  <si>
    <t>HAPPYMART-HNI-HDG-0001</t>
  </si>
  <si>
    <t>HAPPYMART-HNI-HDG-0002</t>
  </si>
  <si>
    <t>HAPPYMART-HNI-HDG-0003</t>
  </si>
  <si>
    <t>HAPPYMART-HNI-HDG-0004</t>
  </si>
  <si>
    <t>HAPPYMART-HNI-HDG-6156</t>
  </si>
  <si>
    <t>THMART</t>
  </si>
  <si>
    <t>HKD-BDG-00-THMART</t>
  </si>
  <si>
    <t>HKD-BGG-00-PDM34834</t>
  </si>
  <si>
    <t>KL00167-BGG-00-BN</t>
  </si>
  <si>
    <t>HKD-BGG-00-DINHMANH</t>
  </si>
  <si>
    <t>KL00171</t>
  </si>
  <si>
    <t>HKD-HCM-BTH-00171</t>
  </si>
  <si>
    <t>KL00010</t>
  </si>
  <si>
    <t>HKD-HCM-BTN-00010</t>
  </si>
  <si>
    <t>KL00135</t>
  </si>
  <si>
    <t>HKD-HCM-Q12-00135</t>
  </si>
  <si>
    <t>EVERYDAY</t>
  </si>
  <si>
    <t>HKD-HCM-Q1-ESMEE</t>
  </si>
  <si>
    <t>KL00168</t>
  </si>
  <si>
    <t>HKD-HCM-Q1-MINIMART</t>
  </si>
  <si>
    <t>KL00011</t>
  </si>
  <si>
    <t>HKD-HCM-Q7-00011</t>
  </si>
  <si>
    <t>NGOCMAI</t>
  </si>
  <si>
    <t>HKD-HCM-Q9-NGOCMAI</t>
  </si>
  <si>
    <t>MOCTRA</t>
  </si>
  <si>
    <t>HKD-HCM-TPU-MOCTRA</t>
  </si>
  <si>
    <t>HKD-HNI-BDH-00014</t>
  </si>
  <si>
    <t>HKD-HNI-BDH-00015</t>
  </si>
  <si>
    <t>HKD-HNI-DDA-00163</t>
  </si>
  <si>
    <t>HKDPH-HNI-BDH-1055</t>
  </si>
  <si>
    <t>HKD-HNI-GLM-01055</t>
  </si>
  <si>
    <t>HKD-HNI-GLM-09372</t>
  </si>
  <si>
    <t>HKD-HNI-GLM-HMART-001</t>
  </si>
  <si>
    <t>HKD-HNI-GLM-HMART-003</t>
  </si>
  <si>
    <t>THANHVAN</t>
  </si>
  <si>
    <t>HKD-HPG-01-THIENDAT</t>
  </si>
  <si>
    <t>HOLDINGS</t>
  </si>
  <si>
    <t>HSH</t>
  </si>
  <si>
    <t>HSH-HNI-NTL-67792</t>
  </si>
  <si>
    <t>HTL-HNI-CGY-0004</t>
  </si>
  <si>
    <t>HTL-HNI-MLH-39063</t>
  </si>
  <si>
    <t>HTL-HNI-NTL-0001</t>
  </si>
  <si>
    <t>HTL-HNI-NTL-0002</t>
  </si>
  <si>
    <t>HTL-HNI-NTL-0003</t>
  </si>
  <si>
    <t>HUYHUNG-BNH-01-001</t>
  </si>
  <si>
    <t>HUYHUNG-BNH-01-002</t>
  </si>
  <si>
    <t>HUYHUNG-BNH-01-67930</t>
  </si>
  <si>
    <t>HuyLam-HCM-BTH-01</t>
  </si>
  <si>
    <t>KA001</t>
  </si>
  <si>
    <t>KA-HCM-Q2-001</t>
  </si>
  <si>
    <t>KA002</t>
  </si>
  <si>
    <t>KA-HCM-Q2-002</t>
  </si>
  <si>
    <t>KA-HCM-Q2-45160</t>
  </si>
  <si>
    <t>Kai Mart-BNH-01-0000</t>
  </si>
  <si>
    <t>Kai Mart-080</t>
  </si>
  <si>
    <t>Kai Mart-HNI-GLM-080</t>
  </si>
  <si>
    <t>Kai Mart-107</t>
  </si>
  <si>
    <t>Kai Mart-HNI-GLM-107</t>
  </si>
  <si>
    <t>Kai Mart-126</t>
  </si>
  <si>
    <t>Kai Mart-HNI-GLM-126</t>
  </si>
  <si>
    <t>Kai Mart-141</t>
  </si>
  <si>
    <t>Kai Mart-HNI-GLM-141</t>
  </si>
  <si>
    <t>Kai Mart-154</t>
  </si>
  <si>
    <t>Kai Mart-HNI-GLM-154</t>
  </si>
  <si>
    <t>Kai Mart-179</t>
  </si>
  <si>
    <t>Kai Mart-HNI-GLM-179</t>
  </si>
  <si>
    <t>Kai Mart-180Mia</t>
  </si>
  <si>
    <t>Kai Mart-HNI-GLM-180Mia</t>
  </si>
  <si>
    <t>Kai Mart-078</t>
  </si>
  <si>
    <t>Kai Mart-HNI-LBN-078</t>
  </si>
  <si>
    <t>Kai Mart-079</t>
  </si>
  <si>
    <t>Kai Mart-HNI-LBN-079</t>
  </si>
  <si>
    <t>Kai Mart-098</t>
  </si>
  <si>
    <t>Kai Mart-HNI-LBN-098</t>
  </si>
  <si>
    <t>Kai Mart-101</t>
  </si>
  <si>
    <t>Kai Mart-HNI-LBN-101</t>
  </si>
  <si>
    <t>Kai Mart-140</t>
  </si>
  <si>
    <t>Kai Mart-HNI-LBN-140</t>
  </si>
  <si>
    <t>Kai Mart-146</t>
  </si>
  <si>
    <t>Kai Mart-HNI-LBN-146</t>
  </si>
  <si>
    <t>Kai Mart-147</t>
  </si>
  <si>
    <t>Kai Mart-HNI-LBN-147</t>
  </si>
  <si>
    <t>Kai Mart-151</t>
  </si>
  <si>
    <t>Kai Mart-HNI-LBN-151</t>
  </si>
  <si>
    <t>Kai Mart-195</t>
  </si>
  <si>
    <t>Kai Mart-HNI-LBN-195</t>
  </si>
  <si>
    <t>KF-HCM-Q7-03198</t>
  </si>
  <si>
    <t>KF0001</t>
  </si>
  <si>
    <t>KF-HCM-Q7-F0001</t>
  </si>
  <si>
    <t>KHAISAN</t>
  </si>
  <si>
    <t>KHAISAN-HCM-BTH-0000</t>
  </si>
  <si>
    <t>khaisan0001</t>
  </si>
  <si>
    <t>KHAISAN-HCM-PNN-0001</t>
  </si>
  <si>
    <t>khaisan0003</t>
  </si>
  <si>
    <t>KHAISAN-HCM-Q2-0003</t>
  </si>
  <si>
    <t>khaisan0006</t>
  </si>
  <si>
    <t>KHAISAN-HCM-Q7-0006</t>
  </si>
  <si>
    <t>khaisan0008</t>
  </si>
  <si>
    <t>KHAISAN-HCM-Q7-0008</t>
  </si>
  <si>
    <t>khaisan0005</t>
  </si>
  <si>
    <t>KHAISAN-HCM-Q9-0005</t>
  </si>
  <si>
    <t>khaisan0004</t>
  </si>
  <si>
    <t>KHAISAN-HCM-TDC-0004</t>
  </si>
  <si>
    <t>khaisan0007</t>
  </si>
  <si>
    <t>KHAISAN-HCM-TDC-0007</t>
  </si>
  <si>
    <t>khaisan0002</t>
  </si>
  <si>
    <t>KHAISAN-HCM-TPU-0002</t>
  </si>
  <si>
    <t>KL</t>
  </si>
  <si>
    <t>KL-000-00-0000</t>
  </si>
  <si>
    <t>PHUNGLINHNT</t>
  </si>
  <si>
    <t>KL4-KHA-00-PHUNGLINHNT</t>
  </si>
  <si>
    <t>LONGBEACH-AGG-01-7755</t>
  </si>
  <si>
    <t>KL-AGG-01-LONGBEACH</t>
  </si>
  <si>
    <t>KL-BDG-00-KJH</t>
  </si>
  <si>
    <t>THFOOD</t>
  </si>
  <si>
    <t>KL-BDG-00-THFOOD</t>
  </si>
  <si>
    <t>KL-BGG-01-00167</t>
  </si>
  <si>
    <t>KL-BNH-00-KINHDONG</t>
  </si>
  <si>
    <t>KL-BNH-01-00106</t>
  </si>
  <si>
    <t>KL00134</t>
  </si>
  <si>
    <t>KL-BTN-00-00134</t>
  </si>
  <si>
    <t>KL-DNG-00-GIATRAN</t>
  </si>
  <si>
    <t>KL-DNG-00-INTIMEX</t>
  </si>
  <si>
    <t>HOANGDUC</t>
  </si>
  <si>
    <t>KL-DNI-00-HOANGDUC</t>
  </si>
  <si>
    <t>NHUTRANNGOC</t>
  </si>
  <si>
    <t>KL-DNI-00-TRANNGOC</t>
  </si>
  <si>
    <t>CHOICEPROTECH</t>
  </si>
  <si>
    <t>KL-DNI-01-PROTECH</t>
  </si>
  <si>
    <t>KL00002</t>
  </si>
  <si>
    <t>KL-GLI-00-00002</t>
  </si>
  <si>
    <t>KL.SG</t>
  </si>
  <si>
    <t>KL-HCM-00-0000</t>
  </si>
  <si>
    <t>KL00004</t>
  </si>
  <si>
    <t>KL-HCM-BCU-00004</t>
  </si>
  <si>
    <t>KL00007</t>
  </si>
  <si>
    <t>KL-HCM-BCU-00007</t>
  </si>
  <si>
    <t>HOMEMART</t>
  </si>
  <si>
    <t>KL-HCM-BCU-HOMEMART</t>
  </si>
  <si>
    <t>KL-HCM-BCU-REALFMART</t>
  </si>
  <si>
    <t>SGMART</t>
  </si>
  <si>
    <t>KL-HCM-BCU-SGMART</t>
  </si>
  <si>
    <t>TOANTHANG</t>
  </si>
  <si>
    <t>KL-HCM-BCU-TOANTHANG</t>
  </si>
  <si>
    <t>KL00003</t>
  </si>
  <si>
    <t>KL-HCM-BTH-00003</t>
  </si>
  <si>
    <t>TPVBT</t>
  </si>
  <si>
    <t>KL-HCM-BTH-2-TPVBT</t>
  </si>
  <si>
    <t>KL-HCM-BTH-FARMSHOP</t>
  </si>
  <si>
    <t>TELIO-001</t>
  </si>
  <si>
    <t>KL-HCM-BTH-TELIO-001</t>
  </si>
  <si>
    <t>KL00001</t>
  </si>
  <si>
    <t>KL-HCM-BTN-00001</t>
  </si>
  <si>
    <t>KL00009</t>
  </si>
  <si>
    <t>KL-HCM-BTN-00009</t>
  </si>
  <si>
    <t>MEATWORLD</t>
  </si>
  <si>
    <t>KL-HCM-GVP-MEATWORLD</t>
  </si>
  <si>
    <t>NHIEULOC</t>
  </si>
  <si>
    <t>KL-HCM-GVP-NHIEULOC</t>
  </si>
  <si>
    <t>TPVPVT</t>
  </si>
  <si>
    <t>KL-HCM-GVP-TPVPVT</t>
  </si>
  <si>
    <t>CONGVANG-001</t>
  </si>
  <si>
    <t>KL-HCM-HBC-CONGVANG-001</t>
  </si>
  <si>
    <t>KL00145</t>
  </si>
  <si>
    <t>KL-HCM-HNB-00145</t>
  </si>
  <si>
    <t>KL00022</t>
  </si>
  <si>
    <t>KL-HCM-PNN-00022</t>
  </si>
  <si>
    <t>MARONE</t>
  </si>
  <si>
    <t>KL-HCM-Q10-MARONE</t>
  </si>
  <si>
    <t>MARTHREE</t>
  </si>
  <si>
    <t>KL-HCM-Q10-MARTHREE</t>
  </si>
  <si>
    <t>MARTWO</t>
  </si>
  <si>
    <t>KL-HCM-Q10-MARTWO</t>
  </si>
  <si>
    <t>VANTAITHAITHIEN</t>
  </si>
  <si>
    <t>KL-HCM-Q10-THAITHIEN</t>
  </si>
  <si>
    <t>TPVNTP</t>
  </si>
  <si>
    <t>KL-HCM-Q10-TPVNTP</t>
  </si>
  <si>
    <t>EMCF-676</t>
  </si>
  <si>
    <t>KL-HCM-Q11-EMCF</t>
  </si>
  <si>
    <t>EPCOSTORE</t>
  </si>
  <si>
    <t>KL-HCM-Q11-EPCO</t>
  </si>
  <si>
    <t>TPVLDH</t>
  </si>
  <si>
    <t>KL-HCM-Q11-TPVLDH</t>
  </si>
  <si>
    <t>TRUNGTUYEN</t>
  </si>
  <si>
    <t>KL-HCM-Q12-TRUNGTUYEN</t>
  </si>
  <si>
    <t>CC</t>
  </si>
  <si>
    <t>KL-HCM-Q1-CC</t>
  </si>
  <si>
    <t>CONGDOAN</t>
  </si>
  <si>
    <t>KL-HCM-Q1-CONGDOAN</t>
  </si>
  <si>
    <t>KH00001</t>
  </si>
  <si>
    <t>KL-HCM-Q1-EWB</t>
  </si>
  <si>
    <t>FANSIPAN</t>
  </si>
  <si>
    <t>KL-HCM-Q1-FANSIPAN</t>
  </si>
  <si>
    <t>GETRAMARKET</t>
  </si>
  <si>
    <t>KL-HCM-Q1-GETRA</t>
  </si>
  <si>
    <t>HUNGDUNG</t>
  </si>
  <si>
    <t>KL-HCM-Q1-HUNGDUNG</t>
  </si>
  <si>
    <t>KL-HCM-Q1-MDBD</t>
  </si>
  <si>
    <t>MEKONGGOURMET</t>
  </si>
  <si>
    <t>KL-HCM-Q1-MKGOURMET</t>
  </si>
  <si>
    <t>NGONMOINGAY</t>
  </si>
  <si>
    <t>KL-HCM-Q1-NGONMN</t>
  </si>
  <si>
    <t>PIL</t>
  </si>
  <si>
    <t>KL-HCM-Q1-PIL</t>
  </si>
  <si>
    <t>RECESS</t>
  </si>
  <si>
    <t>KL-HCM-Q1-RECESS</t>
  </si>
  <si>
    <t>SONGTRA</t>
  </si>
  <si>
    <t>KL-HCM-Q1-SONGTRA</t>
  </si>
  <si>
    <t>TPVTKD</t>
  </si>
  <si>
    <t>KL-HCM-Q1-TPVTKD</t>
  </si>
  <si>
    <t>USMART</t>
  </si>
  <si>
    <t>KL-HCM-Q1-USMART</t>
  </si>
  <si>
    <t>HASHTAGECOS</t>
  </si>
  <si>
    <t>KL-HCM-Q2-HASHTAGE</t>
  </si>
  <si>
    <t>NUHOANG</t>
  </si>
  <si>
    <t>KL-HCM-Q2-NUHOANG</t>
  </si>
  <si>
    <t>NGOITRUONGEM</t>
  </si>
  <si>
    <t>KL-HCM-Q2-TRUONGEM</t>
  </si>
  <si>
    <t>CHIDIEM-Q4</t>
  </si>
  <si>
    <t>KL-HCM-Q3-CHIDIEM</t>
  </si>
  <si>
    <t>SIEUVIET</t>
  </si>
  <si>
    <t>KL-HCM-Q3-SIEUVIET</t>
  </si>
  <si>
    <t>TPVCT</t>
  </si>
  <si>
    <t>KL-HCM-Q3-TPVCT</t>
  </si>
  <si>
    <t>VINHTHAI</t>
  </si>
  <si>
    <t>KL-HCM-Q3-VINHTHAI</t>
  </si>
  <si>
    <t>VANTAIBACHVIET</t>
  </si>
  <si>
    <t>KL-HCM-Q4-BACHVIET</t>
  </si>
  <si>
    <t>KL-HCM-Q4-JMART</t>
  </si>
  <si>
    <t>MOCHUONG</t>
  </si>
  <si>
    <t>KL-HCM-Q4-MOCHUONG</t>
  </si>
  <si>
    <t>TTTMCHOLIMEX</t>
  </si>
  <si>
    <t>KL-HCM-Q5-TTTMCHOLIMEX</t>
  </si>
  <si>
    <t>KL00005</t>
  </si>
  <si>
    <t>KL-HCM-Q6-00005</t>
  </si>
  <si>
    <t>KL00047</t>
  </si>
  <si>
    <t>KL-HCM-Q7-00047</t>
  </si>
  <si>
    <t>HUONGBAC</t>
  </si>
  <si>
    <t>KL-HCM-Q7-HUONGBAC</t>
  </si>
  <si>
    <t>KHAIVY</t>
  </si>
  <si>
    <t>KL-HCM-Q7-KHAIVY</t>
  </si>
  <si>
    <t>MAYSSTORE</t>
  </si>
  <si>
    <t>KL-HCM-Q7-MAYSSTORE</t>
  </si>
  <si>
    <t>GIABINH</t>
  </si>
  <si>
    <t>KL-HCM-Q9-GIABINH</t>
  </si>
  <si>
    <t>GIAHAN</t>
  </si>
  <si>
    <t>KL-HCM-Q9-GIAHAN</t>
  </si>
  <si>
    <t>HUNGTHINH</t>
  </si>
  <si>
    <t>KL-HCM-Q9-HUNGTHINH</t>
  </si>
  <si>
    <t>NGUYENCUU</t>
  </si>
  <si>
    <t>KL-HCM-Q9-NGUYENCUU</t>
  </si>
  <si>
    <t>TROPIA-HCM-Q9</t>
  </si>
  <si>
    <t>KL-HCM-Q9-TROPIA</t>
  </si>
  <si>
    <t>KL00013</t>
  </si>
  <si>
    <t>KL-HCM-TBH-00013</t>
  </si>
  <si>
    <t>KL00024</t>
  </si>
  <si>
    <t>KL-HCM-TBH-00024</t>
  </si>
  <si>
    <t>KL-HCM-TBH-MINHPHUOC</t>
  </si>
  <si>
    <t>NGOISAOLON</t>
  </si>
  <si>
    <t>KL-HCM-TBH-NGOISAO</t>
  </si>
  <si>
    <t>TPTHUCPHAM</t>
  </si>
  <si>
    <t>KL-HCM-TBH-TPTHUCPHAM</t>
  </si>
  <si>
    <t>TPVLVS</t>
  </si>
  <si>
    <t>KL-HCM-TBH-TPVLVS</t>
  </si>
  <si>
    <t>KL00019</t>
  </si>
  <si>
    <t>KL-HCM-TDC-00019</t>
  </si>
  <si>
    <t>KL00046</t>
  </si>
  <si>
    <t>KL-HCM-TDC-00046</t>
  </si>
  <si>
    <t>KL00191</t>
  </si>
  <si>
    <t>KL-HCM-TDC-00191</t>
  </si>
  <si>
    <t>TINTIN</t>
  </si>
  <si>
    <t>KL-HCM-TDC-TINTIN</t>
  </si>
  <si>
    <t>TPVTVD</t>
  </si>
  <si>
    <t>KL-HCM-TDC-TPVTVD</t>
  </si>
  <si>
    <t>KL-HCM-TDC-VANCUONG</t>
  </si>
  <si>
    <t>KL00006</t>
  </si>
  <si>
    <t>KL-HCM-TPU-00006</t>
  </si>
  <si>
    <t>TANMAP</t>
  </si>
  <si>
    <t>KL-HCM-TPU-TANMAP</t>
  </si>
  <si>
    <t>KL.HD</t>
  </si>
  <si>
    <t>KLHD-000-00-0000</t>
  </si>
  <si>
    <t>KL-HDG-01-HN005</t>
  </si>
  <si>
    <t>KL-HDG-01-MASCOT</t>
  </si>
  <si>
    <t>KL-HNI-00-CHIHAU</t>
  </si>
  <si>
    <t>KL-HNI-01-0000</t>
  </si>
  <si>
    <t>KL-HNI-BDH-00054</t>
  </si>
  <si>
    <t>KL-HNI-BDH-00059</t>
  </si>
  <si>
    <t>KL-HNI-BDH-00156</t>
  </si>
  <si>
    <t>KL-HNI-BDH-00196</t>
  </si>
  <si>
    <t>KL-HNI-BDH-STARMART</t>
  </si>
  <si>
    <t>KL-HNI-BTL-00016</t>
  </si>
  <si>
    <t>KL-HNI-BTL-00020</t>
  </si>
  <si>
    <t>KL-HNI-BTL-00032</t>
  </si>
  <si>
    <t>KL-HNI-BTL-00034</t>
  </si>
  <si>
    <t>KL-HNI-BTL-00051</t>
  </si>
  <si>
    <t>KL-HNI-BTL-00058</t>
  </si>
  <si>
    <t>KL-HNI-BTL-00071</t>
  </si>
  <si>
    <t>KL-HNI-BTL-00099</t>
  </si>
  <si>
    <t>KL-HNI-BTL-00100</t>
  </si>
  <si>
    <t>KL-HNI-BTL-00159</t>
  </si>
  <si>
    <t>KL-HNI-BTL-HADA</t>
  </si>
  <si>
    <t>KL-HNI-CGY-00037</t>
  </si>
  <si>
    <t>KL-HNI-CGY-00038</t>
  </si>
  <si>
    <t>KL-HNI-CGY-00041</t>
  </si>
  <si>
    <t>KL-HNI-CGY-00048</t>
  </si>
  <si>
    <t>KL-HNI-CGY-00049</t>
  </si>
  <si>
    <t>KL-HNI-CGY-00069</t>
  </si>
  <si>
    <t>KL-HNI-CGY-00070</t>
  </si>
  <si>
    <t>KL-HNI-CGY-00083</t>
  </si>
  <si>
    <t>KL-HNI-CGY-00121</t>
  </si>
  <si>
    <t>KL-HNI-CGY-00157</t>
  </si>
  <si>
    <t>KL-HNI-CGY-00158</t>
  </si>
  <si>
    <t>KL-HNI-CGY-HADANG01</t>
  </si>
  <si>
    <t>KL-HNI-CGY-SMARTGAP</t>
  </si>
  <si>
    <t>KL-HNI-CMY-NNHD</t>
  </si>
  <si>
    <t>KL-HNI-DAH-00127</t>
  </si>
  <si>
    <t>KL-HNI-DAH-00136</t>
  </si>
  <si>
    <t>KL-HNI-DDA-00033</t>
  </si>
  <si>
    <t>KL-HNI-DDA-HN008</t>
  </si>
  <si>
    <t>KL-HNI-DPG-00183</t>
  </si>
  <si>
    <t>KL-HNI-GLM-00025</t>
  </si>
  <si>
    <t>KL-HNI-GLM-00055</t>
  </si>
  <si>
    <t>KL-HNI-GLM-00056</t>
  </si>
  <si>
    <t>KL-HNI-GLM-00066</t>
  </si>
  <si>
    <t>KL-HNI-GLM-00073</t>
  </si>
  <si>
    <t>KL-HNI-GLM-00076</t>
  </si>
  <si>
    <t>KL-HNI-GLM-00077</t>
  </si>
  <si>
    <t>KL-HNI-GLM-00089</t>
  </si>
  <si>
    <t>KL-HNI-GLM-00096</t>
  </si>
  <si>
    <t>KL-HNI-GLM-00103</t>
  </si>
  <si>
    <t>KL-HNI-GLM-00104</t>
  </si>
  <si>
    <t>KL-HNI-GLM-00115</t>
  </si>
  <si>
    <t>KL-HNI-GLM-00125</t>
  </si>
  <si>
    <t>KL-HNI-GLM-00148</t>
  </si>
  <si>
    <t>KL-HNI-GLM-00160</t>
  </si>
  <si>
    <t>KL-HNI-GLM-00165</t>
  </si>
  <si>
    <t>KL-HNI-GLM-00172</t>
  </si>
  <si>
    <t>KL-HNI-GLM-00176</t>
  </si>
  <si>
    <t>KL-HNI-GLM-00181</t>
  </si>
  <si>
    <t>KL-HNI-GLM-00182</t>
  </si>
  <si>
    <t>KL-HNI-GLM-00185</t>
  </si>
  <si>
    <t>KL-HNI-GLM-00188</t>
  </si>
  <si>
    <t>KL-HNI-GLM-00190</t>
  </si>
  <si>
    <t>KL-HNI-GLM-00197</t>
  </si>
  <si>
    <t>KL-HNI-GLM-LOCALMART</t>
  </si>
  <si>
    <t>KL-HNI-HBT-00008</t>
  </si>
  <si>
    <t>KL-HNI-HBT-00087</t>
  </si>
  <si>
    <t>KL-HNI-HBT-00095</t>
  </si>
  <si>
    <t>KL-HNI-HBT-00193</t>
  </si>
  <si>
    <t>KL-HNI-HBT-V+HOABINH</t>
  </si>
  <si>
    <t>KL-HNI-HDC-00052</t>
  </si>
  <si>
    <t>KL-HNI-HDC-00065</t>
  </si>
  <si>
    <t>KL-HNI-HDC-00186</t>
  </si>
  <si>
    <t>KL-HNI-HDC-KHANHKHOI</t>
  </si>
  <si>
    <t>KL-HNI-HDG-00044</t>
  </si>
  <si>
    <t>KL-HNI-HDG-00068</t>
  </si>
  <si>
    <t>KL-HNI-HDG-00105</t>
  </si>
  <si>
    <t>KL-HNI-HDG-00109</t>
  </si>
  <si>
    <t>KL-HNI-HDG-00128</t>
  </si>
  <si>
    <t>KL-HNI-HDG-00132</t>
  </si>
  <si>
    <t>KL-HNI-HDG-00133</t>
  </si>
  <si>
    <t>KL-HNI-HDG-00142</t>
  </si>
  <si>
    <t>KL-HNI-HDG-00149</t>
  </si>
  <si>
    <t>KL-HNI-HDG-00150</t>
  </si>
  <si>
    <t>KL-HNI-HDG-00164</t>
  </si>
  <si>
    <t>KL-HNI-HDG-0044-1</t>
  </si>
  <si>
    <t>KL-HNI-HDG-CMART6</t>
  </si>
  <si>
    <t>KL-HNI-HDG-DUYHIEU</t>
  </si>
  <si>
    <t>KL-HNI-HDG-KK</t>
  </si>
  <si>
    <t>KL-HNI-HDG-QUYENC6HN</t>
  </si>
  <si>
    <t>QUYETTHANG</t>
  </si>
  <si>
    <t>KL-HNI-HDG-QUYETTHANG</t>
  </si>
  <si>
    <t>KL-HNI-HKM-00063</t>
  </si>
  <si>
    <t>KL-HNI-HKM-00064</t>
  </si>
  <si>
    <t>KL-HNI-HKM-ESMEE</t>
  </si>
  <si>
    <t>KL-HNI-HKM-NHATNAM</t>
  </si>
  <si>
    <t>KL-HNI-HMI-00088</t>
  </si>
  <si>
    <t>KL-HNI-HMI-00122</t>
  </si>
  <si>
    <t>KL-HNI-HMI-00143</t>
  </si>
  <si>
    <t>KL-HNI-HMI-00144</t>
  </si>
  <si>
    <t>KL-HNI-HMI-00161</t>
  </si>
  <si>
    <t>KL-HNI-HMI-00184</t>
  </si>
  <si>
    <t>KL-HNI-HMI-00201</t>
  </si>
  <si>
    <t>KL-HNI-HMI-DUCTHANH</t>
  </si>
  <si>
    <t>KL-HNI-HMI-HADAVN</t>
  </si>
  <si>
    <t>MINHKHANHAN</t>
  </si>
  <si>
    <t>KL-HNI-HMI-KHANHAN</t>
  </si>
  <si>
    <t>KL-HNI-HMI-TMARTHATECO</t>
  </si>
  <si>
    <t>KL-HNI-LBN-00028</t>
  </si>
  <si>
    <t>KL-HNI-LBN-00062</t>
  </si>
  <si>
    <t>KL-HNI-LBN-00072</t>
  </si>
  <si>
    <t>KL-HNI-LBN-00092</t>
  </si>
  <si>
    <t>KL-HNI-LBN-00111</t>
  </si>
  <si>
    <t>KL-HNI-LBN-00120</t>
  </si>
  <si>
    <t>KL-HNI-LBN-00152</t>
  </si>
  <si>
    <t>KL-HNI-LBN-00198</t>
  </si>
  <si>
    <t>KL00073-HNI-LBN-CT3</t>
  </si>
  <si>
    <t>KL-HNI-LBN-MINHDANG</t>
  </si>
  <si>
    <t>KL-HNI-LBN-STTHANHCONG</t>
  </si>
  <si>
    <t>KL-HNI-LBN-THUHANG</t>
  </si>
  <si>
    <t>KL-HNI-MDC-00124</t>
  </si>
  <si>
    <t>KL-HNI-NTL-00031</t>
  </si>
  <si>
    <t>KL-HNI-NTL-00035</t>
  </si>
  <si>
    <t>KL-HNI-NTL-00036</t>
  </si>
  <si>
    <t>KL-HNI-NTL-00039</t>
  </si>
  <si>
    <t>KL-HNI-NTL-00040</t>
  </si>
  <si>
    <t>KL-HNI-NTL-00042</t>
  </si>
  <si>
    <t>KL-HNI-NTL-00043</t>
  </si>
  <si>
    <t>KL-HNI-NTL-00050</t>
  </si>
  <si>
    <t>KL-HNI-NTL-00053</t>
  </si>
  <si>
    <t>KL-HNI-NTL-00067</t>
  </si>
  <si>
    <t>KL-HNI-NTL-00074</t>
  </si>
  <si>
    <t>KL-HNI-NTL-00075</t>
  </si>
  <si>
    <t>KL-HNI-NTL-00081</t>
  </si>
  <si>
    <t>KL-HNI-NTL-00084</t>
  </si>
  <si>
    <t>KL-HNI-NTL-00085</t>
  </si>
  <si>
    <t>KL-HNI-NTL-00091</t>
  </si>
  <si>
    <t>KL-HNI-NTL-00093</t>
  </si>
  <si>
    <t>KL-HNI-NTL-00094</t>
  </si>
  <si>
    <t>KL-HNI-NTL-00097</t>
  </si>
  <si>
    <t>KL-HNI-NTL-00101</t>
  </si>
  <si>
    <t>KL-HNI-NTL-00102</t>
  </si>
  <si>
    <t>KL-HNI-NTL-00110</t>
  </si>
  <si>
    <t>KL-HNI-NTL-00112</t>
  </si>
  <si>
    <t>KL-HNI-NTL-00113</t>
  </si>
  <si>
    <t>KL-HNI-NTL-00129</t>
  </si>
  <si>
    <t>KL-HNI-NTL-00131</t>
  </si>
  <si>
    <t>KL-HNI-NTL-00173</t>
  </si>
  <si>
    <t>KL-HNI-NTL-00178</t>
  </si>
  <si>
    <t>KL-HNI-NTL-00187</t>
  </si>
  <si>
    <t>KL-HNI-NTL-00194</t>
  </si>
  <si>
    <t>KL-HNI-NTL-00199</t>
  </si>
  <si>
    <t>KL-HNI-NTL-00200</t>
  </si>
  <si>
    <t>KL-HNI-NTL-CMART2</t>
  </si>
  <si>
    <t>KL-HNI-NTL-HADANG</t>
  </si>
  <si>
    <t>KL-HNI-NTL-HN001</t>
  </si>
  <si>
    <t>KL-HNI-NTL-HN002</t>
  </si>
  <si>
    <t>KL-HNI-NTL-HN003</t>
  </si>
  <si>
    <t>KL-HNI-NTL-HN004</t>
  </si>
  <si>
    <t>KL-HNI-NTL-HN006</t>
  </si>
  <si>
    <t>KL-HNI-NTL-HN007</t>
  </si>
  <si>
    <t>KL-HNI-NTL-TAEBACK</t>
  </si>
  <si>
    <t>KL-HNI-NTL-TDMART</t>
  </si>
  <si>
    <t>KL-HNI-NTL-TIENDAT</t>
  </si>
  <si>
    <t>KL-HNI-SSN-00082</t>
  </si>
  <si>
    <t>KL-HNI-SSN-00175</t>
  </si>
  <si>
    <t>KL-HNI-SSN-00177</t>
  </si>
  <si>
    <t>KL-HNI-THO-00108</t>
  </si>
  <si>
    <t>KL-HNI-THO-Berjaya</t>
  </si>
  <si>
    <t>KL-HNI-THO-DONGXANH</t>
  </si>
  <si>
    <t>KL-HNI-THO-VINOTEK</t>
  </si>
  <si>
    <t>KL-HNI-TTI-00045</t>
  </si>
  <si>
    <t>KL-HNI-TTI-00202</t>
  </si>
  <si>
    <t>KL-HNI-TTI-CANHTOAN</t>
  </si>
  <si>
    <t>KL-HNI-TXN-00018</t>
  </si>
  <si>
    <t>KL-HNI-TXN-00027</t>
  </si>
  <si>
    <t>KL-HNI-TXN-00029</t>
  </si>
  <si>
    <t>KL-HNI-TXN-00060</t>
  </si>
  <si>
    <t>KL-HNI-TXN-00061</t>
  </si>
  <si>
    <t>KL-HNI-TXN-00155</t>
  </si>
  <si>
    <t>KL-HNI-TXN-00192</t>
  </si>
  <si>
    <t>KL-HNI-TXN-CLASS</t>
  </si>
  <si>
    <t>KL-HNI-UHA-HIENLUONG</t>
  </si>
  <si>
    <t>KL-HNM-01-MEATDELI</t>
  </si>
  <si>
    <t>KL-HPG-00-CHOHAY</t>
  </si>
  <si>
    <t>KL-HPG-01-00162</t>
  </si>
  <si>
    <t>KL-HPG-01-00174</t>
  </si>
  <si>
    <t>KL-HPG-01-00189</t>
  </si>
  <si>
    <t>KL-HPG-01-CHOHAY</t>
  </si>
  <si>
    <t>KL-HPG-01-LIENCHAU</t>
  </si>
  <si>
    <t>KL-HTH-01-00017</t>
  </si>
  <si>
    <t>KL-HTH-01-00057</t>
  </si>
  <si>
    <t>KL-HTH-01-PHUSON</t>
  </si>
  <si>
    <t>KL-HYN-01-00023</t>
  </si>
  <si>
    <t>HOAAN</t>
  </si>
  <si>
    <t>KL-KHA-00-HOAAN</t>
  </si>
  <si>
    <t>KL-LSN-00-DONGTIEN</t>
  </si>
  <si>
    <t>KL-LSN-01-00169</t>
  </si>
  <si>
    <t>NINHTHUAN</t>
  </si>
  <si>
    <t>KL-NTN-00-NINHTHUAN</t>
  </si>
  <si>
    <t>KL-QNH-01-00026</t>
  </si>
  <si>
    <t>KL-QNH-01-00117</t>
  </si>
  <si>
    <t>KL-QNH-01-00119</t>
  </si>
  <si>
    <t>KL00012</t>
  </si>
  <si>
    <t>KL-QNI-00-00012</t>
  </si>
  <si>
    <t>SIEUTHITHANHNGHIA</t>
  </si>
  <si>
    <t>KL-QNI-00-THANHNGHIA003</t>
  </si>
  <si>
    <t>THANHNGHIA</t>
  </si>
  <si>
    <t>KL-QNI-00-THANHNGHIA</t>
  </si>
  <si>
    <t>THULOC</t>
  </si>
  <si>
    <t>KL-TGG-00-THULOC</t>
  </si>
  <si>
    <t>KL-THA-01-00021</t>
  </si>
  <si>
    <t>KL-TNN-01-00118</t>
  </si>
  <si>
    <t>MAITHIMYNHUNG</t>
  </si>
  <si>
    <t>KL-VTU-00-GIABAO</t>
  </si>
  <si>
    <t>KMARKET-BNH-01-0027</t>
  </si>
  <si>
    <t>KMARKET-BNH-01-0028</t>
  </si>
  <si>
    <t>KMARKET-BNH-01-0038</t>
  </si>
  <si>
    <t>KMARKET-BNH-01-0044</t>
  </si>
  <si>
    <t>Kmarket0026</t>
  </si>
  <si>
    <t>KMARKET-DNG-00-0026</t>
  </si>
  <si>
    <t>Kmarket0035</t>
  </si>
  <si>
    <t>KMARKET-DNG-00-0035</t>
  </si>
  <si>
    <t>Kmarket0041</t>
  </si>
  <si>
    <t>KMARKET-DNG-00-0041</t>
  </si>
  <si>
    <t>KMARKET-HNI-BDH-0031</t>
  </si>
  <si>
    <t>KMARKET-HNI-BTL-0006</t>
  </si>
  <si>
    <t>KMARKET-HNI-BTL-0007</t>
  </si>
  <si>
    <t>KMARKET-HNI-BTL-0008</t>
  </si>
  <si>
    <t>KMARKET-HNI-BTL-0014</t>
  </si>
  <si>
    <t>KMARKET-HNI-BTL-0015</t>
  </si>
  <si>
    <t>KMARKET-HNI-BTL-0034</t>
  </si>
  <si>
    <t>KMARKET-HNI-BTL-0037</t>
  </si>
  <si>
    <t>KMARKET-HNI-CGY-0005</t>
  </si>
  <si>
    <t>KMARKET-HNI-CGY-0020</t>
  </si>
  <si>
    <t>KMARKET-HNI-CGY-0021</t>
  </si>
  <si>
    <t>KMARKET-HNI-HDG-88901</t>
  </si>
  <si>
    <t>KMARKET-HNI-HMI-0010</t>
  </si>
  <si>
    <t>KMARKET-HNI-LBN-0009</t>
  </si>
  <si>
    <t>KMARKET-HNI-NTL-0001</t>
  </si>
  <si>
    <t>KMARKET-HNI-NTL-0002</t>
  </si>
  <si>
    <t>KMARKET-HNI-NTL-0003</t>
  </si>
  <si>
    <t>KMARKET-HNI-NTL-0004</t>
  </si>
  <si>
    <t>KMARKET-HNI-NTL-0011</t>
  </si>
  <si>
    <t>KMARKET-HNI-NTL-0017</t>
  </si>
  <si>
    <t>KMARKET-HNI-NTL-0018</t>
  </si>
  <si>
    <t>KMARKET-HNI-NTL-0019</t>
  </si>
  <si>
    <t>KMARKET-HNI-NTL-0022</t>
  </si>
  <si>
    <t>KMARKET-HNI-NTL-0023</t>
  </si>
  <si>
    <t>KMARKET-HNI-NTL-0024</t>
  </si>
  <si>
    <t>KMARKET-HNI-NTL-0030</t>
  </si>
  <si>
    <t>KMARKET-HNI-NTL-0032</t>
  </si>
  <si>
    <t>KMARKET-HNI-NTL-0039</t>
  </si>
  <si>
    <t>KMARKET-HNI-NTL-0042</t>
  </si>
  <si>
    <t>KMARKET-HNI-NTL-01-10</t>
  </si>
  <si>
    <t>KMARKET-HNI-NTL-F5-CH02</t>
  </si>
  <si>
    <t>KMARKET-HNI-THO-0016</t>
  </si>
  <si>
    <t>KMARKET-HNI-THO-0033</t>
  </si>
  <si>
    <t>KMARKET-HNI-THO-0040</t>
  </si>
  <si>
    <t>KMARKET-HNI-TXN-0012</t>
  </si>
  <si>
    <t>KMARKET-HNI-TXN-0013</t>
  </si>
  <si>
    <t>KMARKET-HPG-01-0045</t>
  </si>
  <si>
    <t>KMARKET-HPG-01-0046</t>
  </si>
  <si>
    <t>KMARKET-HYN-01-0025</t>
  </si>
  <si>
    <t>KMARKET-QNH-01-0043</t>
  </si>
  <si>
    <t>Lecomart-HNI-DAH-0006</t>
  </si>
  <si>
    <t>Lecomart-HYN-01-0001</t>
  </si>
  <si>
    <t>Lecomart-HYN-01-0002</t>
  </si>
  <si>
    <t>Lecomart-HYN-01-0003</t>
  </si>
  <si>
    <t>Lecomart-HYN-01-0004</t>
  </si>
  <si>
    <t>Lecomart-HYN-01-0005</t>
  </si>
  <si>
    <t>Lecomart-HYN-01-0007</t>
  </si>
  <si>
    <t>LOTTE-003</t>
  </si>
  <si>
    <t>LOTTE-BDG-00-003</t>
  </si>
  <si>
    <t>LOTTE-002</t>
  </si>
  <si>
    <t>LOTTE-BTN-00-002</t>
  </si>
  <si>
    <t>LOTTE-007</t>
  </si>
  <si>
    <t>LOTTE-CTO-00-007</t>
  </si>
  <si>
    <t>LOTTE-009</t>
  </si>
  <si>
    <t>LOTTE-DNG-00-009</t>
  </si>
  <si>
    <t>LOTTE-001</t>
  </si>
  <si>
    <t>LOTTE-DNI-00-001</t>
  </si>
  <si>
    <t>LOTTE-010</t>
  </si>
  <si>
    <t>LOTTE-HCM-GVP-010</t>
  </si>
  <si>
    <t>LOTTE940</t>
  </si>
  <si>
    <t>LOTTE-HCM-Q11-940</t>
  </si>
  <si>
    <t>LOTTE-HCM-Q7-41634</t>
  </si>
  <si>
    <t>LOTTE-006</t>
  </si>
  <si>
    <t>LOTTE-HCM-TBH-006</t>
  </si>
  <si>
    <t>LOTTE-HNI-BDH-008</t>
  </si>
  <si>
    <t>LOTTE-HNI-DDA-004</t>
  </si>
  <si>
    <t>LOTTE-HNI-THO-015</t>
  </si>
  <si>
    <t>LOTTEHOTEL-HNI-BDH-30331</t>
  </si>
  <si>
    <t>LOTTE-011</t>
  </si>
  <si>
    <t>LOTTE-KHA-00-011</t>
  </si>
  <si>
    <t>LOTTE-NAN-01-013</t>
  </si>
  <si>
    <t>LOTTE-005</t>
  </si>
  <si>
    <t>LOTTE-VTU-00-005</t>
  </si>
  <si>
    <t>MEGA-006</t>
  </si>
  <si>
    <t>MEGA-AGG-00--006</t>
  </si>
  <si>
    <t>MEGA-015</t>
  </si>
  <si>
    <t>MEGA-AGG-00--015</t>
  </si>
  <si>
    <t>MEGA-002</t>
  </si>
  <si>
    <t>MEGA-CTO-00--002</t>
  </si>
  <si>
    <t>MEGA-014</t>
  </si>
  <si>
    <t>MEGA-DLK-00--014</t>
  </si>
  <si>
    <t>MEGA-004</t>
  </si>
  <si>
    <t>MEGA-DNG-00--004</t>
  </si>
  <si>
    <t>Mega-DNG-01-70010</t>
  </si>
  <si>
    <t>MEGA-005</t>
  </si>
  <si>
    <t>MEGA-DNI-00--005</t>
  </si>
  <si>
    <t>MEGA-007</t>
  </si>
  <si>
    <t>MEGA-GLI-00--007</t>
  </si>
  <si>
    <t>MEGA-008</t>
  </si>
  <si>
    <t>MEGA-HCM-00--008</t>
  </si>
  <si>
    <t>MEGA-009</t>
  </si>
  <si>
    <t>MEGA-HCM-00--009</t>
  </si>
  <si>
    <t>mega0004</t>
  </si>
  <si>
    <t>MEGA-HCM-Q12-0004</t>
  </si>
  <si>
    <t>mega0009</t>
  </si>
  <si>
    <t>MEGA-HCM-Q12-0009</t>
  </si>
  <si>
    <t>mega0001</t>
  </si>
  <si>
    <t>MEGA-HCM-Q2-0001</t>
  </si>
  <si>
    <t>MEGA-HCM-Q2-49586</t>
  </si>
  <si>
    <t>mega0002</t>
  </si>
  <si>
    <t>MEGA-HCM-Q6-0002</t>
  </si>
  <si>
    <t>mega0003</t>
  </si>
  <si>
    <t>MEGA-HCM-TDC-0003</t>
  </si>
  <si>
    <t>MEGA-HNI-BTL-0006</t>
  </si>
  <si>
    <t>MEGA-HNI-BTL--001</t>
  </si>
  <si>
    <t>MEGA-HNI-HDG-0007</t>
  </si>
  <si>
    <t>MEGA-HNI-HMI-0005</t>
  </si>
  <si>
    <t>MEGA-HNI-TXN-0008</t>
  </si>
  <si>
    <t>MEGA-HPG-01--003</t>
  </si>
  <si>
    <t>MEGA-011</t>
  </si>
  <si>
    <t>MEGA-KHA-00--011</t>
  </si>
  <si>
    <t>MEGA-NAN-01--013</t>
  </si>
  <si>
    <t>MEGA-QNH-01--012</t>
  </si>
  <si>
    <t>MENAS-HCM-Q1-33076</t>
  </si>
  <si>
    <t>Menas-HCM-Q7-002</t>
  </si>
  <si>
    <t>MENAS001</t>
  </si>
  <si>
    <t>MENAS-HCM-TBH-AS001</t>
  </si>
  <si>
    <t>MINHCAU-TNN-01-0001</t>
  </si>
  <si>
    <t>MINHCAU-TNN-01-0002</t>
  </si>
  <si>
    <t>MINHCAU-TNN-01-0003</t>
  </si>
  <si>
    <t>MINHCAU-TNN-01-0004</t>
  </si>
  <si>
    <t>MINHCAU-TNN-01-0005</t>
  </si>
  <si>
    <t>MINHCAU-TNN-01-0006</t>
  </si>
  <si>
    <t>MINHCAU-TNN-01-0007</t>
  </si>
  <si>
    <t>MINHCAU-TNN-01-0008</t>
  </si>
  <si>
    <t>MINHCAU-TNN-01-46949</t>
  </si>
  <si>
    <t>nhatminh68003</t>
  </si>
  <si>
    <t>NHATMINH-HCM-BCU-68003</t>
  </si>
  <si>
    <t>nhatminh68012-1</t>
  </si>
  <si>
    <t>NHATMINH-HCM-BCU-68012-1</t>
  </si>
  <si>
    <t>nhatminh68013</t>
  </si>
  <si>
    <t>NHATMINH-HCM-BTH-68013</t>
  </si>
  <si>
    <t>nhatminh68014-1</t>
  </si>
  <si>
    <t>NHATMINH-HCM-BTH-68014-1</t>
  </si>
  <si>
    <t>nhatminh79001</t>
  </si>
  <si>
    <t>NHATMINH-HCM-BTH-79001</t>
  </si>
  <si>
    <t>nhatminh79004</t>
  </si>
  <si>
    <t>NHATMINH-HCM-BTH-79004</t>
  </si>
  <si>
    <t>NHATMINH-HCM-BTH-83358</t>
  </si>
  <si>
    <t>nhatminh79009-1</t>
  </si>
  <si>
    <t>NHATMINH-HCM-GVP-79009-1</t>
  </si>
  <si>
    <t>nhatminh79012</t>
  </si>
  <si>
    <t>NHATMINH-HCM-GVP-79012</t>
  </si>
  <si>
    <t>nhatminh79010</t>
  </si>
  <si>
    <t>NHATMINH-HCM-HNB-79010</t>
  </si>
  <si>
    <t>nhatminh79009-2</t>
  </si>
  <si>
    <t>NHATMINH-HCM-PNN-79009-2</t>
  </si>
  <si>
    <t>nhatminh68012</t>
  </si>
  <si>
    <t>NHATMINH-HCM-Q11-68012</t>
  </si>
  <si>
    <t>nhatminh68002</t>
  </si>
  <si>
    <t>NHATMINH-HCM-Q12-68002</t>
  </si>
  <si>
    <t>nhatminh68004</t>
  </si>
  <si>
    <t>NHATMINH-HCM-Q2-68004</t>
  </si>
  <si>
    <t>nhatminh68005</t>
  </si>
  <si>
    <t>NHATMINH-HCM-Q2-68005</t>
  </si>
  <si>
    <t>nhatminh68006-1</t>
  </si>
  <si>
    <t>NHATMINH-HCM-Q2-68006-1</t>
  </si>
  <si>
    <t>nhatminh68015</t>
  </si>
  <si>
    <t>NHATMINH-HCM-Q2-68015</t>
  </si>
  <si>
    <t>nhatminh79002</t>
  </si>
  <si>
    <t>NHATMINH-HCM-Q4-79002</t>
  </si>
  <si>
    <t>nhatminh68006</t>
  </si>
  <si>
    <t>NHATMINH-HCM-Q8-68006</t>
  </si>
  <si>
    <t>nhatminh68007</t>
  </si>
  <si>
    <t>NHATMINH-HCM-Q8-68007</t>
  </si>
  <si>
    <t>nhatminh79011</t>
  </si>
  <si>
    <t>NHATMINH-HCM-Q8-79011</t>
  </si>
  <si>
    <t>nhatminh68001</t>
  </si>
  <si>
    <t>NHATMINH-HCM-Q9-68001</t>
  </si>
  <si>
    <t>nhatminh68010</t>
  </si>
  <si>
    <t>NHATMINH-HCM-Q9-68010</t>
  </si>
  <si>
    <t>nhatminh68014</t>
  </si>
  <si>
    <t>NHATMINH-HCM-Q9-68014</t>
  </si>
  <si>
    <t>nhatminh79005</t>
  </si>
  <si>
    <t>NHATMINH-HCM-Q9-79005</t>
  </si>
  <si>
    <t>nhatminh79007</t>
  </si>
  <si>
    <t>NHATMINH-HCM-Q9-79007</t>
  </si>
  <si>
    <t>nhatminh79007-001</t>
  </si>
  <si>
    <t>NHATMINH-HCM-Q9-79007-001</t>
  </si>
  <si>
    <t>nhatminh79007-1</t>
  </si>
  <si>
    <t>NHATMINH-HCM-Q9-79007-1</t>
  </si>
  <si>
    <t>nhatminh68011</t>
  </si>
  <si>
    <t>NHATMINH-HCM-TDC-68011</t>
  </si>
  <si>
    <t>nhatminh79003</t>
  </si>
  <si>
    <t>NHATMINH-HCM-TDC-79003</t>
  </si>
  <si>
    <t>nhatminh79006</t>
  </si>
  <si>
    <t>NHATMINH-HCM-TDC-79006</t>
  </si>
  <si>
    <t>nhatminh79009</t>
  </si>
  <si>
    <t>NHATMINH-HCM-TDC-79009</t>
  </si>
  <si>
    <t>nhatminh79013</t>
  </si>
  <si>
    <t>NHATMINH-HCM-TDC-79013</t>
  </si>
  <si>
    <t>NNK01</t>
  </si>
  <si>
    <t>NNK-HCM-BCU-01</t>
  </si>
  <si>
    <t>NNK-HCM-PNN-60630</t>
  </si>
  <si>
    <t>NNK02</t>
  </si>
  <si>
    <t>NNK-HCM-Q7-02</t>
  </si>
  <si>
    <t>NNK03</t>
  </si>
  <si>
    <t>NNK-HCM-Q7-03</t>
  </si>
  <si>
    <t>nova0007</t>
  </si>
  <si>
    <t>NOVA-HCM-BTH-0007</t>
  </si>
  <si>
    <t>nova0009</t>
  </si>
  <si>
    <t>NOVA-HCM-PNN-0009</t>
  </si>
  <si>
    <t>nova103402</t>
  </si>
  <si>
    <t>NOVA-HCM-PNN-103402</t>
  </si>
  <si>
    <t>nova0002</t>
  </si>
  <si>
    <t>NOVA-HCM-Q1-0002</t>
  </si>
  <si>
    <t>nova100102</t>
  </si>
  <si>
    <t>NOVA-HCM-Q1-100102</t>
  </si>
  <si>
    <t>nova101402</t>
  </si>
  <si>
    <t>NOVA-HCM-Q1-101402</t>
  </si>
  <si>
    <t>NOVA</t>
  </si>
  <si>
    <t>NOVA-HCM-Q1-95018</t>
  </si>
  <si>
    <t>nova0001</t>
  </si>
  <si>
    <t>NOVA-HCM-Q2-0001</t>
  </si>
  <si>
    <t>nova0004</t>
  </si>
  <si>
    <t>NOVA-HCM-Q2-0004</t>
  </si>
  <si>
    <t>nova102402</t>
  </si>
  <si>
    <t>NOVA-HCM-Q2-102402</t>
  </si>
  <si>
    <t>nova103702</t>
  </si>
  <si>
    <t>NOVA-HCM-Q2-103702</t>
  </si>
  <si>
    <t>nova900102</t>
  </si>
  <si>
    <t>NOVA-HCM-Q2-900102</t>
  </si>
  <si>
    <t>nova0005</t>
  </si>
  <si>
    <t>NOVA-HCM-Q3-0005</t>
  </si>
  <si>
    <t>nova0013</t>
  </si>
  <si>
    <t>NOVA-HCM-Q4-0013</t>
  </si>
  <si>
    <t>nova103202</t>
  </si>
  <si>
    <t>NOVA-HCM-Q5-103202</t>
  </si>
  <si>
    <t>nova0011</t>
  </si>
  <si>
    <t>NOVA-HCM-Q7-0011</t>
  </si>
  <si>
    <t>nova103102</t>
  </si>
  <si>
    <t>NOVA-HCM-Q7-103102</t>
  </si>
  <si>
    <t>nova0010</t>
  </si>
  <si>
    <t>NOVA-HCM-TBH-0010</t>
  </si>
  <si>
    <t>nova0014</t>
  </si>
  <si>
    <t>NOVA-HCM-TDC-0014</t>
  </si>
  <si>
    <t>nova102902</t>
  </si>
  <si>
    <t>NOVA-HCM-TDC-102902</t>
  </si>
  <si>
    <t>nova0003</t>
  </si>
  <si>
    <t>NOVA-HCM-TPU-0003</t>
  </si>
  <si>
    <t>nova0008</t>
  </si>
  <si>
    <t>NOVA-HCM-TPU-0008</t>
  </si>
  <si>
    <t>nova0012</t>
  </si>
  <si>
    <t>NOVA-HCM-TPU-0012</t>
  </si>
  <si>
    <t>nova102002</t>
  </si>
  <si>
    <t>NOVA-HCM-TPU-102002</t>
  </si>
  <si>
    <t>NTF</t>
  </si>
  <si>
    <t>NTF-TNH-00-026993</t>
  </si>
  <si>
    <t>ocopfood-HNI-CMY-01</t>
  </si>
  <si>
    <t>ocopfood-HNI-CMY-02</t>
  </si>
  <si>
    <t>OKONO-BNH-01-BN01</t>
  </si>
  <si>
    <t>OkonoAC01</t>
  </si>
  <si>
    <t>OKONO-DNG-00-AC01</t>
  </si>
  <si>
    <t>OkonoAC03</t>
  </si>
  <si>
    <t>OKONO-DNG-00-AC03</t>
  </si>
  <si>
    <t>OKONO-HNI-BDH-A33</t>
  </si>
  <si>
    <t>OKONO-HNI-BTL-A01</t>
  </si>
  <si>
    <t>OKONO-HNI-BTL-A31</t>
  </si>
  <si>
    <t>OKONO-HNI-BTL-A32</t>
  </si>
  <si>
    <t>OKONO-HNI-BTL-A36</t>
  </si>
  <si>
    <t>OKONO-HNI-CGY-45219</t>
  </si>
  <si>
    <t>OKONO-HNI-CGY-A04</t>
  </si>
  <si>
    <t>OKONO-HNI-CGY-A06</t>
  </si>
  <si>
    <t>OKONO-HNI-CGY-A08</t>
  </si>
  <si>
    <t>OKONO-HNI-CGY-A20</t>
  </si>
  <si>
    <t>OKONO-HNI-CGY-A28</t>
  </si>
  <si>
    <t>OKONO-HNI-CGY-A35</t>
  </si>
  <si>
    <t>OKONO-HNI-DDA-A30</t>
  </si>
  <si>
    <t>OKONO-HNI-HBT-A07</t>
  </si>
  <si>
    <t>OKONO-HNI-HBT-A13</t>
  </si>
  <si>
    <t>OKONO-HNI-HDG-A24</t>
  </si>
  <si>
    <t>OKONO-HNI-HDG-A38</t>
  </si>
  <si>
    <t>OKONO-HNI-HKM-A27</t>
  </si>
  <si>
    <t>OKONO-HNI-HMI-A14</t>
  </si>
  <si>
    <t>OKONO-HNI-HMI-A17</t>
  </si>
  <si>
    <t>OKONO-HNI-NTL-A03</t>
  </si>
  <si>
    <t>OKONO-HNI-NTL-A09</t>
  </si>
  <si>
    <t>OKONO-HNI-NTL-A12</t>
  </si>
  <si>
    <t>OKONO-HNI-NTL-A18</t>
  </si>
  <si>
    <t>OKONO-HNI-NTL-A26</t>
  </si>
  <si>
    <t>OKONO-HNI-TTI-A16</t>
  </si>
  <si>
    <t>OKONO-HNI-TXN-A05</t>
  </si>
  <si>
    <t>OKONO-HNI-TXN-A22</t>
  </si>
  <si>
    <t>OKONO-HNI-TXN-A23</t>
  </si>
  <si>
    <t>OKONO-HNI-TXN-A25</t>
  </si>
  <si>
    <t>OKONO-HNI-TXN-A34</t>
  </si>
  <si>
    <t>PTMART-HNI-CGY-0005</t>
  </si>
  <si>
    <t>PTMART-HNI-HBT-0001</t>
  </si>
  <si>
    <t>PTMART-HNI-HBT-0009</t>
  </si>
  <si>
    <t>PTMART-HNI-HDG-0007</t>
  </si>
  <si>
    <t>PTMART-HNI-HDG-0008</t>
  </si>
  <si>
    <t>PTMART-HNI-HDG-0011</t>
  </si>
  <si>
    <t>PTMART-HNI-HMI-0006</t>
  </si>
  <si>
    <t>PTMART-HNI-HMI-23661</t>
  </si>
  <si>
    <t>PTMART-HNI-TXN-0002</t>
  </si>
  <si>
    <t>PTMART-HNI-TXN-0003</t>
  </si>
  <si>
    <t>PTMART-HNI-TXN-0004</t>
  </si>
  <si>
    <t>PTMART-HNI-TXN-0010</t>
  </si>
  <si>
    <t>READYMART-HCM-TBH-13071</t>
  </si>
  <si>
    <t>READYMART-HNI-HMI-001</t>
  </si>
  <si>
    <t>READYMART-HNI-HMI-002</t>
  </si>
  <si>
    <t>READYMART-HNI-HMI-003</t>
  </si>
  <si>
    <t>READYMART-HNI-HMI-004</t>
  </si>
  <si>
    <t>READYMART-HNI-HMI-005</t>
  </si>
  <si>
    <t>READYMART-HNI-HMI-006</t>
  </si>
  <si>
    <t>READYMART-HNI-TTX-007</t>
  </si>
  <si>
    <t>retail0008</t>
  </si>
  <si>
    <t>RETAIL-HCM-BTH-0008</t>
  </si>
  <si>
    <t>retail0004</t>
  </si>
  <si>
    <t>RETAIL-HCM-GVP-0004</t>
  </si>
  <si>
    <t>retail0006</t>
  </si>
  <si>
    <t>RETAIL-HCM-Q10-0006</t>
  </si>
  <si>
    <t>retail0001</t>
  </si>
  <si>
    <t>RETAIL-HCM-Q1-0001</t>
  </si>
  <si>
    <t>retail0003</t>
  </si>
  <si>
    <t>RETAIL-HCM-Q1-0003</t>
  </si>
  <si>
    <t>retail0005</t>
  </si>
  <si>
    <t>RETAIL-HCM-Q12-0005</t>
  </si>
  <si>
    <t>RETAIL</t>
  </si>
  <si>
    <t>RETAIL-HCM-Q1-32681</t>
  </si>
  <si>
    <t>retail0007</t>
  </si>
  <si>
    <t>RETAIL-HCM-Q7-0007</t>
  </si>
  <si>
    <t>retail0002</t>
  </si>
  <si>
    <t>RETAIL-HCM-TDC-0002</t>
  </si>
  <si>
    <t>saigonhd02</t>
  </si>
  <si>
    <t>SAIGONHD-HCM-BTH-02</t>
  </si>
  <si>
    <t>saigonhd09</t>
  </si>
  <si>
    <t>SAIGONHD-HCM-BTH-09</t>
  </si>
  <si>
    <t>saigonhd05</t>
  </si>
  <si>
    <t>SAIGONHD-HCM-HNB-05</t>
  </si>
  <si>
    <t>saigonhd07</t>
  </si>
  <si>
    <t>SAIGONHD-HCM-HNB-07</t>
  </si>
  <si>
    <t>saigonhd01</t>
  </si>
  <si>
    <t>SAIGONHD-HCM-PNN-01</t>
  </si>
  <si>
    <t>SAIGONHD-HCM-PNN-67013</t>
  </si>
  <si>
    <t>saigonhd3t2</t>
  </si>
  <si>
    <t>SAIGONHD-HCM-Q10-d3t2</t>
  </si>
  <si>
    <t>saigonhd3a11</t>
  </si>
  <si>
    <t>SAIGONHD-HCM-Q12-3a11</t>
  </si>
  <si>
    <t>saigonhd03</t>
  </si>
  <si>
    <t>SAIGONHD-HCM-Q2-03</t>
  </si>
  <si>
    <t>saigonhd04</t>
  </si>
  <si>
    <t>SAIGONHD-HCM-Q2-04</t>
  </si>
  <si>
    <t>saigonhd08</t>
  </si>
  <si>
    <t>SAIGONHD-HCM-Q2-08</t>
  </si>
  <si>
    <t>saigonhd11</t>
  </si>
  <si>
    <t>SAIGONHD-HCM-Q7-11</t>
  </si>
  <si>
    <t>saigonhd368ntt</t>
  </si>
  <si>
    <t>SAIGONHD-HCM-Q7-368ntt</t>
  </si>
  <si>
    <t>saigonhd06</t>
  </si>
  <si>
    <t>SAIGONHD-HCM-TDC-06</t>
  </si>
  <si>
    <t>saigonhd10</t>
  </si>
  <si>
    <t>SAIGONHD-HCM-TPU-10</t>
  </si>
  <si>
    <t>sanhdieu0005</t>
  </si>
  <si>
    <t>SANHDIEU-HCM-BTH-0005</t>
  </si>
  <si>
    <t>sanhdieu0008</t>
  </si>
  <si>
    <t>SANHDIEU-HCM-BTH-0008</t>
  </si>
  <si>
    <t>sanhdieu0009</t>
  </si>
  <si>
    <t>SANHDIEU-HCM-PNN-0009</t>
  </si>
  <si>
    <t>sanhdieu0010</t>
  </si>
  <si>
    <t>SANHDIEU-HCM-Q1-0010</t>
  </si>
  <si>
    <t>sanhdieu0011</t>
  </si>
  <si>
    <t>SANHDIEU-HCM-Q1-0011</t>
  </si>
  <si>
    <t>sanhdieu0001</t>
  </si>
  <si>
    <t>SANHDIEU-HCM-Q2-0001</t>
  </si>
  <si>
    <t>sanhdieu0003</t>
  </si>
  <si>
    <t>SANHDIEU-HCM-Q2-0003</t>
  </si>
  <si>
    <t>sanhdieu0007</t>
  </si>
  <si>
    <t>SANHDIEU-HCM-Q2-0007</t>
  </si>
  <si>
    <t>sanhdieu0012</t>
  </si>
  <si>
    <t>SANHDIEU-HCM-Q2-0012</t>
  </si>
  <si>
    <t>sanhdieu0013</t>
  </si>
  <si>
    <t>SANHDIEU-HCM-Q2-0013</t>
  </si>
  <si>
    <t>SANHDIEU-HCM-Q2-87079</t>
  </si>
  <si>
    <t>sanhdieu0002</t>
  </si>
  <si>
    <t>SANHDIEU-HCM-Q7-0002</t>
  </si>
  <si>
    <t>sanhdieu0006</t>
  </si>
  <si>
    <t>SANHDIEU-HCM-Q7-0006</t>
  </si>
  <si>
    <t>SANHDIEU-HNI-LBN-9001</t>
  </si>
  <si>
    <t>SANHDIEU-HNI-NTL-004</t>
  </si>
  <si>
    <t>SANHDIEU-HNI-NTL-458</t>
  </si>
  <si>
    <t>SANHDIEU-HNI-NTL-9003</t>
  </si>
  <si>
    <t>SANHDIEU-HNI-THO-9002</t>
  </si>
  <si>
    <t>satra1226</t>
  </si>
  <si>
    <t>SATRA-BDG-00-1226</t>
  </si>
  <si>
    <t>satra0095</t>
  </si>
  <si>
    <t>SATRA-HCM-BCU-0095</t>
  </si>
  <si>
    <t>satra0096</t>
  </si>
  <si>
    <t>SATRA-HCM-BCU-0096</t>
  </si>
  <si>
    <t>satra0097</t>
  </si>
  <si>
    <t>SATRA-HCM-BCU-0097</t>
  </si>
  <si>
    <t>satra0098</t>
  </si>
  <si>
    <t>SATRA-HCM-BCU-0098</t>
  </si>
  <si>
    <t>satra0099</t>
  </si>
  <si>
    <t>SATRA-HCM-BCU-0099</t>
  </si>
  <si>
    <t>satra0101</t>
  </si>
  <si>
    <t>SATRA-HCM-BCU-0101</t>
  </si>
  <si>
    <t>satra0102</t>
  </si>
  <si>
    <t>SATRA-HCM-BCU-0102</t>
  </si>
  <si>
    <t>satra0103</t>
  </si>
  <si>
    <t>SATRA-HCM-BCU-0103</t>
  </si>
  <si>
    <t>satra0104</t>
  </si>
  <si>
    <t>SATRA-HCM-BCU-0104</t>
  </si>
  <si>
    <t>satra0105</t>
  </si>
  <si>
    <t>SATRA-HCM-BCU-0105</t>
  </si>
  <si>
    <t>satra0139</t>
  </si>
  <si>
    <t>SATRA-HCM-BCU-0139</t>
  </si>
  <si>
    <t>SATRA-020</t>
  </si>
  <si>
    <t>SATRA-HCM-BCU-020</t>
  </si>
  <si>
    <t>satra1164</t>
  </si>
  <si>
    <t>SATRA-HCM-BCU-1164</t>
  </si>
  <si>
    <t>satra0120</t>
  </si>
  <si>
    <t>SATRA-HCM-BTH-0120</t>
  </si>
  <si>
    <t>satra0121</t>
  </si>
  <si>
    <t>SATRA-HCM-BTH-0121</t>
  </si>
  <si>
    <t>satra0122</t>
  </si>
  <si>
    <t>SATRA-HCM-BTH-0122</t>
  </si>
  <si>
    <t>satra0123</t>
  </si>
  <si>
    <t>SATRA-HCM-BTH-0123</t>
  </si>
  <si>
    <t>satra0124</t>
  </si>
  <si>
    <t>SATRA-HCM-BTH-0124</t>
  </si>
  <si>
    <t>satra0125</t>
  </si>
  <si>
    <t>SATRA-HCM-BTH-0125</t>
  </si>
  <si>
    <t>satra0126</t>
  </si>
  <si>
    <t>SATRA-HCM-BTH-0126</t>
  </si>
  <si>
    <t>satra0127</t>
  </si>
  <si>
    <t>SATRA-HCM-BTH-0127</t>
  </si>
  <si>
    <t>satra0128</t>
  </si>
  <si>
    <t>SATRA-HCM-BTH-0128</t>
  </si>
  <si>
    <t>satra0129</t>
  </si>
  <si>
    <t>SATRA-HCM-BTH-0129</t>
  </si>
  <si>
    <t>satra0130</t>
  </si>
  <si>
    <t>SATRA-HCM-BTH-0130</t>
  </si>
  <si>
    <t>satra0131</t>
  </si>
  <si>
    <t>SATRA-HCM-BTH-0131</t>
  </si>
  <si>
    <t>satra0132</t>
  </si>
  <si>
    <t>SATRA-HCM-BTH-0132</t>
  </si>
  <si>
    <t>satra0216</t>
  </si>
  <si>
    <t>SATRA-HCM-BTH-0216</t>
  </si>
  <si>
    <t>satra0367</t>
  </si>
  <si>
    <t>SATRA-HCM-BTH-0367</t>
  </si>
  <si>
    <t>satra0400</t>
  </si>
  <si>
    <t>SATRA-HCM-BTH-0400</t>
  </si>
  <si>
    <t>satra0106</t>
  </si>
  <si>
    <t>SATRA-HCM-BTN-0106</t>
  </si>
  <si>
    <t>satra0107</t>
  </si>
  <si>
    <t>SATRA-HCM-BTN-0107</t>
  </si>
  <si>
    <t>satra0108</t>
  </si>
  <si>
    <t>SATRA-HCM-BTN-0108</t>
  </si>
  <si>
    <t>satra0109</t>
  </si>
  <si>
    <t>SATRA-HCM-BTN-0109</t>
  </si>
  <si>
    <t>satra0110</t>
  </si>
  <si>
    <t>SATRA-HCM-BTN-0110</t>
  </si>
  <si>
    <t>satra0111</t>
  </si>
  <si>
    <t>SATRA-HCM-BTN-0111</t>
  </si>
  <si>
    <t>satra0112</t>
  </si>
  <si>
    <t>SATRA-HCM-BTN-0112</t>
  </si>
  <si>
    <t>satra0113</t>
  </si>
  <si>
    <t>SATRA-HCM-BTN-0113</t>
  </si>
  <si>
    <t>satra0114</t>
  </si>
  <si>
    <t>SATRA-HCM-BTN-0114</t>
  </si>
  <si>
    <t>satra0115</t>
  </si>
  <si>
    <t>SATRA-HCM-BTN-0115</t>
  </si>
  <si>
    <t>satra0116</t>
  </si>
  <si>
    <t>SATRA-HCM-BTN-0116</t>
  </si>
  <si>
    <t>satra0117</t>
  </si>
  <si>
    <t>SATRA-HCM-BTN-0117</t>
  </si>
  <si>
    <t>satra0118</t>
  </si>
  <si>
    <t>SATRA-HCM-BTN-0118</t>
  </si>
  <si>
    <t>satra0119</t>
  </si>
  <si>
    <t>SATRA-HCM-BTN-0119</t>
  </si>
  <si>
    <t>satra0133</t>
  </si>
  <si>
    <t>SATRA-HCM-CCI-0133</t>
  </si>
  <si>
    <t>satra0134</t>
  </si>
  <si>
    <t>SATRA-HCM-CCI-0134</t>
  </si>
  <si>
    <t>satra0135</t>
  </si>
  <si>
    <t>SATRA-HCM-CCI-0135</t>
  </si>
  <si>
    <t>satra0136</t>
  </si>
  <si>
    <t>SATRA-HCM-CCI-0136</t>
  </si>
  <si>
    <t>satra0137</t>
  </si>
  <si>
    <t>SATRA-HCM-CCI-0137</t>
  </si>
  <si>
    <t>satra0138</t>
  </si>
  <si>
    <t>SATRA-HCM-CCI-0138</t>
  </si>
  <si>
    <t>satra0140</t>
  </si>
  <si>
    <t>SATRA-HCM-CCI-0140</t>
  </si>
  <si>
    <t>satra0141</t>
  </si>
  <si>
    <t>SATRA-HCM-CCI-0141</t>
  </si>
  <si>
    <t>satra0142</t>
  </si>
  <si>
    <t>SATRA-HCM-CCI-0142</t>
  </si>
  <si>
    <t>satra0143</t>
  </si>
  <si>
    <t>SATRA-HCM-CCI-0143</t>
  </si>
  <si>
    <t>satra0144</t>
  </si>
  <si>
    <t>SATRA-HCM-CCI-0144</t>
  </si>
  <si>
    <t>satra0145</t>
  </si>
  <si>
    <t>SATRA-HCM-CCI-0145</t>
  </si>
  <si>
    <t>SATRA-027</t>
  </si>
  <si>
    <t>SATRA-HCM-CCI-027</t>
  </si>
  <si>
    <t>satra0555</t>
  </si>
  <si>
    <t>SATRA-HCM-CCI-0555</t>
  </si>
  <si>
    <t>satra1225</t>
  </si>
  <si>
    <t>SATRA-HCM-CCI-1225</t>
  </si>
  <si>
    <t>satra0146</t>
  </si>
  <si>
    <t>SATRA-HCM-GVP-0146</t>
  </si>
  <si>
    <t>satra0147</t>
  </si>
  <si>
    <t>SATRA-HCM-GVP-0147</t>
  </si>
  <si>
    <t>satra0148</t>
  </si>
  <si>
    <t>SATRA-HCM-GVP-0148</t>
  </si>
  <si>
    <t>satra0149</t>
  </si>
  <si>
    <t>SATRA-HCM-GVP-0149</t>
  </si>
  <si>
    <t>satra0150</t>
  </si>
  <si>
    <t>SATRA-HCM-GVP-0150</t>
  </si>
  <si>
    <t>satra0151</t>
  </si>
  <si>
    <t>SATRA-HCM-GVP-0151</t>
  </si>
  <si>
    <t>satra0152</t>
  </si>
  <si>
    <t>SATRA-HCM-GVP-0152</t>
  </si>
  <si>
    <t>satra0153</t>
  </si>
  <si>
    <t>SATRA-HCM-GVP-0153</t>
  </si>
  <si>
    <t>satra0154</t>
  </si>
  <si>
    <t>SATRA-HCM-GVP-0154</t>
  </si>
  <si>
    <t>satra0155</t>
  </si>
  <si>
    <t>SATRA-HCM-GVP-0155</t>
  </si>
  <si>
    <t>satra0156</t>
  </si>
  <si>
    <t>SATRA-HCM-GVP-0156</t>
  </si>
  <si>
    <t>satra0157</t>
  </si>
  <si>
    <t>SATRA-HCM-GVP-0157</t>
  </si>
  <si>
    <t>satra0158</t>
  </si>
  <si>
    <t>SATRA-HCM-GVP-0158</t>
  </si>
  <si>
    <t>satra0159</t>
  </si>
  <si>
    <t>SATRA-HCM-GVP-0159</t>
  </si>
  <si>
    <t>satra0301</t>
  </si>
  <si>
    <t>SATRA-HCM-GVP-0301</t>
  </si>
  <si>
    <t>satra0160</t>
  </si>
  <si>
    <t>SATRA-HCM-HHM-0160</t>
  </si>
  <si>
    <t>satra0161</t>
  </si>
  <si>
    <t>SATRA-HCM-HHM-0161</t>
  </si>
  <si>
    <t>satra0163</t>
  </si>
  <si>
    <t>SATRA-HCM-HHM-0163</t>
  </si>
  <si>
    <t>satra0164</t>
  </si>
  <si>
    <t>SATRA-HCM-HHM-0164</t>
  </si>
  <si>
    <t>satra0165</t>
  </si>
  <si>
    <t>SATRA-HCM-HHM-0165</t>
  </si>
  <si>
    <t>satra0166</t>
  </si>
  <si>
    <t>SATRA-HCM-HHM-0166</t>
  </si>
  <si>
    <t>satra0167</t>
  </si>
  <si>
    <t>SATRA-HCM-HHM-0167</t>
  </si>
  <si>
    <t>satra0168</t>
  </si>
  <si>
    <t>SATRA-HCM-HHM-0168</t>
  </si>
  <si>
    <t>satra0169</t>
  </si>
  <si>
    <t>SATRA-HCM-HHM-0169</t>
  </si>
  <si>
    <t>satra0170</t>
  </si>
  <si>
    <t>SATRA-HCM-HHM-0170</t>
  </si>
  <si>
    <t>satra0171</t>
  </si>
  <si>
    <t>SATRA-HCM-HNB-0171</t>
  </si>
  <si>
    <t>satra0172</t>
  </si>
  <si>
    <t>SATRA-HCM-HNB-0172</t>
  </si>
  <si>
    <t>satra0173</t>
  </si>
  <si>
    <t>SATRA-HCM-HNB-0173</t>
  </si>
  <si>
    <t>satra0174</t>
  </si>
  <si>
    <t>SATRA-HCM-HNB-0174</t>
  </si>
  <si>
    <t>satra0175</t>
  </si>
  <si>
    <t>SATRA-HCM-HNB-0175</t>
  </si>
  <si>
    <t>satra0176</t>
  </si>
  <si>
    <t>SATRA-HCM-HNB-0176</t>
  </si>
  <si>
    <t>satra0177</t>
  </si>
  <si>
    <t>SATRA-HCM-HNB-0177</t>
  </si>
  <si>
    <t>satra0178</t>
  </si>
  <si>
    <t>SATRA-HCM-PNN-0178</t>
  </si>
  <si>
    <t>satra0179</t>
  </si>
  <si>
    <t>SATRA-HCM-PNN-0179</t>
  </si>
  <si>
    <t>satra0180</t>
  </si>
  <si>
    <t>SATRA-HCM-PNN-0180</t>
  </si>
  <si>
    <t>satra0001</t>
  </si>
  <si>
    <t>SATRA-HCM-Q1-0001</t>
  </si>
  <si>
    <t>satra0002</t>
  </si>
  <si>
    <t>SATRA-HCM-Q1-0002</t>
  </si>
  <si>
    <t>satra0003</t>
  </si>
  <si>
    <t>SATRA-HCM-Q1-0003</t>
  </si>
  <si>
    <t>SATRA-HCM-Q1-00037</t>
  </si>
  <si>
    <t>SATRA-004</t>
  </si>
  <si>
    <t>SATRA-HCM-Q10-004</t>
  </si>
  <si>
    <t>satra0004</t>
  </si>
  <si>
    <t>SATRA-HCM-Q1-0004</t>
  </si>
  <si>
    <t>satra0005</t>
  </si>
  <si>
    <t>SATRA-HCM-Q1-0005</t>
  </si>
  <si>
    <t>satra0006</t>
  </si>
  <si>
    <t>SATRA-HCM-Q1-0006</t>
  </si>
  <si>
    <t>satra0007</t>
  </si>
  <si>
    <t>SATRA-HCM-Q1-0007</t>
  </si>
  <si>
    <t>satra0070</t>
  </si>
  <si>
    <t>SATRA-HCM-Q10-0070</t>
  </si>
  <si>
    <t>satra0071</t>
  </si>
  <si>
    <t>SATRA-HCM-Q10-0071</t>
  </si>
  <si>
    <t>satra0008</t>
  </si>
  <si>
    <t>SATRA-HCM-Q1-0008</t>
  </si>
  <si>
    <t>satra0009</t>
  </si>
  <si>
    <t>SATRA-HCM-Q1-0009</t>
  </si>
  <si>
    <t>SATRA-023</t>
  </si>
  <si>
    <t>SATRA-HCM-Q1-023</t>
  </si>
  <si>
    <t>satra0072</t>
  </si>
  <si>
    <t>SATRA-HCM-Q11-0072</t>
  </si>
  <si>
    <t>satra0073</t>
  </si>
  <si>
    <t>SATRA-HCM-Q11-0073</t>
  </si>
  <si>
    <t>satra0074</t>
  </si>
  <si>
    <t>SATRA-HCM-Q11-0074</t>
  </si>
  <si>
    <t>satra0075</t>
  </si>
  <si>
    <t>SATRA-HCM-Q11-0075</t>
  </si>
  <si>
    <t>satra0076</t>
  </si>
  <si>
    <t>SATRA-HCM-Q11-0076</t>
  </si>
  <si>
    <t>satra0077</t>
  </si>
  <si>
    <t>SATRA-HCM-Q12-0077</t>
  </si>
  <si>
    <t>satra0078</t>
  </si>
  <si>
    <t>SATRA-HCM-Q12-0078</t>
  </si>
  <si>
    <t>satra0079</t>
  </si>
  <si>
    <t>SATRA-HCM-Q12-0079</t>
  </si>
  <si>
    <t>satra0080</t>
  </si>
  <si>
    <t>SATRA-HCM-Q12-0080</t>
  </si>
  <si>
    <t>satra0081</t>
  </si>
  <si>
    <t>SATRA-HCM-Q12-0081</t>
  </si>
  <si>
    <t>satra0082</t>
  </si>
  <si>
    <t>SATRA-HCM-Q12-0082</t>
  </si>
  <si>
    <t>satra0083</t>
  </si>
  <si>
    <t>SATRA-HCM-Q12-0083</t>
  </si>
  <si>
    <t>satra0084</t>
  </si>
  <si>
    <t>SATRA-HCM-Q12-0084</t>
  </si>
  <si>
    <t>satra0085</t>
  </si>
  <si>
    <t>SATRA-HCM-Q12-0085</t>
  </si>
  <si>
    <t>satra0086</t>
  </si>
  <si>
    <t>SATRA-HCM-Q12-0086</t>
  </si>
  <si>
    <t>satra0087</t>
  </si>
  <si>
    <t>SATRA-HCM-Q12-0087</t>
  </si>
  <si>
    <t>satra0088</t>
  </si>
  <si>
    <t>SATRA-HCM-Q12-0088</t>
  </si>
  <si>
    <t>satra0089</t>
  </si>
  <si>
    <t>SATRA-HCM-Q12-0089</t>
  </si>
  <si>
    <t>satra0090</t>
  </si>
  <si>
    <t>SATRA-HCM-Q12-0090</t>
  </si>
  <si>
    <t>satra0091</t>
  </si>
  <si>
    <t>SATRA-HCM-Q12-0091</t>
  </si>
  <si>
    <t>satra0092</t>
  </si>
  <si>
    <t>SATRA-HCM-Q12-0092</t>
  </si>
  <si>
    <t>satra0093</t>
  </si>
  <si>
    <t>SATRA-HCM-Q12-0093</t>
  </si>
  <si>
    <t>satra0094</t>
  </si>
  <si>
    <t>SATRA-HCM-Q12-0094</t>
  </si>
  <si>
    <t>satra0162</t>
  </si>
  <si>
    <t>SATRA-HCM-Q12-0162</t>
  </si>
  <si>
    <t>satra0300</t>
  </si>
  <si>
    <t>SATRA-HCM-Q12-0300</t>
  </si>
  <si>
    <t>satra0010</t>
  </si>
  <si>
    <t>SATRA-HCM-Q2-0010</t>
  </si>
  <si>
    <t>satra0011</t>
  </si>
  <si>
    <t>SATRA-HCM-Q2-0011</t>
  </si>
  <si>
    <t>satra0012</t>
  </si>
  <si>
    <t>SATRA-HCM-Q2-0012</t>
  </si>
  <si>
    <t>satra0013</t>
  </si>
  <si>
    <t>SATRA-HCM-Q2-0013</t>
  </si>
  <si>
    <t>satra0215</t>
  </si>
  <si>
    <t>SATRA-HCM-Q2-0215</t>
  </si>
  <si>
    <t>satra0014</t>
  </si>
  <si>
    <t>SATRA-HCM-Q3-0014</t>
  </si>
  <si>
    <t>satra0015</t>
  </si>
  <si>
    <t>SATRA-HCM-Q3-0015</t>
  </si>
  <si>
    <t>SATRA-025</t>
  </si>
  <si>
    <t>SATRA-HCM-Q3-025</t>
  </si>
  <si>
    <t>satra0016</t>
  </si>
  <si>
    <t>SATRA-HCM-Q4-0016</t>
  </si>
  <si>
    <t>satra0017</t>
  </si>
  <si>
    <t>SATRA-HCM-Q4-0017</t>
  </si>
  <si>
    <t>satra0018</t>
  </si>
  <si>
    <t>SATRA-HCM-Q4-0018</t>
  </si>
  <si>
    <t>satra0019</t>
  </si>
  <si>
    <t>SATRA-HCM-Q4-0019</t>
  </si>
  <si>
    <t>satra0020</t>
  </si>
  <si>
    <t>SATRA-HCM-Q4-0020</t>
  </si>
  <si>
    <t>satra0021</t>
  </si>
  <si>
    <t>SATRA-HCM-Q4-0021</t>
  </si>
  <si>
    <t>satra0022</t>
  </si>
  <si>
    <t>SATRA-HCM-Q5-0022</t>
  </si>
  <si>
    <t>satra0023</t>
  </si>
  <si>
    <t>SATRA-HCM-Q5-0023</t>
  </si>
  <si>
    <t>satra0024</t>
  </si>
  <si>
    <t>SATRA-HCM-Q5-0024</t>
  </si>
  <si>
    <t>satra0025</t>
  </si>
  <si>
    <t>SATRA-HCM-Q5-0025</t>
  </si>
  <si>
    <t>satra0026</t>
  </si>
  <si>
    <t>SATRA-HCM-Q5-0026</t>
  </si>
  <si>
    <t>satra0027</t>
  </si>
  <si>
    <t>SATRA-HCM-Q6-0027</t>
  </si>
  <si>
    <t>satra0028</t>
  </si>
  <si>
    <t>SATRA-HCM-Q6-0028</t>
  </si>
  <si>
    <t>satra0029</t>
  </si>
  <si>
    <t>SATRA-HCM-Q6-0029</t>
  </si>
  <si>
    <t>satra0030</t>
  </si>
  <si>
    <t>SATRA-HCM-Q6-0030</t>
  </si>
  <si>
    <t>satra0031</t>
  </si>
  <si>
    <t>SATRA-HCM-Q6-0031</t>
  </si>
  <si>
    <t>satra0032</t>
  </si>
  <si>
    <t>SATRA-HCM-Q6-0032</t>
  </si>
  <si>
    <t>satra0033</t>
  </si>
  <si>
    <t>SATRA-HCM-Q6-0033</t>
  </si>
  <si>
    <t>SATRA-028</t>
  </si>
  <si>
    <t>SATRA-HCM-Q6-028</t>
  </si>
  <si>
    <t>satra0034</t>
  </si>
  <si>
    <t>SATRA-HCM-Q7-0034</t>
  </si>
  <si>
    <t>satra0035</t>
  </si>
  <si>
    <t>SATRA-HCM-Q7-0035</t>
  </si>
  <si>
    <t>satra0036</t>
  </si>
  <si>
    <t>SATRA-HCM-Q7-0036</t>
  </si>
  <si>
    <t>satra0037</t>
  </si>
  <si>
    <t>SATRA-HCM-Q7-0037</t>
  </si>
  <si>
    <t>satra0038</t>
  </si>
  <si>
    <t>SATRA-HCM-Q7-0038</t>
  </si>
  <si>
    <t>satra0040</t>
  </si>
  <si>
    <t>SATRA-HCM-Q7-0040</t>
  </si>
  <si>
    <t>satra0041</t>
  </si>
  <si>
    <t>SATRA-HCM-Q7-0041</t>
  </si>
  <si>
    <t>satra0042</t>
  </si>
  <si>
    <t>SATRA-HCM-Q7-0042</t>
  </si>
  <si>
    <t>satra1165</t>
  </si>
  <si>
    <t>SATRA-HCM-Q7-1165</t>
  </si>
  <si>
    <t>satra0043</t>
  </si>
  <si>
    <t>SATRA-HCM-Q8-0043</t>
  </si>
  <si>
    <t>satra0044</t>
  </si>
  <si>
    <t>SATRA-HCM-Q8-0044</t>
  </si>
  <si>
    <t>satra0045</t>
  </si>
  <si>
    <t>SATRA-HCM-Q8-0045</t>
  </si>
  <si>
    <t>satra0046</t>
  </si>
  <si>
    <t>SATRA-HCM-Q8-0046</t>
  </si>
  <si>
    <t>satra0047</t>
  </si>
  <si>
    <t>SATRA-HCM-Q8-0047</t>
  </si>
  <si>
    <t>satra0048</t>
  </si>
  <si>
    <t>SATRA-HCM-Q8-0048</t>
  </si>
  <si>
    <t>satra0049</t>
  </si>
  <si>
    <t>SATRA-HCM-Q8-0049</t>
  </si>
  <si>
    <t>satra0050</t>
  </si>
  <si>
    <t>SATRA-HCM-Q8-0050</t>
  </si>
  <si>
    <t>satra0051</t>
  </si>
  <si>
    <t>SATRA-HCM-Q8-0051</t>
  </si>
  <si>
    <t>satra0052</t>
  </si>
  <si>
    <t>SATRA-HCM-Q8-0052</t>
  </si>
  <si>
    <t>satra0053</t>
  </si>
  <si>
    <t>SATRA-HCM-Q8-0053</t>
  </si>
  <si>
    <t>satra0054</t>
  </si>
  <si>
    <t>SATRA-HCM-Q8-0054</t>
  </si>
  <si>
    <t>satra0055</t>
  </si>
  <si>
    <t>SATRA-HCM-Q9-0055</t>
  </si>
  <si>
    <t>satra0056</t>
  </si>
  <si>
    <t>SATRA-HCM-Q9-0056</t>
  </si>
  <si>
    <t>satra0057</t>
  </si>
  <si>
    <t>SATRA-HCM-Q9-0057</t>
  </si>
  <si>
    <t>satra0058</t>
  </si>
  <si>
    <t>SATRA-HCM-Q9-0058</t>
  </si>
  <si>
    <t>satra0059</t>
  </si>
  <si>
    <t>SATRA-HCM-Q9-0059</t>
  </si>
  <si>
    <t>satra0060</t>
  </si>
  <si>
    <t>SATRA-HCM-Q9-0060</t>
  </si>
  <si>
    <t>satra0061</t>
  </si>
  <si>
    <t>SATRA-HCM-Q9-0061</t>
  </si>
  <si>
    <t>satra0062</t>
  </si>
  <si>
    <t>SATRA-HCM-Q9-0062</t>
  </si>
  <si>
    <t>satra0063</t>
  </si>
  <si>
    <t>SATRA-HCM-Q9-0063</t>
  </si>
  <si>
    <t>satra0064</t>
  </si>
  <si>
    <t>SATRA-HCM-Q9-0064</t>
  </si>
  <si>
    <t>satra0065</t>
  </si>
  <si>
    <t>SATRA-HCM-Q9-0065</t>
  </si>
  <si>
    <t>satra0066</t>
  </si>
  <si>
    <t>SATRA-HCM-Q9-0066</t>
  </si>
  <si>
    <t>satra0067</t>
  </si>
  <si>
    <t>SATRA-HCM-Q9-0067</t>
  </si>
  <si>
    <t>satra0068</t>
  </si>
  <si>
    <t>SATRA-HCM-Q9-0068</t>
  </si>
  <si>
    <t>satra0069</t>
  </si>
  <si>
    <t>SATRA-HCM-Q9-0069</t>
  </si>
  <si>
    <t>satra0100</t>
  </si>
  <si>
    <t>SATRA-HCM-TBH-0100</t>
  </si>
  <si>
    <t>satra0181</t>
  </si>
  <si>
    <t>SATRA-HCM-TBH-0181</t>
  </si>
  <si>
    <t>satra0182</t>
  </si>
  <si>
    <t>SATRA-HCM-TBH-0182</t>
  </si>
  <si>
    <t>satra0183</t>
  </si>
  <si>
    <t>SATRA-HCM-TBH-0183</t>
  </si>
  <si>
    <t>satra0184</t>
  </si>
  <si>
    <t>SATRA-HCM-TBH-0184</t>
  </si>
  <si>
    <t>satra0185</t>
  </si>
  <si>
    <t>SATRA-HCM-TBH-0185</t>
  </si>
  <si>
    <t>satra0186</t>
  </si>
  <si>
    <t>SATRA-HCM-TBH-0186</t>
  </si>
  <si>
    <t>satra0187</t>
  </si>
  <si>
    <t>SATRA-HCM-TBH-0187</t>
  </si>
  <si>
    <t>satra0188</t>
  </si>
  <si>
    <t>SATRA-HCM-TBH-0188</t>
  </si>
  <si>
    <t>satra0189</t>
  </si>
  <si>
    <t>SATRA-HCM-TBH-0189</t>
  </si>
  <si>
    <t>satra0199</t>
  </si>
  <si>
    <t>SATRA-HCM-TDC-0199</t>
  </si>
  <si>
    <t>satra0200</t>
  </si>
  <si>
    <t>SATRA-HCM-TDC-0200</t>
  </si>
  <si>
    <t>satra0201</t>
  </si>
  <si>
    <t>SATRA-HCM-TDC-0201</t>
  </si>
  <si>
    <t>satra0202</t>
  </si>
  <si>
    <t>SATRA-HCM-TDC-0202</t>
  </si>
  <si>
    <t>satra0203</t>
  </si>
  <si>
    <t>SATRA-HCM-TDC-0203</t>
  </si>
  <si>
    <t>satra0204</t>
  </si>
  <si>
    <t>SATRA-HCM-TDC-0204</t>
  </si>
  <si>
    <t>satra0205</t>
  </si>
  <si>
    <t>SATRA-HCM-TDC-0205</t>
  </si>
  <si>
    <t>satra0206</t>
  </si>
  <si>
    <t>SATRA-HCM-TDC-0206</t>
  </si>
  <si>
    <t>satra0207</t>
  </si>
  <si>
    <t>SATRA-HCM-TDC-0207</t>
  </si>
  <si>
    <t>satra0208</t>
  </si>
  <si>
    <t>SATRA-HCM-TDC-0208</t>
  </si>
  <si>
    <t>satra0209</t>
  </si>
  <si>
    <t>SATRA-HCM-TDC-0209</t>
  </si>
  <si>
    <t>satra0210</t>
  </si>
  <si>
    <t>SATRA-HCM-TDC-0210</t>
  </si>
  <si>
    <t>satra0211</t>
  </si>
  <si>
    <t>SATRA-HCM-TDC-0211</t>
  </si>
  <si>
    <t>satra0212</t>
  </si>
  <si>
    <t>SATRA-HCM-TDC-0212</t>
  </si>
  <si>
    <t>satra0213</t>
  </si>
  <si>
    <t>SATRA-HCM-TDC-0213</t>
  </si>
  <si>
    <t>satra0214</t>
  </si>
  <si>
    <t>SATRA-HCM-TDC-0214</t>
  </si>
  <si>
    <t>satra02020</t>
  </si>
  <si>
    <t>SATRA-HCM-TDC-2020</t>
  </si>
  <si>
    <t>satra0190</t>
  </si>
  <si>
    <t>SATRA-HCM-TPU-0190</t>
  </si>
  <si>
    <t>satra0191</t>
  </si>
  <si>
    <t>SATRA-HCM-TPU-0191</t>
  </si>
  <si>
    <t>satra0192</t>
  </si>
  <si>
    <t>SATRA-HCM-TPU-0192</t>
  </si>
  <si>
    <t>satra0193</t>
  </si>
  <si>
    <t>SATRA-HCM-TPU-0193</t>
  </si>
  <si>
    <t>satra0194</t>
  </si>
  <si>
    <t>SATRA-HCM-TPU-0194</t>
  </si>
  <si>
    <t>satra0195</t>
  </si>
  <si>
    <t>SATRA-HCM-TPU-0195</t>
  </si>
  <si>
    <t>satra0196</t>
  </si>
  <si>
    <t>SATRA-HCM-TPU-0196</t>
  </si>
  <si>
    <t>satra0197</t>
  </si>
  <si>
    <t>SATRA-HCM-TPU-0197</t>
  </si>
  <si>
    <t>satra0198</t>
  </si>
  <si>
    <t>SATRA-HCM-TPU-0198</t>
  </si>
  <si>
    <t>satra0217</t>
  </si>
  <si>
    <t>SATRA-HCM-TPU-0217</t>
  </si>
  <si>
    <t>SE7VEN-HNI-HMI-45649</t>
  </si>
  <si>
    <t>SENDO-HNI-DAH-76486</t>
  </si>
  <si>
    <t>SEVEN02</t>
  </si>
  <si>
    <t>SEVEN-BDG-00-02</t>
  </si>
  <si>
    <t>SEVEN-HCM-Q3-30856</t>
  </si>
  <si>
    <t>SEVEN-HNI-BDH-03</t>
  </si>
  <si>
    <t>SEVEN01</t>
  </si>
  <si>
    <t>SEVEN-TNH-00-01</t>
  </si>
  <si>
    <t>shinsen0003</t>
  </si>
  <si>
    <t>SHINSEN-HCM-BTH-0003</t>
  </si>
  <si>
    <t>SHINSEN</t>
  </si>
  <si>
    <t>SHINSEN-HCM-BTH-04121</t>
  </si>
  <si>
    <t>shinsen0001</t>
  </si>
  <si>
    <t>SHINSEN-HCM-GVP-0001</t>
  </si>
  <si>
    <t>shinsen0002</t>
  </si>
  <si>
    <t>SHINSEN-HCM-PNN-0002</t>
  </si>
  <si>
    <t>shinsen0004</t>
  </si>
  <si>
    <t>SHINSEN-HCM-Q9-0004</t>
  </si>
  <si>
    <t>SIBA-HNI-BTL-0006</t>
  </si>
  <si>
    <t>SIBA-HNI-BTL-0007</t>
  </si>
  <si>
    <t>SIBA-HNI-DDA-0012</t>
  </si>
  <si>
    <t>SIBA-HNI-GLM-0004</t>
  </si>
  <si>
    <t>SIBA-HNI-GLM-0010</t>
  </si>
  <si>
    <t>SIBA-HNI-HBT-0003</t>
  </si>
  <si>
    <t>SIBA-HNI-HDC-0002</t>
  </si>
  <si>
    <t>SIBA-HNI-HDC-0005</t>
  </si>
  <si>
    <t>SIBA-HNI-HDG-0008</t>
  </si>
  <si>
    <t>SIBA-HNI-HDG-0015</t>
  </si>
  <si>
    <t>SIBA-HNI-HDG-0017</t>
  </si>
  <si>
    <t>SIBA-HNI-HDG-0018</t>
  </si>
  <si>
    <t>SIBA-HNI-HMI-0013</t>
  </si>
  <si>
    <t>SIBA-HNI-LBN-0009</t>
  </si>
  <si>
    <t>SIBA-HNI-NTL-0001</t>
  </si>
  <si>
    <t>SIBA-HNI-TXN-25505-001</t>
  </si>
  <si>
    <t>SIBA-HPG-01-0011</t>
  </si>
  <si>
    <t>SIBA-HPG-01-0014</t>
  </si>
  <si>
    <t>SIBA-NAN-01-0016</t>
  </si>
  <si>
    <t>SIMPLYGOVAP</t>
  </si>
  <si>
    <t>SIMPLY-HCM-GVP-83001</t>
  </si>
  <si>
    <t>SIMPLYMART</t>
  </si>
  <si>
    <t>SIMPLY-HCM-Q5-74383</t>
  </si>
  <si>
    <t>smart0006</t>
  </si>
  <si>
    <t>SMART-HCM-Q7-0006</t>
  </si>
  <si>
    <t>smart0007</t>
  </si>
  <si>
    <t>SMART-HCM-Q7-0007</t>
  </si>
  <si>
    <t>SMART-HNI-BTL-0002</t>
  </si>
  <si>
    <t>SMART-HNI-HMI-0004</t>
  </si>
  <si>
    <t>SMART-HNI-HMI-0005</t>
  </si>
  <si>
    <t>SMART-HNI-NTL-0003</t>
  </si>
  <si>
    <t>SMART-HNI-NTL-34554</t>
  </si>
  <si>
    <t>SMART-HNI-THO-0001</t>
  </si>
  <si>
    <t>SOI-HNI-HMI-2785</t>
  </si>
  <si>
    <t>SOI-HNI-HMI-22785</t>
  </si>
  <si>
    <t>SOI-HNI-TTX-S42</t>
  </si>
  <si>
    <t>SONGNGOC-001</t>
  </si>
  <si>
    <t>SONGNGOC-HCM-BCU-001</t>
  </si>
  <si>
    <t>SONGNGOC-HCM-Q8-20615</t>
  </si>
  <si>
    <t>songnguyen0001</t>
  </si>
  <si>
    <t>SONGNGUYEN-HCM-BTH-0001</t>
  </si>
  <si>
    <t>SONGNGUYEN</t>
  </si>
  <si>
    <t>SONGNGUYEN-HCM-BTH-57299</t>
  </si>
  <si>
    <t>TERRA-HNI-BTL-002</t>
  </si>
  <si>
    <t>TERRA-HNI-HKM-001</t>
  </si>
  <si>
    <t>TERRA-HNI-HKM-80128</t>
  </si>
  <si>
    <t>tikiMFBTA</t>
  </si>
  <si>
    <t>TIKI-HCM-BTN-iMFBTA</t>
  </si>
  <si>
    <t>tikiIMFD10</t>
  </si>
  <si>
    <t>TIKI-HCM-Q10-IMFD10</t>
  </si>
  <si>
    <t>tikiIMFD7</t>
  </si>
  <si>
    <t>TIKI-HCM-Q7-iIMFD7</t>
  </si>
  <si>
    <t>TIKI-HCM-TBH-0000</t>
  </si>
  <si>
    <t>tikiMFTBI</t>
  </si>
  <si>
    <t>TIKI-HCM-TBH-iMFTBI</t>
  </si>
  <si>
    <t>TIKI-HNI-LBN-iMFLBI</t>
  </si>
  <si>
    <t>TIKI-HNI-TTI-iMFHDO</t>
  </si>
  <si>
    <t>Tiktok-HCM-01</t>
  </si>
  <si>
    <t>Tiktok-HCM-01-0000</t>
  </si>
  <si>
    <t>TMART-BNH-01-01098</t>
  </si>
  <si>
    <t>Tmart01053</t>
  </si>
  <si>
    <t>TMART-HCM-BCU-01053</t>
  </si>
  <si>
    <t>Tmart01054</t>
  </si>
  <si>
    <t>TMART-HCM-BTN-01054</t>
  </si>
  <si>
    <t>Tmart01052</t>
  </si>
  <si>
    <t>TMART-HCM-HNB-01052</t>
  </si>
  <si>
    <t>Tmart01055</t>
  </si>
  <si>
    <t>TMART-HCM-Q12-01055</t>
  </si>
  <si>
    <t>Tmart01056</t>
  </si>
  <si>
    <t>TMART-HCM-Q12-01056</t>
  </si>
  <si>
    <t>Tmart01057</t>
  </si>
  <si>
    <t>TMART-HCM-Q12-01057</t>
  </si>
  <si>
    <t>Tmart01060</t>
  </si>
  <si>
    <t>TMART-HCM-Q12-01060</t>
  </si>
  <si>
    <t>TMART-HNI-BTL-00988</t>
  </si>
  <si>
    <t>TMART-HNI-BTL-01003</t>
  </si>
  <si>
    <t>TMART-HNI-BTL-01023</t>
  </si>
  <si>
    <t>TMART-HNI-BTL-01025</t>
  </si>
  <si>
    <t>TMART-HNI-BTL-01036</t>
  </si>
  <si>
    <t>TMART-HNI-BTL-01046</t>
  </si>
  <si>
    <t>TMART-HNI-BTL-01063</t>
  </si>
  <si>
    <t>TMART-HNI-BTL-01070</t>
  </si>
  <si>
    <t>TMART-HNI-BTL-01075</t>
  </si>
  <si>
    <t>TMART-HNI-BTL-01078</t>
  </si>
  <si>
    <t>TMART-HNI-BTL-01082</t>
  </si>
  <si>
    <t>TMART-HNI-BTL-01084</t>
  </si>
  <si>
    <t>TMART-HNI-BTL-01087</t>
  </si>
  <si>
    <t>TMART-HNI-BTL-01092</t>
  </si>
  <si>
    <t>TMART-HNI-BTL-03005</t>
  </si>
  <si>
    <t>TMART-HNI-BTL-03010</t>
  </si>
  <si>
    <t>TMART-HNI-BTL-03017</t>
  </si>
  <si>
    <t>TMART-HNI-CGY-99998</t>
  </si>
  <si>
    <t>TMART-HNI-CMY-00644</t>
  </si>
  <si>
    <t>TMART-HNI-DAH-01077</t>
  </si>
  <si>
    <t>TMART-HNI-DAH-01096</t>
  </si>
  <si>
    <t>TMART-HNI-DPG-00989</t>
  </si>
  <si>
    <t>TMART-HNI-GLM-01094</t>
  </si>
  <si>
    <t>TMART-HNI-GLM-01095</t>
  </si>
  <si>
    <t>TMART-HNI-HDC-00994</t>
  </si>
  <si>
    <t>TMART-HNI-HDC-01011</t>
  </si>
  <si>
    <t>TMART-HNI-HDC-01048</t>
  </si>
  <si>
    <t>TMART-HNI-HDC-01061</t>
  </si>
  <si>
    <t>TMART-HNI-HDG-00983</t>
  </si>
  <si>
    <t>TMART-HNI-HDG-00992</t>
  </si>
  <si>
    <t>TMART-HNI-HDG-00993</t>
  </si>
  <si>
    <t>TMART-HNI-HDG-00995</t>
  </si>
  <si>
    <t>TMART-HNI-HDG-01001</t>
  </si>
  <si>
    <t>TMART-HNI-HDG-01010</t>
  </si>
  <si>
    <t>TMART-HNI-HDG-01012</t>
  </si>
  <si>
    <t>TMART-HNI-HDG-01019</t>
  </si>
  <si>
    <t>TMART-HNI-HDG-01027</t>
  </si>
  <si>
    <t>TMART-HNI-HDG-01027-1</t>
  </si>
  <si>
    <t>TMART-HNI-HDG-01076</t>
  </si>
  <si>
    <t>TMART-HNI-HDG-01091</t>
  </si>
  <si>
    <t>TMART-HNI-HDG-03002</t>
  </si>
  <si>
    <t>TMART-HNI-HDG-03006</t>
  </si>
  <si>
    <t>TMART-HNI-HDG-03014</t>
  </si>
  <si>
    <t>TMART-HNI-HMI-00357</t>
  </si>
  <si>
    <t>TMART-HNI-HMI-00928</t>
  </si>
  <si>
    <t>TMART-HNI-HMI-00980</t>
  </si>
  <si>
    <t>TMART-HNI-HMI-00984</t>
  </si>
  <si>
    <t>TMART-HNI-HMI-01029</t>
  </si>
  <si>
    <t>TMART-HNI-HMI-01041</t>
  </si>
  <si>
    <t>TMART-HNI-HMI-01047</t>
  </si>
  <si>
    <t>TMART-HNI-HMI-01067</t>
  </si>
  <si>
    <t>TMART-HNI-HMI-01072</t>
  </si>
  <si>
    <t>TMART-HNI-HMI-01074</t>
  </si>
  <si>
    <t>TMART-HNI-HMI-01079</t>
  </si>
  <si>
    <t>TMART-HNI-HMI-01081</t>
  </si>
  <si>
    <t>TMART-HNI-HMI-01086</t>
  </si>
  <si>
    <t>TMART-HNI-HMI-01090</t>
  </si>
  <si>
    <t>TMART-HNI-HMI-03007</t>
  </si>
  <si>
    <t>TMART-HNI-HMI-03009</t>
  </si>
  <si>
    <t>TMART-HNI-HMI-03012</t>
  </si>
  <si>
    <t>TMART-HNI-HMI-73610</t>
  </si>
  <si>
    <t>TMART-HNI-HMI-99999</t>
  </si>
  <si>
    <t>TMART-HNI-LBN-01088</t>
  </si>
  <si>
    <t>TMART-HNI-LBN-03016</t>
  </si>
  <si>
    <t>TMART-HNI-NTL-00619</t>
  </si>
  <si>
    <t>TMART-HNI-NTL-01021</t>
  </si>
  <si>
    <t>TMART-HNI-NTL-01062</t>
  </si>
  <si>
    <t>TMART-HNI-NTL-01080</t>
  </si>
  <si>
    <t>TMART-HNI-NTL-01097</t>
  </si>
  <si>
    <t>TMART-HNI-NTL-99996</t>
  </si>
  <si>
    <t>TMART-HNI-PTO-03013</t>
  </si>
  <si>
    <t>TMART-HNI-SSN-00722</t>
  </si>
  <si>
    <t>TMART-HNI-SSN-03008</t>
  </si>
  <si>
    <t>TMART-HNI-SSN-03015</t>
  </si>
  <si>
    <t>TMART-HNI-THO-01017</t>
  </si>
  <si>
    <t>TMART-HNI-THO-01049</t>
  </si>
  <si>
    <t>TMART-HNI-TTI-00999</t>
  </si>
  <si>
    <t>TMART-HNI-TTI-01032</t>
  </si>
  <si>
    <t>TMART-HNI-TTI-01065</t>
  </si>
  <si>
    <t>TMART-HNI-TTI-01071</t>
  </si>
  <si>
    <t>TMART-HNI-TTI-01083</t>
  </si>
  <si>
    <t>TMART-HNI-TTI-03001</t>
  </si>
  <si>
    <t>TMART-HNI-TTI-03002-1</t>
  </si>
  <si>
    <t>TMART-HNI-TTI-03003</t>
  </si>
  <si>
    <t>TMART-HNI-TTT-03011</t>
  </si>
  <si>
    <t>TMART-HNI-TXN-00628</t>
  </si>
  <si>
    <t>TMART-HNI-TXN-01000</t>
  </si>
  <si>
    <t>TMART-HNI-TXN-01073</t>
  </si>
  <si>
    <t>TMART-HNI-TXN-01085</t>
  </si>
  <si>
    <t>TMART-HNI-TXN-01089</t>
  </si>
  <si>
    <t>TMART-HNI-TXN-01093</t>
  </si>
  <si>
    <t>TMART-HNI-TXN-03004</t>
  </si>
  <si>
    <t>TMART-HNI-TXN-99997</t>
  </si>
  <si>
    <t>TMART-HYN-01-01051</t>
  </si>
  <si>
    <t>TMART-HYN-01-01099</t>
  </si>
  <si>
    <t>TOMITA-HNI-BTL-99688</t>
  </si>
  <si>
    <t>TOMITA-HNI-HDG-0003</t>
  </si>
  <si>
    <t>TOMITA-HNI-NTL-0001</t>
  </si>
  <si>
    <t>TOMITA-HNI-NTL-0002</t>
  </si>
  <si>
    <t>TOMITA-HNI-NTL-0004</t>
  </si>
  <si>
    <t>TOMITA-HNI-NTL-0005</t>
  </si>
  <si>
    <t>TTMFARM-HNI-GLM-M2</t>
  </si>
  <si>
    <t>TTMFARM-HNI-GLM-P1</t>
  </si>
  <si>
    <t>TTMFARM-HNI-GLM-S19</t>
  </si>
  <si>
    <t>TTMFARM-HNI-HBT-2TT1B</t>
  </si>
  <si>
    <t>TTMFARM-HNI-HBT-B423</t>
  </si>
  <si>
    <t>TTMFARM-HNI-HBT-C423</t>
  </si>
  <si>
    <t>TTMFARM-HNI-HBT-G378</t>
  </si>
  <si>
    <t>TTMFARM-HNI-HBT-P9</t>
  </si>
  <si>
    <t>TTMFARM-HNI-HBT-T2</t>
  </si>
  <si>
    <t>TTMFARM-HNI-HMI-H3B</t>
  </si>
  <si>
    <t>TTMFARM-HNI-HMI-M87</t>
  </si>
  <si>
    <t>TTMFARM-HNI-HMI-P2</t>
  </si>
  <si>
    <t>TTMFARM-HNI-HMI-P5</t>
  </si>
  <si>
    <t>TTMFARM-HNI-HMI-T3</t>
  </si>
  <si>
    <t>TTMFARM-HYN-01-19013</t>
  </si>
  <si>
    <t>ubofood01</t>
  </si>
  <si>
    <t>UBOFOOD-HCM-Q10-01</t>
  </si>
  <si>
    <t>ubofood02</t>
  </si>
  <si>
    <t>UBOFOOD-HCM-Q1-02</t>
  </si>
  <si>
    <t>UBOFOOD-HNI-NTL-0000</t>
  </si>
  <si>
    <t>UNIK-HNI-BDH-89762</t>
  </si>
  <si>
    <t>UNIK-HNI-DDA-0003</t>
  </si>
  <si>
    <t>UNIK-HNI-HKM-0004</t>
  </si>
  <si>
    <t>UNIK-HNI-TXN-0001</t>
  </si>
  <si>
    <t>UNIK-HNI-TXN-0002</t>
  </si>
  <si>
    <t>UNIT-BNH-GLM-0004</t>
  </si>
  <si>
    <t>UNIT-BNH-HMI-0001</t>
  </si>
  <si>
    <t>UNIT-HNI-BTL-0008</t>
  </si>
  <si>
    <t>UNIT-HNI-CGY-0007</t>
  </si>
  <si>
    <t>UNIT-HNI-HDG-0012</t>
  </si>
  <si>
    <t>UNIT-HNI-HMI-0003</t>
  </si>
  <si>
    <t>UNIT-HNI-HMI-0005</t>
  </si>
  <si>
    <t>UNIT-HNI-HMI-0009</t>
  </si>
  <si>
    <t>UNIT-HNI-NTL-0013</t>
  </si>
  <si>
    <t>UNIT-HNI-NTL-0014</t>
  </si>
  <si>
    <t>UNIT-HNI-NTL-97918</t>
  </si>
  <si>
    <t>UNIT-HNI-TTI-0002</t>
  </si>
  <si>
    <t>UNIT-HNI-TXN-0006</t>
  </si>
  <si>
    <t>UNIT-HNI-TXN-0011</t>
  </si>
  <si>
    <t>UNIT-NBH-THO-0010</t>
  </si>
  <si>
    <t>UNO-HNI-BTL-0101</t>
  </si>
  <si>
    <t>UNO-HNI-BTL-17271</t>
  </si>
  <si>
    <t>VIETY-HNI-GLM-0002</t>
  </si>
  <si>
    <t>VIETY-HNI-GLM-0003</t>
  </si>
  <si>
    <t>VIETY-HNI-GLM-0004</t>
  </si>
  <si>
    <t>VIETY-HNI-HMI-21328</t>
  </si>
  <si>
    <t>VIETY-HNI-LBN-0005</t>
  </si>
  <si>
    <t>VIETY-HNI-LBN-TT</t>
  </si>
  <si>
    <t>VIETY-HNI-LBN-19306</t>
  </si>
  <si>
    <t>VIETY-HNI-TTI-0001</t>
  </si>
  <si>
    <t>VIETY-001</t>
  </si>
  <si>
    <t>VIETY-KHA-00-001</t>
  </si>
  <si>
    <t>VITALMART-HNI-CGY-001</t>
  </si>
  <si>
    <t>VITALMART-HNI-CGY-002</t>
  </si>
  <si>
    <t>VITALMART-HNI-CGY-003</t>
  </si>
  <si>
    <t>VITALMART-HNI-HDG-004</t>
  </si>
  <si>
    <t>VITALMART-HNI-HDG-64128</t>
  </si>
  <si>
    <t>VITALMART-HNI-NTL-005</t>
  </si>
  <si>
    <t>VITALMART-HNI-NTL-006</t>
  </si>
  <si>
    <t>VITALMART-HNI-NTL-007</t>
  </si>
  <si>
    <t>VITALMART-HNI-NTL-008</t>
  </si>
  <si>
    <t>VITALMART-HNI-NTL-009</t>
  </si>
  <si>
    <t>VITALMART-HNI-NTL-010</t>
  </si>
  <si>
    <t>vnpost003</t>
  </si>
  <si>
    <t>VNPOST-HCM-BTH-003</t>
  </si>
  <si>
    <t>vnpost001</t>
  </si>
  <si>
    <t>VNPOST-HCM-CCI-001</t>
  </si>
  <si>
    <t>VNPOST-HCM-CCI-005</t>
  </si>
  <si>
    <t>VNPOST-HCM-HHM-004</t>
  </si>
  <si>
    <t>vnpost002</t>
  </si>
  <si>
    <t>VNPOST-HCM-PNN-002</t>
  </si>
  <si>
    <t>VNPOST-HCM-TPU-006</t>
  </si>
  <si>
    <t>VNPOST-HDG-00-BG</t>
  </si>
  <si>
    <t>VNPOST-HDG-00-CG</t>
  </si>
  <si>
    <t>VNPOST-HDG-00-CL</t>
  </si>
  <si>
    <t>VNPOST-HDG-00-KM</t>
  </si>
  <si>
    <t>VNPOST-HNI-CGY-95740</t>
  </si>
  <si>
    <t>Win_DNI-01-2BIN</t>
  </si>
  <si>
    <t>WIN-AGG-01-010</t>
  </si>
  <si>
    <t>WIN-024</t>
  </si>
  <si>
    <t>WIN-BDG-00-024</t>
  </si>
  <si>
    <t>WIN3357</t>
  </si>
  <si>
    <t>WIN-BDG-00-3357</t>
  </si>
  <si>
    <t>WIN3669</t>
  </si>
  <si>
    <t>WIN-BDG-00-3669</t>
  </si>
  <si>
    <t>WIN3812</t>
  </si>
  <si>
    <t>WIN-BDG-00-3812</t>
  </si>
  <si>
    <t>WIN3919</t>
  </si>
  <si>
    <t>WIN-BDG-00-3919</t>
  </si>
  <si>
    <t>WIN5776</t>
  </si>
  <si>
    <t>WIN-BDG-00-5776</t>
  </si>
  <si>
    <t>WIN6839</t>
  </si>
  <si>
    <t>WIN-BDG-00-6839</t>
  </si>
  <si>
    <t>WIN6938</t>
  </si>
  <si>
    <t>WIN-BDG-00-6938</t>
  </si>
  <si>
    <t>WIN-071</t>
  </si>
  <si>
    <t>WIN-BDH-00-071</t>
  </si>
  <si>
    <t>WIN-BGG-01-065</t>
  </si>
  <si>
    <t>WIN-BKN-01-093</t>
  </si>
  <si>
    <t>WIN-018</t>
  </si>
  <si>
    <t>WIN-BLU-00-018</t>
  </si>
  <si>
    <t>WIN-BNH-01-031</t>
  </si>
  <si>
    <t>WIN-092</t>
  </si>
  <si>
    <t>WIN-BPC-00-092</t>
  </si>
  <si>
    <t>WIN-067</t>
  </si>
  <si>
    <t>WIN-BTE-00-067</t>
  </si>
  <si>
    <t>WIN-062</t>
  </si>
  <si>
    <t>WIN-BTN-00-062</t>
  </si>
  <si>
    <t>WIN-CBG-01-095</t>
  </si>
  <si>
    <t>WIN-060</t>
  </si>
  <si>
    <t>WIN-CMU-00-060</t>
  </si>
  <si>
    <t>WIN-CTO-01-016</t>
  </si>
  <si>
    <t>WIN-DBN-01-096</t>
  </si>
  <si>
    <t>WIN-017</t>
  </si>
  <si>
    <t>WIN-DLK-00-017</t>
  </si>
  <si>
    <t>WIN-DNG-01-009</t>
  </si>
  <si>
    <t>WIN-023</t>
  </si>
  <si>
    <t>WIN-DNI-00-023</t>
  </si>
  <si>
    <t>WIN3807</t>
  </si>
  <si>
    <t>WIN-DNI-00-3807</t>
  </si>
  <si>
    <t>WIN4186</t>
  </si>
  <si>
    <t>WIN-DNI-00-4186</t>
  </si>
  <si>
    <t>WIN4187</t>
  </si>
  <si>
    <t>WIN-DNI-00-4187</t>
  </si>
  <si>
    <t>WIN4506</t>
  </si>
  <si>
    <t>WIN-DNI-00-4506</t>
  </si>
  <si>
    <t>WIN4510</t>
  </si>
  <si>
    <t>WIN-DNI-00-4510</t>
  </si>
  <si>
    <t>WIN4948</t>
  </si>
  <si>
    <t>WIN-DNI-00-4948</t>
  </si>
  <si>
    <t>WIN5199</t>
  </si>
  <si>
    <t>WIN-DNI-00-5199</t>
  </si>
  <si>
    <t>WIN5455</t>
  </si>
  <si>
    <t>WIN-DNI-00-5455</t>
  </si>
  <si>
    <t>WIN5650</t>
  </si>
  <si>
    <t>WIN-DNI-00-5650</t>
  </si>
  <si>
    <t>WIN5798</t>
  </si>
  <si>
    <t>WIN-DNI-00-5798</t>
  </si>
  <si>
    <t>WIN6692</t>
  </si>
  <si>
    <t>WIN-DNI-00-6692</t>
  </si>
  <si>
    <t>WIN6730</t>
  </si>
  <si>
    <t>WIN-DNI-00-6730</t>
  </si>
  <si>
    <t>WIN-DTP-01-013</t>
  </si>
  <si>
    <t>WIN-022</t>
  </si>
  <si>
    <t>WIN-GLI-00-022</t>
  </si>
  <si>
    <t>WIN-HBH-01-034</t>
  </si>
  <si>
    <t>WIN-HCM-00-18404</t>
  </si>
  <si>
    <t>win1683</t>
  </si>
  <si>
    <t>WIN-HCM-BCU-1683</t>
  </si>
  <si>
    <t>WIN2A49</t>
  </si>
  <si>
    <t>WIN-HCM-BCU-2A49</t>
  </si>
  <si>
    <t>WIN2ABN</t>
  </si>
  <si>
    <t>WIN-HCM-BCU-2ABN</t>
  </si>
  <si>
    <t>WIN2AQ4</t>
  </si>
  <si>
    <t>WIN-HCM-BCU-2AQ4</t>
  </si>
  <si>
    <t>WIN2AY1</t>
  </si>
  <si>
    <t>WIN-HCM-BCU-2AY1</t>
  </si>
  <si>
    <t>win3063</t>
  </si>
  <si>
    <t>WIN-HCM-BCU-3063</t>
  </si>
  <si>
    <t>win3213</t>
  </si>
  <si>
    <t>WIN-HCM-BCU-3213</t>
  </si>
  <si>
    <t>win3294</t>
  </si>
  <si>
    <t>WIN-HCM-BCU-3294</t>
  </si>
  <si>
    <t>win3321</t>
  </si>
  <si>
    <t>WIN-HCM-BCU-3321</t>
  </si>
  <si>
    <t>win3353</t>
  </si>
  <si>
    <t>WIN-HCM-BCU-3353</t>
  </si>
  <si>
    <t>win3414</t>
  </si>
  <si>
    <t>WIN-HCM-BCU-3414</t>
  </si>
  <si>
    <t>win3430</t>
  </si>
  <si>
    <t>WIN-HCM-BCU-3430</t>
  </si>
  <si>
    <t>win3441</t>
  </si>
  <si>
    <t>WIN-HCM-BCU-3441</t>
  </si>
  <si>
    <t>win3965</t>
  </si>
  <si>
    <t>WIN-HCM-BCU-3965</t>
  </si>
  <si>
    <t>win4390</t>
  </si>
  <si>
    <t>WIN-HCM-BCU-4390</t>
  </si>
  <si>
    <t>win4846</t>
  </si>
  <si>
    <t>WIN-HCM-BCU-4846</t>
  </si>
  <si>
    <t>win5388</t>
  </si>
  <si>
    <t>WIN-HCM-BCU-5388</t>
  </si>
  <si>
    <t>win5545</t>
  </si>
  <si>
    <t>WIN-HCM-BCU-5545</t>
  </si>
  <si>
    <t>win5560</t>
  </si>
  <si>
    <t>WIN-HCM-BCU-5560</t>
  </si>
  <si>
    <t>WIN5793</t>
  </si>
  <si>
    <t>WIN-HCM-BCU-5793</t>
  </si>
  <si>
    <t>WIN5854</t>
  </si>
  <si>
    <t>WIN-HCM-BCU-5854</t>
  </si>
  <si>
    <t>WIN5920</t>
  </si>
  <si>
    <t>WIN-HCM-BCU-5920</t>
  </si>
  <si>
    <t>WIN5983</t>
  </si>
  <si>
    <t>WIN-HCM-BCU-5983</t>
  </si>
  <si>
    <t>WIN6030</t>
  </si>
  <si>
    <t>WIN-HCM-BCU-6030</t>
  </si>
  <si>
    <t>WIN6259</t>
  </si>
  <si>
    <t>WIN-HCM-BCU-6259</t>
  </si>
  <si>
    <t>WIN6267</t>
  </si>
  <si>
    <t>WIN-HCM-BCU-6267</t>
  </si>
  <si>
    <t>WIN6340</t>
  </si>
  <si>
    <t>WIN-HCM-BCU-6340</t>
  </si>
  <si>
    <t>WIN6408</t>
  </si>
  <si>
    <t>WIN-HCM-BCU-6408</t>
  </si>
  <si>
    <t>WIN6409</t>
  </si>
  <si>
    <t>WIN-HCM-BCU-6409</t>
  </si>
  <si>
    <t>win6591</t>
  </si>
  <si>
    <t>WIN-HCM-BCU-6591</t>
  </si>
  <si>
    <t>WIN6615</t>
  </si>
  <si>
    <t>WIN-HCM-BCU-6615</t>
  </si>
  <si>
    <t>win6673</t>
  </si>
  <si>
    <t>WIN-HCM-BCU-6673</t>
  </si>
  <si>
    <t>win6694</t>
  </si>
  <si>
    <t>WIN-HCM-BCU-6694</t>
  </si>
  <si>
    <t>win6829</t>
  </si>
  <si>
    <t>WIN-HCM-BCU-6829</t>
  </si>
  <si>
    <t>win6921</t>
  </si>
  <si>
    <t>WIN-HCM-BCU-6921</t>
  </si>
  <si>
    <t>WINF203</t>
  </si>
  <si>
    <t>WIN-HCM-BCU-F203</t>
  </si>
  <si>
    <t>WIN1596</t>
  </si>
  <si>
    <t>WIN-HCM-BTH-1596</t>
  </si>
  <si>
    <t>WIN1630</t>
  </si>
  <si>
    <t>WIN-HCM-BTH-1630</t>
  </si>
  <si>
    <t>WIN2035</t>
  </si>
  <si>
    <t>WIN-HCM-BTH-2035</t>
  </si>
  <si>
    <t>WIN2110</t>
  </si>
  <si>
    <t>WIN-HCM-BTH-2110</t>
  </si>
  <si>
    <t>WIN2227</t>
  </si>
  <si>
    <t>WIN-HCM-BTH-2227</t>
  </si>
  <si>
    <t>WIN2672</t>
  </si>
  <si>
    <t>WIN-HCM-BTH-2672</t>
  </si>
  <si>
    <t>WIN2682</t>
  </si>
  <si>
    <t>WIN-HCM-BTH-2682</t>
  </si>
  <si>
    <t>WIN2968</t>
  </si>
  <si>
    <t>WIN-HCM-BTH-2968</t>
  </si>
  <si>
    <t>WIN2A40</t>
  </si>
  <si>
    <t>WIN-HCM-BTH-2A40</t>
  </si>
  <si>
    <t>Win2AM6</t>
  </si>
  <si>
    <t>WIN-HCM-BTH-2AM6</t>
  </si>
  <si>
    <t>WIN2BE0</t>
  </si>
  <si>
    <t>WIN-HCM-BTH-2BE0</t>
  </si>
  <si>
    <t>WIN3113</t>
  </si>
  <si>
    <t>WIN-HCM-BTH-3113</t>
  </si>
  <si>
    <t>WIN3126</t>
  </si>
  <si>
    <t>WIN-HCM-BTH-3126</t>
  </si>
  <si>
    <t>WIN3140</t>
  </si>
  <si>
    <t>WIN-HCM-BTH-3140</t>
  </si>
  <si>
    <t>WIN3305</t>
  </si>
  <si>
    <t>WIN-HCM-BTH-3305</t>
  </si>
  <si>
    <t>WIN3379</t>
  </si>
  <si>
    <t>WIN-HCM-BTH-3379</t>
  </si>
  <si>
    <t>WIN3388</t>
  </si>
  <si>
    <t>WIN-HCM-BTH-3388</t>
  </si>
  <si>
    <t>WIN3389</t>
  </si>
  <si>
    <t>WIN-HCM-BTH-3389</t>
  </si>
  <si>
    <t>WIN3534</t>
  </si>
  <si>
    <t>WIN-HCM-BTH-3534</t>
  </si>
  <si>
    <t>WIN3645</t>
  </si>
  <si>
    <t>WIN-HCM-BTH-3645</t>
  </si>
  <si>
    <t>WIN3768</t>
  </si>
  <si>
    <t>WIN-HCM-BTH-3768</t>
  </si>
  <si>
    <t>WIN3873</t>
  </si>
  <si>
    <t>WIN-HCM-BTH-3873</t>
  </si>
  <si>
    <t>WIN3880</t>
  </si>
  <si>
    <t>WIN-HCM-BTH-3880</t>
  </si>
  <si>
    <t>WIN4147</t>
  </si>
  <si>
    <t>WIN-HCM-BTH-4147</t>
  </si>
  <si>
    <t>WIN4151</t>
  </si>
  <si>
    <t>WIN-HCM-BTH-4151</t>
  </si>
  <si>
    <t>WIN4393</t>
  </si>
  <si>
    <t>WIN-HCM-BTH-4393</t>
  </si>
  <si>
    <t>WIN4395</t>
  </si>
  <si>
    <t>WIN-HCM-BTH-4395</t>
  </si>
  <si>
    <t>WIN4396</t>
  </si>
  <si>
    <t>WIN-HCM-BTH-4396</t>
  </si>
  <si>
    <t>WIN4397</t>
  </si>
  <si>
    <t>WIN-HCM-BTH-4397</t>
  </si>
  <si>
    <t>WIN4398</t>
  </si>
  <si>
    <t>WIN-HCM-BTH-4398</t>
  </si>
  <si>
    <t>WIN4421</t>
  </si>
  <si>
    <t>WIN-HCM-BTH-4421</t>
  </si>
  <si>
    <t>WIN5459</t>
  </si>
  <si>
    <t>WIN-HCM-BTH-5459</t>
  </si>
  <si>
    <t>WIN5606</t>
  </si>
  <si>
    <t>WIN-HCM-BTH-5606</t>
  </si>
  <si>
    <t>WIN6158</t>
  </si>
  <si>
    <t>WIN-HCM-BTH-6158</t>
  </si>
  <si>
    <t>WIN6256</t>
  </si>
  <si>
    <t>WIN-HCM-BTH-6256</t>
  </si>
  <si>
    <t>WIN6279</t>
  </si>
  <si>
    <t>WIN-HCM-BTH-6279</t>
  </si>
  <si>
    <t>WIN6295</t>
  </si>
  <si>
    <t>WIN-HCM-BTH-6295</t>
  </si>
  <si>
    <t>WIN6316</t>
  </si>
  <si>
    <t>WIN-HCM-BTH-6316</t>
  </si>
  <si>
    <t>WIN6343</t>
  </si>
  <si>
    <t>WIN-HCM-BTH-6343</t>
  </si>
  <si>
    <t>WIN6389</t>
  </si>
  <si>
    <t>WIN-HCM-BTH-6389</t>
  </si>
  <si>
    <t>WIN6702</t>
  </si>
  <si>
    <t>WIN-HCM-BTH-6702</t>
  </si>
  <si>
    <t>win1226</t>
  </si>
  <si>
    <t>WIN-HCM-BTN-1226</t>
  </si>
  <si>
    <t>win2458</t>
  </si>
  <si>
    <t>WIN-HCM-BTN-2458</t>
  </si>
  <si>
    <t>win2615</t>
  </si>
  <si>
    <t>WIN-HCM-BTN-2615</t>
  </si>
  <si>
    <t>WIN2A88</t>
  </si>
  <si>
    <t>WIN-HCM-BTN-2A88</t>
  </si>
  <si>
    <t>WIN2AA5</t>
  </si>
  <si>
    <t>WIN-HCM-BTN-2AA5</t>
  </si>
  <si>
    <t>WIN2AF5</t>
  </si>
  <si>
    <t>WIN-HCM-BTN-2AF5</t>
  </si>
  <si>
    <t>WIN2AL5</t>
  </si>
  <si>
    <t>WIN-HCM-BTN-2AL5</t>
  </si>
  <si>
    <t>WIN2ASG</t>
  </si>
  <si>
    <t>WIN-HCM-BTN-2ASG</t>
  </si>
  <si>
    <t>win3079</t>
  </si>
  <si>
    <t>WIN-HCM-BTN-3079</t>
  </si>
  <si>
    <t>WIN3287</t>
  </si>
  <si>
    <t>WIN-HCM-BTN-3287</t>
  </si>
  <si>
    <t>WIN3327</t>
  </si>
  <si>
    <t>WIN-HCM-BTN-3327</t>
  </si>
  <si>
    <t>WIN3355</t>
  </si>
  <si>
    <t>WIN-HCM-BTN-3355</t>
  </si>
  <si>
    <t>WIN3595</t>
  </si>
  <si>
    <t>WIN-HCM-BTN-3595</t>
  </si>
  <si>
    <t>WIN3605</t>
  </si>
  <si>
    <t>WIN-HCM-BTN-3605</t>
  </si>
  <si>
    <t>WIN3634</t>
  </si>
  <si>
    <t>WIN-HCM-BTN-3634</t>
  </si>
  <si>
    <t>WIN3647</t>
  </si>
  <si>
    <t>WIN-HCM-BTN-3647</t>
  </si>
  <si>
    <t>WIN3828</t>
  </si>
  <si>
    <t>WIN-HCM-BTN-3828</t>
  </si>
  <si>
    <t>WIN3922</t>
  </si>
  <si>
    <t>WIN-HCM-BTN-3922</t>
  </si>
  <si>
    <t>WIN3926</t>
  </si>
  <si>
    <t>WIN-HCM-BTN-3926</t>
  </si>
  <si>
    <t>WIN3933</t>
  </si>
  <si>
    <t>WIN-HCM-BTN-3933</t>
  </si>
  <si>
    <t>WIN3957</t>
  </si>
  <si>
    <t>WIN-HCM-BTN-3957</t>
  </si>
  <si>
    <t>WIN3977</t>
  </si>
  <si>
    <t>WIN-HCM-BTN-3977</t>
  </si>
  <si>
    <t>WIN3996</t>
  </si>
  <si>
    <t>WIN-HCM-BTN-3996</t>
  </si>
  <si>
    <t>WIN4016</t>
  </si>
  <si>
    <t>WIN-HCM-BTN-4016</t>
  </si>
  <si>
    <t>WIN4154</t>
  </si>
  <si>
    <t>WIN-HCM-BTN-4154</t>
  </si>
  <si>
    <t>WIN4205</t>
  </si>
  <si>
    <t>WIN-HCM-BTN-4205</t>
  </si>
  <si>
    <t>WIN4242</t>
  </si>
  <si>
    <t>WIN-HCM-BTN-4242</t>
  </si>
  <si>
    <t>WIN4319</t>
  </si>
  <si>
    <t>WIN-HCM-BTN-4319</t>
  </si>
  <si>
    <t>WIN4332</t>
  </si>
  <si>
    <t>WIN-HCM-BTN-4332</t>
  </si>
  <si>
    <t>WIN4376</t>
  </si>
  <si>
    <t>WIN-HCM-BTN-4376</t>
  </si>
  <si>
    <t>WIN4578</t>
  </si>
  <si>
    <t>WIN-HCM-BTN-4578</t>
  </si>
  <si>
    <t>WIN5187</t>
  </si>
  <si>
    <t>WIN-HCM-BTN-5187</t>
  </si>
  <si>
    <t>WIN5291</t>
  </si>
  <si>
    <t>WIN-HCM-BTN-5291</t>
  </si>
  <si>
    <t>WIN5338</t>
  </si>
  <si>
    <t>WIN-HCM-BTN-5338</t>
  </si>
  <si>
    <t>WIN5532</t>
  </si>
  <si>
    <t>WIN-HCM-BTN-5532</t>
  </si>
  <si>
    <t>WIN6032</t>
  </si>
  <si>
    <t>WIN-HCM-BTN-6032</t>
  </si>
  <si>
    <t>WIN6067</t>
  </si>
  <si>
    <t>WIN-HCM-BTN-6067</t>
  </si>
  <si>
    <t>WIN6086</t>
  </si>
  <si>
    <t>WIN-HCM-BTN-6086</t>
  </si>
  <si>
    <t>WIN6159</t>
  </si>
  <si>
    <t>WIN-HCM-BTN-6159</t>
  </si>
  <si>
    <t>WIN6254</t>
  </si>
  <si>
    <t>WIN-HCM-BTN-6254</t>
  </si>
  <si>
    <t>WIN6273</t>
  </si>
  <si>
    <t>WIN-HCM-BTN-6273</t>
  </si>
  <si>
    <t>WIN6373</t>
  </si>
  <si>
    <t>WIN-HCM-BTN-6373</t>
  </si>
  <si>
    <t>WIN6416</t>
  </si>
  <si>
    <t>WIN-HCM-BTN-6416</t>
  </si>
  <si>
    <t>WIN6469</t>
  </si>
  <si>
    <t>WIN-HCM-BTN-6469</t>
  </si>
  <si>
    <t>WIN6507</t>
  </si>
  <si>
    <t>WIN-HCM-BTN-6507</t>
  </si>
  <si>
    <t>WIN6508</t>
  </si>
  <si>
    <t>WIN-HCM-BTN-6508</t>
  </si>
  <si>
    <t>WIN6509</t>
  </si>
  <si>
    <t>WIN-HCM-BTN-6509</t>
  </si>
  <si>
    <t>WIN6596</t>
  </si>
  <si>
    <t>WIN-HCM-BTN-6596</t>
  </si>
  <si>
    <t>WIN6662</t>
  </si>
  <si>
    <t>WIN-HCM-BTN-6662</t>
  </si>
  <si>
    <t>WIN6744</t>
  </si>
  <si>
    <t>WIN-HCM-BTN-6744</t>
  </si>
  <si>
    <t>win6757</t>
  </si>
  <si>
    <t>WIN-HCM-BTN-6757</t>
  </si>
  <si>
    <t>win6846</t>
  </si>
  <si>
    <t>WIN-HCM-BTN-6846</t>
  </si>
  <si>
    <t>win6863</t>
  </si>
  <si>
    <t>WIN-HCM-BTN-6863</t>
  </si>
  <si>
    <t>win6920</t>
  </si>
  <si>
    <t>WIN-HCM-BTN-6920</t>
  </si>
  <si>
    <t>WIN6957</t>
  </si>
  <si>
    <t>WIN-HCM-BTN-6957</t>
  </si>
  <si>
    <t>win6970</t>
  </si>
  <si>
    <t>WIN-HCM-BTN-6970</t>
  </si>
  <si>
    <t>WIN6999</t>
  </si>
  <si>
    <t>WIN-HCM-BTN-6999</t>
  </si>
  <si>
    <t>WIN3007</t>
  </si>
  <si>
    <t>WIN-HCM-CCI-3007</t>
  </si>
  <si>
    <t>WIN3356</t>
  </si>
  <si>
    <t>WIN-HCM-CCI-3356</t>
  </si>
  <si>
    <t>WIN4202</t>
  </si>
  <si>
    <t>WIN-HCM-CCI-4202</t>
  </si>
  <si>
    <t>win5085</t>
  </si>
  <si>
    <t>WIN-HCM-CCI-5085</t>
  </si>
  <si>
    <t>WIN5386</t>
  </si>
  <si>
    <t>WIN-HCM-CCI-5386</t>
  </si>
  <si>
    <t>WIN5745</t>
  </si>
  <si>
    <t>WIN-HCM-CCI-5745</t>
  </si>
  <si>
    <t>WIN5980</t>
  </si>
  <si>
    <t>WIN-HCM-CCI-5980</t>
  </si>
  <si>
    <t>WIN6144</t>
  </si>
  <si>
    <t>WIN-HCM-CCI-6144</t>
  </si>
  <si>
    <t>WIN6278</t>
  </si>
  <si>
    <t>WIN-HCM-CCI-6278</t>
  </si>
  <si>
    <t>WIN6410</t>
  </si>
  <si>
    <t>WIN-HCM-CCI-6410</t>
  </si>
  <si>
    <t>WIN6473</t>
  </si>
  <si>
    <t>WIN-HCM-CCI-6473</t>
  </si>
  <si>
    <t>WIN6500</t>
  </si>
  <si>
    <t>WIN-HCM-CCI-6500</t>
  </si>
  <si>
    <t>WIN6505</t>
  </si>
  <si>
    <t>WIN-HCM-CCI-6505</t>
  </si>
  <si>
    <t>win6843</t>
  </si>
  <si>
    <t>WIN-HCM-CCI-6843</t>
  </si>
  <si>
    <t>win1549</t>
  </si>
  <si>
    <t>WIN-HCM-GVP-1549</t>
  </si>
  <si>
    <t>win1551</t>
  </si>
  <si>
    <t>WIN-HCM-GVP-1551</t>
  </si>
  <si>
    <t>WIN2AE2</t>
  </si>
  <si>
    <t>WIN-HCM-GVP-2AE2</t>
  </si>
  <si>
    <t>WIN2AFX</t>
  </si>
  <si>
    <t>WIN-HCM-GVP-2AFX</t>
  </si>
  <si>
    <t>Win2AG4</t>
  </si>
  <si>
    <t>WIN-HCM-GVP-2AG4</t>
  </si>
  <si>
    <t>Win2AH0</t>
  </si>
  <si>
    <t>WIN-HCM-GVP-2AH0</t>
  </si>
  <si>
    <t>WIN2ALM</t>
  </si>
  <si>
    <t>WIN-HCM-GVP-2ALM</t>
  </si>
  <si>
    <t>win3173</t>
  </si>
  <si>
    <t>WIN-HCM-GVP-3173</t>
  </si>
  <si>
    <t>win3207</t>
  </si>
  <si>
    <t>WIN-HCM-GVP-3207</t>
  </si>
  <si>
    <t>win3241</t>
  </si>
  <si>
    <t>WIN-HCM-GVP-3241</t>
  </si>
  <si>
    <t>win3253</t>
  </si>
  <si>
    <t>WIN-HCM-GVP-3253</t>
  </si>
  <si>
    <t>win3339</t>
  </si>
  <si>
    <t>WIN-HCM-GVP-3339</t>
  </si>
  <si>
    <t>win3443</t>
  </si>
  <si>
    <t>WIN-HCM-GVP-3443</t>
  </si>
  <si>
    <t>win3445</t>
  </si>
  <si>
    <t>WIN-HCM-GVP-3445</t>
  </si>
  <si>
    <t>win3505</t>
  </si>
  <si>
    <t>WIN-HCM-GVP-3505</t>
  </si>
  <si>
    <t>win3620</t>
  </si>
  <si>
    <t>WIN-HCM-GVP-3620</t>
  </si>
  <si>
    <t>win3621</t>
  </si>
  <si>
    <t>WIN-HCM-GVP-3621</t>
  </si>
  <si>
    <t>win3635</t>
  </si>
  <si>
    <t>WIN-HCM-GVP-3635</t>
  </si>
  <si>
    <t>win3667</t>
  </si>
  <si>
    <t>WIN-HCM-GVP-3667</t>
  </si>
  <si>
    <t>WIN3677</t>
  </si>
  <si>
    <t>WIN-HCM-GVP-3677</t>
  </si>
  <si>
    <t>WIN3705</t>
  </si>
  <si>
    <t>WIN-HCM-GVP-3705</t>
  </si>
  <si>
    <t>WIN3774</t>
  </si>
  <si>
    <t>WIN-HCM-GVP-3774</t>
  </si>
  <si>
    <t>win3932</t>
  </si>
  <si>
    <t>WIN-HCM-GVP-3932</t>
  </si>
  <si>
    <t>win3984</t>
  </si>
  <si>
    <t>WIN-HCM-GVP-3984</t>
  </si>
  <si>
    <t>win4046</t>
  </si>
  <si>
    <t>WIN-HCM-GVP-4046</t>
  </si>
  <si>
    <t>win4056</t>
  </si>
  <si>
    <t>WIN-HCM-GVP-4056</t>
  </si>
  <si>
    <t>win4152</t>
  </si>
  <si>
    <t>WIN-HCM-GVP-4152</t>
  </si>
  <si>
    <t>win4193</t>
  </si>
  <si>
    <t>WIN-HCM-GVP-4193</t>
  </si>
  <si>
    <t>win4194</t>
  </si>
  <si>
    <t>WIN-HCM-GVP-4194</t>
  </si>
  <si>
    <t>win4223</t>
  </si>
  <si>
    <t>WIN-HCM-GVP-4223</t>
  </si>
  <si>
    <t>win4229</t>
  </si>
  <si>
    <t>WIN-HCM-GVP-4229</t>
  </si>
  <si>
    <t>WIN4349</t>
  </si>
  <si>
    <t>WIN-HCM-GVP-4349</t>
  </si>
  <si>
    <t>WIN4783</t>
  </si>
  <si>
    <t>WIN-HCM-GVP-4783</t>
  </si>
  <si>
    <t>WIN4943</t>
  </si>
  <si>
    <t>WIN-HCM-GVP-4943</t>
  </si>
  <si>
    <t>WIN4952</t>
  </si>
  <si>
    <t>WIN-HCM-GVP-4952</t>
  </si>
  <si>
    <t>WIN5449</t>
  </si>
  <si>
    <t>WIN-HCM-GVP-5449</t>
  </si>
  <si>
    <t>WIN5493</t>
  </si>
  <si>
    <t>WIN-HCM-GVP-5493</t>
  </si>
  <si>
    <t>WIN5556</t>
  </si>
  <si>
    <t>WIN-HCM-GVP-5556</t>
  </si>
  <si>
    <t>WIN5785</t>
  </si>
  <si>
    <t>WIN-HCM-GVP-5785</t>
  </si>
  <si>
    <t>WIN5998</t>
  </si>
  <si>
    <t>WIN-HCM-GVP-5998</t>
  </si>
  <si>
    <t>WIN6047</t>
  </si>
  <si>
    <t>WIN-HCM-GVP-6047</t>
  </si>
  <si>
    <t>WIN6068</t>
  </si>
  <si>
    <t>WIN-HCM-GVP-6068</t>
  </si>
  <si>
    <t>WIN6675</t>
  </si>
  <si>
    <t>WIN-HCM-GVP-6675</t>
  </si>
  <si>
    <t>WIN6844</t>
  </si>
  <si>
    <t>WIN-HCM-GVP-6844</t>
  </si>
  <si>
    <t>win6900</t>
  </si>
  <si>
    <t>WIN-HCM-GVP-6900</t>
  </si>
  <si>
    <t>Win-HCM-HBC-2BAH</t>
  </si>
  <si>
    <t>WIN2AE6</t>
  </si>
  <si>
    <t>WIN-HCM-HHM-2AE6</t>
  </si>
  <si>
    <t>WIN2AE7</t>
  </si>
  <si>
    <t>WIN-HCM-HHM-2AE7</t>
  </si>
  <si>
    <t>WIN2AG3</t>
  </si>
  <si>
    <t>WIN-HCM-HHM-2AG3</t>
  </si>
  <si>
    <t>WIN3285</t>
  </si>
  <si>
    <t>WIN-HCM-HHM-3285</t>
  </si>
  <si>
    <t>win3316</t>
  </si>
  <si>
    <t>WIN-HCM-HHM-3316</t>
  </si>
  <si>
    <t>WIN3392</t>
  </si>
  <si>
    <t>WIN-HCM-HHM-3392</t>
  </si>
  <si>
    <t>win3426</t>
  </si>
  <si>
    <t>WIN-HCM-HHM-3426</t>
  </si>
  <si>
    <t>win3484</t>
  </si>
  <si>
    <t>WIN-HCM-HHM-3484</t>
  </si>
  <si>
    <t>WIN3516</t>
  </si>
  <si>
    <t>WIN-HCM-HHM-3516</t>
  </si>
  <si>
    <t>WIN3566</t>
  </si>
  <si>
    <t>WIN-HCM-HHM-3566</t>
  </si>
  <si>
    <t>WIN3726</t>
  </si>
  <si>
    <t>WIN-HCM-HHM-3726</t>
  </si>
  <si>
    <t>WIN4027</t>
  </si>
  <si>
    <t>WIN-HCM-HHM-4027</t>
  </si>
  <si>
    <t>WIN4148</t>
  </si>
  <si>
    <t>WIN-HCM-HHM-4148</t>
  </si>
  <si>
    <t>WIN5024</t>
  </si>
  <si>
    <t>WIN-HCM-HHM-5024</t>
  </si>
  <si>
    <t>WIN5182</t>
  </si>
  <si>
    <t>WIN-HCM-HHM-5182</t>
  </si>
  <si>
    <t>WIN5414</t>
  </si>
  <si>
    <t>WIN-HCM-HHM-5414</t>
  </si>
  <si>
    <t>WIN5841</t>
  </si>
  <si>
    <t>WIN-HCM-HHM-5841</t>
  </si>
  <si>
    <t>WIN6133</t>
  </si>
  <si>
    <t>WIN-HCM-HHM-6133</t>
  </si>
  <si>
    <t>WIN6228</t>
  </si>
  <si>
    <t>WIN-HCM-HHM-6228</t>
  </si>
  <si>
    <t>WIN6382</t>
  </si>
  <si>
    <t>WIN-HCM-HHM-6382</t>
  </si>
  <si>
    <t>win6682</t>
  </si>
  <si>
    <t>WIN-HCM-HHM-6682</t>
  </si>
  <si>
    <t>win6795</t>
  </si>
  <si>
    <t>WIN-HCM-HHM-6795</t>
  </si>
  <si>
    <t>win6824</t>
  </si>
  <si>
    <t>WIN-HCM-HHM-6824</t>
  </si>
  <si>
    <t>win6830</t>
  </si>
  <si>
    <t>WIN-HCM-HHM-6830</t>
  </si>
  <si>
    <t>WIN2027</t>
  </si>
  <si>
    <t>WIN-HCM-HNB-2027</t>
  </si>
  <si>
    <t>WIN2042</t>
  </si>
  <si>
    <t>WIN-HCM-HNB-2042</t>
  </si>
  <si>
    <t>WIN2AC8</t>
  </si>
  <si>
    <t>WIN-HCM-HNB-2AC8</t>
  </si>
  <si>
    <t>WIN3112</t>
  </si>
  <si>
    <t>WIN-HCM-HNB-3112</t>
  </si>
  <si>
    <t>win3115</t>
  </si>
  <si>
    <t>WIN-HCM-HNB-3115</t>
  </si>
  <si>
    <t>WIN3533</t>
  </si>
  <si>
    <t>WIN-HCM-HNB-3533</t>
  </si>
  <si>
    <t>WIN3907</t>
  </si>
  <si>
    <t>WIN-HCM-HNB-3907</t>
  </si>
  <si>
    <t>WIN3964</t>
  </si>
  <si>
    <t>WIN-HCM-HNB-3964</t>
  </si>
  <si>
    <t>WIN5547</t>
  </si>
  <si>
    <t>WIN-HCM-HNB-5547</t>
  </si>
  <si>
    <t>WIN6104</t>
  </si>
  <si>
    <t>WIN-HCM-HNB-6104</t>
  </si>
  <si>
    <t>WIN6242</t>
  </si>
  <si>
    <t>WIN-HCM-HNB-6242</t>
  </si>
  <si>
    <t>WIN6422</t>
  </si>
  <si>
    <t>WIN-HCM-HNB-6422</t>
  </si>
  <si>
    <t>WIN6566</t>
  </si>
  <si>
    <t>WIN-HCM-HNB-6566</t>
  </si>
  <si>
    <t>win6781</t>
  </si>
  <si>
    <t>WIN-HCM-HNB-6781</t>
  </si>
  <si>
    <t>WIN6916</t>
  </si>
  <si>
    <t>WIN-HCM-HNB-6916</t>
  </si>
  <si>
    <t>WIN2107</t>
  </si>
  <si>
    <t>WIN-HCM-PNN-2107</t>
  </si>
  <si>
    <t>WIN2882</t>
  </si>
  <si>
    <t>WIN-HCM-PNN-2882</t>
  </si>
  <si>
    <t>WIN2894</t>
  </si>
  <si>
    <t>WIN-HCM-PNN-2894</t>
  </si>
  <si>
    <t>WIN3254</t>
  </si>
  <si>
    <t>WIN-HCM-PNN-3254</t>
  </si>
  <si>
    <t>WIN3563</t>
  </si>
  <si>
    <t>WIN-HCM-PNN-3563</t>
  </si>
  <si>
    <t>WIN3811</t>
  </si>
  <si>
    <t>WIN-HCM-PNN-3811</t>
  </si>
  <si>
    <t>WIN3904</t>
  </si>
  <si>
    <t>WIN-HCM-PNN-3904</t>
  </si>
  <si>
    <t>WIN5427</t>
  </si>
  <si>
    <t>WIN-HCM-PNN-5427</t>
  </si>
  <si>
    <t>win5548</t>
  </si>
  <si>
    <t>WIN-HCM-PNN-5548</t>
  </si>
  <si>
    <t>WIN5823</t>
  </si>
  <si>
    <t>WIN-HCM-PNN-5823</t>
  </si>
  <si>
    <t>WIN6088</t>
  </si>
  <si>
    <t>WIN-HCM-PNN-6088</t>
  </si>
  <si>
    <t>WIN6188</t>
  </si>
  <si>
    <t>WIN-HCM-PNN-6188</t>
  </si>
  <si>
    <t>WIN6468</t>
  </si>
  <si>
    <t>WIN-HCM-PNN-6468</t>
  </si>
  <si>
    <t>win1511</t>
  </si>
  <si>
    <t>WIN-HCM-Q10-1511</t>
  </si>
  <si>
    <t>win2721</t>
  </si>
  <si>
    <t>WIN-HCM-Q10-2721</t>
  </si>
  <si>
    <t>WIN2AC9</t>
  </si>
  <si>
    <t>WIN-HCM-Q10-2AC9</t>
  </si>
  <si>
    <t>WIN2AGX</t>
  </si>
  <si>
    <t>WIN-HCM-Q10-2AGX</t>
  </si>
  <si>
    <t>WIN2AW6</t>
  </si>
  <si>
    <t>WIN-HCM-Q10-2AW6</t>
  </si>
  <si>
    <t>win3147</t>
  </si>
  <si>
    <t>WIN-HCM-Q10-3147</t>
  </si>
  <si>
    <t>win3449</t>
  </si>
  <si>
    <t>WIN-HCM-Q10-3449</t>
  </si>
  <si>
    <t>win3562</t>
  </si>
  <si>
    <t>WIN-HCM-Q10-3562</t>
  </si>
  <si>
    <t>win3666</t>
  </si>
  <si>
    <t>WIN-HCM-Q10-3666</t>
  </si>
  <si>
    <t>win3783</t>
  </si>
  <si>
    <t>WIN-HCM-Q10-3783</t>
  </si>
  <si>
    <t>win4757</t>
  </si>
  <si>
    <t>WIN-HCM-Q10-4757</t>
  </si>
  <si>
    <t>WIN-048</t>
  </si>
  <si>
    <t>WIN-HCM-Q1-048</t>
  </si>
  <si>
    <t>win5019</t>
  </si>
  <si>
    <t>WIN-HCM-Q10-5019</t>
  </si>
  <si>
    <t>win5026</t>
  </si>
  <si>
    <t>WIN-HCM-Q10-5026</t>
  </si>
  <si>
    <t>win6618</t>
  </si>
  <si>
    <t>WIN-HCM-Q10-6618</t>
  </si>
  <si>
    <t>WIN2036</t>
  </si>
  <si>
    <t>WIN-HCM-Q11-2036</t>
  </si>
  <si>
    <t>WIN3742</t>
  </si>
  <si>
    <t>WIN-HCM-Q11-3742</t>
  </si>
  <si>
    <t>WIN3757</t>
  </si>
  <si>
    <t>WIN-HCM-Q11-3757</t>
  </si>
  <si>
    <t>WIN4131</t>
  </si>
  <si>
    <t>WIN-HCM-Q11-4131</t>
  </si>
  <si>
    <t>WIN4858</t>
  </si>
  <si>
    <t>WIN-HCM-Q11-4858</t>
  </si>
  <si>
    <t>WIN5383</t>
  </si>
  <si>
    <t>WIN-HCM-Q11-5383</t>
  </si>
  <si>
    <t>WIN5420</t>
  </si>
  <si>
    <t>WIN-HCM-Q11-5420</t>
  </si>
  <si>
    <t>WIN1545</t>
  </si>
  <si>
    <t>WIN-HCM-Q1-1545</t>
  </si>
  <si>
    <t>WIN5973</t>
  </si>
  <si>
    <t>WIN-HCM-Q11-5973</t>
  </si>
  <si>
    <t>WIN6103</t>
  </si>
  <si>
    <t>WIN-HCM-Q11-6103</t>
  </si>
  <si>
    <t>WIN6220</t>
  </si>
  <si>
    <t>WIN-HCM-Q11-6220</t>
  </si>
  <si>
    <t>WIN6239</t>
  </si>
  <si>
    <t>WIN-HCM-Q11-6239</t>
  </si>
  <si>
    <t>WIN2023</t>
  </si>
  <si>
    <t>WIN-HCM-Q1-2023</t>
  </si>
  <si>
    <t>WIN2386</t>
  </si>
  <si>
    <t>WIN-HCM-Q12-2386</t>
  </si>
  <si>
    <t>WIN2881</t>
  </si>
  <si>
    <t>WIN-HCM-Q12-2881</t>
  </si>
  <si>
    <t>WIN2892</t>
  </si>
  <si>
    <t>WIN-HCM-Q12-2892</t>
  </si>
  <si>
    <t>WIN2A46</t>
  </si>
  <si>
    <t>WIN-HCM-Q12-2A46</t>
  </si>
  <si>
    <t>WIN2AAO</t>
  </si>
  <si>
    <t>WIN-HCM-Q12-2AAO</t>
  </si>
  <si>
    <t>WIN2AR7</t>
  </si>
  <si>
    <t>WIN-HCM-Q12-2AR7</t>
  </si>
  <si>
    <t>win3163</t>
  </si>
  <si>
    <t>WIN-HCM-Q12-3163</t>
  </si>
  <si>
    <t>WIN3223</t>
  </si>
  <si>
    <t>WIN-HCM-Q12-3223</t>
  </si>
  <si>
    <t>WIN3258</t>
  </si>
  <si>
    <t>WIN-HCM-Q12-3258</t>
  </si>
  <si>
    <t>WIN3283</t>
  </si>
  <si>
    <t>WIN-HCM-Q12-3283</t>
  </si>
  <si>
    <t>WIN3286</t>
  </si>
  <si>
    <t>WIN-HCM-Q12-3286</t>
  </si>
  <si>
    <t>WIN3296</t>
  </si>
  <si>
    <t>WIN-HCM-Q12-3296</t>
  </si>
  <si>
    <t>WIN3394</t>
  </si>
  <si>
    <t>WIN-HCM-Q12-3394</t>
  </si>
  <si>
    <t>WIN3420</t>
  </si>
  <si>
    <t>WIN-HCM-Q12-3420</t>
  </si>
  <si>
    <t>WIN3630</t>
  </si>
  <si>
    <t>WIN-HCM-Q12-3630</t>
  </si>
  <si>
    <t>WIN3843</t>
  </si>
  <si>
    <t>WIN-HCM-Q12-3843</t>
  </si>
  <si>
    <t>WIN3848</t>
  </si>
  <si>
    <t>WIN-HCM-Q12-3848</t>
  </si>
  <si>
    <t>WIN3868</t>
  </si>
  <si>
    <t>WIN-HCM-Q12-3868</t>
  </si>
  <si>
    <t>WIN3906</t>
  </si>
  <si>
    <t>WIN-HCM-Q12-3906</t>
  </si>
  <si>
    <t>WIN4013</t>
  </si>
  <si>
    <t>WIN-HCM-Q12-4013</t>
  </si>
  <si>
    <t>WIN4285</t>
  </si>
  <si>
    <t>WIN-HCM-Q12-4285</t>
  </si>
  <si>
    <t>win4323</t>
  </si>
  <si>
    <t>WIN-HCM-Q12-4323</t>
  </si>
  <si>
    <t>WIN4345</t>
  </si>
  <si>
    <t>WIN-HCM-Q12-4345</t>
  </si>
  <si>
    <t>WIN4420</t>
  </si>
  <si>
    <t>WIN-HCM-Q12-4420</t>
  </si>
  <si>
    <t>WIN4493</t>
  </si>
  <si>
    <t>WIN-HCM-Q12-4493</t>
  </si>
  <si>
    <t>WIN4774</t>
  </si>
  <si>
    <t>WIN-HCM-Q12-4774</t>
  </si>
  <si>
    <t>WIN4779</t>
  </si>
  <si>
    <t>WIN-HCM-Q12-4779</t>
  </si>
  <si>
    <t>WIN5115</t>
  </si>
  <si>
    <t>WIN-HCM-Q12-5115</t>
  </si>
  <si>
    <t>WIN5141</t>
  </si>
  <si>
    <t>WIN-HCM-Q12-5141</t>
  </si>
  <si>
    <t>WIN5240</t>
  </si>
  <si>
    <t>WIN-HCM-Q12-5240</t>
  </si>
  <si>
    <t>WIN5278</t>
  </si>
  <si>
    <t>WIN-HCM-Q12-5278</t>
  </si>
  <si>
    <t>WIN5447</t>
  </si>
  <si>
    <t>WIN-HCM-Q12-5447</t>
  </si>
  <si>
    <t>WIN5521</t>
  </si>
  <si>
    <t>WIN-HCM-Q12-5521</t>
  </si>
  <si>
    <t>WIN5544</t>
  </si>
  <si>
    <t>WIN-HCM-Q12-5544</t>
  </si>
  <si>
    <t>WIN5552</t>
  </si>
  <si>
    <t>WIN-HCM-Q12-5552</t>
  </si>
  <si>
    <t>WIN6008</t>
  </si>
  <si>
    <t>WIN-HCM-Q12-6008</t>
  </si>
  <si>
    <t>WIN6020</t>
  </si>
  <si>
    <t>WIN-HCM-Q12-6020</t>
  </si>
  <si>
    <t>WIN6027</t>
  </si>
  <si>
    <t>WIN-HCM-Q12-6027</t>
  </si>
  <si>
    <t>WIN6229</t>
  </si>
  <si>
    <t>WIN-HCM-Q12-6229</t>
  </si>
  <si>
    <t>WIN6230</t>
  </si>
  <si>
    <t>WIN-HCM-Q12-6230</t>
  </si>
  <si>
    <t>WIN6565</t>
  </si>
  <si>
    <t>WIN-HCM-Q12-6565</t>
  </si>
  <si>
    <t>WIN6670</t>
  </si>
  <si>
    <t>WIN-HCM-Q12-6670</t>
  </si>
  <si>
    <t>win6674</t>
  </si>
  <si>
    <t>WIN-HCM-Q12-6674</t>
  </si>
  <si>
    <t>WIN6993</t>
  </si>
  <si>
    <t>WIN-HCM-Q12-6993</t>
  </si>
  <si>
    <t>WIN2ABY</t>
  </si>
  <si>
    <t>WIN-HCM-Q1-2ABY</t>
  </si>
  <si>
    <t>WIN2ALN</t>
  </si>
  <si>
    <t>WIN-HCM-Q1-2ALN</t>
  </si>
  <si>
    <t>WIN2AR9</t>
  </si>
  <si>
    <t>WIN-HCM-Q1-2AR9</t>
  </si>
  <si>
    <t>WIN2BI7</t>
  </si>
  <si>
    <t>WIN-HCM-Q1-2BI7</t>
  </si>
  <si>
    <t>WIN3537</t>
  </si>
  <si>
    <t>WIN-HCM-Q1-3537</t>
  </si>
  <si>
    <t>WIN4200</t>
  </si>
  <si>
    <t>WIN-HCM-Q1-4200</t>
  </si>
  <si>
    <t>WIN4935</t>
  </si>
  <si>
    <t>WIN-HCM-Q1-4935</t>
  </si>
  <si>
    <t>WIN1528</t>
  </si>
  <si>
    <t>WIN-HCM-Q2-1528</t>
  </si>
  <si>
    <t>WIN1561</t>
  </si>
  <si>
    <t>WIN-HCM-Q2-1561</t>
  </si>
  <si>
    <t>WIN1568</t>
  </si>
  <si>
    <t>WIN-HCM-Q2-1568</t>
  </si>
  <si>
    <t>WIN1685</t>
  </si>
  <si>
    <t>WIN-HCM-Q2-1685</t>
  </si>
  <si>
    <t>WIN2026</t>
  </si>
  <si>
    <t>WIN-HCM-Q2-2026</t>
  </si>
  <si>
    <t>WIN2507</t>
  </si>
  <si>
    <t>WIN-HCM-Q2-2507</t>
  </si>
  <si>
    <t>WIN2641</t>
  </si>
  <si>
    <t>WIN-HCM-Q2-2641</t>
  </si>
  <si>
    <t>WIN2931</t>
  </si>
  <si>
    <t>WIN-HCM-Q2-2931</t>
  </si>
  <si>
    <t>WIN2965</t>
  </si>
  <si>
    <t>WIN-HCM-Q2-2965</t>
  </si>
  <si>
    <t>WIN2A13</t>
  </si>
  <si>
    <t>WIN-HCM-Q2-2A13</t>
  </si>
  <si>
    <t>WIN2AB1</t>
  </si>
  <si>
    <t>WIN-HCM-Q2-2AB1</t>
  </si>
  <si>
    <t>WIN2ABF</t>
  </si>
  <si>
    <t>WIN-HCM-Q2-2ABF</t>
  </si>
  <si>
    <t>WIN2AMB</t>
  </si>
  <si>
    <t>WIN-HCM-Q2-2AMB</t>
  </si>
  <si>
    <t>WIN2AP6</t>
  </si>
  <si>
    <t>WIN-HCM-Q2-2AP6</t>
  </si>
  <si>
    <t>WIN3119</t>
  </si>
  <si>
    <t>WIN-HCM-Q2-3119</t>
  </si>
  <si>
    <t>WIN3156</t>
  </si>
  <si>
    <t>WIN-HCM-Q2-3156</t>
  </si>
  <si>
    <t>WIN3157</t>
  </si>
  <si>
    <t>WIN-HCM-Q2-3157</t>
  </si>
  <si>
    <t>WIN3469</t>
  </si>
  <si>
    <t>WIN-HCM-Q2-3469</t>
  </si>
  <si>
    <t>WIN3675</t>
  </si>
  <si>
    <t>WIN-HCM-Q2-3675</t>
  </si>
  <si>
    <t>win4082</t>
  </si>
  <si>
    <t>WIN-HCM-Q2-4082</t>
  </si>
  <si>
    <t>WIN4235</t>
  </si>
  <si>
    <t>WIN-HCM-Q2-4235</t>
  </si>
  <si>
    <t>WIN4239</t>
  </si>
  <si>
    <t>WIN-HCM-Q2-4239</t>
  </si>
  <si>
    <t>WIN4366</t>
  </si>
  <si>
    <t>WIN-HCM-Q2-4366</t>
  </si>
  <si>
    <t>WIN4662</t>
  </si>
  <si>
    <t>WIN-HCM-Q2-4662</t>
  </si>
  <si>
    <t>WIN4772</t>
  </si>
  <si>
    <t>WIN-HCM-Q2-4772</t>
  </si>
  <si>
    <t>WIN4881</t>
  </si>
  <si>
    <t>WIN-HCM-Q2-4881</t>
  </si>
  <si>
    <t>WIN4915</t>
  </si>
  <si>
    <t>WIN-HCM-Q2-4915</t>
  </si>
  <si>
    <t>WIN4940</t>
  </si>
  <si>
    <t>WIN-HCM-Q2-4940</t>
  </si>
  <si>
    <t>WIN5006</t>
  </si>
  <si>
    <t>WIN-HCM-Q2-5006</t>
  </si>
  <si>
    <t>WIN5231</t>
  </si>
  <si>
    <t>WIN-HCM-Q2-5231</t>
  </si>
  <si>
    <t>WIN5387</t>
  </si>
  <si>
    <t>WIN-HCM-Q2-5387</t>
  </si>
  <si>
    <t>WIN5436</t>
  </si>
  <si>
    <t>WIN-HCM-Q2-5436</t>
  </si>
  <si>
    <t>WIN5483</t>
  </si>
  <si>
    <t>WIN-HCM-Q2-5483</t>
  </si>
  <si>
    <t>WIN5591</t>
  </si>
  <si>
    <t>WIN-HCM-Q2-5591</t>
  </si>
  <si>
    <t>win6036</t>
  </si>
  <si>
    <t>WIN-HCM-Q2-6036</t>
  </si>
  <si>
    <t>win6057</t>
  </si>
  <si>
    <t>WIN-HCM-Q2-6057</t>
  </si>
  <si>
    <t>win6135</t>
  </si>
  <si>
    <t>WIN-HCM-Q2-6135</t>
  </si>
  <si>
    <t>win6272</t>
  </si>
  <si>
    <t>WIN-HCM-Q2-6272</t>
  </si>
  <si>
    <t>WIN6429</t>
  </si>
  <si>
    <t>WIN-HCM-Q2-6429</t>
  </si>
  <si>
    <t>win6506</t>
  </si>
  <si>
    <t>WIN-HCM-Q2-6506</t>
  </si>
  <si>
    <t>WIN6709</t>
  </si>
  <si>
    <t>WIN-HCM-Q2-6709</t>
  </si>
  <si>
    <t>WIN6860</t>
  </si>
  <si>
    <t>WIN-HCM-Q2-6860</t>
  </si>
  <si>
    <t>WIN6992</t>
  </si>
  <si>
    <t>WIN-HCM-Q2-6992</t>
  </si>
  <si>
    <t>WIN2669</t>
  </si>
  <si>
    <t>WIN-HCM-Q3-2669</t>
  </si>
  <si>
    <t>WIN2685</t>
  </si>
  <si>
    <t>WIN-HCM-Q3-2685</t>
  </si>
  <si>
    <t>WIN3970</t>
  </si>
  <si>
    <t>WIN-HCM-Q3-3970</t>
  </si>
  <si>
    <t>WIN4264</t>
  </si>
  <si>
    <t>WIN-HCM-Q3-4264</t>
  </si>
  <si>
    <t>WIN4608</t>
  </si>
  <si>
    <t>WIN-HCM-Q3-4608</t>
  </si>
  <si>
    <t>WIN5007</t>
  </si>
  <si>
    <t>WIN-HCM-Q3-5007</t>
  </si>
  <si>
    <t>WIN5293</t>
  </si>
  <si>
    <t>WIN-HCM-Q3-5293</t>
  </si>
  <si>
    <t>WIN2030</t>
  </si>
  <si>
    <t>WIN-HCM-Q4-2030</t>
  </si>
  <si>
    <t>WIN2208</t>
  </si>
  <si>
    <t>WIN-HCM-Q4-2208</t>
  </si>
  <si>
    <t>WIN3911</t>
  </si>
  <si>
    <t>WIN-HCM-Q4-3911</t>
  </si>
  <si>
    <t>WIN4165</t>
  </si>
  <si>
    <t>WIN-HCM-Q4-4165</t>
  </si>
  <si>
    <t>WIN4203</t>
  </si>
  <si>
    <t>WIN-HCM-Q4-4203</t>
  </si>
  <si>
    <t>WIN4381</t>
  </si>
  <si>
    <t>WIN-HCM-Q4-4381</t>
  </si>
  <si>
    <t>WIN4569</t>
  </si>
  <si>
    <t>WIN-HCM-Q4-4569</t>
  </si>
  <si>
    <t>WIN6065</t>
  </si>
  <si>
    <t>WIN-HCM-Q4-6065</t>
  </si>
  <si>
    <t>WIN2226</t>
  </si>
  <si>
    <t>WIN-HCM-Q5-2226</t>
  </si>
  <si>
    <t>WIN3817</t>
  </si>
  <si>
    <t>WIN-HCM-Q5-3817</t>
  </si>
  <si>
    <t>WIN4336</t>
  </si>
  <si>
    <t>WIN-HCM-Q5-4336</t>
  </si>
  <si>
    <t>WIN5479</t>
  </si>
  <si>
    <t>WIN-HCM-Q5-5479</t>
  </si>
  <si>
    <t>WIN5824</t>
  </si>
  <si>
    <t>WIN-HCM-Q5-5824</t>
  </si>
  <si>
    <t>WIN3663</t>
  </si>
  <si>
    <t>WIN-HCM-Q6-3663</t>
  </si>
  <si>
    <t>WIN3673</t>
  </si>
  <si>
    <t>WIN-HCM-Q6-3673</t>
  </si>
  <si>
    <t>WIN3775</t>
  </si>
  <si>
    <t>WIN-HCM-Q6-3775</t>
  </si>
  <si>
    <t>WIN3802</t>
  </si>
  <si>
    <t>WIN-HCM-Q6-3802</t>
  </si>
  <si>
    <t>WIN4386</t>
  </si>
  <si>
    <t>WIN-HCM-Q6-4386</t>
  </si>
  <si>
    <t>WIN4441</t>
  </si>
  <si>
    <t>WIN-HCM-Q6-4441</t>
  </si>
  <si>
    <t>WIN4922</t>
  </si>
  <si>
    <t>WIN-HCM-Q6-4922</t>
  </si>
  <si>
    <t>WIN6143</t>
  </si>
  <si>
    <t>WIN-HCM-Q6-6143</t>
  </si>
  <si>
    <t>win6711</t>
  </si>
  <si>
    <t>WIN-HCM-Q6-6711</t>
  </si>
  <si>
    <t>WIN6734</t>
  </si>
  <si>
    <t>WIN-HCM-Q6-6734</t>
  </si>
  <si>
    <t>win6985</t>
  </si>
  <si>
    <t>WIN-HCM-Q6-6985</t>
  </si>
  <si>
    <t>WIN1597</t>
  </si>
  <si>
    <t>WIN-HCM-Q7-1597</t>
  </si>
  <si>
    <t>WIN1681</t>
  </si>
  <si>
    <t>WIN-HCM-Q7-1681</t>
  </si>
  <si>
    <t>WIN2043</t>
  </si>
  <si>
    <t>WIN-HCM-Q7-2043</t>
  </si>
  <si>
    <t>WIN2503</t>
  </si>
  <si>
    <t>WIN-HCM-Q7-2503</t>
  </si>
  <si>
    <t>WIN2929</t>
  </si>
  <si>
    <t>WIN-HCM-Q7-2929</t>
  </si>
  <si>
    <t>WIN2A12</t>
  </si>
  <si>
    <t>WIN-HCM-Q7-2A12</t>
  </si>
  <si>
    <t>Win2ABG</t>
  </si>
  <si>
    <t>WIN-HCM-Q7-2ABG</t>
  </si>
  <si>
    <t>WIN2AEZ</t>
  </si>
  <si>
    <t>WIN-HCM-Q7-2AEZ</t>
  </si>
  <si>
    <t>WIN2AF4</t>
  </si>
  <si>
    <t>WIN-HCM-Q7-2AF4</t>
  </si>
  <si>
    <t>Win2AGY</t>
  </si>
  <si>
    <t>WIN-HCM-Q7-2AGY</t>
  </si>
  <si>
    <t>Win2AHZ</t>
  </si>
  <si>
    <t>WIN-HCM-Q7-2AHZ</t>
  </si>
  <si>
    <t>WIN2AL7</t>
  </si>
  <si>
    <t>WIN-HCM-Q7-2AL7</t>
  </si>
  <si>
    <t>WIN2APU</t>
  </si>
  <si>
    <t>WIN-HCM-Q7-2APU</t>
  </si>
  <si>
    <t>WIN3016</t>
  </si>
  <si>
    <t>WIN-HCM-Q7-3016</t>
  </si>
  <si>
    <t>WIN3078</t>
  </si>
  <si>
    <t>WIN-HCM-Q7-3078</t>
  </si>
  <si>
    <t>WIN3084</t>
  </si>
  <si>
    <t>WIN-HCM-Q7-3084</t>
  </si>
  <si>
    <t>WIN3135</t>
  </si>
  <si>
    <t>WIN-HCM-Q7-3135</t>
  </si>
  <si>
    <t>WIN3215</t>
  </si>
  <si>
    <t>WIN-HCM-Q7-3215</t>
  </si>
  <si>
    <t>WIN3758</t>
  </si>
  <si>
    <t>WIN-HCM-Q7-3758</t>
  </si>
  <si>
    <t>WIN3894</t>
  </si>
  <si>
    <t>WIN-HCM-Q7-3894</t>
  </si>
  <si>
    <t>WIN3988</t>
  </si>
  <si>
    <t>WIN-HCM-Q7-3988</t>
  </si>
  <si>
    <t>WIN4073</t>
  </si>
  <si>
    <t>WIN-HCM-Q7-4073</t>
  </si>
  <si>
    <t>WIN4100</t>
  </si>
  <si>
    <t>WIN-HCM-Q7-4100</t>
  </si>
  <si>
    <t>WIN4132</t>
  </si>
  <si>
    <t>WIN-HCM-Q7-4132</t>
  </si>
  <si>
    <t>WIN4226</t>
  </si>
  <si>
    <t>WIN-HCM-Q7-4226</t>
  </si>
  <si>
    <t>WIN4250</t>
  </si>
  <si>
    <t>WIN-HCM-Q7-4250</t>
  </si>
  <si>
    <t>WIN4281</t>
  </si>
  <si>
    <t>WIN-HCM-Q7-4281</t>
  </si>
  <si>
    <t>WIN4313</t>
  </si>
  <si>
    <t>WIN-HCM-Q7-4313</t>
  </si>
  <si>
    <t>WIN4330</t>
  </si>
  <si>
    <t>WIN-HCM-Q7-4330</t>
  </si>
  <si>
    <t>WIN4382</t>
  </si>
  <si>
    <t>WIN-HCM-Q7-4382</t>
  </si>
  <si>
    <t>WIN4383</t>
  </si>
  <si>
    <t>WIN-HCM-Q7-4383</t>
  </si>
  <si>
    <t>WIN4384</t>
  </si>
  <si>
    <t>WIN-HCM-Q7-4384</t>
  </si>
  <si>
    <t>WIN4590</t>
  </si>
  <si>
    <t>WIN-HCM-Q7-4590</t>
  </si>
  <si>
    <t>WIN5786</t>
  </si>
  <si>
    <t>WIN-HCM-Q7-5786</t>
  </si>
  <si>
    <t>WIN5794</t>
  </si>
  <si>
    <t>WIN-HCM-Q7-5794</t>
  </si>
  <si>
    <t>WIN5822</t>
  </si>
  <si>
    <t>WIN-HCM-Q7-5822</t>
  </si>
  <si>
    <t>WIN6060</t>
  </si>
  <si>
    <t>WIN-HCM-Q7-6060</t>
  </si>
  <si>
    <t>WIN6275</t>
  </si>
  <si>
    <t>WIN-HCM-Q7-6275</t>
  </si>
  <si>
    <t>WIN6319</t>
  </si>
  <si>
    <t>WIN-HCM-Q7-6319</t>
  </si>
  <si>
    <t>WIN6350</t>
  </si>
  <si>
    <t>WIN-HCM-Q7-6350</t>
  </si>
  <si>
    <t>WIN6421</t>
  </si>
  <si>
    <t>WIN-HCM-Q7-6421</t>
  </si>
  <si>
    <t>WIN6463</t>
  </si>
  <si>
    <t>WIN-HCM-Q7-6463</t>
  </si>
  <si>
    <t>WIN6518</t>
  </si>
  <si>
    <t>WIN-HCM-Q7-6518</t>
  </si>
  <si>
    <t>win6558</t>
  </si>
  <si>
    <t>WIN-HCM-Q7-6558</t>
  </si>
  <si>
    <t>WIN6951</t>
  </si>
  <si>
    <t>WIN-HCM-Q7-6951</t>
  </si>
  <si>
    <t>win2954</t>
  </si>
  <si>
    <t>WIN-HCM-Q8-2954</t>
  </si>
  <si>
    <t>WIN2A39</t>
  </si>
  <si>
    <t>WIN-HCM-Q8-2A39</t>
  </si>
  <si>
    <t>WIN2AVM</t>
  </si>
  <si>
    <t>WIN-HCM-Q8-2AVM</t>
  </si>
  <si>
    <t>win3199</t>
  </si>
  <si>
    <t>WIN-HCM-Q8-3199</t>
  </si>
  <si>
    <t>win3292</t>
  </si>
  <si>
    <t>WIN-HCM-Q8-3292</t>
  </si>
  <si>
    <t>win3352</t>
  </si>
  <si>
    <t>WIN-HCM-Q8-3352</t>
  </si>
  <si>
    <t>win3422</t>
  </si>
  <si>
    <t>WIN-HCM-Q8-3422</t>
  </si>
  <si>
    <t>win3759</t>
  </si>
  <si>
    <t>WIN-HCM-Q8-3759</t>
  </si>
  <si>
    <t>win3760</t>
  </si>
  <si>
    <t>WIN-HCM-Q8-3760</t>
  </si>
  <si>
    <t>win3983</t>
  </si>
  <si>
    <t>WIN-HCM-Q8-3983</t>
  </si>
  <si>
    <t>win4012</t>
  </si>
  <si>
    <t>WIN-HCM-Q8-4012</t>
  </si>
  <si>
    <t>win4146</t>
  </si>
  <si>
    <t>WIN-HCM-Q8-4146</t>
  </si>
  <si>
    <t>win4387</t>
  </si>
  <si>
    <t>WIN-HCM-Q8-4387</t>
  </si>
  <si>
    <t>win4388</t>
  </si>
  <si>
    <t>WIN-HCM-Q8-4388</t>
  </si>
  <si>
    <t>win4615</t>
  </si>
  <si>
    <t>WIN-HCM-Q8-4615</t>
  </si>
  <si>
    <t>win4785</t>
  </si>
  <si>
    <t>WIN-HCM-Q8-4785</t>
  </si>
  <si>
    <t>win5360</t>
  </si>
  <si>
    <t>WIN-HCM-Q8-5360</t>
  </si>
  <si>
    <t>win5712</t>
  </si>
  <si>
    <t>WIN-HCM-Q8-5712</t>
  </si>
  <si>
    <t>win5755</t>
  </si>
  <si>
    <t>WIN-HCM-Q8-5755</t>
  </si>
  <si>
    <t>win6070</t>
  </si>
  <si>
    <t>WIN-HCM-Q8-6070</t>
  </si>
  <si>
    <t>win6164</t>
  </si>
  <si>
    <t>WIN-HCM-Q8-6164</t>
  </si>
  <si>
    <t>win6186</t>
  </si>
  <si>
    <t>WIN-HCM-Q8-6186</t>
  </si>
  <si>
    <t>win6190</t>
  </si>
  <si>
    <t>WIN-HCM-Q8-6190</t>
  </si>
  <si>
    <t>win6478</t>
  </si>
  <si>
    <t>WIN-HCM-Q8-6478</t>
  </si>
  <si>
    <t>win6869</t>
  </si>
  <si>
    <t>WIN-HCM-Q8-6869</t>
  </si>
  <si>
    <t>WIN6896</t>
  </si>
  <si>
    <t>WIN-HCM-Q8-6896</t>
  </si>
  <si>
    <t>win6964</t>
  </si>
  <si>
    <t>WIN-HCM-Q8-6964</t>
  </si>
  <si>
    <t>WIN1567</t>
  </si>
  <si>
    <t>WIN-HCM-Q9-1567</t>
  </si>
  <si>
    <t>WIN2639</t>
  </si>
  <si>
    <t>WIN-HCM-Q9-2639</t>
  </si>
  <si>
    <t>WIN2A10</t>
  </si>
  <si>
    <t>WIN-HCM-Q9-2A10</t>
  </si>
  <si>
    <t>WIN2A25</t>
  </si>
  <si>
    <t>WIN-HCM-Q9-2A25</t>
  </si>
  <si>
    <t>WIN2A48</t>
  </si>
  <si>
    <t>WIN-HCM-Q9-2A48</t>
  </si>
  <si>
    <t>WIN2AXZ</t>
  </si>
  <si>
    <t>WIN-HCM-Q9-2AXZ</t>
  </si>
  <si>
    <t>WIN3069</t>
  </si>
  <si>
    <t>WIN-HCM-Q9-3069</t>
  </si>
  <si>
    <t>win3242</t>
  </si>
  <si>
    <t>WIN-HCM-Q9-3242</t>
  </si>
  <si>
    <t>WIN3257</t>
  </si>
  <si>
    <t>WIN-HCM-Q9-3257</t>
  </si>
  <si>
    <t>win3259</t>
  </si>
  <si>
    <t>WIN-HCM-Q9-3259</t>
  </si>
  <si>
    <t>WIN3386</t>
  </si>
  <si>
    <t>WIN-HCM-Q9-3386</t>
  </si>
  <si>
    <t>win3456</t>
  </si>
  <si>
    <t>WIN-HCM-Q9-3456</t>
  </si>
  <si>
    <t>WIN3594</t>
  </si>
  <si>
    <t>WIN-HCM-Q9-3594</t>
  </si>
  <si>
    <t>WIN3725</t>
  </si>
  <si>
    <t>WIN-HCM-Q9-3725</t>
  </si>
  <si>
    <t>WIN3738</t>
  </si>
  <si>
    <t>WIN-HCM-Q9-3738</t>
  </si>
  <si>
    <t>win3740</t>
  </si>
  <si>
    <t>WIN-HCM-Q9-3740</t>
  </si>
  <si>
    <t>win3785</t>
  </si>
  <si>
    <t>WIN-HCM-Q9-3785</t>
  </si>
  <si>
    <t>win3831</t>
  </si>
  <si>
    <t>WIN-HCM-Q9-3831</t>
  </si>
  <si>
    <t>win3861</t>
  </si>
  <si>
    <t>WIN-HCM-Q9-3861</t>
  </si>
  <si>
    <t>WIN3971</t>
  </si>
  <si>
    <t>WIN-HCM-Q9-3971</t>
  </si>
  <si>
    <t>win4058</t>
  </si>
  <si>
    <t>WIN-HCM-Q9-4058</t>
  </si>
  <si>
    <t>WIN4091</t>
  </si>
  <si>
    <t>WIN-HCM-Q9-4091</t>
  </si>
  <si>
    <t>WIN4293</t>
  </si>
  <si>
    <t>WIN-HCM-Q9-4293</t>
  </si>
  <si>
    <t>WIN4320</t>
  </si>
  <si>
    <t>WIN-HCM-Q9-4320</t>
  </si>
  <si>
    <t>WIN4405</t>
  </si>
  <si>
    <t>WIN-HCM-Q9-4405</t>
  </si>
  <si>
    <t>WIN4704</t>
  </si>
  <si>
    <t>WIN-HCM-Q9-4704</t>
  </si>
  <si>
    <t>WIN4937</t>
  </si>
  <si>
    <t>WIN-HCM-Q9-4937</t>
  </si>
  <si>
    <t>WIN5086</t>
  </si>
  <si>
    <t>WIN-HCM-Q9-5086</t>
  </si>
  <si>
    <t>WIN5124</t>
  </si>
  <si>
    <t>WIN-HCM-Q9-5124</t>
  </si>
  <si>
    <t>win5238</t>
  </si>
  <si>
    <t>WIN-HCM-Q9-5238</t>
  </si>
  <si>
    <t>WIN5301</t>
  </si>
  <si>
    <t>WIN-HCM-Q9-5301</t>
  </si>
  <si>
    <t>WIN5329</t>
  </si>
  <si>
    <t>WIN-HCM-Q9-5329</t>
  </si>
  <si>
    <t>WIN5334</t>
  </si>
  <si>
    <t>WIN-HCM-Q9-5334</t>
  </si>
  <si>
    <t>WIN5354</t>
  </si>
  <si>
    <t>WIN-HCM-Q9-5354</t>
  </si>
  <si>
    <t>WIN5559</t>
  </si>
  <si>
    <t>WIN-HCM-Q9-5559</t>
  </si>
  <si>
    <t>WIN5637</t>
  </si>
  <si>
    <t>WIN-HCM-Q9-5637</t>
  </si>
  <si>
    <t>WIN5652</t>
  </si>
  <si>
    <t>WIN-HCM-Q9-5652</t>
  </si>
  <si>
    <t>WIN5717</t>
  </si>
  <si>
    <t>WIN-HCM-Q9-5717</t>
  </si>
  <si>
    <t>WIN5725</t>
  </si>
  <si>
    <t>WIN-HCM-Q9-5725</t>
  </si>
  <si>
    <t>win6001</t>
  </si>
  <si>
    <t>WIN-HCM-Q9-6001</t>
  </si>
  <si>
    <t>WIN6461</t>
  </si>
  <si>
    <t>WIN-HCM-Q9-6461</t>
  </si>
  <si>
    <t>WIN6545</t>
  </si>
  <si>
    <t>WIN-HCM-Q9-6545</t>
  </si>
  <si>
    <t>win6606</t>
  </si>
  <si>
    <t>WIN-HCM-Q9-6606</t>
  </si>
  <si>
    <t>win6705</t>
  </si>
  <si>
    <t>WIN-HCM-Q9-6705</t>
  </si>
  <si>
    <t>win6831</t>
  </si>
  <si>
    <t>WIN-HCM-Q9-6831</t>
  </si>
  <si>
    <t>WIN6875</t>
  </si>
  <si>
    <t>WIN-HCM-Q9-6875</t>
  </si>
  <si>
    <t>WIN6886</t>
  </si>
  <si>
    <t>WIN-HCM-Q9-6886</t>
  </si>
  <si>
    <t>WIN-HCM-TB-1513</t>
  </si>
  <si>
    <t>WIN-HCM-TB-1527</t>
  </si>
  <si>
    <t>WIN1513</t>
  </si>
  <si>
    <t>WIN-HCM-TBH-1513</t>
  </si>
  <si>
    <t>win1631</t>
  </si>
  <si>
    <t>WIN-HCM-TBH-1631</t>
  </si>
  <si>
    <t>win2045</t>
  </si>
  <si>
    <t>WIN-HCM-TBH-2045</t>
  </si>
  <si>
    <t>win2052</t>
  </si>
  <si>
    <t>WIN-HCM-TBH-2052</t>
  </si>
  <si>
    <t>win2446</t>
  </si>
  <si>
    <t>WIN-HCM-TBH-2446</t>
  </si>
  <si>
    <t>win2886</t>
  </si>
  <si>
    <t>WIN-HCM-TBH-2886</t>
  </si>
  <si>
    <t>WIN2A05</t>
  </si>
  <si>
    <t>WIN-HCM-TBH-2A05</t>
  </si>
  <si>
    <t>WIN2A77</t>
  </si>
  <si>
    <t>WIN-HCM-TBH-2A77</t>
  </si>
  <si>
    <t>WIN2A92</t>
  </si>
  <si>
    <t>WIN-HCM-TBH-2A92</t>
  </si>
  <si>
    <t>WIN2AR0</t>
  </si>
  <si>
    <t>WIN-HCM-TBH-2AR0</t>
  </si>
  <si>
    <t>WIN2AR8</t>
  </si>
  <si>
    <t>WIN-HCM-TBH-2AR8</t>
  </si>
  <si>
    <t>WIN2AXS</t>
  </si>
  <si>
    <t>WIN-HCM-TBH-2AXS</t>
  </si>
  <si>
    <t>win3175</t>
  </si>
  <si>
    <t>WIN-HCM-TBH-3175</t>
  </si>
  <si>
    <t>win3193</t>
  </si>
  <si>
    <t>WIN-HCM-TBH-3193</t>
  </si>
  <si>
    <t>win3204</t>
  </si>
  <si>
    <t>WIN-HCM-TBH-3204</t>
  </si>
  <si>
    <t>win3218</t>
  </si>
  <si>
    <t>WIN-HCM-TBH-3218</t>
  </si>
  <si>
    <t>WIN3307</t>
  </si>
  <si>
    <t>WIN-HCM-TBH-3307</t>
  </si>
  <si>
    <t>WIN3644</t>
  </si>
  <si>
    <t>WIN-HCM-TBH-3644</t>
  </si>
  <si>
    <t>WIN3736</t>
  </si>
  <si>
    <t>WIN-HCM-TBH-3736</t>
  </si>
  <si>
    <t>WIN3769</t>
  </si>
  <si>
    <t>WIN-HCM-TBH-3769</t>
  </si>
  <si>
    <t>WIN3834</t>
  </si>
  <si>
    <t>WIN-HCM-TBH-3834</t>
  </si>
  <si>
    <t>WIN4045</t>
  </si>
  <si>
    <t>WIN-HCM-TBH-4045</t>
  </si>
  <si>
    <t>WIN4055</t>
  </si>
  <si>
    <t>WIN-HCM-TBH-4055</t>
  </si>
  <si>
    <t>WIN4145</t>
  </si>
  <si>
    <t>WIN-HCM-TBH-4145</t>
  </si>
  <si>
    <t>WIN4290</t>
  </si>
  <si>
    <t>WIN-HCM-TBH-4290</t>
  </si>
  <si>
    <t>WIN4350</t>
  </si>
  <si>
    <t>WIN-HCM-TBH-4350</t>
  </si>
  <si>
    <t>WIN4412</t>
  </si>
  <si>
    <t>WIN-HCM-TBH-4412</t>
  </si>
  <si>
    <t>WIN4895</t>
  </si>
  <si>
    <t>WIN-HCM-TBH-4895</t>
  </si>
  <si>
    <t>WIN5025</t>
  </si>
  <si>
    <t>WIN-HCM-TBH-5025</t>
  </si>
  <si>
    <t>WIN5029</t>
  </si>
  <si>
    <t>WIN-HCM-TBH-5029</t>
  </si>
  <si>
    <t>WIN5077</t>
  </si>
  <si>
    <t>WIN-HCM-TBH-5077</t>
  </si>
  <si>
    <t>WIN5230</t>
  </si>
  <si>
    <t>WIN-HCM-TBH-5230</t>
  </si>
  <si>
    <t>WIN5269</t>
  </si>
  <si>
    <t>WIN-HCM-TBH-5269</t>
  </si>
  <si>
    <t>WIN5302</t>
  </si>
  <si>
    <t>WIN-HCM-TBH-5302</t>
  </si>
  <si>
    <t>WIN5355</t>
  </si>
  <si>
    <t>WIN-HCM-TBH-5355</t>
  </si>
  <si>
    <t>WIN5451</t>
  </si>
  <si>
    <t>WIN-HCM-TBH-5451</t>
  </si>
  <si>
    <t>WIN5588</t>
  </si>
  <si>
    <t>WIN-HCM-TBH-5588</t>
  </si>
  <si>
    <t>WIN5647</t>
  </si>
  <si>
    <t>WIN-HCM-TBH-5647</t>
  </si>
  <si>
    <t>WIN5767</t>
  </si>
  <si>
    <t>WIN-HCM-TBH-5767</t>
  </si>
  <si>
    <t>WIN5827</t>
  </si>
  <si>
    <t>WIN-HCM-TBH-5827</t>
  </si>
  <si>
    <t>WIN5840</t>
  </si>
  <si>
    <t>WIN-HCM-TBH-5840</t>
  </si>
  <si>
    <t>WIN5972</t>
  </si>
  <si>
    <t>WIN-HCM-TBH-5972</t>
  </si>
  <si>
    <t>WIN6031</t>
  </si>
  <si>
    <t>WIN-HCM-TBH-6031</t>
  </si>
  <si>
    <t>WIN6058</t>
  </si>
  <si>
    <t>WIN-HCM-TBH-6058</t>
  </si>
  <si>
    <t>WIN6066</t>
  </si>
  <si>
    <t>WIN-HCM-TBH-6066</t>
  </si>
  <si>
    <t>WIN6114</t>
  </si>
  <si>
    <t>WIN-HCM-TBH-6114</t>
  </si>
  <si>
    <t>WIN6203</t>
  </si>
  <si>
    <t>WIN-HCM-TBH-6203</t>
  </si>
  <si>
    <t>WIN6305</t>
  </si>
  <si>
    <t>WIN-HCM-TBH-6305</t>
  </si>
  <si>
    <t>win6802</t>
  </si>
  <si>
    <t>WIN-HCM-TBH-6802</t>
  </si>
  <si>
    <t>win6974</t>
  </si>
  <si>
    <t>WIN-HCM-TBH-6974</t>
  </si>
  <si>
    <t>WIN1544</t>
  </si>
  <si>
    <t>WIN-HCM-TDC-1544</t>
  </si>
  <si>
    <t>win1702</t>
  </si>
  <si>
    <t>WIN-HCM-TDC-1702</t>
  </si>
  <si>
    <t>win1710</t>
  </si>
  <si>
    <t>WIN-HCM-TDC-1710</t>
  </si>
  <si>
    <t>WIN2038</t>
  </si>
  <si>
    <t>WIN-HCM-TDC-2038</t>
  </si>
  <si>
    <t>WIN2387</t>
  </si>
  <si>
    <t>WIN-HCM-TDC-2387</t>
  </si>
  <si>
    <t>WIN2638</t>
  </si>
  <si>
    <t>WIN-HCM-TDC-2638</t>
  </si>
  <si>
    <t>WIN2891</t>
  </si>
  <si>
    <t>WIN-HCM-TDC-2891</t>
  </si>
  <si>
    <t>WIN2980</t>
  </si>
  <si>
    <t>WIN-HCM-TDC-2980</t>
  </si>
  <si>
    <t>WIN2AB0</t>
  </si>
  <si>
    <t>WIN-HCM-TDC-2AB0</t>
  </si>
  <si>
    <t>WIN2ADC</t>
  </si>
  <si>
    <t>WIN-HCM-TDC-2ADC</t>
  </si>
  <si>
    <t>WIN2AF7</t>
  </si>
  <si>
    <t>WIN-HCM-TDC-2AF7</t>
  </si>
  <si>
    <t>Win2AI5</t>
  </si>
  <si>
    <t>WIN-HCM-TDC-2AI5</t>
  </si>
  <si>
    <t>Win2AK7</t>
  </si>
  <si>
    <t>WIN-HCM-TDC-2AK7</t>
  </si>
  <si>
    <t>WIN2AVI</t>
  </si>
  <si>
    <t>WIN-HCM-TDC-2AVI</t>
  </si>
  <si>
    <t>WIN2AVK</t>
  </si>
  <si>
    <t>WIN-HCM-TDC-2AVK</t>
  </si>
  <si>
    <t>WIN3010</t>
  </si>
  <si>
    <t>WIN-HCM-TDC-3010</t>
  </si>
  <si>
    <t>WIN3019</t>
  </si>
  <si>
    <t>WIN-HCM-TDC-3019</t>
  </si>
  <si>
    <t>WIN3158</t>
  </si>
  <si>
    <t>WIN-HCM-TDC-3158</t>
  </si>
  <si>
    <t>WIN3171</t>
  </si>
  <si>
    <t>WIN-HCM-TDC-3171</t>
  </si>
  <si>
    <t>win3185</t>
  </si>
  <si>
    <t>WIN-HCM-TDC-3185</t>
  </si>
  <si>
    <t>WIN3282</t>
  </si>
  <si>
    <t>WIN-HCM-TDC-3282</t>
  </si>
  <si>
    <t>WIN3330</t>
  </si>
  <si>
    <t>WIN-HCM-TDC-3330</t>
  </si>
  <si>
    <t>WIN3387</t>
  </si>
  <si>
    <t>WIN-HCM-TDC-3387</t>
  </si>
  <si>
    <t>WIN3413</t>
  </si>
  <si>
    <t>WIN-HCM-TDC-3413</t>
  </si>
  <si>
    <t>WIN3419</t>
  </si>
  <si>
    <t>WIN-HCM-TDC-3419</t>
  </si>
  <si>
    <t>win3448</t>
  </si>
  <si>
    <t>WIN-HCM-TDC-3448</t>
  </si>
  <si>
    <t>WIN3473</t>
  </si>
  <si>
    <t>WIN-HCM-TDC-3473</t>
  </si>
  <si>
    <t>WIN3646</t>
  </si>
  <si>
    <t>WIN-HCM-TDC-3646</t>
  </si>
  <si>
    <t>WIN3670</t>
  </si>
  <si>
    <t>WIN-HCM-TDC-3670</t>
  </si>
  <si>
    <t>WIN3678</t>
  </si>
  <si>
    <t>WIN-HCM-TDC-3678</t>
  </si>
  <si>
    <t>WIN3816</t>
  </si>
  <si>
    <t>WIN-HCM-TDC-3816</t>
  </si>
  <si>
    <t>WIN3870</t>
  </si>
  <si>
    <t>WIN-HCM-TDC-3870</t>
  </si>
  <si>
    <t>WIN3900</t>
  </si>
  <si>
    <t>WIN-HCM-TDC-3900</t>
  </si>
  <si>
    <t>WIN3921</t>
  </si>
  <si>
    <t>WIN-HCM-TDC-3921</t>
  </si>
  <si>
    <t>WIN3934</t>
  </si>
  <si>
    <t>WIN-HCM-TDC-3934</t>
  </si>
  <si>
    <t>WIN3936</t>
  </si>
  <si>
    <t>WIN-HCM-TDC-3936</t>
  </si>
  <si>
    <t>WIN3946</t>
  </si>
  <si>
    <t>WIN-HCM-TDC-3946</t>
  </si>
  <si>
    <t>WIN3974</t>
  </si>
  <si>
    <t>WIN-HCM-TDC-3974</t>
  </si>
  <si>
    <t>WIN4158</t>
  </si>
  <si>
    <t>WIN-HCM-TDC-4158</t>
  </si>
  <si>
    <t>WIN4251</t>
  </si>
  <si>
    <t>WIN-HCM-TDC-4251</t>
  </si>
  <si>
    <t>WIN4268</t>
  </si>
  <si>
    <t>WIN-HCM-TDC-4268</t>
  </si>
  <si>
    <t>WIN4312</t>
  </si>
  <si>
    <t>WIN-HCM-TDC-4312</t>
  </si>
  <si>
    <t>WIN4321</t>
  </si>
  <si>
    <t>WIN-HCM-TDC-4321</t>
  </si>
  <si>
    <t>win4371</t>
  </si>
  <si>
    <t>WIN-HCM-TDC-4371</t>
  </si>
  <si>
    <t>WIN4372</t>
  </si>
  <si>
    <t>WIN-HCM-TDC-4372</t>
  </si>
  <si>
    <t>WIN4416</t>
  </si>
  <si>
    <t>WIN-HCM-TDC-4416</t>
  </si>
  <si>
    <t>WIN4462</t>
  </si>
  <si>
    <t>WIN-HCM-TDC-4462</t>
  </si>
  <si>
    <t>WIN4463</t>
  </si>
  <si>
    <t>WIN-HCM-TDC-4463</t>
  </si>
  <si>
    <t>WIN4469</t>
  </si>
  <si>
    <t>WIN-HCM-TDC-4469</t>
  </si>
  <si>
    <t>WIN4821</t>
  </si>
  <si>
    <t>WIN-HCM-TDC-4821</t>
  </si>
  <si>
    <t>WIN4884</t>
  </si>
  <si>
    <t>WIN-HCM-TDC-4884</t>
  </si>
  <si>
    <t>WIN5043</t>
  </si>
  <si>
    <t>WIN-HCM-TDC-5043</t>
  </si>
  <si>
    <t>WIN5233</t>
  </si>
  <si>
    <t>WIN-HCM-TDC-5233</t>
  </si>
  <si>
    <t>WIN5270</t>
  </si>
  <si>
    <t>WIN-HCM-TDC-5270</t>
  </si>
  <si>
    <t>WIN5275</t>
  </si>
  <si>
    <t>WIN-HCM-TDC-5275</t>
  </si>
  <si>
    <t>win5517</t>
  </si>
  <si>
    <t>WIN-HCM-TDC-5517</t>
  </si>
  <si>
    <t>WIN5557</t>
  </si>
  <si>
    <t>WIN-HCM-TDC-5557</t>
  </si>
  <si>
    <t>WIN5657</t>
  </si>
  <si>
    <t>WIN-HCM-TDC-5657</t>
  </si>
  <si>
    <t>WIN5904</t>
  </si>
  <si>
    <t>WIN-HCM-TDC-5904</t>
  </si>
  <si>
    <t>WIN6009</t>
  </si>
  <si>
    <t>WIN-HCM-TDC-6009</t>
  </si>
  <si>
    <t>WIN6102</t>
  </si>
  <si>
    <t>WIN-HCM-TDC-6102</t>
  </si>
  <si>
    <t>WIN6140</t>
  </si>
  <si>
    <t>WIN-HCM-TDC-6140</t>
  </si>
  <si>
    <t>win6245</t>
  </si>
  <si>
    <t>WIN-HCM-TDC-6245</t>
  </si>
  <si>
    <t>win6359</t>
  </si>
  <si>
    <t>WIN-HCM-TDC-6359</t>
  </si>
  <si>
    <t>WIN6544</t>
  </si>
  <si>
    <t>WIN-HCM-TDC-6544</t>
  </si>
  <si>
    <t>win6803</t>
  </si>
  <si>
    <t>WIN-HCM-TDC-6803</t>
  </si>
  <si>
    <t>win6823</t>
  </si>
  <si>
    <t>WIN-HCM-TDC-6823</t>
  </si>
  <si>
    <t>win6859</t>
  </si>
  <si>
    <t>WIN-HCM-TDC-6859</t>
  </si>
  <si>
    <t>WIN6997</t>
  </si>
  <si>
    <t>WIN-HCM-TDC-6997</t>
  </si>
  <si>
    <t>win2961</t>
  </si>
  <si>
    <t>WIN-HCM-TPU-2961</t>
  </si>
  <si>
    <t>WIN2AE9</t>
  </si>
  <si>
    <t>WIN-HCM-TPU-2AE9</t>
  </si>
  <si>
    <t>WIN2AL4</t>
  </si>
  <si>
    <t>WIN-HCM-TPU-2AL4</t>
  </si>
  <si>
    <t>WIN2AT1</t>
  </si>
  <si>
    <t>WIN-HCM-TPU-2AT1</t>
  </si>
  <si>
    <t>Win-HCM-TPU-2BP7</t>
  </si>
  <si>
    <t>win3205</t>
  </si>
  <si>
    <t>WIN-HCM-TPU-3205</t>
  </si>
  <si>
    <t>win3214</t>
  </si>
  <si>
    <t>WIN-HCM-TPU-3214</t>
  </si>
  <si>
    <t>win3243</t>
  </si>
  <si>
    <t>WIN-HCM-TPU-3243</t>
  </si>
  <si>
    <t>win3274</t>
  </si>
  <si>
    <t>WIN-HCM-TPU-3274</t>
  </si>
  <si>
    <t>win3411</t>
  </si>
  <si>
    <t>WIN-HCM-TPU-3411</t>
  </si>
  <si>
    <t>win3502</t>
  </si>
  <si>
    <t>WIN-HCM-TPU-3502</t>
  </si>
  <si>
    <t>win3508</t>
  </si>
  <si>
    <t>WIN-HCM-TPU-3508</t>
  </si>
  <si>
    <t>win3559</t>
  </si>
  <si>
    <t>WIN-HCM-TPU-3559</t>
  </si>
  <si>
    <t>win3619</t>
  </si>
  <si>
    <t>WIN-HCM-TPU-3619</t>
  </si>
  <si>
    <t>win3814</t>
  </si>
  <si>
    <t>WIN-HCM-TPU-3814</t>
  </si>
  <si>
    <t>win3815</t>
  </si>
  <si>
    <t>WIN-HCM-TPU-3815</t>
  </si>
  <si>
    <t>win3976</t>
  </si>
  <si>
    <t>WIN-HCM-TPU-3976</t>
  </si>
  <si>
    <t>win4047</t>
  </si>
  <si>
    <t>WIN-HCM-TPU-4047</t>
  </si>
  <si>
    <t>win4097</t>
  </si>
  <si>
    <t>WIN-HCM-TPU-4097</t>
  </si>
  <si>
    <t>win4149</t>
  </si>
  <si>
    <t>WIN-HCM-TPU-4149</t>
  </si>
  <si>
    <t>win4207</t>
  </si>
  <si>
    <t>WIN-HCM-TPU-4207</t>
  </si>
  <si>
    <t>win4303</t>
  </si>
  <si>
    <t>WIN-HCM-TPU-4303</t>
  </si>
  <si>
    <t>win4311</t>
  </si>
  <si>
    <t>WIN-HCM-TPU-4311</t>
  </si>
  <si>
    <t>win4378</t>
  </si>
  <si>
    <t>WIN-HCM-TPU-4378</t>
  </si>
  <si>
    <t>win4435</t>
  </si>
  <si>
    <t>WIN-HCM-TPU-4435</t>
  </si>
  <si>
    <t>win4808</t>
  </si>
  <si>
    <t>WIN-HCM-TPU-4808</t>
  </si>
  <si>
    <t>win4823</t>
  </si>
  <si>
    <t>WIN-HCM-TPU-4823</t>
  </si>
  <si>
    <t>win5005</t>
  </si>
  <si>
    <t>WIN-HCM-TPU-5005</t>
  </si>
  <si>
    <t>win5274</t>
  </si>
  <si>
    <t>WIN-HCM-TPU-5274</t>
  </si>
  <si>
    <t>win5482</t>
  </si>
  <si>
    <t>WIN-HCM-TPU-5482</t>
  </si>
  <si>
    <t>win5499</t>
  </si>
  <si>
    <t>WIN-HCM-TPU-5499</t>
  </si>
  <si>
    <t>win5808</t>
  </si>
  <si>
    <t>WIN-HCM-TPU-5808</t>
  </si>
  <si>
    <t>win5809</t>
  </si>
  <si>
    <t>WIN-HCM-TPU-5809</t>
  </si>
  <si>
    <t>win6000</t>
  </si>
  <si>
    <t>WIN-HCM-TPU-6000</t>
  </si>
  <si>
    <t>WIN6056</t>
  </si>
  <si>
    <t>WIN-HCM-TPU-6056</t>
  </si>
  <si>
    <t>WIN6089</t>
  </si>
  <si>
    <t>WIN-HCM-TPU-6089</t>
  </si>
  <si>
    <t>WIN6123</t>
  </si>
  <si>
    <t>WIN-HCM-TPU-6123</t>
  </si>
  <si>
    <t>WIN6415</t>
  </si>
  <si>
    <t>WIN-HCM-TPU-6415</t>
  </si>
  <si>
    <t>WIN6437</t>
  </si>
  <si>
    <t>WIN-HCM-TPU-6437</t>
  </si>
  <si>
    <t>WIN6658</t>
  </si>
  <si>
    <t>WIN-HCM-TPU-6658</t>
  </si>
  <si>
    <t>win6710</t>
  </si>
  <si>
    <t>WIN-HCM-TPU-6710</t>
  </si>
  <si>
    <t>win6735</t>
  </si>
  <si>
    <t>WIN-HCM-TPU-6735</t>
  </si>
  <si>
    <t>win6782</t>
  </si>
  <si>
    <t>WIN-HCM-TPU-6782</t>
  </si>
  <si>
    <t>win6826</t>
  </si>
  <si>
    <t>WIN-HCM-TPU-6826</t>
  </si>
  <si>
    <t>WIN-HGG-01-091</t>
  </si>
  <si>
    <t>WIN-HNI-BDH-1608</t>
  </si>
  <si>
    <t>WIN-HNI-BDH-1653</t>
  </si>
  <si>
    <t>WIN-HNI-BDH-2067</t>
  </si>
  <si>
    <t>WIN-HNI-BDH-2075</t>
  </si>
  <si>
    <t>WIN-HNI-BDH-2088</t>
  </si>
  <si>
    <t>WIN-HNI-BDH-2094</t>
  </si>
  <si>
    <t>WIN-HNI-BDH-2118</t>
  </si>
  <si>
    <t>WIN-HNI-BDH-2126</t>
  </si>
  <si>
    <t>WIN-HNI-BDH-2150</t>
  </si>
  <si>
    <t>WIN-HNI-BDH-2171</t>
  </si>
  <si>
    <t>WIN-HNI-BDH-2189</t>
  </si>
  <si>
    <t>WIN-HNI-BDH-2213</t>
  </si>
  <si>
    <t>WIN-HNI-BDH-2215</t>
  </si>
  <si>
    <t>WIN-HNI-BDH-2309</t>
  </si>
  <si>
    <t>WIN-HNI-BDH-2346</t>
  </si>
  <si>
    <t>WIN-HNI-BDH-2362</t>
  </si>
  <si>
    <t>WIN-HNI-BDH-2524</t>
  </si>
  <si>
    <t>WIN-HNI-BDH-2536</t>
  </si>
  <si>
    <t>WIN-HNI-BDH-2560</t>
  </si>
  <si>
    <t>WIN-HNI-BDH-2752</t>
  </si>
  <si>
    <t>WIN-HNI-BDH-2768</t>
  </si>
  <si>
    <t>WIN-HNI-BDH-2777</t>
  </si>
  <si>
    <t>WIN-HNI-BDH-2808</t>
  </si>
  <si>
    <t>WIN-HNI-BDH-2AOC</t>
  </si>
  <si>
    <t>WIN-HNI-BDH-3027</t>
  </si>
  <si>
    <t>WIN-HNI-BDH-3183</t>
  </si>
  <si>
    <t>WIN-HNI-BDH-3434</t>
  </si>
  <si>
    <t>WIN-HNI-BDH-3465</t>
  </si>
  <si>
    <t>WIN-HNI-BDH-4125</t>
  </si>
  <si>
    <t>WIN-HNI-BDH-5439</t>
  </si>
  <si>
    <t>WIN-HNI-BDH-5504</t>
  </si>
  <si>
    <t>WIN-HNI-BDH-5505</t>
  </si>
  <si>
    <t>WIN-HNI-BDH-5614</t>
  </si>
  <si>
    <t>WIN-HNI-BDH-5644</t>
  </si>
  <si>
    <t>WIN-HNI-BDH-5714</t>
  </si>
  <si>
    <t>WIN-HNI-BDH-6253</t>
  </si>
  <si>
    <t>WIN-HNI-BDH-6697</t>
  </si>
  <si>
    <t>WIN-HNI-BDH-6807</t>
  </si>
  <si>
    <t>WIN-HNI-BDH-6873</t>
  </si>
  <si>
    <t>WIN-HNI-BDH-6967</t>
  </si>
  <si>
    <t>WIN-HNI-BTL-1590</t>
  </si>
  <si>
    <t>WIN-HNI-BTL-1620</t>
  </si>
  <si>
    <t>WIN-HNI-BTL-2046</t>
  </si>
  <si>
    <t>WIN-HNI-BTL-2174</t>
  </si>
  <si>
    <t>WIN-HNI-BTL-2263</t>
  </si>
  <si>
    <t>WIN-HNI-BTL-2408</t>
  </si>
  <si>
    <t>WIN-HNI-BTL-2520</t>
  </si>
  <si>
    <t>WIN-HNI-BTL-2564</t>
  </si>
  <si>
    <t>WIN-HNI-BTL-2753</t>
  </si>
  <si>
    <t>WIN-HNI-BTL-2761</t>
  </si>
  <si>
    <t>WIN-HNI-BTL-2810</t>
  </si>
  <si>
    <t>WIN-HNI-BTL-2820</t>
  </si>
  <si>
    <t>WIN-HNI-BTL-2918</t>
  </si>
  <si>
    <t>WIN-HNI-BTL-2ARD</t>
  </si>
  <si>
    <t>WIN-HNI-BTL-3013</t>
  </si>
  <si>
    <t>WIN-HNI-BTL-3029</t>
  </si>
  <si>
    <t>WIN-HNI-BTL-3104</t>
  </si>
  <si>
    <t>WIN-HNI-BTL-3108</t>
  </si>
  <si>
    <t>WIN-HNI-BTL-3136</t>
  </si>
  <si>
    <t>WIN-HNI-BTL-3144</t>
  </si>
  <si>
    <t>WIN-HNI-BTL-3228</t>
  </si>
  <si>
    <t>WIN-HNI-BTL-3237</t>
  </si>
  <si>
    <t>WIN-HNI-BTL-3245</t>
  </si>
  <si>
    <t>WIN-HNI-BTL-3265</t>
  </si>
  <si>
    <t>WIN-HNI-BTL-3323</t>
  </si>
  <si>
    <t>WIN-HNI-BTL-3369</t>
  </si>
  <si>
    <t>WIN-HNI-BTL-3478</t>
  </si>
  <si>
    <t>WIN-HNI-BTL-3496</t>
  </si>
  <si>
    <t>WIN-HNI-BTL-3540</t>
  </si>
  <si>
    <t>WIN-HNI-BTL-3599</t>
  </si>
  <si>
    <t>WIN-HNI-BTL-3649</t>
  </si>
  <si>
    <t>WIN-HNI-BTL-3700</t>
  </si>
  <si>
    <t>WIN-HNI-BTL-4065</t>
  </si>
  <si>
    <t>WIN-HNI-BTL-4094</t>
  </si>
  <si>
    <t>WIN-HNI-BTL-4172</t>
  </si>
  <si>
    <t>WIN-HNI-BTL-4211</t>
  </si>
  <si>
    <t>WIN-HNI-BTL-4256</t>
  </si>
  <si>
    <t>WIN-HNI-BTL-4302</t>
  </si>
  <si>
    <t>WIN-HNI-BTL-4437</t>
  </si>
  <si>
    <t>WIN-HNI-BTL-4781</t>
  </si>
  <si>
    <t>WIN-HNI-BTL-4816</t>
  </si>
  <si>
    <t>WIN-HNI-BTL-5268</t>
  </si>
  <si>
    <t>WIN-HNI-BTL-5343</t>
  </si>
  <si>
    <t>WIN-HNI-BTL-5385</t>
  </si>
  <si>
    <t>WIN-HNI-BTL-5511</t>
  </si>
  <si>
    <t>WIN-HNI-BTL-5555</t>
  </si>
  <si>
    <t>WIN-HNI-BTL-5574</t>
  </si>
  <si>
    <t>WIN-HNI-BTL-5618</t>
  </si>
  <si>
    <t>WIN-HNI-BTL-5634</t>
  </si>
  <si>
    <t>WIN-HNI-BTL-5640</t>
  </si>
  <si>
    <t>WIN-HNI-BTL-5677</t>
  </si>
  <si>
    <t>WIN-HNI-BTL-5768</t>
  </si>
  <si>
    <t>WIN-HNI-BTL-5929</t>
  </si>
  <si>
    <t>WIN-HNI-BTL-5968</t>
  </si>
  <si>
    <t>WIN-HNI-BTL-6014</t>
  </si>
  <si>
    <t>WIN-HNI-BTL-6219</t>
  </si>
  <si>
    <t>WIN-HNI-BTL-6323</t>
  </si>
  <si>
    <t>WIN-HNI-BTL-6332</t>
  </si>
  <si>
    <t>WIN-HNI-BTL-6379</t>
  </si>
  <si>
    <t>WIN-HNI-BTL-6542</t>
  </si>
  <si>
    <t>WIN-HNI-BTL-6738</t>
  </si>
  <si>
    <t>WIN-HNI-BTL-6848</t>
  </si>
  <si>
    <t>WIN-HNI-BTL-6882</t>
  </si>
  <si>
    <t>WIN-HNI-BTL-6919</t>
  </si>
  <si>
    <t>WIN-HNI-BVI-2ARE</t>
  </si>
  <si>
    <t>WIN-HNI-BVI-2ATQ</t>
  </si>
  <si>
    <t>WIN-HNI-BVI-2AUC</t>
  </si>
  <si>
    <t>WIN-HNI-BVI-2AUM</t>
  </si>
  <si>
    <t>WIN-HNI-BVI-2AW4</t>
  </si>
  <si>
    <t>WIN-HNI-BVI-2B84</t>
  </si>
  <si>
    <t>WIN-HNI-BVI-2B93</t>
  </si>
  <si>
    <t>WIN-HNI-BVI-2BA8</t>
  </si>
  <si>
    <t>WIN-HNI-BVI-5662</t>
  </si>
  <si>
    <t>WIN-HNI-BVI-5741</t>
  </si>
  <si>
    <t>WIN-HNI-BVI-5952</t>
  </si>
  <si>
    <t>WIN-HNI-BVI-6050</t>
  </si>
  <si>
    <t>WIN-HNI-BVI-6072</t>
  </si>
  <si>
    <t>WIN-HNI-BVI-6076</t>
  </si>
  <si>
    <t>WIN-HNI-BVI-6293</t>
  </si>
  <si>
    <t>WIN-HNI-BVI-6676</t>
  </si>
  <si>
    <t>WIN-HNI-BVI-6849</t>
  </si>
  <si>
    <t>WIN-HNI-BVI-6866</t>
  </si>
  <si>
    <t>WIN-HNI-CGY-1531</t>
  </si>
  <si>
    <t>WIN-HNI-CGY-1533</t>
  </si>
  <si>
    <t>WIN-HNI-CGY-1645</t>
  </si>
  <si>
    <t>WIN-HNI-CGY-1646</t>
  </si>
  <si>
    <t>WIN-HNI-CGY-1661</t>
  </si>
  <si>
    <t>WIN-HNI-CGY-1665</t>
  </si>
  <si>
    <t>WIN-HNI-CGY-2021</t>
  </si>
  <si>
    <t>WIN-HNI-CGY-2058</t>
  </si>
  <si>
    <t>WIN-HNI-CGY-2069</t>
  </si>
  <si>
    <t>WIN-HNI-CGY-2072</t>
  </si>
  <si>
    <t>WIN-HNI-CGY-2092</t>
  </si>
  <si>
    <t>WIN-HNI-CGY-2122</t>
  </si>
  <si>
    <t>WIN-HNI-CGY-2138</t>
  </si>
  <si>
    <t>WIN-HNI-CGY-2173</t>
  </si>
  <si>
    <t>WIN-HNI-CGY-2188</t>
  </si>
  <si>
    <t>WIN-HNI-CGY-2210</t>
  </si>
  <si>
    <t>WIN-HNI-CGY-2234</t>
  </si>
  <si>
    <t>WIN-HNI-CGY-2306</t>
  </si>
  <si>
    <t>WIN-HNI-CGY-2355</t>
  </si>
  <si>
    <t>WIN-HNI-CGY-2358</t>
  </si>
  <si>
    <t>WIN-HNI-CGY-2435</t>
  </si>
  <si>
    <t>WIN-HNI-CGY-2439</t>
  </si>
  <si>
    <t>WIN-HNI-CGY-2443</t>
  </si>
  <si>
    <t>WIN-HNI-CGY-2534</t>
  </si>
  <si>
    <t>WIN-HNI-CGY-2559</t>
  </si>
  <si>
    <t>WIN-HNI-CGY-2767</t>
  </si>
  <si>
    <t>WIN-HNI-CGY-2812</t>
  </si>
  <si>
    <t>WIN-HNI-CGY-2825</t>
  </si>
  <si>
    <t>WIN-HNI-CGY-2833</t>
  </si>
  <si>
    <t>WIN-HNI-CGY-2909</t>
  </si>
  <si>
    <t>WIN-HNI-CGY-2ARB</t>
  </si>
  <si>
    <t>WIN-HNI-CGY-2ARY</t>
  </si>
  <si>
    <t>WIN-HNI-CGY-2B51</t>
  </si>
  <si>
    <t>WIN2B94</t>
  </si>
  <si>
    <t>WIN-HNI-CGY-2B94</t>
  </si>
  <si>
    <t>WIN-HNI-CGY-3025</t>
  </si>
  <si>
    <t>WIN-HNI-CGY-3179</t>
  </si>
  <si>
    <t>WIN-HNI-CGY-3181</t>
  </si>
  <si>
    <t>WIN-HNI-CGY-3188</t>
  </si>
  <si>
    <t>WIN-HNI-CGY-3220</t>
  </si>
  <si>
    <t>WIN-HNI-CGY-3264</t>
  </si>
  <si>
    <t>WIN-HNI-CGY-3304</t>
  </si>
  <si>
    <t>WIN-HNI-CGY-3370</t>
  </si>
  <si>
    <t>WIN-HNI-CGY-3371</t>
  </si>
  <si>
    <t>WIN-HNI-CGY-3618</t>
  </si>
  <si>
    <t>WIN-HNI-CGY-3707</t>
  </si>
  <si>
    <t>WIN-HNI-CGY-3916</t>
  </si>
  <si>
    <t>WIN-HNI-CGY-4011</t>
  </si>
  <si>
    <t>WIN-HNI-CGY-4085</t>
  </si>
  <si>
    <t>WIN-HNI-CGY-4108</t>
  </si>
  <si>
    <t>WIN-HNI-CGY-4136</t>
  </si>
  <si>
    <t>WIN-HNI-CGY-4171</t>
  </si>
  <si>
    <t>WIN-HNI-CGY-4263</t>
  </si>
  <si>
    <t>WIN-HNI-CGY-4306</t>
  </si>
  <si>
    <t>WIN-HNI-CGY-4317</t>
  </si>
  <si>
    <t>WIN-HNI-CGY-4327</t>
  </si>
  <si>
    <t>WIN-HNI-CGY-4328</t>
  </si>
  <si>
    <t>WIN-HNI-CGY-4425</t>
  </si>
  <si>
    <t>WIN-HNI-CGY-5219</t>
  </si>
  <si>
    <t>WIN-HNI-CGY-5340</t>
  </si>
  <si>
    <t>WIN-HNI-CGY-5342</t>
  </si>
  <si>
    <t>WIN-HNI-CGY-5366</t>
  </si>
  <si>
    <t>WIN-HNI-CGY-5415</t>
  </si>
  <si>
    <t>WIN-HNI-CGY-5576</t>
  </si>
  <si>
    <t>WIN-HNI-CGY-5615</t>
  </si>
  <si>
    <t>WIN-HNI-CGY-5643</t>
  </si>
  <si>
    <t>WIN-HNI-CGY-5727</t>
  </si>
  <si>
    <t>WIN-HNI-CGY-5879</t>
  </si>
  <si>
    <t>WIN-HNI-CGY-5895</t>
  </si>
  <si>
    <t>WIN-HNI-CGY-6044</t>
  </si>
  <si>
    <t>WIN-HNI-CGY-6289</t>
  </si>
  <si>
    <t>WIN-HNI-CMY-2AAI</t>
  </si>
  <si>
    <t>WIN-HNI-CMY-2ABA</t>
  </si>
  <si>
    <t>WIN-HNI-CMY-2AO3</t>
  </si>
  <si>
    <t>WIN-HNI-CMY-2AQC</t>
  </si>
  <si>
    <t>WIN-HNI-CMY-2AQI</t>
  </si>
  <si>
    <t>WIN-HNI-CMY-2ATC</t>
  </si>
  <si>
    <t>WIN-HNI-CMY-2ATS</t>
  </si>
  <si>
    <t>WIN-HNI-CMY-2ATV</t>
  </si>
  <si>
    <t>WIN-HNI-CMY-2AVU</t>
  </si>
  <si>
    <t>WIN-HNI-CMY-2AZX</t>
  </si>
  <si>
    <t>WIN-HNI-CMY-2B98</t>
  </si>
  <si>
    <t>WIN-HNI-CMY-5063</t>
  </si>
  <si>
    <t>WIN-HNI-CMY-5803</t>
  </si>
  <si>
    <t>WIN-HNI-CMY-5817</t>
  </si>
  <si>
    <t>WIN-HNI-CMY-6131</t>
  </si>
  <si>
    <t>WIN-HNI-CMY-6157</t>
  </si>
  <si>
    <t>WIN-HNI-CMY-6173</t>
  </si>
  <si>
    <t>WIN-HNI-CMY-6184</t>
  </si>
  <si>
    <t>WIN-HNI-CMY-6247</t>
  </si>
  <si>
    <t>WIN-HNI-CMY-6321</t>
  </si>
  <si>
    <t>WIN-HNI-CMY-6403</t>
  </si>
  <si>
    <t>WIN-HNI-CMY-6443</t>
  </si>
  <si>
    <t>WIN-HNI-CMY-6528</t>
  </si>
  <si>
    <t>WIN-HNI-CMY-6664</t>
  </si>
  <si>
    <t>WIN-HNI-CMY-6683</t>
  </si>
  <si>
    <t>WIN-HNI-DA-2Bk1</t>
  </si>
  <si>
    <t>WIN-HNI-DAH-1706</t>
  </si>
  <si>
    <t>WIN-HNI-DAH-2A20</t>
  </si>
  <si>
    <t>WIN-HNI-DAH-2AFW</t>
  </si>
  <si>
    <t>WIN-HNI-DAH-2ASU</t>
  </si>
  <si>
    <t>WIN-HNI-DAH-2B08</t>
  </si>
  <si>
    <t>WIN-HNI-DAH-2B09</t>
  </si>
  <si>
    <t>WIN-HNI-DAH-2B96</t>
  </si>
  <si>
    <t>WIN-HNI-DAH-2BU8</t>
  </si>
  <si>
    <t>WIN-HNI-DAH-3088</t>
  </si>
  <si>
    <t>WIN-HNI-DAH-3089</t>
  </si>
  <si>
    <t>WIN-HNI-DAH-3094</t>
  </si>
  <si>
    <t>WIN-HNI-DAH-3095</t>
  </si>
  <si>
    <t>WIN-HNI-DAH-3131</t>
  </si>
  <si>
    <t>WIN-HNI-DAH-3132</t>
  </si>
  <si>
    <t>WIN-HNI-DAH-3277</t>
  </si>
  <si>
    <t>WIN-HNI-DAH-3290</t>
  </si>
  <si>
    <t>WIN-HNI-DAH-3324</t>
  </si>
  <si>
    <t>WIN-HNI-DAH-3499</t>
  </si>
  <si>
    <t>WIN-HNI-DAH-3617</t>
  </si>
  <si>
    <t>WIN-HNI-DAH-3754</t>
  </si>
  <si>
    <t>WIN-HNI-DAH-3776</t>
  </si>
  <si>
    <t>WIN-HNI-DAH-3876</t>
  </si>
  <si>
    <t>WIN-HNI-DAH-3910</t>
  </si>
  <si>
    <t>WIN-HNI-DAH-3990</t>
  </si>
  <si>
    <t>WIN-HNI-DAH-3995</t>
  </si>
  <si>
    <t>WIN-HNI-DAH-4110</t>
  </si>
  <si>
    <t>WIN-HNI-DAH-4122</t>
  </si>
  <si>
    <t>WIN-HNI-DAH-4197</t>
  </si>
  <si>
    <t>WIN-HNI-DAH-4287</t>
  </si>
  <si>
    <t>WIN-HNI-DAH-4484</t>
  </si>
  <si>
    <t>WIN-HNI-DAH-4968</t>
  </si>
  <si>
    <t>WIN-HNI-DAH-4986</t>
  </si>
  <si>
    <t>WIN-HNI-DAH-5090</t>
  </si>
  <si>
    <t>WIN-HNI-DAH-5177</t>
  </si>
  <si>
    <t>WIN-HNI-DAH-5190</t>
  </si>
  <si>
    <t>WIN-HNI-DAH-5207</t>
  </si>
  <si>
    <t>WIN-HNI-DAH-5284</t>
  </si>
  <si>
    <t>WIN-HNI-DAH-5313</t>
  </si>
  <si>
    <t>WIN-HNI-DAH-5380</t>
  </si>
  <si>
    <t>WIN-HNI-DAH-5394</t>
  </si>
  <si>
    <t>WIN-HNI-DAH-5501</t>
  </si>
  <si>
    <t>WIN-HNI-DAH-5619</t>
  </si>
  <si>
    <t>WIN-HNI-DAH-5792</t>
  </si>
  <si>
    <t>WIN-HNI-DAH-5859</t>
  </si>
  <si>
    <t>WIN-HNI-DAH-5906</t>
  </si>
  <si>
    <t>WIN-HNI-DAH-5936</t>
  </si>
  <si>
    <t>WIN-HNI-DAH-6094</t>
  </si>
  <si>
    <t>WIN-HNI-DAH-6128</t>
  </si>
  <si>
    <t>WIN-HNI-DAH-6153</t>
  </si>
  <si>
    <t>WIN-HNI-DAH-6312</t>
  </si>
  <si>
    <t>WIN-HNI-DAH-6400</t>
  </si>
  <si>
    <t>WIN-HNI-DAH-6585</t>
  </si>
  <si>
    <t>WIN-HNI-DAH-6629</t>
  </si>
  <si>
    <t>WIN-HNI-DDA-1553</t>
  </si>
  <si>
    <t>WIN-HNI-DDA-1589</t>
  </si>
  <si>
    <t>WIN-HNI-DDA-1606</t>
  </si>
  <si>
    <t>WIN-HNI-DDA-1650</t>
  </si>
  <si>
    <t>WIN-HNI-DDA-1660</t>
  </si>
  <si>
    <t>WIN-HNI-DDA-1664</t>
  </si>
  <si>
    <t>WIN-HNI-DDA-1666</t>
  </si>
  <si>
    <t>WIN-HNI-DDA-2078</t>
  </si>
  <si>
    <t>WIN-HNI-DDA-2117</t>
  </si>
  <si>
    <t>WIN-HNI-DDA-2144</t>
  </si>
  <si>
    <t>WIN-HNI-DDA-2164</t>
  </si>
  <si>
    <t>WIN-HNI-DDA-2192</t>
  </si>
  <si>
    <t>WIN-HNI-DDA-2219</t>
  </si>
  <si>
    <t>WIN-HNI-DDA-2220</t>
  </si>
  <si>
    <t>WIN-HNI-DDA-2260</t>
  </si>
  <si>
    <t>WIN-HNI-DDA-2296</t>
  </si>
  <si>
    <t>WIN-HNI-DDA-2297</t>
  </si>
  <si>
    <t>WIN-HNI-DDA-2340</t>
  </si>
  <si>
    <t>WIN-HNI-DDA-2371</t>
  </si>
  <si>
    <t>WIN-HNI-DDA-2403</t>
  </si>
  <si>
    <t>WIN-HNI-DDA-2406</t>
  </si>
  <si>
    <t>WIN-HNI-DDA-2412</t>
  </si>
  <si>
    <t>WIN-HNI-DDA-2413</t>
  </si>
  <si>
    <t>WIN-HNI-DDA-2430</t>
  </si>
  <si>
    <t>WIN-HNI-DDA-2537</t>
  </si>
  <si>
    <t>WIN-HNI-DDA-2556</t>
  </si>
  <si>
    <t>WIN-HNI-DDA-2557</t>
  </si>
  <si>
    <t>WIN-HNI-DDA-2743</t>
  </si>
  <si>
    <t>WIN-HNI-DDA-2771</t>
  </si>
  <si>
    <t>WIN-HNI-DDA-2781</t>
  </si>
  <si>
    <t>WIN-HNI-DDA-2782</t>
  </si>
  <si>
    <t>WIN-HNI-DDA-2814</t>
  </si>
  <si>
    <t>WIN-HNI-DDA-2841</t>
  </si>
  <si>
    <t>WIN-HNI-DDA-2926</t>
  </si>
  <si>
    <t>WIN-HNI-DDA-2AYC</t>
  </si>
  <si>
    <t>WIN-HNI-DDA-3608</t>
  </si>
  <si>
    <t>WIN-HNI-DDA-3841</t>
  </si>
  <si>
    <t>WIN-HNI-DDA-3951</t>
  </si>
  <si>
    <t>WIN-HNI-DDA-3961</t>
  </si>
  <si>
    <t>WIN-HNI-DDA-4255</t>
  </si>
  <si>
    <t>WIN-HNI-DDA-4294</t>
  </si>
  <si>
    <t>WIN-HNI-DDA-4511</t>
  </si>
  <si>
    <t>WIN-HNI-DDA-4870</t>
  </si>
  <si>
    <t>WIN-HNI-DDA-5303</t>
  </si>
  <si>
    <t>WIN-HNI-DDA-5434</t>
  </si>
  <si>
    <t>WIN-HNI-DDA-5453</t>
  </si>
  <si>
    <t>WIN-HNI-DDA-5467</t>
  </si>
  <si>
    <t>WIN-HNI-DDA-5468</t>
  </si>
  <si>
    <t>WIN-HNI-DDA-5680</t>
  </si>
  <si>
    <t>WIN-HNI-DDA-5681</t>
  </si>
  <si>
    <t>WIN-HNI-DDA-5950</t>
  </si>
  <si>
    <t>WIN-HNI-DDA-5987</t>
  </si>
  <si>
    <t>WIN-HNI-DDA-6156</t>
  </si>
  <si>
    <t>WIN-HNI-DDA-6456</t>
  </si>
  <si>
    <t>WIN-HNI-DDA-6684</t>
  </si>
  <si>
    <t>WIN-HNI-DDA-F209</t>
  </si>
  <si>
    <t>WIN-HNI-DPG-1569</t>
  </si>
  <si>
    <t>WIN-HNI-DPG-2AJI</t>
  </si>
  <si>
    <t>WIN-HNI-DPG-2AJS</t>
  </si>
  <si>
    <t>WIN-HNI-DPG-2AKV</t>
  </si>
  <si>
    <t>WIN-HNI-DPG-2AON</t>
  </si>
  <si>
    <t>WIN-HNI-DPG-2AUE</t>
  </si>
  <si>
    <t>WIN-HNI-DPG-2AUY</t>
  </si>
  <si>
    <t>WIN-HNI-DPG-5535</t>
  </si>
  <si>
    <t>WIN-HNI-DPG-5579</t>
  </si>
  <si>
    <t>WIN-HNI-DPG-6054</t>
  </si>
  <si>
    <t>WIN-HNI-DPG-6481</t>
  </si>
  <si>
    <t>WIN-HNI-DPG-6486</t>
  </si>
  <si>
    <t>WIN-HNI-DPG-6613</t>
  </si>
  <si>
    <t>WIN-HNI-DPG-6728</t>
  </si>
  <si>
    <t>WIN-HNI-DPG-6847</t>
  </si>
  <si>
    <t>WIN-HNI-DPG-6891</t>
  </si>
  <si>
    <t>WIN-HNI-F010-002</t>
  </si>
  <si>
    <t>WIN-HNI-GL-5667</t>
  </si>
  <si>
    <t>WIN-HNI-GLM-1699</t>
  </si>
  <si>
    <t>WIN-HNI-GLM-2797</t>
  </si>
  <si>
    <t>WIN-HNI-GLM-2924</t>
  </si>
  <si>
    <t>WIN-HNI-GLM-2984</t>
  </si>
  <si>
    <t>WIN-HNI-GLM-2AJE</t>
  </si>
  <si>
    <t>WIN-HNI-GLM-2AR5</t>
  </si>
  <si>
    <t>WIN-HNI-GLM-2AX6</t>
  </si>
  <si>
    <t>WIN-HNI-GLM-2AYT</t>
  </si>
  <si>
    <t>WIN-HNI-GLM-2B13</t>
  </si>
  <si>
    <t>WIN-HNI-GLM-3160</t>
  </si>
  <si>
    <t>WIN-HNI-GLM-3161</t>
  </si>
  <si>
    <t>WIN-HNI-GLM-3178</t>
  </si>
  <si>
    <t>WIN-HNI-GLM-3232</t>
  </si>
  <si>
    <t>WIN-HNI-GLM-3260</t>
  </si>
  <si>
    <t>WIN-HNI-GLM-3261</t>
  </si>
  <si>
    <t>WIN-HNI-GLM-3275</t>
  </si>
  <si>
    <t>WIN-HNI-GLM-3571</t>
  </si>
  <si>
    <t>WIN-HNI-GLM-3572</t>
  </si>
  <si>
    <t>WIN-HNI-GLM-3659</t>
  </si>
  <si>
    <t>WIN-HNI-GLM-3837</t>
  </si>
  <si>
    <t>WIN-HNI-GLM-3960</t>
  </si>
  <si>
    <t>WIN-HNI-GLM-3994</t>
  </si>
  <si>
    <t>WIN-HNI-GLM-4064</t>
  </si>
  <si>
    <t>WIN-HNI-GLM-4102</t>
  </si>
  <si>
    <t>WIN-HNI-GLM-4124</t>
  </si>
  <si>
    <t>WIN-HNI-GLM-4192</t>
  </si>
  <si>
    <t>WIN-HNI-GLM-4262</t>
  </si>
  <si>
    <t>WIN-HNI-GLM-4357</t>
  </si>
  <si>
    <t>WIN-HNI-GLM-4442</t>
  </si>
  <si>
    <t>WIN-HNI-GLM-4504</t>
  </si>
  <si>
    <t>WIN-HNI-GLM-4566</t>
  </si>
  <si>
    <t>WIN-HNI-GLM-4801</t>
  </si>
  <si>
    <t>WIN-HNI-GLM-4864</t>
  </si>
  <si>
    <t>WIN-HNI-GLM-4880</t>
  </si>
  <si>
    <t>WIN-HNI-GLM-5285</t>
  </si>
  <si>
    <t>WIN-HNI-GLM-5347</t>
  </si>
  <si>
    <t>WIN-HNI-GLM-5431</t>
  </si>
  <si>
    <t>WIN-HNI-GLM-5488</t>
  </si>
  <si>
    <t>WIN-HNI-GLM-5580</t>
  </si>
  <si>
    <t>WIN-HNI-GLM-5582</t>
  </si>
  <si>
    <t>WIN-HNI-GLM-5605</t>
  </si>
  <si>
    <t>WIN-HNI-GLM-5609</t>
  </si>
  <si>
    <t>WIN-HNI-GLM-5616</t>
  </si>
  <si>
    <t>WIN-HNI-GLM-5617</t>
  </si>
  <si>
    <t>WIN-HNI-GLM-5621</t>
  </si>
  <si>
    <t>WIN-HNI-GLM-5622</t>
  </si>
  <si>
    <t>WIN-HNI-GLM-5635</t>
  </si>
  <si>
    <t>WIN-HNI-GLM-5636</t>
  </si>
  <si>
    <t>WIN-HNI-GLM-5660</t>
  </si>
  <si>
    <t>WIN-HNI-GLM-5665</t>
  </si>
  <si>
    <t>WIN-HNI-GLM-5666</t>
  </si>
  <si>
    <t>WIN-HNI-GLM-5667</t>
  </si>
  <si>
    <t>WIN-HNI-GLM-5812</t>
  </si>
  <si>
    <t>WIN-HNI-GLM-5925</t>
  </si>
  <si>
    <t>WIN-HNI-GLM-6225</t>
  </si>
  <si>
    <t>WIN-HNI-GLM-6226</t>
  </si>
  <si>
    <t>WIN-HNI-GLM-6485</t>
  </si>
  <si>
    <t>WIN-HNI-GLM-6939</t>
  </si>
  <si>
    <t>WIN-HNI-GLM-6990</t>
  </si>
  <si>
    <t>WIN-HNI-GLM-F205</t>
  </si>
  <si>
    <t>WIN-HNI-HBT-1535</t>
  </si>
  <si>
    <t>WIN-HNI-HBT-1539</t>
  </si>
  <si>
    <t>WIN-HNI-HBT-1654</t>
  </si>
  <si>
    <t>WIN-HNI-HBT-1658</t>
  </si>
  <si>
    <t>WIN-HNI-HBT-1675</t>
  </si>
  <si>
    <t>WIN-HNI-HBT-2014</t>
  </si>
  <si>
    <t>WIN-HNI-HBT-2015</t>
  </si>
  <si>
    <t>WIN-HNI-HBT-2018</t>
  </si>
  <si>
    <t>WIN-HNI-HBT-2031</t>
  </si>
  <si>
    <t>WIN-HNI-HBT-2040</t>
  </si>
  <si>
    <t>WIN-HNI-HBT-2050</t>
  </si>
  <si>
    <t>WIN-HNI-HBT-2054</t>
  </si>
  <si>
    <t>WIN-HNI-HBT-2059</t>
  </si>
  <si>
    <t>WIN-HNI-HBT-2061</t>
  </si>
  <si>
    <t>WIN-HNI-HBT-2071</t>
  </si>
  <si>
    <t>WIN-HNI-HBT-2080</t>
  </si>
  <si>
    <t>WIN-HNI-HBT-2085</t>
  </si>
  <si>
    <t>WIN-HNI-HBT-2091</t>
  </si>
  <si>
    <t>WIN-HNI-HBT-2123</t>
  </si>
  <si>
    <t>WIN-HNI-HBT-2125</t>
  </si>
  <si>
    <t>WIN-HNI-HBT-2139</t>
  </si>
  <si>
    <t>WIN-HNI-HBT-2141</t>
  </si>
  <si>
    <t>WIN-HNI-HBT-2151</t>
  </si>
  <si>
    <t>WIN-HNI-HBT-2167</t>
  </si>
  <si>
    <t>WIN-HNI-HBT-2178</t>
  </si>
  <si>
    <t>WIN-HNI-HBT-2190</t>
  </si>
  <si>
    <t>WIN-HNI-HBT-2232</t>
  </si>
  <si>
    <t>WIN-HNI-HBT-2254</t>
  </si>
  <si>
    <t>WIN-HNI-HBT-2256</t>
  </si>
  <si>
    <t>WIN-HNI-HBT-2321</t>
  </si>
  <si>
    <t>WIN-HNI-HBT-2322</t>
  </si>
  <si>
    <t>WIN-HNI-HBT-2323</t>
  </si>
  <si>
    <t>WIN-HNI-HBT-2351</t>
  </si>
  <si>
    <t>WIN-HNI-HBT-2352</t>
  </si>
  <si>
    <t>WIN-HNI-HBT-2400</t>
  </si>
  <si>
    <t>WIN-HNI-HBT-2416</t>
  </si>
  <si>
    <t>WIN-HNI-HBT-2441</t>
  </si>
  <si>
    <t>WIN-HNI-HBT-2539</t>
  </si>
  <si>
    <t>WIN-HNI-HBT-2737</t>
  </si>
  <si>
    <t>WIN-HNI-HBT-2758</t>
  </si>
  <si>
    <t>WIN-HNI-HBT-2759</t>
  </si>
  <si>
    <t>WIN-HNI-HBT-2770</t>
  </si>
  <si>
    <t>WIN-HNI-HBT-2776</t>
  </si>
  <si>
    <t>WIN-HNI-HBT-2792</t>
  </si>
  <si>
    <t>WIN-HNI-HBT-2AL8</t>
  </si>
  <si>
    <t>WIN-HNI-HBT-3015</t>
  </si>
  <si>
    <t>WIN-HNI-HBT-3105</t>
  </si>
  <si>
    <t>WIN-HNI-HBT-3180</t>
  </si>
  <si>
    <t>WIN-HNI-HBT-3227</t>
  </si>
  <si>
    <t>WIN-HNI-HBT-3350</t>
  </si>
  <si>
    <t>WIN-HNI-HBT-3641</t>
  </si>
  <si>
    <t>WIN-HNI-HBT-3840</t>
  </si>
  <si>
    <t>WIN-HNI-HBT-4023</t>
  </si>
  <si>
    <t>WIN-HNI-HBT-4067</t>
  </si>
  <si>
    <t>WIN-HNI-HBT-4135</t>
  </si>
  <si>
    <t>WIN-HNI-HBT-4340</t>
  </si>
  <si>
    <t>WIN-HNI-HBT-4526</t>
  </si>
  <si>
    <t>WIN-HNI-HBT-4799</t>
  </si>
  <si>
    <t>WIN-HNI-HBT-4810</t>
  </si>
  <si>
    <t>WIN-HNI-HBT-5304</t>
  </si>
  <si>
    <t>WIN-HNI-HBT-5489</t>
  </si>
  <si>
    <t>WIN-HNI-HBT-5554</t>
  </si>
  <si>
    <t>WIN-HNI-HBT-5612</t>
  </si>
  <si>
    <t>WIN-HNI-HBT-5856</t>
  </si>
  <si>
    <t>WIN-HNI-HBT-6091</t>
  </si>
  <si>
    <t>WIN-HNI-HBT-6639</t>
  </si>
  <si>
    <t>WIN-HNI-HDC-1588</t>
  </si>
  <si>
    <t>WIN-HNI-HDC-2A16</t>
  </si>
  <si>
    <t>WIN-HNI-HDC-2A69</t>
  </si>
  <si>
    <t>WIN-HNI-HDC-2AKT</t>
  </si>
  <si>
    <t>WIN-HNI-HDC-2ANL</t>
  </si>
  <si>
    <t>WIN-HNI-HDC-2ARO</t>
  </si>
  <si>
    <t>WIN-HNI-HDC-2ARS</t>
  </si>
  <si>
    <t>WIN-HNI-HDC-2AV1</t>
  </si>
  <si>
    <t>WIN-HNI-HDC-2BO3</t>
  </si>
  <si>
    <t>WIN-HNI-HDC-3072</t>
  </si>
  <si>
    <t>WIN-HNI-HDC-3133</t>
  </si>
  <si>
    <t>WIN-HNI-HDC-3239</t>
  </si>
  <si>
    <t>WIN-HNI-HDC-3455</t>
  </si>
  <si>
    <t>WIN-HNI-HDC-3639</t>
  </si>
  <si>
    <t>WIN-HNI-HDC-3690</t>
  </si>
  <si>
    <t>WIN-HNI-HDC-3714</t>
  </si>
  <si>
    <t>WIN-HNI-HDC-3722</t>
  </si>
  <si>
    <t>WIN-HNI-HDC-3729</t>
  </si>
  <si>
    <t>WIN-HNI-HDC-3882</t>
  </si>
  <si>
    <t>WIN-HNI-HDC-3999</t>
  </si>
  <si>
    <t>WIN-HNI-HDC-4000</t>
  </si>
  <si>
    <t>WIN-HNI-HDC-4024</t>
  </si>
  <si>
    <t>WIN-HNI-HDC-4364</t>
  </si>
  <si>
    <t>WIN-HNI-HDC-4520</t>
  </si>
  <si>
    <t>WIN-HNI-HDC-4521</t>
  </si>
  <si>
    <t>WIN-HNI-HDC-4767</t>
  </si>
  <si>
    <t>WIN-HNI-HDC-4924</t>
  </si>
  <si>
    <t>WIN-HNI-HDC-5509</t>
  </si>
  <si>
    <t>WIN-HNI-HDC-5586</t>
  </si>
  <si>
    <t>WIN-HNI-HDC-6075</t>
  </si>
  <si>
    <t>WIN-HNI-HDC-6163</t>
  </si>
  <si>
    <t>WIN-HNI-HDC-6405</t>
  </si>
  <si>
    <t>WIN-HNI-HDC-6743</t>
  </si>
  <si>
    <t>WIN-HNI-HDC-6760</t>
  </si>
  <si>
    <t>WIN-HNI-HDC-6768</t>
  </si>
  <si>
    <t>WIN-HNI-HDC-6978</t>
  </si>
  <si>
    <t>WIN-HNI-HDG-1530</t>
  </si>
  <si>
    <t>WIN-HNI-HDG-1542</t>
  </si>
  <si>
    <t>WIN-HNI-HDG-1656</t>
  </si>
  <si>
    <t>WIN-HNI-HDG-2143</t>
  </si>
  <si>
    <t>WIN-HNI-HDG-2166</t>
  </si>
  <si>
    <t>WIN-HNI-HDG-2168</t>
  </si>
  <si>
    <t>WIN-HNI-HDG-2217</t>
  </si>
  <si>
    <t>WIN-HNI-HDG-2241</t>
  </si>
  <si>
    <t>WIN-HNI-HDG-2343</t>
  </si>
  <si>
    <t>WIN-HNI-HDG-2561</t>
  </si>
  <si>
    <t>WIN-HNI-HDG-2748</t>
  </si>
  <si>
    <t>WIN-HNI-HDG-2755</t>
  </si>
  <si>
    <t>WIN-HNI-HDG-2804</t>
  </si>
  <si>
    <t>WIN-HNI-HDG-2AAS</t>
  </si>
  <si>
    <t>WIN-HNI-HDG-2AMG</t>
  </si>
  <si>
    <t>WIN-HNI-HDG-2AP2</t>
  </si>
  <si>
    <t>WIN-HNI-HDG-2AQO</t>
  </si>
  <si>
    <t>WIN-HNI-HDG-2AT2</t>
  </si>
  <si>
    <t>WIN-HNI-HDG-2AUF</t>
  </si>
  <si>
    <t>WIN-HNI-HDG-2B55</t>
  </si>
  <si>
    <t>WIN-HNI-HDG-3026</t>
  </si>
  <si>
    <t>WIN-HNI-HDG-3038</t>
  </si>
  <si>
    <t>WIN-HNI-HDG-3123</t>
  </si>
  <si>
    <t>WIN-HNI-HDG-3142</t>
  </si>
  <si>
    <t>WIN-HNI-HDG-3210</t>
  </si>
  <si>
    <t>WIN-HNI-HDG-3229</t>
  </si>
  <si>
    <t>WIN-HNI-HDG-3238</t>
  </si>
  <si>
    <t>WIN-HNI-HDG-3247</t>
  </si>
  <si>
    <t>WIN-HNI-HDG-3346</t>
  </si>
  <si>
    <t>WIN-HNI-HDG-3476</t>
  </si>
  <si>
    <t>WIN-HNI-HDG-3552</t>
  </si>
  <si>
    <t>WIN-HNI-HDG-3601</t>
  </si>
  <si>
    <t>WIN-HNI-HDG-3609</t>
  </si>
  <si>
    <t>WIN-HNI-HDG-3623</t>
  </si>
  <si>
    <t>WIN-HNI-HDG-3716</t>
  </si>
  <si>
    <t>WIN-HNI-HDG-3728</t>
  </si>
  <si>
    <t>WIN-HNI-HDG-3752</t>
  </si>
  <si>
    <t>WIN-HNI-HDG-3777</t>
  </si>
  <si>
    <t>WIN-HNI-HDG-3890</t>
  </si>
  <si>
    <t>WIN-HNI-HDG-4077</t>
  </si>
  <si>
    <t>WIN-HNI-HDG-4144</t>
  </si>
  <si>
    <t>WIN-HNI-HDG-4174</t>
  </si>
  <si>
    <t>WIN-HNI-HDG-4179</t>
  </si>
  <si>
    <t>WIN-HNI-HDG-4243</t>
  </si>
  <si>
    <t>WIN-HNI-HDG-4260</t>
  </si>
  <si>
    <t>WIN-HNI-HDG-4361</t>
  </si>
  <si>
    <t>WIN-HNI-HDG-4414</t>
  </si>
  <si>
    <t>WIN-HNI-HDG-4513</t>
  </si>
  <si>
    <t>WIN-HNI-HDG-4594</t>
  </si>
  <si>
    <t>WIN-HNI-HDG-4610</t>
  </si>
  <si>
    <t>WIN-HNI-HDG-4640</t>
  </si>
  <si>
    <t>WIN-HNI-HDG-4863</t>
  </si>
  <si>
    <t>WIN-HNI-HDG-5020</t>
  </si>
  <si>
    <t>WIN-HNI-HDG-5055</t>
  </si>
  <si>
    <t>WIN-HNI-HDG-5089</t>
  </si>
  <si>
    <t>WIN-HNI-HDG-5351</t>
  </si>
  <si>
    <t>WIN-HNI-HDG-5377</t>
  </si>
  <si>
    <t>WIN-HNI-HDG-5832</t>
  </si>
  <si>
    <t>WIN-HNI-HDG-5857</t>
  </si>
  <si>
    <t>WIN-HNI-HDG-6017</t>
  </si>
  <si>
    <t>WIN-HNI-HDG-6081</t>
  </si>
  <si>
    <t>WIN-HNI-HDG-6119</t>
  </si>
  <si>
    <t>WIN-HNI-HDG-6142</t>
  </si>
  <si>
    <t>WIN-HNI-HDG-6147</t>
  </si>
  <si>
    <t>WIN-HNI-HDG-6165</t>
  </si>
  <si>
    <t>WIN-HNI-HDG-6171</t>
  </si>
  <si>
    <t>WIN-HNI-HDG-6376</t>
  </si>
  <si>
    <t>WIN-HNI-HDG-6394</t>
  </si>
  <si>
    <t>WIN-HNI-HDG-6453</t>
  </si>
  <si>
    <t>WIN-HNI-HDG-6546</t>
  </si>
  <si>
    <t>WIN-HNI-HDG-6634</t>
  </si>
  <si>
    <t>WIN-HNI-HDG-6663</t>
  </si>
  <si>
    <t>WIN-HNI-HDG-6689</t>
  </si>
  <si>
    <t>WIN-HNI-HDG-6722</t>
  </si>
  <si>
    <t>WIN-HNI-HDG-6774</t>
  </si>
  <si>
    <t>WIN-HNI-HDG-6788</t>
  </si>
  <si>
    <t>WIN-HNI-HDG-6923</t>
  </si>
  <si>
    <t>WIN-HNI-HKM-2056</t>
  </si>
  <si>
    <t>WIN-HNI-HKM-2070</t>
  </si>
  <si>
    <t>WIN-HNI-HKM-2243</t>
  </si>
  <si>
    <t>WIN-HNI-HKM-2301</t>
  </si>
  <si>
    <t>WIN-HNI-HKM-2434</t>
  </si>
  <si>
    <t>WIN-HNI-HKM-2444</t>
  </si>
  <si>
    <t>WIN-HNI-HKM-2535</t>
  </si>
  <si>
    <t>WIN-HNI-HKM-2542</t>
  </si>
  <si>
    <t>WIN-HNI-HKM-2751</t>
  </si>
  <si>
    <t>WIN-HNI-HKM-2806</t>
  </si>
  <si>
    <t>WIN-HNI-HKM-2AS0</t>
  </si>
  <si>
    <t>WIN-HNI-HKM-2BJ1</t>
  </si>
  <si>
    <t>WIN-HNI-HKM-4007</t>
  </si>
  <si>
    <t>WIN-HNI-HKM-4117</t>
  </si>
  <si>
    <t>WIN-HNI-HKM-4540</t>
  </si>
  <si>
    <t>WIN-HNI-HKM-5567</t>
  </si>
  <si>
    <t>WIN-HNI-HKM-6148</t>
  </si>
  <si>
    <t>WIN-HNI-HKM-6212</t>
  </si>
  <si>
    <t>WIN-HNI-HKM-6380</t>
  </si>
  <si>
    <t>WIN-HNI-HKM-6387</t>
  </si>
  <si>
    <t>WIN-HNI-HMI-1644</t>
  </si>
  <si>
    <t>WIN-HNI-HMI-1651</t>
  </si>
  <si>
    <t>WIN-HNI-HMI-1669</t>
  </si>
  <si>
    <t>WIN-HNI-HMI-2020</t>
  </si>
  <si>
    <t>WIN-HNI-HMI-2063</t>
  </si>
  <si>
    <t>WIN-HNI-HMI-2082</t>
  </si>
  <si>
    <t>WIN-HNI-HMI-2165</t>
  </si>
  <si>
    <t>WIN-HNI-HMI-2175</t>
  </si>
  <si>
    <t>WIN-HNI-HMI-2233</t>
  </si>
  <si>
    <t>WIN-HNI-HMI-2274</t>
  </si>
  <si>
    <t>WIN-HNI-HMI-2292</t>
  </si>
  <si>
    <t>WIN-HNI-HMI-2303</t>
  </si>
  <si>
    <t>WIN-HNI-HMI-2308</t>
  </si>
  <si>
    <t>WIN-HNI-HMI-2357</t>
  </si>
  <si>
    <t>WIN-HNI-HMI-2361</t>
  </si>
  <si>
    <t>WIN-HNI-HMI-2368</t>
  </si>
  <si>
    <t>WIN-HNI-HMI-2370</t>
  </si>
  <si>
    <t>WIN-HNI-HMI-2392</t>
  </si>
  <si>
    <t>WIN-HNI-HMI-2418</t>
  </si>
  <si>
    <t>WIN-HNI-HMI-2419</t>
  </si>
  <si>
    <t>WIN-HNI-HMI-2424</t>
  </si>
  <si>
    <t>WIN-HNI-HMI-2427</t>
  </si>
  <si>
    <t>WIN-HNI-HMI-2428</t>
  </si>
  <si>
    <t>WIN-HNI-HMI-2538</t>
  </si>
  <si>
    <t>WIN-HNI-HMI-2563</t>
  </si>
  <si>
    <t>WIN-HNI-HMI-2747</t>
  </si>
  <si>
    <t>WIN-HNI-HMI-2763</t>
  </si>
  <si>
    <t>WIN-HNI-HMI-2773</t>
  </si>
  <si>
    <t>WIN-HNI-HMI-2799</t>
  </si>
  <si>
    <t>WIN-HNI-HMI-2801</t>
  </si>
  <si>
    <t>WIN-HNI-HMI-2807</t>
  </si>
  <si>
    <t>WIN-HNI-HMI-2811</t>
  </si>
  <si>
    <t>WIN-HNI-HMI-2816</t>
  </si>
  <si>
    <t>WIN-HNI-HMI-2823</t>
  </si>
  <si>
    <t>WIN-HNI-HMI-2846</t>
  </si>
  <si>
    <t>WIN-HNI-HMI-2853</t>
  </si>
  <si>
    <t>WIN-HNI-HMI-2969</t>
  </si>
  <si>
    <t>WIN-HNI-HMI-2982</t>
  </si>
  <si>
    <t>WIN-HNI-HMI-2995</t>
  </si>
  <si>
    <t>WIN-HNI-HMI-2AD0</t>
  </si>
  <si>
    <t>WIN-HNI-HMI-2AE8</t>
  </si>
  <si>
    <t>WIN-HNI-HMI-2AG9</t>
  </si>
  <si>
    <t>WIN-HNI-HMI-2AGS</t>
  </si>
  <si>
    <t>WIN-HNI-HMI-2AGV</t>
  </si>
  <si>
    <t>WIN-HNI-HMI-2AQ5</t>
  </si>
  <si>
    <t>WIN-HNI-HMI-2ARC</t>
  </si>
  <si>
    <t>WIN-HNI-HMI-2ATU</t>
  </si>
  <si>
    <t>WIN-HNI-HMI-2AYJ</t>
  </si>
  <si>
    <t>WIN-HNI-HMI-2B22</t>
  </si>
  <si>
    <t>WIN-HNI-HMI-2BB4</t>
  </si>
  <si>
    <t>WIN-HNI-HMI-2BB7</t>
  </si>
  <si>
    <t>WIN-HNI-HMI-3012</t>
  </si>
  <si>
    <t>WIN-HNI-HMI-3014</t>
  </si>
  <si>
    <t>WIN-HNI-HMI-3030</t>
  </si>
  <si>
    <t>WIN-HNI-HMI-3057</t>
  </si>
  <si>
    <t>WIN-HNI-HMI-3130</t>
  </si>
  <si>
    <t>WIN-HNI-HMI-3143</t>
  </si>
  <si>
    <t>WIN-HNI-HMI-3145</t>
  </si>
  <si>
    <t>WIN-HNI-HMI-3191</t>
  </si>
  <si>
    <t>WIN-HNI-HMI-3196</t>
  </si>
  <si>
    <t>WIN-HNI-HMI-3225</t>
  </si>
  <si>
    <t>WIN-HNI-HMI-3477</t>
  </si>
  <si>
    <t>WIN-HNI-HMI-3497</t>
  </si>
  <si>
    <t>WIN-HNI-HMI-3541</t>
  </si>
  <si>
    <t>WIN-HNI-HMI-3569</t>
  </si>
  <si>
    <t>WIN-HNI-HMI-3583</t>
  </si>
  <si>
    <t>WIN-HNI-HMI-3691</t>
  </si>
  <si>
    <t>WIN-HNI-HMI-3723</t>
  </si>
  <si>
    <t>WIN-HNI-HMI-3730</t>
  </si>
  <si>
    <t>WIN-HNI-HMI-3863</t>
  </si>
  <si>
    <t>WIN-HNI-HMI-3877</t>
  </si>
  <si>
    <t>WIN-HNI-HMI-3973</t>
  </si>
  <si>
    <t>WIN-HNI-HMI-4033</t>
  </si>
  <si>
    <t>WIN-HNI-HMI-4040</t>
  </si>
  <si>
    <t>WIN-HNI-HMI-4116</t>
  </si>
  <si>
    <t>WIN-HNI-HMI-4140</t>
  </si>
  <si>
    <t>WIN-HNI-HMI-4168</t>
  </si>
  <si>
    <t>WIN-HNI-HMI-4244</t>
  </si>
  <si>
    <t>WIN-HNI-HMI-4404</t>
  </si>
  <si>
    <t>WIN-HNI-HMI-4418</t>
  </si>
  <si>
    <t>WIN-HNI-HMI-4449</t>
  </si>
  <si>
    <t>WIN-HNI-HMI-4525</t>
  </si>
  <si>
    <t>WIN-HNI-HMI-4565</t>
  </si>
  <si>
    <t>WIN-HNI-HMI-4667</t>
  </si>
  <si>
    <t>WIN-HNI-HMI-4918</t>
  </si>
  <si>
    <t>WIN-HNI-HMI-5191</t>
  </si>
  <si>
    <t>WIN-HNI-HMI-5224</t>
  </si>
  <si>
    <t>WIN-HNI-HMI-5225</t>
  </si>
  <si>
    <t>WIN-HNI-HMI-5288</t>
  </si>
  <si>
    <t>WIN-HNI-HMI-5305</t>
  </si>
  <si>
    <t>WIN-HNI-HMI-5584</t>
  </si>
  <si>
    <t>WIN-HNI-HMI-5602</t>
  </si>
  <si>
    <t>WIN-HNI-HMI-5805</t>
  </si>
  <si>
    <t>WIN-HNI-HMI-5855</t>
  </si>
  <si>
    <t>WIN-HNI-HMI-6222</t>
  </si>
  <si>
    <t>WIN-HNI-HMI-6895</t>
  </si>
  <si>
    <t>WIN-HNI-LBN-1541</t>
  </si>
  <si>
    <t>WIN-HNI-LBN-1672</t>
  </si>
  <si>
    <t>WIN-HNI-LBN-2011</t>
  </si>
  <si>
    <t>WIN-HNI-LBN-2057</t>
  </si>
  <si>
    <t>WIN-HNI-LBN-2148</t>
  </si>
  <si>
    <t>WIN-HNI-LBN-2169</t>
  </si>
  <si>
    <t>WIN-HNI-LBN-2244</t>
  </si>
  <si>
    <t>WIN-HNI-LBN-2262</t>
  </si>
  <si>
    <t>WIN-HNI-LBN-2291</t>
  </si>
  <si>
    <t>WIN-HNI-LBN-2295</t>
  </si>
  <si>
    <t>WIN-HNI-LBN-2347</t>
  </si>
  <si>
    <t>WIN-HNI-LBN-2364</t>
  </si>
  <si>
    <t>WIN-HNI-LBN-2377</t>
  </si>
  <si>
    <t>WIN-HNI-LBN-2426</t>
  </si>
  <si>
    <t>WIN-HNI-LBN-2437</t>
  </si>
  <si>
    <t>WIN-HNI-LBN-2532</t>
  </si>
  <si>
    <t>WIN-HNI-LBN-2552</t>
  </si>
  <si>
    <t>WIN-HNI-LBN-2558</t>
  </si>
  <si>
    <t>WIN-HNI-LBN-2762</t>
  </si>
  <si>
    <t>WIN-HNI-LBN-2790</t>
  </si>
  <si>
    <t>WIN-HNI-LBN-2795</t>
  </si>
  <si>
    <t>WIN-HNI-LBN-2796</t>
  </si>
  <si>
    <t>WIN-HNI-LBN-2798</t>
  </si>
  <si>
    <t>WIN-HNI-LBN-2803</t>
  </si>
  <si>
    <t>WIN-HNI-LBN-2826</t>
  </si>
  <si>
    <t>WIN-HNI-LBN-2827</t>
  </si>
  <si>
    <t>WIN-HNI-LBN-2999</t>
  </si>
  <si>
    <t>WIN-HNI-LBN-2ACW</t>
  </si>
  <si>
    <t>WIN-HNI-LBN-2AGP</t>
  </si>
  <si>
    <t>WIN-HNI-LBN-2ARH</t>
  </si>
  <si>
    <t>WIN-HNI-LBN-2AXC</t>
  </si>
  <si>
    <t>WIN-HNI-LBN-2AZ5</t>
  </si>
  <si>
    <t>WIN-HNI-LBN-3073</t>
  </si>
  <si>
    <t>WIN-HNI-LBN-3177</t>
  </si>
  <si>
    <t>WIN-HNI-LBN-3182</t>
  </si>
  <si>
    <t>WIN-HNI-LBN-3231</t>
  </si>
  <si>
    <t>WIN-HNI-LBN-3246</t>
  </si>
  <si>
    <t>WIN-HNI-LBN-3433</t>
  </si>
  <si>
    <t>WIN-HNI-LBN-3528</t>
  </si>
  <si>
    <t>WIN-HNI-LBN-3553</t>
  </si>
  <si>
    <t>WIN-HNI-LBN-3573</t>
  </si>
  <si>
    <t>WIN-HNI-LBN-3651</t>
  </si>
  <si>
    <t>WIN-HNI-LBN-3652</t>
  </si>
  <si>
    <t>WIN-HNI-LBN-3683</t>
  </si>
  <si>
    <t>WIN-HNI-LBN-3862</t>
  </si>
  <si>
    <t>WIN-HNI-LBN-3883</t>
  </si>
  <si>
    <t>WIN-HNI-LBN-3891</t>
  </si>
  <si>
    <t>WIN-HNI-LBN-3901</t>
  </si>
  <si>
    <t>WIN-HNI-LBN-3949</t>
  </si>
  <si>
    <t>WIN-HNI-LBN-4066</t>
  </si>
  <si>
    <t>WIN-HNI-LBN-4276</t>
  </si>
  <si>
    <t>WIN-HNI-LBN-4305</t>
  </si>
  <si>
    <t>WIN-HNI-LBN-4331</t>
  </si>
  <si>
    <t>WIN-HNI-LBN-4411</t>
  </si>
  <si>
    <t>WIN-HNI-LBN-4424</t>
  </si>
  <si>
    <t>WIN-HNI-LBN-4503</t>
  </si>
  <si>
    <t>WIN-HNI-LBN-4517</t>
  </si>
  <si>
    <t>WIN-HNI-LBN-4534</t>
  </si>
  <si>
    <t>WIN-HNI-LBN-4539</t>
  </si>
  <si>
    <t>WIN-HNI-LBN-4611</t>
  </si>
  <si>
    <t>WIN-HNI-LBN-4800</t>
  </si>
  <si>
    <t>WIN-HNI-LBN-4912</t>
  </si>
  <si>
    <t>WIN-HNI-LBN-4959</t>
  </si>
  <si>
    <t>WIN-HNI-LBN-5408</t>
  </si>
  <si>
    <t>WIN-HNI-LBN-5430</t>
  </si>
  <si>
    <t>WIN-HNI-LBN-5524</t>
  </si>
  <si>
    <t>WIN-HNI-LBN-5542</t>
  </si>
  <si>
    <t>WIN-HNI-LBN-5629</t>
  </si>
  <si>
    <t>WIN-HNI-LBN-5721</t>
  </si>
  <si>
    <t>WIN-HNI-LBN-5740</t>
  </si>
  <si>
    <t>WIN-HNI-LBN-5907</t>
  </si>
  <si>
    <t>WIN-HNI-LBN-6074</t>
  </si>
  <si>
    <t>WIN-HNI-LBN-6314</t>
  </si>
  <si>
    <t>WIN-HNI-LBN-6713</t>
  </si>
  <si>
    <t>WIN-HNI-LBN-6754</t>
  </si>
  <si>
    <t>WIN-HNI-LBN-6776</t>
  </si>
  <si>
    <t>WIN-HNI-MDC-2ALT</t>
  </si>
  <si>
    <t>WIN-HNI-MDC-2ATL</t>
  </si>
  <si>
    <t>WIN-HNI-MDC-2ATX</t>
  </si>
  <si>
    <t>WIN-HNI-MDC-2AXK</t>
  </si>
  <si>
    <t>WIN-HNI-MDC-2AXL</t>
  </si>
  <si>
    <t>WIN-HNI-MDC-2AXM</t>
  </si>
  <si>
    <t>WIN-HNI-MDC-5470</t>
  </si>
  <si>
    <t>WIN-HNI-MDC-5686</t>
  </si>
  <si>
    <t>WIN-HNI-MDC-5874</t>
  </si>
  <si>
    <t>WIN-HNI-MDC-5945</t>
  </si>
  <si>
    <t>WIN-HNI-MDC-6402</t>
  </si>
  <si>
    <t>WIN-HNI-MDC-6444</t>
  </si>
  <si>
    <t>WIN-HNI-MDC-6610</t>
  </si>
  <si>
    <t>WIN-HNI-MDC-6794</t>
  </si>
  <si>
    <t>WIN-HNI-MDC-6856</t>
  </si>
  <si>
    <t>WIN-HNI-MDC-6880</t>
  </si>
  <si>
    <t>WIN-HNI-MDC-6892</t>
  </si>
  <si>
    <t>WIN-HNI-MDC-6929</t>
  </si>
  <si>
    <t>WIN-HNI-MLH-2A83</t>
  </si>
  <si>
    <t>WIN-HNI-MLH-2AA2</t>
  </si>
  <si>
    <t>WIN-HNI-MLH-2AGZ</t>
  </si>
  <si>
    <t>WIN-HNI-MLH-2AHM</t>
  </si>
  <si>
    <t>WIN-HNI-MLH-2AST</t>
  </si>
  <si>
    <t>WIN-HNI-MLH-2AWK</t>
  </si>
  <si>
    <t>WIN-HNI-MLH-2AWX</t>
  </si>
  <si>
    <t>WIN-HNI-MLH-2AWZ</t>
  </si>
  <si>
    <t>WIN-HNI-MLH-2AXT</t>
  </si>
  <si>
    <t>WIN-HNI-MLH-2AXX</t>
  </si>
  <si>
    <t>WIN-HNI-MLH-2AY2</t>
  </si>
  <si>
    <t>WIN-HNI-MLH-2AZT</t>
  </si>
  <si>
    <t>WIN-HNI-MLH-2B07</t>
  </si>
  <si>
    <t>WIN-HNI-MLH-2B36</t>
  </si>
  <si>
    <t>WIN-HNI-MLH-4210</t>
  </si>
  <si>
    <t>WIN-HNI-MLH-4360</t>
  </si>
  <si>
    <t>WIN-HNI-MLH-4417</t>
  </si>
  <si>
    <t>WIN-HNI-MLH-4832</t>
  </si>
  <si>
    <t>WIN-HNI-MLH-4927</t>
  </si>
  <si>
    <t>WIN-HNI-MLH-5255</t>
  </si>
  <si>
    <t>WIN-HNI-MLH-5266</t>
  </si>
  <si>
    <t>WIN-HNI-MLH-5267</t>
  </si>
  <si>
    <t>WIN-HNI-MLH-5308</t>
  </si>
  <si>
    <t>WIN-HNI-MLH-5674</t>
  </si>
  <si>
    <t>WIN-HNI-MLH-6262</t>
  </si>
  <si>
    <t>WIN-HNI-MLH-6462</t>
  </si>
  <si>
    <t>WIN-HNI-MLH-6476</t>
  </si>
  <si>
    <t>WIN-HNI-MLH-6569</t>
  </si>
  <si>
    <t>WIN-HNI-MLH-6739</t>
  </si>
  <si>
    <t>WIN-HNI-NTL-1635</t>
  </si>
  <si>
    <t>WIN-HNI-NTL-1657</t>
  </si>
  <si>
    <t>WIN-HNI-NTL-1698</t>
  </si>
  <si>
    <t>WIN-HNI-NTL-2012</t>
  </si>
  <si>
    <t>WIN-HNI-NTL-2024</t>
  </si>
  <si>
    <t>WIN-HNI-NTL-2083</t>
  </si>
  <si>
    <t>WIN-HNI-NTL-2119</t>
  </si>
  <si>
    <t>WIN-HNI-NTL-2275</t>
  </si>
  <si>
    <t>WIN-HNI-NTL-2395</t>
  </si>
  <si>
    <t>WIN-HNI-NTL-2409</t>
  </si>
  <si>
    <t>WIN-HNI-NTL-2745</t>
  </si>
  <si>
    <t>WIN-HNI-NTL-2760</t>
  </si>
  <si>
    <t>WIN-HNI-NTL-2829</t>
  </si>
  <si>
    <t>WIN-HNI-NTL-2835</t>
  </si>
  <si>
    <t>WIN-HNI-NTL-2A78</t>
  </si>
  <si>
    <t>WIN-HNI-NTL-2AFN</t>
  </si>
  <si>
    <t>WIN-HNI-NTL-2AGK</t>
  </si>
  <si>
    <t>WIN-HNI-NTL-2AHL</t>
  </si>
  <si>
    <t>WIN-HNI-NTL-2AM9</t>
  </si>
  <si>
    <t>WIN-HNI-NTL-2AQV</t>
  </si>
  <si>
    <t>WIN-HNI-NTL-2ARU</t>
  </si>
  <si>
    <t>WIN-HNI-NTL-2ATW</t>
  </si>
  <si>
    <t>WIN-HNI-NTL-2AWL</t>
  </si>
  <si>
    <t>WIN-HNI-NTL-2AX5</t>
  </si>
  <si>
    <t>WIN-HNI-NTL-2B24</t>
  </si>
  <si>
    <t>WIN-HNI-NTL-2BA2</t>
  </si>
  <si>
    <t>WIN-HNI-NTL-3011</t>
  </si>
  <si>
    <t>WIN-HNI-NTL-3055</t>
  </si>
  <si>
    <t>WIN-HNI-NTL-3081</t>
  </si>
  <si>
    <t>WIN-HNI-NTL-3107</t>
  </si>
  <si>
    <t>WIN-HNI-NTL-3159</t>
  </si>
  <si>
    <t>WIN-HNI-NTL-3162</t>
  </si>
  <si>
    <t>WIN-HNI-NTL-3168</t>
  </si>
  <si>
    <t>WIN-HNI-NTL-3197</t>
  </si>
  <si>
    <t>WIN-HNI-NTL-3208</t>
  </si>
  <si>
    <t>WIN-HNI-NTL-3266</t>
  </si>
  <si>
    <t>WIN-HNI-NTL-3278</t>
  </si>
  <si>
    <t>WIN-HNI-NTL-3279</t>
  </si>
  <si>
    <t>WIN-HNI-NTL-3280</t>
  </si>
  <si>
    <t>WIN-HNI-NTL-3301</t>
  </si>
  <si>
    <t>WIN-HNI-NTL-3303</t>
  </si>
  <si>
    <t>WIN-HNI-NTL-3312</t>
  </si>
  <si>
    <t>WIN-HNI-NTL-3347</t>
  </si>
  <si>
    <t>WIN-HNI-NTL-3366</t>
  </si>
  <si>
    <t>WIN-HNI-NTL-3404</t>
  </si>
  <si>
    <t>WIN-HNI-NTL-3446</t>
  </si>
  <si>
    <t>WIN-HNI-NTL-3454</t>
  </si>
  <si>
    <t>WIN-HNI-NTL-3529</t>
  </si>
  <si>
    <t>WIN-HNI-NTL-3555</t>
  </si>
  <si>
    <t>WIN-HNI-NTL-3622</t>
  </si>
  <si>
    <t>WIN-HNI-NTL-3625</t>
  </si>
  <si>
    <t>WIN-HNI-NTL-3653</t>
  </si>
  <si>
    <t>WIN-HNI-NTL-3682</t>
  </si>
  <si>
    <t>WIN-HNI-NTL-3727</t>
  </si>
  <si>
    <t>WIN-HNI-NTL-3778</t>
  </si>
  <si>
    <t>WIN-HNI-NTL-3857</t>
  </si>
  <si>
    <t>WIN-HNI-NTL-3881</t>
  </si>
  <si>
    <t>WIN-HNI-NTL-3941</t>
  </si>
  <si>
    <t>WIN-HNI-NTL-3948</t>
  </si>
  <si>
    <t>WIN-HNI-NTL-3962</t>
  </si>
  <si>
    <t>WIN-HNI-NTL-3980</t>
  </si>
  <si>
    <t>WIN-HNI-NTL-4020</t>
  </si>
  <si>
    <t>WIN-HNI-NTL-4050</t>
  </si>
  <si>
    <t>WIN-HNI-NTL-4052</t>
  </si>
  <si>
    <t>WIN-HNI-NTL-4053</t>
  </si>
  <si>
    <t>WIN-HNI-NTL-4059</t>
  </si>
  <si>
    <t>WIN-HNI-NTL-4060</t>
  </si>
  <si>
    <t>WIN-HNI-NTL-4113</t>
  </si>
  <si>
    <t>WIN-HNI-NTL-4121</t>
  </si>
  <si>
    <t>WIN-HNI-NTL-4280</t>
  </si>
  <si>
    <t>WIN-HNI-NTL-4301</t>
  </si>
  <si>
    <t>WIN-HNI-NTL-4409</t>
  </si>
  <si>
    <t>WIN-HNI-NTL-4419</t>
  </si>
  <si>
    <t>WIN-HNI-NTL-4450</t>
  </si>
  <si>
    <t>WIN-HNI-NTL-4455</t>
  </si>
  <si>
    <t>WIN-HNI-NTL-4479</t>
  </si>
  <si>
    <t>WIN-HNI-NTL-4512</t>
  </si>
  <si>
    <t>WIN-HNI-NTL-4531</t>
  </si>
  <si>
    <t>WIN-HNI-NTL-4776</t>
  </si>
  <si>
    <t>WIN-HNI-NTL-4777</t>
  </si>
  <si>
    <t>WIN-HNI-NTL-4983</t>
  </si>
  <si>
    <t>WIN-HNI-NTL-5054</t>
  </si>
  <si>
    <t>WIN-HNI-NTL-5088</t>
  </si>
  <si>
    <t>WIN-HNI-NTL-5097</t>
  </si>
  <si>
    <t>WIN-HNI-NTL-5290</t>
  </si>
  <si>
    <t>WIN-HNI-NTL-5472</t>
  </si>
  <si>
    <t>WIN-HNI-NTL-5474</t>
  </si>
  <si>
    <t>WIN-HNI-NTL-5573</t>
  </si>
  <si>
    <t>WIN-HNI-NTL-5577</t>
  </si>
  <si>
    <t>WIN-HNI-NTL-5578</t>
  </si>
  <si>
    <t>WIN-HNI-NTL-5613</t>
  </si>
  <si>
    <t>WIN-HNI-NTL-5675</t>
  </si>
  <si>
    <t>WIN-HNI-NTL-5698</t>
  </si>
  <si>
    <t>WIN-HNI-NTL-5710</t>
  </si>
  <si>
    <t>WIN-HNI-NTL-5772</t>
  </si>
  <si>
    <t>WIN-HNI-NTL-5800</t>
  </si>
  <si>
    <t>WIN-HNI-NTL-5819</t>
  </si>
  <si>
    <t>WIN-HNI-NTL-5837</t>
  </si>
  <si>
    <t>WIN-HNI-NTL-6095</t>
  </si>
  <si>
    <t>WIN-HNI-NTL-6101</t>
  </si>
  <si>
    <t>WIN-HNI-NTL-6116</t>
  </si>
  <si>
    <t>WIN-HNI-NTL-6136</t>
  </si>
  <si>
    <t>WIN-HNI-NTL-6180</t>
  </si>
  <si>
    <t>WIN-HNI-NTL-6255</t>
  </si>
  <si>
    <t>WIN-HNI-PT-4887</t>
  </si>
  <si>
    <t>WIN-HNI-PTO-2AK4</t>
  </si>
  <si>
    <t>WIN-HNI-PTO-2ARX</t>
  </si>
  <si>
    <t>WIN-HNI-PTO-2ARZ</t>
  </si>
  <si>
    <t>WIN-HNI-PTO-2ASS</t>
  </si>
  <si>
    <t>WIN-HNI-PTO-2B42</t>
  </si>
  <si>
    <t>WIN-HNI-PTO-2B76</t>
  </si>
  <si>
    <t>WIN-HNI-PTO-4887</t>
  </si>
  <si>
    <t>WIN-HNI-PTO-5423</t>
  </si>
  <si>
    <t>WIN-HNI-PTO-5722</t>
  </si>
  <si>
    <t>WIN-HNI-PTO-6455</t>
  </si>
  <si>
    <t>WIN-HNI-PTO-6465</t>
  </si>
  <si>
    <t>WIN-HNI-PTO-6543</t>
  </si>
  <si>
    <t>WIN-HNI-PXN-2ARI</t>
  </si>
  <si>
    <t>WIN-HNI-PXN-2ATA</t>
  </si>
  <si>
    <t>WIN-HNI-PXN-2AU3</t>
  </si>
  <si>
    <t>WIN-HNI-PXN-2BB2</t>
  </si>
  <si>
    <t>WIN-HNI-PXN-2BU1</t>
  </si>
  <si>
    <t>WIN-HNI-PXN-5295</t>
  </si>
  <si>
    <t>WIN-HNI-PXN-5346</t>
  </si>
  <si>
    <t>WIN-HNI-PXN-5429</t>
  </si>
  <si>
    <t>WIN-HNI-PXN-5690</t>
  </si>
  <si>
    <t>WIN-HNI-PXN-5804</t>
  </si>
  <si>
    <t>WIN-HNI-PXN-5896</t>
  </si>
  <si>
    <t>WIN-HNI-QOI-2AQN</t>
  </si>
  <si>
    <t>WIN-HNI-QOI-2AQX</t>
  </si>
  <si>
    <t>WIN-HNI-QOI-2AUH</t>
  </si>
  <si>
    <t>WIN-HNI-QOI-2AUS</t>
  </si>
  <si>
    <t>WIN-HNI-QOI-2AWF</t>
  </si>
  <si>
    <t>WIN-HNI-QOI-2B52</t>
  </si>
  <si>
    <t>WIN-HNI-QOI-2B65</t>
  </si>
  <si>
    <t>WIN-HNI-QOI-4109</t>
  </si>
  <si>
    <t>WIN-HNI-QOI-4138</t>
  </si>
  <si>
    <t>WIN-HNI-QOI-4167</t>
  </si>
  <si>
    <t>WIN-HNI-QOI-4241</t>
  </si>
  <si>
    <t>WIN-HNI-QOI-4326</t>
  </si>
  <si>
    <t>WIN-HNI-QOI-5323</t>
  </si>
  <si>
    <t>WIN-HNI-QOI-5324</t>
  </si>
  <si>
    <t>WIN-HNI-QOI-5341</t>
  </si>
  <si>
    <t>WIN-HNI-QOI-5422</t>
  </si>
  <si>
    <t>WIN-HNI-QOI-5546</t>
  </si>
  <si>
    <t>WIN-HNI-QOI-6108</t>
  </si>
  <si>
    <t>WIN-HNI-QOI-6236</t>
  </si>
  <si>
    <t>WIN-HNI-QOI-6322</t>
  </si>
  <si>
    <t>WIN-HNI-QOI-6441</t>
  </si>
  <si>
    <t>WIN-HNI-QOI-6466</t>
  </si>
  <si>
    <t>WIN-HNI-QOI-6482</t>
  </si>
  <si>
    <t>WIN-HNI-QOI-6858</t>
  </si>
  <si>
    <t>WIN-HNI-SSN-2AQL</t>
  </si>
  <si>
    <t>WIN-HNI-SSN-2AQU</t>
  </si>
  <si>
    <t>WIN-HNI-SSN-2AS8</t>
  </si>
  <si>
    <t>WIN-HNI-SSN-2AWW</t>
  </si>
  <si>
    <t>WIN-HNI-SSN-2AWY</t>
  </si>
  <si>
    <t>WIN-HNI-SSN-2AXP</t>
  </si>
  <si>
    <t>WIN-HNI-SSN-2AZG</t>
  </si>
  <si>
    <t>WIN-HNI-SSN-2AZU</t>
  </si>
  <si>
    <t>WIN-HNI-SSN-2B14</t>
  </si>
  <si>
    <t>WIN-HNI-SSN-2B43</t>
  </si>
  <si>
    <t>WIN-HNI-SSN-2BC8</t>
  </si>
  <si>
    <t>WIN-HNI-SSN-4190</t>
  </si>
  <si>
    <t>WIN-HNI-SSN-4191</t>
  </si>
  <si>
    <t>WIN-HNI-SSN-4236</t>
  </si>
  <si>
    <t>WIN-HNI-SSN-4277</t>
  </si>
  <si>
    <t>WIN-HNI-SSN-4356</t>
  </si>
  <si>
    <t>WIN-HNI-SSN-4444</t>
  </si>
  <si>
    <t>WIN-HNI-SSN-4535</t>
  </si>
  <si>
    <t>WIN-HNI-SSN-4634</t>
  </si>
  <si>
    <t>WIN-HNI-SSN-4826</t>
  </si>
  <si>
    <t>WIN-HNI-SSN-4831</t>
  </si>
  <si>
    <t>WIN-HNI-SSN-4972</t>
  </si>
  <si>
    <t>WIN-HNI-SSN-5208</t>
  </si>
  <si>
    <t>WIN-HNI-SSN-5272</t>
  </si>
  <si>
    <t>WIN-HNI-SSN-5368</t>
  </si>
  <si>
    <t>WIN-HNI-SSN-5456</t>
  </si>
  <si>
    <t>WIN-HNI-SSN-5569</t>
  </si>
  <si>
    <t>WIN-HNI-SSN-5572</t>
  </si>
  <si>
    <t>WIN-HNI-SSN-5581</t>
  </si>
  <si>
    <t>WIN-HNI-SSN-5669</t>
  </si>
  <si>
    <t>WIN-HNI-SSN-5752</t>
  </si>
  <si>
    <t>WIN-HNI-SSN-5765</t>
  </si>
  <si>
    <t>WIN-HNI-SSN-5788</t>
  </si>
  <si>
    <t>WIN-HNI-SSN-5807</t>
  </si>
  <si>
    <t>WIN-HNI-SSN-5813</t>
  </si>
  <si>
    <t>WIN-HNI-SSN-5818</t>
  </si>
  <si>
    <t>WIN-HNI-SSN-5831</t>
  </si>
  <si>
    <t>WIN-HNI-SSN-5835</t>
  </si>
  <si>
    <t>WIN-HNI-SSN-5976</t>
  </si>
  <si>
    <t>WIN-HNI-SSN-5993</t>
  </si>
  <si>
    <t>WIN-HNI-SSN-6016</t>
  </si>
  <si>
    <t>WIN-HNI-SSN-6174</t>
  </si>
  <si>
    <t>WIN-HNI-SSN-6430</t>
  </si>
  <si>
    <t>WIN-HNI-SSN-6489</t>
  </si>
  <si>
    <t>WIN-HNI-SSN-6671</t>
  </si>
  <si>
    <t>WIN-HNI-SSN-6991</t>
  </si>
  <si>
    <t>WIN-HNI-STY-2AAT</t>
  </si>
  <si>
    <t>WIN-HNI-STY-2ACX</t>
  </si>
  <si>
    <t>WIN-HNI-STY-2AEI</t>
  </si>
  <si>
    <t>WIN-HNI-STY-2APY</t>
  </si>
  <si>
    <t>WIN-HNI-STY-2AW3</t>
  </si>
  <si>
    <t>WIN-HNI-STY-4129</t>
  </si>
  <si>
    <t>WIN-HNI-STY-4222</t>
  </si>
  <si>
    <t>WIN-HNI-STY-4258</t>
  </si>
  <si>
    <t>WIN-HNI-STY-4436</t>
  </si>
  <si>
    <t>WIN-HNI-STY-4583</t>
  </si>
  <si>
    <t>WIN-HNI-STY-4603</t>
  </si>
  <si>
    <t>WIN-HNI-STY-4636</t>
  </si>
  <si>
    <t>WIN-HNI-STY-4656</t>
  </si>
  <si>
    <t>WIN-HNI-STY-4766</t>
  </si>
  <si>
    <t>WIN-HNI-STY-5454</t>
  </si>
  <si>
    <t>WIN-HNI-STY-5878</t>
  </si>
  <si>
    <t>WIN-HNI-STY-6327</t>
  </si>
  <si>
    <t>WIN-HNI-STY-6440</t>
  </si>
  <si>
    <t>WIN-HNI-STY-6883</t>
  </si>
  <si>
    <t>WIN-HNI-STY-6888</t>
  </si>
  <si>
    <t>WIN-HNI-TH-1585</t>
  </si>
  <si>
    <t>WIN-HNI-THO-1655</t>
  </si>
  <si>
    <t>WIN-HNI-THO-1663</t>
  </si>
  <si>
    <t>WIN-HNI-THO-1673</t>
  </si>
  <si>
    <t>WIN-HNI-THO-2032</t>
  </si>
  <si>
    <t>WIN-HNI-THO-2098</t>
  </si>
  <si>
    <t>WIN-HNI-THO-2100</t>
  </si>
  <si>
    <t>WIN-HNI-THO-2116</t>
  </si>
  <si>
    <t>WIN-HNI-THO-2124</t>
  </si>
  <si>
    <t>WIN-HNI-THO-2216</t>
  </si>
  <si>
    <t>WIN-HNI-THO-2242</t>
  </si>
  <si>
    <t>WIN-HNI-THO-2375</t>
  </si>
  <si>
    <t>WIN-HNI-THO-2390</t>
  </si>
  <si>
    <t>WIN-HNI-THO-2402</t>
  </si>
  <si>
    <t>WIN-HNI-THO-2410</t>
  </si>
  <si>
    <t>WIN-HNI-THO-2756</t>
  </si>
  <si>
    <t>WIN-HNI-THO-2785</t>
  </si>
  <si>
    <t>WIN-HNI-THO-2802</t>
  </si>
  <si>
    <t>WIN-HNI-THO-2ARG</t>
  </si>
  <si>
    <t>WIN-HNI-THO-3090</t>
  </si>
  <si>
    <t>WIN-HNI-THO-3137</t>
  </si>
  <si>
    <t>WIN-HNI-THO-3138</t>
  </si>
  <si>
    <t>WIN-HNI-THO-3248</t>
  </si>
  <si>
    <t>WIN-HNI-THO-3276</t>
  </si>
  <si>
    <t>WIN-HNI-THO-3500</t>
  </si>
  <si>
    <t>WIN-HNI-THO-3766</t>
  </si>
  <si>
    <t>WIN-HNI-THO-4041</t>
  </si>
  <si>
    <t>WIN-HNI-THO-4076</t>
  </si>
  <si>
    <t>WIN-HNI-THO-4101</t>
  </si>
  <si>
    <t>WIN-HNI-THO-4128</t>
  </si>
  <si>
    <t>WIN-HNI-THO-5327</t>
  </si>
  <si>
    <t>WIN-HNI-THO-5473</t>
  </si>
  <si>
    <t>WIN-HNI-THO-5595</t>
  </si>
  <si>
    <t>WIN-HNI-THO-5664</t>
  </si>
  <si>
    <t>WIN-HNI-TOI-2AM2</t>
  </si>
  <si>
    <t>WIN-HNI-TOI-2AN4</t>
  </si>
  <si>
    <t>WIN-HNI-TOI-2ASZ</t>
  </si>
  <si>
    <t>WIN-HNI-TOI-2B57</t>
  </si>
  <si>
    <t>WIN-HNI-TOI-3679</t>
  </si>
  <si>
    <t>WIN-HNI-TOI-4180</t>
  </si>
  <si>
    <t>WIN-HNI-TOI-4217</t>
  </si>
  <si>
    <t>WIN-HNI-TOI-4275</t>
  </si>
  <si>
    <t>WIN-HNI-TOI-4307</t>
  </si>
  <si>
    <t>WIN-HNI-TOI-4553</t>
  </si>
  <si>
    <t>WIN-HNI-TOI-5101</t>
  </si>
  <si>
    <t>WIN-HNI-TOI-5161</t>
  </si>
  <si>
    <t>WIN-HNI-TOI-5162</t>
  </si>
  <si>
    <t>WIN-HNI-TOI-5176</t>
  </si>
  <si>
    <t>WIN-HNI-TOI-5487</t>
  </si>
  <si>
    <t>WIN-HNI-TOI-5490</t>
  </si>
  <si>
    <t>WIN-HNI-TOI-6423</t>
  </si>
  <si>
    <t>WIN-HNI-TOI-6435</t>
  </si>
  <si>
    <t>WIN-HNI-TOI-6548</t>
  </si>
  <si>
    <t>WIN-HNI-TOI-6668</t>
  </si>
  <si>
    <t>WIN-HNI-TOI-6857</t>
  </si>
  <si>
    <t>WIN-HNI-TTI-2531</t>
  </si>
  <si>
    <t>WIN-HNI-TTI-2817</t>
  </si>
  <si>
    <t>WIN-HNI-TTI-2A00</t>
  </si>
  <si>
    <t>WIN-HNI-TTI-2ACB</t>
  </si>
  <si>
    <t>WIN-HNI-TTI-2AH8</t>
  </si>
  <si>
    <t>WIN-HNI-TTI-2AKH</t>
  </si>
  <si>
    <t>WIN-HNI-TTI-2AM3</t>
  </si>
  <si>
    <t>WIN-HNI-TTI-2AN1</t>
  </si>
  <si>
    <t>WIN-HNI-TTI-2AQ0</t>
  </si>
  <si>
    <t>WIN-HNI-TTI-3102</t>
  </si>
  <si>
    <t>WIN-HNI-TTI-3222</t>
  </si>
  <si>
    <t>WIN-HNI-TTI-3281</t>
  </si>
  <si>
    <t>WIN-HNI-TTI-3291</t>
  </si>
  <si>
    <t>WIN-HNI-TTI-3311</t>
  </si>
  <si>
    <t>WIN-HNI-TTI-3337</t>
  </si>
  <si>
    <t>WIN-HNI-TTI-3466</t>
  </si>
  <si>
    <t>WIN-HNI-TTI-3512</t>
  </si>
  <si>
    <t>WIN-HNI-TTI-3554</t>
  </si>
  <si>
    <t>WIN-HNI-TTI-3755</t>
  </si>
  <si>
    <t>WIN-HNI-TTI-3761</t>
  </si>
  <si>
    <t>WIN-HNI-TTI-3979</t>
  </si>
  <si>
    <t>WIN-HNI-TTI-4031</t>
  </si>
  <si>
    <t>WIN-HNI-TTI-4068</t>
  </si>
  <si>
    <t>WIN-HNI-TTI-4078</t>
  </si>
  <si>
    <t>WIN-HNI-TTI-4114</t>
  </si>
  <si>
    <t>WIN-HNI-TTI-4199</t>
  </si>
  <si>
    <t>WIN-HNI-TTI-4554</t>
  </si>
  <si>
    <t>WIN-HNI-TTI-4601</t>
  </si>
  <si>
    <t>WIN-HNI-TTI-4641</t>
  </si>
  <si>
    <t>WIN-HNI-TTI-4671</t>
  </si>
  <si>
    <t>WIN-HNI-TTI-4878</t>
  </si>
  <si>
    <t>WIN-HNI-TTI-5155</t>
  </si>
  <si>
    <t>WIN-HNI-TTI-5378</t>
  </si>
  <si>
    <t>WIN-HNI-TTI-5495</t>
  </si>
  <si>
    <t>WIN-HNI-TTI-5570</t>
  </si>
  <si>
    <t>WIN-HNI-TTI-5750</t>
  </si>
  <si>
    <t>WIN-HNI-TTI-6315</t>
  </si>
  <si>
    <t>WIN-HNI-TTI-6502</t>
  </si>
  <si>
    <t>WIN-HNI-TTI-6770</t>
  </si>
  <si>
    <t>WIN-HNI-TTN-2ARP</t>
  </si>
  <si>
    <t>WIN-HNI-TTN-2ATM</t>
  </si>
  <si>
    <t>WIN-HNI-TTN-2AUK</t>
  </si>
  <si>
    <t>WIN-HNI-TTN-2AWA</t>
  </si>
  <si>
    <t>WIN-HNI-TTN-2AYV</t>
  </si>
  <si>
    <t>WIN-HNI-TTN-2B67</t>
  </si>
  <si>
    <t>WIN-HNI-TTN-2BD1</t>
  </si>
  <si>
    <t>WIN-HNI-TTN-4639</t>
  </si>
  <si>
    <t>WIN-HNI-TTN-4680</t>
  </si>
  <si>
    <t>WIN-HNI-TTN-4681</t>
  </si>
  <si>
    <t>WIN-HNI-TTN-4750</t>
  </si>
  <si>
    <t>WIN-HNI-TTN-4764</t>
  </si>
  <si>
    <t>WIN-HNI-TTN-5008</t>
  </si>
  <si>
    <t>WIN-HNI-TTN-5062</t>
  </si>
  <si>
    <t>WIN-HNI-TTN-5484</t>
  </si>
  <si>
    <t>WIN-HNI-TTN-5513</t>
  </si>
  <si>
    <t>WIN-HNI-TTN-5654</t>
  </si>
  <si>
    <t>WIN-HNI-TTN-5746</t>
  </si>
  <si>
    <t>WIN-HNI-TTN-5777</t>
  </si>
  <si>
    <t>WIN-HNI-TTN-5815</t>
  </si>
  <si>
    <t>WIN-HNI-TTN-5865</t>
  </si>
  <si>
    <t>WIN-HNI-TTT-2A72</t>
  </si>
  <si>
    <t>WIN-HNI-TTT-2AF1</t>
  </si>
  <si>
    <t>WIN-HNI-TTT-2ASA</t>
  </si>
  <si>
    <t>WIN-HNI-TTT-2ASV</t>
  </si>
  <si>
    <t>WIN-HNI-TTT-2B23</t>
  </si>
  <si>
    <t>WIN-HNI-TTT-2B79</t>
  </si>
  <si>
    <t>WIN-HNI-TTT-2BA7</t>
  </si>
  <si>
    <t>WIN-HNI-TTT-2Bo2</t>
  </si>
  <si>
    <t>WIN-HNI-TTT-4588</t>
  </si>
  <si>
    <t>WIN-HNI-TTT-4589</t>
  </si>
  <si>
    <t>WIN-HNI-TTT-5045</t>
  </si>
  <si>
    <t>WIN-HNI-TTT-5075</t>
  </si>
  <si>
    <t>WIN-HNI-TTT-5369</t>
  </si>
  <si>
    <t>WIN-HNI-TTT-5685</t>
  </si>
  <si>
    <t>WIN-HNI-TTT-6063</t>
  </si>
  <si>
    <t>WIN-HNI-TTT-6217</t>
  </si>
  <si>
    <t>WIN-HNI-TTT-6424</t>
  </si>
  <si>
    <t>WIN-HNI-TTT-6677</t>
  </si>
  <si>
    <t>WIN-HNI-TXN-1532</t>
  </si>
  <si>
    <t>WIN-HNI-TXN-1671</t>
  </si>
  <si>
    <t>WIN-HNI-TXN-1708</t>
  </si>
  <si>
    <t>WIN-HNI-TXN-2013</t>
  </si>
  <si>
    <t>WIN-HNI-TXN-2016</t>
  </si>
  <si>
    <t>WIN-HNI-TXN-2017</t>
  </si>
  <si>
    <t>WIN-HNI-TXN-2066</t>
  </si>
  <si>
    <t>WIN-HNI-TXN-2079</t>
  </si>
  <si>
    <t>WIN-HNI-TXN-2101</t>
  </si>
  <si>
    <t>WIN-HNI-TXN-2142</t>
  </si>
  <si>
    <t>WIN-HNI-TXN-2145</t>
  </si>
  <si>
    <t>WIN-HNI-TXN-2146</t>
  </si>
  <si>
    <t>WIN-HNI-TXN-2240</t>
  </si>
  <si>
    <t>WIN-HNI-TXN-2338</t>
  </si>
  <si>
    <t>WIN-HNI-TXN-2349</t>
  </si>
  <si>
    <t>WIN-HNI-TXN-2369</t>
  </si>
  <si>
    <t>WIN-HNI-TXN-2380</t>
  </si>
  <si>
    <t>WIN-HNI-TXN-2518</t>
  </si>
  <si>
    <t>WIN-HNI-TXN-2545</t>
  </si>
  <si>
    <t>WIN-HNI-TXN-2554</t>
  </si>
  <si>
    <t>WIN-HNI-TXN-2565</t>
  </si>
  <si>
    <t>WIN-HNI-TXN-2775</t>
  </si>
  <si>
    <t>WIN-HNI-TXN-2830</t>
  </si>
  <si>
    <t>WIN-HNI-TXN-2850</t>
  </si>
  <si>
    <t>WIN-HNI-TXN-2AK1</t>
  </si>
  <si>
    <t>WIN-HNI-TXN-2AZP</t>
  </si>
  <si>
    <t>WIN-HNI-TXN-3169</t>
  </si>
  <si>
    <t>WIN-HNI-TXN-3187</t>
  </si>
  <si>
    <t>WIN-HNI-TXN-3322</t>
  </si>
  <si>
    <t>WIN-HNI-TXN-3342</t>
  </si>
  <si>
    <t>WIN-HNI-TXN-3530</t>
  </si>
  <si>
    <t>WIN-HNI-TXN-3531</t>
  </si>
  <si>
    <t>WIN-HNI-TXN-3692</t>
  </si>
  <si>
    <t>WIN-HNI-TXN-3713</t>
  </si>
  <si>
    <t>WIN-HNI-TXN-3851</t>
  </si>
  <si>
    <t>WIN-HNI-TXN-3925</t>
  </si>
  <si>
    <t>WIN-HNI-TXN-3998</t>
  </si>
  <si>
    <t>WIN-HNI-TXN-4032</t>
  </si>
  <si>
    <t>WIN-HNI-TXN-4166</t>
  </si>
  <si>
    <t>WIN-HNI-TXN-4169</t>
  </si>
  <si>
    <t>WIN-HNI-TXN-4170</t>
  </si>
  <si>
    <t>WIN-HNI-TXN-4216</t>
  </si>
  <si>
    <t>WIN-HNI-TXN-4249</t>
  </si>
  <si>
    <t>WIN-HNI-TXN-4259</t>
  </si>
  <si>
    <t>WIN-HNI-TXN-4274</t>
  </si>
  <si>
    <t>WIN-HNI-TXN-4515</t>
  </si>
  <si>
    <t>WIN-HNI-TXN-4584</t>
  </si>
  <si>
    <t>WIN-HNI-TXN-4967</t>
  </si>
  <si>
    <t>WIN-HNI-TXN-5247</t>
  </si>
  <si>
    <t>WIN-HNI-TXN-5465</t>
  </si>
  <si>
    <t>WIN-HNI-TXN-5475</t>
  </si>
  <si>
    <t>WIN-HNI-TXN-5553</t>
  </si>
  <si>
    <t>WIN-HNI-TXN-5585</t>
  </si>
  <si>
    <t>WIN-HNI-TXN-5589</t>
  </si>
  <si>
    <t>WIN-HNI-TXN-5604</t>
  </si>
  <si>
    <t>WIN-HNI-TXN-5659</t>
  </si>
  <si>
    <t>WIN-HNI-TXN-5720</t>
  </si>
  <si>
    <t>WIN-HNI-TXN-5749</t>
  </si>
  <si>
    <t>WIN-HNI-TXN-5877</t>
  </si>
  <si>
    <t>WIN-HNI-TXN-5959</t>
  </si>
  <si>
    <t>WIN-HNI-TXN-6152</t>
  </si>
  <si>
    <t>WIN-HNI-TXN-6204</t>
  </si>
  <si>
    <t>WIN-HNI-TXN-6221</t>
  </si>
  <si>
    <t>WIN-HNI-TXN-6646</t>
  </si>
  <si>
    <t>WIN-HNI-TXN-6777</t>
  </si>
  <si>
    <t>WIN-HNI-TXN-6852</t>
  </si>
  <si>
    <t>WIN-HNI-TXN-6872</t>
  </si>
  <si>
    <t>WIN-HNI-UHA-2B95</t>
  </si>
  <si>
    <t>WIN-HNI-UHA-5286</t>
  </si>
  <si>
    <t>WIN-HNI-UHA-5287</t>
  </si>
  <si>
    <t>WIN-HNI-UHA-5539</t>
  </si>
  <si>
    <t>WIN-HNI-UHA-6368</t>
  </si>
  <si>
    <t>WIN-HNI-UHA-6477</t>
  </si>
  <si>
    <t>WIN-HNI-UHA-6570</t>
  </si>
  <si>
    <t>WIN-HNI-UHA-6614</t>
  </si>
  <si>
    <t>WIN-HNM-01-030</t>
  </si>
  <si>
    <t>WIN-HPG-01-025</t>
  </si>
  <si>
    <t>WIN-HPG-01-6172</t>
  </si>
  <si>
    <t>WIN-021</t>
  </si>
  <si>
    <t>WIN-HUE-00-021</t>
  </si>
  <si>
    <t>WIN-033</t>
  </si>
  <si>
    <t>WIN-HUG-00-033</t>
  </si>
  <si>
    <t>WIN-HYN-01-056</t>
  </si>
  <si>
    <t>WIN-057</t>
  </si>
  <si>
    <t>WIN-KGG-00-057</t>
  </si>
  <si>
    <t>WIN-028</t>
  </si>
  <si>
    <t>WIN-KHA-00-028</t>
  </si>
  <si>
    <t>WIN-KTM-01-014</t>
  </si>
  <si>
    <t>WIN-041</t>
  </si>
  <si>
    <t>WIN-LAN-00-041</t>
  </si>
  <si>
    <t>WIN-LCI-01-072</t>
  </si>
  <si>
    <t>WIN-LCU-01-094</t>
  </si>
  <si>
    <t>WIN-LDG-01-008</t>
  </si>
  <si>
    <t>WIN-LSN-01-052</t>
  </si>
  <si>
    <t>winmart0001</t>
  </si>
  <si>
    <t>WINMART-HCM-BCU-0001</t>
  </si>
  <si>
    <t>WINMART</t>
  </si>
  <si>
    <t>WINMART-HCM-TDC-89192</t>
  </si>
  <si>
    <t>WIN-NAN-01-058</t>
  </si>
  <si>
    <t>WIN-NDH-01-064</t>
  </si>
  <si>
    <t>WIN-027</t>
  </si>
  <si>
    <t>WIN-NTN-00-027</t>
  </si>
  <si>
    <t>WIN-039</t>
  </si>
  <si>
    <t>WIN-PYN-00-039</t>
  </si>
  <si>
    <t>WIN-QBH-01-045</t>
  </si>
  <si>
    <t>WIN-042</t>
  </si>
  <si>
    <t>WIN-QNI-00-042</t>
  </si>
  <si>
    <t>WIN-061</t>
  </si>
  <si>
    <t>WIN-QNM-00-061</t>
  </si>
  <si>
    <t>WIN-070</t>
  </si>
  <si>
    <t>WIN-QTI-00-070</t>
  </si>
  <si>
    <t>WIN-SLA-01-049</t>
  </si>
  <si>
    <t>WIN-066</t>
  </si>
  <si>
    <t>WIN-STG-00-066</t>
  </si>
  <si>
    <t>Win-TBD-01-2BIE</t>
  </si>
  <si>
    <t>WIN-TBH-01-044</t>
  </si>
  <si>
    <t>WIN-063</t>
  </si>
  <si>
    <t>WIN-TGG-00-063</t>
  </si>
  <si>
    <t>WIN-THA-01-020</t>
  </si>
  <si>
    <t>WIN-046</t>
  </si>
  <si>
    <t>WIN-TNH-00-046</t>
  </si>
  <si>
    <t>WIN-TNN-01-059</t>
  </si>
  <si>
    <t>WIN-TQG-01-038</t>
  </si>
  <si>
    <t>WIN-053</t>
  </si>
  <si>
    <t>WIN-TVH-00-053</t>
  </si>
  <si>
    <t>WIN-019</t>
  </si>
  <si>
    <t>WIN-VLG-00-019</t>
  </si>
  <si>
    <t>WIN-VPC-01-029</t>
  </si>
  <si>
    <t>WIN-047</t>
  </si>
  <si>
    <t>WIN-VTU-00-047</t>
  </si>
  <si>
    <t>WIN-YBI-01-035</t>
  </si>
  <si>
    <t>WOWMART</t>
  </si>
  <si>
    <t>WOWMART-HCM-TBH-07552</t>
  </si>
  <si>
    <t>CEVA</t>
  </si>
  <si>
    <t>CHAUAU</t>
  </si>
  <si>
    <t>DANGNHAT</t>
  </si>
  <si>
    <t>DAUKHISAIGON</t>
  </si>
  <si>
    <t>DIENLANHDUYLAM</t>
  </si>
  <si>
    <t>DINHVU</t>
  </si>
  <si>
    <t>DULICHTHIENPHUC</t>
  </si>
  <si>
    <t>FIDITOUR</t>
  </si>
  <si>
    <t>HANGKHONGDANANG</t>
  </si>
  <si>
    <t>ILAVN</t>
  </si>
  <si>
    <t>KHACHLE</t>
  </si>
  <si>
    <t>KHACHSANLIBERTY</t>
  </si>
  <si>
    <t>MATTROIDOHOCHIMINH</t>
  </si>
  <si>
    <t>PHONGPHU</t>
  </si>
  <si>
    <t>MAY-HCM-00-PHONGPHU-46006</t>
  </si>
  <si>
    <t>THAITUAN</t>
  </si>
  <si>
    <t>MAY-HCM-00-THAITUAN-55459</t>
  </si>
  <si>
    <t>X28</t>
  </si>
  <si>
    <t>MAY-HCM-00-X28-16772</t>
  </si>
  <si>
    <t>ZENMART</t>
  </si>
  <si>
    <t>MAY-HCM-GVP-ZENMART-94763</t>
  </si>
  <si>
    <t>YOUNGVIETNAM</t>
  </si>
  <si>
    <t>MAY-HCM-Q1-YOUNGVIETNAM-11802</t>
  </si>
  <si>
    <t>YANGMING</t>
  </si>
  <si>
    <t>MAY-HCM-Q4-YANGMING-16562</t>
  </si>
  <si>
    <t>MAY-HNI-01-TOANTHANG-56399</t>
  </si>
  <si>
    <t>MAY-HNM-01-HANOSIMEX-76693</t>
  </si>
  <si>
    <t>THANHBAC</t>
  </si>
  <si>
    <t>MAY-HYN-01-THANHBAC-30753</t>
  </si>
  <si>
    <t>DETGIADUNGPHONGPHU</t>
  </si>
  <si>
    <t>MAY-KHA-00-PHONGPHU-70547</t>
  </si>
  <si>
    <t>MAY-NDH-01-DETNAMDINH-19436</t>
  </si>
  <si>
    <t>MAY-NDH-01-NAMDINHTEX-73530</t>
  </si>
  <si>
    <t>MAY-NDH-01-X20-39140</t>
  </si>
  <si>
    <t>MAY-NDH-01-X20NAMDINH-09339</t>
  </si>
  <si>
    <t>VIETTHANG</t>
  </si>
  <si>
    <t>MAY-HCM-TDC-VIETTHANG-63091</t>
  </si>
  <si>
    <t>MR.NGOC</t>
  </si>
  <si>
    <t>NAMLONG</t>
  </si>
  <si>
    <t>NGOCTHOM</t>
  </si>
  <si>
    <t>NHAHANGPHUONGTRANG</t>
  </si>
  <si>
    <t>NHANHOA</t>
  </si>
  <si>
    <t>NHQUANDOIDONGNAI</t>
  </si>
  <si>
    <t>NHVCBDN</t>
  </si>
  <si>
    <t>NHVCBKD</t>
  </si>
  <si>
    <t>NT</t>
  </si>
  <si>
    <t>PKD207</t>
  </si>
  <si>
    <t>PKDC6</t>
  </si>
  <si>
    <t>PVH207</t>
  </si>
  <si>
    <t>QUANGMINH</t>
  </si>
  <si>
    <t>SAIGONSTAR</t>
  </si>
  <si>
    <t>SANBAYNHATRANG</t>
  </si>
  <si>
    <t>THEGIOISUA-BINHPHUOC</t>
  </si>
  <si>
    <t>SUA-BPC-00-THEGIOISUA</t>
  </si>
  <si>
    <t>SUA_CHICHINH</t>
  </si>
  <si>
    <t>SUA-HCM-00-CHICHINH</t>
  </si>
  <si>
    <t>SUA_CHIHANG</t>
  </si>
  <si>
    <t>SUA-HCM-00-CHIHANG</t>
  </si>
  <si>
    <t>SUA_CHINHUNG</t>
  </si>
  <si>
    <t>SUA-HCM-00-CHINHUNG</t>
  </si>
  <si>
    <t>SUA_SEAAIR</t>
  </si>
  <si>
    <t>SUA-HCM-BTH-SEAAIR</t>
  </si>
  <si>
    <t>SUANAMDUNG</t>
  </si>
  <si>
    <t>SUA-HCM-BTN-NAMDUNG</t>
  </si>
  <si>
    <t>ANHTAISUA</t>
  </si>
  <si>
    <t>SUA-HCM-GVP-ANHTAI</t>
  </si>
  <si>
    <t>SUA_CHIPHUONGGV</t>
  </si>
  <si>
    <t>SUA-HCM-GVP-CHIPHUONGGV</t>
  </si>
  <si>
    <t>SUA_NGHIA</t>
  </si>
  <si>
    <t>SUA-HCM-GVP-NGHIA</t>
  </si>
  <si>
    <t>SINHHASUA</t>
  </si>
  <si>
    <t>SUA-HCM-GVP-SINHHA</t>
  </si>
  <si>
    <t>SUA_CHIVY</t>
  </si>
  <si>
    <t>SUA-HCM-HBC-CHIVY</t>
  </si>
  <si>
    <t>SUA_SMALLWONDER</t>
  </si>
  <si>
    <t>SUA-HCM-Q12-SMALLWONDER</t>
  </si>
  <si>
    <t>SUA_SHOPBABYCARE</t>
  </si>
  <si>
    <t>SUA-HCM-Q1-SHOPBABYCARE</t>
  </si>
  <si>
    <t>SUATHAO-Q3</t>
  </si>
  <si>
    <t>SUA-HCM-Q1-THAO.Q3</t>
  </si>
  <si>
    <t>THAISUA</t>
  </si>
  <si>
    <t>SUA-HCM-Q3-THAISUA</t>
  </si>
  <si>
    <t>SUAHANGHUNG</t>
  </si>
  <si>
    <t>SUA-HCM-TBH-HANGHUNG</t>
  </si>
  <si>
    <t>SUA_BUSYBEES</t>
  </si>
  <si>
    <t>SUA-HCM-TDC-BUSYBEES</t>
  </si>
  <si>
    <t>SUA_HUYENLE</t>
  </si>
  <si>
    <t>SUA-HCM-TDC-HUYENLE</t>
  </si>
  <si>
    <t>SUA_NHUNG</t>
  </si>
  <si>
    <t>SUA-HCM-TDC-NHUNG</t>
  </si>
  <si>
    <t>SUA_HUYEN</t>
  </si>
  <si>
    <t>SUA-HCM-TPU-HUYEN</t>
  </si>
  <si>
    <t>SUAHUYEN</t>
  </si>
  <si>
    <t>SUA-HCM-TPU-HUYEN86098</t>
  </si>
  <si>
    <t>SUA_SHOPBEYEU</t>
  </si>
  <si>
    <t>SUA-HCM-TPU-SHOPBEYEU</t>
  </si>
  <si>
    <t>SUAHANHTANPHU</t>
  </si>
  <si>
    <t>SUA-KGG-00-HANHTANPHU</t>
  </si>
  <si>
    <t>THAMDINHGIAMIENNAM</t>
  </si>
  <si>
    <t>TUANKHANH</t>
  </si>
  <si>
    <t>VATTUXANGDAU</t>
  </si>
  <si>
    <t>VCB-001</t>
  </si>
  <si>
    <t>VNPT</t>
  </si>
  <si>
    <t>VTDAUKHI</t>
  </si>
  <si>
    <t>VYVY</t>
  </si>
  <si>
    <t>XNKAUVIETMY</t>
  </si>
  <si>
    <t>XUANDIENSG</t>
  </si>
  <si>
    <t>Mã khách hàng cũ</t>
  </si>
  <si>
    <t>Mã khách hàng Mới</t>
  </si>
  <si>
    <t>1</t>
  </si>
  <si>
    <t>LXTB250G</t>
  </si>
  <si>
    <t>TMART-HNI-GLM-01081</t>
  </si>
  <si>
    <t>lxtbcoop500</t>
  </si>
  <si>
    <t>lxtbcoop250</t>
  </si>
  <si>
    <t>cmart-hni-hdg-011</t>
  </si>
  <si>
    <t>GOMART-NDH-00-001</t>
  </si>
  <si>
    <t>GOMART</t>
  </si>
  <si>
    <t xml:space="preserve">NAM ĐỊNH </t>
  </si>
  <si>
    <t xml:space="preserve">HẢI HẬU </t>
  </si>
  <si>
    <t xml:space="preserve">khu 4 yên định hải hậu nam định </t>
  </si>
  <si>
    <t>WIN-HNI-BVI-2BEC</t>
  </si>
  <si>
    <t xml:space="preserve">wm + thanh lũng , quảng oai </t>
  </si>
  <si>
    <t>số 60 đường DT90 , thôn thanh lũng , xã quảng oai , tp hà nội</t>
  </si>
  <si>
    <t>WIN-HNI-TOI-2BHS</t>
  </si>
  <si>
    <t>wm + ngô đồng , dân hòa</t>
  </si>
  <si>
    <t xml:space="preserve">thôn ngô đồng , xã dân hòa , thành phố hà nội </t>
  </si>
  <si>
    <t>WIN-HNI-DAH-2BJA</t>
  </si>
  <si>
    <t>wm + đại đồng , thiên lộc</t>
  </si>
  <si>
    <t xml:space="preserve">thôn đại đồng , xã thiên lộc , tp hà nội </t>
  </si>
  <si>
    <t>WIN-HNI-BVI-2BL1</t>
  </si>
  <si>
    <t>wm + yên khoái , quảng oai</t>
  </si>
  <si>
    <t xml:space="preserve">số 2 thôn yên khoái , xã quảng oai , tp hà nội </t>
  </si>
  <si>
    <t>WIN-HNI-MLH-2BLT</t>
  </si>
  <si>
    <t>wm+ khê ngoại 3 , mê linh</t>
  </si>
  <si>
    <t xml:space="preserve">thôn khê ngoại 3 , xã mê linh , hà nội </t>
  </si>
  <si>
    <t>WIN-HNI-MLH-2BMF</t>
  </si>
  <si>
    <t>wm + gia thượng 2 , quang minh</t>
  </si>
  <si>
    <t xml:space="preserve">thôn gia thượng 2 , xã quang minh , tp hà nội </t>
  </si>
  <si>
    <t>WIN-HNI-DAH-2BKJ</t>
  </si>
  <si>
    <t>wm+ cổ điển , vĩnh thanh</t>
  </si>
  <si>
    <t xml:space="preserve">Xóm 3 cổ điển , xã vĩnh thanh , tp hà nội </t>
  </si>
  <si>
    <t>WIN-HNI-LBN-2BCT</t>
  </si>
  <si>
    <t>wm+ 199 bồ đề</t>
  </si>
  <si>
    <t xml:space="preserve">số 199 bồ đề , phường bồ đề , thành phố hà nội </t>
  </si>
  <si>
    <t>WIN-HNI-NTL-2BHH</t>
  </si>
  <si>
    <t>wm+ diamond -the matrix one</t>
  </si>
  <si>
    <t>nam từ liêm</t>
  </si>
  <si>
    <t xml:space="preserve">Tầng 1 , căn hộ SAP A05 , tòa Diamond - the matrix one , tp hà nội </t>
  </si>
  <si>
    <t>WIN-HNI-QOI-2BDV</t>
  </si>
  <si>
    <t>wm+ bt 08 sunny garden</t>
  </si>
  <si>
    <t xml:space="preserve">N06 BT08 , khu đô thị mới tại lô đất N1+ N3 KDt quốc oai , tp hà nội </t>
  </si>
  <si>
    <t>WIN-HNI-BTL-2BMN</t>
  </si>
  <si>
    <t>wm+ 172 kẻ vẽ</t>
  </si>
  <si>
    <t xml:space="preserve">172 kẻ vẽ , phường đông ngạc , tp hà nội </t>
  </si>
  <si>
    <t>WIN-HNI-GLM-2BLE</t>
  </si>
  <si>
    <t>wm + đình vỹ , phù đổng</t>
  </si>
  <si>
    <t>gia lâm</t>
  </si>
  <si>
    <t xml:space="preserve">thôn đình vỹ , xã phù đổng , tp hà nội </t>
  </si>
  <si>
    <t>WIN-HNI-DAH-2BMH</t>
  </si>
  <si>
    <t>wm +kính nỗ , thư lâm</t>
  </si>
  <si>
    <t xml:space="preserve">Thôn kính nỗ , xã thư lâm , tp hà nội </t>
  </si>
  <si>
    <t>KL-HNI-BTL-OKONO</t>
  </si>
  <si>
    <t>phạm thị hằng nga</t>
  </si>
  <si>
    <t>KL-HNI-BTL-355</t>
  </si>
  <si>
    <t>hộ kinh doanh cửa hàng tiện lợi okono</t>
  </si>
  <si>
    <t xml:space="preserve">số 126 ngõ 355 xuân đỉnh , phường xuân đỉnh , quận bắc từ liêm , hà nội </t>
  </si>
  <si>
    <t xml:space="preserve">wm +kính nỗ , thư lâm </t>
  </si>
  <si>
    <t>FUJIMART-HNI-HBT-11261</t>
  </si>
  <si>
    <t>fujmart minh khai</t>
  </si>
  <si>
    <t>WIN-HNI-DAH-2BML</t>
  </si>
  <si>
    <t>wm + thăng long , cổ điển</t>
  </si>
  <si>
    <t xml:space="preserve">328 minh khai , phường tương mai , tp hà nội </t>
  </si>
  <si>
    <t xml:space="preserve">thôn cổ điển , xã vĩnh thanh , tp hà nội </t>
  </si>
  <si>
    <t>WIN-HNI-GLM-2BJI</t>
  </si>
  <si>
    <t>wm + H3 Masteri waterfont</t>
  </si>
  <si>
    <t>WIN-HNI-LBN-2BK0</t>
  </si>
  <si>
    <t>wm + học viện hậu cần</t>
  </si>
  <si>
    <t>KL-TNN-00-001</t>
  </si>
  <si>
    <t>hương giift</t>
  </si>
  <si>
    <t xml:space="preserve">quyết thắng </t>
  </si>
  <si>
    <t xml:space="preserve">Căn TMDV số L27 .TMDV02 , tầng 1 Masterfont , ô đất tp hà nội </t>
  </si>
  <si>
    <t xml:space="preserve">KKiot 5HC + Kiot 16 , tầng 1 , chung cư học viện hậu cần , tổ 29 cụm ngọc thụy , phường bồ đề , tp hà nội </t>
  </si>
  <si>
    <t xml:space="preserve">tổ dân phố gò móc phường quyết thắng tỉnh thái nguyên </t>
  </si>
  <si>
    <t>ZURICH-HNI-GLM-001</t>
  </si>
  <si>
    <t>daily</t>
  </si>
  <si>
    <t>WIN-HNI-HDC-2BNG</t>
  </si>
  <si>
    <t>wm + 113 di trạch</t>
  </si>
  <si>
    <t>Zurich 2 ocenpark trâu quỳ , gia lâm , hà nội</t>
  </si>
  <si>
    <t xml:space="preserve">số nhà 113 đường di trạch , thôn đa , xã hoài đức , tp hà nội </t>
  </si>
  <si>
    <t>WIN-HNI-BTL-2BP9</t>
  </si>
  <si>
    <t>wm+ 27A1 green star phạm văn đồng</t>
  </si>
  <si>
    <t>WIN-HNI-NTL-2BGR</t>
  </si>
  <si>
    <t>wm + s2.01 vinhomes smart city</t>
  </si>
  <si>
    <t>WIN-HNI-NTL-2BDG</t>
  </si>
  <si>
    <t>wm + TC1 vinhomes smart ciry</t>
  </si>
  <si>
    <t xml:space="preserve">L1 02B tòa nhà 27A1 green star phạm văn đồng , vincom bắc từ liêm </t>
  </si>
  <si>
    <t xml:space="preserve">CH 01SH06 -01SH18 , tòa S2 .01-U30.1 (F1-CH 02-1) dự án tp hà nội </t>
  </si>
  <si>
    <t xml:space="preserve">Căn TM số 1S05 tầng 1 chung cư CT1 (Z38.1) ô đất F5 -CH 03 hà nội </t>
  </si>
  <si>
    <t>WIN-HNI-PTO-2BKI</t>
  </si>
  <si>
    <t>wm + phúc hòa 1 , phúc thọ</t>
  </si>
  <si>
    <t xml:space="preserve">phúc thọ </t>
  </si>
  <si>
    <t xml:space="preserve">số 20 thôn phúc hòa 1 , xã phúc thọ ,tp hà nội </t>
  </si>
  <si>
    <t>WIN-HNI-hmi-3225</t>
  </si>
  <si>
    <t>WIN-HNI-hmi-4418</t>
  </si>
  <si>
    <t>WIN-HNI-hmi-2418</t>
  </si>
  <si>
    <t>WIN-HNI-hmi-3012</t>
  </si>
  <si>
    <t>WIN-HNI-hmi-2816</t>
  </si>
  <si>
    <t>WIN-HNI-hmi-2063</t>
  </si>
  <si>
    <t>WIN-HNI-hmi-2233</t>
  </si>
  <si>
    <t>WIN-HNI-hmi-2303</t>
  </si>
  <si>
    <t>WIN-HNI-hmi-2801</t>
  </si>
  <si>
    <t>WIN-HNI-hmi-2392</t>
  </si>
  <si>
    <t>WIN-HNI-hmi-2799</t>
  </si>
  <si>
    <t>WIN-HNI-hmi-2082</t>
  </si>
  <si>
    <t>WIN-HNI-hmi-5305</t>
  </si>
  <si>
    <t>WIN-HNI-hmi-2747</t>
  </si>
  <si>
    <t>WIN-HNI-hmi-1669</t>
  </si>
  <si>
    <t>WIN-HNI-hmi-2427</t>
  </si>
  <si>
    <t>WIN-HNI-hmi-2763</t>
  </si>
  <si>
    <t>WIN-HNI-hmi-4140</t>
  </si>
  <si>
    <t>WIN-HNI-hmi-2arc</t>
  </si>
  <si>
    <t>WIN-HNI-hmi-4040</t>
  </si>
  <si>
    <t>WIN-HNI-hmi-2361</t>
  </si>
  <si>
    <t>WIN-HNI-hmi-5584</t>
  </si>
  <si>
    <t>WIN-HNI-hmi-2agv</t>
  </si>
  <si>
    <t>WIN-HNI-hmi-2ad0</t>
  </si>
  <si>
    <t>WIN-HNI-hmi-6222</t>
  </si>
  <si>
    <t>WIN-HNI-hmi-4404</t>
  </si>
  <si>
    <t>WIN-HNI-hmi-2419</t>
  </si>
  <si>
    <t>WIN-HNI-hmi-2aq5</t>
  </si>
  <si>
    <t>WIN-HNI-hmi-6895</t>
  </si>
  <si>
    <t>WIN-HNI-hmi-2bb4</t>
  </si>
  <si>
    <t>WIN-HNI-hmi-5224</t>
  </si>
  <si>
    <t>WIN-HNI-hmi-2b22</t>
  </si>
  <si>
    <t>WIN-HNI-HMI-2ag9</t>
  </si>
  <si>
    <t>WIN-HNI-HMI-2ags</t>
  </si>
  <si>
    <t>hn001-02/02</t>
  </si>
  <si>
    <t>c6</t>
  </si>
  <si>
    <t>ht</t>
  </si>
  <si>
    <t>dt2/1win6440</t>
  </si>
  <si>
    <t>dt2/1win2aw3</t>
  </si>
  <si>
    <t>dt30/1win4222</t>
  </si>
  <si>
    <t>win-hni-qoi-2bdv</t>
  </si>
  <si>
    <t>win-hni-sty-5454</t>
  </si>
  <si>
    <t>win-hni-sty-5878</t>
  </si>
  <si>
    <t>win-hni-sty-4603</t>
  </si>
  <si>
    <t>win-hni-sty-6888</t>
  </si>
  <si>
    <t>win-hni-sty-4656</t>
  </si>
  <si>
    <t>win-hni-sty-2aei</t>
  </si>
  <si>
    <t>win-hni-sty-2apy</t>
  </si>
  <si>
    <t>win-hni-sty-6327</t>
  </si>
  <si>
    <t>win-hni-sty-2aat</t>
  </si>
  <si>
    <t>win-hni-sty-2acx</t>
  </si>
  <si>
    <t>win-hni-sty-4436</t>
  </si>
  <si>
    <t>win-hni-sty-4583</t>
  </si>
  <si>
    <t>win-hni-sty-4766</t>
  </si>
  <si>
    <t>win-hni-hdc-3239</t>
  </si>
  <si>
    <t>win-hni-hdc-3072</t>
  </si>
  <si>
    <t>win-hni-dpg-1569</t>
  </si>
  <si>
    <t>HN003-02/02</t>
  </si>
  <si>
    <t>QUÀ TẾT THÚ Y</t>
  </si>
  <si>
    <t>cghm450</t>
  </si>
  <si>
    <t>win-qnh-00-007</t>
  </si>
  <si>
    <t>4183607647(2AKF)</t>
  </si>
  <si>
    <t>4183607905(2bmv)</t>
  </si>
  <si>
    <t>4183608139(5774)</t>
  </si>
  <si>
    <t>4183608352(6986)</t>
  </si>
  <si>
    <t>4183607646(2ake)</t>
  </si>
  <si>
    <t>4183895861(3779)</t>
  </si>
  <si>
    <t>4183607788(2bcr)</t>
  </si>
  <si>
    <t>4183608167(5885)</t>
  </si>
  <si>
    <t>4183608326(6787)</t>
  </si>
  <si>
    <t>4183895882(3858)</t>
  </si>
  <si>
    <t>4183608258(6336)</t>
  </si>
  <si>
    <t>4183608209(6023)</t>
  </si>
  <si>
    <t>4183895948(5900)</t>
  </si>
  <si>
    <t>4183608234(6130)</t>
  </si>
  <si>
    <t>4183895902(4600)</t>
  </si>
  <si>
    <t>4183895852(3453)</t>
  </si>
  <si>
    <t>4183697029(2bnt)</t>
  </si>
  <si>
    <t>4183607910(2bnt)</t>
  </si>
  <si>
    <t>4183895895(4283)</t>
  </si>
  <si>
    <t>4183608342(6899)</t>
  </si>
  <si>
    <t>4183607617(2AEP)</t>
  </si>
  <si>
    <t>4183609316(6681)</t>
  </si>
  <si>
    <t>4183608256(6325)</t>
  </si>
  <si>
    <t>4183607614(2aek)</t>
  </si>
  <si>
    <t>4183608294(6539)</t>
  </si>
  <si>
    <t>4184026530(5210)</t>
  </si>
  <si>
    <t>4184024404(5210)</t>
  </si>
  <si>
    <t>4183960642(5157)</t>
  </si>
  <si>
    <t>4183895906(5157)</t>
  </si>
  <si>
    <t>4184024091(2aio)</t>
  </si>
  <si>
    <t>4184024139(3381)</t>
  </si>
  <si>
    <t>4184023160(4518)</t>
  </si>
  <si>
    <t>4184024128(3314)</t>
  </si>
  <si>
    <t>4183608174(5897)</t>
  </si>
  <si>
    <t>win-hdg-00-006</t>
  </si>
  <si>
    <t>4184023637(5310)</t>
  </si>
  <si>
    <t>4183607747(2b33)</t>
  </si>
  <si>
    <t>4183608155(5820)</t>
  </si>
  <si>
    <t>4183895844(3198)</t>
  </si>
  <si>
    <t>win-hyn-01-056</t>
  </si>
  <si>
    <t>4183608242(6181)</t>
  </si>
  <si>
    <t>4183608128(5706)</t>
  </si>
  <si>
    <t>4183607818(2bfz)</t>
  </si>
  <si>
    <t>4183608309(6630)</t>
  </si>
  <si>
    <t>4183608292(6522)</t>
  </si>
  <si>
    <t>4183607798(2bdl)</t>
  </si>
  <si>
    <t>4183607927(2bt0)</t>
  </si>
  <si>
    <t>4183608056(5067)</t>
  </si>
  <si>
    <t>4183695442(2bmq)</t>
  </si>
  <si>
    <t>4183607902(2bmq)</t>
  </si>
  <si>
    <t>4183607781(2bbj)</t>
  </si>
  <si>
    <t>4183608040(4914)</t>
  </si>
  <si>
    <t>4183832482(3572)</t>
  </si>
  <si>
    <t>4183986420(3572)</t>
  </si>
  <si>
    <t>4183608037(4853)</t>
  </si>
  <si>
    <t>4183608136(5761)</t>
  </si>
  <si>
    <t>4183608295(6541)</t>
  </si>
  <si>
    <t>4183607862(2bk7)</t>
  </si>
  <si>
    <t>4183608214(6042)</t>
  </si>
  <si>
    <t>4183607937(2bw0)</t>
  </si>
  <si>
    <t>4183607826(2bgo)</t>
  </si>
  <si>
    <t>4183607893(2bm4)</t>
  </si>
  <si>
    <t>4183607787(2bck)</t>
  </si>
  <si>
    <t>4183607844(2bj3)</t>
  </si>
  <si>
    <t>win-hnm-01-030</t>
  </si>
  <si>
    <t>4183608047(4982)</t>
  </si>
  <si>
    <t>4183608041(4923)</t>
  </si>
  <si>
    <t>4184029587(4923)</t>
  </si>
  <si>
    <t>4183608052(5015)</t>
  </si>
  <si>
    <t>4183608159(5843)</t>
  </si>
  <si>
    <t>4183607601(2ab4)</t>
  </si>
  <si>
    <t>4183608044(4954)</t>
  </si>
  <si>
    <t>4183607754(2b50)</t>
  </si>
  <si>
    <t>4183608095(5457)</t>
  </si>
  <si>
    <t>4183608322(6758)</t>
  </si>
  <si>
    <t>4183608324(6765)</t>
  </si>
  <si>
    <t>win-ndh-01-064</t>
  </si>
  <si>
    <t>4183608239(6169)</t>
  </si>
  <si>
    <t>4183911087(4759)</t>
  </si>
  <si>
    <t>4183608348(6947)</t>
  </si>
  <si>
    <t>4183608339(6890)</t>
  </si>
  <si>
    <t>4183607713(2awn)</t>
  </si>
  <si>
    <t>4183608329(6809)</t>
  </si>
  <si>
    <t>4183989257(6809)</t>
  </si>
  <si>
    <t>4183608251(6308)</t>
  </si>
  <si>
    <t>4183989515(6308)</t>
  </si>
  <si>
    <t>4183608181(5917)</t>
  </si>
  <si>
    <t>4183608266(6418)</t>
  </si>
  <si>
    <t>4183607610(2ad7)</t>
  </si>
  <si>
    <t>4183607743(2b10)</t>
  </si>
  <si>
    <t>4183607648(2ako)</t>
  </si>
  <si>
    <t>4183607727(2ay0)</t>
  </si>
  <si>
    <t>4183607680(2as2)</t>
  </si>
  <si>
    <t>4183911119(5724)</t>
  </si>
  <si>
    <t>4183441439(5248)</t>
  </si>
  <si>
    <t>4183608336(6856)</t>
  </si>
  <si>
    <t>win-hpg-01-025</t>
  </si>
  <si>
    <t>4183607832(2bhf)</t>
  </si>
  <si>
    <t>4183608182(5919)</t>
  </si>
  <si>
    <t>4184001023(3120)</t>
  </si>
  <si>
    <t>4184018021(3606)</t>
  </si>
  <si>
    <t>4183607916(2bod)</t>
  </si>
  <si>
    <t>4183704664(2bpx)</t>
  </si>
  <si>
    <t>4183608198(5967)</t>
  </si>
  <si>
    <t>4183145899(5967)</t>
  </si>
  <si>
    <t>4183608192(5951)</t>
  </si>
  <si>
    <t>4183608158(5842)</t>
  </si>
  <si>
    <t>4184023662(5842)</t>
  </si>
  <si>
    <t>win-pto-00-003</t>
  </si>
  <si>
    <t>4183910952(3345)</t>
  </si>
  <si>
    <t>4183438814(3345)</t>
  </si>
  <si>
    <t>win-bgg-01-065</t>
  </si>
  <si>
    <t>4183920210(4703)</t>
  </si>
  <si>
    <t>4183911078(4703)</t>
  </si>
  <si>
    <t>win-lci-01-072</t>
  </si>
  <si>
    <t>4183613042(6933)</t>
  </si>
  <si>
    <t>gsg250</t>
  </si>
  <si>
    <t>gl250</t>
  </si>
  <si>
    <t>4184039199(6933)</t>
  </si>
  <si>
    <t>win-lsn-01-052</t>
  </si>
  <si>
    <t>4183834054(1611)</t>
  </si>
  <si>
    <t>win-bnh-01-031</t>
  </si>
  <si>
    <t>4183993380(6417)</t>
  </si>
  <si>
    <t>win-tbh-01-044</t>
  </si>
  <si>
    <t>4183986003(5671)</t>
  </si>
  <si>
    <t>win-nbh-00-001</t>
  </si>
  <si>
    <t>4183921929(2bri)</t>
  </si>
  <si>
    <t>4183607840(2bii)</t>
  </si>
  <si>
    <t>gomart-ndh-00-001</t>
  </si>
  <si>
    <t>cgm500</t>
  </si>
  <si>
    <t>mnh250</t>
  </si>
  <si>
    <t>cgst250</t>
  </si>
  <si>
    <t>minhcau-tnn-01-0005</t>
  </si>
  <si>
    <t>spl-win-3606-2/2</t>
  </si>
  <si>
    <t>hàng sampling</t>
  </si>
  <si>
    <t>spl</t>
  </si>
  <si>
    <t>ghk300</t>
  </si>
  <si>
    <t>LCK-2026-03/02</t>
  </si>
  <si>
    <t xml:space="preserve">HÀNG XÌ </t>
  </si>
  <si>
    <t>eb-hyn-00-903</t>
  </si>
  <si>
    <t>gmhcxh500</t>
  </si>
  <si>
    <t>WIN-HNI-MDC-2BOF</t>
  </si>
  <si>
    <t>wm + thọ vực , hòa xá</t>
  </si>
  <si>
    <t xml:space="preserve">số 201 -203 thôn thọ vực , xã hòa xá tp hà nội </t>
  </si>
  <si>
    <t>4183697610(2bnx)</t>
  </si>
  <si>
    <t>đt3/2win6592</t>
  </si>
  <si>
    <t>4183701600(2bot)</t>
  </si>
  <si>
    <t>win-tha-01-020</t>
  </si>
  <si>
    <t>4183700453(2bop)</t>
  </si>
  <si>
    <t>đt3/2win6881</t>
  </si>
  <si>
    <t>4184047925(2afc)</t>
  </si>
  <si>
    <t>4183607830(2bhc)</t>
  </si>
  <si>
    <t>4183608062(5132)</t>
  </si>
  <si>
    <t>4183607961(3451)</t>
  </si>
  <si>
    <t>4183607857(2bjw)</t>
  </si>
  <si>
    <t>4183607835(2bi0)</t>
  </si>
  <si>
    <t>4183607734(2azl)</t>
  </si>
  <si>
    <t>4183607932(2bv4)</t>
  </si>
  <si>
    <t>4183607767(2b92)</t>
  </si>
  <si>
    <t>4183607796(2bdj)</t>
  </si>
  <si>
    <t>4183607808(2bei)</t>
  </si>
  <si>
    <t>4183607890(2blq)</t>
  </si>
  <si>
    <t>4183607825(2bgn)</t>
  </si>
  <si>
    <t>4183607851(2bjl)</t>
  </si>
  <si>
    <t>4183607888(2blm)</t>
  </si>
  <si>
    <t>4183608231(6127)</t>
  </si>
  <si>
    <t>đt3/2win5095</t>
  </si>
  <si>
    <t>đt3/2win4833</t>
  </si>
  <si>
    <t>4183607599(2aaq)</t>
  </si>
  <si>
    <t>4183693934(2bke)</t>
  </si>
  <si>
    <t>4183607854(2bjp)</t>
  </si>
  <si>
    <t>4183607707(2av4)</t>
  </si>
  <si>
    <t>4183696041(2bns)</t>
  </si>
  <si>
    <t>4183607642(2ajt)</t>
  </si>
  <si>
    <t>4183607613(2ae3)</t>
  </si>
  <si>
    <t>win-hbh-01-034</t>
  </si>
  <si>
    <t>4183612258(5438)</t>
  </si>
  <si>
    <t>win-lcu-01-094</t>
  </si>
  <si>
    <t>4183612920(6484)</t>
  </si>
  <si>
    <t>4183611862(2ajg)</t>
  </si>
  <si>
    <t>4183611774(2adq)</t>
  </si>
  <si>
    <t>4183611809(2aea)</t>
  </si>
  <si>
    <t>4183612969(6620)</t>
  </si>
  <si>
    <t>win-sla-01-049</t>
  </si>
  <si>
    <t>4183611921(2bgz)</t>
  </si>
  <si>
    <t>4183612319(5491)</t>
  </si>
  <si>
    <t>4183612140(5296)</t>
  </si>
  <si>
    <t>4183612292(5485)</t>
  </si>
  <si>
    <t>4183612168(5345)</t>
  </si>
  <si>
    <t>4183612749(6154)</t>
  </si>
  <si>
    <t>4183612154(5312)</t>
  </si>
  <si>
    <t>4183612206(5370)</t>
  </si>
  <si>
    <t>4183612728(6092)</t>
  </si>
  <si>
    <t>4183986423(6099)</t>
  </si>
  <si>
    <t>win-dbn-01-096</t>
  </si>
  <si>
    <t>4183611753(2adi)</t>
  </si>
  <si>
    <t>4183612983(6724)</t>
  </si>
  <si>
    <t>4183611746(2adh)</t>
  </si>
  <si>
    <t>4183612836(6296)</t>
  </si>
  <si>
    <t>4183612815(6287)</t>
  </si>
  <si>
    <t>cn300</t>
  </si>
  <si>
    <t>4183607632(2ahu)</t>
  </si>
  <si>
    <t>4183607636(2ait)</t>
  </si>
  <si>
    <t>4183607633(2aii)</t>
  </si>
  <si>
    <t>4183607600(2aaz)</t>
  </si>
  <si>
    <t>4183607611(2adg)</t>
  </si>
  <si>
    <t>4183607671(2arm)</t>
  </si>
  <si>
    <t>4183608216(6048)</t>
  </si>
  <si>
    <t>4183607639(2ajb)</t>
  </si>
  <si>
    <t>4183607654(2alp)</t>
  </si>
  <si>
    <t>4183607623(2aft)</t>
  </si>
  <si>
    <t>4183607732(2az9)</t>
  </si>
  <si>
    <t>4183608343(6910)</t>
  </si>
  <si>
    <t>4183607860(2bk4)</t>
  </si>
  <si>
    <t>4183607845(2bj4)</t>
  </si>
  <si>
    <t>4183441296(5119)</t>
  </si>
  <si>
    <t>4183911104(5119)</t>
  </si>
  <si>
    <t>4183608063(5146)</t>
  </si>
  <si>
    <t>4183608057(5068)</t>
  </si>
  <si>
    <t>4183607594(2a73)</t>
  </si>
  <si>
    <t>4183607911(2bnu)</t>
  </si>
  <si>
    <t>4183608026(4724)</t>
  </si>
  <si>
    <t>4183607683(2asb)</t>
  </si>
  <si>
    <t>4183607801(2bdr)</t>
  </si>
  <si>
    <t>4183607622(2afs)</t>
  </si>
  <si>
    <t>4183607804(2be4)</t>
  </si>
  <si>
    <t>4183608027(4737)</t>
  </si>
  <si>
    <t>4183911069(4626)</t>
  </si>
  <si>
    <t>4184053020(4626)</t>
  </si>
  <si>
    <t>4183989283(2bow)</t>
  </si>
  <si>
    <t>4183704813(2bql)</t>
  </si>
  <si>
    <t>4183607908(2bnn)</t>
  </si>
  <si>
    <t>4183607892(2blx)</t>
  </si>
  <si>
    <t>4183607750(2b41)</t>
  </si>
  <si>
    <t>4183607920(2bor)</t>
  </si>
  <si>
    <t>4183439066(3501)</t>
  </si>
  <si>
    <t>4183608219(6061)</t>
  </si>
  <si>
    <t>4183608310(6635)</t>
  </si>
  <si>
    <t>4183608180(5915)</t>
  </si>
  <si>
    <t>4183607591(2a26)</t>
  </si>
  <si>
    <t>4183608142(5790)</t>
  </si>
  <si>
    <t>4183608319(6721)</t>
  </si>
  <si>
    <t>4183607735(2azm)</t>
  </si>
  <si>
    <t>4183607730(2ayx)</t>
  </si>
  <si>
    <t>4183607714(2awp)</t>
  </si>
  <si>
    <t>4183607637(2aiw)</t>
  </si>
  <si>
    <t>4183607597(2aac)</t>
  </si>
  <si>
    <t>4183607607(2acg)</t>
  </si>
  <si>
    <t>4183607634(2aik)</t>
  </si>
  <si>
    <t>4183607631(2ahp)</t>
  </si>
  <si>
    <t>4183607608(2act)</t>
  </si>
  <si>
    <t>4183607652(2alf)</t>
  </si>
  <si>
    <t>4183608160(5844)</t>
  </si>
  <si>
    <t>win-vpc-01-029</t>
  </si>
  <si>
    <t>4183199138(6665)</t>
  </si>
  <si>
    <t>4183199057(6146)</t>
  </si>
  <si>
    <t>4183199036(5994)</t>
  </si>
  <si>
    <t>4183761361(5994)</t>
  </si>
  <si>
    <t>4183198608(2ajx)</t>
  </si>
  <si>
    <t>4183198549(2ad1)</t>
  </si>
  <si>
    <t>4183198669(2am8)</t>
  </si>
  <si>
    <t>4183911188(6976)</t>
  </si>
  <si>
    <t>4184044705(6353)</t>
  </si>
  <si>
    <t>4183199099(6353)</t>
  </si>
  <si>
    <t>4183911178(6791)</t>
  </si>
  <si>
    <t>4183911176(6717)</t>
  </si>
  <si>
    <t>4183199072(6265)</t>
  </si>
  <si>
    <t>4184044669(6265)</t>
  </si>
  <si>
    <t>4183911116(5656)</t>
  </si>
  <si>
    <t>4183911039(4480)</t>
  </si>
  <si>
    <t>4183199075(6270)</t>
  </si>
  <si>
    <t>4183198613(2akg)</t>
  </si>
  <si>
    <t>4183986093(2akg)</t>
  </si>
  <si>
    <t>4183905368(6750)</t>
  </si>
  <si>
    <t>4183199144(6750)</t>
  </si>
  <si>
    <t>4183199102(6364)</t>
  </si>
  <si>
    <t>4183198928(2bu7)</t>
  </si>
  <si>
    <t>4183198765(2b63)</t>
  </si>
  <si>
    <t>4183691824(2bde)</t>
  </si>
  <si>
    <t>4183199027(5944)</t>
  </si>
  <si>
    <t>4183198760(2b44)</t>
  </si>
  <si>
    <t>4183198778(2bal)</t>
  </si>
  <si>
    <t>4183198845(2bf1)</t>
  </si>
  <si>
    <t>4183198720(2apx)</t>
  </si>
  <si>
    <t>4183198796(2bbh)</t>
  </si>
  <si>
    <t>4183198922(2bs5)</t>
  </si>
  <si>
    <t>4183198867(2bhv)</t>
  </si>
  <si>
    <t>4183198751(2b06)</t>
  </si>
  <si>
    <t>4183198674(2amp)</t>
  </si>
  <si>
    <t>4183198682(2anb)</t>
  </si>
  <si>
    <t>4183198783(2baw)</t>
  </si>
  <si>
    <t>4183198703(2anv)</t>
  </si>
  <si>
    <t>4183198656(2alo)</t>
  </si>
  <si>
    <t>4183198689(2anc)</t>
  </si>
  <si>
    <t>4183692524(2bfa)</t>
  </si>
  <si>
    <t>win-nan-01-058</t>
  </si>
  <si>
    <t>4184047282(1701)</t>
  </si>
  <si>
    <t>win-hth-00-004</t>
  </si>
  <si>
    <t>4184026766(1603)</t>
  </si>
  <si>
    <t>4184048039(1626)</t>
  </si>
  <si>
    <t>4183829709(2bed)</t>
  </si>
  <si>
    <t>đt3/2win2auo</t>
  </si>
  <si>
    <t>kl-hth-01-00057</t>
  </si>
  <si>
    <t>gtlx250g</t>
  </si>
  <si>
    <t>gl500</t>
  </si>
  <si>
    <t>gt500</t>
  </si>
  <si>
    <t>lxtb500</t>
  </si>
  <si>
    <t>coop-pto-00-vinhphuc</t>
  </si>
  <si>
    <t>spl-win-2bot-3/2</t>
  </si>
  <si>
    <t>spl-win-6724-3/2</t>
  </si>
  <si>
    <t>spl-win-2adh-3/2</t>
  </si>
  <si>
    <t>spl-win-2azm-3/2</t>
  </si>
  <si>
    <t>ht-win2ahp-3/2</t>
  </si>
  <si>
    <t xml:space="preserve">quà tết </t>
  </si>
  <si>
    <t>ht-win6265-3/2</t>
  </si>
  <si>
    <t>spl-win-2bfa-3/2</t>
  </si>
  <si>
    <t>4183607945(2by4)</t>
  </si>
  <si>
    <t>4183608344(6917)</t>
  </si>
  <si>
    <t>4183607756(2b54)</t>
  </si>
  <si>
    <t>dt3/2win6636</t>
  </si>
  <si>
    <t>4183607630(2ahn)</t>
  </si>
  <si>
    <t>4183206652(6893)</t>
  </si>
  <si>
    <t>4183608351(6981)</t>
  </si>
  <si>
    <t>4183608152(5816)</t>
  </si>
  <si>
    <t>4183608323(6761)</t>
  </si>
  <si>
    <t>win-cbg-01-095</t>
  </si>
  <si>
    <t>4184046936(6870)</t>
  </si>
  <si>
    <t>4183199156(6870)</t>
  </si>
  <si>
    <t>4184159595(2bev)</t>
  </si>
  <si>
    <t>4184044697(6338)</t>
  </si>
  <si>
    <t>4184122672(6432)</t>
  </si>
  <si>
    <t>4183911168(6432)</t>
  </si>
  <si>
    <t>4184044565(5846)</t>
  </si>
  <si>
    <t>4183198994(5846)</t>
  </si>
  <si>
    <t>4184081361(1629)</t>
  </si>
  <si>
    <t>4183989167(2bok)</t>
  </si>
  <si>
    <t>4183911163(6371)</t>
  </si>
  <si>
    <t>4183442609(6371)</t>
  </si>
  <si>
    <t>4183607848(2bjb)</t>
  </si>
  <si>
    <t>4183607878(2bkw)</t>
  </si>
  <si>
    <t>4183607802(2bds)</t>
  </si>
  <si>
    <t>4183607880(2bky)</t>
  </si>
  <si>
    <t>4183612955(6578)</t>
  </si>
  <si>
    <t>4183612829(6294)</t>
  </si>
  <si>
    <t>4183611868(2aka)</t>
  </si>
  <si>
    <t>4183608025(4712)</t>
  </si>
  <si>
    <t>4183607839(2bih)</t>
  </si>
  <si>
    <t>4183316435(2ayy)</t>
  </si>
  <si>
    <t>spl-win-2ayy-4/2</t>
  </si>
  <si>
    <t>spl-win-6917-4/2</t>
  </si>
  <si>
    <t>spl-win2b54-4/2</t>
  </si>
  <si>
    <t>4183608090(5401)</t>
  </si>
  <si>
    <t>4183889319(6451)</t>
  </si>
  <si>
    <t>4183607887(2blk)</t>
  </si>
  <si>
    <t>4183608257(6331)</t>
  </si>
  <si>
    <t>4183608345(6924)</t>
  </si>
  <si>
    <t>4183608134(5751)</t>
  </si>
  <si>
    <t>4183608093(5425)</t>
  </si>
  <si>
    <t>4183607886(2blf)</t>
  </si>
  <si>
    <t>dt4/2win2aqk</t>
  </si>
  <si>
    <t>4183608212(6026)</t>
  </si>
  <si>
    <t>4183608252(6311)</t>
  </si>
  <si>
    <t>4183607797(2bdk)</t>
  </si>
  <si>
    <t>dt4/2win3943</t>
  </si>
  <si>
    <t>4183608050(4998)</t>
  </si>
  <si>
    <t>4183607653(2all)</t>
  </si>
  <si>
    <t>4183608170(5888)</t>
  </si>
  <si>
    <t>4183608211(6025)</t>
  </si>
  <si>
    <t>4183608353(6988)</t>
  </si>
  <si>
    <t>4183607827(2bgs)</t>
  </si>
  <si>
    <t>4183607812(2bf2)</t>
  </si>
  <si>
    <t>4183361685(4514)</t>
  </si>
  <si>
    <t>4184116363(4514)</t>
  </si>
  <si>
    <t>4184146832(3462)</t>
  </si>
  <si>
    <t>4183607926(2bs4)</t>
  </si>
  <si>
    <t>4183608223(6071)</t>
  </si>
  <si>
    <t>4183608190(5942)</t>
  </si>
  <si>
    <t>4183607649(2aks)</t>
  </si>
  <si>
    <t>4183607948(2bz7)</t>
  </si>
  <si>
    <t>4183608125(5693)</t>
  </si>
  <si>
    <t>4183608203(5996)</t>
  </si>
  <si>
    <t>4183608184(5923)</t>
  </si>
  <si>
    <t>4183607877(2bkr)</t>
  </si>
  <si>
    <t>4183607831(2bhd)</t>
  </si>
  <si>
    <t>4183607900(2bmm)</t>
  </si>
  <si>
    <t>4183607764(2b80)</t>
  </si>
  <si>
    <t>4183607738(2azw)</t>
  </si>
  <si>
    <t>4183607921(2bp2)</t>
  </si>
  <si>
    <t>4183607829(2bha)</t>
  </si>
  <si>
    <t>4183608205(6015)</t>
  </si>
  <si>
    <t>4183607794(2bdc)</t>
  </si>
  <si>
    <t>4183607748(2b34)</t>
  </si>
  <si>
    <t>4183608183(5921)</t>
  </si>
  <si>
    <t>4183608175(5901)</t>
  </si>
  <si>
    <t>4183608220(6062)</t>
  </si>
  <si>
    <t>4183607841(2bir)</t>
  </si>
  <si>
    <t>4183608196(5961)</t>
  </si>
  <si>
    <t>4183608189(5940)</t>
  </si>
  <si>
    <t>4183608132(5743)</t>
  </si>
  <si>
    <t>4183608131(5742)</t>
  </si>
  <si>
    <t>4183607674(2arq)</t>
  </si>
  <si>
    <t>4183607676(2arv)</t>
  </si>
  <si>
    <t>4183608126(5694)</t>
  </si>
  <si>
    <t>4183608191(5949)</t>
  </si>
  <si>
    <t>4183607749(2b37)</t>
  </si>
  <si>
    <t>4183608172(5894)</t>
  </si>
  <si>
    <t>4183608215(6043)</t>
  </si>
  <si>
    <t>4183607658(2anx)</t>
  </si>
  <si>
    <t>4183608171(5890)</t>
  </si>
  <si>
    <t>4183608197(5695)</t>
  </si>
  <si>
    <t>4183608204(6007)</t>
  </si>
  <si>
    <t>4183608210(6024)</t>
  </si>
  <si>
    <t>4183608354(6989)</t>
  </si>
  <si>
    <t>4183608199(5969)</t>
  </si>
  <si>
    <t>4183608261(6392)</t>
  </si>
  <si>
    <t>4183608195(5955)</t>
  </si>
  <si>
    <t>4183607786(2bch)</t>
  </si>
  <si>
    <t>4183608194(5954)</t>
  </si>
  <si>
    <t>4183608176(5903)</t>
  </si>
  <si>
    <t>4183608318(6706)</t>
  </si>
  <si>
    <t>4183607765(2b83)</t>
  </si>
  <si>
    <t>4183607939(2bw5)</t>
  </si>
  <si>
    <t>4183607842(2bix)</t>
  </si>
  <si>
    <t>4183612941(6527)</t>
  </si>
  <si>
    <t>4183611888(2aul)</t>
  </si>
  <si>
    <t>4183608303(6603)</t>
  </si>
  <si>
    <t>4183607689(2at0)</t>
  </si>
  <si>
    <t>4183607795(2bdd)</t>
  </si>
  <si>
    <t>4183607850(2bjj)</t>
  </si>
  <si>
    <t>4183607889(2bln)</t>
  </si>
  <si>
    <t>4183607626(2agt)</t>
  </si>
  <si>
    <t>4183608328(6808)</t>
  </si>
  <si>
    <t>4183607852(2bjm)</t>
  </si>
  <si>
    <t>4183612906(6464)</t>
  </si>
  <si>
    <t>4183612857(6310)</t>
  </si>
  <si>
    <t>4183607609(2ad6)</t>
  </si>
  <si>
    <t>4183607759(2b66)</t>
  </si>
  <si>
    <t>4183607879(2bkx)</t>
  </si>
  <si>
    <t>coop-hpg-00-haiphong</t>
  </si>
  <si>
    <t>coop-hpg-00-072</t>
  </si>
  <si>
    <t>cgst250g</t>
  </si>
  <si>
    <t>thst250</t>
  </si>
  <si>
    <t>spl-win5401-4/2</t>
  </si>
  <si>
    <t xml:space="preserve">HÀNG SAMPLING </t>
  </si>
  <si>
    <t>spl-win6311-4/2</t>
  </si>
  <si>
    <t>đt3/2win6807</t>
  </si>
  <si>
    <t>đt3/2win5714</t>
  </si>
  <si>
    <t>đt3/2win2242</t>
  </si>
  <si>
    <t>đt3/2win5045</t>
  </si>
  <si>
    <t>đt3/2win5075</t>
  </si>
  <si>
    <t>đt3/2win2850</t>
  </si>
  <si>
    <t>đt3/2win3925</t>
  </si>
  <si>
    <t>đt3/2win3038</t>
  </si>
  <si>
    <t>4183612773(6215)</t>
  </si>
  <si>
    <t>4183612012(4903)</t>
  </si>
  <si>
    <t>4184019015(4992)</t>
  </si>
  <si>
    <t>4184118655(4978)</t>
  </si>
  <si>
    <t>4184053672(1543)</t>
  </si>
  <si>
    <t>4183607800(2bdn)</t>
  </si>
  <si>
    <t>4184046719(1564)</t>
  </si>
  <si>
    <t>4183607603(2abl)</t>
  </si>
  <si>
    <t>4183607753(2b49)</t>
  </si>
  <si>
    <t>4183608349(6965)</t>
  </si>
  <si>
    <t>4183607635(2ain)</t>
  </si>
  <si>
    <t>4183608302(6586)</t>
  </si>
  <si>
    <t>4183607731(2az2)</t>
  </si>
  <si>
    <t>4183961120(1594)</t>
  </si>
  <si>
    <t>4184020554(4771)</t>
  </si>
  <si>
    <t>4183911088(4771)</t>
  </si>
  <si>
    <t>4183698160(2bob)</t>
  </si>
  <si>
    <t>4183911092(4809)</t>
  </si>
  <si>
    <t>4183440782(4809)</t>
  </si>
  <si>
    <t>4184046219(6470)</t>
  </si>
  <si>
    <t>4183612458(5726)</t>
  </si>
  <si>
    <t>4183612714(6041)</t>
  </si>
  <si>
    <t>4183613035(6914)</t>
  </si>
  <si>
    <t>4183612913(6471)</t>
  </si>
  <si>
    <t>4183612899(6442)</t>
  </si>
  <si>
    <t>4183611708(2acf)</t>
  </si>
  <si>
    <t>4183946464(6460)</t>
  </si>
  <si>
    <t>4184025766(2ax3)</t>
  </si>
  <si>
    <t>290126pk0210</t>
  </si>
  <si>
    <t>300126pk0076</t>
  </si>
  <si>
    <t>220126pk0222</t>
  </si>
  <si>
    <t>0202unit0014</t>
  </si>
  <si>
    <t>1501brg11191</t>
  </si>
  <si>
    <t>3001coop9166</t>
  </si>
  <si>
    <t>0302brg12481</t>
  </si>
  <si>
    <t>0302brg12171</t>
  </si>
  <si>
    <t>03025brg12171</t>
  </si>
  <si>
    <t>030226pk0139</t>
  </si>
  <si>
    <t>0102brg12061</t>
  </si>
  <si>
    <t>LCK-2026-04/02</t>
  </si>
  <si>
    <t>4183607616(2aeo)</t>
  </si>
  <si>
    <t>4183910251(6775)</t>
  </si>
  <si>
    <t>4183330325(6775)</t>
  </si>
  <si>
    <t>dt4/1win3531</t>
  </si>
  <si>
    <t>dt4/1win3322</t>
  </si>
  <si>
    <t>dt4/1win4032</t>
  </si>
  <si>
    <t>dt4/1win4169</t>
  </si>
  <si>
    <t>dt4/1win5465</t>
  </si>
  <si>
    <t>dt4/1win5749</t>
  </si>
  <si>
    <t>dt4/1win2518</t>
  </si>
  <si>
    <t>win-hni-ntl-3347</t>
  </si>
  <si>
    <t>win-hni-ntl-3107</t>
  </si>
  <si>
    <t>win-hni-btl-5574</t>
  </si>
  <si>
    <t>win-hni-btl-6919</t>
  </si>
  <si>
    <t>win-hni-btl-6738</t>
  </si>
  <si>
    <t>win-hni-btl-2520</t>
  </si>
  <si>
    <t>win-hni-btl-2761</t>
  </si>
  <si>
    <t>win-hni-btl-6323</t>
  </si>
  <si>
    <t>win-hni-btl-3013</t>
  </si>
  <si>
    <t>win-hni-btl-3540</t>
  </si>
  <si>
    <t>win-hni-ntl-4301</t>
  </si>
  <si>
    <t>win-hni-btl-5968</t>
  </si>
  <si>
    <t>win-hni-btl-1620</t>
  </si>
  <si>
    <t>win-hni-ntl-1635</t>
  </si>
  <si>
    <t>dt4/2win3727</t>
  </si>
  <si>
    <t>win-hni-ntl-3727</t>
  </si>
  <si>
    <t>win-hni-ntl-4777</t>
  </si>
  <si>
    <t>win-hni-ntl-3622</t>
  </si>
  <si>
    <t>win-hni-ntl-3454</t>
  </si>
  <si>
    <t>win-hni-ntl-5097</t>
  </si>
  <si>
    <t>win-hni-ntl-5290</t>
  </si>
  <si>
    <t>win-hni-ntl-2ax5</t>
  </si>
  <si>
    <t>win-hni-ntl-2agk</t>
  </si>
  <si>
    <t>WIN-HNI-NTL-2Ahl</t>
  </si>
  <si>
    <t>WIN-HNI-NTL-2awl</t>
  </si>
  <si>
    <t>WIN-HNI-NTL-2b24</t>
  </si>
  <si>
    <t>đt4/2win2753</t>
  </si>
  <si>
    <t>đt4/2win4302</t>
  </si>
  <si>
    <t>WIN-HNI-BVI-2BPT</t>
  </si>
  <si>
    <t>dt4/2win2bpt</t>
  </si>
  <si>
    <t>4183618972(2agb)</t>
  </si>
  <si>
    <t>4184260465(2agb)</t>
  </si>
  <si>
    <t>4184280413(6563)</t>
  </si>
  <si>
    <t>4183607606(2acd)</t>
  </si>
  <si>
    <t>win-tqg-01-038</t>
  </si>
  <si>
    <t>4184097495(1601)</t>
  </si>
  <si>
    <t>4184165995(3343)</t>
  </si>
  <si>
    <t>4183608137(5762)</t>
  </si>
  <si>
    <t>4183608115(5660)</t>
  </si>
  <si>
    <t>4183608262(6401)</t>
  </si>
  <si>
    <t>4183612822(6292)</t>
  </si>
  <si>
    <t>4183911105(5145)</t>
  </si>
  <si>
    <t>4183910980(3524)</t>
  </si>
  <si>
    <t>4183911009(3818)</t>
  </si>
  <si>
    <t>4183911005(3717)</t>
  </si>
  <si>
    <t>4183910988(3550)</t>
  </si>
  <si>
    <t>win-ybi-01-035</t>
  </si>
  <si>
    <t>4183612976(6647)</t>
  </si>
  <si>
    <t>4184087409(1619)</t>
  </si>
  <si>
    <t>4183197768(6792)</t>
  </si>
  <si>
    <t>4183830580(6792)</t>
  </si>
  <si>
    <t>4183145996(6925)</t>
  </si>
  <si>
    <t>4184164044(4482)</t>
  </si>
  <si>
    <t>4183612175(5348)</t>
  </si>
  <si>
    <t>4183611547(2abz)</t>
  </si>
  <si>
    <t>4183990777(4213)</t>
  </si>
  <si>
    <t>4184044601(5924)</t>
  </si>
  <si>
    <t>4183199021(5924)</t>
  </si>
  <si>
    <t>4184044597(5918)</t>
  </si>
  <si>
    <t>win-hgg-01-091</t>
  </si>
  <si>
    <t>4183612213(5371)</t>
  </si>
  <si>
    <t>4183612112(5205)</t>
  </si>
  <si>
    <t>4183611855(2ajd)</t>
  </si>
  <si>
    <t>4183612424(5701)</t>
  </si>
  <si>
    <t>4183612397(5688)</t>
  </si>
  <si>
    <t>4183990777(6243)</t>
  </si>
  <si>
    <t>4183999594(6243)</t>
  </si>
  <si>
    <t>coop-hni-btl-9152</t>
  </si>
  <si>
    <t>fujibrg-hdg-00-10041</t>
  </si>
  <si>
    <t>minhcau-tnn-01-0001</t>
  </si>
  <si>
    <t>030226pk0382</t>
  </si>
  <si>
    <t>040226pk0036</t>
  </si>
  <si>
    <t>030226pk0334</t>
  </si>
  <si>
    <t>030226pk0149</t>
  </si>
  <si>
    <t>0302coop9150</t>
  </si>
  <si>
    <t>spl-win4903-05/02</t>
  </si>
  <si>
    <t>4184161169(6983)</t>
  </si>
  <si>
    <t>4183830694(6983)</t>
  </si>
  <si>
    <t>4184278492(2BCJ)</t>
  </si>
  <si>
    <t>4183829667(2bcj)</t>
  </si>
  <si>
    <t>4184279193(6257)</t>
  </si>
  <si>
    <t>4183830147(6257)</t>
  </si>
  <si>
    <t>4183829976(5723)</t>
  </si>
  <si>
    <t>4184279091(5723)</t>
  </si>
  <si>
    <t>4184160347(6381)</t>
  </si>
  <si>
    <t>4184279228(6281)</t>
  </si>
  <si>
    <t>4183205729(2bt1)</t>
  </si>
  <si>
    <t>4184159941(2bt1)</t>
  </si>
  <si>
    <t>4184293054(2ato)</t>
  </si>
  <si>
    <t>4184278095(2ato)</t>
  </si>
  <si>
    <t>4184279212(6342)</t>
  </si>
  <si>
    <t>4184160299(6342)</t>
  </si>
  <si>
    <t>4184159460(2axv)</t>
  </si>
  <si>
    <t>4184278190(2axv)</t>
  </si>
  <si>
    <t>4184159480(2aye)</t>
  </si>
  <si>
    <t>4183205038(2aye)</t>
  </si>
  <si>
    <t>4183828880(2ag6)</t>
  </si>
  <si>
    <t>4184161114(6894)</t>
  </si>
  <si>
    <t>4183998638(4627)</t>
  </si>
  <si>
    <t>4183999343(5283)</t>
  </si>
  <si>
    <t>4183997912(2b89)</t>
  </si>
  <si>
    <t>4183997737(4720)</t>
  </si>
  <si>
    <t>4183998149(5072)</t>
  </si>
  <si>
    <t>4184316056(6243)</t>
  </si>
  <si>
    <t>4183830235(6436)</t>
  </si>
  <si>
    <t>4184279286(6436)</t>
  </si>
  <si>
    <t>4184279099(5729)</t>
  </si>
  <si>
    <t>4183447483(5729)</t>
  </si>
  <si>
    <t>4184279553(6628)</t>
  </si>
  <si>
    <t>4183434346(6628)</t>
  </si>
  <si>
    <t>4184277568(2a28)</t>
  </si>
  <si>
    <t>4184277817(2ald)</t>
  </si>
  <si>
    <t>4183830004(5729)</t>
  </si>
  <si>
    <t>4184259255(6194)</t>
  </si>
  <si>
    <t>4183830121(6194)</t>
  </si>
  <si>
    <t>4183829508(2aza)</t>
  </si>
  <si>
    <t>4184278248(2aza)</t>
  </si>
  <si>
    <t>4183998424(6369)</t>
  </si>
  <si>
    <t>4183998607(6374)</t>
  </si>
  <si>
    <t>4183998807(6516)</t>
  </si>
  <si>
    <t>4183999416(5575)</t>
  </si>
  <si>
    <t>4183997468(4605)</t>
  </si>
  <si>
    <t>4183997244(4581)</t>
  </si>
  <si>
    <t>4184278060(2asp)</t>
  </si>
  <si>
    <t>4184279794(6982)</t>
  </si>
  <si>
    <t>4183997606(4633)</t>
  </si>
  <si>
    <t>4183999540(6155)</t>
  </si>
  <si>
    <t>4184280510(2b20)</t>
  </si>
  <si>
    <t>4184278280(2b20)</t>
  </si>
  <si>
    <t>4183829970(5692)</t>
  </si>
  <si>
    <t>4184279085(5692)</t>
  </si>
  <si>
    <t>4184277929(2ans)</t>
  </si>
  <si>
    <t>4183829121(2ans)</t>
  </si>
  <si>
    <t>4183828755(2a41)</t>
  </si>
  <si>
    <t>4184277585(2a41)</t>
  </si>
  <si>
    <t>4184279648(6740)</t>
  </si>
  <si>
    <t>4183830544(6740)</t>
  </si>
  <si>
    <t>4184259300(6575)</t>
  </si>
  <si>
    <t>4183830399(6575)</t>
  </si>
  <si>
    <t>4184279377(6526)</t>
  </si>
  <si>
    <t>4183830303(6526)</t>
  </si>
  <si>
    <t>4184279698(6836)</t>
  </si>
  <si>
    <t>4183830615(6836)</t>
  </si>
  <si>
    <t>4184260273(6793)</t>
  </si>
  <si>
    <t>4183830594(6793)</t>
  </si>
  <si>
    <t>4183828714(2a28)</t>
  </si>
  <si>
    <t>4184160693(6686)</t>
  </si>
  <si>
    <t>coop-hth-00-15001</t>
  </si>
  <si>
    <t xml:space="preserve">tạo po mới </t>
  </si>
  <si>
    <t>4184279581(6642)</t>
  </si>
  <si>
    <t>4184277581(2A36)</t>
  </si>
  <si>
    <t>4184278977(2ACE)</t>
  </si>
  <si>
    <t>4183999168(5082)</t>
  </si>
  <si>
    <t>4183996888(2AT5)</t>
  </si>
  <si>
    <t>4183999083(4985)</t>
  </si>
  <si>
    <t>4183997930(4984)</t>
  </si>
  <si>
    <t>4183998925(4873)</t>
  </si>
  <si>
    <t>4184279620(6723)</t>
  </si>
  <si>
    <t>4184278429(2BBL)</t>
  </si>
  <si>
    <t>4183997415(2AC5)</t>
  </si>
  <si>
    <t>4183999135(5070)</t>
  </si>
  <si>
    <t>4184279430(6552)</t>
  </si>
  <si>
    <t>4183829274(2ATR)</t>
  </si>
  <si>
    <t>4184278100(2ATR)</t>
  </si>
  <si>
    <t>4184110769(1612)</t>
  </si>
  <si>
    <t>4184279568(6632)</t>
  </si>
  <si>
    <t>4184278898(2BH2)</t>
  </si>
  <si>
    <t>đt6/2win2bq8</t>
  </si>
  <si>
    <t>4183989416(2bqe)</t>
  </si>
  <si>
    <t>4183704401(2BPU)</t>
  </si>
  <si>
    <t>đt6/2win6856</t>
  </si>
  <si>
    <t>4184024180(3479)</t>
  </si>
  <si>
    <t>4184024385(5009)</t>
  </si>
  <si>
    <t>4183895924(5514)</t>
  </si>
  <si>
    <t>4184260609(5514)</t>
  </si>
  <si>
    <t>4184024259(3967)</t>
  </si>
  <si>
    <t>4184024508(5872)</t>
  </si>
  <si>
    <t>4184024278(4358)</t>
  </si>
  <si>
    <t>4183895909(5160)</t>
  </si>
  <si>
    <t>4184260607(5160)</t>
  </si>
  <si>
    <t>4183895955(5937)</t>
  </si>
  <si>
    <t>4184260622(5937)</t>
  </si>
  <si>
    <t>4183895839(2BKF)</t>
  </si>
  <si>
    <t>4184260472(2BKF)</t>
  </si>
  <si>
    <t>4183895893(4234)</t>
  </si>
  <si>
    <t>4184260577(4234)</t>
  </si>
  <si>
    <t>4184024160(3468)</t>
  </si>
  <si>
    <t>4184024488(5773)</t>
  </si>
  <si>
    <t>4183895931(5696)</t>
  </si>
  <si>
    <t>4184024528(6166)</t>
  </si>
  <si>
    <t>4184024540(6805)</t>
  </si>
  <si>
    <t>4184024288(4456)</t>
  </si>
  <si>
    <t>4183895877(3839)</t>
  </si>
  <si>
    <t>4183607661(2APK)</t>
  </si>
  <si>
    <t>4184024392(5010)</t>
  </si>
  <si>
    <t>4184024313(4670)</t>
  </si>
  <si>
    <t>4184024269(4333)</t>
  </si>
  <si>
    <t>4184024201(3689)</t>
  </si>
  <si>
    <t>4184024217(3714)</t>
  </si>
  <si>
    <t>4184024234(3865)</t>
  </si>
  <si>
    <t>4183895842(3093)</t>
  </si>
  <si>
    <t>4183895846(3336)</t>
  </si>
  <si>
    <t>4183895953(5926)</t>
  </si>
  <si>
    <t>4184293055(5374)</t>
  </si>
  <si>
    <t>4184024398(5156)</t>
  </si>
  <si>
    <t>4184024341(4930)</t>
  </si>
  <si>
    <t>4184024356(4987)</t>
  </si>
  <si>
    <t>4183895857(3708)</t>
  </si>
  <si>
    <t>4183895850(3380)</t>
  </si>
  <si>
    <t>4184024241(3950)</t>
  </si>
  <si>
    <t>4183895932(5716)</t>
  </si>
  <si>
    <t>4183895957(6077)</t>
  </si>
  <si>
    <t>4183895838(2bjf)</t>
  </si>
  <si>
    <t>4183895708(2a90)</t>
  </si>
  <si>
    <t>4184024495(5821)</t>
  </si>
  <si>
    <t>4184024448(5395)</t>
  </si>
  <si>
    <t>4184024462(5543)</t>
  </si>
  <si>
    <t>4184024519(5881)</t>
  </si>
  <si>
    <t>4184024411(5309)</t>
  </si>
  <si>
    <t>4183895837(2avz)</t>
  </si>
  <si>
    <t>4183895713(2aml)</t>
  </si>
  <si>
    <t>4183607907(2bnm)</t>
  </si>
  <si>
    <t>4183607894(2bm5)</t>
  </si>
  <si>
    <t>4184337173(5863)</t>
  </si>
  <si>
    <t>spl-win5863-6/2</t>
  </si>
  <si>
    <t>4184337306(5863)</t>
  </si>
  <si>
    <t>minhcau-tnn-01-0006</t>
  </si>
  <si>
    <t>4183830649(6894)</t>
  </si>
  <si>
    <t>4184035425(4213)</t>
  </si>
  <si>
    <t>41842778310(2b68)</t>
  </si>
  <si>
    <t>4183701096(2boq)</t>
  </si>
  <si>
    <t>4184279746(6884)</t>
  </si>
  <si>
    <t>4183999647(6378)</t>
  </si>
  <si>
    <t>4184362583(6378)</t>
  </si>
  <si>
    <t>4184279784(6922)</t>
  </si>
  <si>
    <t>4184278208(2ayd)</t>
  </si>
  <si>
    <t>4183998975(6695)</t>
  </si>
  <si>
    <t>4183998907(4847)</t>
  </si>
  <si>
    <t>4184278879(2bgt)</t>
  </si>
  <si>
    <t>4183997040(4483)</t>
  </si>
  <si>
    <t>4184279728(6876)</t>
  </si>
  <si>
    <t>4183996987(3823)</t>
  </si>
  <si>
    <t>4183829615(2bbk)</t>
  </si>
  <si>
    <t>4184278425(2bbk)</t>
  </si>
  <si>
    <t>4184278409(2bbd)</t>
  </si>
  <si>
    <t>4184278613(2be6)</t>
  </si>
  <si>
    <t>4184278199(2ay7)</t>
  </si>
  <si>
    <t>4184278017(2aq7)</t>
  </si>
  <si>
    <t>4183997961(2bd9)</t>
  </si>
  <si>
    <t>4184278939(2bj2)</t>
  </si>
  <si>
    <t>4183997101(4507)</t>
  </si>
  <si>
    <t>4183996925(3614)</t>
  </si>
  <si>
    <t>4184361858(4176)</t>
  </si>
  <si>
    <t>4183998273(4176)</t>
  </si>
  <si>
    <t>4183997011(3825)</t>
  </si>
  <si>
    <t>4183999473(5738)</t>
  </si>
  <si>
    <t>4184362529(5738)</t>
  </si>
  <si>
    <t>đt5/2win2ag6</t>
  </si>
  <si>
    <t>4184279733(6877)</t>
  </si>
  <si>
    <t>4184159513(2B91)</t>
  </si>
  <si>
    <t>4183829080(2AN2)</t>
  </si>
  <si>
    <t>4184277893(2AN2)</t>
  </si>
  <si>
    <t>4183997314(2ABC)</t>
  </si>
  <si>
    <t>4183997626(2AHA)</t>
  </si>
  <si>
    <t>4184278815(2BFM)</t>
  </si>
  <si>
    <t>4184277740(2AI3)</t>
  </si>
  <si>
    <t>4184277957(2AO8)</t>
  </si>
  <si>
    <t>4183830091(6137)</t>
  </si>
  <si>
    <t>4184160204(6137)</t>
  </si>
  <si>
    <t>4183998251(4175)</t>
  </si>
  <si>
    <t>4184361921(4408)</t>
  </si>
  <si>
    <t>4184160330(6367)</t>
  </si>
  <si>
    <t>4183830212(6367)</t>
  </si>
  <si>
    <t>4184277619(2AAH)</t>
  </si>
  <si>
    <t>4184362554(6267)</t>
  </si>
  <si>
    <t>4184362237(4890)</t>
  </si>
  <si>
    <t>4184361202(2ACI)</t>
  </si>
  <si>
    <t>4183997773(2AXD)</t>
  </si>
  <si>
    <t>4184361391(2AXD)</t>
  </si>
  <si>
    <t>4184361916(4407)</t>
  </si>
  <si>
    <t>4184361863(4177)</t>
  </si>
  <si>
    <t>4184361902(4406)</t>
  </si>
  <si>
    <t>4184362503(5603)</t>
  </si>
  <si>
    <t>4183998170(3600)</t>
  </si>
  <si>
    <t>4184361741(3600)</t>
  </si>
  <si>
    <t>4184278225(2AYF)</t>
  </si>
  <si>
    <t>4184361819(4142)</t>
  </si>
  <si>
    <t>4184279667(6779)</t>
  </si>
  <si>
    <t>4184366039(6779)</t>
  </si>
  <si>
    <t>4184279576(6641)</t>
  </si>
  <si>
    <t>4184159288(2AIG)</t>
  </si>
  <si>
    <t>4184278990(2bo9)</t>
  </si>
  <si>
    <t>4184279057(2bz5)</t>
  </si>
  <si>
    <t>4184279136(5914)</t>
  </si>
  <si>
    <t>4184278470(2bca)</t>
  </si>
  <si>
    <t>4184159971(2bx0)</t>
  </si>
  <si>
    <t>4184160148(5747)</t>
  </si>
  <si>
    <t>4183830065(5747)</t>
  </si>
  <si>
    <t>4184277962(2ao9)</t>
  </si>
  <si>
    <t>4184278127(2aun)</t>
  </si>
  <si>
    <t>4184159391(2arl)</t>
  </si>
  <si>
    <t>4183996959(3706)</t>
  </si>
  <si>
    <t>4184278917(2bhp)</t>
  </si>
  <si>
    <t>4184278069(2at4)</t>
  </si>
  <si>
    <t>4184279002(2bs2)</t>
  </si>
  <si>
    <t>4183998307(4308)</t>
  </si>
  <si>
    <t>4184361890(4308)</t>
  </si>
  <si>
    <t>4184361668(2bjn)</t>
  </si>
  <si>
    <t>4183997735(2at7)</t>
  </si>
  <si>
    <t>4183998329(4329)</t>
  </si>
  <si>
    <t>4184279199(6326)</t>
  </si>
  <si>
    <t>4184277797(2akp)</t>
  </si>
  <si>
    <t>WIN-HNI-TOI-2BMG</t>
  </si>
  <si>
    <t>dt5/2win4307</t>
  </si>
  <si>
    <t>WIN-HNI-MLH-2BOE</t>
  </si>
  <si>
    <t>050226pk0255</t>
  </si>
  <si>
    <t>030226pk0314</t>
  </si>
  <si>
    <t>040226pk0108</t>
  </si>
  <si>
    <t>301gtgt</t>
  </si>
  <si>
    <t>0202brg12761</t>
  </si>
  <si>
    <t>2301eb</t>
  </si>
  <si>
    <t>0602626pk0155</t>
  </si>
  <si>
    <t>LCK-2026-05/02</t>
  </si>
  <si>
    <t>HD-MEGA0005-6/2</t>
  </si>
  <si>
    <t>XUẤT ĐỔI LCK</t>
  </si>
  <si>
    <t>4184284539(3435)</t>
  </si>
  <si>
    <t>4183988793(2bld)</t>
  </si>
  <si>
    <t>4183995432(2bnq)</t>
  </si>
  <si>
    <t>spl-win2bnq-7/2</t>
  </si>
  <si>
    <t>4183988978(2bnq)</t>
  </si>
  <si>
    <t>4183286908(2bnw)</t>
  </si>
  <si>
    <t>4184044473(2bu3)</t>
  </si>
  <si>
    <t>4184349476(6562)</t>
  </si>
  <si>
    <t>4184380380(6333)</t>
  </si>
  <si>
    <t>4184044693(6333)</t>
  </si>
  <si>
    <t>4184044581(5875)</t>
  </si>
  <si>
    <t>4184203650(4650)</t>
  </si>
  <si>
    <t>4183608161(5849)</t>
  </si>
  <si>
    <t>4183989350(2bpl)</t>
  </si>
  <si>
    <t>4183608038(4880)</t>
  </si>
  <si>
    <t>4183608260(6372)</t>
  </si>
  <si>
    <t>4184195699(4865)</t>
  </si>
  <si>
    <t>4183608147(5806)</t>
  </si>
  <si>
    <t>4184260534(3838)</t>
  </si>
  <si>
    <t>4184260569(4069)</t>
  </si>
  <si>
    <t>4184260500(3798)</t>
  </si>
  <si>
    <t>4183608307(6624)</t>
  </si>
  <si>
    <t>4183607777(2bap)</t>
  </si>
  <si>
    <t>4183432873(2bik)</t>
  </si>
  <si>
    <t>4184325283(5880)</t>
  </si>
  <si>
    <t>4183607625(2agd)</t>
  </si>
  <si>
    <t>4184257786(3363)</t>
  </si>
  <si>
    <t>4184044239(2alu)</t>
  </si>
  <si>
    <t>win-tnn-01-059</t>
  </si>
  <si>
    <t>4183989068(2boa)</t>
  </si>
  <si>
    <t>4184022691(2boa)</t>
  </si>
  <si>
    <t>4183998053(2bj5)</t>
  </si>
  <si>
    <t>4184165466(6659)</t>
  </si>
  <si>
    <t>4184279589(6659)</t>
  </si>
  <si>
    <t>bghm450</t>
  </si>
  <si>
    <t>ghc500</t>
  </si>
  <si>
    <t>minhcau-tnn-01-0007</t>
  </si>
  <si>
    <t>4183840506(2al1)</t>
  </si>
  <si>
    <t>kl-qnh-01-00119</t>
  </si>
  <si>
    <t>SIBA-HNI-HBT-S074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</si>
</sst>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169" formatCode="_(* #,##0_);_(* \(#,##0\);_(* &quot;-&quot;_);_(@_)"/>
    <numFmt numFmtId="171" formatCode="_(* #,##0.00_);_(* \(#,##0.00\);_(* &quot;-&quot;??_);_(@_)"/>
    <numFmt numFmtId="180" formatCode="_-* #,##0\ _₫_-;\-* #,##0\ _₫_-;_-* &quot;-&quot;\ _₫_-;_-@_-"/>
    <numFmt numFmtId="181" formatCode="_-* #,##0.00\ _₫_-;\-* #,##0.00\ _₫_-;_-* &quot;-&quot;??\ _₫_-;_-@_-"/>
    <numFmt numFmtId="182" formatCode="_(* #,##0_);_(* \(#,##0\);_(* &quot;-&quot;??_);_(@_)"/>
    <numFmt numFmtId="184" formatCode="#,##0.0000\ ;[Red]\-#,##0.0000\ "/>
    <numFmt numFmtId="185" formatCode="0;\-0;;@"/>
    <numFmt numFmtId="186" formatCode="_-* #,##0\ &quot;₫&quot;_-;\-* #,##0\ &quot;₫&quot;_-;_-* &quot;-&quot;??\ &quot;₫&quot;_-;_-@_-"/>
  </numFmts>
  <fonts count="92"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b/>
      <sz val="11"/>
      <name val="Calibri"/>
      <family val="2"/>
      <charset val="163"/>
    </font>
    <font>
      <sz val="12"/>
      <color indexed="8"/>
      <name val="Times New Roman"/>
      <family val="1"/>
    </font>
    <font>
      <sz val="11"/>
      <name val="Calibri"/>
      <family val="2"/>
    </font>
    <font>
      <b/>
      <sz val="12"/>
      <name val="Times New Roman"/>
      <family val="1"/>
    </font>
    <font>
      <b/>
      <sz val="10"/>
      <name val="Arial"/>
      <family val="2"/>
    </font>
    <font>
      <sz val="9"/>
      <color indexed="8"/>
      <name val="Arial"/>
      <family val="2"/>
    </font>
    <font>
      <b/>
      <sz val="11"/>
      <color indexed="8"/>
      <name val="Calibri"/>
      <family val="2"/>
    </font>
    <font>
      <sz val="8"/>
      <color indexed="8"/>
      <name val="Calibri"/>
      <family val="2"/>
    </font>
    <font>
      <sz val="9"/>
      <color indexed="8"/>
      <name val="Roboto"/>
    </font>
    <font>
      <sz val="8"/>
      <name val="Microsoft Sans Serif"/>
      <family val="2"/>
    </font>
    <font>
      <sz val="9"/>
      <color indexed="8"/>
      <name val="Times New Roman"/>
      <family val="1"/>
      <charset val="1"/>
    </font>
    <font>
      <b/>
      <sz val="9"/>
      <name val="Times New Roman"/>
      <family val="1"/>
      <charset val="1"/>
    </font>
    <font>
      <sz val="12"/>
      <color indexed="8"/>
      <name val="Times New Roman"/>
      <family val="1"/>
    </font>
    <font>
      <sz val="12"/>
      <name val="Times New Roman"/>
      <family val="1"/>
    </font>
    <font>
      <sz val="11"/>
      <color indexed="8"/>
      <name val="Times New Roman"/>
      <family val="1"/>
    </font>
    <font>
      <b/>
      <sz val="9"/>
      <color indexed="81"/>
      <name val="Tahoma"/>
      <family val="2"/>
    </font>
    <font>
      <sz val="9"/>
      <color indexed="81"/>
      <name val="Tahoma"/>
      <family val="2"/>
    </font>
    <font>
      <b/>
      <sz val="9"/>
      <color indexed="81"/>
      <name val="Tahoma"/>
      <family val="2"/>
    </font>
    <font>
      <sz val="9"/>
      <color indexed="81"/>
      <name val="Tahoma"/>
      <family val="2"/>
    </font>
    <font>
      <sz val="9"/>
      <color indexed="81"/>
      <name val="Tahoma"/>
      <family val="2"/>
    </font>
    <font>
      <b/>
      <sz val="9"/>
      <color indexed="81"/>
      <name val="Tahoma"/>
      <family val="2"/>
    </font>
    <font>
      <sz val="12"/>
      <color indexed="8"/>
      <name val="Times New Roman"/>
      <family val="1"/>
    </font>
    <font>
      <sz val="12"/>
      <name val="Times New Roman"/>
      <family val="1"/>
    </font>
    <font>
      <sz val="11"/>
      <color indexed="8"/>
      <name val="Times New Roman"/>
      <family val="1"/>
    </font>
    <font>
      <sz val="12"/>
      <color indexed="8"/>
      <name val="Times New Roman"/>
    </font>
    <font>
      <sz val="12"/>
      <name val="Times New Roman"/>
    </font>
    <font>
      <sz val="11"/>
      <color indexed="8"/>
      <name val="Times New Roman"/>
    </font>
    <font>
      <sz val="9"/>
      <color indexed="81"/>
      <name val="Tahoma"/>
      <charset val="1"/>
    </font>
    <font>
      <b/>
      <sz val="9"/>
      <color indexed="81"/>
      <name val="Tahoma"/>
      <charset val="1"/>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Arial"/>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sz val="8"/>
      <color rgb="FF000000"/>
      <name val="Microsoft Sans Serif"/>
      <family val="2"/>
      <charset val="163"/>
    </font>
    <font>
      <sz val="11"/>
      <color theme="1"/>
      <name val="Calibri"/>
      <family val="2"/>
    </font>
    <font>
      <sz val="10"/>
      <color rgb="FFFF0000"/>
      <name val="Arial"/>
      <family val="2"/>
    </font>
    <font>
      <sz val="9"/>
      <color rgb="FF222222"/>
      <name val="Roboto"/>
    </font>
    <font>
      <sz val="12"/>
      <color theme="1"/>
      <name val="Times New Roman"/>
      <family val="1"/>
    </font>
    <font>
      <sz val="11"/>
      <color rgb="FF081B3A"/>
      <name val="Arial"/>
      <family val="2"/>
    </font>
    <font>
      <sz val="9"/>
      <color rgb="FF000000"/>
      <name val="Microsoft Sans Serif"/>
      <family val="2"/>
    </font>
    <font>
      <b/>
      <sz val="11"/>
      <color theme="1"/>
      <name val="Calibri"/>
      <family val="2"/>
    </font>
    <font>
      <sz val="12"/>
      <color rgb="FFFF0000"/>
      <name val="Times New Roman"/>
      <family val="1"/>
    </font>
    <font>
      <sz val="9"/>
      <color rgb="FF000000"/>
      <name val="Microsoft Sans Serif"/>
    </font>
  </fonts>
  <fills count="46">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s>
  <borders count="35">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31"/>
      </left>
      <right style="thin">
        <color indexed="31"/>
      </right>
      <top style="thin">
        <color indexed="31"/>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31"/>
      </left>
      <right style="thin">
        <color indexed="3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rgb="FFE3E3E3"/>
      </left>
      <right style="thin">
        <color rgb="FFE3E3E3"/>
      </right>
      <top/>
      <bottom/>
      <diagonal/>
    </border>
    <border>
      <left/>
      <right/>
      <top style="thin">
        <color theme="4"/>
      </top>
      <bottom/>
      <diagonal/>
    </border>
    <border>
      <left style="thin">
        <color rgb="FF8DA1DE"/>
      </left>
      <right style="thin">
        <color rgb="FF8DA1DE"/>
      </right>
      <top style="thin">
        <color rgb="FF8DA1DE"/>
      </top>
      <bottom/>
      <diagonal/>
    </border>
    <border>
      <left style="thin">
        <color indexed="31"/>
      </left>
      <right style="thin">
        <color indexed="31"/>
      </right>
      <top style="thin">
        <color rgb="FFE3E3E3"/>
      </top>
      <bottom/>
      <diagonal/>
    </border>
    <border>
      <left style="thin">
        <color indexed="31"/>
      </left>
      <right style="thin">
        <color indexed="31"/>
      </right>
      <top style="thin">
        <color indexed="31"/>
      </top>
      <bottom style="thin">
        <color theme="8" tint="0.39997558519241921"/>
      </bottom>
      <diagonal/>
    </border>
    <border>
      <left style="thin">
        <color indexed="31"/>
      </left>
      <right style="thin">
        <color indexed="31"/>
      </right>
      <top style="thin">
        <color rgb="FFE3E3E3"/>
      </top>
      <bottom style="thin">
        <color rgb="FFE3E3E3"/>
      </bottom>
      <diagonal/>
    </border>
    <border>
      <left style="thin">
        <color indexed="31"/>
      </left>
      <right style="thin">
        <color indexed="31"/>
      </right>
      <top style="thin">
        <color indexed="31"/>
      </top>
      <bottom style="thin">
        <color rgb="FFCCCCFF"/>
      </bottom>
      <diagonal/>
    </border>
    <border>
      <left style="thin">
        <color indexed="31"/>
      </left>
      <right style="thin">
        <color indexed="31"/>
      </right>
      <top style="thin">
        <color theme="4"/>
      </top>
      <bottom/>
      <diagonal/>
    </border>
  </borders>
  <cellStyleXfs count="103">
    <xf numFmtId="0" fontId="0" fillId="0" borderId="0"/>
    <xf numFmtId="0" fontId="7" fillId="7"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6"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6"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53" fillId="31" borderId="0" applyNumberFormat="0" applyBorder="0" applyAlignment="0" applyProtection="0"/>
    <xf numFmtId="0" fontId="54" fillId="31" borderId="0" applyNumberFormat="0" applyBorder="0" applyAlignment="0" applyProtection="0"/>
    <xf numFmtId="0" fontId="55" fillId="32" borderId="15" applyNumberFormat="0" applyAlignment="0" applyProtection="0"/>
    <xf numFmtId="0" fontId="56" fillId="32" borderId="15" applyNumberFormat="0" applyAlignment="0" applyProtection="0"/>
    <xf numFmtId="0" fontId="9" fillId="33" borderId="16" applyNumberFormat="0" applyAlignment="0" applyProtection="0"/>
    <xf numFmtId="0" fontId="21" fillId="33" borderId="16" applyNumberFormat="0" applyAlignment="0" applyProtection="0"/>
    <xf numFmtId="171" fontId="1" fillId="0" borderId="0" applyFill="0" applyBorder="0" applyAlignment="0" applyProtection="0"/>
    <xf numFmtId="169" fontId="1" fillId="0" borderId="0" applyFill="0" applyBorder="0" applyAlignment="0" applyProtection="0"/>
    <xf numFmtId="180"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34" borderId="0" applyNumberFormat="0" applyBorder="0" applyAlignment="0" applyProtection="0"/>
    <xf numFmtId="0" fontId="60" fillId="34" borderId="0" applyNumberFormat="0" applyBorder="0" applyAlignment="0" applyProtection="0"/>
    <xf numFmtId="0" fontId="61" fillId="0" borderId="17" applyNumberFormat="0" applyFill="0" applyAlignment="0" applyProtection="0"/>
    <xf numFmtId="0" fontId="62" fillId="0" borderId="17" applyNumberFormat="0" applyFill="0" applyAlignment="0" applyProtection="0"/>
    <xf numFmtId="0" fontId="63" fillId="0" borderId="18"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6" fillId="0" borderId="19" applyNumberFormat="0" applyFill="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3" borderId="15" applyNumberFormat="0" applyAlignment="0" applyProtection="0"/>
    <xf numFmtId="0" fontId="68" fillId="3" borderId="15" applyNumberFormat="0" applyAlignment="0" applyProtection="0"/>
    <xf numFmtId="0" fontId="69" fillId="0" borderId="20" applyNumberFormat="0" applyFill="0" applyAlignment="0" applyProtection="0"/>
    <xf numFmtId="0" fontId="70" fillId="0" borderId="20" applyNumberFormat="0" applyFill="0" applyAlignment="0" applyProtection="0"/>
    <xf numFmtId="0" fontId="71" fillId="35" borderId="0" applyNumberFormat="0" applyBorder="0" applyAlignment="0" applyProtection="0"/>
    <xf numFmtId="0" fontId="72" fillId="35" borderId="0" applyNumberFormat="0" applyBorder="0" applyAlignment="0" applyProtection="0"/>
    <xf numFmtId="0" fontId="73" fillId="0" borderId="0"/>
    <xf numFmtId="0" fontId="26" fillId="0" borderId="0"/>
    <xf numFmtId="0" fontId="6" fillId="5" borderId="21" applyNumberFormat="0" applyFont="0" applyAlignment="0" applyProtection="0"/>
    <xf numFmtId="0" fontId="74" fillId="32" borderId="22" applyNumberFormat="0" applyAlignment="0" applyProtection="0"/>
    <xf numFmtId="0" fontId="75" fillId="32" borderId="22"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10" fillId="0" borderId="23" applyNumberFormat="0" applyFill="0" applyAlignment="0" applyProtection="0"/>
    <xf numFmtId="0" fontId="22" fillId="0" borderId="23"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478">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82" fontId="12" fillId="0" borderId="1" xfId="67" applyNumberFormat="1" applyFont="1" applyFill="1" applyBorder="1" applyAlignment="1">
      <alignment horizontal="right"/>
    </xf>
    <xf numFmtId="0" fontId="78" fillId="0" borderId="0" xfId="0" applyFont="1"/>
    <xf numFmtId="0" fontId="79" fillId="36" borderId="0" xfId="0" applyFont="1" applyFill="1"/>
    <xf numFmtId="0" fontId="14" fillId="0" borderId="3" xfId="0" applyFont="1" applyBorder="1"/>
    <xf numFmtId="169" fontId="14" fillId="0" borderId="3" xfId="68" applyFont="1" applyBorder="1"/>
    <xf numFmtId="169" fontId="14" fillId="36" borderId="3" xfId="68" applyFont="1" applyFill="1" applyBorder="1"/>
    <xf numFmtId="0" fontId="78" fillId="36" borderId="3" xfId="0" applyFont="1" applyFill="1" applyBorder="1"/>
    <xf numFmtId="0" fontId="78" fillId="0" borderId="3" xfId="0" applyFont="1" applyBorder="1"/>
    <xf numFmtId="0" fontId="80" fillId="0" borderId="0" xfId="0" applyFont="1" applyAlignment="1">
      <alignment horizontal="centerContinuous"/>
    </xf>
    <xf numFmtId="0" fontId="2" fillId="0" borderId="1" xfId="0" applyFont="1" applyBorder="1" applyAlignment="1">
      <alignment horizontal="left"/>
    </xf>
    <xf numFmtId="0" fontId="15" fillId="0" borderId="3" xfId="92" applyFont="1" applyBorder="1" applyAlignment="1">
      <alignment horizontal="left" vertical="center"/>
    </xf>
    <xf numFmtId="0" fontId="15" fillId="0" borderId="4" xfId="92" applyFont="1" applyBorder="1" applyAlignment="1">
      <alignment horizontal="left" vertical="center"/>
    </xf>
    <xf numFmtId="0" fontId="15" fillId="0" borderId="5" xfId="92" applyFont="1" applyBorder="1" applyAlignment="1">
      <alignment horizontal="left" vertical="center"/>
    </xf>
    <xf numFmtId="0" fontId="16" fillId="21" borderId="6" xfId="0" applyFont="1" applyFill="1" applyBorder="1" applyAlignment="1">
      <alignment horizontal="center" vertical="center"/>
    </xf>
    <xf numFmtId="0" fontId="16" fillId="21" borderId="7" xfId="0" applyFont="1" applyFill="1" applyBorder="1" applyAlignment="1">
      <alignment horizontal="center" vertical="center"/>
    </xf>
    <xf numFmtId="0" fontId="16" fillId="21" borderId="8" xfId="0" applyFont="1" applyFill="1" applyBorder="1" applyAlignment="1">
      <alignment horizontal="center" vertical="center"/>
    </xf>
    <xf numFmtId="0" fontId="13" fillId="37" borderId="7" xfId="0" applyFont="1" applyFill="1" applyBorder="1" applyAlignment="1">
      <alignment horizontal="center" vertical="center" wrapText="1"/>
    </xf>
    <xf numFmtId="169" fontId="79" fillId="38" borderId="7" xfId="68" applyFont="1" applyFill="1" applyBorder="1" applyAlignment="1">
      <alignment horizontal="center" vertical="center" wrapText="1"/>
    </xf>
    <xf numFmtId="169" fontId="79" fillId="39" borderId="7" xfId="68" applyFont="1" applyFill="1" applyBorder="1" applyAlignment="1">
      <alignment horizontal="center" vertical="center" wrapText="1"/>
    </xf>
    <xf numFmtId="0" fontId="81" fillId="40" borderId="24" xfId="92" applyFont="1" applyFill="1" applyBorder="1" applyAlignment="1">
      <alignment horizontal="center" vertical="center" wrapText="1"/>
    </xf>
    <xf numFmtId="0" fontId="81" fillId="0" borderId="25" xfId="92" applyFont="1" applyBorder="1" applyAlignment="1">
      <alignment horizontal="left" vertical="center"/>
    </xf>
    <xf numFmtId="0" fontId="81" fillId="0" borderId="26" xfId="92" applyFont="1" applyBorder="1" applyAlignment="1">
      <alignment horizontal="left" vertical="center"/>
    </xf>
    <xf numFmtId="0" fontId="18" fillId="21" borderId="7" xfId="0" applyFont="1" applyFill="1" applyBorder="1" applyAlignment="1">
      <alignment horizontal="center" vertical="center"/>
    </xf>
    <xf numFmtId="0" fontId="81" fillId="40" borderId="24" xfId="0" applyFont="1" applyFill="1" applyBorder="1" applyAlignment="1">
      <alignment horizontal="center" vertical="center" wrapText="1"/>
    </xf>
    <xf numFmtId="1" fontId="81" fillId="40" borderId="24" xfId="0" applyNumberFormat="1" applyFont="1" applyFill="1" applyBorder="1" applyAlignment="1">
      <alignment horizontal="center" vertical="center" wrapText="1"/>
    </xf>
    <xf numFmtId="14" fontId="0" fillId="0" borderId="0" xfId="0" applyNumberFormat="1"/>
    <xf numFmtId="0" fontId="14" fillId="36" borderId="3" xfId="0" applyFont="1" applyFill="1" applyBorder="1"/>
    <xf numFmtId="169" fontId="0" fillId="0" borderId="0" xfId="0" applyNumberFormat="1"/>
    <xf numFmtId="171" fontId="1" fillId="0" borderId="0" xfId="67"/>
    <xf numFmtId="182" fontId="1" fillId="0" borderId="0" xfId="67" applyNumberFormat="1"/>
    <xf numFmtId="14" fontId="24" fillId="21" borderId="7" xfId="0" applyNumberFormat="1" applyFont="1" applyFill="1" applyBorder="1" applyAlignment="1">
      <alignment horizontal="center" vertical="center"/>
    </xf>
    <xf numFmtId="171" fontId="0" fillId="0" borderId="0" xfId="0" applyNumberFormat="1"/>
    <xf numFmtId="0" fontId="25" fillId="0" borderId="0" xfId="0" applyFont="1"/>
    <xf numFmtId="0" fontId="25" fillId="0" borderId="3" xfId="0" applyFont="1" applyBorder="1"/>
    <xf numFmtId="185" fontId="25" fillId="0" borderId="0" xfId="0" applyNumberFormat="1" applyFont="1"/>
    <xf numFmtId="185" fontId="25" fillId="0" borderId="3" xfId="0" applyNumberFormat="1" applyFont="1" applyBorder="1"/>
    <xf numFmtId="185" fontId="25" fillId="0" borderId="3" xfId="0" applyNumberFormat="1" applyFont="1" applyBorder="1" applyAlignment="1">
      <alignment horizontal="left" vertical="center"/>
    </xf>
    <xf numFmtId="49" fontId="2" fillId="0" borderId="0" xfId="0" applyNumberFormat="1" applyFont="1"/>
    <xf numFmtId="0" fontId="2" fillId="0" borderId="0" xfId="0" applyFont="1"/>
    <xf numFmtId="0" fontId="82" fillId="41" borderId="25" xfId="92" applyFont="1" applyFill="1" applyBorder="1" applyAlignment="1">
      <alignment horizontal="left" vertical="center"/>
    </xf>
    <xf numFmtId="0" fontId="82" fillId="41" borderId="26" xfId="92" applyFont="1" applyFill="1" applyBorder="1" applyAlignment="1">
      <alignment horizontal="left" vertical="center"/>
    </xf>
    <xf numFmtId="0" fontId="25" fillId="0" borderId="3" xfId="0" applyFont="1" applyBorder="1" applyAlignment="1">
      <alignment horizontal="center" vertical="center"/>
    </xf>
    <xf numFmtId="0" fontId="5" fillId="0" borderId="3" xfId="0" applyFont="1" applyBorder="1" applyAlignment="1">
      <alignment horizontal="center" vertical="center"/>
    </xf>
    <xf numFmtId="185" fontId="12" fillId="0" borderId="0" xfId="67" applyNumberFormat="1" applyFont="1"/>
    <xf numFmtId="182" fontId="12" fillId="0" borderId="0" xfId="67" applyNumberFormat="1" applyFont="1"/>
    <xf numFmtId="185" fontId="12" fillId="0" borderId="0" xfId="67" applyNumberFormat="1" applyFont="1" applyAlignment="1">
      <alignment horizontal="center"/>
    </xf>
    <xf numFmtId="182" fontId="12" fillId="0" borderId="0" xfId="67" applyNumberFormat="1" applyFont="1" applyAlignment="1">
      <alignment horizontal="center"/>
    </xf>
    <xf numFmtId="186" fontId="12" fillId="0" borderId="0" xfId="72" applyNumberFormat="1" applyFont="1"/>
    <xf numFmtId="185" fontId="5" fillId="0" borderId="3" xfId="0" applyNumberFormat="1" applyFont="1" applyBorder="1"/>
    <xf numFmtId="186" fontId="27" fillId="0" borderId="0" xfId="72" applyNumberFormat="1" applyFont="1"/>
    <xf numFmtId="0" fontId="25" fillId="0" borderId="0" xfId="0" applyFont="1" applyAlignment="1">
      <alignment horizontal="center" vertical="center"/>
    </xf>
    <xf numFmtId="0" fontId="16" fillId="21" borderId="3" xfId="0" applyFont="1" applyFill="1" applyBorder="1" applyAlignment="1">
      <alignment horizontal="center" vertical="center"/>
    </xf>
    <xf numFmtId="0" fontId="16" fillId="21" borderId="5" xfId="0" applyFont="1" applyFill="1" applyBorder="1" applyAlignment="1">
      <alignment horizontal="center" vertical="center"/>
    </xf>
    <xf numFmtId="0" fontId="83" fillId="0" borderId="3" xfId="0" applyFont="1" applyBorder="1"/>
    <xf numFmtId="182" fontId="1" fillId="21" borderId="7" xfId="67" applyNumberFormat="1" applyFill="1" applyBorder="1" applyAlignment="1">
      <alignment horizontal="center" vertical="center"/>
    </xf>
    <xf numFmtId="182" fontId="1" fillId="0" borderId="0" xfId="67" applyNumberFormat="1" applyBorder="1"/>
    <xf numFmtId="182" fontId="1" fillId="0" borderId="3" xfId="67" applyNumberFormat="1" applyBorder="1"/>
    <xf numFmtId="182" fontId="28" fillId="21" borderId="3" xfId="67" applyNumberFormat="1" applyFont="1" applyFill="1" applyBorder="1" applyAlignment="1">
      <alignment horizontal="center" vertical="center"/>
    </xf>
    <xf numFmtId="182" fontId="1" fillId="21" borderId="7" xfId="67" applyNumberFormat="1" applyFill="1" applyBorder="1" applyAlignment="1">
      <alignment horizontal="center" vertical="center" wrapText="1"/>
    </xf>
    <xf numFmtId="182" fontId="28" fillId="21" borderId="3" xfId="67" applyNumberFormat="1" applyFont="1" applyFill="1" applyBorder="1" applyAlignment="1">
      <alignment horizontal="center" vertical="center" wrapText="1"/>
    </xf>
    <xf numFmtId="0" fontId="25" fillId="0" borderId="9" xfId="0" applyFont="1" applyBorder="1"/>
    <xf numFmtId="0" fontId="25" fillId="0" borderId="1" xfId="0" applyFont="1" applyBorder="1" applyAlignment="1">
      <alignment horizontal="left" vertical="center"/>
    </xf>
    <xf numFmtId="49" fontId="3" fillId="0" borderId="1" xfId="0" applyNumberFormat="1" applyFont="1" applyBorder="1" applyAlignment="1">
      <alignment horizontal="right"/>
    </xf>
    <xf numFmtId="49" fontId="27" fillId="2" borderId="2" xfId="0" applyNumberFormat="1" applyFont="1" applyFill="1" applyBorder="1" applyAlignment="1" applyProtection="1">
      <alignment horizontal="center" vertical="center"/>
      <protection hidden="1"/>
    </xf>
    <xf numFmtId="49" fontId="27" fillId="6" borderId="2" xfId="0" applyNumberFormat="1" applyFont="1" applyFill="1" applyBorder="1" applyAlignment="1" applyProtection="1">
      <alignment horizontal="center" vertical="center"/>
      <protection hidden="1"/>
    </xf>
    <xf numFmtId="0" fontId="27" fillId="6" borderId="2" xfId="0" applyFont="1" applyFill="1" applyBorder="1" applyAlignment="1" applyProtection="1">
      <alignment horizontal="center" vertical="center"/>
      <protection hidden="1"/>
    </xf>
    <xf numFmtId="184" fontId="27" fillId="6" borderId="2" xfId="0" applyNumberFormat="1" applyFont="1" applyFill="1" applyBorder="1" applyAlignment="1" applyProtection="1">
      <alignment horizontal="center" vertical="center"/>
      <protection hidden="1"/>
    </xf>
    <xf numFmtId="0" fontId="3" fillId="0" borderId="0" xfId="0" applyFont="1" applyAlignment="1">
      <alignment horizontal="right"/>
    </xf>
    <xf numFmtId="49"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xf>
    <xf numFmtId="0" fontId="25" fillId="0" borderId="1" xfId="0" applyFont="1" applyBorder="1" applyAlignment="1">
      <alignment horizontal="right" vertical="center"/>
    </xf>
    <xf numFmtId="184" fontId="25" fillId="4" borderId="1" xfId="0" applyNumberFormat="1" applyFont="1" applyFill="1" applyBorder="1" applyAlignment="1">
      <alignment horizontal="right" vertical="center"/>
    </xf>
    <xf numFmtId="0" fontId="25" fillId="4" borderId="1" xfId="0" applyFont="1" applyFill="1" applyBorder="1" applyAlignment="1">
      <alignment horizontal="right" vertical="center"/>
    </xf>
    <xf numFmtId="49" fontId="25" fillId="0" borderId="1" xfId="0" applyNumberFormat="1" applyFont="1" applyBorder="1" applyAlignment="1">
      <alignment horizontal="right" vertical="center"/>
    </xf>
    <xf numFmtId="49" fontId="3" fillId="0" borderId="0" xfId="0" applyNumberFormat="1" applyFont="1" applyAlignment="1">
      <alignment horizontal="center" vertical="center"/>
    </xf>
    <xf numFmtId="14" fontId="25" fillId="0" borderId="1" xfId="0" applyNumberFormat="1" applyFont="1" applyBorder="1" applyAlignment="1">
      <alignment horizontal="left" vertical="center"/>
    </xf>
    <xf numFmtId="14" fontId="27" fillId="36" borderId="2" xfId="0" applyNumberFormat="1" applyFont="1" applyFill="1" applyBorder="1" applyAlignment="1" applyProtection="1">
      <alignment horizontal="center" vertical="center"/>
      <protection hidden="1"/>
    </xf>
    <xf numFmtId="49" fontId="27" fillId="36" borderId="2" xfId="0" applyNumberFormat="1" applyFont="1" applyFill="1" applyBorder="1" applyAlignment="1" applyProtection="1">
      <alignment horizontal="center" vertical="center"/>
      <protection hidden="1"/>
    </xf>
    <xf numFmtId="0" fontId="27" fillId="36" borderId="2" xfId="0" applyFont="1" applyFill="1" applyBorder="1" applyAlignment="1" applyProtection="1">
      <alignment horizontal="center" vertical="center"/>
      <protection hidden="1"/>
    </xf>
    <xf numFmtId="14" fontId="2" fillId="0" borderId="0" xfId="0" applyNumberFormat="1" applyFont="1" applyAlignment="1">
      <alignment horizontal="center"/>
    </xf>
    <xf numFmtId="0" fontId="2" fillId="0" borderId="0" xfId="0" applyFont="1" applyAlignment="1">
      <alignment horizontal="left"/>
    </xf>
    <xf numFmtId="49" fontId="2" fillId="0" borderId="0" xfId="0" applyNumberFormat="1" applyFont="1" applyAlignment="1">
      <alignment horizontal="center"/>
    </xf>
    <xf numFmtId="49" fontId="2" fillId="0" borderId="0" xfId="0" applyNumberFormat="1" applyFont="1" applyAlignment="1">
      <alignment horizontal="left"/>
    </xf>
    <xf numFmtId="0" fontId="2" fillId="0" borderId="0" xfId="0" applyFont="1" applyAlignment="1">
      <alignment horizontal="right"/>
    </xf>
    <xf numFmtId="182" fontId="12" fillId="0" borderId="0" xfId="67" applyNumberFormat="1" applyFont="1" applyFill="1" applyBorder="1" applyAlignment="1">
      <alignment horizontal="right"/>
    </xf>
    <xf numFmtId="0" fontId="2" fillId="4" borderId="0" xfId="0" applyFont="1" applyFill="1" applyAlignment="1">
      <alignment horizontal="right"/>
    </xf>
    <xf numFmtId="49" fontId="2" fillId="0" borderId="0" xfId="0" applyNumberFormat="1" applyFont="1" applyAlignment="1">
      <alignment horizontal="right"/>
    </xf>
    <xf numFmtId="14" fontId="4" fillId="36" borderId="10" xfId="0" applyNumberFormat="1" applyFont="1" applyFill="1" applyBorder="1" applyAlignment="1" applyProtection="1">
      <alignment horizontal="center"/>
      <protection hidden="1"/>
    </xf>
    <xf numFmtId="0" fontId="4" fillId="36" borderId="10" xfId="0" applyFont="1" applyFill="1" applyBorder="1" applyAlignment="1" applyProtection="1">
      <alignment horizontal="center"/>
      <protection hidden="1"/>
    </xf>
    <xf numFmtId="49" fontId="4" fillId="36" borderId="10" xfId="0" applyNumberFormat="1" applyFont="1" applyFill="1" applyBorder="1" applyAlignment="1" applyProtection="1">
      <alignment horizontal="center"/>
      <protection hidden="1"/>
    </xf>
    <xf numFmtId="49" fontId="4" fillId="2" borderId="10" xfId="0" applyNumberFormat="1" applyFont="1" applyFill="1" applyBorder="1" applyAlignment="1" applyProtection="1">
      <alignment horizontal="center"/>
      <protection hidden="1"/>
    </xf>
    <xf numFmtId="14" fontId="4" fillId="2" borderId="10" xfId="0" applyNumberFormat="1" applyFont="1" applyFill="1" applyBorder="1" applyAlignment="1" applyProtection="1">
      <alignment horizontal="center"/>
      <protection hidden="1"/>
    </xf>
    <xf numFmtId="169" fontId="1" fillId="0" borderId="0" xfId="68"/>
    <xf numFmtId="0" fontId="10" fillId="36" borderId="0" xfId="0" applyFont="1" applyFill="1" applyAlignment="1">
      <alignment horizontal="center"/>
    </xf>
    <xf numFmtId="169" fontId="28" fillId="36" borderId="0" xfId="68" applyFont="1" applyFill="1"/>
    <xf numFmtId="0" fontId="2" fillId="36" borderId="0" xfId="0" applyFont="1" applyFill="1" applyAlignment="1">
      <alignment horizontal="right"/>
    </xf>
    <xf numFmtId="0" fontId="25" fillId="36" borderId="9" xfId="0" applyFont="1" applyFill="1" applyBorder="1" applyAlignment="1">
      <alignment horizontal="center" vertical="center"/>
    </xf>
    <xf numFmtId="1" fontId="0" fillId="0" borderId="0" xfId="0" applyNumberFormat="1"/>
    <xf numFmtId="182" fontId="84" fillId="0" borderId="3" xfId="67" applyNumberFormat="1" applyFont="1" applyBorder="1"/>
    <xf numFmtId="0" fontId="81" fillId="0" borderId="27" xfId="92" applyFont="1" applyFill="1" applyBorder="1" applyAlignment="1">
      <alignment horizontal="left" vertical="center"/>
    </xf>
    <xf numFmtId="0" fontId="0" fillId="42" borderId="0" xfId="0" applyFill="1"/>
    <xf numFmtId="0" fontId="10" fillId="43" borderId="0" xfId="0" applyFont="1" applyFill="1"/>
    <xf numFmtId="49" fontId="4" fillId="2" borderId="10" xfId="0" applyNumberFormat="1" applyFont="1" applyFill="1" applyBorder="1" applyAlignment="1" applyProtection="1">
      <alignment horizontal="center" wrapText="1"/>
      <protection hidden="1"/>
    </xf>
    <xf numFmtId="14" fontId="4" fillId="36" borderId="10" xfId="0" applyNumberFormat="1" applyFont="1" applyFill="1" applyBorder="1" applyAlignment="1" applyProtection="1">
      <alignment horizontal="center" wrapText="1"/>
      <protection hidden="1"/>
    </xf>
    <xf numFmtId="49" fontId="4" fillId="36" borderId="10" xfId="0" applyNumberFormat="1" applyFont="1" applyFill="1" applyBorder="1" applyAlignment="1" applyProtection="1">
      <alignment horizontal="center" wrapText="1"/>
      <protection hidden="1"/>
    </xf>
    <xf numFmtId="0" fontId="4" fillId="36" borderId="10" xfId="0" applyFont="1" applyFill="1" applyBorder="1" applyAlignment="1" applyProtection="1">
      <alignment horizontal="center" wrapText="1"/>
      <protection hidden="1"/>
    </xf>
    <xf numFmtId="1" fontId="4" fillId="36" borderId="10" xfId="0" applyNumberFormat="1" applyFont="1" applyFill="1" applyBorder="1" applyAlignment="1" applyProtection="1">
      <alignment horizontal="center" wrapText="1"/>
      <protection hidden="1"/>
    </xf>
    <xf numFmtId="184" fontId="4" fillId="6" borderId="10" xfId="0" applyNumberFormat="1" applyFont="1" applyFill="1" applyBorder="1" applyAlignment="1" applyProtection="1">
      <alignment horizontal="center" wrapText="1"/>
      <protection hidden="1"/>
    </xf>
    <xf numFmtId="0" fontId="0" fillId="0" borderId="0" xfId="0" applyAlignment="1">
      <alignment wrapText="1"/>
    </xf>
    <xf numFmtId="185" fontId="0" fillId="0" borderId="3" xfId="0" applyNumberFormat="1" applyFont="1" applyBorder="1"/>
    <xf numFmtId="49" fontId="3" fillId="0" borderId="0" xfId="0" applyNumberFormat="1" applyFont="1" applyBorder="1" applyAlignment="1">
      <alignment horizontal="center" vertical="center"/>
    </xf>
    <xf numFmtId="49" fontId="25" fillId="0" borderId="11" xfId="0" applyNumberFormat="1" applyFont="1" applyBorder="1" applyAlignment="1">
      <alignment horizontal="center" vertical="center"/>
    </xf>
    <xf numFmtId="14" fontId="25" fillId="0" borderId="11" xfId="0" applyNumberFormat="1" applyFont="1" applyBorder="1" applyAlignment="1">
      <alignment horizontal="center" vertical="center"/>
    </xf>
    <xf numFmtId="49" fontId="25" fillId="0" borderId="11" xfId="0" applyNumberFormat="1" applyFont="1" applyBorder="1" applyAlignment="1">
      <alignment horizontal="left" vertical="center"/>
    </xf>
    <xf numFmtId="14" fontId="25" fillId="0" borderId="11" xfId="0" applyNumberFormat="1" applyFont="1" applyBorder="1" applyAlignment="1">
      <alignment horizontal="left" vertical="center"/>
    </xf>
    <xf numFmtId="0" fontId="25" fillId="0" borderId="11" xfId="0" applyFont="1" applyBorder="1" applyAlignment="1">
      <alignment horizontal="left" vertical="center"/>
    </xf>
    <xf numFmtId="0" fontId="25" fillId="0" borderId="11" xfId="0" applyFont="1" applyBorder="1" applyAlignment="1">
      <alignment horizontal="right" vertical="center"/>
    </xf>
    <xf numFmtId="184" fontId="25" fillId="4" borderId="11" xfId="0" applyNumberFormat="1" applyFont="1" applyFill="1" applyBorder="1" applyAlignment="1">
      <alignment horizontal="right" vertical="center"/>
    </xf>
    <xf numFmtId="0" fontId="25" fillId="4" borderId="11" xfId="0" applyFont="1" applyFill="1" applyBorder="1" applyAlignment="1">
      <alignment horizontal="right" vertical="center"/>
    </xf>
    <xf numFmtId="49" fontId="25" fillId="0" borderId="11" xfId="0" applyNumberFormat="1" applyFont="1" applyBorder="1" applyAlignment="1">
      <alignment horizontal="right" vertical="center"/>
    </xf>
    <xf numFmtId="0" fontId="25" fillId="0" borderId="11" xfId="0" applyNumberFormat="1" applyFont="1" applyBorder="1" applyAlignment="1">
      <alignment horizontal="right" vertical="center"/>
    </xf>
    <xf numFmtId="49" fontId="3" fillId="0" borderId="11" xfId="0" applyNumberFormat="1" applyFont="1" applyBorder="1" applyAlignment="1">
      <alignment horizontal="right"/>
    </xf>
    <xf numFmtId="0" fontId="0" fillId="0" borderId="0" xfId="0" applyBorder="1"/>
    <xf numFmtId="14" fontId="0" fillId="0" borderId="0" xfId="0" applyNumberFormat="1" applyBorder="1"/>
    <xf numFmtId="1" fontId="0" fillId="0" borderId="0" xfId="0" applyNumberFormat="1" applyBorder="1"/>
    <xf numFmtId="0" fontId="31" fillId="0" borderId="0" xfId="0" applyFont="1"/>
    <xf numFmtId="0" fontId="15" fillId="0" borderId="0" xfId="92" applyFont="1" applyBorder="1" applyAlignment="1">
      <alignment horizontal="left" vertical="center"/>
    </xf>
    <xf numFmtId="0" fontId="78" fillId="0" borderId="3" xfId="0" applyFont="1" applyBorder="1" applyAlignment="1">
      <alignment horizontal="left"/>
    </xf>
    <xf numFmtId="169" fontId="14" fillId="0" borderId="12" xfId="68" applyFont="1" applyBorder="1"/>
    <xf numFmtId="0" fontId="78" fillId="0" borderId="12" xfId="0" applyFont="1" applyBorder="1" applyAlignment="1">
      <alignment horizontal="left"/>
    </xf>
    <xf numFmtId="0" fontId="78" fillId="0" borderId="3" xfId="0" applyFont="1" applyBorder="1"/>
    <xf numFmtId="0" fontId="81" fillId="0" borderId="25" xfId="0" applyFont="1" applyBorder="1" applyAlignment="1">
      <alignment horizontal="left" vertical="center"/>
    </xf>
    <xf numFmtId="1" fontId="81" fillId="0" borderId="25" xfId="0" applyNumberFormat="1" applyFont="1" applyBorder="1" applyAlignment="1">
      <alignment horizontal="right" vertical="center"/>
    </xf>
    <xf numFmtId="0" fontId="15" fillId="0" borderId="25" xfId="0" applyFont="1" applyBorder="1" applyAlignment="1">
      <alignment horizontal="left" vertical="center"/>
    </xf>
    <xf numFmtId="0" fontId="32" fillId="0" borderId="0" xfId="0" applyFont="1"/>
    <xf numFmtId="0" fontId="81" fillId="42" borderId="25" xfId="0" applyFont="1" applyFill="1" applyBorder="1" applyAlignment="1">
      <alignment horizontal="left" vertical="center"/>
    </xf>
    <xf numFmtId="0" fontId="85" fillId="0" borderId="0" xfId="0" applyFont="1"/>
    <xf numFmtId="0" fontId="81" fillId="0" borderId="26" xfId="92" applyFont="1" applyFill="1" applyBorder="1" applyAlignment="1">
      <alignment horizontal="left" vertical="center"/>
    </xf>
    <xf numFmtId="0" fontId="81" fillId="42" borderId="26" xfId="92" applyFont="1" applyFill="1" applyBorder="1" applyAlignment="1">
      <alignment horizontal="left" vertical="center"/>
    </xf>
    <xf numFmtId="0" fontId="15" fillId="42" borderId="25" xfId="0" applyFont="1" applyFill="1" applyBorder="1" applyAlignment="1">
      <alignment horizontal="left" vertical="center"/>
    </xf>
    <xf numFmtId="0" fontId="3" fillId="0" borderId="11" xfId="0" applyFont="1" applyBorder="1" applyAlignment="1">
      <alignment horizontal="right"/>
    </xf>
    <xf numFmtId="182" fontId="28" fillId="0" borderId="0" xfId="67" applyNumberFormat="1" applyFont="1"/>
    <xf numFmtId="185" fontId="12" fillId="0" borderId="3" xfId="0" applyNumberFormat="1" applyFont="1" applyBorder="1" applyAlignment="1">
      <alignment horizontal="left" vertical="center"/>
    </xf>
    <xf numFmtId="0" fontId="26" fillId="0" borderId="3" xfId="0" applyFont="1" applyBorder="1"/>
    <xf numFmtId="185" fontId="86" fillId="0" borderId="3" xfId="0" applyNumberFormat="1" applyFont="1" applyBorder="1" applyAlignment="1">
      <alignment horizontal="left" vertical="center"/>
    </xf>
    <xf numFmtId="182" fontId="12" fillId="36" borderId="0" xfId="67" applyNumberFormat="1" applyFont="1" applyFill="1"/>
    <xf numFmtId="0" fontId="83" fillId="0" borderId="28" xfId="0" applyFont="1" applyBorder="1"/>
    <xf numFmtId="0" fontId="83" fillId="0" borderId="4" xfId="0" applyFont="1" applyBorder="1"/>
    <xf numFmtId="185" fontId="25" fillId="0" borderId="3" xfId="0" applyNumberFormat="1" applyFont="1" applyBorder="1" applyAlignment="1">
      <alignment horizontal="center" wrapText="1"/>
    </xf>
    <xf numFmtId="0" fontId="25" fillId="0" borderId="3" xfId="0" applyFont="1" applyBorder="1" applyAlignment="1">
      <alignment horizontal="center" vertical="center" wrapText="1"/>
    </xf>
    <xf numFmtId="182" fontId="1" fillId="0" borderId="3" xfId="67" applyNumberFormat="1" applyFont="1" applyBorder="1"/>
    <xf numFmtId="0" fontId="15" fillId="0" borderId="5" xfId="92" applyNumberFormat="1" applyFont="1" applyBorder="1" applyAlignment="1">
      <alignment horizontal="left" vertical="center"/>
    </xf>
    <xf numFmtId="0" fontId="15" fillId="0" borderId="3" xfId="92" applyNumberFormat="1" applyFont="1" applyBorder="1" applyAlignment="1">
      <alignment horizontal="left" vertical="center"/>
    </xf>
    <xf numFmtId="182" fontId="1" fillId="0" borderId="0" xfId="67" applyNumberFormat="1" applyFont="1"/>
    <xf numFmtId="0" fontId="25" fillId="0" borderId="3" xfId="0" applyFont="1" applyBorder="1" applyAlignment="1">
      <alignment wrapText="1"/>
    </xf>
    <xf numFmtId="0" fontId="81" fillId="0" borderId="26" xfId="92" applyFont="1" applyFill="1" applyBorder="1" applyAlignment="1">
      <alignment horizontal="left" vertical="center"/>
    </xf>
    <xf numFmtId="0" fontId="25" fillId="0" borderId="11" xfId="0" applyFont="1" applyBorder="1" applyAlignment="1">
      <alignment horizontal="right"/>
    </xf>
    <xf numFmtId="182" fontId="25" fillId="4" borderId="11" xfId="0" applyNumberFormat="1" applyFont="1" applyFill="1" applyBorder="1" applyAlignment="1">
      <alignment horizontal="right"/>
    </xf>
    <xf numFmtId="49" fontId="25" fillId="0" borderId="11" xfId="0" applyNumberFormat="1" applyFont="1" applyBorder="1" applyAlignment="1">
      <alignment horizontal="right"/>
    </xf>
    <xf numFmtId="0" fontId="87" fillId="42" borderId="0" xfId="0" applyFont="1" applyFill="1"/>
    <xf numFmtId="49" fontId="25" fillId="0" borderId="11" xfId="0" applyNumberFormat="1" applyFont="1" applyBorder="1" applyAlignment="1">
      <alignment horizontal="center"/>
    </xf>
    <xf numFmtId="14" fontId="25" fillId="0" borderId="11" xfId="0" applyNumberFormat="1" applyFont="1" applyBorder="1" applyAlignment="1">
      <alignment horizontal="center"/>
    </xf>
    <xf numFmtId="49" fontId="25" fillId="0" borderId="11" xfId="0" applyNumberFormat="1" applyFont="1" applyBorder="1" applyAlignment="1">
      <alignment horizontal="left"/>
    </xf>
    <xf numFmtId="0" fontId="25" fillId="0" borderId="11" xfId="0" applyFont="1" applyBorder="1" applyAlignment="1">
      <alignment horizontal="left"/>
    </xf>
    <xf numFmtId="0" fontId="0" fillId="0" borderId="0" xfId="0" pivotButton="1"/>
    <xf numFmtId="38" fontId="0" fillId="0" borderId="0" xfId="0" applyNumberFormat="1"/>
    <xf numFmtId="0" fontId="10" fillId="44" borderId="0" xfId="0" applyFont="1" applyFill="1"/>
    <xf numFmtId="38" fontId="10" fillId="44" borderId="0" xfId="0" applyNumberFormat="1" applyFont="1" applyFill="1"/>
    <xf numFmtId="0" fontId="2" fillId="0" borderId="0" xfId="0" applyNumberFormat="1" applyFont="1" applyAlignment="1">
      <alignment horizontal="left"/>
    </xf>
    <xf numFmtId="182" fontId="12" fillId="0" borderId="1" xfId="70" applyNumberFormat="1" applyFont="1" applyFill="1" applyBorder="1" applyAlignment="1">
      <alignment horizontal="right"/>
    </xf>
    <xf numFmtId="182" fontId="12" fillId="0" borderId="11" xfId="70" applyNumberFormat="1" applyFont="1" applyFill="1" applyBorder="1" applyAlignment="1">
      <alignment horizontal="right"/>
    </xf>
    <xf numFmtId="0" fontId="81" fillId="0" borderId="26" xfId="92" applyFont="1" applyFill="1" applyBorder="1" applyAlignment="1">
      <alignment horizontal="left" vertical="center"/>
    </xf>
    <xf numFmtId="0" fontId="81" fillId="0" borderId="26" xfId="92" applyFont="1" applyFill="1" applyBorder="1" applyAlignment="1">
      <alignment horizontal="left" vertical="center"/>
    </xf>
    <xf numFmtId="0" fontId="81" fillId="42" borderId="26" xfId="92" applyFont="1" applyFill="1" applyBorder="1" applyAlignment="1">
      <alignment horizontal="left" vertical="center"/>
    </xf>
    <xf numFmtId="0" fontId="81" fillId="42" borderId="27" xfId="92" applyFont="1" applyFill="1" applyBorder="1" applyAlignment="1">
      <alignment horizontal="left" vertical="center"/>
    </xf>
    <xf numFmtId="0" fontId="81" fillId="42" borderId="25" xfId="92" applyFont="1" applyFill="1" applyBorder="1" applyAlignment="1">
      <alignment horizontal="left" vertical="center"/>
    </xf>
    <xf numFmtId="0" fontId="81" fillId="0" borderId="26" xfId="92" applyFont="1" applyFill="1" applyBorder="1" applyAlignment="1">
      <alignment horizontal="left" vertical="center"/>
    </xf>
    <xf numFmtId="0" fontId="83" fillId="0" borderId="13" xfId="0" applyFont="1" applyBorder="1"/>
    <xf numFmtId="0" fontId="25" fillId="0" borderId="0" xfId="0" applyFont="1" applyBorder="1"/>
    <xf numFmtId="185" fontId="25" fillId="0" borderId="0" xfId="0" applyNumberFormat="1" applyFont="1" applyBorder="1"/>
    <xf numFmtId="185" fontId="0" fillId="0" borderId="0" xfId="0" applyNumberFormat="1" applyFont="1" applyBorder="1"/>
    <xf numFmtId="185" fontId="5" fillId="0" borderId="0" xfId="0" applyNumberFormat="1" applyFont="1" applyBorder="1"/>
    <xf numFmtId="0" fontId="81" fillId="0" borderId="26" xfId="92" applyFont="1" applyFill="1" applyBorder="1" applyAlignment="1">
      <alignment horizontal="left" vertical="center"/>
    </xf>
    <xf numFmtId="0" fontId="81" fillId="0" borderId="26" xfId="92" applyFont="1" applyFill="1" applyBorder="1" applyAlignment="1">
      <alignment horizontal="left" vertical="center"/>
    </xf>
    <xf numFmtId="0" fontId="81" fillId="0" borderId="26" xfId="92" applyFont="1" applyFill="1" applyBorder="1" applyAlignment="1">
      <alignment horizontal="left" vertical="center"/>
    </xf>
    <xf numFmtId="0" fontId="81" fillId="40" borderId="29" xfId="0" applyFont="1" applyFill="1" applyBorder="1" applyAlignment="1">
      <alignment horizontal="center" vertical="center" wrapText="1"/>
    </xf>
    <xf numFmtId="0" fontId="81" fillId="42" borderId="26" xfId="92" applyFont="1" applyFill="1" applyBorder="1" applyAlignment="1">
      <alignment horizontal="left" vertical="center"/>
    </xf>
    <xf numFmtId="0" fontId="81" fillId="42" borderId="27" xfId="92" applyFont="1" applyFill="1" applyBorder="1" applyAlignment="1">
      <alignment horizontal="left" vertical="center"/>
    </xf>
    <xf numFmtId="0" fontId="81" fillId="0" borderId="26" xfId="92" applyFont="1" applyFill="1" applyBorder="1" applyAlignment="1">
      <alignment horizontal="left" vertical="center"/>
    </xf>
    <xf numFmtId="0" fontId="81" fillId="0" borderId="27" xfId="92" applyFont="1" applyFill="1" applyBorder="1" applyAlignment="1">
      <alignment horizontal="left" vertical="center"/>
    </xf>
    <xf numFmtId="1" fontId="81" fillId="0" borderId="25" xfId="92" applyNumberFormat="1" applyFont="1" applyFill="1" applyBorder="1" applyAlignment="1">
      <alignment horizontal="right" vertical="center"/>
    </xf>
    <xf numFmtId="0" fontId="33" fillId="0" borderId="25" xfId="92" applyFont="1" applyFill="1" applyBorder="1" applyAlignment="1">
      <alignment horizontal="left" vertical="center"/>
    </xf>
    <xf numFmtId="0" fontId="81" fillId="0" borderId="25" xfId="92" applyFont="1" applyFill="1" applyBorder="1" applyAlignment="1">
      <alignment horizontal="left" vertical="center"/>
    </xf>
    <xf numFmtId="1" fontId="81" fillId="0" borderId="26" xfId="92" applyNumberFormat="1" applyFont="1" applyFill="1" applyBorder="1" applyAlignment="1">
      <alignment horizontal="right" vertical="center"/>
    </xf>
    <xf numFmtId="0" fontId="33" fillId="0" borderId="26" xfId="92" applyFont="1" applyFill="1" applyBorder="1" applyAlignment="1">
      <alignment horizontal="left" vertical="center"/>
    </xf>
    <xf numFmtId="0" fontId="15" fillId="0" borderId="3" xfId="92" applyFont="1" applyFill="1" applyBorder="1" applyAlignment="1">
      <alignment horizontal="left" vertical="center"/>
    </xf>
    <xf numFmtId="0" fontId="25" fillId="0" borderId="11" xfId="0" applyNumberFormat="1" applyFont="1" applyBorder="1" applyAlignment="1">
      <alignment horizontal="right"/>
    </xf>
    <xf numFmtId="0" fontId="81" fillId="0" borderId="27" xfId="0" applyFont="1" applyFill="1" applyBorder="1" applyAlignment="1">
      <alignment horizontal="left" vertical="center"/>
    </xf>
    <xf numFmtId="14" fontId="25" fillId="42" borderId="1" xfId="0" applyNumberFormat="1" applyFont="1" applyFill="1" applyBorder="1" applyAlignment="1">
      <alignment horizontal="center"/>
    </xf>
    <xf numFmtId="0" fontId="25" fillId="42" borderId="1" xfId="0" applyFont="1" applyFill="1" applyBorder="1" applyAlignment="1">
      <alignment horizontal="left"/>
    </xf>
    <xf numFmtId="49" fontId="25" fillId="42" borderId="1" xfId="0" applyNumberFormat="1" applyFont="1" applyFill="1" applyBorder="1" applyAlignment="1">
      <alignment horizontal="left"/>
    </xf>
    <xf numFmtId="49" fontId="25" fillId="42" borderId="1" xfId="0" applyNumberFormat="1" applyFont="1" applyFill="1" applyBorder="1" applyAlignment="1">
      <alignment horizontal="center"/>
    </xf>
    <xf numFmtId="0" fontId="2" fillId="42" borderId="1" xfId="0" applyFont="1" applyFill="1" applyBorder="1" applyAlignment="1">
      <alignment horizontal="left"/>
    </xf>
    <xf numFmtId="14" fontId="25" fillId="42" borderId="11" xfId="0" applyNumberFormat="1" applyFont="1" applyFill="1" applyBorder="1" applyAlignment="1">
      <alignment horizontal="center"/>
    </xf>
    <xf numFmtId="0" fontId="25" fillId="42" borderId="11" xfId="0" applyFont="1" applyFill="1" applyBorder="1" applyAlignment="1">
      <alignment horizontal="left"/>
    </xf>
    <xf numFmtId="49" fontId="25" fillId="42" borderId="11" xfId="0" applyNumberFormat="1" applyFont="1" applyFill="1" applyBorder="1" applyAlignment="1">
      <alignment horizontal="center"/>
    </xf>
    <xf numFmtId="49" fontId="25" fillId="42" borderId="11" xfId="0" applyNumberFormat="1" applyFont="1" applyFill="1" applyBorder="1" applyAlignment="1">
      <alignment horizontal="left"/>
    </xf>
    <xf numFmtId="0" fontId="81" fillId="0" borderId="26" xfId="92" applyFont="1" applyFill="1" applyBorder="1" applyAlignment="1">
      <alignment horizontal="left" vertical="center"/>
    </xf>
    <xf numFmtId="0" fontId="81" fillId="0" borderId="26" xfId="92" applyFont="1" applyFill="1" applyBorder="1" applyAlignment="1">
      <alignment horizontal="left" vertical="center"/>
    </xf>
    <xf numFmtId="49" fontId="2" fillId="42" borderId="1" xfId="0" applyNumberFormat="1" applyFont="1" applyFill="1" applyBorder="1" applyAlignment="1">
      <alignment horizontal="left"/>
    </xf>
    <xf numFmtId="0" fontId="25" fillId="42" borderId="11" xfId="0" applyFont="1" applyFill="1" applyBorder="1" applyAlignment="1">
      <alignment horizontal="right"/>
    </xf>
    <xf numFmtId="0" fontId="25" fillId="42" borderId="1" xfId="0" applyFont="1" applyFill="1" applyBorder="1" applyAlignment="1">
      <alignment horizontal="right"/>
    </xf>
    <xf numFmtId="182" fontId="25" fillId="42" borderId="1" xfId="0" applyNumberFormat="1" applyFont="1" applyFill="1" applyBorder="1" applyAlignment="1">
      <alignment horizontal="right"/>
    </xf>
    <xf numFmtId="49" fontId="25" fillId="42" borderId="1" xfId="0" applyNumberFormat="1" applyFont="1" applyFill="1" applyBorder="1" applyAlignment="1">
      <alignment horizontal="right"/>
    </xf>
    <xf numFmtId="0" fontId="3" fillId="42" borderId="1" xfId="0" applyFont="1" applyFill="1" applyBorder="1" applyAlignment="1">
      <alignment horizontal="right"/>
    </xf>
    <xf numFmtId="0" fontId="81" fillId="42" borderId="25" xfId="92" applyFont="1" applyFill="1" applyBorder="1" applyAlignment="1">
      <alignment horizontal="left" vertical="center"/>
    </xf>
    <xf numFmtId="0" fontId="81" fillId="0" borderId="25" xfId="92" applyFont="1" applyFill="1" applyBorder="1" applyAlignment="1">
      <alignment horizontal="left" vertical="center"/>
    </xf>
    <xf numFmtId="0" fontId="15" fillId="0" borderId="26" xfId="92" applyFont="1" applyFill="1" applyBorder="1" applyAlignment="1">
      <alignment horizontal="left" vertical="center"/>
    </xf>
    <xf numFmtId="0" fontId="34" fillId="0" borderId="0" xfId="0" applyFont="1" applyAlignment="1">
      <alignment horizontal="left"/>
    </xf>
    <xf numFmtId="0" fontId="35" fillId="36" borderId="10" xfId="0" applyFont="1" applyFill="1" applyBorder="1" applyAlignment="1" applyProtection="1">
      <alignment horizontal="center"/>
      <protection hidden="1"/>
    </xf>
    <xf numFmtId="0" fontId="34" fillId="0" borderId="1" xfId="0" applyFont="1" applyBorder="1" applyAlignment="1">
      <alignment horizontal="left"/>
    </xf>
    <xf numFmtId="0" fontId="81" fillId="0" borderId="26" xfId="92" applyFont="1" applyFill="1" applyBorder="1" applyAlignment="1">
      <alignment horizontal="left" vertical="center"/>
    </xf>
    <xf numFmtId="0" fontId="81" fillId="0" borderId="25" xfId="92" applyFont="1" applyFill="1" applyBorder="1" applyAlignment="1">
      <alignment horizontal="left" vertical="center"/>
    </xf>
    <xf numFmtId="0" fontId="81" fillId="0" borderId="26" xfId="92" applyFont="1" applyFill="1" applyBorder="1" applyAlignment="1">
      <alignment horizontal="left" vertical="center"/>
    </xf>
    <xf numFmtId="0" fontId="81" fillId="0" borderId="26" xfId="92" applyFont="1" applyFill="1" applyBorder="1" applyAlignment="1">
      <alignment horizontal="left" vertical="center"/>
    </xf>
    <xf numFmtId="0" fontId="88" fillId="42" borderId="25" xfId="92" applyFont="1" applyFill="1" applyBorder="1" applyAlignment="1">
      <alignment horizontal="left" vertical="center"/>
    </xf>
    <xf numFmtId="0" fontId="81" fillId="0" borderId="26" xfId="92" applyFont="1" applyFill="1" applyBorder="1" applyAlignment="1">
      <alignment horizontal="left" vertical="center"/>
    </xf>
    <xf numFmtId="0" fontId="15" fillId="0" borderId="25" xfId="92" applyFont="1" applyFill="1" applyBorder="1" applyAlignment="1">
      <alignment horizontal="left" vertical="center"/>
    </xf>
    <xf numFmtId="14" fontId="36" fillId="42" borderId="11" xfId="0" applyNumberFormat="1" applyFont="1" applyFill="1" applyBorder="1" applyAlignment="1">
      <alignment horizontal="center"/>
    </xf>
    <xf numFmtId="0" fontId="36" fillId="42" borderId="11" xfId="0" applyFont="1" applyFill="1" applyBorder="1" applyAlignment="1">
      <alignment horizontal="left"/>
    </xf>
    <xf numFmtId="49" fontId="36" fillId="42" borderId="11" xfId="0" applyNumberFormat="1" applyFont="1" applyFill="1" applyBorder="1" applyAlignment="1">
      <alignment horizontal="center"/>
    </xf>
    <xf numFmtId="49" fontId="36" fillId="42" borderId="11" xfId="0" applyNumberFormat="1" applyFont="1" applyFill="1" applyBorder="1" applyAlignment="1">
      <alignment horizontal="left"/>
    </xf>
    <xf numFmtId="0" fontId="88" fillId="42" borderId="26" xfId="92" applyFont="1" applyFill="1" applyBorder="1" applyAlignment="1">
      <alignment horizontal="left" vertical="center"/>
    </xf>
    <xf numFmtId="0" fontId="36" fillId="42" borderId="1" xfId="0" applyFont="1" applyFill="1" applyBorder="1" applyAlignment="1">
      <alignment horizontal="left"/>
    </xf>
    <xf numFmtId="49" fontId="36" fillId="42" borderId="1" xfId="0" applyNumberFormat="1" applyFont="1" applyFill="1" applyBorder="1" applyAlignment="1">
      <alignment horizontal="left"/>
    </xf>
    <xf numFmtId="0" fontId="36" fillId="42" borderId="1" xfId="0" applyFont="1" applyFill="1" applyBorder="1" applyAlignment="1">
      <alignment horizontal="right"/>
    </xf>
    <xf numFmtId="182" fontId="37" fillId="0" borderId="1" xfId="70" applyNumberFormat="1" applyFont="1" applyFill="1" applyBorder="1" applyAlignment="1">
      <alignment horizontal="right"/>
    </xf>
    <xf numFmtId="182" fontId="36" fillId="42" borderId="1" xfId="0" applyNumberFormat="1" applyFont="1" applyFill="1" applyBorder="1" applyAlignment="1">
      <alignment horizontal="right"/>
    </xf>
    <xf numFmtId="49" fontId="36" fillId="42" borderId="1" xfId="0" applyNumberFormat="1" applyFont="1" applyFill="1" applyBorder="1" applyAlignment="1">
      <alignment horizontal="right"/>
    </xf>
    <xf numFmtId="0" fontId="38" fillId="42" borderId="1" xfId="0" applyFont="1" applyFill="1" applyBorder="1" applyAlignment="1">
      <alignment horizontal="right"/>
    </xf>
    <xf numFmtId="0" fontId="36" fillId="42" borderId="11" xfId="0" applyFont="1" applyFill="1" applyBorder="1" applyAlignment="1">
      <alignment horizontal="right"/>
    </xf>
    <xf numFmtId="49" fontId="36" fillId="42" borderId="1" xfId="0" applyNumberFormat="1" applyFont="1" applyFill="1" applyBorder="1" applyAlignment="1">
      <alignment horizontal="center"/>
    </xf>
    <xf numFmtId="0" fontId="88" fillId="42" borderId="25" xfId="92" applyFont="1" applyFill="1" applyBorder="1" applyAlignment="1">
      <alignment horizontal="left" vertical="center"/>
    </xf>
    <xf numFmtId="182" fontId="37" fillId="0" borderId="11" xfId="70" applyNumberFormat="1" applyFont="1" applyFill="1" applyBorder="1" applyAlignment="1">
      <alignment horizontal="right"/>
    </xf>
    <xf numFmtId="182" fontId="36" fillId="42" borderId="11" xfId="0" applyNumberFormat="1" applyFont="1" applyFill="1" applyBorder="1" applyAlignment="1">
      <alignment horizontal="right"/>
    </xf>
    <xf numFmtId="49" fontId="36" fillId="42" borderId="11" xfId="0" applyNumberFormat="1" applyFont="1" applyFill="1" applyBorder="1" applyAlignment="1">
      <alignment horizontal="right"/>
    </xf>
    <xf numFmtId="0" fontId="38" fillId="42" borderId="11" xfId="0" applyFont="1" applyFill="1" applyBorder="1" applyAlignment="1">
      <alignment horizontal="right"/>
    </xf>
    <xf numFmtId="0" fontId="36" fillId="0" borderId="1" xfId="0" applyNumberFormat="1" applyFont="1" applyBorder="1" applyAlignment="1">
      <alignment horizontal="right"/>
    </xf>
    <xf numFmtId="0" fontId="36" fillId="0" borderId="11" xfId="0" applyNumberFormat="1" applyFont="1" applyBorder="1" applyAlignment="1">
      <alignment horizontal="right"/>
    </xf>
    <xf numFmtId="0" fontId="89" fillId="0" borderId="0" xfId="0" applyFont="1" applyBorder="1"/>
    <xf numFmtId="49" fontId="36" fillId="0" borderId="1" xfId="0" applyNumberFormat="1" applyFont="1" applyBorder="1" applyAlignment="1">
      <alignment horizontal="left"/>
    </xf>
    <xf numFmtId="0" fontId="36" fillId="0" borderId="1" xfId="0" applyFont="1" applyBorder="1" applyAlignment="1">
      <alignment horizontal="right"/>
    </xf>
    <xf numFmtId="182" fontId="36" fillId="4" borderId="1" xfId="0" applyNumberFormat="1" applyFont="1" applyFill="1" applyBorder="1" applyAlignment="1">
      <alignment horizontal="right"/>
    </xf>
    <xf numFmtId="49" fontId="36" fillId="0" borderId="1" xfId="0" applyNumberFormat="1" applyFont="1" applyBorder="1" applyAlignment="1">
      <alignment horizontal="right"/>
    </xf>
    <xf numFmtId="0" fontId="38" fillId="0" borderId="1" xfId="0" applyFont="1" applyBorder="1" applyAlignment="1">
      <alignment horizontal="right"/>
    </xf>
    <xf numFmtId="0" fontId="88" fillId="42" borderId="26" xfId="92" applyFont="1" applyFill="1" applyBorder="1" applyAlignment="1">
      <alignment horizontal="left" vertical="center"/>
    </xf>
    <xf numFmtId="182" fontId="25" fillId="42" borderId="11" xfId="0" applyNumberFormat="1" applyFont="1" applyFill="1" applyBorder="1" applyAlignment="1">
      <alignment horizontal="right"/>
    </xf>
    <xf numFmtId="49" fontId="25" fillId="42" borderId="11" xfId="0" applyNumberFormat="1" applyFont="1" applyFill="1" applyBorder="1" applyAlignment="1">
      <alignment horizontal="right"/>
    </xf>
    <xf numFmtId="0" fontId="3" fillId="42" borderId="11" xfId="0" applyFont="1" applyFill="1" applyBorder="1" applyAlignment="1">
      <alignment horizontal="right"/>
    </xf>
    <xf numFmtId="49" fontId="25" fillId="0" borderId="1" xfId="0" applyNumberFormat="1" applyFont="1" applyBorder="1" applyAlignment="1">
      <alignment horizontal="left"/>
    </xf>
    <xf numFmtId="0" fontId="25" fillId="0" borderId="1" xfId="0" applyFont="1" applyBorder="1" applyAlignment="1">
      <alignment horizontal="right"/>
    </xf>
    <xf numFmtId="182" fontId="25" fillId="4" borderId="1" xfId="0" applyNumberFormat="1" applyFont="1" applyFill="1" applyBorder="1" applyAlignment="1">
      <alignment horizontal="right"/>
    </xf>
    <xf numFmtId="49" fontId="25" fillId="0" borderId="1" xfId="0" applyNumberFormat="1" applyFont="1" applyBorder="1" applyAlignment="1">
      <alignment horizontal="right"/>
    </xf>
    <xf numFmtId="0" fontId="25" fillId="0" borderId="1" xfId="0" applyNumberFormat="1" applyFont="1" applyBorder="1" applyAlignment="1">
      <alignment horizontal="right"/>
    </xf>
    <xf numFmtId="14" fontId="25" fillId="45" borderId="1" xfId="0" applyNumberFormat="1" applyFont="1" applyFill="1" applyBorder="1" applyAlignment="1">
      <alignment horizontal="center"/>
    </xf>
    <xf numFmtId="0" fontId="25" fillId="45" borderId="1" xfId="0" applyFont="1" applyFill="1" applyBorder="1" applyAlignment="1">
      <alignment horizontal="left"/>
    </xf>
    <xf numFmtId="49" fontId="25" fillId="45" borderId="1" xfId="0" applyNumberFormat="1" applyFont="1" applyFill="1" applyBorder="1" applyAlignment="1">
      <alignment horizontal="center"/>
    </xf>
    <xf numFmtId="14" fontId="25" fillId="45" borderId="11" xfId="0" applyNumberFormat="1" applyFont="1" applyFill="1" applyBorder="1" applyAlignment="1">
      <alignment horizontal="center"/>
    </xf>
    <xf numFmtId="0" fontId="25" fillId="45" borderId="11" xfId="0" applyFont="1" applyFill="1" applyBorder="1" applyAlignment="1">
      <alignment horizontal="left"/>
    </xf>
    <xf numFmtId="14" fontId="36" fillId="45" borderId="11" xfId="0" applyNumberFormat="1" applyFont="1" applyFill="1" applyBorder="1" applyAlignment="1">
      <alignment horizontal="center"/>
    </xf>
    <xf numFmtId="0" fontId="36" fillId="45" borderId="11" xfId="0" applyFont="1" applyFill="1" applyBorder="1" applyAlignment="1">
      <alignment horizontal="left"/>
    </xf>
    <xf numFmtId="14" fontId="36" fillId="45" borderId="1" xfId="0" applyNumberFormat="1" applyFont="1" applyFill="1" applyBorder="1" applyAlignment="1">
      <alignment horizontal="center"/>
    </xf>
    <xf numFmtId="0" fontId="36" fillId="45" borderId="1" xfId="0" applyFont="1" applyFill="1" applyBorder="1" applyAlignment="1">
      <alignment horizontal="left"/>
    </xf>
    <xf numFmtId="14" fontId="2" fillId="45" borderId="1" xfId="0" applyNumberFormat="1" applyFont="1" applyFill="1" applyBorder="1" applyAlignment="1">
      <alignment horizontal="center"/>
    </xf>
    <xf numFmtId="0" fontId="2" fillId="45" borderId="1" xfId="0" applyFont="1" applyFill="1" applyBorder="1" applyAlignment="1">
      <alignment horizontal="left"/>
    </xf>
    <xf numFmtId="49" fontId="2" fillId="45" borderId="1" xfId="0" applyNumberFormat="1" applyFont="1" applyFill="1" applyBorder="1" applyAlignment="1">
      <alignment horizontal="center"/>
    </xf>
    <xf numFmtId="0" fontId="45" fillId="42" borderId="1" xfId="0" applyFont="1" applyFill="1" applyBorder="1" applyAlignment="1">
      <alignment horizontal="left"/>
    </xf>
    <xf numFmtId="0" fontId="45" fillId="42" borderId="1" xfId="0" applyFont="1" applyFill="1" applyBorder="1" applyAlignment="1">
      <alignment horizontal="right"/>
    </xf>
    <xf numFmtId="182" fontId="46" fillId="0" borderId="1" xfId="70" applyNumberFormat="1" applyFont="1" applyFill="1" applyBorder="1" applyAlignment="1">
      <alignment horizontal="right"/>
    </xf>
    <xf numFmtId="182" fontId="45" fillId="42" borderId="1" xfId="0" applyNumberFormat="1" applyFont="1" applyFill="1" applyBorder="1" applyAlignment="1">
      <alignment horizontal="right"/>
    </xf>
    <xf numFmtId="49" fontId="45" fillId="42" borderId="1" xfId="0" applyNumberFormat="1" applyFont="1" applyFill="1" applyBorder="1" applyAlignment="1">
      <alignment horizontal="right"/>
    </xf>
    <xf numFmtId="0" fontId="47" fillId="42" borderId="1" xfId="0" applyFont="1" applyFill="1" applyBorder="1" applyAlignment="1">
      <alignment horizontal="right"/>
    </xf>
    <xf numFmtId="0" fontId="45" fillId="42" borderId="11" xfId="0" applyFont="1" applyFill="1" applyBorder="1" applyAlignment="1">
      <alignment horizontal="right"/>
    </xf>
    <xf numFmtId="182" fontId="46" fillId="0" borderId="11" xfId="70" applyNumberFormat="1" applyFont="1" applyFill="1" applyBorder="1" applyAlignment="1">
      <alignment horizontal="right"/>
    </xf>
    <xf numFmtId="182" fontId="45" fillId="42" borderId="11" xfId="0" applyNumberFormat="1" applyFont="1" applyFill="1" applyBorder="1" applyAlignment="1">
      <alignment horizontal="right"/>
    </xf>
    <xf numFmtId="49" fontId="45" fillId="42" borderId="11" xfId="0" applyNumberFormat="1" applyFont="1" applyFill="1" applyBorder="1" applyAlignment="1">
      <alignment horizontal="right"/>
    </xf>
    <xf numFmtId="0" fontId="47" fillId="42" borderId="11" xfId="0" applyFont="1" applyFill="1" applyBorder="1" applyAlignment="1">
      <alignment horizontal="right"/>
    </xf>
    <xf numFmtId="49" fontId="45" fillId="0" borderId="1" xfId="0" applyNumberFormat="1" applyFont="1" applyBorder="1" applyAlignment="1">
      <alignment horizontal="left"/>
    </xf>
    <xf numFmtId="0" fontId="45" fillId="0" borderId="1" xfId="0" applyFont="1" applyBorder="1" applyAlignment="1">
      <alignment horizontal="right"/>
    </xf>
    <xf numFmtId="182" fontId="45" fillId="4" borderId="1" xfId="0" applyNumberFormat="1" applyFont="1" applyFill="1" applyBorder="1" applyAlignment="1">
      <alignment horizontal="right"/>
    </xf>
    <xf numFmtId="49" fontId="45" fillId="0" borderId="1" xfId="0" applyNumberFormat="1" applyFont="1" applyBorder="1" applyAlignment="1">
      <alignment horizontal="right"/>
    </xf>
    <xf numFmtId="0" fontId="47" fillId="0" borderId="1" xfId="0" applyFont="1" applyBorder="1" applyAlignment="1">
      <alignment horizontal="right"/>
    </xf>
    <xf numFmtId="49" fontId="45" fillId="0" borderId="11" xfId="0" applyNumberFormat="1" applyFont="1" applyBorder="1" applyAlignment="1">
      <alignment horizontal="left"/>
    </xf>
    <xf numFmtId="0" fontId="45" fillId="0" borderId="11" xfId="0" applyFont="1" applyBorder="1" applyAlignment="1">
      <alignment horizontal="right"/>
    </xf>
    <xf numFmtId="182" fontId="45" fillId="4" borderId="11" xfId="0" applyNumberFormat="1" applyFont="1" applyFill="1" applyBorder="1" applyAlignment="1">
      <alignment horizontal="right"/>
    </xf>
    <xf numFmtId="49" fontId="45" fillId="0" borderId="11" xfId="0" applyNumberFormat="1" applyFont="1" applyBorder="1" applyAlignment="1">
      <alignment horizontal="right"/>
    </xf>
    <xf numFmtId="0" fontId="47" fillId="0" borderId="11" xfId="0" applyFont="1" applyBorder="1" applyAlignment="1">
      <alignment horizontal="right"/>
    </xf>
    <xf numFmtId="0" fontId="45" fillId="0" borderId="1" xfId="0" applyNumberFormat="1" applyFont="1" applyBorder="1" applyAlignment="1">
      <alignment horizontal="right"/>
    </xf>
    <xf numFmtId="0" fontId="45" fillId="0" borderId="11" xfId="0" applyNumberFormat="1" applyFont="1" applyBorder="1" applyAlignment="1">
      <alignment horizontal="right"/>
    </xf>
    <xf numFmtId="0" fontId="25" fillId="0" borderId="1" xfId="0" applyFont="1" applyBorder="1" applyAlignment="1">
      <alignment horizontal="left"/>
    </xf>
    <xf numFmtId="14" fontId="90" fillId="42" borderId="11" xfId="0" applyNumberFormat="1" applyFont="1" applyFill="1" applyBorder="1" applyAlignment="1">
      <alignment horizontal="center"/>
    </xf>
    <xf numFmtId="0" fontId="81" fillId="0" borderId="27" xfId="92" applyFont="1" applyBorder="1" applyAlignment="1">
      <alignment horizontal="left" vertical="center"/>
    </xf>
    <xf numFmtId="49" fontId="47" fillId="0" borderId="0" xfId="0" applyNumberFormat="1" applyFont="1" applyBorder="1" applyAlignment="1">
      <alignment horizontal="center" vertical="center"/>
    </xf>
    <xf numFmtId="49" fontId="45" fillId="0" borderId="1" xfId="0" applyNumberFormat="1" applyFont="1" applyBorder="1" applyAlignment="1">
      <alignment horizontal="center" vertical="center"/>
    </xf>
    <xf numFmtId="49" fontId="45" fillId="0" borderId="11" xfId="0" applyNumberFormat="1" applyFont="1" applyBorder="1" applyAlignment="1">
      <alignment horizontal="center" vertical="center"/>
    </xf>
    <xf numFmtId="49" fontId="45" fillId="0" borderId="11" xfId="0" applyNumberFormat="1" applyFont="1" applyBorder="1" applyAlignment="1">
      <alignment horizontal="left" vertical="center"/>
    </xf>
    <xf numFmtId="0" fontId="45" fillId="0" borderId="1" xfId="0" applyFont="1" applyBorder="1" applyAlignment="1">
      <alignment horizontal="right" vertical="center"/>
    </xf>
    <xf numFmtId="184" fontId="45" fillId="4" borderId="11" xfId="0" applyNumberFormat="1" applyFont="1" applyFill="1" applyBorder="1" applyAlignment="1">
      <alignment horizontal="right" vertical="center"/>
    </xf>
    <xf numFmtId="0" fontId="45" fillId="4" borderId="1" xfId="0" applyFont="1" applyFill="1" applyBorder="1" applyAlignment="1">
      <alignment horizontal="right" vertical="center"/>
    </xf>
    <xf numFmtId="49" fontId="45" fillId="0" borderId="1" xfId="0" applyNumberFormat="1" applyFont="1" applyBorder="1" applyAlignment="1">
      <alignment horizontal="right" vertical="center"/>
    </xf>
    <xf numFmtId="0" fontId="45" fillId="0" borderId="11" xfId="0" applyNumberFormat="1" applyFont="1" applyBorder="1" applyAlignment="1">
      <alignment horizontal="right" vertical="center"/>
    </xf>
    <xf numFmtId="0" fontId="45" fillId="4" borderId="11" xfId="0" applyFont="1" applyFill="1" applyBorder="1" applyAlignment="1">
      <alignment horizontal="right" vertical="center"/>
    </xf>
    <xf numFmtId="49" fontId="47" fillId="0" borderId="11" xfId="0" applyNumberFormat="1" applyFont="1" applyBorder="1" applyAlignment="1">
      <alignment horizontal="right"/>
    </xf>
    <xf numFmtId="49" fontId="47" fillId="0" borderId="1" xfId="0" applyNumberFormat="1" applyFont="1" applyBorder="1" applyAlignment="1">
      <alignment horizontal="right"/>
    </xf>
    <xf numFmtId="0" fontId="89" fillId="0" borderId="0" xfId="0" applyFont="1"/>
    <xf numFmtId="49" fontId="25" fillId="45" borderId="11" xfId="0" applyNumberFormat="1" applyFont="1" applyFill="1" applyBorder="1" applyAlignment="1">
      <alignment horizontal="center"/>
    </xf>
    <xf numFmtId="14" fontId="25" fillId="36" borderId="11" xfId="0" applyNumberFormat="1" applyFont="1" applyFill="1" applyBorder="1" applyAlignment="1">
      <alignment horizontal="center"/>
    </xf>
    <xf numFmtId="49" fontId="25" fillId="0" borderId="11" xfId="92" applyNumberFormat="1" applyFont="1" applyBorder="1" applyAlignment="1">
      <alignment horizontal="left"/>
    </xf>
    <xf numFmtId="49" fontId="25" fillId="0" borderId="1" xfId="0" applyNumberFormat="1" applyFont="1" applyBorder="1" applyAlignment="1">
      <alignment horizontal="center"/>
    </xf>
    <xf numFmtId="49" fontId="25" fillId="0" borderId="30" xfId="92" applyNumberFormat="1" applyFont="1" applyBorder="1" applyAlignment="1">
      <alignment horizontal="left"/>
    </xf>
    <xf numFmtId="49" fontId="47" fillId="0" borderId="0" xfId="0" applyNumberFormat="1" applyFont="1" applyAlignment="1">
      <alignment horizontal="center" vertical="center"/>
    </xf>
    <xf numFmtId="0" fontId="25" fillId="0" borderId="11" xfId="0" applyNumberFormat="1" applyFont="1" applyBorder="1" applyAlignment="1">
      <alignment horizontal="left" vertical="center"/>
    </xf>
    <xf numFmtId="0" fontId="25" fillId="0" borderId="14" xfId="0" applyFont="1" applyBorder="1" applyAlignment="1">
      <alignment horizontal="left" vertical="center"/>
    </xf>
    <xf numFmtId="49" fontId="45" fillId="0" borderId="1" xfId="0" applyNumberFormat="1" applyFont="1" applyBorder="1" applyAlignment="1">
      <alignment horizontal="left" vertical="center"/>
    </xf>
    <xf numFmtId="184" fontId="45" fillId="4" borderId="1" xfId="0" applyNumberFormat="1" applyFont="1" applyFill="1" applyBorder="1" applyAlignment="1">
      <alignment horizontal="right" vertical="center"/>
    </xf>
    <xf numFmtId="0" fontId="45" fillId="0" borderId="1" xfId="0" applyNumberFormat="1" applyFont="1" applyBorder="1" applyAlignment="1">
      <alignment horizontal="right" vertical="center"/>
    </xf>
    <xf numFmtId="0" fontId="45" fillId="0" borderId="11" xfId="0" applyFont="1" applyBorder="1" applyAlignment="1">
      <alignment horizontal="right" vertical="center"/>
    </xf>
    <xf numFmtId="49" fontId="45" fillId="0" borderId="11" xfId="0" applyNumberFormat="1" applyFont="1" applyBorder="1" applyAlignment="1">
      <alignment horizontal="right" vertical="center"/>
    </xf>
    <xf numFmtId="14" fontId="83" fillId="0" borderId="28" xfId="0" applyNumberFormat="1" applyFont="1" applyBorder="1"/>
    <xf numFmtId="0" fontId="25" fillId="42" borderId="11" xfId="0" applyFont="1" applyFill="1" applyBorder="1" applyAlignment="1"/>
    <xf numFmtId="14" fontId="25" fillId="0" borderId="11" xfId="0" applyNumberFormat="1" applyFont="1" applyFill="1" applyBorder="1" applyAlignment="1">
      <alignment horizontal="center"/>
    </xf>
    <xf numFmtId="0" fontId="25" fillId="0" borderId="11" xfId="0" applyFont="1" applyFill="1" applyBorder="1" applyAlignment="1">
      <alignment horizontal="left"/>
    </xf>
    <xf numFmtId="49" fontId="25" fillId="0" borderId="11" xfId="0" applyNumberFormat="1" applyFont="1" applyFill="1" applyBorder="1" applyAlignment="1">
      <alignment horizontal="center"/>
    </xf>
    <xf numFmtId="49" fontId="25" fillId="0" borderId="11" xfId="0" applyNumberFormat="1" applyFont="1" applyFill="1" applyBorder="1" applyAlignment="1">
      <alignment horizontal="left"/>
    </xf>
    <xf numFmtId="0" fontId="88" fillId="0" borderId="26" xfId="92" applyFont="1" applyFill="1" applyBorder="1" applyAlignment="1">
      <alignment horizontal="left" vertical="center"/>
    </xf>
    <xf numFmtId="0" fontId="2" fillId="0" borderId="1" xfId="0" applyFont="1" applyFill="1" applyBorder="1" applyAlignment="1">
      <alignment horizontal="left"/>
    </xf>
    <xf numFmtId="49" fontId="36" fillId="0" borderId="1" xfId="0" applyNumberFormat="1" applyFont="1" applyFill="1" applyBorder="1" applyAlignment="1">
      <alignment horizontal="left"/>
    </xf>
    <xf numFmtId="49" fontId="2" fillId="0" borderId="1" xfId="0" applyNumberFormat="1" applyFont="1" applyFill="1" applyBorder="1" applyAlignment="1">
      <alignment horizontal="left"/>
    </xf>
    <xf numFmtId="0" fontId="25" fillId="0" borderId="11" xfId="0" applyFont="1" applyFill="1" applyBorder="1" applyAlignment="1">
      <alignment horizontal="right"/>
    </xf>
    <xf numFmtId="182" fontId="25" fillId="0" borderId="11" xfId="0" applyNumberFormat="1" applyFont="1" applyFill="1" applyBorder="1" applyAlignment="1">
      <alignment horizontal="right"/>
    </xf>
    <xf numFmtId="49" fontId="25" fillId="0" borderId="11" xfId="0" applyNumberFormat="1" applyFont="1" applyFill="1" applyBorder="1" applyAlignment="1">
      <alignment horizontal="right"/>
    </xf>
    <xf numFmtId="0" fontId="3" fillId="0" borderId="11" xfId="0" applyFont="1" applyFill="1" applyBorder="1" applyAlignment="1">
      <alignment horizontal="right"/>
    </xf>
    <xf numFmtId="0" fontId="3" fillId="0" borderId="1" xfId="0" applyFont="1" applyFill="1" applyBorder="1" applyAlignment="1">
      <alignment horizontal="right"/>
    </xf>
    <xf numFmtId="0" fontId="0" fillId="0" borderId="0" xfId="0" applyFill="1" applyAlignment="1">
      <alignment horizontal="right"/>
    </xf>
    <xf numFmtId="0" fontId="25" fillId="42" borderId="11" xfId="0" applyNumberFormat="1" applyFont="1" applyFill="1" applyBorder="1" applyAlignment="1">
      <alignment horizontal="left"/>
    </xf>
    <xf numFmtId="14" fontId="48" fillId="42" borderId="11" xfId="0" applyNumberFormat="1" applyFont="1" applyFill="1" applyBorder="1" applyAlignment="1">
      <alignment horizontal="center"/>
    </xf>
    <xf numFmtId="0" fontId="48" fillId="42" borderId="11" xfId="0" applyFont="1" applyFill="1" applyBorder="1" applyAlignment="1">
      <alignment horizontal="left"/>
    </xf>
    <xf numFmtId="49" fontId="48" fillId="42" borderId="11" xfId="0" applyNumberFormat="1" applyFont="1" applyFill="1" applyBorder="1" applyAlignment="1">
      <alignment horizontal="center"/>
    </xf>
    <xf numFmtId="49" fontId="48" fillId="42" borderId="11" xfId="0" applyNumberFormat="1" applyFont="1" applyFill="1" applyBorder="1" applyAlignment="1">
      <alignment horizontal="left"/>
    </xf>
    <xf numFmtId="0" fontId="48" fillId="42" borderId="11" xfId="0" applyFont="1" applyFill="1" applyBorder="1" applyAlignment="1">
      <alignment horizontal="right"/>
    </xf>
    <xf numFmtId="182" fontId="49" fillId="0" borderId="11" xfId="70" applyNumberFormat="1" applyFont="1" applyFill="1" applyBorder="1" applyAlignment="1">
      <alignment horizontal="right"/>
    </xf>
    <xf numFmtId="182" fontId="48" fillId="42" borderId="11" xfId="0" applyNumberFormat="1" applyFont="1" applyFill="1" applyBorder="1" applyAlignment="1">
      <alignment horizontal="right"/>
    </xf>
    <xf numFmtId="49" fontId="48" fillId="42" borderId="11" xfId="0" applyNumberFormat="1" applyFont="1" applyFill="1" applyBorder="1" applyAlignment="1">
      <alignment horizontal="right"/>
    </xf>
    <xf numFmtId="0" fontId="50" fillId="42" borderId="11" xfId="0" applyFont="1" applyFill="1" applyBorder="1" applyAlignment="1">
      <alignment horizontal="right"/>
    </xf>
    <xf numFmtId="14" fontId="48" fillId="42" borderId="1" xfId="0" applyNumberFormat="1" applyFont="1" applyFill="1" applyBorder="1" applyAlignment="1">
      <alignment horizontal="center"/>
    </xf>
    <xf numFmtId="0" fontId="48" fillId="42" borderId="1" xfId="0" applyFont="1" applyFill="1" applyBorder="1" applyAlignment="1">
      <alignment horizontal="left"/>
    </xf>
    <xf numFmtId="49" fontId="48" fillId="42" borderId="1" xfId="0" applyNumberFormat="1" applyFont="1" applyFill="1" applyBorder="1" applyAlignment="1">
      <alignment horizontal="center"/>
    </xf>
    <xf numFmtId="49" fontId="48" fillId="42" borderId="1" xfId="0" applyNumberFormat="1" applyFont="1" applyFill="1" applyBorder="1" applyAlignment="1">
      <alignment horizontal="left"/>
    </xf>
    <xf numFmtId="0" fontId="91" fillId="42" borderId="25" xfId="92" applyFont="1" applyFill="1" applyBorder="1" applyAlignment="1">
      <alignment horizontal="left" vertical="center"/>
    </xf>
    <xf numFmtId="0" fontId="48" fillId="42" borderId="1" xfId="92" applyFont="1" applyFill="1" applyBorder="1" applyAlignment="1">
      <alignment horizontal="left"/>
    </xf>
    <xf numFmtId="0" fontId="48" fillId="42" borderId="1" xfId="0" applyFont="1" applyFill="1" applyBorder="1" applyAlignment="1">
      <alignment horizontal="right"/>
    </xf>
    <xf numFmtId="182" fontId="49" fillId="0" borderId="1" xfId="70" applyNumberFormat="1" applyFont="1" applyFill="1" applyBorder="1" applyAlignment="1">
      <alignment horizontal="right"/>
    </xf>
    <xf numFmtId="182" fontId="48" fillId="42" borderId="1" xfId="0" applyNumberFormat="1" applyFont="1" applyFill="1" applyBorder="1" applyAlignment="1">
      <alignment horizontal="right"/>
    </xf>
    <xf numFmtId="49" fontId="48" fillId="42" borderId="1" xfId="0" applyNumberFormat="1" applyFont="1" applyFill="1" applyBorder="1" applyAlignment="1">
      <alignment horizontal="right"/>
    </xf>
    <xf numFmtId="0" fontId="50" fillId="42" borderId="1" xfId="0" applyFont="1" applyFill="1" applyBorder="1" applyAlignment="1">
      <alignment horizontal="right"/>
    </xf>
    <xf numFmtId="0" fontId="91" fillId="42" borderId="26" xfId="92" applyFont="1" applyFill="1" applyBorder="1" applyAlignment="1">
      <alignment horizontal="left" vertical="center"/>
    </xf>
    <xf numFmtId="0" fontId="25" fillId="0" borderId="31" xfId="0" applyFont="1" applyBorder="1" applyAlignment="1">
      <alignment horizontal="left"/>
    </xf>
    <xf numFmtId="0" fontId="25" fillId="0" borderId="14" xfId="0" applyFont="1" applyBorder="1" applyAlignment="1">
      <alignment horizontal="left"/>
    </xf>
    <xf numFmtId="49" fontId="48" fillId="0" borderId="1" xfId="0" applyNumberFormat="1" applyFont="1" applyBorder="1" applyAlignment="1">
      <alignment horizontal="left"/>
    </xf>
    <xf numFmtId="0" fontId="48" fillId="0" borderId="1" xfId="0" applyFont="1" applyBorder="1" applyAlignment="1">
      <alignment horizontal="right"/>
    </xf>
    <xf numFmtId="182" fontId="48" fillId="4" borderId="1" xfId="0" applyNumberFormat="1" applyFont="1" applyFill="1" applyBorder="1" applyAlignment="1">
      <alignment horizontal="right"/>
    </xf>
    <xf numFmtId="49" fontId="48" fillId="0" borderId="1" xfId="0" applyNumberFormat="1" applyFont="1" applyBorder="1" applyAlignment="1">
      <alignment horizontal="right"/>
    </xf>
    <xf numFmtId="0" fontId="50" fillId="0" borderId="1" xfId="0" applyFont="1" applyBorder="1" applyAlignment="1">
      <alignment horizontal="right"/>
    </xf>
    <xf numFmtId="49" fontId="48" fillId="0" borderId="11" xfId="0" applyNumberFormat="1" applyFont="1" applyBorder="1" applyAlignment="1">
      <alignment horizontal="left"/>
    </xf>
    <xf numFmtId="0" fontId="48" fillId="0" borderId="11" xfId="0" applyFont="1" applyBorder="1" applyAlignment="1">
      <alignment horizontal="right"/>
    </xf>
    <xf numFmtId="182" fontId="48" fillId="4" borderId="11" xfId="0" applyNumberFormat="1" applyFont="1" applyFill="1" applyBorder="1" applyAlignment="1">
      <alignment horizontal="right"/>
    </xf>
    <xf numFmtId="49" fontId="48" fillId="0" borderId="11" xfId="0" applyNumberFormat="1" applyFont="1" applyBorder="1" applyAlignment="1">
      <alignment horizontal="right"/>
    </xf>
    <xf numFmtId="0" fontId="50" fillId="0" borderId="11" xfId="0" applyFont="1" applyBorder="1" applyAlignment="1">
      <alignment horizontal="right"/>
    </xf>
    <xf numFmtId="14" fontId="25" fillId="42" borderId="11" xfId="0" applyNumberFormat="1" applyFont="1" applyFill="1" applyBorder="1" applyAlignment="1">
      <alignment horizontal="center" vertical="center"/>
    </xf>
    <xf numFmtId="49" fontId="50" fillId="0" borderId="0" xfId="0" applyNumberFormat="1" applyFont="1" applyAlignment="1">
      <alignment horizontal="center" vertical="center"/>
    </xf>
    <xf numFmtId="49" fontId="48" fillId="0" borderId="1" xfId="0" applyNumberFormat="1" applyFont="1" applyBorder="1" applyAlignment="1">
      <alignment horizontal="center" vertical="center"/>
    </xf>
    <xf numFmtId="49" fontId="48" fillId="0" borderId="11" xfId="0" applyNumberFormat="1" applyFont="1" applyBorder="1" applyAlignment="1">
      <alignment horizontal="center" vertical="center"/>
    </xf>
    <xf numFmtId="0" fontId="25" fillId="0" borderId="14" xfId="92" applyFont="1" applyBorder="1" applyAlignment="1">
      <alignment horizontal="left" vertical="center"/>
    </xf>
    <xf numFmtId="0" fontId="25" fillId="0" borderId="32" xfId="0" applyFont="1" applyBorder="1" applyAlignment="1">
      <alignment horizontal="left" vertical="center"/>
    </xf>
    <xf numFmtId="49" fontId="48" fillId="0" borderId="1" xfId="0" applyNumberFormat="1" applyFont="1" applyBorder="1" applyAlignment="1">
      <alignment horizontal="left" vertical="center"/>
    </xf>
    <xf numFmtId="0" fontId="48" fillId="0" borderId="1" xfId="0" applyFont="1" applyBorder="1" applyAlignment="1">
      <alignment horizontal="right" vertical="center"/>
    </xf>
    <xf numFmtId="184" fontId="48" fillId="4" borderId="1" xfId="0" applyNumberFormat="1" applyFont="1" applyFill="1" applyBorder="1" applyAlignment="1">
      <alignment horizontal="right" vertical="center"/>
    </xf>
    <xf numFmtId="0" fontId="48" fillId="4" borderId="1" xfId="0" applyFont="1" applyFill="1" applyBorder="1" applyAlignment="1">
      <alignment horizontal="right" vertical="center"/>
    </xf>
    <xf numFmtId="49" fontId="48" fillId="0" borderId="1" xfId="0" applyNumberFormat="1" applyFont="1" applyBorder="1" applyAlignment="1">
      <alignment horizontal="right" vertical="center"/>
    </xf>
    <xf numFmtId="0" fontId="48" fillId="0" borderId="1" xfId="0" applyNumberFormat="1" applyFont="1" applyBorder="1" applyAlignment="1">
      <alignment horizontal="right" vertical="center"/>
    </xf>
    <xf numFmtId="49" fontId="50" fillId="0" borderId="1" xfId="0" applyNumberFormat="1" applyFont="1" applyBorder="1" applyAlignment="1">
      <alignment horizontal="right"/>
    </xf>
    <xf numFmtId="49" fontId="50" fillId="0" borderId="0" xfId="0" applyNumberFormat="1" applyFont="1" applyBorder="1" applyAlignment="1">
      <alignment horizontal="center" vertical="center"/>
    </xf>
    <xf numFmtId="49" fontId="48" fillId="0" borderId="11" xfId="0" applyNumberFormat="1" applyFont="1" applyBorder="1" applyAlignment="1">
      <alignment horizontal="left" vertical="center"/>
    </xf>
    <xf numFmtId="0" fontId="48" fillId="0" borderId="11" xfId="0" applyFont="1" applyBorder="1" applyAlignment="1">
      <alignment horizontal="right" vertical="center"/>
    </xf>
    <xf numFmtId="184" fontId="48" fillId="4" borderId="11" xfId="0" applyNumberFormat="1" applyFont="1" applyFill="1" applyBorder="1" applyAlignment="1">
      <alignment horizontal="right" vertical="center"/>
    </xf>
    <xf numFmtId="0" fontId="48" fillId="4" borderId="11" xfId="0" applyFont="1" applyFill="1" applyBorder="1" applyAlignment="1">
      <alignment horizontal="right" vertical="center"/>
    </xf>
    <xf numFmtId="49" fontId="48" fillId="0" borderId="11" xfId="0" applyNumberFormat="1" applyFont="1" applyBorder="1" applyAlignment="1">
      <alignment horizontal="right" vertical="center"/>
    </xf>
    <xf numFmtId="0" fontId="48" fillId="0" borderId="11" xfId="0" applyNumberFormat="1" applyFont="1" applyBorder="1" applyAlignment="1">
      <alignment horizontal="right" vertical="center"/>
    </xf>
    <xf numFmtId="49" fontId="50" fillId="0" borderId="11" xfId="0" applyNumberFormat="1" applyFont="1" applyBorder="1" applyAlignment="1">
      <alignment horizontal="right"/>
    </xf>
    <xf numFmtId="0" fontId="48" fillId="0" borderId="1" xfId="0" applyNumberFormat="1" applyFont="1" applyBorder="1" applyAlignment="1">
      <alignment horizontal="right"/>
    </xf>
    <xf numFmtId="0" fontId="48" fillId="0" borderId="11" xfId="0" applyNumberFormat="1" applyFont="1" applyBorder="1" applyAlignment="1">
      <alignment horizontal="right"/>
    </xf>
    <xf numFmtId="14" fontId="0" fillId="36" borderId="0" xfId="0" applyNumberFormat="1" applyFill="1" applyBorder="1"/>
    <xf numFmtId="14" fontId="48" fillId="45" borderId="1" xfId="0" applyNumberFormat="1" applyFont="1" applyFill="1" applyBorder="1" applyAlignment="1">
      <alignment horizontal="center"/>
    </xf>
    <xf numFmtId="0" fontId="48" fillId="45" borderId="1" xfId="0" applyFont="1" applyFill="1" applyBorder="1" applyAlignment="1">
      <alignment horizontal="left"/>
    </xf>
    <xf numFmtId="49" fontId="48" fillId="45" borderId="1" xfId="0" applyNumberFormat="1" applyFont="1" applyFill="1" applyBorder="1" applyAlignment="1">
      <alignment horizontal="center"/>
    </xf>
    <xf numFmtId="14" fontId="48" fillId="45" borderId="11" xfId="0" applyNumberFormat="1" applyFont="1" applyFill="1" applyBorder="1" applyAlignment="1">
      <alignment horizontal="center"/>
    </xf>
    <xf numFmtId="0" fontId="48" fillId="45" borderId="11" xfId="0" applyFont="1" applyFill="1" applyBorder="1" applyAlignment="1">
      <alignment horizontal="left"/>
    </xf>
    <xf numFmtId="49" fontId="48" fillId="45" borderId="11" xfId="0" applyNumberFormat="1" applyFont="1" applyFill="1" applyBorder="1" applyAlignment="1">
      <alignment horizontal="center"/>
    </xf>
    <xf numFmtId="49" fontId="2" fillId="0" borderId="1" xfId="0" applyNumberFormat="1" applyFont="1" applyFill="1" applyBorder="1" applyAlignment="1">
      <alignment horizontal="center"/>
    </xf>
    <xf numFmtId="14" fontId="2" fillId="0" borderId="1" xfId="0" applyNumberFormat="1" applyFont="1" applyFill="1" applyBorder="1" applyAlignment="1">
      <alignment horizontal="center"/>
    </xf>
    <xf numFmtId="0" fontId="25" fillId="45" borderId="11" xfId="0" applyFont="1" applyFill="1" applyBorder="1" applyAlignment="1"/>
    <xf numFmtId="14" fontId="25" fillId="0" borderId="1" xfId="0" applyNumberFormat="1" applyFont="1" applyFill="1" applyBorder="1" applyAlignment="1">
      <alignment horizontal="center"/>
    </xf>
    <xf numFmtId="0" fontId="25" fillId="0" borderId="1" xfId="0" applyFont="1" applyFill="1" applyBorder="1" applyAlignment="1">
      <alignment horizontal="left"/>
    </xf>
    <xf numFmtId="49" fontId="25" fillId="45" borderId="11" xfId="0" applyNumberFormat="1" applyFont="1" applyFill="1" applyBorder="1" applyAlignment="1">
      <alignment horizontal="left"/>
    </xf>
    <xf numFmtId="0" fontId="88" fillId="45" borderId="26" xfId="92" applyFont="1" applyFill="1" applyBorder="1" applyAlignment="1">
      <alignment horizontal="left" vertical="center"/>
    </xf>
    <xf numFmtId="49" fontId="36" fillId="45" borderId="1" xfId="0" applyNumberFormat="1" applyFont="1" applyFill="1" applyBorder="1" applyAlignment="1">
      <alignment horizontal="left"/>
    </xf>
    <xf numFmtId="49" fontId="2" fillId="45" borderId="1" xfId="0" applyNumberFormat="1" applyFont="1" applyFill="1" applyBorder="1" applyAlignment="1">
      <alignment horizontal="left"/>
    </xf>
    <xf numFmtId="0" fontId="25" fillId="45" borderId="11" xfId="0" applyFont="1" applyFill="1" applyBorder="1" applyAlignment="1">
      <alignment horizontal="right"/>
    </xf>
    <xf numFmtId="182" fontId="12" fillId="45" borderId="11" xfId="70" applyNumberFormat="1" applyFont="1" applyFill="1" applyBorder="1" applyAlignment="1">
      <alignment horizontal="right"/>
    </xf>
    <xf numFmtId="182" fontId="25" fillId="45" borderId="11" xfId="0" applyNumberFormat="1" applyFont="1" applyFill="1" applyBorder="1" applyAlignment="1">
      <alignment horizontal="right"/>
    </xf>
    <xf numFmtId="49" fontId="25" fillId="45" borderId="11" xfId="0" applyNumberFormat="1" applyFont="1" applyFill="1" applyBorder="1" applyAlignment="1">
      <alignment horizontal="right"/>
    </xf>
    <xf numFmtId="0" fontId="3" fillId="45" borderId="11" xfId="0" applyFont="1" applyFill="1" applyBorder="1" applyAlignment="1">
      <alignment horizontal="right"/>
    </xf>
    <xf numFmtId="0" fontId="3" fillId="45" borderId="1" xfId="0" applyFont="1" applyFill="1" applyBorder="1" applyAlignment="1">
      <alignment horizontal="right"/>
    </xf>
    <xf numFmtId="0" fontId="0" fillId="45" borderId="0" xfId="0" applyFill="1" applyAlignment="1">
      <alignment horizontal="right"/>
    </xf>
    <xf numFmtId="49" fontId="25" fillId="45" borderId="1" xfId="0" applyNumberFormat="1" applyFont="1" applyFill="1" applyBorder="1" applyAlignment="1">
      <alignment horizontal="left"/>
    </xf>
    <xf numFmtId="0" fontId="2" fillId="45" borderId="1" xfId="0" applyFont="1" applyFill="1" applyBorder="1" applyAlignment="1">
      <alignment horizontal="right"/>
    </xf>
    <xf numFmtId="0" fontId="36" fillId="45" borderId="1" xfId="0" applyFont="1" applyFill="1" applyBorder="1" applyAlignment="1">
      <alignment horizontal="right"/>
    </xf>
    <xf numFmtId="182" fontId="37" fillId="45" borderId="1" xfId="70" applyNumberFormat="1" applyFont="1" applyFill="1" applyBorder="1" applyAlignment="1">
      <alignment horizontal="right"/>
    </xf>
    <xf numFmtId="182" fontId="36" fillId="45" borderId="1" xfId="0" applyNumberFormat="1" applyFont="1" applyFill="1" applyBorder="1" applyAlignment="1">
      <alignment horizontal="right"/>
    </xf>
    <xf numFmtId="49" fontId="36" fillId="45" borderId="1" xfId="0" applyNumberFormat="1" applyFont="1" applyFill="1" applyBorder="1" applyAlignment="1">
      <alignment horizontal="right"/>
    </xf>
    <xf numFmtId="0" fontId="38" fillId="45" borderId="1" xfId="0" applyFont="1" applyFill="1" applyBorder="1" applyAlignment="1">
      <alignment horizontal="right"/>
    </xf>
    <xf numFmtId="0" fontId="45" fillId="45" borderId="1" xfId="0" applyFont="1" applyFill="1" applyBorder="1" applyAlignment="1">
      <alignment horizontal="right"/>
    </xf>
    <xf numFmtId="182" fontId="46" fillId="45" borderId="1" xfId="70" applyNumberFormat="1" applyFont="1" applyFill="1" applyBorder="1" applyAlignment="1">
      <alignment horizontal="right"/>
    </xf>
    <xf numFmtId="182" fontId="45" fillId="45" borderId="1" xfId="0" applyNumberFormat="1" applyFont="1" applyFill="1" applyBorder="1" applyAlignment="1">
      <alignment horizontal="right"/>
    </xf>
    <xf numFmtId="49" fontId="45" fillId="45" borderId="1" xfId="0" applyNumberFormat="1" applyFont="1" applyFill="1" applyBorder="1" applyAlignment="1">
      <alignment horizontal="right"/>
    </xf>
    <xf numFmtId="0" fontId="47" fillId="45" borderId="1" xfId="0" applyFont="1" applyFill="1" applyBorder="1" applyAlignment="1">
      <alignment horizontal="right"/>
    </xf>
    <xf numFmtId="0" fontId="88" fillId="45" borderId="25" xfId="92" applyFont="1" applyFill="1" applyBorder="1" applyAlignment="1">
      <alignment horizontal="left" vertical="center"/>
    </xf>
    <xf numFmtId="182" fontId="46" fillId="42" borderId="1" xfId="70" applyNumberFormat="1" applyFont="1" applyFill="1" applyBorder="1" applyAlignment="1">
      <alignment horizontal="right"/>
    </xf>
    <xf numFmtId="0" fontId="0" fillId="42" borderId="0" xfId="0" applyFill="1" applyAlignment="1">
      <alignment horizontal="right"/>
    </xf>
    <xf numFmtId="0" fontId="81" fillId="0" borderId="27" xfId="0" applyFont="1" applyBorder="1" applyAlignment="1">
      <alignment horizontal="left" vertical="center"/>
    </xf>
    <xf numFmtId="0" fontId="25" fillId="0" borderId="0" xfId="0" applyFont="1" applyAlignment="1">
      <alignment horizontal="center"/>
    </xf>
    <xf numFmtId="0" fontId="25" fillId="0" borderId="9" xfId="0" applyFont="1" applyBorder="1" applyAlignment="1">
      <alignment horizontal="center"/>
    </xf>
    <xf numFmtId="14" fontId="25" fillId="36" borderId="1" xfId="0" applyNumberFormat="1" applyFont="1" applyFill="1" applyBorder="1" applyAlignment="1">
      <alignment horizontal="center"/>
    </xf>
    <xf numFmtId="0" fontId="25" fillId="36" borderId="1" xfId="0" applyFont="1" applyFill="1" applyBorder="1" applyAlignment="1">
      <alignment horizontal="left"/>
    </xf>
    <xf numFmtId="49" fontId="2" fillId="36" borderId="1" xfId="0" applyNumberFormat="1" applyFont="1" applyFill="1" applyBorder="1" applyAlignment="1">
      <alignment horizontal="center"/>
    </xf>
    <xf numFmtId="14" fontId="2" fillId="36" borderId="1" xfId="0" applyNumberFormat="1" applyFont="1" applyFill="1" applyBorder="1" applyAlignment="1">
      <alignment horizontal="center"/>
    </xf>
    <xf numFmtId="0" fontId="88" fillId="36" borderId="25" xfId="92" applyFont="1" applyFill="1" applyBorder="1" applyAlignment="1">
      <alignment horizontal="left" vertical="center"/>
    </xf>
    <xf numFmtId="14" fontId="48" fillId="36" borderId="1" xfId="0" applyNumberFormat="1" applyFont="1" applyFill="1" applyBorder="1" applyAlignment="1">
      <alignment horizontal="center"/>
    </xf>
    <xf numFmtId="0" fontId="48" fillId="36" borderId="1" xfId="0" applyFont="1" applyFill="1" applyBorder="1" applyAlignment="1">
      <alignment horizontal="left"/>
    </xf>
    <xf numFmtId="49" fontId="48" fillId="36" borderId="1" xfId="0" applyNumberFormat="1" applyFont="1" applyFill="1" applyBorder="1" applyAlignment="1">
      <alignment horizontal="center"/>
    </xf>
    <xf numFmtId="0" fontId="91" fillId="36" borderId="25" xfId="92" applyFont="1" applyFill="1" applyBorder="1" applyAlignment="1">
      <alignment horizontal="left" vertical="center"/>
    </xf>
    <xf numFmtId="0" fontId="25" fillId="36" borderId="11" xfId="0" applyFont="1" applyFill="1" applyBorder="1" applyAlignment="1">
      <alignment horizontal="left"/>
    </xf>
    <xf numFmtId="49" fontId="25" fillId="36" borderId="11" xfId="0" applyNumberFormat="1" applyFont="1" applyFill="1" applyBorder="1" applyAlignment="1">
      <alignment horizontal="center"/>
    </xf>
    <xf numFmtId="0" fontId="81" fillId="36" borderId="26" xfId="92" applyFont="1" applyFill="1" applyBorder="1" applyAlignment="1">
      <alignment horizontal="left" vertical="center"/>
    </xf>
    <xf numFmtId="0" fontId="81" fillId="36" borderId="27" xfId="92" applyFont="1" applyFill="1" applyBorder="1" applyAlignment="1">
      <alignment horizontal="left" vertical="center"/>
    </xf>
    <xf numFmtId="14" fontId="25" fillId="0" borderId="1" xfId="0" applyNumberFormat="1" applyFont="1" applyBorder="1" applyAlignment="1">
      <alignment horizontal="center"/>
    </xf>
    <xf numFmtId="14" fontId="25" fillId="0" borderId="33" xfId="0" applyNumberFormat="1" applyFont="1" applyBorder="1" applyAlignment="1">
      <alignment horizontal="center"/>
    </xf>
    <xf numFmtId="0" fontId="25" fillId="0" borderId="33" xfId="0" applyFont="1" applyBorder="1" applyAlignment="1">
      <alignment horizontal="left"/>
    </xf>
    <xf numFmtId="49" fontId="25" fillId="0" borderId="33" xfId="0" applyNumberFormat="1" applyFont="1" applyBorder="1" applyAlignment="1">
      <alignment horizontal="center"/>
    </xf>
    <xf numFmtId="49" fontId="25" fillId="0" borderId="33" xfId="0" applyNumberFormat="1" applyFont="1" applyBorder="1" applyAlignment="1">
      <alignment horizontal="left"/>
    </xf>
    <xf numFmtId="49" fontId="25" fillId="42" borderId="30" xfId="92" applyNumberFormat="1" applyFont="1" applyFill="1" applyBorder="1" applyAlignment="1">
      <alignment horizontal="left"/>
    </xf>
    <xf numFmtId="0" fontId="25" fillId="0" borderId="34" xfId="0" applyFont="1" applyBorder="1" applyAlignment="1">
      <alignment horizontal="left"/>
    </xf>
    <xf numFmtId="0" fontId="25" fillId="0" borderId="33" xfId="0" applyFont="1" applyBorder="1" applyAlignment="1">
      <alignment horizontal="right"/>
    </xf>
    <xf numFmtId="182" fontId="12" fillId="0" borderId="1" xfId="72" applyNumberFormat="1" applyFont="1" applyFill="1" applyBorder="1" applyAlignment="1">
      <alignment horizontal="right"/>
    </xf>
    <xf numFmtId="182" fontId="12" fillId="0" borderId="11" xfId="72" applyNumberFormat="1" applyFont="1" applyFill="1" applyBorder="1" applyAlignment="1">
      <alignment horizontal="right"/>
    </xf>
  </cellXfs>
  <cellStyles count="103">
    <cellStyle name="20% - Accent1" xfId="1" builtinId="30" customBuiltin="1"/>
    <cellStyle name="20% - Accent1 2" xfId="2" xr:uid="{98C4D654-684E-488F-8587-0773B5F8E205}"/>
    <cellStyle name="20% - Accent1 3" xfId="3" xr:uid="{73EA1C8F-B08E-4FBC-B3FA-E136A956E56F}"/>
    <cellStyle name="20% - Accent2" xfId="4" builtinId="34" customBuiltin="1"/>
    <cellStyle name="20% - Accent2 2" xfId="5" xr:uid="{F782A870-72DF-4214-8386-D4FDE8F842A5}"/>
    <cellStyle name="20% - Accent2 3" xfId="6" xr:uid="{000863F5-C6FD-4B3A-BB4B-F1B78295BF45}"/>
    <cellStyle name="20% - Accent3" xfId="7" builtinId="38" customBuiltin="1"/>
    <cellStyle name="20% - Accent3 2" xfId="8" xr:uid="{CDB3EDBD-EAFD-4E9F-A815-D2F72E6A2082}"/>
    <cellStyle name="20% - Accent3 3" xfId="9" xr:uid="{EA0FF366-442F-4348-98E8-DE05D9607242}"/>
    <cellStyle name="20% - Accent4" xfId="10" builtinId="42" customBuiltin="1"/>
    <cellStyle name="20% - Accent4 2" xfId="11" xr:uid="{62245886-1606-4C06-BEF2-D853E714AB18}"/>
    <cellStyle name="20% - Accent4 3" xfId="12" xr:uid="{069AF067-CADD-4D98-A338-79D4AA34B5E8}"/>
    <cellStyle name="20% - Accent5" xfId="13" builtinId="46" customBuiltin="1"/>
    <cellStyle name="20% - Accent5 2" xfId="14" xr:uid="{FB9405F9-E634-4391-81D0-B013B0FC34A8}"/>
    <cellStyle name="20% - Accent5 3" xfId="15" xr:uid="{61771238-4434-41CA-8D26-A8294FE1D1CA}"/>
    <cellStyle name="20% - Accent6" xfId="16" builtinId="50" customBuiltin="1"/>
    <cellStyle name="20% - Accent6 2" xfId="17" xr:uid="{67972DEE-BF2A-44F7-B8D4-EB7C788C920C}"/>
    <cellStyle name="20% - Accent6 3" xfId="18" xr:uid="{3BFD47C8-210B-4C5A-9FC9-14C12D7441E0}"/>
    <cellStyle name="40% - Accent1" xfId="19" builtinId="31" customBuiltin="1"/>
    <cellStyle name="40% - Accent1 2" xfId="20" xr:uid="{2B78FFE5-9224-4E51-A109-950BD4C07BA6}"/>
    <cellStyle name="40% - Accent1 3" xfId="21" xr:uid="{D650854C-D782-49D5-B8F4-E6E294443FE6}"/>
    <cellStyle name="40% - Accent2" xfId="22" builtinId="35" customBuiltin="1"/>
    <cellStyle name="40% - Accent2 2" xfId="23" xr:uid="{AB08E3D1-0D33-4D81-AE3C-D44A1E448A99}"/>
    <cellStyle name="40% - Accent2 3" xfId="24" xr:uid="{12FC470E-6EEA-48F5-A061-A222D6F59FD4}"/>
    <cellStyle name="40% - Accent3" xfId="25" builtinId="39" customBuiltin="1"/>
    <cellStyle name="40% - Accent3 2" xfId="26" xr:uid="{8684F259-349B-4B4D-B5AD-D3EA7C7756EF}"/>
    <cellStyle name="40% - Accent3 3" xfId="27" xr:uid="{7B9A8212-77F7-473F-A310-6F855B7F579E}"/>
    <cellStyle name="40% - Accent4" xfId="28" builtinId="43" customBuiltin="1"/>
    <cellStyle name="40% - Accent4 2" xfId="29" xr:uid="{1A9470BF-3759-4DC4-A71B-8D17474B25F5}"/>
    <cellStyle name="40% - Accent4 3" xfId="30" xr:uid="{B07F67CB-B019-4789-BC3E-4EB079697225}"/>
    <cellStyle name="40% - Accent5" xfId="31" builtinId="47" customBuiltin="1"/>
    <cellStyle name="40% - Accent5 2" xfId="32" xr:uid="{812D7429-D58B-4F4F-9AFE-CB15164DFDAC}"/>
    <cellStyle name="40% - Accent5 3" xfId="33" xr:uid="{4F27394E-5435-4D75-AA2C-DC9A48ED8682}"/>
    <cellStyle name="40% - Accent6" xfId="34" builtinId="51" customBuiltin="1"/>
    <cellStyle name="40% - Accent6 2" xfId="35" xr:uid="{6765EFA5-E09E-49C8-A840-3220B7B8B134}"/>
    <cellStyle name="40% - Accent6 3" xfId="36" xr:uid="{777A6FB1-AC9B-4B37-BEBC-13D02C6002BE}"/>
    <cellStyle name="60% - Accent1" xfId="37" builtinId="32" customBuiltin="1"/>
    <cellStyle name="60% - Accent1 2" xfId="38" xr:uid="{6966F556-81F0-4574-825D-56B5246C766B}"/>
    <cellStyle name="60% - Accent2" xfId="39" builtinId="36" customBuiltin="1"/>
    <cellStyle name="60% - Accent2 2" xfId="40" xr:uid="{2E0AD862-96EE-482E-ADE9-915D49205465}"/>
    <cellStyle name="60% - Accent3" xfId="41" builtinId="40" customBuiltin="1"/>
    <cellStyle name="60% - Accent3 2" xfId="42" xr:uid="{7B6356D6-5CDA-4781-A063-600799631FD2}"/>
    <cellStyle name="60% - Accent4" xfId="43" builtinId="44" customBuiltin="1"/>
    <cellStyle name="60% - Accent4 2" xfId="44" xr:uid="{6291CB40-24EC-4F01-A709-E29D61467056}"/>
    <cellStyle name="60% - Accent5" xfId="45" builtinId="48" customBuiltin="1"/>
    <cellStyle name="60% - Accent5 2" xfId="46" xr:uid="{BE4017A4-09ED-4852-BD08-3339395A194B}"/>
    <cellStyle name="60% - Accent6" xfId="47" builtinId="52" customBuiltin="1"/>
    <cellStyle name="60% - Accent6 2" xfId="48" xr:uid="{AC9C0F9E-BFF6-40DD-9B61-0B3085DF74B1}"/>
    <cellStyle name="Accent1" xfId="49" builtinId="29" customBuiltin="1"/>
    <cellStyle name="Accent1 2" xfId="50" xr:uid="{E9A1C2B3-55A2-4B3A-923E-E5A664CABE9E}"/>
    <cellStyle name="Accent2" xfId="51" builtinId="33" customBuiltin="1"/>
    <cellStyle name="Accent2 2" xfId="52" xr:uid="{4DE162AE-1E2F-4E8B-AB89-9F12A22B0770}"/>
    <cellStyle name="Accent3" xfId="53" builtinId="37" customBuiltin="1"/>
    <cellStyle name="Accent3 2" xfId="54" xr:uid="{36A412B5-D1CC-4116-A8E4-B7CA844FBB61}"/>
    <cellStyle name="Accent4" xfId="55" builtinId="41" customBuiltin="1"/>
    <cellStyle name="Accent4 2" xfId="56" xr:uid="{0035C3FE-A95B-4D9B-917F-EECA5EFE4DAA}"/>
    <cellStyle name="Accent5" xfId="57" builtinId="45" customBuiltin="1"/>
    <cellStyle name="Accent5 2" xfId="58" xr:uid="{EEBEB4A9-F76F-4D68-8000-BE98280FA010}"/>
    <cellStyle name="Accent6" xfId="59" builtinId="49" customBuiltin="1"/>
    <cellStyle name="Accent6 2" xfId="60" xr:uid="{89540C34-162B-479E-BB39-E6958918A096}"/>
    <cellStyle name="Bad" xfId="61" builtinId="27" customBuiltin="1"/>
    <cellStyle name="Bad 2" xfId="62" xr:uid="{5F55CADE-DCEF-4A12-819E-5CC95B0BF364}"/>
    <cellStyle name="Calculation" xfId="63" builtinId="22" customBuiltin="1"/>
    <cellStyle name="Calculation 2" xfId="64" xr:uid="{0E8AA04E-4ED8-4D88-B257-23CB1E34B779}"/>
    <cellStyle name="Comma" xfId="67" builtinId="3"/>
    <cellStyle name="Comma [0]" xfId="68" builtinId="6"/>
    <cellStyle name="Comma [0] 2" xfId="69" xr:uid="{8BEC8FAD-4522-4F69-AFB1-C9DA6310753B}"/>
    <cellStyle name="Comma 2" xfId="70" xr:uid="{900F25D7-E77E-4AA6-9D3D-857362DC43B9}"/>
    <cellStyle name="Comma 3" xfId="71" xr:uid="{EDB10911-D751-42FA-8F9C-81311918AF67}"/>
    <cellStyle name="Currency" xfId="72" builtinId="4"/>
    <cellStyle name="Currency 2" xfId="73" xr:uid="{A33397FC-E256-4D42-9830-3A8CDF063C66}"/>
    <cellStyle name="Check Cell" xfId="65" builtinId="23" customBuiltin="1"/>
    <cellStyle name="Check Cell 2" xfId="66" xr:uid="{F305C59C-B612-44E3-8624-782A6B4E58A0}"/>
    <cellStyle name="Explanatory Text" xfId="74" builtinId="53" customBuiltin="1"/>
    <cellStyle name="Explanatory Text 2" xfId="75" xr:uid="{05AEF4B7-89CA-49C1-9627-C48D9EBD5942}"/>
    <cellStyle name="Good" xfId="76" builtinId="26" customBuiltin="1"/>
    <cellStyle name="Good 2" xfId="77" xr:uid="{1B6D70AA-2B0A-4B48-93C3-DEC70D5EB09A}"/>
    <cellStyle name="Heading 1" xfId="78" builtinId="16" customBuiltin="1"/>
    <cellStyle name="Heading 1 2" xfId="79" xr:uid="{BFFC6C1E-BAA6-4DF6-A742-2F0180590F6F}"/>
    <cellStyle name="Heading 2" xfId="80" builtinId="17" customBuiltin="1"/>
    <cellStyle name="Heading 2 2" xfId="81" xr:uid="{AFE06F12-DDBA-4738-82F4-7C8380A34691}"/>
    <cellStyle name="Heading 3" xfId="82" builtinId="18" customBuiltin="1"/>
    <cellStyle name="Heading 3 2" xfId="83" xr:uid="{3AEC5011-2F67-46F4-A786-2B8CAD888598}"/>
    <cellStyle name="Heading 4" xfId="84" builtinId="19" customBuiltin="1"/>
    <cellStyle name="Heading 4 2" xfId="85" xr:uid="{4A5B8FB6-DB56-48E4-9ACC-DB708B20436E}"/>
    <cellStyle name="Input" xfId="86" builtinId="20" customBuiltin="1"/>
    <cellStyle name="Input 2" xfId="87" xr:uid="{8640AD79-6F15-47A6-ADEE-9EC1320219F2}"/>
    <cellStyle name="Linked Cell" xfId="88" builtinId="24" customBuiltin="1"/>
    <cellStyle name="Linked Cell 2" xfId="89" xr:uid="{3777DF08-A565-441C-B03D-4EFE4D002E71}"/>
    <cellStyle name="Neutral" xfId="90" builtinId="28" customBuiltin="1"/>
    <cellStyle name="Neutral 2" xfId="91" xr:uid="{198A65E8-DFB0-433B-878D-C197D8445C6C}"/>
    <cellStyle name="Normal" xfId="0" builtinId="0"/>
    <cellStyle name="Normal 2" xfId="92" xr:uid="{3637FBDD-B1A4-4BA6-85C9-6A0775563909}"/>
    <cellStyle name="Normal 4" xfId="93" xr:uid="{1053BA5D-8D11-45DD-A60C-3C019D460E07}"/>
    <cellStyle name="Note" xfId="94" builtinId="10" customBuiltin="1"/>
    <cellStyle name="Output" xfId="95" builtinId="21" customBuiltin="1"/>
    <cellStyle name="Output 2" xfId="96" xr:uid="{D0A82BAD-D2E1-45C9-B942-76BD3F2B18E2}"/>
    <cellStyle name="Title" xfId="97" builtinId="15" customBuiltin="1"/>
    <cellStyle name="Title 2" xfId="98" xr:uid="{7D74A178-9035-4FBF-814F-DDED5611EFDB}"/>
    <cellStyle name="Total" xfId="99" builtinId="25" customBuiltin="1"/>
    <cellStyle name="Total 2" xfId="100" xr:uid="{4FD6F1E3-9B99-4AB8-B7BD-6882C6096255}"/>
    <cellStyle name="Warning Text" xfId="101" builtinId="11" customBuiltin="1"/>
    <cellStyle name="Warning Text 2" xfId="102" xr:uid="{72D2820A-2192-4014-AB25-E51FB8C34479}"/>
  </cellStyles>
  <dxfs count="171">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numFmt numFmtId="1" formatCode="0"/>
      <alignment horizontal="righ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none"/>
      </font>
      <numFmt numFmtId="171" formatCode="_(* #,##0.00_);_(* \(#,##0.00\);_(* &quot;-&quot;??_);_(@_)"/>
    </dxf>
    <dxf>
      <numFmt numFmtId="171"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border outline="0">
        <bottom style="thin">
          <color indexed="8"/>
        </bottom>
      </border>
    </dxf>
    <dxf>
      <border outline="0">
        <top style="thin">
          <color indexed="8"/>
        </top>
      </border>
    </dxf>
    <dxf>
      <font>
        <b/>
        <i val="0"/>
        <strike val="0"/>
        <condense val="0"/>
        <extend val="0"/>
        <outline val="0"/>
        <shadow val="0"/>
        <u val="none"/>
        <vertAlign val="baseline"/>
        <sz val="12"/>
        <color auto="1"/>
        <name val="Times New Roman"/>
        <scheme val="none"/>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0" formatCode="Genera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numFmt numFmtId="1" formatCode="0"/>
    </dxf>
    <dxf>
      <numFmt numFmtId="19" formatCode="dd/mm/yyyy"/>
    </dxf>
    <dxf>
      <numFmt numFmtId="19" formatCode="dd/mm/yyyy"/>
    </dxf>
    <dxf>
      <fill>
        <patternFill patternType="solid">
          <bgColor theme="4" tint="0.79998168889431442"/>
        </patternFill>
      </fill>
    </dxf>
    <dxf>
      <numFmt numFmtId="6" formatCode="#,##0;[Red]\-#,##0"/>
    </dxf>
    <dxf>
      <font>
        <b/>
      </font>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i val="0"/>
        <strike val="0"/>
        <condense val="0"/>
        <extend val="0"/>
        <outline val="0"/>
        <shadow val="0"/>
        <u val="none"/>
        <vertAlign val="baseline"/>
        <sz val="12"/>
        <color indexed="8"/>
        <name val="Times New Roman"/>
        <scheme val="none"/>
      </font>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patternType="solid">
          <fgColor indexed="64"/>
          <bgColor indexed="22"/>
        </patternFill>
      </fill>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center" vertical="center" textRotation="0" wrapText="0"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border outline="0">
        <bottom style="thin">
          <color rgb="FF000000"/>
        </bottom>
      </border>
    </dxf>
    <dxf>
      <border outline="0">
        <top style="thin">
          <color rgb="FF000000"/>
        </top>
        <bottom style="thin">
          <color rgb="FFCCCCFF"/>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82"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bottom" textRotation="0" wrapText="0" indent="0" justifyLastLine="0" shrinkToFit="0" readingOrder="0"/>
      <border diagonalUp="0" diagonalDown="0">
        <left style="thin">
          <color indexed="31"/>
        </left>
        <right style="thin">
          <color indexed="31"/>
        </right>
        <top style="thin">
          <color indexed="31"/>
        </top>
        <bottom/>
      </border>
    </dxf>
    <dxf>
      <border outline="0">
        <bottom style="thin">
          <color indexed="8"/>
        </bottom>
      </border>
    </dxf>
    <dxf>
      <border outline="0">
        <top style="thin">
          <color indexed="8"/>
        </top>
        <bottom style="thin">
          <color indexed="31"/>
        </bottom>
      </border>
    </dxf>
    <dxf>
      <fill>
        <patternFill>
          <bgColor theme="0"/>
        </patternFill>
      </fill>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fill>
        <patternFill>
          <bgColor theme="0"/>
        </patternFill>
      </fill>
      <alignment horizontal="righ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righ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righ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82" formatCode="_(* #,##0_);_(* \(#,##0\);_(* &quot;-&quot;??_);_(@_)"/>
      <fill>
        <patternFill patternType="solid">
          <fgColor indexed="64"/>
          <bgColor theme="0"/>
        </patternFill>
      </fill>
      <alignment horizontal="righ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righ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righ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righ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righ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9"/>
        <color rgb="FF000000"/>
        <name val="Microsoft Sans Serif"/>
        <scheme val="none"/>
      </font>
      <fill>
        <patternFill>
          <bgColor theme="0"/>
        </patternFill>
      </fill>
      <alignment horizontal="left" vertical="center"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scheme val="none"/>
      </font>
      <numFmt numFmtId="30" formatCode="@"/>
      <fill>
        <patternFill>
          <bgColor theme="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fill>
        <patternFill>
          <bgColor theme="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fill>
        <patternFill>
          <bgColor theme="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bgColor theme="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fill>
        <patternFill>
          <bgColor theme="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455A9916-8C8B-B866-BC6A-3D78ADE68D9F}"/>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AppData\Local\Temp\Zalo%20Temp\TempDownloads\dsdh20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AppData\Local\Temp\Zalo%20Temp\TempDownloads\NH&#7852;P%20LI&#7878;U%20TH&#193;NG%2002-2026%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TONG SL"/>
      <sheetName val="VIN -MEGA"/>
      <sheetName val="PXK-HÓA ĐƠN"/>
      <sheetName val="Hàng bán trả lại ST_Khac"/>
      <sheetName val="Xuat_Tra_Doi"/>
      <sheetName val="Gia_MB"/>
      <sheetName val="MA_NVBH"/>
      <sheetName val="TONG_SL"/>
      <sheetName val="Ma_KH"/>
      <sheetName val="Chuyển Mã"/>
      <sheetName val="Gia_HD_XI_SPL"/>
      <sheetName val="Ma_Cu-M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Mã hàng</v>
          </cell>
          <cell r="B1" t="str">
            <v>Tên hàng</v>
          </cell>
          <cell r="C1" t="str">
            <v>ĐVT</v>
          </cell>
          <cell r="D1" t="str">
            <v>Tình Trạng</v>
          </cell>
        </row>
        <row r="2">
          <cell r="A2" t="str">
            <v>BBM200</v>
          </cell>
          <cell r="B2" t="str">
            <v>Bắp bò muối 200g</v>
          </cell>
          <cell r="C2" t="str">
            <v>Túi</v>
          </cell>
          <cell r="D2" t="str">
            <v>Không kinh doanh</v>
          </cell>
        </row>
        <row r="3">
          <cell r="A3" t="str">
            <v>BBM300</v>
          </cell>
          <cell r="B3" t="str">
            <v>Bắp bò muối 300g</v>
          </cell>
          <cell r="C3" t="str">
            <v>Túi</v>
          </cell>
          <cell r="D3" t="str">
            <v>Không kinh doanh</v>
          </cell>
        </row>
        <row r="4">
          <cell r="A4" t="str">
            <v>BBM500</v>
          </cell>
          <cell r="B4" t="str">
            <v>Bắp bò muối 500g</v>
          </cell>
          <cell r="C4" t="str">
            <v>Túi</v>
          </cell>
          <cell r="D4" t="str">
            <v>Không kinh doanh</v>
          </cell>
        </row>
        <row r="5">
          <cell r="A5" t="str">
            <v>BGHM450</v>
          </cell>
          <cell r="B5" t="str">
            <v>Bắp giò heo muối vị Tayaki Coop Select 450g</v>
          </cell>
          <cell r="C5" t="str">
            <v>Túi</v>
          </cell>
          <cell r="D5" t="str">
            <v>Đang kinh doanh</v>
          </cell>
        </row>
        <row r="6">
          <cell r="A6" t="str">
            <v>CC300</v>
          </cell>
          <cell r="B6" t="str">
            <v>Chả cốm 300g</v>
          </cell>
          <cell r="C6" t="str">
            <v>Túi</v>
          </cell>
          <cell r="D6" t="str">
            <v>Đang kinh doanh</v>
          </cell>
        </row>
        <row r="7">
          <cell r="A7" t="str">
            <v>CC300KT</v>
          </cell>
          <cell r="B7" t="str">
            <v>Chả cốm 300g - Hàng mẫu tặng</v>
          </cell>
          <cell r="C7" t="str">
            <v>Gói</v>
          </cell>
          <cell r="D7" t="str">
            <v>Không kinh doanh</v>
          </cell>
        </row>
        <row r="8">
          <cell r="A8" t="str">
            <v>CGHM450</v>
          </cell>
          <cell r="B8" t="str">
            <v>Chân giò heo muối vị Tayaki 450g</v>
          </cell>
          <cell r="C8" t="str">
            <v>Túi</v>
          </cell>
          <cell r="D8" t="str">
            <v>Đang kinh doanh</v>
          </cell>
        </row>
        <row r="9">
          <cell r="A9" t="str">
            <v>CGM100</v>
          </cell>
          <cell r="B9" t="str">
            <v>Chân giò heo muối 100g</v>
          </cell>
          <cell r="C9" t="str">
            <v>Gói</v>
          </cell>
          <cell r="D9" t="str">
            <v>Đang kinh doanh</v>
          </cell>
        </row>
        <row r="10">
          <cell r="A10" t="str">
            <v>CGM200KT</v>
          </cell>
          <cell r="B10" t="str">
            <v>Chân giò heo muối 200g - Hàng mẫu tặng</v>
          </cell>
          <cell r="C10" t="str">
            <v>Gói</v>
          </cell>
          <cell r="D10" t="str">
            <v>Không kinh doanh</v>
          </cell>
        </row>
        <row r="11">
          <cell r="A11" t="str">
            <v>CGM300</v>
          </cell>
          <cell r="B11" t="str">
            <v>Chân giò heo muối 300g</v>
          </cell>
          <cell r="C11" t="str">
            <v>Túi</v>
          </cell>
          <cell r="D11" t="str">
            <v>Đang kinh doanh</v>
          </cell>
        </row>
        <row r="12">
          <cell r="A12" t="str">
            <v>CGM300KT</v>
          </cell>
          <cell r="B12" t="str">
            <v>Chân giò heo muối 300g - Hàng mẫu tặng</v>
          </cell>
          <cell r="C12" t="str">
            <v>Gói</v>
          </cell>
          <cell r="D12" t="str">
            <v>Không kinh doanh</v>
          </cell>
        </row>
        <row r="13">
          <cell r="A13" t="str">
            <v>CGM500</v>
          </cell>
          <cell r="B13" t="str">
            <v>Chân giò heo muối 500g</v>
          </cell>
          <cell r="C13" t="str">
            <v>Túi</v>
          </cell>
          <cell r="D13" t="str">
            <v>Đang kinh doanh</v>
          </cell>
        </row>
        <row r="14">
          <cell r="A14" t="str">
            <v>CGM500KT</v>
          </cell>
          <cell r="B14" t="str">
            <v>Chân giò heo muối 500g - Hàng mẫu tặng</v>
          </cell>
          <cell r="C14" t="str">
            <v>Gói</v>
          </cell>
          <cell r="D14" t="str">
            <v>Không kinh doanh</v>
          </cell>
        </row>
        <row r="15">
          <cell r="A15" t="str">
            <v>CGSC400</v>
          </cell>
          <cell r="B15" t="str">
            <v>Chân gà sốt cay 400g</v>
          </cell>
          <cell r="C15" t="str">
            <v>Túi</v>
          </cell>
          <cell r="D15" t="str">
            <v>Không kinh doanh</v>
          </cell>
        </row>
        <row r="16">
          <cell r="A16" t="str">
            <v>CGST150</v>
          </cell>
          <cell r="B16" t="str">
            <v>Chân gà sả tắc 150g</v>
          </cell>
          <cell r="C16" t="str">
            <v>Túi</v>
          </cell>
          <cell r="D16" t="str">
            <v>Không kinh doanh</v>
          </cell>
        </row>
        <row r="17">
          <cell r="A17" t="str">
            <v>CGST150G</v>
          </cell>
          <cell r="B17" t="str">
            <v>Chân gà sốt thái 150g</v>
          </cell>
          <cell r="C17" t="str">
            <v>Gói</v>
          </cell>
          <cell r="D17" t="str">
            <v>Không kinh doanh</v>
          </cell>
        </row>
        <row r="18">
          <cell r="A18" t="str">
            <v>CGST150KT</v>
          </cell>
          <cell r="B18" t="str">
            <v>Chân gà sả tắc 150g - Hàng mẫu tặng</v>
          </cell>
          <cell r="C18" t="str">
            <v>Túi</v>
          </cell>
          <cell r="D18" t="str">
            <v>Không kinh doanh</v>
          </cell>
        </row>
        <row r="19">
          <cell r="A19" t="str">
            <v>CGST250</v>
          </cell>
          <cell r="B19" t="str">
            <v>Chân gà sả tắc 250g</v>
          </cell>
          <cell r="C19" t="str">
            <v>Hộp</v>
          </cell>
          <cell r="D19" t="str">
            <v>Đang kinh doanh</v>
          </cell>
        </row>
        <row r="20">
          <cell r="A20" t="str">
            <v>CGST250G</v>
          </cell>
          <cell r="B20" t="str">
            <v>Chân gà sốt thái 250g</v>
          </cell>
          <cell r="C20" t="str">
            <v>Hộp</v>
          </cell>
          <cell r="D20" t="str">
            <v>Đang kinh doanh</v>
          </cell>
        </row>
        <row r="21">
          <cell r="A21" t="str">
            <v>CGST500</v>
          </cell>
          <cell r="B21" t="str">
            <v>Chân gà sả tắc 500g</v>
          </cell>
          <cell r="C21" t="str">
            <v>Hộp</v>
          </cell>
          <cell r="D21" t="str">
            <v>Không kinh doanh</v>
          </cell>
        </row>
        <row r="22">
          <cell r="A22" t="str">
            <v>CGST500G</v>
          </cell>
          <cell r="B22" t="str">
            <v>Chân gà sốt thái 500g</v>
          </cell>
          <cell r="C22" t="str">
            <v>Hộp</v>
          </cell>
          <cell r="D22" t="str">
            <v>Không kinh doanh</v>
          </cell>
        </row>
        <row r="23">
          <cell r="A23" t="str">
            <v>CGTM150</v>
          </cell>
          <cell r="B23" t="str">
            <v>Chân gà thảo mộc 150g</v>
          </cell>
          <cell r="C23" t="str">
            <v>Túi</v>
          </cell>
          <cell r="D23" t="str">
            <v>Không kinh doanh</v>
          </cell>
        </row>
        <row r="24">
          <cell r="A24" t="str">
            <v>CGTT100</v>
          </cell>
          <cell r="B24" t="str">
            <v>Chân gà thả thính 100g</v>
          </cell>
          <cell r="C24" t="str">
            <v>Gói</v>
          </cell>
          <cell r="D24" t="str">
            <v>Không kinh doanh</v>
          </cell>
        </row>
        <row r="25">
          <cell r="A25" t="str">
            <v>CGTT150</v>
          </cell>
          <cell r="B25" t="str">
            <v>Chân gà thả thính 150g</v>
          </cell>
          <cell r="C25" t="str">
            <v>Gói</v>
          </cell>
          <cell r="D25" t="str">
            <v>Không kinh doanh</v>
          </cell>
        </row>
        <row r="26">
          <cell r="A26" t="str">
            <v>CGTT250</v>
          </cell>
          <cell r="B26" t="str">
            <v>Chân gà thả thính 250g</v>
          </cell>
          <cell r="C26" t="str">
            <v>Hộp</v>
          </cell>
          <cell r="D26" t="str">
            <v>Không kinh doanh</v>
          </cell>
        </row>
        <row r="27">
          <cell r="A27" t="str">
            <v>CGTT500</v>
          </cell>
          <cell r="B27" t="str">
            <v>Chân gà thả thính 500g</v>
          </cell>
          <cell r="C27" t="str">
            <v>Hộp</v>
          </cell>
          <cell r="D27" t="str">
            <v>Không kinh doanh</v>
          </cell>
        </row>
        <row r="28">
          <cell r="A28" t="str">
            <v>CGXD150</v>
          </cell>
          <cell r="B28" t="str">
            <v>Chân gà xì dầu 150g</v>
          </cell>
          <cell r="C28" t="str">
            <v>Túi</v>
          </cell>
          <cell r="D28" t="str">
            <v>Không kinh doanh</v>
          </cell>
        </row>
        <row r="29">
          <cell r="A29" t="str">
            <v>CN300</v>
          </cell>
          <cell r="B29" t="str">
            <v>Chả nướng 300g</v>
          </cell>
          <cell r="C29" t="str">
            <v>Túi</v>
          </cell>
          <cell r="D29" t="str">
            <v>Đang kinh doanh</v>
          </cell>
        </row>
        <row r="30">
          <cell r="A30" t="str">
            <v>CN300KT</v>
          </cell>
          <cell r="B30" t="str">
            <v>Chả nướng 300g - Hàng mẫu tặng</v>
          </cell>
          <cell r="C30" t="str">
            <v>Gói</v>
          </cell>
          <cell r="D30" t="str">
            <v>Không kinh doanh</v>
          </cell>
        </row>
        <row r="31">
          <cell r="A31" t="str">
            <v>DGCG500</v>
          </cell>
          <cell r="B31" t="str">
            <v>Đùi gà chiên giòn 500g</v>
          </cell>
          <cell r="C31" t="str">
            <v>Túi</v>
          </cell>
          <cell r="D31" t="str">
            <v>Không kinh doanh</v>
          </cell>
        </row>
        <row r="32">
          <cell r="A32" t="str">
            <v>DGSC500</v>
          </cell>
          <cell r="B32" t="str">
            <v>Đùi gà sốt cay 500g</v>
          </cell>
          <cell r="C32" t="str">
            <v>Túi</v>
          </cell>
          <cell r="D32" t="str">
            <v>Không kinh doanh</v>
          </cell>
        </row>
        <row r="33">
          <cell r="A33" t="str">
            <v>G3M</v>
          </cell>
          <cell r="B33" t="str">
            <v>Gà 300g mẫu</v>
          </cell>
          <cell r="C33" t="str">
            <v>Gói</v>
          </cell>
          <cell r="D33" t="str">
            <v>Không kinh doanh</v>
          </cell>
        </row>
        <row r="34">
          <cell r="A34" t="str">
            <v>GHC1000</v>
          </cell>
          <cell r="B34" t="str">
            <v>Gà hun cỏ xạ hương 1kg</v>
          </cell>
          <cell r="C34" t="str">
            <v>Túi</v>
          </cell>
          <cell r="D34" t="str">
            <v>Không kinh doanh</v>
          </cell>
        </row>
        <row r="35">
          <cell r="A35" t="str">
            <v>GHC500</v>
          </cell>
          <cell r="B35" t="str">
            <v>Gà hun cỏ xạ hương Coop Select 500g</v>
          </cell>
          <cell r="C35" t="str">
            <v>Túi</v>
          </cell>
          <cell r="D35" t="str">
            <v>Đang kinh doanh</v>
          </cell>
        </row>
        <row r="36">
          <cell r="A36" t="str">
            <v>GHK200</v>
          </cell>
          <cell r="B36" t="str">
            <v>Gà muối hun khói 200g - Hàng mẫu tặng</v>
          </cell>
          <cell r="C36" t="str">
            <v>Gói</v>
          </cell>
          <cell r="D36" t="str">
            <v>Không kinh doanh</v>
          </cell>
        </row>
        <row r="37">
          <cell r="A37" t="str">
            <v>GHK300</v>
          </cell>
          <cell r="B37" t="str">
            <v>Gà muối hun khói 300g</v>
          </cell>
          <cell r="C37" t="str">
            <v>Túi</v>
          </cell>
          <cell r="D37" t="str">
            <v>Đang kinh doanh</v>
          </cell>
        </row>
        <row r="38">
          <cell r="A38" t="str">
            <v>GL150</v>
          </cell>
          <cell r="B38" t="str">
            <v>Giò lụa cây 150g</v>
          </cell>
          <cell r="C38" t="str">
            <v>Gói</v>
          </cell>
          <cell r="D38" t="str">
            <v>Không kinh doanh</v>
          </cell>
        </row>
        <row r="39">
          <cell r="A39" t="str">
            <v>GL150KT</v>
          </cell>
          <cell r="B39" t="str">
            <v>Giò lụa cây 150g - Hàng mẫu tặng</v>
          </cell>
          <cell r="C39" t="str">
            <v>Gói</v>
          </cell>
          <cell r="D39" t="str">
            <v>Không kinh doanh</v>
          </cell>
        </row>
        <row r="40">
          <cell r="A40" t="str">
            <v>GL250</v>
          </cell>
          <cell r="B40" t="str">
            <v>Giò lụa cây 250g</v>
          </cell>
          <cell r="C40" t="str">
            <v>Túi</v>
          </cell>
          <cell r="D40" t="str">
            <v>Đang kinh doanh</v>
          </cell>
        </row>
        <row r="41">
          <cell r="A41" t="str">
            <v>GL250KT</v>
          </cell>
          <cell r="B41" t="str">
            <v>Giò lụa 250g</v>
          </cell>
          <cell r="C41" t="str">
            <v>Túi</v>
          </cell>
          <cell r="D41" t="str">
            <v>Không kinh doanh</v>
          </cell>
        </row>
        <row r="42">
          <cell r="A42" t="str">
            <v>GL500</v>
          </cell>
          <cell r="B42" t="str">
            <v>Giò lụa 500g</v>
          </cell>
          <cell r="C42" t="str">
            <v>Túi</v>
          </cell>
          <cell r="D42" t="str">
            <v>Đang kinh doanh</v>
          </cell>
        </row>
        <row r="43">
          <cell r="A43" t="str">
            <v>GLHC</v>
          </cell>
          <cell r="B43" t="str">
            <v>Giò lụa không định lượng</v>
          </cell>
          <cell r="C43" t="str">
            <v>Túi</v>
          </cell>
          <cell r="D43" t="str">
            <v>Không kinh doanh</v>
          </cell>
        </row>
        <row r="44">
          <cell r="A44" t="str">
            <v>GLKM</v>
          </cell>
          <cell r="B44" t="str">
            <v>Giò lụa khoanh mẫu</v>
          </cell>
          <cell r="C44" t="str">
            <v>Gói</v>
          </cell>
          <cell r="D44" t="str">
            <v>Không kinh doanh</v>
          </cell>
        </row>
        <row r="45">
          <cell r="A45" t="str">
            <v>GM500</v>
          </cell>
          <cell r="B45" t="str">
            <v>Gà muối 500g</v>
          </cell>
          <cell r="C45" t="str">
            <v>Túi</v>
          </cell>
          <cell r="D45" t="str">
            <v>Đang kinh doanh</v>
          </cell>
        </row>
        <row r="46">
          <cell r="A46" t="str">
            <v>GM500KT</v>
          </cell>
          <cell r="B46" t="str">
            <v>Gà muối 500g - Hàng mẫu tặng</v>
          </cell>
          <cell r="C46" t="str">
            <v>Gói</v>
          </cell>
          <cell r="D46" t="str">
            <v>Không kinh doanh</v>
          </cell>
        </row>
        <row r="47">
          <cell r="A47" t="str">
            <v>GMHCXH500</v>
          </cell>
          <cell r="B47" t="str">
            <v>Gà muối hun cỏ xạ hương 500g</v>
          </cell>
          <cell r="C47" t="str">
            <v>Túi</v>
          </cell>
          <cell r="D47" t="str">
            <v>Đang kinh doanh</v>
          </cell>
        </row>
        <row r="48">
          <cell r="A48" t="str">
            <v>GMHCXH500G</v>
          </cell>
          <cell r="B48" t="str">
            <v>Gà muối hun cỏ xạ hương 500g</v>
          </cell>
          <cell r="C48" t="str">
            <v>Gói</v>
          </cell>
          <cell r="D48" t="str">
            <v>Không kinh doanh</v>
          </cell>
        </row>
        <row r="49">
          <cell r="A49" t="str">
            <v>GSG150</v>
          </cell>
          <cell r="B49" t="str">
            <v>Giò sụn gà 150g</v>
          </cell>
          <cell r="C49" t="str">
            <v>Túi</v>
          </cell>
          <cell r="D49" t="str">
            <v>Không kinh doanh</v>
          </cell>
        </row>
        <row r="50">
          <cell r="A50" t="str">
            <v>GSG250</v>
          </cell>
          <cell r="B50" t="str">
            <v>Giò sụn gà 250g</v>
          </cell>
          <cell r="C50" t="str">
            <v>Túi</v>
          </cell>
          <cell r="D50" t="str">
            <v>Đang kinh doanh</v>
          </cell>
        </row>
        <row r="51">
          <cell r="A51" t="str">
            <v>GSG45G</v>
          </cell>
          <cell r="B51" t="str">
            <v>Giò sụn gà 45g</v>
          </cell>
          <cell r="C51" t="str">
            <v>Cái</v>
          </cell>
          <cell r="D51" t="str">
            <v>Không kinh doanh</v>
          </cell>
        </row>
        <row r="52">
          <cell r="A52" t="str">
            <v>GSG500</v>
          </cell>
          <cell r="B52" t="str">
            <v>Giò sụn gà 500g</v>
          </cell>
          <cell r="C52" t="str">
            <v>Túi</v>
          </cell>
          <cell r="D52" t="str">
            <v>Không kinh doanh</v>
          </cell>
        </row>
        <row r="53">
          <cell r="A53" t="str">
            <v>GSGHC</v>
          </cell>
          <cell r="B53" t="str">
            <v>Giò sụn gà không định lượng</v>
          </cell>
          <cell r="C53" t="str">
            <v>Túi</v>
          </cell>
          <cell r="D53" t="str">
            <v>Không kinh doanh</v>
          </cell>
        </row>
        <row r="54">
          <cell r="A54" t="str">
            <v>GT500</v>
          </cell>
          <cell r="B54" t="str">
            <v>Giò Thủ 500g</v>
          </cell>
          <cell r="C54" t="str">
            <v>Túi</v>
          </cell>
          <cell r="D54" t="str">
            <v>Đang kinh doanh</v>
          </cell>
        </row>
        <row r="55">
          <cell r="A55" t="str">
            <v>GTLX250G</v>
          </cell>
          <cell r="B55" t="str">
            <v>Giò Tai Lưỡi Xào 250g</v>
          </cell>
          <cell r="C55" t="str">
            <v>Túi</v>
          </cell>
          <cell r="D55" t="str">
            <v>Đang kinh doanh</v>
          </cell>
        </row>
        <row r="56">
          <cell r="A56" t="str">
            <v>GTLX50</v>
          </cell>
          <cell r="B56" t="str">
            <v>Giò tai lưỡi xào 50g</v>
          </cell>
          <cell r="C56" t="str">
            <v>Túi</v>
          </cell>
          <cell r="D56" t="str">
            <v>Không kinh doanh</v>
          </cell>
        </row>
        <row r="57">
          <cell r="A57" t="str">
            <v>GTLX50HM</v>
          </cell>
          <cell r="B57" t="str">
            <v>Giò tai lưỡi xào 50g-Hàng mẫu</v>
          </cell>
          <cell r="C57" t="str">
            <v>Túi</v>
          </cell>
          <cell r="D57" t="str">
            <v>Không kinh doanh</v>
          </cell>
        </row>
        <row r="58">
          <cell r="A58" t="str">
            <v>GTNH250</v>
          </cell>
          <cell r="B58" t="str">
            <v>Giò tai nấm hương 250g</v>
          </cell>
          <cell r="C58" t="str">
            <v>Túi</v>
          </cell>
          <cell r="D58" t="str">
            <v>Không kinh doanh</v>
          </cell>
        </row>
        <row r="59">
          <cell r="A59" t="str">
            <v>GTNH500</v>
          </cell>
          <cell r="B59" t="str">
            <v>Giò tai nấm hương 500g</v>
          </cell>
          <cell r="C59" t="str">
            <v>Túi</v>
          </cell>
          <cell r="D59" t="str">
            <v>Không kinh doanh</v>
          </cell>
        </row>
        <row r="60">
          <cell r="A60" t="str">
            <v>GV250</v>
          </cell>
          <cell r="B60" t="str">
            <v>Gà viên 250g</v>
          </cell>
          <cell r="C60" t="str">
            <v>Túi</v>
          </cell>
          <cell r="D60" t="str">
            <v>Không kinh doanh</v>
          </cell>
        </row>
        <row r="61">
          <cell r="A61" t="str">
            <v>GXD200KT</v>
          </cell>
          <cell r="B61" t="str">
            <v>Gà hấp xì dầu 200g - Hàng mẫu tặng</v>
          </cell>
          <cell r="C61" t="str">
            <v>Gói</v>
          </cell>
          <cell r="D61" t="str">
            <v>Không kinh doanh</v>
          </cell>
        </row>
        <row r="62">
          <cell r="A62" t="str">
            <v>GXD500</v>
          </cell>
          <cell r="B62" t="str">
            <v>Gà xì dầu 500g</v>
          </cell>
          <cell r="C62" t="str">
            <v>Túi</v>
          </cell>
          <cell r="D62" t="str">
            <v>Đang kinh doanh</v>
          </cell>
        </row>
        <row r="63">
          <cell r="A63" t="str">
            <v>GXD500KT</v>
          </cell>
          <cell r="B63" t="str">
            <v>Gà xì dầu 500g - Hàng mẫu tặng</v>
          </cell>
          <cell r="C63" t="str">
            <v>Gói</v>
          </cell>
          <cell r="D63" t="str">
            <v>Không kinh doanh</v>
          </cell>
        </row>
        <row r="64">
          <cell r="A64" t="str">
            <v>LX500</v>
          </cell>
          <cell r="B64" t="str">
            <v>Lạp xưởng tươi 500g</v>
          </cell>
          <cell r="C64" t="str">
            <v>Túi</v>
          </cell>
          <cell r="D64" t="str">
            <v>Không kinh doanh</v>
          </cell>
        </row>
        <row r="65">
          <cell r="A65" t="str">
            <v>LXBM50</v>
          </cell>
          <cell r="B65" t="str">
            <v>Lạp xưởng ba miền 50g</v>
          </cell>
          <cell r="C65" t="str">
            <v>Túi</v>
          </cell>
          <cell r="D65" t="str">
            <v>Không kinh doanh</v>
          </cell>
        </row>
        <row r="66">
          <cell r="A66" t="str">
            <v>LXBM500</v>
          </cell>
          <cell r="B66" t="str">
            <v>Lạp xưởng 3 miền 500g</v>
          </cell>
          <cell r="C66" t="str">
            <v>Túi</v>
          </cell>
          <cell r="D66" t="str">
            <v>Không kinh doanh</v>
          </cell>
        </row>
        <row r="67">
          <cell r="A67" t="str">
            <v>LXBM50HM</v>
          </cell>
          <cell r="B67" t="str">
            <v>Lạp xưởng ba miền 50g- Hàng mẫu</v>
          </cell>
          <cell r="C67" t="str">
            <v>Túi</v>
          </cell>
          <cell r="D67" t="str">
            <v>Không kinh doanh</v>
          </cell>
        </row>
        <row r="68">
          <cell r="A68" t="str">
            <v>LXTB250</v>
          </cell>
          <cell r="B68" t="str">
            <v>Lạp xưởng tây bắc 250g</v>
          </cell>
          <cell r="C68" t="str">
            <v>Túi</v>
          </cell>
          <cell r="D68" t="str">
            <v>Không kinh doanh</v>
          </cell>
        </row>
        <row r="69">
          <cell r="A69" t="str">
            <v>LXTB50</v>
          </cell>
          <cell r="B69" t="str">
            <v>Lạp xưởng tây bắc 50g</v>
          </cell>
          <cell r="C69" t="str">
            <v>Túi</v>
          </cell>
          <cell r="D69" t="str">
            <v>Không kinh doanh</v>
          </cell>
        </row>
        <row r="70">
          <cell r="A70" t="str">
            <v>LXTB500</v>
          </cell>
          <cell r="B70" t="str">
            <v>Lạp xưởng Tây Bắc 500g</v>
          </cell>
          <cell r="C70" t="str">
            <v>Túi</v>
          </cell>
          <cell r="D70" t="str">
            <v>Đang kinh doanh</v>
          </cell>
        </row>
        <row r="71">
          <cell r="A71" t="str">
            <v>LXTB50HM</v>
          </cell>
          <cell r="B71" t="str">
            <v>Lạp xưởng tây bắc 50g-Hàng Mẫu</v>
          </cell>
          <cell r="C71" t="str">
            <v>Túi</v>
          </cell>
          <cell r="D71" t="str">
            <v>Không kinh doanh</v>
          </cell>
        </row>
        <row r="72">
          <cell r="A72" t="str">
            <v>MNH200</v>
          </cell>
          <cell r="B72" t="str">
            <v>Mọc nấm hương 200g</v>
          </cell>
          <cell r="C72" t="str">
            <v>Gói</v>
          </cell>
          <cell r="D72" t="str">
            <v>Không kinh doanh</v>
          </cell>
        </row>
        <row r="73">
          <cell r="A73" t="str">
            <v>MNH250</v>
          </cell>
          <cell r="B73" t="str">
            <v>Mọc Nấm Hương 250g</v>
          </cell>
          <cell r="C73" t="str">
            <v>Túi</v>
          </cell>
          <cell r="D73" t="str">
            <v>Đang kinh doanh</v>
          </cell>
        </row>
        <row r="74">
          <cell r="A74" t="str">
            <v>MNH300</v>
          </cell>
          <cell r="B74" t="str">
            <v>Mọc Nấm Hương 300g - Hàng mẫu tặng</v>
          </cell>
          <cell r="C74" t="str">
            <v>Gói</v>
          </cell>
          <cell r="D74" t="str">
            <v>Không kinh doanh</v>
          </cell>
        </row>
        <row r="75">
          <cell r="A75" t="str">
            <v>MNH500</v>
          </cell>
          <cell r="B75" t="str">
            <v>Mọc Nấm Hương 500g</v>
          </cell>
          <cell r="C75" t="str">
            <v>Túi</v>
          </cell>
          <cell r="D75" t="str">
            <v>Không kinh doanh</v>
          </cell>
        </row>
        <row r="76">
          <cell r="A76" t="str">
            <v>SHK200</v>
          </cell>
          <cell r="B76" t="str">
            <v>Sườn hun khói 200g</v>
          </cell>
          <cell r="C76" t="str">
            <v>Túi</v>
          </cell>
          <cell r="D76" t="str">
            <v>Không kinh doanh</v>
          </cell>
        </row>
        <row r="77">
          <cell r="A77" t="str">
            <v>TH200</v>
          </cell>
          <cell r="B77" t="str">
            <v>Tai heo muối 200g</v>
          </cell>
          <cell r="C77" t="str">
            <v>Túi</v>
          </cell>
          <cell r="D77" t="str">
            <v>Đang kinh doanh</v>
          </cell>
        </row>
        <row r="78">
          <cell r="A78" t="str">
            <v>TH200KT</v>
          </cell>
          <cell r="B78" t="str">
            <v>Tai heo muối 200g - Hàng mẫu tặng</v>
          </cell>
          <cell r="C78" t="str">
            <v>Gói</v>
          </cell>
          <cell r="D78" t="str">
            <v>Không kinh doanh</v>
          </cell>
        </row>
        <row r="79">
          <cell r="A79" t="str">
            <v>TH400</v>
          </cell>
          <cell r="B79" t="str">
            <v>Tai heo muối 400g</v>
          </cell>
          <cell r="C79" t="str">
            <v>Túi</v>
          </cell>
          <cell r="D79" t="str">
            <v>Không kinh doanh</v>
          </cell>
        </row>
        <row r="80">
          <cell r="A80" t="str">
            <v>TH50</v>
          </cell>
          <cell r="B80" t="str">
            <v>Tai heo muối 50g</v>
          </cell>
          <cell r="C80" t="str">
            <v>Túi</v>
          </cell>
          <cell r="D80" t="str">
            <v>Không kinh doanh</v>
          </cell>
        </row>
        <row r="81">
          <cell r="A81" t="str">
            <v>TH50HT</v>
          </cell>
          <cell r="B81" t="str">
            <v>Tai heo muối 50g-Hàng mẫu</v>
          </cell>
          <cell r="C81" t="str">
            <v>Túi</v>
          </cell>
          <cell r="D81" t="str">
            <v>Không kinh doanh</v>
          </cell>
        </row>
        <row r="82">
          <cell r="A82" t="str">
            <v>THST150</v>
          </cell>
          <cell r="B82" t="str">
            <v>Tai heo sốt thái 150g</v>
          </cell>
          <cell r="C82" t="str">
            <v>Túi</v>
          </cell>
          <cell r="D82" t="str">
            <v>Đang kinh doanh</v>
          </cell>
        </row>
        <row r="83">
          <cell r="A83" t="str">
            <v>THST150KT</v>
          </cell>
          <cell r="B83" t="str">
            <v>Tai heo sốt thái 150g - Hàng mẫu tặng</v>
          </cell>
          <cell r="C83" t="str">
            <v>Túi</v>
          </cell>
          <cell r="D83" t="str">
            <v>Không kinh doanh</v>
          </cell>
        </row>
        <row r="84">
          <cell r="A84" t="str">
            <v>THST250</v>
          </cell>
          <cell r="B84" t="str">
            <v>Tai heo sốt thái 250g</v>
          </cell>
          <cell r="C84" t="str">
            <v>Hộp</v>
          </cell>
          <cell r="D84" t="str">
            <v>Đang kinh doanh</v>
          </cell>
        </row>
        <row r="85">
          <cell r="A85" t="str">
            <v>THST500</v>
          </cell>
          <cell r="B85" t="str">
            <v>Tai heo sốt thái 500g</v>
          </cell>
          <cell r="C85" t="str">
            <v>Hộp</v>
          </cell>
          <cell r="D85" t="str">
            <v>Không kinh doanh</v>
          </cell>
        </row>
        <row r="87">
          <cell r="A87" t="str">
            <v>Mã hàng</v>
          </cell>
          <cell r="B87" t="str">
            <v>Tên hàng</v>
          </cell>
          <cell r="C87" t="str">
            <v>ĐVT</v>
          </cell>
          <cell r="D87" t="str">
            <v>Tình Trạng</v>
          </cell>
        </row>
        <row r="88">
          <cell r="A88" t="str">
            <v>BGHM450</v>
          </cell>
          <cell r="B88" t="str">
            <v>Bắp giò heo muối vị Tayaki Coop Select 450g</v>
          </cell>
          <cell r="C88" t="str">
            <v>Túi</v>
          </cell>
          <cell r="D88" t="str">
            <v>Đang Kinh doanh</v>
          </cell>
        </row>
        <row r="89">
          <cell r="A89" t="str">
            <v>CC300</v>
          </cell>
          <cell r="B89" t="str">
            <v>Chả cốm 300g</v>
          </cell>
          <cell r="C89" t="str">
            <v>Túi</v>
          </cell>
          <cell r="D89" t="str">
            <v>Đang Kinh doanh</v>
          </cell>
        </row>
        <row r="90">
          <cell r="A90" t="str">
            <v>CGM100</v>
          </cell>
          <cell r="B90" t="str">
            <v>Chân giò heo muối 100g</v>
          </cell>
          <cell r="C90" t="str">
            <v>Gói</v>
          </cell>
          <cell r="D90" t="str">
            <v>Đang Kinh doanh</v>
          </cell>
        </row>
        <row r="91">
          <cell r="A91" t="str">
            <v>CGM300</v>
          </cell>
          <cell r="B91" t="str">
            <v>Chân giò heo muối 300g</v>
          </cell>
          <cell r="C91" t="str">
            <v>Túi</v>
          </cell>
          <cell r="D91" t="str">
            <v>Đang Kinh doanh</v>
          </cell>
        </row>
        <row r="92">
          <cell r="A92" t="str">
            <v>CGM500</v>
          </cell>
          <cell r="B92" t="str">
            <v>Chân giò heo muối 500g</v>
          </cell>
          <cell r="C92" t="str">
            <v>Túi</v>
          </cell>
          <cell r="D92" t="str">
            <v>Đang Kinh doanh</v>
          </cell>
        </row>
        <row r="93">
          <cell r="A93" t="str">
            <v>CGST250G</v>
          </cell>
          <cell r="B93" t="str">
            <v>Chân gà sốt thái 250g</v>
          </cell>
          <cell r="C93" t="str">
            <v>Hộp</v>
          </cell>
          <cell r="D93" t="str">
            <v>Đang Kinh doanh</v>
          </cell>
        </row>
        <row r="94">
          <cell r="A94" t="str">
            <v>CGST150</v>
          </cell>
          <cell r="B94" t="str">
            <v>Chân gà sả tắc 150g</v>
          </cell>
          <cell r="C94" t="str">
            <v>Túi</v>
          </cell>
          <cell r="D94" t="str">
            <v>Đang Kinh doanh</v>
          </cell>
        </row>
        <row r="95">
          <cell r="A95" t="str">
            <v>CGST250</v>
          </cell>
          <cell r="B95" t="str">
            <v>Chân gà sả tắc 250g</v>
          </cell>
          <cell r="C95" t="str">
            <v>Hộp</v>
          </cell>
          <cell r="D95" t="str">
            <v>Đang Kinh doanh</v>
          </cell>
        </row>
        <row r="96">
          <cell r="A96" t="str">
            <v>CGST500</v>
          </cell>
          <cell r="B96" t="str">
            <v>Chân gà sả tắc 500g</v>
          </cell>
          <cell r="C96" t="str">
            <v>Hộp</v>
          </cell>
          <cell r="D96" t="str">
            <v>Đang Kinh doanh</v>
          </cell>
        </row>
        <row r="97">
          <cell r="A97" t="str">
            <v>CN300</v>
          </cell>
          <cell r="B97" t="str">
            <v>Chả nướng 300g</v>
          </cell>
          <cell r="C97" t="str">
            <v>Túi</v>
          </cell>
          <cell r="D97" t="str">
            <v>Đang Kinh doanh</v>
          </cell>
        </row>
        <row r="98">
          <cell r="A98" t="str">
            <v>GHK300</v>
          </cell>
          <cell r="B98" t="str">
            <v>Gà muối hun khói 300g</v>
          </cell>
          <cell r="C98" t="str">
            <v>Túi</v>
          </cell>
          <cell r="D98" t="str">
            <v>Đang Kinh doanh</v>
          </cell>
        </row>
        <row r="99">
          <cell r="A99" t="str">
            <v>GL250</v>
          </cell>
          <cell r="B99" t="str">
            <v>Giò lụa cây 250g</v>
          </cell>
          <cell r="C99" t="str">
            <v>Túi</v>
          </cell>
          <cell r="D99" t="str">
            <v>Đang Kinh doanh</v>
          </cell>
        </row>
        <row r="100">
          <cell r="A100" t="str">
            <v>GM500</v>
          </cell>
          <cell r="B100" t="str">
            <v>Gà muối 500g</v>
          </cell>
          <cell r="C100" t="str">
            <v>Túi</v>
          </cell>
          <cell r="D100" t="str">
            <v>Đang Kinh doanh</v>
          </cell>
        </row>
        <row r="101">
          <cell r="A101" t="str">
            <v>GHK300</v>
          </cell>
          <cell r="B101" t="str">
            <v>Gà muối hun khói 300g</v>
          </cell>
          <cell r="C101" t="str">
            <v>Túi</v>
          </cell>
          <cell r="D101" t="str">
            <v>Đang Kinh doanh</v>
          </cell>
        </row>
        <row r="102">
          <cell r="A102" t="str">
            <v>GSG250</v>
          </cell>
          <cell r="B102" t="str">
            <v>Giò sụn gà 250g</v>
          </cell>
          <cell r="C102" t="str">
            <v>Túi</v>
          </cell>
          <cell r="D102" t="str">
            <v>Đang Kinh doanh</v>
          </cell>
        </row>
        <row r="103">
          <cell r="A103" t="str">
            <v>GTLX250G</v>
          </cell>
          <cell r="B103" t="str">
            <v>Giò Tai Lưỡi Xào 250g</v>
          </cell>
          <cell r="C103" t="str">
            <v>Túi</v>
          </cell>
          <cell r="D103" t="str">
            <v>Đang Kinh doanh</v>
          </cell>
        </row>
        <row r="104">
          <cell r="A104" t="str">
            <v>GXD500</v>
          </cell>
          <cell r="B104" t="str">
            <v>Gà xì dầu 500g</v>
          </cell>
          <cell r="C104" t="str">
            <v>Túi</v>
          </cell>
          <cell r="D104" t="str">
            <v>Đang Kinh doanh</v>
          </cell>
        </row>
        <row r="105">
          <cell r="A105" t="str">
            <v>MNH250</v>
          </cell>
          <cell r="B105" t="str">
            <v>Mọc Nấm Hương 250g</v>
          </cell>
          <cell r="C105" t="str">
            <v>Túi</v>
          </cell>
          <cell r="D105" t="str">
            <v>Đang Kinh doanh</v>
          </cell>
        </row>
        <row r="106">
          <cell r="A106" t="str">
            <v>MNH500</v>
          </cell>
          <cell r="B106" t="str">
            <v>Mọc Nấm Hương 500g</v>
          </cell>
          <cell r="C106" t="str">
            <v>Túi</v>
          </cell>
          <cell r="D106" t="str">
            <v>Đang Kinh doanh</v>
          </cell>
        </row>
        <row r="107">
          <cell r="A107" t="str">
            <v>TH200</v>
          </cell>
          <cell r="B107" t="str">
            <v>Tai heo muối 200g</v>
          </cell>
          <cell r="C107" t="str">
            <v>Túi</v>
          </cell>
          <cell r="D107" t="str">
            <v>Đang Kinh doanh</v>
          </cell>
        </row>
        <row r="108">
          <cell r="A108" t="str">
            <v>TH400</v>
          </cell>
          <cell r="B108" t="str">
            <v>Tai heo muối 400g</v>
          </cell>
          <cell r="C108" t="str">
            <v>Túi</v>
          </cell>
          <cell r="D108" t="str">
            <v>Đang Kinh doanh</v>
          </cell>
        </row>
        <row r="109">
          <cell r="A109" t="str">
            <v>THST150</v>
          </cell>
          <cell r="B109" t="str">
            <v>Tai heo sốt thái 150g</v>
          </cell>
          <cell r="C109" t="str">
            <v>Túi</v>
          </cell>
          <cell r="D109" t="str">
            <v>Đang Kinh doanh</v>
          </cell>
        </row>
        <row r="110">
          <cell r="A110" t="str">
            <v>THST250</v>
          </cell>
          <cell r="B110" t="str">
            <v>Tai heo sốt thái 250g</v>
          </cell>
          <cell r="C110" t="str">
            <v>Hộp</v>
          </cell>
        </row>
        <row r="111">
          <cell r="A111" t="str">
            <v>THST500</v>
          </cell>
          <cell r="B111" t="str">
            <v>Tai heo sốt thái 500g</v>
          </cell>
          <cell r="C111" t="str">
            <v>Hộp</v>
          </cell>
          <cell r="D111" t="str">
            <v>Đang Kinh doanh</v>
          </cell>
        </row>
        <row r="112">
          <cell r="A112" t="str">
            <v>CGTT500</v>
          </cell>
          <cell r="B112" t="str">
            <v>Chân gà thả thính 500g</v>
          </cell>
          <cell r="C112" t="str">
            <v>Túi</v>
          </cell>
          <cell r="D112" t="str">
            <v>Đang Kinh doanh</v>
          </cell>
        </row>
        <row r="113">
          <cell r="A113" t="str">
            <v>GHCXH500</v>
          </cell>
          <cell r="B113" t="str">
            <v>Gà hun cỏ xạ hương Coop Select 500g</v>
          </cell>
          <cell r="C113" t="str">
            <v>Túi</v>
          </cell>
          <cell r="D113" t="str">
            <v>Đang Kinh doanh</v>
          </cell>
        </row>
        <row r="114">
          <cell r="A114" t="str">
            <v>LXBM500</v>
          </cell>
          <cell r="B114" t="str">
            <v>Lạp xưởng ba miền 500g</v>
          </cell>
          <cell r="C114" t="str">
            <v>Túi</v>
          </cell>
          <cell r="D114" t="str">
            <v>Đang Kinh doanh</v>
          </cell>
        </row>
        <row r="115">
          <cell r="A115" t="str">
            <v>LXTB500</v>
          </cell>
          <cell r="B115" t="str">
            <v>Lạp xưởng tây bắc 500g</v>
          </cell>
          <cell r="C115" t="str">
            <v>Hộp</v>
          </cell>
          <cell r="D115" t="str">
            <v>Đang Kinh doanh</v>
          </cell>
        </row>
        <row r="116">
          <cell r="A116" t="str">
            <v>GT500</v>
          </cell>
          <cell r="B116" t="str">
            <v>Giò thủ 500g</v>
          </cell>
          <cell r="C116" t="str">
            <v>Hộp</v>
          </cell>
          <cell r="D116" t="str">
            <v>Đang Kinh doanh</v>
          </cell>
        </row>
        <row r="117">
          <cell r="A117" t="str">
            <v>GL500</v>
          </cell>
          <cell r="B117" t="str">
            <v>Giò lụa 500g</v>
          </cell>
          <cell r="C117" t="str">
            <v>Túi</v>
          </cell>
          <cell r="D117" t="str">
            <v>Đang Kinh doanh</v>
          </cell>
        </row>
        <row r="118">
          <cell r="A118" t="str">
            <v>CGHVT450</v>
          </cell>
          <cell r="B118" t="str">
            <v>Chân giò heo vị tayaki 450g</v>
          </cell>
          <cell r="C118" t="str">
            <v>Túi</v>
          </cell>
          <cell r="D118" t="str">
            <v>Đang Kinh doanh</v>
          </cell>
        </row>
        <row r="119">
          <cell r="A119" t="str">
            <v>GMHCXH</v>
          </cell>
          <cell r="B119" t="str">
            <v>Gà muối hun cỏ xạ hương 500g</v>
          </cell>
          <cell r="C119" t="str">
            <v>Hộp</v>
          </cell>
          <cell r="D119" t="str">
            <v>Đang Kinh doanh</v>
          </cell>
        </row>
        <row r="120">
          <cell r="A120" t="str">
            <v>LXTB250G</v>
          </cell>
          <cell r="B120" t="str">
            <v>Lạp xưởng tây bắc 250g</v>
          </cell>
          <cell r="C120" t="str">
            <v>Hộp</v>
          </cell>
          <cell r="D120" t="str">
            <v>Đang Kinh doanh</v>
          </cell>
        </row>
        <row r="121">
          <cell r="A121" t="str">
            <v>LXTBCOOP500</v>
          </cell>
          <cell r="B121" t="str">
            <v>Lạp xưởng tây bắc Coop select 500g</v>
          </cell>
          <cell r="C121" t="str">
            <v>Hộp</v>
          </cell>
          <cell r="D121" t="str">
            <v>Đang Kinh doanh</v>
          </cell>
        </row>
        <row r="122">
          <cell r="A122" t="str">
            <v>LXTBCOOP250</v>
          </cell>
          <cell r="B122" t="str">
            <v>Lạp xưởng tây bắc Coop select 250g</v>
          </cell>
          <cell r="C122" t="str">
            <v>Hộp</v>
          </cell>
          <cell r="D122" t="str">
            <v>Đang Kinh doanh</v>
          </cell>
        </row>
        <row r="123">
          <cell r="A123" t="str">
            <v>LXTB250G</v>
          </cell>
          <cell r="B123" t="str">
            <v>Lạp xưởng tây bắc 250g</v>
          </cell>
          <cell r="C123" t="str">
            <v>Hộp</v>
          </cell>
          <cell r="D123" t="str">
            <v>Đang Kinh doanh</v>
          </cell>
        </row>
      </sheetData>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N -MEGA"/>
      <sheetName val="PXK-HÓA ĐƠN"/>
      <sheetName val="Hàng bán trả lại ST_Khac"/>
      <sheetName val="BC TONG SL"/>
      <sheetName val="Xuat_Tra_Doi"/>
      <sheetName val="Gia_MB"/>
      <sheetName val="MA_NVBH"/>
      <sheetName val="TONG_SL"/>
      <sheetName val="Chuyển Mã"/>
      <sheetName val="Ma_KH"/>
      <sheetName val="Gia_HD_XI_SPL"/>
      <sheetName val="Ma_Cu-Moi"/>
    </sheetNames>
    <sheetDataSet>
      <sheetData sheetId="0"/>
      <sheetData sheetId="1"/>
      <sheetData sheetId="2"/>
      <sheetData sheetId="3"/>
      <sheetData sheetId="4"/>
      <sheetData sheetId="5"/>
      <sheetData sheetId="6"/>
      <sheetData sheetId="7">
        <row r="1">
          <cell r="A1" t="str">
            <v>Mã hàng</v>
          </cell>
          <cell r="B1" t="str">
            <v>Tên hàng</v>
          </cell>
          <cell r="C1" t="str">
            <v>ĐVT</v>
          </cell>
          <cell r="D1" t="str">
            <v>Tình Trạng</v>
          </cell>
        </row>
        <row r="2">
          <cell r="A2" t="str">
            <v>BBM200</v>
          </cell>
          <cell r="B2" t="str">
            <v>Bắp bò muối 200g</v>
          </cell>
          <cell r="C2" t="str">
            <v>Túi</v>
          </cell>
          <cell r="D2" t="str">
            <v>Không kinh doanh</v>
          </cell>
        </row>
        <row r="3">
          <cell r="A3" t="str">
            <v>BBM300</v>
          </cell>
          <cell r="B3" t="str">
            <v>Bắp bò muối 300g</v>
          </cell>
          <cell r="C3" t="str">
            <v>Túi</v>
          </cell>
          <cell r="D3" t="str">
            <v>Không kinh doanh</v>
          </cell>
        </row>
        <row r="4">
          <cell r="A4" t="str">
            <v>BBM500</v>
          </cell>
          <cell r="B4" t="str">
            <v>Bắp bò muối 500g</v>
          </cell>
          <cell r="C4" t="str">
            <v>Túi</v>
          </cell>
          <cell r="D4" t="str">
            <v>Không kinh doanh</v>
          </cell>
        </row>
        <row r="5">
          <cell r="A5" t="str">
            <v>BGHM450</v>
          </cell>
          <cell r="B5" t="str">
            <v>Bắp giò heo muối vị Tayaki Coop Select 450g</v>
          </cell>
          <cell r="C5" t="str">
            <v>Túi</v>
          </cell>
          <cell r="D5" t="str">
            <v>Đang kinh doanh</v>
          </cell>
        </row>
        <row r="6">
          <cell r="A6" t="str">
            <v>CC300</v>
          </cell>
          <cell r="B6" t="str">
            <v>Chả cốm 300g</v>
          </cell>
          <cell r="C6" t="str">
            <v>Túi</v>
          </cell>
          <cell r="D6" t="str">
            <v>Đang kinh doanh</v>
          </cell>
        </row>
        <row r="7">
          <cell r="A7" t="str">
            <v>CC300KT</v>
          </cell>
          <cell r="B7" t="str">
            <v>Chả cốm 300g - Hàng mẫu tặng</v>
          </cell>
          <cell r="C7" t="str">
            <v>Gói</v>
          </cell>
          <cell r="D7" t="str">
            <v>Không kinh doanh</v>
          </cell>
        </row>
        <row r="8">
          <cell r="A8" t="str">
            <v>CGHM450</v>
          </cell>
          <cell r="B8" t="str">
            <v>Chân giò heo muối vị Tayaki 450g</v>
          </cell>
          <cell r="C8" t="str">
            <v>Túi</v>
          </cell>
          <cell r="D8" t="str">
            <v>Đang kinh doanh</v>
          </cell>
        </row>
        <row r="9">
          <cell r="A9" t="str">
            <v>CGM100</v>
          </cell>
          <cell r="B9" t="str">
            <v>Chân giò heo muối 100g</v>
          </cell>
          <cell r="C9" t="str">
            <v>Gói</v>
          </cell>
          <cell r="D9" t="str">
            <v>Đang kinh doanh</v>
          </cell>
        </row>
        <row r="10">
          <cell r="A10" t="str">
            <v>CGM200KT</v>
          </cell>
          <cell r="B10" t="str">
            <v>Chân giò heo muối 200g - Hàng mẫu tặng</v>
          </cell>
          <cell r="C10" t="str">
            <v>Gói</v>
          </cell>
          <cell r="D10" t="str">
            <v>Không kinh doanh</v>
          </cell>
        </row>
        <row r="11">
          <cell r="A11" t="str">
            <v>CGM300</v>
          </cell>
          <cell r="B11" t="str">
            <v>Chân giò heo muối 300g</v>
          </cell>
          <cell r="C11" t="str">
            <v>Túi</v>
          </cell>
          <cell r="D11" t="str">
            <v>Đang kinh doanh</v>
          </cell>
        </row>
        <row r="12">
          <cell r="A12" t="str">
            <v>CGM300KT</v>
          </cell>
          <cell r="B12" t="str">
            <v>Chân giò heo muối 300g - Hàng mẫu tặng</v>
          </cell>
          <cell r="C12" t="str">
            <v>Gói</v>
          </cell>
          <cell r="D12" t="str">
            <v>Không kinh doanh</v>
          </cell>
        </row>
        <row r="13">
          <cell r="A13" t="str">
            <v>CGM500</v>
          </cell>
          <cell r="B13" t="str">
            <v>Chân giò heo muối 500g</v>
          </cell>
          <cell r="C13" t="str">
            <v>Túi</v>
          </cell>
          <cell r="D13" t="str">
            <v>Đang kinh doanh</v>
          </cell>
        </row>
        <row r="14">
          <cell r="A14" t="str">
            <v>CGM500KT</v>
          </cell>
          <cell r="B14" t="str">
            <v>Chân giò heo muối 500g - Hàng mẫu tặng</v>
          </cell>
          <cell r="C14" t="str">
            <v>Gói</v>
          </cell>
          <cell r="D14" t="str">
            <v>Không kinh doanh</v>
          </cell>
        </row>
        <row r="15">
          <cell r="A15" t="str">
            <v>CGSC400</v>
          </cell>
          <cell r="B15" t="str">
            <v>Chân gà sốt cay 400g</v>
          </cell>
          <cell r="C15" t="str">
            <v>Túi</v>
          </cell>
          <cell r="D15" t="str">
            <v>Không kinh doanh</v>
          </cell>
        </row>
        <row r="16">
          <cell r="A16" t="str">
            <v>CGST150</v>
          </cell>
          <cell r="B16" t="str">
            <v>Chân gà sả tắc 150g</v>
          </cell>
          <cell r="C16" t="str">
            <v>Túi</v>
          </cell>
          <cell r="D16" t="str">
            <v>Không kinh doanh</v>
          </cell>
        </row>
        <row r="17">
          <cell r="A17" t="str">
            <v>CGST150G</v>
          </cell>
          <cell r="B17" t="str">
            <v>Chân gà sốt thái 150g</v>
          </cell>
          <cell r="C17" t="str">
            <v>Gói</v>
          </cell>
          <cell r="D17" t="str">
            <v>Không kinh doanh</v>
          </cell>
        </row>
        <row r="18">
          <cell r="A18" t="str">
            <v>CGST150KT</v>
          </cell>
          <cell r="B18" t="str">
            <v>Chân gà sả tắc 150g - Hàng mẫu tặng</v>
          </cell>
          <cell r="C18" t="str">
            <v>Túi</v>
          </cell>
          <cell r="D18" t="str">
            <v>Không kinh doanh</v>
          </cell>
        </row>
        <row r="19">
          <cell r="A19" t="str">
            <v>CGST250</v>
          </cell>
          <cell r="B19" t="str">
            <v>Chân gà sả tắc 250g</v>
          </cell>
          <cell r="C19" t="str">
            <v>Hộp</v>
          </cell>
          <cell r="D19" t="str">
            <v>Đang kinh doanh</v>
          </cell>
        </row>
        <row r="20">
          <cell r="A20" t="str">
            <v>CGST250G</v>
          </cell>
          <cell r="B20" t="str">
            <v>Chân gà sốt thái 250g</v>
          </cell>
          <cell r="C20" t="str">
            <v>Hộp</v>
          </cell>
          <cell r="D20" t="str">
            <v>Đang kinh doanh</v>
          </cell>
        </row>
        <row r="21">
          <cell r="A21" t="str">
            <v>CGST500</v>
          </cell>
          <cell r="B21" t="str">
            <v>Chân gà sả tắc 500g</v>
          </cell>
          <cell r="C21" t="str">
            <v>Hộp</v>
          </cell>
          <cell r="D21" t="str">
            <v>Không kinh doanh</v>
          </cell>
        </row>
        <row r="22">
          <cell r="A22" t="str">
            <v>CGST500G</v>
          </cell>
          <cell r="B22" t="str">
            <v>Chân gà sốt thái 500g</v>
          </cell>
          <cell r="C22" t="str">
            <v>Hộp</v>
          </cell>
          <cell r="D22" t="str">
            <v>Không kinh doanh</v>
          </cell>
        </row>
        <row r="23">
          <cell r="A23" t="str">
            <v>CGTM150</v>
          </cell>
          <cell r="B23" t="str">
            <v>Chân gà thảo mộc 150g</v>
          </cell>
          <cell r="C23" t="str">
            <v>Túi</v>
          </cell>
          <cell r="D23" t="str">
            <v>Không kinh doanh</v>
          </cell>
        </row>
        <row r="24">
          <cell r="A24" t="str">
            <v>CGTT100</v>
          </cell>
          <cell r="B24" t="str">
            <v>Chân gà thả thính 100g</v>
          </cell>
          <cell r="C24" t="str">
            <v>Gói</v>
          </cell>
          <cell r="D24" t="str">
            <v>Không kinh doanh</v>
          </cell>
        </row>
        <row r="25">
          <cell r="A25" t="str">
            <v>CGTT150</v>
          </cell>
          <cell r="B25" t="str">
            <v>Chân gà thả thính 150g</v>
          </cell>
          <cell r="C25" t="str">
            <v>Gói</v>
          </cell>
          <cell r="D25" t="str">
            <v>Không kinh doanh</v>
          </cell>
        </row>
        <row r="26">
          <cell r="A26" t="str">
            <v>CGTT250</v>
          </cell>
          <cell r="B26" t="str">
            <v>Chân gà thả thính 250g</v>
          </cell>
          <cell r="C26" t="str">
            <v>Hộp</v>
          </cell>
          <cell r="D26" t="str">
            <v>Không kinh doanh</v>
          </cell>
        </row>
        <row r="27">
          <cell r="A27" t="str">
            <v>CGTT500</v>
          </cell>
          <cell r="B27" t="str">
            <v>Chân gà thả thính 500g</v>
          </cell>
          <cell r="C27" t="str">
            <v>Hộp</v>
          </cell>
          <cell r="D27" t="str">
            <v>Không kinh doanh</v>
          </cell>
        </row>
        <row r="28">
          <cell r="A28" t="str">
            <v>CGXD150</v>
          </cell>
          <cell r="B28" t="str">
            <v>Chân gà xì dầu 150g</v>
          </cell>
          <cell r="C28" t="str">
            <v>Túi</v>
          </cell>
          <cell r="D28" t="str">
            <v>Không kinh doanh</v>
          </cell>
        </row>
        <row r="29">
          <cell r="A29" t="str">
            <v>CN300</v>
          </cell>
          <cell r="B29" t="str">
            <v>Chả nướng 300g</v>
          </cell>
          <cell r="C29" t="str">
            <v>Túi</v>
          </cell>
          <cell r="D29" t="str">
            <v>Đang kinh doanh</v>
          </cell>
        </row>
        <row r="30">
          <cell r="A30" t="str">
            <v>CN300KT</v>
          </cell>
          <cell r="B30" t="str">
            <v>Chả nướng 300g - Hàng mẫu tặng</v>
          </cell>
          <cell r="C30" t="str">
            <v>Gói</v>
          </cell>
          <cell r="D30" t="str">
            <v>Không kinh doanh</v>
          </cell>
        </row>
        <row r="31">
          <cell r="A31" t="str">
            <v>DGCG500</v>
          </cell>
          <cell r="B31" t="str">
            <v>Đùi gà chiên giòn 500g</v>
          </cell>
          <cell r="C31" t="str">
            <v>Túi</v>
          </cell>
          <cell r="D31" t="str">
            <v>Không kinh doanh</v>
          </cell>
        </row>
        <row r="32">
          <cell r="A32" t="str">
            <v>DGSC500</v>
          </cell>
          <cell r="B32" t="str">
            <v>Đùi gà sốt cay 500g</v>
          </cell>
          <cell r="C32" t="str">
            <v>Túi</v>
          </cell>
          <cell r="D32" t="str">
            <v>Không kinh doanh</v>
          </cell>
        </row>
        <row r="33">
          <cell r="A33" t="str">
            <v>G3M</v>
          </cell>
          <cell r="B33" t="str">
            <v>Gà 300g mẫu</v>
          </cell>
          <cell r="C33" t="str">
            <v>Gói</v>
          </cell>
          <cell r="D33" t="str">
            <v>Không kinh doanh</v>
          </cell>
        </row>
        <row r="34">
          <cell r="A34" t="str">
            <v>GHC1000</v>
          </cell>
          <cell r="B34" t="str">
            <v>Gà hun cỏ xạ hương 1kg</v>
          </cell>
          <cell r="C34" t="str">
            <v>Túi</v>
          </cell>
          <cell r="D34" t="str">
            <v>Không kinh doanh</v>
          </cell>
        </row>
        <row r="35">
          <cell r="A35" t="str">
            <v>GHC500</v>
          </cell>
          <cell r="B35" t="str">
            <v>Gà hun cỏ xạ hương Coop Select 500g</v>
          </cell>
          <cell r="C35" t="str">
            <v>Túi</v>
          </cell>
          <cell r="D35" t="str">
            <v>Đang kinh doanh</v>
          </cell>
        </row>
        <row r="36">
          <cell r="A36" t="str">
            <v>GHK200</v>
          </cell>
          <cell r="B36" t="str">
            <v>Gà muối hun khói 200g - Hàng mẫu tặng</v>
          </cell>
          <cell r="C36" t="str">
            <v>Gói</v>
          </cell>
          <cell r="D36" t="str">
            <v>Không kinh doanh</v>
          </cell>
        </row>
        <row r="37">
          <cell r="A37" t="str">
            <v>GHK300</v>
          </cell>
          <cell r="B37" t="str">
            <v>Gà muối hun khói 300g</v>
          </cell>
          <cell r="C37" t="str">
            <v>Túi</v>
          </cell>
          <cell r="D37" t="str">
            <v>Đang kinh doanh</v>
          </cell>
        </row>
        <row r="38">
          <cell r="A38" t="str">
            <v>GL150</v>
          </cell>
          <cell r="B38" t="str">
            <v>Giò lụa cây 150g</v>
          </cell>
          <cell r="C38" t="str">
            <v>Gói</v>
          </cell>
          <cell r="D38" t="str">
            <v>Không kinh doanh</v>
          </cell>
        </row>
        <row r="39">
          <cell r="A39" t="str">
            <v>GL150KT</v>
          </cell>
          <cell r="B39" t="str">
            <v>Giò lụa cây 150g - Hàng mẫu tặng</v>
          </cell>
          <cell r="C39" t="str">
            <v>Gói</v>
          </cell>
          <cell r="D39" t="str">
            <v>Không kinh doanh</v>
          </cell>
        </row>
        <row r="40">
          <cell r="A40" t="str">
            <v>GL250</v>
          </cell>
          <cell r="B40" t="str">
            <v>Giò lụa cây 250g</v>
          </cell>
          <cell r="C40" t="str">
            <v>Túi</v>
          </cell>
          <cell r="D40" t="str">
            <v>Đang kinh doanh</v>
          </cell>
        </row>
        <row r="41">
          <cell r="A41" t="str">
            <v>GL250KT</v>
          </cell>
          <cell r="B41" t="str">
            <v>Giò lụa 250g</v>
          </cell>
          <cell r="C41" t="str">
            <v>Túi</v>
          </cell>
          <cell r="D41" t="str">
            <v>Không kinh doanh</v>
          </cell>
        </row>
        <row r="42">
          <cell r="A42" t="str">
            <v>GL500</v>
          </cell>
          <cell r="B42" t="str">
            <v>Giò lụa 500g</v>
          </cell>
          <cell r="C42" t="str">
            <v>Túi</v>
          </cell>
          <cell r="D42" t="str">
            <v>Đang kinh doanh</v>
          </cell>
        </row>
        <row r="43">
          <cell r="A43" t="str">
            <v>GLHC</v>
          </cell>
          <cell r="B43" t="str">
            <v>Giò lụa không định lượng</v>
          </cell>
          <cell r="C43" t="str">
            <v>Túi</v>
          </cell>
          <cell r="D43" t="str">
            <v>Không kinh doanh</v>
          </cell>
        </row>
        <row r="44">
          <cell r="A44" t="str">
            <v>GLKM</v>
          </cell>
          <cell r="B44" t="str">
            <v>Giò lụa khoanh mẫu</v>
          </cell>
          <cell r="C44" t="str">
            <v>Gói</v>
          </cell>
          <cell r="D44" t="str">
            <v>Không kinh doanh</v>
          </cell>
        </row>
        <row r="45">
          <cell r="A45" t="str">
            <v>GM500</v>
          </cell>
          <cell r="B45" t="str">
            <v>Gà muối 500g</v>
          </cell>
          <cell r="C45" t="str">
            <v>Túi</v>
          </cell>
          <cell r="D45" t="str">
            <v>Đang kinh doanh</v>
          </cell>
        </row>
        <row r="46">
          <cell r="A46" t="str">
            <v>GM500KT</v>
          </cell>
          <cell r="B46" t="str">
            <v>Gà muối 500g - Hàng mẫu tặng</v>
          </cell>
          <cell r="C46" t="str">
            <v>Gói</v>
          </cell>
          <cell r="D46" t="str">
            <v>Không kinh doanh</v>
          </cell>
        </row>
        <row r="47">
          <cell r="A47" t="str">
            <v>GMHCXH500</v>
          </cell>
          <cell r="B47" t="str">
            <v>Gà muối hun cỏ xạ hương 500g</v>
          </cell>
          <cell r="C47" t="str">
            <v>Túi</v>
          </cell>
          <cell r="D47" t="str">
            <v>Đang kinh doanh</v>
          </cell>
        </row>
        <row r="48">
          <cell r="A48" t="str">
            <v>GMHCXH500G</v>
          </cell>
          <cell r="B48" t="str">
            <v>Gà muối hun cỏ xạ hương 500g</v>
          </cell>
          <cell r="C48" t="str">
            <v>Gói</v>
          </cell>
          <cell r="D48" t="str">
            <v>Không kinh doanh</v>
          </cell>
        </row>
        <row r="49">
          <cell r="A49" t="str">
            <v>GSG150</v>
          </cell>
          <cell r="B49" t="str">
            <v>Giò sụn gà 150g</v>
          </cell>
          <cell r="C49" t="str">
            <v>Túi</v>
          </cell>
          <cell r="D49" t="str">
            <v>Không kinh doanh</v>
          </cell>
        </row>
        <row r="50">
          <cell r="A50" t="str">
            <v>GSG250</v>
          </cell>
          <cell r="B50" t="str">
            <v>Giò sụn gà 250g</v>
          </cell>
          <cell r="C50" t="str">
            <v>Túi</v>
          </cell>
          <cell r="D50" t="str">
            <v>Đang kinh doanh</v>
          </cell>
        </row>
        <row r="51">
          <cell r="A51" t="str">
            <v>GSG45G</v>
          </cell>
          <cell r="B51" t="str">
            <v>Giò sụn gà 45g</v>
          </cell>
          <cell r="C51" t="str">
            <v>Cái</v>
          </cell>
          <cell r="D51" t="str">
            <v>Không kinh doanh</v>
          </cell>
        </row>
        <row r="52">
          <cell r="A52" t="str">
            <v>GSG500</v>
          </cell>
          <cell r="B52" t="str">
            <v>Giò sụn gà 500g</v>
          </cell>
          <cell r="C52" t="str">
            <v>Túi</v>
          </cell>
          <cell r="D52" t="str">
            <v>Không kinh doanh</v>
          </cell>
        </row>
        <row r="53">
          <cell r="A53" t="str">
            <v>GSGHC</v>
          </cell>
          <cell r="B53" t="str">
            <v>Giò sụn gà không định lượng</v>
          </cell>
          <cell r="C53" t="str">
            <v>Túi</v>
          </cell>
          <cell r="D53" t="str">
            <v>Không kinh doanh</v>
          </cell>
        </row>
        <row r="54">
          <cell r="A54" t="str">
            <v>GT500</v>
          </cell>
          <cell r="B54" t="str">
            <v>Giò Thủ 500g</v>
          </cell>
          <cell r="C54" t="str">
            <v>Túi</v>
          </cell>
          <cell r="D54" t="str">
            <v>Đang kinh doanh</v>
          </cell>
        </row>
        <row r="55">
          <cell r="A55" t="str">
            <v>GTLX250G</v>
          </cell>
          <cell r="B55" t="str">
            <v>Giò Tai Lưỡi Xào 250g</v>
          </cell>
          <cell r="C55" t="str">
            <v>Túi</v>
          </cell>
          <cell r="D55" t="str">
            <v>Đang kinh doanh</v>
          </cell>
        </row>
        <row r="56">
          <cell r="A56" t="str">
            <v>GTLX50</v>
          </cell>
          <cell r="B56" t="str">
            <v>Giò tai lưỡi xào 50g</v>
          </cell>
          <cell r="C56" t="str">
            <v>Túi</v>
          </cell>
          <cell r="D56" t="str">
            <v>Không kinh doanh</v>
          </cell>
        </row>
        <row r="57">
          <cell r="A57" t="str">
            <v>GTLX50HM</v>
          </cell>
          <cell r="B57" t="str">
            <v>Giò tai lưỡi xào 50g-Hàng mẫu</v>
          </cell>
          <cell r="C57" t="str">
            <v>Túi</v>
          </cell>
          <cell r="D57" t="str">
            <v>Không kinh doanh</v>
          </cell>
        </row>
        <row r="58">
          <cell r="A58" t="str">
            <v>GTNH250</v>
          </cell>
          <cell r="B58" t="str">
            <v>Giò tai nấm hương 250g</v>
          </cell>
          <cell r="C58" t="str">
            <v>Túi</v>
          </cell>
          <cell r="D58" t="str">
            <v>Không kinh doanh</v>
          </cell>
        </row>
        <row r="59">
          <cell r="A59" t="str">
            <v>GTNH500</v>
          </cell>
          <cell r="B59" t="str">
            <v>Giò tai nấm hương 500g</v>
          </cell>
          <cell r="C59" t="str">
            <v>Túi</v>
          </cell>
          <cell r="D59" t="str">
            <v>Không kinh doanh</v>
          </cell>
        </row>
        <row r="60">
          <cell r="A60" t="str">
            <v>GV250</v>
          </cell>
          <cell r="B60" t="str">
            <v>Gà viên 250g</v>
          </cell>
          <cell r="C60" t="str">
            <v>Túi</v>
          </cell>
          <cell r="D60" t="str">
            <v>Không kinh doanh</v>
          </cell>
        </row>
        <row r="61">
          <cell r="A61" t="str">
            <v>GXD200KT</v>
          </cell>
          <cell r="B61" t="str">
            <v>Gà hấp xì dầu 200g - Hàng mẫu tặng</v>
          </cell>
          <cell r="C61" t="str">
            <v>Gói</v>
          </cell>
          <cell r="D61" t="str">
            <v>Không kinh doanh</v>
          </cell>
        </row>
        <row r="62">
          <cell r="A62" t="str">
            <v>GXD500</v>
          </cell>
          <cell r="B62" t="str">
            <v>Gà xì dầu 500g</v>
          </cell>
          <cell r="C62" t="str">
            <v>Túi</v>
          </cell>
          <cell r="D62" t="str">
            <v>Đang kinh doanh</v>
          </cell>
        </row>
        <row r="63">
          <cell r="A63" t="str">
            <v>GXD500KT</v>
          </cell>
          <cell r="B63" t="str">
            <v>Gà xì dầu 500g - Hàng mẫu tặng</v>
          </cell>
          <cell r="C63" t="str">
            <v>Gói</v>
          </cell>
          <cell r="D63" t="str">
            <v>Không kinh doanh</v>
          </cell>
        </row>
        <row r="64">
          <cell r="A64" t="str">
            <v>LX500</v>
          </cell>
          <cell r="B64" t="str">
            <v>Lạp xưởng tươi 500g</v>
          </cell>
          <cell r="C64" t="str">
            <v>Túi</v>
          </cell>
          <cell r="D64" t="str">
            <v>Không kinh doanh</v>
          </cell>
        </row>
        <row r="65">
          <cell r="A65" t="str">
            <v>LXBM50</v>
          </cell>
          <cell r="B65" t="str">
            <v>Lạp xưởng ba miền 50g</v>
          </cell>
          <cell r="C65" t="str">
            <v>Túi</v>
          </cell>
          <cell r="D65" t="str">
            <v>Không kinh doanh</v>
          </cell>
        </row>
        <row r="66">
          <cell r="A66" t="str">
            <v>LXBM500</v>
          </cell>
          <cell r="B66" t="str">
            <v>Lạp xưởng 3 miền 500g</v>
          </cell>
          <cell r="C66" t="str">
            <v>Túi</v>
          </cell>
          <cell r="D66" t="str">
            <v>Không kinh doanh</v>
          </cell>
        </row>
        <row r="67">
          <cell r="A67" t="str">
            <v>LXBM50HM</v>
          </cell>
          <cell r="B67" t="str">
            <v>Lạp xưởng ba miền 50g- Hàng mẫu</v>
          </cell>
          <cell r="C67" t="str">
            <v>Túi</v>
          </cell>
          <cell r="D67" t="str">
            <v>Không kinh doanh</v>
          </cell>
        </row>
        <row r="68">
          <cell r="A68" t="str">
            <v>LXTB250</v>
          </cell>
          <cell r="B68" t="str">
            <v>Lạp xưởng tây bắc 250g</v>
          </cell>
          <cell r="C68" t="str">
            <v>Túi</v>
          </cell>
          <cell r="D68" t="str">
            <v>Không kinh doanh</v>
          </cell>
        </row>
        <row r="69">
          <cell r="A69" t="str">
            <v>LXTB50</v>
          </cell>
          <cell r="B69" t="str">
            <v>Lạp xưởng tây bắc 50g</v>
          </cell>
          <cell r="C69" t="str">
            <v>Túi</v>
          </cell>
          <cell r="D69" t="str">
            <v>Không kinh doanh</v>
          </cell>
        </row>
        <row r="70">
          <cell r="A70" t="str">
            <v>LXTB500</v>
          </cell>
          <cell r="B70" t="str">
            <v>Lạp xưởng Tây Bắc 500g</v>
          </cell>
          <cell r="C70" t="str">
            <v>Túi</v>
          </cell>
          <cell r="D70" t="str">
            <v>Đang kinh doanh</v>
          </cell>
        </row>
        <row r="71">
          <cell r="A71" t="str">
            <v>LXTB50HM</v>
          </cell>
          <cell r="B71" t="str">
            <v>Lạp xưởng tây bắc 50g-Hàng Mẫu</v>
          </cell>
          <cell r="C71" t="str">
            <v>Túi</v>
          </cell>
          <cell r="D71" t="str">
            <v>Không kinh doanh</v>
          </cell>
        </row>
        <row r="72">
          <cell r="A72" t="str">
            <v>MNH200</v>
          </cell>
          <cell r="B72" t="str">
            <v>Mọc nấm hương 200g</v>
          </cell>
          <cell r="C72" t="str">
            <v>Gói</v>
          </cell>
          <cell r="D72" t="str">
            <v>Không kinh doanh</v>
          </cell>
        </row>
        <row r="73">
          <cell r="A73" t="str">
            <v>MNH250</v>
          </cell>
          <cell r="B73" t="str">
            <v>Mọc Nấm Hương 250g</v>
          </cell>
          <cell r="C73" t="str">
            <v>Túi</v>
          </cell>
          <cell r="D73" t="str">
            <v>Đang kinh doanh</v>
          </cell>
        </row>
        <row r="74">
          <cell r="A74" t="str">
            <v>MNH300</v>
          </cell>
          <cell r="B74" t="str">
            <v>Mọc Nấm Hương 300g - Hàng mẫu tặng</v>
          </cell>
          <cell r="C74" t="str">
            <v>Gói</v>
          </cell>
          <cell r="D74" t="str">
            <v>Không kinh doanh</v>
          </cell>
        </row>
        <row r="75">
          <cell r="A75" t="str">
            <v>MNH500</v>
          </cell>
          <cell r="B75" t="str">
            <v>Mọc Nấm Hương 500g</v>
          </cell>
          <cell r="C75" t="str">
            <v>Túi</v>
          </cell>
          <cell r="D75" t="str">
            <v>Không kinh doanh</v>
          </cell>
        </row>
        <row r="76">
          <cell r="A76" t="str">
            <v>SHK200</v>
          </cell>
          <cell r="B76" t="str">
            <v>Sườn hun khói 200g</v>
          </cell>
          <cell r="C76" t="str">
            <v>Túi</v>
          </cell>
          <cell r="D76" t="str">
            <v>Không kinh doanh</v>
          </cell>
        </row>
        <row r="77">
          <cell r="A77" t="str">
            <v>TH200</v>
          </cell>
          <cell r="B77" t="str">
            <v>Tai heo muối 200g</v>
          </cell>
          <cell r="C77" t="str">
            <v>Túi</v>
          </cell>
          <cell r="D77" t="str">
            <v>Đang kinh doanh</v>
          </cell>
        </row>
        <row r="78">
          <cell r="A78" t="str">
            <v>TH200KT</v>
          </cell>
          <cell r="B78" t="str">
            <v>Tai heo muối 200g - Hàng mẫu tặng</v>
          </cell>
          <cell r="C78" t="str">
            <v>Gói</v>
          </cell>
          <cell r="D78" t="str">
            <v>Không kinh doanh</v>
          </cell>
        </row>
        <row r="79">
          <cell r="A79" t="str">
            <v>TH400</v>
          </cell>
          <cell r="B79" t="str">
            <v>Tai heo muối 400g</v>
          </cell>
          <cell r="C79" t="str">
            <v>Túi</v>
          </cell>
          <cell r="D79" t="str">
            <v>Đang kinh doanh</v>
          </cell>
        </row>
        <row r="80">
          <cell r="A80" t="str">
            <v>TH50</v>
          </cell>
          <cell r="B80" t="str">
            <v>Tai heo muối 50g</v>
          </cell>
          <cell r="C80" t="str">
            <v>Túi</v>
          </cell>
          <cell r="D80" t="str">
            <v>Không kinh doanh</v>
          </cell>
        </row>
        <row r="81">
          <cell r="A81" t="str">
            <v>TH50HT</v>
          </cell>
          <cell r="B81" t="str">
            <v>Tai heo muối 50g-Hàng mẫu</v>
          </cell>
          <cell r="C81" t="str">
            <v>Túi</v>
          </cell>
          <cell r="D81" t="str">
            <v>Không kinh doanh</v>
          </cell>
        </row>
        <row r="82">
          <cell r="A82" t="str">
            <v>THST150</v>
          </cell>
          <cell r="B82" t="str">
            <v>Tai heo sốt thái 150g</v>
          </cell>
          <cell r="C82" t="str">
            <v>Túi</v>
          </cell>
          <cell r="D82" t="str">
            <v>Đang kinh doanh</v>
          </cell>
        </row>
        <row r="83">
          <cell r="A83" t="str">
            <v>THST150KT</v>
          </cell>
          <cell r="B83" t="str">
            <v>Tai heo sốt thái 150g - Hàng mẫu tặng</v>
          </cell>
          <cell r="C83" t="str">
            <v>Túi</v>
          </cell>
          <cell r="D83" t="str">
            <v>Không kinh doanh</v>
          </cell>
        </row>
        <row r="84">
          <cell r="A84" t="str">
            <v>THST250</v>
          </cell>
          <cell r="B84" t="str">
            <v>Tai heo sốt thái 250g</v>
          </cell>
          <cell r="C84" t="str">
            <v>Hộp</v>
          </cell>
          <cell r="D84" t="str">
            <v>Đang kinh doanh</v>
          </cell>
        </row>
        <row r="85">
          <cell r="A85" t="str">
            <v>THST500</v>
          </cell>
          <cell r="B85" t="str">
            <v>Tai heo sốt thái 500g</v>
          </cell>
          <cell r="C85" t="str">
            <v>Hộp</v>
          </cell>
          <cell r="D85" t="str">
            <v>Không kinh doanh</v>
          </cell>
        </row>
        <row r="87">
          <cell r="A87" t="str">
            <v>Mã hàng</v>
          </cell>
          <cell r="B87" t="str">
            <v>Tên hàng</v>
          </cell>
          <cell r="C87" t="str">
            <v>ĐVT</v>
          </cell>
          <cell r="D87" t="str">
            <v>Tình Trạng</v>
          </cell>
        </row>
        <row r="88">
          <cell r="A88" t="str">
            <v>BGHM450</v>
          </cell>
          <cell r="B88" t="str">
            <v>Bắp giò heo muối vị Tayaki Coop Select 450g</v>
          </cell>
          <cell r="C88" t="str">
            <v>Túi</v>
          </cell>
          <cell r="D88" t="str">
            <v>Đang Kinh doanh</v>
          </cell>
        </row>
        <row r="89">
          <cell r="A89" t="str">
            <v>CC300</v>
          </cell>
          <cell r="B89" t="str">
            <v>Chả cốm 300g</v>
          </cell>
          <cell r="C89" t="str">
            <v>Túi</v>
          </cell>
          <cell r="D89" t="str">
            <v>Đang Kinh doanh</v>
          </cell>
        </row>
        <row r="90">
          <cell r="A90" t="str">
            <v>CGM100</v>
          </cell>
          <cell r="B90" t="str">
            <v>Chân giò heo muối 100g</v>
          </cell>
          <cell r="C90" t="str">
            <v>Gói</v>
          </cell>
          <cell r="D90" t="str">
            <v>Đang Kinh doanh</v>
          </cell>
        </row>
        <row r="91">
          <cell r="A91" t="str">
            <v>CGM300</v>
          </cell>
          <cell r="B91" t="str">
            <v>Chân giò heo muối 300g</v>
          </cell>
          <cell r="C91" t="str">
            <v>Túi</v>
          </cell>
          <cell r="D91" t="str">
            <v>Đang Kinh doanh</v>
          </cell>
        </row>
        <row r="92">
          <cell r="A92" t="str">
            <v>CGM500</v>
          </cell>
          <cell r="B92" t="str">
            <v>Chân giò heo muối 500g</v>
          </cell>
          <cell r="C92" t="str">
            <v>Túi</v>
          </cell>
          <cell r="D92" t="str">
            <v>Đang Kinh doanh</v>
          </cell>
        </row>
        <row r="93">
          <cell r="A93" t="str">
            <v>CGST250G</v>
          </cell>
          <cell r="B93" t="str">
            <v>Chân gà sốt thái 250g</v>
          </cell>
          <cell r="C93" t="str">
            <v>Hộp</v>
          </cell>
          <cell r="D93" t="str">
            <v>Đang Kinh doanh</v>
          </cell>
        </row>
        <row r="94">
          <cell r="A94" t="str">
            <v>CGST150</v>
          </cell>
          <cell r="B94" t="str">
            <v>Chân gà sả tắc 150g</v>
          </cell>
          <cell r="C94" t="str">
            <v>Túi</v>
          </cell>
          <cell r="D94" t="str">
            <v>Đang Kinh doanh</v>
          </cell>
        </row>
        <row r="95">
          <cell r="A95" t="str">
            <v>CGST250</v>
          </cell>
          <cell r="B95" t="str">
            <v>Chân gà sả tắc 250g</v>
          </cell>
          <cell r="C95" t="str">
            <v>Hộp</v>
          </cell>
          <cell r="D95" t="str">
            <v>Đang Kinh doanh</v>
          </cell>
        </row>
        <row r="96">
          <cell r="A96" t="str">
            <v>CGST500</v>
          </cell>
          <cell r="B96" t="str">
            <v>Chân gà sả tắc 500g</v>
          </cell>
          <cell r="C96" t="str">
            <v>Hộp</v>
          </cell>
          <cell r="D96" t="str">
            <v>Đang Kinh doanh</v>
          </cell>
        </row>
        <row r="97">
          <cell r="A97" t="str">
            <v>CN300</v>
          </cell>
          <cell r="B97" t="str">
            <v>Chả nướng 300g</v>
          </cell>
          <cell r="C97" t="str">
            <v>Túi</v>
          </cell>
          <cell r="D97" t="str">
            <v>Đang Kinh doanh</v>
          </cell>
        </row>
        <row r="98">
          <cell r="A98" t="str">
            <v>GHK300</v>
          </cell>
          <cell r="B98" t="str">
            <v>Gà muối hun khói 300g</v>
          </cell>
          <cell r="C98" t="str">
            <v>Túi</v>
          </cell>
          <cell r="D98" t="str">
            <v>Đang Kinh doanh</v>
          </cell>
        </row>
        <row r="99">
          <cell r="A99" t="str">
            <v>GL250</v>
          </cell>
          <cell r="B99" t="str">
            <v>Giò lụa cây 250g</v>
          </cell>
          <cell r="C99" t="str">
            <v>Túi</v>
          </cell>
          <cell r="D99" t="str">
            <v>Đang Kinh doanh</v>
          </cell>
        </row>
        <row r="100">
          <cell r="A100" t="str">
            <v>GM500</v>
          </cell>
          <cell r="B100" t="str">
            <v>Gà muối 500g</v>
          </cell>
          <cell r="C100" t="str">
            <v>Túi</v>
          </cell>
          <cell r="D100" t="str">
            <v>Đang Kinh doanh</v>
          </cell>
        </row>
        <row r="101">
          <cell r="A101" t="str">
            <v>GHK300</v>
          </cell>
          <cell r="B101" t="str">
            <v>Gà muối hun khói 300g</v>
          </cell>
          <cell r="C101" t="str">
            <v>Túi</v>
          </cell>
          <cell r="D101" t="str">
            <v>Đang Kinh doanh</v>
          </cell>
        </row>
        <row r="102">
          <cell r="A102" t="str">
            <v>GSG250</v>
          </cell>
          <cell r="B102" t="str">
            <v>Giò sụn gà 250g</v>
          </cell>
          <cell r="C102" t="str">
            <v>Túi</v>
          </cell>
          <cell r="D102" t="str">
            <v>Đang Kinh doanh</v>
          </cell>
        </row>
        <row r="103">
          <cell r="A103" t="str">
            <v>GTLX250G</v>
          </cell>
          <cell r="B103" t="str">
            <v>Giò Tai Lưỡi Xào 250g</v>
          </cell>
          <cell r="C103" t="str">
            <v>Túi</v>
          </cell>
          <cell r="D103" t="str">
            <v>Đang Kinh doanh</v>
          </cell>
        </row>
        <row r="104">
          <cell r="A104" t="str">
            <v>GXD500</v>
          </cell>
          <cell r="B104" t="str">
            <v>Gà xì dầu 500g</v>
          </cell>
          <cell r="C104" t="str">
            <v>Túi</v>
          </cell>
          <cell r="D104" t="str">
            <v>Đang Kinh doanh</v>
          </cell>
        </row>
        <row r="105">
          <cell r="A105" t="str">
            <v>MNH250</v>
          </cell>
          <cell r="B105" t="str">
            <v>Mọc Nấm Hương 250g</v>
          </cell>
          <cell r="C105" t="str">
            <v>Túi</v>
          </cell>
          <cell r="D105" t="str">
            <v>Đang Kinh doanh</v>
          </cell>
        </row>
        <row r="106">
          <cell r="A106" t="str">
            <v>MNH500</v>
          </cell>
          <cell r="B106" t="str">
            <v>Mọc Nấm Hương 500g</v>
          </cell>
          <cell r="C106" t="str">
            <v>Túi</v>
          </cell>
          <cell r="D106" t="str">
            <v>Đang Kinh doanh</v>
          </cell>
        </row>
        <row r="107">
          <cell r="A107" t="str">
            <v>TH200</v>
          </cell>
          <cell r="B107" t="str">
            <v>Tai heo muối 200g</v>
          </cell>
          <cell r="C107" t="str">
            <v>Túi</v>
          </cell>
          <cell r="D107" t="str">
            <v>Đang Kinh doanh</v>
          </cell>
        </row>
        <row r="108">
          <cell r="A108" t="str">
            <v>TH400</v>
          </cell>
          <cell r="B108" t="str">
            <v>Tai heo muối 400g</v>
          </cell>
          <cell r="C108" t="str">
            <v>Túi</v>
          </cell>
          <cell r="D108" t="str">
            <v>Đang Kinh doanh</v>
          </cell>
        </row>
        <row r="109">
          <cell r="A109" t="str">
            <v>THST150</v>
          </cell>
          <cell r="B109" t="str">
            <v>Tai heo sốt thái 150g</v>
          </cell>
          <cell r="C109" t="str">
            <v>Túi</v>
          </cell>
          <cell r="D109" t="str">
            <v>Đang Kinh doanh</v>
          </cell>
        </row>
        <row r="110">
          <cell r="A110" t="str">
            <v>THST250</v>
          </cell>
          <cell r="B110" t="str">
            <v>Tai heo sốt thái 250g</v>
          </cell>
          <cell r="C110" t="str">
            <v>Hộp</v>
          </cell>
        </row>
        <row r="111">
          <cell r="A111" t="str">
            <v>THST500</v>
          </cell>
          <cell r="B111" t="str">
            <v>Tai heo sốt thái 500g</v>
          </cell>
          <cell r="C111" t="str">
            <v>Hộp</v>
          </cell>
          <cell r="D111" t="str">
            <v>Đang Kinh doanh</v>
          </cell>
        </row>
        <row r="112">
          <cell r="A112" t="str">
            <v>CGTT500</v>
          </cell>
          <cell r="B112" t="str">
            <v>Chân gà thả thính 500g</v>
          </cell>
          <cell r="C112" t="str">
            <v>Túi</v>
          </cell>
          <cell r="D112" t="str">
            <v>Đang Kinh doanh</v>
          </cell>
        </row>
        <row r="113">
          <cell r="A113" t="str">
            <v>GHCXH500</v>
          </cell>
          <cell r="B113" t="str">
            <v>Gà hun cỏ xạ hương Coop Select 500g</v>
          </cell>
          <cell r="C113" t="str">
            <v>Túi</v>
          </cell>
          <cell r="D113" t="str">
            <v>Đang Kinh doanh</v>
          </cell>
        </row>
        <row r="114">
          <cell r="A114" t="str">
            <v>LXBM500</v>
          </cell>
          <cell r="B114" t="str">
            <v>Lạp xưởng ba miền 500g</v>
          </cell>
          <cell r="C114" t="str">
            <v>Túi</v>
          </cell>
          <cell r="D114" t="str">
            <v>Đang Kinh doanh</v>
          </cell>
        </row>
        <row r="115">
          <cell r="A115" t="str">
            <v>LXTB500</v>
          </cell>
          <cell r="B115" t="str">
            <v>Lạp xưởng tây bắc 500g</v>
          </cell>
          <cell r="C115" t="str">
            <v>Hộp</v>
          </cell>
          <cell r="D115" t="str">
            <v>Đang Kinh doanh</v>
          </cell>
        </row>
        <row r="116">
          <cell r="A116" t="str">
            <v>GT500</v>
          </cell>
          <cell r="B116" t="str">
            <v>Giò thủ 500g</v>
          </cell>
          <cell r="C116" t="str">
            <v>Hộp</v>
          </cell>
          <cell r="D116" t="str">
            <v>Đang Kinh doanh</v>
          </cell>
        </row>
        <row r="117">
          <cell r="A117" t="str">
            <v>GL500</v>
          </cell>
          <cell r="B117" t="str">
            <v>Giò lụa 500g</v>
          </cell>
          <cell r="C117" t="str">
            <v>Túi</v>
          </cell>
          <cell r="D117" t="str">
            <v>Đang Kinh doanh</v>
          </cell>
        </row>
        <row r="118">
          <cell r="A118" t="str">
            <v>CGHVT450</v>
          </cell>
          <cell r="B118" t="str">
            <v>Chân giò heo vị tayaki 450g</v>
          </cell>
          <cell r="C118" t="str">
            <v>Túi</v>
          </cell>
          <cell r="D118" t="str">
            <v>Đang Kinh doanh</v>
          </cell>
        </row>
        <row r="119">
          <cell r="A119" t="str">
            <v>GMHCXH</v>
          </cell>
          <cell r="B119" t="str">
            <v>Gà muối hun cỏ xạ hương 500g</v>
          </cell>
          <cell r="C119" t="str">
            <v>Hộp</v>
          </cell>
          <cell r="D119" t="str">
            <v>Đang Kinh doanh</v>
          </cell>
        </row>
        <row r="120">
          <cell r="A120" t="str">
            <v>LXTB250G</v>
          </cell>
          <cell r="B120" t="str">
            <v>Lạp xưởng tây bắc 250g</v>
          </cell>
          <cell r="C120" t="str">
            <v>Hộp</v>
          </cell>
          <cell r="D120" t="str">
            <v>Đang Kinh doanh</v>
          </cell>
        </row>
        <row r="121">
          <cell r="A121" t="str">
            <v>lxtbcoop500g</v>
          </cell>
        </row>
      </sheetData>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6056.581366087965" backgroundQuery="1" missingItemsLimit="0" createdVersion="1" refreshedVersion="4" recordCount="1209" upgradeOnRefresh="1" xr:uid="{EBCCC26E-4A4E-430E-8EAF-32D75E445280}">
  <cacheSource type="external" connectionId="2"/>
  <cacheFields count="27">
    <cacheField name="Ngày đơn hàng (*)" numFmtId="0">
      <sharedItems containsNonDate="0" containsDate="1" containsString="0" containsBlank="1" minDate="2026-01-16T00:00:00" maxDate="2026-02-03T00:00:00" count="15">
        <d v="2026-02-02T00:00:00"/>
        <d v="2026-01-28T00:00:00"/>
        <d v="2026-01-27T00:00:00"/>
        <d v="2026-01-29T00:00:00"/>
        <d v="2026-01-26T00:00:00"/>
        <d v="2026-01-30T00:00:00"/>
        <d v="2026-01-24T00:00:00"/>
        <d v="2026-01-23T00:00:00"/>
        <d v="2026-01-25T00:00:00"/>
        <d v="2026-01-31T00:00:00"/>
        <d v="2026-01-21T00:00:00"/>
        <d v="2026-01-16T00:00:00"/>
        <d v="2026-02-01T00:00:00"/>
        <d v="2026-01-19T00:00:00"/>
        <m/>
      </sharedItems>
    </cacheField>
    <cacheField name="Số đơn hàng (*)" numFmtId="0">
      <sharedItems containsBlank="1" containsMixedTypes="1" containsNumber="1" containsInteger="1" minValue="4785" maxValue="4184101105"/>
    </cacheField>
    <cacheField name="Tình trạng" numFmtId="0">
      <sharedItems containsBlank="1" count="2">
        <s v="1"/>
        <m/>
      </sharedItems>
    </cacheField>
    <cacheField name="Ngày giao hàng" numFmtId="0">
      <sharedItems containsNonDate="0" containsDate="1" containsString="0" containsBlank="1" minDate="2026-02-01T00:00:00" maxDate="2026-02-03T00:00:00" count="3">
        <d v="2026-02-02T00:00:00"/>
        <d v="2026-02-01T00:00:00"/>
        <m/>
      </sharedItems>
    </cacheField>
    <cacheField name="Địa điểm giao hàng" numFmtId="0">
      <sharedItems containsString="0" containsBlank="1" count="1">
        <m/>
      </sharedItems>
    </cacheField>
    <cacheField name="Tính giá thành" numFmtId="0">
      <sharedItems containsString="0" containsBlank="1" count="1">
        <m/>
      </sharedItems>
    </cacheField>
    <cacheField name="Mã khách hàng (*)" numFmtId="0">
      <sharedItems containsBlank="1"/>
    </cacheField>
    <cacheField name="Tên khách hàng" numFmtId="0">
      <sharedItems containsBlank="1" count="2">
        <m/>
        <s v="eb-hyn-00-903"/>
      </sharedItems>
    </cacheField>
    <cacheField name="Diễn giải" numFmtId="0">
      <sharedItems containsBlank="1" containsMixedTypes="1" containsNumber="1" containsInteger="1" minValue="4183218005" maxValue="4184101105"/>
    </cacheField>
    <cacheField name="NV bán hàng" numFmtId="0">
      <sharedItems containsBlank="1" count="6">
        <s v="hn001"/>
        <s v="HN009"/>
        <s v="HN004"/>
        <s v="HN006"/>
        <s v="HN008"/>
        <m/>
      </sharedItems>
    </cacheField>
    <cacheField name="Mã hàng (*)" numFmtId="0">
      <sharedItems containsBlank="1" count="19">
        <s v="cgm100"/>
        <s v="cgm300"/>
        <s v="cgm500"/>
        <s v="gxd500"/>
        <s v="GTLX250G"/>
        <s v="gm500"/>
        <s v="mnh250"/>
        <s v="cgst250"/>
        <s v="TH200"/>
        <s v="cghm450"/>
        <s v="gmhcxh500"/>
        <s v="LXTB500"/>
        <s v="GL500"/>
        <s v="GT500"/>
        <s v="CC300"/>
        <s v="CN300"/>
        <s v="GL250"/>
        <s v="gsg250"/>
        <m/>
      </sharedItems>
    </cacheField>
    <cacheField name="Tên hàng" numFmtId="0">
      <sharedItems containsBlank="1" count="19">
        <s v="Chân giò heo muối 100g"/>
        <s v="Chân giò heo muối 300g"/>
        <s v="Chân giò heo muối 500g"/>
        <s v="Gà xì dầu 500g"/>
        <s v="Giò Tai Lưỡi Xào 250g"/>
        <s v="Gà muối 500g"/>
        <s v="Mọc Nấm Hương 250g"/>
        <s v="Chân gà sả tắc 250g"/>
        <s v="Tai heo muối 200g"/>
        <s v="Chân giò heo muối vị Tayaki 450g"/>
        <s v="Gà muối hun cỏ xạ hương 500g"/>
        <s v="Lạp xưởng Tây Bắc 500g"/>
        <s v="Giò lụa 500g"/>
        <s v="Giò Thủ 500g"/>
        <s v="Chả cốm 300g"/>
        <s v="Chả nướng 300g"/>
        <s v="Giò lụa cây 250g"/>
        <s v="Giò sụn gà 250g"/>
        <m/>
      </sharedItems>
    </cacheField>
    <cacheField name="Hàng khuyến mại" numFmtId="0">
      <sharedItems containsString="0" containsBlank="1" count="1">
        <m/>
      </sharedItems>
    </cacheField>
    <cacheField name="Mã kho" numFmtId="0">
      <sharedItems count="2">
        <s v="K-C6"/>
        <s v=""/>
      </sharedItems>
    </cacheField>
    <cacheField name="Số lô" numFmtId="0">
      <sharedItems containsString="0" containsBlank="1" count="1">
        <m/>
      </sharedItems>
    </cacheField>
    <cacheField name="Hạn sử dụng" numFmtId="0">
      <sharedItems containsString="0" containsBlank="1" count="1">
        <m/>
      </sharedItems>
    </cacheField>
    <cacheField name="ĐVT" numFmtId="0">
      <sharedItems containsBlank="1" count="4">
        <s v="Gói"/>
        <s v="Túi"/>
        <s v="Hộp"/>
        <m/>
      </sharedItems>
    </cacheField>
    <cacheField name="Số lượng" numFmtId="0">
      <sharedItems containsString="0" containsBlank="1" containsNumber="1" containsInteger="1" minValue="1" maxValue="760"/>
    </cacheField>
    <cacheField name="Đơn giá sau thuế" numFmtId="0">
      <sharedItems containsString="0" containsBlank="1" count="1">
        <m/>
      </sharedItems>
    </cacheField>
    <cacheField name="Đơn giá" numFmtId="0">
      <sharedItems containsString="0" containsBlank="1" containsNumber="1" containsInteger="1" minValue="16" maxValue="116611" count="15">
        <m/>
        <n v="66088"/>
        <n v="107159"/>
        <n v="49500"/>
        <n v="70950"/>
        <n v="74250"/>
        <n v="50182"/>
        <n v="46000"/>
        <n v="73431"/>
        <n v="116611"/>
        <n v="55595"/>
        <n v="111606"/>
        <n v="16"/>
        <n v="50400"/>
        <n v="111058"/>
      </sharedItems>
    </cacheField>
    <cacheField name="Thành tiền" numFmtId="0">
      <sharedItems containsString="0" containsBlank="1" containsNumber="1" containsInteger="1" minValue="128" maxValue="22029300"/>
    </cacheField>
    <cacheField name="Tỷ lệ CK" numFmtId="0">
      <sharedItems containsString="0" containsBlank="1" count="1">
        <m/>
      </sharedItems>
    </cacheField>
    <cacheField name="Tiền chiết khấu" numFmtId="0">
      <sharedItems containsString="0" containsBlank="1" containsNumber="1" containsInteger="1" minValue="0" maxValue="0" count="2">
        <m/>
        <n v="0"/>
      </sharedItems>
    </cacheField>
    <cacheField name="% thuế GTGT" numFmtId="0">
      <sharedItems count="2">
        <s v="8"/>
        <s v="0"/>
      </sharedItems>
    </cacheField>
    <cacheField name="Tỷ lệ tính thuế (Thuế suất KHAC)" numFmtId="0">
      <sharedItems containsString="0" containsBlank="1" count="1">
        <m/>
      </sharedItems>
    </cacheField>
    <cacheField name="Tiền thuế GTGT" numFmtId="0">
      <sharedItems containsString="0" containsBlank="1" containsNumber="1" containsInteger="1" minValue="10" maxValue="1762344"/>
    </cacheField>
    <cacheField name="Số ngày được nợ" numFmtId="0">
      <sharedItems containsBlank="1" containsMixedTypes="1" containsNumber="1" containsInteger="1" minValue="0" maxValue="60" count="6">
        <n v="0"/>
        <n v="31"/>
        <m/>
        <n v="60"/>
        <s v="60"/>
        <n v="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09">
  <r>
    <x v="0"/>
    <n v="4785"/>
    <x v="0"/>
    <x v="0"/>
    <x v="0"/>
    <x v="0"/>
    <s v="gomart-ndh-00-001"/>
    <x v="0"/>
    <s v="gomart-ndh-00-001"/>
    <x v="0"/>
    <x v="0"/>
    <x v="0"/>
    <x v="0"/>
    <x v="0"/>
    <x v="0"/>
    <x v="0"/>
    <x v="0"/>
    <n v="10"/>
    <x v="0"/>
    <x v="0"/>
    <m/>
    <x v="0"/>
    <x v="0"/>
    <x v="0"/>
    <x v="0"/>
    <m/>
    <x v="0"/>
  </r>
  <r>
    <x v="0"/>
    <n v="4785"/>
    <x v="0"/>
    <x v="0"/>
    <x v="0"/>
    <x v="0"/>
    <s v="gomart-ndh-00-001"/>
    <x v="0"/>
    <s v="gomart-ndh-00-001"/>
    <x v="0"/>
    <x v="1"/>
    <x v="1"/>
    <x v="0"/>
    <x v="0"/>
    <x v="0"/>
    <x v="0"/>
    <x v="1"/>
    <n v="10"/>
    <x v="0"/>
    <x v="0"/>
    <m/>
    <x v="0"/>
    <x v="0"/>
    <x v="0"/>
    <x v="0"/>
    <m/>
    <x v="0"/>
  </r>
  <r>
    <x v="0"/>
    <n v="4785"/>
    <x v="0"/>
    <x v="0"/>
    <x v="0"/>
    <x v="0"/>
    <s v="gomart-ndh-00-001"/>
    <x v="0"/>
    <s v="gomart-ndh-00-001"/>
    <x v="0"/>
    <x v="2"/>
    <x v="2"/>
    <x v="0"/>
    <x v="0"/>
    <x v="0"/>
    <x v="0"/>
    <x v="1"/>
    <n v="10"/>
    <x v="0"/>
    <x v="0"/>
    <m/>
    <x v="0"/>
    <x v="0"/>
    <x v="0"/>
    <x v="0"/>
    <m/>
    <x v="0"/>
  </r>
  <r>
    <x v="0"/>
    <n v="4785"/>
    <x v="0"/>
    <x v="0"/>
    <x v="0"/>
    <x v="0"/>
    <s v="gomart-ndh-00-001"/>
    <x v="0"/>
    <s v="gomart-ndh-00-001"/>
    <x v="0"/>
    <x v="3"/>
    <x v="3"/>
    <x v="0"/>
    <x v="0"/>
    <x v="0"/>
    <x v="0"/>
    <x v="1"/>
    <n v="5"/>
    <x v="0"/>
    <x v="0"/>
    <m/>
    <x v="0"/>
    <x v="0"/>
    <x v="0"/>
    <x v="0"/>
    <m/>
    <x v="0"/>
  </r>
  <r>
    <x v="0"/>
    <n v="4785"/>
    <x v="0"/>
    <x v="0"/>
    <x v="0"/>
    <x v="0"/>
    <s v="gomart-ndh-00-001"/>
    <x v="0"/>
    <s v="gomart-ndh-00-001"/>
    <x v="0"/>
    <x v="4"/>
    <x v="4"/>
    <x v="0"/>
    <x v="0"/>
    <x v="0"/>
    <x v="0"/>
    <x v="1"/>
    <n v="8"/>
    <x v="0"/>
    <x v="0"/>
    <m/>
    <x v="0"/>
    <x v="0"/>
    <x v="0"/>
    <x v="0"/>
    <m/>
    <x v="0"/>
  </r>
  <r>
    <x v="0"/>
    <n v="4785"/>
    <x v="0"/>
    <x v="0"/>
    <x v="0"/>
    <x v="0"/>
    <s v="gomart-ndh-00-001"/>
    <x v="0"/>
    <s v="gomart-ndh-00-001"/>
    <x v="0"/>
    <x v="5"/>
    <x v="5"/>
    <x v="0"/>
    <x v="0"/>
    <x v="0"/>
    <x v="0"/>
    <x v="1"/>
    <n v="5"/>
    <x v="0"/>
    <x v="0"/>
    <m/>
    <x v="0"/>
    <x v="0"/>
    <x v="0"/>
    <x v="0"/>
    <m/>
    <x v="0"/>
  </r>
  <r>
    <x v="0"/>
    <n v="4785"/>
    <x v="0"/>
    <x v="0"/>
    <x v="0"/>
    <x v="0"/>
    <s v="gomart-ndh-00-001"/>
    <x v="0"/>
    <s v="gomart-ndh-00-001"/>
    <x v="0"/>
    <x v="6"/>
    <x v="6"/>
    <x v="0"/>
    <x v="0"/>
    <x v="0"/>
    <x v="0"/>
    <x v="1"/>
    <n v="5"/>
    <x v="0"/>
    <x v="0"/>
    <m/>
    <x v="0"/>
    <x v="0"/>
    <x v="0"/>
    <x v="0"/>
    <m/>
    <x v="0"/>
  </r>
  <r>
    <x v="0"/>
    <n v="4785"/>
    <x v="0"/>
    <x v="0"/>
    <x v="0"/>
    <x v="0"/>
    <s v="gomart-ndh-00-001"/>
    <x v="0"/>
    <s v="gomart-ndh-00-001"/>
    <x v="0"/>
    <x v="7"/>
    <x v="7"/>
    <x v="0"/>
    <x v="0"/>
    <x v="0"/>
    <x v="0"/>
    <x v="2"/>
    <n v="10"/>
    <x v="0"/>
    <x v="0"/>
    <m/>
    <x v="0"/>
    <x v="0"/>
    <x v="0"/>
    <x v="0"/>
    <m/>
    <x v="0"/>
  </r>
  <r>
    <x v="0"/>
    <n v="8328"/>
    <x v="0"/>
    <x v="0"/>
    <x v="0"/>
    <x v="0"/>
    <s v="minhcau-tnn-01-0005"/>
    <x v="0"/>
    <s v="minhcau-tnn-01-0005"/>
    <x v="0"/>
    <x v="1"/>
    <x v="1"/>
    <x v="0"/>
    <x v="0"/>
    <x v="0"/>
    <x v="0"/>
    <x v="1"/>
    <n v="30"/>
    <x v="0"/>
    <x v="1"/>
    <n v="1982640"/>
    <x v="0"/>
    <x v="1"/>
    <x v="0"/>
    <x v="0"/>
    <n v="158611"/>
    <x v="1"/>
  </r>
  <r>
    <x v="0"/>
    <n v="8328"/>
    <x v="0"/>
    <x v="0"/>
    <x v="0"/>
    <x v="0"/>
    <s v="minhcau-tnn-01-0005"/>
    <x v="0"/>
    <s v="minhcau-tnn-01-0005"/>
    <x v="0"/>
    <x v="2"/>
    <x v="2"/>
    <x v="0"/>
    <x v="0"/>
    <x v="0"/>
    <x v="0"/>
    <x v="1"/>
    <n v="10"/>
    <x v="0"/>
    <x v="2"/>
    <n v="1071590"/>
    <x v="0"/>
    <x v="1"/>
    <x v="0"/>
    <x v="0"/>
    <n v="85727"/>
    <x v="1"/>
  </r>
  <r>
    <x v="0"/>
    <n v="8327"/>
    <x v="0"/>
    <x v="0"/>
    <x v="0"/>
    <x v="0"/>
    <s v="eb-hyn-00-903"/>
    <x v="1"/>
    <s v="eb-hyn-00-903"/>
    <x v="1"/>
    <x v="8"/>
    <x v="8"/>
    <x v="0"/>
    <x v="0"/>
    <x v="0"/>
    <x v="0"/>
    <x v="1"/>
    <n v="20"/>
    <x v="0"/>
    <x v="0"/>
    <m/>
    <x v="0"/>
    <x v="0"/>
    <x v="0"/>
    <x v="0"/>
    <m/>
    <x v="2"/>
  </r>
  <r>
    <x v="0"/>
    <n v="8327"/>
    <x v="0"/>
    <x v="0"/>
    <x v="0"/>
    <x v="0"/>
    <s v="eb-hyn-00-903"/>
    <x v="1"/>
    <s v="eb-hyn-00-903"/>
    <x v="1"/>
    <x v="9"/>
    <x v="9"/>
    <x v="0"/>
    <x v="0"/>
    <x v="0"/>
    <x v="0"/>
    <x v="1"/>
    <n v="150"/>
    <x v="0"/>
    <x v="0"/>
    <m/>
    <x v="0"/>
    <x v="0"/>
    <x v="0"/>
    <x v="0"/>
    <m/>
    <x v="2"/>
  </r>
  <r>
    <x v="0"/>
    <n v="8327"/>
    <x v="0"/>
    <x v="0"/>
    <x v="0"/>
    <x v="0"/>
    <s v="eb-hyn-00-903"/>
    <x v="1"/>
    <s v="eb-hyn-00-903"/>
    <x v="1"/>
    <x v="1"/>
    <x v="1"/>
    <x v="0"/>
    <x v="0"/>
    <x v="0"/>
    <x v="0"/>
    <x v="1"/>
    <n v="760"/>
    <x v="0"/>
    <x v="0"/>
    <m/>
    <x v="0"/>
    <x v="0"/>
    <x v="0"/>
    <x v="0"/>
    <m/>
    <x v="2"/>
  </r>
  <r>
    <x v="0"/>
    <n v="8327"/>
    <x v="0"/>
    <x v="0"/>
    <x v="0"/>
    <x v="0"/>
    <s v="eb-hyn-00-903"/>
    <x v="1"/>
    <s v="eb-hyn-00-903"/>
    <x v="1"/>
    <x v="10"/>
    <x v="10"/>
    <x v="0"/>
    <x v="0"/>
    <x v="0"/>
    <x v="0"/>
    <x v="1"/>
    <n v="65"/>
    <x v="0"/>
    <x v="0"/>
    <m/>
    <x v="0"/>
    <x v="0"/>
    <x v="0"/>
    <x v="0"/>
    <m/>
    <x v="2"/>
  </r>
  <r>
    <x v="0"/>
    <n v="8327"/>
    <x v="0"/>
    <x v="0"/>
    <x v="0"/>
    <x v="0"/>
    <s v="eb-hyn-00-903"/>
    <x v="1"/>
    <s v="eb-hyn-00-903"/>
    <x v="1"/>
    <x v="3"/>
    <x v="3"/>
    <x v="0"/>
    <x v="0"/>
    <x v="0"/>
    <x v="0"/>
    <x v="1"/>
    <n v="70"/>
    <x v="0"/>
    <x v="0"/>
    <m/>
    <x v="0"/>
    <x v="0"/>
    <x v="0"/>
    <x v="0"/>
    <m/>
    <x v="2"/>
  </r>
  <r>
    <x v="0"/>
    <n v="8327"/>
    <x v="0"/>
    <x v="0"/>
    <x v="0"/>
    <x v="0"/>
    <s v="eb-hyn-00-903"/>
    <x v="1"/>
    <s v="eb-hyn-00-903"/>
    <x v="1"/>
    <x v="5"/>
    <x v="5"/>
    <x v="0"/>
    <x v="0"/>
    <x v="0"/>
    <x v="0"/>
    <x v="1"/>
    <n v="260"/>
    <x v="0"/>
    <x v="0"/>
    <m/>
    <x v="0"/>
    <x v="0"/>
    <x v="0"/>
    <x v="0"/>
    <m/>
    <x v="2"/>
  </r>
  <r>
    <x v="0"/>
    <n v="8327"/>
    <x v="0"/>
    <x v="0"/>
    <x v="0"/>
    <x v="0"/>
    <s v="eb-hyn-00-903"/>
    <x v="1"/>
    <s v="eb-hyn-00-903"/>
    <x v="1"/>
    <x v="11"/>
    <x v="11"/>
    <x v="0"/>
    <x v="0"/>
    <x v="0"/>
    <x v="0"/>
    <x v="1"/>
    <n v="20"/>
    <x v="0"/>
    <x v="0"/>
    <m/>
    <x v="0"/>
    <x v="0"/>
    <x v="0"/>
    <x v="0"/>
    <m/>
    <x v="2"/>
  </r>
  <r>
    <x v="0"/>
    <n v="8327"/>
    <x v="0"/>
    <x v="0"/>
    <x v="0"/>
    <x v="0"/>
    <s v="eb-hyn-00-903"/>
    <x v="1"/>
    <s v="eb-hyn-00-903"/>
    <x v="1"/>
    <x v="12"/>
    <x v="12"/>
    <x v="0"/>
    <x v="0"/>
    <x v="0"/>
    <x v="0"/>
    <x v="1"/>
    <n v="30"/>
    <x v="0"/>
    <x v="0"/>
    <m/>
    <x v="0"/>
    <x v="0"/>
    <x v="0"/>
    <x v="0"/>
    <m/>
    <x v="2"/>
  </r>
  <r>
    <x v="0"/>
    <n v="8327"/>
    <x v="0"/>
    <x v="0"/>
    <x v="0"/>
    <x v="0"/>
    <s v="eb-hyn-00-903"/>
    <x v="1"/>
    <s v="eb-hyn-00-903"/>
    <x v="1"/>
    <x v="13"/>
    <x v="13"/>
    <x v="0"/>
    <x v="0"/>
    <x v="0"/>
    <x v="0"/>
    <x v="1"/>
    <n v="5"/>
    <x v="0"/>
    <x v="0"/>
    <m/>
    <x v="0"/>
    <x v="0"/>
    <x v="0"/>
    <x v="0"/>
    <m/>
    <x v="2"/>
  </r>
  <r>
    <x v="0"/>
    <n v="8327"/>
    <x v="0"/>
    <x v="0"/>
    <x v="0"/>
    <x v="0"/>
    <s v="eb-hyn-00-903"/>
    <x v="1"/>
    <s v="eb-hyn-00-903"/>
    <x v="1"/>
    <x v="4"/>
    <x v="4"/>
    <x v="0"/>
    <x v="0"/>
    <x v="0"/>
    <x v="0"/>
    <x v="1"/>
    <n v="76"/>
    <x v="0"/>
    <x v="0"/>
    <m/>
    <x v="0"/>
    <x v="0"/>
    <x v="0"/>
    <x v="0"/>
    <m/>
    <x v="2"/>
  </r>
  <r>
    <x v="0"/>
    <n v="8327"/>
    <x v="0"/>
    <x v="0"/>
    <x v="0"/>
    <x v="0"/>
    <s v="eb-hyn-00-903"/>
    <x v="1"/>
    <s v="eb-hyn-00-903"/>
    <x v="1"/>
    <x v="14"/>
    <x v="14"/>
    <x v="0"/>
    <x v="0"/>
    <x v="0"/>
    <x v="0"/>
    <x v="1"/>
    <n v="10"/>
    <x v="0"/>
    <x v="0"/>
    <m/>
    <x v="0"/>
    <x v="0"/>
    <x v="0"/>
    <x v="0"/>
    <m/>
    <x v="2"/>
  </r>
  <r>
    <x v="0"/>
    <n v="8327"/>
    <x v="0"/>
    <x v="0"/>
    <x v="0"/>
    <x v="0"/>
    <s v="eb-hyn-00-903"/>
    <x v="1"/>
    <s v="eb-hyn-00-903"/>
    <x v="1"/>
    <x v="15"/>
    <x v="15"/>
    <x v="0"/>
    <x v="0"/>
    <x v="0"/>
    <x v="0"/>
    <x v="1"/>
    <n v="20"/>
    <x v="0"/>
    <x v="0"/>
    <m/>
    <x v="0"/>
    <x v="0"/>
    <x v="0"/>
    <x v="0"/>
    <m/>
    <x v="2"/>
  </r>
  <r>
    <x v="0"/>
    <n v="8327"/>
    <x v="0"/>
    <x v="0"/>
    <x v="0"/>
    <x v="0"/>
    <s v="eb-hyn-00-903"/>
    <x v="1"/>
    <s v="eb-hyn-00-903"/>
    <x v="1"/>
    <x v="6"/>
    <x v="6"/>
    <x v="0"/>
    <x v="0"/>
    <x v="0"/>
    <x v="0"/>
    <x v="1"/>
    <n v="60"/>
    <x v="0"/>
    <x v="0"/>
    <m/>
    <x v="0"/>
    <x v="0"/>
    <x v="0"/>
    <x v="0"/>
    <m/>
    <x v="2"/>
  </r>
  <r>
    <x v="1"/>
    <n v="4183914466"/>
    <x v="0"/>
    <x v="1"/>
    <x v="0"/>
    <x v="0"/>
    <s v="WIN-HNI-HDG-1530"/>
    <x v="0"/>
    <n v="4183914466"/>
    <x v="2"/>
    <x v="16"/>
    <x v="16"/>
    <x v="0"/>
    <x v="0"/>
    <x v="0"/>
    <x v="0"/>
    <x v="1"/>
    <n v="6"/>
    <x v="0"/>
    <x v="3"/>
    <n v="297000"/>
    <x v="0"/>
    <x v="1"/>
    <x v="0"/>
    <x v="0"/>
    <n v="23760"/>
    <x v="3"/>
  </r>
  <r>
    <x v="1"/>
    <n v="4183914466"/>
    <x v="0"/>
    <x v="1"/>
    <x v="0"/>
    <x v="0"/>
    <s v="WIN-HNI-HDG-1530"/>
    <x v="0"/>
    <n v="4183914466"/>
    <x v="2"/>
    <x v="15"/>
    <x v="15"/>
    <x v="0"/>
    <x v="0"/>
    <x v="0"/>
    <x v="0"/>
    <x v="1"/>
    <n v="6"/>
    <x v="0"/>
    <x v="4"/>
    <n v="425700"/>
    <x v="0"/>
    <x v="1"/>
    <x v="0"/>
    <x v="0"/>
    <n v="34056"/>
    <x v="3"/>
  </r>
  <r>
    <x v="1"/>
    <n v="4183914466"/>
    <x v="0"/>
    <x v="1"/>
    <x v="0"/>
    <x v="0"/>
    <s v="WIN-HNI-HDG-1530"/>
    <x v="0"/>
    <n v="4183914466"/>
    <x v="2"/>
    <x v="14"/>
    <x v="14"/>
    <x v="0"/>
    <x v="0"/>
    <x v="0"/>
    <x v="0"/>
    <x v="1"/>
    <n v="10"/>
    <x v="0"/>
    <x v="5"/>
    <n v="742500"/>
    <x v="0"/>
    <x v="1"/>
    <x v="0"/>
    <x v="0"/>
    <n v="59400"/>
    <x v="3"/>
  </r>
  <r>
    <x v="1"/>
    <n v="4183914466"/>
    <x v="0"/>
    <x v="1"/>
    <x v="0"/>
    <x v="0"/>
    <s v="WIN-HNI-HDG-1530"/>
    <x v="0"/>
    <n v="4183914466"/>
    <x v="2"/>
    <x v="4"/>
    <x v="4"/>
    <x v="0"/>
    <x v="0"/>
    <x v="0"/>
    <x v="0"/>
    <x v="1"/>
    <n v="10"/>
    <x v="0"/>
    <x v="6"/>
    <n v="501820"/>
    <x v="0"/>
    <x v="1"/>
    <x v="0"/>
    <x v="0"/>
    <n v="40146"/>
    <x v="3"/>
  </r>
  <r>
    <x v="1"/>
    <n v="4183914466"/>
    <x v="0"/>
    <x v="1"/>
    <x v="0"/>
    <x v="0"/>
    <s v="WIN-HNI-HDG-1530"/>
    <x v="0"/>
    <n v="4183914466"/>
    <x v="2"/>
    <x v="6"/>
    <x v="6"/>
    <x v="0"/>
    <x v="0"/>
    <x v="0"/>
    <x v="0"/>
    <x v="1"/>
    <n v="10"/>
    <x v="0"/>
    <x v="7"/>
    <n v="460000"/>
    <x v="0"/>
    <x v="1"/>
    <x v="0"/>
    <x v="0"/>
    <n v="36800"/>
    <x v="3"/>
  </r>
  <r>
    <x v="1"/>
    <n v="4183914466"/>
    <x v="0"/>
    <x v="1"/>
    <x v="0"/>
    <x v="0"/>
    <s v="WIN-HNI-HDG-1530"/>
    <x v="0"/>
    <n v="4183914466"/>
    <x v="2"/>
    <x v="1"/>
    <x v="1"/>
    <x v="0"/>
    <x v="0"/>
    <x v="0"/>
    <x v="0"/>
    <x v="1"/>
    <n v="20"/>
    <x v="0"/>
    <x v="8"/>
    <n v="1468620"/>
    <x v="0"/>
    <x v="1"/>
    <x v="0"/>
    <x v="0"/>
    <n v="117490"/>
    <x v="3"/>
  </r>
  <r>
    <x v="1"/>
    <n v="4183914466"/>
    <x v="0"/>
    <x v="1"/>
    <x v="0"/>
    <x v="0"/>
    <s v="WIN-HNI-HDG-1530"/>
    <x v="0"/>
    <n v="4183914466"/>
    <x v="2"/>
    <x v="5"/>
    <x v="5"/>
    <x v="0"/>
    <x v="0"/>
    <x v="0"/>
    <x v="0"/>
    <x v="1"/>
    <n v="30"/>
    <x v="0"/>
    <x v="9"/>
    <n v="3498330"/>
    <x v="0"/>
    <x v="1"/>
    <x v="0"/>
    <x v="0"/>
    <n v="279866"/>
    <x v="3"/>
  </r>
  <r>
    <x v="1"/>
    <n v="4183914466"/>
    <x v="0"/>
    <x v="1"/>
    <x v="0"/>
    <x v="0"/>
    <s v="WIN-HNI-HDG-1530"/>
    <x v="0"/>
    <n v="4183914466"/>
    <x v="2"/>
    <x v="8"/>
    <x v="8"/>
    <x v="0"/>
    <x v="0"/>
    <x v="0"/>
    <x v="0"/>
    <x v="1"/>
    <n v="10"/>
    <x v="0"/>
    <x v="10"/>
    <n v="555950"/>
    <x v="0"/>
    <x v="1"/>
    <x v="0"/>
    <x v="0"/>
    <n v="44476"/>
    <x v="3"/>
  </r>
  <r>
    <x v="2"/>
    <n v="4183729437"/>
    <x v="0"/>
    <x v="1"/>
    <x v="0"/>
    <x v="0"/>
    <s v="WIN-HNI-HDG-1542"/>
    <x v="0"/>
    <n v="4183729437"/>
    <x v="2"/>
    <x v="6"/>
    <x v="6"/>
    <x v="0"/>
    <x v="0"/>
    <x v="0"/>
    <x v="0"/>
    <x v="1"/>
    <n v="10"/>
    <x v="0"/>
    <x v="7"/>
    <n v="460000"/>
    <x v="0"/>
    <x v="1"/>
    <x v="0"/>
    <x v="0"/>
    <n v="36800"/>
    <x v="3"/>
  </r>
  <r>
    <x v="2"/>
    <n v="4183729437"/>
    <x v="0"/>
    <x v="1"/>
    <x v="0"/>
    <x v="0"/>
    <s v="WIN-HNI-HDG-1542"/>
    <x v="0"/>
    <n v="4183729437"/>
    <x v="2"/>
    <x v="4"/>
    <x v="4"/>
    <x v="0"/>
    <x v="0"/>
    <x v="0"/>
    <x v="0"/>
    <x v="1"/>
    <n v="5"/>
    <x v="0"/>
    <x v="6"/>
    <n v="250910"/>
    <x v="0"/>
    <x v="1"/>
    <x v="0"/>
    <x v="0"/>
    <n v="20073"/>
    <x v="3"/>
  </r>
  <r>
    <x v="2"/>
    <n v="4183729437"/>
    <x v="0"/>
    <x v="1"/>
    <x v="0"/>
    <x v="0"/>
    <s v="WIN-HNI-HDG-1542"/>
    <x v="0"/>
    <n v="4183729437"/>
    <x v="2"/>
    <x v="1"/>
    <x v="1"/>
    <x v="0"/>
    <x v="0"/>
    <x v="0"/>
    <x v="0"/>
    <x v="1"/>
    <n v="10"/>
    <x v="0"/>
    <x v="8"/>
    <n v="734310"/>
    <x v="0"/>
    <x v="1"/>
    <x v="0"/>
    <x v="0"/>
    <n v="58745"/>
    <x v="3"/>
  </r>
  <r>
    <x v="2"/>
    <n v="4183729437"/>
    <x v="0"/>
    <x v="1"/>
    <x v="0"/>
    <x v="0"/>
    <s v="WIN-HNI-HDG-1542"/>
    <x v="0"/>
    <n v="4183729437"/>
    <x v="2"/>
    <x v="8"/>
    <x v="8"/>
    <x v="0"/>
    <x v="0"/>
    <x v="0"/>
    <x v="0"/>
    <x v="1"/>
    <n v="10"/>
    <x v="0"/>
    <x v="10"/>
    <n v="555950"/>
    <x v="0"/>
    <x v="1"/>
    <x v="0"/>
    <x v="0"/>
    <n v="44476"/>
    <x v="3"/>
  </r>
  <r>
    <x v="2"/>
    <n v="4183729437"/>
    <x v="0"/>
    <x v="1"/>
    <x v="0"/>
    <x v="0"/>
    <s v="WIN-HNI-HDG-1542"/>
    <x v="0"/>
    <n v="4183729437"/>
    <x v="2"/>
    <x v="5"/>
    <x v="5"/>
    <x v="0"/>
    <x v="0"/>
    <x v="0"/>
    <x v="0"/>
    <x v="1"/>
    <n v="10"/>
    <x v="0"/>
    <x v="9"/>
    <n v="1166110"/>
    <x v="0"/>
    <x v="1"/>
    <x v="0"/>
    <x v="0"/>
    <n v="93289"/>
    <x v="3"/>
  </r>
  <r>
    <x v="3"/>
    <n v="4183947741"/>
    <x v="0"/>
    <x v="1"/>
    <x v="0"/>
    <x v="0"/>
    <s v="WIN-HNI-HDG-1656"/>
    <x v="0"/>
    <n v="4183947741"/>
    <x v="2"/>
    <x v="4"/>
    <x v="4"/>
    <x v="0"/>
    <x v="0"/>
    <x v="0"/>
    <x v="0"/>
    <x v="1"/>
    <n v="10"/>
    <x v="0"/>
    <x v="6"/>
    <n v="501820"/>
    <x v="0"/>
    <x v="1"/>
    <x v="0"/>
    <x v="0"/>
    <n v="40146"/>
    <x v="3"/>
  </r>
  <r>
    <x v="3"/>
    <n v="4183947741"/>
    <x v="0"/>
    <x v="1"/>
    <x v="0"/>
    <x v="0"/>
    <s v="WIN-HNI-HDG-1656"/>
    <x v="0"/>
    <n v="4183947741"/>
    <x v="2"/>
    <x v="5"/>
    <x v="5"/>
    <x v="0"/>
    <x v="0"/>
    <x v="0"/>
    <x v="0"/>
    <x v="1"/>
    <n v="20"/>
    <x v="0"/>
    <x v="9"/>
    <n v="2332220"/>
    <x v="0"/>
    <x v="1"/>
    <x v="0"/>
    <x v="0"/>
    <n v="186578"/>
    <x v="3"/>
  </r>
  <r>
    <x v="3"/>
    <n v="4183947741"/>
    <x v="0"/>
    <x v="1"/>
    <x v="0"/>
    <x v="0"/>
    <s v="WIN-HNI-HDG-1656"/>
    <x v="0"/>
    <n v="4183947741"/>
    <x v="2"/>
    <x v="1"/>
    <x v="1"/>
    <x v="0"/>
    <x v="0"/>
    <x v="0"/>
    <x v="0"/>
    <x v="1"/>
    <n v="20"/>
    <x v="0"/>
    <x v="8"/>
    <n v="1468620"/>
    <x v="0"/>
    <x v="1"/>
    <x v="0"/>
    <x v="0"/>
    <n v="117490"/>
    <x v="3"/>
  </r>
  <r>
    <x v="3"/>
    <n v="4183947741"/>
    <x v="0"/>
    <x v="1"/>
    <x v="0"/>
    <x v="0"/>
    <s v="WIN-HNI-HDG-1656"/>
    <x v="0"/>
    <n v="4183947741"/>
    <x v="2"/>
    <x v="3"/>
    <x v="3"/>
    <x v="0"/>
    <x v="0"/>
    <x v="0"/>
    <x v="0"/>
    <x v="1"/>
    <n v="15"/>
    <x v="0"/>
    <x v="11"/>
    <n v="1674090"/>
    <x v="0"/>
    <x v="1"/>
    <x v="0"/>
    <x v="0"/>
    <n v="133927"/>
    <x v="3"/>
  </r>
  <r>
    <x v="3"/>
    <n v="4183947136"/>
    <x v="0"/>
    <x v="1"/>
    <x v="0"/>
    <x v="0"/>
    <s v="WIN-HNI-CGY-1533"/>
    <x v="0"/>
    <n v="4183947136"/>
    <x v="2"/>
    <x v="6"/>
    <x v="6"/>
    <x v="0"/>
    <x v="0"/>
    <x v="0"/>
    <x v="0"/>
    <x v="1"/>
    <n v="15"/>
    <x v="0"/>
    <x v="7"/>
    <n v="690000"/>
    <x v="0"/>
    <x v="1"/>
    <x v="0"/>
    <x v="0"/>
    <n v="55200"/>
    <x v="3"/>
  </r>
  <r>
    <x v="3"/>
    <n v="4183947136"/>
    <x v="0"/>
    <x v="1"/>
    <x v="0"/>
    <x v="0"/>
    <s v="WIN-HNI-CGY-1533"/>
    <x v="0"/>
    <n v="4183947136"/>
    <x v="2"/>
    <x v="4"/>
    <x v="4"/>
    <x v="0"/>
    <x v="0"/>
    <x v="0"/>
    <x v="0"/>
    <x v="1"/>
    <n v="20"/>
    <x v="0"/>
    <x v="6"/>
    <n v="1003640"/>
    <x v="0"/>
    <x v="1"/>
    <x v="0"/>
    <x v="0"/>
    <n v="80291"/>
    <x v="3"/>
  </r>
  <r>
    <x v="3"/>
    <n v="4183947136"/>
    <x v="0"/>
    <x v="1"/>
    <x v="0"/>
    <x v="0"/>
    <s v="WIN-HNI-CGY-1533"/>
    <x v="0"/>
    <n v="4183947136"/>
    <x v="2"/>
    <x v="1"/>
    <x v="1"/>
    <x v="0"/>
    <x v="0"/>
    <x v="0"/>
    <x v="0"/>
    <x v="1"/>
    <n v="20"/>
    <x v="0"/>
    <x v="8"/>
    <n v="1468620"/>
    <x v="0"/>
    <x v="1"/>
    <x v="0"/>
    <x v="0"/>
    <n v="117490"/>
    <x v="3"/>
  </r>
  <r>
    <x v="3"/>
    <n v="4183947136"/>
    <x v="0"/>
    <x v="1"/>
    <x v="0"/>
    <x v="0"/>
    <s v="WIN-HNI-CGY-1533"/>
    <x v="0"/>
    <n v="4183947136"/>
    <x v="2"/>
    <x v="5"/>
    <x v="5"/>
    <x v="0"/>
    <x v="0"/>
    <x v="0"/>
    <x v="0"/>
    <x v="1"/>
    <n v="20"/>
    <x v="0"/>
    <x v="9"/>
    <n v="2332220"/>
    <x v="0"/>
    <x v="1"/>
    <x v="0"/>
    <x v="0"/>
    <n v="186578"/>
    <x v="3"/>
  </r>
  <r>
    <x v="3"/>
    <n v="4183947136"/>
    <x v="0"/>
    <x v="1"/>
    <x v="0"/>
    <x v="0"/>
    <s v="WIN-HNI-CGY-1533"/>
    <x v="0"/>
    <n v="4183947136"/>
    <x v="2"/>
    <x v="8"/>
    <x v="8"/>
    <x v="0"/>
    <x v="0"/>
    <x v="0"/>
    <x v="0"/>
    <x v="1"/>
    <n v="15"/>
    <x v="0"/>
    <x v="10"/>
    <n v="833925"/>
    <x v="0"/>
    <x v="1"/>
    <x v="0"/>
    <x v="0"/>
    <n v="66714"/>
    <x v="3"/>
  </r>
  <r>
    <x v="2"/>
    <n v="4183727480"/>
    <x v="0"/>
    <x v="1"/>
    <x v="0"/>
    <x v="0"/>
    <s v="WIN-HNI-DDA-1553"/>
    <x v="0"/>
    <n v="4183727480"/>
    <x v="3"/>
    <x v="3"/>
    <x v="3"/>
    <x v="0"/>
    <x v="0"/>
    <x v="0"/>
    <x v="0"/>
    <x v="1"/>
    <n v="5"/>
    <x v="0"/>
    <x v="11"/>
    <n v="558030"/>
    <x v="0"/>
    <x v="1"/>
    <x v="0"/>
    <x v="0"/>
    <n v="44642"/>
    <x v="3"/>
  </r>
  <r>
    <x v="2"/>
    <n v="4183727480"/>
    <x v="0"/>
    <x v="1"/>
    <x v="0"/>
    <x v="0"/>
    <s v="WIN-HNI-DDA-1553"/>
    <x v="0"/>
    <n v="4183727480"/>
    <x v="3"/>
    <x v="16"/>
    <x v="16"/>
    <x v="0"/>
    <x v="0"/>
    <x v="0"/>
    <x v="0"/>
    <x v="1"/>
    <n v="5"/>
    <x v="0"/>
    <x v="3"/>
    <n v="247500"/>
    <x v="0"/>
    <x v="1"/>
    <x v="0"/>
    <x v="0"/>
    <n v="19800"/>
    <x v="3"/>
  </r>
  <r>
    <x v="2"/>
    <n v="4183727480"/>
    <x v="0"/>
    <x v="1"/>
    <x v="0"/>
    <x v="0"/>
    <s v="WIN-HNI-DDA-1553"/>
    <x v="0"/>
    <n v="4183727480"/>
    <x v="3"/>
    <x v="14"/>
    <x v="14"/>
    <x v="0"/>
    <x v="0"/>
    <x v="0"/>
    <x v="0"/>
    <x v="1"/>
    <n v="5"/>
    <x v="0"/>
    <x v="5"/>
    <n v="371250"/>
    <x v="0"/>
    <x v="1"/>
    <x v="0"/>
    <x v="0"/>
    <n v="29700"/>
    <x v="3"/>
  </r>
  <r>
    <x v="2"/>
    <n v="4183727480"/>
    <x v="0"/>
    <x v="1"/>
    <x v="0"/>
    <x v="0"/>
    <s v="WIN-HNI-DDA-1553"/>
    <x v="0"/>
    <n v="4183727480"/>
    <x v="3"/>
    <x v="4"/>
    <x v="4"/>
    <x v="0"/>
    <x v="0"/>
    <x v="0"/>
    <x v="0"/>
    <x v="1"/>
    <n v="5"/>
    <x v="0"/>
    <x v="6"/>
    <n v="250910"/>
    <x v="0"/>
    <x v="1"/>
    <x v="0"/>
    <x v="0"/>
    <n v="20073"/>
    <x v="3"/>
  </r>
  <r>
    <x v="2"/>
    <n v="4183727480"/>
    <x v="0"/>
    <x v="1"/>
    <x v="0"/>
    <x v="0"/>
    <s v="WIN-HNI-DDA-1553"/>
    <x v="0"/>
    <n v="4183727480"/>
    <x v="3"/>
    <x v="6"/>
    <x v="6"/>
    <x v="0"/>
    <x v="0"/>
    <x v="0"/>
    <x v="0"/>
    <x v="1"/>
    <n v="5"/>
    <x v="0"/>
    <x v="7"/>
    <n v="230000"/>
    <x v="0"/>
    <x v="1"/>
    <x v="0"/>
    <x v="0"/>
    <n v="18400"/>
    <x v="3"/>
  </r>
  <r>
    <x v="4"/>
    <n v="4183686582"/>
    <x v="0"/>
    <x v="1"/>
    <x v="0"/>
    <x v="0"/>
    <s v="WIN-HNI-DDA-1606"/>
    <x v="0"/>
    <n v="4183686582"/>
    <x v="3"/>
    <x v="3"/>
    <x v="3"/>
    <x v="0"/>
    <x v="0"/>
    <x v="0"/>
    <x v="0"/>
    <x v="1"/>
    <n v="3"/>
    <x v="0"/>
    <x v="11"/>
    <n v="334818"/>
    <x v="0"/>
    <x v="1"/>
    <x v="0"/>
    <x v="0"/>
    <n v="26785"/>
    <x v="3"/>
  </r>
  <r>
    <x v="4"/>
    <n v="4183686582"/>
    <x v="0"/>
    <x v="1"/>
    <x v="0"/>
    <x v="0"/>
    <s v="WIN-HNI-DDA-1606"/>
    <x v="0"/>
    <n v="4183686582"/>
    <x v="3"/>
    <x v="5"/>
    <x v="5"/>
    <x v="0"/>
    <x v="0"/>
    <x v="0"/>
    <x v="0"/>
    <x v="1"/>
    <n v="3"/>
    <x v="0"/>
    <x v="9"/>
    <n v="349833"/>
    <x v="0"/>
    <x v="1"/>
    <x v="0"/>
    <x v="0"/>
    <n v="27987"/>
    <x v="3"/>
  </r>
  <r>
    <x v="4"/>
    <n v="4183686582"/>
    <x v="0"/>
    <x v="1"/>
    <x v="0"/>
    <x v="0"/>
    <s v="WIN-HNI-DDA-1606"/>
    <x v="0"/>
    <n v="4183686582"/>
    <x v="3"/>
    <x v="1"/>
    <x v="1"/>
    <x v="0"/>
    <x v="0"/>
    <x v="0"/>
    <x v="0"/>
    <x v="1"/>
    <n v="3"/>
    <x v="0"/>
    <x v="8"/>
    <n v="220293"/>
    <x v="0"/>
    <x v="1"/>
    <x v="0"/>
    <x v="0"/>
    <n v="17623"/>
    <x v="3"/>
  </r>
  <r>
    <x v="4"/>
    <n v="4183686582"/>
    <x v="0"/>
    <x v="1"/>
    <x v="0"/>
    <x v="0"/>
    <s v="WIN-HNI-DDA-1606"/>
    <x v="0"/>
    <n v="4183686582"/>
    <x v="3"/>
    <x v="4"/>
    <x v="4"/>
    <x v="0"/>
    <x v="0"/>
    <x v="0"/>
    <x v="0"/>
    <x v="1"/>
    <n v="5"/>
    <x v="0"/>
    <x v="6"/>
    <n v="250910"/>
    <x v="0"/>
    <x v="1"/>
    <x v="0"/>
    <x v="0"/>
    <n v="20073"/>
    <x v="3"/>
  </r>
  <r>
    <x v="4"/>
    <n v="4183686582"/>
    <x v="0"/>
    <x v="1"/>
    <x v="0"/>
    <x v="0"/>
    <s v="WIN-HNI-DDA-1606"/>
    <x v="0"/>
    <n v="4183686582"/>
    <x v="3"/>
    <x v="16"/>
    <x v="16"/>
    <x v="0"/>
    <x v="0"/>
    <x v="0"/>
    <x v="0"/>
    <x v="1"/>
    <n v="2"/>
    <x v="0"/>
    <x v="3"/>
    <n v="99000"/>
    <x v="0"/>
    <x v="1"/>
    <x v="0"/>
    <x v="0"/>
    <n v="7920"/>
    <x v="3"/>
  </r>
  <r>
    <x v="4"/>
    <n v="4183686582"/>
    <x v="0"/>
    <x v="1"/>
    <x v="0"/>
    <x v="0"/>
    <s v="WIN-HNI-DDA-1606"/>
    <x v="0"/>
    <n v="4183686582"/>
    <x v="3"/>
    <x v="8"/>
    <x v="8"/>
    <x v="0"/>
    <x v="0"/>
    <x v="0"/>
    <x v="0"/>
    <x v="1"/>
    <n v="3"/>
    <x v="0"/>
    <x v="10"/>
    <n v="166785"/>
    <x v="0"/>
    <x v="1"/>
    <x v="0"/>
    <x v="0"/>
    <n v="13343"/>
    <x v="3"/>
  </r>
  <r>
    <x v="5"/>
    <n v="4183986998"/>
    <x v="0"/>
    <x v="1"/>
    <x v="0"/>
    <x v="0"/>
    <s v="WIN-HNI-DDA-1664"/>
    <x v="0"/>
    <n v="4183986998"/>
    <x v="3"/>
    <x v="3"/>
    <x v="3"/>
    <x v="0"/>
    <x v="0"/>
    <x v="0"/>
    <x v="0"/>
    <x v="1"/>
    <n v="3"/>
    <x v="0"/>
    <x v="11"/>
    <n v="334818"/>
    <x v="0"/>
    <x v="1"/>
    <x v="0"/>
    <x v="0"/>
    <n v="26785"/>
    <x v="3"/>
  </r>
  <r>
    <x v="5"/>
    <n v="4183986998"/>
    <x v="0"/>
    <x v="1"/>
    <x v="0"/>
    <x v="0"/>
    <s v="WIN-HNI-DDA-1664"/>
    <x v="0"/>
    <n v="4183986998"/>
    <x v="3"/>
    <x v="5"/>
    <x v="5"/>
    <x v="0"/>
    <x v="0"/>
    <x v="0"/>
    <x v="0"/>
    <x v="1"/>
    <n v="5"/>
    <x v="0"/>
    <x v="9"/>
    <n v="583055"/>
    <x v="0"/>
    <x v="1"/>
    <x v="0"/>
    <x v="0"/>
    <n v="46644"/>
    <x v="3"/>
  </r>
  <r>
    <x v="5"/>
    <n v="4183986998"/>
    <x v="0"/>
    <x v="1"/>
    <x v="0"/>
    <x v="0"/>
    <s v="WIN-HNI-DDA-1664"/>
    <x v="0"/>
    <n v="4183986998"/>
    <x v="3"/>
    <x v="8"/>
    <x v="8"/>
    <x v="0"/>
    <x v="0"/>
    <x v="0"/>
    <x v="0"/>
    <x v="1"/>
    <n v="5"/>
    <x v="0"/>
    <x v="10"/>
    <n v="277975"/>
    <x v="0"/>
    <x v="1"/>
    <x v="0"/>
    <x v="0"/>
    <n v="22238"/>
    <x v="3"/>
  </r>
  <r>
    <x v="2"/>
    <n v="4183832518"/>
    <x v="0"/>
    <x v="1"/>
    <x v="0"/>
    <x v="0"/>
    <s v="WIN-HNI-DDA-3951"/>
    <x v="0"/>
    <n v="4183832518"/>
    <x v="3"/>
    <x v="4"/>
    <x v="4"/>
    <x v="0"/>
    <x v="0"/>
    <x v="0"/>
    <x v="0"/>
    <x v="1"/>
    <n v="5"/>
    <x v="0"/>
    <x v="6"/>
    <n v="250910"/>
    <x v="0"/>
    <x v="1"/>
    <x v="0"/>
    <x v="0"/>
    <n v="20073"/>
    <x v="3"/>
  </r>
  <r>
    <x v="2"/>
    <n v="4183832518"/>
    <x v="0"/>
    <x v="1"/>
    <x v="0"/>
    <x v="0"/>
    <s v="WIN-HNI-DDA-3951"/>
    <x v="0"/>
    <n v="4183832518"/>
    <x v="3"/>
    <x v="5"/>
    <x v="5"/>
    <x v="0"/>
    <x v="0"/>
    <x v="0"/>
    <x v="0"/>
    <x v="1"/>
    <n v="8"/>
    <x v="0"/>
    <x v="9"/>
    <n v="932888"/>
    <x v="0"/>
    <x v="1"/>
    <x v="0"/>
    <x v="0"/>
    <n v="74631"/>
    <x v="3"/>
  </r>
  <r>
    <x v="2"/>
    <n v="4183832518"/>
    <x v="0"/>
    <x v="1"/>
    <x v="0"/>
    <x v="0"/>
    <s v="WIN-HNI-DDA-3951"/>
    <x v="0"/>
    <n v="4183832518"/>
    <x v="3"/>
    <x v="1"/>
    <x v="1"/>
    <x v="0"/>
    <x v="0"/>
    <x v="0"/>
    <x v="0"/>
    <x v="1"/>
    <n v="5"/>
    <x v="0"/>
    <x v="8"/>
    <n v="367155"/>
    <x v="0"/>
    <x v="1"/>
    <x v="0"/>
    <x v="0"/>
    <n v="29372"/>
    <x v="3"/>
  </r>
  <r>
    <x v="2"/>
    <n v="4183832518"/>
    <x v="0"/>
    <x v="1"/>
    <x v="0"/>
    <x v="0"/>
    <s v="WIN-HNI-DDA-3951"/>
    <x v="0"/>
    <n v="4183832518"/>
    <x v="3"/>
    <x v="6"/>
    <x v="6"/>
    <x v="0"/>
    <x v="0"/>
    <x v="0"/>
    <x v="0"/>
    <x v="1"/>
    <n v="2"/>
    <x v="0"/>
    <x v="7"/>
    <n v="92000"/>
    <x v="0"/>
    <x v="1"/>
    <x v="0"/>
    <x v="0"/>
    <n v="7360"/>
    <x v="3"/>
  </r>
  <r>
    <x v="2"/>
    <n v="4183833167"/>
    <x v="0"/>
    <x v="1"/>
    <x v="0"/>
    <x v="0"/>
    <s v="WIN-HNI-DDA-2117"/>
    <x v="0"/>
    <n v="4183833167"/>
    <x v="3"/>
    <x v="5"/>
    <x v="5"/>
    <x v="0"/>
    <x v="0"/>
    <x v="0"/>
    <x v="0"/>
    <x v="1"/>
    <n v="5"/>
    <x v="0"/>
    <x v="9"/>
    <n v="583055"/>
    <x v="0"/>
    <x v="1"/>
    <x v="0"/>
    <x v="0"/>
    <n v="46644"/>
    <x v="3"/>
  </r>
  <r>
    <x v="2"/>
    <n v="4183833167"/>
    <x v="0"/>
    <x v="1"/>
    <x v="0"/>
    <x v="0"/>
    <s v="WIN-HNI-DDA-2117"/>
    <x v="0"/>
    <n v="4183833167"/>
    <x v="3"/>
    <x v="1"/>
    <x v="1"/>
    <x v="0"/>
    <x v="0"/>
    <x v="0"/>
    <x v="0"/>
    <x v="1"/>
    <n v="6"/>
    <x v="0"/>
    <x v="8"/>
    <n v="440586"/>
    <x v="0"/>
    <x v="1"/>
    <x v="0"/>
    <x v="0"/>
    <n v="35247"/>
    <x v="3"/>
  </r>
  <r>
    <x v="2"/>
    <n v="4183832201"/>
    <x v="0"/>
    <x v="1"/>
    <x v="0"/>
    <x v="0"/>
    <s v="WIN-HNI-DDA-2771"/>
    <x v="0"/>
    <n v="4183832201"/>
    <x v="3"/>
    <x v="4"/>
    <x v="4"/>
    <x v="0"/>
    <x v="0"/>
    <x v="0"/>
    <x v="0"/>
    <x v="1"/>
    <n v="4"/>
    <x v="0"/>
    <x v="6"/>
    <n v="200728"/>
    <x v="0"/>
    <x v="1"/>
    <x v="0"/>
    <x v="0"/>
    <n v="16058"/>
    <x v="3"/>
  </r>
  <r>
    <x v="2"/>
    <n v="4183832201"/>
    <x v="0"/>
    <x v="1"/>
    <x v="0"/>
    <x v="0"/>
    <s v="WIN-HNI-DDA-2771"/>
    <x v="0"/>
    <n v="4183832201"/>
    <x v="3"/>
    <x v="1"/>
    <x v="1"/>
    <x v="0"/>
    <x v="0"/>
    <x v="0"/>
    <x v="0"/>
    <x v="1"/>
    <n v="6"/>
    <x v="0"/>
    <x v="8"/>
    <n v="440586"/>
    <x v="0"/>
    <x v="1"/>
    <x v="0"/>
    <x v="0"/>
    <n v="35247"/>
    <x v="3"/>
  </r>
  <r>
    <x v="2"/>
    <n v="4183832201"/>
    <x v="0"/>
    <x v="1"/>
    <x v="0"/>
    <x v="0"/>
    <s v="WIN-HNI-DDA-2771"/>
    <x v="0"/>
    <n v="4183832201"/>
    <x v="3"/>
    <x v="5"/>
    <x v="5"/>
    <x v="0"/>
    <x v="0"/>
    <x v="0"/>
    <x v="0"/>
    <x v="1"/>
    <n v="14"/>
    <x v="0"/>
    <x v="9"/>
    <n v="1632554"/>
    <x v="0"/>
    <x v="1"/>
    <x v="0"/>
    <x v="0"/>
    <n v="130604"/>
    <x v="3"/>
  </r>
  <r>
    <x v="2"/>
    <n v="4183832757"/>
    <x v="0"/>
    <x v="1"/>
    <x v="0"/>
    <x v="0"/>
    <s v="WIN-HNI-DDA-5681"/>
    <x v="0"/>
    <n v="4183832757"/>
    <x v="3"/>
    <x v="5"/>
    <x v="5"/>
    <x v="0"/>
    <x v="0"/>
    <x v="0"/>
    <x v="0"/>
    <x v="1"/>
    <n v="8"/>
    <x v="0"/>
    <x v="9"/>
    <n v="932888"/>
    <x v="0"/>
    <x v="1"/>
    <x v="0"/>
    <x v="0"/>
    <n v="74631"/>
    <x v="3"/>
  </r>
  <r>
    <x v="2"/>
    <n v="4183832757"/>
    <x v="0"/>
    <x v="1"/>
    <x v="0"/>
    <x v="0"/>
    <s v="WIN-HNI-DDA-5681"/>
    <x v="0"/>
    <n v="4183832757"/>
    <x v="3"/>
    <x v="1"/>
    <x v="1"/>
    <x v="0"/>
    <x v="0"/>
    <x v="0"/>
    <x v="0"/>
    <x v="1"/>
    <n v="6"/>
    <x v="0"/>
    <x v="8"/>
    <n v="440586"/>
    <x v="0"/>
    <x v="1"/>
    <x v="0"/>
    <x v="0"/>
    <n v="35247"/>
    <x v="3"/>
  </r>
  <r>
    <x v="2"/>
    <n v="4183832032"/>
    <x v="0"/>
    <x v="1"/>
    <x v="0"/>
    <x v="0"/>
    <s v="WIN-HNI-DDA-2219"/>
    <x v="0"/>
    <n v="4183832032"/>
    <x v="3"/>
    <x v="1"/>
    <x v="1"/>
    <x v="0"/>
    <x v="0"/>
    <x v="0"/>
    <x v="0"/>
    <x v="1"/>
    <n v="5"/>
    <x v="0"/>
    <x v="8"/>
    <n v="367155"/>
    <x v="0"/>
    <x v="1"/>
    <x v="0"/>
    <x v="0"/>
    <n v="29372"/>
    <x v="3"/>
  </r>
  <r>
    <x v="2"/>
    <n v="4183832032"/>
    <x v="0"/>
    <x v="1"/>
    <x v="0"/>
    <x v="0"/>
    <s v="WIN-HNI-DDA-2219"/>
    <x v="0"/>
    <n v="4183832032"/>
    <x v="3"/>
    <x v="4"/>
    <x v="4"/>
    <x v="0"/>
    <x v="0"/>
    <x v="0"/>
    <x v="0"/>
    <x v="1"/>
    <n v="4"/>
    <x v="0"/>
    <x v="6"/>
    <n v="200728"/>
    <x v="0"/>
    <x v="1"/>
    <x v="0"/>
    <x v="0"/>
    <n v="16058"/>
    <x v="3"/>
  </r>
  <r>
    <x v="2"/>
    <n v="4183832203"/>
    <x v="0"/>
    <x v="1"/>
    <x v="0"/>
    <x v="0"/>
    <s v="WIN-HNI-DDA-2782"/>
    <x v="0"/>
    <n v="4183832203"/>
    <x v="3"/>
    <x v="5"/>
    <x v="5"/>
    <x v="0"/>
    <x v="0"/>
    <x v="0"/>
    <x v="0"/>
    <x v="1"/>
    <n v="8"/>
    <x v="0"/>
    <x v="9"/>
    <n v="932888"/>
    <x v="0"/>
    <x v="1"/>
    <x v="0"/>
    <x v="0"/>
    <n v="74631"/>
    <x v="3"/>
  </r>
  <r>
    <x v="2"/>
    <n v="4183832203"/>
    <x v="0"/>
    <x v="1"/>
    <x v="0"/>
    <x v="0"/>
    <s v="WIN-HNI-DDA-2782"/>
    <x v="0"/>
    <n v="4183832203"/>
    <x v="3"/>
    <x v="4"/>
    <x v="4"/>
    <x v="0"/>
    <x v="0"/>
    <x v="0"/>
    <x v="0"/>
    <x v="1"/>
    <n v="3"/>
    <x v="0"/>
    <x v="6"/>
    <n v="150546"/>
    <x v="0"/>
    <x v="1"/>
    <x v="0"/>
    <x v="0"/>
    <n v="12044"/>
    <x v="3"/>
  </r>
  <r>
    <x v="2"/>
    <n v="4183832134"/>
    <x v="0"/>
    <x v="1"/>
    <x v="0"/>
    <x v="0"/>
    <s v="WIN-HNI-DDA-2371"/>
    <x v="0"/>
    <n v="4183832134"/>
    <x v="3"/>
    <x v="5"/>
    <x v="5"/>
    <x v="0"/>
    <x v="0"/>
    <x v="0"/>
    <x v="0"/>
    <x v="1"/>
    <n v="8"/>
    <x v="0"/>
    <x v="9"/>
    <n v="932888"/>
    <x v="0"/>
    <x v="1"/>
    <x v="0"/>
    <x v="0"/>
    <n v="74631"/>
    <x v="3"/>
  </r>
  <r>
    <x v="2"/>
    <n v="4183832134"/>
    <x v="0"/>
    <x v="1"/>
    <x v="0"/>
    <x v="0"/>
    <s v="WIN-HNI-DDA-2371"/>
    <x v="0"/>
    <n v="4183832134"/>
    <x v="3"/>
    <x v="4"/>
    <x v="4"/>
    <x v="0"/>
    <x v="0"/>
    <x v="0"/>
    <x v="0"/>
    <x v="1"/>
    <n v="5"/>
    <x v="0"/>
    <x v="6"/>
    <n v="250910"/>
    <x v="0"/>
    <x v="1"/>
    <x v="0"/>
    <x v="0"/>
    <n v="20073"/>
    <x v="3"/>
  </r>
  <r>
    <x v="2"/>
    <n v="4183832160"/>
    <x v="0"/>
    <x v="1"/>
    <x v="0"/>
    <x v="0"/>
    <s v="WIN-HNI-DDA-2430"/>
    <x v="0"/>
    <n v="4183832160"/>
    <x v="3"/>
    <x v="5"/>
    <x v="5"/>
    <x v="0"/>
    <x v="0"/>
    <x v="0"/>
    <x v="0"/>
    <x v="1"/>
    <n v="10"/>
    <x v="0"/>
    <x v="9"/>
    <n v="1166110"/>
    <x v="0"/>
    <x v="1"/>
    <x v="0"/>
    <x v="0"/>
    <n v="93289"/>
    <x v="3"/>
  </r>
  <r>
    <x v="2"/>
    <n v="4183832160"/>
    <x v="0"/>
    <x v="1"/>
    <x v="0"/>
    <x v="0"/>
    <s v="WIN-HNI-DDA-2430"/>
    <x v="0"/>
    <n v="4183832160"/>
    <x v="3"/>
    <x v="1"/>
    <x v="1"/>
    <x v="0"/>
    <x v="0"/>
    <x v="0"/>
    <x v="0"/>
    <x v="1"/>
    <n v="5"/>
    <x v="0"/>
    <x v="8"/>
    <n v="367155"/>
    <x v="0"/>
    <x v="1"/>
    <x v="0"/>
    <x v="0"/>
    <n v="29372"/>
    <x v="3"/>
  </r>
  <r>
    <x v="2"/>
    <n v="4183832689"/>
    <x v="0"/>
    <x v="1"/>
    <x v="0"/>
    <x v="0"/>
    <s v="WIN-HNI-DDA-5468"/>
    <x v="0"/>
    <n v="4183832689"/>
    <x v="3"/>
    <x v="6"/>
    <x v="6"/>
    <x v="0"/>
    <x v="0"/>
    <x v="0"/>
    <x v="0"/>
    <x v="1"/>
    <n v="1"/>
    <x v="0"/>
    <x v="7"/>
    <n v="46000"/>
    <x v="0"/>
    <x v="1"/>
    <x v="0"/>
    <x v="0"/>
    <n v="3680"/>
    <x v="3"/>
  </r>
  <r>
    <x v="2"/>
    <n v="4183832689"/>
    <x v="0"/>
    <x v="1"/>
    <x v="0"/>
    <x v="0"/>
    <s v="WIN-HNI-DDA-5468"/>
    <x v="0"/>
    <n v="4183832689"/>
    <x v="3"/>
    <x v="5"/>
    <x v="5"/>
    <x v="0"/>
    <x v="0"/>
    <x v="0"/>
    <x v="0"/>
    <x v="1"/>
    <n v="1"/>
    <x v="0"/>
    <x v="9"/>
    <n v="116611"/>
    <x v="0"/>
    <x v="1"/>
    <x v="0"/>
    <x v="0"/>
    <n v="9329"/>
    <x v="3"/>
  </r>
  <r>
    <x v="2"/>
    <n v="4183832618"/>
    <x v="0"/>
    <x v="1"/>
    <x v="0"/>
    <x v="0"/>
    <s v="WIN-HNI-DDA-4511"/>
    <x v="0"/>
    <n v="4183832618"/>
    <x v="3"/>
    <x v="6"/>
    <x v="6"/>
    <x v="0"/>
    <x v="0"/>
    <x v="0"/>
    <x v="0"/>
    <x v="1"/>
    <n v="2"/>
    <x v="0"/>
    <x v="7"/>
    <n v="92000"/>
    <x v="0"/>
    <x v="1"/>
    <x v="0"/>
    <x v="0"/>
    <n v="7360"/>
    <x v="3"/>
  </r>
  <r>
    <x v="2"/>
    <n v="4183832618"/>
    <x v="0"/>
    <x v="1"/>
    <x v="0"/>
    <x v="0"/>
    <s v="WIN-HNI-DDA-4511"/>
    <x v="0"/>
    <n v="4183832618"/>
    <x v="3"/>
    <x v="1"/>
    <x v="1"/>
    <x v="0"/>
    <x v="0"/>
    <x v="0"/>
    <x v="0"/>
    <x v="1"/>
    <n v="3"/>
    <x v="0"/>
    <x v="8"/>
    <n v="220293"/>
    <x v="0"/>
    <x v="1"/>
    <x v="0"/>
    <x v="0"/>
    <n v="17623"/>
    <x v="3"/>
  </r>
  <r>
    <x v="2"/>
    <n v="4183832618"/>
    <x v="0"/>
    <x v="1"/>
    <x v="0"/>
    <x v="0"/>
    <s v="WIN-HNI-DDA-4511"/>
    <x v="0"/>
    <n v="4183832618"/>
    <x v="3"/>
    <x v="5"/>
    <x v="5"/>
    <x v="0"/>
    <x v="0"/>
    <x v="0"/>
    <x v="0"/>
    <x v="1"/>
    <n v="10"/>
    <x v="0"/>
    <x v="9"/>
    <n v="1166110"/>
    <x v="0"/>
    <x v="1"/>
    <x v="0"/>
    <x v="0"/>
    <n v="93289"/>
    <x v="3"/>
  </r>
  <r>
    <x v="2"/>
    <n v="4183832618"/>
    <x v="0"/>
    <x v="1"/>
    <x v="0"/>
    <x v="0"/>
    <s v="WIN-HNI-DDA-4511"/>
    <x v="0"/>
    <n v="4183832618"/>
    <x v="3"/>
    <x v="4"/>
    <x v="4"/>
    <x v="0"/>
    <x v="0"/>
    <x v="0"/>
    <x v="0"/>
    <x v="1"/>
    <n v="4"/>
    <x v="0"/>
    <x v="6"/>
    <n v="200728"/>
    <x v="0"/>
    <x v="1"/>
    <x v="0"/>
    <x v="0"/>
    <n v="16058"/>
    <x v="3"/>
  </r>
  <r>
    <x v="2"/>
    <n v="4183832350"/>
    <x v="0"/>
    <x v="1"/>
    <x v="0"/>
    <x v="0"/>
    <s v="WIN-HNI-DDA-2AYC"/>
    <x v="0"/>
    <n v="4183832350"/>
    <x v="3"/>
    <x v="1"/>
    <x v="1"/>
    <x v="0"/>
    <x v="0"/>
    <x v="0"/>
    <x v="0"/>
    <x v="1"/>
    <n v="4"/>
    <x v="0"/>
    <x v="8"/>
    <n v="293724"/>
    <x v="0"/>
    <x v="1"/>
    <x v="0"/>
    <x v="0"/>
    <n v="23498"/>
    <x v="3"/>
  </r>
  <r>
    <x v="2"/>
    <n v="4183832350"/>
    <x v="0"/>
    <x v="1"/>
    <x v="0"/>
    <x v="0"/>
    <s v="WIN-HNI-DDA-2AYC"/>
    <x v="0"/>
    <n v="4183832350"/>
    <x v="3"/>
    <x v="5"/>
    <x v="5"/>
    <x v="0"/>
    <x v="0"/>
    <x v="0"/>
    <x v="0"/>
    <x v="1"/>
    <n v="12"/>
    <x v="0"/>
    <x v="9"/>
    <n v="1399332"/>
    <x v="0"/>
    <x v="1"/>
    <x v="0"/>
    <x v="0"/>
    <n v="111947"/>
    <x v="3"/>
  </r>
  <r>
    <x v="2"/>
    <n v="4183832350"/>
    <x v="0"/>
    <x v="1"/>
    <x v="0"/>
    <x v="0"/>
    <s v="WIN-HNI-DDA-2AYC"/>
    <x v="0"/>
    <n v="4183832350"/>
    <x v="3"/>
    <x v="4"/>
    <x v="4"/>
    <x v="0"/>
    <x v="0"/>
    <x v="0"/>
    <x v="0"/>
    <x v="1"/>
    <n v="2"/>
    <x v="0"/>
    <x v="6"/>
    <n v="100364"/>
    <x v="0"/>
    <x v="1"/>
    <x v="0"/>
    <x v="0"/>
    <n v="8029"/>
    <x v="3"/>
  </r>
  <r>
    <x v="2"/>
    <n v="4183832350"/>
    <x v="0"/>
    <x v="1"/>
    <x v="0"/>
    <x v="0"/>
    <s v="WIN-HNI-DDA-2AYC"/>
    <x v="0"/>
    <n v="4183832350"/>
    <x v="3"/>
    <x v="6"/>
    <x v="6"/>
    <x v="0"/>
    <x v="0"/>
    <x v="0"/>
    <x v="0"/>
    <x v="1"/>
    <n v="3"/>
    <x v="0"/>
    <x v="7"/>
    <n v="138000"/>
    <x v="0"/>
    <x v="1"/>
    <x v="0"/>
    <x v="0"/>
    <n v="11040"/>
    <x v="3"/>
  </r>
  <r>
    <x v="2"/>
    <n v="4183832671"/>
    <x v="0"/>
    <x v="1"/>
    <x v="0"/>
    <x v="0"/>
    <s v="WIN-HNI-DDA-5303"/>
    <x v="0"/>
    <n v="4183832671"/>
    <x v="3"/>
    <x v="1"/>
    <x v="1"/>
    <x v="0"/>
    <x v="0"/>
    <x v="0"/>
    <x v="0"/>
    <x v="1"/>
    <n v="4"/>
    <x v="0"/>
    <x v="8"/>
    <n v="293724"/>
    <x v="0"/>
    <x v="1"/>
    <x v="0"/>
    <x v="0"/>
    <n v="23498"/>
    <x v="3"/>
  </r>
  <r>
    <x v="2"/>
    <n v="4183832671"/>
    <x v="0"/>
    <x v="1"/>
    <x v="0"/>
    <x v="0"/>
    <s v="WIN-HNI-DDA-5303"/>
    <x v="0"/>
    <n v="4183832671"/>
    <x v="3"/>
    <x v="5"/>
    <x v="5"/>
    <x v="0"/>
    <x v="0"/>
    <x v="0"/>
    <x v="0"/>
    <x v="1"/>
    <n v="8"/>
    <x v="0"/>
    <x v="9"/>
    <n v="932888"/>
    <x v="0"/>
    <x v="1"/>
    <x v="0"/>
    <x v="0"/>
    <n v="74631"/>
    <x v="3"/>
  </r>
  <r>
    <x v="2"/>
    <n v="4183833181"/>
    <x v="0"/>
    <x v="1"/>
    <x v="0"/>
    <x v="0"/>
    <s v="WIN-HNI-DDA-2557"/>
    <x v="0"/>
    <n v="4183833181"/>
    <x v="3"/>
    <x v="5"/>
    <x v="5"/>
    <x v="0"/>
    <x v="0"/>
    <x v="0"/>
    <x v="0"/>
    <x v="1"/>
    <n v="6"/>
    <x v="0"/>
    <x v="9"/>
    <n v="699666"/>
    <x v="0"/>
    <x v="1"/>
    <x v="0"/>
    <x v="0"/>
    <n v="55973"/>
    <x v="3"/>
  </r>
  <r>
    <x v="2"/>
    <n v="4183833181"/>
    <x v="0"/>
    <x v="1"/>
    <x v="0"/>
    <x v="0"/>
    <s v="WIN-HNI-DDA-2557"/>
    <x v="0"/>
    <n v="4183833181"/>
    <x v="3"/>
    <x v="1"/>
    <x v="1"/>
    <x v="0"/>
    <x v="0"/>
    <x v="0"/>
    <x v="0"/>
    <x v="1"/>
    <n v="5"/>
    <x v="0"/>
    <x v="8"/>
    <n v="367155"/>
    <x v="0"/>
    <x v="1"/>
    <x v="0"/>
    <x v="0"/>
    <n v="29372"/>
    <x v="3"/>
  </r>
  <r>
    <x v="2"/>
    <n v="4183832789"/>
    <x v="0"/>
    <x v="1"/>
    <x v="0"/>
    <x v="0"/>
    <s v="WIN-HNI-DDA-5950"/>
    <x v="0"/>
    <n v="4183832789"/>
    <x v="3"/>
    <x v="1"/>
    <x v="1"/>
    <x v="0"/>
    <x v="0"/>
    <x v="0"/>
    <x v="0"/>
    <x v="1"/>
    <n v="5"/>
    <x v="0"/>
    <x v="8"/>
    <n v="367155"/>
    <x v="0"/>
    <x v="1"/>
    <x v="0"/>
    <x v="0"/>
    <n v="29372"/>
    <x v="3"/>
  </r>
  <r>
    <x v="2"/>
    <n v="4183832789"/>
    <x v="0"/>
    <x v="1"/>
    <x v="0"/>
    <x v="0"/>
    <s v="WIN-HNI-DDA-5950"/>
    <x v="0"/>
    <n v="4183832789"/>
    <x v="3"/>
    <x v="5"/>
    <x v="5"/>
    <x v="0"/>
    <x v="0"/>
    <x v="0"/>
    <x v="0"/>
    <x v="1"/>
    <n v="6"/>
    <x v="0"/>
    <x v="9"/>
    <n v="699666"/>
    <x v="0"/>
    <x v="1"/>
    <x v="0"/>
    <x v="0"/>
    <n v="55973"/>
    <x v="3"/>
  </r>
  <r>
    <x v="2"/>
    <n v="4183832076"/>
    <x v="0"/>
    <x v="1"/>
    <x v="0"/>
    <x v="0"/>
    <s v="WIN-HNI-DDA-2296"/>
    <x v="0"/>
    <n v="4183832076"/>
    <x v="3"/>
    <x v="1"/>
    <x v="1"/>
    <x v="0"/>
    <x v="0"/>
    <x v="0"/>
    <x v="0"/>
    <x v="1"/>
    <n v="5"/>
    <x v="0"/>
    <x v="8"/>
    <n v="367155"/>
    <x v="0"/>
    <x v="1"/>
    <x v="0"/>
    <x v="0"/>
    <n v="29372"/>
    <x v="3"/>
  </r>
  <r>
    <x v="2"/>
    <n v="4183832076"/>
    <x v="0"/>
    <x v="1"/>
    <x v="0"/>
    <x v="0"/>
    <s v="WIN-HNI-DDA-2296"/>
    <x v="0"/>
    <n v="4183832076"/>
    <x v="3"/>
    <x v="5"/>
    <x v="5"/>
    <x v="0"/>
    <x v="0"/>
    <x v="0"/>
    <x v="0"/>
    <x v="1"/>
    <n v="8"/>
    <x v="0"/>
    <x v="9"/>
    <n v="932888"/>
    <x v="0"/>
    <x v="1"/>
    <x v="0"/>
    <x v="0"/>
    <n v="74631"/>
    <x v="3"/>
  </r>
  <r>
    <x v="2"/>
    <n v="4183832076"/>
    <x v="0"/>
    <x v="1"/>
    <x v="0"/>
    <x v="0"/>
    <s v="WIN-HNI-DDA-2296"/>
    <x v="0"/>
    <n v="4183832076"/>
    <x v="3"/>
    <x v="4"/>
    <x v="4"/>
    <x v="0"/>
    <x v="0"/>
    <x v="0"/>
    <x v="0"/>
    <x v="1"/>
    <n v="2"/>
    <x v="0"/>
    <x v="6"/>
    <n v="100364"/>
    <x v="0"/>
    <x v="1"/>
    <x v="0"/>
    <x v="0"/>
    <n v="8029"/>
    <x v="3"/>
  </r>
  <r>
    <x v="2"/>
    <n v="4183832076"/>
    <x v="0"/>
    <x v="1"/>
    <x v="0"/>
    <x v="0"/>
    <s v="WIN-HNI-DDA-2296"/>
    <x v="0"/>
    <n v="4183832076"/>
    <x v="3"/>
    <x v="6"/>
    <x v="6"/>
    <x v="0"/>
    <x v="0"/>
    <x v="0"/>
    <x v="0"/>
    <x v="1"/>
    <n v="2"/>
    <x v="0"/>
    <x v="7"/>
    <n v="92000"/>
    <x v="0"/>
    <x v="1"/>
    <x v="0"/>
    <x v="0"/>
    <n v="7360"/>
    <x v="3"/>
  </r>
  <r>
    <x v="2"/>
    <n v="4183832154"/>
    <x v="0"/>
    <x v="1"/>
    <x v="0"/>
    <x v="0"/>
    <s v="WIN-HNI-DDA-2406"/>
    <x v="0"/>
    <n v="4183832154"/>
    <x v="3"/>
    <x v="6"/>
    <x v="6"/>
    <x v="0"/>
    <x v="0"/>
    <x v="0"/>
    <x v="0"/>
    <x v="1"/>
    <n v="3"/>
    <x v="0"/>
    <x v="7"/>
    <n v="138000"/>
    <x v="0"/>
    <x v="1"/>
    <x v="0"/>
    <x v="0"/>
    <n v="11040"/>
    <x v="3"/>
  </r>
  <r>
    <x v="2"/>
    <n v="4183832154"/>
    <x v="0"/>
    <x v="1"/>
    <x v="0"/>
    <x v="0"/>
    <s v="WIN-HNI-DDA-2406"/>
    <x v="0"/>
    <n v="4183832154"/>
    <x v="3"/>
    <x v="4"/>
    <x v="4"/>
    <x v="0"/>
    <x v="0"/>
    <x v="0"/>
    <x v="0"/>
    <x v="1"/>
    <n v="2"/>
    <x v="0"/>
    <x v="6"/>
    <n v="100364"/>
    <x v="0"/>
    <x v="1"/>
    <x v="0"/>
    <x v="0"/>
    <n v="8029"/>
    <x v="3"/>
  </r>
  <r>
    <x v="2"/>
    <n v="4183832154"/>
    <x v="0"/>
    <x v="1"/>
    <x v="0"/>
    <x v="0"/>
    <s v="WIN-HNI-DDA-2406"/>
    <x v="0"/>
    <n v="4183832154"/>
    <x v="3"/>
    <x v="5"/>
    <x v="5"/>
    <x v="0"/>
    <x v="0"/>
    <x v="0"/>
    <x v="0"/>
    <x v="1"/>
    <n v="10"/>
    <x v="0"/>
    <x v="9"/>
    <n v="1166110"/>
    <x v="0"/>
    <x v="1"/>
    <x v="0"/>
    <x v="0"/>
    <n v="93289"/>
    <x v="3"/>
  </r>
  <r>
    <x v="2"/>
    <n v="4183832664"/>
    <x v="0"/>
    <x v="1"/>
    <x v="0"/>
    <x v="0"/>
    <s v="WIN-HNI-DDA-4870"/>
    <x v="0"/>
    <n v="4183832664"/>
    <x v="3"/>
    <x v="1"/>
    <x v="1"/>
    <x v="0"/>
    <x v="0"/>
    <x v="0"/>
    <x v="0"/>
    <x v="1"/>
    <n v="2"/>
    <x v="0"/>
    <x v="8"/>
    <n v="146862"/>
    <x v="0"/>
    <x v="1"/>
    <x v="0"/>
    <x v="0"/>
    <n v="11749"/>
    <x v="3"/>
  </r>
  <r>
    <x v="2"/>
    <n v="4183832664"/>
    <x v="0"/>
    <x v="1"/>
    <x v="0"/>
    <x v="0"/>
    <s v="WIN-HNI-DDA-4870"/>
    <x v="0"/>
    <n v="4183832664"/>
    <x v="3"/>
    <x v="5"/>
    <x v="5"/>
    <x v="0"/>
    <x v="0"/>
    <x v="0"/>
    <x v="0"/>
    <x v="1"/>
    <n v="12"/>
    <x v="0"/>
    <x v="9"/>
    <n v="1399332"/>
    <x v="0"/>
    <x v="1"/>
    <x v="0"/>
    <x v="0"/>
    <n v="111947"/>
    <x v="3"/>
  </r>
  <r>
    <x v="2"/>
    <n v="4183833209"/>
    <x v="0"/>
    <x v="1"/>
    <x v="0"/>
    <x v="0"/>
    <s v="WIN-HNI-DDA-3961"/>
    <x v="0"/>
    <n v="4183833209"/>
    <x v="3"/>
    <x v="5"/>
    <x v="5"/>
    <x v="0"/>
    <x v="0"/>
    <x v="0"/>
    <x v="0"/>
    <x v="1"/>
    <n v="5"/>
    <x v="0"/>
    <x v="9"/>
    <n v="583055"/>
    <x v="0"/>
    <x v="1"/>
    <x v="0"/>
    <x v="0"/>
    <n v="46644"/>
    <x v="3"/>
  </r>
  <r>
    <x v="2"/>
    <n v="4183833209"/>
    <x v="0"/>
    <x v="1"/>
    <x v="0"/>
    <x v="0"/>
    <s v="WIN-HNI-DDA-3961"/>
    <x v="0"/>
    <n v="4183833209"/>
    <x v="3"/>
    <x v="1"/>
    <x v="1"/>
    <x v="0"/>
    <x v="0"/>
    <x v="0"/>
    <x v="0"/>
    <x v="1"/>
    <n v="4"/>
    <x v="0"/>
    <x v="8"/>
    <n v="293724"/>
    <x v="0"/>
    <x v="1"/>
    <x v="0"/>
    <x v="0"/>
    <n v="23498"/>
    <x v="3"/>
  </r>
  <r>
    <x v="2"/>
    <n v="4183833209"/>
    <x v="0"/>
    <x v="1"/>
    <x v="0"/>
    <x v="0"/>
    <s v="WIN-HNI-DDA-3961"/>
    <x v="0"/>
    <n v="4183833209"/>
    <x v="3"/>
    <x v="6"/>
    <x v="6"/>
    <x v="0"/>
    <x v="0"/>
    <x v="0"/>
    <x v="0"/>
    <x v="1"/>
    <n v="3"/>
    <x v="0"/>
    <x v="7"/>
    <n v="138000"/>
    <x v="0"/>
    <x v="1"/>
    <x v="0"/>
    <x v="0"/>
    <n v="11040"/>
    <x v="3"/>
  </r>
  <r>
    <x v="2"/>
    <n v="4183831994"/>
    <x v="0"/>
    <x v="1"/>
    <x v="0"/>
    <x v="0"/>
    <s v="WIN-HNI-DDA-2164"/>
    <x v="0"/>
    <n v="4183831994"/>
    <x v="3"/>
    <x v="5"/>
    <x v="5"/>
    <x v="0"/>
    <x v="0"/>
    <x v="0"/>
    <x v="0"/>
    <x v="1"/>
    <n v="8"/>
    <x v="0"/>
    <x v="9"/>
    <n v="932888"/>
    <x v="0"/>
    <x v="1"/>
    <x v="0"/>
    <x v="0"/>
    <n v="74631"/>
    <x v="3"/>
  </r>
  <r>
    <x v="2"/>
    <n v="4183831994"/>
    <x v="0"/>
    <x v="1"/>
    <x v="0"/>
    <x v="0"/>
    <s v="WIN-HNI-DDA-2164"/>
    <x v="0"/>
    <n v="4183831994"/>
    <x v="3"/>
    <x v="4"/>
    <x v="4"/>
    <x v="0"/>
    <x v="0"/>
    <x v="0"/>
    <x v="0"/>
    <x v="1"/>
    <n v="5"/>
    <x v="0"/>
    <x v="6"/>
    <n v="250910"/>
    <x v="0"/>
    <x v="1"/>
    <x v="0"/>
    <x v="0"/>
    <n v="20073"/>
    <x v="3"/>
  </r>
  <r>
    <x v="2"/>
    <n v="4183832824"/>
    <x v="0"/>
    <x v="1"/>
    <x v="0"/>
    <x v="0"/>
    <s v="WIN-HNI-DDA-6456"/>
    <x v="0"/>
    <n v="4183832824"/>
    <x v="3"/>
    <x v="1"/>
    <x v="1"/>
    <x v="0"/>
    <x v="0"/>
    <x v="0"/>
    <x v="0"/>
    <x v="1"/>
    <n v="5"/>
    <x v="0"/>
    <x v="8"/>
    <n v="367155"/>
    <x v="0"/>
    <x v="1"/>
    <x v="0"/>
    <x v="0"/>
    <n v="29372"/>
    <x v="3"/>
  </r>
  <r>
    <x v="2"/>
    <n v="4183832824"/>
    <x v="0"/>
    <x v="1"/>
    <x v="0"/>
    <x v="0"/>
    <s v="WIN-HNI-DDA-6456"/>
    <x v="0"/>
    <n v="4183832824"/>
    <x v="3"/>
    <x v="5"/>
    <x v="5"/>
    <x v="0"/>
    <x v="0"/>
    <x v="0"/>
    <x v="0"/>
    <x v="1"/>
    <n v="10"/>
    <x v="0"/>
    <x v="9"/>
    <n v="1166110"/>
    <x v="0"/>
    <x v="1"/>
    <x v="0"/>
    <x v="0"/>
    <n v="93289"/>
    <x v="3"/>
  </r>
  <r>
    <x v="2"/>
    <n v="4183832824"/>
    <x v="0"/>
    <x v="1"/>
    <x v="0"/>
    <x v="0"/>
    <s v="WIN-HNI-DDA-6456"/>
    <x v="0"/>
    <n v="4183832824"/>
    <x v="3"/>
    <x v="4"/>
    <x v="4"/>
    <x v="0"/>
    <x v="0"/>
    <x v="0"/>
    <x v="0"/>
    <x v="1"/>
    <n v="4"/>
    <x v="0"/>
    <x v="6"/>
    <n v="200728"/>
    <x v="0"/>
    <x v="1"/>
    <x v="0"/>
    <x v="0"/>
    <n v="16058"/>
    <x v="3"/>
  </r>
  <r>
    <x v="2"/>
    <n v="4183832584"/>
    <x v="0"/>
    <x v="1"/>
    <x v="0"/>
    <x v="0"/>
    <s v="WIN-HNI-DDA-4255"/>
    <x v="0"/>
    <n v="4183832584"/>
    <x v="3"/>
    <x v="1"/>
    <x v="1"/>
    <x v="0"/>
    <x v="0"/>
    <x v="0"/>
    <x v="0"/>
    <x v="1"/>
    <n v="2"/>
    <x v="0"/>
    <x v="8"/>
    <n v="146862"/>
    <x v="0"/>
    <x v="1"/>
    <x v="0"/>
    <x v="0"/>
    <n v="11749"/>
    <x v="3"/>
  </r>
  <r>
    <x v="2"/>
    <n v="4183832584"/>
    <x v="0"/>
    <x v="1"/>
    <x v="0"/>
    <x v="0"/>
    <s v="WIN-HNI-DDA-4255"/>
    <x v="0"/>
    <n v="4183832584"/>
    <x v="3"/>
    <x v="5"/>
    <x v="5"/>
    <x v="0"/>
    <x v="0"/>
    <x v="0"/>
    <x v="0"/>
    <x v="1"/>
    <n v="14"/>
    <x v="0"/>
    <x v="9"/>
    <n v="1632554"/>
    <x v="0"/>
    <x v="1"/>
    <x v="0"/>
    <x v="0"/>
    <n v="130604"/>
    <x v="3"/>
  </r>
  <r>
    <x v="2"/>
    <n v="4183832584"/>
    <x v="0"/>
    <x v="1"/>
    <x v="0"/>
    <x v="0"/>
    <s v="WIN-HNI-DDA-4255"/>
    <x v="0"/>
    <n v="4183832584"/>
    <x v="3"/>
    <x v="4"/>
    <x v="4"/>
    <x v="0"/>
    <x v="0"/>
    <x v="0"/>
    <x v="0"/>
    <x v="1"/>
    <n v="5"/>
    <x v="0"/>
    <x v="6"/>
    <n v="250910"/>
    <x v="0"/>
    <x v="1"/>
    <x v="0"/>
    <x v="0"/>
    <n v="20073"/>
    <x v="3"/>
  </r>
  <r>
    <x v="2"/>
    <n v="4183832584"/>
    <x v="0"/>
    <x v="1"/>
    <x v="0"/>
    <x v="0"/>
    <s v="WIN-HNI-DDA-4255"/>
    <x v="0"/>
    <n v="4183832584"/>
    <x v="3"/>
    <x v="6"/>
    <x v="6"/>
    <x v="0"/>
    <x v="0"/>
    <x v="0"/>
    <x v="0"/>
    <x v="1"/>
    <n v="3"/>
    <x v="0"/>
    <x v="7"/>
    <n v="138000"/>
    <x v="0"/>
    <x v="1"/>
    <x v="0"/>
    <x v="0"/>
    <n v="11040"/>
    <x v="3"/>
  </r>
  <r>
    <x v="2"/>
    <n v="4183832830"/>
    <x v="0"/>
    <x v="1"/>
    <x v="0"/>
    <x v="0"/>
    <s v="WIN-HNI-DDA-6684"/>
    <x v="0"/>
    <n v="4183832830"/>
    <x v="3"/>
    <x v="4"/>
    <x v="4"/>
    <x v="0"/>
    <x v="0"/>
    <x v="0"/>
    <x v="0"/>
    <x v="1"/>
    <n v="3"/>
    <x v="0"/>
    <x v="6"/>
    <n v="150546"/>
    <x v="0"/>
    <x v="1"/>
    <x v="0"/>
    <x v="0"/>
    <n v="12044"/>
    <x v="3"/>
  </r>
  <r>
    <x v="2"/>
    <n v="4183832830"/>
    <x v="0"/>
    <x v="1"/>
    <x v="0"/>
    <x v="0"/>
    <s v="WIN-HNI-DDA-6684"/>
    <x v="0"/>
    <n v="4183832830"/>
    <x v="3"/>
    <x v="1"/>
    <x v="1"/>
    <x v="0"/>
    <x v="0"/>
    <x v="0"/>
    <x v="0"/>
    <x v="1"/>
    <n v="4"/>
    <x v="0"/>
    <x v="8"/>
    <n v="293724"/>
    <x v="0"/>
    <x v="1"/>
    <x v="0"/>
    <x v="0"/>
    <n v="23498"/>
    <x v="3"/>
  </r>
  <r>
    <x v="2"/>
    <n v="4183832830"/>
    <x v="0"/>
    <x v="1"/>
    <x v="0"/>
    <x v="0"/>
    <s v="WIN-HNI-DDA-6684"/>
    <x v="0"/>
    <n v="4183832830"/>
    <x v="3"/>
    <x v="5"/>
    <x v="5"/>
    <x v="0"/>
    <x v="0"/>
    <x v="0"/>
    <x v="0"/>
    <x v="1"/>
    <n v="12"/>
    <x v="0"/>
    <x v="9"/>
    <n v="1399332"/>
    <x v="0"/>
    <x v="1"/>
    <x v="0"/>
    <x v="0"/>
    <n v="111947"/>
    <x v="3"/>
  </r>
  <r>
    <x v="2"/>
    <n v="4183832756"/>
    <x v="0"/>
    <x v="1"/>
    <x v="0"/>
    <x v="0"/>
    <s v="WIN-HNI-DDA-5680"/>
    <x v="0"/>
    <n v="4183832756"/>
    <x v="3"/>
    <x v="4"/>
    <x v="4"/>
    <x v="0"/>
    <x v="0"/>
    <x v="0"/>
    <x v="0"/>
    <x v="1"/>
    <n v="8"/>
    <x v="0"/>
    <x v="12"/>
    <n v="128"/>
    <x v="0"/>
    <x v="1"/>
    <x v="0"/>
    <x v="0"/>
    <n v="10"/>
    <x v="3"/>
  </r>
  <r>
    <x v="2"/>
    <n v="4183832756"/>
    <x v="0"/>
    <x v="1"/>
    <x v="0"/>
    <x v="0"/>
    <s v="WIN-HNI-DDA-5680"/>
    <x v="0"/>
    <n v="4183832756"/>
    <x v="3"/>
    <x v="5"/>
    <x v="5"/>
    <x v="0"/>
    <x v="0"/>
    <x v="0"/>
    <x v="0"/>
    <x v="1"/>
    <n v="16"/>
    <x v="0"/>
    <x v="9"/>
    <n v="1865776"/>
    <x v="0"/>
    <x v="1"/>
    <x v="0"/>
    <x v="0"/>
    <n v="149262"/>
    <x v="3"/>
  </r>
  <r>
    <x v="2"/>
    <n v="4183832756"/>
    <x v="0"/>
    <x v="1"/>
    <x v="0"/>
    <x v="0"/>
    <s v="WIN-HNI-DDA-5680"/>
    <x v="0"/>
    <n v="4183832756"/>
    <x v="3"/>
    <x v="1"/>
    <x v="1"/>
    <x v="0"/>
    <x v="0"/>
    <x v="0"/>
    <x v="0"/>
    <x v="1"/>
    <n v="6"/>
    <x v="0"/>
    <x v="8"/>
    <n v="440586"/>
    <x v="0"/>
    <x v="1"/>
    <x v="0"/>
    <x v="0"/>
    <n v="35247"/>
    <x v="3"/>
  </r>
  <r>
    <x v="6"/>
    <n v="4183607624"/>
    <x v="0"/>
    <x v="1"/>
    <x v="0"/>
    <x v="0"/>
    <s v="WIN-HNI-DAH-2AFW"/>
    <x v="0"/>
    <n v="4183607624"/>
    <x v="3"/>
    <x v="6"/>
    <x v="6"/>
    <x v="0"/>
    <x v="0"/>
    <x v="0"/>
    <x v="0"/>
    <x v="1"/>
    <n v="5"/>
    <x v="0"/>
    <x v="7"/>
    <n v="230000"/>
    <x v="0"/>
    <x v="1"/>
    <x v="0"/>
    <x v="0"/>
    <n v="18400"/>
    <x v="3"/>
  </r>
  <r>
    <x v="6"/>
    <n v="4183607624"/>
    <x v="0"/>
    <x v="1"/>
    <x v="0"/>
    <x v="0"/>
    <s v="WIN-HNI-DAH-2AFW"/>
    <x v="0"/>
    <n v="4183607624"/>
    <x v="3"/>
    <x v="1"/>
    <x v="1"/>
    <x v="0"/>
    <x v="0"/>
    <x v="0"/>
    <x v="0"/>
    <x v="1"/>
    <n v="9"/>
    <x v="0"/>
    <x v="8"/>
    <n v="660879"/>
    <x v="0"/>
    <x v="1"/>
    <x v="0"/>
    <x v="0"/>
    <n v="52870"/>
    <x v="3"/>
  </r>
  <r>
    <x v="6"/>
    <n v="4183607624"/>
    <x v="0"/>
    <x v="1"/>
    <x v="0"/>
    <x v="0"/>
    <s v="WIN-HNI-DAH-2AFW"/>
    <x v="0"/>
    <n v="4183607624"/>
    <x v="3"/>
    <x v="4"/>
    <x v="4"/>
    <x v="0"/>
    <x v="0"/>
    <x v="0"/>
    <x v="0"/>
    <x v="1"/>
    <n v="5"/>
    <x v="0"/>
    <x v="6"/>
    <n v="250910"/>
    <x v="0"/>
    <x v="1"/>
    <x v="0"/>
    <x v="0"/>
    <n v="20073"/>
    <x v="3"/>
  </r>
  <r>
    <x v="6"/>
    <n v="4183607624"/>
    <x v="0"/>
    <x v="1"/>
    <x v="0"/>
    <x v="0"/>
    <s v="WIN-HNI-DAH-2AFW"/>
    <x v="0"/>
    <n v="4183607624"/>
    <x v="3"/>
    <x v="5"/>
    <x v="5"/>
    <x v="0"/>
    <x v="0"/>
    <x v="0"/>
    <x v="0"/>
    <x v="1"/>
    <n v="18"/>
    <x v="0"/>
    <x v="9"/>
    <n v="2098998"/>
    <x v="0"/>
    <x v="1"/>
    <x v="0"/>
    <x v="0"/>
    <n v="167920"/>
    <x v="3"/>
  </r>
  <r>
    <x v="6"/>
    <n v="4183608089"/>
    <x v="0"/>
    <x v="1"/>
    <x v="0"/>
    <x v="0"/>
    <s v="WIN-HNI-DAH-5394"/>
    <x v="0"/>
    <n v="4183608089"/>
    <x v="3"/>
    <x v="8"/>
    <x v="8"/>
    <x v="0"/>
    <x v="0"/>
    <x v="0"/>
    <x v="0"/>
    <x v="1"/>
    <n v="3"/>
    <x v="0"/>
    <x v="10"/>
    <n v="166785"/>
    <x v="0"/>
    <x v="1"/>
    <x v="0"/>
    <x v="0"/>
    <n v="13343"/>
    <x v="3"/>
  </r>
  <r>
    <x v="6"/>
    <n v="4183608089"/>
    <x v="0"/>
    <x v="1"/>
    <x v="0"/>
    <x v="0"/>
    <s v="WIN-HNI-DAH-5394"/>
    <x v="0"/>
    <n v="4183608089"/>
    <x v="3"/>
    <x v="6"/>
    <x v="6"/>
    <x v="0"/>
    <x v="0"/>
    <x v="0"/>
    <x v="0"/>
    <x v="1"/>
    <n v="3"/>
    <x v="0"/>
    <x v="7"/>
    <n v="138000"/>
    <x v="0"/>
    <x v="1"/>
    <x v="0"/>
    <x v="0"/>
    <n v="11040"/>
    <x v="3"/>
  </r>
  <r>
    <x v="6"/>
    <n v="4183608089"/>
    <x v="0"/>
    <x v="1"/>
    <x v="0"/>
    <x v="0"/>
    <s v="WIN-HNI-DAH-5394"/>
    <x v="0"/>
    <n v="4183608089"/>
    <x v="3"/>
    <x v="1"/>
    <x v="1"/>
    <x v="0"/>
    <x v="0"/>
    <x v="0"/>
    <x v="0"/>
    <x v="1"/>
    <n v="8"/>
    <x v="0"/>
    <x v="8"/>
    <n v="587448"/>
    <x v="0"/>
    <x v="1"/>
    <x v="0"/>
    <x v="0"/>
    <n v="46996"/>
    <x v="3"/>
  </r>
  <r>
    <x v="6"/>
    <n v="4183608089"/>
    <x v="0"/>
    <x v="1"/>
    <x v="0"/>
    <x v="0"/>
    <s v="WIN-HNI-DAH-5394"/>
    <x v="0"/>
    <n v="4183608089"/>
    <x v="3"/>
    <x v="5"/>
    <x v="5"/>
    <x v="0"/>
    <x v="0"/>
    <x v="0"/>
    <x v="0"/>
    <x v="1"/>
    <n v="17"/>
    <x v="0"/>
    <x v="9"/>
    <n v="1982387"/>
    <x v="0"/>
    <x v="1"/>
    <x v="0"/>
    <x v="0"/>
    <n v="158591"/>
    <x v="3"/>
  </r>
  <r>
    <x v="6"/>
    <n v="4183607966"/>
    <x v="0"/>
    <x v="1"/>
    <x v="0"/>
    <x v="0"/>
    <s v="WIN-HNI-DAH-3617"/>
    <x v="0"/>
    <n v="4183607966"/>
    <x v="3"/>
    <x v="5"/>
    <x v="5"/>
    <x v="0"/>
    <x v="0"/>
    <x v="0"/>
    <x v="0"/>
    <x v="1"/>
    <n v="13"/>
    <x v="0"/>
    <x v="9"/>
    <n v="1515943"/>
    <x v="0"/>
    <x v="1"/>
    <x v="0"/>
    <x v="0"/>
    <n v="121275"/>
    <x v="3"/>
  </r>
  <r>
    <x v="6"/>
    <n v="4183608002"/>
    <x v="0"/>
    <x v="1"/>
    <x v="0"/>
    <x v="0"/>
    <s v="WIN-HNI-DAH-4287"/>
    <x v="0"/>
    <n v="4183608002"/>
    <x v="3"/>
    <x v="1"/>
    <x v="1"/>
    <x v="0"/>
    <x v="0"/>
    <x v="0"/>
    <x v="0"/>
    <x v="1"/>
    <n v="23"/>
    <x v="0"/>
    <x v="8"/>
    <n v="1688913"/>
    <x v="0"/>
    <x v="1"/>
    <x v="0"/>
    <x v="0"/>
    <n v="135113"/>
    <x v="3"/>
  </r>
  <r>
    <x v="6"/>
    <n v="4183608002"/>
    <x v="0"/>
    <x v="1"/>
    <x v="0"/>
    <x v="0"/>
    <s v="WIN-HNI-DAH-4287"/>
    <x v="0"/>
    <n v="4183608002"/>
    <x v="3"/>
    <x v="5"/>
    <x v="5"/>
    <x v="0"/>
    <x v="0"/>
    <x v="0"/>
    <x v="0"/>
    <x v="1"/>
    <n v="34"/>
    <x v="0"/>
    <x v="9"/>
    <n v="3964774"/>
    <x v="0"/>
    <x v="1"/>
    <x v="0"/>
    <x v="0"/>
    <n v="317182"/>
    <x v="3"/>
  </r>
  <r>
    <x v="6"/>
    <n v="4183608068"/>
    <x v="0"/>
    <x v="1"/>
    <x v="0"/>
    <x v="0"/>
    <s v="WIN-HNI-DAH-5177"/>
    <x v="0"/>
    <n v="4183608068"/>
    <x v="3"/>
    <x v="8"/>
    <x v="8"/>
    <x v="0"/>
    <x v="0"/>
    <x v="0"/>
    <x v="0"/>
    <x v="1"/>
    <n v="1"/>
    <x v="0"/>
    <x v="10"/>
    <n v="55595"/>
    <x v="0"/>
    <x v="1"/>
    <x v="0"/>
    <x v="0"/>
    <n v="4448"/>
    <x v="3"/>
  </r>
  <r>
    <x v="6"/>
    <n v="4183608068"/>
    <x v="0"/>
    <x v="1"/>
    <x v="0"/>
    <x v="0"/>
    <s v="WIN-HNI-DAH-5177"/>
    <x v="0"/>
    <n v="4183608068"/>
    <x v="3"/>
    <x v="6"/>
    <x v="6"/>
    <x v="0"/>
    <x v="0"/>
    <x v="0"/>
    <x v="0"/>
    <x v="1"/>
    <n v="3"/>
    <x v="0"/>
    <x v="7"/>
    <n v="138000"/>
    <x v="0"/>
    <x v="1"/>
    <x v="0"/>
    <x v="0"/>
    <n v="11040"/>
    <x v="3"/>
  </r>
  <r>
    <x v="6"/>
    <n v="4183608068"/>
    <x v="0"/>
    <x v="1"/>
    <x v="0"/>
    <x v="0"/>
    <s v="WIN-HNI-DAH-5177"/>
    <x v="0"/>
    <n v="4183608068"/>
    <x v="3"/>
    <x v="1"/>
    <x v="1"/>
    <x v="0"/>
    <x v="0"/>
    <x v="0"/>
    <x v="0"/>
    <x v="1"/>
    <n v="12"/>
    <x v="0"/>
    <x v="8"/>
    <n v="881172"/>
    <x v="0"/>
    <x v="1"/>
    <x v="0"/>
    <x v="0"/>
    <n v="70494"/>
    <x v="3"/>
  </r>
  <r>
    <x v="6"/>
    <n v="4183608068"/>
    <x v="0"/>
    <x v="1"/>
    <x v="0"/>
    <x v="0"/>
    <s v="WIN-HNI-DAH-5177"/>
    <x v="0"/>
    <n v="4183608068"/>
    <x v="3"/>
    <x v="5"/>
    <x v="5"/>
    <x v="0"/>
    <x v="0"/>
    <x v="0"/>
    <x v="0"/>
    <x v="1"/>
    <n v="36"/>
    <x v="0"/>
    <x v="9"/>
    <n v="4197996"/>
    <x v="0"/>
    <x v="1"/>
    <x v="0"/>
    <x v="0"/>
    <n v="335840"/>
    <x v="3"/>
  </r>
  <r>
    <x v="6"/>
    <n v="4183607771"/>
    <x v="0"/>
    <x v="1"/>
    <x v="0"/>
    <x v="0"/>
    <s v="WIN-HNI-DAH-2B96"/>
    <x v="0"/>
    <n v="4183607771"/>
    <x v="3"/>
    <x v="6"/>
    <x v="6"/>
    <x v="0"/>
    <x v="0"/>
    <x v="0"/>
    <x v="0"/>
    <x v="1"/>
    <n v="1"/>
    <x v="0"/>
    <x v="7"/>
    <n v="46000"/>
    <x v="0"/>
    <x v="1"/>
    <x v="0"/>
    <x v="0"/>
    <n v="3680"/>
    <x v="3"/>
  </r>
  <r>
    <x v="6"/>
    <n v="4183607771"/>
    <x v="0"/>
    <x v="1"/>
    <x v="0"/>
    <x v="0"/>
    <s v="WIN-HNI-DAH-2B96"/>
    <x v="0"/>
    <n v="4183607771"/>
    <x v="3"/>
    <x v="1"/>
    <x v="1"/>
    <x v="0"/>
    <x v="0"/>
    <x v="0"/>
    <x v="0"/>
    <x v="1"/>
    <n v="9"/>
    <x v="0"/>
    <x v="8"/>
    <n v="660879"/>
    <x v="0"/>
    <x v="1"/>
    <x v="0"/>
    <x v="0"/>
    <n v="52870"/>
    <x v="3"/>
  </r>
  <r>
    <x v="6"/>
    <n v="4183607771"/>
    <x v="0"/>
    <x v="1"/>
    <x v="0"/>
    <x v="0"/>
    <s v="WIN-HNI-DAH-2B96"/>
    <x v="0"/>
    <n v="4183607771"/>
    <x v="3"/>
    <x v="4"/>
    <x v="4"/>
    <x v="0"/>
    <x v="0"/>
    <x v="0"/>
    <x v="0"/>
    <x v="1"/>
    <n v="5"/>
    <x v="0"/>
    <x v="6"/>
    <n v="250910"/>
    <x v="0"/>
    <x v="1"/>
    <x v="0"/>
    <x v="0"/>
    <n v="20073"/>
    <x v="3"/>
  </r>
  <r>
    <x v="6"/>
    <n v="4183607771"/>
    <x v="0"/>
    <x v="1"/>
    <x v="0"/>
    <x v="0"/>
    <s v="WIN-HNI-DAH-2B96"/>
    <x v="0"/>
    <n v="4183607771"/>
    <x v="3"/>
    <x v="5"/>
    <x v="5"/>
    <x v="0"/>
    <x v="0"/>
    <x v="0"/>
    <x v="0"/>
    <x v="1"/>
    <n v="13"/>
    <x v="0"/>
    <x v="9"/>
    <n v="1515943"/>
    <x v="0"/>
    <x v="1"/>
    <x v="0"/>
    <x v="0"/>
    <n v="121275"/>
    <x v="3"/>
  </r>
  <r>
    <x v="6"/>
    <n v="4183608177"/>
    <x v="0"/>
    <x v="1"/>
    <x v="0"/>
    <x v="0"/>
    <s v="WIN-HNI-GLM-5609"/>
    <x v="0"/>
    <n v="4183608177"/>
    <x v="3"/>
    <x v="8"/>
    <x v="8"/>
    <x v="0"/>
    <x v="0"/>
    <x v="0"/>
    <x v="0"/>
    <x v="1"/>
    <n v="1"/>
    <x v="0"/>
    <x v="10"/>
    <n v="55595"/>
    <x v="0"/>
    <x v="1"/>
    <x v="0"/>
    <x v="0"/>
    <n v="4448"/>
    <x v="3"/>
  </r>
  <r>
    <x v="6"/>
    <n v="4183608177"/>
    <x v="0"/>
    <x v="1"/>
    <x v="0"/>
    <x v="0"/>
    <s v="WIN-HNI-GLM-5609"/>
    <x v="0"/>
    <n v="4183608177"/>
    <x v="3"/>
    <x v="1"/>
    <x v="1"/>
    <x v="0"/>
    <x v="0"/>
    <x v="0"/>
    <x v="0"/>
    <x v="1"/>
    <n v="27"/>
    <x v="0"/>
    <x v="8"/>
    <n v="1982637"/>
    <x v="0"/>
    <x v="1"/>
    <x v="0"/>
    <x v="0"/>
    <n v="158611"/>
    <x v="3"/>
  </r>
  <r>
    <x v="6"/>
    <n v="4183608177"/>
    <x v="0"/>
    <x v="1"/>
    <x v="0"/>
    <x v="0"/>
    <s v="WIN-HNI-GLM-5609"/>
    <x v="0"/>
    <n v="4183608177"/>
    <x v="3"/>
    <x v="4"/>
    <x v="4"/>
    <x v="0"/>
    <x v="0"/>
    <x v="0"/>
    <x v="0"/>
    <x v="1"/>
    <n v="5"/>
    <x v="0"/>
    <x v="6"/>
    <n v="250910"/>
    <x v="0"/>
    <x v="1"/>
    <x v="0"/>
    <x v="0"/>
    <n v="20073"/>
    <x v="3"/>
  </r>
  <r>
    <x v="6"/>
    <n v="4183608177"/>
    <x v="0"/>
    <x v="1"/>
    <x v="0"/>
    <x v="0"/>
    <s v="WIN-HNI-GLM-5609"/>
    <x v="0"/>
    <n v="4183608177"/>
    <x v="3"/>
    <x v="5"/>
    <x v="5"/>
    <x v="0"/>
    <x v="0"/>
    <x v="0"/>
    <x v="0"/>
    <x v="1"/>
    <n v="29"/>
    <x v="0"/>
    <x v="9"/>
    <n v="3381719"/>
    <x v="0"/>
    <x v="1"/>
    <x v="0"/>
    <x v="0"/>
    <n v="270538"/>
    <x v="3"/>
  </r>
  <r>
    <x v="6"/>
    <n v="4183608143"/>
    <x v="0"/>
    <x v="1"/>
    <x v="0"/>
    <x v="0"/>
    <s v="WIN-HNI-DAH-5792"/>
    <x v="0"/>
    <n v="4183608143"/>
    <x v="3"/>
    <x v="6"/>
    <x v="6"/>
    <x v="0"/>
    <x v="0"/>
    <x v="0"/>
    <x v="0"/>
    <x v="1"/>
    <n v="1"/>
    <x v="0"/>
    <x v="7"/>
    <n v="46000"/>
    <x v="0"/>
    <x v="1"/>
    <x v="0"/>
    <x v="0"/>
    <n v="3680"/>
    <x v="3"/>
  </r>
  <r>
    <x v="6"/>
    <n v="4183608143"/>
    <x v="0"/>
    <x v="1"/>
    <x v="0"/>
    <x v="0"/>
    <s v="WIN-HNI-DAH-5792"/>
    <x v="0"/>
    <n v="4183608143"/>
    <x v="3"/>
    <x v="1"/>
    <x v="1"/>
    <x v="0"/>
    <x v="0"/>
    <x v="0"/>
    <x v="0"/>
    <x v="1"/>
    <n v="10"/>
    <x v="0"/>
    <x v="8"/>
    <n v="734310"/>
    <x v="0"/>
    <x v="1"/>
    <x v="0"/>
    <x v="0"/>
    <n v="58745"/>
    <x v="3"/>
  </r>
  <r>
    <x v="6"/>
    <n v="4183608143"/>
    <x v="0"/>
    <x v="1"/>
    <x v="0"/>
    <x v="0"/>
    <s v="WIN-HNI-DAH-5792"/>
    <x v="0"/>
    <n v="4183608143"/>
    <x v="3"/>
    <x v="4"/>
    <x v="4"/>
    <x v="0"/>
    <x v="0"/>
    <x v="0"/>
    <x v="0"/>
    <x v="1"/>
    <n v="5"/>
    <x v="0"/>
    <x v="6"/>
    <n v="250910"/>
    <x v="0"/>
    <x v="1"/>
    <x v="0"/>
    <x v="0"/>
    <n v="20073"/>
    <x v="3"/>
  </r>
  <r>
    <x v="6"/>
    <n v="4183608143"/>
    <x v="0"/>
    <x v="1"/>
    <x v="0"/>
    <x v="0"/>
    <s v="WIN-HNI-DAH-5792"/>
    <x v="0"/>
    <n v="4183608143"/>
    <x v="3"/>
    <x v="5"/>
    <x v="5"/>
    <x v="0"/>
    <x v="0"/>
    <x v="0"/>
    <x v="0"/>
    <x v="1"/>
    <n v="17"/>
    <x v="0"/>
    <x v="9"/>
    <n v="1982387"/>
    <x v="0"/>
    <x v="1"/>
    <x v="0"/>
    <x v="0"/>
    <n v="158591"/>
    <x v="3"/>
  </r>
  <r>
    <x v="6"/>
    <n v="4183607951"/>
    <x v="0"/>
    <x v="1"/>
    <x v="0"/>
    <x v="0"/>
    <s v="WIN-HNI-DAH-3131"/>
    <x v="0"/>
    <n v="4183607951"/>
    <x v="3"/>
    <x v="1"/>
    <x v="1"/>
    <x v="0"/>
    <x v="0"/>
    <x v="0"/>
    <x v="0"/>
    <x v="1"/>
    <n v="2"/>
    <x v="0"/>
    <x v="8"/>
    <n v="146862"/>
    <x v="0"/>
    <x v="1"/>
    <x v="0"/>
    <x v="0"/>
    <n v="11749"/>
    <x v="3"/>
  </r>
  <r>
    <x v="6"/>
    <n v="4183607951"/>
    <x v="0"/>
    <x v="1"/>
    <x v="0"/>
    <x v="0"/>
    <s v="WIN-HNI-DAH-3131"/>
    <x v="0"/>
    <n v="4183607951"/>
    <x v="3"/>
    <x v="5"/>
    <x v="5"/>
    <x v="0"/>
    <x v="0"/>
    <x v="0"/>
    <x v="0"/>
    <x v="1"/>
    <n v="15"/>
    <x v="0"/>
    <x v="9"/>
    <n v="1749165"/>
    <x v="0"/>
    <x v="1"/>
    <x v="0"/>
    <x v="0"/>
    <n v="139933"/>
    <x v="3"/>
  </r>
  <r>
    <x v="6"/>
    <n v="4183607952"/>
    <x v="0"/>
    <x v="1"/>
    <x v="0"/>
    <x v="0"/>
    <s v="WIN-HNI-DAH-3132"/>
    <x v="0"/>
    <n v="4183607952"/>
    <x v="3"/>
    <x v="1"/>
    <x v="1"/>
    <x v="0"/>
    <x v="0"/>
    <x v="0"/>
    <x v="0"/>
    <x v="1"/>
    <n v="19"/>
    <x v="0"/>
    <x v="8"/>
    <n v="1395189"/>
    <x v="0"/>
    <x v="1"/>
    <x v="0"/>
    <x v="0"/>
    <n v="111615"/>
    <x v="3"/>
  </r>
  <r>
    <x v="6"/>
    <n v="4183607952"/>
    <x v="0"/>
    <x v="1"/>
    <x v="0"/>
    <x v="0"/>
    <s v="WIN-HNI-DAH-3132"/>
    <x v="0"/>
    <n v="4183607952"/>
    <x v="3"/>
    <x v="4"/>
    <x v="4"/>
    <x v="0"/>
    <x v="0"/>
    <x v="0"/>
    <x v="0"/>
    <x v="1"/>
    <n v="4"/>
    <x v="0"/>
    <x v="6"/>
    <n v="200728"/>
    <x v="0"/>
    <x v="1"/>
    <x v="0"/>
    <x v="0"/>
    <n v="16058"/>
    <x v="3"/>
  </r>
  <r>
    <x v="6"/>
    <n v="4183607952"/>
    <x v="0"/>
    <x v="1"/>
    <x v="0"/>
    <x v="0"/>
    <s v="WIN-HNI-DAH-3132"/>
    <x v="0"/>
    <n v="4183607952"/>
    <x v="3"/>
    <x v="5"/>
    <x v="5"/>
    <x v="0"/>
    <x v="0"/>
    <x v="0"/>
    <x v="0"/>
    <x v="1"/>
    <n v="25"/>
    <x v="0"/>
    <x v="9"/>
    <n v="2915275"/>
    <x v="0"/>
    <x v="1"/>
    <x v="0"/>
    <x v="0"/>
    <n v="233222"/>
    <x v="3"/>
  </r>
  <r>
    <x v="6"/>
    <n v="4183608009"/>
    <x v="0"/>
    <x v="1"/>
    <x v="0"/>
    <x v="0"/>
    <s v="WIN-HNI-SSN-4444"/>
    <x v="0"/>
    <n v="4183608009"/>
    <x v="3"/>
    <x v="6"/>
    <x v="6"/>
    <x v="0"/>
    <x v="0"/>
    <x v="0"/>
    <x v="0"/>
    <x v="1"/>
    <n v="3"/>
    <x v="0"/>
    <x v="7"/>
    <n v="138000"/>
    <x v="0"/>
    <x v="1"/>
    <x v="0"/>
    <x v="0"/>
    <n v="11040"/>
    <x v="3"/>
  </r>
  <r>
    <x v="6"/>
    <n v="4183608009"/>
    <x v="0"/>
    <x v="1"/>
    <x v="0"/>
    <x v="0"/>
    <s v="WIN-HNI-SSN-4444"/>
    <x v="0"/>
    <n v="4183608009"/>
    <x v="3"/>
    <x v="1"/>
    <x v="1"/>
    <x v="0"/>
    <x v="0"/>
    <x v="0"/>
    <x v="0"/>
    <x v="1"/>
    <n v="9"/>
    <x v="0"/>
    <x v="8"/>
    <n v="660879"/>
    <x v="0"/>
    <x v="1"/>
    <x v="0"/>
    <x v="0"/>
    <n v="52870"/>
    <x v="3"/>
  </r>
  <r>
    <x v="6"/>
    <n v="4183608009"/>
    <x v="0"/>
    <x v="1"/>
    <x v="0"/>
    <x v="0"/>
    <s v="WIN-HNI-SSN-4444"/>
    <x v="0"/>
    <n v="4183608009"/>
    <x v="3"/>
    <x v="4"/>
    <x v="4"/>
    <x v="0"/>
    <x v="0"/>
    <x v="0"/>
    <x v="0"/>
    <x v="1"/>
    <n v="5"/>
    <x v="0"/>
    <x v="6"/>
    <n v="250910"/>
    <x v="0"/>
    <x v="1"/>
    <x v="0"/>
    <x v="0"/>
    <n v="20073"/>
    <x v="3"/>
  </r>
  <r>
    <x v="6"/>
    <n v="4183608009"/>
    <x v="0"/>
    <x v="1"/>
    <x v="0"/>
    <x v="0"/>
    <s v="WIN-HNI-SSN-4444"/>
    <x v="0"/>
    <n v="4183608009"/>
    <x v="3"/>
    <x v="5"/>
    <x v="5"/>
    <x v="0"/>
    <x v="0"/>
    <x v="0"/>
    <x v="0"/>
    <x v="1"/>
    <n v="21"/>
    <x v="0"/>
    <x v="9"/>
    <n v="2448831"/>
    <x v="0"/>
    <x v="1"/>
    <x v="0"/>
    <x v="0"/>
    <n v="195906"/>
    <x v="3"/>
  </r>
  <r>
    <x v="6"/>
    <n v="4183608156"/>
    <x v="0"/>
    <x v="1"/>
    <x v="0"/>
    <x v="0"/>
    <s v="WIN-HNI-SSN-5831"/>
    <x v="0"/>
    <n v="4183608156"/>
    <x v="3"/>
    <x v="5"/>
    <x v="5"/>
    <x v="0"/>
    <x v="0"/>
    <x v="0"/>
    <x v="0"/>
    <x v="1"/>
    <n v="17"/>
    <x v="0"/>
    <x v="9"/>
    <n v="1982387"/>
    <x v="0"/>
    <x v="1"/>
    <x v="0"/>
    <x v="0"/>
    <n v="158591"/>
    <x v="3"/>
  </r>
  <r>
    <x v="6"/>
    <n v="4183608156"/>
    <x v="0"/>
    <x v="1"/>
    <x v="0"/>
    <x v="0"/>
    <s v="WIN-HNI-SSN-5831"/>
    <x v="0"/>
    <n v="4183608156"/>
    <x v="3"/>
    <x v="4"/>
    <x v="4"/>
    <x v="0"/>
    <x v="0"/>
    <x v="0"/>
    <x v="0"/>
    <x v="1"/>
    <n v="5"/>
    <x v="0"/>
    <x v="6"/>
    <n v="250910"/>
    <x v="0"/>
    <x v="1"/>
    <x v="0"/>
    <x v="0"/>
    <n v="20073"/>
    <x v="3"/>
  </r>
  <r>
    <x v="6"/>
    <n v="4183608156"/>
    <x v="0"/>
    <x v="1"/>
    <x v="0"/>
    <x v="0"/>
    <s v="WIN-HNI-SSN-5831"/>
    <x v="0"/>
    <n v="4183608156"/>
    <x v="3"/>
    <x v="1"/>
    <x v="1"/>
    <x v="0"/>
    <x v="0"/>
    <x v="0"/>
    <x v="0"/>
    <x v="1"/>
    <n v="5"/>
    <x v="0"/>
    <x v="8"/>
    <n v="367155"/>
    <x v="0"/>
    <x v="1"/>
    <x v="0"/>
    <x v="0"/>
    <n v="29372"/>
    <x v="3"/>
  </r>
  <r>
    <x v="6"/>
    <n v="4183608156"/>
    <x v="0"/>
    <x v="1"/>
    <x v="0"/>
    <x v="0"/>
    <s v="WIN-HNI-SSN-5831"/>
    <x v="0"/>
    <n v="4183608156"/>
    <x v="3"/>
    <x v="6"/>
    <x v="6"/>
    <x v="0"/>
    <x v="0"/>
    <x v="0"/>
    <x v="0"/>
    <x v="1"/>
    <n v="6"/>
    <x v="0"/>
    <x v="7"/>
    <n v="276000"/>
    <x v="0"/>
    <x v="1"/>
    <x v="0"/>
    <x v="0"/>
    <n v="22080"/>
    <x v="3"/>
  </r>
  <r>
    <x v="6"/>
    <n v="4183608156"/>
    <x v="0"/>
    <x v="1"/>
    <x v="0"/>
    <x v="0"/>
    <s v="WIN-HNI-SSN-5831"/>
    <x v="0"/>
    <n v="4183608156"/>
    <x v="3"/>
    <x v="8"/>
    <x v="8"/>
    <x v="0"/>
    <x v="0"/>
    <x v="0"/>
    <x v="0"/>
    <x v="1"/>
    <n v="6"/>
    <x v="0"/>
    <x v="10"/>
    <n v="333570"/>
    <x v="0"/>
    <x v="1"/>
    <x v="0"/>
    <x v="0"/>
    <n v="26686"/>
    <x v="3"/>
  </r>
  <r>
    <x v="6"/>
    <n v="4183608035"/>
    <x v="0"/>
    <x v="1"/>
    <x v="0"/>
    <x v="0"/>
    <s v="WIN-HNI-SSN-4831"/>
    <x v="0"/>
    <n v="4183608035"/>
    <x v="3"/>
    <x v="6"/>
    <x v="6"/>
    <x v="0"/>
    <x v="0"/>
    <x v="0"/>
    <x v="0"/>
    <x v="1"/>
    <n v="2"/>
    <x v="0"/>
    <x v="7"/>
    <n v="92000"/>
    <x v="0"/>
    <x v="1"/>
    <x v="0"/>
    <x v="0"/>
    <n v="7360"/>
    <x v="3"/>
  </r>
  <r>
    <x v="6"/>
    <n v="4183608035"/>
    <x v="0"/>
    <x v="1"/>
    <x v="0"/>
    <x v="0"/>
    <s v="WIN-HNI-SSN-4831"/>
    <x v="0"/>
    <n v="4183608035"/>
    <x v="3"/>
    <x v="4"/>
    <x v="4"/>
    <x v="0"/>
    <x v="0"/>
    <x v="0"/>
    <x v="0"/>
    <x v="1"/>
    <n v="4"/>
    <x v="0"/>
    <x v="6"/>
    <n v="200728"/>
    <x v="0"/>
    <x v="1"/>
    <x v="0"/>
    <x v="0"/>
    <n v="16058"/>
    <x v="3"/>
  </r>
  <r>
    <x v="6"/>
    <n v="4183608035"/>
    <x v="0"/>
    <x v="1"/>
    <x v="0"/>
    <x v="0"/>
    <s v="WIN-HNI-SSN-4831"/>
    <x v="0"/>
    <n v="4183608035"/>
    <x v="3"/>
    <x v="5"/>
    <x v="5"/>
    <x v="0"/>
    <x v="0"/>
    <x v="0"/>
    <x v="0"/>
    <x v="1"/>
    <n v="13"/>
    <x v="0"/>
    <x v="9"/>
    <n v="1515943"/>
    <x v="0"/>
    <x v="1"/>
    <x v="0"/>
    <x v="0"/>
    <n v="121275"/>
    <x v="3"/>
  </r>
  <r>
    <x v="6"/>
    <n v="4183608154"/>
    <x v="0"/>
    <x v="1"/>
    <x v="0"/>
    <x v="0"/>
    <s v="WIN-HNI-SSN-5818"/>
    <x v="0"/>
    <n v="4183608154"/>
    <x v="3"/>
    <x v="1"/>
    <x v="1"/>
    <x v="0"/>
    <x v="0"/>
    <x v="0"/>
    <x v="0"/>
    <x v="1"/>
    <n v="9"/>
    <x v="0"/>
    <x v="8"/>
    <n v="660879"/>
    <x v="0"/>
    <x v="1"/>
    <x v="0"/>
    <x v="0"/>
    <n v="52870"/>
    <x v="3"/>
  </r>
  <r>
    <x v="6"/>
    <n v="4183608154"/>
    <x v="0"/>
    <x v="1"/>
    <x v="0"/>
    <x v="0"/>
    <s v="WIN-HNI-SSN-5818"/>
    <x v="0"/>
    <n v="4183608154"/>
    <x v="3"/>
    <x v="4"/>
    <x v="4"/>
    <x v="0"/>
    <x v="0"/>
    <x v="0"/>
    <x v="0"/>
    <x v="1"/>
    <n v="2"/>
    <x v="0"/>
    <x v="6"/>
    <n v="100364"/>
    <x v="0"/>
    <x v="1"/>
    <x v="0"/>
    <x v="0"/>
    <n v="8029"/>
    <x v="3"/>
  </r>
  <r>
    <x v="6"/>
    <n v="4183608154"/>
    <x v="0"/>
    <x v="1"/>
    <x v="0"/>
    <x v="0"/>
    <s v="WIN-HNI-SSN-5818"/>
    <x v="0"/>
    <n v="4183608154"/>
    <x v="3"/>
    <x v="5"/>
    <x v="5"/>
    <x v="0"/>
    <x v="0"/>
    <x v="0"/>
    <x v="0"/>
    <x v="1"/>
    <n v="26"/>
    <x v="0"/>
    <x v="9"/>
    <n v="3031886"/>
    <x v="0"/>
    <x v="1"/>
    <x v="0"/>
    <x v="0"/>
    <n v="242551"/>
    <x v="3"/>
  </r>
  <r>
    <x v="6"/>
    <n v="4183607745"/>
    <x v="0"/>
    <x v="1"/>
    <x v="0"/>
    <x v="0"/>
    <s v="WIN-HNI-SSN-2B14"/>
    <x v="0"/>
    <n v="4183607745"/>
    <x v="3"/>
    <x v="8"/>
    <x v="8"/>
    <x v="0"/>
    <x v="0"/>
    <x v="0"/>
    <x v="0"/>
    <x v="1"/>
    <n v="3"/>
    <x v="0"/>
    <x v="10"/>
    <n v="166785"/>
    <x v="0"/>
    <x v="1"/>
    <x v="0"/>
    <x v="0"/>
    <n v="13343"/>
    <x v="3"/>
  </r>
  <r>
    <x v="6"/>
    <n v="4183607745"/>
    <x v="0"/>
    <x v="1"/>
    <x v="0"/>
    <x v="0"/>
    <s v="WIN-HNI-SSN-2B14"/>
    <x v="0"/>
    <n v="4183607745"/>
    <x v="3"/>
    <x v="6"/>
    <x v="6"/>
    <x v="0"/>
    <x v="0"/>
    <x v="0"/>
    <x v="0"/>
    <x v="1"/>
    <n v="3"/>
    <x v="0"/>
    <x v="7"/>
    <n v="138000"/>
    <x v="0"/>
    <x v="1"/>
    <x v="0"/>
    <x v="0"/>
    <n v="11040"/>
    <x v="3"/>
  </r>
  <r>
    <x v="6"/>
    <n v="4183607745"/>
    <x v="0"/>
    <x v="1"/>
    <x v="0"/>
    <x v="0"/>
    <s v="WIN-HNI-SSN-2B14"/>
    <x v="0"/>
    <n v="4183607745"/>
    <x v="3"/>
    <x v="4"/>
    <x v="4"/>
    <x v="0"/>
    <x v="0"/>
    <x v="0"/>
    <x v="0"/>
    <x v="1"/>
    <n v="5"/>
    <x v="0"/>
    <x v="6"/>
    <n v="250910"/>
    <x v="0"/>
    <x v="1"/>
    <x v="0"/>
    <x v="0"/>
    <n v="20073"/>
    <x v="3"/>
  </r>
  <r>
    <x v="6"/>
    <n v="4183607745"/>
    <x v="0"/>
    <x v="1"/>
    <x v="0"/>
    <x v="0"/>
    <s v="WIN-HNI-SSN-2B14"/>
    <x v="0"/>
    <n v="4183607745"/>
    <x v="3"/>
    <x v="5"/>
    <x v="5"/>
    <x v="0"/>
    <x v="0"/>
    <x v="0"/>
    <x v="0"/>
    <x v="1"/>
    <n v="5"/>
    <x v="0"/>
    <x v="9"/>
    <n v="583055"/>
    <x v="0"/>
    <x v="1"/>
    <x v="0"/>
    <x v="0"/>
    <n v="46644"/>
    <x v="3"/>
  </r>
  <r>
    <x v="6"/>
    <n v="4183608001"/>
    <x v="0"/>
    <x v="1"/>
    <x v="0"/>
    <x v="0"/>
    <s v="WIN-HNI-SSN-4277"/>
    <x v="0"/>
    <n v="4183608001"/>
    <x v="3"/>
    <x v="5"/>
    <x v="5"/>
    <x v="0"/>
    <x v="0"/>
    <x v="0"/>
    <x v="0"/>
    <x v="1"/>
    <n v="41"/>
    <x v="0"/>
    <x v="9"/>
    <n v="4781051"/>
    <x v="0"/>
    <x v="1"/>
    <x v="0"/>
    <x v="0"/>
    <n v="382484"/>
    <x v="3"/>
  </r>
  <r>
    <x v="6"/>
    <n v="4183607993"/>
    <x v="0"/>
    <x v="1"/>
    <x v="0"/>
    <x v="0"/>
    <s v="WIN-HNI-SSN-4190"/>
    <x v="0"/>
    <n v="4183607993"/>
    <x v="3"/>
    <x v="8"/>
    <x v="8"/>
    <x v="0"/>
    <x v="0"/>
    <x v="0"/>
    <x v="0"/>
    <x v="1"/>
    <n v="3"/>
    <x v="0"/>
    <x v="10"/>
    <n v="166785"/>
    <x v="0"/>
    <x v="1"/>
    <x v="0"/>
    <x v="0"/>
    <n v="13343"/>
    <x v="3"/>
  </r>
  <r>
    <x v="6"/>
    <n v="4183607993"/>
    <x v="0"/>
    <x v="1"/>
    <x v="0"/>
    <x v="0"/>
    <s v="WIN-HNI-SSN-4190"/>
    <x v="0"/>
    <n v="4183607993"/>
    <x v="3"/>
    <x v="6"/>
    <x v="6"/>
    <x v="0"/>
    <x v="0"/>
    <x v="0"/>
    <x v="0"/>
    <x v="1"/>
    <n v="2"/>
    <x v="0"/>
    <x v="7"/>
    <n v="92000"/>
    <x v="0"/>
    <x v="1"/>
    <x v="0"/>
    <x v="0"/>
    <n v="7360"/>
    <x v="3"/>
  </r>
  <r>
    <x v="6"/>
    <n v="4183607993"/>
    <x v="0"/>
    <x v="1"/>
    <x v="0"/>
    <x v="0"/>
    <s v="WIN-HNI-SSN-4190"/>
    <x v="0"/>
    <n v="4183607993"/>
    <x v="3"/>
    <x v="1"/>
    <x v="1"/>
    <x v="0"/>
    <x v="0"/>
    <x v="0"/>
    <x v="0"/>
    <x v="1"/>
    <n v="9"/>
    <x v="0"/>
    <x v="8"/>
    <n v="660879"/>
    <x v="0"/>
    <x v="1"/>
    <x v="0"/>
    <x v="0"/>
    <n v="52870"/>
    <x v="3"/>
  </r>
  <r>
    <x v="6"/>
    <n v="4183607993"/>
    <x v="0"/>
    <x v="1"/>
    <x v="0"/>
    <x v="0"/>
    <s v="WIN-HNI-SSN-4190"/>
    <x v="0"/>
    <n v="4183607993"/>
    <x v="3"/>
    <x v="4"/>
    <x v="4"/>
    <x v="0"/>
    <x v="0"/>
    <x v="0"/>
    <x v="0"/>
    <x v="1"/>
    <n v="5"/>
    <x v="0"/>
    <x v="6"/>
    <n v="250910"/>
    <x v="0"/>
    <x v="1"/>
    <x v="0"/>
    <x v="0"/>
    <n v="20073"/>
    <x v="3"/>
  </r>
  <r>
    <x v="6"/>
    <n v="4183607993"/>
    <x v="0"/>
    <x v="1"/>
    <x v="0"/>
    <x v="0"/>
    <s v="WIN-HNI-SSN-4190"/>
    <x v="0"/>
    <n v="4183607993"/>
    <x v="3"/>
    <x v="5"/>
    <x v="5"/>
    <x v="0"/>
    <x v="0"/>
    <x v="0"/>
    <x v="0"/>
    <x v="1"/>
    <n v="21"/>
    <x v="0"/>
    <x v="9"/>
    <n v="2448831"/>
    <x v="0"/>
    <x v="1"/>
    <x v="0"/>
    <x v="0"/>
    <n v="195906"/>
    <x v="3"/>
  </r>
  <r>
    <x v="6"/>
    <n v="4183608018"/>
    <x v="0"/>
    <x v="1"/>
    <x v="0"/>
    <x v="0"/>
    <s v="WIN-HNI-SSN-4634"/>
    <x v="0"/>
    <n v="4183608018"/>
    <x v="3"/>
    <x v="5"/>
    <x v="5"/>
    <x v="0"/>
    <x v="0"/>
    <x v="0"/>
    <x v="0"/>
    <x v="1"/>
    <n v="28"/>
    <x v="0"/>
    <x v="9"/>
    <n v="3265108"/>
    <x v="0"/>
    <x v="1"/>
    <x v="0"/>
    <x v="0"/>
    <n v="261209"/>
    <x v="3"/>
  </r>
  <r>
    <x v="6"/>
    <n v="4183608018"/>
    <x v="0"/>
    <x v="1"/>
    <x v="0"/>
    <x v="0"/>
    <s v="WIN-HNI-SSN-4634"/>
    <x v="0"/>
    <n v="4183608018"/>
    <x v="3"/>
    <x v="6"/>
    <x v="6"/>
    <x v="0"/>
    <x v="0"/>
    <x v="0"/>
    <x v="0"/>
    <x v="1"/>
    <n v="6"/>
    <x v="0"/>
    <x v="7"/>
    <n v="276000"/>
    <x v="0"/>
    <x v="1"/>
    <x v="0"/>
    <x v="0"/>
    <n v="22080"/>
    <x v="3"/>
  </r>
  <r>
    <x v="6"/>
    <n v="4183608018"/>
    <x v="0"/>
    <x v="1"/>
    <x v="0"/>
    <x v="0"/>
    <s v="WIN-HNI-SSN-4634"/>
    <x v="0"/>
    <n v="4183608018"/>
    <x v="3"/>
    <x v="8"/>
    <x v="8"/>
    <x v="0"/>
    <x v="0"/>
    <x v="0"/>
    <x v="0"/>
    <x v="1"/>
    <n v="3"/>
    <x v="0"/>
    <x v="10"/>
    <n v="166785"/>
    <x v="0"/>
    <x v="1"/>
    <x v="0"/>
    <x v="0"/>
    <n v="13343"/>
    <x v="3"/>
  </r>
  <r>
    <x v="6"/>
    <n v="4183608094"/>
    <x v="0"/>
    <x v="1"/>
    <x v="0"/>
    <x v="0"/>
    <s v="WIN-HNI-SSN-5456"/>
    <x v="0"/>
    <n v="4183608094"/>
    <x v="3"/>
    <x v="5"/>
    <x v="5"/>
    <x v="0"/>
    <x v="0"/>
    <x v="0"/>
    <x v="0"/>
    <x v="1"/>
    <n v="13"/>
    <x v="0"/>
    <x v="9"/>
    <n v="1515943"/>
    <x v="0"/>
    <x v="1"/>
    <x v="0"/>
    <x v="0"/>
    <n v="121275"/>
    <x v="3"/>
  </r>
  <r>
    <x v="6"/>
    <n v="4183608094"/>
    <x v="0"/>
    <x v="1"/>
    <x v="0"/>
    <x v="0"/>
    <s v="WIN-HNI-SSN-5456"/>
    <x v="0"/>
    <n v="4183608094"/>
    <x v="3"/>
    <x v="4"/>
    <x v="4"/>
    <x v="0"/>
    <x v="0"/>
    <x v="0"/>
    <x v="0"/>
    <x v="1"/>
    <n v="5"/>
    <x v="0"/>
    <x v="6"/>
    <n v="250910"/>
    <x v="0"/>
    <x v="1"/>
    <x v="0"/>
    <x v="0"/>
    <n v="20073"/>
    <x v="3"/>
  </r>
  <r>
    <x v="6"/>
    <n v="4183607737"/>
    <x v="0"/>
    <x v="1"/>
    <x v="0"/>
    <x v="0"/>
    <s v="WIN-HNI-SSN-2AZU"/>
    <x v="0"/>
    <n v="4183607737"/>
    <x v="3"/>
    <x v="1"/>
    <x v="1"/>
    <x v="0"/>
    <x v="0"/>
    <x v="0"/>
    <x v="0"/>
    <x v="1"/>
    <n v="1"/>
    <x v="0"/>
    <x v="8"/>
    <n v="73431"/>
    <x v="0"/>
    <x v="1"/>
    <x v="0"/>
    <x v="0"/>
    <n v="5874"/>
    <x v="3"/>
  </r>
  <r>
    <x v="6"/>
    <n v="4183607737"/>
    <x v="0"/>
    <x v="1"/>
    <x v="0"/>
    <x v="0"/>
    <s v="WIN-HNI-SSN-2AZU"/>
    <x v="0"/>
    <n v="4183607737"/>
    <x v="3"/>
    <x v="4"/>
    <x v="4"/>
    <x v="0"/>
    <x v="0"/>
    <x v="0"/>
    <x v="0"/>
    <x v="1"/>
    <n v="2"/>
    <x v="0"/>
    <x v="6"/>
    <n v="100364"/>
    <x v="0"/>
    <x v="1"/>
    <x v="0"/>
    <x v="0"/>
    <n v="8029"/>
    <x v="3"/>
  </r>
  <r>
    <x v="6"/>
    <n v="4183607737"/>
    <x v="0"/>
    <x v="1"/>
    <x v="0"/>
    <x v="0"/>
    <s v="WIN-HNI-SSN-2AZU"/>
    <x v="0"/>
    <n v="4183607737"/>
    <x v="3"/>
    <x v="5"/>
    <x v="5"/>
    <x v="0"/>
    <x v="0"/>
    <x v="0"/>
    <x v="0"/>
    <x v="1"/>
    <n v="8"/>
    <x v="0"/>
    <x v="9"/>
    <n v="932888"/>
    <x v="0"/>
    <x v="1"/>
    <x v="0"/>
    <x v="0"/>
    <n v="74631"/>
    <x v="3"/>
  </r>
  <r>
    <x v="6"/>
    <n v="4183608313"/>
    <x v="0"/>
    <x v="1"/>
    <x v="0"/>
    <x v="0"/>
    <s v="WIN-HNI-SSN-6671"/>
    <x v="0"/>
    <n v="4183608313"/>
    <x v="3"/>
    <x v="5"/>
    <x v="5"/>
    <x v="0"/>
    <x v="0"/>
    <x v="0"/>
    <x v="0"/>
    <x v="1"/>
    <n v="21"/>
    <x v="0"/>
    <x v="9"/>
    <n v="2448831"/>
    <x v="0"/>
    <x v="1"/>
    <x v="0"/>
    <x v="0"/>
    <n v="195906"/>
    <x v="3"/>
  </r>
  <r>
    <x v="6"/>
    <n v="4183608313"/>
    <x v="0"/>
    <x v="1"/>
    <x v="0"/>
    <x v="0"/>
    <s v="WIN-HNI-SSN-6671"/>
    <x v="0"/>
    <n v="4183608313"/>
    <x v="3"/>
    <x v="4"/>
    <x v="4"/>
    <x v="0"/>
    <x v="0"/>
    <x v="0"/>
    <x v="0"/>
    <x v="1"/>
    <n v="5"/>
    <x v="0"/>
    <x v="6"/>
    <n v="250910"/>
    <x v="0"/>
    <x v="1"/>
    <x v="0"/>
    <x v="0"/>
    <n v="20073"/>
    <x v="3"/>
  </r>
  <r>
    <x v="6"/>
    <n v="4183608313"/>
    <x v="0"/>
    <x v="1"/>
    <x v="0"/>
    <x v="0"/>
    <s v="WIN-HNI-SSN-6671"/>
    <x v="0"/>
    <n v="4183608313"/>
    <x v="3"/>
    <x v="1"/>
    <x v="1"/>
    <x v="0"/>
    <x v="0"/>
    <x v="0"/>
    <x v="0"/>
    <x v="1"/>
    <n v="10"/>
    <x v="0"/>
    <x v="8"/>
    <n v="734310"/>
    <x v="0"/>
    <x v="1"/>
    <x v="0"/>
    <x v="0"/>
    <n v="58745"/>
    <x v="3"/>
  </r>
  <r>
    <x v="6"/>
    <n v="4183608313"/>
    <x v="0"/>
    <x v="1"/>
    <x v="0"/>
    <x v="0"/>
    <s v="WIN-HNI-SSN-6671"/>
    <x v="0"/>
    <n v="4183608313"/>
    <x v="3"/>
    <x v="8"/>
    <x v="8"/>
    <x v="0"/>
    <x v="0"/>
    <x v="0"/>
    <x v="0"/>
    <x v="1"/>
    <n v="4"/>
    <x v="0"/>
    <x v="10"/>
    <n v="222380"/>
    <x v="0"/>
    <x v="1"/>
    <x v="0"/>
    <x v="0"/>
    <n v="17790"/>
    <x v="3"/>
  </r>
  <r>
    <x v="6"/>
    <n v="4183608157"/>
    <x v="0"/>
    <x v="1"/>
    <x v="0"/>
    <x v="0"/>
    <s v="WIN-HNI-SSN-5835"/>
    <x v="0"/>
    <n v="4183608157"/>
    <x v="3"/>
    <x v="6"/>
    <x v="6"/>
    <x v="0"/>
    <x v="0"/>
    <x v="0"/>
    <x v="0"/>
    <x v="1"/>
    <n v="6"/>
    <x v="0"/>
    <x v="7"/>
    <n v="276000"/>
    <x v="0"/>
    <x v="1"/>
    <x v="0"/>
    <x v="0"/>
    <n v="22080"/>
    <x v="3"/>
  </r>
  <r>
    <x v="6"/>
    <n v="4183608157"/>
    <x v="0"/>
    <x v="1"/>
    <x v="0"/>
    <x v="0"/>
    <s v="WIN-HNI-SSN-5835"/>
    <x v="0"/>
    <n v="4183608157"/>
    <x v="3"/>
    <x v="5"/>
    <x v="5"/>
    <x v="0"/>
    <x v="0"/>
    <x v="0"/>
    <x v="0"/>
    <x v="1"/>
    <n v="15"/>
    <x v="0"/>
    <x v="9"/>
    <n v="1749165"/>
    <x v="0"/>
    <x v="1"/>
    <x v="0"/>
    <x v="0"/>
    <n v="139933"/>
    <x v="3"/>
  </r>
  <r>
    <x v="6"/>
    <n v="4183607846"/>
    <x v="0"/>
    <x v="1"/>
    <x v="0"/>
    <x v="0"/>
    <s v="WIN-HNI-DA-2BJ9"/>
    <x v="0"/>
    <n v="4183607846"/>
    <x v="3"/>
    <x v="6"/>
    <x v="6"/>
    <x v="0"/>
    <x v="0"/>
    <x v="0"/>
    <x v="0"/>
    <x v="1"/>
    <n v="4"/>
    <x v="0"/>
    <x v="7"/>
    <n v="184000"/>
    <x v="0"/>
    <x v="1"/>
    <x v="0"/>
    <x v="0"/>
    <n v="14720"/>
    <x v="3"/>
  </r>
  <r>
    <x v="6"/>
    <n v="4183607846"/>
    <x v="0"/>
    <x v="1"/>
    <x v="0"/>
    <x v="0"/>
    <s v="WIN-HNI-DA-2BJ9"/>
    <x v="0"/>
    <n v="4183607846"/>
    <x v="3"/>
    <x v="4"/>
    <x v="4"/>
    <x v="0"/>
    <x v="0"/>
    <x v="0"/>
    <x v="0"/>
    <x v="1"/>
    <n v="5"/>
    <x v="0"/>
    <x v="6"/>
    <n v="250910"/>
    <x v="0"/>
    <x v="1"/>
    <x v="0"/>
    <x v="0"/>
    <n v="20073"/>
    <x v="3"/>
  </r>
  <r>
    <x v="6"/>
    <n v="4183607846"/>
    <x v="0"/>
    <x v="1"/>
    <x v="0"/>
    <x v="0"/>
    <s v="WIN-HNI-DA-2BJ9"/>
    <x v="0"/>
    <n v="4183607846"/>
    <x v="3"/>
    <x v="5"/>
    <x v="5"/>
    <x v="0"/>
    <x v="0"/>
    <x v="0"/>
    <x v="0"/>
    <x v="1"/>
    <n v="18"/>
    <x v="0"/>
    <x v="9"/>
    <n v="2098998"/>
    <x v="0"/>
    <x v="1"/>
    <x v="0"/>
    <x v="0"/>
    <n v="167920"/>
    <x v="3"/>
  </r>
  <r>
    <x v="6"/>
    <n v="4183608200"/>
    <x v="0"/>
    <x v="1"/>
    <x v="0"/>
    <x v="0"/>
    <s v="WIN-HNI-SSN-5976"/>
    <x v="0"/>
    <n v="4183608200"/>
    <x v="3"/>
    <x v="8"/>
    <x v="8"/>
    <x v="0"/>
    <x v="0"/>
    <x v="0"/>
    <x v="0"/>
    <x v="1"/>
    <n v="5"/>
    <x v="0"/>
    <x v="10"/>
    <n v="277975"/>
    <x v="0"/>
    <x v="1"/>
    <x v="0"/>
    <x v="0"/>
    <n v="22238"/>
    <x v="3"/>
  </r>
  <r>
    <x v="6"/>
    <n v="4183608200"/>
    <x v="0"/>
    <x v="1"/>
    <x v="0"/>
    <x v="0"/>
    <s v="WIN-HNI-SSN-5976"/>
    <x v="0"/>
    <n v="4183608200"/>
    <x v="3"/>
    <x v="6"/>
    <x v="6"/>
    <x v="0"/>
    <x v="0"/>
    <x v="0"/>
    <x v="0"/>
    <x v="1"/>
    <n v="5"/>
    <x v="0"/>
    <x v="7"/>
    <n v="230000"/>
    <x v="0"/>
    <x v="1"/>
    <x v="0"/>
    <x v="0"/>
    <n v="18400"/>
    <x v="3"/>
  </r>
  <r>
    <x v="6"/>
    <n v="4183608200"/>
    <x v="0"/>
    <x v="1"/>
    <x v="0"/>
    <x v="0"/>
    <s v="WIN-HNI-SSN-5976"/>
    <x v="0"/>
    <n v="4183608200"/>
    <x v="3"/>
    <x v="1"/>
    <x v="1"/>
    <x v="0"/>
    <x v="0"/>
    <x v="0"/>
    <x v="0"/>
    <x v="1"/>
    <n v="18"/>
    <x v="0"/>
    <x v="8"/>
    <n v="1321758"/>
    <x v="0"/>
    <x v="1"/>
    <x v="0"/>
    <x v="0"/>
    <n v="105741"/>
    <x v="3"/>
  </r>
  <r>
    <x v="6"/>
    <n v="4183608200"/>
    <x v="0"/>
    <x v="1"/>
    <x v="0"/>
    <x v="0"/>
    <s v="WIN-HNI-SSN-5976"/>
    <x v="0"/>
    <n v="4183608200"/>
    <x v="3"/>
    <x v="4"/>
    <x v="4"/>
    <x v="0"/>
    <x v="0"/>
    <x v="0"/>
    <x v="0"/>
    <x v="1"/>
    <n v="5"/>
    <x v="0"/>
    <x v="6"/>
    <n v="250910"/>
    <x v="0"/>
    <x v="1"/>
    <x v="0"/>
    <x v="0"/>
    <n v="20073"/>
    <x v="3"/>
  </r>
  <r>
    <x v="6"/>
    <n v="4183608200"/>
    <x v="0"/>
    <x v="1"/>
    <x v="0"/>
    <x v="0"/>
    <s v="WIN-HNI-SSN-5976"/>
    <x v="0"/>
    <n v="4183608200"/>
    <x v="3"/>
    <x v="5"/>
    <x v="5"/>
    <x v="0"/>
    <x v="0"/>
    <x v="0"/>
    <x v="0"/>
    <x v="1"/>
    <n v="24"/>
    <x v="0"/>
    <x v="9"/>
    <n v="2798664"/>
    <x v="0"/>
    <x v="1"/>
    <x v="0"/>
    <x v="0"/>
    <n v="223893"/>
    <x v="3"/>
  </r>
  <r>
    <x v="6"/>
    <n v="4183607733"/>
    <x v="0"/>
    <x v="1"/>
    <x v="0"/>
    <x v="0"/>
    <s v="WIN-HNI-SSN-2AZG"/>
    <x v="0"/>
    <n v="4183607733"/>
    <x v="3"/>
    <x v="8"/>
    <x v="8"/>
    <x v="0"/>
    <x v="0"/>
    <x v="0"/>
    <x v="0"/>
    <x v="1"/>
    <n v="3"/>
    <x v="0"/>
    <x v="10"/>
    <n v="166785"/>
    <x v="0"/>
    <x v="1"/>
    <x v="0"/>
    <x v="0"/>
    <n v="13343"/>
    <x v="3"/>
  </r>
  <r>
    <x v="6"/>
    <n v="4183607733"/>
    <x v="0"/>
    <x v="1"/>
    <x v="0"/>
    <x v="0"/>
    <s v="WIN-HNI-SSN-2AZG"/>
    <x v="0"/>
    <n v="4183607733"/>
    <x v="3"/>
    <x v="6"/>
    <x v="6"/>
    <x v="0"/>
    <x v="0"/>
    <x v="0"/>
    <x v="0"/>
    <x v="1"/>
    <n v="1"/>
    <x v="0"/>
    <x v="7"/>
    <n v="46000"/>
    <x v="0"/>
    <x v="1"/>
    <x v="0"/>
    <x v="0"/>
    <n v="3680"/>
    <x v="3"/>
  </r>
  <r>
    <x v="6"/>
    <n v="4183607733"/>
    <x v="0"/>
    <x v="1"/>
    <x v="0"/>
    <x v="0"/>
    <s v="WIN-HNI-SSN-2AZG"/>
    <x v="0"/>
    <n v="4183607733"/>
    <x v="3"/>
    <x v="1"/>
    <x v="1"/>
    <x v="0"/>
    <x v="0"/>
    <x v="0"/>
    <x v="0"/>
    <x v="1"/>
    <n v="13"/>
    <x v="0"/>
    <x v="8"/>
    <n v="954603"/>
    <x v="0"/>
    <x v="1"/>
    <x v="0"/>
    <x v="0"/>
    <n v="76368"/>
    <x v="3"/>
  </r>
  <r>
    <x v="6"/>
    <n v="4183607733"/>
    <x v="0"/>
    <x v="1"/>
    <x v="0"/>
    <x v="0"/>
    <s v="WIN-HNI-SSN-2AZG"/>
    <x v="0"/>
    <n v="4183607733"/>
    <x v="3"/>
    <x v="4"/>
    <x v="4"/>
    <x v="0"/>
    <x v="0"/>
    <x v="0"/>
    <x v="0"/>
    <x v="1"/>
    <n v="5"/>
    <x v="0"/>
    <x v="6"/>
    <n v="250910"/>
    <x v="0"/>
    <x v="1"/>
    <x v="0"/>
    <x v="0"/>
    <n v="20073"/>
    <x v="3"/>
  </r>
  <r>
    <x v="6"/>
    <n v="4183607733"/>
    <x v="0"/>
    <x v="1"/>
    <x v="0"/>
    <x v="0"/>
    <s v="WIN-HNI-SSN-2AZG"/>
    <x v="0"/>
    <n v="4183607733"/>
    <x v="3"/>
    <x v="5"/>
    <x v="5"/>
    <x v="0"/>
    <x v="0"/>
    <x v="0"/>
    <x v="0"/>
    <x v="1"/>
    <n v="5"/>
    <x v="0"/>
    <x v="9"/>
    <n v="583055"/>
    <x v="0"/>
    <x v="1"/>
    <x v="0"/>
    <x v="0"/>
    <n v="46644"/>
    <x v="3"/>
  </r>
  <r>
    <x v="6"/>
    <n v="4183607724"/>
    <x v="0"/>
    <x v="1"/>
    <x v="0"/>
    <x v="0"/>
    <s v="WIN-HNI-SSN-2AXP"/>
    <x v="0"/>
    <n v="4183607724"/>
    <x v="3"/>
    <x v="1"/>
    <x v="1"/>
    <x v="0"/>
    <x v="0"/>
    <x v="0"/>
    <x v="0"/>
    <x v="1"/>
    <n v="15"/>
    <x v="0"/>
    <x v="8"/>
    <n v="1101465"/>
    <x v="0"/>
    <x v="1"/>
    <x v="0"/>
    <x v="0"/>
    <n v="88117"/>
    <x v="3"/>
  </r>
  <r>
    <x v="6"/>
    <n v="4183607724"/>
    <x v="0"/>
    <x v="1"/>
    <x v="0"/>
    <x v="0"/>
    <s v="WIN-HNI-SSN-2AXP"/>
    <x v="0"/>
    <n v="4183607724"/>
    <x v="3"/>
    <x v="4"/>
    <x v="4"/>
    <x v="0"/>
    <x v="0"/>
    <x v="0"/>
    <x v="0"/>
    <x v="1"/>
    <n v="3"/>
    <x v="0"/>
    <x v="6"/>
    <n v="150546"/>
    <x v="0"/>
    <x v="1"/>
    <x v="0"/>
    <x v="0"/>
    <n v="12044"/>
    <x v="3"/>
  </r>
  <r>
    <x v="6"/>
    <n v="4183607724"/>
    <x v="0"/>
    <x v="1"/>
    <x v="0"/>
    <x v="0"/>
    <s v="WIN-HNI-SSN-2AXP"/>
    <x v="0"/>
    <n v="4183607724"/>
    <x v="3"/>
    <x v="5"/>
    <x v="5"/>
    <x v="0"/>
    <x v="0"/>
    <x v="0"/>
    <x v="0"/>
    <x v="1"/>
    <n v="15"/>
    <x v="0"/>
    <x v="9"/>
    <n v="1749165"/>
    <x v="0"/>
    <x v="1"/>
    <x v="0"/>
    <x v="0"/>
    <n v="139933"/>
    <x v="3"/>
  </r>
  <r>
    <x v="6"/>
    <n v="4183608148"/>
    <x v="0"/>
    <x v="1"/>
    <x v="0"/>
    <x v="0"/>
    <s v="WIN-HNI-SSN-5807"/>
    <x v="0"/>
    <n v="4183608148"/>
    <x v="3"/>
    <x v="5"/>
    <x v="5"/>
    <x v="0"/>
    <x v="0"/>
    <x v="0"/>
    <x v="0"/>
    <x v="1"/>
    <n v="15"/>
    <x v="0"/>
    <x v="9"/>
    <n v="1749165"/>
    <x v="0"/>
    <x v="1"/>
    <x v="0"/>
    <x v="0"/>
    <n v="139933"/>
    <x v="3"/>
  </r>
  <r>
    <x v="6"/>
    <n v="4183607814"/>
    <x v="0"/>
    <x v="1"/>
    <x v="0"/>
    <x v="0"/>
    <s v="WIN-HNI-SSN-2BF6"/>
    <x v="0"/>
    <n v="4183607814"/>
    <x v="3"/>
    <x v="5"/>
    <x v="5"/>
    <x v="0"/>
    <x v="0"/>
    <x v="0"/>
    <x v="0"/>
    <x v="1"/>
    <n v="15"/>
    <x v="0"/>
    <x v="9"/>
    <n v="1749165"/>
    <x v="0"/>
    <x v="1"/>
    <x v="0"/>
    <x v="0"/>
    <n v="139933"/>
    <x v="3"/>
  </r>
  <r>
    <x v="6"/>
    <n v="4183608086"/>
    <x v="0"/>
    <x v="1"/>
    <x v="0"/>
    <x v="0"/>
    <s v="WIN-HNI-SSN-5368"/>
    <x v="0"/>
    <n v="4183608086"/>
    <x v="3"/>
    <x v="8"/>
    <x v="8"/>
    <x v="0"/>
    <x v="0"/>
    <x v="0"/>
    <x v="0"/>
    <x v="1"/>
    <n v="3"/>
    <x v="0"/>
    <x v="10"/>
    <n v="166785"/>
    <x v="0"/>
    <x v="1"/>
    <x v="0"/>
    <x v="0"/>
    <n v="13343"/>
    <x v="3"/>
  </r>
  <r>
    <x v="6"/>
    <n v="4183608086"/>
    <x v="0"/>
    <x v="1"/>
    <x v="0"/>
    <x v="0"/>
    <s v="WIN-HNI-SSN-5368"/>
    <x v="0"/>
    <n v="4183608086"/>
    <x v="3"/>
    <x v="4"/>
    <x v="4"/>
    <x v="0"/>
    <x v="0"/>
    <x v="0"/>
    <x v="0"/>
    <x v="1"/>
    <n v="1"/>
    <x v="0"/>
    <x v="6"/>
    <n v="50182"/>
    <x v="0"/>
    <x v="1"/>
    <x v="0"/>
    <x v="0"/>
    <n v="4015"/>
    <x v="3"/>
  </r>
  <r>
    <x v="6"/>
    <n v="4183608086"/>
    <x v="0"/>
    <x v="1"/>
    <x v="0"/>
    <x v="0"/>
    <s v="WIN-HNI-SSN-5368"/>
    <x v="0"/>
    <n v="4183608086"/>
    <x v="3"/>
    <x v="5"/>
    <x v="5"/>
    <x v="0"/>
    <x v="0"/>
    <x v="0"/>
    <x v="0"/>
    <x v="1"/>
    <n v="27"/>
    <x v="0"/>
    <x v="9"/>
    <n v="3148497"/>
    <x v="0"/>
    <x v="1"/>
    <x v="0"/>
    <x v="0"/>
    <n v="251880"/>
    <x v="3"/>
  </r>
  <r>
    <x v="6"/>
    <n v="4183607861"/>
    <x v="0"/>
    <x v="1"/>
    <x v="0"/>
    <x v="0"/>
    <s v="WIN-HNI-DAH-2BK6"/>
    <x v="0"/>
    <n v="4183607861"/>
    <x v="3"/>
    <x v="4"/>
    <x v="4"/>
    <x v="0"/>
    <x v="0"/>
    <x v="0"/>
    <x v="0"/>
    <x v="1"/>
    <n v="5"/>
    <x v="0"/>
    <x v="6"/>
    <n v="250910"/>
    <x v="0"/>
    <x v="1"/>
    <x v="0"/>
    <x v="0"/>
    <n v="20073"/>
    <x v="3"/>
  </r>
  <r>
    <x v="6"/>
    <n v="4183607861"/>
    <x v="0"/>
    <x v="1"/>
    <x v="0"/>
    <x v="0"/>
    <s v="WIN-HNI-DAH-2BK6"/>
    <x v="0"/>
    <n v="4183607861"/>
    <x v="3"/>
    <x v="5"/>
    <x v="5"/>
    <x v="0"/>
    <x v="0"/>
    <x v="0"/>
    <x v="0"/>
    <x v="1"/>
    <n v="11"/>
    <x v="0"/>
    <x v="9"/>
    <n v="1282721"/>
    <x v="0"/>
    <x v="1"/>
    <x v="0"/>
    <x v="0"/>
    <n v="102618"/>
    <x v="3"/>
  </r>
  <r>
    <x v="6"/>
    <n v="4183607861"/>
    <x v="0"/>
    <x v="1"/>
    <x v="0"/>
    <x v="0"/>
    <s v="WIN-HNI-DAH-2BK6"/>
    <x v="0"/>
    <n v="4183607861"/>
    <x v="3"/>
    <x v="8"/>
    <x v="8"/>
    <x v="0"/>
    <x v="0"/>
    <x v="0"/>
    <x v="0"/>
    <x v="1"/>
    <n v="1"/>
    <x v="0"/>
    <x v="10"/>
    <n v="55595"/>
    <x v="0"/>
    <x v="1"/>
    <x v="0"/>
    <x v="0"/>
    <n v="4448"/>
    <x v="3"/>
  </r>
  <r>
    <x v="2"/>
    <n v="4183832054"/>
    <x v="0"/>
    <x v="1"/>
    <x v="0"/>
    <x v="0"/>
    <s v="WIN-HNI-HBT-2254"/>
    <x v="0"/>
    <n v="4183832054"/>
    <x v="3"/>
    <x v="4"/>
    <x v="4"/>
    <x v="0"/>
    <x v="0"/>
    <x v="0"/>
    <x v="0"/>
    <x v="1"/>
    <n v="2"/>
    <x v="0"/>
    <x v="6"/>
    <n v="100364"/>
    <x v="0"/>
    <x v="1"/>
    <x v="0"/>
    <x v="0"/>
    <n v="8029"/>
    <x v="3"/>
  </r>
  <r>
    <x v="2"/>
    <n v="4183832054"/>
    <x v="0"/>
    <x v="1"/>
    <x v="0"/>
    <x v="0"/>
    <s v="WIN-HNI-HBT-2254"/>
    <x v="0"/>
    <n v="4183832054"/>
    <x v="3"/>
    <x v="5"/>
    <x v="5"/>
    <x v="0"/>
    <x v="0"/>
    <x v="0"/>
    <x v="0"/>
    <x v="1"/>
    <n v="8"/>
    <x v="0"/>
    <x v="9"/>
    <n v="932888"/>
    <x v="0"/>
    <x v="1"/>
    <x v="0"/>
    <x v="0"/>
    <n v="74631"/>
    <x v="3"/>
  </r>
  <r>
    <x v="2"/>
    <n v="4183832054"/>
    <x v="0"/>
    <x v="1"/>
    <x v="0"/>
    <x v="0"/>
    <s v="WIN-HNI-HBT-2254"/>
    <x v="0"/>
    <n v="4183832054"/>
    <x v="3"/>
    <x v="1"/>
    <x v="1"/>
    <x v="0"/>
    <x v="0"/>
    <x v="0"/>
    <x v="0"/>
    <x v="1"/>
    <n v="2"/>
    <x v="0"/>
    <x v="8"/>
    <n v="146862"/>
    <x v="0"/>
    <x v="1"/>
    <x v="0"/>
    <x v="0"/>
    <n v="11749"/>
    <x v="3"/>
  </r>
  <r>
    <x v="2"/>
    <n v="4183832444"/>
    <x v="0"/>
    <x v="1"/>
    <x v="0"/>
    <x v="0"/>
    <s v="WIN-HNI-hmi-3225"/>
    <x v="0"/>
    <n v="4183832444"/>
    <x v="3"/>
    <x v="1"/>
    <x v="1"/>
    <x v="0"/>
    <x v="0"/>
    <x v="0"/>
    <x v="0"/>
    <x v="1"/>
    <n v="2"/>
    <x v="0"/>
    <x v="8"/>
    <n v="146862"/>
    <x v="0"/>
    <x v="1"/>
    <x v="0"/>
    <x v="0"/>
    <n v="11749"/>
    <x v="3"/>
  </r>
  <r>
    <x v="2"/>
    <n v="4183832444"/>
    <x v="0"/>
    <x v="1"/>
    <x v="0"/>
    <x v="0"/>
    <s v="WIN-HNI-hmi-3225"/>
    <x v="0"/>
    <n v="4183832444"/>
    <x v="3"/>
    <x v="5"/>
    <x v="5"/>
    <x v="0"/>
    <x v="0"/>
    <x v="0"/>
    <x v="0"/>
    <x v="1"/>
    <n v="4"/>
    <x v="0"/>
    <x v="9"/>
    <n v="466444"/>
    <x v="0"/>
    <x v="1"/>
    <x v="0"/>
    <x v="0"/>
    <n v="37316"/>
    <x v="3"/>
  </r>
  <r>
    <x v="2"/>
    <n v="4183832444"/>
    <x v="0"/>
    <x v="1"/>
    <x v="0"/>
    <x v="0"/>
    <s v="WIN-HNI-hmi-3225"/>
    <x v="0"/>
    <n v="4183832444"/>
    <x v="3"/>
    <x v="4"/>
    <x v="4"/>
    <x v="0"/>
    <x v="0"/>
    <x v="0"/>
    <x v="0"/>
    <x v="1"/>
    <n v="6"/>
    <x v="0"/>
    <x v="6"/>
    <n v="301092"/>
    <x v="0"/>
    <x v="1"/>
    <x v="0"/>
    <x v="0"/>
    <n v="24087"/>
    <x v="3"/>
  </r>
  <r>
    <x v="2"/>
    <n v="4183832444"/>
    <x v="0"/>
    <x v="1"/>
    <x v="0"/>
    <x v="0"/>
    <s v="WIN-HNI-hmi-3225"/>
    <x v="0"/>
    <n v="4183832444"/>
    <x v="3"/>
    <x v="8"/>
    <x v="8"/>
    <x v="0"/>
    <x v="0"/>
    <x v="0"/>
    <x v="0"/>
    <x v="1"/>
    <n v="4"/>
    <x v="0"/>
    <x v="10"/>
    <n v="222380"/>
    <x v="0"/>
    <x v="1"/>
    <x v="0"/>
    <x v="0"/>
    <n v="17790"/>
    <x v="3"/>
  </r>
  <r>
    <x v="2"/>
    <n v="4183832614"/>
    <x v="0"/>
    <x v="1"/>
    <x v="0"/>
    <x v="0"/>
    <s v="WIN-HNI-hmi-4418"/>
    <x v="0"/>
    <n v="4183832614"/>
    <x v="3"/>
    <x v="4"/>
    <x v="4"/>
    <x v="0"/>
    <x v="0"/>
    <x v="0"/>
    <x v="0"/>
    <x v="1"/>
    <n v="6"/>
    <x v="0"/>
    <x v="6"/>
    <n v="301092"/>
    <x v="0"/>
    <x v="1"/>
    <x v="0"/>
    <x v="0"/>
    <n v="24087"/>
    <x v="3"/>
  </r>
  <r>
    <x v="2"/>
    <n v="4183832614"/>
    <x v="0"/>
    <x v="1"/>
    <x v="0"/>
    <x v="0"/>
    <s v="WIN-HNI-hmi-4418"/>
    <x v="0"/>
    <n v="4183832614"/>
    <x v="3"/>
    <x v="5"/>
    <x v="5"/>
    <x v="0"/>
    <x v="0"/>
    <x v="0"/>
    <x v="0"/>
    <x v="1"/>
    <n v="6"/>
    <x v="0"/>
    <x v="9"/>
    <n v="699666"/>
    <x v="0"/>
    <x v="1"/>
    <x v="0"/>
    <x v="0"/>
    <n v="55973"/>
    <x v="3"/>
  </r>
  <r>
    <x v="2"/>
    <n v="4183833180"/>
    <x v="0"/>
    <x v="1"/>
    <x v="0"/>
    <x v="0"/>
    <s v="WIN-HNI-hmi-2418"/>
    <x v="0"/>
    <n v="4183833180"/>
    <x v="3"/>
    <x v="5"/>
    <x v="5"/>
    <x v="0"/>
    <x v="0"/>
    <x v="0"/>
    <x v="0"/>
    <x v="1"/>
    <n v="7"/>
    <x v="0"/>
    <x v="9"/>
    <n v="816277"/>
    <x v="0"/>
    <x v="1"/>
    <x v="0"/>
    <x v="0"/>
    <n v="65302"/>
    <x v="3"/>
  </r>
  <r>
    <x v="2"/>
    <n v="4183833180"/>
    <x v="0"/>
    <x v="1"/>
    <x v="0"/>
    <x v="0"/>
    <s v="WIN-HNI-hmi-2418"/>
    <x v="0"/>
    <n v="4183833180"/>
    <x v="3"/>
    <x v="1"/>
    <x v="1"/>
    <x v="0"/>
    <x v="0"/>
    <x v="0"/>
    <x v="0"/>
    <x v="1"/>
    <n v="3"/>
    <x v="0"/>
    <x v="8"/>
    <n v="220293"/>
    <x v="0"/>
    <x v="1"/>
    <x v="0"/>
    <x v="0"/>
    <n v="17623"/>
    <x v="3"/>
  </r>
  <r>
    <x v="2"/>
    <n v="4183833180"/>
    <x v="0"/>
    <x v="1"/>
    <x v="0"/>
    <x v="0"/>
    <s v="WIN-HNI-hmi-2418"/>
    <x v="0"/>
    <n v="4183833180"/>
    <x v="3"/>
    <x v="4"/>
    <x v="4"/>
    <x v="0"/>
    <x v="0"/>
    <x v="0"/>
    <x v="0"/>
    <x v="1"/>
    <n v="3"/>
    <x v="0"/>
    <x v="6"/>
    <n v="150546"/>
    <x v="0"/>
    <x v="1"/>
    <x v="0"/>
    <x v="0"/>
    <n v="12044"/>
    <x v="3"/>
  </r>
  <r>
    <x v="2"/>
    <n v="4183833203"/>
    <x v="0"/>
    <x v="1"/>
    <x v="0"/>
    <x v="0"/>
    <s v="WIN-HNI-hmi-3012"/>
    <x v="0"/>
    <n v="4183833203"/>
    <x v="3"/>
    <x v="1"/>
    <x v="1"/>
    <x v="0"/>
    <x v="0"/>
    <x v="0"/>
    <x v="0"/>
    <x v="1"/>
    <n v="6"/>
    <x v="0"/>
    <x v="8"/>
    <n v="440586"/>
    <x v="0"/>
    <x v="1"/>
    <x v="0"/>
    <x v="0"/>
    <n v="35247"/>
    <x v="3"/>
  </r>
  <r>
    <x v="2"/>
    <n v="4183833203"/>
    <x v="0"/>
    <x v="1"/>
    <x v="0"/>
    <x v="0"/>
    <s v="WIN-HNI-hmi-3012"/>
    <x v="0"/>
    <n v="4183833203"/>
    <x v="3"/>
    <x v="5"/>
    <x v="5"/>
    <x v="0"/>
    <x v="0"/>
    <x v="0"/>
    <x v="0"/>
    <x v="1"/>
    <n v="5"/>
    <x v="0"/>
    <x v="9"/>
    <n v="583055"/>
    <x v="0"/>
    <x v="1"/>
    <x v="0"/>
    <x v="0"/>
    <n v="46644"/>
    <x v="3"/>
  </r>
  <r>
    <x v="2"/>
    <n v="4183832230"/>
    <x v="0"/>
    <x v="1"/>
    <x v="0"/>
    <x v="0"/>
    <s v="WIN-HNI-hmi-2816"/>
    <x v="0"/>
    <n v="4183832230"/>
    <x v="3"/>
    <x v="5"/>
    <x v="5"/>
    <x v="0"/>
    <x v="0"/>
    <x v="0"/>
    <x v="0"/>
    <x v="1"/>
    <n v="6"/>
    <x v="0"/>
    <x v="9"/>
    <n v="699666"/>
    <x v="0"/>
    <x v="1"/>
    <x v="0"/>
    <x v="0"/>
    <n v="55973"/>
    <x v="3"/>
  </r>
  <r>
    <x v="2"/>
    <n v="4183832230"/>
    <x v="0"/>
    <x v="1"/>
    <x v="0"/>
    <x v="0"/>
    <s v="WIN-HNI-hmi-2816"/>
    <x v="0"/>
    <n v="4183832230"/>
    <x v="3"/>
    <x v="1"/>
    <x v="1"/>
    <x v="0"/>
    <x v="0"/>
    <x v="0"/>
    <x v="0"/>
    <x v="1"/>
    <n v="4"/>
    <x v="0"/>
    <x v="8"/>
    <n v="293724"/>
    <x v="0"/>
    <x v="1"/>
    <x v="0"/>
    <x v="0"/>
    <n v="23498"/>
    <x v="3"/>
  </r>
  <r>
    <x v="2"/>
    <n v="4183832230"/>
    <x v="0"/>
    <x v="1"/>
    <x v="0"/>
    <x v="0"/>
    <s v="WIN-HNI-hmi-2816"/>
    <x v="0"/>
    <n v="4183832230"/>
    <x v="3"/>
    <x v="14"/>
    <x v="14"/>
    <x v="0"/>
    <x v="0"/>
    <x v="0"/>
    <x v="0"/>
    <x v="1"/>
    <n v="2"/>
    <x v="0"/>
    <x v="5"/>
    <n v="148500"/>
    <x v="0"/>
    <x v="1"/>
    <x v="0"/>
    <x v="0"/>
    <n v="11880"/>
    <x v="3"/>
  </r>
  <r>
    <x v="2"/>
    <n v="4183833165"/>
    <x v="0"/>
    <x v="1"/>
    <x v="0"/>
    <x v="0"/>
    <s v="WIN-HNI-hmi-2063"/>
    <x v="0"/>
    <n v="4183833165"/>
    <x v="3"/>
    <x v="5"/>
    <x v="5"/>
    <x v="0"/>
    <x v="0"/>
    <x v="0"/>
    <x v="0"/>
    <x v="1"/>
    <n v="9"/>
    <x v="0"/>
    <x v="9"/>
    <n v="1049499"/>
    <x v="0"/>
    <x v="1"/>
    <x v="0"/>
    <x v="0"/>
    <n v="83960"/>
    <x v="3"/>
  </r>
  <r>
    <x v="2"/>
    <n v="4183832047"/>
    <x v="0"/>
    <x v="1"/>
    <x v="0"/>
    <x v="0"/>
    <s v="WIN-HNI-hmi-2233"/>
    <x v="0"/>
    <n v="4183832047"/>
    <x v="3"/>
    <x v="1"/>
    <x v="1"/>
    <x v="0"/>
    <x v="0"/>
    <x v="0"/>
    <x v="0"/>
    <x v="1"/>
    <n v="2"/>
    <x v="0"/>
    <x v="8"/>
    <n v="146862"/>
    <x v="0"/>
    <x v="1"/>
    <x v="0"/>
    <x v="0"/>
    <n v="11749"/>
    <x v="3"/>
  </r>
  <r>
    <x v="2"/>
    <n v="4183832047"/>
    <x v="0"/>
    <x v="1"/>
    <x v="0"/>
    <x v="0"/>
    <s v="WIN-HNI-hmi-2233"/>
    <x v="0"/>
    <n v="4183832047"/>
    <x v="3"/>
    <x v="5"/>
    <x v="5"/>
    <x v="0"/>
    <x v="0"/>
    <x v="0"/>
    <x v="0"/>
    <x v="1"/>
    <n v="6"/>
    <x v="0"/>
    <x v="9"/>
    <n v="699666"/>
    <x v="0"/>
    <x v="1"/>
    <x v="0"/>
    <x v="0"/>
    <n v="55973"/>
    <x v="3"/>
  </r>
  <r>
    <x v="2"/>
    <n v="4183832047"/>
    <x v="0"/>
    <x v="1"/>
    <x v="0"/>
    <x v="0"/>
    <s v="WIN-HNI-hmi-2233"/>
    <x v="0"/>
    <n v="4183832047"/>
    <x v="3"/>
    <x v="4"/>
    <x v="4"/>
    <x v="0"/>
    <x v="0"/>
    <x v="0"/>
    <x v="0"/>
    <x v="1"/>
    <n v="4"/>
    <x v="0"/>
    <x v="6"/>
    <n v="200728"/>
    <x v="0"/>
    <x v="1"/>
    <x v="0"/>
    <x v="0"/>
    <n v="16058"/>
    <x v="3"/>
  </r>
  <r>
    <x v="2"/>
    <n v="4183832047"/>
    <x v="0"/>
    <x v="1"/>
    <x v="0"/>
    <x v="0"/>
    <s v="WIN-HNI-hmi-2233"/>
    <x v="0"/>
    <n v="4183832047"/>
    <x v="3"/>
    <x v="6"/>
    <x v="6"/>
    <x v="0"/>
    <x v="0"/>
    <x v="0"/>
    <x v="0"/>
    <x v="1"/>
    <n v="2"/>
    <x v="0"/>
    <x v="7"/>
    <n v="92000"/>
    <x v="0"/>
    <x v="1"/>
    <x v="0"/>
    <x v="0"/>
    <n v="7360"/>
    <x v="3"/>
  </r>
  <r>
    <x v="2"/>
    <n v="4183832047"/>
    <x v="0"/>
    <x v="1"/>
    <x v="0"/>
    <x v="0"/>
    <s v="WIN-HNI-hmi-2233"/>
    <x v="0"/>
    <n v="4183832047"/>
    <x v="3"/>
    <x v="14"/>
    <x v="14"/>
    <x v="0"/>
    <x v="0"/>
    <x v="0"/>
    <x v="0"/>
    <x v="1"/>
    <n v="4"/>
    <x v="0"/>
    <x v="5"/>
    <n v="297000"/>
    <x v="0"/>
    <x v="1"/>
    <x v="0"/>
    <x v="0"/>
    <n v="23760"/>
    <x v="3"/>
  </r>
  <r>
    <x v="2"/>
    <n v="4183832047"/>
    <x v="0"/>
    <x v="1"/>
    <x v="0"/>
    <x v="0"/>
    <s v="WIN-HNI-hmi-2233"/>
    <x v="0"/>
    <n v="4183832047"/>
    <x v="3"/>
    <x v="8"/>
    <x v="8"/>
    <x v="0"/>
    <x v="0"/>
    <x v="0"/>
    <x v="0"/>
    <x v="1"/>
    <n v="2"/>
    <x v="0"/>
    <x v="10"/>
    <n v="111190"/>
    <x v="0"/>
    <x v="1"/>
    <x v="0"/>
    <x v="0"/>
    <n v="8895"/>
    <x v="3"/>
  </r>
  <r>
    <x v="2"/>
    <n v="4183832078"/>
    <x v="0"/>
    <x v="1"/>
    <x v="0"/>
    <x v="0"/>
    <s v="WIN-HNI-hmi-2303"/>
    <x v="0"/>
    <n v="4183832078"/>
    <x v="3"/>
    <x v="5"/>
    <x v="5"/>
    <x v="0"/>
    <x v="0"/>
    <x v="0"/>
    <x v="0"/>
    <x v="1"/>
    <n v="12"/>
    <x v="0"/>
    <x v="9"/>
    <n v="1399332"/>
    <x v="0"/>
    <x v="1"/>
    <x v="0"/>
    <x v="0"/>
    <n v="111947"/>
    <x v="3"/>
  </r>
  <r>
    <x v="2"/>
    <n v="4183832078"/>
    <x v="0"/>
    <x v="1"/>
    <x v="0"/>
    <x v="0"/>
    <s v="WIN-HNI-hmi-2303"/>
    <x v="0"/>
    <n v="4183832078"/>
    <x v="3"/>
    <x v="1"/>
    <x v="1"/>
    <x v="0"/>
    <x v="0"/>
    <x v="0"/>
    <x v="0"/>
    <x v="1"/>
    <n v="2"/>
    <x v="0"/>
    <x v="8"/>
    <n v="146862"/>
    <x v="0"/>
    <x v="1"/>
    <x v="0"/>
    <x v="0"/>
    <n v="11749"/>
    <x v="3"/>
  </r>
  <r>
    <x v="2"/>
    <n v="4183832078"/>
    <x v="0"/>
    <x v="1"/>
    <x v="0"/>
    <x v="0"/>
    <s v="WIN-HNI-hmi-2303"/>
    <x v="0"/>
    <n v="4183832078"/>
    <x v="3"/>
    <x v="4"/>
    <x v="4"/>
    <x v="0"/>
    <x v="0"/>
    <x v="0"/>
    <x v="0"/>
    <x v="1"/>
    <n v="2"/>
    <x v="0"/>
    <x v="6"/>
    <n v="100364"/>
    <x v="0"/>
    <x v="1"/>
    <x v="0"/>
    <x v="0"/>
    <n v="8029"/>
    <x v="3"/>
  </r>
  <r>
    <x v="2"/>
    <n v="4183832227"/>
    <x v="0"/>
    <x v="1"/>
    <x v="0"/>
    <x v="0"/>
    <s v="WIN-HNI-hmi-2801"/>
    <x v="0"/>
    <n v="4183832227"/>
    <x v="3"/>
    <x v="1"/>
    <x v="1"/>
    <x v="0"/>
    <x v="0"/>
    <x v="0"/>
    <x v="0"/>
    <x v="1"/>
    <n v="8"/>
    <x v="0"/>
    <x v="8"/>
    <n v="587448"/>
    <x v="0"/>
    <x v="1"/>
    <x v="0"/>
    <x v="0"/>
    <n v="46996"/>
    <x v="3"/>
  </r>
  <r>
    <x v="2"/>
    <n v="4183832227"/>
    <x v="0"/>
    <x v="1"/>
    <x v="0"/>
    <x v="0"/>
    <s v="WIN-HNI-hmi-2801"/>
    <x v="0"/>
    <n v="4183832227"/>
    <x v="3"/>
    <x v="5"/>
    <x v="5"/>
    <x v="0"/>
    <x v="0"/>
    <x v="0"/>
    <x v="0"/>
    <x v="1"/>
    <n v="8"/>
    <x v="0"/>
    <x v="9"/>
    <n v="932888"/>
    <x v="0"/>
    <x v="1"/>
    <x v="0"/>
    <x v="0"/>
    <n v="74631"/>
    <x v="3"/>
  </r>
  <r>
    <x v="2"/>
    <n v="4183832227"/>
    <x v="0"/>
    <x v="1"/>
    <x v="0"/>
    <x v="0"/>
    <s v="WIN-HNI-hmi-2801"/>
    <x v="0"/>
    <n v="4183832227"/>
    <x v="3"/>
    <x v="4"/>
    <x v="4"/>
    <x v="0"/>
    <x v="0"/>
    <x v="0"/>
    <x v="0"/>
    <x v="1"/>
    <n v="2"/>
    <x v="0"/>
    <x v="6"/>
    <n v="100364"/>
    <x v="0"/>
    <x v="1"/>
    <x v="0"/>
    <x v="0"/>
    <n v="8029"/>
    <x v="3"/>
  </r>
  <r>
    <x v="2"/>
    <n v="4183832227"/>
    <x v="0"/>
    <x v="1"/>
    <x v="0"/>
    <x v="0"/>
    <s v="WIN-HNI-hmi-2801"/>
    <x v="0"/>
    <n v="4183832227"/>
    <x v="3"/>
    <x v="6"/>
    <x v="6"/>
    <x v="0"/>
    <x v="0"/>
    <x v="0"/>
    <x v="0"/>
    <x v="1"/>
    <n v="2"/>
    <x v="0"/>
    <x v="7"/>
    <n v="92000"/>
    <x v="0"/>
    <x v="1"/>
    <x v="0"/>
    <x v="0"/>
    <n v="7360"/>
    <x v="3"/>
  </r>
  <r>
    <x v="2"/>
    <n v="4183832138"/>
    <x v="0"/>
    <x v="1"/>
    <x v="0"/>
    <x v="0"/>
    <s v="WIN-HNI-hmi-2392"/>
    <x v="0"/>
    <n v="4183832138"/>
    <x v="3"/>
    <x v="6"/>
    <x v="6"/>
    <x v="0"/>
    <x v="0"/>
    <x v="0"/>
    <x v="0"/>
    <x v="1"/>
    <n v="2"/>
    <x v="0"/>
    <x v="7"/>
    <n v="92000"/>
    <x v="0"/>
    <x v="1"/>
    <x v="0"/>
    <x v="0"/>
    <n v="7360"/>
    <x v="3"/>
  </r>
  <r>
    <x v="2"/>
    <n v="4183832138"/>
    <x v="0"/>
    <x v="1"/>
    <x v="0"/>
    <x v="0"/>
    <s v="WIN-HNI-hmi-2392"/>
    <x v="0"/>
    <n v="4183832138"/>
    <x v="3"/>
    <x v="4"/>
    <x v="4"/>
    <x v="0"/>
    <x v="0"/>
    <x v="0"/>
    <x v="0"/>
    <x v="1"/>
    <n v="2"/>
    <x v="0"/>
    <x v="6"/>
    <n v="100364"/>
    <x v="0"/>
    <x v="1"/>
    <x v="0"/>
    <x v="0"/>
    <n v="8029"/>
    <x v="3"/>
  </r>
  <r>
    <x v="2"/>
    <n v="4183832138"/>
    <x v="0"/>
    <x v="1"/>
    <x v="0"/>
    <x v="0"/>
    <s v="WIN-HNI-hmi-2392"/>
    <x v="0"/>
    <n v="4183832138"/>
    <x v="3"/>
    <x v="5"/>
    <x v="5"/>
    <x v="0"/>
    <x v="0"/>
    <x v="0"/>
    <x v="0"/>
    <x v="1"/>
    <n v="4"/>
    <x v="0"/>
    <x v="9"/>
    <n v="466444"/>
    <x v="0"/>
    <x v="1"/>
    <x v="0"/>
    <x v="0"/>
    <n v="37316"/>
    <x v="3"/>
  </r>
  <r>
    <x v="2"/>
    <n v="4183832138"/>
    <x v="0"/>
    <x v="1"/>
    <x v="0"/>
    <x v="0"/>
    <s v="WIN-HNI-hmi-2392"/>
    <x v="0"/>
    <n v="4183832138"/>
    <x v="3"/>
    <x v="1"/>
    <x v="1"/>
    <x v="0"/>
    <x v="0"/>
    <x v="0"/>
    <x v="0"/>
    <x v="1"/>
    <n v="4"/>
    <x v="0"/>
    <x v="8"/>
    <n v="293724"/>
    <x v="0"/>
    <x v="1"/>
    <x v="0"/>
    <x v="0"/>
    <n v="23498"/>
    <x v="3"/>
  </r>
  <r>
    <x v="2"/>
    <n v="4183833188"/>
    <x v="0"/>
    <x v="1"/>
    <x v="0"/>
    <x v="0"/>
    <s v="WIN-HNI-hmi-2799"/>
    <x v="0"/>
    <n v="4183833188"/>
    <x v="3"/>
    <x v="5"/>
    <x v="5"/>
    <x v="0"/>
    <x v="0"/>
    <x v="0"/>
    <x v="0"/>
    <x v="1"/>
    <n v="9"/>
    <x v="0"/>
    <x v="9"/>
    <n v="1049499"/>
    <x v="0"/>
    <x v="1"/>
    <x v="0"/>
    <x v="0"/>
    <n v="83960"/>
    <x v="3"/>
  </r>
  <r>
    <x v="2"/>
    <n v="4183831934"/>
    <x v="0"/>
    <x v="1"/>
    <x v="0"/>
    <x v="0"/>
    <s v="WIN-HNI-hmi-2082"/>
    <x v="0"/>
    <n v="4183831934"/>
    <x v="3"/>
    <x v="1"/>
    <x v="1"/>
    <x v="0"/>
    <x v="0"/>
    <x v="0"/>
    <x v="0"/>
    <x v="1"/>
    <n v="6"/>
    <x v="0"/>
    <x v="8"/>
    <n v="440586"/>
    <x v="0"/>
    <x v="1"/>
    <x v="0"/>
    <x v="0"/>
    <n v="35247"/>
    <x v="3"/>
  </r>
  <r>
    <x v="2"/>
    <n v="4183831934"/>
    <x v="0"/>
    <x v="1"/>
    <x v="0"/>
    <x v="0"/>
    <s v="WIN-HNI-hmi-2082"/>
    <x v="0"/>
    <n v="4183831934"/>
    <x v="3"/>
    <x v="5"/>
    <x v="5"/>
    <x v="0"/>
    <x v="0"/>
    <x v="0"/>
    <x v="0"/>
    <x v="1"/>
    <n v="10"/>
    <x v="0"/>
    <x v="9"/>
    <n v="1166110"/>
    <x v="0"/>
    <x v="1"/>
    <x v="0"/>
    <x v="0"/>
    <n v="93289"/>
    <x v="3"/>
  </r>
  <r>
    <x v="2"/>
    <n v="4183831934"/>
    <x v="0"/>
    <x v="1"/>
    <x v="0"/>
    <x v="0"/>
    <s v="WIN-HNI-hmi-2082"/>
    <x v="0"/>
    <n v="4183831934"/>
    <x v="3"/>
    <x v="4"/>
    <x v="4"/>
    <x v="0"/>
    <x v="0"/>
    <x v="0"/>
    <x v="0"/>
    <x v="1"/>
    <n v="4"/>
    <x v="0"/>
    <x v="6"/>
    <n v="200728"/>
    <x v="0"/>
    <x v="1"/>
    <x v="0"/>
    <x v="0"/>
    <n v="16058"/>
    <x v="3"/>
  </r>
  <r>
    <x v="2"/>
    <n v="4183832672"/>
    <x v="0"/>
    <x v="1"/>
    <x v="0"/>
    <x v="0"/>
    <s v="WIN-HNI-hmi-5305"/>
    <x v="0"/>
    <n v="4183832672"/>
    <x v="3"/>
    <x v="1"/>
    <x v="1"/>
    <x v="0"/>
    <x v="0"/>
    <x v="0"/>
    <x v="0"/>
    <x v="1"/>
    <n v="4"/>
    <x v="0"/>
    <x v="8"/>
    <n v="293724"/>
    <x v="0"/>
    <x v="1"/>
    <x v="0"/>
    <x v="0"/>
    <n v="23498"/>
    <x v="3"/>
  </r>
  <r>
    <x v="2"/>
    <n v="4183832672"/>
    <x v="0"/>
    <x v="1"/>
    <x v="0"/>
    <x v="0"/>
    <s v="WIN-HNI-hmi-5305"/>
    <x v="0"/>
    <n v="4183832672"/>
    <x v="3"/>
    <x v="5"/>
    <x v="5"/>
    <x v="0"/>
    <x v="0"/>
    <x v="0"/>
    <x v="0"/>
    <x v="1"/>
    <n v="8"/>
    <x v="0"/>
    <x v="9"/>
    <n v="932888"/>
    <x v="0"/>
    <x v="1"/>
    <x v="0"/>
    <x v="0"/>
    <n v="74631"/>
    <x v="3"/>
  </r>
  <r>
    <x v="2"/>
    <n v="4183832672"/>
    <x v="0"/>
    <x v="1"/>
    <x v="0"/>
    <x v="0"/>
    <s v="WIN-HNI-hmi-5305"/>
    <x v="0"/>
    <n v="4183832672"/>
    <x v="3"/>
    <x v="4"/>
    <x v="4"/>
    <x v="0"/>
    <x v="0"/>
    <x v="0"/>
    <x v="0"/>
    <x v="1"/>
    <n v="6"/>
    <x v="0"/>
    <x v="6"/>
    <n v="301092"/>
    <x v="0"/>
    <x v="1"/>
    <x v="0"/>
    <x v="0"/>
    <n v="24087"/>
    <x v="3"/>
  </r>
  <r>
    <x v="2"/>
    <n v="4183832672"/>
    <x v="0"/>
    <x v="1"/>
    <x v="0"/>
    <x v="0"/>
    <s v="WIN-HNI-hmi-5305"/>
    <x v="0"/>
    <n v="4183832672"/>
    <x v="3"/>
    <x v="6"/>
    <x v="6"/>
    <x v="0"/>
    <x v="0"/>
    <x v="0"/>
    <x v="0"/>
    <x v="1"/>
    <n v="4"/>
    <x v="0"/>
    <x v="7"/>
    <n v="184000"/>
    <x v="0"/>
    <x v="1"/>
    <x v="0"/>
    <x v="0"/>
    <n v="14720"/>
    <x v="3"/>
  </r>
  <r>
    <x v="2"/>
    <n v="4183832672"/>
    <x v="0"/>
    <x v="1"/>
    <x v="0"/>
    <x v="0"/>
    <s v="WIN-HNI-hmi-5305"/>
    <x v="0"/>
    <n v="4183832672"/>
    <x v="3"/>
    <x v="14"/>
    <x v="14"/>
    <x v="0"/>
    <x v="0"/>
    <x v="0"/>
    <x v="0"/>
    <x v="1"/>
    <n v="2"/>
    <x v="0"/>
    <x v="5"/>
    <n v="148500"/>
    <x v="0"/>
    <x v="1"/>
    <x v="0"/>
    <x v="0"/>
    <n v="11880"/>
    <x v="3"/>
  </r>
  <r>
    <x v="2"/>
    <n v="4183833184"/>
    <x v="0"/>
    <x v="1"/>
    <x v="0"/>
    <x v="0"/>
    <s v="WIN-HNI-hmi-2747"/>
    <x v="0"/>
    <n v="4183833184"/>
    <x v="3"/>
    <x v="5"/>
    <x v="5"/>
    <x v="0"/>
    <x v="0"/>
    <x v="0"/>
    <x v="0"/>
    <x v="1"/>
    <n v="6"/>
    <x v="0"/>
    <x v="9"/>
    <n v="699666"/>
    <x v="0"/>
    <x v="1"/>
    <x v="0"/>
    <x v="0"/>
    <n v="55973"/>
    <x v="3"/>
  </r>
  <r>
    <x v="2"/>
    <n v="4183833184"/>
    <x v="0"/>
    <x v="1"/>
    <x v="0"/>
    <x v="0"/>
    <s v="WIN-HNI-hmi-2747"/>
    <x v="0"/>
    <n v="4183833184"/>
    <x v="3"/>
    <x v="1"/>
    <x v="1"/>
    <x v="0"/>
    <x v="0"/>
    <x v="0"/>
    <x v="0"/>
    <x v="1"/>
    <n v="4"/>
    <x v="0"/>
    <x v="8"/>
    <n v="293724"/>
    <x v="0"/>
    <x v="1"/>
    <x v="0"/>
    <x v="0"/>
    <n v="23498"/>
    <x v="3"/>
  </r>
  <r>
    <x v="5"/>
    <n v="4184000588"/>
    <x v="0"/>
    <x v="1"/>
    <x v="0"/>
    <x v="0"/>
    <s v="WIN-HNI-hmi-1669"/>
    <x v="0"/>
    <n v="4184000588"/>
    <x v="3"/>
    <x v="15"/>
    <x v="15"/>
    <x v="0"/>
    <x v="0"/>
    <x v="0"/>
    <x v="0"/>
    <x v="1"/>
    <n v="5"/>
    <x v="0"/>
    <x v="4"/>
    <n v="354750"/>
    <x v="0"/>
    <x v="1"/>
    <x v="0"/>
    <x v="0"/>
    <n v="28380"/>
    <x v="3"/>
  </r>
  <r>
    <x v="5"/>
    <n v="4184000588"/>
    <x v="0"/>
    <x v="1"/>
    <x v="0"/>
    <x v="0"/>
    <s v="WIN-HNI-hmi-1669"/>
    <x v="0"/>
    <n v="4184000588"/>
    <x v="3"/>
    <x v="3"/>
    <x v="3"/>
    <x v="0"/>
    <x v="0"/>
    <x v="0"/>
    <x v="0"/>
    <x v="1"/>
    <n v="3"/>
    <x v="0"/>
    <x v="11"/>
    <n v="334818"/>
    <x v="0"/>
    <x v="1"/>
    <x v="0"/>
    <x v="0"/>
    <n v="26785"/>
    <x v="3"/>
  </r>
  <r>
    <x v="5"/>
    <n v="4184000588"/>
    <x v="0"/>
    <x v="1"/>
    <x v="0"/>
    <x v="0"/>
    <s v="WIN-HNI-hmi-1669"/>
    <x v="0"/>
    <n v="4184000588"/>
    <x v="3"/>
    <x v="5"/>
    <x v="5"/>
    <x v="0"/>
    <x v="0"/>
    <x v="0"/>
    <x v="0"/>
    <x v="1"/>
    <n v="10"/>
    <x v="0"/>
    <x v="9"/>
    <n v="1166110"/>
    <x v="0"/>
    <x v="1"/>
    <x v="0"/>
    <x v="0"/>
    <n v="93289"/>
    <x v="3"/>
  </r>
  <r>
    <x v="5"/>
    <n v="4184000588"/>
    <x v="0"/>
    <x v="1"/>
    <x v="0"/>
    <x v="0"/>
    <s v="WIN-HNI-hmi-1669"/>
    <x v="0"/>
    <n v="4184000588"/>
    <x v="3"/>
    <x v="1"/>
    <x v="1"/>
    <x v="0"/>
    <x v="0"/>
    <x v="0"/>
    <x v="0"/>
    <x v="1"/>
    <n v="150"/>
    <x v="0"/>
    <x v="8"/>
    <n v="11014650"/>
    <x v="0"/>
    <x v="1"/>
    <x v="0"/>
    <x v="0"/>
    <n v="881172"/>
    <x v="3"/>
  </r>
  <r>
    <x v="5"/>
    <n v="4184000588"/>
    <x v="0"/>
    <x v="1"/>
    <x v="0"/>
    <x v="0"/>
    <s v="WIN-HNI-hmi-1669"/>
    <x v="0"/>
    <n v="4184000588"/>
    <x v="3"/>
    <x v="6"/>
    <x v="6"/>
    <x v="0"/>
    <x v="0"/>
    <x v="0"/>
    <x v="0"/>
    <x v="1"/>
    <n v="5"/>
    <x v="0"/>
    <x v="7"/>
    <n v="230000"/>
    <x v="0"/>
    <x v="1"/>
    <x v="0"/>
    <x v="0"/>
    <n v="18400"/>
    <x v="3"/>
  </r>
  <r>
    <x v="2"/>
    <n v="4183832159"/>
    <x v="0"/>
    <x v="1"/>
    <x v="0"/>
    <x v="0"/>
    <s v="WIN-HNI-hmi-2427"/>
    <x v="0"/>
    <n v="4183832159"/>
    <x v="3"/>
    <x v="4"/>
    <x v="4"/>
    <x v="0"/>
    <x v="0"/>
    <x v="0"/>
    <x v="0"/>
    <x v="1"/>
    <n v="4"/>
    <x v="0"/>
    <x v="6"/>
    <n v="200728"/>
    <x v="0"/>
    <x v="1"/>
    <x v="0"/>
    <x v="0"/>
    <n v="16058"/>
    <x v="3"/>
  </r>
  <r>
    <x v="2"/>
    <n v="4183832159"/>
    <x v="0"/>
    <x v="1"/>
    <x v="0"/>
    <x v="0"/>
    <s v="WIN-HNI-hmi-2427"/>
    <x v="0"/>
    <n v="4183832159"/>
    <x v="3"/>
    <x v="5"/>
    <x v="5"/>
    <x v="0"/>
    <x v="0"/>
    <x v="0"/>
    <x v="0"/>
    <x v="1"/>
    <n v="6"/>
    <x v="0"/>
    <x v="9"/>
    <n v="699666"/>
    <x v="0"/>
    <x v="1"/>
    <x v="0"/>
    <x v="0"/>
    <n v="55973"/>
    <x v="3"/>
  </r>
  <r>
    <x v="2"/>
    <n v="4183832159"/>
    <x v="0"/>
    <x v="1"/>
    <x v="0"/>
    <x v="0"/>
    <s v="WIN-HNI-hmi-2427"/>
    <x v="0"/>
    <n v="4183832159"/>
    <x v="3"/>
    <x v="1"/>
    <x v="1"/>
    <x v="0"/>
    <x v="0"/>
    <x v="0"/>
    <x v="0"/>
    <x v="1"/>
    <n v="2"/>
    <x v="0"/>
    <x v="8"/>
    <n v="146862"/>
    <x v="0"/>
    <x v="1"/>
    <x v="0"/>
    <x v="0"/>
    <n v="11749"/>
    <x v="3"/>
  </r>
  <r>
    <x v="2"/>
    <n v="4183832199"/>
    <x v="0"/>
    <x v="1"/>
    <x v="0"/>
    <x v="0"/>
    <s v="WIN-HNI-hmi-2763"/>
    <x v="0"/>
    <n v="4183832199"/>
    <x v="3"/>
    <x v="1"/>
    <x v="1"/>
    <x v="0"/>
    <x v="0"/>
    <x v="0"/>
    <x v="0"/>
    <x v="1"/>
    <n v="6"/>
    <x v="0"/>
    <x v="8"/>
    <n v="440586"/>
    <x v="0"/>
    <x v="1"/>
    <x v="0"/>
    <x v="0"/>
    <n v="35247"/>
    <x v="3"/>
  </r>
  <r>
    <x v="2"/>
    <n v="4183832199"/>
    <x v="0"/>
    <x v="1"/>
    <x v="0"/>
    <x v="0"/>
    <s v="WIN-HNI-hmi-2763"/>
    <x v="0"/>
    <n v="4183832199"/>
    <x v="3"/>
    <x v="5"/>
    <x v="5"/>
    <x v="0"/>
    <x v="0"/>
    <x v="0"/>
    <x v="0"/>
    <x v="1"/>
    <n v="4"/>
    <x v="0"/>
    <x v="9"/>
    <n v="466444"/>
    <x v="0"/>
    <x v="1"/>
    <x v="0"/>
    <x v="0"/>
    <n v="37316"/>
    <x v="3"/>
  </r>
  <r>
    <x v="2"/>
    <n v="4183832568"/>
    <x v="0"/>
    <x v="1"/>
    <x v="0"/>
    <x v="0"/>
    <s v="WIN-HNI-hmi-4140"/>
    <x v="0"/>
    <n v="4183832568"/>
    <x v="3"/>
    <x v="4"/>
    <x v="4"/>
    <x v="0"/>
    <x v="0"/>
    <x v="0"/>
    <x v="0"/>
    <x v="1"/>
    <n v="6"/>
    <x v="0"/>
    <x v="6"/>
    <n v="301092"/>
    <x v="0"/>
    <x v="1"/>
    <x v="0"/>
    <x v="0"/>
    <n v="24087"/>
    <x v="3"/>
  </r>
  <r>
    <x v="2"/>
    <n v="4183832568"/>
    <x v="0"/>
    <x v="1"/>
    <x v="0"/>
    <x v="0"/>
    <s v="WIN-HNI-hmi-4140"/>
    <x v="0"/>
    <n v="4183832568"/>
    <x v="3"/>
    <x v="5"/>
    <x v="5"/>
    <x v="0"/>
    <x v="0"/>
    <x v="0"/>
    <x v="0"/>
    <x v="1"/>
    <n v="12"/>
    <x v="0"/>
    <x v="9"/>
    <n v="1399332"/>
    <x v="0"/>
    <x v="1"/>
    <x v="0"/>
    <x v="0"/>
    <n v="111947"/>
    <x v="3"/>
  </r>
  <r>
    <x v="2"/>
    <n v="4183832568"/>
    <x v="0"/>
    <x v="1"/>
    <x v="0"/>
    <x v="0"/>
    <s v="WIN-HNI-hmi-4140"/>
    <x v="0"/>
    <n v="4183832568"/>
    <x v="3"/>
    <x v="1"/>
    <x v="1"/>
    <x v="0"/>
    <x v="0"/>
    <x v="0"/>
    <x v="0"/>
    <x v="1"/>
    <n v="6"/>
    <x v="0"/>
    <x v="8"/>
    <n v="440586"/>
    <x v="0"/>
    <x v="1"/>
    <x v="0"/>
    <x v="0"/>
    <n v="35247"/>
    <x v="3"/>
  </r>
  <r>
    <x v="2"/>
    <n v="4183832568"/>
    <x v="0"/>
    <x v="1"/>
    <x v="0"/>
    <x v="0"/>
    <s v="WIN-HNI-hmi-4140"/>
    <x v="0"/>
    <n v="4183832568"/>
    <x v="3"/>
    <x v="6"/>
    <x v="6"/>
    <x v="0"/>
    <x v="0"/>
    <x v="0"/>
    <x v="0"/>
    <x v="1"/>
    <n v="4"/>
    <x v="0"/>
    <x v="7"/>
    <n v="184000"/>
    <x v="0"/>
    <x v="1"/>
    <x v="0"/>
    <x v="0"/>
    <n v="14720"/>
    <x v="3"/>
  </r>
  <r>
    <x v="2"/>
    <n v="4183832568"/>
    <x v="0"/>
    <x v="1"/>
    <x v="0"/>
    <x v="0"/>
    <s v="WIN-HNI-hmi-4140"/>
    <x v="0"/>
    <n v="4183832568"/>
    <x v="3"/>
    <x v="8"/>
    <x v="8"/>
    <x v="0"/>
    <x v="0"/>
    <x v="0"/>
    <x v="0"/>
    <x v="1"/>
    <n v="4"/>
    <x v="0"/>
    <x v="10"/>
    <n v="222380"/>
    <x v="0"/>
    <x v="1"/>
    <x v="0"/>
    <x v="0"/>
    <n v="17790"/>
    <x v="3"/>
  </r>
  <r>
    <x v="2"/>
    <n v="4183833196"/>
    <x v="0"/>
    <x v="1"/>
    <x v="0"/>
    <x v="0"/>
    <s v="WIN-HNI-hmi-2arc"/>
    <x v="0"/>
    <n v="4183833196"/>
    <x v="3"/>
    <x v="6"/>
    <x v="6"/>
    <x v="0"/>
    <x v="0"/>
    <x v="0"/>
    <x v="0"/>
    <x v="1"/>
    <n v="5"/>
    <x v="0"/>
    <x v="7"/>
    <n v="230000"/>
    <x v="0"/>
    <x v="1"/>
    <x v="0"/>
    <x v="0"/>
    <n v="18400"/>
    <x v="3"/>
  </r>
  <r>
    <x v="2"/>
    <n v="4183833196"/>
    <x v="0"/>
    <x v="1"/>
    <x v="0"/>
    <x v="0"/>
    <s v="WIN-HNI-hmi-2arc"/>
    <x v="0"/>
    <n v="4183833196"/>
    <x v="3"/>
    <x v="5"/>
    <x v="5"/>
    <x v="0"/>
    <x v="0"/>
    <x v="0"/>
    <x v="0"/>
    <x v="1"/>
    <n v="15"/>
    <x v="0"/>
    <x v="9"/>
    <n v="1749165"/>
    <x v="0"/>
    <x v="1"/>
    <x v="0"/>
    <x v="0"/>
    <n v="139933"/>
    <x v="3"/>
  </r>
  <r>
    <x v="2"/>
    <n v="4183832522"/>
    <x v="0"/>
    <x v="1"/>
    <x v="0"/>
    <x v="0"/>
    <s v="WIN-HNI-hmi-4040"/>
    <x v="0"/>
    <n v="4183832522"/>
    <x v="3"/>
    <x v="4"/>
    <x v="4"/>
    <x v="0"/>
    <x v="0"/>
    <x v="0"/>
    <x v="0"/>
    <x v="1"/>
    <n v="4"/>
    <x v="0"/>
    <x v="6"/>
    <n v="200728"/>
    <x v="0"/>
    <x v="1"/>
    <x v="0"/>
    <x v="0"/>
    <n v="16058"/>
    <x v="3"/>
  </r>
  <r>
    <x v="2"/>
    <n v="4183832522"/>
    <x v="0"/>
    <x v="1"/>
    <x v="0"/>
    <x v="0"/>
    <s v="WIN-HNI-hmi-4040"/>
    <x v="0"/>
    <n v="4183832522"/>
    <x v="3"/>
    <x v="6"/>
    <x v="6"/>
    <x v="0"/>
    <x v="0"/>
    <x v="0"/>
    <x v="0"/>
    <x v="1"/>
    <n v="2"/>
    <x v="0"/>
    <x v="7"/>
    <n v="92000"/>
    <x v="0"/>
    <x v="1"/>
    <x v="0"/>
    <x v="0"/>
    <n v="7360"/>
    <x v="3"/>
  </r>
  <r>
    <x v="2"/>
    <n v="4183832522"/>
    <x v="0"/>
    <x v="1"/>
    <x v="0"/>
    <x v="0"/>
    <s v="WIN-HNI-hmi-4040"/>
    <x v="0"/>
    <n v="4183832522"/>
    <x v="3"/>
    <x v="5"/>
    <x v="5"/>
    <x v="0"/>
    <x v="0"/>
    <x v="0"/>
    <x v="0"/>
    <x v="1"/>
    <n v="6"/>
    <x v="0"/>
    <x v="9"/>
    <n v="699666"/>
    <x v="0"/>
    <x v="1"/>
    <x v="0"/>
    <x v="0"/>
    <n v="55973"/>
    <x v="3"/>
  </r>
  <r>
    <x v="2"/>
    <n v="4183833176"/>
    <x v="0"/>
    <x v="1"/>
    <x v="0"/>
    <x v="0"/>
    <s v="WIN-HNI-hmi-2361"/>
    <x v="0"/>
    <n v="4183833176"/>
    <x v="3"/>
    <x v="1"/>
    <x v="1"/>
    <x v="0"/>
    <x v="0"/>
    <x v="0"/>
    <x v="0"/>
    <x v="1"/>
    <n v="4"/>
    <x v="0"/>
    <x v="8"/>
    <n v="293724"/>
    <x v="0"/>
    <x v="1"/>
    <x v="0"/>
    <x v="0"/>
    <n v="23498"/>
    <x v="3"/>
  </r>
  <r>
    <x v="2"/>
    <n v="4183833176"/>
    <x v="0"/>
    <x v="1"/>
    <x v="0"/>
    <x v="0"/>
    <s v="WIN-HNI-hmi-2361"/>
    <x v="0"/>
    <n v="4183833176"/>
    <x v="3"/>
    <x v="5"/>
    <x v="5"/>
    <x v="0"/>
    <x v="0"/>
    <x v="0"/>
    <x v="0"/>
    <x v="1"/>
    <n v="6"/>
    <x v="0"/>
    <x v="9"/>
    <n v="699666"/>
    <x v="0"/>
    <x v="1"/>
    <x v="0"/>
    <x v="0"/>
    <n v="55973"/>
    <x v="3"/>
  </r>
  <r>
    <x v="2"/>
    <n v="4183832723"/>
    <x v="0"/>
    <x v="1"/>
    <x v="0"/>
    <x v="0"/>
    <s v="WIN-HNI-hmi-5584"/>
    <x v="0"/>
    <n v="4183832723"/>
    <x v="3"/>
    <x v="14"/>
    <x v="14"/>
    <x v="0"/>
    <x v="0"/>
    <x v="0"/>
    <x v="0"/>
    <x v="1"/>
    <n v="2"/>
    <x v="0"/>
    <x v="5"/>
    <n v="148500"/>
    <x v="0"/>
    <x v="1"/>
    <x v="0"/>
    <x v="0"/>
    <n v="11880"/>
    <x v="3"/>
  </r>
  <r>
    <x v="2"/>
    <n v="4183832723"/>
    <x v="0"/>
    <x v="1"/>
    <x v="0"/>
    <x v="0"/>
    <s v="WIN-HNI-hmi-5584"/>
    <x v="0"/>
    <n v="4183832723"/>
    <x v="3"/>
    <x v="5"/>
    <x v="5"/>
    <x v="0"/>
    <x v="0"/>
    <x v="0"/>
    <x v="0"/>
    <x v="1"/>
    <n v="10"/>
    <x v="0"/>
    <x v="9"/>
    <n v="1166110"/>
    <x v="0"/>
    <x v="1"/>
    <x v="0"/>
    <x v="0"/>
    <n v="93289"/>
    <x v="3"/>
  </r>
  <r>
    <x v="2"/>
    <n v="4183832723"/>
    <x v="0"/>
    <x v="1"/>
    <x v="0"/>
    <x v="0"/>
    <s v="WIN-HNI-hmi-5584"/>
    <x v="0"/>
    <n v="4183832723"/>
    <x v="3"/>
    <x v="1"/>
    <x v="1"/>
    <x v="0"/>
    <x v="0"/>
    <x v="0"/>
    <x v="0"/>
    <x v="1"/>
    <n v="6"/>
    <x v="0"/>
    <x v="8"/>
    <n v="440586"/>
    <x v="0"/>
    <x v="1"/>
    <x v="0"/>
    <x v="0"/>
    <n v="35247"/>
    <x v="3"/>
  </r>
  <r>
    <x v="2"/>
    <n v="4183833194"/>
    <x v="0"/>
    <x v="1"/>
    <x v="0"/>
    <x v="0"/>
    <s v="WIN-HNI-hmi-2agv"/>
    <x v="0"/>
    <n v="4183833194"/>
    <x v="3"/>
    <x v="1"/>
    <x v="1"/>
    <x v="0"/>
    <x v="0"/>
    <x v="0"/>
    <x v="0"/>
    <x v="1"/>
    <n v="3"/>
    <x v="0"/>
    <x v="8"/>
    <n v="220293"/>
    <x v="0"/>
    <x v="1"/>
    <x v="0"/>
    <x v="0"/>
    <n v="17623"/>
    <x v="3"/>
  </r>
  <r>
    <x v="2"/>
    <n v="4183833194"/>
    <x v="0"/>
    <x v="1"/>
    <x v="0"/>
    <x v="0"/>
    <s v="WIN-HNI-hmi-2agv"/>
    <x v="0"/>
    <n v="4183833194"/>
    <x v="3"/>
    <x v="5"/>
    <x v="5"/>
    <x v="0"/>
    <x v="0"/>
    <x v="0"/>
    <x v="0"/>
    <x v="1"/>
    <n v="7"/>
    <x v="0"/>
    <x v="9"/>
    <n v="816277"/>
    <x v="0"/>
    <x v="1"/>
    <x v="0"/>
    <x v="0"/>
    <n v="65302"/>
    <x v="3"/>
  </r>
  <r>
    <x v="2"/>
    <n v="4183832294"/>
    <x v="0"/>
    <x v="1"/>
    <x v="0"/>
    <x v="0"/>
    <s v="WIN-HNI-hmi-2ad0"/>
    <x v="0"/>
    <n v="4183832294"/>
    <x v="3"/>
    <x v="4"/>
    <x v="4"/>
    <x v="0"/>
    <x v="0"/>
    <x v="0"/>
    <x v="0"/>
    <x v="1"/>
    <n v="4"/>
    <x v="0"/>
    <x v="6"/>
    <n v="200728"/>
    <x v="0"/>
    <x v="1"/>
    <x v="0"/>
    <x v="0"/>
    <n v="16058"/>
    <x v="3"/>
  </r>
  <r>
    <x v="2"/>
    <n v="4183832294"/>
    <x v="0"/>
    <x v="1"/>
    <x v="0"/>
    <x v="0"/>
    <s v="WIN-HNI-hmi-2ad0"/>
    <x v="0"/>
    <n v="4183832294"/>
    <x v="3"/>
    <x v="5"/>
    <x v="5"/>
    <x v="0"/>
    <x v="0"/>
    <x v="0"/>
    <x v="0"/>
    <x v="1"/>
    <n v="6"/>
    <x v="0"/>
    <x v="9"/>
    <n v="699666"/>
    <x v="0"/>
    <x v="1"/>
    <x v="0"/>
    <x v="0"/>
    <n v="55973"/>
    <x v="3"/>
  </r>
  <r>
    <x v="2"/>
    <n v="4183832294"/>
    <x v="0"/>
    <x v="1"/>
    <x v="0"/>
    <x v="0"/>
    <s v="WIN-HNI-hmi-2ad0"/>
    <x v="0"/>
    <n v="4183832294"/>
    <x v="3"/>
    <x v="1"/>
    <x v="1"/>
    <x v="0"/>
    <x v="0"/>
    <x v="0"/>
    <x v="0"/>
    <x v="1"/>
    <n v="2"/>
    <x v="0"/>
    <x v="8"/>
    <n v="146862"/>
    <x v="0"/>
    <x v="1"/>
    <x v="0"/>
    <x v="0"/>
    <n v="11749"/>
    <x v="3"/>
  </r>
  <r>
    <x v="2"/>
    <n v="4183832807"/>
    <x v="0"/>
    <x v="1"/>
    <x v="0"/>
    <x v="0"/>
    <s v="WIN-HNI-hmi-6222"/>
    <x v="0"/>
    <n v="4183832807"/>
    <x v="3"/>
    <x v="14"/>
    <x v="14"/>
    <x v="0"/>
    <x v="0"/>
    <x v="0"/>
    <x v="0"/>
    <x v="1"/>
    <n v="4"/>
    <x v="0"/>
    <x v="5"/>
    <n v="297000"/>
    <x v="0"/>
    <x v="1"/>
    <x v="0"/>
    <x v="0"/>
    <n v="23760"/>
    <x v="3"/>
  </r>
  <r>
    <x v="2"/>
    <n v="4183832807"/>
    <x v="0"/>
    <x v="1"/>
    <x v="0"/>
    <x v="0"/>
    <s v="WIN-HNI-hmi-6222"/>
    <x v="0"/>
    <n v="4183832807"/>
    <x v="3"/>
    <x v="4"/>
    <x v="4"/>
    <x v="0"/>
    <x v="0"/>
    <x v="0"/>
    <x v="0"/>
    <x v="1"/>
    <n v="2"/>
    <x v="0"/>
    <x v="6"/>
    <n v="100364"/>
    <x v="0"/>
    <x v="1"/>
    <x v="0"/>
    <x v="0"/>
    <n v="8029"/>
    <x v="3"/>
  </r>
  <r>
    <x v="2"/>
    <n v="4183832807"/>
    <x v="0"/>
    <x v="1"/>
    <x v="0"/>
    <x v="0"/>
    <s v="WIN-HNI-hmi-6222"/>
    <x v="0"/>
    <n v="4183832807"/>
    <x v="3"/>
    <x v="5"/>
    <x v="5"/>
    <x v="0"/>
    <x v="0"/>
    <x v="0"/>
    <x v="0"/>
    <x v="1"/>
    <n v="14"/>
    <x v="0"/>
    <x v="9"/>
    <n v="1632554"/>
    <x v="0"/>
    <x v="1"/>
    <x v="0"/>
    <x v="0"/>
    <n v="130604"/>
    <x v="3"/>
  </r>
  <r>
    <x v="2"/>
    <n v="4183832807"/>
    <x v="0"/>
    <x v="1"/>
    <x v="0"/>
    <x v="0"/>
    <s v="WIN-HNI-hmi-6222"/>
    <x v="0"/>
    <n v="4183832807"/>
    <x v="3"/>
    <x v="1"/>
    <x v="1"/>
    <x v="0"/>
    <x v="0"/>
    <x v="0"/>
    <x v="0"/>
    <x v="1"/>
    <n v="4"/>
    <x v="0"/>
    <x v="8"/>
    <n v="293724"/>
    <x v="0"/>
    <x v="1"/>
    <x v="0"/>
    <x v="0"/>
    <n v="23498"/>
    <x v="3"/>
  </r>
  <r>
    <x v="2"/>
    <n v="4183832592"/>
    <x v="0"/>
    <x v="1"/>
    <x v="0"/>
    <x v="0"/>
    <s v="WIN-HNI-hmi-4404"/>
    <x v="0"/>
    <n v="4183832592"/>
    <x v="3"/>
    <x v="14"/>
    <x v="14"/>
    <x v="0"/>
    <x v="0"/>
    <x v="0"/>
    <x v="0"/>
    <x v="1"/>
    <n v="4"/>
    <x v="0"/>
    <x v="5"/>
    <n v="297000"/>
    <x v="0"/>
    <x v="1"/>
    <x v="0"/>
    <x v="0"/>
    <n v="23760"/>
    <x v="3"/>
  </r>
  <r>
    <x v="2"/>
    <n v="4183832592"/>
    <x v="0"/>
    <x v="1"/>
    <x v="0"/>
    <x v="0"/>
    <s v="WIN-HNI-hmi-4404"/>
    <x v="0"/>
    <n v="4183832592"/>
    <x v="3"/>
    <x v="4"/>
    <x v="4"/>
    <x v="0"/>
    <x v="0"/>
    <x v="0"/>
    <x v="0"/>
    <x v="1"/>
    <n v="4"/>
    <x v="0"/>
    <x v="6"/>
    <n v="200728"/>
    <x v="0"/>
    <x v="1"/>
    <x v="0"/>
    <x v="0"/>
    <n v="16058"/>
    <x v="3"/>
  </r>
  <r>
    <x v="2"/>
    <n v="4183832592"/>
    <x v="0"/>
    <x v="1"/>
    <x v="0"/>
    <x v="0"/>
    <s v="WIN-HNI-hmi-4404"/>
    <x v="0"/>
    <n v="4183832592"/>
    <x v="3"/>
    <x v="5"/>
    <x v="5"/>
    <x v="0"/>
    <x v="0"/>
    <x v="0"/>
    <x v="0"/>
    <x v="1"/>
    <n v="2"/>
    <x v="0"/>
    <x v="9"/>
    <n v="233222"/>
    <x v="0"/>
    <x v="1"/>
    <x v="0"/>
    <x v="0"/>
    <n v="18658"/>
    <x v="3"/>
  </r>
  <r>
    <x v="2"/>
    <n v="4183832592"/>
    <x v="0"/>
    <x v="1"/>
    <x v="0"/>
    <x v="0"/>
    <s v="WIN-HNI-hmi-4404"/>
    <x v="0"/>
    <n v="4183832592"/>
    <x v="3"/>
    <x v="1"/>
    <x v="1"/>
    <x v="0"/>
    <x v="0"/>
    <x v="0"/>
    <x v="0"/>
    <x v="1"/>
    <n v="6"/>
    <x v="0"/>
    <x v="8"/>
    <n v="440586"/>
    <x v="0"/>
    <x v="1"/>
    <x v="0"/>
    <x v="0"/>
    <n v="35247"/>
    <x v="3"/>
  </r>
  <r>
    <x v="2"/>
    <n v="4183832157"/>
    <x v="0"/>
    <x v="1"/>
    <x v="0"/>
    <x v="0"/>
    <s v="WIN-HNI-hmi-2419"/>
    <x v="0"/>
    <n v="4183832157"/>
    <x v="3"/>
    <x v="5"/>
    <x v="5"/>
    <x v="0"/>
    <x v="0"/>
    <x v="0"/>
    <x v="0"/>
    <x v="1"/>
    <n v="8"/>
    <x v="0"/>
    <x v="9"/>
    <n v="932888"/>
    <x v="0"/>
    <x v="1"/>
    <x v="0"/>
    <x v="0"/>
    <n v="74631"/>
    <x v="3"/>
  </r>
  <r>
    <x v="2"/>
    <n v="4183832157"/>
    <x v="0"/>
    <x v="1"/>
    <x v="0"/>
    <x v="0"/>
    <s v="WIN-HNI-hmi-2419"/>
    <x v="0"/>
    <n v="4183832157"/>
    <x v="3"/>
    <x v="1"/>
    <x v="1"/>
    <x v="0"/>
    <x v="0"/>
    <x v="0"/>
    <x v="0"/>
    <x v="1"/>
    <n v="2"/>
    <x v="0"/>
    <x v="8"/>
    <n v="146862"/>
    <x v="0"/>
    <x v="1"/>
    <x v="0"/>
    <x v="0"/>
    <n v="11749"/>
    <x v="3"/>
  </r>
  <r>
    <x v="2"/>
    <n v="4183832157"/>
    <x v="0"/>
    <x v="1"/>
    <x v="0"/>
    <x v="0"/>
    <s v="WIN-HNI-hmi-2419"/>
    <x v="0"/>
    <n v="4183832157"/>
    <x v="3"/>
    <x v="4"/>
    <x v="4"/>
    <x v="0"/>
    <x v="0"/>
    <x v="0"/>
    <x v="0"/>
    <x v="1"/>
    <n v="6"/>
    <x v="0"/>
    <x v="6"/>
    <n v="301092"/>
    <x v="0"/>
    <x v="1"/>
    <x v="0"/>
    <x v="0"/>
    <n v="24087"/>
    <x v="3"/>
  </r>
  <r>
    <x v="2"/>
    <n v="4183832328"/>
    <x v="0"/>
    <x v="1"/>
    <x v="0"/>
    <x v="0"/>
    <s v="WIN-HNI-hmi-2aq5"/>
    <x v="0"/>
    <n v="4183832328"/>
    <x v="3"/>
    <x v="5"/>
    <x v="5"/>
    <x v="0"/>
    <x v="0"/>
    <x v="0"/>
    <x v="0"/>
    <x v="1"/>
    <n v="8"/>
    <x v="0"/>
    <x v="9"/>
    <n v="932888"/>
    <x v="0"/>
    <x v="1"/>
    <x v="0"/>
    <x v="0"/>
    <n v="74631"/>
    <x v="3"/>
  </r>
  <r>
    <x v="2"/>
    <n v="4183832328"/>
    <x v="0"/>
    <x v="1"/>
    <x v="0"/>
    <x v="0"/>
    <s v="WIN-HNI-hmi-2aq5"/>
    <x v="0"/>
    <n v="4183832328"/>
    <x v="3"/>
    <x v="4"/>
    <x v="4"/>
    <x v="0"/>
    <x v="0"/>
    <x v="0"/>
    <x v="0"/>
    <x v="1"/>
    <n v="4"/>
    <x v="0"/>
    <x v="6"/>
    <n v="200728"/>
    <x v="0"/>
    <x v="1"/>
    <x v="0"/>
    <x v="0"/>
    <n v="16058"/>
    <x v="3"/>
  </r>
  <r>
    <x v="2"/>
    <n v="4183832328"/>
    <x v="0"/>
    <x v="1"/>
    <x v="0"/>
    <x v="0"/>
    <s v="WIN-HNI-hmi-2aq5"/>
    <x v="0"/>
    <n v="4183832328"/>
    <x v="3"/>
    <x v="15"/>
    <x v="15"/>
    <x v="0"/>
    <x v="0"/>
    <x v="0"/>
    <x v="0"/>
    <x v="1"/>
    <n v="2"/>
    <x v="0"/>
    <x v="4"/>
    <n v="141900"/>
    <x v="0"/>
    <x v="1"/>
    <x v="0"/>
    <x v="0"/>
    <n v="11352"/>
    <x v="3"/>
  </r>
  <r>
    <x v="2"/>
    <n v="4183832328"/>
    <x v="0"/>
    <x v="1"/>
    <x v="0"/>
    <x v="0"/>
    <s v="WIN-HNI-hmi-2aq5"/>
    <x v="0"/>
    <n v="4183832328"/>
    <x v="3"/>
    <x v="1"/>
    <x v="1"/>
    <x v="0"/>
    <x v="0"/>
    <x v="0"/>
    <x v="0"/>
    <x v="1"/>
    <n v="2"/>
    <x v="0"/>
    <x v="8"/>
    <n v="146862"/>
    <x v="0"/>
    <x v="1"/>
    <x v="0"/>
    <x v="0"/>
    <n v="11749"/>
    <x v="3"/>
  </r>
  <r>
    <x v="2"/>
    <n v="4183833232"/>
    <x v="0"/>
    <x v="1"/>
    <x v="0"/>
    <x v="0"/>
    <s v="WIN-HNI-hmi-6895"/>
    <x v="0"/>
    <n v="4183833232"/>
    <x v="3"/>
    <x v="5"/>
    <x v="5"/>
    <x v="0"/>
    <x v="0"/>
    <x v="0"/>
    <x v="0"/>
    <x v="1"/>
    <n v="5"/>
    <x v="0"/>
    <x v="9"/>
    <n v="583055"/>
    <x v="0"/>
    <x v="1"/>
    <x v="0"/>
    <x v="0"/>
    <n v="46644"/>
    <x v="3"/>
  </r>
  <r>
    <x v="2"/>
    <n v="4183833232"/>
    <x v="0"/>
    <x v="1"/>
    <x v="0"/>
    <x v="0"/>
    <s v="WIN-HNI-hmi-6895"/>
    <x v="0"/>
    <n v="4183833232"/>
    <x v="3"/>
    <x v="4"/>
    <x v="4"/>
    <x v="0"/>
    <x v="0"/>
    <x v="0"/>
    <x v="0"/>
    <x v="1"/>
    <n v="5"/>
    <x v="0"/>
    <x v="6"/>
    <n v="250910"/>
    <x v="0"/>
    <x v="1"/>
    <x v="0"/>
    <x v="0"/>
    <n v="20073"/>
    <x v="3"/>
  </r>
  <r>
    <x v="2"/>
    <n v="4183833232"/>
    <x v="0"/>
    <x v="1"/>
    <x v="0"/>
    <x v="0"/>
    <s v="WIN-HNI-hmi-6895"/>
    <x v="0"/>
    <n v="4183833232"/>
    <x v="3"/>
    <x v="1"/>
    <x v="1"/>
    <x v="0"/>
    <x v="0"/>
    <x v="0"/>
    <x v="0"/>
    <x v="1"/>
    <n v="3"/>
    <x v="0"/>
    <x v="8"/>
    <n v="220293"/>
    <x v="0"/>
    <x v="1"/>
    <x v="0"/>
    <x v="0"/>
    <n v="17623"/>
    <x v="3"/>
  </r>
  <r>
    <x v="2"/>
    <n v="4183832378"/>
    <x v="0"/>
    <x v="1"/>
    <x v="0"/>
    <x v="0"/>
    <s v="WIN-HNI-hmi-2bb4"/>
    <x v="0"/>
    <n v="4183832378"/>
    <x v="3"/>
    <x v="4"/>
    <x v="4"/>
    <x v="0"/>
    <x v="0"/>
    <x v="0"/>
    <x v="0"/>
    <x v="1"/>
    <n v="4"/>
    <x v="0"/>
    <x v="6"/>
    <n v="200728"/>
    <x v="0"/>
    <x v="1"/>
    <x v="0"/>
    <x v="0"/>
    <n v="16058"/>
    <x v="3"/>
  </r>
  <r>
    <x v="2"/>
    <n v="4183832378"/>
    <x v="0"/>
    <x v="1"/>
    <x v="0"/>
    <x v="0"/>
    <s v="WIN-HNI-hmi-2bb4"/>
    <x v="0"/>
    <n v="4183832378"/>
    <x v="3"/>
    <x v="5"/>
    <x v="5"/>
    <x v="0"/>
    <x v="0"/>
    <x v="0"/>
    <x v="0"/>
    <x v="1"/>
    <n v="6"/>
    <x v="0"/>
    <x v="9"/>
    <n v="699666"/>
    <x v="0"/>
    <x v="1"/>
    <x v="0"/>
    <x v="0"/>
    <n v="55973"/>
    <x v="3"/>
  </r>
  <r>
    <x v="2"/>
    <n v="4183832378"/>
    <x v="0"/>
    <x v="1"/>
    <x v="0"/>
    <x v="0"/>
    <s v="WIN-HNI-hmi-2bb4"/>
    <x v="0"/>
    <n v="4183832378"/>
    <x v="3"/>
    <x v="1"/>
    <x v="1"/>
    <x v="0"/>
    <x v="0"/>
    <x v="0"/>
    <x v="0"/>
    <x v="1"/>
    <n v="2"/>
    <x v="0"/>
    <x v="8"/>
    <n v="146862"/>
    <x v="0"/>
    <x v="1"/>
    <x v="0"/>
    <x v="0"/>
    <n v="11749"/>
    <x v="3"/>
  </r>
  <r>
    <x v="2"/>
    <n v="4183833218"/>
    <x v="0"/>
    <x v="1"/>
    <x v="0"/>
    <x v="0"/>
    <s v="WIN-HNI-hmi-5224"/>
    <x v="0"/>
    <n v="4183833218"/>
    <x v="3"/>
    <x v="4"/>
    <x v="4"/>
    <x v="0"/>
    <x v="0"/>
    <x v="0"/>
    <x v="0"/>
    <x v="1"/>
    <n v="6"/>
    <x v="0"/>
    <x v="6"/>
    <n v="301092"/>
    <x v="0"/>
    <x v="1"/>
    <x v="0"/>
    <x v="0"/>
    <n v="24087"/>
    <x v="3"/>
  </r>
  <r>
    <x v="2"/>
    <n v="4183833218"/>
    <x v="0"/>
    <x v="1"/>
    <x v="0"/>
    <x v="0"/>
    <s v="WIN-HNI-hmi-5224"/>
    <x v="0"/>
    <n v="4183833218"/>
    <x v="3"/>
    <x v="5"/>
    <x v="5"/>
    <x v="0"/>
    <x v="0"/>
    <x v="0"/>
    <x v="0"/>
    <x v="1"/>
    <n v="6"/>
    <x v="0"/>
    <x v="9"/>
    <n v="699666"/>
    <x v="0"/>
    <x v="1"/>
    <x v="0"/>
    <x v="0"/>
    <n v="55973"/>
    <x v="3"/>
  </r>
  <r>
    <x v="2"/>
    <n v="4183832374"/>
    <x v="0"/>
    <x v="1"/>
    <x v="0"/>
    <x v="0"/>
    <s v="WIN-HNI-hmi-2b22"/>
    <x v="0"/>
    <n v="4183832374"/>
    <x v="3"/>
    <x v="14"/>
    <x v="14"/>
    <x v="0"/>
    <x v="0"/>
    <x v="0"/>
    <x v="0"/>
    <x v="1"/>
    <n v="4"/>
    <x v="0"/>
    <x v="5"/>
    <n v="297000"/>
    <x v="0"/>
    <x v="1"/>
    <x v="0"/>
    <x v="0"/>
    <n v="23760"/>
    <x v="3"/>
  </r>
  <r>
    <x v="2"/>
    <n v="4183832374"/>
    <x v="0"/>
    <x v="1"/>
    <x v="0"/>
    <x v="0"/>
    <s v="WIN-HNI-hmi-2b22"/>
    <x v="0"/>
    <n v="4183832374"/>
    <x v="3"/>
    <x v="6"/>
    <x v="6"/>
    <x v="0"/>
    <x v="0"/>
    <x v="0"/>
    <x v="0"/>
    <x v="1"/>
    <n v="4"/>
    <x v="0"/>
    <x v="7"/>
    <n v="184000"/>
    <x v="0"/>
    <x v="1"/>
    <x v="0"/>
    <x v="0"/>
    <n v="14720"/>
    <x v="3"/>
  </r>
  <r>
    <x v="2"/>
    <n v="4183832374"/>
    <x v="0"/>
    <x v="1"/>
    <x v="0"/>
    <x v="0"/>
    <s v="WIN-HNI-hmi-2b22"/>
    <x v="0"/>
    <n v="4183832374"/>
    <x v="3"/>
    <x v="4"/>
    <x v="4"/>
    <x v="0"/>
    <x v="0"/>
    <x v="0"/>
    <x v="0"/>
    <x v="1"/>
    <n v="6"/>
    <x v="0"/>
    <x v="6"/>
    <n v="301092"/>
    <x v="0"/>
    <x v="1"/>
    <x v="0"/>
    <x v="0"/>
    <n v="24087"/>
    <x v="3"/>
  </r>
  <r>
    <x v="2"/>
    <n v="4183832374"/>
    <x v="0"/>
    <x v="1"/>
    <x v="0"/>
    <x v="0"/>
    <s v="WIN-HNI-hmi-2b22"/>
    <x v="0"/>
    <n v="4183832374"/>
    <x v="3"/>
    <x v="5"/>
    <x v="5"/>
    <x v="0"/>
    <x v="0"/>
    <x v="0"/>
    <x v="0"/>
    <x v="1"/>
    <n v="12"/>
    <x v="0"/>
    <x v="9"/>
    <n v="1399332"/>
    <x v="0"/>
    <x v="1"/>
    <x v="0"/>
    <x v="0"/>
    <n v="111947"/>
    <x v="3"/>
  </r>
  <r>
    <x v="2"/>
    <n v="4183832374"/>
    <x v="0"/>
    <x v="1"/>
    <x v="0"/>
    <x v="0"/>
    <s v="WIN-HNI-hmi-2b22"/>
    <x v="0"/>
    <n v="4183832374"/>
    <x v="3"/>
    <x v="1"/>
    <x v="1"/>
    <x v="0"/>
    <x v="0"/>
    <x v="0"/>
    <x v="0"/>
    <x v="1"/>
    <n v="8"/>
    <x v="0"/>
    <x v="8"/>
    <n v="587448"/>
    <x v="0"/>
    <x v="1"/>
    <x v="0"/>
    <x v="0"/>
    <n v="46996"/>
    <x v="3"/>
  </r>
  <r>
    <x v="2"/>
    <n v="4183833174"/>
    <x v="0"/>
    <x v="1"/>
    <x v="0"/>
    <x v="0"/>
    <s v="WIN-HNI-HMI-2308"/>
    <x v="0"/>
    <n v="4183833174"/>
    <x v="3"/>
    <x v="8"/>
    <x v="8"/>
    <x v="0"/>
    <x v="0"/>
    <x v="0"/>
    <x v="0"/>
    <x v="1"/>
    <n v="3"/>
    <x v="0"/>
    <x v="10"/>
    <n v="166785"/>
    <x v="0"/>
    <x v="1"/>
    <x v="0"/>
    <x v="0"/>
    <n v="13343"/>
    <x v="3"/>
  </r>
  <r>
    <x v="2"/>
    <n v="4183833174"/>
    <x v="0"/>
    <x v="1"/>
    <x v="0"/>
    <x v="0"/>
    <s v="WIN-HNI-HMI-2308"/>
    <x v="0"/>
    <n v="4183833174"/>
    <x v="3"/>
    <x v="4"/>
    <x v="4"/>
    <x v="0"/>
    <x v="0"/>
    <x v="0"/>
    <x v="0"/>
    <x v="1"/>
    <n v="3"/>
    <x v="0"/>
    <x v="6"/>
    <n v="150546"/>
    <x v="0"/>
    <x v="1"/>
    <x v="0"/>
    <x v="0"/>
    <n v="12044"/>
    <x v="3"/>
  </r>
  <r>
    <x v="2"/>
    <n v="4183833174"/>
    <x v="0"/>
    <x v="1"/>
    <x v="0"/>
    <x v="0"/>
    <s v="WIN-HNI-HMI-2308"/>
    <x v="0"/>
    <n v="4183833174"/>
    <x v="3"/>
    <x v="5"/>
    <x v="5"/>
    <x v="0"/>
    <x v="0"/>
    <x v="0"/>
    <x v="0"/>
    <x v="1"/>
    <n v="3"/>
    <x v="0"/>
    <x v="9"/>
    <n v="349833"/>
    <x v="0"/>
    <x v="1"/>
    <x v="0"/>
    <x v="0"/>
    <n v="27987"/>
    <x v="3"/>
  </r>
  <r>
    <x v="2"/>
    <n v="4183833174"/>
    <x v="0"/>
    <x v="1"/>
    <x v="0"/>
    <x v="0"/>
    <s v="WIN-HNI-HMI-2308"/>
    <x v="0"/>
    <n v="4183833174"/>
    <x v="3"/>
    <x v="1"/>
    <x v="1"/>
    <x v="0"/>
    <x v="0"/>
    <x v="0"/>
    <x v="0"/>
    <x v="1"/>
    <n v="6"/>
    <x v="0"/>
    <x v="8"/>
    <n v="440586"/>
    <x v="0"/>
    <x v="1"/>
    <x v="0"/>
    <x v="0"/>
    <n v="35247"/>
    <x v="3"/>
  </r>
  <r>
    <x v="2"/>
    <n v="4183832735"/>
    <x v="0"/>
    <x v="1"/>
    <x v="0"/>
    <x v="0"/>
    <s v="WIN-HNI-HMI-5602"/>
    <x v="0"/>
    <n v="4183832735"/>
    <x v="3"/>
    <x v="6"/>
    <x v="6"/>
    <x v="0"/>
    <x v="0"/>
    <x v="0"/>
    <x v="0"/>
    <x v="1"/>
    <n v="4"/>
    <x v="0"/>
    <x v="7"/>
    <n v="184000"/>
    <x v="0"/>
    <x v="1"/>
    <x v="0"/>
    <x v="0"/>
    <n v="14720"/>
    <x v="3"/>
  </r>
  <r>
    <x v="2"/>
    <n v="4183832735"/>
    <x v="0"/>
    <x v="1"/>
    <x v="0"/>
    <x v="0"/>
    <s v="WIN-HNI-HMI-5602"/>
    <x v="0"/>
    <n v="4183832735"/>
    <x v="3"/>
    <x v="4"/>
    <x v="4"/>
    <x v="0"/>
    <x v="0"/>
    <x v="0"/>
    <x v="0"/>
    <x v="1"/>
    <n v="4"/>
    <x v="0"/>
    <x v="6"/>
    <n v="200728"/>
    <x v="0"/>
    <x v="1"/>
    <x v="0"/>
    <x v="0"/>
    <n v="16058"/>
    <x v="3"/>
  </r>
  <r>
    <x v="2"/>
    <n v="4183832735"/>
    <x v="0"/>
    <x v="1"/>
    <x v="0"/>
    <x v="0"/>
    <s v="WIN-HNI-HMI-5602"/>
    <x v="0"/>
    <n v="4183832735"/>
    <x v="3"/>
    <x v="5"/>
    <x v="5"/>
    <x v="0"/>
    <x v="0"/>
    <x v="0"/>
    <x v="0"/>
    <x v="1"/>
    <n v="6"/>
    <x v="0"/>
    <x v="9"/>
    <n v="699666"/>
    <x v="0"/>
    <x v="1"/>
    <x v="0"/>
    <x v="0"/>
    <n v="55973"/>
    <x v="3"/>
  </r>
  <r>
    <x v="2"/>
    <n v="4183832735"/>
    <x v="0"/>
    <x v="1"/>
    <x v="0"/>
    <x v="0"/>
    <s v="WIN-HNI-HMI-5602"/>
    <x v="0"/>
    <n v="4183832735"/>
    <x v="3"/>
    <x v="1"/>
    <x v="1"/>
    <x v="0"/>
    <x v="0"/>
    <x v="0"/>
    <x v="0"/>
    <x v="1"/>
    <n v="4"/>
    <x v="0"/>
    <x v="8"/>
    <n v="293724"/>
    <x v="0"/>
    <x v="1"/>
    <x v="0"/>
    <x v="0"/>
    <n v="23498"/>
    <x v="3"/>
  </r>
  <r>
    <x v="2"/>
    <n v="4183832297"/>
    <x v="0"/>
    <x v="1"/>
    <x v="0"/>
    <x v="0"/>
    <s v="WIN-HNI-HMI-2ag9"/>
    <x v="0"/>
    <n v="4183832297"/>
    <x v="3"/>
    <x v="1"/>
    <x v="1"/>
    <x v="0"/>
    <x v="0"/>
    <x v="0"/>
    <x v="0"/>
    <x v="1"/>
    <n v="6"/>
    <x v="0"/>
    <x v="8"/>
    <n v="440586"/>
    <x v="0"/>
    <x v="1"/>
    <x v="0"/>
    <x v="0"/>
    <n v="35247"/>
    <x v="3"/>
  </r>
  <r>
    <x v="2"/>
    <n v="4183832297"/>
    <x v="0"/>
    <x v="1"/>
    <x v="0"/>
    <x v="0"/>
    <s v="WIN-HNI-HMI-2ag9"/>
    <x v="0"/>
    <n v="4183832297"/>
    <x v="3"/>
    <x v="5"/>
    <x v="5"/>
    <x v="0"/>
    <x v="0"/>
    <x v="0"/>
    <x v="0"/>
    <x v="1"/>
    <n v="8"/>
    <x v="0"/>
    <x v="9"/>
    <n v="932888"/>
    <x v="0"/>
    <x v="1"/>
    <x v="0"/>
    <x v="0"/>
    <n v="74631"/>
    <x v="3"/>
  </r>
  <r>
    <x v="2"/>
    <n v="4183832297"/>
    <x v="0"/>
    <x v="1"/>
    <x v="0"/>
    <x v="0"/>
    <s v="WIN-HNI-HMI-2ag9"/>
    <x v="0"/>
    <n v="4183832297"/>
    <x v="3"/>
    <x v="4"/>
    <x v="4"/>
    <x v="0"/>
    <x v="0"/>
    <x v="0"/>
    <x v="0"/>
    <x v="1"/>
    <n v="2"/>
    <x v="0"/>
    <x v="6"/>
    <n v="100364"/>
    <x v="0"/>
    <x v="1"/>
    <x v="0"/>
    <x v="0"/>
    <n v="8029"/>
    <x v="3"/>
  </r>
  <r>
    <x v="2"/>
    <n v="4183832297"/>
    <x v="0"/>
    <x v="1"/>
    <x v="0"/>
    <x v="0"/>
    <s v="WIN-HNI-HMI-2ag9"/>
    <x v="0"/>
    <n v="4183832297"/>
    <x v="3"/>
    <x v="6"/>
    <x v="6"/>
    <x v="0"/>
    <x v="0"/>
    <x v="0"/>
    <x v="0"/>
    <x v="1"/>
    <n v="2"/>
    <x v="0"/>
    <x v="7"/>
    <n v="92000"/>
    <x v="0"/>
    <x v="1"/>
    <x v="0"/>
    <x v="0"/>
    <n v="7360"/>
    <x v="3"/>
  </r>
  <r>
    <x v="2"/>
    <n v="4183832133"/>
    <x v="0"/>
    <x v="1"/>
    <x v="0"/>
    <x v="0"/>
    <s v="WIN-HNI-HMI-2370"/>
    <x v="0"/>
    <n v="4183832133"/>
    <x v="3"/>
    <x v="6"/>
    <x v="6"/>
    <x v="0"/>
    <x v="0"/>
    <x v="0"/>
    <x v="0"/>
    <x v="1"/>
    <n v="2"/>
    <x v="0"/>
    <x v="7"/>
    <n v="92000"/>
    <x v="0"/>
    <x v="1"/>
    <x v="0"/>
    <x v="0"/>
    <n v="7360"/>
    <x v="3"/>
  </r>
  <r>
    <x v="2"/>
    <n v="4183832133"/>
    <x v="0"/>
    <x v="1"/>
    <x v="0"/>
    <x v="0"/>
    <s v="WIN-HNI-HMI-2370"/>
    <x v="0"/>
    <n v="4183832133"/>
    <x v="3"/>
    <x v="4"/>
    <x v="4"/>
    <x v="0"/>
    <x v="0"/>
    <x v="0"/>
    <x v="0"/>
    <x v="1"/>
    <n v="6"/>
    <x v="0"/>
    <x v="6"/>
    <n v="301092"/>
    <x v="0"/>
    <x v="1"/>
    <x v="0"/>
    <x v="0"/>
    <n v="24087"/>
    <x v="3"/>
  </r>
  <r>
    <x v="2"/>
    <n v="4183832133"/>
    <x v="0"/>
    <x v="1"/>
    <x v="0"/>
    <x v="0"/>
    <s v="WIN-HNI-HMI-2370"/>
    <x v="0"/>
    <n v="4183832133"/>
    <x v="3"/>
    <x v="1"/>
    <x v="1"/>
    <x v="0"/>
    <x v="0"/>
    <x v="0"/>
    <x v="0"/>
    <x v="1"/>
    <n v="2"/>
    <x v="0"/>
    <x v="8"/>
    <n v="146862"/>
    <x v="0"/>
    <x v="1"/>
    <x v="0"/>
    <x v="0"/>
    <n v="11749"/>
    <x v="3"/>
  </r>
  <r>
    <x v="2"/>
    <n v="4183832133"/>
    <x v="0"/>
    <x v="1"/>
    <x v="0"/>
    <x v="0"/>
    <s v="WIN-HNI-HMI-2370"/>
    <x v="0"/>
    <n v="4183832133"/>
    <x v="3"/>
    <x v="5"/>
    <x v="5"/>
    <x v="0"/>
    <x v="0"/>
    <x v="0"/>
    <x v="0"/>
    <x v="1"/>
    <n v="8"/>
    <x v="0"/>
    <x v="9"/>
    <n v="932888"/>
    <x v="0"/>
    <x v="1"/>
    <x v="0"/>
    <x v="0"/>
    <n v="74631"/>
    <x v="3"/>
  </r>
  <r>
    <x v="2"/>
    <n v="4183832229"/>
    <x v="0"/>
    <x v="1"/>
    <x v="0"/>
    <x v="0"/>
    <s v="WIN-HNI-HMI-2811"/>
    <x v="0"/>
    <n v="4183832229"/>
    <x v="3"/>
    <x v="4"/>
    <x v="4"/>
    <x v="0"/>
    <x v="0"/>
    <x v="0"/>
    <x v="0"/>
    <x v="1"/>
    <n v="6"/>
    <x v="0"/>
    <x v="6"/>
    <n v="301092"/>
    <x v="0"/>
    <x v="1"/>
    <x v="0"/>
    <x v="0"/>
    <n v="24087"/>
    <x v="3"/>
  </r>
  <r>
    <x v="2"/>
    <n v="4183832229"/>
    <x v="0"/>
    <x v="1"/>
    <x v="0"/>
    <x v="0"/>
    <s v="WIN-HNI-HMI-2811"/>
    <x v="0"/>
    <n v="4183832229"/>
    <x v="3"/>
    <x v="5"/>
    <x v="5"/>
    <x v="0"/>
    <x v="0"/>
    <x v="0"/>
    <x v="0"/>
    <x v="1"/>
    <n v="10"/>
    <x v="0"/>
    <x v="9"/>
    <n v="1166110"/>
    <x v="0"/>
    <x v="1"/>
    <x v="0"/>
    <x v="0"/>
    <n v="93289"/>
    <x v="3"/>
  </r>
  <r>
    <x v="2"/>
    <n v="4183832229"/>
    <x v="0"/>
    <x v="1"/>
    <x v="0"/>
    <x v="0"/>
    <s v="WIN-HNI-HMI-2811"/>
    <x v="0"/>
    <n v="4183832229"/>
    <x v="3"/>
    <x v="1"/>
    <x v="1"/>
    <x v="0"/>
    <x v="0"/>
    <x v="0"/>
    <x v="0"/>
    <x v="1"/>
    <n v="6"/>
    <x v="0"/>
    <x v="8"/>
    <n v="440586"/>
    <x v="0"/>
    <x v="1"/>
    <x v="0"/>
    <x v="0"/>
    <n v="35247"/>
    <x v="3"/>
  </r>
  <r>
    <x v="2"/>
    <n v="4183832300"/>
    <x v="0"/>
    <x v="1"/>
    <x v="0"/>
    <x v="0"/>
    <s v="WIN-HNI-HMI-2ags"/>
    <x v="0"/>
    <n v="4183832300"/>
    <x v="3"/>
    <x v="4"/>
    <x v="4"/>
    <x v="0"/>
    <x v="0"/>
    <x v="0"/>
    <x v="0"/>
    <x v="1"/>
    <n v="2"/>
    <x v="0"/>
    <x v="6"/>
    <n v="100364"/>
    <x v="0"/>
    <x v="1"/>
    <x v="0"/>
    <x v="0"/>
    <n v="8029"/>
    <x v="3"/>
  </r>
  <r>
    <x v="2"/>
    <n v="4183832300"/>
    <x v="0"/>
    <x v="1"/>
    <x v="0"/>
    <x v="0"/>
    <s v="WIN-HNI-HMI-2ags"/>
    <x v="0"/>
    <n v="4183832300"/>
    <x v="3"/>
    <x v="5"/>
    <x v="5"/>
    <x v="0"/>
    <x v="0"/>
    <x v="0"/>
    <x v="0"/>
    <x v="1"/>
    <n v="12"/>
    <x v="0"/>
    <x v="9"/>
    <n v="1399332"/>
    <x v="0"/>
    <x v="1"/>
    <x v="0"/>
    <x v="0"/>
    <n v="111947"/>
    <x v="3"/>
  </r>
  <r>
    <x v="2"/>
    <n v="4183832300"/>
    <x v="0"/>
    <x v="1"/>
    <x v="0"/>
    <x v="0"/>
    <s v="WIN-HNI-HMI-2ags"/>
    <x v="0"/>
    <n v="4183832300"/>
    <x v="3"/>
    <x v="1"/>
    <x v="1"/>
    <x v="0"/>
    <x v="0"/>
    <x v="0"/>
    <x v="0"/>
    <x v="1"/>
    <n v="8"/>
    <x v="0"/>
    <x v="8"/>
    <n v="587448"/>
    <x v="0"/>
    <x v="1"/>
    <x v="0"/>
    <x v="0"/>
    <n v="46996"/>
    <x v="3"/>
  </r>
  <r>
    <x v="3"/>
    <s v="dt2/1win6440"/>
    <x v="0"/>
    <x v="1"/>
    <x v="0"/>
    <x v="0"/>
    <s v="WIN-HNI-STY-6440"/>
    <x v="0"/>
    <s v="dt2/1win6440"/>
    <x v="2"/>
    <x v="5"/>
    <x v="5"/>
    <x v="0"/>
    <x v="0"/>
    <x v="0"/>
    <x v="0"/>
    <x v="1"/>
    <n v="20"/>
    <x v="0"/>
    <x v="9"/>
    <n v="2332220"/>
    <x v="0"/>
    <x v="1"/>
    <x v="0"/>
    <x v="0"/>
    <n v="186578"/>
    <x v="3"/>
  </r>
  <r>
    <x v="3"/>
    <s v="dt2/1win6440"/>
    <x v="0"/>
    <x v="1"/>
    <x v="0"/>
    <x v="0"/>
    <s v="WIN-HNI-STY-6440"/>
    <x v="0"/>
    <s v="dt2/1win6440"/>
    <x v="2"/>
    <x v="1"/>
    <x v="1"/>
    <x v="0"/>
    <x v="0"/>
    <x v="0"/>
    <x v="0"/>
    <x v="1"/>
    <n v="20"/>
    <x v="0"/>
    <x v="8"/>
    <n v="1468620"/>
    <x v="0"/>
    <x v="1"/>
    <x v="0"/>
    <x v="0"/>
    <n v="117490"/>
    <x v="3"/>
  </r>
  <r>
    <x v="3"/>
    <s v="dt2/1win6440"/>
    <x v="0"/>
    <x v="1"/>
    <x v="0"/>
    <x v="0"/>
    <s v="WIN-HNI-STY-6440"/>
    <x v="0"/>
    <s v="dt2/1win6440"/>
    <x v="2"/>
    <x v="4"/>
    <x v="4"/>
    <x v="0"/>
    <x v="0"/>
    <x v="0"/>
    <x v="0"/>
    <x v="1"/>
    <n v="15"/>
    <x v="0"/>
    <x v="6"/>
    <n v="752730"/>
    <x v="0"/>
    <x v="1"/>
    <x v="0"/>
    <x v="0"/>
    <n v="60218"/>
    <x v="3"/>
  </r>
  <r>
    <x v="3"/>
    <s v="dt2/1win6440"/>
    <x v="0"/>
    <x v="1"/>
    <x v="0"/>
    <x v="0"/>
    <s v="WIN-HNI-STY-6440"/>
    <x v="0"/>
    <s v="dt2/1win6440"/>
    <x v="2"/>
    <x v="6"/>
    <x v="6"/>
    <x v="0"/>
    <x v="0"/>
    <x v="0"/>
    <x v="0"/>
    <x v="1"/>
    <n v="20"/>
    <x v="0"/>
    <x v="7"/>
    <n v="920000"/>
    <x v="0"/>
    <x v="1"/>
    <x v="0"/>
    <x v="0"/>
    <n v="73600"/>
    <x v="3"/>
  </r>
  <r>
    <x v="3"/>
    <s v="dt2/1win6440"/>
    <x v="0"/>
    <x v="1"/>
    <x v="0"/>
    <x v="0"/>
    <s v="WIN-HNI-STY-6440"/>
    <x v="0"/>
    <s v="dt2/1win6440"/>
    <x v="2"/>
    <x v="14"/>
    <x v="14"/>
    <x v="0"/>
    <x v="0"/>
    <x v="0"/>
    <x v="0"/>
    <x v="1"/>
    <n v="5"/>
    <x v="0"/>
    <x v="5"/>
    <n v="371250"/>
    <x v="0"/>
    <x v="1"/>
    <x v="0"/>
    <x v="0"/>
    <n v="29700"/>
    <x v="3"/>
  </r>
  <r>
    <x v="5"/>
    <s v="dt2/1win2aw3"/>
    <x v="0"/>
    <x v="1"/>
    <x v="0"/>
    <x v="0"/>
    <s v="WIN-HNI-STY-6440"/>
    <x v="0"/>
    <s v="dt2/1win2aw3"/>
    <x v="2"/>
    <x v="5"/>
    <x v="5"/>
    <x v="0"/>
    <x v="0"/>
    <x v="0"/>
    <x v="0"/>
    <x v="1"/>
    <n v="20"/>
    <x v="0"/>
    <x v="9"/>
    <n v="2332220"/>
    <x v="0"/>
    <x v="1"/>
    <x v="0"/>
    <x v="0"/>
    <n v="186578"/>
    <x v="3"/>
  </r>
  <r>
    <x v="5"/>
    <s v="dt2/1win2aw3"/>
    <x v="0"/>
    <x v="1"/>
    <x v="0"/>
    <x v="0"/>
    <s v="WIN-HNI-STY-6440"/>
    <x v="0"/>
    <s v="dt2/1win2aw3"/>
    <x v="2"/>
    <x v="1"/>
    <x v="1"/>
    <x v="0"/>
    <x v="0"/>
    <x v="0"/>
    <x v="0"/>
    <x v="1"/>
    <n v="20"/>
    <x v="0"/>
    <x v="8"/>
    <n v="1468620"/>
    <x v="0"/>
    <x v="1"/>
    <x v="0"/>
    <x v="0"/>
    <n v="117490"/>
    <x v="3"/>
  </r>
  <r>
    <x v="5"/>
    <s v="dt2/1win2aw3"/>
    <x v="0"/>
    <x v="1"/>
    <x v="0"/>
    <x v="0"/>
    <s v="WIN-HNI-STY-6440"/>
    <x v="0"/>
    <s v="dt2/1win2aw3"/>
    <x v="2"/>
    <x v="4"/>
    <x v="4"/>
    <x v="0"/>
    <x v="0"/>
    <x v="0"/>
    <x v="0"/>
    <x v="1"/>
    <n v="10"/>
    <x v="0"/>
    <x v="6"/>
    <n v="501820"/>
    <x v="0"/>
    <x v="1"/>
    <x v="0"/>
    <x v="0"/>
    <n v="40146"/>
    <x v="3"/>
  </r>
  <r>
    <x v="5"/>
    <s v="dt2/1win2aw3"/>
    <x v="0"/>
    <x v="1"/>
    <x v="0"/>
    <x v="0"/>
    <s v="WIN-HNI-STY-6440"/>
    <x v="0"/>
    <s v="dt2/1win2aw3"/>
    <x v="2"/>
    <x v="6"/>
    <x v="6"/>
    <x v="0"/>
    <x v="0"/>
    <x v="0"/>
    <x v="0"/>
    <x v="1"/>
    <n v="10"/>
    <x v="0"/>
    <x v="7"/>
    <n v="460000"/>
    <x v="0"/>
    <x v="1"/>
    <x v="0"/>
    <x v="0"/>
    <n v="36800"/>
    <x v="3"/>
  </r>
  <r>
    <x v="5"/>
    <s v="dt2/1win2aw3"/>
    <x v="0"/>
    <x v="1"/>
    <x v="0"/>
    <x v="0"/>
    <s v="WIN-HNI-STY-6440"/>
    <x v="0"/>
    <s v="dt2/1win2aw3"/>
    <x v="2"/>
    <x v="14"/>
    <x v="14"/>
    <x v="0"/>
    <x v="0"/>
    <x v="0"/>
    <x v="0"/>
    <x v="1"/>
    <n v="10"/>
    <x v="0"/>
    <x v="5"/>
    <n v="742500"/>
    <x v="0"/>
    <x v="1"/>
    <x v="0"/>
    <x v="0"/>
    <n v="59400"/>
    <x v="3"/>
  </r>
  <r>
    <x v="5"/>
    <s v="dt2/1win2aw3"/>
    <x v="0"/>
    <x v="1"/>
    <x v="0"/>
    <x v="0"/>
    <s v="WIN-HNI-STY-6440"/>
    <x v="0"/>
    <s v="dt2/1win2aw3"/>
    <x v="2"/>
    <x v="8"/>
    <x v="8"/>
    <x v="0"/>
    <x v="0"/>
    <x v="0"/>
    <x v="0"/>
    <x v="1"/>
    <n v="5"/>
    <x v="0"/>
    <x v="10"/>
    <n v="277975"/>
    <x v="0"/>
    <x v="1"/>
    <x v="0"/>
    <x v="0"/>
    <n v="22238"/>
    <x v="3"/>
  </r>
  <r>
    <x v="5"/>
    <s v="dt2/1win2aw3"/>
    <x v="0"/>
    <x v="1"/>
    <x v="0"/>
    <x v="0"/>
    <s v="WIN-HNI-STY-6440"/>
    <x v="0"/>
    <s v="dt2/1win2aw3"/>
    <x v="2"/>
    <x v="15"/>
    <x v="15"/>
    <x v="0"/>
    <x v="0"/>
    <x v="0"/>
    <x v="0"/>
    <x v="1"/>
    <n v="5"/>
    <x v="0"/>
    <x v="4"/>
    <n v="354750"/>
    <x v="0"/>
    <x v="1"/>
    <x v="0"/>
    <x v="0"/>
    <n v="28380"/>
    <x v="3"/>
  </r>
  <r>
    <x v="5"/>
    <s v="dt30/1win4222"/>
    <x v="0"/>
    <x v="1"/>
    <x v="0"/>
    <x v="0"/>
    <s v="WIN-HNI-STY-4222"/>
    <x v="0"/>
    <s v="dt30/1win4222"/>
    <x v="2"/>
    <x v="5"/>
    <x v="5"/>
    <x v="0"/>
    <x v="0"/>
    <x v="0"/>
    <x v="0"/>
    <x v="1"/>
    <n v="10"/>
    <x v="0"/>
    <x v="9"/>
    <n v="1166110"/>
    <x v="0"/>
    <x v="1"/>
    <x v="0"/>
    <x v="0"/>
    <n v="93289"/>
    <x v="3"/>
  </r>
  <r>
    <x v="5"/>
    <s v="dt30/1win4222"/>
    <x v="0"/>
    <x v="1"/>
    <x v="0"/>
    <x v="0"/>
    <s v="WIN-HNI-STY-4222"/>
    <x v="0"/>
    <s v="dt30/1win4222"/>
    <x v="2"/>
    <x v="1"/>
    <x v="1"/>
    <x v="0"/>
    <x v="0"/>
    <x v="0"/>
    <x v="0"/>
    <x v="1"/>
    <n v="15"/>
    <x v="0"/>
    <x v="8"/>
    <n v="1101465"/>
    <x v="0"/>
    <x v="1"/>
    <x v="0"/>
    <x v="0"/>
    <n v="88117"/>
    <x v="3"/>
  </r>
  <r>
    <x v="5"/>
    <s v="dt30/1win4222"/>
    <x v="0"/>
    <x v="1"/>
    <x v="0"/>
    <x v="0"/>
    <s v="WIN-HNI-STY-4222"/>
    <x v="0"/>
    <s v="dt30/1win4222"/>
    <x v="2"/>
    <x v="6"/>
    <x v="6"/>
    <x v="0"/>
    <x v="0"/>
    <x v="0"/>
    <x v="0"/>
    <x v="1"/>
    <n v="20"/>
    <x v="0"/>
    <x v="7"/>
    <n v="920000"/>
    <x v="0"/>
    <x v="1"/>
    <x v="0"/>
    <x v="0"/>
    <n v="73600"/>
    <x v="3"/>
  </r>
  <r>
    <x v="5"/>
    <s v="dt30/1win4222"/>
    <x v="0"/>
    <x v="1"/>
    <x v="0"/>
    <x v="0"/>
    <s v="WIN-HNI-STY-4222"/>
    <x v="0"/>
    <s v="dt30/1win4222"/>
    <x v="2"/>
    <x v="14"/>
    <x v="14"/>
    <x v="0"/>
    <x v="0"/>
    <x v="0"/>
    <x v="0"/>
    <x v="1"/>
    <n v="5"/>
    <x v="0"/>
    <x v="5"/>
    <n v="371250"/>
    <x v="0"/>
    <x v="1"/>
    <x v="0"/>
    <x v="0"/>
    <n v="29700"/>
    <x v="3"/>
  </r>
  <r>
    <x v="5"/>
    <s v="dt30/1win4222"/>
    <x v="0"/>
    <x v="1"/>
    <x v="0"/>
    <x v="0"/>
    <s v="WIN-HNI-STY-4222"/>
    <x v="0"/>
    <s v="dt30/1win4222"/>
    <x v="2"/>
    <x v="15"/>
    <x v="15"/>
    <x v="0"/>
    <x v="0"/>
    <x v="0"/>
    <x v="0"/>
    <x v="1"/>
    <n v="5"/>
    <x v="0"/>
    <x v="4"/>
    <n v="354750"/>
    <x v="0"/>
    <x v="1"/>
    <x v="0"/>
    <x v="0"/>
    <n v="28380"/>
    <x v="3"/>
  </r>
  <r>
    <x v="2"/>
    <n v="4183832380"/>
    <x v="0"/>
    <x v="1"/>
    <x v="0"/>
    <x v="0"/>
    <s v="win-hni-qoi-2bdv"/>
    <x v="0"/>
    <n v="4183832380"/>
    <x v="2"/>
    <x v="1"/>
    <x v="1"/>
    <x v="0"/>
    <x v="0"/>
    <x v="0"/>
    <x v="0"/>
    <x v="1"/>
    <n v="8"/>
    <x v="0"/>
    <x v="8"/>
    <n v="587448"/>
    <x v="0"/>
    <x v="1"/>
    <x v="0"/>
    <x v="0"/>
    <n v="46996"/>
    <x v="3"/>
  </r>
  <r>
    <x v="2"/>
    <n v="4183832380"/>
    <x v="0"/>
    <x v="1"/>
    <x v="0"/>
    <x v="0"/>
    <s v="win-hni-qoi-2bdv"/>
    <x v="0"/>
    <n v="4183832380"/>
    <x v="2"/>
    <x v="5"/>
    <x v="5"/>
    <x v="0"/>
    <x v="0"/>
    <x v="0"/>
    <x v="0"/>
    <x v="1"/>
    <n v="8"/>
    <x v="0"/>
    <x v="9"/>
    <n v="932888"/>
    <x v="0"/>
    <x v="1"/>
    <x v="0"/>
    <x v="0"/>
    <n v="74631"/>
    <x v="3"/>
  </r>
  <r>
    <x v="2"/>
    <n v="4183832380"/>
    <x v="0"/>
    <x v="1"/>
    <x v="0"/>
    <x v="0"/>
    <s v="win-hni-qoi-2bdv"/>
    <x v="0"/>
    <n v="4183832380"/>
    <x v="2"/>
    <x v="4"/>
    <x v="4"/>
    <x v="0"/>
    <x v="0"/>
    <x v="0"/>
    <x v="0"/>
    <x v="1"/>
    <n v="6"/>
    <x v="0"/>
    <x v="6"/>
    <n v="301092"/>
    <x v="0"/>
    <x v="1"/>
    <x v="0"/>
    <x v="0"/>
    <n v="24087"/>
    <x v="3"/>
  </r>
  <r>
    <x v="2"/>
    <n v="4183832380"/>
    <x v="0"/>
    <x v="1"/>
    <x v="0"/>
    <x v="0"/>
    <s v="win-hni-qoi-2bdv"/>
    <x v="0"/>
    <n v="4183832380"/>
    <x v="2"/>
    <x v="15"/>
    <x v="15"/>
    <x v="0"/>
    <x v="0"/>
    <x v="0"/>
    <x v="0"/>
    <x v="1"/>
    <n v="4"/>
    <x v="0"/>
    <x v="4"/>
    <n v="283800"/>
    <x v="0"/>
    <x v="1"/>
    <x v="0"/>
    <x v="0"/>
    <n v="22704"/>
    <x v="3"/>
  </r>
  <r>
    <x v="2"/>
    <n v="4183832380"/>
    <x v="0"/>
    <x v="1"/>
    <x v="0"/>
    <x v="0"/>
    <s v="win-hni-qoi-2bdv"/>
    <x v="0"/>
    <n v="4183832380"/>
    <x v="2"/>
    <x v="6"/>
    <x v="6"/>
    <x v="0"/>
    <x v="0"/>
    <x v="0"/>
    <x v="0"/>
    <x v="1"/>
    <n v="10"/>
    <x v="0"/>
    <x v="7"/>
    <n v="460000"/>
    <x v="0"/>
    <x v="1"/>
    <x v="0"/>
    <x v="0"/>
    <n v="36800"/>
    <x v="3"/>
  </r>
  <r>
    <x v="2"/>
    <n v="4183832380"/>
    <x v="0"/>
    <x v="1"/>
    <x v="0"/>
    <x v="0"/>
    <s v="win-hni-qoi-2bdv"/>
    <x v="0"/>
    <n v="4183832380"/>
    <x v="2"/>
    <x v="8"/>
    <x v="8"/>
    <x v="0"/>
    <x v="0"/>
    <x v="0"/>
    <x v="0"/>
    <x v="1"/>
    <n v="8"/>
    <x v="0"/>
    <x v="10"/>
    <n v="444760"/>
    <x v="0"/>
    <x v="1"/>
    <x v="0"/>
    <x v="0"/>
    <n v="35581"/>
    <x v="3"/>
  </r>
  <r>
    <x v="2"/>
    <n v="4183832380"/>
    <x v="0"/>
    <x v="1"/>
    <x v="0"/>
    <x v="0"/>
    <s v="win-hni-qoi-2bdv"/>
    <x v="0"/>
    <n v="4183832380"/>
    <x v="2"/>
    <x v="14"/>
    <x v="14"/>
    <x v="0"/>
    <x v="0"/>
    <x v="0"/>
    <x v="0"/>
    <x v="1"/>
    <n v="4"/>
    <x v="0"/>
    <x v="5"/>
    <n v="297000"/>
    <x v="0"/>
    <x v="1"/>
    <x v="0"/>
    <x v="0"/>
    <n v="23760"/>
    <x v="3"/>
  </r>
  <r>
    <x v="2"/>
    <n v="4183832688"/>
    <x v="0"/>
    <x v="1"/>
    <x v="0"/>
    <x v="0"/>
    <s v="win-hni-sty-5454"/>
    <x v="0"/>
    <n v="4183832688"/>
    <x v="2"/>
    <x v="1"/>
    <x v="1"/>
    <x v="0"/>
    <x v="0"/>
    <x v="0"/>
    <x v="0"/>
    <x v="1"/>
    <n v="8"/>
    <x v="0"/>
    <x v="8"/>
    <n v="587448"/>
    <x v="0"/>
    <x v="1"/>
    <x v="0"/>
    <x v="0"/>
    <n v="46996"/>
    <x v="3"/>
  </r>
  <r>
    <x v="2"/>
    <n v="4183832688"/>
    <x v="0"/>
    <x v="1"/>
    <x v="0"/>
    <x v="0"/>
    <s v="win-hni-sty-5454"/>
    <x v="0"/>
    <n v="4183832688"/>
    <x v="2"/>
    <x v="5"/>
    <x v="5"/>
    <x v="0"/>
    <x v="0"/>
    <x v="0"/>
    <x v="0"/>
    <x v="1"/>
    <n v="8"/>
    <x v="0"/>
    <x v="9"/>
    <n v="932888"/>
    <x v="0"/>
    <x v="1"/>
    <x v="0"/>
    <x v="0"/>
    <n v="74631"/>
    <x v="3"/>
  </r>
  <r>
    <x v="2"/>
    <n v="4183832688"/>
    <x v="0"/>
    <x v="1"/>
    <x v="0"/>
    <x v="0"/>
    <s v="win-hni-sty-5454"/>
    <x v="0"/>
    <n v="4183832688"/>
    <x v="2"/>
    <x v="14"/>
    <x v="14"/>
    <x v="0"/>
    <x v="0"/>
    <x v="0"/>
    <x v="0"/>
    <x v="1"/>
    <n v="4"/>
    <x v="0"/>
    <x v="5"/>
    <n v="297000"/>
    <x v="0"/>
    <x v="1"/>
    <x v="0"/>
    <x v="0"/>
    <n v="23760"/>
    <x v="3"/>
  </r>
  <r>
    <x v="2"/>
    <n v="4183832688"/>
    <x v="0"/>
    <x v="1"/>
    <x v="0"/>
    <x v="0"/>
    <s v="win-hni-sty-5454"/>
    <x v="0"/>
    <n v="4183832688"/>
    <x v="2"/>
    <x v="4"/>
    <x v="4"/>
    <x v="0"/>
    <x v="0"/>
    <x v="0"/>
    <x v="0"/>
    <x v="1"/>
    <n v="6"/>
    <x v="0"/>
    <x v="6"/>
    <n v="301092"/>
    <x v="0"/>
    <x v="1"/>
    <x v="0"/>
    <x v="0"/>
    <n v="24087"/>
    <x v="3"/>
  </r>
  <r>
    <x v="2"/>
    <n v="4183832688"/>
    <x v="0"/>
    <x v="1"/>
    <x v="0"/>
    <x v="0"/>
    <s v="win-hni-sty-5454"/>
    <x v="0"/>
    <n v="4183832688"/>
    <x v="2"/>
    <x v="15"/>
    <x v="15"/>
    <x v="0"/>
    <x v="0"/>
    <x v="0"/>
    <x v="0"/>
    <x v="1"/>
    <n v="4"/>
    <x v="0"/>
    <x v="4"/>
    <n v="283800"/>
    <x v="0"/>
    <x v="1"/>
    <x v="0"/>
    <x v="0"/>
    <n v="22704"/>
    <x v="3"/>
  </r>
  <r>
    <x v="2"/>
    <n v="4183832688"/>
    <x v="0"/>
    <x v="1"/>
    <x v="0"/>
    <x v="0"/>
    <s v="win-hni-sty-5454"/>
    <x v="0"/>
    <n v="4183832688"/>
    <x v="2"/>
    <x v="6"/>
    <x v="6"/>
    <x v="0"/>
    <x v="0"/>
    <x v="0"/>
    <x v="0"/>
    <x v="1"/>
    <n v="5"/>
    <x v="0"/>
    <x v="7"/>
    <n v="230000"/>
    <x v="0"/>
    <x v="1"/>
    <x v="0"/>
    <x v="0"/>
    <n v="18400"/>
    <x v="3"/>
  </r>
  <r>
    <x v="2"/>
    <n v="4183832688"/>
    <x v="0"/>
    <x v="1"/>
    <x v="0"/>
    <x v="0"/>
    <s v="win-hni-sty-5454"/>
    <x v="0"/>
    <n v="4183832688"/>
    <x v="2"/>
    <x v="8"/>
    <x v="8"/>
    <x v="0"/>
    <x v="0"/>
    <x v="0"/>
    <x v="0"/>
    <x v="1"/>
    <n v="3"/>
    <x v="0"/>
    <x v="10"/>
    <n v="166785"/>
    <x v="0"/>
    <x v="1"/>
    <x v="0"/>
    <x v="0"/>
    <n v="13343"/>
    <x v="3"/>
  </r>
  <r>
    <x v="2"/>
    <n v="4183832785"/>
    <x v="0"/>
    <x v="1"/>
    <x v="0"/>
    <x v="0"/>
    <s v="win-hni-sty-5878"/>
    <x v="0"/>
    <n v="4183832785"/>
    <x v="2"/>
    <x v="1"/>
    <x v="1"/>
    <x v="0"/>
    <x v="0"/>
    <x v="0"/>
    <x v="0"/>
    <x v="1"/>
    <n v="6"/>
    <x v="0"/>
    <x v="8"/>
    <n v="440586"/>
    <x v="0"/>
    <x v="1"/>
    <x v="0"/>
    <x v="0"/>
    <n v="35247"/>
    <x v="3"/>
  </r>
  <r>
    <x v="2"/>
    <n v="4183832785"/>
    <x v="0"/>
    <x v="1"/>
    <x v="0"/>
    <x v="0"/>
    <s v="win-hni-sty-5878"/>
    <x v="0"/>
    <n v="4183832785"/>
    <x v="2"/>
    <x v="5"/>
    <x v="5"/>
    <x v="0"/>
    <x v="0"/>
    <x v="0"/>
    <x v="0"/>
    <x v="1"/>
    <n v="4"/>
    <x v="0"/>
    <x v="9"/>
    <n v="466444"/>
    <x v="0"/>
    <x v="1"/>
    <x v="0"/>
    <x v="0"/>
    <n v="37316"/>
    <x v="3"/>
  </r>
  <r>
    <x v="2"/>
    <n v="4183832785"/>
    <x v="0"/>
    <x v="1"/>
    <x v="0"/>
    <x v="0"/>
    <s v="win-hni-sty-5878"/>
    <x v="0"/>
    <n v="4183832785"/>
    <x v="2"/>
    <x v="4"/>
    <x v="4"/>
    <x v="0"/>
    <x v="0"/>
    <x v="0"/>
    <x v="0"/>
    <x v="1"/>
    <n v="6"/>
    <x v="0"/>
    <x v="6"/>
    <n v="301092"/>
    <x v="0"/>
    <x v="1"/>
    <x v="0"/>
    <x v="0"/>
    <n v="24087"/>
    <x v="3"/>
  </r>
  <r>
    <x v="2"/>
    <n v="4183832785"/>
    <x v="0"/>
    <x v="1"/>
    <x v="0"/>
    <x v="0"/>
    <s v="win-hni-sty-5878"/>
    <x v="0"/>
    <n v="4183832785"/>
    <x v="2"/>
    <x v="15"/>
    <x v="15"/>
    <x v="0"/>
    <x v="0"/>
    <x v="0"/>
    <x v="0"/>
    <x v="1"/>
    <n v="4"/>
    <x v="0"/>
    <x v="4"/>
    <n v="283800"/>
    <x v="0"/>
    <x v="1"/>
    <x v="0"/>
    <x v="0"/>
    <n v="22704"/>
    <x v="3"/>
  </r>
  <r>
    <x v="2"/>
    <n v="4183832785"/>
    <x v="0"/>
    <x v="1"/>
    <x v="0"/>
    <x v="0"/>
    <s v="win-hni-sty-5878"/>
    <x v="0"/>
    <n v="4183832785"/>
    <x v="2"/>
    <x v="14"/>
    <x v="14"/>
    <x v="0"/>
    <x v="0"/>
    <x v="0"/>
    <x v="0"/>
    <x v="1"/>
    <n v="4"/>
    <x v="0"/>
    <x v="5"/>
    <n v="297000"/>
    <x v="0"/>
    <x v="1"/>
    <x v="0"/>
    <x v="0"/>
    <n v="23760"/>
    <x v="3"/>
  </r>
  <r>
    <x v="2"/>
    <n v="4183832785"/>
    <x v="0"/>
    <x v="1"/>
    <x v="0"/>
    <x v="0"/>
    <s v="win-hni-sty-5878"/>
    <x v="0"/>
    <n v="4183832785"/>
    <x v="2"/>
    <x v="6"/>
    <x v="6"/>
    <x v="0"/>
    <x v="0"/>
    <x v="0"/>
    <x v="0"/>
    <x v="1"/>
    <n v="5"/>
    <x v="0"/>
    <x v="7"/>
    <n v="230000"/>
    <x v="0"/>
    <x v="1"/>
    <x v="0"/>
    <x v="0"/>
    <n v="18400"/>
    <x v="3"/>
  </r>
  <r>
    <x v="2"/>
    <n v="4183832785"/>
    <x v="0"/>
    <x v="1"/>
    <x v="0"/>
    <x v="0"/>
    <s v="win-hni-sty-5878"/>
    <x v="0"/>
    <n v="4183832785"/>
    <x v="2"/>
    <x v="8"/>
    <x v="8"/>
    <x v="0"/>
    <x v="0"/>
    <x v="0"/>
    <x v="0"/>
    <x v="1"/>
    <n v="3"/>
    <x v="0"/>
    <x v="10"/>
    <n v="166785"/>
    <x v="0"/>
    <x v="1"/>
    <x v="0"/>
    <x v="0"/>
    <n v="13343"/>
    <x v="3"/>
  </r>
  <r>
    <x v="2"/>
    <n v="4183734113"/>
    <x v="0"/>
    <x v="1"/>
    <x v="0"/>
    <x v="0"/>
    <s v="win-hni-sty-4603"/>
    <x v="0"/>
    <n v="4183734113"/>
    <x v="2"/>
    <x v="1"/>
    <x v="1"/>
    <x v="0"/>
    <x v="0"/>
    <x v="0"/>
    <x v="0"/>
    <x v="1"/>
    <n v="10"/>
    <x v="0"/>
    <x v="8"/>
    <n v="734310"/>
    <x v="0"/>
    <x v="1"/>
    <x v="0"/>
    <x v="0"/>
    <n v="58745"/>
    <x v="3"/>
  </r>
  <r>
    <x v="2"/>
    <n v="4183734113"/>
    <x v="0"/>
    <x v="1"/>
    <x v="0"/>
    <x v="0"/>
    <s v="win-hni-sty-4603"/>
    <x v="0"/>
    <n v="4183734113"/>
    <x v="2"/>
    <x v="5"/>
    <x v="5"/>
    <x v="0"/>
    <x v="0"/>
    <x v="0"/>
    <x v="0"/>
    <x v="1"/>
    <n v="20"/>
    <x v="0"/>
    <x v="9"/>
    <n v="2332220"/>
    <x v="0"/>
    <x v="1"/>
    <x v="0"/>
    <x v="0"/>
    <n v="186578"/>
    <x v="3"/>
  </r>
  <r>
    <x v="2"/>
    <n v="4183734113"/>
    <x v="0"/>
    <x v="1"/>
    <x v="0"/>
    <x v="0"/>
    <s v="win-hni-sty-4603"/>
    <x v="0"/>
    <n v="4183734113"/>
    <x v="2"/>
    <x v="8"/>
    <x v="8"/>
    <x v="0"/>
    <x v="0"/>
    <x v="0"/>
    <x v="0"/>
    <x v="1"/>
    <n v="5"/>
    <x v="0"/>
    <x v="10"/>
    <n v="277975"/>
    <x v="0"/>
    <x v="1"/>
    <x v="0"/>
    <x v="0"/>
    <n v="22238"/>
    <x v="3"/>
  </r>
  <r>
    <x v="2"/>
    <n v="4183734113"/>
    <x v="0"/>
    <x v="1"/>
    <x v="0"/>
    <x v="0"/>
    <s v="win-hni-sty-4603"/>
    <x v="0"/>
    <n v="4183734113"/>
    <x v="2"/>
    <x v="14"/>
    <x v="14"/>
    <x v="0"/>
    <x v="0"/>
    <x v="0"/>
    <x v="0"/>
    <x v="1"/>
    <n v="10"/>
    <x v="0"/>
    <x v="5"/>
    <n v="742500"/>
    <x v="0"/>
    <x v="1"/>
    <x v="0"/>
    <x v="0"/>
    <n v="59400"/>
    <x v="3"/>
  </r>
  <r>
    <x v="2"/>
    <n v="4183734113"/>
    <x v="0"/>
    <x v="1"/>
    <x v="0"/>
    <x v="0"/>
    <s v="win-hni-sty-4603"/>
    <x v="0"/>
    <n v="4183734113"/>
    <x v="2"/>
    <x v="4"/>
    <x v="4"/>
    <x v="0"/>
    <x v="0"/>
    <x v="0"/>
    <x v="0"/>
    <x v="1"/>
    <n v="10"/>
    <x v="0"/>
    <x v="6"/>
    <n v="501820"/>
    <x v="0"/>
    <x v="1"/>
    <x v="0"/>
    <x v="0"/>
    <n v="40146"/>
    <x v="3"/>
  </r>
  <r>
    <x v="2"/>
    <n v="4183734113"/>
    <x v="0"/>
    <x v="1"/>
    <x v="0"/>
    <x v="0"/>
    <s v="win-hni-sty-4603"/>
    <x v="0"/>
    <n v="4183734113"/>
    <x v="2"/>
    <x v="6"/>
    <x v="6"/>
    <x v="0"/>
    <x v="0"/>
    <x v="0"/>
    <x v="0"/>
    <x v="1"/>
    <n v="15"/>
    <x v="0"/>
    <x v="7"/>
    <n v="690000"/>
    <x v="0"/>
    <x v="1"/>
    <x v="0"/>
    <x v="0"/>
    <n v="55200"/>
    <x v="3"/>
  </r>
  <r>
    <x v="2"/>
    <n v="4183832841"/>
    <x v="0"/>
    <x v="1"/>
    <x v="0"/>
    <x v="0"/>
    <s v="win-hni-sty-6888"/>
    <x v="0"/>
    <n v="4183832841"/>
    <x v="2"/>
    <x v="6"/>
    <x v="6"/>
    <x v="0"/>
    <x v="0"/>
    <x v="0"/>
    <x v="0"/>
    <x v="1"/>
    <n v="5"/>
    <x v="0"/>
    <x v="7"/>
    <n v="230000"/>
    <x v="0"/>
    <x v="1"/>
    <x v="0"/>
    <x v="0"/>
    <n v="18400"/>
    <x v="3"/>
  </r>
  <r>
    <x v="2"/>
    <n v="4183832841"/>
    <x v="0"/>
    <x v="1"/>
    <x v="0"/>
    <x v="0"/>
    <s v="win-hni-sty-6888"/>
    <x v="0"/>
    <n v="4183832841"/>
    <x v="2"/>
    <x v="8"/>
    <x v="8"/>
    <x v="0"/>
    <x v="0"/>
    <x v="0"/>
    <x v="0"/>
    <x v="1"/>
    <n v="4"/>
    <x v="0"/>
    <x v="10"/>
    <n v="222380"/>
    <x v="0"/>
    <x v="1"/>
    <x v="0"/>
    <x v="0"/>
    <n v="17790"/>
    <x v="3"/>
  </r>
  <r>
    <x v="2"/>
    <n v="4183832841"/>
    <x v="0"/>
    <x v="1"/>
    <x v="0"/>
    <x v="0"/>
    <s v="win-hni-sty-6888"/>
    <x v="0"/>
    <n v="4183832841"/>
    <x v="2"/>
    <x v="14"/>
    <x v="14"/>
    <x v="0"/>
    <x v="0"/>
    <x v="0"/>
    <x v="0"/>
    <x v="1"/>
    <n v="4"/>
    <x v="0"/>
    <x v="5"/>
    <n v="297000"/>
    <x v="0"/>
    <x v="1"/>
    <x v="0"/>
    <x v="0"/>
    <n v="23760"/>
    <x v="3"/>
  </r>
  <r>
    <x v="2"/>
    <n v="4183832841"/>
    <x v="0"/>
    <x v="1"/>
    <x v="0"/>
    <x v="0"/>
    <s v="win-hni-sty-6888"/>
    <x v="0"/>
    <n v="4183832841"/>
    <x v="2"/>
    <x v="4"/>
    <x v="4"/>
    <x v="0"/>
    <x v="0"/>
    <x v="0"/>
    <x v="0"/>
    <x v="1"/>
    <n v="6"/>
    <x v="0"/>
    <x v="6"/>
    <n v="301092"/>
    <x v="0"/>
    <x v="1"/>
    <x v="0"/>
    <x v="0"/>
    <n v="24087"/>
    <x v="3"/>
  </r>
  <r>
    <x v="2"/>
    <n v="4183832841"/>
    <x v="0"/>
    <x v="1"/>
    <x v="0"/>
    <x v="0"/>
    <s v="win-hni-sty-6888"/>
    <x v="0"/>
    <n v="4183832841"/>
    <x v="2"/>
    <x v="5"/>
    <x v="5"/>
    <x v="0"/>
    <x v="0"/>
    <x v="0"/>
    <x v="0"/>
    <x v="1"/>
    <n v="12"/>
    <x v="0"/>
    <x v="9"/>
    <n v="1399332"/>
    <x v="0"/>
    <x v="1"/>
    <x v="0"/>
    <x v="0"/>
    <n v="111947"/>
    <x v="3"/>
  </r>
  <r>
    <x v="2"/>
    <n v="4183832841"/>
    <x v="0"/>
    <x v="1"/>
    <x v="0"/>
    <x v="0"/>
    <s v="win-hni-sty-6888"/>
    <x v="0"/>
    <n v="4183832841"/>
    <x v="2"/>
    <x v="1"/>
    <x v="1"/>
    <x v="0"/>
    <x v="0"/>
    <x v="0"/>
    <x v="0"/>
    <x v="1"/>
    <n v="8"/>
    <x v="0"/>
    <x v="8"/>
    <n v="587448"/>
    <x v="0"/>
    <x v="1"/>
    <x v="0"/>
    <x v="0"/>
    <n v="46996"/>
    <x v="3"/>
  </r>
  <r>
    <x v="7"/>
    <n v="4183535596"/>
    <x v="0"/>
    <x v="1"/>
    <x v="0"/>
    <x v="0"/>
    <s v="win-hni-sty-6888"/>
    <x v="0"/>
    <n v="4183535596"/>
    <x v="2"/>
    <x v="5"/>
    <x v="5"/>
    <x v="0"/>
    <x v="0"/>
    <x v="0"/>
    <x v="0"/>
    <x v="1"/>
    <n v="7"/>
    <x v="0"/>
    <x v="9"/>
    <n v="816277"/>
    <x v="0"/>
    <x v="1"/>
    <x v="0"/>
    <x v="0"/>
    <n v="65302"/>
    <x v="3"/>
  </r>
  <r>
    <x v="7"/>
    <n v="4183535596"/>
    <x v="0"/>
    <x v="1"/>
    <x v="0"/>
    <x v="0"/>
    <s v="win-hni-sty-6888"/>
    <x v="0"/>
    <n v="4183535596"/>
    <x v="2"/>
    <x v="6"/>
    <x v="6"/>
    <x v="0"/>
    <x v="0"/>
    <x v="0"/>
    <x v="0"/>
    <x v="1"/>
    <n v="3"/>
    <x v="0"/>
    <x v="7"/>
    <n v="138000"/>
    <x v="0"/>
    <x v="1"/>
    <x v="0"/>
    <x v="0"/>
    <n v="11040"/>
    <x v="3"/>
  </r>
  <r>
    <x v="7"/>
    <n v="4183535596"/>
    <x v="0"/>
    <x v="1"/>
    <x v="0"/>
    <x v="0"/>
    <s v="win-hni-sty-6888"/>
    <x v="0"/>
    <n v="4183535596"/>
    <x v="2"/>
    <x v="4"/>
    <x v="4"/>
    <x v="0"/>
    <x v="0"/>
    <x v="0"/>
    <x v="0"/>
    <x v="1"/>
    <n v="3"/>
    <x v="0"/>
    <x v="6"/>
    <n v="150546"/>
    <x v="0"/>
    <x v="1"/>
    <x v="0"/>
    <x v="0"/>
    <n v="12044"/>
    <x v="3"/>
  </r>
  <r>
    <x v="2"/>
    <n v="4183832636"/>
    <x v="0"/>
    <x v="1"/>
    <x v="0"/>
    <x v="0"/>
    <s v="win-hni-sty-4656"/>
    <x v="0"/>
    <n v="4183832636"/>
    <x v="2"/>
    <x v="1"/>
    <x v="1"/>
    <x v="0"/>
    <x v="0"/>
    <x v="0"/>
    <x v="0"/>
    <x v="1"/>
    <n v="8"/>
    <x v="0"/>
    <x v="8"/>
    <n v="587448"/>
    <x v="0"/>
    <x v="1"/>
    <x v="0"/>
    <x v="0"/>
    <n v="46996"/>
    <x v="3"/>
  </r>
  <r>
    <x v="2"/>
    <n v="4183832636"/>
    <x v="0"/>
    <x v="1"/>
    <x v="0"/>
    <x v="0"/>
    <s v="win-hni-sty-4656"/>
    <x v="0"/>
    <n v="4183832636"/>
    <x v="2"/>
    <x v="15"/>
    <x v="15"/>
    <x v="0"/>
    <x v="0"/>
    <x v="0"/>
    <x v="0"/>
    <x v="1"/>
    <n v="4"/>
    <x v="0"/>
    <x v="4"/>
    <n v="283800"/>
    <x v="0"/>
    <x v="1"/>
    <x v="0"/>
    <x v="0"/>
    <n v="22704"/>
    <x v="3"/>
  </r>
  <r>
    <x v="2"/>
    <n v="4183832636"/>
    <x v="0"/>
    <x v="1"/>
    <x v="0"/>
    <x v="0"/>
    <s v="win-hni-sty-4656"/>
    <x v="0"/>
    <n v="4183832636"/>
    <x v="2"/>
    <x v="14"/>
    <x v="14"/>
    <x v="0"/>
    <x v="0"/>
    <x v="0"/>
    <x v="0"/>
    <x v="1"/>
    <n v="4"/>
    <x v="0"/>
    <x v="5"/>
    <n v="297000"/>
    <x v="0"/>
    <x v="1"/>
    <x v="0"/>
    <x v="0"/>
    <n v="23760"/>
    <x v="3"/>
  </r>
  <r>
    <x v="2"/>
    <n v="4183832636"/>
    <x v="0"/>
    <x v="1"/>
    <x v="0"/>
    <x v="0"/>
    <s v="win-hni-sty-4656"/>
    <x v="0"/>
    <n v="4183832636"/>
    <x v="2"/>
    <x v="8"/>
    <x v="8"/>
    <x v="0"/>
    <x v="0"/>
    <x v="0"/>
    <x v="0"/>
    <x v="1"/>
    <n v="3"/>
    <x v="0"/>
    <x v="10"/>
    <n v="166785"/>
    <x v="0"/>
    <x v="1"/>
    <x v="0"/>
    <x v="0"/>
    <n v="13343"/>
    <x v="3"/>
  </r>
  <r>
    <x v="2"/>
    <n v="4183832295"/>
    <x v="0"/>
    <x v="1"/>
    <x v="0"/>
    <x v="0"/>
    <s v="win-hni-sty-2aei"/>
    <x v="0"/>
    <n v="4183832295"/>
    <x v="2"/>
    <x v="8"/>
    <x v="8"/>
    <x v="0"/>
    <x v="0"/>
    <x v="0"/>
    <x v="0"/>
    <x v="1"/>
    <n v="3"/>
    <x v="0"/>
    <x v="10"/>
    <n v="166785"/>
    <x v="0"/>
    <x v="1"/>
    <x v="0"/>
    <x v="0"/>
    <n v="13343"/>
    <x v="3"/>
  </r>
  <r>
    <x v="2"/>
    <n v="4183832295"/>
    <x v="0"/>
    <x v="1"/>
    <x v="0"/>
    <x v="0"/>
    <s v="win-hni-sty-2aei"/>
    <x v="0"/>
    <n v="4183832295"/>
    <x v="2"/>
    <x v="6"/>
    <x v="6"/>
    <x v="0"/>
    <x v="0"/>
    <x v="0"/>
    <x v="0"/>
    <x v="1"/>
    <n v="6"/>
    <x v="0"/>
    <x v="7"/>
    <n v="276000"/>
    <x v="0"/>
    <x v="1"/>
    <x v="0"/>
    <x v="0"/>
    <n v="22080"/>
    <x v="3"/>
  </r>
  <r>
    <x v="2"/>
    <n v="4183832295"/>
    <x v="0"/>
    <x v="1"/>
    <x v="0"/>
    <x v="0"/>
    <s v="win-hni-sty-2aei"/>
    <x v="0"/>
    <n v="4183832295"/>
    <x v="2"/>
    <x v="1"/>
    <x v="1"/>
    <x v="0"/>
    <x v="0"/>
    <x v="0"/>
    <x v="0"/>
    <x v="1"/>
    <n v="4"/>
    <x v="0"/>
    <x v="8"/>
    <n v="293724"/>
    <x v="0"/>
    <x v="1"/>
    <x v="0"/>
    <x v="0"/>
    <n v="23498"/>
    <x v="3"/>
  </r>
  <r>
    <x v="2"/>
    <n v="4183832327"/>
    <x v="0"/>
    <x v="1"/>
    <x v="0"/>
    <x v="0"/>
    <s v="win-hni-sty-2apy"/>
    <x v="0"/>
    <n v="4183832327"/>
    <x v="2"/>
    <x v="1"/>
    <x v="1"/>
    <x v="0"/>
    <x v="0"/>
    <x v="0"/>
    <x v="0"/>
    <x v="1"/>
    <n v="4"/>
    <x v="0"/>
    <x v="8"/>
    <n v="293724"/>
    <x v="0"/>
    <x v="1"/>
    <x v="0"/>
    <x v="0"/>
    <n v="23498"/>
    <x v="3"/>
  </r>
  <r>
    <x v="2"/>
    <n v="4183832327"/>
    <x v="0"/>
    <x v="1"/>
    <x v="0"/>
    <x v="0"/>
    <s v="win-hni-sty-2apy"/>
    <x v="0"/>
    <n v="4183832327"/>
    <x v="2"/>
    <x v="5"/>
    <x v="5"/>
    <x v="0"/>
    <x v="0"/>
    <x v="0"/>
    <x v="0"/>
    <x v="1"/>
    <n v="4"/>
    <x v="0"/>
    <x v="9"/>
    <n v="466444"/>
    <x v="0"/>
    <x v="1"/>
    <x v="0"/>
    <x v="0"/>
    <n v="37316"/>
    <x v="3"/>
  </r>
  <r>
    <x v="2"/>
    <n v="4183832327"/>
    <x v="0"/>
    <x v="1"/>
    <x v="0"/>
    <x v="0"/>
    <s v="win-hni-sty-2apy"/>
    <x v="0"/>
    <n v="4183832327"/>
    <x v="2"/>
    <x v="8"/>
    <x v="8"/>
    <x v="0"/>
    <x v="0"/>
    <x v="0"/>
    <x v="0"/>
    <x v="1"/>
    <n v="2"/>
    <x v="0"/>
    <x v="10"/>
    <n v="111190"/>
    <x v="0"/>
    <x v="1"/>
    <x v="0"/>
    <x v="0"/>
    <n v="8895"/>
    <x v="3"/>
  </r>
  <r>
    <x v="2"/>
    <n v="4183832327"/>
    <x v="0"/>
    <x v="1"/>
    <x v="0"/>
    <x v="0"/>
    <s v="win-hni-sty-2apy"/>
    <x v="0"/>
    <n v="4183832327"/>
    <x v="2"/>
    <x v="4"/>
    <x v="4"/>
    <x v="0"/>
    <x v="0"/>
    <x v="0"/>
    <x v="0"/>
    <x v="1"/>
    <n v="4"/>
    <x v="0"/>
    <x v="6"/>
    <n v="200728"/>
    <x v="0"/>
    <x v="1"/>
    <x v="0"/>
    <x v="0"/>
    <n v="16058"/>
    <x v="3"/>
  </r>
  <r>
    <x v="2"/>
    <n v="4183832327"/>
    <x v="0"/>
    <x v="1"/>
    <x v="0"/>
    <x v="0"/>
    <s v="win-hni-sty-2apy"/>
    <x v="0"/>
    <n v="4183832327"/>
    <x v="2"/>
    <x v="14"/>
    <x v="14"/>
    <x v="0"/>
    <x v="0"/>
    <x v="0"/>
    <x v="0"/>
    <x v="1"/>
    <n v="2"/>
    <x v="0"/>
    <x v="5"/>
    <n v="148500"/>
    <x v="0"/>
    <x v="1"/>
    <x v="0"/>
    <x v="0"/>
    <n v="11880"/>
    <x v="3"/>
  </r>
  <r>
    <x v="2"/>
    <n v="4183832327"/>
    <x v="0"/>
    <x v="1"/>
    <x v="0"/>
    <x v="0"/>
    <s v="win-hni-sty-2apy"/>
    <x v="0"/>
    <n v="4183832327"/>
    <x v="2"/>
    <x v="6"/>
    <x v="6"/>
    <x v="0"/>
    <x v="0"/>
    <x v="0"/>
    <x v="0"/>
    <x v="1"/>
    <n v="3"/>
    <x v="0"/>
    <x v="7"/>
    <n v="138000"/>
    <x v="0"/>
    <x v="1"/>
    <x v="0"/>
    <x v="0"/>
    <n v="11040"/>
    <x v="3"/>
  </r>
  <r>
    <x v="2"/>
    <n v="4183832810"/>
    <x v="0"/>
    <x v="1"/>
    <x v="0"/>
    <x v="0"/>
    <s v="win-hni-sty-6327"/>
    <x v="0"/>
    <n v="4183832810"/>
    <x v="2"/>
    <x v="6"/>
    <x v="6"/>
    <x v="0"/>
    <x v="0"/>
    <x v="0"/>
    <x v="0"/>
    <x v="1"/>
    <n v="3"/>
    <x v="0"/>
    <x v="7"/>
    <n v="138000"/>
    <x v="0"/>
    <x v="1"/>
    <x v="0"/>
    <x v="0"/>
    <n v="11040"/>
    <x v="3"/>
  </r>
  <r>
    <x v="2"/>
    <n v="4183832810"/>
    <x v="0"/>
    <x v="1"/>
    <x v="0"/>
    <x v="0"/>
    <s v="win-hni-sty-6327"/>
    <x v="0"/>
    <n v="4183832810"/>
    <x v="2"/>
    <x v="8"/>
    <x v="8"/>
    <x v="0"/>
    <x v="0"/>
    <x v="0"/>
    <x v="0"/>
    <x v="1"/>
    <n v="3"/>
    <x v="0"/>
    <x v="10"/>
    <n v="166785"/>
    <x v="0"/>
    <x v="1"/>
    <x v="0"/>
    <x v="0"/>
    <n v="13343"/>
    <x v="3"/>
  </r>
  <r>
    <x v="2"/>
    <n v="4183832810"/>
    <x v="0"/>
    <x v="1"/>
    <x v="0"/>
    <x v="0"/>
    <s v="win-hni-sty-6327"/>
    <x v="0"/>
    <n v="4183832810"/>
    <x v="2"/>
    <x v="14"/>
    <x v="14"/>
    <x v="0"/>
    <x v="0"/>
    <x v="0"/>
    <x v="0"/>
    <x v="1"/>
    <n v="4"/>
    <x v="0"/>
    <x v="5"/>
    <n v="297000"/>
    <x v="0"/>
    <x v="1"/>
    <x v="0"/>
    <x v="0"/>
    <n v="23760"/>
    <x v="3"/>
  </r>
  <r>
    <x v="2"/>
    <n v="4183832810"/>
    <x v="0"/>
    <x v="1"/>
    <x v="0"/>
    <x v="0"/>
    <s v="win-hni-sty-6327"/>
    <x v="0"/>
    <n v="4183832810"/>
    <x v="2"/>
    <x v="5"/>
    <x v="5"/>
    <x v="0"/>
    <x v="0"/>
    <x v="0"/>
    <x v="0"/>
    <x v="1"/>
    <n v="4"/>
    <x v="0"/>
    <x v="9"/>
    <n v="466444"/>
    <x v="0"/>
    <x v="1"/>
    <x v="0"/>
    <x v="0"/>
    <n v="37316"/>
    <x v="3"/>
  </r>
  <r>
    <x v="2"/>
    <n v="4183832810"/>
    <x v="0"/>
    <x v="1"/>
    <x v="0"/>
    <x v="0"/>
    <s v="win-hni-sty-6327"/>
    <x v="0"/>
    <n v="4183832810"/>
    <x v="2"/>
    <x v="1"/>
    <x v="1"/>
    <x v="0"/>
    <x v="0"/>
    <x v="0"/>
    <x v="0"/>
    <x v="1"/>
    <n v="6"/>
    <x v="0"/>
    <x v="8"/>
    <n v="440586"/>
    <x v="0"/>
    <x v="1"/>
    <x v="0"/>
    <x v="0"/>
    <n v="35247"/>
    <x v="3"/>
  </r>
  <r>
    <x v="2"/>
    <n v="4183832271"/>
    <x v="0"/>
    <x v="1"/>
    <x v="0"/>
    <x v="0"/>
    <s v="win-hni-sty-2aat"/>
    <x v="0"/>
    <n v="4183832271"/>
    <x v="2"/>
    <x v="14"/>
    <x v="14"/>
    <x v="0"/>
    <x v="0"/>
    <x v="0"/>
    <x v="0"/>
    <x v="1"/>
    <n v="2"/>
    <x v="0"/>
    <x v="5"/>
    <n v="148500"/>
    <x v="0"/>
    <x v="1"/>
    <x v="0"/>
    <x v="0"/>
    <n v="11880"/>
    <x v="3"/>
  </r>
  <r>
    <x v="2"/>
    <n v="4183832271"/>
    <x v="0"/>
    <x v="1"/>
    <x v="0"/>
    <x v="0"/>
    <s v="win-hni-sty-2aat"/>
    <x v="0"/>
    <n v="4183832271"/>
    <x v="2"/>
    <x v="15"/>
    <x v="15"/>
    <x v="0"/>
    <x v="0"/>
    <x v="0"/>
    <x v="0"/>
    <x v="1"/>
    <n v="2"/>
    <x v="0"/>
    <x v="4"/>
    <n v="141900"/>
    <x v="0"/>
    <x v="1"/>
    <x v="0"/>
    <x v="0"/>
    <n v="11352"/>
    <x v="3"/>
  </r>
  <r>
    <x v="2"/>
    <n v="4183832271"/>
    <x v="0"/>
    <x v="1"/>
    <x v="0"/>
    <x v="0"/>
    <s v="win-hni-sty-2aat"/>
    <x v="0"/>
    <n v="4183832271"/>
    <x v="2"/>
    <x v="8"/>
    <x v="8"/>
    <x v="0"/>
    <x v="0"/>
    <x v="0"/>
    <x v="0"/>
    <x v="1"/>
    <n v="2"/>
    <x v="0"/>
    <x v="10"/>
    <n v="111190"/>
    <x v="0"/>
    <x v="1"/>
    <x v="0"/>
    <x v="0"/>
    <n v="8895"/>
    <x v="3"/>
  </r>
  <r>
    <x v="2"/>
    <n v="4183832271"/>
    <x v="0"/>
    <x v="1"/>
    <x v="0"/>
    <x v="0"/>
    <s v="win-hni-sty-2aat"/>
    <x v="0"/>
    <n v="4183832271"/>
    <x v="2"/>
    <x v="6"/>
    <x v="6"/>
    <x v="0"/>
    <x v="0"/>
    <x v="0"/>
    <x v="0"/>
    <x v="1"/>
    <n v="3"/>
    <x v="0"/>
    <x v="7"/>
    <n v="138000"/>
    <x v="0"/>
    <x v="1"/>
    <x v="0"/>
    <x v="0"/>
    <n v="11040"/>
    <x v="3"/>
  </r>
  <r>
    <x v="2"/>
    <n v="4183832271"/>
    <x v="0"/>
    <x v="1"/>
    <x v="0"/>
    <x v="0"/>
    <s v="win-hni-sty-2aat"/>
    <x v="0"/>
    <n v="4183832271"/>
    <x v="2"/>
    <x v="4"/>
    <x v="4"/>
    <x v="0"/>
    <x v="0"/>
    <x v="0"/>
    <x v="0"/>
    <x v="1"/>
    <n v="4"/>
    <x v="0"/>
    <x v="6"/>
    <n v="200728"/>
    <x v="0"/>
    <x v="1"/>
    <x v="0"/>
    <x v="0"/>
    <n v="16058"/>
    <x v="3"/>
  </r>
  <r>
    <x v="2"/>
    <n v="4183832271"/>
    <x v="0"/>
    <x v="1"/>
    <x v="0"/>
    <x v="0"/>
    <s v="win-hni-sty-2aat"/>
    <x v="0"/>
    <n v="4183832271"/>
    <x v="2"/>
    <x v="5"/>
    <x v="5"/>
    <x v="0"/>
    <x v="0"/>
    <x v="0"/>
    <x v="0"/>
    <x v="1"/>
    <n v="4"/>
    <x v="0"/>
    <x v="9"/>
    <n v="466444"/>
    <x v="0"/>
    <x v="1"/>
    <x v="0"/>
    <x v="0"/>
    <n v="37316"/>
    <x v="3"/>
  </r>
  <r>
    <x v="2"/>
    <n v="4183832271"/>
    <x v="0"/>
    <x v="1"/>
    <x v="0"/>
    <x v="0"/>
    <s v="win-hni-sty-2aat"/>
    <x v="0"/>
    <n v="4183832271"/>
    <x v="2"/>
    <x v="1"/>
    <x v="1"/>
    <x v="0"/>
    <x v="0"/>
    <x v="0"/>
    <x v="0"/>
    <x v="1"/>
    <n v="4"/>
    <x v="0"/>
    <x v="8"/>
    <n v="293724"/>
    <x v="0"/>
    <x v="1"/>
    <x v="0"/>
    <x v="0"/>
    <n v="23498"/>
    <x v="3"/>
  </r>
  <r>
    <x v="2"/>
    <n v="4183832273"/>
    <x v="0"/>
    <x v="1"/>
    <x v="0"/>
    <x v="0"/>
    <s v="win-hni-sty-2acx"/>
    <x v="0"/>
    <n v="4183832273"/>
    <x v="2"/>
    <x v="14"/>
    <x v="14"/>
    <x v="0"/>
    <x v="0"/>
    <x v="0"/>
    <x v="0"/>
    <x v="1"/>
    <n v="2"/>
    <x v="0"/>
    <x v="5"/>
    <n v="148500"/>
    <x v="0"/>
    <x v="1"/>
    <x v="0"/>
    <x v="0"/>
    <n v="11880"/>
    <x v="3"/>
  </r>
  <r>
    <x v="2"/>
    <n v="4183832273"/>
    <x v="0"/>
    <x v="1"/>
    <x v="0"/>
    <x v="0"/>
    <s v="win-hni-sty-2acx"/>
    <x v="0"/>
    <n v="4183832273"/>
    <x v="2"/>
    <x v="6"/>
    <x v="6"/>
    <x v="0"/>
    <x v="0"/>
    <x v="0"/>
    <x v="0"/>
    <x v="1"/>
    <n v="2"/>
    <x v="0"/>
    <x v="7"/>
    <n v="92000"/>
    <x v="0"/>
    <x v="1"/>
    <x v="0"/>
    <x v="0"/>
    <n v="7360"/>
    <x v="3"/>
  </r>
  <r>
    <x v="2"/>
    <n v="4183832273"/>
    <x v="0"/>
    <x v="1"/>
    <x v="0"/>
    <x v="0"/>
    <s v="win-hni-sty-2acx"/>
    <x v="0"/>
    <n v="4183832273"/>
    <x v="2"/>
    <x v="4"/>
    <x v="4"/>
    <x v="0"/>
    <x v="0"/>
    <x v="0"/>
    <x v="0"/>
    <x v="1"/>
    <n v="4"/>
    <x v="0"/>
    <x v="6"/>
    <n v="200728"/>
    <x v="0"/>
    <x v="1"/>
    <x v="0"/>
    <x v="0"/>
    <n v="16058"/>
    <x v="3"/>
  </r>
  <r>
    <x v="2"/>
    <n v="4183832273"/>
    <x v="0"/>
    <x v="1"/>
    <x v="0"/>
    <x v="0"/>
    <s v="win-hni-sty-2acx"/>
    <x v="0"/>
    <n v="4183832273"/>
    <x v="2"/>
    <x v="5"/>
    <x v="5"/>
    <x v="0"/>
    <x v="0"/>
    <x v="0"/>
    <x v="0"/>
    <x v="1"/>
    <n v="8"/>
    <x v="0"/>
    <x v="9"/>
    <n v="932888"/>
    <x v="0"/>
    <x v="1"/>
    <x v="0"/>
    <x v="0"/>
    <n v="74631"/>
    <x v="3"/>
  </r>
  <r>
    <x v="2"/>
    <n v="4183832273"/>
    <x v="0"/>
    <x v="1"/>
    <x v="0"/>
    <x v="0"/>
    <s v="win-hni-sty-2acx"/>
    <x v="0"/>
    <n v="4183832273"/>
    <x v="2"/>
    <x v="1"/>
    <x v="1"/>
    <x v="0"/>
    <x v="0"/>
    <x v="0"/>
    <x v="0"/>
    <x v="1"/>
    <n v="8"/>
    <x v="0"/>
    <x v="8"/>
    <n v="587448"/>
    <x v="0"/>
    <x v="1"/>
    <x v="0"/>
    <x v="0"/>
    <n v="46996"/>
    <x v="3"/>
  </r>
  <r>
    <x v="2"/>
    <n v="4183832616"/>
    <x v="0"/>
    <x v="1"/>
    <x v="0"/>
    <x v="0"/>
    <s v="win-hni-sty-4436"/>
    <x v="0"/>
    <n v="4183832616"/>
    <x v="2"/>
    <x v="15"/>
    <x v="15"/>
    <x v="0"/>
    <x v="0"/>
    <x v="0"/>
    <x v="0"/>
    <x v="1"/>
    <n v="4"/>
    <x v="0"/>
    <x v="4"/>
    <n v="283800"/>
    <x v="0"/>
    <x v="1"/>
    <x v="0"/>
    <x v="0"/>
    <n v="22704"/>
    <x v="3"/>
  </r>
  <r>
    <x v="2"/>
    <n v="4183832616"/>
    <x v="0"/>
    <x v="1"/>
    <x v="0"/>
    <x v="0"/>
    <s v="win-hni-sty-4436"/>
    <x v="0"/>
    <n v="4183832616"/>
    <x v="2"/>
    <x v="1"/>
    <x v="1"/>
    <x v="0"/>
    <x v="0"/>
    <x v="0"/>
    <x v="0"/>
    <x v="1"/>
    <n v="8"/>
    <x v="0"/>
    <x v="8"/>
    <n v="587448"/>
    <x v="0"/>
    <x v="1"/>
    <x v="0"/>
    <x v="0"/>
    <n v="46996"/>
    <x v="3"/>
  </r>
  <r>
    <x v="2"/>
    <n v="4183832616"/>
    <x v="0"/>
    <x v="1"/>
    <x v="0"/>
    <x v="0"/>
    <s v="win-hni-sty-4436"/>
    <x v="0"/>
    <n v="4183832616"/>
    <x v="2"/>
    <x v="14"/>
    <x v="14"/>
    <x v="0"/>
    <x v="0"/>
    <x v="0"/>
    <x v="0"/>
    <x v="1"/>
    <n v="4"/>
    <x v="0"/>
    <x v="5"/>
    <n v="297000"/>
    <x v="0"/>
    <x v="1"/>
    <x v="0"/>
    <x v="0"/>
    <n v="23760"/>
    <x v="3"/>
  </r>
  <r>
    <x v="2"/>
    <n v="4183832616"/>
    <x v="0"/>
    <x v="1"/>
    <x v="0"/>
    <x v="0"/>
    <s v="win-hni-sty-4436"/>
    <x v="0"/>
    <n v="4183832616"/>
    <x v="2"/>
    <x v="8"/>
    <x v="8"/>
    <x v="0"/>
    <x v="0"/>
    <x v="0"/>
    <x v="0"/>
    <x v="1"/>
    <n v="3"/>
    <x v="0"/>
    <x v="10"/>
    <n v="166785"/>
    <x v="0"/>
    <x v="1"/>
    <x v="0"/>
    <x v="0"/>
    <n v="13343"/>
    <x v="3"/>
  </r>
  <r>
    <x v="2"/>
    <n v="4183832616"/>
    <x v="0"/>
    <x v="1"/>
    <x v="0"/>
    <x v="0"/>
    <s v="win-hni-sty-4436"/>
    <x v="0"/>
    <n v="4183832616"/>
    <x v="2"/>
    <x v="6"/>
    <x v="6"/>
    <x v="0"/>
    <x v="0"/>
    <x v="0"/>
    <x v="0"/>
    <x v="1"/>
    <n v="8"/>
    <x v="0"/>
    <x v="7"/>
    <n v="368000"/>
    <x v="0"/>
    <x v="1"/>
    <x v="0"/>
    <x v="0"/>
    <n v="29440"/>
    <x v="3"/>
  </r>
  <r>
    <x v="2"/>
    <n v="4183832616"/>
    <x v="0"/>
    <x v="1"/>
    <x v="0"/>
    <x v="0"/>
    <s v="win-hni-sty-4436"/>
    <x v="0"/>
    <n v="4183832616"/>
    <x v="2"/>
    <x v="4"/>
    <x v="4"/>
    <x v="0"/>
    <x v="0"/>
    <x v="0"/>
    <x v="0"/>
    <x v="1"/>
    <n v="6"/>
    <x v="0"/>
    <x v="6"/>
    <n v="301092"/>
    <x v="0"/>
    <x v="1"/>
    <x v="0"/>
    <x v="0"/>
    <n v="24087"/>
    <x v="3"/>
  </r>
  <r>
    <x v="2"/>
    <n v="4183832616"/>
    <x v="0"/>
    <x v="1"/>
    <x v="0"/>
    <x v="0"/>
    <s v="win-hni-sty-4436"/>
    <x v="0"/>
    <n v="4183832616"/>
    <x v="2"/>
    <x v="5"/>
    <x v="5"/>
    <x v="0"/>
    <x v="0"/>
    <x v="0"/>
    <x v="0"/>
    <x v="1"/>
    <n v="6"/>
    <x v="0"/>
    <x v="9"/>
    <n v="699666"/>
    <x v="0"/>
    <x v="1"/>
    <x v="0"/>
    <x v="0"/>
    <n v="55973"/>
    <x v="3"/>
  </r>
  <r>
    <x v="2"/>
    <n v="4183832634"/>
    <x v="0"/>
    <x v="1"/>
    <x v="0"/>
    <x v="0"/>
    <s v="win-hni-sty-4583"/>
    <x v="0"/>
    <n v="4183832634"/>
    <x v="2"/>
    <x v="1"/>
    <x v="1"/>
    <x v="0"/>
    <x v="0"/>
    <x v="0"/>
    <x v="0"/>
    <x v="1"/>
    <n v="4"/>
    <x v="0"/>
    <x v="8"/>
    <n v="293724"/>
    <x v="0"/>
    <x v="1"/>
    <x v="0"/>
    <x v="0"/>
    <n v="23498"/>
    <x v="3"/>
  </r>
  <r>
    <x v="2"/>
    <n v="4183832634"/>
    <x v="0"/>
    <x v="1"/>
    <x v="0"/>
    <x v="0"/>
    <s v="win-hni-sty-4583"/>
    <x v="0"/>
    <n v="4183832634"/>
    <x v="2"/>
    <x v="5"/>
    <x v="5"/>
    <x v="0"/>
    <x v="0"/>
    <x v="0"/>
    <x v="0"/>
    <x v="1"/>
    <n v="8"/>
    <x v="0"/>
    <x v="9"/>
    <n v="932888"/>
    <x v="0"/>
    <x v="1"/>
    <x v="0"/>
    <x v="0"/>
    <n v="74631"/>
    <x v="3"/>
  </r>
  <r>
    <x v="2"/>
    <n v="4183832634"/>
    <x v="0"/>
    <x v="1"/>
    <x v="0"/>
    <x v="0"/>
    <s v="win-hni-sty-4583"/>
    <x v="0"/>
    <n v="4183832634"/>
    <x v="2"/>
    <x v="4"/>
    <x v="4"/>
    <x v="0"/>
    <x v="0"/>
    <x v="0"/>
    <x v="0"/>
    <x v="1"/>
    <n v="4"/>
    <x v="0"/>
    <x v="6"/>
    <n v="200728"/>
    <x v="0"/>
    <x v="1"/>
    <x v="0"/>
    <x v="0"/>
    <n v="16058"/>
    <x v="3"/>
  </r>
  <r>
    <x v="2"/>
    <n v="4183832634"/>
    <x v="0"/>
    <x v="1"/>
    <x v="0"/>
    <x v="0"/>
    <s v="win-hni-sty-4583"/>
    <x v="0"/>
    <n v="4183832634"/>
    <x v="2"/>
    <x v="6"/>
    <x v="6"/>
    <x v="0"/>
    <x v="0"/>
    <x v="0"/>
    <x v="0"/>
    <x v="1"/>
    <n v="6"/>
    <x v="0"/>
    <x v="7"/>
    <n v="276000"/>
    <x v="0"/>
    <x v="1"/>
    <x v="0"/>
    <x v="0"/>
    <n v="22080"/>
    <x v="3"/>
  </r>
  <r>
    <x v="2"/>
    <n v="4183832634"/>
    <x v="0"/>
    <x v="1"/>
    <x v="0"/>
    <x v="0"/>
    <s v="win-hni-sty-4583"/>
    <x v="0"/>
    <n v="4183832634"/>
    <x v="2"/>
    <x v="8"/>
    <x v="8"/>
    <x v="0"/>
    <x v="0"/>
    <x v="0"/>
    <x v="0"/>
    <x v="1"/>
    <n v="2"/>
    <x v="0"/>
    <x v="10"/>
    <n v="111190"/>
    <x v="0"/>
    <x v="1"/>
    <x v="0"/>
    <x v="0"/>
    <n v="8895"/>
    <x v="3"/>
  </r>
  <r>
    <x v="2"/>
    <n v="4183832634"/>
    <x v="0"/>
    <x v="1"/>
    <x v="0"/>
    <x v="0"/>
    <s v="win-hni-sty-4583"/>
    <x v="0"/>
    <n v="4183832634"/>
    <x v="2"/>
    <x v="14"/>
    <x v="14"/>
    <x v="0"/>
    <x v="0"/>
    <x v="0"/>
    <x v="0"/>
    <x v="1"/>
    <n v="2"/>
    <x v="0"/>
    <x v="5"/>
    <n v="148500"/>
    <x v="0"/>
    <x v="1"/>
    <x v="0"/>
    <x v="0"/>
    <n v="11880"/>
    <x v="3"/>
  </r>
  <r>
    <x v="2"/>
    <n v="4183832634"/>
    <x v="0"/>
    <x v="1"/>
    <x v="0"/>
    <x v="0"/>
    <s v="win-hni-sty-4583"/>
    <x v="0"/>
    <n v="4183832634"/>
    <x v="2"/>
    <x v="15"/>
    <x v="15"/>
    <x v="0"/>
    <x v="0"/>
    <x v="0"/>
    <x v="0"/>
    <x v="1"/>
    <n v="2"/>
    <x v="0"/>
    <x v="4"/>
    <n v="141900"/>
    <x v="0"/>
    <x v="1"/>
    <x v="0"/>
    <x v="0"/>
    <n v="11352"/>
    <x v="3"/>
  </r>
  <r>
    <x v="2"/>
    <n v="4183832637"/>
    <x v="0"/>
    <x v="1"/>
    <x v="0"/>
    <x v="0"/>
    <s v="win-hni-sty-4766"/>
    <x v="0"/>
    <n v="4183832637"/>
    <x v="2"/>
    <x v="14"/>
    <x v="14"/>
    <x v="0"/>
    <x v="0"/>
    <x v="0"/>
    <x v="0"/>
    <x v="1"/>
    <n v="2"/>
    <x v="0"/>
    <x v="5"/>
    <n v="148500"/>
    <x v="0"/>
    <x v="1"/>
    <x v="0"/>
    <x v="0"/>
    <n v="11880"/>
    <x v="3"/>
  </r>
  <r>
    <x v="2"/>
    <n v="4183832637"/>
    <x v="0"/>
    <x v="1"/>
    <x v="0"/>
    <x v="0"/>
    <s v="win-hni-sty-4766"/>
    <x v="0"/>
    <n v="4183832637"/>
    <x v="2"/>
    <x v="8"/>
    <x v="8"/>
    <x v="0"/>
    <x v="0"/>
    <x v="0"/>
    <x v="0"/>
    <x v="1"/>
    <n v="2"/>
    <x v="0"/>
    <x v="10"/>
    <n v="111190"/>
    <x v="0"/>
    <x v="1"/>
    <x v="0"/>
    <x v="0"/>
    <n v="8895"/>
    <x v="3"/>
  </r>
  <r>
    <x v="2"/>
    <n v="4183832637"/>
    <x v="0"/>
    <x v="1"/>
    <x v="0"/>
    <x v="0"/>
    <s v="win-hni-sty-4766"/>
    <x v="0"/>
    <n v="4183832637"/>
    <x v="2"/>
    <x v="6"/>
    <x v="6"/>
    <x v="0"/>
    <x v="0"/>
    <x v="0"/>
    <x v="0"/>
    <x v="1"/>
    <n v="6"/>
    <x v="0"/>
    <x v="7"/>
    <n v="276000"/>
    <x v="0"/>
    <x v="1"/>
    <x v="0"/>
    <x v="0"/>
    <n v="22080"/>
    <x v="3"/>
  </r>
  <r>
    <x v="2"/>
    <n v="4183832637"/>
    <x v="0"/>
    <x v="1"/>
    <x v="0"/>
    <x v="0"/>
    <s v="win-hni-sty-4766"/>
    <x v="0"/>
    <n v="4183832637"/>
    <x v="2"/>
    <x v="4"/>
    <x v="4"/>
    <x v="0"/>
    <x v="0"/>
    <x v="0"/>
    <x v="0"/>
    <x v="1"/>
    <n v="4"/>
    <x v="0"/>
    <x v="6"/>
    <n v="200728"/>
    <x v="0"/>
    <x v="1"/>
    <x v="0"/>
    <x v="0"/>
    <n v="16058"/>
    <x v="3"/>
  </r>
  <r>
    <x v="2"/>
    <n v="4183832637"/>
    <x v="0"/>
    <x v="1"/>
    <x v="0"/>
    <x v="0"/>
    <s v="win-hni-sty-4766"/>
    <x v="0"/>
    <n v="4183832637"/>
    <x v="2"/>
    <x v="5"/>
    <x v="5"/>
    <x v="0"/>
    <x v="0"/>
    <x v="0"/>
    <x v="0"/>
    <x v="1"/>
    <n v="8"/>
    <x v="0"/>
    <x v="9"/>
    <n v="932888"/>
    <x v="0"/>
    <x v="1"/>
    <x v="0"/>
    <x v="0"/>
    <n v="74631"/>
    <x v="3"/>
  </r>
  <r>
    <x v="2"/>
    <n v="4183832637"/>
    <x v="0"/>
    <x v="1"/>
    <x v="0"/>
    <x v="0"/>
    <s v="win-hni-sty-4766"/>
    <x v="0"/>
    <n v="4183832637"/>
    <x v="2"/>
    <x v="1"/>
    <x v="1"/>
    <x v="0"/>
    <x v="0"/>
    <x v="0"/>
    <x v="0"/>
    <x v="1"/>
    <n v="6"/>
    <x v="0"/>
    <x v="8"/>
    <n v="440586"/>
    <x v="0"/>
    <x v="1"/>
    <x v="0"/>
    <x v="0"/>
    <n v="35247"/>
    <x v="3"/>
  </r>
  <r>
    <x v="2"/>
    <n v="4183832447"/>
    <x v="0"/>
    <x v="1"/>
    <x v="0"/>
    <x v="0"/>
    <s v="win-hni-hdc-3239"/>
    <x v="0"/>
    <n v="4183832447"/>
    <x v="2"/>
    <x v="6"/>
    <x v="6"/>
    <x v="0"/>
    <x v="0"/>
    <x v="0"/>
    <x v="0"/>
    <x v="1"/>
    <n v="6"/>
    <x v="0"/>
    <x v="7"/>
    <n v="276000"/>
    <x v="0"/>
    <x v="1"/>
    <x v="0"/>
    <x v="0"/>
    <n v="22080"/>
    <x v="3"/>
  </r>
  <r>
    <x v="2"/>
    <n v="4183832447"/>
    <x v="0"/>
    <x v="1"/>
    <x v="0"/>
    <x v="0"/>
    <s v="win-hni-hdc-3239"/>
    <x v="0"/>
    <n v="4183832447"/>
    <x v="2"/>
    <x v="4"/>
    <x v="4"/>
    <x v="0"/>
    <x v="0"/>
    <x v="0"/>
    <x v="0"/>
    <x v="1"/>
    <n v="6"/>
    <x v="0"/>
    <x v="6"/>
    <n v="301092"/>
    <x v="0"/>
    <x v="1"/>
    <x v="0"/>
    <x v="0"/>
    <n v="24087"/>
    <x v="3"/>
  </r>
  <r>
    <x v="2"/>
    <n v="4183832447"/>
    <x v="0"/>
    <x v="1"/>
    <x v="0"/>
    <x v="0"/>
    <s v="win-hni-hdc-3239"/>
    <x v="0"/>
    <n v="4183832447"/>
    <x v="2"/>
    <x v="14"/>
    <x v="14"/>
    <x v="0"/>
    <x v="0"/>
    <x v="0"/>
    <x v="0"/>
    <x v="1"/>
    <n v="4"/>
    <x v="0"/>
    <x v="5"/>
    <n v="297000"/>
    <x v="0"/>
    <x v="1"/>
    <x v="0"/>
    <x v="0"/>
    <n v="23760"/>
    <x v="3"/>
  </r>
  <r>
    <x v="2"/>
    <n v="4183832447"/>
    <x v="0"/>
    <x v="1"/>
    <x v="0"/>
    <x v="0"/>
    <s v="win-hni-hdc-3239"/>
    <x v="0"/>
    <n v="4183832447"/>
    <x v="2"/>
    <x v="15"/>
    <x v="15"/>
    <x v="0"/>
    <x v="0"/>
    <x v="0"/>
    <x v="0"/>
    <x v="1"/>
    <n v="4"/>
    <x v="0"/>
    <x v="4"/>
    <n v="283800"/>
    <x v="0"/>
    <x v="1"/>
    <x v="0"/>
    <x v="0"/>
    <n v="22704"/>
    <x v="3"/>
  </r>
  <r>
    <x v="5"/>
    <n v="4183988530"/>
    <x v="0"/>
    <x v="1"/>
    <x v="0"/>
    <x v="0"/>
    <s v="win-hni-hdc-3239"/>
    <x v="0"/>
    <n v="4183988530"/>
    <x v="2"/>
    <x v="8"/>
    <x v="8"/>
    <x v="0"/>
    <x v="0"/>
    <x v="0"/>
    <x v="0"/>
    <x v="1"/>
    <n v="5"/>
    <x v="0"/>
    <x v="10"/>
    <n v="277975"/>
    <x v="0"/>
    <x v="1"/>
    <x v="0"/>
    <x v="0"/>
    <n v="22238"/>
    <x v="3"/>
  </r>
  <r>
    <x v="5"/>
    <n v="4183988530"/>
    <x v="0"/>
    <x v="1"/>
    <x v="0"/>
    <x v="0"/>
    <s v="win-hni-hdc-3239"/>
    <x v="0"/>
    <n v="4183988530"/>
    <x v="2"/>
    <x v="1"/>
    <x v="1"/>
    <x v="0"/>
    <x v="0"/>
    <x v="0"/>
    <x v="0"/>
    <x v="1"/>
    <n v="20"/>
    <x v="0"/>
    <x v="8"/>
    <n v="1468620"/>
    <x v="0"/>
    <x v="1"/>
    <x v="0"/>
    <x v="0"/>
    <n v="117490"/>
    <x v="3"/>
  </r>
  <r>
    <x v="5"/>
    <n v="4183988530"/>
    <x v="0"/>
    <x v="1"/>
    <x v="0"/>
    <x v="0"/>
    <s v="win-hni-hdc-3239"/>
    <x v="0"/>
    <n v="4183988530"/>
    <x v="2"/>
    <x v="5"/>
    <x v="5"/>
    <x v="0"/>
    <x v="0"/>
    <x v="0"/>
    <x v="0"/>
    <x v="1"/>
    <n v="10"/>
    <x v="0"/>
    <x v="9"/>
    <n v="1166110"/>
    <x v="0"/>
    <x v="1"/>
    <x v="0"/>
    <x v="0"/>
    <n v="93289"/>
    <x v="3"/>
  </r>
  <r>
    <x v="2"/>
    <n v="4183832400"/>
    <x v="0"/>
    <x v="1"/>
    <x v="0"/>
    <x v="0"/>
    <s v="win-hni-hdc-3072"/>
    <x v="0"/>
    <n v="4183832400"/>
    <x v="2"/>
    <x v="1"/>
    <x v="1"/>
    <x v="0"/>
    <x v="0"/>
    <x v="0"/>
    <x v="0"/>
    <x v="1"/>
    <n v="6"/>
    <x v="0"/>
    <x v="8"/>
    <n v="440586"/>
    <x v="0"/>
    <x v="1"/>
    <x v="0"/>
    <x v="0"/>
    <n v="35247"/>
    <x v="3"/>
  </r>
  <r>
    <x v="2"/>
    <n v="4183832400"/>
    <x v="0"/>
    <x v="1"/>
    <x v="0"/>
    <x v="0"/>
    <s v="win-hni-hdc-3072"/>
    <x v="0"/>
    <n v="4183832400"/>
    <x v="2"/>
    <x v="5"/>
    <x v="5"/>
    <x v="0"/>
    <x v="0"/>
    <x v="0"/>
    <x v="0"/>
    <x v="1"/>
    <n v="6"/>
    <x v="0"/>
    <x v="9"/>
    <n v="699666"/>
    <x v="0"/>
    <x v="1"/>
    <x v="0"/>
    <x v="0"/>
    <n v="55973"/>
    <x v="3"/>
  </r>
  <r>
    <x v="2"/>
    <n v="4183832400"/>
    <x v="0"/>
    <x v="1"/>
    <x v="0"/>
    <x v="0"/>
    <s v="win-hni-hdc-3072"/>
    <x v="0"/>
    <n v="4183832400"/>
    <x v="2"/>
    <x v="4"/>
    <x v="4"/>
    <x v="0"/>
    <x v="0"/>
    <x v="0"/>
    <x v="0"/>
    <x v="1"/>
    <n v="4"/>
    <x v="0"/>
    <x v="6"/>
    <n v="200728"/>
    <x v="0"/>
    <x v="1"/>
    <x v="0"/>
    <x v="0"/>
    <n v="16058"/>
    <x v="3"/>
  </r>
  <r>
    <x v="2"/>
    <n v="4183832400"/>
    <x v="0"/>
    <x v="1"/>
    <x v="0"/>
    <x v="0"/>
    <s v="win-hni-hdc-3072"/>
    <x v="0"/>
    <n v="4183832400"/>
    <x v="2"/>
    <x v="6"/>
    <x v="6"/>
    <x v="0"/>
    <x v="0"/>
    <x v="0"/>
    <x v="0"/>
    <x v="1"/>
    <n v="6"/>
    <x v="0"/>
    <x v="7"/>
    <n v="276000"/>
    <x v="0"/>
    <x v="1"/>
    <x v="0"/>
    <x v="0"/>
    <n v="22080"/>
    <x v="3"/>
  </r>
  <r>
    <x v="2"/>
    <n v="4183832400"/>
    <x v="0"/>
    <x v="1"/>
    <x v="0"/>
    <x v="0"/>
    <s v="win-hni-hdc-3072"/>
    <x v="0"/>
    <n v="4183832400"/>
    <x v="2"/>
    <x v="8"/>
    <x v="8"/>
    <x v="0"/>
    <x v="0"/>
    <x v="0"/>
    <x v="0"/>
    <x v="1"/>
    <n v="3"/>
    <x v="0"/>
    <x v="10"/>
    <n v="166785"/>
    <x v="0"/>
    <x v="1"/>
    <x v="0"/>
    <x v="0"/>
    <n v="13343"/>
    <x v="3"/>
  </r>
  <r>
    <x v="2"/>
    <n v="4183832394"/>
    <x v="0"/>
    <x v="1"/>
    <x v="0"/>
    <x v="0"/>
    <s v="WIN-HNI-HDC-2BO3"/>
    <x v="0"/>
    <n v="4183832394"/>
    <x v="2"/>
    <x v="8"/>
    <x v="8"/>
    <x v="0"/>
    <x v="0"/>
    <x v="0"/>
    <x v="0"/>
    <x v="1"/>
    <n v="3"/>
    <x v="0"/>
    <x v="0"/>
    <m/>
    <x v="0"/>
    <x v="0"/>
    <x v="0"/>
    <x v="0"/>
    <m/>
    <x v="2"/>
  </r>
  <r>
    <x v="2"/>
    <n v="4183832394"/>
    <x v="0"/>
    <x v="1"/>
    <x v="0"/>
    <x v="0"/>
    <s v="WIN-HNI-HDC-2BO3"/>
    <x v="0"/>
    <n v="4183832394"/>
    <x v="2"/>
    <x v="6"/>
    <x v="6"/>
    <x v="0"/>
    <x v="0"/>
    <x v="0"/>
    <x v="0"/>
    <x v="1"/>
    <n v="6"/>
    <x v="0"/>
    <x v="0"/>
    <m/>
    <x v="0"/>
    <x v="0"/>
    <x v="0"/>
    <x v="0"/>
    <m/>
    <x v="2"/>
  </r>
  <r>
    <x v="2"/>
    <n v="4183832394"/>
    <x v="0"/>
    <x v="1"/>
    <x v="0"/>
    <x v="0"/>
    <s v="WIN-HNI-HDC-2BO3"/>
    <x v="0"/>
    <n v="4183832394"/>
    <x v="2"/>
    <x v="4"/>
    <x v="4"/>
    <x v="0"/>
    <x v="0"/>
    <x v="0"/>
    <x v="0"/>
    <x v="1"/>
    <n v="4"/>
    <x v="0"/>
    <x v="0"/>
    <m/>
    <x v="0"/>
    <x v="0"/>
    <x v="0"/>
    <x v="0"/>
    <m/>
    <x v="2"/>
  </r>
  <r>
    <x v="2"/>
    <n v="4183832394"/>
    <x v="0"/>
    <x v="1"/>
    <x v="0"/>
    <x v="0"/>
    <s v="WIN-HNI-HDC-2BO3"/>
    <x v="0"/>
    <n v="4183832394"/>
    <x v="2"/>
    <x v="1"/>
    <x v="1"/>
    <x v="0"/>
    <x v="0"/>
    <x v="0"/>
    <x v="0"/>
    <x v="1"/>
    <n v="4"/>
    <x v="0"/>
    <x v="0"/>
    <m/>
    <x v="0"/>
    <x v="0"/>
    <x v="0"/>
    <x v="0"/>
    <m/>
    <x v="2"/>
  </r>
  <r>
    <x v="5"/>
    <n v="4183986903"/>
    <x v="0"/>
    <x v="1"/>
    <x v="0"/>
    <x v="0"/>
    <s v="win-hni-dpg-1569"/>
    <x v="0"/>
    <n v="4183986903"/>
    <x v="2"/>
    <x v="16"/>
    <x v="16"/>
    <x v="0"/>
    <x v="0"/>
    <x v="0"/>
    <x v="0"/>
    <x v="1"/>
    <n v="5"/>
    <x v="0"/>
    <x v="3"/>
    <n v="247500"/>
    <x v="0"/>
    <x v="1"/>
    <x v="0"/>
    <x v="0"/>
    <n v="19800"/>
    <x v="3"/>
  </r>
  <r>
    <x v="5"/>
    <n v="4183986903"/>
    <x v="0"/>
    <x v="1"/>
    <x v="0"/>
    <x v="0"/>
    <s v="win-hni-dpg-1569"/>
    <x v="0"/>
    <n v="4183986903"/>
    <x v="2"/>
    <x v="3"/>
    <x v="3"/>
    <x v="0"/>
    <x v="0"/>
    <x v="0"/>
    <x v="0"/>
    <x v="1"/>
    <n v="3"/>
    <x v="0"/>
    <x v="11"/>
    <n v="334818"/>
    <x v="0"/>
    <x v="1"/>
    <x v="0"/>
    <x v="0"/>
    <n v="26785"/>
    <x v="3"/>
  </r>
  <r>
    <x v="5"/>
    <n v="4183986903"/>
    <x v="0"/>
    <x v="1"/>
    <x v="0"/>
    <x v="0"/>
    <s v="win-hni-dpg-1569"/>
    <x v="0"/>
    <n v="4183986903"/>
    <x v="2"/>
    <x v="15"/>
    <x v="15"/>
    <x v="0"/>
    <x v="0"/>
    <x v="0"/>
    <x v="0"/>
    <x v="1"/>
    <n v="5"/>
    <x v="0"/>
    <x v="4"/>
    <n v="354750"/>
    <x v="0"/>
    <x v="1"/>
    <x v="0"/>
    <x v="0"/>
    <n v="28380"/>
    <x v="3"/>
  </r>
  <r>
    <x v="5"/>
    <n v="4183986903"/>
    <x v="0"/>
    <x v="1"/>
    <x v="0"/>
    <x v="0"/>
    <s v="win-hni-dpg-1569"/>
    <x v="0"/>
    <n v="4183986903"/>
    <x v="2"/>
    <x v="14"/>
    <x v="14"/>
    <x v="0"/>
    <x v="0"/>
    <x v="0"/>
    <x v="0"/>
    <x v="1"/>
    <n v="10"/>
    <x v="0"/>
    <x v="5"/>
    <n v="742500"/>
    <x v="0"/>
    <x v="1"/>
    <x v="0"/>
    <x v="0"/>
    <n v="59400"/>
    <x v="3"/>
  </r>
  <r>
    <x v="5"/>
    <n v="4183986903"/>
    <x v="0"/>
    <x v="1"/>
    <x v="0"/>
    <x v="0"/>
    <s v="win-hni-dpg-1569"/>
    <x v="0"/>
    <n v="4183986903"/>
    <x v="2"/>
    <x v="4"/>
    <x v="4"/>
    <x v="0"/>
    <x v="0"/>
    <x v="0"/>
    <x v="0"/>
    <x v="1"/>
    <n v="10"/>
    <x v="0"/>
    <x v="6"/>
    <n v="501820"/>
    <x v="0"/>
    <x v="1"/>
    <x v="0"/>
    <x v="0"/>
    <n v="40146"/>
    <x v="3"/>
  </r>
  <r>
    <x v="5"/>
    <n v="4183986903"/>
    <x v="0"/>
    <x v="1"/>
    <x v="0"/>
    <x v="0"/>
    <s v="win-hni-dpg-1569"/>
    <x v="0"/>
    <n v="4183986903"/>
    <x v="2"/>
    <x v="6"/>
    <x v="6"/>
    <x v="0"/>
    <x v="0"/>
    <x v="0"/>
    <x v="0"/>
    <x v="1"/>
    <n v="10"/>
    <x v="0"/>
    <x v="7"/>
    <n v="460000"/>
    <x v="0"/>
    <x v="1"/>
    <x v="0"/>
    <x v="0"/>
    <n v="36800"/>
    <x v="3"/>
  </r>
  <r>
    <x v="5"/>
    <n v="4183986903"/>
    <x v="0"/>
    <x v="1"/>
    <x v="0"/>
    <x v="0"/>
    <s v="win-hni-dpg-1569"/>
    <x v="0"/>
    <n v="4183986903"/>
    <x v="2"/>
    <x v="8"/>
    <x v="8"/>
    <x v="0"/>
    <x v="0"/>
    <x v="0"/>
    <x v="0"/>
    <x v="1"/>
    <n v="6"/>
    <x v="0"/>
    <x v="10"/>
    <n v="333570"/>
    <x v="0"/>
    <x v="1"/>
    <x v="0"/>
    <x v="0"/>
    <n v="26686"/>
    <x v="3"/>
  </r>
  <r>
    <x v="5"/>
    <n v="4183986903"/>
    <x v="0"/>
    <x v="1"/>
    <x v="0"/>
    <x v="0"/>
    <s v="win-hni-dpg-1569"/>
    <x v="0"/>
    <n v="4183986903"/>
    <x v="2"/>
    <x v="5"/>
    <x v="5"/>
    <x v="0"/>
    <x v="0"/>
    <x v="0"/>
    <x v="0"/>
    <x v="1"/>
    <n v="15"/>
    <x v="0"/>
    <x v="9"/>
    <n v="1749165"/>
    <x v="0"/>
    <x v="1"/>
    <x v="0"/>
    <x v="0"/>
    <n v="139933"/>
    <x v="3"/>
  </r>
  <r>
    <x v="5"/>
    <n v="4183986903"/>
    <x v="0"/>
    <x v="1"/>
    <x v="0"/>
    <x v="0"/>
    <s v="win-hni-dpg-1569"/>
    <x v="0"/>
    <n v="4183986903"/>
    <x v="2"/>
    <x v="1"/>
    <x v="1"/>
    <x v="0"/>
    <x v="0"/>
    <x v="0"/>
    <x v="0"/>
    <x v="1"/>
    <n v="10"/>
    <x v="0"/>
    <x v="8"/>
    <n v="734310"/>
    <x v="0"/>
    <x v="1"/>
    <x v="0"/>
    <x v="0"/>
    <n v="58745"/>
    <x v="3"/>
  </r>
  <r>
    <x v="8"/>
    <n v="4183620089"/>
    <x v="0"/>
    <x v="1"/>
    <x v="0"/>
    <x v="0"/>
    <s v="WIN-HNI-TXN-1671"/>
    <x v="0"/>
    <n v="4183620089"/>
    <x v="4"/>
    <x v="3"/>
    <x v="3"/>
    <x v="0"/>
    <x v="0"/>
    <x v="0"/>
    <x v="0"/>
    <x v="1"/>
    <n v="5"/>
    <x v="0"/>
    <x v="11"/>
    <n v="558030"/>
    <x v="0"/>
    <x v="1"/>
    <x v="0"/>
    <x v="0"/>
    <n v="44642"/>
    <x v="3"/>
  </r>
  <r>
    <x v="8"/>
    <n v="4183620089"/>
    <x v="0"/>
    <x v="1"/>
    <x v="0"/>
    <x v="0"/>
    <s v="WIN-HNI-TXN-1671"/>
    <x v="0"/>
    <n v="4183620089"/>
    <x v="4"/>
    <x v="4"/>
    <x v="4"/>
    <x v="0"/>
    <x v="0"/>
    <x v="0"/>
    <x v="0"/>
    <x v="1"/>
    <n v="10"/>
    <x v="0"/>
    <x v="6"/>
    <n v="501820"/>
    <x v="0"/>
    <x v="1"/>
    <x v="0"/>
    <x v="0"/>
    <n v="40146"/>
    <x v="3"/>
  </r>
  <r>
    <x v="8"/>
    <n v="4183620089"/>
    <x v="0"/>
    <x v="1"/>
    <x v="0"/>
    <x v="0"/>
    <s v="WIN-HNI-TXN-1671"/>
    <x v="0"/>
    <n v="4183620089"/>
    <x v="4"/>
    <x v="6"/>
    <x v="6"/>
    <x v="0"/>
    <x v="0"/>
    <x v="0"/>
    <x v="0"/>
    <x v="1"/>
    <n v="5"/>
    <x v="0"/>
    <x v="7"/>
    <n v="230000"/>
    <x v="0"/>
    <x v="1"/>
    <x v="0"/>
    <x v="0"/>
    <n v="18400"/>
    <x v="3"/>
  </r>
  <r>
    <x v="8"/>
    <n v="4183620089"/>
    <x v="0"/>
    <x v="1"/>
    <x v="0"/>
    <x v="0"/>
    <s v="WIN-HNI-TXN-1671"/>
    <x v="0"/>
    <n v="4183620089"/>
    <x v="4"/>
    <x v="1"/>
    <x v="1"/>
    <x v="0"/>
    <x v="0"/>
    <x v="0"/>
    <x v="0"/>
    <x v="1"/>
    <n v="10"/>
    <x v="0"/>
    <x v="8"/>
    <n v="734310"/>
    <x v="0"/>
    <x v="1"/>
    <x v="0"/>
    <x v="0"/>
    <n v="58745"/>
    <x v="3"/>
  </r>
  <r>
    <x v="8"/>
    <n v="4183620089"/>
    <x v="0"/>
    <x v="1"/>
    <x v="0"/>
    <x v="0"/>
    <s v="WIN-HNI-TXN-1671"/>
    <x v="0"/>
    <n v="4183620089"/>
    <x v="4"/>
    <x v="5"/>
    <x v="5"/>
    <x v="0"/>
    <x v="0"/>
    <x v="0"/>
    <x v="0"/>
    <x v="1"/>
    <n v="10"/>
    <x v="0"/>
    <x v="9"/>
    <n v="1166110"/>
    <x v="0"/>
    <x v="1"/>
    <x v="0"/>
    <x v="0"/>
    <n v="93289"/>
    <x v="3"/>
  </r>
  <r>
    <x v="6"/>
    <n v="4183607647"/>
    <x v="0"/>
    <x v="0"/>
    <x v="0"/>
    <x v="0"/>
    <s v="win-qnh-00-007"/>
    <x v="0"/>
    <s v="4183607647(2AKF)"/>
    <x v="0"/>
    <x v="5"/>
    <x v="5"/>
    <x v="0"/>
    <x v="0"/>
    <x v="0"/>
    <x v="0"/>
    <x v="1"/>
    <n v="41"/>
    <x v="0"/>
    <x v="9"/>
    <n v="4781051"/>
    <x v="0"/>
    <x v="1"/>
    <x v="0"/>
    <x v="0"/>
    <n v="382484"/>
    <x v="3"/>
  </r>
  <r>
    <x v="6"/>
    <n v="4183607647"/>
    <x v="0"/>
    <x v="0"/>
    <x v="0"/>
    <x v="0"/>
    <s v="win-qnh-00-007"/>
    <x v="0"/>
    <s v="4183607647(2AKF)"/>
    <x v="0"/>
    <x v="6"/>
    <x v="6"/>
    <x v="0"/>
    <x v="0"/>
    <x v="0"/>
    <x v="0"/>
    <x v="1"/>
    <n v="2"/>
    <x v="0"/>
    <x v="7"/>
    <n v="92000"/>
    <x v="0"/>
    <x v="1"/>
    <x v="0"/>
    <x v="0"/>
    <n v="7360"/>
    <x v="3"/>
  </r>
  <r>
    <x v="6"/>
    <n v="4183607905"/>
    <x v="0"/>
    <x v="0"/>
    <x v="0"/>
    <x v="0"/>
    <s v="win-qnh-00-007"/>
    <x v="0"/>
    <s v="4183607905(2bmv)"/>
    <x v="0"/>
    <x v="8"/>
    <x v="8"/>
    <x v="0"/>
    <x v="0"/>
    <x v="0"/>
    <x v="0"/>
    <x v="1"/>
    <n v="6"/>
    <x v="0"/>
    <x v="10"/>
    <n v="333570"/>
    <x v="0"/>
    <x v="1"/>
    <x v="0"/>
    <x v="0"/>
    <n v="26686"/>
    <x v="3"/>
  </r>
  <r>
    <x v="6"/>
    <n v="4183607905"/>
    <x v="0"/>
    <x v="0"/>
    <x v="0"/>
    <x v="0"/>
    <s v="win-qnh-00-007"/>
    <x v="0"/>
    <s v="4183607905(2bmv)"/>
    <x v="0"/>
    <x v="5"/>
    <x v="5"/>
    <x v="0"/>
    <x v="0"/>
    <x v="0"/>
    <x v="0"/>
    <x v="1"/>
    <n v="25"/>
    <x v="0"/>
    <x v="9"/>
    <n v="2915275"/>
    <x v="0"/>
    <x v="1"/>
    <x v="0"/>
    <x v="0"/>
    <n v="233222"/>
    <x v="3"/>
  </r>
  <r>
    <x v="6"/>
    <n v="4183607905"/>
    <x v="0"/>
    <x v="0"/>
    <x v="0"/>
    <x v="0"/>
    <s v="win-qnh-00-007"/>
    <x v="0"/>
    <s v="4183607905(2bmv)"/>
    <x v="0"/>
    <x v="14"/>
    <x v="14"/>
    <x v="0"/>
    <x v="0"/>
    <x v="0"/>
    <x v="0"/>
    <x v="1"/>
    <n v="10"/>
    <x v="0"/>
    <x v="5"/>
    <n v="742500"/>
    <x v="0"/>
    <x v="1"/>
    <x v="0"/>
    <x v="0"/>
    <n v="59400"/>
    <x v="3"/>
  </r>
  <r>
    <x v="6"/>
    <n v="4183608139"/>
    <x v="0"/>
    <x v="0"/>
    <x v="0"/>
    <x v="0"/>
    <s v="win-qnh-00-007"/>
    <x v="0"/>
    <s v="4183608139(5774)"/>
    <x v="0"/>
    <x v="5"/>
    <x v="5"/>
    <x v="0"/>
    <x v="0"/>
    <x v="0"/>
    <x v="0"/>
    <x v="1"/>
    <n v="18"/>
    <x v="0"/>
    <x v="9"/>
    <n v="2098998"/>
    <x v="0"/>
    <x v="1"/>
    <x v="0"/>
    <x v="0"/>
    <n v="167920"/>
    <x v="3"/>
  </r>
  <r>
    <x v="6"/>
    <n v="4183608139"/>
    <x v="0"/>
    <x v="0"/>
    <x v="0"/>
    <x v="0"/>
    <s v="win-qnh-00-007"/>
    <x v="0"/>
    <s v="4183608139(5774)"/>
    <x v="0"/>
    <x v="1"/>
    <x v="1"/>
    <x v="0"/>
    <x v="0"/>
    <x v="0"/>
    <x v="0"/>
    <x v="1"/>
    <n v="40"/>
    <x v="0"/>
    <x v="8"/>
    <n v="2937240"/>
    <x v="0"/>
    <x v="1"/>
    <x v="0"/>
    <x v="0"/>
    <n v="234979"/>
    <x v="3"/>
  </r>
  <r>
    <x v="6"/>
    <n v="4183608352"/>
    <x v="0"/>
    <x v="0"/>
    <x v="0"/>
    <x v="0"/>
    <s v="win-qnh-00-007"/>
    <x v="0"/>
    <s v="4183608352(6986)"/>
    <x v="0"/>
    <x v="1"/>
    <x v="1"/>
    <x v="0"/>
    <x v="0"/>
    <x v="0"/>
    <x v="0"/>
    <x v="1"/>
    <n v="18"/>
    <x v="0"/>
    <x v="8"/>
    <n v="1321758"/>
    <x v="0"/>
    <x v="1"/>
    <x v="0"/>
    <x v="0"/>
    <n v="105741"/>
    <x v="3"/>
  </r>
  <r>
    <x v="6"/>
    <n v="4183608352"/>
    <x v="0"/>
    <x v="0"/>
    <x v="0"/>
    <x v="0"/>
    <s v="win-qnh-00-007"/>
    <x v="0"/>
    <s v="4183608352(6986)"/>
    <x v="0"/>
    <x v="5"/>
    <x v="5"/>
    <x v="0"/>
    <x v="0"/>
    <x v="0"/>
    <x v="0"/>
    <x v="1"/>
    <n v="21"/>
    <x v="0"/>
    <x v="9"/>
    <n v="2448831"/>
    <x v="0"/>
    <x v="1"/>
    <x v="0"/>
    <x v="0"/>
    <n v="195906"/>
    <x v="3"/>
  </r>
  <r>
    <x v="6"/>
    <n v="4183607646"/>
    <x v="0"/>
    <x v="0"/>
    <x v="0"/>
    <x v="0"/>
    <s v="win-qnh-00-007"/>
    <x v="0"/>
    <s v="4183607646(2ake)"/>
    <x v="0"/>
    <x v="5"/>
    <x v="5"/>
    <x v="0"/>
    <x v="0"/>
    <x v="0"/>
    <x v="0"/>
    <x v="1"/>
    <n v="20"/>
    <x v="0"/>
    <x v="9"/>
    <n v="2332220"/>
    <x v="0"/>
    <x v="1"/>
    <x v="0"/>
    <x v="0"/>
    <n v="186578"/>
    <x v="3"/>
  </r>
  <r>
    <x v="6"/>
    <n v="4183607646"/>
    <x v="0"/>
    <x v="0"/>
    <x v="0"/>
    <x v="0"/>
    <s v="win-qnh-00-007"/>
    <x v="0"/>
    <s v="4183607646(2ake)"/>
    <x v="0"/>
    <x v="8"/>
    <x v="8"/>
    <x v="0"/>
    <x v="0"/>
    <x v="0"/>
    <x v="0"/>
    <x v="1"/>
    <n v="10"/>
    <x v="0"/>
    <x v="10"/>
    <n v="555950"/>
    <x v="0"/>
    <x v="1"/>
    <x v="0"/>
    <x v="0"/>
    <n v="44476"/>
    <x v="3"/>
  </r>
  <r>
    <x v="6"/>
    <n v="4183607646"/>
    <x v="0"/>
    <x v="0"/>
    <x v="0"/>
    <x v="0"/>
    <s v="win-qnh-00-007"/>
    <x v="0"/>
    <s v="4183607646(2ake)"/>
    <x v="0"/>
    <x v="1"/>
    <x v="1"/>
    <x v="0"/>
    <x v="0"/>
    <x v="0"/>
    <x v="0"/>
    <x v="1"/>
    <n v="40"/>
    <x v="0"/>
    <x v="8"/>
    <n v="2937240"/>
    <x v="0"/>
    <x v="1"/>
    <x v="0"/>
    <x v="0"/>
    <n v="234979"/>
    <x v="3"/>
  </r>
  <r>
    <x v="1"/>
    <n v="4183895861"/>
    <x v="0"/>
    <x v="0"/>
    <x v="0"/>
    <x v="0"/>
    <s v="win-qnh-00-007"/>
    <x v="0"/>
    <s v="4183895861(3779)"/>
    <x v="0"/>
    <x v="1"/>
    <x v="1"/>
    <x v="0"/>
    <x v="0"/>
    <x v="0"/>
    <x v="0"/>
    <x v="1"/>
    <n v="15"/>
    <x v="0"/>
    <x v="8"/>
    <n v="1101465"/>
    <x v="0"/>
    <x v="1"/>
    <x v="0"/>
    <x v="0"/>
    <n v="88117"/>
    <x v="3"/>
  </r>
  <r>
    <x v="1"/>
    <n v="4183895861"/>
    <x v="0"/>
    <x v="0"/>
    <x v="0"/>
    <x v="0"/>
    <s v="win-qnh-00-007"/>
    <x v="0"/>
    <s v="4183895861(3779)"/>
    <x v="0"/>
    <x v="5"/>
    <x v="5"/>
    <x v="0"/>
    <x v="0"/>
    <x v="0"/>
    <x v="0"/>
    <x v="1"/>
    <n v="20"/>
    <x v="0"/>
    <x v="9"/>
    <n v="2332220"/>
    <x v="0"/>
    <x v="1"/>
    <x v="0"/>
    <x v="0"/>
    <n v="186578"/>
    <x v="3"/>
  </r>
  <r>
    <x v="1"/>
    <n v="4183895861"/>
    <x v="0"/>
    <x v="0"/>
    <x v="0"/>
    <x v="0"/>
    <s v="win-qnh-00-007"/>
    <x v="0"/>
    <s v="4183895861(3779)"/>
    <x v="0"/>
    <x v="15"/>
    <x v="15"/>
    <x v="0"/>
    <x v="0"/>
    <x v="0"/>
    <x v="0"/>
    <x v="1"/>
    <n v="5"/>
    <x v="0"/>
    <x v="4"/>
    <n v="354750"/>
    <x v="0"/>
    <x v="1"/>
    <x v="0"/>
    <x v="0"/>
    <n v="28380"/>
    <x v="3"/>
  </r>
  <r>
    <x v="1"/>
    <n v="4183895861"/>
    <x v="0"/>
    <x v="0"/>
    <x v="0"/>
    <x v="0"/>
    <s v="win-qnh-00-007"/>
    <x v="0"/>
    <s v="4183895861(3779)"/>
    <x v="0"/>
    <x v="14"/>
    <x v="14"/>
    <x v="0"/>
    <x v="0"/>
    <x v="0"/>
    <x v="0"/>
    <x v="1"/>
    <n v="10"/>
    <x v="0"/>
    <x v="5"/>
    <n v="742500"/>
    <x v="0"/>
    <x v="1"/>
    <x v="0"/>
    <x v="0"/>
    <n v="59400"/>
    <x v="3"/>
  </r>
  <r>
    <x v="1"/>
    <n v="4183895861"/>
    <x v="0"/>
    <x v="0"/>
    <x v="0"/>
    <x v="0"/>
    <s v="win-qnh-00-007"/>
    <x v="0"/>
    <s v="4183895861(3779)"/>
    <x v="0"/>
    <x v="6"/>
    <x v="6"/>
    <x v="0"/>
    <x v="0"/>
    <x v="0"/>
    <x v="0"/>
    <x v="1"/>
    <n v="10"/>
    <x v="0"/>
    <x v="7"/>
    <n v="460000"/>
    <x v="0"/>
    <x v="1"/>
    <x v="0"/>
    <x v="0"/>
    <n v="36800"/>
    <x v="3"/>
  </r>
  <r>
    <x v="6"/>
    <n v="4183607788"/>
    <x v="0"/>
    <x v="0"/>
    <x v="0"/>
    <x v="0"/>
    <s v="win-qnh-00-007"/>
    <x v="0"/>
    <s v="4183607788(2bcr)"/>
    <x v="0"/>
    <x v="5"/>
    <x v="5"/>
    <x v="0"/>
    <x v="0"/>
    <x v="0"/>
    <x v="0"/>
    <x v="1"/>
    <n v="14"/>
    <x v="0"/>
    <x v="9"/>
    <n v="1632554"/>
    <x v="0"/>
    <x v="1"/>
    <x v="0"/>
    <x v="0"/>
    <n v="130604"/>
    <x v="3"/>
  </r>
  <r>
    <x v="6"/>
    <n v="4183607788"/>
    <x v="0"/>
    <x v="0"/>
    <x v="0"/>
    <x v="0"/>
    <s v="win-qnh-00-007"/>
    <x v="0"/>
    <s v="4183607788(2bcr)"/>
    <x v="0"/>
    <x v="1"/>
    <x v="1"/>
    <x v="0"/>
    <x v="0"/>
    <x v="0"/>
    <x v="0"/>
    <x v="1"/>
    <n v="10"/>
    <x v="0"/>
    <x v="8"/>
    <n v="734310"/>
    <x v="0"/>
    <x v="1"/>
    <x v="0"/>
    <x v="0"/>
    <n v="58745"/>
    <x v="3"/>
  </r>
  <r>
    <x v="6"/>
    <n v="4183607788"/>
    <x v="0"/>
    <x v="0"/>
    <x v="0"/>
    <x v="0"/>
    <s v="win-qnh-00-007"/>
    <x v="0"/>
    <s v="4183607788(2bcr)"/>
    <x v="0"/>
    <x v="8"/>
    <x v="8"/>
    <x v="0"/>
    <x v="0"/>
    <x v="0"/>
    <x v="0"/>
    <x v="1"/>
    <n v="10"/>
    <x v="0"/>
    <x v="10"/>
    <n v="555950"/>
    <x v="0"/>
    <x v="1"/>
    <x v="0"/>
    <x v="0"/>
    <n v="44476"/>
    <x v="3"/>
  </r>
  <r>
    <x v="6"/>
    <n v="4183607788"/>
    <x v="0"/>
    <x v="0"/>
    <x v="0"/>
    <x v="0"/>
    <s v="win-qnh-00-007"/>
    <x v="0"/>
    <s v="4183607788(2bcr)"/>
    <x v="0"/>
    <x v="14"/>
    <x v="14"/>
    <x v="0"/>
    <x v="0"/>
    <x v="0"/>
    <x v="0"/>
    <x v="1"/>
    <n v="5"/>
    <x v="0"/>
    <x v="5"/>
    <n v="371250"/>
    <x v="0"/>
    <x v="1"/>
    <x v="0"/>
    <x v="0"/>
    <n v="29700"/>
    <x v="3"/>
  </r>
  <r>
    <x v="6"/>
    <n v="4183607788"/>
    <x v="0"/>
    <x v="0"/>
    <x v="0"/>
    <x v="0"/>
    <s v="win-qnh-00-007"/>
    <x v="0"/>
    <s v="4183607788(2bcr)"/>
    <x v="0"/>
    <x v="6"/>
    <x v="6"/>
    <x v="0"/>
    <x v="0"/>
    <x v="0"/>
    <x v="0"/>
    <x v="1"/>
    <n v="5"/>
    <x v="0"/>
    <x v="7"/>
    <n v="230000"/>
    <x v="0"/>
    <x v="1"/>
    <x v="0"/>
    <x v="0"/>
    <n v="18400"/>
    <x v="3"/>
  </r>
  <r>
    <x v="6"/>
    <n v="4183608167"/>
    <x v="0"/>
    <x v="0"/>
    <x v="0"/>
    <x v="0"/>
    <s v="win-qnh-00-007"/>
    <x v="0"/>
    <s v="4183608167(5885)"/>
    <x v="0"/>
    <x v="6"/>
    <x v="6"/>
    <x v="0"/>
    <x v="0"/>
    <x v="0"/>
    <x v="0"/>
    <x v="1"/>
    <n v="8"/>
    <x v="0"/>
    <x v="7"/>
    <n v="368000"/>
    <x v="0"/>
    <x v="1"/>
    <x v="0"/>
    <x v="0"/>
    <n v="29440"/>
    <x v="3"/>
  </r>
  <r>
    <x v="6"/>
    <n v="4183608167"/>
    <x v="0"/>
    <x v="0"/>
    <x v="0"/>
    <x v="0"/>
    <s v="win-qnh-00-007"/>
    <x v="0"/>
    <s v="4183608167(5885)"/>
    <x v="0"/>
    <x v="1"/>
    <x v="1"/>
    <x v="0"/>
    <x v="0"/>
    <x v="0"/>
    <x v="0"/>
    <x v="1"/>
    <n v="30"/>
    <x v="0"/>
    <x v="8"/>
    <n v="2202930"/>
    <x v="0"/>
    <x v="1"/>
    <x v="0"/>
    <x v="0"/>
    <n v="176234"/>
    <x v="3"/>
  </r>
  <r>
    <x v="6"/>
    <n v="4183608167"/>
    <x v="0"/>
    <x v="0"/>
    <x v="0"/>
    <x v="0"/>
    <s v="win-qnh-00-007"/>
    <x v="0"/>
    <s v="4183608167(5885)"/>
    <x v="0"/>
    <x v="5"/>
    <x v="5"/>
    <x v="0"/>
    <x v="0"/>
    <x v="0"/>
    <x v="0"/>
    <x v="1"/>
    <n v="28"/>
    <x v="0"/>
    <x v="9"/>
    <n v="3265108"/>
    <x v="0"/>
    <x v="1"/>
    <x v="0"/>
    <x v="0"/>
    <n v="261209"/>
    <x v="3"/>
  </r>
  <r>
    <x v="6"/>
    <n v="4183608326"/>
    <x v="0"/>
    <x v="0"/>
    <x v="0"/>
    <x v="0"/>
    <s v="win-qnh-00-007"/>
    <x v="0"/>
    <s v="4183608326(6787)"/>
    <x v="0"/>
    <x v="8"/>
    <x v="8"/>
    <x v="0"/>
    <x v="0"/>
    <x v="0"/>
    <x v="0"/>
    <x v="1"/>
    <n v="6"/>
    <x v="0"/>
    <x v="10"/>
    <n v="333570"/>
    <x v="0"/>
    <x v="1"/>
    <x v="0"/>
    <x v="0"/>
    <n v="26686"/>
    <x v="3"/>
  </r>
  <r>
    <x v="6"/>
    <n v="4183608326"/>
    <x v="0"/>
    <x v="0"/>
    <x v="0"/>
    <x v="0"/>
    <s v="win-qnh-00-007"/>
    <x v="0"/>
    <s v="4183608326(6787)"/>
    <x v="0"/>
    <x v="6"/>
    <x v="6"/>
    <x v="0"/>
    <x v="0"/>
    <x v="0"/>
    <x v="0"/>
    <x v="1"/>
    <n v="11"/>
    <x v="0"/>
    <x v="7"/>
    <n v="506000"/>
    <x v="0"/>
    <x v="1"/>
    <x v="0"/>
    <x v="0"/>
    <n v="40480"/>
    <x v="3"/>
  </r>
  <r>
    <x v="6"/>
    <n v="4183608326"/>
    <x v="0"/>
    <x v="0"/>
    <x v="0"/>
    <x v="0"/>
    <s v="win-qnh-00-007"/>
    <x v="0"/>
    <s v="4183608326(6787)"/>
    <x v="0"/>
    <x v="1"/>
    <x v="1"/>
    <x v="0"/>
    <x v="0"/>
    <x v="0"/>
    <x v="0"/>
    <x v="1"/>
    <n v="29"/>
    <x v="0"/>
    <x v="8"/>
    <n v="2129499"/>
    <x v="0"/>
    <x v="1"/>
    <x v="0"/>
    <x v="0"/>
    <n v="170360"/>
    <x v="3"/>
  </r>
  <r>
    <x v="6"/>
    <n v="4183608326"/>
    <x v="0"/>
    <x v="0"/>
    <x v="0"/>
    <x v="0"/>
    <s v="win-qnh-00-007"/>
    <x v="0"/>
    <s v="4183608326(6787)"/>
    <x v="0"/>
    <x v="5"/>
    <x v="5"/>
    <x v="0"/>
    <x v="0"/>
    <x v="0"/>
    <x v="0"/>
    <x v="1"/>
    <n v="22"/>
    <x v="0"/>
    <x v="9"/>
    <n v="2565442"/>
    <x v="0"/>
    <x v="1"/>
    <x v="0"/>
    <x v="0"/>
    <n v="205235"/>
    <x v="3"/>
  </r>
  <r>
    <x v="1"/>
    <n v="4183895882"/>
    <x v="0"/>
    <x v="0"/>
    <x v="0"/>
    <x v="0"/>
    <s v="win-qnh-00-007"/>
    <x v="0"/>
    <s v="4183895882(3858)"/>
    <x v="0"/>
    <x v="5"/>
    <x v="5"/>
    <x v="0"/>
    <x v="0"/>
    <x v="0"/>
    <x v="0"/>
    <x v="1"/>
    <n v="8"/>
    <x v="0"/>
    <x v="9"/>
    <n v="932888"/>
    <x v="0"/>
    <x v="1"/>
    <x v="0"/>
    <x v="0"/>
    <n v="74631"/>
    <x v="3"/>
  </r>
  <r>
    <x v="1"/>
    <n v="4183895882"/>
    <x v="0"/>
    <x v="0"/>
    <x v="0"/>
    <x v="0"/>
    <s v="win-qnh-00-007"/>
    <x v="0"/>
    <s v="4183895882(3858)"/>
    <x v="0"/>
    <x v="8"/>
    <x v="8"/>
    <x v="0"/>
    <x v="0"/>
    <x v="0"/>
    <x v="0"/>
    <x v="1"/>
    <n v="5"/>
    <x v="0"/>
    <x v="10"/>
    <n v="277975"/>
    <x v="0"/>
    <x v="1"/>
    <x v="0"/>
    <x v="0"/>
    <n v="22238"/>
    <x v="3"/>
  </r>
  <r>
    <x v="1"/>
    <n v="4183895882"/>
    <x v="0"/>
    <x v="0"/>
    <x v="0"/>
    <x v="0"/>
    <s v="win-qnh-00-007"/>
    <x v="0"/>
    <s v="4183895882(3858)"/>
    <x v="0"/>
    <x v="15"/>
    <x v="15"/>
    <x v="0"/>
    <x v="0"/>
    <x v="0"/>
    <x v="0"/>
    <x v="1"/>
    <n v="2"/>
    <x v="0"/>
    <x v="4"/>
    <n v="141900"/>
    <x v="0"/>
    <x v="1"/>
    <x v="0"/>
    <x v="0"/>
    <n v="11352"/>
    <x v="3"/>
  </r>
  <r>
    <x v="1"/>
    <n v="4183895882"/>
    <x v="0"/>
    <x v="0"/>
    <x v="0"/>
    <x v="0"/>
    <s v="win-qnh-00-007"/>
    <x v="0"/>
    <s v="4183895882(3858)"/>
    <x v="0"/>
    <x v="14"/>
    <x v="14"/>
    <x v="0"/>
    <x v="0"/>
    <x v="0"/>
    <x v="0"/>
    <x v="1"/>
    <n v="5"/>
    <x v="0"/>
    <x v="5"/>
    <n v="371250"/>
    <x v="0"/>
    <x v="1"/>
    <x v="0"/>
    <x v="0"/>
    <n v="29700"/>
    <x v="3"/>
  </r>
  <r>
    <x v="1"/>
    <n v="4183895882"/>
    <x v="0"/>
    <x v="0"/>
    <x v="0"/>
    <x v="0"/>
    <s v="win-qnh-00-007"/>
    <x v="0"/>
    <s v="4183895882(3858)"/>
    <x v="0"/>
    <x v="6"/>
    <x v="6"/>
    <x v="0"/>
    <x v="0"/>
    <x v="0"/>
    <x v="0"/>
    <x v="1"/>
    <n v="15"/>
    <x v="0"/>
    <x v="7"/>
    <n v="690000"/>
    <x v="0"/>
    <x v="1"/>
    <x v="0"/>
    <x v="0"/>
    <n v="55200"/>
    <x v="3"/>
  </r>
  <r>
    <x v="1"/>
    <n v="4183895882"/>
    <x v="0"/>
    <x v="0"/>
    <x v="0"/>
    <x v="0"/>
    <s v="win-qnh-00-007"/>
    <x v="0"/>
    <s v="4183895882(3858)"/>
    <x v="0"/>
    <x v="1"/>
    <x v="1"/>
    <x v="0"/>
    <x v="0"/>
    <x v="0"/>
    <x v="0"/>
    <x v="1"/>
    <n v="20"/>
    <x v="0"/>
    <x v="8"/>
    <n v="1468620"/>
    <x v="0"/>
    <x v="1"/>
    <x v="0"/>
    <x v="0"/>
    <n v="117490"/>
    <x v="3"/>
  </r>
  <r>
    <x v="6"/>
    <n v="4183608258"/>
    <x v="0"/>
    <x v="0"/>
    <x v="0"/>
    <x v="0"/>
    <s v="win-qnh-00-007"/>
    <x v="0"/>
    <s v="4183608258(6336)"/>
    <x v="0"/>
    <x v="6"/>
    <x v="6"/>
    <x v="0"/>
    <x v="0"/>
    <x v="0"/>
    <x v="0"/>
    <x v="1"/>
    <n v="5"/>
    <x v="0"/>
    <x v="7"/>
    <n v="230000"/>
    <x v="0"/>
    <x v="1"/>
    <x v="0"/>
    <x v="0"/>
    <n v="18400"/>
    <x v="3"/>
  </r>
  <r>
    <x v="6"/>
    <n v="4183608258"/>
    <x v="0"/>
    <x v="0"/>
    <x v="0"/>
    <x v="0"/>
    <s v="win-qnh-00-007"/>
    <x v="0"/>
    <s v="4183608258(6336)"/>
    <x v="0"/>
    <x v="1"/>
    <x v="1"/>
    <x v="0"/>
    <x v="0"/>
    <x v="0"/>
    <x v="0"/>
    <x v="1"/>
    <n v="21"/>
    <x v="0"/>
    <x v="8"/>
    <n v="1542051"/>
    <x v="0"/>
    <x v="1"/>
    <x v="0"/>
    <x v="0"/>
    <n v="123364"/>
    <x v="3"/>
  </r>
  <r>
    <x v="6"/>
    <n v="4183608258"/>
    <x v="0"/>
    <x v="0"/>
    <x v="0"/>
    <x v="0"/>
    <s v="win-qnh-00-007"/>
    <x v="0"/>
    <s v="4183608258(6336)"/>
    <x v="0"/>
    <x v="5"/>
    <x v="5"/>
    <x v="0"/>
    <x v="0"/>
    <x v="0"/>
    <x v="0"/>
    <x v="1"/>
    <n v="22"/>
    <x v="0"/>
    <x v="9"/>
    <n v="2565442"/>
    <x v="0"/>
    <x v="1"/>
    <x v="0"/>
    <x v="0"/>
    <n v="205235"/>
    <x v="3"/>
  </r>
  <r>
    <x v="6"/>
    <n v="4183608209"/>
    <x v="0"/>
    <x v="0"/>
    <x v="0"/>
    <x v="0"/>
    <s v="win-qnh-00-007"/>
    <x v="0"/>
    <s v="4183608209(6023)"/>
    <x v="0"/>
    <x v="5"/>
    <x v="5"/>
    <x v="0"/>
    <x v="0"/>
    <x v="0"/>
    <x v="0"/>
    <x v="1"/>
    <n v="30"/>
    <x v="0"/>
    <x v="9"/>
    <n v="3498330"/>
    <x v="0"/>
    <x v="1"/>
    <x v="0"/>
    <x v="0"/>
    <n v="279866"/>
    <x v="3"/>
  </r>
  <r>
    <x v="6"/>
    <n v="4183608209"/>
    <x v="0"/>
    <x v="0"/>
    <x v="0"/>
    <x v="0"/>
    <s v="win-qnh-00-007"/>
    <x v="0"/>
    <s v="4183608209(6023)"/>
    <x v="0"/>
    <x v="8"/>
    <x v="8"/>
    <x v="0"/>
    <x v="0"/>
    <x v="0"/>
    <x v="0"/>
    <x v="1"/>
    <n v="10"/>
    <x v="0"/>
    <x v="10"/>
    <n v="555950"/>
    <x v="0"/>
    <x v="1"/>
    <x v="0"/>
    <x v="0"/>
    <n v="44476"/>
    <x v="3"/>
  </r>
  <r>
    <x v="6"/>
    <n v="4183608209"/>
    <x v="0"/>
    <x v="0"/>
    <x v="0"/>
    <x v="0"/>
    <s v="win-qnh-00-007"/>
    <x v="0"/>
    <s v="4183608209(6023)"/>
    <x v="0"/>
    <x v="14"/>
    <x v="14"/>
    <x v="0"/>
    <x v="0"/>
    <x v="0"/>
    <x v="0"/>
    <x v="1"/>
    <n v="5"/>
    <x v="0"/>
    <x v="5"/>
    <n v="371250"/>
    <x v="0"/>
    <x v="1"/>
    <x v="0"/>
    <x v="0"/>
    <n v="29700"/>
    <x v="3"/>
  </r>
  <r>
    <x v="6"/>
    <n v="4183608209"/>
    <x v="0"/>
    <x v="0"/>
    <x v="0"/>
    <x v="0"/>
    <s v="win-qnh-00-007"/>
    <x v="0"/>
    <s v="4183608209(6023)"/>
    <x v="0"/>
    <x v="6"/>
    <x v="6"/>
    <x v="0"/>
    <x v="0"/>
    <x v="0"/>
    <x v="0"/>
    <x v="1"/>
    <n v="5"/>
    <x v="0"/>
    <x v="7"/>
    <n v="230000"/>
    <x v="0"/>
    <x v="1"/>
    <x v="0"/>
    <x v="0"/>
    <n v="18400"/>
    <x v="3"/>
  </r>
  <r>
    <x v="6"/>
    <n v="4183608209"/>
    <x v="0"/>
    <x v="0"/>
    <x v="0"/>
    <x v="0"/>
    <s v="win-qnh-00-007"/>
    <x v="0"/>
    <s v="4183608209(6023)"/>
    <x v="0"/>
    <x v="1"/>
    <x v="1"/>
    <x v="0"/>
    <x v="0"/>
    <x v="0"/>
    <x v="0"/>
    <x v="1"/>
    <n v="30"/>
    <x v="0"/>
    <x v="8"/>
    <n v="2202930"/>
    <x v="0"/>
    <x v="1"/>
    <x v="0"/>
    <x v="0"/>
    <n v="176234"/>
    <x v="3"/>
  </r>
  <r>
    <x v="1"/>
    <n v="4183895948"/>
    <x v="0"/>
    <x v="0"/>
    <x v="0"/>
    <x v="0"/>
    <s v="win-qnh-00-007"/>
    <x v="0"/>
    <s v="4183895948(5900)"/>
    <x v="0"/>
    <x v="1"/>
    <x v="1"/>
    <x v="0"/>
    <x v="0"/>
    <x v="0"/>
    <x v="0"/>
    <x v="1"/>
    <n v="10"/>
    <x v="0"/>
    <x v="8"/>
    <n v="734310"/>
    <x v="0"/>
    <x v="1"/>
    <x v="0"/>
    <x v="0"/>
    <n v="58745"/>
    <x v="3"/>
  </r>
  <r>
    <x v="1"/>
    <n v="4183895948"/>
    <x v="0"/>
    <x v="0"/>
    <x v="0"/>
    <x v="0"/>
    <s v="win-qnh-00-007"/>
    <x v="0"/>
    <s v="4183895948(5900)"/>
    <x v="0"/>
    <x v="5"/>
    <x v="5"/>
    <x v="0"/>
    <x v="0"/>
    <x v="0"/>
    <x v="0"/>
    <x v="1"/>
    <n v="10"/>
    <x v="0"/>
    <x v="9"/>
    <n v="1166110"/>
    <x v="0"/>
    <x v="1"/>
    <x v="0"/>
    <x v="0"/>
    <n v="93289"/>
    <x v="3"/>
  </r>
  <r>
    <x v="1"/>
    <n v="4183895948"/>
    <x v="0"/>
    <x v="0"/>
    <x v="0"/>
    <x v="0"/>
    <s v="win-qnh-00-007"/>
    <x v="0"/>
    <s v="4183895948(5900)"/>
    <x v="0"/>
    <x v="15"/>
    <x v="15"/>
    <x v="0"/>
    <x v="0"/>
    <x v="0"/>
    <x v="0"/>
    <x v="1"/>
    <n v="5"/>
    <x v="0"/>
    <x v="4"/>
    <n v="354750"/>
    <x v="0"/>
    <x v="1"/>
    <x v="0"/>
    <x v="0"/>
    <n v="28380"/>
    <x v="3"/>
  </r>
  <r>
    <x v="1"/>
    <n v="4183895948"/>
    <x v="0"/>
    <x v="0"/>
    <x v="0"/>
    <x v="0"/>
    <s v="win-qnh-00-007"/>
    <x v="0"/>
    <s v="4183895948(5900)"/>
    <x v="0"/>
    <x v="6"/>
    <x v="6"/>
    <x v="0"/>
    <x v="0"/>
    <x v="0"/>
    <x v="0"/>
    <x v="1"/>
    <n v="10"/>
    <x v="0"/>
    <x v="7"/>
    <n v="460000"/>
    <x v="0"/>
    <x v="1"/>
    <x v="0"/>
    <x v="0"/>
    <n v="36800"/>
    <x v="3"/>
  </r>
  <r>
    <x v="6"/>
    <n v="4183608234"/>
    <x v="0"/>
    <x v="0"/>
    <x v="0"/>
    <x v="0"/>
    <s v="win-qnh-00-007"/>
    <x v="0"/>
    <s v="4183608234(6130)"/>
    <x v="0"/>
    <x v="1"/>
    <x v="1"/>
    <x v="0"/>
    <x v="0"/>
    <x v="0"/>
    <x v="0"/>
    <x v="1"/>
    <n v="16"/>
    <x v="0"/>
    <x v="8"/>
    <n v="1174896"/>
    <x v="0"/>
    <x v="1"/>
    <x v="0"/>
    <x v="0"/>
    <n v="93992"/>
    <x v="3"/>
  </r>
  <r>
    <x v="6"/>
    <n v="4183608234"/>
    <x v="0"/>
    <x v="0"/>
    <x v="0"/>
    <x v="0"/>
    <s v="win-qnh-00-007"/>
    <x v="0"/>
    <s v="4183608234(6130)"/>
    <x v="0"/>
    <x v="5"/>
    <x v="5"/>
    <x v="0"/>
    <x v="0"/>
    <x v="0"/>
    <x v="0"/>
    <x v="1"/>
    <n v="29"/>
    <x v="0"/>
    <x v="9"/>
    <n v="3381719"/>
    <x v="0"/>
    <x v="1"/>
    <x v="0"/>
    <x v="0"/>
    <n v="270538"/>
    <x v="3"/>
  </r>
  <r>
    <x v="1"/>
    <n v="4183895902"/>
    <x v="0"/>
    <x v="0"/>
    <x v="0"/>
    <x v="0"/>
    <s v="win-qnh-00-007"/>
    <x v="0"/>
    <s v="4183895902(4600)"/>
    <x v="0"/>
    <x v="1"/>
    <x v="1"/>
    <x v="0"/>
    <x v="0"/>
    <x v="0"/>
    <x v="0"/>
    <x v="1"/>
    <n v="10"/>
    <x v="0"/>
    <x v="8"/>
    <n v="734310"/>
    <x v="0"/>
    <x v="1"/>
    <x v="0"/>
    <x v="0"/>
    <n v="58745"/>
    <x v="3"/>
  </r>
  <r>
    <x v="1"/>
    <n v="4183895902"/>
    <x v="0"/>
    <x v="0"/>
    <x v="0"/>
    <x v="0"/>
    <s v="win-qnh-00-007"/>
    <x v="0"/>
    <s v="4183895902(4600)"/>
    <x v="0"/>
    <x v="5"/>
    <x v="5"/>
    <x v="0"/>
    <x v="0"/>
    <x v="0"/>
    <x v="0"/>
    <x v="1"/>
    <n v="15"/>
    <x v="0"/>
    <x v="9"/>
    <n v="1749165"/>
    <x v="0"/>
    <x v="1"/>
    <x v="0"/>
    <x v="0"/>
    <n v="139933"/>
    <x v="3"/>
  </r>
  <r>
    <x v="1"/>
    <n v="4183895902"/>
    <x v="0"/>
    <x v="0"/>
    <x v="0"/>
    <x v="0"/>
    <s v="win-qnh-00-007"/>
    <x v="0"/>
    <s v="4183895902(4600)"/>
    <x v="0"/>
    <x v="8"/>
    <x v="8"/>
    <x v="0"/>
    <x v="0"/>
    <x v="0"/>
    <x v="0"/>
    <x v="1"/>
    <n v="5"/>
    <x v="0"/>
    <x v="10"/>
    <n v="277975"/>
    <x v="0"/>
    <x v="1"/>
    <x v="0"/>
    <x v="0"/>
    <n v="22238"/>
    <x v="3"/>
  </r>
  <r>
    <x v="1"/>
    <n v="4183895852"/>
    <x v="0"/>
    <x v="0"/>
    <x v="0"/>
    <x v="0"/>
    <s v="win-qnh-00-007"/>
    <x v="0"/>
    <s v="4183895852(3453)"/>
    <x v="0"/>
    <x v="1"/>
    <x v="1"/>
    <x v="0"/>
    <x v="0"/>
    <x v="0"/>
    <x v="0"/>
    <x v="1"/>
    <n v="10"/>
    <x v="0"/>
    <x v="8"/>
    <n v="734310"/>
    <x v="0"/>
    <x v="1"/>
    <x v="0"/>
    <x v="0"/>
    <n v="58745"/>
    <x v="3"/>
  </r>
  <r>
    <x v="1"/>
    <n v="4183895852"/>
    <x v="0"/>
    <x v="0"/>
    <x v="0"/>
    <x v="0"/>
    <s v="win-qnh-00-007"/>
    <x v="0"/>
    <s v="4183895852(3453)"/>
    <x v="0"/>
    <x v="5"/>
    <x v="5"/>
    <x v="0"/>
    <x v="0"/>
    <x v="0"/>
    <x v="0"/>
    <x v="1"/>
    <n v="10"/>
    <x v="0"/>
    <x v="9"/>
    <n v="1166110"/>
    <x v="0"/>
    <x v="1"/>
    <x v="0"/>
    <x v="0"/>
    <n v="93289"/>
    <x v="3"/>
  </r>
  <r>
    <x v="1"/>
    <n v="4183895852"/>
    <x v="0"/>
    <x v="0"/>
    <x v="0"/>
    <x v="0"/>
    <s v="win-qnh-00-007"/>
    <x v="0"/>
    <s v="4183895852(3453)"/>
    <x v="0"/>
    <x v="15"/>
    <x v="15"/>
    <x v="0"/>
    <x v="0"/>
    <x v="0"/>
    <x v="0"/>
    <x v="1"/>
    <n v="5"/>
    <x v="0"/>
    <x v="4"/>
    <n v="354750"/>
    <x v="0"/>
    <x v="1"/>
    <x v="0"/>
    <x v="0"/>
    <n v="28380"/>
    <x v="3"/>
  </r>
  <r>
    <x v="1"/>
    <n v="4183895852"/>
    <x v="0"/>
    <x v="0"/>
    <x v="0"/>
    <x v="0"/>
    <s v="win-qnh-00-007"/>
    <x v="0"/>
    <s v="4183895852(3453)"/>
    <x v="0"/>
    <x v="14"/>
    <x v="14"/>
    <x v="0"/>
    <x v="0"/>
    <x v="0"/>
    <x v="0"/>
    <x v="1"/>
    <n v="5"/>
    <x v="0"/>
    <x v="5"/>
    <n v="371250"/>
    <x v="0"/>
    <x v="1"/>
    <x v="0"/>
    <x v="0"/>
    <n v="29700"/>
    <x v="3"/>
  </r>
  <r>
    <x v="1"/>
    <n v="4183895852"/>
    <x v="0"/>
    <x v="0"/>
    <x v="0"/>
    <x v="0"/>
    <s v="win-qnh-00-007"/>
    <x v="0"/>
    <s v="4183895852(3453)"/>
    <x v="0"/>
    <x v="6"/>
    <x v="6"/>
    <x v="0"/>
    <x v="0"/>
    <x v="0"/>
    <x v="0"/>
    <x v="1"/>
    <n v="10"/>
    <x v="0"/>
    <x v="7"/>
    <n v="460000"/>
    <x v="0"/>
    <x v="1"/>
    <x v="0"/>
    <x v="0"/>
    <n v="36800"/>
    <x v="3"/>
  </r>
  <r>
    <x v="4"/>
    <n v="4183697029"/>
    <x v="0"/>
    <x v="0"/>
    <x v="0"/>
    <x v="0"/>
    <s v="win-qnh-00-007"/>
    <x v="0"/>
    <s v="4183697029(2bnt)"/>
    <x v="0"/>
    <x v="1"/>
    <x v="1"/>
    <x v="0"/>
    <x v="0"/>
    <x v="0"/>
    <x v="0"/>
    <x v="1"/>
    <n v="20"/>
    <x v="0"/>
    <x v="8"/>
    <n v="1468620"/>
    <x v="0"/>
    <x v="1"/>
    <x v="0"/>
    <x v="0"/>
    <n v="117490"/>
    <x v="3"/>
  </r>
  <r>
    <x v="4"/>
    <n v="4183697029"/>
    <x v="0"/>
    <x v="0"/>
    <x v="0"/>
    <x v="0"/>
    <s v="win-qnh-00-007"/>
    <x v="0"/>
    <s v="4183697029(2bnt)"/>
    <x v="0"/>
    <x v="6"/>
    <x v="6"/>
    <x v="0"/>
    <x v="0"/>
    <x v="0"/>
    <x v="0"/>
    <x v="1"/>
    <n v="10"/>
    <x v="0"/>
    <x v="7"/>
    <n v="460000"/>
    <x v="0"/>
    <x v="1"/>
    <x v="0"/>
    <x v="0"/>
    <n v="36800"/>
    <x v="3"/>
  </r>
  <r>
    <x v="6"/>
    <n v="4183607910"/>
    <x v="0"/>
    <x v="0"/>
    <x v="0"/>
    <x v="0"/>
    <s v="win-qnh-00-007"/>
    <x v="0"/>
    <s v="4183607910(2bnt)"/>
    <x v="0"/>
    <x v="8"/>
    <x v="8"/>
    <x v="0"/>
    <x v="0"/>
    <x v="0"/>
    <x v="0"/>
    <x v="1"/>
    <n v="6"/>
    <x v="0"/>
    <x v="10"/>
    <n v="333570"/>
    <x v="0"/>
    <x v="1"/>
    <x v="0"/>
    <x v="0"/>
    <n v="26686"/>
    <x v="3"/>
  </r>
  <r>
    <x v="6"/>
    <n v="4183607910"/>
    <x v="0"/>
    <x v="0"/>
    <x v="0"/>
    <x v="0"/>
    <s v="win-qnh-00-007"/>
    <x v="0"/>
    <s v="4183607910(2bnt)"/>
    <x v="0"/>
    <x v="6"/>
    <x v="6"/>
    <x v="0"/>
    <x v="0"/>
    <x v="0"/>
    <x v="0"/>
    <x v="1"/>
    <n v="6"/>
    <x v="0"/>
    <x v="7"/>
    <n v="276000"/>
    <x v="0"/>
    <x v="1"/>
    <x v="0"/>
    <x v="0"/>
    <n v="22080"/>
    <x v="3"/>
  </r>
  <r>
    <x v="6"/>
    <n v="4183607910"/>
    <x v="0"/>
    <x v="0"/>
    <x v="0"/>
    <x v="0"/>
    <s v="win-qnh-00-007"/>
    <x v="0"/>
    <s v="4183607910(2bnt)"/>
    <x v="0"/>
    <x v="1"/>
    <x v="1"/>
    <x v="0"/>
    <x v="0"/>
    <x v="0"/>
    <x v="0"/>
    <x v="1"/>
    <n v="20"/>
    <x v="0"/>
    <x v="8"/>
    <n v="1468620"/>
    <x v="0"/>
    <x v="1"/>
    <x v="0"/>
    <x v="0"/>
    <n v="117490"/>
    <x v="3"/>
  </r>
  <r>
    <x v="6"/>
    <n v="4183607910"/>
    <x v="0"/>
    <x v="0"/>
    <x v="0"/>
    <x v="0"/>
    <s v="win-qnh-00-007"/>
    <x v="0"/>
    <s v="4183607910(2bnt)"/>
    <x v="0"/>
    <x v="4"/>
    <x v="4"/>
    <x v="0"/>
    <x v="0"/>
    <x v="0"/>
    <x v="0"/>
    <x v="1"/>
    <n v="14"/>
    <x v="0"/>
    <x v="6"/>
    <n v="702548"/>
    <x v="0"/>
    <x v="1"/>
    <x v="0"/>
    <x v="0"/>
    <n v="56204"/>
    <x v="3"/>
  </r>
  <r>
    <x v="6"/>
    <n v="4183607910"/>
    <x v="0"/>
    <x v="0"/>
    <x v="0"/>
    <x v="0"/>
    <s v="win-qnh-00-007"/>
    <x v="0"/>
    <s v="4183607910(2bnt)"/>
    <x v="0"/>
    <x v="5"/>
    <x v="5"/>
    <x v="0"/>
    <x v="0"/>
    <x v="0"/>
    <x v="0"/>
    <x v="1"/>
    <n v="30"/>
    <x v="0"/>
    <x v="9"/>
    <n v="3498330"/>
    <x v="0"/>
    <x v="1"/>
    <x v="0"/>
    <x v="0"/>
    <n v="279866"/>
    <x v="3"/>
  </r>
  <r>
    <x v="1"/>
    <n v="4183895895"/>
    <x v="0"/>
    <x v="0"/>
    <x v="0"/>
    <x v="0"/>
    <s v="win-qnh-00-007"/>
    <x v="0"/>
    <s v="4183895895(4283)"/>
    <x v="0"/>
    <x v="6"/>
    <x v="6"/>
    <x v="0"/>
    <x v="0"/>
    <x v="0"/>
    <x v="0"/>
    <x v="1"/>
    <n v="10"/>
    <x v="0"/>
    <x v="7"/>
    <n v="460000"/>
    <x v="0"/>
    <x v="1"/>
    <x v="0"/>
    <x v="0"/>
    <n v="36800"/>
    <x v="3"/>
  </r>
  <r>
    <x v="1"/>
    <n v="4183895895"/>
    <x v="0"/>
    <x v="0"/>
    <x v="0"/>
    <x v="0"/>
    <s v="win-qnh-00-007"/>
    <x v="0"/>
    <s v="4183895895(4283)"/>
    <x v="0"/>
    <x v="15"/>
    <x v="15"/>
    <x v="0"/>
    <x v="0"/>
    <x v="0"/>
    <x v="0"/>
    <x v="1"/>
    <n v="5"/>
    <x v="0"/>
    <x v="4"/>
    <n v="354750"/>
    <x v="0"/>
    <x v="1"/>
    <x v="0"/>
    <x v="0"/>
    <n v="28380"/>
    <x v="3"/>
  </r>
  <r>
    <x v="1"/>
    <n v="4183895895"/>
    <x v="0"/>
    <x v="0"/>
    <x v="0"/>
    <x v="0"/>
    <s v="win-qnh-00-007"/>
    <x v="0"/>
    <s v="4183895895(4283)"/>
    <x v="0"/>
    <x v="5"/>
    <x v="5"/>
    <x v="0"/>
    <x v="0"/>
    <x v="0"/>
    <x v="0"/>
    <x v="1"/>
    <n v="10"/>
    <x v="0"/>
    <x v="9"/>
    <n v="1166110"/>
    <x v="0"/>
    <x v="1"/>
    <x v="0"/>
    <x v="0"/>
    <n v="93289"/>
    <x v="3"/>
  </r>
  <r>
    <x v="1"/>
    <n v="4183895895"/>
    <x v="0"/>
    <x v="0"/>
    <x v="0"/>
    <x v="0"/>
    <s v="win-qnh-00-007"/>
    <x v="0"/>
    <s v="4183895895(4283)"/>
    <x v="0"/>
    <x v="1"/>
    <x v="1"/>
    <x v="0"/>
    <x v="0"/>
    <x v="0"/>
    <x v="0"/>
    <x v="1"/>
    <n v="10"/>
    <x v="0"/>
    <x v="8"/>
    <n v="734310"/>
    <x v="0"/>
    <x v="1"/>
    <x v="0"/>
    <x v="0"/>
    <n v="58745"/>
    <x v="3"/>
  </r>
  <r>
    <x v="6"/>
    <n v="4183608342"/>
    <x v="0"/>
    <x v="0"/>
    <x v="0"/>
    <x v="0"/>
    <s v="win-qnh-00-007"/>
    <x v="0"/>
    <s v="4183608342(6899)"/>
    <x v="0"/>
    <x v="1"/>
    <x v="1"/>
    <x v="0"/>
    <x v="0"/>
    <x v="0"/>
    <x v="0"/>
    <x v="1"/>
    <n v="20"/>
    <x v="0"/>
    <x v="8"/>
    <n v="1468620"/>
    <x v="0"/>
    <x v="1"/>
    <x v="0"/>
    <x v="0"/>
    <n v="117490"/>
    <x v="3"/>
  </r>
  <r>
    <x v="6"/>
    <n v="4183608342"/>
    <x v="0"/>
    <x v="0"/>
    <x v="0"/>
    <x v="0"/>
    <s v="win-qnh-00-007"/>
    <x v="0"/>
    <s v="4183608342(6899)"/>
    <x v="0"/>
    <x v="4"/>
    <x v="4"/>
    <x v="0"/>
    <x v="0"/>
    <x v="0"/>
    <x v="0"/>
    <x v="1"/>
    <n v="7"/>
    <x v="0"/>
    <x v="6"/>
    <n v="351274"/>
    <x v="0"/>
    <x v="1"/>
    <x v="0"/>
    <x v="0"/>
    <n v="28102"/>
    <x v="3"/>
  </r>
  <r>
    <x v="6"/>
    <n v="4183608342"/>
    <x v="0"/>
    <x v="0"/>
    <x v="0"/>
    <x v="0"/>
    <s v="win-qnh-00-007"/>
    <x v="0"/>
    <s v="4183608342(6899)"/>
    <x v="0"/>
    <x v="5"/>
    <x v="5"/>
    <x v="0"/>
    <x v="0"/>
    <x v="0"/>
    <x v="0"/>
    <x v="1"/>
    <n v="16"/>
    <x v="0"/>
    <x v="9"/>
    <n v="1865776"/>
    <x v="0"/>
    <x v="1"/>
    <x v="0"/>
    <x v="0"/>
    <n v="149262"/>
    <x v="3"/>
  </r>
  <r>
    <x v="6"/>
    <n v="4183607617"/>
    <x v="0"/>
    <x v="0"/>
    <x v="0"/>
    <x v="0"/>
    <s v="win-qnh-00-007"/>
    <x v="0"/>
    <s v="4183607617(2AEP)"/>
    <x v="0"/>
    <x v="5"/>
    <x v="5"/>
    <x v="0"/>
    <x v="0"/>
    <x v="0"/>
    <x v="0"/>
    <x v="1"/>
    <n v="10"/>
    <x v="0"/>
    <x v="9"/>
    <n v="1166110"/>
    <x v="0"/>
    <x v="1"/>
    <x v="0"/>
    <x v="0"/>
    <n v="93289"/>
    <x v="3"/>
  </r>
  <r>
    <x v="6"/>
    <n v="4183607617"/>
    <x v="0"/>
    <x v="0"/>
    <x v="0"/>
    <x v="0"/>
    <s v="win-qnh-00-007"/>
    <x v="0"/>
    <s v="4183607617(2AEP)"/>
    <x v="0"/>
    <x v="4"/>
    <x v="4"/>
    <x v="0"/>
    <x v="0"/>
    <x v="0"/>
    <x v="0"/>
    <x v="1"/>
    <n v="8"/>
    <x v="0"/>
    <x v="6"/>
    <n v="401456"/>
    <x v="0"/>
    <x v="1"/>
    <x v="0"/>
    <x v="0"/>
    <n v="32116"/>
    <x v="3"/>
  </r>
  <r>
    <x v="6"/>
    <n v="4183607617"/>
    <x v="0"/>
    <x v="0"/>
    <x v="0"/>
    <x v="0"/>
    <s v="win-qnh-00-007"/>
    <x v="0"/>
    <s v="4183607617(2AEP)"/>
    <x v="0"/>
    <x v="1"/>
    <x v="1"/>
    <x v="0"/>
    <x v="0"/>
    <x v="0"/>
    <x v="0"/>
    <x v="1"/>
    <n v="10"/>
    <x v="0"/>
    <x v="8"/>
    <n v="734310"/>
    <x v="0"/>
    <x v="1"/>
    <x v="0"/>
    <x v="0"/>
    <n v="58745"/>
    <x v="3"/>
  </r>
  <r>
    <x v="6"/>
    <n v="4183607617"/>
    <x v="0"/>
    <x v="0"/>
    <x v="0"/>
    <x v="0"/>
    <s v="win-qnh-00-007"/>
    <x v="0"/>
    <s v="4183607617(2AEP)"/>
    <x v="0"/>
    <x v="6"/>
    <x v="6"/>
    <x v="0"/>
    <x v="0"/>
    <x v="0"/>
    <x v="0"/>
    <x v="1"/>
    <n v="4"/>
    <x v="0"/>
    <x v="7"/>
    <n v="184000"/>
    <x v="0"/>
    <x v="1"/>
    <x v="0"/>
    <x v="0"/>
    <n v="14720"/>
    <x v="3"/>
  </r>
  <r>
    <x v="6"/>
    <n v="4183607617"/>
    <x v="0"/>
    <x v="0"/>
    <x v="0"/>
    <x v="0"/>
    <s v="win-qnh-00-007"/>
    <x v="0"/>
    <s v="4183607617(2AEP)"/>
    <x v="0"/>
    <x v="8"/>
    <x v="8"/>
    <x v="0"/>
    <x v="0"/>
    <x v="0"/>
    <x v="0"/>
    <x v="1"/>
    <n v="4"/>
    <x v="0"/>
    <x v="10"/>
    <n v="222380"/>
    <x v="0"/>
    <x v="1"/>
    <x v="0"/>
    <x v="0"/>
    <n v="17790"/>
    <x v="3"/>
  </r>
  <r>
    <x v="6"/>
    <n v="4183609316"/>
    <x v="0"/>
    <x v="0"/>
    <x v="0"/>
    <x v="0"/>
    <s v="win-qnh-00-007"/>
    <x v="0"/>
    <s v="4183609316(6681)"/>
    <x v="0"/>
    <x v="1"/>
    <x v="1"/>
    <x v="0"/>
    <x v="0"/>
    <x v="0"/>
    <x v="0"/>
    <x v="1"/>
    <n v="20"/>
    <x v="0"/>
    <x v="8"/>
    <n v="1468620"/>
    <x v="0"/>
    <x v="1"/>
    <x v="0"/>
    <x v="0"/>
    <n v="117490"/>
    <x v="3"/>
  </r>
  <r>
    <x v="6"/>
    <n v="4183609316"/>
    <x v="0"/>
    <x v="0"/>
    <x v="0"/>
    <x v="0"/>
    <s v="win-qnh-00-007"/>
    <x v="0"/>
    <s v="4183609316(6681)"/>
    <x v="0"/>
    <x v="5"/>
    <x v="5"/>
    <x v="0"/>
    <x v="0"/>
    <x v="0"/>
    <x v="0"/>
    <x v="1"/>
    <n v="20"/>
    <x v="0"/>
    <x v="9"/>
    <n v="2332220"/>
    <x v="0"/>
    <x v="1"/>
    <x v="0"/>
    <x v="0"/>
    <n v="186578"/>
    <x v="3"/>
  </r>
  <r>
    <x v="6"/>
    <n v="4183609316"/>
    <x v="0"/>
    <x v="0"/>
    <x v="0"/>
    <x v="0"/>
    <s v="win-qnh-00-007"/>
    <x v="0"/>
    <s v="4183609316(6681)"/>
    <x v="0"/>
    <x v="14"/>
    <x v="14"/>
    <x v="0"/>
    <x v="0"/>
    <x v="0"/>
    <x v="0"/>
    <x v="1"/>
    <n v="10"/>
    <x v="0"/>
    <x v="5"/>
    <n v="742500"/>
    <x v="0"/>
    <x v="1"/>
    <x v="0"/>
    <x v="0"/>
    <n v="59400"/>
    <x v="3"/>
  </r>
  <r>
    <x v="6"/>
    <n v="4183608256"/>
    <x v="0"/>
    <x v="0"/>
    <x v="0"/>
    <x v="0"/>
    <s v="win-qnh-00-007"/>
    <x v="0"/>
    <s v="4183608256(6325)"/>
    <x v="0"/>
    <x v="8"/>
    <x v="8"/>
    <x v="0"/>
    <x v="0"/>
    <x v="0"/>
    <x v="0"/>
    <x v="1"/>
    <n v="1"/>
    <x v="0"/>
    <x v="10"/>
    <n v="55595"/>
    <x v="0"/>
    <x v="1"/>
    <x v="0"/>
    <x v="0"/>
    <n v="4448"/>
    <x v="3"/>
  </r>
  <r>
    <x v="6"/>
    <n v="4183608256"/>
    <x v="0"/>
    <x v="0"/>
    <x v="0"/>
    <x v="0"/>
    <s v="win-qnh-00-007"/>
    <x v="0"/>
    <s v="4183608256(6325)"/>
    <x v="0"/>
    <x v="6"/>
    <x v="6"/>
    <x v="0"/>
    <x v="0"/>
    <x v="0"/>
    <x v="0"/>
    <x v="1"/>
    <n v="2"/>
    <x v="0"/>
    <x v="7"/>
    <n v="92000"/>
    <x v="0"/>
    <x v="1"/>
    <x v="0"/>
    <x v="0"/>
    <n v="7360"/>
    <x v="3"/>
  </r>
  <r>
    <x v="6"/>
    <n v="4183608256"/>
    <x v="0"/>
    <x v="0"/>
    <x v="0"/>
    <x v="0"/>
    <s v="win-qnh-00-007"/>
    <x v="0"/>
    <s v="4183608256(6325)"/>
    <x v="0"/>
    <x v="1"/>
    <x v="1"/>
    <x v="0"/>
    <x v="0"/>
    <x v="0"/>
    <x v="0"/>
    <x v="1"/>
    <n v="29"/>
    <x v="0"/>
    <x v="8"/>
    <n v="2129499"/>
    <x v="0"/>
    <x v="1"/>
    <x v="0"/>
    <x v="0"/>
    <n v="170360"/>
    <x v="3"/>
  </r>
  <r>
    <x v="6"/>
    <n v="4183608256"/>
    <x v="0"/>
    <x v="0"/>
    <x v="0"/>
    <x v="0"/>
    <s v="win-qnh-00-007"/>
    <x v="0"/>
    <s v="4183608256(6325)"/>
    <x v="0"/>
    <x v="5"/>
    <x v="5"/>
    <x v="0"/>
    <x v="0"/>
    <x v="0"/>
    <x v="0"/>
    <x v="1"/>
    <n v="22"/>
    <x v="0"/>
    <x v="9"/>
    <n v="2565442"/>
    <x v="0"/>
    <x v="1"/>
    <x v="0"/>
    <x v="0"/>
    <n v="205235"/>
    <x v="3"/>
  </r>
  <r>
    <x v="6"/>
    <n v="4183607614"/>
    <x v="0"/>
    <x v="0"/>
    <x v="0"/>
    <x v="0"/>
    <s v="win-qnh-00-007"/>
    <x v="0"/>
    <s v="4183607614(2aek)"/>
    <x v="0"/>
    <x v="8"/>
    <x v="8"/>
    <x v="0"/>
    <x v="0"/>
    <x v="0"/>
    <x v="0"/>
    <x v="1"/>
    <n v="3"/>
    <x v="0"/>
    <x v="10"/>
    <n v="166785"/>
    <x v="0"/>
    <x v="1"/>
    <x v="0"/>
    <x v="0"/>
    <n v="13343"/>
    <x v="3"/>
  </r>
  <r>
    <x v="6"/>
    <n v="4183607614"/>
    <x v="0"/>
    <x v="0"/>
    <x v="0"/>
    <x v="0"/>
    <s v="win-qnh-00-007"/>
    <x v="0"/>
    <s v="4183607614(2aek)"/>
    <x v="0"/>
    <x v="6"/>
    <x v="6"/>
    <x v="0"/>
    <x v="0"/>
    <x v="0"/>
    <x v="0"/>
    <x v="1"/>
    <n v="4"/>
    <x v="0"/>
    <x v="7"/>
    <n v="184000"/>
    <x v="0"/>
    <x v="1"/>
    <x v="0"/>
    <x v="0"/>
    <n v="14720"/>
    <x v="3"/>
  </r>
  <r>
    <x v="6"/>
    <n v="4183607614"/>
    <x v="0"/>
    <x v="0"/>
    <x v="0"/>
    <x v="0"/>
    <s v="win-qnh-00-007"/>
    <x v="0"/>
    <s v="4183607614(2aek)"/>
    <x v="0"/>
    <x v="1"/>
    <x v="1"/>
    <x v="0"/>
    <x v="0"/>
    <x v="0"/>
    <x v="0"/>
    <x v="1"/>
    <n v="14"/>
    <x v="0"/>
    <x v="8"/>
    <n v="1028034"/>
    <x v="0"/>
    <x v="1"/>
    <x v="0"/>
    <x v="0"/>
    <n v="82243"/>
    <x v="3"/>
  </r>
  <r>
    <x v="6"/>
    <n v="4183607614"/>
    <x v="0"/>
    <x v="0"/>
    <x v="0"/>
    <x v="0"/>
    <s v="win-qnh-00-007"/>
    <x v="0"/>
    <s v="4183607614(2aek)"/>
    <x v="0"/>
    <x v="4"/>
    <x v="4"/>
    <x v="0"/>
    <x v="0"/>
    <x v="0"/>
    <x v="0"/>
    <x v="1"/>
    <n v="8"/>
    <x v="0"/>
    <x v="6"/>
    <n v="401456"/>
    <x v="0"/>
    <x v="1"/>
    <x v="0"/>
    <x v="0"/>
    <n v="32116"/>
    <x v="3"/>
  </r>
  <r>
    <x v="6"/>
    <n v="4183607614"/>
    <x v="0"/>
    <x v="0"/>
    <x v="0"/>
    <x v="0"/>
    <s v="win-qnh-00-007"/>
    <x v="0"/>
    <s v="4183607614(2aek)"/>
    <x v="0"/>
    <x v="5"/>
    <x v="5"/>
    <x v="0"/>
    <x v="0"/>
    <x v="0"/>
    <x v="0"/>
    <x v="1"/>
    <n v="17"/>
    <x v="0"/>
    <x v="9"/>
    <n v="1982387"/>
    <x v="0"/>
    <x v="1"/>
    <x v="0"/>
    <x v="0"/>
    <n v="158591"/>
    <x v="3"/>
  </r>
  <r>
    <x v="6"/>
    <n v="4183608294"/>
    <x v="0"/>
    <x v="0"/>
    <x v="0"/>
    <x v="0"/>
    <s v="win-qnh-00-007"/>
    <x v="0"/>
    <s v="4183608294(6539)"/>
    <x v="0"/>
    <x v="8"/>
    <x v="8"/>
    <x v="0"/>
    <x v="0"/>
    <x v="0"/>
    <x v="0"/>
    <x v="1"/>
    <n v="4"/>
    <x v="0"/>
    <x v="10"/>
    <n v="222380"/>
    <x v="0"/>
    <x v="1"/>
    <x v="0"/>
    <x v="0"/>
    <n v="17790"/>
    <x v="3"/>
  </r>
  <r>
    <x v="6"/>
    <n v="4183608294"/>
    <x v="0"/>
    <x v="0"/>
    <x v="0"/>
    <x v="0"/>
    <s v="win-qnh-00-007"/>
    <x v="0"/>
    <s v="4183608294(6539)"/>
    <x v="0"/>
    <x v="6"/>
    <x v="6"/>
    <x v="0"/>
    <x v="0"/>
    <x v="0"/>
    <x v="0"/>
    <x v="1"/>
    <n v="5"/>
    <x v="0"/>
    <x v="7"/>
    <n v="230000"/>
    <x v="0"/>
    <x v="1"/>
    <x v="0"/>
    <x v="0"/>
    <n v="18400"/>
    <x v="3"/>
  </r>
  <r>
    <x v="6"/>
    <n v="4183608294"/>
    <x v="0"/>
    <x v="0"/>
    <x v="0"/>
    <x v="0"/>
    <s v="win-qnh-00-007"/>
    <x v="0"/>
    <s v="4183608294(6539)"/>
    <x v="0"/>
    <x v="1"/>
    <x v="1"/>
    <x v="0"/>
    <x v="0"/>
    <x v="0"/>
    <x v="0"/>
    <x v="1"/>
    <n v="30"/>
    <x v="0"/>
    <x v="8"/>
    <n v="2202930"/>
    <x v="0"/>
    <x v="1"/>
    <x v="0"/>
    <x v="0"/>
    <n v="176234"/>
    <x v="3"/>
  </r>
  <r>
    <x v="6"/>
    <n v="4183608294"/>
    <x v="0"/>
    <x v="0"/>
    <x v="0"/>
    <x v="0"/>
    <s v="win-qnh-00-007"/>
    <x v="0"/>
    <s v="4183608294(6539)"/>
    <x v="0"/>
    <x v="4"/>
    <x v="4"/>
    <x v="0"/>
    <x v="0"/>
    <x v="0"/>
    <x v="0"/>
    <x v="1"/>
    <n v="18"/>
    <x v="0"/>
    <x v="6"/>
    <n v="903276"/>
    <x v="0"/>
    <x v="1"/>
    <x v="0"/>
    <x v="0"/>
    <n v="72262"/>
    <x v="3"/>
  </r>
  <r>
    <x v="6"/>
    <n v="4183608294"/>
    <x v="0"/>
    <x v="0"/>
    <x v="0"/>
    <x v="0"/>
    <s v="win-qnh-00-007"/>
    <x v="0"/>
    <s v="4183608294(6539)"/>
    <x v="0"/>
    <x v="5"/>
    <x v="5"/>
    <x v="0"/>
    <x v="0"/>
    <x v="0"/>
    <x v="0"/>
    <x v="1"/>
    <n v="10"/>
    <x v="0"/>
    <x v="9"/>
    <n v="1166110"/>
    <x v="0"/>
    <x v="1"/>
    <x v="0"/>
    <x v="0"/>
    <n v="93289"/>
    <x v="3"/>
  </r>
  <r>
    <x v="9"/>
    <n v="4184026530"/>
    <x v="0"/>
    <x v="0"/>
    <x v="0"/>
    <x v="0"/>
    <s v="win-qnh-00-007"/>
    <x v="0"/>
    <s v="4184026530(5210)"/>
    <x v="0"/>
    <x v="1"/>
    <x v="1"/>
    <x v="0"/>
    <x v="0"/>
    <x v="0"/>
    <x v="0"/>
    <x v="1"/>
    <n v="40"/>
    <x v="0"/>
    <x v="8"/>
    <n v="2937240"/>
    <x v="0"/>
    <x v="1"/>
    <x v="0"/>
    <x v="0"/>
    <n v="234979"/>
    <x v="3"/>
  </r>
  <r>
    <x v="9"/>
    <n v="4184026530"/>
    <x v="0"/>
    <x v="0"/>
    <x v="0"/>
    <x v="0"/>
    <s v="win-qnh-00-007"/>
    <x v="0"/>
    <s v="4184026530(5210)"/>
    <x v="0"/>
    <x v="5"/>
    <x v="5"/>
    <x v="0"/>
    <x v="0"/>
    <x v="0"/>
    <x v="0"/>
    <x v="1"/>
    <n v="10"/>
    <x v="0"/>
    <x v="9"/>
    <n v="1166110"/>
    <x v="0"/>
    <x v="1"/>
    <x v="0"/>
    <x v="0"/>
    <n v="93289"/>
    <x v="3"/>
  </r>
  <r>
    <x v="9"/>
    <n v="4184026530"/>
    <x v="0"/>
    <x v="0"/>
    <x v="0"/>
    <x v="0"/>
    <s v="win-qnh-00-007"/>
    <x v="0"/>
    <s v="4184026530(5210)"/>
    <x v="0"/>
    <x v="6"/>
    <x v="6"/>
    <x v="0"/>
    <x v="0"/>
    <x v="0"/>
    <x v="0"/>
    <x v="1"/>
    <n v="10"/>
    <x v="0"/>
    <x v="7"/>
    <n v="460000"/>
    <x v="0"/>
    <x v="1"/>
    <x v="0"/>
    <x v="0"/>
    <n v="36800"/>
    <x v="3"/>
  </r>
  <r>
    <x v="9"/>
    <n v="4184024404"/>
    <x v="0"/>
    <x v="0"/>
    <x v="0"/>
    <x v="0"/>
    <s v="win-qnh-00-007"/>
    <x v="0"/>
    <s v="4184024404(5210)"/>
    <x v="0"/>
    <x v="5"/>
    <x v="5"/>
    <x v="0"/>
    <x v="0"/>
    <x v="0"/>
    <x v="0"/>
    <x v="1"/>
    <n v="20"/>
    <x v="0"/>
    <x v="9"/>
    <n v="2332220"/>
    <x v="0"/>
    <x v="1"/>
    <x v="0"/>
    <x v="0"/>
    <n v="186578"/>
    <x v="3"/>
  </r>
  <r>
    <x v="9"/>
    <n v="4184024404"/>
    <x v="0"/>
    <x v="0"/>
    <x v="0"/>
    <x v="0"/>
    <s v="win-qnh-00-007"/>
    <x v="0"/>
    <s v="4184024404(5210)"/>
    <x v="0"/>
    <x v="1"/>
    <x v="1"/>
    <x v="0"/>
    <x v="0"/>
    <x v="0"/>
    <x v="0"/>
    <x v="1"/>
    <n v="12"/>
    <x v="0"/>
    <x v="8"/>
    <n v="881172"/>
    <x v="0"/>
    <x v="1"/>
    <x v="0"/>
    <x v="0"/>
    <n v="70494"/>
    <x v="3"/>
  </r>
  <r>
    <x v="9"/>
    <n v="4184024404"/>
    <x v="0"/>
    <x v="0"/>
    <x v="0"/>
    <x v="0"/>
    <s v="win-qnh-00-007"/>
    <x v="0"/>
    <s v="4184024404(5210)"/>
    <x v="0"/>
    <x v="6"/>
    <x v="6"/>
    <x v="0"/>
    <x v="0"/>
    <x v="0"/>
    <x v="0"/>
    <x v="1"/>
    <n v="5"/>
    <x v="0"/>
    <x v="7"/>
    <n v="230000"/>
    <x v="0"/>
    <x v="1"/>
    <x v="0"/>
    <x v="0"/>
    <n v="18400"/>
    <x v="3"/>
  </r>
  <r>
    <x v="3"/>
    <n v="4183960642"/>
    <x v="0"/>
    <x v="0"/>
    <x v="0"/>
    <x v="0"/>
    <s v="win-qnh-00-007"/>
    <x v="0"/>
    <s v="4183960642(5157)"/>
    <x v="0"/>
    <x v="5"/>
    <x v="5"/>
    <x v="0"/>
    <x v="0"/>
    <x v="0"/>
    <x v="0"/>
    <x v="1"/>
    <n v="20"/>
    <x v="0"/>
    <x v="9"/>
    <n v="2332220"/>
    <x v="0"/>
    <x v="1"/>
    <x v="0"/>
    <x v="0"/>
    <n v="186578"/>
    <x v="3"/>
  </r>
  <r>
    <x v="3"/>
    <n v="4183960642"/>
    <x v="0"/>
    <x v="0"/>
    <x v="0"/>
    <x v="0"/>
    <s v="win-qnh-00-007"/>
    <x v="0"/>
    <s v="4183960642(5157)"/>
    <x v="0"/>
    <x v="8"/>
    <x v="8"/>
    <x v="0"/>
    <x v="0"/>
    <x v="0"/>
    <x v="0"/>
    <x v="1"/>
    <n v="3"/>
    <x v="0"/>
    <x v="10"/>
    <n v="166785"/>
    <x v="0"/>
    <x v="1"/>
    <x v="0"/>
    <x v="0"/>
    <n v="13343"/>
    <x v="3"/>
  </r>
  <r>
    <x v="3"/>
    <n v="4183960642"/>
    <x v="0"/>
    <x v="0"/>
    <x v="0"/>
    <x v="0"/>
    <s v="win-qnh-00-007"/>
    <x v="0"/>
    <s v="4183960642(5157)"/>
    <x v="0"/>
    <x v="4"/>
    <x v="4"/>
    <x v="0"/>
    <x v="0"/>
    <x v="0"/>
    <x v="0"/>
    <x v="1"/>
    <n v="3"/>
    <x v="0"/>
    <x v="6"/>
    <n v="150546"/>
    <x v="0"/>
    <x v="1"/>
    <x v="0"/>
    <x v="0"/>
    <n v="12044"/>
    <x v="3"/>
  </r>
  <r>
    <x v="1"/>
    <n v="4183895906"/>
    <x v="0"/>
    <x v="0"/>
    <x v="0"/>
    <x v="0"/>
    <s v="win-qnh-00-007"/>
    <x v="0"/>
    <s v="4183895906(5157)"/>
    <x v="0"/>
    <x v="6"/>
    <x v="6"/>
    <x v="0"/>
    <x v="0"/>
    <x v="0"/>
    <x v="0"/>
    <x v="1"/>
    <n v="10"/>
    <x v="0"/>
    <x v="7"/>
    <n v="460000"/>
    <x v="0"/>
    <x v="1"/>
    <x v="0"/>
    <x v="0"/>
    <n v="36800"/>
    <x v="3"/>
  </r>
  <r>
    <x v="1"/>
    <n v="4183895906"/>
    <x v="0"/>
    <x v="0"/>
    <x v="0"/>
    <x v="0"/>
    <s v="win-qnh-00-007"/>
    <x v="0"/>
    <s v="4183895906(5157)"/>
    <x v="0"/>
    <x v="15"/>
    <x v="15"/>
    <x v="0"/>
    <x v="0"/>
    <x v="0"/>
    <x v="0"/>
    <x v="1"/>
    <n v="5"/>
    <x v="0"/>
    <x v="4"/>
    <n v="354750"/>
    <x v="0"/>
    <x v="1"/>
    <x v="0"/>
    <x v="0"/>
    <n v="28380"/>
    <x v="3"/>
  </r>
  <r>
    <x v="1"/>
    <n v="4183895906"/>
    <x v="0"/>
    <x v="0"/>
    <x v="0"/>
    <x v="0"/>
    <s v="win-qnh-00-007"/>
    <x v="0"/>
    <s v="4183895906(5157)"/>
    <x v="0"/>
    <x v="5"/>
    <x v="5"/>
    <x v="0"/>
    <x v="0"/>
    <x v="0"/>
    <x v="0"/>
    <x v="1"/>
    <n v="10"/>
    <x v="0"/>
    <x v="9"/>
    <n v="1166110"/>
    <x v="0"/>
    <x v="1"/>
    <x v="0"/>
    <x v="0"/>
    <n v="93289"/>
    <x v="3"/>
  </r>
  <r>
    <x v="1"/>
    <n v="4183895906"/>
    <x v="0"/>
    <x v="0"/>
    <x v="0"/>
    <x v="0"/>
    <s v="win-qnh-00-007"/>
    <x v="0"/>
    <s v="4183895906(5157)"/>
    <x v="0"/>
    <x v="1"/>
    <x v="1"/>
    <x v="0"/>
    <x v="0"/>
    <x v="0"/>
    <x v="0"/>
    <x v="1"/>
    <n v="10"/>
    <x v="0"/>
    <x v="8"/>
    <n v="734310"/>
    <x v="0"/>
    <x v="1"/>
    <x v="0"/>
    <x v="0"/>
    <n v="58745"/>
    <x v="3"/>
  </r>
  <r>
    <x v="9"/>
    <n v="4184024091"/>
    <x v="0"/>
    <x v="0"/>
    <x v="0"/>
    <x v="0"/>
    <s v="win-qnh-00-007"/>
    <x v="0"/>
    <s v="4184024091(2aio)"/>
    <x v="0"/>
    <x v="1"/>
    <x v="1"/>
    <x v="0"/>
    <x v="0"/>
    <x v="0"/>
    <x v="0"/>
    <x v="1"/>
    <n v="36"/>
    <x v="0"/>
    <x v="8"/>
    <n v="2643516"/>
    <x v="0"/>
    <x v="1"/>
    <x v="0"/>
    <x v="0"/>
    <n v="211481"/>
    <x v="3"/>
  </r>
  <r>
    <x v="9"/>
    <n v="4184024091"/>
    <x v="0"/>
    <x v="0"/>
    <x v="0"/>
    <x v="0"/>
    <s v="win-qnh-00-007"/>
    <x v="0"/>
    <s v="4184024091(2aio)"/>
    <x v="0"/>
    <x v="5"/>
    <x v="5"/>
    <x v="0"/>
    <x v="0"/>
    <x v="0"/>
    <x v="0"/>
    <x v="1"/>
    <n v="37"/>
    <x v="0"/>
    <x v="9"/>
    <n v="4314607"/>
    <x v="0"/>
    <x v="1"/>
    <x v="0"/>
    <x v="0"/>
    <n v="345169"/>
    <x v="3"/>
  </r>
  <r>
    <x v="9"/>
    <n v="4184024091"/>
    <x v="0"/>
    <x v="0"/>
    <x v="0"/>
    <x v="0"/>
    <s v="win-qnh-00-007"/>
    <x v="0"/>
    <s v="4184024091(2aio)"/>
    <x v="0"/>
    <x v="15"/>
    <x v="15"/>
    <x v="0"/>
    <x v="0"/>
    <x v="0"/>
    <x v="0"/>
    <x v="1"/>
    <n v="9"/>
    <x v="0"/>
    <x v="4"/>
    <n v="638550"/>
    <x v="0"/>
    <x v="1"/>
    <x v="0"/>
    <x v="0"/>
    <n v="51084"/>
    <x v="3"/>
  </r>
  <r>
    <x v="9"/>
    <n v="4184024091"/>
    <x v="0"/>
    <x v="0"/>
    <x v="0"/>
    <x v="0"/>
    <s v="win-qnh-00-007"/>
    <x v="0"/>
    <s v="4184024091(2aio)"/>
    <x v="0"/>
    <x v="14"/>
    <x v="14"/>
    <x v="0"/>
    <x v="0"/>
    <x v="0"/>
    <x v="0"/>
    <x v="1"/>
    <n v="9"/>
    <x v="0"/>
    <x v="5"/>
    <n v="668250"/>
    <x v="0"/>
    <x v="1"/>
    <x v="0"/>
    <x v="0"/>
    <n v="53460"/>
    <x v="3"/>
  </r>
  <r>
    <x v="9"/>
    <n v="4184024091"/>
    <x v="0"/>
    <x v="0"/>
    <x v="0"/>
    <x v="0"/>
    <s v="win-qnh-00-007"/>
    <x v="0"/>
    <s v="4184024091(2aio)"/>
    <x v="0"/>
    <x v="4"/>
    <x v="4"/>
    <x v="0"/>
    <x v="0"/>
    <x v="0"/>
    <x v="0"/>
    <x v="1"/>
    <n v="25"/>
    <x v="0"/>
    <x v="6"/>
    <n v="1254550"/>
    <x v="0"/>
    <x v="1"/>
    <x v="0"/>
    <x v="0"/>
    <n v="100364"/>
    <x v="3"/>
  </r>
  <r>
    <x v="9"/>
    <n v="4184024091"/>
    <x v="0"/>
    <x v="0"/>
    <x v="0"/>
    <x v="0"/>
    <s v="win-qnh-00-007"/>
    <x v="0"/>
    <s v="4184024091(2aio)"/>
    <x v="0"/>
    <x v="6"/>
    <x v="6"/>
    <x v="0"/>
    <x v="0"/>
    <x v="0"/>
    <x v="0"/>
    <x v="1"/>
    <n v="12"/>
    <x v="0"/>
    <x v="7"/>
    <n v="552000"/>
    <x v="0"/>
    <x v="1"/>
    <x v="0"/>
    <x v="0"/>
    <n v="44160"/>
    <x v="3"/>
  </r>
  <r>
    <x v="9"/>
    <n v="4184024139"/>
    <x v="0"/>
    <x v="0"/>
    <x v="0"/>
    <x v="0"/>
    <s v="win-qnh-00-007"/>
    <x v="0"/>
    <s v="4184024139(3381)"/>
    <x v="0"/>
    <x v="15"/>
    <x v="15"/>
    <x v="0"/>
    <x v="0"/>
    <x v="0"/>
    <x v="0"/>
    <x v="1"/>
    <n v="5"/>
    <x v="0"/>
    <x v="4"/>
    <n v="354750"/>
    <x v="0"/>
    <x v="1"/>
    <x v="0"/>
    <x v="0"/>
    <n v="28380"/>
    <x v="3"/>
  </r>
  <r>
    <x v="9"/>
    <n v="4184024139"/>
    <x v="0"/>
    <x v="0"/>
    <x v="0"/>
    <x v="0"/>
    <s v="win-qnh-00-007"/>
    <x v="0"/>
    <s v="4184024139(3381)"/>
    <x v="0"/>
    <x v="1"/>
    <x v="1"/>
    <x v="0"/>
    <x v="0"/>
    <x v="0"/>
    <x v="0"/>
    <x v="1"/>
    <n v="35"/>
    <x v="0"/>
    <x v="8"/>
    <n v="2570085"/>
    <x v="0"/>
    <x v="1"/>
    <x v="0"/>
    <x v="0"/>
    <n v="205607"/>
    <x v="3"/>
  </r>
  <r>
    <x v="9"/>
    <n v="4184024139"/>
    <x v="0"/>
    <x v="0"/>
    <x v="0"/>
    <x v="0"/>
    <s v="win-qnh-00-007"/>
    <x v="0"/>
    <s v="4184024139(3381)"/>
    <x v="0"/>
    <x v="6"/>
    <x v="6"/>
    <x v="0"/>
    <x v="0"/>
    <x v="0"/>
    <x v="0"/>
    <x v="1"/>
    <n v="30"/>
    <x v="0"/>
    <x v="7"/>
    <n v="1380000"/>
    <x v="0"/>
    <x v="1"/>
    <x v="0"/>
    <x v="0"/>
    <n v="110400"/>
    <x v="3"/>
  </r>
  <r>
    <x v="9"/>
    <n v="4184024139"/>
    <x v="0"/>
    <x v="0"/>
    <x v="0"/>
    <x v="0"/>
    <s v="win-qnh-00-007"/>
    <x v="0"/>
    <s v="4184024139(3381)"/>
    <x v="0"/>
    <x v="4"/>
    <x v="4"/>
    <x v="0"/>
    <x v="0"/>
    <x v="0"/>
    <x v="0"/>
    <x v="1"/>
    <n v="40"/>
    <x v="0"/>
    <x v="6"/>
    <n v="2007280"/>
    <x v="0"/>
    <x v="1"/>
    <x v="0"/>
    <x v="0"/>
    <n v="160582"/>
    <x v="3"/>
  </r>
  <r>
    <x v="9"/>
    <n v="4184024139"/>
    <x v="0"/>
    <x v="0"/>
    <x v="0"/>
    <x v="0"/>
    <s v="win-qnh-00-007"/>
    <x v="0"/>
    <s v="4184024139(3381)"/>
    <x v="0"/>
    <x v="5"/>
    <x v="5"/>
    <x v="0"/>
    <x v="0"/>
    <x v="0"/>
    <x v="0"/>
    <x v="1"/>
    <n v="25"/>
    <x v="0"/>
    <x v="9"/>
    <n v="2915275"/>
    <x v="0"/>
    <x v="1"/>
    <x v="0"/>
    <x v="0"/>
    <n v="233222"/>
    <x v="3"/>
  </r>
  <r>
    <x v="9"/>
    <n v="4184024139"/>
    <x v="0"/>
    <x v="0"/>
    <x v="0"/>
    <x v="0"/>
    <s v="win-qnh-00-007"/>
    <x v="0"/>
    <s v="4184024139(3381)"/>
    <x v="0"/>
    <x v="14"/>
    <x v="14"/>
    <x v="0"/>
    <x v="0"/>
    <x v="0"/>
    <x v="0"/>
    <x v="1"/>
    <n v="15"/>
    <x v="0"/>
    <x v="5"/>
    <n v="1113750"/>
    <x v="0"/>
    <x v="1"/>
    <x v="0"/>
    <x v="0"/>
    <n v="89100"/>
    <x v="3"/>
  </r>
  <r>
    <x v="9"/>
    <n v="4184023160"/>
    <x v="0"/>
    <x v="0"/>
    <x v="0"/>
    <x v="0"/>
    <s v="win-qnh-00-007"/>
    <x v="0"/>
    <s v="4184023160(4518)"/>
    <x v="0"/>
    <x v="4"/>
    <x v="4"/>
    <x v="0"/>
    <x v="0"/>
    <x v="0"/>
    <x v="0"/>
    <x v="1"/>
    <n v="10"/>
    <x v="0"/>
    <x v="6"/>
    <n v="501820"/>
    <x v="0"/>
    <x v="1"/>
    <x v="0"/>
    <x v="0"/>
    <n v="40146"/>
    <x v="3"/>
  </r>
  <r>
    <x v="9"/>
    <n v="4184023160"/>
    <x v="0"/>
    <x v="0"/>
    <x v="0"/>
    <x v="0"/>
    <s v="win-qnh-00-007"/>
    <x v="0"/>
    <s v="4184023160(4518)"/>
    <x v="0"/>
    <x v="6"/>
    <x v="6"/>
    <x v="0"/>
    <x v="0"/>
    <x v="0"/>
    <x v="0"/>
    <x v="1"/>
    <n v="5"/>
    <x v="0"/>
    <x v="7"/>
    <n v="230000"/>
    <x v="0"/>
    <x v="1"/>
    <x v="0"/>
    <x v="0"/>
    <n v="18400"/>
    <x v="3"/>
  </r>
  <r>
    <x v="9"/>
    <n v="4184023160"/>
    <x v="0"/>
    <x v="0"/>
    <x v="0"/>
    <x v="0"/>
    <s v="win-qnh-00-007"/>
    <x v="0"/>
    <s v="4184023160(4518)"/>
    <x v="0"/>
    <x v="1"/>
    <x v="1"/>
    <x v="0"/>
    <x v="0"/>
    <x v="0"/>
    <x v="0"/>
    <x v="1"/>
    <n v="25"/>
    <x v="0"/>
    <x v="8"/>
    <n v="1835775"/>
    <x v="0"/>
    <x v="1"/>
    <x v="0"/>
    <x v="0"/>
    <n v="146862"/>
    <x v="3"/>
  </r>
  <r>
    <x v="9"/>
    <n v="4184023160"/>
    <x v="0"/>
    <x v="0"/>
    <x v="0"/>
    <x v="0"/>
    <s v="win-qnh-00-007"/>
    <x v="0"/>
    <s v="4184023160(4518)"/>
    <x v="0"/>
    <x v="5"/>
    <x v="5"/>
    <x v="0"/>
    <x v="0"/>
    <x v="0"/>
    <x v="0"/>
    <x v="1"/>
    <n v="15"/>
    <x v="0"/>
    <x v="9"/>
    <n v="1749165"/>
    <x v="0"/>
    <x v="1"/>
    <x v="0"/>
    <x v="0"/>
    <n v="139933"/>
    <x v="3"/>
  </r>
  <r>
    <x v="9"/>
    <n v="4184024128"/>
    <x v="0"/>
    <x v="0"/>
    <x v="0"/>
    <x v="0"/>
    <s v="win-qnh-00-007"/>
    <x v="0"/>
    <s v="4184024128(3314)"/>
    <x v="0"/>
    <x v="6"/>
    <x v="6"/>
    <x v="0"/>
    <x v="0"/>
    <x v="0"/>
    <x v="0"/>
    <x v="1"/>
    <n v="6"/>
    <x v="0"/>
    <x v="7"/>
    <n v="276000"/>
    <x v="0"/>
    <x v="1"/>
    <x v="0"/>
    <x v="0"/>
    <n v="22080"/>
    <x v="3"/>
  </r>
  <r>
    <x v="9"/>
    <n v="4184024128"/>
    <x v="0"/>
    <x v="0"/>
    <x v="0"/>
    <x v="0"/>
    <s v="win-qnh-00-007"/>
    <x v="0"/>
    <s v="4184024128(3314)"/>
    <x v="0"/>
    <x v="4"/>
    <x v="4"/>
    <x v="0"/>
    <x v="0"/>
    <x v="0"/>
    <x v="0"/>
    <x v="1"/>
    <n v="10"/>
    <x v="0"/>
    <x v="6"/>
    <n v="501820"/>
    <x v="0"/>
    <x v="1"/>
    <x v="0"/>
    <x v="0"/>
    <n v="40146"/>
    <x v="3"/>
  </r>
  <r>
    <x v="9"/>
    <n v="4184024128"/>
    <x v="0"/>
    <x v="0"/>
    <x v="0"/>
    <x v="0"/>
    <s v="win-qnh-00-007"/>
    <x v="0"/>
    <s v="4184024128(3314)"/>
    <x v="0"/>
    <x v="14"/>
    <x v="14"/>
    <x v="0"/>
    <x v="0"/>
    <x v="0"/>
    <x v="0"/>
    <x v="1"/>
    <n v="3"/>
    <x v="0"/>
    <x v="5"/>
    <n v="222750"/>
    <x v="0"/>
    <x v="1"/>
    <x v="0"/>
    <x v="0"/>
    <n v="17820"/>
    <x v="3"/>
  </r>
  <r>
    <x v="9"/>
    <n v="4184024128"/>
    <x v="0"/>
    <x v="0"/>
    <x v="0"/>
    <x v="0"/>
    <s v="win-qnh-00-007"/>
    <x v="0"/>
    <s v="4184024128(3314)"/>
    <x v="0"/>
    <x v="15"/>
    <x v="15"/>
    <x v="0"/>
    <x v="0"/>
    <x v="0"/>
    <x v="0"/>
    <x v="1"/>
    <n v="3"/>
    <x v="0"/>
    <x v="4"/>
    <n v="212850"/>
    <x v="0"/>
    <x v="1"/>
    <x v="0"/>
    <x v="0"/>
    <n v="17028"/>
    <x v="3"/>
  </r>
  <r>
    <x v="9"/>
    <n v="4184024128"/>
    <x v="0"/>
    <x v="0"/>
    <x v="0"/>
    <x v="0"/>
    <s v="win-qnh-00-007"/>
    <x v="0"/>
    <s v="4184024128(3314)"/>
    <x v="0"/>
    <x v="5"/>
    <x v="5"/>
    <x v="0"/>
    <x v="0"/>
    <x v="0"/>
    <x v="0"/>
    <x v="1"/>
    <n v="15"/>
    <x v="0"/>
    <x v="9"/>
    <n v="1749165"/>
    <x v="0"/>
    <x v="1"/>
    <x v="0"/>
    <x v="0"/>
    <n v="139933"/>
    <x v="3"/>
  </r>
  <r>
    <x v="9"/>
    <n v="4184024128"/>
    <x v="0"/>
    <x v="0"/>
    <x v="0"/>
    <x v="0"/>
    <s v="win-qnh-00-007"/>
    <x v="0"/>
    <s v="4184024128(3314)"/>
    <x v="0"/>
    <x v="1"/>
    <x v="1"/>
    <x v="0"/>
    <x v="0"/>
    <x v="0"/>
    <x v="0"/>
    <x v="1"/>
    <n v="12"/>
    <x v="0"/>
    <x v="8"/>
    <n v="881172"/>
    <x v="0"/>
    <x v="1"/>
    <x v="0"/>
    <x v="0"/>
    <n v="70494"/>
    <x v="3"/>
  </r>
  <r>
    <x v="6"/>
    <n v="4183608174"/>
    <x v="0"/>
    <x v="0"/>
    <x v="0"/>
    <x v="0"/>
    <s v="win-qnh-00-007"/>
    <x v="0"/>
    <s v="4183608174(5897)"/>
    <x v="0"/>
    <x v="6"/>
    <x v="6"/>
    <x v="0"/>
    <x v="0"/>
    <x v="0"/>
    <x v="0"/>
    <x v="1"/>
    <n v="5"/>
    <x v="0"/>
    <x v="7"/>
    <n v="230000"/>
    <x v="0"/>
    <x v="1"/>
    <x v="0"/>
    <x v="0"/>
    <n v="18400"/>
    <x v="3"/>
  </r>
  <r>
    <x v="6"/>
    <n v="4183608174"/>
    <x v="0"/>
    <x v="0"/>
    <x v="0"/>
    <x v="0"/>
    <s v="win-qnh-00-007"/>
    <x v="0"/>
    <s v="4183608174(5897)"/>
    <x v="0"/>
    <x v="1"/>
    <x v="1"/>
    <x v="0"/>
    <x v="0"/>
    <x v="0"/>
    <x v="0"/>
    <x v="1"/>
    <n v="20"/>
    <x v="0"/>
    <x v="8"/>
    <n v="1468620"/>
    <x v="0"/>
    <x v="1"/>
    <x v="0"/>
    <x v="0"/>
    <n v="117490"/>
    <x v="3"/>
  </r>
  <r>
    <x v="6"/>
    <n v="4183608174"/>
    <x v="0"/>
    <x v="0"/>
    <x v="0"/>
    <x v="0"/>
    <s v="win-hdg-00-006"/>
    <x v="0"/>
    <s v="4183608174(5897)"/>
    <x v="0"/>
    <x v="4"/>
    <x v="4"/>
    <x v="0"/>
    <x v="0"/>
    <x v="0"/>
    <x v="0"/>
    <x v="1"/>
    <n v="10"/>
    <x v="0"/>
    <x v="6"/>
    <n v="501820"/>
    <x v="0"/>
    <x v="1"/>
    <x v="0"/>
    <x v="0"/>
    <n v="40146"/>
    <x v="3"/>
  </r>
  <r>
    <x v="6"/>
    <n v="4183608174"/>
    <x v="0"/>
    <x v="0"/>
    <x v="0"/>
    <x v="0"/>
    <s v="win-hdg-00-006"/>
    <x v="0"/>
    <s v="4183608174(5897)"/>
    <x v="0"/>
    <x v="5"/>
    <x v="5"/>
    <x v="0"/>
    <x v="0"/>
    <x v="0"/>
    <x v="0"/>
    <x v="1"/>
    <n v="20"/>
    <x v="0"/>
    <x v="9"/>
    <n v="2332220"/>
    <x v="0"/>
    <x v="1"/>
    <x v="0"/>
    <x v="0"/>
    <n v="186578"/>
    <x v="3"/>
  </r>
  <r>
    <x v="6"/>
    <n v="4183608174"/>
    <x v="0"/>
    <x v="0"/>
    <x v="0"/>
    <x v="0"/>
    <s v="win-hdg-00-006"/>
    <x v="0"/>
    <s v="4183608174(5897)"/>
    <x v="0"/>
    <x v="14"/>
    <x v="14"/>
    <x v="0"/>
    <x v="0"/>
    <x v="0"/>
    <x v="0"/>
    <x v="1"/>
    <n v="5"/>
    <x v="0"/>
    <x v="5"/>
    <n v="371250"/>
    <x v="0"/>
    <x v="1"/>
    <x v="0"/>
    <x v="0"/>
    <n v="29700"/>
    <x v="3"/>
  </r>
  <r>
    <x v="9"/>
    <n v="4184023637"/>
    <x v="0"/>
    <x v="0"/>
    <x v="0"/>
    <x v="0"/>
    <s v="win-qnh-00-007"/>
    <x v="0"/>
    <s v="4184023637(5310)"/>
    <x v="0"/>
    <x v="1"/>
    <x v="1"/>
    <x v="0"/>
    <x v="0"/>
    <x v="0"/>
    <x v="0"/>
    <x v="1"/>
    <n v="20"/>
    <x v="0"/>
    <x v="8"/>
    <n v="1468620"/>
    <x v="0"/>
    <x v="1"/>
    <x v="0"/>
    <x v="0"/>
    <n v="117490"/>
    <x v="3"/>
  </r>
  <r>
    <x v="9"/>
    <n v="4184023637"/>
    <x v="0"/>
    <x v="0"/>
    <x v="0"/>
    <x v="0"/>
    <s v="win-qnh-00-007"/>
    <x v="0"/>
    <s v="4184023637(5310)"/>
    <x v="0"/>
    <x v="5"/>
    <x v="5"/>
    <x v="0"/>
    <x v="0"/>
    <x v="0"/>
    <x v="0"/>
    <x v="1"/>
    <n v="20"/>
    <x v="0"/>
    <x v="9"/>
    <n v="2332220"/>
    <x v="0"/>
    <x v="1"/>
    <x v="0"/>
    <x v="0"/>
    <n v="186578"/>
    <x v="3"/>
  </r>
  <r>
    <x v="9"/>
    <n v="4184023637"/>
    <x v="0"/>
    <x v="0"/>
    <x v="0"/>
    <x v="0"/>
    <s v="win-qnh-00-007"/>
    <x v="0"/>
    <s v="4184023637(5310)"/>
    <x v="0"/>
    <x v="14"/>
    <x v="14"/>
    <x v="0"/>
    <x v="0"/>
    <x v="0"/>
    <x v="0"/>
    <x v="1"/>
    <n v="5"/>
    <x v="0"/>
    <x v="5"/>
    <n v="371250"/>
    <x v="0"/>
    <x v="1"/>
    <x v="0"/>
    <x v="0"/>
    <n v="29700"/>
    <x v="3"/>
  </r>
  <r>
    <x v="9"/>
    <n v="4184023637"/>
    <x v="0"/>
    <x v="0"/>
    <x v="0"/>
    <x v="0"/>
    <s v="win-qnh-00-007"/>
    <x v="0"/>
    <s v="4184023637(5310)"/>
    <x v="0"/>
    <x v="4"/>
    <x v="4"/>
    <x v="0"/>
    <x v="0"/>
    <x v="0"/>
    <x v="0"/>
    <x v="1"/>
    <n v="5"/>
    <x v="0"/>
    <x v="6"/>
    <n v="250910"/>
    <x v="0"/>
    <x v="1"/>
    <x v="0"/>
    <x v="0"/>
    <n v="20073"/>
    <x v="3"/>
  </r>
  <r>
    <x v="6"/>
    <n v="4183607747"/>
    <x v="0"/>
    <x v="0"/>
    <x v="0"/>
    <x v="0"/>
    <s v="win-hdg-00-006"/>
    <x v="0"/>
    <s v="4183607747(2b33)"/>
    <x v="0"/>
    <x v="5"/>
    <x v="5"/>
    <x v="0"/>
    <x v="0"/>
    <x v="0"/>
    <x v="0"/>
    <x v="1"/>
    <n v="20"/>
    <x v="0"/>
    <x v="9"/>
    <n v="2332220"/>
    <x v="0"/>
    <x v="1"/>
    <x v="0"/>
    <x v="0"/>
    <n v="186578"/>
    <x v="3"/>
  </r>
  <r>
    <x v="6"/>
    <n v="4183607747"/>
    <x v="0"/>
    <x v="0"/>
    <x v="0"/>
    <x v="0"/>
    <s v="win-hdg-00-006"/>
    <x v="0"/>
    <s v="4183607747(2b33)"/>
    <x v="0"/>
    <x v="1"/>
    <x v="1"/>
    <x v="0"/>
    <x v="0"/>
    <x v="0"/>
    <x v="0"/>
    <x v="1"/>
    <n v="20"/>
    <x v="0"/>
    <x v="8"/>
    <n v="1468620"/>
    <x v="0"/>
    <x v="1"/>
    <x v="0"/>
    <x v="0"/>
    <n v="117490"/>
    <x v="3"/>
  </r>
  <r>
    <x v="6"/>
    <n v="4183607747"/>
    <x v="0"/>
    <x v="0"/>
    <x v="0"/>
    <x v="0"/>
    <s v="win-hdg-00-006"/>
    <x v="0"/>
    <s v="4183607747(2b33)"/>
    <x v="0"/>
    <x v="4"/>
    <x v="4"/>
    <x v="0"/>
    <x v="0"/>
    <x v="0"/>
    <x v="0"/>
    <x v="1"/>
    <n v="10"/>
    <x v="0"/>
    <x v="6"/>
    <n v="501820"/>
    <x v="0"/>
    <x v="1"/>
    <x v="0"/>
    <x v="0"/>
    <n v="40146"/>
    <x v="3"/>
  </r>
  <r>
    <x v="6"/>
    <n v="4183607747"/>
    <x v="0"/>
    <x v="0"/>
    <x v="0"/>
    <x v="0"/>
    <s v="win-hdg-00-006"/>
    <x v="0"/>
    <s v="4183607747(2b33)"/>
    <x v="0"/>
    <x v="6"/>
    <x v="6"/>
    <x v="0"/>
    <x v="0"/>
    <x v="0"/>
    <x v="0"/>
    <x v="1"/>
    <n v="5"/>
    <x v="0"/>
    <x v="7"/>
    <n v="230000"/>
    <x v="0"/>
    <x v="1"/>
    <x v="0"/>
    <x v="0"/>
    <n v="18400"/>
    <x v="3"/>
  </r>
  <r>
    <x v="6"/>
    <n v="4183607747"/>
    <x v="0"/>
    <x v="0"/>
    <x v="0"/>
    <x v="0"/>
    <s v="win-hdg-00-006"/>
    <x v="0"/>
    <s v="4183607747(2b33)"/>
    <x v="0"/>
    <x v="14"/>
    <x v="14"/>
    <x v="0"/>
    <x v="0"/>
    <x v="0"/>
    <x v="0"/>
    <x v="1"/>
    <n v="5"/>
    <x v="0"/>
    <x v="5"/>
    <n v="371250"/>
    <x v="0"/>
    <x v="1"/>
    <x v="0"/>
    <x v="0"/>
    <n v="29700"/>
    <x v="3"/>
  </r>
  <r>
    <x v="6"/>
    <n v="4183608155"/>
    <x v="0"/>
    <x v="0"/>
    <x v="0"/>
    <x v="0"/>
    <s v="win-qnh-00-007"/>
    <x v="0"/>
    <s v="4183608155(5820)"/>
    <x v="0"/>
    <x v="6"/>
    <x v="6"/>
    <x v="0"/>
    <x v="0"/>
    <x v="0"/>
    <x v="0"/>
    <x v="1"/>
    <n v="10"/>
    <x v="0"/>
    <x v="7"/>
    <n v="460000"/>
    <x v="0"/>
    <x v="1"/>
    <x v="0"/>
    <x v="0"/>
    <n v="36800"/>
    <x v="3"/>
  </r>
  <r>
    <x v="6"/>
    <n v="4183608155"/>
    <x v="0"/>
    <x v="0"/>
    <x v="0"/>
    <x v="0"/>
    <s v="win-qnh-00-007"/>
    <x v="0"/>
    <s v="4183608155(5820)"/>
    <x v="0"/>
    <x v="1"/>
    <x v="1"/>
    <x v="0"/>
    <x v="0"/>
    <x v="0"/>
    <x v="0"/>
    <x v="1"/>
    <n v="15"/>
    <x v="0"/>
    <x v="8"/>
    <n v="1101465"/>
    <x v="0"/>
    <x v="1"/>
    <x v="0"/>
    <x v="0"/>
    <n v="88117"/>
    <x v="3"/>
  </r>
  <r>
    <x v="6"/>
    <n v="4183608155"/>
    <x v="0"/>
    <x v="0"/>
    <x v="0"/>
    <x v="0"/>
    <s v="win-qnh-00-007"/>
    <x v="0"/>
    <s v="4183608155(5820)"/>
    <x v="0"/>
    <x v="5"/>
    <x v="5"/>
    <x v="0"/>
    <x v="0"/>
    <x v="0"/>
    <x v="0"/>
    <x v="1"/>
    <n v="24"/>
    <x v="0"/>
    <x v="9"/>
    <n v="2798664"/>
    <x v="0"/>
    <x v="1"/>
    <x v="0"/>
    <x v="0"/>
    <n v="223893"/>
    <x v="3"/>
  </r>
  <r>
    <x v="6"/>
    <n v="4183608155"/>
    <x v="0"/>
    <x v="0"/>
    <x v="0"/>
    <x v="0"/>
    <s v="win-qnh-00-007"/>
    <x v="0"/>
    <s v="4183608155(5820)"/>
    <x v="0"/>
    <x v="4"/>
    <x v="4"/>
    <x v="0"/>
    <x v="0"/>
    <x v="0"/>
    <x v="0"/>
    <x v="1"/>
    <n v="5"/>
    <x v="0"/>
    <x v="6"/>
    <n v="250910"/>
    <x v="0"/>
    <x v="1"/>
    <x v="0"/>
    <x v="0"/>
    <n v="20073"/>
    <x v="3"/>
  </r>
  <r>
    <x v="6"/>
    <n v="4183608155"/>
    <x v="0"/>
    <x v="0"/>
    <x v="0"/>
    <x v="0"/>
    <s v="win-qnh-00-007"/>
    <x v="0"/>
    <s v="4183608155(5820)"/>
    <x v="0"/>
    <x v="8"/>
    <x v="8"/>
    <x v="0"/>
    <x v="0"/>
    <x v="0"/>
    <x v="0"/>
    <x v="1"/>
    <n v="5"/>
    <x v="0"/>
    <x v="10"/>
    <n v="277975"/>
    <x v="0"/>
    <x v="1"/>
    <x v="0"/>
    <x v="0"/>
    <n v="22238"/>
    <x v="3"/>
  </r>
  <r>
    <x v="1"/>
    <n v="4183895844"/>
    <x v="0"/>
    <x v="0"/>
    <x v="0"/>
    <x v="0"/>
    <s v="win-qnh-00-007"/>
    <x v="0"/>
    <s v="4183895844(3198)"/>
    <x v="0"/>
    <x v="4"/>
    <x v="4"/>
    <x v="0"/>
    <x v="0"/>
    <x v="0"/>
    <x v="0"/>
    <x v="1"/>
    <n v="10"/>
    <x v="0"/>
    <x v="6"/>
    <n v="501820"/>
    <x v="0"/>
    <x v="1"/>
    <x v="0"/>
    <x v="0"/>
    <n v="40146"/>
    <x v="3"/>
  </r>
  <r>
    <x v="1"/>
    <n v="4183895844"/>
    <x v="0"/>
    <x v="0"/>
    <x v="0"/>
    <x v="0"/>
    <s v="win-qnh-00-007"/>
    <x v="0"/>
    <s v="4183895844(3198)"/>
    <x v="0"/>
    <x v="1"/>
    <x v="1"/>
    <x v="0"/>
    <x v="0"/>
    <x v="0"/>
    <x v="0"/>
    <x v="1"/>
    <n v="20"/>
    <x v="0"/>
    <x v="8"/>
    <n v="1468620"/>
    <x v="0"/>
    <x v="1"/>
    <x v="0"/>
    <x v="0"/>
    <n v="117490"/>
    <x v="3"/>
  </r>
  <r>
    <x v="1"/>
    <n v="4183895844"/>
    <x v="0"/>
    <x v="0"/>
    <x v="0"/>
    <x v="0"/>
    <s v="win-qnh-00-007"/>
    <x v="0"/>
    <s v="4183895844(3198)"/>
    <x v="0"/>
    <x v="5"/>
    <x v="5"/>
    <x v="0"/>
    <x v="0"/>
    <x v="0"/>
    <x v="0"/>
    <x v="1"/>
    <n v="40"/>
    <x v="0"/>
    <x v="9"/>
    <n v="4664440"/>
    <x v="0"/>
    <x v="1"/>
    <x v="0"/>
    <x v="0"/>
    <n v="373155"/>
    <x v="3"/>
  </r>
  <r>
    <x v="6"/>
    <n v="4183608242"/>
    <x v="0"/>
    <x v="0"/>
    <x v="0"/>
    <x v="0"/>
    <s v="win-hyn-01-056"/>
    <x v="0"/>
    <s v="4183608242(6181)"/>
    <x v="0"/>
    <x v="6"/>
    <x v="6"/>
    <x v="0"/>
    <x v="0"/>
    <x v="0"/>
    <x v="0"/>
    <x v="1"/>
    <n v="4"/>
    <x v="0"/>
    <x v="7"/>
    <n v="184000"/>
    <x v="0"/>
    <x v="1"/>
    <x v="0"/>
    <x v="0"/>
    <n v="14720"/>
    <x v="3"/>
  </r>
  <r>
    <x v="6"/>
    <n v="4183608242"/>
    <x v="0"/>
    <x v="0"/>
    <x v="0"/>
    <x v="0"/>
    <s v="win-hyn-01-056"/>
    <x v="0"/>
    <s v="4183608242(6181)"/>
    <x v="0"/>
    <x v="1"/>
    <x v="1"/>
    <x v="0"/>
    <x v="0"/>
    <x v="0"/>
    <x v="0"/>
    <x v="1"/>
    <n v="30"/>
    <x v="0"/>
    <x v="8"/>
    <n v="2202930"/>
    <x v="0"/>
    <x v="1"/>
    <x v="0"/>
    <x v="0"/>
    <n v="176234"/>
    <x v="3"/>
  </r>
  <r>
    <x v="6"/>
    <n v="4183608242"/>
    <x v="0"/>
    <x v="0"/>
    <x v="0"/>
    <x v="0"/>
    <s v="win-hyn-01-056"/>
    <x v="0"/>
    <s v="4183608242(6181)"/>
    <x v="0"/>
    <x v="4"/>
    <x v="4"/>
    <x v="0"/>
    <x v="0"/>
    <x v="0"/>
    <x v="0"/>
    <x v="1"/>
    <n v="12"/>
    <x v="0"/>
    <x v="6"/>
    <n v="602184"/>
    <x v="0"/>
    <x v="1"/>
    <x v="0"/>
    <x v="0"/>
    <n v="48175"/>
    <x v="3"/>
  </r>
  <r>
    <x v="6"/>
    <n v="4183608242"/>
    <x v="0"/>
    <x v="0"/>
    <x v="0"/>
    <x v="0"/>
    <s v="win-hyn-01-056"/>
    <x v="0"/>
    <s v="4183608242(6181)"/>
    <x v="0"/>
    <x v="5"/>
    <x v="5"/>
    <x v="0"/>
    <x v="0"/>
    <x v="0"/>
    <x v="0"/>
    <x v="1"/>
    <n v="30"/>
    <x v="0"/>
    <x v="9"/>
    <n v="3498330"/>
    <x v="0"/>
    <x v="1"/>
    <x v="0"/>
    <x v="0"/>
    <n v="279866"/>
    <x v="3"/>
  </r>
  <r>
    <x v="6"/>
    <n v="4183608128"/>
    <x v="0"/>
    <x v="0"/>
    <x v="0"/>
    <x v="0"/>
    <s v="win-hyn-01-056"/>
    <x v="0"/>
    <s v="4183608128(5706)"/>
    <x v="0"/>
    <x v="1"/>
    <x v="1"/>
    <x v="0"/>
    <x v="0"/>
    <x v="0"/>
    <x v="0"/>
    <x v="1"/>
    <n v="24"/>
    <x v="0"/>
    <x v="8"/>
    <n v="1762344"/>
    <x v="0"/>
    <x v="1"/>
    <x v="0"/>
    <x v="0"/>
    <n v="140988"/>
    <x v="3"/>
  </r>
  <r>
    <x v="6"/>
    <n v="4183608128"/>
    <x v="0"/>
    <x v="0"/>
    <x v="0"/>
    <x v="0"/>
    <s v="win-hyn-01-056"/>
    <x v="0"/>
    <s v="4183608128(5706)"/>
    <x v="0"/>
    <x v="4"/>
    <x v="4"/>
    <x v="0"/>
    <x v="0"/>
    <x v="0"/>
    <x v="0"/>
    <x v="1"/>
    <n v="2"/>
    <x v="0"/>
    <x v="6"/>
    <n v="100364"/>
    <x v="0"/>
    <x v="1"/>
    <x v="0"/>
    <x v="0"/>
    <n v="8029"/>
    <x v="3"/>
  </r>
  <r>
    <x v="6"/>
    <n v="4183608128"/>
    <x v="0"/>
    <x v="0"/>
    <x v="0"/>
    <x v="0"/>
    <s v="win-hyn-01-056"/>
    <x v="0"/>
    <s v="4183608128(5706)"/>
    <x v="0"/>
    <x v="5"/>
    <x v="5"/>
    <x v="0"/>
    <x v="0"/>
    <x v="0"/>
    <x v="0"/>
    <x v="1"/>
    <n v="22"/>
    <x v="0"/>
    <x v="9"/>
    <n v="2565442"/>
    <x v="0"/>
    <x v="1"/>
    <x v="0"/>
    <x v="0"/>
    <n v="205235"/>
    <x v="3"/>
  </r>
  <r>
    <x v="6"/>
    <n v="4183607818"/>
    <x v="0"/>
    <x v="0"/>
    <x v="0"/>
    <x v="0"/>
    <s v="win-hyn-01-056"/>
    <x v="0"/>
    <s v="4183607818(2bfz)"/>
    <x v="0"/>
    <x v="8"/>
    <x v="8"/>
    <x v="0"/>
    <x v="0"/>
    <x v="0"/>
    <x v="0"/>
    <x v="1"/>
    <n v="6"/>
    <x v="0"/>
    <x v="10"/>
    <n v="333570"/>
    <x v="0"/>
    <x v="1"/>
    <x v="0"/>
    <x v="0"/>
    <n v="26686"/>
    <x v="3"/>
  </r>
  <r>
    <x v="6"/>
    <n v="4183607818"/>
    <x v="0"/>
    <x v="0"/>
    <x v="0"/>
    <x v="0"/>
    <s v="win-hyn-01-056"/>
    <x v="0"/>
    <s v="4183607818(2bfz)"/>
    <x v="0"/>
    <x v="6"/>
    <x v="6"/>
    <x v="0"/>
    <x v="0"/>
    <x v="0"/>
    <x v="0"/>
    <x v="1"/>
    <n v="5"/>
    <x v="0"/>
    <x v="7"/>
    <n v="230000"/>
    <x v="0"/>
    <x v="1"/>
    <x v="0"/>
    <x v="0"/>
    <n v="18400"/>
    <x v="3"/>
  </r>
  <r>
    <x v="6"/>
    <n v="4183607818"/>
    <x v="0"/>
    <x v="0"/>
    <x v="0"/>
    <x v="0"/>
    <s v="win-hyn-01-056"/>
    <x v="0"/>
    <s v="4183607818(2bfz)"/>
    <x v="0"/>
    <x v="1"/>
    <x v="1"/>
    <x v="0"/>
    <x v="0"/>
    <x v="0"/>
    <x v="0"/>
    <x v="1"/>
    <n v="30"/>
    <x v="0"/>
    <x v="8"/>
    <n v="2202930"/>
    <x v="0"/>
    <x v="1"/>
    <x v="0"/>
    <x v="0"/>
    <n v="176234"/>
    <x v="3"/>
  </r>
  <r>
    <x v="6"/>
    <n v="4183607818"/>
    <x v="0"/>
    <x v="0"/>
    <x v="0"/>
    <x v="0"/>
    <s v="win-hyn-01-056"/>
    <x v="0"/>
    <s v="4183607818(2bfz)"/>
    <x v="0"/>
    <x v="4"/>
    <x v="4"/>
    <x v="0"/>
    <x v="0"/>
    <x v="0"/>
    <x v="0"/>
    <x v="1"/>
    <n v="20"/>
    <x v="0"/>
    <x v="6"/>
    <n v="1003640"/>
    <x v="0"/>
    <x v="1"/>
    <x v="0"/>
    <x v="0"/>
    <n v="80291"/>
    <x v="3"/>
  </r>
  <r>
    <x v="6"/>
    <n v="4183607818"/>
    <x v="0"/>
    <x v="0"/>
    <x v="0"/>
    <x v="0"/>
    <s v="win-hyn-01-056"/>
    <x v="0"/>
    <s v="4183607818(2bfz)"/>
    <x v="0"/>
    <x v="5"/>
    <x v="5"/>
    <x v="0"/>
    <x v="0"/>
    <x v="0"/>
    <x v="0"/>
    <x v="1"/>
    <n v="30"/>
    <x v="0"/>
    <x v="9"/>
    <n v="3498330"/>
    <x v="0"/>
    <x v="1"/>
    <x v="0"/>
    <x v="0"/>
    <n v="279866"/>
    <x v="3"/>
  </r>
  <r>
    <x v="6"/>
    <n v="4183607818"/>
    <x v="0"/>
    <x v="0"/>
    <x v="0"/>
    <x v="0"/>
    <s v="win-hyn-01-056"/>
    <x v="0"/>
    <s v="4183607818(2bfz)"/>
    <x v="0"/>
    <x v="14"/>
    <x v="14"/>
    <x v="0"/>
    <x v="0"/>
    <x v="0"/>
    <x v="0"/>
    <x v="1"/>
    <n v="5"/>
    <x v="0"/>
    <x v="5"/>
    <n v="371250"/>
    <x v="0"/>
    <x v="1"/>
    <x v="0"/>
    <x v="0"/>
    <n v="29700"/>
    <x v="3"/>
  </r>
  <r>
    <x v="6"/>
    <n v="4183608309"/>
    <x v="0"/>
    <x v="0"/>
    <x v="0"/>
    <x v="0"/>
    <s v="win-hyn-01-056"/>
    <x v="0"/>
    <s v="4183608309(6630)"/>
    <x v="0"/>
    <x v="8"/>
    <x v="8"/>
    <x v="0"/>
    <x v="0"/>
    <x v="0"/>
    <x v="0"/>
    <x v="1"/>
    <n v="2"/>
    <x v="0"/>
    <x v="10"/>
    <n v="111190"/>
    <x v="0"/>
    <x v="1"/>
    <x v="0"/>
    <x v="0"/>
    <n v="8895"/>
    <x v="3"/>
  </r>
  <r>
    <x v="6"/>
    <n v="4183608309"/>
    <x v="0"/>
    <x v="0"/>
    <x v="0"/>
    <x v="0"/>
    <s v="win-hyn-01-056"/>
    <x v="0"/>
    <s v="4183608309(6630)"/>
    <x v="0"/>
    <x v="6"/>
    <x v="6"/>
    <x v="0"/>
    <x v="0"/>
    <x v="0"/>
    <x v="0"/>
    <x v="1"/>
    <n v="7"/>
    <x v="0"/>
    <x v="7"/>
    <n v="322000"/>
    <x v="0"/>
    <x v="1"/>
    <x v="0"/>
    <x v="0"/>
    <n v="25760"/>
    <x v="3"/>
  </r>
  <r>
    <x v="6"/>
    <n v="4183608309"/>
    <x v="0"/>
    <x v="0"/>
    <x v="0"/>
    <x v="0"/>
    <s v="win-hyn-01-056"/>
    <x v="0"/>
    <s v="4183608309(6630)"/>
    <x v="0"/>
    <x v="1"/>
    <x v="1"/>
    <x v="0"/>
    <x v="0"/>
    <x v="0"/>
    <x v="0"/>
    <x v="1"/>
    <n v="21"/>
    <x v="0"/>
    <x v="8"/>
    <n v="1542051"/>
    <x v="0"/>
    <x v="1"/>
    <x v="0"/>
    <x v="0"/>
    <n v="123364"/>
    <x v="3"/>
  </r>
  <r>
    <x v="6"/>
    <n v="4183608309"/>
    <x v="0"/>
    <x v="0"/>
    <x v="0"/>
    <x v="0"/>
    <s v="win-hyn-01-056"/>
    <x v="0"/>
    <s v="4183608309(6630)"/>
    <x v="0"/>
    <x v="4"/>
    <x v="4"/>
    <x v="0"/>
    <x v="0"/>
    <x v="0"/>
    <x v="0"/>
    <x v="1"/>
    <n v="15"/>
    <x v="0"/>
    <x v="6"/>
    <n v="752730"/>
    <x v="0"/>
    <x v="1"/>
    <x v="0"/>
    <x v="0"/>
    <n v="60218"/>
    <x v="3"/>
  </r>
  <r>
    <x v="6"/>
    <n v="4183608309"/>
    <x v="0"/>
    <x v="0"/>
    <x v="0"/>
    <x v="0"/>
    <s v="win-hyn-01-056"/>
    <x v="0"/>
    <s v="4183608309(6630)"/>
    <x v="0"/>
    <x v="5"/>
    <x v="5"/>
    <x v="0"/>
    <x v="0"/>
    <x v="0"/>
    <x v="0"/>
    <x v="1"/>
    <n v="33"/>
    <x v="0"/>
    <x v="9"/>
    <n v="3848163"/>
    <x v="0"/>
    <x v="1"/>
    <x v="0"/>
    <x v="0"/>
    <n v="307853"/>
    <x v="3"/>
  </r>
  <r>
    <x v="6"/>
    <n v="4183608292"/>
    <x v="0"/>
    <x v="0"/>
    <x v="0"/>
    <x v="0"/>
    <s v="win-hyn-01-056"/>
    <x v="0"/>
    <s v="4183608292(6522)"/>
    <x v="0"/>
    <x v="5"/>
    <x v="5"/>
    <x v="0"/>
    <x v="0"/>
    <x v="0"/>
    <x v="0"/>
    <x v="1"/>
    <n v="38"/>
    <x v="0"/>
    <x v="9"/>
    <n v="4431218"/>
    <x v="0"/>
    <x v="1"/>
    <x v="0"/>
    <x v="0"/>
    <n v="354497"/>
    <x v="3"/>
  </r>
  <r>
    <x v="6"/>
    <n v="4183608292"/>
    <x v="0"/>
    <x v="0"/>
    <x v="0"/>
    <x v="0"/>
    <s v="win-hyn-01-056"/>
    <x v="0"/>
    <s v="4183608292(6522)"/>
    <x v="0"/>
    <x v="4"/>
    <x v="4"/>
    <x v="0"/>
    <x v="0"/>
    <x v="0"/>
    <x v="0"/>
    <x v="1"/>
    <n v="11"/>
    <x v="0"/>
    <x v="6"/>
    <n v="552002"/>
    <x v="0"/>
    <x v="1"/>
    <x v="0"/>
    <x v="0"/>
    <n v="44160"/>
    <x v="3"/>
  </r>
  <r>
    <x v="6"/>
    <n v="4183608292"/>
    <x v="0"/>
    <x v="0"/>
    <x v="0"/>
    <x v="0"/>
    <s v="win-hyn-01-056"/>
    <x v="0"/>
    <s v="4183608292(6522)"/>
    <x v="0"/>
    <x v="1"/>
    <x v="1"/>
    <x v="0"/>
    <x v="0"/>
    <x v="0"/>
    <x v="0"/>
    <x v="1"/>
    <n v="30"/>
    <x v="0"/>
    <x v="8"/>
    <n v="2202930"/>
    <x v="0"/>
    <x v="1"/>
    <x v="0"/>
    <x v="0"/>
    <n v="176234"/>
    <x v="3"/>
  </r>
  <r>
    <x v="6"/>
    <n v="4183608292"/>
    <x v="0"/>
    <x v="0"/>
    <x v="0"/>
    <x v="0"/>
    <s v="win-hyn-01-056"/>
    <x v="0"/>
    <s v="4183608292(6522)"/>
    <x v="0"/>
    <x v="6"/>
    <x v="6"/>
    <x v="0"/>
    <x v="0"/>
    <x v="0"/>
    <x v="0"/>
    <x v="1"/>
    <n v="2"/>
    <x v="0"/>
    <x v="7"/>
    <n v="92000"/>
    <x v="0"/>
    <x v="1"/>
    <x v="0"/>
    <x v="0"/>
    <n v="7360"/>
    <x v="3"/>
  </r>
  <r>
    <x v="6"/>
    <n v="4183608292"/>
    <x v="0"/>
    <x v="0"/>
    <x v="0"/>
    <x v="0"/>
    <s v="win-hyn-01-056"/>
    <x v="0"/>
    <s v="4183608292(6522)"/>
    <x v="0"/>
    <x v="8"/>
    <x v="8"/>
    <x v="0"/>
    <x v="0"/>
    <x v="0"/>
    <x v="0"/>
    <x v="1"/>
    <n v="2"/>
    <x v="0"/>
    <x v="10"/>
    <n v="111190"/>
    <x v="0"/>
    <x v="1"/>
    <x v="0"/>
    <x v="0"/>
    <n v="8895"/>
    <x v="3"/>
  </r>
  <r>
    <x v="6"/>
    <n v="4183607798"/>
    <x v="0"/>
    <x v="0"/>
    <x v="0"/>
    <x v="0"/>
    <s v="win-hyn-01-056"/>
    <x v="0"/>
    <s v="4183607798(2bdl)"/>
    <x v="0"/>
    <x v="6"/>
    <x v="6"/>
    <x v="0"/>
    <x v="0"/>
    <x v="0"/>
    <x v="0"/>
    <x v="1"/>
    <n v="2"/>
    <x v="0"/>
    <x v="7"/>
    <n v="92000"/>
    <x v="0"/>
    <x v="1"/>
    <x v="0"/>
    <x v="0"/>
    <n v="7360"/>
    <x v="3"/>
  </r>
  <r>
    <x v="6"/>
    <n v="4183607798"/>
    <x v="0"/>
    <x v="0"/>
    <x v="0"/>
    <x v="0"/>
    <s v="win-hyn-01-056"/>
    <x v="0"/>
    <s v="4183607798(2bdl)"/>
    <x v="0"/>
    <x v="1"/>
    <x v="1"/>
    <x v="0"/>
    <x v="0"/>
    <x v="0"/>
    <x v="0"/>
    <x v="1"/>
    <n v="5"/>
    <x v="0"/>
    <x v="8"/>
    <n v="367155"/>
    <x v="0"/>
    <x v="1"/>
    <x v="0"/>
    <x v="0"/>
    <n v="29372"/>
    <x v="3"/>
  </r>
  <r>
    <x v="6"/>
    <n v="4183607798"/>
    <x v="0"/>
    <x v="0"/>
    <x v="0"/>
    <x v="0"/>
    <s v="win-hyn-01-056"/>
    <x v="0"/>
    <s v="4183607798(2bdl)"/>
    <x v="0"/>
    <x v="4"/>
    <x v="4"/>
    <x v="0"/>
    <x v="0"/>
    <x v="0"/>
    <x v="0"/>
    <x v="1"/>
    <n v="6"/>
    <x v="0"/>
    <x v="6"/>
    <n v="301092"/>
    <x v="0"/>
    <x v="1"/>
    <x v="0"/>
    <x v="0"/>
    <n v="24087"/>
    <x v="3"/>
  </r>
  <r>
    <x v="6"/>
    <n v="4183607798"/>
    <x v="0"/>
    <x v="0"/>
    <x v="0"/>
    <x v="0"/>
    <s v="win-hyn-01-056"/>
    <x v="0"/>
    <s v="4183607798(2bdl)"/>
    <x v="0"/>
    <x v="5"/>
    <x v="5"/>
    <x v="0"/>
    <x v="0"/>
    <x v="0"/>
    <x v="0"/>
    <x v="1"/>
    <n v="37"/>
    <x v="0"/>
    <x v="9"/>
    <n v="4314607"/>
    <x v="0"/>
    <x v="1"/>
    <x v="0"/>
    <x v="0"/>
    <n v="345169"/>
    <x v="3"/>
  </r>
  <r>
    <x v="6"/>
    <n v="4183607927"/>
    <x v="0"/>
    <x v="0"/>
    <x v="0"/>
    <x v="0"/>
    <s v="win-hyn-01-056"/>
    <x v="0"/>
    <s v="4183607927(2bt0)"/>
    <x v="0"/>
    <x v="6"/>
    <x v="6"/>
    <x v="0"/>
    <x v="0"/>
    <x v="0"/>
    <x v="0"/>
    <x v="1"/>
    <n v="3"/>
    <x v="0"/>
    <x v="7"/>
    <n v="138000"/>
    <x v="0"/>
    <x v="1"/>
    <x v="0"/>
    <x v="0"/>
    <n v="11040"/>
    <x v="3"/>
  </r>
  <r>
    <x v="6"/>
    <n v="4183607927"/>
    <x v="0"/>
    <x v="0"/>
    <x v="0"/>
    <x v="0"/>
    <s v="win-hyn-01-056"/>
    <x v="0"/>
    <s v="4183607927(2bt0)"/>
    <x v="0"/>
    <x v="1"/>
    <x v="1"/>
    <x v="0"/>
    <x v="0"/>
    <x v="0"/>
    <x v="0"/>
    <x v="1"/>
    <n v="19"/>
    <x v="0"/>
    <x v="8"/>
    <n v="1395189"/>
    <x v="0"/>
    <x v="1"/>
    <x v="0"/>
    <x v="0"/>
    <n v="111615"/>
    <x v="3"/>
  </r>
  <r>
    <x v="6"/>
    <n v="4183607927"/>
    <x v="0"/>
    <x v="0"/>
    <x v="0"/>
    <x v="0"/>
    <s v="win-hyn-01-056"/>
    <x v="0"/>
    <s v="4183607927(2bt0)"/>
    <x v="0"/>
    <x v="4"/>
    <x v="4"/>
    <x v="0"/>
    <x v="0"/>
    <x v="0"/>
    <x v="0"/>
    <x v="1"/>
    <n v="7"/>
    <x v="0"/>
    <x v="6"/>
    <n v="351274"/>
    <x v="0"/>
    <x v="1"/>
    <x v="0"/>
    <x v="0"/>
    <n v="28102"/>
    <x v="3"/>
  </r>
  <r>
    <x v="6"/>
    <n v="4183607927"/>
    <x v="0"/>
    <x v="0"/>
    <x v="0"/>
    <x v="0"/>
    <s v="win-hyn-01-056"/>
    <x v="0"/>
    <s v="4183607927(2bt0)"/>
    <x v="0"/>
    <x v="5"/>
    <x v="5"/>
    <x v="0"/>
    <x v="0"/>
    <x v="0"/>
    <x v="0"/>
    <x v="1"/>
    <n v="16"/>
    <x v="0"/>
    <x v="9"/>
    <n v="1865776"/>
    <x v="0"/>
    <x v="1"/>
    <x v="0"/>
    <x v="0"/>
    <n v="149262"/>
    <x v="3"/>
  </r>
  <r>
    <x v="6"/>
    <n v="4183608056"/>
    <x v="0"/>
    <x v="0"/>
    <x v="0"/>
    <x v="0"/>
    <s v="win-hyn-01-056"/>
    <x v="0"/>
    <s v="4183608056(5067)"/>
    <x v="0"/>
    <x v="6"/>
    <x v="6"/>
    <x v="0"/>
    <x v="0"/>
    <x v="0"/>
    <x v="0"/>
    <x v="1"/>
    <n v="2"/>
    <x v="0"/>
    <x v="7"/>
    <n v="92000"/>
    <x v="0"/>
    <x v="1"/>
    <x v="0"/>
    <x v="0"/>
    <n v="7360"/>
    <x v="3"/>
  </r>
  <r>
    <x v="6"/>
    <n v="4183608056"/>
    <x v="0"/>
    <x v="0"/>
    <x v="0"/>
    <x v="0"/>
    <s v="win-hyn-01-056"/>
    <x v="0"/>
    <s v="4183608056(5067)"/>
    <x v="0"/>
    <x v="1"/>
    <x v="1"/>
    <x v="0"/>
    <x v="0"/>
    <x v="0"/>
    <x v="0"/>
    <x v="1"/>
    <n v="15"/>
    <x v="0"/>
    <x v="8"/>
    <n v="1101465"/>
    <x v="0"/>
    <x v="1"/>
    <x v="0"/>
    <x v="0"/>
    <n v="88117"/>
    <x v="3"/>
  </r>
  <r>
    <x v="6"/>
    <n v="4183608056"/>
    <x v="0"/>
    <x v="0"/>
    <x v="0"/>
    <x v="0"/>
    <s v="win-hyn-01-056"/>
    <x v="0"/>
    <s v="4183608056(5067)"/>
    <x v="0"/>
    <x v="5"/>
    <x v="5"/>
    <x v="0"/>
    <x v="0"/>
    <x v="0"/>
    <x v="0"/>
    <x v="1"/>
    <n v="29"/>
    <x v="0"/>
    <x v="9"/>
    <n v="3381719"/>
    <x v="0"/>
    <x v="1"/>
    <x v="0"/>
    <x v="0"/>
    <n v="270538"/>
    <x v="3"/>
  </r>
  <r>
    <x v="4"/>
    <n v="4183695442"/>
    <x v="0"/>
    <x v="0"/>
    <x v="0"/>
    <x v="0"/>
    <s v="win-hyn-01-056"/>
    <x v="0"/>
    <s v="4183695442(2bmq)"/>
    <x v="0"/>
    <x v="6"/>
    <x v="6"/>
    <x v="0"/>
    <x v="0"/>
    <x v="0"/>
    <x v="0"/>
    <x v="1"/>
    <n v="10"/>
    <x v="0"/>
    <x v="7"/>
    <n v="460000"/>
    <x v="0"/>
    <x v="1"/>
    <x v="0"/>
    <x v="0"/>
    <n v="36800"/>
    <x v="3"/>
  </r>
  <r>
    <x v="4"/>
    <n v="4183695442"/>
    <x v="0"/>
    <x v="0"/>
    <x v="0"/>
    <x v="0"/>
    <s v="win-hyn-01-056"/>
    <x v="0"/>
    <s v="4183695442(2bmq)"/>
    <x v="0"/>
    <x v="1"/>
    <x v="1"/>
    <x v="0"/>
    <x v="0"/>
    <x v="0"/>
    <x v="0"/>
    <x v="1"/>
    <n v="20"/>
    <x v="0"/>
    <x v="8"/>
    <n v="1468620"/>
    <x v="0"/>
    <x v="1"/>
    <x v="0"/>
    <x v="0"/>
    <n v="117490"/>
    <x v="3"/>
  </r>
  <r>
    <x v="6"/>
    <n v="4183607902"/>
    <x v="0"/>
    <x v="0"/>
    <x v="0"/>
    <x v="0"/>
    <s v="win-hyn-01-056"/>
    <x v="0"/>
    <s v="4183607902(2bmq)"/>
    <x v="0"/>
    <x v="5"/>
    <x v="5"/>
    <x v="0"/>
    <x v="0"/>
    <x v="0"/>
    <x v="0"/>
    <x v="1"/>
    <n v="30"/>
    <x v="0"/>
    <x v="9"/>
    <n v="3498330"/>
    <x v="0"/>
    <x v="1"/>
    <x v="0"/>
    <x v="0"/>
    <n v="279866"/>
    <x v="3"/>
  </r>
  <r>
    <x v="6"/>
    <n v="4183607902"/>
    <x v="0"/>
    <x v="0"/>
    <x v="0"/>
    <x v="0"/>
    <s v="win-hyn-01-056"/>
    <x v="0"/>
    <s v="4183607902(2bmq)"/>
    <x v="0"/>
    <x v="4"/>
    <x v="4"/>
    <x v="0"/>
    <x v="0"/>
    <x v="0"/>
    <x v="0"/>
    <x v="1"/>
    <n v="14"/>
    <x v="0"/>
    <x v="6"/>
    <n v="702548"/>
    <x v="0"/>
    <x v="1"/>
    <x v="0"/>
    <x v="0"/>
    <n v="56204"/>
    <x v="3"/>
  </r>
  <r>
    <x v="6"/>
    <n v="4183607902"/>
    <x v="0"/>
    <x v="0"/>
    <x v="0"/>
    <x v="0"/>
    <s v="win-hyn-01-056"/>
    <x v="0"/>
    <s v="4183607902(2bmq)"/>
    <x v="0"/>
    <x v="1"/>
    <x v="1"/>
    <x v="0"/>
    <x v="0"/>
    <x v="0"/>
    <x v="0"/>
    <x v="1"/>
    <n v="20"/>
    <x v="0"/>
    <x v="8"/>
    <n v="1468620"/>
    <x v="0"/>
    <x v="1"/>
    <x v="0"/>
    <x v="0"/>
    <n v="117490"/>
    <x v="3"/>
  </r>
  <r>
    <x v="6"/>
    <n v="4183607902"/>
    <x v="0"/>
    <x v="0"/>
    <x v="0"/>
    <x v="0"/>
    <s v="win-hyn-01-056"/>
    <x v="0"/>
    <s v="4183607902(2bmq)"/>
    <x v="0"/>
    <x v="6"/>
    <x v="6"/>
    <x v="0"/>
    <x v="0"/>
    <x v="0"/>
    <x v="0"/>
    <x v="1"/>
    <n v="6"/>
    <x v="0"/>
    <x v="7"/>
    <n v="276000"/>
    <x v="0"/>
    <x v="1"/>
    <x v="0"/>
    <x v="0"/>
    <n v="22080"/>
    <x v="3"/>
  </r>
  <r>
    <x v="6"/>
    <n v="4183607902"/>
    <x v="0"/>
    <x v="0"/>
    <x v="0"/>
    <x v="0"/>
    <s v="win-hyn-01-056"/>
    <x v="0"/>
    <s v="4183607902(2bmq)"/>
    <x v="0"/>
    <x v="8"/>
    <x v="8"/>
    <x v="0"/>
    <x v="0"/>
    <x v="0"/>
    <x v="0"/>
    <x v="1"/>
    <n v="6"/>
    <x v="0"/>
    <x v="10"/>
    <n v="333570"/>
    <x v="0"/>
    <x v="1"/>
    <x v="0"/>
    <x v="0"/>
    <n v="26686"/>
    <x v="3"/>
  </r>
  <r>
    <x v="6"/>
    <n v="4183607781"/>
    <x v="0"/>
    <x v="0"/>
    <x v="0"/>
    <x v="0"/>
    <s v="win-hyn-01-056"/>
    <x v="0"/>
    <s v="4183607781(2bbj)"/>
    <x v="0"/>
    <x v="5"/>
    <x v="5"/>
    <x v="0"/>
    <x v="0"/>
    <x v="0"/>
    <x v="0"/>
    <x v="1"/>
    <n v="32"/>
    <x v="0"/>
    <x v="9"/>
    <n v="3731552"/>
    <x v="0"/>
    <x v="1"/>
    <x v="0"/>
    <x v="0"/>
    <n v="298524"/>
    <x v="3"/>
  </r>
  <r>
    <x v="6"/>
    <n v="4183607781"/>
    <x v="0"/>
    <x v="0"/>
    <x v="0"/>
    <x v="0"/>
    <s v="win-hyn-01-056"/>
    <x v="0"/>
    <s v="4183607781(2bbj)"/>
    <x v="0"/>
    <x v="4"/>
    <x v="4"/>
    <x v="0"/>
    <x v="0"/>
    <x v="0"/>
    <x v="0"/>
    <x v="1"/>
    <n v="4"/>
    <x v="0"/>
    <x v="6"/>
    <n v="200728"/>
    <x v="0"/>
    <x v="1"/>
    <x v="0"/>
    <x v="0"/>
    <n v="16058"/>
    <x v="3"/>
  </r>
  <r>
    <x v="6"/>
    <n v="4183607781"/>
    <x v="0"/>
    <x v="0"/>
    <x v="0"/>
    <x v="0"/>
    <s v="win-hyn-01-056"/>
    <x v="0"/>
    <s v="4183607781(2bbj)"/>
    <x v="0"/>
    <x v="1"/>
    <x v="1"/>
    <x v="0"/>
    <x v="0"/>
    <x v="0"/>
    <x v="0"/>
    <x v="1"/>
    <n v="9"/>
    <x v="0"/>
    <x v="8"/>
    <n v="660879"/>
    <x v="0"/>
    <x v="1"/>
    <x v="0"/>
    <x v="0"/>
    <n v="52870"/>
    <x v="3"/>
  </r>
  <r>
    <x v="6"/>
    <n v="4183608040"/>
    <x v="0"/>
    <x v="0"/>
    <x v="0"/>
    <x v="0"/>
    <s v="win-hyn-01-056"/>
    <x v="0"/>
    <s v="4183608040(4914)"/>
    <x v="0"/>
    <x v="8"/>
    <x v="8"/>
    <x v="0"/>
    <x v="0"/>
    <x v="0"/>
    <x v="0"/>
    <x v="1"/>
    <n v="7"/>
    <x v="0"/>
    <x v="10"/>
    <n v="389165"/>
    <x v="0"/>
    <x v="1"/>
    <x v="0"/>
    <x v="0"/>
    <n v="31133"/>
    <x v="3"/>
  </r>
  <r>
    <x v="6"/>
    <n v="4183608040"/>
    <x v="0"/>
    <x v="0"/>
    <x v="0"/>
    <x v="0"/>
    <s v="win-hyn-01-056"/>
    <x v="0"/>
    <s v="4183608040(4914)"/>
    <x v="0"/>
    <x v="6"/>
    <x v="6"/>
    <x v="0"/>
    <x v="0"/>
    <x v="0"/>
    <x v="0"/>
    <x v="1"/>
    <n v="6"/>
    <x v="0"/>
    <x v="7"/>
    <n v="276000"/>
    <x v="0"/>
    <x v="1"/>
    <x v="0"/>
    <x v="0"/>
    <n v="22080"/>
    <x v="3"/>
  </r>
  <r>
    <x v="6"/>
    <n v="4183608040"/>
    <x v="0"/>
    <x v="0"/>
    <x v="0"/>
    <x v="0"/>
    <s v="win-hyn-01-056"/>
    <x v="0"/>
    <s v="4183608040(4914)"/>
    <x v="0"/>
    <x v="1"/>
    <x v="1"/>
    <x v="0"/>
    <x v="0"/>
    <x v="0"/>
    <x v="0"/>
    <x v="1"/>
    <n v="50"/>
    <x v="0"/>
    <x v="8"/>
    <n v="3671550"/>
    <x v="0"/>
    <x v="1"/>
    <x v="0"/>
    <x v="0"/>
    <n v="293724"/>
    <x v="3"/>
  </r>
  <r>
    <x v="6"/>
    <n v="4183608040"/>
    <x v="0"/>
    <x v="0"/>
    <x v="0"/>
    <x v="0"/>
    <s v="win-hyn-01-056"/>
    <x v="0"/>
    <s v="4183608040(4914)"/>
    <x v="0"/>
    <x v="4"/>
    <x v="4"/>
    <x v="0"/>
    <x v="0"/>
    <x v="0"/>
    <x v="0"/>
    <x v="1"/>
    <n v="10"/>
    <x v="0"/>
    <x v="6"/>
    <n v="501820"/>
    <x v="0"/>
    <x v="1"/>
    <x v="0"/>
    <x v="0"/>
    <n v="40146"/>
    <x v="3"/>
  </r>
  <r>
    <x v="6"/>
    <n v="4183608040"/>
    <x v="0"/>
    <x v="0"/>
    <x v="0"/>
    <x v="0"/>
    <s v="win-hyn-01-056"/>
    <x v="0"/>
    <s v="4183608040(4914)"/>
    <x v="0"/>
    <x v="5"/>
    <x v="5"/>
    <x v="0"/>
    <x v="0"/>
    <x v="0"/>
    <x v="0"/>
    <x v="1"/>
    <n v="25"/>
    <x v="0"/>
    <x v="9"/>
    <n v="2915275"/>
    <x v="0"/>
    <x v="1"/>
    <x v="0"/>
    <x v="0"/>
    <n v="233222"/>
    <x v="3"/>
  </r>
  <r>
    <x v="2"/>
    <n v="4183832482"/>
    <x v="0"/>
    <x v="0"/>
    <x v="0"/>
    <x v="0"/>
    <s v="win-hyn-01-056"/>
    <x v="0"/>
    <s v="4183832482(3572)"/>
    <x v="0"/>
    <x v="4"/>
    <x v="4"/>
    <x v="0"/>
    <x v="0"/>
    <x v="0"/>
    <x v="0"/>
    <x v="1"/>
    <n v="10"/>
    <x v="0"/>
    <x v="6"/>
    <n v="501820"/>
    <x v="0"/>
    <x v="1"/>
    <x v="0"/>
    <x v="0"/>
    <n v="40146"/>
    <x v="3"/>
  </r>
  <r>
    <x v="2"/>
    <n v="4183832482"/>
    <x v="0"/>
    <x v="0"/>
    <x v="0"/>
    <x v="0"/>
    <s v="win-hyn-01-056"/>
    <x v="0"/>
    <s v="4183832482(3572)"/>
    <x v="0"/>
    <x v="5"/>
    <x v="5"/>
    <x v="0"/>
    <x v="0"/>
    <x v="0"/>
    <x v="0"/>
    <x v="1"/>
    <n v="16"/>
    <x v="0"/>
    <x v="9"/>
    <n v="1865776"/>
    <x v="0"/>
    <x v="1"/>
    <x v="0"/>
    <x v="0"/>
    <n v="149262"/>
    <x v="3"/>
  </r>
  <r>
    <x v="2"/>
    <n v="4183832482"/>
    <x v="0"/>
    <x v="0"/>
    <x v="0"/>
    <x v="0"/>
    <s v="win-hyn-01-056"/>
    <x v="0"/>
    <s v="4183832482(3572)"/>
    <x v="0"/>
    <x v="1"/>
    <x v="1"/>
    <x v="0"/>
    <x v="0"/>
    <x v="0"/>
    <x v="0"/>
    <x v="1"/>
    <n v="10"/>
    <x v="0"/>
    <x v="8"/>
    <n v="734310"/>
    <x v="0"/>
    <x v="1"/>
    <x v="0"/>
    <x v="0"/>
    <n v="58745"/>
    <x v="3"/>
  </r>
  <r>
    <x v="2"/>
    <n v="4183832482"/>
    <x v="0"/>
    <x v="0"/>
    <x v="0"/>
    <x v="0"/>
    <s v="win-hyn-01-056"/>
    <x v="0"/>
    <s v="4183832482(3572)"/>
    <x v="0"/>
    <x v="6"/>
    <x v="6"/>
    <x v="0"/>
    <x v="0"/>
    <x v="0"/>
    <x v="0"/>
    <x v="1"/>
    <n v="4"/>
    <x v="0"/>
    <x v="7"/>
    <n v="184000"/>
    <x v="0"/>
    <x v="1"/>
    <x v="0"/>
    <x v="0"/>
    <n v="14720"/>
    <x v="3"/>
  </r>
  <r>
    <x v="2"/>
    <n v="4183832482"/>
    <x v="0"/>
    <x v="0"/>
    <x v="0"/>
    <x v="0"/>
    <s v="win-hyn-01-056"/>
    <x v="0"/>
    <s v="4183832482(3572)"/>
    <x v="0"/>
    <x v="14"/>
    <x v="14"/>
    <x v="0"/>
    <x v="0"/>
    <x v="0"/>
    <x v="0"/>
    <x v="1"/>
    <n v="4"/>
    <x v="0"/>
    <x v="5"/>
    <n v="297000"/>
    <x v="0"/>
    <x v="1"/>
    <x v="0"/>
    <x v="0"/>
    <n v="23760"/>
    <x v="3"/>
  </r>
  <r>
    <x v="5"/>
    <n v="4183986420"/>
    <x v="0"/>
    <x v="0"/>
    <x v="0"/>
    <x v="0"/>
    <s v="win-hyn-01-056"/>
    <x v="0"/>
    <s v="4183986420(3572)"/>
    <x v="0"/>
    <x v="8"/>
    <x v="8"/>
    <x v="0"/>
    <x v="0"/>
    <x v="0"/>
    <x v="0"/>
    <x v="1"/>
    <n v="5"/>
    <x v="0"/>
    <x v="10"/>
    <n v="277975"/>
    <x v="0"/>
    <x v="1"/>
    <x v="0"/>
    <x v="0"/>
    <n v="22238"/>
    <x v="3"/>
  </r>
  <r>
    <x v="5"/>
    <n v="4183986420"/>
    <x v="0"/>
    <x v="0"/>
    <x v="0"/>
    <x v="0"/>
    <s v="win-hyn-01-056"/>
    <x v="0"/>
    <s v="4183986420(3572)"/>
    <x v="0"/>
    <x v="15"/>
    <x v="15"/>
    <x v="0"/>
    <x v="0"/>
    <x v="0"/>
    <x v="0"/>
    <x v="1"/>
    <n v="5"/>
    <x v="0"/>
    <x v="4"/>
    <n v="354750"/>
    <x v="0"/>
    <x v="1"/>
    <x v="0"/>
    <x v="0"/>
    <n v="28380"/>
    <x v="3"/>
  </r>
  <r>
    <x v="6"/>
    <n v="4183608037"/>
    <x v="0"/>
    <x v="0"/>
    <x v="0"/>
    <x v="0"/>
    <s v="win-hyn-01-056"/>
    <x v="0"/>
    <s v="4183608037(4853)"/>
    <x v="0"/>
    <x v="8"/>
    <x v="8"/>
    <x v="0"/>
    <x v="0"/>
    <x v="0"/>
    <x v="0"/>
    <x v="1"/>
    <n v="2"/>
    <x v="0"/>
    <x v="10"/>
    <n v="111190"/>
    <x v="0"/>
    <x v="1"/>
    <x v="0"/>
    <x v="0"/>
    <n v="8895"/>
    <x v="3"/>
  </r>
  <r>
    <x v="6"/>
    <n v="4183608037"/>
    <x v="0"/>
    <x v="0"/>
    <x v="0"/>
    <x v="0"/>
    <s v="win-hyn-01-056"/>
    <x v="0"/>
    <s v="4183608037(4853)"/>
    <x v="0"/>
    <x v="6"/>
    <x v="6"/>
    <x v="0"/>
    <x v="0"/>
    <x v="0"/>
    <x v="0"/>
    <x v="1"/>
    <n v="7"/>
    <x v="0"/>
    <x v="7"/>
    <n v="322000"/>
    <x v="0"/>
    <x v="1"/>
    <x v="0"/>
    <x v="0"/>
    <n v="25760"/>
    <x v="3"/>
  </r>
  <r>
    <x v="6"/>
    <n v="4183608037"/>
    <x v="0"/>
    <x v="0"/>
    <x v="0"/>
    <x v="0"/>
    <s v="win-hyn-01-056"/>
    <x v="0"/>
    <s v="4183608037(4853)"/>
    <x v="0"/>
    <x v="1"/>
    <x v="1"/>
    <x v="0"/>
    <x v="0"/>
    <x v="0"/>
    <x v="0"/>
    <x v="1"/>
    <n v="30"/>
    <x v="0"/>
    <x v="8"/>
    <n v="2202930"/>
    <x v="0"/>
    <x v="1"/>
    <x v="0"/>
    <x v="0"/>
    <n v="176234"/>
    <x v="3"/>
  </r>
  <r>
    <x v="6"/>
    <n v="4183608037"/>
    <x v="0"/>
    <x v="0"/>
    <x v="0"/>
    <x v="0"/>
    <s v="win-hyn-01-056"/>
    <x v="0"/>
    <s v="4183608037(4853)"/>
    <x v="0"/>
    <x v="4"/>
    <x v="4"/>
    <x v="0"/>
    <x v="0"/>
    <x v="0"/>
    <x v="0"/>
    <x v="1"/>
    <n v="9"/>
    <x v="0"/>
    <x v="6"/>
    <n v="451638"/>
    <x v="0"/>
    <x v="1"/>
    <x v="0"/>
    <x v="0"/>
    <n v="36131"/>
    <x v="3"/>
  </r>
  <r>
    <x v="6"/>
    <n v="4183608037"/>
    <x v="0"/>
    <x v="0"/>
    <x v="0"/>
    <x v="0"/>
    <s v="win-hyn-01-056"/>
    <x v="0"/>
    <s v="4183608037(4853)"/>
    <x v="0"/>
    <x v="5"/>
    <x v="5"/>
    <x v="0"/>
    <x v="0"/>
    <x v="0"/>
    <x v="0"/>
    <x v="1"/>
    <n v="23"/>
    <x v="0"/>
    <x v="9"/>
    <n v="2682053"/>
    <x v="0"/>
    <x v="1"/>
    <x v="0"/>
    <x v="0"/>
    <n v="214564"/>
    <x v="3"/>
  </r>
  <r>
    <x v="6"/>
    <n v="4183608136"/>
    <x v="0"/>
    <x v="0"/>
    <x v="0"/>
    <x v="0"/>
    <s v="win-hyn-01-056"/>
    <x v="0"/>
    <s v="4183608136(5761)"/>
    <x v="0"/>
    <x v="8"/>
    <x v="8"/>
    <x v="0"/>
    <x v="0"/>
    <x v="0"/>
    <x v="0"/>
    <x v="1"/>
    <n v="4"/>
    <x v="0"/>
    <x v="10"/>
    <n v="222380"/>
    <x v="0"/>
    <x v="1"/>
    <x v="0"/>
    <x v="0"/>
    <n v="17790"/>
    <x v="3"/>
  </r>
  <r>
    <x v="6"/>
    <n v="4183608136"/>
    <x v="0"/>
    <x v="0"/>
    <x v="0"/>
    <x v="0"/>
    <s v="win-hyn-01-056"/>
    <x v="0"/>
    <s v="4183608136(5761)"/>
    <x v="0"/>
    <x v="6"/>
    <x v="6"/>
    <x v="0"/>
    <x v="0"/>
    <x v="0"/>
    <x v="0"/>
    <x v="1"/>
    <n v="3"/>
    <x v="0"/>
    <x v="7"/>
    <n v="138000"/>
    <x v="0"/>
    <x v="1"/>
    <x v="0"/>
    <x v="0"/>
    <n v="11040"/>
    <x v="3"/>
  </r>
  <r>
    <x v="6"/>
    <n v="4183608136"/>
    <x v="0"/>
    <x v="0"/>
    <x v="0"/>
    <x v="0"/>
    <s v="win-hyn-01-056"/>
    <x v="0"/>
    <s v="4183608136(5761)"/>
    <x v="0"/>
    <x v="1"/>
    <x v="1"/>
    <x v="0"/>
    <x v="0"/>
    <x v="0"/>
    <x v="0"/>
    <x v="1"/>
    <n v="18"/>
    <x v="0"/>
    <x v="8"/>
    <n v="1321758"/>
    <x v="0"/>
    <x v="1"/>
    <x v="0"/>
    <x v="0"/>
    <n v="105741"/>
    <x v="3"/>
  </r>
  <r>
    <x v="6"/>
    <n v="4183608136"/>
    <x v="0"/>
    <x v="0"/>
    <x v="0"/>
    <x v="0"/>
    <s v="win-hyn-01-056"/>
    <x v="0"/>
    <s v="4183608136(5761)"/>
    <x v="0"/>
    <x v="4"/>
    <x v="4"/>
    <x v="0"/>
    <x v="0"/>
    <x v="0"/>
    <x v="0"/>
    <x v="1"/>
    <n v="10"/>
    <x v="0"/>
    <x v="6"/>
    <n v="501820"/>
    <x v="0"/>
    <x v="1"/>
    <x v="0"/>
    <x v="0"/>
    <n v="40146"/>
    <x v="3"/>
  </r>
  <r>
    <x v="6"/>
    <n v="4183608136"/>
    <x v="0"/>
    <x v="0"/>
    <x v="0"/>
    <x v="0"/>
    <s v="win-hyn-01-056"/>
    <x v="0"/>
    <s v="4183608136(5761)"/>
    <x v="0"/>
    <x v="5"/>
    <x v="5"/>
    <x v="0"/>
    <x v="0"/>
    <x v="0"/>
    <x v="0"/>
    <x v="1"/>
    <n v="22"/>
    <x v="0"/>
    <x v="9"/>
    <n v="2565442"/>
    <x v="0"/>
    <x v="1"/>
    <x v="0"/>
    <x v="0"/>
    <n v="205235"/>
    <x v="3"/>
  </r>
  <r>
    <x v="6"/>
    <n v="4183608295"/>
    <x v="0"/>
    <x v="0"/>
    <x v="0"/>
    <x v="0"/>
    <s v="win-hyn-01-056"/>
    <x v="0"/>
    <s v="4183608295(6541)"/>
    <x v="0"/>
    <x v="5"/>
    <x v="5"/>
    <x v="0"/>
    <x v="0"/>
    <x v="0"/>
    <x v="0"/>
    <x v="1"/>
    <n v="15"/>
    <x v="0"/>
    <x v="9"/>
    <n v="1749165"/>
    <x v="0"/>
    <x v="1"/>
    <x v="0"/>
    <x v="0"/>
    <n v="139933"/>
    <x v="3"/>
  </r>
  <r>
    <x v="6"/>
    <n v="4183608295"/>
    <x v="0"/>
    <x v="0"/>
    <x v="0"/>
    <x v="0"/>
    <s v="win-hyn-01-056"/>
    <x v="0"/>
    <s v="4183608295(6541)"/>
    <x v="0"/>
    <x v="4"/>
    <x v="4"/>
    <x v="0"/>
    <x v="0"/>
    <x v="0"/>
    <x v="0"/>
    <x v="1"/>
    <n v="8"/>
    <x v="0"/>
    <x v="6"/>
    <n v="401456"/>
    <x v="0"/>
    <x v="1"/>
    <x v="0"/>
    <x v="0"/>
    <n v="32116"/>
    <x v="3"/>
  </r>
  <r>
    <x v="6"/>
    <n v="4183608295"/>
    <x v="0"/>
    <x v="0"/>
    <x v="0"/>
    <x v="0"/>
    <s v="win-hyn-01-056"/>
    <x v="0"/>
    <s v="4183608295(6541)"/>
    <x v="0"/>
    <x v="1"/>
    <x v="1"/>
    <x v="0"/>
    <x v="0"/>
    <x v="0"/>
    <x v="0"/>
    <x v="1"/>
    <n v="24"/>
    <x v="0"/>
    <x v="8"/>
    <n v="1762344"/>
    <x v="0"/>
    <x v="1"/>
    <x v="0"/>
    <x v="0"/>
    <n v="140988"/>
    <x v="3"/>
  </r>
  <r>
    <x v="6"/>
    <n v="4183608295"/>
    <x v="0"/>
    <x v="0"/>
    <x v="0"/>
    <x v="0"/>
    <s v="win-hyn-01-056"/>
    <x v="0"/>
    <s v="4183608295(6541)"/>
    <x v="0"/>
    <x v="6"/>
    <x v="6"/>
    <x v="0"/>
    <x v="0"/>
    <x v="0"/>
    <x v="0"/>
    <x v="1"/>
    <n v="3"/>
    <x v="0"/>
    <x v="7"/>
    <n v="138000"/>
    <x v="0"/>
    <x v="1"/>
    <x v="0"/>
    <x v="0"/>
    <n v="11040"/>
    <x v="3"/>
  </r>
  <r>
    <x v="6"/>
    <n v="4183608295"/>
    <x v="0"/>
    <x v="0"/>
    <x v="0"/>
    <x v="0"/>
    <s v="win-hyn-01-056"/>
    <x v="0"/>
    <s v="4183608295(6541)"/>
    <x v="0"/>
    <x v="8"/>
    <x v="8"/>
    <x v="0"/>
    <x v="0"/>
    <x v="0"/>
    <x v="0"/>
    <x v="1"/>
    <n v="1"/>
    <x v="0"/>
    <x v="10"/>
    <n v="55595"/>
    <x v="0"/>
    <x v="1"/>
    <x v="0"/>
    <x v="0"/>
    <n v="4448"/>
    <x v="3"/>
  </r>
  <r>
    <x v="6"/>
    <n v="4183607862"/>
    <x v="0"/>
    <x v="0"/>
    <x v="0"/>
    <x v="0"/>
    <s v="win-hyn-01-056"/>
    <x v="0"/>
    <s v="4183607862(2bk7)"/>
    <x v="0"/>
    <x v="6"/>
    <x v="6"/>
    <x v="0"/>
    <x v="0"/>
    <x v="0"/>
    <x v="0"/>
    <x v="1"/>
    <n v="1"/>
    <x v="0"/>
    <x v="7"/>
    <n v="46000"/>
    <x v="0"/>
    <x v="1"/>
    <x v="0"/>
    <x v="0"/>
    <n v="3680"/>
    <x v="3"/>
  </r>
  <r>
    <x v="6"/>
    <n v="4183607862"/>
    <x v="0"/>
    <x v="0"/>
    <x v="0"/>
    <x v="0"/>
    <s v="win-hyn-01-056"/>
    <x v="0"/>
    <s v="4183607862(2bk7)"/>
    <x v="0"/>
    <x v="1"/>
    <x v="1"/>
    <x v="0"/>
    <x v="0"/>
    <x v="0"/>
    <x v="0"/>
    <x v="1"/>
    <n v="18"/>
    <x v="0"/>
    <x v="8"/>
    <n v="1321758"/>
    <x v="0"/>
    <x v="1"/>
    <x v="0"/>
    <x v="0"/>
    <n v="105741"/>
    <x v="3"/>
  </r>
  <r>
    <x v="6"/>
    <n v="4183607862"/>
    <x v="0"/>
    <x v="0"/>
    <x v="0"/>
    <x v="0"/>
    <s v="win-hyn-01-056"/>
    <x v="0"/>
    <s v="4183607862(2bk7)"/>
    <x v="0"/>
    <x v="4"/>
    <x v="4"/>
    <x v="0"/>
    <x v="0"/>
    <x v="0"/>
    <x v="0"/>
    <x v="1"/>
    <n v="10"/>
    <x v="0"/>
    <x v="6"/>
    <n v="501820"/>
    <x v="0"/>
    <x v="1"/>
    <x v="0"/>
    <x v="0"/>
    <n v="40146"/>
    <x v="3"/>
  </r>
  <r>
    <x v="6"/>
    <n v="4183607862"/>
    <x v="0"/>
    <x v="0"/>
    <x v="0"/>
    <x v="0"/>
    <s v="win-hyn-01-056"/>
    <x v="0"/>
    <s v="4183607862(2bk7)"/>
    <x v="0"/>
    <x v="5"/>
    <x v="5"/>
    <x v="0"/>
    <x v="0"/>
    <x v="0"/>
    <x v="0"/>
    <x v="1"/>
    <n v="27"/>
    <x v="0"/>
    <x v="9"/>
    <n v="3148497"/>
    <x v="0"/>
    <x v="1"/>
    <x v="0"/>
    <x v="0"/>
    <n v="251880"/>
    <x v="3"/>
  </r>
  <r>
    <x v="6"/>
    <n v="4183608214"/>
    <x v="0"/>
    <x v="0"/>
    <x v="0"/>
    <x v="0"/>
    <s v="win-hyn-01-056"/>
    <x v="0"/>
    <s v="4183608214(6042)"/>
    <x v="0"/>
    <x v="8"/>
    <x v="8"/>
    <x v="0"/>
    <x v="0"/>
    <x v="0"/>
    <x v="0"/>
    <x v="1"/>
    <n v="5"/>
    <x v="0"/>
    <x v="10"/>
    <n v="277975"/>
    <x v="0"/>
    <x v="1"/>
    <x v="0"/>
    <x v="0"/>
    <n v="22238"/>
    <x v="3"/>
  </r>
  <r>
    <x v="6"/>
    <n v="4183608214"/>
    <x v="0"/>
    <x v="0"/>
    <x v="0"/>
    <x v="0"/>
    <s v="win-hyn-01-056"/>
    <x v="0"/>
    <s v="4183608214(6042)"/>
    <x v="0"/>
    <x v="1"/>
    <x v="1"/>
    <x v="0"/>
    <x v="0"/>
    <x v="0"/>
    <x v="0"/>
    <x v="1"/>
    <n v="8"/>
    <x v="0"/>
    <x v="8"/>
    <n v="587448"/>
    <x v="0"/>
    <x v="1"/>
    <x v="0"/>
    <x v="0"/>
    <n v="46996"/>
    <x v="3"/>
  </r>
  <r>
    <x v="6"/>
    <n v="4183608214"/>
    <x v="0"/>
    <x v="0"/>
    <x v="0"/>
    <x v="0"/>
    <s v="win-hyn-01-056"/>
    <x v="0"/>
    <s v="4183608214(6042)"/>
    <x v="0"/>
    <x v="4"/>
    <x v="4"/>
    <x v="0"/>
    <x v="0"/>
    <x v="0"/>
    <x v="0"/>
    <x v="1"/>
    <n v="4"/>
    <x v="0"/>
    <x v="6"/>
    <n v="200728"/>
    <x v="0"/>
    <x v="1"/>
    <x v="0"/>
    <x v="0"/>
    <n v="16058"/>
    <x v="3"/>
  </r>
  <r>
    <x v="6"/>
    <n v="4183608214"/>
    <x v="0"/>
    <x v="0"/>
    <x v="0"/>
    <x v="0"/>
    <s v="win-hyn-01-056"/>
    <x v="0"/>
    <s v="4183608214(6042)"/>
    <x v="0"/>
    <x v="5"/>
    <x v="5"/>
    <x v="0"/>
    <x v="0"/>
    <x v="0"/>
    <x v="0"/>
    <x v="1"/>
    <n v="20"/>
    <x v="0"/>
    <x v="9"/>
    <n v="2332220"/>
    <x v="0"/>
    <x v="1"/>
    <x v="0"/>
    <x v="0"/>
    <n v="186578"/>
    <x v="3"/>
  </r>
  <r>
    <x v="6"/>
    <n v="4183607937"/>
    <x v="0"/>
    <x v="0"/>
    <x v="0"/>
    <x v="0"/>
    <s v="win-hyn-01-056"/>
    <x v="0"/>
    <s v="4183607937(2bw0)"/>
    <x v="0"/>
    <x v="5"/>
    <x v="5"/>
    <x v="0"/>
    <x v="0"/>
    <x v="0"/>
    <x v="0"/>
    <x v="1"/>
    <n v="30"/>
    <x v="0"/>
    <x v="9"/>
    <n v="3498330"/>
    <x v="0"/>
    <x v="1"/>
    <x v="0"/>
    <x v="0"/>
    <n v="279866"/>
    <x v="3"/>
  </r>
  <r>
    <x v="6"/>
    <n v="4183607937"/>
    <x v="0"/>
    <x v="0"/>
    <x v="0"/>
    <x v="0"/>
    <s v="win-hyn-01-056"/>
    <x v="0"/>
    <s v="4183607937(2bw0)"/>
    <x v="0"/>
    <x v="4"/>
    <x v="4"/>
    <x v="0"/>
    <x v="0"/>
    <x v="0"/>
    <x v="0"/>
    <x v="1"/>
    <n v="3"/>
    <x v="0"/>
    <x v="6"/>
    <n v="150546"/>
    <x v="0"/>
    <x v="1"/>
    <x v="0"/>
    <x v="0"/>
    <n v="12044"/>
    <x v="3"/>
  </r>
  <r>
    <x v="6"/>
    <n v="4183607937"/>
    <x v="0"/>
    <x v="0"/>
    <x v="0"/>
    <x v="0"/>
    <s v="win-hyn-01-056"/>
    <x v="0"/>
    <s v="4183607937(2bw0)"/>
    <x v="0"/>
    <x v="1"/>
    <x v="1"/>
    <x v="0"/>
    <x v="0"/>
    <x v="0"/>
    <x v="0"/>
    <x v="1"/>
    <n v="24"/>
    <x v="0"/>
    <x v="8"/>
    <n v="1762344"/>
    <x v="0"/>
    <x v="1"/>
    <x v="0"/>
    <x v="0"/>
    <n v="140988"/>
    <x v="3"/>
  </r>
  <r>
    <x v="6"/>
    <n v="4183607937"/>
    <x v="0"/>
    <x v="0"/>
    <x v="0"/>
    <x v="0"/>
    <s v="win-hyn-01-056"/>
    <x v="0"/>
    <s v="4183607937(2bw0)"/>
    <x v="0"/>
    <x v="6"/>
    <x v="6"/>
    <x v="0"/>
    <x v="0"/>
    <x v="0"/>
    <x v="0"/>
    <x v="1"/>
    <n v="4"/>
    <x v="0"/>
    <x v="7"/>
    <n v="184000"/>
    <x v="0"/>
    <x v="1"/>
    <x v="0"/>
    <x v="0"/>
    <n v="14720"/>
    <x v="3"/>
  </r>
  <r>
    <x v="6"/>
    <n v="4183607937"/>
    <x v="0"/>
    <x v="0"/>
    <x v="0"/>
    <x v="0"/>
    <s v="win-hyn-01-056"/>
    <x v="0"/>
    <s v="4183607937(2bw0)"/>
    <x v="0"/>
    <x v="8"/>
    <x v="8"/>
    <x v="0"/>
    <x v="0"/>
    <x v="0"/>
    <x v="0"/>
    <x v="1"/>
    <n v="4"/>
    <x v="0"/>
    <x v="10"/>
    <n v="222380"/>
    <x v="0"/>
    <x v="1"/>
    <x v="0"/>
    <x v="0"/>
    <n v="17790"/>
    <x v="3"/>
  </r>
  <r>
    <x v="6"/>
    <n v="4183607826"/>
    <x v="0"/>
    <x v="0"/>
    <x v="0"/>
    <x v="0"/>
    <s v="win-hyn-01-056"/>
    <x v="0"/>
    <s v="4183607826(2bgo)"/>
    <x v="0"/>
    <x v="4"/>
    <x v="4"/>
    <x v="0"/>
    <x v="0"/>
    <x v="0"/>
    <x v="0"/>
    <x v="1"/>
    <n v="1"/>
    <x v="0"/>
    <x v="6"/>
    <n v="50182"/>
    <x v="0"/>
    <x v="1"/>
    <x v="0"/>
    <x v="0"/>
    <n v="4015"/>
    <x v="3"/>
  </r>
  <r>
    <x v="6"/>
    <n v="4183607826"/>
    <x v="0"/>
    <x v="0"/>
    <x v="0"/>
    <x v="0"/>
    <s v="win-hyn-01-056"/>
    <x v="0"/>
    <s v="4183607826(2bgo)"/>
    <x v="0"/>
    <x v="5"/>
    <x v="5"/>
    <x v="0"/>
    <x v="0"/>
    <x v="0"/>
    <x v="0"/>
    <x v="1"/>
    <n v="29"/>
    <x v="0"/>
    <x v="9"/>
    <n v="3381719"/>
    <x v="0"/>
    <x v="1"/>
    <x v="0"/>
    <x v="0"/>
    <n v="270538"/>
    <x v="3"/>
  </r>
  <r>
    <x v="6"/>
    <n v="4183607893"/>
    <x v="0"/>
    <x v="0"/>
    <x v="0"/>
    <x v="0"/>
    <s v="win-hyn-01-056"/>
    <x v="0"/>
    <s v="4183607893(2bm4)"/>
    <x v="0"/>
    <x v="8"/>
    <x v="8"/>
    <x v="0"/>
    <x v="0"/>
    <x v="0"/>
    <x v="0"/>
    <x v="1"/>
    <n v="2"/>
    <x v="0"/>
    <x v="10"/>
    <n v="111190"/>
    <x v="0"/>
    <x v="1"/>
    <x v="0"/>
    <x v="0"/>
    <n v="8895"/>
    <x v="3"/>
  </r>
  <r>
    <x v="6"/>
    <n v="4183607893"/>
    <x v="0"/>
    <x v="0"/>
    <x v="0"/>
    <x v="0"/>
    <s v="win-hyn-01-056"/>
    <x v="0"/>
    <s v="4183607893(2bm4)"/>
    <x v="0"/>
    <x v="6"/>
    <x v="6"/>
    <x v="0"/>
    <x v="0"/>
    <x v="0"/>
    <x v="0"/>
    <x v="1"/>
    <n v="2"/>
    <x v="0"/>
    <x v="7"/>
    <n v="92000"/>
    <x v="0"/>
    <x v="1"/>
    <x v="0"/>
    <x v="0"/>
    <n v="7360"/>
    <x v="3"/>
  </r>
  <r>
    <x v="6"/>
    <n v="4183607893"/>
    <x v="0"/>
    <x v="0"/>
    <x v="0"/>
    <x v="0"/>
    <s v="win-hyn-01-056"/>
    <x v="0"/>
    <s v="4183607893(2bm4)"/>
    <x v="0"/>
    <x v="1"/>
    <x v="1"/>
    <x v="0"/>
    <x v="0"/>
    <x v="0"/>
    <x v="0"/>
    <x v="1"/>
    <n v="16"/>
    <x v="0"/>
    <x v="8"/>
    <n v="1174896"/>
    <x v="0"/>
    <x v="1"/>
    <x v="0"/>
    <x v="0"/>
    <n v="93992"/>
    <x v="3"/>
  </r>
  <r>
    <x v="6"/>
    <n v="4183607893"/>
    <x v="0"/>
    <x v="0"/>
    <x v="0"/>
    <x v="0"/>
    <s v="win-hyn-01-056"/>
    <x v="0"/>
    <s v="4183607893(2bm4)"/>
    <x v="0"/>
    <x v="4"/>
    <x v="4"/>
    <x v="0"/>
    <x v="0"/>
    <x v="0"/>
    <x v="0"/>
    <x v="1"/>
    <n v="1"/>
    <x v="0"/>
    <x v="6"/>
    <n v="50182"/>
    <x v="0"/>
    <x v="1"/>
    <x v="0"/>
    <x v="0"/>
    <n v="4015"/>
    <x v="3"/>
  </r>
  <r>
    <x v="6"/>
    <n v="4183607893"/>
    <x v="0"/>
    <x v="0"/>
    <x v="0"/>
    <x v="0"/>
    <s v="win-hyn-01-056"/>
    <x v="0"/>
    <s v="4183607893(2bm4)"/>
    <x v="0"/>
    <x v="5"/>
    <x v="5"/>
    <x v="0"/>
    <x v="0"/>
    <x v="0"/>
    <x v="0"/>
    <x v="1"/>
    <n v="18"/>
    <x v="0"/>
    <x v="9"/>
    <n v="2098998"/>
    <x v="0"/>
    <x v="1"/>
    <x v="0"/>
    <x v="0"/>
    <n v="167920"/>
    <x v="3"/>
  </r>
  <r>
    <x v="6"/>
    <n v="4183607787"/>
    <x v="0"/>
    <x v="0"/>
    <x v="0"/>
    <x v="0"/>
    <s v="win-hyn-01-056"/>
    <x v="0"/>
    <s v="4183607787(2bck)"/>
    <x v="0"/>
    <x v="1"/>
    <x v="1"/>
    <x v="0"/>
    <x v="0"/>
    <x v="0"/>
    <x v="0"/>
    <x v="1"/>
    <n v="13"/>
    <x v="0"/>
    <x v="8"/>
    <n v="954603"/>
    <x v="0"/>
    <x v="1"/>
    <x v="0"/>
    <x v="0"/>
    <n v="76368"/>
    <x v="3"/>
  </r>
  <r>
    <x v="6"/>
    <n v="4183607787"/>
    <x v="0"/>
    <x v="0"/>
    <x v="0"/>
    <x v="0"/>
    <s v="win-hyn-01-056"/>
    <x v="0"/>
    <s v="4183607787(2bck)"/>
    <x v="0"/>
    <x v="4"/>
    <x v="4"/>
    <x v="0"/>
    <x v="0"/>
    <x v="0"/>
    <x v="0"/>
    <x v="1"/>
    <n v="4"/>
    <x v="0"/>
    <x v="6"/>
    <n v="200728"/>
    <x v="0"/>
    <x v="1"/>
    <x v="0"/>
    <x v="0"/>
    <n v="16058"/>
    <x v="3"/>
  </r>
  <r>
    <x v="6"/>
    <n v="4183607787"/>
    <x v="0"/>
    <x v="0"/>
    <x v="0"/>
    <x v="0"/>
    <s v="win-hyn-01-056"/>
    <x v="0"/>
    <s v="4183607787(2bck)"/>
    <x v="0"/>
    <x v="5"/>
    <x v="5"/>
    <x v="0"/>
    <x v="0"/>
    <x v="0"/>
    <x v="0"/>
    <x v="1"/>
    <n v="21"/>
    <x v="0"/>
    <x v="9"/>
    <n v="2448831"/>
    <x v="0"/>
    <x v="1"/>
    <x v="0"/>
    <x v="0"/>
    <n v="195906"/>
    <x v="3"/>
  </r>
  <r>
    <x v="6"/>
    <n v="4183607844"/>
    <x v="0"/>
    <x v="0"/>
    <x v="0"/>
    <x v="0"/>
    <s v="win-hyn-01-056"/>
    <x v="0"/>
    <s v="4183607844(2bj3)"/>
    <x v="0"/>
    <x v="8"/>
    <x v="8"/>
    <x v="0"/>
    <x v="0"/>
    <x v="0"/>
    <x v="0"/>
    <x v="1"/>
    <n v="4"/>
    <x v="0"/>
    <x v="10"/>
    <n v="222380"/>
    <x v="0"/>
    <x v="1"/>
    <x v="0"/>
    <x v="0"/>
    <n v="17790"/>
    <x v="3"/>
  </r>
  <r>
    <x v="6"/>
    <n v="4183607844"/>
    <x v="0"/>
    <x v="0"/>
    <x v="0"/>
    <x v="0"/>
    <s v="win-hyn-01-056"/>
    <x v="0"/>
    <s v="4183607844(2bj3)"/>
    <x v="0"/>
    <x v="1"/>
    <x v="1"/>
    <x v="0"/>
    <x v="0"/>
    <x v="0"/>
    <x v="0"/>
    <x v="1"/>
    <n v="21"/>
    <x v="0"/>
    <x v="8"/>
    <n v="1542051"/>
    <x v="0"/>
    <x v="1"/>
    <x v="0"/>
    <x v="0"/>
    <n v="123364"/>
    <x v="3"/>
  </r>
  <r>
    <x v="6"/>
    <n v="4183607844"/>
    <x v="0"/>
    <x v="0"/>
    <x v="0"/>
    <x v="0"/>
    <s v="win-hyn-01-056"/>
    <x v="0"/>
    <s v="4183607844(2bj3)"/>
    <x v="0"/>
    <x v="4"/>
    <x v="4"/>
    <x v="0"/>
    <x v="0"/>
    <x v="0"/>
    <x v="0"/>
    <x v="1"/>
    <n v="11"/>
    <x v="0"/>
    <x v="6"/>
    <n v="552002"/>
    <x v="0"/>
    <x v="1"/>
    <x v="0"/>
    <x v="0"/>
    <n v="44160"/>
    <x v="3"/>
  </r>
  <r>
    <x v="6"/>
    <n v="4183607844"/>
    <x v="0"/>
    <x v="0"/>
    <x v="0"/>
    <x v="0"/>
    <s v="win-hyn-01-056"/>
    <x v="0"/>
    <s v="4183607844(2bj3)"/>
    <x v="0"/>
    <x v="5"/>
    <x v="5"/>
    <x v="0"/>
    <x v="0"/>
    <x v="0"/>
    <x v="0"/>
    <x v="1"/>
    <n v="13"/>
    <x v="0"/>
    <x v="9"/>
    <n v="1515943"/>
    <x v="0"/>
    <x v="1"/>
    <x v="0"/>
    <x v="0"/>
    <n v="121275"/>
    <x v="3"/>
  </r>
  <r>
    <x v="6"/>
    <n v="4183608047"/>
    <x v="0"/>
    <x v="0"/>
    <x v="0"/>
    <x v="0"/>
    <s v="win-hnm-01-030"/>
    <x v="0"/>
    <s v="4183608047(4982)"/>
    <x v="0"/>
    <x v="5"/>
    <x v="5"/>
    <x v="0"/>
    <x v="0"/>
    <x v="0"/>
    <x v="0"/>
    <x v="1"/>
    <n v="13"/>
    <x v="0"/>
    <x v="9"/>
    <n v="1515943"/>
    <x v="0"/>
    <x v="1"/>
    <x v="0"/>
    <x v="0"/>
    <n v="121275"/>
    <x v="3"/>
  </r>
  <r>
    <x v="6"/>
    <n v="4183608047"/>
    <x v="0"/>
    <x v="0"/>
    <x v="0"/>
    <x v="0"/>
    <s v="win-hnm-01-030"/>
    <x v="0"/>
    <s v="4183608047(4982)"/>
    <x v="0"/>
    <x v="1"/>
    <x v="1"/>
    <x v="0"/>
    <x v="0"/>
    <x v="0"/>
    <x v="0"/>
    <x v="1"/>
    <n v="17"/>
    <x v="0"/>
    <x v="8"/>
    <n v="1248327"/>
    <x v="0"/>
    <x v="1"/>
    <x v="0"/>
    <x v="0"/>
    <n v="99866"/>
    <x v="3"/>
  </r>
  <r>
    <x v="6"/>
    <n v="4183608047"/>
    <x v="0"/>
    <x v="0"/>
    <x v="0"/>
    <x v="0"/>
    <s v="win-hnm-01-030"/>
    <x v="0"/>
    <s v="4183608047(4982)"/>
    <x v="0"/>
    <x v="6"/>
    <x v="6"/>
    <x v="0"/>
    <x v="0"/>
    <x v="0"/>
    <x v="0"/>
    <x v="1"/>
    <n v="5"/>
    <x v="0"/>
    <x v="7"/>
    <n v="230000"/>
    <x v="0"/>
    <x v="1"/>
    <x v="0"/>
    <x v="0"/>
    <n v="18400"/>
    <x v="3"/>
  </r>
  <r>
    <x v="6"/>
    <n v="4183608047"/>
    <x v="0"/>
    <x v="0"/>
    <x v="0"/>
    <x v="0"/>
    <s v="win-hnm-01-030"/>
    <x v="0"/>
    <s v="4183608047(4982)"/>
    <x v="0"/>
    <x v="8"/>
    <x v="8"/>
    <x v="0"/>
    <x v="0"/>
    <x v="0"/>
    <x v="0"/>
    <x v="1"/>
    <n v="3"/>
    <x v="0"/>
    <x v="10"/>
    <n v="166785"/>
    <x v="0"/>
    <x v="1"/>
    <x v="0"/>
    <x v="0"/>
    <n v="13343"/>
    <x v="3"/>
  </r>
  <r>
    <x v="6"/>
    <n v="4183608041"/>
    <x v="0"/>
    <x v="0"/>
    <x v="0"/>
    <x v="0"/>
    <s v="win-hnm-01-030"/>
    <x v="0"/>
    <s v="4183608041(4923)"/>
    <x v="0"/>
    <x v="5"/>
    <x v="5"/>
    <x v="0"/>
    <x v="0"/>
    <x v="0"/>
    <x v="0"/>
    <x v="1"/>
    <n v="20"/>
    <x v="0"/>
    <x v="9"/>
    <n v="2332220"/>
    <x v="0"/>
    <x v="1"/>
    <x v="0"/>
    <x v="0"/>
    <n v="186578"/>
    <x v="3"/>
  </r>
  <r>
    <x v="6"/>
    <n v="4183608041"/>
    <x v="0"/>
    <x v="0"/>
    <x v="0"/>
    <x v="0"/>
    <s v="win-hnm-01-030"/>
    <x v="0"/>
    <s v="4183608041(4923)"/>
    <x v="0"/>
    <x v="4"/>
    <x v="4"/>
    <x v="0"/>
    <x v="0"/>
    <x v="0"/>
    <x v="0"/>
    <x v="1"/>
    <n v="5"/>
    <x v="0"/>
    <x v="6"/>
    <n v="250910"/>
    <x v="0"/>
    <x v="1"/>
    <x v="0"/>
    <x v="0"/>
    <n v="20073"/>
    <x v="3"/>
  </r>
  <r>
    <x v="6"/>
    <n v="4183608041"/>
    <x v="0"/>
    <x v="0"/>
    <x v="0"/>
    <x v="0"/>
    <s v="win-hnm-01-030"/>
    <x v="0"/>
    <s v="4183608041(4923)"/>
    <x v="0"/>
    <x v="8"/>
    <x v="8"/>
    <x v="0"/>
    <x v="0"/>
    <x v="0"/>
    <x v="0"/>
    <x v="1"/>
    <n v="2"/>
    <x v="0"/>
    <x v="10"/>
    <n v="111190"/>
    <x v="0"/>
    <x v="1"/>
    <x v="0"/>
    <x v="0"/>
    <n v="8895"/>
    <x v="3"/>
  </r>
  <r>
    <x v="9"/>
    <n v="4184029587"/>
    <x v="0"/>
    <x v="0"/>
    <x v="0"/>
    <x v="0"/>
    <s v="win-hnm-01-030"/>
    <x v="0"/>
    <s v="4184029587(4923)"/>
    <x v="0"/>
    <x v="1"/>
    <x v="1"/>
    <x v="0"/>
    <x v="0"/>
    <x v="0"/>
    <x v="0"/>
    <x v="1"/>
    <n v="40"/>
    <x v="0"/>
    <x v="8"/>
    <n v="2937240"/>
    <x v="0"/>
    <x v="1"/>
    <x v="0"/>
    <x v="0"/>
    <n v="234979"/>
    <x v="3"/>
  </r>
  <r>
    <x v="9"/>
    <n v="4184029587"/>
    <x v="0"/>
    <x v="0"/>
    <x v="0"/>
    <x v="0"/>
    <s v="win-hnm-01-030"/>
    <x v="0"/>
    <s v="4184029587(4923)"/>
    <x v="0"/>
    <x v="4"/>
    <x v="4"/>
    <x v="0"/>
    <x v="0"/>
    <x v="0"/>
    <x v="0"/>
    <x v="1"/>
    <n v="5"/>
    <x v="0"/>
    <x v="6"/>
    <n v="250910"/>
    <x v="0"/>
    <x v="1"/>
    <x v="0"/>
    <x v="0"/>
    <n v="20073"/>
    <x v="3"/>
  </r>
  <r>
    <x v="9"/>
    <n v="4184029587"/>
    <x v="0"/>
    <x v="0"/>
    <x v="0"/>
    <x v="0"/>
    <s v="win-hnm-01-030"/>
    <x v="0"/>
    <s v="4184029587(4923)"/>
    <x v="0"/>
    <x v="14"/>
    <x v="14"/>
    <x v="0"/>
    <x v="0"/>
    <x v="0"/>
    <x v="0"/>
    <x v="1"/>
    <n v="10"/>
    <x v="0"/>
    <x v="5"/>
    <n v="742500"/>
    <x v="0"/>
    <x v="1"/>
    <x v="0"/>
    <x v="0"/>
    <n v="59400"/>
    <x v="3"/>
  </r>
  <r>
    <x v="9"/>
    <n v="4184029587"/>
    <x v="0"/>
    <x v="0"/>
    <x v="0"/>
    <x v="0"/>
    <s v="win-hnm-01-030"/>
    <x v="0"/>
    <s v="4184029587(4923)"/>
    <x v="0"/>
    <x v="6"/>
    <x v="6"/>
    <x v="0"/>
    <x v="0"/>
    <x v="0"/>
    <x v="0"/>
    <x v="1"/>
    <n v="15"/>
    <x v="0"/>
    <x v="7"/>
    <n v="690000"/>
    <x v="0"/>
    <x v="1"/>
    <x v="0"/>
    <x v="0"/>
    <n v="55200"/>
    <x v="3"/>
  </r>
  <r>
    <x v="6"/>
    <n v="4183608052"/>
    <x v="0"/>
    <x v="0"/>
    <x v="0"/>
    <x v="0"/>
    <s v="win-hnm-01-030"/>
    <x v="0"/>
    <s v="4183608052(5015)"/>
    <x v="0"/>
    <x v="1"/>
    <x v="1"/>
    <x v="0"/>
    <x v="0"/>
    <x v="0"/>
    <x v="0"/>
    <x v="1"/>
    <n v="29"/>
    <x v="0"/>
    <x v="8"/>
    <n v="2129499"/>
    <x v="0"/>
    <x v="1"/>
    <x v="0"/>
    <x v="0"/>
    <n v="170360"/>
    <x v="3"/>
  </r>
  <r>
    <x v="6"/>
    <n v="4183608052"/>
    <x v="0"/>
    <x v="0"/>
    <x v="0"/>
    <x v="0"/>
    <s v="win-hnm-01-030"/>
    <x v="0"/>
    <s v="4183608052(5015)"/>
    <x v="0"/>
    <x v="5"/>
    <x v="5"/>
    <x v="0"/>
    <x v="0"/>
    <x v="0"/>
    <x v="0"/>
    <x v="1"/>
    <n v="30"/>
    <x v="0"/>
    <x v="9"/>
    <n v="3498330"/>
    <x v="0"/>
    <x v="1"/>
    <x v="0"/>
    <x v="0"/>
    <n v="279866"/>
    <x v="3"/>
  </r>
  <r>
    <x v="6"/>
    <n v="4183608159"/>
    <x v="0"/>
    <x v="0"/>
    <x v="0"/>
    <x v="0"/>
    <s v="win-hnm-01-030"/>
    <x v="0"/>
    <s v="4183608159(5843)"/>
    <x v="0"/>
    <x v="8"/>
    <x v="8"/>
    <x v="0"/>
    <x v="0"/>
    <x v="0"/>
    <x v="0"/>
    <x v="1"/>
    <n v="20"/>
    <x v="0"/>
    <x v="10"/>
    <n v="1111900"/>
    <x v="0"/>
    <x v="1"/>
    <x v="0"/>
    <x v="0"/>
    <n v="88952"/>
    <x v="3"/>
  </r>
  <r>
    <x v="6"/>
    <n v="4183608159"/>
    <x v="0"/>
    <x v="0"/>
    <x v="0"/>
    <x v="0"/>
    <s v="win-hnm-01-030"/>
    <x v="0"/>
    <s v="4183608159(5843)"/>
    <x v="0"/>
    <x v="6"/>
    <x v="6"/>
    <x v="0"/>
    <x v="0"/>
    <x v="0"/>
    <x v="0"/>
    <x v="1"/>
    <n v="6"/>
    <x v="0"/>
    <x v="7"/>
    <n v="276000"/>
    <x v="0"/>
    <x v="1"/>
    <x v="0"/>
    <x v="0"/>
    <n v="22080"/>
    <x v="3"/>
  </r>
  <r>
    <x v="6"/>
    <n v="4183608159"/>
    <x v="0"/>
    <x v="0"/>
    <x v="0"/>
    <x v="0"/>
    <s v="win-hnm-01-030"/>
    <x v="0"/>
    <s v="4183608159(5843)"/>
    <x v="0"/>
    <x v="1"/>
    <x v="1"/>
    <x v="0"/>
    <x v="0"/>
    <x v="0"/>
    <x v="0"/>
    <x v="1"/>
    <n v="25"/>
    <x v="0"/>
    <x v="8"/>
    <n v="1835775"/>
    <x v="0"/>
    <x v="1"/>
    <x v="0"/>
    <x v="0"/>
    <n v="146862"/>
    <x v="3"/>
  </r>
  <r>
    <x v="6"/>
    <n v="4183608159"/>
    <x v="0"/>
    <x v="0"/>
    <x v="0"/>
    <x v="0"/>
    <s v="win-hnm-01-030"/>
    <x v="0"/>
    <s v="4183608159(5843)"/>
    <x v="0"/>
    <x v="4"/>
    <x v="4"/>
    <x v="0"/>
    <x v="0"/>
    <x v="0"/>
    <x v="0"/>
    <x v="1"/>
    <n v="17"/>
    <x v="0"/>
    <x v="6"/>
    <n v="853094"/>
    <x v="0"/>
    <x v="1"/>
    <x v="0"/>
    <x v="0"/>
    <n v="68248"/>
    <x v="3"/>
  </r>
  <r>
    <x v="6"/>
    <n v="4183608159"/>
    <x v="0"/>
    <x v="0"/>
    <x v="0"/>
    <x v="0"/>
    <s v="win-hnm-01-030"/>
    <x v="0"/>
    <s v="4183608159(5843)"/>
    <x v="0"/>
    <x v="5"/>
    <x v="5"/>
    <x v="0"/>
    <x v="0"/>
    <x v="0"/>
    <x v="0"/>
    <x v="1"/>
    <n v="27"/>
    <x v="0"/>
    <x v="9"/>
    <n v="3148497"/>
    <x v="0"/>
    <x v="1"/>
    <x v="0"/>
    <x v="0"/>
    <n v="251880"/>
    <x v="3"/>
  </r>
  <r>
    <x v="6"/>
    <n v="4183607601"/>
    <x v="0"/>
    <x v="0"/>
    <x v="0"/>
    <x v="0"/>
    <s v="win-hnm-01-030"/>
    <x v="0"/>
    <s v="4183607601(2ab4)"/>
    <x v="0"/>
    <x v="6"/>
    <x v="6"/>
    <x v="0"/>
    <x v="0"/>
    <x v="0"/>
    <x v="0"/>
    <x v="1"/>
    <n v="5"/>
    <x v="0"/>
    <x v="7"/>
    <n v="230000"/>
    <x v="0"/>
    <x v="1"/>
    <x v="0"/>
    <x v="0"/>
    <n v="18400"/>
    <x v="3"/>
  </r>
  <r>
    <x v="6"/>
    <n v="4183607601"/>
    <x v="0"/>
    <x v="0"/>
    <x v="0"/>
    <x v="0"/>
    <s v="win-hnm-01-030"/>
    <x v="0"/>
    <s v="4183607601(2ab4)"/>
    <x v="0"/>
    <x v="1"/>
    <x v="1"/>
    <x v="0"/>
    <x v="0"/>
    <x v="0"/>
    <x v="0"/>
    <x v="1"/>
    <n v="20"/>
    <x v="0"/>
    <x v="8"/>
    <n v="1468620"/>
    <x v="0"/>
    <x v="1"/>
    <x v="0"/>
    <x v="0"/>
    <n v="117490"/>
    <x v="3"/>
  </r>
  <r>
    <x v="6"/>
    <n v="4183607601"/>
    <x v="0"/>
    <x v="0"/>
    <x v="0"/>
    <x v="0"/>
    <s v="win-hnm-01-030"/>
    <x v="0"/>
    <s v="4183607601(2ab4)"/>
    <x v="0"/>
    <x v="4"/>
    <x v="4"/>
    <x v="0"/>
    <x v="0"/>
    <x v="0"/>
    <x v="0"/>
    <x v="1"/>
    <n v="10"/>
    <x v="0"/>
    <x v="6"/>
    <n v="501820"/>
    <x v="0"/>
    <x v="1"/>
    <x v="0"/>
    <x v="0"/>
    <n v="40146"/>
    <x v="3"/>
  </r>
  <r>
    <x v="6"/>
    <n v="4183607601"/>
    <x v="0"/>
    <x v="0"/>
    <x v="0"/>
    <x v="0"/>
    <s v="win-hnm-01-030"/>
    <x v="0"/>
    <s v="4183607601(2ab4)"/>
    <x v="0"/>
    <x v="5"/>
    <x v="5"/>
    <x v="0"/>
    <x v="0"/>
    <x v="0"/>
    <x v="0"/>
    <x v="1"/>
    <n v="32"/>
    <x v="0"/>
    <x v="9"/>
    <n v="3731552"/>
    <x v="0"/>
    <x v="1"/>
    <x v="0"/>
    <x v="0"/>
    <n v="298524"/>
    <x v="3"/>
  </r>
  <r>
    <x v="6"/>
    <n v="4183608044"/>
    <x v="0"/>
    <x v="0"/>
    <x v="0"/>
    <x v="0"/>
    <s v="win-hnm-01-030"/>
    <x v="0"/>
    <s v="4183608044(4954)"/>
    <x v="0"/>
    <x v="8"/>
    <x v="8"/>
    <x v="0"/>
    <x v="0"/>
    <x v="0"/>
    <x v="0"/>
    <x v="1"/>
    <n v="2"/>
    <x v="0"/>
    <x v="10"/>
    <n v="111190"/>
    <x v="0"/>
    <x v="1"/>
    <x v="0"/>
    <x v="0"/>
    <n v="8895"/>
    <x v="3"/>
  </r>
  <r>
    <x v="6"/>
    <n v="4183608044"/>
    <x v="0"/>
    <x v="0"/>
    <x v="0"/>
    <x v="0"/>
    <s v="win-hnm-01-030"/>
    <x v="0"/>
    <s v="4183608044(4954)"/>
    <x v="0"/>
    <x v="4"/>
    <x v="4"/>
    <x v="0"/>
    <x v="0"/>
    <x v="0"/>
    <x v="0"/>
    <x v="1"/>
    <n v="1"/>
    <x v="0"/>
    <x v="6"/>
    <n v="50182"/>
    <x v="0"/>
    <x v="1"/>
    <x v="0"/>
    <x v="0"/>
    <n v="4015"/>
    <x v="3"/>
  </r>
  <r>
    <x v="6"/>
    <n v="4183608044"/>
    <x v="0"/>
    <x v="0"/>
    <x v="0"/>
    <x v="0"/>
    <s v="win-hnm-01-030"/>
    <x v="0"/>
    <s v="4183608044(4954)"/>
    <x v="0"/>
    <x v="5"/>
    <x v="5"/>
    <x v="0"/>
    <x v="0"/>
    <x v="0"/>
    <x v="0"/>
    <x v="1"/>
    <n v="54"/>
    <x v="0"/>
    <x v="9"/>
    <n v="6296994"/>
    <x v="0"/>
    <x v="1"/>
    <x v="0"/>
    <x v="0"/>
    <n v="503760"/>
    <x v="3"/>
  </r>
  <r>
    <x v="6"/>
    <n v="4183607754"/>
    <x v="0"/>
    <x v="0"/>
    <x v="0"/>
    <x v="0"/>
    <s v="win-hnm-01-030"/>
    <x v="0"/>
    <s v="4183607754(2b50)"/>
    <x v="0"/>
    <x v="1"/>
    <x v="1"/>
    <x v="0"/>
    <x v="0"/>
    <x v="0"/>
    <x v="0"/>
    <x v="1"/>
    <n v="15"/>
    <x v="0"/>
    <x v="8"/>
    <n v="1101465"/>
    <x v="0"/>
    <x v="1"/>
    <x v="0"/>
    <x v="0"/>
    <n v="88117"/>
    <x v="3"/>
  </r>
  <r>
    <x v="6"/>
    <n v="4183607754"/>
    <x v="0"/>
    <x v="0"/>
    <x v="0"/>
    <x v="0"/>
    <s v="win-hnm-01-030"/>
    <x v="0"/>
    <s v="4183607754(2b50)"/>
    <x v="0"/>
    <x v="4"/>
    <x v="4"/>
    <x v="0"/>
    <x v="0"/>
    <x v="0"/>
    <x v="0"/>
    <x v="1"/>
    <n v="4"/>
    <x v="0"/>
    <x v="6"/>
    <n v="200728"/>
    <x v="0"/>
    <x v="1"/>
    <x v="0"/>
    <x v="0"/>
    <n v="16058"/>
    <x v="3"/>
  </r>
  <r>
    <x v="6"/>
    <n v="4183607754"/>
    <x v="0"/>
    <x v="0"/>
    <x v="0"/>
    <x v="0"/>
    <s v="win-hnm-01-030"/>
    <x v="0"/>
    <s v="4183607754(2b50)"/>
    <x v="0"/>
    <x v="5"/>
    <x v="5"/>
    <x v="0"/>
    <x v="0"/>
    <x v="0"/>
    <x v="0"/>
    <x v="1"/>
    <n v="20"/>
    <x v="0"/>
    <x v="9"/>
    <n v="2332220"/>
    <x v="0"/>
    <x v="1"/>
    <x v="0"/>
    <x v="0"/>
    <n v="186578"/>
    <x v="3"/>
  </r>
  <r>
    <x v="6"/>
    <n v="4183608095"/>
    <x v="0"/>
    <x v="0"/>
    <x v="0"/>
    <x v="0"/>
    <s v="win-hnm-01-030"/>
    <x v="0"/>
    <s v="4183608095(5457)"/>
    <x v="0"/>
    <x v="8"/>
    <x v="8"/>
    <x v="0"/>
    <x v="0"/>
    <x v="0"/>
    <x v="0"/>
    <x v="1"/>
    <n v="2"/>
    <x v="0"/>
    <x v="10"/>
    <n v="111190"/>
    <x v="0"/>
    <x v="1"/>
    <x v="0"/>
    <x v="0"/>
    <n v="8895"/>
    <x v="3"/>
  </r>
  <r>
    <x v="6"/>
    <n v="4183608095"/>
    <x v="0"/>
    <x v="0"/>
    <x v="0"/>
    <x v="0"/>
    <s v="win-hnm-01-030"/>
    <x v="0"/>
    <s v="4183608095(5457)"/>
    <x v="0"/>
    <x v="6"/>
    <x v="6"/>
    <x v="0"/>
    <x v="0"/>
    <x v="0"/>
    <x v="0"/>
    <x v="1"/>
    <n v="2"/>
    <x v="0"/>
    <x v="7"/>
    <n v="92000"/>
    <x v="0"/>
    <x v="1"/>
    <x v="0"/>
    <x v="0"/>
    <n v="7360"/>
    <x v="3"/>
  </r>
  <r>
    <x v="6"/>
    <n v="4183608095"/>
    <x v="0"/>
    <x v="0"/>
    <x v="0"/>
    <x v="0"/>
    <s v="win-hnm-01-030"/>
    <x v="0"/>
    <s v="4183608095(5457)"/>
    <x v="0"/>
    <x v="1"/>
    <x v="1"/>
    <x v="0"/>
    <x v="0"/>
    <x v="0"/>
    <x v="0"/>
    <x v="1"/>
    <n v="5"/>
    <x v="0"/>
    <x v="8"/>
    <n v="367155"/>
    <x v="0"/>
    <x v="1"/>
    <x v="0"/>
    <x v="0"/>
    <n v="29372"/>
    <x v="3"/>
  </r>
  <r>
    <x v="6"/>
    <n v="4183608095"/>
    <x v="0"/>
    <x v="0"/>
    <x v="0"/>
    <x v="0"/>
    <s v="win-hnm-01-030"/>
    <x v="0"/>
    <s v="4183608095(5457)"/>
    <x v="0"/>
    <x v="5"/>
    <x v="5"/>
    <x v="0"/>
    <x v="0"/>
    <x v="0"/>
    <x v="0"/>
    <x v="1"/>
    <n v="21"/>
    <x v="0"/>
    <x v="9"/>
    <n v="2448831"/>
    <x v="0"/>
    <x v="1"/>
    <x v="0"/>
    <x v="0"/>
    <n v="195906"/>
    <x v="3"/>
  </r>
  <r>
    <x v="6"/>
    <n v="4183608322"/>
    <x v="0"/>
    <x v="0"/>
    <x v="0"/>
    <x v="0"/>
    <s v="win-hnm-01-030"/>
    <x v="0"/>
    <s v="4183608322(6758)"/>
    <x v="0"/>
    <x v="8"/>
    <x v="8"/>
    <x v="0"/>
    <x v="0"/>
    <x v="0"/>
    <x v="0"/>
    <x v="1"/>
    <n v="2"/>
    <x v="0"/>
    <x v="10"/>
    <n v="111190"/>
    <x v="0"/>
    <x v="1"/>
    <x v="0"/>
    <x v="0"/>
    <n v="8895"/>
    <x v="3"/>
  </r>
  <r>
    <x v="6"/>
    <n v="4183608322"/>
    <x v="0"/>
    <x v="0"/>
    <x v="0"/>
    <x v="0"/>
    <s v="win-hnm-01-030"/>
    <x v="0"/>
    <s v="4183608322(6758)"/>
    <x v="0"/>
    <x v="6"/>
    <x v="6"/>
    <x v="0"/>
    <x v="0"/>
    <x v="0"/>
    <x v="0"/>
    <x v="1"/>
    <n v="12"/>
    <x v="0"/>
    <x v="7"/>
    <n v="552000"/>
    <x v="0"/>
    <x v="1"/>
    <x v="0"/>
    <x v="0"/>
    <n v="44160"/>
    <x v="3"/>
  </r>
  <r>
    <x v="6"/>
    <n v="4183608322"/>
    <x v="0"/>
    <x v="0"/>
    <x v="0"/>
    <x v="0"/>
    <s v="win-hnm-01-030"/>
    <x v="0"/>
    <s v="4183608322(6758)"/>
    <x v="0"/>
    <x v="1"/>
    <x v="1"/>
    <x v="0"/>
    <x v="0"/>
    <x v="0"/>
    <x v="0"/>
    <x v="1"/>
    <n v="19"/>
    <x v="0"/>
    <x v="8"/>
    <n v="1395189"/>
    <x v="0"/>
    <x v="1"/>
    <x v="0"/>
    <x v="0"/>
    <n v="111615"/>
    <x v="3"/>
  </r>
  <r>
    <x v="6"/>
    <n v="4183608322"/>
    <x v="0"/>
    <x v="0"/>
    <x v="0"/>
    <x v="0"/>
    <s v="win-hnm-01-030"/>
    <x v="0"/>
    <s v="4183608322(6758)"/>
    <x v="0"/>
    <x v="4"/>
    <x v="4"/>
    <x v="0"/>
    <x v="0"/>
    <x v="0"/>
    <x v="0"/>
    <x v="1"/>
    <n v="24"/>
    <x v="0"/>
    <x v="6"/>
    <n v="1204368"/>
    <x v="0"/>
    <x v="1"/>
    <x v="0"/>
    <x v="0"/>
    <n v="96349"/>
    <x v="3"/>
  </r>
  <r>
    <x v="6"/>
    <n v="4183608322"/>
    <x v="0"/>
    <x v="0"/>
    <x v="0"/>
    <x v="0"/>
    <s v="win-hnm-01-030"/>
    <x v="0"/>
    <s v="4183608322(6758)"/>
    <x v="0"/>
    <x v="5"/>
    <x v="5"/>
    <x v="0"/>
    <x v="0"/>
    <x v="0"/>
    <x v="0"/>
    <x v="1"/>
    <n v="42"/>
    <x v="0"/>
    <x v="9"/>
    <n v="4897662"/>
    <x v="0"/>
    <x v="1"/>
    <x v="0"/>
    <x v="0"/>
    <n v="391813"/>
    <x v="3"/>
  </r>
  <r>
    <x v="6"/>
    <n v="4183608324"/>
    <x v="0"/>
    <x v="0"/>
    <x v="0"/>
    <x v="0"/>
    <s v="win-hnm-01-030"/>
    <x v="0"/>
    <s v="4183608324(6765)"/>
    <x v="0"/>
    <x v="1"/>
    <x v="1"/>
    <x v="0"/>
    <x v="0"/>
    <x v="0"/>
    <x v="0"/>
    <x v="1"/>
    <n v="20"/>
    <x v="0"/>
    <x v="8"/>
    <n v="1468620"/>
    <x v="0"/>
    <x v="1"/>
    <x v="0"/>
    <x v="0"/>
    <n v="117490"/>
    <x v="3"/>
  </r>
  <r>
    <x v="6"/>
    <n v="4183608324"/>
    <x v="0"/>
    <x v="0"/>
    <x v="0"/>
    <x v="0"/>
    <s v="win-hnm-01-030"/>
    <x v="0"/>
    <s v="4183608324(6765)"/>
    <x v="0"/>
    <x v="5"/>
    <x v="5"/>
    <x v="0"/>
    <x v="0"/>
    <x v="0"/>
    <x v="0"/>
    <x v="1"/>
    <n v="21"/>
    <x v="0"/>
    <x v="9"/>
    <n v="2448831"/>
    <x v="0"/>
    <x v="1"/>
    <x v="0"/>
    <x v="0"/>
    <n v="195906"/>
    <x v="3"/>
  </r>
  <r>
    <x v="6"/>
    <n v="4183608239"/>
    <x v="0"/>
    <x v="0"/>
    <x v="0"/>
    <x v="0"/>
    <s v="win-ndh-01-064"/>
    <x v="0"/>
    <s v="4183608239(6169)"/>
    <x v="0"/>
    <x v="1"/>
    <x v="1"/>
    <x v="0"/>
    <x v="0"/>
    <x v="0"/>
    <x v="0"/>
    <x v="1"/>
    <n v="24"/>
    <x v="0"/>
    <x v="8"/>
    <n v="1762344"/>
    <x v="0"/>
    <x v="1"/>
    <x v="0"/>
    <x v="0"/>
    <n v="140988"/>
    <x v="3"/>
  </r>
  <r>
    <x v="6"/>
    <n v="4183608239"/>
    <x v="0"/>
    <x v="0"/>
    <x v="0"/>
    <x v="0"/>
    <s v="win-ndh-01-064"/>
    <x v="0"/>
    <s v="4183608239(6169)"/>
    <x v="0"/>
    <x v="4"/>
    <x v="4"/>
    <x v="0"/>
    <x v="0"/>
    <x v="0"/>
    <x v="0"/>
    <x v="1"/>
    <n v="12"/>
    <x v="0"/>
    <x v="6"/>
    <n v="602184"/>
    <x v="0"/>
    <x v="1"/>
    <x v="0"/>
    <x v="0"/>
    <n v="48175"/>
    <x v="3"/>
  </r>
  <r>
    <x v="6"/>
    <n v="4183608239"/>
    <x v="0"/>
    <x v="0"/>
    <x v="0"/>
    <x v="0"/>
    <s v="win-ndh-01-064"/>
    <x v="0"/>
    <s v="4183608239(6169)"/>
    <x v="0"/>
    <x v="5"/>
    <x v="5"/>
    <x v="0"/>
    <x v="0"/>
    <x v="0"/>
    <x v="0"/>
    <x v="1"/>
    <n v="44"/>
    <x v="0"/>
    <x v="9"/>
    <n v="5130884"/>
    <x v="0"/>
    <x v="1"/>
    <x v="0"/>
    <x v="0"/>
    <n v="410471"/>
    <x v="3"/>
  </r>
  <r>
    <x v="1"/>
    <n v="4183911087"/>
    <x v="0"/>
    <x v="0"/>
    <x v="0"/>
    <x v="0"/>
    <s v="win-ndh-01-064"/>
    <x v="0"/>
    <s v="4183911087(4759)"/>
    <x v="0"/>
    <x v="5"/>
    <x v="5"/>
    <x v="0"/>
    <x v="0"/>
    <x v="0"/>
    <x v="0"/>
    <x v="1"/>
    <n v="18"/>
    <x v="0"/>
    <x v="9"/>
    <n v="2098998"/>
    <x v="0"/>
    <x v="1"/>
    <x v="0"/>
    <x v="0"/>
    <n v="167920"/>
    <x v="3"/>
  </r>
  <r>
    <x v="1"/>
    <n v="4183911087"/>
    <x v="0"/>
    <x v="0"/>
    <x v="0"/>
    <x v="0"/>
    <s v="win-ndh-01-064"/>
    <x v="0"/>
    <s v="4183911087(4759)"/>
    <x v="0"/>
    <x v="15"/>
    <x v="15"/>
    <x v="0"/>
    <x v="0"/>
    <x v="0"/>
    <x v="0"/>
    <x v="1"/>
    <n v="3"/>
    <x v="0"/>
    <x v="4"/>
    <n v="212850"/>
    <x v="0"/>
    <x v="1"/>
    <x v="0"/>
    <x v="0"/>
    <n v="17028"/>
    <x v="3"/>
  </r>
  <r>
    <x v="1"/>
    <n v="4183911087"/>
    <x v="0"/>
    <x v="0"/>
    <x v="0"/>
    <x v="0"/>
    <s v="win-ndh-01-064"/>
    <x v="0"/>
    <s v="4183911087(4759)"/>
    <x v="0"/>
    <x v="8"/>
    <x v="8"/>
    <x v="0"/>
    <x v="0"/>
    <x v="0"/>
    <x v="0"/>
    <x v="1"/>
    <n v="3"/>
    <x v="0"/>
    <x v="10"/>
    <n v="166785"/>
    <x v="0"/>
    <x v="1"/>
    <x v="0"/>
    <x v="0"/>
    <n v="13343"/>
    <x v="3"/>
  </r>
  <r>
    <x v="1"/>
    <n v="4183911087"/>
    <x v="0"/>
    <x v="0"/>
    <x v="0"/>
    <x v="0"/>
    <s v="win-ndh-01-064"/>
    <x v="0"/>
    <s v="4183911087(4759)"/>
    <x v="0"/>
    <x v="1"/>
    <x v="1"/>
    <x v="0"/>
    <x v="0"/>
    <x v="0"/>
    <x v="0"/>
    <x v="1"/>
    <n v="6"/>
    <x v="0"/>
    <x v="8"/>
    <n v="440586"/>
    <x v="0"/>
    <x v="1"/>
    <x v="0"/>
    <x v="0"/>
    <n v="35247"/>
    <x v="3"/>
  </r>
  <r>
    <x v="1"/>
    <n v="4183911087"/>
    <x v="0"/>
    <x v="0"/>
    <x v="0"/>
    <x v="0"/>
    <s v="win-ndh-01-064"/>
    <x v="0"/>
    <s v="4183911087(4759)"/>
    <x v="0"/>
    <x v="6"/>
    <x v="6"/>
    <x v="0"/>
    <x v="0"/>
    <x v="0"/>
    <x v="0"/>
    <x v="1"/>
    <n v="9"/>
    <x v="0"/>
    <x v="7"/>
    <n v="414000"/>
    <x v="0"/>
    <x v="1"/>
    <x v="0"/>
    <x v="0"/>
    <n v="33120"/>
    <x v="3"/>
  </r>
  <r>
    <x v="1"/>
    <n v="4183911087"/>
    <x v="0"/>
    <x v="0"/>
    <x v="0"/>
    <x v="0"/>
    <s v="win-ndh-01-064"/>
    <x v="0"/>
    <s v="4183911087(4759)"/>
    <x v="0"/>
    <x v="4"/>
    <x v="4"/>
    <x v="0"/>
    <x v="0"/>
    <x v="0"/>
    <x v="0"/>
    <x v="1"/>
    <n v="3"/>
    <x v="0"/>
    <x v="6"/>
    <n v="150546"/>
    <x v="0"/>
    <x v="1"/>
    <x v="0"/>
    <x v="0"/>
    <n v="12044"/>
    <x v="3"/>
  </r>
  <r>
    <x v="6"/>
    <n v="4183608348"/>
    <x v="0"/>
    <x v="0"/>
    <x v="0"/>
    <x v="0"/>
    <s v="win-ndh-01-064"/>
    <x v="0"/>
    <s v="4183608348(6947)"/>
    <x v="0"/>
    <x v="6"/>
    <x v="6"/>
    <x v="0"/>
    <x v="0"/>
    <x v="0"/>
    <x v="0"/>
    <x v="1"/>
    <n v="8"/>
    <x v="0"/>
    <x v="7"/>
    <n v="368000"/>
    <x v="0"/>
    <x v="1"/>
    <x v="0"/>
    <x v="0"/>
    <n v="29440"/>
    <x v="3"/>
  </r>
  <r>
    <x v="6"/>
    <n v="4183608348"/>
    <x v="0"/>
    <x v="0"/>
    <x v="0"/>
    <x v="0"/>
    <s v="win-ndh-01-064"/>
    <x v="0"/>
    <s v="4183608348(6947)"/>
    <x v="0"/>
    <x v="1"/>
    <x v="1"/>
    <x v="0"/>
    <x v="0"/>
    <x v="0"/>
    <x v="0"/>
    <x v="1"/>
    <n v="14"/>
    <x v="0"/>
    <x v="8"/>
    <n v="1028034"/>
    <x v="0"/>
    <x v="1"/>
    <x v="0"/>
    <x v="0"/>
    <n v="82243"/>
    <x v="3"/>
  </r>
  <r>
    <x v="6"/>
    <n v="4183608348"/>
    <x v="0"/>
    <x v="0"/>
    <x v="0"/>
    <x v="0"/>
    <s v="win-ndh-01-064"/>
    <x v="0"/>
    <s v="4183608348(6947)"/>
    <x v="0"/>
    <x v="4"/>
    <x v="4"/>
    <x v="0"/>
    <x v="0"/>
    <x v="0"/>
    <x v="0"/>
    <x v="1"/>
    <n v="13"/>
    <x v="0"/>
    <x v="6"/>
    <n v="652366"/>
    <x v="0"/>
    <x v="1"/>
    <x v="0"/>
    <x v="0"/>
    <n v="52189"/>
    <x v="3"/>
  </r>
  <r>
    <x v="6"/>
    <n v="4183608348"/>
    <x v="0"/>
    <x v="0"/>
    <x v="0"/>
    <x v="0"/>
    <s v="win-ndh-01-064"/>
    <x v="0"/>
    <s v="4183608348(6947)"/>
    <x v="0"/>
    <x v="5"/>
    <x v="5"/>
    <x v="0"/>
    <x v="0"/>
    <x v="0"/>
    <x v="0"/>
    <x v="1"/>
    <n v="39"/>
    <x v="0"/>
    <x v="9"/>
    <n v="4547829"/>
    <x v="0"/>
    <x v="1"/>
    <x v="0"/>
    <x v="0"/>
    <n v="363826"/>
    <x v="3"/>
  </r>
  <r>
    <x v="6"/>
    <n v="4183608339"/>
    <x v="0"/>
    <x v="0"/>
    <x v="0"/>
    <x v="0"/>
    <s v="win-ndh-01-064"/>
    <x v="0"/>
    <s v="4183608339(6890)"/>
    <x v="0"/>
    <x v="6"/>
    <x v="6"/>
    <x v="0"/>
    <x v="0"/>
    <x v="0"/>
    <x v="0"/>
    <x v="1"/>
    <n v="5"/>
    <x v="0"/>
    <x v="7"/>
    <n v="230000"/>
    <x v="0"/>
    <x v="1"/>
    <x v="0"/>
    <x v="0"/>
    <n v="18400"/>
    <x v="3"/>
  </r>
  <r>
    <x v="6"/>
    <n v="4183608339"/>
    <x v="0"/>
    <x v="0"/>
    <x v="0"/>
    <x v="0"/>
    <s v="win-ndh-01-064"/>
    <x v="0"/>
    <s v="4183608339(6890)"/>
    <x v="0"/>
    <x v="1"/>
    <x v="1"/>
    <x v="0"/>
    <x v="0"/>
    <x v="0"/>
    <x v="0"/>
    <x v="1"/>
    <n v="40"/>
    <x v="0"/>
    <x v="8"/>
    <n v="2937240"/>
    <x v="0"/>
    <x v="1"/>
    <x v="0"/>
    <x v="0"/>
    <n v="234979"/>
    <x v="3"/>
  </r>
  <r>
    <x v="6"/>
    <n v="4183608339"/>
    <x v="0"/>
    <x v="0"/>
    <x v="0"/>
    <x v="0"/>
    <s v="win-ndh-01-064"/>
    <x v="0"/>
    <s v="4183608339(6890)"/>
    <x v="0"/>
    <x v="4"/>
    <x v="4"/>
    <x v="0"/>
    <x v="0"/>
    <x v="0"/>
    <x v="0"/>
    <x v="1"/>
    <n v="5"/>
    <x v="0"/>
    <x v="6"/>
    <n v="250910"/>
    <x v="0"/>
    <x v="1"/>
    <x v="0"/>
    <x v="0"/>
    <n v="20073"/>
    <x v="3"/>
  </r>
  <r>
    <x v="6"/>
    <n v="4183608339"/>
    <x v="0"/>
    <x v="0"/>
    <x v="0"/>
    <x v="0"/>
    <s v="win-ndh-01-064"/>
    <x v="0"/>
    <s v="4183608339(6890)"/>
    <x v="0"/>
    <x v="5"/>
    <x v="5"/>
    <x v="0"/>
    <x v="0"/>
    <x v="0"/>
    <x v="0"/>
    <x v="1"/>
    <n v="26"/>
    <x v="0"/>
    <x v="9"/>
    <n v="3031886"/>
    <x v="0"/>
    <x v="1"/>
    <x v="0"/>
    <x v="0"/>
    <n v="242551"/>
    <x v="3"/>
  </r>
  <r>
    <x v="6"/>
    <n v="4183608339"/>
    <x v="0"/>
    <x v="0"/>
    <x v="0"/>
    <x v="0"/>
    <s v="win-ndh-01-064"/>
    <x v="0"/>
    <s v="4183608339(6890)"/>
    <x v="0"/>
    <x v="14"/>
    <x v="14"/>
    <x v="0"/>
    <x v="0"/>
    <x v="0"/>
    <x v="0"/>
    <x v="1"/>
    <n v="10"/>
    <x v="0"/>
    <x v="5"/>
    <n v="742500"/>
    <x v="0"/>
    <x v="1"/>
    <x v="0"/>
    <x v="0"/>
    <n v="59400"/>
    <x v="3"/>
  </r>
  <r>
    <x v="6"/>
    <n v="4183607713"/>
    <x v="0"/>
    <x v="0"/>
    <x v="0"/>
    <x v="0"/>
    <s v="win-ndh-01-064"/>
    <x v="0"/>
    <s v="4183607713(2awn)"/>
    <x v="0"/>
    <x v="8"/>
    <x v="8"/>
    <x v="0"/>
    <x v="0"/>
    <x v="0"/>
    <x v="0"/>
    <x v="1"/>
    <n v="4"/>
    <x v="0"/>
    <x v="10"/>
    <n v="222380"/>
    <x v="0"/>
    <x v="1"/>
    <x v="0"/>
    <x v="0"/>
    <n v="17790"/>
    <x v="3"/>
  </r>
  <r>
    <x v="6"/>
    <n v="4183607713"/>
    <x v="0"/>
    <x v="0"/>
    <x v="0"/>
    <x v="0"/>
    <s v="win-ndh-01-064"/>
    <x v="0"/>
    <s v="4183607713(2awn)"/>
    <x v="0"/>
    <x v="6"/>
    <x v="6"/>
    <x v="0"/>
    <x v="0"/>
    <x v="0"/>
    <x v="0"/>
    <x v="1"/>
    <n v="6"/>
    <x v="0"/>
    <x v="7"/>
    <n v="276000"/>
    <x v="0"/>
    <x v="1"/>
    <x v="0"/>
    <x v="0"/>
    <n v="22080"/>
    <x v="3"/>
  </r>
  <r>
    <x v="6"/>
    <n v="4183607713"/>
    <x v="0"/>
    <x v="0"/>
    <x v="0"/>
    <x v="0"/>
    <s v="win-ndh-01-064"/>
    <x v="0"/>
    <s v="4183607713(2awn)"/>
    <x v="0"/>
    <x v="1"/>
    <x v="1"/>
    <x v="0"/>
    <x v="0"/>
    <x v="0"/>
    <x v="0"/>
    <x v="1"/>
    <n v="22"/>
    <x v="0"/>
    <x v="8"/>
    <n v="1615482"/>
    <x v="0"/>
    <x v="1"/>
    <x v="0"/>
    <x v="0"/>
    <n v="129239"/>
    <x v="3"/>
  </r>
  <r>
    <x v="6"/>
    <n v="4183607713"/>
    <x v="0"/>
    <x v="0"/>
    <x v="0"/>
    <x v="0"/>
    <s v="win-ndh-01-064"/>
    <x v="0"/>
    <s v="4183607713(2awn)"/>
    <x v="0"/>
    <x v="4"/>
    <x v="4"/>
    <x v="0"/>
    <x v="0"/>
    <x v="0"/>
    <x v="0"/>
    <x v="1"/>
    <n v="13"/>
    <x v="0"/>
    <x v="6"/>
    <n v="652366"/>
    <x v="0"/>
    <x v="1"/>
    <x v="0"/>
    <x v="0"/>
    <n v="52189"/>
    <x v="3"/>
  </r>
  <r>
    <x v="6"/>
    <n v="4183607713"/>
    <x v="0"/>
    <x v="0"/>
    <x v="0"/>
    <x v="0"/>
    <s v="win-ndh-01-064"/>
    <x v="0"/>
    <s v="4183607713(2awn)"/>
    <x v="0"/>
    <x v="5"/>
    <x v="5"/>
    <x v="0"/>
    <x v="0"/>
    <x v="0"/>
    <x v="0"/>
    <x v="1"/>
    <n v="26"/>
    <x v="0"/>
    <x v="9"/>
    <n v="3031886"/>
    <x v="0"/>
    <x v="1"/>
    <x v="0"/>
    <x v="0"/>
    <n v="242551"/>
    <x v="3"/>
  </r>
  <r>
    <x v="6"/>
    <n v="4183608329"/>
    <x v="0"/>
    <x v="0"/>
    <x v="0"/>
    <x v="0"/>
    <s v="win-ndh-01-064"/>
    <x v="0"/>
    <s v="4183608329(6809)"/>
    <x v="0"/>
    <x v="8"/>
    <x v="8"/>
    <x v="0"/>
    <x v="0"/>
    <x v="0"/>
    <x v="0"/>
    <x v="1"/>
    <n v="6"/>
    <x v="0"/>
    <x v="10"/>
    <n v="333570"/>
    <x v="0"/>
    <x v="1"/>
    <x v="0"/>
    <x v="0"/>
    <n v="26686"/>
    <x v="3"/>
  </r>
  <r>
    <x v="6"/>
    <n v="4183608329"/>
    <x v="0"/>
    <x v="0"/>
    <x v="0"/>
    <x v="0"/>
    <s v="win-ndh-01-064"/>
    <x v="0"/>
    <s v="4183608329(6809)"/>
    <x v="0"/>
    <x v="6"/>
    <x v="6"/>
    <x v="0"/>
    <x v="0"/>
    <x v="0"/>
    <x v="0"/>
    <x v="1"/>
    <n v="6"/>
    <x v="0"/>
    <x v="7"/>
    <n v="276000"/>
    <x v="0"/>
    <x v="1"/>
    <x v="0"/>
    <x v="0"/>
    <n v="22080"/>
    <x v="3"/>
  </r>
  <r>
    <x v="6"/>
    <n v="4183608329"/>
    <x v="0"/>
    <x v="0"/>
    <x v="0"/>
    <x v="0"/>
    <s v="win-ndh-01-064"/>
    <x v="0"/>
    <s v="4183608329(6809)"/>
    <x v="0"/>
    <x v="1"/>
    <x v="1"/>
    <x v="0"/>
    <x v="0"/>
    <x v="0"/>
    <x v="0"/>
    <x v="1"/>
    <n v="6"/>
    <x v="0"/>
    <x v="8"/>
    <n v="440586"/>
    <x v="0"/>
    <x v="1"/>
    <x v="0"/>
    <x v="0"/>
    <n v="35247"/>
    <x v="3"/>
  </r>
  <r>
    <x v="6"/>
    <n v="4183608329"/>
    <x v="0"/>
    <x v="0"/>
    <x v="0"/>
    <x v="0"/>
    <s v="win-ndh-01-064"/>
    <x v="0"/>
    <s v="4183608329(6809)"/>
    <x v="0"/>
    <x v="4"/>
    <x v="4"/>
    <x v="0"/>
    <x v="0"/>
    <x v="0"/>
    <x v="0"/>
    <x v="1"/>
    <n v="14"/>
    <x v="0"/>
    <x v="6"/>
    <n v="702548"/>
    <x v="0"/>
    <x v="1"/>
    <x v="0"/>
    <x v="0"/>
    <n v="56204"/>
    <x v="3"/>
  </r>
  <r>
    <x v="6"/>
    <n v="4183608329"/>
    <x v="0"/>
    <x v="0"/>
    <x v="0"/>
    <x v="0"/>
    <s v="win-ndh-01-064"/>
    <x v="0"/>
    <s v="4183608329(6809)"/>
    <x v="0"/>
    <x v="5"/>
    <x v="5"/>
    <x v="0"/>
    <x v="0"/>
    <x v="0"/>
    <x v="0"/>
    <x v="1"/>
    <n v="13"/>
    <x v="0"/>
    <x v="9"/>
    <n v="1515943"/>
    <x v="0"/>
    <x v="1"/>
    <x v="0"/>
    <x v="0"/>
    <n v="121275"/>
    <x v="3"/>
  </r>
  <r>
    <x v="5"/>
    <n v="4183989257"/>
    <x v="0"/>
    <x v="0"/>
    <x v="0"/>
    <x v="0"/>
    <s v="win-ndh-01-064"/>
    <x v="0"/>
    <s v="4183989257(6809)"/>
    <x v="0"/>
    <x v="5"/>
    <x v="5"/>
    <x v="0"/>
    <x v="0"/>
    <x v="0"/>
    <x v="0"/>
    <x v="1"/>
    <n v="10"/>
    <x v="0"/>
    <x v="9"/>
    <n v="1166110"/>
    <x v="0"/>
    <x v="1"/>
    <x v="0"/>
    <x v="0"/>
    <n v="93289"/>
    <x v="3"/>
  </r>
  <r>
    <x v="5"/>
    <n v="4183989257"/>
    <x v="0"/>
    <x v="0"/>
    <x v="0"/>
    <x v="0"/>
    <s v="win-ndh-01-064"/>
    <x v="0"/>
    <s v="4183989257(6809)"/>
    <x v="0"/>
    <x v="1"/>
    <x v="1"/>
    <x v="0"/>
    <x v="0"/>
    <x v="0"/>
    <x v="0"/>
    <x v="1"/>
    <n v="80"/>
    <x v="0"/>
    <x v="8"/>
    <n v="5874480"/>
    <x v="0"/>
    <x v="1"/>
    <x v="0"/>
    <x v="0"/>
    <n v="469958"/>
    <x v="3"/>
  </r>
  <r>
    <x v="5"/>
    <n v="4183989257"/>
    <x v="0"/>
    <x v="0"/>
    <x v="0"/>
    <x v="0"/>
    <s v="win-ndh-01-064"/>
    <x v="0"/>
    <s v="4183989257(6809)"/>
    <x v="0"/>
    <x v="14"/>
    <x v="14"/>
    <x v="0"/>
    <x v="0"/>
    <x v="0"/>
    <x v="0"/>
    <x v="1"/>
    <n v="20"/>
    <x v="0"/>
    <x v="5"/>
    <n v="1485000"/>
    <x v="0"/>
    <x v="1"/>
    <x v="0"/>
    <x v="0"/>
    <n v="118800"/>
    <x v="3"/>
  </r>
  <r>
    <x v="5"/>
    <n v="4183989257"/>
    <x v="0"/>
    <x v="0"/>
    <x v="0"/>
    <x v="0"/>
    <s v="win-ndh-01-064"/>
    <x v="0"/>
    <s v="4183989257(6809)"/>
    <x v="0"/>
    <x v="6"/>
    <x v="6"/>
    <x v="0"/>
    <x v="0"/>
    <x v="0"/>
    <x v="0"/>
    <x v="1"/>
    <n v="14"/>
    <x v="0"/>
    <x v="7"/>
    <n v="644000"/>
    <x v="0"/>
    <x v="1"/>
    <x v="0"/>
    <x v="0"/>
    <n v="51520"/>
    <x v="3"/>
  </r>
  <r>
    <x v="6"/>
    <n v="4183608251"/>
    <x v="0"/>
    <x v="0"/>
    <x v="0"/>
    <x v="0"/>
    <s v="win-ndh-01-064"/>
    <x v="0"/>
    <s v="4183608251(6308)"/>
    <x v="0"/>
    <x v="5"/>
    <x v="5"/>
    <x v="0"/>
    <x v="0"/>
    <x v="0"/>
    <x v="0"/>
    <x v="1"/>
    <n v="23"/>
    <x v="0"/>
    <x v="9"/>
    <n v="2682053"/>
    <x v="0"/>
    <x v="1"/>
    <x v="0"/>
    <x v="0"/>
    <n v="214564"/>
    <x v="3"/>
  </r>
  <r>
    <x v="5"/>
    <n v="4183989515"/>
    <x v="0"/>
    <x v="0"/>
    <x v="0"/>
    <x v="0"/>
    <s v="win-ndh-01-064"/>
    <x v="0"/>
    <s v="4183989515(6308)"/>
    <x v="0"/>
    <x v="1"/>
    <x v="1"/>
    <x v="0"/>
    <x v="0"/>
    <x v="0"/>
    <x v="0"/>
    <x v="1"/>
    <n v="20"/>
    <x v="0"/>
    <x v="8"/>
    <n v="1468620"/>
    <x v="0"/>
    <x v="1"/>
    <x v="0"/>
    <x v="0"/>
    <n v="117490"/>
    <x v="3"/>
  </r>
  <r>
    <x v="5"/>
    <n v="4183989515"/>
    <x v="0"/>
    <x v="0"/>
    <x v="0"/>
    <x v="0"/>
    <s v="win-ndh-01-064"/>
    <x v="0"/>
    <s v="4183989515(6308)"/>
    <x v="0"/>
    <x v="6"/>
    <x v="6"/>
    <x v="0"/>
    <x v="0"/>
    <x v="0"/>
    <x v="0"/>
    <x v="1"/>
    <n v="5"/>
    <x v="0"/>
    <x v="7"/>
    <n v="230000"/>
    <x v="0"/>
    <x v="1"/>
    <x v="0"/>
    <x v="0"/>
    <n v="18400"/>
    <x v="3"/>
  </r>
  <r>
    <x v="5"/>
    <n v="4183989515"/>
    <x v="0"/>
    <x v="0"/>
    <x v="0"/>
    <x v="0"/>
    <s v="win-ndh-01-064"/>
    <x v="0"/>
    <s v="4183989515(6308)"/>
    <x v="0"/>
    <x v="14"/>
    <x v="14"/>
    <x v="0"/>
    <x v="0"/>
    <x v="0"/>
    <x v="0"/>
    <x v="1"/>
    <n v="5"/>
    <x v="0"/>
    <x v="5"/>
    <n v="371250"/>
    <x v="0"/>
    <x v="1"/>
    <x v="0"/>
    <x v="0"/>
    <n v="29700"/>
    <x v="3"/>
  </r>
  <r>
    <x v="6"/>
    <n v="4183608181"/>
    <x v="0"/>
    <x v="0"/>
    <x v="0"/>
    <x v="0"/>
    <s v="win-ndh-01-064"/>
    <x v="0"/>
    <s v="4183608181(5917)"/>
    <x v="0"/>
    <x v="5"/>
    <x v="5"/>
    <x v="0"/>
    <x v="0"/>
    <x v="0"/>
    <x v="0"/>
    <x v="1"/>
    <n v="36"/>
    <x v="0"/>
    <x v="9"/>
    <n v="4197996"/>
    <x v="0"/>
    <x v="1"/>
    <x v="0"/>
    <x v="0"/>
    <n v="335840"/>
    <x v="3"/>
  </r>
  <r>
    <x v="6"/>
    <n v="4183608181"/>
    <x v="0"/>
    <x v="0"/>
    <x v="0"/>
    <x v="0"/>
    <s v="win-ndh-01-064"/>
    <x v="0"/>
    <s v="4183608181(5917)"/>
    <x v="0"/>
    <x v="4"/>
    <x v="4"/>
    <x v="0"/>
    <x v="0"/>
    <x v="0"/>
    <x v="0"/>
    <x v="1"/>
    <n v="9"/>
    <x v="0"/>
    <x v="6"/>
    <n v="451638"/>
    <x v="0"/>
    <x v="1"/>
    <x v="0"/>
    <x v="0"/>
    <n v="36131"/>
    <x v="3"/>
  </r>
  <r>
    <x v="6"/>
    <n v="4183608181"/>
    <x v="0"/>
    <x v="0"/>
    <x v="0"/>
    <x v="0"/>
    <s v="win-ndh-01-064"/>
    <x v="0"/>
    <s v="4183608181(5917)"/>
    <x v="0"/>
    <x v="1"/>
    <x v="1"/>
    <x v="0"/>
    <x v="0"/>
    <x v="0"/>
    <x v="0"/>
    <x v="1"/>
    <n v="20"/>
    <x v="0"/>
    <x v="8"/>
    <n v="1468620"/>
    <x v="0"/>
    <x v="1"/>
    <x v="0"/>
    <x v="0"/>
    <n v="117490"/>
    <x v="3"/>
  </r>
  <r>
    <x v="6"/>
    <n v="4183608181"/>
    <x v="0"/>
    <x v="0"/>
    <x v="0"/>
    <x v="0"/>
    <s v="win-ndh-01-064"/>
    <x v="0"/>
    <s v="4183608181(5917)"/>
    <x v="0"/>
    <x v="6"/>
    <x v="6"/>
    <x v="0"/>
    <x v="0"/>
    <x v="0"/>
    <x v="0"/>
    <x v="1"/>
    <n v="10"/>
    <x v="0"/>
    <x v="7"/>
    <n v="460000"/>
    <x v="0"/>
    <x v="1"/>
    <x v="0"/>
    <x v="0"/>
    <n v="36800"/>
    <x v="3"/>
  </r>
  <r>
    <x v="6"/>
    <n v="4183608181"/>
    <x v="0"/>
    <x v="0"/>
    <x v="0"/>
    <x v="0"/>
    <s v="win-ndh-01-064"/>
    <x v="0"/>
    <s v="4183608181(5917)"/>
    <x v="0"/>
    <x v="8"/>
    <x v="8"/>
    <x v="0"/>
    <x v="0"/>
    <x v="0"/>
    <x v="0"/>
    <x v="1"/>
    <n v="1"/>
    <x v="0"/>
    <x v="10"/>
    <n v="55595"/>
    <x v="0"/>
    <x v="1"/>
    <x v="0"/>
    <x v="0"/>
    <n v="4448"/>
    <x v="3"/>
  </r>
  <r>
    <x v="6"/>
    <n v="4183608266"/>
    <x v="0"/>
    <x v="0"/>
    <x v="0"/>
    <x v="0"/>
    <s v="win-ndh-01-064"/>
    <x v="0"/>
    <s v="4183608266(6418)"/>
    <x v="0"/>
    <x v="8"/>
    <x v="8"/>
    <x v="0"/>
    <x v="0"/>
    <x v="0"/>
    <x v="0"/>
    <x v="1"/>
    <n v="3"/>
    <x v="0"/>
    <x v="10"/>
    <n v="166785"/>
    <x v="0"/>
    <x v="1"/>
    <x v="0"/>
    <x v="0"/>
    <n v="13343"/>
    <x v="3"/>
  </r>
  <r>
    <x v="6"/>
    <n v="4183608266"/>
    <x v="0"/>
    <x v="0"/>
    <x v="0"/>
    <x v="0"/>
    <s v="win-ndh-01-064"/>
    <x v="0"/>
    <s v="4183608266(6418)"/>
    <x v="0"/>
    <x v="6"/>
    <x v="6"/>
    <x v="0"/>
    <x v="0"/>
    <x v="0"/>
    <x v="0"/>
    <x v="1"/>
    <n v="2"/>
    <x v="0"/>
    <x v="7"/>
    <n v="92000"/>
    <x v="0"/>
    <x v="1"/>
    <x v="0"/>
    <x v="0"/>
    <n v="7360"/>
    <x v="3"/>
  </r>
  <r>
    <x v="6"/>
    <n v="4183608266"/>
    <x v="0"/>
    <x v="0"/>
    <x v="0"/>
    <x v="0"/>
    <s v="win-ndh-01-064"/>
    <x v="0"/>
    <s v="4183608266(6418)"/>
    <x v="0"/>
    <x v="1"/>
    <x v="1"/>
    <x v="0"/>
    <x v="0"/>
    <x v="0"/>
    <x v="0"/>
    <x v="1"/>
    <n v="40"/>
    <x v="0"/>
    <x v="8"/>
    <n v="2937240"/>
    <x v="0"/>
    <x v="1"/>
    <x v="0"/>
    <x v="0"/>
    <n v="234979"/>
    <x v="3"/>
  </r>
  <r>
    <x v="6"/>
    <n v="4183608266"/>
    <x v="0"/>
    <x v="0"/>
    <x v="0"/>
    <x v="0"/>
    <s v="win-ndh-01-064"/>
    <x v="0"/>
    <s v="4183608266(6418)"/>
    <x v="0"/>
    <x v="4"/>
    <x v="4"/>
    <x v="0"/>
    <x v="0"/>
    <x v="0"/>
    <x v="0"/>
    <x v="1"/>
    <n v="5"/>
    <x v="0"/>
    <x v="6"/>
    <n v="250910"/>
    <x v="0"/>
    <x v="1"/>
    <x v="0"/>
    <x v="0"/>
    <n v="20073"/>
    <x v="3"/>
  </r>
  <r>
    <x v="6"/>
    <n v="4183608266"/>
    <x v="0"/>
    <x v="0"/>
    <x v="0"/>
    <x v="0"/>
    <s v="win-ndh-01-064"/>
    <x v="0"/>
    <s v="4183608266(6418)"/>
    <x v="0"/>
    <x v="5"/>
    <x v="5"/>
    <x v="0"/>
    <x v="0"/>
    <x v="0"/>
    <x v="0"/>
    <x v="1"/>
    <n v="20"/>
    <x v="0"/>
    <x v="9"/>
    <n v="2332220"/>
    <x v="0"/>
    <x v="1"/>
    <x v="0"/>
    <x v="0"/>
    <n v="186578"/>
    <x v="3"/>
  </r>
  <r>
    <x v="6"/>
    <n v="4183607610"/>
    <x v="0"/>
    <x v="0"/>
    <x v="0"/>
    <x v="0"/>
    <s v="win-ndh-01-064"/>
    <x v="0"/>
    <s v="4183607610(2ad7)"/>
    <x v="0"/>
    <x v="6"/>
    <x v="6"/>
    <x v="0"/>
    <x v="0"/>
    <x v="0"/>
    <x v="0"/>
    <x v="1"/>
    <n v="6"/>
    <x v="0"/>
    <x v="7"/>
    <n v="276000"/>
    <x v="0"/>
    <x v="1"/>
    <x v="0"/>
    <x v="0"/>
    <n v="22080"/>
    <x v="3"/>
  </r>
  <r>
    <x v="6"/>
    <n v="4183607610"/>
    <x v="0"/>
    <x v="0"/>
    <x v="0"/>
    <x v="0"/>
    <s v="win-ndh-01-064"/>
    <x v="0"/>
    <s v="4183607610(2ad7)"/>
    <x v="0"/>
    <x v="4"/>
    <x v="4"/>
    <x v="0"/>
    <x v="0"/>
    <x v="0"/>
    <x v="0"/>
    <x v="1"/>
    <n v="7"/>
    <x v="0"/>
    <x v="6"/>
    <n v="351274"/>
    <x v="0"/>
    <x v="1"/>
    <x v="0"/>
    <x v="0"/>
    <n v="28102"/>
    <x v="3"/>
  </r>
  <r>
    <x v="6"/>
    <n v="4183607610"/>
    <x v="0"/>
    <x v="0"/>
    <x v="0"/>
    <x v="0"/>
    <s v="win-ndh-01-064"/>
    <x v="0"/>
    <s v="4183607610(2ad7)"/>
    <x v="0"/>
    <x v="5"/>
    <x v="5"/>
    <x v="0"/>
    <x v="0"/>
    <x v="0"/>
    <x v="0"/>
    <x v="1"/>
    <n v="39"/>
    <x v="0"/>
    <x v="9"/>
    <n v="4547829"/>
    <x v="0"/>
    <x v="1"/>
    <x v="0"/>
    <x v="0"/>
    <n v="363826"/>
    <x v="3"/>
  </r>
  <r>
    <x v="6"/>
    <n v="4183607610"/>
    <x v="0"/>
    <x v="0"/>
    <x v="0"/>
    <x v="0"/>
    <s v="win-ndh-01-064"/>
    <x v="0"/>
    <s v="4183607610(2ad7)"/>
    <x v="0"/>
    <x v="1"/>
    <x v="1"/>
    <x v="0"/>
    <x v="0"/>
    <x v="0"/>
    <x v="0"/>
    <x v="1"/>
    <n v="10"/>
    <x v="0"/>
    <x v="8"/>
    <n v="734310"/>
    <x v="0"/>
    <x v="1"/>
    <x v="0"/>
    <x v="0"/>
    <n v="58745"/>
    <x v="3"/>
  </r>
  <r>
    <x v="6"/>
    <n v="4183607743"/>
    <x v="0"/>
    <x v="0"/>
    <x v="0"/>
    <x v="0"/>
    <s v="win-ndh-01-064"/>
    <x v="0"/>
    <s v="4183607743(2b10)"/>
    <x v="0"/>
    <x v="4"/>
    <x v="4"/>
    <x v="0"/>
    <x v="0"/>
    <x v="0"/>
    <x v="0"/>
    <x v="1"/>
    <n v="4"/>
    <x v="0"/>
    <x v="6"/>
    <n v="200728"/>
    <x v="0"/>
    <x v="1"/>
    <x v="0"/>
    <x v="0"/>
    <n v="16058"/>
    <x v="3"/>
  </r>
  <r>
    <x v="6"/>
    <n v="4183607743"/>
    <x v="0"/>
    <x v="0"/>
    <x v="0"/>
    <x v="0"/>
    <s v="win-ndh-01-064"/>
    <x v="0"/>
    <s v="4183607743(2b10)"/>
    <x v="0"/>
    <x v="5"/>
    <x v="5"/>
    <x v="0"/>
    <x v="0"/>
    <x v="0"/>
    <x v="0"/>
    <x v="1"/>
    <n v="29"/>
    <x v="0"/>
    <x v="9"/>
    <n v="3381719"/>
    <x v="0"/>
    <x v="1"/>
    <x v="0"/>
    <x v="0"/>
    <n v="270538"/>
    <x v="3"/>
  </r>
  <r>
    <x v="6"/>
    <n v="4183607648"/>
    <x v="0"/>
    <x v="0"/>
    <x v="0"/>
    <x v="0"/>
    <s v="win-ndh-01-064"/>
    <x v="0"/>
    <s v="4183607648(2ako)"/>
    <x v="0"/>
    <x v="5"/>
    <x v="5"/>
    <x v="0"/>
    <x v="0"/>
    <x v="0"/>
    <x v="0"/>
    <x v="1"/>
    <n v="20"/>
    <x v="0"/>
    <x v="9"/>
    <n v="2332220"/>
    <x v="0"/>
    <x v="1"/>
    <x v="0"/>
    <x v="0"/>
    <n v="186578"/>
    <x v="3"/>
  </r>
  <r>
    <x v="6"/>
    <n v="4183607648"/>
    <x v="0"/>
    <x v="0"/>
    <x v="0"/>
    <x v="0"/>
    <s v="win-ndh-01-064"/>
    <x v="0"/>
    <s v="4183607648(2ako)"/>
    <x v="0"/>
    <x v="4"/>
    <x v="4"/>
    <x v="0"/>
    <x v="0"/>
    <x v="0"/>
    <x v="0"/>
    <x v="1"/>
    <n v="110"/>
    <x v="0"/>
    <x v="6"/>
    <n v="5520020"/>
    <x v="0"/>
    <x v="1"/>
    <x v="0"/>
    <x v="0"/>
    <n v="441602"/>
    <x v="3"/>
  </r>
  <r>
    <x v="6"/>
    <n v="4183607648"/>
    <x v="0"/>
    <x v="0"/>
    <x v="0"/>
    <x v="0"/>
    <s v="win-ndh-01-064"/>
    <x v="0"/>
    <s v="4183607648(2ako)"/>
    <x v="0"/>
    <x v="1"/>
    <x v="1"/>
    <x v="0"/>
    <x v="0"/>
    <x v="0"/>
    <x v="0"/>
    <x v="1"/>
    <n v="30"/>
    <x v="0"/>
    <x v="8"/>
    <n v="2202930"/>
    <x v="0"/>
    <x v="1"/>
    <x v="0"/>
    <x v="0"/>
    <n v="176234"/>
    <x v="3"/>
  </r>
  <r>
    <x v="6"/>
    <n v="4183607648"/>
    <x v="0"/>
    <x v="0"/>
    <x v="0"/>
    <x v="0"/>
    <s v="win-ndh-01-064"/>
    <x v="0"/>
    <s v="4183607648(2ako)"/>
    <x v="0"/>
    <x v="6"/>
    <x v="6"/>
    <x v="0"/>
    <x v="0"/>
    <x v="0"/>
    <x v="0"/>
    <x v="1"/>
    <n v="9"/>
    <x v="0"/>
    <x v="7"/>
    <n v="414000"/>
    <x v="0"/>
    <x v="1"/>
    <x v="0"/>
    <x v="0"/>
    <n v="33120"/>
    <x v="3"/>
  </r>
  <r>
    <x v="6"/>
    <n v="4183607648"/>
    <x v="0"/>
    <x v="0"/>
    <x v="0"/>
    <x v="0"/>
    <s v="win-ndh-01-064"/>
    <x v="0"/>
    <s v="4183607648(2ako)"/>
    <x v="0"/>
    <x v="8"/>
    <x v="8"/>
    <x v="0"/>
    <x v="0"/>
    <x v="0"/>
    <x v="0"/>
    <x v="1"/>
    <n v="6"/>
    <x v="0"/>
    <x v="10"/>
    <n v="333570"/>
    <x v="0"/>
    <x v="1"/>
    <x v="0"/>
    <x v="0"/>
    <n v="26686"/>
    <x v="3"/>
  </r>
  <r>
    <x v="6"/>
    <n v="4183607727"/>
    <x v="0"/>
    <x v="0"/>
    <x v="0"/>
    <x v="0"/>
    <s v="win-ndh-01-064"/>
    <x v="0"/>
    <s v="4183607727(2ay0)"/>
    <x v="0"/>
    <x v="4"/>
    <x v="4"/>
    <x v="0"/>
    <x v="0"/>
    <x v="0"/>
    <x v="0"/>
    <x v="1"/>
    <n v="10"/>
    <x v="0"/>
    <x v="6"/>
    <n v="501820"/>
    <x v="0"/>
    <x v="1"/>
    <x v="0"/>
    <x v="0"/>
    <n v="40146"/>
    <x v="3"/>
  </r>
  <r>
    <x v="6"/>
    <n v="4183607727"/>
    <x v="0"/>
    <x v="0"/>
    <x v="0"/>
    <x v="0"/>
    <s v="win-ndh-01-064"/>
    <x v="0"/>
    <s v="4183607727(2ay0)"/>
    <x v="0"/>
    <x v="5"/>
    <x v="5"/>
    <x v="0"/>
    <x v="0"/>
    <x v="0"/>
    <x v="0"/>
    <x v="1"/>
    <n v="21"/>
    <x v="0"/>
    <x v="9"/>
    <n v="2448831"/>
    <x v="0"/>
    <x v="1"/>
    <x v="0"/>
    <x v="0"/>
    <n v="195906"/>
    <x v="3"/>
  </r>
  <r>
    <x v="6"/>
    <n v="4183607727"/>
    <x v="0"/>
    <x v="0"/>
    <x v="0"/>
    <x v="0"/>
    <s v="win-ndh-01-064"/>
    <x v="0"/>
    <s v="4183607727(2ay0)"/>
    <x v="0"/>
    <x v="1"/>
    <x v="1"/>
    <x v="0"/>
    <x v="0"/>
    <x v="0"/>
    <x v="0"/>
    <x v="1"/>
    <n v="20"/>
    <x v="0"/>
    <x v="8"/>
    <n v="1468620"/>
    <x v="0"/>
    <x v="1"/>
    <x v="0"/>
    <x v="0"/>
    <n v="117490"/>
    <x v="3"/>
  </r>
  <r>
    <x v="6"/>
    <n v="4183607727"/>
    <x v="0"/>
    <x v="0"/>
    <x v="0"/>
    <x v="0"/>
    <s v="win-ndh-01-064"/>
    <x v="0"/>
    <s v="4183607727(2ay0)"/>
    <x v="0"/>
    <x v="8"/>
    <x v="8"/>
    <x v="0"/>
    <x v="0"/>
    <x v="0"/>
    <x v="0"/>
    <x v="1"/>
    <n v="10"/>
    <x v="0"/>
    <x v="10"/>
    <n v="555950"/>
    <x v="0"/>
    <x v="1"/>
    <x v="0"/>
    <x v="0"/>
    <n v="44476"/>
    <x v="3"/>
  </r>
  <r>
    <x v="6"/>
    <n v="4183607727"/>
    <x v="0"/>
    <x v="0"/>
    <x v="0"/>
    <x v="0"/>
    <s v="win-ndh-01-064"/>
    <x v="0"/>
    <s v="4183607727(2ay0)"/>
    <x v="0"/>
    <x v="14"/>
    <x v="14"/>
    <x v="0"/>
    <x v="0"/>
    <x v="0"/>
    <x v="0"/>
    <x v="1"/>
    <n v="15"/>
    <x v="0"/>
    <x v="5"/>
    <n v="1113750"/>
    <x v="0"/>
    <x v="1"/>
    <x v="0"/>
    <x v="0"/>
    <n v="89100"/>
    <x v="3"/>
  </r>
  <r>
    <x v="6"/>
    <n v="4183607680"/>
    <x v="0"/>
    <x v="0"/>
    <x v="0"/>
    <x v="0"/>
    <s v="win-ndh-01-064"/>
    <x v="0"/>
    <s v="4183607680(2as2)"/>
    <x v="0"/>
    <x v="8"/>
    <x v="8"/>
    <x v="0"/>
    <x v="0"/>
    <x v="0"/>
    <x v="0"/>
    <x v="1"/>
    <n v="15"/>
    <x v="0"/>
    <x v="10"/>
    <n v="833925"/>
    <x v="0"/>
    <x v="1"/>
    <x v="0"/>
    <x v="0"/>
    <n v="66714"/>
    <x v="3"/>
  </r>
  <r>
    <x v="6"/>
    <n v="4183607680"/>
    <x v="0"/>
    <x v="0"/>
    <x v="0"/>
    <x v="0"/>
    <s v="win-ndh-01-064"/>
    <x v="0"/>
    <s v="4183607680(2as2)"/>
    <x v="0"/>
    <x v="6"/>
    <x v="6"/>
    <x v="0"/>
    <x v="0"/>
    <x v="0"/>
    <x v="0"/>
    <x v="1"/>
    <n v="10"/>
    <x v="0"/>
    <x v="7"/>
    <n v="460000"/>
    <x v="0"/>
    <x v="1"/>
    <x v="0"/>
    <x v="0"/>
    <n v="36800"/>
    <x v="3"/>
  </r>
  <r>
    <x v="6"/>
    <n v="4183607680"/>
    <x v="0"/>
    <x v="0"/>
    <x v="0"/>
    <x v="0"/>
    <s v="win-ndh-01-064"/>
    <x v="0"/>
    <s v="4183607680(2as2)"/>
    <x v="0"/>
    <x v="1"/>
    <x v="1"/>
    <x v="0"/>
    <x v="0"/>
    <x v="0"/>
    <x v="0"/>
    <x v="1"/>
    <n v="30"/>
    <x v="0"/>
    <x v="8"/>
    <n v="2202930"/>
    <x v="0"/>
    <x v="1"/>
    <x v="0"/>
    <x v="0"/>
    <n v="176234"/>
    <x v="3"/>
  </r>
  <r>
    <x v="6"/>
    <n v="4183607680"/>
    <x v="0"/>
    <x v="0"/>
    <x v="0"/>
    <x v="0"/>
    <s v="win-ndh-01-064"/>
    <x v="0"/>
    <s v="4183607680(2as2)"/>
    <x v="0"/>
    <x v="4"/>
    <x v="4"/>
    <x v="0"/>
    <x v="0"/>
    <x v="0"/>
    <x v="0"/>
    <x v="1"/>
    <n v="20"/>
    <x v="0"/>
    <x v="6"/>
    <n v="1003640"/>
    <x v="0"/>
    <x v="1"/>
    <x v="0"/>
    <x v="0"/>
    <n v="80291"/>
    <x v="3"/>
  </r>
  <r>
    <x v="6"/>
    <n v="4183607680"/>
    <x v="0"/>
    <x v="0"/>
    <x v="0"/>
    <x v="0"/>
    <s v="win-ndh-01-064"/>
    <x v="0"/>
    <s v="4183607680(2as2)"/>
    <x v="0"/>
    <x v="5"/>
    <x v="5"/>
    <x v="0"/>
    <x v="0"/>
    <x v="0"/>
    <x v="0"/>
    <x v="1"/>
    <n v="30"/>
    <x v="0"/>
    <x v="9"/>
    <n v="3498330"/>
    <x v="0"/>
    <x v="1"/>
    <x v="0"/>
    <x v="0"/>
    <n v="279866"/>
    <x v="3"/>
  </r>
  <r>
    <x v="1"/>
    <n v="4183911119"/>
    <x v="0"/>
    <x v="0"/>
    <x v="0"/>
    <x v="0"/>
    <s v="win-ndh-01-064"/>
    <x v="0"/>
    <s v="4183911119(5724)"/>
    <x v="0"/>
    <x v="14"/>
    <x v="14"/>
    <x v="0"/>
    <x v="0"/>
    <x v="0"/>
    <x v="0"/>
    <x v="1"/>
    <n v="6"/>
    <x v="0"/>
    <x v="5"/>
    <n v="445500"/>
    <x v="0"/>
    <x v="1"/>
    <x v="0"/>
    <x v="0"/>
    <n v="35640"/>
    <x v="3"/>
  </r>
  <r>
    <x v="1"/>
    <n v="4183911119"/>
    <x v="0"/>
    <x v="0"/>
    <x v="0"/>
    <x v="0"/>
    <s v="win-ndh-01-064"/>
    <x v="0"/>
    <s v="4183911119(5724)"/>
    <x v="0"/>
    <x v="1"/>
    <x v="1"/>
    <x v="0"/>
    <x v="0"/>
    <x v="0"/>
    <x v="0"/>
    <x v="1"/>
    <n v="9"/>
    <x v="0"/>
    <x v="8"/>
    <n v="660879"/>
    <x v="0"/>
    <x v="1"/>
    <x v="0"/>
    <x v="0"/>
    <n v="52870"/>
    <x v="3"/>
  </r>
  <r>
    <x v="1"/>
    <n v="4183911119"/>
    <x v="0"/>
    <x v="0"/>
    <x v="0"/>
    <x v="0"/>
    <s v="win-ndh-01-064"/>
    <x v="0"/>
    <s v="4183911119(5724)"/>
    <x v="0"/>
    <x v="8"/>
    <x v="8"/>
    <x v="0"/>
    <x v="0"/>
    <x v="0"/>
    <x v="0"/>
    <x v="1"/>
    <n v="3"/>
    <x v="0"/>
    <x v="10"/>
    <n v="166785"/>
    <x v="0"/>
    <x v="1"/>
    <x v="0"/>
    <x v="0"/>
    <n v="13343"/>
    <x v="3"/>
  </r>
  <r>
    <x v="1"/>
    <n v="4183911119"/>
    <x v="0"/>
    <x v="0"/>
    <x v="0"/>
    <x v="0"/>
    <s v="win-ndh-01-064"/>
    <x v="0"/>
    <s v="4183911119(5724)"/>
    <x v="0"/>
    <x v="6"/>
    <x v="6"/>
    <x v="0"/>
    <x v="0"/>
    <x v="0"/>
    <x v="0"/>
    <x v="1"/>
    <n v="3"/>
    <x v="0"/>
    <x v="7"/>
    <n v="138000"/>
    <x v="0"/>
    <x v="1"/>
    <x v="0"/>
    <x v="0"/>
    <n v="11040"/>
    <x v="3"/>
  </r>
  <r>
    <x v="1"/>
    <n v="4183911119"/>
    <x v="0"/>
    <x v="0"/>
    <x v="0"/>
    <x v="0"/>
    <s v="win-ndh-01-064"/>
    <x v="0"/>
    <s v="4183911119(5724)"/>
    <x v="0"/>
    <x v="4"/>
    <x v="4"/>
    <x v="0"/>
    <x v="0"/>
    <x v="0"/>
    <x v="0"/>
    <x v="1"/>
    <n v="3"/>
    <x v="0"/>
    <x v="6"/>
    <n v="150546"/>
    <x v="0"/>
    <x v="1"/>
    <x v="0"/>
    <x v="0"/>
    <n v="12044"/>
    <x v="3"/>
  </r>
  <r>
    <x v="1"/>
    <n v="4183911119"/>
    <x v="0"/>
    <x v="0"/>
    <x v="0"/>
    <x v="0"/>
    <s v="win-ndh-01-064"/>
    <x v="0"/>
    <s v="4183911119(5724)"/>
    <x v="0"/>
    <x v="15"/>
    <x v="15"/>
    <x v="0"/>
    <x v="0"/>
    <x v="0"/>
    <x v="0"/>
    <x v="1"/>
    <n v="6"/>
    <x v="0"/>
    <x v="4"/>
    <n v="425700"/>
    <x v="0"/>
    <x v="1"/>
    <x v="0"/>
    <x v="0"/>
    <n v="34056"/>
    <x v="3"/>
  </r>
  <r>
    <x v="1"/>
    <n v="4183911119"/>
    <x v="0"/>
    <x v="0"/>
    <x v="0"/>
    <x v="0"/>
    <s v="win-ndh-01-064"/>
    <x v="0"/>
    <s v="4183911119(5724)"/>
    <x v="0"/>
    <x v="5"/>
    <x v="5"/>
    <x v="0"/>
    <x v="0"/>
    <x v="0"/>
    <x v="0"/>
    <x v="1"/>
    <n v="3"/>
    <x v="0"/>
    <x v="9"/>
    <n v="349833"/>
    <x v="0"/>
    <x v="1"/>
    <x v="0"/>
    <x v="0"/>
    <n v="27987"/>
    <x v="3"/>
  </r>
  <r>
    <x v="10"/>
    <n v="4183441439"/>
    <x v="0"/>
    <x v="0"/>
    <x v="0"/>
    <x v="0"/>
    <s v="win-ndh-01-064"/>
    <x v="0"/>
    <s v="4183441439(5248)"/>
    <x v="0"/>
    <x v="5"/>
    <x v="5"/>
    <x v="0"/>
    <x v="0"/>
    <x v="0"/>
    <x v="0"/>
    <x v="1"/>
    <n v="6"/>
    <x v="0"/>
    <x v="9"/>
    <n v="699666"/>
    <x v="0"/>
    <x v="1"/>
    <x v="0"/>
    <x v="0"/>
    <n v="55973"/>
    <x v="3"/>
  </r>
  <r>
    <x v="6"/>
    <n v="4183608336"/>
    <x v="0"/>
    <x v="0"/>
    <x v="0"/>
    <x v="0"/>
    <s v="win-ndh-01-064"/>
    <x v="0"/>
    <s v="4183608336(6856)"/>
    <x v="0"/>
    <x v="6"/>
    <x v="6"/>
    <x v="0"/>
    <x v="0"/>
    <x v="0"/>
    <x v="0"/>
    <x v="1"/>
    <n v="4"/>
    <x v="0"/>
    <x v="7"/>
    <n v="184000"/>
    <x v="0"/>
    <x v="1"/>
    <x v="0"/>
    <x v="0"/>
    <n v="14720"/>
    <x v="3"/>
  </r>
  <r>
    <x v="6"/>
    <n v="4183608336"/>
    <x v="0"/>
    <x v="0"/>
    <x v="0"/>
    <x v="0"/>
    <s v="win-ndh-01-064"/>
    <x v="0"/>
    <s v="4183608336(6856)"/>
    <x v="0"/>
    <x v="1"/>
    <x v="1"/>
    <x v="0"/>
    <x v="0"/>
    <x v="0"/>
    <x v="0"/>
    <x v="1"/>
    <n v="80"/>
    <x v="0"/>
    <x v="8"/>
    <n v="5874480"/>
    <x v="0"/>
    <x v="1"/>
    <x v="0"/>
    <x v="0"/>
    <n v="469958"/>
    <x v="3"/>
  </r>
  <r>
    <x v="6"/>
    <n v="4183608336"/>
    <x v="0"/>
    <x v="0"/>
    <x v="0"/>
    <x v="0"/>
    <s v="win-ndh-01-064"/>
    <x v="0"/>
    <s v="4183608336(6856)"/>
    <x v="0"/>
    <x v="4"/>
    <x v="4"/>
    <x v="0"/>
    <x v="0"/>
    <x v="0"/>
    <x v="0"/>
    <x v="1"/>
    <n v="5"/>
    <x v="0"/>
    <x v="6"/>
    <n v="250910"/>
    <x v="0"/>
    <x v="1"/>
    <x v="0"/>
    <x v="0"/>
    <n v="20073"/>
    <x v="3"/>
  </r>
  <r>
    <x v="6"/>
    <n v="4183608336"/>
    <x v="0"/>
    <x v="0"/>
    <x v="0"/>
    <x v="0"/>
    <s v="win-ndh-01-064"/>
    <x v="0"/>
    <s v="4183608336(6856)"/>
    <x v="0"/>
    <x v="5"/>
    <x v="5"/>
    <x v="0"/>
    <x v="0"/>
    <x v="0"/>
    <x v="0"/>
    <x v="1"/>
    <n v="30"/>
    <x v="0"/>
    <x v="9"/>
    <n v="3498330"/>
    <x v="0"/>
    <x v="1"/>
    <x v="0"/>
    <x v="0"/>
    <n v="279866"/>
    <x v="3"/>
  </r>
  <r>
    <x v="6"/>
    <n v="4183608336"/>
    <x v="0"/>
    <x v="0"/>
    <x v="0"/>
    <x v="0"/>
    <s v="win-ndh-01-064"/>
    <x v="0"/>
    <s v="4183608336(6856)"/>
    <x v="0"/>
    <x v="14"/>
    <x v="14"/>
    <x v="0"/>
    <x v="0"/>
    <x v="0"/>
    <x v="0"/>
    <x v="1"/>
    <n v="10"/>
    <x v="0"/>
    <x v="5"/>
    <n v="742500"/>
    <x v="0"/>
    <x v="1"/>
    <x v="0"/>
    <x v="0"/>
    <n v="59400"/>
    <x v="3"/>
  </r>
  <r>
    <x v="6"/>
    <n v="4183607832"/>
    <x v="0"/>
    <x v="0"/>
    <x v="0"/>
    <x v="0"/>
    <s v="win-hpg-01-025"/>
    <x v="0"/>
    <s v="4183607832(2bhf)"/>
    <x v="0"/>
    <x v="5"/>
    <x v="5"/>
    <x v="0"/>
    <x v="0"/>
    <x v="0"/>
    <x v="0"/>
    <x v="1"/>
    <n v="27"/>
    <x v="0"/>
    <x v="9"/>
    <n v="3148497"/>
    <x v="0"/>
    <x v="1"/>
    <x v="0"/>
    <x v="0"/>
    <n v="251880"/>
    <x v="3"/>
  </r>
  <r>
    <x v="6"/>
    <n v="4183607832"/>
    <x v="0"/>
    <x v="0"/>
    <x v="0"/>
    <x v="0"/>
    <s v="win-hpg-01-025"/>
    <x v="0"/>
    <s v="4183607832(2bhf)"/>
    <x v="0"/>
    <x v="8"/>
    <x v="8"/>
    <x v="0"/>
    <x v="0"/>
    <x v="0"/>
    <x v="0"/>
    <x v="1"/>
    <n v="6"/>
    <x v="0"/>
    <x v="10"/>
    <n v="333570"/>
    <x v="0"/>
    <x v="1"/>
    <x v="0"/>
    <x v="0"/>
    <n v="26686"/>
    <x v="3"/>
  </r>
  <r>
    <x v="6"/>
    <n v="4183608182"/>
    <x v="0"/>
    <x v="0"/>
    <x v="0"/>
    <x v="0"/>
    <s v="win-hpg-01-025"/>
    <x v="0"/>
    <s v="4183608182(5919)"/>
    <x v="0"/>
    <x v="1"/>
    <x v="1"/>
    <x v="0"/>
    <x v="0"/>
    <x v="0"/>
    <x v="0"/>
    <x v="1"/>
    <n v="8"/>
    <x v="0"/>
    <x v="8"/>
    <n v="587448"/>
    <x v="0"/>
    <x v="1"/>
    <x v="0"/>
    <x v="0"/>
    <n v="46996"/>
    <x v="3"/>
  </r>
  <r>
    <x v="6"/>
    <n v="4183608182"/>
    <x v="0"/>
    <x v="0"/>
    <x v="0"/>
    <x v="0"/>
    <s v="win-hpg-01-025"/>
    <x v="0"/>
    <s v="4183608182(5919)"/>
    <x v="0"/>
    <x v="4"/>
    <x v="4"/>
    <x v="0"/>
    <x v="0"/>
    <x v="0"/>
    <x v="0"/>
    <x v="1"/>
    <n v="8"/>
    <x v="0"/>
    <x v="6"/>
    <n v="401456"/>
    <x v="0"/>
    <x v="1"/>
    <x v="0"/>
    <x v="0"/>
    <n v="32116"/>
    <x v="3"/>
  </r>
  <r>
    <x v="6"/>
    <n v="4183608182"/>
    <x v="0"/>
    <x v="0"/>
    <x v="0"/>
    <x v="0"/>
    <s v="win-hpg-01-025"/>
    <x v="0"/>
    <s v="4183608182(5919)"/>
    <x v="0"/>
    <x v="5"/>
    <x v="5"/>
    <x v="0"/>
    <x v="0"/>
    <x v="0"/>
    <x v="0"/>
    <x v="1"/>
    <n v="10"/>
    <x v="0"/>
    <x v="9"/>
    <n v="1166110"/>
    <x v="0"/>
    <x v="1"/>
    <x v="0"/>
    <x v="0"/>
    <n v="93289"/>
    <x v="3"/>
  </r>
  <r>
    <x v="5"/>
    <n v="4184001023"/>
    <x v="0"/>
    <x v="0"/>
    <x v="0"/>
    <x v="0"/>
    <s v="win-hpg-01-025"/>
    <x v="0"/>
    <s v="4184001023(3120)"/>
    <x v="0"/>
    <x v="1"/>
    <x v="1"/>
    <x v="0"/>
    <x v="0"/>
    <x v="0"/>
    <x v="0"/>
    <x v="1"/>
    <n v="50"/>
    <x v="0"/>
    <x v="8"/>
    <n v="3671550"/>
    <x v="0"/>
    <x v="1"/>
    <x v="0"/>
    <x v="0"/>
    <n v="293724"/>
    <x v="3"/>
  </r>
  <r>
    <x v="5"/>
    <n v="4184001023"/>
    <x v="0"/>
    <x v="0"/>
    <x v="0"/>
    <x v="0"/>
    <s v="win-hpg-01-025"/>
    <x v="0"/>
    <s v="4184001023(3120)"/>
    <x v="0"/>
    <x v="5"/>
    <x v="5"/>
    <x v="0"/>
    <x v="0"/>
    <x v="0"/>
    <x v="0"/>
    <x v="1"/>
    <n v="20"/>
    <x v="0"/>
    <x v="9"/>
    <n v="2332220"/>
    <x v="0"/>
    <x v="1"/>
    <x v="0"/>
    <x v="0"/>
    <n v="186578"/>
    <x v="3"/>
  </r>
  <r>
    <x v="5"/>
    <n v="4184001023"/>
    <x v="0"/>
    <x v="0"/>
    <x v="0"/>
    <x v="0"/>
    <s v="win-hpg-01-025"/>
    <x v="0"/>
    <s v="4184001023(3120)"/>
    <x v="0"/>
    <x v="14"/>
    <x v="14"/>
    <x v="0"/>
    <x v="0"/>
    <x v="0"/>
    <x v="0"/>
    <x v="1"/>
    <n v="10"/>
    <x v="0"/>
    <x v="5"/>
    <n v="742500"/>
    <x v="0"/>
    <x v="1"/>
    <x v="0"/>
    <x v="0"/>
    <n v="59400"/>
    <x v="3"/>
  </r>
  <r>
    <x v="5"/>
    <n v="4184001023"/>
    <x v="0"/>
    <x v="0"/>
    <x v="0"/>
    <x v="0"/>
    <s v="win-hpg-01-025"/>
    <x v="0"/>
    <s v="4184001023(3120)"/>
    <x v="0"/>
    <x v="6"/>
    <x v="6"/>
    <x v="0"/>
    <x v="0"/>
    <x v="0"/>
    <x v="0"/>
    <x v="1"/>
    <n v="20"/>
    <x v="0"/>
    <x v="7"/>
    <n v="920000"/>
    <x v="0"/>
    <x v="1"/>
    <x v="0"/>
    <x v="0"/>
    <n v="73600"/>
    <x v="3"/>
  </r>
  <r>
    <x v="5"/>
    <n v="4184018021"/>
    <x v="0"/>
    <x v="0"/>
    <x v="0"/>
    <x v="0"/>
    <s v="win-hpg-01-025"/>
    <x v="0"/>
    <s v="4184018021(3606)"/>
    <x v="0"/>
    <x v="5"/>
    <x v="5"/>
    <x v="0"/>
    <x v="0"/>
    <x v="0"/>
    <x v="0"/>
    <x v="1"/>
    <n v="60"/>
    <x v="0"/>
    <x v="9"/>
    <n v="6996660"/>
    <x v="0"/>
    <x v="1"/>
    <x v="0"/>
    <x v="0"/>
    <n v="559733"/>
    <x v="3"/>
  </r>
  <r>
    <x v="5"/>
    <n v="4184018021"/>
    <x v="0"/>
    <x v="0"/>
    <x v="0"/>
    <x v="0"/>
    <s v="win-hpg-01-025"/>
    <x v="0"/>
    <s v="4184018021(3606)"/>
    <x v="0"/>
    <x v="4"/>
    <x v="4"/>
    <x v="0"/>
    <x v="0"/>
    <x v="0"/>
    <x v="0"/>
    <x v="1"/>
    <n v="30"/>
    <x v="0"/>
    <x v="6"/>
    <n v="1505460"/>
    <x v="0"/>
    <x v="1"/>
    <x v="0"/>
    <x v="0"/>
    <n v="120437"/>
    <x v="3"/>
  </r>
  <r>
    <x v="5"/>
    <n v="4184018021"/>
    <x v="0"/>
    <x v="0"/>
    <x v="0"/>
    <x v="0"/>
    <s v="win-hpg-01-025"/>
    <x v="0"/>
    <s v="4184018021(3606)"/>
    <x v="0"/>
    <x v="1"/>
    <x v="1"/>
    <x v="0"/>
    <x v="0"/>
    <x v="0"/>
    <x v="0"/>
    <x v="1"/>
    <n v="50"/>
    <x v="0"/>
    <x v="8"/>
    <n v="3671550"/>
    <x v="0"/>
    <x v="1"/>
    <x v="0"/>
    <x v="0"/>
    <n v="293724"/>
    <x v="3"/>
  </r>
  <r>
    <x v="5"/>
    <n v="4184018021"/>
    <x v="0"/>
    <x v="0"/>
    <x v="0"/>
    <x v="0"/>
    <s v="win-hpg-01-025"/>
    <x v="0"/>
    <s v="4184018021(3606)"/>
    <x v="0"/>
    <x v="6"/>
    <x v="6"/>
    <x v="0"/>
    <x v="0"/>
    <x v="0"/>
    <x v="0"/>
    <x v="1"/>
    <n v="20"/>
    <x v="0"/>
    <x v="7"/>
    <n v="920000"/>
    <x v="0"/>
    <x v="1"/>
    <x v="0"/>
    <x v="0"/>
    <n v="73600"/>
    <x v="3"/>
  </r>
  <r>
    <x v="5"/>
    <n v="4184018021"/>
    <x v="0"/>
    <x v="0"/>
    <x v="0"/>
    <x v="0"/>
    <s v="win-hpg-01-025"/>
    <x v="0"/>
    <s v="4184018021(3606)"/>
    <x v="0"/>
    <x v="8"/>
    <x v="8"/>
    <x v="0"/>
    <x v="0"/>
    <x v="0"/>
    <x v="0"/>
    <x v="1"/>
    <n v="20"/>
    <x v="0"/>
    <x v="10"/>
    <n v="1111900"/>
    <x v="0"/>
    <x v="1"/>
    <x v="0"/>
    <x v="0"/>
    <n v="88952"/>
    <x v="3"/>
  </r>
  <r>
    <x v="6"/>
    <n v="4183607916"/>
    <x v="0"/>
    <x v="0"/>
    <x v="0"/>
    <x v="0"/>
    <s v="win-hpg-01-025"/>
    <x v="0"/>
    <s v="4183607916(2bod)"/>
    <x v="0"/>
    <x v="8"/>
    <x v="8"/>
    <x v="0"/>
    <x v="0"/>
    <x v="0"/>
    <x v="0"/>
    <x v="1"/>
    <n v="8"/>
    <x v="0"/>
    <x v="10"/>
    <n v="444760"/>
    <x v="0"/>
    <x v="1"/>
    <x v="0"/>
    <x v="0"/>
    <n v="35581"/>
    <x v="3"/>
  </r>
  <r>
    <x v="6"/>
    <n v="4183607916"/>
    <x v="0"/>
    <x v="0"/>
    <x v="0"/>
    <x v="0"/>
    <s v="win-hpg-01-025"/>
    <x v="0"/>
    <s v="4183607916(2bod)"/>
    <x v="0"/>
    <x v="6"/>
    <x v="6"/>
    <x v="0"/>
    <x v="0"/>
    <x v="0"/>
    <x v="0"/>
    <x v="1"/>
    <n v="8"/>
    <x v="0"/>
    <x v="7"/>
    <n v="368000"/>
    <x v="0"/>
    <x v="1"/>
    <x v="0"/>
    <x v="0"/>
    <n v="29440"/>
    <x v="3"/>
  </r>
  <r>
    <x v="6"/>
    <n v="4183607916"/>
    <x v="0"/>
    <x v="0"/>
    <x v="0"/>
    <x v="0"/>
    <s v="win-hpg-01-025"/>
    <x v="0"/>
    <s v="4183607916(2bod)"/>
    <x v="0"/>
    <x v="1"/>
    <x v="1"/>
    <x v="0"/>
    <x v="0"/>
    <x v="0"/>
    <x v="0"/>
    <x v="1"/>
    <n v="26"/>
    <x v="0"/>
    <x v="8"/>
    <n v="1909206"/>
    <x v="0"/>
    <x v="1"/>
    <x v="0"/>
    <x v="0"/>
    <n v="152736"/>
    <x v="3"/>
  </r>
  <r>
    <x v="6"/>
    <n v="4183607916"/>
    <x v="0"/>
    <x v="0"/>
    <x v="0"/>
    <x v="0"/>
    <s v="win-hpg-01-025"/>
    <x v="0"/>
    <s v="4183607916(2bod)"/>
    <x v="0"/>
    <x v="4"/>
    <x v="4"/>
    <x v="0"/>
    <x v="0"/>
    <x v="0"/>
    <x v="0"/>
    <x v="1"/>
    <n v="20"/>
    <x v="0"/>
    <x v="6"/>
    <n v="1003640"/>
    <x v="0"/>
    <x v="1"/>
    <x v="0"/>
    <x v="0"/>
    <n v="80291"/>
    <x v="3"/>
  </r>
  <r>
    <x v="6"/>
    <n v="4183607916"/>
    <x v="0"/>
    <x v="0"/>
    <x v="0"/>
    <x v="0"/>
    <s v="win-hpg-01-025"/>
    <x v="0"/>
    <s v="4183607916(2bod)"/>
    <x v="0"/>
    <x v="5"/>
    <x v="5"/>
    <x v="0"/>
    <x v="0"/>
    <x v="0"/>
    <x v="0"/>
    <x v="1"/>
    <n v="40"/>
    <x v="0"/>
    <x v="9"/>
    <n v="4664440"/>
    <x v="0"/>
    <x v="1"/>
    <x v="0"/>
    <x v="0"/>
    <n v="373155"/>
    <x v="3"/>
  </r>
  <r>
    <x v="4"/>
    <n v="4183704664"/>
    <x v="0"/>
    <x v="0"/>
    <x v="0"/>
    <x v="0"/>
    <s v="win-hpg-01-025"/>
    <x v="0"/>
    <s v="4183704664(2bpx)"/>
    <x v="0"/>
    <x v="1"/>
    <x v="1"/>
    <x v="0"/>
    <x v="0"/>
    <x v="0"/>
    <x v="0"/>
    <x v="1"/>
    <n v="30"/>
    <x v="0"/>
    <x v="8"/>
    <n v="2202930"/>
    <x v="0"/>
    <x v="1"/>
    <x v="0"/>
    <x v="0"/>
    <n v="176234"/>
    <x v="3"/>
  </r>
  <r>
    <x v="4"/>
    <n v="4183704664"/>
    <x v="0"/>
    <x v="0"/>
    <x v="0"/>
    <x v="0"/>
    <s v="win-hpg-01-025"/>
    <x v="0"/>
    <s v="4183704664(2bpx)"/>
    <x v="0"/>
    <x v="5"/>
    <x v="5"/>
    <x v="0"/>
    <x v="0"/>
    <x v="0"/>
    <x v="0"/>
    <x v="1"/>
    <n v="5"/>
    <x v="0"/>
    <x v="9"/>
    <n v="583055"/>
    <x v="0"/>
    <x v="1"/>
    <x v="0"/>
    <x v="0"/>
    <n v="46644"/>
    <x v="3"/>
  </r>
  <r>
    <x v="4"/>
    <n v="4183704664"/>
    <x v="0"/>
    <x v="0"/>
    <x v="0"/>
    <x v="0"/>
    <s v="win-hpg-01-025"/>
    <x v="0"/>
    <s v="4183704664(2bpx)"/>
    <x v="0"/>
    <x v="6"/>
    <x v="6"/>
    <x v="0"/>
    <x v="0"/>
    <x v="0"/>
    <x v="0"/>
    <x v="1"/>
    <n v="20"/>
    <x v="0"/>
    <x v="7"/>
    <n v="920000"/>
    <x v="0"/>
    <x v="1"/>
    <x v="0"/>
    <x v="0"/>
    <n v="73600"/>
    <x v="3"/>
  </r>
  <r>
    <x v="4"/>
    <n v="4183704664"/>
    <x v="0"/>
    <x v="0"/>
    <x v="0"/>
    <x v="0"/>
    <s v="win-hpg-01-025"/>
    <x v="0"/>
    <s v="4183704664(2bpx)"/>
    <x v="0"/>
    <x v="4"/>
    <x v="4"/>
    <x v="0"/>
    <x v="0"/>
    <x v="0"/>
    <x v="0"/>
    <x v="1"/>
    <n v="16"/>
    <x v="0"/>
    <x v="6"/>
    <n v="802912"/>
    <x v="0"/>
    <x v="1"/>
    <x v="0"/>
    <x v="0"/>
    <n v="64233"/>
    <x v="3"/>
  </r>
  <r>
    <x v="6"/>
    <n v="4183608198"/>
    <x v="0"/>
    <x v="0"/>
    <x v="0"/>
    <x v="0"/>
    <s v="win-hdg-00-006"/>
    <x v="0"/>
    <s v="4183608198(5967)"/>
    <x v="0"/>
    <x v="5"/>
    <x v="5"/>
    <x v="0"/>
    <x v="0"/>
    <x v="0"/>
    <x v="0"/>
    <x v="1"/>
    <n v="31"/>
    <x v="0"/>
    <x v="9"/>
    <n v="3614941"/>
    <x v="0"/>
    <x v="1"/>
    <x v="0"/>
    <x v="0"/>
    <n v="289195"/>
    <x v="3"/>
  </r>
  <r>
    <x v="6"/>
    <n v="4183608198"/>
    <x v="0"/>
    <x v="0"/>
    <x v="0"/>
    <x v="0"/>
    <s v="win-hdg-00-006"/>
    <x v="0"/>
    <s v="4183608198(5967)"/>
    <x v="0"/>
    <x v="4"/>
    <x v="4"/>
    <x v="0"/>
    <x v="0"/>
    <x v="0"/>
    <x v="0"/>
    <x v="1"/>
    <n v="4"/>
    <x v="0"/>
    <x v="6"/>
    <n v="200728"/>
    <x v="0"/>
    <x v="1"/>
    <x v="0"/>
    <x v="0"/>
    <n v="16058"/>
    <x v="3"/>
  </r>
  <r>
    <x v="11"/>
    <n v="4183145899"/>
    <x v="0"/>
    <x v="0"/>
    <x v="0"/>
    <x v="0"/>
    <s v="win-hdg-00-006"/>
    <x v="0"/>
    <s v="4183145899(5967)"/>
    <x v="0"/>
    <x v="1"/>
    <x v="1"/>
    <x v="0"/>
    <x v="0"/>
    <x v="0"/>
    <x v="0"/>
    <x v="1"/>
    <n v="24"/>
    <x v="0"/>
    <x v="8"/>
    <n v="1762344"/>
    <x v="0"/>
    <x v="1"/>
    <x v="0"/>
    <x v="0"/>
    <n v="140988"/>
    <x v="3"/>
  </r>
  <r>
    <x v="11"/>
    <n v="4183145899"/>
    <x v="0"/>
    <x v="0"/>
    <x v="0"/>
    <x v="0"/>
    <s v="win-hdg-00-006"/>
    <x v="0"/>
    <s v="4183145899(5967)"/>
    <x v="0"/>
    <x v="4"/>
    <x v="4"/>
    <x v="0"/>
    <x v="0"/>
    <x v="0"/>
    <x v="0"/>
    <x v="1"/>
    <n v="2"/>
    <x v="0"/>
    <x v="6"/>
    <n v="100364"/>
    <x v="0"/>
    <x v="1"/>
    <x v="0"/>
    <x v="0"/>
    <n v="8029"/>
    <x v="3"/>
  </r>
  <r>
    <x v="6"/>
    <n v="4183608192"/>
    <x v="0"/>
    <x v="0"/>
    <x v="0"/>
    <x v="0"/>
    <s v="win-hdg-00-006"/>
    <x v="0"/>
    <s v="4183608192(5951)"/>
    <x v="0"/>
    <x v="8"/>
    <x v="8"/>
    <x v="0"/>
    <x v="0"/>
    <x v="0"/>
    <x v="0"/>
    <x v="1"/>
    <n v="5"/>
    <x v="0"/>
    <x v="10"/>
    <n v="277975"/>
    <x v="0"/>
    <x v="1"/>
    <x v="0"/>
    <x v="0"/>
    <n v="22238"/>
    <x v="3"/>
  </r>
  <r>
    <x v="6"/>
    <n v="4183608192"/>
    <x v="0"/>
    <x v="0"/>
    <x v="0"/>
    <x v="0"/>
    <s v="win-hdg-00-006"/>
    <x v="0"/>
    <s v="4183608192(5951)"/>
    <x v="0"/>
    <x v="1"/>
    <x v="1"/>
    <x v="0"/>
    <x v="0"/>
    <x v="0"/>
    <x v="0"/>
    <x v="1"/>
    <n v="40"/>
    <x v="0"/>
    <x v="8"/>
    <n v="2937240"/>
    <x v="0"/>
    <x v="1"/>
    <x v="0"/>
    <x v="0"/>
    <n v="234979"/>
    <x v="3"/>
  </r>
  <r>
    <x v="6"/>
    <n v="4183608192"/>
    <x v="0"/>
    <x v="0"/>
    <x v="0"/>
    <x v="0"/>
    <s v="win-hdg-00-006"/>
    <x v="0"/>
    <s v="4183608192(5951)"/>
    <x v="0"/>
    <x v="5"/>
    <x v="5"/>
    <x v="0"/>
    <x v="0"/>
    <x v="0"/>
    <x v="0"/>
    <x v="1"/>
    <n v="24"/>
    <x v="0"/>
    <x v="9"/>
    <n v="2798664"/>
    <x v="0"/>
    <x v="1"/>
    <x v="0"/>
    <x v="0"/>
    <n v="223893"/>
    <x v="3"/>
  </r>
  <r>
    <x v="6"/>
    <n v="4183608192"/>
    <x v="0"/>
    <x v="0"/>
    <x v="0"/>
    <x v="0"/>
    <s v="win-hdg-00-006"/>
    <x v="0"/>
    <s v="4183608192(5951)"/>
    <x v="0"/>
    <x v="6"/>
    <x v="6"/>
    <x v="0"/>
    <x v="0"/>
    <x v="0"/>
    <x v="0"/>
    <x v="1"/>
    <n v="5"/>
    <x v="0"/>
    <x v="7"/>
    <n v="230000"/>
    <x v="0"/>
    <x v="1"/>
    <x v="0"/>
    <x v="0"/>
    <n v="18400"/>
    <x v="3"/>
  </r>
  <r>
    <x v="6"/>
    <n v="4183608192"/>
    <x v="0"/>
    <x v="0"/>
    <x v="0"/>
    <x v="0"/>
    <s v="win-hdg-00-006"/>
    <x v="0"/>
    <s v="4183608192(5951)"/>
    <x v="0"/>
    <x v="4"/>
    <x v="4"/>
    <x v="0"/>
    <x v="0"/>
    <x v="0"/>
    <x v="0"/>
    <x v="1"/>
    <n v="5"/>
    <x v="0"/>
    <x v="6"/>
    <n v="250910"/>
    <x v="0"/>
    <x v="1"/>
    <x v="0"/>
    <x v="0"/>
    <n v="20073"/>
    <x v="3"/>
  </r>
  <r>
    <x v="6"/>
    <n v="4183608158"/>
    <x v="0"/>
    <x v="0"/>
    <x v="0"/>
    <x v="0"/>
    <s v="win-hdg-00-006"/>
    <x v="0"/>
    <s v="4183608158(5842)"/>
    <x v="0"/>
    <x v="8"/>
    <x v="8"/>
    <x v="0"/>
    <x v="0"/>
    <x v="0"/>
    <x v="0"/>
    <x v="1"/>
    <n v="9"/>
    <x v="0"/>
    <x v="10"/>
    <n v="500355"/>
    <x v="0"/>
    <x v="1"/>
    <x v="0"/>
    <x v="0"/>
    <n v="40028"/>
    <x v="3"/>
  </r>
  <r>
    <x v="6"/>
    <n v="4183608158"/>
    <x v="0"/>
    <x v="0"/>
    <x v="0"/>
    <x v="0"/>
    <s v="win-hdg-00-006"/>
    <x v="0"/>
    <s v="4183608158(5842)"/>
    <x v="0"/>
    <x v="6"/>
    <x v="6"/>
    <x v="0"/>
    <x v="0"/>
    <x v="0"/>
    <x v="0"/>
    <x v="1"/>
    <n v="9"/>
    <x v="0"/>
    <x v="7"/>
    <n v="414000"/>
    <x v="0"/>
    <x v="1"/>
    <x v="0"/>
    <x v="0"/>
    <n v="33120"/>
    <x v="3"/>
  </r>
  <r>
    <x v="6"/>
    <n v="4183608158"/>
    <x v="0"/>
    <x v="0"/>
    <x v="0"/>
    <x v="0"/>
    <s v="win-hdg-00-006"/>
    <x v="0"/>
    <s v="4183608158(5842)"/>
    <x v="0"/>
    <x v="1"/>
    <x v="1"/>
    <x v="0"/>
    <x v="0"/>
    <x v="0"/>
    <x v="0"/>
    <x v="1"/>
    <n v="15"/>
    <x v="0"/>
    <x v="8"/>
    <n v="1101465"/>
    <x v="0"/>
    <x v="1"/>
    <x v="0"/>
    <x v="0"/>
    <n v="88117"/>
    <x v="3"/>
  </r>
  <r>
    <x v="6"/>
    <n v="4183608158"/>
    <x v="0"/>
    <x v="0"/>
    <x v="0"/>
    <x v="0"/>
    <s v="win-hdg-00-006"/>
    <x v="0"/>
    <s v="4183608158(5842)"/>
    <x v="0"/>
    <x v="4"/>
    <x v="4"/>
    <x v="0"/>
    <x v="0"/>
    <x v="0"/>
    <x v="0"/>
    <x v="1"/>
    <n v="7"/>
    <x v="0"/>
    <x v="6"/>
    <n v="351274"/>
    <x v="0"/>
    <x v="1"/>
    <x v="0"/>
    <x v="0"/>
    <n v="28102"/>
    <x v="3"/>
  </r>
  <r>
    <x v="6"/>
    <n v="4183608158"/>
    <x v="0"/>
    <x v="0"/>
    <x v="0"/>
    <x v="0"/>
    <s v="win-hdg-00-006"/>
    <x v="0"/>
    <s v="4183608158(5842)"/>
    <x v="0"/>
    <x v="5"/>
    <x v="5"/>
    <x v="0"/>
    <x v="0"/>
    <x v="0"/>
    <x v="0"/>
    <x v="1"/>
    <n v="28"/>
    <x v="0"/>
    <x v="9"/>
    <n v="3265108"/>
    <x v="0"/>
    <x v="1"/>
    <x v="0"/>
    <x v="0"/>
    <n v="261209"/>
    <x v="3"/>
  </r>
  <r>
    <x v="9"/>
    <n v="4184023662"/>
    <x v="0"/>
    <x v="0"/>
    <x v="0"/>
    <x v="0"/>
    <s v="win-hdg-00-006"/>
    <x v="0"/>
    <s v="4184023662(5842)"/>
    <x v="0"/>
    <x v="1"/>
    <x v="1"/>
    <x v="0"/>
    <x v="0"/>
    <x v="0"/>
    <x v="0"/>
    <x v="1"/>
    <n v="5"/>
    <x v="0"/>
    <x v="8"/>
    <n v="367155"/>
    <x v="0"/>
    <x v="1"/>
    <x v="0"/>
    <x v="0"/>
    <n v="29372"/>
    <x v="3"/>
  </r>
  <r>
    <x v="9"/>
    <n v="4184023662"/>
    <x v="0"/>
    <x v="0"/>
    <x v="0"/>
    <x v="0"/>
    <s v="win-hdg-00-006"/>
    <x v="0"/>
    <s v="4184023662(5842)"/>
    <x v="0"/>
    <x v="14"/>
    <x v="14"/>
    <x v="0"/>
    <x v="0"/>
    <x v="0"/>
    <x v="0"/>
    <x v="1"/>
    <n v="10"/>
    <x v="0"/>
    <x v="5"/>
    <n v="742500"/>
    <x v="0"/>
    <x v="1"/>
    <x v="0"/>
    <x v="0"/>
    <n v="59400"/>
    <x v="3"/>
  </r>
  <r>
    <x v="9"/>
    <n v="4184023662"/>
    <x v="0"/>
    <x v="0"/>
    <x v="0"/>
    <x v="0"/>
    <s v="win-hdg-00-006"/>
    <x v="0"/>
    <s v="4184023662(5842)"/>
    <x v="0"/>
    <x v="4"/>
    <x v="4"/>
    <x v="0"/>
    <x v="0"/>
    <x v="0"/>
    <x v="0"/>
    <x v="1"/>
    <n v="3"/>
    <x v="0"/>
    <x v="6"/>
    <n v="150546"/>
    <x v="0"/>
    <x v="1"/>
    <x v="0"/>
    <x v="0"/>
    <n v="12044"/>
    <x v="3"/>
  </r>
  <r>
    <x v="1"/>
    <n v="4183910952"/>
    <x v="0"/>
    <x v="0"/>
    <x v="0"/>
    <x v="0"/>
    <s v="win-pto-00-003"/>
    <x v="0"/>
    <s v="4183910952(3345)"/>
    <x v="0"/>
    <x v="5"/>
    <x v="5"/>
    <x v="0"/>
    <x v="0"/>
    <x v="0"/>
    <x v="0"/>
    <x v="1"/>
    <n v="10"/>
    <x v="0"/>
    <x v="9"/>
    <n v="1166110"/>
    <x v="0"/>
    <x v="1"/>
    <x v="0"/>
    <x v="0"/>
    <n v="93289"/>
    <x v="3"/>
  </r>
  <r>
    <x v="1"/>
    <n v="4183910952"/>
    <x v="0"/>
    <x v="0"/>
    <x v="0"/>
    <x v="0"/>
    <s v="win-pto-00-003"/>
    <x v="0"/>
    <s v="4183910952(3345)"/>
    <x v="0"/>
    <x v="4"/>
    <x v="4"/>
    <x v="0"/>
    <x v="0"/>
    <x v="0"/>
    <x v="0"/>
    <x v="1"/>
    <n v="6"/>
    <x v="0"/>
    <x v="6"/>
    <n v="301092"/>
    <x v="0"/>
    <x v="1"/>
    <x v="0"/>
    <x v="0"/>
    <n v="24087"/>
    <x v="3"/>
  </r>
  <r>
    <x v="1"/>
    <n v="4183910952"/>
    <x v="0"/>
    <x v="0"/>
    <x v="0"/>
    <x v="0"/>
    <s v="win-pto-00-003"/>
    <x v="0"/>
    <s v="4183910952(3345)"/>
    <x v="0"/>
    <x v="6"/>
    <x v="6"/>
    <x v="0"/>
    <x v="0"/>
    <x v="0"/>
    <x v="0"/>
    <x v="1"/>
    <n v="10"/>
    <x v="0"/>
    <x v="7"/>
    <n v="460000"/>
    <x v="0"/>
    <x v="1"/>
    <x v="0"/>
    <x v="0"/>
    <n v="36800"/>
    <x v="3"/>
  </r>
  <r>
    <x v="1"/>
    <n v="4183910952"/>
    <x v="0"/>
    <x v="0"/>
    <x v="0"/>
    <x v="0"/>
    <s v="win-pto-00-003"/>
    <x v="0"/>
    <s v="4183910952(3345)"/>
    <x v="0"/>
    <x v="14"/>
    <x v="14"/>
    <x v="0"/>
    <x v="0"/>
    <x v="0"/>
    <x v="0"/>
    <x v="1"/>
    <n v="6"/>
    <x v="0"/>
    <x v="5"/>
    <n v="445500"/>
    <x v="0"/>
    <x v="1"/>
    <x v="0"/>
    <x v="0"/>
    <n v="35640"/>
    <x v="3"/>
  </r>
  <r>
    <x v="1"/>
    <n v="4183910952"/>
    <x v="0"/>
    <x v="0"/>
    <x v="0"/>
    <x v="0"/>
    <s v="win-pto-00-003"/>
    <x v="0"/>
    <s v="4183910952(3345)"/>
    <x v="0"/>
    <x v="8"/>
    <x v="8"/>
    <x v="0"/>
    <x v="0"/>
    <x v="0"/>
    <x v="0"/>
    <x v="1"/>
    <n v="6"/>
    <x v="0"/>
    <x v="10"/>
    <n v="333570"/>
    <x v="0"/>
    <x v="1"/>
    <x v="0"/>
    <x v="0"/>
    <n v="26686"/>
    <x v="3"/>
  </r>
  <r>
    <x v="10"/>
    <n v="4183438814"/>
    <x v="0"/>
    <x v="0"/>
    <x v="0"/>
    <x v="0"/>
    <s v="win-pto-00-003"/>
    <x v="0"/>
    <s v="4183438814(3345)"/>
    <x v="0"/>
    <x v="1"/>
    <x v="1"/>
    <x v="0"/>
    <x v="0"/>
    <x v="0"/>
    <x v="0"/>
    <x v="1"/>
    <n v="6"/>
    <x v="0"/>
    <x v="8"/>
    <n v="440586"/>
    <x v="0"/>
    <x v="1"/>
    <x v="0"/>
    <x v="0"/>
    <n v="35247"/>
    <x v="3"/>
  </r>
  <r>
    <x v="10"/>
    <n v="4183438814"/>
    <x v="0"/>
    <x v="0"/>
    <x v="0"/>
    <x v="0"/>
    <s v="win-pto-00-003"/>
    <x v="0"/>
    <s v="4183438814(3345)"/>
    <x v="0"/>
    <x v="5"/>
    <x v="5"/>
    <x v="0"/>
    <x v="0"/>
    <x v="0"/>
    <x v="0"/>
    <x v="1"/>
    <n v="15"/>
    <x v="0"/>
    <x v="9"/>
    <n v="1749165"/>
    <x v="0"/>
    <x v="1"/>
    <x v="0"/>
    <x v="0"/>
    <n v="139933"/>
    <x v="3"/>
  </r>
  <r>
    <x v="10"/>
    <n v="4183438814"/>
    <x v="0"/>
    <x v="0"/>
    <x v="0"/>
    <x v="0"/>
    <s v="win-pto-00-003"/>
    <x v="0"/>
    <s v="4183438814(3345)"/>
    <x v="0"/>
    <x v="15"/>
    <x v="15"/>
    <x v="0"/>
    <x v="0"/>
    <x v="0"/>
    <x v="0"/>
    <x v="1"/>
    <n v="6"/>
    <x v="0"/>
    <x v="4"/>
    <n v="425700"/>
    <x v="0"/>
    <x v="1"/>
    <x v="0"/>
    <x v="0"/>
    <n v="34056"/>
    <x v="3"/>
  </r>
  <r>
    <x v="3"/>
    <n v="4183920210"/>
    <x v="0"/>
    <x v="0"/>
    <x v="0"/>
    <x v="0"/>
    <s v="win-bgg-01-065"/>
    <x v="0"/>
    <s v="4183920210(4703)"/>
    <x v="0"/>
    <x v="4"/>
    <x v="4"/>
    <x v="0"/>
    <x v="0"/>
    <x v="0"/>
    <x v="0"/>
    <x v="1"/>
    <n v="10"/>
    <x v="0"/>
    <x v="6"/>
    <n v="501820"/>
    <x v="0"/>
    <x v="1"/>
    <x v="0"/>
    <x v="0"/>
    <n v="40146"/>
    <x v="3"/>
  </r>
  <r>
    <x v="3"/>
    <n v="4183920210"/>
    <x v="0"/>
    <x v="0"/>
    <x v="0"/>
    <x v="0"/>
    <s v="win-bgg-01-065"/>
    <x v="0"/>
    <s v="4183920210(4703)"/>
    <x v="0"/>
    <x v="8"/>
    <x v="8"/>
    <x v="0"/>
    <x v="0"/>
    <x v="0"/>
    <x v="0"/>
    <x v="1"/>
    <n v="10"/>
    <x v="0"/>
    <x v="10"/>
    <n v="555950"/>
    <x v="0"/>
    <x v="1"/>
    <x v="0"/>
    <x v="0"/>
    <n v="44476"/>
    <x v="3"/>
  </r>
  <r>
    <x v="3"/>
    <n v="4183920210"/>
    <x v="0"/>
    <x v="0"/>
    <x v="0"/>
    <x v="0"/>
    <s v="win-bgg-01-065"/>
    <x v="0"/>
    <s v="4183920210(4703)"/>
    <x v="0"/>
    <x v="5"/>
    <x v="5"/>
    <x v="0"/>
    <x v="0"/>
    <x v="0"/>
    <x v="0"/>
    <x v="1"/>
    <n v="10"/>
    <x v="0"/>
    <x v="9"/>
    <n v="1166110"/>
    <x v="0"/>
    <x v="1"/>
    <x v="0"/>
    <x v="0"/>
    <n v="93289"/>
    <x v="3"/>
  </r>
  <r>
    <x v="3"/>
    <n v="4183920210"/>
    <x v="0"/>
    <x v="0"/>
    <x v="0"/>
    <x v="0"/>
    <s v="win-bgg-01-065"/>
    <x v="0"/>
    <s v="4183920210(4703)"/>
    <x v="0"/>
    <x v="1"/>
    <x v="1"/>
    <x v="0"/>
    <x v="0"/>
    <x v="0"/>
    <x v="0"/>
    <x v="1"/>
    <n v="10"/>
    <x v="0"/>
    <x v="8"/>
    <n v="734310"/>
    <x v="0"/>
    <x v="1"/>
    <x v="0"/>
    <x v="0"/>
    <n v="58745"/>
    <x v="3"/>
  </r>
  <r>
    <x v="1"/>
    <n v="4183911078"/>
    <x v="0"/>
    <x v="0"/>
    <x v="0"/>
    <x v="0"/>
    <s v="win-bgg-01-065"/>
    <x v="0"/>
    <s v="4183911078(4703)"/>
    <x v="0"/>
    <x v="6"/>
    <x v="6"/>
    <x v="0"/>
    <x v="0"/>
    <x v="0"/>
    <x v="0"/>
    <x v="1"/>
    <n v="9"/>
    <x v="0"/>
    <x v="7"/>
    <n v="414000"/>
    <x v="0"/>
    <x v="1"/>
    <x v="0"/>
    <x v="0"/>
    <n v="33120"/>
    <x v="3"/>
  </r>
  <r>
    <x v="1"/>
    <n v="4183911078"/>
    <x v="0"/>
    <x v="0"/>
    <x v="0"/>
    <x v="0"/>
    <s v="win-bgg-01-065"/>
    <x v="0"/>
    <s v="4183911078(4703)"/>
    <x v="0"/>
    <x v="14"/>
    <x v="14"/>
    <x v="0"/>
    <x v="0"/>
    <x v="0"/>
    <x v="0"/>
    <x v="1"/>
    <n v="3"/>
    <x v="0"/>
    <x v="5"/>
    <n v="222750"/>
    <x v="0"/>
    <x v="1"/>
    <x v="0"/>
    <x v="0"/>
    <n v="17820"/>
    <x v="3"/>
  </r>
  <r>
    <x v="1"/>
    <n v="4183911078"/>
    <x v="0"/>
    <x v="0"/>
    <x v="0"/>
    <x v="0"/>
    <s v="win-bgg-01-065"/>
    <x v="0"/>
    <s v="4183911078(4703)"/>
    <x v="0"/>
    <x v="1"/>
    <x v="1"/>
    <x v="0"/>
    <x v="0"/>
    <x v="0"/>
    <x v="0"/>
    <x v="1"/>
    <n v="28"/>
    <x v="0"/>
    <x v="8"/>
    <n v="2056068"/>
    <x v="0"/>
    <x v="1"/>
    <x v="0"/>
    <x v="0"/>
    <n v="164485"/>
    <x v="3"/>
  </r>
  <r>
    <x v="1"/>
    <n v="4183911078"/>
    <x v="0"/>
    <x v="0"/>
    <x v="0"/>
    <x v="0"/>
    <s v="win-bgg-01-065"/>
    <x v="0"/>
    <s v="4183911078(4703)"/>
    <x v="0"/>
    <x v="15"/>
    <x v="15"/>
    <x v="0"/>
    <x v="0"/>
    <x v="0"/>
    <x v="0"/>
    <x v="1"/>
    <n v="5"/>
    <x v="0"/>
    <x v="4"/>
    <n v="354750"/>
    <x v="0"/>
    <x v="1"/>
    <x v="0"/>
    <x v="0"/>
    <n v="28380"/>
    <x v="3"/>
  </r>
  <r>
    <x v="1"/>
    <n v="4183911078"/>
    <x v="0"/>
    <x v="0"/>
    <x v="0"/>
    <x v="0"/>
    <s v="win-bgg-01-065"/>
    <x v="0"/>
    <s v="4183911078(4703)"/>
    <x v="0"/>
    <x v="4"/>
    <x v="4"/>
    <x v="0"/>
    <x v="0"/>
    <x v="0"/>
    <x v="0"/>
    <x v="1"/>
    <n v="13"/>
    <x v="0"/>
    <x v="6"/>
    <n v="652366"/>
    <x v="0"/>
    <x v="1"/>
    <x v="0"/>
    <x v="0"/>
    <n v="52189"/>
    <x v="3"/>
  </r>
  <r>
    <x v="1"/>
    <n v="4183911078"/>
    <x v="0"/>
    <x v="0"/>
    <x v="0"/>
    <x v="0"/>
    <s v="win-bgg-01-065"/>
    <x v="0"/>
    <s v="4183911078(4703)"/>
    <x v="0"/>
    <x v="5"/>
    <x v="5"/>
    <x v="0"/>
    <x v="0"/>
    <x v="0"/>
    <x v="0"/>
    <x v="1"/>
    <n v="6"/>
    <x v="0"/>
    <x v="9"/>
    <n v="699666"/>
    <x v="0"/>
    <x v="1"/>
    <x v="0"/>
    <x v="0"/>
    <n v="55973"/>
    <x v="3"/>
  </r>
  <r>
    <x v="8"/>
    <n v="4183613042"/>
    <x v="0"/>
    <x v="0"/>
    <x v="0"/>
    <x v="0"/>
    <s v="win-lci-01-072"/>
    <x v="0"/>
    <s v="4183613042(6933)"/>
    <x v="0"/>
    <x v="17"/>
    <x v="17"/>
    <x v="0"/>
    <x v="0"/>
    <x v="0"/>
    <x v="0"/>
    <x v="1"/>
    <n v="3"/>
    <x v="0"/>
    <x v="13"/>
    <n v="151200"/>
    <x v="0"/>
    <x v="1"/>
    <x v="0"/>
    <x v="0"/>
    <n v="12096"/>
    <x v="3"/>
  </r>
  <r>
    <x v="8"/>
    <n v="4183613042"/>
    <x v="0"/>
    <x v="0"/>
    <x v="0"/>
    <x v="0"/>
    <s v="win-lci-01-072"/>
    <x v="0"/>
    <s v="4183613042(6933)"/>
    <x v="0"/>
    <x v="5"/>
    <x v="5"/>
    <x v="0"/>
    <x v="0"/>
    <x v="0"/>
    <x v="0"/>
    <x v="1"/>
    <n v="15"/>
    <x v="0"/>
    <x v="9"/>
    <n v="1749165"/>
    <x v="0"/>
    <x v="1"/>
    <x v="0"/>
    <x v="0"/>
    <n v="139933"/>
    <x v="3"/>
  </r>
  <r>
    <x v="8"/>
    <n v="4183613042"/>
    <x v="0"/>
    <x v="0"/>
    <x v="0"/>
    <x v="0"/>
    <s v="win-lci-01-072"/>
    <x v="0"/>
    <s v="4183613042(6933)"/>
    <x v="0"/>
    <x v="1"/>
    <x v="1"/>
    <x v="0"/>
    <x v="0"/>
    <x v="0"/>
    <x v="0"/>
    <x v="1"/>
    <n v="10"/>
    <x v="0"/>
    <x v="8"/>
    <n v="734310"/>
    <x v="0"/>
    <x v="1"/>
    <x v="0"/>
    <x v="0"/>
    <n v="58745"/>
    <x v="3"/>
  </r>
  <r>
    <x v="8"/>
    <n v="4183613042"/>
    <x v="0"/>
    <x v="0"/>
    <x v="0"/>
    <x v="0"/>
    <s v="win-lci-01-072"/>
    <x v="0"/>
    <s v="4183613042(6933)"/>
    <x v="0"/>
    <x v="4"/>
    <x v="4"/>
    <x v="0"/>
    <x v="0"/>
    <x v="0"/>
    <x v="0"/>
    <x v="1"/>
    <n v="6"/>
    <x v="0"/>
    <x v="6"/>
    <n v="301092"/>
    <x v="0"/>
    <x v="1"/>
    <x v="0"/>
    <x v="0"/>
    <n v="24087"/>
    <x v="3"/>
  </r>
  <r>
    <x v="8"/>
    <n v="4183613042"/>
    <x v="0"/>
    <x v="0"/>
    <x v="0"/>
    <x v="0"/>
    <s v="win-lci-01-072"/>
    <x v="0"/>
    <s v="4183613042(6933)"/>
    <x v="0"/>
    <x v="16"/>
    <x v="16"/>
    <x v="0"/>
    <x v="0"/>
    <x v="0"/>
    <x v="0"/>
    <x v="1"/>
    <n v="3"/>
    <x v="0"/>
    <x v="3"/>
    <n v="148500"/>
    <x v="0"/>
    <x v="1"/>
    <x v="0"/>
    <x v="0"/>
    <n v="11880"/>
    <x v="3"/>
  </r>
  <r>
    <x v="8"/>
    <n v="4183613042"/>
    <x v="0"/>
    <x v="0"/>
    <x v="0"/>
    <x v="0"/>
    <s v="win-lci-01-072"/>
    <x v="0"/>
    <s v="4183613042(6933)"/>
    <x v="0"/>
    <x v="6"/>
    <x v="6"/>
    <x v="0"/>
    <x v="0"/>
    <x v="0"/>
    <x v="0"/>
    <x v="1"/>
    <n v="6"/>
    <x v="0"/>
    <x v="7"/>
    <n v="276000"/>
    <x v="0"/>
    <x v="1"/>
    <x v="0"/>
    <x v="0"/>
    <n v="22080"/>
    <x v="3"/>
  </r>
  <r>
    <x v="8"/>
    <n v="4183613042"/>
    <x v="0"/>
    <x v="0"/>
    <x v="0"/>
    <x v="0"/>
    <s v="win-lci-01-072"/>
    <x v="0"/>
    <s v="4183613042(6933)"/>
    <x v="0"/>
    <x v="8"/>
    <x v="8"/>
    <x v="0"/>
    <x v="0"/>
    <x v="0"/>
    <x v="0"/>
    <x v="1"/>
    <n v="5"/>
    <x v="0"/>
    <x v="10"/>
    <n v="277975"/>
    <x v="0"/>
    <x v="1"/>
    <x v="0"/>
    <x v="0"/>
    <n v="22238"/>
    <x v="3"/>
  </r>
  <r>
    <x v="12"/>
    <n v="4184039199"/>
    <x v="0"/>
    <x v="0"/>
    <x v="0"/>
    <x v="0"/>
    <s v="win-lci-01-072"/>
    <x v="0"/>
    <s v="4184039199(6933)"/>
    <x v="0"/>
    <x v="1"/>
    <x v="1"/>
    <x v="0"/>
    <x v="0"/>
    <x v="0"/>
    <x v="0"/>
    <x v="1"/>
    <n v="10"/>
    <x v="0"/>
    <x v="8"/>
    <n v="734310"/>
    <x v="0"/>
    <x v="1"/>
    <x v="0"/>
    <x v="0"/>
    <n v="58745"/>
    <x v="3"/>
  </r>
  <r>
    <x v="12"/>
    <n v="4184039199"/>
    <x v="0"/>
    <x v="0"/>
    <x v="0"/>
    <x v="0"/>
    <s v="win-lci-01-072"/>
    <x v="0"/>
    <s v="4184039199(6933)"/>
    <x v="0"/>
    <x v="14"/>
    <x v="14"/>
    <x v="0"/>
    <x v="0"/>
    <x v="0"/>
    <x v="0"/>
    <x v="1"/>
    <n v="10"/>
    <x v="0"/>
    <x v="5"/>
    <n v="742500"/>
    <x v="0"/>
    <x v="1"/>
    <x v="0"/>
    <x v="0"/>
    <n v="59400"/>
    <x v="3"/>
  </r>
  <r>
    <x v="1"/>
    <n v="4183834054"/>
    <x v="0"/>
    <x v="0"/>
    <x v="0"/>
    <x v="0"/>
    <s v="win-lsn-01-052"/>
    <x v="0"/>
    <s v="4183834054(1611)"/>
    <x v="0"/>
    <x v="5"/>
    <x v="5"/>
    <x v="0"/>
    <x v="0"/>
    <x v="0"/>
    <x v="0"/>
    <x v="1"/>
    <n v="20"/>
    <x v="0"/>
    <x v="9"/>
    <n v="2332220"/>
    <x v="0"/>
    <x v="1"/>
    <x v="0"/>
    <x v="0"/>
    <n v="186578"/>
    <x v="3"/>
  </r>
  <r>
    <x v="1"/>
    <n v="4183834054"/>
    <x v="0"/>
    <x v="0"/>
    <x v="0"/>
    <x v="0"/>
    <s v="win-lsn-01-052"/>
    <x v="0"/>
    <s v="4183834054(1611)"/>
    <x v="0"/>
    <x v="1"/>
    <x v="1"/>
    <x v="0"/>
    <x v="0"/>
    <x v="0"/>
    <x v="0"/>
    <x v="1"/>
    <n v="20"/>
    <x v="0"/>
    <x v="8"/>
    <n v="1468620"/>
    <x v="0"/>
    <x v="1"/>
    <x v="0"/>
    <x v="0"/>
    <n v="117490"/>
    <x v="3"/>
  </r>
  <r>
    <x v="5"/>
    <n v="4183993380"/>
    <x v="0"/>
    <x v="0"/>
    <x v="0"/>
    <x v="0"/>
    <s v="win-bnh-01-031"/>
    <x v="0"/>
    <s v="4183993380(6417)"/>
    <x v="0"/>
    <x v="6"/>
    <x v="6"/>
    <x v="0"/>
    <x v="0"/>
    <x v="0"/>
    <x v="0"/>
    <x v="1"/>
    <n v="3"/>
    <x v="0"/>
    <x v="7"/>
    <n v="138000"/>
    <x v="0"/>
    <x v="1"/>
    <x v="0"/>
    <x v="0"/>
    <n v="11040"/>
    <x v="3"/>
  </r>
  <r>
    <x v="5"/>
    <n v="4183993380"/>
    <x v="0"/>
    <x v="0"/>
    <x v="0"/>
    <x v="0"/>
    <s v="win-bnh-01-031"/>
    <x v="0"/>
    <s v="4183993380(6417)"/>
    <x v="0"/>
    <x v="5"/>
    <x v="5"/>
    <x v="0"/>
    <x v="0"/>
    <x v="0"/>
    <x v="0"/>
    <x v="1"/>
    <n v="15"/>
    <x v="0"/>
    <x v="9"/>
    <n v="1749165"/>
    <x v="0"/>
    <x v="1"/>
    <x v="0"/>
    <x v="0"/>
    <n v="139933"/>
    <x v="3"/>
  </r>
  <r>
    <x v="5"/>
    <n v="4183993380"/>
    <x v="0"/>
    <x v="0"/>
    <x v="0"/>
    <x v="0"/>
    <s v="win-bnh-01-031"/>
    <x v="0"/>
    <s v="4183993380(6417)"/>
    <x v="0"/>
    <x v="4"/>
    <x v="4"/>
    <x v="0"/>
    <x v="0"/>
    <x v="0"/>
    <x v="0"/>
    <x v="1"/>
    <n v="3"/>
    <x v="0"/>
    <x v="6"/>
    <n v="150546"/>
    <x v="0"/>
    <x v="1"/>
    <x v="0"/>
    <x v="0"/>
    <n v="12044"/>
    <x v="3"/>
  </r>
  <r>
    <x v="5"/>
    <n v="4183993380"/>
    <x v="0"/>
    <x v="0"/>
    <x v="0"/>
    <x v="0"/>
    <s v="win-bnh-01-031"/>
    <x v="0"/>
    <s v="4183993380(6417)"/>
    <x v="0"/>
    <x v="1"/>
    <x v="1"/>
    <x v="0"/>
    <x v="0"/>
    <x v="0"/>
    <x v="0"/>
    <x v="1"/>
    <n v="6"/>
    <x v="0"/>
    <x v="8"/>
    <n v="440586"/>
    <x v="0"/>
    <x v="1"/>
    <x v="0"/>
    <x v="0"/>
    <n v="35247"/>
    <x v="3"/>
  </r>
  <r>
    <x v="5"/>
    <n v="4183986003"/>
    <x v="0"/>
    <x v="0"/>
    <x v="0"/>
    <x v="0"/>
    <s v="win-tbh-01-044"/>
    <x v="0"/>
    <s v="4183986003(5671)"/>
    <x v="0"/>
    <x v="1"/>
    <x v="1"/>
    <x v="0"/>
    <x v="0"/>
    <x v="0"/>
    <x v="0"/>
    <x v="1"/>
    <n v="15"/>
    <x v="0"/>
    <x v="8"/>
    <n v="1101465"/>
    <x v="0"/>
    <x v="1"/>
    <x v="0"/>
    <x v="0"/>
    <n v="88117"/>
    <x v="3"/>
  </r>
  <r>
    <x v="5"/>
    <n v="4183986003"/>
    <x v="0"/>
    <x v="0"/>
    <x v="0"/>
    <x v="0"/>
    <s v="win-tbh-01-044"/>
    <x v="0"/>
    <s v="4183986003(5671)"/>
    <x v="0"/>
    <x v="5"/>
    <x v="5"/>
    <x v="0"/>
    <x v="0"/>
    <x v="0"/>
    <x v="0"/>
    <x v="1"/>
    <n v="10"/>
    <x v="0"/>
    <x v="9"/>
    <n v="1166110"/>
    <x v="0"/>
    <x v="1"/>
    <x v="0"/>
    <x v="0"/>
    <n v="93289"/>
    <x v="3"/>
  </r>
  <r>
    <x v="5"/>
    <n v="4183986003"/>
    <x v="0"/>
    <x v="0"/>
    <x v="0"/>
    <x v="0"/>
    <s v="win-tbh-01-044"/>
    <x v="0"/>
    <s v="4183986003(5671)"/>
    <x v="0"/>
    <x v="8"/>
    <x v="8"/>
    <x v="0"/>
    <x v="0"/>
    <x v="0"/>
    <x v="0"/>
    <x v="1"/>
    <n v="5"/>
    <x v="0"/>
    <x v="10"/>
    <n v="277975"/>
    <x v="0"/>
    <x v="1"/>
    <x v="0"/>
    <x v="0"/>
    <n v="22238"/>
    <x v="3"/>
  </r>
  <r>
    <x v="5"/>
    <n v="4183986003"/>
    <x v="0"/>
    <x v="0"/>
    <x v="0"/>
    <x v="0"/>
    <s v="win-tbh-01-044"/>
    <x v="0"/>
    <s v="4183986003(5671)"/>
    <x v="0"/>
    <x v="4"/>
    <x v="4"/>
    <x v="0"/>
    <x v="0"/>
    <x v="0"/>
    <x v="0"/>
    <x v="1"/>
    <n v="10"/>
    <x v="0"/>
    <x v="6"/>
    <n v="501820"/>
    <x v="0"/>
    <x v="1"/>
    <x v="0"/>
    <x v="0"/>
    <n v="40146"/>
    <x v="3"/>
  </r>
  <r>
    <x v="3"/>
    <n v="4183921929"/>
    <x v="0"/>
    <x v="0"/>
    <x v="0"/>
    <x v="0"/>
    <s v="win-nbh-00-001"/>
    <x v="0"/>
    <s v="4183921929(2bri)"/>
    <x v="0"/>
    <x v="1"/>
    <x v="1"/>
    <x v="0"/>
    <x v="0"/>
    <x v="0"/>
    <x v="0"/>
    <x v="1"/>
    <n v="9"/>
    <x v="0"/>
    <x v="8"/>
    <n v="660879"/>
    <x v="0"/>
    <x v="1"/>
    <x v="0"/>
    <x v="0"/>
    <n v="52870"/>
    <x v="3"/>
  </r>
  <r>
    <x v="3"/>
    <n v="4183921929"/>
    <x v="0"/>
    <x v="0"/>
    <x v="0"/>
    <x v="0"/>
    <s v="win-nbh-00-001"/>
    <x v="0"/>
    <s v="4183921929(2bri)"/>
    <x v="0"/>
    <x v="5"/>
    <x v="5"/>
    <x v="0"/>
    <x v="0"/>
    <x v="0"/>
    <x v="0"/>
    <x v="1"/>
    <n v="9"/>
    <x v="0"/>
    <x v="9"/>
    <n v="1049499"/>
    <x v="0"/>
    <x v="1"/>
    <x v="0"/>
    <x v="0"/>
    <n v="83960"/>
    <x v="3"/>
  </r>
  <r>
    <x v="3"/>
    <n v="4183921929"/>
    <x v="0"/>
    <x v="0"/>
    <x v="0"/>
    <x v="0"/>
    <s v="win-nbh-00-001"/>
    <x v="0"/>
    <s v="4183921929(2bri)"/>
    <x v="0"/>
    <x v="8"/>
    <x v="8"/>
    <x v="0"/>
    <x v="0"/>
    <x v="0"/>
    <x v="0"/>
    <x v="1"/>
    <n v="3"/>
    <x v="0"/>
    <x v="10"/>
    <n v="166785"/>
    <x v="0"/>
    <x v="1"/>
    <x v="0"/>
    <x v="0"/>
    <n v="13343"/>
    <x v="3"/>
  </r>
  <r>
    <x v="3"/>
    <n v="4183921929"/>
    <x v="0"/>
    <x v="0"/>
    <x v="0"/>
    <x v="0"/>
    <s v="win-nbh-00-001"/>
    <x v="0"/>
    <s v="4183921929(2bri)"/>
    <x v="0"/>
    <x v="14"/>
    <x v="14"/>
    <x v="0"/>
    <x v="0"/>
    <x v="0"/>
    <x v="0"/>
    <x v="1"/>
    <n v="4"/>
    <x v="0"/>
    <x v="5"/>
    <n v="297000"/>
    <x v="0"/>
    <x v="1"/>
    <x v="0"/>
    <x v="0"/>
    <n v="23760"/>
    <x v="3"/>
  </r>
  <r>
    <x v="3"/>
    <n v="4183921929"/>
    <x v="0"/>
    <x v="0"/>
    <x v="0"/>
    <x v="0"/>
    <s v="win-nbh-00-001"/>
    <x v="0"/>
    <s v="4183921929(2bri)"/>
    <x v="0"/>
    <x v="15"/>
    <x v="15"/>
    <x v="0"/>
    <x v="0"/>
    <x v="0"/>
    <x v="0"/>
    <x v="1"/>
    <n v="4"/>
    <x v="0"/>
    <x v="4"/>
    <n v="283800"/>
    <x v="0"/>
    <x v="1"/>
    <x v="0"/>
    <x v="0"/>
    <n v="22704"/>
    <x v="3"/>
  </r>
  <r>
    <x v="3"/>
    <n v="4183921929"/>
    <x v="0"/>
    <x v="0"/>
    <x v="0"/>
    <x v="0"/>
    <s v="win-nbh-00-001"/>
    <x v="0"/>
    <s v="4183921929(2bri)"/>
    <x v="0"/>
    <x v="6"/>
    <x v="6"/>
    <x v="0"/>
    <x v="0"/>
    <x v="0"/>
    <x v="0"/>
    <x v="1"/>
    <n v="9"/>
    <x v="0"/>
    <x v="7"/>
    <n v="414000"/>
    <x v="0"/>
    <x v="1"/>
    <x v="0"/>
    <x v="0"/>
    <n v="33120"/>
    <x v="3"/>
  </r>
  <r>
    <x v="3"/>
    <n v="4183921929"/>
    <x v="0"/>
    <x v="0"/>
    <x v="0"/>
    <x v="0"/>
    <s v="win-nbh-00-001"/>
    <x v="0"/>
    <s v="4183921929(2bri)"/>
    <x v="0"/>
    <x v="4"/>
    <x v="4"/>
    <x v="0"/>
    <x v="0"/>
    <x v="0"/>
    <x v="0"/>
    <x v="1"/>
    <n v="9"/>
    <x v="0"/>
    <x v="6"/>
    <n v="451638"/>
    <x v="0"/>
    <x v="1"/>
    <x v="0"/>
    <x v="0"/>
    <n v="36131"/>
    <x v="3"/>
  </r>
  <r>
    <x v="6"/>
    <n v="4183607840"/>
    <x v="0"/>
    <x v="0"/>
    <x v="0"/>
    <x v="0"/>
    <s v="win-hyn-01-056"/>
    <x v="0"/>
    <s v="4183607840(2bii)"/>
    <x v="0"/>
    <x v="8"/>
    <x v="8"/>
    <x v="0"/>
    <x v="0"/>
    <x v="0"/>
    <x v="0"/>
    <x v="1"/>
    <n v="6"/>
    <x v="0"/>
    <x v="10"/>
    <n v="333570"/>
    <x v="0"/>
    <x v="1"/>
    <x v="0"/>
    <x v="0"/>
    <n v="26686"/>
    <x v="3"/>
  </r>
  <r>
    <x v="6"/>
    <n v="4183607840"/>
    <x v="0"/>
    <x v="0"/>
    <x v="0"/>
    <x v="0"/>
    <s v="win-hyn-01-056"/>
    <x v="0"/>
    <s v="4183607840(2bii)"/>
    <x v="0"/>
    <x v="6"/>
    <x v="6"/>
    <x v="0"/>
    <x v="0"/>
    <x v="0"/>
    <x v="0"/>
    <x v="1"/>
    <n v="6"/>
    <x v="0"/>
    <x v="7"/>
    <n v="276000"/>
    <x v="0"/>
    <x v="1"/>
    <x v="0"/>
    <x v="0"/>
    <n v="22080"/>
    <x v="3"/>
  </r>
  <r>
    <x v="6"/>
    <n v="4183607840"/>
    <x v="0"/>
    <x v="0"/>
    <x v="0"/>
    <x v="0"/>
    <s v="win-hyn-01-056"/>
    <x v="0"/>
    <s v="4183607840(2bii)"/>
    <x v="0"/>
    <x v="1"/>
    <x v="1"/>
    <x v="0"/>
    <x v="0"/>
    <x v="0"/>
    <x v="0"/>
    <x v="1"/>
    <n v="20"/>
    <x v="0"/>
    <x v="8"/>
    <n v="1468620"/>
    <x v="0"/>
    <x v="1"/>
    <x v="0"/>
    <x v="0"/>
    <n v="117490"/>
    <x v="3"/>
  </r>
  <r>
    <x v="6"/>
    <n v="4183607840"/>
    <x v="0"/>
    <x v="0"/>
    <x v="0"/>
    <x v="0"/>
    <s v="win-hyn-01-056"/>
    <x v="0"/>
    <s v="4183607840(2bii)"/>
    <x v="0"/>
    <x v="4"/>
    <x v="4"/>
    <x v="0"/>
    <x v="0"/>
    <x v="0"/>
    <x v="0"/>
    <x v="1"/>
    <n v="14"/>
    <x v="0"/>
    <x v="6"/>
    <n v="702548"/>
    <x v="0"/>
    <x v="1"/>
    <x v="0"/>
    <x v="0"/>
    <n v="56204"/>
    <x v="3"/>
  </r>
  <r>
    <x v="6"/>
    <n v="4183607840"/>
    <x v="0"/>
    <x v="0"/>
    <x v="0"/>
    <x v="0"/>
    <s v="win-hyn-01-056"/>
    <x v="0"/>
    <s v="4183607840(2bii)"/>
    <x v="0"/>
    <x v="5"/>
    <x v="5"/>
    <x v="0"/>
    <x v="0"/>
    <x v="0"/>
    <x v="0"/>
    <x v="1"/>
    <n v="28"/>
    <x v="0"/>
    <x v="9"/>
    <n v="3265108"/>
    <x v="0"/>
    <x v="1"/>
    <x v="0"/>
    <x v="0"/>
    <n v="261209"/>
    <x v="3"/>
  </r>
  <r>
    <x v="6"/>
    <n v="4183608150"/>
    <x v="0"/>
    <x v="0"/>
    <x v="0"/>
    <x v="0"/>
    <s v="WIN-HNI-SSN-5813"/>
    <x v="0"/>
    <n v="4183608150"/>
    <x v="3"/>
    <x v="1"/>
    <x v="1"/>
    <x v="0"/>
    <x v="0"/>
    <x v="0"/>
    <x v="0"/>
    <x v="1"/>
    <n v="12"/>
    <x v="0"/>
    <x v="8"/>
    <n v="881172"/>
    <x v="0"/>
    <x v="1"/>
    <x v="0"/>
    <x v="0"/>
    <n v="70494"/>
    <x v="3"/>
  </r>
  <r>
    <x v="6"/>
    <n v="4183608150"/>
    <x v="0"/>
    <x v="0"/>
    <x v="0"/>
    <x v="0"/>
    <s v="WIN-HNI-SSN-5813"/>
    <x v="0"/>
    <n v="4183608150"/>
    <x v="3"/>
    <x v="4"/>
    <x v="4"/>
    <x v="0"/>
    <x v="0"/>
    <x v="0"/>
    <x v="0"/>
    <x v="1"/>
    <n v="4"/>
    <x v="0"/>
    <x v="6"/>
    <n v="200728"/>
    <x v="0"/>
    <x v="1"/>
    <x v="0"/>
    <x v="0"/>
    <n v="16058"/>
    <x v="3"/>
  </r>
  <r>
    <x v="6"/>
    <n v="4183608150"/>
    <x v="0"/>
    <x v="0"/>
    <x v="0"/>
    <x v="0"/>
    <s v="WIN-HNI-SSN-5813"/>
    <x v="0"/>
    <n v="4183608150"/>
    <x v="3"/>
    <x v="5"/>
    <x v="5"/>
    <x v="0"/>
    <x v="0"/>
    <x v="0"/>
    <x v="0"/>
    <x v="1"/>
    <n v="29"/>
    <x v="0"/>
    <x v="9"/>
    <n v="3381719"/>
    <x v="0"/>
    <x v="1"/>
    <x v="0"/>
    <x v="0"/>
    <n v="270538"/>
    <x v="3"/>
  </r>
  <r>
    <x v="6"/>
    <n v="4183608120"/>
    <x v="0"/>
    <x v="0"/>
    <x v="0"/>
    <x v="0"/>
    <s v="WIN-HNI-SSN-5669"/>
    <x v="0"/>
    <n v="4183608120"/>
    <x v="3"/>
    <x v="5"/>
    <x v="5"/>
    <x v="0"/>
    <x v="0"/>
    <x v="0"/>
    <x v="0"/>
    <x v="1"/>
    <n v="12"/>
    <x v="0"/>
    <x v="9"/>
    <n v="1399332"/>
    <x v="0"/>
    <x v="1"/>
    <x v="0"/>
    <x v="0"/>
    <n v="111947"/>
    <x v="3"/>
  </r>
  <r>
    <x v="6"/>
    <n v="4183608141"/>
    <x v="0"/>
    <x v="0"/>
    <x v="0"/>
    <x v="0"/>
    <s v="WIN-HNI-SSN-5788"/>
    <x v="0"/>
    <n v="4183608141"/>
    <x v="3"/>
    <x v="5"/>
    <x v="5"/>
    <x v="0"/>
    <x v="0"/>
    <x v="0"/>
    <x v="0"/>
    <x v="1"/>
    <n v="27"/>
    <x v="0"/>
    <x v="9"/>
    <n v="3148497"/>
    <x v="0"/>
    <x v="1"/>
    <x v="0"/>
    <x v="0"/>
    <n v="251880"/>
    <x v="3"/>
  </r>
  <r>
    <x v="6"/>
    <n v="4183608141"/>
    <x v="0"/>
    <x v="0"/>
    <x v="0"/>
    <x v="0"/>
    <s v="WIN-HNI-SSN-5788"/>
    <x v="0"/>
    <n v="4183608141"/>
    <x v="3"/>
    <x v="4"/>
    <x v="4"/>
    <x v="0"/>
    <x v="0"/>
    <x v="0"/>
    <x v="0"/>
    <x v="1"/>
    <n v="5"/>
    <x v="0"/>
    <x v="6"/>
    <n v="250910"/>
    <x v="0"/>
    <x v="1"/>
    <x v="0"/>
    <x v="0"/>
    <n v="20073"/>
    <x v="3"/>
  </r>
  <r>
    <x v="6"/>
    <n v="4183608141"/>
    <x v="0"/>
    <x v="0"/>
    <x v="0"/>
    <x v="0"/>
    <s v="WIN-HNI-SSN-5788"/>
    <x v="0"/>
    <n v="4183608141"/>
    <x v="3"/>
    <x v="1"/>
    <x v="1"/>
    <x v="0"/>
    <x v="0"/>
    <x v="0"/>
    <x v="0"/>
    <x v="1"/>
    <n v="12"/>
    <x v="0"/>
    <x v="8"/>
    <n v="881172"/>
    <x v="0"/>
    <x v="1"/>
    <x v="0"/>
    <x v="0"/>
    <n v="70494"/>
    <x v="3"/>
  </r>
  <r>
    <x v="6"/>
    <n v="4183608141"/>
    <x v="0"/>
    <x v="0"/>
    <x v="0"/>
    <x v="0"/>
    <s v="WIN-HNI-SSN-5788"/>
    <x v="0"/>
    <n v="4183608141"/>
    <x v="3"/>
    <x v="6"/>
    <x v="6"/>
    <x v="0"/>
    <x v="0"/>
    <x v="0"/>
    <x v="0"/>
    <x v="1"/>
    <n v="4"/>
    <x v="0"/>
    <x v="7"/>
    <n v="184000"/>
    <x v="0"/>
    <x v="1"/>
    <x v="0"/>
    <x v="0"/>
    <n v="14720"/>
    <x v="3"/>
  </r>
  <r>
    <x v="6"/>
    <n v="4183607665"/>
    <x v="0"/>
    <x v="0"/>
    <x v="0"/>
    <x v="0"/>
    <s v="WIN-HNI-SSN-2AQL"/>
    <x v="0"/>
    <n v="4183607665"/>
    <x v="3"/>
    <x v="8"/>
    <x v="8"/>
    <x v="0"/>
    <x v="0"/>
    <x v="0"/>
    <x v="0"/>
    <x v="1"/>
    <n v="2"/>
    <x v="0"/>
    <x v="10"/>
    <n v="111190"/>
    <x v="0"/>
    <x v="1"/>
    <x v="0"/>
    <x v="0"/>
    <n v="8895"/>
    <x v="3"/>
  </r>
  <r>
    <x v="6"/>
    <n v="4183607665"/>
    <x v="0"/>
    <x v="0"/>
    <x v="0"/>
    <x v="0"/>
    <s v="WIN-HNI-SSN-2AQL"/>
    <x v="0"/>
    <n v="4183607665"/>
    <x v="3"/>
    <x v="6"/>
    <x v="6"/>
    <x v="0"/>
    <x v="0"/>
    <x v="0"/>
    <x v="0"/>
    <x v="1"/>
    <n v="1"/>
    <x v="0"/>
    <x v="7"/>
    <n v="46000"/>
    <x v="0"/>
    <x v="1"/>
    <x v="0"/>
    <x v="0"/>
    <n v="3680"/>
    <x v="3"/>
  </r>
  <r>
    <x v="6"/>
    <n v="4183607665"/>
    <x v="0"/>
    <x v="0"/>
    <x v="0"/>
    <x v="0"/>
    <s v="WIN-HNI-SSN-2AQL"/>
    <x v="0"/>
    <n v="4183607665"/>
    <x v="3"/>
    <x v="1"/>
    <x v="1"/>
    <x v="0"/>
    <x v="0"/>
    <x v="0"/>
    <x v="0"/>
    <x v="1"/>
    <n v="10"/>
    <x v="0"/>
    <x v="8"/>
    <n v="734310"/>
    <x v="0"/>
    <x v="1"/>
    <x v="0"/>
    <x v="0"/>
    <n v="58745"/>
    <x v="3"/>
  </r>
  <r>
    <x v="6"/>
    <n v="4183607665"/>
    <x v="0"/>
    <x v="0"/>
    <x v="0"/>
    <x v="0"/>
    <s v="WIN-HNI-SSN-2AQL"/>
    <x v="0"/>
    <n v="4183607665"/>
    <x v="3"/>
    <x v="5"/>
    <x v="5"/>
    <x v="0"/>
    <x v="0"/>
    <x v="0"/>
    <x v="0"/>
    <x v="1"/>
    <n v="17"/>
    <x v="0"/>
    <x v="9"/>
    <n v="1982387"/>
    <x v="0"/>
    <x v="1"/>
    <x v="0"/>
    <x v="0"/>
    <n v="158591"/>
    <x v="3"/>
  </r>
  <r>
    <x v="6"/>
    <n v="4183607681"/>
    <x v="0"/>
    <x v="0"/>
    <x v="0"/>
    <x v="0"/>
    <s v="WIN-HNI-SSN-2AS8"/>
    <x v="0"/>
    <n v="4183607681"/>
    <x v="3"/>
    <x v="5"/>
    <x v="5"/>
    <x v="0"/>
    <x v="0"/>
    <x v="0"/>
    <x v="0"/>
    <x v="1"/>
    <n v="10"/>
    <x v="0"/>
    <x v="9"/>
    <n v="1166110"/>
    <x v="0"/>
    <x v="1"/>
    <x v="0"/>
    <x v="0"/>
    <n v="93289"/>
    <x v="3"/>
  </r>
  <r>
    <x v="6"/>
    <n v="4183607681"/>
    <x v="0"/>
    <x v="0"/>
    <x v="0"/>
    <x v="0"/>
    <s v="WIN-HNI-SSN-2AS8"/>
    <x v="0"/>
    <n v="4183607681"/>
    <x v="3"/>
    <x v="1"/>
    <x v="1"/>
    <x v="0"/>
    <x v="0"/>
    <x v="0"/>
    <x v="0"/>
    <x v="1"/>
    <n v="11"/>
    <x v="0"/>
    <x v="8"/>
    <n v="807741"/>
    <x v="0"/>
    <x v="1"/>
    <x v="0"/>
    <x v="0"/>
    <n v="64619"/>
    <x v="3"/>
  </r>
  <r>
    <x v="6"/>
    <n v="4183608108"/>
    <x v="0"/>
    <x v="0"/>
    <x v="0"/>
    <x v="0"/>
    <s v="WIN-HNI-SSN-5572"/>
    <x v="0"/>
    <n v="4183608108"/>
    <x v="3"/>
    <x v="1"/>
    <x v="1"/>
    <x v="0"/>
    <x v="0"/>
    <x v="0"/>
    <x v="0"/>
    <x v="1"/>
    <n v="17"/>
    <x v="0"/>
    <x v="8"/>
    <n v="1248327"/>
    <x v="0"/>
    <x v="1"/>
    <x v="0"/>
    <x v="0"/>
    <n v="99866"/>
    <x v="3"/>
  </r>
  <r>
    <x v="6"/>
    <n v="4183608108"/>
    <x v="0"/>
    <x v="0"/>
    <x v="0"/>
    <x v="0"/>
    <s v="WIN-HNI-SSN-5572"/>
    <x v="0"/>
    <n v="4183608108"/>
    <x v="3"/>
    <x v="4"/>
    <x v="4"/>
    <x v="0"/>
    <x v="0"/>
    <x v="0"/>
    <x v="0"/>
    <x v="1"/>
    <n v="10"/>
    <x v="0"/>
    <x v="6"/>
    <n v="501820"/>
    <x v="0"/>
    <x v="1"/>
    <x v="0"/>
    <x v="0"/>
    <n v="40146"/>
    <x v="3"/>
  </r>
  <r>
    <x v="6"/>
    <n v="4183608108"/>
    <x v="0"/>
    <x v="0"/>
    <x v="0"/>
    <x v="0"/>
    <s v="WIN-HNI-SSN-5572"/>
    <x v="0"/>
    <n v="4183608108"/>
    <x v="3"/>
    <x v="5"/>
    <x v="5"/>
    <x v="0"/>
    <x v="0"/>
    <x v="0"/>
    <x v="0"/>
    <x v="1"/>
    <n v="31"/>
    <x v="0"/>
    <x v="9"/>
    <n v="3614941"/>
    <x v="0"/>
    <x v="1"/>
    <x v="0"/>
    <x v="0"/>
    <n v="289195"/>
    <x v="3"/>
  </r>
  <r>
    <x v="6"/>
    <n v="4183608111"/>
    <x v="0"/>
    <x v="0"/>
    <x v="0"/>
    <x v="0"/>
    <s v="WIN-HNI-SSN-5581"/>
    <x v="0"/>
    <n v="4183608111"/>
    <x v="3"/>
    <x v="1"/>
    <x v="1"/>
    <x v="0"/>
    <x v="0"/>
    <x v="0"/>
    <x v="0"/>
    <x v="1"/>
    <n v="5"/>
    <x v="0"/>
    <x v="8"/>
    <n v="367155"/>
    <x v="0"/>
    <x v="1"/>
    <x v="0"/>
    <x v="0"/>
    <n v="29372"/>
    <x v="3"/>
  </r>
  <r>
    <x v="6"/>
    <n v="4183608111"/>
    <x v="0"/>
    <x v="0"/>
    <x v="0"/>
    <x v="0"/>
    <s v="WIN-HNI-SSN-5581"/>
    <x v="0"/>
    <n v="4183608111"/>
    <x v="3"/>
    <x v="4"/>
    <x v="4"/>
    <x v="0"/>
    <x v="0"/>
    <x v="0"/>
    <x v="0"/>
    <x v="1"/>
    <n v="1"/>
    <x v="0"/>
    <x v="6"/>
    <n v="50182"/>
    <x v="0"/>
    <x v="1"/>
    <x v="0"/>
    <x v="0"/>
    <n v="4015"/>
    <x v="3"/>
  </r>
  <r>
    <x v="6"/>
    <n v="4183608111"/>
    <x v="0"/>
    <x v="0"/>
    <x v="0"/>
    <x v="0"/>
    <s v="WIN-HNI-SSN-5581"/>
    <x v="0"/>
    <n v="4183608111"/>
    <x v="3"/>
    <x v="5"/>
    <x v="5"/>
    <x v="0"/>
    <x v="0"/>
    <x v="0"/>
    <x v="0"/>
    <x v="1"/>
    <n v="19"/>
    <x v="0"/>
    <x v="9"/>
    <n v="2215609"/>
    <x v="0"/>
    <x v="1"/>
    <x v="0"/>
    <x v="0"/>
    <n v="177249"/>
    <x v="3"/>
  </r>
  <r>
    <x v="6"/>
    <n v="4183608106"/>
    <x v="0"/>
    <x v="0"/>
    <x v="0"/>
    <x v="0"/>
    <s v="WIN-HNI-SSN-5569"/>
    <x v="0"/>
    <n v="4183608106"/>
    <x v="3"/>
    <x v="5"/>
    <x v="5"/>
    <x v="0"/>
    <x v="0"/>
    <x v="0"/>
    <x v="0"/>
    <x v="1"/>
    <n v="7"/>
    <x v="0"/>
    <x v="9"/>
    <n v="816277"/>
    <x v="0"/>
    <x v="1"/>
    <x v="0"/>
    <x v="0"/>
    <n v="65302"/>
    <x v="3"/>
  </r>
  <r>
    <x v="6"/>
    <n v="4183608106"/>
    <x v="0"/>
    <x v="0"/>
    <x v="0"/>
    <x v="0"/>
    <s v="WIN-HNI-SSN-5569"/>
    <x v="0"/>
    <n v="4183608106"/>
    <x v="3"/>
    <x v="4"/>
    <x v="4"/>
    <x v="0"/>
    <x v="0"/>
    <x v="0"/>
    <x v="0"/>
    <x v="1"/>
    <n v="6"/>
    <x v="0"/>
    <x v="6"/>
    <n v="301092"/>
    <x v="0"/>
    <x v="1"/>
    <x v="0"/>
    <x v="0"/>
    <n v="24087"/>
    <x v="3"/>
  </r>
  <r>
    <x v="6"/>
    <n v="4183608138"/>
    <x v="0"/>
    <x v="0"/>
    <x v="0"/>
    <x v="0"/>
    <s v="WIN-HNI-SSN-5765"/>
    <x v="0"/>
    <n v="4183608138"/>
    <x v="3"/>
    <x v="5"/>
    <x v="5"/>
    <x v="0"/>
    <x v="0"/>
    <x v="0"/>
    <x v="0"/>
    <x v="1"/>
    <n v="31"/>
    <x v="0"/>
    <x v="9"/>
    <n v="3614941"/>
    <x v="0"/>
    <x v="1"/>
    <x v="0"/>
    <x v="0"/>
    <n v="289195"/>
    <x v="3"/>
  </r>
  <r>
    <x v="6"/>
    <n v="4183608138"/>
    <x v="0"/>
    <x v="0"/>
    <x v="0"/>
    <x v="0"/>
    <s v="WIN-HNI-SSN-5765"/>
    <x v="0"/>
    <n v="4183608138"/>
    <x v="3"/>
    <x v="4"/>
    <x v="4"/>
    <x v="0"/>
    <x v="0"/>
    <x v="0"/>
    <x v="0"/>
    <x v="1"/>
    <n v="8"/>
    <x v="0"/>
    <x v="6"/>
    <n v="401456"/>
    <x v="0"/>
    <x v="1"/>
    <x v="0"/>
    <x v="0"/>
    <n v="32116"/>
    <x v="3"/>
  </r>
  <r>
    <x v="6"/>
    <n v="4183608138"/>
    <x v="0"/>
    <x v="0"/>
    <x v="0"/>
    <x v="0"/>
    <s v="WIN-HNI-SSN-5765"/>
    <x v="0"/>
    <n v="4183608138"/>
    <x v="3"/>
    <x v="8"/>
    <x v="8"/>
    <x v="0"/>
    <x v="0"/>
    <x v="0"/>
    <x v="0"/>
    <x v="1"/>
    <n v="4"/>
    <x v="0"/>
    <x v="10"/>
    <n v="222380"/>
    <x v="0"/>
    <x v="1"/>
    <x v="0"/>
    <x v="0"/>
    <n v="17790"/>
    <x v="3"/>
  </r>
  <r>
    <x v="6"/>
    <n v="4183608138"/>
    <x v="0"/>
    <x v="0"/>
    <x v="0"/>
    <x v="0"/>
    <s v="WIN-HNI-SSN-5765"/>
    <x v="0"/>
    <n v="4183608138"/>
    <x v="3"/>
    <x v="1"/>
    <x v="1"/>
    <x v="0"/>
    <x v="0"/>
    <x v="0"/>
    <x v="0"/>
    <x v="1"/>
    <n v="4"/>
    <x v="0"/>
    <x v="8"/>
    <n v="293724"/>
    <x v="0"/>
    <x v="1"/>
    <x v="0"/>
    <x v="0"/>
    <n v="23498"/>
    <x v="3"/>
  </r>
  <r>
    <x v="6"/>
    <n v="4183607913"/>
    <x v="0"/>
    <x v="0"/>
    <x v="0"/>
    <x v="0"/>
    <s v="WIN-HNI-SSN-2BO4"/>
    <x v="0"/>
    <n v="4183607913"/>
    <x v="3"/>
    <x v="8"/>
    <x v="8"/>
    <x v="0"/>
    <x v="0"/>
    <x v="0"/>
    <x v="0"/>
    <x v="1"/>
    <n v="4"/>
    <x v="0"/>
    <x v="10"/>
    <n v="222380"/>
    <x v="0"/>
    <x v="1"/>
    <x v="0"/>
    <x v="0"/>
    <n v="17790"/>
    <x v="3"/>
  </r>
  <r>
    <x v="6"/>
    <n v="4183607913"/>
    <x v="0"/>
    <x v="0"/>
    <x v="0"/>
    <x v="0"/>
    <s v="WIN-HNI-SSN-2BO4"/>
    <x v="0"/>
    <n v="4183607913"/>
    <x v="3"/>
    <x v="1"/>
    <x v="1"/>
    <x v="0"/>
    <x v="0"/>
    <x v="0"/>
    <x v="0"/>
    <x v="1"/>
    <n v="17"/>
    <x v="0"/>
    <x v="8"/>
    <n v="1248327"/>
    <x v="0"/>
    <x v="1"/>
    <x v="0"/>
    <x v="0"/>
    <n v="99866"/>
    <x v="3"/>
  </r>
  <r>
    <x v="6"/>
    <n v="4183607913"/>
    <x v="0"/>
    <x v="0"/>
    <x v="0"/>
    <x v="0"/>
    <s v="WIN-HNI-SSN-2BO4"/>
    <x v="0"/>
    <n v="4183607913"/>
    <x v="3"/>
    <x v="4"/>
    <x v="4"/>
    <x v="0"/>
    <x v="0"/>
    <x v="0"/>
    <x v="0"/>
    <x v="1"/>
    <n v="9"/>
    <x v="0"/>
    <x v="6"/>
    <n v="451638"/>
    <x v="0"/>
    <x v="1"/>
    <x v="0"/>
    <x v="0"/>
    <n v="36131"/>
    <x v="3"/>
  </r>
  <r>
    <x v="6"/>
    <n v="4183607913"/>
    <x v="0"/>
    <x v="0"/>
    <x v="0"/>
    <x v="0"/>
    <s v="WIN-HNI-SSN-2BO4"/>
    <x v="0"/>
    <n v="4183607913"/>
    <x v="3"/>
    <x v="5"/>
    <x v="5"/>
    <x v="0"/>
    <x v="0"/>
    <x v="0"/>
    <x v="0"/>
    <x v="1"/>
    <n v="25"/>
    <x v="0"/>
    <x v="9"/>
    <n v="2915275"/>
    <x v="0"/>
    <x v="1"/>
    <x v="0"/>
    <x v="0"/>
    <n v="233222"/>
    <x v="3"/>
  </r>
  <r>
    <x v="6"/>
    <n v="4183608206"/>
    <x v="0"/>
    <x v="0"/>
    <x v="0"/>
    <x v="0"/>
    <s v="WIN-HNI-SSN-6016"/>
    <x v="0"/>
    <n v="4183608206"/>
    <x v="3"/>
    <x v="4"/>
    <x v="4"/>
    <x v="0"/>
    <x v="0"/>
    <x v="0"/>
    <x v="0"/>
    <x v="1"/>
    <n v="3"/>
    <x v="0"/>
    <x v="6"/>
    <n v="150546"/>
    <x v="0"/>
    <x v="1"/>
    <x v="0"/>
    <x v="0"/>
    <n v="12044"/>
    <x v="3"/>
  </r>
  <r>
    <x v="6"/>
    <n v="4183608206"/>
    <x v="0"/>
    <x v="0"/>
    <x v="0"/>
    <x v="0"/>
    <s v="WIN-HNI-SSN-6016"/>
    <x v="0"/>
    <n v="4183608206"/>
    <x v="3"/>
    <x v="5"/>
    <x v="5"/>
    <x v="0"/>
    <x v="0"/>
    <x v="0"/>
    <x v="0"/>
    <x v="1"/>
    <n v="20"/>
    <x v="0"/>
    <x v="9"/>
    <n v="2332220"/>
    <x v="0"/>
    <x v="1"/>
    <x v="0"/>
    <x v="0"/>
    <n v="186578"/>
    <x v="3"/>
  </r>
  <r>
    <x v="6"/>
    <n v="4183608077"/>
    <x v="0"/>
    <x v="0"/>
    <x v="0"/>
    <x v="0"/>
    <s v="WIN-HNI-SSN-5272"/>
    <x v="0"/>
    <n v="4183608077"/>
    <x v="3"/>
    <x v="5"/>
    <x v="5"/>
    <x v="0"/>
    <x v="0"/>
    <x v="0"/>
    <x v="0"/>
    <x v="1"/>
    <n v="22"/>
    <x v="0"/>
    <x v="9"/>
    <n v="2565442"/>
    <x v="0"/>
    <x v="1"/>
    <x v="0"/>
    <x v="0"/>
    <n v="205235"/>
    <x v="3"/>
  </r>
  <r>
    <x v="6"/>
    <n v="4183608077"/>
    <x v="0"/>
    <x v="0"/>
    <x v="0"/>
    <x v="0"/>
    <s v="WIN-HNI-SSN-5272"/>
    <x v="0"/>
    <n v="4183608077"/>
    <x v="3"/>
    <x v="1"/>
    <x v="1"/>
    <x v="0"/>
    <x v="0"/>
    <x v="0"/>
    <x v="0"/>
    <x v="1"/>
    <n v="20"/>
    <x v="0"/>
    <x v="8"/>
    <n v="1468620"/>
    <x v="0"/>
    <x v="1"/>
    <x v="0"/>
    <x v="0"/>
    <n v="117490"/>
    <x v="3"/>
  </r>
  <r>
    <x v="6"/>
    <n v="4183607994"/>
    <x v="0"/>
    <x v="0"/>
    <x v="0"/>
    <x v="0"/>
    <s v="WIN-HNI-SSN-4191"/>
    <x v="0"/>
    <n v="4183607994"/>
    <x v="3"/>
    <x v="6"/>
    <x v="6"/>
    <x v="0"/>
    <x v="0"/>
    <x v="0"/>
    <x v="0"/>
    <x v="1"/>
    <n v="9"/>
    <x v="0"/>
    <x v="7"/>
    <n v="414000"/>
    <x v="0"/>
    <x v="1"/>
    <x v="0"/>
    <x v="0"/>
    <n v="33120"/>
    <x v="3"/>
  </r>
  <r>
    <x v="6"/>
    <n v="4183607994"/>
    <x v="0"/>
    <x v="0"/>
    <x v="0"/>
    <x v="0"/>
    <s v="WIN-HNI-SSN-4191"/>
    <x v="0"/>
    <n v="4183607994"/>
    <x v="3"/>
    <x v="5"/>
    <x v="5"/>
    <x v="0"/>
    <x v="0"/>
    <x v="0"/>
    <x v="0"/>
    <x v="1"/>
    <n v="14"/>
    <x v="0"/>
    <x v="9"/>
    <n v="1632554"/>
    <x v="0"/>
    <x v="1"/>
    <x v="0"/>
    <x v="0"/>
    <n v="130604"/>
    <x v="3"/>
  </r>
  <r>
    <x v="6"/>
    <n v="4183608005"/>
    <x v="0"/>
    <x v="0"/>
    <x v="0"/>
    <x v="0"/>
    <s v="WIN-HNI-SSN-4356"/>
    <x v="0"/>
    <n v="4183608005"/>
    <x v="3"/>
    <x v="5"/>
    <x v="5"/>
    <x v="0"/>
    <x v="0"/>
    <x v="0"/>
    <x v="0"/>
    <x v="1"/>
    <n v="32"/>
    <x v="0"/>
    <x v="9"/>
    <n v="3731552"/>
    <x v="0"/>
    <x v="1"/>
    <x v="0"/>
    <x v="0"/>
    <n v="298524"/>
    <x v="3"/>
  </r>
  <r>
    <x v="6"/>
    <n v="4183608005"/>
    <x v="0"/>
    <x v="0"/>
    <x v="0"/>
    <x v="0"/>
    <s v="WIN-HNI-SSN-4356"/>
    <x v="0"/>
    <n v="4183608005"/>
    <x v="3"/>
    <x v="1"/>
    <x v="1"/>
    <x v="0"/>
    <x v="0"/>
    <x v="0"/>
    <x v="0"/>
    <x v="1"/>
    <n v="2"/>
    <x v="0"/>
    <x v="8"/>
    <n v="146862"/>
    <x v="0"/>
    <x v="1"/>
    <x v="0"/>
    <x v="0"/>
    <n v="11749"/>
    <x v="3"/>
  </r>
  <r>
    <x v="6"/>
    <n v="4183608005"/>
    <x v="0"/>
    <x v="0"/>
    <x v="0"/>
    <x v="0"/>
    <s v="WIN-HNI-SSN-4356"/>
    <x v="0"/>
    <n v="4183608005"/>
    <x v="3"/>
    <x v="6"/>
    <x v="6"/>
    <x v="0"/>
    <x v="0"/>
    <x v="0"/>
    <x v="0"/>
    <x v="1"/>
    <n v="4"/>
    <x v="0"/>
    <x v="7"/>
    <n v="184000"/>
    <x v="0"/>
    <x v="1"/>
    <x v="0"/>
    <x v="0"/>
    <n v="14720"/>
    <x v="3"/>
  </r>
  <r>
    <x v="6"/>
    <n v="4183608034"/>
    <x v="0"/>
    <x v="0"/>
    <x v="0"/>
    <x v="0"/>
    <s v="WIN-HNI-SSN-4826"/>
    <x v="0"/>
    <n v="4183608034"/>
    <x v="3"/>
    <x v="6"/>
    <x v="6"/>
    <x v="0"/>
    <x v="0"/>
    <x v="0"/>
    <x v="0"/>
    <x v="1"/>
    <n v="2"/>
    <x v="0"/>
    <x v="7"/>
    <n v="92000"/>
    <x v="0"/>
    <x v="1"/>
    <x v="0"/>
    <x v="0"/>
    <n v="7360"/>
    <x v="3"/>
  </r>
  <r>
    <x v="6"/>
    <n v="4183608034"/>
    <x v="0"/>
    <x v="0"/>
    <x v="0"/>
    <x v="0"/>
    <s v="WIN-HNI-SSN-4826"/>
    <x v="0"/>
    <n v="4183608034"/>
    <x v="3"/>
    <x v="1"/>
    <x v="1"/>
    <x v="0"/>
    <x v="0"/>
    <x v="0"/>
    <x v="0"/>
    <x v="1"/>
    <n v="10"/>
    <x v="0"/>
    <x v="8"/>
    <n v="734310"/>
    <x v="0"/>
    <x v="1"/>
    <x v="0"/>
    <x v="0"/>
    <n v="58745"/>
    <x v="3"/>
  </r>
  <r>
    <x v="6"/>
    <n v="4183608034"/>
    <x v="0"/>
    <x v="0"/>
    <x v="0"/>
    <x v="0"/>
    <s v="WIN-HNI-SSN-4826"/>
    <x v="0"/>
    <n v="4183608034"/>
    <x v="3"/>
    <x v="5"/>
    <x v="5"/>
    <x v="0"/>
    <x v="0"/>
    <x v="0"/>
    <x v="0"/>
    <x v="1"/>
    <n v="16"/>
    <x v="0"/>
    <x v="9"/>
    <n v="1865776"/>
    <x v="0"/>
    <x v="1"/>
    <x v="0"/>
    <x v="0"/>
    <n v="149262"/>
    <x v="3"/>
  </r>
  <r>
    <x v="6"/>
    <n v="4183607667"/>
    <x v="0"/>
    <x v="0"/>
    <x v="0"/>
    <x v="0"/>
    <s v="WIN-HNI-SSN-2AQU"/>
    <x v="0"/>
    <n v="4183607667"/>
    <x v="3"/>
    <x v="5"/>
    <x v="5"/>
    <x v="0"/>
    <x v="0"/>
    <x v="0"/>
    <x v="0"/>
    <x v="1"/>
    <n v="10"/>
    <x v="0"/>
    <x v="9"/>
    <n v="1166110"/>
    <x v="0"/>
    <x v="1"/>
    <x v="0"/>
    <x v="0"/>
    <n v="93289"/>
    <x v="3"/>
  </r>
  <r>
    <x v="6"/>
    <n v="4183607785"/>
    <x v="0"/>
    <x v="0"/>
    <x v="0"/>
    <x v="0"/>
    <s v="WIN-HNI-SSN-2BC8"/>
    <x v="0"/>
    <n v="4183607785"/>
    <x v="3"/>
    <x v="1"/>
    <x v="1"/>
    <x v="0"/>
    <x v="0"/>
    <x v="0"/>
    <x v="0"/>
    <x v="1"/>
    <n v="8"/>
    <x v="0"/>
    <x v="8"/>
    <n v="587448"/>
    <x v="0"/>
    <x v="1"/>
    <x v="0"/>
    <x v="0"/>
    <n v="46996"/>
    <x v="3"/>
  </r>
  <r>
    <x v="6"/>
    <n v="4183607785"/>
    <x v="0"/>
    <x v="0"/>
    <x v="0"/>
    <x v="0"/>
    <s v="WIN-HNI-SSN-2BC8"/>
    <x v="0"/>
    <n v="4183607785"/>
    <x v="3"/>
    <x v="5"/>
    <x v="5"/>
    <x v="0"/>
    <x v="0"/>
    <x v="0"/>
    <x v="0"/>
    <x v="1"/>
    <n v="19"/>
    <x v="0"/>
    <x v="9"/>
    <n v="2215609"/>
    <x v="0"/>
    <x v="1"/>
    <x v="0"/>
    <x v="0"/>
    <n v="177249"/>
    <x v="3"/>
  </r>
  <r>
    <x v="6"/>
    <n v="4183608241"/>
    <x v="0"/>
    <x v="0"/>
    <x v="0"/>
    <x v="0"/>
    <s v="WIN-HNI-SSN-6174"/>
    <x v="0"/>
    <n v="4183608241"/>
    <x v="3"/>
    <x v="8"/>
    <x v="8"/>
    <x v="0"/>
    <x v="0"/>
    <x v="0"/>
    <x v="0"/>
    <x v="1"/>
    <n v="1"/>
    <x v="0"/>
    <x v="10"/>
    <n v="55595"/>
    <x v="0"/>
    <x v="1"/>
    <x v="0"/>
    <x v="0"/>
    <n v="4448"/>
    <x v="3"/>
  </r>
  <r>
    <x v="6"/>
    <n v="4183608241"/>
    <x v="0"/>
    <x v="0"/>
    <x v="0"/>
    <x v="0"/>
    <s v="WIN-HNI-SSN-6174"/>
    <x v="0"/>
    <n v="4183608241"/>
    <x v="3"/>
    <x v="1"/>
    <x v="1"/>
    <x v="0"/>
    <x v="0"/>
    <x v="0"/>
    <x v="0"/>
    <x v="1"/>
    <n v="5"/>
    <x v="0"/>
    <x v="8"/>
    <n v="367155"/>
    <x v="0"/>
    <x v="1"/>
    <x v="0"/>
    <x v="0"/>
    <n v="29372"/>
    <x v="3"/>
  </r>
  <r>
    <x v="6"/>
    <n v="4183608241"/>
    <x v="0"/>
    <x v="0"/>
    <x v="0"/>
    <x v="0"/>
    <s v="WIN-HNI-SSN-6174"/>
    <x v="0"/>
    <n v="4183608241"/>
    <x v="3"/>
    <x v="5"/>
    <x v="5"/>
    <x v="0"/>
    <x v="0"/>
    <x v="0"/>
    <x v="0"/>
    <x v="1"/>
    <n v="17"/>
    <x v="0"/>
    <x v="9"/>
    <n v="1982387"/>
    <x v="0"/>
    <x v="1"/>
    <x v="0"/>
    <x v="0"/>
    <n v="158591"/>
    <x v="3"/>
  </r>
  <r>
    <x v="6"/>
    <n v="4183608014"/>
    <x v="0"/>
    <x v="0"/>
    <x v="0"/>
    <x v="0"/>
    <s v="WIN-HNI-SSN-4535"/>
    <x v="0"/>
    <n v="4183608014"/>
    <x v="3"/>
    <x v="5"/>
    <x v="5"/>
    <x v="0"/>
    <x v="0"/>
    <x v="0"/>
    <x v="0"/>
    <x v="1"/>
    <n v="19"/>
    <x v="0"/>
    <x v="9"/>
    <n v="2215609"/>
    <x v="0"/>
    <x v="1"/>
    <x v="0"/>
    <x v="0"/>
    <n v="177249"/>
    <x v="3"/>
  </r>
  <r>
    <x v="6"/>
    <n v="4183608014"/>
    <x v="0"/>
    <x v="0"/>
    <x v="0"/>
    <x v="0"/>
    <s v="WIN-HNI-SSN-4535"/>
    <x v="0"/>
    <n v="4183608014"/>
    <x v="3"/>
    <x v="6"/>
    <x v="6"/>
    <x v="0"/>
    <x v="0"/>
    <x v="0"/>
    <x v="0"/>
    <x v="1"/>
    <n v="4"/>
    <x v="0"/>
    <x v="7"/>
    <n v="184000"/>
    <x v="0"/>
    <x v="1"/>
    <x v="0"/>
    <x v="0"/>
    <n v="14720"/>
    <x v="3"/>
  </r>
  <r>
    <x v="6"/>
    <n v="4183608014"/>
    <x v="0"/>
    <x v="0"/>
    <x v="0"/>
    <x v="0"/>
    <s v="WIN-HNI-SSN-4535"/>
    <x v="0"/>
    <n v="4183608014"/>
    <x v="3"/>
    <x v="8"/>
    <x v="8"/>
    <x v="0"/>
    <x v="0"/>
    <x v="0"/>
    <x v="0"/>
    <x v="1"/>
    <n v="1"/>
    <x v="0"/>
    <x v="10"/>
    <n v="55595"/>
    <x v="0"/>
    <x v="1"/>
    <x v="0"/>
    <x v="0"/>
    <n v="4448"/>
    <x v="3"/>
  </r>
  <r>
    <x v="6"/>
    <n v="4183607941"/>
    <x v="0"/>
    <x v="0"/>
    <x v="0"/>
    <x v="0"/>
    <s v="WIN-HNI-SSN-2BW7"/>
    <x v="0"/>
    <n v="4183607941"/>
    <x v="3"/>
    <x v="1"/>
    <x v="1"/>
    <x v="0"/>
    <x v="0"/>
    <x v="0"/>
    <x v="0"/>
    <x v="1"/>
    <n v="8"/>
    <x v="0"/>
    <x v="8"/>
    <n v="587448"/>
    <x v="0"/>
    <x v="1"/>
    <x v="0"/>
    <x v="0"/>
    <n v="46996"/>
    <x v="3"/>
  </r>
  <r>
    <x v="6"/>
    <n v="4183607941"/>
    <x v="0"/>
    <x v="0"/>
    <x v="0"/>
    <x v="0"/>
    <s v="WIN-HNI-SSN-2BW7"/>
    <x v="0"/>
    <n v="4183607941"/>
    <x v="3"/>
    <x v="5"/>
    <x v="5"/>
    <x v="0"/>
    <x v="0"/>
    <x v="0"/>
    <x v="0"/>
    <x v="1"/>
    <n v="21"/>
    <x v="0"/>
    <x v="9"/>
    <n v="2448831"/>
    <x v="0"/>
    <x v="1"/>
    <x v="0"/>
    <x v="0"/>
    <n v="195906"/>
    <x v="3"/>
  </r>
  <r>
    <x v="6"/>
    <n v="4183608046"/>
    <x v="0"/>
    <x v="0"/>
    <x v="0"/>
    <x v="0"/>
    <s v="WIN-HNI-SSN-4972"/>
    <x v="0"/>
    <n v="4183608046"/>
    <x v="3"/>
    <x v="5"/>
    <x v="5"/>
    <x v="0"/>
    <x v="0"/>
    <x v="0"/>
    <x v="0"/>
    <x v="1"/>
    <n v="18"/>
    <x v="0"/>
    <x v="9"/>
    <n v="2098998"/>
    <x v="0"/>
    <x v="1"/>
    <x v="0"/>
    <x v="0"/>
    <n v="167920"/>
    <x v="3"/>
  </r>
  <r>
    <x v="6"/>
    <n v="4183607784"/>
    <x v="0"/>
    <x v="0"/>
    <x v="0"/>
    <x v="0"/>
    <s v="WIN-HNI-SSN-2BBY"/>
    <x v="0"/>
    <n v="4183607784"/>
    <x v="3"/>
    <x v="1"/>
    <x v="1"/>
    <x v="0"/>
    <x v="0"/>
    <x v="0"/>
    <x v="0"/>
    <x v="1"/>
    <n v="3"/>
    <x v="0"/>
    <x v="8"/>
    <n v="220293"/>
    <x v="0"/>
    <x v="1"/>
    <x v="0"/>
    <x v="0"/>
    <n v="17623"/>
    <x v="3"/>
  </r>
  <r>
    <x v="6"/>
    <n v="4183607784"/>
    <x v="0"/>
    <x v="0"/>
    <x v="0"/>
    <x v="0"/>
    <s v="WIN-HNI-SSN-2BBY"/>
    <x v="0"/>
    <n v="4183607784"/>
    <x v="3"/>
    <x v="5"/>
    <x v="5"/>
    <x v="0"/>
    <x v="0"/>
    <x v="0"/>
    <x v="0"/>
    <x v="1"/>
    <n v="38"/>
    <x v="0"/>
    <x v="9"/>
    <n v="4431218"/>
    <x v="0"/>
    <x v="1"/>
    <x v="0"/>
    <x v="0"/>
    <n v="354497"/>
    <x v="3"/>
  </r>
  <r>
    <x v="6"/>
    <n v="4183607715"/>
    <x v="0"/>
    <x v="0"/>
    <x v="0"/>
    <x v="0"/>
    <s v="WIN-HNI-SSN-2AWW"/>
    <x v="0"/>
    <n v="4183607715"/>
    <x v="3"/>
    <x v="5"/>
    <x v="5"/>
    <x v="0"/>
    <x v="0"/>
    <x v="0"/>
    <x v="0"/>
    <x v="1"/>
    <n v="22"/>
    <x v="0"/>
    <x v="9"/>
    <n v="2565442"/>
    <x v="0"/>
    <x v="1"/>
    <x v="0"/>
    <x v="0"/>
    <n v="205235"/>
    <x v="3"/>
  </r>
  <r>
    <x v="6"/>
    <n v="4183607717"/>
    <x v="0"/>
    <x v="0"/>
    <x v="0"/>
    <x v="0"/>
    <s v="WIN-HNI-SSN-2AWY"/>
    <x v="0"/>
    <n v="4183607717"/>
    <x v="3"/>
    <x v="8"/>
    <x v="8"/>
    <x v="0"/>
    <x v="0"/>
    <x v="0"/>
    <x v="0"/>
    <x v="1"/>
    <n v="3"/>
    <x v="0"/>
    <x v="10"/>
    <n v="166785"/>
    <x v="0"/>
    <x v="1"/>
    <x v="0"/>
    <x v="0"/>
    <n v="13343"/>
    <x v="3"/>
  </r>
  <r>
    <x v="6"/>
    <n v="4183607717"/>
    <x v="0"/>
    <x v="0"/>
    <x v="0"/>
    <x v="0"/>
    <s v="WIN-HNI-SSN-2AWY"/>
    <x v="0"/>
    <n v="4183607717"/>
    <x v="3"/>
    <x v="6"/>
    <x v="6"/>
    <x v="0"/>
    <x v="0"/>
    <x v="0"/>
    <x v="0"/>
    <x v="1"/>
    <n v="6"/>
    <x v="0"/>
    <x v="7"/>
    <n v="276000"/>
    <x v="0"/>
    <x v="1"/>
    <x v="0"/>
    <x v="0"/>
    <n v="22080"/>
    <x v="3"/>
  </r>
  <r>
    <x v="6"/>
    <n v="4183607717"/>
    <x v="0"/>
    <x v="0"/>
    <x v="0"/>
    <x v="0"/>
    <s v="WIN-HNI-SSN-2AWY"/>
    <x v="0"/>
    <n v="4183607717"/>
    <x v="3"/>
    <x v="1"/>
    <x v="1"/>
    <x v="0"/>
    <x v="0"/>
    <x v="0"/>
    <x v="0"/>
    <x v="1"/>
    <n v="6"/>
    <x v="0"/>
    <x v="8"/>
    <n v="440586"/>
    <x v="0"/>
    <x v="1"/>
    <x v="0"/>
    <x v="0"/>
    <n v="35247"/>
    <x v="3"/>
  </r>
  <r>
    <x v="6"/>
    <n v="4183607717"/>
    <x v="0"/>
    <x v="0"/>
    <x v="0"/>
    <x v="0"/>
    <s v="WIN-HNI-SSN-2AWY"/>
    <x v="0"/>
    <n v="4183607717"/>
    <x v="3"/>
    <x v="5"/>
    <x v="5"/>
    <x v="0"/>
    <x v="0"/>
    <x v="0"/>
    <x v="0"/>
    <x v="1"/>
    <n v="11"/>
    <x v="0"/>
    <x v="9"/>
    <n v="1282721"/>
    <x v="0"/>
    <x v="1"/>
    <x v="0"/>
    <x v="0"/>
    <n v="102618"/>
    <x v="3"/>
  </r>
  <r>
    <x v="6"/>
    <n v="4183607752"/>
    <x v="0"/>
    <x v="0"/>
    <x v="0"/>
    <x v="0"/>
    <s v="WIN-HNI-SSN-2B43"/>
    <x v="0"/>
    <n v="4183607752"/>
    <x v="3"/>
    <x v="5"/>
    <x v="5"/>
    <x v="0"/>
    <x v="0"/>
    <x v="0"/>
    <x v="0"/>
    <x v="1"/>
    <n v="22"/>
    <x v="0"/>
    <x v="9"/>
    <n v="2565442"/>
    <x v="0"/>
    <x v="1"/>
    <x v="0"/>
    <x v="0"/>
    <n v="205235"/>
    <x v="3"/>
  </r>
  <r>
    <x v="6"/>
    <n v="4183607752"/>
    <x v="0"/>
    <x v="0"/>
    <x v="0"/>
    <x v="0"/>
    <s v="WIN-HNI-SSN-2B43"/>
    <x v="0"/>
    <n v="4183607752"/>
    <x v="3"/>
    <x v="1"/>
    <x v="1"/>
    <x v="0"/>
    <x v="0"/>
    <x v="0"/>
    <x v="0"/>
    <x v="1"/>
    <n v="7"/>
    <x v="0"/>
    <x v="8"/>
    <n v="514017"/>
    <x v="0"/>
    <x v="1"/>
    <x v="0"/>
    <x v="0"/>
    <n v="41121"/>
    <x v="3"/>
  </r>
  <r>
    <x v="6"/>
    <n v="4183607752"/>
    <x v="0"/>
    <x v="0"/>
    <x v="0"/>
    <x v="0"/>
    <s v="WIN-HNI-SSN-2B43"/>
    <x v="0"/>
    <n v="4183607752"/>
    <x v="3"/>
    <x v="6"/>
    <x v="6"/>
    <x v="0"/>
    <x v="0"/>
    <x v="0"/>
    <x v="0"/>
    <x v="1"/>
    <n v="5"/>
    <x v="0"/>
    <x v="7"/>
    <n v="230000"/>
    <x v="0"/>
    <x v="1"/>
    <x v="0"/>
    <x v="0"/>
    <n v="18400"/>
    <x v="3"/>
  </r>
  <r>
    <x v="6"/>
    <n v="4183607752"/>
    <x v="0"/>
    <x v="0"/>
    <x v="0"/>
    <x v="0"/>
    <s v="WIN-HNI-SSN-2B43"/>
    <x v="0"/>
    <n v="4183607752"/>
    <x v="3"/>
    <x v="8"/>
    <x v="8"/>
    <x v="0"/>
    <x v="0"/>
    <x v="0"/>
    <x v="0"/>
    <x v="1"/>
    <n v="2"/>
    <x v="0"/>
    <x v="10"/>
    <n v="111190"/>
    <x v="0"/>
    <x v="1"/>
    <x v="0"/>
    <x v="0"/>
    <n v="8895"/>
    <x v="3"/>
  </r>
  <r>
    <x v="6"/>
    <n v="4183608355"/>
    <x v="0"/>
    <x v="0"/>
    <x v="0"/>
    <x v="0"/>
    <s v="WIN-HNI-SSN-6991"/>
    <x v="0"/>
    <n v="4183608355"/>
    <x v="3"/>
    <x v="5"/>
    <x v="5"/>
    <x v="0"/>
    <x v="0"/>
    <x v="0"/>
    <x v="0"/>
    <x v="1"/>
    <n v="15"/>
    <x v="0"/>
    <x v="9"/>
    <n v="1749165"/>
    <x v="0"/>
    <x v="1"/>
    <x v="0"/>
    <x v="0"/>
    <n v="139933"/>
    <x v="3"/>
  </r>
  <r>
    <x v="6"/>
    <n v="4183607999"/>
    <x v="0"/>
    <x v="0"/>
    <x v="0"/>
    <x v="0"/>
    <s v="WIN-HNI-SSN-4236"/>
    <x v="0"/>
    <n v="4183607999"/>
    <x v="3"/>
    <x v="6"/>
    <x v="6"/>
    <x v="0"/>
    <x v="0"/>
    <x v="0"/>
    <x v="0"/>
    <x v="1"/>
    <n v="4"/>
    <x v="0"/>
    <x v="7"/>
    <n v="184000"/>
    <x v="0"/>
    <x v="1"/>
    <x v="0"/>
    <x v="0"/>
    <n v="14720"/>
    <x v="3"/>
  </r>
  <r>
    <x v="6"/>
    <n v="4183607999"/>
    <x v="0"/>
    <x v="0"/>
    <x v="0"/>
    <x v="0"/>
    <s v="WIN-HNI-SSN-4236"/>
    <x v="0"/>
    <n v="4183607999"/>
    <x v="3"/>
    <x v="1"/>
    <x v="1"/>
    <x v="0"/>
    <x v="0"/>
    <x v="0"/>
    <x v="0"/>
    <x v="1"/>
    <n v="6"/>
    <x v="0"/>
    <x v="8"/>
    <n v="440586"/>
    <x v="0"/>
    <x v="1"/>
    <x v="0"/>
    <x v="0"/>
    <n v="35247"/>
    <x v="3"/>
  </r>
  <r>
    <x v="6"/>
    <n v="4183607999"/>
    <x v="0"/>
    <x v="0"/>
    <x v="0"/>
    <x v="0"/>
    <s v="WIN-HNI-SSN-4236"/>
    <x v="0"/>
    <n v="4183607999"/>
    <x v="3"/>
    <x v="5"/>
    <x v="5"/>
    <x v="0"/>
    <x v="0"/>
    <x v="0"/>
    <x v="0"/>
    <x v="1"/>
    <n v="11"/>
    <x v="0"/>
    <x v="9"/>
    <n v="1282721"/>
    <x v="0"/>
    <x v="1"/>
    <x v="0"/>
    <x v="0"/>
    <n v="102618"/>
    <x v="3"/>
  </r>
  <r>
    <x v="6"/>
    <n v="4183608202"/>
    <x v="0"/>
    <x v="0"/>
    <x v="0"/>
    <x v="0"/>
    <s v="WIN-HNI-SSN-5993"/>
    <x v="0"/>
    <n v="4183608202"/>
    <x v="3"/>
    <x v="1"/>
    <x v="1"/>
    <x v="0"/>
    <x v="0"/>
    <x v="0"/>
    <x v="0"/>
    <x v="1"/>
    <n v="4"/>
    <x v="0"/>
    <x v="8"/>
    <n v="293724"/>
    <x v="0"/>
    <x v="1"/>
    <x v="0"/>
    <x v="0"/>
    <n v="23498"/>
    <x v="3"/>
  </r>
  <r>
    <x v="6"/>
    <n v="4183608202"/>
    <x v="0"/>
    <x v="0"/>
    <x v="0"/>
    <x v="0"/>
    <s v="WIN-HNI-SSN-5993"/>
    <x v="0"/>
    <n v="4183608202"/>
    <x v="3"/>
    <x v="5"/>
    <x v="5"/>
    <x v="0"/>
    <x v="0"/>
    <x v="0"/>
    <x v="0"/>
    <x v="1"/>
    <n v="18"/>
    <x v="0"/>
    <x v="9"/>
    <n v="2098998"/>
    <x v="0"/>
    <x v="1"/>
    <x v="0"/>
    <x v="0"/>
    <n v="167920"/>
    <x v="3"/>
  </r>
  <r>
    <x v="6"/>
    <n v="4183608072"/>
    <x v="0"/>
    <x v="0"/>
    <x v="0"/>
    <x v="0"/>
    <s v="WIN-HNI-SSN-5208"/>
    <x v="0"/>
    <n v="4183608072"/>
    <x v="3"/>
    <x v="1"/>
    <x v="1"/>
    <x v="0"/>
    <x v="0"/>
    <x v="0"/>
    <x v="0"/>
    <x v="1"/>
    <n v="5"/>
    <x v="0"/>
    <x v="8"/>
    <n v="367155"/>
    <x v="0"/>
    <x v="1"/>
    <x v="0"/>
    <x v="0"/>
    <n v="29372"/>
    <x v="3"/>
  </r>
  <r>
    <x v="6"/>
    <n v="4183608072"/>
    <x v="0"/>
    <x v="0"/>
    <x v="0"/>
    <x v="0"/>
    <s v="WIN-HNI-SSN-5208"/>
    <x v="0"/>
    <n v="4183608072"/>
    <x v="3"/>
    <x v="5"/>
    <x v="5"/>
    <x v="0"/>
    <x v="0"/>
    <x v="0"/>
    <x v="0"/>
    <x v="1"/>
    <n v="24"/>
    <x v="0"/>
    <x v="9"/>
    <n v="2798664"/>
    <x v="0"/>
    <x v="1"/>
    <x v="0"/>
    <x v="0"/>
    <n v="223893"/>
    <x v="3"/>
  </r>
  <r>
    <x v="6"/>
    <n v="4183607915"/>
    <x v="0"/>
    <x v="0"/>
    <x v="0"/>
    <x v="0"/>
    <s v="WIN-HNI-SS-2BO7"/>
    <x v="0"/>
    <n v="4183607915"/>
    <x v="3"/>
    <x v="6"/>
    <x v="6"/>
    <x v="0"/>
    <x v="0"/>
    <x v="0"/>
    <x v="0"/>
    <x v="1"/>
    <n v="3"/>
    <x v="0"/>
    <x v="7"/>
    <n v="138000"/>
    <x v="0"/>
    <x v="1"/>
    <x v="0"/>
    <x v="0"/>
    <n v="11040"/>
    <x v="3"/>
  </r>
  <r>
    <x v="6"/>
    <n v="4183607915"/>
    <x v="0"/>
    <x v="0"/>
    <x v="0"/>
    <x v="0"/>
    <s v="WIN-HNI-SS-2BO7"/>
    <x v="0"/>
    <n v="4183607915"/>
    <x v="3"/>
    <x v="1"/>
    <x v="1"/>
    <x v="0"/>
    <x v="0"/>
    <x v="0"/>
    <x v="0"/>
    <x v="1"/>
    <n v="1"/>
    <x v="0"/>
    <x v="8"/>
    <n v="73431"/>
    <x v="0"/>
    <x v="1"/>
    <x v="0"/>
    <x v="0"/>
    <n v="5874"/>
    <x v="3"/>
  </r>
  <r>
    <x v="6"/>
    <n v="4183607915"/>
    <x v="0"/>
    <x v="0"/>
    <x v="0"/>
    <x v="0"/>
    <s v="WIN-HNI-SS-2BO7"/>
    <x v="0"/>
    <n v="4183607915"/>
    <x v="3"/>
    <x v="5"/>
    <x v="5"/>
    <x v="0"/>
    <x v="0"/>
    <x v="0"/>
    <x v="0"/>
    <x v="1"/>
    <n v="14"/>
    <x v="0"/>
    <x v="9"/>
    <n v="1632554"/>
    <x v="0"/>
    <x v="1"/>
    <x v="0"/>
    <x v="0"/>
    <n v="130604"/>
    <x v="3"/>
  </r>
  <r>
    <x v="6"/>
    <n v="4183608291"/>
    <x v="0"/>
    <x v="0"/>
    <x v="0"/>
    <x v="0"/>
    <s v="WIN-HNI-SSN-6489"/>
    <x v="0"/>
    <n v="4183608291"/>
    <x v="3"/>
    <x v="8"/>
    <x v="8"/>
    <x v="0"/>
    <x v="0"/>
    <x v="0"/>
    <x v="0"/>
    <x v="1"/>
    <n v="2"/>
    <x v="0"/>
    <x v="10"/>
    <n v="111190"/>
    <x v="0"/>
    <x v="1"/>
    <x v="0"/>
    <x v="0"/>
    <n v="8895"/>
    <x v="3"/>
  </r>
  <r>
    <x v="6"/>
    <n v="4183608291"/>
    <x v="0"/>
    <x v="0"/>
    <x v="0"/>
    <x v="0"/>
    <s v="WIN-HNI-SSN-6489"/>
    <x v="0"/>
    <n v="4183608291"/>
    <x v="3"/>
    <x v="5"/>
    <x v="5"/>
    <x v="0"/>
    <x v="0"/>
    <x v="0"/>
    <x v="0"/>
    <x v="1"/>
    <n v="25"/>
    <x v="0"/>
    <x v="9"/>
    <n v="2915275"/>
    <x v="0"/>
    <x v="1"/>
    <x v="0"/>
    <x v="0"/>
    <n v="233222"/>
    <x v="3"/>
  </r>
  <r>
    <x v="6"/>
    <n v="4183608135"/>
    <x v="0"/>
    <x v="0"/>
    <x v="0"/>
    <x v="0"/>
    <s v="WIN-HNI-SSN-5752"/>
    <x v="0"/>
    <n v="4183608135"/>
    <x v="3"/>
    <x v="1"/>
    <x v="1"/>
    <x v="0"/>
    <x v="0"/>
    <x v="0"/>
    <x v="0"/>
    <x v="1"/>
    <n v="4"/>
    <x v="0"/>
    <x v="8"/>
    <n v="293724"/>
    <x v="0"/>
    <x v="1"/>
    <x v="0"/>
    <x v="0"/>
    <n v="23498"/>
    <x v="3"/>
  </r>
  <r>
    <x v="6"/>
    <n v="4183608135"/>
    <x v="0"/>
    <x v="0"/>
    <x v="0"/>
    <x v="0"/>
    <s v="WIN-HNI-SSN-5752"/>
    <x v="0"/>
    <n v="4183608135"/>
    <x v="3"/>
    <x v="5"/>
    <x v="5"/>
    <x v="0"/>
    <x v="0"/>
    <x v="0"/>
    <x v="0"/>
    <x v="1"/>
    <n v="20"/>
    <x v="0"/>
    <x v="9"/>
    <n v="2332220"/>
    <x v="0"/>
    <x v="1"/>
    <x v="0"/>
    <x v="0"/>
    <n v="186578"/>
    <x v="3"/>
  </r>
  <r>
    <x v="6"/>
    <n v="4183608270"/>
    <x v="0"/>
    <x v="0"/>
    <x v="0"/>
    <x v="0"/>
    <s v="WIN-HNI-SSN-6430"/>
    <x v="0"/>
    <n v="4183608270"/>
    <x v="3"/>
    <x v="5"/>
    <x v="5"/>
    <x v="0"/>
    <x v="0"/>
    <x v="0"/>
    <x v="0"/>
    <x v="1"/>
    <n v="10"/>
    <x v="0"/>
    <x v="9"/>
    <n v="1166110"/>
    <x v="0"/>
    <x v="1"/>
    <x v="0"/>
    <x v="0"/>
    <n v="93289"/>
    <x v="3"/>
  </r>
  <r>
    <x v="6"/>
    <n v="4183608096"/>
    <x v="0"/>
    <x v="0"/>
    <x v="0"/>
    <x v="0"/>
    <s v="WIN-HNI-MDC-5470"/>
    <x v="0"/>
    <n v="4183608096"/>
    <x v="4"/>
    <x v="8"/>
    <x v="8"/>
    <x v="0"/>
    <x v="0"/>
    <x v="0"/>
    <x v="0"/>
    <x v="1"/>
    <n v="4"/>
    <x v="0"/>
    <x v="10"/>
    <n v="222380"/>
    <x v="0"/>
    <x v="1"/>
    <x v="0"/>
    <x v="0"/>
    <n v="17790"/>
    <x v="3"/>
  </r>
  <r>
    <x v="6"/>
    <n v="4183608096"/>
    <x v="0"/>
    <x v="0"/>
    <x v="0"/>
    <x v="0"/>
    <s v="WIN-HNI-MDC-5470"/>
    <x v="0"/>
    <n v="4183608096"/>
    <x v="4"/>
    <x v="6"/>
    <x v="6"/>
    <x v="0"/>
    <x v="0"/>
    <x v="0"/>
    <x v="0"/>
    <x v="1"/>
    <n v="5"/>
    <x v="0"/>
    <x v="7"/>
    <n v="230000"/>
    <x v="0"/>
    <x v="1"/>
    <x v="0"/>
    <x v="0"/>
    <n v="18400"/>
    <x v="3"/>
  </r>
  <r>
    <x v="6"/>
    <n v="4183608096"/>
    <x v="0"/>
    <x v="0"/>
    <x v="0"/>
    <x v="0"/>
    <s v="WIN-HNI-MDC-5470"/>
    <x v="0"/>
    <n v="4183608096"/>
    <x v="4"/>
    <x v="1"/>
    <x v="1"/>
    <x v="0"/>
    <x v="0"/>
    <x v="0"/>
    <x v="0"/>
    <x v="1"/>
    <n v="16"/>
    <x v="0"/>
    <x v="8"/>
    <n v="1174896"/>
    <x v="0"/>
    <x v="1"/>
    <x v="0"/>
    <x v="0"/>
    <n v="93992"/>
    <x v="3"/>
  </r>
  <r>
    <x v="6"/>
    <n v="4183608096"/>
    <x v="0"/>
    <x v="0"/>
    <x v="0"/>
    <x v="0"/>
    <s v="WIN-HNI-MDC-5470"/>
    <x v="0"/>
    <n v="4183608096"/>
    <x v="4"/>
    <x v="5"/>
    <x v="5"/>
    <x v="0"/>
    <x v="0"/>
    <x v="0"/>
    <x v="0"/>
    <x v="1"/>
    <n v="30"/>
    <x v="0"/>
    <x v="9"/>
    <n v="3498330"/>
    <x v="0"/>
    <x v="1"/>
    <x v="0"/>
    <x v="0"/>
    <n v="279866"/>
    <x v="3"/>
  </r>
  <r>
    <x v="6"/>
    <n v="4183607723"/>
    <x v="0"/>
    <x v="0"/>
    <x v="0"/>
    <x v="0"/>
    <s v="WIN-HNI-MDC-2AXM"/>
    <x v="0"/>
    <n v="4183607723"/>
    <x v="4"/>
    <x v="6"/>
    <x v="6"/>
    <x v="0"/>
    <x v="0"/>
    <x v="0"/>
    <x v="0"/>
    <x v="1"/>
    <n v="5"/>
    <x v="0"/>
    <x v="7"/>
    <n v="230000"/>
    <x v="0"/>
    <x v="1"/>
    <x v="0"/>
    <x v="0"/>
    <n v="18400"/>
    <x v="3"/>
  </r>
  <r>
    <x v="6"/>
    <n v="4183607723"/>
    <x v="0"/>
    <x v="0"/>
    <x v="0"/>
    <x v="0"/>
    <s v="WIN-HNI-MDC-2AXM"/>
    <x v="0"/>
    <n v="4183607723"/>
    <x v="4"/>
    <x v="5"/>
    <x v="5"/>
    <x v="0"/>
    <x v="0"/>
    <x v="0"/>
    <x v="0"/>
    <x v="1"/>
    <n v="28"/>
    <x v="0"/>
    <x v="9"/>
    <n v="3265108"/>
    <x v="0"/>
    <x v="1"/>
    <x v="0"/>
    <x v="0"/>
    <n v="261209"/>
    <x v="3"/>
  </r>
  <r>
    <x v="6"/>
    <n v="4183607789"/>
    <x v="0"/>
    <x v="0"/>
    <x v="0"/>
    <x v="0"/>
    <s v="WIN-HNI-MDC-2BCW"/>
    <x v="0"/>
    <n v="4183607789"/>
    <x v="4"/>
    <x v="1"/>
    <x v="1"/>
    <x v="0"/>
    <x v="0"/>
    <x v="0"/>
    <x v="0"/>
    <x v="1"/>
    <n v="14"/>
    <x v="0"/>
    <x v="8"/>
    <n v="1028034"/>
    <x v="0"/>
    <x v="1"/>
    <x v="0"/>
    <x v="0"/>
    <n v="82243"/>
    <x v="3"/>
  </r>
  <r>
    <x v="6"/>
    <n v="4183607789"/>
    <x v="0"/>
    <x v="0"/>
    <x v="0"/>
    <x v="0"/>
    <s v="WIN-HNI-MDC-2BCW"/>
    <x v="0"/>
    <n v="4183607789"/>
    <x v="4"/>
    <x v="5"/>
    <x v="5"/>
    <x v="0"/>
    <x v="0"/>
    <x v="0"/>
    <x v="0"/>
    <x v="1"/>
    <n v="33"/>
    <x v="0"/>
    <x v="9"/>
    <n v="3848163"/>
    <x v="0"/>
    <x v="1"/>
    <x v="0"/>
    <x v="0"/>
    <n v="307853"/>
    <x v="3"/>
  </r>
  <r>
    <x v="6"/>
    <n v="4183607776"/>
    <x v="0"/>
    <x v="0"/>
    <x v="0"/>
    <x v="0"/>
    <s v="WIN-HNI-MDC-2BAO"/>
    <x v="0"/>
    <n v="4183607776"/>
    <x v="4"/>
    <x v="6"/>
    <x v="6"/>
    <x v="0"/>
    <x v="0"/>
    <x v="0"/>
    <x v="0"/>
    <x v="1"/>
    <n v="5"/>
    <x v="0"/>
    <x v="7"/>
    <n v="230000"/>
    <x v="0"/>
    <x v="1"/>
    <x v="0"/>
    <x v="0"/>
    <n v="18400"/>
    <x v="3"/>
  </r>
  <r>
    <x v="6"/>
    <n v="4183607776"/>
    <x v="0"/>
    <x v="0"/>
    <x v="0"/>
    <x v="0"/>
    <s v="WIN-HNI-MDC-2BAO"/>
    <x v="0"/>
    <n v="4183607776"/>
    <x v="4"/>
    <x v="1"/>
    <x v="1"/>
    <x v="0"/>
    <x v="0"/>
    <x v="0"/>
    <x v="0"/>
    <x v="1"/>
    <n v="7"/>
    <x v="0"/>
    <x v="8"/>
    <n v="514017"/>
    <x v="0"/>
    <x v="1"/>
    <x v="0"/>
    <x v="0"/>
    <n v="41121"/>
    <x v="3"/>
  </r>
  <r>
    <x v="6"/>
    <n v="4183607776"/>
    <x v="0"/>
    <x v="0"/>
    <x v="0"/>
    <x v="0"/>
    <s v="WIN-HNI-MDC-2BAO"/>
    <x v="0"/>
    <n v="4183607776"/>
    <x v="4"/>
    <x v="5"/>
    <x v="5"/>
    <x v="0"/>
    <x v="0"/>
    <x v="0"/>
    <x v="0"/>
    <x v="1"/>
    <n v="33"/>
    <x v="0"/>
    <x v="9"/>
    <n v="3848163"/>
    <x v="0"/>
    <x v="1"/>
    <x v="0"/>
    <x v="0"/>
    <n v="307853"/>
    <x v="3"/>
  </r>
  <r>
    <x v="6"/>
    <n v="4183607770"/>
    <x v="0"/>
    <x v="0"/>
    <x v="0"/>
    <x v="0"/>
    <s v="WIN-HNI-UHA-2B95"/>
    <x v="0"/>
    <n v="4183607770"/>
    <x v="4"/>
    <x v="5"/>
    <x v="5"/>
    <x v="0"/>
    <x v="0"/>
    <x v="0"/>
    <x v="0"/>
    <x v="1"/>
    <n v="21"/>
    <x v="0"/>
    <x v="9"/>
    <n v="2448831"/>
    <x v="0"/>
    <x v="1"/>
    <x v="0"/>
    <x v="0"/>
    <n v="195906"/>
    <x v="3"/>
  </r>
  <r>
    <x v="6"/>
    <n v="4183607770"/>
    <x v="0"/>
    <x v="0"/>
    <x v="0"/>
    <x v="0"/>
    <s v="WIN-HNI-UHA-2B95"/>
    <x v="0"/>
    <n v="4183607770"/>
    <x v="4"/>
    <x v="1"/>
    <x v="1"/>
    <x v="0"/>
    <x v="0"/>
    <x v="0"/>
    <x v="0"/>
    <x v="1"/>
    <n v="7"/>
    <x v="0"/>
    <x v="8"/>
    <n v="514017"/>
    <x v="0"/>
    <x v="1"/>
    <x v="0"/>
    <x v="0"/>
    <n v="41121"/>
    <x v="3"/>
  </r>
  <r>
    <x v="6"/>
    <n v="4183607770"/>
    <x v="0"/>
    <x v="0"/>
    <x v="0"/>
    <x v="0"/>
    <s v="WIN-HNI-UHA-2B95"/>
    <x v="0"/>
    <n v="4183607770"/>
    <x v="4"/>
    <x v="8"/>
    <x v="8"/>
    <x v="0"/>
    <x v="0"/>
    <x v="0"/>
    <x v="0"/>
    <x v="1"/>
    <n v="4"/>
    <x v="0"/>
    <x v="10"/>
    <n v="222380"/>
    <x v="0"/>
    <x v="1"/>
    <x v="0"/>
    <x v="0"/>
    <n v="17790"/>
    <x v="3"/>
  </r>
  <r>
    <x v="6"/>
    <n v="4183608259"/>
    <x v="0"/>
    <x v="0"/>
    <x v="0"/>
    <x v="0"/>
    <s v="WIN-HNI-UHA-6368"/>
    <x v="0"/>
    <n v="4183608259"/>
    <x v="4"/>
    <x v="1"/>
    <x v="1"/>
    <x v="0"/>
    <x v="0"/>
    <x v="0"/>
    <x v="0"/>
    <x v="1"/>
    <n v="3"/>
    <x v="0"/>
    <x v="8"/>
    <n v="220293"/>
    <x v="0"/>
    <x v="1"/>
    <x v="0"/>
    <x v="0"/>
    <n v="17623"/>
    <x v="3"/>
  </r>
  <r>
    <x v="6"/>
    <n v="4183608259"/>
    <x v="0"/>
    <x v="0"/>
    <x v="0"/>
    <x v="0"/>
    <s v="WIN-HNI-UHA-6368"/>
    <x v="0"/>
    <n v="4183608259"/>
    <x v="4"/>
    <x v="5"/>
    <x v="5"/>
    <x v="0"/>
    <x v="0"/>
    <x v="0"/>
    <x v="0"/>
    <x v="1"/>
    <n v="24"/>
    <x v="0"/>
    <x v="9"/>
    <n v="2798664"/>
    <x v="0"/>
    <x v="1"/>
    <x v="0"/>
    <x v="0"/>
    <n v="223893"/>
    <x v="3"/>
  </r>
  <r>
    <x v="6"/>
    <n v="4183607779"/>
    <x v="0"/>
    <x v="0"/>
    <x v="0"/>
    <x v="0"/>
    <s v="WIN-HNI-UH-2BB3"/>
    <x v="0"/>
    <n v="4183607779"/>
    <x v="4"/>
    <x v="1"/>
    <x v="1"/>
    <x v="0"/>
    <x v="0"/>
    <x v="0"/>
    <x v="0"/>
    <x v="1"/>
    <n v="12"/>
    <x v="0"/>
    <x v="8"/>
    <n v="881172"/>
    <x v="0"/>
    <x v="1"/>
    <x v="0"/>
    <x v="0"/>
    <n v="70494"/>
    <x v="4"/>
  </r>
  <r>
    <x v="6"/>
    <n v="4183607779"/>
    <x v="0"/>
    <x v="0"/>
    <x v="0"/>
    <x v="0"/>
    <s v="WIN-HNI-UH-2BB3"/>
    <x v="0"/>
    <n v="4183607779"/>
    <x v="4"/>
    <x v="5"/>
    <x v="5"/>
    <x v="0"/>
    <x v="0"/>
    <x v="0"/>
    <x v="0"/>
    <x v="1"/>
    <n v="31"/>
    <x v="0"/>
    <x v="9"/>
    <n v="3614941"/>
    <x v="0"/>
    <x v="1"/>
    <x v="0"/>
    <x v="0"/>
    <n v="289195"/>
    <x v="4"/>
  </r>
  <r>
    <x v="6"/>
    <n v="4183608165"/>
    <x v="0"/>
    <x v="0"/>
    <x v="0"/>
    <x v="0"/>
    <s v="WIN-HNI-MDC-5874"/>
    <x v="0"/>
    <n v="4183608165"/>
    <x v="4"/>
    <x v="6"/>
    <x v="6"/>
    <x v="0"/>
    <x v="0"/>
    <x v="0"/>
    <x v="0"/>
    <x v="1"/>
    <n v="2"/>
    <x v="0"/>
    <x v="7"/>
    <n v="92000"/>
    <x v="0"/>
    <x v="1"/>
    <x v="0"/>
    <x v="0"/>
    <n v="7360"/>
    <x v="3"/>
  </r>
  <r>
    <x v="6"/>
    <n v="4183608165"/>
    <x v="0"/>
    <x v="0"/>
    <x v="0"/>
    <x v="0"/>
    <s v="WIN-HNI-MDC-5874"/>
    <x v="0"/>
    <n v="4183608165"/>
    <x v="4"/>
    <x v="1"/>
    <x v="1"/>
    <x v="0"/>
    <x v="0"/>
    <x v="0"/>
    <x v="0"/>
    <x v="1"/>
    <n v="10"/>
    <x v="0"/>
    <x v="8"/>
    <n v="734310"/>
    <x v="0"/>
    <x v="1"/>
    <x v="0"/>
    <x v="0"/>
    <n v="58745"/>
    <x v="3"/>
  </r>
  <r>
    <x v="6"/>
    <n v="4183608165"/>
    <x v="0"/>
    <x v="0"/>
    <x v="0"/>
    <x v="0"/>
    <s v="WIN-HNI-MDC-5874"/>
    <x v="0"/>
    <n v="4183608165"/>
    <x v="4"/>
    <x v="5"/>
    <x v="5"/>
    <x v="0"/>
    <x v="0"/>
    <x v="0"/>
    <x v="0"/>
    <x v="1"/>
    <n v="31"/>
    <x v="0"/>
    <x v="9"/>
    <n v="3614941"/>
    <x v="0"/>
    <x v="1"/>
    <x v="0"/>
    <x v="0"/>
    <n v="289195"/>
    <x v="3"/>
  </r>
  <r>
    <x v="6"/>
    <n v="4183607692"/>
    <x v="0"/>
    <x v="0"/>
    <x v="0"/>
    <x v="0"/>
    <s v="WIN-HNI-MDC-2ATL"/>
    <x v="0"/>
    <n v="4183607692"/>
    <x v="4"/>
    <x v="5"/>
    <x v="5"/>
    <x v="0"/>
    <x v="0"/>
    <x v="0"/>
    <x v="0"/>
    <x v="1"/>
    <n v="11"/>
    <x v="0"/>
    <x v="9"/>
    <n v="1282721"/>
    <x v="0"/>
    <x v="1"/>
    <x v="0"/>
    <x v="0"/>
    <n v="102618"/>
    <x v="3"/>
  </r>
  <r>
    <x v="6"/>
    <n v="4183607692"/>
    <x v="0"/>
    <x v="0"/>
    <x v="0"/>
    <x v="0"/>
    <s v="WIN-HNI-MDC-2ATL"/>
    <x v="0"/>
    <n v="4183607692"/>
    <x v="4"/>
    <x v="1"/>
    <x v="1"/>
    <x v="0"/>
    <x v="0"/>
    <x v="0"/>
    <x v="0"/>
    <x v="1"/>
    <n v="13"/>
    <x v="0"/>
    <x v="8"/>
    <n v="954603"/>
    <x v="0"/>
    <x v="1"/>
    <x v="0"/>
    <x v="0"/>
    <n v="76368"/>
    <x v="3"/>
  </r>
  <r>
    <x v="6"/>
    <n v="4183607692"/>
    <x v="0"/>
    <x v="0"/>
    <x v="0"/>
    <x v="0"/>
    <s v="WIN-HNI-MDC-2ATL"/>
    <x v="0"/>
    <n v="4183607692"/>
    <x v="4"/>
    <x v="8"/>
    <x v="8"/>
    <x v="0"/>
    <x v="0"/>
    <x v="0"/>
    <x v="0"/>
    <x v="1"/>
    <n v="4"/>
    <x v="0"/>
    <x v="10"/>
    <n v="222380"/>
    <x v="0"/>
    <x v="1"/>
    <x v="0"/>
    <x v="0"/>
    <n v="17790"/>
    <x v="3"/>
  </r>
  <r>
    <x v="6"/>
    <n v="4183607692"/>
    <x v="0"/>
    <x v="0"/>
    <x v="0"/>
    <x v="0"/>
    <s v="WIN-HNI-MDC-2ATL"/>
    <x v="0"/>
    <n v="4183607692"/>
    <x v="4"/>
    <x v="6"/>
    <x v="6"/>
    <x v="0"/>
    <x v="0"/>
    <x v="0"/>
    <x v="0"/>
    <x v="1"/>
    <n v="3"/>
    <x v="0"/>
    <x v="7"/>
    <n v="138000"/>
    <x v="0"/>
    <x v="1"/>
    <x v="0"/>
    <x v="0"/>
    <n v="11040"/>
    <x v="3"/>
  </r>
  <r>
    <x v="6"/>
    <n v="4183608346"/>
    <x v="0"/>
    <x v="0"/>
    <x v="0"/>
    <x v="0"/>
    <s v="WIN-HNI-MDC-6929"/>
    <x v="0"/>
    <n v="4183608346"/>
    <x v="4"/>
    <x v="5"/>
    <x v="5"/>
    <x v="0"/>
    <x v="0"/>
    <x v="0"/>
    <x v="0"/>
    <x v="1"/>
    <n v="21"/>
    <x v="0"/>
    <x v="9"/>
    <n v="2448831"/>
    <x v="0"/>
    <x v="1"/>
    <x v="0"/>
    <x v="0"/>
    <n v="195906"/>
    <x v="3"/>
  </r>
  <r>
    <x v="6"/>
    <n v="4183608346"/>
    <x v="0"/>
    <x v="0"/>
    <x v="0"/>
    <x v="0"/>
    <s v="WIN-HNI-MDC-6929"/>
    <x v="0"/>
    <n v="4183608346"/>
    <x v="4"/>
    <x v="1"/>
    <x v="1"/>
    <x v="0"/>
    <x v="0"/>
    <x v="0"/>
    <x v="0"/>
    <x v="1"/>
    <n v="7"/>
    <x v="0"/>
    <x v="8"/>
    <n v="514017"/>
    <x v="0"/>
    <x v="1"/>
    <x v="0"/>
    <x v="0"/>
    <n v="41121"/>
    <x v="3"/>
  </r>
  <r>
    <x v="6"/>
    <n v="4183608346"/>
    <x v="0"/>
    <x v="0"/>
    <x v="0"/>
    <x v="0"/>
    <s v="WIN-HNI-MDC-6929"/>
    <x v="0"/>
    <n v="4183608346"/>
    <x v="4"/>
    <x v="6"/>
    <x v="6"/>
    <x v="0"/>
    <x v="0"/>
    <x v="0"/>
    <x v="0"/>
    <x v="1"/>
    <n v="5"/>
    <x v="0"/>
    <x v="7"/>
    <n v="230000"/>
    <x v="0"/>
    <x v="1"/>
    <x v="0"/>
    <x v="0"/>
    <n v="18400"/>
    <x v="3"/>
  </r>
  <r>
    <x v="6"/>
    <n v="4183608346"/>
    <x v="0"/>
    <x v="0"/>
    <x v="0"/>
    <x v="0"/>
    <s v="WIN-HNI-MDC-6929"/>
    <x v="0"/>
    <n v="4183608346"/>
    <x v="4"/>
    <x v="8"/>
    <x v="8"/>
    <x v="0"/>
    <x v="0"/>
    <x v="0"/>
    <x v="0"/>
    <x v="1"/>
    <n v="4"/>
    <x v="0"/>
    <x v="10"/>
    <n v="222380"/>
    <x v="0"/>
    <x v="1"/>
    <x v="0"/>
    <x v="0"/>
    <n v="17790"/>
    <x v="3"/>
  </r>
  <r>
    <x v="6"/>
    <n v="4183608079"/>
    <x v="0"/>
    <x v="0"/>
    <x v="0"/>
    <x v="0"/>
    <s v="WIN-HNI-UHA-5286"/>
    <x v="0"/>
    <n v="4183608079"/>
    <x v="4"/>
    <x v="8"/>
    <x v="8"/>
    <x v="0"/>
    <x v="0"/>
    <x v="0"/>
    <x v="0"/>
    <x v="1"/>
    <n v="1"/>
    <x v="0"/>
    <x v="10"/>
    <n v="55595"/>
    <x v="0"/>
    <x v="1"/>
    <x v="0"/>
    <x v="0"/>
    <n v="4448"/>
    <x v="3"/>
  </r>
  <r>
    <x v="6"/>
    <n v="4183608079"/>
    <x v="0"/>
    <x v="0"/>
    <x v="0"/>
    <x v="0"/>
    <s v="WIN-HNI-UHA-5286"/>
    <x v="0"/>
    <n v="4183608079"/>
    <x v="4"/>
    <x v="6"/>
    <x v="6"/>
    <x v="0"/>
    <x v="0"/>
    <x v="0"/>
    <x v="0"/>
    <x v="1"/>
    <n v="3"/>
    <x v="0"/>
    <x v="7"/>
    <n v="138000"/>
    <x v="0"/>
    <x v="1"/>
    <x v="0"/>
    <x v="0"/>
    <n v="11040"/>
    <x v="3"/>
  </r>
  <r>
    <x v="6"/>
    <n v="4183608079"/>
    <x v="0"/>
    <x v="0"/>
    <x v="0"/>
    <x v="0"/>
    <s v="WIN-HNI-UHA-5286"/>
    <x v="0"/>
    <n v="4183608079"/>
    <x v="4"/>
    <x v="1"/>
    <x v="1"/>
    <x v="0"/>
    <x v="0"/>
    <x v="0"/>
    <x v="0"/>
    <x v="1"/>
    <n v="17"/>
    <x v="0"/>
    <x v="8"/>
    <n v="1248327"/>
    <x v="0"/>
    <x v="1"/>
    <x v="0"/>
    <x v="0"/>
    <n v="99866"/>
    <x v="3"/>
  </r>
  <r>
    <x v="6"/>
    <n v="4183608079"/>
    <x v="0"/>
    <x v="0"/>
    <x v="0"/>
    <x v="0"/>
    <s v="WIN-HNI-UHA-5286"/>
    <x v="0"/>
    <n v="4183608079"/>
    <x v="4"/>
    <x v="5"/>
    <x v="5"/>
    <x v="0"/>
    <x v="0"/>
    <x v="0"/>
    <x v="0"/>
    <x v="1"/>
    <n v="20"/>
    <x v="0"/>
    <x v="9"/>
    <n v="2332220"/>
    <x v="0"/>
    <x v="1"/>
    <x v="0"/>
    <x v="0"/>
    <n v="186578"/>
    <x v="3"/>
  </r>
  <r>
    <x v="6"/>
    <n v="4183608338"/>
    <x v="0"/>
    <x v="0"/>
    <x v="0"/>
    <x v="0"/>
    <s v="WIN-HNI-MDC-6880"/>
    <x v="0"/>
    <n v="4183608338"/>
    <x v="4"/>
    <x v="5"/>
    <x v="5"/>
    <x v="0"/>
    <x v="0"/>
    <x v="0"/>
    <x v="0"/>
    <x v="1"/>
    <n v="24"/>
    <x v="0"/>
    <x v="9"/>
    <n v="2798664"/>
    <x v="0"/>
    <x v="1"/>
    <x v="0"/>
    <x v="0"/>
    <n v="223893"/>
    <x v="3"/>
  </r>
  <r>
    <x v="6"/>
    <n v="4183607697"/>
    <x v="0"/>
    <x v="0"/>
    <x v="0"/>
    <x v="0"/>
    <s v="WIN-HNI-MDC-2ATX"/>
    <x v="0"/>
    <n v="4183607697"/>
    <x v="4"/>
    <x v="5"/>
    <x v="5"/>
    <x v="0"/>
    <x v="0"/>
    <x v="0"/>
    <x v="0"/>
    <x v="1"/>
    <n v="28"/>
    <x v="0"/>
    <x v="9"/>
    <n v="3265108"/>
    <x v="0"/>
    <x v="1"/>
    <x v="0"/>
    <x v="0"/>
    <n v="261209"/>
    <x v="3"/>
  </r>
  <r>
    <x v="6"/>
    <n v="4183607697"/>
    <x v="0"/>
    <x v="0"/>
    <x v="0"/>
    <x v="0"/>
    <s v="WIN-HNI-MDC-2ATX"/>
    <x v="0"/>
    <n v="4183607697"/>
    <x v="4"/>
    <x v="1"/>
    <x v="1"/>
    <x v="0"/>
    <x v="0"/>
    <x v="0"/>
    <x v="0"/>
    <x v="1"/>
    <n v="18"/>
    <x v="0"/>
    <x v="8"/>
    <n v="1321758"/>
    <x v="0"/>
    <x v="1"/>
    <x v="0"/>
    <x v="0"/>
    <n v="105741"/>
    <x v="3"/>
  </r>
  <r>
    <x v="6"/>
    <n v="4183607697"/>
    <x v="0"/>
    <x v="0"/>
    <x v="0"/>
    <x v="0"/>
    <s v="WIN-HNI-MDC-2ATX"/>
    <x v="0"/>
    <n v="4183607697"/>
    <x v="4"/>
    <x v="6"/>
    <x v="6"/>
    <x v="0"/>
    <x v="0"/>
    <x v="0"/>
    <x v="0"/>
    <x v="1"/>
    <n v="2"/>
    <x v="0"/>
    <x v="7"/>
    <n v="92000"/>
    <x v="0"/>
    <x v="1"/>
    <x v="0"/>
    <x v="0"/>
    <n v="7360"/>
    <x v="3"/>
  </r>
  <r>
    <x v="6"/>
    <n v="4183607697"/>
    <x v="0"/>
    <x v="0"/>
    <x v="0"/>
    <x v="0"/>
    <s v="WIN-HNI-MDC-2ATX"/>
    <x v="0"/>
    <n v="4183607697"/>
    <x v="4"/>
    <x v="8"/>
    <x v="8"/>
    <x v="0"/>
    <x v="0"/>
    <x v="0"/>
    <x v="0"/>
    <x v="1"/>
    <n v="2"/>
    <x v="0"/>
    <x v="10"/>
    <n v="111190"/>
    <x v="0"/>
    <x v="1"/>
    <x v="0"/>
    <x v="0"/>
    <n v="8895"/>
    <x v="3"/>
  </r>
  <r>
    <x v="6"/>
    <n v="4183607934"/>
    <x v="0"/>
    <x v="0"/>
    <x v="0"/>
    <x v="0"/>
    <s v="WIN-HNI-MDC-2BV7"/>
    <x v="0"/>
    <n v="4183607934"/>
    <x v="4"/>
    <x v="6"/>
    <x v="6"/>
    <x v="0"/>
    <x v="0"/>
    <x v="0"/>
    <x v="0"/>
    <x v="1"/>
    <n v="5"/>
    <x v="0"/>
    <x v="7"/>
    <n v="230000"/>
    <x v="0"/>
    <x v="1"/>
    <x v="0"/>
    <x v="0"/>
    <n v="18400"/>
    <x v="3"/>
  </r>
  <r>
    <x v="6"/>
    <n v="4183607934"/>
    <x v="0"/>
    <x v="0"/>
    <x v="0"/>
    <x v="0"/>
    <s v="WIN-HNI-MDC-2BV7"/>
    <x v="0"/>
    <n v="4183607934"/>
    <x v="4"/>
    <x v="1"/>
    <x v="1"/>
    <x v="0"/>
    <x v="0"/>
    <x v="0"/>
    <x v="0"/>
    <x v="1"/>
    <n v="22"/>
    <x v="0"/>
    <x v="8"/>
    <n v="1615482"/>
    <x v="0"/>
    <x v="1"/>
    <x v="0"/>
    <x v="0"/>
    <n v="129239"/>
    <x v="3"/>
  </r>
  <r>
    <x v="6"/>
    <n v="4183607934"/>
    <x v="0"/>
    <x v="0"/>
    <x v="0"/>
    <x v="0"/>
    <s v="WIN-HNI-MDC-2BV7"/>
    <x v="0"/>
    <n v="4183607934"/>
    <x v="4"/>
    <x v="5"/>
    <x v="5"/>
    <x v="0"/>
    <x v="0"/>
    <x v="0"/>
    <x v="0"/>
    <x v="1"/>
    <n v="32"/>
    <x v="0"/>
    <x v="9"/>
    <n v="3731552"/>
    <x v="0"/>
    <x v="1"/>
    <x v="0"/>
    <x v="0"/>
    <n v="298524"/>
    <x v="3"/>
  </r>
  <r>
    <x v="6"/>
    <n v="4183608123"/>
    <x v="0"/>
    <x v="0"/>
    <x v="0"/>
    <x v="0"/>
    <s v="WIN-HNI-MDC-5686"/>
    <x v="0"/>
    <n v="4183608123"/>
    <x v="4"/>
    <x v="1"/>
    <x v="1"/>
    <x v="0"/>
    <x v="0"/>
    <x v="0"/>
    <x v="0"/>
    <x v="1"/>
    <n v="7"/>
    <x v="0"/>
    <x v="8"/>
    <n v="514017"/>
    <x v="0"/>
    <x v="1"/>
    <x v="0"/>
    <x v="0"/>
    <n v="41121"/>
    <x v="3"/>
  </r>
  <r>
    <x v="6"/>
    <n v="4183608123"/>
    <x v="0"/>
    <x v="0"/>
    <x v="0"/>
    <x v="0"/>
    <s v="WIN-HNI-MDC-5686"/>
    <x v="0"/>
    <n v="4183608123"/>
    <x v="4"/>
    <x v="5"/>
    <x v="5"/>
    <x v="0"/>
    <x v="0"/>
    <x v="0"/>
    <x v="0"/>
    <x v="1"/>
    <n v="27"/>
    <x v="0"/>
    <x v="9"/>
    <n v="3148497"/>
    <x v="0"/>
    <x v="1"/>
    <x v="0"/>
    <x v="0"/>
    <n v="251880"/>
    <x v="3"/>
  </r>
  <r>
    <x v="6"/>
    <n v="4183608304"/>
    <x v="0"/>
    <x v="0"/>
    <x v="0"/>
    <x v="0"/>
    <s v="WIN-HNI-MDC-6610"/>
    <x v="0"/>
    <n v="4183608304"/>
    <x v="4"/>
    <x v="1"/>
    <x v="1"/>
    <x v="0"/>
    <x v="0"/>
    <x v="0"/>
    <x v="0"/>
    <x v="1"/>
    <n v="9"/>
    <x v="0"/>
    <x v="8"/>
    <n v="660879"/>
    <x v="0"/>
    <x v="1"/>
    <x v="0"/>
    <x v="0"/>
    <n v="52870"/>
    <x v="3"/>
  </r>
  <r>
    <x v="6"/>
    <n v="4183608304"/>
    <x v="0"/>
    <x v="0"/>
    <x v="0"/>
    <x v="0"/>
    <s v="WIN-HNI-MDC-6610"/>
    <x v="0"/>
    <n v="4183608304"/>
    <x v="4"/>
    <x v="5"/>
    <x v="5"/>
    <x v="0"/>
    <x v="0"/>
    <x v="0"/>
    <x v="0"/>
    <x v="1"/>
    <n v="13"/>
    <x v="0"/>
    <x v="9"/>
    <n v="1515943"/>
    <x v="0"/>
    <x v="1"/>
    <x v="0"/>
    <x v="0"/>
    <n v="121275"/>
    <x v="3"/>
  </r>
  <r>
    <x v="6"/>
    <n v="4183608341"/>
    <x v="0"/>
    <x v="0"/>
    <x v="0"/>
    <x v="0"/>
    <s v="WIN-HNI-MDC-6892"/>
    <x v="0"/>
    <n v="4183608341"/>
    <x v="4"/>
    <x v="5"/>
    <x v="5"/>
    <x v="0"/>
    <x v="0"/>
    <x v="0"/>
    <x v="0"/>
    <x v="1"/>
    <n v="13"/>
    <x v="0"/>
    <x v="9"/>
    <n v="1515943"/>
    <x v="0"/>
    <x v="1"/>
    <x v="0"/>
    <x v="0"/>
    <n v="121275"/>
    <x v="3"/>
  </r>
  <r>
    <x v="6"/>
    <n v="4183607721"/>
    <x v="0"/>
    <x v="0"/>
    <x v="0"/>
    <x v="0"/>
    <s v="WIN-HNI-MDC-2AXK"/>
    <x v="0"/>
    <n v="4183607721"/>
    <x v="4"/>
    <x v="1"/>
    <x v="1"/>
    <x v="0"/>
    <x v="0"/>
    <x v="0"/>
    <x v="0"/>
    <x v="1"/>
    <n v="16"/>
    <x v="0"/>
    <x v="8"/>
    <n v="1174896"/>
    <x v="0"/>
    <x v="1"/>
    <x v="0"/>
    <x v="0"/>
    <n v="93992"/>
    <x v="3"/>
  </r>
  <r>
    <x v="6"/>
    <n v="4183607721"/>
    <x v="0"/>
    <x v="0"/>
    <x v="0"/>
    <x v="0"/>
    <s v="WIN-HNI-MDC-2AXK"/>
    <x v="0"/>
    <n v="4183607721"/>
    <x v="4"/>
    <x v="5"/>
    <x v="5"/>
    <x v="0"/>
    <x v="0"/>
    <x v="0"/>
    <x v="0"/>
    <x v="1"/>
    <n v="12"/>
    <x v="0"/>
    <x v="9"/>
    <n v="1399332"/>
    <x v="0"/>
    <x v="1"/>
    <x v="0"/>
    <x v="0"/>
    <n v="111947"/>
    <x v="3"/>
  </r>
  <r>
    <x v="6"/>
    <n v="4183607722"/>
    <x v="0"/>
    <x v="0"/>
    <x v="0"/>
    <x v="0"/>
    <s v="WIN-HNI-MDC-2AXL"/>
    <x v="0"/>
    <n v="4183607722"/>
    <x v="4"/>
    <x v="5"/>
    <x v="5"/>
    <x v="0"/>
    <x v="0"/>
    <x v="0"/>
    <x v="0"/>
    <x v="1"/>
    <n v="34"/>
    <x v="0"/>
    <x v="9"/>
    <n v="3964774"/>
    <x v="0"/>
    <x v="1"/>
    <x v="0"/>
    <x v="0"/>
    <n v="317182"/>
    <x v="3"/>
  </r>
  <r>
    <x v="6"/>
    <n v="4183607722"/>
    <x v="0"/>
    <x v="0"/>
    <x v="0"/>
    <x v="0"/>
    <s v="WIN-HNI-MDC-2AXL"/>
    <x v="0"/>
    <n v="4183607722"/>
    <x v="4"/>
    <x v="1"/>
    <x v="1"/>
    <x v="0"/>
    <x v="0"/>
    <x v="0"/>
    <x v="0"/>
    <x v="1"/>
    <n v="19"/>
    <x v="0"/>
    <x v="8"/>
    <n v="1395189"/>
    <x v="0"/>
    <x v="1"/>
    <x v="0"/>
    <x v="0"/>
    <n v="111615"/>
    <x v="3"/>
  </r>
  <r>
    <x v="6"/>
    <n v="4183607722"/>
    <x v="0"/>
    <x v="0"/>
    <x v="0"/>
    <x v="0"/>
    <s v="WIN-HNI-MDC-2AXL"/>
    <x v="0"/>
    <n v="4183607722"/>
    <x v="4"/>
    <x v="6"/>
    <x v="6"/>
    <x v="0"/>
    <x v="0"/>
    <x v="0"/>
    <x v="0"/>
    <x v="1"/>
    <n v="3"/>
    <x v="0"/>
    <x v="7"/>
    <n v="138000"/>
    <x v="0"/>
    <x v="1"/>
    <x v="0"/>
    <x v="0"/>
    <n v="11040"/>
    <x v="3"/>
  </r>
  <r>
    <x v="6"/>
    <n v="4183607722"/>
    <x v="0"/>
    <x v="0"/>
    <x v="0"/>
    <x v="0"/>
    <s v="WIN-HNI-MDC-2AXL"/>
    <x v="0"/>
    <n v="4183607722"/>
    <x v="4"/>
    <x v="8"/>
    <x v="8"/>
    <x v="0"/>
    <x v="0"/>
    <x v="0"/>
    <x v="0"/>
    <x v="1"/>
    <n v="3"/>
    <x v="0"/>
    <x v="10"/>
    <n v="166785"/>
    <x v="0"/>
    <x v="1"/>
    <x v="0"/>
    <x v="0"/>
    <n v="13343"/>
    <x v="3"/>
  </r>
  <r>
    <x v="6"/>
    <n v="4183608104"/>
    <x v="0"/>
    <x v="0"/>
    <x v="0"/>
    <x v="0"/>
    <s v="WIN-HNI-UHA-5539"/>
    <x v="0"/>
    <n v="4183608104"/>
    <x v="4"/>
    <x v="8"/>
    <x v="8"/>
    <x v="0"/>
    <x v="0"/>
    <x v="0"/>
    <x v="0"/>
    <x v="1"/>
    <n v="3"/>
    <x v="0"/>
    <x v="10"/>
    <n v="166785"/>
    <x v="0"/>
    <x v="1"/>
    <x v="0"/>
    <x v="0"/>
    <n v="13343"/>
    <x v="3"/>
  </r>
  <r>
    <x v="6"/>
    <n v="4183608104"/>
    <x v="0"/>
    <x v="0"/>
    <x v="0"/>
    <x v="0"/>
    <s v="WIN-HNI-UHA-5539"/>
    <x v="0"/>
    <n v="4183608104"/>
    <x v="4"/>
    <x v="6"/>
    <x v="6"/>
    <x v="0"/>
    <x v="0"/>
    <x v="0"/>
    <x v="0"/>
    <x v="1"/>
    <n v="3"/>
    <x v="0"/>
    <x v="7"/>
    <n v="138000"/>
    <x v="0"/>
    <x v="1"/>
    <x v="0"/>
    <x v="0"/>
    <n v="11040"/>
    <x v="3"/>
  </r>
  <r>
    <x v="6"/>
    <n v="4183608104"/>
    <x v="0"/>
    <x v="0"/>
    <x v="0"/>
    <x v="0"/>
    <s v="WIN-HNI-UHA-5539"/>
    <x v="0"/>
    <n v="4183608104"/>
    <x v="4"/>
    <x v="5"/>
    <x v="5"/>
    <x v="0"/>
    <x v="0"/>
    <x v="0"/>
    <x v="0"/>
    <x v="1"/>
    <n v="26"/>
    <x v="0"/>
    <x v="9"/>
    <n v="3031886"/>
    <x v="0"/>
    <x v="1"/>
    <x v="0"/>
    <x v="0"/>
    <n v="242551"/>
    <x v="3"/>
  </r>
  <r>
    <x v="6"/>
    <n v="4183608080"/>
    <x v="0"/>
    <x v="0"/>
    <x v="0"/>
    <x v="0"/>
    <s v="WIN-HNI-UHA-5287"/>
    <x v="0"/>
    <n v="4183608080"/>
    <x v="4"/>
    <x v="1"/>
    <x v="1"/>
    <x v="0"/>
    <x v="0"/>
    <x v="0"/>
    <x v="0"/>
    <x v="1"/>
    <n v="9"/>
    <x v="0"/>
    <x v="8"/>
    <n v="660879"/>
    <x v="0"/>
    <x v="1"/>
    <x v="0"/>
    <x v="0"/>
    <n v="52870"/>
    <x v="3"/>
  </r>
  <r>
    <x v="6"/>
    <n v="4183608080"/>
    <x v="0"/>
    <x v="0"/>
    <x v="0"/>
    <x v="0"/>
    <s v="WIN-HNI-UHA-5287"/>
    <x v="0"/>
    <n v="4183608080"/>
    <x v="4"/>
    <x v="4"/>
    <x v="4"/>
    <x v="0"/>
    <x v="0"/>
    <x v="0"/>
    <x v="0"/>
    <x v="1"/>
    <n v="5"/>
    <x v="0"/>
    <x v="6"/>
    <n v="250910"/>
    <x v="0"/>
    <x v="1"/>
    <x v="0"/>
    <x v="0"/>
    <n v="20073"/>
    <x v="3"/>
  </r>
  <r>
    <x v="6"/>
    <n v="4183608080"/>
    <x v="0"/>
    <x v="0"/>
    <x v="0"/>
    <x v="0"/>
    <s v="WIN-HNI-UHA-5287"/>
    <x v="0"/>
    <n v="4183608080"/>
    <x v="4"/>
    <x v="5"/>
    <x v="5"/>
    <x v="0"/>
    <x v="0"/>
    <x v="0"/>
    <x v="0"/>
    <x v="1"/>
    <n v="18"/>
    <x v="0"/>
    <x v="9"/>
    <n v="2098998"/>
    <x v="0"/>
    <x v="1"/>
    <x v="0"/>
    <x v="0"/>
    <n v="167920"/>
    <x v="3"/>
  </r>
  <r>
    <x v="6"/>
    <n v="4183608299"/>
    <x v="0"/>
    <x v="0"/>
    <x v="0"/>
    <x v="0"/>
    <s v="WIN-HNI-UHA-6570"/>
    <x v="0"/>
    <n v="4183608299"/>
    <x v="4"/>
    <x v="5"/>
    <x v="5"/>
    <x v="0"/>
    <x v="0"/>
    <x v="0"/>
    <x v="0"/>
    <x v="1"/>
    <n v="18"/>
    <x v="0"/>
    <x v="9"/>
    <n v="2098998"/>
    <x v="0"/>
    <x v="1"/>
    <x v="0"/>
    <x v="0"/>
    <n v="167920"/>
    <x v="3"/>
  </r>
  <r>
    <x v="13"/>
    <n v="4183218005"/>
    <x v="0"/>
    <x v="0"/>
    <x v="0"/>
    <x v="0"/>
    <s v="WIN-HNI-MDC-2BOF"/>
    <x v="0"/>
    <n v="4183218005"/>
    <x v="4"/>
    <x v="5"/>
    <x v="5"/>
    <x v="0"/>
    <x v="0"/>
    <x v="0"/>
    <x v="0"/>
    <x v="1"/>
    <n v="20"/>
    <x v="0"/>
    <x v="9"/>
    <n v="2332220"/>
    <x v="0"/>
    <x v="1"/>
    <x v="0"/>
    <x v="0"/>
    <n v="186578"/>
    <x v="3"/>
  </r>
  <r>
    <x v="13"/>
    <n v="4183218005"/>
    <x v="0"/>
    <x v="0"/>
    <x v="0"/>
    <x v="0"/>
    <s v="WIN-HNI-MDC-2BOF"/>
    <x v="0"/>
    <n v="4183218005"/>
    <x v="4"/>
    <x v="6"/>
    <x v="6"/>
    <x v="0"/>
    <x v="0"/>
    <x v="0"/>
    <x v="0"/>
    <x v="1"/>
    <n v="5"/>
    <x v="0"/>
    <x v="7"/>
    <n v="230000"/>
    <x v="0"/>
    <x v="1"/>
    <x v="0"/>
    <x v="0"/>
    <n v="18400"/>
    <x v="3"/>
  </r>
  <r>
    <x v="13"/>
    <n v="4183218005"/>
    <x v="0"/>
    <x v="0"/>
    <x v="0"/>
    <x v="0"/>
    <s v="WIN-HNI-MDC-2BOF"/>
    <x v="0"/>
    <n v="4183218005"/>
    <x v="4"/>
    <x v="1"/>
    <x v="1"/>
    <x v="0"/>
    <x v="0"/>
    <x v="0"/>
    <x v="0"/>
    <x v="1"/>
    <n v="20"/>
    <x v="0"/>
    <x v="8"/>
    <n v="1468620"/>
    <x v="0"/>
    <x v="1"/>
    <x v="0"/>
    <x v="0"/>
    <n v="117490"/>
    <x v="3"/>
  </r>
  <r>
    <x v="13"/>
    <n v="4183218005"/>
    <x v="0"/>
    <x v="0"/>
    <x v="0"/>
    <x v="0"/>
    <s v="WIN-HNI-MDC-2BOF"/>
    <x v="0"/>
    <n v="4183218005"/>
    <x v="4"/>
    <x v="14"/>
    <x v="14"/>
    <x v="0"/>
    <x v="0"/>
    <x v="0"/>
    <x v="0"/>
    <x v="1"/>
    <n v="5"/>
    <x v="0"/>
    <x v="5"/>
    <n v="371250"/>
    <x v="0"/>
    <x v="1"/>
    <x v="0"/>
    <x v="0"/>
    <n v="29700"/>
    <x v="3"/>
  </r>
  <r>
    <x v="6"/>
    <n v="4184101105"/>
    <x v="0"/>
    <x v="0"/>
    <x v="0"/>
    <x v="0"/>
    <s v="WIN-HNI-TTI-5155"/>
    <x v="0"/>
    <n v="4184101105"/>
    <x v="4"/>
    <x v="1"/>
    <x v="1"/>
    <x v="0"/>
    <x v="0"/>
    <x v="0"/>
    <x v="0"/>
    <x v="1"/>
    <n v="30"/>
    <x v="0"/>
    <x v="8"/>
    <n v="2202930"/>
    <x v="0"/>
    <x v="1"/>
    <x v="0"/>
    <x v="0"/>
    <n v="176234"/>
    <x v="3"/>
  </r>
  <r>
    <x v="6"/>
    <n v="4183607977"/>
    <x v="0"/>
    <x v="0"/>
    <x v="0"/>
    <x v="0"/>
    <s v="WIN-HNI-TTI-3979"/>
    <x v="0"/>
    <n v="4183607977"/>
    <x v="4"/>
    <x v="1"/>
    <x v="1"/>
    <x v="0"/>
    <x v="0"/>
    <x v="0"/>
    <x v="0"/>
    <x v="1"/>
    <n v="18"/>
    <x v="0"/>
    <x v="8"/>
    <n v="1321758"/>
    <x v="0"/>
    <x v="1"/>
    <x v="0"/>
    <x v="0"/>
    <n v="105741"/>
    <x v="3"/>
  </r>
  <r>
    <x v="6"/>
    <n v="4183607977"/>
    <x v="0"/>
    <x v="0"/>
    <x v="0"/>
    <x v="0"/>
    <s v="WIN-HNI-TTI-3979"/>
    <x v="0"/>
    <n v="4183607977"/>
    <x v="4"/>
    <x v="4"/>
    <x v="4"/>
    <x v="0"/>
    <x v="0"/>
    <x v="0"/>
    <x v="0"/>
    <x v="1"/>
    <n v="5"/>
    <x v="0"/>
    <x v="6"/>
    <n v="250910"/>
    <x v="0"/>
    <x v="1"/>
    <x v="0"/>
    <x v="0"/>
    <n v="20073"/>
    <x v="3"/>
  </r>
  <r>
    <x v="6"/>
    <n v="4183607977"/>
    <x v="0"/>
    <x v="0"/>
    <x v="0"/>
    <x v="0"/>
    <s v="WIN-HNI-TTI-3979"/>
    <x v="0"/>
    <n v="4183607977"/>
    <x v="4"/>
    <x v="5"/>
    <x v="5"/>
    <x v="0"/>
    <x v="0"/>
    <x v="0"/>
    <x v="0"/>
    <x v="1"/>
    <n v="39"/>
    <x v="0"/>
    <x v="9"/>
    <n v="4547829"/>
    <x v="0"/>
    <x v="1"/>
    <x v="0"/>
    <x v="0"/>
    <n v="363826"/>
    <x v="3"/>
  </r>
  <r>
    <x v="6"/>
    <n v="4183608107"/>
    <x v="0"/>
    <x v="0"/>
    <x v="0"/>
    <x v="0"/>
    <s v="WIN-HNI-TTI-5570"/>
    <x v="0"/>
    <n v="4183608107"/>
    <x v="4"/>
    <x v="6"/>
    <x v="6"/>
    <x v="0"/>
    <x v="0"/>
    <x v="0"/>
    <x v="0"/>
    <x v="1"/>
    <n v="2"/>
    <x v="0"/>
    <x v="7"/>
    <n v="92000"/>
    <x v="0"/>
    <x v="1"/>
    <x v="0"/>
    <x v="0"/>
    <n v="7360"/>
    <x v="3"/>
  </r>
  <r>
    <x v="6"/>
    <n v="4183608107"/>
    <x v="0"/>
    <x v="0"/>
    <x v="0"/>
    <x v="0"/>
    <s v="WIN-HNI-TTI-5570"/>
    <x v="0"/>
    <n v="4183608107"/>
    <x v="4"/>
    <x v="1"/>
    <x v="1"/>
    <x v="0"/>
    <x v="0"/>
    <x v="0"/>
    <x v="0"/>
    <x v="1"/>
    <n v="4"/>
    <x v="0"/>
    <x v="8"/>
    <n v="293724"/>
    <x v="0"/>
    <x v="1"/>
    <x v="0"/>
    <x v="0"/>
    <n v="23498"/>
    <x v="3"/>
  </r>
  <r>
    <x v="6"/>
    <n v="4183608107"/>
    <x v="0"/>
    <x v="0"/>
    <x v="0"/>
    <x v="0"/>
    <s v="WIN-HNI-TTI-5570"/>
    <x v="0"/>
    <n v="4183608107"/>
    <x v="4"/>
    <x v="5"/>
    <x v="5"/>
    <x v="0"/>
    <x v="0"/>
    <x v="0"/>
    <x v="0"/>
    <x v="1"/>
    <n v="22"/>
    <x v="0"/>
    <x v="9"/>
    <n v="2565442"/>
    <x v="0"/>
    <x v="1"/>
    <x v="0"/>
    <x v="0"/>
    <n v="205235"/>
    <x v="3"/>
  </r>
  <r>
    <x v="6"/>
    <n v="4183607947"/>
    <x v="0"/>
    <x v="0"/>
    <x v="0"/>
    <x v="0"/>
    <s v="WIN-HNI-TTI-2BZ4"/>
    <x v="0"/>
    <n v="4183607947"/>
    <x v="4"/>
    <x v="1"/>
    <x v="1"/>
    <x v="0"/>
    <x v="0"/>
    <x v="0"/>
    <x v="0"/>
    <x v="1"/>
    <n v="1"/>
    <x v="0"/>
    <x v="8"/>
    <n v="73431"/>
    <x v="0"/>
    <x v="1"/>
    <x v="0"/>
    <x v="0"/>
    <n v="5874"/>
    <x v="3"/>
  </r>
  <r>
    <x v="6"/>
    <n v="4183607947"/>
    <x v="0"/>
    <x v="0"/>
    <x v="0"/>
    <x v="0"/>
    <s v="WIN-HNI-TTI-2BZ4"/>
    <x v="0"/>
    <n v="4183607947"/>
    <x v="4"/>
    <x v="5"/>
    <x v="5"/>
    <x v="0"/>
    <x v="0"/>
    <x v="0"/>
    <x v="0"/>
    <x v="1"/>
    <n v="28"/>
    <x v="0"/>
    <x v="9"/>
    <n v="3265108"/>
    <x v="0"/>
    <x v="1"/>
    <x v="0"/>
    <x v="0"/>
    <n v="261209"/>
    <x v="3"/>
  </r>
  <r>
    <x v="6"/>
    <n v="4183608022"/>
    <x v="0"/>
    <x v="0"/>
    <x v="0"/>
    <x v="0"/>
    <s v="WIN-HNI-TTI-4671"/>
    <x v="0"/>
    <n v="4183608022"/>
    <x v="4"/>
    <x v="6"/>
    <x v="6"/>
    <x v="0"/>
    <x v="0"/>
    <x v="0"/>
    <x v="0"/>
    <x v="1"/>
    <n v="2"/>
    <x v="0"/>
    <x v="7"/>
    <n v="92000"/>
    <x v="0"/>
    <x v="1"/>
    <x v="0"/>
    <x v="0"/>
    <n v="7360"/>
    <x v="3"/>
  </r>
  <r>
    <x v="6"/>
    <n v="4183608022"/>
    <x v="0"/>
    <x v="0"/>
    <x v="0"/>
    <x v="0"/>
    <s v="WIN-HNI-TTI-4671"/>
    <x v="0"/>
    <n v="4183608022"/>
    <x v="4"/>
    <x v="1"/>
    <x v="1"/>
    <x v="0"/>
    <x v="0"/>
    <x v="0"/>
    <x v="0"/>
    <x v="1"/>
    <n v="4"/>
    <x v="0"/>
    <x v="8"/>
    <n v="293724"/>
    <x v="0"/>
    <x v="1"/>
    <x v="0"/>
    <x v="0"/>
    <n v="23498"/>
    <x v="3"/>
  </r>
  <r>
    <x v="6"/>
    <n v="4183608022"/>
    <x v="0"/>
    <x v="0"/>
    <x v="0"/>
    <x v="0"/>
    <s v="WIN-HNI-TTI-4671"/>
    <x v="0"/>
    <n v="4183608022"/>
    <x v="4"/>
    <x v="4"/>
    <x v="4"/>
    <x v="0"/>
    <x v="0"/>
    <x v="0"/>
    <x v="0"/>
    <x v="1"/>
    <n v="6"/>
    <x v="0"/>
    <x v="6"/>
    <n v="301092"/>
    <x v="0"/>
    <x v="1"/>
    <x v="0"/>
    <x v="0"/>
    <n v="24087"/>
    <x v="3"/>
  </r>
  <r>
    <x v="6"/>
    <n v="4183608022"/>
    <x v="0"/>
    <x v="0"/>
    <x v="0"/>
    <x v="0"/>
    <s v="WIN-HNI-TTI-4671"/>
    <x v="0"/>
    <n v="4183608022"/>
    <x v="4"/>
    <x v="5"/>
    <x v="5"/>
    <x v="0"/>
    <x v="0"/>
    <x v="0"/>
    <x v="0"/>
    <x v="1"/>
    <n v="28"/>
    <x v="0"/>
    <x v="9"/>
    <n v="3265108"/>
    <x v="0"/>
    <x v="1"/>
    <x v="0"/>
    <x v="0"/>
    <n v="261209"/>
    <x v="3"/>
  </r>
  <r>
    <x v="6"/>
    <n v="4183608020"/>
    <x v="0"/>
    <x v="0"/>
    <x v="0"/>
    <x v="0"/>
    <s v="WIN-HNI-TTI-4641"/>
    <x v="0"/>
    <n v="4183608020"/>
    <x v="4"/>
    <x v="1"/>
    <x v="1"/>
    <x v="0"/>
    <x v="0"/>
    <x v="0"/>
    <x v="0"/>
    <x v="1"/>
    <n v="23"/>
    <x v="0"/>
    <x v="8"/>
    <n v="1688913"/>
    <x v="0"/>
    <x v="1"/>
    <x v="0"/>
    <x v="0"/>
    <n v="135113"/>
    <x v="3"/>
  </r>
  <r>
    <x v="6"/>
    <n v="4183608020"/>
    <x v="0"/>
    <x v="0"/>
    <x v="0"/>
    <x v="0"/>
    <s v="WIN-HNI-TTI-4641"/>
    <x v="0"/>
    <n v="4183608020"/>
    <x v="4"/>
    <x v="4"/>
    <x v="4"/>
    <x v="0"/>
    <x v="0"/>
    <x v="0"/>
    <x v="0"/>
    <x v="1"/>
    <n v="1"/>
    <x v="0"/>
    <x v="6"/>
    <n v="50182"/>
    <x v="0"/>
    <x v="1"/>
    <x v="0"/>
    <x v="0"/>
    <n v="4015"/>
    <x v="3"/>
  </r>
  <r>
    <x v="6"/>
    <n v="4183608020"/>
    <x v="0"/>
    <x v="0"/>
    <x v="0"/>
    <x v="0"/>
    <s v="WIN-HNI-TTI-4641"/>
    <x v="0"/>
    <n v="4183608020"/>
    <x v="4"/>
    <x v="5"/>
    <x v="5"/>
    <x v="0"/>
    <x v="0"/>
    <x v="0"/>
    <x v="0"/>
    <x v="1"/>
    <n v="32"/>
    <x v="0"/>
    <x v="9"/>
    <n v="3731552"/>
    <x v="0"/>
    <x v="1"/>
    <x v="0"/>
    <x v="0"/>
    <n v="298524"/>
    <x v="3"/>
  </r>
  <r>
    <x v="6"/>
    <n v="4183607605"/>
    <x v="0"/>
    <x v="0"/>
    <x v="0"/>
    <x v="0"/>
    <s v="WIN-HNI-TTI-2ACB"/>
    <x v="0"/>
    <n v="4183607605"/>
    <x v="4"/>
    <x v="1"/>
    <x v="1"/>
    <x v="0"/>
    <x v="0"/>
    <x v="0"/>
    <x v="0"/>
    <x v="1"/>
    <n v="4"/>
    <x v="0"/>
    <x v="8"/>
    <n v="293724"/>
    <x v="0"/>
    <x v="1"/>
    <x v="0"/>
    <x v="0"/>
    <n v="23498"/>
    <x v="3"/>
  </r>
  <r>
    <x v="6"/>
    <n v="4183607605"/>
    <x v="0"/>
    <x v="0"/>
    <x v="0"/>
    <x v="0"/>
    <s v="WIN-HNI-TTI-2ACB"/>
    <x v="0"/>
    <n v="4183607605"/>
    <x v="4"/>
    <x v="4"/>
    <x v="4"/>
    <x v="0"/>
    <x v="0"/>
    <x v="0"/>
    <x v="0"/>
    <x v="1"/>
    <n v="4"/>
    <x v="0"/>
    <x v="6"/>
    <n v="200728"/>
    <x v="0"/>
    <x v="1"/>
    <x v="0"/>
    <x v="0"/>
    <n v="16058"/>
    <x v="3"/>
  </r>
  <r>
    <x v="6"/>
    <n v="4183607605"/>
    <x v="0"/>
    <x v="0"/>
    <x v="0"/>
    <x v="0"/>
    <s v="WIN-HNI-TTI-2ACB"/>
    <x v="0"/>
    <n v="4183607605"/>
    <x v="4"/>
    <x v="5"/>
    <x v="5"/>
    <x v="0"/>
    <x v="0"/>
    <x v="0"/>
    <x v="0"/>
    <x v="1"/>
    <n v="23"/>
    <x v="0"/>
    <x v="9"/>
    <n v="2682053"/>
    <x v="0"/>
    <x v="1"/>
    <x v="0"/>
    <x v="0"/>
    <n v="214564"/>
    <x v="3"/>
  </r>
  <r>
    <x v="6"/>
    <n v="4183607984"/>
    <x v="0"/>
    <x v="0"/>
    <x v="0"/>
    <x v="0"/>
    <s v="WIN-HNI-TTI-4078"/>
    <x v="0"/>
    <n v="4183607984"/>
    <x v="4"/>
    <x v="8"/>
    <x v="8"/>
    <x v="0"/>
    <x v="0"/>
    <x v="0"/>
    <x v="0"/>
    <x v="1"/>
    <n v="2"/>
    <x v="0"/>
    <x v="10"/>
    <n v="111190"/>
    <x v="0"/>
    <x v="1"/>
    <x v="0"/>
    <x v="0"/>
    <n v="8895"/>
    <x v="3"/>
  </r>
  <r>
    <x v="6"/>
    <n v="4183607984"/>
    <x v="0"/>
    <x v="0"/>
    <x v="0"/>
    <x v="0"/>
    <s v="WIN-HNI-TTI-4078"/>
    <x v="0"/>
    <n v="4183607984"/>
    <x v="4"/>
    <x v="1"/>
    <x v="1"/>
    <x v="0"/>
    <x v="0"/>
    <x v="0"/>
    <x v="0"/>
    <x v="1"/>
    <n v="15"/>
    <x v="0"/>
    <x v="8"/>
    <n v="1101465"/>
    <x v="0"/>
    <x v="1"/>
    <x v="0"/>
    <x v="0"/>
    <n v="88117"/>
    <x v="3"/>
  </r>
  <r>
    <x v="6"/>
    <n v="4183607984"/>
    <x v="0"/>
    <x v="0"/>
    <x v="0"/>
    <x v="0"/>
    <s v="WIN-HNI-TTI-4078"/>
    <x v="0"/>
    <n v="4183607984"/>
    <x v="4"/>
    <x v="4"/>
    <x v="4"/>
    <x v="0"/>
    <x v="0"/>
    <x v="0"/>
    <x v="0"/>
    <x v="1"/>
    <n v="1"/>
    <x v="0"/>
    <x v="6"/>
    <n v="50182"/>
    <x v="0"/>
    <x v="1"/>
    <x v="0"/>
    <x v="0"/>
    <n v="4015"/>
    <x v="3"/>
  </r>
  <r>
    <x v="6"/>
    <n v="4183607984"/>
    <x v="0"/>
    <x v="0"/>
    <x v="0"/>
    <x v="0"/>
    <s v="WIN-HNI-TTI-4078"/>
    <x v="0"/>
    <n v="4183607984"/>
    <x v="4"/>
    <x v="5"/>
    <x v="5"/>
    <x v="0"/>
    <x v="0"/>
    <x v="0"/>
    <x v="0"/>
    <x v="1"/>
    <n v="25"/>
    <x v="0"/>
    <x v="9"/>
    <n v="2915275"/>
    <x v="0"/>
    <x v="1"/>
    <x v="0"/>
    <x v="0"/>
    <n v="233222"/>
    <x v="3"/>
  </r>
  <r>
    <x v="6"/>
    <n v="4183608133"/>
    <x v="0"/>
    <x v="0"/>
    <x v="0"/>
    <x v="0"/>
    <s v="WIN-HNI-TTI-5750"/>
    <x v="0"/>
    <n v="4183608133"/>
    <x v="4"/>
    <x v="5"/>
    <x v="5"/>
    <x v="0"/>
    <x v="0"/>
    <x v="0"/>
    <x v="0"/>
    <x v="1"/>
    <n v="27"/>
    <x v="0"/>
    <x v="9"/>
    <n v="3148497"/>
    <x v="0"/>
    <x v="1"/>
    <x v="0"/>
    <x v="0"/>
    <n v="251880"/>
    <x v="3"/>
  </r>
  <r>
    <x v="6"/>
    <n v="4183608133"/>
    <x v="0"/>
    <x v="0"/>
    <x v="0"/>
    <x v="0"/>
    <s v="WIN-HNI-TTI-5750"/>
    <x v="0"/>
    <n v="4183608133"/>
    <x v="4"/>
    <x v="4"/>
    <x v="4"/>
    <x v="0"/>
    <x v="0"/>
    <x v="0"/>
    <x v="0"/>
    <x v="1"/>
    <n v="5"/>
    <x v="0"/>
    <x v="6"/>
    <n v="250910"/>
    <x v="0"/>
    <x v="1"/>
    <x v="0"/>
    <x v="0"/>
    <n v="20073"/>
    <x v="3"/>
  </r>
  <r>
    <x v="6"/>
    <n v="4183608133"/>
    <x v="0"/>
    <x v="0"/>
    <x v="0"/>
    <x v="0"/>
    <s v="WIN-HNI-TTI-5750"/>
    <x v="0"/>
    <n v="4183608133"/>
    <x v="4"/>
    <x v="1"/>
    <x v="1"/>
    <x v="0"/>
    <x v="0"/>
    <x v="0"/>
    <x v="0"/>
    <x v="1"/>
    <n v="1"/>
    <x v="0"/>
    <x v="8"/>
    <n v="73431"/>
    <x v="0"/>
    <x v="1"/>
    <x v="0"/>
    <x v="0"/>
    <n v="5874"/>
    <x v="3"/>
  </r>
  <r>
    <x v="6"/>
    <n v="4183608133"/>
    <x v="0"/>
    <x v="0"/>
    <x v="0"/>
    <x v="0"/>
    <s v="WIN-HNI-TTI-5750"/>
    <x v="0"/>
    <n v="4183608133"/>
    <x v="4"/>
    <x v="6"/>
    <x v="6"/>
    <x v="0"/>
    <x v="0"/>
    <x v="0"/>
    <x v="0"/>
    <x v="1"/>
    <n v="6"/>
    <x v="0"/>
    <x v="7"/>
    <n v="276000"/>
    <x v="0"/>
    <x v="1"/>
    <x v="0"/>
    <x v="0"/>
    <n v="22080"/>
    <x v="3"/>
  </r>
  <r>
    <x v="6"/>
    <n v="4183607983"/>
    <x v="0"/>
    <x v="0"/>
    <x v="0"/>
    <x v="0"/>
    <s v="WIN-HNI-TTI-4031"/>
    <x v="0"/>
    <n v="4183607983"/>
    <x v="4"/>
    <x v="6"/>
    <x v="6"/>
    <x v="0"/>
    <x v="0"/>
    <x v="0"/>
    <x v="0"/>
    <x v="1"/>
    <n v="1"/>
    <x v="0"/>
    <x v="7"/>
    <n v="46000"/>
    <x v="0"/>
    <x v="1"/>
    <x v="0"/>
    <x v="0"/>
    <n v="3680"/>
    <x v="3"/>
  </r>
  <r>
    <x v="6"/>
    <n v="4183607983"/>
    <x v="0"/>
    <x v="0"/>
    <x v="0"/>
    <x v="0"/>
    <s v="WIN-HNI-TTI-4031"/>
    <x v="0"/>
    <n v="4183607983"/>
    <x v="4"/>
    <x v="1"/>
    <x v="1"/>
    <x v="0"/>
    <x v="0"/>
    <x v="0"/>
    <x v="0"/>
    <x v="1"/>
    <n v="6"/>
    <x v="0"/>
    <x v="8"/>
    <n v="440586"/>
    <x v="0"/>
    <x v="1"/>
    <x v="0"/>
    <x v="0"/>
    <n v="35247"/>
    <x v="3"/>
  </r>
  <r>
    <x v="6"/>
    <n v="4183607983"/>
    <x v="0"/>
    <x v="0"/>
    <x v="0"/>
    <x v="0"/>
    <s v="WIN-HNI-TTI-4031"/>
    <x v="0"/>
    <n v="4183607983"/>
    <x v="4"/>
    <x v="4"/>
    <x v="4"/>
    <x v="0"/>
    <x v="0"/>
    <x v="0"/>
    <x v="0"/>
    <x v="1"/>
    <n v="2"/>
    <x v="0"/>
    <x v="6"/>
    <n v="100364"/>
    <x v="0"/>
    <x v="1"/>
    <x v="0"/>
    <x v="0"/>
    <n v="8029"/>
    <x v="3"/>
  </r>
  <r>
    <x v="6"/>
    <n v="4183607983"/>
    <x v="0"/>
    <x v="0"/>
    <x v="0"/>
    <x v="0"/>
    <s v="WIN-HNI-TTI-4031"/>
    <x v="0"/>
    <n v="4183607983"/>
    <x v="4"/>
    <x v="5"/>
    <x v="5"/>
    <x v="0"/>
    <x v="0"/>
    <x v="0"/>
    <x v="0"/>
    <x v="1"/>
    <n v="26"/>
    <x v="0"/>
    <x v="9"/>
    <n v="3031886"/>
    <x v="0"/>
    <x v="1"/>
    <x v="0"/>
    <x v="0"/>
    <n v="242551"/>
    <x v="3"/>
  </r>
  <r>
    <x v="6"/>
    <n v="4183607987"/>
    <x v="0"/>
    <x v="0"/>
    <x v="0"/>
    <x v="0"/>
    <s v="WIN-HNI-TTI-4114"/>
    <x v="0"/>
    <n v="4183607987"/>
    <x v="4"/>
    <x v="8"/>
    <x v="8"/>
    <x v="0"/>
    <x v="0"/>
    <x v="0"/>
    <x v="0"/>
    <x v="1"/>
    <n v="5"/>
    <x v="0"/>
    <x v="10"/>
    <n v="277975"/>
    <x v="0"/>
    <x v="1"/>
    <x v="0"/>
    <x v="0"/>
    <n v="22238"/>
    <x v="3"/>
  </r>
  <r>
    <x v="6"/>
    <n v="4183607987"/>
    <x v="0"/>
    <x v="0"/>
    <x v="0"/>
    <x v="0"/>
    <s v="WIN-HNI-TTI-4114"/>
    <x v="0"/>
    <n v="4183607987"/>
    <x v="4"/>
    <x v="1"/>
    <x v="1"/>
    <x v="0"/>
    <x v="0"/>
    <x v="0"/>
    <x v="0"/>
    <x v="1"/>
    <n v="23"/>
    <x v="0"/>
    <x v="8"/>
    <n v="1688913"/>
    <x v="0"/>
    <x v="1"/>
    <x v="0"/>
    <x v="0"/>
    <n v="135113"/>
    <x v="3"/>
  </r>
  <r>
    <x v="6"/>
    <n v="4183607987"/>
    <x v="0"/>
    <x v="0"/>
    <x v="0"/>
    <x v="0"/>
    <s v="WIN-HNI-TTI-4114"/>
    <x v="0"/>
    <n v="4183607987"/>
    <x v="4"/>
    <x v="4"/>
    <x v="4"/>
    <x v="0"/>
    <x v="0"/>
    <x v="0"/>
    <x v="0"/>
    <x v="1"/>
    <n v="6"/>
    <x v="0"/>
    <x v="6"/>
    <n v="301092"/>
    <x v="0"/>
    <x v="1"/>
    <x v="0"/>
    <x v="0"/>
    <n v="24087"/>
    <x v="3"/>
  </r>
  <r>
    <x v="6"/>
    <n v="4183607987"/>
    <x v="0"/>
    <x v="0"/>
    <x v="0"/>
    <x v="0"/>
    <s v="WIN-HNI-TTI-4114"/>
    <x v="0"/>
    <n v="4183607987"/>
    <x v="4"/>
    <x v="5"/>
    <x v="5"/>
    <x v="0"/>
    <x v="0"/>
    <x v="0"/>
    <x v="0"/>
    <x v="1"/>
    <n v="34"/>
    <x v="0"/>
    <x v="9"/>
    <n v="3964774"/>
    <x v="0"/>
    <x v="1"/>
    <x v="0"/>
    <x v="0"/>
    <n v="317182"/>
    <x v="3"/>
  </r>
  <r>
    <x v="6"/>
    <n v="4183608064"/>
    <x v="0"/>
    <x v="0"/>
    <x v="0"/>
    <x v="0"/>
    <s v="WIN-HNI-TTI-5155"/>
    <x v="0"/>
    <n v="4183608064"/>
    <x v="4"/>
    <x v="5"/>
    <x v="5"/>
    <x v="0"/>
    <x v="0"/>
    <x v="0"/>
    <x v="0"/>
    <x v="1"/>
    <n v="38"/>
    <x v="0"/>
    <x v="9"/>
    <n v="4431218"/>
    <x v="0"/>
    <x v="1"/>
    <x v="0"/>
    <x v="0"/>
    <n v="354497"/>
    <x v="3"/>
  </r>
  <r>
    <x v="6"/>
    <n v="4183608064"/>
    <x v="0"/>
    <x v="0"/>
    <x v="0"/>
    <x v="0"/>
    <s v="WIN-HNI-TTI-5155"/>
    <x v="0"/>
    <n v="4183608064"/>
    <x v="4"/>
    <x v="4"/>
    <x v="4"/>
    <x v="0"/>
    <x v="0"/>
    <x v="0"/>
    <x v="0"/>
    <x v="1"/>
    <n v="5"/>
    <x v="0"/>
    <x v="6"/>
    <n v="250910"/>
    <x v="0"/>
    <x v="1"/>
    <x v="0"/>
    <x v="0"/>
    <n v="20073"/>
    <x v="3"/>
  </r>
  <r>
    <x v="6"/>
    <n v="4183608064"/>
    <x v="0"/>
    <x v="0"/>
    <x v="0"/>
    <x v="0"/>
    <s v="WIN-HNI-TTI-5155"/>
    <x v="0"/>
    <n v="4183608064"/>
    <x v="4"/>
    <x v="1"/>
    <x v="1"/>
    <x v="0"/>
    <x v="0"/>
    <x v="0"/>
    <x v="0"/>
    <x v="1"/>
    <n v="8"/>
    <x v="0"/>
    <x v="8"/>
    <n v="587448"/>
    <x v="0"/>
    <x v="1"/>
    <x v="0"/>
    <x v="0"/>
    <n v="46996"/>
    <x v="3"/>
  </r>
  <r>
    <x v="6"/>
    <n v="4183608064"/>
    <x v="0"/>
    <x v="0"/>
    <x v="0"/>
    <x v="0"/>
    <s v="WIN-HNI-TTI-5155"/>
    <x v="0"/>
    <n v="4183608064"/>
    <x v="4"/>
    <x v="6"/>
    <x v="6"/>
    <x v="0"/>
    <x v="0"/>
    <x v="0"/>
    <x v="0"/>
    <x v="1"/>
    <n v="1"/>
    <x v="0"/>
    <x v="7"/>
    <n v="46000"/>
    <x v="0"/>
    <x v="1"/>
    <x v="0"/>
    <x v="0"/>
    <n v="3680"/>
    <x v="3"/>
  </r>
  <r>
    <x v="6"/>
    <n v="4183608064"/>
    <x v="0"/>
    <x v="0"/>
    <x v="0"/>
    <x v="0"/>
    <s v="WIN-HNI-TTI-5155"/>
    <x v="0"/>
    <n v="4183608064"/>
    <x v="4"/>
    <x v="8"/>
    <x v="8"/>
    <x v="0"/>
    <x v="0"/>
    <x v="0"/>
    <x v="0"/>
    <x v="1"/>
    <n v="4"/>
    <x v="0"/>
    <x v="10"/>
    <n v="222380"/>
    <x v="0"/>
    <x v="1"/>
    <x v="0"/>
    <x v="0"/>
    <n v="17790"/>
    <x v="3"/>
  </r>
  <r>
    <x v="6"/>
    <n v="4183608253"/>
    <x v="0"/>
    <x v="0"/>
    <x v="0"/>
    <x v="0"/>
    <s v="WIN-HNI-TTI-6315"/>
    <x v="0"/>
    <n v="4183608253"/>
    <x v="4"/>
    <x v="6"/>
    <x v="6"/>
    <x v="0"/>
    <x v="0"/>
    <x v="0"/>
    <x v="0"/>
    <x v="1"/>
    <n v="3"/>
    <x v="0"/>
    <x v="7"/>
    <n v="138000"/>
    <x v="0"/>
    <x v="1"/>
    <x v="0"/>
    <x v="0"/>
    <n v="11040"/>
    <x v="3"/>
  </r>
  <r>
    <x v="6"/>
    <n v="4183608253"/>
    <x v="0"/>
    <x v="0"/>
    <x v="0"/>
    <x v="0"/>
    <s v="WIN-HNI-TTI-6315"/>
    <x v="0"/>
    <n v="4183608253"/>
    <x v="4"/>
    <x v="1"/>
    <x v="1"/>
    <x v="0"/>
    <x v="0"/>
    <x v="0"/>
    <x v="0"/>
    <x v="1"/>
    <n v="11"/>
    <x v="0"/>
    <x v="8"/>
    <n v="807741"/>
    <x v="0"/>
    <x v="1"/>
    <x v="0"/>
    <x v="0"/>
    <n v="64619"/>
    <x v="3"/>
  </r>
  <r>
    <x v="6"/>
    <n v="4183608253"/>
    <x v="0"/>
    <x v="0"/>
    <x v="0"/>
    <x v="0"/>
    <s v="WIN-HNI-TTI-6315"/>
    <x v="0"/>
    <n v="4183608253"/>
    <x v="4"/>
    <x v="4"/>
    <x v="4"/>
    <x v="0"/>
    <x v="0"/>
    <x v="0"/>
    <x v="0"/>
    <x v="1"/>
    <n v="5"/>
    <x v="0"/>
    <x v="6"/>
    <n v="250910"/>
    <x v="0"/>
    <x v="1"/>
    <x v="0"/>
    <x v="0"/>
    <n v="20073"/>
    <x v="3"/>
  </r>
  <r>
    <x v="6"/>
    <n v="4183608253"/>
    <x v="0"/>
    <x v="0"/>
    <x v="0"/>
    <x v="0"/>
    <s v="WIN-HNI-TTI-6315"/>
    <x v="0"/>
    <n v="4183608253"/>
    <x v="4"/>
    <x v="5"/>
    <x v="5"/>
    <x v="0"/>
    <x v="0"/>
    <x v="0"/>
    <x v="0"/>
    <x v="1"/>
    <n v="24"/>
    <x v="0"/>
    <x v="9"/>
    <n v="2798664"/>
    <x v="0"/>
    <x v="1"/>
    <x v="0"/>
    <x v="0"/>
    <n v="223893"/>
    <x v="3"/>
  </r>
  <r>
    <x v="6"/>
    <n v="4183607587"/>
    <x v="0"/>
    <x v="0"/>
    <x v="0"/>
    <x v="0"/>
    <s v="WIN-HNI-TTI-2A00"/>
    <x v="0"/>
    <n v="4183607587"/>
    <x v="4"/>
    <x v="6"/>
    <x v="6"/>
    <x v="0"/>
    <x v="0"/>
    <x v="0"/>
    <x v="0"/>
    <x v="1"/>
    <n v="4"/>
    <x v="0"/>
    <x v="7"/>
    <n v="184000"/>
    <x v="0"/>
    <x v="1"/>
    <x v="0"/>
    <x v="0"/>
    <n v="14720"/>
    <x v="3"/>
  </r>
  <r>
    <x v="6"/>
    <n v="4183607587"/>
    <x v="0"/>
    <x v="0"/>
    <x v="0"/>
    <x v="0"/>
    <s v="WIN-HNI-TTI-2A00"/>
    <x v="0"/>
    <n v="4183607587"/>
    <x v="4"/>
    <x v="1"/>
    <x v="1"/>
    <x v="0"/>
    <x v="0"/>
    <x v="0"/>
    <x v="0"/>
    <x v="1"/>
    <n v="15"/>
    <x v="0"/>
    <x v="8"/>
    <n v="1101465"/>
    <x v="0"/>
    <x v="1"/>
    <x v="0"/>
    <x v="0"/>
    <n v="88117"/>
    <x v="3"/>
  </r>
  <r>
    <x v="6"/>
    <n v="4183607587"/>
    <x v="0"/>
    <x v="0"/>
    <x v="0"/>
    <x v="0"/>
    <s v="WIN-HNI-TTI-2A00"/>
    <x v="0"/>
    <n v="4183607587"/>
    <x v="4"/>
    <x v="4"/>
    <x v="4"/>
    <x v="0"/>
    <x v="0"/>
    <x v="0"/>
    <x v="0"/>
    <x v="1"/>
    <n v="5"/>
    <x v="0"/>
    <x v="6"/>
    <n v="250910"/>
    <x v="0"/>
    <x v="1"/>
    <x v="0"/>
    <x v="0"/>
    <n v="20073"/>
    <x v="3"/>
  </r>
  <r>
    <x v="6"/>
    <n v="4183607587"/>
    <x v="0"/>
    <x v="0"/>
    <x v="0"/>
    <x v="0"/>
    <s v="WIN-HNI-TTI-2A00"/>
    <x v="0"/>
    <n v="4183607587"/>
    <x v="4"/>
    <x v="5"/>
    <x v="5"/>
    <x v="0"/>
    <x v="0"/>
    <x v="0"/>
    <x v="0"/>
    <x v="1"/>
    <n v="24"/>
    <x v="0"/>
    <x v="9"/>
    <n v="2798664"/>
    <x v="0"/>
    <x v="1"/>
    <x v="0"/>
    <x v="0"/>
    <n v="223893"/>
    <x v="3"/>
  </r>
  <r>
    <x v="6"/>
    <n v="4183607882"/>
    <x v="0"/>
    <x v="0"/>
    <x v="0"/>
    <x v="0"/>
    <s v="WIN-HNI-TTI-2BL5"/>
    <x v="0"/>
    <n v="4183607882"/>
    <x v="4"/>
    <x v="5"/>
    <x v="5"/>
    <x v="0"/>
    <x v="0"/>
    <x v="0"/>
    <x v="0"/>
    <x v="1"/>
    <n v="16"/>
    <x v="0"/>
    <x v="9"/>
    <n v="1865776"/>
    <x v="0"/>
    <x v="1"/>
    <x v="0"/>
    <x v="0"/>
    <n v="149262"/>
    <x v="3"/>
  </r>
  <r>
    <x v="6"/>
    <n v="4183608015"/>
    <x v="0"/>
    <x v="0"/>
    <x v="0"/>
    <x v="0"/>
    <s v="WIN-HNI-TTI-4554"/>
    <x v="0"/>
    <n v="4183608015"/>
    <x v="4"/>
    <x v="1"/>
    <x v="1"/>
    <x v="0"/>
    <x v="0"/>
    <x v="0"/>
    <x v="0"/>
    <x v="1"/>
    <n v="14"/>
    <x v="0"/>
    <x v="8"/>
    <n v="1028034"/>
    <x v="0"/>
    <x v="1"/>
    <x v="0"/>
    <x v="0"/>
    <n v="82243"/>
    <x v="3"/>
  </r>
  <r>
    <x v="6"/>
    <n v="4183608015"/>
    <x v="0"/>
    <x v="0"/>
    <x v="0"/>
    <x v="0"/>
    <s v="WIN-HNI-TTI-4554"/>
    <x v="0"/>
    <n v="4183608015"/>
    <x v="4"/>
    <x v="4"/>
    <x v="4"/>
    <x v="0"/>
    <x v="0"/>
    <x v="0"/>
    <x v="0"/>
    <x v="1"/>
    <n v="5"/>
    <x v="0"/>
    <x v="6"/>
    <n v="250910"/>
    <x v="0"/>
    <x v="1"/>
    <x v="0"/>
    <x v="0"/>
    <n v="20073"/>
    <x v="3"/>
  </r>
  <r>
    <x v="6"/>
    <n v="4183608015"/>
    <x v="0"/>
    <x v="0"/>
    <x v="0"/>
    <x v="0"/>
    <s v="WIN-HNI-TTI-4554"/>
    <x v="0"/>
    <n v="4183608015"/>
    <x v="4"/>
    <x v="5"/>
    <x v="5"/>
    <x v="0"/>
    <x v="0"/>
    <x v="0"/>
    <x v="0"/>
    <x v="1"/>
    <n v="31"/>
    <x v="0"/>
    <x v="9"/>
    <n v="3614941"/>
    <x v="0"/>
    <x v="1"/>
    <x v="0"/>
    <x v="0"/>
    <n v="289195"/>
    <x v="3"/>
  </r>
  <r>
    <x v="6"/>
    <n v="4183607964"/>
    <x v="0"/>
    <x v="0"/>
    <x v="0"/>
    <x v="0"/>
    <s v="WIN-HNI-TTI-3512"/>
    <x v="0"/>
    <n v="4183607964"/>
    <x v="4"/>
    <x v="6"/>
    <x v="6"/>
    <x v="0"/>
    <x v="0"/>
    <x v="0"/>
    <x v="0"/>
    <x v="1"/>
    <n v="5"/>
    <x v="0"/>
    <x v="7"/>
    <n v="230000"/>
    <x v="0"/>
    <x v="1"/>
    <x v="0"/>
    <x v="0"/>
    <n v="18400"/>
    <x v="3"/>
  </r>
  <r>
    <x v="6"/>
    <n v="4183607964"/>
    <x v="0"/>
    <x v="0"/>
    <x v="0"/>
    <x v="0"/>
    <s v="WIN-HNI-TTI-3512"/>
    <x v="0"/>
    <n v="4183607964"/>
    <x v="4"/>
    <x v="1"/>
    <x v="1"/>
    <x v="0"/>
    <x v="0"/>
    <x v="0"/>
    <x v="0"/>
    <x v="1"/>
    <n v="13"/>
    <x v="0"/>
    <x v="8"/>
    <n v="954603"/>
    <x v="0"/>
    <x v="1"/>
    <x v="0"/>
    <x v="0"/>
    <n v="76368"/>
    <x v="3"/>
  </r>
  <r>
    <x v="6"/>
    <n v="4183607964"/>
    <x v="0"/>
    <x v="0"/>
    <x v="0"/>
    <x v="0"/>
    <s v="WIN-HNI-TTI-3512"/>
    <x v="0"/>
    <n v="4183607964"/>
    <x v="4"/>
    <x v="4"/>
    <x v="4"/>
    <x v="0"/>
    <x v="0"/>
    <x v="0"/>
    <x v="0"/>
    <x v="1"/>
    <n v="5"/>
    <x v="0"/>
    <x v="6"/>
    <n v="250910"/>
    <x v="0"/>
    <x v="1"/>
    <x v="0"/>
    <x v="0"/>
    <n v="20073"/>
    <x v="3"/>
  </r>
  <r>
    <x v="6"/>
    <n v="4183607964"/>
    <x v="0"/>
    <x v="0"/>
    <x v="0"/>
    <x v="0"/>
    <s v="WIN-HNI-TTI-3512"/>
    <x v="0"/>
    <n v="4183607964"/>
    <x v="4"/>
    <x v="5"/>
    <x v="5"/>
    <x v="0"/>
    <x v="0"/>
    <x v="0"/>
    <x v="0"/>
    <x v="1"/>
    <n v="32"/>
    <x v="0"/>
    <x v="9"/>
    <n v="3731552"/>
    <x v="0"/>
    <x v="1"/>
    <x v="0"/>
    <x v="0"/>
    <n v="298524"/>
    <x v="3"/>
  </r>
  <r>
    <x v="6"/>
    <n v="4183607965"/>
    <x v="0"/>
    <x v="0"/>
    <x v="0"/>
    <x v="0"/>
    <s v="WIN-HNI-TTI-3554"/>
    <x v="0"/>
    <n v="4183607965"/>
    <x v="4"/>
    <x v="1"/>
    <x v="1"/>
    <x v="0"/>
    <x v="0"/>
    <x v="0"/>
    <x v="0"/>
    <x v="1"/>
    <n v="25"/>
    <x v="0"/>
    <x v="8"/>
    <n v="1835775"/>
    <x v="0"/>
    <x v="1"/>
    <x v="0"/>
    <x v="0"/>
    <n v="146862"/>
    <x v="3"/>
  </r>
  <r>
    <x v="6"/>
    <n v="4183607965"/>
    <x v="0"/>
    <x v="0"/>
    <x v="0"/>
    <x v="0"/>
    <s v="WIN-HNI-TTI-3554"/>
    <x v="0"/>
    <n v="4183607965"/>
    <x v="4"/>
    <x v="4"/>
    <x v="4"/>
    <x v="0"/>
    <x v="0"/>
    <x v="0"/>
    <x v="0"/>
    <x v="1"/>
    <n v="4"/>
    <x v="0"/>
    <x v="6"/>
    <n v="200728"/>
    <x v="0"/>
    <x v="1"/>
    <x v="0"/>
    <x v="0"/>
    <n v="16058"/>
    <x v="3"/>
  </r>
  <r>
    <x v="6"/>
    <n v="4183607965"/>
    <x v="0"/>
    <x v="0"/>
    <x v="0"/>
    <x v="0"/>
    <s v="WIN-HNI-TTI-3554"/>
    <x v="0"/>
    <n v="4183607965"/>
    <x v="4"/>
    <x v="5"/>
    <x v="5"/>
    <x v="0"/>
    <x v="0"/>
    <x v="0"/>
    <x v="0"/>
    <x v="1"/>
    <n v="9"/>
    <x v="0"/>
    <x v="9"/>
    <n v="1049499"/>
    <x v="0"/>
    <x v="1"/>
    <x v="0"/>
    <x v="0"/>
    <n v="83960"/>
    <x v="3"/>
  </r>
  <r>
    <x v="6"/>
    <n v="4183607883"/>
    <x v="0"/>
    <x v="0"/>
    <x v="0"/>
    <x v="0"/>
    <s v="win-hni-TT-2BL6"/>
    <x v="0"/>
    <n v="4183607883"/>
    <x v="4"/>
    <x v="1"/>
    <x v="1"/>
    <x v="0"/>
    <x v="0"/>
    <x v="0"/>
    <x v="0"/>
    <x v="1"/>
    <n v="10"/>
    <x v="0"/>
    <x v="8"/>
    <n v="734310"/>
    <x v="0"/>
    <x v="1"/>
    <x v="0"/>
    <x v="0"/>
    <n v="58745"/>
    <x v="3"/>
  </r>
  <r>
    <x v="6"/>
    <n v="4183607883"/>
    <x v="0"/>
    <x v="0"/>
    <x v="0"/>
    <x v="0"/>
    <s v="win-hni-TT-2BL6"/>
    <x v="0"/>
    <n v="4183607883"/>
    <x v="4"/>
    <x v="4"/>
    <x v="4"/>
    <x v="0"/>
    <x v="0"/>
    <x v="0"/>
    <x v="0"/>
    <x v="1"/>
    <n v="4"/>
    <x v="0"/>
    <x v="6"/>
    <n v="200728"/>
    <x v="0"/>
    <x v="1"/>
    <x v="0"/>
    <x v="0"/>
    <n v="16058"/>
    <x v="3"/>
  </r>
  <r>
    <x v="6"/>
    <n v="4183607883"/>
    <x v="0"/>
    <x v="0"/>
    <x v="0"/>
    <x v="0"/>
    <s v="win-hni-TT-2BL6"/>
    <x v="0"/>
    <n v="4183607883"/>
    <x v="4"/>
    <x v="5"/>
    <x v="5"/>
    <x v="0"/>
    <x v="0"/>
    <x v="0"/>
    <x v="0"/>
    <x v="1"/>
    <n v="7"/>
    <x v="0"/>
    <x v="9"/>
    <n v="816277"/>
    <x v="0"/>
    <x v="1"/>
    <x v="0"/>
    <x v="0"/>
    <n v="65302"/>
    <x v="3"/>
  </r>
  <r>
    <x v="6"/>
    <n v="4183607662"/>
    <x v="0"/>
    <x v="0"/>
    <x v="0"/>
    <x v="0"/>
    <s v="WIN-HNI-TTI-2AQ0"/>
    <x v="0"/>
    <n v="4183607662"/>
    <x v="4"/>
    <x v="8"/>
    <x v="8"/>
    <x v="0"/>
    <x v="0"/>
    <x v="0"/>
    <x v="0"/>
    <x v="1"/>
    <n v="5"/>
    <x v="0"/>
    <x v="10"/>
    <n v="277975"/>
    <x v="0"/>
    <x v="1"/>
    <x v="0"/>
    <x v="0"/>
    <n v="22238"/>
    <x v="3"/>
  </r>
  <r>
    <x v="6"/>
    <n v="4183607662"/>
    <x v="0"/>
    <x v="0"/>
    <x v="0"/>
    <x v="0"/>
    <s v="WIN-HNI-TTI-2AQ0"/>
    <x v="0"/>
    <n v="4183607662"/>
    <x v="4"/>
    <x v="6"/>
    <x v="6"/>
    <x v="0"/>
    <x v="0"/>
    <x v="0"/>
    <x v="0"/>
    <x v="1"/>
    <n v="5"/>
    <x v="0"/>
    <x v="7"/>
    <n v="230000"/>
    <x v="0"/>
    <x v="1"/>
    <x v="0"/>
    <x v="0"/>
    <n v="18400"/>
    <x v="3"/>
  </r>
  <r>
    <x v="6"/>
    <n v="4183607662"/>
    <x v="0"/>
    <x v="0"/>
    <x v="0"/>
    <x v="0"/>
    <s v="WIN-HNI-TTI-2AQ0"/>
    <x v="0"/>
    <n v="4183607662"/>
    <x v="4"/>
    <x v="1"/>
    <x v="1"/>
    <x v="0"/>
    <x v="0"/>
    <x v="0"/>
    <x v="0"/>
    <x v="1"/>
    <n v="10"/>
    <x v="0"/>
    <x v="8"/>
    <n v="734310"/>
    <x v="0"/>
    <x v="1"/>
    <x v="0"/>
    <x v="0"/>
    <n v="58745"/>
    <x v="3"/>
  </r>
  <r>
    <x v="6"/>
    <n v="4183607662"/>
    <x v="0"/>
    <x v="0"/>
    <x v="0"/>
    <x v="0"/>
    <s v="WIN-HNI-TTI-2AQ0"/>
    <x v="0"/>
    <n v="4183607662"/>
    <x v="4"/>
    <x v="4"/>
    <x v="4"/>
    <x v="0"/>
    <x v="0"/>
    <x v="0"/>
    <x v="0"/>
    <x v="1"/>
    <n v="5"/>
    <x v="0"/>
    <x v="6"/>
    <n v="250910"/>
    <x v="0"/>
    <x v="1"/>
    <x v="0"/>
    <x v="0"/>
    <n v="20073"/>
    <x v="3"/>
  </r>
  <r>
    <x v="6"/>
    <n v="4183607662"/>
    <x v="0"/>
    <x v="0"/>
    <x v="0"/>
    <x v="0"/>
    <s v="WIN-HNI-TTI-2AQ0"/>
    <x v="0"/>
    <n v="4183607662"/>
    <x v="4"/>
    <x v="5"/>
    <x v="5"/>
    <x v="0"/>
    <x v="0"/>
    <x v="0"/>
    <x v="0"/>
    <x v="1"/>
    <n v="41"/>
    <x v="0"/>
    <x v="9"/>
    <n v="4781051"/>
    <x v="0"/>
    <x v="1"/>
    <x v="0"/>
    <x v="0"/>
    <n v="382484"/>
    <x v="3"/>
  </r>
  <r>
    <x v="2"/>
    <n v="4183832834"/>
    <x v="0"/>
    <x v="0"/>
    <x v="0"/>
    <x v="0"/>
    <s v="WIN-HNI-TTI-6770"/>
    <x v="0"/>
    <n v="4183832834"/>
    <x v="4"/>
    <x v="5"/>
    <x v="5"/>
    <x v="0"/>
    <x v="0"/>
    <x v="0"/>
    <x v="0"/>
    <x v="1"/>
    <n v="8"/>
    <x v="0"/>
    <x v="9"/>
    <n v="932888"/>
    <x v="0"/>
    <x v="1"/>
    <x v="0"/>
    <x v="0"/>
    <n v="74631"/>
    <x v="3"/>
  </r>
  <r>
    <x v="2"/>
    <n v="4183832834"/>
    <x v="0"/>
    <x v="0"/>
    <x v="0"/>
    <x v="0"/>
    <s v="WIN-HNI-TTI-6770"/>
    <x v="0"/>
    <n v="4183832834"/>
    <x v="4"/>
    <x v="1"/>
    <x v="1"/>
    <x v="0"/>
    <x v="0"/>
    <x v="0"/>
    <x v="0"/>
    <x v="1"/>
    <n v="3"/>
    <x v="0"/>
    <x v="8"/>
    <n v="220293"/>
    <x v="0"/>
    <x v="1"/>
    <x v="0"/>
    <x v="0"/>
    <n v="17623"/>
    <x v="3"/>
  </r>
  <r>
    <x v="2"/>
    <n v="4183832834"/>
    <x v="0"/>
    <x v="0"/>
    <x v="0"/>
    <x v="0"/>
    <s v="WIN-HNI-TTI-6770"/>
    <x v="0"/>
    <n v="4183832834"/>
    <x v="4"/>
    <x v="4"/>
    <x v="4"/>
    <x v="0"/>
    <x v="0"/>
    <x v="0"/>
    <x v="0"/>
    <x v="1"/>
    <n v="3"/>
    <x v="0"/>
    <x v="6"/>
    <n v="150546"/>
    <x v="0"/>
    <x v="1"/>
    <x v="0"/>
    <x v="0"/>
    <n v="12044"/>
    <x v="3"/>
  </r>
  <r>
    <x v="2"/>
    <n v="4183832572"/>
    <x v="0"/>
    <x v="0"/>
    <x v="0"/>
    <x v="0"/>
    <s v="WIN-HNI-TTI-4199"/>
    <x v="0"/>
    <n v="4183832572"/>
    <x v="4"/>
    <x v="5"/>
    <x v="5"/>
    <x v="0"/>
    <x v="0"/>
    <x v="0"/>
    <x v="0"/>
    <x v="1"/>
    <n v="12"/>
    <x v="0"/>
    <x v="9"/>
    <n v="1399332"/>
    <x v="0"/>
    <x v="1"/>
    <x v="0"/>
    <x v="0"/>
    <n v="111947"/>
    <x v="3"/>
  </r>
  <r>
    <x v="2"/>
    <n v="4183832572"/>
    <x v="0"/>
    <x v="0"/>
    <x v="0"/>
    <x v="0"/>
    <s v="WIN-HNI-TTI-4199"/>
    <x v="0"/>
    <n v="4183832572"/>
    <x v="4"/>
    <x v="1"/>
    <x v="1"/>
    <x v="0"/>
    <x v="0"/>
    <x v="0"/>
    <x v="0"/>
    <x v="1"/>
    <n v="3"/>
    <x v="0"/>
    <x v="8"/>
    <n v="220293"/>
    <x v="0"/>
    <x v="1"/>
    <x v="0"/>
    <x v="0"/>
    <n v="17623"/>
    <x v="3"/>
  </r>
  <r>
    <x v="2"/>
    <n v="4183832572"/>
    <x v="0"/>
    <x v="0"/>
    <x v="0"/>
    <x v="0"/>
    <s v="WIN-HNI-TTI-4199"/>
    <x v="0"/>
    <n v="4183832572"/>
    <x v="4"/>
    <x v="4"/>
    <x v="4"/>
    <x v="0"/>
    <x v="0"/>
    <x v="0"/>
    <x v="0"/>
    <x v="1"/>
    <n v="3"/>
    <x v="0"/>
    <x v="6"/>
    <n v="150546"/>
    <x v="0"/>
    <x v="1"/>
    <x v="0"/>
    <x v="0"/>
    <n v="12044"/>
    <x v="3"/>
  </r>
  <r>
    <x v="2"/>
    <n v="4183832301"/>
    <x v="0"/>
    <x v="0"/>
    <x v="0"/>
    <x v="0"/>
    <s v="WIN-HNI-TTI-2AH8"/>
    <x v="0"/>
    <n v="4183832301"/>
    <x v="4"/>
    <x v="4"/>
    <x v="4"/>
    <x v="0"/>
    <x v="0"/>
    <x v="0"/>
    <x v="0"/>
    <x v="1"/>
    <n v="3"/>
    <x v="0"/>
    <x v="6"/>
    <n v="150546"/>
    <x v="0"/>
    <x v="1"/>
    <x v="0"/>
    <x v="0"/>
    <n v="12044"/>
    <x v="3"/>
  </r>
  <r>
    <x v="2"/>
    <n v="4183832301"/>
    <x v="0"/>
    <x v="0"/>
    <x v="0"/>
    <x v="0"/>
    <s v="WIN-HNI-TTI-2AH8"/>
    <x v="0"/>
    <n v="4183832301"/>
    <x v="4"/>
    <x v="5"/>
    <x v="5"/>
    <x v="0"/>
    <x v="0"/>
    <x v="0"/>
    <x v="0"/>
    <x v="1"/>
    <n v="10"/>
    <x v="0"/>
    <x v="9"/>
    <n v="1166110"/>
    <x v="0"/>
    <x v="1"/>
    <x v="0"/>
    <x v="0"/>
    <n v="93289"/>
    <x v="3"/>
  </r>
  <r>
    <x v="2"/>
    <n v="4183832301"/>
    <x v="0"/>
    <x v="0"/>
    <x v="0"/>
    <x v="0"/>
    <s v="WIN-HNI-TTI-2AH8"/>
    <x v="0"/>
    <n v="4183832301"/>
    <x v="4"/>
    <x v="1"/>
    <x v="1"/>
    <x v="0"/>
    <x v="0"/>
    <x v="0"/>
    <x v="0"/>
    <x v="1"/>
    <n v="6"/>
    <x v="0"/>
    <x v="8"/>
    <n v="440586"/>
    <x v="0"/>
    <x v="1"/>
    <x v="0"/>
    <x v="0"/>
    <n v="35247"/>
    <x v="3"/>
  </r>
  <r>
    <x v="2"/>
    <n v="4183832635"/>
    <x v="0"/>
    <x v="0"/>
    <x v="0"/>
    <x v="0"/>
    <s v="WIN-HNI-TTI-4601"/>
    <x v="0"/>
    <n v="4183832635"/>
    <x v="4"/>
    <x v="4"/>
    <x v="4"/>
    <x v="0"/>
    <x v="0"/>
    <x v="0"/>
    <x v="0"/>
    <x v="1"/>
    <n v="3"/>
    <x v="0"/>
    <x v="6"/>
    <n v="150546"/>
    <x v="0"/>
    <x v="1"/>
    <x v="0"/>
    <x v="0"/>
    <n v="12044"/>
    <x v="3"/>
  </r>
  <r>
    <x v="2"/>
    <n v="4183832635"/>
    <x v="0"/>
    <x v="0"/>
    <x v="0"/>
    <x v="0"/>
    <s v="WIN-HNI-TTI-4601"/>
    <x v="0"/>
    <n v="4183832635"/>
    <x v="4"/>
    <x v="5"/>
    <x v="5"/>
    <x v="0"/>
    <x v="0"/>
    <x v="0"/>
    <x v="0"/>
    <x v="1"/>
    <n v="6"/>
    <x v="0"/>
    <x v="9"/>
    <n v="699666"/>
    <x v="0"/>
    <x v="1"/>
    <x v="0"/>
    <x v="0"/>
    <n v="55973"/>
    <x v="3"/>
  </r>
  <r>
    <x v="2"/>
    <n v="4183832635"/>
    <x v="0"/>
    <x v="0"/>
    <x v="0"/>
    <x v="0"/>
    <s v="WIN-HNI-TTI-4601"/>
    <x v="0"/>
    <n v="4183832635"/>
    <x v="4"/>
    <x v="1"/>
    <x v="1"/>
    <x v="0"/>
    <x v="0"/>
    <x v="0"/>
    <x v="0"/>
    <x v="1"/>
    <n v="3"/>
    <x v="0"/>
    <x v="8"/>
    <n v="220293"/>
    <x v="0"/>
    <x v="1"/>
    <x v="0"/>
    <x v="0"/>
    <n v="17623"/>
    <x v="3"/>
  </r>
  <r>
    <x v="2"/>
    <n v="4183832231"/>
    <x v="0"/>
    <x v="0"/>
    <x v="0"/>
    <x v="0"/>
    <s v="WIN-HNI-TTI-2817"/>
    <x v="0"/>
    <n v="4183832231"/>
    <x v="4"/>
    <x v="1"/>
    <x v="1"/>
    <x v="0"/>
    <x v="0"/>
    <x v="0"/>
    <x v="0"/>
    <x v="1"/>
    <n v="3"/>
    <x v="0"/>
    <x v="8"/>
    <n v="220293"/>
    <x v="0"/>
    <x v="1"/>
    <x v="0"/>
    <x v="0"/>
    <n v="17623"/>
    <x v="3"/>
  </r>
  <r>
    <x v="2"/>
    <n v="4183832231"/>
    <x v="0"/>
    <x v="0"/>
    <x v="0"/>
    <x v="0"/>
    <s v="WIN-HNI-TTI-2817"/>
    <x v="0"/>
    <n v="4183832231"/>
    <x v="4"/>
    <x v="4"/>
    <x v="4"/>
    <x v="0"/>
    <x v="0"/>
    <x v="0"/>
    <x v="0"/>
    <x v="1"/>
    <n v="3"/>
    <x v="0"/>
    <x v="6"/>
    <n v="150546"/>
    <x v="0"/>
    <x v="1"/>
    <x v="0"/>
    <x v="0"/>
    <n v="12044"/>
    <x v="3"/>
  </r>
  <r>
    <x v="2"/>
    <n v="4183832231"/>
    <x v="0"/>
    <x v="0"/>
    <x v="0"/>
    <x v="0"/>
    <s v="WIN-HNI-TTI-2817"/>
    <x v="0"/>
    <n v="4183832231"/>
    <x v="4"/>
    <x v="5"/>
    <x v="5"/>
    <x v="0"/>
    <x v="0"/>
    <x v="0"/>
    <x v="0"/>
    <x v="1"/>
    <n v="8"/>
    <x v="0"/>
    <x v="9"/>
    <n v="932888"/>
    <x v="0"/>
    <x v="1"/>
    <x v="0"/>
    <x v="0"/>
    <n v="74631"/>
    <x v="3"/>
  </r>
  <r>
    <x v="2"/>
    <n v="4183832502"/>
    <x v="0"/>
    <x v="0"/>
    <x v="0"/>
    <x v="0"/>
    <s v="WIN-HNI-TTI-3761"/>
    <x v="0"/>
    <n v="4183832502"/>
    <x v="4"/>
    <x v="4"/>
    <x v="4"/>
    <x v="0"/>
    <x v="0"/>
    <x v="0"/>
    <x v="0"/>
    <x v="1"/>
    <n v="3"/>
    <x v="0"/>
    <x v="6"/>
    <n v="150546"/>
    <x v="0"/>
    <x v="1"/>
    <x v="0"/>
    <x v="0"/>
    <n v="12044"/>
    <x v="3"/>
  </r>
  <r>
    <x v="2"/>
    <n v="4183832502"/>
    <x v="0"/>
    <x v="0"/>
    <x v="0"/>
    <x v="0"/>
    <s v="WIN-HNI-TTI-3761"/>
    <x v="0"/>
    <n v="4183832502"/>
    <x v="4"/>
    <x v="5"/>
    <x v="5"/>
    <x v="0"/>
    <x v="0"/>
    <x v="0"/>
    <x v="0"/>
    <x v="1"/>
    <n v="16"/>
    <x v="0"/>
    <x v="9"/>
    <n v="1865776"/>
    <x v="0"/>
    <x v="1"/>
    <x v="0"/>
    <x v="0"/>
    <n v="149262"/>
    <x v="3"/>
  </r>
  <r>
    <x v="2"/>
    <n v="4183832502"/>
    <x v="0"/>
    <x v="0"/>
    <x v="0"/>
    <x v="0"/>
    <s v="WIN-HNI-TTI-3761"/>
    <x v="0"/>
    <n v="4183832502"/>
    <x v="4"/>
    <x v="1"/>
    <x v="1"/>
    <x v="0"/>
    <x v="0"/>
    <x v="0"/>
    <x v="0"/>
    <x v="1"/>
    <n v="15"/>
    <x v="0"/>
    <x v="8"/>
    <n v="1101465"/>
    <x v="0"/>
    <x v="1"/>
    <x v="0"/>
    <x v="0"/>
    <n v="88117"/>
    <x v="3"/>
  </r>
  <r>
    <x v="2"/>
    <n v="4183832175"/>
    <x v="0"/>
    <x v="0"/>
    <x v="0"/>
    <x v="0"/>
    <s v="WIN-HNI-TTI-2531"/>
    <x v="0"/>
    <n v="4183832175"/>
    <x v="4"/>
    <x v="1"/>
    <x v="1"/>
    <x v="0"/>
    <x v="0"/>
    <x v="0"/>
    <x v="0"/>
    <x v="1"/>
    <n v="6"/>
    <x v="0"/>
    <x v="8"/>
    <n v="440586"/>
    <x v="0"/>
    <x v="1"/>
    <x v="0"/>
    <x v="0"/>
    <n v="35247"/>
    <x v="3"/>
  </r>
  <r>
    <x v="2"/>
    <n v="4183832175"/>
    <x v="0"/>
    <x v="0"/>
    <x v="0"/>
    <x v="0"/>
    <s v="WIN-HNI-TTI-2531"/>
    <x v="0"/>
    <n v="4183832175"/>
    <x v="4"/>
    <x v="5"/>
    <x v="5"/>
    <x v="0"/>
    <x v="0"/>
    <x v="0"/>
    <x v="0"/>
    <x v="1"/>
    <n v="14"/>
    <x v="0"/>
    <x v="9"/>
    <n v="1632554"/>
    <x v="0"/>
    <x v="1"/>
    <x v="0"/>
    <x v="0"/>
    <n v="130604"/>
    <x v="3"/>
  </r>
  <r>
    <x v="2"/>
    <n v="4183832175"/>
    <x v="0"/>
    <x v="0"/>
    <x v="0"/>
    <x v="0"/>
    <s v="WIN-HNI-TTI-2531"/>
    <x v="0"/>
    <n v="4183832175"/>
    <x v="4"/>
    <x v="4"/>
    <x v="4"/>
    <x v="0"/>
    <x v="0"/>
    <x v="0"/>
    <x v="0"/>
    <x v="1"/>
    <n v="3"/>
    <x v="0"/>
    <x v="6"/>
    <n v="150546"/>
    <x v="0"/>
    <x v="1"/>
    <x v="0"/>
    <x v="0"/>
    <n v="12044"/>
    <x v="3"/>
  </r>
  <r>
    <x v="2"/>
    <n v="4183832451"/>
    <x v="0"/>
    <x v="0"/>
    <x v="0"/>
    <x v="0"/>
    <s v="WIN-HNI-TTI-3291"/>
    <x v="0"/>
    <n v="4183832451"/>
    <x v="4"/>
    <x v="4"/>
    <x v="4"/>
    <x v="0"/>
    <x v="0"/>
    <x v="0"/>
    <x v="0"/>
    <x v="1"/>
    <n v="3"/>
    <x v="0"/>
    <x v="6"/>
    <n v="150546"/>
    <x v="0"/>
    <x v="1"/>
    <x v="0"/>
    <x v="0"/>
    <n v="12044"/>
    <x v="3"/>
  </r>
  <r>
    <x v="2"/>
    <n v="4183832451"/>
    <x v="0"/>
    <x v="0"/>
    <x v="0"/>
    <x v="0"/>
    <s v="WIN-HNI-TTI-3291"/>
    <x v="0"/>
    <n v="4183832451"/>
    <x v="4"/>
    <x v="1"/>
    <x v="1"/>
    <x v="0"/>
    <x v="0"/>
    <x v="0"/>
    <x v="0"/>
    <x v="1"/>
    <n v="3"/>
    <x v="0"/>
    <x v="8"/>
    <n v="220293"/>
    <x v="0"/>
    <x v="1"/>
    <x v="0"/>
    <x v="0"/>
    <n v="17623"/>
    <x v="3"/>
  </r>
  <r>
    <x v="2"/>
    <n v="4183832451"/>
    <x v="0"/>
    <x v="0"/>
    <x v="0"/>
    <x v="0"/>
    <s v="WIN-HNI-TTI-3291"/>
    <x v="0"/>
    <n v="4183832451"/>
    <x v="4"/>
    <x v="5"/>
    <x v="5"/>
    <x v="0"/>
    <x v="0"/>
    <x v="0"/>
    <x v="0"/>
    <x v="1"/>
    <n v="6"/>
    <x v="0"/>
    <x v="9"/>
    <n v="699666"/>
    <x v="0"/>
    <x v="1"/>
    <x v="0"/>
    <x v="0"/>
    <n v="55973"/>
    <x v="3"/>
  </r>
  <r>
    <x v="2"/>
    <n v="4183832303"/>
    <x v="0"/>
    <x v="0"/>
    <x v="0"/>
    <x v="0"/>
    <s v="WIN-HNI-TTI-2AM3"/>
    <x v="0"/>
    <n v="4183832303"/>
    <x v="4"/>
    <x v="5"/>
    <x v="5"/>
    <x v="0"/>
    <x v="0"/>
    <x v="0"/>
    <x v="0"/>
    <x v="1"/>
    <n v="6"/>
    <x v="0"/>
    <x v="9"/>
    <n v="699666"/>
    <x v="0"/>
    <x v="1"/>
    <x v="0"/>
    <x v="0"/>
    <n v="55973"/>
    <x v="3"/>
  </r>
  <r>
    <x v="2"/>
    <n v="4183832303"/>
    <x v="0"/>
    <x v="0"/>
    <x v="0"/>
    <x v="0"/>
    <s v="WIN-HNI-TTI-2AM3"/>
    <x v="0"/>
    <n v="4183832303"/>
    <x v="4"/>
    <x v="4"/>
    <x v="4"/>
    <x v="0"/>
    <x v="0"/>
    <x v="0"/>
    <x v="0"/>
    <x v="1"/>
    <n v="3"/>
    <x v="0"/>
    <x v="6"/>
    <n v="150546"/>
    <x v="0"/>
    <x v="1"/>
    <x v="0"/>
    <x v="0"/>
    <n v="12044"/>
    <x v="3"/>
  </r>
  <r>
    <x v="2"/>
    <n v="4183832303"/>
    <x v="0"/>
    <x v="0"/>
    <x v="0"/>
    <x v="0"/>
    <s v="WIN-HNI-TTI-2AM3"/>
    <x v="0"/>
    <n v="4183832303"/>
    <x v="4"/>
    <x v="1"/>
    <x v="1"/>
    <x v="0"/>
    <x v="0"/>
    <x v="0"/>
    <x v="0"/>
    <x v="1"/>
    <n v="3"/>
    <x v="0"/>
    <x v="8"/>
    <n v="220293"/>
    <x v="0"/>
    <x v="1"/>
    <x v="0"/>
    <x v="0"/>
    <n v="17623"/>
    <x v="3"/>
  </r>
  <r>
    <x v="5"/>
    <n v="14096953"/>
    <x v="0"/>
    <x v="0"/>
    <x v="0"/>
    <x v="0"/>
    <s v="MEGA-HNI-HMI-0005"/>
    <x v="0"/>
    <s v="MEGA-HNI-HMI-0005"/>
    <x v="3"/>
    <x v="4"/>
    <x v="4"/>
    <x v="0"/>
    <x v="0"/>
    <x v="0"/>
    <x v="0"/>
    <x v="1"/>
    <n v="4"/>
    <x v="0"/>
    <x v="6"/>
    <n v="200728"/>
    <x v="0"/>
    <x v="1"/>
    <x v="0"/>
    <x v="0"/>
    <n v="16058"/>
    <x v="5"/>
  </r>
  <r>
    <x v="12"/>
    <n v="14098321"/>
    <x v="0"/>
    <x v="0"/>
    <x v="0"/>
    <x v="0"/>
    <s v="MEGA-HNI-HMI-0005"/>
    <x v="0"/>
    <s v="MEGA-HNI-HMI-0005"/>
    <x v="3"/>
    <x v="1"/>
    <x v="1"/>
    <x v="0"/>
    <x v="0"/>
    <x v="0"/>
    <x v="0"/>
    <x v="1"/>
    <n v="300"/>
    <x v="0"/>
    <x v="8"/>
    <n v="22029300"/>
    <x v="0"/>
    <x v="1"/>
    <x v="0"/>
    <x v="0"/>
    <n v="1762344"/>
    <x v="5"/>
  </r>
  <r>
    <x v="12"/>
    <n v="14098321"/>
    <x v="0"/>
    <x v="0"/>
    <x v="0"/>
    <x v="0"/>
    <s v="MEGA-HNI-HMI-0005"/>
    <x v="0"/>
    <s v="MEGA-HNI-HMI-0005"/>
    <x v="3"/>
    <x v="5"/>
    <x v="5"/>
    <x v="0"/>
    <x v="0"/>
    <x v="0"/>
    <x v="0"/>
    <x v="1"/>
    <n v="100"/>
    <x v="0"/>
    <x v="14"/>
    <n v="11105800"/>
    <x v="0"/>
    <x v="1"/>
    <x v="0"/>
    <x v="0"/>
    <n v="888464"/>
    <x v="5"/>
  </r>
  <r>
    <x v="6"/>
    <n v="4183608306"/>
    <x v="0"/>
    <x v="0"/>
    <x v="0"/>
    <x v="0"/>
    <s v="WIN-HNI-UHA-6614"/>
    <x v="0"/>
    <n v="4183608306"/>
    <x v="4"/>
    <x v="1"/>
    <x v="1"/>
    <x v="0"/>
    <x v="0"/>
    <x v="0"/>
    <x v="0"/>
    <x v="1"/>
    <n v="8"/>
    <x v="0"/>
    <x v="8"/>
    <n v="587448"/>
    <x v="0"/>
    <x v="1"/>
    <x v="0"/>
    <x v="0"/>
    <n v="46996"/>
    <x v="3"/>
  </r>
  <r>
    <x v="6"/>
    <n v="4183608306"/>
    <x v="0"/>
    <x v="0"/>
    <x v="0"/>
    <x v="0"/>
    <s v="WIN-HNI-UHA-6614"/>
    <x v="0"/>
    <n v="4183608306"/>
    <x v="4"/>
    <x v="5"/>
    <x v="5"/>
    <x v="0"/>
    <x v="0"/>
    <x v="0"/>
    <x v="0"/>
    <x v="1"/>
    <n v="15"/>
    <x v="0"/>
    <x v="9"/>
    <n v="1749165"/>
    <x v="0"/>
    <x v="1"/>
    <x v="0"/>
    <x v="0"/>
    <n v="139933"/>
    <x v="3"/>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r>
    <x v="14"/>
    <m/>
    <x v="1"/>
    <x v="2"/>
    <x v="0"/>
    <x v="0"/>
    <m/>
    <x v="0"/>
    <m/>
    <x v="5"/>
    <x v="18"/>
    <x v="18"/>
    <x v="0"/>
    <x v="1"/>
    <x v="0"/>
    <x v="0"/>
    <x v="3"/>
    <m/>
    <x v="0"/>
    <x v="0"/>
    <m/>
    <x v="0"/>
    <x v="0"/>
    <x v="1"/>
    <x v="0"/>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19DA4E-486E-4CBF-A0CE-4B9FC2C73563}" name="PivotTable1" cacheId="0" dataOnRows="1" applyNumberFormats="0" applyBorderFormats="0" applyFontFormats="0" applyPatternFormats="0" applyAlignmentFormats="0" applyWidthHeightFormats="1" dataCaption="Data" updatedVersion="8" showDrill="0" showMemberPropertyTips="0" itemPrintTitles="1" createdVersion="1" indent="0" compact="0" compactData="0" gridDropZones="1" fieldListSortAscending="1">
  <location ref="A3:F24" firstHeaderRow="1" firstDataRow="2" firstDataCol="2"/>
  <pivotFields count="27">
    <pivotField compact="0" outline="0" showAll="0" includeNewItemsInFilter="1" defaultSubtotal="0"/>
    <pivotField compact="0" outline="0" showAll="0" includeNewItemsInFilter="1" defaultSubtotal="0"/>
    <pivotField compact="0" outline="0" showAll="0" includeNewItemsInFilter="1" defaultSubtotal="0"/>
    <pivotField axis="axisCol" compact="0" outline="0" showAll="0" includeNewItemsInFilter="1" defaultSubtotal="0">
      <items count="3">
        <item x="2"/>
        <item x="1"/>
        <item x="0"/>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Row" compact="0" outline="0" showAll="0" includeNewItemsInFilter="1" defaultSubtotal="0">
      <items count="19">
        <item x="1"/>
        <item x="4"/>
        <item x="5"/>
        <item x="6"/>
        <item x="14"/>
        <item x="8"/>
        <item x="15"/>
        <item x="16"/>
        <item x="3"/>
        <item x="18"/>
        <item x="0"/>
        <item x="2"/>
        <item x="7"/>
        <item x="17"/>
        <item x="9"/>
        <item x="10"/>
        <item x="11"/>
        <item x="12"/>
        <item x="13"/>
      </items>
    </pivotField>
    <pivotField axis="axisRow" compact="0" outline="0" showAll="0" includeNewItemsInFilter="1" defaultSubtotal="0">
      <items count="19">
        <item x="18"/>
        <item x="1"/>
        <item x="4"/>
        <item x="5"/>
        <item x="6"/>
        <item x="14"/>
        <item x="8"/>
        <item x="15"/>
        <item x="16"/>
        <item x="3"/>
        <item x="0"/>
        <item x="2"/>
        <item x="7"/>
        <item x="17"/>
        <item x="9"/>
        <item x="10"/>
        <item x="11"/>
        <item x="12"/>
        <item x="13"/>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dataField="1"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10"/>
    <field x="11"/>
  </rowFields>
  <rowItems count="20">
    <i>
      <x/>
      <x v="1"/>
    </i>
    <i>
      <x v="1"/>
      <x v="2"/>
    </i>
    <i>
      <x v="2"/>
      <x v="3"/>
    </i>
    <i>
      <x v="3"/>
      <x v="4"/>
    </i>
    <i>
      <x v="4"/>
      <x v="5"/>
    </i>
    <i>
      <x v="5"/>
      <x v="6"/>
    </i>
    <i>
      <x v="6"/>
      <x v="7"/>
    </i>
    <i>
      <x v="7"/>
      <x v="8"/>
    </i>
    <i>
      <x v="8"/>
      <x v="9"/>
    </i>
    <i>
      <x v="9"/>
      <x/>
    </i>
    <i>
      <x v="10"/>
      <x v="10"/>
    </i>
    <i>
      <x v="11"/>
      <x v="11"/>
    </i>
    <i>
      <x v="12"/>
      <x v="12"/>
    </i>
    <i>
      <x v="13"/>
      <x v="13"/>
    </i>
    <i>
      <x v="14"/>
      <x v="14"/>
    </i>
    <i>
      <x v="15"/>
      <x v="15"/>
    </i>
    <i>
      <x v="16"/>
      <x v="16"/>
    </i>
    <i>
      <x v="17"/>
      <x v="17"/>
    </i>
    <i>
      <x v="18"/>
      <x v="18"/>
    </i>
    <i t="grand">
      <x/>
    </i>
  </rowItems>
  <colFields count="1">
    <field x="3"/>
  </colFields>
  <colItems count="4">
    <i>
      <x/>
    </i>
    <i>
      <x v="1"/>
    </i>
    <i>
      <x v="2"/>
    </i>
    <i t="grand">
      <x/>
    </i>
  </colItems>
  <dataFields count="1">
    <dataField name="Sum of Số lượng" fld="17" baseField="11" baseItem="9" numFmtId="38"/>
  </dataFields>
  <formats count="3">
    <format dxfId="56">
      <pivotArea dataOnly="0" grandCol="1" outline="0" fieldPosition="0"/>
    </format>
    <format dxfId="55">
      <pivotArea outline="0" fieldPosition="0">
        <references count="1">
          <reference field="4294967294" count="1">
            <x v="0"/>
          </reference>
        </references>
      </pivotArea>
    </format>
    <format dxfId="54">
      <pivotArea dataOnly="0" grandCol="1" outline="0" fieldPosition="0"/>
    </format>
  </formats>
  <pivotTableStyleInfo name="PivotStyleLight20"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C52ACA0-F310-46A0-8C44-EFD3E9877C9F}" name="DDH_Xuyen" displayName="DDH_Xuyen" ref="A2:AA4797" totalsRowShown="0" headerRowDxfId="143" dataDxfId="142" headerRowBorderDxfId="140" tableBorderDxfId="141">
  <autoFilter ref="A2:AA4797" xr:uid="{13090438-1ACF-42A8-A659-D8FBBB5789D2}"/>
  <tableColumns count="27">
    <tableColumn id="1" xr3:uid="{00000000-0010-0000-0100-000001000000}" name="Ngày đơn hàng (*)" dataDxfId="170"/>
    <tableColumn id="2" xr3:uid="{00000000-0010-0000-0100-000002000000}" name="Số đơn hàng (*)" dataDxfId="169"/>
    <tableColumn id="3" xr3:uid="{00000000-0010-0000-0100-000003000000}" name="Tình trạng" dataDxfId="168"/>
    <tableColumn id="4" xr3:uid="{00000000-0010-0000-0100-000004000000}" name="Ngày giao hàng" dataDxfId="167"/>
    <tableColumn id="5" xr3:uid="{00000000-0010-0000-0100-000005000000}" name="Địa điểm giao hàng" dataDxfId="166"/>
    <tableColumn id="6" xr3:uid="{00000000-0010-0000-0100-000006000000}" name="Tính giá thành" dataDxfId="165"/>
    <tableColumn id="7" xr3:uid="{00000000-0010-0000-0100-000007000000}" name="Mã khách hàng (*)" dataDxfId="164" dataCellStyle="Normal 2"/>
    <tableColumn id="8" xr3:uid="{00000000-0010-0000-0100-000008000000}" name="Tên khách hàng" dataDxfId="163"/>
    <tableColumn id="9" xr3:uid="{00000000-0010-0000-0100-000009000000}" name="Diễn giải" dataDxfId="162"/>
    <tableColumn id="10" xr3:uid="{00000000-0010-0000-0100-00000A000000}" name="NV bán hàng" dataDxfId="161"/>
    <tableColumn id="11" xr3:uid="{00000000-0010-0000-0100-00000B000000}" name="Mã hàng (*)" dataDxfId="160"/>
    <tableColumn id="12" xr3:uid="{00000000-0010-0000-0100-00000C000000}" name="Tên hàng" dataDxfId="159"/>
    <tableColumn id="13" xr3:uid="{00000000-0010-0000-0100-00000D000000}" name="Hàng khuyến mại" dataDxfId="158"/>
    <tableColumn id="14" xr3:uid="{00000000-0010-0000-0100-00000E000000}" name="Mã kho" dataDxfId="157"/>
    <tableColumn id="15" xr3:uid="{00000000-0010-0000-0100-00000F000000}" name="Số lô" dataDxfId="156"/>
    <tableColumn id="16" xr3:uid="{00000000-0010-0000-0100-000010000000}" name="Hạn sử dụng" dataDxfId="155"/>
    <tableColumn id="17" xr3:uid="{00000000-0010-0000-0100-000011000000}" name="ĐVT" dataDxfId="154"/>
    <tableColumn id="18" xr3:uid="{00000000-0010-0000-0100-000012000000}" name="Số lượng" dataDxfId="153"/>
    <tableColumn id="19" xr3:uid="{00000000-0010-0000-0100-000013000000}" name="Đơn giá sau thuế" dataDxfId="152"/>
    <tableColumn id="20" xr3:uid="{00000000-0010-0000-0100-000014000000}" name="Đơn giá" dataDxfId="151">
      <calculatedColumnFormula>VLOOKUP(VLOOKUP(G3,Ma_KH!$A:$R,18,0)&amp;K3,Gia_MB!$A:$F,6,0)</calculatedColumnFormula>
    </tableColumn>
    <tableColumn id="21" xr3:uid="{00000000-0010-0000-0100-000015000000}" name="Thành tiền" dataDxfId="150" dataCellStyle="Currency">
      <calculatedColumnFormula>T3*R3</calculatedColumnFormula>
    </tableColumn>
    <tableColumn id="22" xr3:uid="{00000000-0010-0000-0100-000016000000}" name="Tỷ lệ CK" dataDxfId="149"/>
    <tableColumn id="23" xr3:uid="{00000000-0010-0000-0100-000017000000}" name="Tiền chiết khấu" dataDxfId="148">
      <calculatedColumnFormula>U3*V3</calculatedColumnFormula>
    </tableColumn>
    <tableColumn id="24" xr3:uid="{00000000-0010-0000-0100-000018000000}" name="% thuế GTGT" dataDxfId="147">
      <calculatedColumnFormula>IF(B3&lt;&gt;"","8","0")</calculatedColumnFormula>
    </tableColumn>
    <tableColumn id="25" xr3:uid="{00000000-0010-0000-0100-000019000000}" name="Tỷ lệ tính thuế (Thuế suất KHAC)" dataDxfId="146"/>
    <tableColumn id="26" xr3:uid="{00000000-0010-0000-0100-00001A000000}" name="Tiền thuế GTGT" dataDxfId="145" dataCellStyle="Currency">
      <calculatedColumnFormula>U3*X3%</calculatedColumnFormula>
    </tableColumn>
    <tableColumn id="27" xr3:uid="{00000000-0010-0000-0100-00001B000000}" name="Số ngày được nợ" dataDxfId="144">
      <calculatedColumnFormula>VLOOKUP(G3,Ma_KH!$A:$R,14,0)</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E08D59E9-CC40-4D8B-90B3-90C5F774E96F}" name="Data_Thu" displayName="Data_Thu" ref="A2:AA847" totalsRowShown="0" headerRowDxfId="112" headerRowBorderDxfId="110" tableBorderDxfId="111">
  <autoFilter ref="A2:AA847" xr:uid="{CDF211DD-8AB4-49FD-B452-0C2E09E880CC}"/>
  <tableColumns count="27">
    <tableColumn id="1" xr3:uid="{00000000-0010-0000-0300-000001000000}" name="Ngày đơn hàng (*)" dataDxfId="139"/>
    <tableColumn id="2" xr3:uid="{00000000-0010-0000-0300-000002000000}" name="Số đơn hàng (*)" dataDxfId="138"/>
    <tableColumn id="3" xr3:uid="{00000000-0010-0000-0300-000003000000}" name="Tình trạng" dataDxfId="137"/>
    <tableColumn id="4" xr3:uid="{00000000-0010-0000-0300-000004000000}" name="Ngày giao hàng" dataDxfId="136"/>
    <tableColumn id="5" xr3:uid="{00000000-0010-0000-0300-000005000000}" name="Địa điểm giao hàng" dataDxfId="135"/>
    <tableColumn id="6" xr3:uid="{00000000-0010-0000-0300-000006000000}" name="Tính giá thành" dataDxfId="134"/>
    <tableColumn id="7" xr3:uid="{00000000-0010-0000-0300-000007000000}" name="Mã khách hàng (*)" dataDxfId="133" dataCellStyle="Normal 2"/>
    <tableColumn id="8" xr3:uid="{00000000-0010-0000-0300-000008000000}" name="Tên khách hàng" dataDxfId="132"/>
    <tableColumn id="9" xr3:uid="{00000000-0010-0000-0300-000009000000}" name="Diễn giải" dataDxfId="131" dataCellStyle="Normal 2"/>
    <tableColumn id="10" xr3:uid="{00000000-0010-0000-0300-00000A000000}" name="NV bán hàng" dataDxfId="130"/>
    <tableColumn id="11" xr3:uid="{00000000-0010-0000-0300-00000B000000}" name="Mã hàng (*)" dataDxfId="129"/>
    <tableColumn id="12" xr3:uid="{00000000-0010-0000-0300-00000C000000}" name="Tên hàng" dataDxfId="128">
      <calculatedColumnFormula>VLOOKUP($K3,TONG_SL!$A:$D,2,0)</calculatedColumnFormula>
    </tableColumn>
    <tableColumn id="13" xr3:uid="{00000000-0010-0000-0300-00000D000000}" name="Hàng khuyến mại" dataDxfId="127"/>
    <tableColumn id="14" xr3:uid="{00000000-0010-0000-0300-00000E000000}" name="Mã kho" dataDxfId="126">
      <calculatedColumnFormula>IF($B3&lt;&gt;"","K-C6","")</calculatedColumnFormula>
    </tableColumn>
    <tableColumn id="15" xr3:uid="{00000000-0010-0000-0300-00000F000000}" name="Số lô" dataDxfId="125"/>
    <tableColumn id="16" xr3:uid="{00000000-0010-0000-0300-000010000000}" name="Hạn sử dụng" dataDxfId="124"/>
    <tableColumn id="17" xr3:uid="{00000000-0010-0000-0300-000011000000}" name="ĐVT" dataDxfId="123">
      <calculatedColumnFormula>VLOOKUP(K3,TONG_SL!$A:$D,3,0)</calculatedColumnFormula>
    </tableColumn>
    <tableColumn id="18" xr3:uid="{00000000-0010-0000-0300-000012000000}" name="Số lượng" dataDxfId="122"/>
    <tableColumn id="19" xr3:uid="{00000000-0010-0000-0300-000013000000}" name="Đơn giá sau thuế" dataDxfId="121"/>
    <tableColumn id="20" xr3:uid="{00000000-0010-0000-0300-000014000000}" name="Đơn giá" dataDxfId="120">
      <calculatedColumnFormula>VLOOKUP(VLOOKUP(G3,Ma_KH!$A:$R,18,0)&amp;K3,Gia_MB!$A:$F,6,0)</calculatedColumnFormula>
    </tableColumn>
    <tableColumn id="21" xr3:uid="{00000000-0010-0000-0300-000015000000}" name="Thành tiền" dataDxfId="119" dataCellStyle="Currency">
      <calculatedColumnFormula>T3*R3</calculatedColumnFormula>
    </tableColumn>
    <tableColumn id="22" xr3:uid="{00000000-0010-0000-0300-000016000000}" name="Tỷ lệ CK" dataDxfId="118"/>
    <tableColumn id="23" xr3:uid="{00000000-0010-0000-0300-000017000000}" name="Tiền chiết khấu" dataDxfId="117">
      <calculatedColumnFormula>U3*V3</calculatedColumnFormula>
    </tableColumn>
    <tableColumn id="24" xr3:uid="{00000000-0010-0000-0300-000018000000}" name="% thuế GTGT" dataDxfId="116">
      <calculatedColumnFormula>IF(B3&lt;&gt;"","8","0")</calculatedColumnFormula>
    </tableColumn>
    <tableColumn id="25" xr3:uid="{00000000-0010-0000-0300-000019000000}" name="Tỷ lệ tính thuế (Thuế suất KHAC)" dataDxfId="115"/>
    <tableColumn id="26" xr3:uid="{00000000-0010-0000-0300-00001A000000}" name="Tiền thuế GTGT" dataDxfId="114" dataCellStyle="Currency">
      <calculatedColumnFormula>U3*X3%</calculatedColumnFormula>
    </tableColumn>
    <tableColumn id="27" xr3:uid="{00000000-0010-0000-0300-00001B000000}" name="Số ngày được nợ" dataDxfId="113">
      <calculatedColumnFormula>VLOOKUP(G3,Ma_KH!$A:$R,14,0)</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2E5D8B5E-34D7-487B-A8E5-AF0DFD9D96C0}" name="Table180" displayName="Table180" ref="A1:AU61" totalsRowShown="0" headerRowDxfId="58" dataDxfId="57">
  <autoFilter ref="A1:AU61" xr:uid="{7AFB764B-3C69-46E7-A7F8-9C76425EE517}"/>
  <tableColumns count="47">
    <tableColumn id="1" xr3:uid="{00000000-0010-0000-0500-000001000000}" name="Hiển thị trên sổ" dataDxfId="105"/>
    <tableColumn id="2" xr3:uid="{00000000-0010-0000-0500-000002000000}" name="Hình thức bán hàng" dataDxfId="104"/>
    <tableColumn id="3" xr3:uid="{00000000-0010-0000-0500-000003000000}" name="Phương thức thanh toán" dataDxfId="103"/>
    <tableColumn id="4" xr3:uid="{00000000-0010-0000-0500-000004000000}" name="Kiêm phiếu nhập kho" dataDxfId="102"/>
    <tableColumn id="5" xr3:uid="{00000000-0010-0000-0500-000005000000}" name="Ngày hạch toán (*)" dataDxfId="101"/>
    <tableColumn id="6" xr3:uid="{00000000-0010-0000-0500-000006000000}" name="Ngày chứng từ (*)" dataDxfId="100"/>
    <tableColumn id="7" xr3:uid="{00000000-0010-0000-0500-000007000000}" name="Số chứng từ (*)" dataDxfId="99"/>
    <tableColumn id="8" xr3:uid="{00000000-0010-0000-0500-000008000000}" name="Ngày phiếu nhập" dataDxfId="98">
      <calculatedColumnFormula>E2</calculatedColumnFormula>
    </tableColumn>
    <tableColumn id="9" xr3:uid="{00000000-0010-0000-0500-000009000000}" name="Số phiếu nhập" dataDxfId="97">
      <calculatedColumnFormula>IF(LEN("NKMB-"&amp;G2)&gt;20,"Quá 20 Ký tự","NKMB-"&amp;G2)</calculatedColumnFormula>
    </tableColumn>
    <tableColumn id="10" xr3:uid="{00000000-0010-0000-0500-00000A000000}" name="Mẫu số HĐ" dataDxfId="96"/>
    <tableColumn id="11" xr3:uid="{00000000-0010-0000-0500-00000B000000}" name="Ký hiệu HĐ" dataDxfId="95"/>
    <tableColumn id="12" xr3:uid="{00000000-0010-0000-0500-00000C000000}" name="Số hóa đơn" dataDxfId="94"/>
    <tableColumn id="13" xr3:uid="{00000000-0010-0000-0500-00000D000000}" name="Ngày hóa đơn" dataDxfId="93"/>
    <tableColumn id="14" xr3:uid="{00000000-0010-0000-0500-00000E000000}" name="Mã khách hàng" dataDxfId="92"/>
    <tableColumn id="15" xr3:uid="{00000000-0010-0000-0500-00000F000000}" name="Tên khách hàng" dataDxfId="91">
      <calculatedColumnFormula>VLOOKUP(N2,#REF!,2,0)</calculatedColumnFormula>
    </tableColumn>
    <tableColumn id="16" xr3:uid="{00000000-0010-0000-0500-000010000000}" name="Địa chỉ" dataDxfId="90"/>
    <tableColumn id="17" xr3:uid="{00000000-0010-0000-0500-000011000000}" name="Mã số thuế" dataDxfId="89"/>
    <tableColumn id="18" xr3:uid="{00000000-0010-0000-0500-000012000000}" name="Diễn giải/Lý do chi" dataDxfId="88">
      <calculatedColumnFormula>"Hàng trả - "&amp;N2&amp;" - "&amp;O2&amp;" - "&amp;G2&amp;" - Phiếu ngày ("&amp;TEXT(F2,"dd/mm/yyyy")&amp;")"</calculatedColumnFormula>
    </tableColumn>
    <tableColumn id="19" xr3:uid="{00000000-0010-0000-0500-000013000000}" name="NV bán hàng" dataDxfId="87"/>
    <tableColumn id="20" xr3:uid="{00000000-0010-0000-0500-000014000000}" name="Người giao hàng" dataDxfId="86"/>
    <tableColumn id="21" xr3:uid="{00000000-0010-0000-0500-000015000000}" name="Diễn giải phiếu nhập" dataDxfId="85">
      <calculatedColumnFormula>R2</calculatedColumnFormula>
    </tableColumn>
    <tableColumn id="22" xr3:uid="{00000000-0010-0000-0500-000016000000}" name="Kèm theo chứng từ gốc (Phiếu nhập)" dataDxfId="84"/>
    <tableColumn id="23" xr3:uid="{00000000-0010-0000-0500-000017000000}" name="Cách lấy đơn giá nhập" dataDxfId="83"/>
    <tableColumn id="24" xr3:uid="{00000000-0010-0000-0500-000018000000}" name="Mã hàng (*)" dataDxfId="82"/>
    <tableColumn id="25" xr3:uid="{00000000-0010-0000-0500-000019000000}" name="Tên hàng" dataDxfId="81">
      <calculatedColumnFormula>VLOOKUP(X2,TONG_SL!$A:$F,2,0)</calculatedColumnFormula>
    </tableColumn>
    <tableColumn id="26" xr3:uid="{00000000-0010-0000-0500-00001A000000}" name="Hàng khuyến mại" dataDxfId="80"/>
    <tableColumn id="27" xr3:uid="{00000000-0010-0000-0500-00001B000000}" name="TK trả lại/TK nợ (*)" dataDxfId="79">
      <calculatedColumnFormula>IF(X2="","","5111")</calculatedColumnFormula>
    </tableColumn>
    <tableColumn id="28" xr3:uid="{00000000-0010-0000-0500-00001C000000}" name="TK công nợ/TK tiền/TK có (*)" dataDxfId="78">
      <calculatedColumnFormula>IF(X2="","","131")</calculatedColumnFormula>
    </tableColumn>
    <tableColumn id="29" xr3:uid="{00000000-0010-0000-0500-00001D000000}" name="ĐVT" dataDxfId="77">
      <calculatedColumnFormula>VLOOKUP(X2,TONG_SL!$A:$F,3,0)</calculatedColumnFormula>
    </tableColumn>
    <tableColumn id="30" xr3:uid="{00000000-0010-0000-0500-00001E000000}" name="Số lượng" dataDxfId="76"/>
    <tableColumn id="31" xr3:uid="{00000000-0010-0000-0500-00001F000000}" name="Đơn giá sau thuế" dataDxfId="75"/>
    <tableColumn id="32" xr3:uid="{00000000-0010-0000-0500-000020000000}" name="Đơn giá" dataDxfId="74">
      <calculatedColumnFormula>VLOOKUP(VLOOKUP(N2,Ma_KH!$A:$R,18,0)&amp;X2,Gia_MB!$A:$F,6,0)</calculatedColumnFormula>
    </tableColumn>
    <tableColumn id="33" xr3:uid="{00000000-0010-0000-0500-000021000000}" name="Thành tiền" dataDxfId="73">
      <calculatedColumnFormula>AD2*AF2</calculatedColumnFormula>
    </tableColumn>
    <tableColumn id="34" xr3:uid="{00000000-0010-0000-0500-000022000000}" name="Tỷ lệ CK (%)" dataDxfId="72"/>
    <tableColumn id="35" xr3:uid="{00000000-0010-0000-0500-000023000000}" name="Tiền chiết khấu" dataDxfId="71"/>
    <tableColumn id="36" xr3:uid="{00000000-0010-0000-0500-000024000000}" name="TK chiết khấu" dataDxfId="70"/>
    <tableColumn id="37" xr3:uid="{00000000-0010-0000-0500-000025000000}" name="% thuế GTGT" dataDxfId="69">
      <calculatedColumnFormula>IF(AD2&lt;&gt;"","8","")</calculatedColumnFormula>
    </tableColumn>
    <tableColumn id="38" xr3:uid="{00000000-0010-0000-0500-000026000000}" name="Tỷ lệ tính thuế (Thuế suất KHAC)" dataDxfId="68"/>
    <tableColumn id="39" xr3:uid="{00000000-0010-0000-0500-000027000000}" name="Tiền thuế GTGT" dataDxfId="67">
      <calculatedColumnFormula>AG2*AK2/100</calculatedColumnFormula>
    </tableColumn>
    <tableColumn id="40" xr3:uid="{00000000-0010-0000-0500-000028000000}" name="TK thuế GTGT" dataDxfId="66">
      <calculatedColumnFormula>IF(AD2&lt;&gt;"","33311","")</calculatedColumnFormula>
    </tableColumn>
    <tableColumn id="41" xr3:uid="{00000000-0010-0000-0500-000029000000}" name="HH không TH trên tờ khai thuế GTGT" dataDxfId="65"/>
    <tableColumn id="42" xr3:uid="{00000000-0010-0000-0500-00002A000000}" name="Kho" dataDxfId="64">
      <calculatedColumnFormula>IF(X2="","","K-C6")</calculatedColumnFormula>
    </tableColumn>
    <tableColumn id="43" xr3:uid="{00000000-0010-0000-0500-00002B000000}" name="TK kho" dataDxfId="63">
      <calculatedColumnFormula>IF(X2="","","156")</calculatedColumnFormula>
    </tableColumn>
    <tableColumn id="44" xr3:uid="{00000000-0010-0000-0500-00002C000000}" name="TK giá vốn" dataDxfId="62">
      <calculatedColumnFormula>IF(X2="","","632")</calculatedColumnFormula>
    </tableColumn>
    <tableColumn id="45" xr3:uid="{00000000-0010-0000-0500-00002D000000}" name="Đơn giá vốn" dataDxfId="61"/>
    <tableColumn id="46" xr3:uid="{00000000-0010-0000-0500-00002E000000}" name="Tiền vốn" dataDxfId="60"/>
    <tableColumn id="47" xr3:uid="{00000000-0010-0000-0500-00002F000000}" name="Hàng hoá giữ hộ/bán hộ" dataDxfId="5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6002A278-B73F-4F43-A870-7190381863B8}" name="Table181" displayName="Table181" ref="A2:AY53" totalsRowShown="0" headerRowDxfId="49" headerRowBorderDxfId="47" tableBorderDxfId="48">
  <autoFilter ref="A2:AY53" xr:uid="{86074414-163E-4151-8E35-A53853E46F1A}"/>
  <tableColumns count="51">
    <tableColumn id="1" xr3:uid="{00000000-0010-0000-0700-000001000000}" name="Hiển thị trên sổ"/>
    <tableColumn id="2" xr3:uid="{00000000-0010-0000-0700-000002000000}" name="Loại xuất kho">
      <calculatedColumnFormula>IF($C3&lt;&gt;"","3","")</calculatedColumnFormula>
    </tableColumn>
    <tableColumn id="3" xr3:uid="{00000000-0010-0000-0700-000003000000}" name="Ngày hạch toán (*)" dataDxfId="53"/>
    <tableColumn id="4" xr3:uid="{00000000-0010-0000-0700-000004000000}" name="Ngày chứng từ (*)" dataDxfId="52"/>
    <tableColumn id="5" xr3:uid="{00000000-0010-0000-0700-000005000000}" name="Số chứng từ (*)"/>
    <tableColumn id="6" xr3:uid="{00000000-0010-0000-0700-000006000000}" name="Mẫu số HĐ"/>
    <tableColumn id="7" xr3:uid="{00000000-0010-0000-0700-000007000000}" name="Ký hiệu HĐ"/>
    <tableColumn id="8" xr3:uid="{00000000-0010-0000-0700-000008000000}" name="Mã đối tượng"/>
    <tableColumn id="9" xr3:uid="{00000000-0010-0000-0700-000009000000}" name="Tên đối tượng"/>
    <tableColumn id="10" xr3:uid="{00000000-0010-0000-0700-00000A000000}" name="Địa chỉ/Bộ phận"/>
    <tableColumn id="11" xr3:uid="{00000000-0010-0000-0700-00000B000000}" name="Tên người nhận/Của"/>
    <tableColumn id="12" xr3:uid="{00000000-0010-0000-0700-00000C000000}" name="Lý do xuất/Về việc"/>
    <tableColumn id="13" xr3:uid="{00000000-0010-0000-0700-00000D000000}" name="Nhân viên bán hàng"/>
    <tableColumn id="14" xr3:uid="{00000000-0010-0000-0700-00000E000000}" name="Kèm theo"/>
    <tableColumn id="15" xr3:uid="{00000000-0010-0000-0700-00000F000000}" name="Số lệnh điều động"/>
    <tableColumn id="16" xr3:uid="{00000000-0010-0000-0700-000010000000}" name="Ngày lệnh điều động"/>
    <tableColumn id="17" xr3:uid="{00000000-0010-0000-0700-000011000000}" name="Người vận chuyển"/>
    <tableColumn id="18" xr3:uid="{00000000-0010-0000-0700-000012000000}" name="Tên người vận chuyển"/>
    <tableColumn id="19" xr3:uid="{00000000-0010-0000-0700-000013000000}" name="Hợp đồng số"/>
    <tableColumn id="20" xr3:uid="{00000000-0010-0000-0700-000014000000}" name="Phương tiện vận chuyển"/>
    <tableColumn id="21" xr3:uid="{00000000-0010-0000-0700-000015000000}" name="Xuất tại kho">
      <calculatedColumnFormula>IF($C3&lt;&gt;"","K-C6","")</calculatedColumnFormula>
    </tableColumn>
    <tableColumn id="22" xr3:uid="{00000000-0010-0000-0700-000016000000}" name="Địa chỉ kho xuất"/>
    <tableColumn id="23" xr3:uid="{00000000-0010-0000-0700-000017000000}" name="Nhập tại chi nhánh"/>
    <tableColumn id="24" xr3:uid="{00000000-0010-0000-0700-000018000000}" name="Tên chi nhánh"/>
    <tableColumn id="25" xr3:uid="{00000000-0010-0000-0700-000019000000}" name="MST chi nhánh"/>
    <tableColumn id="26" xr3:uid="{00000000-0010-0000-0700-00001A000000}" name="Nhập tại kho"/>
    <tableColumn id="27" xr3:uid="{00000000-0010-0000-0700-00001B000000}" name="Địa chỉ kho nhập"/>
    <tableColumn id="28" xr3:uid="{00000000-0010-0000-0700-00001C000000}" name="Mã hàng (*)"/>
    <tableColumn id="29" xr3:uid="{00000000-0010-0000-0700-00001D000000}" name="Tên hàng">
      <calculatedColumnFormula>VLOOKUP(AB3,TONG_SL!$A:$C,2,0)</calculatedColumnFormula>
    </tableColumn>
    <tableColumn id="30" xr3:uid="{00000000-0010-0000-0700-00001E000000}" name="Là hàng khuyến mại"/>
    <tableColumn id="31" xr3:uid="{00000000-0010-0000-0700-00001F000000}" name="Kho (*)">
      <calculatedColumnFormula>IF($C3&lt;&gt;"","K-C6","")</calculatedColumnFormula>
    </tableColumn>
    <tableColumn id="32" xr3:uid="{00000000-0010-0000-0700-000020000000}" name="Hàng hóa giữ hộ/bán hộ"/>
    <tableColumn id="33" xr3:uid="{00000000-0010-0000-0700-000021000000}" name="TK Nợ (*)">
      <calculatedColumnFormula>IF($C3&lt;&gt;"","632","")</calculatedColumnFormula>
    </tableColumn>
    <tableColumn id="34" xr3:uid="{00000000-0010-0000-0700-000022000000}" name="TK Có (*)">
      <calculatedColumnFormula>IF($C3&lt;&gt;"","156","")</calculatedColumnFormula>
    </tableColumn>
    <tableColumn id="35" xr3:uid="{00000000-0010-0000-0700-000023000000}" name="ĐVT">
      <calculatedColumnFormula>VLOOKUP($AB3,TONG_SL!$A:$D,3,0)</calculatedColumnFormula>
    </tableColumn>
    <tableColumn id="36" xr3:uid="{00000000-0010-0000-0700-000024000000}" name="Số lượng" dataDxfId="51"/>
    <tableColumn id="37" xr3:uid="{00000000-0010-0000-0700-000025000000}" name="Đơn giá bán" dataDxfId="50">
      <calculatedColumnFormula>IFERROR(VLOOKUP(AB3,Gia_HD_XI_SPL!$A:$C,3,0),0)</calculatedColumnFormula>
    </tableColumn>
    <tableColumn id="38" xr3:uid="{00000000-0010-0000-0700-000026000000}" name="Thành tiền">
      <calculatedColumnFormula>AJ3*AK3</calculatedColumnFormula>
    </tableColumn>
    <tableColumn id="39" xr3:uid="{00000000-0010-0000-0700-000027000000}" name="Đơn giá vốn"/>
    <tableColumn id="40" xr3:uid="{00000000-0010-0000-0700-000028000000}" name="Tiền vốn"/>
    <tableColumn id="41" xr3:uid="{00000000-0010-0000-0700-000029000000}" name="Số lô"/>
    <tableColumn id="42" xr3:uid="{00000000-0010-0000-0700-00002A000000}" name="Hạn sử dụng"/>
    <tableColumn id="43" xr3:uid="{00000000-0010-0000-0700-00002B000000}" name="Đối tượng"/>
    <tableColumn id="44" xr3:uid="{00000000-0010-0000-0700-00002C000000}" name="Khoản mục CP"/>
    <tableColumn id="45" xr3:uid="{00000000-0010-0000-0700-00002D000000}" name="Đơn vị"/>
    <tableColumn id="46" xr3:uid="{00000000-0010-0000-0700-00002E000000}" name="Đối tượng THCP"/>
    <tableColumn id="47" xr3:uid="{00000000-0010-0000-0700-00002F000000}" name="Công trình"/>
    <tableColumn id="48" xr3:uid="{00000000-0010-0000-0700-000030000000}" name="Đơn đặt hàng"/>
    <tableColumn id="49" xr3:uid="{00000000-0010-0000-0700-000031000000}" name="Hợp đồng bán"/>
    <tableColumn id="50" xr3:uid="{00000000-0010-0000-0700-000032000000}" name="CP không hợp lý"/>
    <tableColumn id="51" xr3:uid="{00000000-0010-0000-0700-000033000000}" name="Mã thống kê"/>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282B90-A35F-4876-B8DB-287394003B0F}" name="Table2" displayName="Table2" ref="A4:F1200" totalsRowShown="0" headerRowDxfId="40" dataDxfId="39" headerRowBorderDxfId="37" tableBorderDxfId="38">
  <autoFilter ref="A4:F1200" xr:uid="{C8FD460D-613E-4FB3-8ABC-E79A3E5F3982}"/>
  <tableColumns count="6">
    <tableColumn id="2" xr3:uid="{00000000-0010-0000-0900-000002000000}" name="Mã Giá" dataDxfId="46"/>
    <tableColumn id="1" xr3:uid="{00000000-0010-0000-0900-000001000000}" name="Nhóm khách hàng" dataDxfId="45"/>
    <tableColumn id="5" xr3:uid="{00000000-0010-0000-0900-000005000000}" name="Mã hàng" dataDxfId="44"/>
    <tableColumn id="6" xr3:uid="{00000000-0010-0000-0900-000006000000}" name="Tên hàng" dataDxfId="43"/>
    <tableColumn id="7" xr3:uid="{00000000-0010-0000-0900-000007000000}" name="Giá bán công bố" dataDxfId="42" dataCellStyle="Currency [0]"/>
    <tableColumn id="8" xr3:uid="{00000000-0010-0000-0900-000008000000}" name="Giá trên đơn đặt hàng / xuất hóa đơn" dataDxfId="41" dataCellStyle="Currency [0]"/>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6314905-D0D1-4780-885F-E1BD09A5662C}" name="Table32465" displayName="Table32465" ref="A1:E14" totalsRowShown="0" headerRowDxfId="31" dataDxfId="30" tableBorderDxfId="29" headerRowCellStyle="Normal 2" dataCellStyle="Normal 2">
  <autoFilter ref="A1:E14" xr:uid="{FBC324C8-C86B-422E-BA2E-5006F2C6ECE7}"/>
  <tableColumns count="5">
    <tableColumn id="1" xr3:uid="{00000000-0010-0000-0B00-000001000000}" name="Mã nhân viên" dataDxfId="36" dataCellStyle="Normal 2"/>
    <tableColumn id="2" xr3:uid="{00000000-0010-0000-0B00-000002000000}" name="Tên nhân viên" dataDxfId="35" dataCellStyle="Normal 2"/>
    <tableColumn id="3" xr3:uid="{00000000-0010-0000-0B00-000003000000}" name="Giới tính" dataDxfId="34" dataCellStyle="Normal 2"/>
    <tableColumn id="4" xr3:uid="{00000000-0010-0000-0B00-000004000000}" name="Chức danh" dataDxfId="33" dataCellStyle="Normal 2"/>
    <tableColumn id="5" xr3:uid="{00000000-0010-0000-0B00-000005000000}" name="Tên đơn vị" dataDxfId="32" dataCellStyle="Normal 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B87EB05-A413-4714-843F-C264A7F356B5}" name="DS_HH_VT" displayName="DS_HH_VT" ref="A1:F85" totalsRowShown="0" headerRowDxfId="23" headerRowBorderDxfId="21" tableBorderDxfId="22" totalsRowBorderDxfId="20">
  <autoFilter ref="A1:F85" xr:uid="{933BCFF7-84DA-4442-9942-83651E6FBD78}">
    <filterColumn colId="3">
      <filters>
        <filter val="Đang kinh doanh"/>
      </filters>
    </filterColumn>
  </autoFilter>
  <sortState xmlns:xlrd2="http://schemas.microsoft.com/office/spreadsheetml/2017/richdata2" ref="A2:F75">
    <sortCondition ref="A1:A75"/>
  </sortState>
  <tableColumns count="6">
    <tableColumn id="1" xr3:uid="{00000000-0010-0000-0D00-000001000000}" name="Mã hàng" dataDxfId="28" dataCellStyle="Normal 2"/>
    <tableColumn id="2" xr3:uid="{00000000-0010-0000-0D00-000002000000}" name="Tên hàng" dataDxfId="27" dataCellStyle="Normal 2"/>
    <tableColumn id="3" xr3:uid="{00000000-0010-0000-0D00-000003000000}" name="ĐVT" dataDxfId="26" dataCellStyle="Normal 2"/>
    <tableColumn id="4" xr3:uid="{00000000-0010-0000-0D00-000004000000}" name="Tình Trạng">
      <calculatedColumnFormula>IF(OR(E2&gt;0,F2&gt;0),"Đang kinh doanh","Không kinh doanh")</calculatedColumnFormula>
    </tableColumn>
    <tableColumn id="7" xr3:uid="{00000000-0010-0000-0D00-000007000000}" name="TỔNG CỘNG" dataDxfId="25"/>
    <tableColumn id="5" xr3:uid="{00000000-0010-0000-0D00-000005000000}" name="Tổng Đầu" dataDxfId="24"/>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1D8435A-209A-44B7-9AB9-AD122BA7B355}" name="Table3" displayName="Table3" ref="A1:R2574" totalsRowShown="0" headerRowDxfId="1" tableBorderDxfId="0">
  <tableColumns count="18">
    <tableColumn id="1" xr3:uid="{00000000-0010-0000-0F00-000001000000}" name="60" dataDxfId="19" dataCellStyle="Normal 2"/>
    <tableColumn id="2" xr3:uid="{00000000-0010-0000-0F00-000002000000}" name="FALSE" dataDxfId="18" dataCellStyle="Normal 2"/>
    <tableColumn id="3" xr3:uid="{00000000-0010-0000-0F00-000003000000}" name="CÔNG TY TNHH MTV THƯƠNG MẠI VÀ DỊCH VỤ NGỌC THƠM" dataDxfId="17" dataCellStyle="Normal 2"/>
    <tableColumn id="4" xr3:uid="{00000000-0010-0000-0F00-000004000000}" name="Miền Bắc" dataDxfId="16" dataCellStyle="Normal 2"/>
    <tableColumn id="5" xr3:uid="{00000000-0010-0000-0F00-000005000000}" name="WIN" dataDxfId="15" dataCellStyle="Normal 2"/>
    <tableColumn id="6" xr3:uid="{00000000-0010-0000-0F00-000006000000}" name="Phường/Xã" dataDxfId="14" dataCellStyle="Normal 2"/>
    <tableColumn id="7" xr3:uid="{00000000-0010-0000-0F00-000007000000}" name="Nhân viên" dataDxfId="13" dataCellStyle="Normal 2"/>
    <tableColumn id="8" xr3:uid="{00000000-0010-0000-0F00-000008000000}" name="Tên nhân viên" dataDxfId="12" dataCellStyle="Normal 2"/>
    <tableColumn id="9" xr3:uid="{00000000-0010-0000-0F00-000009000000}" name="Nhóm KH, NCC" dataDxfId="11" dataCellStyle="Normal 2"/>
    <tableColumn id="10" xr3:uid="{00000000-0010-0000-0F00-00000A000000}" name="Người liên hệ" dataDxfId="10" dataCellStyle="Normal 2"/>
    <tableColumn id="11" xr3:uid="{00000000-0010-0000-0F00-00000B000000}" name="Địa điểm giao hàng" dataDxfId="9" dataCellStyle="Normal 2"/>
    <tableColumn id="12" xr3:uid="{00000000-0010-0000-0F00-00000C000000}" name="Mã số thuế" dataDxfId="8" dataCellStyle="Normal 2"/>
    <tableColumn id="13" xr3:uid="{00000000-0010-0000-0F00-00000D000000}" name="Địa chỉ" dataDxfId="7" dataCellStyle="Normal 2"/>
    <tableColumn id="14" xr3:uid="{00000000-0010-0000-0F00-00000E000000}" name="Số ngày được nợ" dataDxfId="6" dataCellStyle="Normal 2"/>
    <tableColumn id="15" xr3:uid="{00000000-0010-0000-0F00-00000F000000}" name="Ngừng theo dõi" dataDxfId="5" dataCellStyle="Normal 2"/>
    <tableColumn id="16" xr3:uid="{00000000-0010-0000-0F00-000010000000}" name="Chi nhánh" dataDxfId="4" dataCellStyle="Normal 2"/>
    <tableColumn id="17" xr3:uid="{00000000-0010-0000-0F00-000011000000}" name="Phân loại" dataDxfId="3" dataCellStyle="Normal 2"/>
    <tableColumn id="18" xr3:uid="{00000000-0010-0000-0F00-000012000000}" name="Nhóm KH" dataDxfId="2" dataCellStyle="Normal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DBCC7-CB3A-4739-99C0-44F422248D35}">
  <sheetPr codeName="Sheet1">
    <tabColor rgb="FFFFFF00"/>
  </sheetPr>
  <dimension ref="A1:HF4797"/>
  <sheetViews>
    <sheetView zoomScaleNormal="100" workbookViewId="0">
      <pane ySplit="2" topLeftCell="A1149" activePane="bottomLeft" state="frozen"/>
      <selection pane="bottomLeft" activeCell="G4645" sqref="A4645:G4647"/>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33" customWidth="1"/>
    <col min="8" max="8" width="25.7109375" style="11" hidden="1" customWidth="1"/>
    <col min="9" max="9" width="21.5703125" style="11" customWidth="1"/>
    <col min="10" max="10" width="12.2851562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2"/>
      <c r="B1" s="93"/>
      <c r="C1" s="94"/>
      <c r="D1" s="92"/>
      <c r="E1" s="95"/>
      <c r="F1" s="94"/>
      <c r="G1" s="231"/>
      <c r="H1" s="95"/>
      <c r="I1" s="95"/>
      <c r="J1" s="93"/>
      <c r="K1" s="93"/>
      <c r="L1" s="95"/>
      <c r="M1" s="95"/>
      <c r="N1" s="95"/>
      <c r="O1" s="95"/>
      <c r="P1" s="95"/>
      <c r="Q1" s="181"/>
      <c r="R1" s="108">
        <f>+SUBTOTAL(9,R3:R35133)</f>
        <v>54289</v>
      </c>
      <c r="S1" s="108" t="e">
        <f>+SUBTOTAL(9,#REF!)</f>
        <v>#REF!</v>
      </c>
      <c r="T1" s="108" t="e">
        <f>+SUBTOTAL(9,#REF!)</f>
        <v>#REF!</v>
      </c>
      <c r="U1" s="108" t="e">
        <f>+SUBTOTAL(9,#REF!)</f>
        <v>#REF!</v>
      </c>
      <c r="V1" s="96"/>
      <c r="W1" s="98"/>
      <c r="X1" s="99"/>
      <c r="Y1" s="96"/>
      <c r="Z1" s="97"/>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row>
    <row r="2" spans="1:214" s="8" customFormat="1" x14ac:dyDescent="0.25">
      <c r="A2" s="100" t="s">
        <v>11</v>
      </c>
      <c r="B2" s="101" t="s">
        <v>12</v>
      </c>
      <c r="C2" s="102" t="s">
        <v>13</v>
      </c>
      <c r="D2" s="104" t="s">
        <v>14</v>
      </c>
      <c r="E2" s="103" t="s">
        <v>22</v>
      </c>
      <c r="F2" s="103" t="s">
        <v>15</v>
      </c>
      <c r="G2" s="232" t="s">
        <v>23</v>
      </c>
      <c r="H2" s="103" t="s">
        <v>16</v>
      </c>
      <c r="I2" s="100" t="s">
        <v>0</v>
      </c>
      <c r="J2" s="101" t="s">
        <v>17</v>
      </c>
      <c r="K2" s="101" t="s">
        <v>1</v>
      </c>
      <c r="L2" s="104" t="s">
        <v>2</v>
      </c>
      <c r="M2" s="104" t="s">
        <v>24</v>
      </c>
      <c r="N2" s="104" t="s">
        <v>21</v>
      </c>
      <c r="O2" s="104" t="s">
        <v>19</v>
      </c>
      <c r="P2" s="104" t="s">
        <v>20</v>
      </c>
      <c r="Q2" s="104" t="s">
        <v>10</v>
      </c>
      <c r="R2" s="100" t="s">
        <v>3</v>
      </c>
      <c r="S2" s="104" t="s">
        <v>18</v>
      </c>
      <c r="T2" s="104" t="s">
        <v>4</v>
      </c>
      <c r="U2" s="104" t="s">
        <v>5</v>
      </c>
      <c r="V2" s="104" t="s">
        <v>8</v>
      </c>
      <c r="W2" s="104" t="s">
        <v>9</v>
      </c>
      <c r="X2" s="104" t="s">
        <v>6</v>
      </c>
      <c r="Y2" s="104" t="s">
        <v>25</v>
      </c>
      <c r="Z2" s="104" t="s">
        <v>7</v>
      </c>
      <c r="AA2" s="104"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277">
        <v>46050</v>
      </c>
      <c r="B3" s="278">
        <v>4183914466</v>
      </c>
      <c r="C3" s="279" t="s">
        <v>15180</v>
      </c>
      <c r="D3" s="277">
        <v>46054</v>
      </c>
      <c r="E3" s="213"/>
      <c r="F3" s="214"/>
      <c r="G3" s="238" t="s">
        <v>14271</v>
      </c>
      <c r="H3" s="213"/>
      <c r="I3" s="212">
        <v>4183914466</v>
      </c>
      <c r="J3" s="212" t="s">
        <v>70</v>
      </c>
      <c r="K3" s="212" t="s">
        <v>44</v>
      </c>
      <c r="L3" s="215" t="str">
        <f>VLOOKUP($K3,[1]TONG_SL!$A$1:$D$65536,2,0)</f>
        <v>Giò lụa cây 250g</v>
      </c>
      <c r="M3" s="213"/>
      <c r="N3" s="215" t="str">
        <f t="shared" ref="N3:N33" si="0">IF($B3&lt;&gt;"","K-C6","")</f>
        <v>K-C6</v>
      </c>
      <c r="O3" s="222"/>
      <c r="P3" s="222"/>
      <c r="Q3" s="215" t="str">
        <f>VLOOKUP(K3,TONG_SL!$A:$D,3,0)</f>
        <v>Túi</v>
      </c>
      <c r="R3" s="224">
        <v>6</v>
      </c>
      <c r="S3" s="224"/>
      <c r="T3" s="224">
        <f>VLOOKUP(VLOOKUP(G3,Ma_KH!$A:$R,18,0)&amp;K3,Gia_MB!$A:$F,6,0)</f>
        <v>49500</v>
      </c>
      <c r="U3" s="182">
        <f t="shared" ref="U3:U34" si="1">T3*R3</f>
        <v>297000</v>
      </c>
      <c r="V3" s="224"/>
      <c r="W3" s="225">
        <f t="shared" ref="W3:W34" si="2">U3*V3</f>
        <v>0</v>
      </c>
      <c r="X3" s="226" t="str">
        <f t="shared" ref="X3:X34" si="3">IF(B3&lt;&gt;"","8","0")</f>
        <v>8</v>
      </c>
      <c r="Y3" s="224"/>
      <c r="Z3" s="182">
        <f t="shared" ref="Z3:Z34" si="4">U3*X3%</f>
        <v>23760</v>
      </c>
      <c r="AA3" s="227">
        <f>VLOOKUP(G3,Ma_KH!$A:$R,14,0)</f>
        <v>60</v>
      </c>
    </row>
    <row r="4" spans="1:214" x14ac:dyDescent="0.25">
      <c r="A4" s="277">
        <v>46050</v>
      </c>
      <c r="B4" s="278">
        <v>4183914466</v>
      </c>
      <c r="C4" s="279" t="s">
        <v>15180</v>
      </c>
      <c r="D4" s="277">
        <v>46054</v>
      </c>
      <c r="E4" s="213"/>
      <c r="F4" s="214"/>
      <c r="G4" s="238" t="s">
        <v>14271</v>
      </c>
      <c r="H4" s="213"/>
      <c r="I4" s="212">
        <v>4183914466</v>
      </c>
      <c r="J4" s="212" t="s">
        <v>70</v>
      </c>
      <c r="K4" s="212" t="s">
        <v>39</v>
      </c>
      <c r="L4" s="215" t="str">
        <f>VLOOKUP($K4,[1]TONG_SL!$A$1:$D$65536,2,0)</f>
        <v>Chả nướng 300g</v>
      </c>
      <c r="M4" s="213"/>
      <c r="N4" s="215" t="str">
        <f t="shared" si="0"/>
        <v>K-C6</v>
      </c>
      <c r="O4" s="222"/>
      <c r="P4" s="222"/>
      <c r="Q4" s="215" t="str">
        <f>VLOOKUP(K4,TONG_SL!$A:$D,3,0)</f>
        <v>Túi</v>
      </c>
      <c r="R4" s="224">
        <v>6</v>
      </c>
      <c r="S4" s="224"/>
      <c r="T4" s="224">
        <f>VLOOKUP(VLOOKUP(G4,Ma_KH!$A:$R,18,0)&amp;K4,Gia_MB!$A:$F,6,0)</f>
        <v>70950</v>
      </c>
      <c r="U4" s="182">
        <f t="shared" si="1"/>
        <v>425700</v>
      </c>
      <c r="V4" s="224"/>
      <c r="W4" s="225">
        <f t="shared" si="2"/>
        <v>0</v>
      </c>
      <c r="X4" s="226" t="str">
        <f t="shared" si="3"/>
        <v>8</v>
      </c>
      <c r="Y4" s="224"/>
      <c r="Z4" s="182">
        <f t="shared" si="4"/>
        <v>34056</v>
      </c>
      <c r="AA4" s="227">
        <f>VLOOKUP(G4,Ma_KH!$A:$R,14,0)</f>
        <v>60</v>
      </c>
    </row>
    <row r="5" spans="1:214" x14ac:dyDescent="0.25">
      <c r="A5" s="277">
        <v>46050</v>
      </c>
      <c r="B5" s="278">
        <v>4183914466</v>
      </c>
      <c r="C5" s="279" t="s">
        <v>15180</v>
      </c>
      <c r="D5" s="277">
        <v>46054</v>
      </c>
      <c r="E5" s="213"/>
      <c r="F5" s="214"/>
      <c r="G5" s="238" t="s">
        <v>14271</v>
      </c>
      <c r="H5" s="213"/>
      <c r="I5" s="212">
        <v>4183914466</v>
      </c>
      <c r="J5" s="212" t="s">
        <v>70</v>
      </c>
      <c r="K5" s="212" t="s">
        <v>37</v>
      </c>
      <c r="L5" s="215" t="str">
        <f>VLOOKUP($K5,[1]TONG_SL!$A$1:$D$65536,2,0)</f>
        <v>Chả cốm 300g</v>
      </c>
      <c r="M5" s="213"/>
      <c r="N5" s="215" t="str">
        <f t="shared" si="0"/>
        <v>K-C6</v>
      </c>
      <c r="O5" s="222"/>
      <c r="P5" s="222"/>
      <c r="Q5" s="215" t="str">
        <f>VLOOKUP(K5,TONG_SL!$A:$D,3,0)</f>
        <v>Túi</v>
      </c>
      <c r="R5" s="224">
        <v>10</v>
      </c>
      <c r="S5" s="224"/>
      <c r="T5" s="224">
        <f>VLOOKUP(VLOOKUP(G5,Ma_KH!$A:$R,18,0)&amp;K5,Gia_MB!$A:$F,6,0)</f>
        <v>74250</v>
      </c>
      <c r="U5" s="182">
        <f t="shared" si="1"/>
        <v>742500</v>
      </c>
      <c r="V5" s="224"/>
      <c r="W5" s="225">
        <f t="shared" si="2"/>
        <v>0</v>
      </c>
      <c r="X5" s="226" t="str">
        <f t="shared" si="3"/>
        <v>8</v>
      </c>
      <c r="Y5" s="224"/>
      <c r="Z5" s="182">
        <f t="shared" si="4"/>
        <v>59400</v>
      </c>
      <c r="AA5" s="227">
        <f>VLOOKUP(G5,Ma_KH!$A:$R,14,0)</f>
        <v>60</v>
      </c>
    </row>
    <row r="6" spans="1:214" x14ac:dyDescent="0.25">
      <c r="A6" s="277">
        <v>46050</v>
      </c>
      <c r="B6" s="278">
        <v>4183914466</v>
      </c>
      <c r="C6" s="279" t="s">
        <v>15180</v>
      </c>
      <c r="D6" s="277">
        <v>46054</v>
      </c>
      <c r="E6" s="213"/>
      <c r="F6" s="214"/>
      <c r="G6" s="238" t="s">
        <v>14271</v>
      </c>
      <c r="H6" s="213"/>
      <c r="I6" s="212">
        <v>4183914466</v>
      </c>
      <c r="J6" s="212" t="s">
        <v>70</v>
      </c>
      <c r="K6" s="212" t="s">
        <v>32</v>
      </c>
      <c r="L6" s="215" t="str">
        <f>VLOOKUP($K6,[1]TONG_SL!$A$1:$D$65536,2,0)</f>
        <v>Giò Tai Lưỡi Xào 250g</v>
      </c>
      <c r="M6" s="213"/>
      <c r="N6" s="215" t="str">
        <f t="shared" si="0"/>
        <v>K-C6</v>
      </c>
      <c r="O6" s="222"/>
      <c r="P6" s="222"/>
      <c r="Q6" s="215" t="str">
        <f>VLOOKUP(K6,TONG_SL!$A:$D,3,0)</f>
        <v>Túi</v>
      </c>
      <c r="R6" s="224">
        <v>10</v>
      </c>
      <c r="S6" s="224"/>
      <c r="T6" s="224">
        <f>VLOOKUP(VLOOKUP(G6,Ma_KH!$A:$R,18,0)&amp;K6,Gia_MB!$A:$F,6,0)</f>
        <v>50182</v>
      </c>
      <c r="U6" s="182">
        <f t="shared" si="1"/>
        <v>501820</v>
      </c>
      <c r="V6" s="224"/>
      <c r="W6" s="225">
        <f t="shared" si="2"/>
        <v>0</v>
      </c>
      <c r="X6" s="226" t="str">
        <f t="shared" si="3"/>
        <v>8</v>
      </c>
      <c r="Y6" s="224"/>
      <c r="Z6" s="182">
        <f t="shared" si="4"/>
        <v>40145.599999999999</v>
      </c>
      <c r="AA6" s="227">
        <f>VLOOKUP(G6,Ma_KH!$A:$R,14,0)</f>
        <v>60</v>
      </c>
    </row>
    <row r="7" spans="1:214" x14ac:dyDescent="0.25">
      <c r="A7" s="277">
        <v>46050</v>
      </c>
      <c r="B7" s="278">
        <v>4183914466</v>
      </c>
      <c r="C7" s="279" t="s">
        <v>15180</v>
      </c>
      <c r="D7" s="277">
        <v>46054</v>
      </c>
      <c r="E7" s="213"/>
      <c r="F7" s="214"/>
      <c r="G7" s="238" t="s">
        <v>14271</v>
      </c>
      <c r="H7" s="213"/>
      <c r="I7" s="212">
        <v>4183914466</v>
      </c>
      <c r="J7" s="212" t="s">
        <v>70</v>
      </c>
      <c r="K7" s="212" t="s">
        <v>48</v>
      </c>
      <c r="L7" s="215" t="str">
        <f>VLOOKUP($K7,[1]TONG_SL!$A$1:$D$65536,2,0)</f>
        <v>Mọc Nấm Hương 250g</v>
      </c>
      <c r="M7" s="213"/>
      <c r="N7" s="215" t="str">
        <f t="shared" si="0"/>
        <v>K-C6</v>
      </c>
      <c r="O7" s="222"/>
      <c r="P7" s="222"/>
      <c r="Q7" s="215" t="str">
        <f>VLOOKUP(K7,TONG_SL!$A:$D,3,0)</f>
        <v>Túi</v>
      </c>
      <c r="R7" s="224">
        <v>10</v>
      </c>
      <c r="S7" s="224"/>
      <c r="T7" s="224">
        <f>VLOOKUP(VLOOKUP(G7,Ma_KH!$A:$R,18,0)&amp;K7,Gia_MB!$A:$F,6,0)</f>
        <v>46000</v>
      </c>
      <c r="U7" s="182">
        <f t="shared" si="1"/>
        <v>460000</v>
      </c>
      <c r="V7" s="224"/>
      <c r="W7" s="225">
        <f t="shared" si="2"/>
        <v>0</v>
      </c>
      <c r="X7" s="226" t="str">
        <f t="shared" si="3"/>
        <v>8</v>
      </c>
      <c r="Y7" s="224"/>
      <c r="Z7" s="182">
        <f t="shared" si="4"/>
        <v>36800</v>
      </c>
      <c r="AA7" s="227">
        <f>VLOOKUP(G7,Ma_KH!$A:$R,14,0)</f>
        <v>60</v>
      </c>
    </row>
    <row r="8" spans="1:214" x14ac:dyDescent="0.25">
      <c r="A8" s="277">
        <v>46050</v>
      </c>
      <c r="B8" s="278">
        <v>4183914466</v>
      </c>
      <c r="C8" s="279" t="s">
        <v>15180</v>
      </c>
      <c r="D8" s="277">
        <v>46054</v>
      </c>
      <c r="E8" s="213"/>
      <c r="F8" s="214"/>
      <c r="G8" s="238" t="s">
        <v>14271</v>
      </c>
      <c r="H8" s="213"/>
      <c r="I8" s="212">
        <v>4183914466</v>
      </c>
      <c r="J8" s="212" t="s">
        <v>70</v>
      </c>
      <c r="K8" s="212" t="s">
        <v>27</v>
      </c>
      <c r="L8" s="215" t="str">
        <f>VLOOKUP($K8,[1]TONG_SL!$A$1:$D$65536,2,0)</f>
        <v>Chân giò heo muối 300g</v>
      </c>
      <c r="M8" s="213"/>
      <c r="N8" s="215" t="str">
        <f t="shared" si="0"/>
        <v>K-C6</v>
      </c>
      <c r="O8" s="222"/>
      <c r="P8" s="222"/>
      <c r="Q8" s="215" t="str">
        <f>VLOOKUP(K8,TONG_SL!$A:$D,3,0)</f>
        <v>Túi</v>
      </c>
      <c r="R8" s="224">
        <v>20</v>
      </c>
      <c r="S8" s="224"/>
      <c r="T8" s="224">
        <f>VLOOKUP(VLOOKUP(G8,Ma_KH!$A:$R,18,0)&amp;K8,Gia_MB!$A:$F,6,0)</f>
        <v>73431</v>
      </c>
      <c r="U8" s="182">
        <f t="shared" si="1"/>
        <v>1468620</v>
      </c>
      <c r="V8" s="224"/>
      <c r="W8" s="225">
        <f t="shared" si="2"/>
        <v>0</v>
      </c>
      <c r="X8" s="226" t="str">
        <f t="shared" si="3"/>
        <v>8</v>
      </c>
      <c r="Y8" s="224"/>
      <c r="Z8" s="182">
        <f t="shared" si="4"/>
        <v>117489.60000000001</v>
      </c>
      <c r="AA8" s="227">
        <f>VLOOKUP(G8,Ma_KH!$A:$R,14,0)</f>
        <v>60</v>
      </c>
    </row>
    <row r="9" spans="1:214" x14ac:dyDescent="0.25">
      <c r="A9" s="277">
        <v>46050</v>
      </c>
      <c r="B9" s="278">
        <v>4183914466</v>
      </c>
      <c r="C9" s="279" t="s">
        <v>15180</v>
      </c>
      <c r="D9" s="277">
        <v>46054</v>
      </c>
      <c r="E9" s="213"/>
      <c r="F9" s="214"/>
      <c r="G9" s="238" t="s">
        <v>14271</v>
      </c>
      <c r="H9" s="213"/>
      <c r="I9" s="212">
        <v>4183914466</v>
      </c>
      <c r="J9" s="212" t="s">
        <v>70</v>
      </c>
      <c r="K9" s="212" t="s">
        <v>30</v>
      </c>
      <c r="L9" s="215" t="str">
        <f>VLOOKUP($K9,[1]TONG_SL!$A$1:$D$65536,2,0)</f>
        <v>Gà muối 500g</v>
      </c>
      <c r="M9" s="213"/>
      <c r="N9" s="215" t="str">
        <f t="shared" si="0"/>
        <v>K-C6</v>
      </c>
      <c r="O9" s="222"/>
      <c r="P9" s="222"/>
      <c r="Q9" s="215" t="str">
        <f>VLOOKUP(K9,TONG_SL!$A:$D,3,0)</f>
        <v>Túi</v>
      </c>
      <c r="R9" s="224">
        <v>30</v>
      </c>
      <c r="S9" s="224"/>
      <c r="T9" s="224">
        <f>VLOOKUP(VLOOKUP(G9,Ma_KH!$A:$R,18,0)&amp;K9,Gia_MB!$A:$F,6,0)</f>
        <v>116611</v>
      </c>
      <c r="U9" s="182">
        <f t="shared" si="1"/>
        <v>3498330</v>
      </c>
      <c r="V9" s="224"/>
      <c r="W9" s="225">
        <f t="shared" si="2"/>
        <v>0</v>
      </c>
      <c r="X9" s="226" t="str">
        <f t="shared" si="3"/>
        <v>8</v>
      </c>
      <c r="Y9" s="224"/>
      <c r="Z9" s="182">
        <f t="shared" si="4"/>
        <v>279866.40000000002</v>
      </c>
      <c r="AA9" s="227">
        <f>VLOOKUP(G9,Ma_KH!$A:$R,14,0)</f>
        <v>60</v>
      </c>
    </row>
    <row r="10" spans="1:214" x14ac:dyDescent="0.25">
      <c r="A10" s="277">
        <v>46050</v>
      </c>
      <c r="B10" s="278">
        <v>4183914466</v>
      </c>
      <c r="C10" s="279" t="s">
        <v>15180</v>
      </c>
      <c r="D10" s="277">
        <v>46054</v>
      </c>
      <c r="E10" s="213"/>
      <c r="F10" s="214"/>
      <c r="G10" s="238" t="s">
        <v>14271</v>
      </c>
      <c r="H10" s="213"/>
      <c r="I10" s="212">
        <v>4183914466</v>
      </c>
      <c r="J10" s="212" t="s">
        <v>70</v>
      </c>
      <c r="K10" s="212" t="s">
        <v>34</v>
      </c>
      <c r="L10" s="215" t="str">
        <f>VLOOKUP($K10,[1]TONG_SL!$A$1:$D$65536,2,0)</f>
        <v>Tai heo muối 200g</v>
      </c>
      <c r="M10" s="213"/>
      <c r="N10" s="215" t="str">
        <f t="shared" si="0"/>
        <v>K-C6</v>
      </c>
      <c r="O10" s="222"/>
      <c r="P10" s="222"/>
      <c r="Q10" s="215" t="str">
        <f>VLOOKUP(K10,TONG_SL!$A:$D,3,0)</f>
        <v>Túi</v>
      </c>
      <c r="R10" s="224">
        <v>10</v>
      </c>
      <c r="S10" s="224"/>
      <c r="T10" s="224">
        <f>VLOOKUP(VLOOKUP(G10,Ma_KH!$A:$R,18,0)&amp;K10,Gia_MB!$A:$F,6,0)</f>
        <v>55595</v>
      </c>
      <c r="U10" s="182">
        <f t="shared" si="1"/>
        <v>555950</v>
      </c>
      <c r="V10" s="224"/>
      <c r="W10" s="225">
        <f t="shared" si="2"/>
        <v>0</v>
      </c>
      <c r="X10" s="226" t="str">
        <f t="shared" si="3"/>
        <v>8</v>
      </c>
      <c r="Y10" s="224"/>
      <c r="Z10" s="182">
        <f t="shared" si="4"/>
        <v>44476</v>
      </c>
      <c r="AA10" s="227">
        <f>VLOOKUP(G10,Ma_KH!$A:$R,14,0)</f>
        <v>60</v>
      </c>
    </row>
    <row r="11" spans="1:214" x14ac:dyDescent="0.25">
      <c r="A11" s="277">
        <v>46049</v>
      </c>
      <c r="B11" s="278">
        <v>4183729437</v>
      </c>
      <c r="C11" s="279" t="s">
        <v>15180</v>
      </c>
      <c r="D11" s="277">
        <v>46054</v>
      </c>
      <c r="E11" s="213"/>
      <c r="F11" s="214"/>
      <c r="G11" s="238" t="s">
        <v>14272</v>
      </c>
      <c r="H11" s="213"/>
      <c r="I11" s="212">
        <v>4183729437</v>
      </c>
      <c r="J11" s="212" t="s">
        <v>70</v>
      </c>
      <c r="K11" s="212" t="s">
        <v>48</v>
      </c>
      <c r="L11" s="215" t="str">
        <f>VLOOKUP($K11,[1]TONG_SL!$A$1:$D$65536,2,0)</f>
        <v>Mọc Nấm Hương 250g</v>
      </c>
      <c r="M11" s="213"/>
      <c r="N11" s="215" t="str">
        <f t="shared" si="0"/>
        <v>K-C6</v>
      </c>
      <c r="O11" s="222"/>
      <c r="P11" s="222"/>
      <c r="Q11" s="215" t="str">
        <f>VLOOKUP(K11,TONG_SL!$A:$D,3,0)</f>
        <v>Túi</v>
      </c>
      <c r="R11" s="224">
        <v>10</v>
      </c>
      <c r="S11" s="224"/>
      <c r="T11" s="224">
        <f>VLOOKUP(VLOOKUP(G11,Ma_KH!$A:$R,18,0)&amp;K11,Gia_MB!$A:$F,6,0)</f>
        <v>46000</v>
      </c>
      <c r="U11" s="182">
        <f t="shared" si="1"/>
        <v>460000</v>
      </c>
      <c r="V11" s="224"/>
      <c r="W11" s="225">
        <f t="shared" si="2"/>
        <v>0</v>
      </c>
      <c r="X11" s="226" t="str">
        <f t="shared" si="3"/>
        <v>8</v>
      </c>
      <c r="Y11" s="224"/>
      <c r="Z11" s="182">
        <f t="shared" si="4"/>
        <v>36800</v>
      </c>
      <c r="AA11" s="227">
        <f>VLOOKUP(G11,Ma_KH!$A:$R,14,0)</f>
        <v>60</v>
      </c>
    </row>
    <row r="12" spans="1:214" x14ac:dyDescent="0.25">
      <c r="A12" s="277">
        <v>46049</v>
      </c>
      <c r="B12" s="278">
        <v>4183729437</v>
      </c>
      <c r="C12" s="279" t="s">
        <v>15180</v>
      </c>
      <c r="D12" s="277">
        <v>46054</v>
      </c>
      <c r="E12" s="213"/>
      <c r="F12" s="214"/>
      <c r="G12" s="238" t="s">
        <v>14272</v>
      </c>
      <c r="H12" s="213"/>
      <c r="I12" s="212">
        <v>4183729437</v>
      </c>
      <c r="J12" s="212" t="s">
        <v>70</v>
      </c>
      <c r="K12" s="212" t="s">
        <v>32</v>
      </c>
      <c r="L12" s="215" t="str">
        <f>VLOOKUP($K12,[1]TONG_SL!$A$1:$D$65536,2,0)</f>
        <v>Giò Tai Lưỡi Xào 250g</v>
      </c>
      <c r="M12" s="213"/>
      <c r="N12" s="215" t="str">
        <f t="shared" si="0"/>
        <v>K-C6</v>
      </c>
      <c r="O12" s="222"/>
      <c r="P12" s="222"/>
      <c r="Q12" s="215" t="str">
        <f>VLOOKUP(K12,TONG_SL!$A:$D,3,0)</f>
        <v>Túi</v>
      </c>
      <c r="R12" s="224">
        <v>5</v>
      </c>
      <c r="S12" s="224"/>
      <c r="T12" s="224">
        <f>VLOOKUP(VLOOKUP(G12,Ma_KH!$A:$R,18,0)&amp;K12,Gia_MB!$A:$F,6,0)</f>
        <v>50182</v>
      </c>
      <c r="U12" s="182">
        <f t="shared" si="1"/>
        <v>250910</v>
      </c>
      <c r="V12" s="224"/>
      <c r="W12" s="225">
        <f t="shared" si="2"/>
        <v>0</v>
      </c>
      <c r="X12" s="226" t="str">
        <f t="shared" si="3"/>
        <v>8</v>
      </c>
      <c r="Y12" s="224"/>
      <c r="Z12" s="182">
        <f t="shared" si="4"/>
        <v>20072.8</v>
      </c>
      <c r="AA12" s="227">
        <f>VLOOKUP(G12,Ma_KH!$A:$R,14,0)</f>
        <v>60</v>
      </c>
    </row>
    <row r="13" spans="1:214" x14ac:dyDescent="0.25">
      <c r="A13" s="277">
        <v>46049</v>
      </c>
      <c r="B13" s="278">
        <v>4183729437</v>
      </c>
      <c r="C13" s="279" t="s">
        <v>15180</v>
      </c>
      <c r="D13" s="277">
        <v>46054</v>
      </c>
      <c r="E13" s="213"/>
      <c r="F13" s="214"/>
      <c r="G13" s="238" t="s">
        <v>14272</v>
      </c>
      <c r="H13" s="213"/>
      <c r="I13" s="212">
        <v>4183729437</v>
      </c>
      <c r="J13" s="212" t="s">
        <v>70</v>
      </c>
      <c r="K13" s="212" t="s">
        <v>27</v>
      </c>
      <c r="L13" s="215" t="str">
        <f>VLOOKUP($K13,[1]TONG_SL!$A$1:$D$65536,2,0)</f>
        <v>Chân giò heo muối 300g</v>
      </c>
      <c r="M13" s="213"/>
      <c r="N13" s="215" t="str">
        <f t="shared" si="0"/>
        <v>K-C6</v>
      </c>
      <c r="O13" s="222"/>
      <c r="P13" s="222"/>
      <c r="Q13" s="215" t="str">
        <f>VLOOKUP(K13,TONG_SL!$A:$D,3,0)</f>
        <v>Túi</v>
      </c>
      <c r="R13" s="224">
        <v>10</v>
      </c>
      <c r="S13" s="224"/>
      <c r="T13" s="224">
        <f>VLOOKUP(VLOOKUP(G13,Ma_KH!$A:$R,18,0)&amp;K13,Gia_MB!$A:$F,6,0)</f>
        <v>73431</v>
      </c>
      <c r="U13" s="182">
        <f t="shared" si="1"/>
        <v>734310</v>
      </c>
      <c r="V13" s="224"/>
      <c r="W13" s="225">
        <f t="shared" si="2"/>
        <v>0</v>
      </c>
      <c r="X13" s="226" t="str">
        <f t="shared" si="3"/>
        <v>8</v>
      </c>
      <c r="Y13" s="224"/>
      <c r="Z13" s="182">
        <f t="shared" si="4"/>
        <v>58744.800000000003</v>
      </c>
      <c r="AA13" s="227">
        <f>VLOOKUP(G13,Ma_KH!$A:$R,14,0)</f>
        <v>60</v>
      </c>
    </row>
    <row r="14" spans="1:214" x14ac:dyDescent="0.25">
      <c r="A14" s="277">
        <v>46049</v>
      </c>
      <c r="B14" s="278">
        <v>4183729437</v>
      </c>
      <c r="C14" s="279" t="s">
        <v>15180</v>
      </c>
      <c r="D14" s="277">
        <v>46054</v>
      </c>
      <c r="E14" s="213"/>
      <c r="F14" s="214"/>
      <c r="G14" s="238" t="s">
        <v>14272</v>
      </c>
      <c r="H14" s="213"/>
      <c r="I14" s="212">
        <v>4183729437</v>
      </c>
      <c r="J14" s="212" t="s">
        <v>70</v>
      </c>
      <c r="K14" s="212" t="s">
        <v>34</v>
      </c>
      <c r="L14" s="215" t="str">
        <f>VLOOKUP($K14,[1]TONG_SL!$A$1:$D$65536,2,0)</f>
        <v>Tai heo muối 200g</v>
      </c>
      <c r="M14" s="213"/>
      <c r="N14" s="215" t="str">
        <f t="shared" si="0"/>
        <v>K-C6</v>
      </c>
      <c r="O14" s="222"/>
      <c r="P14" s="222"/>
      <c r="Q14" s="215" t="str">
        <f>VLOOKUP(K14,TONG_SL!$A:$D,3,0)</f>
        <v>Túi</v>
      </c>
      <c r="R14" s="224">
        <v>10</v>
      </c>
      <c r="S14" s="224"/>
      <c r="T14" s="224">
        <f>VLOOKUP(VLOOKUP(G14,Ma_KH!$A:$R,18,0)&amp;K14,Gia_MB!$A:$F,6,0)</f>
        <v>55595</v>
      </c>
      <c r="U14" s="182">
        <f t="shared" si="1"/>
        <v>555950</v>
      </c>
      <c r="V14" s="224"/>
      <c r="W14" s="225">
        <f t="shared" si="2"/>
        <v>0</v>
      </c>
      <c r="X14" s="226" t="str">
        <f t="shared" si="3"/>
        <v>8</v>
      </c>
      <c r="Y14" s="224"/>
      <c r="Z14" s="182">
        <f t="shared" si="4"/>
        <v>44476</v>
      </c>
      <c r="AA14" s="227">
        <f>VLOOKUP(G14,Ma_KH!$A:$R,14,0)</f>
        <v>60</v>
      </c>
    </row>
    <row r="15" spans="1:214" x14ac:dyDescent="0.25">
      <c r="A15" s="277">
        <v>46049</v>
      </c>
      <c r="B15" s="278">
        <v>4183729437</v>
      </c>
      <c r="C15" s="279" t="s">
        <v>15180</v>
      </c>
      <c r="D15" s="277">
        <v>46054</v>
      </c>
      <c r="E15" s="213"/>
      <c r="F15" s="214"/>
      <c r="G15" s="238" t="s">
        <v>14272</v>
      </c>
      <c r="H15" s="213"/>
      <c r="I15" s="212">
        <v>4183729437</v>
      </c>
      <c r="J15" s="212" t="s">
        <v>70</v>
      </c>
      <c r="K15" s="212" t="s">
        <v>30</v>
      </c>
      <c r="L15" s="215" t="str">
        <f>VLOOKUP($K15,[1]TONG_SL!$A$1:$D$65536,2,0)</f>
        <v>Gà muối 500g</v>
      </c>
      <c r="M15" s="213"/>
      <c r="N15" s="215" t="str">
        <f t="shared" si="0"/>
        <v>K-C6</v>
      </c>
      <c r="O15" s="222"/>
      <c r="P15" s="222"/>
      <c r="Q15" s="215" t="str">
        <f>VLOOKUP(K15,TONG_SL!$A:$D,3,0)</f>
        <v>Túi</v>
      </c>
      <c r="R15" s="224">
        <v>10</v>
      </c>
      <c r="S15" s="224"/>
      <c r="T15" s="224">
        <f>VLOOKUP(VLOOKUP(G15,Ma_KH!$A:$R,18,0)&amp;K15,Gia_MB!$A:$F,6,0)</f>
        <v>116611</v>
      </c>
      <c r="U15" s="182">
        <f t="shared" si="1"/>
        <v>1166110</v>
      </c>
      <c r="V15" s="224"/>
      <c r="W15" s="225">
        <f t="shared" si="2"/>
        <v>0</v>
      </c>
      <c r="X15" s="226" t="str">
        <f t="shared" si="3"/>
        <v>8</v>
      </c>
      <c r="Y15" s="224"/>
      <c r="Z15" s="182">
        <f t="shared" si="4"/>
        <v>93288.8</v>
      </c>
      <c r="AA15" s="227">
        <f>VLOOKUP(G15,Ma_KH!$A:$R,14,0)</f>
        <v>60</v>
      </c>
    </row>
    <row r="16" spans="1:214" x14ac:dyDescent="0.25">
      <c r="A16" s="277">
        <v>46051</v>
      </c>
      <c r="B16" s="278">
        <v>4183947741</v>
      </c>
      <c r="C16" s="279" t="s">
        <v>15180</v>
      </c>
      <c r="D16" s="277">
        <v>46054</v>
      </c>
      <c r="E16" s="213"/>
      <c r="F16" s="214"/>
      <c r="G16" s="238" t="s">
        <v>14273</v>
      </c>
      <c r="H16" s="213"/>
      <c r="I16" s="212">
        <v>4183947741</v>
      </c>
      <c r="J16" s="212" t="s">
        <v>70</v>
      </c>
      <c r="K16" s="212" t="s">
        <v>32</v>
      </c>
      <c r="L16" s="215" t="str">
        <f>VLOOKUP($K16,[1]TONG_SL!$A$1:$D$65536,2,0)</f>
        <v>Giò Tai Lưỡi Xào 250g</v>
      </c>
      <c r="M16" s="213"/>
      <c r="N16" s="215" t="str">
        <f t="shared" si="0"/>
        <v>K-C6</v>
      </c>
      <c r="O16" s="222"/>
      <c r="P16" s="222"/>
      <c r="Q16" s="215" t="str">
        <f>VLOOKUP(K16,TONG_SL!$A:$D,3,0)</f>
        <v>Túi</v>
      </c>
      <c r="R16" s="224">
        <v>10</v>
      </c>
      <c r="S16" s="224"/>
      <c r="T16" s="224">
        <f>VLOOKUP(VLOOKUP(G16,Ma_KH!$A:$R,18,0)&amp;K16,Gia_MB!$A:$F,6,0)</f>
        <v>50182</v>
      </c>
      <c r="U16" s="182">
        <f t="shared" si="1"/>
        <v>501820</v>
      </c>
      <c r="V16" s="224"/>
      <c r="W16" s="225">
        <f t="shared" si="2"/>
        <v>0</v>
      </c>
      <c r="X16" s="226" t="str">
        <f t="shared" si="3"/>
        <v>8</v>
      </c>
      <c r="Y16" s="224"/>
      <c r="Z16" s="182">
        <f t="shared" si="4"/>
        <v>40145.599999999999</v>
      </c>
      <c r="AA16" s="227">
        <f>VLOOKUP(G16,Ma_KH!$A:$R,14,0)</f>
        <v>60</v>
      </c>
    </row>
    <row r="17" spans="1:27" x14ac:dyDescent="0.25">
      <c r="A17" s="277">
        <v>46051</v>
      </c>
      <c r="B17" s="278">
        <v>4183947741</v>
      </c>
      <c r="C17" s="279" t="s">
        <v>15180</v>
      </c>
      <c r="D17" s="277">
        <v>46054</v>
      </c>
      <c r="E17" s="213"/>
      <c r="F17" s="214"/>
      <c r="G17" s="238" t="s">
        <v>14273</v>
      </c>
      <c r="H17" s="213"/>
      <c r="I17" s="212">
        <v>4183947741</v>
      </c>
      <c r="J17" s="212" t="s">
        <v>70</v>
      </c>
      <c r="K17" s="212" t="s">
        <v>30</v>
      </c>
      <c r="L17" s="215" t="str">
        <f>VLOOKUP($K17,[1]TONG_SL!$A$1:$D$65536,2,0)</f>
        <v>Gà muối 500g</v>
      </c>
      <c r="M17" s="213"/>
      <c r="N17" s="215" t="str">
        <f t="shared" si="0"/>
        <v>K-C6</v>
      </c>
      <c r="O17" s="222"/>
      <c r="P17" s="222"/>
      <c r="Q17" s="215" t="str">
        <f>VLOOKUP(K17,TONG_SL!$A:$D,3,0)</f>
        <v>Túi</v>
      </c>
      <c r="R17" s="224">
        <v>20</v>
      </c>
      <c r="S17" s="224"/>
      <c r="T17" s="224">
        <f>VLOOKUP(VLOOKUP(G17,Ma_KH!$A:$R,18,0)&amp;K17,Gia_MB!$A:$F,6,0)</f>
        <v>116611</v>
      </c>
      <c r="U17" s="182">
        <f t="shared" si="1"/>
        <v>2332220</v>
      </c>
      <c r="V17" s="224"/>
      <c r="W17" s="225">
        <f t="shared" si="2"/>
        <v>0</v>
      </c>
      <c r="X17" s="226" t="str">
        <f t="shared" si="3"/>
        <v>8</v>
      </c>
      <c r="Y17" s="224"/>
      <c r="Z17" s="182">
        <f t="shared" si="4"/>
        <v>186577.6</v>
      </c>
      <c r="AA17" s="227">
        <f>VLOOKUP(G17,Ma_KH!$A:$R,14,0)</f>
        <v>60</v>
      </c>
    </row>
    <row r="18" spans="1:27" x14ac:dyDescent="0.25">
      <c r="A18" s="277">
        <v>46051</v>
      </c>
      <c r="B18" s="278">
        <v>4183947741</v>
      </c>
      <c r="C18" s="279" t="s">
        <v>15180</v>
      </c>
      <c r="D18" s="277">
        <v>46054</v>
      </c>
      <c r="E18" s="213"/>
      <c r="F18" s="214"/>
      <c r="G18" s="238" t="s">
        <v>14273</v>
      </c>
      <c r="H18" s="213"/>
      <c r="I18" s="212">
        <v>4183947741</v>
      </c>
      <c r="J18" s="212" t="s">
        <v>70</v>
      </c>
      <c r="K18" s="212" t="s">
        <v>27</v>
      </c>
      <c r="L18" s="215" t="str">
        <f>VLOOKUP($K18,[1]TONG_SL!$A$1:$D$65536,2,0)</f>
        <v>Chân giò heo muối 300g</v>
      </c>
      <c r="M18" s="213"/>
      <c r="N18" s="215" t="str">
        <f t="shared" si="0"/>
        <v>K-C6</v>
      </c>
      <c r="O18" s="222"/>
      <c r="P18" s="222"/>
      <c r="Q18" s="215" t="str">
        <f>VLOOKUP(K18,TONG_SL!$A:$D,3,0)</f>
        <v>Túi</v>
      </c>
      <c r="R18" s="224">
        <v>20</v>
      </c>
      <c r="S18" s="224"/>
      <c r="T18" s="224">
        <f>VLOOKUP(VLOOKUP(G18,Ma_KH!$A:$R,18,0)&amp;K18,Gia_MB!$A:$F,6,0)</f>
        <v>73431</v>
      </c>
      <c r="U18" s="182">
        <f t="shared" si="1"/>
        <v>1468620</v>
      </c>
      <c r="V18" s="224"/>
      <c r="W18" s="225">
        <f t="shared" si="2"/>
        <v>0</v>
      </c>
      <c r="X18" s="226" t="str">
        <f t="shared" si="3"/>
        <v>8</v>
      </c>
      <c r="Y18" s="224"/>
      <c r="Z18" s="182">
        <f t="shared" si="4"/>
        <v>117489.60000000001</v>
      </c>
      <c r="AA18" s="227">
        <f>VLOOKUP(G18,Ma_KH!$A:$R,14,0)</f>
        <v>60</v>
      </c>
    </row>
    <row r="19" spans="1:27" x14ac:dyDescent="0.25">
      <c r="A19" s="277">
        <v>46051</v>
      </c>
      <c r="B19" s="278">
        <v>4183947741</v>
      </c>
      <c r="C19" s="279" t="s">
        <v>15180</v>
      </c>
      <c r="D19" s="277">
        <v>46054</v>
      </c>
      <c r="E19" s="213"/>
      <c r="F19" s="214"/>
      <c r="G19" s="238" t="s">
        <v>14273</v>
      </c>
      <c r="H19" s="213"/>
      <c r="I19" s="212">
        <v>4183947741</v>
      </c>
      <c r="J19" s="212" t="s">
        <v>70</v>
      </c>
      <c r="K19" s="212" t="s">
        <v>52</v>
      </c>
      <c r="L19" s="215" t="str">
        <f>VLOOKUP($K19,[1]TONG_SL!$A$1:$D$65536,2,0)</f>
        <v>Gà xì dầu 500g</v>
      </c>
      <c r="M19" s="213"/>
      <c r="N19" s="215" t="str">
        <f t="shared" si="0"/>
        <v>K-C6</v>
      </c>
      <c r="O19" s="222"/>
      <c r="P19" s="222"/>
      <c r="Q19" s="215" t="str">
        <f>VLOOKUP(K19,TONG_SL!$A:$D,3,0)</f>
        <v>Túi</v>
      </c>
      <c r="R19" s="224">
        <v>15</v>
      </c>
      <c r="S19" s="224"/>
      <c r="T19" s="224">
        <f>VLOOKUP(VLOOKUP(G19,Ma_KH!$A:$R,18,0)&amp;K19,Gia_MB!$A:$F,6,0)</f>
        <v>111606</v>
      </c>
      <c r="U19" s="182">
        <f t="shared" si="1"/>
        <v>1674090</v>
      </c>
      <c r="V19" s="224"/>
      <c r="W19" s="225">
        <f t="shared" si="2"/>
        <v>0</v>
      </c>
      <c r="X19" s="226" t="str">
        <f t="shared" si="3"/>
        <v>8</v>
      </c>
      <c r="Y19" s="224"/>
      <c r="Z19" s="182">
        <f t="shared" si="4"/>
        <v>133927.20000000001</v>
      </c>
      <c r="AA19" s="227">
        <f>VLOOKUP(G19,Ma_KH!$A:$R,14,0)</f>
        <v>60</v>
      </c>
    </row>
    <row r="20" spans="1:27" x14ac:dyDescent="0.25">
      <c r="A20" s="277">
        <v>46051</v>
      </c>
      <c r="B20" s="278">
        <v>4183947136</v>
      </c>
      <c r="C20" s="279" t="s">
        <v>15180</v>
      </c>
      <c r="D20" s="277">
        <v>46054</v>
      </c>
      <c r="E20" s="213"/>
      <c r="F20" s="214"/>
      <c r="G20" s="238" t="s">
        <v>13886</v>
      </c>
      <c r="H20" s="213"/>
      <c r="I20" s="212">
        <v>4183947136</v>
      </c>
      <c r="J20" s="212" t="s">
        <v>70</v>
      </c>
      <c r="K20" s="212" t="s">
        <v>48</v>
      </c>
      <c r="L20" s="215" t="str">
        <f>VLOOKUP($K20,[1]TONG_SL!$A$1:$D$65536,2,0)</f>
        <v>Mọc Nấm Hương 250g</v>
      </c>
      <c r="M20" s="213"/>
      <c r="N20" s="215" t="str">
        <f t="shared" si="0"/>
        <v>K-C6</v>
      </c>
      <c r="O20" s="222"/>
      <c r="P20" s="222"/>
      <c r="Q20" s="215" t="str">
        <f>VLOOKUP(K20,TONG_SL!$A:$D,3,0)</f>
        <v>Túi</v>
      </c>
      <c r="R20" s="224">
        <v>15</v>
      </c>
      <c r="S20" s="224"/>
      <c r="T20" s="224">
        <f>VLOOKUP(VLOOKUP(G20,Ma_KH!$A:$R,18,0)&amp;K20,Gia_MB!$A:$F,6,0)</f>
        <v>46000</v>
      </c>
      <c r="U20" s="182">
        <f t="shared" si="1"/>
        <v>690000</v>
      </c>
      <c r="V20" s="224"/>
      <c r="W20" s="225">
        <f t="shared" si="2"/>
        <v>0</v>
      </c>
      <c r="X20" s="226" t="str">
        <f t="shared" si="3"/>
        <v>8</v>
      </c>
      <c r="Y20" s="224"/>
      <c r="Z20" s="182">
        <f t="shared" si="4"/>
        <v>55200</v>
      </c>
      <c r="AA20" s="227">
        <f>VLOOKUP(G20,Ma_KH!$A:$R,14,0)</f>
        <v>60</v>
      </c>
    </row>
    <row r="21" spans="1:27" x14ac:dyDescent="0.25">
      <c r="A21" s="277">
        <v>46051</v>
      </c>
      <c r="B21" s="278">
        <v>4183947136</v>
      </c>
      <c r="C21" s="279" t="s">
        <v>15180</v>
      </c>
      <c r="D21" s="277">
        <v>46054</v>
      </c>
      <c r="E21" s="213"/>
      <c r="F21" s="214"/>
      <c r="G21" s="238" t="s">
        <v>13886</v>
      </c>
      <c r="H21" s="213"/>
      <c r="I21" s="212">
        <v>4183947136</v>
      </c>
      <c r="J21" s="212" t="s">
        <v>70</v>
      </c>
      <c r="K21" s="212" t="s">
        <v>32</v>
      </c>
      <c r="L21" s="215" t="str">
        <f>VLOOKUP($K21,[1]TONG_SL!$A$1:$D$65536,2,0)</f>
        <v>Giò Tai Lưỡi Xào 250g</v>
      </c>
      <c r="M21" s="213"/>
      <c r="N21" s="215" t="str">
        <f t="shared" si="0"/>
        <v>K-C6</v>
      </c>
      <c r="O21" s="222"/>
      <c r="P21" s="222"/>
      <c r="Q21" s="215" t="str">
        <f>VLOOKUP(K21,TONG_SL!$A:$D,3,0)</f>
        <v>Túi</v>
      </c>
      <c r="R21" s="224">
        <v>20</v>
      </c>
      <c r="S21" s="224"/>
      <c r="T21" s="224">
        <f>VLOOKUP(VLOOKUP(G21,Ma_KH!$A:$R,18,0)&amp;K21,Gia_MB!$A:$F,6,0)</f>
        <v>50182</v>
      </c>
      <c r="U21" s="182">
        <f t="shared" si="1"/>
        <v>1003640</v>
      </c>
      <c r="V21" s="224"/>
      <c r="W21" s="225">
        <f t="shared" si="2"/>
        <v>0</v>
      </c>
      <c r="X21" s="226" t="str">
        <f t="shared" si="3"/>
        <v>8</v>
      </c>
      <c r="Y21" s="224"/>
      <c r="Z21" s="182">
        <f t="shared" si="4"/>
        <v>80291.199999999997</v>
      </c>
      <c r="AA21" s="227">
        <f>VLOOKUP(G21,Ma_KH!$A:$R,14,0)</f>
        <v>60</v>
      </c>
    </row>
    <row r="22" spans="1:27" x14ac:dyDescent="0.25">
      <c r="A22" s="277">
        <v>46051</v>
      </c>
      <c r="B22" s="278">
        <v>4183947136</v>
      </c>
      <c r="C22" s="279" t="s">
        <v>15180</v>
      </c>
      <c r="D22" s="277">
        <v>46054</v>
      </c>
      <c r="E22" s="213"/>
      <c r="F22" s="214"/>
      <c r="G22" s="238" t="s">
        <v>13886</v>
      </c>
      <c r="H22" s="213"/>
      <c r="I22" s="212">
        <v>4183947136</v>
      </c>
      <c r="J22" s="212" t="s">
        <v>70</v>
      </c>
      <c r="K22" s="212" t="s">
        <v>27</v>
      </c>
      <c r="L22" s="215" t="str">
        <f>VLOOKUP($K22,[1]TONG_SL!$A$1:$D$65536,2,0)</f>
        <v>Chân giò heo muối 300g</v>
      </c>
      <c r="M22" s="213"/>
      <c r="N22" s="215" t="str">
        <f t="shared" si="0"/>
        <v>K-C6</v>
      </c>
      <c r="O22" s="222"/>
      <c r="P22" s="222"/>
      <c r="Q22" s="215" t="str">
        <f>VLOOKUP(K22,TONG_SL!$A:$D,3,0)</f>
        <v>Túi</v>
      </c>
      <c r="R22" s="224">
        <v>20</v>
      </c>
      <c r="S22" s="224"/>
      <c r="T22" s="224">
        <f>VLOOKUP(VLOOKUP(G22,Ma_KH!$A:$R,18,0)&amp;K22,Gia_MB!$A:$F,6,0)</f>
        <v>73431</v>
      </c>
      <c r="U22" s="182">
        <f t="shared" si="1"/>
        <v>1468620</v>
      </c>
      <c r="V22" s="224"/>
      <c r="W22" s="225">
        <f t="shared" si="2"/>
        <v>0</v>
      </c>
      <c r="X22" s="226" t="str">
        <f t="shared" si="3"/>
        <v>8</v>
      </c>
      <c r="Y22" s="224"/>
      <c r="Z22" s="182">
        <f t="shared" si="4"/>
        <v>117489.60000000001</v>
      </c>
      <c r="AA22" s="227">
        <f>VLOOKUP(G22,Ma_KH!$A:$R,14,0)</f>
        <v>60</v>
      </c>
    </row>
    <row r="23" spans="1:27" x14ac:dyDescent="0.25">
      <c r="A23" s="277">
        <v>46051</v>
      </c>
      <c r="B23" s="278">
        <v>4183947136</v>
      </c>
      <c r="C23" s="279" t="s">
        <v>15180</v>
      </c>
      <c r="D23" s="277">
        <v>46054</v>
      </c>
      <c r="E23" s="213"/>
      <c r="F23" s="214"/>
      <c r="G23" s="238" t="s">
        <v>13886</v>
      </c>
      <c r="H23" s="213"/>
      <c r="I23" s="212">
        <v>4183947136</v>
      </c>
      <c r="J23" s="212" t="s">
        <v>70</v>
      </c>
      <c r="K23" s="212" t="s">
        <v>30</v>
      </c>
      <c r="L23" s="215" t="str">
        <f>VLOOKUP($K23,[1]TONG_SL!$A$1:$D$65536,2,0)</f>
        <v>Gà muối 500g</v>
      </c>
      <c r="M23" s="213"/>
      <c r="N23" s="215" t="str">
        <f t="shared" si="0"/>
        <v>K-C6</v>
      </c>
      <c r="O23" s="222"/>
      <c r="P23" s="222"/>
      <c r="Q23" s="215" t="str">
        <f>VLOOKUP(K23,TONG_SL!$A:$D,3,0)</f>
        <v>Túi</v>
      </c>
      <c r="R23" s="224">
        <v>20</v>
      </c>
      <c r="S23" s="224"/>
      <c r="T23" s="224">
        <f>VLOOKUP(VLOOKUP(G23,Ma_KH!$A:$R,18,0)&amp;K23,Gia_MB!$A:$F,6,0)</f>
        <v>116611</v>
      </c>
      <c r="U23" s="182">
        <f t="shared" si="1"/>
        <v>2332220</v>
      </c>
      <c r="V23" s="224"/>
      <c r="W23" s="225">
        <f t="shared" si="2"/>
        <v>0</v>
      </c>
      <c r="X23" s="226" t="str">
        <f t="shared" si="3"/>
        <v>8</v>
      </c>
      <c r="Y23" s="224"/>
      <c r="Z23" s="182">
        <f t="shared" si="4"/>
        <v>186577.6</v>
      </c>
      <c r="AA23" s="227">
        <f>VLOOKUP(G23,Ma_KH!$A:$R,14,0)</f>
        <v>60</v>
      </c>
    </row>
    <row r="24" spans="1:27" x14ac:dyDescent="0.25">
      <c r="A24" s="277">
        <v>46051</v>
      </c>
      <c r="B24" s="278">
        <v>4183947136</v>
      </c>
      <c r="C24" s="279" t="s">
        <v>15180</v>
      </c>
      <c r="D24" s="277">
        <v>46054</v>
      </c>
      <c r="E24" s="213"/>
      <c r="F24" s="214"/>
      <c r="G24" s="238" t="s">
        <v>13886</v>
      </c>
      <c r="H24" s="213"/>
      <c r="I24" s="212">
        <v>4183947136</v>
      </c>
      <c r="J24" s="212" t="s">
        <v>70</v>
      </c>
      <c r="K24" s="212" t="s">
        <v>34</v>
      </c>
      <c r="L24" s="215" t="str">
        <f>VLOOKUP($K24,[1]TONG_SL!$A$1:$D$65536,2,0)</f>
        <v>Tai heo muối 200g</v>
      </c>
      <c r="M24" s="213"/>
      <c r="N24" s="215" t="str">
        <f t="shared" si="0"/>
        <v>K-C6</v>
      </c>
      <c r="O24" s="222"/>
      <c r="P24" s="222"/>
      <c r="Q24" s="215" t="str">
        <f>VLOOKUP(K24,TONG_SL!$A:$D,3,0)</f>
        <v>Túi</v>
      </c>
      <c r="R24" s="224">
        <v>15</v>
      </c>
      <c r="S24" s="224"/>
      <c r="T24" s="224">
        <f>VLOOKUP(VLOOKUP(G24,Ma_KH!$A:$R,18,0)&amp;K24,Gia_MB!$A:$F,6,0)</f>
        <v>55595</v>
      </c>
      <c r="U24" s="182">
        <f t="shared" si="1"/>
        <v>833925</v>
      </c>
      <c r="V24" s="224"/>
      <c r="W24" s="225">
        <f t="shared" si="2"/>
        <v>0</v>
      </c>
      <c r="X24" s="226" t="str">
        <f t="shared" si="3"/>
        <v>8</v>
      </c>
      <c r="Y24" s="224"/>
      <c r="Z24" s="182">
        <f t="shared" si="4"/>
        <v>66714</v>
      </c>
      <c r="AA24" s="227">
        <f>VLOOKUP(G24,Ma_KH!$A:$R,14,0)</f>
        <v>60</v>
      </c>
    </row>
    <row r="25" spans="1:27" x14ac:dyDescent="0.25">
      <c r="A25" s="277">
        <v>46049</v>
      </c>
      <c r="B25" s="278">
        <v>4183727480</v>
      </c>
      <c r="C25" s="279" t="s">
        <v>15180</v>
      </c>
      <c r="D25" s="277">
        <v>46054</v>
      </c>
      <c r="E25" s="213"/>
      <c r="F25" s="214"/>
      <c r="G25" s="238" t="s">
        <v>14035</v>
      </c>
      <c r="H25" s="213"/>
      <c r="I25" s="212">
        <v>4183727480</v>
      </c>
      <c r="J25" s="212" t="s">
        <v>1782</v>
      </c>
      <c r="K25" s="212" t="s">
        <v>52</v>
      </c>
      <c r="L25" s="215" t="str">
        <f>VLOOKUP($K25,[1]TONG_SL!$A$1:$D$65536,2,0)</f>
        <v>Gà xì dầu 500g</v>
      </c>
      <c r="M25" s="213"/>
      <c r="N25" s="215" t="str">
        <f t="shared" si="0"/>
        <v>K-C6</v>
      </c>
      <c r="O25" s="222"/>
      <c r="P25" s="222"/>
      <c r="Q25" s="215" t="str">
        <f>VLOOKUP(K25,TONG_SL!$A:$D,3,0)</f>
        <v>Túi</v>
      </c>
      <c r="R25" s="224">
        <v>5</v>
      </c>
      <c r="S25" s="224"/>
      <c r="T25" s="224">
        <f>VLOOKUP(VLOOKUP(G25,Ma_KH!$A:$R,18,0)&amp;K25,Gia_MB!$A:$F,6,0)</f>
        <v>111606</v>
      </c>
      <c r="U25" s="182">
        <f t="shared" si="1"/>
        <v>558030</v>
      </c>
      <c r="V25" s="224"/>
      <c r="W25" s="225">
        <f t="shared" si="2"/>
        <v>0</v>
      </c>
      <c r="X25" s="226" t="str">
        <f t="shared" si="3"/>
        <v>8</v>
      </c>
      <c r="Y25" s="224"/>
      <c r="Z25" s="182">
        <f t="shared" si="4"/>
        <v>44642.400000000001</v>
      </c>
      <c r="AA25" s="227">
        <f>VLOOKUP(G25,Ma_KH!$A:$R,14,0)</f>
        <v>60</v>
      </c>
    </row>
    <row r="26" spans="1:27" x14ac:dyDescent="0.25">
      <c r="A26" s="277">
        <v>46049</v>
      </c>
      <c r="B26" s="278">
        <v>4183727480</v>
      </c>
      <c r="C26" s="279" t="s">
        <v>15180</v>
      </c>
      <c r="D26" s="277">
        <v>46054</v>
      </c>
      <c r="E26" s="213"/>
      <c r="F26" s="214"/>
      <c r="G26" s="238" t="s">
        <v>14035</v>
      </c>
      <c r="H26" s="213"/>
      <c r="I26" s="212">
        <v>4183727480</v>
      </c>
      <c r="J26" s="212" t="s">
        <v>1782</v>
      </c>
      <c r="K26" s="212" t="s">
        <v>44</v>
      </c>
      <c r="L26" s="215" t="str">
        <f>VLOOKUP($K26,[1]TONG_SL!$A$1:$D$65536,2,0)</f>
        <v>Giò lụa cây 250g</v>
      </c>
      <c r="M26" s="213"/>
      <c r="N26" s="215" t="str">
        <f t="shared" si="0"/>
        <v>K-C6</v>
      </c>
      <c r="O26" s="222"/>
      <c r="P26" s="222"/>
      <c r="Q26" s="215" t="str">
        <f>VLOOKUP(K26,TONG_SL!$A:$D,3,0)</f>
        <v>Túi</v>
      </c>
      <c r="R26" s="224">
        <v>5</v>
      </c>
      <c r="S26" s="224"/>
      <c r="T26" s="224">
        <f>VLOOKUP(VLOOKUP(G26,Ma_KH!$A:$R,18,0)&amp;K26,Gia_MB!$A:$F,6,0)</f>
        <v>49500</v>
      </c>
      <c r="U26" s="182">
        <f t="shared" si="1"/>
        <v>247500</v>
      </c>
      <c r="V26" s="224"/>
      <c r="W26" s="225">
        <f t="shared" si="2"/>
        <v>0</v>
      </c>
      <c r="X26" s="226" t="str">
        <f t="shared" si="3"/>
        <v>8</v>
      </c>
      <c r="Y26" s="224"/>
      <c r="Z26" s="182">
        <f t="shared" si="4"/>
        <v>19800</v>
      </c>
      <c r="AA26" s="227">
        <f>VLOOKUP(G26,Ma_KH!$A:$R,14,0)</f>
        <v>60</v>
      </c>
    </row>
    <row r="27" spans="1:27" x14ac:dyDescent="0.25">
      <c r="A27" s="277">
        <v>46049</v>
      </c>
      <c r="B27" s="278">
        <v>4183727480</v>
      </c>
      <c r="C27" s="279" t="s">
        <v>15180</v>
      </c>
      <c r="D27" s="277">
        <v>46054</v>
      </c>
      <c r="E27" s="213"/>
      <c r="F27" s="214"/>
      <c r="G27" s="238" t="s">
        <v>14035</v>
      </c>
      <c r="H27" s="213"/>
      <c r="I27" s="212">
        <v>4183727480</v>
      </c>
      <c r="J27" s="212" t="s">
        <v>1782</v>
      </c>
      <c r="K27" s="212" t="s">
        <v>37</v>
      </c>
      <c r="L27" s="215" t="str">
        <f>VLOOKUP($K27,[1]TONG_SL!$A$1:$D$65536,2,0)</f>
        <v>Chả cốm 300g</v>
      </c>
      <c r="M27" s="213"/>
      <c r="N27" s="215" t="str">
        <f t="shared" si="0"/>
        <v>K-C6</v>
      </c>
      <c r="O27" s="222"/>
      <c r="P27" s="222"/>
      <c r="Q27" s="215" t="str">
        <f>VLOOKUP(K27,TONG_SL!$A:$D,3,0)</f>
        <v>Túi</v>
      </c>
      <c r="R27" s="224">
        <v>5</v>
      </c>
      <c r="S27" s="224"/>
      <c r="T27" s="224">
        <f>VLOOKUP(VLOOKUP(G27,Ma_KH!$A:$R,18,0)&amp;K27,Gia_MB!$A:$F,6,0)</f>
        <v>74250</v>
      </c>
      <c r="U27" s="182">
        <f t="shared" si="1"/>
        <v>371250</v>
      </c>
      <c r="V27" s="224"/>
      <c r="W27" s="225">
        <f t="shared" si="2"/>
        <v>0</v>
      </c>
      <c r="X27" s="226" t="str">
        <f t="shared" si="3"/>
        <v>8</v>
      </c>
      <c r="Y27" s="224"/>
      <c r="Z27" s="182">
        <f t="shared" si="4"/>
        <v>29700</v>
      </c>
      <c r="AA27" s="227">
        <f>VLOOKUP(G27,Ma_KH!$A:$R,14,0)</f>
        <v>60</v>
      </c>
    </row>
    <row r="28" spans="1:27" x14ac:dyDescent="0.25">
      <c r="A28" s="277">
        <v>46049</v>
      </c>
      <c r="B28" s="278">
        <v>4183727480</v>
      </c>
      <c r="C28" s="279" t="s">
        <v>15180</v>
      </c>
      <c r="D28" s="277">
        <v>46054</v>
      </c>
      <c r="E28" s="213"/>
      <c r="F28" s="214"/>
      <c r="G28" s="238" t="s">
        <v>14035</v>
      </c>
      <c r="H28" s="213"/>
      <c r="I28" s="212">
        <v>4183727480</v>
      </c>
      <c r="J28" s="212" t="s">
        <v>1782</v>
      </c>
      <c r="K28" s="212" t="s">
        <v>32</v>
      </c>
      <c r="L28" s="215" t="str">
        <f>VLOOKUP($K28,[1]TONG_SL!$A$1:$D$65536,2,0)</f>
        <v>Giò Tai Lưỡi Xào 250g</v>
      </c>
      <c r="M28" s="213"/>
      <c r="N28" s="215" t="str">
        <f t="shared" si="0"/>
        <v>K-C6</v>
      </c>
      <c r="O28" s="222"/>
      <c r="P28" s="222"/>
      <c r="Q28" s="215" t="str">
        <f>VLOOKUP(K28,TONG_SL!$A:$D,3,0)</f>
        <v>Túi</v>
      </c>
      <c r="R28" s="224">
        <v>5</v>
      </c>
      <c r="S28" s="224"/>
      <c r="T28" s="224">
        <f>VLOOKUP(VLOOKUP(G28,Ma_KH!$A:$R,18,0)&amp;K28,Gia_MB!$A:$F,6,0)</f>
        <v>50182</v>
      </c>
      <c r="U28" s="182">
        <f t="shared" si="1"/>
        <v>250910</v>
      </c>
      <c r="V28" s="224"/>
      <c r="W28" s="225">
        <f t="shared" si="2"/>
        <v>0</v>
      </c>
      <c r="X28" s="226" t="str">
        <f t="shared" si="3"/>
        <v>8</v>
      </c>
      <c r="Y28" s="224"/>
      <c r="Z28" s="182">
        <f t="shared" si="4"/>
        <v>20072.8</v>
      </c>
      <c r="AA28" s="227">
        <f>VLOOKUP(G28,Ma_KH!$A:$R,14,0)</f>
        <v>60</v>
      </c>
    </row>
    <row r="29" spans="1:27" x14ac:dyDescent="0.25">
      <c r="A29" s="277">
        <v>46049</v>
      </c>
      <c r="B29" s="278">
        <v>4183727480</v>
      </c>
      <c r="C29" s="279" t="s">
        <v>15180</v>
      </c>
      <c r="D29" s="277">
        <v>46054</v>
      </c>
      <c r="E29" s="213"/>
      <c r="F29" s="214"/>
      <c r="G29" s="238" t="s">
        <v>14035</v>
      </c>
      <c r="H29" s="213"/>
      <c r="I29" s="212">
        <v>4183727480</v>
      </c>
      <c r="J29" s="212" t="s">
        <v>1782</v>
      </c>
      <c r="K29" s="212" t="s">
        <v>48</v>
      </c>
      <c r="L29" s="215" t="str">
        <f>VLOOKUP($K29,[1]TONG_SL!$A$1:$D$65536,2,0)</f>
        <v>Mọc Nấm Hương 250g</v>
      </c>
      <c r="M29" s="213"/>
      <c r="N29" s="215" t="str">
        <f t="shared" si="0"/>
        <v>K-C6</v>
      </c>
      <c r="O29" s="222"/>
      <c r="P29" s="222"/>
      <c r="Q29" s="215" t="str">
        <f>VLOOKUP(K29,TONG_SL!$A:$D,3,0)</f>
        <v>Túi</v>
      </c>
      <c r="R29" s="224">
        <v>5</v>
      </c>
      <c r="S29" s="224"/>
      <c r="T29" s="224">
        <f>VLOOKUP(VLOOKUP(G29,Ma_KH!$A:$R,18,0)&amp;K29,Gia_MB!$A:$F,6,0)</f>
        <v>46000</v>
      </c>
      <c r="U29" s="182">
        <f t="shared" si="1"/>
        <v>230000</v>
      </c>
      <c r="V29" s="224"/>
      <c r="W29" s="225">
        <f t="shared" si="2"/>
        <v>0</v>
      </c>
      <c r="X29" s="226" t="str">
        <f t="shared" si="3"/>
        <v>8</v>
      </c>
      <c r="Y29" s="224"/>
      <c r="Z29" s="182">
        <f t="shared" si="4"/>
        <v>18400</v>
      </c>
      <c r="AA29" s="227">
        <f>VLOOKUP(G29,Ma_KH!$A:$R,14,0)</f>
        <v>60</v>
      </c>
    </row>
    <row r="30" spans="1:27" x14ac:dyDescent="0.25">
      <c r="A30" s="277">
        <v>46048</v>
      </c>
      <c r="B30" s="278">
        <v>4183686582</v>
      </c>
      <c r="C30" s="279" t="s">
        <v>15180</v>
      </c>
      <c r="D30" s="277">
        <v>46054</v>
      </c>
      <c r="E30" s="213"/>
      <c r="F30" s="214"/>
      <c r="G30" s="238" t="s">
        <v>14037</v>
      </c>
      <c r="H30" s="213"/>
      <c r="I30" s="212">
        <v>4183686582</v>
      </c>
      <c r="J30" s="212" t="s">
        <v>1782</v>
      </c>
      <c r="K30" s="212" t="s">
        <v>52</v>
      </c>
      <c r="L30" s="215" t="str">
        <f>VLOOKUP($K30,[1]TONG_SL!$A$1:$D$65536,2,0)</f>
        <v>Gà xì dầu 500g</v>
      </c>
      <c r="M30" s="213"/>
      <c r="N30" s="215" t="str">
        <f t="shared" si="0"/>
        <v>K-C6</v>
      </c>
      <c r="O30" s="222"/>
      <c r="P30" s="222"/>
      <c r="Q30" s="215" t="str">
        <f>VLOOKUP(K30,TONG_SL!$A:$D,3,0)</f>
        <v>Túi</v>
      </c>
      <c r="R30" s="224">
        <v>3</v>
      </c>
      <c r="S30" s="224"/>
      <c r="T30" s="224">
        <f>VLOOKUP(VLOOKUP(G30,Ma_KH!$A:$R,18,0)&amp;K30,Gia_MB!$A:$F,6,0)</f>
        <v>111606</v>
      </c>
      <c r="U30" s="182">
        <f t="shared" si="1"/>
        <v>334818</v>
      </c>
      <c r="V30" s="224"/>
      <c r="W30" s="225">
        <f t="shared" si="2"/>
        <v>0</v>
      </c>
      <c r="X30" s="226" t="str">
        <f t="shared" si="3"/>
        <v>8</v>
      </c>
      <c r="Y30" s="224"/>
      <c r="Z30" s="182">
        <f t="shared" si="4"/>
        <v>26785.440000000002</v>
      </c>
      <c r="AA30" s="227">
        <f>VLOOKUP(G30,Ma_KH!$A:$R,14,0)</f>
        <v>60</v>
      </c>
    </row>
    <row r="31" spans="1:27" x14ac:dyDescent="0.25">
      <c r="A31" s="277">
        <v>46048</v>
      </c>
      <c r="B31" s="278">
        <v>4183686582</v>
      </c>
      <c r="C31" s="279" t="s">
        <v>15180</v>
      </c>
      <c r="D31" s="277">
        <v>46054</v>
      </c>
      <c r="E31" s="213"/>
      <c r="F31" s="214"/>
      <c r="G31" s="238" t="s">
        <v>14037</v>
      </c>
      <c r="H31" s="213"/>
      <c r="I31" s="212">
        <v>4183686582</v>
      </c>
      <c r="J31" s="212" t="s">
        <v>1782</v>
      </c>
      <c r="K31" s="212" t="s">
        <v>30</v>
      </c>
      <c r="L31" s="215" t="str">
        <f>VLOOKUP($K31,[1]TONG_SL!$A$1:$D$65536,2,0)</f>
        <v>Gà muối 500g</v>
      </c>
      <c r="M31" s="213"/>
      <c r="N31" s="215" t="str">
        <f t="shared" si="0"/>
        <v>K-C6</v>
      </c>
      <c r="O31" s="222"/>
      <c r="P31" s="222"/>
      <c r="Q31" s="215" t="str">
        <f>VLOOKUP(K31,TONG_SL!$A:$D,3,0)</f>
        <v>Túi</v>
      </c>
      <c r="R31" s="224">
        <v>3</v>
      </c>
      <c r="S31" s="224"/>
      <c r="T31" s="224">
        <f>VLOOKUP(VLOOKUP(G31,Ma_KH!$A:$R,18,0)&amp;K31,Gia_MB!$A:$F,6,0)</f>
        <v>116611</v>
      </c>
      <c r="U31" s="182">
        <f t="shared" si="1"/>
        <v>349833</v>
      </c>
      <c r="V31" s="224"/>
      <c r="W31" s="225">
        <f t="shared" si="2"/>
        <v>0</v>
      </c>
      <c r="X31" s="226" t="str">
        <f t="shared" si="3"/>
        <v>8</v>
      </c>
      <c r="Y31" s="224"/>
      <c r="Z31" s="182">
        <f t="shared" si="4"/>
        <v>27986.639999999999</v>
      </c>
      <c r="AA31" s="227">
        <f>VLOOKUP(G31,Ma_KH!$A:$R,14,0)</f>
        <v>60</v>
      </c>
    </row>
    <row r="32" spans="1:27" x14ac:dyDescent="0.25">
      <c r="A32" s="277">
        <v>46048</v>
      </c>
      <c r="B32" s="278">
        <v>4183686582</v>
      </c>
      <c r="C32" s="279" t="s">
        <v>15180</v>
      </c>
      <c r="D32" s="277">
        <v>46054</v>
      </c>
      <c r="E32" s="213"/>
      <c r="F32" s="214"/>
      <c r="G32" s="238" t="s">
        <v>14037</v>
      </c>
      <c r="H32" s="213"/>
      <c r="I32" s="212">
        <v>4183686582</v>
      </c>
      <c r="J32" s="212" t="s">
        <v>1782</v>
      </c>
      <c r="K32" s="212" t="s">
        <v>27</v>
      </c>
      <c r="L32" s="215" t="str">
        <f>VLOOKUP($K32,[1]TONG_SL!$A$1:$D$65536,2,0)</f>
        <v>Chân giò heo muối 300g</v>
      </c>
      <c r="M32" s="213"/>
      <c r="N32" s="215" t="str">
        <f t="shared" si="0"/>
        <v>K-C6</v>
      </c>
      <c r="O32" s="222"/>
      <c r="P32" s="222"/>
      <c r="Q32" s="215" t="str">
        <f>VLOOKUP(K32,TONG_SL!$A:$D,3,0)</f>
        <v>Túi</v>
      </c>
      <c r="R32" s="224">
        <v>3</v>
      </c>
      <c r="S32" s="224"/>
      <c r="T32" s="224">
        <f>VLOOKUP(VLOOKUP(G32,Ma_KH!$A:$R,18,0)&amp;K32,Gia_MB!$A:$F,6,0)</f>
        <v>73431</v>
      </c>
      <c r="U32" s="182">
        <f t="shared" si="1"/>
        <v>220293</v>
      </c>
      <c r="V32" s="224"/>
      <c r="W32" s="225">
        <f t="shared" si="2"/>
        <v>0</v>
      </c>
      <c r="X32" s="226" t="str">
        <f t="shared" si="3"/>
        <v>8</v>
      </c>
      <c r="Y32" s="224"/>
      <c r="Z32" s="182">
        <f t="shared" si="4"/>
        <v>17623.439999999999</v>
      </c>
      <c r="AA32" s="227">
        <f>VLOOKUP(G32,Ma_KH!$A:$R,14,0)</f>
        <v>60</v>
      </c>
    </row>
    <row r="33" spans="1:27" x14ac:dyDescent="0.25">
      <c r="A33" s="277">
        <v>46048</v>
      </c>
      <c r="B33" s="278">
        <v>4183686582</v>
      </c>
      <c r="C33" s="279" t="s">
        <v>15180</v>
      </c>
      <c r="D33" s="277">
        <v>46054</v>
      </c>
      <c r="E33" s="213"/>
      <c r="F33" s="214"/>
      <c r="G33" s="238" t="s">
        <v>14037</v>
      </c>
      <c r="H33" s="213"/>
      <c r="I33" s="212">
        <v>4183686582</v>
      </c>
      <c r="J33" s="212" t="s">
        <v>1782</v>
      </c>
      <c r="K33" s="212" t="s">
        <v>32</v>
      </c>
      <c r="L33" s="215" t="str">
        <f>VLOOKUP($K33,[1]TONG_SL!$A$1:$D$65536,2,0)</f>
        <v>Giò Tai Lưỡi Xào 250g</v>
      </c>
      <c r="M33" s="213"/>
      <c r="N33" s="215" t="str">
        <f t="shared" si="0"/>
        <v>K-C6</v>
      </c>
      <c r="O33" s="222"/>
      <c r="P33" s="222"/>
      <c r="Q33" s="215" t="str">
        <f>VLOOKUP(K33,TONG_SL!$A:$D,3,0)</f>
        <v>Túi</v>
      </c>
      <c r="R33" s="224">
        <v>5</v>
      </c>
      <c r="S33" s="224"/>
      <c r="T33" s="224">
        <f>VLOOKUP(VLOOKUP(G33,Ma_KH!$A:$R,18,0)&amp;K33,Gia_MB!$A:$F,6,0)</f>
        <v>50182</v>
      </c>
      <c r="U33" s="182">
        <f t="shared" si="1"/>
        <v>250910</v>
      </c>
      <c r="V33" s="224"/>
      <c r="W33" s="225">
        <f t="shared" si="2"/>
        <v>0</v>
      </c>
      <c r="X33" s="226" t="str">
        <f t="shared" si="3"/>
        <v>8</v>
      </c>
      <c r="Y33" s="224"/>
      <c r="Z33" s="182">
        <f t="shared" si="4"/>
        <v>20072.8</v>
      </c>
      <c r="AA33" s="227">
        <f>VLOOKUP(G33,Ma_KH!$A:$R,14,0)</f>
        <v>60</v>
      </c>
    </row>
    <row r="34" spans="1:27" x14ac:dyDescent="0.25">
      <c r="A34" s="277">
        <v>46048</v>
      </c>
      <c r="B34" s="278">
        <v>4183686582</v>
      </c>
      <c r="C34" s="279" t="s">
        <v>15180</v>
      </c>
      <c r="D34" s="277">
        <v>46054</v>
      </c>
      <c r="E34" s="213"/>
      <c r="F34" s="214"/>
      <c r="G34" s="238" t="s">
        <v>14037</v>
      </c>
      <c r="H34" s="213"/>
      <c r="I34" s="212">
        <v>4183686582</v>
      </c>
      <c r="J34" s="212" t="s">
        <v>1782</v>
      </c>
      <c r="K34" s="212" t="s">
        <v>44</v>
      </c>
      <c r="L34" s="215" t="str">
        <f>VLOOKUP($K34,[1]TONG_SL!$A$1:$D$65536,2,0)</f>
        <v>Giò lụa cây 250g</v>
      </c>
      <c r="M34" s="213"/>
      <c r="N34" s="215" t="str">
        <f t="shared" ref="N34:N97" si="5">IF($B34&lt;&gt;"","K-C6","")</f>
        <v>K-C6</v>
      </c>
      <c r="O34" s="222"/>
      <c r="P34" s="222"/>
      <c r="Q34" s="215" t="str">
        <f>VLOOKUP(K34,TONG_SL!$A:$D,3,0)</f>
        <v>Túi</v>
      </c>
      <c r="R34" s="224">
        <v>2</v>
      </c>
      <c r="S34" s="224"/>
      <c r="T34" s="224">
        <f>VLOOKUP(VLOOKUP(G34,Ma_KH!$A:$R,18,0)&amp;K34,Gia_MB!$A:$F,6,0)</f>
        <v>49500</v>
      </c>
      <c r="U34" s="182">
        <f t="shared" si="1"/>
        <v>99000</v>
      </c>
      <c r="V34" s="224"/>
      <c r="W34" s="225">
        <f t="shared" si="2"/>
        <v>0</v>
      </c>
      <c r="X34" s="226" t="str">
        <f t="shared" si="3"/>
        <v>8</v>
      </c>
      <c r="Y34" s="224"/>
      <c r="Z34" s="182">
        <f t="shared" si="4"/>
        <v>7920</v>
      </c>
      <c r="AA34" s="227">
        <f>VLOOKUP(G34,Ma_KH!$A:$R,14,0)</f>
        <v>60</v>
      </c>
    </row>
    <row r="35" spans="1:27" x14ac:dyDescent="0.25">
      <c r="A35" s="277">
        <v>46048</v>
      </c>
      <c r="B35" s="278">
        <v>4183686582</v>
      </c>
      <c r="C35" s="279" t="s">
        <v>15180</v>
      </c>
      <c r="D35" s="277">
        <v>46054</v>
      </c>
      <c r="E35" s="213"/>
      <c r="F35" s="214"/>
      <c r="G35" s="238" t="s">
        <v>14037</v>
      </c>
      <c r="H35" s="213"/>
      <c r="I35" s="212">
        <v>4183686582</v>
      </c>
      <c r="J35" s="212" t="s">
        <v>1782</v>
      </c>
      <c r="K35" s="212" t="s">
        <v>34</v>
      </c>
      <c r="L35" s="215" t="str">
        <f>VLOOKUP($K35,[1]TONG_SL!$A$1:$D$65536,2,0)</f>
        <v>Tai heo muối 200g</v>
      </c>
      <c r="M35" s="213"/>
      <c r="N35" s="215" t="str">
        <f t="shared" si="5"/>
        <v>K-C6</v>
      </c>
      <c r="O35" s="222"/>
      <c r="P35" s="222"/>
      <c r="Q35" s="215" t="str">
        <f>VLOOKUP(K35,TONG_SL!$A:$D,3,0)</f>
        <v>Túi</v>
      </c>
      <c r="R35" s="224">
        <v>3</v>
      </c>
      <c r="S35" s="224"/>
      <c r="T35" s="224">
        <f>VLOOKUP(VLOOKUP(G35,Ma_KH!$A:$R,18,0)&amp;K35,Gia_MB!$A:$F,6,0)</f>
        <v>55595</v>
      </c>
      <c r="U35" s="182">
        <f t="shared" ref="U35:U66" si="6">T35*R35</f>
        <v>166785</v>
      </c>
      <c r="V35" s="224"/>
      <c r="W35" s="225">
        <f t="shared" ref="W35:W66" si="7">U35*V35</f>
        <v>0</v>
      </c>
      <c r="X35" s="226" t="str">
        <f t="shared" ref="X35:X66" si="8">IF(B35&lt;&gt;"","8","0")</f>
        <v>8</v>
      </c>
      <c r="Y35" s="224"/>
      <c r="Z35" s="182">
        <f t="shared" ref="Z35:Z66" si="9">U35*X35%</f>
        <v>13342.800000000001</v>
      </c>
      <c r="AA35" s="227">
        <f>VLOOKUP(G35,Ma_KH!$A:$R,14,0)</f>
        <v>60</v>
      </c>
    </row>
    <row r="36" spans="1:27" x14ac:dyDescent="0.25">
      <c r="A36" s="277">
        <v>46052</v>
      </c>
      <c r="B36" s="278">
        <v>4183986998</v>
      </c>
      <c r="C36" s="279" t="s">
        <v>15180</v>
      </c>
      <c r="D36" s="277">
        <v>46054</v>
      </c>
      <c r="E36" s="213"/>
      <c r="F36" s="214"/>
      <c r="G36" s="238" t="s">
        <v>14040</v>
      </c>
      <c r="H36" s="213"/>
      <c r="I36" s="212">
        <v>4183986998</v>
      </c>
      <c r="J36" s="212" t="s">
        <v>1782</v>
      </c>
      <c r="K36" s="212" t="s">
        <v>52</v>
      </c>
      <c r="L36" s="215" t="str">
        <f>VLOOKUP($K36,[1]TONG_SL!$A$1:$D$65536,2,0)</f>
        <v>Gà xì dầu 500g</v>
      </c>
      <c r="M36" s="213"/>
      <c r="N36" s="215" t="str">
        <f t="shared" si="5"/>
        <v>K-C6</v>
      </c>
      <c r="O36" s="222"/>
      <c r="P36" s="222"/>
      <c r="Q36" s="215" t="str">
        <f>VLOOKUP(K36,TONG_SL!$A:$D,3,0)</f>
        <v>Túi</v>
      </c>
      <c r="R36" s="224">
        <v>3</v>
      </c>
      <c r="S36" s="224"/>
      <c r="T36" s="224">
        <f>VLOOKUP(VLOOKUP(G36,Ma_KH!$A:$R,18,0)&amp;K36,Gia_MB!$A:$F,6,0)</f>
        <v>111606</v>
      </c>
      <c r="U36" s="182">
        <f t="shared" si="6"/>
        <v>334818</v>
      </c>
      <c r="V36" s="224"/>
      <c r="W36" s="225">
        <f t="shared" si="7"/>
        <v>0</v>
      </c>
      <c r="X36" s="226" t="str">
        <f t="shared" si="8"/>
        <v>8</v>
      </c>
      <c r="Y36" s="224"/>
      <c r="Z36" s="182">
        <f t="shared" si="9"/>
        <v>26785.440000000002</v>
      </c>
      <c r="AA36" s="227">
        <f>VLOOKUP(G36,Ma_KH!$A:$R,14,0)</f>
        <v>60</v>
      </c>
    </row>
    <row r="37" spans="1:27" x14ac:dyDescent="0.25">
      <c r="A37" s="277">
        <v>46052</v>
      </c>
      <c r="B37" s="278">
        <v>4183986998</v>
      </c>
      <c r="C37" s="279" t="s">
        <v>15180</v>
      </c>
      <c r="D37" s="277">
        <v>46054</v>
      </c>
      <c r="E37" s="213"/>
      <c r="F37" s="214"/>
      <c r="G37" s="238" t="s">
        <v>14040</v>
      </c>
      <c r="H37" s="213"/>
      <c r="I37" s="212">
        <v>4183986998</v>
      </c>
      <c r="J37" s="212" t="s">
        <v>1782</v>
      </c>
      <c r="K37" s="212" t="s">
        <v>30</v>
      </c>
      <c r="L37" s="215" t="str">
        <f>VLOOKUP($K37,[1]TONG_SL!$A$1:$D$65536,2,0)</f>
        <v>Gà muối 500g</v>
      </c>
      <c r="M37" s="213"/>
      <c r="N37" s="215" t="str">
        <f t="shared" si="5"/>
        <v>K-C6</v>
      </c>
      <c r="O37" s="222"/>
      <c r="P37" s="222"/>
      <c r="Q37" s="215" t="str">
        <f>VLOOKUP(K37,TONG_SL!$A:$D,3,0)</f>
        <v>Túi</v>
      </c>
      <c r="R37" s="224">
        <v>5</v>
      </c>
      <c r="S37" s="224"/>
      <c r="T37" s="224">
        <f>VLOOKUP(VLOOKUP(G37,Ma_KH!$A:$R,18,0)&amp;K37,Gia_MB!$A:$F,6,0)</f>
        <v>116611</v>
      </c>
      <c r="U37" s="182">
        <f t="shared" si="6"/>
        <v>583055</v>
      </c>
      <c r="V37" s="224"/>
      <c r="W37" s="225">
        <f t="shared" si="7"/>
        <v>0</v>
      </c>
      <c r="X37" s="226" t="str">
        <f t="shared" si="8"/>
        <v>8</v>
      </c>
      <c r="Y37" s="224"/>
      <c r="Z37" s="182">
        <f t="shared" si="9"/>
        <v>46644.4</v>
      </c>
      <c r="AA37" s="227">
        <f>VLOOKUP(G37,Ma_KH!$A:$R,14,0)</f>
        <v>60</v>
      </c>
    </row>
    <row r="38" spans="1:27" x14ac:dyDescent="0.25">
      <c r="A38" s="277">
        <v>46052</v>
      </c>
      <c r="B38" s="278">
        <v>4183986998</v>
      </c>
      <c r="C38" s="279" t="s">
        <v>15180</v>
      </c>
      <c r="D38" s="277">
        <v>46054</v>
      </c>
      <c r="E38" s="213"/>
      <c r="F38" s="214"/>
      <c r="G38" s="238" t="s">
        <v>14040</v>
      </c>
      <c r="H38" s="213"/>
      <c r="I38" s="212">
        <v>4183986998</v>
      </c>
      <c r="J38" s="212" t="s">
        <v>1782</v>
      </c>
      <c r="K38" s="212" t="s">
        <v>34</v>
      </c>
      <c r="L38" s="215" t="str">
        <f>VLOOKUP($K38,[1]TONG_SL!$A$1:$D$65536,2,0)</f>
        <v>Tai heo muối 200g</v>
      </c>
      <c r="M38" s="213"/>
      <c r="N38" s="215" t="str">
        <f t="shared" si="5"/>
        <v>K-C6</v>
      </c>
      <c r="O38" s="222"/>
      <c r="P38" s="222"/>
      <c r="Q38" s="215" t="str">
        <f>VLOOKUP(K38,TONG_SL!$A:$D,3,0)</f>
        <v>Túi</v>
      </c>
      <c r="R38" s="224">
        <v>5</v>
      </c>
      <c r="S38" s="224"/>
      <c r="T38" s="224">
        <f>VLOOKUP(VLOOKUP(G38,Ma_KH!$A:$R,18,0)&amp;K38,Gia_MB!$A:$F,6,0)</f>
        <v>55595</v>
      </c>
      <c r="U38" s="182">
        <f t="shared" si="6"/>
        <v>277975</v>
      </c>
      <c r="V38" s="224"/>
      <c r="W38" s="225">
        <f t="shared" si="7"/>
        <v>0</v>
      </c>
      <c r="X38" s="226" t="str">
        <f t="shared" si="8"/>
        <v>8</v>
      </c>
      <c r="Y38" s="224"/>
      <c r="Z38" s="182">
        <f t="shared" si="9"/>
        <v>22238</v>
      </c>
      <c r="AA38" s="227">
        <f>VLOOKUP(G38,Ma_KH!$A:$R,14,0)</f>
        <v>60</v>
      </c>
    </row>
    <row r="39" spans="1:27" x14ac:dyDescent="0.25">
      <c r="A39" s="277">
        <v>46049</v>
      </c>
      <c r="B39" s="278">
        <v>4183832518</v>
      </c>
      <c r="C39" s="279" t="s">
        <v>15180</v>
      </c>
      <c r="D39" s="277">
        <v>46054</v>
      </c>
      <c r="E39" s="213"/>
      <c r="F39" s="214"/>
      <c r="G39" s="238" t="s">
        <v>14072</v>
      </c>
      <c r="H39" s="213"/>
      <c r="I39" s="212">
        <v>4183832518</v>
      </c>
      <c r="J39" s="212" t="s">
        <v>1782</v>
      </c>
      <c r="K39" s="212" t="s">
        <v>32</v>
      </c>
      <c r="L39" s="215" t="str">
        <f>VLOOKUP($K39,[1]TONG_SL!$A$1:$D$65536,2,0)</f>
        <v>Giò Tai Lưỡi Xào 250g</v>
      </c>
      <c r="M39" s="213"/>
      <c r="N39" s="215" t="str">
        <f t="shared" si="5"/>
        <v>K-C6</v>
      </c>
      <c r="O39" s="222"/>
      <c r="P39" s="222"/>
      <c r="Q39" s="215" t="str">
        <f>VLOOKUP(K39,TONG_SL!$A:$D,3,0)</f>
        <v>Túi</v>
      </c>
      <c r="R39" s="224">
        <v>5</v>
      </c>
      <c r="S39" s="224"/>
      <c r="T39" s="224">
        <f>VLOOKUP(VLOOKUP(G39,Ma_KH!$A:$R,18,0)&amp;K39,Gia_MB!$A:$F,6,0)</f>
        <v>50182</v>
      </c>
      <c r="U39" s="182">
        <f t="shared" si="6"/>
        <v>250910</v>
      </c>
      <c r="V39" s="224"/>
      <c r="W39" s="225">
        <f t="shared" si="7"/>
        <v>0</v>
      </c>
      <c r="X39" s="226" t="str">
        <f t="shared" si="8"/>
        <v>8</v>
      </c>
      <c r="Y39" s="224"/>
      <c r="Z39" s="182">
        <f t="shared" si="9"/>
        <v>20072.8</v>
      </c>
      <c r="AA39" s="227">
        <f>VLOOKUP(G39,Ma_KH!$A:$R,14,0)</f>
        <v>60</v>
      </c>
    </row>
    <row r="40" spans="1:27" x14ac:dyDescent="0.25">
      <c r="A40" s="277">
        <v>46049</v>
      </c>
      <c r="B40" s="278">
        <v>4183832518</v>
      </c>
      <c r="C40" s="279" t="s">
        <v>15180</v>
      </c>
      <c r="D40" s="277">
        <v>46054</v>
      </c>
      <c r="E40" s="213"/>
      <c r="F40" s="214"/>
      <c r="G40" s="238" t="s">
        <v>14072</v>
      </c>
      <c r="H40" s="213"/>
      <c r="I40" s="212">
        <v>4183832518</v>
      </c>
      <c r="J40" s="212" t="s">
        <v>1782</v>
      </c>
      <c r="K40" s="212" t="s">
        <v>30</v>
      </c>
      <c r="L40" s="215" t="str">
        <f>VLOOKUP($K40,[1]TONG_SL!$A$1:$D$65536,2,0)</f>
        <v>Gà muối 500g</v>
      </c>
      <c r="M40" s="213"/>
      <c r="N40" s="215" t="str">
        <f t="shared" si="5"/>
        <v>K-C6</v>
      </c>
      <c r="O40" s="222"/>
      <c r="P40" s="222"/>
      <c r="Q40" s="215" t="str">
        <f>VLOOKUP(K40,TONG_SL!$A:$D,3,0)</f>
        <v>Túi</v>
      </c>
      <c r="R40" s="224">
        <v>8</v>
      </c>
      <c r="S40" s="224"/>
      <c r="T40" s="224">
        <f>VLOOKUP(VLOOKUP(G40,Ma_KH!$A:$R,18,0)&amp;K40,Gia_MB!$A:$F,6,0)</f>
        <v>116611</v>
      </c>
      <c r="U40" s="182">
        <f t="shared" si="6"/>
        <v>932888</v>
      </c>
      <c r="V40" s="224"/>
      <c r="W40" s="225">
        <f t="shared" si="7"/>
        <v>0</v>
      </c>
      <c r="X40" s="226" t="str">
        <f t="shared" si="8"/>
        <v>8</v>
      </c>
      <c r="Y40" s="224"/>
      <c r="Z40" s="182">
        <f t="shared" si="9"/>
        <v>74631.040000000008</v>
      </c>
      <c r="AA40" s="227">
        <f>VLOOKUP(G40,Ma_KH!$A:$R,14,0)</f>
        <v>60</v>
      </c>
    </row>
    <row r="41" spans="1:27" x14ac:dyDescent="0.25">
      <c r="A41" s="277">
        <v>46049</v>
      </c>
      <c r="B41" s="278">
        <v>4183832518</v>
      </c>
      <c r="C41" s="279" t="s">
        <v>15180</v>
      </c>
      <c r="D41" s="277">
        <v>46054</v>
      </c>
      <c r="E41" s="213"/>
      <c r="F41" s="214"/>
      <c r="G41" s="238" t="s">
        <v>14072</v>
      </c>
      <c r="H41" s="213"/>
      <c r="I41" s="212">
        <v>4183832518</v>
      </c>
      <c r="J41" s="212" t="s">
        <v>1782</v>
      </c>
      <c r="K41" s="212" t="s">
        <v>27</v>
      </c>
      <c r="L41" s="215" t="str">
        <f>VLOOKUP($K41,[1]TONG_SL!$A$1:$D$65536,2,0)</f>
        <v>Chân giò heo muối 300g</v>
      </c>
      <c r="M41" s="213"/>
      <c r="N41" s="215" t="str">
        <f t="shared" si="5"/>
        <v>K-C6</v>
      </c>
      <c r="O41" s="222"/>
      <c r="P41" s="222"/>
      <c r="Q41" s="215" t="str">
        <f>VLOOKUP(K41,TONG_SL!$A:$D,3,0)</f>
        <v>Túi</v>
      </c>
      <c r="R41" s="224">
        <v>5</v>
      </c>
      <c r="S41" s="224"/>
      <c r="T41" s="224">
        <f>VLOOKUP(VLOOKUP(G41,Ma_KH!$A:$R,18,0)&amp;K41,Gia_MB!$A:$F,6,0)</f>
        <v>73431</v>
      </c>
      <c r="U41" s="182">
        <f t="shared" si="6"/>
        <v>367155</v>
      </c>
      <c r="V41" s="224"/>
      <c r="W41" s="225">
        <f t="shared" si="7"/>
        <v>0</v>
      </c>
      <c r="X41" s="226" t="str">
        <f t="shared" si="8"/>
        <v>8</v>
      </c>
      <c r="Y41" s="224"/>
      <c r="Z41" s="182">
        <f t="shared" si="9"/>
        <v>29372.400000000001</v>
      </c>
      <c r="AA41" s="227">
        <f>VLOOKUP(G41,Ma_KH!$A:$R,14,0)</f>
        <v>60</v>
      </c>
    </row>
    <row r="42" spans="1:27" x14ac:dyDescent="0.25">
      <c r="A42" s="277">
        <v>46049</v>
      </c>
      <c r="B42" s="278">
        <v>4183832518</v>
      </c>
      <c r="C42" s="279" t="s">
        <v>15180</v>
      </c>
      <c r="D42" s="277">
        <v>46054</v>
      </c>
      <c r="E42" s="213"/>
      <c r="F42" s="214"/>
      <c r="G42" s="238" t="s">
        <v>14072</v>
      </c>
      <c r="H42" s="213"/>
      <c r="I42" s="212">
        <v>4183832518</v>
      </c>
      <c r="J42" s="212" t="s">
        <v>1782</v>
      </c>
      <c r="K42" s="212" t="s">
        <v>48</v>
      </c>
      <c r="L42" s="215" t="str">
        <f>VLOOKUP($K42,[1]TONG_SL!$A$1:$D$65536,2,0)</f>
        <v>Mọc Nấm Hương 250g</v>
      </c>
      <c r="M42" s="213"/>
      <c r="N42" s="215" t="str">
        <f t="shared" si="5"/>
        <v>K-C6</v>
      </c>
      <c r="O42" s="222"/>
      <c r="P42" s="222"/>
      <c r="Q42" s="215" t="str">
        <f>VLOOKUP(K42,TONG_SL!$A:$D,3,0)</f>
        <v>Túi</v>
      </c>
      <c r="R42" s="224">
        <v>2</v>
      </c>
      <c r="S42" s="224"/>
      <c r="T42" s="224">
        <f>VLOOKUP(VLOOKUP(G42,Ma_KH!$A:$R,18,0)&amp;K42,Gia_MB!$A:$F,6,0)</f>
        <v>46000</v>
      </c>
      <c r="U42" s="182">
        <f t="shared" si="6"/>
        <v>92000</v>
      </c>
      <c r="V42" s="224"/>
      <c r="W42" s="225">
        <f t="shared" si="7"/>
        <v>0</v>
      </c>
      <c r="X42" s="226" t="str">
        <f t="shared" si="8"/>
        <v>8</v>
      </c>
      <c r="Y42" s="224"/>
      <c r="Z42" s="182">
        <f t="shared" si="9"/>
        <v>7360</v>
      </c>
      <c r="AA42" s="227">
        <f>VLOOKUP(G42,Ma_KH!$A:$R,14,0)</f>
        <v>60</v>
      </c>
    </row>
    <row r="43" spans="1:27" x14ac:dyDescent="0.25">
      <c r="A43" s="277">
        <v>46049</v>
      </c>
      <c r="B43" s="278">
        <v>4183833167</v>
      </c>
      <c r="C43" s="279" t="s">
        <v>15180</v>
      </c>
      <c r="D43" s="277">
        <v>46054</v>
      </c>
      <c r="E43" s="213"/>
      <c r="F43" s="214"/>
      <c r="G43" s="238" t="s">
        <v>14043</v>
      </c>
      <c r="H43" s="213"/>
      <c r="I43" s="212">
        <v>4183833167</v>
      </c>
      <c r="J43" s="212" t="s">
        <v>1782</v>
      </c>
      <c r="K43" s="212" t="s">
        <v>30</v>
      </c>
      <c r="L43" s="215" t="str">
        <f>VLOOKUP($K43,[1]TONG_SL!$A$1:$D$65536,2,0)</f>
        <v>Gà muối 500g</v>
      </c>
      <c r="M43" s="213"/>
      <c r="N43" s="215" t="str">
        <f t="shared" si="5"/>
        <v>K-C6</v>
      </c>
      <c r="O43" s="222"/>
      <c r="P43" s="222"/>
      <c r="Q43" s="215" t="str">
        <f>VLOOKUP(K43,TONG_SL!$A:$D,3,0)</f>
        <v>Túi</v>
      </c>
      <c r="R43" s="224">
        <v>5</v>
      </c>
      <c r="S43" s="224"/>
      <c r="T43" s="224">
        <f>VLOOKUP(VLOOKUP(G43,Ma_KH!$A:$R,18,0)&amp;K43,Gia_MB!$A:$F,6,0)</f>
        <v>116611</v>
      </c>
      <c r="U43" s="182">
        <f t="shared" si="6"/>
        <v>583055</v>
      </c>
      <c r="V43" s="224"/>
      <c r="W43" s="225">
        <f t="shared" si="7"/>
        <v>0</v>
      </c>
      <c r="X43" s="226" t="str">
        <f t="shared" si="8"/>
        <v>8</v>
      </c>
      <c r="Y43" s="224"/>
      <c r="Z43" s="182">
        <f t="shared" si="9"/>
        <v>46644.4</v>
      </c>
      <c r="AA43" s="227">
        <f>VLOOKUP(G43,Ma_KH!$A:$R,14,0)</f>
        <v>60</v>
      </c>
    </row>
    <row r="44" spans="1:27" x14ac:dyDescent="0.25">
      <c r="A44" s="277">
        <v>46049</v>
      </c>
      <c r="B44" s="278">
        <v>4183833167</v>
      </c>
      <c r="C44" s="279" t="s">
        <v>15180</v>
      </c>
      <c r="D44" s="277">
        <v>46054</v>
      </c>
      <c r="E44" s="213"/>
      <c r="F44" s="214"/>
      <c r="G44" s="238" t="s">
        <v>14043</v>
      </c>
      <c r="H44" s="213"/>
      <c r="I44" s="212">
        <v>4183833167</v>
      </c>
      <c r="J44" s="212" t="s">
        <v>1782</v>
      </c>
      <c r="K44" s="212" t="s">
        <v>27</v>
      </c>
      <c r="L44" s="215" t="str">
        <f>VLOOKUP($K44,[1]TONG_SL!$A$1:$D$65536,2,0)</f>
        <v>Chân giò heo muối 300g</v>
      </c>
      <c r="M44" s="213"/>
      <c r="N44" s="215" t="str">
        <f t="shared" si="5"/>
        <v>K-C6</v>
      </c>
      <c r="O44" s="222"/>
      <c r="P44" s="222"/>
      <c r="Q44" s="215" t="str">
        <f>VLOOKUP(K44,TONG_SL!$A:$D,3,0)</f>
        <v>Túi</v>
      </c>
      <c r="R44" s="224">
        <v>6</v>
      </c>
      <c r="S44" s="224"/>
      <c r="T44" s="224">
        <f>VLOOKUP(VLOOKUP(G44,Ma_KH!$A:$R,18,0)&amp;K44,Gia_MB!$A:$F,6,0)</f>
        <v>73431</v>
      </c>
      <c r="U44" s="182">
        <f t="shared" si="6"/>
        <v>440586</v>
      </c>
      <c r="V44" s="224"/>
      <c r="W44" s="225">
        <f t="shared" si="7"/>
        <v>0</v>
      </c>
      <c r="X44" s="226" t="str">
        <f t="shared" si="8"/>
        <v>8</v>
      </c>
      <c r="Y44" s="224"/>
      <c r="Z44" s="182">
        <f t="shared" si="9"/>
        <v>35246.879999999997</v>
      </c>
      <c r="AA44" s="227">
        <f>VLOOKUP(G44,Ma_KH!$A:$R,14,0)</f>
        <v>60</v>
      </c>
    </row>
    <row r="45" spans="1:27" x14ac:dyDescent="0.25">
      <c r="A45" s="277">
        <v>46049</v>
      </c>
      <c r="B45" s="278">
        <v>4183832201</v>
      </c>
      <c r="C45" s="279" t="s">
        <v>15180</v>
      </c>
      <c r="D45" s="277">
        <v>46054</v>
      </c>
      <c r="E45" s="213"/>
      <c r="F45" s="214"/>
      <c r="G45" s="238" t="s">
        <v>14063</v>
      </c>
      <c r="H45" s="213"/>
      <c r="I45" s="212">
        <v>4183832201</v>
      </c>
      <c r="J45" s="212" t="s">
        <v>1782</v>
      </c>
      <c r="K45" s="212" t="s">
        <v>32</v>
      </c>
      <c r="L45" s="215" t="str">
        <f>VLOOKUP($K45,[1]TONG_SL!$A$1:$D$65536,2,0)</f>
        <v>Giò Tai Lưỡi Xào 250g</v>
      </c>
      <c r="M45" s="213"/>
      <c r="N45" s="215" t="str">
        <f t="shared" si="5"/>
        <v>K-C6</v>
      </c>
      <c r="O45" s="222"/>
      <c r="P45" s="222"/>
      <c r="Q45" s="215" t="str">
        <f>VLOOKUP(K45,TONG_SL!$A:$D,3,0)</f>
        <v>Túi</v>
      </c>
      <c r="R45" s="224">
        <v>4</v>
      </c>
      <c r="S45" s="224"/>
      <c r="T45" s="224">
        <f>VLOOKUP(VLOOKUP(G45,Ma_KH!$A:$R,18,0)&amp;K45,Gia_MB!$A:$F,6,0)</f>
        <v>50182</v>
      </c>
      <c r="U45" s="182">
        <f t="shared" si="6"/>
        <v>200728</v>
      </c>
      <c r="V45" s="224"/>
      <c r="W45" s="225">
        <f t="shared" si="7"/>
        <v>0</v>
      </c>
      <c r="X45" s="226" t="str">
        <f t="shared" si="8"/>
        <v>8</v>
      </c>
      <c r="Y45" s="224"/>
      <c r="Z45" s="182">
        <f t="shared" si="9"/>
        <v>16058.24</v>
      </c>
      <c r="AA45" s="227">
        <f>VLOOKUP(G45,Ma_KH!$A:$R,14,0)</f>
        <v>60</v>
      </c>
    </row>
    <row r="46" spans="1:27" x14ac:dyDescent="0.25">
      <c r="A46" s="277">
        <v>46049</v>
      </c>
      <c r="B46" s="278">
        <v>4183832201</v>
      </c>
      <c r="C46" s="279" t="s">
        <v>15180</v>
      </c>
      <c r="D46" s="277">
        <v>46054</v>
      </c>
      <c r="E46" s="213"/>
      <c r="F46" s="214"/>
      <c r="G46" s="238" t="s">
        <v>14063</v>
      </c>
      <c r="H46" s="213"/>
      <c r="I46" s="212">
        <v>4183832201</v>
      </c>
      <c r="J46" s="212" t="s">
        <v>1782</v>
      </c>
      <c r="K46" s="212" t="s">
        <v>27</v>
      </c>
      <c r="L46" s="215" t="str">
        <f>VLOOKUP($K46,[1]TONG_SL!$A$1:$D$65536,2,0)</f>
        <v>Chân giò heo muối 300g</v>
      </c>
      <c r="M46" s="213"/>
      <c r="N46" s="215" t="str">
        <f t="shared" si="5"/>
        <v>K-C6</v>
      </c>
      <c r="O46" s="222"/>
      <c r="P46" s="222"/>
      <c r="Q46" s="215" t="str">
        <f>VLOOKUP(K46,TONG_SL!$A:$D,3,0)</f>
        <v>Túi</v>
      </c>
      <c r="R46" s="224">
        <v>6</v>
      </c>
      <c r="S46" s="224"/>
      <c r="T46" s="224">
        <f>VLOOKUP(VLOOKUP(G46,Ma_KH!$A:$R,18,0)&amp;K46,Gia_MB!$A:$F,6,0)</f>
        <v>73431</v>
      </c>
      <c r="U46" s="182">
        <f t="shared" si="6"/>
        <v>440586</v>
      </c>
      <c r="V46" s="224"/>
      <c r="W46" s="225">
        <f t="shared" si="7"/>
        <v>0</v>
      </c>
      <c r="X46" s="226" t="str">
        <f t="shared" si="8"/>
        <v>8</v>
      </c>
      <c r="Y46" s="224"/>
      <c r="Z46" s="182">
        <f t="shared" si="9"/>
        <v>35246.879999999997</v>
      </c>
      <c r="AA46" s="227">
        <f>VLOOKUP(G46,Ma_KH!$A:$R,14,0)</f>
        <v>60</v>
      </c>
    </row>
    <row r="47" spans="1:27" x14ac:dyDescent="0.25">
      <c r="A47" s="277">
        <v>46049</v>
      </c>
      <c r="B47" s="278">
        <v>4183832201</v>
      </c>
      <c r="C47" s="279" t="s">
        <v>15180</v>
      </c>
      <c r="D47" s="277">
        <v>46054</v>
      </c>
      <c r="E47" s="213"/>
      <c r="F47" s="214"/>
      <c r="G47" s="238" t="s">
        <v>14063</v>
      </c>
      <c r="H47" s="213"/>
      <c r="I47" s="212">
        <v>4183832201</v>
      </c>
      <c r="J47" s="212" t="s">
        <v>1782</v>
      </c>
      <c r="K47" s="212" t="s">
        <v>30</v>
      </c>
      <c r="L47" s="215" t="str">
        <f>VLOOKUP($K47,[1]TONG_SL!$A$1:$D$65536,2,0)</f>
        <v>Gà muối 500g</v>
      </c>
      <c r="M47" s="213"/>
      <c r="N47" s="215" t="str">
        <f t="shared" si="5"/>
        <v>K-C6</v>
      </c>
      <c r="O47" s="222"/>
      <c r="P47" s="222"/>
      <c r="Q47" s="215" t="str">
        <f>VLOOKUP(K47,TONG_SL!$A:$D,3,0)</f>
        <v>Túi</v>
      </c>
      <c r="R47" s="224">
        <v>14</v>
      </c>
      <c r="S47" s="224"/>
      <c r="T47" s="224">
        <f>VLOOKUP(VLOOKUP(G47,Ma_KH!$A:$R,18,0)&amp;K47,Gia_MB!$A:$F,6,0)</f>
        <v>116611</v>
      </c>
      <c r="U47" s="182">
        <f t="shared" si="6"/>
        <v>1632554</v>
      </c>
      <c r="V47" s="224"/>
      <c r="W47" s="225">
        <f t="shared" si="7"/>
        <v>0</v>
      </c>
      <c r="X47" s="226" t="str">
        <f t="shared" si="8"/>
        <v>8</v>
      </c>
      <c r="Y47" s="224"/>
      <c r="Z47" s="182">
        <f t="shared" si="9"/>
        <v>130604.32</v>
      </c>
      <c r="AA47" s="227">
        <f>VLOOKUP(G47,Ma_KH!$A:$R,14,0)</f>
        <v>60</v>
      </c>
    </row>
    <row r="48" spans="1:27" x14ac:dyDescent="0.25">
      <c r="A48" s="277">
        <v>46049</v>
      </c>
      <c r="B48" s="278">
        <v>4183832757</v>
      </c>
      <c r="C48" s="279" t="s">
        <v>15180</v>
      </c>
      <c r="D48" s="277">
        <v>46054</v>
      </c>
      <c r="E48" s="213"/>
      <c r="F48" s="214"/>
      <c r="G48" s="238" t="s">
        <v>14084</v>
      </c>
      <c r="H48" s="213"/>
      <c r="I48" s="212">
        <v>4183832757</v>
      </c>
      <c r="J48" s="212" t="s">
        <v>1782</v>
      </c>
      <c r="K48" s="212" t="s">
        <v>30</v>
      </c>
      <c r="L48" s="215" t="str">
        <f>VLOOKUP($K48,[1]TONG_SL!$A$1:$D$65536,2,0)</f>
        <v>Gà muối 500g</v>
      </c>
      <c r="M48" s="213"/>
      <c r="N48" s="215" t="str">
        <f t="shared" si="5"/>
        <v>K-C6</v>
      </c>
      <c r="O48" s="222"/>
      <c r="P48" s="222"/>
      <c r="Q48" s="215" t="str">
        <f>VLOOKUP(K48,TONG_SL!$A:$D,3,0)</f>
        <v>Túi</v>
      </c>
      <c r="R48" s="224">
        <v>8</v>
      </c>
      <c r="S48" s="224"/>
      <c r="T48" s="224">
        <f>VLOOKUP(VLOOKUP(G48,Ma_KH!$A:$R,18,0)&amp;K48,Gia_MB!$A:$F,6,0)</f>
        <v>116611</v>
      </c>
      <c r="U48" s="182">
        <f t="shared" si="6"/>
        <v>932888</v>
      </c>
      <c r="V48" s="224"/>
      <c r="W48" s="225">
        <f t="shared" si="7"/>
        <v>0</v>
      </c>
      <c r="X48" s="226" t="str">
        <f t="shared" si="8"/>
        <v>8</v>
      </c>
      <c r="Y48" s="224"/>
      <c r="Z48" s="182">
        <f t="shared" si="9"/>
        <v>74631.040000000008</v>
      </c>
      <c r="AA48" s="227">
        <f>VLOOKUP(G48,Ma_KH!$A:$R,14,0)</f>
        <v>60</v>
      </c>
    </row>
    <row r="49" spans="1:27" x14ac:dyDescent="0.25">
      <c r="A49" s="277">
        <v>46049</v>
      </c>
      <c r="B49" s="278">
        <v>4183832757</v>
      </c>
      <c r="C49" s="279" t="s">
        <v>15180</v>
      </c>
      <c r="D49" s="277">
        <v>46054</v>
      </c>
      <c r="E49" s="213"/>
      <c r="F49" s="214"/>
      <c r="G49" s="238" t="s">
        <v>14084</v>
      </c>
      <c r="H49" s="213"/>
      <c r="I49" s="212">
        <v>4183832757</v>
      </c>
      <c r="J49" s="212" t="s">
        <v>1782</v>
      </c>
      <c r="K49" s="212" t="s">
        <v>27</v>
      </c>
      <c r="L49" s="215" t="str">
        <f>VLOOKUP($K49,[1]TONG_SL!$A$1:$D$65536,2,0)</f>
        <v>Chân giò heo muối 300g</v>
      </c>
      <c r="M49" s="213"/>
      <c r="N49" s="215" t="str">
        <f t="shared" si="5"/>
        <v>K-C6</v>
      </c>
      <c r="O49" s="222"/>
      <c r="P49" s="222"/>
      <c r="Q49" s="215" t="str">
        <f>VLOOKUP(K49,TONG_SL!$A:$D,3,0)</f>
        <v>Túi</v>
      </c>
      <c r="R49" s="224">
        <v>6</v>
      </c>
      <c r="S49" s="224"/>
      <c r="T49" s="224">
        <f>VLOOKUP(VLOOKUP(G49,Ma_KH!$A:$R,18,0)&amp;K49,Gia_MB!$A:$F,6,0)</f>
        <v>73431</v>
      </c>
      <c r="U49" s="182">
        <f t="shared" si="6"/>
        <v>440586</v>
      </c>
      <c r="V49" s="224"/>
      <c r="W49" s="225">
        <f t="shared" si="7"/>
        <v>0</v>
      </c>
      <c r="X49" s="226" t="str">
        <f t="shared" si="8"/>
        <v>8</v>
      </c>
      <c r="Y49" s="224"/>
      <c r="Z49" s="182">
        <f t="shared" si="9"/>
        <v>35246.879999999997</v>
      </c>
      <c r="AA49" s="227">
        <f>VLOOKUP(G49,Ma_KH!$A:$R,14,0)</f>
        <v>60</v>
      </c>
    </row>
    <row r="50" spans="1:27" x14ac:dyDescent="0.25">
      <c r="A50" s="277">
        <v>46049</v>
      </c>
      <c r="B50" s="278">
        <v>4183832032</v>
      </c>
      <c r="C50" s="279" t="s">
        <v>15180</v>
      </c>
      <c r="D50" s="277">
        <v>46054</v>
      </c>
      <c r="E50" s="213"/>
      <c r="F50" s="214"/>
      <c r="G50" s="238" t="s">
        <v>14047</v>
      </c>
      <c r="H50" s="213"/>
      <c r="I50" s="212">
        <v>4183832032</v>
      </c>
      <c r="J50" s="212" t="s">
        <v>1782</v>
      </c>
      <c r="K50" s="212" t="s">
        <v>27</v>
      </c>
      <c r="L50" s="215" t="str">
        <f>VLOOKUP($K50,[1]TONG_SL!$A$1:$D$65536,2,0)</f>
        <v>Chân giò heo muối 300g</v>
      </c>
      <c r="M50" s="213"/>
      <c r="N50" s="215" t="str">
        <f t="shared" si="5"/>
        <v>K-C6</v>
      </c>
      <c r="O50" s="222"/>
      <c r="P50" s="222"/>
      <c r="Q50" s="215" t="str">
        <f>VLOOKUP(K50,TONG_SL!$A:$D,3,0)</f>
        <v>Túi</v>
      </c>
      <c r="R50" s="224">
        <v>5</v>
      </c>
      <c r="S50" s="224"/>
      <c r="T50" s="224">
        <f>VLOOKUP(VLOOKUP(G50,Ma_KH!$A:$R,18,0)&amp;K50,Gia_MB!$A:$F,6,0)</f>
        <v>73431</v>
      </c>
      <c r="U50" s="182">
        <f t="shared" si="6"/>
        <v>367155</v>
      </c>
      <c r="V50" s="224"/>
      <c r="W50" s="225">
        <f t="shared" si="7"/>
        <v>0</v>
      </c>
      <c r="X50" s="226" t="str">
        <f t="shared" si="8"/>
        <v>8</v>
      </c>
      <c r="Y50" s="224"/>
      <c r="Z50" s="182">
        <f t="shared" si="9"/>
        <v>29372.400000000001</v>
      </c>
      <c r="AA50" s="227">
        <f>VLOOKUP(G50,Ma_KH!$A:$R,14,0)</f>
        <v>60</v>
      </c>
    </row>
    <row r="51" spans="1:27" x14ac:dyDescent="0.25">
      <c r="A51" s="277">
        <v>46049</v>
      </c>
      <c r="B51" s="278">
        <v>4183832032</v>
      </c>
      <c r="C51" s="279" t="s">
        <v>15180</v>
      </c>
      <c r="D51" s="277">
        <v>46054</v>
      </c>
      <c r="E51" s="213"/>
      <c r="F51" s="214"/>
      <c r="G51" s="238" t="s">
        <v>14047</v>
      </c>
      <c r="H51" s="213"/>
      <c r="I51" s="212">
        <v>4183832032</v>
      </c>
      <c r="J51" s="212" t="s">
        <v>1782</v>
      </c>
      <c r="K51" s="212" t="s">
        <v>32</v>
      </c>
      <c r="L51" s="215" t="str">
        <f>VLOOKUP($K51,[1]TONG_SL!$A$1:$D$65536,2,0)</f>
        <v>Giò Tai Lưỡi Xào 250g</v>
      </c>
      <c r="M51" s="213"/>
      <c r="N51" s="215" t="str">
        <f t="shared" si="5"/>
        <v>K-C6</v>
      </c>
      <c r="O51" s="222"/>
      <c r="P51" s="222"/>
      <c r="Q51" s="215" t="str">
        <f>VLOOKUP(K51,TONG_SL!$A:$D,3,0)</f>
        <v>Túi</v>
      </c>
      <c r="R51" s="224">
        <v>4</v>
      </c>
      <c r="S51" s="224"/>
      <c r="T51" s="224">
        <f>VLOOKUP(VLOOKUP(G51,Ma_KH!$A:$R,18,0)&amp;K51,Gia_MB!$A:$F,6,0)</f>
        <v>50182</v>
      </c>
      <c r="U51" s="182">
        <f t="shared" si="6"/>
        <v>200728</v>
      </c>
      <c r="V51" s="224"/>
      <c r="W51" s="225">
        <f t="shared" si="7"/>
        <v>0</v>
      </c>
      <c r="X51" s="226" t="str">
        <f t="shared" si="8"/>
        <v>8</v>
      </c>
      <c r="Y51" s="224"/>
      <c r="Z51" s="182">
        <f t="shared" si="9"/>
        <v>16058.24</v>
      </c>
      <c r="AA51" s="227">
        <f>VLOOKUP(G51,Ma_KH!$A:$R,14,0)</f>
        <v>60</v>
      </c>
    </row>
    <row r="52" spans="1:27" x14ac:dyDescent="0.25">
      <c r="A52" s="277">
        <v>46049</v>
      </c>
      <c r="B52" s="278">
        <v>4183832203</v>
      </c>
      <c r="C52" s="279" t="s">
        <v>15180</v>
      </c>
      <c r="D52" s="277">
        <v>46054</v>
      </c>
      <c r="E52" s="213"/>
      <c r="F52" s="214"/>
      <c r="G52" s="238" t="s">
        <v>14065</v>
      </c>
      <c r="H52" s="213"/>
      <c r="I52" s="212">
        <v>4183832203</v>
      </c>
      <c r="J52" s="212" t="s">
        <v>1782</v>
      </c>
      <c r="K52" s="212" t="s">
        <v>30</v>
      </c>
      <c r="L52" s="215" t="str">
        <f>VLOOKUP($K52,[1]TONG_SL!$A$1:$D$65536,2,0)</f>
        <v>Gà muối 500g</v>
      </c>
      <c r="M52" s="213"/>
      <c r="N52" s="215" t="str">
        <f t="shared" si="5"/>
        <v>K-C6</v>
      </c>
      <c r="O52" s="222"/>
      <c r="P52" s="222"/>
      <c r="Q52" s="215" t="str">
        <f>VLOOKUP(K52,TONG_SL!$A:$D,3,0)</f>
        <v>Túi</v>
      </c>
      <c r="R52" s="224">
        <v>8</v>
      </c>
      <c r="S52" s="224"/>
      <c r="T52" s="224">
        <f>VLOOKUP(VLOOKUP(G52,Ma_KH!$A:$R,18,0)&amp;K52,Gia_MB!$A:$F,6,0)</f>
        <v>116611</v>
      </c>
      <c r="U52" s="182">
        <f t="shared" si="6"/>
        <v>932888</v>
      </c>
      <c r="V52" s="224"/>
      <c r="W52" s="225">
        <f t="shared" si="7"/>
        <v>0</v>
      </c>
      <c r="X52" s="226" t="str">
        <f t="shared" si="8"/>
        <v>8</v>
      </c>
      <c r="Y52" s="224"/>
      <c r="Z52" s="182">
        <f t="shared" si="9"/>
        <v>74631.040000000008</v>
      </c>
      <c r="AA52" s="227">
        <f>VLOOKUP(G52,Ma_KH!$A:$R,14,0)</f>
        <v>60</v>
      </c>
    </row>
    <row r="53" spans="1:27" x14ac:dyDescent="0.25">
      <c r="A53" s="277">
        <v>46049</v>
      </c>
      <c r="B53" s="278">
        <v>4183832203</v>
      </c>
      <c r="C53" s="279" t="s">
        <v>15180</v>
      </c>
      <c r="D53" s="277">
        <v>46054</v>
      </c>
      <c r="E53" s="213"/>
      <c r="F53" s="214"/>
      <c r="G53" s="238" t="s">
        <v>14065</v>
      </c>
      <c r="H53" s="213"/>
      <c r="I53" s="212">
        <v>4183832203</v>
      </c>
      <c r="J53" s="212" t="s">
        <v>1782</v>
      </c>
      <c r="K53" s="212" t="s">
        <v>32</v>
      </c>
      <c r="L53" s="215" t="str">
        <f>VLOOKUP($K53,[1]TONG_SL!$A$1:$D$65536,2,0)</f>
        <v>Giò Tai Lưỡi Xào 250g</v>
      </c>
      <c r="M53" s="213"/>
      <c r="N53" s="215" t="str">
        <f t="shared" si="5"/>
        <v>K-C6</v>
      </c>
      <c r="O53" s="222"/>
      <c r="P53" s="222"/>
      <c r="Q53" s="215" t="str">
        <f>VLOOKUP(K53,TONG_SL!$A:$D,3,0)</f>
        <v>Túi</v>
      </c>
      <c r="R53" s="224">
        <v>3</v>
      </c>
      <c r="S53" s="224"/>
      <c r="T53" s="224">
        <f>VLOOKUP(VLOOKUP(G53,Ma_KH!$A:$R,18,0)&amp;K53,Gia_MB!$A:$F,6,0)</f>
        <v>50182</v>
      </c>
      <c r="U53" s="182">
        <f t="shared" si="6"/>
        <v>150546</v>
      </c>
      <c r="V53" s="224"/>
      <c r="W53" s="225">
        <f t="shared" si="7"/>
        <v>0</v>
      </c>
      <c r="X53" s="226" t="str">
        <f t="shared" si="8"/>
        <v>8</v>
      </c>
      <c r="Y53" s="224"/>
      <c r="Z53" s="182">
        <f t="shared" si="9"/>
        <v>12043.68</v>
      </c>
      <c r="AA53" s="227">
        <f>VLOOKUP(G53,Ma_KH!$A:$R,14,0)</f>
        <v>60</v>
      </c>
    </row>
    <row r="54" spans="1:27" x14ac:dyDescent="0.25">
      <c r="A54" s="277">
        <v>46049</v>
      </c>
      <c r="B54" s="278">
        <v>4183832134</v>
      </c>
      <c r="C54" s="279" t="s">
        <v>15180</v>
      </c>
      <c r="D54" s="277">
        <v>46054</v>
      </c>
      <c r="E54" s="213"/>
      <c r="F54" s="214"/>
      <c r="G54" s="238" t="s">
        <v>14053</v>
      </c>
      <c r="H54" s="213"/>
      <c r="I54" s="212">
        <v>4183832134</v>
      </c>
      <c r="J54" s="212" t="s">
        <v>1782</v>
      </c>
      <c r="K54" s="212" t="s">
        <v>30</v>
      </c>
      <c r="L54" s="215" t="str">
        <f>VLOOKUP($K54,[1]TONG_SL!$A$1:$D$65536,2,0)</f>
        <v>Gà muối 500g</v>
      </c>
      <c r="M54" s="213"/>
      <c r="N54" s="215" t="str">
        <f t="shared" si="5"/>
        <v>K-C6</v>
      </c>
      <c r="O54" s="222"/>
      <c r="P54" s="222"/>
      <c r="Q54" s="215" t="str">
        <f>VLOOKUP(K54,TONG_SL!$A:$D,3,0)</f>
        <v>Túi</v>
      </c>
      <c r="R54" s="224">
        <v>8</v>
      </c>
      <c r="S54" s="224"/>
      <c r="T54" s="224">
        <f>VLOOKUP(VLOOKUP(G54,Ma_KH!$A:$R,18,0)&amp;K54,Gia_MB!$A:$F,6,0)</f>
        <v>116611</v>
      </c>
      <c r="U54" s="182">
        <f t="shared" si="6"/>
        <v>932888</v>
      </c>
      <c r="V54" s="224"/>
      <c r="W54" s="225">
        <f t="shared" si="7"/>
        <v>0</v>
      </c>
      <c r="X54" s="226" t="str">
        <f t="shared" si="8"/>
        <v>8</v>
      </c>
      <c r="Y54" s="224"/>
      <c r="Z54" s="182">
        <f t="shared" si="9"/>
        <v>74631.040000000008</v>
      </c>
      <c r="AA54" s="227">
        <f>VLOOKUP(G54,Ma_KH!$A:$R,14,0)</f>
        <v>60</v>
      </c>
    </row>
    <row r="55" spans="1:27" x14ac:dyDescent="0.25">
      <c r="A55" s="277">
        <v>46049</v>
      </c>
      <c r="B55" s="278">
        <v>4183832134</v>
      </c>
      <c r="C55" s="279" t="s">
        <v>15180</v>
      </c>
      <c r="D55" s="277">
        <v>46054</v>
      </c>
      <c r="E55" s="213"/>
      <c r="F55" s="214"/>
      <c r="G55" s="238" t="s">
        <v>14053</v>
      </c>
      <c r="H55" s="213"/>
      <c r="I55" s="212">
        <v>4183832134</v>
      </c>
      <c r="J55" s="212" t="s">
        <v>1782</v>
      </c>
      <c r="K55" s="212" t="s">
        <v>32</v>
      </c>
      <c r="L55" s="215" t="str">
        <f>VLOOKUP($K55,[1]TONG_SL!$A$1:$D$65536,2,0)</f>
        <v>Giò Tai Lưỡi Xào 250g</v>
      </c>
      <c r="M55" s="213"/>
      <c r="N55" s="215" t="str">
        <f t="shared" si="5"/>
        <v>K-C6</v>
      </c>
      <c r="O55" s="222"/>
      <c r="P55" s="222"/>
      <c r="Q55" s="215" t="str">
        <f>VLOOKUP(K55,TONG_SL!$A:$D,3,0)</f>
        <v>Túi</v>
      </c>
      <c r="R55" s="224">
        <v>5</v>
      </c>
      <c r="S55" s="224"/>
      <c r="T55" s="224">
        <f>VLOOKUP(VLOOKUP(G55,Ma_KH!$A:$R,18,0)&amp;K55,Gia_MB!$A:$F,6,0)</f>
        <v>50182</v>
      </c>
      <c r="U55" s="182">
        <f t="shared" si="6"/>
        <v>250910</v>
      </c>
      <c r="V55" s="224"/>
      <c r="W55" s="225">
        <f t="shared" si="7"/>
        <v>0</v>
      </c>
      <c r="X55" s="226" t="str">
        <f t="shared" si="8"/>
        <v>8</v>
      </c>
      <c r="Y55" s="224"/>
      <c r="Z55" s="182">
        <f t="shared" si="9"/>
        <v>20072.8</v>
      </c>
      <c r="AA55" s="227">
        <f>VLOOKUP(G55,Ma_KH!$A:$R,14,0)</f>
        <v>60</v>
      </c>
    </row>
    <row r="56" spans="1:27" x14ac:dyDescent="0.25">
      <c r="A56" s="277">
        <v>46049</v>
      </c>
      <c r="B56" s="278">
        <v>4183832160</v>
      </c>
      <c r="C56" s="279" t="s">
        <v>15180</v>
      </c>
      <c r="D56" s="277">
        <v>46054</v>
      </c>
      <c r="E56" s="213"/>
      <c r="F56" s="214"/>
      <c r="G56" s="238" t="s">
        <v>14058</v>
      </c>
      <c r="H56" s="213"/>
      <c r="I56" s="212">
        <v>4183832160</v>
      </c>
      <c r="J56" s="212" t="s">
        <v>1782</v>
      </c>
      <c r="K56" s="212" t="s">
        <v>30</v>
      </c>
      <c r="L56" s="215" t="str">
        <f>VLOOKUP($K56,[1]TONG_SL!$A$1:$D$65536,2,0)</f>
        <v>Gà muối 500g</v>
      </c>
      <c r="M56" s="213"/>
      <c r="N56" s="215" t="str">
        <f t="shared" si="5"/>
        <v>K-C6</v>
      </c>
      <c r="O56" s="222"/>
      <c r="P56" s="222"/>
      <c r="Q56" s="215" t="str">
        <f>VLOOKUP(K56,TONG_SL!$A:$D,3,0)</f>
        <v>Túi</v>
      </c>
      <c r="R56" s="224">
        <v>10</v>
      </c>
      <c r="S56" s="224"/>
      <c r="T56" s="224">
        <f>VLOOKUP(VLOOKUP(G56,Ma_KH!$A:$R,18,0)&amp;K56,Gia_MB!$A:$F,6,0)</f>
        <v>116611</v>
      </c>
      <c r="U56" s="182">
        <f t="shared" si="6"/>
        <v>1166110</v>
      </c>
      <c r="V56" s="224"/>
      <c r="W56" s="225">
        <f t="shared" si="7"/>
        <v>0</v>
      </c>
      <c r="X56" s="226" t="str">
        <f t="shared" si="8"/>
        <v>8</v>
      </c>
      <c r="Y56" s="224"/>
      <c r="Z56" s="182">
        <f t="shared" si="9"/>
        <v>93288.8</v>
      </c>
      <c r="AA56" s="227">
        <f>VLOOKUP(G56,Ma_KH!$A:$R,14,0)</f>
        <v>60</v>
      </c>
    </row>
    <row r="57" spans="1:27" x14ac:dyDescent="0.25">
      <c r="A57" s="277">
        <v>46049</v>
      </c>
      <c r="B57" s="278">
        <v>4183832160</v>
      </c>
      <c r="C57" s="279" t="s">
        <v>15180</v>
      </c>
      <c r="D57" s="277">
        <v>46054</v>
      </c>
      <c r="E57" s="213"/>
      <c r="F57" s="214"/>
      <c r="G57" s="238" t="s">
        <v>14058</v>
      </c>
      <c r="H57" s="213"/>
      <c r="I57" s="212">
        <v>4183832160</v>
      </c>
      <c r="J57" s="212" t="s">
        <v>1782</v>
      </c>
      <c r="K57" s="212" t="s">
        <v>27</v>
      </c>
      <c r="L57" s="215" t="str">
        <f>VLOOKUP($K57,[1]TONG_SL!$A$1:$D$65536,2,0)</f>
        <v>Chân giò heo muối 300g</v>
      </c>
      <c r="M57" s="213"/>
      <c r="N57" s="215" t="str">
        <f t="shared" si="5"/>
        <v>K-C6</v>
      </c>
      <c r="O57" s="222"/>
      <c r="P57" s="222"/>
      <c r="Q57" s="215" t="str">
        <f>VLOOKUP(K57,TONG_SL!$A:$D,3,0)</f>
        <v>Túi</v>
      </c>
      <c r="R57" s="224">
        <v>5</v>
      </c>
      <c r="S57" s="224"/>
      <c r="T57" s="224">
        <f>VLOOKUP(VLOOKUP(G57,Ma_KH!$A:$R,18,0)&amp;K57,Gia_MB!$A:$F,6,0)</f>
        <v>73431</v>
      </c>
      <c r="U57" s="182">
        <f t="shared" si="6"/>
        <v>367155</v>
      </c>
      <c r="V57" s="224"/>
      <c r="W57" s="225">
        <f t="shared" si="7"/>
        <v>0</v>
      </c>
      <c r="X57" s="226" t="str">
        <f t="shared" si="8"/>
        <v>8</v>
      </c>
      <c r="Y57" s="224"/>
      <c r="Z57" s="182">
        <f t="shared" si="9"/>
        <v>29372.400000000001</v>
      </c>
      <c r="AA57" s="227">
        <f>VLOOKUP(G57,Ma_KH!$A:$R,14,0)</f>
        <v>60</v>
      </c>
    </row>
    <row r="58" spans="1:27" x14ac:dyDescent="0.25">
      <c r="A58" s="277">
        <v>46049</v>
      </c>
      <c r="B58" s="278">
        <v>4183832689</v>
      </c>
      <c r="C58" s="279" t="s">
        <v>15180</v>
      </c>
      <c r="D58" s="277">
        <v>46054</v>
      </c>
      <c r="E58" s="213"/>
      <c r="F58" s="214"/>
      <c r="G58" s="238" t="s">
        <v>14082</v>
      </c>
      <c r="H58" s="213"/>
      <c r="I58" s="212">
        <v>4183832689</v>
      </c>
      <c r="J58" s="212" t="s">
        <v>1782</v>
      </c>
      <c r="K58" s="212" t="s">
        <v>48</v>
      </c>
      <c r="L58" s="215" t="str">
        <f>VLOOKUP($K58,[1]TONG_SL!$A$1:$D$65536,2,0)</f>
        <v>Mọc Nấm Hương 250g</v>
      </c>
      <c r="M58" s="213"/>
      <c r="N58" s="215" t="str">
        <f t="shared" si="5"/>
        <v>K-C6</v>
      </c>
      <c r="O58" s="222"/>
      <c r="P58" s="222"/>
      <c r="Q58" s="215" t="str">
        <f>VLOOKUP(K58,TONG_SL!$A:$D,3,0)</f>
        <v>Túi</v>
      </c>
      <c r="R58" s="224">
        <v>1</v>
      </c>
      <c r="S58" s="224"/>
      <c r="T58" s="224">
        <f>VLOOKUP(VLOOKUP(G58,Ma_KH!$A:$R,18,0)&amp;K58,Gia_MB!$A:$F,6,0)</f>
        <v>46000</v>
      </c>
      <c r="U58" s="182">
        <f t="shared" si="6"/>
        <v>46000</v>
      </c>
      <c r="V58" s="224"/>
      <c r="W58" s="225">
        <f t="shared" si="7"/>
        <v>0</v>
      </c>
      <c r="X58" s="226" t="str">
        <f t="shared" si="8"/>
        <v>8</v>
      </c>
      <c r="Y58" s="224"/>
      <c r="Z58" s="182">
        <f t="shared" si="9"/>
        <v>3680</v>
      </c>
      <c r="AA58" s="227">
        <f>VLOOKUP(G58,Ma_KH!$A:$R,14,0)</f>
        <v>60</v>
      </c>
    </row>
    <row r="59" spans="1:27" x14ac:dyDescent="0.25">
      <c r="A59" s="277">
        <v>46049</v>
      </c>
      <c r="B59" s="278">
        <v>4183832689</v>
      </c>
      <c r="C59" s="279" t="s">
        <v>15180</v>
      </c>
      <c r="D59" s="277">
        <v>46054</v>
      </c>
      <c r="E59" s="213"/>
      <c r="F59" s="214"/>
      <c r="G59" s="238" t="s">
        <v>14082</v>
      </c>
      <c r="H59" s="213"/>
      <c r="I59" s="212">
        <v>4183832689</v>
      </c>
      <c r="J59" s="212" t="s">
        <v>1782</v>
      </c>
      <c r="K59" s="212" t="s">
        <v>30</v>
      </c>
      <c r="L59" s="215" t="str">
        <f>VLOOKUP($K59,[1]TONG_SL!$A$1:$D$65536,2,0)</f>
        <v>Gà muối 500g</v>
      </c>
      <c r="M59" s="213"/>
      <c r="N59" s="215" t="str">
        <f t="shared" si="5"/>
        <v>K-C6</v>
      </c>
      <c r="O59" s="222"/>
      <c r="P59" s="222"/>
      <c r="Q59" s="215" t="str">
        <f>VLOOKUP(K59,TONG_SL!$A:$D,3,0)</f>
        <v>Túi</v>
      </c>
      <c r="R59" s="224">
        <v>1</v>
      </c>
      <c r="S59" s="224"/>
      <c r="T59" s="224">
        <f>VLOOKUP(VLOOKUP(G59,Ma_KH!$A:$R,18,0)&amp;K59,Gia_MB!$A:$F,6,0)</f>
        <v>116611</v>
      </c>
      <c r="U59" s="182">
        <f t="shared" si="6"/>
        <v>116611</v>
      </c>
      <c r="V59" s="224"/>
      <c r="W59" s="225">
        <f t="shared" si="7"/>
        <v>0</v>
      </c>
      <c r="X59" s="226" t="str">
        <f t="shared" si="8"/>
        <v>8</v>
      </c>
      <c r="Y59" s="224"/>
      <c r="Z59" s="182">
        <f t="shared" si="9"/>
        <v>9328.880000000001</v>
      </c>
      <c r="AA59" s="227">
        <f>VLOOKUP(G59,Ma_KH!$A:$R,14,0)</f>
        <v>60</v>
      </c>
    </row>
    <row r="60" spans="1:27" x14ac:dyDescent="0.25">
      <c r="A60" s="277">
        <v>46049</v>
      </c>
      <c r="B60" s="278">
        <v>4183832618</v>
      </c>
      <c r="C60" s="279" t="s">
        <v>15180</v>
      </c>
      <c r="D60" s="277">
        <v>46054</v>
      </c>
      <c r="E60" s="213"/>
      <c r="F60" s="214"/>
      <c r="G60" s="238" t="s">
        <v>14076</v>
      </c>
      <c r="H60" s="213"/>
      <c r="I60" s="212">
        <v>4183832618</v>
      </c>
      <c r="J60" s="212" t="s">
        <v>1782</v>
      </c>
      <c r="K60" s="212" t="s">
        <v>48</v>
      </c>
      <c r="L60" s="215" t="str">
        <f>VLOOKUP($K60,[1]TONG_SL!$A$1:$D$65536,2,0)</f>
        <v>Mọc Nấm Hương 250g</v>
      </c>
      <c r="M60" s="213"/>
      <c r="N60" s="215" t="str">
        <f t="shared" si="5"/>
        <v>K-C6</v>
      </c>
      <c r="O60" s="222"/>
      <c r="P60" s="222"/>
      <c r="Q60" s="215" t="str">
        <f>VLOOKUP(K60,TONG_SL!$A:$D,3,0)</f>
        <v>Túi</v>
      </c>
      <c r="R60" s="224">
        <v>2</v>
      </c>
      <c r="S60" s="224"/>
      <c r="T60" s="224">
        <f>VLOOKUP(VLOOKUP(G60,Ma_KH!$A:$R,18,0)&amp;K60,Gia_MB!$A:$F,6,0)</f>
        <v>46000</v>
      </c>
      <c r="U60" s="182">
        <f t="shared" si="6"/>
        <v>92000</v>
      </c>
      <c r="V60" s="224"/>
      <c r="W60" s="225">
        <f t="shared" si="7"/>
        <v>0</v>
      </c>
      <c r="X60" s="226" t="str">
        <f t="shared" si="8"/>
        <v>8</v>
      </c>
      <c r="Y60" s="224"/>
      <c r="Z60" s="182">
        <f t="shared" si="9"/>
        <v>7360</v>
      </c>
      <c r="AA60" s="227">
        <f>VLOOKUP(G60,Ma_KH!$A:$R,14,0)</f>
        <v>60</v>
      </c>
    </row>
    <row r="61" spans="1:27" x14ac:dyDescent="0.25">
      <c r="A61" s="277">
        <v>46049</v>
      </c>
      <c r="B61" s="278">
        <v>4183832618</v>
      </c>
      <c r="C61" s="279" t="s">
        <v>15180</v>
      </c>
      <c r="D61" s="277">
        <v>46054</v>
      </c>
      <c r="E61" s="213"/>
      <c r="F61" s="214"/>
      <c r="G61" s="238" t="s">
        <v>14076</v>
      </c>
      <c r="H61" s="213"/>
      <c r="I61" s="212">
        <v>4183832618</v>
      </c>
      <c r="J61" s="212" t="s">
        <v>1782</v>
      </c>
      <c r="K61" s="212" t="s">
        <v>27</v>
      </c>
      <c r="L61" s="215" t="str">
        <f>VLOOKUP($K61,[1]TONG_SL!$A$1:$D$65536,2,0)</f>
        <v>Chân giò heo muối 300g</v>
      </c>
      <c r="M61" s="213"/>
      <c r="N61" s="215" t="str">
        <f t="shared" si="5"/>
        <v>K-C6</v>
      </c>
      <c r="O61" s="222"/>
      <c r="P61" s="222"/>
      <c r="Q61" s="215" t="str">
        <f>VLOOKUP(K61,TONG_SL!$A:$D,3,0)</f>
        <v>Túi</v>
      </c>
      <c r="R61" s="224">
        <v>3</v>
      </c>
      <c r="S61" s="224"/>
      <c r="T61" s="224">
        <f>VLOOKUP(VLOOKUP(G61,Ma_KH!$A:$R,18,0)&amp;K61,Gia_MB!$A:$F,6,0)</f>
        <v>73431</v>
      </c>
      <c r="U61" s="182">
        <f t="shared" si="6"/>
        <v>220293</v>
      </c>
      <c r="V61" s="224"/>
      <c r="W61" s="225">
        <f t="shared" si="7"/>
        <v>0</v>
      </c>
      <c r="X61" s="226" t="str">
        <f t="shared" si="8"/>
        <v>8</v>
      </c>
      <c r="Y61" s="224"/>
      <c r="Z61" s="182">
        <f t="shared" si="9"/>
        <v>17623.439999999999</v>
      </c>
      <c r="AA61" s="227">
        <f>VLOOKUP(G61,Ma_KH!$A:$R,14,0)</f>
        <v>60</v>
      </c>
    </row>
    <row r="62" spans="1:27" x14ac:dyDescent="0.25">
      <c r="A62" s="277">
        <v>46049</v>
      </c>
      <c r="B62" s="278">
        <v>4183832618</v>
      </c>
      <c r="C62" s="279" t="s">
        <v>15180</v>
      </c>
      <c r="D62" s="277">
        <v>46054</v>
      </c>
      <c r="E62" s="213"/>
      <c r="F62" s="214"/>
      <c r="G62" s="238" t="s">
        <v>14076</v>
      </c>
      <c r="H62" s="213"/>
      <c r="I62" s="212">
        <v>4183832618</v>
      </c>
      <c r="J62" s="212" t="s">
        <v>1782</v>
      </c>
      <c r="K62" s="212" t="s">
        <v>30</v>
      </c>
      <c r="L62" s="215" t="str">
        <f>VLOOKUP($K62,[1]TONG_SL!$A$1:$D$65536,2,0)</f>
        <v>Gà muối 500g</v>
      </c>
      <c r="M62" s="213"/>
      <c r="N62" s="215" t="str">
        <f t="shared" si="5"/>
        <v>K-C6</v>
      </c>
      <c r="O62" s="222"/>
      <c r="P62" s="222"/>
      <c r="Q62" s="215" t="str">
        <f>VLOOKUP(K62,TONG_SL!$A:$D,3,0)</f>
        <v>Túi</v>
      </c>
      <c r="R62" s="224">
        <v>10</v>
      </c>
      <c r="S62" s="224"/>
      <c r="T62" s="224">
        <f>VLOOKUP(VLOOKUP(G62,Ma_KH!$A:$R,18,0)&amp;K62,Gia_MB!$A:$F,6,0)</f>
        <v>116611</v>
      </c>
      <c r="U62" s="182">
        <f t="shared" si="6"/>
        <v>1166110</v>
      </c>
      <c r="V62" s="224"/>
      <c r="W62" s="225">
        <f t="shared" si="7"/>
        <v>0</v>
      </c>
      <c r="X62" s="226" t="str">
        <f t="shared" si="8"/>
        <v>8</v>
      </c>
      <c r="Y62" s="224"/>
      <c r="Z62" s="182">
        <f t="shared" si="9"/>
        <v>93288.8</v>
      </c>
      <c r="AA62" s="227">
        <f>VLOOKUP(G62,Ma_KH!$A:$R,14,0)</f>
        <v>60</v>
      </c>
    </row>
    <row r="63" spans="1:27" x14ac:dyDescent="0.25">
      <c r="A63" s="277">
        <v>46049</v>
      </c>
      <c r="B63" s="278">
        <v>4183832618</v>
      </c>
      <c r="C63" s="279" t="s">
        <v>15180</v>
      </c>
      <c r="D63" s="277">
        <v>46054</v>
      </c>
      <c r="E63" s="213"/>
      <c r="F63" s="214"/>
      <c r="G63" s="238" t="s">
        <v>14076</v>
      </c>
      <c r="H63" s="213"/>
      <c r="I63" s="212">
        <v>4183832618</v>
      </c>
      <c r="J63" s="212" t="s">
        <v>1782</v>
      </c>
      <c r="K63" s="212" t="s">
        <v>32</v>
      </c>
      <c r="L63" s="215" t="str">
        <f>VLOOKUP($K63,[1]TONG_SL!$A$1:$D$65536,2,0)</f>
        <v>Giò Tai Lưỡi Xào 250g</v>
      </c>
      <c r="M63" s="213"/>
      <c r="N63" s="215" t="str">
        <f t="shared" si="5"/>
        <v>K-C6</v>
      </c>
      <c r="O63" s="222"/>
      <c r="P63" s="222"/>
      <c r="Q63" s="215" t="str">
        <f>VLOOKUP(K63,TONG_SL!$A:$D,3,0)</f>
        <v>Túi</v>
      </c>
      <c r="R63" s="224">
        <v>4</v>
      </c>
      <c r="S63" s="224"/>
      <c r="T63" s="224">
        <f>VLOOKUP(VLOOKUP(G63,Ma_KH!$A:$R,18,0)&amp;K63,Gia_MB!$A:$F,6,0)</f>
        <v>50182</v>
      </c>
      <c r="U63" s="182">
        <f t="shared" si="6"/>
        <v>200728</v>
      </c>
      <c r="V63" s="224"/>
      <c r="W63" s="225">
        <f t="shared" si="7"/>
        <v>0</v>
      </c>
      <c r="X63" s="226" t="str">
        <f t="shared" si="8"/>
        <v>8</v>
      </c>
      <c r="Y63" s="224"/>
      <c r="Z63" s="182">
        <f t="shared" si="9"/>
        <v>16058.24</v>
      </c>
      <c r="AA63" s="227">
        <f>VLOOKUP(G63,Ma_KH!$A:$R,14,0)</f>
        <v>60</v>
      </c>
    </row>
    <row r="64" spans="1:27" x14ac:dyDescent="0.25">
      <c r="A64" s="277">
        <v>46049</v>
      </c>
      <c r="B64" s="278">
        <v>4183832350</v>
      </c>
      <c r="C64" s="279" t="s">
        <v>15180</v>
      </c>
      <c r="D64" s="277">
        <v>46054</v>
      </c>
      <c r="E64" s="213"/>
      <c r="F64" s="214"/>
      <c r="G64" s="238" t="s">
        <v>14069</v>
      </c>
      <c r="H64" s="213"/>
      <c r="I64" s="212">
        <v>4183832350</v>
      </c>
      <c r="J64" s="212" t="s">
        <v>1782</v>
      </c>
      <c r="K64" s="212" t="s">
        <v>27</v>
      </c>
      <c r="L64" s="215" t="str">
        <f>VLOOKUP($K64,[1]TONG_SL!$A$1:$D$65536,2,0)</f>
        <v>Chân giò heo muối 300g</v>
      </c>
      <c r="M64" s="213"/>
      <c r="N64" s="215" t="str">
        <f t="shared" si="5"/>
        <v>K-C6</v>
      </c>
      <c r="O64" s="222"/>
      <c r="P64" s="222"/>
      <c r="Q64" s="215" t="str">
        <f>VLOOKUP(K64,TONG_SL!$A:$D,3,0)</f>
        <v>Túi</v>
      </c>
      <c r="R64" s="224">
        <v>4</v>
      </c>
      <c r="S64" s="224"/>
      <c r="T64" s="224">
        <f>VLOOKUP(VLOOKUP(G64,Ma_KH!$A:$R,18,0)&amp;K64,Gia_MB!$A:$F,6,0)</f>
        <v>73431</v>
      </c>
      <c r="U64" s="182">
        <f t="shared" si="6"/>
        <v>293724</v>
      </c>
      <c r="V64" s="224"/>
      <c r="W64" s="225">
        <f t="shared" si="7"/>
        <v>0</v>
      </c>
      <c r="X64" s="226" t="str">
        <f t="shared" si="8"/>
        <v>8</v>
      </c>
      <c r="Y64" s="224"/>
      <c r="Z64" s="182">
        <f t="shared" si="9"/>
        <v>23497.920000000002</v>
      </c>
      <c r="AA64" s="227">
        <f>VLOOKUP(G64,Ma_KH!$A:$R,14,0)</f>
        <v>60</v>
      </c>
    </row>
    <row r="65" spans="1:27" x14ac:dyDescent="0.25">
      <c r="A65" s="277">
        <v>46049</v>
      </c>
      <c r="B65" s="278">
        <v>4183832350</v>
      </c>
      <c r="C65" s="279" t="s">
        <v>15180</v>
      </c>
      <c r="D65" s="277">
        <v>46054</v>
      </c>
      <c r="E65" s="213"/>
      <c r="F65" s="214"/>
      <c r="G65" s="238" t="s">
        <v>14069</v>
      </c>
      <c r="H65" s="213"/>
      <c r="I65" s="212">
        <v>4183832350</v>
      </c>
      <c r="J65" s="212" t="s">
        <v>1782</v>
      </c>
      <c r="K65" s="212" t="s">
        <v>30</v>
      </c>
      <c r="L65" s="215" t="str">
        <f>VLOOKUP($K65,[1]TONG_SL!$A$1:$D$65536,2,0)</f>
        <v>Gà muối 500g</v>
      </c>
      <c r="M65" s="213"/>
      <c r="N65" s="215" t="str">
        <f t="shared" si="5"/>
        <v>K-C6</v>
      </c>
      <c r="O65" s="222"/>
      <c r="P65" s="222"/>
      <c r="Q65" s="215" t="str">
        <f>VLOOKUP(K65,TONG_SL!$A:$D,3,0)</f>
        <v>Túi</v>
      </c>
      <c r="R65" s="224">
        <v>12</v>
      </c>
      <c r="S65" s="224"/>
      <c r="T65" s="224">
        <f>VLOOKUP(VLOOKUP(G65,Ma_KH!$A:$R,18,0)&amp;K65,Gia_MB!$A:$F,6,0)</f>
        <v>116611</v>
      </c>
      <c r="U65" s="182">
        <f t="shared" si="6"/>
        <v>1399332</v>
      </c>
      <c r="V65" s="224"/>
      <c r="W65" s="225">
        <f t="shared" si="7"/>
        <v>0</v>
      </c>
      <c r="X65" s="226" t="str">
        <f t="shared" si="8"/>
        <v>8</v>
      </c>
      <c r="Y65" s="224"/>
      <c r="Z65" s="182">
        <f t="shared" si="9"/>
        <v>111946.56</v>
      </c>
      <c r="AA65" s="227">
        <f>VLOOKUP(G65,Ma_KH!$A:$R,14,0)</f>
        <v>60</v>
      </c>
    </row>
    <row r="66" spans="1:27" x14ac:dyDescent="0.25">
      <c r="A66" s="277">
        <v>46049</v>
      </c>
      <c r="B66" s="278">
        <v>4183832350</v>
      </c>
      <c r="C66" s="279" t="s">
        <v>15180</v>
      </c>
      <c r="D66" s="277">
        <v>46054</v>
      </c>
      <c r="E66" s="213"/>
      <c r="F66" s="214"/>
      <c r="G66" s="238" t="s">
        <v>14069</v>
      </c>
      <c r="H66" s="213"/>
      <c r="I66" s="212">
        <v>4183832350</v>
      </c>
      <c r="J66" s="212" t="s">
        <v>1782</v>
      </c>
      <c r="K66" s="212" t="s">
        <v>32</v>
      </c>
      <c r="L66" s="215" t="str">
        <f>VLOOKUP($K66,[1]TONG_SL!$A$1:$D$65536,2,0)</f>
        <v>Giò Tai Lưỡi Xào 250g</v>
      </c>
      <c r="M66" s="213"/>
      <c r="N66" s="215" t="str">
        <f t="shared" si="5"/>
        <v>K-C6</v>
      </c>
      <c r="O66" s="222"/>
      <c r="P66" s="222"/>
      <c r="Q66" s="215" t="str">
        <f>VLOOKUP(K66,TONG_SL!$A:$D,3,0)</f>
        <v>Túi</v>
      </c>
      <c r="R66" s="224">
        <v>2</v>
      </c>
      <c r="S66" s="224"/>
      <c r="T66" s="224">
        <f>VLOOKUP(VLOOKUP(G66,Ma_KH!$A:$R,18,0)&amp;K66,Gia_MB!$A:$F,6,0)</f>
        <v>50182</v>
      </c>
      <c r="U66" s="182">
        <f t="shared" si="6"/>
        <v>100364</v>
      </c>
      <c r="V66" s="224"/>
      <c r="W66" s="225">
        <f t="shared" si="7"/>
        <v>0</v>
      </c>
      <c r="X66" s="226" t="str">
        <f t="shared" si="8"/>
        <v>8</v>
      </c>
      <c r="Y66" s="224"/>
      <c r="Z66" s="182">
        <f t="shared" si="9"/>
        <v>8029.12</v>
      </c>
      <c r="AA66" s="227">
        <f>VLOOKUP(G66,Ma_KH!$A:$R,14,0)</f>
        <v>60</v>
      </c>
    </row>
    <row r="67" spans="1:27" x14ac:dyDescent="0.25">
      <c r="A67" s="277">
        <v>46049</v>
      </c>
      <c r="B67" s="278">
        <v>4183832350</v>
      </c>
      <c r="C67" s="279" t="s">
        <v>15180</v>
      </c>
      <c r="D67" s="277">
        <v>46054</v>
      </c>
      <c r="E67" s="213"/>
      <c r="F67" s="214"/>
      <c r="G67" s="238" t="s">
        <v>14069</v>
      </c>
      <c r="H67" s="213"/>
      <c r="I67" s="212">
        <v>4183832350</v>
      </c>
      <c r="J67" s="212" t="s">
        <v>1782</v>
      </c>
      <c r="K67" s="212" t="s">
        <v>48</v>
      </c>
      <c r="L67" s="215" t="str">
        <f>VLOOKUP($K67,[1]TONG_SL!$A$1:$D$65536,2,0)</f>
        <v>Mọc Nấm Hương 250g</v>
      </c>
      <c r="M67" s="213"/>
      <c r="N67" s="215" t="str">
        <f t="shared" si="5"/>
        <v>K-C6</v>
      </c>
      <c r="O67" s="222"/>
      <c r="P67" s="222"/>
      <c r="Q67" s="215" t="str">
        <f>VLOOKUP(K67,TONG_SL!$A:$D,3,0)</f>
        <v>Túi</v>
      </c>
      <c r="R67" s="224">
        <v>3</v>
      </c>
      <c r="S67" s="224"/>
      <c r="T67" s="224">
        <f>VLOOKUP(VLOOKUP(G67,Ma_KH!$A:$R,18,0)&amp;K67,Gia_MB!$A:$F,6,0)</f>
        <v>46000</v>
      </c>
      <c r="U67" s="182">
        <f t="shared" ref="U67:U98" si="10">T67*R67</f>
        <v>138000</v>
      </c>
      <c r="V67" s="224"/>
      <c r="W67" s="225">
        <f t="shared" ref="W67:W98" si="11">U67*V67</f>
        <v>0</v>
      </c>
      <c r="X67" s="226" t="str">
        <f t="shared" ref="X67:X98" si="12">IF(B67&lt;&gt;"","8","0")</f>
        <v>8</v>
      </c>
      <c r="Y67" s="224"/>
      <c r="Z67" s="182">
        <f t="shared" ref="Z67:Z98" si="13">U67*X67%</f>
        <v>11040</v>
      </c>
      <c r="AA67" s="227">
        <f>VLOOKUP(G67,Ma_KH!$A:$R,14,0)</f>
        <v>60</v>
      </c>
    </row>
    <row r="68" spans="1:27" x14ac:dyDescent="0.25">
      <c r="A68" s="277">
        <v>46049</v>
      </c>
      <c r="B68" s="278">
        <v>4183832671</v>
      </c>
      <c r="C68" s="279" t="s">
        <v>15180</v>
      </c>
      <c r="D68" s="277">
        <v>46054</v>
      </c>
      <c r="E68" s="213"/>
      <c r="F68" s="214"/>
      <c r="G68" s="238" t="s">
        <v>14078</v>
      </c>
      <c r="H68" s="213"/>
      <c r="I68" s="212">
        <v>4183832671</v>
      </c>
      <c r="J68" s="212" t="s">
        <v>1782</v>
      </c>
      <c r="K68" s="212" t="s">
        <v>27</v>
      </c>
      <c r="L68" s="215" t="str">
        <f>VLOOKUP($K68,[1]TONG_SL!$A$1:$D$65536,2,0)</f>
        <v>Chân giò heo muối 300g</v>
      </c>
      <c r="M68" s="213"/>
      <c r="N68" s="215" t="str">
        <f t="shared" si="5"/>
        <v>K-C6</v>
      </c>
      <c r="O68" s="222"/>
      <c r="P68" s="222"/>
      <c r="Q68" s="215" t="str">
        <f>VLOOKUP(K68,TONG_SL!$A:$D,3,0)</f>
        <v>Túi</v>
      </c>
      <c r="R68" s="224">
        <v>4</v>
      </c>
      <c r="S68" s="224"/>
      <c r="T68" s="224">
        <f>VLOOKUP(VLOOKUP(G68,Ma_KH!$A:$R,18,0)&amp;K68,Gia_MB!$A:$F,6,0)</f>
        <v>73431</v>
      </c>
      <c r="U68" s="182">
        <f t="shared" si="10"/>
        <v>293724</v>
      </c>
      <c r="V68" s="224"/>
      <c r="W68" s="225">
        <f t="shared" si="11"/>
        <v>0</v>
      </c>
      <c r="X68" s="226" t="str">
        <f t="shared" si="12"/>
        <v>8</v>
      </c>
      <c r="Y68" s="224"/>
      <c r="Z68" s="182">
        <f t="shared" si="13"/>
        <v>23497.920000000002</v>
      </c>
      <c r="AA68" s="227">
        <f>VLOOKUP(G68,Ma_KH!$A:$R,14,0)</f>
        <v>60</v>
      </c>
    </row>
    <row r="69" spans="1:27" x14ac:dyDescent="0.25">
      <c r="A69" s="277">
        <v>46049</v>
      </c>
      <c r="B69" s="278">
        <v>4183832671</v>
      </c>
      <c r="C69" s="279" t="s">
        <v>15180</v>
      </c>
      <c r="D69" s="277">
        <v>46054</v>
      </c>
      <c r="E69" s="213"/>
      <c r="F69" s="214"/>
      <c r="G69" s="238" t="s">
        <v>14078</v>
      </c>
      <c r="H69" s="213"/>
      <c r="I69" s="212">
        <v>4183832671</v>
      </c>
      <c r="J69" s="212" t="s">
        <v>1782</v>
      </c>
      <c r="K69" s="212" t="s">
        <v>30</v>
      </c>
      <c r="L69" s="215" t="str">
        <f>VLOOKUP($K69,[1]TONG_SL!$A$1:$D$65536,2,0)</f>
        <v>Gà muối 500g</v>
      </c>
      <c r="M69" s="213"/>
      <c r="N69" s="215" t="str">
        <f t="shared" si="5"/>
        <v>K-C6</v>
      </c>
      <c r="O69" s="222"/>
      <c r="P69" s="222"/>
      <c r="Q69" s="215" t="str">
        <f>VLOOKUP(K69,TONG_SL!$A:$D,3,0)</f>
        <v>Túi</v>
      </c>
      <c r="R69" s="224">
        <v>8</v>
      </c>
      <c r="S69" s="224"/>
      <c r="T69" s="224">
        <f>VLOOKUP(VLOOKUP(G69,Ma_KH!$A:$R,18,0)&amp;K69,Gia_MB!$A:$F,6,0)</f>
        <v>116611</v>
      </c>
      <c r="U69" s="182">
        <f t="shared" si="10"/>
        <v>932888</v>
      </c>
      <c r="V69" s="224"/>
      <c r="W69" s="225">
        <f t="shared" si="11"/>
        <v>0</v>
      </c>
      <c r="X69" s="226" t="str">
        <f t="shared" si="12"/>
        <v>8</v>
      </c>
      <c r="Y69" s="224"/>
      <c r="Z69" s="182">
        <f t="shared" si="13"/>
        <v>74631.040000000008</v>
      </c>
      <c r="AA69" s="227">
        <f>VLOOKUP(G69,Ma_KH!$A:$R,14,0)</f>
        <v>60</v>
      </c>
    </row>
    <row r="70" spans="1:27" x14ac:dyDescent="0.25">
      <c r="A70" s="277">
        <v>46049</v>
      </c>
      <c r="B70" s="278">
        <v>4183833181</v>
      </c>
      <c r="C70" s="279" t="s">
        <v>15180</v>
      </c>
      <c r="D70" s="277">
        <v>46054</v>
      </c>
      <c r="E70" s="213"/>
      <c r="F70" s="214"/>
      <c r="G70" s="238" t="s">
        <v>14061</v>
      </c>
      <c r="H70" s="213"/>
      <c r="I70" s="212">
        <v>4183833181</v>
      </c>
      <c r="J70" s="212" t="s">
        <v>1782</v>
      </c>
      <c r="K70" s="212" t="s">
        <v>30</v>
      </c>
      <c r="L70" s="215" t="str">
        <f>VLOOKUP($K70,[1]TONG_SL!$A$1:$D$65536,2,0)</f>
        <v>Gà muối 500g</v>
      </c>
      <c r="M70" s="213"/>
      <c r="N70" s="215" t="str">
        <f t="shared" si="5"/>
        <v>K-C6</v>
      </c>
      <c r="O70" s="222"/>
      <c r="P70" s="222"/>
      <c r="Q70" s="215" t="str">
        <f>VLOOKUP(K70,TONG_SL!$A:$D,3,0)</f>
        <v>Túi</v>
      </c>
      <c r="R70" s="224">
        <v>6</v>
      </c>
      <c r="S70" s="224"/>
      <c r="T70" s="224">
        <f>VLOOKUP(VLOOKUP(G70,Ma_KH!$A:$R,18,0)&amp;K70,Gia_MB!$A:$F,6,0)</f>
        <v>116611</v>
      </c>
      <c r="U70" s="182">
        <f t="shared" si="10"/>
        <v>699666</v>
      </c>
      <c r="V70" s="224"/>
      <c r="W70" s="225">
        <f t="shared" si="11"/>
        <v>0</v>
      </c>
      <c r="X70" s="226" t="str">
        <f t="shared" si="12"/>
        <v>8</v>
      </c>
      <c r="Y70" s="224"/>
      <c r="Z70" s="182">
        <f t="shared" si="13"/>
        <v>55973.279999999999</v>
      </c>
      <c r="AA70" s="227">
        <f>VLOOKUP(G70,Ma_KH!$A:$R,14,0)</f>
        <v>60</v>
      </c>
    </row>
    <row r="71" spans="1:27" x14ac:dyDescent="0.25">
      <c r="A71" s="277">
        <v>46049</v>
      </c>
      <c r="B71" s="278">
        <v>4183833181</v>
      </c>
      <c r="C71" s="279" t="s">
        <v>15180</v>
      </c>
      <c r="D71" s="277">
        <v>46054</v>
      </c>
      <c r="E71" s="213"/>
      <c r="F71" s="214"/>
      <c r="G71" s="238" t="s">
        <v>14061</v>
      </c>
      <c r="H71" s="213"/>
      <c r="I71" s="212">
        <v>4183833181</v>
      </c>
      <c r="J71" s="212" t="s">
        <v>1782</v>
      </c>
      <c r="K71" s="212" t="s">
        <v>27</v>
      </c>
      <c r="L71" s="215" t="str">
        <f>VLOOKUP($K71,[1]TONG_SL!$A$1:$D$65536,2,0)</f>
        <v>Chân giò heo muối 300g</v>
      </c>
      <c r="M71" s="213"/>
      <c r="N71" s="215" t="str">
        <f t="shared" si="5"/>
        <v>K-C6</v>
      </c>
      <c r="O71" s="222"/>
      <c r="P71" s="222"/>
      <c r="Q71" s="215" t="str">
        <f>VLOOKUP(K71,TONG_SL!$A:$D,3,0)</f>
        <v>Túi</v>
      </c>
      <c r="R71" s="224">
        <v>5</v>
      </c>
      <c r="S71" s="224"/>
      <c r="T71" s="224">
        <f>VLOOKUP(VLOOKUP(G71,Ma_KH!$A:$R,18,0)&amp;K71,Gia_MB!$A:$F,6,0)</f>
        <v>73431</v>
      </c>
      <c r="U71" s="182">
        <f t="shared" si="10"/>
        <v>367155</v>
      </c>
      <c r="V71" s="224"/>
      <c r="W71" s="225">
        <f t="shared" si="11"/>
        <v>0</v>
      </c>
      <c r="X71" s="226" t="str">
        <f t="shared" si="12"/>
        <v>8</v>
      </c>
      <c r="Y71" s="224"/>
      <c r="Z71" s="182">
        <f t="shared" si="13"/>
        <v>29372.400000000001</v>
      </c>
      <c r="AA71" s="227">
        <f>VLOOKUP(G71,Ma_KH!$A:$R,14,0)</f>
        <v>60</v>
      </c>
    </row>
    <row r="72" spans="1:27" x14ac:dyDescent="0.25">
      <c r="A72" s="277">
        <v>46049</v>
      </c>
      <c r="B72" s="278">
        <v>4183832789</v>
      </c>
      <c r="C72" s="279" t="s">
        <v>15180</v>
      </c>
      <c r="D72" s="277">
        <v>46054</v>
      </c>
      <c r="E72" s="213"/>
      <c r="F72" s="214"/>
      <c r="G72" s="238" t="s">
        <v>14085</v>
      </c>
      <c r="H72" s="213"/>
      <c r="I72" s="212">
        <v>4183832789</v>
      </c>
      <c r="J72" s="212" t="s">
        <v>1782</v>
      </c>
      <c r="K72" s="212" t="s">
        <v>27</v>
      </c>
      <c r="L72" s="215" t="str">
        <f>VLOOKUP($K72,[1]TONG_SL!$A$1:$D$65536,2,0)</f>
        <v>Chân giò heo muối 300g</v>
      </c>
      <c r="M72" s="213"/>
      <c r="N72" s="215" t="str">
        <f t="shared" si="5"/>
        <v>K-C6</v>
      </c>
      <c r="O72" s="222"/>
      <c r="P72" s="222"/>
      <c r="Q72" s="215" t="str">
        <f>VLOOKUP(K72,TONG_SL!$A:$D,3,0)</f>
        <v>Túi</v>
      </c>
      <c r="R72" s="224">
        <v>5</v>
      </c>
      <c r="S72" s="224"/>
      <c r="T72" s="224">
        <f>VLOOKUP(VLOOKUP(G72,Ma_KH!$A:$R,18,0)&amp;K72,Gia_MB!$A:$F,6,0)</f>
        <v>73431</v>
      </c>
      <c r="U72" s="182">
        <f t="shared" si="10"/>
        <v>367155</v>
      </c>
      <c r="V72" s="224"/>
      <c r="W72" s="225">
        <f t="shared" si="11"/>
        <v>0</v>
      </c>
      <c r="X72" s="226" t="str">
        <f t="shared" si="12"/>
        <v>8</v>
      </c>
      <c r="Y72" s="224"/>
      <c r="Z72" s="182">
        <f t="shared" si="13"/>
        <v>29372.400000000001</v>
      </c>
      <c r="AA72" s="227">
        <f>VLOOKUP(G72,Ma_KH!$A:$R,14,0)</f>
        <v>60</v>
      </c>
    </row>
    <row r="73" spans="1:27" x14ac:dyDescent="0.25">
      <c r="A73" s="277">
        <v>46049</v>
      </c>
      <c r="B73" s="278">
        <v>4183832789</v>
      </c>
      <c r="C73" s="279" t="s">
        <v>15180</v>
      </c>
      <c r="D73" s="277">
        <v>46054</v>
      </c>
      <c r="E73" s="213"/>
      <c r="F73" s="214"/>
      <c r="G73" s="238" t="s">
        <v>14085</v>
      </c>
      <c r="H73" s="213"/>
      <c r="I73" s="212">
        <v>4183832789</v>
      </c>
      <c r="J73" s="212" t="s">
        <v>1782</v>
      </c>
      <c r="K73" s="212" t="s">
        <v>30</v>
      </c>
      <c r="L73" s="215" t="str">
        <f>VLOOKUP($K73,[1]TONG_SL!$A$1:$D$65536,2,0)</f>
        <v>Gà muối 500g</v>
      </c>
      <c r="M73" s="213"/>
      <c r="N73" s="215" t="str">
        <f t="shared" si="5"/>
        <v>K-C6</v>
      </c>
      <c r="O73" s="222"/>
      <c r="P73" s="222"/>
      <c r="Q73" s="215" t="str">
        <f>VLOOKUP(K73,TONG_SL!$A:$D,3,0)</f>
        <v>Túi</v>
      </c>
      <c r="R73" s="224">
        <v>6</v>
      </c>
      <c r="S73" s="224"/>
      <c r="T73" s="224">
        <f>VLOOKUP(VLOOKUP(G73,Ma_KH!$A:$R,18,0)&amp;K73,Gia_MB!$A:$F,6,0)</f>
        <v>116611</v>
      </c>
      <c r="U73" s="182">
        <f t="shared" si="10"/>
        <v>699666</v>
      </c>
      <c r="V73" s="224"/>
      <c r="W73" s="225">
        <f t="shared" si="11"/>
        <v>0</v>
      </c>
      <c r="X73" s="226" t="str">
        <f t="shared" si="12"/>
        <v>8</v>
      </c>
      <c r="Y73" s="224"/>
      <c r="Z73" s="182">
        <f t="shared" si="13"/>
        <v>55973.279999999999</v>
      </c>
      <c r="AA73" s="227">
        <f>VLOOKUP(G73,Ma_KH!$A:$R,14,0)</f>
        <v>60</v>
      </c>
    </row>
    <row r="74" spans="1:27" x14ac:dyDescent="0.25">
      <c r="A74" s="277">
        <v>46049</v>
      </c>
      <c r="B74" s="278">
        <v>4183832076</v>
      </c>
      <c r="C74" s="279" t="s">
        <v>15180</v>
      </c>
      <c r="D74" s="277">
        <v>46054</v>
      </c>
      <c r="E74" s="213"/>
      <c r="F74" s="214"/>
      <c r="G74" s="238" t="s">
        <v>14050</v>
      </c>
      <c r="H74" s="213"/>
      <c r="I74" s="212">
        <v>4183832076</v>
      </c>
      <c r="J74" s="212" t="s">
        <v>1782</v>
      </c>
      <c r="K74" s="212" t="s">
        <v>27</v>
      </c>
      <c r="L74" s="215" t="str">
        <f>VLOOKUP($K74,[1]TONG_SL!$A$1:$D$65536,2,0)</f>
        <v>Chân giò heo muối 300g</v>
      </c>
      <c r="M74" s="213"/>
      <c r="N74" s="215" t="str">
        <f t="shared" si="5"/>
        <v>K-C6</v>
      </c>
      <c r="O74" s="222"/>
      <c r="P74" s="222"/>
      <c r="Q74" s="215" t="str">
        <f>VLOOKUP(K74,TONG_SL!$A:$D,3,0)</f>
        <v>Túi</v>
      </c>
      <c r="R74" s="224">
        <v>5</v>
      </c>
      <c r="S74" s="224"/>
      <c r="T74" s="224">
        <f>VLOOKUP(VLOOKUP(G74,Ma_KH!$A:$R,18,0)&amp;K74,Gia_MB!$A:$F,6,0)</f>
        <v>73431</v>
      </c>
      <c r="U74" s="182">
        <f t="shared" si="10"/>
        <v>367155</v>
      </c>
      <c r="V74" s="224"/>
      <c r="W74" s="225">
        <f t="shared" si="11"/>
        <v>0</v>
      </c>
      <c r="X74" s="226" t="str">
        <f t="shared" si="12"/>
        <v>8</v>
      </c>
      <c r="Y74" s="224"/>
      <c r="Z74" s="182">
        <f t="shared" si="13"/>
        <v>29372.400000000001</v>
      </c>
      <c r="AA74" s="227">
        <f>VLOOKUP(G74,Ma_KH!$A:$R,14,0)</f>
        <v>60</v>
      </c>
    </row>
    <row r="75" spans="1:27" x14ac:dyDescent="0.25">
      <c r="A75" s="277">
        <v>46049</v>
      </c>
      <c r="B75" s="278">
        <v>4183832076</v>
      </c>
      <c r="C75" s="279" t="s">
        <v>15180</v>
      </c>
      <c r="D75" s="277">
        <v>46054</v>
      </c>
      <c r="E75" s="213"/>
      <c r="F75" s="214"/>
      <c r="G75" s="238" t="s">
        <v>14050</v>
      </c>
      <c r="H75" s="213"/>
      <c r="I75" s="212">
        <v>4183832076</v>
      </c>
      <c r="J75" s="212" t="s">
        <v>1782</v>
      </c>
      <c r="K75" s="212" t="s">
        <v>30</v>
      </c>
      <c r="L75" s="215" t="str">
        <f>VLOOKUP($K75,[1]TONG_SL!$A$1:$D$65536,2,0)</f>
        <v>Gà muối 500g</v>
      </c>
      <c r="M75" s="213"/>
      <c r="N75" s="215" t="str">
        <f t="shared" si="5"/>
        <v>K-C6</v>
      </c>
      <c r="O75" s="222"/>
      <c r="P75" s="222"/>
      <c r="Q75" s="215" t="str">
        <f>VLOOKUP(K75,TONG_SL!$A:$D,3,0)</f>
        <v>Túi</v>
      </c>
      <c r="R75" s="224">
        <v>8</v>
      </c>
      <c r="S75" s="224"/>
      <c r="T75" s="224">
        <f>VLOOKUP(VLOOKUP(G75,Ma_KH!$A:$R,18,0)&amp;K75,Gia_MB!$A:$F,6,0)</f>
        <v>116611</v>
      </c>
      <c r="U75" s="182">
        <f t="shared" si="10"/>
        <v>932888</v>
      </c>
      <c r="V75" s="224"/>
      <c r="W75" s="225">
        <f t="shared" si="11"/>
        <v>0</v>
      </c>
      <c r="X75" s="226" t="str">
        <f t="shared" si="12"/>
        <v>8</v>
      </c>
      <c r="Y75" s="224"/>
      <c r="Z75" s="182">
        <f t="shared" si="13"/>
        <v>74631.040000000008</v>
      </c>
      <c r="AA75" s="227">
        <f>VLOOKUP(G75,Ma_KH!$A:$R,14,0)</f>
        <v>60</v>
      </c>
    </row>
    <row r="76" spans="1:27" x14ac:dyDescent="0.25">
      <c r="A76" s="277">
        <v>46049</v>
      </c>
      <c r="B76" s="278">
        <v>4183832076</v>
      </c>
      <c r="C76" s="279" t="s">
        <v>15180</v>
      </c>
      <c r="D76" s="277">
        <v>46054</v>
      </c>
      <c r="E76" s="213"/>
      <c r="F76" s="214"/>
      <c r="G76" s="238" t="s">
        <v>14050</v>
      </c>
      <c r="H76" s="213"/>
      <c r="I76" s="212">
        <v>4183832076</v>
      </c>
      <c r="J76" s="212" t="s">
        <v>1782</v>
      </c>
      <c r="K76" s="212" t="s">
        <v>32</v>
      </c>
      <c r="L76" s="215" t="str">
        <f>VLOOKUP($K76,[1]TONG_SL!$A$1:$D$65536,2,0)</f>
        <v>Giò Tai Lưỡi Xào 250g</v>
      </c>
      <c r="M76" s="213"/>
      <c r="N76" s="215" t="str">
        <f t="shared" si="5"/>
        <v>K-C6</v>
      </c>
      <c r="O76" s="222"/>
      <c r="P76" s="222"/>
      <c r="Q76" s="215" t="str">
        <f>VLOOKUP(K76,TONG_SL!$A:$D,3,0)</f>
        <v>Túi</v>
      </c>
      <c r="R76" s="224">
        <v>2</v>
      </c>
      <c r="S76" s="224"/>
      <c r="T76" s="224">
        <f>VLOOKUP(VLOOKUP(G76,Ma_KH!$A:$R,18,0)&amp;K76,Gia_MB!$A:$F,6,0)</f>
        <v>50182</v>
      </c>
      <c r="U76" s="182">
        <f t="shared" si="10"/>
        <v>100364</v>
      </c>
      <c r="V76" s="224"/>
      <c r="W76" s="225">
        <f t="shared" si="11"/>
        <v>0</v>
      </c>
      <c r="X76" s="226" t="str">
        <f t="shared" si="12"/>
        <v>8</v>
      </c>
      <c r="Y76" s="224"/>
      <c r="Z76" s="182">
        <f t="shared" si="13"/>
        <v>8029.12</v>
      </c>
      <c r="AA76" s="227">
        <f>VLOOKUP(G76,Ma_KH!$A:$R,14,0)</f>
        <v>60</v>
      </c>
    </row>
    <row r="77" spans="1:27" x14ac:dyDescent="0.25">
      <c r="A77" s="277">
        <v>46049</v>
      </c>
      <c r="B77" s="278">
        <v>4183832076</v>
      </c>
      <c r="C77" s="279" t="s">
        <v>15180</v>
      </c>
      <c r="D77" s="277">
        <v>46054</v>
      </c>
      <c r="E77" s="213"/>
      <c r="F77" s="214"/>
      <c r="G77" s="238" t="s">
        <v>14050</v>
      </c>
      <c r="H77" s="213"/>
      <c r="I77" s="212">
        <v>4183832076</v>
      </c>
      <c r="J77" s="212" t="s">
        <v>1782</v>
      </c>
      <c r="K77" s="212" t="s">
        <v>48</v>
      </c>
      <c r="L77" s="215" t="str">
        <f>VLOOKUP($K77,[1]TONG_SL!$A$1:$D$65536,2,0)</f>
        <v>Mọc Nấm Hương 250g</v>
      </c>
      <c r="M77" s="213"/>
      <c r="N77" s="215" t="str">
        <f t="shared" si="5"/>
        <v>K-C6</v>
      </c>
      <c r="O77" s="222"/>
      <c r="P77" s="222"/>
      <c r="Q77" s="215" t="str">
        <f>VLOOKUP(K77,TONG_SL!$A:$D,3,0)</f>
        <v>Túi</v>
      </c>
      <c r="R77" s="224">
        <v>2</v>
      </c>
      <c r="S77" s="224"/>
      <c r="T77" s="224">
        <f>VLOOKUP(VLOOKUP(G77,Ma_KH!$A:$R,18,0)&amp;K77,Gia_MB!$A:$F,6,0)</f>
        <v>46000</v>
      </c>
      <c r="U77" s="182">
        <f t="shared" si="10"/>
        <v>92000</v>
      </c>
      <c r="V77" s="224"/>
      <c r="W77" s="225">
        <f t="shared" si="11"/>
        <v>0</v>
      </c>
      <c r="X77" s="226" t="str">
        <f t="shared" si="12"/>
        <v>8</v>
      </c>
      <c r="Y77" s="224"/>
      <c r="Z77" s="182">
        <f t="shared" si="13"/>
        <v>7360</v>
      </c>
      <c r="AA77" s="227">
        <f>VLOOKUP(G77,Ma_KH!$A:$R,14,0)</f>
        <v>60</v>
      </c>
    </row>
    <row r="78" spans="1:27" x14ac:dyDescent="0.25">
      <c r="A78" s="277">
        <v>46049</v>
      </c>
      <c r="B78" s="278">
        <v>4183832154</v>
      </c>
      <c r="C78" s="279" t="s">
        <v>15180</v>
      </c>
      <c r="D78" s="277">
        <v>46054</v>
      </c>
      <c r="E78" s="213"/>
      <c r="F78" s="214"/>
      <c r="G78" s="238" t="s">
        <v>14055</v>
      </c>
      <c r="H78" s="213"/>
      <c r="I78" s="212">
        <v>4183832154</v>
      </c>
      <c r="J78" s="212" t="s">
        <v>1782</v>
      </c>
      <c r="K78" s="212" t="s">
        <v>48</v>
      </c>
      <c r="L78" s="215" t="str">
        <f>VLOOKUP($K78,[1]TONG_SL!$A$1:$D$65536,2,0)</f>
        <v>Mọc Nấm Hương 250g</v>
      </c>
      <c r="M78" s="213"/>
      <c r="N78" s="215" t="str">
        <f t="shared" si="5"/>
        <v>K-C6</v>
      </c>
      <c r="O78" s="222"/>
      <c r="P78" s="222"/>
      <c r="Q78" s="215" t="str">
        <f>VLOOKUP(K78,TONG_SL!$A:$D,3,0)</f>
        <v>Túi</v>
      </c>
      <c r="R78" s="224">
        <v>3</v>
      </c>
      <c r="S78" s="224"/>
      <c r="T78" s="224">
        <f>VLOOKUP(VLOOKUP(G78,Ma_KH!$A:$R,18,0)&amp;K78,Gia_MB!$A:$F,6,0)</f>
        <v>46000</v>
      </c>
      <c r="U78" s="182">
        <f t="shared" si="10"/>
        <v>138000</v>
      </c>
      <c r="V78" s="224"/>
      <c r="W78" s="225">
        <f t="shared" si="11"/>
        <v>0</v>
      </c>
      <c r="X78" s="226" t="str">
        <f t="shared" si="12"/>
        <v>8</v>
      </c>
      <c r="Y78" s="224"/>
      <c r="Z78" s="182">
        <f t="shared" si="13"/>
        <v>11040</v>
      </c>
      <c r="AA78" s="227">
        <f>VLOOKUP(G78,Ma_KH!$A:$R,14,0)</f>
        <v>60</v>
      </c>
    </row>
    <row r="79" spans="1:27" x14ac:dyDescent="0.25">
      <c r="A79" s="277">
        <v>46049</v>
      </c>
      <c r="B79" s="278">
        <v>4183832154</v>
      </c>
      <c r="C79" s="279" t="s">
        <v>15180</v>
      </c>
      <c r="D79" s="277">
        <v>46054</v>
      </c>
      <c r="E79" s="213"/>
      <c r="F79" s="214"/>
      <c r="G79" s="238" t="s">
        <v>14055</v>
      </c>
      <c r="H79" s="213"/>
      <c r="I79" s="212">
        <v>4183832154</v>
      </c>
      <c r="J79" s="212" t="s">
        <v>1782</v>
      </c>
      <c r="K79" s="212" t="s">
        <v>32</v>
      </c>
      <c r="L79" s="215" t="str">
        <f>VLOOKUP($K79,[1]TONG_SL!$A$1:$D$65536,2,0)</f>
        <v>Giò Tai Lưỡi Xào 250g</v>
      </c>
      <c r="M79" s="213"/>
      <c r="N79" s="215" t="str">
        <f t="shared" si="5"/>
        <v>K-C6</v>
      </c>
      <c r="O79" s="222"/>
      <c r="P79" s="222"/>
      <c r="Q79" s="215" t="str">
        <f>VLOOKUP(K79,TONG_SL!$A:$D,3,0)</f>
        <v>Túi</v>
      </c>
      <c r="R79" s="224">
        <v>2</v>
      </c>
      <c r="S79" s="224"/>
      <c r="T79" s="224">
        <f>VLOOKUP(VLOOKUP(G79,Ma_KH!$A:$R,18,0)&amp;K79,Gia_MB!$A:$F,6,0)</f>
        <v>50182</v>
      </c>
      <c r="U79" s="182">
        <f t="shared" si="10"/>
        <v>100364</v>
      </c>
      <c r="V79" s="224"/>
      <c r="W79" s="225">
        <f t="shared" si="11"/>
        <v>0</v>
      </c>
      <c r="X79" s="226" t="str">
        <f t="shared" si="12"/>
        <v>8</v>
      </c>
      <c r="Y79" s="224"/>
      <c r="Z79" s="182">
        <f t="shared" si="13"/>
        <v>8029.12</v>
      </c>
      <c r="AA79" s="227">
        <f>VLOOKUP(G79,Ma_KH!$A:$R,14,0)</f>
        <v>60</v>
      </c>
    </row>
    <row r="80" spans="1:27" x14ac:dyDescent="0.25">
      <c r="A80" s="277">
        <v>46049</v>
      </c>
      <c r="B80" s="278">
        <v>4183832154</v>
      </c>
      <c r="C80" s="279" t="s">
        <v>15180</v>
      </c>
      <c r="D80" s="277">
        <v>46054</v>
      </c>
      <c r="E80" s="213"/>
      <c r="F80" s="214"/>
      <c r="G80" s="238" t="s">
        <v>14055</v>
      </c>
      <c r="H80" s="213"/>
      <c r="I80" s="212">
        <v>4183832154</v>
      </c>
      <c r="J80" s="212" t="s">
        <v>1782</v>
      </c>
      <c r="K80" s="212" t="s">
        <v>30</v>
      </c>
      <c r="L80" s="215" t="str">
        <f>VLOOKUP($K80,[1]TONG_SL!$A$1:$D$65536,2,0)</f>
        <v>Gà muối 500g</v>
      </c>
      <c r="M80" s="213"/>
      <c r="N80" s="215" t="str">
        <f t="shared" si="5"/>
        <v>K-C6</v>
      </c>
      <c r="O80" s="222"/>
      <c r="P80" s="222"/>
      <c r="Q80" s="215" t="str">
        <f>VLOOKUP(K80,TONG_SL!$A:$D,3,0)</f>
        <v>Túi</v>
      </c>
      <c r="R80" s="224">
        <v>10</v>
      </c>
      <c r="S80" s="224"/>
      <c r="T80" s="224">
        <f>VLOOKUP(VLOOKUP(G80,Ma_KH!$A:$R,18,0)&amp;K80,Gia_MB!$A:$F,6,0)</f>
        <v>116611</v>
      </c>
      <c r="U80" s="182">
        <f t="shared" si="10"/>
        <v>1166110</v>
      </c>
      <c r="V80" s="224"/>
      <c r="W80" s="225">
        <f t="shared" si="11"/>
        <v>0</v>
      </c>
      <c r="X80" s="226" t="str">
        <f t="shared" si="12"/>
        <v>8</v>
      </c>
      <c r="Y80" s="224"/>
      <c r="Z80" s="182">
        <f t="shared" si="13"/>
        <v>93288.8</v>
      </c>
      <c r="AA80" s="227">
        <f>VLOOKUP(G80,Ma_KH!$A:$R,14,0)</f>
        <v>60</v>
      </c>
    </row>
    <row r="81" spans="1:27" x14ac:dyDescent="0.25">
      <c r="A81" s="277">
        <v>46049</v>
      </c>
      <c r="B81" s="278">
        <v>4183832664</v>
      </c>
      <c r="C81" s="279" t="s">
        <v>15180</v>
      </c>
      <c r="D81" s="277">
        <v>46054</v>
      </c>
      <c r="E81" s="213"/>
      <c r="F81" s="214"/>
      <c r="G81" s="238" t="s">
        <v>14077</v>
      </c>
      <c r="H81" s="213"/>
      <c r="I81" s="212">
        <v>4183832664</v>
      </c>
      <c r="J81" s="212" t="s">
        <v>1782</v>
      </c>
      <c r="K81" s="212" t="s">
        <v>27</v>
      </c>
      <c r="L81" s="215" t="str">
        <f>VLOOKUP($K81,[1]TONG_SL!$A$1:$D$65536,2,0)</f>
        <v>Chân giò heo muối 300g</v>
      </c>
      <c r="M81" s="213"/>
      <c r="N81" s="215" t="str">
        <f t="shared" si="5"/>
        <v>K-C6</v>
      </c>
      <c r="O81" s="222"/>
      <c r="P81" s="222"/>
      <c r="Q81" s="215" t="str">
        <f>VLOOKUP(K81,TONG_SL!$A:$D,3,0)</f>
        <v>Túi</v>
      </c>
      <c r="R81" s="224">
        <v>2</v>
      </c>
      <c r="S81" s="224"/>
      <c r="T81" s="224">
        <f>VLOOKUP(VLOOKUP(G81,Ma_KH!$A:$R,18,0)&amp;K81,Gia_MB!$A:$F,6,0)</f>
        <v>73431</v>
      </c>
      <c r="U81" s="182">
        <f t="shared" si="10"/>
        <v>146862</v>
      </c>
      <c r="V81" s="224"/>
      <c r="W81" s="225">
        <f t="shared" si="11"/>
        <v>0</v>
      </c>
      <c r="X81" s="226" t="str">
        <f t="shared" si="12"/>
        <v>8</v>
      </c>
      <c r="Y81" s="224"/>
      <c r="Z81" s="182">
        <f t="shared" si="13"/>
        <v>11748.960000000001</v>
      </c>
      <c r="AA81" s="227">
        <f>VLOOKUP(G81,Ma_KH!$A:$R,14,0)</f>
        <v>60</v>
      </c>
    </row>
    <row r="82" spans="1:27" x14ac:dyDescent="0.25">
      <c r="A82" s="277">
        <v>46049</v>
      </c>
      <c r="B82" s="278">
        <v>4183832664</v>
      </c>
      <c r="C82" s="279" t="s">
        <v>15180</v>
      </c>
      <c r="D82" s="277">
        <v>46054</v>
      </c>
      <c r="E82" s="213"/>
      <c r="F82" s="214"/>
      <c r="G82" s="238" t="s">
        <v>14077</v>
      </c>
      <c r="H82" s="213"/>
      <c r="I82" s="212">
        <v>4183832664</v>
      </c>
      <c r="J82" s="212" t="s">
        <v>1782</v>
      </c>
      <c r="K82" s="212" t="s">
        <v>30</v>
      </c>
      <c r="L82" s="215" t="str">
        <f>VLOOKUP($K82,[1]TONG_SL!$A$1:$D$65536,2,0)</f>
        <v>Gà muối 500g</v>
      </c>
      <c r="M82" s="213"/>
      <c r="N82" s="215" t="str">
        <f t="shared" si="5"/>
        <v>K-C6</v>
      </c>
      <c r="O82" s="222"/>
      <c r="P82" s="222"/>
      <c r="Q82" s="215" t="str">
        <f>VLOOKUP(K82,TONG_SL!$A:$D,3,0)</f>
        <v>Túi</v>
      </c>
      <c r="R82" s="224">
        <v>12</v>
      </c>
      <c r="S82" s="224"/>
      <c r="T82" s="224">
        <f>VLOOKUP(VLOOKUP(G82,Ma_KH!$A:$R,18,0)&amp;K82,Gia_MB!$A:$F,6,0)</f>
        <v>116611</v>
      </c>
      <c r="U82" s="182">
        <f t="shared" si="10"/>
        <v>1399332</v>
      </c>
      <c r="V82" s="224"/>
      <c r="W82" s="225">
        <f t="shared" si="11"/>
        <v>0</v>
      </c>
      <c r="X82" s="226" t="str">
        <f t="shared" si="12"/>
        <v>8</v>
      </c>
      <c r="Y82" s="224"/>
      <c r="Z82" s="182">
        <f t="shared" si="13"/>
        <v>111946.56</v>
      </c>
      <c r="AA82" s="227">
        <f>VLOOKUP(G82,Ma_KH!$A:$R,14,0)</f>
        <v>60</v>
      </c>
    </row>
    <row r="83" spans="1:27" x14ac:dyDescent="0.25">
      <c r="A83" s="277">
        <v>46049</v>
      </c>
      <c r="B83" s="278">
        <v>4183833209</v>
      </c>
      <c r="C83" s="279" t="s">
        <v>15180</v>
      </c>
      <c r="D83" s="277">
        <v>46054</v>
      </c>
      <c r="E83" s="213"/>
      <c r="F83" s="214"/>
      <c r="G83" s="238" t="s">
        <v>14073</v>
      </c>
      <c r="H83" s="213"/>
      <c r="I83" s="212">
        <v>4183833209</v>
      </c>
      <c r="J83" s="212" t="s">
        <v>1782</v>
      </c>
      <c r="K83" s="212" t="s">
        <v>30</v>
      </c>
      <c r="L83" s="215" t="str">
        <f>VLOOKUP($K83,[1]TONG_SL!$A$1:$D$65536,2,0)</f>
        <v>Gà muối 500g</v>
      </c>
      <c r="M83" s="213"/>
      <c r="N83" s="215" t="str">
        <f t="shared" si="5"/>
        <v>K-C6</v>
      </c>
      <c r="O83" s="222"/>
      <c r="P83" s="222"/>
      <c r="Q83" s="215" t="str">
        <f>VLOOKUP(K83,TONG_SL!$A:$D,3,0)</f>
        <v>Túi</v>
      </c>
      <c r="R83" s="224">
        <v>5</v>
      </c>
      <c r="S83" s="224"/>
      <c r="T83" s="224">
        <f>VLOOKUP(VLOOKUP(G83,Ma_KH!$A:$R,18,0)&amp;K83,Gia_MB!$A:$F,6,0)</f>
        <v>116611</v>
      </c>
      <c r="U83" s="182">
        <f t="shared" si="10"/>
        <v>583055</v>
      </c>
      <c r="V83" s="224"/>
      <c r="W83" s="225">
        <f t="shared" si="11"/>
        <v>0</v>
      </c>
      <c r="X83" s="226" t="str">
        <f t="shared" si="12"/>
        <v>8</v>
      </c>
      <c r="Y83" s="224"/>
      <c r="Z83" s="182">
        <f t="shared" si="13"/>
        <v>46644.4</v>
      </c>
      <c r="AA83" s="227">
        <f>VLOOKUP(G83,Ma_KH!$A:$R,14,0)</f>
        <v>60</v>
      </c>
    </row>
    <row r="84" spans="1:27" x14ac:dyDescent="0.25">
      <c r="A84" s="277">
        <v>46049</v>
      </c>
      <c r="B84" s="278">
        <v>4183833209</v>
      </c>
      <c r="C84" s="279" t="s">
        <v>15180</v>
      </c>
      <c r="D84" s="277">
        <v>46054</v>
      </c>
      <c r="E84" s="213"/>
      <c r="F84" s="214"/>
      <c r="G84" s="238" t="s">
        <v>14073</v>
      </c>
      <c r="H84" s="213"/>
      <c r="I84" s="212">
        <v>4183833209</v>
      </c>
      <c r="J84" s="212" t="s">
        <v>1782</v>
      </c>
      <c r="K84" s="212" t="s">
        <v>27</v>
      </c>
      <c r="L84" s="215" t="str">
        <f>VLOOKUP($K84,[1]TONG_SL!$A$1:$D$65536,2,0)</f>
        <v>Chân giò heo muối 300g</v>
      </c>
      <c r="M84" s="213"/>
      <c r="N84" s="215" t="str">
        <f t="shared" si="5"/>
        <v>K-C6</v>
      </c>
      <c r="O84" s="222"/>
      <c r="P84" s="222"/>
      <c r="Q84" s="215" t="str">
        <f>VLOOKUP(K84,TONG_SL!$A:$D,3,0)</f>
        <v>Túi</v>
      </c>
      <c r="R84" s="224">
        <v>4</v>
      </c>
      <c r="S84" s="224"/>
      <c r="T84" s="224">
        <f>VLOOKUP(VLOOKUP(G84,Ma_KH!$A:$R,18,0)&amp;K84,Gia_MB!$A:$F,6,0)</f>
        <v>73431</v>
      </c>
      <c r="U84" s="182">
        <f t="shared" si="10"/>
        <v>293724</v>
      </c>
      <c r="V84" s="224"/>
      <c r="W84" s="225">
        <f t="shared" si="11"/>
        <v>0</v>
      </c>
      <c r="X84" s="226" t="str">
        <f t="shared" si="12"/>
        <v>8</v>
      </c>
      <c r="Y84" s="224"/>
      <c r="Z84" s="182">
        <f t="shared" si="13"/>
        <v>23497.920000000002</v>
      </c>
      <c r="AA84" s="227">
        <f>VLOOKUP(G84,Ma_KH!$A:$R,14,0)</f>
        <v>60</v>
      </c>
    </row>
    <row r="85" spans="1:27" x14ac:dyDescent="0.25">
      <c r="A85" s="277">
        <v>46049</v>
      </c>
      <c r="B85" s="278">
        <v>4183833209</v>
      </c>
      <c r="C85" s="279" t="s">
        <v>15180</v>
      </c>
      <c r="D85" s="277">
        <v>46054</v>
      </c>
      <c r="E85" s="213"/>
      <c r="F85" s="214"/>
      <c r="G85" s="238" t="s">
        <v>14073</v>
      </c>
      <c r="H85" s="213"/>
      <c r="I85" s="212">
        <v>4183833209</v>
      </c>
      <c r="J85" s="212" t="s">
        <v>1782</v>
      </c>
      <c r="K85" s="212" t="s">
        <v>48</v>
      </c>
      <c r="L85" s="215" t="str">
        <f>VLOOKUP($K85,[1]TONG_SL!$A$1:$D$65536,2,0)</f>
        <v>Mọc Nấm Hương 250g</v>
      </c>
      <c r="M85" s="213"/>
      <c r="N85" s="215" t="str">
        <f t="shared" si="5"/>
        <v>K-C6</v>
      </c>
      <c r="O85" s="222"/>
      <c r="P85" s="222"/>
      <c r="Q85" s="215" t="str">
        <f>VLOOKUP(K85,TONG_SL!$A:$D,3,0)</f>
        <v>Túi</v>
      </c>
      <c r="R85" s="224">
        <v>3</v>
      </c>
      <c r="S85" s="224"/>
      <c r="T85" s="224">
        <f>VLOOKUP(VLOOKUP(G85,Ma_KH!$A:$R,18,0)&amp;K85,Gia_MB!$A:$F,6,0)</f>
        <v>46000</v>
      </c>
      <c r="U85" s="182">
        <f t="shared" si="10"/>
        <v>138000</v>
      </c>
      <c r="V85" s="224"/>
      <c r="W85" s="225">
        <f t="shared" si="11"/>
        <v>0</v>
      </c>
      <c r="X85" s="226" t="str">
        <f t="shared" si="12"/>
        <v>8</v>
      </c>
      <c r="Y85" s="224"/>
      <c r="Z85" s="182">
        <f t="shared" si="13"/>
        <v>11040</v>
      </c>
      <c r="AA85" s="227">
        <f>VLOOKUP(G85,Ma_KH!$A:$R,14,0)</f>
        <v>60</v>
      </c>
    </row>
    <row r="86" spans="1:27" x14ac:dyDescent="0.25">
      <c r="A86" s="277">
        <v>46049</v>
      </c>
      <c r="B86" s="278">
        <v>4183831994</v>
      </c>
      <c r="C86" s="279" t="s">
        <v>15180</v>
      </c>
      <c r="D86" s="277">
        <v>46054</v>
      </c>
      <c r="E86" s="213"/>
      <c r="F86" s="214"/>
      <c r="G86" s="238" t="s">
        <v>14045</v>
      </c>
      <c r="H86" s="213"/>
      <c r="I86" s="212">
        <v>4183831994</v>
      </c>
      <c r="J86" s="212" t="s">
        <v>1782</v>
      </c>
      <c r="K86" s="212" t="s">
        <v>30</v>
      </c>
      <c r="L86" s="215" t="str">
        <f>VLOOKUP($K86,[1]TONG_SL!$A$1:$D$65536,2,0)</f>
        <v>Gà muối 500g</v>
      </c>
      <c r="M86" s="213"/>
      <c r="N86" s="215" t="str">
        <f t="shared" si="5"/>
        <v>K-C6</v>
      </c>
      <c r="O86" s="222"/>
      <c r="P86" s="222"/>
      <c r="Q86" s="215" t="str">
        <f>VLOOKUP(K86,TONG_SL!$A:$D,3,0)</f>
        <v>Túi</v>
      </c>
      <c r="R86" s="224">
        <v>8</v>
      </c>
      <c r="S86" s="224"/>
      <c r="T86" s="224">
        <f>VLOOKUP(VLOOKUP(G86,Ma_KH!$A:$R,18,0)&amp;K86,Gia_MB!$A:$F,6,0)</f>
        <v>116611</v>
      </c>
      <c r="U86" s="182">
        <f t="shared" si="10"/>
        <v>932888</v>
      </c>
      <c r="V86" s="224"/>
      <c r="W86" s="225">
        <f t="shared" si="11"/>
        <v>0</v>
      </c>
      <c r="X86" s="226" t="str">
        <f t="shared" si="12"/>
        <v>8</v>
      </c>
      <c r="Y86" s="224"/>
      <c r="Z86" s="182">
        <f t="shared" si="13"/>
        <v>74631.040000000008</v>
      </c>
      <c r="AA86" s="227">
        <f>VLOOKUP(G86,Ma_KH!$A:$R,14,0)</f>
        <v>60</v>
      </c>
    </row>
    <row r="87" spans="1:27" x14ac:dyDescent="0.25">
      <c r="A87" s="277">
        <v>46049</v>
      </c>
      <c r="B87" s="278">
        <v>4183831994</v>
      </c>
      <c r="C87" s="279" t="s">
        <v>15180</v>
      </c>
      <c r="D87" s="277">
        <v>46054</v>
      </c>
      <c r="E87" s="213"/>
      <c r="F87" s="214"/>
      <c r="G87" s="238" t="s">
        <v>14045</v>
      </c>
      <c r="H87" s="213"/>
      <c r="I87" s="212">
        <v>4183831994</v>
      </c>
      <c r="J87" s="212" t="s">
        <v>1782</v>
      </c>
      <c r="K87" s="212" t="s">
        <v>32</v>
      </c>
      <c r="L87" s="215" t="str">
        <f>VLOOKUP($K87,[1]TONG_SL!$A$1:$D$65536,2,0)</f>
        <v>Giò Tai Lưỡi Xào 250g</v>
      </c>
      <c r="M87" s="213"/>
      <c r="N87" s="215" t="str">
        <f t="shared" si="5"/>
        <v>K-C6</v>
      </c>
      <c r="O87" s="222"/>
      <c r="P87" s="222"/>
      <c r="Q87" s="215" t="str">
        <f>VLOOKUP(K87,TONG_SL!$A:$D,3,0)</f>
        <v>Túi</v>
      </c>
      <c r="R87" s="224">
        <v>5</v>
      </c>
      <c r="S87" s="224"/>
      <c r="T87" s="224">
        <f>VLOOKUP(VLOOKUP(G87,Ma_KH!$A:$R,18,0)&amp;K87,Gia_MB!$A:$F,6,0)</f>
        <v>50182</v>
      </c>
      <c r="U87" s="182">
        <f t="shared" si="10"/>
        <v>250910</v>
      </c>
      <c r="V87" s="224"/>
      <c r="W87" s="225">
        <f t="shared" si="11"/>
        <v>0</v>
      </c>
      <c r="X87" s="226" t="str">
        <f t="shared" si="12"/>
        <v>8</v>
      </c>
      <c r="Y87" s="224"/>
      <c r="Z87" s="182">
        <f t="shared" si="13"/>
        <v>20072.8</v>
      </c>
      <c r="AA87" s="227">
        <f>VLOOKUP(G87,Ma_KH!$A:$R,14,0)</f>
        <v>60</v>
      </c>
    </row>
    <row r="88" spans="1:27" x14ac:dyDescent="0.25">
      <c r="A88" s="277">
        <v>46049</v>
      </c>
      <c r="B88" s="278">
        <v>4183832824</v>
      </c>
      <c r="C88" s="279" t="s">
        <v>15180</v>
      </c>
      <c r="D88" s="277">
        <v>46054</v>
      </c>
      <c r="E88" s="213"/>
      <c r="F88" s="214"/>
      <c r="G88" s="238" t="s">
        <v>14088</v>
      </c>
      <c r="H88" s="213"/>
      <c r="I88" s="212">
        <v>4183832824</v>
      </c>
      <c r="J88" s="212" t="s">
        <v>1782</v>
      </c>
      <c r="K88" s="212" t="s">
        <v>27</v>
      </c>
      <c r="L88" s="215" t="str">
        <f>VLOOKUP($K88,[1]TONG_SL!$A$1:$D$65536,2,0)</f>
        <v>Chân giò heo muối 300g</v>
      </c>
      <c r="M88" s="213"/>
      <c r="N88" s="215" t="str">
        <f t="shared" si="5"/>
        <v>K-C6</v>
      </c>
      <c r="O88" s="222"/>
      <c r="P88" s="222"/>
      <c r="Q88" s="215" t="str">
        <f>VLOOKUP(K88,TONG_SL!$A:$D,3,0)</f>
        <v>Túi</v>
      </c>
      <c r="R88" s="224">
        <v>5</v>
      </c>
      <c r="S88" s="224"/>
      <c r="T88" s="224">
        <f>VLOOKUP(VLOOKUP(G88,Ma_KH!$A:$R,18,0)&amp;K88,Gia_MB!$A:$F,6,0)</f>
        <v>73431</v>
      </c>
      <c r="U88" s="182">
        <f t="shared" si="10"/>
        <v>367155</v>
      </c>
      <c r="V88" s="224"/>
      <c r="W88" s="225">
        <f t="shared" si="11"/>
        <v>0</v>
      </c>
      <c r="X88" s="226" t="str">
        <f t="shared" si="12"/>
        <v>8</v>
      </c>
      <c r="Y88" s="224"/>
      <c r="Z88" s="182">
        <f t="shared" si="13"/>
        <v>29372.400000000001</v>
      </c>
      <c r="AA88" s="227">
        <f>VLOOKUP(G88,Ma_KH!$A:$R,14,0)</f>
        <v>60</v>
      </c>
    </row>
    <row r="89" spans="1:27" x14ac:dyDescent="0.25">
      <c r="A89" s="277">
        <v>46049</v>
      </c>
      <c r="B89" s="278">
        <v>4183832824</v>
      </c>
      <c r="C89" s="279" t="s">
        <v>15180</v>
      </c>
      <c r="D89" s="277">
        <v>46054</v>
      </c>
      <c r="E89" s="213"/>
      <c r="F89" s="214"/>
      <c r="G89" s="238" t="s">
        <v>14088</v>
      </c>
      <c r="H89" s="213"/>
      <c r="I89" s="212">
        <v>4183832824</v>
      </c>
      <c r="J89" s="212" t="s">
        <v>1782</v>
      </c>
      <c r="K89" s="212" t="s">
        <v>30</v>
      </c>
      <c r="L89" s="215" t="str">
        <f>VLOOKUP($K89,[1]TONG_SL!$A$1:$D$65536,2,0)</f>
        <v>Gà muối 500g</v>
      </c>
      <c r="M89" s="213"/>
      <c r="N89" s="215" t="str">
        <f t="shared" si="5"/>
        <v>K-C6</v>
      </c>
      <c r="O89" s="222"/>
      <c r="P89" s="222"/>
      <c r="Q89" s="215" t="str">
        <f>VLOOKUP(K89,TONG_SL!$A:$D,3,0)</f>
        <v>Túi</v>
      </c>
      <c r="R89" s="224">
        <v>10</v>
      </c>
      <c r="S89" s="224"/>
      <c r="T89" s="224">
        <f>VLOOKUP(VLOOKUP(G89,Ma_KH!$A:$R,18,0)&amp;K89,Gia_MB!$A:$F,6,0)</f>
        <v>116611</v>
      </c>
      <c r="U89" s="182">
        <f t="shared" si="10"/>
        <v>1166110</v>
      </c>
      <c r="V89" s="224"/>
      <c r="W89" s="225">
        <f t="shared" si="11"/>
        <v>0</v>
      </c>
      <c r="X89" s="226" t="str">
        <f t="shared" si="12"/>
        <v>8</v>
      </c>
      <c r="Y89" s="224"/>
      <c r="Z89" s="182">
        <f t="shared" si="13"/>
        <v>93288.8</v>
      </c>
      <c r="AA89" s="227">
        <f>VLOOKUP(G89,Ma_KH!$A:$R,14,0)</f>
        <v>60</v>
      </c>
    </row>
    <row r="90" spans="1:27" x14ac:dyDescent="0.25">
      <c r="A90" s="277">
        <v>46049</v>
      </c>
      <c r="B90" s="278">
        <v>4183832824</v>
      </c>
      <c r="C90" s="279" t="s">
        <v>15180</v>
      </c>
      <c r="D90" s="277">
        <v>46054</v>
      </c>
      <c r="E90" s="213"/>
      <c r="F90" s="214"/>
      <c r="G90" s="238" t="s">
        <v>14088</v>
      </c>
      <c r="H90" s="213"/>
      <c r="I90" s="212">
        <v>4183832824</v>
      </c>
      <c r="J90" s="212" t="s">
        <v>1782</v>
      </c>
      <c r="K90" s="212" t="s">
        <v>32</v>
      </c>
      <c r="L90" s="215" t="str">
        <f>VLOOKUP($K90,[1]TONG_SL!$A$1:$D$65536,2,0)</f>
        <v>Giò Tai Lưỡi Xào 250g</v>
      </c>
      <c r="M90" s="213"/>
      <c r="N90" s="215" t="str">
        <f t="shared" si="5"/>
        <v>K-C6</v>
      </c>
      <c r="O90" s="222"/>
      <c r="P90" s="222"/>
      <c r="Q90" s="215" t="str">
        <f>VLOOKUP(K90,TONG_SL!$A:$D,3,0)</f>
        <v>Túi</v>
      </c>
      <c r="R90" s="224">
        <v>4</v>
      </c>
      <c r="S90" s="224"/>
      <c r="T90" s="224">
        <f>VLOOKUP(VLOOKUP(G90,Ma_KH!$A:$R,18,0)&amp;K90,Gia_MB!$A:$F,6,0)</f>
        <v>50182</v>
      </c>
      <c r="U90" s="182">
        <f t="shared" si="10"/>
        <v>200728</v>
      </c>
      <c r="V90" s="224"/>
      <c r="W90" s="225">
        <f t="shared" si="11"/>
        <v>0</v>
      </c>
      <c r="X90" s="226" t="str">
        <f t="shared" si="12"/>
        <v>8</v>
      </c>
      <c r="Y90" s="224"/>
      <c r="Z90" s="182">
        <f t="shared" si="13"/>
        <v>16058.24</v>
      </c>
      <c r="AA90" s="227">
        <f>VLOOKUP(G90,Ma_KH!$A:$R,14,0)</f>
        <v>60</v>
      </c>
    </row>
    <row r="91" spans="1:27" x14ac:dyDescent="0.25">
      <c r="A91" s="277">
        <v>46049</v>
      </c>
      <c r="B91" s="278">
        <v>4183832584</v>
      </c>
      <c r="C91" s="279" t="s">
        <v>15180</v>
      </c>
      <c r="D91" s="277">
        <v>46054</v>
      </c>
      <c r="E91" s="213"/>
      <c r="F91" s="214"/>
      <c r="G91" s="238" t="s">
        <v>14074</v>
      </c>
      <c r="H91" s="213"/>
      <c r="I91" s="212">
        <v>4183832584</v>
      </c>
      <c r="J91" s="212" t="s">
        <v>1782</v>
      </c>
      <c r="K91" s="212" t="s">
        <v>27</v>
      </c>
      <c r="L91" s="215" t="str">
        <f>VLOOKUP($K91,[1]TONG_SL!$A$1:$D$65536,2,0)</f>
        <v>Chân giò heo muối 300g</v>
      </c>
      <c r="M91" s="213"/>
      <c r="N91" s="215" t="str">
        <f t="shared" si="5"/>
        <v>K-C6</v>
      </c>
      <c r="O91" s="222"/>
      <c r="P91" s="222"/>
      <c r="Q91" s="215" t="str">
        <f>VLOOKUP(K91,TONG_SL!$A:$D,3,0)</f>
        <v>Túi</v>
      </c>
      <c r="R91" s="224">
        <v>2</v>
      </c>
      <c r="S91" s="224"/>
      <c r="T91" s="224">
        <f>VLOOKUP(VLOOKUP(G91,Ma_KH!$A:$R,18,0)&amp;K91,Gia_MB!$A:$F,6,0)</f>
        <v>73431</v>
      </c>
      <c r="U91" s="182">
        <f t="shared" si="10"/>
        <v>146862</v>
      </c>
      <c r="V91" s="224"/>
      <c r="W91" s="225">
        <f t="shared" si="11"/>
        <v>0</v>
      </c>
      <c r="X91" s="226" t="str">
        <f t="shared" si="12"/>
        <v>8</v>
      </c>
      <c r="Y91" s="224"/>
      <c r="Z91" s="182">
        <f t="shared" si="13"/>
        <v>11748.960000000001</v>
      </c>
      <c r="AA91" s="227">
        <f>VLOOKUP(G91,Ma_KH!$A:$R,14,0)</f>
        <v>60</v>
      </c>
    </row>
    <row r="92" spans="1:27" x14ac:dyDescent="0.25">
      <c r="A92" s="277">
        <v>46049</v>
      </c>
      <c r="B92" s="278">
        <v>4183832584</v>
      </c>
      <c r="C92" s="279" t="s">
        <v>15180</v>
      </c>
      <c r="D92" s="277">
        <v>46054</v>
      </c>
      <c r="E92" s="213"/>
      <c r="F92" s="214"/>
      <c r="G92" s="238" t="s">
        <v>14074</v>
      </c>
      <c r="H92" s="213"/>
      <c r="I92" s="212">
        <v>4183832584</v>
      </c>
      <c r="J92" s="212" t="s">
        <v>1782</v>
      </c>
      <c r="K92" s="212" t="s">
        <v>30</v>
      </c>
      <c r="L92" s="215" t="str">
        <f>VLOOKUP($K92,[1]TONG_SL!$A$1:$D$65536,2,0)</f>
        <v>Gà muối 500g</v>
      </c>
      <c r="M92" s="213"/>
      <c r="N92" s="215" t="str">
        <f t="shared" si="5"/>
        <v>K-C6</v>
      </c>
      <c r="O92" s="222"/>
      <c r="P92" s="222"/>
      <c r="Q92" s="215" t="str">
        <f>VLOOKUP(K92,TONG_SL!$A:$D,3,0)</f>
        <v>Túi</v>
      </c>
      <c r="R92" s="224">
        <v>14</v>
      </c>
      <c r="S92" s="224"/>
      <c r="T92" s="224">
        <f>VLOOKUP(VLOOKUP(G92,Ma_KH!$A:$R,18,0)&amp;K92,Gia_MB!$A:$F,6,0)</f>
        <v>116611</v>
      </c>
      <c r="U92" s="182">
        <f t="shared" si="10"/>
        <v>1632554</v>
      </c>
      <c r="V92" s="224"/>
      <c r="W92" s="225">
        <f t="shared" si="11"/>
        <v>0</v>
      </c>
      <c r="X92" s="226" t="str">
        <f t="shared" si="12"/>
        <v>8</v>
      </c>
      <c r="Y92" s="224"/>
      <c r="Z92" s="182">
        <f t="shared" si="13"/>
        <v>130604.32</v>
      </c>
      <c r="AA92" s="227">
        <f>VLOOKUP(G92,Ma_KH!$A:$R,14,0)</f>
        <v>60</v>
      </c>
    </row>
    <row r="93" spans="1:27" x14ac:dyDescent="0.25">
      <c r="A93" s="277">
        <v>46049</v>
      </c>
      <c r="B93" s="278">
        <v>4183832584</v>
      </c>
      <c r="C93" s="279" t="s">
        <v>15180</v>
      </c>
      <c r="D93" s="277">
        <v>46054</v>
      </c>
      <c r="E93" s="213"/>
      <c r="F93" s="214"/>
      <c r="G93" s="238" t="s">
        <v>14074</v>
      </c>
      <c r="H93" s="213"/>
      <c r="I93" s="212">
        <v>4183832584</v>
      </c>
      <c r="J93" s="212" t="s">
        <v>1782</v>
      </c>
      <c r="K93" s="212" t="s">
        <v>32</v>
      </c>
      <c r="L93" s="215" t="str">
        <f>VLOOKUP($K93,[1]TONG_SL!$A$1:$D$65536,2,0)</f>
        <v>Giò Tai Lưỡi Xào 250g</v>
      </c>
      <c r="M93" s="213"/>
      <c r="N93" s="215" t="str">
        <f t="shared" si="5"/>
        <v>K-C6</v>
      </c>
      <c r="O93" s="222"/>
      <c r="P93" s="222"/>
      <c r="Q93" s="215" t="str">
        <f>VLOOKUP(K93,TONG_SL!$A:$D,3,0)</f>
        <v>Túi</v>
      </c>
      <c r="R93" s="224">
        <v>5</v>
      </c>
      <c r="S93" s="224"/>
      <c r="T93" s="224">
        <f>VLOOKUP(VLOOKUP(G93,Ma_KH!$A:$R,18,0)&amp;K93,Gia_MB!$A:$F,6,0)</f>
        <v>50182</v>
      </c>
      <c r="U93" s="182">
        <f t="shared" si="10"/>
        <v>250910</v>
      </c>
      <c r="V93" s="224"/>
      <c r="W93" s="225">
        <f t="shared" si="11"/>
        <v>0</v>
      </c>
      <c r="X93" s="226" t="str">
        <f t="shared" si="12"/>
        <v>8</v>
      </c>
      <c r="Y93" s="224"/>
      <c r="Z93" s="182">
        <f t="shared" si="13"/>
        <v>20072.8</v>
      </c>
      <c r="AA93" s="227">
        <f>VLOOKUP(G93,Ma_KH!$A:$R,14,0)</f>
        <v>60</v>
      </c>
    </row>
    <row r="94" spans="1:27" x14ac:dyDescent="0.25">
      <c r="A94" s="277">
        <v>46049</v>
      </c>
      <c r="B94" s="278">
        <v>4183832584</v>
      </c>
      <c r="C94" s="279" t="s">
        <v>15180</v>
      </c>
      <c r="D94" s="277">
        <v>46054</v>
      </c>
      <c r="E94" s="213"/>
      <c r="F94" s="214"/>
      <c r="G94" s="238" t="s">
        <v>14074</v>
      </c>
      <c r="H94" s="213"/>
      <c r="I94" s="212">
        <v>4183832584</v>
      </c>
      <c r="J94" s="212" t="s">
        <v>1782</v>
      </c>
      <c r="K94" s="212" t="s">
        <v>48</v>
      </c>
      <c r="L94" s="215" t="str">
        <f>VLOOKUP($K94,[1]TONG_SL!$A$1:$D$65536,2,0)</f>
        <v>Mọc Nấm Hương 250g</v>
      </c>
      <c r="M94" s="213"/>
      <c r="N94" s="215" t="str">
        <f t="shared" si="5"/>
        <v>K-C6</v>
      </c>
      <c r="O94" s="222"/>
      <c r="P94" s="222"/>
      <c r="Q94" s="215" t="str">
        <f>VLOOKUP(K94,TONG_SL!$A:$D,3,0)</f>
        <v>Túi</v>
      </c>
      <c r="R94" s="224">
        <v>3</v>
      </c>
      <c r="S94" s="224"/>
      <c r="T94" s="224">
        <f>VLOOKUP(VLOOKUP(G94,Ma_KH!$A:$R,18,0)&amp;K94,Gia_MB!$A:$F,6,0)</f>
        <v>46000</v>
      </c>
      <c r="U94" s="182">
        <f t="shared" si="10"/>
        <v>138000</v>
      </c>
      <c r="V94" s="224"/>
      <c r="W94" s="225">
        <f t="shared" si="11"/>
        <v>0</v>
      </c>
      <c r="X94" s="226" t="str">
        <f t="shared" si="12"/>
        <v>8</v>
      </c>
      <c r="Y94" s="224"/>
      <c r="Z94" s="182">
        <f t="shared" si="13"/>
        <v>11040</v>
      </c>
      <c r="AA94" s="227">
        <f>VLOOKUP(G94,Ma_KH!$A:$R,14,0)</f>
        <v>60</v>
      </c>
    </row>
    <row r="95" spans="1:27" x14ac:dyDescent="0.25">
      <c r="A95" s="277">
        <v>46049</v>
      </c>
      <c r="B95" s="278">
        <v>4183832830</v>
      </c>
      <c r="C95" s="279" t="s">
        <v>15180</v>
      </c>
      <c r="D95" s="277">
        <v>46054</v>
      </c>
      <c r="E95" s="213"/>
      <c r="F95" s="214"/>
      <c r="G95" s="238" t="s">
        <v>14089</v>
      </c>
      <c r="H95" s="213"/>
      <c r="I95" s="212">
        <v>4183832830</v>
      </c>
      <c r="J95" s="212" t="s">
        <v>1782</v>
      </c>
      <c r="K95" s="212" t="s">
        <v>32</v>
      </c>
      <c r="L95" s="215" t="str">
        <f>VLOOKUP($K95,[1]TONG_SL!$A$1:$D$65536,2,0)</f>
        <v>Giò Tai Lưỡi Xào 250g</v>
      </c>
      <c r="M95" s="213"/>
      <c r="N95" s="215" t="str">
        <f t="shared" si="5"/>
        <v>K-C6</v>
      </c>
      <c r="O95" s="222"/>
      <c r="P95" s="222"/>
      <c r="Q95" s="215" t="str">
        <f>VLOOKUP(K95,TONG_SL!$A:$D,3,0)</f>
        <v>Túi</v>
      </c>
      <c r="R95" s="224">
        <v>3</v>
      </c>
      <c r="S95" s="224"/>
      <c r="T95" s="224">
        <f>VLOOKUP(VLOOKUP(G95,Ma_KH!$A:$R,18,0)&amp;K95,Gia_MB!$A:$F,6,0)</f>
        <v>50182</v>
      </c>
      <c r="U95" s="182">
        <f t="shared" si="10"/>
        <v>150546</v>
      </c>
      <c r="V95" s="224"/>
      <c r="W95" s="225">
        <f t="shared" si="11"/>
        <v>0</v>
      </c>
      <c r="X95" s="226" t="str">
        <f t="shared" si="12"/>
        <v>8</v>
      </c>
      <c r="Y95" s="224"/>
      <c r="Z95" s="182">
        <f t="shared" si="13"/>
        <v>12043.68</v>
      </c>
      <c r="AA95" s="227">
        <f>VLOOKUP(G95,Ma_KH!$A:$R,14,0)</f>
        <v>60</v>
      </c>
    </row>
    <row r="96" spans="1:27" x14ac:dyDescent="0.25">
      <c r="A96" s="277">
        <v>46049</v>
      </c>
      <c r="B96" s="278">
        <v>4183832830</v>
      </c>
      <c r="C96" s="279" t="s">
        <v>15180</v>
      </c>
      <c r="D96" s="277">
        <v>46054</v>
      </c>
      <c r="E96" s="213"/>
      <c r="F96" s="214"/>
      <c r="G96" s="238" t="s">
        <v>14089</v>
      </c>
      <c r="H96" s="213"/>
      <c r="I96" s="212">
        <v>4183832830</v>
      </c>
      <c r="J96" s="212" t="s">
        <v>1782</v>
      </c>
      <c r="K96" s="212" t="s">
        <v>27</v>
      </c>
      <c r="L96" s="215" t="str">
        <f>VLOOKUP($K96,[1]TONG_SL!$A$1:$D$65536,2,0)</f>
        <v>Chân giò heo muối 300g</v>
      </c>
      <c r="M96" s="213"/>
      <c r="N96" s="215" t="str">
        <f t="shared" si="5"/>
        <v>K-C6</v>
      </c>
      <c r="O96" s="222"/>
      <c r="P96" s="222"/>
      <c r="Q96" s="215" t="str">
        <f>VLOOKUP(K96,TONG_SL!$A:$D,3,0)</f>
        <v>Túi</v>
      </c>
      <c r="R96" s="224">
        <v>4</v>
      </c>
      <c r="S96" s="224"/>
      <c r="T96" s="224">
        <f>VLOOKUP(VLOOKUP(G96,Ma_KH!$A:$R,18,0)&amp;K96,Gia_MB!$A:$F,6,0)</f>
        <v>73431</v>
      </c>
      <c r="U96" s="182">
        <f t="shared" si="10"/>
        <v>293724</v>
      </c>
      <c r="V96" s="224"/>
      <c r="W96" s="225">
        <f t="shared" si="11"/>
        <v>0</v>
      </c>
      <c r="X96" s="226" t="str">
        <f t="shared" si="12"/>
        <v>8</v>
      </c>
      <c r="Y96" s="224"/>
      <c r="Z96" s="182">
        <f t="shared" si="13"/>
        <v>23497.920000000002</v>
      </c>
      <c r="AA96" s="227">
        <f>VLOOKUP(G96,Ma_KH!$A:$R,14,0)</f>
        <v>60</v>
      </c>
    </row>
    <row r="97" spans="1:27" x14ac:dyDescent="0.25">
      <c r="A97" s="277">
        <v>46049</v>
      </c>
      <c r="B97" s="278">
        <v>4183832830</v>
      </c>
      <c r="C97" s="279" t="s">
        <v>15180</v>
      </c>
      <c r="D97" s="277">
        <v>46054</v>
      </c>
      <c r="E97" s="213"/>
      <c r="F97" s="214"/>
      <c r="G97" s="238" t="s">
        <v>14089</v>
      </c>
      <c r="H97" s="213"/>
      <c r="I97" s="212">
        <v>4183832830</v>
      </c>
      <c r="J97" s="212" t="s">
        <v>1782</v>
      </c>
      <c r="K97" s="212" t="s">
        <v>30</v>
      </c>
      <c r="L97" s="215" t="str">
        <f>VLOOKUP($K97,[1]TONG_SL!$A$1:$D$65536,2,0)</f>
        <v>Gà muối 500g</v>
      </c>
      <c r="M97" s="213"/>
      <c r="N97" s="215" t="str">
        <f t="shared" si="5"/>
        <v>K-C6</v>
      </c>
      <c r="O97" s="222"/>
      <c r="P97" s="222"/>
      <c r="Q97" s="215" t="str">
        <f>VLOOKUP(K97,TONG_SL!$A:$D,3,0)</f>
        <v>Túi</v>
      </c>
      <c r="R97" s="224">
        <v>12</v>
      </c>
      <c r="S97" s="224"/>
      <c r="T97" s="224">
        <f>VLOOKUP(VLOOKUP(G97,Ma_KH!$A:$R,18,0)&amp;K97,Gia_MB!$A:$F,6,0)</f>
        <v>116611</v>
      </c>
      <c r="U97" s="182">
        <f t="shared" si="10"/>
        <v>1399332</v>
      </c>
      <c r="V97" s="224"/>
      <c r="W97" s="225">
        <f t="shared" si="11"/>
        <v>0</v>
      </c>
      <c r="X97" s="226" t="str">
        <f t="shared" si="12"/>
        <v>8</v>
      </c>
      <c r="Y97" s="224"/>
      <c r="Z97" s="182">
        <f t="shared" si="13"/>
        <v>111946.56</v>
      </c>
      <c r="AA97" s="227">
        <f>VLOOKUP(G97,Ma_KH!$A:$R,14,0)</f>
        <v>60</v>
      </c>
    </row>
    <row r="98" spans="1:27" x14ac:dyDescent="0.25">
      <c r="A98" s="277">
        <v>46049</v>
      </c>
      <c r="B98" s="278">
        <v>4183832756</v>
      </c>
      <c r="C98" s="279" t="s">
        <v>15180</v>
      </c>
      <c r="D98" s="277">
        <v>46054</v>
      </c>
      <c r="E98" s="213"/>
      <c r="F98" s="214"/>
      <c r="G98" s="238" t="s">
        <v>14083</v>
      </c>
      <c r="H98" s="213"/>
      <c r="I98" s="212">
        <v>4183832756</v>
      </c>
      <c r="J98" s="212" t="s">
        <v>1782</v>
      </c>
      <c r="K98" s="212" t="s">
        <v>32</v>
      </c>
      <c r="L98" s="215" t="str">
        <f>VLOOKUP($K98,[1]TONG_SL!$A$1:$D$65536,2,0)</f>
        <v>Giò Tai Lưỡi Xào 250g</v>
      </c>
      <c r="M98" s="213"/>
      <c r="N98" s="215" t="str">
        <f t="shared" ref="N98:N161" si="14">IF($B98&lt;&gt;"","K-C6","")</f>
        <v>K-C6</v>
      </c>
      <c r="O98" s="222"/>
      <c r="P98" s="222"/>
      <c r="Q98" s="215" t="str">
        <f>VLOOKUP(K98,TONG_SL!$A:$D,3,0)</f>
        <v>Túi</v>
      </c>
      <c r="R98" s="224">
        <v>8</v>
      </c>
      <c r="S98" s="224"/>
      <c r="T98" s="224">
        <v>16</v>
      </c>
      <c r="U98" s="182">
        <f t="shared" si="10"/>
        <v>128</v>
      </c>
      <c r="V98" s="224"/>
      <c r="W98" s="225">
        <f t="shared" si="11"/>
        <v>0</v>
      </c>
      <c r="X98" s="226" t="str">
        <f t="shared" si="12"/>
        <v>8</v>
      </c>
      <c r="Y98" s="224"/>
      <c r="Z98" s="182">
        <f t="shared" si="13"/>
        <v>10.24</v>
      </c>
      <c r="AA98" s="227">
        <f>VLOOKUP(G98,Ma_KH!$A:$R,14,0)</f>
        <v>60</v>
      </c>
    </row>
    <row r="99" spans="1:27" x14ac:dyDescent="0.25">
      <c r="A99" s="277">
        <v>46049</v>
      </c>
      <c r="B99" s="278">
        <v>4183832756</v>
      </c>
      <c r="C99" s="279" t="s">
        <v>15180</v>
      </c>
      <c r="D99" s="277">
        <v>46054</v>
      </c>
      <c r="E99" s="213"/>
      <c r="F99" s="214"/>
      <c r="G99" s="238" t="s">
        <v>14083</v>
      </c>
      <c r="H99" s="213"/>
      <c r="I99" s="212">
        <v>4183832756</v>
      </c>
      <c r="J99" s="212" t="s">
        <v>1782</v>
      </c>
      <c r="K99" s="212" t="s">
        <v>30</v>
      </c>
      <c r="L99" s="215" t="str">
        <f>VLOOKUP($K99,[1]TONG_SL!$A$1:$D$65536,2,0)</f>
        <v>Gà muối 500g</v>
      </c>
      <c r="M99" s="213"/>
      <c r="N99" s="215" t="str">
        <f t="shared" si="14"/>
        <v>K-C6</v>
      </c>
      <c r="O99" s="222"/>
      <c r="P99" s="222"/>
      <c r="Q99" s="215" t="str">
        <f>VLOOKUP(K99,TONG_SL!$A:$D,3,0)</f>
        <v>Túi</v>
      </c>
      <c r="R99" s="224">
        <v>16</v>
      </c>
      <c r="S99" s="224"/>
      <c r="T99" s="224">
        <f>VLOOKUP(VLOOKUP(G99,Ma_KH!$A:$R,18,0)&amp;K99,Gia_MB!$A:$F,6,0)</f>
        <v>116611</v>
      </c>
      <c r="U99" s="182">
        <f t="shared" ref="U99:U130" si="15">T99*R99</f>
        <v>1865776</v>
      </c>
      <c r="V99" s="224"/>
      <c r="W99" s="225">
        <f t="shared" ref="W99:W130" si="16">U99*V99</f>
        <v>0</v>
      </c>
      <c r="X99" s="226" t="str">
        <f t="shared" ref="X99:X130" si="17">IF(B99&lt;&gt;"","8","0")</f>
        <v>8</v>
      </c>
      <c r="Y99" s="224"/>
      <c r="Z99" s="182">
        <f t="shared" ref="Z99:Z130" si="18">U99*X99%</f>
        <v>149262.08000000002</v>
      </c>
      <c r="AA99" s="227">
        <f>VLOOKUP(G99,Ma_KH!$A:$R,14,0)</f>
        <v>60</v>
      </c>
    </row>
    <row r="100" spans="1:27" x14ac:dyDescent="0.25">
      <c r="A100" s="277">
        <v>46049</v>
      </c>
      <c r="B100" s="278">
        <v>4183832756</v>
      </c>
      <c r="C100" s="279" t="s">
        <v>15180</v>
      </c>
      <c r="D100" s="277">
        <v>46054</v>
      </c>
      <c r="E100" s="213"/>
      <c r="F100" s="214"/>
      <c r="G100" s="238" t="s">
        <v>14083</v>
      </c>
      <c r="H100" s="213"/>
      <c r="I100" s="212">
        <v>4183832756</v>
      </c>
      <c r="J100" s="212" t="s">
        <v>1782</v>
      </c>
      <c r="K100" s="212" t="s">
        <v>27</v>
      </c>
      <c r="L100" s="215" t="str">
        <f>VLOOKUP($K100,[1]TONG_SL!$A$1:$D$65536,2,0)</f>
        <v>Chân giò heo muối 300g</v>
      </c>
      <c r="M100" s="213"/>
      <c r="N100" s="215" t="str">
        <f t="shared" si="14"/>
        <v>K-C6</v>
      </c>
      <c r="O100" s="222"/>
      <c r="P100" s="222"/>
      <c r="Q100" s="215" t="str">
        <f>VLOOKUP(K100,TONG_SL!$A:$D,3,0)</f>
        <v>Túi</v>
      </c>
      <c r="R100" s="224">
        <v>6</v>
      </c>
      <c r="S100" s="224"/>
      <c r="T100" s="224">
        <f>VLOOKUP(VLOOKUP(G100,Ma_KH!$A:$R,18,0)&amp;K100,Gia_MB!$A:$F,6,0)</f>
        <v>73431</v>
      </c>
      <c r="U100" s="182">
        <f t="shared" si="15"/>
        <v>440586</v>
      </c>
      <c r="V100" s="224"/>
      <c r="W100" s="225">
        <f t="shared" si="16"/>
        <v>0</v>
      </c>
      <c r="X100" s="226" t="str">
        <f t="shared" si="17"/>
        <v>8</v>
      </c>
      <c r="Y100" s="224"/>
      <c r="Z100" s="182">
        <f t="shared" si="18"/>
        <v>35246.879999999997</v>
      </c>
      <c r="AA100" s="227">
        <f>VLOOKUP(G100,Ma_KH!$A:$R,14,0)</f>
        <v>60</v>
      </c>
    </row>
    <row r="101" spans="1:27" x14ac:dyDescent="0.25">
      <c r="A101" s="277">
        <v>46046</v>
      </c>
      <c r="B101" s="278">
        <v>4183607624</v>
      </c>
      <c r="C101" s="279" t="s">
        <v>15180</v>
      </c>
      <c r="D101" s="277">
        <v>46054</v>
      </c>
      <c r="E101" s="213"/>
      <c r="F101" s="214"/>
      <c r="G101" s="238" t="s">
        <v>13984</v>
      </c>
      <c r="H101" s="213"/>
      <c r="I101" s="212">
        <v>4183607624</v>
      </c>
      <c r="J101" s="212" t="s">
        <v>1782</v>
      </c>
      <c r="K101" s="212" t="s">
        <v>48</v>
      </c>
      <c r="L101" s="215" t="str">
        <f>VLOOKUP($K101,[1]TONG_SL!$A$1:$D$65536,2,0)</f>
        <v>Mọc Nấm Hương 250g</v>
      </c>
      <c r="M101" s="213"/>
      <c r="N101" s="215" t="str">
        <f t="shared" si="14"/>
        <v>K-C6</v>
      </c>
      <c r="O101" s="222"/>
      <c r="P101" s="222"/>
      <c r="Q101" s="215" t="str">
        <f>VLOOKUP(K101,TONG_SL!$A:$D,3,0)</f>
        <v>Túi</v>
      </c>
      <c r="R101" s="224">
        <v>5</v>
      </c>
      <c r="S101" s="224"/>
      <c r="T101" s="224">
        <f>VLOOKUP(VLOOKUP(G101,Ma_KH!$A:$R,18,0)&amp;K101,Gia_MB!$A:$F,6,0)</f>
        <v>46000</v>
      </c>
      <c r="U101" s="182">
        <f t="shared" si="15"/>
        <v>230000</v>
      </c>
      <c r="V101" s="224"/>
      <c r="W101" s="225">
        <f t="shared" si="16"/>
        <v>0</v>
      </c>
      <c r="X101" s="226" t="str">
        <f t="shared" si="17"/>
        <v>8</v>
      </c>
      <c r="Y101" s="224"/>
      <c r="Z101" s="182">
        <f t="shared" si="18"/>
        <v>18400</v>
      </c>
      <c r="AA101" s="227">
        <f>VLOOKUP(G101,Ma_KH!$A:$R,14,0)</f>
        <v>60</v>
      </c>
    </row>
    <row r="102" spans="1:27" x14ac:dyDescent="0.25">
      <c r="A102" s="277">
        <v>46046</v>
      </c>
      <c r="B102" s="278">
        <v>4183607624</v>
      </c>
      <c r="C102" s="279" t="s">
        <v>15180</v>
      </c>
      <c r="D102" s="277">
        <v>46054</v>
      </c>
      <c r="E102" s="213"/>
      <c r="F102" s="214"/>
      <c r="G102" s="238" t="s">
        <v>13984</v>
      </c>
      <c r="H102" s="213"/>
      <c r="I102" s="212">
        <v>4183607624</v>
      </c>
      <c r="J102" s="212" t="s">
        <v>1782</v>
      </c>
      <c r="K102" s="212" t="s">
        <v>27</v>
      </c>
      <c r="L102" s="215" t="str">
        <f>VLOOKUP($K102,[1]TONG_SL!$A$1:$D$65536,2,0)</f>
        <v>Chân giò heo muối 300g</v>
      </c>
      <c r="M102" s="213"/>
      <c r="N102" s="215" t="str">
        <f t="shared" si="14"/>
        <v>K-C6</v>
      </c>
      <c r="O102" s="222"/>
      <c r="P102" s="222"/>
      <c r="Q102" s="215" t="str">
        <f>VLOOKUP(K102,TONG_SL!$A:$D,3,0)</f>
        <v>Túi</v>
      </c>
      <c r="R102" s="224">
        <v>9</v>
      </c>
      <c r="S102" s="224"/>
      <c r="T102" s="224">
        <f>VLOOKUP(VLOOKUP(G102,Ma_KH!$A:$R,18,0)&amp;K102,Gia_MB!$A:$F,6,0)</f>
        <v>73431</v>
      </c>
      <c r="U102" s="182">
        <f t="shared" si="15"/>
        <v>660879</v>
      </c>
      <c r="V102" s="224"/>
      <c r="W102" s="225">
        <f t="shared" si="16"/>
        <v>0</v>
      </c>
      <c r="X102" s="226" t="str">
        <f t="shared" si="17"/>
        <v>8</v>
      </c>
      <c r="Y102" s="224"/>
      <c r="Z102" s="182">
        <f t="shared" si="18"/>
        <v>52870.32</v>
      </c>
      <c r="AA102" s="227">
        <f>VLOOKUP(G102,Ma_KH!$A:$R,14,0)</f>
        <v>60</v>
      </c>
    </row>
    <row r="103" spans="1:27" x14ac:dyDescent="0.25">
      <c r="A103" s="277">
        <v>46046</v>
      </c>
      <c r="B103" s="278">
        <v>4183607624</v>
      </c>
      <c r="C103" s="279" t="s">
        <v>15180</v>
      </c>
      <c r="D103" s="277">
        <v>46054</v>
      </c>
      <c r="E103" s="213"/>
      <c r="F103" s="214"/>
      <c r="G103" s="238" t="s">
        <v>13984</v>
      </c>
      <c r="H103" s="213"/>
      <c r="I103" s="212">
        <v>4183607624</v>
      </c>
      <c r="J103" s="212" t="s">
        <v>1782</v>
      </c>
      <c r="K103" s="212" t="s">
        <v>32</v>
      </c>
      <c r="L103" s="215" t="str">
        <f>VLOOKUP($K103,[1]TONG_SL!$A$1:$D$65536,2,0)</f>
        <v>Giò Tai Lưỡi Xào 250g</v>
      </c>
      <c r="M103" s="213"/>
      <c r="N103" s="215" t="str">
        <f t="shared" si="14"/>
        <v>K-C6</v>
      </c>
      <c r="O103" s="222"/>
      <c r="P103" s="222"/>
      <c r="Q103" s="215" t="str">
        <f>VLOOKUP(K103,TONG_SL!$A:$D,3,0)</f>
        <v>Túi</v>
      </c>
      <c r="R103" s="224">
        <v>5</v>
      </c>
      <c r="S103" s="224"/>
      <c r="T103" s="224">
        <f>VLOOKUP(VLOOKUP(G103,Ma_KH!$A:$R,18,0)&amp;K103,Gia_MB!$A:$F,6,0)</f>
        <v>50182</v>
      </c>
      <c r="U103" s="182">
        <f t="shared" si="15"/>
        <v>250910</v>
      </c>
      <c r="V103" s="224"/>
      <c r="W103" s="225">
        <f t="shared" si="16"/>
        <v>0</v>
      </c>
      <c r="X103" s="226" t="str">
        <f t="shared" si="17"/>
        <v>8</v>
      </c>
      <c r="Y103" s="224"/>
      <c r="Z103" s="182">
        <f t="shared" si="18"/>
        <v>20072.8</v>
      </c>
      <c r="AA103" s="227">
        <f>VLOOKUP(G103,Ma_KH!$A:$R,14,0)</f>
        <v>60</v>
      </c>
    </row>
    <row r="104" spans="1:27" x14ac:dyDescent="0.25">
      <c r="A104" s="277">
        <v>46046</v>
      </c>
      <c r="B104" s="278">
        <v>4183607624</v>
      </c>
      <c r="C104" s="279" t="s">
        <v>15180</v>
      </c>
      <c r="D104" s="277">
        <v>46054</v>
      </c>
      <c r="E104" s="213"/>
      <c r="F104" s="214"/>
      <c r="G104" s="238" t="s">
        <v>13984</v>
      </c>
      <c r="H104" s="213"/>
      <c r="I104" s="212">
        <v>4183607624</v>
      </c>
      <c r="J104" s="212" t="s">
        <v>1782</v>
      </c>
      <c r="K104" s="212" t="s">
        <v>30</v>
      </c>
      <c r="L104" s="215" t="str">
        <f>VLOOKUP($K104,[1]TONG_SL!$A$1:$D$65536,2,0)</f>
        <v>Gà muối 500g</v>
      </c>
      <c r="M104" s="213"/>
      <c r="N104" s="215" t="str">
        <f t="shared" si="14"/>
        <v>K-C6</v>
      </c>
      <c r="O104" s="222"/>
      <c r="P104" s="222"/>
      <c r="Q104" s="215" t="str">
        <f>VLOOKUP(K104,TONG_SL!$A:$D,3,0)</f>
        <v>Túi</v>
      </c>
      <c r="R104" s="224">
        <v>18</v>
      </c>
      <c r="S104" s="224"/>
      <c r="T104" s="224">
        <f>VLOOKUP(VLOOKUP(G104,Ma_KH!$A:$R,18,0)&amp;K104,Gia_MB!$A:$F,6,0)</f>
        <v>116611</v>
      </c>
      <c r="U104" s="182">
        <f t="shared" si="15"/>
        <v>2098998</v>
      </c>
      <c r="V104" s="224"/>
      <c r="W104" s="225">
        <f t="shared" si="16"/>
        <v>0</v>
      </c>
      <c r="X104" s="226" t="str">
        <f t="shared" si="17"/>
        <v>8</v>
      </c>
      <c r="Y104" s="224"/>
      <c r="Z104" s="182">
        <f t="shared" si="18"/>
        <v>167919.84</v>
      </c>
      <c r="AA104" s="227">
        <f>VLOOKUP(G104,Ma_KH!$A:$R,14,0)</f>
        <v>60</v>
      </c>
    </row>
    <row r="105" spans="1:27" x14ac:dyDescent="0.25">
      <c r="A105" s="277">
        <v>46046</v>
      </c>
      <c r="B105" s="278">
        <v>4183608089</v>
      </c>
      <c r="C105" s="279" t="s">
        <v>15180</v>
      </c>
      <c r="D105" s="277">
        <v>46054</v>
      </c>
      <c r="E105" s="213"/>
      <c r="F105" s="214"/>
      <c r="G105" s="238" t="s">
        <v>14021</v>
      </c>
      <c r="H105" s="213"/>
      <c r="I105" s="212">
        <v>4183608089</v>
      </c>
      <c r="J105" s="212" t="s">
        <v>1782</v>
      </c>
      <c r="K105" s="212" t="s">
        <v>34</v>
      </c>
      <c r="L105" s="215" t="str">
        <f>VLOOKUP($K105,[1]TONG_SL!$A$1:$D$65536,2,0)</f>
        <v>Tai heo muối 200g</v>
      </c>
      <c r="M105" s="213"/>
      <c r="N105" s="215" t="str">
        <f t="shared" si="14"/>
        <v>K-C6</v>
      </c>
      <c r="O105" s="222"/>
      <c r="P105" s="222"/>
      <c r="Q105" s="215" t="str">
        <f>VLOOKUP(K105,TONG_SL!$A:$D,3,0)</f>
        <v>Túi</v>
      </c>
      <c r="R105" s="224">
        <v>3</v>
      </c>
      <c r="S105" s="224"/>
      <c r="T105" s="224">
        <f>VLOOKUP(VLOOKUP(G105,Ma_KH!$A:$R,18,0)&amp;K105,Gia_MB!$A:$F,6,0)</f>
        <v>55595</v>
      </c>
      <c r="U105" s="182">
        <f t="shared" si="15"/>
        <v>166785</v>
      </c>
      <c r="V105" s="224"/>
      <c r="W105" s="225">
        <f t="shared" si="16"/>
        <v>0</v>
      </c>
      <c r="X105" s="226" t="str">
        <f t="shared" si="17"/>
        <v>8</v>
      </c>
      <c r="Y105" s="224"/>
      <c r="Z105" s="182">
        <f t="shared" si="18"/>
        <v>13342.800000000001</v>
      </c>
      <c r="AA105" s="227">
        <f>VLOOKUP(G105,Ma_KH!$A:$R,14,0)</f>
        <v>60</v>
      </c>
    </row>
    <row r="106" spans="1:27" x14ac:dyDescent="0.25">
      <c r="A106" s="277">
        <v>46046</v>
      </c>
      <c r="B106" s="278">
        <v>4183608089</v>
      </c>
      <c r="C106" s="279" t="s">
        <v>15180</v>
      </c>
      <c r="D106" s="277">
        <v>46054</v>
      </c>
      <c r="E106" s="213"/>
      <c r="F106" s="214"/>
      <c r="G106" s="238" t="s">
        <v>14021</v>
      </c>
      <c r="H106" s="213"/>
      <c r="I106" s="212">
        <v>4183608089</v>
      </c>
      <c r="J106" s="212" t="s">
        <v>1782</v>
      </c>
      <c r="K106" s="212" t="s">
        <v>48</v>
      </c>
      <c r="L106" s="215" t="str">
        <f>VLOOKUP($K106,[1]TONG_SL!$A$1:$D$65536,2,0)</f>
        <v>Mọc Nấm Hương 250g</v>
      </c>
      <c r="M106" s="213"/>
      <c r="N106" s="215" t="str">
        <f t="shared" si="14"/>
        <v>K-C6</v>
      </c>
      <c r="O106" s="222"/>
      <c r="P106" s="222"/>
      <c r="Q106" s="215" t="str">
        <f>VLOOKUP(K106,TONG_SL!$A:$D,3,0)</f>
        <v>Túi</v>
      </c>
      <c r="R106" s="224">
        <v>3</v>
      </c>
      <c r="S106" s="224"/>
      <c r="T106" s="224">
        <f>VLOOKUP(VLOOKUP(G106,Ma_KH!$A:$R,18,0)&amp;K106,Gia_MB!$A:$F,6,0)</f>
        <v>46000</v>
      </c>
      <c r="U106" s="182">
        <f t="shared" si="15"/>
        <v>138000</v>
      </c>
      <c r="V106" s="224"/>
      <c r="W106" s="225">
        <f t="shared" si="16"/>
        <v>0</v>
      </c>
      <c r="X106" s="226" t="str">
        <f t="shared" si="17"/>
        <v>8</v>
      </c>
      <c r="Y106" s="224"/>
      <c r="Z106" s="182">
        <f t="shared" si="18"/>
        <v>11040</v>
      </c>
      <c r="AA106" s="227">
        <f>VLOOKUP(G106,Ma_KH!$A:$R,14,0)</f>
        <v>60</v>
      </c>
    </row>
    <row r="107" spans="1:27" x14ac:dyDescent="0.25">
      <c r="A107" s="277">
        <v>46046</v>
      </c>
      <c r="B107" s="278">
        <v>4183608089</v>
      </c>
      <c r="C107" s="279" t="s">
        <v>15180</v>
      </c>
      <c r="D107" s="277">
        <v>46054</v>
      </c>
      <c r="E107" s="213"/>
      <c r="F107" s="214"/>
      <c r="G107" s="238" t="s">
        <v>14021</v>
      </c>
      <c r="H107" s="213"/>
      <c r="I107" s="212">
        <v>4183608089</v>
      </c>
      <c r="J107" s="212" t="s">
        <v>1782</v>
      </c>
      <c r="K107" s="212" t="s">
        <v>27</v>
      </c>
      <c r="L107" s="215" t="str">
        <f>VLOOKUP($K107,[1]TONG_SL!$A$1:$D$65536,2,0)</f>
        <v>Chân giò heo muối 300g</v>
      </c>
      <c r="M107" s="213"/>
      <c r="N107" s="215" t="str">
        <f t="shared" si="14"/>
        <v>K-C6</v>
      </c>
      <c r="O107" s="222"/>
      <c r="P107" s="222"/>
      <c r="Q107" s="215" t="str">
        <f>VLOOKUP(K107,TONG_SL!$A:$D,3,0)</f>
        <v>Túi</v>
      </c>
      <c r="R107" s="224">
        <v>8</v>
      </c>
      <c r="S107" s="224"/>
      <c r="T107" s="224">
        <f>VLOOKUP(VLOOKUP(G107,Ma_KH!$A:$R,18,0)&amp;K107,Gia_MB!$A:$F,6,0)</f>
        <v>73431</v>
      </c>
      <c r="U107" s="182">
        <f t="shared" si="15"/>
        <v>587448</v>
      </c>
      <c r="V107" s="224"/>
      <c r="W107" s="225">
        <f t="shared" si="16"/>
        <v>0</v>
      </c>
      <c r="X107" s="226" t="str">
        <f t="shared" si="17"/>
        <v>8</v>
      </c>
      <c r="Y107" s="224"/>
      <c r="Z107" s="182">
        <f t="shared" si="18"/>
        <v>46995.840000000004</v>
      </c>
      <c r="AA107" s="227">
        <f>VLOOKUP(G107,Ma_KH!$A:$R,14,0)</f>
        <v>60</v>
      </c>
    </row>
    <row r="108" spans="1:27" x14ac:dyDescent="0.25">
      <c r="A108" s="277">
        <v>46046</v>
      </c>
      <c r="B108" s="278">
        <v>4183608089</v>
      </c>
      <c r="C108" s="279" t="s">
        <v>15180</v>
      </c>
      <c r="D108" s="277">
        <v>46054</v>
      </c>
      <c r="E108" s="213"/>
      <c r="F108" s="214"/>
      <c r="G108" s="238" t="s">
        <v>14021</v>
      </c>
      <c r="H108" s="213"/>
      <c r="I108" s="212">
        <v>4183608089</v>
      </c>
      <c r="J108" s="212" t="s">
        <v>1782</v>
      </c>
      <c r="K108" s="212" t="s">
        <v>30</v>
      </c>
      <c r="L108" s="215" t="str">
        <f>VLOOKUP($K108,[1]TONG_SL!$A$1:$D$65536,2,0)</f>
        <v>Gà muối 500g</v>
      </c>
      <c r="M108" s="213"/>
      <c r="N108" s="215" t="str">
        <f t="shared" si="14"/>
        <v>K-C6</v>
      </c>
      <c r="O108" s="222"/>
      <c r="P108" s="222"/>
      <c r="Q108" s="215" t="str">
        <f>VLOOKUP(K108,TONG_SL!$A:$D,3,0)</f>
        <v>Túi</v>
      </c>
      <c r="R108" s="224">
        <v>17</v>
      </c>
      <c r="S108" s="224"/>
      <c r="T108" s="224">
        <f>VLOOKUP(VLOOKUP(G108,Ma_KH!$A:$R,18,0)&amp;K108,Gia_MB!$A:$F,6,0)</f>
        <v>116611</v>
      </c>
      <c r="U108" s="182">
        <f t="shared" si="15"/>
        <v>1982387</v>
      </c>
      <c r="V108" s="224"/>
      <c r="W108" s="225">
        <f t="shared" si="16"/>
        <v>0</v>
      </c>
      <c r="X108" s="226" t="str">
        <f t="shared" si="17"/>
        <v>8</v>
      </c>
      <c r="Y108" s="224"/>
      <c r="Z108" s="182">
        <f t="shared" si="18"/>
        <v>158590.96</v>
      </c>
      <c r="AA108" s="227">
        <f>VLOOKUP(G108,Ma_KH!$A:$R,14,0)</f>
        <v>60</v>
      </c>
    </row>
    <row r="109" spans="1:27" x14ac:dyDescent="0.25">
      <c r="A109" s="277">
        <v>46046</v>
      </c>
      <c r="B109" s="278">
        <v>4183607966</v>
      </c>
      <c r="C109" s="279" t="s">
        <v>15180</v>
      </c>
      <c r="D109" s="277">
        <v>46054</v>
      </c>
      <c r="E109" s="213"/>
      <c r="F109" s="214"/>
      <c r="G109" s="238" t="s">
        <v>14000</v>
      </c>
      <c r="H109" s="213"/>
      <c r="I109" s="212">
        <v>4183607966</v>
      </c>
      <c r="J109" s="212" t="s">
        <v>1782</v>
      </c>
      <c r="K109" s="212" t="s">
        <v>30</v>
      </c>
      <c r="L109" s="215" t="str">
        <f>VLOOKUP($K109,[1]TONG_SL!$A$1:$D$65536,2,0)</f>
        <v>Gà muối 500g</v>
      </c>
      <c r="M109" s="213"/>
      <c r="N109" s="215" t="str">
        <f t="shared" si="14"/>
        <v>K-C6</v>
      </c>
      <c r="O109" s="222"/>
      <c r="P109" s="222"/>
      <c r="Q109" s="215" t="str">
        <f>VLOOKUP(K109,TONG_SL!$A:$D,3,0)</f>
        <v>Túi</v>
      </c>
      <c r="R109" s="224">
        <v>13</v>
      </c>
      <c r="S109" s="224"/>
      <c r="T109" s="224">
        <f>VLOOKUP(VLOOKUP(G109,Ma_KH!$A:$R,18,0)&amp;K109,Gia_MB!$A:$F,6,0)</f>
        <v>116611</v>
      </c>
      <c r="U109" s="182">
        <f t="shared" si="15"/>
        <v>1515943</v>
      </c>
      <c r="V109" s="224"/>
      <c r="W109" s="225">
        <f t="shared" si="16"/>
        <v>0</v>
      </c>
      <c r="X109" s="226" t="str">
        <f t="shared" si="17"/>
        <v>8</v>
      </c>
      <c r="Y109" s="224"/>
      <c r="Z109" s="182">
        <f t="shared" si="18"/>
        <v>121275.44</v>
      </c>
      <c r="AA109" s="227">
        <f>VLOOKUP(G109,Ma_KH!$A:$R,14,0)</f>
        <v>60</v>
      </c>
    </row>
    <row r="110" spans="1:27" x14ac:dyDescent="0.25">
      <c r="A110" s="277">
        <v>46046</v>
      </c>
      <c r="B110" s="278">
        <v>4183608002</v>
      </c>
      <c r="C110" s="279" t="s">
        <v>15180</v>
      </c>
      <c r="D110" s="277">
        <v>46054</v>
      </c>
      <c r="E110" s="213"/>
      <c r="F110" s="214"/>
      <c r="G110" s="238" t="s">
        <v>14010</v>
      </c>
      <c r="H110" s="213"/>
      <c r="I110" s="212">
        <v>4183608002</v>
      </c>
      <c r="J110" s="212" t="s">
        <v>1782</v>
      </c>
      <c r="K110" s="212" t="s">
        <v>27</v>
      </c>
      <c r="L110" s="215" t="str">
        <f>VLOOKUP($K110,[1]TONG_SL!$A$1:$D$65536,2,0)</f>
        <v>Chân giò heo muối 300g</v>
      </c>
      <c r="M110" s="213"/>
      <c r="N110" s="215" t="str">
        <f t="shared" si="14"/>
        <v>K-C6</v>
      </c>
      <c r="O110" s="222"/>
      <c r="P110" s="222"/>
      <c r="Q110" s="215" t="str">
        <f>VLOOKUP(K110,TONG_SL!$A:$D,3,0)</f>
        <v>Túi</v>
      </c>
      <c r="R110" s="224">
        <v>23</v>
      </c>
      <c r="S110" s="224"/>
      <c r="T110" s="224">
        <f>VLOOKUP(VLOOKUP(G110,Ma_KH!$A:$R,18,0)&amp;K110,Gia_MB!$A:$F,6,0)</f>
        <v>73431</v>
      </c>
      <c r="U110" s="182">
        <f t="shared" si="15"/>
        <v>1688913</v>
      </c>
      <c r="V110" s="224"/>
      <c r="W110" s="225">
        <f t="shared" si="16"/>
        <v>0</v>
      </c>
      <c r="X110" s="226" t="str">
        <f t="shared" si="17"/>
        <v>8</v>
      </c>
      <c r="Y110" s="224"/>
      <c r="Z110" s="182">
        <f t="shared" si="18"/>
        <v>135113.04</v>
      </c>
      <c r="AA110" s="227">
        <f>VLOOKUP(G110,Ma_KH!$A:$R,14,0)</f>
        <v>60</v>
      </c>
    </row>
    <row r="111" spans="1:27" x14ac:dyDescent="0.25">
      <c r="A111" s="277">
        <v>46046</v>
      </c>
      <c r="B111" s="278">
        <v>4183608002</v>
      </c>
      <c r="C111" s="279" t="s">
        <v>15180</v>
      </c>
      <c r="D111" s="277">
        <v>46054</v>
      </c>
      <c r="E111" s="213"/>
      <c r="F111" s="214"/>
      <c r="G111" s="238" t="s">
        <v>14010</v>
      </c>
      <c r="H111" s="213"/>
      <c r="I111" s="212">
        <v>4183608002</v>
      </c>
      <c r="J111" s="212" t="s">
        <v>1782</v>
      </c>
      <c r="K111" s="212" t="s">
        <v>30</v>
      </c>
      <c r="L111" s="215" t="str">
        <f>VLOOKUP($K111,[1]TONG_SL!$A$1:$D$65536,2,0)</f>
        <v>Gà muối 500g</v>
      </c>
      <c r="M111" s="213"/>
      <c r="N111" s="215" t="str">
        <f t="shared" si="14"/>
        <v>K-C6</v>
      </c>
      <c r="O111" s="222"/>
      <c r="P111" s="222"/>
      <c r="Q111" s="215" t="str">
        <f>VLOOKUP(K111,TONG_SL!$A:$D,3,0)</f>
        <v>Túi</v>
      </c>
      <c r="R111" s="224">
        <v>34</v>
      </c>
      <c r="S111" s="224"/>
      <c r="T111" s="224">
        <f>VLOOKUP(VLOOKUP(G111,Ma_KH!$A:$R,18,0)&amp;K111,Gia_MB!$A:$F,6,0)</f>
        <v>116611</v>
      </c>
      <c r="U111" s="182">
        <f t="shared" si="15"/>
        <v>3964774</v>
      </c>
      <c r="V111" s="224"/>
      <c r="W111" s="225">
        <f t="shared" si="16"/>
        <v>0</v>
      </c>
      <c r="X111" s="226" t="str">
        <f t="shared" si="17"/>
        <v>8</v>
      </c>
      <c r="Y111" s="224"/>
      <c r="Z111" s="182">
        <f t="shared" si="18"/>
        <v>317181.92</v>
      </c>
      <c r="AA111" s="227">
        <f>VLOOKUP(G111,Ma_KH!$A:$R,14,0)</f>
        <v>60</v>
      </c>
    </row>
    <row r="112" spans="1:27" x14ac:dyDescent="0.25">
      <c r="A112" s="277">
        <v>46046</v>
      </c>
      <c r="B112" s="278">
        <v>4183608068</v>
      </c>
      <c r="C112" s="279" t="s">
        <v>15180</v>
      </c>
      <c r="D112" s="277">
        <v>46054</v>
      </c>
      <c r="E112" s="213"/>
      <c r="F112" s="214"/>
      <c r="G112" s="238" t="s">
        <v>14015</v>
      </c>
      <c r="H112" s="213"/>
      <c r="I112" s="212">
        <v>4183608068</v>
      </c>
      <c r="J112" s="212" t="s">
        <v>1782</v>
      </c>
      <c r="K112" s="212" t="s">
        <v>34</v>
      </c>
      <c r="L112" s="215" t="str">
        <f>VLOOKUP($K112,[1]TONG_SL!$A$1:$D$65536,2,0)</f>
        <v>Tai heo muối 200g</v>
      </c>
      <c r="M112" s="213"/>
      <c r="N112" s="215" t="str">
        <f t="shared" si="14"/>
        <v>K-C6</v>
      </c>
      <c r="O112" s="222"/>
      <c r="P112" s="222"/>
      <c r="Q112" s="215" t="str">
        <f>VLOOKUP(K112,TONG_SL!$A:$D,3,0)</f>
        <v>Túi</v>
      </c>
      <c r="R112" s="224">
        <v>1</v>
      </c>
      <c r="S112" s="224"/>
      <c r="T112" s="224">
        <f>VLOOKUP(VLOOKUP(G112,Ma_KH!$A:$R,18,0)&amp;K112,Gia_MB!$A:$F,6,0)</f>
        <v>55595</v>
      </c>
      <c r="U112" s="182">
        <f t="shared" si="15"/>
        <v>55595</v>
      </c>
      <c r="V112" s="224"/>
      <c r="W112" s="225">
        <f t="shared" si="16"/>
        <v>0</v>
      </c>
      <c r="X112" s="226" t="str">
        <f t="shared" si="17"/>
        <v>8</v>
      </c>
      <c r="Y112" s="224"/>
      <c r="Z112" s="182">
        <f t="shared" si="18"/>
        <v>4447.6000000000004</v>
      </c>
      <c r="AA112" s="227">
        <f>VLOOKUP(G112,Ma_KH!$A:$R,14,0)</f>
        <v>60</v>
      </c>
    </row>
    <row r="113" spans="1:27" x14ac:dyDescent="0.25">
      <c r="A113" s="277">
        <v>46046</v>
      </c>
      <c r="B113" s="278">
        <v>4183608068</v>
      </c>
      <c r="C113" s="279" t="s">
        <v>15180</v>
      </c>
      <c r="D113" s="277">
        <v>46054</v>
      </c>
      <c r="E113" s="213"/>
      <c r="F113" s="214"/>
      <c r="G113" s="238" t="s">
        <v>14015</v>
      </c>
      <c r="H113" s="213"/>
      <c r="I113" s="212">
        <v>4183608068</v>
      </c>
      <c r="J113" s="212" t="s">
        <v>1782</v>
      </c>
      <c r="K113" s="212" t="s">
        <v>48</v>
      </c>
      <c r="L113" s="215" t="str">
        <f>VLOOKUP($K113,[1]TONG_SL!$A$1:$D$65536,2,0)</f>
        <v>Mọc Nấm Hương 250g</v>
      </c>
      <c r="M113" s="213"/>
      <c r="N113" s="215" t="str">
        <f t="shared" si="14"/>
        <v>K-C6</v>
      </c>
      <c r="O113" s="222"/>
      <c r="P113" s="222"/>
      <c r="Q113" s="215" t="str">
        <f>VLOOKUP(K113,TONG_SL!$A:$D,3,0)</f>
        <v>Túi</v>
      </c>
      <c r="R113" s="224">
        <v>3</v>
      </c>
      <c r="S113" s="224"/>
      <c r="T113" s="224">
        <f>VLOOKUP(VLOOKUP(G113,Ma_KH!$A:$R,18,0)&amp;K113,Gia_MB!$A:$F,6,0)</f>
        <v>46000</v>
      </c>
      <c r="U113" s="182">
        <f t="shared" si="15"/>
        <v>138000</v>
      </c>
      <c r="V113" s="224"/>
      <c r="W113" s="225">
        <f t="shared" si="16"/>
        <v>0</v>
      </c>
      <c r="X113" s="226" t="str">
        <f t="shared" si="17"/>
        <v>8</v>
      </c>
      <c r="Y113" s="224"/>
      <c r="Z113" s="182">
        <f t="shared" si="18"/>
        <v>11040</v>
      </c>
      <c r="AA113" s="227">
        <f>VLOOKUP(G113,Ma_KH!$A:$R,14,0)</f>
        <v>60</v>
      </c>
    </row>
    <row r="114" spans="1:27" x14ac:dyDescent="0.25">
      <c r="A114" s="277">
        <v>46046</v>
      </c>
      <c r="B114" s="278">
        <v>4183608068</v>
      </c>
      <c r="C114" s="279" t="s">
        <v>15180</v>
      </c>
      <c r="D114" s="277">
        <v>46054</v>
      </c>
      <c r="E114" s="213"/>
      <c r="F114" s="214"/>
      <c r="G114" s="238" t="s">
        <v>14015</v>
      </c>
      <c r="H114" s="213"/>
      <c r="I114" s="212">
        <v>4183608068</v>
      </c>
      <c r="J114" s="212" t="s">
        <v>1782</v>
      </c>
      <c r="K114" s="212" t="s">
        <v>27</v>
      </c>
      <c r="L114" s="215" t="str">
        <f>VLOOKUP($K114,[1]TONG_SL!$A$1:$D$65536,2,0)</f>
        <v>Chân giò heo muối 300g</v>
      </c>
      <c r="M114" s="213"/>
      <c r="N114" s="215" t="str">
        <f t="shared" si="14"/>
        <v>K-C6</v>
      </c>
      <c r="O114" s="222"/>
      <c r="P114" s="222"/>
      <c r="Q114" s="215" t="str">
        <f>VLOOKUP(K114,TONG_SL!$A:$D,3,0)</f>
        <v>Túi</v>
      </c>
      <c r="R114" s="224">
        <v>12</v>
      </c>
      <c r="S114" s="224"/>
      <c r="T114" s="224">
        <f>VLOOKUP(VLOOKUP(G114,Ma_KH!$A:$R,18,0)&amp;K114,Gia_MB!$A:$F,6,0)</f>
        <v>73431</v>
      </c>
      <c r="U114" s="182">
        <f t="shared" si="15"/>
        <v>881172</v>
      </c>
      <c r="V114" s="224"/>
      <c r="W114" s="225">
        <f t="shared" si="16"/>
        <v>0</v>
      </c>
      <c r="X114" s="226" t="str">
        <f t="shared" si="17"/>
        <v>8</v>
      </c>
      <c r="Y114" s="224"/>
      <c r="Z114" s="182">
        <f t="shared" si="18"/>
        <v>70493.759999999995</v>
      </c>
      <c r="AA114" s="227">
        <f>VLOOKUP(G114,Ma_KH!$A:$R,14,0)</f>
        <v>60</v>
      </c>
    </row>
    <row r="115" spans="1:27" x14ac:dyDescent="0.25">
      <c r="A115" s="277">
        <v>46046</v>
      </c>
      <c r="B115" s="278">
        <v>4183608068</v>
      </c>
      <c r="C115" s="279" t="s">
        <v>15180</v>
      </c>
      <c r="D115" s="277">
        <v>46054</v>
      </c>
      <c r="E115" s="213"/>
      <c r="F115" s="214"/>
      <c r="G115" s="238" t="s">
        <v>14015</v>
      </c>
      <c r="H115" s="213"/>
      <c r="I115" s="212">
        <v>4183608068</v>
      </c>
      <c r="J115" s="212" t="s">
        <v>1782</v>
      </c>
      <c r="K115" s="212" t="s">
        <v>30</v>
      </c>
      <c r="L115" s="215" t="str">
        <f>VLOOKUP($K115,[1]TONG_SL!$A$1:$D$65536,2,0)</f>
        <v>Gà muối 500g</v>
      </c>
      <c r="M115" s="213"/>
      <c r="N115" s="215" t="str">
        <f t="shared" si="14"/>
        <v>K-C6</v>
      </c>
      <c r="O115" s="222"/>
      <c r="P115" s="222"/>
      <c r="Q115" s="215" t="str">
        <f>VLOOKUP(K115,TONG_SL!$A:$D,3,0)</f>
        <v>Túi</v>
      </c>
      <c r="R115" s="224">
        <v>36</v>
      </c>
      <c r="S115" s="224"/>
      <c r="T115" s="224">
        <f>VLOOKUP(VLOOKUP(G115,Ma_KH!$A:$R,18,0)&amp;K115,Gia_MB!$A:$F,6,0)</f>
        <v>116611</v>
      </c>
      <c r="U115" s="182">
        <f t="shared" si="15"/>
        <v>4197996</v>
      </c>
      <c r="V115" s="224"/>
      <c r="W115" s="225">
        <f t="shared" si="16"/>
        <v>0</v>
      </c>
      <c r="X115" s="226" t="str">
        <f t="shared" si="17"/>
        <v>8</v>
      </c>
      <c r="Y115" s="224"/>
      <c r="Z115" s="182">
        <f t="shared" si="18"/>
        <v>335839.68</v>
      </c>
      <c r="AA115" s="227">
        <f>VLOOKUP(G115,Ma_KH!$A:$R,14,0)</f>
        <v>60</v>
      </c>
    </row>
    <row r="116" spans="1:27" x14ac:dyDescent="0.25">
      <c r="A116" s="277">
        <v>46046</v>
      </c>
      <c r="B116" s="278">
        <v>4183607771</v>
      </c>
      <c r="C116" s="279" t="s">
        <v>15180</v>
      </c>
      <c r="D116" s="277">
        <v>46054</v>
      </c>
      <c r="E116" s="213"/>
      <c r="F116" s="214"/>
      <c r="G116" s="238" t="s">
        <v>13988</v>
      </c>
      <c r="H116" s="213"/>
      <c r="I116" s="212">
        <v>4183607771</v>
      </c>
      <c r="J116" s="212" t="s">
        <v>1782</v>
      </c>
      <c r="K116" s="212" t="s">
        <v>48</v>
      </c>
      <c r="L116" s="215" t="str">
        <f>VLOOKUP($K116,[1]TONG_SL!$A$1:$D$65536,2,0)</f>
        <v>Mọc Nấm Hương 250g</v>
      </c>
      <c r="M116" s="213"/>
      <c r="N116" s="215" t="str">
        <f t="shared" si="14"/>
        <v>K-C6</v>
      </c>
      <c r="O116" s="222"/>
      <c r="P116" s="222"/>
      <c r="Q116" s="215" t="str">
        <f>VLOOKUP(K116,TONG_SL!$A:$D,3,0)</f>
        <v>Túi</v>
      </c>
      <c r="R116" s="224">
        <v>1</v>
      </c>
      <c r="S116" s="224"/>
      <c r="T116" s="224">
        <f>VLOOKUP(VLOOKUP(G116,Ma_KH!$A:$R,18,0)&amp;K116,Gia_MB!$A:$F,6,0)</f>
        <v>46000</v>
      </c>
      <c r="U116" s="182">
        <f t="shared" si="15"/>
        <v>46000</v>
      </c>
      <c r="V116" s="224"/>
      <c r="W116" s="225">
        <f t="shared" si="16"/>
        <v>0</v>
      </c>
      <c r="X116" s="226" t="str">
        <f t="shared" si="17"/>
        <v>8</v>
      </c>
      <c r="Y116" s="224"/>
      <c r="Z116" s="182">
        <f t="shared" si="18"/>
        <v>3680</v>
      </c>
      <c r="AA116" s="227">
        <f>VLOOKUP(G116,Ma_KH!$A:$R,14,0)</f>
        <v>60</v>
      </c>
    </row>
    <row r="117" spans="1:27" x14ac:dyDescent="0.25">
      <c r="A117" s="277">
        <v>46046</v>
      </c>
      <c r="B117" s="278">
        <v>4183607771</v>
      </c>
      <c r="C117" s="279" t="s">
        <v>15180</v>
      </c>
      <c r="D117" s="277">
        <v>46054</v>
      </c>
      <c r="E117" s="213"/>
      <c r="F117" s="214"/>
      <c r="G117" s="238" t="s">
        <v>13988</v>
      </c>
      <c r="H117" s="213"/>
      <c r="I117" s="212">
        <v>4183607771</v>
      </c>
      <c r="J117" s="212" t="s">
        <v>1782</v>
      </c>
      <c r="K117" s="212" t="s">
        <v>27</v>
      </c>
      <c r="L117" s="215" t="str">
        <f>VLOOKUP($K117,[1]TONG_SL!$A$1:$D$65536,2,0)</f>
        <v>Chân giò heo muối 300g</v>
      </c>
      <c r="M117" s="213"/>
      <c r="N117" s="215" t="str">
        <f t="shared" si="14"/>
        <v>K-C6</v>
      </c>
      <c r="O117" s="222"/>
      <c r="P117" s="222"/>
      <c r="Q117" s="215" t="str">
        <f>VLOOKUP(K117,TONG_SL!$A:$D,3,0)</f>
        <v>Túi</v>
      </c>
      <c r="R117" s="224">
        <v>9</v>
      </c>
      <c r="S117" s="224"/>
      <c r="T117" s="224">
        <f>VLOOKUP(VLOOKUP(G117,Ma_KH!$A:$R,18,0)&amp;K117,Gia_MB!$A:$F,6,0)</f>
        <v>73431</v>
      </c>
      <c r="U117" s="182">
        <f t="shared" si="15"/>
        <v>660879</v>
      </c>
      <c r="V117" s="224"/>
      <c r="W117" s="225">
        <f t="shared" si="16"/>
        <v>0</v>
      </c>
      <c r="X117" s="226" t="str">
        <f t="shared" si="17"/>
        <v>8</v>
      </c>
      <c r="Y117" s="224"/>
      <c r="Z117" s="182">
        <f t="shared" si="18"/>
        <v>52870.32</v>
      </c>
      <c r="AA117" s="227">
        <f>VLOOKUP(G117,Ma_KH!$A:$R,14,0)</f>
        <v>60</v>
      </c>
    </row>
    <row r="118" spans="1:27" x14ac:dyDescent="0.25">
      <c r="A118" s="277">
        <v>46046</v>
      </c>
      <c r="B118" s="278">
        <v>4183607771</v>
      </c>
      <c r="C118" s="279" t="s">
        <v>15180</v>
      </c>
      <c r="D118" s="277">
        <v>46054</v>
      </c>
      <c r="E118" s="213"/>
      <c r="F118" s="214"/>
      <c r="G118" s="238" t="s">
        <v>13988</v>
      </c>
      <c r="H118" s="213"/>
      <c r="I118" s="212">
        <v>4183607771</v>
      </c>
      <c r="J118" s="212" t="s">
        <v>1782</v>
      </c>
      <c r="K118" s="212" t="s">
        <v>32</v>
      </c>
      <c r="L118" s="215" t="str">
        <f>VLOOKUP($K118,[1]TONG_SL!$A$1:$D$65536,2,0)</f>
        <v>Giò Tai Lưỡi Xào 250g</v>
      </c>
      <c r="M118" s="213"/>
      <c r="N118" s="215" t="str">
        <f t="shared" si="14"/>
        <v>K-C6</v>
      </c>
      <c r="O118" s="222"/>
      <c r="P118" s="222"/>
      <c r="Q118" s="215" t="str">
        <f>VLOOKUP(K118,TONG_SL!$A:$D,3,0)</f>
        <v>Túi</v>
      </c>
      <c r="R118" s="224">
        <v>5</v>
      </c>
      <c r="S118" s="224"/>
      <c r="T118" s="224">
        <f>VLOOKUP(VLOOKUP(G118,Ma_KH!$A:$R,18,0)&amp;K118,Gia_MB!$A:$F,6,0)</f>
        <v>50182</v>
      </c>
      <c r="U118" s="182">
        <f t="shared" si="15"/>
        <v>250910</v>
      </c>
      <c r="V118" s="224"/>
      <c r="W118" s="225">
        <f t="shared" si="16"/>
        <v>0</v>
      </c>
      <c r="X118" s="226" t="str">
        <f t="shared" si="17"/>
        <v>8</v>
      </c>
      <c r="Y118" s="224"/>
      <c r="Z118" s="182">
        <f t="shared" si="18"/>
        <v>20072.8</v>
      </c>
      <c r="AA118" s="227">
        <f>VLOOKUP(G118,Ma_KH!$A:$R,14,0)</f>
        <v>60</v>
      </c>
    </row>
    <row r="119" spans="1:27" x14ac:dyDescent="0.25">
      <c r="A119" s="277">
        <v>46046</v>
      </c>
      <c r="B119" s="278">
        <v>4183607771</v>
      </c>
      <c r="C119" s="279" t="s">
        <v>15180</v>
      </c>
      <c r="D119" s="277">
        <v>46054</v>
      </c>
      <c r="E119" s="213"/>
      <c r="F119" s="214"/>
      <c r="G119" s="238" t="s">
        <v>13988</v>
      </c>
      <c r="H119" s="213"/>
      <c r="I119" s="212">
        <v>4183607771</v>
      </c>
      <c r="J119" s="212" t="s">
        <v>1782</v>
      </c>
      <c r="K119" s="212" t="s">
        <v>30</v>
      </c>
      <c r="L119" s="215" t="str">
        <f>VLOOKUP($K119,[1]TONG_SL!$A$1:$D$65536,2,0)</f>
        <v>Gà muối 500g</v>
      </c>
      <c r="M119" s="213"/>
      <c r="N119" s="215" t="str">
        <f t="shared" si="14"/>
        <v>K-C6</v>
      </c>
      <c r="O119" s="222"/>
      <c r="P119" s="222"/>
      <c r="Q119" s="215" t="str">
        <f>VLOOKUP(K119,TONG_SL!$A:$D,3,0)</f>
        <v>Túi</v>
      </c>
      <c r="R119" s="224">
        <v>13</v>
      </c>
      <c r="S119" s="224"/>
      <c r="T119" s="224">
        <f>VLOOKUP(VLOOKUP(G119,Ma_KH!$A:$R,18,0)&amp;K119,Gia_MB!$A:$F,6,0)</f>
        <v>116611</v>
      </c>
      <c r="U119" s="182">
        <f t="shared" si="15"/>
        <v>1515943</v>
      </c>
      <c r="V119" s="224"/>
      <c r="W119" s="225">
        <f t="shared" si="16"/>
        <v>0</v>
      </c>
      <c r="X119" s="226" t="str">
        <f t="shared" si="17"/>
        <v>8</v>
      </c>
      <c r="Y119" s="224"/>
      <c r="Z119" s="182">
        <f t="shared" si="18"/>
        <v>121275.44</v>
      </c>
      <c r="AA119" s="227">
        <f>VLOOKUP(G119,Ma_KH!$A:$R,14,0)</f>
        <v>60</v>
      </c>
    </row>
    <row r="120" spans="1:27" x14ac:dyDescent="0.25">
      <c r="A120" s="277">
        <v>46046</v>
      </c>
      <c r="B120" s="278">
        <v>4183608177</v>
      </c>
      <c r="C120" s="279" t="s">
        <v>15180</v>
      </c>
      <c r="D120" s="277">
        <v>46054</v>
      </c>
      <c r="E120" s="213"/>
      <c r="F120" s="214"/>
      <c r="G120" s="238" t="s">
        <v>14150</v>
      </c>
      <c r="H120" s="213"/>
      <c r="I120" s="212">
        <v>4183608177</v>
      </c>
      <c r="J120" s="212" t="s">
        <v>1782</v>
      </c>
      <c r="K120" s="212" t="s">
        <v>34</v>
      </c>
      <c r="L120" s="215" t="str">
        <f>VLOOKUP($K120,[1]TONG_SL!$A$1:$D$65536,2,0)</f>
        <v>Tai heo muối 200g</v>
      </c>
      <c r="M120" s="213"/>
      <c r="N120" s="215" t="str">
        <f t="shared" si="14"/>
        <v>K-C6</v>
      </c>
      <c r="O120" s="222"/>
      <c r="P120" s="222"/>
      <c r="Q120" s="215" t="str">
        <f>VLOOKUP(K120,TONG_SL!$A:$D,3,0)</f>
        <v>Túi</v>
      </c>
      <c r="R120" s="224">
        <v>1</v>
      </c>
      <c r="S120" s="224"/>
      <c r="T120" s="224">
        <f>VLOOKUP(VLOOKUP(G120,Ma_KH!$A:$R,18,0)&amp;K120,Gia_MB!$A:$F,6,0)</f>
        <v>55595</v>
      </c>
      <c r="U120" s="182">
        <f t="shared" si="15"/>
        <v>55595</v>
      </c>
      <c r="V120" s="224"/>
      <c r="W120" s="225">
        <f t="shared" si="16"/>
        <v>0</v>
      </c>
      <c r="X120" s="226" t="str">
        <f t="shared" si="17"/>
        <v>8</v>
      </c>
      <c r="Y120" s="224"/>
      <c r="Z120" s="182">
        <f t="shared" si="18"/>
        <v>4447.6000000000004</v>
      </c>
      <c r="AA120" s="227">
        <f>VLOOKUP(G120,Ma_KH!$A:$R,14,0)</f>
        <v>60</v>
      </c>
    </row>
    <row r="121" spans="1:27" x14ac:dyDescent="0.25">
      <c r="A121" s="277">
        <v>46046</v>
      </c>
      <c r="B121" s="278">
        <v>4183608177</v>
      </c>
      <c r="C121" s="279" t="s">
        <v>15180</v>
      </c>
      <c r="D121" s="277">
        <v>46054</v>
      </c>
      <c r="E121" s="213"/>
      <c r="F121" s="214"/>
      <c r="G121" s="238" t="s">
        <v>14150</v>
      </c>
      <c r="H121" s="213"/>
      <c r="I121" s="212">
        <v>4183608177</v>
      </c>
      <c r="J121" s="212" t="s">
        <v>1782</v>
      </c>
      <c r="K121" s="212" t="s">
        <v>27</v>
      </c>
      <c r="L121" s="215" t="str">
        <f>VLOOKUP($K121,[1]TONG_SL!$A$1:$D$65536,2,0)</f>
        <v>Chân giò heo muối 300g</v>
      </c>
      <c r="M121" s="213"/>
      <c r="N121" s="215" t="str">
        <f t="shared" si="14"/>
        <v>K-C6</v>
      </c>
      <c r="O121" s="222"/>
      <c r="P121" s="222"/>
      <c r="Q121" s="215" t="str">
        <f>VLOOKUP(K121,TONG_SL!$A:$D,3,0)</f>
        <v>Túi</v>
      </c>
      <c r="R121" s="224">
        <v>27</v>
      </c>
      <c r="S121" s="224"/>
      <c r="T121" s="224">
        <f>VLOOKUP(VLOOKUP(G121,Ma_KH!$A:$R,18,0)&amp;K121,Gia_MB!$A:$F,6,0)</f>
        <v>73431</v>
      </c>
      <c r="U121" s="182">
        <f t="shared" si="15"/>
        <v>1982637</v>
      </c>
      <c r="V121" s="224"/>
      <c r="W121" s="225">
        <f t="shared" si="16"/>
        <v>0</v>
      </c>
      <c r="X121" s="226" t="str">
        <f t="shared" si="17"/>
        <v>8</v>
      </c>
      <c r="Y121" s="224"/>
      <c r="Z121" s="182">
        <f t="shared" si="18"/>
        <v>158610.96</v>
      </c>
      <c r="AA121" s="227">
        <f>VLOOKUP(G121,Ma_KH!$A:$R,14,0)</f>
        <v>60</v>
      </c>
    </row>
    <row r="122" spans="1:27" x14ac:dyDescent="0.25">
      <c r="A122" s="277">
        <v>46046</v>
      </c>
      <c r="B122" s="278">
        <v>4183608177</v>
      </c>
      <c r="C122" s="279" t="s">
        <v>15180</v>
      </c>
      <c r="D122" s="277">
        <v>46054</v>
      </c>
      <c r="E122" s="213"/>
      <c r="F122" s="214"/>
      <c r="G122" s="238" t="s">
        <v>14150</v>
      </c>
      <c r="H122" s="213"/>
      <c r="I122" s="212">
        <v>4183608177</v>
      </c>
      <c r="J122" s="212" t="s">
        <v>1782</v>
      </c>
      <c r="K122" s="212" t="s">
        <v>32</v>
      </c>
      <c r="L122" s="215" t="str">
        <f>VLOOKUP($K122,[1]TONG_SL!$A$1:$D$65536,2,0)</f>
        <v>Giò Tai Lưỡi Xào 250g</v>
      </c>
      <c r="M122" s="213"/>
      <c r="N122" s="215" t="str">
        <f t="shared" si="14"/>
        <v>K-C6</v>
      </c>
      <c r="O122" s="222"/>
      <c r="P122" s="222"/>
      <c r="Q122" s="215" t="str">
        <f>VLOOKUP(K122,TONG_SL!$A:$D,3,0)</f>
        <v>Túi</v>
      </c>
      <c r="R122" s="224">
        <v>5</v>
      </c>
      <c r="S122" s="224"/>
      <c r="T122" s="224">
        <f>VLOOKUP(VLOOKUP(G122,Ma_KH!$A:$R,18,0)&amp;K122,Gia_MB!$A:$F,6,0)</f>
        <v>50182</v>
      </c>
      <c r="U122" s="182">
        <f t="shared" si="15"/>
        <v>250910</v>
      </c>
      <c r="V122" s="224"/>
      <c r="W122" s="225">
        <f t="shared" si="16"/>
        <v>0</v>
      </c>
      <c r="X122" s="226" t="str">
        <f t="shared" si="17"/>
        <v>8</v>
      </c>
      <c r="Y122" s="224"/>
      <c r="Z122" s="182">
        <f t="shared" si="18"/>
        <v>20072.8</v>
      </c>
      <c r="AA122" s="227">
        <f>VLOOKUP(G122,Ma_KH!$A:$R,14,0)</f>
        <v>60</v>
      </c>
    </row>
    <row r="123" spans="1:27" x14ac:dyDescent="0.25">
      <c r="A123" s="277">
        <v>46046</v>
      </c>
      <c r="B123" s="278">
        <v>4183608177</v>
      </c>
      <c r="C123" s="279" t="s">
        <v>15180</v>
      </c>
      <c r="D123" s="277">
        <v>46054</v>
      </c>
      <c r="E123" s="213"/>
      <c r="F123" s="214"/>
      <c r="G123" s="238" t="s">
        <v>14150</v>
      </c>
      <c r="H123" s="213"/>
      <c r="I123" s="212">
        <v>4183608177</v>
      </c>
      <c r="J123" s="212" t="s">
        <v>1782</v>
      </c>
      <c r="K123" s="212" t="s">
        <v>30</v>
      </c>
      <c r="L123" s="215" t="str">
        <f>VLOOKUP($K123,[1]TONG_SL!$A$1:$D$65536,2,0)</f>
        <v>Gà muối 500g</v>
      </c>
      <c r="M123" s="213"/>
      <c r="N123" s="215" t="str">
        <f t="shared" si="14"/>
        <v>K-C6</v>
      </c>
      <c r="O123" s="222"/>
      <c r="P123" s="222"/>
      <c r="Q123" s="215" t="str">
        <f>VLOOKUP(K123,TONG_SL!$A:$D,3,0)</f>
        <v>Túi</v>
      </c>
      <c r="R123" s="224">
        <v>29</v>
      </c>
      <c r="S123" s="224"/>
      <c r="T123" s="224">
        <f>VLOOKUP(VLOOKUP(G123,Ma_KH!$A:$R,18,0)&amp;K123,Gia_MB!$A:$F,6,0)</f>
        <v>116611</v>
      </c>
      <c r="U123" s="182">
        <f t="shared" si="15"/>
        <v>3381719</v>
      </c>
      <c r="V123" s="224"/>
      <c r="W123" s="225">
        <f t="shared" si="16"/>
        <v>0</v>
      </c>
      <c r="X123" s="226" t="str">
        <f t="shared" si="17"/>
        <v>8</v>
      </c>
      <c r="Y123" s="224"/>
      <c r="Z123" s="182">
        <f t="shared" si="18"/>
        <v>270537.52</v>
      </c>
      <c r="AA123" s="227">
        <f>VLOOKUP(G123,Ma_KH!$A:$R,14,0)</f>
        <v>60</v>
      </c>
    </row>
    <row r="124" spans="1:27" x14ac:dyDescent="0.25">
      <c r="A124" s="277">
        <v>46046</v>
      </c>
      <c r="B124" s="278">
        <v>4183608143</v>
      </c>
      <c r="C124" s="279" t="s">
        <v>15180</v>
      </c>
      <c r="D124" s="277">
        <v>46054</v>
      </c>
      <c r="E124" s="213"/>
      <c r="F124" s="214"/>
      <c r="G124" s="238" t="s">
        <v>14024</v>
      </c>
      <c r="H124" s="213"/>
      <c r="I124" s="212">
        <v>4183608143</v>
      </c>
      <c r="J124" s="212" t="s">
        <v>1782</v>
      </c>
      <c r="K124" s="212" t="s">
        <v>48</v>
      </c>
      <c r="L124" s="215" t="str">
        <f>VLOOKUP($K124,[1]TONG_SL!$A$1:$D$65536,2,0)</f>
        <v>Mọc Nấm Hương 250g</v>
      </c>
      <c r="M124" s="213"/>
      <c r="N124" s="215" t="str">
        <f t="shared" si="14"/>
        <v>K-C6</v>
      </c>
      <c r="O124" s="222"/>
      <c r="P124" s="222"/>
      <c r="Q124" s="215" t="str">
        <f>VLOOKUP(K124,TONG_SL!$A:$D,3,0)</f>
        <v>Túi</v>
      </c>
      <c r="R124" s="224">
        <v>1</v>
      </c>
      <c r="S124" s="224"/>
      <c r="T124" s="224">
        <f>VLOOKUP(VLOOKUP(G124,Ma_KH!$A:$R,18,0)&amp;K124,Gia_MB!$A:$F,6,0)</f>
        <v>46000</v>
      </c>
      <c r="U124" s="182">
        <f t="shared" si="15"/>
        <v>46000</v>
      </c>
      <c r="V124" s="224"/>
      <c r="W124" s="225">
        <f t="shared" si="16"/>
        <v>0</v>
      </c>
      <c r="X124" s="226" t="str">
        <f t="shared" si="17"/>
        <v>8</v>
      </c>
      <c r="Y124" s="224"/>
      <c r="Z124" s="182">
        <f t="shared" si="18"/>
        <v>3680</v>
      </c>
      <c r="AA124" s="227">
        <f>VLOOKUP(G124,Ma_KH!$A:$R,14,0)</f>
        <v>60</v>
      </c>
    </row>
    <row r="125" spans="1:27" x14ac:dyDescent="0.25">
      <c r="A125" s="277">
        <v>46046</v>
      </c>
      <c r="B125" s="278">
        <v>4183608143</v>
      </c>
      <c r="C125" s="279" t="s">
        <v>15180</v>
      </c>
      <c r="D125" s="277">
        <v>46054</v>
      </c>
      <c r="E125" s="213"/>
      <c r="F125" s="214"/>
      <c r="G125" s="238" t="s">
        <v>14024</v>
      </c>
      <c r="H125" s="213"/>
      <c r="I125" s="212">
        <v>4183608143</v>
      </c>
      <c r="J125" s="212" t="s">
        <v>1782</v>
      </c>
      <c r="K125" s="212" t="s">
        <v>27</v>
      </c>
      <c r="L125" s="215" t="str">
        <f>VLOOKUP($K125,[1]TONG_SL!$A$1:$D$65536,2,0)</f>
        <v>Chân giò heo muối 300g</v>
      </c>
      <c r="M125" s="213"/>
      <c r="N125" s="215" t="str">
        <f t="shared" si="14"/>
        <v>K-C6</v>
      </c>
      <c r="O125" s="222"/>
      <c r="P125" s="222"/>
      <c r="Q125" s="215" t="str">
        <f>VLOOKUP(K125,TONG_SL!$A:$D,3,0)</f>
        <v>Túi</v>
      </c>
      <c r="R125" s="224">
        <v>10</v>
      </c>
      <c r="S125" s="224"/>
      <c r="T125" s="224">
        <f>VLOOKUP(VLOOKUP(G125,Ma_KH!$A:$R,18,0)&amp;K125,Gia_MB!$A:$F,6,0)</f>
        <v>73431</v>
      </c>
      <c r="U125" s="182">
        <f t="shared" si="15"/>
        <v>734310</v>
      </c>
      <c r="V125" s="224"/>
      <c r="W125" s="225">
        <f t="shared" si="16"/>
        <v>0</v>
      </c>
      <c r="X125" s="226" t="str">
        <f t="shared" si="17"/>
        <v>8</v>
      </c>
      <c r="Y125" s="224"/>
      <c r="Z125" s="182">
        <f t="shared" si="18"/>
        <v>58744.800000000003</v>
      </c>
      <c r="AA125" s="227">
        <f>VLOOKUP(G125,Ma_KH!$A:$R,14,0)</f>
        <v>60</v>
      </c>
    </row>
    <row r="126" spans="1:27" x14ac:dyDescent="0.25">
      <c r="A126" s="277">
        <v>46046</v>
      </c>
      <c r="B126" s="278">
        <v>4183608143</v>
      </c>
      <c r="C126" s="279" t="s">
        <v>15180</v>
      </c>
      <c r="D126" s="277">
        <v>46054</v>
      </c>
      <c r="E126" s="213"/>
      <c r="F126" s="214"/>
      <c r="G126" s="238" t="s">
        <v>14024</v>
      </c>
      <c r="H126" s="213"/>
      <c r="I126" s="212">
        <v>4183608143</v>
      </c>
      <c r="J126" s="212" t="s">
        <v>1782</v>
      </c>
      <c r="K126" s="212" t="s">
        <v>32</v>
      </c>
      <c r="L126" s="215" t="str">
        <f>VLOOKUP($K126,[1]TONG_SL!$A$1:$D$65536,2,0)</f>
        <v>Giò Tai Lưỡi Xào 250g</v>
      </c>
      <c r="M126" s="213"/>
      <c r="N126" s="215" t="str">
        <f t="shared" si="14"/>
        <v>K-C6</v>
      </c>
      <c r="O126" s="222"/>
      <c r="P126" s="222"/>
      <c r="Q126" s="215" t="str">
        <f>VLOOKUP(K126,TONG_SL!$A:$D,3,0)</f>
        <v>Túi</v>
      </c>
      <c r="R126" s="224">
        <v>5</v>
      </c>
      <c r="S126" s="224"/>
      <c r="T126" s="224">
        <f>VLOOKUP(VLOOKUP(G126,Ma_KH!$A:$R,18,0)&amp;K126,Gia_MB!$A:$F,6,0)</f>
        <v>50182</v>
      </c>
      <c r="U126" s="182">
        <f t="shared" si="15"/>
        <v>250910</v>
      </c>
      <c r="V126" s="224"/>
      <c r="W126" s="225">
        <f t="shared" si="16"/>
        <v>0</v>
      </c>
      <c r="X126" s="226" t="str">
        <f t="shared" si="17"/>
        <v>8</v>
      </c>
      <c r="Y126" s="224"/>
      <c r="Z126" s="182">
        <f t="shared" si="18"/>
        <v>20072.8</v>
      </c>
      <c r="AA126" s="227">
        <f>VLOOKUP(G126,Ma_KH!$A:$R,14,0)</f>
        <v>60</v>
      </c>
    </row>
    <row r="127" spans="1:27" x14ac:dyDescent="0.25">
      <c r="A127" s="277">
        <v>46046</v>
      </c>
      <c r="B127" s="278">
        <v>4183608143</v>
      </c>
      <c r="C127" s="279" t="s">
        <v>15180</v>
      </c>
      <c r="D127" s="277">
        <v>46054</v>
      </c>
      <c r="E127" s="213"/>
      <c r="F127" s="214"/>
      <c r="G127" s="238" t="s">
        <v>14024</v>
      </c>
      <c r="H127" s="213"/>
      <c r="I127" s="212">
        <v>4183608143</v>
      </c>
      <c r="J127" s="212" t="s">
        <v>1782</v>
      </c>
      <c r="K127" s="212" t="s">
        <v>30</v>
      </c>
      <c r="L127" s="215" t="str">
        <f>VLOOKUP($K127,[1]TONG_SL!$A$1:$D$65536,2,0)</f>
        <v>Gà muối 500g</v>
      </c>
      <c r="M127" s="213"/>
      <c r="N127" s="215" t="str">
        <f t="shared" si="14"/>
        <v>K-C6</v>
      </c>
      <c r="O127" s="222"/>
      <c r="P127" s="222"/>
      <c r="Q127" s="215" t="str">
        <f>VLOOKUP(K127,TONG_SL!$A:$D,3,0)</f>
        <v>Túi</v>
      </c>
      <c r="R127" s="224">
        <v>17</v>
      </c>
      <c r="S127" s="224"/>
      <c r="T127" s="224">
        <f>VLOOKUP(VLOOKUP(G127,Ma_KH!$A:$R,18,0)&amp;K127,Gia_MB!$A:$F,6,0)</f>
        <v>116611</v>
      </c>
      <c r="U127" s="182">
        <f t="shared" si="15"/>
        <v>1982387</v>
      </c>
      <c r="V127" s="224"/>
      <c r="W127" s="225">
        <f t="shared" si="16"/>
        <v>0</v>
      </c>
      <c r="X127" s="226" t="str">
        <f t="shared" si="17"/>
        <v>8</v>
      </c>
      <c r="Y127" s="224"/>
      <c r="Z127" s="182">
        <f t="shared" si="18"/>
        <v>158590.96</v>
      </c>
      <c r="AA127" s="227">
        <f>VLOOKUP(G127,Ma_KH!$A:$R,14,0)</f>
        <v>60</v>
      </c>
    </row>
    <row r="128" spans="1:27" x14ac:dyDescent="0.25">
      <c r="A128" s="277">
        <v>46046</v>
      </c>
      <c r="B128" s="278">
        <v>4183607951</v>
      </c>
      <c r="C128" s="279" t="s">
        <v>15180</v>
      </c>
      <c r="D128" s="277">
        <v>46054</v>
      </c>
      <c r="E128" s="213"/>
      <c r="F128" s="214"/>
      <c r="G128" s="238" t="s">
        <v>13994</v>
      </c>
      <c r="H128" s="213"/>
      <c r="I128" s="212">
        <v>4183607951</v>
      </c>
      <c r="J128" s="212" t="s">
        <v>1782</v>
      </c>
      <c r="K128" s="212" t="s">
        <v>27</v>
      </c>
      <c r="L128" s="215" t="str">
        <f>VLOOKUP($K128,[1]TONG_SL!$A$1:$D$65536,2,0)</f>
        <v>Chân giò heo muối 300g</v>
      </c>
      <c r="M128" s="213"/>
      <c r="N128" s="215" t="str">
        <f t="shared" si="14"/>
        <v>K-C6</v>
      </c>
      <c r="O128" s="222"/>
      <c r="P128" s="222"/>
      <c r="Q128" s="215" t="str">
        <f>VLOOKUP(K128,TONG_SL!$A:$D,3,0)</f>
        <v>Túi</v>
      </c>
      <c r="R128" s="224">
        <v>2</v>
      </c>
      <c r="S128" s="224"/>
      <c r="T128" s="224">
        <f>VLOOKUP(VLOOKUP(G128,Ma_KH!$A:$R,18,0)&amp;K128,Gia_MB!$A:$F,6,0)</f>
        <v>73431</v>
      </c>
      <c r="U128" s="182">
        <f t="shared" si="15"/>
        <v>146862</v>
      </c>
      <c r="V128" s="224"/>
      <c r="W128" s="225">
        <f t="shared" si="16"/>
        <v>0</v>
      </c>
      <c r="X128" s="226" t="str">
        <f t="shared" si="17"/>
        <v>8</v>
      </c>
      <c r="Y128" s="224"/>
      <c r="Z128" s="182">
        <f t="shared" si="18"/>
        <v>11748.960000000001</v>
      </c>
      <c r="AA128" s="227">
        <f>VLOOKUP(G128,Ma_KH!$A:$R,14,0)</f>
        <v>60</v>
      </c>
    </row>
    <row r="129" spans="1:27" x14ac:dyDescent="0.25">
      <c r="A129" s="277">
        <v>46046</v>
      </c>
      <c r="B129" s="278">
        <v>4183607951</v>
      </c>
      <c r="C129" s="279" t="s">
        <v>15180</v>
      </c>
      <c r="D129" s="277">
        <v>46054</v>
      </c>
      <c r="E129" s="213"/>
      <c r="F129" s="214"/>
      <c r="G129" s="238" t="s">
        <v>13994</v>
      </c>
      <c r="H129" s="213"/>
      <c r="I129" s="212">
        <v>4183607951</v>
      </c>
      <c r="J129" s="212" t="s">
        <v>1782</v>
      </c>
      <c r="K129" s="212" t="s">
        <v>30</v>
      </c>
      <c r="L129" s="215" t="str">
        <f>VLOOKUP($K129,[1]TONG_SL!$A$1:$D$65536,2,0)</f>
        <v>Gà muối 500g</v>
      </c>
      <c r="M129" s="213"/>
      <c r="N129" s="215" t="str">
        <f t="shared" si="14"/>
        <v>K-C6</v>
      </c>
      <c r="O129" s="222"/>
      <c r="P129" s="222"/>
      <c r="Q129" s="215" t="str">
        <f>VLOOKUP(K129,TONG_SL!$A:$D,3,0)</f>
        <v>Túi</v>
      </c>
      <c r="R129" s="224">
        <v>15</v>
      </c>
      <c r="S129" s="224"/>
      <c r="T129" s="224">
        <f>VLOOKUP(VLOOKUP(G129,Ma_KH!$A:$R,18,0)&amp;K129,Gia_MB!$A:$F,6,0)</f>
        <v>116611</v>
      </c>
      <c r="U129" s="182">
        <f t="shared" si="15"/>
        <v>1749165</v>
      </c>
      <c r="V129" s="224"/>
      <c r="W129" s="225">
        <f t="shared" si="16"/>
        <v>0</v>
      </c>
      <c r="X129" s="226" t="str">
        <f t="shared" si="17"/>
        <v>8</v>
      </c>
      <c r="Y129" s="224"/>
      <c r="Z129" s="182">
        <f t="shared" si="18"/>
        <v>139933.20000000001</v>
      </c>
      <c r="AA129" s="227">
        <f>VLOOKUP(G129,Ma_KH!$A:$R,14,0)</f>
        <v>60</v>
      </c>
    </row>
    <row r="130" spans="1:27" x14ac:dyDescent="0.25">
      <c r="A130" s="277">
        <v>46046</v>
      </c>
      <c r="B130" s="278">
        <v>4183607952</v>
      </c>
      <c r="C130" s="279" t="s">
        <v>15180</v>
      </c>
      <c r="D130" s="277">
        <v>46054</v>
      </c>
      <c r="E130" s="213"/>
      <c r="F130" s="214"/>
      <c r="G130" s="238" t="s">
        <v>13995</v>
      </c>
      <c r="H130" s="213"/>
      <c r="I130" s="212">
        <v>4183607952</v>
      </c>
      <c r="J130" s="212" t="s">
        <v>1782</v>
      </c>
      <c r="K130" s="212" t="s">
        <v>27</v>
      </c>
      <c r="L130" s="215" t="str">
        <f>VLOOKUP($K130,[1]TONG_SL!$A$1:$D$65536,2,0)</f>
        <v>Chân giò heo muối 300g</v>
      </c>
      <c r="M130" s="213"/>
      <c r="N130" s="215" t="str">
        <f t="shared" si="14"/>
        <v>K-C6</v>
      </c>
      <c r="O130" s="222"/>
      <c r="P130" s="222"/>
      <c r="Q130" s="215" t="str">
        <f>VLOOKUP(K130,TONG_SL!$A:$D,3,0)</f>
        <v>Túi</v>
      </c>
      <c r="R130" s="224">
        <v>19</v>
      </c>
      <c r="S130" s="224"/>
      <c r="T130" s="224">
        <f>VLOOKUP(VLOOKUP(G130,Ma_KH!$A:$R,18,0)&amp;K130,Gia_MB!$A:$F,6,0)</f>
        <v>73431</v>
      </c>
      <c r="U130" s="182">
        <f t="shared" si="15"/>
        <v>1395189</v>
      </c>
      <c r="V130" s="224"/>
      <c r="W130" s="225">
        <f t="shared" si="16"/>
        <v>0</v>
      </c>
      <c r="X130" s="226" t="str">
        <f t="shared" si="17"/>
        <v>8</v>
      </c>
      <c r="Y130" s="224"/>
      <c r="Z130" s="182">
        <f t="shared" si="18"/>
        <v>111615.12</v>
      </c>
      <c r="AA130" s="227">
        <f>VLOOKUP(G130,Ma_KH!$A:$R,14,0)</f>
        <v>60</v>
      </c>
    </row>
    <row r="131" spans="1:27" x14ac:dyDescent="0.25">
      <c r="A131" s="277">
        <v>46046</v>
      </c>
      <c r="B131" s="278">
        <v>4183607952</v>
      </c>
      <c r="C131" s="279" t="s">
        <v>15180</v>
      </c>
      <c r="D131" s="277">
        <v>46054</v>
      </c>
      <c r="E131" s="213"/>
      <c r="F131" s="214"/>
      <c r="G131" s="238" t="s">
        <v>13995</v>
      </c>
      <c r="H131" s="213"/>
      <c r="I131" s="212">
        <v>4183607952</v>
      </c>
      <c r="J131" s="212" t="s">
        <v>1782</v>
      </c>
      <c r="K131" s="212" t="s">
        <v>32</v>
      </c>
      <c r="L131" s="215" t="str">
        <f>VLOOKUP($K131,[1]TONG_SL!$A$1:$D$65536,2,0)</f>
        <v>Giò Tai Lưỡi Xào 250g</v>
      </c>
      <c r="M131" s="213"/>
      <c r="N131" s="215" t="str">
        <f t="shared" si="14"/>
        <v>K-C6</v>
      </c>
      <c r="O131" s="222"/>
      <c r="P131" s="222"/>
      <c r="Q131" s="215" t="str">
        <f>VLOOKUP(K131,TONG_SL!$A:$D,3,0)</f>
        <v>Túi</v>
      </c>
      <c r="R131" s="224">
        <v>4</v>
      </c>
      <c r="S131" s="224"/>
      <c r="T131" s="224">
        <f>VLOOKUP(VLOOKUP(G131,Ma_KH!$A:$R,18,0)&amp;K131,Gia_MB!$A:$F,6,0)</f>
        <v>50182</v>
      </c>
      <c r="U131" s="182">
        <f t="shared" ref="U131:U155" si="19">T131*R131</f>
        <v>200728</v>
      </c>
      <c r="V131" s="224"/>
      <c r="W131" s="225">
        <f t="shared" ref="W131:W155" si="20">U131*V131</f>
        <v>0</v>
      </c>
      <c r="X131" s="226" t="str">
        <f t="shared" ref="X131:X155" si="21">IF(B131&lt;&gt;"","8","0")</f>
        <v>8</v>
      </c>
      <c r="Y131" s="224"/>
      <c r="Z131" s="182">
        <f t="shared" ref="Z131:Z155" si="22">U131*X131%</f>
        <v>16058.24</v>
      </c>
      <c r="AA131" s="227">
        <f>VLOOKUP(G131,Ma_KH!$A:$R,14,0)</f>
        <v>60</v>
      </c>
    </row>
    <row r="132" spans="1:27" x14ac:dyDescent="0.25">
      <c r="A132" s="277">
        <v>46046</v>
      </c>
      <c r="B132" s="278">
        <v>4183607952</v>
      </c>
      <c r="C132" s="279" t="s">
        <v>15180</v>
      </c>
      <c r="D132" s="277">
        <v>46054</v>
      </c>
      <c r="E132" s="213"/>
      <c r="F132" s="214"/>
      <c r="G132" s="238" t="s">
        <v>13995</v>
      </c>
      <c r="H132" s="213"/>
      <c r="I132" s="212">
        <v>4183607952</v>
      </c>
      <c r="J132" s="212" t="s">
        <v>1782</v>
      </c>
      <c r="K132" s="212" t="s">
        <v>30</v>
      </c>
      <c r="L132" s="215" t="str">
        <f>VLOOKUP($K132,[1]TONG_SL!$A$1:$D$65536,2,0)</f>
        <v>Gà muối 500g</v>
      </c>
      <c r="M132" s="213"/>
      <c r="N132" s="215" t="str">
        <f t="shared" si="14"/>
        <v>K-C6</v>
      </c>
      <c r="O132" s="222"/>
      <c r="P132" s="222"/>
      <c r="Q132" s="215" t="str">
        <f>VLOOKUP(K132,TONG_SL!$A:$D,3,0)</f>
        <v>Túi</v>
      </c>
      <c r="R132" s="224">
        <v>25</v>
      </c>
      <c r="S132" s="224"/>
      <c r="T132" s="224">
        <f>VLOOKUP(VLOOKUP(G132,Ma_KH!$A:$R,18,0)&amp;K132,Gia_MB!$A:$F,6,0)</f>
        <v>116611</v>
      </c>
      <c r="U132" s="182">
        <f t="shared" si="19"/>
        <v>2915275</v>
      </c>
      <c r="V132" s="224"/>
      <c r="W132" s="225">
        <f t="shared" si="20"/>
        <v>0</v>
      </c>
      <c r="X132" s="226" t="str">
        <f t="shared" si="21"/>
        <v>8</v>
      </c>
      <c r="Y132" s="224"/>
      <c r="Z132" s="182">
        <f t="shared" si="22"/>
        <v>233222</v>
      </c>
      <c r="AA132" s="227">
        <f>VLOOKUP(G132,Ma_KH!$A:$R,14,0)</f>
        <v>60</v>
      </c>
    </row>
    <row r="133" spans="1:27" x14ac:dyDescent="0.25">
      <c r="A133" s="277">
        <v>46046</v>
      </c>
      <c r="B133" s="278">
        <v>4183608009</v>
      </c>
      <c r="C133" s="279" t="s">
        <v>15180</v>
      </c>
      <c r="D133" s="277">
        <v>46054</v>
      </c>
      <c r="E133" s="213"/>
      <c r="F133" s="214"/>
      <c r="G133" s="238" t="s">
        <v>14755</v>
      </c>
      <c r="H133" s="213"/>
      <c r="I133" s="212">
        <v>4183608009</v>
      </c>
      <c r="J133" s="212" t="s">
        <v>1782</v>
      </c>
      <c r="K133" s="212" t="s">
        <v>48</v>
      </c>
      <c r="L133" s="215" t="str">
        <f>VLOOKUP($K133,[1]TONG_SL!$A$1:$D$65536,2,0)</f>
        <v>Mọc Nấm Hương 250g</v>
      </c>
      <c r="M133" s="213"/>
      <c r="N133" s="215" t="str">
        <f t="shared" si="14"/>
        <v>K-C6</v>
      </c>
      <c r="O133" s="222"/>
      <c r="P133" s="222"/>
      <c r="Q133" s="215" t="str">
        <f>VLOOKUP(K133,TONG_SL!$A:$D,3,0)</f>
        <v>Túi</v>
      </c>
      <c r="R133" s="224">
        <v>3</v>
      </c>
      <c r="S133" s="224"/>
      <c r="T133" s="224">
        <f>VLOOKUP(VLOOKUP(G133,Ma_KH!$A:$R,18,0)&amp;K133,Gia_MB!$A:$F,6,0)</f>
        <v>46000</v>
      </c>
      <c r="U133" s="182">
        <f t="shared" si="19"/>
        <v>138000</v>
      </c>
      <c r="V133" s="224"/>
      <c r="W133" s="225">
        <f t="shared" si="20"/>
        <v>0</v>
      </c>
      <c r="X133" s="226" t="str">
        <f t="shared" si="21"/>
        <v>8</v>
      </c>
      <c r="Y133" s="224"/>
      <c r="Z133" s="182">
        <f t="shared" si="22"/>
        <v>11040</v>
      </c>
      <c r="AA133" s="227">
        <f>VLOOKUP(G133,Ma_KH!$A:$R,14,0)</f>
        <v>60</v>
      </c>
    </row>
    <row r="134" spans="1:27" x14ac:dyDescent="0.25">
      <c r="A134" s="277">
        <v>46046</v>
      </c>
      <c r="B134" s="278">
        <v>4183608009</v>
      </c>
      <c r="C134" s="279" t="s">
        <v>15180</v>
      </c>
      <c r="D134" s="277">
        <v>46054</v>
      </c>
      <c r="E134" s="213"/>
      <c r="F134" s="214"/>
      <c r="G134" s="238" t="s">
        <v>14755</v>
      </c>
      <c r="H134" s="213"/>
      <c r="I134" s="212">
        <v>4183608009</v>
      </c>
      <c r="J134" s="212" t="s">
        <v>1782</v>
      </c>
      <c r="K134" s="212" t="s">
        <v>27</v>
      </c>
      <c r="L134" s="215" t="str">
        <f>VLOOKUP($K134,[1]TONG_SL!$A$1:$D$65536,2,0)</f>
        <v>Chân giò heo muối 300g</v>
      </c>
      <c r="M134" s="213"/>
      <c r="N134" s="215" t="str">
        <f t="shared" si="14"/>
        <v>K-C6</v>
      </c>
      <c r="O134" s="222"/>
      <c r="P134" s="222"/>
      <c r="Q134" s="215" t="str">
        <f>VLOOKUP(K134,TONG_SL!$A:$D,3,0)</f>
        <v>Túi</v>
      </c>
      <c r="R134" s="224">
        <v>9</v>
      </c>
      <c r="S134" s="224"/>
      <c r="T134" s="224">
        <f>VLOOKUP(VLOOKUP(G134,Ma_KH!$A:$R,18,0)&amp;K134,Gia_MB!$A:$F,6,0)</f>
        <v>73431</v>
      </c>
      <c r="U134" s="182">
        <f t="shared" si="19"/>
        <v>660879</v>
      </c>
      <c r="V134" s="224"/>
      <c r="W134" s="225">
        <f t="shared" si="20"/>
        <v>0</v>
      </c>
      <c r="X134" s="226" t="str">
        <f t="shared" si="21"/>
        <v>8</v>
      </c>
      <c r="Y134" s="224"/>
      <c r="Z134" s="182">
        <f t="shared" si="22"/>
        <v>52870.32</v>
      </c>
      <c r="AA134" s="227">
        <f>VLOOKUP(G134,Ma_KH!$A:$R,14,0)</f>
        <v>60</v>
      </c>
    </row>
    <row r="135" spans="1:27" x14ac:dyDescent="0.25">
      <c r="A135" s="277">
        <v>46046</v>
      </c>
      <c r="B135" s="278">
        <v>4183608009</v>
      </c>
      <c r="C135" s="279" t="s">
        <v>15180</v>
      </c>
      <c r="D135" s="277">
        <v>46054</v>
      </c>
      <c r="E135" s="213"/>
      <c r="F135" s="214"/>
      <c r="G135" s="238" t="s">
        <v>14755</v>
      </c>
      <c r="H135" s="213"/>
      <c r="I135" s="212">
        <v>4183608009</v>
      </c>
      <c r="J135" s="212" t="s">
        <v>1782</v>
      </c>
      <c r="K135" s="212" t="s">
        <v>32</v>
      </c>
      <c r="L135" s="215" t="str">
        <f>VLOOKUP($K135,[1]TONG_SL!$A$1:$D$65536,2,0)</f>
        <v>Giò Tai Lưỡi Xào 250g</v>
      </c>
      <c r="M135" s="213"/>
      <c r="N135" s="215" t="str">
        <f t="shared" si="14"/>
        <v>K-C6</v>
      </c>
      <c r="O135" s="222"/>
      <c r="P135" s="222"/>
      <c r="Q135" s="215" t="str">
        <f>VLOOKUP(K135,TONG_SL!$A:$D,3,0)</f>
        <v>Túi</v>
      </c>
      <c r="R135" s="224">
        <v>5</v>
      </c>
      <c r="S135" s="224"/>
      <c r="T135" s="224">
        <f>VLOOKUP(VLOOKUP(G135,Ma_KH!$A:$R,18,0)&amp;K135,Gia_MB!$A:$F,6,0)</f>
        <v>50182</v>
      </c>
      <c r="U135" s="182">
        <f t="shared" si="19"/>
        <v>250910</v>
      </c>
      <c r="V135" s="224"/>
      <c r="W135" s="225">
        <f t="shared" si="20"/>
        <v>0</v>
      </c>
      <c r="X135" s="226" t="str">
        <f t="shared" si="21"/>
        <v>8</v>
      </c>
      <c r="Y135" s="224"/>
      <c r="Z135" s="182">
        <f t="shared" si="22"/>
        <v>20072.8</v>
      </c>
      <c r="AA135" s="227">
        <f>VLOOKUP(G135,Ma_KH!$A:$R,14,0)</f>
        <v>60</v>
      </c>
    </row>
    <row r="136" spans="1:27" x14ac:dyDescent="0.25">
      <c r="A136" s="277">
        <v>46046</v>
      </c>
      <c r="B136" s="278">
        <v>4183608009</v>
      </c>
      <c r="C136" s="279" t="s">
        <v>15180</v>
      </c>
      <c r="D136" s="277">
        <v>46054</v>
      </c>
      <c r="E136" s="213"/>
      <c r="F136" s="214"/>
      <c r="G136" s="238" t="s">
        <v>14755</v>
      </c>
      <c r="H136" s="213"/>
      <c r="I136" s="212">
        <v>4183608009</v>
      </c>
      <c r="J136" s="212" t="s">
        <v>1782</v>
      </c>
      <c r="K136" s="212" t="s">
        <v>30</v>
      </c>
      <c r="L136" s="215" t="str">
        <f>VLOOKUP($K136,[1]TONG_SL!$A$1:$D$65536,2,0)</f>
        <v>Gà muối 500g</v>
      </c>
      <c r="M136" s="213"/>
      <c r="N136" s="215" t="str">
        <f t="shared" si="14"/>
        <v>K-C6</v>
      </c>
      <c r="O136" s="222"/>
      <c r="P136" s="222"/>
      <c r="Q136" s="215" t="str">
        <f>VLOOKUP(K136,TONG_SL!$A:$D,3,0)</f>
        <v>Túi</v>
      </c>
      <c r="R136" s="224">
        <v>21</v>
      </c>
      <c r="S136" s="224"/>
      <c r="T136" s="224">
        <f>VLOOKUP(VLOOKUP(G136,Ma_KH!$A:$R,18,0)&amp;K136,Gia_MB!$A:$F,6,0)</f>
        <v>116611</v>
      </c>
      <c r="U136" s="182">
        <f t="shared" si="19"/>
        <v>2448831</v>
      </c>
      <c r="V136" s="224"/>
      <c r="W136" s="225">
        <f t="shared" si="20"/>
        <v>0</v>
      </c>
      <c r="X136" s="226" t="str">
        <f t="shared" si="21"/>
        <v>8</v>
      </c>
      <c r="Y136" s="224"/>
      <c r="Z136" s="182">
        <f t="shared" si="22"/>
        <v>195906.48</v>
      </c>
      <c r="AA136" s="227">
        <f>VLOOKUP(G136,Ma_KH!$A:$R,14,0)</f>
        <v>60</v>
      </c>
    </row>
    <row r="137" spans="1:27" x14ac:dyDescent="0.25">
      <c r="A137" s="277">
        <v>46046</v>
      </c>
      <c r="B137" s="278">
        <v>4183608156</v>
      </c>
      <c r="C137" s="279" t="s">
        <v>15180</v>
      </c>
      <c r="D137" s="277">
        <v>46054</v>
      </c>
      <c r="E137" s="213"/>
      <c r="F137" s="214"/>
      <c r="G137" s="238" t="s">
        <v>14775</v>
      </c>
      <c r="H137" s="213"/>
      <c r="I137" s="212">
        <v>4183608156</v>
      </c>
      <c r="J137" s="212" t="s">
        <v>1782</v>
      </c>
      <c r="K137" s="212" t="s">
        <v>30</v>
      </c>
      <c r="L137" s="215" t="str">
        <f>VLOOKUP($K137,[1]TONG_SL!$A$1:$D$65536,2,0)</f>
        <v>Gà muối 500g</v>
      </c>
      <c r="M137" s="213"/>
      <c r="N137" s="215" t="str">
        <f t="shared" si="14"/>
        <v>K-C6</v>
      </c>
      <c r="O137" s="222"/>
      <c r="P137" s="222"/>
      <c r="Q137" s="215" t="str">
        <f>VLOOKUP(K137,TONG_SL!$A:$D,3,0)</f>
        <v>Túi</v>
      </c>
      <c r="R137" s="224">
        <v>17</v>
      </c>
      <c r="S137" s="224"/>
      <c r="T137" s="224">
        <f>VLOOKUP(VLOOKUP(G137,Ma_KH!$A:$R,18,0)&amp;K137,Gia_MB!$A:$F,6,0)</f>
        <v>116611</v>
      </c>
      <c r="U137" s="182">
        <f t="shared" si="19"/>
        <v>1982387</v>
      </c>
      <c r="V137" s="224"/>
      <c r="W137" s="225">
        <f t="shared" si="20"/>
        <v>0</v>
      </c>
      <c r="X137" s="226" t="str">
        <f t="shared" si="21"/>
        <v>8</v>
      </c>
      <c r="Y137" s="224"/>
      <c r="Z137" s="182">
        <f t="shared" si="22"/>
        <v>158590.96</v>
      </c>
      <c r="AA137" s="227">
        <f>VLOOKUP(G137,Ma_KH!$A:$R,14,0)</f>
        <v>60</v>
      </c>
    </row>
    <row r="138" spans="1:27" x14ac:dyDescent="0.25">
      <c r="A138" s="277">
        <v>46046</v>
      </c>
      <c r="B138" s="278">
        <v>4183608156</v>
      </c>
      <c r="C138" s="279" t="s">
        <v>15180</v>
      </c>
      <c r="D138" s="277">
        <v>46054</v>
      </c>
      <c r="E138" s="213"/>
      <c r="F138" s="214"/>
      <c r="G138" s="238" t="s">
        <v>14775</v>
      </c>
      <c r="H138" s="213"/>
      <c r="I138" s="212">
        <v>4183608156</v>
      </c>
      <c r="J138" s="212" t="s">
        <v>1782</v>
      </c>
      <c r="K138" s="212" t="s">
        <v>32</v>
      </c>
      <c r="L138" s="215" t="str">
        <f>VLOOKUP($K138,[1]TONG_SL!$A$1:$D$65536,2,0)</f>
        <v>Giò Tai Lưỡi Xào 250g</v>
      </c>
      <c r="M138" s="213"/>
      <c r="N138" s="215" t="str">
        <f t="shared" si="14"/>
        <v>K-C6</v>
      </c>
      <c r="O138" s="222"/>
      <c r="P138" s="222"/>
      <c r="Q138" s="215" t="str">
        <f>VLOOKUP(K138,TONG_SL!$A:$D,3,0)</f>
        <v>Túi</v>
      </c>
      <c r="R138" s="224">
        <v>5</v>
      </c>
      <c r="S138" s="224"/>
      <c r="T138" s="224">
        <f>VLOOKUP(VLOOKUP(G138,Ma_KH!$A:$R,18,0)&amp;K138,Gia_MB!$A:$F,6,0)</f>
        <v>50182</v>
      </c>
      <c r="U138" s="182">
        <f t="shared" si="19"/>
        <v>250910</v>
      </c>
      <c r="V138" s="224"/>
      <c r="W138" s="225">
        <f t="shared" si="20"/>
        <v>0</v>
      </c>
      <c r="X138" s="226" t="str">
        <f t="shared" si="21"/>
        <v>8</v>
      </c>
      <c r="Y138" s="224"/>
      <c r="Z138" s="182">
        <f t="shared" si="22"/>
        <v>20072.8</v>
      </c>
      <c r="AA138" s="227">
        <f>VLOOKUP(G138,Ma_KH!$A:$R,14,0)</f>
        <v>60</v>
      </c>
    </row>
    <row r="139" spans="1:27" x14ac:dyDescent="0.25">
      <c r="A139" s="277">
        <v>46046</v>
      </c>
      <c r="B139" s="278">
        <v>4183608156</v>
      </c>
      <c r="C139" s="279" t="s">
        <v>15180</v>
      </c>
      <c r="D139" s="277">
        <v>46054</v>
      </c>
      <c r="E139" s="213"/>
      <c r="F139" s="214"/>
      <c r="G139" s="238" t="s">
        <v>14775</v>
      </c>
      <c r="H139" s="213"/>
      <c r="I139" s="212">
        <v>4183608156</v>
      </c>
      <c r="J139" s="212" t="s">
        <v>1782</v>
      </c>
      <c r="K139" s="212" t="s">
        <v>27</v>
      </c>
      <c r="L139" s="215" t="str">
        <f>VLOOKUP($K139,[1]TONG_SL!$A$1:$D$65536,2,0)</f>
        <v>Chân giò heo muối 300g</v>
      </c>
      <c r="M139" s="213"/>
      <c r="N139" s="215" t="str">
        <f t="shared" si="14"/>
        <v>K-C6</v>
      </c>
      <c r="O139" s="222"/>
      <c r="P139" s="222"/>
      <c r="Q139" s="215" t="str">
        <f>VLOOKUP(K139,TONG_SL!$A:$D,3,0)</f>
        <v>Túi</v>
      </c>
      <c r="R139" s="224">
        <v>5</v>
      </c>
      <c r="S139" s="224"/>
      <c r="T139" s="224">
        <f>VLOOKUP(VLOOKUP(G139,Ma_KH!$A:$R,18,0)&amp;K139,Gia_MB!$A:$F,6,0)</f>
        <v>73431</v>
      </c>
      <c r="U139" s="182">
        <f t="shared" si="19"/>
        <v>367155</v>
      </c>
      <c r="V139" s="224"/>
      <c r="W139" s="225">
        <f t="shared" si="20"/>
        <v>0</v>
      </c>
      <c r="X139" s="226" t="str">
        <f t="shared" si="21"/>
        <v>8</v>
      </c>
      <c r="Y139" s="224"/>
      <c r="Z139" s="182">
        <f t="shared" si="22"/>
        <v>29372.400000000001</v>
      </c>
      <c r="AA139" s="227">
        <f>VLOOKUP(G139,Ma_KH!$A:$R,14,0)</f>
        <v>60</v>
      </c>
    </row>
    <row r="140" spans="1:27" x14ac:dyDescent="0.25">
      <c r="A140" s="277">
        <v>46046</v>
      </c>
      <c r="B140" s="278">
        <v>4183608156</v>
      </c>
      <c r="C140" s="279" t="s">
        <v>15180</v>
      </c>
      <c r="D140" s="277">
        <v>46054</v>
      </c>
      <c r="E140" s="213"/>
      <c r="F140" s="214"/>
      <c r="G140" s="238" t="s">
        <v>14775</v>
      </c>
      <c r="H140" s="213"/>
      <c r="I140" s="212">
        <v>4183608156</v>
      </c>
      <c r="J140" s="212" t="s">
        <v>1782</v>
      </c>
      <c r="K140" s="212" t="s">
        <v>48</v>
      </c>
      <c r="L140" s="215" t="str">
        <f>VLOOKUP($K140,[1]TONG_SL!$A$1:$D$65536,2,0)</f>
        <v>Mọc Nấm Hương 250g</v>
      </c>
      <c r="M140" s="213"/>
      <c r="N140" s="215" t="str">
        <f t="shared" si="14"/>
        <v>K-C6</v>
      </c>
      <c r="O140" s="222"/>
      <c r="P140" s="222"/>
      <c r="Q140" s="215" t="str">
        <f>VLOOKUP(K140,TONG_SL!$A:$D,3,0)</f>
        <v>Túi</v>
      </c>
      <c r="R140" s="224">
        <v>6</v>
      </c>
      <c r="S140" s="224"/>
      <c r="T140" s="224">
        <f>VLOOKUP(VLOOKUP(G140,Ma_KH!$A:$R,18,0)&amp;K140,Gia_MB!$A:$F,6,0)</f>
        <v>46000</v>
      </c>
      <c r="U140" s="182">
        <f t="shared" si="19"/>
        <v>276000</v>
      </c>
      <c r="V140" s="224"/>
      <c r="W140" s="225">
        <f t="shared" si="20"/>
        <v>0</v>
      </c>
      <c r="X140" s="226" t="str">
        <f t="shared" si="21"/>
        <v>8</v>
      </c>
      <c r="Y140" s="224"/>
      <c r="Z140" s="182">
        <f t="shared" si="22"/>
        <v>22080</v>
      </c>
      <c r="AA140" s="227">
        <f>VLOOKUP(G140,Ma_KH!$A:$R,14,0)</f>
        <v>60</v>
      </c>
    </row>
    <row r="141" spans="1:27" x14ac:dyDescent="0.25">
      <c r="A141" s="277">
        <v>46046</v>
      </c>
      <c r="B141" s="278">
        <v>4183608156</v>
      </c>
      <c r="C141" s="279" t="s">
        <v>15180</v>
      </c>
      <c r="D141" s="277">
        <v>46054</v>
      </c>
      <c r="E141" s="213"/>
      <c r="F141" s="214"/>
      <c r="G141" s="238" t="s">
        <v>14775</v>
      </c>
      <c r="H141" s="213"/>
      <c r="I141" s="212">
        <v>4183608156</v>
      </c>
      <c r="J141" s="212" t="s">
        <v>1782</v>
      </c>
      <c r="K141" s="212" t="s">
        <v>34</v>
      </c>
      <c r="L141" s="215" t="str">
        <f>VLOOKUP($K141,[1]TONG_SL!$A$1:$D$65536,2,0)</f>
        <v>Tai heo muối 200g</v>
      </c>
      <c r="M141" s="213"/>
      <c r="N141" s="215" t="str">
        <f t="shared" si="14"/>
        <v>K-C6</v>
      </c>
      <c r="O141" s="222"/>
      <c r="P141" s="222"/>
      <c r="Q141" s="215" t="str">
        <f>VLOOKUP(K141,TONG_SL!$A:$D,3,0)</f>
        <v>Túi</v>
      </c>
      <c r="R141" s="224">
        <v>6</v>
      </c>
      <c r="S141" s="224"/>
      <c r="T141" s="224">
        <f>VLOOKUP(VLOOKUP(G141,Ma_KH!$A:$R,18,0)&amp;K141,Gia_MB!$A:$F,6,0)</f>
        <v>55595</v>
      </c>
      <c r="U141" s="182">
        <f t="shared" si="19"/>
        <v>333570</v>
      </c>
      <c r="V141" s="224"/>
      <c r="W141" s="225">
        <f t="shared" si="20"/>
        <v>0</v>
      </c>
      <c r="X141" s="226" t="str">
        <f t="shared" si="21"/>
        <v>8</v>
      </c>
      <c r="Y141" s="224"/>
      <c r="Z141" s="182">
        <f t="shared" si="22"/>
        <v>26685.600000000002</v>
      </c>
      <c r="AA141" s="227">
        <f>VLOOKUP(G141,Ma_KH!$A:$R,14,0)</f>
        <v>60</v>
      </c>
    </row>
    <row r="142" spans="1:27" x14ac:dyDescent="0.25">
      <c r="A142" s="277">
        <v>46046</v>
      </c>
      <c r="B142" s="278">
        <v>4183608035</v>
      </c>
      <c r="C142" s="279" t="s">
        <v>15180</v>
      </c>
      <c r="D142" s="277">
        <v>46054</v>
      </c>
      <c r="E142" s="213"/>
      <c r="F142" s="214"/>
      <c r="G142" s="238" t="s">
        <v>14759</v>
      </c>
      <c r="H142" s="213"/>
      <c r="I142" s="212">
        <v>4183608035</v>
      </c>
      <c r="J142" s="212" t="s">
        <v>1782</v>
      </c>
      <c r="K142" s="212" t="s">
        <v>48</v>
      </c>
      <c r="L142" s="215" t="str">
        <f>VLOOKUP($K142,[1]TONG_SL!$A$1:$D$65536,2,0)</f>
        <v>Mọc Nấm Hương 250g</v>
      </c>
      <c r="M142" s="213"/>
      <c r="N142" s="215" t="str">
        <f t="shared" si="14"/>
        <v>K-C6</v>
      </c>
      <c r="O142" s="222"/>
      <c r="P142" s="222"/>
      <c r="Q142" s="215" t="str">
        <f>VLOOKUP(K142,TONG_SL!$A:$D,3,0)</f>
        <v>Túi</v>
      </c>
      <c r="R142" s="224">
        <v>2</v>
      </c>
      <c r="S142" s="224"/>
      <c r="T142" s="224">
        <f>VLOOKUP(VLOOKUP(G142,Ma_KH!$A:$R,18,0)&amp;K142,Gia_MB!$A:$F,6,0)</f>
        <v>46000</v>
      </c>
      <c r="U142" s="182">
        <f t="shared" si="19"/>
        <v>92000</v>
      </c>
      <c r="V142" s="224"/>
      <c r="W142" s="225">
        <f t="shared" si="20"/>
        <v>0</v>
      </c>
      <c r="X142" s="226" t="str">
        <f t="shared" si="21"/>
        <v>8</v>
      </c>
      <c r="Y142" s="224"/>
      <c r="Z142" s="182">
        <f t="shared" si="22"/>
        <v>7360</v>
      </c>
      <c r="AA142" s="227">
        <f>VLOOKUP(G142,Ma_KH!$A:$R,14,0)</f>
        <v>60</v>
      </c>
    </row>
    <row r="143" spans="1:27" x14ac:dyDescent="0.25">
      <c r="A143" s="277">
        <v>46046</v>
      </c>
      <c r="B143" s="278">
        <v>4183608035</v>
      </c>
      <c r="C143" s="279" t="s">
        <v>15180</v>
      </c>
      <c r="D143" s="277">
        <v>46054</v>
      </c>
      <c r="E143" s="213"/>
      <c r="F143" s="214"/>
      <c r="G143" s="238" t="s">
        <v>14759</v>
      </c>
      <c r="H143" s="213"/>
      <c r="I143" s="212">
        <v>4183608035</v>
      </c>
      <c r="J143" s="212" t="s">
        <v>1782</v>
      </c>
      <c r="K143" s="212" t="s">
        <v>32</v>
      </c>
      <c r="L143" s="215" t="str">
        <f>VLOOKUP($K143,[1]TONG_SL!$A$1:$D$65536,2,0)</f>
        <v>Giò Tai Lưỡi Xào 250g</v>
      </c>
      <c r="M143" s="213"/>
      <c r="N143" s="215" t="str">
        <f t="shared" si="14"/>
        <v>K-C6</v>
      </c>
      <c r="O143" s="222"/>
      <c r="P143" s="222"/>
      <c r="Q143" s="215" t="str">
        <f>VLOOKUP(K143,TONG_SL!$A:$D,3,0)</f>
        <v>Túi</v>
      </c>
      <c r="R143" s="224">
        <v>4</v>
      </c>
      <c r="S143" s="224"/>
      <c r="T143" s="224">
        <f>VLOOKUP(VLOOKUP(G143,Ma_KH!$A:$R,18,0)&amp;K143,Gia_MB!$A:$F,6,0)</f>
        <v>50182</v>
      </c>
      <c r="U143" s="182">
        <f t="shared" si="19"/>
        <v>200728</v>
      </c>
      <c r="V143" s="224"/>
      <c r="W143" s="225">
        <f t="shared" si="20"/>
        <v>0</v>
      </c>
      <c r="X143" s="226" t="str">
        <f t="shared" si="21"/>
        <v>8</v>
      </c>
      <c r="Y143" s="224"/>
      <c r="Z143" s="182">
        <f t="shared" si="22"/>
        <v>16058.24</v>
      </c>
      <c r="AA143" s="227">
        <f>VLOOKUP(G143,Ma_KH!$A:$R,14,0)</f>
        <v>60</v>
      </c>
    </row>
    <row r="144" spans="1:27" x14ac:dyDescent="0.25">
      <c r="A144" s="277">
        <v>46046</v>
      </c>
      <c r="B144" s="278">
        <v>4183608035</v>
      </c>
      <c r="C144" s="279" t="s">
        <v>15180</v>
      </c>
      <c r="D144" s="277">
        <v>46054</v>
      </c>
      <c r="E144" s="213"/>
      <c r="F144" s="214"/>
      <c r="G144" s="238" t="s">
        <v>14759</v>
      </c>
      <c r="H144" s="213"/>
      <c r="I144" s="212">
        <v>4183608035</v>
      </c>
      <c r="J144" s="212" t="s">
        <v>1782</v>
      </c>
      <c r="K144" s="212" t="s">
        <v>30</v>
      </c>
      <c r="L144" s="215" t="str">
        <f>VLOOKUP($K144,[1]TONG_SL!$A$1:$D$65536,2,0)</f>
        <v>Gà muối 500g</v>
      </c>
      <c r="M144" s="213"/>
      <c r="N144" s="215" t="str">
        <f t="shared" si="14"/>
        <v>K-C6</v>
      </c>
      <c r="O144" s="222"/>
      <c r="P144" s="222"/>
      <c r="Q144" s="215" t="str">
        <f>VLOOKUP(K144,TONG_SL!$A:$D,3,0)</f>
        <v>Túi</v>
      </c>
      <c r="R144" s="224">
        <v>13</v>
      </c>
      <c r="S144" s="224"/>
      <c r="T144" s="224">
        <f>VLOOKUP(VLOOKUP(G144,Ma_KH!$A:$R,18,0)&amp;K144,Gia_MB!$A:$F,6,0)</f>
        <v>116611</v>
      </c>
      <c r="U144" s="182">
        <f t="shared" si="19"/>
        <v>1515943</v>
      </c>
      <c r="V144" s="224"/>
      <c r="W144" s="225">
        <f t="shared" si="20"/>
        <v>0</v>
      </c>
      <c r="X144" s="226" t="str">
        <f t="shared" si="21"/>
        <v>8</v>
      </c>
      <c r="Y144" s="224"/>
      <c r="Z144" s="182">
        <f t="shared" si="22"/>
        <v>121275.44</v>
      </c>
      <c r="AA144" s="227">
        <f>VLOOKUP(G144,Ma_KH!$A:$R,14,0)</f>
        <v>60</v>
      </c>
    </row>
    <row r="145" spans="1:27" x14ac:dyDescent="0.25">
      <c r="A145" s="277">
        <v>46046</v>
      </c>
      <c r="B145" s="278">
        <v>4183608154</v>
      </c>
      <c r="C145" s="279" t="s">
        <v>15180</v>
      </c>
      <c r="D145" s="277">
        <v>46054</v>
      </c>
      <c r="E145" s="213"/>
      <c r="F145" s="214"/>
      <c r="G145" s="238" t="s">
        <v>14774</v>
      </c>
      <c r="H145" s="213"/>
      <c r="I145" s="212">
        <v>4183608154</v>
      </c>
      <c r="J145" s="212" t="s">
        <v>1782</v>
      </c>
      <c r="K145" s="212" t="s">
        <v>27</v>
      </c>
      <c r="L145" s="215" t="str">
        <f>VLOOKUP($K145,[1]TONG_SL!$A$1:$D$65536,2,0)</f>
        <v>Chân giò heo muối 300g</v>
      </c>
      <c r="M145" s="213"/>
      <c r="N145" s="215" t="str">
        <f t="shared" si="14"/>
        <v>K-C6</v>
      </c>
      <c r="O145" s="222"/>
      <c r="P145" s="222"/>
      <c r="Q145" s="215" t="str">
        <f>VLOOKUP(K145,TONG_SL!$A:$D,3,0)</f>
        <v>Túi</v>
      </c>
      <c r="R145" s="224">
        <v>9</v>
      </c>
      <c r="S145" s="224"/>
      <c r="T145" s="224">
        <f>VLOOKUP(VLOOKUP(G145,Ma_KH!$A:$R,18,0)&amp;K145,Gia_MB!$A:$F,6,0)</f>
        <v>73431</v>
      </c>
      <c r="U145" s="182">
        <f t="shared" si="19"/>
        <v>660879</v>
      </c>
      <c r="V145" s="224"/>
      <c r="W145" s="225">
        <f t="shared" si="20"/>
        <v>0</v>
      </c>
      <c r="X145" s="226" t="str">
        <f t="shared" si="21"/>
        <v>8</v>
      </c>
      <c r="Y145" s="224"/>
      <c r="Z145" s="182">
        <f t="shared" si="22"/>
        <v>52870.32</v>
      </c>
      <c r="AA145" s="227">
        <f>VLOOKUP(G145,Ma_KH!$A:$R,14,0)</f>
        <v>60</v>
      </c>
    </row>
    <row r="146" spans="1:27" x14ac:dyDescent="0.25">
      <c r="A146" s="277">
        <v>46046</v>
      </c>
      <c r="B146" s="278">
        <v>4183608154</v>
      </c>
      <c r="C146" s="279" t="s">
        <v>15180</v>
      </c>
      <c r="D146" s="277">
        <v>46054</v>
      </c>
      <c r="E146" s="213"/>
      <c r="F146" s="214"/>
      <c r="G146" s="238" t="s">
        <v>14774</v>
      </c>
      <c r="H146" s="213"/>
      <c r="I146" s="212">
        <v>4183608154</v>
      </c>
      <c r="J146" s="212" t="s">
        <v>1782</v>
      </c>
      <c r="K146" s="212" t="s">
        <v>32</v>
      </c>
      <c r="L146" s="215" t="str">
        <f>VLOOKUP($K146,[1]TONG_SL!$A$1:$D$65536,2,0)</f>
        <v>Giò Tai Lưỡi Xào 250g</v>
      </c>
      <c r="M146" s="213"/>
      <c r="N146" s="215" t="str">
        <f t="shared" si="14"/>
        <v>K-C6</v>
      </c>
      <c r="O146" s="222"/>
      <c r="P146" s="222"/>
      <c r="Q146" s="215" t="str">
        <f>VLOOKUP(K146,TONG_SL!$A:$D,3,0)</f>
        <v>Túi</v>
      </c>
      <c r="R146" s="224">
        <v>2</v>
      </c>
      <c r="S146" s="224"/>
      <c r="T146" s="224">
        <f>VLOOKUP(VLOOKUP(G146,Ma_KH!$A:$R,18,0)&amp;K146,Gia_MB!$A:$F,6,0)</f>
        <v>50182</v>
      </c>
      <c r="U146" s="182">
        <f t="shared" si="19"/>
        <v>100364</v>
      </c>
      <c r="V146" s="224"/>
      <c r="W146" s="225">
        <f t="shared" si="20"/>
        <v>0</v>
      </c>
      <c r="X146" s="226" t="str">
        <f t="shared" si="21"/>
        <v>8</v>
      </c>
      <c r="Y146" s="224"/>
      <c r="Z146" s="182">
        <f t="shared" si="22"/>
        <v>8029.12</v>
      </c>
      <c r="AA146" s="227">
        <f>VLOOKUP(G146,Ma_KH!$A:$R,14,0)</f>
        <v>60</v>
      </c>
    </row>
    <row r="147" spans="1:27" x14ac:dyDescent="0.25">
      <c r="A147" s="277">
        <v>46046</v>
      </c>
      <c r="B147" s="278">
        <v>4183608154</v>
      </c>
      <c r="C147" s="279" t="s">
        <v>15180</v>
      </c>
      <c r="D147" s="277">
        <v>46054</v>
      </c>
      <c r="E147" s="213"/>
      <c r="F147" s="214"/>
      <c r="G147" s="238" t="s">
        <v>14774</v>
      </c>
      <c r="H147" s="213"/>
      <c r="I147" s="212">
        <v>4183608154</v>
      </c>
      <c r="J147" s="212" t="s">
        <v>1782</v>
      </c>
      <c r="K147" s="212" t="s">
        <v>30</v>
      </c>
      <c r="L147" s="215" t="str">
        <f>VLOOKUP($K147,[1]TONG_SL!$A$1:$D$65536,2,0)</f>
        <v>Gà muối 500g</v>
      </c>
      <c r="M147" s="213"/>
      <c r="N147" s="215" t="str">
        <f t="shared" si="14"/>
        <v>K-C6</v>
      </c>
      <c r="O147" s="222"/>
      <c r="P147" s="222"/>
      <c r="Q147" s="215" t="str">
        <f>VLOOKUP(K147,TONG_SL!$A:$D,3,0)</f>
        <v>Túi</v>
      </c>
      <c r="R147" s="224">
        <v>26</v>
      </c>
      <c r="S147" s="224"/>
      <c r="T147" s="224">
        <f>VLOOKUP(VLOOKUP(G147,Ma_KH!$A:$R,18,0)&amp;K147,Gia_MB!$A:$F,6,0)</f>
        <v>116611</v>
      </c>
      <c r="U147" s="182">
        <f t="shared" si="19"/>
        <v>3031886</v>
      </c>
      <c r="V147" s="224"/>
      <c r="W147" s="225">
        <f t="shared" si="20"/>
        <v>0</v>
      </c>
      <c r="X147" s="226" t="str">
        <f t="shared" si="21"/>
        <v>8</v>
      </c>
      <c r="Y147" s="224"/>
      <c r="Z147" s="182">
        <f t="shared" si="22"/>
        <v>242550.88</v>
      </c>
      <c r="AA147" s="227">
        <f>VLOOKUP(G147,Ma_KH!$A:$R,14,0)</f>
        <v>60</v>
      </c>
    </row>
    <row r="148" spans="1:27" x14ac:dyDescent="0.25">
      <c r="A148" s="277">
        <v>46046</v>
      </c>
      <c r="B148" s="278">
        <v>4183607745</v>
      </c>
      <c r="C148" s="279" t="s">
        <v>15180</v>
      </c>
      <c r="D148" s="277">
        <v>46054</v>
      </c>
      <c r="E148" s="213"/>
      <c r="F148" s="214"/>
      <c r="G148" s="238" t="s">
        <v>14747</v>
      </c>
      <c r="H148" s="213"/>
      <c r="I148" s="212">
        <v>4183607745</v>
      </c>
      <c r="J148" s="212" t="s">
        <v>1782</v>
      </c>
      <c r="K148" s="212" t="s">
        <v>34</v>
      </c>
      <c r="L148" s="215" t="str">
        <f>VLOOKUP($K148,[1]TONG_SL!$A$1:$D$65536,2,0)</f>
        <v>Tai heo muối 200g</v>
      </c>
      <c r="M148" s="213"/>
      <c r="N148" s="215" t="str">
        <f t="shared" si="14"/>
        <v>K-C6</v>
      </c>
      <c r="O148" s="222"/>
      <c r="P148" s="222"/>
      <c r="Q148" s="215" t="str">
        <f>VLOOKUP(K148,TONG_SL!$A:$D,3,0)</f>
        <v>Túi</v>
      </c>
      <c r="R148" s="224">
        <v>3</v>
      </c>
      <c r="S148" s="224"/>
      <c r="T148" s="224">
        <f>VLOOKUP(VLOOKUP(G148,Ma_KH!$A:$R,18,0)&amp;K148,Gia_MB!$A:$F,6,0)</f>
        <v>55595</v>
      </c>
      <c r="U148" s="182">
        <f t="shared" si="19"/>
        <v>166785</v>
      </c>
      <c r="V148" s="224"/>
      <c r="W148" s="225">
        <f t="shared" si="20"/>
        <v>0</v>
      </c>
      <c r="X148" s="226" t="str">
        <f t="shared" si="21"/>
        <v>8</v>
      </c>
      <c r="Y148" s="224"/>
      <c r="Z148" s="182">
        <f t="shared" si="22"/>
        <v>13342.800000000001</v>
      </c>
      <c r="AA148" s="227">
        <f>VLOOKUP(G148,Ma_KH!$A:$R,14,0)</f>
        <v>60</v>
      </c>
    </row>
    <row r="149" spans="1:27" x14ac:dyDescent="0.25">
      <c r="A149" s="277">
        <v>46046</v>
      </c>
      <c r="B149" s="278">
        <v>4183607745</v>
      </c>
      <c r="C149" s="279" t="s">
        <v>15180</v>
      </c>
      <c r="D149" s="277">
        <v>46054</v>
      </c>
      <c r="E149" s="213"/>
      <c r="F149" s="214"/>
      <c r="G149" s="238" t="s">
        <v>14747</v>
      </c>
      <c r="H149" s="213"/>
      <c r="I149" s="212">
        <v>4183607745</v>
      </c>
      <c r="J149" s="212" t="s">
        <v>1782</v>
      </c>
      <c r="K149" s="212" t="s">
        <v>48</v>
      </c>
      <c r="L149" s="215" t="str">
        <f>VLOOKUP($K149,[1]TONG_SL!$A$1:$D$65536,2,0)</f>
        <v>Mọc Nấm Hương 250g</v>
      </c>
      <c r="M149" s="213"/>
      <c r="N149" s="215" t="str">
        <f t="shared" si="14"/>
        <v>K-C6</v>
      </c>
      <c r="O149" s="222"/>
      <c r="P149" s="222"/>
      <c r="Q149" s="215" t="str">
        <f>VLOOKUP(K149,TONG_SL!$A:$D,3,0)</f>
        <v>Túi</v>
      </c>
      <c r="R149" s="224">
        <v>3</v>
      </c>
      <c r="S149" s="224"/>
      <c r="T149" s="224">
        <f>VLOOKUP(VLOOKUP(G149,Ma_KH!$A:$R,18,0)&amp;K149,Gia_MB!$A:$F,6,0)</f>
        <v>46000</v>
      </c>
      <c r="U149" s="182">
        <f t="shared" si="19"/>
        <v>138000</v>
      </c>
      <c r="V149" s="224"/>
      <c r="W149" s="225">
        <f t="shared" si="20"/>
        <v>0</v>
      </c>
      <c r="X149" s="226" t="str">
        <f t="shared" si="21"/>
        <v>8</v>
      </c>
      <c r="Y149" s="224"/>
      <c r="Z149" s="182">
        <f t="shared" si="22"/>
        <v>11040</v>
      </c>
      <c r="AA149" s="227">
        <f>VLOOKUP(G149,Ma_KH!$A:$R,14,0)</f>
        <v>60</v>
      </c>
    </row>
    <row r="150" spans="1:27" x14ac:dyDescent="0.25">
      <c r="A150" s="277">
        <v>46046</v>
      </c>
      <c r="B150" s="278">
        <v>4183607745</v>
      </c>
      <c r="C150" s="279" t="s">
        <v>15180</v>
      </c>
      <c r="D150" s="277">
        <v>46054</v>
      </c>
      <c r="E150" s="213"/>
      <c r="F150" s="214"/>
      <c r="G150" s="238" t="s">
        <v>14747</v>
      </c>
      <c r="H150" s="213"/>
      <c r="I150" s="212">
        <v>4183607745</v>
      </c>
      <c r="J150" s="212" t="s">
        <v>1782</v>
      </c>
      <c r="K150" s="212" t="s">
        <v>32</v>
      </c>
      <c r="L150" s="215" t="str">
        <f>VLOOKUP($K150,[1]TONG_SL!$A$1:$D$65536,2,0)</f>
        <v>Giò Tai Lưỡi Xào 250g</v>
      </c>
      <c r="M150" s="213"/>
      <c r="N150" s="215" t="str">
        <f t="shared" si="14"/>
        <v>K-C6</v>
      </c>
      <c r="O150" s="222"/>
      <c r="P150" s="222"/>
      <c r="Q150" s="215" t="str">
        <f>VLOOKUP(K150,TONG_SL!$A:$D,3,0)</f>
        <v>Túi</v>
      </c>
      <c r="R150" s="224">
        <v>5</v>
      </c>
      <c r="S150" s="224"/>
      <c r="T150" s="224">
        <f>VLOOKUP(VLOOKUP(G150,Ma_KH!$A:$R,18,0)&amp;K150,Gia_MB!$A:$F,6,0)</f>
        <v>50182</v>
      </c>
      <c r="U150" s="182">
        <f t="shared" si="19"/>
        <v>250910</v>
      </c>
      <c r="V150" s="224"/>
      <c r="W150" s="225">
        <f t="shared" si="20"/>
        <v>0</v>
      </c>
      <c r="X150" s="226" t="str">
        <f t="shared" si="21"/>
        <v>8</v>
      </c>
      <c r="Y150" s="224"/>
      <c r="Z150" s="182">
        <f t="shared" si="22"/>
        <v>20072.8</v>
      </c>
      <c r="AA150" s="227">
        <f>VLOOKUP(G150,Ma_KH!$A:$R,14,0)</f>
        <v>60</v>
      </c>
    </row>
    <row r="151" spans="1:27" x14ac:dyDescent="0.25">
      <c r="A151" s="277">
        <v>46046</v>
      </c>
      <c r="B151" s="278">
        <v>4183607745</v>
      </c>
      <c r="C151" s="279" t="s">
        <v>15180</v>
      </c>
      <c r="D151" s="277">
        <v>46054</v>
      </c>
      <c r="E151" s="213"/>
      <c r="F151" s="214"/>
      <c r="G151" s="238" t="s">
        <v>14747</v>
      </c>
      <c r="H151" s="213"/>
      <c r="I151" s="212">
        <v>4183607745</v>
      </c>
      <c r="J151" s="212" t="s">
        <v>1782</v>
      </c>
      <c r="K151" s="212" t="s">
        <v>30</v>
      </c>
      <c r="L151" s="215" t="str">
        <f>VLOOKUP($K151,[1]TONG_SL!$A$1:$D$65536,2,0)</f>
        <v>Gà muối 500g</v>
      </c>
      <c r="M151" s="213"/>
      <c r="N151" s="215" t="str">
        <f t="shared" si="14"/>
        <v>K-C6</v>
      </c>
      <c r="O151" s="222"/>
      <c r="P151" s="222"/>
      <c r="Q151" s="215" t="str">
        <f>VLOOKUP(K151,TONG_SL!$A:$D,3,0)</f>
        <v>Túi</v>
      </c>
      <c r="R151" s="224">
        <v>5</v>
      </c>
      <c r="S151" s="224"/>
      <c r="T151" s="224">
        <f>VLOOKUP(VLOOKUP(G151,Ma_KH!$A:$R,18,0)&amp;K151,Gia_MB!$A:$F,6,0)</f>
        <v>116611</v>
      </c>
      <c r="U151" s="182">
        <f t="shared" si="19"/>
        <v>583055</v>
      </c>
      <c r="V151" s="224"/>
      <c r="W151" s="225">
        <f t="shared" si="20"/>
        <v>0</v>
      </c>
      <c r="X151" s="226" t="str">
        <f t="shared" si="21"/>
        <v>8</v>
      </c>
      <c r="Y151" s="224"/>
      <c r="Z151" s="182">
        <f t="shared" si="22"/>
        <v>46644.4</v>
      </c>
      <c r="AA151" s="227">
        <f>VLOOKUP(G151,Ma_KH!$A:$R,14,0)</f>
        <v>60</v>
      </c>
    </row>
    <row r="152" spans="1:27" x14ac:dyDescent="0.25">
      <c r="A152" s="277">
        <v>46046</v>
      </c>
      <c r="B152" s="278">
        <v>4183608001</v>
      </c>
      <c r="C152" s="279" t="s">
        <v>15180</v>
      </c>
      <c r="D152" s="277">
        <v>46054</v>
      </c>
      <c r="E152" s="213"/>
      <c r="F152" s="214"/>
      <c r="G152" s="238" t="s">
        <v>14753</v>
      </c>
      <c r="H152" s="213"/>
      <c r="I152" s="212">
        <v>4183608001</v>
      </c>
      <c r="J152" s="212" t="s">
        <v>1782</v>
      </c>
      <c r="K152" s="212" t="s">
        <v>30</v>
      </c>
      <c r="L152" s="215" t="str">
        <f>VLOOKUP($K152,[1]TONG_SL!$A$1:$D$65536,2,0)</f>
        <v>Gà muối 500g</v>
      </c>
      <c r="M152" s="213"/>
      <c r="N152" s="215" t="str">
        <f t="shared" si="14"/>
        <v>K-C6</v>
      </c>
      <c r="O152" s="222"/>
      <c r="P152" s="222"/>
      <c r="Q152" s="215" t="str">
        <f>VLOOKUP(K152,TONG_SL!$A:$D,3,0)</f>
        <v>Túi</v>
      </c>
      <c r="R152" s="224">
        <v>41</v>
      </c>
      <c r="S152" s="224"/>
      <c r="T152" s="224">
        <f>VLOOKUP(VLOOKUP(G152,Ma_KH!$A:$R,18,0)&amp;K152,Gia_MB!$A:$F,6,0)</f>
        <v>116611</v>
      </c>
      <c r="U152" s="182">
        <f t="shared" si="19"/>
        <v>4781051</v>
      </c>
      <c r="V152" s="224"/>
      <c r="W152" s="225">
        <f t="shared" si="20"/>
        <v>0</v>
      </c>
      <c r="X152" s="226" t="str">
        <f t="shared" si="21"/>
        <v>8</v>
      </c>
      <c r="Y152" s="224"/>
      <c r="Z152" s="182">
        <f t="shared" si="22"/>
        <v>382484.08</v>
      </c>
      <c r="AA152" s="227">
        <f>VLOOKUP(G152,Ma_KH!$A:$R,14,0)</f>
        <v>60</v>
      </c>
    </row>
    <row r="153" spans="1:27" x14ac:dyDescent="0.25">
      <c r="A153" s="277">
        <v>46046</v>
      </c>
      <c r="B153" s="278">
        <v>4183607993</v>
      </c>
      <c r="C153" s="279" t="s">
        <v>15180</v>
      </c>
      <c r="D153" s="277">
        <v>46054</v>
      </c>
      <c r="E153" s="213"/>
      <c r="F153" s="214"/>
      <c r="G153" s="238" t="s">
        <v>14750</v>
      </c>
      <c r="H153" s="213"/>
      <c r="I153" s="212">
        <v>4183607993</v>
      </c>
      <c r="J153" s="212" t="s">
        <v>1782</v>
      </c>
      <c r="K153" s="212" t="s">
        <v>34</v>
      </c>
      <c r="L153" s="215" t="str">
        <f>VLOOKUP($K153,[1]TONG_SL!$A$1:$D$65536,2,0)</f>
        <v>Tai heo muối 200g</v>
      </c>
      <c r="M153" s="213"/>
      <c r="N153" s="215" t="str">
        <f t="shared" si="14"/>
        <v>K-C6</v>
      </c>
      <c r="O153" s="222"/>
      <c r="P153" s="222"/>
      <c r="Q153" s="215" t="str">
        <f>VLOOKUP(K153,TONG_SL!$A:$D,3,0)</f>
        <v>Túi</v>
      </c>
      <c r="R153" s="224">
        <v>3</v>
      </c>
      <c r="S153" s="224"/>
      <c r="T153" s="224">
        <f>VLOOKUP(VLOOKUP(G153,Ma_KH!$A:$R,18,0)&amp;K153,Gia_MB!$A:$F,6,0)</f>
        <v>55595</v>
      </c>
      <c r="U153" s="182">
        <f t="shared" si="19"/>
        <v>166785</v>
      </c>
      <c r="V153" s="224"/>
      <c r="W153" s="225">
        <f t="shared" si="20"/>
        <v>0</v>
      </c>
      <c r="X153" s="226" t="str">
        <f t="shared" si="21"/>
        <v>8</v>
      </c>
      <c r="Y153" s="224"/>
      <c r="Z153" s="182">
        <f t="shared" si="22"/>
        <v>13342.800000000001</v>
      </c>
      <c r="AA153" s="227">
        <f>VLOOKUP(G153,Ma_KH!$A:$R,14,0)</f>
        <v>60</v>
      </c>
    </row>
    <row r="154" spans="1:27" x14ac:dyDescent="0.25">
      <c r="A154" s="277">
        <v>46046</v>
      </c>
      <c r="B154" s="278">
        <v>4183607993</v>
      </c>
      <c r="C154" s="279" t="s">
        <v>15180</v>
      </c>
      <c r="D154" s="277">
        <v>46054</v>
      </c>
      <c r="E154" s="213"/>
      <c r="F154" s="214"/>
      <c r="G154" s="238" t="s">
        <v>14750</v>
      </c>
      <c r="H154" s="213"/>
      <c r="I154" s="212">
        <v>4183607993</v>
      </c>
      <c r="J154" s="212" t="s">
        <v>1782</v>
      </c>
      <c r="K154" s="212" t="s">
        <v>48</v>
      </c>
      <c r="L154" s="215" t="str">
        <f>VLOOKUP($K154,[1]TONG_SL!$A$1:$D$65536,2,0)</f>
        <v>Mọc Nấm Hương 250g</v>
      </c>
      <c r="M154" s="213"/>
      <c r="N154" s="215" t="str">
        <f t="shared" si="14"/>
        <v>K-C6</v>
      </c>
      <c r="O154" s="222"/>
      <c r="P154" s="222"/>
      <c r="Q154" s="215" t="str">
        <f>VLOOKUP(K154,TONG_SL!$A:$D,3,0)</f>
        <v>Túi</v>
      </c>
      <c r="R154" s="224">
        <v>2</v>
      </c>
      <c r="S154" s="224"/>
      <c r="T154" s="224">
        <f>VLOOKUP(VLOOKUP(G154,Ma_KH!$A:$R,18,0)&amp;K154,Gia_MB!$A:$F,6,0)</f>
        <v>46000</v>
      </c>
      <c r="U154" s="182">
        <f t="shared" si="19"/>
        <v>92000</v>
      </c>
      <c r="V154" s="224"/>
      <c r="W154" s="225">
        <f t="shared" si="20"/>
        <v>0</v>
      </c>
      <c r="X154" s="226" t="str">
        <f t="shared" si="21"/>
        <v>8</v>
      </c>
      <c r="Y154" s="224"/>
      <c r="Z154" s="182">
        <f t="shared" si="22"/>
        <v>7360</v>
      </c>
      <c r="AA154" s="227">
        <f>VLOOKUP(G154,Ma_KH!$A:$R,14,0)</f>
        <v>60</v>
      </c>
    </row>
    <row r="155" spans="1:27" x14ac:dyDescent="0.25">
      <c r="A155" s="277">
        <v>46046</v>
      </c>
      <c r="B155" s="278">
        <v>4183607993</v>
      </c>
      <c r="C155" s="279" t="s">
        <v>15180</v>
      </c>
      <c r="D155" s="277">
        <v>46054</v>
      </c>
      <c r="E155" s="213"/>
      <c r="F155" s="214"/>
      <c r="G155" s="238" t="s">
        <v>14750</v>
      </c>
      <c r="H155" s="213"/>
      <c r="I155" s="212">
        <v>4183607993</v>
      </c>
      <c r="J155" s="212" t="s">
        <v>1782</v>
      </c>
      <c r="K155" s="212" t="s">
        <v>27</v>
      </c>
      <c r="L155" s="215" t="str">
        <f>VLOOKUP($K155,[1]TONG_SL!$A$1:$D$65536,2,0)</f>
        <v>Chân giò heo muối 300g</v>
      </c>
      <c r="M155" s="213"/>
      <c r="N155" s="215" t="str">
        <f t="shared" si="14"/>
        <v>K-C6</v>
      </c>
      <c r="O155" s="222"/>
      <c r="P155" s="222"/>
      <c r="Q155" s="215" t="str">
        <f>VLOOKUP(K155,TONG_SL!$A:$D,3,0)</f>
        <v>Túi</v>
      </c>
      <c r="R155" s="224">
        <v>9</v>
      </c>
      <c r="S155" s="224"/>
      <c r="T155" s="224">
        <f>VLOOKUP(VLOOKUP(G155,Ma_KH!$A:$R,18,0)&amp;K155,Gia_MB!$A:$F,6,0)</f>
        <v>73431</v>
      </c>
      <c r="U155" s="182">
        <f t="shared" si="19"/>
        <v>660879</v>
      </c>
      <c r="V155" s="224"/>
      <c r="W155" s="225">
        <f t="shared" si="20"/>
        <v>0</v>
      </c>
      <c r="X155" s="226" t="str">
        <f t="shared" si="21"/>
        <v>8</v>
      </c>
      <c r="Y155" s="224"/>
      <c r="Z155" s="182">
        <f t="shared" si="22"/>
        <v>52870.32</v>
      </c>
      <c r="AA155" s="227">
        <f>VLOOKUP(G155,Ma_KH!$A:$R,14,0)</f>
        <v>60</v>
      </c>
    </row>
    <row r="156" spans="1:27" x14ac:dyDescent="0.25">
      <c r="A156" s="277">
        <v>46046</v>
      </c>
      <c r="B156" s="278">
        <v>4183607993</v>
      </c>
      <c r="C156" s="279" t="s">
        <v>15180</v>
      </c>
      <c r="D156" s="277">
        <v>46054</v>
      </c>
      <c r="E156" s="213"/>
      <c r="F156" s="214"/>
      <c r="G156" s="238" t="s">
        <v>14750</v>
      </c>
      <c r="H156" s="213"/>
      <c r="I156" s="212">
        <v>4183607993</v>
      </c>
      <c r="J156" s="212" t="s">
        <v>1782</v>
      </c>
      <c r="K156" s="212" t="s">
        <v>32</v>
      </c>
      <c r="L156" s="215" t="str">
        <f>VLOOKUP($K156,[1]TONG_SL!$A$1:$D$65536,2,0)</f>
        <v>Giò Tai Lưỡi Xào 250g</v>
      </c>
      <c r="M156" s="213"/>
      <c r="N156" s="215" t="str">
        <f t="shared" si="14"/>
        <v>K-C6</v>
      </c>
      <c r="O156" s="222"/>
      <c r="P156" s="222"/>
      <c r="Q156" s="215" t="str">
        <f>VLOOKUP(K156,TONG_SL!$A:$D,3,0)</f>
        <v>Túi</v>
      </c>
      <c r="R156" s="224">
        <v>5</v>
      </c>
      <c r="S156" s="224"/>
      <c r="T156" s="224">
        <f>VLOOKUP(VLOOKUP(G156,Ma_KH!$A:$R,18,0)&amp;K156,Gia_MB!$A:$F,6,0)</f>
        <v>50182</v>
      </c>
      <c r="U156" s="182">
        <f>T156*R156</f>
        <v>250910</v>
      </c>
      <c r="V156" s="224"/>
      <c r="W156" s="225">
        <f>U156*V156</f>
        <v>0</v>
      </c>
      <c r="X156" s="226" t="str">
        <f>IF(B156&lt;&gt;"","8","0")</f>
        <v>8</v>
      </c>
      <c r="Y156" s="224"/>
      <c r="Z156" s="182">
        <f>U156*X156%</f>
        <v>20072.8</v>
      </c>
      <c r="AA156" s="227">
        <f>VLOOKUP(G156,Ma_KH!$A:$R,14,0)</f>
        <v>60</v>
      </c>
    </row>
    <row r="157" spans="1:27" x14ac:dyDescent="0.25">
      <c r="A157" s="277">
        <v>46046</v>
      </c>
      <c r="B157" s="278">
        <v>4183607993</v>
      </c>
      <c r="C157" s="279" t="s">
        <v>15180</v>
      </c>
      <c r="D157" s="277">
        <v>46054</v>
      </c>
      <c r="E157" s="213"/>
      <c r="F157" s="214"/>
      <c r="G157" s="238" t="s">
        <v>14750</v>
      </c>
      <c r="H157" s="213"/>
      <c r="I157" s="212">
        <v>4183607993</v>
      </c>
      <c r="J157" s="212" t="s">
        <v>1782</v>
      </c>
      <c r="K157" s="212" t="s">
        <v>30</v>
      </c>
      <c r="L157" s="215" t="str">
        <f>VLOOKUP($K157,[1]TONG_SL!$A$1:$D$65536,2,0)</f>
        <v>Gà muối 500g</v>
      </c>
      <c r="M157" s="213"/>
      <c r="N157" s="215" t="str">
        <f t="shared" si="14"/>
        <v>K-C6</v>
      </c>
      <c r="O157" s="222"/>
      <c r="P157" s="222"/>
      <c r="Q157" s="215" t="str">
        <f>VLOOKUP(K157,TONG_SL!$A:$D,3,0)</f>
        <v>Túi</v>
      </c>
      <c r="R157" s="224">
        <v>21</v>
      </c>
      <c r="S157" s="224"/>
      <c r="T157" s="224">
        <f>VLOOKUP(VLOOKUP(G157,Ma_KH!$A:$R,18,0)&amp;K157,Gia_MB!$A:$F,6,0)</f>
        <v>116611</v>
      </c>
      <c r="U157" s="182">
        <f>T157*R157</f>
        <v>2448831</v>
      </c>
      <c r="V157" s="224"/>
      <c r="W157" s="225">
        <f>U157*V157</f>
        <v>0</v>
      </c>
      <c r="X157" s="226" t="str">
        <f>IF(B157&lt;&gt;"","8","0")</f>
        <v>8</v>
      </c>
      <c r="Y157" s="224"/>
      <c r="Z157" s="182">
        <f>U157*X157%</f>
        <v>195906.48</v>
      </c>
      <c r="AA157" s="227">
        <f>VLOOKUP(G157,Ma_KH!$A:$R,14,0)</f>
        <v>60</v>
      </c>
    </row>
    <row r="158" spans="1:27" x14ac:dyDescent="0.25">
      <c r="A158" s="277">
        <v>46046</v>
      </c>
      <c r="B158" s="278">
        <v>4183608018</v>
      </c>
      <c r="C158" s="279" t="s">
        <v>15180</v>
      </c>
      <c r="D158" s="277">
        <v>46054</v>
      </c>
      <c r="E158" s="213"/>
      <c r="F158" s="214"/>
      <c r="G158" s="238" t="s">
        <v>14757</v>
      </c>
      <c r="H158" s="213"/>
      <c r="I158" s="212">
        <v>4183608018</v>
      </c>
      <c r="J158" s="212" t="s">
        <v>1782</v>
      </c>
      <c r="K158" s="212" t="s">
        <v>30</v>
      </c>
      <c r="L158" s="215" t="str">
        <f>VLOOKUP($K158,[1]TONG_SL!$A$1:$D$65536,2,0)</f>
        <v>Gà muối 500g</v>
      </c>
      <c r="M158" s="213"/>
      <c r="N158" s="215" t="str">
        <f t="shared" si="14"/>
        <v>K-C6</v>
      </c>
      <c r="O158" s="222"/>
      <c r="P158" s="222"/>
      <c r="Q158" s="215" t="str">
        <f>VLOOKUP(K158,TONG_SL!$A:$D,3,0)</f>
        <v>Túi</v>
      </c>
      <c r="R158" s="224">
        <v>28</v>
      </c>
      <c r="S158" s="224"/>
      <c r="T158" s="224">
        <f>VLOOKUP(VLOOKUP(G158,Ma_KH!$A:$R,18,0)&amp;K158,Gia_MB!$A:$F,6,0)</f>
        <v>116611</v>
      </c>
      <c r="U158" s="182">
        <f t="shared" ref="U158:U189" si="23">T158*R158</f>
        <v>3265108</v>
      </c>
      <c r="V158" s="224"/>
      <c r="W158" s="225">
        <f t="shared" ref="W158:W189" si="24">U158*V158</f>
        <v>0</v>
      </c>
      <c r="X158" s="226" t="str">
        <f t="shared" ref="X158:X189" si="25">IF(B158&lt;&gt;"","8","0")</f>
        <v>8</v>
      </c>
      <c r="Y158" s="224"/>
      <c r="Z158" s="182">
        <f t="shared" ref="Z158:Z189" si="26">U158*X158%</f>
        <v>261208.64</v>
      </c>
      <c r="AA158" s="227">
        <f>VLOOKUP(G158,Ma_KH!$A:$R,14,0)</f>
        <v>60</v>
      </c>
    </row>
    <row r="159" spans="1:27" x14ac:dyDescent="0.25">
      <c r="A159" s="277">
        <v>46046</v>
      </c>
      <c r="B159" s="278">
        <v>4183608018</v>
      </c>
      <c r="C159" s="279" t="s">
        <v>15180</v>
      </c>
      <c r="D159" s="277">
        <v>46054</v>
      </c>
      <c r="E159" s="213"/>
      <c r="F159" s="214"/>
      <c r="G159" s="238" t="s">
        <v>14757</v>
      </c>
      <c r="H159" s="213"/>
      <c r="I159" s="212">
        <v>4183608018</v>
      </c>
      <c r="J159" s="212" t="s">
        <v>1782</v>
      </c>
      <c r="K159" s="212" t="s">
        <v>48</v>
      </c>
      <c r="L159" s="215" t="str">
        <f>VLOOKUP($K159,[1]TONG_SL!$A$1:$D$65536,2,0)</f>
        <v>Mọc Nấm Hương 250g</v>
      </c>
      <c r="M159" s="213"/>
      <c r="N159" s="215" t="str">
        <f t="shared" si="14"/>
        <v>K-C6</v>
      </c>
      <c r="O159" s="222"/>
      <c r="P159" s="222"/>
      <c r="Q159" s="215" t="str">
        <f>VLOOKUP(K159,TONG_SL!$A:$D,3,0)</f>
        <v>Túi</v>
      </c>
      <c r="R159" s="224">
        <v>6</v>
      </c>
      <c r="S159" s="224"/>
      <c r="T159" s="224">
        <f>VLOOKUP(VLOOKUP(G159,Ma_KH!$A:$R,18,0)&amp;K159,Gia_MB!$A:$F,6,0)</f>
        <v>46000</v>
      </c>
      <c r="U159" s="182">
        <f t="shared" si="23"/>
        <v>276000</v>
      </c>
      <c r="V159" s="224"/>
      <c r="W159" s="225">
        <f t="shared" si="24"/>
        <v>0</v>
      </c>
      <c r="X159" s="226" t="str">
        <f t="shared" si="25"/>
        <v>8</v>
      </c>
      <c r="Y159" s="224"/>
      <c r="Z159" s="182">
        <f t="shared" si="26"/>
        <v>22080</v>
      </c>
      <c r="AA159" s="227">
        <f>VLOOKUP(G159,Ma_KH!$A:$R,14,0)</f>
        <v>60</v>
      </c>
    </row>
    <row r="160" spans="1:27" x14ac:dyDescent="0.25">
      <c r="A160" s="277">
        <v>46046</v>
      </c>
      <c r="B160" s="278">
        <v>4183608018</v>
      </c>
      <c r="C160" s="279" t="s">
        <v>15180</v>
      </c>
      <c r="D160" s="277">
        <v>46054</v>
      </c>
      <c r="E160" s="213"/>
      <c r="F160" s="214"/>
      <c r="G160" s="238" t="s">
        <v>14757</v>
      </c>
      <c r="H160" s="213"/>
      <c r="I160" s="212">
        <v>4183608018</v>
      </c>
      <c r="J160" s="212" t="s">
        <v>1782</v>
      </c>
      <c r="K160" s="212" t="s">
        <v>34</v>
      </c>
      <c r="L160" s="215" t="str">
        <f>VLOOKUP($K160,[1]TONG_SL!$A$1:$D$65536,2,0)</f>
        <v>Tai heo muối 200g</v>
      </c>
      <c r="M160" s="213"/>
      <c r="N160" s="215" t="str">
        <f t="shared" si="14"/>
        <v>K-C6</v>
      </c>
      <c r="O160" s="222"/>
      <c r="P160" s="222"/>
      <c r="Q160" s="215" t="str">
        <f>VLOOKUP(K160,TONG_SL!$A:$D,3,0)</f>
        <v>Túi</v>
      </c>
      <c r="R160" s="224">
        <v>3</v>
      </c>
      <c r="S160" s="224"/>
      <c r="T160" s="224">
        <f>VLOOKUP(VLOOKUP(G160,Ma_KH!$A:$R,18,0)&amp;K160,Gia_MB!$A:$F,6,0)</f>
        <v>55595</v>
      </c>
      <c r="U160" s="182">
        <f t="shared" si="23"/>
        <v>166785</v>
      </c>
      <c r="V160" s="224"/>
      <c r="W160" s="225">
        <f t="shared" si="24"/>
        <v>0</v>
      </c>
      <c r="X160" s="226" t="str">
        <f t="shared" si="25"/>
        <v>8</v>
      </c>
      <c r="Y160" s="224"/>
      <c r="Z160" s="182">
        <f t="shared" si="26"/>
        <v>13342.800000000001</v>
      </c>
      <c r="AA160" s="227">
        <f>VLOOKUP(G160,Ma_KH!$A:$R,14,0)</f>
        <v>60</v>
      </c>
    </row>
    <row r="161" spans="1:27" x14ac:dyDescent="0.25">
      <c r="A161" s="277">
        <v>46046</v>
      </c>
      <c r="B161" s="278">
        <v>4183608094</v>
      </c>
      <c r="C161" s="279" t="s">
        <v>15180</v>
      </c>
      <c r="D161" s="277">
        <v>46054</v>
      </c>
      <c r="E161" s="213"/>
      <c r="F161" s="214"/>
      <c r="G161" s="238" t="s">
        <v>14764</v>
      </c>
      <c r="H161" s="213"/>
      <c r="I161" s="212">
        <v>4183608094</v>
      </c>
      <c r="J161" s="212" t="s">
        <v>1782</v>
      </c>
      <c r="K161" s="212" t="s">
        <v>30</v>
      </c>
      <c r="L161" s="215" t="str">
        <f>VLOOKUP($K161,[1]TONG_SL!$A$1:$D$65536,2,0)</f>
        <v>Gà muối 500g</v>
      </c>
      <c r="M161" s="213"/>
      <c r="N161" s="215" t="str">
        <f t="shared" si="14"/>
        <v>K-C6</v>
      </c>
      <c r="O161" s="222"/>
      <c r="P161" s="222"/>
      <c r="Q161" s="215" t="str">
        <f>VLOOKUP(K161,TONG_SL!$A:$D,3,0)</f>
        <v>Túi</v>
      </c>
      <c r="R161" s="224">
        <v>13</v>
      </c>
      <c r="S161" s="224"/>
      <c r="T161" s="224">
        <f>VLOOKUP(VLOOKUP(G161,Ma_KH!$A:$R,18,0)&amp;K161,Gia_MB!$A:$F,6,0)</f>
        <v>116611</v>
      </c>
      <c r="U161" s="182">
        <f t="shared" si="23"/>
        <v>1515943</v>
      </c>
      <c r="V161" s="224"/>
      <c r="W161" s="225">
        <f t="shared" si="24"/>
        <v>0</v>
      </c>
      <c r="X161" s="226" t="str">
        <f t="shared" si="25"/>
        <v>8</v>
      </c>
      <c r="Y161" s="224"/>
      <c r="Z161" s="182">
        <f t="shared" si="26"/>
        <v>121275.44</v>
      </c>
      <c r="AA161" s="227">
        <f>VLOOKUP(G161,Ma_KH!$A:$R,14,0)</f>
        <v>60</v>
      </c>
    </row>
    <row r="162" spans="1:27" x14ac:dyDescent="0.25">
      <c r="A162" s="277">
        <v>46046</v>
      </c>
      <c r="B162" s="278">
        <v>4183608094</v>
      </c>
      <c r="C162" s="279" t="s">
        <v>15180</v>
      </c>
      <c r="D162" s="277">
        <v>46054</v>
      </c>
      <c r="E162" s="213"/>
      <c r="F162" s="214"/>
      <c r="G162" s="238" t="s">
        <v>14764</v>
      </c>
      <c r="H162" s="213"/>
      <c r="I162" s="212">
        <v>4183608094</v>
      </c>
      <c r="J162" s="212" t="s">
        <v>1782</v>
      </c>
      <c r="K162" s="212" t="s">
        <v>32</v>
      </c>
      <c r="L162" s="215" t="str">
        <f>VLOOKUP($K162,[1]TONG_SL!$A$1:$D$65536,2,0)</f>
        <v>Giò Tai Lưỡi Xào 250g</v>
      </c>
      <c r="M162" s="213"/>
      <c r="N162" s="215" t="str">
        <f t="shared" ref="N162:N225" si="27">IF($B162&lt;&gt;"","K-C6","")</f>
        <v>K-C6</v>
      </c>
      <c r="O162" s="222"/>
      <c r="P162" s="222"/>
      <c r="Q162" s="215" t="str">
        <f>VLOOKUP(K162,TONG_SL!$A:$D,3,0)</f>
        <v>Túi</v>
      </c>
      <c r="R162" s="224">
        <v>5</v>
      </c>
      <c r="S162" s="224"/>
      <c r="T162" s="224">
        <f>VLOOKUP(VLOOKUP(G162,Ma_KH!$A:$R,18,0)&amp;K162,Gia_MB!$A:$F,6,0)</f>
        <v>50182</v>
      </c>
      <c r="U162" s="182">
        <f t="shared" si="23"/>
        <v>250910</v>
      </c>
      <c r="V162" s="224"/>
      <c r="W162" s="225">
        <f t="shared" si="24"/>
        <v>0</v>
      </c>
      <c r="X162" s="226" t="str">
        <f t="shared" si="25"/>
        <v>8</v>
      </c>
      <c r="Y162" s="224"/>
      <c r="Z162" s="182">
        <f t="shared" si="26"/>
        <v>20072.8</v>
      </c>
      <c r="AA162" s="227">
        <f>VLOOKUP(G162,Ma_KH!$A:$R,14,0)</f>
        <v>60</v>
      </c>
    </row>
    <row r="163" spans="1:27" x14ac:dyDescent="0.25">
      <c r="A163" s="277">
        <v>46046</v>
      </c>
      <c r="B163" s="278">
        <v>4183607737</v>
      </c>
      <c r="C163" s="279" t="s">
        <v>15180</v>
      </c>
      <c r="D163" s="277">
        <v>46054</v>
      </c>
      <c r="E163" s="213"/>
      <c r="F163" s="214"/>
      <c r="G163" s="238" t="s">
        <v>14746</v>
      </c>
      <c r="H163" s="213"/>
      <c r="I163" s="212">
        <v>4183607737</v>
      </c>
      <c r="J163" s="212" t="s">
        <v>1782</v>
      </c>
      <c r="K163" s="212" t="s">
        <v>27</v>
      </c>
      <c r="L163" s="215" t="str">
        <f>VLOOKUP($K163,[1]TONG_SL!$A$1:$D$65536,2,0)</f>
        <v>Chân giò heo muối 300g</v>
      </c>
      <c r="M163" s="213"/>
      <c r="N163" s="215" t="str">
        <f t="shared" si="27"/>
        <v>K-C6</v>
      </c>
      <c r="O163" s="222"/>
      <c r="P163" s="222"/>
      <c r="Q163" s="215" t="str">
        <f>VLOOKUP(K163,TONG_SL!$A:$D,3,0)</f>
        <v>Túi</v>
      </c>
      <c r="R163" s="224">
        <v>1</v>
      </c>
      <c r="S163" s="224"/>
      <c r="T163" s="224">
        <f>VLOOKUP(VLOOKUP(G163,Ma_KH!$A:$R,18,0)&amp;K163,Gia_MB!$A:$F,6,0)</f>
        <v>73431</v>
      </c>
      <c r="U163" s="182">
        <f t="shared" si="23"/>
        <v>73431</v>
      </c>
      <c r="V163" s="224"/>
      <c r="W163" s="225">
        <f t="shared" si="24"/>
        <v>0</v>
      </c>
      <c r="X163" s="226" t="str">
        <f t="shared" si="25"/>
        <v>8</v>
      </c>
      <c r="Y163" s="224"/>
      <c r="Z163" s="182">
        <f t="shared" si="26"/>
        <v>5874.4800000000005</v>
      </c>
      <c r="AA163" s="227">
        <f>VLOOKUP(G163,Ma_KH!$A:$R,14,0)</f>
        <v>60</v>
      </c>
    </row>
    <row r="164" spans="1:27" x14ac:dyDescent="0.25">
      <c r="A164" s="277">
        <v>46046</v>
      </c>
      <c r="B164" s="278">
        <v>4183607737</v>
      </c>
      <c r="C164" s="279" t="s">
        <v>15180</v>
      </c>
      <c r="D164" s="277">
        <v>46054</v>
      </c>
      <c r="E164" s="213"/>
      <c r="F164" s="214"/>
      <c r="G164" s="238" t="s">
        <v>14746</v>
      </c>
      <c r="H164" s="213"/>
      <c r="I164" s="212">
        <v>4183607737</v>
      </c>
      <c r="J164" s="212" t="s">
        <v>1782</v>
      </c>
      <c r="K164" s="212" t="s">
        <v>32</v>
      </c>
      <c r="L164" s="215" t="str">
        <f>VLOOKUP($K164,[1]TONG_SL!$A$1:$D$65536,2,0)</f>
        <v>Giò Tai Lưỡi Xào 250g</v>
      </c>
      <c r="M164" s="213"/>
      <c r="N164" s="215" t="str">
        <f t="shared" si="27"/>
        <v>K-C6</v>
      </c>
      <c r="O164" s="222"/>
      <c r="P164" s="222"/>
      <c r="Q164" s="215" t="str">
        <f>VLOOKUP(K164,TONG_SL!$A:$D,3,0)</f>
        <v>Túi</v>
      </c>
      <c r="R164" s="224">
        <v>2</v>
      </c>
      <c r="S164" s="224"/>
      <c r="T164" s="224">
        <f>VLOOKUP(VLOOKUP(G164,Ma_KH!$A:$R,18,0)&amp;K164,Gia_MB!$A:$F,6,0)</f>
        <v>50182</v>
      </c>
      <c r="U164" s="182">
        <f t="shared" si="23"/>
        <v>100364</v>
      </c>
      <c r="V164" s="224"/>
      <c r="W164" s="225">
        <f t="shared" si="24"/>
        <v>0</v>
      </c>
      <c r="X164" s="226" t="str">
        <f t="shared" si="25"/>
        <v>8</v>
      </c>
      <c r="Y164" s="224"/>
      <c r="Z164" s="182">
        <f t="shared" si="26"/>
        <v>8029.12</v>
      </c>
      <c r="AA164" s="227">
        <f>VLOOKUP(G164,Ma_KH!$A:$R,14,0)</f>
        <v>60</v>
      </c>
    </row>
    <row r="165" spans="1:27" x14ac:dyDescent="0.25">
      <c r="A165" s="277">
        <v>46046</v>
      </c>
      <c r="B165" s="278">
        <v>4183607737</v>
      </c>
      <c r="C165" s="279" t="s">
        <v>15180</v>
      </c>
      <c r="D165" s="277">
        <v>46054</v>
      </c>
      <c r="E165" s="213"/>
      <c r="F165" s="214"/>
      <c r="G165" s="238" t="s">
        <v>14746</v>
      </c>
      <c r="H165" s="213"/>
      <c r="I165" s="212">
        <v>4183607737</v>
      </c>
      <c r="J165" s="212" t="s">
        <v>1782</v>
      </c>
      <c r="K165" s="212" t="s">
        <v>30</v>
      </c>
      <c r="L165" s="215" t="str">
        <f>VLOOKUP($K165,[1]TONG_SL!$A$1:$D$65536,2,0)</f>
        <v>Gà muối 500g</v>
      </c>
      <c r="M165" s="213"/>
      <c r="N165" s="215" t="str">
        <f t="shared" si="27"/>
        <v>K-C6</v>
      </c>
      <c r="O165" s="222"/>
      <c r="P165" s="222"/>
      <c r="Q165" s="215" t="str">
        <f>VLOOKUP(K165,TONG_SL!$A:$D,3,0)</f>
        <v>Túi</v>
      </c>
      <c r="R165" s="224">
        <v>8</v>
      </c>
      <c r="S165" s="224"/>
      <c r="T165" s="224">
        <f>VLOOKUP(VLOOKUP(G165,Ma_KH!$A:$R,18,0)&amp;K165,Gia_MB!$A:$F,6,0)</f>
        <v>116611</v>
      </c>
      <c r="U165" s="182">
        <f t="shared" si="23"/>
        <v>932888</v>
      </c>
      <c r="V165" s="224"/>
      <c r="W165" s="225">
        <f t="shared" si="24"/>
        <v>0</v>
      </c>
      <c r="X165" s="226" t="str">
        <f t="shared" si="25"/>
        <v>8</v>
      </c>
      <c r="Y165" s="224"/>
      <c r="Z165" s="182">
        <f t="shared" si="26"/>
        <v>74631.040000000008</v>
      </c>
      <c r="AA165" s="227">
        <f>VLOOKUP(G165,Ma_KH!$A:$R,14,0)</f>
        <v>60</v>
      </c>
    </row>
    <row r="166" spans="1:27" x14ac:dyDescent="0.25">
      <c r="A166" s="277">
        <v>46046</v>
      </c>
      <c r="B166" s="278">
        <v>4183608313</v>
      </c>
      <c r="C166" s="279" t="s">
        <v>15180</v>
      </c>
      <c r="D166" s="277">
        <v>46054</v>
      </c>
      <c r="E166" s="213"/>
      <c r="F166" s="214"/>
      <c r="G166" s="238" t="s">
        <v>14783</v>
      </c>
      <c r="H166" s="213"/>
      <c r="I166" s="212">
        <v>4183608313</v>
      </c>
      <c r="J166" s="212" t="s">
        <v>1782</v>
      </c>
      <c r="K166" s="212" t="s">
        <v>30</v>
      </c>
      <c r="L166" s="215" t="str">
        <f>VLOOKUP($K166,[1]TONG_SL!$A$1:$D$65536,2,0)</f>
        <v>Gà muối 500g</v>
      </c>
      <c r="M166" s="213"/>
      <c r="N166" s="215" t="str">
        <f t="shared" si="27"/>
        <v>K-C6</v>
      </c>
      <c r="O166" s="222"/>
      <c r="P166" s="222"/>
      <c r="Q166" s="215" t="str">
        <f>VLOOKUP(K166,TONG_SL!$A:$D,3,0)</f>
        <v>Túi</v>
      </c>
      <c r="R166" s="224">
        <v>21</v>
      </c>
      <c r="S166" s="224"/>
      <c r="T166" s="224">
        <f>VLOOKUP(VLOOKUP(G166,Ma_KH!$A:$R,18,0)&amp;K166,Gia_MB!$A:$F,6,0)</f>
        <v>116611</v>
      </c>
      <c r="U166" s="182">
        <f t="shared" si="23"/>
        <v>2448831</v>
      </c>
      <c r="V166" s="224"/>
      <c r="W166" s="225">
        <f t="shared" si="24"/>
        <v>0</v>
      </c>
      <c r="X166" s="226" t="str">
        <f t="shared" si="25"/>
        <v>8</v>
      </c>
      <c r="Y166" s="224"/>
      <c r="Z166" s="182">
        <f t="shared" si="26"/>
        <v>195906.48</v>
      </c>
      <c r="AA166" s="227">
        <f>VLOOKUP(G166,Ma_KH!$A:$R,14,0)</f>
        <v>60</v>
      </c>
    </row>
    <row r="167" spans="1:27" x14ac:dyDescent="0.25">
      <c r="A167" s="277">
        <v>46046</v>
      </c>
      <c r="B167" s="278">
        <v>4183608313</v>
      </c>
      <c r="C167" s="279" t="s">
        <v>15180</v>
      </c>
      <c r="D167" s="277">
        <v>46054</v>
      </c>
      <c r="E167" s="213"/>
      <c r="F167" s="214"/>
      <c r="G167" s="238" t="s">
        <v>14783</v>
      </c>
      <c r="H167" s="213"/>
      <c r="I167" s="212">
        <v>4183608313</v>
      </c>
      <c r="J167" s="212" t="s">
        <v>1782</v>
      </c>
      <c r="K167" s="212" t="s">
        <v>32</v>
      </c>
      <c r="L167" s="215" t="str">
        <f>VLOOKUP($K167,[1]TONG_SL!$A$1:$D$65536,2,0)</f>
        <v>Giò Tai Lưỡi Xào 250g</v>
      </c>
      <c r="M167" s="213"/>
      <c r="N167" s="215" t="str">
        <f t="shared" si="27"/>
        <v>K-C6</v>
      </c>
      <c r="O167" s="222"/>
      <c r="P167" s="222"/>
      <c r="Q167" s="215" t="str">
        <f>VLOOKUP(K167,TONG_SL!$A:$D,3,0)</f>
        <v>Túi</v>
      </c>
      <c r="R167" s="224">
        <v>5</v>
      </c>
      <c r="S167" s="224"/>
      <c r="T167" s="224">
        <f>VLOOKUP(VLOOKUP(G167,Ma_KH!$A:$R,18,0)&amp;K167,Gia_MB!$A:$F,6,0)</f>
        <v>50182</v>
      </c>
      <c r="U167" s="182">
        <f t="shared" si="23"/>
        <v>250910</v>
      </c>
      <c r="V167" s="224"/>
      <c r="W167" s="225">
        <f t="shared" si="24"/>
        <v>0</v>
      </c>
      <c r="X167" s="226" t="str">
        <f t="shared" si="25"/>
        <v>8</v>
      </c>
      <c r="Y167" s="224"/>
      <c r="Z167" s="182">
        <f t="shared" si="26"/>
        <v>20072.8</v>
      </c>
      <c r="AA167" s="227">
        <f>VLOOKUP(G167,Ma_KH!$A:$R,14,0)</f>
        <v>60</v>
      </c>
    </row>
    <row r="168" spans="1:27" x14ac:dyDescent="0.25">
      <c r="A168" s="277">
        <v>46046</v>
      </c>
      <c r="B168" s="278">
        <v>4183608313</v>
      </c>
      <c r="C168" s="279" t="s">
        <v>15180</v>
      </c>
      <c r="D168" s="277">
        <v>46054</v>
      </c>
      <c r="E168" s="213"/>
      <c r="F168" s="214"/>
      <c r="G168" s="238" t="s">
        <v>14783</v>
      </c>
      <c r="H168" s="213"/>
      <c r="I168" s="212">
        <v>4183608313</v>
      </c>
      <c r="J168" s="212" t="s">
        <v>1782</v>
      </c>
      <c r="K168" s="212" t="s">
        <v>27</v>
      </c>
      <c r="L168" s="215" t="str">
        <f>VLOOKUP($K168,[1]TONG_SL!$A$1:$D$65536,2,0)</f>
        <v>Chân giò heo muối 300g</v>
      </c>
      <c r="M168" s="213"/>
      <c r="N168" s="215" t="str">
        <f t="shared" si="27"/>
        <v>K-C6</v>
      </c>
      <c r="O168" s="222"/>
      <c r="P168" s="222"/>
      <c r="Q168" s="215" t="str">
        <f>VLOOKUP(K168,TONG_SL!$A:$D,3,0)</f>
        <v>Túi</v>
      </c>
      <c r="R168" s="224">
        <v>10</v>
      </c>
      <c r="S168" s="224"/>
      <c r="T168" s="224">
        <f>VLOOKUP(VLOOKUP(G168,Ma_KH!$A:$R,18,0)&amp;K168,Gia_MB!$A:$F,6,0)</f>
        <v>73431</v>
      </c>
      <c r="U168" s="182">
        <f t="shared" si="23"/>
        <v>734310</v>
      </c>
      <c r="V168" s="224"/>
      <c r="W168" s="225">
        <f t="shared" si="24"/>
        <v>0</v>
      </c>
      <c r="X168" s="226" t="str">
        <f t="shared" si="25"/>
        <v>8</v>
      </c>
      <c r="Y168" s="224"/>
      <c r="Z168" s="182">
        <f t="shared" si="26"/>
        <v>58744.800000000003</v>
      </c>
      <c r="AA168" s="227">
        <f>VLOOKUP(G168,Ma_KH!$A:$R,14,0)</f>
        <v>60</v>
      </c>
    </row>
    <row r="169" spans="1:27" x14ac:dyDescent="0.25">
      <c r="A169" s="277">
        <v>46046</v>
      </c>
      <c r="B169" s="278">
        <v>4183608313</v>
      </c>
      <c r="C169" s="279" t="s">
        <v>15180</v>
      </c>
      <c r="D169" s="277">
        <v>46054</v>
      </c>
      <c r="E169" s="213"/>
      <c r="F169" s="214"/>
      <c r="G169" s="238" t="s">
        <v>14783</v>
      </c>
      <c r="H169" s="213"/>
      <c r="I169" s="212">
        <v>4183608313</v>
      </c>
      <c r="J169" s="212" t="s">
        <v>1782</v>
      </c>
      <c r="K169" s="212" t="s">
        <v>34</v>
      </c>
      <c r="L169" s="215" t="str">
        <f>VLOOKUP($K169,[1]TONG_SL!$A$1:$D$65536,2,0)</f>
        <v>Tai heo muối 200g</v>
      </c>
      <c r="M169" s="213"/>
      <c r="N169" s="215" t="str">
        <f t="shared" si="27"/>
        <v>K-C6</v>
      </c>
      <c r="O169" s="222"/>
      <c r="P169" s="222"/>
      <c r="Q169" s="215" t="str">
        <f>VLOOKUP(K169,TONG_SL!$A:$D,3,0)</f>
        <v>Túi</v>
      </c>
      <c r="R169" s="224">
        <v>4</v>
      </c>
      <c r="S169" s="224"/>
      <c r="T169" s="224">
        <f>VLOOKUP(VLOOKUP(G169,Ma_KH!$A:$R,18,0)&amp;K169,Gia_MB!$A:$F,6,0)</f>
        <v>55595</v>
      </c>
      <c r="U169" s="182">
        <f t="shared" si="23"/>
        <v>222380</v>
      </c>
      <c r="V169" s="224"/>
      <c r="W169" s="225">
        <f t="shared" si="24"/>
        <v>0</v>
      </c>
      <c r="X169" s="226" t="str">
        <f t="shared" si="25"/>
        <v>8</v>
      </c>
      <c r="Y169" s="224"/>
      <c r="Z169" s="182">
        <f t="shared" si="26"/>
        <v>17790.400000000001</v>
      </c>
      <c r="AA169" s="227">
        <f>VLOOKUP(G169,Ma_KH!$A:$R,14,0)</f>
        <v>60</v>
      </c>
    </row>
    <row r="170" spans="1:27" x14ac:dyDescent="0.25">
      <c r="A170" s="277">
        <v>46046</v>
      </c>
      <c r="B170" s="278">
        <v>4183608157</v>
      </c>
      <c r="C170" s="279" t="s">
        <v>15180</v>
      </c>
      <c r="D170" s="277">
        <v>46054</v>
      </c>
      <c r="E170" s="213"/>
      <c r="F170" s="214"/>
      <c r="G170" s="238" t="s">
        <v>14776</v>
      </c>
      <c r="H170" s="213"/>
      <c r="I170" s="212">
        <v>4183608157</v>
      </c>
      <c r="J170" s="212" t="s">
        <v>1782</v>
      </c>
      <c r="K170" s="212" t="s">
        <v>48</v>
      </c>
      <c r="L170" s="215" t="str">
        <f>VLOOKUP($K170,[1]TONG_SL!$A$1:$D$65536,2,0)</f>
        <v>Mọc Nấm Hương 250g</v>
      </c>
      <c r="M170" s="213"/>
      <c r="N170" s="215" t="str">
        <f t="shared" si="27"/>
        <v>K-C6</v>
      </c>
      <c r="O170" s="222"/>
      <c r="P170" s="222"/>
      <c r="Q170" s="215" t="str">
        <f>VLOOKUP(K170,TONG_SL!$A:$D,3,0)</f>
        <v>Túi</v>
      </c>
      <c r="R170" s="224">
        <v>6</v>
      </c>
      <c r="S170" s="224"/>
      <c r="T170" s="224">
        <f>VLOOKUP(VLOOKUP(G170,Ma_KH!$A:$R,18,0)&amp;K170,Gia_MB!$A:$F,6,0)</f>
        <v>46000</v>
      </c>
      <c r="U170" s="182">
        <f t="shared" si="23"/>
        <v>276000</v>
      </c>
      <c r="V170" s="224"/>
      <c r="W170" s="225">
        <f t="shared" si="24"/>
        <v>0</v>
      </c>
      <c r="X170" s="226" t="str">
        <f t="shared" si="25"/>
        <v>8</v>
      </c>
      <c r="Y170" s="224"/>
      <c r="Z170" s="182">
        <f t="shared" si="26"/>
        <v>22080</v>
      </c>
      <c r="AA170" s="227">
        <f>VLOOKUP(G170,Ma_KH!$A:$R,14,0)</f>
        <v>60</v>
      </c>
    </row>
    <row r="171" spans="1:27" x14ac:dyDescent="0.25">
      <c r="A171" s="277">
        <v>46046</v>
      </c>
      <c r="B171" s="278">
        <v>4183608157</v>
      </c>
      <c r="C171" s="279" t="s">
        <v>15180</v>
      </c>
      <c r="D171" s="277">
        <v>46054</v>
      </c>
      <c r="E171" s="213"/>
      <c r="F171" s="214"/>
      <c r="G171" s="238" t="s">
        <v>14776</v>
      </c>
      <c r="H171" s="213"/>
      <c r="I171" s="212">
        <v>4183608157</v>
      </c>
      <c r="J171" s="212" t="s">
        <v>1782</v>
      </c>
      <c r="K171" s="212" t="s">
        <v>30</v>
      </c>
      <c r="L171" s="215" t="str">
        <f>VLOOKUP($K171,[1]TONG_SL!$A$1:$D$65536,2,0)</f>
        <v>Gà muối 500g</v>
      </c>
      <c r="M171" s="213"/>
      <c r="N171" s="215" t="str">
        <f t="shared" si="27"/>
        <v>K-C6</v>
      </c>
      <c r="O171" s="222"/>
      <c r="P171" s="222"/>
      <c r="Q171" s="215" t="str">
        <f>VLOOKUP(K171,TONG_SL!$A:$D,3,0)</f>
        <v>Túi</v>
      </c>
      <c r="R171" s="224">
        <v>15</v>
      </c>
      <c r="S171" s="224"/>
      <c r="T171" s="224">
        <f>VLOOKUP(VLOOKUP(G171,Ma_KH!$A:$R,18,0)&amp;K171,Gia_MB!$A:$F,6,0)</f>
        <v>116611</v>
      </c>
      <c r="U171" s="182">
        <f t="shared" si="23"/>
        <v>1749165</v>
      </c>
      <c r="V171" s="224"/>
      <c r="W171" s="225">
        <f t="shared" si="24"/>
        <v>0</v>
      </c>
      <c r="X171" s="226" t="str">
        <f t="shared" si="25"/>
        <v>8</v>
      </c>
      <c r="Y171" s="224"/>
      <c r="Z171" s="182">
        <f t="shared" si="26"/>
        <v>139933.20000000001</v>
      </c>
      <c r="AA171" s="227">
        <f>VLOOKUP(G171,Ma_KH!$A:$R,14,0)</f>
        <v>60</v>
      </c>
    </row>
    <row r="172" spans="1:27" x14ac:dyDescent="0.25">
      <c r="A172" s="277">
        <v>46046</v>
      </c>
      <c r="B172" s="278">
        <v>4183607846</v>
      </c>
      <c r="C172" s="279" t="s">
        <v>15180</v>
      </c>
      <c r="D172" s="277">
        <v>46054</v>
      </c>
      <c r="E172" s="213"/>
      <c r="F172" s="214"/>
      <c r="G172" s="238" t="s">
        <v>7227</v>
      </c>
      <c r="H172" s="213"/>
      <c r="I172" s="212">
        <v>4183607846</v>
      </c>
      <c r="J172" s="212" t="s">
        <v>1782</v>
      </c>
      <c r="K172" s="212" t="s">
        <v>48</v>
      </c>
      <c r="L172" s="215" t="str">
        <f>VLOOKUP($K172,[1]TONG_SL!$A$1:$D$65536,2,0)</f>
        <v>Mọc Nấm Hương 250g</v>
      </c>
      <c r="M172" s="213"/>
      <c r="N172" s="215" t="str">
        <f t="shared" si="27"/>
        <v>K-C6</v>
      </c>
      <c r="O172" s="222"/>
      <c r="P172" s="222"/>
      <c r="Q172" s="215" t="str">
        <f>VLOOKUP(K172,TONG_SL!$A:$D,3,0)</f>
        <v>Túi</v>
      </c>
      <c r="R172" s="224">
        <v>4</v>
      </c>
      <c r="S172" s="224"/>
      <c r="T172" s="224">
        <f>VLOOKUP(VLOOKUP(G172,Ma_KH!$A:$R,18,0)&amp;K172,Gia_MB!$A:$F,6,0)</f>
        <v>46000</v>
      </c>
      <c r="U172" s="182">
        <f t="shared" si="23"/>
        <v>184000</v>
      </c>
      <c r="V172" s="224"/>
      <c r="W172" s="225">
        <f t="shared" si="24"/>
        <v>0</v>
      </c>
      <c r="X172" s="226" t="str">
        <f t="shared" si="25"/>
        <v>8</v>
      </c>
      <c r="Y172" s="224"/>
      <c r="Z172" s="182">
        <f t="shared" si="26"/>
        <v>14720</v>
      </c>
      <c r="AA172" s="227">
        <f>VLOOKUP(G172,Ma_KH!$A:$R,14,0)</f>
        <v>60</v>
      </c>
    </row>
    <row r="173" spans="1:27" x14ac:dyDescent="0.25">
      <c r="A173" s="277">
        <v>46046</v>
      </c>
      <c r="B173" s="278">
        <v>4183607846</v>
      </c>
      <c r="C173" s="279" t="s">
        <v>15180</v>
      </c>
      <c r="D173" s="277">
        <v>46054</v>
      </c>
      <c r="E173" s="213"/>
      <c r="F173" s="214"/>
      <c r="G173" s="238" t="s">
        <v>7227</v>
      </c>
      <c r="H173" s="213"/>
      <c r="I173" s="212">
        <v>4183607846</v>
      </c>
      <c r="J173" s="212" t="s">
        <v>1782</v>
      </c>
      <c r="K173" s="212" t="s">
        <v>32</v>
      </c>
      <c r="L173" s="215" t="str">
        <f>VLOOKUP($K173,[1]TONG_SL!$A$1:$D$65536,2,0)</f>
        <v>Giò Tai Lưỡi Xào 250g</v>
      </c>
      <c r="M173" s="213"/>
      <c r="N173" s="215" t="str">
        <f t="shared" si="27"/>
        <v>K-C6</v>
      </c>
      <c r="O173" s="222"/>
      <c r="P173" s="222"/>
      <c r="Q173" s="215" t="str">
        <f>VLOOKUP(K173,TONG_SL!$A:$D,3,0)</f>
        <v>Túi</v>
      </c>
      <c r="R173" s="224">
        <v>5</v>
      </c>
      <c r="S173" s="224"/>
      <c r="T173" s="224">
        <f>VLOOKUP(VLOOKUP(G173,Ma_KH!$A:$R,18,0)&amp;K173,Gia_MB!$A:$F,6,0)</f>
        <v>50182</v>
      </c>
      <c r="U173" s="182">
        <f t="shared" si="23"/>
        <v>250910</v>
      </c>
      <c r="V173" s="224"/>
      <c r="W173" s="225">
        <f t="shared" si="24"/>
        <v>0</v>
      </c>
      <c r="X173" s="226" t="str">
        <f t="shared" si="25"/>
        <v>8</v>
      </c>
      <c r="Y173" s="224"/>
      <c r="Z173" s="182">
        <f t="shared" si="26"/>
        <v>20072.8</v>
      </c>
      <c r="AA173" s="227">
        <f>VLOOKUP(G173,Ma_KH!$A:$R,14,0)</f>
        <v>60</v>
      </c>
    </row>
    <row r="174" spans="1:27" x14ac:dyDescent="0.25">
      <c r="A174" s="277">
        <v>46046</v>
      </c>
      <c r="B174" s="278">
        <v>4183607846</v>
      </c>
      <c r="C174" s="279" t="s">
        <v>15180</v>
      </c>
      <c r="D174" s="277">
        <v>46054</v>
      </c>
      <c r="E174" s="213"/>
      <c r="F174" s="214"/>
      <c r="G174" s="238" t="s">
        <v>7227</v>
      </c>
      <c r="H174" s="213"/>
      <c r="I174" s="212">
        <v>4183607846</v>
      </c>
      <c r="J174" s="212" t="s">
        <v>1782</v>
      </c>
      <c r="K174" s="212" t="s">
        <v>30</v>
      </c>
      <c r="L174" s="215" t="str">
        <f>VLOOKUP($K174,[1]TONG_SL!$A$1:$D$65536,2,0)</f>
        <v>Gà muối 500g</v>
      </c>
      <c r="M174" s="213"/>
      <c r="N174" s="215" t="str">
        <f t="shared" si="27"/>
        <v>K-C6</v>
      </c>
      <c r="O174" s="222"/>
      <c r="P174" s="222"/>
      <c r="Q174" s="215" t="str">
        <f>VLOOKUP(K174,TONG_SL!$A:$D,3,0)</f>
        <v>Túi</v>
      </c>
      <c r="R174" s="224">
        <v>18</v>
      </c>
      <c r="S174" s="224"/>
      <c r="T174" s="224">
        <f>VLOOKUP(VLOOKUP(G174,Ma_KH!$A:$R,18,0)&amp;K174,Gia_MB!$A:$F,6,0)</f>
        <v>116611</v>
      </c>
      <c r="U174" s="182">
        <f t="shared" si="23"/>
        <v>2098998</v>
      </c>
      <c r="V174" s="224"/>
      <c r="W174" s="225">
        <f t="shared" si="24"/>
        <v>0</v>
      </c>
      <c r="X174" s="226" t="str">
        <f t="shared" si="25"/>
        <v>8</v>
      </c>
      <c r="Y174" s="224"/>
      <c r="Z174" s="182">
        <f t="shared" si="26"/>
        <v>167919.84</v>
      </c>
      <c r="AA174" s="227">
        <f>VLOOKUP(G174,Ma_KH!$A:$R,14,0)</f>
        <v>60</v>
      </c>
    </row>
    <row r="175" spans="1:27" x14ac:dyDescent="0.25">
      <c r="A175" s="277">
        <v>46046</v>
      </c>
      <c r="B175" s="278">
        <v>4183608200</v>
      </c>
      <c r="C175" s="279" t="s">
        <v>15180</v>
      </c>
      <c r="D175" s="277">
        <v>46054</v>
      </c>
      <c r="E175" s="213"/>
      <c r="F175" s="214"/>
      <c r="G175" s="238" t="s">
        <v>14777</v>
      </c>
      <c r="H175" s="213"/>
      <c r="I175" s="212">
        <v>4183608200</v>
      </c>
      <c r="J175" s="212" t="s">
        <v>1782</v>
      </c>
      <c r="K175" s="212" t="s">
        <v>34</v>
      </c>
      <c r="L175" s="215" t="str">
        <f>VLOOKUP($K175,[1]TONG_SL!$A$1:$D$65536,2,0)</f>
        <v>Tai heo muối 200g</v>
      </c>
      <c r="M175" s="213"/>
      <c r="N175" s="215" t="str">
        <f t="shared" si="27"/>
        <v>K-C6</v>
      </c>
      <c r="O175" s="222"/>
      <c r="P175" s="222"/>
      <c r="Q175" s="215" t="str">
        <f>VLOOKUP(K175,TONG_SL!$A:$D,3,0)</f>
        <v>Túi</v>
      </c>
      <c r="R175" s="224">
        <v>5</v>
      </c>
      <c r="S175" s="224"/>
      <c r="T175" s="224">
        <f>VLOOKUP(VLOOKUP(G175,Ma_KH!$A:$R,18,0)&amp;K175,Gia_MB!$A:$F,6,0)</f>
        <v>55595</v>
      </c>
      <c r="U175" s="182">
        <f t="shared" si="23"/>
        <v>277975</v>
      </c>
      <c r="V175" s="224"/>
      <c r="W175" s="225">
        <f t="shared" si="24"/>
        <v>0</v>
      </c>
      <c r="X175" s="226" t="str">
        <f t="shared" si="25"/>
        <v>8</v>
      </c>
      <c r="Y175" s="224"/>
      <c r="Z175" s="182">
        <f t="shared" si="26"/>
        <v>22238</v>
      </c>
      <c r="AA175" s="227">
        <f>VLOOKUP(G175,Ma_KH!$A:$R,14,0)</f>
        <v>60</v>
      </c>
    </row>
    <row r="176" spans="1:27" x14ac:dyDescent="0.25">
      <c r="A176" s="277">
        <v>46046</v>
      </c>
      <c r="B176" s="278">
        <v>4183608200</v>
      </c>
      <c r="C176" s="279" t="s">
        <v>15180</v>
      </c>
      <c r="D176" s="277">
        <v>46054</v>
      </c>
      <c r="E176" s="213"/>
      <c r="F176" s="214"/>
      <c r="G176" s="238" t="s">
        <v>14777</v>
      </c>
      <c r="H176" s="213"/>
      <c r="I176" s="212">
        <v>4183608200</v>
      </c>
      <c r="J176" s="212" t="s">
        <v>1782</v>
      </c>
      <c r="K176" s="212" t="s">
        <v>48</v>
      </c>
      <c r="L176" s="215" t="str">
        <f>VLOOKUP($K176,[1]TONG_SL!$A$1:$D$65536,2,0)</f>
        <v>Mọc Nấm Hương 250g</v>
      </c>
      <c r="M176" s="213"/>
      <c r="N176" s="215" t="str">
        <f t="shared" si="27"/>
        <v>K-C6</v>
      </c>
      <c r="O176" s="222"/>
      <c r="P176" s="222"/>
      <c r="Q176" s="215" t="str">
        <f>VLOOKUP(K176,TONG_SL!$A:$D,3,0)</f>
        <v>Túi</v>
      </c>
      <c r="R176" s="224">
        <v>5</v>
      </c>
      <c r="S176" s="224"/>
      <c r="T176" s="224">
        <f>VLOOKUP(VLOOKUP(G176,Ma_KH!$A:$R,18,0)&amp;K176,Gia_MB!$A:$F,6,0)</f>
        <v>46000</v>
      </c>
      <c r="U176" s="182">
        <f t="shared" si="23"/>
        <v>230000</v>
      </c>
      <c r="V176" s="224"/>
      <c r="W176" s="225">
        <f t="shared" si="24"/>
        <v>0</v>
      </c>
      <c r="X176" s="226" t="str">
        <f t="shared" si="25"/>
        <v>8</v>
      </c>
      <c r="Y176" s="224"/>
      <c r="Z176" s="182">
        <f t="shared" si="26"/>
        <v>18400</v>
      </c>
      <c r="AA176" s="227">
        <f>VLOOKUP(G176,Ma_KH!$A:$R,14,0)</f>
        <v>60</v>
      </c>
    </row>
    <row r="177" spans="1:27" x14ac:dyDescent="0.25">
      <c r="A177" s="277">
        <v>46046</v>
      </c>
      <c r="B177" s="278">
        <v>4183608200</v>
      </c>
      <c r="C177" s="279" t="s">
        <v>15180</v>
      </c>
      <c r="D177" s="277">
        <v>46054</v>
      </c>
      <c r="E177" s="213"/>
      <c r="F177" s="214"/>
      <c r="G177" s="238" t="s">
        <v>14777</v>
      </c>
      <c r="H177" s="213"/>
      <c r="I177" s="212">
        <v>4183608200</v>
      </c>
      <c r="J177" s="212" t="s">
        <v>1782</v>
      </c>
      <c r="K177" s="212" t="s">
        <v>27</v>
      </c>
      <c r="L177" s="215" t="str">
        <f>VLOOKUP($K177,[1]TONG_SL!$A$1:$D$65536,2,0)</f>
        <v>Chân giò heo muối 300g</v>
      </c>
      <c r="M177" s="213"/>
      <c r="N177" s="215" t="str">
        <f t="shared" si="27"/>
        <v>K-C6</v>
      </c>
      <c r="O177" s="222"/>
      <c r="P177" s="222"/>
      <c r="Q177" s="215" t="str">
        <f>VLOOKUP(K177,TONG_SL!$A:$D,3,0)</f>
        <v>Túi</v>
      </c>
      <c r="R177" s="224">
        <v>18</v>
      </c>
      <c r="S177" s="224"/>
      <c r="T177" s="224">
        <f>VLOOKUP(VLOOKUP(G177,Ma_KH!$A:$R,18,0)&amp;K177,Gia_MB!$A:$F,6,0)</f>
        <v>73431</v>
      </c>
      <c r="U177" s="182">
        <f t="shared" si="23"/>
        <v>1321758</v>
      </c>
      <c r="V177" s="224"/>
      <c r="W177" s="225">
        <f t="shared" si="24"/>
        <v>0</v>
      </c>
      <c r="X177" s="226" t="str">
        <f t="shared" si="25"/>
        <v>8</v>
      </c>
      <c r="Y177" s="224"/>
      <c r="Z177" s="182">
        <f t="shared" si="26"/>
        <v>105740.64</v>
      </c>
      <c r="AA177" s="227">
        <f>VLOOKUP(G177,Ma_KH!$A:$R,14,0)</f>
        <v>60</v>
      </c>
    </row>
    <row r="178" spans="1:27" x14ac:dyDescent="0.25">
      <c r="A178" s="277">
        <v>46046</v>
      </c>
      <c r="B178" s="278">
        <v>4183608200</v>
      </c>
      <c r="C178" s="279" t="s">
        <v>15180</v>
      </c>
      <c r="D178" s="277">
        <v>46054</v>
      </c>
      <c r="E178" s="213"/>
      <c r="F178" s="214"/>
      <c r="G178" s="238" t="s">
        <v>14777</v>
      </c>
      <c r="H178" s="213"/>
      <c r="I178" s="212">
        <v>4183608200</v>
      </c>
      <c r="J178" s="212" t="s">
        <v>1782</v>
      </c>
      <c r="K178" s="212" t="s">
        <v>32</v>
      </c>
      <c r="L178" s="215" t="str">
        <f>VLOOKUP($K178,[1]TONG_SL!$A$1:$D$65536,2,0)</f>
        <v>Giò Tai Lưỡi Xào 250g</v>
      </c>
      <c r="M178" s="213"/>
      <c r="N178" s="215" t="str">
        <f t="shared" si="27"/>
        <v>K-C6</v>
      </c>
      <c r="O178" s="222"/>
      <c r="P178" s="222"/>
      <c r="Q178" s="215" t="str">
        <f>VLOOKUP(K178,TONG_SL!$A:$D,3,0)</f>
        <v>Túi</v>
      </c>
      <c r="R178" s="224">
        <v>5</v>
      </c>
      <c r="S178" s="224"/>
      <c r="T178" s="224">
        <f>VLOOKUP(VLOOKUP(G178,Ma_KH!$A:$R,18,0)&amp;K178,Gia_MB!$A:$F,6,0)</f>
        <v>50182</v>
      </c>
      <c r="U178" s="182">
        <f t="shared" si="23"/>
        <v>250910</v>
      </c>
      <c r="V178" s="224"/>
      <c r="W178" s="225">
        <f t="shared" si="24"/>
        <v>0</v>
      </c>
      <c r="X178" s="226" t="str">
        <f t="shared" si="25"/>
        <v>8</v>
      </c>
      <c r="Y178" s="224"/>
      <c r="Z178" s="182">
        <f t="shared" si="26"/>
        <v>20072.8</v>
      </c>
      <c r="AA178" s="227">
        <f>VLOOKUP(G178,Ma_KH!$A:$R,14,0)</f>
        <v>60</v>
      </c>
    </row>
    <row r="179" spans="1:27" x14ac:dyDescent="0.25">
      <c r="A179" s="277">
        <v>46046</v>
      </c>
      <c r="B179" s="278">
        <v>4183608200</v>
      </c>
      <c r="C179" s="279" t="s">
        <v>15180</v>
      </c>
      <c r="D179" s="277">
        <v>46054</v>
      </c>
      <c r="E179" s="213"/>
      <c r="F179" s="214"/>
      <c r="G179" s="238" t="s">
        <v>14777</v>
      </c>
      <c r="H179" s="213"/>
      <c r="I179" s="212">
        <v>4183608200</v>
      </c>
      <c r="J179" s="212" t="s">
        <v>1782</v>
      </c>
      <c r="K179" s="212" t="s">
        <v>30</v>
      </c>
      <c r="L179" s="215" t="str">
        <f>VLOOKUP($K179,[1]TONG_SL!$A$1:$D$65536,2,0)</f>
        <v>Gà muối 500g</v>
      </c>
      <c r="M179" s="213"/>
      <c r="N179" s="215" t="str">
        <f t="shared" si="27"/>
        <v>K-C6</v>
      </c>
      <c r="O179" s="222"/>
      <c r="P179" s="222"/>
      <c r="Q179" s="215" t="str">
        <f>VLOOKUP(K179,TONG_SL!$A:$D,3,0)</f>
        <v>Túi</v>
      </c>
      <c r="R179" s="224">
        <v>24</v>
      </c>
      <c r="S179" s="224"/>
      <c r="T179" s="224">
        <f>VLOOKUP(VLOOKUP(G179,Ma_KH!$A:$R,18,0)&amp;K179,Gia_MB!$A:$F,6,0)</f>
        <v>116611</v>
      </c>
      <c r="U179" s="182">
        <f t="shared" si="23"/>
        <v>2798664</v>
      </c>
      <c r="V179" s="224"/>
      <c r="W179" s="225">
        <f t="shared" si="24"/>
        <v>0</v>
      </c>
      <c r="X179" s="226" t="str">
        <f t="shared" si="25"/>
        <v>8</v>
      </c>
      <c r="Y179" s="224"/>
      <c r="Z179" s="182">
        <f t="shared" si="26"/>
        <v>223893.12</v>
      </c>
      <c r="AA179" s="227">
        <f>VLOOKUP(G179,Ma_KH!$A:$R,14,0)</f>
        <v>60</v>
      </c>
    </row>
    <row r="180" spans="1:27" x14ac:dyDescent="0.25">
      <c r="A180" s="277">
        <v>46046</v>
      </c>
      <c r="B180" s="278">
        <v>4183607733</v>
      </c>
      <c r="C180" s="279" t="s">
        <v>15180</v>
      </c>
      <c r="D180" s="277">
        <v>46054</v>
      </c>
      <c r="E180" s="213"/>
      <c r="F180" s="214"/>
      <c r="G180" s="238" t="s">
        <v>14745</v>
      </c>
      <c r="H180" s="213"/>
      <c r="I180" s="212">
        <v>4183607733</v>
      </c>
      <c r="J180" s="212" t="s">
        <v>1782</v>
      </c>
      <c r="K180" s="212" t="s">
        <v>34</v>
      </c>
      <c r="L180" s="215" t="str">
        <f>VLOOKUP($K180,[1]TONG_SL!$A$1:$D$65536,2,0)</f>
        <v>Tai heo muối 200g</v>
      </c>
      <c r="M180" s="213"/>
      <c r="N180" s="215" t="str">
        <f t="shared" si="27"/>
        <v>K-C6</v>
      </c>
      <c r="O180" s="222"/>
      <c r="P180" s="222"/>
      <c r="Q180" s="215" t="str">
        <f>VLOOKUP(K180,TONG_SL!$A:$D,3,0)</f>
        <v>Túi</v>
      </c>
      <c r="R180" s="224">
        <v>3</v>
      </c>
      <c r="S180" s="224"/>
      <c r="T180" s="224">
        <f>VLOOKUP(VLOOKUP(G180,Ma_KH!$A:$R,18,0)&amp;K180,Gia_MB!$A:$F,6,0)</f>
        <v>55595</v>
      </c>
      <c r="U180" s="182">
        <f t="shared" si="23"/>
        <v>166785</v>
      </c>
      <c r="V180" s="224"/>
      <c r="W180" s="225">
        <f t="shared" si="24"/>
        <v>0</v>
      </c>
      <c r="X180" s="226" t="str">
        <f t="shared" si="25"/>
        <v>8</v>
      </c>
      <c r="Y180" s="224"/>
      <c r="Z180" s="182">
        <f t="shared" si="26"/>
        <v>13342.800000000001</v>
      </c>
      <c r="AA180" s="227">
        <f>VLOOKUP(G180,Ma_KH!$A:$R,14,0)</f>
        <v>60</v>
      </c>
    </row>
    <row r="181" spans="1:27" x14ac:dyDescent="0.25">
      <c r="A181" s="277">
        <v>46046</v>
      </c>
      <c r="B181" s="278">
        <v>4183607733</v>
      </c>
      <c r="C181" s="279" t="s">
        <v>15180</v>
      </c>
      <c r="D181" s="277">
        <v>46054</v>
      </c>
      <c r="E181" s="213"/>
      <c r="F181" s="214"/>
      <c r="G181" s="238" t="s">
        <v>14745</v>
      </c>
      <c r="H181" s="213"/>
      <c r="I181" s="212">
        <v>4183607733</v>
      </c>
      <c r="J181" s="212" t="s">
        <v>1782</v>
      </c>
      <c r="K181" s="212" t="s">
        <v>48</v>
      </c>
      <c r="L181" s="215" t="str">
        <f>VLOOKUP($K181,[1]TONG_SL!$A$1:$D$65536,2,0)</f>
        <v>Mọc Nấm Hương 250g</v>
      </c>
      <c r="M181" s="213"/>
      <c r="N181" s="215" t="str">
        <f t="shared" si="27"/>
        <v>K-C6</v>
      </c>
      <c r="O181" s="222"/>
      <c r="P181" s="222"/>
      <c r="Q181" s="215" t="str">
        <f>VLOOKUP(K181,TONG_SL!$A:$D,3,0)</f>
        <v>Túi</v>
      </c>
      <c r="R181" s="224">
        <v>1</v>
      </c>
      <c r="S181" s="224"/>
      <c r="T181" s="224">
        <f>VLOOKUP(VLOOKUP(G181,Ma_KH!$A:$R,18,0)&amp;K181,Gia_MB!$A:$F,6,0)</f>
        <v>46000</v>
      </c>
      <c r="U181" s="182">
        <f t="shared" si="23"/>
        <v>46000</v>
      </c>
      <c r="V181" s="224"/>
      <c r="W181" s="225">
        <f t="shared" si="24"/>
        <v>0</v>
      </c>
      <c r="X181" s="226" t="str">
        <f t="shared" si="25"/>
        <v>8</v>
      </c>
      <c r="Y181" s="224"/>
      <c r="Z181" s="182">
        <f t="shared" si="26"/>
        <v>3680</v>
      </c>
      <c r="AA181" s="227">
        <f>VLOOKUP(G181,Ma_KH!$A:$R,14,0)</f>
        <v>60</v>
      </c>
    </row>
    <row r="182" spans="1:27" x14ac:dyDescent="0.25">
      <c r="A182" s="277">
        <v>46046</v>
      </c>
      <c r="B182" s="278">
        <v>4183607733</v>
      </c>
      <c r="C182" s="279" t="s">
        <v>15180</v>
      </c>
      <c r="D182" s="277">
        <v>46054</v>
      </c>
      <c r="E182" s="213"/>
      <c r="F182" s="214"/>
      <c r="G182" s="238" t="s">
        <v>14745</v>
      </c>
      <c r="H182" s="213"/>
      <c r="I182" s="212">
        <v>4183607733</v>
      </c>
      <c r="J182" s="212" t="s">
        <v>1782</v>
      </c>
      <c r="K182" s="212" t="s">
        <v>27</v>
      </c>
      <c r="L182" s="215" t="str">
        <f>VLOOKUP($K182,[1]TONG_SL!$A$1:$D$65536,2,0)</f>
        <v>Chân giò heo muối 300g</v>
      </c>
      <c r="M182" s="213"/>
      <c r="N182" s="215" t="str">
        <f t="shared" si="27"/>
        <v>K-C6</v>
      </c>
      <c r="O182" s="222"/>
      <c r="P182" s="222"/>
      <c r="Q182" s="215" t="str">
        <f>VLOOKUP(K182,TONG_SL!$A:$D,3,0)</f>
        <v>Túi</v>
      </c>
      <c r="R182" s="224">
        <v>13</v>
      </c>
      <c r="S182" s="224"/>
      <c r="T182" s="224">
        <f>VLOOKUP(VLOOKUP(G182,Ma_KH!$A:$R,18,0)&amp;K182,Gia_MB!$A:$F,6,0)</f>
        <v>73431</v>
      </c>
      <c r="U182" s="182">
        <f t="shared" si="23"/>
        <v>954603</v>
      </c>
      <c r="V182" s="224"/>
      <c r="W182" s="225">
        <f t="shared" si="24"/>
        <v>0</v>
      </c>
      <c r="X182" s="226" t="str">
        <f t="shared" si="25"/>
        <v>8</v>
      </c>
      <c r="Y182" s="224"/>
      <c r="Z182" s="182">
        <f t="shared" si="26"/>
        <v>76368.240000000005</v>
      </c>
      <c r="AA182" s="227">
        <f>VLOOKUP(G182,Ma_KH!$A:$R,14,0)</f>
        <v>60</v>
      </c>
    </row>
    <row r="183" spans="1:27" x14ac:dyDescent="0.25">
      <c r="A183" s="277">
        <v>46046</v>
      </c>
      <c r="B183" s="278">
        <v>4183607733</v>
      </c>
      <c r="C183" s="279" t="s">
        <v>15180</v>
      </c>
      <c r="D183" s="277">
        <v>46054</v>
      </c>
      <c r="E183" s="213"/>
      <c r="F183" s="214"/>
      <c r="G183" s="238" t="s">
        <v>14745</v>
      </c>
      <c r="H183" s="213"/>
      <c r="I183" s="212">
        <v>4183607733</v>
      </c>
      <c r="J183" s="212" t="s">
        <v>1782</v>
      </c>
      <c r="K183" s="212" t="s">
        <v>32</v>
      </c>
      <c r="L183" s="215" t="str">
        <f>VLOOKUP($K183,[1]TONG_SL!$A$1:$D$65536,2,0)</f>
        <v>Giò Tai Lưỡi Xào 250g</v>
      </c>
      <c r="M183" s="213"/>
      <c r="N183" s="215" t="str">
        <f t="shared" si="27"/>
        <v>K-C6</v>
      </c>
      <c r="O183" s="222"/>
      <c r="P183" s="222"/>
      <c r="Q183" s="215" t="str">
        <f>VLOOKUP(K183,TONG_SL!$A:$D,3,0)</f>
        <v>Túi</v>
      </c>
      <c r="R183" s="224">
        <v>5</v>
      </c>
      <c r="S183" s="224"/>
      <c r="T183" s="224">
        <f>VLOOKUP(VLOOKUP(G183,Ma_KH!$A:$R,18,0)&amp;K183,Gia_MB!$A:$F,6,0)</f>
        <v>50182</v>
      </c>
      <c r="U183" s="182">
        <f t="shared" si="23"/>
        <v>250910</v>
      </c>
      <c r="V183" s="224"/>
      <c r="W183" s="225">
        <f t="shared" si="24"/>
        <v>0</v>
      </c>
      <c r="X183" s="226" t="str">
        <f t="shared" si="25"/>
        <v>8</v>
      </c>
      <c r="Y183" s="224"/>
      <c r="Z183" s="182">
        <f t="shared" si="26"/>
        <v>20072.8</v>
      </c>
      <c r="AA183" s="227">
        <f>VLOOKUP(G183,Ma_KH!$A:$R,14,0)</f>
        <v>60</v>
      </c>
    </row>
    <row r="184" spans="1:27" x14ac:dyDescent="0.25">
      <c r="A184" s="277">
        <v>46046</v>
      </c>
      <c r="B184" s="278">
        <v>4183607733</v>
      </c>
      <c r="C184" s="279" t="s">
        <v>15180</v>
      </c>
      <c r="D184" s="277">
        <v>46054</v>
      </c>
      <c r="E184" s="213"/>
      <c r="F184" s="214"/>
      <c r="G184" s="238" t="s">
        <v>14745</v>
      </c>
      <c r="H184" s="213"/>
      <c r="I184" s="212">
        <v>4183607733</v>
      </c>
      <c r="J184" s="212" t="s">
        <v>1782</v>
      </c>
      <c r="K184" s="212" t="s">
        <v>30</v>
      </c>
      <c r="L184" s="215" t="str">
        <f>VLOOKUP($K184,[1]TONG_SL!$A$1:$D$65536,2,0)</f>
        <v>Gà muối 500g</v>
      </c>
      <c r="M184" s="213"/>
      <c r="N184" s="215" t="str">
        <f t="shared" si="27"/>
        <v>K-C6</v>
      </c>
      <c r="O184" s="222"/>
      <c r="P184" s="222"/>
      <c r="Q184" s="215" t="str">
        <f>VLOOKUP(K184,TONG_SL!$A:$D,3,0)</f>
        <v>Túi</v>
      </c>
      <c r="R184" s="224">
        <v>5</v>
      </c>
      <c r="S184" s="224"/>
      <c r="T184" s="224">
        <f>VLOOKUP(VLOOKUP(G184,Ma_KH!$A:$R,18,0)&amp;K184,Gia_MB!$A:$F,6,0)</f>
        <v>116611</v>
      </c>
      <c r="U184" s="182">
        <f t="shared" si="23"/>
        <v>583055</v>
      </c>
      <c r="V184" s="224"/>
      <c r="W184" s="225">
        <f t="shared" si="24"/>
        <v>0</v>
      </c>
      <c r="X184" s="226" t="str">
        <f t="shared" si="25"/>
        <v>8</v>
      </c>
      <c r="Y184" s="224"/>
      <c r="Z184" s="182">
        <f t="shared" si="26"/>
        <v>46644.4</v>
      </c>
      <c r="AA184" s="227">
        <f>VLOOKUP(G184,Ma_KH!$A:$R,14,0)</f>
        <v>60</v>
      </c>
    </row>
    <row r="185" spans="1:27" x14ac:dyDescent="0.25">
      <c r="A185" s="277">
        <v>46046</v>
      </c>
      <c r="B185" s="278">
        <v>4183607724</v>
      </c>
      <c r="C185" s="279" t="s">
        <v>15180</v>
      </c>
      <c r="D185" s="277">
        <v>46054</v>
      </c>
      <c r="E185" s="213"/>
      <c r="F185" s="214"/>
      <c r="G185" s="238" t="s">
        <v>14744</v>
      </c>
      <c r="H185" s="213"/>
      <c r="I185" s="212">
        <v>4183607724</v>
      </c>
      <c r="J185" s="212" t="s">
        <v>1782</v>
      </c>
      <c r="K185" s="212" t="s">
        <v>27</v>
      </c>
      <c r="L185" s="215" t="str">
        <f>VLOOKUP($K185,[1]TONG_SL!$A$1:$D$65536,2,0)</f>
        <v>Chân giò heo muối 300g</v>
      </c>
      <c r="M185" s="213"/>
      <c r="N185" s="215" t="str">
        <f t="shared" si="27"/>
        <v>K-C6</v>
      </c>
      <c r="O185" s="222"/>
      <c r="P185" s="222"/>
      <c r="Q185" s="215" t="str">
        <f>VLOOKUP(K185,TONG_SL!$A:$D,3,0)</f>
        <v>Túi</v>
      </c>
      <c r="R185" s="224">
        <v>15</v>
      </c>
      <c r="S185" s="224"/>
      <c r="T185" s="224">
        <f>VLOOKUP(VLOOKUP(G185,Ma_KH!$A:$R,18,0)&amp;K185,Gia_MB!$A:$F,6,0)</f>
        <v>73431</v>
      </c>
      <c r="U185" s="182">
        <f t="shared" si="23"/>
        <v>1101465</v>
      </c>
      <c r="V185" s="224"/>
      <c r="W185" s="225">
        <f t="shared" si="24"/>
        <v>0</v>
      </c>
      <c r="X185" s="226" t="str">
        <f t="shared" si="25"/>
        <v>8</v>
      </c>
      <c r="Y185" s="224"/>
      <c r="Z185" s="182">
        <f t="shared" si="26"/>
        <v>88117.2</v>
      </c>
      <c r="AA185" s="227">
        <f>VLOOKUP(G185,Ma_KH!$A:$R,14,0)</f>
        <v>60</v>
      </c>
    </row>
    <row r="186" spans="1:27" x14ac:dyDescent="0.25">
      <c r="A186" s="277">
        <v>46046</v>
      </c>
      <c r="B186" s="278">
        <v>4183607724</v>
      </c>
      <c r="C186" s="279" t="s">
        <v>15180</v>
      </c>
      <c r="D186" s="277">
        <v>46054</v>
      </c>
      <c r="E186" s="213"/>
      <c r="F186" s="214"/>
      <c r="G186" s="238" t="s">
        <v>14744</v>
      </c>
      <c r="H186" s="213"/>
      <c r="I186" s="212">
        <v>4183607724</v>
      </c>
      <c r="J186" s="212" t="s">
        <v>1782</v>
      </c>
      <c r="K186" s="212" t="s">
        <v>32</v>
      </c>
      <c r="L186" s="215" t="str">
        <f>VLOOKUP($K186,[1]TONG_SL!$A$1:$D$65536,2,0)</f>
        <v>Giò Tai Lưỡi Xào 250g</v>
      </c>
      <c r="M186" s="213"/>
      <c r="N186" s="215" t="str">
        <f t="shared" si="27"/>
        <v>K-C6</v>
      </c>
      <c r="O186" s="222"/>
      <c r="P186" s="222"/>
      <c r="Q186" s="215" t="str">
        <f>VLOOKUP(K186,TONG_SL!$A:$D,3,0)</f>
        <v>Túi</v>
      </c>
      <c r="R186" s="224">
        <v>3</v>
      </c>
      <c r="S186" s="224"/>
      <c r="T186" s="224">
        <f>VLOOKUP(VLOOKUP(G186,Ma_KH!$A:$R,18,0)&amp;K186,Gia_MB!$A:$F,6,0)</f>
        <v>50182</v>
      </c>
      <c r="U186" s="182">
        <f t="shared" si="23"/>
        <v>150546</v>
      </c>
      <c r="V186" s="224"/>
      <c r="W186" s="225">
        <f t="shared" si="24"/>
        <v>0</v>
      </c>
      <c r="X186" s="226" t="str">
        <f t="shared" si="25"/>
        <v>8</v>
      </c>
      <c r="Y186" s="224"/>
      <c r="Z186" s="182">
        <f t="shared" si="26"/>
        <v>12043.68</v>
      </c>
      <c r="AA186" s="227">
        <f>VLOOKUP(G186,Ma_KH!$A:$R,14,0)</f>
        <v>60</v>
      </c>
    </row>
    <row r="187" spans="1:27" x14ac:dyDescent="0.25">
      <c r="A187" s="277">
        <v>46046</v>
      </c>
      <c r="B187" s="278">
        <v>4183607724</v>
      </c>
      <c r="C187" s="279" t="s">
        <v>15180</v>
      </c>
      <c r="D187" s="277">
        <v>46054</v>
      </c>
      <c r="E187" s="213"/>
      <c r="F187" s="214"/>
      <c r="G187" s="238" t="s">
        <v>14744</v>
      </c>
      <c r="H187" s="213"/>
      <c r="I187" s="212">
        <v>4183607724</v>
      </c>
      <c r="J187" s="212" t="s">
        <v>1782</v>
      </c>
      <c r="K187" s="212" t="s">
        <v>30</v>
      </c>
      <c r="L187" s="215" t="str">
        <f>VLOOKUP($K187,[1]TONG_SL!$A$1:$D$65536,2,0)</f>
        <v>Gà muối 500g</v>
      </c>
      <c r="M187" s="213"/>
      <c r="N187" s="215" t="str">
        <f t="shared" si="27"/>
        <v>K-C6</v>
      </c>
      <c r="O187" s="222"/>
      <c r="P187" s="222"/>
      <c r="Q187" s="215" t="str">
        <f>VLOOKUP(K187,TONG_SL!$A:$D,3,0)</f>
        <v>Túi</v>
      </c>
      <c r="R187" s="224">
        <v>15</v>
      </c>
      <c r="S187" s="224"/>
      <c r="T187" s="224">
        <f>VLOOKUP(VLOOKUP(G187,Ma_KH!$A:$R,18,0)&amp;K187,Gia_MB!$A:$F,6,0)</f>
        <v>116611</v>
      </c>
      <c r="U187" s="182">
        <f t="shared" si="23"/>
        <v>1749165</v>
      </c>
      <c r="V187" s="224"/>
      <c r="W187" s="225">
        <f t="shared" si="24"/>
        <v>0</v>
      </c>
      <c r="X187" s="226" t="str">
        <f t="shared" si="25"/>
        <v>8</v>
      </c>
      <c r="Y187" s="224"/>
      <c r="Z187" s="182">
        <f t="shared" si="26"/>
        <v>139933.20000000001</v>
      </c>
      <c r="AA187" s="227">
        <f>VLOOKUP(G187,Ma_KH!$A:$R,14,0)</f>
        <v>60</v>
      </c>
    </row>
    <row r="188" spans="1:27" x14ac:dyDescent="0.25">
      <c r="A188" s="277">
        <v>46046</v>
      </c>
      <c r="B188" s="278">
        <v>4183608148</v>
      </c>
      <c r="C188" s="279" t="s">
        <v>15180</v>
      </c>
      <c r="D188" s="277">
        <v>46054</v>
      </c>
      <c r="E188" s="213"/>
      <c r="F188" s="214"/>
      <c r="G188" s="238" t="s">
        <v>14772</v>
      </c>
      <c r="H188" s="213"/>
      <c r="I188" s="212">
        <v>4183608148</v>
      </c>
      <c r="J188" s="212" t="s">
        <v>1782</v>
      </c>
      <c r="K188" s="212" t="s">
        <v>30</v>
      </c>
      <c r="L188" s="215" t="str">
        <f>VLOOKUP($K188,[1]TONG_SL!$A$1:$D$65536,2,0)</f>
        <v>Gà muối 500g</v>
      </c>
      <c r="M188" s="213"/>
      <c r="N188" s="215" t="str">
        <f t="shared" si="27"/>
        <v>K-C6</v>
      </c>
      <c r="O188" s="222"/>
      <c r="P188" s="222"/>
      <c r="Q188" s="215" t="str">
        <f>VLOOKUP(K188,TONG_SL!$A:$D,3,0)</f>
        <v>Túi</v>
      </c>
      <c r="R188" s="224">
        <v>15</v>
      </c>
      <c r="S188" s="224"/>
      <c r="T188" s="224">
        <f>VLOOKUP(VLOOKUP(G188,Ma_KH!$A:$R,18,0)&amp;K188,Gia_MB!$A:$F,6,0)</f>
        <v>116611</v>
      </c>
      <c r="U188" s="182">
        <f t="shared" si="23"/>
        <v>1749165</v>
      </c>
      <c r="V188" s="224"/>
      <c r="W188" s="225">
        <f t="shared" si="24"/>
        <v>0</v>
      </c>
      <c r="X188" s="226" t="str">
        <f t="shared" si="25"/>
        <v>8</v>
      </c>
      <c r="Y188" s="224"/>
      <c r="Z188" s="182">
        <f t="shared" si="26"/>
        <v>139933.20000000001</v>
      </c>
      <c r="AA188" s="227">
        <f>VLOOKUP(G188,Ma_KH!$A:$R,14,0)</f>
        <v>60</v>
      </c>
    </row>
    <row r="189" spans="1:27" x14ac:dyDescent="0.25">
      <c r="A189" s="277">
        <v>46046</v>
      </c>
      <c r="B189" s="278">
        <v>4183607814</v>
      </c>
      <c r="C189" s="279" t="s">
        <v>15180</v>
      </c>
      <c r="D189" s="277">
        <v>46054</v>
      </c>
      <c r="E189" s="213"/>
      <c r="F189" s="214"/>
      <c r="G189" s="238" t="s">
        <v>7596</v>
      </c>
      <c r="H189" s="213"/>
      <c r="I189" s="212">
        <v>4183607814</v>
      </c>
      <c r="J189" s="212" t="s">
        <v>1782</v>
      </c>
      <c r="K189" s="212" t="s">
        <v>30</v>
      </c>
      <c r="L189" s="215" t="str">
        <f>VLOOKUP($K189,[1]TONG_SL!$A$1:$D$65536,2,0)</f>
        <v>Gà muối 500g</v>
      </c>
      <c r="M189" s="213"/>
      <c r="N189" s="215" t="str">
        <f t="shared" si="27"/>
        <v>K-C6</v>
      </c>
      <c r="O189" s="222"/>
      <c r="P189" s="222"/>
      <c r="Q189" s="215" t="str">
        <f>VLOOKUP(K189,TONG_SL!$A:$D,3,0)</f>
        <v>Túi</v>
      </c>
      <c r="R189" s="224">
        <v>15</v>
      </c>
      <c r="S189" s="224"/>
      <c r="T189" s="224">
        <f>VLOOKUP(VLOOKUP(G189,Ma_KH!$A:$R,18,0)&amp;K189,Gia_MB!$A:$F,6,0)</f>
        <v>116611</v>
      </c>
      <c r="U189" s="182">
        <f t="shared" si="23"/>
        <v>1749165</v>
      </c>
      <c r="V189" s="224"/>
      <c r="W189" s="225">
        <f t="shared" si="24"/>
        <v>0</v>
      </c>
      <c r="X189" s="226" t="str">
        <f t="shared" si="25"/>
        <v>8</v>
      </c>
      <c r="Y189" s="224"/>
      <c r="Z189" s="182">
        <f t="shared" si="26"/>
        <v>139933.20000000001</v>
      </c>
      <c r="AA189" s="227">
        <f>VLOOKUP(G189,Ma_KH!$A:$R,14,0)</f>
        <v>60</v>
      </c>
    </row>
    <row r="190" spans="1:27" x14ac:dyDescent="0.25">
      <c r="A190" s="277">
        <v>46046</v>
      </c>
      <c r="B190" s="278">
        <v>4183608086</v>
      </c>
      <c r="C190" s="279" t="s">
        <v>15180</v>
      </c>
      <c r="D190" s="277">
        <v>46054</v>
      </c>
      <c r="E190" s="213"/>
      <c r="F190" s="214"/>
      <c r="G190" s="238" t="s">
        <v>14763</v>
      </c>
      <c r="H190" s="213"/>
      <c r="I190" s="212">
        <v>4183608086</v>
      </c>
      <c r="J190" s="212" t="s">
        <v>1782</v>
      </c>
      <c r="K190" s="212" t="s">
        <v>34</v>
      </c>
      <c r="L190" s="215" t="str">
        <f>VLOOKUP($K190,[1]TONG_SL!$A$1:$D$65536,2,0)</f>
        <v>Tai heo muối 200g</v>
      </c>
      <c r="M190" s="213"/>
      <c r="N190" s="215" t="str">
        <f t="shared" si="27"/>
        <v>K-C6</v>
      </c>
      <c r="O190" s="222"/>
      <c r="P190" s="222"/>
      <c r="Q190" s="215" t="str">
        <f>VLOOKUP(K190,TONG_SL!$A:$D,3,0)</f>
        <v>Túi</v>
      </c>
      <c r="R190" s="224">
        <v>3</v>
      </c>
      <c r="S190" s="224"/>
      <c r="T190" s="224">
        <f>VLOOKUP(VLOOKUP(G190,Ma_KH!$A:$R,18,0)&amp;K190,Gia_MB!$A:$F,6,0)</f>
        <v>55595</v>
      </c>
      <c r="U190" s="182">
        <f t="shared" ref="U190:U221" si="28">T190*R190</f>
        <v>166785</v>
      </c>
      <c r="V190" s="224"/>
      <c r="W190" s="225">
        <f t="shared" ref="W190:W221" si="29">U190*V190</f>
        <v>0</v>
      </c>
      <c r="X190" s="226" t="str">
        <f t="shared" ref="X190:X221" si="30">IF(B190&lt;&gt;"","8","0")</f>
        <v>8</v>
      </c>
      <c r="Y190" s="224"/>
      <c r="Z190" s="182">
        <f t="shared" ref="Z190:Z221" si="31">U190*X190%</f>
        <v>13342.800000000001</v>
      </c>
      <c r="AA190" s="227">
        <f>VLOOKUP(G190,Ma_KH!$A:$R,14,0)</f>
        <v>60</v>
      </c>
    </row>
    <row r="191" spans="1:27" x14ac:dyDescent="0.25">
      <c r="A191" s="277">
        <v>46046</v>
      </c>
      <c r="B191" s="278">
        <v>4183608086</v>
      </c>
      <c r="C191" s="279" t="s">
        <v>15180</v>
      </c>
      <c r="D191" s="277">
        <v>46054</v>
      </c>
      <c r="E191" s="213"/>
      <c r="F191" s="214"/>
      <c r="G191" s="238" t="s">
        <v>14763</v>
      </c>
      <c r="H191" s="213"/>
      <c r="I191" s="212">
        <v>4183608086</v>
      </c>
      <c r="J191" s="212" t="s">
        <v>1782</v>
      </c>
      <c r="K191" s="212" t="s">
        <v>32</v>
      </c>
      <c r="L191" s="215" t="str">
        <f>VLOOKUP($K191,[1]TONG_SL!$A$1:$D$65536,2,0)</f>
        <v>Giò Tai Lưỡi Xào 250g</v>
      </c>
      <c r="M191" s="213"/>
      <c r="N191" s="215" t="str">
        <f t="shared" si="27"/>
        <v>K-C6</v>
      </c>
      <c r="O191" s="222"/>
      <c r="P191" s="222"/>
      <c r="Q191" s="215" t="str">
        <f>VLOOKUP(K191,TONG_SL!$A:$D,3,0)</f>
        <v>Túi</v>
      </c>
      <c r="R191" s="224">
        <v>1</v>
      </c>
      <c r="S191" s="224"/>
      <c r="T191" s="224">
        <f>VLOOKUP(VLOOKUP(G191,Ma_KH!$A:$R,18,0)&amp;K191,Gia_MB!$A:$F,6,0)</f>
        <v>50182</v>
      </c>
      <c r="U191" s="182">
        <f t="shared" si="28"/>
        <v>50182</v>
      </c>
      <c r="V191" s="224"/>
      <c r="W191" s="225">
        <f t="shared" si="29"/>
        <v>0</v>
      </c>
      <c r="X191" s="226" t="str">
        <f t="shared" si="30"/>
        <v>8</v>
      </c>
      <c r="Y191" s="224"/>
      <c r="Z191" s="182">
        <f t="shared" si="31"/>
        <v>4014.56</v>
      </c>
      <c r="AA191" s="227">
        <f>VLOOKUP(G191,Ma_KH!$A:$R,14,0)</f>
        <v>60</v>
      </c>
    </row>
    <row r="192" spans="1:27" x14ac:dyDescent="0.25">
      <c r="A192" s="277">
        <v>46046</v>
      </c>
      <c r="B192" s="278">
        <v>4183608086</v>
      </c>
      <c r="C192" s="279" t="s">
        <v>15180</v>
      </c>
      <c r="D192" s="277">
        <v>46054</v>
      </c>
      <c r="E192" s="213"/>
      <c r="F192" s="214"/>
      <c r="G192" s="238" t="s">
        <v>14763</v>
      </c>
      <c r="H192" s="213"/>
      <c r="I192" s="212">
        <v>4183608086</v>
      </c>
      <c r="J192" s="212" t="s">
        <v>1782</v>
      </c>
      <c r="K192" s="212" t="s">
        <v>30</v>
      </c>
      <c r="L192" s="215" t="str">
        <f>VLOOKUP($K192,[1]TONG_SL!$A$1:$D$65536,2,0)</f>
        <v>Gà muối 500g</v>
      </c>
      <c r="M192" s="213"/>
      <c r="N192" s="215" t="str">
        <f t="shared" si="27"/>
        <v>K-C6</v>
      </c>
      <c r="O192" s="222"/>
      <c r="P192" s="222"/>
      <c r="Q192" s="215" t="str">
        <f>VLOOKUP(K192,TONG_SL!$A:$D,3,0)</f>
        <v>Túi</v>
      </c>
      <c r="R192" s="224">
        <v>27</v>
      </c>
      <c r="S192" s="224"/>
      <c r="T192" s="224">
        <f>VLOOKUP(VLOOKUP(G192,Ma_KH!$A:$R,18,0)&amp;K192,Gia_MB!$A:$F,6,0)</f>
        <v>116611</v>
      </c>
      <c r="U192" s="182">
        <f t="shared" si="28"/>
        <v>3148497</v>
      </c>
      <c r="V192" s="224"/>
      <c r="W192" s="225">
        <f t="shared" si="29"/>
        <v>0</v>
      </c>
      <c r="X192" s="226" t="str">
        <f t="shared" si="30"/>
        <v>8</v>
      </c>
      <c r="Y192" s="224"/>
      <c r="Z192" s="182">
        <f t="shared" si="31"/>
        <v>251879.76</v>
      </c>
      <c r="AA192" s="227">
        <f>VLOOKUP(G192,Ma_KH!$A:$R,14,0)</f>
        <v>60</v>
      </c>
    </row>
    <row r="193" spans="1:27" x14ac:dyDescent="0.25">
      <c r="A193" s="277">
        <v>46046</v>
      </c>
      <c r="B193" s="278">
        <v>4183607861</v>
      </c>
      <c r="C193" s="279" t="s">
        <v>15180</v>
      </c>
      <c r="D193" s="277">
        <v>46054</v>
      </c>
      <c r="E193" s="213"/>
      <c r="F193" s="214"/>
      <c r="G193" s="238" t="s">
        <v>7702</v>
      </c>
      <c r="H193" s="213"/>
      <c r="I193" s="212">
        <v>4183607861</v>
      </c>
      <c r="J193" s="212" t="s">
        <v>1782</v>
      </c>
      <c r="K193" s="212" t="s">
        <v>32</v>
      </c>
      <c r="L193" s="215" t="str">
        <f>VLOOKUP($K193,[1]TONG_SL!$A$1:$D$65536,2,0)</f>
        <v>Giò Tai Lưỡi Xào 250g</v>
      </c>
      <c r="M193" s="213"/>
      <c r="N193" s="215" t="str">
        <f t="shared" si="27"/>
        <v>K-C6</v>
      </c>
      <c r="O193" s="222"/>
      <c r="P193" s="222"/>
      <c r="Q193" s="215" t="str">
        <f>VLOOKUP(K193,TONG_SL!$A:$D,3,0)</f>
        <v>Túi</v>
      </c>
      <c r="R193" s="224">
        <v>5</v>
      </c>
      <c r="S193" s="224"/>
      <c r="T193" s="224">
        <f>VLOOKUP(VLOOKUP(G193,Ma_KH!$A:$R,18,0)&amp;K193,Gia_MB!$A:$F,6,0)</f>
        <v>50182</v>
      </c>
      <c r="U193" s="182">
        <f t="shared" si="28"/>
        <v>250910</v>
      </c>
      <c r="V193" s="224"/>
      <c r="W193" s="225">
        <f t="shared" si="29"/>
        <v>0</v>
      </c>
      <c r="X193" s="226" t="str">
        <f t="shared" si="30"/>
        <v>8</v>
      </c>
      <c r="Y193" s="224"/>
      <c r="Z193" s="182">
        <f t="shared" si="31"/>
        <v>20072.8</v>
      </c>
      <c r="AA193" s="227">
        <f>VLOOKUP(G193,Ma_KH!$A:$R,14,0)</f>
        <v>60</v>
      </c>
    </row>
    <row r="194" spans="1:27" x14ac:dyDescent="0.25">
      <c r="A194" s="277">
        <v>46046</v>
      </c>
      <c r="B194" s="278">
        <v>4183607861</v>
      </c>
      <c r="C194" s="279" t="s">
        <v>15180</v>
      </c>
      <c r="D194" s="277">
        <v>46054</v>
      </c>
      <c r="E194" s="213"/>
      <c r="F194" s="214"/>
      <c r="G194" s="238" t="s">
        <v>7702</v>
      </c>
      <c r="H194" s="213"/>
      <c r="I194" s="212">
        <v>4183607861</v>
      </c>
      <c r="J194" s="212" t="s">
        <v>1782</v>
      </c>
      <c r="K194" s="212" t="s">
        <v>30</v>
      </c>
      <c r="L194" s="215" t="str">
        <f>VLOOKUP($K194,[1]TONG_SL!$A$1:$D$65536,2,0)</f>
        <v>Gà muối 500g</v>
      </c>
      <c r="M194" s="213"/>
      <c r="N194" s="215" t="str">
        <f t="shared" si="27"/>
        <v>K-C6</v>
      </c>
      <c r="O194" s="222"/>
      <c r="P194" s="222"/>
      <c r="Q194" s="215" t="str">
        <f>VLOOKUP(K194,TONG_SL!$A:$D,3,0)</f>
        <v>Túi</v>
      </c>
      <c r="R194" s="224">
        <v>11</v>
      </c>
      <c r="S194" s="224"/>
      <c r="T194" s="224">
        <f>VLOOKUP(VLOOKUP(G194,Ma_KH!$A:$R,18,0)&amp;K194,Gia_MB!$A:$F,6,0)</f>
        <v>116611</v>
      </c>
      <c r="U194" s="182">
        <f t="shared" si="28"/>
        <v>1282721</v>
      </c>
      <c r="V194" s="224"/>
      <c r="W194" s="225">
        <f t="shared" si="29"/>
        <v>0</v>
      </c>
      <c r="X194" s="226" t="str">
        <f t="shared" si="30"/>
        <v>8</v>
      </c>
      <c r="Y194" s="224"/>
      <c r="Z194" s="182">
        <f t="shared" si="31"/>
        <v>102617.68000000001</v>
      </c>
      <c r="AA194" s="227">
        <f>VLOOKUP(G194,Ma_KH!$A:$R,14,0)</f>
        <v>60</v>
      </c>
    </row>
    <row r="195" spans="1:27" x14ac:dyDescent="0.25">
      <c r="A195" s="277">
        <v>46046</v>
      </c>
      <c r="B195" s="278">
        <v>4183607861</v>
      </c>
      <c r="C195" s="279" t="s">
        <v>15180</v>
      </c>
      <c r="D195" s="277">
        <v>46054</v>
      </c>
      <c r="E195" s="213"/>
      <c r="F195" s="214"/>
      <c r="G195" s="238" t="s">
        <v>7702</v>
      </c>
      <c r="H195" s="213"/>
      <c r="I195" s="212">
        <v>4183607861</v>
      </c>
      <c r="J195" s="212" t="s">
        <v>1782</v>
      </c>
      <c r="K195" s="212" t="s">
        <v>34</v>
      </c>
      <c r="L195" s="215" t="str">
        <f>VLOOKUP($K195,[1]TONG_SL!$A$1:$D$65536,2,0)</f>
        <v>Tai heo muối 200g</v>
      </c>
      <c r="M195" s="213"/>
      <c r="N195" s="215" t="str">
        <f t="shared" si="27"/>
        <v>K-C6</v>
      </c>
      <c r="O195" s="222"/>
      <c r="P195" s="222"/>
      <c r="Q195" s="215" t="str">
        <f>VLOOKUP(K195,TONG_SL!$A:$D,3,0)</f>
        <v>Túi</v>
      </c>
      <c r="R195" s="224">
        <v>1</v>
      </c>
      <c r="S195" s="224"/>
      <c r="T195" s="224">
        <f>VLOOKUP(VLOOKUP(G195,Ma_KH!$A:$R,18,0)&amp;K195,Gia_MB!$A:$F,6,0)</f>
        <v>55595</v>
      </c>
      <c r="U195" s="182">
        <f t="shared" si="28"/>
        <v>55595</v>
      </c>
      <c r="V195" s="224"/>
      <c r="W195" s="225">
        <f t="shared" si="29"/>
        <v>0</v>
      </c>
      <c r="X195" s="226" t="str">
        <f t="shared" si="30"/>
        <v>8</v>
      </c>
      <c r="Y195" s="224"/>
      <c r="Z195" s="182">
        <f t="shared" si="31"/>
        <v>4447.6000000000004</v>
      </c>
      <c r="AA195" s="227">
        <f>VLOOKUP(G195,Ma_KH!$A:$R,14,0)</f>
        <v>60</v>
      </c>
    </row>
    <row r="196" spans="1:27" x14ac:dyDescent="0.25">
      <c r="A196" s="280">
        <v>46049</v>
      </c>
      <c r="B196" s="281">
        <v>4183832054</v>
      </c>
      <c r="C196" s="279" t="s">
        <v>15180</v>
      </c>
      <c r="D196" s="277">
        <v>46054</v>
      </c>
      <c r="E196" s="219"/>
      <c r="F196" s="218"/>
      <c r="G196" s="144" t="s">
        <v>14196</v>
      </c>
      <c r="H196" s="219"/>
      <c r="I196" s="217">
        <v>4183832054</v>
      </c>
      <c r="J196" s="217" t="s">
        <v>1782</v>
      </c>
      <c r="K196" s="217" t="s">
        <v>32</v>
      </c>
      <c r="L196" s="215" t="str">
        <f>VLOOKUP($K196,[1]TONG_SL!$A$1:$D$65536,2,0)</f>
        <v>Giò Tai Lưỡi Xào 250g</v>
      </c>
      <c r="M196" s="213"/>
      <c r="N196" s="215" t="str">
        <f t="shared" si="27"/>
        <v>K-C6</v>
      </c>
      <c r="O196" s="222"/>
      <c r="P196" s="222"/>
      <c r="Q196" s="215" t="str">
        <f>VLOOKUP(K196,TONG_SL!$A:$D,3,0)</f>
        <v>Túi</v>
      </c>
      <c r="R196" s="223">
        <v>2</v>
      </c>
      <c r="S196" s="224"/>
      <c r="T196" s="224">
        <f>VLOOKUP(VLOOKUP(G196,Ma_KH!$A:$R,18,0)&amp;K196,Gia_MB!$A:$F,6,0)</f>
        <v>50182</v>
      </c>
      <c r="U196" s="182">
        <f t="shared" si="28"/>
        <v>100364</v>
      </c>
      <c r="V196" s="224"/>
      <c r="W196" s="225">
        <f t="shared" si="29"/>
        <v>0</v>
      </c>
      <c r="X196" s="226" t="str">
        <f t="shared" si="30"/>
        <v>8</v>
      </c>
      <c r="Y196" s="224"/>
      <c r="Z196" s="182">
        <f t="shared" si="31"/>
        <v>8029.12</v>
      </c>
      <c r="AA196" s="227">
        <f>VLOOKUP(G196,Ma_KH!$A:$R,14,0)</f>
        <v>60</v>
      </c>
    </row>
    <row r="197" spans="1:27" x14ac:dyDescent="0.25">
      <c r="A197" s="280">
        <v>46049</v>
      </c>
      <c r="B197" s="281">
        <v>4183832054</v>
      </c>
      <c r="C197" s="279" t="s">
        <v>15180</v>
      </c>
      <c r="D197" s="277">
        <v>46054</v>
      </c>
      <c r="E197" s="219"/>
      <c r="F197" s="218"/>
      <c r="G197" s="144" t="s">
        <v>14196</v>
      </c>
      <c r="H197" s="219"/>
      <c r="I197" s="217">
        <v>4183832054</v>
      </c>
      <c r="J197" s="217" t="s">
        <v>1782</v>
      </c>
      <c r="K197" s="217" t="s">
        <v>30</v>
      </c>
      <c r="L197" s="215" t="str">
        <f>VLOOKUP($K197,[1]TONG_SL!$A$1:$D$65536,2,0)</f>
        <v>Gà muối 500g</v>
      </c>
      <c r="M197" s="213"/>
      <c r="N197" s="215" t="str">
        <f t="shared" si="27"/>
        <v>K-C6</v>
      </c>
      <c r="O197" s="222"/>
      <c r="P197" s="222"/>
      <c r="Q197" s="215" t="str">
        <f>VLOOKUP(K197,TONG_SL!$A:$D,3,0)</f>
        <v>Túi</v>
      </c>
      <c r="R197" s="223">
        <v>8</v>
      </c>
      <c r="S197" s="224"/>
      <c r="T197" s="224">
        <f>VLOOKUP(VLOOKUP(G197,Ma_KH!$A:$R,18,0)&amp;K197,Gia_MB!$A:$F,6,0)</f>
        <v>116611</v>
      </c>
      <c r="U197" s="182">
        <f t="shared" si="28"/>
        <v>932888</v>
      </c>
      <c r="V197" s="224"/>
      <c r="W197" s="225">
        <f t="shared" si="29"/>
        <v>0</v>
      </c>
      <c r="X197" s="226" t="str">
        <f t="shared" si="30"/>
        <v>8</v>
      </c>
      <c r="Y197" s="224"/>
      <c r="Z197" s="182">
        <f t="shared" si="31"/>
        <v>74631.040000000008</v>
      </c>
      <c r="AA197" s="227">
        <f>VLOOKUP(G197,Ma_KH!$A:$R,14,0)</f>
        <v>60</v>
      </c>
    </row>
    <row r="198" spans="1:27" x14ac:dyDescent="0.25">
      <c r="A198" s="280">
        <v>46049</v>
      </c>
      <c r="B198" s="281">
        <v>4183832054</v>
      </c>
      <c r="C198" s="279" t="s">
        <v>15180</v>
      </c>
      <c r="D198" s="277">
        <v>46054</v>
      </c>
      <c r="E198" s="219"/>
      <c r="F198" s="218"/>
      <c r="G198" s="144" t="s">
        <v>14196</v>
      </c>
      <c r="H198" s="219"/>
      <c r="I198" s="217">
        <v>4183832054</v>
      </c>
      <c r="J198" s="217" t="s">
        <v>1782</v>
      </c>
      <c r="K198" s="217" t="s">
        <v>27</v>
      </c>
      <c r="L198" s="215" t="str">
        <f>VLOOKUP($K198,[1]TONG_SL!$A$1:$D$65536,2,0)</f>
        <v>Chân giò heo muối 300g</v>
      </c>
      <c r="M198" s="213"/>
      <c r="N198" s="215" t="str">
        <f t="shared" si="27"/>
        <v>K-C6</v>
      </c>
      <c r="O198" s="222"/>
      <c r="P198" s="222"/>
      <c r="Q198" s="215" t="str">
        <f>VLOOKUP(K198,TONG_SL!$A:$D,3,0)</f>
        <v>Túi</v>
      </c>
      <c r="R198" s="223">
        <v>2</v>
      </c>
      <c r="S198" s="224"/>
      <c r="T198" s="224">
        <f>VLOOKUP(VLOOKUP(G198,Ma_KH!$A:$R,18,0)&amp;K198,Gia_MB!$A:$F,6,0)</f>
        <v>73431</v>
      </c>
      <c r="U198" s="182">
        <f t="shared" si="28"/>
        <v>146862</v>
      </c>
      <c r="V198" s="224"/>
      <c r="W198" s="225">
        <f t="shared" si="29"/>
        <v>0</v>
      </c>
      <c r="X198" s="226" t="str">
        <f t="shared" si="30"/>
        <v>8</v>
      </c>
      <c r="Y198" s="224"/>
      <c r="Z198" s="182">
        <f t="shared" si="31"/>
        <v>11748.960000000001</v>
      </c>
      <c r="AA198" s="227">
        <f>VLOOKUP(G198,Ma_KH!$A:$R,14,0)</f>
        <v>60</v>
      </c>
    </row>
    <row r="199" spans="1:27" x14ac:dyDescent="0.25">
      <c r="A199" s="280">
        <v>46049</v>
      </c>
      <c r="B199" s="281">
        <v>4183832444</v>
      </c>
      <c r="C199" s="279" t="s">
        <v>15180</v>
      </c>
      <c r="D199" s="277">
        <v>46054</v>
      </c>
      <c r="E199" s="219"/>
      <c r="F199" s="218"/>
      <c r="G199" s="144" t="s">
        <v>15273</v>
      </c>
      <c r="H199" s="219"/>
      <c r="I199" s="217">
        <v>4183832444</v>
      </c>
      <c r="J199" s="217" t="s">
        <v>1782</v>
      </c>
      <c r="K199" s="217" t="s">
        <v>27</v>
      </c>
      <c r="L199" s="215" t="str">
        <f>VLOOKUP($K199,[1]TONG_SL!$A$1:$D$65536,2,0)</f>
        <v>Chân giò heo muối 300g</v>
      </c>
      <c r="M199" s="213"/>
      <c r="N199" s="215" t="str">
        <f t="shared" si="27"/>
        <v>K-C6</v>
      </c>
      <c r="O199" s="222"/>
      <c r="P199" s="222"/>
      <c r="Q199" s="215" t="str">
        <f>VLOOKUP(K199,TONG_SL!$A:$D,3,0)</f>
        <v>Túi</v>
      </c>
      <c r="R199" s="223">
        <v>2</v>
      </c>
      <c r="S199" s="224"/>
      <c r="T199" s="224">
        <f>VLOOKUP(VLOOKUP(G199,Ma_KH!$A:$R,18,0)&amp;K199,Gia_MB!$A:$F,6,0)</f>
        <v>73431</v>
      </c>
      <c r="U199" s="182">
        <f t="shared" si="28"/>
        <v>146862</v>
      </c>
      <c r="V199" s="224"/>
      <c r="W199" s="225">
        <f t="shared" si="29"/>
        <v>0</v>
      </c>
      <c r="X199" s="226" t="str">
        <f t="shared" si="30"/>
        <v>8</v>
      </c>
      <c r="Y199" s="224"/>
      <c r="Z199" s="182">
        <f t="shared" si="31"/>
        <v>11748.960000000001</v>
      </c>
      <c r="AA199" s="227">
        <f>VLOOKUP(G199,Ma_KH!$A:$R,14,0)</f>
        <v>60</v>
      </c>
    </row>
    <row r="200" spans="1:27" x14ac:dyDescent="0.25">
      <c r="A200" s="280">
        <v>46049</v>
      </c>
      <c r="B200" s="281">
        <v>4183832444</v>
      </c>
      <c r="C200" s="279" t="s">
        <v>15180</v>
      </c>
      <c r="D200" s="277">
        <v>46054</v>
      </c>
      <c r="E200" s="219"/>
      <c r="F200" s="218"/>
      <c r="G200" s="144" t="s">
        <v>15273</v>
      </c>
      <c r="H200" s="219"/>
      <c r="I200" s="217">
        <v>4183832444</v>
      </c>
      <c r="J200" s="217" t="s">
        <v>1782</v>
      </c>
      <c r="K200" s="217" t="s">
        <v>30</v>
      </c>
      <c r="L200" s="215" t="str">
        <f>VLOOKUP($K200,[1]TONG_SL!$A$1:$D$65536,2,0)</f>
        <v>Gà muối 500g</v>
      </c>
      <c r="M200" s="213"/>
      <c r="N200" s="215" t="str">
        <f t="shared" si="27"/>
        <v>K-C6</v>
      </c>
      <c r="O200" s="222"/>
      <c r="P200" s="222"/>
      <c r="Q200" s="215" t="str">
        <f>VLOOKUP(K200,TONG_SL!$A:$D,3,0)</f>
        <v>Túi</v>
      </c>
      <c r="R200" s="223">
        <v>4</v>
      </c>
      <c r="S200" s="224"/>
      <c r="T200" s="224">
        <f>VLOOKUP(VLOOKUP(G200,Ma_KH!$A:$R,18,0)&amp;K200,Gia_MB!$A:$F,6,0)</f>
        <v>116611</v>
      </c>
      <c r="U200" s="182">
        <f t="shared" si="28"/>
        <v>466444</v>
      </c>
      <c r="V200" s="224"/>
      <c r="W200" s="225">
        <f t="shared" si="29"/>
        <v>0</v>
      </c>
      <c r="X200" s="226" t="str">
        <f t="shared" si="30"/>
        <v>8</v>
      </c>
      <c r="Y200" s="224"/>
      <c r="Z200" s="182">
        <f t="shared" si="31"/>
        <v>37315.520000000004</v>
      </c>
      <c r="AA200" s="227">
        <f>VLOOKUP(G200,Ma_KH!$A:$R,14,0)</f>
        <v>60</v>
      </c>
    </row>
    <row r="201" spans="1:27" x14ac:dyDescent="0.25">
      <c r="A201" s="280">
        <v>46049</v>
      </c>
      <c r="B201" s="281">
        <v>4183832444</v>
      </c>
      <c r="C201" s="279" t="s">
        <v>15180</v>
      </c>
      <c r="D201" s="277">
        <v>46054</v>
      </c>
      <c r="E201" s="219"/>
      <c r="F201" s="218"/>
      <c r="G201" s="144" t="s">
        <v>15273</v>
      </c>
      <c r="H201" s="219"/>
      <c r="I201" s="217">
        <v>4183832444</v>
      </c>
      <c r="J201" s="217" t="s">
        <v>1782</v>
      </c>
      <c r="K201" s="217" t="s">
        <v>32</v>
      </c>
      <c r="L201" s="215" t="str">
        <f>VLOOKUP($K201,[1]TONG_SL!$A$1:$D$65536,2,0)</f>
        <v>Giò Tai Lưỡi Xào 250g</v>
      </c>
      <c r="M201" s="213"/>
      <c r="N201" s="215" t="str">
        <f t="shared" si="27"/>
        <v>K-C6</v>
      </c>
      <c r="O201" s="222"/>
      <c r="P201" s="222"/>
      <c r="Q201" s="215" t="str">
        <f>VLOOKUP(K201,TONG_SL!$A:$D,3,0)</f>
        <v>Túi</v>
      </c>
      <c r="R201" s="223">
        <v>6</v>
      </c>
      <c r="S201" s="224"/>
      <c r="T201" s="224">
        <f>VLOOKUP(VLOOKUP(G201,Ma_KH!$A:$R,18,0)&amp;K201,Gia_MB!$A:$F,6,0)</f>
        <v>50182</v>
      </c>
      <c r="U201" s="182">
        <f t="shared" si="28"/>
        <v>301092</v>
      </c>
      <c r="V201" s="224"/>
      <c r="W201" s="225">
        <f t="shared" si="29"/>
        <v>0</v>
      </c>
      <c r="X201" s="226" t="str">
        <f t="shared" si="30"/>
        <v>8</v>
      </c>
      <c r="Y201" s="224"/>
      <c r="Z201" s="182">
        <f t="shared" si="31"/>
        <v>24087.360000000001</v>
      </c>
      <c r="AA201" s="227">
        <f>VLOOKUP(G201,Ma_KH!$A:$R,14,0)</f>
        <v>60</v>
      </c>
    </row>
    <row r="202" spans="1:27" x14ac:dyDescent="0.25">
      <c r="A202" s="280">
        <v>46049</v>
      </c>
      <c r="B202" s="281">
        <v>4183832444</v>
      </c>
      <c r="C202" s="279" t="s">
        <v>15180</v>
      </c>
      <c r="D202" s="277">
        <v>46054</v>
      </c>
      <c r="E202" s="219"/>
      <c r="F202" s="218"/>
      <c r="G202" s="144" t="s">
        <v>15273</v>
      </c>
      <c r="H202" s="219"/>
      <c r="I202" s="217">
        <v>4183832444</v>
      </c>
      <c r="J202" s="217" t="s">
        <v>1782</v>
      </c>
      <c r="K202" s="217" t="s">
        <v>34</v>
      </c>
      <c r="L202" s="215" t="str">
        <f>VLOOKUP($K202,[1]TONG_SL!$A$1:$D$65536,2,0)</f>
        <v>Tai heo muối 200g</v>
      </c>
      <c r="M202" s="213"/>
      <c r="N202" s="215" t="str">
        <f t="shared" si="27"/>
        <v>K-C6</v>
      </c>
      <c r="O202" s="222"/>
      <c r="P202" s="222"/>
      <c r="Q202" s="215" t="str">
        <f>VLOOKUP(K202,TONG_SL!$A:$D,3,0)</f>
        <v>Túi</v>
      </c>
      <c r="R202" s="223">
        <v>4</v>
      </c>
      <c r="S202" s="224"/>
      <c r="T202" s="224">
        <f>VLOOKUP(VLOOKUP(G202,Ma_KH!$A:$R,18,0)&amp;K202,Gia_MB!$A:$F,6,0)</f>
        <v>55595</v>
      </c>
      <c r="U202" s="182">
        <f t="shared" si="28"/>
        <v>222380</v>
      </c>
      <c r="V202" s="224"/>
      <c r="W202" s="225">
        <f t="shared" si="29"/>
        <v>0</v>
      </c>
      <c r="X202" s="226" t="str">
        <f t="shared" si="30"/>
        <v>8</v>
      </c>
      <c r="Y202" s="224"/>
      <c r="Z202" s="182">
        <f t="shared" si="31"/>
        <v>17790.400000000001</v>
      </c>
      <c r="AA202" s="227">
        <f>VLOOKUP(G202,Ma_KH!$A:$R,14,0)</f>
        <v>60</v>
      </c>
    </row>
    <row r="203" spans="1:27" x14ac:dyDescent="0.25">
      <c r="A203" s="280">
        <v>46049</v>
      </c>
      <c r="B203" s="281">
        <v>4183832614</v>
      </c>
      <c r="C203" s="279" t="s">
        <v>15180</v>
      </c>
      <c r="D203" s="277">
        <v>46054</v>
      </c>
      <c r="E203" s="219"/>
      <c r="F203" s="218"/>
      <c r="G203" s="144" t="s">
        <v>15274</v>
      </c>
      <c r="H203" s="219"/>
      <c r="I203" s="217">
        <v>4183832614</v>
      </c>
      <c r="J203" s="217" t="s">
        <v>1782</v>
      </c>
      <c r="K203" s="217" t="s">
        <v>32</v>
      </c>
      <c r="L203" s="215" t="str">
        <f>VLOOKUP($K203,[1]TONG_SL!$A$1:$D$65536,2,0)</f>
        <v>Giò Tai Lưỡi Xào 250g</v>
      </c>
      <c r="M203" s="213"/>
      <c r="N203" s="215" t="str">
        <f t="shared" si="27"/>
        <v>K-C6</v>
      </c>
      <c r="O203" s="222"/>
      <c r="P203" s="222"/>
      <c r="Q203" s="215" t="str">
        <f>VLOOKUP(K203,TONG_SL!$A:$D,3,0)</f>
        <v>Túi</v>
      </c>
      <c r="R203" s="223">
        <v>6</v>
      </c>
      <c r="S203" s="224"/>
      <c r="T203" s="224">
        <f>VLOOKUP(VLOOKUP(G203,Ma_KH!$A:$R,18,0)&amp;K203,Gia_MB!$A:$F,6,0)</f>
        <v>50182</v>
      </c>
      <c r="U203" s="182">
        <f t="shared" si="28"/>
        <v>301092</v>
      </c>
      <c r="V203" s="224"/>
      <c r="W203" s="225">
        <f t="shared" si="29"/>
        <v>0</v>
      </c>
      <c r="X203" s="226" t="str">
        <f t="shared" si="30"/>
        <v>8</v>
      </c>
      <c r="Y203" s="224"/>
      <c r="Z203" s="182">
        <f t="shared" si="31"/>
        <v>24087.360000000001</v>
      </c>
      <c r="AA203" s="227">
        <f>VLOOKUP(G203,Ma_KH!$A:$R,14,0)</f>
        <v>60</v>
      </c>
    </row>
    <row r="204" spans="1:27" x14ac:dyDescent="0.25">
      <c r="A204" s="280">
        <v>46049</v>
      </c>
      <c r="B204" s="281">
        <v>4183832614</v>
      </c>
      <c r="C204" s="279" t="s">
        <v>15180</v>
      </c>
      <c r="D204" s="277">
        <v>46054</v>
      </c>
      <c r="E204" s="219"/>
      <c r="F204" s="218"/>
      <c r="G204" s="144" t="s">
        <v>15274</v>
      </c>
      <c r="H204" s="219"/>
      <c r="I204" s="217">
        <v>4183832614</v>
      </c>
      <c r="J204" s="217" t="s">
        <v>1782</v>
      </c>
      <c r="K204" s="217" t="s">
        <v>30</v>
      </c>
      <c r="L204" s="215" t="str">
        <f>VLOOKUP($K204,[1]TONG_SL!$A$1:$D$65536,2,0)</f>
        <v>Gà muối 500g</v>
      </c>
      <c r="M204" s="213"/>
      <c r="N204" s="215" t="str">
        <f t="shared" si="27"/>
        <v>K-C6</v>
      </c>
      <c r="O204" s="222"/>
      <c r="P204" s="222"/>
      <c r="Q204" s="215" t="str">
        <f>VLOOKUP(K204,TONG_SL!$A:$D,3,0)</f>
        <v>Túi</v>
      </c>
      <c r="R204" s="223">
        <v>6</v>
      </c>
      <c r="S204" s="224"/>
      <c r="T204" s="224">
        <f>VLOOKUP(VLOOKUP(G204,Ma_KH!$A:$R,18,0)&amp;K204,Gia_MB!$A:$F,6,0)</f>
        <v>116611</v>
      </c>
      <c r="U204" s="182">
        <f t="shared" si="28"/>
        <v>699666</v>
      </c>
      <c r="V204" s="224"/>
      <c r="W204" s="225">
        <f t="shared" si="29"/>
        <v>0</v>
      </c>
      <c r="X204" s="226" t="str">
        <f t="shared" si="30"/>
        <v>8</v>
      </c>
      <c r="Y204" s="224"/>
      <c r="Z204" s="182">
        <f t="shared" si="31"/>
        <v>55973.279999999999</v>
      </c>
      <c r="AA204" s="227">
        <f>VLOOKUP(G204,Ma_KH!$A:$R,14,0)</f>
        <v>60</v>
      </c>
    </row>
    <row r="205" spans="1:27" x14ac:dyDescent="0.25">
      <c r="A205" s="280">
        <v>46049</v>
      </c>
      <c r="B205" s="281">
        <v>4183833180</v>
      </c>
      <c r="C205" s="279" t="s">
        <v>15180</v>
      </c>
      <c r="D205" s="277">
        <v>46054</v>
      </c>
      <c r="E205" s="219"/>
      <c r="F205" s="218"/>
      <c r="G205" s="144" t="s">
        <v>15275</v>
      </c>
      <c r="H205" s="219"/>
      <c r="I205" s="217">
        <v>4183833180</v>
      </c>
      <c r="J205" s="217" t="s">
        <v>1782</v>
      </c>
      <c r="K205" s="217" t="s">
        <v>30</v>
      </c>
      <c r="L205" s="215" t="str">
        <f>VLOOKUP($K205,[1]TONG_SL!$A$1:$D$65536,2,0)</f>
        <v>Gà muối 500g</v>
      </c>
      <c r="M205" s="213"/>
      <c r="N205" s="215" t="str">
        <f t="shared" si="27"/>
        <v>K-C6</v>
      </c>
      <c r="O205" s="222"/>
      <c r="P205" s="222"/>
      <c r="Q205" s="215" t="str">
        <f>VLOOKUP(K205,TONG_SL!$A:$D,3,0)</f>
        <v>Túi</v>
      </c>
      <c r="R205" s="223">
        <v>7</v>
      </c>
      <c r="S205" s="224"/>
      <c r="T205" s="224">
        <f>VLOOKUP(VLOOKUP(G205,Ma_KH!$A:$R,18,0)&amp;K205,Gia_MB!$A:$F,6,0)</f>
        <v>116611</v>
      </c>
      <c r="U205" s="182">
        <f t="shared" si="28"/>
        <v>816277</v>
      </c>
      <c r="V205" s="224"/>
      <c r="W205" s="225">
        <f t="shared" si="29"/>
        <v>0</v>
      </c>
      <c r="X205" s="226" t="str">
        <f t="shared" si="30"/>
        <v>8</v>
      </c>
      <c r="Y205" s="224"/>
      <c r="Z205" s="182">
        <f t="shared" si="31"/>
        <v>65302.16</v>
      </c>
      <c r="AA205" s="227">
        <f>VLOOKUP(G205,Ma_KH!$A:$R,14,0)</f>
        <v>60</v>
      </c>
    </row>
    <row r="206" spans="1:27" x14ac:dyDescent="0.25">
      <c r="A206" s="280">
        <v>46049</v>
      </c>
      <c r="B206" s="281">
        <v>4183833180</v>
      </c>
      <c r="C206" s="279" t="s">
        <v>15180</v>
      </c>
      <c r="D206" s="277">
        <v>46054</v>
      </c>
      <c r="E206" s="219"/>
      <c r="F206" s="218"/>
      <c r="G206" s="144" t="s">
        <v>15275</v>
      </c>
      <c r="H206" s="219"/>
      <c r="I206" s="217">
        <v>4183833180</v>
      </c>
      <c r="J206" s="217" t="s">
        <v>1782</v>
      </c>
      <c r="K206" s="217" t="s">
        <v>27</v>
      </c>
      <c r="L206" s="215" t="str">
        <f>VLOOKUP($K206,[1]TONG_SL!$A$1:$D$65536,2,0)</f>
        <v>Chân giò heo muối 300g</v>
      </c>
      <c r="M206" s="213"/>
      <c r="N206" s="215" t="str">
        <f t="shared" si="27"/>
        <v>K-C6</v>
      </c>
      <c r="O206" s="222"/>
      <c r="P206" s="222"/>
      <c r="Q206" s="215" t="str">
        <f>VLOOKUP(K206,TONG_SL!$A:$D,3,0)</f>
        <v>Túi</v>
      </c>
      <c r="R206" s="223">
        <v>3</v>
      </c>
      <c r="S206" s="224"/>
      <c r="T206" s="224">
        <f>VLOOKUP(VLOOKUP(G206,Ma_KH!$A:$R,18,0)&amp;K206,Gia_MB!$A:$F,6,0)</f>
        <v>73431</v>
      </c>
      <c r="U206" s="182">
        <f t="shared" si="28"/>
        <v>220293</v>
      </c>
      <c r="V206" s="224"/>
      <c r="W206" s="225">
        <f t="shared" si="29"/>
        <v>0</v>
      </c>
      <c r="X206" s="226" t="str">
        <f t="shared" si="30"/>
        <v>8</v>
      </c>
      <c r="Y206" s="224"/>
      <c r="Z206" s="182">
        <f t="shared" si="31"/>
        <v>17623.439999999999</v>
      </c>
      <c r="AA206" s="227">
        <f>VLOOKUP(G206,Ma_KH!$A:$R,14,0)</f>
        <v>60</v>
      </c>
    </row>
    <row r="207" spans="1:27" x14ac:dyDescent="0.25">
      <c r="A207" s="280">
        <v>46049</v>
      </c>
      <c r="B207" s="281">
        <v>4183833180</v>
      </c>
      <c r="C207" s="279" t="s">
        <v>15180</v>
      </c>
      <c r="D207" s="277">
        <v>46054</v>
      </c>
      <c r="E207" s="219"/>
      <c r="F207" s="218"/>
      <c r="G207" s="144" t="s">
        <v>15275</v>
      </c>
      <c r="H207" s="219"/>
      <c r="I207" s="217">
        <v>4183833180</v>
      </c>
      <c r="J207" s="217" t="s">
        <v>1782</v>
      </c>
      <c r="K207" s="217" t="s">
        <v>32</v>
      </c>
      <c r="L207" s="215" t="str">
        <f>VLOOKUP($K207,[1]TONG_SL!$A$1:$D$65536,2,0)</f>
        <v>Giò Tai Lưỡi Xào 250g</v>
      </c>
      <c r="M207" s="213"/>
      <c r="N207" s="215" t="str">
        <f t="shared" si="27"/>
        <v>K-C6</v>
      </c>
      <c r="O207" s="222"/>
      <c r="P207" s="222"/>
      <c r="Q207" s="215" t="str">
        <f>VLOOKUP(K207,TONG_SL!$A:$D,3,0)</f>
        <v>Túi</v>
      </c>
      <c r="R207" s="223">
        <v>3</v>
      </c>
      <c r="S207" s="224"/>
      <c r="T207" s="224">
        <f>VLOOKUP(VLOOKUP(G207,Ma_KH!$A:$R,18,0)&amp;K207,Gia_MB!$A:$F,6,0)</f>
        <v>50182</v>
      </c>
      <c r="U207" s="182">
        <f t="shared" si="28"/>
        <v>150546</v>
      </c>
      <c r="V207" s="224"/>
      <c r="W207" s="225">
        <f t="shared" si="29"/>
        <v>0</v>
      </c>
      <c r="X207" s="226" t="str">
        <f t="shared" si="30"/>
        <v>8</v>
      </c>
      <c r="Y207" s="224"/>
      <c r="Z207" s="182">
        <f t="shared" si="31"/>
        <v>12043.68</v>
      </c>
      <c r="AA207" s="227">
        <f>VLOOKUP(G207,Ma_KH!$A:$R,14,0)</f>
        <v>60</v>
      </c>
    </row>
    <row r="208" spans="1:27" x14ac:dyDescent="0.25">
      <c r="A208" s="280">
        <v>46049</v>
      </c>
      <c r="B208" s="281">
        <v>4183833203</v>
      </c>
      <c r="C208" s="279" t="s">
        <v>15180</v>
      </c>
      <c r="D208" s="277">
        <v>46054</v>
      </c>
      <c r="E208" s="219"/>
      <c r="F208" s="218"/>
      <c r="G208" s="144" t="s">
        <v>15276</v>
      </c>
      <c r="H208" s="219"/>
      <c r="I208" s="217">
        <v>4183833203</v>
      </c>
      <c r="J208" s="217" t="s">
        <v>1782</v>
      </c>
      <c r="K208" s="217" t="s">
        <v>27</v>
      </c>
      <c r="L208" s="215" t="str">
        <f>VLOOKUP($K208,[1]TONG_SL!$A$1:$D$65536,2,0)</f>
        <v>Chân giò heo muối 300g</v>
      </c>
      <c r="M208" s="213"/>
      <c r="N208" s="215" t="str">
        <f t="shared" si="27"/>
        <v>K-C6</v>
      </c>
      <c r="O208" s="222"/>
      <c r="P208" s="222"/>
      <c r="Q208" s="215" t="str">
        <f>VLOOKUP(K208,TONG_SL!$A:$D,3,0)</f>
        <v>Túi</v>
      </c>
      <c r="R208" s="223">
        <v>6</v>
      </c>
      <c r="S208" s="224"/>
      <c r="T208" s="224">
        <f>VLOOKUP(VLOOKUP(G208,Ma_KH!$A:$R,18,0)&amp;K208,Gia_MB!$A:$F,6,0)</f>
        <v>73431</v>
      </c>
      <c r="U208" s="182">
        <f t="shared" si="28"/>
        <v>440586</v>
      </c>
      <c r="V208" s="224"/>
      <c r="W208" s="225">
        <f t="shared" si="29"/>
        <v>0</v>
      </c>
      <c r="X208" s="226" t="str">
        <f t="shared" si="30"/>
        <v>8</v>
      </c>
      <c r="Y208" s="224"/>
      <c r="Z208" s="182">
        <f t="shared" si="31"/>
        <v>35246.879999999997</v>
      </c>
      <c r="AA208" s="227">
        <f>VLOOKUP(G208,Ma_KH!$A:$R,14,0)</f>
        <v>60</v>
      </c>
    </row>
    <row r="209" spans="1:27" x14ac:dyDescent="0.25">
      <c r="A209" s="280">
        <v>46049</v>
      </c>
      <c r="B209" s="281">
        <v>4183833203</v>
      </c>
      <c r="C209" s="279" t="s">
        <v>15180</v>
      </c>
      <c r="D209" s="277">
        <v>46054</v>
      </c>
      <c r="E209" s="219"/>
      <c r="F209" s="218"/>
      <c r="G209" s="144" t="s">
        <v>15276</v>
      </c>
      <c r="H209" s="219"/>
      <c r="I209" s="217">
        <v>4183833203</v>
      </c>
      <c r="J209" s="217" t="s">
        <v>1782</v>
      </c>
      <c r="K209" s="217" t="s">
        <v>30</v>
      </c>
      <c r="L209" s="215" t="str">
        <f>VLOOKUP($K209,[1]TONG_SL!$A$1:$D$65536,2,0)</f>
        <v>Gà muối 500g</v>
      </c>
      <c r="M209" s="213"/>
      <c r="N209" s="215" t="str">
        <f t="shared" si="27"/>
        <v>K-C6</v>
      </c>
      <c r="O209" s="222"/>
      <c r="P209" s="222"/>
      <c r="Q209" s="215" t="str">
        <f>VLOOKUP(K209,TONG_SL!$A:$D,3,0)</f>
        <v>Túi</v>
      </c>
      <c r="R209" s="223">
        <v>5</v>
      </c>
      <c r="S209" s="224"/>
      <c r="T209" s="224">
        <f>VLOOKUP(VLOOKUP(G209,Ma_KH!$A:$R,18,0)&amp;K209,Gia_MB!$A:$F,6,0)</f>
        <v>116611</v>
      </c>
      <c r="U209" s="182">
        <f t="shared" si="28"/>
        <v>583055</v>
      </c>
      <c r="V209" s="224"/>
      <c r="W209" s="225">
        <f t="shared" si="29"/>
        <v>0</v>
      </c>
      <c r="X209" s="226" t="str">
        <f t="shared" si="30"/>
        <v>8</v>
      </c>
      <c r="Y209" s="224"/>
      <c r="Z209" s="182">
        <f t="shared" si="31"/>
        <v>46644.4</v>
      </c>
      <c r="AA209" s="227">
        <f>VLOOKUP(G209,Ma_KH!$A:$R,14,0)</f>
        <v>60</v>
      </c>
    </row>
    <row r="210" spans="1:27" x14ac:dyDescent="0.25">
      <c r="A210" s="280">
        <v>46049</v>
      </c>
      <c r="B210" s="281">
        <v>4183832230</v>
      </c>
      <c r="C210" s="279" t="s">
        <v>15180</v>
      </c>
      <c r="D210" s="277">
        <v>46054</v>
      </c>
      <c r="E210" s="219"/>
      <c r="F210" s="218"/>
      <c r="G210" s="144" t="s">
        <v>15277</v>
      </c>
      <c r="H210" s="219"/>
      <c r="I210" s="217">
        <v>4183832230</v>
      </c>
      <c r="J210" s="217" t="s">
        <v>1782</v>
      </c>
      <c r="K210" s="217" t="s">
        <v>30</v>
      </c>
      <c r="L210" s="215" t="str">
        <f>VLOOKUP($K210,[1]TONG_SL!$A$1:$D$65536,2,0)</f>
        <v>Gà muối 500g</v>
      </c>
      <c r="M210" s="213"/>
      <c r="N210" s="215" t="str">
        <f t="shared" si="27"/>
        <v>K-C6</v>
      </c>
      <c r="O210" s="222"/>
      <c r="P210" s="222"/>
      <c r="Q210" s="215" t="str">
        <f>VLOOKUP(K210,TONG_SL!$A:$D,3,0)</f>
        <v>Túi</v>
      </c>
      <c r="R210" s="223">
        <v>6</v>
      </c>
      <c r="S210" s="224"/>
      <c r="T210" s="224">
        <f>VLOOKUP(VLOOKUP(G210,Ma_KH!$A:$R,18,0)&amp;K210,Gia_MB!$A:$F,6,0)</f>
        <v>116611</v>
      </c>
      <c r="U210" s="182">
        <f t="shared" si="28"/>
        <v>699666</v>
      </c>
      <c r="V210" s="224"/>
      <c r="W210" s="225">
        <f t="shared" si="29"/>
        <v>0</v>
      </c>
      <c r="X210" s="226" t="str">
        <f t="shared" si="30"/>
        <v>8</v>
      </c>
      <c r="Y210" s="224"/>
      <c r="Z210" s="182">
        <f t="shared" si="31"/>
        <v>55973.279999999999</v>
      </c>
      <c r="AA210" s="227">
        <f>VLOOKUP(G210,Ma_KH!$A:$R,14,0)</f>
        <v>60</v>
      </c>
    </row>
    <row r="211" spans="1:27" x14ac:dyDescent="0.25">
      <c r="A211" s="280">
        <v>46049</v>
      </c>
      <c r="B211" s="281">
        <v>4183832230</v>
      </c>
      <c r="C211" s="279" t="s">
        <v>15180</v>
      </c>
      <c r="D211" s="277">
        <v>46054</v>
      </c>
      <c r="E211" s="219"/>
      <c r="F211" s="218"/>
      <c r="G211" s="144" t="s">
        <v>15277</v>
      </c>
      <c r="H211" s="219"/>
      <c r="I211" s="217">
        <v>4183832230</v>
      </c>
      <c r="J211" s="217" t="s">
        <v>1782</v>
      </c>
      <c r="K211" s="217" t="s">
        <v>27</v>
      </c>
      <c r="L211" s="215" t="str">
        <f>VLOOKUP($K211,[1]TONG_SL!$A$1:$D$65536,2,0)</f>
        <v>Chân giò heo muối 300g</v>
      </c>
      <c r="M211" s="213"/>
      <c r="N211" s="215" t="str">
        <f t="shared" si="27"/>
        <v>K-C6</v>
      </c>
      <c r="O211" s="222"/>
      <c r="P211" s="222"/>
      <c r="Q211" s="215" t="str">
        <f>VLOOKUP(K211,TONG_SL!$A:$D,3,0)</f>
        <v>Túi</v>
      </c>
      <c r="R211" s="223">
        <v>4</v>
      </c>
      <c r="S211" s="224"/>
      <c r="T211" s="224">
        <f>VLOOKUP(VLOOKUP(G211,Ma_KH!$A:$R,18,0)&amp;K211,Gia_MB!$A:$F,6,0)</f>
        <v>73431</v>
      </c>
      <c r="U211" s="182">
        <f t="shared" si="28"/>
        <v>293724</v>
      </c>
      <c r="V211" s="224"/>
      <c r="W211" s="225">
        <f t="shared" si="29"/>
        <v>0</v>
      </c>
      <c r="X211" s="226" t="str">
        <f t="shared" si="30"/>
        <v>8</v>
      </c>
      <c r="Y211" s="224"/>
      <c r="Z211" s="182">
        <f t="shared" si="31"/>
        <v>23497.920000000002</v>
      </c>
      <c r="AA211" s="227">
        <f>VLOOKUP(G211,Ma_KH!$A:$R,14,0)</f>
        <v>60</v>
      </c>
    </row>
    <row r="212" spans="1:27" x14ac:dyDescent="0.25">
      <c r="A212" s="280">
        <v>46049</v>
      </c>
      <c r="B212" s="281">
        <v>4183832230</v>
      </c>
      <c r="C212" s="279" t="s">
        <v>15180</v>
      </c>
      <c r="D212" s="277">
        <v>46054</v>
      </c>
      <c r="E212" s="219"/>
      <c r="F212" s="218"/>
      <c r="G212" s="144" t="s">
        <v>15277</v>
      </c>
      <c r="H212" s="219"/>
      <c r="I212" s="217">
        <v>4183832230</v>
      </c>
      <c r="J212" s="217" t="s">
        <v>1782</v>
      </c>
      <c r="K212" s="217" t="s">
        <v>37</v>
      </c>
      <c r="L212" s="215" t="str">
        <f>VLOOKUP($K212,[1]TONG_SL!$A$1:$D$65536,2,0)</f>
        <v>Chả cốm 300g</v>
      </c>
      <c r="M212" s="213"/>
      <c r="N212" s="215" t="str">
        <f t="shared" si="27"/>
        <v>K-C6</v>
      </c>
      <c r="O212" s="222"/>
      <c r="P212" s="222"/>
      <c r="Q212" s="215" t="str">
        <f>VLOOKUP(K212,TONG_SL!$A:$D,3,0)</f>
        <v>Túi</v>
      </c>
      <c r="R212" s="223">
        <v>2</v>
      </c>
      <c r="S212" s="224"/>
      <c r="T212" s="224">
        <f>VLOOKUP(VLOOKUP(G212,Ma_KH!$A:$R,18,0)&amp;K212,Gia_MB!$A:$F,6,0)</f>
        <v>74250</v>
      </c>
      <c r="U212" s="182">
        <f t="shared" si="28"/>
        <v>148500</v>
      </c>
      <c r="V212" s="224"/>
      <c r="W212" s="225">
        <f t="shared" si="29"/>
        <v>0</v>
      </c>
      <c r="X212" s="226" t="str">
        <f t="shared" si="30"/>
        <v>8</v>
      </c>
      <c r="Y212" s="224"/>
      <c r="Z212" s="182">
        <f t="shared" si="31"/>
        <v>11880</v>
      </c>
      <c r="AA212" s="227">
        <f>VLOOKUP(G212,Ma_KH!$A:$R,14,0)</f>
        <v>60</v>
      </c>
    </row>
    <row r="213" spans="1:27" x14ac:dyDescent="0.25">
      <c r="A213" s="280">
        <v>46049</v>
      </c>
      <c r="B213" s="281">
        <v>4183833165</v>
      </c>
      <c r="C213" s="279" t="s">
        <v>15180</v>
      </c>
      <c r="D213" s="277">
        <v>46054</v>
      </c>
      <c r="E213" s="219"/>
      <c r="F213" s="218"/>
      <c r="G213" s="144" t="s">
        <v>15278</v>
      </c>
      <c r="H213" s="219"/>
      <c r="I213" s="217">
        <v>4183833165</v>
      </c>
      <c r="J213" s="217" t="s">
        <v>1782</v>
      </c>
      <c r="K213" s="217" t="s">
        <v>30</v>
      </c>
      <c r="L213" s="215" t="str">
        <f>VLOOKUP($K213,[1]TONG_SL!$A$1:$D$65536,2,0)</f>
        <v>Gà muối 500g</v>
      </c>
      <c r="M213" s="213"/>
      <c r="N213" s="215" t="str">
        <f t="shared" si="27"/>
        <v>K-C6</v>
      </c>
      <c r="O213" s="222"/>
      <c r="P213" s="222"/>
      <c r="Q213" s="215" t="str">
        <f>VLOOKUP(K213,TONG_SL!$A:$D,3,0)</f>
        <v>Túi</v>
      </c>
      <c r="R213" s="223">
        <v>9</v>
      </c>
      <c r="S213" s="224"/>
      <c r="T213" s="224">
        <f>VLOOKUP(VLOOKUP(G213,Ma_KH!$A:$R,18,0)&amp;K213,Gia_MB!$A:$F,6,0)</f>
        <v>116611</v>
      </c>
      <c r="U213" s="182">
        <f t="shared" si="28"/>
        <v>1049499</v>
      </c>
      <c r="V213" s="224"/>
      <c r="W213" s="225">
        <f t="shared" si="29"/>
        <v>0</v>
      </c>
      <c r="X213" s="226" t="str">
        <f t="shared" si="30"/>
        <v>8</v>
      </c>
      <c r="Y213" s="224"/>
      <c r="Z213" s="182">
        <f t="shared" si="31"/>
        <v>83959.92</v>
      </c>
      <c r="AA213" s="227">
        <f>VLOOKUP(G213,Ma_KH!$A:$R,14,0)</f>
        <v>60</v>
      </c>
    </row>
    <row r="214" spans="1:27" x14ac:dyDescent="0.25">
      <c r="A214" s="280">
        <v>46049</v>
      </c>
      <c r="B214" s="281">
        <v>4183832047</v>
      </c>
      <c r="C214" s="279" t="s">
        <v>15180</v>
      </c>
      <c r="D214" s="277">
        <v>46054</v>
      </c>
      <c r="E214" s="219"/>
      <c r="F214" s="218"/>
      <c r="G214" s="144" t="s">
        <v>15279</v>
      </c>
      <c r="H214" s="219"/>
      <c r="I214" s="217">
        <v>4183832047</v>
      </c>
      <c r="J214" s="217" t="s">
        <v>1782</v>
      </c>
      <c r="K214" s="217" t="s">
        <v>27</v>
      </c>
      <c r="L214" s="215" t="str">
        <f>VLOOKUP($K214,[1]TONG_SL!$A$1:$D$65536,2,0)</f>
        <v>Chân giò heo muối 300g</v>
      </c>
      <c r="M214" s="213"/>
      <c r="N214" s="215" t="str">
        <f t="shared" si="27"/>
        <v>K-C6</v>
      </c>
      <c r="O214" s="222"/>
      <c r="P214" s="222"/>
      <c r="Q214" s="215" t="str">
        <f>VLOOKUP(K214,TONG_SL!$A:$D,3,0)</f>
        <v>Túi</v>
      </c>
      <c r="R214" s="223">
        <v>2</v>
      </c>
      <c r="S214" s="224"/>
      <c r="T214" s="224">
        <f>VLOOKUP(VLOOKUP(G214,Ma_KH!$A:$R,18,0)&amp;K214,Gia_MB!$A:$F,6,0)</f>
        <v>73431</v>
      </c>
      <c r="U214" s="182">
        <f t="shared" si="28"/>
        <v>146862</v>
      </c>
      <c r="V214" s="224"/>
      <c r="W214" s="225">
        <f t="shared" si="29"/>
        <v>0</v>
      </c>
      <c r="X214" s="226" t="str">
        <f t="shared" si="30"/>
        <v>8</v>
      </c>
      <c r="Y214" s="224"/>
      <c r="Z214" s="182">
        <f t="shared" si="31"/>
        <v>11748.960000000001</v>
      </c>
      <c r="AA214" s="227">
        <f>VLOOKUP(G214,Ma_KH!$A:$R,14,0)</f>
        <v>60</v>
      </c>
    </row>
    <row r="215" spans="1:27" x14ac:dyDescent="0.25">
      <c r="A215" s="280">
        <v>46049</v>
      </c>
      <c r="B215" s="281">
        <v>4183832047</v>
      </c>
      <c r="C215" s="279" t="s">
        <v>15180</v>
      </c>
      <c r="D215" s="277">
        <v>46054</v>
      </c>
      <c r="E215" s="219"/>
      <c r="F215" s="218"/>
      <c r="G215" s="144" t="s">
        <v>15279</v>
      </c>
      <c r="H215" s="219"/>
      <c r="I215" s="217">
        <v>4183832047</v>
      </c>
      <c r="J215" s="217" t="s">
        <v>1782</v>
      </c>
      <c r="K215" s="217" t="s">
        <v>30</v>
      </c>
      <c r="L215" s="215" t="str">
        <f>VLOOKUP($K215,[1]TONG_SL!$A$1:$D$65536,2,0)</f>
        <v>Gà muối 500g</v>
      </c>
      <c r="M215" s="213"/>
      <c r="N215" s="215" t="str">
        <f t="shared" si="27"/>
        <v>K-C6</v>
      </c>
      <c r="O215" s="222"/>
      <c r="P215" s="222"/>
      <c r="Q215" s="215" t="str">
        <f>VLOOKUP(K215,TONG_SL!$A:$D,3,0)</f>
        <v>Túi</v>
      </c>
      <c r="R215" s="223">
        <v>6</v>
      </c>
      <c r="S215" s="224"/>
      <c r="T215" s="224">
        <f>VLOOKUP(VLOOKUP(G215,Ma_KH!$A:$R,18,0)&amp;K215,Gia_MB!$A:$F,6,0)</f>
        <v>116611</v>
      </c>
      <c r="U215" s="182">
        <f t="shared" si="28"/>
        <v>699666</v>
      </c>
      <c r="V215" s="224"/>
      <c r="W215" s="225">
        <f t="shared" si="29"/>
        <v>0</v>
      </c>
      <c r="X215" s="226" t="str">
        <f t="shared" si="30"/>
        <v>8</v>
      </c>
      <c r="Y215" s="224"/>
      <c r="Z215" s="182">
        <f t="shared" si="31"/>
        <v>55973.279999999999</v>
      </c>
      <c r="AA215" s="227">
        <f>VLOOKUP(G215,Ma_KH!$A:$R,14,0)</f>
        <v>60</v>
      </c>
    </row>
    <row r="216" spans="1:27" x14ac:dyDescent="0.25">
      <c r="A216" s="280">
        <v>46049</v>
      </c>
      <c r="B216" s="281">
        <v>4183832047</v>
      </c>
      <c r="C216" s="279" t="s">
        <v>15180</v>
      </c>
      <c r="D216" s="277">
        <v>46054</v>
      </c>
      <c r="E216" s="219"/>
      <c r="F216" s="218"/>
      <c r="G216" s="144" t="s">
        <v>15279</v>
      </c>
      <c r="H216" s="219"/>
      <c r="I216" s="217">
        <v>4183832047</v>
      </c>
      <c r="J216" s="217" t="s">
        <v>1782</v>
      </c>
      <c r="K216" s="217" t="s">
        <v>32</v>
      </c>
      <c r="L216" s="215" t="str">
        <f>VLOOKUP($K216,[1]TONG_SL!$A$1:$D$65536,2,0)</f>
        <v>Giò Tai Lưỡi Xào 250g</v>
      </c>
      <c r="M216" s="213"/>
      <c r="N216" s="215" t="str">
        <f t="shared" si="27"/>
        <v>K-C6</v>
      </c>
      <c r="O216" s="222"/>
      <c r="P216" s="222"/>
      <c r="Q216" s="215" t="str">
        <f>VLOOKUP(K216,TONG_SL!$A:$D,3,0)</f>
        <v>Túi</v>
      </c>
      <c r="R216" s="223">
        <v>4</v>
      </c>
      <c r="S216" s="224"/>
      <c r="T216" s="224">
        <f>VLOOKUP(VLOOKUP(G216,Ma_KH!$A:$R,18,0)&amp;K216,Gia_MB!$A:$F,6,0)</f>
        <v>50182</v>
      </c>
      <c r="U216" s="182">
        <f t="shared" si="28"/>
        <v>200728</v>
      </c>
      <c r="V216" s="224"/>
      <c r="W216" s="225">
        <f t="shared" si="29"/>
        <v>0</v>
      </c>
      <c r="X216" s="226" t="str">
        <f t="shared" si="30"/>
        <v>8</v>
      </c>
      <c r="Y216" s="224"/>
      <c r="Z216" s="182">
        <f t="shared" si="31"/>
        <v>16058.24</v>
      </c>
      <c r="AA216" s="227">
        <f>VLOOKUP(G216,Ma_KH!$A:$R,14,0)</f>
        <v>60</v>
      </c>
    </row>
    <row r="217" spans="1:27" x14ac:dyDescent="0.25">
      <c r="A217" s="280">
        <v>46049</v>
      </c>
      <c r="B217" s="281">
        <v>4183832047</v>
      </c>
      <c r="C217" s="279" t="s">
        <v>15180</v>
      </c>
      <c r="D217" s="277">
        <v>46054</v>
      </c>
      <c r="E217" s="219"/>
      <c r="F217" s="218"/>
      <c r="G217" s="144" t="s">
        <v>15279</v>
      </c>
      <c r="H217" s="219"/>
      <c r="I217" s="217">
        <v>4183832047</v>
      </c>
      <c r="J217" s="217" t="s">
        <v>1782</v>
      </c>
      <c r="K217" s="217" t="s">
        <v>48</v>
      </c>
      <c r="L217" s="215" t="str">
        <f>VLOOKUP($K217,[1]TONG_SL!$A$1:$D$65536,2,0)</f>
        <v>Mọc Nấm Hương 250g</v>
      </c>
      <c r="M217" s="213"/>
      <c r="N217" s="215" t="str">
        <f t="shared" si="27"/>
        <v>K-C6</v>
      </c>
      <c r="O217" s="222"/>
      <c r="P217" s="222"/>
      <c r="Q217" s="215" t="str">
        <f>VLOOKUP(K217,TONG_SL!$A:$D,3,0)</f>
        <v>Túi</v>
      </c>
      <c r="R217" s="223">
        <v>2</v>
      </c>
      <c r="S217" s="224"/>
      <c r="T217" s="224">
        <f>VLOOKUP(VLOOKUP(G217,Ma_KH!$A:$R,18,0)&amp;K217,Gia_MB!$A:$F,6,0)</f>
        <v>46000</v>
      </c>
      <c r="U217" s="182">
        <f t="shared" si="28"/>
        <v>92000</v>
      </c>
      <c r="V217" s="224"/>
      <c r="W217" s="225">
        <f t="shared" si="29"/>
        <v>0</v>
      </c>
      <c r="X217" s="226" t="str">
        <f t="shared" si="30"/>
        <v>8</v>
      </c>
      <c r="Y217" s="224"/>
      <c r="Z217" s="182">
        <f t="shared" si="31"/>
        <v>7360</v>
      </c>
      <c r="AA217" s="227">
        <f>VLOOKUP(G217,Ma_KH!$A:$R,14,0)</f>
        <v>60</v>
      </c>
    </row>
    <row r="218" spans="1:27" x14ac:dyDescent="0.25">
      <c r="A218" s="280">
        <v>46049</v>
      </c>
      <c r="B218" s="281">
        <v>4183832047</v>
      </c>
      <c r="C218" s="279" t="s">
        <v>15180</v>
      </c>
      <c r="D218" s="277">
        <v>46054</v>
      </c>
      <c r="E218" s="219"/>
      <c r="F218" s="218"/>
      <c r="G218" s="144" t="s">
        <v>15279</v>
      </c>
      <c r="H218" s="219"/>
      <c r="I218" s="217">
        <v>4183832047</v>
      </c>
      <c r="J218" s="217" t="s">
        <v>1782</v>
      </c>
      <c r="K218" s="217" t="s">
        <v>37</v>
      </c>
      <c r="L218" s="215" t="str">
        <f>VLOOKUP($K218,[1]TONG_SL!$A$1:$D$65536,2,0)</f>
        <v>Chả cốm 300g</v>
      </c>
      <c r="M218" s="213"/>
      <c r="N218" s="215" t="str">
        <f t="shared" si="27"/>
        <v>K-C6</v>
      </c>
      <c r="O218" s="222"/>
      <c r="P218" s="222"/>
      <c r="Q218" s="215" t="str">
        <f>VLOOKUP(K218,TONG_SL!$A:$D,3,0)</f>
        <v>Túi</v>
      </c>
      <c r="R218" s="223">
        <v>4</v>
      </c>
      <c r="S218" s="224"/>
      <c r="T218" s="224">
        <f>VLOOKUP(VLOOKUP(G218,Ma_KH!$A:$R,18,0)&amp;K218,Gia_MB!$A:$F,6,0)</f>
        <v>74250</v>
      </c>
      <c r="U218" s="182">
        <f t="shared" si="28"/>
        <v>297000</v>
      </c>
      <c r="V218" s="224"/>
      <c r="W218" s="225">
        <f t="shared" si="29"/>
        <v>0</v>
      </c>
      <c r="X218" s="226" t="str">
        <f t="shared" si="30"/>
        <v>8</v>
      </c>
      <c r="Y218" s="224"/>
      <c r="Z218" s="182">
        <f t="shared" si="31"/>
        <v>23760</v>
      </c>
      <c r="AA218" s="227">
        <f>VLOOKUP(G218,Ma_KH!$A:$R,14,0)</f>
        <v>60</v>
      </c>
    </row>
    <row r="219" spans="1:27" x14ac:dyDescent="0.25">
      <c r="A219" s="280">
        <v>46049</v>
      </c>
      <c r="B219" s="281">
        <v>4183832047</v>
      </c>
      <c r="C219" s="279" t="s">
        <v>15180</v>
      </c>
      <c r="D219" s="277">
        <v>46054</v>
      </c>
      <c r="E219" s="219"/>
      <c r="F219" s="218"/>
      <c r="G219" s="144" t="s">
        <v>15279</v>
      </c>
      <c r="H219" s="219"/>
      <c r="I219" s="217">
        <v>4183832047</v>
      </c>
      <c r="J219" s="217" t="s">
        <v>1782</v>
      </c>
      <c r="K219" s="217" t="s">
        <v>34</v>
      </c>
      <c r="L219" s="215" t="str">
        <f>VLOOKUP($K219,[1]TONG_SL!$A$1:$D$65536,2,0)</f>
        <v>Tai heo muối 200g</v>
      </c>
      <c r="M219" s="213"/>
      <c r="N219" s="215" t="str">
        <f t="shared" si="27"/>
        <v>K-C6</v>
      </c>
      <c r="O219" s="222"/>
      <c r="P219" s="222"/>
      <c r="Q219" s="215" t="str">
        <f>VLOOKUP(K219,TONG_SL!$A:$D,3,0)</f>
        <v>Túi</v>
      </c>
      <c r="R219" s="223">
        <v>2</v>
      </c>
      <c r="S219" s="224"/>
      <c r="T219" s="224">
        <f>VLOOKUP(VLOOKUP(G219,Ma_KH!$A:$R,18,0)&amp;K219,Gia_MB!$A:$F,6,0)</f>
        <v>55595</v>
      </c>
      <c r="U219" s="182">
        <f t="shared" si="28"/>
        <v>111190</v>
      </c>
      <c r="V219" s="224"/>
      <c r="W219" s="225">
        <f t="shared" si="29"/>
        <v>0</v>
      </c>
      <c r="X219" s="226" t="str">
        <f t="shared" si="30"/>
        <v>8</v>
      </c>
      <c r="Y219" s="224"/>
      <c r="Z219" s="182">
        <f t="shared" si="31"/>
        <v>8895.2000000000007</v>
      </c>
      <c r="AA219" s="227">
        <f>VLOOKUP(G219,Ma_KH!$A:$R,14,0)</f>
        <v>60</v>
      </c>
    </row>
    <row r="220" spans="1:27" x14ac:dyDescent="0.25">
      <c r="A220" s="280">
        <v>46049</v>
      </c>
      <c r="B220" s="281">
        <v>4183832078</v>
      </c>
      <c r="C220" s="279" t="s">
        <v>15180</v>
      </c>
      <c r="D220" s="277">
        <v>46054</v>
      </c>
      <c r="E220" s="219"/>
      <c r="F220" s="218"/>
      <c r="G220" s="144" t="s">
        <v>15280</v>
      </c>
      <c r="H220" s="219"/>
      <c r="I220" s="217">
        <v>4183832078</v>
      </c>
      <c r="J220" s="217" t="s">
        <v>1782</v>
      </c>
      <c r="K220" s="217" t="s">
        <v>30</v>
      </c>
      <c r="L220" s="215" t="str">
        <f>VLOOKUP($K220,[1]TONG_SL!$A$1:$D$65536,2,0)</f>
        <v>Gà muối 500g</v>
      </c>
      <c r="M220" s="213"/>
      <c r="N220" s="215" t="str">
        <f t="shared" si="27"/>
        <v>K-C6</v>
      </c>
      <c r="O220" s="222"/>
      <c r="P220" s="222"/>
      <c r="Q220" s="215" t="str">
        <f>VLOOKUP(K220,TONG_SL!$A:$D,3,0)</f>
        <v>Túi</v>
      </c>
      <c r="R220" s="223">
        <v>12</v>
      </c>
      <c r="S220" s="224"/>
      <c r="T220" s="224">
        <f>VLOOKUP(VLOOKUP(G220,Ma_KH!$A:$R,18,0)&amp;K220,Gia_MB!$A:$F,6,0)</f>
        <v>116611</v>
      </c>
      <c r="U220" s="182">
        <f t="shared" si="28"/>
        <v>1399332</v>
      </c>
      <c r="V220" s="224"/>
      <c r="W220" s="225">
        <f t="shared" si="29"/>
        <v>0</v>
      </c>
      <c r="X220" s="226" t="str">
        <f t="shared" si="30"/>
        <v>8</v>
      </c>
      <c r="Y220" s="224"/>
      <c r="Z220" s="182">
        <f t="shared" si="31"/>
        <v>111946.56</v>
      </c>
      <c r="AA220" s="227">
        <f>VLOOKUP(G220,Ma_KH!$A:$R,14,0)</f>
        <v>60</v>
      </c>
    </row>
    <row r="221" spans="1:27" x14ac:dyDescent="0.25">
      <c r="A221" s="280">
        <v>46049</v>
      </c>
      <c r="B221" s="281">
        <v>4183832078</v>
      </c>
      <c r="C221" s="279" t="s">
        <v>15180</v>
      </c>
      <c r="D221" s="277">
        <v>46054</v>
      </c>
      <c r="E221" s="219"/>
      <c r="F221" s="218"/>
      <c r="G221" s="144" t="s">
        <v>15280</v>
      </c>
      <c r="H221" s="219"/>
      <c r="I221" s="217">
        <v>4183832078</v>
      </c>
      <c r="J221" s="217" t="s">
        <v>1782</v>
      </c>
      <c r="K221" s="217" t="s">
        <v>27</v>
      </c>
      <c r="L221" s="215" t="str">
        <f>VLOOKUP($K221,[1]TONG_SL!$A$1:$D$65536,2,0)</f>
        <v>Chân giò heo muối 300g</v>
      </c>
      <c r="M221" s="213"/>
      <c r="N221" s="215" t="str">
        <f t="shared" si="27"/>
        <v>K-C6</v>
      </c>
      <c r="O221" s="222"/>
      <c r="P221" s="222"/>
      <c r="Q221" s="215" t="str">
        <f>VLOOKUP(K221,TONG_SL!$A:$D,3,0)</f>
        <v>Túi</v>
      </c>
      <c r="R221" s="223">
        <v>2</v>
      </c>
      <c r="S221" s="224"/>
      <c r="T221" s="224">
        <f>VLOOKUP(VLOOKUP(G221,Ma_KH!$A:$R,18,0)&amp;K221,Gia_MB!$A:$F,6,0)</f>
        <v>73431</v>
      </c>
      <c r="U221" s="182">
        <f t="shared" si="28"/>
        <v>146862</v>
      </c>
      <c r="V221" s="224"/>
      <c r="W221" s="225">
        <f t="shared" si="29"/>
        <v>0</v>
      </c>
      <c r="X221" s="226" t="str">
        <f t="shared" si="30"/>
        <v>8</v>
      </c>
      <c r="Y221" s="224"/>
      <c r="Z221" s="182">
        <f t="shared" si="31"/>
        <v>11748.960000000001</v>
      </c>
      <c r="AA221" s="227">
        <f>VLOOKUP(G221,Ma_KH!$A:$R,14,0)</f>
        <v>60</v>
      </c>
    </row>
    <row r="222" spans="1:27" x14ac:dyDescent="0.25">
      <c r="A222" s="280">
        <v>46049</v>
      </c>
      <c r="B222" s="281">
        <v>4183832078</v>
      </c>
      <c r="C222" s="279" t="s">
        <v>15180</v>
      </c>
      <c r="D222" s="277">
        <v>46054</v>
      </c>
      <c r="E222" s="219"/>
      <c r="F222" s="218"/>
      <c r="G222" s="144" t="s">
        <v>15280</v>
      </c>
      <c r="H222" s="219"/>
      <c r="I222" s="217">
        <v>4183832078</v>
      </c>
      <c r="J222" s="217" t="s">
        <v>1782</v>
      </c>
      <c r="K222" s="217" t="s">
        <v>32</v>
      </c>
      <c r="L222" s="215" t="str">
        <f>VLOOKUP($K222,[1]TONG_SL!$A$1:$D$65536,2,0)</f>
        <v>Giò Tai Lưỡi Xào 250g</v>
      </c>
      <c r="M222" s="213"/>
      <c r="N222" s="215" t="str">
        <f t="shared" si="27"/>
        <v>K-C6</v>
      </c>
      <c r="O222" s="222"/>
      <c r="P222" s="222"/>
      <c r="Q222" s="215" t="str">
        <f>VLOOKUP(K222,TONG_SL!$A:$D,3,0)</f>
        <v>Túi</v>
      </c>
      <c r="R222" s="223">
        <v>2</v>
      </c>
      <c r="S222" s="224"/>
      <c r="T222" s="224">
        <f>VLOOKUP(VLOOKUP(G222,Ma_KH!$A:$R,18,0)&amp;K222,Gia_MB!$A:$F,6,0)</f>
        <v>50182</v>
      </c>
      <c r="U222" s="182">
        <f t="shared" ref="U222:U253" si="32">T222*R222</f>
        <v>100364</v>
      </c>
      <c r="V222" s="224"/>
      <c r="W222" s="225">
        <f t="shared" ref="W222:W253" si="33">U222*V222</f>
        <v>0</v>
      </c>
      <c r="X222" s="226" t="str">
        <f t="shared" ref="X222:X253" si="34">IF(B222&lt;&gt;"","8","0")</f>
        <v>8</v>
      </c>
      <c r="Y222" s="224"/>
      <c r="Z222" s="182">
        <f t="shared" ref="Z222:Z253" si="35">U222*X222%</f>
        <v>8029.12</v>
      </c>
      <c r="AA222" s="227">
        <f>VLOOKUP(G222,Ma_KH!$A:$R,14,0)</f>
        <v>60</v>
      </c>
    </row>
    <row r="223" spans="1:27" x14ac:dyDescent="0.25">
      <c r="A223" s="280">
        <v>46049</v>
      </c>
      <c r="B223" s="281">
        <v>4183832227</v>
      </c>
      <c r="C223" s="279" t="s">
        <v>15180</v>
      </c>
      <c r="D223" s="277">
        <v>46054</v>
      </c>
      <c r="E223" s="219"/>
      <c r="F223" s="218"/>
      <c r="G223" s="144" t="s">
        <v>15281</v>
      </c>
      <c r="H223" s="219"/>
      <c r="I223" s="217">
        <v>4183832227</v>
      </c>
      <c r="J223" s="217" t="s">
        <v>1782</v>
      </c>
      <c r="K223" s="217" t="s">
        <v>27</v>
      </c>
      <c r="L223" s="215" t="str">
        <f>VLOOKUP($K223,[1]TONG_SL!$A$1:$D$65536,2,0)</f>
        <v>Chân giò heo muối 300g</v>
      </c>
      <c r="M223" s="213"/>
      <c r="N223" s="215" t="str">
        <f t="shared" si="27"/>
        <v>K-C6</v>
      </c>
      <c r="O223" s="222"/>
      <c r="P223" s="222"/>
      <c r="Q223" s="215" t="str">
        <f>VLOOKUP(K223,TONG_SL!$A:$D,3,0)</f>
        <v>Túi</v>
      </c>
      <c r="R223" s="223">
        <v>8</v>
      </c>
      <c r="S223" s="224"/>
      <c r="T223" s="224">
        <f>VLOOKUP(VLOOKUP(G223,Ma_KH!$A:$R,18,0)&amp;K223,Gia_MB!$A:$F,6,0)</f>
        <v>73431</v>
      </c>
      <c r="U223" s="182">
        <f t="shared" si="32"/>
        <v>587448</v>
      </c>
      <c r="V223" s="224"/>
      <c r="W223" s="225">
        <f t="shared" si="33"/>
        <v>0</v>
      </c>
      <c r="X223" s="226" t="str">
        <f t="shared" si="34"/>
        <v>8</v>
      </c>
      <c r="Y223" s="224"/>
      <c r="Z223" s="182">
        <f t="shared" si="35"/>
        <v>46995.840000000004</v>
      </c>
      <c r="AA223" s="227">
        <f>VLOOKUP(G223,Ma_KH!$A:$R,14,0)</f>
        <v>60</v>
      </c>
    </row>
    <row r="224" spans="1:27" x14ac:dyDescent="0.25">
      <c r="A224" s="280">
        <v>46049</v>
      </c>
      <c r="B224" s="281">
        <v>4183832227</v>
      </c>
      <c r="C224" s="279" t="s">
        <v>15180</v>
      </c>
      <c r="D224" s="277">
        <v>46054</v>
      </c>
      <c r="E224" s="219"/>
      <c r="F224" s="218"/>
      <c r="G224" s="144" t="s">
        <v>15281</v>
      </c>
      <c r="H224" s="219"/>
      <c r="I224" s="217">
        <v>4183832227</v>
      </c>
      <c r="J224" s="217" t="s">
        <v>1782</v>
      </c>
      <c r="K224" s="217" t="s">
        <v>30</v>
      </c>
      <c r="L224" s="215" t="str">
        <f>VLOOKUP($K224,[1]TONG_SL!$A$1:$D$65536,2,0)</f>
        <v>Gà muối 500g</v>
      </c>
      <c r="M224" s="213"/>
      <c r="N224" s="215" t="str">
        <f t="shared" si="27"/>
        <v>K-C6</v>
      </c>
      <c r="O224" s="222"/>
      <c r="P224" s="222"/>
      <c r="Q224" s="215" t="str">
        <f>VLOOKUP(K224,TONG_SL!$A:$D,3,0)</f>
        <v>Túi</v>
      </c>
      <c r="R224" s="223">
        <v>8</v>
      </c>
      <c r="S224" s="224"/>
      <c r="T224" s="224">
        <f>VLOOKUP(VLOOKUP(G224,Ma_KH!$A:$R,18,0)&amp;K224,Gia_MB!$A:$F,6,0)</f>
        <v>116611</v>
      </c>
      <c r="U224" s="182">
        <f t="shared" si="32"/>
        <v>932888</v>
      </c>
      <c r="V224" s="224"/>
      <c r="W224" s="225">
        <f t="shared" si="33"/>
        <v>0</v>
      </c>
      <c r="X224" s="226" t="str">
        <f t="shared" si="34"/>
        <v>8</v>
      </c>
      <c r="Y224" s="224"/>
      <c r="Z224" s="182">
        <f t="shared" si="35"/>
        <v>74631.040000000008</v>
      </c>
      <c r="AA224" s="227">
        <f>VLOOKUP(G224,Ma_KH!$A:$R,14,0)</f>
        <v>60</v>
      </c>
    </row>
    <row r="225" spans="1:27" x14ac:dyDescent="0.25">
      <c r="A225" s="280">
        <v>46049</v>
      </c>
      <c r="B225" s="281">
        <v>4183832227</v>
      </c>
      <c r="C225" s="279" t="s">
        <v>15180</v>
      </c>
      <c r="D225" s="277">
        <v>46054</v>
      </c>
      <c r="E225" s="219"/>
      <c r="F225" s="218"/>
      <c r="G225" s="144" t="s">
        <v>15281</v>
      </c>
      <c r="H225" s="219"/>
      <c r="I225" s="217">
        <v>4183832227</v>
      </c>
      <c r="J225" s="217" t="s">
        <v>1782</v>
      </c>
      <c r="K225" s="217" t="s">
        <v>32</v>
      </c>
      <c r="L225" s="215" t="str">
        <f>VLOOKUP($K225,[1]TONG_SL!$A$1:$D$65536,2,0)</f>
        <v>Giò Tai Lưỡi Xào 250g</v>
      </c>
      <c r="M225" s="213"/>
      <c r="N225" s="215" t="str">
        <f t="shared" si="27"/>
        <v>K-C6</v>
      </c>
      <c r="O225" s="222"/>
      <c r="P225" s="222"/>
      <c r="Q225" s="215" t="str">
        <f>VLOOKUP(K225,TONG_SL!$A:$D,3,0)</f>
        <v>Túi</v>
      </c>
      <c r="R225" s="223">
        <v>2</v>
      </c>
      <c r="S225" s="224"/>
      <c r="T225" s="224">
        <f>VLOOKUP(VLOOKUP(G225,Ma_KH!$A:$R,18,0)&amp;K225,Gia_MB!$A:$F,6,0)</f>
        <v>50182</v>
      </c>
      <c r="U225" s="182">
        <f t="shared" si="32"/>
        <v>100364</v>
      </c>
      <c r="V225" s="224"/>
      <c r="W225" s="225">
        <f t="shared" si="33"/>
        <v>0</v>
      </c>
      <c r="X225" s="226" t="str">
        <f t="shared" si="34"/>
        <v>8</v>
      </c>
      <c r="Y225" s="224"/>
      <c r="Z225" s="182">
        <f t="shared" si="35"/>
        <v>8029.12</v>
      </c>
      <c r="AA225" s="227">
        <f>VLOOKUP(G225,Ma_KH!$A:$R,14,0)</f>
        <v>60</v>
      </c>
    </row>
    <row r="226" spans="1:27" x14ac:dyDescent="0.25">
      <c r="A226" s="280">
        <v>46049</v>
      </c>
      <c r="B226" s="281">
        <v>4183832227</v>
      </c>
      <c r="C226" s="279" t="s">
        <v>15180</v>
      </c>
      <c r="D226" s="277">
        <v>46054</v>
      </c>
      <c r="E226" s="219"/>
      <c r="F226" s="218"/>
      <c r="G226" s="144" t="s">
        <v>15281</v>
      </c>
      <c r="H226" s="219"/>
      <c r="I226" s="217">
        <v>4183832227</v>
      </c>
      <c r="J226" s="217" t="s">
        <v>1782</v>
      </c>
      <c r="K226" s="217" t="s">
        <v>48</v>
      </c>
      <c r="L226" s="215" t="str">
        <f>VLOOKUP($K226,[1]TONG_SL!$A$1:$D$65536,2,0)</f>
        <v>Mọc Nấm Hương 250g</v>
      </c>
      <c r="M226" s="213"/>
      <c r="N226" s="215" t="str">
        <f t="shared" ref="N226:N289" si="36">IF($B226&lt;&gt;"","K-C6","")</f>
        <v>K-C6</v>
      </c>
      <c r="O226" s="222"/>
      <c r="P226" s="222"/>
      <c r="Q226" s="215" t="str">
        <f>VLOOKUP(K226,TONG_SL!$A:$D,3,0)</f>
        <v>Túi</v>
      </c>
      <c r="R226" s="223">
        <v>2</v>
      </c>
      <c r="S226" s="224"/>
      <c r="T226" s="224">
        <f>VLOOKUP(VLOOKUP(G226,Ma_KH!$A:$R,18,0)&amp;K226,Gia_MB!$A:$F,6,0)</f>
        <v>46000</v>
      </c>
      <c r="U226" s="182">
        <f t="shared" si="32"/>
        <v>92000</v>
      </c>
      <c r="V226" s="224"/>
      <c r="W226" s="225">
        <f t="shared" si="33"/>
        <v>0</v>
      </c>
      <c r="X226" s="226" t="str">
        <f t="shared" si="34"/>
        <v>8</v>
      </c>
      <c r="Y226" s="224"/>
      <c r="Z226" s="182">
        <f t="shared" si="35"/>
        <v>7360</v>
      </c>
      <c r="AA226" s="227">
        <f>VLOOKUP(G226,Ma_KH!$A:$R,14,0)</f>
        <v>60</v>
      </c>
    </row>
    <row r="227" spans="1:27" x14ac:dyDescent="0.25">
      <c r="A227" s="280">
        <v>46049</v>
      </c>
      <c r="B227" s="281">
        <v>4183832138</v>
      </c>
      <c r="C227" s="279" t="s">
        <v>15180</v>
      </c>
      <c r="D227" s="277">
        <v>46054</v>
      </c>
      <c r="E227" s="219"/>
      <c r="F227" s="218"/>
      <c r="G227" s="144" t="s">
        <v>15282</v>
      </c>
      <c r="H227" s="219"/>
      <c r="I227" s="217">
        <v>4183832138</v>
      </c>
      <c r="J227" s="217" t="s">
        <v>1782</v>
      </c>
      <c r="K227" s="217" t="s">
        <v>48</v>
      </c>
      <c r="L227" s="215" t="str">
        <f>VLOOKUP($K227,[1]TONG_SL!$A$1:$D$65536,2,0)</f>
        <v>Mọc Nấm Hương 250g</v>
      </c>
      <c r="M227" s="213"/>
      <c r="N227" s="215" t="str">
        <f t="shared" si="36"/>
        <v>K-C6</v>
      </c>
      <c r="O227" s="222"/>
      <c r="P227" s="222"/>
      <c r="Q227" s="215" t="str">
        <f>VLOOKUP(K227,TONG_SL!$A:$D,3,0)</f>
        <v>Túi</v>
      </c>
      <c r="R227" s="223">
        <v>2</v>
      </c>
      <c r="S227" s="224"/>
      <c r="T227" s="224">
        <f>VLOOKUP(VLOOKUP(G227,Ma_KH!$A:$R,18,0)&amp;K227,Gia_MB!$A:$F,6,0)</f>
        <v>46000</v>
      </c>
      <c r="U227" s="182">
        <f t="shared" si="32"/>
        <v>92000</v>
      </c>
      <c r="V227" s="224"/>
      <c r="W227" s="225">
        <f t="shared" si="33"/>
        <v>0</v>
      </c>
      <c r="X227" s="226" t="str">
        <f t="shared" si="34"/>
        <v>8</v>
      </c>
      <c r="Y227" s="224"/>
      <c r="Z227" s="182">
        <f t="shared" si="35"/>
        <v>7360</v>
      </c>
      <c r="AA227" s="227">
        <f>VLOOKUP(G227,Ma_KH!$A:$R,14,0)</f>
        <v>60</v>
      </c>
    </row>
    <row r="228" spans="1:27" x14ac:dyDescent="0.25">
      <c r="A228" s="280">
        <v>46049</v>
      </c>
      <c r="B228" s="281">
        <v>4183832138</v>
      </c>
      <c r="C228" s="279" t="s">
        <v>15180</v>
      </c>
      <c r="D228" s="277">
        <v>46054</v>
      </c>
      <c r="E228" s="219"/>
      <c r="F228" s="218"/>
      <c r="G228" s="144" t="s">
        <v>15282</v>
      </c>
      <c r="H228" s="219"/>
      <c r="I228" s="217">
        <v>4183832138</v>
      </c>
      <c r="J228" s="217" t="s">
        <v>1782</v>
      </c>
      <c r="K228" s="217" t="s">
        <v>32</v>
      </c>
      <c r="L228" s="215" t="str">
        <f>VLOOKUP($K228,[1]TONG_SL!$A$1:$D$65536,2,0)</f>
        <v>Giò Tai Lưỡi Xào 250g</v>
      </c>
      <c r="M228" s="213"/>
      <c r="N228" s="215" t="str">
        <f t="shared" si="36"/>
        <v>K-C6</v>
      </c>
      <c r="O228" s="222"/>
      <c r="P228" s="222"/>
      <c r="Q228" s="215" t="str">
        <f>VLOOKUP(K228,TONG_SL!$A:$D,3,0)</f>
        <v>Túi</v>
      </c>
      <c r="R228" s="223">
        <v>2</v>
      </c>
      <c r="S228" s="224"/>
      <c r="T228" s="224">
        <f>VLOOKUP(VLOOKUP(G228,Ma_KH!$A:$R,18,0)&amp;K228,Gia_MB!$A:$F,6,0)</f>
        <v>50182</v>
      </c>
      <c r="U228" s="182">
        <f t="shared" si="32"/>
        <v>100364</v>
      </c>
      <c r="V228" s="224"/>
      <c r="W228" s="225">
        <f t="shared" si="33"/>
        <v>0</v>
      </c>
      <c r="X228" s="226" t="str">
        <f t="shared" si="34"/>
        <v>8</v>
      </c>
      <c r="Y228" s="224"/>
      <c r="Z228" s="182">
        <f t="shared" si="35"/>
        <v>8029.12</v>
      </c>
      <c r="AA228" s="227">
        <f>VLOOKUP(G228,Ma_KH!$A:$R,14,0)</f>
        <v>60</v>
      </c>
    </row>
    <row r="229" spans="1:27" x14ac:dyDescent="0.25">
      <c r="A229" s="280">
        <v>46049</v>
      </c>
      <c r="B229" s="281">
        <v>4183832138</v>
      </c>
      <c r="C229" s="279" t="s">
        <v>15180</v>
      </c>
      <c r="D229" s="277">
        <v>46054</v>
      </c>
      <c r="E229" s="219"/>
      <c r="F229" s="218"/>
      <c r="G229" s="144" t="s">
        <v>15282</v>
      </c>
      <c r="H229" s="219"/>
      <c r="I229" s="217">
        <v>4183832138</v>
      </c>
      <c r="J229" s="217" t="s">
        <v>1782</v>
      </c>
      <c r="K229" s="217" t="s">
        <v>30</v>
      </c>
      <c r="L229" s="215" t="str">
        <f>VLOOKUP($K229,[1]TONG_SL!$A$1:$D$65536,2,0)</f>
        <v>Gà muối 500g</v>
      </c>
      <c r="M229" s="213"/>
      <c r="N229" s="215" t="str">
        <f t="shared" si="36"/>
        <v>K-C6</v>
      </c>
      <c r="O229" s="222"/>
      <c r="P229" s="222"/>
      <c r="Q229" s="215" t="str">
        <f>VLOOKUP(K229,TONG_SL!$A:$D,3,0)</f>
        <v>Túi</v>
      </c>
      <c r="R229" s="223">
        <v>4</v>
      </c>
      <c r="S229" s="224"/>
      <c r="T229" s="224">
        <f>VLOOKUP(VLOOKUP(G229,Ma_KH!$A:$R,18,0)&amp;K229,Gia_MB!$A:$F,6,0)</f>
        <v>116611</v>
      </c>
      <c r="U229" s="182">
        <f t="shared" si="32"/>
        <v>466444</v>
      </c>
      <c r="V229" s="224"/>
      <c r="W229" s="225">
        <f t="shared" si="33"/>
        <v>0</v>
      </c>
      <c r="X229" s="226" t="str">
        <f t="shared" si="34"/>
        <v>8</v>
      </c>
      <c r="Y229" s="224"/>
      <c r="Z229" s="182">
        <f t="shared" si="35"/>
        <v>37315.520000000004</v>
      </c>
      <c r="AA229" s="227">
        <f>VLOOKUP(G229,Ma_KH!$A:$R,14,0)</f>
        <v>60</v>
      </c>
    </row>
    <row r="230" spans="1:27" x14ac:dyDescent="0.25">
      <c r="A230" s="280">
        <v>46049</v>
      </c>
      <c r="B230" s="281">
        <v>4183832138</v>
      </c>
      <c r="C230" s="279" t="s">
        <v>15180</v>
      </c>
      <c r="D230" s="277">
        <v>46054</v>
      </c>
      <c r="E230" s="219"/>
      <c r="F230" s="218"/>
      <c r="G230" s="144" t="s">
        <v>15282</v>
      </c>
      <c r="H230" s="219"/>
      <c r="I230" s="217">
        <v>4183832138</v>
      </c>
      <c r="J230" s="217" t="s">
        <v>1782</v>
      </c>
      <c r="K230" s="217" t="s">
        <v>27</v>
      </c>
      <c r="L230" s="215" t="str">
        <f>VLOOKUP($K230,[1]TONG_SL!$A$1:$D$65536,2,0)</f>
        <v>Chân giò heo muối 300g</v>
      </c>
      <c r="M230" s="213"/>
      <c r="N230" s="215" t="str">
        <f t="shared" si="36"/>
        <v>K-C6</v>
      </c>
      <c r="O230" s="222"/>
      <c r="P230" s="222"/>
      <c r="Q230" s="215" t="str">
        <f>VLOOKUP(K230,TONG_SL!$A:$D,3,0)</f>
        <v>Túi</v>
      </c>
      <c r="R230" s="223">
        <v>4</v>
      </c>
      <c r="S230" s="224"/>
      <c r="T230" s="224">
        <f>VLOOKUP(VLOOKUP(G230,Ma_KH!$A:$R,18,0)&amp;K230,Gia_MB!$A:$F,6,0)</f>
        <v>73431</v>
      </c>
      <c r="U230" s="182">
        <f t="shared" si="32"/>
        <v>293724</v>
      </c>
      <c r="V230" s="224"/>
      <c r="W230" s="225">
        <f t="shared" si="33"/>
        <v>0</v>
      </c>
      <c r="X230" s="226" t="str">
        <f t="shared" si="34"/>
        <v>8</v>
      </c>
      <c r="Y230" s="224"/>
      <c r="Z230" s="182">
        <f t="shared" si="35"/>
        <v>23497.920000000002</v>
      </c>
      <c r="AA230" s="227">
        <f>VLOOKUP(G230,Ma_KH!$A:$R,14,0)</f>
        <v>60</v>
      </c>
    </row>
    <row r="231" spans="1:27" x14ac:dyDescent="0.25">
      <c r="A231" s="280">
        <v>46049</v>
      </c>
      <c r="B231" s="281">
        <v>4183833188</v>
      </c>
      <c r="C231" s="279" t="s">
        <v>15180</v>
      </c>
      <c r="D231" s="277">
        <v>46054</v>
      </c>
      <c r="E231" s="219"/>
      <c r="F231" s="218"/>
      <c r="G231" s="144" t="s">
        <v>15283</v>
      </c>
      <c r="H231" s="219"/>
      <c r="I231" s="217">
        <v>4183833188</v>
      </c>
      <c r="J231" s="217" t="s">
        <v>1782</v>
      </c>
      <c r="K231" s="217" t="s">
        <v>30</v>
      </c>
      <c r="L231" s="215" t="str">
        <f>VLOOKUP($K231,[1]TONG_SL!$A$1:$D$65536,2,0)</f>
        <v>Gà muối 500g</v>
      </c>
      <c r="M231" s="213"/>
      <c r="N231" s="215" t="str">
        <f t="shared" si="36"/>
        <v>K-C6</v>
      </c>
      <c r="O231" s="222"/>
      <c r="P231" s="222"/>
      <c r="Q231" s="215" t="str">
        <f>VLOOKUP(K231,TONG_SL!$A:$D,3,0)</f>
        <v>Túi</v>
      </c>
      <c r="R231" s="223">
        <v>9</v>
      </c>
      <c r="S231" s="224"/>
      <c r="T231" s="224">
        <f>VLOOKUP(VLOOKUP(G231,Ma_KH!$A:$R,18,0)&amp;K231,Gia_MB!$A:$F,6,0)</f>
        <v>116611</v>
      </c>
      <c r="U231" s="182">
        <f t="shared" si="32"/>
        <v>1049499</v>
      </c>
      <c r="V231" s="224"/>
      <c r="W231" s="225">
        <f t="shared" si="33"/>
        <v>0</v>
      </c>
      <c r="X231" s="226" t="str">
        <f t="shared" si="34"/>
        <v>8</v>
      </c>
      <c r="Y231" s="224"/>
      <c r="Z231" s="182">
        <f t="shared" si="35"/>
        <v>83959.92</v>
      </c>
      <c r="AA231" s="227">
        <f>VLOOKUP(G231,Ma_KH!$A:$R,14,0)</f>
        <v>60</v>
      </c>
    </row>
    <row r="232" spans="1:27" x14ac:dyDescent="0.25">
      <c r="A232" s="280">
        <v>46049</v>
      </c>
      <c r="B232" s="281">
        <v>4183831934</v>
      </c>
      <c r="C232" s="279" t="s">
        <v>15180</v>
      </c>
      <c r="D232" s="277">
        <v>46054</v>
      </c>
      <c r="E232" s="219"/>
      <c r="F232" s="218"/>
      <c r="G232" s="144" t="s">
        <v>15284</v>
      </c>
      <c r="H232" s="219"/>
      <c r="I232" s="217">
        <v>4183831934</v>
      </c>
      <c r="J232" s="217" t="s">
        <v>1782</v>
      </c>
      <c r="K232" s="217" t="s">
        <v>27</v>
      </c>
      <c r="L232" s="215" t="str">
        <f>VLOOKUP($K232,[1]TONG_SL!$A$1:$D$65536,2,0)</f>
        <v>Chân giò heo muối 300g</v>
      </c>
      <c r="M232" s="213"/>
      <c r="N232" s="215" t="str">
        <f t="shared" si="36"/>
        <v>K-C6</v>
      </c>
      <c r="O232" s="222"/>
      <c r="P232" s="222"/>
      <c r="Q232" s="215" t="str">
        <f>VLOOKUP(K232,TONG_SL!$A:$D,3,0)</f>
        <v>Túi</v>
      </c>
      <c r="R232" s="223">
        <v>6</v>
      </c>
      <c r="S232" s="224"/>
      <c r="T232" s="224">
        <f>VLOOKUP(VLOOKUP(G232,Ma_KH!$A:$R,18,0)&amp;K232,Gia_MB!$A:$F,6,0)</f>
        <v>73431</v>
      </c>
      <c r="U232" s="182">
        <f t="shared" si="32"/>
        <v>440586</v>
      </c>
      <c r="V232" s="224"/>
      <c r="W232" s="225">
        <f t="shared" si="33"/>
        <v>0</v>
      </c>
      <c r="X232" s="226" t="str">
        <f t="shared" si="34"/>
        <v>8</v>
      </c>
      <c r="Y232" s="224"/>
      <c r="Z232" s="182">
        <f t="shared" si="35"/>
        <v>35246.879999999997</v>
      </c>
      <c r="AA232" s="227">
        <f>VLOOKUP(G232,Ma_KH!$A:$R,14,0)</f>
        <v>60</v>
      </c>
    </row>
    <row r="233" spans="1:27" x14ac:dyDescent="0.25">
      <c r="A233" s="280">
        <v>46049</v>
      </c>
      <c r="B233" s="281">
        <v>4183831934</v>
      </c>
      <c r="C233" s="279" t="s">
        <v>15180</v>
      </c>
      <c r="D233" s="277">
        <v>46054</v>
      </c>
      <c r="E233" s="219"/>
      <c r="F233" s="218"/>
      <c r="G233" s="144" t="s">
        <v>15284</v>
      </c>
      <c r="H233" s="219"/>
      <c r="I233" s="217">
        <v>4183831934</v>
      </c>
      <c r="J233" s="217" t="s">
        <v>1782</v>
      </c>
      <c r="K233" s="217" t="s">
        <v>30</v>
      </c>
      <c r="L233" s="215" t="str">
        <f>VLOOKUP($K233,[1]TONG_SL!$A$1:$D$65536,2,0)</f>
        <v>Gà muối 500g</v>
      </c>
      <c r="M233" s="213"/>
      <c r="N233" s="215" t="str">
        <f t="shared" si="36"/>
        <v>K-C6</v>
      </c>
      <c r="O233" s="222"/>
      <c r="P233" s="222"/>
      <c r="Q233" s="215" t="str">
        <f>VLOOKUP(K233,TONG_SL!$A:$D,3,0)</f>
        <v>Túi</v>
      </c>
      <c r="R233" s="223">
        <v>10</v>
      </c>
      <c r="S233" s="224"/>
      <c r="T233" s="224">
        <f>VLOOKUP(VLOOKUP(G233,Ma_KH!$A:$R,18,0)&amp;K233,Gia_MB!$A:$F,6,0)</f>
        <v>116611</v>
      </c>
      <c r="U233" s="182">
        <f t="shared" si="32"/>
        <v>1166110</v>
      </c>
      <c r="V233" s="224"/>
      <c r="W233" s="225">
        <f t="shared" si="33"/>
        <v>0</v>
      </c>
      <c r="X233" s="226" t="str">
        <f t="shared" si="34"/>
        <v>8</v>
      </c>
      <c r="Y233" s="224"/>
      <c r="Z233" s="182">
        <f t="shared" si="35"/>
        <v>93288.8</v>
      </c>
      <c r="AA233" s="227">
        <f>VLOOKUP(G233,Ma_KH!$A:$R,14,0)</f>
        <v>60</v>
      </c>
    </row>
    <row r="234" spans="1:27" x14ac:dyDescent="0.25">
      <c r="A234" s="280">
        <v>46049</v>
      </c>
      <c r="B234" s="281">
        <v>4183831934</v>
      </c>
      <c r="C234" s="279" t="s">
        <v>15180</v>
      </c>
      <c r="D234" s="277">
        <v>46054</v>
      </c>
      <c r="E234" s="219"/>
      <c r="F234" s="218"/>
      <c r="G234" s="144" t="s">
        <v>15284</v>
      </c>
      <c r="H234" s="219"/>
      <c r="I234" s="217">
        <v>4183831934</v>
      </c>
      <c r="J234" s="217" t="s">
        <v>1782</v>
      </c>
      <c r="K234" s="217" t="s">
        <v>32</v>
      </c>
      <c r="L234" s="215" t="str">
        <f>VLOOKUP($K234,[1]TONG_SL!$A$1:$D$65536,2,0)</f>
        <v>Giò Tai Lưỡi Xào 250g</v>
      </c>
      <c r="M234" s="213"/>
      <c r="N234" s="215" t="str">
        <f t="shared" si="36"/>
        <v>K-C6</v>
      </c>
      <c r="O234" s="222"/>
      <c r="P234" s="222"/>
      <c r="Q234" s="215" t="str">
        <f>VLOOKUP(K234,TONG_SL!$A:$D,3,0)</f>
        <v>Túi</v>
      </c>
      <c r="R234" s="223">
        <v>4</v>
      </c>
      <c r="S234" s="224"/>
      <c r="T234" s="224">
        <f>VLOOKUP(VLOOKUP(G234,Ma_KH!$A:$R,18,0)&amp;K234,Gia_MB!$A:$F,6,0)</f>
        <v>50182</v>
      </c>
      <c r="U234" s="182">
        <f t="shared" si="32"/>
        <v>200728</v>
      </c>
      <c r="V234" s="224"/>
      <c r="W234" s="225">
        <f t="shared" si="33"/>
        <v>0</v>
      </c>
      <c r="X234" s="226" t="str">
        <f t="shared" si="34"/>
        <v>8</v>
      </c>
      <c r="Y234" s="224"/>
      <c r="Z234" s="182">
        <f t="shared" si="35"/>
        <v>16058.24</v>
      </c>
      <c r="AA234" s="227">
        <f>VLOOKUP(G234,Ma_KH!$A:$R,14,0)</f>
        <v>60</v>
      </c>
    </row>
    <row r="235" spans="1:27" x14ac:dyDescent="0.25">
      <c r="A235" s="280">
        <v>46049</v>
      </c>
      <c r="B235" s="281">
        <v>4183832672</v>
      </c>
      <c r="C235" s="279" t="s">
        <v>15180</v>
      </c>
      <c r="D235" s="277">
        <v>46054</v>
      </c>
      <c r="E235" s="219"/>
      <c r="F235" s="218"/>
      <c r="G235" s="144" t="s">
        <v>15285</v>
      </c>
      <c r="H235" s="219"/>
      <c r="I235" s="217">
        <v>4183832672</v>
      </c>
      <c r="J235" s="217" t="s">
        <v>1782</v>
      </c>
      <c r="K235" s="217" t="s">
        <v>27</v>
      </c>
      <c r="L235" s="215" t="str">
        <f>VLOOKUP($K235,[1]TONG_SL!$A$1:$D$65536,2,0)</f>
        <v>Chân giò heo muối 300g</v>
      </c>
      <c r="M235" s="213"/>
      <c r="N235" s="215" t="str">
        <f t="shared" si="36"/>
        <v>K-C6</v>
      </c>
      <c r="O235" s="222"/>
      <c r="P235" s="222"/>
      <c r="Q235" s="215" t="str">
        <f>VLOOKUP(K235,TONG_SL!$A:$D,3,0)</f>
        <v>Túi</v>
      </c>
      <c r="R235" s="223">
        <v>4</v>
      </c>
      <c r="S235" s="224"/>
      <c r="T235" s="224">
        <f>VLOOKUP(VLOOKUP(G235,Ma_KH!$A:$R,18,0)&amp;K235,Gia_MB!$A:$F,6,0)</f>
        <v>73431</v>
      </c>
      <c r="U235" s="182">
        <f t="shared" si="32"/>
        <v>293724</v>
      </c>
      <c r="V235" s="224"/>
      <c r="W235" s="225">
        <f t="shared" si="33"/>
        <v>0</v>
      </c>
      <c r="X235" s="226" t="str">
        <f t="shared" si="34"/>
        <v>8</v>
      </c>
      <c r="Y235" s="224"/>
      <c r="Z235" s="182">
        <f t="shared" si="35"/>
        <v>23497.920000000002</v>
      </c>
      <c r="AA235" s="227">
        <f>VLOOKUP(G235,Ma_KH!$A:$R,14,0)</f>
        <v>60</v>
      </c>
    </row>
    <row r="236" spans="1:27" x14ac:dyDescent="0.25">
      <c r="A236" s="280">
        <v>46049</v>
      </c>
      <c r="B236" s="281">
        <v>4183832672</v>
      </c>
      <c r="C236" s="279" t="s">
        <v>15180</v>
      </c>
      <c r="D236" s="277">
        <v>46054</v>
      </c>
      <c r="E236" s="219"/>
      <c r="F236" s="218"/>
      <c r="G236" s="144" t="s">
        <v>15285</v>
      </c>
      <c r="H236" s="219"/>
      <c r="I236" s="217">
        <v>4183832672</v>
      </c>
      <c r="J236" s="217" t="s">
        <v>1782</v>
      </c>
      <c r="K236" s="217" t="s">
        <v>30</v>
      </c>
      <c r="L236" s="215" t="str">
        <f>VLOOKUP($K236,[1]TONG_SL!$A$1:$D$65536,2,0)</f>
        <v>Gà muối 500g</v>
      </c>
      <c r="M236" s="213"/>
      <c r="N236" s="215" t="str">
        <f t="shared" si="36"/>
        <v>K-C6</v>
      </c>
      <c r="O236" s="222"/>
      <c r="P236" s="222"/>
      <c r="Q236" s="215" t="str">
        <f>VLOOKUP(K236,TONG_SL!$A:$D,3,0)</f>
        <v>Túi</v>
      </c>
      <c r="R236" s="223">
        <v>8</v>
      </c>
      <c r="S236" s="224"/>
      <c r="T236" s="224">
        <f>VLOOKUP(VLOOKUP(G236,Ma_KH!$A:$R,18,0)&amp;K236,Gia_MB!$A:$F,6,0)</f>
        <v>116611</v>
      </c>
      <c r="U236" s="182">
        <f t="shared" si="32"/>
        <v>932888</v>
      </c>
      <c r="V236" s="224"/>
      <c r="W236" s="225">
        <f t="shared" si="33"/>
        <v>0</v>
      </c>
      <c r="X236" s="226" t="str">
        <f t="shared" si="34"/>
        <v>8</v>
      </c>
      <c r="Y236" s="224"/>
      <c r="Z236" s="182">
        <f t="shared" si="35"/>
        <v>74631.040000000008</v>
      </c>
      <c r="AA236" s="227">
        <f>VLOOKUP(G236,Ma_KH!$A:$R,14,0)</f>
        <v>60</v>
      </c>
    </row>
    <row r="237" spans="1:27" x14ac:dyDescent="0.25">
      <c r="A237" s="280">
        <v>46049</v>
      </c>
      <c r="B237" s="281">
        <v>4183832672</v>
      </c>
      <c r="C237" s="279" t="s">
        <v>15180</v>
      </c>
      <c r="D237" s="277">
        <v>46054</v>
      </c>
      <c r="E237" s="219"/>
      <c r="F237" s="218"/>
      <c r="G237" s="144" t="s">
        <v>15285</v>
      </c>
      <c r="H237" s="219"/>
      <c r="I237" s="217">
        <v>4183832672</v>
      </c>
      <c r="J237" s="217" t="s">
        <v>1782</v>
      </c>
      <c r="K237" s="217" t="s">
        <v>32</v>
      </c>
      <c r="L237" s="215" t="str">
        <f>VLOOKUP($K237,[1]TONG_SL!$A$1:$D$65536,2,0)</f>
        <v>Giò Tai Lưỡi Xào 250g</v>
      </c>
      <c r="M237" s="213"/>
      <c r="N237" s="215" t="str">
        <f t="shared" si="36"/>
        <v>K-C6</v>
      </c>
      <c r="O237" s="222"/>
      <c r="P237" s="222"/>
      <c r="Q237" s="215" t="str">
        <f>VLOOKUP(K237,TONG_SL!$A:$D,3,0)</f>
        <v>Túi</v>
      </c>
      <c r="R237" s="223">
        <v>6</v>
      </c>
      <c r="S237" s="224"/>
      <c r="T237" s="224">
        <f>VLOOKUP(VLOOKUP(G237,Ma_KH!$A:$R,18,0)&amp;K237,Gia_MB!$A:$F,6,0)</f>
        <v>50182</v>
      </c>
      <c r="U237" s="182">
        <f t="shared" si="32"/>
        <v>301092</v>
      </c>
      <c r="V237" s="224"/>
      <c r="W237" s="225">
        <f t="shared" si="33"/>
        <v>0</v>
      </c>
      <c r="X237" s="226" t="str">
        <f t="shared" si="34"/>
        <v>8</v>
      </c>
      <c r="Y237" s="224"/>
      <c r="Z237" s="182">
        <f t="shared" si="35"/>
        <v>24087.360000000001</v>
      </c>
      <c r="AA237" s="227">
        <f>VLOOKUP(G237,Ma_KH!$A:$R,14,0)</f>
        <v>60</v>
      </c>
    </row>
    <row r="238" spans="1:27" x14ac:dyDescent="0.25">
      <c r="A238" s="280">
        <v>46049</v>
      </c>
      <c r="B238" s="281">
        <v>4183832672</v>
      </c>
      <c r="C238" s="279" t="s">
        <v>15180</v>
      </c>
      <c r="D238" s="277">
        <v>46054</v>
      </c>
      <c r="E238" s="219"/>
      <c r="F238" s="218"/>
      <c r="G238" s="144" t="s">
        <v>15285</v>
      </c>
      <c r="H238" s="219"/>
      <c r="I238" s="217">
        <v>4183832672</v>
      </c>
      <c r="J238" s="217" t="s">
        <v>1782</v>
      </c>
      <c r="K238" s="217" t="s">
        <v>48</v>
      </c>
      <c r="L238" s="215" t="str">
        <f>VLOOKUP($K238,[1]TONG_SL!$A$1:$D$65536,2,0)</f>
        <v>Mọc Nấm Hương 250g</v>
      </c>
      <c r="M238" s="213"/>
      <c r="N238" s="215" t="str">
        <f t="shared" si="36"/>
        <v>K-C6</v>
      </c>
      <c r="O238" s="222"/>
      <c r="P238" s="222"/>
      <c r="Q238" s="215" t="str">
        <f>VLOOKUP(K238,TONG_SL!$A:$D,3,0)</f>
        <v>Túi</v>
      </c>
      <c r="R238" s="223">
        <v>4</v>
      </c>
      <c r="S238" s="224"/>
      <c r="T238" s="224">
        <f>VLOOKUP(VLOOKUP(G238,Ma_KH!$A:$R,18,0)&amp;K238,Gia_MB!$A:$F,6,0)</f>
        <v>46000</v>
      </c>
      <c r="U238" s="182">
        <f t="shared" si="32"/>
        <v>184000</v>
      </c>
      <c r="V238" s="224"/>
      <c r="W238" s="225">
        <f t="shared" si="33"/>
        <v>0</v>
      </c>
      <c r="X238" s="226" t="str">
        <f t="shared" si="34"/>
        <v>8</v>
      </c>
      <c r="Y238" s="224"/>
      <c r="Z238" s="182">
        <f t="shared" si="35"/>
        <v>14720</v>
      </c>
      <c r="AA238" s="227">
        <f>VLOOKUP(G238,Ma_KH!$A:$R,14,0)</f>
        <v>60</v>
      </c>
    </row>
    <row r="239" spans="1:27" x14ac:dyDescent="0.25">
      <c r="A239" s="280">
        <v>46049</v>
      </c>
      <c r="B239" s="281">
        <v>4183832672</v>
      </c>
      <c r="C239" s="279" t="s">
        <v>15180</v>
      </c>
      <c r="D239" s="277">
        <v>46054</v>
      </c>
      <c r="E239" s="219"/>
      <c r="F239" s="218"/>
      <c r="G239" s="144" t="s">
        <v>15285</v>
      </c>
      <c r="H239" s="219"/>
      <c r="I239" s="217">
        <v>4183832672</v>
      </c>
      <c r="J239" s="217" t="s">
        <v>1782</v>
      </c>
      <c r="K239" s="217" t="s">
        <v>37</v>
      </c>
      <c r="L239" s="215" t="str">
        <f>VLOOKUP($K239,[1]TONG_SL!$A$1:$D$65536,2,0)</f>
        <v>Chả cốm 300g</v>
      </c>
      <c r="M239" s="213"/>
      <c r="N239" s="215" t="str">
        <f t="shared" si="36"/>
        <v>K-C6</v>
      </c>
      <c r="O239" s="222"/>
      <c r="P239" s="222"/>
      <c r="Q239" s="215" t="str">
        <f>VLOOKUP(K239,TONG_SL!$A:$D,3,0)</f>
        <v>Túi</v>
      </c>
      <c r="R239" s="223">
        <v>2</v>
      </c>
      <c r="S239" s="224"/>
      <c r="T239" s="224">
        <f>VLOOKUP(VLOOKUP(G239,Ma_KH!$A:$R,18,0)&amp;K239,Gia_MB!$A:$F,6,0)</f>
        <v>74250</v>
      </c>
      <c r="U239" s="182">
        <f t="shared" si="32"/>
        <v>148500</v>
      </c>
      <c r="V239" s="224"/>
      <c r="W239" s="225">
        <f t="shared" si="33"/>
        <v>0</v>
      </c>
      <c r="X239" s="226" t="str">
        <f t="shared" si="34"/>
        <v>8</v>
      </c>
      <c r="Y239" s="224"/>
      <c r="Z239" s="182">
        <f t="shared" si="35"/>
        <v>11880</v>
      </c>
      <c r="AA239" s="227">
        <f>VLOOKUP(G239,Ma_KH!$A:$R,14,0)</f>
        <v>60</v>
      </c>
    </row>
    <row r="240" spans="1:27" x14ac:dyDescent="0.25">
      <c r="A240" s="280">
        <v>46049</v>
      </c>
      <c r="B240" s="281">
        <v>4183833184</v>
      </c>
      <c r="C240" s="279" t="s">
        <v>15180</v>
      </c>
      <c r="D240" s="277">
        <v>46054</v>
      </c>
      <c r="E240" s="219"/>
      <c r="F240" s="218"/>
      <c r="G240" s="144" t="s">
        <v>15286</v>
      </c>
      <c r="H240" s="219"/>
      <c r="I240" s="217">
        <v>4183833184</v>
      </c>
      <c r="J240" s="217" t="s">
        <v>1782</v>
      </c>
      <c r="K240" s="217" t="s">
        <v>30</v>
      </c>
      <c r="L240" s="215" t="str">
        <f>VLOOKUP($K240,[1]TONG_SL!$A$1:$D$65536,2,0)</f>
        <v>Gà muối 500g</v>
      </c>
      <c r="M240" s="213"/>
      <c r="N240" s="215" t="str">
        <f t="shared" si="36"/>
        <v>K-C6</v>
      </c>
      <c r="O240" s="222"/>
      <c r="P240" s="222"/>
      <c r="Q240" s="215" t="str">
        <f>VLOOKUP(K240,TONG_SL!$A:$D,3,0)</f>
        <v>Túi</v>
      </c>
      <c r="R240" s="223">
        <v>6</v>
      </c>
      <c r="S240" s="224"/>
      <c r="T240" s="224">
        <f>VLOOKUP(VLOOKUP(G240,Ma_KH!$A:$R,18,0)&amp;K240,Gia_MB!$A:$F,6,0)</f>
        <v>116611</v>
      </c>
      <c r="U240" s="182">
        <f t="shared" si="32"/>
        <v>699666</v>
      </c>
      <c r="V240" s="224"/>
      <c r="W240" s="225">
        <f t="shared" si="33"/>
        <v>0</v>
      </c>
      <c r="X240" s="226" t="str">
        <f t="shared" si="34"/>
        <v>8</v>
      </c>
      <c r="Y240" s="224"/>
      <c r="Z240" s="182">
        <f t="shared" si="35"/>
        <v>55973.279999999999</v>
      </c>
      <c r="AA240" s="227">
        <f>VLOOKUP(G240,Ma_KH!$A:$R,14,0)</f>
        <v>60</v>
      </c>
    </row>
    <row r="241" spans="1:27" x14ac:dyDescent="0.25">
      <c r="A241" s="280">
        <v>46049</v>
      </c>
      <c r="B241" s="281">
        <v>4183833184</v>
      </c>
      <c r="C241" s="279" t="s">
        <v>15180</v>
      </c>
      <c r="D241" s="277">
        <v>46054</v>
      </c>
      <c r="E241" s="219"/>
      <c r="F241" s="218"/>
      <c r="G241" s="144" t="s">
        <v>15286</v>
      </c>
      <c r="H241" s="219"/>
      <c r="I241" s="217">
        <v>4183833184</v>
      </c>
      <c r="J241" s="217" t="s">
        <v>1782</v>
      </c>
      <c r="K241" s="217" t="s">
        <v>27</v>
      </c>
      <c r="L241" s="215" t="str">
        <f>VLOOKUP($K241,[1]TONG_SL!$A$1:$D$65536,2,0)</f>
        <v>Chân giò heo muối 300g</v>
      </c>
      <c r="M241" s="213"/>
      <c r="N241" s="215" t="str">
        <f t="shared" si="36"/>
        <v>K-C6</v>
      </c>
      <c r="O241" s="222"/>
      <c r="P241" s="222"/>
      <c r="Q241" s="215" t="str">
        <f>VLOOKUP(K241,TONG_SL!$A:$D,3,0)</f>
        <v>Túi</v>
      </c>
      <c r="R241" s="223">
        <v>4</v>
      </c>
      <c r="S241" s="224"/>
      <c r="T241" s="224">
        <f>VLOOKUP(VLOOKUP(G241,Ma_KH!$A:$R,18,0)&amp;K241,Gia_MB!$A:$F,6,0)</f>
        <v>73431</v>
      </c>
      <c r="U241" s="182">
        <f t="shared" si="32"/>
        <v>293724</v>
      </c>
      <c r="V241" s="224"/>
      <c r="W241" s="225">
        <f t="shared" si="33"/>
        <v>0</v>
      </c>
      <c r="X241" s="226" t="str">
        <f t="shared" si="34"/>
        <v>8</v>
      </c>
      <c r="Y241" s="224"/>
      <c r="Z241" s="182">
        <f t="shared" si="35"/>
        <v>23497.920000000002</v>
      </c>
      <c r="AA241" s="227">
        <f>VLOOKUP(G241,Ma_KH!$A:$R,14,0)</f>
        <v>60</v>
      </c>
    </row>
    <row r="242" spans="1:27" x14ac:dyDescent="0.25">
      <c r="A242" s="280">
        <v>46052</v>
      </c>
      <c r="B242" s="281">
        <v>4184000588</v>
      </c>
      <c r="C242" s="279" t="s">
        <v>15180</v>
      </c>
      <c r="D242" s="277">
        <v>46054</v>
      </c>
      <c r="E242" s="219"/>
      <c r="F242" s="218"/>
      <c r="G242" s="144" t="s">
        <v>15287</v>
      </c>
      <c r="H242" s="219"/>
      <c r="I242" s="217">
        <v>4184000588</v>
      </c>
      <c r="J242" s="217" t="s">
        <v>1782</v>
      </c>
      <c r="K242" s="217" t="s">
        <v>39</v>
      </c>
      <c r="L242" s="215" t="str">
        <f>VLOOKUP($K242,[1]TONG_SL!$A$1:$D$65536,2,0)</f>
        <v>Chả nướng 300g</v>
      </c>
      <c r="M242" s="213"/>
      <c r="N242" s="215" t="str">
        <f t="shared" si="36"/>
        <v>K-C6</v>
      </c>
      <c r="O242" s="222"/>
      <c r="P242" s="222"/>
      <c r="Q242" s="215" t="str">
        <f>VLOOKUP(K242,TONG_SL!$A:$D,3,0)</f>
        <v>Túi</v>
      </c>
      <c r="R242" s="223">
        <v>5</v>
      </c>
      <c r="S242" s="224"/>
      <c r="T242" s="224">
        <f>VLOOKUP(VLOOKUP(G242,Ma_KH!$A:$R,18,0)&amp;K242,Gia_MB!$A:$F,6,0)</f>
        <v>70950</v>
      </c>
      <c r="U242" s="182">
        <f t="shared" si="32"/>
        <v>354750</v>
      </c>
      <c r="V242" s="224"/>
      <c r="W242" s="225">
        <f t="shared" si="33"/>
        <v>0</v>
      </c>
      <c r="X242" s="226" t="str">
        <f t="shared" si="34"/>
        <v>8</v>
      </c>
      <c r="Y242" s="224"/>
      <c r="Z242" s="182">
        <f t="shared" si="35"/>
        <v>28380</v>
      </c>
      <c r="AA242" s="227">
        <f>VLOOKUP(G242,Ma_KH!$A:$R,14,0)</f>
        <v>60</v>
      </c>
    </row>
    <row r="243" spans="1:27" x14ac:dyDescent="0.25">
      <c r="A243" s="280">
        <v>46052</v>
      </c>
      <c r="B243" s="281">
        <v>4184000588</v>
      </c>
      <c r="C243" s="279" t="s">
        <v>15180</v>
      </c>
      <c r="D243" s="277">
        <v>46054</v>
      </c>
      <c r="E243" s="219"/>
      <c r="F243" s="218"/>
      <c r="G243" s="144" t="s">
        <v>15287</v>
      </c>
      <c r="H243" s="219"/>
      <c r="I243" s="217">
        <v>4184000588</v>
      </c>
      <c r="J243" s="217" t="s">
        <v>1782</v>
      </c>
      <c r="K243" s="217" t="s">
        <v>52</v>
      </c>
      <c r="L243" s="215" t="str">
        <f>VLOOKUP($K243,[1]TONG_SL!$A$1:$D$65536,2,0)</f>
        <v>Gà xì dầu 500g</v>
      </c>
      <c r="M243" s="213"/>
      <c r="N243" s="215" t="str">
        <f t="shared" si="36"/>
        <v>K-C6</v>
      </c>
      <c r="O243" s="222"/>
      <c r="P243" s="222"/>
      <c r="Q243" s="215" t="str">
        <f>VLOOKUP(K243,TONG_SL!$A:$D,3,0)</f>
        <v>Túi</v>
      </c>
      <c r="R243" s="223">
        <v>3</v>
      </c>
      <c r="S243" s="224"/>
      <c r="T243" s="224">
        <f>VLOOKUP(VLOOKUP(G243,Ma_KH!$A:$R,18,0)&amp;K243,Gia_MB!$A:$F,6,0)</f>
        <v>111606</v>
      </c>
      <c r="U243" s="182">
        <f t="shared" si="32"/>
        <v>334818</v>
      </c>
      <c r="V243" s="224"/>
      <c r="W243" s="225">
        <f t="shared" si="33"/>
        <v>0</v>
      </c>
      <c r="X243" s="226" t="str">
        <f t="shared" si="34"/>
        <v>8</v>
      </c>
      <c r="Y243" s="224"/>
      <c r="Z243" s="182">
        <f t="shared" si="35"/>
        <v>26785.440000000002</v>
      </c>
      <c r="AA243" s="227">
        <f>VLOOKUP(G243,Ma_KH!$A:$R,14,0)</f>
        <v>60</v>
      </c>
    </row>
    <row r="244" spans="1:27" x14ac:dyDescent="0.25">
      <c r="A244" s="280">
        <v>46052</v>
      </c>
      <c r="B244" s="281">
        <v>4184000588</v>
      </c>
      <c r="C244" s="279" t="s">
        <v>15180</v>
      </c>
      <c r="D244" s="277">
        <v>46054</v>
      </c>
      <c r="E244" s="219"/>
      <c r="F244" s="218"/>
      <c r="G244" s="144" t="s">
        <v>15287</v>
      </c>
      <c r="H244" s="219"/>
      <c r="I244" s="217">
        <v>4184000588</v>
      </c>
      <c r="J244" s="217" t="s">
        <v>1782</v>
      </c>
      <c r="K244" s="217" t="s">
        <v>30</v>
      </c>
      <c r="L244" s="215" t="str">
        <f>VLOOKUP($K244,[1]TONG_SL!$A$1:$D$65536,2,0)</f>
        <v>Gà muối 500g</v>
      </c>
      <c r="M244" s="213"/>
      <c r="N244" s="215" t="str">
        <f t="shared" si="36"/>
        <v>K-C6</v>
      </c>
      <c r="O244" s="222"/>
      <c r="P244" s="222"/>
      <c r="Q244" s="215" t="str">
        <f>VLOOKUP(K244,TONG_SL!$A:$D,3,0)</f>
        <v>Túi</v>
      </c>
      <c r="R244" s="223">
        <v>10</v>
      </c>
      <c r="S244" s="224"/>
      <c r="T244" s="224">
        <f>VLOOKUP(VLOOKUP(G244,Ma_KH!$A:$R,18,0)&amp;K244,Gia_MB!$A:$F,6,0)</f>
        <v>116611</v>
      </c>
      <c r="U244" s="182">
        <f t="shared" si="32"/>
        <v>1166110</v>
      </c>
      <c r="V244" s="224"/>
      <c r="W244" s="225">
        <f t="shared" si="33"/>
        <v>0</v>
      </c>
      <c r="X244" s="226" t="str">
        <f t="shared" si="34"/>
        <v>8</v>
      </c>
      <c r="Y244" s="224"/>
      <c r="Z244" s="182">
        <f t="shared" si="35"/>
        <v>93288.8</v>
      </c>
      <c r="AA244" s="227">
        <f>VLOOKUP(G244,Ma_KH!$A:$R,14,0)</f>
        <v>60</v>
      </c>
    </row>
    <row r="245" spans="1:27" x14ac:dyDescent="0.25">
      <c r="A245" s="280">
        <v>46052</v>
      </c>
      <c r="B245" s="281">
        <v>4184000588</v>
      </c>
      <c r="C245" s="279" t="s">
        <v>15180</v>
      </c>
      <c r="D245" s="277">
        <v>46054</v>
      </c>
      <c r="E245" s="219"/>
      <c r="F245" s="218"/>
      <c r="G245" s="144" t="s">
        <v>15287</v>
      </c>
      <c r="H245" s="219"/>
      <c r="I245" s="217">
        <v>4184000588</v>
      </c>
      <c r="J245" s="217" t="s">
        <v>1782</v>
      </c>
      <c r="K245" s="217" t="s">
        <v>27</v>
      </c>
      <c r="L245" s="215" t="str">
        <f>VLOOKUP($K245,[1]TONG_SL!$A$1:$D$65536,2,0)</f>
        <v>Chân giò heo muối 300g</v>
      </c>
      <c r="M245" s="213"/>
      <c r="N245" s="215" t="str">
        <f t="shared" si="36"/>
        <v>K-C6</v>
      </c>
      <c r="O245" s="222"/>
      <c r="P245" s="222"/>
      <c r="Q245" s="215" t="str">
        <f>VLOOKUP(K245,TONG_SL!$A:$D,3,0)</f>
        <v>Túi</v>
      </c>
      <c r="R245" s="223">
        <v>150</v>
      </c>
      <c r="S245" s="224"/>
      <c r="T245" s="224">
        <f>VLOOKUP(VLOOKUP(G245,Ma_KH!$A:$R,18,0)&amp;K245,Gia_MB!$A:$F,6,0)</f>
        <v>73431</v>
      </c>
      <c r="U245" s="182">
        <f t="shared" si="32"/>
        <v>11014650</v>
      </c>
      <c r="V245" s="224"/>
      <c r="W245" s="225">
        <f t="shared" si="33"/>
        <v>0</v>
      </c>
      <c r="X245" s="226" t="str">
        <f t="shared" si="34"/>
        <v>8</v>
      </c>
      <c r="Y245" s="224"/>
      <c r="Z245" s="182">
        <f t="shared" si="35"/>
        <v>881172</v>
      </c>
      <c r="AA245" s="227">
        <f>VLOOKUP(G245,Ma_KH!$A:$R,14,0)</f>
        <v>60</v>
      </c>
    </row>
    <row r="246" spans="1:27" x14ac:dyDescent="0.25">
      <c r="A246" s="280">
        <v>46052</v>
      </c>
      <c r="B246" s="281">
        <v>4184000588</v>
      </c>
      <c r="C246" s="279" t="s">
        <v>15180</v>
      </c>
      <c r="D246" s="277">
        <v>46054</v>
      </c>
      <c r="E246" s="219"/>
      <c r="F246" s="218"/>
      <c r="G246" s="144" t="s">
        <v>15287</v>
      </c>
      <c r="H246" s="219"/>
      <c r="I246" s="217">
        <v>4184000588</v>
      </c>
      <c r="J246" s="217" t="s">
        <v>1782</v>
      </c>
      <c r="K246" s="217" t="s">
        <v>48</v>
      </c>
      <c r="L246" s="215" t="str">
        <f>VLOOKUP($K246,[1]TONG_SL!$A$1:$D$65536,2,0)</f>
        <v>Mọc Nấm Hương 250g</v>
      </c>
      <c r="M246" s="213"/>
      <c r="N246" s="215" t="str">
        <f t="shared" si="36"/>
        <v>K-C6</v>
      </c>
      <c r="O246" s="222"/>
      <c r="P246" s="222"/>
      <c r="Q246" s="215" t="str">
        <f>VLOOKUP(K246,TONG_SL!$A:$D,3,0)</f>
        <v>Túi</v>
      </c>
      <c r="R246" s="223">
        <v>5</v>
      </c>
      <c r="S246" s="224"/>
      <c r="T246" s="224">
        <f>VLOOKUP(VLOOKUP(G246,Ma_KH!$A:$R,18,0)&amp;K246,Gia_MB!$A:$F,6,0)</f>
        <v>46000</v>
      </c>
      <c r="U246" s="182">
        <f t="shared" si="32"/>
        <v>230000</v>
      </c>
      <c r="V246" s="224"/>
      <c r="W246" s="225">
        <f t="shared" si="33"/>
        <v>0</v>
      </c>
      <c r="X246" s="226" t="str">
        <f t="shared" si="34"/>
        <v>8</v>
      </c>
      <c r="Y246" s="224"/>
      <c r="Z246" s="182">
        <f t="shared" si="35"/>
        <v>18400</v>
      </c>
      <c r="AA246" s="227">
        <f>VLOOKUP(G246,Ma_KH!$A:$R,14,0)</f>
        <v>60</v>
      </c>
    </row>
    <row r="247" spans="1:27" x14ac:dyDescent="0.25">
      <c r="A247" s="280">
        <v>46049</v>
      </c>
      <c r="B247" s="281">
        <v>4183832159</v>
      </c>
      <c r="C247" s="279" t="s">
        <v>15180</v>
      </c>
      <c r="D247" s="277">
        <v>46054</v>
      </c>
      <c r="E247" s="219"/>
      <c r="F247" s="218"/>
      <c r="G247" s="144" t="s">
        <v>15288</v>
      </c>
      <c r="H247" s="219"/>
      <c r="I247" s="217">
        <v>4183832159</v>
      </c>
      <c r="J247" s="217" t="s">
        <v>1782</v>
      </c>
      <c r="K247" s="217" t="s">
        <v>32</v>
      </c>
      <c r="L247" s="215" t="str">
        <f>VLOOKUP($K247,[1]TONG_SL!$A$1:$D$65536,2,0)</f>
        <v>Giò Tai Lưỡi Xào 250g</v>
      </c>
      <c r="M247" s="213"/>
      <c r="N247" s="215" t="str">
        <f t="shared" si="36"/>
        <v>K-C6</v>
      </c>
      <c r="O247" s="222"/>
      <c r="P247" s="222"/>
      <c r="Q247" s="215" t="str">
        <f>VLOOKUP(K247,TONG_SL!$A:$D,3,0)</f>
        <v>Túi</v>
      </c>
      <c r="R247" s="223">
        <v>4</v>
      </c>
      <c r="S247" s="224"/>
      <c r="T247" s="224">
        <f>VLOOKUP(VLOOKUP(G247,Ma_KH!$A:$R,18,0)&amp;K247,Gia_MB!$A:$F,6,0)</f>
        <v>50182</v>
      </c>
      <c r="U247" s="182">
        <f t="shared" si="32"/>
        <v>200728</v>
      </c>
      <c r="V247" s="224"/>
      <c r="W247" s="225">
        <f t="shared" si="33"/>
        <v>0</v>
      </c>
      <c r="X247" s="226" t="str">
        <f t="shared" si="34"/>
        <v>8</v>
      </c>
      <c r="Y247" s="224"/>
      <c r="Z247" s="182">
        <f t="shared" si="35"/>
        <v>16058.24</v>
      </c>
      <c r="AA247" s="227">
        <f>VLOOKUP(G247,Ma_KH!$A:$R,14,0)</f>
        <v>60</v>
      </c>
    </row>
    <row r="248" spans="1:27" x14ac:dyDescent="0.25">
      <c r="A248" s="280">
        <v>46049</v>
      </c>
      <c r="B248" s="281">
        <v>4183832159</v>
      </c>
      <c r="C248" s="279" t="s">
        <v>15180</v>
      </c>
      <c r="D248" s="277">
        <v>46054</v>
      </c>
      <c r="E248" s="219"/>
      <c r="F248" s="218"/>
      <c r="G248" s="144" t="s">
        <v>15288</v>
      </c>
      <c r="H248" s="219"/>
      <c r="I248" s="217">
        <v>4183832159</v>
      </c>
      <c r="J248" s="217" t="s">
        <v>1782</v>
      </c>
      <c r="K248" s="217" t="s">
        <v>30</v>
      </c>
      <c r="L248" s="215" t="str">
        <f>VLOOKUP($K248,[1]TONG_SL!$A$1:$D$65536,2,0)</f>
        <v>Gà muối 500g</v>
      </c>
      <c r="M248" s="213"/>
      <c r="N248" s="215" t="str">
        <f t="shared" si="36"/>
        <v>K-C6</v>
      </c>
      <c r="O248" s="222"/>
      <c r="P248" s="222"/>
      <c r="Q248" s="215" t="str">
        <f>VLOOKUP(K248,TONG_SL!$A:$D,3,0)</f>
        <v>Túi</v>
      </c>
      <c r="R248" s="223">
        <v>6</v>
      </c>
      <c r="S248" s="224"/>
      <c r="T248" s="224">
        <f>VLOOKUP(VLOOKUP(G248,Ma_KH!$A:$R,18,0)&amp;K248,Gia_MB!$A:$F,6,0)</f>
        <v>116611</v>
      </c>
      <c r="U248" s="182">
        <f t="shared" si="32"/>
        <v>699666</v>
      </c>
      <c r="V248" s="224"/>
      <c r="W248" s="225">
        <f t="shared" si="33"/>
        <v>0</v>
      </c>
      <c r="X248" s="226" t="str">
        <f t="shared" si="34"/>
        <v>8</v>
      </c>
      <c r="Y248" s="224"/>
      <c r="Z248" s="182">
        <f t="shared" si="35"/>
        <v>55973.279999999999</v>
      </c>
      <c r="AA248" s="227">
        <f>VLOOKUP(G248,Ma_KH!$A:$R,14,0)</f>
        <v>60</v>
      </c>
    </row>
    <row r="249" spans="1:27" x14ac:dyDescent="0.25">
      <c r="A249" s="280">
        <v>46049</v>
      </c>
      <c r="B249" s="281">
        <v>4183832159</v>
      </c>
      <c r="C249" s="279" t="s">
        <v>15180</v>
      </c>
      <c r="D249" s="277">
        <v>46054</v>
      </c>
      <c r="E249" s="219"/>
      <c r="F249" s="218"/>
      <c r="G249" s="144" t="s">
        <v>15288</v>
      </c>
      <c r="H249" s="219"/>
      <c r="I249" s="217">
        <v>4183832159</v>
      </c>
      <c r="J249" s="217" t="s">
        <v>1782</v>
      </c>
      <c r="K249" s="217" t="s">
        <v>27</v>
      </c>
      <c r="L249" s="215" t="str">
        <f>VLOOKUP($K249,[1]TONG_SL!$A$1:$D$65536,2,0)</f>
        <v>Chân giò heo muối 300g</v>
      </c>
      <c r="M249" s="213"/>
      <c r="N249" s="215" t="str">
        <f t="shared" si="36"/>
        <v>K-C6</v>
      </c>
      <c r="O249" s="222"/>
      <c r="P249" s="222"/>
      <c r="Q249" s="215" t="str">
        <f>VLOOKUP(K249,TONG_SL!$A:$D,3,0)</f>
        <v>Túi</v>
      </c>
      <c r="R249" s="223">
        <v>2</v>
      </c>
      <c r="S249" s="224"/>
      <c r="T249" s="224">
        <f>VLOOKUP(VLOOKUP(G249,Ma_KH!$A:$R,18,0)&amp;K249,Gia_MB!$A:$F,6,0)</f>
        <v>73431</v>
      </c>
      <c r="U249" s="182">
        <f t="shared" si="32"/>
        <v>146862</v>
      </c>
      <c r="V249" s="224"/>
      <c r="W249" s="225">
        <f t="shared" si="33"/>
        <v>0</v>
      </c>
      <c r="X249" s="226" t="str">
        <f t="shared" si="34"/>
        <v>8</v>
      </c>
      <c r="Y249" s="224"/>
      <c r="Z249" s="182">
        <f t="shared" si="35"/>
        <v>11748.960000000001</v>
      </c>
      <c r="AA249" s="227">
        <f>VLOOKUP(G249,Ma_KH!$A:$R,14,0)</f>
        <v>60</v>
      </c>
    </row>
    <row r="250" spans="1:27" x14ac:dyDescent="0.25">
      <c r="A250" s="280">
        <v>46049</v>
      </c>
      <c r="B250" s="281">
        <v>4183832199</v>
      </c>
      <c r="C250" s="279" t="s">
        <v>15180</v>
      </c>
      <c r="D250" s="277">
        <v>46054</v>
      </c>
      <c r="E250" s="219"/>
      <c r="F250" s="218"/>
      <c r="G250" s="144" t="s">
        <v>15289</v>
      </c>
      <c r="H250" s="219"/>
      <c r="I250" s="217">
        <v>4183832199</v>
      </c>
      <c r="J250" s="217" t="s">
        <v>1782</v>
      </c>
      <c r="K250" s="217" t="s">
        <v>27</v>
      </c>
      <c r="L250" s="215" t="str">
        <f>VLOOKUP($K250,[1]TONG_SL!$A$1:$D$65536,2,0)</f>
        <v>Chân giò heo muối 300g</v>
      </c>
      <c r="M250" s="213"/>
      <c r="N250" s="215" t="str">
        <f t="shared" si="36"/>
        <v>K-C6</v>
      </c>
      <c r="O250" s="222"/>
      <c r="P250" s="222"/>
      <c r="Q250" s="215" t="str">
        <f>VLOOKUP(K250,TONG_SL!$A:$D,3,0)</f>
        <v>Túi</v>
      </c>
      <c r="R250" s="223">
        <v>6</v>
      </c>
      <c r="S250" s="224"/>
      <c r="T250" s="224">
        <f>VLOOKUP(VLOOKUP(G250,Ma_KH!$A:$R,18,0)&amp;K250,Gia_MB!$A:$F,6,0)</f>
        <v>73431</v>
      </c>
      <c r="U250" s="182">
        <f t="shared" si="32"/>
        <v>440586</v>
      </c>
      <c r="V250" s="224"/>
      <c r="W250" s="225">
        <f t="shared" si="33"/>
        <v>0</v>
      </c>
      <c r="X250" s="226" t="str">
        <f t="shared" si="34"/>
        <v>8</v>
      </c>
      <c r="Y250" s="224"/>
      <c r="Z250" s="182">
        <f t="shared" si="35"/>
        <v>35246.879999999997</v>
      </c>
      <c r="AA250" s="227">
        <f>VLOOKUP(G250,Ma_KH!$A:$R,14,0)</f>
        <v>60</v>
      </c>
    </row>
    <row r="251" spans="1:27" x14ac:dyDescent="0.25">
      <c r="A251" s="280">
        <v>46049</v>
      </c>
      <c r="B251" s="281">
        <v>4183832199</v>
      </c>
      <c r="C251" s="279" t="s">
        <v>15180</v>
      </c>
      <c r="D251" s="277">
        <v>46054</v>
      </c>
      <c r="E251" s="219"/>
      <c r="F251" s="218"/>
      <c r="G251" s="144" t="s">
        <v>15289</v>
      </c>
      <c r="H251" s="219"/>
      <c r="I251" s="217">
        <v>4183832199</v>
      </c>
      <c r="J251" s="217" t="s">
        <v>1782</v>
      </c>
      <c r="K251" s="217" t="s">
        <v>30</v>
      </c>
      <c r="L251" s="215" t="str">
        <f>VLOOKUP($K251,[1]TONG_SL!$A$1:$D$65536,2,0)</f>
        <v>Gà muối 500g</v>
      </c>
      <c r="M251" s="213"/>
      <c r="N251" s="215" t="str">
        <f t="shared" si="36"/>
        <v>K-C6</v>
      </c>
      <c r="O251" s="222"/>
      <c r="P251" s="222"/>
      <c r="Q251" s="215" t="str">
        <f>VLOOKUP(K251,TONG_SL!$A:$D,3,0)</f>
        <v>Túi</v>
      </c>
      <c r="R251" s="223">
        <v>4</v>
      </c>
      <c r="S251" s="224"/>
      <c r="T251" s="224">
        <f>VLOOKUP(VLOOKUP(G251,Ma_KH!$A:$R,18,0)&amp;K251,Gia_MB!$A:$F,6,0)</f>
        <v>116611</v>
      </c>
      <c r="U251" s="182">
        <f t="shared" si="32"/>
        <v>466444</v>
      </c>
      <c r="V251" s="224"/>
      <c r="W251" s="225">
        <f t="shared" si="33"/>
        <v>0</v>
      </c>
      <c r="X251" s="226" t="str">
        <f t="shared" si="34"/>
        <v>8</v>
      </c>
      <c r="Y251" s="224"/>
      <c r="Z251" s="182">
        <f t="shared" si="35"/>
        <v>37315.520000000004</v>
      </c>
      <c r="AA251" s="227">
        <f>VLOOKUP(G251,Ma_KH!$A:$R,14,0)</f>
        <v>60</v>
      </c>
    </row>
    <row r="252" spans="1:27" x14ac:dyDescent="0.25">
      <c r="A252" s="280">
        <v>46049</v>
      </c>
      <c r="B252" s="281">
        <v>4183832568</v>
      </c>
      <c r="C252" s="279" t="s">
        <v>15180</v>
      </c>
      <c r="D252" s="277">
        <v>46054</v>
      </c>
      <c r="E252" s="219"/>
      <c r="F252" s="218"/>
      <c r="G252" s="144" t="s">
        <v>15290</v>
      </c>
      <c r="H252" s="219"/>
      <c r="I252" s="217">
        <v>4183832568</v>
      </c>
      <c r="J252" s="217" t="s">
        <v>1782</v>
      </c>
      <c r="K252" s="217" t="s">
        <v>32</v>
      </c>
      <c r="L252" s="215" t="str">
        <f>VLOOKUP($K252,[1]TONG_SL!$A$1:$D$65536,2,0)</f>
        <v>Giò Tai Lưỡi Xào 250g</v>
      </c>
      <c r="M252" s="213"/>
      <c r="N252" s="215" t="str">
        <f t="shared" si="36"/>
        <v>K-C6</v>
      </c>
      <c r="O252" s="222"/>
      <c r="P252" s="222"/>
      <c r="Q252" s="215" t="str">
        <f>VLOOKUP(K252,TONG_SL!$A:$D,3,0)</f>
        <v>Túi</v>
      </c>
      <c r="R252" s="223">
        <v>6</v>
      </c>
      <c r="S252" s="224"/>
      <c r="T252" s="224">
        <f>VLOOKUP(VLOOKUP(G252,Ma_KH!$A:$R,18,0)&amp;K252,Gia_MB!$A:$F,6,0)</f>
        <v>50182</v>
      </c>
      <c r="U252" s="182">
        <f t="shared" si="32"/>
        <v>301092</v>
      </c>
      <c r="V252" s="224"/>
      <c r="W252" s="225">
        <f t="shared" si="33"/>
        <v>0</v>
      </c>
      <c r="X252" s="226" t="str">
        <f t="shared" si="34"/>
        <v>8</v>
      </c>
      <c r="Y252" s="224"/>
      <c r="Z252" s="182">
        <f t="shared" si="35"/>
        <v>24087.360000000001</v>
      </c>
      <c r="AA252" s="227">
        <f>VLOOKUP(G252,Ma_KH!$A:$R,14,0)</f>
        <v>60</v>
      </c>
    </row>
    <row r="253" spans="1:27" x14ac:dyDescent="0.25">
      <c r="A253" s="280">
        <v>46049</v>
      </c>
      <c r="B253" s="281">
        <v>4183832568</v>
      </c>
      <c r="C253" s="279" t="s">
        <v>15180</v>
      </c>
      <c r="D253" s="277">
        <v>46054</v>
      </c>
      <c r="E253" s="219"/>
      <c r="F253" s="218"/>
      <c r="G253" s="144" t="s">
        <v>15290</v>
      </c>
      <c r="H253" s="219"/>
      <c r="I253" s="217">
        <v>4183832568</v>
      </c>
      <c r="J253" s="217" t="s">
        <v>1782</v>
      </c>
      <c r="K253" s="217" t="s">
        <v>30</v>
      </c>
      <c r="L253" s="215" t="str">
        <f>VLOOKUP($K253,[1]TONG_SL!$A$1:$D$65536,2,0)</f>
        <v>Gà muối 500g</v>
      </c>
      <c r="M253" s="213"/>
      <c r="N253" s="215" t="str">
        <f t="shared" si="36"/>
        <v>K-C6</v>
      </c>
      <c r="O253" s="222"/>
      <c r="P253" s="222"/>
      <c r="Q253" s="215" t="str">
        <f>VLOOKUP(K253,TONG_SL!$A:$D,3,0)</f>
        <v>Túi</v>
      </c>
      <c r="R253" s="223">
        <v>12</v>
      </c>
      <c r="S253" s="224"/>
      <c r="T253" s="224">
        <f>VLOOKUP(VLOOKUP(G253,Ma_KH!$A:$R,18,0)&amp;K253,Gia_MB!$A:$F,6,0)</f>
        <v>116611</v>
      </c>
      <c r="U253" s="182">
        <f t="shared" si="32"/>
        <v>1399332</v>
      </c>
      <c r="V253" s="224"/>
      <c r="W253" s="225">
        <f t="shared" si="33"/>
        <v>0</v>
      </c>
      <c r="X253" s="226" t="str">
        <f t="shared" si="34"/>
        <v>8</v>
      </c>
      <c r="Y253" s="224"/>
      <c r="Z253" s="182">
        <f t="shared" si="35"/>
        <v>111946.56</v>
      </c>
      <c r="AA253" s="227">
        <f>VLOOKUP(G253,Ma_KH!$A:$R,14,0)</f>
        <v>60</v>
      </c>
    </row>
    <row r="254" spans="1:27" x14ac:dyDescent="0.25">
      <c r="A254" s="280">
        <v>46049</v>
      </c>
      <c r="B254" s="281">
        <v>4183832568</v>
      </c>
      <c r="C254" s="279" t="s">
        <v>15180</v>
      </c>
      <c r="D254" s="277">
        <v>46054</v>
      </c>
      <c r="E254" s="219"/>
      <c r="F254" s="218"/>
      <c r="G254" s="144" t="s">
        <v>15290</v>
      </c>
      <c r="H254" s="219"/>
      <c r="I254" s="217">
        <v>4183832568</v>
      </c>
      <c r="J254" s="217" t="s">
        <v>1782</v>
      </c>
      <c r="K254" s="217" t="s">
        <v>27</v>
      </c>
      <c r="L254" s="215" t="str">
        <f>VLOOKUP($K254,[1]TONG_SL!$A$1:$D$65536,2,0)</f>
        <v>Chân giò heo muối 300g</v>
      </c>
      <c r="M254" s="213"/>
      <c r="N254" s="215" t="str">
        <f t="shared" si="36"/>
        <v>K-C6</v>
      </c>
      <c r="O254" s="222"/>
      <c r="P254" s="222"/>
      <c r="Q254" s="215" t="str">
        <f>VLOOKUP(K254,TONG_SL!$A:$D,3,0)</f>
        <v>Túi</v>
      </c>
      <c r="R254" s="223">
        <v>6</v>
      </c>
      <c r="S254" s="224"/>
      <c r="T254" s="224">
        <f>VLOOKUP(VLOOKUP(G254,Ma_KH!$A:$R,18,0)&amp;K254,Gia_MB!$A:$F,6,0)</f>
        <v>73431</v>
      </c>
      <c r="U254" s="182">
        <f t="shared" ref="U254:U285" si="37">T254*R254</f>
        <v>440586</v>
      </c>
      <c r="V254" s="224"/>
      <c r="W254" s="225">
        <f t="shared" ref="W254:W285" si="38">U254*V254</f>
        <v>0</v>
      </c>
      <c r="X254" s="226" t="str">
        <f t="shared" ref="X254:X285" si="39">IF(B254&lt;&gt;"","8","0")</f>
        <v>8</v>
      </c>
      <c r="Y254" s="224"/>
      <c r="Z254" s="182">
        <f t="shared" ref="Z254:Z285" si="40">U254*X254%</f>
        <v>35246.879999999997</v>
      </c>
      <c r="AA254" s="227">
        <f>VLOOKUP(G254,Ma_KH!$A:$R,14,0)</f>
        <v>60</v>
      </c>
    </row>
    <row r="255" spans="1:27" x14ac:dyDescent="0.25">
      <c r="A255" s="280">
        <v>46049</v>
      </c>
      <c r="B255" s="281">
        <v>4183832568</v>
      </c>
      <c r="C255" s="279" t="s">
        <v>15180</v>
      </c>
      <c r="D255" s="277">
        <v>46054</v>
      </c>
      <c r="E255" s="219"/>
      <c r="F255" s="218"/>
      <c r="G255" s="144" t="s">
        <v>15290</v>
      </c>
      <c r="H255" s="219"/>
      <c r="I255" s="217">
        <v>4183832568</v>
      </c>
      <c r="J255" s="217" t="s">
        <v>1782</v>
      </c>
      <c r="K255" s="217" t="s">
        <v>48</v>
      </c>
      <c r="L255" s="215" t="str">
        <f>VLOOKUP($K255,[1]TONG_SL!$A$1:$D$65536,2,0)</f>
        <v>Mọc Nấm Hương 250g</v>
      </c>
      <c r="M255" s="213"/>
      <c r="N255" s="215" t="str">
        <f t="shared" si="36"/>
        <v>K-C6</v>
      </c>
      <c r="O255" s="222"/>
      <c r="P255" s="222"/>
      <c r="Q255" s="215" t="str">
        <f>VLOOKUP(K255,TONG_SL!$A:$D,3,0)</f>
        <v>Túi</v>
      </c>
      <c r="R255" s="223">
        <v>4</v>
      </c>
      <c r="S255" s="224"/>
      <c r="T255" s="224">
        <f>VLOOKUP(VLOOKUP(G255,Ma_KH!$A:$R,18,0)&amp;K255,Gia_MB!$A:$F,6,0)</f>
        <v>46000</v>
      </c>
      <c r="U255" s="182">
        <f t="shared" si="37"/>
        <v>184000</v>
      </c>
      <c r="V255" s="224"/>
      <c r="W255" s="225">
        <f t="shared" si="38"/>
        <v>0</v>
      </c>
      <c r="X255" s="226" t="str">
        <f t="shared" si="39"/>
        <v>8</v>
      </c>
      <c r="Y255" s="224"/>
      <c r="Z255" s="182">
        <f t="shared" si="40"/>
        <v>14720</v>
      </c>
      <c r="AA255" s="227">
        <f>VLOOKUP(G255,Ma_KH!$A:$R,14,0)</f>
        <v>60</v>
      </c>
    </row>
    <row r="256" spans="1:27" x14ac:dyDescent="0.25">
      <c r="A256" s="280">
        <v>46049</v>
      </c>
      <c r="B256" s="281">
        <v>4183832568</v>
      </c>
      <c r="C256" s="279" t="s">
        <v>15180</v>
      </c>
      <c r="D256" s="277">
        <v>46054</v>
      </c>
      <c r="E256" s="219"/>
      <c r="F256" s="218"/>
      <c r="G256" s="144" t="s">
        <v>15290</v>
      </c>
      <c r="H256" s="219"/>
      <c r="I256" s="217">
        <v>4183832568</v>
      </c>
      <c r="J256" s="217" t="s">
        <v>1782</v>
      </c>
      <c r="K256" s="217" t="s">
        <v>34</v>
      </c>
      <c r="L256" s="215" t="str">
        <f>VLOOKUP($K256,[1]TONG_SL!$A$1:$D$65536,2,0)</f>
        <v>Tai heo muối 200g</v>
      </c>
      <c r="M256" s="213"/>
      <c r="N256" s="215" t="str">
        <f t="shared" si="36"/>
        <v>K-C6</v>
      </c>
      <c r="O256" s="222"/>
      <c r="P256" s="222"/>
      <c r="Q256" s="215" t="str">
        <f>VLOOKUP(K256,TONG_SL!$A:$D,3,0)</f>
        <v>Túi</v>
      </c>
      <c r="R256" s="223">
        <v>4</v>
      </c>
      <c r="S256" s="224"/>
      <c r="T256" s="224">
        <f>VLOOKUP(VLOOKUP(G256,Ma_KH!$A:$R,18,0)&amp;K256,Gia_MB!$A:$F,6,0)</f>
        <v>55595</v>
      </c>
      <c r="U256" s="182">
        <f t="shared" si="37"/>
        <v>222380</v>
      </c>
      <c r="V256" s="224"/>
      <c r="W256" s="225">
        <f t="shared" si="38"/>
        <v>0</v>
      </c>
      <c r="X256" s="226" t="str">
        <f t="shared" si="39"/>
        <v>8</v>
      </c>
      <c r="Y256" s="224"/>
      <c r="Z256" s="182">
        <f t="shared" si="40"/>
        <v>17790.400000000001</v>
      </c>
      <c r="AA256" s="227">
        <f>VLOOKUP(G256,Ma_KH!$A:$R,14,0)</f>
        <v>60</v>
      </c>
    </row>
    <row r="257" spans="1:27" x14ac:dyDescent="0.25">
      <c r="A257" s="280">
        <v>46049</v>
      </c>
      <c r="B257" s="281">
        <v>4183833196</v>
      </c>
      <c r="C257" s="279" t="s">
        <v>15180</v>
      </c>
      <c r="D257" s="277">
        <v>46054</v>
      </c>
      <c r="E257" s="219"/>
      <c r="F257" s="218"/>
      <c r="G257" s="144" t="s">
        <v>15291</v>
      </c>
      <c r="H257" s="219"/>
      <c r="I257" s="217">
        <v>4183833196</v>
      </c>
      <c r="J257" s="217" t="s">
        <v>1782</v>
      </c>
      <c r="K257" s="217" t="s">
        <v>48</v>
      </c>
      <c r="L257" s="215" t="str">
        <f>VLOOKUP($K257,[1]TONG_SL!$A$1:$D$65536,2,0)</f>
        <v>Mọc Nấm Hương 250g</v>
      </c>
      <c r="M257" s="213"/>
      <c r="N257" s="215" t="str">
        <f t="shared" si="36"/>
        <v>K-C6</v>
      </c>
      <c r="O257" s="222"/>
      <c r="P257" s="222"/>
      <c r="Q257" s="215" t="str">
        <f>VLOOKUP(K257,TONG_SL!$A:$D,3,0)</f>
        <v>Túi</v>
      </c>
      <c r="R257" s="223">
        <v>5</v>
      </c>
      <c r="S257" s="224"/>
      <c r="T257" s="224">
        <f>VLOOKUP(VLOOKUP(G257,Ma_KH!$A:$R,18,0)&amp;K257,Gia_MB!$A:$F,6,0)</f>
        <v>46000</v>
      </c>
      <c r="U257" s="182">
        <f t="shared" si="37"/>
        <v>230000</v>
      </c>
      <c r="V257" s="224"/>
      <c r="W257" s="225">
        <f t="shared" si="38"/>
        <v>0</v>
      </c>
      <c r="X257" s="226" t="str">
        <f t="shared" si="39"/>
        <v>8</v>
      </c>
      <c r="Y257" s="224"/>
      <c r="Z257" s="182">
        <f t="shared" si="40"/>
        <v>18400</v>
      </c>
      <c r="AA257" s="227">
        <f>VLOOKUP(G257,Ma_KH!$A:$R,14,0)</f>
        <v>60</v>
      </c>
    </row>
    <row r="258" spans="1:27" x14ac:dyDescent="0.25">
      <c r="A258" s="280">
        <v>46049</v>
      </c>
      <c r="B258" s="281">
        <v>4183833196</v>
      </c>
      <c r="C258" s="279" t="s">
        <v>15180</v>
      </c>
      <c r="D258" s="277">
        <v>46054</v>
      </c>
      <c r="E258" s="219"/>
      <c r="F258" s="218"/>
      <c r="G258" s="144" t="s">
        <v>15291</v>
      </c>
      <c r="H258" s="219"/>
      <c r="I258" s="217">
        <v>4183833196</v>
      </c>
      <c r="J258" s="217" t="s">
        <v>1782</v>
      </c>
      <c r="K258" s="217" t="s">
        <v>30</v>
      </c>
      <c r="L258" s="215" t="str">
        <f>VLOOKUP($K258,[1]TONG_SL!$A$1:$D$65536,2,0)</f>
        <v>Gà muối 500g</v>
      </c>
      <c r="M258" s="213"/>
      <c r="N258" s="215" t="str">
        <f t="shared" si="36"/>
        <v>K-C6</v>
      </c>
      <c r="O258" s="222"/>
      <c r="P258" s="222"/>
      <c r="Q258" s="215" t="str">
        <f>VLOOKUP(K258,TONG_SL!$A:$D,3,0)</f>
        <v>Túi</v>
      </c>
      <c r="R258" s="223">
        <v>15</v>
      </c>
      <c r="S258" s="224"/>
      <c r="T258" s="224">
        <f>VLOOKUP(VLOOKUP(G258,Ma_KH!$A:$R,18,0)&amp;K258,Gia_MB!$A:$F,6,0)</f>
        <v>116611</v>
      </c>
      <c r="U258" s="182">
        <f t="shared" si="37"/>
        <v>1749165</v>
      </c>
      <c r="V258" s="224"/>
      <c r="W258" s="225">
        <f t="shared" si="38"/>
        <v>0</v>
      </c>
      <c r="X258" s="226" t="str">
        <f t="shared" si="39"/>
        <v>8</v>
      </c>
      <c r="Y258" s="224"/>
      <c r="Z258" s="182">
        <f t="shared" si="40"/>
        <v>139933.20000000001</v>
      </c>
      <c r="AA258" s="227">
        <f>VLOOKUP(G258,Ma_KH!$A:$R,14,0)</f>
        <v>60</v>
      </c>
    </row>
    <row r="259" spans="1:27" x14ac:dyDescent="0.25">
      <c r="A259" s="280">
        <v>46049</v>
      </c>
      <c r="B259" s="281">
        <v>4183832522</v>
      </c>
      <c r="C259" s="279" t="s">
        <v>15180</v>
      </c>
      <c r="D259" s="277">
        <v>46054</v>
      </c>
      <c r="E259" s="219"/>
      <c r="F259" s="218"/>
      <c r="G259" s="144" t="s">
        <v>15292</v>
      </c>
      <c r="H259" s="219"/>
      <c r="I259" s="217">
        <v>4183832522</v>
      </c>
      <c r="J259" s="217" t="s">
        <v>1782</v>
      </c>
      <c r="K259" s="217" t="s">
        <v>32</v>
      </c>
      <c r="L259" s="215" t="str">
        <f>VLOOKUP($K259,[1]TONG_SL!$A$1:$D$65536,2,0)</f>
        <v>Giò Tai Lưỡi Xào 250g</v>
      </c>
      <c r="M259" s="213"/>
      <c r="N259" s="215" t="str">
        <f t="shared" si="36"/>
        <v>K-C6</v>
      </c>
      <c r="O259" s="222"/>
      <c r="P259" s="222"/>
      <c r="Q259" s="215" t="str">
        <f>VLOOKUP(K259,TONG_SL!$A:$D,3,0)</f>
        <v>Túi</v>
      </c>
      <c r="R259" s="223">
        <v>4</v>
      </c>
      <c r="S259" s="224"/>
      <c r="T259" s="224">
        <f>VLOOKUP(VLOOKUP(G259,Ma_KH!$A:$R,18,0)&amp;K259,Gia_MB!$A:$F,6,0)</f>
        <v>50182</v>
      </c>
      <c r="U259" s="182">
        <f t="shared" si="37"/>
        <v>200728</v>
      </c>
      <c r="V259" s="224"/>
      <c r="W259" s="225">
        <f t="shared" si="38"/>
        <v>0</v>
      </c>
      <c r="X259" s="226" t="str">
        <f t="shared" si="39"/>
        <v>8</v>
      </c>
      <c r="Y259" s="224"/>
      <c r="Z259" s="182">
        <f t="shared" si="40"/>
        <v>16058.24</v>
      </c>
      <c r="AA259" s="227">
        <f>VLOOKUP(G259,Ma_KH!$A:$R,14,0)</f>
        <v>60</v>
      </c>
    </row>
    <row r="260" spans="1:27" x14ac:dyDescent="0.25">
      <c r="A260" s="280">
        <v>46049</v>
      </c>
      <c r="B260" s="281">
        <v>4183832522</v>
      </c>
      <c r="C260" s="279" t="s">
        <v>15180</v>
      </c>
      <c r="D260" s="277">
        <v>46054</v>
      </c>
      <c r="E260" s="219"/>
      <c r="F260" s="218"/>
      <c r="G260" s="144" t="s">
        <v>15292</v>
      </c>
      <c r="H260" s="219"/>
      <c r="I260" s="217">
        <v>4183832522</v>
      </c>
      <c r="J260" s="217" t="s">
        <v>1782</v>
      </c>
      <c r="K260" s="217" t="s">
        <v>48</v>
      </c>
      <c r="L260" s="215" t="str">
        <f>VLOOKUP($K260,[1]TONG_SL!$A$1:$D$65536,2,0)</f>
        <v>Mọc Nấm Hương 250g</v>
      </c>
      <c r="M260" s="213"/>
      <c r="N260" s="215" t="str">
        <f t="shared" si="36"/>
        <v>K-C6</v>
      </c>
      <c r="O260" s="222"/>
      <c r="P260" s="222"/>
      <c r="Q260" s="215" t="str">
        <f>VLOOKUP(K260,TONG_SL!$A:$D,3,0)</f>
        <v>Túi</v>
      </c>
      <c r="R260" s="223">
        <v>2</v>
      </c>
      <c r="S260" s="224"/>
      <c r="T260" s="224">
        <f>VLOOKUP(VLOOKUP(G260,Ma_KH!$A:$R,18,0)&amp;K260,Gia_MB!$A:$F,6,0)</f>
        <v>46000</v>
      </c>
      <c r="U260" s="182">
        <f t="shared" si="37"/>
        <v>92000</v>
      </c>
      <c r="V260" s="224"/>
      <c r="W260" s="225">
        <f t="shared" si="38"/>
        <v>0</v>
      </c>
      <c r="X260" s="226" t="str">
        <f t="shared" si="39"/>
        <v>8</v>
      </c>
      <c r="Y260" s="224"/>
      <c r="Z260" s="182">
        <f t="shared" si="40"/>
        <v>7360</v>
      </c>
      <c r="AA260" s="227">
        <f>VLOOKUP(G260,Ma_KH!$A:$R,14,0)</f>
        <v>60</v>
      </c>
    </row>
    <row r="261" spans="1:27" x14ac:dyDescent="0.25">
      <c r="A261" s="280">
        <v>46049</v>
      </c>
      <c r="B261" s="281">
        <v>4183832522</v>
      </c>
      <c r="C261" s="279" t="s">
        <v>15180</v>
      </c>
      <c r="D261" s="277">
        <v>46054</v>
      </c>
      <c r="E261" s="219"/>
      <c r="F261" s="218"/>
      <c r="G261" s="144" t="s">
        <v>15292</v>
      </c>
      <c r="H261" s="219"/>
      <c r="I261" s="217">
        <v>4183832522</v>
      </c>
      <c r="J261" s="217" t="s">
        <v>1782</v>
      </c>
      <c r="K261" s="217" t="s">
        <v>30</v>
      </c>
      <c r="L261" s="215" t="str">
        <f>VLOOKUP($K261,[1]TONG_SL!$A$1:$D$65536,2,0)</f>
        <v>Gà muối 500g</v>
      </c>
      <c r="M261" s="213"/>
      <c r="N261" s="215" t="str">
        <f t="shared" si="36"/>
        <v>K-C6</v>
      </c>
      <c r="O261" s="222"/>
      <c r="P261" s="222"/>
      <c r="Q261" s="215" t="str">
        <f>VLOOKUP(K261,TONG_SL!$A:$D,3,0)</f>
        <v>Túi</v>
      </c>
      <c r="R261" s="223">
        <v>6</v>
      </c>
      <c r="S261" s="224"/>
      <c r="T261" s="224">
        <f>VLOOKUP(VLOOKUP(G261,Ma_KH!$A:$R,18,0)&amp;K261,Gia_MB!$A:$F,6,0)</f>
        <v>116611</v>
      </c>
      <c r="U261" s="182">
        <f t="shared" si="37"/>
        <v>699666</v>
      </c>
      <c r="V261" s="224"/>
      <c r="W261" s="225">
        <f t="shared" si="38"/>
        <v>0</v>
      </c>
      <c r="X261" s="226" t="str">
        <f t="shared" si="39"/>
        <v>8</v>
      </c>
      <c r="Y261" s="224"/>
      <c r="Z261" s="182">
        <f t="shared" si="40"/>
        <v>55973.279999999999</v>
      </c>
      <c r="AA261" s="227">
        <f>VLOOKUP(G261,Ma_KH!$A:$R,14,0)</f>
        <v>60</v>
      </c>
    </row>
    <row r="262" spans="1:27" x14ac:dyDescent="0.25">
      <c r="A262" s="280">
        <v>46049</v>
      </c>
      <c r="B262" s="281">
        <v>4183833176</v>
      </c>
      <c r="C262" s="279" t="s">
        <v>15180</v>
      </c>
      <c r="D262" s="277">
        <v>46054</v>
      </c>
      <c r="E262" s="219"/>
      <c r="F262" s="218"/>
      <c r="G262" s="144" t="s">
        <v>15293</v>
      </c>
      <c r="H262" s="219"/>
      <c r="I262" s="217">
        <v>4183833176</v>
      </c>
      <c r="J262" s="217" t="s">
        <v>1782</v>
      </c>
      <c r="K262" s="217" t="s">
        <v>27</v>
      </c>
      <c r="L262" s="215" t="str">
        <f>VLOOKUP($K262,[1]TONG_SL!$A$1:$D$65536,2,0)</f>
        <v>Chân giò heo muối 300g</v>
      </c>
      <c r="M262" s="213"/>
      <c r="N262" s="215" t="str">
        <f t="shared" si="36"/>
        <v>K-C6</v>
      </c>
      <c r="O262" s="222"/>
      <c r="P262" s="222"/>
      <c r="Q262" s="215" t="str">
        <f>VLOOKUP(K262,TONG_SL!$A:$D,3,0)</f>
        <v>Túi</v>
      </c>
      <c r="R262" s="223">
        <v>4</v>
      </c>
      <c r="S262" s="224"/>
      <c r="T262" s="224">
        <f>VLOOKUP(VLOOKUP(G262,Ma_KH!$A:$R,18,0)&amp;K262,Gia_MB!$A:$F,6,0)</f>
        <v>73431</v>
      </c>
      <c r="U262" s="182">
        <f t="shared" si="37"/>
        <v>293724</v>
      </c>
      <c r="V262" s="224"/>
      <c r="W262" s="225">
        <f t="shared" si="38"/>
        <v>0</v>
      </c>
      <c r="X262" s="226" t="str">
        <f t="shared" si="39"/>
        <v>8</v>
      </c>
      <c r="Y262" s="224"/>
      <c r="Z262" s="182">
        <f t="shared" si="40"/>
        <v>23497.920000000002</v>
      </c>
      <c r="AA262" s="227">
        <f>VLOOKUP(G262,Ma_KH!$A:$R,14,0)</f>
        <v>60</v>
      </c>
    </row>
    <row r="263" spans="1:27" x14ac:dyDescent="0.25">
      <c r="A263" s="280">
        <v>46049</v>
      </c>
      <c r="B263" s="281">
        <v>4183833176</v>
      </c>
      <c r="C263" s="279" t="s">
        <v>15180</v>
      </c>
      <c r="D263" s="277">
        <v>46054</v>
      </c>
      <c r="E263" s="219"/>
      <c r="F263" s="218"/>
      <c r="G263" s="144" t="s">
        <v>15293</v>
      </c>
      <c r="H263" s="219"/>
      <c r="I263" s="217">
        <v>4183833176</v>
      </c>
      <c r="J263" s="217" t="s">
        <v>1782</v>
      </c>
      <c r="K263" s="217" t="s">
        <v>30</v>
      </c>
      <c r="L263" s="215" t="str">
        <f>VLOOKUP($K263,[1]TONG_SL!$A$1:$D$65536,2,0)</f>
        <v>Gà muối 500g</v>
      </c>
      <c r="M263" s="213"/>
      <c r="N263" s="215" t="str">
        <f t="shared" si="36"/>
        <v>K-C6</v>
      </c>
      <c r="O263" s="222"/>
      <c r="P263" s="222"/>
      <c r="Q263" s="215" t="str">
        <f>VLOOKUP(K263,TONG_SL!$A:$D,3,0)</f>
        <v>Túi</v>
      </c>
      <c r="R263" s="223">
        <v>6</v>
      </c>
      <c r="S263" s="224"/>
      <c r="T263" s="224">
        <f>VLOOKUP(VLOOKUP(G263,Ma_KH!$A:$R,18,0)&amp;K263,Gia_MB!$A:$F,6,0)</f>
        <v>116611</v>
      </c>
      <c r="U263" s="182">
        <f t="shared" si="37"/>
        <v>699666</v>
      </c>
      <c r="V263" s="224"/>
      <c r="W263" s="225">
        <f t="shared" si="38"/>
        <v>0</v>
      </c>
      <c r="X263" s="226" t="str">
        <f t="shared" si="39"/>
        <v>8</v>
      </c>
      <c r="Y263" s="224"/>
      <c r="Z263" s="182">
        <f t="shared" si="40"/>
        <v>55973.279999999999</v>
      </c>
      <c r="AA263" s="227">
        <f>VLOOKUP(G263,Ma_KH!$A:$R,14,0)</f>
        <v>60</v>
      </c>
    </row>
    <row r="264" spans="1:27" x14ac:dyDescent="0.25">
      <c r="A264" s="280">
        <v>46049</v>
      </c>
      <c r="B264" s="281">
        <v>4183832723</v>
      </c>
      <c r="C264" s="279" t="s">
        <v>15180</v>
      </c>
      <c r="D264" s="277">
        <v>46054</v>
      </c>
      <c r="E264" s="219"/>
      <c r="F264" s="218"/>
      <c r="G264" s="144" t="s">
        <v>15294</v>
      </c>
      <c r="H264" s="219"/>
      <c r="I264" s="217">
        <v>4183832723</v>
      </c>
      <c r="J264" s="217" t="s">
        <v>1782</v>
      </c>
      <c r="K264" s="217" t="s">
        <v>37</v>
      </c>
      <c r="L264" s="215" t="str">
        <f>VLOOKUP($K264,[1]TONG_SL!$A$1:$D$65536,2,0)</f>
        <v>Chả cốm 300g</v>
      </c>
      <c r="M264" s="213"/>
      <c r="N264" s="215" t="str">
        <f t="shared" si="36"/>
        <v>K-C6</v>
      </c>
      <c r="O264" s="222"/>
      <c r="P264" s="222"/>
      <c r="Q264" s="215" t="str">
        <f>VLOOKUP(K264,TONG_SL!$A:$D,3,0)</f>
        <v>Túi</v>
      </c>
      <c r="R264" s="223">
        <v>2</v>
      </c>
      <c r="S264" s="224"/>
      <c r="T264" s="224">
        <f>VLOOKUP(VLOOKUP(G264,Ma_KH!$A:$R,18,0)&amp;K264,Gia_MB!$A:$F,6,0)</f>
        <v>74250</v>
      </c>
      <c r="U264" s="182">
        <f t="shared" si="37"/>
        <v>148500</v>
      </c>
      <c r="V264" s="224"/>
      <c r="W264" s="225">
        <f t="shared" si="38"/>
        <v>0</v>
      </c>
      <c r="X264" s="226" t="str">
        <f t="shared" si="39"/>
        <v>8</v>
      </c>
      <c r="Y264" s="224"/>
      <c r="Z264" s="182">
        <f t="shared" si="40"/>
        <v>11880</v>
      </c>
      <c r="AA264" s="227">
        <f>VLOOKUP(G264,Ma_KH!$A:$R,14,0)</f>
        <v>60</v>
      </c>
    </row>
    <row r="265" spans="1:27" x14ac:dyDescent="0.25">
      <c r="A265" s="280">
        <v>46049</v>
      </c>
      <c r="B265" s="281">
        <v>4183832723</v>
      </c>
      <c r="C265" s="279" t="s">
        <v>15180</v>
      </c>
      <c r="D265" s="277">
        <v>46054</v>
      </c>
      <c r="E265" s="219"/>
      <c r="F265" s="218"/>
      <c r="G265" s="144" t="s">
        <v>15294</v>
      </c>
      <c r="H265" s="219"/>
      <c r="I265" s="217">
        <v>4183832723</v>
      </c>
      <c r="J265" s="217" t="s">
        <v>1782</v>
      </c>
      <c r="K265" s="217" t="s">
        <v>30</v>
      </c>
      <c r="L265" s="215" t="str">
        <f>VLOOKUP($K265,[1]TONG_SL!$A$1:$D$65536,2,0)</f>
        <v>Gà muối 500g</v>
      </c>
      <c r="M265" s="213"/>
      <c r="N265" s="215" t="str">
        <f t="shared" si="36"/>
        <v>K-C6</v>
      </c>
      <c r="O265" s="222"/>
      <c r="P265" s="222"/>
      <c r="Q265" s="215" t="str">
        <f>VLOOKUP(K265,TONG_SL!$A:$D,3,0)</f>
        <v>Túi</v>
      </c>
      <c r="R265" s="223">
        <v>10</v>
      </c>
      <c r="S265" s="224"/>
      <c r="T265" s="224">
        <f>VLOOKUP(VLOOKUP(G265,Ma_KH!$A:$R,18,0)&amp;K265,Gia_MB!$A:$F,6,0)</f>
        <v>116611</v>
      </c>
      <c r="U265" s="182">
        <f t="shared" si="37"/>
        <v>1166110</v>
      </c>
      <c r="V265" s="224"/>
      <c r="W265" s="225">
        <f t="shared" si="38"/>
        <v>0</v>
      </c>
      <c r="X265" s="226" t="str">
        <f t="shared" si="39"/>
        <v>8</v>
      </c>
      <c r="Y265" s="224"/>
      <c r="Z265" s="182">
        <f t="shared" si="40"/>
        <v>93288.8</v>
      </c>
      <c r="AA265" s="227">
        <f>VLOOKUP(G265,Ma_KH!$A:$R,14,0)</f>
        <v>60</v>
      </c>
    </row>
    <row r="266" spans="1:27" x14ac:dyDescent="0.25">
      <c r="A266" s="280">
        <v>46049</v>
      </c>
      <c r="B266" s="281">
        <v>4183832723</v>
      </c>
      <c r="C266" s="279" t="s">
        <v>15180</v>
      </c>
      <c r="D266" s="277">
        <v>46054</v>
      </c>
      <c r="E266" s="219"/>
      <c r="F266" s="218"/>
      <c r="G266" s="144" t="s">
        <v>15294</v>
      </c>
      <c r="H266" s="219"/>
      <c r="I266" s="217">
        <v>4183832723</v>
      </c>
      <c r="J266" s="217" t="s">
        <v>1782</v>
      </c>
      <c r="K266" s="217" t="s">
        <v>27</v>
      </c>
      <c r="L266" s="215" t="str">
        <f>VLOOKUP($K266,[1]TONG_SL!$A$1:$D$65536,2,0)</f>
        <v>Chân giò heo muối 300g</v>
      </c>
      <c r="M266" s="213"/>
      <c r="N266" s="215" t="str">
        <f t="shared" si="36"/>
        <v>K-C6</v>
      </c>
      <c r="O266" s="222"/>
      <c r="P266" s="222"/>
      <c r="Q266" s="215" t="str">
        <f>VLOOKUP(K266,TONG_SL!$A:$D,3,0)</f>
        <v>Túi</v>
      </c>
      <c r="R266" s="223">
        <v>6</v>
      </c>
      <c r="S266" s="224"/>
      <c r="T266" s="224">
        <f>VLOOKUP(VLOOKUP(G266,Ma_KH!$A:$R,18,0)&amp;K266,Gia_MB!$A:$F,6,0)</f>
        <v>73431</v>
      </c>
      <c r="U266" s="182">
        <f t="shared" si="37"/>
        <v>440586</v>
      </c>
      <c r="V266" s="224"/>
      <c r="W266" s="225">
        <f t="shared" si="38"/>
        <v>0</v>
      </c>
      <c r="X266" s="226" t="str">
        <f t="shared" si="39"/>
        <v>8</v>
      </c>
      <c r="Y266" s="224"/>
      <c r="Z266" s="182">
        <f t="shared" si="40"/>
        <v>35246.879999999997</v>
      </c>
      <c r="AA266" s="227">
        <f>VLOOKUP(G266,Ma_KH!$A:$R,14,0)</f>
        <v>60</v>
      </c>
    </row>
    <row r="267" spans="1:27" x14ac:dyDescent="0.25">
      <c r="A267" s="280">
        <v>46049</v>
      </c>
      <c r="B267" s="281">
        <v>4183833194</v>
      </c>
      <c r="C267" s="279" t="s">
        <v>15180</v>
      </c>
      <c r="D267" s="277">
        <v>46054</v>
      </c>
      <c r="E267" s="219"/>
      <c r="F267" s="218"/>
      <c r="G267" s="144" t="s">
        <v>15295</v>
      </c>
      <c r="H267" s="219"/>
      <c r="I267" s="217">
        <v>4183833194</v>
      </c>
      <c r="J267" s="217" t="s">
        <v>1782</v>
      </c>
      <c r="K267" s="217" t="s">
        <v>27</v>
      </c>
      <c r="L267" s="215" t="str">
        <f>VLOOKUP($K267,[1]TONG_SL!$A$1:$D$65536,2,0)</f>
        <v>Chân giò heo muối 300g</v>
      </c>
      <c r="M267" s="213"/>
      <c r="N267" s="215" t="str">
        <f t="shared" si="36"/>
        <v>K-C6</v>
      </c>
      <c r="O267" s="222"/>
      <c r="P267" s="222"/>
      <c r="Q267" s="215" t="str">
        <f>VLOOKUP(K267,TONG_SL!$A:$D,3,0)</f>
        <v>Túi</v>
      </c>
      <c r="R267" s="223">
        <v>3</v>
      </c>
      <c r="S267" s="224"/>
      <c r="T267" s="224">
        <f>VLOOKUP(VLOOKUP(G267,Ma_KH!$A:$R,18,0)&amp;K267,Gia_MB!$A:$F,6,0)</f>
        <v>73431</v>
      </c>
      <c r="U267" s="182">
        <f t="shared" si="37"/>
        <v>220293</v>
      </c>
      <c r="V267" s="224"/>
      <c r="W267" s="225">
        <f t="shared" si="38"/>
        <v>0</v>
      </c>
      <c r="X267" s="226" t="str">
        <f t="shared" si="39"/>
        <v>8</v>
      </c>
      <c r="Y267" s="224"/>
      <c r="Z267" s="182">
        <f t="shared" si="40"/>
        <v>17623.439999999999</v>
      </c>
      <c r="AA267" s="227">
        <f>VLOOKUP(G267,Ma_KH!$A:$R,14,0)</f>
        <v>60</v>
      </c>
    </row>
    <row r="268" spans="1:27" x14ac:dyDescent="0.25">
      <c r="A268" s="280">
        <v>46049</v>
      </c>
      <c r="B268" s="281">
        <v>4183833194</v>
      </c>
      <c r="C268" s="279" t="s">
        <v>15180</v>
      </c>
      <c r="D268" s="277">
        <v>46054</v>
      </c>
      <c r="E268" s="219"/>
      <c r="F268" s="218"/>
      <c r="G268" s="144" t="s">
        <v>15295</v>
      </c>
      <c r="H268" s="219"/>
      <c r="I268" s="217">
        <v>4183833194</v>
      </c>
      <c r="J268" s="217" t="s">
        <v>1782</v>
      </c>
      <c r="K268" s="217" t="s">
        <v>30</v>
      </c>
      <c r="L268" s="215" t="str">
        <f>VLOOKUP($K268,[1]TONG_SL!$A$1:$D$65536,2,0)</f>
        <v>Gà muối 500g</v>
      </c>
      <c r="M268" s="213"/>
      <c r="N268" s="215" t="str">
        <f t="shared" si="36"/>
        <v>K-C6</v>
      </c>
      <c r="O268" s="222"/>
      <c r="P268" s="222"/>
      <c r="Q268" s="215" t="str">
        <f>VLOOKUP(K268,TONG_SL!$A:$D,3,0)</f>
        <v>Túi</v>
      </c>
      <c r="R268" s="223">
        <v>7</v>
      </c>
      <c r="S268" s="224"/>
      <c r="T268" s="224">
        <f>VLOOKUP(VLOOKUP(G268,Ma_KH!$A:$R,18,0)&amp;K268,Gia_MB!$A:$F,6,0)</f>
        <v>116611</v>
      </c>
      <c r="U268" s="182">
        <f t="shared" si="37"/>
        <v>816277</v>
      </c>
      <c r="V268" s="224"/>
      <c r="W268" s="225">
        <f t="shared" si="38"/>
        <v>0</v>
      </c>
      <c r="X268" s="226" t="str">
        <f t="shared" si="39"/>
        <v>8</v>
      </c>
      <c r="Y268" s="224"/>
      <c r="Z268" s="182">
        <f t="shared" si="40"/>
        <v>65302.16</v>
      </c>
      <c r="AA268" s="227">
        <f>VLOOKUP(G268,Ma_KH!$A:$R,14,0)</f>
        <v>60</v>
      </c>
    </row>
    <row r="269" spans="1:27" x14ac:dyDescent="0.25">
      <c r="A269" s="280">
        <v>46049</v>
      </c>
      <c r="B269" s="281">
        <v>4183832294</v>
      </c>
      <c r="C269" s="279" t="s">
        <v>15180</v>
      </c>
      <c r="D269" s="277">
        <v>46054</v>
      </c>
      <c r="E269" s="219"/>
      <c r="F269" s="218"/>
      <c r="G269" s="144" t="s">
        <v>15296</v>
      </c>
      <c r="H269" s="219"/>
      <c r="I269" s="217">
        <v>4183832294</v>
      </c>
      <c r="J269" s="217" t="s">
        <v>1782</v>
      </c>
      <c r="K269" s="217" t="s">
        <v>32</v>
      </c>
      <c r="L269" s="215" t="str">
        <f>VLOOKUP($K269,[1]TONG_SL!$A$1:$D$65536,2,0)</f>
        <v>Giò Tai Lưỡi Xào 250g</v>
      </c>
      <c r="M269" s="213"/>
      <c r="N269" s="215" t="str">
        <f t="shared" si="36"/>
        <v>K-C6</v>
      </c>
      <c r="O269" s="222"/>
      <c r="P269" s="222"/>
      <c r="Q269" s="215" t="str">
        <f>VLOOKUP(K269,TONG_SL!$A:$D,3,0)</f>
        <v>Túi</v>
      </c>
      <c r="R269" s="223">
        <v>4</v>
      </c>
      <c r="S269" s="224"/>
      <c r="T269" s="224">
        <f>VLOOKUP(VLOOKUP(G269,Ma_KH!$A:$R,18,0)&amp;K269,Gia_MB!$A:$F,6,0)</f>
        <v>50182</v>
      </c>
      <c r="U269" s="182">
        <f t="shared" si="37"/>
        <v>200728</v>
      </c>
      <c r="V269" s="224"/>
      <c r="W269" s="225">
        <f t="shared" si="38"/>
        <v>0</v>
      </c>
      <c r="X269" s="226" t="str">
        <f t="shared" si="39"/>
        <v>8</v>
      </c>
      <c r="Y269" s="224"/>
      <c r="Z269" s="182">
        <f t="shared" si="40"/>
        <v>16058.24</v>
      </c>
      <c r="AA269" s="227">
        <f>VLOOKUP(G269,Ma_KH!$A:$R,14,0)</f>
        <v>60</v>
      </c>
    </row>
    <row r="270" spans="1:27" x14ac:dyDescent="0.25">
      <c r="A270" s="280">
        <v>46049</v>
      </c>
      <c r="B270" s="281">
        <v>4183832294</v>
      </c>
      <c r="C270" s="279" t="s">
        <v>15180</v>
      </c>
      <c r="D270" s="277">
        <v>46054</v>
      </c>
      <c r="E270" s="219"/>
      <c r="F270" s="218"/>
      <c r="G270" s="144" t="s">
        <v>15296</v>
      </c>
      <c r="H270" s="219"/>
      <c r="I270" s="217">
        <v>4183832294</v>
      </c>
      <c r="J270" s="217" t="s">
        <v>1782</v>
      </c>
      <c r="K270" s="217" t="s">
        <v>30</v>
      </c>
      <c r="L270" s="215" t="str">
        <f>VLOOKUP($K270,[1]TONG_SL!$A$1:$D$65536,2,0)</f>
        <v>Gà muối 500g</v>
      </c>
      <c r="M270" s="213"/>
      <c r="N270" s="215" t="str">
        <f t="shared" si="36"/>
        <v>K-C6</v>
      </c>
      <c r="O270" s="222"/>
      <c r="P270" s="222"/>
      <c r="Q270" s="215" t="str">
        <f>VLOOKUP(K270,TONG_SL!$A:$D,3,0)</f>
        <v>Túi</v>
      </c>
      <c r="R270" s="223">
        <v>6</v>
      </c>
      <c r="S270" s="224"/>
      <c r="T270" s="224">
        <f>VLOOKUP(VLOOKUP(G270,Ma_KH!$A:$R,18,0)&amp;K270,Gia_MB!$A:$F,6,0)</f>
        <v>116611</v>
      </c>
      <c r="U270" s="182">
        <f t="shared" si="37"/>
        <v>699666</v>
      </c>
      <c r="V270" s="224"/>
      <c r="W270" s="225">
        <f t="shared" si="38"/>
        <v>0</v>
      </c>
      <c r="X270" s="226" t="str">
        <f t="shared" si="39"/>
        <v>8</v>
      </c>
      <c r="Y270" s="224"/>
      <c r="Z270" s="182">
        <f t="shared" si="40"/>
        <v>55973.279999999999</v>
      </c>
      <c r="AA270" s="227">
        <f>VLOOKUP(G270,Ma_KH!$A:$R,14,0)</f>
        <v>60</v>
      </c>
    </row>
    <row r="271" spans="1:27" x14ac:dyDescent="0.25">
      <c r="A271" s="280">
        <v>46049</v>
      </c>
      <c r="B271" s="281">
        <v>4183832294</v>
      </c>
      <c r="C271" s="279" t="s">
        <v>15180</v>
      </c>
      <c r="D271" s="277">
        <v>46054</v>
      </c>
      <c r="E271" s="219"/>
      <c r="F271" s="218"/>
      <c r="G271" s="144" t="s">
        <v>15296</v>
      </c>
      <c r="H271" s="219"/>
      <c r="I271" s="217">
        <v>4183832294</v>
      </c>
      <c r="J271" s="217" t="s">
        <v>1782</v>
      </c>
      <c r="K271" s="217" t="s">
        <v>27</v>
      </c>
      <c r="L271" s="215" t="str">
        <f>VLOOKUP($K271,[1]TONG_SL!$A$1:$D$65536,2,0)</f>
        <v>Chân giò heo muối 300g</v>
      </c>
      <c r="M271" s="213"/>
      <c r="N271" s="215" t="str">
        <f t="shared" si="36"/>
        <v>K-C6</v>
      </c>
      <c r="O271" s="222"/>
      <c r="P271" s="222"/>
      <c r="Q271" s="215" t="str">
        <f>VLOOKUP(K271,TONG_SL!$A:$D,3,0)</f>
        <v>Túi</v>
      </c>
      <c r="R271" s="223">
        <v>2</v>
      </c>
      <c r="S271" s="224"/>
      <c r="T271" s="224">
        <f>VLOOKUP(VLOOKUP(G271,Ma_KH!$A:$R,18,0)&amp;K271,Gia_MB!$A:$F,6,0)</f>
        <v>73431</v>
      </c>
      <c r="U271" s="182">
        <f t="shared" si="37"/>
        <v>146862</v>
      </c>
      <c r="V271" s="224"/>
      <c r="W271" s="225">
        <f t="shared" si="38"/>
        <v>0</v>
      </c>
      <c r="X271" s="226" t="str">
        <f t="shared" si="39"/>
        <v>8</v>
      </c>
      <c r="Y271" s="224"/>
      <c r="Z271" s="182">
        <f t="shared" si="40"/>
        <v>11748.960000000001</v>
      </c>
      <c r="AA271" s="227">
        <f>VLOOKUP(G271,Ma_KH!$A:$R,14,0)</f>
        <v>60</v>
      </c>
    </row>
    <row r="272" spans="1:27" x14ac:dyDescent="0.25">
      <c r="A272" s="280">
        <v>46049</v>
      </c>
      <c r="B272" s="281">
        <v>4183832807</v>
      </c>
      <c r="C272" s="279" t="s">
        <v>15180</v>
      </c>
      <c r="D272" s="277">
        <v>46054</v>
      </c>
      <c r="E272" s="219"/>
      <c r="F272" s="218"/>
      <c r="G272" s="144" t="s">
        <v>15297</v>
      </c>
      <c r="H272" s="219"/>
      <c r="I272" s="217">
        <v>4183832807</v>
      </c>
      <c r="J272" s="217" t="s">
        <v>1782</v>
      </c>
      <c r="K272" s="217" t="s">
        <v>37</v>
      </c>
      <c r="L272" s="215" t="str">
        <f>VLOOKUP($K272,[1]TONG_SL!$A$1:$D$65536,2,0)</f>
        <v>Chả cốm 300g</v>
      </c>
      <c r="M272" s="213"/>
      <c r="N272" s="215" t="str">
        <f t="shared" si="36"/>
        <v>K-C6</v>
      </c>
      <c r="O272" s="222"/>
      <c r="P272" s="222"/>
      <c r="Q272" s="215" t="str">
        <f>VLOOKUP(K272,TONG_SL!$A:$D,3,0)</f>
        <v>Túi</v>
      </c>
      <c r="R272" s="223">
        <v>4</v>
      </c>
      <c r="S272" s="224"/>
      <c r="T272" s="224">
        <f>VLOOKUP(VLOOKUP(G272,Ma_KH!$A:$R,18,0)&amp;K272,Gia_MB!$A:$F,6,0)</f>
        <v>74250</v>
      </c>
      <c r="U272" s="182">
        <f t="shared" si="37"/>
        <v>297000</v>
      </c>
      <c r="V272" s="224"/>
      <c r="W272" s="225">
        <f t="shared" si="38"/>
        <v>0</v>
      </c>
      <c r="X272" s="226" t="str">
        <f t="shared" si="39"/>
        <v>8</v>
      </c>
      <c r="Y272" s="224"/>
      <c r="Z272" s="182">
        <f t="shared" si="40"/>
        <v>23760</v>
      </c>
      <c r="AA272" s="227">
        <f>VLOOKUP(G272,Ma_KH!$A:$R,14,0)</f>
        <v>60</v>
      </c>
    </row>
    <row r="273" spans="1:27" x14ac:dyDescent="0.25">
      <c r="A273" s="280">
        <v>46049</v>
      </c>
      <c r="B273" s="281">
        <v>4183832807</v>
      </c>
      <c r="C273" s="279" t="s">
        <v>15180</v>
      </c>
      <c r="D273" s="277">
        <v>46054</v>
      </c>
      <c r="E273" s="219"/>
      <c r="F273" s="218"/>
      <c r="G273" s="144" t="s">
        <v>15297</v>
      </c>
      <c r="H273" s="219"/>
      <c r="I273" s="217">
        <v>4183832807</v>
      </c>
      <c r="J273" s="217" t="s">
        <v>1782</v>
      </c>
      <c r="K273" s="217" t="s">
        <v>32</v>
      </c>
      <c r="L273" s="215" t="str">
        <f>VLOOKUP($K273,[1]TONG_SL!$A$1:$D$65536,2,0)</f>
        <v>Giò Tai Lưỡi Xào 250g</v>
      </c>
      <c r="M273" s="213"/>
      <c r="N273" s="215" t="str">
        <f t="shared" si="36"/>
        <v>K-C6</v>
      </c>
      <c r="O273" s="222"/>
      <c r="P273" s="222"/>
      <c r="Q273" s="215" t="str">
        <f>VLOOKUP(K273,TONG_SL!$A:$D,3,0)</f>
        <v>Túi</v>
      </c>
      <c r="R273" s="223">
        <v>2</v>
      </c>
      <c r="S273" s="224"/>
      <c r="T273" s="224">
        <f>VLOOKUP(VLOOKUP(G273,Ma_KH!$A:$R,18,0)&amp;K273,Gia_MB!$A:$F,6,0)</f>
        <v>50182</v>
      </c>
      <c r="U273" s="182">
        <f t="shared" si="37"/>
        <v>100364</v>
      </c>
      <c r="V273" s="224"/>
      <c r="W273" s="225">
        <f t="shared" si="38"/>
        <v>0</v>
      </c>
      <c r="X273" s="226" t="str">
        <f t="shared" si="39"/>
        <v>8</v>
      </c>
      <c r="Y273" s="224"/>
      <c r="Z273" s="182">
        <f t="shared" si="40"/>
        <v>8029.12</v>
      </c>
      <c r="AA273" s="227">
        <f>VLOOKUP(G273,Ma_KH!$A:$R,14,0)</f>
        <v>60</v>
      </c>
    </row>
    <row r="274" spans="1:27" x14ac:dyDescent="0.25">
      <c r="A274" s="280">
        <v>46049</v>
      </c>
      <c r="B274" s="281">
        <v>4183832807</v>
      </c>
      <c r="C274" s="279" t="s">
        <v>15180</v>
      </c>
      <c r="D274" s="277">
        <v>46054</v>
      </c>
      <c r="E274" s="219"/>
      <c r="F274" s="218"/>
      <c r="G274" s="144" t="s">
        <v>15297</v>
      </c>
      <c r="H274" s="219"/>
      <c r="I274" s="217">
        <v>4183832807</v>
      </c>
      <c r="J274" s="217" t="s">
        <v>1782</v>
      </c>
      <c r="K274" s="217" t="s">
        <v>30</v>
      </c>
      <c r="L274" s="215" t="str">
        <f>VLOOKUP($K274,[1]TONG_SL!$A$1:$D$65536,2,0)</f>
        <v>Gà muối 500g</v>
      </c>
      <c r="M274" s="213"/>
      <c r="N274" s="215" t="str">
        <f t="shared" si="36"/>
        <v>K-C6</v>
      </c>
      <c r="O274" s="222"/>
      <c r="P274" s="222"/>
      <c r="Q274" s="215" t="str">
        <f>VLOOKUP(K274,TONG_SL!$A:$D,3,0)</f>
        <v>Túi</v>
      </c>
      <c r="R274" s="223">
        <v>14</v>
      </c>
      <c r="S274" s="224"/>
      <c r="T274" s="224">
        <f>VLOOKUP(VLOOKUP(G274,Ma_KH!$A:$R,18,0)&amp;K274,Gia_MB!$A:$F,6,0)</f>
        <v>116611</v>
      </c>
      <c r="U274" s="182">
        <f t="shared" si="37"/>
        <v>1632554</v>
      </c>
      <c r="V274" s="224"/>
      <c r="W274" s="225">
        <f t="shared" si="38"/>
        <v>0</v>
      </c>
      <c r="X274" s="226" t="str">
        <f t="shared" si="39"/>
        <v>8</v>
      </c>
      <c r="Y274" s="224"/>
      <c r="Z274" s="182">
        <f t="shared" si="40"/>
        <v>130604.32</v>
      </c>
      <c r="AA274" s="227">
        <f>VLOOKUP(G274,Ma_KH!$A:$R,14,0)</f>
        <v>60</v>
      </c>
    </row>
    <row r="275" spans="1:27" x14ac:dyDescent="0.25">
      <c r="A275" s="280">
        <v>46049</v>
      </c>
      <c r="B275" s="281">
        <v>4183832807</v>
      </c>
      <c r="C275" s="279" t="s">
        <v>15180</v>
      </c>
      <c r="D275" s="277">
        <v>46054</v>
      </c>
      <c r="E275" s="219"/>
      <c r="F275" s="218"/>
      <c r="G275" s="144" t="s">
        <v>15297</v>
      </c>
      <c r="H275" s="219"/>
      <c r="I275" s="217">
        <v>4183832807</v>
      </c>
      <c r="J275" s="217" t="s">
        <v>1782</v>
      </c>
      <c r="K275" s="217" t="s">
        <v>27</v>
      </c>
      <c r="L275" s="215" t="str">
        <f>VLOOKUP($K275,[1]TONG_SL!$A$1:$D$65536,2,0)</f>
        <v>Chân giò heo muối 300g</v>
      </c>
      <c r="M275" s="213"/>
      <c r="N275" s="215" t="str">
        <f t="shared" si="36"/>
        <v>K-C6</v>
      </c>
      <c r="O275" s="222"/>
      <c r="P275" s="222"/>
      <c r="Q275" s="215" t="str">
        <f>VLOOKUP(K275,TONG_SL!$A:$D,3,0)</f>
        <v>Túi</v>
      </c>
      <c r="R275" s="223">
        <v>4</v>
      </c>
      <c r="S275" s="224"/>
      <c r="T275" s="224">
        <f>VLOOKUP(VLOOKUP(G275,Ma_KH!$A:$R,18,0)&amp;K275,Gia_MB!$A:$F,6,0)</f>
        <v>73431</v>
      </c>
      <c r="U275" s="182">
        <f t="shared" si="37"/>
        <v>293724</v>
      </c>
      <c r="V275" s="224"/>
      <c r="W275" s="225">
        <f t="shared" si="38"/>
        <v>0</v>
      </c>
      <c r="X275" s="226" t="str">
        <f t="shared" si="39"/>
        <v>8</v>
      </c>
      <c r="Y275" s="224"/>
      <c r="Z275" s="182">
        <f t="shared" si="40"/>
        <v>23497.920000000002</v>
      </c>
      <c r="AA275" s="227">
        <f>VLOOKUP(G275,Ma_KH!$A:$R,14,0)</f>
        <v>60</v>
      </c>
    </row>
    <row r="276" spans="1:27" x14ac:dyDescent="0.25">
      <c r="A276" s="280">
        <v>46049</v>
      </c>
      <c r="B276" s="281">
        <v>4183832592</v>
      </c>
      <c r="C276" s="279" t="s">
        <v>15180</v>
      </c>
      <c r="D276" s="277">
        <v>46054</v>
      </c>
      <c r="E276" s="219"/>
      <c r="F276" s="218"/>
      <c r="G276" s="144" t="s">
        <v>15298</v>
      </c>
      <c r="H276" s="219"/>
      <c r="I276" s="217">
        <v>4183832592</v>
      </c>
      <c r="J276" s="217" t="s">
        <v>1782</v>
      </c>
      <c r="K276" s="217" t="s">
        <v>37</v>
      </c>
      <c r="L276" s="215" t="str">
        <f>VLOOKUP($K276,[1]TONG_SL!$A$1:$D$65536,2,0)</f>
        <v>Chả cốm 300g</v>
      </c>
      <c r="M276" s="213"/>
      <c r="N276" s="215" t="str">
        <f t="shared" si="36"/>
        <v>K-C6</v>
      </c>
      <c r="O276" s="222"/>
      <c r="P276" s="222"/>
      <c r="Q276" s="215" t="str">
        <f>VLOOKUP(K276,TONG_SL!$A:$D,3,0)</f>
        <v>Túi</v>
      </c>
      <c r="R276" s="223">
        <v>4</v>
      </c>
      <c r="S276" s="224"/>
      <c r="T276" s="224">
        <f>VLOOKUP(VLOOKUP(G276,Ma_KH!$A:$R,18,0)&amp;K276,Gia_MB!$A:$F,6,0)</f>
        <v>74250</v>
      </c>
      <c r="U276" s="182">
        <f t="shared" si="37"/>
        <v>297000</v>
      </c>
      <c r="V276" s="224"/>
      <c r="W276" s="225">
        <f t="shared" si="38"/>
        <v>0</v>
      </c>
      <c r="X276" s="226" t="str">
        <f t="shared" si="39"/>
        <v>8</v>
      </c>
      <c r="Y276" s="224"/>
      <c r="Z276" s="182">
        <f t="shared" si="40"/>
        <v>23760</v>
      </c>
      <c r="AA276" s="227">
        <f>VLOOKUP(G276,Ma_KH!$A:$R,14,0)</f>
        <v>60</v>
      </c>
    </row>
    <row r="277" spans="1:27" x14ac:dyDescent="0.25">
      <c r="A277" s="280">
        <v>46049</v>
      </c>
      <c r="B277" s="281">
        <v>4183832592</v>
      </c>
      <c r="C277" s="279" t="s">
        <v>15180</v>
      </c>
      <c r="D277" s="277">
        <v>46054</v>
      </c>
      <c r="E277" s="219"/>
      <c r="F277" s="218"/>
      <c r="G277" s="144" t="s">
        <v>15298</v>
      </c>
      <c r="H277" s="219"/>
      <c r="I277" s="217">
        <v>4183832592</v>
      </c>
      <c r="J277" s="217" t="s">
        <v>1782</v>
      </c>
      <c r="K277" s="217" t="s">
        <v>32</v>
      </c>
      <c r="L277" s="215" t="str">
        <f>VLOOKUP($K277,[1]TONG_SL!$A$1:$D$65536,2,0)</f>
        <v>Giò Tai Lưỡi Xào 250g</v>
      </c>
      <c r="M277" s="213"/>
      <c r="N277" s="215" t="str">
        <f t="shared" si="36"/>
        <v>K-C6</v>
      </c>
      <c r="O277" s="222"/>
      <c r="P277" s="222"/>
      <c r="Q277" s="215" t="str">
        <f>VLOOKUP(K277,TONG_SL!$A:$D,3,0)</f>
        <v>Túi</v>
      </c>
      <c r="R277" s="223">
        <v>4</v>
      </c>
      <c r="S277" s="224"/>
      <c r="T277" s="224">
        <f>VLOOKUP(VLOOKUP(G277,Ma_KH!$A:$R,18,0)&amp;K277,Gia_MB!$A:$F,6,0)</f>
        <v>50182</v>
      </c>
      <c r="U277" s="182">
        <f t="shared" si="37"/>
        <v>200728</v>
      </c>
      <c r="V277" s="224"/>
      <c r="W277" s="225">
        <f t="shared" si="38"/>
        <v>0</v>
      </c>
      <c r="X277" s="226" t="str">
        <f t="shared" si="39"/>
        <v>8</v>
      </c>
      <c r="Y277" s="224"/>
      <c r="Z277" s="182">
        <f t="shared" si="40"/>
        <v>16058.24</v>
      </c>
      <c r="AA277" s="227">
        <f>VLOOKUP(G277,Ma_KH!$A:$R,14,0)</f>
        <v>60</v>
      </c>
    </row>
    <row r="278" spans="1:27" x14ac:dyDescent="0.25">
      <c r="A278" s="280">
        <v>46049</v>
      </c>
      <c r="B278" s="281">
        <v>4183832592</v>
      </c>
      <c r="C278" s="279" t="s">
        <v>15180</v>
      </c>
      <c r="D278" s="277">
        <v>46054</v>
      </c>
      <c r="E278" s="219"/>
      <c r="F278" s="218"/>
      <c r="G278" s="144" t="s">
        <v>15298</v>
      </c>
      <c r="H278" s="219"/>
      <c r="I278" s="217">
        <v>4183832592</v>
      </c>
      <c r="J278" s="217" t="s">
        <v>1782</v>
      </c>
      <c r="K278" s="217" t="s">
        <v>30</v>
      </c>
      <c r="L278" s="215" t="str">
        <f>VLOOKUP($K278,[1]TONG_SL!$A$1:$D$65536,2,0)</f>
        <v>Gà muối 500g</v>
      </c>
      <c r="M278" s="213"/>
      <c r="N278" s="215" t="str">
        <f t="shared" si="36"/>
        <v>K-C6</v>
      </c>
      <c r="O278" s="222"/>
      <c r="P278" s="222"/>
      <c r="Q278" s="215" t="str">
        <f>VLOOKUP(K278,TONG_SL!$A:$D,3,0)</f>
        <v>Túi</v>
      </c>
      <c r="R278" s="223">
        <v>2</v>
      </c>
      <c r="S278" s="224"/>
      <c r="T278" s="224">
        <f>VLOOKUP(VLOOKUP(G278,Ma_KH!$A:$R,18,0)&amp;K278,Gia_MB!$A:$F,6,0)</f>
        <v>116611</v>
      </c>
      <c r="U278" s="182">
        <f t="shared" si="37"/>
        <v>233222</v>
      </c>
      <c r="V278" s="224"/>
      <c r="W278" s="225">
        <f t="shared" si="38"/>
        <v>0</v>
      </c>
      <c r="X278" s="226" t="str">
        <f t="shared" si="39"/>
        <v>8</v>
      </c>
      <c r="Y278" s="224"/>
      <c r="Z278" s="182">
        <f t="shared" si="40"/>
        <v>18657.760000000002</v>
      </c>
      <c r="AA278" s="227">
        <f>VLOOKUP(G278,Ma_KH!$A:$R,14,0)</f>
        <v>60</v>
      </c>
    </row>
    <row r="279" spans="1:27" x14ac:dyDescent="0.25">
      <c r="A279" s="280">
        <v>46049</v>
      </c>
      <c r="B279" s="281">
        <v>4183832592</v>
      </c>
      <c r="C279" s="279" t="s">
        <v>15180</v>
      </c>
      <c r="D279" s="277">
        <v>46054</v>
      </c>
      <c r="E279" s="219"/>
      <c r="F279" s="218"/>
      <c r="G279" s="144" t="s">
        <v>15298</v>
      </c>
      <c r="H279" s="219"/>
      <c r="I279" s="217">
        <v>4183832592</v>
      </c>
      <c r="J279" s="217" t="s">
        <v>1782</v>
      </c>
      <c r="K279" s="217" t="s">
        <v>27</v>
      </c>
      <c r="L279" s="215" t="str">
        <f>VLOOKUP($K279,[1]TONG_SL!$A$1:$D$65536,2,0)</f>
        <v>Chân giò heo muối 300g</v>
      </c>
      <c r="M279" s="213"/>
      <c r="N279" s="215" t="str">
        <f t="shared" si="36"/>
        <v>K-C6</v>
      </c>
      <c r="O279" s="222"/>
      <c r="P279" s="222"/>
      <c r="Q279" s="215" t="str">
        <f>VLOOKUP(K279,TONG_SL!$A:$D,3,0)</f>
        <v>Túi</v>
      </c>
      <c r="R279" s="223">
        <v>6</v>
      </c>
      <c r="S279" s="224"/>
      <c r="T279" s="224">
        <f>VLOOKUP(VLOOKUP(G279,Ma_KH!$A:$R,18,0)&amp;K279,Gia_MB!$A:$F,6,0)</f>
        <v>73431</v>
      </c>
      <c r="U279" s="182">
        <f t="shared" si="37"/>
        <v>440586</v>
      </c>
      <c r="V279" s="224"/>
      <c r="W279" s="225">
        <f t="shared" si="38"/>
        <v>0</v>
      </c>
      <c r="X279" s="226" t="str">
        <f t="shared" si="39"/>
        <v>8</v>
      </c>
      <c r="Y279" s="224"/>
      <c r="Z279" s="182">
        <f t="shared" si="40"/>
        <v>35246.879999999997</v>
      </c>
      <c r="AA279" s="227">
        <f>VLOOKUP(G279,Ma_KH!$A:$R,14,0)</f>
        <v>60</v>
      </c>
    </row>
    <row r="280" spans="1:27" x14ac:dyDescent="0.25">
      <c r="A280" s="280">
        <v>46049</v>
      </c>
      <c r="B280" s="281">
        <v>4183832157</v>
      </c>
      <c r="C280" s="279" t="s">
        <v>15180</v>
      </c>
      <c r="D280" s="277">
        <v>46054</v>
      </c>
      <c r="E280" s="219"/>
      <c r="F280" s="218"/>
      <c r="G280" s="144" t="s">
        <v>15299</v>
      </c>
      <c r="H280" s="219"/>
      <c r="I280" s="217">
        <v>4183832157</v>
      </c>
      <c r="J280" s="217" t="s">
        <v>1782</v>
      </c>
      <c r="K280" s="217" t="s">
        <v>30</v>
      </c>
      <c r="L280" s="215" t="str">
        <f>VLOOKUP($K280,[1]TONG_SL!$A$1:$D$65536,2,0)</f>
        <v>Gà muối 500g</v>
      </c>
      <c r="M280" s="213"/>
      <c r="N280" s="215" t="str">
        <f t="shared" si="36"/>
        <v>K-C6</v>
      </c>
      <c r="O280" s="222"/>
      <c r="P280" s="222"/>
      <c r="Q280" s="215" t="str">
        <f>VLOOKUP(K280,TONG_SL!$A:$D,3,0)</f>
        <v>Túi</v>
      </c>
      <c r="R280" s="223">
        <v>8</v>
      </c>
      <c r="S280" s="224"/>
      <c r="T280" s="224">
        <f>VLOOKUP(VLOOKUP(G280,Ma_KH!$A:$R,18,0)&amp;K280,Gia_MB!$A:$F,6,0)</f>
        <v>116611</v>
      </c>
      <c r="U280" s="182">
        <f t="shared" si="37"/>
        <v>932888</v>
      </c>
      <c r="V280" s="224"/>
      <c r="W280" s="225">
        <f t="shared" si="38"/>
        <v>0</v>
      </c>
      <c r="X280" s="226" t="str">
        <f t="shared" si="39"/>
        <v>8</v>
      </c>
      <c r="Y280" s="224"/>
      <c r="Z280" s="182">
        <f t="shared" si="40"/>
        <v>74631.040000000008</v>
      </c>
      <c r="AA280" s="227">
        <f>VLOOKUP(G280,Ma_KH!$A:$R,14,0)</f>
        <v>60</v>
      </c>
    </row>
    <row r="281" spans="1:27" x14ac:dyDescent="0.25">
      <c r="A281" s="280">
        <v>46049</v>
      </c>
      <c r="B281" s="281">
        <v>4183832157</v>
      </c>
      <c r="C281" s="279" t="s">
        <v>15180</v>
      </c>
      <c r="D281" s="277">
        <v>46054</v>
      </c>
      <c r="E281" s="219"/>
      <c r="F281" s="218"/>
      <c r="G281" s="144" t="s">
        <v>15299</v>
      </c>
      <c r="H281" s="219"/>
      <c r="I281" s="217">
        <v>4183832157</v>
      </c>
      <c r="J281" s="217" t="s">
        <v>1782</v>
      </c>
      <c r="K281" s="217" t="s">
        <v>27</v>
      </c>
      <c r="L281" s="215" t="str">
        <f>VLOOKUP($K281,[1]TONG_SL!$A$1:$D$65536,2,0)</f>
        <v>Chân giò heo muối 300g</v>
      </c>
      <c r="M281" s="213"/>
      <c r="N281" s="215" t="str">
        <f t="shared" si="36"/>
        <v>K-C6</v>
      </c>
      <c r="O281" s="222"/>
      <c r="P281" s="222"/>
      <c r="Q281" s="215" t="str">
        <f>VLOOKUP(K281,TONG_SL!$A:$D,3,0)</f>
        <v>Túi</v>
      </c>
      <c r="R281" s="223">
        <v>2</v>
      </c>
      <c r="S281" s="224"/>
      <c r="T281" s="224">
        <f>VLOOKUP(VLOOKUP(G281,Ma_KH!$A:$R,18,0)&amp;K281,Gia_MB!$A:$F,6,0)</f>
        <v>73431</v>
      </c>
      <c r="U281" s="182">
        <f t="shared" si="37"/>
        <v>146862</v>
      </c>
      <c r="V281" s="224"/>
      <c r="W281" s="225">
        <f t="shared" si="38"/>
        <v>0</v>
      </c>
      <c r="X281" s="226" t="str">
        <f t="shared" si="39"/>
        <v>8</v>
      </c>
      <c r="Y281" s="224"/>
      <c r="Z281" s="182">
        <f t="shared" si="40"/>
        <v>11748.960000000001</v>
      </c>
      <c r="AA281" s="227">
        <f>VLOOKUP(G281,Ma_KH!$A:$R,14,0)</f>
        <v>60</v>
      </c>
    </row>
    <row r="282" spans="1:27" x14ac:dyDescent="0.25">
      <c r="A282" s="280">
        <v>46049</v>
      </c>
      <c r="B282" s="281">
        <v>4183832157</v>
      </c>
      <c r="C282" s="279" t="s">
        <v>15180</v>
      </c>
      <c r="D282" s="277">
        <v>46054</v>
      </c>
      <c r="E282" s="219"/>
      <c r="F282" s="218"/>
      <c r="G282" s="144" t="s">
        <v>15299</v>
      </c>
      <c r="H282" s="219"/>
      <c r="I282" s="217">
        <v>4183832157</v>
      </c>
      <c r="J282" s="217" t="s">
        <v>1782</v>
      </c>
      <c r="K282" s="217" t="s">
        <v>32</v>
      </c>
      <c r="L282" s="215" t="str">
        <f>VLOOKUP($K282,[1]TONG_SL!$A$1:$D$65536,2,0)</f>
        <v>Giò Tai Lưỡi Xào 250g</v>
      </c>
      <c r="M282" s="213"/>
      <c r="N282" s="215" t="str">
        <f t="shared" si="36"/>
        <v>K-C6</v>
      </c>
      <c r="O282" s="222"/>
      <c r="P282" s="222"/>
      <c r="Q282" s="215" t="str">
        <f>VLOOKUP(K282,TONG_SL!$A:$D,3,0)</f>
        <v>Túi</v>
      </c>
      <c r="R282" s="223">
        <v>6</v>
      </c>
      <c r="S282" s="224"/>
      <c r="T282" s="224">
        <f>VLOOKUP(VLOOKUP(G282,Ma_KH!$A:$R,18,0)&amp;K282,Gia_MB!$A:$F,6,0)</f>
        <v>50182</v>
      </c>
      <c r="U282" s="182">
        <f t="shared" si="37"/>
        <v>301092</v>
      </c>
      <c r="V282" s="224"/>
      <c r="W282" s="225">
        <f t="shared" si="38"/>
        <v>0</v>
      </c>
      <c r="X282" s="226" t="str">
        <f t="shared" si="39"/>
        <v>8</v>
      </c>
      <c r="Y282" s="224"/>
      <c r="Z282" s="182">
        <f t="shared" si="40"/>
        <v>24087.360000000001</v>
      </c>
      <c r="AA282" s="227">
        <f>VLOOKUP(G282,Ma_KH!$A:$R,14,0)</f>
        <v>60</v>
      </c>
    </row>
    <row r="283" spans="1:27" x14ac:dyDescent="0.25">
      <c r="A283" s="280">
        <v>46049</v>
      </c>
      <c r="B283" s="281">
        <v>4183832328</v>
      </c>
      <c r="C283" s="279" t="s">
        <v>15180</v>
      </c>
      <c r="D283" s="277">
        <v>46054</v>
      </c>
      <c r="E283" s="219"/>
      <c r="F283" s="218"/>
      <c r="G283" s="144" t="s">
        <v>15300</v>
      </c>
      <c r="H283" s="219"/>
      <c r="I283" s="217">
        <v>4183832328</v>
      </c>
      <c r="J283" s="217" t="s">
        <v>1782</v>
      </c>
      <c r="K283" s="217" t="s">
        <v>30</v>
      </c>
      <c r="L283" s="215" t="str">
        <f>VLOOKUP($K283,[1]TONG_SL!$A$1:$D$65536,2,0)</f>
        <v>Gà muối 500g</v>
      </c>
      <c r="M283" s="213"/>
      <c r="N283" s="215" t="str">
        <f t="shared" si="36"/>
        <v>K-C6</v>
      </c>
      <c r="O283" s="222"/>
      <c r="P283" s="222"/>
      <c r="Q283" s="215" t="str">
        <f>VLOOKUP(K283,TONG_SL!$A:$D,3,0)</f>
        <v>Túi</v>
      </c>
      <c r="R283" s="223">
        <v>8</v>
      </c>
      <c r="S283" s="224"/>
      <c r="T283" s="224">
        <f>VLOOKUP(VLOOKUP(G283,Ma_KH!$A:$R,18,0)&amp;K283,Gia_MB!$A:$F,6,0)</f>
        <v>116611</v>
      </c>
      <c r="U283" s="182">
        <f t="shared" si="37"/>
        <v>932888</v>
      </c>
      <c r="V283" s="224"/>
      <c r="W283" s="225">
        <f t="shared" si="38"/>
        <v>0</v>
      </c>
      <c r="X283" s="226" t="str">
        <f t="shared" si="39"/>
        <v>8</v>
      </c>
      <c r="Y283" s="224"/>
      <c r="Z283" s="182">
        <f t="shared" si="40"/>
        <v>74631.040000000008</v>
      </c>
      <c r="AA283" s="227">
        <f>VLOOKUP(G283,Ma_KH!$A:$R,14,0)</f>
        <v>60</v>
      </c>
    </row>
    <row r="284" spans="1:27" x14ac:dyDescent="0.25">
      <c r="A284" s="280">
        <v>46049</v>
      </c>
      <c r="B284" s="281">
        <v>4183832328</v>
      </c>
      <c r="C284" s="279" t="s">
        <v>15180</v>
      </c>
      <c r="D284" s="277">
        <v>46054</v>
      </c>
      <c r="E284" s="219"/>
      <c r="F284" s="218"/>
      <c r="G284" s="144" t="s">
        <v>15300</v>
      </c>
      <c r="H284" s="219"/>
      <c r="I284" s="217">
        <v>4183832328</v>
      </c>
      <c r="J284" s="217" t="s">
        <v>1782</v>
      </c>
      <c r="K284" s="217" t="s">
        <v>32</v>
      </c>
      <c r="L284" s="215" t="str">
        <f>VLOOKUP($K284,[1]TONG_SL!$A$1:$D$65536,2,0)</f>
        <v>Giò Tai Lưỡi Xào 250g</v>
      </c>
      <c r="M284" s="213"/>
      <c r="N284" s="215" t="str">
        <f t="shared" si="36"/>
        <v>K-C6</v>
      </c>
      <c r="O284" s="222"/>
      <c r="P284" s="222"/>
      <c r="Q284" s="215" t="str">
        <f>VLOOKUP(K284,TONG_SL!$A:$D,3,0)</f>
        <v>Túi</v>
      </c>
      <c r="R284" s="223">
        <v>4</v>
      </c>
      <c r="S284" s="224"/>
      <c r="T284" s="224">
        <f>VLOOKUP(VLOOKUP(G284,Ma_KH!$A:$R,18,0)&amp;K284,Gia_MB!$A:$F,6,0)</f>
        <v>50182</v>
      </c>
      <c r="U284" s="182">
        <f t="shared" si="37"/>
        <v>200728</v>
      </c>
      <c r="V284" s="224"/>
      <c r="W284" s="225">
        <f t="shared" si="38"/>
        <v>0</v>
      </c>
      <c r="X284" s="226" t="str">
        <f t="shared" si="39"/>
        <v>8</v>
      </c>
      <c r="Y284" s="224"/>
      <c r="Z284" s="182">
        <f t="shared" si="40"/>
        <v>16058.24</v>
      </c>
      <c r="AA284" s="227">
        <f>VLOOKUP(G284,Ma_KH!$A:$R,14,0)</f>
        <v>60</v>
      </c>
    </row>
    <row r="285" spans="1:27" x14ac:dyDescent="0.25">
      <c r="A285" s="280">
        <v>46049</v>
      </c>
      <c r="B285" s="281">
        <v>4183832328</v>
      </c>
      <c r="C285" s="279" t="s">
        <v>15180</v>
      </c>
      <c r="D285" s="277">
        <v>46054</v>
      </c>
      <c r="E285" s="219"/>
      <c r="F285" s="218"/>
      <c r="G285" s="144" t="s">
        <v>15300</v>
      </c>
      <c r="H285" s="219"/>
      <c r="I285" s="217">
        <v>4183832328</v>
      </c>
      <c r="J285" s="217" t="s">
        <v>1782</v>
      </c>
      <c r="K285" s="217" t="s">
        <v>39</v>
      </c>
      <c r="L285" s="215" t="str">
        <f>VLOOKUP($K285,[1]TONG_SL!$A$1:$D$65536,2,0)</f>
        <v>Chả nướng 300g</v>
      </c>
      <c r="M285" s="213"/>
      <c r="N285" s="215" t="str">
        <f t="shared" si="36"/>
        <v>K-C6</v>
      </c>
      <c r="O285" s="222"/>
      <c r="P285" s="222"/>
      <c r="Q285" s="215" t="str">
        <f>VLOOKUP(K285,TONG_SL!$A:$D,3,0)</f>
        <v>Túi</v>
      </c>
      <c r="R285" s="223">
        <v>2</v>
      </c>
      <c r="S285" s="224"/>
      <c r="T285" s="224">
        <f>VLOOKUP(VLOOKUP(G285,Ma_KH!$A:$R,18,0)&amp;K285,Gia_MB!$A:$F,6,0)</f>
        <v>70950</v>
      </c>
      <c r="U285" s="182">
        <f t="shared" si="37"/>
        <v>141900</v>
      </c>
      <c r="V285" s="224"/>
      <c r="W285" s="225">
        <f t="shared" si="38"/>
        <v>0</v>
      </c>
      <c r="X285" s="226" t="str">
        <f t="shared" si="39"/>
        <v>8</v>
      </c>
      <c r="Y285" s="224"/>
      <c r="Z285" s="182">
        <f t="shared" si="40"/>
        <v>11352</v>
      </c>
      <c r="AA285" s="227">
        <f>VLOOKUP(G285,Ma_KH!$A:$R,14,0)</f>
        <v>60</v>
      </c>
    </row>
    <row r="286" spans="1:27" x14ac:dyDescent="0.25">
      <c r="A286" s="280">
        <v>46049</v>
      </c>
      <c r="B286" s="281">
        <v>4183832328</v>
      </c>
      <c r="C286" s="279" t="s">
        <v>15180</v>
      </c>
      <c r="D286" s="277">
        <v>46054</v>
      </c>
      <c r="E286" s="219"/>
      <c r="F286" s="218"/>
      <c r="G286" s="144" t="s">
        <v>15300</v>
      </c>
      <c r="H286" s="219"/>
      <c r="I286" s="217">
        <v>4183832328</v>
      </c>
      <c r="J286" s="217" t="s">
        <v>1782</v>
      </c>
      <c r="K286" s="217" t="s">
        <v>27</v>
      </c>
      <c r="L286" s="215" t="str">
        <f>VLOOKUP($K286,[1]TONG_SL!$A$1:$D$65536,2,0)</f>
        <v>Chân giò heo muối 300g</v>
      </c>
      <c r="M286" s="213"/>
      <c r="N286" s="215" t="str">
        <f t="shared" si="36"/>
        <v>K-C6</v>
      </c>
      <c r="O286" s="222"/>
      <c r="P286" s="222"/>
      <c r="Q286" s="215" t="str">
        <f>VLOOKUP(K286,TONG_SL!$A:$D,3,0)</f>
        <v>Túi</v>
      </c>
      <c r="R286" s="223">
        <v>2</v>
      </c>
      <c r="S286" s="224"/>
      <c r="T286" s="224">
        <f>VLOOKUP(VLOOKUP(G286,Ma_KH!$A:$R,18,0)&amp;K286,Gia_MB!$A:$F,6,0)</f>
        <v>73431</v>
      </c>
      <c r="U286" s="182">
        <f t="shared" ref="U286:U317" si="41">T286*R286</f>
        <v>146862</v>
      </c>
      <c r="V286" s="224"/>
      <c r="W286" s="225">
        <f t="shared" ref="W286:W317" si="42">U286*V286</f>
        <v>0</v>
      </c>
      <c r="X286" s="226" t="str">
        <f t="shared" ref="X286:X318" si="43">IF(B286&lt;&gt;"","8","0")</f>
        <v>8</v>
      </c>
      <c r="Y286" s="224"/>
      <c r="Z286" s="182">
        <f t="shared" ref="Z286:Z318" si="44">U286*X286%</f>
        <v>11748.960000000001</v>
      </c>
      <c r="AA286" s="227">
        <f>VLOOKUP(G286,Ma_KH!$A:$R,14,0)</f>
        <v>60</v>
      </c>
    </row>
    <row r="287" spans="1:27" x14ac:dyDescent="0.25">
      <c r="A287" s="280">
        <v>46049</v>
      </c>
      <c r="B287" s="281">
        <v>4183833232</v>
      </c>
      <c r="C287" s="279" t="s">
        <v>15180</v>
      </c>
      <c r="D287" s="277">
        <v>46054</v>
      </c>
      <c r="E287" s="219"/>
      <c r="F287" s="218"/>
      <c r="G287" s="144" t="s">
        <v>15301</v>
      </c>
      <c r="H287" s="219"/>
      <c r="I287" s="217">
        <v>4183833232</v>
      </c>
      <c r="J287" s="217" t="s">
        <v>1782</v>
      </c>
      <c r="K287" s="217" t="s">
        <v>30</v>
      </c>
      <c r="L287" s="215" t="str">
        <f>VLOOKUP($K287,[1]TONG_SL!$A$1:$D$65536,2,0)</f>
        <v>Gà muối 500g</v>
      </c>
      <c r="M287" s="213"/>
      <c r="N287" s="215" t="str">
        <f t="shared" si="36"/>
        <v>K-C6</v>
      </c>
      <c r="O287" s="222"/>
      <c r="P287" s="222"/>
      <c r="Q287" s="215" t="str">
        <f>VLOOKUP(K287,TONG_SL!$A:$D,3,0)</f>
        <v>Túi</v>
      </c>
      <c r="R287" s="223">
        <v>5</v>
      </c>
      <c r="S287" s="224"/>
      <c r="T287" s="224">
        <f>VLOOKUP(VLOOKUP(G287,Ma_KH!$A:$R,18,0)&amp;K287,Gia_MB!$A:$F,6,0)</f>
        <v>116611</v>
      </c>
      <c r="U287" s="182">
        <f t="shared" si="41"/>
        <v>583055</v>
      </c>
      <c r="V287" s="224"/>
      <c r="W287" s="225">
        <f t="shared" si="42"/>
        <v>0</v>
      </c>
      <c r="X287" s="226" t="str">
        <f t="shared" si="43"/>
        <v>8</v>
      </c>
      <c r="Y287" s="224"/>
      <c r="Z287" s="182">
        <f t="shared" si="44"/>
        <v>46644.4</v>
      </c>
      <c r="AA287" s="227">
        <f>VLOOKUP(G287,Ma_KH!$A:$R,14,0)</f>
        <v>60</v>
      </c>
    </row>
    <row r="288" spans="1:27" x14ac:dyDescent="0.25">
      <c r="A288" s="280">
        <v>46049</v>
      </c>
      <c r="B288" s="281">
        <v>4183833232</v>
      </c>
      <c r="C288" s="279" t="s">
        <v>15180</v>
      </c>
      <c r="D288" s="277">
        <v>46054</v>
      </c>
      <c r="E288" s="219"/>
      <c r="F288" s="218"/>
      <c r="G288" s="144" t="s">
        <v>15301</v>
      </c>
      <c r="H288" s="219"/>
      <c r="I288" s="217">
        <v>4183833232</v>
      </c>
      <c r="J288" s="217" t="s">
        <v>1782</v>
      </c>
      <c r="K288" s="217" t="s">
        <v>32</v>
      </c>
      <c r="L288" s="215" t="str">
        <f>VLOOKUP($K288,[1]TONG_SL!$A$1:$D$65536,2,0)</f>
        <v>Giò Tai Lưỡi Xào 250g</v>
      </c>
      <c r="M288" s="213"/>
      <c r="N288" s="215" t="str">
        <f t="shared" si="36"/>
        <v>K-C6</v>
      </c>
      <c r="O288" s="222"/>
      <c r="P288" s="222"/>
      <c r="Q288" s="215" t="str">
        <f>VLOOKUP(K288,TONG_SL!$A:$D,3,0)</f>
        <v>Túi</v>
      </c>
      <c r="R288" s="223">
        <v>5</v>
      </c>
      <c r="S288" s="224"/>
      <c r="T288" s="224">
        <f>VLOOKUP(VLOOKUP(G288,Ma_KH!$A:$R,18,0)&amp;K288,Gia_MB!$A:$F,6,0)</f>
        <v>50182</v>
      </c>
      <c r="U288" s="182">
        <f t="shared" si="41"/>
        <v>250910</v>
      </c>
      <c r="V288" s="224"/>
      <c r="W288" s="225">
        <f t="shared" si="42"/>
        <v>0</v>
      </c>
      <c r="X288" s="226" t="str">
        <f t="shared" si="43"/>
        <v>8</v>
      </c>
      <c r="Y288" s="224"/>
      <c r="Z288" s="182">
        <f t="shared" si="44"/>
        <v>20072.8</v>
      </c>
      <c r="AA288" s="227">
        <f>VLOOKUP(G288,Ma_KH!$A:$R,14,0)</f>
        <v>60</v>
      </c>
    </row>
    <row r="289" spans="1:27" x14ac:dyDescent="0.25">
      <c r="A289" s="280">
        <v>46049</v>
      </c>
      <c r="B289" s="281">
        <v>4183833232</v>
      </c>
      <c r="C289" s="279" t="s">
        <v>15180</v>
      </c>
      <c r="D289" s="277">
        <v>46054</v>
      </c>
      <c r="E289" s="219"/>
      <c r="F289" s="218"/>
      <c r="G289" s="144" t="s">
        <v>15301</v>
      </c>
      <c r="H289" s="219"/>
      <c r="I289" s="217">
        <v>4183833232</v>
      </c>
      <c r="J289" s="217" t="s">
        <v>1782</v>
      </c>
      <c r="K289" s="217" t="s">
        <v>27</v>
      </c>
      <c r="L289" s="215" t="str">
        <f>VLOOKUP($K289,[1]TONG_SL!$A$1:$D$65536,2,0)</f>
        <v>Chân giò heo muối 300g</v>
      </c>
      <c r="M289" s="213"/>
      <c r="N289" s="215" t="str">
        <f t="shared" si="36"/>
        <v>K-C6</v>
      </c>
      <c r="O289" s="222"/>
      <c r="P289" s="222"/>
      <c r="Q289" s="215" t="str">
        <f>VLOOKUP(K289,TONG_SL!$A:$D,3,0)</f>
        <v>Túi</v>
      </c>
      <c r="R289" s="223">
        <v>3</v>
      </c>
      <c r="S289" s="224"/>
      <c r="T289" s="224">
        <f>VLOOKUP(VLOOKUP(G289,Ma_KH!$A:$R,18,0)&amp;K289,Gia_MB!$A:$F,6,0)</f>
        <v>73431</v>
      </c>
      <c r="U289" s="182">
        <f t="shared" si="41"/>
        <v>220293</v>
      </c>
      <c r="V289" s="224"/>
      <c r="W289" s="225">
        <f t="shared" si="42"/>
        <v>0</v>
      </c>
      <c r="X289" s="226" t="str">
        <f t="shared" si="43"/>
        <v>8</v>
      </c>
      <c r="Y289" s="224"/>
      <c r="Z289" s="182">
        <f t="shared" si="44"/>
        <v>17623.439999999999</v>
      </c>
      <c r="AA289" s="227">
        <f>VLOOKUP(G289,Ma_KH!$A:$R,14,0)</f>
        <v>60</v>
      </c>
    </row>
    <row r="290" spans="1:27" x14ac:dyDescent="0.25">
      <c r="A290" s="280">
        <v>46049</v>
      </c>
      <c r="B290" s="281">
        <v>4183832378</v>
      </c>
      <c r="C290" s="279" t="s">
        <v>15180</v>
      </c>
      <c r="D290" s="277">
        <v>46054</v>
      </c>
      <c r="E290" s="219"/>
      <c r="F290" s="218"/>
      <c r="G290" s="144" t="s">
        <v>15302</v>
      </c>
      <c r="H290" s="219"/>
      <c r="I290" s="217">
        <v>4183832378</v>
      </c>
      <c r="J290" s="217" t="s">
        <v>1782</v>
      </c>
      <c r="K290" s="217" t="s">
        <v>32</v>
      </c>
      <c r="L290" s="215" t="str">
        <f>VLOOKUP($K290,[1]TONG_SL!$A$1:$D$65536,2,0)</f>
        <v>Giò Tai Lưỡi Xào 250g</v>
      </c>
      <c r="M290" s="213"/>
      <c r="N290" s="215" t="str">
        <f t="shared" ref="N290:N353" si="45">IF($B290&lt;&gt;"","K-C6","")</f>
        <v>K-C6</v>
      </c>
      <c r="O290" s="222"/>
      <c r="P290" s="222"/>
      <c r="Q290" s="215" t="str">
        <f>VLOOKUP(K290,TONG_SL!$A:$D,3,0)</f>
        <v>Túi</v>
      </c>
      <c r="R290" s="223">
        <v>4</v>
      </c>
      <c r="S290" s="224"/>
      <c r="T290" s="224">
        <f>VLOOKUP(VLOOKUP(G290,Ma_KH!$A:$R,18,0)&amp;K290,Gia_MB!$A:$F,6,0)</f>
        <v>50182</v>
      </c>
      <c r="U290" s="182">
        <f t="shared" si="41"/>
        <v>200728</v>
      </c>
      <c r="V290" s="224"/>
      <c r="W290" s="225">
        <f t="shared" si="42"/>
        <v>0</v>
      </c>
      <c r="X290" s="226" t="str">
        <f t="shared" si="43"/>
        <v>8</v>
      </c>
      <c r="Y290" s="224"/>
      <c r="Z290" s="182">
        <f t="shared" si="44"/>
        <v>16058.24</v>
      </c>
      <c r="AA290" s="227">
        <f>VLOOKUP(G290,Ma_KH!$A:$R,14,0)</f>
        <v>60</v>
      </c>
    </row>
    <row r="291" spans="1:27" x14ac:dyDescent="0.25">
      <c r="A291" s="280">
        <v>46049</v>
      </c>
      <c r="B291" s="281">
        <v>4183832378</v>
      </c>
      <c r="C291" s="279" t="s">
        <v>15180</v>
      </c>
      <c r="D291" s="277">
        <v>46054</v>
      </c>
      <c r="E291" s="219"/>
      <c r="F291" s="218"/>
      <c r="G291" s="144" t="s">
        <v>15302</v>
      </c>
      <c r="H291" s="219"/>
      <c r="I291" s="217">
        <v>4183832378</v>
      </c>
      <c r="J291" s="217" t="s">
        <v>1782</v>
      </c>
      <c r="K291" s="217" t="s">
        <v>30</v>
      </c>
      <c r="L291" s="215" t="str">
        <f>VLOOKUP($K291,[1]TONG_SL!$A$1:$D$65536,2,0)</f>
        <v>Gà muối 500g</v>
      </c>
      <c r="M291" s="213"/>
      <c r="N291" s="215" t="str">
        <f t="shared" si="45"/>
        <v>K-C6</v>
      </c>
      <c r="O291" s="222"/>
      <c r="P291" s="222"/>
      <c r="Q291" s="215" t="str">
        <f>VLOOKUP(K291,TONG_SL!$A:$D,3,0)</f>
        <v>Túi</v>
      </c>
      <c r="R291" s="223">
        <v>6</v>
      </c>
      <c r="S291" s="224"/>
      <c r="T291" s="224">
        <f>VLOOKUP(VLOOKUP(G291,Ma_KH!$A:$R,18,0)&amp;K291,Gia_MB!$A:$F,6,0)</f>
        <v>116611</v>
      </c>
      <c r="U291" s="182">
        <f t="shared" si="41"/>
        <v>699666</v>
      </c>
      <c r="V291" s="224"/>
      <c r="W291" s="225">
        <f t="shared" si="42"/>
        <v>0</v>
      </c>
      <c r="X291" s="226" t="str">
        <f t="shared" si="43"/>
        <v>8</v>
      </c>
      <c r="Y291" s="224"/>
      <c r="Z291" s="182">
        <f t="shared" si="44"/>
        <v>55973.279999999999</v>
      </c>
      <c r="AA291" s="227">
        <f>VLOOKUP(G291,Ma_KH!$A:$R,14,0)</f>
        <v>60</v>
      </c>
    </row>
    <row r="292" spans="1:27" x14ac:dyDescent="0.25">
      <c r="A292" s="280">
        <v>46049</v>
      </c>
      <c r="B292" s="281">
        <v>4183832378</v>
      </c>
      <c r="C292" s="279" t="s">
        <v>15180</v>
      </c>
      <c r="D292" s="277">
        <v>46054</v>
      </c>
      <c r="E292" s="219"/>
      <c r="F292" s="218"/>
      <c r="G292" s="144" t="s">
        <v>15302</v>
      </c>
      <c r="H292" s="219"/>
      <c r="I292" s="217">
        <v>4183832378</v>
      </c>
      <c r="J292" s="217" t="s">
        <v>1782</v>
      </c>
      <c r="K292" s="217" t="s">
        <v>27</v>
      </c>
      <c r="L292" s="215" t="str">
        <f>VLOOKUP($K292,[1]TONG_SL!$A$1:$D$65536,2,0)</f>
        <v>Chân giò heo muối 300g</v>
      </c>
      <c r="M292" s="213"/>
      <c r="N292" s="215" t="str">
        <f t="shared" si="45"/>
        <v>K-C6</v>
      </c>
      <c r="O292" s="222"/>
      <c r="P292" s="222"/>
      <c r="Q292" s="215" t="str">
        <f>VLOOKUP(K292,TONG_SL!$A:$D,3,0)</f>
        <v>Túi</v>
      </c>
      <c r="R292" s="223">
        <v>2</v>
      </c>
      <c r="S292" s="224"/>
      <c r="T292" s="224">
        <f>VLOOKUP(VLOOKUP(G292,Ma_KH!$A:$R,18,0)&amp;K292,Gia_MB!$A:$F,6,0)</f>
        <v>73431</v>
      </c>
      <c r="U292" s="182">
        <f t="shared" si="41"/>
        <v>146862</v>
      </c>
      <c r="V292" s="224"/>
      <c r="W292" s="225">
        <f t="shared" si="42"/>
        <v>0</v>
      </c>
      <c r="X292" s="226" t="str">
        <f t="shared" si="43"/>
        <v>8</v>
      </c>
      <c r="Y292" s="224"/>
      <c r="Z292" s="182">
        <f t="shared" si="44"/>
        <v>11748.960000000001</v>
      </c>
      <c r="AA292" s="227">
        <f>VLOOKUP(G292,Ma_KH!$A:$R,14,0)</f>
        <v>60</v>
      </c>
    </row>
    <row r="293" spans="1:27" x14ac:dyDescent="0.25">
      <c r="A293" s="280">
        <v>46049</v>
      </c>
      <c r="B293" s="281">
        <v>4183833218</v>
      </c>
      <c r="C293" s="279" t="s">
        <v>15180</v>
      </c>
      <c r="D293" s="277">
        <v>46054</v>
      </c>
      <c r="E293" s="219"/>
      <c r="F293" s="218"/>
      <c r="G293" s="144" t="s">
        <v>15303</v>
      </c>
      <c r="H293" s="219"/>
      <c r="I293" s="217">
        <v>4183833218</v>
      </c>
      <c r="J293" s="217" t="s">
        <v>1782</v>
      </c>
      <c r="K293" s="217" t="s">
        <v>32</v>
      </c>
      <c r="L293" s="215" t="str">
        <f>VLOOKUP($K293,[1]TONG_SL!$A$1:$D$65536,2,0)</f>
        <v>Giò Tai Lưỡi Xào 250g</v>
      </c>
      <c r="M293" s="213"/>
      <c r="N293" s="215" t="str">
        <f t="shared" si="45"/>
        <v>K-C6</v>
      </c>
      <c r="O293" s="222"/>
      <c r="P293" s="222"/>
      <c r="Q293" s="215" t="str">
        <f>VLOOKUP(K293,TONG_SL!$A:$D,3,0)</f>
        <v>Túi</v>
      </c>
      <c r="R293" s="223">
        <v>6</v>
      </c>
      <c r="S293" s="224"/>
      <c r="T293" s="224">
        <f>VLOOKUP(VLOOKUP(G293,Ma_KH!$A:$R,18,0)&amp;K293,Gia_MB!$A:$F,6,0)</f>
        <v>50182</v>
      </c>
      <c r="U293" s="182">
        <f t="shared" si="41"/>
        <v>301092</v>
      </c>
      <c r="V293" s="224"/>
      <c r="W293" s="225">
        <f t="shared" si="42"/>
        <v>0</v>
      </c>
      <c r="X293" s="226" t="str">
        <f t="shared" si="43"/>
        <v>8</v>
      </c>
      <c r="Y293" s="224"/>
      <c r="Z293" s="182">
        <f t="shared" si="44"/>
        <v>24087.360000000001</v>
      </c>
      <c r="AA293" s="227">
        <f>VLOOKUP(G293,Ma_KH!$A:$R,14,0)</f>
        <v>60</v>
      </c>
    </row>
    <row r="294" spans="1:27" x14ac:dyDescent="0.25">
      <c r="A294" s="280">
        <v>46049</v>
      </c>
      <c r="B294" s="281">
        <v>4183833218</v>
      </c>
      <c r="C294" s="279" t="s">
        <v>15180</v>
      </c>
      <c r="D294" s="277">
        <v>46054</v>
      </c>
      <c r="E294" s="219"/>
      <c r="F294" s="218"/>
      <c r="G294" s="144" t="s">
        <v>15303</v>
      </c>
      <c r="H294" s="219"/>
      <c r="I294" s="217">
        <v>4183833218</v>
      </c>
      <c r="J294" s="217" t="s">
        <v>1782</v>
      </c>
      <c r="K294" s="217" t="s">
        <v>30</v>
      </c>
      <c r="L294" s="215" t="str">
        <f>VLOOKUP($K294,[1]TONG_SL!$A$1:$D$65536,2,0)</f>
        <v>Gà muối 500g</v>
      </c>
      <c r="M294" s="213"/>
      <c r="N294" s="215" t="str">
        <f t="shared" si="45"/>
        <v>K-C6</v>
      </c>
      <c r="O294" s="222"/>
      <c r="P294" s="222"/>
      <c r="Q294" s="215" t="str">
        <f>VLOOKUP(K294,TONG_SL!$A:$D,3,0)</f>
        <v>Túi</v>
      </c>
      <c r="R294" s="223">
        <v>6</v>
      </c>
      <c r="S294" s="224"/>
      <c r="T294" s="224">
        <f>VLOOKUP(VLOOKUP(G294,Ma_KH!$A:$R,18,0)&amp;K294,Gia_MB!$A:$F,6,0)</f>
        <v>116611</v>
      </c>
      <c r="U294" s="182">
        <f t="shared" si="41"/>
        <v>699666</v>
      </c>
      <c r="V294" s="224"/>
      <c r="W294" s="225">
        <f t="shared" si="42"/>
        <v>0</v>
      </c>
      <c r="X294" s="226" t="str">
        <f t="shared" si="43"/>
        <v>8</v>
      </c>
      <c r="Y294" s="224"/>
      <c r="Z294" s="182">
        <f t="shared" si="44"/>
        <v>55973.279999999999</v>
      </c>
      <c r="AA294" s="227">
        <f>VLOOKUP(G294,Ma_KH!$A:$R,14,0)</f>
        <v>60</v>
      </c>
    </row>
    <row r="295" spans="1:27" x14ac:dyDescent="0.25">
      <c r="A295" s="280">
        <v>46049</v>
      </c>
      <c r="B295" s="281">
        <v>4183832374</v>
      </c>
      <c r="C295" s="279" t="s">
        <v>15180</v>
      </c>
      <c r="D295" s="277">
        <v>46054</v>
      </c>
      <c r="E295" s="219"/>
      <c r="F295" s="218"/>
      <c r="G295" s="144" t="s">
        <v>15304</v>
      </c>
      <c r="H295" s="219"/>
      <c r="I295" s="217">
        <v>4183832374</v>
      </c>
      <c r="J295" s="217" t="s">
        <v>1782</v>
      </c>
      <c r="K295" s="217" t="s">
        <v>37</v>
      </c>
      <c r="L295" s="215" t="str">
        <f>VLOOKUP($K295,[1]TONG_SL!$A$1:$D$65536,2,0)</f>
        <v>Chả cốm 300g</v>
      </c>
      <c r="M295" s="213"/>
      <c r="N295" s="215" t="str">
        <f t="shared" si="45"/>
        <v>K-C6</v>
      </c>
      <c r="O295" s="222"/>
      <c r="P295" s="222"/>
      <c r="Q295" s="215" t="str">
        <f>VLOOKUP(K295,TONG_SL!$A:$D,3,0)</f>
        <v>Túi</v>
      </c>
      <c r="R295" s="223">
        <v>4</v>
      </c>
      <c r="S295" s="224"/>
      <c r="T295" s="224">
        <f>VLOOKUP(VLOOKUP(G295,Ma_KH!$A:$R,18,0)&amp;K295,Gia_MB!$A:$F,6,0)</f>
        <v>74250</v>
      </c>
      <c r="U295" s="182">
        <f t="shared" si="41"/>
        <v>297000</v>
      </c>
      <c r="V295" s="224"/>
      <c r="W295" s="225">
        <f t="shared" si="42"/>
        <v>0</v>
      </c>
      <c r="X295" s="226" t="str">
        <f t="shared" si="43"/>
        <v>8</v>
      </c>
      <c r="Y295" s="224"/>
      <c r="Z295" s="182">
        <f t="shared" si="44"/>
        <v>23760</v>
      </c>
      <c r="AA295" s="227">
        <f>VLOOKUP(G295,Ma_KH!$A:$R,14,0)</f>
        <v>60</v>
      </c>
    </row>
    <row r="296" spans="1:27" x14ac:dyDescent="0.25">
      <c r="A296" s="280">
        <v>46049</v>
      </c>
      <c r="B296" s="281">
        <v>4183832374</v>
      </c>
      <c r="C296" s="279" t="s">
        <v>15180</v>
      </c>
      <c r="D296" s="277">
        <v>46054</v>
      </c>
      <c r="E296" s="219"/>
      <c r="F296" s="218"/>
      <c r="G296" s="144" t="s">
        <v>15304</v>
      </c>
      <c r="H296" s="219"/>
      <c r="I296" s="217">
        <v>4183832374</v>
      </c>
      <c r="J296" s="217" t="s">
        <v>1782</v>
      </c>
      <c r="K296" s="217" t="s">
        <v>48</v>
      </c>
      <c r="L296" s="215" t="str">
        <f>VLOOKUP($K296,[1]TONG_SL!$A$1:$D$65536,2,0)</f>
        <v>Mọc Nấm Hương 250g</v>
      </c>
      <c r="M296" s="213"/>
      <c r="N296" s="215" t="str">
        <f t="shared" si="45"/>
        <v>K-C6</v>
      </c>
      <c r="O296" s="222"/>
      <c r="P296" s="222"/>
      <c r="Q296" s="215" t="str">
        <f>VLOOKUP(K296,TONG_SL!$A:$D,3,0)</f>
        <v>Túi</v>
      </c>
      <c r="R296" s="223">
        <v>4</v>
      </c>
      <c r="S296" s="224"/>
      <c r="T296" s="224">
        <f>VLOOKUP(VLOOKUP(G296,Ma_KH!$A:$R,18,0)&amp;K296,Gia_MB!$A:$F,6,0)</f>
        <v>46000</v>
      </c>
      <c r="U296" s="182">
        <f t="shared" si="41"/>
        <v>184000</v>
      </c>
      <c r="V296" s="224"/>
      <c r="W296" s="225">
        <f t="shared" si="42"/>
        <v>0</v>
      </c>
      <c r="X296" s="226" t="str">
        <f t="shared" si="43"/>
        <v>8</v>
      </c>
      <c r="Y296" s="224"/>
      <c r="Z296" s="182">
        <f t="shared" si="44"/>
        <v>14720</v>
      </c>
      <c r="AA296" s="227">
        <f>VLOOKUP(G296,Ma_KH!$A:$R,14,0)</f>
        <v>60</v>
      </c>
    </row>
    <row r="297" spans="1:27" x14ac:dyDescent="0.25">
      <c r="A297" s="280">
        <v>46049</v>
      </c>
      <c r="B297" s="281">
        <v>4183832374</v>
      </c>
      <c r="C297" s="279" t="s">
        <v>15180</v>
      </c>
      <c r="D297" s="277">
        <v>46054</v>
      </c>
      <c r="E297" s="219"/>
      <c r="F297" s="218"/>
      <c r="G297" s="144" t="s">
        <v>15304</v>
      </c>
      <c r="H297" s="219"/>
      <c r="I297" s="217">
        <v>4183832374</v>
      </c>
      <c r="J297" s="217" t="s">
        <v>1782</v>
      </c>
      <c r="K297" s="217" t="s">
        <v>32</v>
      </c>
      <c r="L297" s="215" t="str">
        <f>VLOOKUP($K297,[1]TONG_SL!$A$1:$D$65536,2,0)</f>
        <v>Giò Tai Lưỡi Xào 250g</v>
      </c>
      <c r="M297" s="213"/>
      <c r="N297" s="215" t="str">
        <f t="shared" si="45"/>
        <v>K-C6</v>
      </c>
      <c r="O297" s="222"/>
      <c r="P297" s="222"/>
      <c r="Q297" s="215" t="str">
        <f>VLOOKUP(K297,TONG_SL!$A:$D,3,0)</f>
        <v>Túi</v>
      </c>
      <c r="R297" s="223">
        <v>6</v>
      </c>
      <c r="S297" s="224"/>
      <c r="T297" s="224">
        <f>VLOOKUP(VLOOKUP(G297,Ma_KH!$A:$R,18,0)&amp;K297,Gia_MB!$A:$F,6,0)</f>
        <v>50182</v>
      </c>
      <c r="U297" s="182">
        <f t="shared" si="41"/>
        <v>301092</v>
      </c>
      <c r="V297" s="224"/>
      <c r="W297" s="225">
        <f t="shared" si="42"/>
        <v>0</v>
      </c>
      <c r="X297" s="226" t="str">
        <f t="shared" si="43"/>
        <v>8</v>
      </c>
      <c r="Y297" s="224"/>
      <c r="Z297" s="182">
        <f t="shared" si="44"/>
        <v>24087.360000000001</v>
      </c>
      <c r="AA297" s="227">
        <f>VLOOKUP(G297,Ma_KH!$A:$R,14,0)</f>
        <v>60</v>
      </c>
    </row>
    <row r="298" spans="1:27" x14ac:dyDescent="0.25">
      <c r="A298" s="280">
        <v>46049</v>
      </c>
      <c r="B298" s="281">
        <v>4183832374</v>
      </c>
      <c r="C298" s="279" t="s">
        <v>15180</v>
      </c>
      <c r="D298" s="277">
        <v>46054</v>
      </c>
      <c r="E298" s="219"/>
      <c r="F298" s="218"/>
      <c r="G298" s="144" t="s">
        <v>15304</v>
      </c>
      <c r="H298" s="219"/>
      <c r="I298" s="217">
        <v>4183832374</v>
      </c>
      <c r="J298" s="217" t="s">
        <v>1782</v>
      </c>
      <c r="K298" s="217" t="s">
        <v>30</v>
      </c>
      <c r="L298" s="215" t="str">
        <f>VLOOKUP($K298,[1]TONG_SL!$A$1:$D$65536,2,0)</f>
        <v>Gà muối 500g</v>
      </c>
      <c r="M298" s="213"/>
      <c r="N298" s="215" t="str">
        <f t="shared" si="45"/>
        <v>K-C6</v>
      </c>
      <c r="O298" s="222"/>
      <c r="P298" s="222"/>
      <c r="Q298" s="215" t="str">
        <f>VLOOKUP(K298,TONG_SL!$A:$D,3,0)</f>
        <v>Túi</v>
      </c>
      <c r="R298" s="223">
        <v>12</v>
      </c>
      <c r="S298" s="224"/>
      <c r="T298" s="224">
        <f>VLOOKUP(VLOOKUP(G298,Ma_KH!$A:$R,18,0)&amp;K298,Gia_MB!$A:$F,6,0)</f>
        <v>116611</v>
      </c>
      <c r="U298" s="182">
        <f t="shared" si="41"/>
        <v>1399332</v>
      </c>
      <c r="V298" s="224"/>
      <c r="W298" s="225">
        <f t="shared" si="42"/>
        <v>0</v>
      </c>
      <c r="X298" s="226" t="str">
        <f t="shared" si="43"/>
        <v>8</v>
      </c>
      <c r="Y298" s="224"/>
      <c r="Z298" s="182">
        <f t="shared" si="44"/>
        <v>111946.56</v>
      </c>
      <c r="AA298" s="227">
        <f>VLOOKUP(G298,Ma_KH!$A:$R,14,0)</f>
        <v>60</v>
      </c>
    </row>
    <row r="299" spans="1:27" x14ac:dyDescent="0.25">
      <c r="A299" s="280">
        <v>46049</v>
      </c>
      <c r="B299" s="281">
        <v>4183832374</v>
      </c>
      <c r="C299" s="279" t="s">
        <v>15180</v>
      </c>
      <c r="D299" s="277">
        <v>46054</v>
      </c>
      <c r="E299" s="219"/>
      <c r="F299" s="218"/>
      <c r="G299" s="144" t="s">
        <v>15304</v>
      </c>
      <c r="H299" s="219"/>
      <c r="I299" s="217">
        <v>4183832374</v>
      </c>
      <c r="J299" s="217" t="s">
        <v>1782</v>
      </c>
      <c r="K299" s="217" t="s">
        <v>27</v>
      </c>
      <c r="L299" s="215" t="str">
        <f>VLOOKUP($K299,[1]TONG_SL!$A$1:$D$65536,2,0)</f>
        <v>Chân giò heo muối 300g</v>
      </c>
      <c r="M299" s="213"/>
      <c r="N299" s="215" t="str">
        <f t="shared" si="45"/>
        <v>K-C6</v>
      </c>
      <c r="O299" s="222"/>
      <c r="P299" s="222"/>
      <c r="Q299" s="215" t="str">
        <f>VLOOKUP(K299,TONG_SL!$A:$D,3,0)</f>
        <v>Túi</v>
      </c>
      <c r="R299" s="223">
        <v>8</v>
      </c>
      <c r="S299" s="224"/>
      <c r="T299" s="224">
        <f>VLOOKUP(VLOOKUP(G299,Ma_KH!$A:$R,18,0)&amp;K299,Gia_MB!$A:$F,6,0)</f>
        <v>73431</v>
      </c>
      <c r="U299" s="182">
        <f t="shared" si="41"/>
        <v>587448</v>
      </c>
      <c r="V299" s="224"/>
      <c r="W299" s="225">
        <f t="shared" si="42"/>
        <v>0</v>
      </c>
      <c r="X299" s="226" t="str">
        <f t="shared" si="43"/>
        <v>8</v>
      </c>
      <c r="Y299" s="224"/>
      <c r="Z299" s="182">
        <f t="shared" si="44"/>
        <v>46995.840000000004</v>
      </c>
      <c r="AA299" s="227">
        <f>VLOOKUP(G299,Ma_KH!$A:$R,14,0)</f>
        <v>60</v>
      </c>
    </row>
    <row r="300" spans="1:27" x14ac:dyDescent="0.25">
      <c r="A300" s="280">
        <v>46049</v>
      </c>
      <c r="B300" s="281">
        <v>4183833174</v>
      </c>
      <c r="C300" s="279" t="s">
        <v>15180</v>
      </c>
      <c r="D300" s="277">
        <v>46054</v>
      </c>
      <c r="E300" s="219"/>
      <c r="F300" s="218"/>
      <c r="G300" s="144" t="s">
        <v>14380</v>
      </c>
      <c r="H300" s="219"/>
      <c r="I300" s="217">
        <v>4183833174</v>
      </c>
      <c r="J300" s="217" t="s">
        <v>1782</v>
      </c>
      <c r="K300" s="217" t="s">
        <v>34</v>
      </c>
      <c r="L300" s="215" t="str">
        <f>VLOOKUP($K300,[1]TONG_SL!$A$1:$D$65536,2,0)</f>
        <v>Tai heo muối 200g</v>
      </c>
      <c r="M300" s="213"/>
      <c r="N300" s="215" t="str">
        <f t="shared" si="45"/>
        <v>K-C6</v>
      </c>
      <c r="O300" s="222"/>
      <c r="P300" s="222"/>
      <c r="Q300" s="215" t="str">
        <f>VLOOKUP(K300,TONG_SL!$A:$D,3,0)</f>
        <v>Túi</v>
      </c>
      <c r="R300" s="223">
        <v>3</v>
      </c>
      <c r="S300" s="224"/>
      <c r="T300" s="224">
        <f>VLOOKUP(VLOOKUP(G300,Ma_KH!$A:$R,18,0)&amp;K300,Gia_MB!$A:$F,6,0)</f>
        <v>55595</v>
      </c>
      <c r="U300" s="182">
        <f t="shared" si="41"/>
        <v>166785</v>
      </c>
      <c r="V300" s="224"/>
      <c r="W300" s="225">
        <f t="shared" si="42"/>
        <v>0</v>
      </c>
      <c r="X300" s="226" t="str">
        <f t="shared" si="43"/>
        <v>8</v>
      </c>
      <c r="Y300" s="224"/>
      <c r="Z300" s="182">
        <f t="shared" si="44"/>
        <v>13342.800000000001</v>
      </c>
      <c r="AA300" s="227">
        <f>VLOOKUP(G300,Ma_KH!$A:$R,14,0)</f>
        <v>60</v>
      </c>
    </row>
    <row r="301" spans="1:27" x14ac:dyDescent="0.25">
      <c r="A301" s="280">
        <v>46049</v>
      </c>
      <c r="B301" s="281">
        <v>4183833174</v>
      </c>
      <c r="C301" s="279" t="s">
        <v>15180</v>
      </c>
      <c r="D301" s="277">
        <v>46054</v>
      </c>
      <c r="E301" s="219"/>
      <c r="F301" s="218"/>
      <c r="G301" s="144" t="s">
        <v>14380</v>
      </c>
      <c r="H301" s="219"/>
      <c r="I301" s="217">
        <v>4183833174</v>
      </c>
      <c r="J301" s="217" t="s">
        <v>1782</v>
      </c>
      <c r="K301" s="217" t="s">
        <v>32</v>
      </c>
      <c r="L301" s="215" t="str">
        <f>VLOOKUP($K301,[1]TONG_SL!$A$1:$D$65536,2,0)</f>
        <v>Giò Tai Lưỡi Xào 250g</v>
      </c>
      <c r="M301" s="213"/>
      <c r="N301" s="215" t="str">
        <f t="shared" si="45"/>
        <v>K-C6</v>
      </c>
      <c r="O301" s="222"/>
      <c r="P301" s="222"/>
      <c r="Q301" s="215" t="str">
        <f>VLOOKUP(K301,TONG_SL!$A:$D,3,0)</f>
        <v>Túi</v>
      </c>
      <c r="R301" s="223">
        <v>3</v>
      </c>
      <c r="S301" s="224"/>
      <c r="T301" s="224">
        <f>VLOOKUP(VLOOKUP(G301,Ma_KH!$A:$R,18,0)&amp;K301,Gia_MB!$A:$F,6,0)</f>
        <v>50182</v>
      </c>
      <c r="U301" s="182">
        <f t="shared" si="41"/>
        <v>150546</v>
      </c>
      <c r="V301" s="224"/>
      <c r="W301" s="225">
        <f t="shared" si="42"/>
        <v>0</v>
      </c>
      <c r="X301" s="226" t="str">
        <f t="shared" si="43"/>
        <v>8</v>
      </c>
      <c r="Y301" s="224"/>
      <c r="Z301" s="182">
        <f t="shared" si="44"/>
        <v>12043.68</v>
      </c>
      <c r="AA301" s="227">
        <f>VLOOKUP(G301,Ma_KH!$A:$R,14,0)</f>
        <v>60</v>
      </c>
    </row>
    <row r="302" spans="1:27" x14ac:dyDescent="0.25">
      <c r="A302" s="280">
        <v>46049</v>
      </c>
      <c r="B302" s="281">
        <v>4183833174</v>
      </c>
      <c r="C302" s="279" t="s">
        <v>15180</v>
      </c>
      <c r="D302" s="277">
        <v>46054</v>
      </c>
      <c r="E302" s="219"/>
      <c r="F302" s="218"/>
      <c r="G302" s="144" t="s">
        <v>14380</v>
      </c>
      <c r="H302" s="219"/>
      <c r="I302" s="217">
        <v>4183833174</v>
      </c>
      <c r="J302" s="217" t="s">
        <v>1782</v>
      </c>
      <c r="K302" s="217" t="s">
        <v>30</v>
      </c>
      <c r="L302" s="215" t="str">
        <f>VLOOKUP($K302,[1]TONG_SL!$A$1:$D$65536,2,0)</f>
        <v>Gà muối 500g</v>
      </c>
      <c r="M302" s="213"/>
      <c r="N302" s="215" t="str">
        <f t="shared" si="45"/>
        <v>K-C6</v>
      </c>
      <c r="O302" s="222"/>
      <c r="P302" s="222"/>
      <c r="Q302" s="215" t="str">
        <f>VLOOKUP(K302,TONG_SL!$A:$D,3,0)</f>
        <v>Túi</v>
      </c>
      <c r="R302" s="223">
        <v>3</v>
      </c>
      <c r="S302" s="224"/>
      <c r="T302" s="224">
        <f>VLOOKUP(VLOOKUP(G302,Ma_KH!$A:$R,18,0)&amp;K302,Gia_MB!$A:$F,6,0)</f>
        <v>116611</v>
      </c>
      <c r="U302" s="182">
        <f t="shared" si="41"/>
        <v>349833</v>
      </c>
      <c r="V302" s="224"/>
      <c r="W302" s="225">
        <f t="shared" si="42"/>
        <v>0</v>
      </c>
      <c r="X302" s="226" t="str">
        <f t="shared" si="43"/>
        <v>8</v>
      </c>
      <c r="Y302" s="224"/>
      <c r="Z302" s="182">
        <f t="shared" si="44"/>
        <v>27986.639999999999</v>
      </c>
      <c r="AA302" s="227">
        <f>VLOOKUP(G302,Ma_KH!$A:$R,14,0)</f>
        <v>60</v>
      </c>
    </row>
    <row r="303" spans="1:27" x14ac:dyDescent="0.25">
      <c r="A303" s="280">
        <v>46049</v>
      </c>
      <c r="B303" s="281">
        <v>4183833174</v>
      </c>
      <c r="C303" s="279" t="s">
        <v>15180</v>
      </c>
      <c r="D303" s="277">
        <v>46054</v>
      </c>
      <c r="E303" s="219"/>
      <c r="F303" s="218"/>
      <c r="G303" s="144" t="s">
        <v>14380</v>
      </c>
      <c r="H303" s="219"/>
      <c r="I303" s="217">
        <v>4183833174</v>
      </c>
      <c r="J303" s="217" t="s">
        <v>1782</v>
      </c>
      <c r="K303" s="217" t="s">
        <v>27</v>
      </c>
      <c r="L303" s="215" t="str">
        <f>VLOOKUP($K303,[1]TONG_SL!$A$1:$D$65536,2,0)</f>
        <v>Chân giò heo muối 300g</v>
      </c>
      <c r="M303" s="213"/>
      <c r="N303" s="215" t="str">
        <f t="shared" si="45"/>
        <v>K-C6</v>
      </c>
      <c r="O303" s="222"/>
      <c r="P303" s="222"/>
      <c r="Q303" s="215" t="str">
        <f>VLOOKUP(K303,TONG_SL!$A:$D,3,0)</f>
        <v>Túi</v>
      </c>
      <c r="R303" s="223">
        <v>6</v>
      </c>
      <c r="S303" s="224"/>
      <c r="T303" s="224">
        <f>VLOOKUP(VLOOKUP(G303,Ma_KH!$A:$R,18,0)&amp;K303,Gia_MB!$A:$F,6,0)</f>
        <v>73431</v>
      </c>
      <c r="U303" s="182">
        <f t="shared" si="41"/>
        <v>440586</v>
      </c>
      <c r="V303" s="224"/>
      <c r="W303" s="225">
        <f t="shared" si="42"/>
        <v>0</v>
      </c>
      <c r="X303" s="226" t="str">
        <f t="shared" si="43"/>
        <v>8</v>
      </c>
      <c r="Y303" s="224"/>
      <c r="Z303" s="182">
        <f t="shared" si="44"/>
        <v>35246.879999999997</v>
      </c>
      <c r="AA303" s="227">
        <f>VLOOKUP(G303,Ma_KH!$A:$R,14,0)</f>
        <v>60</v>
      </c>
    </row>
    <row r="304" spans="1:27" x14ac:dyDescent="0.25">
      <c r="A304" s="280">
        <v>46049</v>
      </c>
      <c r="B304" s="281">
        <v>4183832735</v>
      </c>
      <c r="C304" s="279" t="s">
        <v>15180</v>
      </c>
      <c r="D304" s="277">
        <v>46054</v>
      </c>
      <c r="E304" s="219"/>
      <c r="F304" s="218"/>
      <c r="G304" s="144" t="s">
        <v>14459</v>
      </c>
      <c r="H304" s="219"/>
      <c r="I304" s="217">
        <v>4183832735</v>
      </c>
      <c r="J304" s="217" t="s">
        <v>1782</v>
      </c>
      <c r="K304" s="217" t="s">
        <v>48</v>
      </c>
      <c r="L304" s="215" t="str">
        <f>VLOOKUP($K304,[1]TONG_SL!$A$1:$D$65536,2,0)</f>
        <v>Mọc Nấm Hương 250g</v>
      </c>
      <c r="M304" s="213"/>
      <c r="N304" s="215" t="str">
        <f t="shared" si="45"/>
        <v>K-C6</v>
      </c>
      <c r="O304" s="222"/>
      <c r="P304" s="222"/>
      <c r="Q304" s="215" t="str">
        <f>VLOOKUP(K304,TONG_SL!$A:$D,3,0)</f>
        <v>Túi</v>
      </c>
      <c r="R304" s="223">
        <v>4</v>
      </c>
      <c r="S304" s="224"/>
      <c r="T304" s="224">
        <f>VLOOKUP(VLOOKUP(G304,Ma_KH!$A:$R,18,0)&amp;K304,Gia_MB!$A:$F,6,0)</f>
        <v>46000</v>
      </c>
      <c r="U304" s="182">
        <f t="shared" si="41"/>
        <v>184000</v>
      </c>
      <c r="V304" s="224"/>
      <c r="W304" s="225">
        <f t="shared" si="42"/>
        <v>0</v>
      </c>
      <c r="X304" s="226" t="str">
        <f t="shared" si="43"/>
        <v>8</v>
      </c>
      <c r="Y304" s="224"/>
      <c r="Z304" s="182">
        <f t="shared" si="44"/>
        <v>14720</v>
      </c>
      <c r="AA304" s="227">
        <f>VLOOKUP(G304,Ma_KH!$A:$R,14,0)</f>
        <v>60</v>
      </c>
    </row>
    <row r="305" spans="1:27" x14ac:dyDescent="0.25">
      <c r="A305" s="280">
        <v>46049</v>
      </c>
      <c r="B305" s="281">
        <v>4183832735</v>
      </c>
      <c r="C305" s="279" t="s">
        <v>15180</v>
      </c>
      <c r="D305" s="277">
        <v>46054</v>
      </c>
      <c r="E305" s="219"/>
      <c r="F305" s="218"/>
      <c r="G305" s="144" t="s">
        <v>14459</v>
      </c>
      <c r="H305" s="219"/>
      <c r="I305" s="217">
        <v>4183832735</v>
      </c>
      <c r="J305" s="217" t="s">
        <v>1782</v>
      </c>
      <c r="K305" s="217" t="s">
        <v>32</v>
      </c>
      <c r="L305" s="215" t="str">
        <f>VLOOKUP($K305,[1]TONG_SL!$A$1:$D$65536,2,0)</f>
        <v>Giò Tai Lưỡi Xào 250g</v>
      </c>
      <c r="M305" s="213"/>
      <c r="N305" s="215" t="str">
        <f t="shared" si="45"/>
        <v>K-C6</v>
      </c>
      <c r="O305" s="222"/>
      <c r="P305" s="222"/>
      <c r="Q305" s="215" t="str">
        <f>VLOOKUP(K305,TONG_SL!$A:$D,3,0)</f>
        <v>Túi</v>
      </c>
      <c r="R305" s="223">
        <v>4</v>
      </c>
      <c r="S305" s="224"/>
      <c r="T305" s="224">
        <f>VLOOKUP(VLOOKUP(G305,Ma_KH!$A:$R,18,0)&amp;K305,Gia_MB!$A:$F,6,0)</f>
        <v>50182</v>
      </c>
      <c r="U305" s="182">
        <f t="shared" si="41"/>
        <v>200728</v>
      </c>
      <c r="V305" s="224"/>
      <c r="W305" s="225">
        <f t="shared" si="42"/>
        <v>0</v>
      </c>
      <c r="X305" s="226" t="str">
        <f t="shared" si="43"/>
        <v>8</v>
      </c>
      <c r="Y305" s="224"/>
      <c r="Z305" s="182">
        <f t="shared" si="44"/>
        <v>16058.24</v>
      </c>
      <c r="AA305" s="227">
        <f>VLOOKUP(G305,Ma_KH!$A:$R,14,0)</f>
        <v>60</v>
      </c>
    </row>
    <row r="306" spans="1:27" x14ac:dyDescent="0.25">
      <c r="A306" s="280">
        <v>46049</v>
      </c>
      <c r="B306" s="281">
        <v>4183832735</v>
      </c>
      <c r="C306" s="279" t="s">
        <v>15180</v>
      </c>
      <c r="D306" s="277">
        <v>46054</v>
      </c>
      <c r="E306" s="219"/>
      <c r="F306" s="218"/>
      <c r="G306" s="144" t="s">
        <v>14459</v>
      </c>
      <c r="H306" s="219"/>
      <c r="I306" s="217">
        <v>4183832735</v>
      </c>
      <c r="J306" s="217" t="s">
        <v>1782</v>
      </c>
      <c r="K306" s="217" t="s">
        <v>30</v>
      </c>
      <c r="L306" s="215" t="str">
        <f>VLOOKUP($K306,[1]TONG_SL!$A$1:$D$65536,2,0)</f>
        <v>Gà muối 500g</v>
      </c>
      <c r="M306" s="213"/>
      <c r="N306" s="215" t="str">
        <f t="shared" si="45"/>
        <v>K-C6</v>
      </c>
      <c r="O306" s="222"/>
      <c r="P306" s="222"/>
      <c r="Q306" s="215" t="str">
        <f>VLOOKUP(K306,TONG_SL!$A:$D,3,0)</f>
        <v>Túi</v>
      </c>
      <c r="R306" s="223">
        <v>6</v>
      </c>
      <c r="S306" s="224"/>
      <c r="T306" s="224">
        <f>VLOOKUP(VLOOKUP(G306,Ma_KH!$A:$R,18,0)&amp;K306,Gia_MB!$A:$F,6,0)</f>
        <v>116611</v>
      </c>
      <c r="U306" s="182">
        <f t="shared" si="41"/>
        <v>699666</v>
      </c>
      <c r="V306" s="224"/>
      <c r="W306" s="225">
        <f t="shared" si="42"/>
        <v>0</v>
      </c>
      <c r="X306" s="226" t="str">
        <f t="shared" si="43"/>
        <v>8</v>
      </c>
      <c r="Y306" s="224"/>
      <c r="Z306" s="182">
        <f t="shared" si="44"/>
        <v>55973.279999999999</v>
      </c>
      <c r="AA306" s="227">
        <f>VLOOKUP(G306,Ma_KH!$A:$R,14,0)</f>
        <v>60</v>
      </c>
    </row>
    <row r="307" spans="1:27" x14ac:dyDescent="0.25">
      <c r="A307" s="280">
        <v>46049</v>
      </c>
      <c r="B307" s="281">
        <v>4183832735</v>
      </c>
      <c r="C307" s="279" t="s">
        <v>15180</v>
      </c>
      <c r="D307" s="277">
        <v>46054</v>
      </c>
      <c r="E307" s="219"/>
      <c r="F307" s="218"/>
      <c r="G307" s="144" t="s">
        <v>14459</v>
      </c>
      <c r="H307" s="219"/>
      <c r="I307" s="217">
        <v>4183832735</v>
      </c>
      <c r="J307" s="217" t="s">
        <v>1782</v>
      </c>
      <c r="K307" s="217" t="s">
        <v>27</v>
      </c>
      <c r="L307" s="215" t="str">
        <f>VLOOKUP($K307,[1]TONG_SL!$A$1:$D$65536,2,0)</f>
        <v>Chân giò heo muối 300g</v>
      </c>
      <c r="M307" s="213"/>
      <c r="N307" s="215" t="str">
        <f t="shared" si="45"/>
        <v>K-C6</v>
      </c>
      <c r="O307" s="222"/>
      <c r="P307" s="222"/>
      <c r="Q307" s="215" t="str">
        <f>VLOOKUP(K307,TONG_SL!$A:$D,3,0)</f>
        <v>Túi</v>
      </c>
      <c r="R307" s="223">
        <v>4</v>
      </c>
      <c r="S307" s="224"/>
      <c r="T307" s="224">
        <f>VLOOKUP(VLOOKUP(G307,Ma_KH!$A:$R,18,0)&amp;K307,Gia_MB!$A:$F,6,0)</f>
        <v>73431</v>
      </c>
      <c r="U307" s="182">
        <f t="shared" si="41"/>
        <v>293724</v>
      </c>
      <c r="V307" s="224"/>
      <c r="W307" s="225">
        <f t="shared" si="42"/>
        <v>0</v>
      </c>
      <c r="X307" s="226" t="str">
        <f t="shared" si="43"/>
        <v>8</v>
      </c>
      <c r="Y307" s="224"/>
      <c r="Z307" s="182">
        <f t="shared" si="44"/>
        <v>23497.920000000002</v>
      </c>
      <c r="AA307" s="227">
        <f>VLOOKUP(G307,Ma_KH!$A:$R,14,0)</f>
        <v>60</v>
      </c>
    </row>
    <row r="308" spans="1:27" x14ac:dyDescent="0.25">
      <c r="A308" s="280">
        <v>46049</v>
      </c>
      <c r="B308" s="281">
        <v>4183832297</v>
      </c>
      <c r="C308" s="279" t="s">
        <v>15180</v>
      </c>
      <c r="D308" s="277">
        <v>46054</v>
      </c>
      <c r="E308" s="219"/>
      <c r="F308" s="218"/>
      <c r="G308" s="144" t="s">
        <v>15305</v>
      </c>
      <c r="H308" s="219"/>
      <c r="I308" s="217">
        <v>4183832297</v>
      </c>
      <c r="J308" s="217" t="s">
        <v>1782</v>
      </c>
      <c r="K308" s="217" t="s">
        <v>27</v>
      </c>
      <c r="L308" s="215" t="str">
        <f>VLOOKUP($K308,[1]TONG_SL!$A$1:$D$65536,2,0)</f>
        <v>Chân giò heo muối 300g</v>
      </c>
      <c r="M308" s="213"/>
      <c r="N308" s="215" t="str">
        <f t="shared" si="45"/>
        <v>K-C6</v>
      </c>
      <c r="O308" s="222"/>
      <c r="P308" s="222"/>
      <c r="Q308" s="215" t="str">
        <f>VLOOKUP(K308,TONG_SL!$A:$D,3,0)</f>
        <v>Túi</v>
      </c>
      <c r="R308" s="223">
        <v>6</v>
      </c>
      <c r="S308" s="224"/>
      <c r="T308" s="224">
        <f>VLOOKUP(VLOOKUP(G308,Ma_KH!$A:$R,18,0)&amp;K308,Gia_MB!$A:$F,6,0)</f>
        <v>73431</v>
      </c>
      <c r="U308" s="182">
        <f t="shared" si="41"/>
        <v>440586</v>
      </c>
      <c r="V308" s="224"/>
      <c r="W308" s="225">
        <f t="shared" si="42"/>
        <v>0</v>
      </c>
      <c r="X308" s="226" t="str">
        <f t="shared" si="43"/>
        <v>8</v>
      </c>
      <c r="Y308" s="224"/>
      <c r="Z308" s="182">
        <f t="shared" si="44"/>
        <v>35246.879999999997</v>
      </c>
      <c r="AA308" s="227">
        <f>VLOOKUP(G308,Ma_KH!$A:$R,14,0)</f>
        <v>60</v>
      </c>
    </row>
    <row r="309" spans="1:27" x14ac:dyDescent="0.25">
      <c r="A309" s="280">
        <v>46049</v>
      </c>
      <c r="B309" s="281">
        <v>4183832297</v>
      </c>
      <c r="C309" s="279" t="s">
        <v>15180</v>
      </c>
      <c r="D309" s="277">
        <v>46054</v>
      </c>
      <c r="E309" s="219"/>
      <c r="F309" s="218"/>
      <c r="G309" s="144" t="s">
        <v>15305</v>
      </c>
      <c r="H309" s="219"/>
      <c r="I309" s="217">
        <v>4183832297</v>
      </c>
      <c r="J309" s="217" t="s">
        <v>1782</v>
      </c>
      <c r="K309" s="217" t="s">
        <v>30</v>
      </c>
      <c r="L309" s="215" t="str">
        <f>VLOOKUP($K309,[1]TONG_SL!$A$1:$D$65536,2,0)</f>
        <v>Gà muối 500g</v>
      </c>
      <c r="M309" s="213"/>
      <c r="N309" s="215" t="str">
        <f t="shared" si="45"/>
        <v>K-C6</v>
      </c>
      <c r="O309" s="222"/>
      <c r="P309" s="222"/>
      <c r="Q309" s="215" t="str">
        <f>VLOOKUP(K309,TONG_SL!$A:$D,3,0)</f>
        <v>Túi</v>
      </c>
      <c r="R309" s="223">
        <v>8</v>
      </c>
      <c r="S309" s="224"/>
      <c r="T309" s="224">
        <f>VLOOKUP(VLOOKUP(G309,Ma_KH!$A:$R,18,0)&amp;K309,Gia_MB!$A:$F,6,0)</f>
        <v>116611</v>
      </c>
      <c r="U309" s="182">
        <f t="shared" si="41"/>
        <v>932888</v>
      </c>
      <c r="V309" s="224"/>
      <c r="W309" s="225">
        <f t="shared" si="42"/>
        <v>0</v>
      </c>
      <c r="X309" s="226" t="str">
        <f t="shared" si="43"/>
        <v>8</v>
      </c>
      <c r="Y309" s="224"/>
      <c r="Z309" s="182">
        <f t="shared" si="44"/>
        <v>74631.040000000008</v>
      </c>
      <c r="AA309" s="227">
        <f>VLOOKUP(G309,Ma_KH!$A:$R,14,0)</f>
        <v>60</v>
      </c>
    </row>
    <row r="310" spans="1:27" x14ac:dyDescent="0.25">
      <c r="A310" s="280">
        <v>46049</v>
      </c>
      <c r="B310" s="281">
        <v>4183832297</v>
      </c>
      <c r="C310" s="279" t="s">
        <v>15180</v>
      </c>
      <c r="D310" s="277">
        <v>46054</v>
      </c>
      <c r="E310" s="219"/>
      <c r="F310" s="218"/>
      <c r="G310" s="144" t="s">
        <v>15305</v>
      </c>
      <c r="H310" s="219"/>
      <c r="I310" s="217">
        <v>4183832297</v>
      </c>
      <c r="J310" s="217" t="s">
        <v>1782</v>
      </c>
      <c r="K310" s="217" t="s">
        <v>32</v>
      </c>
      <c r="L310" s="215" t="str">
        <f>VLOOKUP($K310,[1]TONG_SL!$A$1:$D$65536,2,0)</f>
        <v>Giò Tai Lưỡi Xào 250g</v>
      </c>
      <c r="M310" s="213"/>
      <c r="N310" s="215" t="str">
        <f t="shared" si="45"/>
        <v>K-C6</v>
      </c>
      <c r="O310" s="222"/>
      <c r="P310" s="222"/>
      <c r="Q310" s="215" t="str">
        <f>VLOOKUP(K310,TONG_SL!$A:$D,3,0)</f>
        <v>Túi</v>
      </c>
      <c r="R310" s="223">
        <v>2</v>
      </c>
      <c r="S310" s="224"/>
      <c r="T310" s="224">
        <f>VLOOKUP(VLOOKUP(G310,Ma_KH!$A:$R,18,0)&amp;K310,Gia_MB!$A:$F,6,0)</f>
        <v>50182</v>
      </c>
      <c r="U310" s="182">
        <f t="shared" si="41"/>
        <v>100364</v>
      </c>
      <c r="V310" s="224"/>
      <c r="W310" s="225">
        <f t="shared" si="42"/>
        <v>0</v>
      </c>
      <c r="X310" s="226" t="str">
        <f t="shared" si="43"/>
        <v>8</v>
      </c>
      <c r="Y310" s="224"/>
      <c r="Z310" s="182">
        <f t="shared" si="44"/>
        <v>8029.12</v>
      </c>
      <c r="AA310" s="227">
        <f>VLOOKUP(G310,Ma_KH!$A:$R,14,0)</f>
        <v>60</v>
      </c>
    </row>
    <row r="311" spans="1:27" x14ac:dyDescent="0.25">
      <c r="A311" s="280">
        <v>46049</v>
      </c>
      <c r="B311" s="281">
        <v>4183832297</v>
      </c>
      <c r="C311" s="279" t="s">
        <v>15180</v>
      </c>
      <c r="D311" s="277">
        <v>46054</v>
      </c>
      <c r="E311" s="219"/>
      <c r="F311" s="218"/>
      <c r="G311" s="144" t="s">
        <v>15305</v>
      </c>
      <c r="H311" s="219"/>
      <c r="I311" s="217">
        <v>4183832297</v>
      </c>
      <c r="J311" s="217" t="s">
        <v>1782</v>
      </c>
      <c r="K311" s="217" t="s">
        <v>48</v>
      </c>
      <c r="L311" s="215" t="str">
        <f>VLOOKUP($K311,[1]TONG_SL!$A$1:$D$65536,2,0)</f>
        <v>Mọc Nấm Hương 250g</v>
      </c>
      <c r="M311" s="213"/>
      <c r="N311" s="215" t="str">
        <f t="shared" si="45"/>
        <v>K-C6</v>
      </c>
      <c r="O311" s="222"/>
      <c r="P311" s="222"/>
      <c r="Q311" s="215" t="str">
        <f>VLOOKUP(K311,TONG_SL!$A:$D,3,0)</f>
        <v>Túi</v>
      </c>
      <c r="R311" s="223">
        <v>2</v>
      </c>
      <c r="S311" s="224"/>
      <c r="T311" s="224">
        <f>VLOOKUP(VLOOKUP(G311,Ma_KH!$A:$R,18,0)&amp;K311,Gia_MB!$A:$F,6,0)</f>
        <v>46000</v>
      </c>
      <c r="U311" s="182">
        <f t="shared" si="41"/>
        <v>92000</v>
      </c>
      <c r="V311" s="224"/>
      <c r="W311" s="225">
        <f t="shared" si="42"/>
        <v>0</v>
      </c>
      <c r="X311" s="226" t="str">
        <f t="shared" si="43"/>
        <v>8</v>
      </c>
      <c r="Y311" s="224"/>
      <c r="Z311" s="182">
        <f t="shared" si="44"/>
        <v>7360</v>
      </c>
      <c r="AA311" s="227">
        <f>VLOOKUP(G311,Ma_KH!$A:$R,14,0)</f>
        <v>60</v>
      </c>
    </row>
    <row r="312" spans="1:27" x14ac:dyDescent="0.25">
      <c r="A312" s="280">
        <v>46049</v>
      </c>
      <c r="B312" s="281">
        <v>4183832133</v>
      </c>
      <c r="C312" s="279" t="s">
        <v>15180</v>
      </c>
      <c r="D312" s="277">
        <v>46054</v>
      </c>
      <c r="E312" s="219"/>
      <c r="F312" s="218"/>
      <c r="G312" s="144" t="s">
        <v>14384</v>
      </c>
      <c r="H312" s="219"/>
      <c r="I312" s="217">
        <v>4183832133</v>
      </c>
      <c r="J312" s="217" t="s">
        <v>1782</v>
      </c>
      <c r="K312" s="217" t="s">
        <v>48</v>
      </c>
      <c r="L312" s="215" t="str">
        <f>VLOOKUP($K312,[1]TONG_SL!$A$1:$D$65536,2,0)</f>
        <v>Mọc Nấm Hương 250g</v>
      </c>
      <c r="M312" s="213"/>
      <c r="N312" s="215" t="str">
        <f t="shared" si="45"/>
        <v>K-C6</v>
      </c>
      <c r="O312" s="222"/>
      <c r="P312" s="222"/>
      <c r="Q312" s="215" t="str">
        <f>VLOOKUP(K312,TONG_SL!$A:$D,3,0)</f>
        <v>Túi</v>
      </c>
      <c r="R312" s="223">
        <v>2</v>
      </c>
      <c r="S312" s="224"/>
      <c r="T312" s="224">
        <f>VLOOKUP(VLOOKUP(G312,Ma_KH!$A:$R,18,0)&amp;K312,Gia_MB!$A:$F,6,0)</f>
        <v>46000</v>
      </c>
      <c r="U312" s="182">
        <f t="shared" si="41"/>
        <v>92000</v>
      </c>
      <c r="V312" s="224"/>
      <c r="W312" s="225">
        <f t="shared" si="42"/>
        <v>0</v>
      </c>
      <c r="X312" s="226" t="str">
        <f t="shared" si="43"/>
        <v>8</v>
      </c>
      <c r="Y312" s="224"/>
      <c r="Z312" s="182">
        <f t="shared" si="44"/>
        <v>7360</v>
      </c>
      <c r="AA312" s="227">
        <f>VLOOKUP(G312,Ma_KH!$A:$R,14,0)</f>
        <v>60</v>
      </c>
    </row>
    <row r="313" spans="1:27" x14ac:dyDescent="0.25">
      <c r="A313" s="280">
        <v>46049</v>
      </c>
      <c r="B313" s="281">
        <v>4183832133</v>
      </c>
      <c r="C313" s="279" t="s">
        <v>15180</v>
      </c>
      <c r="D313" s="277">
        <v>46054</v>
      </c>
      <c r="E313" s="219"/>
      <c r="F313" s="218"/>
      <c r="G313" s="144" t="s">
        <v>14384</v>
      </c>
      <c r="H313" s="219"/>
      <c r="I313" s="217">
        <v>4183832133</v>
      </c>
      <c r="J313" s="217" t="s">
        <v>1782</v>
      </c>
      <c r="K313" s="217" t="s">
        <v>32</v>
      </c>
      <c r="L313" s="215" t="str">
        <f>VLOOKUP($K313,[1]TONG_SL!$A$1:$D$65536,2,0)</f>
        <v>Giò Tai Lưỡi Xào 250g</v>
      </c>
      <c r="M313" s="213"/>
      <c r="N313" s="215" t="str">
        <f t="shared" si="45"/>
        <v>K-C6</v>
      </c>
      <c r="O313" s="222"/>
      <c r="P313" s="222"/>
      <c r="Q313" s="215" t="str">
        <f>VLOOKUP(K313,TONG_SL!$A:$D,3,0)</f>
        <v>Túi</v>
      </c>
      <c r="R313" s="223">
        <v>6</v>
      </c>
      <c r="S313" s="224"/>
      <c r="T313" s="224">
        <f>VLOOKUP(VLOOKUP(G313,Ma_KH!$A:$R,18,0)&amp;K313,Gia_MB!$A:$F,6,0)</f>
        <v>50182</v>
      </c>
      <c r="U313" s="182">
        <f t="shared" si="41"/>
        <v>301092</v>
      </c>
      <c r="V313" s="224"/>
      <c r="W313" s="225">
        <f t="shared" si="42"/>
        <v>0</v>
      </c>
      <c r="X313" s="226" t="str">
        <f t="shared" si="43"/>
        <v>8</v>
      </c>
      <c r="Y313" s="224"/>
      <c r="Z313" s="182">
        <f t="shared" si="44"/>
        <v>24087.360000000001</v>
      </c>
      <c r="AA313" s="227">
        <f>VLOOKUP(G313,Ma_KH!$A:$R,14,0)</f>
        <v>60</v>
      </c>
    </row>
    <row r="314" spans="1:27" x14ac:dyDescent="0.25">
      <c r="A314" s="280">
        <v>46049</v>
      </c>
      <c r="B314" s="281">
        <v>4183832133</v>
      </c>
      <c r="C314" s="279" t="s">
        <v>15180</v>
      </c>
      <c r="D314" s="277">
        <v>46054</v>
      </c>
      <c r="E314" s="219"/>
      <c r="F314" s="218"/>
      <c r="G314" s="144" t="s">
        <v>14384</v>
      </c>
      <c r="H314" s="219"/>
      <c r="I314" s="217">
        <v>4183832133</v>
      </c>
      <c r="J314" s="217" t="s">
        <v>1782</v>
      </c>
      <c r="K314" s="217" t="s">
        <v>27</v>
      </c>
      <c r="L314" s="215" t="str">
        <f>VLOOKUP($K314,[1]TONG_SL!$A$1:$D$65536,2,0)</f>
        <v>Chân giò heo muối 300g</v>
      </c>
      <c r="M314" s="213"/>
      <c r="N314" s="215" t="str">
        <f t="shared" si="45"/>
        <v>K-C6</v>
      </c>
      <c r="O314" s="222"/>
      <c r="P314" s="222"/>
      <c r="Q314" s="215" t="str">
        <f>VLOOKUP(K314,TONG_SL!$A:$D,3,0)</f>
        <v>Túi</v>
      </c>
      <c r="R314" s="223">
        <v>2</v>
      </c>
      <c r="S314" s="224"/>
      <c r="T314" s="224">
        <f>VLOOKUP(VLOOKUP(G314,Ma_KH!$A:$R,18,0)&amp;K314,Gia_MB!$A:$F,6,0)</f>
        <v>73431</v>
      </c>
      <c r="U314" s="182">
        <f t="shared" si="41"/>
        <v>146862</v>
      </c>
      <c r="V314" s="224"/>
      <c r="W314" s="225">
        <f t="shared" si="42"/>
        <v>0</v>
      </c>
      <c r="X314" s="226" t="str">
        <f t="shared" si="43"/>
        <v>8</v>
      </c>
      <c r="Y314" s="224"/>
      <c r="Z314" s="182">
        <f t="shared" si="44"/>
        <v>11748.960000000001</v>
      </c>
      <c r="AA314" s="227">
        <f>VLOOKUP(G314,Ma_KH!$A:$R,14,0)</f>
        <v>60</v>
      </c>
    </row>
    <row r="315" spans="1:27" x14ac:dyDescent="0.25">
      <c r="A315" s="280">
        <v>46049</v>
      </c>
      <c r="B315" s="281">
        <v>4183832133</v>
      </c>
      <c r="C315" s="279" t="s">
        <v>15180</v>
      </c>
      <c r="D315" s="277">
        <v>46054</v>
      </c>
      <c r="E315" s="219"/>
      <c r="F315" s="218"/>
      <c r="G315" s="144" t="s">
        <v>14384</v>
      </c>
      <c r="H315" s="219"/>
      <c r="I315" s="217">
        <v>4183832133</v>
      </c>
      <c r="J315" s="217" t="s">
        <v>1782</v>
      </c>
      <c r="K315" s="217" t="s">
        <v>30</v>
      </c>
      <c r="L315" s="215" t="str">
        <f>VLOOKUP($K315,[1]TONG_SL!$A$1:$D$65536,2,0)</f>
        <v>Gà muối 500g</v>
      </c>
      <c r="M315" s="213"/>
      <c r="N315" s="215" t="str">
        <f t="shared" si="45"/>
        <v>K-C6</v>
      </c>
      <c r="O315" s="222"/>
      <c r="P315" s="222"/>
      <c r="Q315" s="215" t="str">
        <f>VLOOKUP(K315,TONG_SL!$A:$D,3,0)</f>
        <v>Túi</v>
      </c>
      <c r="R315" s="223">
        <v>8</v>
      </c>
      <c r="S315" s="224"/>
      <c r="T315" s="224">
        <f>VLOOKUP(VLOOKUP(G315,Ma_KH!$A:$R,18,0)&amp;K315,Gia_MB!$A:$F,6,0)</f>
        <v>116611</v>
      </c>
      <c r="U315" s="182">
        <f t="shared" si="41"/>
        <v>932888</v>
      </c>
      <c r="V315" s="224"/>
      <c r="W315" s="225">
        <f t="shared" si="42"/>
        <v>0</v>
      </c>
      <c r="X315" s="226" t="str">
        <f t="shared" si="43"/>
        <v>8</v>
      </c>
      <c r="Y315" s="224"/>
      <c r="Z315" s="182">
        <f t="shared" si="44"/>
        <v>74631.040000000008</v>
      </c>
      <c r="AA315" s="227">
        <f>VLOOKUP(G315,Ma_KH!$A:$R,14,0)</f>
        <v>60</v>
      </c>
    </row>
    <row r="316" spans="1:27" x14ac:dyDescent="0.25">
      <c r="A316" s="280">
        <v>46049</v>
      </c>
      <c r="B316" s="281">
        <v>4183832229</v>
      </c>
      <c r="C316" s="279" t="s">
        <v>15180</v>
      </c>
      <c r="D316" s="277">
        <v>46054</v>
      </c>
      <c r="E316" s="219"/>
      <c r="F316" s="218"/>
      <c r="G316" s="144" t="s">
        <v>14399</v>
      </c>
      <c r="H316" s="219"/>
      <c r="I316" s="217">
        <v>4183832229</v>
      </c>
      <c r="J316" s="217" t="s">
        <v>1782</v>
      </c>
      <c r="K316" s="217" t="s">
        <v>32</v>
      </c>
      <c r="L316" s="215" t="str">
        <f>VLOOKUP($K316,[1]TONG_SL!$A$1:$D$65536,2,0)</f>
        <v>Giò Tai Lưỡi Xào 250g</v>
      </c>
      <c r="M316" s="213"/>
      <c r="N316" s="215" t="str">
        <f t="shared" si="45"/>
        <v>K-C6</v>
      </c>
      <c r="O316" s="222"/>
      <c r="P316" s="222"/>
      <c r="Q316" s="215" t="str">
        <f>VLOOKUP(K316,TONG_SL!$A:$D,3,0)</f>
        <v>Túi</v>
      </c>
      <c r="R316" s="223">
        <v>6</v>
      </c>
      <c r="S316" s="224"/>
      <c r="T316" s="224">
        <f>VLOOKUP(VLOOKUP(G316,Ma_KH!$A:$R,18,0)&amp;K316,Gia_MB!$A:$F,6,0)</f>
        <v>50182</v>
      </c>
      <c r="U316" s="182">
        <f t="shared" si="41"/>
        <v>301092</v>
      </c>
      <c r="V316" s="224"/>
      <c r="W316" s="225">
        <f t="shared" si="42"/>
        <v>0</v>
      </c>
      <c r="X316" s="226" t="str">
        <f t="shared" si="43"/>
        <v>8</v>
      </c>
      <c r="Y316" s="224"/>
      <c r="Z316" s="182">
        <f t="shared" si="44"/>
        <v>24087.360000000001</v>
      </c>
      <c r="AA316" s="227">
        <f>VLOOKUP(G316,Ma_KH!$A:$R,14,0)</f>
        <v>60</v>
      </c>
    </row>
    <row r="317" spans="1:27" x14ac:dyDescent="0.25">
      <c r="A317" s="280">
        <v>46049</v>
      </c>
      <c r="B317" s="281">
        <v>4183832229</v>
      </c>
      <c r="C317" s="279" t="s">
        <v>15180</v>
      </c>
      <c r="D317" s="277">
        <v>46054</v>
      </c>
      <c r="E317" s="219"/>
      <c r="F317" s="218"/>
      <c r="G317" s="144" t="s">
        <v>14399</v>
      </c>
      <c r="H317" s="219"/>
      <c r="I317" s="217">
        <v>4183832229</v>
      </c>
      <c r="J317" s="217" t="s">
        <v>1782</v>
      </c>
      <c r="K317" s="217" t="s">
        <v>30</v>
      </c>
      <c r="L317" s="215" t="str">
        <f>VLOOKUP($K317,[1]TONG_SL!$A$1:$D$65536,2,0)</f>
        <v>Gà muối 500g</v>
      </c>
      <c r="M317" s="213"/>
      <c r="N317" s="215" t="str">
        <f t="shared" si="45"/>
        <v>K-C6</v>
      </c>
      <c r="O317" s="222"/>
      <c r="P317" s="222"/>
      <c r="Q317" s="215" t="str">
        <f>VLOOKUP(K317,TONG_SL!$A:$D,3,0)</f>
        <v>Túi</v>
      </c>
      <c r="R317" s="223">
        <v>10</v>
      </c>
      <c r="S317" s="224"/>
      <c r="T317" s="224">
        <f>VLOOKUP(VLOOKUP(G317,Ma_KH!$A:$R,18,0)&amp;K317,Gia_MB!$A:$F,6,0)</f>
        <v>116611</v>
      </c>
      <c r="U317" s="182">
        <f t="shared" si="41"/>
        <v>1166110</v>
      </c>
      <c r="V317" s="224"/>
      <c r="W317" s="225">
        <f t="shared" si="42"/>
        <v>0</v>
      </c>
      <c r="X317" s="226" t="str">
        <f t="shared" si="43"/>
        <v>8</v>
      </c>
      <c r="Y317" s="224"/>
      <c r="Z317" s="182">
        <f t="shared" si="44"/>
        <v>93288.8</v>
      </c>
      <c r="AA317" s="227">
        <f>VLOOKUP(G317,Ma_KH!$A:$R,14,0)</f>
        <v>60</v>
      </c>
    </row>
    <row r="318" spans="1:27" x14ac:dyDescent="0.25">
      <c r="A318" s="280">
        <v>46049</v>
      </c>
      <c r="B318" s="281">
        <v>4183832229</v>
      </c>
      <c r="C318" s="279" t="s">
        <v>15180</v>
      </c>
      <c r="D318" s="277">
        <v>46054</v>
      </c>
      <c r="E318" s="219"/>
      <c r="F318" s="218"/>
      <c r="G318" s="144" t="s">
        <v>14399</v>
      </c>
      <c r="H318" s="219"/>
      <c r="I318" s="217">
        <v>4183832229</v>
      </c>
      <c r="J318" s="217" t="s">
        <v>1782</v>
      </c>
      <c r="K318" s="217" t="s">
        <v>27</v>
      </c>
      <c r="L318" s="215" t="str">
        <f>VLOOKUP($K318,[1]TONG_SL!$A$1:$D$65536,2,0)</f>
        <v>Chân giò heo muối 300g</v>
      </c>
      <c r="M318" s="213"/>
      <c r="N318" s="215" t="str">
        <f t="shared" si="45"/>
        <v>K-C6</v>
      </c>
      <c r="O318" s="222"/>
      <c r="P318" s="222"/>
      <c r="Q318" s="215" t="str">
        <f>VLOOKUP(K318,TONG_SL!$A:$D,3,0)</f>
        <v>Túi</v>
      </c>
      <c r="R318" s="223">
        <v>6</v>
      </c>
      <c r="S318" s="224"/>
      <c r="T318" s="224">
        <f>VLOOKUP(VLOOKUP(G318,Ma_KH!$A:$R,18,0)&amp;K318,Gia_MB!$A:$F,6,0)</f>
        <v>73431</v>
      </c>
      <c r="U318" s="182">
        <f t="shared" ref="U318:U324" si="46">T318*R318</f>
        <v>440586</v>
      </c>
      <c r="V318" s="224"/>
      <c r="W318" s="225">
        <f t="shared" ref="W318:W324" si="47">U318*V318</f>
        <v>0</v>
      </c>
      <c r="X318" s="226" t="str">
        <f t="shared" si="43"/>
        <v>8</v>
      </c>
      <c r="Y318" s="224"/>
      <c r="Z318" s="182">
        <f t="shared" si="44"/>
        <v>35246.879999999997</v>
      </c>
      <c r="AA318" s="227">
        <f>VLOOKUP(G318,Ma_KH!$A:$R,14,0)</f>
        <v>60</v>
      </c>
    </row>
    <row r="319" spans="1:27" x14ac:dyDescent="0.25">
      <c r="A319" s="280">
        <v>46049</v>
      </c>
      <c r="B319" s="281">
        <v>4183832300</v>
      </c>
      <c r="C319" s="279" t="s">
        <v>15180</v>
      </c>
      <c r="D319" s="277">
        <v>46054</v>
      </c>
      <c r="E319" s="219"/>
      <c r="F319" s="218"/>
      <c r="G319" s="144" t="s">
        <v>15306</v>
      </c>
      <c r="H319" s="219"/>
      <c r="I319" s="217">
        <v>4183832300</v>
      </c>
      <c r="J319" s="217" t="s">
        <v>1782</v>
      </c>
      <c r="K319" s="217" t="s">
        <v>32</v>
      </c>
      <c r="L319" s="215" t="str">
        <f>VLOOKUP($K319,[1]TONG_SL!$A$1:$D$65536,2,0)</f>
        <v>Giò Tai Lưỡi Xào 250g</v>
      </c>
      <c r="M319" s="213"/>
      <c r="N319" s="215" t="str">
        <f t="shared" si="45"/>
        <v>K-C6</v>
      </c>
      <c r="O319" s="222"/>
      <c r="P319" s="222"/>
      <c r="Q319" s="215" t="str">
        <f>VLOOKUP(K319,TONG_SL!$A:$D,3,0)</f>
        <v>Túi</v>
      </c>
      <c r="R319" s="223">
        <v>2</v>
      </c>
      <c r="S319" s="224"/>
      <c r="T319" s="224">
        <f>VLOOKUP(VLOOKUP(G319,Ma_KH!$A:$R,18,0)&amp;K319,Gia_MB!$A:$F,6,0)</f>
        <v>50182</v>
      </c>
      <c r="U319" s="182">
        <f t="shared" si="46"/>
        <v>100364</v>
      </c>
      <c r="V319" s="224"/>
      <c r="W319" s="225">
        <f t="shared" si="47"/>
        <v>0</v>
      </c>
      <c r="X319" s="226" t="str">
        <f t="shared" ref="X319:X324" si="48">IF(B319&lt;&gt;"","8","0")</f>
        <v>8</v>
      </c>
      <c r="Y319" s="224"/>
      <c r="Z319" s="182">
        <f t="shared" ref="Z319:Z324" si="49">U319*X319%</f>
        <v>8029.12</v>
      </c>
      <c r="AA319" s="227">
        <f>VLOOKUP(G319,Ma_KH!$A:$R,14,0)</f>
        <v>60</v>
      </c>
    </row>
    <row r="320" spans="1:27" x14ac:dyDescent="0.25">
      <c r="A320" s="280">
        <v>46049</v>
      </c>
      <c r="B320" s="281">
        <v>4183832300</v>
      </c>
      <c r="C320" s="279" t="s">
        <v>15180</v>
      </c>
      <c r="D320" s="277">
        <v>46054</v>
      </c>
      <c r="E320" s="219"/>
      <c r="F320" s="218"/>
      <c r="G320" s="144" t="s">
        <v>15306</v>
      </c>
      <c r="H320" s="219"/>
      <c r="I320" s="217">
        <v>4183832300</v>
      </c>
      <c r="J320" s="217" t="s">
        <v>1782</v>
      </c>
      <c r="K320" s="217" t="s">
        <v>30</v>
      </c>
      <c r="L320" s="215" t="str">
        <f>VLOOKUP($K320,[1]TONG_SL!$A$1:$D$65536,2,0)</f>
        <v>Gà muối 500g</v>
      </c>
      <c r="M320" s="213"/>
      <c r="N320" s="215" t="str">
        <f t="shared" si="45"/>
        <v>K-C6</v>
      </c>
      <c r="O320" s="222"/>
      <c r="P320" s="222"/>
      <c r="Q320" s="215" t="str">
        <f>VLOOKUP(K320,TONG_SL!$A:$D,3,0)</f>
        <v>Túi</v>
      </c>
      <c r="R320" s="223">
        <v>12</v>
      </c>
      <c r="S320" s="224"/>
      <c r="T320" s="224">
        <f>VLOOKUP(VLOOKUP(G320,Ma_KH!$A:$R,18,0)&amp;K320,Gia_MB!$A:$F,6,0)</f>
        <v>116611</v>
      </c>
      <c r="U320" s="182">
        <f t="shared" si="46"/>
        <v>1399332</v>
      </c>
      <c r="V320" s="224"/>
      <c r="W320" s="225">
        <f t="shared" si="47"/>
        <v>0</v>
      </c>
      <c r="X320" s="226" t="str">
        <f t="shared" si="48"/>
        <v>8</v>
      </c>
      <c r="Y320" s="224"/>
      <c r="Z320" s="182">
        <f t="shared" si="49"/>
        <v>111946.56</v>
      </c>
      <c r="AA320" s="227">
        <f>VLOOKUP(G320,Ma_KH!$A:$R,14,0)</f>
        <v>60</v>
      </c>
    </row>
    <row r="321" spans="1:27" x14ac:dyDescent="0.25">
      <c r="A321" s="280">
        <v>46049</v>
      </c>
      <c r="B321" s="281">
        <v>4183832300</v>
      </c>
      <c r="C321" s="279" t="s">
        <v>15180</v>
      </c>
      <c r="D321" s="277">
        <v>46054</v>
      </c>
      <c r="E321" s="219"/>
      <c r="F321" s="218"/>
      <c r="G321" s="144" t="s">
        <v>15306</v>
      </c>
      <c r="H321" s="219"/>
      <c r="I321" s="217">
        <v>4183832300</v>
      </c>
      <c r="J321" s="217" t="s">
        <v>1782</v>
      </c>
      <c r="K321" s="217" t="s">
        <v>27</v>
      </c>
      <c r="L321" s="215" t="str">
        <f>VLOOKUP($K321,[1]TONG_SL!$A$1:$D$65536,2,0)</f>
        <v>Chân giò heo muối 300g</v>
      </c>
      <c r="M321" s="213"/>
      <c r="N321" s="215" t="str">
        <f t="shared" si="45"/>
        <v>K-C6</v>
      </c>
      <c r="O321" s="222"/>
      <c r="P321" s="222"/>
      <c r="Q321" s="215" t="str">
        <f>VLOOKUP(K321,TONG_SL!$A:$D,3,0)</f>
        <v>Túi</v>
      </c>
      <c r="R321" s="223">
        <v>8</v>
      </c>
      <c r="S321" s="224"/>
      <c r="T321" s="224">
        <f>VLOOKUP(VLOOKUP(G321,Ma_KH!$A:$R,18,0)&amp;K321,Gia_MB!$A:$F,6,0)</f>
        <v>73431</v>
      </c>
      <c r="U321" s="182">
        <f t="shared" si="46"/>
        <v>587448</v>
      </c>
      <c r="V321" s="224"/>
      <c r="W321" s="225">
        <f t="shared" si="47"/>
        <v>0</v>
      </c>
      <c r="X321" s="226" t="str">
        <f t="shared" si="48"/>
        <v>8</v>
      </c>
      <c r="Y321" s="224"/>
      <c r="Z321" s="182">
        <f t="shared" si="49"/>
        <v>46995.840000000004</v>
      </c>
      <c r="AA321" s="227">
        <f>VLOOKUP(G321,Ma_KH!$A:$R,14,0)</f>
        <v>60</v>
      </c>
    </row>
    <row r="322" spans="1:27" x14ac:dyDescent="0.25">
      <c r="A322" s="241">
        <v>46051</v>
      </c>
      <c r="B322" s="242" t="s">
        <v>15310</v>
      </c>
      <c r="C322" s="214" t="s">
        <v>15180</v>
      </c>
      <c r="D322" s="211">
        <v>46054</v>
      </c>
      <c r="E322" s="244"/>
      <c r="F322" s="243"/>
      <c r="G322" s="144" t="s">
        <v>14802</v>
      </c>
      <c r="H322" s="244"/>
      <c r="I322" s="242" t="s">
        <v>15310</v>
      </c>
      <c r="J322" s="242" t="s">
        <v>70</v>
      </c>
      <c r="K322" s="242" t="s">
        <v>30</v>
      </c>
      <c r="L322" s="215" t="str">
        <f>VLOOKUP($K322,[1]TONG_SL!$A$1:$D$65536,2,0)</f>
        <v>Gà muối 500g</v>
      </c>
      <c r="M322" s="213"/>
      <c r="N322" s="215" t="str">
        <f t="shared" si="45"/>
        <v>K-C6</v>
      </c>
      <c r="O322" s="222"/>
      <c r="P322" s="222"/>
      <c r="Q322" s="215" t="str">
        <f>VLOOKUP(K322,TONG_SL!$A:$D,3,0)</f>
        <v>Túi</v>
      </c>
      <c r="R322" s="253">
        <v>20</v>
      </c>
      <c r="S322" s="224"/>
      <c r="T322" s="224">
        <f>VLOOKUP(VLOOKUP(G322,Ma_KH!$A:$R,18,0)&amp;K322,Gia_MB!$A:$F,6,0)</f>
        <v>116611</v>
      </c>
      <c r="U322" s="182">
        <f t="shared" si="46"/>
        <v>2332220</v>
      </c>
      <c r="V322" s="224"/>
      <c r="W322" s="225">
        <f t="shared" si="47"/>
        <v>0</v>
      </c>
      <c r="X322" s="226" t="str">
        <f t="shared" si="48"/>
        <v>8</v>
      </c>
      <c r="Y322" s="224"/>
      <c r="Z322" s="182">
        <f t="shared" si="49"/>
        <v>186577.6</v>
      </c>
      <c r="AA322" s="227">
        <f>VLOOKUP(G322,Ma_KH!$A:$R,14,0)</f>
        <v>60</v>
      </c>
    </row>
    <row r="323" spans="1:27" x14ac:dyDescent="0.25">
      <c r="A323" s="241">
        <v>46051</v>
      </c>
      <c r="B323" s="242" t="s">
        <v>15310</v>
      </c>
      <c r="C323" s="214" t="s">
        <v>15180</v>
      </c>
      <c r="D323" s="211">
        <v>46054</v>
      </c>
      <c r="E323" s="244"/>
      <c r="F323" s="243"/>
      <c r="G323" s="144" t="s">
        <v>14802</v>
      </c>
      <c r="H323" s="244"/>
      <c r="I323" s="242" t="s">
        <v>15310</v>
      </c>
      <c r="J323" s="242" t="s">
        <v>70</v>
      </c>
      <c r="K323" s="242" t="s">
        <v>27</v>
      </c>
      <c r="L323" s="215" t="str">
        <f>VLOOKUP($K323,[1]TONG_SL!$A$1:$D$65536,2,0)</f>
        <v>Chân giò heo muối 300g</v>
      </c>
      <c r="M323" s="213"/>
      <c r="N323" s="215" t="str">
        <f t="shared" si="45"/>
        <v>K-C6</v>
      </c>
      <c r="O323" s="222"/>
      <c r="P323" s="222"/>
      <c r="Q323" s="215" t="str">
        <f>VLOOKUP(K323,TONG_SL!$A:$D,3,0)</f>
        <v>Túi</v>
      </c>
      <c r="R323" s="253">
        <v>20</v>
      </c>
      <c r="S323" s="224"/>
      <c r="T323" s="224">
        <f>VLOOKUP(VLOOKUP(G323,Ma_KH!$A:$R,18,0)&amp;K323,Gia_MB!$A:$F,6,0)</f>
        <v>73431</v>
      </c>
      <c r="U323" s="182">
        <f t="shared" si="46"/>
        <v>1468620</v>
      </c>
      <c r="V323" s="224"/>
      <c r="W323" s="225">
        <f t="shared" si="47"/>
        <v>0</v>
      </c>
      <c r="X323" s="226" t="str">
        <f t="shared" si="48"/>
        <v>8</v>
      </c>
      <c r="Y323" s="224"/>
      <c r="Z323" s="182">
        <f t="shared" si="49"/>
        <v>117489.60000000001</v>
      </c>
      <c r="AA323" s="227">
        <f>VLOOKUP(G323,Ma_KH!$A:$R,14,0)</f>
        <v>60</v>
      </c>
    </row>
    <row r="324" spans="1:27" x14ac:dyDescent="0.25">
      <c r="A324" s="241">
        <v>46051</v>
      </c>
      <c r="B324" s="242" t="s">
        <v>15310</v>
      </c>
      <c r="C324" s="214" t="s">
        <v>15180</v>
      </c>
      <c r="D324" s="211">
        <v>46054</v>
      </c>
      <c r="E324" s="244"/>
      <c r="F324" s="243"/>
      <c r="G324" s="144" t="s">
        <v>14802</v>
      </c>
      <c r="H324" s="244"/>
      <c r="I324" s="242" t="s">
        <v>15310</v>
      </c>
      <c r="J324" s="242" t="s">
        <v>70</v>
      </c>
      <c r="K324" s="242" t="s">
        <v>32</v>
      </c>
      <c r="L324" s="215" t="str">
        <f>VLOOKUP($K324,[1]TONG_SL!$A$1:$D$65536,2,0)</f>
        <v>Giò Tai Lưỡi Xào 250g</v>
      </c>
      <c r="M324" s="213"/>
      <c r="N324" s="215" t="str">
        <f t="shared" si="45"/>
        <v>K-C6</v>
      </c>
      <c r="O324" s="222"/>
      <c r="P324" s="222"/>
      <c r="Q324" s="215" t="str">
        <f>VLOOKUP(K324,TONG_SL!$A:$D,3,0)</f>
        <v>Túi</v>
      </c>
      <c r="R324" s="253">
        <v>15</v>
      </c>
      <c r="S324" s="224"/>
      <c r="T324" s="224">
        <f>VLOOKUP(VLOOKUP(G324,Ma_KH!$A:$R,18,0)&amp;K324,Gia_MB!$A:$F,6,0)</f>
        <v>50182</v>
      </c>
      <c r="U324" s="182">
        <f t="shared" si="46"/>
        <v>752730</v>
      </c>
      <c r="V324" s="224"/>
      <c r="W324" s="225">
        <f t="shared" si="47"/>
        <v>0</v>
      </c>
      <c r="X324" s="226" t="str">
        <f t="shared" si="48"/>
        <v>8</v>
      </c>
      <c r="Y324" s="224"/>
      <c r="Z324" s="182">
        <f t="shared" si="49"/>
        <v>60218.400000000001</v>
      </c>
      <c r="AA324" s="227">
        <f>VLOOKUP(G324,Ma_KH!$A:$R,14,0)</f>
        <v>60</v>
      </c>
    </row>
    <row r="325" spans="1:27" x14ac:dyDescent="0.25">
      <c r="A325" s="241">
        <v>46051</v>
      </c>
      <c r="B325" s="242" t="s">
        <v>15310</v>
      </c>
      <c r="C325" s="214" t="s">
        <v>15180</v>
      </c>
      <c r="D325" s="211">
        <v>46054</v>
      </c>
      <c r="E325" s="244"/>
      <c r="F325" s="243"/>
      <c r="G325" s="144" t="s">
        <v>14802</v>
      </c>
      <c r="H325" s="244"/>
      <c r="I325" s="242" t="s">
        <v>15310</v>
      </c>
      <c r="J325" s="242" t="s">
        <v>70</v>
      </c>
      <c r="K325" s="242" t="s">
        <v>48</v>
      </c>
      <c r="L325" s="215" t="str">
        <f>VLOOKUP($K325,[1]TONG_SL!$A$1:$D$65536,2,0)</f>
        <v>Mọc Nấm Hương 250g</v>
      </c>
      <c r="M325" s="213"/>
      <c r="N325" s="215" t="str">
        <f t="shared" si="45"/>
        <v>K-C6</v>
      </c>
      <c r="O325" s="222"/>
      <c r="P325" s="222"/>
      <c r="Q325" s="215" t="str">
        <f>VLOOKUP(K325,TONG_SL!$A:$D,3,0)</f>
        <v>Túi</v>
      </c>
      <c r="R325" s="253">
        <v>20</v>
      </c>
      <c r="S325" s="248"/>
      <c r="T325" s="248">
        <f>VLOOKUP(VLOOKUP(G325,Ma_KH!$A:$R,18,0)&amp;K325,Gia_MB!$A:$F,6,0)</f>
        <v>46000</v>
      </c>
      <c r="U325" s="249">
        <f t="shared" ref="U325:U356" si="50">T325*R325</f>
        <v>920000</v>
      </c>
      <c r="V325" s="248"/>
      <c r="W325" s="250">
        <f t="shared" ref="W325:W356" si="51">U325*V325</f>
        <v>0</v>
      </c>
      <c r="X325" s="251" t="str">
        <f t="shared" ref="X325:X356" si="52">IF(B325&lt;&gt;"","8","0")</f>
        <v>8</v>
      </c>
      <c r="Y325" s="248"/>
      <c r="Z325" s="249">
        <f t="shared" ref="Z325:Z356" si="53">U325*X325%</f>
        <v>73600</v>
      </c>
      <c r="AA325" s="252">
        <f>VLOOKUP(G325,Ma_KH!$A:$R,14,0)</f>
        <v>60</v>
      </c>
    </row>
    <row r="326" spans="1:27" x14ac:dyDescent="0.25">
      <c r="A326" s="241">
        <v>46051</v>
      </c>
      <c r="B326" s="242" t="s">
        <v>15310</v>
      </c>
      <c r="C326" s="214" t="s">
        <v>15180</v>
      </c>
      <c r="D326" s="211">
        <v>46054</v>
      </c>
      <c r="E326" s="244"/>
      <c r="F326" s="243"/>
      <c r="G326" s="144" t="s">
        <v>14802</v>
      </c>
      <c r="H326" s="244"/>
      <c r="I326" s="242" t="s">
        <v>15310</v>
      </c>
      <c r="J326" s="242" t="s">
        <v>70</v>
      </c>
      <c r="K326" s="242" t="s">
        <v>37</v>
      </c>
      <c r="L326" s="215" t="str">
        <f>VLOOKUP($K326,[1]TONG_SL!$A$1:$D$65536,2,0)</f>
        <v>Chả cốm 300g</v>
      </c>
      <c r="M326" s="213"/>
      <c r="N326" s="215" t="str">
        <f t="shared" si="45"/>
        <v>K-C6</v>
      </c>
      <c r="O326" s="222"/>
      <c r="P326" s="222"/>
      <c r="Q326" s="215" t="str">
        <f>VLOOKUP(K326,TONG_SL!$A:$D,3,0)</f>
        <v>Túi</v>
      </c>
      <c r="R326" s="253">
        <v>5</v>
      </c>
      <c r="S326" s="248"/>
      <c r="T326" s="248">
        <f>VLOOKUP(VLOOKUP(G326,Ma_KH!$A:$R,18,0)&amp;K326,Gia_MB!$A:$F,6,0)</f>
        <v>74250</v>
      </c>
      <c r="U326" s="249">
        <f t="shared" si="50"/>
        <v>371250</v>
      </c>
      <c r="V326" s="248"/>
      <c r="W326" s="250">
        <f t="shared" si="51"/>
        <v>0</v>
      </c>
      <c r="X326" s="251" t="str">
        <f t="shared" si="52"/>
        <v>8</v>
      </c>
      <c r="Y326" s="248"/>
      <c r="Z326" s="249">
        <f t="shared" si="53"/>
        <v>29700</v>
      </c>
      <c r="AA326" s="252">
        <f>VLOOKUP(G326,Ma_KH!$A:$R,14,0)</f>
        <v>60</v>
      </c>
    </row>
    <row r="327" spans="1:27" x14ac:dyDescent="0.25">
      <c r="A327" s="282">
        <v>46052</v>
      </c>
      <c r="B327" s="283" t="s">
        <v>15311</v>
      </c>
      <c r="C327" s="279" t="s">
        <v>15180</v>
      </c>
      <c r="D327" s="277">
        <v>46054</v>
      </c>
      <c r="E327" s="244"/>
      <c r="F327" s="243"/>
      <c r="G327" s="144" t="s">
        <v>14802</v>
      </c>
      <c r="H327" s="244"/>
      <c r="I327" s="242" t="s">
        <v>15311</v>
      </c>
      <c r="J327" s="242" t="s">
        <v>70</v>
      </c>
      <c r="K327" s="242" t="s">
        <v>30</v>
      </c>
      <c r="L327" s="215" t="str">
        <f>VLOOKUP($K327,[1]TONG_SL!$A$1:$D$65536,2,0)</f>
        <v>Gà muối 500g</v>
      </c>
      <c r="M327" s="213"/>
      <c r="N327" s="215" t="str">
        <f t="shared" si="45"/>
        <v>K-C6</v>
      </c>
      <c r="O327" s="222"/>
      <c r="P327" s="222"/>
      <c r="Q327" s="215" t="str">
        <f>VLOOKUP(K327,TONG_SL!$A:$D,3,0)</f>
        <v>Túi</v>
      </c>
      <c r="R327" s="253">
        <v>20</v>
      </c>
      <c r="S327" s="248"/>
      <c r="T327" s="248">
        <f>VLOOKUP(VLOOKUP(G327,Ma_KH!$A:$R,18,0)&amp;K327,Gia_MB!$A:$F,6,0)</f>
        <v>116611</v>
      </c>
      <c r="U327" s="249">
        <f t="shared" si="50"/>
        <v>2332220</v>
      </c>
      <c r="V327" s="248"/>
      <c r="W327" s="250">
        <f t="shared" si="51"/>
        <v>0</v>
      </c>
      <c r="X327" s="251" t="str">
        <f t="shared" si="52"/>
        <v>8</v>
      </c>
      <c r="Y327" s="248"/>
      <c r="Z327" s="249">
        <f t="shared" si="53"/>
        <v>186577.6</v>
      </c>
      <c r="AA327" s="252">
        <f>VLOOKUP(G327,Ma_KH!$A:$R,14,0)</f>
        <v>60</v>
      </c>
    </row>
    <row r="328" spans="1:27" x14ac:dyDescent="0.25">
      <c r="A328" s="282">
        <v>46052</v>
      </c>
      <c r="B328" s="283" t="s">
        <v>15311</v>
      </c>
      <c r="C328" s="279" t="s">
        <v>15180</v>
      </c>
      <c r="D328" s="277">
        <v>46054</v>
      </c>
      <c r="E328" s="244"/>
      <c r="F328" s="243"/>
      <c r="G328" s="144" t="s">
        <v>14802</v>
      </c>
      <c r="H328" s="244"/>
      <c r="I328" s="242" t="s">
        <v>15311</v>
      </c>
      <c r="J328" s="242" t="s">
        <v>70</v>
      </c>
      <c r="K328" s="242" t="s">
        <v>27</v>
      </c>
      <c r="L328" s="215" t="str">
        <f>VLOOKUP($K328,[1]TONG_SL!$A$1:$D$65536,2,0)</f>
        <v>Chân giò heo muối 300g</v>
      </c>
      <c r="M328" s="213"/>
      <c r="N328" s="215" t="str">
        <f t="shared" si="45"/>
        <v>K-C6</v>
      </c>
      <c r="O328" s="222"/>
      <c r="P328" s="222"/>
      <c r="Q328" s="215" t="str">
        <f>VLOOKUP(K328,TONG_SL!$A:$D,3,0)</f>
        <v>Túi</v>
      </c>
      <c r="R328" s="253">
        <v>20</v>
      </c>
      <c r="S328" s="248"/>
      <c r="T328" s="248">
        <f>VLOOKUP(VLOOKUP(G328,Ma_KH!$A:$R,18,0)&amp;K328,Gia_MB!$A:$F,6,0)</f>
        <v>73431</v>
      </c>
      <c r="U328" s="249">
        <f t="shared" si="50"/>
        <v>1468620</v>
      </c>
      <c r="V328" s="248"/>
      <c r="W328" s="250">
        <f t="shared" si="51"/>
        <v>0</v>
      </c>
      <c r="X328" s="251" t="str">
        <f t="shared" si="52"/>
        <v>8</v>
      </c>
      <c r="Y328" s="248"/>
      <c r="Z328" s="249">
        <f t="shared" si="53"/>
        <v>117489.60000000001</v>
      </c>
      <c r="AA328" s="252">
        <f>VLOOKUP(G328,Ma_KH!$A:$R,14,0)</f>
        <v>60</v>
      </c>
    </row>
    <row r="329" spans="1:27" x14ac:dyDescent="0.25">
      <c r="A329" s="282">
        <v>46052</v>
      </c>
      <c r="B329" s="283" t="s">
        <v>15311</v>
      </c>
      <c r="C329" s="279" t="s">
        <v>15180</v>
      </c>
      <c r="D329" s="277">
        <v>46054</v>
      </c>
      <c r="E329" s="244"/>
      <c r="F329" s="243"/>
      <c r="G329" s="144" t="s">
        <v>14802</v>
      </c>
      <c r="H329" s="244"/>
      <c r="I329" s="242" t="s">
        <v>15311</v>
      </c>
      <c r="J329" s="242" t="s">
        <v>70</v>
      </c>
      <c r="K329" s="242" t="s">
        <v>32</v>
      </c>
      <c r="L329" s="215" t="str">
        <f>VLOOKUP($K329,[1]TONG_SL!$A$1:$D$65536,2,0)</f>
        <v>Giò Tai Lưỡi Xào 250g</v>
      </c>
      <c r="M329" s="213"/>
      <c r="N329" s="215" t="str">
        <f t="shared" si="45"/>
        <v>K-C6</v>
      </c>
      <c r="O329" s="222"/>
      <c r="P329" s="222"/>
      <c r="Q329" s="215" t="str">
        <f>VLOOKUP(K329,TONG_SL!$A:$D,3,0)</f>
        <v>Túi</v>
      </c>
      <c r="R329" s="253">
        <v>10</v>
      </c>
      <c r="S329" s="248"/>
      <c r="T329" s="248">
        <f>VLOOKUP(VLOOKUP(G329,Ma_KH!$A:$R,18,0)&amp;K329,Gia_MB!$A:$F,6,0)</f>
        <v>50182</v>
      </c>
      <c r="U329" s="249">
        <f t="shared" si="50"/>
        <v>501820</v>
      </c>
      <c r="V329" s="248"/>
      <c r="W329" s="250">
        <f t="shared" si="51"/>
        <v>0</v>
      </c>
      <c r="X329" s="251" t="str">
        <f t="shared" si="52"/>
        <v>8</v>
      </c>
      <c r="Y329" s="248"/>
      <c r="Z329" s="249">
        <f t="shared" si="53"/>
        <v>40145.599999999999</v>
      </c>
      <c r="AA329" s="252">
        <f>VLOOKUP(G329,Ma_KH!$A:$R,14,0)</f>
        <v>60</v>
      </c>
    </row>
    <row r="330" spans="1:27" x14ac:dyDescent="0.25">
      <c r="A330" s="282">
        <v>46052</v>
      </c>
      <c r="B330" s="283" t="s">
        <v>15311</v>
      </c>
      <c r="C330" s="279" t="s">
        <v>15180</v>
      </c>
      <c r="D330" s="277">
        <v>46054</v>
      </c>
      <c r="E330" s="244"/>
      <c r="F330" s="243"/>
      <c r="G330" s="144" t="s">
        <v>14802</v>
      </c>
      <c r="H330" s="244"/>
      <c r="I330" s="242" t="s">
        <v>15311</v>
      </c>
      <c r="J330" s="242" t="s">
        <v>70</v>
      </c>
      <c r="K330" s="242" t="s">
        <v>48</v>
      </c>
      <c r="L330" s="215" t="str">
        <f>VLOOKUP($K330,[1]TONG_SL!$A$1:$D$65536,2,0)</f>
        <v>Mọc Nấm Hương 250g</v>
      </c>
      <c r="M330" s="213"/>
      <c r="N330" s="215" t="str">
        <f t="shared" si="45"/>
        <v>K-C6</v>
      </c>
      <c r="O330" s="222"/>
      <c r="P330" s="222"/>
      <c r="Q330" s="215" t="str">
        <f>VLOOKUP(K330,TONG_SL!$A:$D,3,0)</f>
        <v>Túi</v>
      </c>
      <c r="R330" s="253">
        <v>10</v>
      </c>
      <c r="S330" s="248"/>
      <c r="T330" s="248">
        <f>VLOOKUP(VLOOKUP(G330,Ma_KH!$A:$R,18,0)&amp;K330,Gia_MB!$A:$F,6,0)</f>
        <v>46000</v>
      </c>
      <c r="U330" s="249">
        <f t="shared" si="50"/>
        <v>460000</v>
      </c>
      <c r="V330" s="248"/>
      <c r="W330" s="250">
        <f t="shared" si="51"/>
        <v>0</v>
      </c>
      <c r="X330" s="251" t="str">
        <f t="shared" si="52"/>
        <v>8</v>
      </c>
      <c r="Y330" s="248"/>
      <c r="Z330" s="249">
        <f t="shared" si="53"/>
        <v>36800</v>
      </c>
      <c r="AA330" s="252">
        <f>VLOOKUP(G330,Ma_KH!$A:$R,14,0)</f>
        <v>60</v>
      </c>
    </row>
    <row r="331" spans="1:27" x14ac:dyDescent="0.25">
      <c r="A331" s="282">
        <v>46052</v>
      </c>
      <c r="B331" s="283" t="s">
        <v>15311</v>
      </c>
      <c r="C331" s="279" t="s">
        <v>15180</v>
      </c>
      <c r="D331" s="277">
        <v>46054</v>
      </c>
      <c r="E331" s="244"/>
      <c r="F331" s="243"/>
      <c r="G331" s="144" t="s">
        <v>14802</v>
      </c>
      <c r="H331" s="244"/>
      <c r="I331" s="242" t="s">
        <v>15311</v>
      </c>
      <c r="J331" s="242" t="s">
        <v>70</v>
      </c>
      <c r="K331" s="242" t="s">
        <v>37</v>
      </c>
      <c r="L331" s="215" t="str">
        <f>VLOOKUP($K331,[1]TONG_SL!$A$1:$D$65536,2,0)</f>
        <v>Chả cốm 300g</v>
      </c>
      <c r="M331" s="213"/>
      <c r="N331" s="215" t="str">
        <f t="shared" si="45"/>
        <v>K-C6</v>
      </c>
      <c r="O331" s="222"/>
      <c r="P331" s="222"/>
      <c r="Q331" s="215" t="str">
        <f>VLOOKUP(K331,TONG_SL!$A:$D,3,0)</f>
        <v>Túi</v>
      </c>
      <c r="R331" s="253">
        <v>10</v>
      </c>
      <c r="S331" s="248"/>
      <c r="T331" s="248">
        <f>VLOOKUP(VLOOKUP(G331,Ma_KH!$A:$R,18,0)&amp;K331,Gia_MB!$A:$F,6,0)</f>
        <v>74250</v>
      </c>
      <c r="U331" s="249">
        <f t="shared" si="50"/>
        <v>742500</v>
      </c>
      <c r="V331" s="248"/>
      <c r="W331" s="250">
        <f t="shared" si="51"/>
        <v>0</v>
      </c>
      <c r="X331" s="251" t="str">
        <f t="shared" si="52"/>
        <v>8</v>
      </c>
      <c r="Y331" s="248"/>
      <c r="Z331" s="249">
        <f t="shared" si="53"/>
        <v>59400</v>
      </c>
      <c r="AA331" s="252">
        <f>VLOOKUP(G331,Ma_KH!$A:$R,14,0)</f>
        <v>60</v>
      </c>
    </row>
    <row r="332" spans="1:27" x14ac:dyDescent="0.25">
      <c r="A332" s="282">
        <v>46052</v>
      </c>
      <c r="B332" s="283" t="s">
        <v>15311</v>
      </c>
      <c r="C332" s="279" t="s">
        <v>15180</v>
      </c>
      <c r="D332" s="277">
        <v>46054</v>
      </c>
      <c r="E332" s="244"/>
      <c r="F332" s="243"/>
      <c r="G332" s="144" t="s">
        <v>14802</v>
      </c>
      <c r="H332" s="244"/>
      <c r="I332" s="242" t="s">
        <v>15311</v>
      </c>
      <c r="J332" s="242" t="s">
        <v>70</v>
      </c>
      <c r="K332" s="242" t="s">
        <v>34</v>
      </c>
      <c r="L332" s="215" t="str">
        <f>VLOOKUP($K332,[1]TONG_SL!$A$1:$D$65536,2,0)</f>
        <v>Tai heo muối 200g</v>
      </c>
      <c r="M332" s="213"/>
      <c r="N332" s="215" t="str">
        <f t="shared" si="45"/>
        <v>K-C6</v>
      </c>
      <c r="O332" s="222"/>
      <c r="P332" s="222"/>
      <c r="Q332" s="215" t="str">
        <f>VLOOKUP(K332,TONG_SL!$A:$D,3,0)</f>
        <v>Túi</v>
      </c>
      <c r="R332" s="253">
        <v>5</v>
      </c>
      <c r="S332" s="248"/>
      <c r="T332" s="248">
        <f>VLOOKUP(VLOOKUP(G332,Ma_KH!$A:$R,18,0)&amp;K332,Gia_MB!$A:$F,6,0)</f>
        <v>55595</v>
      </c>
      <c r="U332" s="249">
        <f t="shared" si="50"/>
        <v>277975</v>
      </c>
      <c r="V332" s="248"/>
      <c r="W332" s="250">
        <f t="shared" si="51"/>
        <v>0</v>
      </c>
      <c r="X332" s="251" t="str">
        <f t="shared" si="52"/>
        <v>8</v>
      </c>
      <c r="Y332" s="248"/>
      <c r="Z332" s="249">
        <f t="shared" si="53"/>
        <v>22238</v>
      </c>
      <c r="AA332" s="252">
        <f>VLOOKUP(G332,Ma_KH!$A:$R,14,0)</f>
        <v>60</v>
      </c>
    </row>
    <row r="333" spans="1:27" x14ac:dyDescent="0.25">
      <c r="A333" s="282">
        <v>46052</v>
      </c>
      <c r="B333" s="283" t="s">
        <v>15311</v>
      </c>
      <c r="C333" s="279" t="s">
        <v>15180</v>
      </c>
      <c r="D333" s="277">
        <v>46054</v>
      </c>
      <c r="E333" s="244"/>
      <c r="F333" s="243"/>
      <c r="G333" s="144" t="s">
        <v>14802</v>
      </c>
      <c r="H333" s="244"/>
      <c r="I333" s="242" t="s">
        <v>15311</v>
      </c>
      <c r="J333" s="242" t="s">
        <v>70</v>
      </c>
      <c r="K333" s="242" t="s">
        <v>39</v>
      </c>
      <c r="L333" s="215" t="str">
        <f>VLOOKUP($K333,[1]TONG_SL!$A$1:$D$65536,2,0)</f>
        <v>Chả nướng 300g</v>
      </c>
      <c r="M333" s="213"/>
      <c r="N333" s="215" t="str">
        <f t="shared" si="45"/>
        <v>K-C6</v>
      </c>
      <c r="O333" s="222"/>
      <c r="P333" s="222"/>
      <c r="Q333" s="215" t="str">
        <f>VLOOKUP(K333,TONG_SL!$A:$D,3,0)</f>
        <v>Túi</v>
      </c>
      <c r="R333" s="253">
        <v>5</v>
      </c>
      <c r="S333" s="248"/>
      <c r="T333" s="248">
        <f>VLOOKUP(VLOOKUP(G333,Ma_KH!$A:$R,18,0)&amp;K333,Gia_MB!$A:$F,6,0)</f>
        <v>70950</v>
      </c>
      <c r="U333" s="249">
        <f t="shared" si="50"/>
        <v>354750</v>
      </c>
      <c r="V333" s="248"/>
      <c r="W333" s="250">
        <f t="shared" si="51"/>
        <v>0</v>
      </c>
      <c r="X333" s="251" t="str">
        <f t="shared" si="52"/>
        <v>8</v>
      </c>
      <c r="Y333" s="248"/>
      <c r="Z333" s="249">
        <f t="shared" si="53"/>
        <v>28380</v>
      </c>
      <c r="AA333" s="252">
        <f>VLOOKUP(G333,Ma_KH!$A:$R,14,0)</f>
        <v>60</v>
      </c>
    </row>
    <row r="334" spans="1:27" x14ac:dyDescent="0.25">
      <c r="A334" s="282">
        <v>46052</v>
      </c>
      <c r="B334" s="283" t="s">
        <v>15312</v>
      </c>
      <c r="C334" s="279" t="s">
        <v>15180</v>
      </c>
      <c r="D334" s="277">
        <v>46054</v>
      </c>
      <c r="E334" s="244"/>
      <c r="F334" s="243"/>
      <c r="G334" s="144" t="s">
        <v>14791</v>
      </c>
      <c r="H334" s="244"/>
      <c r="I334" s="242" t="s">
        <v>15312</v>
      </c>
      <c r="J334" s="242" t="s">
        <v>70</v>
      </c>
      <c r="K334" s="242" t="s">
        <v>30</v>
      </c>
      <c r="L334" s="215" t="str">
        <f>VLOOKUP($K334,[1]TONG_SL!$A$1:$D$65536,2,0)</f>
        <v>Gà muối 500g</v>
      </c>
      <c r="M334" s="213"/>
      <c r="N334" s="215" t="str">
        <f t="shared" si="45"/>
        <v>K-C6</v>
      </c>
      <c r="O334" s="222"/>
      <c r="P334" s="222"/>
      <c r="Q334" s="215" t="str">
        <f>VLOOKUP(K334,TONG_SL!$A:$D,3,0)</f>
        <v>Túi</v>
      </c>
      <c r="R334" s="253">
        <v>10</v>
      </c>
      <c r="S334" s="248"/>
      <c r="T334" s="248">
        <f>VLOOKUP(VLOOKUP(G334,Ma_KH!$A:$R,18,0)&amp;K334,Gia_MB!$A:$F,6,0)</f>
        <v>116611</v>
      </c>
      <c r="U334" s="249">
        <f t="shared" si="50"/>
        <v>1166110</v>
      </c>
      <c r="V334" s="248"/>
      <c r="W334" s="250">
        <f t="shared" si="51"/>
        <v>0</v>
      </c>
      <c r="X334" s="251" t="str">
        <f t="shared" si="52"/>
        <v>8</v>
      </c>
      <c r="Y334" s="248"/>
      <c r="Z334" s="249">
        <f t="shared" si="53"/>
        <v>93288.8</v>
      </c>
      <c r="AA334" s="252">
        <f>VLOOKUP(G334,Ma_KH!$A:$R,14,0)</f>
        <v>60</v>
      </c>
    </row>
    <row r="335" spans="1:27" x14ac:dyDescent="0.25">
      <c r="A335" s="282">
        <v>46052</v>
      </c>
      <c r="B335" s="283" t="s">
        <v>15312</v>
      </c>
      <c r="C335" s="279" t="s">
        <v>15180</v>
      </c>
      <c r="D335" s="277">
        <v>46054</v>
      </c>
      <c r="E335" s="244"/>
      <c r="F335" s="243"/>
      <c r="G335" s="144" t="s">
        <v>14791</v>
      </c>
      <c r="H335" s="244"/>
      <c r="I335" s="242" t="s">
        <v>15312</v>
      </c>
      <c r="J335" s="242" t="s">
        <v>70</v>
      </c>
      <c r="K335" s="242" t="s">
        <v>27</v>
      </c>
      <c r="L335" s="215" t="str">
        <f>VLOOKUP($K335,[1]TONG_SL!$A$1:$D$65536,2,0)</f>
        <v>Chân giò heo muối 300g</v>
      </c>
      <c r="M335" s="213"/>
      <c r="N335" s="215" t="str">
        <f t="shared" si="45"/>
        <v>K-C6</v>
      </c>
      <c r="O335" s="222"/>
      <c r="P335" s="222"/>
      <c r="Q335" s="215" t="str">
        <f>VLOOKUP(K335,TONG_SL!$A:$D,3,0)</f>
        <v>Túi</v>
      </c>
      <c r="R335" s="253">
        <v>15</v>
      </c>
      <c r="S335" s="248"/>
      <c r="T335" s="248">
        <f>VLOOKUP(VLOOKUP(G335,Ma_KH!$A:$R,18,0)&amp;K335,Gia_MB!$A:$F,6,0)</f>
        <v>73431</v>
      </c>
      <c r="U335" s="249">
        <f t="shared" si="50"/>
        <v>1101465</v>
      </c>
      <c r="V335" s="248"/>
      <c r="W335" s="250">
        <f t="shared" si="51"/>
        <v>0</v>
      </c>
      <c r="X335" s="251" t="str">
        <f t="shared" si="52"/>
        <v>8</v>
      </c>
      <c r="Y335" s="248"/>
      <c r="Z335" s="249">
        <f t="shared" si="53"/>
        <v>88117.2</v>
      </c>
      <c r="AA335" s="252">
        <f>VLOOKUP(G335,Ma_KH!$A:$R,14,0)</f>
        <v>60</v>
      </c>
    </row>
    <row r="336" spans="1:27" x14ac:dyDescent="0.25">
      <c r="A336" s="282">
        <v>46052</v>
      </c>
      <c r="B336" s="283" t="s">
        <v>15312</v>
      </c>
      <c r="C336" s="279" t="s">
        <v>15180</v>
      </c>
      <c r="D336" s="277">
        <v>46054</v>
      </c>
      <c r="E336" s="244"/>
      <c r="F336" s="243"/>
      <c r="G336" s="144" t="s">
        <v>14791</v>
      </c>
      <c r="H336" s="244"/>
      <c r="I336" s="242" t="s">
        <v>15312</v>
      </c>
      <c r="J336" s="242" t="s">
        <v>70</v>
      </c>
      <c r="K336" s="242" t="s">
        <v>48</v>
      </c>
      <c r="L336" s="215" t="str">
        <f>VLOOKUP($K336,[1]TONG_SL!$A$1:$D$65536,2,0)</f>
        <v>Mọc Nấm Hương 250g</v>
      </c>
      <c r="M336" s="213"/>
      <c r="N336" s="215" t="str">
        <f t="shared" si="45"/>
        <v>K-C6</v>
      </c>
      <c r="O336" s="222"/>
      <c r="P336" s="222"/>
      <c r="Q336" s="215" t="str">
        <f>VLOOKUP(K336,TONG_SL!$A:$D,3,0)</f>
        <v>Túi</v>
      </c>
      <c r="R336" s="253">
        <v>20</v>
      </c>
      <c r="S336" s="248"/>
      <c r="T336" s="248">
        <f>VLOOKUP(VLOOKUP(G336,Ma_KH!$A:$R,18,0)&amp;K336,Gia_MB!$A:$F,6,0)</f>
        <v>46000</v>
      </c>
      <c r="U336" s="249">
        <f t="shared" si="50"/>
        <v>920000</v>
      </c>
      <c r="V336" s="248"/>
      <c r="W336" s="250">
        <f t="shared" si="51"/>
        <v>0</v>
      </c>
      <c r="X336" s="251" t="str">
        <f t="shared" si="52"/>
        <v>8</v>
      </c>
      <c r="Y336" s="248"/>
      <c r="Z336" s="249">
        <f t="shared" si="53"/>
        <v>73600</v>
      </c>
      <c r="AA336" s="252">
        <f>VLOOKUP(G336,Ma_KH!$A:$R,14,0)</f>
        <v>60</v>
      </c>
    </row>
    <row r="337" spans="1:27" x14ac:dyDescent="0.25">
      <c r="A337" s="282">
        <v>46052</v>
      </c>
      <c r="B337" s="283" t="s">
        <v>15312</v>
      </c>
      <c r="C337" s="279" t="s">
        <v>15180</v>
      </c>
      <c r="D337" s="277">
        <v>46054</v>
      </c>
      <c r="E337" s="244"/>
      <c r="F337" s="243"/>
      <c r="G337" s="144" t="s">
        <v>14791</v>
      </c>
      <c r="H337" s="244"/>
      <c r="I337" s="242" t="s">
        <v>15312</v>
      </c>
      <c r="J337" s="242" t="s">
        <v>70</v>
      </c>
      <c r="K337" s="242" t="s">
        <v>37</v>
      </c>
      <c r="L337" s="215" t="str">
        <f>VLOOKUP($K337,[1]TONG_SL!$A$1:$D$65536,2,0)</f>
        <v>Chả cốm 300g</v>
      </c>
      <c r="M337" s="213"/>
      <c r="N337" s="215" t="str">
        <f t="shared" si="45"/>
        <v>K-C6</v>
      </c>
      <c r="O337" s="222"/>
      <c r="P337" s="222"/>
      <c r="Q337" s="215" t="str">
        <f>VLOOKUP(K337,TONG_SL!$A:$D,3,0)</f>
        <v>Túi</v>
      </c>
      <c r="R337" s="253">
        <v>5</v>
      </c>
      <c r="S337" s="248"/>
      <c r="T337" s="248">
        <f>VLOOKUP(VLOOKUP(G337,Ma_KH!$A:$R,18,0)&amp;K337,Gia_MB!$A:$F,6,0)</f>
        <v>74250</v>
      </c>
      <c r="U337" s="249">
        <f t="shared" si="50"/>
        <v>371250</v>
      </c>
      <c r="V337" s="248"/>
      <c r="W337" s="250">
        <f t="shared" si="51"/>
        <v>0</v>
      </c>
      <c r="X337" s="251" t="str">
        <f t="shared" si="52"/>
        <v>8</v>
      </c>
      <c r="Y337" s="248"/>
      <c r="Z337" s="249">
        <f t="shared" si="53"/>
        <v>29700</v>
      </c>
      <c r="AA337" s="252">
        <f>VLOOKUP(G337,Ma_KH!$A:$R,14,0)</f>
        <v>60</v>
      </c>
    </row>
    <row r="338" spans="1:27" x14ac:dyDescent="0.25">
      <c r="A338" s="282">
        <v>46052</v>
      </c>
      <c r="B338" s="283" t="s">
        <v>15312</v>
      </c>
      <c r="C338" s="279" t="s">
        <v>15180</v>
      </c>
      <c r="D338" s="277">
        <v>46054</v>
      </c>
      <c r="E338" s="244"/>
      <c r="F338" s="243"/>
      <c r="G338" s="144" t="s">
        <v>14791</v>
      </c>
      <c r="H338" s="244"/>
      <c r="I338" s="242" t="s">
        <v>15312</v>
      </c>
      <c r="J338" s="242" t="s">
        <v>70</v>
      </c>
      <c r="K338" s="242" t="s">
        <v>39</v>
      </c>
      <c r="L338" s="215" t="str">
        <f>VLOOKUP($K338,[1]TONG_SL!$A$1:$D$65536,2,0)</f>
        <v>Chả nướng 300g</v>
      </c>
      <c r="M338" s="213"/>
      <c r="N338" s="215" t="str">
        <f t="shared" si="45"/>
        <v>K-C6</v>
      </c>
      <c r="O338" s="222"/>
      <c r="P338" s="222"/>
      <c r="Q338" s="215" t="str">
        <f>VLOOKUP(K338,TONG_SL!$A:$D,3,0)</f>
        <v>Túi</v>
      </c>
      <c r="R338" s="253">
        <v>5</v>
      </c>
      <c r="S338" s="248"/>
      <c r="T338" s="248">
        <f>VLOOKUP(VLOOKUP(G338,Ma_KH!$A:$R,18,0)&amp;K338,Gia_MB!$A:$F,6,0)</f>
        <v>70950</v>
      </c>
      <c r="U338" s="249">
        <f t="shared" si="50"/>
        <v>354750</v>
      </c>
      <c r="V338" s="248"/>
      <c r="W338" s="250">
        <f t="shared" si="51"/>
        <v>0</v>
      </c>
      <c r="X338" s="251" t="str">
        <f t="shared" si="52"/>
        <v>8</v>
      </c>
      <c r="Y338" s="248"/>
      <c r="Z338" s="249">
        <f t="shared" si="53"/>
        <v>28380</v>
      </c>
      <c r="AA338" s="252">
        <f>VLOOKUP(G338,Ma_KH!$A:$R,14,0)</f>
        <v>60</v>
      </c>
    </row>
    <row r="339" spans="1:27" x14ac:dyDescent="0.25">
      <c r="A339" s="282">
        <v>46049</v>
      </c>
      <c r="B339" s="283">
        <v>4183832380</v>
      </c>
      <c r="C339" s="279" t="s">
        <v>15180</v>
      </c>
      <c r="D339" s="277">
        <v>46054</v>
      </c>
      <c r="E339" s="244"/>
      <c r="F339" s="243"/>
      <c r="G339" s="245" t="s">
        <v>15313</v>
      </c>
      <c r="H339" s="244"/>
      <c r="I339" s="242">
        <v>4183832380</v>
      </c>
      <c r="J339" s="242" t="s">
        <v>70</v>
      </c>
      <c r="K339" s="242" t="s">
        <v>27</v>
      </c>
      <c r="L339" s="215" t="str">
        <f>VLOOKUP($K339,[1]TONG_SL!$A$1:$D$65536,2,0)</f>
        <v>Chân giò heo muối 300g</v>
      </c>
      <c r="M339" s="213"/>
      <c r="N339" s="215" t="str">
        <f t="shared" si="45"/>
        <v>K-C6</v>
      </c>
      <c r="O339" s="222"/>
      <c r="P339" s="222"/>
      <c r="Q339" s="215" t="str">
        <f>VLOOKUP(K339,TONG_SL!$A:$D,3,0)</f>
        <v>Túi</v>
      </c>
      <c r="R339" s="253">
        <v>8</v>
      </c>
      <c r="S339" s="248"/>
      <c r="T339" s="248">
        <f>VLOOKUP(VLOOKUP(G339,Ma_KH!$A:$R,18,0)&amp;K339,Gia_MB!$A:$F,6,0)</f>
        <v>73431</v>
      </c>
      <c r="U339" s="249">
        <f t="shared" si="50"/>
        <v>587448</v>
      </c>
      <c r="V339" s="248"/>
      <c r="W339" s="250">
        <f t="shared" si="51"/>
        <v>0</v>
      </c>
      <c r="X339" s="251" t="str">
        <f t="shared" si="52"/>
        <v>8</v>
      </c>
      <c r="Y339" s="248"/>
      <c r="Z339" s="249">
        <f t="shared" si="53"/>
        <v>46995.840000000004</v>
      </c>
      <c r="AA339" s="252">
        <f>VLOOKUP(G339,Ma_KH!$A:$R,14,0)</f>
        <v>60</v>
      </c>
    </row>
    <row r="340" spans="1:27" x14ac:dyDescent="0.25">
      <c r="A340" s="282">
        <v>46049</v>
      </c>
      <c r="B340" s="283">
        <v>4183832380</v>
      </c>
      <c r="C340" s="279" t="s">
        <v>15180</v>
      </c>
      <c r="D340" s="277">
        <v>46054</v>
      </c>
      <c r="E340" s="244"/>
      <c r="F340" s="243"/>
      <c r="G340" s="245" t="s">
        <v>15313</v>
      </c>
      <c r="H340" s="244"/>
      <c r="I340" s="242">
        <v>4183832380</v>
      </c>
      <c r="J340" s="242" t="s">
        <v>70</v>
      </c>
      <c r="K340" s="242" t="s">
        <v>30</v>
      </c>
      <c r="L340" s="215" t="str">
        <f>VLOOKUP($K340,[1]TONG_SL!$A$1:$D$65536,2,0)</f>
        <v>Gà muối 500g</v>
      </c>
      <c r="M340" s="213"/>
      <c r="N340" s="215" t="str">
        <f t="shared" si="45"/>
        <v>K-C6</v>
      </c>
      <c r="O340" s="222"/>
      <c r="P340" s="222"/>
      <c r="Q340" s="215" t="str">
        <f>VLOOKUP(K340,TONG_SL!$A:$D,3,0)</f>
        <v>Túi</v>
      </c>
      <c r="R340" s="253">
        <v>8</v>
      </c>
      <c r="S340" s="248"/>
      <c r="T340" s="248">
        <f>VLOOKUP(VLOOKUP(G340,Ma_KH!$A:$R,18,0)&amp;K340,Gia_MB!$A:$F,6,0)</f>
        <v>116611</v>
      </c>
      <c r="U340" s="249">
        <f t="shared" si="50"/>
        <v>932888</v>
      </c>
      <c r="V340" s="248"/>
      <c r="W340" s="250">
        <f t="shared" si="51"/>
        <v>0</v>
      </c>
      <c r="X340" s="251" t="str">
        <f t="shared" si="52"/>
        <v>8</v>
      </c>
      <c r="Y340" s="248"/>
      <c r="Z340" s="249">
        <f t="shared" si="53"/>
        <v>74631.040000000008</v>
      </c>
      <c r="AA340" s="252">
        <f>VLOOKUP(G340,Ma_KH!$A:$R,14,0)</f>
        <v>60</v>
      </c>
    </row>
    <row r="341" spans="1:27" x14ac:dyDescent="0.25">
      <c r="A341" s="282">
        <v>46049</v>
      </c>
      <c r="B341" s="283">
        <v>4183832380</v>
      </c>
      <c r="C341" s="279" t="s">
        <v>15180</v>
      </c>
      <c r="D341" s="277">
        <v>46054</v>
      </c>
      <c r="E341" s="244"/>
      <c r="F341" s="243"/>
      <c r="G341" s="245" t="s">
        <v>15313</v>
      </c>
      <c r="H341" s="244"/>
      <c r="I341" s="242">
        <v>4183832380</v>
      </c>
      <c r="J341" s="242" t="s">
        <v>70</v>
      </c>
      <c r="K341" s="242" t="s">
        <v>32</v>
      </c>
      <c r="L341" s="215" t="str">
        <f>VLOOKUP($K341,[1]TONG_SL!$A$1:$D$65536,2,0)</f>
        <v>Giò Tai Lưỡi Xào 250g</v>
      </c>
      <c r="M341" s="213"/>
      <c r="N341" s="215" t="str">
        <f t="shared" si="45"/>
        <v>K-C6</v>
      </c>
      <c r="O341" s="222"/>
      <c r="P341" s="222"/>
      <c r="Q341" s="215" t="str">
        <f>VLOOKUP(K341,TONG_SL!$A:$D,3,0)</f>
        <v>Túi</v>
      </c>
      <c r="R341" s="253">
        <v>6</v>
      </c>
      <c r="S341" s="248"/>
      <c r="T341" s="248">
        <f>VLOOKUP(VLOOKUP(G341,Ma_KH!$A:$R,18,0)&amp;K341,Gia_MB!$A:$F,6,0)</f>
        <v>50182</v>
      </c>
      <c r="U341" s="249">
        <f t="shared" si="50"/>
        <v>301092</v>
      </c>
      <c r="V341" s="248"/>
      <c r="W341" s="250">
        <f t="shared" si="51"/>
        <v>0</v>
      </c>
      <c r="X341" s="251" t="str">
        <f t="shared" si="52"/>
        <v>8</v>
      </c>
      <c r="Y341" s="248"/>
      <c r="Z341" s="249">
        <f t="shared" si="53"/>
        <v>24087.360000000001</v>
      </c>
      <c r="AA341" s="252">
        <f>VLOOKUP(G341,Ma_KH!$A:$R,14,0)</f>
        <v>60</v>
      </c>
    </row>
    <row r="342" spans="1:27" x14ac:dyDescent="0.25">
      <c r="A342" s="282">
        <v>46049</v>
      </c>
      <c r="B342" s="283">
        <v>4183832380</v>
      </c>
      <c r="C342" s="279" t="s">
        <v>15180</v>
      </c>
      <c r="D342" s="277">
        <v>46054</v>
      </c>
      <c r="E342" s="244"/>
      <c r="F342" s="243"/>
      <c r="G342" s="245" t="s">
        <v>15313</v>
      </c>
      <c r="H342" s="244"/>
      <c r="I342" s="242">
        <v>4183832380</v>
      </c>
      <c r="J342" s="242" t="s">
        <v>70</v>
      </c>
      <c r="K342" s="242" t="s">
        <v>39</v>
      </c>
      <c r="L342" s="215" t="str">
        <f>VLOOKUP($K342,[1]TONG_SL!$A$1:$D$65536,2,0)</f>
        <v>Chả nướng 300g</v>
      </c>
      <c r="M342" s="213"/>
      <c r="N342" s="215" t="str">
        <f t="shared" si="45"/>
        <v>K-C6</v>
      </c>
      <c r="O342" s="222"/>
      <c r="P342" s="222"/>
      <c r="Q342" s="215" t="str">
        <f>VLOOKUP(K342,TONG_SL!$A:$D,3,0)</f>
        <v>Túi</v>
      </c>
      <c r="R342" s="253">
        <v>4</v>
      </c>
      <c r="S342" s="248"/>
      <c r="T342" s="248">
        <f>VLOOKUP(VLOOKUP(G342,Ma_KH!$A:$R,18,0)&amp;K342,Gia_MB!$A:$F,6,0)</f>
        <v>70950</v>
      </c>
      <c r="U342" s="249">
        <f t="shared" si="50"/>
        <v>283800</v>
      </c>
      <c r="V342" s="248"/>
      <c r="W342" s="250">
        <f t="shared" si="51"/>
        <v>0</v>
      </c>
      <c r="X342" s="251" t="str">
        <f t="shared" si="52"/>
        <v>8</v>
      </c>
      <c r="Y342" s="248"/>
      <c r="Z342" s="249">
        <f t="shared" si="53"/>
        <v>22704</v>
      </c>
      <c r="AA342" s="252">
        <f>VLOOKUP(G342,Ma_KH!$A:$R,14,0)</f>
        <v>60</v>
      </c>
    </row>
    <row r="343" spans="1:27" x14ac:dyDescent="0.25">
      <c r="A343" s="282">
        <v>46049</v>
      </c>
      <c r="B343" s="283">
        <v>4183832380</v>
      </c>
      <c r="C343" s="279" t="s">
        <v>15180</v>
      </c>
      <c r="D343" s="277">
        <v>46054</v>
      </c>
      <c r="E343" s="244"/>
      <c r="F343" s="243"/>
      <c r="G343" s="245" t="s">
        <v>15313</v>
      </c>
      <c r="H343" s="244"/>
      <c r="I343" s="242">
        <v>4183832380</v>
      </c>
      <c r="J343" s="242" t="s">
        <v>70</v>
      </c>
      <c r="K343" s="242" t="s">
        <v>48</v>
      </c>
      <c r="L343" s="215" t="str">
        <f>VLOOKUP($K343,[1]TONG_SL!$A$1:$D$65536,2,0)</f>
        <v>Mọc Nấm Hương 250g</v>
      </c>
      <c r="M343" s="213"/>
      <c r="N343" s="215" t="str">
        <f t="shared" si="45"/>
        <v>K-C6</v>
      </c>
      <c r="O343" s="222"/>
      <c r="P343" s="222"/>
      <c r="Q343" s="215" t="str">
        <f>VLOOKUP(K343,TONG_SL!$A:$D,3,0)</f>
        <v>Túi</v>
      </c>
      <c r="R343" s="253">
        <v>10</v>
      </c>
      <c r="S343" s="248"/>
      <c r="T343" s="248">
        <f>VLOOKUP(VLOOKUP(G343,Ma_KH!$A:$R,18,0)&amp;K343,Gia_MB!$A:$F,6,0)</f>
        <v>46000</v>
      </c>
      <c r="U343" s="249">
        <f t="shared" si="50"/>
        <v>460000</v>
      </c>
      <c r="V343" s="248"/>
      <c r="W343" s="250">
        <f t="shared" si="51"/>
        <v>0</v>
      </c>
      <c r="X343" s="251" t="str">
        <f t="shared" si="52"/>
        <v>8</v>
      </c>
      <c r="Y343" s="248"/>
      <c r="Z343" s="249">
        <f t="shared" si="53"/>
        <v>36800</v>
      </c>
      <c r="AA343" s="252">
        <f>VLOOKUP(G343,Ma_KH!$A:$R,14,0)</f>
        <v>60</v>
      </c>
    </row>
    <row r="344" spans="1:27" x14ac:dyDescent="0.25">
      <c r="A344" s="282">
        <v>46049</v>
      </c>
      <c r="B344" s="283">
        <v>4183832380</v>
      </c>
      <c r="C344" s="279" t="s">
        <v>15180</v>
      </c>
      <c r="D344" s="277">
        <v>46054</v>
      </c>
      <c r="E344" s="244"/>
      <c r="F344" s="243"/>
      <c r="G344" s="245" t="s">
        <v>15313</v>
      </c>
      <c r="H344" s="244"/>
      <c r="I344" s="242">
        <v>4183832380</v>
      </c>
      <c r="J344" s="242" t="s">
        <v>70</v>
      </c>
      <c r="K344" s="242" t="s">
        <v>34</v>
      </c>
      <c r="L344" s="215" t="str">
        <f>VLOOKUP($K344,[1]TONG_SL!$A$1:$D$65536,2,0)</f>
        <v>Tai heo muối 200g</v>
      </c>
      <c r="M344" s="213"/>
      <c r="N344" s="215" t="str">
        <f t="shared" si="45"/>
        <v>K-C6</v>
      </c>
      <c r="O344" s="222"/>
      <c r="P344" s="222"/>
      <c r="Q344" s="215" t="str">
        <f>VLOOKUP(K344,TONG_SL!$A:$D,3,0)</f>
        <v>Túi</v>
      </c>
      <c r="R344" s="253">
        <v>8</v>
      </c>
      <c r="S344" s="248"/>
      <c r="T344" s="248">
        <f>VLOOKUP(VLOOKUP(G344,Ma_KH!$A:$R,18,0)&amp;K344,Gia_MB!$A:$F,6,0)</f>
        <v>55595</v>
      </c>
      <c r="U344" s="249">
        <f t="shared" si="50"/>
        <v>444760</v>
      </c>
      <c r="V344" s="248"/>
      <c r="W344" s="250">
        <f t="shared" si="51"/>
        <v>0</v>
      </c>
      <c r="X344" s="251" t="str">
        <f t="shared" si="52"/>
        <v>8</v>
      </c>
      <c r="Y344" s="248"/>
      <c r="Z344" s="249">
        <f t="shared" si="53"/>
        <v>35580.800000000003</v>
      </c>
      <c r="AA344" s="252">
        <f>VLOOKUP(G344,Ma_KH!$A:$R,14,0)</f>
        <v>60</v>
      </c>
    </row>
    <row r="345" spans="1:27" x14ac:dyDescent="0.25">
      <c r="A345" s="282">
        <v>46049</v>
      </c>
      <c r="B345" s="283">
        <v>4183832380</v>
      </c>
      <c r="C345" s="279" t="s">
        <v>15180</v>
      </c>
      <c r="D345" s="277">
        <v>46054</v>
      </c>
      <c r="E345" s="244"/>
      <c r="F345" s="243"/>
      <c r="G345" s="245" t="s">
        <v>15313</v>
      </c>
      <c r="H345" s="244"/>
      <c r="I345" s="242">
        <v>4183832380</v>
      </c>
      <c r="J345" s="242" t="s">
        <v>70</v>
      </c>
      <c r="K345" s="242" t="s">
        <v>37</v>
      </c>
      <c r="L345" s="215" t="str">
        <f>VLOOKUP($K345,[1]TONG_SL!$A$1:$D$65536,2,0)</f>
        <v>Chả cốm 300g</v>
      </c>
      <c r="M345" s="213"/>
      <c r="N345" s="215" t="str">
        <f t="shared" si="45"/>
        <v>K-C6</v>
      </c>
      <c r="O345" s="222"/>
      <c r="P345" s="222"/>
      <c r="Q345" s="215" t="str">
        <f>VLOOKUP(K345,TONG_SL!$A:$D,3,0)</f>
        <v>Túi</v>
      </c>
      <c r="R345" s="253">
        <v>4</v>
      </c>
      <c r="S345" s="248"/>
      <c r="T345" s="248">
        <f>VLOOKUP(VLOOKUP(G345,Ma_KH!$A:$R,18,0)&amp;K345,Gia_MB!$A:$F,6,0)</f>
        <v>74250</v>
      </c>
      <c r="U345" s="249">
        <f t="shared" si="50"/>
        <v>297000</v>
      </c>
      <c r="V345" s="248"/>
      <c r="W345" s="250">
        <f t="shared" si="51"/>
        <v>0</v>
      </c>
      <c r="X345" s="251" t="str">
        <f t="shared" si="52"/>
        <v>8</v>
      </c>
      <c r="Y345" s="248"/>
      <c r="Z345" s="249">
        <f t="shared" si="53"/>
        <v>23760</v>
      </c>
      <c r="AA345" s="252">
        <f>VLOOKUP(G345,Ma_KH!$A:$R,14,0)</f>
        <v>60</v>
      </c>
    </row>
    <row r="346" spans="1:27" x14ac:dyDescent="0.25">
      <c r="A346" s="282">
        <v>46049</v>
      </c>
      <c r="B346" s="283">
        <v>4183832688</v>
      </c>
      <c r="C346" s="279" t="s">
        <v>15180</v>
      </c>
      <c r="D346" s="277">
        <v>46054</v>
      </c>
      <c r="E346" s="244"/>
      <c r="F346" s="243"/>
      <c r="G346" s="245" t="s">
        <v>15314</v>
      </c>
      <c r="H346" s="244"/>
      <c r="I346" s="242">
        <v>4183832688</v>
      </c>
      <c r="J346" s="242" t="s">
        <v>70</v>
      </c>
      <c r="K346" s="242" t="s">
        <v>27</v>
      </c>
      <c r="L346" s="215" t="str">
        <f>VLOOKUP($K346,[1]TONG_SL!$A$1:$D$65536,2,0)</f>
        <v>Chân giò heo muối 300g</v>
      </c>
      <c r="M346" s="213"/>
      <c r="N346" s="215" t="str">
        <f t="shared" si="45"/>
        <v>K-C6</v>
      </c>
      <c r="O346" s="222"/>
      <c r="P346" s="222"/>
      <c r="Q346" s="215" t="str">
        <f>VLOOKUP(K346,TONG_SL!$A:$D,3,0)</f>
        <v>Túi</v>
      </c>
      <c r="R346" s="253">
        <v>8</v>
      </c>
      <c r="S346" s="248"/>
      <c r="T346" s="248">
        <f>VLOOKUP(VLOOKUP(G346,Ma_KH!$A:$R,18,0)&amp;K346,Gia_MB!$A:$F,6,0)</f>
        <v>73431</v>
      </c>
      <c r="U346" s="249">
        <f t="shared" si="50"/>
        <v>587448</v>
      </c>
      <c r="V346" s="248"/>
      <c r="W346" s="250">
        <f t="shared" si="51"/>
        <v>0</v>
      </c>
      <c r="X346" s="251" t="str">
        <f t="shared" si="52"/>
        <v>8</v>
      </c>
      <c r="Y346" s="248"/>
      <c r="Z346" s="249">
        <f t="shared" si="53"/>
        <v>46995.840000000004</v>
      </c>
      <c r="AA346" s="252">
        <f>VLOOKUP(G346,Ma_KH!$A:$R,14,0)</f>
        <v>60</v>
      </c>
    </row>
    <row r="347" spans="1:27" x14ac:dyDescent="0.25">
      <c r="A347" s="282">
        <v>46049</v>
      </c>
      <c r="B347" s="283">
        <v>4183832688</v>
      </c>
      <c r="C347" s="279" t="s">
        <v>15180</v>
      </c>
      <c r="D347" s="277">
        <v>46054</v>
      </c>
      <c r="E347" s="244"/>
      <c r="F347" s="243"/>
      <c r="G347" s="245" t="s">
        <v>15314</v>
      </c>
      <c r="H347" s="244"/>
      <c r="I347" s="242">
        <v>4183832688</v>
      </c>
      <c r="J347" s="242" t="s">
        <v>70</v>
      </c>
      <c r="K347" s="242" t="s">
        <v>30</v>
      </c>
      <c r="L347" s="215" t="str">
        <f>VLOOKUP($K347,[1]TONG_SL!$A$1:$D$65536,2,0)</f>
        <v>Gà muối 500g</v>
      </c>
      <c r="M347" s="213"/>
      <c r="N347" s="215" t="str">
        <f t="shared" si="45"/>
        <v>K-C6</v>
      </c>
      <c r="O347" s="222"/>
      <c r="P347" s="222"/>
      <c r="Q347" s="215" t="str">
        <f>VLOOKUP(K347,TONG_SL!$A:$D,3,0)</f>
        <v>Túi</v>
      </c>
      <c r="R347" s="253">
        <v>8</v>
      </c>
      <c r="S347" s="248"/>
      <c r="T347" s="248">
        <f>VLOOKUP(VLOOKUP(G347,Ma_KH!$A:$R,18,0)&amp;K347,Gia_MB!$A:$F,6,0)</f>
        <v>116611</v>
      </c>
      <c r="U347" s="249">
        <f t="shared" si="50"/>
        <v>932888</v>
      </c>
      <c r="V347" s="248"/>
      <c r="W347" s="250">
        <f t="shared" si="51"/>
        <v>0</v>
      </c>
      <c r="X347" s="251" t="str">
        <f t="shared" si="52"/>
        <v>8</v>
      </c>
      <c r="Y347" s="248"/>
      <c r="Z347" s="249">
        <f t="shared" si="53"/>
        <v>74631.040000000008</v>
      </c>
      <c r="AA347" s="252">
        <f>VLOOKUP(G347,Ma_KH!$A:$R,14,0)</f>
        <v>60</v>
      </c>
    </row>
    <row r="348" spans="1:27" x14ac:dyDescent="0.25">
      <c r="A348" s="282">
        <v>46049</v>
      </c>
      <c r="B348" s="283">
        <v>4183832688</v>
      </c>
      <c r="C348" s="279" t="s">
        <v>15180</v>
      </c>
      <c r="D348" s="277">
        <v>46054</v>
      </c>
      <c r="E348" s="244"/>
      <c r="F348" s="243"/>
      <c r="G348" s="245" t="s">
        <v>15314</v>
      </c>
      <c r="H348" s="244"/>
      <c r="I348" s="242">
        <v>4183832688</v>
      </c>
      <c r="J348" s="242" t="s">
        <v>70</v>
      </c>
      <c r="K348" s="242" t="s">
        <v>37</v>
      </c>
      <c r="L348" s="215" t="str">
        <f>VLOOKUP($K348,[1]TONG_SL!$A$1:$D$65536,2,0)</f>
        <v>Chả cốm 300g</v>
      </c>
      <c r="M348" s="213"/>
      <c r="N348" s="215" t="str">
        <f t="shared" si="45"/>
        <v>K-C6</v>
      </c>
      <c r="O348" s="222"/>
      <c r="P348" s="222"/>
      <c r="Q348" s="215" t="str">
        <f>VLOOKUP(K348,TONG_SL!$A:$D,3,0)</f>
        <v>Túi</v>
      </c>
      <c r="R348" s="253">
        <v>4</v>
      </c>
      <c r="S348" s="248"/>
      <c r="T348" s="248">
        <f>VLOOKUP(VLOOKUP(G348,Ma_KH!$A:$R,18,0)&amp;K348,Gia_MB!$A:$F,6,0)</f>
        <v>74250</v>
      </c>
      <c r="U348" s="249">
        <f t="shared" si="50"/>
        <v>297000</v>
      </c>
      <c r="V348" s="248"/>
      <c r="W348" s="250">
        <f t="shared" si="51"/>
        <v>0</v>
      </c>
      <c r="X348" s="251" t="str">
        <f t="shared" si="52"/>
        <v>8</v>
      </c>
      <c r="Y348" s="248"/>
      <c r="Z348" s="249">
        <f t="shared" si="53"/>
        <v>23760</v>
      </c>
      <c r="AA348" s="252">
        <f>VLOOKUP(G348,Ma_KH!$A:$R,14,0)</f>
        <v>60</v>
      </c>
    </row>
    <row r="349" spans="1:27" x14ac:dyDescent="0.25">
      <c r="A349" s="282">
        <v>46049</v>
      </c>
      <c r="B349" s="283">
        <v>4183832688</v>
      </c>
      <c r="C349" s="279" t="s">
        <v>15180</v>
      </c>
      <c r="D349" s="277">
        <v>46054</v>
      </c>
      <c r="E349" s="244"/>
      <c r="F349" s="243"/>
      <c r="G349" s="245" t="s">
        <v>15314</v>
      </c>
      <c r="H349" s="244"/>
      <c r="I349" s="242">
        <v>4183832688</v>
      </c>
      <c r="J349" s="242" t="s">
        <v>70</v>
      </c>
      <c r="K349" s="242" t="s">
        <v>32</v>
      </c>
      <c r="L349" s="215" t="str">
        <f>VLOOKUP($K349,[1]TONG_SL!$A$1:$D$65536,2,0)</f>
        <v>Giò Tai Lưỡi Xào 250g</v>
      </c>
      <c r="M349" s="213"/>
      <c r="N349" s="215" t="str">
        <f t="shared" si="45"/>
        <v>K-C6</v>
      </c>
      <c r="O349" s="222"/>
      <c r="P349" s="222"/>
      <c r="Q349" s="215" t="str">
        <f>VLOOKUP(K349,TONG_SL!$A:$D,3,0)</f>
        <v>Túi</v>
      </c>
      <c r="R349" s="253">
        <v>6</v>
      </c>
      <c r="S349" s="248"/>
      <c r="T349" s="248">
        <f>VLOOKUP(VLOOKUP(G349,Ma_KH!$A:$R,18,0)&amp;K349,Gia_MB!$A:$F,6,0)</f>
        <v>50182</v>
      </c>
      <c r="U349" s="249">
        <f t="shared" si="50"/>
        <v>301092</v>
      </c>
      <c r="V349" s="248"/>
      <c r="W349" s="250">
        <f t="shared" si="51"/>
        <v>0</v>
      </c>
      <c r="X349" s="251" t="str">
        <f t="shared" si="52"/>
        <v>8</v>
      </c>
      <c r="Y349" s="248"/>
      <c r="Z349" s="249">
        <f t="shared" si="53"/>
        <v>24087.360000000001</v>
      </c>
      <c r="AA349" s="252">
        <f>VLOOKUP(G349,Ma_KH!$A:$R,14,0)</f>
        <v>60</v>
      </c>
    </row>
    <row r="350" spans="1:27" x14ac:dyDescent="0.25">
      <c r="A350" s="282">
        <v>46049</v>
      </c>
      <c r="B350" s="283">
        <v>4183832688</v>
      </c>
      <c r="C350" s="279" t="s">
        <v>15180</v>
      </c>
      <c r="D350" s="277">
        <v>46054</v>
      </c>
      <c r="E350" s="244"/>
      <c r="F350" s="243"/>
      <c r="G350" s="245" t="s">
        <v>15314</v>
      </c>
      <c r="H350" s="244"/>
      <c r="I350" s="242">
        <v>4183832688</v>
      </c>
      <c r="J350" s="242" t="s">
        <v>70</v>
      </c>
      <c r="K350" s="242" t="s">
        <v>39</v>
      </c>
      <c r="L350" s="215" t="str">
        <f>VLOOKUP($K350,[1]TONG_SL!$A$1:$D$65536,2,0)</f>
        <v>Chả nướng 300g</v>
      </c>
      <c r="M350" s="213"/>
      <c r="N350" s="215" t="str">
        <f t="shared" si="45"/>
        <v>K-C6</v>
      </c>
      <c r="O350" s="222"/>
      <c r="P350" s="222"/>
      <c r="Q350" s="215" t="str">
        <f>VLOOKUP(K350,TONG_SL!$A:$D,3,0)</f>
        <v>Túi</v>
      </c>
      <c r="R350" s="253">
        <v>4</v>
      </c>
      <c r="S350" s="248"/>
      <c r="T350" s="248">
        <f>VLOOKUP(VLOOKUP(G350,Ma_KH!$A:$R,18,0)&amp;K350,Gia_MB!$A:$F,6,0)</f>
        <v>70950</v>
      </c>
      <c r="U350" s="249">
        <f t="shared" si="50"/>
        <v>283800</v>
      </c>
      <c r="V350" s="248"/>
      <c r="W350" s="250">
        <f t="shared" si="51"/>
        <v>0</v>
      </c>
      <c r="X350" s="251" t="str">
        <f t="shared" si="52"/>
        <v>8</v>
      </c>
      <c r="Y350" s="248"/>
      <c r="Z350" s="249">
        <f t="shared" si="53"/>
        <v>22704</v>
      </c>
      <c r="AA350" s="252">
        <f>VLOOKUP(G350,Ma_KH!$A:$R,14,0)</f>
        <v>60</v>
      </c>
    </row>
    <row r="351" spans="1:27" x14ac:dyDescent="0.25">
      <c r="A351" s="282">
        <v>46049</v>
      </c>
      <c r="B351" s="283">
        <v>4183832688</v>
      </c>
      <c r="C351" s="279" t="s">
        <v>15180</v>
      </c>
      <c r="D351" s="277">
        <v>46054</v>
      </c>
      <c r="E351" s="244"/>
      <c r="F351" s="243"/>
      <c r="G351" s="245" t="s">
        <v>15314</v>
      </c>
      <c r="H351" s="244"/>
      <c r="I351" s="242">
        <v>4183832688</v>
      </c>
      <c r="J351" s="242" t="s">
        <v>70</v>
      </c>
      <c r="K351" s="242" t="s">
        <v>48</v>
      </c>
      <c r="L351" s="215" t="str">
        <f>VLOOKUP($K351,[1]TONG_SL!$A$1:$D$65536,2,0)</f>
        <v>Mọc Nấm Hương 250g</v>
      </c>
      <c r="M351" s="213"/>
      <c r="N351" s="215" t="str">
        <f t="shared" si="45"/>
        <v>K-C6</v>
      </c>
      <c r="O351" s="222"/>
      <c r="P351" s="222"/>
      <c r="Q351" s="215" t="str">
        <f>VLOOKUP(K351,TONG_SL!$A:$D,3,0)</f>
        <v>Túi</v>
      </c>
      <c r="R351" s="253">
        <v>5</v>
      </c>
      <c r="S351" s="248"/>
      <c r="T351" s="248">
        <f>VLOOKUP(VLOOKUP(G351,Ma_KH!$A:$R,18,0)&amp;K351,Gia_MB!$A:$F,6,0)</f>
        <v>46000</v>
      </c>
      <c r="U351" s="249">
        <f t="shared" si="50"/>
        <v>230000</v>
      </c>
      <c r="V351" s="248"/>
      <c r="W351" s="250">
        <f t="shared" si="51"/>
        <v>0</v>
      </c>
      <c r="X351" s="251" t="str">
        <f t="shared" si="52"/>
        <v>8</v>
      </c>
      <c r="Y351" s="248"/>
      <c r="Z351" s="249">
        <f t="shared" si="53"/>
        <v>18400</v>
      </c>
      <c r="AA351" s="252">
        <f>VLOOKUP(G351,Ma_KH!$A:$R,14,0)</f>
        <v>60</v>
      </c>
    </row>
    <row r="352" spans="1:27" x14ac:dyDescent="0.25">
      <c r="A352" s="282">
        <v>46049</v>
      </c>
      <c r="B352" s="283">
        <v>4183832688</v>
      </c>
      <c r="C352" s="279" t="s">
        <v>15180</v>
      </c>
      <c r="D352" s="277">
        <v>46054</v>
      </c>
      <c r="E352" s="244"/>
      <c r="F352" s="243"/>
      <c r="G352" s="245" t="s">
        <v>15314</v>
      </c>
      <c r="H352" s="244"/>
      <c r="I352" s="242">
        <v>4183832688</v>
      </c>
      <c r="J352" s="242" t="s">
        <v>70</v>
      </c>
      <c r="K352" s="242" t="s">
        <v>34</v>
      </c>
      <c r="L352" s="215" t="str">
        <f>VLOOKUP($K352,[1]TONG_SL!$A$1:$D$65536,2,0)</f>
        <v>Tai heo muối 200g</v>
      </c>
      <c r="M352" s="213"/>
      <c r="N352" s="215" t="str">
        <f t="shared" si="45"/>
        <v>K-C6</v>
      </c>
      <c r="O352" s="222"/>
      <c r="P352" s="222"/>
      <c r="Q352" s="215" t="str">
        <f>VLOOKUP(K352,TONG_SL!$A:$D,3,0)</f>
        <v>Túi</v>
      </c>
      <c r="R352" s="253">
        <v>3</v>
      </c>
      <c r="S352" s="248"/>
      <c r="T352" s="248">
        <f>VLOOKUP(VLOOKUP(G352,Ma_KH!$A:$R,18,0)&amp;K352,Gia_MB!$A:$F,6,0)</f>
        <v>55595</v>
      </c>
      <c r="U352" s="249">
        <f t="shared" si="50"/>
        <v>166785</v>
      </c>
      <c r="V352" s="248"/>
      <c r="W352" s="250">
        <f t="shared" si="51"/>
        <v>0</v>
      </c>
      <c r="X352" s="251" t="str">
        <f t="shared" si="52"/>
        <v>8</v>
      </c>
      <c r="Y352" s="248"/>
      <c r="Z352" s="249">
        <f t="shared" si="53"/>
        <v>13342.800000000001</v>
      </c>
      <c r="AA352" s="252">
        <f>VLOOKUP(G352,Ma_KH!$A:$R,14,0)</f>
        <v>60</v>
      </c>
    </row>
    <row r="353" spans="1:27" x14ac:dyDescent="0.25">
      <c r="A353" s="282">
        <v>46049</v>
      </c>
      <c r="B353" s="283">
        <v>4183832785</v>
      </c>
      <c r="C353" s="279" t="s">
        <v>15180</v>
      </c>
      <c r="D353" s="277">
        <v>46054</v>
      </c>
      <c r="E353" s="244"/>
      <c r="F353" s="243"/>
      <c r="G353" s="245" t="s">
        <v>15315</v>
      </c>
      <c r="H353" s="244"/>
      <c r="I353" s="242">
        <v>4183832785</v>
      </c>
      <c r="J353" s="242" t="s">
        <v>70</v>
      </c>
      <c r="K353" s="242" t="s">
        <v>27</v>
      </c>
      <c r="L353" s="215" t="str">
        <f>VLOOKUP($K353,[1]TONG_SL!$A$1:$D$65536,2,0)</f>
        <v>Chân giò heo muối 300g</v>
      </c>
      <c r="M353" s="213"/>
      <c r="N353" s="215" t="str">
        <f t="shared" si="45"/>
        <v>K-C6</v>
      </c>
      <c r="O353" s="222"/>
      <c r="P353" s="222"/>
      <c r="Q353" s="215" t="str">
        <f>VLOOKUP(K353,TONG_SL!$A:$D,3,0)</f>
        <v>Túi</v>
      </c>
      <c r="R353" s="253">
        <v>6</v>
      </c>
      <c r="S353" s="248"/>
      <c r="T353" s="248">
        <f>VLOOKUP(VLOOKUP(G353,Ma_KH!$A:$R,18,0)&amp;K353,Gia_MB!$A:$F,6,0)</f>
        <v>73431</v>
      </c>
      <c r="U353" s="249">
        <f t="shared" si="50"/>
        <v>440586</v>
      </c>
      <c r="V353" s="248"/>
      <c r="W353" s="250">
        <f t="shared" si="51"/>
        <v>0</v>
      </c>
      <c r="X353" s="251" t="str">
        <f t="shared" si="52"/>
        <v>8</v>
      </c>
      <c r="Y353" s="248"/>
      <c r="Z353" s="249">
        <f t="shared" si="53"/>
        <v>35246.879999999997</v>
      </c>
      <c r="AA353" s="252">
        <f>VLOOKUP(G353,Ma_KH!$A:$R,14,0)</f>
        <v>60</v>
      </c>
    </row>
    <row r="354" spans="1:27" x14ac:dyDescent="0.25">
      <c r="A354" s="282">
        <v>46049</v>
      </c>
      <c r="B354" s="283">
        <v>4183832785</v>
      </c>
      <c r="C354" s="279" t="s">
        <v>15180</v>
      </c>
      <c r="D354" s="277">
        <v>46054</v>
      </c>
      <c r="E354" s="244"/>
      <c r="F354" s="243"/>
      <c r="G354" s="245" t="s">
        <v>15315</v>
      </c>
      <c r="H354" s="244"/>
      <c r="I354" s="242">
        <v>4183832785</v>
      </c>
      <c r="J354" s="242" t="s">
        <v>70</v>
      </c>
      <c r="K354" s="242" t="s">
        <v>30</v>
      </c>
      <c r="L354" s="215" t="str">
        <f>VLOOKUP($K354,[1]TONG_SL!$A$1:$D$65536,2,0)</f>
        <v>Gà muối 500g</v>
      </c>
      <c r="M354" s="213"/>
      <c r="N354" s="215" t="str">
        <f t="shared" ref="N354:N417" si="54">IF($B354&lt;&gt;"","K-C6","")</f>
        <v>K-C6</v>
      </c>
      <c r="O354" s="222"/>
      <c r="P354" s="222"/>
      <c r="Q354" s="215" t="str">
        <f>VLOOKUP(K354,TONG_SL!$A:$D,3,0)</f>
        <v>Túi</v>
      </c>
      <c r="R354" s="253">
        <v>4</v>
      </c>
      <c r="S354" s="248"/>
      <c r="T354" s="248">
        <f>VLOOKUP(VLOOKUP(G354,Ma_KH!$A:$R,18,0)&amp;K354,Gia_MB!$A:$F,6,0)</f>
        <v>116611</v>
      </c>
      <c r="U354" s="249">
        <f t="shared" si="50"/>
        <v>466444</v>
      </c>
      <c r="V354" s="248"/>
      <c r="W354" s="250">
        <f t="shared" si="51"/>
        <v>0</v>
      </c>
      <c r="X354" s="251" t="str">
        <f t="shared" si="52"/>
        <v>8</v>
      </c>
      <c r="Y354" s="248"/>
      <c r="Z354" s="249">
        <f t="shared" si="53"/>
        <v>37315.520000000004</v>
      </c>
      <c r="AA354" s="252">
        <f>VLOOKUP(G354,Ma_KH!$A:$R,14,0)</f>
        <v>60</v>
      </c>
    </row>
    <row r="355" spans="1:27" x14ac:dyDescent="0.25">
      <c r="A355" s="282">
        <v>46049</v>
      </c>
      <c r="B355" s="283">
        <v>4183832785</v>
      </c>
      <c r="C355" s="279" t="s">
        <v>15180</v>
      </c>
      <c r="D355" s="277">
        <v>46054</v>
      </c>
      <c r="E355" s="244"/>
      <c r="F355" s="243"/>
      <c r="G355" s="245" t="s">
        <v>15315</v>
      </c>
      <c r="H355" s="244"/>
      <c r="I355" s="242">
        <v>4183832785</v>
      </c>
      <c r="J355" s="242" t="s">
        <v>70</v>
      </c>
      <c r="K355" s="242" t="s">
        <v>32</v>
      </c>
      <c r="L355" s="215" t="str">
        <f>VLOOKUP($K355,[1]TONG_SL!$A$1:$D$65536,2,0)</f>
        <v>Giò Tai Lưỡi Xào 250g</v>
      </c>
      <c r="M355" s="213"/>
      <c r="N355" s="215" t="str">
        <f t="shared" si="54"/>
        <v>K-C6</v>
      </c>
      <c r="O355" s="222"/>
      <c r="P355" s="222"/>
      <c r="Q355" s="215" t="str">
        <f>VLOOKUP(K355,TONG_SL!$A:$D,3,0)</f>
        <v>Túi</v>
      </c>
      <c r="R355" s="253">
        <v>6</v>
      </c>
      <c r="S355" s="248"/>
      <c r="T355" s="248">
        <f>VLOOKUP(VLOOKUP(G355,Ma_KH!$A:$R,18,0)&amp;K355,Gia_MB!$A:$F,6,0)</f>
        <v>50182</v>
      </c>
      <c r="U355" s="249">
        <f t="shared" si="50"/>
        <v>301092</v>
      </c>
      <c r="V355" s="248"/>
      <c r="W355" s="250">
        <f t="shared" si="51"/>
        <v>0</v>
      </c>
      <c r="X355" s="251" t="str">
        <f t="shared" si="52"/>
        <v>8</v>
      </c>
      <c r="Y355" s="248"/>
      <c r="Z355" s="249">
        <f t="shared" si="53"/>
        <v>24087.360000000001</v>
      </c>
      <c r="AA355" s="252">
        <f>VLOOKUP(G355,Ma_KH!$A:$R,14,0)</f>
        <v>60</v>
      </c>
    </row>
    <row r="356" spans="1:27" x14ac:dyDescent="0.25">
      <c r="A356" s="282">
        <v>46049</v>
      </c>
      <c r="B356" s="283">
        <v>4183832785</v>
      </c>
      <c r="C356" s="279" t="s">
        <v>15180</v>
      </c>
      <c r="D356" s="277">
        <v>46054</v>
      </c>
      <c r="E356" s="244"/>
      <c r="F356" s="243"/>
      <c r="G356" s="245" t="s">
        <v>15315</v>
      </c>
      <c r="H356" s="244"/>
      <c r="I356" s="242">
        <v>4183832785</v>
      </c>
      <c r="J356" s="242" t="s">
        <v>70</v>
      </c>
      <c r="K356" s="242" t="s">
        <v>39</v>
      </c>
      <c r="L356" s="215" t="str">
        <f>VLOOKUP($K356,[1]TONG_SL!$A$1:$D$65536,2,0)</f>
        <v>Chả nướng 300g</v>
      </c>
      <c r="M356" s="213"/>
      <c r="N356" s="215" t="str">
        <f t="shared" si="54"/>
        <v>K-C6</v>
      </c>
      <c r="O356" s="222"/>
      <c r="P356" s="222"/>
      <c r="Q356" s="215" t="str">
        <f>VLOOKUP(K356,TONG_SL!$A:$D,3,0)</f>
        <v>Túi</v>
      </c>
      <c r="R356" s="253">
        <v>4</v>
      </c>
      <c r="S356" s="248"/>
      <c r="T356" s="248">
        <f>VLOOKUP(VLOOKUP(G356,Ma_KH!$A:$R,18,0)&amp;K356,Gia_MB!$A:$F,6,0)</f>
        <v>70950</v>
      </c>
      <c r="U356" s="249">
        <f t="shared" si="50"/>
        <v>283800</v>
      </c>
      <c r="V356" s="248"/>
      <c r="W356" s="250">
        <f t="shared" si="51"/>
        <v>0</v>
      </c>
      <c r="X356" s="251" t="str">
        <f t="shared" si="52"/>
        <v>8</v>
      </c>
      <c r="Y356" s="248"/>
      <c r="Z356" s="249">
        <f t="shared" si="53"/>
        <v>22704</v>
      </c>
      <c r="AA356" s="252">
        <f>VLOOKUP(G356,Ma_KH!$A:$R,14,0)</f>
        <v>60</v>
      </c>
    </row>
    <row r="357" spans="1:27" x14ac:dyDescent="0.25">
      <c r="A357" s="282">
        <v>46049</v>
      </c>
      <c r="B357" s="283">
        <v>4183832785</v>
      </c>
      <c r="C357" s="279" t="s">
        <v>15180</v>
      </c>
      <c r="D357" s="277">
        <v>46054</v>
      </c>
      <c r="E357" s="244"/>
      <c r="F357" s="243"/>
      <c r="G357" s="245" t="s">
        <v>15315</v>
      </c>
      <c r="H357" s="244"/>
      <c r="I357" s="242">
        <v>4183832785</v>
      </c>
      <c r="J357" s="242" t="s">
        <v>70</v>
      </c>
      <c r="K357" s="242" t="s">
        <v>37</v>
      </c>
      <c r="L357" s="215" t="str">
        <f>VLOOKUP($K357,[1]TONG_SL!$A$1:$D$65536,2,0)</f>
        <v>Chả cốm 300g</v>
      </c>
      <c r="M357" s="213"/>
      <c r="N357" s="215" t="str">
        <f t="shared" si="54"/>
        <v>K-C6</v>
      </c>
      <c r="O357" s="222"/>
      <c r="P357" s="222"/>
      <c r="Q357" s="215" t="str">
        <f>VLOOKUP(K357,TONG_SL!$A:$D,3,0)</f>
        <v>Túi</v>
      </c>
      <c r="R357" s="253">
        <v>4</v>
      </c>
      <c r="S357" s="248"/>
      <c r="T357" s="248">
        <f>VLOOKUP(VLOOKUP(G357,Ma_KH!$A:$R,18,0)&amp;K357,Gia_MB!$A:$F,6,0)</f>
        <v>74250</v>
      </c>
      <c r="U357" s="249">
        <f t="shared" ref="U357:U388" si="55">T357*R357</f>
        <v>297000</v>
      </c>
      <c r="V357" s="248"/>
      <c r="W357" s="250">
        <f t="shared" ref="W357:W388" si="56">U357*V357</f>
        <v>0</v>
      </c>
      <c r="X357" s="251" t="str">
        <f t="shared" ref="X357:X388" si="57">IF(B357&lt;&gt;"","8","0")</f>
        <v>8</v>
      </c>
      <c r="Y357" s="248"/>
      <c r="Z357" s="249">
        <f t="shared" ref="Z357:Z388" si="58">U357*X357%</f>
        <v>23760</v>
      </c>
      <c r="AA357" s="252">
        <f>VLOOKUP(G357,Ma_KH!$A:$R,14,0)</f>
        <v>60</v>
      </c>
    </row>
    <row r="358" spans="1:27" x14ac:dyDescent="0.25">
      <c r="A358" s="282">
        <v>46049</v>
      </c>
      <c r="B358" s="283">
        <v>4183832785</v>
      </c>
      <c r="C358" s="279" t="s">
        <v>15180</v>
      </c>
      <c r="D358" s="277">
        <v>46054</v>
      </c>
      <c r="E358" s="244"/>
      <c r="F358" s="243"/>
      <c r="G358" s="245" t="s">
        <v>15315</v>
      </c>
      <c r="H358" s="244"/>
      <c r="I358" s="242">
        <v>4183832785</v>
      </c>
      <c r="J358" s="242" t="s">
        <v>70</v>
      </c>
      <c r="K358" s="242" t="s">
        <v>48</v>
      </c>
      <c r="L358" s="215" t="str">
        <f>VLOOKUP($K358,[1]TONG_SL!$A$1:$D$65536,2,0)</f>
        <v>Mọc Nấm Hương 250g</v>
      </c>
      <c r="M358" s="213"/>
      <c r="N358" s="215" t="str">
        <f t="shared" si="54"/>
        <v>K-C6</v>
      </c>
      <c r="O358" s="222"/>
      <c r="P358" s="222"/>
      <c r="Q358" s="215" t="str">
        <f>VLOOKUP(K358,TONG_SL!$A:$D,3,0)</f>
        <v>Túi</v>
      </c>
      <c r="R358" s="253">
        <v>5</v>
      </c>
      <c r="S358" s="248"/>
      <c r="T358" s="248">
        <f>VLOOKUP(VLOOKUP(G358,Ma_KH!$A:$R,18,0)&amp;K358,Gia_MB!$A:$F,6,0)</f>
        <v>46000</v>
      </c>
      <c r="U358" s="249">
        <f t="shared" si="55"/>
        <v>230000</v>
      </c>
      <c r="V358" s="248"/>
      <c r="W358" s="250">
        <f t="shared" si="56"/>
        <v>0</v>
      </c>
      <c r="X358" s="251" t="str">
        <f t="shared" si="57"/>
        <v>8</v>
      </c>
      <c r="Y358" s="248"/>
      <c r="Z358" s="249">
        <f t="shared" si="58"/>
        <v>18400</v>
      </c>
      <c r="AA358" s="252">
        <f>VLOOKUP(G358,Ma_KH!$A:$R,14,0)</f>
        <v>60</v>
      </c>
    </row>
    <row r="359" spans="1:27" x14ac:dyDescent="0.25">
      <c r="A359" s="282">
        <v>46049</v>
      </c>
      <c r="B359" s="283">
        <v>4183832785</v>
      </c>
      <c r="C359" s="279" t="s">
        <v>15180</v>
      </c>
      <c r="D359" s="277">
        <v>46054</v>
      </c>
      <c r="E359" s="244"/>
      <c r="F359" s="243"/>
      <c r="G359" s="245" t="s">
        <v>15315</v>
      </c>
      <c r="H359" s="244"/>
      <c r="I359" s="242">
        <v>4183832785</v>
      </c>
      <c r="J359" s="242" t="s">
        <v>70</v>
      </c>
      <c r="K359" s="242" t="s">
        <v>34</v>
      </c>
      <c r="L359" s="215" t="str">
        <f>VLOOKUP($K359,[1]TONG_SL!$A$1:$D$65536,2,0)</f>
        <v>Tai heo muối 200g</v>
      </c>
      <c r="M359" s="213"/>
      <c r="N359" s="215" t="str">
        <f t="shared" si="54"/>
        <v>K-C6</v>
      </c>
      <c r="O359" s="222"/>
      <c r="P359" s="222"/>
      <c r="Q359" s="215" t="str">
        <f>VLOOKUP(K359,TONG_SL!$A:$D,3,0)</f>
        <v>Túi</v>
      </c>
      <c r="R359" s="253">
        <v>3</v>
      </c>
      <c r="S359" s="248"/>
      <c r="T359" s="248">
        <f>VLOOKUP(VLOOKUP(G359,Ma_KH!$A:$R,18,0)&amp;K359,Gia_MB!$A:$F,6,0)</f>
        <v>55595</v>
      </c>
      <c r="U359" s="249">
        <f t="shared" si="55"/>
        <v>166785</v>
      </c>
      <c r="V359" s="248"/>
      <c r="W359" s="250">
        <f t="shared" si="56"/>
        <v>0</v>
      </c>
      <c r="X359" s="251" t="str">
        <f t="shared" si="57"/>
        <v>8</v>
      </c>
      <c r="Y359" s="248"/>
      <c r="Z359" s="249">
        <f t="shared" si="58"/>
        <v>13342.800000000001</v>
      </c>
      <c r="AA359" s="252">
        <f>VLOOKUP(G359,Ma_KH!$A:$R,14,0)</f>
        <v>60</v>
      </c>
    </row>
    <row r="360" spans="1:27" x14ac:dyDescent="0.25">
      <c r="A360" s="282">
        <v>46049</v>
      </c>
      <c r="B360" s="283">
        <v>4183734113</v>
      </c>
      <c r="C360" s="279" t="s">
        <v>15180</v>
      </c>
      <c r="D360" s="277">
        <v>46054</v>
      </c>
      <c r="E360" s="244"/>
      <c r="F360" s="243"/>
      <c r="G360" s="245" t="s">
        <v>15316</v>
      </c>
      <c r="H360" s="244"/>
      <c r="I360" s="242">
        <v>4183734113</v>
      </c>
      <c r="J360" s="242" t="s">
        <v>70</v>
      </c>
      <c r="K360" s="242" t="s">
        <v>27</v>
      </c>
      <c r="L360" s="215" t="str">
        <f>VLOOKUP($K360,[1]TONG_SL!$A$1:$D$65536,2,0)</f>
        <v>Chân giò heo muối 300g</v>
      </c>
      <c r="M360" s="213"/>
      <c r="N360" s="215" t="str">
        <f t="shared" si="54"/>
        <v>K-C6</v>
      </c>
      <c r="O360" s="222"/>
      <c r="P360" s="222"/>
      <c r="Q360" s="215" t="str">
        <f>VLOOKUP(K360,TONG_SL!$A:$D,3,0)</f>
        <v>Túi</v>
      </c>
      <c r="R360" s="253">
        <v>10</v>
      </c>
      <c r="S360" s="248"/>
      <c r="T360" s="248">
        <f>VLOOKUP(VLOOKUP(G360,Ma_KH!$A:$R,18,0)&amp;K360,Gia_MB!$A:$F,6,0)</f>
        <v>73431</v>
      </c>
      <c r="U360" s="249">
        <f t="shared" si="55"/>
        <v>734310</v>
      </c>
      <c r="V360" s="248"/>
      <c r="W360" s="250">
        <f t="shared" si="56"/>
        <v>0</v>
      </c>
      <c r="X360" s="251" t="str">
        <f t="shared" si="57"/>
        <v>8</v>
      </c>
      <c r="Y360" s="248"/>
      <c r="Z360" s="249">
        <f t="shared" si="58"/>
        <v>58744.800000000003</v>
      </c>
      <c r="AA360" s="252">
        <f>VLOOKUP(G360,Ma_KH!$A:$R,14,0)</f>
        <v>60</v>
      </c>
    </row>
    <row r="361" spans="1:27" x14ac:dyDescent="0.25">
      <c r="A361" s="282">
        <v>46049</v>
      </c>
      <c r="B361" s="283">
        <v>4183734113</v>
      </c>
      <c r="C361" s="279" t="s">
        <v>15180</v>
      </c>
      <c r="D361" s="277">
        <v>46054</v>
      </c>
      <c r="E361" s="244"/>
      <c r="F361" s="243"/>
      <c r="G361" s="245" t="s">
        <v>15316</v>
      </c>
      <c r="H361" s="244"/>
      <c r="I361" s="242">
        <v>4183734113</v>
      </c>
      <c r="J361" s="242" t="s">
        <v>70</v>
      </c>
      <c r="K361" s="242" t="s">
        <v>30</v>
      </c>
      <c r="L361" s="215" t="str">
        <f>VLOOKUP($K361,[1]TONG_SL!$A$1:$D$65536,2,0)</f>
        <v>Gà muối 500g</v>
      </c>
      <c r="M361" s="213"/>
      <c r="N361" s="215" t="str">
        <f t="shared" si="54"/>
        <v>K-C6</v>
      </c>
      <c r="O361" s="222"/>
      <c r="P361" s="222"/>
      <c r="Q361" s="215" t="str">
        <f>VLOOKUP(K361,TONG_SL!$A:$D,3,0)</f>
        <v>Túi</v>
      </c>
      <c r="R361" s="253">
        <v>20</v>
      </c>
      <c r="S361" s="248"/>
      <c r="T361" s="248">
        <f>VLOOKUP(VLOOKUP(G361,Ma_KH!$A:$R,18,0)&amp;K361,Gia_MB!$A:$F,6,0)</f>
        <v>116611</v>
      </c>
      <c r="U361" s="249">
        <f t="shared" si="55"/>
        <v>2332220</v>
      </c>
      <c r="V361" s="248"/>
      <c r="W361" s="250">
        <f t="shared" si="56"/>
        <v>0</v>
      </c>
      <c r="X361" s="251" t="str">
        <f t="shared" si="57"/>
        <v>8</v>
      </c>
      <c r="Y361" s="248"/>
      <c r="Z361" s="249">
        <f t="shared" si="58"/>
        <v>186577.6</v>
      </c>
      <c r="AA361" s="252">
        <f>VLOOKUP(G361,Ma_KH!$A:$R,14,0)</f>
        <v>60</v>
      </c>
    </row>
    <row r="362" spans="1:27" x14ac:dyDescent="0.25">
      <c r="A362" s="282">
        <v>46049</v>
      </c>
      <c r="B362" s="283">
        <v>4183734113</v>
      </c>
      <c r="C362" s="279" t="s">
        <v>15180</v>
      </c>
      <c r="D362" s="277">
        <v>46054</v>
      </c>
      <c r="E362" s="244"/>
      <c r="F362" s="243"/>
      <c r="G362" s="245" t="s">
        <v>15316</v>
      </c>
      <c r="H362" s="244"/>
      <c r="I362" s="242">
        <v>4183734113</v>
      </c>
      <c r="J362" s="242" t="s">
        <v>70</v>
      </c>
      <c r="K362" s="242" t="s">
        <v>34</v>
      </c>
      <c r="L362" s="215" t="str">
        <f>VLOOKUP($K362,[1]TONG_SL!$A$1:$D$65536,2,0)</f>
        <v>Tai heo muối 200g</v>
      </c>
      <c r="M362" s="213"/>
      <c r="N362" s="215" t="str">
        <f t="shared" si="54"/>
        <v>K-C6</v>
      </c>
      <c r="O362" s="222"/>
      <c r="P362" s="222"/>
      <c r="Q362" s="215" t="str">
        <f>VLOOKUP(K362,TONG_SL!$A:$D,3,0)</f>
        <v>Túi</v>
      </c>
      <c r="R362" s="253">
        <v>5</v>
      </c>
      <c r="S362" s="248"/>
      <c r="T362" s="248">
        <f>VLOOKUP(VLOOKUP(G362,Ma_KH!$A:$R,18,0)&amp;K362,Gia_MB!$A:$F,6,0)</f>
        <v>55595</v>
      </c>
      <c r="U362" s="249">
        <f t="shared" si="55"/>
        <v>277975</v>
      </c>
      <c r="V362" s="248"/>
      <c r="W362" s="250">
        <f t="shared" si="56"/>
        <v>0</v>
      </c>
      <c r="X362" s="251" t="str">
        <f t="shared" si="57"/>
        <v>8</v>
      </c>
      <c r="Y362" s="248"/>
      <c r="Z362" s="249">
        <f t="shared" si="58"/>
        <v>22238</v>
      </c>
      <c r="AA362" s="252">
        <f>VLOOKUP(G362,Ma_KH!$A:$R,14,0)</f>
        <v>60</v>
      </c>
    </row>
    <row r="363" spans="1:27" x14ac:dyDescent="0.25">
      <c r="A363" s="282">
        <v>46049</v>
      </c>
      <c r="B363" s="283">
        <v>4183734113</v>
      </c>
      <c r="C363" s="279" t="s">
        <v>15180</v>
      </c>
      <c r="D363" s="277">
        <v>46054</v>
      </c>
      <c r="E363" s="244"/>
      <c r="F363" s="243"/>
      <c r="G363" s="245" t="s">
        <v>15316</v>
      </c>
      <c r="H363" s="244"/>
      <c r="I363" s="242">
        <v>4183734113</v>
      </c>
      <c r="J363" s="242" t="s">
        <v>70</v>
      </c>
      <c r="K363" s="242" t="s">
        <v>37</v>
      </c>
      <c r="L363" s="215" t="str">
        <f>VLOOKUP($K363,[1]TONG_SL!$A$1:$D$65536,2,0)</f>
        <v>Chả cốm 300g</v>
      </c>
      <c r="M363" s="213"/>
      <c r="N363" s="215" t="str">
        <f t="shared" si="54"/>
        <v>K-C6</v>
      </c>
      <c r="O363" s="222"/>
      <c r="P363" s="222"/>
      <c r="Q363" s="215" t="str">
        <f>VLOOKUP(K363,TONG_SL!$A:$D,3,0)</f>
        <v>Túi</v>
      </c>
      <c r="R363" s="253">
        <v>10</v>
      </c>
      <c r="S363" s="248"/>
      <c r="T363" s="248">
        <f>VLOOKUP(VLOOKUP(G363,Ma_KH!$A:$R,18,0)&amp;K363,Gia_MB!$A:$F,6,0)</f>
        <v>74250</v>
      </c>
      <c r="U363" s="249">
        <f t="shared" si="55"/>
        <v>742500</v>
      </c>
      <c r="V363" s="248"/>
      <c r="W363" s="250">
        <f t="shared" si="56"/>
        <v>0</v>
      </c>
      <c r="X363" s="251" t="str">
        <f t="shared" si="57"/>
        <v>8</v>
      </c>
      <c r="Y363" s="248"/>
      <c r="Z363" s="249">
        <f t="shared" si="58"/>
        <v>59400</v>
      </c>
      <c r="AA363" s="252">
        <f>VLOOKUP(G363,Ma_KH!$A:$R,14,0)</f>
        <v>60</v>
      </c>
    </row>
    <row r="364" spans="1:27" x14ac:dyDescent="0.25">
      <c r="A364" s="282">
        <v>46049</v>
      </c>
      <c r="B364" s="283">
        <v>4183734113</v>
      </c>
      <c r="C364" s="279" t="s">
        <v>15180</v>
      </c>
      <c r="D364" s="277">
        <v>46054</v>
      </c>
      <c r="E364" s="244"/>
      <c r="F364" s="243"/>
      <c r="G364" s="245" t="s">
        <v>15316</v>
      </c>
      <c r="H364" s="244"/>
      <c r="I364" s="242">
        <v>4183734113</v>
      </c>
      <c r="J364" s="242" t="s">
        <v>70</v>
      </c>
      <c r="K364" s="242" t="s">
        <v>32</v>
      </c>
      <c r="L364" s="215" t="str">
        <f>VLOOKUP($K364,[1]TONG_SL!$A$1:$D$65536,2,0)</f>
        <v>Giò Tai Lưỡi Xào 250g</v>
      </c>
      <c r="M364" s="213"/>
      <c r="N364" s="215" t="str">
        <f t="shared" si="54"/>
        <v>K-C6</v>
      </c>
      <c r="O364" s="222"/>
      <c r="P364" s="222"/>
      <c r="Q364" s="215" t="str">
        <f>VLOOKUP(K364,TONG_SL!$A:$D,3,0)</f>
        <v>Túi</v>
      </c>
      <c r="R364" s="253">
        <v>10</v>
      </c>
      <c r="S364" s="248"/>
      <c r="T364" s="248">
        <f>VLOOKUP(VLOOKUP(G364,Ma_KH!$A:$R,18,0)&amp;K364,Gia_MB!$A:$F,6,0)</f>
        <v>50182</v>
      </c>
      <c r="U364" s="249">
        <f t="shared" si="55"/>
        <v>501820</v>
      </c>
      <c r="V364" s="248"/>
      <c r="W364" s="250">
        <f t="shared" si="56"/>
        <v>0</v>
      </c>
      <c r="X364" s="251" t="str">
        <f t="shared" si="57"/>
        <v>8</v>
      </c>
      <c r="Y364" s="248"/>
      <c r="Z364" s="249">
        <f t="shared" si="58"/>
        <v>40145.599999999999</v>
      </c>
      <c r="AA364" s="252">
        <f>VLOOKUP(G364,Ma_KH!$A:$R,14,0)</f>
        <v>60</v>
      </c>
    </row>
    <row r="365" spans="1:27" x14ac:dyDescent="0.25">
      <c r="A365" s="282">
        <v>46049</v>
      </c>
      <c r="B365" s="283">
        <v>4183734113</v>
      </c>
      <c r="C365" s="279" t="s">
        <v>15180</v>
      </c>
      <c r="D365" s="277">
        <v>46054</v>
      </c>
      <c r="E365" s="244"/>
      <c r="F365" s="243"/>
      <c r="G365" s="245" t="s">
        <v>15316</v>
      </c>
      <c r="H365" s="244"/>
      <c r="I365" s="242">
        <v>4183734113</v>
      </c>
      <c r="J365" s="242" t="s">
        <v>70</v>
      </c>
      <c r="K365" s="242" t="s">
        <v>48</v>
      </c>
      <c r="L365" s="215" t="str">
        <f>VLOOKUP($K365,[1]TONG_SL!$A$1:$D$65536,2,0)</f>
        <v>Mọc Nấm Hương 250g</v>
      </c>
      <c r="M365" s="213"/>
      <c r="N365" s="215" t="str">
        <f t="shared" si="54"/>
        <v>K-C6</v>
      </c>
      <c r="O365" s="222"/>
      <c r="P365" s="222"/>
      <c r="Q365" s="215" t="str">
        <f>VLOOKUP(K365,TONG_SL!$A:$D,3,0)</f>
        <v>Túi</v>
      </c>
      <c r="R365" s="253">
        <v>15</v>
      </c>
      <c r="S365" s="248"/>
      <c r="T365" s="248">
        <f>VLOOKUP(VLOOKUP(G365,Ma_KH!$A:$R,18,0)&amp;K365,Gia_MB!$A:$F,6,0)</f>
        <v>46000</v>
      </c>
      <c r="U365" s="249">
        <f t="shared" si="55"/>
        <v>690000</v>
      </c>
      <c r="V365" s="248"/>
      <c r="W365" s="250">
        <f t="shared" si="56"/>
        <v>0</v>
      </c>
      <c r="X365" s="251" t="str">
        <f t="shared" si="57"/>
        <v>8</v>
      </c>
      <c r="Y365" s="248"/>
      <c r="Z365" s="249">
        <f t="shared" si="58"/>
        <v>55200</v>
      </c>
      <c r="AA365" s="252">
        <f>VLOOKUP(G365,Ma_KH!$A:$R,14,0)</f>
        <v>60</v>
      </c>
    </row>
    <row r="366" spans="1:27" x14ac:dyDescent="0.25">
      <c r="A366" s="282">
        <v>46049</v>
      </c>
      <c r="B366" s="283">
        <v>4183832841</v>
      </c>
      <c r="C366" s="279" t="s">
        <v>15180</v>
      </c>
      <c r="D366" s="277">
        <v>46054</v>
      </c>
      <c r="E366" s="244"/>
      <c r="F366" s="243"/>
      <c r="G366" s="245" t="s">
        <v>15317</v>
      </c>
      <c r="H366" s="244"/>
      <c r="I366" s="242">
        <v>4183832841</v>
      </c>
      <c r="J366" s="242" t="s">
        <v>70</v>
      </c>
      <c r="K366" s="242" t="s">
        <v>48</v>
      </c>
      <c r="L366" s="215" t="str">
        <f>VLOOKUP($K366,[1]TONG_SL!$A$1:$D$65536,2,0)</f>
        <v>Mọc Nấm Hương 250g</v>
      </c>
      <c r="M366" s="213"/>
      <c r="N366" s="215" t="str">
        <f t="shared" si="54"/>
        <v>K-C6</v>
      </c>
      <c r="O366" s="222"/>
      <c r="P366" s="222"/>
      <c r="Q366" s="215" t="str">
        <f>VLOOKUP(K366,TONG_SL!$A:$D,3,0)</f>
        <v>Túi</v>
      </c>
      <c r="R366" s="253">
        <v>5</v>
      </c>
      <c r="S366" s="248"/>
      <c r="T366" s="248">
        <f>VLOOKUP(VLOOKUP(G366,Ma_KH!$A:$R,18,0)&amp;K366,Gia_MB!$A:$F,6,0)</f>
        <v>46000</v>
      </c>
      <c r="U366" s="249">
        <f t="shared" si="55"/>
        <v>230000</v>
      </c>
      <c r="V366" s="248"/>
      <c r="W366" s="250">
        <f t="shared" si="56"/>
        <v>0</v>
      </c>
      <c r="X366" s="251" t="str">
        <f t="shared" si="57"/>
        <v>8</v>
      </c>
      <c r="Y366" s="248"/>
      <c r="Z366" s="249">
        <f t="shared" si="58"/>
        <v>18400</v>
      </c>
      <c r="AA366" s="252">
        <f>VLOOKUP(G366,Ma_KH!$A:$R,14,0)</f>
        <v>60</v>
      </c>
    </row>
    <row r="367" spans="1:27" x14ac:dyDescent="0.25">
      <c r="A367" s="282">
        <v>46049</v>
      </c>
      <c r="B367" s="283">
        <v>4183832841</v>
      </c>
      <c r="C367" s="279" t="s">
        <v>15180</v>
      </c>
      <c r="D367" s="277">
        <v>46054</v>
      </c>
      <c r="E367" s="244"/>
      <c r="F367" s="243"/>
      <c r="G367" s="245" t="s">
        <v>15317</v>
      </c>
      <c r="H367" s="244"/>
      <c r="I367" s="242">
        <v>4183832841</v>
      </c>
      <c r="J367" s="242" t="s">
        <v>70</v>
      </c>
      <c r="K367" s="242" t="s">
        <v>34</v>
      </c>
      <c r="L367" s="215" t="str">
        <f>VLOOKUP($K367,[1]TONG_SL!$A$1:$D$65536,2,0)</f>
        <v>Tai heo muối 200g</v>
      </c>
      <c r="M367" s="213"/>
      <c r="N367" s="215" t="str">
        <f t="shared" si="54"/>
        <v>K-C6</v>
      </c>
      <c r="O367" s="222"/>
      <c r="P367" s="222"/>
      <c r="Q367" s="215" t="str">
        <f>VLOOKUP(K367,TONG_SL!$A:$D,3,0)</f>
        <v>Túi</v>
      </c>
      <c r="R367" s="253">
        <v>4</v>
      </c>
      <c r="S367" s="248"/>
      <c r="T367" s="248">
        <f>VLOOKUP(VLOOKUP(G367,Ma_KH!$A:$R,18,0)&amp;K367,Gia_MB!$A:$F,6,0)</f>
        <v>55595</v>
      </c>
      <c r="U367" s="249">
        <f t="shared" si="55"/>
        <v>222380</v>
      </c>
      <c r="V367" s="248"/>
      <c r="W367" s="250">
        <f t="shared" si="56"/>
        <v>0</v>
      </c>
      <c r="X367" s="251" t="str">
        <f t="shared" si="57"/>
        <v>8</v>
      </c>
      <c r="Y367" s="248"/>
      <c r="Z367" s="249">
        <f t="shared" si="58"/>
        <v>17790.400000000001</v>
      </c>
      <c r="AA367" s="252">
        <f>VLOOKUP(G367,Ma_KH!$A:$R,14,0)</f>
        <v>60</v>
      </c>
    </row>
    <row r="368" spans="1:27" x14ac:dyDescent="0.25">
      <c r="A368" s="282">
        <v>46049</v>
      </c>
      <c r="B368" s="283">
        <v>4183832841</v>
      </c>
      <c r="C368" s="279" t="s">
        <v>15180</v>
      </c>
      <c r="D368" s="277">
        <v>46054</v>
      </c>
      <c r="E368" s="244"/>
      <c r="F368" s="243"/>
      <c r="G368" s="245" t="s">
        <v>15317</v>
      </c>
      <c r="H368" s="244"/>
      <c r="I368" s="242">
        <v>4183832841</v>
      </c>
      <c r="J368" s="242" t="s">
        <v>70</v>
      </c>
      <c r="K368" s="242" t="s">
        <v>37</v>
      </c>
      <c r="L368" s="215" t="str">
        <f>VLOOKUP($K368,[1]TONG_SL!$A$1:$D$65536,2,0)</f>
        <v>Chả cốm 300g</v>
      </c>
      <c r="M368" s="213"/>
      <c r="N368" s="215" t="str">
        <f t="shared" si="54"/>
        <v>K-C6</v>
      </c>
      <c r="O368" s="222"/>
      <c r="P368" s="222"/>
      <c r="Q368" s="215" t="str">
        <f>VLOOKUP(K368,TONG_SL!$A:$D,3,0)</f>
        <v>Túi</v>
      </c>
      <c r="R368" s="253">
        <v>4</v>
      </c>
      <c r="S368" s="248"/>
      <c r="T368" s="248">
        <f>VLOOKUP(VLOOKUP(G368,Ma_KH!$A:$R,18,0)&amp;K368,Gia_MB!$A:$F,6,0)</f>
        <v>74250</v>
      </c>
      <c r="U368" s="249">
        <f t="shared" si="55"/>
        <v>297000</v>
      </c>
      <c r="V368" s="248"/>
      <c r="W368" s="250">
        <f t="shared" si="56"/>
        <v>0</v>
      </c>
      <c r="X368" s="251" t="str">
        <f t="shared" si="57"/>
        <v>8</v>
      </c>
      <c r="Y368" s="248"/>
      <c r="Z368" s="249">
        <f t="shared" si="58"/>
        <v>23760</v>
      </c>
      <c r="AA368" s="252">
        <f>VLOOKUP(G368,Ma_KH!$A:$R,14,0)</f>
        <v>60</v>
      </c>
    </row>
    <row r="369" spans="1:27" x14ac:dyDescent="0.25">
      <c r="A369" s="282">
        <v>46049</v>
      </c>
      <c r="B369" s="283">
        <v>4183832841</v>
      </c>
      <c r="C369" s="279" t="s">
        <v>15180</v>
      </c>
      <c r="D369" s="277">
        <v>46054</v>
      </c>
      <c r="E369" s="244"/>
      <c r="F369" s="243"/>
      <c r="G369" s="245" t="s">
        <v>15317</v>
      </c>
      <c r="H369" s="244"/>
      <c r="I369" s="242">
        <v>4183832841</v>
      </c>
      <c r="J369" s="242" t="s">
        <v>70</v>
      </c>
      <c r="K369" s="242" t="s">
        <v>32</v>
      </c>
      <c r="L369" s="215" t="str">
        <f>VLOOKUP($K369,[1]TONG_SL!$A$1:$D$65536,2,0)</f>
        <v>Giò Tai Lưỡi Xào 250g</v>
      </c>
      <c r="M369" s="213"/>
      <c r="N369" s="215" t="str">
        <f t="shared" si="54"/>
        <v>K-C6</v>
      </c>
      <c r="O369" s="222"/>
      <c r="P369" s="222"/>
      <c r="Q369" s="215" t="str">
        <f>VLOOKUP(K369,TONG_SL!$A:$D,3,0)</f>
        <v>Túi</v>
      </c>
      <c r="R369" s="253">
        <v>6</v>
      </c>
      <c r="S369" s="248"/>
      <c r="T369" s="248">
        <f>VLOOKUP(VLOOKUP(G369,Ma_KH!$A:$R,18,0)&amp;K369,Gia_MB!$A:$F,6,0)</f>
        <v>50182</v>
      </c>
      <c r="U369" s="249">
        <f t="shared" si="55"/>
        <v>301092</v>
      </c>
      <c r="V369" s="248"/>
      <c r="W369" s="250">
        <f t="shared" si="56"/>
        <v>0</v>
      </c>
      <c r="X369" s="251" t="str">
        <f t="shared" si="57"/>
        <v>8</v>
      </c>
      <c r="Y369" s="248"/>
      <c r="Z369" s="249">
        <f t="shared" si="58"/>
        <v>24087.360000000001</v>
      </c>
      <c r="AA369" s="252">
        <f>VLOOKUP(G369,Ma_KH!$A:$R,14,0)</f>
        <v>60</v>
      </c>
    </row>
    <row r="370" spans="1:27" x14ac:dyDescent="0.25">
      <c r="A370" s="282">
        <v>46049</v>
      </c>
      <c r="B370" s="283">
        <v>4183832841</v>
      </c>
      <c r="C370" s="279" t="s">
        <v>15180</v>
      </c>
      <c r="D370" s="277">
        <v>46054</v>
      </c>
      <c r="E370" s="244"/>
      <c r="F370" s="243"/>
      <c r="G370" s="245" t="s">
        <v>15317</v>
      </c>
      <c r="H370" s="244"/>
      <c r="I370" s="242">
        <v>4183832841</v>
      </c>
      <c r="J370" s="242" t="s">
        <v>70</v>
      </c>
      <c r="K370" s="242" t="s">
        <v>30</v>
      </c>
      <c r="L370" s="215" t="str">
        <f>VLOOKUP($K370,[1]TONG_SL!$A$1:$D$65536,2,0)</f>
        <v>Gà muối 500g</v>
      </c>
      <c r="M370" s="213"/>
      <c r="N370" s="215" t="str">
        <f t="shared" si="54"/>
        <v>K-C6</v>
      </c>
      <c r="O370" s="222"/>
      <c r="P370" s="222"/>
      <c r="Q370" s="215" t="str">
        <f>VLOOKUP(K370,TONG_SL!$A:$D,3,0)</f>
        <v>Túi</v>
      </c>
      <c r="R370" s="253">
        <v>12</v>
      </c>
      <c r="S370" s="248"/>
      <c r="T370" s="248">
        <f>VLOOKUP(VLOOKUP(G370,Ma_KH!$A:$R,18,0)&amp;K370,Gia_MB!$A:$F,6,0)</f>
        <v>116611</v>
      </c>
      <c r="U370" s="249">
        <f t="shared" si="55"/>
        <v>1399332</v>
      </c>
      <c r="V370" s="248"/>
      <c r="W370" s="250">
        <f t="shared" si="56"/>
        <v>0</v>
      </c>
      <c r="X370" s="251" t="str">
        <f t="shared" si="57"/>
        <v>8</v>
      </c>
      <c r="Y370" s="248"/>
      <c r="Z370" s="249">
        <f t="shared" si="58"/>
        <v>111946.56</v>
      </c>
      <c r="AA370" s="252">
        <f>VLOOKUP(G370,Ma_KH!$A:$R,14,0)</f>
        <v>60</v>
      </c>
    </row>
    <row r="371" spans="1:27" x14ac:dyDescent="0.25">
      <c r="A371" s="282">
        <v>46049</v>
      </c>
      <c r="B371" s="283">
        <v>4183832841</v>
      </c>
      <c r="C371" s="279" t="s">
        <v>15180</v>
      </c>
      <c r="D371" s="277">
        <v>46054</v>
      </c>
      <c r="E371" s="244"/>
      <c r="F371" s="243"/>
      <c r="G371" s="245" t="s">
        <v>15317</v>
      </c>
      <c r="H371" s="244"/>
      <c r="I371" s="242">
        <v>4183832841</v>
      </c>
      <c r="J371" s="242" t="s">
        <v>70</v>
      </c>
      <c r="K371" s="242" t="s">
        <v>27</v>
      </c>
      <c r="L371" s="215" t="str">
        <f>VLOOKUP($K371,[1]TONG_SL!$A$1:$D$65536,2,0)</f>
        <v>Chân giò heo muối 300g</v>
      </c>
      <c r="M371" s="213"/>
      <c r="N371" s="215" t="str">
        <f t="shared" si="54"/>
        <v>K-C6</v>
      </c>
      <c r="O371" s="222"/>
      <c r="P371" s="222"/>
      <c r="Q371" s="215" t="str">
        <f>VLOOKUP(K371,TONG_SL!$A:$D,3,0)</f>
        <v>Túi</v>
      </c>
      <c r="R371" s="253">
        <v>8</v>
      </c>
      <c r="S371" s="248"/>
      <c r="T371" s="248">
        <f>VLOOKUP(VLOOKUP(G371,Ma_KH!$A:$R,18,0)&amp;K371,Gia_MB!$A:$F,6,0)</f>
        <v>73431</v>
      </c>
      <c r="U371" s="249">
        <f t="shared" si="55"/>
        <v>587448</v>
      </c>
      <c r="V371" s="248"/>
      <c r="W371" s="250">
        <f t="shared" si="56"/>
        <v>0</v>
      </c>
      <c r="X371" s="251" t="str">
        <f t="shared" si="57"/>
        <v>8</v>
      </c>
      <c r="Y371" s="248"/>
      <c r="Z371" s="249">
        <f t="shared" si="58"/>
        <v>46995.840000000004</v>
      </c>
      <c r="AA371" s="252">
        <f>VLOOKUP(G371,Ma_KH!$A:$R,14,0)</f>
        <v>60</v>
      </c>
    </row>
    <row r="372" spans="1:27" x14ac:dyDescent="0.25">
      <c r="A372" s="282">
        <v>46045</v>
      </c>
      <c r="B372" s="283">
        <v>4183535596</v>
      </c>
      <c r="C372" s="279" t="s">
        <v>15180</v>
      </c>
      <c r="D372" s="277">
        <v>46054</v>
      </c>
      <c r="E372" s="244"/>
      <c r="F372" s="243"/>
      <c r="G372" s="245" t="s">
        <v>15317</v>
      </c>
      <c r="H372" s="244"/>
      <c r="I372" s="242">
        <v>4183535596</v>
      </c>
      <c r="J372" s="242" t="s">
        <v>70</v>
      </c>
      <c r="K372" s="242" t="s">
        <v>30</v>
      </c>
      <c r="L372" s="215" t="str">
        <f>VLOOKUP($K372,[1]TONG_SL!$A$1:$D$65536,2,0)</f>
        <v>Gà muối 500g</v>
      </c>
      <c r="M372" s="213"/>
      <c r="N372" s="215" t="str">
        <f t="shared" si="54"/>
        <v>K-C6</v>
      </c>
      <c r="O372" s="222"/>
      <c r="P372" s="222"/>
      <c r="Q372" s="215" t="str">
        <f>VLOOKUP(K372,TONG_SL!$A:$D,3,0)</f>
        <v>Túi</v>
      </c>
      <c r="R372" s="253">
        <v>7</v>
      </c>
      <c r="S372" s="248"/>
      <c r="T372" s="248">
        <f>VLOOKUP(VLOOKUP(G372,Ma_KH!$A:$R,18,0)&amp;K372,Gia_MB!$A:$F,6,0)</f>
        <v>116611</v>
      </c>
      <c r="U372" s="249">
        <f t="shared" si="55"/>
        <v>816277</v>
      </c>
      <c r="V372" s="248"/>
      <c r="W372" s="250">
        <f t="shared" si="56"/>
        <v>0</v>
      </c>
      <c r="X372" s="251" t="str">
        <f t="shared" si="57"/>
        <v>8</v>
      </c>
      <c r="Y372" s="248"/>
      <c r="Z372" s="249">
        <f t="shared" si="58"/>
        <v>65302.16</v>
      </c>
      <c r="AA372" s="252">
        <f>VLOOKUP(G372,Ma_KH!$A:$R,14,0)</f>
        <v>60</v>
      </c>
    </row>
    <row r="373" spans="1:27" x14ac:dyDescent="0.25">
      <c r="A373" s="282">
        <v>46045</v>
      </c>
      <c r="B373" s="283">
        <v>4183535596</v>
      </c>
      <c r="C373" s="279" t="s">
        <v>15180</v>
      </c>
      <c r="D373" s="277">
        <v>46054</v>
      </c>
      <c r="E373" s="244"/>
      <c r="F373" s="243"/>
      <c r="G373" s="245" t="s">
        <v>15317</v>
      </c>
      <c r="H373" s="244"/>
      <c r="I373" s="242">
        <v>4183535596</v>
      </c>
      <c r="J373" s="242" t="s">
        <v>70</v>
      </c>
      <c r="K373" s="242" t="s">
        <v>48</v>
      </c>
      <c r="L373" s="215" t="str">
        <f>VLOOKUP($K373,[1]TONG_SL!$A$1:$D$65536,2,0)</f>
        <v>Mọc Nấm Hương 250g</v>
      </c>
      <c r="M373" s="213"/>
      <c r="N373" s="215" t="str">
        <f t="shared" si="54"/>
        <v>K-C6</v>
      </c>
      <c r="O373" s="222"/>
      <c r="P373" s="222"/>
      <c r="Q373" s="215" t="str">
        <f>VLOOKUP(K373,TONG_SL!$A:$D,3,0)</f>
        <v>Túi</v>
      </c>
      <c r="R373" s="253">
        <v>3</v>
      </c>
      <c r="S373" s="248"/>
      <c r="T373" s="248">
        <f>VLOOKUP(VLOOKUP(G373,Ma_KH!$A:$R,18,0)&amp;K373,Gia_MB!$A:$F,6,0)</f>
        <v>46000</v>
      </c>
      <c r="U373" s="249">
        <f t="shared" si="55"/>
        <v>138000</v>
      </c>
      <c r="V373" s="248"/>
      <c r="W373" s="250">
        <f t="shared" si="56"/>
        <v>0</v>
      </c>
      <c r="X373" s="251" t="str">
        <f t="shared" si="57"/>
        <v>8</v>
      </c>
      <c r="Y373" s="248"/>
      <c r="Z373" s="249">
        <f t="shared" si="58"/>
        <v>11040</v>
      </c>
      <c r="AA373" s="252">
        <f>VLOOKUP(G373,Ma_KH!$A:$R,14,0)</f>
        <v>60</v>
      </c>
    </row>
    <row r="374" spans="1:27" x14ac:dyDescent="0.25">
      <c r="A374" s="282">
        <v>46045</v>
      </c>
      <c r="B374" s="283">
        <v>4183535596</v>
      </c>
      <c r="C374" s="279" t="s">
        <v>15180</v>
      </c>
      <c r="D374" s="277">
        <v>46054</v>
      </c>
      <c r="E374" s="244"/>
      <c r="F374" s="243"/>
      <c r="G374" s="245" t="s">
        <v>15317</v>
      </c>
      <c r="H374" s="244"/>
      <c r="I374" s="242">
        <v>4183535596</v>
      </c>
      <c r="J374" s="242" t="s">
        <v>70</v>
      </c>
      <c r="K374" s="242" t="s">
        <v>32</v>
      </c>
      <c r="L374" s="215" t="str">
        <f>VLOOKUP($K374,[1]TONG_SL!$A$1:$D$65536,2,0)</f>
        <v>Giò Tai Lưỡi Xào 250g</v>
      </c>
      <c r="M374" s="213"/>
      <c r="N374" s="215" t="str">
        <f t="shared" si="54"/>
        <v>K-C6</v>
      </c>
      <c r="O374" s="222"/>
      <c r="P374" s="222"/>
      <c r="Q374" s="215" t="str">
        <f>VLOOKUP(K374,TONG_SL!$A:$D,3,0)</f>
        <v>Túi</v>
      </c>
      <c r="R374" s="253">
        <v>3</v>
      </c>
      <c r="S374" s="248"/>
      <c r="T374" s="248">
        <f>VLOOKUP(VLOOKUP(G374,Ma_KH!$A:$R,18,0)&amp;K374,Gia_MB!$A:$F,6,0)</f>
        <v>50182</v>
      </c>
      <c r="U374" s="249">
        <f t="shared" si="55"/>
        <v>150546</v>
      </c>
      <c r="V374" s="248"/>
      <c r="W374" s="250">
        <f t="shared" si="56"/>
        <v>0</v>
      </c>
      <c r="X374" s="251" t="str">
        <f t="shared" si="57"/>
        <v>8</v>
      </c>
      <c r="Y374" s="248"/>
      <c r="Z374" s="249">
        <f t="shared" si="58"/>
        <v>12043.68</v>
      </c>
      <c r="AA374" s="252">
        <f>VLOOKUP(G374,Ma_KH!$A:$R,14,0)</f>
        <v>60</v>
      </c>
    </row>
    <row r="375" spans="1:27" x14ac:dyDescent="0.25">
      <c r="A375" s="282">
        <v>46049</v>
      </c>
      <c r="B375" s="283">
        <v>4183832636</v>
      </c>
      <c r="C375" s="279" t="s">
        <v>15180</v>
      </c>
      <c r="D375" s="277">
        <v>46054</v>
      </c>
      <c r="E375" s="244"/>
      <c r="F375" s="243"/>
      <c r="G375" s="245" t="s">
        <v>15318</v>
      </c>
      <c r="H375" s="244"/>
      <c r="I375" s="242">
        <v>4183832636</v>
      </c>
      <c r="J375" s="242" t="s">
        <v>70</v>
      </c>
      <c r="K375" s="242" t="s">
        <v>27</v>
      </c>
      <c r="L375" s="215" t="str">
        <f>VLOOKUP($K375,[1]TONG_SL!$A$1:$D$65536,2,0)</f>
        <v>Chân giò heo muối 300g</v>
      </c>
      <c r="M375" s="213"/>
      <c r="N375" s="215" t="str">
        <f t="shared" si="54"/>
        <v>K-C6</v>
      </c>
      <c r="O375" s="222"/>
      <c r="P375" s="222"/>
      <c r="Q375" s="215" t="str">
        <f>VLOOKUP(K375,TONG_SL!$A:$D,3,0)</f>
        <v>Túi</v>
      </c>
      <c r="R375" s="253">
        <v>8</v>
      </c>
      <c r="S375" s="248"/>
      <c r="T375" s="248">
        <f>VLOOKUP(VLOOKUP(G375,Ma_KH!$A:$R,18,0)&amp;K375,Gia_MB!$A:$F,6,0)</f>
        <v>73431</v>
      </c>
      <c r="U375" s="249">
        <f t="shared" si="55"/>
        <v>587448</v>
      </c>
      <c r="V375" s="248"/>
      <c r="W375" s="250">
        <f t="shared" si="56"/>
        <v>0</v>
      </c>
      <c r="X375" s="251" t="str">
        <f t="shared" si="57"/>
        <v>8</v>
      </c>
      <c r="Y375" s="248"/>
      <c r="Z375" s="249">
        <f t="shared" si="58"/>
        <v>46995.840000000004</v>
      </c>
      <c r="AA375" s="252">
        <f>VLOOKUP(G375,Ma_KH!$A:$R,14,0)</f>
        <v>60</v>
      </c>
    </row>
    <row r="376" spans="1:27" x14ac:dyDescent="0.25">
      <c r="A376" s="282">
        <v>46049</v>
      </c>
      <c r="B376" s="283">
        <v>4183832636</v>
      </c>
      <c r="C376" s="279" t="s">
        <v>15180</v>
      </c>
      <c r="D376" s="277">
        <v>46054</v>
      </c>
      <c r="E376" s="244"/>
      <c r="F376" s="243"/>
      <c r="G376" s="245" t="s">
        <v>15318</v>
      </c>
      <c r="H376" s="244"/>
      <c r="I376" s="242">
        <v>4183832636</v>
      </c>
      <c r="J376" s="242" t="s">
        <v>70</v>
      </c>
      <c r="K376" s="242" t="s">
        <v>39</v>
      </c>
      <c r="L376" s="215" t="str">
        <f>VLOOKUP($K376,[1]TONG_SL!$A$1:$D$65536,2,0)</f>
        <v>Chả nướng 300g</v>
      </c>
      <c r="M376" s="213"/>
      <c r="N376" s="215" t="str">
        <f t="shared" si="54"/>
        <v>K-C6</v>
      </c>
      <c r="O376" s="222"/>
      <c r="P376" s="222"/>
      <c r="Q376" s="215" t="str">
        <f>VLOOKUP(K376,TONG_SL!$A:$D,3,0)</f>
        <v>Túi</v>
      </c>
      <c r="R376" s="253">
        <v>4</v>
      </c>
      <c r="S376" s="248"/>
      <c r="T376" s="248">
        <f>VLOOKUP(VLOOKUP(G376,Ma_KH!$A:$R,18,0)&amp;K376,Gia_MB!$A:$F,6,0)</f>
        <v>70950</v>
      </c>
      <c r="U376" s="249">
        <f t="shared" si="55"/>
        <v>283800</v>
      </c>
      <c r="V376" s="248"/>
      <c r="W376" s="250">
        <f t="shared" si="56"/>
        <v>0</v>
      </c>
      <c r="X376" s="251" t="str">
        <f t="shared" si="57"/>
        <v>8</v>
      </c>
      <c r="Y376" s="248"/>
      <c r="Z376" s="249">
        <f t="shared" si="58"/>
        <v>22704</v>
      </c>
      <c r="AA376" s="252">
        <f>VLOOKUP(G376,Ma_KH!$A:$R,14,0)</f>
        <v>60</v>
      </c>
    </row>
    <row r="377" spans="1:27" x14ac:dyDescent="0.25">
      <c r="A377" s="282">
        <v>46049</v>
      </c>
      <c r="B377" s="283">
        <v>4183832636</v>
      </c>
      <c r="C377" s="279" t="s">
        <v>15180</v>
      </c>
      <c r="D377" s="277">
        <v>46054</v>
      </c>
      <c r="E377" s="244"/>
      <c r="F377" s="243"/>
      <c r="G377" s="245" t="s">
        <v>15318</v>
      </c>
      <c r="H377" s="244"/>
      <c r="I377" s="242">
        <v>4183832636</v>
      </c>
      <c r="J377" s="242" t="s">
        <v>70</v>
      </c>
      <c r="K377" s="242" t="s">
        <v>37</v>
      </c>
      <c r="L377" s="215" t="str">
        <f>VLOOKUP($K377,[1]TONG_SL!$A$1:$D$65536,2,0)</f>
        <v>Chả cốm 300g</v>
      </c>
      <c r="M377" s="213"/>
      <c r="N377" s="215" t="str">
        <f t="shared" si="54"/>
        <v>K-C6</v>
      </c>
      <c r="O377" s="222"/>
      <c r="P377" s="222"/>
      <c r="Q377" s="215" t="str">
        <f>VLOOKUP(K377,TONG_SL!$A:$D,3,0)</f>
        <v>Túi</v>
      </c>
      <c r="R377" s="253">
        <v>4</v>
      </c>
      <c r="S377" s="248"/>
      <c r="T377" s="248">
        <f>VLOOKUP(VLOOKUP(G377,Ma_KH!$A:$R,18,0)&amp;K377,Gia_MB!$A:$F,6,0)</f>
        <v>74250</v>
      </c>
      <c r="U377" s="249">
        <f t="shared" si="55"/>
        <v>297000</v>
      </c>
      <c r="V377" s="248"/>
      <c r="W377" s="250">
        <f t="shared" si="56"/>
        <v>0</v>
      </c>
      <c r="X377" s="251" t="str">
        <f t="shared" si="57"/>
        <v>8</v>
      </c>
      <c r="Y377" s="248"/>
      <c r="Z377" s="249">
        <f t="shared" si="58"/>
        <v>23760</v>
      </c>
      <c r="AA377" s="252">
        <f>VLOOKUP(G377,Ma_KH!$A:$R,14,0)</f>
        <v>60</v>
      </c>
    </row>
    <row r="378" spans="1:27" x14ac:dyDescent="0.25">
      <c r="A378" s="282">
        <v>46049</v>
      </c>
      <c r="B378" s="283">
        <v>4183832636</v>
      </c>
      <c r="C378" s="279" t="s">
        <v>15180</v>
      </c>
      <c r="D378" s="277">
        <v>46054</v>
      </c>
      <c r="E378" s="244"/>
      <c r="F378" s="243"/>
      <c r="G378" s="245" t="s">
        <v>15318</v>
      </c>
      <c r="H378" s="244"/>
      <c r="I378" s="242">
        <v>4183832636</v>
      </c>
      <c r="J378" s="242" t="s">
        <v>70</v>
      </c>
      <c r="K378" s="242" t="s">
        <v>34</v>
      </c>
      <c r="L378" s="215" t="str">
        <f>VLOOKUP($K378,[1]TONG_SL!$A$1:$D$65536,2,0)</f>
        <v>Tai heo muối 200g</v>
      </c>
      <c r="M378" s="213"/>
      <c r="N378" s="215" t="str">
        <f t="shared" si="54"/>
        <v>K-C6</v>
      </c>
      <c r="O378" s="222"/>
      <c r="P378" s="222"/>
      <c r="Q378" s="215" t="str">
        <f>VLOOKUP(K378,TONG_SL!$A:$D,3,0)</f>
        <v>Túi</v>
      </c>
      <c r="R378" s="253">
        <v>3</v>
      </c>
      <c r="S378" s="248"/>
      <c r="T378" s="248">
        <f>VLOOKUP(VLOOKUP(G378,Ma_KH!$A:$R,18,0)&amp;K378,Gia_MB!$A:$F,6,0)</f>
        <v>55595</v>
      </c>
      <c r="U378" s="249">
        <f t="shared" si="55"/>
        <v>166785</v>
      </c>
      <c r="V378" s="248"/>
      <c r="W378" s="250">
        <f t="shared" si="56"/>
        <v>0</v>
      </c>
      <c r="X378" s="251" t="str">
        <f t="shared" si="57"/>
        <v>8</v>
      </c>
      <c r="Y378" s="248"/>
      <c r="Z378" s="249">
        <f t="shared" si="58"/>
        <v>13342.800000000001</v>
      </c>
      <c r="AA378" s="252">
        <f>VLOOKUP(G378,Ma_KH!$A:$R,14,0)</f>
        <v>60</v>
      </c>
    </row>
    <row r="379" spans="1:27" x14ac:dyDescent="0.25">
      <c r="A379" s="282">
        <v>46049</v>
      </c>
      <c r="B379" s="283">
        <v>4183832295</v>
      </c>
      <c r="C379" s="279" t="s">
        <v>15180</v>
      </c>
      <c r="D379" s="277">
        <v>46054</v>
      </c>
      <c r="E379" s="244"/>
      <c r="F379" s="243"/>
      <c r="G379" s="245" t="s">
        <v>15319</v>
      </c>
      <c r="H379" s="244"/>
      <c r="I379" s="242">
        <v>4183832295</v>
      </c>
      <c r="J379" s="242" t="s">
        <v>70</v>
      </c>
      <c r="K379" s="242" t="s">
        <v>34</v>
      </c>
      <c r="L379" s="215" t="str">
        <f>VLOOKUP($K379,[1]TONG_SL!$A$1:$D$65536,2,0)</f>
        <v>Tai heo muối 200g</v>
      </c>
      <c r="M379" s="213"/>
      <c r="N379" s="215" t="str">
        <f t="shared" si="54"/>
        <v>K-C6</v>
      </c>
      <c r="O379" s="222"/>
      <c r="P379" s="222"/>
      <c r="Q379" s="215" t="str">
        <f>VLOOKUP(K379,TONG_SL!$A:$D,3,0)</f>
        <v>Túi</v>
      </c>
      <c r="R379" s="253">
        <v>3</v>
      </c>
      <c r="S379" s="248"/>
      <c r="T379" s="248">
        <f>VLOOKUP(VLOOKUP(G379,Ma_KH!$A:$R,18,0)&amp;K379,Gia_MB!$A:$F,6,0)</f>
        <v>55595</v>
      </c>
      <c r="U379" s="249">
        <f t="shared" si="55"/>
        <v>166785</v>
      </c>
      <c r="V379" s="248"/>
      <c r="W379" s="250">
        <f t="shared" si="56"/>
        <v>0</v>
      </c>
      <c r="X379" s="251" t="str">
        <f t="shared" si="57"/>
        <v>8</v>
      </c>
      <c r="Y379" s="248"/>
      <c r="Z379" s="249">
        <f t="shared" si="58"/>
        <v>13342.800000000001</v>
      </c>
      <c r="AA379" s="252">
        <f>VLOOKUP(G379,Ma_KH!$A:$R,14,0)</f>
        <v>60</v>
      </c>
    </row>
    <row r="380" spans="1:27" x14ac:dyDescent="0.25">
      <c r="A380" s="282">
        <v>46049</v>
      </c>
      <c r="B380" s="283">
        <v>4183832295</v>
      </c>
      <c r="C380" s="279" t="s">
        <v>15180</v>
      </c>
      <c r="D380" s="277">
        <v>46054</v>
      </c>
      <c r="E380" s="244"/>
      <c r="F380" s="243"/>
      <c r="G380" s="245" t="s">
        <v>15319</v>
      </c>
      <c r="H380" s="244"/>
      <c r="I380" s="242">
        <v>4183832295</v>
      </c>
      <c r="J380" s="242" t="s">
        <v>70</v>
      </c>
      <c r="K380" s="242" t="s">
        <v>48</v>
      </c>
      <c r="L380" s="215" t="str">
        <f>VLOOKUP($K380,[1]TONG_SL!$A$1:$D$65536,2,0)</f>
        <v>Mọc Nấm Hương 250g</v>
      </c>
      <c r="M380" s="213"/>
      <c r="N380" s="215" t="str">
        <f t="shared" si="54"/>
        <v>K-C6</v>
      </c>
      <c r="O380" s="222"/>
      <c r="P380" s="222"/>
      <c r="Q380" s="215" t="str">
        <f>VLOOKUP(K380,TONG_SL!$A:$D,3,0)</f>
        <v>Túi</v>
      </c>
      <c r="R380" s="253">
        <v>6</v>
      </c>
      <c r="S380" s="248"/>
      <c r="T380" s="248">
        <f>VLOOKUP(VLOOKUP(G380,Ma_KH!$A:$R,18,0)&amp;K380,Gia_MB!$A:$F,6,0)</f>
        <v>46000</v>
      </c>
      <c r="U380" s="249">
        <f t="shared" si="55"/>
        <v>276000</v>
      </c>
      <c r="V380" s="248"/>
      <c r="W380" s="250">
        <f t="shared" si="56"/>
        <v>0</v>
      </c>
      <c r="X380" s="251" t="str">
        <f t="shared" si="57"/>
        <v>8</v>
      </c>
      <c r="Y380" s="248"/>
      <c r="Z380" s="249">
        <f t="shared" si="58"/>
        <v>22080</v>
      </c>
      <c r="AA380" s="252">
        <f>VLOOKUP(G380,Ma_KH!$A:$R,14,0)</f>
        <v>60</v>
      </c>
    </row>
    <row r="381" spans="1:27" x14ac:dyDescent="0.25">
      <c r="A381" s="282">
        <v>46049</v>
      </c>
      <c r="B381" s="283">
        <v>4183832295</v>
      </c>
      <c r="C381" s="279" t="s">
        <v>15180</v>
      </c>
      <c r="D381" s="277">
        <v>46054</v>
      </c>
      <c r="E381" s="244"/>
      <c r="F381" s="243"/>
      <c r="G381" s="245" t="s">
        <v>15319</v>
      </c>
      <c r="H381" s="244"/>
      <c r="I381" s="242">
        <v>4183832295</v>
      </c>
      <c r="J381" s="242" t="s">
        <v>70</v>
      </c>
      <c r="K381" s="242" t="s">
        <v>27</v>
      </c>
      <c r="L381" s="215" t="str">
        <f>VLOOKUP($K381,[1]TONG_SL!$A$1:$D$65536,2,0)</f>
        <v>Chân giò heo muối 300g</v>
      </c>
      <c r="M381" s="213"/>
      <c r="N381" s="215" t="str">
        <f t="shared" si="54"/>
        <v>K-C6</v>
      </c>
      <c r="O381" s="222"/>
      <c r="P381" s="222"/>
      <c r="Q381" s="215" t="str">
        <f>VLOOKUP(K381,TONG_SL!$A:$D,3,0)</f>
        <v>Túi</v>
      </c>
      <c r="R381" s="253">
        <v>4</v>
      </c>
      <c r="S381" s="248"/>
      <c r="T381" s="248">
        <f>VLOOKUP(VLOOKUP(G381,Ma_KH!$A:$R,18,0)&amp;K381,Gia_MB!$A:$F,6,0)</f>
        <v>73431</v>
      </c>
      <c r="U381" s="249">
        <f t="shared" si="55"/>
        <v>293724</v>
      </c>
      <c r="V381" s="248"/>
      <c r="W381" s="250">
        <f t="shared" si="56"/>
        <v>0</v>
      </c>
      <c r="X381" s="251" t="str">
        <f t="shared" si="57"/>
        <v>8</v>
      </c>
      <c r="Y381" s="248"/>
      <c r="Z381" s="249">
        <f t="shared" si="58"/>
        <v>23497.920000000002</v>
      </c>
      <c r="AA381" s="252">
        <f>VLOOKUP(G381,Ma_KH!$A:$R,14,0)</f>
        <v>60</v>
      </c>
    </row>
    <row r="382" spans="1:27" x14ac:dyDescent="0.25">
      <c r="A382" s="282">
        <v>46049</v>
      </c>
      <c r="B382" s="283">
        <v>4183832327</v>
      </c>
      <c r="C382" s="279" t="s">
        <v>15180</v>
      </c>
      <c r="D382" s="277">
        <v>46054</v>
      </c>
      <c r="E382" s="244"/>
      <c r="F382" s="243"/>
      <c r="G382" s="245" t="s">
        <v>15320</v>
      </c>
      <c r="H382" s="244"/>
      <c r="I382" s="242">
        <v>4183832327</v>
      </c>
      <c r="J382" s="242" t="s">
        <v>70</v>
      </c>
      <c r="K382" s="242" t="s">
        <v>27</v>
      </c>
      <c r="L382" s="215" t="str">
        <f>VLOOKUP($K382,[1]TONG_SL!$A$1:$D$65536,2,0)</f>
        <v>Chân giò heo muối 300g</v>
      </c>
      <c r="M382" s="213"/>
      <c r="N382" s="215" t="str">
        <f t="shared" si="54"/>
        <v>K-C6</v>
      </c>
      <c r="O382" s="222"/>
      <c r="P382" s="222"/>
      <c r="Q382" s="215" t="str">
        <f>VLOOKUP(K382,TONG_SL!$A:$D,3,0)</f>
        <v>Túi</v>
      </c>
      <c r="R382" s="253">
        <v>4</v>
      </c>
      <c r="S382" s="248"/>
      <c r="T382" s="248">
        <f>VLOOKUP(VLOOKUP(G382,Ma_KH!$A:$R,18,0)&amp;K382,Gia_MB!$A:$F,6,0)</f>
        <v>73431</v>
      </c>
      <c r="U382" s="249">
        <f t="shared" si="55"/>
        <v>293724</v>
      </c>
      <c r="V382" s="248"/>
      <c r="W382" s="250">
        <f t="shared" si="56"/>
        <v>0</v>
      </c>
      <c r="X382" s="251" t="str">
        <f t="shared" si="57"/>
        <v>8</v>
      </c>
      <c r="Y382" s="248"/>
      <c r="Z382" s="249">
        <f t="shared" si="58"/>
        <v>23497.920000000002</v>
      </c>
      <c r="AA382" s="252">
        <f>VLOOKUP(G382,Ma_KH!$A:$R,14,0)</f>
        <v>60</v>
      </c>
    </row>
    <row r="383" spans="1:27" x14ac:dyDescent="0.25">
      <c r="A383" s="282">
        <v>46049</v>
      </c>
      <c r="B383" s="283">
        <v>4183832327</v>
      </c>
      <c r="C383" s="279" t="s">
        <v>15180</v>
      </c>
      <c r="D383" s="277">
        <v>46054</v>
      </c>
      <c r="E383" s="244"/>
      <c r="F383" s="243"/>
      <c r="G383" s="245" t="s">
        <v>15320</v>
      </c>
      <c r="H383" s="244"/>
      <c r="I383" s="242">
        <v>4183832327</v>
      </c>
      <c r="J383" s="242" t="s">
        <v>70</v>
      </c>
      <c r="K383" s="242" t="s">
        <v>30</v>
      </c>
      <c r="L383" s="215" t="str">
        <f>VLOOKUP($K383,[1]TONG_SL!$A$1:$D$65536,2,0)</f>
        <v>Gà muối 500g</v>
      </c>
      <c r="M383" s="213"/>
      <c r="N383" s="215" t="str">
        <f t="shared" si="54"/>
        <v>K-C6</v>
      </c>
      <c r="O383" s="222"/>
      <c r="P383" s="222"/>
      <c r="Q383" s="215" t="str">
        <f>VLOOKUP(K383,TONG_SL!$A:$D,3,0)</f>
        <v>Túi</v>
      </c>
      <c r="R383" s="253">
        <v>4</v>
      </c>
      <c r="S383" s="248"/>
      <c r="T383" s="248">
        <f>VLOOKUP(VLOOKUP(G383,Ma_KH!$A:$R,18,0)&amp;K383,Gia_MB!$A:$F,6,0)</f>
        <v>116611</v>
      </c>
      <c r="U383" s="249">
        <f t="shared" si="55"/>
        <v>466444</v>
      </c>
      <c r="V383" s="248"/>
      <c r="W383" s="250">
        <f t="shared" si="56"/>
        <v>0</v>
      </c>
      <c r="X383" s="251" t="str">
        <f t="shared" si="57"/>
        <v>8</v>
      </c>
      <c r="Y383" s="248"/>
      <c r="Z383" s="249">
        <f t="shared" si="58"/>
        <v>37315.520000000004</v>
      </c>
      <c r="AA383" s="252">
        <f>VLOOKUP(G383,Ma_KH!$A:$R,14,0)</f>
        <v>60</v>
      </c>
    </row>
    <row r="384" spans="1:27" x14ac:dyDescent="0.25">
      <c r="A384" s="282">
        <v>46049</v>
      </c>
      <c r="B384" s="283">
        <v>4183832327</v>
      </c>
      <c r="C384" s="279" t="s">
        <v>15180</v>
      </c>
      <c r="D384" s="277">
        <v>46054</v>
      </c>
      <c r="E384" s="244"/>
      <c r="F384" s="243"/>
      <c r="G384" s="245" t="s">
        <v>15320</v>
      </c>
      <c r="H384" s="244"/>
      <c r="I384" s="242">
        <v>4183832327</v>
      </c>
      <c r="J384" s="242" t="s">
        <v>70</v>
      </c>
      <c r="K384" s="242" t="s">
        <v>34</v>
      </c>
      <c r="L384" s="215" t="str">
        <f>VLOOKUP($K384,[1]TONG_SL!$A$1:$D$65536,2,0)</f>
        <v>Tai heo muối 200g</v>
      </c>
      <c r="M384" s="213"/>
      <c r="N384" s="215" t="str">
        <f t="shared" si="54"/>
        <v>K-C6</v>
      </c>
      <c r="O384" s="222"/>
      <c r="P384" s="222"/>
      <c r="Q384" s="215" t="str">
        <f>VLOOKUP(K384,TONG_SL!$A:$D,3,0)</f>
        <v>Túi</v>
      </c>
      <c r="R384" s="253">
        <v>2</v>
      </c>
      <c r="S384" s="248"/>
      <c r="T384" s="248">
        <f>VLOOKUP(VLOOKUP(G384,Ma_KH!$A:$R,18,0)&amp;K384,Gia_MB!$A:$F,6,0)</f>
        <v>55595</v>
      </c>
      <c r="U384" s="249">
        <f t="shared" si="55"/>
        <v>111190</v>
      </c>
      <c r="V384" s="248"/>
      <c r="W384" s="250">
        <f t="shared" si="56"/>
        <v>0</v>
      </c>
      <c r="X384" s="251" t="str">
        <f t="shared" si="57"/>
        <v>8</v>
      </c>
      <c r="Y384" s="248"/>
      <c r="Z384" s="249">
        <f t="shared" si="58"/>
        <v>8895.2000000000007</v>
      </c>
      <c r="AA384" s="252">
        <f>VLOOKUP(G384,Ma_KH!$A:$R,14,0)</f>
        <v>60</v>
      </c>
    </row>
    <row r="385" spans="1:27" x14ac:dyDescent="0.25">
      <c r="A385" s="282">
        <v>46049</v>
      </c>
      <c r="B385" s="283">
        <v>4183832327</v>
      </c>
      <c r="C385" s="279" t="s">
        <v>15180</v>
      </c>
      <c r="D385" s="277">
        <v>46054</v>
      </c>
      <c r="E385" s="244"/>
      <c r="F385" s="243"/>
      <c r="G385" s="245" t="s">
        <v>15320</v>
      </c>
      <c r="H385" s="244"/>
      <c r="I385" s="242">
        <v>4183832327</v>
      </c>
      <c r="J385" s="242" t="s">
        <v>70</v>
      </c>
      <c r="K385" s="242" t="s">
        <v>32</v>
      </c>
      <c r="L385" s="215" t="str">
        <f>VLOOKUP($K385,[1]TONG_SL!$A$1:$D$65536,2,0)</f>
        <v>Giò Tai Lưỡi Xào 250g</v>
      </c>
      <c r="M385" s="213"/>
      <c r="N385" s="215" t="str">
        <f t="shared" si="54"/>
        <v>K-C6</v>
      </c>
      <c r="O385" s="222"/>
      <c r="P385" s="222"/>
      <c r="Q385" s="215" t="str">
        <f>VLOOKUP(K385,TONG_SL!$A:$D,3,0)</f>
        <v>Túi</v>
      </c>
      <c r="R385" s="253">
        <v>4</v>
      </c>
      <c r="S385" s="248"/>
      <c r="T385" s="248">
        <f>VLOOKUP(VLOOKUP(G385,Ma_KH!$A:$R,18,0)&amp;K385,Gia_MB!$A:$F,6,0)</f>
        <v>50182</v>
      </c>
      <c r="U385" s="249">
        <f t="shared" si="55"/>
        <v>200728</v>
      </c>
      <c r="V385" s="248"/>
      <c r="W385" s="250">
        <f t="shared" si="56"/>
        <v>0</v>
      </c>
      <c r="X385" s="251" t="str">
        <f t="shared" si="57"/>
        <v>8</v>
      </c>
      <c r="Y385" s="248"/>
      <c r="Z385" s="249">
        <f t="shared" si="58"/>
        <v>16058.24</v>
      </c>
      <c r="AA385" s="252">
        <f>VLOOKUP(G385,Ma_KH!$A:$R,14,0)</f>
        <v>60</v>
      </c>
    </row>
    <row r="386" spans="1:27" x14ac:dyDescent="0.25">
      <c r="A386" s="282">
        <v>46049</v>
      </c>
      <c r="B386" s="283">
        <v>4183832327</v>
      </c>
      <c r="C386" s="279" t="s">
        <v>15180</v>
      </c>
      <c r="D386" s="277">
        <v>46054</v>
      </c>
      <c r="E386" s="244"/>
      <c r="F386" s="243"/>
      <c r="G386" s="245" t="s">
        <v>15320</v>
      </c>
      <c r="H386" s="244"/>
      <c r="I386" s="242">
        <v>4183832327</v>
      </c>
      <c r="J386" s="242" t="s">
        <v>70</v>
      </c>
      <c r="K386" s="242" t="s">
        <v>37</v>
      </c>
      <c r="L386" s="215" t="str">
        <f>VLOOKUP($K386,[1]TONG_SL!$A$1:$D$65536,2,0)</f>
        <v>Chả cốm 300g</v>
      </c>
      <c r="M386" s="213"/>
      <c r="N386" s="215" t="str">
        <f t="shared" si="54"/>
        <v>K-C6</v>
      </c>
      <c r="O386" s="222"/>
      <c r="P386" s="222"/>
      <c r="Q386" s="215" t="str">
        <f>VLOOKUP(K386,TONG_SL!$A:$D,3,0)</f>
        <v>Túi</v>
      </c>
      <c r="R386" s="253">
        <v>2</v>
      </c>
      <c r="S386" s="248"/>
      <c r="T386" s="248">
        <f>VLOOKUP(VLOOKUP(G386,Ma_KH!$A:$R,18,0)&amp;K386,Gia_MB!$A:$F,6,0)</f>
        <v>74250</v>
      </c>
      <c r="U386" s="249">
        <f t="shared" si="55"/>
        <v>148500</v>
      </c>
      <c r="V386" s="248"/>
      <c r="W386" s="250">
        <f t="shared" si="56"/>
        <v>0</v>
      </c>
      <c r="X386" s="251" t="str">
        <f t="shared" si="57"/>
        <v>8</v>
      </c>
      <c r="Y386" s="248"/>
      <c r="Z386" s="249">
        <f t="shared" si="58"/>
        <v>11880</v>
      </c>
      <c r="AA386" s="252">
        <f>VLOOKUP(G386,Ma_KH!$A:$R,14,0)</f>
        <v>60</v>
      </c>
    </row>
    <row r="387" spans="1:27" x14ac:dyDescent="0.25">
      <c r="A387" s="282">
        <v>46049</v>
      </c>
      <c r="B387" s="283">
        <v>4183832327</v>
      </c>
      <c r="C387" s="279" t="s">
        <v>15180</v>
      </c>
      <c r="D387" s="277">
        <v>46054</v>
      </c>
      <c r="E387" s="244"/>
      <c r="F387" s="243"/>
      <c r="G387" s="245" t="s">
        <v>15320</v>
      </c>
      <c r="H387" s="244"/>
      <c r="I387" s="242">
        <v>4183832327</v>
      </c>
      <c r="J387" s="242" t="s">
        <v>70</v>
      </c>
      <c r="K387" s="242" t="s">
        <v>48</v>
      </c>
      <c r="L387" s="215" t="str">
        <f>VLOOKUP($K387,[1]TONG_SL!$A$1:$D$65536,2,0)</f>
        <v>Mọc Nấm Hương 250g</v>
      </c>
      <c r="M387" s="213"/>
      <c r="N387" s="215" t="str">
        <f t="shared" si="54"/>
        <v>K-C6</v>
      </c>
      <c r="O387" s="222"/>
      <c r="P387" s="222"/>
      <c r="Q387" s="215" t="str">
        <f>VLOOKUP(K387,TONG_SL!$A:$D,3,0)</f>
        <v>Túi</v>
      </c>
      <c r="R387" s="253">
        <v>3</v>
      </c>
      <c r="S387" s="248"/>
      <c r="T387" s="248">
        <f>VLOOKUP(VLOOKUP(G387,Ma_KH!$A:$R,18,0)&amp;K387,Gia_MB!$A:$F,6,0)</f>
        <v>46000</v>
      </c>
      <c r="U387" s="249">
        <f t="shared" si="55"/>
        <v>138000</v>
      </c>
      <c r="V387" s="248"/>
      <c r="W387" s="250">
        <f t="shared" si="56"/>
        <v>0</v>
      </c>
      <c r="X387" s="251" t="str">
        <f t="shared" si="57"/>
        <v>8</v>
      </c>
      <c r="Y387" s="248"/>
      <c r="Z387" s="249">
        <f t="shared" si="58"/>
        <v>11040</v>
      </c>
      <c r="AA387" s="252">
        <f>VLOOKUP(G387,Ma_KH!$A:$R,14,0)</f>
        <v>60</v>
      </c>
    </row>
    <row r="388" spans="1:27" x14ac:dyDescent="0.25">
      <c r="A388" s="282">
        <v>46049</v>
      </c>
      <c r="B388" s="283">
        <v>4183832810</v>
      </c>
      <c r="C388" s="279" t="s">
        <v>15180</v>
      </c>
      <c r="D388" s="277">
        <v>46054</v>
      </c>
      <c r="E388" s="244"/>
      <c r="F388" s="243"/>
      <c r="G388" s="245" t="s">
        <v>15321</v>
      </c>
      <c r="H388" s="244"/>
      <c r="I388" s="242">
        <v>4183832810</v>
      </c>
      <c r="J388" s="242" t="s">
        <v>70</v>
      </c>
      <c r="K388" s="242" t="s">
        <v>48</v>
      </c>
      <c r="L388" s="215" t="str">
        <f>VLOOKUP($K388,[1]TONG_SL!$A$1:$D$65536,2,0)</f>
        <v>Mọc Nấm Hương 250g</v>
      </c>
      <c r="M388" s="213"/>
      <c r="N388" s="215" t="str">
        <f t="shared" si="54"/>
        <v>K-C6</v>
      </c>
      <c r="O388" s="222"/>
      <c r="P388" s="222"/>
      <c r="Q388" s="215" t="str">
        <f>VLOOKUP(K388,TONG_SL!$A:$D,3,0)</f>
        <v>Túi</v>
      </c>
      <c r="R388" s="253">
        <v>3</v>
      </c>
      <c r="S388" s="248"/>
      <c r="T388" s="248">
        <f>VLOOKUP(VLOOKUP(G388,Ma_KH!$A:$R,18,0)&amp;K388,Gia_MB!$A:$F,6,0)</f>
        <v>46000</v>
      </c>
      <c r="U388" s="249">
        <f t="shared" si="55"/>
        <v>138000</v>
      </c>
      <c r="V388" s="248"/>
      <c r="W388" s="250">
        <f t="shared" si="56"/>
        <v>0</v>
      </c>
      <c r="X388" s="251" t="str">
        <f t="shared" si="57"/>
        <v>8</v>
      </c>
      <c r="Y388" s="248"/>
      <c r="Z388" s="249">
        <f t="shared" si="58"/>
        <v>11040</v>
      </c>
      <c r="AA388" s="252">
        <f>VLOOKUP(G388,Ma_KH!$A:$R,14,0)</f>
        <v>60</v>
      </c>
    </row>
    <row r="389" spans="1:27" x14ac:dyDescent="0.25">
      <c r="A389" s="282">
        <v>46049</v>
      </c>
      <c r="B389" s="283">
        <v>4183832810</v>
      </c>
      <c r="C389" s="279" t="s">
        <v>15180</v>
      </c>
      <c r="D389" s="277">
        <v>46054</v>
      </c>
      <c r="E389" s="244"/>
      <c r="F389" s="243"/>
      <c r="G389" s="245" t="s">
        <v>15321</v>
      </c>
      <c r="H389" s="244"/>
      <c r="I389" s="242">
        <v>4183832810</v>
      </c>
      <c r="J389" s="242" t="s">
        <v>70</v>
      </c>
      <c r="K389" s="242" t="s">
        <v>34</v>
      </c>
      <c r="L389" s="215" t="str">
        <f>VLOOKUP($K389,[1]TONG_SL!$A$1:$D$65536,2,0)</f>
        <v>Tai heo muối 200g</v>
      </c>
      <c r="M389" s="213"/>
      <c r="N389" s="215" t="str">
        <f t="shared" si="54"/>
        <v>K-C6</v>
      </c>
      <c r="O389" s="222"/>
      <c r="P389" s="222"/>
      <c r="Q389" s="215" t="str">
        <f>VLOOKUP(K389,TONG_SL!$A:$D,3,0)</f>
        <v>Túi</v>
      </c>
      <c r="R389" s="253">
        <v>3</v>
      </c>
      <c r="S389" s="248"/>
      <c r="T389" s="248">
        <f>VLOOKUP(VLOOKUP(G389,Ma_KH!$A:$R,18,0)&amp;K389,Gia_MB!$A:$F,6,0)</f>
        <v>55595</v>
      </c>
      <c r="U389" s="249">
        <f t="shared" ref="U389:U420" si="59">T389*R389</f>
        <v>166785</v>
      </c>
      <c r="V389" s="248"/>
      <c r="W389" s="250">
        <f t="shared" ref="W389:W420" si="60">U389*V389</f>
        <v>0</v>
      </c>
      <c r="X389" s="251" t="str">
        <f t="shared" ref="X389:X420" si="61">IF(B389&lt;&gt;"","8","0")</f>
        <v>8</v>
      </c>
      <c r="Y389" s="248"/>
      <c r="Z389" s="249">
        <f t="shared" ref="Z389:Z420" si="62">U389*X389%</f>
        <v>13342.800000000001</v>
      </c>
      <c r="AA389" s="252">
        <f>VLOOKUP(G389,Ma_KH!$A:$R,14,0)</f>
        <v>60</v>
      </c>
    </row>
    <row r="390" spans="1:27" x14ac:dyDescent="0.25">
      <c r="A390" s="282">
        <v>46049</v>
      </c>
      <c r="B390" s="283">
        <v>4183832810</v>
      </c>
      <c r="C390" s="279" t="s">
        <v>15180</v>
      </c>
      <c r="D390" s="277">
        <v>46054</v>
      </c>
      <c r="E390" s="244"/>
      <c r="F390" s="243"/>
      <c r="G390" s="245" t="s">
        <v>15321</v>
      </c>
      <c r="H390" s="244"/>
      <c r="I390" s="242">
        <v>4183832810</v>
      </c>
      <c r="J390" s="242" t="s">
        <v>70</v>
      </c>
      <c r="K390" s="242" t="s">
        <v>37</v>
      </c>
      <c r="L390" s="215" t="str">
        <f>VLOOKUP($K390,[1]TONG_SL!$A$1:$D$65536,2,0)</f>
        <v>Chả cốm 300g</v>
      </c>
      <c r="M390" s="213"/>
      <c r="N390" s="215" t="str">
        <f t="shared" si="54"/>
        <v>K-C6</v>
      </c>
      <c r="O390" s="222"/>
      <c r="P390" s="222"/>
      <c r="Q390" s="215" t="str">
        <f>VLOOKUP(K390,TONG_SL!$A:$D,3,0)</f>
        <v>Túi</v>
      </c>
      <c r="R390" s="253">
        <v>4</v>
      </c>
      <c r="S390" s="248"/>
      <c r="T390" s="248">
        <f>VLOOKUP(VLOOKUP(G390,Ma_KH!$A:$R,18,0)&amp;K390,Gia_MB!$A:$F,6,0)</f>
        <v>74250</v>
      </c>
      <c r="U390" s="249">
        <f t="shared" si="59"/>
        <v>297000</v>
      </c>
      <c r="V390" s="248"/>
      <c r="W390" s="250">
        <f t="shared" si="60"/>
        <v>0</v>
      </c>
      <c r="X390" s="251" t="str">
        <f t="shared" si="61"/>
        <v>8</v>
      </c>
      <c r="Y390" s="248"/>
      <c r="Z390" s="249">
        <f t="shared" si="62"/>
        <v>23760</v>
      </c>
      <c r="AA390" s="252">
        <f>VLOOKUP(G390,Ma_KH!$A:$R,14,0)</f>
        <v>60</v>
      </c>
    </row>
    <row r="391" spans="1:27" x14ac:dyDescent="0.25">
      <c r="A391" s="282">
        <v>46049</v>
      </c>
      <c r="B391" s="283">
        <v>4183832810</v>
      </c>
      <c r="C391" s="279" t="s">
        <v>15180</v>
      </c>
      <c r="D391" s="277">
        <v>46054</v>
      </c>
      <c r="E391" s="244"/>
      <c r="F391" s="243"/>
      <c r="G391" s="245" t="s">
        <v>15321</v>
      </c>
      <c r="H391" s="244"/>
      <c r="I391" s="242">
        <v>4183832810</v>
      </c>
      <c r="J391" s="242" t="s">
        <v>70</v>
      </c>
      <c r="K391" s="242" t="s">
        <v>30</v>
      </c>
      <c r="L391" s="215" t="str">
        <f>VLOOKUP($K391,[1]TONG_SL!$A$1:$D$65536,2,0)</f>
        <v>Gà muối 500g</v>
      </c>
      <c r="M391" s="213"/>
      <c r="N391" s="215" t="str">
        <f t="shared" si="54"/>
        <v>K-C6</v>
      </c>
      <c r="O391" s="222"/>
      <c r="P391" s="222"/>
      <c r="Q391" s="215" t="str">
        <f>VLOOKUP(K391,TONG_SL!$A:$D,3,0)</f>
        <v>Túi</v>
      </c>
      <c r="R391" s="253">
        <v>4</v>
      </c>
      <c r="S391" s="248"/>
      <c r="T391" s="248">
        <f>VLOOKUP(VLOOKUP(G391,Ma_KH!$A:$R,18,0)&amp;K391,Gia_MB!$A:$F,6,0)</f>
        <v>116611</v>
      </c>
      <c r="U391" s="249">
        <f t="shared" si="59"/>
        <v>466444</v>
      </c>
      <c r="V391" s="248"/>
      <c r="W391" s="250">
        <f t="shared" si="60"/>
        <v>0</v>
      </c>
      <c r="X391" s="251" t="str">
        <f t="shared" si="61"/>
        <v>8</v>
      </c>
      <c r="Y391" s="248"/>
      <c r="Z391" s="249">
        <f t="shared" si="62"/>
        <v>37315.520000000004</v>
      </c>
      <c r="AA391" s="252">
        <f>VLOOKUP(G391,Ma_KH!$A:$R,14,0)</f>
        <v>60</v>
      </c>
    </row>
    <row r="392" spans="1:27" x14ac:dyDescent="0.25">
      <c r="A392" s="282">
        <v>46049</v>
      </c>
      <c r="B392" s="283">
        <v>4183832810</v>
      </c>
      <c r="C392" s="279" t="s">
        <v>15180</v>
      </c>
      <c r="D392" s="277">
        <v>46054</v>
      </c>
      <c r="E392" s="244"/>
      <c r="F392" s="243"/>
      <c r="G392" s="245" t="s">
        <v>15321</v>
      </c>
      <c r="H392" s="244"/>
      <c r="I392" s="242">
        <v>4183832810</v>
      </c>
      <c r="J392" s="242" t="s">
        <v>70</v>
      </c>
      <c r="K392" s="242" t="s">
        <v>27</v>
      </c>
      <c r="L392" s="215" t="str">
        <f>VLOOKUP($K392,[1]TONG_SL!$A$1:$D$65536,2,0)</f>
        <v>Chân giò heo muối 300g</v>
      </c>
      <c r="M392" s="213"/>
      <c r="N392" s="215" t="str">
        <f t="shared" si="54"/>
        <v>K-C6</v>
      </c>
      <c r="O392" s="222"/>
      <c r="P392" s="222"/>
      <c r="Q392" s="215" t="str">
        <f>VLOOKUP(K392,TONG_SL!$A:$D,3,0)</f>
        <v>Túi</v>
      </c>
      <c r="R392" s="253">
        <v>6</v>
      </c>
      <c r="S392" s="248"/>
      <c r="T392" s="248">
        <f>VLOOKUP(VLOOKUP(G392,Ma_KH!$A:$R,18,0)&amp;K392,Gia_MB!$A:$F,6,0)</f>
        <v>73431</v>
      </c>
      <c r="U392" s="249">
        <f t="shared" si="59"/>
        <v>440586</v>
      </c>
      <c r="V392" s="248"/>
      <c r="W392" s="250">
        <f t="shared" si="60"/>
        <v>0</v>
      </c>
      <c r="X392" s="251" t="str">
        <f t="shared" si="61"/>
        <v>8</v>
      </c>
      <c r="Y392" s="248"/>
      <c r="Z392" s="249">
        <f t="shared" si="62"/>
        <v>35246.879999999997</v>
      </c>
      <c r="AA392" s="252">
        <f>VLOOKUP(G392,Ma_KH!$A:$R,14,0)</f>
        <v>60</v>
      </c>
    </row>
    <row r="393" spans="1:27" x14ac:dyDescent="0.25">
      <c r="A393" s="282">
        <v>46049</v>
      </c>
      <c r="B393" s="283">
        <v>4183832271</v>
      </c>
      <c r="C393" s="279" t="s">
        <v>15180</v>
      </c>
      <c r="D393" s="277">
        <v>46054</v>
      </c>
      <c r="E393" s="244"/>
      <c r="F393" s="243"/>
      <c r="G393" s="245" t="s">
        <v>15322</v>
      </c>
      <c r="H393" s="244"/>
      <c r="I393" s="242">
        <v>4183832271</v>
      </c>
      <c r="J393" s="242" t="s">
        <v>70</v>
      </c>
      <c r="K393" s="242" t="s">
        <v>37</v>
      </c>
      <c r="L393" s="215" t="str">
        <f>VLOOKUP($K393,[1]TONG_SL!$A$1:$D$65536,2,0)</f>
        <v>Chả cốm 300g</v>
      </c>
      <c r="M393" s="213"/>
      <c r="N393" s="215" t="str">
        <f t="shared" si="54"/>
        <v>K-C6</v>
      </c>
      <c r="O393" s="222"/>
      <c r="P393" s="222"/>
      <c r="Q393" s="215" t="str">
        <f>VLOOKUP(K393,TONG_SL!$A:$D,3,0)</f>
        <v>Túi</v>
      </c>
      <c r="R393" s="253">
        <v>2</v>
      </c>
      <c r="S393" s="248"/>
      <c r="T393" s="248">
        <f>VLOOKUP(VLOOKUP(G393,Ma_KH!$A:$R,18,0)&amp;K393,Gia_MB!$A:$F,6,0)</f>
        <v>74250</v>
      </c>
      <c r="U393" s="249">
        <f t="shared" si="59"/>
        <v>148500</v>
      </c>
      <c r="V393" s="248"/>
      <c r="W393" s="250">
        <f t="shared" si="60"/>
        <v>0</v>
      </c>
      <c r="X393" s="251" t="str">
        <f t="shared" si="61"/>
        <v>8</v>
      </c>
      <c r="Y393" s="248"/>
      <c r="Z393" s="249">
        <f t="shared" si="62"/>
        <v>11880</v>
      </c>
      <c r="AA393" s="252">
        <f>VLOOKUP(G393,Ma_KH!$A:$R,14,0)</f>
        <v>60</v>
      </c>
    </row>
    <row r="394" spans="1:27" x14ac:dyDescent="0.25">
      <c r="A394" s="282">
        <v>46049</v>
      </c>
      <c r="B394" s="283">
        <v>4183832271</v>
      </c>
      <c r="C394" s="279" t="s">
        <v>15180</v>
      </c>
      <c r="D394" s="277">
        <v>46054</v>
      </c>
      <c r="E394" s="244"/>
      <c r="F394" s="243"/>
      <c r="G394" s="245" t="s">
        <v>15322</v>
      </c>
      <c r="H394" s="244"/>
      <c r="I394" s="242">
        <v>4183832271</v>
      </c>
      <c r="J394" s="242" t="s">
        <v>70</v>
      </c>
      <c r="K394" s="242" t="s">
        <v>39</v>
      </c>
      <c r="L394" s="215" t="str">
        <f>VLOOKUP($K394,[1]TONG_SL!$A$1:$D$65536,2,0)</f>
        <v>Chả nướng 300g</v>
      </c>
      <c r="M394" s="213"/>
      <c r="N394" s="215" t="str">
        <f t="shared" si="54"/>
        <v>K-C6</v>
      </c>
      <c r="O394" s="222"/>
      <c r="P394" s="222"/>
      <c r="Q394" s="215" t="str">
        <f>VLOOKUP(K394,TONG_SL!$A:$D,3,0)</f>
        <v>Túi</v>
      </c>
      <c r="R394" s="253">
        <v>2</v>
      </c>
      <c r="S394" s="248"/>
      <c r="T394" s="248">
        <f>VLOOKUP(VLOOKUP(G394,Ma_KH!$A:$R,18,0)&amp;K394,Gia_MB!$A:$F,6,0)</f>
        <v>70950</v>
      </c>
      <c r="U394" s="249">
        <f t="shared" si="59"/>
        <v>141900</v>
      </c>
      <c r="V394" s="248"/>
      <c r="W394" s="250">
        <f t="shared" si="60"/>
        <v>0</v>
      </c>
      <c r="X394" s="251" t="str">
        <f t="shared" si="61"/>
        <v>8</v>
      </c>
      <c r="Y394" s="248"/>
      <c r="Z394" s="249">
        <f t="shared" si="62"/>
        <v>11352</v>
      </c>
      <c r="AA394" s="252">
        <f>VLOOKUP(G394,Ma_KH!$A:$R,14,0)</f>
        <v>60</v>
      </c>
    </row>
    <row r="395" spans="1:27" x14ac:dyDescent="0.25">
      <c r="A395" s="282">
        <v>46049</v>
      </c>
      <c r="B395" s="283">
        <v>4183832271</v>
      </c>
      <c r="C395" s="279" t="s">
        <v>15180</v>
      </c>
      <c r="D395" s="277">
        <v>46054</v>
      </c>
      <c r="E395" s="244"/>
      <c r="F395" s="243"/>
      <c r="G395" s="245" t="s">
        <v>15322</v>
      </c>
      <c r="H395" s="244"/>
      <c r="I395" s="242">
        <v>4183832271</v>
      </c>
      <c r="J395" s="242" t="s">
        <v>70</v>
      </c>
      <c r="K395" s="242" t="s">
        <v>34</v>
      </c>
      <c r="L395" s="215" t="str">
        <f>VLOOKUP($K395,[1]TONG_SL!$A$1:$D$65536,2,0)</f>
        <v>Tai heo muối 200g</v>
      </c>
      <c r="M395" s="213"/>
      <c r="N395" s="215" t="str">
        <f t="shared" si="54"/>
        <v>K-C6</v>
      </c>
      <c r="O395" s="222"/>
      <c r="P395" s="222"/>
      <c r="Q395" s="215" t="str">
        <f>VLOOKUP(K395,TONG_SL!$A:$D,3,0)</f>
        <v>Túi</v>
      </c>
      <c r="R395" s="253">
        <v>2</v>
      </c>
      <c r="S395" s="248"/>
      <c r="T395" s="248">
        <f>VLOOKUP(VLOOKUP(G395,Ma_KH!$A:$R,18,0)&amp;K395,Gia_MB!$A:$F,6,0)</f>
        <v>55595</v>
      </c>
      <c r="U395" s="249">
        <f t="shared" si="59"/>
        <v>111190</v>
      </c>
      <c r="V395" s="248"/>
      <c r="W395" s="250">
        <f t="shared" si="60"/>
        <v>0</v>
      </c>
      <c r="X395" s="251" t="str">
        <f t="shared" si="61"/>
        <v>8</v>
      </c>
      <c r="Y395" s="248"/>
      <c r="Z395" s="249">
        <f t="shared" si="62"/>
        <v>8895.2000000000007</v>
      </c>
      <c r="AA395" s="252">
        <f>VLOOKUP(G395,Ma_KH!$A:$R,14,0)</f>
        <v>60</v>
      </c>
    </row>
    <row r="396" spans="1:27" x14ac:dyDescent="0.25">
      <c r="A396" s="282">
        <v>46049</v>
      </c>
      <c r="B396" s="283">
        <v>4183832271</v>
      </c>
      <c r="C396" s="279" t="s">
        <v>15180</v>
      </c>
      <c r="D396" s="277">
        <v>46054</v>
      </c>
      <c r="E396" s="244"/>
      <c r="F396" s="243"/>
      <c r="G396" s="245" t="s">
        <v>15322</v>
      </c>
      <c r="H396" s="244"/>
      <c r="I396" s="242">
        <v>4183832271</v>
      </c>
      <c r="J396" s="242" t="s">
        <v>70</v>
      </c>
      <c r="K396" s="242" t="s">
        <v>48</v>
      </c>
      <c r="L396" s="215" t="str">
        <f>VLOOKUP($K396,[1]TONG_SL!$A$1:$D$65536,2,0)</f>
        <v>Mọc Nấm Hương 250g</v>
      </c>
      <c r="M396" s="213"/>
      <c r="N396" s="215" t="str">
        <f t="shared" si="54"/>
        <v>K-C6</v>
      </c>
      <c r="O396" s="222"/>
      <c r="P396" s="222"/>
      <c r="Q396" s="215" t="str">
        <f>VLOOKUP(K396,TONG_SL!$A:$D,3,0)</f>
        <v>Túi</v>
      </c>
      <c r="R396" s="253">
        <v>3</v>
      </c>
      <c r="S396" s="248"/>
      <c r="T396" s="248">
        <f>VLOOKUP(VLOOKUP(G396,Ma_KH!$A:$R,18,0)&amp;K396,Gia_MB!$A:$F,6,0)</f>
        <v>46000</v>
      </c>
      <c r="U396" s="249">
        <f t="shared" si="59"/>
        <v>138000</v>
      </c>
      <c r="V396" s="248"/>
      <c r="W396" s="250">
        <f t="shared" si="60"/>
        <v>0</v>
      </c>
      <c r="X396" s="251" t="str">
        <f t="shared" si="61"/>
        <v>8</v>
      </c>
      <c r="Y396" s="248"/>
      <c r="Z396" s="249">
        <f t="shared" si="62"/>
        <v>11040</v>
      </c>
      <c r="AA396" s="252">
        <f>VLOOKUP(G396,Ma_KH!$A:$R,14,0)</f>
        <v>60</v>
      </c>
    </row>
    <row r="397" spans="1:27" x14ac:dyDescent="0.25">
      <c r="A397" s="282">
        <v>46049</v>
      </c>
      <c r="B397" s="283">
        <v>4183832271</v>
      </c>
      <c r="C397" s="279" t="s">
        <v>15180</v>
      </c>
      <c r="D397" s="277">
        <v>46054</v>
      </c>
      <c r="E397" s="244"/>
      <c r="F397" s="243"/>
      <c r="G397" s="245" t="s">
        <v>15322</v>
      </c>
      <c r="H397" s="244"/>
      <c r="I397" s="242">
        <v>4183832271</v>
      </c>
      <c r="J397" s="242" t="s">
        <v>70</v>
      </c>
      <c r="K397" s="242" t="s">
        <v>32</v>
      </c>
      <c r="L397" s="215" t="str">
        <f>VLOOKUP($K397,[1]TONG_SL!$A$1:$D$65536,2,0)</f>
        <v>Giò Tai Lưỡi Xào 250g</v>
      </c>
      <c r="M397" s="213"/>
      <c r="N397" s="215" t="str">
        <f t="shared" si="54"/>
        <v>K-C6</v>
      </c>
      <c r="O397" s="222"/>
      <c r="P397" s="222"/>
      <c r="Q397" s="215" t="str">
        <f>VLOOKUP(K397,TONG_SL!$A:$D,3,0)</f>
        <v>Túi</v>
      </c>
      <c r="R397" s="253">
        <v>4</v>
      </c>
      <c r="S397" s="248"/>
      <c r="T397" s="248">
        <f>VLOOKUP(VLOOKUP(G397,Ma_KH!$A:$R,18,0)&amp;K397,Gia_MB!$A:$F,6,0)</f>
        <v>50182</v>
      </c>
      <c r="U397" s="249">
        <f t="shared" si="59"/>
        <v>200728</v>
      </c>
      <c r="V397" s="248"/>
      <c r="W397" s="250">
        <f t="shared" si="60"/>
        <v>0</v>
      </c>
      <c r="X397" s="251" t="str">
        <f t="shared" si="61"/>
        <v>8</v>
      </c>
      <c r="Y397" s="248"/>
      <c r="Z397" s="249">
        <f t="shared" si="62"/>
        <v>16058.24</v>
      </c>
      <c r="AA397" s="252">
        <f>VLOOKUP(G397,Ma_KH!$A:$R,14,0)</f>
        <v>60</v>
      </c>
    </row>
    <row r="398" spans="1:27" x14ac:dyDescent="0.25">
      <c r="A398" s="282">
        <v>46049</v>
      </c>
      <c r="B398" s="283">
        <v>4183832271</v>
      </c>
      <c r="C398" s="279" t="s">
        <v>15180</v>
      </c>
      <c r="D398" s="277">
        <v>46054</v>
      </c>
      <c r="E398" s="244"/>
      <c r="F398" s="243"/>
      <c r="G398" s="245" t="s">
        <v>15322</v>
      </c>
      <c r="H398" s="244"/>
      <c r="I398" s="242">
        <v>4183832271</v>
      </c>
      <c r="J398" s="242" t="s">
        <v>70</v>
      </c>
      <c r="K398" s="242" t="s">
        <v>30</v>
      </c>
      <c r="L398" s="215" t="str">
        <f>VLOOKUP($K398,[1]TONG_SL!$A$1:$D$65536,2,0)</f>
        <v>Gà muối 500g</v>
      </c>
      <c r="M398" s="213"/>
      <c r="N398" s="215" t="str">
        <f t="shared" si="54"/>
        <v>K-C6</v>
      </c>
      <c r="O398" s="222"/>
      <c r="P398" s="222"/>
      <c r="Q398" s="215" t="str">
        <f>VLOOKUP(K398,TONG_SL!$A:$D,3,0)</f>
        <v>Túi</v>
      </c>
      <c r="R398" s="253">
        <v>4</v>
      </c>
      <c r="S398" s="248"/>
      <c r="T398" s="248">
        <f>VLOOKUP(VLOOKUP(G398,Ma_KH!$A:$R,18,0)&amp;K398,Gia_MB!$A:$F,6,0)</f>
        <v>116611</v>
      </c>
      <c r="U398" s="249">
        <f t="shared" si="59"/>
        <v>466444</v>
      </c>
      <c r="V398" s="248"/>
      <c r="W398" s="250">
        <f t="shared" si="60"/>
        <v>0</v>
      </c>
      <c r="X398" s="251" t="str">
        <f t="shared" si="61"/>
        <v>8</v>
      </c>
      <c r="Y398" s="248"/>
      <c r="Z398" s="249">
        <f t="shared" si="62"/>
        <v>37315.520000000004</v>
      </c>
      <c r="AA398" s="252">
        <f>VLOOKUP(G398,Ma_KH!$A:$R,14,0)</f>
        <v>60</v>
      </c>
    </row>
    <row r="399" spans="1:27" x14ac:dyDescent="0.25">
      <c r="A399" s="282">
        <v>46049</v>
      </c>
      <c r="B399" s="283">
        <v>4183832271</v>
      </c>
      <c r="C399" s="279" t="s">
        <v>15180</v>
      </c>
      <c r="D399" s="277">
        <v>46054</v>
      </c>
      <c r="E399" s="244"/>
      <c r="F399" s="243"/>
      <c r="G399" s="245" t="s">
        <v>15322</v>
      </c>
      <c r="H399" s="244"/>
      <c r="I399" s="242">
        <v>4183832271</v>
      </c>
      <c r="J399" s="242" t="s">
        <v>70</v>
      </c>
      <c r="K399" s="242" t="s">
        <v>27</v>
      </c>
      <c r="L399" s="215" t="str">
        <f>VLOOKUP($K399,[1]TONG_SL!$A$1:$D$65536,2,0)</f>
        <v>Chân giò heo muối 300g</v>
      </c>
      <c r="M399" s="213"/>
      <c r="N399" s="215" t="str">
        <f t="shared" si="54"/>
        <v>K-C6</v>
      </c>
      <c r="O399" s="222"/>
      <c r="P399" s="222"/>
      <c r="Q399" s="215" t="str">
        <f>VLOOKUP(K399,TONG_SL!$A:$D,3,0)</f>
        <v>Túi</v>
      </c>
      <c r="R399" s="253">
        <v>4</v>
      </c>
      <c r="S399" s="248"/>
      <c r="T399" s="248">
        <f>VLOOKUP(VLOOKUP(G399,Ma_KH!$A:$R,18,0)&amp;K399,Gia_MB!$A:$F,6,0)</f>
        <v>73431</v>
      </c>
      <c r="U399" s="249">
        <f t="shared" si="59"/>
        <v>293724</v>
      </c>
      <c r="V399" s="248"/>
      <c r="W399" s="250">
        <f t="shared" si="60"/>
        <v>0</v>
      </c>
      <c r="X399" s="251" t="str">
        <f t="shared" si="61"/>
        <v>8</v>
      </c>
      <c r="Y399" s="248"/>
      <c r="Z399" s="249">
        <f t="shared" si="62"/>
        <v>23497.920000000002</v>
      </c>
      <c r="AA399" s="252">
        <f>VLOOKUP(G399,Ma_KH!$A:$R,14,0)</f>
        <v>60</v>
      </c>
    </row>
    <row r="400" spans="1:27" x14ac:dyDescent="0.25">
      <c r="A400" s="282">
        <v>46049</v>
      </c>
      <c r="B400" s="283">
        <v>4183832273</v>
      </c>
      <c r="C400" s="279" t="s">
        <v>15180</v>
      </c>
      <c r="D400" s="277">
        <v>46054</v>
      </c>
      <c r="E400" s="244"/>
      <c r="F400" s="243"/>
      <c r="G400" s="245" t="s">
        <v>15323</v>
      </c>
      <c r="H400" s="244"/>
      <c r="I400" s="242">
        <v>4183832273</v>
      </c>
      <c r="J400" s="242" t="s">
        <v>70</v>
      </c>
      <c r="K400" s="242" t="s">
        <v>37</v>
      </c>
      <c r="L400" s="215" t="str">
        <f>VLOOKUP($K400,[1]TONG_SL!$A$1:$D$65536,2,0)</f>
        <v>Chả cốm 300g</v>
      </c>
      <c r="M400" s="213"/>
      <c r="N400" s="215" t="str">
        <f t="shared" si="54"/>
        <v>K-C6</v>
      </c>
      <c r="O400" s="222"/>
      <c r="P400" s="222"/>
      <c r="Q400" s="215" t="str">
        <f>VLOOKUP(K400,TONG_SL!$A:$D,3,0)</f>
        <v>Túi</v>
      </c>
      <c r="R400" s="253">
        <v>2</v>
      </c>
      <c r="S400" s="248"/>
      <c r="T400" s="248">
        <f>VLOOKUP(VLOOKUP(G400,Ma_KH!$A:$R,18,0)&amp;K400,Gia_MB!$A:$F,6,0)</f>
        <v>74250</v>
      </c>
      <c r="U400" s="249">
        <f t="shared" si="59"/>
        <v>148500</v>
      </c>
      <c r="V400" s="248"/>
      <c r="W400" s="250">
        <f t="shared" si="60"/>
        <v>0</v>
      </c>
      <c r="X400" s="251" t="str">
        <f t="shared" si="61"/>
        <v>8</v>
      </c>
      <c r="Y400" s="248"/>
      <c r="Z400" s="249">
        <f t="shared" si="62"/>
        <v>11880</v>
      </c>
      <c r="AA400" s="252">
        <f>VLOOKUP(G400,Ma_KH!$A:$R,14,0)</f>
        <v>60</v>
      </c>
    </row>
    <row r="401" spans="1:27" x14ac:dyDescent="0.25">
      <c r="A401" s="282">
        <v>46049</v>
      </c>
      <c r="B401" s="283">
        <v>4183832273</v>
      </c>
      <c r="C401" s="279" t="s">
        <v>15180</v>
      </c>
      <c r="D401" s="277">
        <v>46054</v>
      </c>
      <c r="E401" s="244"/>
      <c r="F401" s="243"/>
      <c r="G401" s="245" t="s">
        <v>15323</v>
      </c>
      <c r="H401" s="244"/>
      <c r="I401" s="242">
        <v>4183832273</v>
      </c>
      <c r="J401" s="242" t="s">
        <v>70</v>
      </c>
      <c r="K401" s="242" t="s">
        <v>48</v>
      </c>
      <c r="L401" s="215" t="str">
        <f>VLOOKUP($K401,[1]TONG_SL!$A$1:$D$65536,2,0)</f>
        <v>Mọc Nấm Hương 250g</v>
      </c>
      <c r="M401" s="213"/>
      <c r="N401" s="215" t="str">
        <f t="shared" si="54"/>
        <v>K-C6</v>
      </c>
      <c r="O401" s="222"/>
      <c r="P401" s="222"/>
      <c r="Q401" s="215" t="str">
        <f>VLOOKUP(K401,TONG_SL!$A:$D,3,0)</f>
        <v>Túi</v>
      </c>
      <c r="R401" s="253">
        <v>2</v>
      </c>
      <c r="S401" s="248"/>
      <c r="T401" s="248">
        <f>VLOOKUP(VLOOKUP(G401,Ma_KH!$A:$R,18,0)&amp;K401,Gia_MB!$A:$F,6,0)</f>
        <v>46000</v>
      </c>
      <c r="U401" s="249">
        <f t="shared" si="59"/>
        <v>92000</v>
      </c>
      <c r="V401" s="248"/>
      <c r="W401" s="250">
        <f t="shared" si="60"/>
        <v>0</v>
      </c>
      <c r="X401" s="251" t="str">
        <f t="shared" si="61"/>
        <v>8</v>
      </c>
      <c r="Y401" s="248"/>
      <c r="Z401" s="249">
        <f t="shared" si="62"/>
        <v>7360</v>
      </c>
      <c r="AA401" s="252">
        <f>VLOOKUP(G401,Ma_KH!$A:$R,14,0)</f>
        <v>60</v>
      </c>
    </row>
    <row r="402" spans="1:27" x14ac:dyDescent="0.25">
      <c r="A402" s="282">
        <v>46049</v>
      </c>
      <c r="B402" s="283">
        <v>4183832273</v>
      </c>
      <c r="C402" s="279" t="s">
        <v>15180</v>
      </c>
      <c r="D402" s="277">
        <v>46054</v>
      </c>
      <c r="E402" s="244"/>
      <c r="F402" s="243"/>
      <c r="G402" s="245" t="s">
        <v>15323</v>
      </c>
      <c r="H402" s="244"/>
      <c r="I402" s="242">
        <v>4183832273</v>
      </c>
      <c r="J402" s="242" t="s">
        <v>70</v>
      </c>
      <c r="K402" s="242" t="s">
        <v>32</v>
      </c>
      <c r="L402" s="215" t="str">
        <f>VLOOKUP($K402,[1]TONG_SL!$A$1:$D$65536,2,0)</f>
        <v>Giò Tai Lưỡi Xào 250g</v>
      </c>
      <c r="M402" s="213"/>
      <c r="N402" s="215" t="str">
        <f t="shared" si="54"/>
        <v>K-C6</v>
      </c>
      <c r="O402" s="222"/>
      <c r="P402" s="222"/>
      <c r="Q402" s="215" t="str">
        <f>VLOOKUP(K402,TONG_SL!$A:$D,3,0)</f>
        <v>Túi</v>
      </c>
      <c r="R402" s="253">
        <v>4</v>
      </c>
      <c r="S402" s="248"/>
      <c r="T402" s="248">
        <f>VLOOKUP(VLOOKUP(G402,Ma_KH!$A:$R,18,0)&amp;K402,Gia_MB!$A:$F,6,0)</f>
        <v>50182</v>
      </c>
      <c r="U402" s="249">
        <f t="shared" si="59"/>
        <v>200728</v>
      </c>
      <c r="V402" s="248"/>
      <c r="W402" s="250">
        <f t="shared" si="60"/>
        <v>0</v>
      </c>
      <c r="X402" s="251" t="str">
        <f t="shared" si="61"/>
        <v>8</v>
      </c>
      <c r="Y402" s="248"/>
      <c r="Z402" s="249">
        <f t="shared" si="62"/>
        <v>16058.24</v>
      </c>
      <c r="AA402" s="252">
        <f>VLOOKUP(G402,Ma_KH!$A:$R,14,0)</f>
        <v>60</v>
      </c>
    </row>
    <row r="403" spans="1:27" x14ac:dyDescent="0.25">
      <c r="A403" s="282">
        <v>46049</v>
      </c>
      <c r="B403" s="283">
        <v>4183832273</v>
      </c>
      <c r="C403" s="279" t="s">
        <v>15180</v>
      </c>
      <c r="D403" s="277">
        <v>46054</v>
      </c>
      <c r="E403" s="244"/>
      <c r="F403" s="243"/>
      <c r="G403" s="245" t="s">
        <v>15323</v>
      </c>
      <c r="H403" s="244"/>
      <c r="I403" s="242">
        <v>4183832273</v>
      </c>
      <c r="J403" s="242" t="s">
        <v>70</v>
      </c>
      <c r="K403" s="242" t="s">
        <v>30</v>
      </c>
      <c r="L403" s="215" t="str">
        <f>VLOOKUP($K403,[1]TONG_SL!$A$1:$D$65536,2,0)</f>
        <v>Gà muối 500g</v>
      </c>
      <c r="M403" s="213"/>
      <c r="N403" s="215" t="str">
        <f t="shared" si="54"/>
        <v>K-C6</v>
      </c>
      <c r="O403" s="222"/>
      <c r="P403" s="222"/>
      <c r="Q403" s="215" t="str">
        <f>VLOOKUP(K403,TONG_SL!$A:$D,3,0)</f>
        <v>Túi</v>
      </c>
      <c r="R403" s="253">
        <v>8</v>
      </c>
      <c r="S403" s="248"/>
      <c r="T403" s="248">
        <f>VLOOKUP(VLOOKUP(G403,Ma_KH!$A:$R,18,0)&amp;K403,Gia_MB!$A:$F,6,0)</f>
        <v>116611</v>
      </c>
      <c r="U403" s="249">
        <f t="shared" si="59"/>
        <v>932888</v>
      </c>
      <c r="V403" s="248"/>
      <c r="W403" s="250">
        <f t="shared" si="60"/>
        <v>0</v>
      </c>
      <c r="X403" s="251" t="str">
        <f t="shared" si="61"/>
        <v>8</v>
      </c>
      <c r="Y403" s="248"/>
      <c r="Z403" s="249">
        <f t="shared" si="62"/>
        <v>74631.040000000008</v>
      </c>
      <c r="AA403" s="252">
        <f>VLOOKUP(G403,Ma_KH!$A:$R,14,0)</f>
        <v>60</v>
      </c>
    </row>
    <row r="404" spans="1:27" x14ac:dyDescent="0.25">
      <c r="A404" s="282">
        <v>46049</v>
      </c>
      <c r="B404" s="283">
        <v>4183832273</v>
      </c>
      <c r="C404" s="279" t="s">
        <v>15180</v>
      </c>
      <c r="D404" s="277">
        <v>46054</v>
      </c>
      <c r="E404" s="244"/>
      <c r="F404" s="243"/>
      <c r="G404" s="245" t="s">
        <v>15323</v>
      </c>
      <c r="H404" s="244"/>
      <c r="I404" s="242">
        <v>4183832273</v>
      </c>
      <c r="J404" s="242" t="s">
        <v>70</v>
      </c>
      <c r="K404" s="242" t="s">
        <v>27</v>
      </c>
      <c r="L404" s="215" t="str">
        <f>VLOOKUP($K404,[1]TONG_SL!$A$1:$D$65536,2,0)</f>
        <v>Chân giò heo muối 300g</v>
      </c>
      <c r="M404" s="213"/>
      <c r="N404" s="215" t="str">
        <f t="shared" si="54"/>
        <v>K-C6</v>
      </c>
      <c r="O404" s="222"/>
      <c r="P404" s="222"/>
      <c r="Q404" s="215" t="str">
        <f>VLOOKUP(K404,TONG_SL!$A:$D,3,0)</f>
        <v>Túi</v>
      </c>
      <c r="R404" s="253">
        <v>8</v>
      </c>
      <c r="S404" s="248"/>
      <c r="T404" s="248">
        <f>VLOOKUP(VLOOKUP(G404,Ma_KH!$A:$R,18,0)&amp;K404,Gia_MB!$A:$F,6,0)</f>
        <v>73431</v>
      </c>
      <c r="U404" s="249">
        <f t="shared" si="59"/>
        <v>587448</v>
      </c>
      <c r="V404" s="248"/>
      <c r="W404" s="250">
        <f t="shared" si="60"/>
        <v>0</v>
      </c>
      <c r="X404" s="251" t="str">
        <f t="shared" si="61"/>
        <v>8</v>
      </c>
      <c r="Y404" s="248"/>
      <c r="Z404" s="249">
        <f t="shared" si="62"/>
        <v>46995.840000000004</v>
      </c>
      <c r="AA404" s="252">
        <f>VLOOKUP(G404,Ma_KH!$A:$R,14,0)</f>
        <v>60</v>
      </c>
    </row>
    <row r="405" spans="1:27" x14ac:dyDescent="0.25">
      <c r="A405" s="282">
        <v>46049</v>
      </c>
      <c r="B405" s="283">
        <v>4183832616</v>
      </c>
      <c r="C405" s="279" t="s">
        <v>15180</v>
      </c>
      <c r="D405" s="277">
        <v>46054</v>
      </c>
      <c r="E405" s="244"/>
      <c r="F405" s="243"/>
      <c r="G405" s="245" t="s">
        <v>15324</v>
      </c>
      <c r="H405" s="244"/>
      <c r="I405" s="242">
        <v>4183832616</v>
      </c>
      <c r="J405" s="242" t="s">
        <v>70</v>
      </c>
      <c r="K405" s="242" t="s">
        <v>39</v>
      </c>
      <c r="L405" s="215" t="str">
        <f>VLOOKUP($K405,[1]TONG_SL!$A$1:$D$65536,2,0)</f>
        <v>Chả nướng 300g</v>
      </c>
      <c r="M405" s="213"/>
      <c r="N405" s="215" t="str">
        <f t="shared" si="54"/>
        <v>K-C6</v>
      </c>
      <c r="O405" s="222"/>
      <c r="P405" s="222"/>
      <c r="Q405" s="215" t="str">
        <f>VLOOKUP(K405,TONG_SL!$A:$D,3,0)</f>
        <v>Túi</v>
      </c>
      <c r="R405" s="253">
        <v>4</v>
      </c>
      <c r="S405" s="248"/>
      <c r="T405" s="248">
        <f>VLOOKUP(VLOOKUP(G405,Ma_KH!$A:$R,18,0)&amp;K405,Gia_MB!$A:$F,6,0)</f>
        <v>70950</v>
      </c>
      <c r="U405" s="249">
        <f t="shared" si="59"/>
        <v>283800</v>
      </c>
      <c r="V405" s="248"/>
      <c r="W405" s="250">
        <f t="shared" si="60"/>
        <v>0</v>
      </c>
      <c r="X405" s="251" t="str">
        <f t="shared" si="61"/>
        <v>8</v>
      </c>
      <c r="Y405" s="248"/>
      <c r="Z405" s="249">
        <f t="shared" si="62"/>
        <v>22704</v>
      </c>
      <c r="AA405" s="252">
        <f>VLOOKUP(G405,Ma_KH!$A:$R,14,0)</f>
        <v>60</v>
      </c>
    </row>
    <row r="406" spans="1:27" x14ac:dyDescent="0.25">
      <c r="A406" s="282">
        <v>46049</v>
      </c>
      <c r="B406" s="283">
        <v>4183832616</v>
      </c>
      <c r="C406" s="279" t="s">
        <v>15180</v>
      </c>
      <c r="D406" s="277">
        <v>46054</v>
      </c>
      <c r="E406" s="244"/>
      <c r="F406" s="243"/>
      <c r="G406" s="245" t="s">
        <v>15324</v>
      </c>
      <c r="H406" s="244"/>
      <c r="I406" s="242">
        <v>4183832616</v>
      </c>
      <c r="J406" s="242" t="s">
        <v>70</v>
      </c>
      <c r="K406" s="242" t="s">
        <v>27</v>
      </c>
      <c r="L406" s="215" t="str">
        <f>VLOOKUP($K406,[1]TONG_SL!$A$1:$D$65536,2,0)</f>
        <v>Chân giò heo muối 300g</v>
      </c>
      <c r="M406" s="213"/>
      <c r="N406" s="215" t="str">
        <f t="shared" si="54"/>
        <v>K-C6</v>
      </c>
      <c r="O406" s="222"/>
      <c r="P406" s="222"/>
      <c r="Q406" s="215" t="str">
        <f>VLOOKUP(K406,TONG_SL!$A:$D,3,0)</f>
        <v>Túi</v>
      </c>
      <c r="R406" s="253">
        <v>8</v>
      </c>
      <c r="S406" s="248"/>
      <c r="T406" s="248">
        <f>VLOOKUP(VLOOKUP(G406,Ma_KH!$A:$R,18,0)&amp;K406,Gia_MB!$A:$F,6,0)</f>
        <v>73431</v>
      </c>
      <c r="U406" s="249">
        <f t="shared" si="59"/>
        <v>587448</v>
      </c>
      <c r="V406" s="248"/>
      <c r="W406" s="250">
        <f t="shared" si="60"/>
        <v>0</v>
      </c>
      <c r="X406" s="251" t="str">
        <f t="shared" si="61"/>
        <v>8</v>
      </c>
      <c r="Y406" s="248"/>
      <c r="Z406" s="249">
        <f t="shared" si="62"/>
        <v>46995.840000000004</v>
      </c>
      <c r="AA406" s="252">
        <f>VLOOKUP(G406,Ma_KH!$A:$R,14,0)</f>
        <v>60</v>
      </c>
    </row>
    <row r="407" spans="1:27" x14ac:dyDescent="0.25">
      <c r="A407" s="282">
        <v>46049</v>
      </c>
      <c r="B407" s="283">
        <v>4183832616</v>
      </c>
      <c r="C407" s="279" t="s">
        <v>15180</v>
      </c>
      <c r="D407" s="277">
        <v>46054</v>
      </c>
      <c r="E407" s="244"/>
      <c r="F407" s="243"/>
      <c r="G407" s="245" t="s">
        <v>15324</v>
      </c>
      <c r="H407" s="244"/>
      <c r="I407" s="242">
        <v>4183832616</v>
      </c>
      <c r="J407" s="242" t="s">
        <v>70</v>
      </c>
      <c r="K407" s="242" t="s">
        <v>37</v>
      </c>
      <c r="L407" s="215" t="str">
        <f>VLOOKUP($K407,[1]TONG_SL!$A$1:$D$65536,2,0)</f>
        <v>Chả cốm 300g</v>
      </c>
      <c r="M407" s="213"/>
      <c r="N407" s="215" t="str">
        <f t="shared" si="54"/>
        <v>K-C6</v>
      </c>
      <c r="O407" s="222"/>
      <c r="P407" s="222"/>
      <c r="Q407" s="215" t="str">
        <f>VLOOKUP(K407,TONG_SL!$A:$D,3,0)</f>
        <v>Túi</v>
      </c>
      <c r="R407" s="253">
        <v>4</v>
      </c>
      <c r="S407" s="248"/>
      <c r="T407" s="248">
        <f>VLOOKUP(VLOOKUP(G407,Ma_KH!$A:$R,18,0)&amp;K407,Gia_MB!$A:$F,6,0)</f>
        <v>74250</v>
      </c>
      <c r="U407" s="249">
        <f t="shared" si="59"/>
        <v>297000</v>
      </c>
      <c r="V407" s="248"/>
      <c r="W407" s="250">
        <f t="shared" si="60"/>
        <v>0</v>
      </c>
      <c r="X407" s="251" t="str">
        <f t="shared" si="61"/>
        <v>8</v>
      </c>
      <c r="Y407" s="248"/>
      <c r="Z407" s="249">
        <f t="shared" si="62"/>
        <v>23760</v>
      </c>
      <c r="AA407" s="252">
        <f>VLOOKUP(G407,Ma_KH!$A:$R,14,0)</f>
        <v>60</v>
      </c>
    </row>
    <row r="408" spans="1:27" x14ac:dyDescent="0.25">
      <c r="A408" s="282">
        <v>46049</v>
      </c>
      <c r="B408" s="283">
        <v>4183832616</v>
      </c>
      <c r="C408" s="279" t="s">
        <v>15180</v>
      </c>
      <c r="D408" s="277">
        <v>46054</v>
      </c>
      <c r="E408" s="244"/>
      <c r="F408" s="243"/>
      <c r="G408" s="245" t="s">
        <v>15324</v>
      </c>
      <c r="H408" s="244"/>
      <c r="I408" s="242">
        <v>4183832616</v>
      </c>
      <c r="J408" s="242" t="s">
        <v>70</v>
      </c>
      <c r="K408" s="242" t="s">
        <v>34</v>
      </c>
      <c r="L408" s="215" t="str">
        <f>VLOOKUP($K408,[1]TONG_SL!$A$1:$D$65536,2,0)</f>
        <v>Tai heo muối 200g</v>
      </c>
      <c r="M408" s="213"/>
      <c r="N408" s="215" t="str">
        <f t="shared" si="54"/>
        <v>K-C6</v>
      </c>
      <c r="O408" s="222"/>
      <c r="P408" s="222"/>
      <c r="Q408" s="215" t="str">
        <f>VLOOKUP(K408,TONG_SL!$A:$D,3,0)</f>
        <v>Túi</v>
      </c>
      <c r="R408" s="253">
        <v>3</v>
      </c>
      <c r="S408" s="248"/>
      <c r="T408" s="248">
        <f>VLOOKUP(VLOOKUP(G408,Ma_KH!$A:$R,18,0)&amp;K408,Gia_MB!$A:$F,6,0)</f>
        <v>55595</v>
      </c>
      <c r="U408" s="249">
        <f t="shared" si="59"/>
        <v>166785</v>
      </c>
      <c r="V408" s="248"/>
      <c r="W408" s="250">
        <f t="shared" si="60"/>
        <v>0</v>
      </c>
      <c r="X408" s="251" t="str">
        <f t="shared" si="61"/>
        <v>8</v>
      </c>
      <c r="Y408" s="248"/>
      <c r="Z408" s="249">
        <f t="shared" si="62"/>
        <v>13342.800000000001</v>
      </c>
      <c r="AA408" s="252">
        <f>VLOOKUP(G408,Ma_KH!$A:$R,14,0)</f>
        <v>60</v>
      </c>
    </row>
    <row r="409" spans="1:27" x14ac:dyDescent="0.25">
      <c r="A409" s="282">
        <v>46049</v>
      </c>
      <c r="B409" s="283">
        <v>4183832616</v>
      </c>
      <c r="C409" s="279" t="s">
        <v>15180</v>
      </c>
      <c r="D409" s="277">
        <v>46054</v>
      </c>
      <c r="E409" s="244"/>
      <c r="F409" s="243"/>
      <c r="G409" s="245" t="s">
        <v>15324</v>
      </c>
      <c r="H409" s="244"/>
      <c r="I409" s="242">
        <v>4183832616</v>
      </c>
      <c r="J409" s="242" t="s">
        <v>70</v>
      </c>
      <c r="K409" s="242" t="s">
        <v>48</v>
      </c>
      <c r="L409" s="215" t="str">
        <f>VLOOKUP($K409,[1]TONG_SL!$A$1:$D$65536,2,0)</f>
        <v>Mọc Nấm Hương 250g</v>
      </c>
      <c r="M409" s="213"/>
      <c r="N409" s="215" t="str">
        <f t="shared" si="54"/>
        <v>K-C6</v>
      </c>
      <c r="O409" s="222"/>
      <c r="P409" s="222"/>
      <c r="Q409" s="215" t="str">
        <f>VLOOKUP(K409,TONG_SL!$A:$D,3,0)</f>
        <v>Túi</v>
      </c>
      <c r="R409" s="253">
        <v>8</v>
      </c>
      <c r="S409" s="248"/>
      <c r="T409" s="248">
        <f>VLOOKUP(VLOOKUP(G409,Ma_KH!$A:$R,18,0)&amp;K409,Gia_MB!$A:$F,6,0)</f>
        <v>46000</v>
      </c>
      <c r="U409" s="249">
        <f t="shared" si="59"/>
        <v>368000</v>
      </c>
      <c r="V409" s="248"/>
      <c r="W409" s="250">
        <f t="shared" si="60"/>
        <v>0</v>
      </c>
      <c r="X409" s="251" t="str">
        <f t="shared" si="61"/>
        <v>8</v>
      </c>
      <c r="Y409" s="248"/>
      <c r="Z409" s="249">
        <f t="shared" si="62"/>
        <v>29440</v>
      </c>
      <c r="AA409" s="252">
        <f>VLOOKUP(G409,Ma_KH!$A:$R,14,0)</f>
        <v>60</v>
      </c>
    </row>
    <row r="410" spans="1:27" x14ac:dyDescent="0.25">
      <c r="A410" s="282">
        <v>46049</v>
      </c>
      <c r="B410" s="283">
        <v>4183832616</v>
      </c>
      <c r="C410" s="279" t="s">
        <v>15180</v>
      </c>
      <c r="D410" s="277">
        <v>46054</v>
      </c>
      <c r="E410" s="244"/>
      <c r="F410" s="243"/>
      <c r="G410" s="245" t="s">
        <v>15324</v>
      </c>
      <c r="H410" s="244"/>
      <c r="I410" s="242">
        <v>4183832616</v>
      </c>
      <c r="J410" s="242" t="s">
        <v>70</v>
      </c>
      <c r="K410" s="242" t="s">
        <v>32</v>
      </c>
      <c r="L410" s="215" t="str">
        <f>VLOOKUP($K410,[1]TONG_SL!$A$1:$D$65536,2,0)</f>
        <v>Giò Tai Lưỡi Xào 250g</v>
      </c>
      <c r="M410" s="213"/>
      <c r="N410" s="215" t="str">
        <f t="shared" si="54"/>
        <v>K-C6</v>
      </c>
      <c r="O410" s="222"/>
      <c r="P410" s="222"/>
      <c r="Q410" s="215" t="str">
        <f>VLOOKUP(K410,TONG_SL!$A:$D,3,0)</f>
        <v>Túi</v>
      </c>
      <c r="R410" s="253">
        <v>6</v>
      </c>
      <c r="S410" s="248"/>
      <c r="T410" s="248">
        <f>VLOOKUP(VLOOKUP(G410,Ma_KH!$A:$R,18,0)&amp;K410,Gia_MB!$A:$F,6,0)</f>
        <v>50182</v>
      </c>
      <c r="U410" s="249">
        <f t="shared" si="59"/>
        <v>301092</v>
      </c>
      <c r="V410" s="248"/>
      <c r="W410" s="250">
        <f t="shared" si="60"/>
        <v>0</v>
      </c>
      <c r="X410" s="251" t="str">
        <f t="shared" si="61"/>
        <v>8</v>
      </c>
      <c r="Y410" s="248"/>
      <c r="Z410" s="249">
        <f t="shared" si="62"/>
        <v>24087.360000000001</v>
      </c>
      <c r="AA410" s="252">
        <f>VLOOKUP(G410,Ma_KH!$A:$R,14,0)</f>
        <v>60</v>
      </c>
    </row>
    <row r="411" spans="1:27" x14ac:dyDescent="0.25">
      <c r="A411" s="282">
        <v>46049</v>
      </c>
      <c r="B411" s="283">
        <v>4183832616</v>
      </c>
      <c r="C411" s="279" t="s">
        <v>15180</v>
      </c>
      <c r="D411" s="277">
        <v>46054</v>
      </c>
      <c r="E411" s="244"/>
      <c r="F411" s="243"/>
      <c r="G411" s="245" t="s">
        <v>15324</v>
      </c>
      <c r="H411" s="244"/>
      <c r="I411" s="242">
        <v>4183832616</v>
      </c>
      <c r="J411" s="242" t="s">
        <v>70</v>
      </c>
      <c r="K411" s="242" t="s">
        <v>30</v>
      </c>
      <c r="L411" s="215" t="str">
        <f>VLOOKUP($K411,[1]TONG_SL!$A$1:$D$65536,2,0)</f>
        <v>Gà muối 500g</v>
      </c>
      <c r="M411" s="213"/>
      <c r="N411" s="215" t="str">
        <f t="shared" si="54"/>
        <v>K-C6</v>
      </c>
      <c r="O411" s="222"/>
      <c r="P411" s="222"/>
      <c r="Q411" s="215" t="str">
        <f>VLOOKUP(K411,TONG_SL!$A:$D,3,0)</f>
        <v>Túi</v>
      </c>
      <c r="R411" s="253">
        <v>6</v>
      </c>
      <c r="S411" s="248"/>
      <c r="T411" s="248">
        <f>VLOOKUP(VLOOKUP(G411,Ma_KH!$A:$R,18,0)&amp;K411,Gia_MB!$A:$F,6,0)</f>
        <v>116611</v>
      </c>
      <c r="U411" s="249">
        <f t="shared" si="59"/>
        <v>699666</v>
      </c>
      <c r="V411" s="248"/>
      <c r="W411" s="250">
        <f t="shared" si="60"/>
        <v>0</v>
      </c>
      <c r="X411" s="251" t="str">
        <f t="shared" si="61"/>
        <v>8</v>
      </c>
      <c r="Y411" s="248"/>
      <c r="Z411" s="249">
        <f t="shared" si="62"/>
        <v>55973.279999999999</v>
      </c>
      <c r="AA411" s="252">
        <f>VLOOKUP(G411,Ma_KH!$A:$R,14,0)</f>
        <v>60</v>
      </c>
    </row>
    <row r="412" spans="1:27" x14ac:dyDescent="0.25">
      <c r="A412" s="282">
        <v>46049</v>
      </c>
      <c r="B412" s="283">
        <v>4183832634</v>
      </c>
      <c r="C412" s="279" t="s">
        <v>15180</v>
      </c>
      <c r="D412" s="277">
        <v>46054</v>
      </c>
      <c r="E412" s="244"/>
      <c r="F412" s="243"/>
      <c r="G412" s="245" t="s">
        <v>15325</v>
      </c>
      <c r="H412" s="244"/>
      <c r="I412" s="242">
        <v>4183832634</v>
      </c>
      <c r="J412" s="242" t="s">
        <v>70</v>
      </c>
      <c r="K412" s="242" t="s">
        <v>27</v>
      </c>
      <c r="L412" s="215" t="str">
        <f>VLOOKUP($K412,[1]TONG_SL!$A$1:$D$65536,2,0)</f>
        <v>Chân giò heo muối 300g</v>
      </c>
      <c r="M412" s="213"/>
      <c r="N412" s="215" t="str">
        <f t="shared" si="54"/>
        <v>K-C6</v>
      </c>
      <c r="O412" s="222"/>
      <c r="P412" s="222"/>
      <c r="Q412" s="215" t="str">
        <f>VLOOKUP(K412,TONG_SL!$A:$D,3,0)</f>
        <v>Túi</v>
      </c>
      <c r="R412" s="253">
        <v>4</v>
      </c>
      <c r="S412" s="248"/>
      <c r="T412" s="248">
        <f>VLOOKUP(VLOOKUP(G412,Ma_KH!$A:$R,18,0)&amp;K412,Gia_MB!$A:$F,6,0)</f>
        <v>73431</v>
      </c>
      <c r="U412" s="249">
        <f t="shared" si="59"/>
        <v>293724</v>
      </c>
      <c r="V412" s="248"/>
      <c r="W412" s="250">
        <f t="shared" si="60"/>
        <v>0</v>
      </c>
      <c r="X412" s="251" t="str">
        <f t="shared" si="61"/>
        <v>8</v>
      </c>
      <c r="Y412" s="248"/>
      <c r="Z412" s="249">
        <f t="shared" si="62"/>
        <v>23497.920000000002</v>
      </c>
      <c r="AA412" s="252">
        <f>VLOOKUP(G412,Ma_KH!$A:$R,14,0)</f>
        <v>60</v>
      </c>
    </row>
    <row r="413" spans="1:27" x14ac:dyDescent="0.25">
      <c r="A413" s="282">
        <v>46049</v>
      </c>
      <c r="B413" s="283">
        <v>4183832634</v>
      </c>
      <c r="C413" s="279" t="s">
        <v>15180</v>
      </c>
      <c r="D413" s="277">
        <v>46054</v>
      </c>
      <c r="E413" s="244"/>
      <c r="F413" s="243"/>
      <c r="G413" s="245" t="s">
        <v>15325</v>
      </c>
      <c r="H413" s="244"/>
      <c r="I413" s="242">
        <v>4183832634</v>
      </c>
      <c r="J413" s="242" t="s">
        <v>70</v>
      </c>
      <c r="K413" s="242" t="s">
        <v>30</v>
      </c>
      <c r="L413" s="215" t="str">
        <f>VLOOKUP($K413,[1]TONG_SL!$A$1:$D$65536,2,0)</f>
        <v>Gà muối 500g</v>
      </c>
      <c r="M413" s="213"/>
      <c r="N413" s="215" t="str">
        <f t="shared" si="54"/>
        <v>K-C6</v>
      </c>
      <c r="O413" s="222"/>
      <c r="P413" s="222"/>
      <c r="Q413" s="215" t="str">
        <f>VLOOKUP(K413,TONG_SL!$A:$D,3,0)</f>
        <v>Túi</v>
      </c>
      <c r="R413" s="253">
        <v>8</v>
      </c>
      <c r="S413" s="248"/>
      <c r="T413" s="248">
        <f>VLOOKUP(VLOOKUP(G413,Ma_KH!$A:$R,18,0)&amp;K413,Gia_MB!$A:$F,6,0)</f>
        <v>116611</v>
      </c>
      <c r="U413" s="249">
        <f t="shared" si="59"/>
        <v>932888</v>
      </c>
      <c r="V413" s="248"/>
      <c r="W413" s="250">
        <f t="shared" si="60"/>
        <v>0</v>
      </c>
      <c r="X413" s="251" t="str">
        <f t="shared" si="61"/>
        <v>8</v>
      </c>
      <c r="Y413" s="248"/>
      <c r="Z413" s="249">
        <f t="shared" si="62"/>
        <v>74631.040000000008</v>
      </c>
      <c r="AA413" s="252">
        <f>VLOOKUP(G413,Ma_KH!$A:$R,14,0)</f>
        <v>60</v>
      </c>
    </row>
    <row r="414" spans="1:27" x14ac:dyDescent="0.25">
      <c r="A414" s="282">
        <v>46049</v>
      </c>
      <c r="B414" s="283">
        <v>4183832634</v>
      </c>
      <c r="C414" s="279" t="s">
        <v>15180</v>
      </c>
      <c r="D414" s="277">
        <v>46054</v>
      </c>
      <c r="E414" s="244"/>
      <c r="F414" s="243"/>
      <c r="G414" s="245" t="s">
        <v>15325</v>
      </c>
      <c r="H414" s="244"/>
      <c r="I414" s="242">
        <v>4183832634</v>
      </c>
      <c r="J414" s="242" t="s">
        <v>70</v>
      </c>
      <c r="K414" s="242" t="s">
        <v>32</v>
      </c>
      <c r="L414" s="215" t="str">
        <f>VLOOKUP($K414,[1]TONG_SL!$A$1:$D$65536,2,0)</f>
        <v>Giò Tai Lưỡi Xào 250g</v>
      </c>
      <c r="M414" s="213"/>
      <c r="N414" s="215" t="str">
        <f t="shared" si="54"/>
        <v>K-C6</v>
      </c>
      <c r="O414" s="222"/>
      <c r="P414" s="222"/>
      <c r="Q414" s="215" t="str">
        <f>VLOOKUP(K414,TONG_SL!$A:$D,3,0)</f>
        <v>Túi</v>
      </c>
      <c r="R414" s="253">
        <v>4</v>
      </c>
      <c r="S414" s="248"/>
      <c r="T414" s="248">
        <f>VLOOKUP(VLOOKUP(G414,Ma_KH!$A:$R,18,0)&amp;K414,Gia_MB!$A:$F,6,0)</f>
        <v>50182</v>
      </c>
      <c r="U414" s="249">
        <f t="shared" si="59"/>
        <v>200728</v>
      </c>
      <c r="V414" s="248"/>
      <c r="W414" s="250">
        <f t="shared" si="60"/>
        <v>0</v>
      </c>
      <c r="X414" s="251" t="str">
        <f t="shared" si="61"/>
        <v>8</v>
      </c>
      <c r="Y414" s="248"/>
      <c r="Z414" s="249">
        <f t="shared" si="62"/>
        <v>16058.24</v>
      </c>
      <c r="AA414" s="252">
        <f>VLOOKUP(G414,Ma_KH!$A:$R,14,0)</f>
        <v>60</v>
      </c>
    </row>
    <row r="415" spans="1:27" x14ac:dyDescent="0.25">
      <c r="A415" s="282">
        <v>46049</v>
      </c>
      <c r="B415" s="283">
        <v>4183832634</v>
      </c>
      <c r="C415" s="279" t="s">
        <v>15180</v>
      </c>
      <c r="D415" s="277">
        <v>46054</v>
      </c>
      <c r="E415" s="244"/>
      <c r="F415" s="243"/>
      <c r="G415" s="245" t="s">
        <v>15325</v>
      </c>
      <c r="H415" s="244"/>
      <c r="I415" s="242">
        <v>4183832634</v>
      </c>
      <c r="J415" s="242" t="s">
        <v>70</v>
      </c>
      <c r="K415" s="242" t="s">
        <v>48</v>
      </c>
      <c r="L415" s="215" t="str">
        <f>VLOOKUP($K415,[1]TONG_SL!$A$1:$D$65536,2,0)</f>
        <v>Mọc Nấm Hương 250g</v>
      </c>
      <c r="M415" s="213"/>
      <c r="N415" s="215" t="str">
        <f t="shared" si="54"/>
        <v>K-C6</v>
      </c>
      <c r="O415" s="222"/>
      <c r="P415" s="222"/>
      <c r="Q415" s="215" t="str">
        <f>VLOOKUP(K415,TONG_SL!$A:$D,3,0)</f>
        <v>Túi</v>
      </c>
      <c r="R415" s="253">
        <v>6</v>
      </c>
      <c r="S415" s="248"/>
      <c r="T415" s="248">
        <f>VLOOKUP(VLOOKUP(G415,Ma_KH!$A:$R,18,0)&amp;K415,Gia_MB!$A:$F,6,0)</f>
        <v>46000</v>
      </c>
      <c r="U415" s="249">
        <f t="shared" si="59"/>
        <v>276000</v>
      </c>
      <c r="V415" s="248"/>
      <c r="W415" s="250">
        <f t="shared" si="60"/>
        <v>0</v>
      </c>
      <c r="X415" s="251" t="str">
        <f t="shared" si="61"/>
        <v>8</v>
      </c>
      <c r="Y415" s="248"/>
      <c r="Z415" s="249">
        <f t="shared" si="62"/>
        <v>22080</v>
      </c>
      <c r="AA415" s="252">
        <f>VLOOKUP(G415,Ma_KH!$A:$R,14,0)</f>
        <v>60</v>
      </c>
    </row>
    <row r="416" spans="1:27" x14ac:dyDescent="0.25">
      <c r="A416" s="282">
        <v>46049</v>
      </c>
      <c r="B416" s="283">
        <v>4183832634</v>
      </c>
      <c r="C416" s="279" t="s">
        <v>15180</v>
      </c>
      <c r="D416" s="277">
        <v>46054</v>
      </c>
      <c r="E416" s="244"/>
      <c r="F416" s="243"/>
      <c r="G416" s="245" t="s">
        <v>15325</v>
      </c>
      <c r="H416" s="244"/>
      <c r="I416" s="242">
        <v>4183832634</v>
      </c>
      <c r="J416" s="242" t="s">
        <v>70</v>
      </c>
      <c r="K416" s="242" t="s">
        <v>34</v>
      </c>
      <c r="L416" s="215" t="str">
        <f>VLOOKUP($K416,[1]TONG_SL!$A$1:$D$65536,2,0)</f>
        <v>Tai heo muối 200g</v>
      </c>
      <c r="M416" s="213"/>
      <c r="N416" s="215" t="str">
        <f t="shared" si="54"/>
        <v>K-C6</v>
      </c>
      <c r="O416" s="222"/>
      <c r="P416" s="222"/>
      <c r="Q416" s="215" t="str">
        <f>VLOOKUP(K416,TONG_SL!$A:$D,3,0)</f>
        <v>Túi</v>
      </c>
      <c r="R416" s="253">
        <v>2</v>
      </c>
      <c r="S416" s="248"/>
      <c r="T416" s="248">
        <f>VLOOKUP(VLOOKUP(G416,Ma_KH!$A:$R,18,0)&amp;K416,Gia_MB!$A:$F,6,0)</f>
        <v>55595</v>
      </c>
      <c r="U416" s="249">
        <f t="shared" si="59"/>
        <v>111190</v>
      </c>
      <c r="V416" s="248"/>
      <c r="W416" s="250">
        <f t="shared" si="60"/>
        <v>0</v>
      </c>
      <c r="X416" s="251" t="str">
        <f t="shared" si="61"/>
        <v>8</v>
      </c>
      <c r="Y416" s="248"/>
      <c r="Z416" s="249">
        <f t="shared" si="62"/>
        <v>8895.2000000000007</v>
      </c>
      <c r="AA416" s="252">
        <f>VLOOKUP(G416,Ma_KH!$A:$R,14,0)</f>
        <v>60</v>
      </c>
    </row>
    <row r="417" spans="1:27" x14ac:dyDescent="0.25">
      <c r="A417" s="282">
        <v>46049</v>
      </c>
      <c r="B417" s="283">
        <v>4183832634</v>
      </c>
      <c r="C417" s="279" t="s">
        <v>15180</v>
      </c>
      <c r="D417" s="277">
        <v>46054</v>
      </c>
      <c r="E417" s="244"/>
      <c r="F417" s="243"/>
      <c r="G417" s="245" t="s">
        <v>15325</v>
      </c>
      <c r="H417" s="244"/>
      <c r="I417" s="242">
        <v>4183832634</v>
      </c>
      <c r="J417" s="242" t="s">
        <v>70</v>
      </c>
      <c r="K417" s="242" t="s">
        <v>37</v>
      </c>
      <c r="L417" s="215" t="str">
        <f>VLOOKUP($K417,[1]TONG_SL!$A$1:$D$65536,2,0)</f>
        <v>Chả cốm 300g</v>
      </c>
      <c r="M417" s="213"/>
      <c r="N417" s="215" t="str">
        <f t="shared" si="54"/>
        <v>K-C6</v>
      </c>
      <c r="O417" s="222"/>
      <c r="P417" s="222"/>
      <c r="Q417" s="215" t="str">
        <f>VLOOKUP(K417,TONG_SL!$A:$D,3,0)</f>
        <v>Túi</v>
      </c>
      <c r="R417" s="253">
        <v>2</v>
      </c>
      <c r="S417" s="248"/>
      <c r="T417" s="248">
        <f>VLOOKUP(VLOOKUP(G417,Ma_KH!$A:$R,18,0)&amp;K417,Gia_MB!$A:$F,6,0)</f>
        <v>74250</v>
      </c>
      <c r="U417" s="249">
        <f t="shared" si="59"/>
        <v>148500</v>
      </c>
      <c r="V417" s="248"/>
      <c r="W417" s="250">
        <f t="shared" si="60"/>
        <v>0</v>
      </c>
      <c r="X417" s="251" t="str">
        <f t="shared" si="61"/>
        <v>8</v>
      </c>
      <c r="Y417" s="248"/>
      <c r="Z417" s="249">
        <f t="shared" si="62"/>
        <v>11880</v>
      </c>
      <c r="AA417" s="252">
        <f>VLOOKUP(G417,Ma_KH!$A:$R,14,0)</f>
        <v>60</v>
      </c>
    </row>
    <row r="418" spans="1:27" x14ac:dyDescent="0.25">
      <c r="A418" s="282">
        <v>46049</v>
      </c>
      <c r="B418" s="283">
        <v>4183832634</v>
      </c>
      <c r="C418" s="279" t="s">
        <v>15180</v>
      </c>
      <c r="D418" s="277">
        <v>46054</v>
      </c>
      <c r="E418" s="244"/>
      <c r="F418" s="243"/>
      <c r="G418" s="245" t="s">
        <v>15325</v>
      </c>
      <c r="H418" s="244"/>
      <c r="I418" s="242">
        <v>4183832634</v>
      </c>
      <c r="J418" s="242" t="s">
        <v>70</v>
      </c>
      <c r="K418" s="242" t="s">
        <v>39</v>
      </c>
      <c r="L418" s="215" t="str">
        <f>VLOOKUP($K418,[1]TONG_SL!$A$1:$D$65536,2,0)</f>
        <v>Chả nướng 300g</v>
      </c>
      <c r="M418" s="213"/>
      <c r="N418" s="215" t="str">
        <f t="shared" ref="N418:N481" si="63">IF($B418&lt;&gt;"","K-C6","")</f>
        <v>K-C6</v>
      </c>
      <c r="O418" s="222"/>
      <c r="P418" s="222"/>
      <c r="Q418" s="215" t="str">
        <f>VLOOKUP(K418,TONG_SL!$A:$D,3,0)</f>
        <v>Túi</v>
      </c>
      <c r="R418" s="253">
        <v>2</v>
      </c>
      <c r="S418" s="248"/>
      <c r="T418" s="248">
        <f>VLOOKUP(VLOOKUP(G418,Ma_KH!$A:$R,18,0)&amp;K418,Gia_MB!$A:$F,6,0)</f>
        <v>70950</v>
      </c>
      <c r="U418" s="249">
        <f t="shared" si="59"/>
        <v>141900</v>
      </c>
      <c r="V418" s="248"/>
      <c r="W418" s="250">
        <f t="shared" si="60"/>
        <v>0</v>
      </c>
      <c r="X418" s="251" t="str">
        <f t="shared" si="61"/>
        <v>8</v>
      </c>
      <c r="Y418" s="248"/>
      <c r="Z418" s="249">
        <f t="shared" si="62"/>
        <v>11352</v>
      </c>
      <c r="AA418" s="252">
        <f>VLOOKUP(G418,Ma_KH!$A:$R,14,0)</f>
        <v>60</v>
      </c>
    </row>
    <row r="419" spans="1:27" x14ac:dyDescent="0.25">
      <c r="A419" s="282">
        <v>46049</v>
      </c>
      <c r="B419" s="283">
        <v>4183832637</v>
      </c>
      <c r="C419" s="279" t="s">
        <v>15180</v>
      </c>
      <c r="D419" s="277">
        <v>46054</v>
      </c>
      <c r="E419" s="244"/>
      <c r="F419" s="243"/>
      <c r="G419" s="245" t="s">
        <v>15326</v>
      </c>
      <c r="H419" s="244"/>
      <c r="I419" s="242">
        <v>4183832637</v>
      </c>
      <c r="J419" s="242" t="s">
        <v>70</v>
      </c>
      <c r="K419" s="242" t="s">
        <v>37</v>
      </c>
      <c r="L419" s="215" t="str">
        <f>VLOOKUP($K419,[1]TONG_SL!$A$1:$D$65536,2,0)</f>
        <v>Chả cốm 300g</v>
      </c>
      <c r="M419" s="213"/>
      <c r="N419" s="215" t="str">
        <f t="shared" si="63"/>
        <v>K-C6</v>
      </c>
      <c r="O419" s="222"/>
      <c r="P419" s="222"/>
      <c r="Q419" s="215" t="str">
        <f>VLOOKUP(K419,TONG_SL!$A:$D,3,0)</f>
        <v>Túi</v>
      </c>
      <c r="R419" s="253">
        <v>2</v>
      </c>
      <c r="S419" s="248"/>
      <c r="T419" s="248">
        <f>VLOOKUP(VLOOKUP(G419,Ma_KH!$A:$R,18,0)&amp;K419,Gia_MB!$A:$F,6,0)</f>
        <v>74250</v>
      </c>
      <c r="U419" s="249">
        <f t="shared" si="59"/>
        <v>148500</v>
      </c>
      <c r="V419" s="248"/>
      <c r="W419" s="250">
        <f t="shared" si="60"/>
        <v>0</v>
      </c>
      <c r="X419" s="251" t="str">
        <f t="shared" si="61"/>
        <v>8</v>
      </c>
      <c r="Y419" s="248"/>
      <c r="Z419" s="249">
        <f t="shared" si="62"/>
        <v>11880</v>
      </c>
      <c r="AA419" s="252">
        <f>VLOOKUP(G419,Ma_KH!$A:$R,14,0)</f>
        <v>60</v>
      </c>
    </row>
    <row r="420" spans="1:27" x14ac:dyDescent="0.25">
      <c r="A420" s="282">
        <v>46049</v>
      </c>
      <c r="B420" s="283">
        <v>4183832637</v>
      </c>
      <c r="C420" s="279" t="s">
        <v>15180</v>
      </c>
      <c r="D420" s="277">
        <v>46054</v>
      </c>
      <c r="E420" s="244"/>
      <c r="F420" s="243"/>
      <c r="G420" s="245" t="s">
        <v>15326</v>
      </c>
      <c r="H420" s="244"/>
      <c r="I420" s="242">
        <v>4183832637</v>
      </c>
      <c r="J420" s="242" t="s">
        <v>70</v>
      </c>
      <c r="K420" s="242" t="s">
        <v>34</v>
      </c>
      <c r="L420" s="215" t="str">
        <f>VLOOKUP($K420,[1]TONG_SL!$A$1:$D$65536,2,0)</f>
        <v>Tai heo muối 200g</v>
      </c>
      <c r="M420" s="213"/>
      <c r="N420" s="215" t="str">
        <f t="shared" si="63"/>
        <v>K-C6</v>
      </c>
      <c r="O420" s="222"/>
      <c r="P420" s="222"/>
      <c r="Q420" s="215" t="str">
        <f>VLOOKUP(K420,TONG_SL!$A:$D,3,0)</f>
        <v>Túi</v>
      </c>
      <c r="R420" s="253">
        <v>2</v>
      </c>
      <c r="S420" s="248"/>
      <c r="T420" s="248">
        <f>VLOOKUP(VLOOKUP(G420,Ma_KH!$A:$R,18,0)&amp;K420,Gia_MB!$A:$F,6,0)</f>
        <v>55595</v>
      </c>
      <c r="U420" s="249">
        <f t="shared" si="59"/>
        <v>111190</v>
      </c>
      <c r="V420" s="248"/>
      <c r="W420" s="250">
        <f t="shared" si="60"/>
        <v>0</v>
      </c>
      <c r="X420" s="251" t="str">
        <f t="shared" si="61"/>
        <v>8</v>
      </c>
      <c r="Y420" s="248"/>
      <c r="Z420" s="249">
        <f t="shared" si="62"/>
        <v>8895.2000000000007</v>
      </c>
      <c r="AA420" s="252">
        <f>VLOOKUP(G420,Ma_KH!$A:$R,14,0)</f>
        <v>60</v>
      </c>
    </row>
    <row r="421" spans="1:27" x14ac:dyDescent="0.25">
      <c r="A421" s="282">
        <v>46049</v>
      </c>
      <c r="B421" s="283">
        <v>4183832637</v>
      </c>
      <c r="C421" s="279" t="s">
        <v>15180</v>
      </c>
      <c r="D421" s="277">
        <v>46054</v>
      </c>
      <c r="E421" s="244"/>
      <c r="F421" s="243"/>
      <c r="G421" s="245" t="s">
        <v>15326</v>
      </c>
      <c r="H421" s="244"/>
      <c r="I421" s="242">
        <v>4183832637</v>
      </c>
      <c r="J421" s="242" t="s">
        <v>70</v>
      </c>
      <c r="K421" s="242" t="s">
        <v>48</v>
      </c>
      <c r="L421" s="215" t="str">
        <f>VLOOKUP($K421,[1]TONG_SL!$A$1:$D$65536,2,0)</f>
        <v>Mọc Nấm Hương 250g</v>
      </c>
      <c r="M421" s="213"/>
      <c r="N421" s="215" t="str">
        <f t="shared" si="63"/>
        <v>K-C6</v>
      </c>
      <c r="O421" s="222"/>
      <c r="P421" s="222"/>
      <c r="Q421" s="215" t="str">
        <f>VLOOKUP(K421,TONG_SL!$A:$D,3,0)</f>
        <v>Túi</v>
      </c>
      <c r="R421" s="253">
        <v>6</v>
      </c>
      <c r="S421" s="248"/>
      <c r="T421" s="248">
        <f>VLOOKUP(VLOOKUP(G421,Ma_KH!$A:$R,18,0)&amp;K421,Gia_MB!$A:$F,6,0)</f>
        <v>46000</v>
      </c>
      <c r="U421" s="249">
        <f t="shared" ref="U421:U449" si="64">T421*R421</f>
        <v>276000</v>
      </c>
      <c r="V421" s="248"/>
      <c r="W421" s="250">
        <f t="shared" ref="W421:W449" si="65">U421*V421</f>
        <v>0</v>
      </c>
      <c r="X421" s="251" t="str">
        <f t="shared" ref="X421:X449" si="66">IF(B421&lt;&gt;"","8","0")</f>
        <v>8</v>
      </c>
      <c r="Y421" s="248"/>
      <c r="Z421" s="249">
        <f t="shared" ref="Z421:Z449" si="67">U421*X421%</f>
        <v>22080</v>
      </c>
      <c r="AA421" s="252">
        <f>VLOOKUP(G421,Ma_KH!$A:$R,14,0)</f>
        <v>60</v>
      </c>
    </row>
    <row r="422" spans="1:27" x14ac:dyDescent="0.25">
      <c r="A422" s="282">
        <v>46049</v>
      </c>
      <c r="B422" s="283">
        <v>4183832637</v>
      </c>
      <c r="C422" s="279" t="s">
        <v>15180</v>
      </c>
      <c r="D422" s="277">
        <v>46054</v>
      </c>
      <c r="E422" s="244"/>
      <c r="F422" s="243"/>
      <c r="G422" s="245" t="s">
        <v>15326</v>
      </c>
      <c r="H422" s="244"/>
      <c r="I422" s="242">
        <v>4183832637</v>
      </c>
      <c r="J422" s="242" t="s">
        <v>70</v>
      </c>
      <c r="K422" s="242" t="s">
        <v>32</v>
      </c>
      <c r="L422" s="215" t="str">
        <f>VLOOKUP($K422,[1]TONG_SL!$A$1:$D$65536,2,0)</f>
        <v>Giò Tai Lưỡi Xào 250g</v>
      </c>
      <c r="M422" s="213"/>
      <c r="N422" s="215" t="str">
        <f t="shared" si="63"/>
        <v>K-C6</v>
      </c>
      <c r="O422" s="222"/>
      <c r="P422" s="222"/>
      <c r="Q422" s="215" t="str">
        <f>VLOOKUP(K422,TONG_SL!$A:$D,3,0)</f>
        <v>Túi</v>
      </c>
      <c r="R422" s="253">
        <v>4</v>
      </c>
      <c r="S422" s="248"/>
      <c r="T422" s="248">
        <f>VLOOKUP(VLOOKUP(G422,Ma_KH!$A:$R,18,0)&amp;K422,Gia_MB!$A:$F,6,0)</f>
        <v>50182</v>
      </c>
      <c r="U422" s="249">
        <f t="shared" si="64"/>
        <v>200728</v>
      </c>
      <c r="V422" s="248"/>
      <c r="W422" s="250">
        <f t="shared" si="65"/>
        <v>0</v>
      </c>
      <c r="X422" s="251" t="str">
        <f t="shared" si="66"/>
        <v>8</v>
      </c>
      <c r="Y422" s="248"/>
      <c r="Z422" s="249">
        <f t="shared" si="67"/>
        <v>16058.24</v>
      </c>
      <c r="AA422" s="252">
        <f>VLOOKUP(G422,Ma_KH!$A:$R,14,0)</f>
        <v>60</v>
      </c>
    </row>
    <row r="423" spans="1:27" x14ac:dyDescent="0.25">
      <c r="A423" s="282">
        <v>46049</v>
      </c>
      <c r="B423" s="283">
        <v>4183832637</v>
      </c>
      <c r="C423" s="279" t="s">
        <v>15180</v>
      </c>
      <c r="D423" s="277">
        <v>46054</v>
      </c>
      <c r="E423" s="244"/>
      <c r="F423" s="243"/>
      <c r="G423" s="245" t="s">
        <v>15326</v>
      </c>
      <c r="H423" s="244"/>
      <c r="I423" s="242">
        <v>4183832637</v>
      </c>
      <c r="J423" s="242" t="s">
        <v>70</v>
      </c>
      <c r="K423" s="242" t="s">
        <v>30</v>
      </c>
      <c r="L423" s="215" t="str">
        <f>VLOOKUP($K423,[1]TONG_SL!$A$1:$D$65536,2,0)</f>
        <v>Gà muối 500g</v>
      </c>
      <c r="M423" s="213"/>
      <c r="N423" s="215" t="str">
        <f t="shared" si="63"/>
        <v>K-C6</v>
      </c>
      <c r="O423" s="222"/>
      <c r="P423" s="222"/>
      <c r="Q423" s="215" t="str">
        <f>VLOOKUP(K423,TONG_SL!$A:$D,3,0)</f>
        <v>Túi</v>
      </c>
      <c r="R423" s="253">
        <v>8</v>
      </c>
      <c r="S423" s="248"/>
      <c r="T423" s="248">
        <f>VLOOKUP(VLOOKUP(G423,Ma_KH!$A:$R,18,0)&amp;K423,Gia_MB!$A:$F,6,0)</f>
        <v>116611</v>
      </c>
      <c r="U423" s="249">
        <f t="shared" si="64"/>
        <v>932888</v>
      </c>
      <c r="V423" s="248"/>
      <c r="W423" s="250">
        <f t="shared" si="65"/>
        <v>0</v>
      </c>
      <c r="X423" s="251" t="str">
        <f t="shared" si="66"/>
        <v>8</v>
      </c>
      <c r="Y423" s="248"/>
      <c r="Z423" s="249">
        <f t="shared" si="67"/>
        <v>74631.040000000008</v>
      </c>
      <c r="AA423" s="252">
        <f>VLOOKUP(G423,Ma_KH!$A:$R,14,0)</f>
        <v>60</v>
      </c>
    </row>
    <row r="424" spans="1:27" x14ac:dyDescent="0.25">
      <c r="A424" s="282">
        <v>46049</v>
      </c>
      <c r="B424" s="283">
        <v>4183832637</v>
      </c>
      <c r="C424" s="279" t="s">
        <v>15180</v>
      </c>
      <c r="D424" s="277">
        <v>46054</v>
      </c>
      <c r="E424" s="244"/>
      <c r="F424" s="243"/>
      <c r="G424" s="245" t="s">
        <v>15326</v>
      </c>
      <c r="H424" s="244"/>
      <c r="I424" s="242">
        <v>4183832637</v>
      </c>
      <c r="J424" s="242" t="s">
        <v>70</v>
      </c>
      <c r="K424" s="242" t="s">
        <v>27</v>
      </c>
      <c r="L424" s="215" t="str">
        <f>VLOOKUP($K424,[1]TONG_SL!$A$1:$D$65536,2,0)</f>
        <v>Chân giò heo muối 300g</v>
      </c>
      <c r="M424" s="213"/>
      <c r="N424" s="215" t="str">
        <f t="shared" si="63"/>
        <v>K-C6</v>
      </c>
      <c r="O424" s="222"/>
      <c r="P424" s="222"/>
      <c r="Q424" s="215" t="str">
        <f>VLOOKUP(K424,TONG_SL!$A:$D,3,0)</f>
        <v>Túi</v>
      </c>
      <c r="R424" s="253">
        <v>6</v>
      </c>
      <c r="S424" s="248"/>
      <c r="T424" s="248">
        <f>VLOOKUP(VLOOKUP(G424,Ma_KH!$A:$R,18,0)&amp;K424,Gia_MB!$A:$F,6,0)</f>
        <v>73431</v>
      </c>
      <c r="U424" s="249">
        <f t="shared" si="64"/>
        <v>440586</v>
      </c>
      <c r="V424" s="248"/>
      <c r="W424" s="250">
        <f t="shared" si="65"/>
        <v>0</v>
      </c>
      <c r="X424" s="251" t="str">
        <f t="shared" si="66"/>
        <v>8</v>
      </c>
      <c r="Y424" s="248"/>
      <c r="Z424" s="249">
        <f t="shared" si="67"/>
        <v>35246.879999999997</v>
      </c>
      <c r="AA424" s="252">
        <f>VLOOKUP(G424,Ma_KH!$A:$R,14,0)</f>
        <v>60</v>
      </c>
    </row>
    <row r="425" spans="1:27" x14ac:dyDescent="0.25">
      <c r="A425" s="282">
        <v>46049</v>
      </c>
      <c r="B425" s="283">
        <v>4183832447</v>
      </c>
      <c r="C425" s="279" t="s">
        <v>15180</v>
      </c>
      <c r="D425" s="277">
        <v>46054</v>
      </c>
      <c r="E425" s="244"/>
      <c r="F425" s="243"/>
      <c r="G425" s="245" t="s">
        <v>15327</v>
      </c>
      <c r="H425" s="244"/>
      <c r="I425" s="242">
        <v>4183832447</v>
      </c>
      <c r="J425" s="242" t="s">
        <v>70</v>
      </c>
      <c r="K425" s="242" t="s">
        <v>48</v>
      </c>
      <c r="L425" s="215" t="str">
        <f>VLOOKUP($K425,[1]TONG_SL!$A$1:$D$65536,2,0)</f>
        <v>Mọc Nấm Hương 250g</v>
      </c>
      <c r="M425" s="213"/>
      <c r="N425" s="215" t="str">
        <f t="shared" si="63"/>
        <v>K-C6</v>
      </c>
      <c r="O425" s="222"/>
      <c r="P425" s="222"/>
      <c r="Q425" s="215" t="str">
        <f>VLOOKUP(K425,TONG_SL!$A:$D,3,0)</f>
        <v>Túi</v>
      </c>
      <c r="R425" s="253">
        <v>6</v>
      </c>
      <c r="S425" s="248"/>
      <c r="T425" s="248">
        <f>VLOOKUP(VLOOKUP(G425,Ma_KH!$A:$R,18,0)&amp;K425,Gia_MB!$A:$F,6,0)</f>
        <v>46000</v>
      </c>
      <c r="U425" s="249">
        <f t="shared" si="64"/>
        <v>276000</v>
      </c>
      <c r="V425" s="248"/>
      <c r="W425" s="250">
        <f t="shared" si="65"/>
        <v>0</v>
      </c>
      <c r="X425" s="251" t="str">
        <f t="shared" si="66"/>
        <v>8</v>
      </c>
      <c r="Y425" s="248"/>
      <c r="Z425" s="249">
        <f t="shared" si="67"/>
        <v>22080</v>
      </c>
      <c r="AA425" s="252">
        <f>VLOOKUP(G425,Ma_KH!$A:$R,14,0)</f>
        <v>60</v>
      </c>
    </row>
    <row r="426" spans="1:27" x14ac:dyDescent="0.25">
      <c r="A426" s="282">
        <v>46049</v>
      </c>
      <c r="B426" s="283">
        <v>4183832447</v>
      </c>
      <c r="C426" s="279" t="s">
        <v>15180</v>
      </c>
      <c r="D426" s="277">
        <v>46054</v>
      </c>
      <c r="E426" s="244"/>
      <c r="F426" s="243"/>
      <c r="G426" s="245" t="s">
        <v>15327</v>
      </c>
      <c r="H426" s="244"/>
      <c r="I426" s="242">
        <v>4183832447</v>
      </c>
      <c r="J426" s="242" t="s">
        <v>70</v>
      </c>
      <c r="K426" s="242" t="s">
        <v>32</v>
      </c>
      <c r="L426" s="215" t="str">
        <f>VLOOKUP($K426,[1]TONG_SL!$A$1:$D$65536,2,0)</f>
        <v>Giò Tai Lưỡi Xào 250g</v>
      </c>
      <c r="M426" s="213"/>
      <c r="N426" s="215" t="str">
        <f t="shared" si="63"/>
        <v>K-C6</v>
      </c>
      <c r="O426" s="222"/>
      <c r="P426" s="222"/>
      <c r="Q426" s="215" t="str">
        <f>VLOOKUP(K426,TONG_SL!$A:$D,3,0)</f>
        <v>Túi</v>
      </c>
      <c r="R426" s="253">
        <v>6</v>
      </c>
      <c r="S426" s="248"/>
      <c r="T426" s="248">
        <f>VLOOKUP(VLOOKUP(G426,Ma_KH!$A:$R,18,0)&amp;K426,Gia_MB!$A:$F,6,0)</f>
        <v>50182</v>
      </c>
      <c r="U426" s="249">
        <f t="shared" si="64"/>
        <v>301092</v>
      </c>
      <c r="V426" s="248"/>
      <c r="W426" s="250">
        <f t="shared" si="65"/>
        <v>0</v>
      </c>
      <c r="X426" s="251" t="str">
        <f t="shared" si="66"/>
        <v>8</v>
      </c>
      <c r="Y426" s="248"/>
      <c r="Z426" s="249">
        <f t="shared" si="67"/>
        <v>24087.360000000001</v>
      </c>
      <c r="AA426" s="252">
        <f>VLOOKUP(G426,Ma_KH!$A:$R,14,0)</f>
        <v>60</v>
      </c>
    </row>
    <row r="427" spans="1:27" x14ac:dyDescent="0.25">
      <c r="A427" s="282">
        <v>46049</v>
      </c>
      <c r="B427" s="283">
        <v>4183832447</v>
      </c>
      <c r="C427" s="279" t="s">
        <v>15180</v>
      </c>
      <c r="D427" s="277">
        <v>46054</v>
      </c>
      <c r="E427" s="244"/>
      <c r="F427" s="243"/>
      <c r="G427" s="245" t="s">
        <v>15327</v>
      </c>
      <c r="H427" s="244"/>
      <c r="I427" s="242">
        <v>4183832447</v>
      </c>
      <c r="J427" s="242" t="s">
        <v>70</v>
      </c>
      <c r="K427" s="242" t="s">
        <v>37</v>
      </c>
      <c r="L427" s="215" t="str">
        <f>VLOOKUP($K427,[1]TONG_SL!$A$1:$D$65536,2,0)</f>
        <v>Chả cốm 300g</v>
      </c>
      <c r="M427" s="213"/>
      <c r="N427" s="215" t="str">
        <f t="shared" si="63"/>
        <v>K-C6</v>
      </c>
      <c r="O427" s="222"/>
      <c r="P427" s="222"/>
      <c r="Q427" s="215" t="str">
        <f>VLOOKUP(K427,TONG_SL!$A:$D,3,0)</f>
        <v>Túi</v>
      </c>
      <c r="R427" s="253">
        <v>4</v>
      </c>
      <c r="S427" s="248"/>
      <c r="T427" s="248">
        <f>VLOOKUP(VLOOKUP(G427,Ma_KH!$A:$R,18,0)&amp;K427,Gia_MB!$A:$F,6,0)</f>
        <v>74250</v>
      </c>
      <c r="U427" s="249">
        <f t="shared" si="64"/>
        <v>297000</v>
      </c>
      <c r="V427" s="248"/>
      <c r="W427" s="250">
        <f t="shared" si="65"/>
        <v>0</v>
      </c>
      <c r="X427" s="251" t="str">
        <f t="shared" si="66"/>
        <v>8</v>
      </c>
      <c r="Y427" s="248"/>
      <c r="Z427" s="249">
        <f t="shared" si="67"/>
        <v>23760</v>
      </c>
      <c r="AA427" s="252">
        <f>VLOOKUP(G427,Ma_KH!$A:$R,14,0)</f>
        <v>60</v>
      </c>
    </row>
    <row r="428" spans="1:27" x14ac:dyDescent="0.25">
      <c r="A428" s="282">
        <v>46049</v>
      </c>
      <c r="B428" s="283">
        <v>4183832447</v>
      </c>
      <c r="C428" s="279" t="s">
        <v>15180</v>
      </c>
      <c r="D428" s="277">
        <v>46054</v>
      </c>
      <c r="E428" s="244"/>
      <c r="F428" s="243"/>
      <c r="G428" s="245" t="s">
        <v>15327</v>
      </c>
      <c r="H428" s="244"/>
      <c r="I428" s="242">
        <v>4183832447</v>
      </c>
      <c r="J428" s="242" t="s">
        <v>70</v>
      </c>
      <c r="K428" s="242" t="s">
        <v>39</v>
      </c>
      <c r="L428" s="215" t="str">
        <f>VLOOKUP($K428,[1]TONG_SL!$A$1:$D$65536,2,0)</f>
        <v>Chả nướng 300g</v>
      </c>
      <c r="M428" s="213"/>
      <c r="N428" s="215" t="str">
        <f t="shared" si="63"/>
        <v>K-C6</v>
      </c>
      <c r="O428" s="222"/>
      <c r="P428" s="222"/>
      <c r="Q428" s="215" t="str">
        <f>VLOOKUP(K428,TONG_SL!$A:$D,3,0)</f>
        <v>Túi</v>
      </c>
      <c r="R428" s="253">
        <v>4</v>
      </c>
      <c r="S428" s="248"/>
      <c r="T428" s="248">
        <f>VLOOKUP(VLOOKUP(G428,Ma_KH!$A:$R,18,0)&amp;K428,Gia_MB!$A:$F,6,0)</f>
        <v>70950</v>
      </c>
      <c r="U428" s="249">
        <f t="shared" si="64"/>
        <v>283800</v>
      </c>
      <c r="V428" s="248"/>
      <c r="W428" s="250">
        <f t="shared" si="65"/>
        <v>0</v>
      </c>
      <c r="X428" s="251" t="str">
        <f t="shared" si="66"/>
        <v>8</v>
      </c>
      <c r="Y428" s="248"/>
      <c r="Z428" s="249">
        <f t="shared" si="67"/>
        <v>22704</v>
      </c>
      <c r="AA428" s="252">
        <f>VLOOKUP(G428,Ma_KH!$A:$R,14,0)</f>
        <v>60</v>
      </c>
    </row>
    <row r="429" spans="1:27" x14ac:dyDescent="0.25">
      <c r="A429" s="282">
        <v>46052</v>
      </c>
      <c r="B429" s="283">
        <v>4183988530</v>
      </c>
      <c r="C429" s="279" t="s">
        <v>15180</v>
      </c>
      <c r="D429" s="277">
        <v>46054</v>
      </c>
      <c r="E429" s="244"/>
      <c r="F429" s="243"/>
      <c r="G429" s="245" t="s">
        <v>15327</v>
      </c>
      <c r="H429" s="244"/>
      <c r="I429" s="242">
        <v>4183988530</v>
      </c>
      <c r="J429" s="242" t="s">
        <v>70</v>
      </c>
      <c r="K429" s="242" t="s">
        <v>34</v>
      </c>
      <c r="L429" s="215" t="str">
        <f>VLOOKUP($K429,[1]TONG_SL!$A$1:$D$65536,2,0)</f>
        <v>Tai heo muối 200g</v>
      </c>
      <c r="M429" s="213"/>
      <c r="N429" s="215" t="str">
        <f t="shared" si="63"/>
        <v>K-C6</v>
      </c>
      <c r="O429" s="222"/>
      <c r="P429" s="222"/>
      <c r="Q429" s="215" t="str">
        <f>VLOOKUP(K429,TONG_SL!$A:$D,3,0)</f>
        <v>Túi</v>
      </c>
      <c r="R429" s="253">
        <v>5</v>
      </c>
      <c r="S429" s="248"/>
      <c r="T429" s="248">
        <f>VLOOKUP(VLOOKUP(G429,Ma_KH!$A:$R,18,0)&amp;K429,Gia_MB!$A:$F,6,0)</f>
        <v>55595</v>
      </c>
      <c r="U429" s="249">
        <f t="shared" si="64"/>
        <v>277975</v>
      </c>
      <c r="V429" s="248"/>
      <c r="W429" s="250">
        <f t="shared" si="65"/>
        <v>0</v>
      </c>
      <c r="X429" s="251" t="str">
        <f t="shared" si="66"/>
        <v>8</v>
      </c>
      <c r="Y429" s="248"/>
      <c r="Z429" s="249">
        <f t="shared" si="67"/>
        <v>22238</v>
      </c>
      <c r="AA429" s="252">
        <f>VLOOKUP(G429,Ma_KH!$A:$R,14,0)</f>
        <v>60</v>
      </c>
    </row>
    <row r="430" spans="1:27" x14ac:dyDescent="0.25">
      <c r="A430" s="282">
        <v>46052</v>
      </c>
      <c r="B430" s="283">
        <v>4183988530</v>
      </c>
      <c r="C430" s="279" t="s">
        <v>15180</v>
      </c>
      <c r="D430" s="277">
        <v>46054</v>
      </c>
      <c r="E430" s="244"/>
      <c r="F430" s="243"/>
      <c r="G430" s="245" t="s">
        <v>15327</v>
      </c>
      <c r="H430" s="244"/>
      <c r="I430" s="242">
        <v>4183988530</v>
      </c>
      <c r="J430" s="242" t="s">
        <v>70</v>
      </c>
      <c r="K430" s="242" t="s">
        <v>27</v>
      </c>
      <c r="L430" s="215" t="str">
        <f>VLOOKUP($K430,[1]TONG_SL!$A$1:$D$65536,2,0)</f>
        <v>Chân giò heo muối 300g</v>
      </c>
      <c r="M430" s="213"/>
      <c r="N430" s="215" t="str">
        <f t="shared" si="63"/>
        <v>K-C6</v>
      </c>
      <c r="O430" s="222"/>
      <c r="P430" s="222"/>
      <c r="Q430" s="215" t="str">
        <f>VLOOKUP(K430,TONG_SL!$A:$D,3,0)</f>
        <v>Túi</v>
      </c>
      <c r="R430" s="253">
        <v>20</v>
      </c>
      <c r="S430" s="248"/>
      <c r="T430" s="248">
        <f>VLOOKUP(VLOOKUP(G430,Ma_KH!$A:$R,18,0)&amp;K430,Gia_MB!$A:$F,6,0)</f>
        <v>73431</v>
      </c>
      <c r="U430" s="249">
        <f t="shared" si="64"/>
        <v>1468620</v>
      </c>
      <c r="V430" s="248"/>
      <c r="W430" s="250">
        <f t="shared" si="65"/>
        <v>0</v>
      </c>
      <c r="X430" s="251" t="str">
        <f t="shared" si="66"/>
        <v>8</v>
      </c>
      <c r="Y430" s="248"/>
      <c r="Z430" s="249">
        <f t="shared" si="67"/>
        <v>117489.60000000001</v>
      </c>
      <c r="AA430" s="252">
        <f>VLOOKUP(G430,Ma_KH!$A:$R,14,0)</f>
        <v>60</v>
      </c>
    </row>
    <row r="431" spans="1:27" x14ac:dyDescent="0.25">
      <c r="A431" s="282">
        <v>46052</v>
      </c>
      <c r="B431" s="283">
        <v>4183988530</v>
      </c>
      <c r="C431" s="279" t="s">
        <v>15180</v>
      </c>
      <c r="D431" s="277">
        <v>46054</v>
      </c>
      <c r="E431" s="244"/>
      <c r="F431" s="243"/>
      <c r="G431" s="245" t="s">
        <v>15327</v>
      </c>
      <c r="H431" s="244"/>
      <c r="I431" s="242">
        <v>4183988530</v>
      </c>
      <c r="J431" s="242" t="s">
        <v>70</v>
      </c>
      <c r="K431" s="242" t="s">
        <v>30</v>
      </c>
      <c r="L431" s="215" t="str">
        <f>VLOOKUP($K431,[1]TONG_SL!$A$1:$D$65536,2,0)</f>
        <v>Gà muối 500g</v>
      </c>
      <c r="M431" s="213"/>
      <c r="N431" s="215" t="str">
        <f t="shared" si="63"/>
        <v>K-C6</v>
      </c>
      <c r="O431" s="222"/>
      <c r="P431" s="222"/>
      <c r="Q431" s="215" t="str">
        <f>VLOOKUP(K431,TONG_SL!$A:$D,3,0)</f>
        <v>Túi</v>
      </c>
      <c r="R431" s="253">
        <v>10</v>
      </c>
      <c r="S431" s="248"/>
      <c r="T431" s="248">
        <f>VLOOKUP(VLOOKUP(G431,Ma_KH!$A:$R,18,0)&amp;K431,Gia_MB!$A:$F,6,0)</f>
        <v>116611</v>
      </c>
      <c r="U431" s="249">
        <f t="shared" si="64"/>
        <v>1166110</v>
      </c>
      <c r="V431" s="248"/>
      <c r="W431" s="250">
        <f t="shared" si="65"/>
        <v>0</v>
      </c>
      <c r="X431" s="251" t="str">
        <f t="shared" si="66"/>
        <v>8</v>
      </c>
      <c r="Y431" s="248"/>
      <c r="Z431" s="249">
        <f t="shared" si="67"/>
        <v>93288.8</v>
      </c>
      <c r="AA431" s="252">
        <f>VLOOKUP(G431,Ma_KH!$A:$R,14,0)</f>
        <v>60</v>
      </c>
    </row>
    <row r="432" spans="1:27" x14ac:dyDescent="0.25">
      <c r="A432" s="282">
        <v>46049</v>
      </c>
      <c r="B432" s="283">
        <v>4183832400</v>
      </c>
      <c r="C432" s="279" t="s">
        <v>15180</v>
      </c>
      <c r="D432" s="277">
        <v>46054</v>
      </c>
      <c r="E432" s="244"/>
      <c r="F432" s="243"/>
      <c r="G432" s="245" t="s">
        <v>15328</v>
      </c>
      <c r="H432" s="244"/>
      <c r="I432" s="242">
        <v>4183832400</v>
      </c>
      <c r="J432" s="242" t="s">
        <v>70</v>
      </c>
      <c r="K432" s="242" t="s">
        <v>27</v>
      </c>
      <c r="L432" s="215" t="str">
        <f>VLOOKUP($K432,[1]TONG_SL!$A$1:$D$65536,2,0)</f>
        <v>Chân giò heo muối 300g</v>
      </c>
      <c r="M432" s="213"/>
      <c r="N432" s="215" t="str">
        <f t="shared" si="63"/>
        <v>K-C6</v>
      </c>
      <c r="O432" s="222"/>
      <c r="P432" s="222"/>
      <c r="Q432" s="215" t="str">
        <f>VLOOKUP(K432,TONG_SL!$A:$D,3,0)</f>
        <v>Túi</v>
      </c>
      <c r="R432" s="253">
        <v>6</v>
      </c>
      <c r="S432" s="248"/>
      <c r="T432" s="248">
        <f>VLOOKUP(VLOOKUP(G432,Ma_KH!$A:$R,18,0)&amp;K432,Gia_MB!$A:$F,6,0)</f>
        <v>73431</v>
      </c>
      <c r="U432" s="249">
        <f t="shared" si="64"/>
        <v>440586</v>
      </c>
      <c r="V432" s="248"/>
      <c r="W432" s="250">
        <f t="shared" si="65"/>
        <v>0</v>
      </c>
      <c r="X432" s="251" t="str">
        <f t="shared" si="66"/>
        <v>8</v>
      </c>
      <c r="Y432" s="248"/>
      <c r="Z432" s="249">
        <f t="shared" si="67"/>
        <v>35246.879999999997</v>
      </c>
      <c r="AA432" s="252">
        <f>VLOOKUP(G432,Ma_KH!$A:$R,14,0)</f>
        <v>60</v>
      </c>
    </row>
    <row r="433" spans="1:27" x14ac:dyDescent="0.25">
      <c r="A433" s="282">
        <v>46049</v>
      </c>
      <c r="B433" s="283">
        <v>4183832400</v>
      </c>
      <c r="C433" s="279" t="s">
        <v>15180</v>
      </c>
      <c r="D433" s="277">
        <v>46054</v>
      </c>
      <c r="E433" s="244"/>
      <c r="F433" s="243"/>
      <c r="G433" s="245" t="s">
        <v>15328</v>
      </c>
      <c r="H433" s="244"/>
      <c r="I433" s="242">
        <v>4183832400</v>
      </c>
      <c r="J433" s="242" t="s">
        <v>70</v>
      </c>
      <c r="K433" s="242" t="s">
        <v>30</v>
      </c>
      <c r="L433" s="215" t="str">
        <f>VLOOKUP($K433,[1]TONG_SL!$A$1:$D$65536,2,0)</f>
        <v>Gà muối 500g</v>
      </c>
      <c r="M433" s="213"/>
      <c r="N433" s="215" t="str">
        <f t="shared" si="63"/>
        <v>K-C6</v>
      </c>
      <c r="O433" s="222"/>
      <c r="P433" s="222"/>
      <c r="Q433" s="215" t="str">
        <f>VLOOKUP(K433,TONG_SL!$A:$D,3,0)</f>
        <v>Túi</v>
      </c>
      <c r="R433" s="253">
        <v>6</v>
      </c>
      <c r="S433" s="248"/>
      <c r="T433" s="248">
        <f>VLOOKUP(VLOOKUP(G433,Ma_KH!$A:$R,18,0)&amp;K433,Gia_MB!$A:$F,6,0)</f>
        <v>116611</v>
      </c>
      <c r="U433" s="249">
        <f t="shared" si="64"/>
        <v>699666</v>
      </c>
      <c r="V433" s="248"/>
      <c r="W433" s="250">
        <f t="shared" si="65"/>
        <v>0</v>
      </c>
      <c r="X433" s="251" t="str">
        <f t="shared" si="66"/>
        <v>8</v>
      </c>
      <c r="Y433" s="248"/>
      <c r="Z433" s="249">
        <f t="shared" si="67"/>
        <v>55973.279999999999</v>
      </c>
      <c r="AA433" s="252">
        <f>VLOOKUP(G433,Ma_KH!$A:$R,14,0)</f>
        <v>60</v>
      </c>
    </row>
    <row r="434" spans="1:27" x14ac:dyDescent="0.25">
      <c r="A434" s="282">
        <v>46049</v>
      </c>
      <c r="B434" s="283">
        <v>4183832400</v>
      </c>
      <c r="C434" s="279" t="s">
        <v>15180</v>
      </c>
      <c r="D434" s="277">
        <v>46054</v>
      </c>
      <c r="E434" s="244"/>
      <c r="F434" s="243"/>
      <c r="G434" s="245" t="s">
        <v>15328</v>
      </c>
      <c r="H434" s="244"/>
      <c r="I434" s="242">
        <v>4183832400</v>
      </c>
      <c r="J434" s="242" t="s">
        <v>70</v>
      </c>
      <c r="K434" s="242" t="s">
        <v>32</v>
      </c>
      <c r="L434" s="215" t="str">
        <f>VLOOKUP($K434,[1]TONG_SL!$A$1:$D$65536,2,0)</f>
        <v>Giò Tai Lưỡi Xào 250g</v>
      </c>
      <c r="M434" s="213"/>
      <c r="N434" s="215" t="str">
        <f t="shared" si="63"/>
        <v>K-C6</v>
      </c>
      <c r="O434" s="222"/>
      <c r="P434" s="222"/>
      <c r="Q434" s="215" t="str">
        <f>VLOOKUP(K434,TONG_SL!$A:$D,3,0)</f>
        <v>Túi</v>
      </c>
      <c r="R434" s="253">
        <v>4</v>
      </c>
      <c r="S434" s="248"/>
      <c r="T434" s="248">
        <f>VLOOKUP(VLOOKUP(G434,Ma_KH!$A:$R,18,0)&amp;K434,Gia_MB!$A:$F,6,0)</f>
        <v>50182</v>
      </c>
      <c r="U434" s="249">
        <f t="shared" si="64"/>
        <v>200728</v>
      </c>
      <c r="V434" s="248"/>
      <c r="W434" s="250">
        <f t="shared" si="65"/>
        <v>0</v>
      </c>
      <c r="X434" s="251" t="str">
        <f t="shared" si="66"/>
        <v>8</v>
      </c>
      <c r="Y434" s="248"/>
      <c r="Z434" s="249">
        <f t="shared" si="67"/>
        <v>16058.24</v>
      </c>
      <c r="AA434" s="252">
        <f>VLOOKUP(G434,Ma_KH!$A:$R,14,0)</f>
        <v>60</v>
      </c>
    </row>
    <row r="435" spans="1:27" x14ac:dyDescent="0.25">
      <c r="A435" s="282">
        <v>46049</v>
      </c>
      <c r="B435" s="283">
        <v>4183832400</v>
      </c>
      <c r="C435" s="279" t="s">
        <v>15180</v>
      </c>
      <c r="D435" s="277">
        <v>46054</v>
      </c>
      <c r="E435" s="244"/>
      <c r="F435" s="243"/>
      <c r="G435" s="245" t="s">
        <v>15328</v>
      </c>
      <c r="H435" s="244"/>
      <c r="I435" s="242">
        <v>4183832400</v>
      </c>
      <c r="J435" s="242" t="s">
        <v>70</v>
      </c>
      <c r="K435" s="242" t="s">
        <v>48</v>
      </c>
      <c r="L435" s="215" t="str">
        <f>VLOOKUP($K435,[1]TONG_SL!$A$1:$D$65536,2,0)</f>
        <v>Mọc Nấm Hương 250g</v>
      </c>
      <c r="M435" s="213"/>
      <c r="N435" s="215" t="str">
        <f t="shared" si="63"/>
        <v>K-C6</v>
      </c>
      <c r="O435" s="222"/>
      <c r="P435" s="222"/>
      <c r="Q435" s="215" t="str">
        <f>VLOOKUP(K435,TONG_SL!$A:$D,3,0)</f>
        <v>Túi</v>
      </c>
      <c r="R435" s="253">
        <v>6</v>
      </c>
      <c r="S435" s="248"/>
      <c r="T435" s="248">
        <f>VLOOKUP(VLOOKUP(G435,Ma_KH!$A:$R,18,0)&amp;K435,Gia_MB!$A:$F,6,0)</f>
        <v>46000</v>
      </c>
      <c r="U435" s="249">
        <f t="shared" si="64"/>
        <v>276000</v>
      </c>
      <c r="V435" s="248"/>
      <c r="W435" s="250">
        <f t="shared" si="65"/>
        <v>0</v>
      </c>
      <c r="X435" s="251" t="str">
        <f t="shared" si="66"/>
        <v>8</v>
      </c>
      <c r="Y435" s="248"/>
      <c r="Z435" s="249">
        <f t="shared" si="67"/>
        <v>22080</v>
      </c>
      <c r="AA435" s="252">
        <f>VLOOKUP(G435,Ma_KH!$A:$R,14,0)</f>
        <v>60</v>
      </c>
    </row>
    <row r="436" spans="1:27" x14ac:dyDescent="0.25">
      <c r="A436" s="282">
        <v>46049</v>
      </c>
      <c r="B436" s="283">
        <v>4183832400</v>
      </c>
      <c r="C436" s="279" t="s">
        <v>15180</v>
      </c>
      <c r="D436" s="277">
        <v>46054</v>
      </c>
      <c r="E436" s="244"/>
      <c r="F436" s="243"/>
      <c r="G436" s="245" t="s">
        <v>15328</v>
      </c>
      <c r="H436" s="244"/>
      <c r="I436" s="242">
        <v>4183832400</v>
      </c>
      <c r="J436" s="242" t="s">
        <v>70</v>
      </c>
      <c r="K436" s="242" t="s">
        <v>34</v>
      </c>
      <c r="L436" s="215" t="str">
        <f>VLOOKUP($K436,[1]TONG_SL!$A$1:$D$65536,2,0)</f>
        <v>Tai heo muối 200g</v>
      </c>
      <c r="M436" s="213"/>
      <c r="N436" s="215" t="str">
        <f t="shared" si="63"/>
        <v>K-C6</v>
      </c>
      <c r="O436" s="222"/>
      <c r="P436" s="222"/>
      <c r="Q436" s="215" t="str">
        <f>VLOOKUP(K436,TONG_SL!$A:$D,3,0)</f>
        <v>Túi</v>
      </c>
      <c r="R436" s="253">
        <v>3</v>
      </c>
      <c r="S436" s="248"/>
      <c r="T436" s="248">
        <f>VLOOKUP(VLOOKUP(G436,Ma_KH!$A:$R,18,0)&amp;K436,Gia_MB!$A:$F,6,0)</f>
        <v>55595</v>
      </c>
      <c r="U436" s="249">
        <f t="shared" si="64"/>
        <v>166785</v>
      </c>
      <c r="V436" s="248"/>
      <c r="W436" s="250">
        <f t="shared" si="65"/>
        <v>0</v>
      </c>
      <c r="X436" s="251" t="str">
        <f t="shared" si="66"/>
        <v>8</v>
      </c>
      <c r="Y436" s="248"/>
      <c r="Z436" s="249">
        <f t="shared" si="67"/>
        <v>13342.800000000001</v>
      </c>
      <c r="AA436" s="252">
        <f>VLOOKUP(G436,Ma_KH!$A:$R,14,0)</f>
        <v>60</v>
      </c>
    </row>
    <row r="437" spans="1:27" x14ac:dyDescent="0.25">
      <c r="A437" s="282">
        <v>46049</v>
      </c>
      <c r="B437" s="283">
        <v>4183832394</v>
      </c>
      <c r="C437" s="279" t="s">
        <v>15180</v>
      </c>
      <c r="D437" s="277">
        <v>46054</v>
      </c>
      <c r="E437" s="244"/>
      <c r="F437" s="243"/>
      <c r="G437" s="144" t="s">
        <v>14243</v>
      </c>
      <c r="H437" s="244"/>
      <c r="I437" s="242">
        <v>4183832394</v>
      </c>
      <c r="J437" s="242" t="s">
        <v>70</v>
      </c>
      <c r="K437" s="242" t="s">
        <v>34</v>
      </c>
      <c r="L437" s="215" t="str">
        <f>VLOOKUP($K437,[1]TONG_SL!$A$1:$D$65536,2,0)</f>
        <v>Tai heo muối 200g</v>
      </c>
      <c r="M437" s="213"/>
      <c r="N437" s="215" t="str">
        <f t="shared" si="63"/>
        <v>K-C6</v>
      </c>
      <c r="O437" s="222"/>
      <c r="P437" s="222"/>
      <c r="Q437" s="215" t="str">
        <f>VLOOKUP(K437,TONG_SL!$A:$D,3,0)</f>
        <v>Túi</v>
      </c>
      <c r="R437" s="253">
        <v>3</v>
      </c>
      <c r="S437" s="248"/>
      <c r="T437" s="248" t="e">
        <f>VLOOKUP(VLOOKUP(G437,Ma_KH!$A:$R,18,0)&amp;K437,Gia_MB!$A:$F,6,0)</f>
        <v>#N/A</v>
      </c>
      <c r="U437" s="249" t="e">
        <f t="shared" si="64"/>
        <v>#N/A</v>
      </c>
      <c r="V437" s="248"/>
      <c r="W437" s="250" t="e">
        <f t="shared" si="65"/>
        <v>#N/A</v>
      </c>
      <c r="X437" s="251" t="str">
        <f t="shared" si="66"/>
        <v>8</v>
      </c>
      <c r="Y437" s="248"/>
      <c r="Z437" s="249" t="e">
        <f t="shared" si="67"/>
        <v>#N/A</v>
      </c>
      <c r="AA437" s="252" t="e">
        <f>VLOOKUP(G437,Ma_KH!$A:$R,14,0)</f>
        <v>#N/A</v>
      </c>
    </row>
    <row r="438" spans="1:27" x14ac:dyDescent="0.25">
      <c r="A438" s="282">
        <v>46049</v>
      </c>
      <c r="B438" s="283">
        <v>4183832394</v>
      </c>
      <c r="C438" s="279" t="s">
        <v>15180</v>
      </c>
      <c r="D438" s="277">
        <v>46054</v>
      </c>
      <c r="E438" s="244"/>
      <c r="F438" s="243"/>
      <c r="G438" s="144" t="s">
        <v>14243</v>
      </c>
      <c r="H438" s="244"/>
      <c r="I438" s="242">
        <v>4183832394</v>
      </c>
      <c r="J438" s="242" t="s">
        <v>70</v>
      </c>
      <c r="K438" s="242" t="s">
        <v>48</v>
      </c>
      <c r="L438" s="215" t="str">
        <f>VLOOKUP($K438,[1]TONG_SL!$A$1:$D$65536,2,0)</f>
        <v>Mọc Nấm Hương 250g</v>
      </c>
      <c r="M438" s="213"/>
      <c r="N438" s="215" t="str">
        <f t="shared" si="63"/>
        <v>K-C6</v>
      </c>
      <c r="O438" s="222"/>
      <c r="P438" s="222"/>
      <c r="Q438" s="215" t="str">
        <f>VLOOKUP(K438,TONG_SL!$A:$D,3,0)</f>
        <v>Túi</v>
      </c>
      <c r="R438" s="253">
        <v>6</v>
      </c>
      <c r="S438" s="248"/>
      <c r="T438" s="248" t="e">
        <f>VLOOKUP(VLOOKUP(G438,Ma_KH!$A:$R,18,0)&amp;K438,Gia_MB!$A:$F,6,0)</f>
        <v>#N/A</v>
      </c>
      <c r="U438" s="249" t="e">
        <f t="shared" si="64"/>
        <v>#N/A</v>
      </c>
      <c r="V438" s="248"/>
      <c r="W438" s="250" t="e">
        <f t="shared" si="65"/>
        <v>#N/A</v>
      </c>
      <c r="X438" s="251" t="str">
        <f t="shared" si="66"/>
        <v>8</v>
      </c>
      <c r="Y438" s="248"/>
      <c r="Z438" s="249" t="e">
        <f t="shared" si="67"/>
        <v>#N/A</v>
      </c>
      <c r="AA438" s="252" t="e">
        <f>VLOOKUP(G438,Ma_KH!$A:$R,14,0)</f>
        <v>#N/A</v>
      </c>
    </row>
    <row r="439" spans="1:27" x14ac:dyDescent="0.25">
      <c r="A439" s="282">
        <v>46049</v>
      </c>
      <c r="B439" s="283">
        <v>4183832394</v>
      </c>
      <c r="C439" s="279" t="s">
        <v>15180</v>
      </c>
      <c r="D439" s="277">
        <v>46054</v>
      </c>
      <c r="E439" s="244"/>
      <c r="F439" s="243"/>
      <c r="G439" s="144" t="s">
        <v>14243</v>
      </c>
      <c r="H439" s="244"/>
      <c r="I439" s="242">
        <v>4183832394</v>
      </c>
      <c r="J439" s="242" t="s">
        <v>70</v>
      </c>
      <c r="K439" s="242" t="s">
        <v>32</v>
      </c>
      <c r="L439" s="215" t="str">
        <f>VLOOKUP($K439,[1]TONG_SL!$A$1:$D$65536,2,0)</f>
        <v>Giò Tai Lưỡi Xào 250g</v>
      </c>
      <c r="M439" s="213"/>
      <c r="N439" s="215" t="str">
        <f t="shared" si="63"/>
        <v>K-C6</v>
      </c>
      <c r="O439" s="222"/>
      <c r="P439" s="222"/>
      <c r="Q439" s="215" t="str">
        <f>VLOOKUP(K439,TONG_SL!$A:$D,3,0)</f>
        <v>Túi</v>
      </c>
      <c r="R439" s="253">
        <v>4</v>
      </c>
      <c r="S439" s="248"/>
      <c r="T439" s="248" t="e">
        <f>VLOOKUP(VLOOKUP(G439,Ma_KH!$A:$R,18,0)&amp;K439,Gia_MB!$A:$F,6,0)</f>
        <v>#N/A</v>
      </c>
      <c r="U439" s="249" t="e">
        <f t="shared" si="64"/>
        <v>#N/A</v>
      </c>
      <c r="V439" s="248"/>
      <c r="W439" s="250" t="e">
        <f t="shared" si="65"/>
        <v>#N/A</v>
      </c>
      <c r="X439" s="251" t="str">
        <f t="shared" si="66"/>
        <v>8</v>
      </c>
      <c r="Y439" s="248"/>
      <c r="Z439" s="249" t="e">
        <f t="shared" si="67"/>
        <v>#N/A</v>
      </c>
      <c r="AA439" s="252" t="e">
        <f>VLOOKUP(G439,Ma_KH!$A:$R,14,0)</f>
        <v>#N/A</v>
      </c>
    </row>
    <row r="440" spans="1:27" x14ac:dyDescent="0.25">
      <c r="A440" s="282">
        <v>46049</v>
      </c>
      <c r="B440" s="283">
        <v>4183832394</v>
      </c>
      <c r="C440" s="279" t="s">
        <v>15180</v>
      </c>
      <c r="D440" s="277">
        <v>46054</v>
      </c>
      <c r="E440" s="244"/>
      <c r="F440" s="243"/>
      <c r="G440" s="144" t="s">
        <v>14243</v>
      </c>
      <c r="H440" s="244"/>
      <c r="I440" s="242">
        <v>4183832394</v>
      </c>
      <c r="J440" s="242" t="s">
        <v>70</v>
      </c>
      <c r="K440" s="242" t="s">
        <v>27</v>
      </c>
      <c r="L440" s="215" t="str">
        <f>VLOOKUP($K440,[1]TONG_SL!$A$1:$D$65536,2,0)</f>
        <v>Chân giò heo muối 300g</v>
      </c>
      <c r="M440" s="213"/>
      <c r="N440" s="215" t="str">
        <f t="shared" si="63"/>
        <v>K-C6</v>
      </c>
      <c r="O440" s="222"/>
      <c r="P440" s="222"/>
      <c r="Q440" s="215" t="str">
        <f>VLOOKUP(K440,TONG_SL!$A:$D,3,0)</f>
        <v>Túi</v>
      </c>
      <c r="R440" s="253">
        <v>4</v>
      </c>
      <c r="S440" s="248"/>
      <c r="T440" s="248" t="e">
        <f>VLOOKUP(VLOOKUP(G440,Ma_KH!$A:$R,18,0)&amp;K440,Gia_MB!$A:$F,6,0)</f>
        <v>#N/A</v>
      </c>
      <c r="U440" s="249" t="e">
        <f t="shared" si="64"/>
        <v>#N/A</v>
      </c>
      <c r="V440" s="248"/>
      <c r="W440" s="250" t="e">
        <f t="shared" si="65"/>
        <v>#N/A</v>
      </c>
      <c r="X440" s="251" t="str">
        <f t="shared" si="66"/>
        <v>8</v>
      </c>
      <c r="Y440" s="248"/>
      <c r="Z440" s="249" t="e">
        <f t="shared" si="67"/>
        <v>#N/A</v>
      </c>
      <c r="AA440" s="252" t="e">
        <f>VLOOKUP(G440,Ma_KH!$A:$R,14,0)</f>
        <v>#N/A</v>
      </c>
    </row>
    <row r="441" spans="1:27" x14ac:dyDescent="0.25">
      <c r="A441" s="282">
        <v>46052</v>
      </c>
      <c r="B441" s="283">
        <v>4183986903</v>
      </c>
      <c r="C441" s="279" t="s">
        <v>15180</v>
      </c>
      <c r="D441" s="277">
        <v>46054</v>
      </c>
      <c r="E441" s="244"/>
      <c r="F441" s="243"/>
      <c r="G441" s="245" t="s">
        <v>15329</v>
      </c>
      <c r="H441" s="244"/>
      <c r="I441" s="242">
        <v>4183986903</v>
      </c>
      <c r="J441" s="242" t="s">
        <v>70</v>
      </c>
      <c r="K441" s="242" t="s">
        <v>44</v>
      </c>
      <c r="L441" s="215" t="str">
        <f>VLOOKUP($K441,[1]TONG_SL!$A$1:$D$65536,2,0)</f>
        <v>Giò lụa cây 250g</v>
      </c>
      <c r="M441" s="213"/>
      <c r="N441" s="215" t="str">
        <f t="shared" si="63"/>
        <v>K-C6</v>
      </c>
      <c r="O441" s="222"/>
      <c r="P441" s="222"/>
      <c r="Q441" s="215" t="str">
        <f>VLOOKUP(K441,TONG_SL!$A:$D,3,0)</f>
        <v>Túi</v>
      </c>
      <c r="R441" s="253">
        <v>5</v>
      </c>
      <c r="S441" s="248"/>
      <c r="T441" s="248">
        <f>VLOOKUP(VLOOKUP(G441,Ma_KH!$A:$R,18,0)&amp;K441,Gia_MB!$A:$F,6,0)</f>
        <v>49500</v>
      </c>
      <c r="U441" s="249">
        <f t="shared" si="64"/>
        <v>247500</v>
      </c>
      <c r="V441" s="248"/>
      <c r="W441" s="250">
        <f t="shared" si="65"/>
        <v>0</v>
      </c>
      <c r="X441" s="251" t="str">
        <f t="shared" si="66"/>
        <v>8</v>
      </c>
      <c r="Y441" s="248"/>
      <c r="Z441" s="249">
        <f t="shared" si="67"/>
        <v>19800</v>
      </c>
      <c r="AA441" s="252">
        <f>VLOOKUP(G441,Ma_KH!$A:$R,14,0)</f>
        <v>60</v>
      </c>
    </row>
    <row r="442" spans="1:27" x14ac:dyDescent="0.25">
      <c r="A442" s="282">
        <v>46052</v>
      </c>
      <c r="B442" s="283">
        <v>4183986903</v>
      </c>
      <c r="C442" s="279" t="s">
        <v>15180</v>
      </c>
      <c r="D442" s="277">
        <v>46054</v>
      </c>
      <c r="E442" s="244"/>
      <c r="F442" s="243"/>
      <c r="G442" s="245" t="s">
        <v>15329</v>
      </c>
      <c r="H442" s="244"/>
      <c r="I442" s="242">
        <v>4183986903</v>
      </c>
      <c r="J442" s="242" t="s">
        <v>70</v>
      </c>
      <c r="K442" s="242" t="s">
        <v>52</v>
      </c>
      <c r="L442" s="215" t="str">
        <f>VLOOKUP($K442,[1]TONG_SL!$A$1:$D$65536,2,0)</f>
        <v>Gà xì dầu 500g</v>
      </c>
      <c r="M442" s="213"/>
      <c r="N442" s="215" t="str">
        <f t="shared" si="63"/>
        <v>K-C6</v>
      </c>
      <c r="O442" s="222"/>
      <c r="P442" s="222"/>
      <c r="Q442" s="215" t="str">
        <f>VLOOKUP(K442,TONG_SL!$A:$D,3,0)</f>
        <v>Túi</v>
      </c>
      <c r="R442" s="253">
        <v>3</v>
      </c>
      <c r="S442" s="248"/>
      <c r="T442" s="248">
        <f>VLOOKUP(VLOOKUP(G442,Ma_KH!$A:$R,18,0)&amp;K442,Gia_MB!$A:$F,6,0)</f>
        <v>111606</v>
      </c>
      <c r="U442" s="249">
        <f t="shared" si="64"/>
        <v>334818</v>
      </c>
      <c r="V442" s="248"/>
      <c r="W442" s="250">
        <f t="shared" si="65"/>
        <v>0</v>
      </c>
      <c r="X442" s="251" t="str">
        <f t="shared" si="66"/>
        <v>8</v>
      </c>
      <c r="Y442" s="248"/>
      <c r="Z442" s="249">
        <f t="shared" si="67"/>
        <v>26785.440000000002</v>
      </c>
      <c r="AA442" s="252">
        <f>VLOOKUP(G442,Ma_KH!$A:$R,14,0)</f>
        <v>60</v>
      </c>
    </row>
    <row r="443" spans="1:27" x14ac:dyDescent="0.25">
      <c r="A443" s="282">
        <v>46052</v>
      </c>
      <c r="B443" s="283">
        <v>4183986903</v>
      </c>
      <c r="C443" s="279" t="s">
        <v>15180</v>
      </c>
      <c r="D443" s="277">
        <v>46054</v>
      </c>
      <c r="E443" s="244"/>
      <c r="F443" s="243"/>
      <c r="G443" s="245" t="s">
        <v>15329</v>
      </c>
      <c r="H443" s="244"/>
      <c r="I443" s="242">
        <v>4183986903</v>
      </c>
      <c r="J443" s="242" t="s">
        <v>70</v>
      </c>
      <c r="K443" s="242" t="s">
        <v>39</v>
      </c>
      <c r="L443" s="215" t="str">
        <f>VLOOKUP($K443,[1]TONG_SL!$A$1:$D$65536,2,0)</f>
        <v>Chả nướng 300g</v>
      </c>
      <c r="M443" s="213"/>
      <c r="N443" s="215" t="str">
        <f t="shared" si="63"/>
        <v>K-C6</v>
      </c>
      <c r="O443" s="222"/>
      <c r="P443" s="222"/>
      <c r="Q443" s="215" t="str">
        <f>VLOOKUP(K443,TONG_SL!$A:$D,3,0)</f>
        <v>Túi</v>
      </c>
      <c r="R443" s="253">
        <v>5</v>
      </c>
      <c r="S443" s="248"/>
      <c r="T443" s="248">
        <f>VLOOKUP(VLOOKUP(G443,Ma_KH!$A:$R,18,0)&amp;K443,Gia_MB!$A:$F,6,0)</f>
        <v>70950</v>
      </c>
      <c r="U443" s="249">
        <f t="shared" si="64"/>
        <v>354750</v>
      </c>
      <c r="V443" s="248"/>
      <c r="W443" s="250">
        <f t="shared" si="65"/>
        <v>0</v>
      </c>
      <c r="X443" s="251" t="str">
        <f t="shared" si="66"/>
        <v>8</v>
      </c>
      <c r="Y443" s="248"/>
      <c r="Z443" s="249">
        <f t="shared" si="67"/>
        <v>28380</v>
      </c>
      <c r="AA443" s="252">
        <f>VLOOKUP(G443,Ma_KH!$A:$R,14,0)</f>
        <v>60</v>
      </c>
    </row>
    <row r="444" spans="1:27" x14ac:dyDescent="0.25">
      <c r="A444" s="282">
        <v>46052</v>
      </c>
      <c r="B444" s="283">
        <v>4183986903</v>
      </c>
      <c r="C444" s="279" t="s">
        <v>15180</v>
      </c>
      <c r="D444" s="277">
        <v>46054</v>
      </c>
      <c r="E444" s="244"/>
      <c r="F444" s="243"/>
      <c r="G444" s="245" t="s">
        <v>15329</v>
      </c>
      <c r="H444" s="244"/>
      <c r="I444" s="242">
        <v>4183986903</v>
      </c>
      <c r="J444" s="242" t="s">
        <v>70</v>
      </c>
      <c r="K444" s="242" t="s">
        <v>37</v>
      </c>
      <c r="L444" s="215" t="str">
        <f>VLOOKUP($K444,[1]TONG_SL!$A$1:$D$65536,2,0)</f>
        <v>Chả cốm 300g</v>
      </c>
      <c r="M444" s="213"/>
      <c r="N444" s="215" t="str">
        <f t="shared" si="63"/>
        <v>K-C6</v>
      </c>
      <c r="O444" s="222"/>
      <c r="P444" s="222"/>
      <c r="Q444" s="215" t="str">
        <f>VLOOKUP(K444,TONG_SL!$A:$D,3,0)</f>
        <v>Túi</v>
      </c>
      <c r="R444" s="253">
        <v>10</v>
      </c>
      <c r="S444" s="248"/>
      <c r="T444" s="248">
        <f>VLOOKUP(VLOOKUP(G444,Ma_KH!$A:$R,18,0)&amp;K444,Gia_MB!$A:$F,6,0)</f>
        <v>74250</v>
      </c>
      <c r="U444" s="249">
        <f t="shared" si="64"/>
        <v>742500</v>
      </c>
      <c r="V444" s="248"/>
      <c r="W444" s="250">
        <f t="shared" si="65"/>
        <v>0</v>
      </c>
      <c r="X444" s="251" t="str">
        <f t="shared" si="66"/>
        <v>8</v>
      </c>
      <c r="Y444" s="248"/>
      <c r="Z444" s="249">
        <f t="shared" si="67"/>
        <v>59400</v>
      </c>
      <c r="AA444" s="252">
        <f>VLOOKUP(G444,Ma_KH!$A:$R,14,0)</f>
        <v>60</v>
      </c>
    </row>
    <row r="445" spans="1:27" x14ac:dyDescent="0.25">
      <c r="A445" s="282">
        <v>46052</v>
      </c>
      <c r="B445" s="283">
        <v>4183986903</v>
      </c>
      <c r="C445" s="279" t="s">
        <v>15180</v>
      </c>
      <c r="D445" s="277">
        <v>46054</v>
      </c>
      <c r="E445" s="244"/>
      <c r="F445" s="243"/>
      <c r="G445" s="245" t="s">
        <v>15329</v>
      </c>
      <c r="H445" s="244"/>
      <c r="I445" s="242">
        <v>4183986903</v>
      </c>
      <c r="J445" s="242" t="s">
        <v>70</v>
      </c>
      <c r="K445" s="242" t="s">
        <v>32</v>
      </c>
      <c r="L445" s="215" t="str">
        <f>VLOOKUP($K445,[1]TONG_SL!$A$1:$D$65536,2,0)</f>
        <v>Giò Tai Lưỡi Xào 250g</v>
      </c>
      <c r="M445" s="213"/>
      <c r="N445" s="215" t="str">
        <f t="shared" si="63"/>
        <v>K-C6</v>
      </c>
      <c r="O445" s="222"/>
      <c r="P445" s="222"/>
      <c r="Q445" s="215" t="str">
        <f>VLOOKUP(K445,TONG_SL!$A:$D,3,0)</f>
        <v>Túi</v>
      </c>
      <c r="R445" s="253">
        <v>10</v>
      </c>
      <c r="S445" s="248"/>
      <c r="T445" s="248">
        <f>VLOOKUP(VLOOKUP(G445,Ma_KH!$A:$R,18,0)&amp;K445,Gia_MB!$A:$F,6,0)</f>
        <v>50182</v>
      </c>
      <c r="U445" s="249">
        <f t="shared" si="64"/>
        <v>501820</v>
      </c>
      <c r="V445" s="248"/>
      <c r="W445" s="250">
        <f t="shared" si="65"/>
        <v>0</v>
      </c>
      <c r="X445" s="251" t="str">
        <f t="shared" si="66"/>
        <v>8</v>
      </c>
      <c r="Y445" s="248"/>
      <c r="Z445" s="249">
        <f t="shared" si="67"/>
        <v>40145.599999999999</v>
      </c>
      <c r="AA445" s="252">
        <f>VLOOKUP(G445,Ma_KH!$A:$R,14,0)</f>
        <v>60</v>
      </c>
    </row>
    <row r="446" spans="1:27" x14ac:dyDescent="0.25">
      <c r="A446" s="282">
        <v>46052</v>
      </c>
      <c r="B446" s="283">
        <v>4183986903</v>
      </c>
      <c r="C446" s="279" t="s">
        <v>15180</v>
      </c>
      <c r="D446" s="277">
        <v>46054</v>
      </c>
      <c r="E446" s="244"/>
      <c r="F446" s="243"/>
      <c r="G446" s="245" t="s">
        <v>15329</v>
      </c>
      <c r="H446" s="244"/>
      <c r="I446" s="242">
        <v>4183986903</v>
      </c>
      <c r="J446" s="242" t="s">
        <v>70</v>
      </c>
      <c r="K446" s="242" t="s">
        <v>48</v>
      </c>
      <c r="L446" s="215" t="str">
        <f>VLOOKUP($K446,[1]TONG_SL!$A$1:$D$65536,2,0)</f>
        <v>Mọc Nấm Hương 250g</v>
      </c>
      <c r="M446" s="213"/>
      <c r="N446" s="215" t="str">
        <f t="shared" si="63"/>
        <v>K-C6</v>
      </c>
      <c r="O446" s="222"/>
      <c r="P446" s="222"/>
      <c r="Q446" s="215" t="str">
        <f>VLOOKUP(K446,TONG_SL!$A:$D,3,0)</f>
        <v>Túi</v>
      </c>
      <c r="R446" s="253">
        <v>10</v>
      </c>
      <c r="S446" s="248"/>
      <c r="T446" s="248">
        <f>VLOOKUP(VLOOKUP(G446,Ma_KH!$A:$R,18,0)&amp;K446,Gia_MB!$A:$F,6,0)</f>
        <v>46000</v>
      </c>
      <c r="U446" s="249">
        <f t="shared" si="64"/>
        <v>460000</v>
      </c>
      <c r="V446" s="248"/>
      <c r="W446" s="250">
        <f t="shared" si="65"/>
        <v>0</v>
      </c>
      <c r="X446" s="251" t="str">
        <f t="shared" si="66"/>
        <v>8</v>
      </c>
      <c r="Y446" s="248"/>
      <c r="Z446" s="249">
        <f t="shared" si="67"/>
        <v>36800</v>
      </c>
      <c r="AA446" s="252">
        <f>VLOOKUP(G446,Ma_KH!$A:$R,14,0)</f>
        <v>60</v>
      </c>
    </row>
    <row r="447" spans="1:27" x14ac:dyDescent="0.25">
      <c r="A447" s="282">
        <v>46052</v>
      </c>
      <c r="B447" s="283">
        <v>4183986903</v>
      </c>
      <c r="C447" s="279" t="s">
        <v>15180</v>
      </c>
      <c r="D447" s="277">
        <v>46054</v>
      </c>
      <c r="E447" s="244"/>
      <c r="F447" s="243"/>
      <c r="G447" s="245" t="s">
        <v>15329</v>
      </c>
      <c r="H447" s="244"/>
      <c r="I447" s="242">
        <v>4183986903</v>
      </c>
      <c r="J447" s="242" t="s">
        <v>70</v>
      </c>
      <c r="K447" s="242" t="s">
        <v>34</v>
      </c>
      <c r="L447" s="215" t="str">
        <f>VLOOKUP($K447,[1]TONG_SL!$A$1:$D$65536,2,0)</f>
        <v>Tai heo muối 200g</v>
      </c>
      <c r="M447" s="213"/>
      <c r="N447" s="215" t="str">
        <f t="shared" si="63"/>
        <v>K-C6</v>
      </c>
      <c r="O447" s="222"/>
      <c r="P447" s="222"/>
      <c r="Q447" s="215" t="str">
        <f>VLOOKUP(K447,TONG_SL!$A:$D,3,0)</f>
        <v>Túi</v>
      </c>
      <c r="R447" s="253">
        <v>6</v>
      </c>
      <c r="S447" s="248"/>
      <c r="T447" s="248">
        <f>VLOOKUP(VLOOKUP(G447,Ma_KH!$A:$R,18,0)&amp;K447,Gia_MB!$A:$F,6,0)</f>
        <v>55595</v>
      </c>
      <c r="U447" s="249">
        <f t="shared" si="64"/>
        <v>333570</v>
      </c>
      <c r="V447" s="248"/>
      <c r="W447" s="250">
        <f t="shared" si="65"/>
        <v>0</v>
      </c>
      <c r="X447" s="251" t="str">
        <f t="shared" si="66"/>
        <v>8</v>
      </c>
      <c r="Y447" s="248"/>
      <c r="Z447" s="249">
        <f t="shared" si="67"/>
        <v>26685.600000000002</v>
      </c>
      <c r="AA447" s="252">
        <f>VLOOKUP(G447,Ma_KH!$A:$R,14,0)</f>
        <v>60</v>
      </c>
    </row>
    <row r="448" spans="1:27" x14ac:dyDescent="0.25">
      <c r="A448" s="282">
        <v>46052</v>
      </c>
      <c r="B448" s="283">
        <v>4183986903</v>
      </c>
      <c r="C448" s="279" t="s">
        <v>15180</v>
      </c>
      <c r="D448" s="277">
        <v>46054</v>
      </c>
      <c r="E448" s="244"/>
      <c r="F448" s="243"/>
      <c r="G448" s="245" t="s">
        <v>15329</v>
      </c>
      <c r="H448" s="244"/>
      <c r="I448" s="242">
        <v>4183986903</v>
      </c>
      <c r="J448" s="242" t="s">
        <v>70</v>
      </c>
      <c r="K448" s="242" t="s">
        <v>30</v>
      </c>
      <c r="L448" s="215" t="str">
        <f>VLOOKUP($K448,[1]TONG_SL!$A$1:$D$65536,2,0)</f>
        <v>Gà muối 500g</v>
      </c>
      <c r="M448" s="213"/>
      <c r="N448" s="215" t="str">
        <f t="shared" si="63"/>
        <v>K-C6</v>
      </c>
      <c r="O448" s="222"/>
      <c r="P448" s="222"/>
      <c r="Q448" s="215" t="str">
        <f>VLOOKUP(K448,TONG_SL!$A:$D,3,0)</f>
        <v>Túi</v>
      </c>
      <c r="R448" s="253">
        <v>15</v>
      </c>
      <c r="S448" s="248"/>
      <c r="T448" s="248">
        <f>VLOOKUP(VLOOKUP(G448,Ma_KH!$A:$R,18,0)&amp;K448,Gia_MB!$A:$F,6,0)</f>
        <v>116611</v>
      </c>
      <c r="U448" s="249">
        <f t="shared" si="64"/>
        <v>1749165</v>
      </c>
      <c r="V448" s="248"/>
      <c r="W448" s="250">
        <f t="shared" si="65"/>
        <v>0</v>
      </c>
      <c r="X448" s="251" t="str">
        <f t="shared" si="66"/>
        <v>8</v>
      </c>
      <c r="Y448" s="248"/>
      <c r="Z448" s="249">
        <f t="shared" si="67"/>
        <v>139933.20000000001</v>
      </c>
      <c r="AA448" s="252">
        <f>VLOOKUP(G448,Ma_KH!$A:$R,14,0)</f>
        <v>60</v>
      </c>
    </row>
    <row r="449" spans="1:27" x14ac:dyDescent="0.25">
      <c r="A449" s="282">
        <v>46052</v>
      </c>
      <c r="B449" s="283">
        <v>4183986903</v>
      </c>
      <c r="C449" s="279" t="s">
        <v>15180</v>
      </c>
      <c r="D449" s="277">
        <v>46054</v>
      </c>
      <c r="E449" s="244"/>
      <c r="F449" s="243"/>
      <c r="G449" s="245" t="s">
        <v>15329</v>
      </c>
      <c r="H449" s="244"/>
      <c r="I449" s="242">
        <v>4183986903</v>
      </c>
      <c r="J449" s="242" t="s">
        <v>70</v>
      </c>
      <c r="K449" s="242" t="s">
        <v>27</v>
      </c>
      <c r="L449" s="215" t="str">
        <f>VLOOKUP($K449,[1]TONG_SL!$A$1:$D$65536,2,0)</f>
        <v>Chân giò heo muối 300g</v>
      </c>
      <c r="M449" s="213"/>
      <c r="N449" s="215" t="str">
        <f t="shared" si="63"/>
        <v>K-C6</v>
      </c>
      <c r="O449" s="222"/>
      <c r="P449" s="222"/>
      <c r="Q449" s="215" t="str">
        <f>VLOOKUP(K449,TONG_SL!$A:$D,3,0)</f>
        <v>Túi</v>
      </c>
      <c r="R449" s="253">
        <v>10</v>
      </c>
      <c r="S449" s="248"/>
      <c r="T449" s="248">
        <f>VLOOKUP(VLOOKUP(G449,Ma_KH!$A:$R,18,0)&amp;K449,Gia_MB!$A:$F,6,0)</f>
        <v>73431</v>
      </c>
      <c r="U449" s="249">
        <f t="shared" si="64"/>
        <v>734310</v>
      </c>
      <c r="V449" s="248"/>
      <c r="W449" s="250">
        <f t="shared" si="65"/>
        <v>0</v>
      </c>
      <c r="X449" s="251" t="str">
        <f t="shared" si="66"/>
        <v>8</v>
      </c>
      <c r="Y449" s="248"/>
      <c r="Z449" s="249">
        <f t="shared" si="67"/>
        <v>58744.800000000003</v>
      </c>
      <c r="AA449" s="252">
        <f>VLOOKUP(G449,Ma_KH!$A:$R,14,0)</f>
        <v>60</v>
      </c>
    </row>
    <row r="450" spans="1:27" x14ac:dyDescent="0.25">
      <c r="A450" s="284">
        <v>46047</v>
      </c>
      <c r="B450" s="285">
        <v>4183620089</v>
      </c>
      <c r="C450" s="279" t="s">
        <v>15180</v>
      </c>
      <c r="D450" s="277">
        <v>46054</v>
      </c>
      <c r="E450" s="247"/>
      <c r="F450" s="254"/>
      <c r="G450" s="255" t="s">
        <v>14939</v>
      </c>
      <c r="H450" s="247"/>
      <c r="I450" s="246">
        <v>4183620089</v>
      </c>
      <c r="J450" s="246" t="s">
        <v>1786</v>
      </c>
      <c r="K450" s="246" t="s">
        <v>52</v>
      </c>
      <c r="L450" s="215" t="str">
        <f>VLOOKUP($K450,[1]TONG_SL!$A$1:$D$65536,2,0)</f>
        <v>Gà xì dầu 500g</v>
      </c>
      <c r="M450" s="213"/>
      <c r="N450" s="215" t="str">
        <f t="shared" si="63"/>
        <v>K-C6</v>
      </c>
      <c r="O450" s="222"/>
      <c r="P450" s="222"/>
      <c r="Q450" s="215" t="str">
        <f>VLOOKUP(K450,TONG_SL!$A:$D,3,0)</f>
        <v>Túi</v>
      </c>
      <c r="R450" s="1">
        <v>5</v>
      </c>
      <c r="S450" s="248"/>
      <c r="T450" s="248">
        <f>VLOOKUP(VLOOKUP(G450,Ma_KH!$A:$R,18,0)&amp;K450,Gia_MB!$A:$F,6,0)</f>
        <v>111606</v>
      </c>
      <c r="U450" s="249">
        <f>T450*R450</f>
        <v>558030</v>
      </c>
      <c r="V450" s="248"/>
      <c r="W450" s="250">
        <f>U450*V450</f>
        <v>0</v>
      </c>
      <c r="X450" s="251" t="str">
        <f>IF(B450&lt;&gt;"","8","0")</f>
        <v>8</v>
      </c>
      <c r="Y450" s="248"/>
      <c r="Z450" s="249">
        <f>U450*X450%</f>
        <v>44642.400000000001</v>
      </c>
      <c r="AA450" s="252">
        <f>VLOOKUP(G450,Ma_KH!$A:$R,14,0)</f>
        <v>60</v>
      </c>
    </row>
    <row r="451" spans="1:27" x14ac:dyDescent="0.25">
      <c r="A451" s="284">
        <v>46047</v>
      </c>
      <c r="B451" s="285">
        <v>4183620089</v>
      </c>
      <c r="C451" s="279" t="s">
        <v>15180</v>
      </c>
      <c r="D451" s="277">
        <v>46054</v>
      </c>
      <c r="E451" s="247"/>
      <c r="F451" s="254"/>
      <c r="G451" s="255" t="s">
        <v>14939</v>
      </c>
      <c r="H451" s="247"/>
      <c r="I451" s="246">
        <v>4183620089</v>
      </c>
      <c r="J451" s="246" t="s">
        <v>1786</v>
      </c>
      <c r="K451" s="242" t="s">
        <v>32</v>
      </c>
      <c r="L451" s="215" t="str">
        <f>VLOOKUP($K451,[1]TONG_SL!$A$1:$D$65536,2,0)</f>
        <v>Giò Tai Lưỡi Xào 250g</v>
      </c>
      <c r="M451" s="213"/>
      <c r="N451" s="215" t="str">
        <f t="shared" si="63"/>
        <v>K-C6</v>
      </c>
      <c r="O451" s="222"/>
      <c r="P451" s="222"/>
      <c r="Q451" s="215" t="str">
        <f>VLOOKUP(K451,TONG_SL!$A:$D,3,0)</f>
        <v>Túi</v>
      </c>
      <c r="R451" s="253">
        <v>10</v>
      </c>
      <c r="S451" s="253"/>
      <c r="T451" s="253">
        <f>VLOOKUP(VLOOKUP(G451,Ma_KH!$A:$R,18,0)&amp;K451,Gia_MB!$A:$F,6,0)</f>
        <v>50182</v>
      </c>
      <c r="U451" s="256">
        <f>T451*R451</f>
        <v>501820</v>
      </c>
      <c r="V451" s="253"/>
      <c r="W451" s="257">
        <f>U451*V451</f>
        <v>0</v>
      </c>
      <c r="X451" s="258" t="str">
        <f>IF(B451&lt;&gt;"","8","0")</f>
        <v>8</v>
      </c>
      <c r="Y451" s="253"/>
      <c r="Z451" s="256">
        <f>U451*X451%</f>
        <v>40145.599999999999</v>
      </c>
      <c r="AA451" s="259">
        <f>VLOOKUP(G451,Ma_KH!$A:$R,14,0)</f>
        <v>60</v>
      </c>
    </row>
    <row r="452" spans="1:27" x14ac:dyDescent="0.25">
      <c r="A452" s="284">
        <v>46047</v>
      </c>
      <c r="B452" s="285">
        <v>4183620089</v>
      </c>
      <c r="C452" s="279" t="s">
        <v>15180</v>
      </c>
      <c r="D452" s="277">
        <v>46054</v>
      </c>
      <c r="E452" s="247"/>
      <c r="F452" s="254"/>
      <c r="G452" s="255" t="s">
        <v>14939</v>
      </c>
      <c r="H452" s="247"/>
      <c r="I452" s="246">
        <v>4183620089</v>
      </c>
      <c r="J452" s="246" t="s">
        <v>1786</v>
      </c>
      <c r="K452" s="242" t="s">
        <v>48</v>
      </c>
      <c r="L452" s="215" t="str">
        <f>VLOOKUP($K452,[1]TONG_SL!$A$1:$D$65536,2,0)</f>
        <v>Mọc Nấm Hương 250g</v>
      </c>
      <c r="M452" s="213"/>
      <c r="N452" s="215" t="str">
        <f t="shared" si="63"/>
        <v>K-C6</v>
      </c>
      <c r="O452" s="222"/>
      <c r="P452" s="222"/>
      <c r="Q452" s="215" t="str">
        <f>VLOOKUP(K452,TONG_SL!$A:$D,3,0)</f>
        <v>Túi</v>
      </c>
      <c r="R452" s="253">
        <v>5</v>
      </c>
      <c r="S452" s="253"/>
      <c r="T452" s="253">
        <f>VLOOKUP(VLOOKUP(G452,Ma_KH!$A:$R,18,0)&amp;K452,Gia_MB!$A:$F,6,0)</f>
        <v>46000</v>
      </c>
      <c r="U452" s="256">
        <f>T452*R452</f>
        <v>230000</v>
      </c>
      <c r="V452" s="253"/>
      <c r="W452" s="257">
        <f>U452*V452</f>
        <v>0</v>
      </c>
      <c r="X452" s="258" t="str">
        <f>IF(B452&lt;&gt;"","8","0")</f>
        <v>8</v>
      </c>
      <c r="Y452" s="253"/>
      <c r="Z452" s="256">
        <f>U452*X452%</f>
        <v>18400</v>
      </c>
      <c r="AA452" s="259">
        <f>VLOOKUP(G452,Ma_KH!$A:$R,14,0)</f>
        <v>60</v>
      </c>
    </row>
    <row r="453" spans="1:27" x14ac:dyDescent="0.25">
      <c r="A453" s="284">
        <v>46047</v>
      </c>
      <c r="B453" s="285">
        <v>4183620089</v>
      </c>
      <c r="C453" s="279" t="s">
        <v>15180</v>
      </c>
      <c r="D453" s="277">
        <v>46054</v>
      </c>
      <c r="E453" s="247"/>
      <c r="F453" s="254"/>
      <c r="G453" s="255" t="s">
        <v>14939</v>
      </c>
      <c r="H453" s="247"/>
      <c r="I453" s="246">
        <v>4183620089</v>
      </c>
      <c r="J453" s="246" t="s">
        <v>1786</v>
      </c>
      <c r="K453" s="242" t="s">
        <v>27</v>
      </c>
      <c r="L453" s="215" t="str">
        <f>VLOOKUP($K453,[1]TONG_SL!$A$1:$D$65536,2,0)</f>
        <v>Chân giò heo muối 300g</v>
      </c>
      <c r="M453" s="213"/>
      <c r="N453" s="215" t="str">
        <f t="shared" si="63"/>
        <v>K-C6</v>
      </c>
      <c r="O453" s="222"/>
      <c r="P453" s="222"/>
      <c r="Q453" s="215" t="str">
        <f>VLOOKUP(K453,TONG_SL!$A:$D,3,0)</f>
        <v>Túi</v>
      </c>
      <c r="R453" s="253">
        <v>10</v>
      </c>
      <c r="S453" s="253"/>
      <c r="T453" s="253">
        <f>VLOOKUP(VLOOKUP(G453,Ma_KH!$A:$R,18,0)&amp;K453,Gia_MB!$A:$F,6,0)</f>
        <v>73431</v>
      </c>
      <c r="U453" s="256">
        <f>T453*R453</f>
        <v>734310</v>
      </c>
      <c r="V453" s="253"/>
      <c r="W453" s="257">
        <f>U453*V453</f>
        <v>0</v>
      </c>
      <c r="X453" s="258" t="str">
        <f>IF(B453&lt;&gt;"","8","0")</f>
        <v>8</v>
      </c>
      <c r="Y453" s="253"/>
      <c r="Z453" s="256">
        <f>U453*X453%</f>
        <v>58744.800000000003</v>
      </c>
      <c r="AA453" s="259">
        <f>VLOOKUP(G453,Ma_KH!$A:$R,14,0)</f>
        <v>60</v>
      </c>
    </row>
    <row r="454" spans="1:27" x14ac:dyDescent="0.25">
      <c r="A454" s="284">
        <v>46047</v>
      </c>
      <c r="B454" s="285">
        <v>4183620089</v>
      </c>
      <c r="C454" s="279" t="s">
        <v>15180</v>
      </c>
      <c r="D454" s="277">
        <v>46054</v>
      </c>
      <c r="E454" s="247"/>
      <c r="F454" s="254"/>
      <c r="G454" s="255" t="s">
        <v>14939</v>
      </c>
      <c r="H454" s="247"/>
      <c r="I454" s="246">
        <v>4183620089</v>
      </c>
      <c r="J454" s="246" t="s">
        <v>1786</v>
      </c>
      <c r="K454" s="242" t="s">
        <v>30</v>
      </c>
      <c r="L454" s="215" t="str">
        <f>VLOOKUP($K454,[1]TONG_SL!$A$1:$D$65536,2,0)</f>
        <v>Gà muối 500g</v>
      </c>
      <c r="M454" s="213"/>
      <c r="N454" s="215" t="str">
        <f t="shared" si="63"/>
        <v>K-C6</v>
      </c>
      <c r="O454" s="222"/>
      <c r="P454" s="222"/>
      <c r="Q454" s="215" t="str">
        <f>VLOOKUP(K454,TONG_SL!$A:$D,3,0)</f>
        <v>Túi</v>
      </c>
      <c r="R454" s="253">
        <v>10</v>
      </c>
      <c r="S454" s="253"/>
      <c r="T454" s="253">
        <f>VLOOKUP(VLOOKUP(G454,Ma_KH!$A:$R,18,0)&amp;K454,Gia_MB!$A:$F,6,0)</f>
        <v>116611</v>
      </c>
      <c r="U454" s="256">
        <f>T454*R454</f>
        <v>1166110</v>
      </c>
      <c r="V454" s="253"/>
      <c r="W454" s="257">
        <f>U454*V454</f>
        <v>0</v>
      </c>
      <c r="X454" s="258" t="str">
        <f>IF(B454&lt;&gt;"","8","0")</f>
        <v>8</v>
      </c>
      <c r="Y454" s="253"/>
      <c r="Z454" s="256">
        <f>U454*X454%</f>
        <v>93288.8</v>
      </c>
      <c r="AA454" s="259">
        <f>VLOOKUP(G454,Ma_KH!$A:$R,14,0)</f>
        <v>60</v>
      </c>
    </row>
    <row r="455" spans="1:27" x14ac:dyDescent="0.25">
      <c r="A455" s="286">
        <v>46046</v>
      </c>
      <c r="B455" s="287">
        <v>4183607647</v>
      </c>
      <c r="C455" s="288" t="s">
        <v>15180</v>
      </c>
      <c r="D455" s="286">
        <v>46055</v>
      </c>
      <c r="G455" s="21" t="s">
        <v>15333</v>
      </c>
      <c r="I455" s="21" t="s">
        <v>15334</v>
      </c>
      <c r="J455" s="21" t="s">
        <v>7228</v>
      </c>
      <c r="K455" s="21" t="s">
        <v>30</v>
      </c>
      <c r="L455" s="215" t="str">
        <f>VLOOKUP($K455,[1]TONG_SL!$A$1:$D$65536,2,0)</f>
        <v>Gà muối 500g</v>
      </c>
      <c r="M455" s="213"/>
      <c r="N455" s="215" t="str">
        <f t="shared" si="63"/>
        <v>K-C6</v>
      </c>
      <c r="O455" s="222"/>
      <c r="P455" s="222"/>
      <c r="Q455" s="215" t="str">
        <f>VLOOKUP(K455,TONG_SL!$A:$D,3,0)</f>
        <v>Túi</v>
      </c>
      <c r="R455" s="1">
        <v>41</v>
      </c>
      <c r="S455" s="248"/>
      <c r="T455" s="248">
        <f>VLOOKUP(VLOOKUP(G455,Ma_KH!$A:$R,18,0)&amp;K455,Gia_MB!$A:$F,6,0)</f>
        <v>116611</v>
      </c>
      <c r="U455" s="249">
        <f t="shared" ref="U455:U486" si="68">T455*R455</f>
        <v>4781051</v>
      </c>
      <c r="V455" s="248"/>
      <c r="W455" s="250">
        <f t="shared" ref="W455:W486" si="69">U455*V455</f>
        <v>0</v>
      </c>
      <c r="X455" s="251" t="str">
        <f t="shared" ref="X455:X486" si="70">IF(B455&lt;&gt;"","8","0")</f>
        <v>8</v>
      </c>
      <c r="Y455" s="248"/>
      <c r="Z455" s="249">
        <f t="shared" ref="Z455:Z486" si="71">U455*X455%</f>
        <v>382484.08</v>
      </c>
      <c r="AA455" s="252">
        <f>VLOOKUP(G455,Ma_KH!$A:$R,14,0)</f>
        <v>60</v>
      </c>
    </row>
    <row r="456" spans="1:27" x14ac:dyDescent="0.25">
      <c r="A456" s="286">
        <v>46046</v>
      </c>
      <c r="B456" s="287">
        <v>4183607647</v>
      </c>
      <c r="C456" s="288" t="s">
        <v>15180</v>
      </c>
      <c r="D456" s="286">
        <v>46055</v>
      </c>
      <c r="G456" s="21" t="s">
        <v>15333</v>
      </c>
      <c r="I456" s="21" t="s">
        <v>15334</v>
      </c>
      <c r="J456" s="21" t="s">
        <v>7228</v>
      </c>
      <c r="K456" s="21" t="s">
        <v>48</v>
      </c>
      <c r="L456" s="215" t="str">
        <f>VLOOKUP($K456,[1]TONG_SL!$A$1:$D$65536,2,0)</f>
        <v>Mọc Nấm Hương 250g</v>
      </c>
      <c r="M456" s="213"/>
      <c r="N456" s="215" t="str">
        <f t="shared" si="63"/>
        <v>K-C6</v>
      </c>
      <c r="O456" s="222"/>
      <c r="P456" s="222"/>
      <c r="Q456" s="215" t="str">
        <f>VLOOKUP(K456,TONG_SL!$A:$D,3,0)</f>
        <v>Túi</v>
      </c>
      <c r="R456" s="1">
        <v>2</v>
      </c>
      <c r="S456" s="248"/>
      <c r="T456" s="248">
        <f>VLOOKUP(VLOOKUP(G456,Ma_KH!$A:$R,18,0)&amp;K456,Gia_MB!$A:$F,6,0)</f>
        <v>46000</v>
      </c>
      <c r="U456" s="249">
        <f t="shared" si="68"/>
        <v>92000</v>
      </c>
      <c r="V456" s="248"/>
      <c r="W456" s="250">
        <f t="shared" si="69"/>
        <v>0</v>
      </c>
      <c r="X456" s="251" t="str">
        <f t="shared" si="70"/>
        <v>8</v>
      </c>
      <c r="Y456" s="248"/>
      <c r="Z456" s="249">
        <f t="shared" si="71"/>
        <v>7360</v>
      </c>
      <c r="AA456" s="252">
        <f>VLOOKUP(G456,Ma_KH!$A:$R,14,0)</f>
        <v>60</v>
      </c>
    </row>
    <row r="457" spans="1:27" x14ac:dyDescent="0.25">
      <c r="A457" s="286">
        <v>46046</v>
      </c>
      <c r="B457" s="287">
        <v>4183607905</v>
      </c>
      <c r="C457" s="288" t="s">
        <v>15180</v>
      </c>
      <c r="D457" s="286">
        <v>46055</v>
      </c>
      <c r="G457" s="21" t="s">
        <v>15333</v>
      </c>
      <c r="I457" s="21" t="s">
        <v>15335</v>
      </c>
      <c r="J457" s="21" t="s">
        <v>7228</v>
      </c>
      <c r="K457" s="21" t="s">
        <v>34</v>
      </c>
      <c r="L457" s="215" t="str">
        <f>VLOOKUP($K457,[1]TONG_SL!$A$1:$D$65536,2,0)</f>
        <v>Tai heo muối 200g</v>
      </c>
      <c r="M457" s="213"/>
      <c r="N457" s="215" t="str">
        <f t="shared" si="63"/>
        <v>K-C6</v>
      </c>
      <c r="O457" s="222"/>
      <c r="P457" s="222"/>
      <c r="Q457" s="215" t="str">
        <f>VLOOKUP(K457,TONG_SL!$A:$D,3,0)</f>
        <v>Túi</v>
      </c>
      <c r="R457" s="1">
        <v>6</v>
      </c>
      <c r="S457" s="248"/>
      <c r="T457" s="248">
        <f>VLOOKUP(VLOOKUP(G457,Ma_KH!$A:$R,18,0)&amp;K457,Gia_MB!$A:$F,6,0)</f>
        <v>55595</v>
      </c>
      <c r="U457" s="249">
        <f t="shared" si="68"/>
        <v>333570</v>
      </c>
      <c r="V457" s="248"/>
      <c r="W457" s="250">
        <f t="shared" si="69"/>
        <v>0</v>
      </c>
      <c r="X457" s="251" t="str">
        <f t="shared" si="70"/>
        <v>8</v>
      </c>
      <c r="Y457" s="248"/>
      <c r="Z457" s="249">
        <f t="shared" si="71"/>
        <v>26685.600000000002</v>
      </c>
      <c r="AA457" s="252">
        <f>VLOOKUP(G457,Ma_KH!$A:$R,14,0)</f>
        <v>60</v>
      </c>
    </row>
    <row r="458" spans="1:27" x14ac:dyDescent="0.25">
      <c r="A458" s="286">
        <v>46046</v>
      </c>
      <c r="B458" s="287">
        <v>4183607905</v>
      </c>
      <c r="C458" s="288" t="s">
        <v>15180</v>
      </c>
      <c r="D458" s="286">
        <v>46055</v>
      </c>
      <c r="G458" s="21" t="s">
        <v>15333</v>
      </c>
      <c r="I458" s="21" t="s">
        <v>15335</v>
      </c>
      <c r="J458" s="21" t="s">
        <v>7228</v>
      </c>
      <c r="K458" s="21" t="s">
        <v>30</v>
      </c>
      <c r="L458" s="215" t="str">
        <f>VLOOKUP($K458,[1]TONG_SL!$A$1:$D$65536,2,0)</f>
        <v>Gà muối 500g</v>
      </c>
      <c r="M458" s="213"/>
      <c r="N458" s="215" t="str">
        <f t="shared" si="63"/>
        <v>K-C6</v>
      </c>
      <c r="O458" s="222"/>
      <c r="P458" s="222"/>
      <c r="Q458" s="215" t="str">
        <f>VLOOKUP(K458,TONG_SL!$A:$D,3,0)</f>
        <v>Túi</v>
      </c>
      <c r="R458" s="1">
        <v>25</v>
      </c>
      <c r="S458" s="248"/>
      <c r="T458" s="248">
        <f>VLOOKUP(VLOOKUP(G458,Ma_KH!$A:$R,18,0)&amp;K458,Gia_MB!$A:$F,6,0)</f>
        <v>116611</v>
      </c>
      <c r="U458" s="249">
        <f t="shared" si="68"/>
        <v>2915275</v>
      </c>
      <c r="V458" s="248"/>
      <c r="W458" s="250">
        <f t="shared" si="69"/>
        <v>0</v>
      </c>
      <c r="X458" s="251" t="str">
        <f t="shared" si="70"/>
        <v>8</v>
      </c>
      <c r="Y458" s="248"/>
      <c r="Z458" s="249">
        <f t="shared" si="71"/>
        <v>233222</v>
      </c>
      <c r="AA458" s="252">
        <f>VLOOKUP(G458,Ma_KH!$A:$R,14,0)</f>
        <v>60</v>
      </c>
    </row>
    <row r="459" spans="1:27" x14ac:dyDescent="0.25">
      <c r="A459" s="286">
        <v>46046</v>
      </c>
      <c r="B459" s="287">
        <v>4183607905</v>
      </c>
      <c r="C459" s="288" t="s">
        <v>15180</v>
      </c>
      <c r="D459" s="286">
        <v>46055</v>
      </c>
      <c r="G459" s="21" t="s">
        <v>15333</v>
      </c>
      <c r="I459" s="21" t="s">
        <v>15335</v>
      </c>
      <c r="J459" s="21" t="s">
        <v>7228</v>
      </c>
      <c r="K459" s="21" t="s">
        <v>37</v>
      </c>
      <c r="L459" s="215" t="str">
        <f>VLOOKUP($K459,[1]TONG_SL!$A$1:$D$65536,2,0)</f>
        <v>Chả cốm 300g</v>
      </c>
      <c r="M459" s="213"/>
      <c r="N459" s="215" t="str">
        <f t="shared" si="63"/>
        <v>K-C6</v>
      </c>
      <c r="O459" s="222"/>
      <c r="P459" s="222"/>
      <c r="Q459" s="215" t="str">
        <f>VLOOKUP(K459,TONG_SL!$A:$D,3,0)</f>
        <v>Túi</v>
      </c>
      <c r="R459" s="1">
        <v>10</v>
      </c>
      <c r="S459" s="248"/>
      <c r="T459" s="248">
        <f>VLOOKUP(VLOOKUP(G459,Ma_KH!$A:$R,18,0)&amp;K459,Gia_MB!$A:$F,6,0)</f>
        <v>74250</v>
      </c>
      <c r="U459" s="249">
        <f t="shared" si="68"/>
        <v>742500</v>
      </c>
      <c r="V459" s="248"/>
      <c r="W459" s="250">
        <f t="shared" si="69"/>
        <v>0</v>
      </c>
      <c r="X459" s="251" t="str">
        <f t="shared" si="70"/>
        <v>8</v>
      </c>
      <c r="Y459" s="248"/>
      <c r="Z459" s="249">
        <f t="shared" si="71"/>
        <v>59400</v>
      </c>
      <c r="AA459" s="252">
        <f>VLOOKUP(G459,Ma_KH!$A:$R,14,0)</f>
        <v>60</v>
      </c>
    </row>
    <row r="460" spans="1:27" x14ac:dyDescent="0.25">
      <c r="A460" s="286">
        <v>46046</v>
      </c>
      <c r="B460" s="287">
        <v>4183608139</v>
      </c>
      <c r="C460" s="288" t="s">
        <v>15180</v>
      </c>
      <c r="D460" s="286">
        <v>46055</v>
      </c>
      <c r="G460" s="21" t="s">
        <v>15333</v>
      </c>
      <c r="I460" s="21" t="s">
        <v>15336</v>
      </c>
      <c r="J460" s="21" t="s">
        <v>7228</v>
      </c>
      <c r="K460" s="21" t="s">
        <v>30</v>
      </c>
      <c r="L460" s="215" t="str">
        <f>VLOOKUP($K460,[1]TONG_SL!$A$1:$D$65536,2,0)</f>
        <v>Gà muối 500g</v>
      </c>
      <c r="M460" s="213"/>
      <c r="N460" s="215" t="str">
        <f t="shared" si="63"/>
        <v>K-C6</v>
      </c>
      <c r="O460" s="222"/>
      <c r="P460" s="222"/>
      <c r="Q460" s="215" t="str">
        <f>VLOOKUP(K460,TONG_SL!$A:$D,3,0)</f>
        <v>Túi</v>
      </c>
      <c r="R460" s="1">
        <v>18</v>
      </c>
      <c r="S460" s="248"/>
      <c r="T460" s="248">
        <f>VLOOKUP(VLOOKUP(G460,Ma_KH!$A:$R,18,0)&amp;K460,Gia_MB!$A:$F,6,0)</f>
        <v>116611</v>
      </c>
      <c r="U460" s="249">
        <f t="shared" si="68"/>
        <v>2098998</v>
      </c>
      <c r="V460" s="248"/>
      <c r="W460" s="250">
        <f t="shared" si="69"/>
        <v>0</v>
      </c>
      <c r="X460" s="251" t="str">
        <f t="shared" si="70"/>
        <v>8</v>
      </c>
      <c r="Y460" s="248"/>
      <c r="Z460" s="249">
        <f t="shared" si="71"/>
        <v>167919.84</v>
      </c>
      <c r="AA460" s="252">
        <f>VLOOKUP(G460,Ma_KH!$A:$R,14,0)</f>
        <v>60</v>
      </c>
    </row>
    <row r="461" spans="1:27" x14ac:dyDescent="0.25">
      <c r="A461" s="286">
        <v>46046</v>
      </c>
      <c r="B461" s="287">
        <v>4183608139</v>
      </c>
      <c r="C461" s="288" t="s">
        <v>15180</v>
      </c>
      <c r="D461" s="286">
        <v>46055</v>
      </c>
      <c r="G461" s="21" t="s">
        <v>15333</v>
      </c>
      <c r="I461" s="21" t="s">
        <v>15336</v>
      </c>
      <c r="J461" s="21" t="s">
        <v>7228</v>
      </c>
      <c r="K461" s="21" t="s">
        <v>27</v>
      </c>
      <c r="L461" s="215" t="str">
        <f>VLOOKUP($K461,[1]TONG_SL!$A$1:$D$65536,2,0)</f>
        <v>Chân giò heo muối 300g</v>
      </c>
      <c r="M461" s="213"/>
      <c r="N461" s="215" t="str">
        <f t="shared" si="63"/>
        <v>K-C6</v>
      </c>
      <c r="O461" s="222"/>
      <c r="P461" s="222"/>
      <c r="Q461" s="215" t="str">
        <f>VLOOKUP(K461,TONG_SL!$A:$D,3,0)</f>
        <v>Túi</v>
      </c>
      <c r="R461" s="1">
        <v>40</v>
      </c>
      <c r="S461" s="248"/>
      <c r="T461" s="248">
        <f>VLOOKUP(VLOOKUP(G461,Ma_KH!$A:$R,18,0)&amp;K461,Gia_MB!$A:$F,6,0)</f>
        <v>73431</v>
      </c>
      <c r="U461" s="249">
        <f t="shared" si="68"/>
        <v>2937240</v>
      </c>
      <c r="V461" s="248"/>
      <c r="W461" s="250">
        <f t="shared" si="69"/>
        <v>0</v>
      </c>
      <c r="X461" s="251" t="str">
        <f t="shared" si="70"/>
        <v>8</v>
      </c>
      <c r="Y461" s="248"/>
      <c r="Z461" s="249">
        <f t="shared" si="71"/>
        <v>234979.20000000001</v>
      </c>
      <c r="AA461" s="252">
        <f>VLOOKUP(G461,Ma_KH!$A:$R,14,0)</f>
        <v>60</v>
      </c>
    </row>
    <row r="462" spans="1:27" x14ac:dyDescent="0.25">
      <c r="A462" s="286">
        <v>46046</v>
      </c>
      <c r="B462" s="287">
        <v>4183608352</v>
      </c>
      <c r="C462" s="288" t="s">
        <v>15180</v>
      </c>
      <c r="D462" s="286">
        <v>46055</v>
      </c>
      <c r="G462" s="21" t="s">
        <v>15333</v>
      </c>
      <c r="I462" s="21" t="s">
        <v>15337</v>
      </c>
      <c r="J462" s="21" t="s">
        <v>7228</v>
      </c>
      <c r="K462" s="21" t="s">
        <v>27</v>
      </c>
      <c r="L462" s="215" t="str">
        <f>VLOOKUP($K462,[1]TONG_SL!$A$1:$D$65536,2,0)</f>
        <v>Chân giò heo muối 300g</v>
      </c>
      <c r="M462" s="213"/>
      <c r="N462" s="215" t="str">
        <f t="shared" si="63"/>
        <v>K-C6</v>
      </c>
      <c r="O462" s="222"/>
      <c r="P462" s="222"/>
      <c r="Q462" s="215" t="str">
        <f>VLOOKUP(K462,TONG_SL!$A:$D,3,0)</f>
        <v>Túi</v>
      </c>
      <c r="R462" s="1">
        <v>18</v>
      </c>
      <c r="S462" s="248"/>
      <c r="T462" s="248">
        <f>VLOOKUP(VLOOKUP(G462,Ma_KH!$A:$R,18,0)&amp;K462,Gia_MB!$A:$F,6,0)</f>
        <v>73431</v>
      </c>
      <c r="U462" s="249">
        <f t="shared" si="68"/>
        <v>1321758</v>
      </c>
      <c r="V462" s="248"/>
      <c r="W462" s="250">
        <f t="shared" si="69"/>
        <v>0</v>
      </c>
      <c r="X462" s="251" t="str">
        <f t="shared" si="70"/>
        <v>8</v>
      </c>
      <c r="Y462" s="248"/>
      <c r="Z462" s="249">
        <f t="shared" si="71"/>
        <v>105740.64</v>
      </c>
      <c r="AA462" s="252">
        <f>VLOOKUP(G462,Ma_KH!$A:$R,14,0)</f>
        <v>60</v>
      </c>
    </row>
    <row r="463" spans="1:27" x14ac:dyDescent="0.25">
      <c r="A463" s="286">
        <v>46046</v>
      </c>
      <c r="B463" s="287">
        <v>4183608352</v>
      </c>
      <c r="C463" s="288" t="s">
        <v>15180</v>
      </c>
      <c r="D463" s="286">
        <v>46055</v>
      </c>
      <c r="G463" s="21" t="s">
        <v>15333</v>
      </c>
      <c r="I463" s="21" t="s">
        <v>15337</v>
      </c>
      <c r="J463" s="21" t="s">
        <v>7228</v>
      </c>
      <c r="K463" s="21" t="s">
        <v>30</v>
      </c>
      <c r="L463" s="215" t="str">
        <f>VLOOKUP($K463,[1]TONG_SL!$A$1:$D$65536,2,0)</f>
        <v>Gà muối 500g</v>
      </c>
      <c r="M463" s="213"/>
      <c r="N463" s="215" t="str">
        <f t="shared" si="63"/>
        <v>K-C6</v>
      </c>
      <c r="O463" s="222"/>
      <c r="P463" s="222"/>
      <c r="Q463" s="215" t="str">
        <f>VLOOKUP(K463,TONG_SL!$A:$D,3,0)</f>
        <v>Túi</v>
      </c>
      <c r="R463" s="1">
        <v>21</v>
      </c>
      <c r="S463" s="248"/>
      <c r="T463" s="248">
        <f>VLOOKUP(VLOOKUP(G463,Ma_KH!$A:$R,18,0)&amp;K463,Gia_MB!$A:$F,6,0)</f>
        <v>116611</v>
      </c>
      <c r="U463" s="249">
        <f t="shared" si="68"/>
        <v>2448831</v>
      </c>
      <c r="V463" s="248"/>
      <c r="W463" s="250">
        <f t="shared" si="69"/>
        <v>0</v>
      </c>
      <c r="X463" s="251" t="str">
        <f t="shared" si="70"/>
        <v>8</v>
      </c>
      <c r="Y463" s="248"/>
      <c r="Z463" s="249">
        <f t="shared" si="71"/>
        <v>195906.48</v>
      </c>
      <c r="AA463" s="252">
        <f>VLOOKUP(G463,Ma_KH!$A:$R,14,0)</f>
        <v>60</v>
      </c>
    </row>
    <row r="464" spans="1:27" x14ac:dyDescent="0.25">
      <c r="A464" s="9">
        <v>46046</v>
      </c>
      <c r="B464" s="21">
        <v>4183607646</v>
      </c>
      <c r="C464" s="10" t="s">
        <v>15180</v>
      </c>
      <c r="D464" s="9">
        <v>46055</v>
      </c>
      <c r="G464" s="21" t="s">
        <v>15333</v>
      </c>
      <c r="I464" s="21" t="s">
        <v>15338</v>
      </c>
      <c r="J464" s="21" t="s">
        <v>7228</v>
      </c>
      <c r="K464" s="21" t="s">
        <v>30</v>
      </c>
      <c r="L464" s="215" t="str">
        <f>VLOOKUP($K464,[1]TONG_SL!$A$1:$D$65536,2,0)</f>
        <v>Gà muối 500g</v>
      </c>
      <c r="M464" s="213"/>
      <c r="N464" s="215" t="str">
        <f t="shared" si="63"/>
        <v>K-C6</v>
      </c>
      <c r="O464" s="222"/>
      <c r="P464" s="222"/>
      <c r="Q464" s="215" t="str">
        <f>VLOOKUP(K464,TONG_SL!$A:$D,3,0)</f>
        <v>Túi</v>
      </c>
      <c r="R464" s="1">
        <v>20</v>
      </c>
      <c r="S464" s="248"/>
      <c r="T464" s="248">
        <f>VLOOKUP(VLOOKUP(G464,Ma_KH!$A:$R,18,0)&amp;K464,Gia_MB!$A:$F,6,0)</f>
        <v>116611</v>
      </c>
      <c r="U464" s="249">
        <f t="shared" si="68"/>
        <v>2332220</v>
      </c>
      <c r="V464" s="248"/>
      <c r="W464" s="250">
        <f t="shared" si="69"/>
        <v>0</v>
      </c>
      <c r="X464" s="251" t="str">
        <f t="shared" si="70"/>
        <v>8</v>
      </c>
      <c r="Y464" s="248"/>
      <c r="Z464" s="249">
        <f t="shared" si="71"/>
        <v>186577.6</v>
      </c>
      <c r="AA464" s="252">
        <f>VLOOKUP(G464,Ma_KH!$A:$R,14,0)</f>
        <v>60</v>
      </c>
    </row>
    <row r="465" spans="1:214" x14ac:dyDescent="0.25">
      <c r="A465" s="9">
        <v>46046</v>
      </c>
      <c r="B465" s="21">
        <v>4183607646</v>
      </c>
      <c r="C465" s="10" t="s">
        <v>15180</v>
      </c>
      <c r="D465" s="9">
        <v>46055</v>
      </c>
      <c r="G465" s="21" t="s">
        <v>15333</v>
      </c>
      <c r="I465" s="21" t="s">
        <v>15338</v>
      </c>
      <c r="J465" s="21" t="s">
        <v>7228</v>
      </c>
      <c r="K465" s="21" t="s">
        <v>34</v>
      </c>
      <c r="L465" s="215" t="str">
        <f>VLOOKUP($K465,[1]TONG_SL!$A$1:$D$65536,2,0)</f>
        <v>Tai heo muối 200g</v>
      </c>
      <c r="M465" s="213"/>
      <c r="N465" s="215" t="str">
        <f t="shared" si="63"/>
        <v>K-C6</v>
      </c>
      <c r="O465" s="222"/>
      <c r="P465" s="222"/>
      <c r="Q465" s="215" t="str">
        <f>VLOOKUP(K465,TONG_SL!$A:$D,3,0)</f>
        <v>Túi</v>
      </c>
      <c r="R465" s="1">
        <v>10</v>
      </c>
      <c r="S465" s="248"/>
      <c r="T465" s="248">
        <f>VLOOKUP(VLOOKUP(G465,Ma_KH!$A:$R,18,0)&amp;K465,Gia_MB!$A:$F,6,0)</f>
        <v>55595</v>
      </c>
      <c r="U465" s="249">
        <f t="shared" si="68"/>
        <v>555950</v>
      </c>
      <c r="V465" s="248"/>
      <c r="W465" s="250">
        <f t="shared" si="69"/>
        <v>0</v>
      </c>
      <c r="X465" s="251" t="str">
        <f t="shared" si="70"/>
        <v>8</v>
      </c>
      <c r="Y465" s="248"/>
      <c r="Z465" s="249">
        <f t="shared" si="71"/>
        <v>44476</v>
      </c>
      <c r="AA465" s="252">
        <f>VLOOKUP(G465,Ma_KH!$A:$R,14,0)</f>
        <v>60</v>
      </c>
    </row>
    <row r="466" spans="1:214" x14ac:dyDescent="0.25">
      <c r="A466" s="9">
        <v>46046</v>
      </c>
      <c r="B466" s="21">
        <v>4183607646</v>
      </c>
      <c r="C466" s="10" t="s">
        <v>15180</v>
      </c>
      <c r="D466" s="9">
        <v>46055</v>
      </c>
      <c r="G466" s="21" t="s">
        <v>15333</v>
      </c>
      <c r="I466" s="21" t="s">
        <v>15338</v>
      </c>
      <c r="J466" s="21" t="s">
        <v>7228</v>
      </c>
      <c r="K466" s="21" t="s">
        <v>27</v>
      </c>
      <c r="L466" s="215" t="str">
        <f>VLOOKUP($K466,[1]TONG_SL!$A$1:$D$65536,2,0)</f>
        <v>Chân giò heo muối 300g</v>
      </c>
      <c r="M466" s="213"/>
      <c r="N466" s="215" t="str">
        <f t="shared" si="63"/>
        <v>K-C6</v>
      </c>
      <c r="O466" s="222"/>
      <c r="P466" s="222"/>
      <c r="Q466" s="215" t="str">
        <f>VLOOKUP(K466,TONG_SL!$A:$D,3,0)</f>
        <v>Túi</v>
      </c>
      <c r="R466" s="1">
        <v>40</v>
      </c>
      <c r="S466" s="248"/>
      <c r="T466" s="248">
        <f>VLOOKUP(VLOOKUP(G466,Ma_KH!$A:$R,18,0)&amp;K466,Gia_MB!$A:$F,6,0)</f>
        <v>73431</v>
      </c>
      <c r="U466" s="249">
        <f t="shared" si="68"/>
        <v>2937240</v>
      </c>
      <c r="V466" s="248"/>
      <c r="W466" s="250">
        <f t="shared" si="69"/>
        <v>0</v>
      </c>
      <c r="X466" s="251" t="str">
        <f t="shared" si="70"/>
        <v>8</v>
      </c>
      <c r="Y466" s="248"/>
      <c r="Z466" s="249">
        <f t="shared" si="71"/>
        <v>234979.20000000001</v>
      </c>
      <c r="AA466" s="252">
        <f>VLOOKUP(G466,Ma_KH!$A:$R,14,0)</f>
        <v>60</v>
      </c>
    </row>
    <row r="467" spans="1:214" s="436" customFormat="1" x14ac:dyDescent="0.25">
      <c r="A467" s="286">
        <v>46050</v>
      </c>
      <c r="B467" s="287">
        <v>4183895861</v>
      </c>
      <c r="C467" s="288" t="s">
        <v>15180</v>
      </c>
      <c r="D467" s="286">
        <v>46055</v>
      </c>
      <c r="E467" s="429"/>
      <c r="F467" s="288"/>
      <c r="G467" s="287" t="s">
        <v>15333</v>
      </c>
      <c r="H467" s="429"/>
      <c r="I467" s="287" t="s">
        <v>15339</v>
      </c>
      <c r="J467" s="287" t="s">
        <v>7228</v>
      </c>
      <c r="K467" s="287" t="s">
        <v>27</v>
      </c>
      <c r="L467" s="287" t="str">
        <f>VLOOKUP($K467,[1]TONG_SL!$A$1:$D$65536,2,0)</f>
        <v>Chân giò heo muối 300g</v>
      </c>
      <c r="M467" s="437"/>
      <c r="N467" s="287" t="str">
        <f t="shared" si="63"/>
        <v>K-C6</v>
      </c>
      <c r="O467" s="429"/>
      <c r="P467" s="429"/>
      <c r="Q467" s="287" t="str">
        <f>VLOOKUP(K467,TONG_SL!$A:$D,3,0)</f>
        <v>Túi</v>
      </c>
      <c r="R467" s="438">
        <v>15</v>
      </c>
      <c r="S467" s="439"/>
      <c r="T467" s="439">
        <f>VLOOKUP(VLOOKUP(G467,Ma_KH!$A:$R,18,0)&amp;K467,Gia_MB!$A:$F,6,0)</f>
        <v>73431</v>
      </c>
      <c r="U467" s="440">
        <f t="shared" si="68"/>
        <v>1101465</v>
      </c>
      <c r="V467" s="439"/>
      <c r="W467" s="441">
        <f t="shared" si="69"/>
        <v>0</v>
      </c>
      <c r="X467" s="442" t="str">
        <f t="shared" si="70"/>
        <v>8</v>
      </c>
      <c r="Y467" s="439"/>
      <c r="Z467" s="440">
        <f t="shared" si="71"/>
        <v>88117.2</v>
      </c>
      <c r="AA467" s="443">
        <f>VLOOKUP(G467,Ma_KH!$A:$R,14,0)</f>
        <v>60</v>
      </c>
      <c r="AB467" s="435"/>
      <c r="AC467" s="435"/>
      <c r="AD467" s="435"/>
      <c r="AE467" s="435"/>
      <c r="AF467" s="435"/>
      <c r="AG467" s="435"/>
      <c r="AH467" s="435"/>
      <c r="AI467" s="435"/>
      <c r="AJ467" s="435"/>
      <c r="AK467" s="435"/>
      <c r="AL467" s="435"/>
      <c r="AM467" s="435"/>
      <c r="AN467" s="435"/>
      <c r="AO467" s="435"/>
      <c r="AP467" s="435"/>
      <c r="AQ467" s="435"/>
      <c r="AR467" s="435"/>
      <c r="AS467" s="435"/>
      <c r="AT467" s="435"/>
      <c r="AU467" s="435"/>
      <c r="AV467" s="435"/>
      <c r="AW467" s="435"/>
      <c r="AX467" s="435"/>
      <c r="AY467" s="435"/>
      <c r="AZ467" s="435"/>
      <c r="BA467" s="435"/>
      <c r="BB467" s="435"/>
      <c r="BC467" s="435"/>
      <c r="BD467" s="435"/>
      <c r="BE467" s="435"/>
      <c r="BF467" s="435"/>
      <c r="BG467" s="435"/>
      <c r="BH467" s="435"/>
      <c r="BI467" s="435"/>
      <c r="BJ467" s="435"/>
      <c r="BK467" s="435"/>
      <c r="BL467" s="435"/>
      <c r="BM467" s="435"/>
      <c r="BN467" s="435"/>
      <c r="BO467" s="435"/>
      <c r="BP467" s="435"/>
      <c r="BQ467" s="435"/>
      <c r="BR467" s="435"/>
      <c r="BS467" s="435"/>
      <c r="BT467" s="435"/>
      <c r="BU467" s="435"/>
      <c r="BV467" s="435"/>
      <c r="BW467" s="435"/>
      <c r="BX467" s="435"/>
      <c r="BY467" s="435"/>
      <c r="BZ467" s="435"/>
      <c r="CA467" s="435"/>
      <c r="CB467" s="435"/>
      <c r="CC467" s="435"/>
      <c r="CD467" s="435"/>
      <c r="CE467" s="435"/>
      <c r="CF467" s="435"/>
      <c r="CG467" s="435"/>
      <c r="CH467" s="435"/>
      <c r="CI467" s="435"/>
      <c r="CJ467" s="435"/>
      <c r="CK467" s="435"/>
      <c r="CL467" s="435"/>
      <c r="CM467" s="435"/>
      <c r="CN467" s="435"/>
      <c r="CO467" s="435"/>
      <c r="CP467" s="435"/>
      <c r="CQ467" s="435"/>
      <c r="CR467" s="435"/>
      <c r="CS467" s="435"/>
      <c r="CT467" s="435"/>
      <c r="CU467" s="435"/>
      <c r="CV467" s="435"/>
      <c r="CW467" s="435"/>
      <c r="CX467" s="435"/>
      <c r="CY467" s="435"/>
      <c r="CZ467" s="435"/>
      <c r="DA467" s="435"/>
      <c r="DB467" s="435"/>
      <c r="DC467" s="435"/>
      <c r="DD467" s="435"/>
      <c r="DE467" s="435"/>
      <c r="DF467" s="435"/>
      <c r="DG467" s="435"/>
      <c r="DH467" s="435"/>
      <c r="DI467" s="435"/>
      <c r="DJ467" s="435"/>
      <c r="DK467" s="435"/>
      <c r="DL467" s="435"/>
      <c r="DM467" s="435"/>
      <c r="DN467" s="435"/>
      <c r="DO467" s="435"/>
      <c r="DP467" s="435"/>
      <c r="DQ467" s="435"/>
      <c r="DR467" s="435"/>
      <c r="DS467" s="435"/>
      <c r="DT467" s="435"/>
      <c r="DU467" s="435"/>
      <c r="DV467" s="435"/>
      <c r="DW467" s="435"/>
      <c r="DX467" s="435"/>
      <c r="DY467" s="435"/>
      <c r="DZ467" s="435"/>
      <c r="EA467" s="435"/>
      <c r="EB467" s="435"/>
      <c r="EC467" s="435"/>
      <c r="ED467" s="435"/>
      <c r="EE467" s="435"/>
      <c r="EF467" s="435"/>
      <c r="EG467" s="435"/>
      <c r="EH467" s="435"/>
      <c r="EI467" s="435"/>
      <c r="EJ467" s="435"/>
      <c r="EK467" s="435"/>
      <c r="EL467" s="435"/>
      <c r="EM467" s="435"/>
      <c r="EN467" s="435"/>
      <c r="EO467" s="435"/>
      <c r="EP467" s="435"/>
      <c r="EQ467" s="435"/>
      <c r="ER467" s="435"/>
      <c r="ES467" s="435"/>
      <c r="ET467" s="435"/>
      <c r="EU467" s="435"/>
      <c r="EV467" s="435"/>
      <c r="EW467" s="435"/>
      <c r="EX467" s="435"/>
      <c r="EY467" s="435"/>
      <c r="EZ467" s="435"/>
      <c r="FA467" s="435"/>
      <c r="FB467" s="435"/>
      <c r="FC467" s="435"/>
      <c r="FD467" s="435"/>
      <c r="FE467" s="435"/>
      <c r="FF467" s="435"/>
      <c r="FG467" s="435"/>
      <c r="FH467" s="435"/>
      <c r="FI467" s="435"/>
      <c r="FJ467" s="435"/>
      <c r="FK467" s="435"/>
      <c r="FL467" s="435"/>
      <c r="FM467" s="435"/>
      <c r="FN467" s="435"/>
      <c r="FO467" s="435"/>
      <c r="FP467" s="435"/>
      <c r="FQ467" s="435"/>
      <c r="FR467" s="435"/>
      <c r="FS467" s="435"/>
      <c r="FT467" s="435"/>
      <c r="FU467" s="435"/>
      <c r="FV467" s="435"/>
      <c r="FW467" s="435"/>
      <c r="FX467" s="435"/>
      <c r="FY467" s="435"/>
      <c r="FZ467" s="435"/>
      <c r="GA467" s="435"/>
      <c r="GB467" s="435"/>
      <c r="GC467" s="435"/>
      <c r="GD467" s="435"/>
      <c r="GE467" s="435"/>
      <c r="GF467" s="435"/>
      <c r="GG467" s="435"/>
      <c r="GH467" s="435"/>
      <c r="GI467" s="435"/>
      <c r="GJ467" s="435"/>
      <c r="GK467" s="435"/>
      <c r="GL467" s="435"/>
      <c r="GM467" s="435"/>
      <c r="GN467" s="435"/>
      <c r="GO467" s="435"/>
      <c r="GP467" s="435"/>
      <c r="GQ467" s="435"/>
      <c r="GR467" s="435"/>
      <c r="GS467" s="435"/>
      <c r="GT467" s="435"/>
      <c r="GU467" s="435"/>
      <c r="GV467" s="435"/>
      <c r="GW467" s="435"/>
      <c r="GX467" s="435"/>
      <c r="GY467" s="435"/>
      <c r="GZ467" s="435"/>
      <c r="HA467" s="435"/>
      <c r="HB467" s="435"/>
      <c r="HC467" s="435"/>
      <c r="HD467" s="435"/>
      <c r="HE467" s="435"/>
      <c r="HF467" s="435"/>
    </row>
    <row r="468" spans="1:214" s="436" customFormat="1" x14ac:dyDescent="0.25">
      <c r="A468" s="286">
        <v>46050</v>
      </c>
      <c r="B468" s="287">
        <v>4183895861</v>
      </c>
      <c r="C468" s="288" t="s">
        <v>15180</v>
      </c>
      <c r="D468" s="286">
        <v>46055</v>
      </c>
      <c r="E468" s="429"/>
      <c r="F468" s="288"/>
      <c r="G468" s="287" t="s">
        <v>15333</v>
      </c>
      <c r="H468" s="429"/>
      <c r="I468" s="287" t="s">
        <v>15339</v>
      </c>
      <c r="J468" s="287" t="s">
        <v>7228</v>
      </c>
      <c r="K468" s="287" t="s">
        <v>30</v>
      </c>
      <c r="L468" s="287" t="str">
        <f>VLOOKUP($K468,[1]TONG_SL!$A$1:$D$65536,2,0)</f>
        <v>Gà muối 500g</v>
      </c>
      <c r="M468" s="437"/>
      <c r="N468" s="287" t="str">
        <f t="shared" si="63"/>
        <v>K-C6</v>
      </c>
      <c r="O468" s="429"/>
      <c r="P468" s="429"/>
      <c r="Q468" s="287" t="str">
        <f>VLOOKUP(K468,TONG_SL!$A:$D,3,0)</f>
        <v>Túi</v>
      </c>
      <c r="R468" s="438">
        <v>20</v>
      </c>
      <c r="S468" s="439"/>
      <c r="T468" s="439">
        <f>VLOOKUP(VLOOKUP(G468,Ma_KH!$A:$R,18,0)&amp;K468,Gia_MB!$A:$F,6,0)</f>
        <v>116611</v>
      </c>
      <c r="U468" s="440">
        <f t="shared" si="68"/>
        <v>2332220</v>
      </c>
      <c r="V468" s="439"/>
      <c r="W468" s="441">
        <f t="shared" si="69"/>
        <v>0</v>
      </c>
      <c r="X468" s="442" t="str">
        <f t="shared" si="70"/>
        <v>8</v>
      </c>
      <c r="Y468" s="439"/>
      <c r="Z468" s="440">
        <f t="shared" si="71"/>
        <v>186577.6</v>
      </c>
      <c r="AA468" s="443">
        <f>VLOOKUP(G468,Ma_KH!$A:$R,14,0)</f>
        <v>60</v>
      </c>
      <c r="AB468" s="435"/>
      <c r="AC468" s="435"/>
      <c r="AD468" s="435"/>
      <c r="AE468" s="435"/>
      <c r="AF468" s="435"/>
      <c r="AG468" s="435"/>
      <c r="AH468" s="435"/>
      <c r="AI468" s="435"/>
      <c r="AJ468" s="435"/>
      <c r="AK468" s="435"/>
      <c r="AL468" s="435"/>
      <c r="AM468" s="435"/>
      <c r="AN468" s="435"/>
      <c r="AO468" s="435"/>
      <c r="AP468" s="435"/>
      <c r="AQ468" s="435"/>
      <c r="AR468" s="435"/>
      <c r="AS468" s="435"/>
      <c r="AT468" s="435"/>
      <c r="AU468" s="435"/>
      <c r="AV468" s="435"/>
      <c r="AW468" s="435"/>
      <c r="AX468" s="435"/>
      <c r="AY468" s="435"/>
      <c r="AZ468" s="435"/>
      <c r="BA468" s="435"/>
      <c r="BB468" s="435"/>
      <c r="BC468" s="435"/>
      <c r="BD468" s="435"/>
      <c r="BE468" s="435"/>
      <c r="BF468" s="435"/>
      <c r="BG468" s="435"/>
      <c r="BH468" s="435"/>
      <c r="BI468" s="435"/>
      <c r="BJ468" s="435"/>
      <c r="BK468" s="435"/>
      <c r="BL468" s="435"/>
      <c r="BM468" s="435"/>
      <c r="BN468" s="435"/>
      <c r="BO468" s="435"/>
      <c r="BP468" s="435"/>
      <c r="BQ468" s="435"/>
      <c r="BR468" s="435"/>
      <c r="BS468" s="435"/>
      <c r="BT468" s="435"/>
      <c r="BU468" s="435"/>
      <c r="BV468" s="435"/>
      <c r="BW468" s="435"/>
      <c r="BX468" s="435"/>
      <c r="BY468" s="435"/>
      <c r="BZ468" s="435"/>
      <c r="CA468" s="435"/>
      <c r="CB468" s="435"/>
      <c r="CC468" s="435"/>
      <c r="CD468" s="435"/>
      <c r="CE468" s="435"/>
      <c r="CF468" s="435"/>
      <c r="CG468" s="435"/>
      <c r="CH468" s="435"/>
      <c r="CI468" s="435"/>
      <c r="CJ468" s="435"/>
      <c r="CK468" s="435"/>
      <c r="CL468" s="435"/>
      <c r="CM468" s="435"/>
      <c r="CN468" s="435"/>
      <c r="CO468" s="435"/>
      <c r="CP468" s="435"/>
      <c r="CQ468" s="435"/>
      <c r="CR468" s="435"/>
      <c r="CS468" s="435"/>
      <c r="CT468" s="435"/>
      <c r="CU468" s="435"/>
      <c r="CV468" s="435"/>
      <c r="CW468" s="435"/>
      <c r="CX468" s="435"/>
      <c r="CY468" s="435"/>
      <c r="CZ468" s="435"/>
      <c r="DA468" s="435"/>
      <c r="DB468" s="435"/>
      <c r="DC468" s="435"/>
      <c r="DD468" s="435"/>
      <c r="DE468" s="435"/>
      <c r="DF468" s="435"/>
      <c r="DG468" s="435"/>
      <c r="DH468" s="435"/>
      <c r="DI468" s="435"/>
      <c r="DJ468" s="435"/>
      <c r="DK468" s="435"/>
      <c r="DL468" s="435"/>
      <c r="DM468" s="435"/>
      <c r="DN468" s="435"/>
      <c r="DO468" s="435"/>
      <c r="DP468" s="435"/>
      <c r="DQ468" s="435"/>
      <c r="DR468" s="435"/>
      <c r="DS468" s="435"/>
      <c r="DT468" s="435"/>
      <c r="DU468" s="435"/>
      <c r="DV468" s="435"/>
      <c r="DW468" s="435"/>
      <c r="DX468" s="435"/>
      <c r="DY468" s="435"/>
      <c r="DZ468" s="435"/>
      <c r="EA468" s="435"/>
      <c r="EB468" s="435"/>
      <c r="EC468" s="435"/>
      <c r="ED468" s="435"/>
      <c r="EE468" s="435"/>
      <c r="EF468" s="435"/>
      <c r="EG468" s="435"/>
      <c r="EH468" s="435"/>
      <c r="EI468" s="435"/>
      <c r="EJ468" s="435"/>
      <c r="EK468" s="435"/>
      <c r="EL468" s="435"/>
      <c r="EM468" s="435"/>
      <c r="EN468" s="435"/>
      <c r="EO468" s="435"/>
      <c r="EP468" s="435"/>
      <c r="EQ468" s="435"/>
      <c r="ER468" s="435"/>
      <c r="ES468" s="435"/>
      <c r="ET468" s="435"/>
      <c r="EU468" s="435"/>
      <c r="EV468" s="435"/>
      <c r="EW468" s="435"/>
      <c r="EX468" s="435"/>
      <c r="EY468" s="435"/>
      <c r="EZ468" s="435"/>
      <c r="FA468" s="435"/>
      <c r="FB468" s="435"/>
      <c r="FC468" s="435"/>
      <c r="FD468" s="435"/>
      <c r="FE468" s="435"/>
      <c r="FF468" s="435"/>
      <c r="FG468" s="435"/>
      <c r="FH468" s="435"/>
      <c r="FI468" s="435"/>
      <c r="FJ468" s="435"/>
      <c r="FK468" s="435"/>
      <c r="FL468" s="435"/>
      <c r="FM468" s="435"/>
      <c r="FN468" s="435"/>
      <c r="FO468" s="435"/>
      <c r="FP468" s="435"/>
      <c r="FQ468" s="435"/>
      <c r="FR468" s="435"/>
      <c r="FS468" s="435"/>
      <c r="FT468" s="435"/>
      <c r="FU468" s="435"/>
      <c r="FV468" s="435"/>
      <c r="FW468" s="435"/>
      <c r="FX468" s="435"/>
      <c r="FY468" s="435"/>
      <c r="FZ468" s="435"/>
      <c r="GA468" s="435"/>
      <c r="GB468" s="435"/>
      <c r="GC468" s="435"/>
      <c r="GD468" s="435"/>
      <c r="GE468" s="435"/>
      <c r="GF468" s="435"/>
      <c r="GG468" s="435"/>
      <c r="GH468" s="435"/>
      <c r="GI468" s="435"/>
      <c r="GJ468" s="435"/>
      <c r="GK468" s="435"/>
      <c r="GL468" s="435"/>
      <c r="GM468" s="435"/>
      <c r="GN468" s="435"/>
      <c r="GO468" s="435"/>
      <c r="GP468" s="435"/>
      <c r="GQ468" s="435"/>
      <c r="GR468" s="435"/>
      <c r="GS468" s="435"/>
      <c r="GT468" s="435"/>
      <c r="GU468" s="435"/>
      <c r="GV468" s="435"/>
      <c r="GW468" s="435"/>
      <c r="GX468" s="435"/>
      <c r="GY468" s="435"/>
      <c r="GZ468" s="435"/>
      <c r="HA468" s="435"/>
      <c r="HB468" s="435"/>
      <c r="HC468" s="435"/>
      <c r="HD468" s="435"/>
      <c r="HE468" s="435"/>
      <c r="HF468" s="435"/>
    </row>
    <row r="469" spans="1:214" s="436" customFormat="1" x14ac:dyDescent="0.25">
      <c r="A469" s="286">
        <v>46050</v>
      </c>
      <c r="B469" s="287">
        <v>4183895861</v>
      </c>
      <c r="C469" s="288" t="s">
        <v>15180</v>
      </c>
      <c r="D469" s="286">
        <v>46055</v>
      </c>
      <c r="E469" s="429"/>
      <c r="F469" s="288"/>
      <c r="G469" s="287" t="s">
        <v>15333</v>
      </c>
      <c r="H469" s="429"/>
      <c r="I469" s="287" t="s">
        <v>15339</v>
      </c>
      <c r="J469" s="287" t="s">
        <v>7228</v>
      </c>
      <c r="K469" s="287" t="s">
        <v>39</v>
      </c>
      <c r="L469" s="287" t="str">
        <f>VLOOKUP($K469,[1]TONG_SL!$A$1:$D$65536,2,0)</f>
        <v>Chả nướng 300g</v>
      </c>
      <c r="M469" s="437"/>
      <c r="N469" s="287" t="str">
        <f t="shared" si="63"/>
        <v>K-C6</v>
      </c>
      <c r="O469" s="429"/>
      <c r="P469" s="429"/>
      <c r="Q469" s="287" t="str">
        <f>VLOOKUP(K469,TONG_SL!$A:$D,3,0)</f>
        <v>Túi</v>
      </c>
      <c r="R469" s="438">
        <v>5</v>
      </c>
      <c r="S469" s="439"/>
      <c r="T469" s="439">
        <f>VLOOKUP(VLOOKUP(G469,Ma_KH!$A:$R,18,0)&amp;K469,Gia_MB!$A:$F,6,0)</f>
        <v>70950</v>
      </c>
      <c r="U469" s="440">
        <f t="shared" si="68"/>
        <v>354750</v>
      </c>
      <c r="V469" s="439"/>
      <c r="W469" s="441">
        <f t="shared" si="69"/>
        <v>0</v>
      </c>
      <c r="X469" s="442" t="str">
        <f t="shared" si="70"/>
        <v>8</v>
      </c>
      <c r="Y469" s="439"/>
      <c r="Z469" s="440">
        <f t="shared" si="71"/>
        <v>28380</v>
      </c>
      <c r="AA469" s="443">
        <f>VLOOKUP(G469,Ma_KH!$A:$R,14,0)</f>
        <v>60</v>
      </c>
      <c r="AB469" s="435"/>
      <c r="AC469" s="435"/>
      <c r="AD469" s="435"/>
      <c r="AE469" s="435"/>
      <c r="AF469" s="435"/>
      <c r="AG469" s="435"/>
      <c r="AH469" s="435"/>
      <c r="AI469" s="435"/>
      <c r="AJ469" s="435"/>
      <c r="AK469" s="435"/>
      <c r="AL469" s="435"/>
      <c r="AM469" s="435"/>
      <c r="AN469" s="435"/>
      <c r="AO469" s="435"/>
      <c r="AP469" s="435"/>
      <c r="AQ469" s="435"/>
      <c r="AR469" s="435"/>
      <c r="AS469" s="435"/>
      <c r="AT469" s="435"/>
      <c r="AU469" s="435"/>
      <c r="AV469" s="435"/>
      <c r="AW469" s="435"/>
      <c r="AX469" s="435"/>
      <c r="AY469" s="435"/>
      <c r="AZ469" s="435"/>
      <c r="BA469" s="435"/>
      <c r="BB469" s="435"/>
      <c r="BC469" s="435"/>
      <c r="BD469" s="435"/>
      <c r="BE469" s="435"/>
      <c r="BF469" s="435"/>
      <c r="BG469" s="435"/>
      <c r="BH469" s="435"/>
      <c r="BI469" s="435"/>
      <c r="BJ469" s="435"/>
      <c r="BK469" s="435"/>
      <c r="BL469" s="435"/>
      <c r="BM469" s="435"/>
      <c r="BN469" s="435"/>
      <c r="BO469" s="435"/>
      <c r="BP469" s="435"/>
      <c r="BQ469" s="435"/>
      <c r="BR469" s="435"/>
      <c r="BS469" s="435"/>
      <c r="BT469" s="435"/>
      <c r="BU469" s="435"/>
      <c r="BV469" s="435"/>
      <c r="BW469" s="435"/>
      <c r="BX469" s="435"/>
      <c r="BY469" s="435"/>
      <c r="BZ469" s="435"/>
      <c r="CA469" s="435"/>
      <c r="CB469" s="435"/>
      <c r="CC469" s="435"/>
      <c r="CD469" s="435"/>
      <c r="CE469" s="435"/>
      <c r="CF469" s="435"/>
      <c r="CG469" s="435"/>
      <c r="CH469" s="435"/>
      <c r="CI469" s="435"/>
      <c r="CJ469" s="435"/>
      <c r="CK469" s="435"/>
      <c r="CL469" s="435"/>
      <c r="CM469" s="435"/>
      <c r="CN469" s="435"/>
      <c r="CO469" s="435"/>
      <c r="CP469" s="435"/>
      <c r="CQ469" s="435"/>
      <c r="CR469" s="435"/>
      <c r="CS469" s="435"/>
      <c r="CT469" s="435"/>
      <c r="CU469" s="435"/>
      <c r="CV469" s="435"/>
      <c r="CW469" s="435"/>
      <c r="CX469" s="435"/>
      <c r="CY469" s="435"/>
      <c r="CZ469" s="435"/>
      <c r="DA469" s="435"/>
      <c r="DB469" s="435"/>
      <c r="DC469" s="435"/>
      <c r="DD469" s="435"/>
      <c r="DE469" s="435"/>
      <c r="DF469" s="435"/>
      <c r="DG469" s="435"/>
      <c r="DH469" s="435"/>
      <c r="DI469" s="435"/>
      <c r="DJ469" s="435"/>
      <c r="DK469" s="435"/>
      <c r="DL469" s="435"/>
      <c r="DM469" s="435"/>
      <c r="DN469" s="435"/>
      <c r="DO469" s="435"/>
      <c r="DP469" s="435"/>
      <c r="DQ469" s="435"/>
      <c r="DR469" s="435"/>
      <c r="DS469" s="435"/>
      <c r="DT469" s="435"/>
      <c r="DU469" s="435"/>
      <c r="DV469" s="435"/>
      <c r="DW469" s="435"/>
      <c r="DX469" s="435"/>
      <c r="DY469" s="435"/>
      <c r="DZ469" s="435"/>
      <c r="EA469" s="435"/>
      <c r="EB469" s="435"/>
      <c r="EC469" s="435"/>
      <c r="ED469" s="435"/>
      <c r="EE469" s="435"/>
      <c r="EF469" s="435"/>
      <c r="EG469" s="435"/>
      <c r="EH469" s="435"/>
      <c r="EI469" s="435"/>
      <c r="EJ469" s="435"/>
      <c r="EK469" s="435"/>
      <c r="EL469" s="435"/>
      <c r="EM469" s="435"/>
      <c r="EN469" s="435"/>
      <c r="EO469" s="435"/>
      <c r="EP469" s="435"/>
      <c r="EQ469" s="435"/>
      <c r="ER469" s="435"/>
      <c r="ES469" s="435"/>
      <c r="ET469" s="435"/>
      <c r="EU469" s="435"/>
      <c r="EV469" s="435"/>
      <c r="EW469" s="435"/>
      <c r="EX469" s="435"/>
      <c r="EY469" s="435"/>
      <c r="EZ469" s="435"/>
      <c r="FA469" s="435"/>
      <c r="FB469" s="435"/>
      <c r="FC469" s="435"/>
      <c r="FD469" s="435"/>
      <c r="FE469" s="435"/>
      <c r="FF469" s="435"/>
      <c r="FG469" s="435"/>
      <c r="FH469" s="435"/>
      <c r="FI469" s="435"/>
      <c r="FJ469" s="435"/>
      <c r="FK469" s="435"/>
      <c r="FL469" s="435"/>
      <c r="FM469" s="435"/>
      <c r="FN469" s="435"/>
      <c r="FO469" s="435"/>
      <c r="FP469" s="435"/>
      <c r="FQ469" s="435"/>
      <c r="FR469" s="435"/>
      <c r="FS469" s="435"/>
      <c r="FT469" s="435"/>
      <c r="FU469" s="435"/>
      <c r="FV469" s="435"/>
      <c r="FW469" s="435"/>
      <c r="FX469" s="435"/>
      <c r="FY469" s="435"/>
      <c r="FZ469" s="435"/>
      <c r="GA469" s="435"/>
      <c r="GB469" s="435"/>
      <c r="GC469" s="435"/>
      <c r="GD469" s="435"/>
      <c r="GE469" s="435"/>
      <c r="GF469" s="435"/>
      <c r="GG469" s="435"/>
      <c r="GH469" s="435"/>
      <c r="GI469" s="435"/>
      <c r="GJ469" s="435"/>
      <c r="GK469" s="435"/>
      <c r="GL469" s="435"/>
      <c r="GM469" s="435"/>
      <c r="GN469" s="435"/>
      <c r="GO469" s="435"/>
      <c r="GP469" s="435"/>
      <c r="GQ469" s="435"/>
      <c r="GR469" s="435"/>
      <c r="GS469" s="435"/>
      <c r="GT469" s="435"/>
      <c r="GU469" s="435"/>
      <c r="GV469" s="435"/>
      <c r="GW469" s="435"/>
      <c r="GX469" s="435"/>
      <c r="GY469" s="435"/>
      <c r="GZ469" s="435"/>
      <c r="HA469" s="435"/>
      <c r="HB469" s="435"/>
      <c r="HC469" s="435"/>
      <c r="HD469" s="435"/>
      <c r="HE469" s="435"/>
      <c r="HF469" s="435"/>
    </row>
    <row r="470" spans="1:214" s="436" customFormat="1" x14ac:dyDescent="0.25">
      <c r="A470" s="286">
        <v>46050</v>
      </c>
      <c r="B470" s="287">
        <v>4183895861</v>
      </c>
      <c r="C470" s="288" t="s">
        <v>15180</v>
      </c>
      <c r="D470" s="286">
        <v>46055</v>
      </c>
      <c r="E470" s="429"/>
      <c r="F470" s="288"/>
      <c r="G470" s="287" t="s">
        <v>15333</v>
      </c>
      <c r="H470" s="429"/>
      <c r="I470" s="287" t="s">
        <v>15339</v>
      </c>
      <c r="J470" s="287" t="s">
        <v>7228</v>
      </c>
      <c r="K470" s="287" t="s">
        <v>37</v>
      </c>
      <c r="L470" s="287" t="str">
        <f>VLOOKUP($K470,[1]TONG_SL!$A$1:$D$65536,2,0)</f>
        <v>Chả cốm 300g</v>
      </c>
      <c r="M470" s="437"/>
      <c r="N470" s="287" t="str">
        <f t="shared" si="63"/>
        <v>K-C6</v>
      </c>
      <c r="O470" s="429"/>
      <c r="P470" s="429"/>
      <c r="Q470" s="287" t="str">
        <f>VLOOKUP(K470,TONG_SL!$A:$D,3,0)</f>
        <v>Túi</v>
      </c>
      <c r="R470" s="438">
        <v>10</v>
      </c>
      <c r="S470" s="439"/>
      <c r="T470" s="439">
        <f>VLOOKUP(VLOOKUP(G470,Ma_KH!$A:$R,18,0)&amp;K470,Gia_MB!$A:$F,6,0)</f>
        <v>74250</v>
      </c>
      <c r="U470" s="440">
        <f t="shared" si="68"/>
        <v>742500</v>
      </c>
      <c r="V470" s="439"/>
      <c r="W470" s="441">
        <f t="shared" si="69"/>
        <v>0</v>
      </c>
      <c r="X470" s="442" t="str">
        <f t="shared" si="70"/>
        <v>8</v>
      </c>
      <c r="Y470" s="439"/>
      <c r="Z470" s="440">
        <f t="shared" si="71"/>
        <v>59400</v>
      </c>
      <c r="AA470" s="443">
        <f>VLOOKUP(G470,Ma_KH!$A:$R,14,0)</f>
        <v>60</v>
      </c>
      <c r="AB470" s="435"/>
      <c r="AC470" s="435"/>
      <c r="AD470" s="435"/>
      <c r="AE470" s="435"/>
      <c r="AF470" s="435"/>
      <c r="AG470" s="435"/>
      <c r="AH470" s="435"/>
      <c r="AI470" s="435"/>
      <c r="AJ470" s="435"/>
      <c r="AK470" s="435"/>
      <c r="AL470" s="435"/>
      <c r="AM470" s="435"/>
      <c r="AN470" s="435"/>
      <c r="AO470" s="435"/>
      <c r="AP470" s="435"/>
      <c r="AQ470" s="435"/>
      <c r="AR470" s="435"/>
      <c r="AS470" s="435"/>
      <c r="AT470" s="435"/>
      <c r="AU470" s="435"/>
      <c r="AV470" s="435"/>
      <c r="AW470" s="435"/>
      <c r="AX470" s="435"/>
      <c r="AY470" s="435"/>
      <c r="AZ470" s="435"/>
      <c r="BA470" s="435"/>
      <c r="BB470" s="435"/>
      <c r="BC470" s="435"/>
      <c r="BD470" s="435"/>
      <c r="BE470" s="435"/>
      <c r="BF470" s="435"/>
      <c r="BG470" s="435"/>
      <c r="BH470" s="435"/>
      <c r="BI470" s="435"/>
      <c r="BJ470" s="435"/>
      <c r="BK470" s="435"/>
      <c r="BL470" s="435"/>
      <c r="BM470" s="435"/>
      <c r="BN470" s="435"/>
      <c r="BO470" s="435"/>
      <c r="BP470" s="435"/>
      <c r="BQ470" s="435"/>
      <c r="BR470" s="435"/>
      <c r="BS470" s="435"/>
      <c r="BT470" s="435"/>
      <c r="BU470" s="435"/>
      <c r="BV470" s="435"/>
      <c r="BW470" s="435"/>
      <c r="BX470" s="435"/>
      <c r="BY470" s="435"/>
      <c r="BZ470" s="435"/>
      <c r="CA470" s="435"/>
      <c r="CB470" s="435"/>
      <c r="CC470" s="435"/>
      <c r="CD470" s="435"/>
      <c r="CE470" s="435"/>
      <c r="CF470" s="435"/>
      <c r="CG470" s="435"/>
      <c r="CH470" s="435"/>
      <c r="CI470" s="435"/>
      <c r="CJ470" s="435"/>
      <c r="CK470" s="435"/>
      <c r="CL470" s="435"/>
      <c r="CM470" s="435"/>
      <c r="CN470" s="435"/>
      <c r="CO470" s="435"/>
      <c r="CP470" s="435"/>
      <c r="CQ470" s="435"/>
      <c r="CR470" s="435"/>
      <c r="CS470" s="435"/>
      <c r="CT470" s="435"/>
      <c r="CU470" s="435"/>
      <c r="CV470" s="435"/>
      <c r="CW470" s="435"/>
      <c r="CX470" s="435"/>
      <c r="CY470" s="435"/>
      <c r="CZ470" s="435"/>
      <c r="DA470" s="435"/>
      <c r="DB470" s="435"/>
      <c r="DC470" s="435"/>
      <c r="DD470" s="435"/>
      <c r="DE470" s="435"/>
      <c r="DF470" s="435"/>
      <c r="DG470" s="435"/>
      <c r="DH470" s="435"/>
      <c r="DI470" s="435"/>
      <c r="DJ470" s="435"/>
      <c r="DK470" s="435"/>
      <c r="DL470" s="435"/>
      <c r="DM470" s="435"/>
      <c r="DN470" s="435"/>
      <c r="DO470" s="435"/>
      <c r="DP470" s="435"/>
      <c r="DQ470" s="435"/>
      <c r="DR470" s="435"/>
      <c r="DS470" s="435"/>
      <c r="DT470" s="435"/>
      <c r="DU470" s="435"/>
      <c r="DV470" s="435"/>
      <c r="DW470" s="435"/>
      <c r="DX470" s="435"/>
      <c r="DY470" s="435"/>
      <c r="DZ470" s="435"/>
      <c r="EA470" s="435"/>
      <c r="EB470" s="435"/>
      <c r="EC470" s="435"/>
      <c r="ED470" s="435"/>
      <c r="EE470" s="435"/>
      <c r="EF470" s="435"/>
      <c r="EG470" s="435"/>
      <c r="EH470" s="435"/>
      <c r="EI470" s="435"/>
      <c r="EJ470" s="435"/>
      <c r="EK470" s="435"/>
      <c r="EL470" s="435"/>
      <c r="EM470" s="435"/>
      <c r="EN470" s="435"/>
      <c r="EO470" s="435"/>
      <c r="EP470" s="435"/>
      <c r="EQ470" s="435"/>
      <c r="ER470" s="435"/>
      <c r="ES470" s="435"/>
      <c r="ET470" s="435"/>
      <c r="EU470" s="435"/>
      <c r="EV470" s="435"/>
      <c r="EW470" s="435"/>
      <c r="EX470" s="435"/>
      <c r="EY470" s="435"/>
      <c r="EZ470" s="435"/>
      <c r="FA470" s="435"/>
      <c r="FB470" s="435"/>
      <c r="FC470" s="435"/>
      <c r="FD470" s="435"/>
      <c r="FE470" s="435"/>
      <c r="FF470" s="435"/>
      <c r="FG470" s="435"/>
      <c r="FH470" s="435"/>
      <c r="FI470" s="435"/>
      <c r="FJ470" s="435"/>
      <c r="FK470" s="435"/>
      <c r="FL470" s="435"/>
      <c r="FM470" s="435"/>
      <c r="FN470" s="435"/>
      <c r="FO470" s="435"/>
      <c r="FP470" s="435"/>
      <c r="FQ470" s="435"/>
      <c r="FR470" s="435"/>
      <c r="FS470" s="435"/>
      <c r="FT470" s="435"/>
      <c r="FU470" s="435"/>
      <c r="FV470" s="435"/>
      <c r="FW470" s="435"/>
      <c r="FX470" s="435"/>
      <c r="FY470" s="435"/>
      <c r="FZ470" s="435"/>
      <c r="GA470" s="435"/>
      <c r="GB470" s="435"/>
      <c r="GC470" s="435"/>
      <c r="GD470" s="435"/>
      <c r="GE470" s="435"/>
      <c r="GF470" s="435"/>
      <c r="GG470" s="435"/>
      <c r="GH470" s="435"/>
      <c r="GI470" s="435"/>
      <c r="GJ470" s="435"/>
      <c r="GK470" s="435"/>
      <c r="GL470" s="435"/>
      <c r="GM470" s="435"/>
      <c r="GN470" s="435"/>
      <c r="GO470" s="435"/>
      <c r="GP470" s="435"/>
      <c r="GQ470" s="435"/>
      <c r="GR470" s="435"/>
      <c r="GS470" s="435"/>
      <c r="GT470" s="435"/>
      <c r="GU470" s="435"/>
      <c r="GV470" s="435"/>
      <c r="GW470" s="435"/>
      <c r="GX470" s="435"/>
      <c r="GY470" s="435"/>
      <c r="GZ470" s="435"/>
      <c r="HA470" s="435"/>
      <c r="HB470" s="435"/>
      <c r="HC470" s="435"/>
      <c r="HD470" s="435"/>
      <c r="HE470" s="435"/>
      <c r="HF470" s="435"/>
    </row>
    <row r="471" spans="1:214" s="436" customFormat="1" x14ac:dyDescent="0.25">
      <c r="A471" s="286">
        <v>46050</v>
      </c>
      <c r="B471" s="287">
        <v>4183895861</v>
      </c>
      <c r="C471" s="288" t="s">
        <v>15180</v>
      </c>
      <c r="D471" s="286">
        <v>46055</v>
      </c>
      <c r="E471" s="429"/>
      <c r="F471" s="288"/>
      <c r="G471" s="287" t="s">
        <v>15333</v>
      </c>
      <c r="H471" s="429"/>
      <c r="I471" s="287" t="s">
        <v>15339</v>
      </c>
      <c r="J471" s="287" t="s">
        <v>7228</v>
      </c>
      <c r="K471" s="287" t="s">
        <v>48</v>
      </c>
      <c r="L471" s="287" t="str">
        <f>VLOOKUP($K471,[1]TONG_SL!$A$1:$D$65536,2,0)</f>
        <v>Mọc Nấm Hương 250g</v>
      </c>
      <c r="M471" s="437"/>
      <c r="N471" s="287" t="str">
        <f t="shared" si="63"/>
        <v>K-C6</v>
      </c>
      <c r="O471" s="429"/>
      <c r="P471" s="429"/>
      <c r="Q471" s="287" t="str">
        <f>VLOOKUP(K471,TONG_SL!$A:$D,3,0)</f>
        <v>Túi</v>
      </c>
      <c r="R471" s="438">
        <v>10</v>
      </c>
      <c r="S471" s="439"/>
      <c r="T471" s="439">
        <f>VLOOKUP(VLOOKUP(G471,Ma_KH!$A:$R,18,0)&amp;K471,Gia_MB!$A:$F,6,0)</f>
        <v>46000</v>
      </c>
      <c r="U471" s="440">
        <f t="shared" si="68"/>
        <v>460000</v>
      </c>
      <c r="V471" s="439"/>
      <c r="W471" s="441">
        <f t="shared" si="69"/>
        <v>0</v>
      </c>
      <c r="X471" s="442" t="str">
        <f t="shared" si="70"/>
        <v>8</v>
      </c>
      <c r="Y471" s="439"/>
      <c r="Z471" s="440">
        <f t="shared" si="71"/>
        <v>36800</v>
      </c>
      <c r="AA471" s="443">
        <f>VLOOKUP(G471,Ma_KH!$A:$R,14,0)</f>
        <v>60</v>
      </c>
      <c r="AB471" s="435"/>
      <c r="AC471" s="435"/>
      <c r="AD471" s="435"/>
      <c r="AE471" s="435"/>
      <c r="AF471" s="435"/>
      <c r="AG471" s="435"/>
      <c r="AH471" s="435"/>
      <c r="AI471" s="435"/>
      <c r="AJ471" s="435"/>
      <c r="AK471" s="435"/>
      <c r="AL471" s="435"/>
      <c r="AM471" s="435"/>
      <c r="AN471" s="435"/>
      <c r="AO471" s="435"/>
      <c r="AP471" s="435"/>
      <c r="AQ471" s="435"/>
      <c r="AR471" s="435"/>
      <c r="AS471" s="435"/>
      <c r="AT471" s="435"/>
      <c r="AU471" s="435"/>
      <c r="AV471" s="435"/>
      <c r="AW471" s="435"/>
      <c r="AX471" s="435"/>
      <c r="AY471" s="435"/>
      <c r="AZ471" s="435"/>
      <c r="BA471" s="435"/>
      <c r="BB471" s="435"/>
      <c r="BC471" s="435"/>
      <c r="BD471" s="435"/>
      <c r="BE471" s="435"/>
      <c r="BF471" s="435"/>
      <c r="BG471" s="435"/>
      <c r="BH471" s="435"/>
      <c r="BI471" s="435"/>
      <c r="BJ471" s="435"/>
      <c r="BK471" s="435"/>
      <c r="BL471" s="435"/>
      <c r="BM471" s="435"/>
      <c r="BN471" s="435"/>
      <c r="BO471" s="435"/>
      <c r="BP471" s="435"/>
      <c r="BQ471" s="435"/>
      <c r="BR471" s="435"/>
      <c r="BS471" s="435"/>
      <c r="BT471" s="435"/>
      <c r="BU471" s="435"/>
      <c r="BV471" s="435"/>
      <c r="BW471" s="435"/>
      <c r="BX471" s="435"/>
      <c r="BY471" s="435"/>
      <c r="BZ471" s="435"/>
      <c r="CA471" s="435"/>
      <c r="CB471" s="435"/>
      <c r="CC471" s="435"/>
      <c r="CD471" s="435"/>
      <c r="CE471" s="435"/>
      <c r="CF471" s="435"/>
      <c r="CG471" s="435"/>
      <c r="CH471" s="435"/>
      <c r="CI471" s="435"/>
      <c r="CJ471" s="435"/>
      <c r="CK471" s="435"/>
      <c r="CL471" s="435"/>
      <c r="CM471" s="435"/>
      <c r="CN471" s="435"/>
      <c r="CO471" s="435"/>
      <c r="CP471" s="435"/>
      <c r="CQ471" s="435"/>
      <c r="CR471" s="435"/>
      <c r="CS471" s="435"/>
      <c r="CT471" s="435"/>
      <c r="CU471" s="435"/>
      <c r="CV471" s="435"/>
      <c r="CW471" s="435"/>
      <c r="CX471" s="435"/>
      <c r="CY471" s="435"/>
      <c r="CZ471" s="435"/>
      <c r="DA471" s="435"/>
      <c r="DB471" s="435"/>
      <c r="DC471" s="435"/>
      <c r="DD471" s="435"/>
      <c r="DE471" s="435"/>
      <c r="DF471" s="435"/>
      <c r="DG471" s="435"/>
      <c r="DH471" s="435"/>
      <c r="DI471" s="435"/>
      <c r="DJ471" s="435"/>
      <c r="DK471" s="435"/>
      <c r="DL471" s="435"/>
      <c r="DM471" s="435"/>
      <c r="DN471" s="435"/>
      <c r="DO471" s="435"/>
      <c r="DP471" s="435"/>
      <c r="DQ471" s="435"/>
      <c r="DR471" s="435"/>
      <c r="DS471" s="435"/>
      <c r="DT471" s="435"/>
      <c r="DU471" s="435"/>
      <c r="DV471" s="435"/>
      <c r="DW471" s="435"/>
      <c r="DX471" s="435"/>
      <c r="DY471" s="435"/>
      <c r="DZ471" s="435"/>
      <c r="EA471" s="435"/>
      <c r="EB471" s="435"/>
      <c r="EC471" s="435"/>
      <c r="ED471" s="435"/>
      <c r="EE471" s="435"/>
      <c r="EF471" s="435"/>
      <c r="EG471" s="435"/>
      <c r="EH471" s="435"/>
      <c r="EI471" s="435"/>
      <c r="EJ471" s="435"/>
      <c r="EK471" s="435"/>
      <c r="EL471" s="435"/>
      <c r="EM471" s="435"/>
      <c r="EN471" s="435"/>
      <c r="EO471" s="435"/>
      <c r="EP471" s="435"/>
      <c r="EQ471" s="435"/>
      <c r="ER471" s="435"/>
      <c r="ES471" s="435"/>
      <c r="ET471" s="435"/>
      <c r="EU471" s="435"/>
      <c r="EV471" s="435"/>
      <c r="EW471" s="435"/>
      <c r="EX471" s="435"/>
      <c r="EY471" s="435"/>
      <c r="EZ471" s="435"/>
      <c r="FA471" s="435"/>
      <c r="FB471" s="435"/>
      <c r="FC471" s="435"/>
      <c r="FD471" s="435"/>
      <c r="FE471" s="435"/>
      <c r="FF471" s="435"/>
      <c r="FG471" s="435"/>
      <c r="FH471" s="435"/>
      <c r="FI471" s="435"/>
      <c r="FJ471" s="435"/>
      <c r="FK471" s="435"/>
      <c r="FL471" s="435"/>
      <c r="FM471" s="435"/>
      <c r="FN471" s="435"/>
      <c r="FO471" s="435"/>
      <c r="FP471" s="435"/>
      <c r="FQ471" s="435"/>
      <c r="FR471" s="435"/>
      <c r="FS471" s="435"/>
      <c r="FT471" s="435"/>
      <c r="FU471" s="435"/>
      <c r="FV471" s="435"/>
      <c r="FW471" s="435"/>
      <c r="FX471" s="435"/>
      <c r="FY471" s="435"/>
      <c r="FZ471" s="435"/>
      <c r="GA471" s="435"/>
      <c r="GB471" s="435"/>
      <c r="GC471" s="435"/>
      <c r="GD471" s="435"/>
      <c r="GE471" s="435"/>
      <c r="GF471" s="435"/>
      <c r="GG471" s="435"/>
      <c r="GH471" s="435"/>
      <c r="GI471" s="435"/>
      <c r="GJ471" s="435"/>
      <c r="GK471" s="435"/>
      <c r="GL471" s="435"/>
      <c r="GM471" s="435"/>
      <c r="GN471" s="435"/>
      <c r="GO471" s="435"/>
      <c r="GP471" s="435"/>
      <c r="GQ471" s="435"/>
      <c r="GR471" s="435"/>
      <c r="GS471" s="435"/>
      <c r="GT471" s="435"/>
      <c r="GU471" s="435"/>
      <c r="GV471" s="435"/>
      <c r="GW471" s="435"/>
      <c r="GX471" s="435"/>
      <c r="GY471" s="435"/>
      <c r="GZ471" s="435"/>
      <c r="HA471" s="435"/>
      <c r="HB471" s="435"/>
      <c r="HC471" s="435"/>
      <c r="HD471" s="435"/>
      <c r="HE471" s="435"/>
      <c r="HF471" s="435"/>
    </row>
    <row r="472" spans="1:214" x14ac:dyDescent="0.25">
      <c r="A472" s="9">
        <v>46046</v>
      </c>
      <c r="B472" s="21">
        <v>4183607788</v>
      </c>
      <c r="C472" s="10" t="s">
        <v>15180</v>
      </c>
      <c r="D472" s="9">
        <v>46055</v>
      </c>
      <c r="G472" s="21" t="s">
        <v>15333</v>
      </c>
      <c r="I472" s="21" t="s">
        <v>15340</v>
      </c>
      <c r="J472" s="21" t="s">
        <v>7228</v>
      </c>
      <c r="K472" s="21" t="s">
        <v>30</v>
      </c>
      <c r="L472" s="215" t="str">
        <f>VLOOKUP($K472,[1]TONG_SL!$A$1:$D$65536,2,0)</f>
        <v>Gà muối 500g</v>
      </c>
      <c r="M472" s="213"/>
      <c r="N472" s="215" t="str">
        <f t="shared" si="63"/>
        <v>K-C6</v>
      </c>
      <c r="O472" s="222"/>
      <c r="P472" s="222"/>
      <c r="Q472" s="215" t="str">
        <f>VLOOKUP(K472,TONG_SL!$A:$D,3,0)</f>
        <v>Túi</v>
      </c>
      <c r="R472" s="1">
        <v>14</v>
      </c>
      <c r="S472" s="248"/>
      <c r="T472" s="248">
        <f>VLOOKUP(VLOOKUP(G472,Ma_KH!$A:$R,18,0)&amp;K472,Gia_MB!$A:$F,6,0)</f>
        <v>116611</v>
      </c>
      <c r="U472" s="249">
        <f t="shared" si="68"/>
        <v>1632554</v>
      </c>
      <c r="V472" s="248"/>
      <c r="W472" s="250">
        <f t="shared" si="69"/>
        <v>0</v>
      </c>
      <c r="X472" s="251" t="str">
        <f t="shared" si="70"/>
        <v>8</v>
      </c>
      <c r="Y472" s="248"/>
      <c r="Z472" s="249">
        <f t="shared" si="71"/>
        <v>130604.32</v>
      </c>
      <c r="AA472" s="252">
        <f>VLOOKUP(G472,Ma_KH!$A:$R,14,0)</f>
        <v>60</v>
      </c>
    </row>
    <row r="473" spans="1:214" x14ac:dyDescent="0.25">
      <c r="A473" s="9">
        <v>46046</v>
      </c>
      <c r="B473" s="21">
        <v>4183607788</v>
      </c>
      <c r="C473" s="10" t="s">
        <v>15180</v>
      </c>
      <c r="D473" s="9">
        <v>46055</v>
      </c>
      <c r="G473" s="21" t="s">
        <v>15333</v>
      </c>
      <c r="I473" s="21" t="s">
        <v>15340</v>
      </c>
      <c r="J473" s="21" t="s">
        <v>7228</v>
      </c>
      <c r="K473" s="21" t="s">
        <v>27</v>
      </c>
      <c r="L473" s="215" t="str">
        <f>VLOOKUP($K473,[1]TONG_SL!$A$1:$D$65536,2,0)</f>
        <v>Chân giò heo muối 300g</v>
      </c>
      <c r="M473" s="213"/>
      <c r="N473" s="215" t="str">
        <f t="shared" si="63"/>
        <v>K-C6</v>
      </c>
      <c r="O473" s="222"/>
      <c r="P473" s="222"/>
      <c r="Q473" s="215" t="str">
        <f>VLOOKUP(K473,TONG_SL!$A:$D,3,0)</f>
        <v>Túi</v>
      </c>
      <c r="R473" s="1">
        <v>10</v>
      </c>
      <c r="S473" s="248"/>
      <c r="T473" s="248">
        <f>VLOOKUP(VLOOKUP(G473,Ma_KH!$A:$R,18,0)&amp;K473,Gia_MB!$A:$F,6,0)</f>
        <v>73431</v>
      </c>
      <c r="U473" s="249">
        <f t="shared" si="68"/>
        <v>734310</v>
      </c>
      <c r="V473" s="248"/>
      <c r="W473" s="250">
        <f t="shared" si="69"/>
        <v>0</v>
      </c>
      <c r="X473" s="251" t="str">
        <f t="shared" si="70"/>
        <v>8</v>
      </c>
      <c r="Y473" s="248"/>
      <c r="Z473" s="249">
        <f t="shared" si="71"/>
        <v>58744.800000000003</v>
      </c>
      <c r="AA473" s="252">
        <f>VLOOKUP(G473,Ma_KH!$A:$R,14,0)</f>
        <v>60</v>
      </c>
    </row>
    <row r="474" spans="1:214" x14ac:dyDescent="0.25">
      <c r="A474" s="9">
        <v>46046</v>
      </c>
      <c r="B474" s="21">
        <v>4183607788</v>
      </c>
      <c r="C474" s="10" t="s">
        <v>15180</v>
      </c>
      <c r="D474" s="9">
        <v>46055</v>
      </c>
      <c r="G474" s="21" t="s">
        <v>15333</v>
      </c>
      <c r="I474" s="21" t="s">
        <v>15340</v>
      </c>
      <c r="J474" s="21" t="s">
        <v>7228</v>
      </c>
      <c r="K474" s="21" t="s">
        <v>34</v>
      </c>
      <c r="L474" s="215" t="str">
        <f>VLOOKUP($K474,[1]TONG_SL!$A$1:$D$65536,2,0)</f>
        <v>Tai heo muối 200g</v>
      </c>
      <c r="M474" s="213"/>
      <c r="N474" s="215" t="str">
        <f t="shared" si="63"/>
        <v>K-C6</v>
      </c>
      <c r="O474" s="222"/>
      <c r="P474" s="222"/>
      <c r="Q474" s="215" t="str">
        <f>VLOOKUP(K474,TONG_SL!$A:$D,3,0)</f>
        <v>Túi</v>
      </c>
      <c r="R474" s="1">
        <v>10</v>
      </c>
      <c r="S474" s="248"/>
      <c r="T474" s="248">
        <f>VLOOKUP(VLOOKUP(G474,Ma_KH!$A:$R,18,0)&amp;K474,Gia_MB!$A:$F,6,0)</f>
        <v>55595</v>
      </c>
      <c r="U474" s="249">
        <f t="shared" si="68"/>
        <v>555950</v>
      </c>
      <c r="V474" s="248"/>
      <c r="W474" s="250">
        <f t="shared" si="69"/>
        <v>0</v>
      </c>
      <c r="X474" s="251" t="str">
        <f t="shared" si="70"/>
        <v>8</v>
      </c>
      <c r="Y474" s="248"/>
      <c r="Z474" s="249">
        <f t="shared" si="71"/>
        <v>44476</v>
      </c>
      <c r="AA474" s="252">
        <f>VLOOKUP(G474,Ma_KH!$A:$R,14,0)</f>
        <v>60</v>
      </c>
    </row>
    <row r="475" spans="1:214" x14ac:dyDescent="0.25">
      <c r="A475" s="9">
        <v>46046</v>
      </c>
      <c r="B475" s="21">
        <v>4183607788</v>
      </c>
      <c r="C475" s="10" t="s">
        <v>15180</v>
      </c>
      <c r="D475" s="9">
        <v>46055</v>
      </c>
      <c r="G475" s="21" t="s">
        <v>15333</v>
      </c>
      <c r="I475" s="21" t="s">
        <v>15340</v>
      </c>
      <c r="J475" s="21" t="s">
        <v>7228</v>
      </c>
      <c r="K475" s="21" t="s">
        <v>37</v>
      </c>
      <c r="L475" s="215" t="str">
        <f>VLOOKUP($K475,[1]TONG_SL!$A$1:$D$65536,2,0)</f>
        <v>Chả cốm 300g</v>
      </c>
      <c r="M475" s="213"/>
      <c r="N475" s="215" t="str">
        <f t="shared" si="63"/>
        <v>K-C6</v>
      </c>
      <c r="O475" s="222"/>
      <c r="P475" s="222"/>
      <c r="Q475" s="215" t="str">
        <f>VLOOKUP(K475,TONG_SL!$A:$D,3,0)</f>
        <v>Túi</v>
      </c>
      <c r="R475" s="1">
        <v>5</v>
      </c>
      <c r="S475" s="248"/>
      <c r="T475" s="248">
        <f>VLOOKUP(VLOOKUP(G475,Ma_KH!$A:$R,18,0)&amp;K475,Gia_MB!$A:$F,6,0)</f>
        <v>74250</v>
      </c>
      <c r="U475" s="249">
        <f t="shared" si="68"/>
        <v>371250</v>
      </c>
      <c r="V475" s="248"/>
      <c r="W475" s="250">
        <f t="shared" si="69"/>
        <v>0</v>
      </c>
      <c r="X475" s="251" t="str">
        <f t="shared" si="70"/>
        <v>8</v>
      </c>
      <c r="Y475" s="248"/>
      <c r="Z475" s="249">
        <f t="shared" si="71"/>
        <v>29700</v>
      </c>
      <c r="AA475" s="252">
        <f>VLOOKUP(G475,Ma_KH!$A:$R,14,0)</f>
        <v>60</v>
      </c>
    </row>
    <row r="476" spans="1:214" x14ac:dyDescent="0.25">
      <c r="A476" s="9">
        <v>46046</v>
      </c>
      <c r="B476" s="21">
        <v>4183607788</v>
      </c>
      <c r="C476" s="10" t="s">
        <v>15180</v>
      </c>
      <c r="D476" s="9">
        <v>46055</v>
      </c>
      <c r="G476" s="21" t="s">
        <v>15333</v>
      </c>
      <c r="I476" s="21" t="s">
        <v>15340</v>
      </c>
      <c r="J476" s="21" t="s">
        <v>7228</v>
      </c>
      <c r="K476" s="21" t="s">
        <v>48</v>
      </c>
      <c r="L476" s="215" t="str">
        <f>VLOOKUP($K476,[1]TONG_SL!$A$1:$D$65536,2,0)</f>
        <v>Mọc Nấm Hương 250g</v>
      </c>
      <c r="M476" s="213"/>
      <c r="N476" s="215" t="str">
        <f t="shared" si="63"/>
        <v>K-C6</v>
      </c>
      <c r="O476" s="222"/>
      <c r="P476" s="222"/>
      <c r="Q476" s="215" t="str">
        <f>VLOOKUP(K476,TONG_SL!$A:$D,3,0)</f>
        <v>Túi</v>
      </c>
      <c r="R476" s="1">
        <v>5</v>
      </c>
      <c r="S476" s="248"/>
      <c r="T476" s="248">
        <f>VLOOKUP(VLOOKUP(G476,Ma_KH!$A:$R,18,0)&amp;K476,Gia_MB!$A:$F,6,0)</f>
        <v>46000</v>
      </c>
      <c r="U476" s="249">
        <f t="shared" si="68"/>
        <v>230000</v>
      </c>
      <c r="V476" s="248"/>
      <c r="W476" s="250">
        <f t="shared" si="69"/>
        <v>0</v>
      </c>
      <c r="X476" s="251" t="str">
        <f t="shared" si="70"/>
        <v>8</v>
      </c>
      <c r="Y476" s="248"/>
      <c r="Z476" s="249">
        <f t="shared" si="71"/>
        <v>18400</v>
      </c>
      <c r="AA476" s="252">
        <f>VLOOKUP(G476,Ma_KH!$A:$R,14,0)</f>
        <v>60</v>
      </c>
    </row>
    <row r="477" spans="1:214" x14ac:dyDescent="0.25">
      <c r="A477" s="9">
        <v>46046</v>
      </c>
      <c r="B477" s="21">
        <v>4183608167</v>
      </c>
      <c r="C477" s="10" t="s">
        <v>15180</v>
      </c>
      <c r="D477" s="9">
        <v>46055</v>
      </c>
      <c r="G477" s="21" t="s">
        <v>15333</v>
      </c>
      <c r="I477" s="21" t="s">
        <v>15341</v>
      </c>
      <c r="J477" s="21" t="s">
        <v>7228</v>
      </c>
      <c r="K477" s="21" t="s">
        <v>48</v>
      </c>
      <c r="L477" s="215" t="str">
        <f>VLOOKUP($K477,[1]TONG_SL!$A$1:$D$65536,2,0)</f>
        <v>Mọc Nấm Hương 250g</v>
      </c>
      <c r="M477" s="213"/>
      <c r="N477" s="215" t="str">
        <f t="shared" si="63"/>
        <v>K-C6</v>
      </c>
      <c r="O477" s="222"/>
      <c r="P477" s="222"/>
      <c r="Q477" s="215" t="str">
        <f>VLOOKUP(K477,TONG_SL!$A:$D,3,0)</f>
        <v>Túi</v>
      </c>
      <c r="R477" s="1">
        <v>8</v>
      </c>
      <c r="S477" s="248"/>
      <c r="T477" s="248">
        <f>VLOOKUP(VLOOKUP(G477,Ma_KH!$A:$R,18,0)&amp;K477,Gia_MB!$A:$F,6,0)</f>
        <v>46000</v>
      </c>
      <c r="U477" s="249">
        <f t="shared" si="68"/>
        <v>368000</v>
      </c>
      <c r="V477" s="248"/>
      <c r="W477" s="250">
        <f t="shared" si="69"/>
        <v>0</v>
      </c>
      <c r="X477" s="251" t="str">
        <f t="shared" si="70"/>
        <v>8</v>
      </c>
      <c r="Y477" s="248"/>
      <c r="Z477" s="249">
        <f t="shared" si="71"/>
        <v>29440</v>
      </c>
      <c r="AA477" s="252">
        <f>VLOOKUP(G477,Ma_KH!$A:$R,14,0)</f>
        <v>60</v>
      </c>
    </row>
    <row r="478" spans="1:214" x14ac:dyDescent="0.25">
      <c r="A478" s="9">
        <v>46046</v>
      </c>
      <c r="B478" s="21">
        <v>4183608167</v>
      </c>
      <c r="C478" s="10" t="s">
        <v>15180</v>
      </c>
      <c r="D478" s="9">
        <v>46055</v>
      </c>
      <c r="G478" s="21" t="s">
        <v>15333</v>
      </c>
      <c r="I478" s="21" t="s">
        <v>15341</v>
      </c>
      <c r="J478" s="21" t="s">
        <v>7228</v>
      </c>
      <c r="K478" s="21" t="s">
        <v>27</v>
      </c>
      <c r="L478" s="215" t="str">
        <f>VLOOKUP($K478,[1]TONG_SL!$A$1:$D$65536,2,0)</f>
        <v>Chân giò heo muối 300g</v>
      </c>
      <c r="M478" s="213"/>
      <c r="N478" s="215" t="str">
        <f t="shared" si="63"/>
        <v>K-C6</v>
      </c>
      <c r="O478" s="222"/>
      <c r="P478" s="222"/>
      <c r="Q478" s="215" t="str">
        <f>VLOOKUP(K478,TONG_SL!$A:$D,3,0)</f>
        <v>Túi</v>
      </c>
      <c r="R478" s="1">
        <v>30</v>
      </c>
      <c r="S478" s="248"/>
      <c r="T478" s="248">
        <f>VLOOKUP(VLOOKUP(G478,Ma_KH!$A:$R,18,0)&amp;K478,Gia_MB!$A:$F,6,0)</f>
        <v>73431</v>
      </c>
      <c r="U478" s="249">
        <f t="shared" si="68"/>
        <v>2202930</v>
      </c>
      <c r="V478" s="248"/>
      <c r="W478" s="250">
        <f t="shared" si="69"/>
        <v>0</v>
      </c>
      <c r="X478" s="251" t="str">
        <f t="shared" si="70"/>
        <v>8</v>
      </c>
      <c r="Y478" s="248"/>
      <c r="Z478" s="249">
        <f t="shared" si="71"/>
        <v>176234.4</v>
      </c>
      <c r="AA478" s="252">
        <f>VLOOKUP(G478,Ma_KH!$A:$R,14,0)</f>
        <v>60</v>
      </c>
    </row>
    <row r="479" spans="1:214" x14ac:dyDescent="0.25">
      <c r="A479" s="9">
        <v>46046</v>
      </c>
      <c r="B479" s="21">
        <v>4183608167</v>
      </c>
      <c r="C479" s="10" t="s">
        <v>15180</v>
      </c>
      <c r="D479" s="9">
        <v>46055</v>
      </c>
      <c r="G479" s="21" t="s">
        <v>15333</v>
      </c>
      <c r="I479" s="21" t="s">
        <v>15341</v>
      </c>
      <c r="J479" s="21" t="s">
        <v>7228</v>
      </c>
      <c r="K479" s="21" t="s">
        <v>30</v>
      </c>
      <c r="L479" s="215" t="str">
        <f>VLOOKUP($K479,[1]TONG_SL!$A$1:$D$65536,2,0)</f>
        <v>Gà muối 500g</v>
      </c>
      <c r="M479" s="213"/>
      <c r="N479" s="215" t="str">
        <f t="shared" si="63"/>
        <v>K-C6</v>
      </c>
      <c r="O479" s="222"/>
      <c r="P479" s="222"/>
      <c r="Q479" s="215" t="str">
        <f>VLOOKUP(K479,TONG_SL!$A:$D,3,0)</f>
        <v>Túi</v>
      </c>
      <c r="R479" s="1">
        <v>28</v>
      </c>
      <c r="S479" s="248"/>
      <c r="T479" s="248">
        <f>VLOOKUP(VLOOKUP(G479,Ma_KH!$A:$R,18,0)&amp;K479,Gia_MB!$A:$F,6,0)</f>
        <v>116611</v>
      </c>
      <c r="U479" s="249">
        <f t="shared" si="68"/>
        <v>3265108</v>
      </c>
      <c r="V479" s="248"/>
      <c r="W479" s="250">
        <f t="shared" si="69"/>
        <v>0</v>
      </c>
      <c r="X479" s="251" t="str">
        <f t="shared" si="70"/>
        <v>8</v>
      </c>
      <c r="Y479" s="248"/>
      <c r="Z479" s="249">
        <f t="shared" si="71"/>
        <v>261208.64</v>
      </c>
      <c r="AA479" s="252">
        <f>VLOOKUP(G479,Ma_KH!$A:$R,14,0)</f>
        <v>60</v>
      </c>
    </row>
    <row r="480" spans="1:214" s="436" customFormat="1" x14ac:dyDescent="0.25">
      <c r="A480" s="286">
        <v>46046</v>
      </c>
      <c r="B480" s="287">
        <v>4183608326</v>
      </c>
      <c r="C480" s="288" t="s">
        <v>15180</v>
      </c>
      <c r="D480" s="286">
        <v>46055</v>
      </c>
      <c r="E480" s="429"/>
      <c r="F480" s="288"/>
      <c r="G480" s="287" t="s">
        <v>15333</v>
      </c>
      <c r="H480" s="429"/>
      <c r="I480" s="287" t="s">
        <v>15342</v>
      </c>
      <c r="J480" s="287" t="s">
        <v>7228</v>
      </c>
      <c r="K480" s="287" t="s">
        <v>34</v>
      </c>
      <c r="L480" s="287" t="str">
        <f>VLOOKUP($K480,[1]TONG_SL!$A$1:$D$65536,2,0)</f>
        <v>Tai heo muối 200g</v>
      </c>
      <c r="M480" s="437"/>
      <c r="N480" s="287" t="str">
        <f t="shared" si="63"/>
        <v>K-C6</v>
      </c>
      <c r="O480" s="429"/>
      <c r="P480" s="429"/>
      <c r="Q480" s="287" t="str">
        <f>VLOOKUP(K480,TONG_SL!$A:$D,3,0)</f>
        <v>Túi</v>
      </c>
      <c r="R480" s="438">
        <v>6</v>
      </c>
      <c r="S480" s="439"/>
      <c r="T480" s="439">
        <f>VLOOKUP(VLOOKUP(G480,Ma_KH!$A:$R,18,0)&amp;K480,Gia_MB!$A:$F,6,0)</f>
        <v>55595</v>
      </c>
      <c r="U480" s="440">
        <f t="shared" si="68"/>
        <v>333570</v>
      </c>
      <c r="V480" s="439"/>
      <c r="W480" s="441">
        <f t="shared" si="69"/>
        <v>0</v>
      </c>
      <c r="X480" s="442" t="str">
        <f t="shared" si="70"/>
        <v>8</v>
      </c>
      <c r="Y480" s="439"/>
      <c r="Z480" s="440">
        <f t="shared" si="71"/>
        <v>26685.600000000002</v>
      </c>
      <c r="AA480" s="443">
        <f>VLOOKUP(G480,Ma_KH!$A:$R,14,0)</f>
        <v>60</v>
      </c>
      <c r="AB480" s="435"/>
      <c r="AC480" s="435"/>
      <c r="AD480" s="435"/>
      <c r="AE480" s="435"/>
      <c r="AF480" s="435"/>
      <c r="AG480" s="435"/>
      <c r="AH480" s="435"/>
      <c r="AI480" s="435"/>
      <c r="AJ480" s="435"/>
      <c r="AK480" s="435"/>
      <c r="AL480" s="435"/>
      <c r="AM480" s="435"/>
      <c r="AN480" s="435"/>
      <c r="AO480" s="435"/>
      <c r="AP480" s="435"/>
      <c r="AQ480" s="435"/>
      <c r="AR480" s="435"/>
      <c r="AS480" s="435"/>
      <c r="AT480" s="435"/>
      <c r="AU480" s="435"/>
      <c r="AV480" s="435"/>
      <c r="AW480" s="435"/>
      <c r="AX480" s="435"/>
      <c r="AY480" s="435"/>
      <c r="AZ480" s="435"/>
      <c r="BA480" s="435"/>
      <c r="BB480" s="435"/>
      <c r="BC480" s="435"/>
      <c r="BD480" s="435"/>
      <c r="BE480" s="435"/>
      <c r="BF480" s="435"/>
      <c r="BG480" s="435"/>
      <c r="BH480" s="435"/>
      <c r="BI480" s="435"/>
      <c r="BJ480" s="435"/>
      <c r="BK480" s="435"/>
      <c r="BL480" s="435"/>
      <c r="BM480" s="435"/>
      <c r="BN480" s="435"/>
      <c r="BO480" s="435"/>
      <c r="BP480" s="435"/>
      <c r="BQ480" s="435"/>
      <c r="BR480" s="435"/>
      <c r="BS480" s="435"/>
      <c r="BT480" s="435"/>
      <c r="BU480" s="435"/>
      <c r="BV480" s="435"/>
      <c r="BW480" s="435"/>
      <c r="BX480" s="435"/>
      <c r="BY480" s="435"/>
      <c r="BZ480" s="435"/>
      <c r="CA480" s="435"/>
      <c r="CB480" s="435"/>
      <c r="CC480" s="435"/>
      <c r="CD480" s="435"/>
      <c r="CE480" s="435"/>
      <c r="CF480" s="435"/>
      <c r="CG480" s="435"/>
      <c r="CH480" s="435"/>
      <c r="CI480" s="435"/>
      <c r="CJ480" s="435"/>
      <c r="CK480" s="435"/>
      <c r="CL480" s="435"/>
      <c r="CM480" s="435"/>
      <c r="CN480" s="435"/>
      <c r="CO480" s="435"/>
      <c r="CP480" s="435"/>
      <c r="CQ480" s="435"/>
      <c r="CR480" s="435"/>
      <c r="CS480" s="435"/>
      <c r="CT480" s="435"/>
      <c r="CU480" s="435"/>
      <c r="CV480" s="435"/>
      <c r="CW480" s="435"/>
      <c r="CX480" s="435"/>
      <c r="CY480" s="435"/>
      <c r="CZ480" s="435"/>
      <c r="DA480" s="435"/>
      <c r="DB480" s="435"/>
      <c r="DC480" s="435"/>
      <c r="DD480" s="435"/>
      <c r="DE480" s="435"/>
      <c r="DF480" s="435"/>
      <c r="DG480" s="435"/>
      <c r="DH480" s="435"/>
      <c r="DI480" s="435"/>
      <c r="DJ480" s="435"/>
      <c r="DK480" s="435"/>
      <c r="DL480" s="435"/>
      <c r="DM480" s="435"/>
      <c r="DN480" s="435"/>
      <c r="DO480" s="435"/>
      <c r="DP480" s="435"/>
      <c r="DQ480" s="435"/>
      <c r="DR480" s="435"/>
      <c r="DS480" s="435"/>
      <c r="DT480" s="435"/>
      <c r="DU480" s="435"/>
      <c r="DV480" s="435"/>
      <c r="DW480" s="435"/>
      <c r="DX480" s="435"/>
      <c r="DY480" s="435"/>
      <c r="DZ480" s="435"/>
      <c r="EA480" s="435"/>
      <c r="EB480" s="435"/>
      <c r="EC480" s="435"/>
      <c r="ED480" s="435"/>
      <c r="EE480" s="435"/>
      <c r="EF480" s="435"/>
      <c r="EG480" s="435"/>
      <c r="EH480" s="435"/>
      <c r="EI480" s="435"/>
      <c r="EJ480" s="435"/>
      <c r="EK480" s="435"/>
      <c r="EL480" s="435"/>
      <c r="EM480" s="435"/>
      <c r="EN480" s="435"/>
      <c r="EO480" s="435"/>
      <c r="EP480" s="435"/>
      <c r="EQ480" s="435"/>
      <c r="ER480" s="435"/>
      <c r="ES480" s="435"/>
      <c r="ET480" s="435"/>
      <c r="EU480" s="435"/>
      <c r="EV480" s="435"/>
      <c r="EW480" s="435"/>
      <c r="EX480" s="435"/>
      <c r="EY480" s="435"/>
      <c r="EZ480" s="435"/>
      <c r="FA480" s="435"/>
      <c r="FB480" s="435"/>
      <c r="FC480" s="435"/>
      <c r="FD480" s="435"/>
      <c r="FE480" s="435"/>
      <c r="FF480" s="435"/>
      <c r="FG480" s="435"/>
      <c r="FH480" s="435"/>
      <c r="FI480" s="435"/>
      <c r="FJ480" s="435"/>
      <c r="FK480" s="435"/>
      <c r="FL480" s="435"/>
      <c r="FM480" s="435"/>
      <c r="FN480" s="435"/>
      <c r="FO480" s="435"/>
      <c r="FP480" s="435"/>
      <c r="FQ480" s="435"/>
      <c r="FR480" s="435"/>
      <c r="FS480" s="435"/>
      <c r="FT480" s="435"/>
      <c r="FU480" s="435"/>
      <c r="FV480" s="435"/>
      <c r="FW480" s="435"/>
      <c r="FX480" s="435"/>
      <c r="FY480" s="435"/>
      <c r="FZ480" s="435"/>
      <c r="GA480" s="435"/>
      <c r="GB480" s="435"/>
      <c r="GC480" s="435"/>
      <c r="GD480" s="435"/>
      <c r="GE480" s="435"/>
      <c r="GF480" s="435"/>
      <c r="GG480" s="435"/>
      <c r="GH480" s="435"/>
      <c r="GI480" s="435"/>
      <c r="GJ480" s="435"/>
      <c r="GK480" s="435"/>
      <c r="GL480" s="435"/>
      <c r="GM480" s="435"/>
      <c r="GN480" s="435"/>
      <c r="GO480" s="435"/>
      <c r="GP480" s="435"/>
      <c r="GQ480" s="435"/>
      <c r="GR480" s="435"/>
      <c r="GS480" s="435"/>
      <c r="GT480" s="435"/>
      <c r="GU480" s="435"/>
      <c r="GV480" s="435"/>
      <c r="GW480" s="435"/>
      <c r="GX480" s="435"/>
      <c r="GY480" s="435"/>
      <c r="GZ480" s="435"/>
      <c r="HA480" s="435"/>
      <c r="HB480" s="435"/>
      <c r="HC480" s="435"/>
      <c r="HD480" s="435"/>
      <c r="HE480" s="435"/>
      <c r="HF480" s="435"/>
    </row>
    <row r="481" spans="1:214" s="436" customFormat="1" x14ac:dyDescent="0.25">
      <c r="A481" s="286">
        <v>46046</v>
      </c>
      <c r="B481" s="287">
        <v>4183608326</v>
      </c>
      <c r="C481" s="288" t="s">
        <v>15180</v>
      </c>
      <c r="D481" s="286">
        <v>46055</v>
      </c>
      <c r="E481" s="429"/>
      <c r="F481" s="288"/>
      <c r="G481" s="287" t="s">
        <v>15333</v>
      </c>
      <c r="H481" s="429"/>
      <c r="I481" s="287" t="s">
        <v>15342</v>
      </c>
      <c r="J481" s="287" t="s">
        <v>7228</v>
      </c>
      <c r="K481" s="287" t="s">
        <v>48</v>
      </c>
      <c r="L481" s="287" t="str">
        <f>VLOOKUP($K481,[1]TONG_SL!$A$1:$D$65536,2,0)</f>
        <v>Mọc Nấm Hương 250g</v>
      </c>
      <c r="M481" s="437"/>
      <c r="N481" s="287" t="str">
        <f t="shared" si="63"/>
        <v>K-C6</v>
      </c>
      <c r="O481" s="429"/>
      <c r="P481" s="429"/>
      <c r="Q481" s="287" t="str">
        <f>VLOOKUP(K481,TONG_SL!$A:$D,3,0)</f>
        <v>Túi</v>
      </c>
      <c r="R481" s="438">
        <v>11</v>
      </c>
      <c r="S481" s="439"/>
      <c r="T481" s="439">
        <f>VLOOKUP(VLOOKUP(G481,Ma_KH!$A:$R,18,0)&amp;K481,Gia_MB!$A:$F,6,0)</f>
        <v>46000</v>
      </c>
      <c r="U481" s="440">
        <f t="shared" si="68"/>
        <v>506000</v>
      </c>
      <c r="V481" s="439"/>
      <c r="W481" s="441">
        <f t="shared" si="69"/>
        <v>0</v>
      </c>
      <c r="X481" s="442" t="str">
        <f t="shared" si="70"/>
        <v>8</v>
      </c>
      <c r="Y481" s="439"/>
      <c r="Z481" s="440">
        <f t="shared" si="71"/>
        <v>40480</v>
      </c>
      <c r="AA481" s="443">
        <f>VLOOKUP(G481,Ma_KH!$A:$R,14,0)</f>
        <v>60</v>
      </c>
      <c r="AB481" s="435"/>
      <c r="AC481" s="435"/>
      <c r="AD481" s="435"/>
      <c r="AE481" s="435"/>
      <c r="AF481" s="435"/>
      <c r="AG481" s="435"/>
      <c r="AH481" s="435"/>
      <c r="AI481" s="435"/>
      <c r="AJ481" s="435"/>
      <c r="AK481" s="435"/>
      <c r="AL481" s="435"/>
      <c r="AM481" s="435"/>
      <c r="AN481" s="435"/>
      <c r="AO481" s="435"/>
      <c r="AP481" s="435"/>
      <c r="AQ481" s="435"/>
      <c r="AR481" s="435"/>
      <c r="AS481" s="435"/>
      <c r="AT481" s="435"/>
      <c r="AU481" s="435"/>
      <c r="AV481" s="435"/>
      <c r="AW481" s="435"/>
      <c r="AX481" s="435"/>
      <c r="AY481" s="435"/>
      <c r="AZ481" s="435"/>
      <c r="BA481" s="435"/>
      <c r="BB481" s="435"/>
      <c r="BC481" s="435"/>
      <c r="BD481" s="435"/>
      <c r="BE481" s="435"/>
      <c r="BF481" s="435"/>
      <c r="BG481" s="435"/>
      <c r="BH481" s="435"/>
      <c r="BI481" s="435"/>
      <c r="BJ481" s="435"/>
      <c r="BK481" s="435"/>
      <c r="BL481" s="435"/>
      <c r="BM481" s="435"/>
      <c r="BN481" s="435"/>
      <c r="BO481" s="435"/>
      <c r="BP481" s="435"/>
      <c r="BQ481" s="435"/>
      <c r="BR481" s="435"/>
      <c r="BS481" s="435"/>
      <c r="BT481" s="435"/>
      <c r="BU481" s="435"/>
      <c r="BV481" s="435"/>
      <c r="BW481" s="435"/>
      <c r="BX481" s="435"/>
      <c r="BY481" s="435"/>
      <c r="BZ481" s="435"/>
      <c r="CA481" s="435"/>
      <c r="CB481" s="435"/>
      <c r="CC481" s="435"/>
      <c r="CD481" s="435"/>
      <c r="CE481" s="435"/>
      <c r="CF481" s="435"/>
      <c r="CG481" s="435"/>
      <c r="CH481" s="435"/>
      <c r="CI481" s="435"/>
      <c r="CJ481" s="435"/>
      <c r="CK481" s="435"/>
      <c r="CL481" s="435"/>
      <c r="CM481" s="435"/>
      <c r="CN481" s="435"/>
      <c r="CO481" s="435"/>
      <c r="CP481" s="435"/>
      <c r="CQ481" s="435"/>
      <c r="CR481" s="435"/>
      <c r="CS481" s="435"/>
      <c r="CT481" s="435"/>
      <c r="CU481" s="435"/>
      <c r="CV481" s="435"/>
      <c r="CW481" s="435"/>
      <c r="CX481" s="435"/>
      <c r="CY481" s="435"/>
      <c r="CZ481" s="435"/>
      <c r="DA481" s="435"/>
      <c r="DB481" s="435"/>
      <c r="DC481" s="435"/>
      <c r="DD481" s="435"/>
      <c r="DE481" s="435"/>
      <c r="DF481" s="435"/>
      <c r="DG481" s="435"/>
      <c r="DH481" s="435"/>
      <c r="DI481" s="435"/>
      <c r="DJ481" s="435"/>
      <c r="DK481" s="435"/>
      <c r="DL481" s="435"/>
      <c r="DM481" s="435"/>
      <c r="DN481" s="435"/>
      <c r="DO481" s="435"/>
      <c r="DP481" s="435"/>
      <c r="DQ481" s="435"/>
      <c r="DR481" s="435"/>
      <c r="DS481" s="435"/>
      <c r="DT481" s="435"/>
      <c r="DU481" s="435"/>
      <c r="DV481" s="435"/>
      <c r="DW481" s="435"/>
      <c r="DX481" s="435"/>
      <c r="DY481" s="435"/>
      <c r="DZ481" s="435"/>
      <c r="EA481" s="435"/>
      <c r="EB481" s="435"/>
      <c r="EC481" s="435"/>
      <c r="ED481" s="435"/>
      <c r="EE481" s="435"/>
      <c r="EF481" s="435"/>
      <c r="EG481" s="435"/>
      <c r="EH481" s="435"/>
      <c r="EI481" s="435"/>
      <c r="EJ481" s="435"/>
      <c r="EK481" s="435"/>
      <c r="EL481" s="435"/>
      <c r="EM481" s="435"/>
      <c r="EN481" s="435"/>
      <c r="EO481" s="435"/>
      <c r="EP481" s="435"/>
      <c r="EQ481" s="435"/>
      <c r="ER481" s="435"/>
      <c r="ES481" s="435"/>
      <c r="ET481" s="435"/>
      <c r="EU481" s="435"/>
      <c r="EV481" s="435"/>
      <c r="EW481" s="435"/>
      <c r="EX481" s="435"/>
      <c r="EY481" s="435"/>
      <c r="EZ481" s="435"/>
      <c r="FA481" s="435"/>
      <c r="FB481" s="435"/>
      <c r="FC481" s="435"/>
      <c r="FD481" s="435"/>
      <c r="FE481" s="435"/>
      <c r="FF481" s="435"/>
      <c r="FG481" s="435"/>
      <c r="FH481" s="435"/>
      <c r="FI481" s="435"/>
      <c r="FJ481" s="435"/>
      <c r="FK481" s="435"/>
      <c r="FL481" s="435"/>
      <c r="FM481" s="435"/>
      <c r="FN481" s="435"/>
      <c r="FO481" s="435"/>
      <c r="FP481" s="435"/>
      <c r="FQ481" s="435"/>
      <c r="FR481" s="435"/>
      <c r="FS481" s="435"/>
      <c r="FT481" s="435"/>
      <c r="FU481" s="435"/>
      <c r="FV481" s="435"/>
      <c r="FW481" s="435"/>
      <c r="FX481" s="435"/>
      <c r="FY481" s="435"/>
      <c r="FZ481" s="435"/>
      <c r="GA481" s="435"/>
      <c r="GB481" s="435"/>
      <c r="GC481" s="435"/>
      <c r="GD481" s="435"/>
      <c r="GE481" s="435"/>
      <c r="GF481" s="435"/>
      <c r="GG481" s="435"/>
      <c r="GH481" s="435"/>
      <c r="GI481" s="435"/>
      <c r="GJ481" s="435"/>
      <c r="GK481" s="435"/>
      <c r="GL481" s="435"/>
      <c r="GM481" s="435"/>
      <c r="GN481" s="435"/>
      <c r="GO481" s="435"/>
      <c r="GP481" s="435"/>
      <c r="GQ481" s="435"/>
      <c r="GR481" s="435"/>
      <c r="GS481" s="435"/>
      <c r="GT481" s="435"/>
      <c r="GU481" s="435"/>
      <c r="GV481" s="435"/>
      <c r="GW481" s="435"/>
      <c r="GX481" s="435"/>
      <c r="GY481" s="435"/>
      <c r="GZ481" s="435"/>
      <c r="HA481" s="435"/>
      <c r="HB481" s="435"/>
      <c r="HC481" s="435"/>
      <c r="HD481" s="435"/>
      <c r="HE481" s="435"/>
      <c r="HF481" s="435"/>
    </row>
    <row r="482" spans="1:214" s="436" customFormat="1" x14ac:dyDescent="0.25">
      <c r="A482" s="286">
        <v>46046</v>
      </c>
      <c r="B482" s="287">
        <v>4183608326</v>
      </c>
      <c r="C482" s="288" t="s">
        <v>15180</v>
      </c>
      <c r="D482" s="286">
        <v>46055</v>
      </c>
      <c r="E482" s="429"/>
      <c r="F482" s="288"/>
      <c r="G482" s="287" t="s">
        <v>15333</v>
      </c>
      <c r="H482" s="429"/>
      <c r="I482" s="287" t="s">
        <v>15342</v>
      </c>
      <c r="J482" s="287" t="s">
        <v>7228</v>
      </c>
      <c r="K482" s="287" t="s">
        <v>27</v>
      </c>
      <c r="L482" s="287" t="str">
        <f>VLOOKUP($K482,[1]TONG_SL!$A$1:$D$65536,2,0)</f>
        <v>Chân giò heo muối 300g</v>
      </c>
      <c r="M482" s="437"/>
      <c r="N482" s="287" t="str">
        <f t="shared" ref="N482:N545" si="72">IF($B482&lt;&gt;"","K-C6","")</f>
        <v>K-C6</v>
      </c>
      <c r="O482" s="429"/>
      <c r="P482" s="429"/>
      <c r="Q482" s="287" t="str">
        <f>VLOOKUP(K482,TONG_SL!$A:$D,3,0)</f>
        <v>Túi</v>
      </c>
      <c r="R482" s="438">
        <v>29</v>
      </c>
      <c r="S482" s="439"/>
      <c r="T482" s="439">
        <f>VLOOKUP(VLOOKUP(G482,Ma_KH!$A:$R,18,0)&amp;K482,Gia_MB!$A:$F,6,0)</f>
        <v>73431</v>
      </c>
      <c r="U482" s="440">
        <f t="shared" si="68"/>
        <v>2129499</v>
      </c>
      <c r="V482" s="439"/>
      <c r="W482" s="441">
        <f t="shared" si="69"/>
        <v>0</v>
      </c>
      <c r="X482" s="442" t="str">
        <f t="shared" si="70"/>
        <v>8</v>
      </c>
      <c r="Y482" s="439"/>
      <c r="Z482" s="440">
        <f t="shared" si="71"/>
        <v>170359.92</v>
      </c>
      <c r="AA482" s="443">
        <f>VLOOKUP(G482,Ma_KH!$A:$R,14,0)</f>
        <v>60</v>
      </c>
      <c r="AB482" s="435"/>
      <c r="AC482" s="435"/>
      <c r="AD482" s="435"/>
      <c r="AE482" s="435"/>
      <c r="AF482" s="435"/>
      <c r="AG482" s="435"/>
      <c r="AH482" s="435"/>
      <c r="AI482" s="435"/>
      <c r="AJ482" s="435"/>
      <c r="AK482" s="435"/>
      <c r="AL482" s="435"/>
      <c r="AM482" s="435"/>
      <c r="AN482" s="435"/>
      <c r="AO482" s="435"/>
      <c r="AP482" s="435"/>
      <c r="AQ482" s="435"/>
      <c r="AR482" s="435"/>
      <c r="AS482" s="435"/>
      <c r="AT482" s="435"/>
      <c r="AU482" s="435"/>
      <c r="AV482" s="435"/>
      <c r="AW482" s="435"/>
      <c r="AX482" s="435"/>
      <c r="AY482" s="435"/>
      <c r="AZ482" s="435"/>
      <c r="BA482" s="435"/>
      <c r="BB482" s="435"/>
      <c r="BC482" s="435"/>
      <c r="BD482" s="435"/>
      <c r="BE482" s="435"/>
      <c r="BF482" s="435"/>
      <c r="BG482" s="435"/>
      <c r="BH482" s="435"/>
      <c r="BI482" s="435"/>
      <c r="BJ482" s="435"/>
      <c r="BK482" s="435"/>
      <c r="BL482" s="435"/>
      <c r="BM482" s="435"/>
      <c r="BN482" s="435"/>
      <c r="BO482" s="435"/>
      <c r="BP482" s="435"/>
      <c r="BQ482" s="435"/>
      <c r="BR482" s="435"/>
      <c r="BS482" s="435"/>
      <c r="BT482" s="435"/>
      <c r="BU482" s="435"/>
      <c r="BV482" s="435"/>
      <c r="BW482" s="435"/>
      <c r="BX482" s="435"/>
      <c r="BY482" s="435"/>
      <c r="BZ482" s="435"/>
      <c r="CA482" s="435"/>
      <c r="CB482" s="435"/>
      <c r="CC482" s="435"/>
      <c r="CD482" s="435"/>
      <c r="CE482" s="435"/>
      <c r="CF482" s="435"/>
      <c r="CG482" s="435"/>
      <c r="CH482" s="435"/>
      <c r="CI482" s="435"/>
      <c r="CJ482" s="435"/>
      <c r="CK482" s="435"/>
      <c r="CL482" s="435"/>
      <c r="CM482" s="435"/>
      <c r="CN482" s="435"/>
      <c r="CO482" s="435"/>
      <c r="CP482" s="435"/>
      <c r="CQ482" s="435"/>
      <c r="CR482" s="435"/>
      <c r="CS482" s="435"/>
      <c r="CT482" s="435"/>
      <c r="CU482" s="435"/>
      <c r="CV482" s="435"/>
      <c r="CW482" s="435"/>
      <c r="CX482" s="435"/>
      <c r="CY482" s="435"/>
      <c r="CZ482" s="435"/>
      <c r="DA482" s="435"/>
      <c r="DB482" s="435"/>
      <c r="DC482" s="435"/>
      <c r="DD482" s="435"/>
      <c r="DE482" s="435"/>
      <c r="DF482" s="435"/>
      <c r="DG482" s="435"/>
      <c r="DH482" s="435"/>
      <c r="DI482" s="435"/>
      <c r="DJ482" s="435"/>
      <c r="DK482" s="435"/>
      <c r="DL482" s="435"/>
      <c r="DM482" s="435"/>
      <c r="DN482" s="435"/>
      <c r="DO482" s="435"/>
      <c r="DP482" s="435"/>
      <c r="DQ482" s="435"/>
      <c r="DR482" s="435"/>
      <c r="DS482" s="435"/>
      <c r="DT482" s="435"/>
      <c r="DU482" s="435"/>
      <c r="DV482" s="435"/>
      <c r="DW482" s="435"/>
      <c r="DX482" s="435"/>
      <c r="DY482" s="435"/>
      <c r="DZ482" s="435"/>
      <c r="EA482" s="435"/>
      <c r="EB482" s="435"/>
      <c r="EC482" s="435"/>
      <c r="ED482" s="435"/>
      <c r="EE482" s="435"/>
      <c r="EF482" s="435"/>
      <c r="EG482" s="435"/>
      <c r="EH482" s="435"/>
      <c r="EI482" s="435"/>
      <c r="EJ482" s="435"/>
      <c r="EK482" s="435"/>
      <c r="EL482" s="435"/>
      <c r="EM482" s="435"/>
      <c r="EN482" s="435"/>
      <c r="EO482" s="435"/>
      <c r="EP482" s="435"/>
      <c r="EQ482" s="435"/>
      <c r="ER482" s="435"/>
      <c r="ES482" s="435"/>
      <c r="ET482" s="435"/>
      <c r="EU482" s="435"/>
      <c r="EV482" s="435"/>
      <c r="EW482" s="435"/>
      <c r="EX482" s="435"/>
      <c r="EY482" s="435"/>
      <c r="EZ482" s="435"/>
      <c r="FA482" s="435"/>
      <c r="FB482" s="435"/>
      <c r="FC482" s="435"/>
      <c r="FD482" s="435"/>
      <c r="FE482" s="435"/>
      <c r="FF482" s="435"/>
      <c r="FG482" s="435"/>
      <c r="FH482" s="435"/>
      <c r="FI482" s="435"/>
      <c r="FJ482" s="435"/>
      <c r="FK482" s="435"/>
      <c r="FL482" s="435"/>
      <c r="FM482" s="435"/>
      <c r="FN482" s="435"/>
      <c r="FO482" s="435"/>
      <c r="FP482" s="435"/>
      <c r="FQ482" s="435"/>
      <c r="FR482" s="435"/>
      <c r="FS482" s="435"/>
      <c r="FT482" s="435"/>
      <c r="FU482" s="435"/>
      <c r="FV482" s="435"/>
      <c r="FW482" s="435"/>
      <c r="FX482" s="435"/>
      <c r="FY482" s="435"/>
      <c r="FZ482" s="435"/>
      <c r="GA482" s="435"/>
      <c r="GB482" s="435"/>
      <c r="GC482" s="435"/>
      <c r="GD482" s="435"/>
      <c r="GE482" s="435"/>
      <c r="GF482" s="435"/>
      <c r="GG482" s="435"/>
      <c r="GH482" s="435"/>
      <c r="GI482" s="435"/>
      <c r="GJ482" s="435"/>
      <c r="GK482" s="435"/>
      <c r="GL482" s="435"/>
      <c r="GM482" s="435"/>
      <c r="GN482" s="435"/>
      <c r="GO482" s="435"/>
      <c r="GP482" s="435"/>
      <c r="GQ482" s="435"/>
      <c r="GR482" s="435"/>
      <c r="GS482" s="435"/>
      <c r="GT482" s="435"/>
      <c r="GU482" s="435"/>
      <c r="GV482" s="435"/>
      <c r="GW482" s="435"/>
      <c r="GX482" s="435"/>
      <c r="GY482" s="435"/>
      <c r="GZ482" s="435"/>
      <c r="HA482" s="435"/>
      <c r="HB482" s="435"/>
      <c r="HC482" s="435"/>
      <c r="HD482" s="435"/>
      <c r="HE482" s="435"/>
      <c r="HF482" s="435"/>
    </row>
    <row r="483" spans="1:214" s="436" customFormat="1" x14ac:dyDescent="0.25">
      <c r="A483" s="286">
        <v>46046</v>
      </c>
      <c r="B483" s="287">
        <v>4183608326</v>
      </c>
      <c r="C483" s="288" t="s">
        <v>15180</v>
      </c>
      <c r="D483" s="286">
        <v>46055</v>
      </c>
      <c r="E483" s="429"/>
      <c r="F483" s="288"/>
      <c r="G483" s="287" t="s">
        <v>15333</v>
      </c>
      <c r="H483" s="429"/>
      <c r="I483" s="287" t="s">
        <v>15342</v>
      </c>
      <c r="J483" s="287" t="s">
        <v>7228</v>
      </c>
      <c r="K483" s="287" t="s">
        <v>30</v>
      </c>
      <c r="L483" s="287" t="str">
        <f>VLOOKUP($K483,[1]TONG_SL!$A$1:$D$65536,2,0)</f>
        <v>Gà muối 500g</v>
      </c>
      <c r="M483" s="437"/>
      <c r="N483" s="287" t="str">
        <f t="shared" si="72"/>
        <v>K-C6</v>
      </c>
      <c r="O483" s="429"/>
      <c r="P483" s="429"/>
      <c r="Q483" s="287" t="str">
        <f>VLOOKUP(K483,TONG_SL!$A:$D,3,0)</f>
        <v>Túi</v>
      </c>
      <c r="R483" s="438">
        <v>22</v>
      </c>
      <c r="S483" s="439"/>
      <c r="T483" s="439">
        <f>VLOOKUP(VLOOKUP(G483,Ma_KH!$A:$R,18,0)&amp;K483,Gia_MB!$A:$F,6,0)</f>
        <v>116611</v>
      </c>
      <c r="U483" s="440">
        <f t="shared" si="68"/>
        <v>2565442</v>
      </c>
      <c r="V483" s="439"/>
      <c r="W483" s="441">
        <f t="shared" si="69"/>
        <v>0</v>
      </c>
      <c r="X483" s="442" t="str">
        <f t="shared" si="70"/>
        <v>8</v>
      </c>
      <c r="Y483" s="439"/>
      <c r="Z483" s="440">
        <f t="shared" si="71"/>
        <v>205235.36000000002</v>
      </c>
      <c r="AA483" s="443">
        <f>VLOOKUP(G483,Ma_KH!$A:$R,14,0)</f>
        <v>60</v>
      </c>
      <c r="AB483" s="435"/>
      <c r="AC483" s="435"/>
      <c r="AD483" s="435"/>
      <c r="AE483" s="435"/>
      <c r="AF483" s="435"/>
      <c r="AG483" s="435"/>
      <c r="AH483" s="435"/>
      <c r="AI483" s="435"/>
      <c r="AJ483" s="435"/>
      <c r="AK483" s="435"/>
      <c r="AL483" s="435"/>
      <c r="AM483" s="435"/>
      <c r="AN483" s="435"/>
      <c r="AO483" s="435"/>
      <c r="AP483" s="435"/>
      <c r="AQ483" s="435"/>
      <c r="AR483" s="435"/>
      <c r="AS483" s="435"/>
      <c r="AT483" s="435"/>
      <c r="AU483" s="435"/>
      <c r="AV483" s="435"/>
      <c r="AW483" s="435"/>
      <c r="AX483" s="435"/>
      <c r="AY483" s="435"/>
      <c r="AZ483" s="435"/>
      <c r="BA483" s="435"/>
      <c r="BB483" s="435"/>
      <c r="BC483" s="435"/>
      <c r="BD483" s="435"/>
      <c r="BE483" s="435"/>
      <c r="BF483" s="435"/>
      <c r="BG483" s="435"/>
      <c r="BH483" s="435"/>
      <c r="BI483" s="435"/>
      <c r="BJ483" s="435"/>
      <c r="BK483" s="435"/>
      <c r="BL483" s="435"/>
      <c r="BM483" s="435"/>
      <c r="BN483" s="435"/>
      <c r="BO483" s="435"/>
      <c r="BP483" s="435"/>
      <c r="BQ483" s="435"/>
      <c r="BR483" s="435"/>
      <c r="BS483" s="435"/>
      <c r="BT483" s="435"/>
      <c r="BU483" s="435"/>
      <c r="BV483" s="435"/>
      <c r="BW483" s="435"/>
      <c r="BX483" s="435"/>
      <c r="BY483" s="435"/>
      <c r="BZ483" s="435"/>
      <c r="CA483" s="435"/>
      <c r="CB483" s="435"/>
      <c r="CC483" s="435"/>
      <c r="CD483" s="435"/>
      <c r="CE483" s="435"/>
      <c r="CF483" s="435"/>
      <c r="CG483" s="435"/>
      <c r="CH483" s="435"/>
      <c r="CI483" s="435"/>
      <c r="CJ483" s="435"/>
      <c r="CK483" s="435"/>
      <c r="CL483" s="435"/>
      <c r="CM483" s="435"/>
      <c r="CN483" s="435"/>
      <c r="CO483" s="435"/>
      <c r="CP483" s="435"/>
      <c r="CQ483" s="435"/>
      <c r="CR483" s="435"/>
      <c r="CS483" s="435"/>
      <c r="CT483" s="435"/>
      <c r="CU483" s="435"/>
      <c r="CV483" s="435"/>
      <c r="CW483" s="435"/>
      <c r="CX483" s="435"/>
      <c r="CY483" s="435"/>
      <c r="CZ483" s="435"/>
      <c r="DA483" s="435"/>
      <c r="DB483" s="435"/>
      <c r="DC483" s="435"/>
      <c r="DD483" s="435"/>
      <c r="DE483" s="435"/>
      <c r="DF483" s="435"/>
      <c r="DG483" s="435"/>
      <c r="DH483" s="435"/>
      <c r="DI483" s="435"/>
      <c r="DJ483" s="435"/>
      <c r="DK483" s="435"/>
      <c r="DL483" s="435"/>
      <c r="DM483" s="435"/>
      <c r="DN483" s="435"/>
      <c r="DO483" s="435"/>
      <c r="DP483" s="435"/>
      <c r="DQ483" s="435"/>
      <c r="DR483" s="435"/>
      <c r="DS483" s="435"/>
      <c r="DT483" s="435"/>
      <c r="DU483" s="435"/>
      <c r="DV483" s="435"/>
      <c r="DW483" s="435"/>
      <c r="DX483" s="435"/>
      <c r="DY483" s="435"/>
      <c r="DZ483" s="435"/>
      <c r="EA483" s="435"/>
      <c r="EB483" s="435"/>
      <c r="EC483" s="435"/>
      <c r="ED483" s="435"/>
      <c r="EE483" s="435"/>
      <c r="EF483" s="435"/>
      <c r="EG483" s="435"/>
      <c r="EH483" s="435"/>
      <c r="EI483" s="435"/>
      <c r="EJ483" s="435"/>
      <c r="EK483" s="435"/>
      <c r="EL483" s="435"/>
      <c r="EM483" s="435"/>
      <c r="EN483" s="435"/>
      <c r="EO483" s="435"/>
      <c r="EP483" s="435"/>
      <c r="EQ483" s="435"/>
      <c r="ER483" s="435"/>
      <c r="ES483" s="435"/>
      <c r="ET483" s="435"/>
      <c r="EU483" s="435"/>
      <c r="EV483" s="435"/>
      <c r="EW483" s="435"/>
      <c r="EX483" s="435"/>
      <c r="EY483" s="435"/>
      <c r="EZ483" s="435"/>
      <c r="FA483" s="435"/>
      <c r="FB483" s="435"/>
      <c r="FC483" s="435"/>
      <c r="FD483" s="435"/>
      <c r="FE483" s="435"/>
      <c r="FF483" s="435"/>
      <c r="FG483" s="435"/>
      <c r="FH483" s="435"/>
      <c r="FI483" s="435"/>
      <c r="FJ483" s="435"/>
      <c r="FK483" s="435"/>
      <c r="FL483" s="435"/>
      <c r="FM483" s="435"/>
      <c r="FN483" s="435"/>
      <c r="FO483" s="435"/>
      <c r="FP483" s="435"/>
      <c r="FQ483" s="435"/>
      <c r="FR483" s="435"/>
      <c r="FS483" s="435"/>
      <c r="FT483" s="435"/>
      <c r="FU483" s="435"/>
      <c r="FV483" s="435"/>
      <c r="FW483" s="435"/>
      <c r="FX483" s="435"/>
      <c r="FY483" s="435"/>
      <c r="FZ483" s="435"/>
      <c r="GA483" s="435"/>
      <c r="GB483" s="435"/>
      <c r="GC483" s="435"/>
      <c r="GD483" s="435"/>
      <c r="GE483" s="435"/>
      <c r="GF483" s="435"/>
      <c r="GG483" s="435"/>
      <c r="GH483" s="435"/>
      <c r="GI483" s="435"/>
      <c r="GJ483" s="435"/>
      <c r="GK483" s="435"/>
      <c r="GL483" s="435"/>
      <c r="GM483" s="435"/>
      <c r="GN483" s="435"/>
      <c r="GO483" s="435"/>
      <c r="GP483" s="435"/>
      <c r="GQ483" s="435"/>
      <c r="GR483" s="435"/>
      <c r="GS483" s="435"/>
      <c r="GT483" s="435"/>
      <c r="GU483" s="435"/>
      <c r="GV483" s="435"/>
      <c r="GW483" s="435"/>
      <c r="GX483" s="435"/>
      <c r="GY483" s="435"/>
      <c r="GZ483" s="435"/>
      <c r="HA483" s="435"/>
      <c r="HB483" s="435"/>
      <c r="HC483" s="435"/>
      <c r="HD483" s="435"/>
      <c r="HE483" s="435"/>
      <c r="HF483" s="435"/>
    </row>
    <row r="484" spans="1:214" x14ac:dyDescent="0.25">
      <c r="A484" s="9">
        <v>46050</v>
      </c>
      <c r="B484" s="21">
        <v>4183895882</v>
      </c>
      <c r="C484" s="10" t="s">
        <v>15180</v>
      </c>
      <c r="D484" s="9">
        <v>46055</v>
      </c>
      <c r="G484" s="21" t="s">
        <v>15333</v>
      </c>
      <c r="I484" s="21" t="s">
        <v>15343</v>
      </c>
      <c r="J484" s="21" t="s">
        <v>7228</v>
      </c>
      <c r="K484" s="21" t="s">
        <v>30</v>
      </c>
      <c r="L484" s="215" t="str">
        <f>VLOOKUP($K484,[1]TONG_SL!$A$1:$D$65536,2,0)</f>
        <v>Gà muối 500g</v>
      </c>
      <c r="M484" s="213"/>
      <c r="N484" s="215" t="str">
        <f t="shared" si="72"/>
        <v>K-C6</v>
      </c>
      <c r="O484" s="222"/>
      <c r="P484" s="222"/>
      <c r="Q484" s="215" t="str">
        <f>VLOOKUP(K484,TONG_SL!$A:$D,3,0)</f>
        <v>Túi</v>
      </c>
      <c r="R484" s="1">
        <v>8</v>
      </c>
      <c r="S484" s="248"/>
      <c r="T484" s="248">
        <f>VLOOKUP(VLOOKUP(G484,Ma_KH!$A:$R,18,0)&amp;K484,Gia_MB!$A:$F,6,0)</f>
        <v>116611</v>
      </c>
      <c r="U484" s="249">
        <f t="shared" si="68"/>
        <v>932888</v>
      </c>
      <c r="V484" s="248"/>
      <c r="W484" s="250">
        <f t="shared" si="69"/>
        <v>0</v>
      </c>
      <c r="X484" s="251" t="str">
        <f t="shared" si="70"/>
        <v>8</v>
      </c>
      <c r="Y484" s="248"/>
      <c r="Z484" s="249">
        <f t="shared" si="71"/>
        <v>74631.040000000008</v>
      </c>
      <c r="AA484" s="252">
        <f>VLOOKUP(G484,Ma_KH!$A:$R,14,0)</f>
        <v>60</v>
      </c>
    </row>
    <row r="485" spans="1:214" x14ac:dyDescent="0.25">
      <c r="A485" s="9">
        <v>46050</v>
      </c>
      <c r="B485" s="21">
        <v>4183895882</v>
      </c>
      <c r="C485" s="10" t="s">
        <v>15180</v>
      </c>
      <c r="D485" s="9">
        <v>46055</v>
      </c>
      <c r="G485" s="21" t="s">
        <v>15333</v>
      </c>
      <c r="I485" s="21" t="s">
        <v>15343</v>
      </c>
      <c r="J485" s="21" t="s">
        <v>7228</v>
      </c>
      <c r="K485" s="21" t="s">
        <v>34</v>
      </c>
      <c r="L485" s="215" t="str">
        <f>VLOOKUP($K485,[1]TONG_SL!$A$1:$D$65536,2,0)</f>
        <v>Tai heo muối 200g</v>
      </c>
      <c r="M485" s="213"/>
      <c r="N485" s="215" t="str">
        <f t="shared" si="72"/>
        <v>K-C6</v>
      </c>
      <c r="O485" s="222"/>
      <c r="P485" s="222"/>
      <c r="Q485" s="215" t="str">
        <f>VLOOKUP(K485,TONG_SL!$A:$D,3,0)</f>
        <v>Túi</v>
      </c>
      <c r="R485" s="1">
        <v>5</v>
      </c>
      <c r="S485" s="248"/>
      <c r="T485" s="248">
        <f>VLOOKUP(VLOOKUP(G485,Ma_KH!$A:$R,18,0)&amp;K485,Gia_MB!$A:$F,6,0)</f>
        <v>55595</v>
      </c>
      <c r="U485" s="249">
        <f t="shared" si="68"/>
        <v>277975</v>
      </c>
      <c r="V485" s="248"/>
      <c r="W485" s="250">
        <f t="shared" si="69"/>
        <v>0</v>
      </c>
      <c r="X485" s="251" t="str">
        <f t="shared" si="70"/>
        <v>8</v>
      </c>
      <c r="Y485" s="248"/>
      <c r="Z485" s="249">
        <f t="shared" si="71"/>
        <v>22238</v>
      </c>
      <c r="AA485" s="252">
        <f>VLOOKUP(G485,Ma_KH!$A:$R,14,0)</f>
        <v>60</v>
      </c>
    </row>
    <row r="486" spans="1:214" x14ac:dyDescent="0.25">
      <c r="A486" s="9">
        <v>46050</v>
      </c>
      <c r="B486" s="21">
        <v>4183895882</v>
      </c>
      <c r="C486" s="10" t="s">
        <v>15180</v>
      </c>
      <c r="D486" s="9">
        <v>46055</v>
      </c>
      <c r="G486" s="21" t="s">
        <v>15333</v>
      </c>
      <c r="I486" s="21" t="s">
        <v>15343</v>
      </c>
      <c r="J486" s="21" t="s">
        <v>7228</v>
      </c>
      <c r="K486" s="21" t="s">
        <v>39</v>
      </c>
      <c r="L486" s="215" t="str">
        <f>VLOOKUP($K486,[1]TONG_SL!$A$1:$D$65536,2,0)</f>
        <v>Chả nướng 300g</v>
      </c>
      <c r="M486" s="213"/>
      <c r="N486" s="215" t="str">
        <f t="shared" si="72"/>
        <v>K-C6</v>
      </c>
      <c r="O486" s="222"/>
      <c r="P486" s="222"/>
      <c r="Q486" s="215" t="str">
        <f>VLOOKUP(K486,TONG_SL!$A:$D,3,0)</f>
        <v>Túi</v>
      </c>
      <c r="R486" s="1">
        <v>2</v>
      </c>
      <c r="S486" s="248"/>
      <c r="T486" s="248">
        <f>VLOOKUP(VLOOKUP(G486,Ma_KH!$A:$R,18,0)&amp;K486,Gia_MB!$A:$F,6,0)</f>
        <v>70950</v>
      </c>
      <c r="U486" s="249">
        <f t="shared" si="68"/>
        <v>141900</v>
      </c>
      <c r="V486" s="248"/>
      <c r="W486" s="250">
        <f t="shared" si="69"/>
        <v>0</v>
      </c>
      <c r="X486" s="251" t="str">
        <f t="shared" si="70"/>
        <v>8</v>
      </c>
      <c r="Y486" s="248"/>
      <c r="Z486" s="249">
        <f t="shared" si="71"/>
        <v>11352</v>
      </c>
      <c r="AA486" s="252">
        <f>VLOOKUP(G486,Ma_KH!$A:$R,14,0)</f>
        <v>60</v>
      </c>
    </row>
    <row r="487" spans="1:214" x14ac:dyDescent="0.25">
      <c r="A487" s="9">
        <v>46050</v>
      </c>
      <c r="B487" s="21">
        <v>4183895882</v>
      </c>
      <c r="C487" s="10" t="s">
        <v>15180</v>
      </c>
      <c r="D487" s="9">
        <v>46055</v>
      </c>
      <c r="G487" s="21" t="s">
        <v>15333</v>
      </c>
      <c r="I487" s="21" t="s">
        <v>15343</v>
      </c>
      <c r="J487" s="21" t="s">
        <v>7228</v>
      </c>
      <c r="K487" s="21" t="s">
        <v>37</v>
      </c>
      <c r="L487" s="215" t="str">
        <f>VLOOKUP($K487,[1]TONG_SL!$A$1:$D$65536,2,0)</f>
        <v>Chả cốm 300g</v>
      </c>
      <c r="M487" s="213"/>
      <c r="N487" s="215" t="str">
        <f t="shared" si="72"/>
        <v>K-C6</v>
      </c>
      <c r="O487" s="222"/>
      <c r="P487" s="222"/>
      <c r="Q487" s="215" t="str">
        <f>VLOOKUP(K487,TONG_SL!$A:$D,3,0)</f>
        <v>Túi</v>
      </c>
      <c r="R487" s="1">
        <v>5</v>
      </c>
      <c r="S487" s="248"/>
      <c r="T487" s="248">
        <f>VLOOKUP(VLOOKUP(G487,Ma_KH!$A:$R,18,0)&amp;K487,Gia_MB!$A:$F,6,0)</f>
        <v>74250</v>
      </c>
      <c r="U487" s="249">
        <f t="shared" ref="U487:U518" si="73">T487*R487</f>
        <v>371250</v>
      </c>
      <c r="V487" s="248"/>
      <c r="W487" s="250">
        <f t="shared" ref="W487:W518" si="74">U487*V487</f>
        <v>0</v>
      </c>
      <c r="X487" s="251" t="str">
        <f t="shared" ref="X487:X518" si="75">IF(B487&lt;&gt;"","8","0")</f>
        <v>8</v>
      </c>
      <c r="Y487" s="248"/>
      <c r="Z487" s="249">
        <f t="shared" ref="Z487:Z518" si="76">U487*X487%</f>
        <v>29700</v>
      </c>
      <c r="AA487" s="252">
        <f>VLOOKUP(G487,Ma_KH!$A:$R,14,0)</f>
        <v>60</v>
      </c>
    </row>
    <row r="488" spans="1:214" x14ac:dyDescent="0.25">
      <c r="A488" s="9">
        <v>46050</v>
      </c>
      <c r="B488" s="21">
        <v>4183895882</v>
      </c>
      <c r="C488" s="10" t="s">
        <v>15180</v>
      </c>
      <c r="D488" s="9">
        <v>46055</v>
      </c>
      <c r="G488" s="21" t="s">
        <v>15333</v>
      </c>
      <c r="I488" s="21" t="s">
        <v>15343</v>
      </c>
      <c r="J488" s="21" t="s">
        <v>7228</v>
      </c>
      <c r="K488" s="21" t="s">
        <v>48</v>
      </c>
      <c r="L488" s="215" t="str">
        <f>VLOOKUP($K488,[1]TONG_SL!$A$1:$D$65536,2,0)</f>
        <v>Mọc Nấm Hương 250g</v>
      </c>
      <c r="M488" s="213"/>
      <c r="N488" s="215" t="str">
        <f t="shared" si="72"/>
        <v>K-C6</v>
      </c>
      <c r="O488" s="222"/>
      <c r="P488" s="222"/>
      <c r="Q488" s="215" t="str">
        <f>VLOOKUP(K488,TONG_SL!$A:$D,3,0)</f>
        <v>Túi</v>
      </c>
      <c r="R488" s="1">
        <v>15</v>
      </c>
      <c r="S488" s="248"/>
      <c r="T488" s="248">
        <f>VLOOKUP(VLOOKUP(G488,Ma_KH!$A:$R,18,0)&amp;K488,Gia_MB!$A:$F,6,0)</f>
        <v>46000</v>
      </c>
      <c r="U488" s="249">
        <f t="shared" si="73"/>
        <v>690000</v>
      </c>
      <c r="V488" s="248"/>
      <c r="W488" s="250">
        <f t="shared" si="74"/>
        <v>0</v>
      </c>
      <c r="X488" s="251" t="str">
        <f t="shared" si="75"/>
        <v>8</v>
      </c>
      <c r="Y488" s="248"/>
      <c r="Z488" s="249">
        <f t="shared" si="76"/>
        <v>55200</v>
      </c>
      <c r="AA488" s="252">
        <f>VLOOKUP(G488,Ma_KH!$A:$R,14,0)</f>
        <v>60</v>
      </c>
    </row>
    <row r="489" spans="1:214" x14ac:dyDescent="0.25">
      <c r="A489" s="9">
        <v>46050</v>
      </c>
      <c r="B489" s="21">
        <v>4183895882</v>
      </c>
      <c r="C489" s="10" t="s">
        <v>15180</v>
      </c>
      <c r="D489" s="9">
        <v>46055</v>
      </c>
      <c r="G489" s="21" t="s">
        <v>15333</v>
      </c>
      <c r="I489" s="21" t="s">
        <v>15343</v>
      </c>
      <c r="J489" s="21" t="s">
        <v>7228</v>
      </c>
      <c r="K489" s="21" t="s">
        <v>27</v>
      </c>
      <c r="L489" s="215" t="str">
        <f>VLOOKUP($K489,[1]TONG_SL!$A$1:$D$65536,2,0)</f>
        <v>Chân giò heo muối 300g</v>
      </c>
      <c r="M489" s="213"/>
      <c r="N489" s="215" t="str">
        <f t="shared" si="72"/>
        <v>K-C6</v>
      </c>
      <c r="O489" s="222"/>
      <c r="P489" s="222"/>
      <c r="Q489" s="215" t="str">
        <f>VLOOKUP(K489,TONG_SL!$A:$D,3,0)</f>
        <v>Túi</v>
      </c>
      <c r="R489" s="1">
        <v>20</v>
      </c>
      <c r="S489" s="248"/>
      <c r="T489" s="248">
        <f>VLOOKUP(VLOOKUP(G489,Ma_KH!$A:$R,18,0)&amp;K489,Gia_MB!$A:$F,6,0)</f>
        <v>73431</v>
      </c>
      <c r="U489" s="249">
        <f t="shared" si="73"/>
        <v>1468620</v>
      </c>
      <c r="V489" s="248"/>
      <c r="W489" s="250">
        <f t="shared" si="74"/>
        <v>0</v>
      </c>
      <c r="X489" s="251" t="str">
        <f t="shared" si="75"/>
        <v>8</v>
      </c>
      <c r="Y489" s="248"/>
      <c r="Z489" s="249">
        <f t="shared" si="76"/>
        <v>117489.60000000001</v>
      </c>
      <c r="AA489" s="252">
        <f>VLOOKUP(G489,Ma_KH!$A:$R,14,0)</f>
        <v>60</v>
      </c>
    </row>
    <row r="490" spans="1:214" s="436" customFormat="1" x14ac:dyDescent="0.25">
      <c r="A490" s="286">
        <v>46046</v>
      </c>
      <c r="B490" s="287">
        <v>4183608258</v>
      </c>
      <c r="C490" s="288" t="s">
        <v>15180</v>
      </c>
      <c r="D490" s="286">
        <v>46055</v>
      </c>
      <c r="E490" s="429"/>
      <c r="F490" s="288"/>
      <c r="G490" s="287" t="s">
        <v>15333</v>
      </c>
      <c r="H490" s="429"/>
      <c r="I490" s="287" t="s">
        <v>15344</v>
      </c>
      <c r="J490" s="287" t="s">
        <v>7228</v>
      </c>
      <c r="K490" s="287" t="s">
        <v>48</v>
      </c>
      <c r="L490" s="287" t="str">
        <f>VLOOKUP($K490,[1]TONG_SL!$A$1:$D$65536,2,0)</f>
        <v>Mọc Nấm Hương 250g</v>
      </c>
      <c r="M490" s="437"/>
      <c r="N490" s="287" t="str">
        <f t="shared" si="72"/>
        <v>K-C6</v>
      </c>
      <c r="O490" s="429"/>
      <c r="P490" s="429"/>
      <c r="Q490" s="287" t="str">
        <f>VLOOKUP(K490,TONG_SL!$A:$D,3,0)</f>
        <v>Túi</v>
      </c>
      <c r="R490" s="438">
        <v>5</v>
      </c>
      <c r="S490" s="439"/>
      <c r="T490" s="439">
        <f>VLOOKUP(VLOOKUP(G490,Ma_KH!$A:$R,18,0)&amp;K490,Gia_MB!$A:$F,6,0)</f>
        <v>46000</v>
      </c>
      <c r="U490" s="440">
        <f t="shared" si="73"/>
        <v>230000</v>
      </c>
      <c r="V490" s="439"/>
      <c r="W490" s="441">
        <f t="shared" si="74"/>
        <v>0</v>
      </c>
      <c r="X490" s="442" t="str">
        <f t="shared" si="75"/>
        <v>8</v>
      </c>
      <c r="Y490" s="439"/>
      <c r="Z490" s="440">
        <f t="shared" si="76"/>
        <v>18400</v>
      </c>
      <c r="AA490" s="443">
        <f>VLOOKUP(G490,Ma_KH!$A:$R,14,0)</f>
        <v>60</v>
      </c>
      <c r="AB490" s="435"/>
      <c r="AC490" s="435"/>
      <c r="AD490" s="435"/>
      <c r="AE490" s="435"/>
      <c r="AF490" s="435"/>
      <c r="AG490" s="435"/>
      <c r="AH490" s="435"/>
      <c r="AI490" s="435"/>
      <c r="AJ490" s="435"/>
      <c r="AK490" s="435"/>
      <c r="AL490" s="435"/>
      <c r="AM490" s="435"/>
      <c r="AN490" s="435"/>
      <c r="AO490" s="435"/>
      <c r="AP490" s="435"/>
      <c r="AQ490" s="435"/>
      <c r="AR490" s="435"/>
      <c r="AS490" s="435"/>
      <c r="AT490" s="435"/>
      <c r="AU490" s="435"/>
      <c r="AV490" s="435"/>
      <c r="AW490" s="435"/>
      <c r="AX490" s="435"/>
      <c r="AY490" s="435"/>
      <c r="AZ490" s="435"/>
      <c r="BA490" s="435"/>
      <c r="BB490" s="435"/>
      <c r="BC490" s="435"/>
      <c r="BD490" s="435"/>
      <c r="BE490" s="435"/>
      <c r="BF490" s="435"/>
      <c r="BG490" s="435"/>
      <c r="BH490" s="435"/>
      <c r="BI490" s="435"/>
      <c r="BJ490" s="435"/>
      <c r="BK490" s="435"/>
      <c r="BL490" s="435"/>
      <c r="BM490" s="435"/>
      <c r="BN490" s="435"/>
      <c r="BO490" s="435"/>
      <c r="BP490" s="435"/>
      <c r="BQ490" s="435"/>
      <c r="BR490" s="435"/>
      <c r="BS490" s="435"/>
      <c r="BT490" s="435"/>
      <c r="BU490" s="435"/>
      <c r="BV490" s="435"/>
      <c r="BW490" s="435"/>
      <c r="BX490" s="435"/>
      <c r="BY490" s="435"/>
      <c r="BZ490" s="435"/>
      <c r="CA490" s="435"/>
      <c r="CB490" s="435"/>
      <c r="CC490" s="435"/>
      <c r="CD490" s="435"/>
      <c r="CE490" s="435"/>
      <c r="CF490" s="435"/>
      <c r="CG490" s="435"/>
      <c r="CH490" s="435"/>
      <c r="CI490" s="435"/>
      <c r="CJ490" s="435"/>
      <c r="CK490" s="435"/>
      <c r="CL490" s="435"/>
      <c r="CM490" s="435"/>
      <c r="CN490" s="435"/>
      <c r="CO490" s="435"/>
      <c r="CP490" s="435"/>
      <c r="CQ490" s="435"/>
      <c r="CR490" s="435"/>
      <c r="CS490" s="435"/>
      <c r="CT490" s="435"/>
      <c r="CU490" s="435"/>
      <c r="CV490" s="435"/>
      <c r="CW490" s="435"/>
      <c r="CX490" s="435"/>
      <c r="CY490" s="435"/>
      <c r="CZ490" s="435"/>
      <c r="DA490" s="435"/>
      <c r="DB490" s="435"/>
      <c r="DC490" s="435"/>
      <c r="DD490" s="435"/>
      <c r="DE490" s="435"/>
      <c r="DF490" s="435"/>
      <c r="DG490" s="435"/>
      <c r="DH490" s="435"/>
      <c r="DI490" s="435"/>
      <c r="DJ490" s="435"/>
      <c r="DK490" s="435"/>
      <c r="DL490" s="435"/>
      <c r="DM490" s="435"/>
      <c r="DN490" s="435"/>
      <c r="DO490" s="435"/>
      <c r="DP490" s="435"/>
      <c r="DQ490" s="435"/>
      <c r="DR490" s="435"/>
      <c r="DS490" s="435"/>
      <c r="DT490" s="435"/>
      <c r="DU490" s="435"/>
      <c r="DV490" s="435"/>
      <c r="DW490" s="435"/>
      <c r="DX490" s="435"/>
      <c r="DY490" s="435"/>
      <c r="DZ490" s="435"/>
      <c r="EA490" s="435"/>
      <c r="EB490" s="435"/>
      <c r="EC490" s="435"/>
      <c r="ED490" s="435"/>
      <c r="EE490" s="435"/>
      <c r="EF490" s="435"/>
      <c r="EG490" s="435"/>
      <c r="EH490" s="435"/>
      <c r="EI490" s="435"/>
      <c r="EJ490" s="435"/>
      <c r="EK490" s="435"/>
      <c r="EL490" s="435"/>
      <c r="EM490" s="435"/>
      <c r="EN490" s="435"/>
      <c r="EO490" s="435"/>
      <c r="EP490" s="435"/>
      <c r="EQ490" s="435"/>
      <c r="ER490" s="435"/>
      <c r="ES490" s="435"/>
      <c r="ET490" s="435"/>
      <c r="EU490" s="435"/>
      <c r="EV490" s="435"/>
      <c r="EW490" s="435"/>
      <c r="EX490" s="435"/>
      <c r="EY490" s="435"/>
      <c r="EZ490" s="435"/>
      <c r="FA490" s="435"/>
      <c r="FB490" s="435"/>
      <c r="FC490" s="435"/>
      <c r="FD490" s="435"/>
      <c r="FE490" s="435"/>
      <c r="FF490" s="435"/>
      <c r="FG490" s="435"/>
      <c r="FH490" s="435"/>
      <c r="FI490" s="435"/>
      <c r="FJ490" s="435"/>
      <c r="FK490" s="435"/>
      <c r="FL490" s="435"/>
      <c r="FM490" s="435"/>
      <c r="FN490" s="435"/>
      <c r="FO490" s="435"/>
      <c r="FP490" s="435"/>
      <c r="FQ490" s="435"/>
      <c r="FR490" s="435"/>
      <c r="FS490" s="435"/>
      <c r="FT490" s="435"/>
      <c r="FU490" s="435"/>
      <c r="FV490" s="435"/>
      <c r="FW490" s="435"/>
      <c r="FX490" s="435"/>
      <c r="FY490" s="435"/>
      <c r="FZ490" s="435"/>
      <c r="GA490" s="435"/>
      <c r="GB490" s="435"/>
      <c r="GC490" s="435"/>
      <c r="GD490" s="435"/>
      <c r="GE490" s="435"/>
      <c r="GF490" s="435"/>
      <c r="GG490" s="435"/>
      <c r="GH490" s="435"/>
      <c r="GI490" s="435"/>
      <c r="GJ490" s="435"/>
      <c r="GK490" s="435"/>
      <c r="GL490" s="435"/>
      <c r="GM490" s="435"/>
      <c r="GN490" s="435"/>
      <c r="GO490" s="435"/>
      <c r="GP490" s="435"/>
      <c r="GQ490" s="435"/>
      <c r="GR490" s="435"/>
      <c r="GS490" s="435"/>
      <c r="GT490" s="435"/>
      <c r="GU490" s="435"/>
      <c r="GV490" s="435"/>
      <c r="GW490" s="435"/>
      <c r="GX490" s="435"/>
      <c r="GY490" s="435"/>
      <c r="GZ490" s="435"/>
      <c r="HA490" s="435"/>
      <c r="HB490" s="435"/>
      <c r="HC490" s="435"/>
      <c r="HD490" s="435"/>
      <c r="HE490" s="435"/>
      <c r="HF490" s="435"/>
    </row>
    <row r="491" spans="1:214" s="436" customFormat="1" x14ac:dyDescent="0.25">
      <c r="A491" s="286">
        <v>46046</v>
      </c>
      <c r="B491" s="287">
        <v>4183608258</v>
      </c>
      <c r="C491" s="288" t="s">
        <v>15180</v>
      </c>
      <c r="D491" s="286">
        <v>46055</v>
      </c>
      <c r="E491" s="429"/>
      <c r="F491" s="288"/>
      <c r="G491" s="287" t="s">
        <v>15333</v>
      </c>
      <c r="H491" s="429"/>
      <c r="I491" s="287" t="s">
        <v>15344</v>
      </c>
      <c r="J491" s="287" t="s">
        <v>7228</v>
      </c>
      <c r="K491" s="287" t="s">
        <v>27</v>
      </c>
      <c r="L491" s="287" t="str">
        <f>VLOOKUP($K491,[1]TONG_SL!$A$1:$D$65536,2,0)</f>
        <v>Chân giò heo muối 300g</v>
      </c>
      <c r="M491" s="437"/>
      <c r="N491" s="287" t="str">
        <f t="shared" si="72"/>
        <v>K-C6</v>
      </c>
      <c r="O491" s="429"/>
      <c r="P491" s="429"/>
      <c r="Q491" s="287" t="str">
        <f>VLOOKUP(K491,TONG_SL!$A:$D,3,0)</f>
        <v>Túi</v>
      </c>
      <c r="R491" s="438">
        <v>21</v>
      </c>
      <c r="S491" s="439"/>
      <c r="T491" s="439">
        <f>VLOOKUP(VLOOKUP(G491,Ma_KH!$A:$R,18,0)&amp;K491,Gia_MB!$A:$F,6,0)</f>
        <v>73431</v>
      </c>
      <c r="U491" s="440">
        <f t="shared" si="73"/>
        <v>1542051</v>
      </c>
      <c r="V491" s="439"/>
      <c r="W491" s="441">
        <f t="shared" si="74"/>
        <v>0</v>
      </c>
      <c r="X491" s="442" t="str">
        <f t="shared" si="75"/>
        <v>8</v>
      </c>
      <c r="Y491" s="439"/>
      <c r="Z491" s="440">
        <f t="shared" si="76"/>
        <v>123364.08</v>
      </c>
      <c r="AA491" s="443">
        <f>VLOOKUP(G491,Ma_KH!$A:$R,14,0)</f>
        <v>60</v>
      </c>
      <c r="AB491" s="435"/>
      <c r="AC491" s="435"/>
      <c r="AD491" s="435"/>
      <c r="AE491" s="435"/>
      <c r="AF491" s="435"/>
      <c r="AG491" s="435"/>
      <c r="AH491" s="435"/>
      <c r="AI491" s="435"/>
      <c r="AJ491" s="435"/>
      <c r="AK491" s="435"/>
      <c r="AL491" s="435"/>
      <c r="AM491" s="435"/>
      <c r="AN491" s="435"/>
      <c r="AO491" s="435"/>
      <c r="AP491" s="435"/>
      <c r="AQ491" s="435"/>
      <c r="AR491" s="435"/>
      <c r="AS491" s="435"/>
      <c r="AT491" s="435"/>
      <c r="AU491" s="435"/>
      <c r="AV491" s="435"/>
      <c r="AW491" s="435"/>
      <c r="AX491" s="435"/>
      <c r="AY491" s="435"/>
      <c r="AZ491" s="435"/>
      <c r="BA491" s="435"/>
      <c r="BB491" s="435"/>
      <c r="BC491" s="435"/>
      <c r="BD491" s="435"/>
      <c r="BE491" s="435"/>
      <c r="BF491" s="435"/>
      <c r="BG491" s="435"/>
      <c r="BH491" s="435"/>
      <c r="BI491" s="435"/>
      <c r="BJ491" s="435"/>
      <c r="BK491" s="435"/>
      <c r="BL491" s="435"/>
      <c r="BM491" s="435"/>
      <c r="BN491" s="435"/>
      <c r="BO491" s="435"/>
      <c r="BP491" s="435"/>
      <c r="BQ491" s="435"/>
      <c r="BR491" s="435"/>
      <c r="BS491" s="435"/>
      <c r="BT491" s="435"/>
      <c r="BU491" s="435"/>
      <c r="BV491" s="435"/>
      <c r="BW491" s="435"/>
      <c r="BX491" s="435"/>
      <c r="BY491" s="435"/>
      <c r="BZ491" s="435"/>
      <c r="CA491" s="435"/>
      <c r="CB491" s="435"/>
      <c r="CC491" s="435"/>
      <c r="CD491" s="435"/>
      <c r="CE491" s="435"/>
      <c r="CF491" s="435"/>
      <c r="CG491" s="435"/>
      <c r="CH491" s="435"/>
      <c r="CI491" s="435"/>
      <c r="CJ491" s="435"/>
      <c r="CK491" s="435"/>
      <c r="CL491" s="435"/>
      <c r="CM491" s="435"/>
      <c r="CN491" s="435"/>
      <c r="CO491" s="435"/>
      <c r="CP491" s="435"/>
      <c r="CQ491" s="435"/>
      <c r="CR491" s="435"/>
      <c r="CS491" s="435"/>
      <c r="CT491" s="435"/>
      <c r="CU491" s="435"/>
      <c r="CV491" s="435"/>
      <c r="CW491" s="435"/>
      <c r="CX491" s="435"/>
      <c r="CY491" s="435"/>
      <c r="CZ491" s="435"/>
      <c r="DA491" s="435"/>
      <c r="DB491" s="435"/>
      <c r="DC491" s="435"/>
      <c r="DD491" s="435"/>
      <c r="DE491" s="435"/>
      <c r="DF491" s="435"/>
      <c r="DG491" s="435"/>
      <c r="DH491" s="435"/>
      <c r="DI491" s="435"/>
      <c r="DJ491" s="435"/>
      <c r="DK491" s="435"/>
      <c r="DL491" s="435"/>
      <c r="DM491" s="435"/>
      <c r="DN491" s="435"/>
      <c r="DO491" s="435"/>
      <c r="DP491" s="435"/>
      <c r="DQ491" s="435"/>
      <c r="DR491" s="435"/>
      <c r="DS491" s="435"/>
      <c r="DT491" s="435"/>
      <c r="DU491" s="435"/>
      <c r="DV491" s="435"/>
      <c r="DW491" s="435"/>
      <c r="DX491" s="435"/>
      <c r="DY491" s="435"/>
      <c r="DZ491" s="435"/>
      <c r="EA491" s="435"/>
      <c r="EB491" s="435"/>
      <c r="EC491" s="435"/>
      <c r="ED491" s="435"/>
      <c r="EE491" s="435"/>
      <c r="EF491" s="435"/>
      <c r="EG491" s="435"/>
      <c r="EH491" s="435"/>
      <c r="EI491" s="435"/>
      <c r="EJ491" s="435"/>
      <c r="EK491" s="435"/>
      <c r="EL491" s="435"/>
      <c r="EM491" s="435"/>
      <c r="EN491" s="435"/>
      <c r="EO491" s="435"/>
      <c r="EP491" s="435"/>
      <c r="EQ491" s="435"/>
      <c r="ER491" s="435"/>
      <c r="ES491" s="435"/>
      <c r="ET491" s="435"/>
      <c r="EU491" s="435"/>
      <c r="EV491" s="435"/>
      <c r="EW491" s="435"/>
      <c r="EX491" s="435"/>
      <c r="EY491" s="435"/>
      <c r="EZ491" s="435"/>
      <c r="FA491" s="435"/>
      <c r="FB491" s="435"/>
      <c r="FC491" s="435"/>
      <c r="FD491" s="435"/>
      <c r="FE491" s="435"/>
      <c r="FF491" s="435"/>
      <c r="FG491" s="435"/>
      <c r="FH491" s="435"/>
      <c r="FI491" s="435"/>
      <c r="FJ491" s="435"/>
      <c r="FK491" s="435"/>
      <c r="FL491" s="435"/>
      <c r="FM491" s="435"/>
      <c r="FN491" s="435"/>
      <c r="FO491" s="435"/>
      <c r="FP491" s="435"/>
      <c r="FQ491" s="435"/>
      <c r="FR491" s="435"/>
      <c r="FS491" s="435"/>
      <c r="FT491" s="435"/>
      <c r="FU491" s="435"/>
      <c r="FV491" s="435"/>
      <c r="FW491" s="435"/>
      <c r="FX491" s="435"/>
      <c r="FY491" s="435"/>
      <c r="FZ491" s="435"/>
      <c r="GA491" s="435"/>
      <c r="GB491" s="435"/>
      <c r="GC491" s="435"/>
      <c r="GD491" s="435"/>
      <c r="GE491" s="435"/>
      <c r="GF491" s="435"/>
      <c r="GG491" s="435"/>
      <c r="GH491" s="435"/>
      <c r="GI491" s="435"/>
      <c r="GJ491" s="435"/>
      <c r="GK491" s="435"/>
      <c r="GL491" s="435"/>
      <c r="GM491" s="435"/>
      <c r="GN491" s="435"/>
      <c r="GO491" s="435"/>
      <c r="GP491" s="435"/>
      <c r="GQ491" s="435"/>
      <c r="GR491" s="435"/>
      <c r="GS491" s="435"/>
      <c r="GT491" s="435"/>
      <c r="GU491" s="435"/>
      <c r="GV491" s="435"/>
      <c r="GW491" s="435"/>
      <c r="GX491" s="435"/>
      <c r="GY491" s="435"/>
      <c r="GZ491" s="435"/>
      <c r="HA491" s="435"/>
      <c r="HB491" s="435"/>
      <c r="HC491" s="435"/>
      <c r="HD491" s="435"/>
      <c r="HE491" s="435"/>
      <c r="HF491" s="435"/>
    </row>
    <row r="492" spans="1:214" s="436" customFormat="1" x14ac:dyDescent="0.25">
      <c r="A492" s="286">
        <v>46046</v>
      </c>
      <c r="B492" s="287">
        <v>4183608258</v>
      </c>
      <c r="C492" s="288" t="s">
        <v>15180</v>
      </c>
      <c r="D492" s="286">
        <v>46055</v>
      </c>
      <c r="E492" s="429"/>
      <c r="F492" s="288"/>
      <c r="G492" s="287" t="s">
        <v>15333</v>
      </c>
      <c r="H492" s="429"/>
      <c r="I492" s="287" t="s">
        <v>15344</v>
      </c>
      <c r="J492" s="287" t="s">
        <v>7228</v>
      </c>
      <c r="K492" s="287" t="s">
        <v>30</v>
      </c>
      <c r="L492" s="287" t="str">
        <f>VLOOKUP($K492,[1]TONG_SL!$A$1:$D$65536,2,0)</f>
        <v>Gà muối 500g</v>
      </c>
      <c r="M492" s="437"/>
      <c r="N492" s="287" t="str">
        <f t="shared" si="72"/>
        <v>K-C6</v>
      </c>
      <c r="O492" s="429"/>
      <c r="P492" s="429"/>
      <c r="Q492" s="287" t="str">
        <f>VLOOKUP(K492,TONG_SL!$A:$D,3,0)</f>
        <v>Túi</v>
      </c>
      <c r="R492" s="438">
        <v>22</v>
      </c>
      <c r="S492" s="439"/>
      <c r="T492" s="439">
        <f>VLOOKUP(VLOOKUP(G492,Ma_KH!$A:$R,18,0)&amp;K492,Gia_MB!$A:$F,6,0)</f>
        <v>116611</v>
      </c>
      <c r="U492" s="440">
        <f t="shared" si="73"/>
        <v>2565442</v>
      </c>
      <c r="V492" s="439"/>
      <c r="W492" s="441">
        <f t="shared" si="74"/>
        <v>0</v>
      </c>
      <c r="X492" s="442" t="str">
        <f t="shared" si="75"/>
        <v>8</v>
      </c>
      <c r="Y492" s="439"/>
      <c r="Z492" s="440">
        <f t="shared" si="76"/>
        <v>205235.36000000002</v>
      </c>
      <c r="AA492" s="443">
        <f>VLOOKUP(G492,Ma_KH!$A:$R,14,0)</f>
        <v>60</v>
      </c>
      <c r="AB492" s="435"/>
      <c r="AC492" s="435"/>
      <c r="AD492" s="435"/>
      <c r="AE492" s="435"/>
      <c r="AF492" s="435"/>
      <c r="AG492" s="435"/>
      <c r="AH492" s="435"/>
      <c r="AI492" s="435"/>
      <c r="AJ492" s="435"/>
      <c r="AK492" s="435"/>
      <c r="AL492" s="435"/>
      <c r="AM492" s="435"/>
      <c r="AN492" s="435"/>
      <c r="AO492" s="435"/>
      <c r="AP492" s="435"/>
      <c r="AQ492" s="435"/>
      <c r="AR492" s="435"/>
      <c r="AS492" s="435"/>
      <c r="AT492" s="435"/>
      <c r="AU492" s="435"/>
      <c r="AV492" s="435"/>
      <c r="AW492" s="435"/>
      <c r="AX492" s="435"/>
      <c r="AY492" s="435"/>
      <c r="AZ492" s="435"/>
      <c r="BA492" s="435"/>
      <c r="BB492" s="435"/>
      <c r="BC492" s="435"/>
      <c r="BD492" s="435"/>
      <c r="BE492" s="435"/>
      <c r="BF492" s="435"/>
      <c r="BG492" s="435"/>
      <c r="BH492" s="435"/>
      <c r="BI492" s="435"/>
      <c r="BJ492" s="435"/>
      <c r="BK492" s="435"/>
      <c r="BL492" s="435"/>
      <c r="BM492" s="435"/>
      <c r="BN492" s="435"/>
      <c r="BO492" s="435"/>
      <c r="BP492" s="435"/>
      <c r="BQ492" s="435"/>
      <c r="BR492" s="435"/>
      <c r="BS492" s="435"/>
      <c r="BT492" s="435"/>
      <c r="BU492" s="435"/>
      <c r="BV492" s="435"/>
      <c r="BW492" s="435"/>
      <c r="BX492" s="435"/>
      <c r="BY492" s="435"/>
      <c r="BZ492" s="435"/>
      <c r="CA492" s="435"/>
      <c r="CB492" s="435"/>
      <c r="CC492" s="435"/>
      <c r="CD492" s="435"/>
      <c r="CE492" s="435"/>
      <c r="CF492" s="435"/>
      <c r="CG492" s="435"/>
      <c r="CH492" s="435"/>
      <c r="CI492" s="435"/>
      <c r="CJ492" s="435"/>
      <c r="CK492" s="435"/>
      <c r="CL492" s="435"/>
      <c r="CM492" s="435"/>
      <c r="CN492" s="435"/>
      <c r="CO492" s="435"/>
      <c r="CP492" s="435"/>
      <c r="CQ492" s="435"/>
      <c r="CR492" s="435"/>
      <c r="CS492" s="435"/>
      <c r="CT492" s="435"/>
      <c r="CU492" s="435"/>
      <c r="CV492" s="435"/>
      <c r="CW492" s="435"/>
      <c r="CX492" s="435"/>
      <c r="CY492" s="435"/>
      <c r="CZ492" s="435"/>
      <c r="DA492" s="435"/>
      <c r="DB492" s="435"/>
      <c r="DC492" s="435"/>
      <c r="DD492" s="435"/>
      <c r="DE492" s="435"/>
      <c r="DF492" s="435"/>
      <c r="DG492" s="435"/>
      <c r="DH492" s="435"/>
      <c r="DI492" s="435"/>
      <c r="DJ492" s="435"/>
      <c r="DK492" s="435"/>
      <c r="DL492" s="435"/>
      <c r="DM492" s="435"/>
      <c r="DN492" s="435"/>
      <c r="DO492" s="435"/>
      <c r="DP492" s="435"/>
      <c r="DQ492" s="435"/>
      <c r="DR492" s="435"/>
      <c r="DS492" s="435"/>
      <c r="DT492" s="435"/>
      <c r="DU492" s="435"/>
      <c r="DV492" s="435"/>
      <c r="DW492" s="435"/>
      <c r="DX492" s="435"/>
      <c r="DY492" s="435"/>
      <c r="DZ492" s="435"/>
      <c r="EA492" s="435"/>
      <c r="EB492" s="435"/>
      <c r="EC492" s="435"/>
      <c r="ED492" s="435"/>
      <c r="EE492" s="435"/>
      <c r="EF492" s="435"/>
      <c r="EG492" s="435"/>
      <c r="EH492" s="435"/>
      <c r="EI492" s="435"/>
      <c r="EJ492" s="435"/>
      <c r="EK492" s="435"/>
      <c r="EL492" s="435"/>
      <c r="EM492" s="435"/>
      <c r="EN492" s="435"/>
      <c r="EO492" s="435"/>
      <c r="EP492" s="435"/>
      <c r="EQ492" s="435"/>
      <c r="ER492" s="435"/>
      <c r="ES492" s="435"/>
      <c r="ET492" s="435"/>
      <c r="EU492" s="435"/>
      <c r="EV492" s="435"/>
      <c r="EW492" s="435"/>
      <c r="EX492" s="435"/>
      <c r="EY492" s="435"/>
      <c r="EZ492" s="435"/>
      <c r="FA492" s="435"/>
      <c r="FB492" s="435"/>
      <c r="FC492" s="435"/>
      <c r="FD492" s="435"/>
      <c r="FE492" s="435"/>
      <c r="FF492" s="435"/>
      <c r="FG492" s="435"/>
      <c r="FH492" s="435"/>
      <c r="FI492" s="435"/>
      <c r="FJ492" s="435"/>
      <c r="FK492" s="435"/>
      <c r="FL492" s="435"/>
      <c r="FM492" s="435"/>
      <c r="FN492" s="435"/>
      <c r="FO492" s="435"/>
      <c r="FP492" s="435"/>
      <c r="FQ492" s="435"/>
      <c r="FR492" s="435"/>
      <c r="FS492" s="435"/>
      <c r="FT492" s="435"/>
      <c r="FU492" s="435"/>
      <c r="FV492" s="435"/>
      <c r="FW492" s="435"/>
      <c r="FX492" s="435"/>
      <c r="FY492" s="435"/>
      <c r="FZ492" s="435"/>
      <c r="GA492" s="435"/>
      <c r="GB492" s="435"/>
      <c r="GC492" s="435"/>
      <c r="GD492" s="435"/>
      <c r="GE492" s="435"/>
      <c r="GF492" s="435"/>
      <c r="GG492" s="435"/>
      <c r="GH492" s="435"/>
      <c r="GI492" s="435"/>
      <c r="GJ492" s="435"/>
      <c r="GK492" s="435"/>
      <c r="GL492" s="435"/>
      <c r="GM492" s="435"/>
      <c r="GN492" s="435"/>
      <c r="GO492" s="435"/>
      <c r="GP492" s="435"/>
      <c r="GQ492" s="435"/>
      <c r="GR492" s="435"/>
      <c r="GS492" s="435"/>
      <c r="GT492" s="435"/>
      <c r="GU492" s="435"/>
      <c r="GV492" s="435"/>
      <c r="GW492" s="435"/>
      <c r="GX492" s="435"/>
      <c r="GY492" s="435"/>
      <c r="GZ492" s="435"/>
      <c r="HA492" s="435"/>
      <c r="HB492" s="435"/>
      <c r="HC492" s="435"/>
      <c r="HD492" s="435"/>
      <c r="HE492" s="435"/>
      <c r="HF492" s="435"/>
    </row>
    <row r="493" spans="1:214" x14ac:dyDescent="0.25">
      <c r="A493" s="9">
        <v>46046</v>
      </c>
      <c r="B493" s="21">
        <v>4183608209</v>
      </c>
      <c r="C493" s="10" t="s">
        <v>15180</v>
      </c>
      <c r="D493" s="9">
        <v>46055</v>
      </c>
      <c r="G493" s="21" t="s">
        <v>15333</v>
      </c>
      <c r="I493" s="21" t="s">
        <v>15345</v>
      </c>
      <c r="J493" s="21" t="s">
        <v>7228</v>
      </c>
      <c r="K493" s="21" t="s">
        <v>30</v>
      </c>
      <c r="L493" s="215" t="str">
        <f>VLOOKUP($K493,[1]TONG_SL!$A$1:$D$65536,2,0)</f>
        <v>Gà muối 500g</v>
      </c>
      <c r="M493" s="213"/>
      <c r="N493" s="215" t="str">
        <f t="shared" si="72"/>
        <v>K-C6</v>
      </c>
      <c r="O493" s="222"/>
      <c r="P493" s="222"/>
      <c r="Q493" s="215" t="str">
        <f>VLOOKUP(K493,TONG_SL!$A:$D,3,0)</f>
        <v>Túi</v>
      </c>
      <c r="R493" s="1">
        <v>30</v>
      </c>
      <c r="S493" s="248"/>
      <c r="T493" s="248">
        <f>VLOOKUP(VLOOKUP(G493,Ma_KH!$A:$R,18,0)&amp;K493,Gia_MB!$A:$F,6,0)</f>
        <v>116611</v>
      </c>
      <c r="U493" s="249">
        <f t="shared" si="73"/>
        <v>3498330</v>
      </c>
      <c r="V493" s="248"/>
      <c r="W493" s="250">
        <f t="shared" si="74"/>
        <v>0</v>
      </c>
      <c r="X493" s="251" t="str">
        <f t="shared" si="75"/>
        <v>8</v>
      </c>
      <c r="Y493" s="248"/>
      <c r="Z493" s="249">
        <f t="shared" si="76"/>
        <v>279866.40000000002</v>
      </c>
      <c r="AA493" s="252">
        <f>VLOOKUP(G493,Ma_KH!$A:$R,14,0)</f>
        <v>60</v>
      </c>
    </row>
    <row r="494" spans="1:214" x14ac:dyDescent="0.25">
      <c r="A494" s="9">
        <v>46046</v>
      </c>
      <c r="B494" s="21">
        <v>4183608209</v>
      </c>
      <c r="C494" s="10" t="s">
        <v>15180</v>
      </c>
      <c r="D494" s="9">
        <v>46055</v>
      </c>
      <c r="G494" s="21" t="s">
        <v>15333</v>
      </c>
      <c r="I494" s="21" t="s">
        <v>15345</v>
      </c>
      <c r="J494" s="21" t="s">
        <v>7228</v>
      </c>
      <c r="K494" s="21" t="s">
        <v>34</v>
      </c>
      <c r="L494" s="215" t="str">
        <f>VLOOKUP($K494,[1]TONG_SL!$A$1:$D$65536,2,0)</f>
        <v>Tai heo muối 200g</v>
      </c>
      <c r="M494" s="213"/>
      <c r="N494" s="215" t="str">
        <f t="shared" si="72"/>
        <v>K-C6</v>
      </c>
      <c r="O494" s="222"/>
      <c r="P494" s="222"/>
      <c r="Q494" s="215" t="str">
        <f>VLOOKUP(K494,TONG_SL!$A:$D,3,0)</f>
        <v>Túi</v>
      </c>
      <c r="R494" s="1">
        <v>10</v>
      </c>
      <c r="S494" s="248"/>
      <c r="T494" s="248">
        <f>VLOOKUP(VLOOKUP(G494,Ma_KH!$A:$R,18,0)&amp;K494,Gia_MB!$A:$F,6,0)</f>
        <v>55595</v>
      </c>
      <c r="U494" s="249">
        <f t="shared" si="73"/>
        <v>555950</v>
      </c>
      <c r="V494" s="248"/>
      <c r="W494" s="250">
        <f t="shared" si="74"/>
        <v>0</v>
      </c>
      <c r="X494" s="251" t="str">
        <f t="shared" si="75"/>
        <v>8</v>
      </c>
      <c r="Y494" s="248"/>
      <c r="Z494" s="249">
        <f t="shared" si="76"/>
        <v>44476</v>
      </c>
      <c r="AA494" s="252">
        <f>VLOOKUP(G494,Ma_KH!$A:$R,14,0)</f>
        <v>60</v>
      </c>
    </row>
    <row r="495" spans="1:214" x14ac:dyDescent="0.25">
      <c r="A495" s="9">
        <v>46046</v>
      </c>
      <c r="B495" s="21">
        <v>4183608209</v>
      </c>
      <c r="C495" s="10" t="s">
        <v>15180</v>
      </c>
      <c r="D495" s="9">
        <v>46055</v>
      </c>
      <c r="G495" s="21" t="s">
        <v>15333</v>
      </c>
      <c r="I495" s="21" t="s">
        <v>15345</v>
      </c>
      <c r="J495" s="21" t="s">
        <v>7228</v>
      </c>
      <c r="K495" s="21" t="s">
        <v>37</v>
      </c>
      <c r="L495" s="215" t="str">
        <f>VLOOKUP($K495,[1]TONG_SL!$A$1:$D$65536,2,0)</f>
        <v>Chả cốm 300g</v>
      </c>
      <c r="M495" s="213"/>
      <c r="N495" s="215" t="str">
        <f t="shared" si="72"/>
        <v>K-C6</v>
      </c>
      <c r="O495" s="222"/>
      <c r="P495" s="222"/>
      <c r="Q495" s="215" t="str">
        <f>VLOOKUP(K495,TONG_SL!$A:$D,3,0)</f>
        <v>Túi</v>
      </c>
      <c r="R495" s="1">
        <v>5</v>
      </c>
      <c r="S495" s="248"/>
      <c r="T495" s="248">
        <f>VLOOKUP(VLOOKUP(G495,Ma_KH!$A:$R,18,0)&amp;K495,Gia_MB!$A:$F,6,0)</f>
        <v>74250</v>
      </c>
      <c r="U495" s="249">
        <f t="shared" si="73"/>
        <v>371250</v>
      </c>
      <c r="V495" s="248"/>
      <c r="W495" s="250">
        <f t="shared" si="74"/>
        <v>0</v>
      </c>
      <c r="X495" s="251" t="str">
        <f t="shared" si="75"/>
        <v>8</v>
      </c>
      <c r="Y495" s="248"/>
      <c r="Z495" s="249">
        <f t="shared" si="76"/>
        <v>29700</v>
      </c>
      <c r="AA495" s="252">
        <f>VLOOKUP(G495,Ma_KH!$A:$R,14,0)</f>
        <v>60</v>
      </c>
    </row>
    <row r="496" spans="1:214" x14ac:dyDescent="0.25">
      <c r="A496" s="9">
        <v>46046</v>
      </c>
      <c r="B496" s="21">
        <v>4183608209</v>
      </c>
      <c r="C496" s="10" t="s">
        <v>15180</v>
      </c>
      <c r="D496" s="9">
        <v>46055</v>
      </c>
      <c r="G496" s="21" t="s">
        <v>15333</v>
      </c>
      <c r="I496" s="21" t="s">
        <v>15345</v>
      </c>
      <c r="J496" s="21" t="s">
        <v>7228</v>
      </c>
      <c r="K496" s="21" t="s">
        <v>48</v>
      </c>
      <c r="L496" s="215" t="str">
        <f>VLOOKUP($K496,[1]TONG_SL!$A$1:$D$65536,2,0)</f>
        <v>Mọc Nấm Hương 250g</v>
      </c>
      <c r="M496" s="213"/>
      <c r="N496" s="215" t="str">
        <f t="shared" si="72"/>
        <v>K-C6</v>
      </c>
      <c r="O496" s="222"/>
      <c r="P496" s="222"/>
      <c r="Q496" s="215" t="str">
        <f>VLOOKUP(K496,TONG_SL!$A:$D,3,0)</f>
        <v>Túi</v>
      </c>
      <c r="R496" s="1">
        <v>5</v>
      </c>
      <c r="S496" s="248"/>
      <c r="T496" s="248">
        <f>VLOOKUP(VLOOKUP(G496,Ma_KH!$A:$R,18,0)&amp;K496,Gia_MB!$A:$F,6,0)</f>
        <v>46000</v>
      </c>
      <c r="U496" s="249">
        <f t="shared" si="73"/>
        <v>230000</v>
      </c>
      <c r="V496" s="248"/>
      <c r="W496" s="250">
        <f t="shared" si="74"/>
        <v>0</v>
      </c>
      <c r="X496" s="251" t="str">
        <f t="shared" si="75"/>
        <v>8</v>
      </c>
      <c r="Y496" s="248"/>
      <c r="Z496" s="249">
        <f t="shared" si="76"/>
        <v>18400</v>
      </c>
      <c r="AA496" s="252">
        <f>VLOOKUP(G496,Ma_KH!$A:$R,14,0)</f>
        <v>60</v>
      </c>
    </row>
    <row r="497" spans="1:214" x14ac:dyDescent="0.25">
      <c r="A497" s="9">
        <v>46046</v>
      </c>
      <c r="B497" s="21">
        <v>4183608209</v>
      </c>
      <c r="C497" s="10" t="s">
        <v>15180</v>
      </c>
      <c r="D497" s="9">
        <v>46055</v>
      </c>
      <c r="G497" s="21" t="s">
        <v>15333</v>
      </c>
      <c r="I497" s="21" t="s">
        <v>15345</v>
      </c>
      <c r="J497" s="21" t="s">
        <v>7228</v>
      </c>
      <c r="K497" s="21" t="s">
        <v>27</v>
      </c>
      <c r="L497" s="215" t="str">
        <f>VLOOKUP($K497,[1]TONG_SL!$A$1:$D$65536,2,0)</f>
        <v>Chân giò heo muối 300g</v>
      </c>
      <c r="M497" s="213"/>
      <c r="N497" s="215" t="str">
        <f t="shared" si="72"/>
        <v>K-C6</v>
      </c>
      <c r="O497" s="222"/>
      <c r="P497" s="222"/>
      <c r="Q497" s="215" t="str">
        <f>VLOOKUP(K497,TONG_SL!$A:$D,3,0)</f>
        <v>Túi</v>
      </c>
      <c r="R497" s="1">
        <v>30</v>
      </c>
      <c r="S497" s="248"/>
      <c r="T497" s="248">
        <f>VLOOKUP(VLOOKUP(G497,Ma_KH!$A:$R,18,0)&amp;K497,Gia_MB!$A:$F,6,0)</f>
        <v>73431</v>
      </c>
      <c r="U497" s="249">
        <f t="shared" si="73"/>
        <v>2202930</v>
      </c>
      <c r="V497" s="248"/>
      <c r="W497" s="250">
        <f t="shared" si="74"/>
        <v>0</v>
      </c>
      <c r="X497" s="251" t="str">
        <f t="shared" si="75"/>
        <v>8</v>
      </c>
      <c r="Y497" s="248"/>
      <c r="Z497" s="249">
        <f t="shared" si="76"/>
        <v>176234.4</v>
      </c>
      <c r="AA497" s="252">
        <f>VLOOKUP(G497,Ma_KH!$A:$R,14,0)</f>
        <v>60</v>
      </c>
    </row>
    <row r="498" spans="1:214" s="436" customFormat="1" x14ac:dyDescent="0.25">
      <c r="A498" s="286">
        <v>46050</v>
      </c>
      <c r="B498" s="287">
        <v>4183895948</v>
      </c>
      <c r="C498" s="288" t="s">
        <v>15180</v>
      </c>
      <c r="D498" s="286">
        <v>46055</v>
      </c>
      <c r="E498" s="429"/>
      <c r="F498" s="288"/>
      <c r="G498" s="287" t="s">
        <v>15333</v>
      </c>
      <c r="H498" s="429"/>
      <c r="I498" s="287" t="s">
        <v>15346</v>
      </c>
      <c r="J498" s="287" t="s">
        <v>7228</v>
      </c>
      <c r="K498" s="287" t="s">
        <v>27</v>
      </c>
      <c r="L498" s="287" t="str">
        <f>VLOOKUP($K498,[1]TONG_SL!$A$1:$D$65536,2,0)</f>
        <v>Chân giò heo muối 300g</v>
      </c>
      <c r="M498" s="437"/>
      <c r="N498" s="287" t="str">
        <f t="shared" si="72"/>
        <v>K-C6</v>
      </c>
      <c r="O498" s="429"/>
      <c r="P498" s="429"/>
      <c r="Q498" s="287" t="str">
        <f>VLOOKUP(K498,TONG_SL!$A:$D,3,0)</f>
        <v>Túi</v>
      </c>
      <c r="R498" s="438">
        <v>10</v>
      </c>
      <c r="S498" s="439"/>
      <c r="T498" s="439">
        <f>VLOOKUP(VLOOKUP(G498,Ma_KH!$A:$R,18,0)&amp;K498,Gia_MB!$A:$F,6,0)</f>
        <v>73431</v>
      </c>
      <c r="U498" s="440">
        <f t="shared" si="73"/>
        <v>734310</v>
      </c>
      <c r="V498" s="439"/>
      <c r="W498" s="441">
        <f t="shared" si="74"/>
        <v>0</v>
      </c>
      <c r="X498" s="442" t="str">
        <f t="shared" si="75"/>
        <v>8</v>
      </c>
      <c r="Y498" s="439"/>
      <c r="Z498" s="440">
        <f t="shared" si="76"/>
        <v>58744.800000000003</v>
      </c>
      <c r="AA498" s="443">
        <f>VLOOKUP(G498,Ma_KH!$A:$R,14,0)</f>
        <v>60</v>
      </c>
      <c r="AB498" s="435"/>
      <c r="AC498" s="435"/>
      <c r="AD498" s="435"/>
      <c r="AE498" s="435"/>
      <c r="AF498" s="435"/>
      <c r="AG498" s="435"/>
      <c r="AH498" s="435"/>
      <c r="AI498" s="435"/>
      <c r="AJ498" s="435"/>
      <c r="AK498" s="435"/>
      <c r="AL498" s="435"/>
      <c r="AM498" s="435"/>
      <c r="AN498" s="435"/>
      <c r="AO498" s="435"/>
      <c r="AP498" s="435"/>
      <c r="AQ498" s="435"/>
      <c r="AR498" s="435"/>
      <c r="AS498" s="435"/>
      <c r="AT498" s="435"/>
      <c r="AU498" s="435"/>
      <c r="AV498" s="435"/>
      <c r="AW498" s="435"/>
      <c r="AX498" s="435"/>
      <c r="AY498" s="435"/>
      <c r="AZ498" s="435"/>
      <c r="BA498" s="435"/>
      <c r="BB498" s="435"/>
      <c r="BC498" s="435"/>
      <c r="BD498" s="435"/>
      <c r="BE498" s="435"/>
      <c r="BF498" s="435"/>
      <c r="BG498" s="435"/>
      <c r="BH498" s="435"/>
      <c r="BI498" s="435"/>
      <c r="BJ498" s="435"/>
      <c r="BK498" s="435"/>
      <c r="BL498" s="435"/>
      <c r="BM498" s="435"/>
      <c r="BN498" s="435"/>
      <c r="BO498" s="435"/>
      <c r="BP498" s="435"/>
      <c r="BQ498" s="435"/>
      <c r="BR498" s="435"/>
      <c r="BS498" s="435"/>
      <c r="BT498" s="435"/>
      <c r="BU498" s="435"/>
      <c r="BV498" s="435"/>
      <c r="BW498" s="435"/>
      <c r="BX498" s="435"/>
      <c r="BY498" s="435"/>
      <c r="BZ498" s="435"/>
      <c r="CA498" s="435"/>
      <c r="CB498" s="435"/>
      <c r="CC498" s="435"/>
      <c r="CD498" s="435"/>
      <c r="CE498" s="435"/>
      <c r="CF498" s="435"/>
      <c r="CG498" s="435"/>
      <c r="CH498" s="435"/>
      <c r="CI498" s="435"/>
      <c r="CJ498" s="435"/>
      <c r="CK498" s="435"/>
      <c r="CL498" s="435"/>
      <c r="CM498" s="435"/>
      <c r="CN498" s="435"/>
      <c r="CO498" s="435"/>
      <c r="CP498" s="435"/>
      <c r="CQ498" s="435"/>
      <c r="CR498" s="435"/>
      <c r="CS498" s="435"/>
      <c r="CT498" s="435"/>
      <c r="CU498" s="435"/>
      <c r="CV498" s="435"/>
      <c r="CW498" s="435"/>
      <c r="CX498" s="435"/>
      <c r="CY498" s="435"/>
      <c r="CZ498" s="435"/>
      <c r="DA498" s="435"/>
      <c r="DB498" s="435"/>
      <c r="DC498" s="435"/>
      <c r="DD498" s="435"/>
      <c r="DE498" s="435"/>
      <c r="DF498" s="435"/>
      <c r="DG498" s="435"/>
      <c r="DH498" s="435"/>
      <c r="DI498" s="435"/>
      <c r="DJ498" s="435"/>
      <c r="DK498" s="435"/>
      <c r="DL498" s="435"/>
      <c r="DM498" s="435"/>
      <c r="DN498" s="435"/>
      <c r="DO498" s="435"/>
      <c r="DP498" s="435"/>
      <c r="DQ498" s="435"/>
      <c r="DR498" s="435"/>
      <c r="DS498" s="435"/>
      <c r="DT498" s="435"/>
      <c r="DU498" s="435"/>
      <c r="DV498" s="435"/>
      <c r="DW498" s="435"/>
      <c r="DX498" s="435"/>
      <c r="DY498" s="435"/>
      <c r="DZ498" s="435"/>
      <c r="EA498" s="435"/>
      <c r="EB498" s="435"/>
      <c r="EC498" s="435"/>
      <c r="ED498" s="435"/>
      <c r="EE498" s="435"/>
      <c r="EF498" s="435"/>
      <c r="EG498" s="435"/>
      <c r="EH498" s="435"/>
      <c r="EI498" s="435"/>
      <c r="EJ498" s="435"/>
      <c r="EK498" s="435"/>
      <c r="EL498" s="435"/>
      <c r="EM498" s="435"/>
      <c r="EN498" s="435"/>
      <c r="EO498" s="435"/>
      <c r="EP498" s="435"/>
      <c r="EQ498" s="435"/>
      <c r="ER498" s="435"/>
      <c r="ES498" s="435"/>
      <c r="ET498" s="435"/>
      <c r="EU498" s="435"/>
      <c r="EV498" s="435"/>
      <c r="EW498" s="435"/>
      <c r="EX498" s="435"/>
      <c r="EY498" s="435"/>
      <c r="EZ498" s="435"/>
      <c r="FA498" s="435"/>
      <c r="FB498" s="435"/>
      <c r="FC498" s="435"/>
      <c r="FD498" s="435"/>
      <c r="FE498" s="435"/>
      <c r="FF498" s="435"/>
      <c r="FG498" s="435"/>
      <c r="FH498" s="435"/>
      <c r="FI498" s="435"/>
      <c r="FJ498" s="435"/>
      <c r="FK498" s="435"/>
      <c r="FL498" s="435"/>
      <c r="FM498" s="435"/>
      <c r="FN498" s="435"/>
      <c r="FO498" s="435"/>
      <c r="FP498" s="435"/>
      <c r="FQ498" s="435"/>
      <c r="FR498" s="435"/>
      <c r="FS498" s="435"/>
      <c r="FT498" s="435"/>
      <c r="FU498" s="435"/>
      <c r="FV498" s="435"/>
      <c r="FW498" s="435"/>
      <c r="FX498" s="435"/>
      <c r="FY498" s="435"/>
      <c r="FZ498" s="435"/>
      <c r="GA498" s="435"/>
      <c r="GB498" s="435"/>
      <c r="GC498" s="435"/>
      <c r="GD498" s="435"/>
      <c r="GE498" s="435"/>
      <c r="GF498" s="435"/>
      <c r="GG498" s="435"/>
      <c r="GH498" s="435"/>
      <c r="GI498" s="435"/>
      <c r="GJ498" s="435"/>
      <c r="GK498" s="435"/>
      <c r="GL498" s="435"/>
      <c r="GM498" s="435"/>
      <c r="GN498" s="435"/>
      <c r="GO498" s="435"/>
      <c r="GP498" s="435"/>
      <c r="GQ498" s="435"/>
      <c r="GR498" s="435"/>
      <c r="GS498" s="435"/>
      <c r="GT498" s="435"/>
      <c r="GU498" s="435"/>
      <c r="GV498" s="435"/>
      <c r="GW498" s="435"/>
      <c r="GX498" s="435"/>
      <c r="GY498" s="435"/>
      <c r="GZ498" s="435"/>
      <c r="HA498" s="435"/>
      <c r="HB498" s="435"/>
      <c r="HC498" s="435"/>
      <c r="HD498" s="435"/>
      <c r="HE498" s="435"/>
      <c r="HF498" s="435"/>
    </row>
    <row r="499" spans="1:214" s="436" customFormat="1" x14ac:dyDescent="0.25">
      <c r="A499" s="286">
        <v>46050</v>
      </c>
      <c r="B499" s="287">
        <v>4183895948</v>
      </c>
      <c r="C499" s="288" t="s">
        <v>15180</v>
      </c>
      <c r="D499" s="286">
        <v>46055</v>
      </c>
      <c r="E499" s="429"/>
      <c r="F499" s="288"/>
      <c r="G499" s="287" t="s">
        <v>15333</v>
      </c>
      <c r="H499" s="429"/>
      <c r="I499" s="287" t="s">
        <v>15346</v>
      </c>
      <c r="J499" s="287" t="s">
        <v>7228</v>
      </c>
      <c r="K499" s="287" t="s">
        <v>30</v>
      </c>
      <c r="L499" s="287" t="str">
        <f>VLOOKUP($K499,[1]TONG_SL!$A$1:$D$65536,2,0)</f>
        <v>Gà muối 500g</v>
      </c>
      <c r="M499" s="437"/>
      <c r="N499" s="287" t="str">
        <f t="shared" si="72"/>
        <v>K-C6</v>
      </c>
      <c r="O499" s="429"/>
      <c r="P499" s="429"/>
      <c r="Q499" s="287" t="str">
        <f>VLOOKUP(K499,TONG_SL!$A:$D,3,0)</f>
        <v>Túi</v>
      </c>
      <c r="R499" s="438">
        <v>10</v>
      </c>
      <c r="S499" s="439"/>
      <c r="T499" s="439">
        <f>VLOOKUP(VLOOKUP(G499,Ma_KH!$A:$R,18,0)&amp;K499,Gia_MB!$A:$F,6,0)</f>
        <v>116611</v>
      </c>
      <c r="U499" s="440">
        <f t="shared" si="73"/>
        <v>1166110</v>
      </c>
      <c r="V499" s="439"/>
      <c r="W499" s="441">
        <f t="shared" si="74"/>
        <v>0</v>
      </c>
      <c r="X499" s="442" t="str">
        <f t="shared" si="75"/>
        <v>8</v>
      </c>
      <c r="Y499" s="439"/>
      <c r="Z499" s="440">
        <f t="shared" si="76"/>
        <v>93288.8</v>
      </c>
      <c r="AA499" s="443">
        <f>VLOOKUP(G499,Ma_KH!$A:$R,14,0)</f>
        <v>60</v>
      </c>
      <c r="AB499" s="435"/>
      <c r="AC499" s="435"/>
      <c r="AD499" s="435"/>
      <c r="AE499" s="435"/>
      <c r="AF499" s="435"/>
      <c r="AG499" s="435"/>
      <c r="AH499" s="435"/>
      <c r="AI499" s="435"/>
      <c r="AJ499" s="435"/>
      <c r="AK499" s="435"/>
      <c r="AL499" s="435"/>
      <c r="AM499" s="435"/>
      <c r="AN499" s="435"/>
      <c r="AO499" s="435"/>
      <c r="AP499" s="435"/>
      <c r="AQ499" s="435"/>
      <c r="AR499" s="435"/>
      <c r="AS499" s="435"/>
      <c r="AT499" s="435"/>
      <c r="AU499" s="435"/>
      <c r="AV499" s="435"/>
      <c r="AW499" s="435"/>
      <c r="AX499" s="435"/>
      <c r="AY499" s="435"/>
      <c r="AZ499" s="435"/>
      <c r="BA499" s="435"/>
      <c r="BB499" s="435"/>
      <c r="BC499" s="435"/>
      <c r="BD499" s="435"/>
      <c r="BE499" s="435"/>
      <c r="BF499" s="435"/>
      <c r="BG499" s="435"/>
      <c r="BH499" s="435"/>
      <c r="BI499" s="435"/>
      <c r="BJ499" s="435"/>
      <c r="BK499" s="435"/>
      <c r="BL499" s="435"/>
      <c r="BM499" s="435"/>
      <c r="BN499" s="435"/>
      <c r="BO499" s="435"/>
      <c r="BP499" s="435"/>
      <c r="BQ499" s="435"/>
      <c r="BR499" s="435"/>
      <c r="BS499" s="435"/>
      <c r="BT499" s="435"/>
      <c r="BU499" s="435"/>
      <c r="BV499" s="435"/>
      <c r="BW499" s="435"/>
      <c r="BX499" s="435"/>
      <c r="BY499" s="435"/>
      <c r="BZ499" s="435"/>
      <c r="CA499" s="435"/>
      <c r="CB499" s="435"/>
      <c r="CC499" s="435"/>
      <c r="CD499" s="435"/>
      <c r="CE499" s="435"/>
      <c r="CF499" s="435"/>
      <c r="CG499" s="435"/>
      <c r="CH499" s="435"/>
      <c r="CI499" s="435"/>
      <c r="CJ499" s="435"/>
      <c r="CK499" s="435"/>
      <c r="CL499" s="435"/>
      <c r="CM499" s="435"/>
      <c r="CN499" s="435"/>
      <c r="CO499" s="435"/>
      <c r="CP499" s="435"/>
      <c r="CQ499" s="435"/>
      <c r="CR499" s="435"/>
      <c r="CS499" s="435"/>
      <c r="CT499" s="435"/>
      <c r="CU499" s="435"/>
      <c r="CV499" s="435"/>
      <c r="CW499" s="435"/>
      <c r="CX499" s="435"/>
      <c r="CY499" s="435"/>
      <c r="CZ499" s="435"/>
      <c r="DA499" s="435"/>
      <c r="DB499" s="435"/>
      <c r="DC499" s="435"/>
      <c r="DD499" s="435"/>
      <c r="DE499" s="435"/>
      <c r="DF499" s="435"/>
      <c r="DG499" s="435"/>
      <c r="DH499" s="435"/>
      <c r="DI499" s="435"/>
      <c r="DJ499" s="435"/>
      <c r="DK499" s="435"/>
      <c r="DL499" s="435"/>
      <c r="DM499" s="435"/>
      <c r="DN499" s="435"/>
      <c r="DO499" s="435"/>
      <c r="DP499" s="435"/>
      <c r="DQ499" s="435"/>
      <c r="DR499" s="435"/>
      <c r="DS499" s="435"/>
      <c r="DT499" s="435"/>
      <c r="DU499" s="435"/>
      <c r="DV499" s="435"/>
      <c r="DW499" s="435"/>
      <c r="DX499" s="435"/>
      <c r="DY499" s="435"/>
      <c r="DZ499" s="435"/>
      <c r="EA499" s="435"/>
      <c r="EB499" s="435"/>
      <c r="EC499" s="435"/>
      <c r="ED499" s="435"/>
      <c r="EE499" s="435"/>
      <c r="EF499" s="435"/>
      <c r="EG499" s="435"/>
      <c r="EH499" s="435"/>
      <c r="EI499" s="435"/>
      <c r="EJ499" s="435"/>
      <c r="EK499" s="435"/>
      <c r="EL499" s="435"/>
      <c r="EM499" s="435"/>
      <c r="EN499" s="435"/>
      <c r="EO499" s="435"/>
      <c r="EP499" s="435"/>
      <c r="EQ499" s="435"/>
      <c r="ER499" s="435"/>
      <c r="ES499" s="435"/>
      <c r="ET499" s="435"/>
      <c r="EU499" s="435"/>
      <c r="EV499" s="435"/>
      <c r="EW499" s="435"/>
      <c r="EX499" s="435"/>
      <c r="EY499" s="435"/>
      <c r="EZ499" s="435"/>
      <c r="FA499" s="435"/>
      <c r="FB499" s="435"/>
      <c r="FC499" s="435"/>
      <c r="FD499" s="435"/>
      <c r="FE499" s="435"/>
      <c r="FF499" s="435"/>
      <c r="FG499" s="435"/>
      <c r="FH499" s="435"/>
      <c r="FI499" s="435"/>
      <c r="FJ499" s="435"/>
      <c r="FK499" s="435"/>
      <c r="FL499" s="435"/>
      <c r="FM499" s="435"/>
      <c r="FN499" s="435"/>
      <c r="FO499" s="435"/>
      <c r="FP499" s="435"/>
      <c r="FQ499" s="435"/>
      <c r="FR499" s="435"/>
      <c r="FS499" s="435"/>
      <c r="FT499" s="435"/>
      <c r="FU499" s="435"/>
      <c r="FV499" s="435"/>
      <c r="FW499" s="435"/>
      <c r="FX499" s="435"/>
      <c r="FY499" s="435"/>
      <c r="FZ499" s="435"/>
      <c r="GA499" s="435"/>
      <c r="GB499" s="435"/>
      <c r="GC499" s="435"/>
      <c r="GD499" s="435"/>
      <c r="GE499" s="435"/>
      <c r="GF499" s="435"/>
      <c r="GG499" s="435"/>
      <c r="GH499" s="435"/>
      <c r="GI499" s="435"/>
      <c r="GJ499" s="435"/>
      <c r="GK499" s="435"/>
      <c r="GL499" s="435"/>
      <c r="GM499" s="435"/>
      <c r="GN499" s="435"/>
      <c r="GO499" s="435"/>
      <c r="GP499" s="435"/>
      <c r="GQ499" s="435"/>
      <c r="GR499" s="435"/>
      <c r="GS499" s="435"/>
      <c r="GT499" s="435"/>
      <c r="GU499" s="435"/>
      <c r="GV499" s="435"/>
      <c r="GW499" s="435"/>
      <c r="GX499" s="435"/>
      <c r="GY499" s="435"/>
      <c r="GZ499" s="435"/>
      <c r="HA499" s="435"/>
      <c r="HB499" s="435"/>
      <c r="HC499" s="435"/>
      <c r="HD499" s="435"/>
      <c r="HE499" s="435"/>
      <c r="HF499" s="435"/>
    </row>
    <row r="500" spans="1:214" s="436" customFormat="1" x14ac:dyDescent="0.25">
      <c r="A500" s="286">
        <v>46050</v>
      </c>
      <c r="B500" s="287">
        <v>4183895948</v>
      </c>
      <c r="C500" s="288" t="s">
        <v>15180</v>
      </c>
      <c r="D500" s="286">
        <v>46055</v>
      </c>
      <c r="E500" s="429"/>
      <c r="F500" s="288"/>
      <c r="G500" s="287" t="s">
        <v>15333</v>
      </c>
      <c r="H500" s="429"/>
      <c r="I500" s="287" t="s">
        <v>15346</v>
      </c>
      <c r="J500" s="287" t="s">
        <v>7228</v>
      </c>
      <c r="K500" s="287" t="s">
        <v>39</v>
      </c>
      <c r="L500" s="287" t="str">
        <f>VLOOKUP($K500,[1]TONG_SL!$A$1:$D$65536,2,0)</f>
        <v>Chả nướng 300g</v>
      </c>
      <c r="M500" s="437"/>
      <c r="N500" s="287" t="str">
        <f t="shared" si="72"/>
        <v>K-C6</v>
      </c>
      <c r="O500" s="429"/>
      <c r="P500" s="429"/>
      <c r="Q500" s="287" t="str">
        <f>VLOOKUP(K500,TONG_SL!$A:$D,3,0)</f>
        <v>Túi</v>
      </c>
      <c r="R500" s="438">
        <v>5</v>
      </c>
      <c r="S500" s="439"/>
      <c r="T500" s="439">
        <f>VLOOKUP(VLOOKUP(G500,Ma_KH!$A:$R,18,0)&amp;K500,Gia_MB!$A:$F,6,0)</f>
        <v>70950</v>
      </c>
      <c r="U500" s="440">
        <f t="shared" si="73"/>
        <v>354750</v>
      </c>
      <c r="V500" s="439"/>
      <c r="W500" s="441">
        <f t="shared" si="74"/>
        <v>0</v>
      </c>
      <c r="X500" s="442" t="str">
        <f t="shared" si="75"/>
        <v>8</v>
      </c>
      <c r="Y500" s="439"/>
      <c r="Z500" s="440">
        <f t="shared" si="76"/>
        <v>28380</v>
      </c>
      <c r="AA500" s="443">
        <f>VLOOKUP(G500,Ma_KH!$A:$R,14,0)</f>
        <v>60</v>
      </c>
      <c r="AB500" s="435"/>
      <c r="AC500" s="435"/>
      <c r="AD500" s="435"/>
      <c r="AE500" s="435"/>
      <c r="AF500" s="435"/>
      <c r="AG500" s="435"/>
      <c r="AH500" s="435"/>
      <c r="AI500" s="435"/>
      <c r="AJ500" s="435"/>
      <c r="AK500" s="435"/>
      <c r="AL500" s="435"/>
      <c r="AM500" s="435"/>
      <c r="AN500" s="435"/>
      <c r="AO500" s="435"/>
      <c r="AP500" s="435"/>
      <c r="AQ500" s="435"/>
      <c r="AR500" s="435"/>
      <c r="AS500" s="435"/>
      <c r="AT500" s="435"/>
      <c r="AU500" s="435"/>
      <c r="AV500" s="435"/>
      <c r="AW500" s="435"/>
      <c r="AX500" s="435"/>
      <c r="AY500" s="435"/>
      <c r="AZ500" s="435"/>
      <c r="BA500" s="435"/>
      <c r="BB500" s="435"/>
      <c r="BC500" s="435"/>
      <c r="BD500" s="435"/>
      <c r="BE500" s="435"/>
      <c r="BF500" s="435"/>
      <c r="BG500" s="435"/>
      <c r="BH500" s="435"/>
      <c r="BI500" s="435"/>
      <c r="BJ500" s="435"/>
      <c r="BK500" s="435"/>
      <c r="BL500" s="435"/>
      <c r="BM500" s="435"/>
      <c r="BN500" s="435"/>
      <c r="BO500" s="435"/>
      <c r="BP500" s="435"/>
      <c r="BQ500" s="435"/>
      <c r="BR500" s="435"/>
      <c r="BS500" s="435"/>
      <c r="BT500" s="435"/>
      <c r="BU500" s="435"/>
      <c r="BV500" s="435"/>
      <c r="BW500" s="435"/>
      <c r="BX500" s="435"/>
      <c r="BY500" s="435"/>
      <c r="BZ500" s="435"/>
      <c r="CA500" s="435"/>
      <c r="CB500" s="435"/>
      <c r="CC500" s="435"/>
      <c r="CD500" s="435"/>
      <c r="CE500" s="435"/>
      <c r="CF500" s="435"/>
      <c r="CG500" s="435"/>
      <c r="CH500" s="435"/>
      <c r="CI500" s="435"/>
      <c r="CJ500" s="435"/>
      <c r="CK500" s="435"/>
      <c r="CL500" s="435"/>
      <c r="CM500" s="435"/>
      <c r="CN500" s="435"/>
      <c r="CO500" s="435"/>
      <c r="CP500" s="435"/>
      <c r="CQ500" s="435"/>
      <c r="CR500" s="435"/>
      <c r="CS500" s="435"/>
      <c r="CT500" s="435"/>
      <c r="CU500" s="435"/>
      <c r="CV500" s="435"/>
      <c r="CW500" s="435"/>
      <c r="CX500" s="435"/>
      <c r="CY500" s="435"/>
      <c r="CZ500" s="435"/>
      <c r="DA500" s="435"/>
      <c r="DB500" s="435"/>
      <c r="DC500" s="435"/>
      <c r="DD500" s="435"/>
      <c r="DE500" s="435"/>
      <c r="DF500" s="435"/>
      <c r="DG500" s="435"/>
      <c r="DH500" s="435"/>
      <c r="DI500" s="435"/>
      <c r="DJ500" s="435"/>
      <c r="DK500" s="435"/>
      <c r="DL500" s="435"/>
      <c r="DM500" s="435"/>
      <c r="DN500" s="435"/>
      <c r="DO500" s="435"/>
      <c r="DP500" s="435"/>
      <c r="DQ500" s="435"/>
      <c r="DR500" s="435"/>
      <c r="DS500" s="435"/>
      <c r="DT500" s="435"/>
      <c r="DU500" s="435"/>
      <c r="DV500" s="435"/>
      <c r="DW500" s="435"/>
      <c r="DX500" s="435"/>
      <c r="DY500" s="435"/>
      <c r="DZ500" s="435"/>
      <c r="EA500" s="435"/>
      <c r="EB500" s="435"/>
      <c r="EC500" s="435"/>
      <c r="ED500" s="435"/>
      <c r="EE500" s="435"/>
      <c r="EF500" s="435"/>
      <c r="EG500" s="435"/>
      <c r="EH500" s="435"/>
      <c r="EI500" s="435"/>
      <c r="EJ500" s="435"/>
      <c r="EK500" s="435"/>
      <c r="EL500" s="435"/>
      <c r="EM500" s="435"/>
      <c r="EN500" s="435"/>
      <c r="EO500" s="435"/>
      <c r="EP500" s="435"/>
      <c r="EQ500" s="435"/>
      <c r="ER500" s="435"/>
      <c r="ES500" s="435"/>
      <c r="ET500" s="435"/>
      <c r="EU500" s="435"/>
      <c r="EV500" s="435"/>
      <c r="EW500" s="435"/>
      <c r="EX500" s="435"/>
      <c r="EY500" s="435"/>
      <c r="EZ500" s="435"/>
      <c r="FA500" s="435"/>
      <c r="FB500" s="435"/>
      <c r="FC500" s="435"/>
      <c r="FD500" s="435"/>
      <c r="FE500" s="435"/>
      <c r="FF500" s="435"/>
      <c r="FG500" s="435"/>
      <c r="FH500" s="435"/>
      <c r="FI500" s="435"/>
      <c r="FJ500" s="435"/>
      <c r="FK500" s="435"/>
      <c r="FL500" s="435"/>
      <c r="FM500" s="435"/>
      <c r="FN500" s="435"/>
      <c r="FO500" s="435"/>
      <c r="FP500" s="435"/>
      <c r="FQ500" s="435"/>
      <c r="FR500" s="435"/>
      <c r="FS500" s="435"/>
      <c r="FT500" s="435"/>
      <c r="FU500" s="435"/>
      <c r="FV500" s="435"/>
      <c r="FW500" s="435"/>
      <c r="FX500" s="435"/>
      <c r="FY500" s="435"/>
      <c r="FZ500" s="435"/>
      <c r="GA500" s="435"/>
      <c r="GB500" s="435"/>
      <c r="GC500" s="435"/>
      <c r="GD500" s="435"/>
      <c r="GE500" s="435"/>
      <c r="GF500" s="435"/>
      <c r="GG500" s="435"/>
      <c r="GH500" s="435"/>
      <c r="GI500" s="435"/>
      <c r="GJ500" s="435"/>
      <c r="GK500" s="435"/>
      <c r="GL500" s="435"/>
      <c r="GM500" s="435"/>
      <c r="GN500" s="435"/>
      <c r="GO500" s="435"/>
      <c r="GP500" s="435"/>
      <c r="GQ500" s="435"/>
      <c r="GR500" s="435"/>
      <c r="GS500" s="435"/>
      <c r="GT500" s="435"/>
      <c r="GU500" s="435"/>
      <c r="GV500" s="435"/>
      <c r="GW500" s="435"/>
      <c r="GX500" s="435"/>
      <c r="GY500" s="435"/>
      <c r="GZ500" s="435"/>
      <c r="HA500" s="435"/>
      <c r="HB500" s="435"/>
      <c r="HC500" s="435"/>
      <c r="HD500" s="435"/>
      <c r="HE500" s="435"/>
      <c r="HF500" s="435"/>
    </row>
    <row r="501" spans="1:214" s="436" customFormat="1" x14ac:dyDescent="0.25">
      <c r="A501" s="286">
        <v>46050</v>
      </c>
      <c r="B501" s="287">
        <v>4183895948</v>
      </c>
      <c r="C501" s="288" t="s">
        <v>15180</v>
      </c>
      <c r="D501" s="286">
        <v>46055</v>
      </c>
      <c r="E501" s="429"/>
      <c r="F501" s="288"/>
      <c r="G501" s="287" t="s">
        <v>15333</v>
      </c>
      <c r="H501" s="429"/>
      <c r="I501" s="287" t="s">
        <v>15346</v>
      </c>
      <c r="J501" s="287" t="s">
        <v>7228</v>
      </c>
      <c r="K501" s="287" t="s">
        <v>48</v>
      </c>
      <c r="L501" s="287" t="str">
        <f>VLOOKUP($K501,[1]TONG_SL!$A$1:$D$65536,2,0)</f>
        <v>Mọc Nấm Hương 250g</v>
      </c>
      <c r="M501" s="437"/>
      <c r="N501" s="287" t="str">
        <f t="shared" si="72"/>
        <v>K-C6</v>
      </c>
      <c r="O501" s="429"/>
      <c r="P501" s="429"/>
      <c r="Q501" s="287" t="str">
        <f>VLOOKUP(K501,TONG_SL!$A:$D,3,0)</f>
        <v>Túi</v>
      </c>
      <c r="R501" s="438">
        <v>10</v>
      </c>
      <c r="S501" s="439"/>
      <c r="T501" s="439">
        <f>VLOOKUP(VLOOKUP(G501,Ma_KH!$A:$R,18,0)&amp;K501,Gia_MB!$A:$F,6,0)</f>
        <v>46000</v>
      </c>
      <c r="U501" s="440">
        <f t="shared" si="73"/>
        <v>460000</v>
      </c>
      <c r="V501" s="439"/>
      <c r="W501" s="441">
        <f t="shared" si="74"/>
        <v>0</v>
      </c>
      <c r="X501" s="442" t="str">
        <f t="shared" si="75"/>
        <v>8</v>
      </c>
      <c r="Y501" s="439"/>
      <c r="Z501" s="440">
        <f t="shared" si="76"/>
        <v>36800</v>
      </c>
      <c r="AA501" s="443">
        <f>VLOOKUP(G501,Ma_KH!$A:$R,14,0)</f>
        <v>60</v>
      </c>
      <c r="AB501" s="435"/>
      <c r="AC501" s="435"/>
      <c r="AD501" s="435"/>
      <c r="AE501" s="435"/>
      <c r="AF501" s="435"/>
      <c r="AG501" s="435"/>
      <c r="AH501" s="435"/>
      <c r="AI501" s="435"/>
      <c r="AJ501" s="435"/>
      <c r="AK501" s="435"/>
      <c r="AL501" s="435"/>
      <c r="AM501" s="435"/>
      <c r="AN501" s="435"/>
      <c r="AO501" s="435"/>
      <c r="AP501" s="435"/>
      <c r="AQ501" s="435"/>
      <c r="AR501" s="435"/>
      <c r="AS501" s="435"/>
      <c r="AT501" s="435"/>
      <c r="AU501" s="435"/>
      <c r="AV501" s="435"/>
      <c r="AW501" s="435"/>
      <c r="AX501" s="435"/>
      <c r="AY501" s="435"/>
      <c r="AZ501" s="435"/>
      <c r="BA501" s="435"/>
      <c r="BB501" s="435"/>
      <c r="BC501" s="435"/>
      <c r="BD501" s="435"/>
      <c r="BE501" s="435"/>
      <c r="BF501" s="435"/>
      <c r="BG501" s="435"/>
      <c r="BH501" s="435"/>
      <c r="BI501" s="435"/>
      <c r="BJ501" s="435"/>
      <c r="BK501" s="435"/>
      <c r="BL501" s="435"/>
      <c r="BM501" s="435"/>
      <c r="BN501" s="435"/>
      <c r="BO501" s="435"/>
      <c r="BP501" s="435"/>
      <c r="BQ501" s="435"/>
      <c r="BR501" s="435"/>
      <c r="BS501" s="435"/>
      <c r="BT501" s="435"/>
      <c r="BU501" s="435"/>
      <c r="BV501" s="435"/>
      <c r="BW501" s="435"/>
      <c r="BX501" s="435"/>
      <c r="BY501" s="435"/>
      <c r="BZ501" s="435"/>
      <c r="CA501" s="435"/>
      <c r="CB501" s="435"/>
      <c r="CC501" s="435"/>
      <c r="CD501" s="435"/>
      <c r="CE501" s="435"/>
      <c r="CF501" s="435"/>
      <c r="CG501" s="435"/>
      <c r="CH501" s="435"/>
      <c r="CI501" s="435"/>
      <c r="CJ501" s="435"/>
      <c r="CK501" s="435"/>
      <c r="CL501" s="435"/>
      <c r="CM501" s="435"/>
      <c r="CN501" s="435"/>
      <c r="CO501" s="435"/>
      <c r="CP501" s="435"/>
      <c r="CQ501" s="435"/>
      <c r="CR501" s="435"/>
      <c r="CS501" s="435"/>
      <c r="CT501" s="435"/>
      <c r="CU501" s="435"/>
      <c r="CV501" s="435"/>
      <c r="CW501" s="435"/>
      <c r="CX501" s="435"/>
      <c r="CY501" s="435"/>
      <c r="CZ501" s="435"/>
      <c r="DA501" s="435"/>
      <c r="DB501" s="435"/>
      <c r="DC501" s="435"/>
      <c r="DD501" s="435"/>
      <c r="DE501" s="435"/>
      <c r="DF501" s="435"/>
      <c r="DG501" s="435"/>
      <c r="DH501" s="435"/>
      <c r="DI501" s="435"/>
      <c r="DJ501" s="435"/>
      <c r="DK501" s="435"/>
      <c r="DL501" s="435"/>
      <c r="DM501" s="435"/>
      <c r="DN501" s="435"/>
      <c r="DO501" s="435"/>
      <c r="DP501" s="435"/>
      <c r="DQ501" s="435"/>
      <c r="DR501" s="435"/>
      <c r="DS501" s="435"/>
      <c r="DT501" s="435"/>
      <c r="DU501" s="435"/>
      <c r="DV501" s="435"/>
      <c r="DW501" s="435"/>
      <c r="DX501" s="435"/>
      <c r="DY501" s="435"/>
      <c r="DZ501" s="435"/>
      <c r="EA501" s="435"/>
      <c r="EB501" s="435"/>
      <c r="EC501" s="435"/>
      <c r="ED501" s="435"/>
      <c r="EE501" s="435"/>
      <c r="EF501" s="435"/>
      <c r="EG501" s="435"/>
      <c r="EH501" s="435"/>
      <c r="EI501" s="435"/>
      <c r="EJ501" s="435"/>
      <c r="EK501" s="435"/>
      <c r="EL501" s="435"/>
      <c r="EM501" s="435"/>
      <c r="EN501" s="435"/>
      <c r="EO501" s="435"/>
      <c r="EP501" s="435"/>
      <c r="EQ501" s="435"/>
      <c r="ER501" s="435"/>
      <c r="ES501" s="435"/>
      <c r="ET501" s="435"/>
      <c r="EU501" s="435"/>
      <c r="EV501" s="435"/>
      <c r="EW501" s="435"/>
      <c r="EX501" s="435"/>
      <c r="EY501" s="435"/>
      <c r="EZ501" s="435"/>
      <c r="FA501" s="435"/>
      <c r="FB501" s="435"/>
      <c r="FC501" s="435"/>
      <c r="FD501" s="435"/>
      <c r="FE501" s="435"/>
      <c r="FF501" s="435"/>
      <c r="FG501" s="435"/>
      <c r="FH501" s="435"/>
      <c r="FI501" s="435"/>
      <c r="FJ501" s="435"/>
      <c r="FK501" s="435"/>
      <c r="FL501" s="435"/>
      <c r="FM501" s="435"/>
      <c r="FN501" s="435"/>
      <c r="FO501" s="435"/>
      <c r="FP501" s="435"/>
      <c r="FQ501" s="435"/>
      <c r="FR501" s="435"/>
      <c r="FS501" s="435"/>
      <c r="FT501" s="435"/>
      <c r="FU501" s="435"/>
      <c r="FV501" s="435"/>
      <c r="FW501" s="435"/>
      <c r="FX501" s="435"/>
      <c r="FY501" s="435"/>
      <c r="FZ501" s="435"/>
      <c r="GA501" s="435"/>
      <c r="GB501" s="435"/>
      <c r="GC501" s="435"/>
      <c r="GD501" s="435"/>
      <c r="GE501" s="435"/>
      <c r="GF501" s="435"/>
      <c r="GG501" s="435"/>
      <c r="GH501" s="435"/>
      <c r="GI501" s="435"/>
      <c r="GJ501" s="435"/>
      <c r="GK501" s="435"/>
      <c r="GL501" s="435"/>
      <c r="GM501" s="435"/>
      <c r="GN501" s="435"/>
      <c r="GO501" s="435"/>
      <c r="GP501" s="435"/>
      <c r="GQ501" s="435"/>
      <c r="GR501" s="435"/>
      <c r="GS501" s="435"/>
      <c r="GT501" s="435"/>
      <c r="GU501" s="435"/>
      <c r="GV501" s="435"/>
      <c r="GW501" s="435"/>
      <c r="GX501" s="435"/>
      <c r="GY501" s="435"/>
      <c r="GZ501" s="435"/>
      <c r="HA501" s="435"/>
      <c r="HB501" s="435"/>
      <c r="HC501" s="435"/>
      <c r="HD501" s="435"/>
      <c r="HE501" s="435"/>
      <c r="HF501" s="435"/>
    </row>
    <row r="502" spans="1:214" s="436" customFormat="1" x14ac:dyDescent="0.25">
      <c r="A502" s="286">
        <v>46046</v>
      </c>
      <c r="B502" s="287">
        <v>4183608234</v>
      </c>
      <c r="C502" s="288" t="s">
        <v>15180</v>
      </c>
      <c r="D502" s="286">
        <v>46055</v>
      </c>
      <c r="E502" s="429"/>
      <c r="F502" s="288"/>
      <c r="G502" s="287" t="s">
        <v>15333</v>
      </c>
      <c r="H502" s="429"/>
      <c r="I502" s="287" t="s">
        <v>15347</v>
      </c>
      <c r="J502" s="287" t="s">
        <v>7228</v>
      </c>
      <c r="K502" s="287" t="s">
        <v>27</v>
      </c>
      <c r="L502" s="287" t="str">
        <f>VLOOKUP($K502,[1]TONG_SL!$A$1:$D$65536,2,0)</f>
        <v>Chân giò heo muối 300g</v>
      </c>
      <c r="M502" s="437"/>
      <c r="N502" s="287" t="str">
        <f t="shared" si="72"/>
        <v>K-C6</v>
      </c>
      <c r="O502" s="429"/>
      <c r="P502" s="429"/>
      <c r="Q502" s="287" t="str">
        <f>VLOOKUP(K502,TONG_SL!$A:$D,3,0)</f>
        <v>Túi</v>
      </c>
      <c r="R502" s="438">
        <v>16</v>
      </c>
      <c r="S502" s="439"/>
      <c r="T502" s="439">
        <f>VLOOKUP(VLOOKUP(G502,Ma_KH!$A:$R,18,0)&amp;K502,Gia_MB!$A:$F,6,0)</f>
        <v>73431</v>
      </c>
      <c r="U502" s="440">
        <f t="shared" si="73"/>
        <v>1174896</v>
      </c>
      <c r="V502" s="439"/>
      <c r="W502" s="441">
        <f t="shared" si="74"/>
        <v>0</v>
      </c>
      <c r="X502" s="442" t="str">
        <f t="shared" si="75"/>
        <v>8</v>
      </c>
      <c r="Y502" s="439"/>
      <c r="Z502" s="440">
        <f t="shared" si="76"/>
        <v>93991.680000000008</v>
      </c>
      <c r="AA502" s="443">
        <f>VLOOKUP(G502,Ma_KH!$A:$R,14,0)</f>
        <v>60</v>
      </c>
      <c r="AB502" s="435"/>
      <c r="AC502" s="435"/>
      <c r="AD502" s="435"/>
      <c r="AE502" s="435"/>
      <c r="AF502" s="435"/>
      <c r="AG502" s="435"/>
      <c r="AH502" s="435"/>
      <c r="AI502" s="435"/>
      <c r="AJ502" s="435"/>
      <c r="AK502" s="435"/>
      <c r="AL502" s="435"/>
      <c r="AM502" s="435"/>
      <c r="AN502" s="435"/>
      <c r="AO502" s="435"/>
      <c r="AP502" s="435"/>
      <c r="AQ502" s="435"/>
      <c r="AR502" s="435"/>
      <c r="AS502" s="435"/>
      <c r="AT502" s="435"/>
      <c r="AU502" s="435"/>
      <c r="AV502" s="435"/>
      <c r="AW502" s="435"/>
      <c r="AX502" s="435"/>
      <c r="AY502" s="435"/>
      <c r="AZ502" s="435"/>
      <c r="BA502" s="435"/>
      <c r="BB502" s="435"/>
      <c r="BC502" s="435"/>
      <c r="BD502" s="435"/>
      <c r="BE502" s="435"/>
      <c r="BF502" s="435"/>
      <c r="BG502" s="435"/>
      <c r="BH502" s="435"/>
      <c r="BI502" s="435"/>
      <c r="BJ502" s="435"/>
      <c r="BK502" s="435"/>
      <c r="BL502" s="435"/>
      <c r="BM502" s="435"/>
      <c r="BN502" s="435"/>
      <c r="BO502" s="435"/>
      <c r="BP502" s="435"/>
      <c r="BQ502" s="435"/>
      <c r="BR502" s="435"/>
      <c r="BS502" s="435"/>
      <c r="BT502" s="435"/>
      <c r="BU502" s="435"/>
      <c r="BV502" s="435"/>
      <c r="BW502" s="435"/>
      <c r="BX502" s="435"/>
      <c r="BY502" s="435"/>
      <c r="BZ502" s="435"/>
      <c r="CA502" s="435"/>
      <c r="CB502" s="435"/>
      <c r="CC502" s="435"/>
      <c r="CD502" s="435"/>
      <c r="CE502" s="435"/>
      <c r="CF502" s="435"/>
      <c r="CG502" s="435"/>
      <c r="CH502" s="435"/>
      <c r="CI502" s="435"/>
      <c r="CJ502" s="435"/>
      <c r="CK502" s="435"/>
      <c r="CL502" s="435"/>
      <c r="CM502" s="435"/>
      <c r="CN502" s="435"/>
      <c r="CO502" s="435"/>
      <c r="CP502" s="435"/>
      <c r="CQ502" s="435"/>
      <c r="CR502" s="435"/>
      <c r="CS502" s="435"/>
      <c r="CT502" s="435"/>
      <c r="CU502" s="435"/>
      <c r="CV502" s="435"/>
      <c r="CW502" s="435"/>
      <c r="CX502" s="435"/>
      <c r="CY502" s="435"/>
      <c r="CZ502" s="435"/>
      <c r="DA502" s="435"/>
      <c r="DB502" s="435"/>
      <c r="DC502" s="435"/>
      <c r="DD502" s="435"/>
      <c r="DE502" s="435"/>
      <c r="DF502" s="435"/>
      <c r="DG502" s="435"/>
      <c r="DH502" s="435"/>
      <c r="DI502" s="435"/>
      <c r="DJ502" s="435"/>
      <c r="DK502" s="435"/>
      <c r="DL502" s="435"/>
      <c r="DM502" s="435"/>
      <c r="DN502" s="435"/>
      <c r="DO502" s="435"/>
      <c r="DP502" s="435"/>
      <c r="DQ502" s="435"/>
      <c r="DR502" s="435"/>
      <c r="DS502" s="435"/>
      <c r="DT502" s="435"/>
      <c r="DU502" s="435"/>
      <c r="DV502" s="435"/>
      <c r="DW502" s="435"/>
      <c r="DX502" s="435"/>
      <c r="DY502" s="435"/>
      <c r="DZ502" s="435"/>
      <c r="EA502" s="435"/>
      <c r="EB502" s="435"/>
      <c r="EC502" s="435"/>
      <c r="ED502" s="435"/>
      <c r="EE502" s="435"/>
      <c r="EF502" s="435"/>
      <c r="EG502" s="435"/>
      <c r="EH502" s="435"/>
      <c r="EI502" s="435"/>
      <c r="EJ502" s="435"/>
      <c r="EK502" s="435"/>
      <c r="EL502" s="435"/>
      <c r="EM502" s="435"/>
      <c r="EN502" s="435"/>
      <c r="EO502" s="435"/>
      <c r="EP502" s="435"/>
      <c r="EQ502" s="435"/>
      <c r="ER502" s="435"/>
      <c r="ES502" s="435"/>
      <c r="ET502" s="435"/>
      <c r="EU502" s="435"/>
      <c r="EV502" s="435"/>
      <c r="EW502" s="435"/>
      <c r="EX502" s="435"/>
      <c r="EY502" s="435"/>
      <c r="EZ502" s="435"/>
      <c r="FA502" s="435"/>
      <c r="FB502" s="435"/>
      <c r="FC502" s="435"/>
      <c r="FD502" s="435"/>
      <c r="FE502" s="435"/>
      <c r="FF502" s="435"/>
      <c r="FG502" s="435"/>
      <c r="FH502" s="435"/>
      <c r="FI502" s="435"/>
      <c r="FJ502" s="435"/>
      <c r="FK502" s="435"/>
      <c r="FL502" s="435"/>
      <c r="FM502" s="435"/>
      <c r="FN502" s="435"/>
      <c r="FO502" s="435"/>
      <c r="FP502" s="435"/>
      <c r="FQ502" s="435"/>
      <c r="FR502" s="435"/>
      <c r="FS502" s="435"/>
      <c r="FT502" s="435"/>
      <c r="FU502" s="435"/>
      <c r="FV502" s="435"/>
      <c r="FW502" s="435"/>
      <c r="FX502" s="435"/>
      <c r="FY502" s="435"/>
      <c r="FZ502" s="435"/>
      <c r="GA502" s="435"/>
      <c r="GB502" s="435"/>
      <c r="GC502" s="435"/>
      <c r="GD502" s="435"/>
      <c r="GE502" s="435"/>
      <c r="GF502" s="435"/>
      <c r="GG502" s="435"/>
      <c r="GH502" s="435"/>
      <c r="GI502" s="435"/>
      <c r="GJ502" s="435"/>
      <c r="GK502" s="435"/>
      <c r="GL502" s="435"/>
      <c r="GM502" s="435"/>
      <c r="GN502" s="435"/>
      <c r="GO502" s="435"/>
      <c r="GP502" s="435"/>
      <c r="GQ502" s="435"/>
      <c r="GR502" s="435"/>
      <c r="GS502" s="435"/>
      <c r="GT502" s="435"/>
      <c r="GU502" s="435"/>
      <c r="GV502" s="435"/>
      <c r="GW502" s="435"/>
      <c r="GX502" s="435"/>
      <c r="GY502" s="435"/>
      <c r="GZ502" s="435"/>
      <c r="HA502" s="435"/>
      <c r="HB502" s="435"/>
      <c r="HC502" s="435"/>
      <c r="HD502" s="435"/>
      <c r="HE502" s="435"/>
      <c r="HF502" s="435"/>
    </row>
    <row r="503" spans="1:214" s="436" customFormat="1" x14ac:dyDescent="0.25">
      <c r="A503" s="286">
        <v>46046</v>
      </c>
      <c r="B503" s="287">
        <v>4183608234</v>
      </c>
      <c r="C503" s="288" t="s">
        <v>15180</v>
      </c>
      <c r="D503" s="286">
        <v>46055</v>
      </c>
      <c r="E503" s="429"/>
      <c r="F503" s="288"/>
      <c r="G503" s="287" t="s">
        <v>15333</v>
      </c>
      <c r="H503" s="429"/>
      <c r="I503" s="287" t="s">
        <v>15347</v>
      </c>
      <c r="J503" s="287" t="s">
        <v>7228</v>
      </c>
      <c r="K503" s="287" t="s">
        <v>30</v>
      </c>
      <c r="L503" s="287" t="str">
        <f>VLOOKUP($K503,[1]TONG_SL!$A$1:$D$65536,2,0)</f>
        <v>Gà muối 500g</v>
      </c>
      <c r="M503" s="437"/>
      <c r="N503" s="287" t="str">
        <f t="shared" si="72"/>
        <v>K-C6</v>
      </c>
      <c r="O503" s="429"/>
      <c r="P503" s="429"/>
      <c r="Q503" s="287" t="str">
        <f>VLOOKUP(K503,TONG_SL!$A:$D,3,0)</f>
        <v>Túi</v>
      </c>
      <c r="R503" s="438">
        <v>29</v>
      </c>
      <c r="S503" s="439"/>
      <c r="T503" s="439">
        <f>VLOOKUP(VLOOKUP(G503,Ma_KH!$A:$R,18,0)&amp;K503,Gia_MB!$A:$F,6,0)</f>
        <v>116611</v>
      </c>
      <c r="U503" s="440">
        <f t="shared" si="73"/>
        <v>3381719</v>
      </c>
      <c r="V503" s="439"/>
      <c r="W503" s="441">
        <f t="shared" si="74"/>
        <v>0</v>
      </c>
      <c r="X503" s="442" t="str">
        <f t="shared" si="75"/>
        <v>8</v>
      </c>
      <c r="Y503" s="439"/>
      <c r="Z503" s="440">
        <f t="shared" si="76"/>
        <v>270537.52</v>
      </c>
      <c r="AA503" s="443">
        <f>VLOOKUP(G503,Ma_KH!$A:$R,14,0)</f>
        <v>60</v>
      </c>
      <c r="AB503" s="435"/>
      <c r="AC503" s="435"/>
      <c r="AD503" s="435"/>
      <c r="AE503" s="435"/>
      <c r="AF503" s="435"/>
      <c r="AG503" s="435"/>
      <c r="AH503" s="435"/>
      <c r="AI503" s="435"/>
      <c r="AJ503" s="435"/>
      <c r="AK503" s="435"/>
      <c r="AL503" s="435"/>
      <c r="AM503" s="435"/>
      <c r="AN503" s="435"/>
      <c r="AO503" s="435"/>
      <c r="AP503" s="435"/>
      <c r="AQ503" s="435"/>
      <c r="AR503" s="435"/>
      <c r="AS503" s="435"/>
      <c r="AT503" s="435"/>
      <c r="AU503" s="435"/>
      <c r="AV503" s="435"/>
      <c r="AW503" s="435"/>
      <c r="AX503" s="435"/>
      <c r="AY503" s="435"/>
      <c r="AZ503" s="435"/>
      <c r="BA503" s="435"/>
      <c r="BB503" s="435"/>
      <c r="BC503" s="435"/>
      <c r="BD503" s="435"/>
      <c r="BE503" s="435"/>
      <c r="BF503" s="435"/>
      <c r="BG503" s="435"/>
      <c r="BH503" s="435"/>
      <c r="BI503" s="435"/>
      <c r="BJ503" s="435"/>
      <c r="BK503" s="435"/>
      <c r="BL503" s="435"/>
      <c r="BM503" s="435"/>
      <c r="BN503" s="435"/>
      <c r="BO503" s="435"/>
      <c r="BP503" s="435"/>
      <c r="BQ503" s="435"/>
      <c r="BR503" s="435"/>
      <c r="BS503" s="435"/>
      <c r="BT503" s="435"/>
      <c r="BU503" s="435"/>
      <c r="BV503" s="435"/>
      <c r="BW503" s="435"/>
      <c r="BX503" s="435"/>
      <c r="BY503" s="435"/>
      <c r="BZ503" s="435"/>
      <c r="CA503" s="435"/>
      <c r="CB503" s="435"/>
      <c r="CC503" s="435"/>
      <c r="CD503" s="435"/>
      <c r="CE503" s="435"/>
      <c r="CF503" s="435"/>
      <c r="CG503" s="435"/>
      <c r="CH503" s="435"/>
      <c r="CI503" s="435"/>
      <c r="CJ503" s="435"/>
      <c r="CK503" s="435"/>
      <c r="CL503" s="435"/>
      <c r="CM503" s="435"/>
      <c r="CN503" s="435"/>
      <c r="CO503" s="435"/>
      <c r="CP503" s="435"/>
      <c r="CQ503" s="435"/>
      <c r="CR503" s="435"/>
      <c r="CS503" s="435"/>
      <c r="CT503" s="435"/>
      <c r="CU503" s="435"/>
      <c r="CV503" s="435"/>
      <c r="CW503" s="435"/>
      <c r="CX503" s="435"/>
      <c r="CY503" s="435"/>
      <c r="CZ503" s="435"/>
      <c r="DA503" s="435"/>
      <c r="DB503" s="435"/>
      <c r="DC503" s="435"/>
      <c r="DD503" s="435"/>
      <c r="DE503" s="435"/>
      <c r="DF503" s="435"/>
      <c r="DG503" s="435"/>
      <c r="DH503" s="435"/>
      <c r="DI503" s="435"/>
      <c r="DJ503" s="435"/>
      <c r="DK503" s="435"/>
      <c r="DL503" s="435"/>
      <c r="DM503" s="435"/>
      <c r="DN503" s="435"/>
      <c r="DO503" s="435"/>
      <c r="DP503" s="435"/>
      <c r="DQ503" s="435"/>
      <c r="DR503" s="435"/>
      <c r="DS503" s="435"/>
      <c r="DT503" s="435"/>
      <c r="DU503" s="435"/>
      <c r="DV503" s="435"/>
      <c r="DW503" s="435"/>
      <c r="DX503" s="435"/>
      <c r="DY503" s="435"/>
      <c r="DZ503" s="435"/>
      <c r="EA503" s="435"/>
      <c r="EB503" s="435"/>
      <c r="EC503" s="435"/>
      <c r="ED503" s="435"/>
      <c r="EE503" s="435"/>
      <c r="EF503" s="435"/>
      <c r="EG503" s="435"/>
      <c r="EH503" s="435"/>
      <c r="EI503" s="435"/>
      <c r="EJ503" s="435"/>
      <c r="EK503" s="435"/>
      <c r="EL503" s="435"/>
      <c r="EM503" s="435"/>
      <c r="EN503" s="435"/>
      <c r="EO503" s="435"/>
      <c r="EP503" s="435"/>
      <c r="EQ503" s="435"/>
      <c r="ER503" s="435"/>
      <c r="ES503" s="435"/>
      <c r="ET503" s="435"/>
      <c r="EU503" s="435"/>
      <c r="EV503" s="435"/>
      <c r="EW503" s="435"/>
      <c r="EX503" s="435"/>
      <c r="EY503" s="435"/>
      <c r="EZ503" s="435"/>
      <c r="FA503" s="435"/>
      <c r="FB503" s="435"/>
      <c r="FC503" s="435"/>
      <c r="FD503" s="435"/>
      <c r="FE503" s="435"/>
      <c r="FF503" s="435"/>
      <c r="FG503" s="435"/>
      <c r="FH503" s="435"/>
      <c r="FI503" s="435"/>
      <c r="FJ503" s="435"/>
      <c r="FK503" s="435"/>
      <c r="FL503" s="435"/>
      <c r="FM503" s="435"/>
      <c r="FN503" s="435"/>
      <c r="FO503" s="435"/>
      <c r="FP503" s="435"/>
      <c r="FQ503" s="435"/>
      <c r="FR503" s="435"/>
      <c r="FS503" s="435"/>
      <c r="FT503" s="435"/>
      <c r="FU503" s="435"/>
      <c r="FV503" s="435"/>
      <c r="FW503" s="435"/>
      <c r="FX503" s="435"/>
      <c r="FY503" s="435"/>
      <c r="FZ503" s="435"/>
      <c r="GA503" s="435"/>
      <c r="GB503" s="435"/>
      <c r="GC503" s="435"/>
      <c r="GD503" s="435"/>
      <c r="GE503" s="435"/>
      <c r="GF503" s="435"/>
      <c r="GG503" s="435"/>
      <c r="GH503" s="435"/>
      <c r="GI503" s="435"/>
      <c r="GJ503" s="435"/>
      <c r="GK503" s="435"/>
      <c r="GL503" s="435"/>
      <c r="GM503" s="435"/>
      <c r="GN503" s="435"/>
      <c r="GO503" s="435"/>
      <c r="GP503" s="435"/>
      <c r="GQ503" s="435"/>
      <c r="GR503" s="435"/>
      <c r="GS503" s="435"/>
      <c r="GT503" s="435"/>
      <c r="GU503" s="435"/>
      <c r="GV503" s="435"/>
      <c r="GW503" s="435"/>
      <c r="GX503" s="435"/>
      <c r="GY503" s="435"/>
      <c r="GZ503" s="435"/>
      <c r="HA503" s="435"/>
      <c r="HB503" s="435"/>
      <c r="HC503" s="435"/>
      <c r="HD503" s="435"/>
      <c r="HE503" s="435"/>
      <c r="HF503" s="435"/>
    </row>
    <row r="504" spans="1:214" s="436" customFormat="1" x14ac:dyDescent="0.25">
      <c r="A504" s="286">
        <v>46050</v>
      </c>
      <c r="B504" s="287">
        <v>4183895902</v>
      </c>
      <c r="C504" s="288" t="s">
        <v>15180</v>
      </c>
      <c r="D504" s="286">
        <v>46055</v>
      </c>
      <c r="E504" s="429"/>
      <c r="F504" s="288"/>
      <c r="G504" s="287" t="s">
        <v>15333</v>
      </c>
      <c r="H504" s="429"/>
      <c r="I504" s="287" t="s">
        <v>15348</v>
      </c>
      <c r="J504" s="287" t="s">
        <v>7228</v>
      </c>
      <c r="K504" s="287" t="s">
        <v>27</v>
      </c>
      <c r="L504" s="287" t="str">
        <f>VLOOKUP($K504,[1]TONG_SL!$A$1:$D$65536,2,0)</f>
        <v>Chân giò heo muối 300g</v>
      </c>
      <c r="M504" s="437"/>
      <c r="N504" s="287" t="str">
        <f t="shared" si="72"/>
        <v>K-C6</v>
      </c>
      <c r="O504" s="429"/>
      <c r="P504" s="429"/>
      <c r="Q504" s="287" t="str">
        <f>VLOOKUP(K504,TONG_SL!$A:$D,3,0)</f>
        <v>Túi</v>
      </c>
      <c r="R504" s="438">
        <v>10</v>
      </c>
      <c r="S504" s="439"/>
      <c r="T504" s="439">
        <f>VLOOKUP(VLOOKUP(G504,Ma_KH!$A:$R,18,0)&amp;K504,Gia_MB!$A:$F,6,0)</f>
        <v>73431</v>
      </c>
      <c r="U504" s="440">
        <f t="shared" si="73"/>
        <v>734310</v>
      </c>
      <c r="V504" s="439"/>
      <c r="W504" s="441">
        <f t="shared" si="74"/>
        <v>0</v>
      </c>
      <c r="X504" s="442" t="str">
        <f t="shared" si="75"/>
        <v>8</v>
      </c>
      <c r="Y504" s="439"/>
      <c r="Z504" s="440">
        <f t="shared" si="76"/>
        <v>58744.800000000003</v>
      </c>
      <c r="AA504" s="443">
        <f>VLOOKUP(G504,Ma_KH!$A:$R,14,0)</f>
        <v>60</v>
      </c>
      <c r="AB504" s="435"/>
      <c r="AC504" s="435"/>
      <c r="AD504" s="435"/>
      <c r="AE504" s="435"/>
      <c r="AF504" s="435"/>
      <c r="AG504" s="435"/>
      <c r="AH504" s="435"/>
      <c r="AI504" s="435"/>
      <c r="AJ504" s="435"/>
      <c r="AK504" s="435"/>
      <c r="AL504" s="435"/>
      <c r="AM504" s="435"/>
      <c r="AN504" s="435"/>
      <c r="AO504" s="435"/>
      <c r="AP504" s="435"/>
      <c r="AQ504" s="435"/>
      <c r="AR504" s="435"/>
      <c r="AS504" s="435"/>
      <c r="AT504" s="435"/>
      <c r="AU504" s="435"/>
      <c r="AV504" s="435"/>
      <c r="AW504" s="435"/>
      <c r="AX504" s="435"/>
      <c r="AY504" s="435"/>
      <c r="AZ504" s="435"/>
      <c r="BA504" s="435"/>
      <c r="BB504" s="435"/>
      <c r="BC504" s="435"/>
      <c r="BD504" s="435"/>
      <c r="BE504" s="435"/>
      <c r="BF504" s="435"/>
      <c r="BG504" s="435"/>
      <c r="BH504" s="435"/>
      <c r="BI504" s="435"/>
      <c r="BJ504" s="435"/>
      <c r="BK504" s="435"/>
      <c r="BL504" s="435"/>
      <c r="BM504" s="435"/>
      <c r="BN504" s="435"/>
      <c r="BO504" s="435"/>
      <c r="BP504" s="435"/>
      <c r="BQ504" s="435"/>
      <c r="BR504" s="435"/>
      <c r="BS504" s="435"/>
      <c r="BT504" s="435"/>
      <c r="BU504" s="435"/>
      <c r="BV504" s="435"/>
      <c r="BW504" s="435"/>
      <c r="BX504" s="435"/>
      <c r="BY504" s="435"/>
      <c r="BZ504" s="435"/>
      <c r="CA504" s="435"/>
      <c r="CB504" s="435"/>
      <c r="CC504" s="435"/>
      <c r="CD504" s="435"/>
      <c r="CE504" s="435"/>
      <c r="CF504" s="435"/>
      <c r="CG504" s="435"/>
      <c r="CH504" s="435"/>
      <c r="CI504" s="435"/>
      <c r="CJ504" s="435"/>
      <c r="CK504" s="435"/>
      <c r="CL504" s="435"/>
      <c r="CM504" s="435"/>
      <c r="CN504" s="435"/>
      <c r="CO504" s="435"/>
      <c r="CP504" s="435"/>
      <c r="CQ504" s="435"/>
      <c r="CR504" s="435"/>
      <c r="CS504" s="435"/>
      <c r="CT504" s="435"/>
      <c r="CU504" s="435"/>
      <c r="CV504" s="435"/>
      <c r="CW504" s="435"/>
      <c r="CX504" s="435"/>
      <c r="CY504" s="435"/>
      <c r="CZ504" s="435"/>
      <c r="DA504" s="435"/>
      <c r="DB504" s="435"/>
      <c r="DC504" s="435"/>
      <c r="DD504" s="435"/>
      <c r="DE504" s="435"/>
      <c r="DF504" s="435"/>
      <c r="DG504" s="435"/>
      <c r="DH504" s="435"/>
      <c r="DI504" s="435"/>
      <c r="DJ504" s="435"/>
      <c r="DK504" s="435"/>
      <c r="DL504" s="435"/>
      <c r="DM504" s="435"/>
      <c r="DN504" s="435"/>
      <c r="DO504" s="435"/>
      <c r="DP504" s="435"/>
      <c r="DQ504" s="435"/>
      <c r="DR504" s="435"/>
      <c r="DS504" s="435"/>
      <c r="DT504" s="435"/>
      <c r="DU504" s="435"/>
      <c r="DV504" s="435"/>
      <c r="DW504" s="435"/>
      <c r="DX504" s="435"/>
      <c r="DY504" s="435"/>
      <c r="DZ504" s="435"/>
      <c r="EA504" s="435"/>
      <c r="EB504" s="435"/>
      <c r="EC504" s="435"/>
      <c r="ED504" s="435"/>
      <c r="EE504" s="435"/>
      <c r="EF504" s="435"/>
      <c r="EG504" s="435"/>
      <c r="EH504" s="435"/>
      <c r="EI504" s="435"/>
      <c r="EJ504" s="435"/>
      <c r="EK504" s="435"/>
      <c r="EL504" s="435"/>
      <c r="EM504" s="435"/>
      <c r="EN504" s="435"/>
      <c r="EO504" s="435"/>
      <c r="EP504" s="435"/>
      <c r="EQ504" s="435"/>
      <c r="ER504" s="435"/>
      <c r="ES504" s="435"/>
      <c r="ET504" s="435"/>
      <c r="EU504" s="435"/>
      <c r="EV504" s="435"/>
      <c r="EW504" s="435"/>
      <c r="EX504" s="435"/>
      <c r="EY504" s="435"/>
      <c r="EZ504" s="435"/>
      <c r="FA504" s="435"/>
      <c r="FB504" s="435"/>
      <c r="FC504" s="435"/>
      <c r="FD504" s="435"/>
      <c r="FE504" s="435"/>
      <c r="FF504" s="435"/>
      <c r="FG504" s="435"/>
      <c r="FH504" s="435"/>
      <c r="FI504" s="435"/>
      <c r="FJ504" s="435"/>
      <c r="FK504" s="435"/>
      <c r="FL504" s="435"/>
      <c r="FM504" s="435"/>
      <c r="FN504" s="435"/>
      <c r="FO504" s="435"/>
      <c r="FP504" s="435"/>
      <c r="FQ504" s="435"/>
      <c r="FR504" s="435"/>
      <c r="FS504" s="435"/>
      <c r="FT504" s="435"/>
      <c r="FU504" s="435"/>
      <c r="FV504" s="435"/>
      <c r="FW504" s="435"/>
      <c r="FX504" s="435"/>
      <c r="FY504" s="435"/>
      <c r="FZ504" s="435"/>
      <c r="GA504" s="435"/>
      <c r="GB504" s="435"/>
      <c r="GC504" s="435"/>
      <c r="GD504" s="435"/>
      <c r="GE504" s="435"/>
      <c r="GF504" s="435"/>
      <c r="GG504" s="435"/>
      <c r="GH504" s="435"/>
      <c r="GI504" s="435"/>
      <c r="GJ504" s="435"/>
      <c r="GK504" s="435"/>
      <c r="GL504" s="435"/>
      <c r="GM504" s="435"/>
      <c r="GN504" s="435"/>
      <c r="GO504" s="435"/>
      <c r="GP504" s="435"/>
      <c r="GQ504" s="435"/>
      <c r="GR504" s="435"/>
      <c r="GS504" s="435"/>
      <c r="GT504" s="435"/>
      <c r="GU504" s="435"/>
      <c r="GV504" s="435"/>
      <c r="GW504" s="435"/>
      <c r="GX504" s="435"/>
      <c r="GY504" s="435"/>
      <c r="GZ504" s="435"/>
      <c r="HA504" s="435"/>
      <c r="HB504" s="435"/>
      <c r="HC504" s="435"/>
      <c r="HD504" s="435"/>
      <c r="HE504" s="435"/>
      <c r="HF504" s="435"/>
    </row>
    <row r="505" spans="1:214" s="436" customFormat="1" x14ac:dyDescent="0.25">
      <c r="A505" s="286">
        <v>46050</v>
      </c>
      <c r="B505" s="287">
        <v>4183895902</v>
      </c>
      <c r="C505" s="288" t="s">
        <v>15180</v>
      </c>
      <c r="D505" s="286">
        <v>46055</v>
      </c>
      <c r="E505" s="429"/>
      <c r="F505" s="288"/>
      <c r="G505" s="287" t="s">
        <v>15333</v>
      </c>
      <c r="H505" s="429"/>
      <c r="I505" s="287" t="s">
        <v>15348</v>
      </c>
      <c r="J505" s="287" t="s">
        <v>7228</v>
      </c>
      <c r="K505" s="287" t="s">
        <v>30</v>
      </c>
      <c r="L505" s="287" t="str">
        <f>VLOOKUP($K505,[1]TONG_SL!$A$1:$D$65536,2,0)</f>
        <v>Gà muối 500g</v>
      </c>
      <c r="M505" s="437"/>
      <c r="N505" s="287" t="str">
        <f t="shared" si="72"/>
        <v>K-C6</v>
      </c>
      <c r="O505" s="429"/>
      <c r="P505" s="429"/>
      <c r="Q505" s="287" t="str">
        <f>VLOOKUP(K505,TONG_SL!$A:$D,3,0)</f>
        <v>Túi</v>
      </c>
      <c r="R505" s="438">
        <v>15</v>
      </c>
      <c r="S505" s="439"/>
      <c r="T505" s="439">
        <f>VLOOKUP(VLOOKUP(G505,Ma_KH!$A:$R,18,0)&amp;K505,Gia_MB!$A:$F,6,0)</f>
        <v>116611</v>
      </c>
      <c r="U505" s="440">
        <f t="shared" si="73"/>
        <v>1749165</v>
      </c>
      <c r="V505" s="439"/>
      <c r="W505" s="441">
        <f t="shared" si="74"/>
        <v>0</v>
      </c>
      <c r="X505" s="442" t="str">
        <f t="shared" si="75"/>
        <v>8</v>
      </c>
      <c r="Y505" s="439"/>
      <c r="Z505" s="440">
        <f t="shared" si="76"/>
        <v>139933.20000000001</v>
      </c>
      <c r="AA505" s="443">
        <f>VLOOKUP(G505,Ma_KH!$A:$R,14,0)</f>
        <v>60</v>
      </c>
      <c r="AB505" s="435"/>
      <c r="AC505" s="435"/>
      <c r="AD505" s="435"/>
      <c r="AE505" s="435"/>
      <c r="AF505" s="435"/>
      <c r="AG505" s="435"/>
      <c r="AH505" s="435"/>
      <c r="AI505" s="435"/>
      <c r="AJ505" s="435"/>
      <c r="AK505" s="435"/>
      <c r="AL505" s="435"/>
      <c r="AM505" s="435"/>
      <c r="AN505" s="435"/>
      <c r="AO505" s="435"/>
      <c r="AP505" s="435"/>
      <c r="AQ505" s="435"/>
      <c r="AR505" s="435"/>
      <c r="AS505" s="435"/>
      <c r="AT505" s="435"/>
      <c r="AU505" s="435"/>
      <c r="AV505" s="435"/>
      <c r="AW505" s="435"/>
      <c r="AX505" s="435"/>
      <c r="AY505" s="435"/>
      <c r="AZ505" s="435"/>
      <c r="BA505" s="435"/>
      <c r="BB505" s="435"/>
      <c r="BC505" s="435"/>
      <c r="BD505" s="435"/>
      <c r="BE505" s="435"/>
      <c r="BF505" s="435"/>
      <c r="BG505" s="435"/>
      <c r="BH505" s="435"/>
      <c r="BI505" s="435"/>
      <c r="BJ505" s="435"/>
      <c r="BK505" s="435"/>
      <c r="BL505" s="435"/>
      <c r="BM505" s="435"/>
      <c r="BN505" s="435"/>
      <c r="BO505" s="435"/>
      <c r="BP505" s="435"/>
      <c r="BQ505" s="435"/>
      <c r="BR505" s="435"/>
      <c r="BS505" s="435"/>
      <c r="BT505" s="435"/>
      <c r="BU505" s="435"/>
      <c r="BV505" s="435"/>
      <c r="BW505" s="435"/>
      <c r="BX505" s="435"/>
      <c r="BY505" s="435"/>
      <c r="BZ505" s="435"/>
      <c r="CA505" s="435"/>
      <c r="CB505" s="435"/>
      <c r="CC505" s="435"/>
      <c r="CD505" s="435"/>
      <c r="CE505" s="435"/>
      <c r="CF505" s="435"/>
      <c r="CG505" s="435"/>
      <c r="CH505" s="435"/>
      <c r="CI505" s="435"/>
      <c r="CJ505" s="435"/>
      <c r="CK505" s="435"/>
      <c r="CL505" s="435"/>
      <c r="CM505" s="435"/>
      <c r="CN505" s="435"/>
      <c r="CO505" s="435"/>
      <c r="CP505" s="435"/>
      <c r="CQ505" s="435"/>
      <c r="CR505" s="435"/>
      <c r="CS505" s="435"/>
      <c r="CT505" s="435"/>
      <c r="CU505" s="435"/>
      <c r="CV505" s="435"/>
      <c r="CW505" s="435"/>
      <c r="CX505" s="435"/>
      <c r="CY505" s="435"/>
      <c r="CZ505" s="435"/>
      <c r="DA505" s="435"/>
      <c r="DB505" s="435"/>
      <c r="DC505" s="435"/>
      <c r="DD505" s="435"/>
      <c r="DE505" s="435"/>
      <c r="DF505" s="435"/>
      <c r="DG505" s="435"/>
      <c r="DH505" s="435"/>
      <c r="DI505" s="435"/>
      <c r="DJ505" s="435"/>
      <c r="DK505" s="435"/>
      <c r="DL505" s="435"/>
      <c r="DM505" s="435"/>
      <c r="DN505" s="435"/>
      <c r="DO505" s="435"/>
      <c r="DP505" s="435"/>
      <c r="DQ505" s="435"/>
      <c r="DR505" s="435"/>
      <c r="DS505" s="435"/>
      <c r="DT505" s="435"/>
      <c r="DU505" s="435"/>
      <c r="DV505" s="435"/>
      <c r="DW505" s="435"/>
      <c r="DX505" s="435"/>
      <c r="DY505" s="435"/>
      <c r="DZ505" s="435"/>
      <c r="EA505" s="435"/>
      <c r="EB505" s="435"/>
      <c r="EC505" s="435"/>
      <c r="ED505" s="435"/>
      <c r="EE505" s="435"/>
      <c r="EF505" s="435"/>
      <c r="EG505" s="435"/>
      <c r="EH505" s="435"/>
      <c r="EI505" s="435"/>
      <c r="EJ505" s="435"/>
      <c r="EK505" s="435"/>
      <c r="EL505" s="435"/>
      <c r="EM505" s="435"/>
      <c r="EN505" s="435"/>
      <c r="EO505" s="435"/>
      <c r="EP505" s="435"/>
      <c r="EQ505" s="435"/>
      <c r="ER505" s="435"/>
      <c r="ES505" s="435"/>
      <c r="ET505" s="435"/>
      <c r="EU505" s="435"/>
      <c r="EV505" s="435"/>
      <c r="EW505" s="435"/>
      <c r="EX505" s="435"/>
      <c r="EY505" s="435"/>
      <c r="EZ505" s="435"/>
      <c r="FA505" s="435"/>
      <c r="FB505" s="435"/>
      <c r="FC505" s="435"/>
      <c r="FD505" s="435"/>
      <c r="FE505" s="435"/>
      <c r="FF505" s="435"/>
      <c r="FG505" s="435"/>
      <c r="FH505" s="435"/>
      <c r="FI505" s="435"/>
      <c r="FJ505" s="435"/>
      <c r="FK505" s="435"/>
      <c r="FL505" s="435"/>
      <c r="FM505" s="435"/>
      <c r="FN505" s="435"/>
      <c r="FO505" s="435"/>
      <c r="FP505" s="435"/>
      <c r="FQ505" s="435"/>
      <c r="FR505" s="435"/>
      <c r="FS505" s="435"/>
      <c r="FT505" s="435"/>
      <c r="FU505" s="435"/>
      <c r="FV505" s="435"/>
      <c r="FW505" s="435"/>
      <c r="FX505" s="435"/>
      <c r="FY505" s="435"/>
      <c r="FZ505" s="435"/>
      <c r="GA505" s="435"/>
      <c r="GB505" s="435"/>
      <c r="GC505" s="435"/>
      <c r="GD505" s="435"/>
      <c r="GE505" s="435"/>
      <c r="GF505" s="435"/>
      <c r="GG505" s="435"/>
      <c r="GH505" s="435"/>
      <c r="GI505" s="435"/>
      <c r="GJ505" s="435"/>
      <c r="GK505" s="435"/>
      <c r="GL505" s="435"/>
      <c r="GM505" s="435"/>
      <c r="GN505" s="435"/>
      <c r="GO505" s="435"/>
      <c r="GP505" s="435"/>
      <c r="GQ505" s="435"/>
      <c r="GR505" s="435"/>
      <c r="GS505" s="435"/>
      <c r="GT505" s="435"/>
      <c r="GU505" s="435"/>
      <c r="GV505" s="435"/>
      <c r="GW505" s="435"/>
      <c r="GX505" s="435"/>
      <c r="GY505" s="435"/>
      <c r="GZ505" s="435"/>
      <c r="HA505" s="435"/>
      <c r="HB505" s="435"/>
      <c r="HC505" s="435"/>
      <c r="HD505" s="435"/>
      <c r="HE505" s="435"/>
      <c r="HF505" s="435"/>
    </row>
    <row r="506" spans="1:214" s="436" customFormat="1" x14ac:dyDescent="0.25">
      <c r="A506" s="286">
        <v>46050</v>
      </c>
      <c r="B506" s="287">
        <v>4183895902</v>
      </c>
      <c r="C506" s="288" t="s">
        <v>15180</v>
      </c>
      <c r="D506" s="286">
        <v>46055</v>
      </c>
      <c r="E506" s="429"/>
      <c r="F506" s="288"/>
      <c r="G506" s="287" t="s">
        <v>15333</v>
      </c>
      <c r="H506" s="429"/>
      <c r="I506" s="287" t="s">
        <v>15348</v>
      </c>
      <c r="J506" s="287" t="s">
        <v>7228</v>
      </c>
      <c r="K506" s="287" t="s">
        <v>34</v>
      </c>
      <c r="L506" s="287" t="str">
        <f>VLOOKUP($K506,[1]TONG_SL!$A$1:$D$65536,2,0)</f>
        <v>Tai heo muối 200g</v>
      </c>
      <c r="M506" s="437"/>
      <c r="N506" s="287" t="str">
        <f t="shared" si="72"/>
        <v>K-C6</v>
      </c>
      <c r="O506" s="429"/>
      <c r="P506" s="429"/>
      <c r="Q506" s="287" t="str">
        <f>VLOOKUP(K506,TONG_SL!$A:$D,3,0)</f>
        <v>Túi</v>
      </c>
      <c r="R506" s="438">
        <v>5</v>
      </c>
      <c r="S506" s="439"/>
      <c r="T506" s="439">
        <f>VLOOKUP(VLOOKUP(G506,Ma_KH!$A:$R,18,0)&amp;K506,Gia_MB!$A:$F,6,0)</f>
        <v>55595</v>
      </c>
      <c r="U506" s="440">
        <f t="shared" si="73"/>
        <v>277975</v>
      </c>
      <c r="V506" s="439"/>
      <c r="W506" s="441">
        <f t="shared" si="74"/>
        <v>0</v>
      </c>
      <c r="X506" s="442" t="str">
        <f t="shared" si="75"/>
        <v>8</v>
      </c>
      <c r="Y506" s="439"/>
      <c r="Z506" s="440">
        <f t="shared" si="76"/>
        <v>22238</v>
      </c>
      <c r="AA506" s="443">
        <f>VLOOKUP(G506,Ma_KH!$A:$R,14,0)</f>
        <v>60</v>
      </c>
      <c r="AB506" s="435"/>
      <c r="AC506" s="435"/>
      <c r="AD506" s="435"/>
      <c r="AE506" s="435"/>
      <c r="AF506" s="435"/>
      <c r="AG506" s="435"/>
      <c r="AH506" s="435"/>
      <c r="AI506" s="435"/>
      <c r="AJ506" s="435"/>
      <c r="AK506" s="435"/>
      <c r="AL506" s="435"/>
      <c r="AM506" s="435"/>
      <c r="AN506" s="435"/>
      <c r="AO506" s="435"/>
      <c r="AP506" s="435"/>
      <c r="AQ506" s="435"/>
      <c r="AR506" s="435"/>
      <c r="AS506" s="435"/>
      <c r="AT506" s="435"/>
      <c r="AU506" s="435"/>
      <c r="AV506" s="435"/>
      <c r="AW506" s="435"/>
      <c r="AX506" s="435"/>
      <c r="AY506" s="435"/>
      <c r="AZ506" s="435"/>
      <c r="BA506" s="435"/>
      <c r="BB506" s="435"/>
      <c r="BC506" s="435"/>
      <c r="BD506" s="435"/>
      <c r="BE506" s="435"/>
      <c r="BF506" s="435"/>
      <c r="BG506" s="435"/>
      <c r="BH506" s="435"/>
      <c r="BI506" s="435"/>
      <c r="BJ506" s="435"/>
      <c r="BK506" s="435"/>
      <c r="BL506" s="435"/>
      <c r="BM506" s="435"/>
      <c r="BN506" s="435"/>
      <c r="BO506" s="435"/>
      <c r="BP506" s="435"/>
      <c r="BQ506" s="435"/>
      <c r="BR506" s="435"/>
      <c r="BS506" s="435"/>
      <c r="BT506" s="435"/>
      <c r="BU506" s="435"/>
      <c r="BV506" s="435"/>
      <c r="BW506" s="435"/>
      <c r="BX506" s="435"/>
      <c r="BY506" s="435"/>
      <c r="BZ506" s="435"/>
      <c r="CA506" s="435"/>
      <c r="CB506" s="435"/>
      <c r="CC506" s="435"/>
      <c r="CD506" s="435"/>
      <c r="CE506" s="435"/>
      <c r="CF506" s="435"/>
      <c r="CG506" s="435"/>
      <c r="CH506" s="435"/>
      <c r="CI506" s="435"/>
      <c r="CJ506" s="435"/>
      <c r="CK506" s="435"/>
      <c r="CL506" s="435"/>
      <c r="CM506" s="435"/>
      <c r="CN506" s="435"/>
      <c r="CO506" s="435"/>
      <c r="CP506" s="435"/>
      <c r="CQ506" s="435"/>
      <c r="CR506" s="435"/>
      <c r="CS506" s="435"/>
      <c r="CT506" s="435"/>
      <c r="CU506" s="435"/>
      <c r="CV506" s="435"/>
      <c r="CW506" s="435"/>
      <c r="CX506" s="435"/>
      <c r="CY506" s="435"/>
      <c r="CZ506" s="435"/>
      <c r="DA506" s="435"/>
      <c r="DB506" s="435"/>
      <c r="DC506" s="435"/>
      <c r="DD506" s="435"/>
      <c r="DE506" s="435"/>
      <c r="DF506" s="435"/>
      <c r="DG506" s="435"/>
      <c r="DH506" s="435"/>
      <c r="DI506" s="435"/>
      <c r="DJ506" s="435"/>
      <c r="DK506" s="435"/>
      <c r="DL506" s="435"/>
      <c r="DM506" s="435"/>
      <c r="DN506" s="435"/>
      <c r="DO506" s="435"/>
      <c r="DP506" s="435"/>
      <c r="DQ506" s="435"/>
      <c r="DR506" s="435"/>
      <c r="DS506" s="435"/>
      <c r="DT506" s="435"/>
      <c r="DU506" s="435"/>
      <c r="DV506" s="435"/>
      <c r="DW506" s="435"/>
      <c r="DX506" s="435"/>
      <c r="DY506" s="435"/>
      <c r="DZ506" s="435"/>
      <c r="EA506" s="435"/>
      <c r="EB506" s="435"/>
      <c r="EC506" s="435"/>
      <c r="ED506" s="435"/>
      <c r="EE506" s="435"/>
      <c r="EF506" s="435"/>
      <c r="EG506" s="435"/>
      <c r="EH506" s="435"/>
      <c r="EI506" s="435"/>
      <c r="EJ506" s="435"/>
      <c r="EK506" s="435"/>
      <c r="EL506" s="435"/>
      <c r="EM506" s="435"/>
      <c r="EN506" s="435"/>
      <c r="EO506" s="435"/>
      <c r="EP506" s="435"/>
      <c r="EQ506" s="435"/>
      <c r="ER506" s="435"/>
      <c r="ES506" s="435"/>
      <c r="ET506" s="435"/>
      <c r="EU506" s="435"/>
      <c r="EV506" s="435"/>
      <c r="EW506" s="435"/>
      <c r="EX506" s="435"/>
      <c r="EY506" s="435"/>
      <c r="EZ506" s="435"/>
      <c r="FA506" s="435"/>
      <c r="FB506" s="435"/>
      <c r="FC506" s="435"/>
      <c r="FD506" s="435"/>
      <c r="FE506" s="435"/>
      <c r="FF506" s="435"/>
      <c r="FG506" s="435"/>
      <c r="FH506" s="435"/>
      <c r="FI506" s="435"/>
      <c r="FJ506" s="435"/>
      <c r="FK506" s="435"/>
      <c r="FL506" s="435"/>
      <c r="FM506" s="435"/>
      <c r="FN506" s="435"/>
      <c r="FO506" s="435"/>
      <c r="FP506" s="435"/>
      <c r="FQ506" s="435"/>
      <c r="FR506" s="435"/>
      <c r="FS506" s="435"/>
      <c r="FT506" s="435"/>
      <c r="FU506" s="435"/>
      <c r="FV506" s="435"/>
      <c r="FW506" s="435"/>
      <c r="FX506" s="435"/>
      <c r="FY506" s="435"/>
      <c r="FZ506" s="435"/>
      <c r="GA506" s="435"/>
      <c r="GB506" s="435"/>
      <c r="GC506" s="435"/>
      <c r="GD506" s="435"/>
      <c r="GE506" s="435"/>
      <c r="GF506" s="435"/>
      <c r="GG506" s="435"/>
      <c r="GH506" s="435"/>
      <c r="GI506" s="435"/>
      <c r="GJ506" s="435"/>
      <c r="GK506" s="435"/>
      <c r="GL506" s="435"/>
      <c r="GM506" s="435"/>
      <c r="GN506" s="435"/>
      <c r="GO506" s="435"/>
      <c r="GP506" s="435"/>
      <c r="GQ506" s="435"/>
      <c r="GR506" s="435"/>
      <c r="GS506" s="435"/>
      <c r="GT506" s="435"/>
      <c r="GU506" s="435"/>
      <c r="GV506" s="435"/>
      <c r="GW506" s="435"/>
      <c r="GX506" s="435"/>
      <c r="GY506" s="435"/>
      <c r="GZ506" s="435"/>
      <c r="HA506" s="435"/>
      <c r="HB506" s="435"/>
      <c r="HC506" s="435"/>
      <c r="HD506" s="435"/>
      <c r="HE506" s="435"/>
      <c r="HF506" s="435"/>
    </row>
    <row r="507" spans="1:214" s="436" customFormat="1" x14ac:dyDescent="0.25">
      <c r="A507" s="286">
        <v>46050</v>
      </c>
      <c r="B507" s="287">
        <v>4183895852</v>
      </c>
      <c r="C507" s="288" t="s">
        <v>15180</v>
      </c>
      <c r="D507" s="286">
        <v>46055</v>
      </c>
      <c r="E507" s="429"/>
      <c r="F507" s="288"/>
      <c r="G507" s="287" t="s">
        <v>15333</v>
      </c>
      <c r="H507" s="429"/>
      <c r="I507" s="287" t="s">
        <v>15349</v>
      </c>
      <c r="J507" s="287" t="s">
        <v>7228</v>
      </c>
      <c r="K507" s="287" t="s">
        <v>27</v>
      </c>
      <c r="L507" s="287" t="str">
        <f>VLOOKUP($K507,[1]TONG_SL!$A$1:$D$65536,2,0)</f>
        <v>Chân giò heo muối 300g</v>
      </c>
      <c r="M507" s="437"/>
      <c r="N507" s="287" t="str">
        <f t="shared" si="72"/>
        <v>K-C6</v>
      </c>
      <c r="O507" s="429"/>
      <c r="P507" s="429"/>
      <c r="Q507" s="287" t="str">
        <f>VLOOKUP(K507,TONG_SL!$A:$D,3,0)</f>
        <v>Túi</v>
      </c>
      <c r="R507" s="438">
        <v>10</v>
      </c>
      <c r="S507" s="439"/>
      <c r="T507" s="439">
        <f>VLOOKUP(VLOOKUP(G507,Ma_KH!$A:$R,18,0)&amp;K507,Gia_MB!$A:$F,6,0)</f>
        <v>73431</v>
      </c>
      <c r="U507" s="440">
        <f t="shared" si="73"/>
        <v>734310</v>
      </c>
      <c r="V507" s="439"/>
      <c r="W507" s="441">
        <f t="shared" si="74"/>
        <v>0</v>
      </c>
      <c r="X507" s="442" t="str">
        <f t="shared" si="75"/>
        <v>8</v>
      </c>
      <c r="Y507" s="439"/>
      <c r="Z507" s="440">
        <f t="shared" si="76"/>
        <v>58744.800000000003</v>
      </c>
      <c r="AA507" s="443">
        <f>VLOOKUP(G507,Ma_KH!$A:$R,14,0)</f>
        <v>60</v>
      </c>
      <c r="AB507" s="435"/>
      <c r="AC507" s="435"/>
      <c r="AD507" s="435"/>
      <c r="AE507" s="435"/>
      <c r="AF507" s="435"/>
      <c r="AG507" s="435"/>
      <c r="AH507" s="435"/>
      <c r="AI507" s="435"/>
      <c r="AJ507" s="435"/>
      <c r="AK507" s="435"/>
      <c r="AL507" s="435"/>
      <c r="AM507" s="435"/>
      <c r="AN507" s="435"/>
      <c r="AO507" s="435"/>
      <c r="AP507" s="435"/>
      <c r="AQ507" s="435"/>
      <c r="AR507" s="435"/>
      <c r="AS507" s="435"/>
      <c r="AT507" s="435"/>
      <c r="AU507" s="435"/>
      <c r="AV507" s="435"/>
      <c r="AW507" s="435"/>
      <c r="AX507" s="435"/>
      <c r="AY507" s="435"/>
      <c r="AZ507" s="435"/>
      <c r="BA507" s="435"/>
      <c r="BB507" s="435"/>
      <c r="BC507" s="435"/>
      <c r="BD507" s="435"/>
      <c r="BE507" s="435"/>
      <c r="BF507" s="435"/>
      <c r="BG507" s="435"/>
      <c r="BH507" s="435"/>
      <c r="BI507" s="435"/>
      <c r="BJ507" s="435"/>
      <c r="BK507" s="435"/>
      <c r="BL507" s="435"/>
      <c r="BM507" s="435"/>
      <c r="BN507" s="435"/>
      <c r="BO507" s="435"/>
      <c r="BP507" s="435"/>
      <c r="BQ507" s="435"/>
      <c r="BR507" s="435"/>
      <c r="BS507" s="435"/>
      <c r="BT507" s="435"/>
      <c r="BU507" s="435"/>
      <c r="BV507" s="435"/>
      <c r="BW507" s="435"/>
      <c r="BX507" s="435"/>
      <c r="BY507" s="435"/>
      <c r="BZ507" s="435"/>
      <c r="CA507" s="435"/>
      <c r="CB507" s="435"/>
      <c r="CC507" s="435"/>
      <c r="CD507" s="435"/>
      <c r="CE507" s="435"/>
      <c r="CF507" s="435"/>
      <c r="CG507" s="435"/>
      <c r="CH507" s="435"/>
      <c r="CI507" s="435"/>
      <c r="CJ507" s="435"/>
      <c r="CK507" s="435"/>
      <c r="CL507" s="435"/>
      <c r="CM507" s="435"/>
      <c r="CN507" s="435"/>
      <c r="CO507" s="435"/>
      <c r="CP507" s="435"/>
      <c r="CQ507" s="435"/>
      <c r="CR507" s="435"/>
      <c r="CS507" s="435"/>
      <c r="CT507" s="435"/>
      <c r="CU507" s="435"/>
      <c r="CV507" s="435"/>
      <c r="CW507" s="435"/>
      <c r="CX507" s="435"/>
      <c r="CY507" s="435"/>
      <c r="CZ507" s="435"/>
      <c r="DA507" s="435"/>
      <c r="DB507" s="435"/>
      <c r="DC507" s="435"/>
      <c r="DD507" s="435"/>
      <c r="DE507" s="435"/>
      <c r="DF507" s="435"/>
      <c r="DG507" s="435"/>
      <c r="DH507" s="435"/>
      <c r="DI507" s="435"/>
      <c r="DJ507" s="435"/>
      <c r="DK507" s="435"/>
      <c r="DL507" s="435"/>
      <c r="DM507" s="435"/>
      <c r="DN507" s="435"/>
      <c r="DO507" s="435"/>
      <c r="DP507" s="435"/>
      <c r="DQ507" s="435"/>
      <c r="DR507" s="435"/>
      <c r="DS507" s="435"/>
      <c r="DT507" s="435"/>
      <c r="DU507" s="435"/>
      <c r="DV507" s="435"/>
      <c r="DW507" s="435"/>
      <c r="DX507" s="435"/>
      <c r="DY507" s="435"/>
      <c r="DZ507" s="435"/>
      <c r="EA507" s="435"/>
      <c r="EB507" s="435"/>
      <c r="EC507" s="435"/>
      <c r="ED507" s="435"/>
      <c r="EE507" s="435"/>
      <c r="EF507" s="435"/>
      <c r="EG507" s="435"/>
      <c r="EH507" s="435"/>
      <c r="EI507" s="435"/>
      <c r="EJ507" s="435"/>
      <c r="EK507" s="435"/>
      <c r="EL507" s="435"/>
      <c r="EM507" s="435"/>
      <c r="EN507" s="435"/>
      <c r="EO507" s="435"/>
      <c r="EP507" s="435"/>
      <c r="EQ507" s="435"/>
      <c r="ER507" s="435"/>
      <c r="ES507" s="435"/>
      <c r="ET507" s="435"/>
      <c r="EU507" s="435"/>
      <c r="EV507" s="435"/>
      <c r="EW507" s="435"/>
      <c r="EX507" s="435"/>
      <c r="EY507" s="435"/>
      <c r="EZ507" s="435"/>
      <c r="FA507" s="435"/>
      <c r="FB507" s="435"/>
      <c r="FC507" s="435"/>
      <c r="FD507" s="435"/>
      <c r="FE507" s="435"/>
      <c r="FF507" s="435"/>
      <c r="FG507" s="435"/>
      <c r="FH507" s="435"/>
      <c r="FI507" s="435"/>
      <c r="FJ507" s="435"/>
      <c r="FK507" s="435"/>
      <c r="FL507" s="435"/>
      <c r="FM507" s="435"/>
      <c r="FN507" s="435"/>
      <c r="FO507" s="435"/>
      <c r="FP507" s="435"/>
      <c r="FQ507" s="435"/>
      <c r="FR507" s="435"/>
      <c r="FS507" s="435"/>
      <c r="FT507" s="435"/>
      <c r="FU507" s="435"/>
      <c r="FV507" s="435"/>
      <c r="FW507" s="435"/>
      <c r="FX507" s="435"/>
      <c r="FY507" s="435"/>
      <c r="FZ507" s="435"/>
      <c r="GA507" s="435"/>
      <c r="GB507" s="435"/>
      <c r="GC507" s="435"/>
      <c r="GD507" s="435"/>
      <c r="GE507" s="435"/>
      <c r="GF507" s="435"/>
      <c r="GG507" s="435"/>
      <c r="GH507" s="435"/>
      <c r="GI507" s="435"/>
      <c r="GJ507" s="435"/>
      <c r="GK507" s="435"/>
      <c r="GL507" s="435"/>
      <c r="GM507" s="435"/>
      <c r="GN507" s="435"/>
      <c r="GO507" s="435"/>
      <c r="GP507" s="435"/>
      <c r="GQ507" s="435"/>
      <c r="GR507" s="435"/>
      <c r="GS507" s="435"/>
      <c r="GT507" s="435"/>
      <c r="GU507" s="435"/>
      <c r="GV507" s="435"/>
      <c r="GW507" s="435"/>
      <c r="GX507" s="435"/>
      <c r="GY507" s="435"/>
      <c r="GZ507" s="435"/>
      <c r="HA507" s="435"/>
      <c r="HB507" s="435"/>
      <c r="HC507" s="435"/>
      <c r="HD507" s="435"/>
      <c r="HE507" s="435"/>
      <c r="HF507" s="435"/>
    </row>
    <row r="508" spans="1:214" s="436" customFormat="1" x14ac:dyDescent="0.25">
      <c r="A508" s="286">
        <v>46050</v>
      </c>
      <c r="B508" s="287">
        <v>4183895852</v>
      </c>
      <c r="C508" s="288" t="s">
        <v>15180</v>
      </c>
      <c r="D508" s="286">
        <v>46055</v>
      </c>
      <c r="E508" s="429"/>
      <c r="F508" s="288"/>
      <c r="G508" s="287" t="s">
        <v>15333</v>
      </c>
      <c r="H508" s="429"/>
      <c r="I508" s="287" t="s">
        <v>15349</v>
      </c>
      <c r="J508" s="287" t="s">
        <v>7228</v>
      </c>
      <c r="K508" s="287" t="s">
        <v>30</v>
      </c>
      <c r="L508" s="287" t="str">
        <f>VLOOKUP($K508,[1]TONG_SL!$A$1:$D$65536,2,0)</f>
        <v>Gà muối 500g</v>
      </c>
      <c r="M508" s="437"/>
      <c r="N508" s="287" t="str">
        <f t="shared" si="72"/>
        <v>K-C6</v>
      </c>
      <c r="O508" s="429"/>
      <c r="P508" s="429"/>
      <c r="Q508" s="287" t="str">
        <f>VLOOKUP(K508,TONG_SL!$A:$D,3,0)</f>
        <v>Túi</v>
      </c>
      <c r="R508" s="438">
        <v>10</v>
      </c>
      <c r="S508" s="439"/>
      <c r="T508" s="439">
        <f>VLOOKUP(VLOOKUP(G508,Ma_KH!$A:$R,18,0)&amp;K508,Gia_MB!$A:$F,6,0)</f>
        <v>116611</v>
      </c>
      <c r="U508" s="440">
        <f t="shared" si="73"/>
        <v>1166110</v>
      </c>
      <c r="V508" s="439"/>
      <c r="W508" s="441">
        <f t="shared" si="74"/>
        <v>0</v>
      </c>
      <c r="X508" s="442" t="str">
        <f t="shared" si="75"/>
        <v>8</v>
      </c>
      <c r="Y508" s="439"/>
      <c r="Z508" s="440">
        <f t="shared" si="76"/>
        <v>93288.8</v>
      </c>
      <c r="AA508" s="443">
        <f>VLOOKUP(G508,Ma_KH!$A:$R,14,0)</f>
        <v>60</v>
      </c>
      <c r="AB508" s="435"/>
      <c r="AC508" s="435"/>
      <c r="AD508" s="435"/>
      <c r="AE508" s="435"/>
      <c r="AF508" s="435"/>
      <c r="AG508" s="435"/>
      <c r="AH508" s="435"/>
      <c r="AI508" s="435"/>
      <c r="AJ508" s="435"/>
      <c r="AK508" s="435"/>
      <c r="AL508" s="435"/>
      <c r="AM508" s="435"/>
      <c r="AN508" s="435"/>
      <c r="AO508" s="435"/>
      <c r="AP508" s="435"/>
      <c r="AQ508" s="435"/>
      <c r="AR508" s="435"/>
      <c r="AS508" s="435"/>
      <c r="AT508" s="435"/>
      <c r="AU508" s="435"/>
      <c r="AV508" s="435"/>
      <c r="AW508" s="435"/>
      <c r="AX508" s="435"/>
      <c r="AY508" s="435"/>
      <c r="AZ508" s="435"/>
      <c r="BA508" s="435"/>
      <c r="BB508" s="435"/>
      <c r="BC508" s="435"/>
      <c r="BD508" s="435"/>
      <c r="BE508" s="435"/>
      <c r="BF508" s="435"/>
      <c r="BG508" s="435"/>
      <c r="BH508" s="435"/>
      <c r="BI508" s="435"/>
      <c r="BJ508" s="435"/>
      <c r="BK508" s="435"/>
      <c r="BL508" s="435"/>
      <c r="BM508" s="435"/>
      <c r="BN508" s="435"/>
      <c r="BO508" s="435"/>
      <c r="BP508" s="435"/>
      <c r="BQ508" s="435"/>
      <c r="BR508" s="435"/>
      <c r="BS508" s="435"/>
      <c r="BT508" s="435"/>
      <c r="BU508" s="435"/>
      <c r="BV508" s="435"/>
      <c r="BW508" s="435"/>
      <c r="BX508" s="435"/>
      <c r="BY508" s="435"/>
      <c r="BZ508" s="435"/>
      <c r="CA508" s="435"/>
      <c r="CB508" s="435"/>
      <c r="CC508" s="435"/>
      <c r="CD508" s="435"/>
      <c r="CE508" s="435"/>
      <c r="CF508" s="435"/>
      <c r="CG508" s="435"/>
      <c r="CH508" s="435"/>
      <c r="CI508" s="435"/>
      <c r="CJ508" s="435"/>
      <c r="CK508" s="435"/>
      <c r="CL508" s="435"/>
      <c r="CM508" s="435"/>
      <c r="CN508" s="435"/>
      <c r="CO508" s="435"/>
      <c r="CP508" s="435"/>
      <c r="CQ508" s="435"/>
      <c r="CR508" s="435"/>
      <c r="CS508" s="435"/>
      <c r="CT508" s="435"/>
      <c r="CU508" s="435"/>
      <c r="CV508" s="435"/>
      <c r="CW508" s="435"/>
      <c r="CX508" s="435"/>
      <c r="CY508" s="435"/>
      <c r="CZ508" s="435"/>
      <c r="DA508" s="435"/>
      <c r="DB508" s="435"/>
      <c r="DC508" s="435"/>
      <c r="DD508" s="435"/>
      <c r="DE508" s="435"/>
      <c r="DF508" s="435"/>
      <c r="DG508" s="435"/>
      <c r="DH508" s="435"/>
      <c r="DI508" s="435"/>
      <c r="DJ508" s="435"/>
      <c r="DK508" s="435"/>
      <c r="DL508" s="435"/>
      <c r="DM508" s="435"/>
      <c r="DN508" s="435"/>
      <c r="DO508" s="435"/>
      <c r="DP508" s="435"/>
      <c r="DQ508" s="435"/>
      <c r="DR508" s="435"/>
      <c r="DS508" s="435"/>
      <c r="DT508" s="435"/>
      <c r="DU508" s="435"/>
      <c r="DV508" s="435"/>
      <c r="DW508" s="435"/>
      <c r="DX508" s="435"/>
      <c r="DY508" s="435"/>
      <c r="DZ508" s="435"/>
      <c r="EA508" s="435"/>
      <c r="EB508" s="435"/>
      <c r="EC508" s="435"/>
      <c r="ED508" s="435"/>
      <c r="EE508" s="435"/>
      <c r="EF508" s="435"/>
      <c r="EG508" s="435"/>
      <c r="EH508" s="435"/>
      <c r="EI508" s="435"/>
      <c r="EJ508" s="435"/>
      <c r="EK508" s="435"/>
      <c r="EL508" s="435"/>
      <c r="EM508" s="435"/>
      <c r="EN508" s="435"/>
      <c r="EO508" s="435"/>
      <c r="EP508" s="435"/>
      <c r="EQ508" s="435"/>
      <c r="ER508" s="435"/>
      <c r="ES508" s="435"/>
      <c r="ET508" s="435"/>
      <c r="EU508" s="435"/>
      <c r="EV508" s="435"/>
      <c r="EW508" s="435"/>
      <c r="EX508" s="435"/>
      <c r="EY508" s="435"/>
      <c r="EZ508" s="435"/>
      <c r="FA508" s="435"/>
      <c r="FB508" s="435"/>
      <c r="FC508" s="435"/>
      <c r="FD508" s="435"/>
      <c r="FE508" s="435"/>
      <c r="FF508" s="435"/>
      <c r="FG508" s="435"/>
      <c r="FH508" s="435"/>
      <c r="FI508" s="435"/>
      <c r="FJ508" s="435"/>
      <c r="FK508" s="435"/>
      <c r="FL508" s="435"/>
      <c r="FM508" s="435"/>
      <c r="FN508" s="435"/>
      <c r="FO508" s="435"/>
      <c r="FP508" s="435"/>
      <c r="FQ508" s="435"/>
      <c r="FR508" s="435"/>
      <c r="FS508" s="435"/>
      <c r="FT508" s="435"/>
      <c r="FU508" s="435"/>
      <c r="FV508" s="435"/>
      <c r="FW508" s="435"/>
      <c r="FX508" s="435"/>
      <c r="FY508" s="435"/>
      <c r="FZ508" s="435"/>
      <c r="GA508" s="435"/>
      <c r="GB508" s="435"/>
      <c r="GC508" s="435"/>
      <c r="GD508" s="435"/>
      <c r="GE508" s="435"/>
      <c r="GF508" s="435"/>
      <c r="GG508" s="435"/>
      <c r="GH508" s="435"/>
      <c r="GI508" s="435"/>
      <c r="GJ508" s="435"/>
      <c r="GK508" s="435"/>
      <c r="GL508" s="435"/>
      <c r="GM508" s="435"/>
      <c r="GN508" s="435"/>
      <c r="GO508" s="435"/>
      <c r="GP508" s="435"/>
      <c r="GQ508" s="435"/>
      <c r="GR508" s="435"/>
      <c r="GS508" s="435"/>
      <c r="GT508" s="435"/>
      <c r="GU508" s="435"/>
      <c r="GV508" s="435"/>
      <c r="GW508" s="435"/>
      <c r="GX508" s="435"/>
      <c r="GY508" s="435"/>
      <c r="GZ508" s="435"/>
      <c r="HA508" s="435"/>
      <c r="HB508" s="435"/>
      <c r="HC508" s="435"/>
      <c r="HD508" s="435"/>
      <c r="HE508" s="435"/>
      <c r="HF508" s="435"/>
    </row>
    <row r="509" spans="1:214" s="436" customFormat="1" x14ac:dyDescent="0.25">
      <c r="A509" s="286">
        <v>46050</v>
      </c>
      <c r="B509" s="287">
        <v>4183895852</v>
      </c>
      <c r="C509" s="288" t="s">
        <v>15180</v>
      </c>
      <c r="D509" s="286">
        <v>46055</v>
      </c>
      <c r="E509" s="429"/>
      <c r="F509" s="288"/>
      <c r="G509" s="287" t="s">
        <v>15333</v>
      </c>
      <c r="H509" s="429"/>
      <c r="I509" s="287" t="s">
        <v>15349</v>
      </c>
      <c r="J509" s="287" t="s">
        <v>7228</v>
      </c>
      <c r="K509" s="287" t="s">
        <v>39</v>
      </c>
      <c r="L509" s="287" t="str">
        <f>VLOOKUP($K509,[1]TONG_SL!$A$1:$D$65536,2,0)</f>
        <v>Chả nướng 300g</v>
      </c>
      <c r="M509" s="437"/>
      <c r="N509" s="287" t="str">
        <f t="shared" si="72"/>
        <v>K-C6</v>
      </c>
      <c r="O509" s="429"/>
      <c r="P509" s="429"/>
      <c r="Q509" s="287" t="str">
        <f>VLOOKUP(K509,TONG_SL!$A:$D,3,0)</f>
        <v>Túi</v>
      </c>
      <c r="R509" s="438">
        <v>5</v>
      </c>
      <c r="S509" s="439"/>
      <c r="T509" s="439">
        <f>VLOOKUP(VLOOKUP(G509,Ma_KH!$A:$R,18,0)&amp;K509,Gia_MB!$A:$F,6,0)</f>
        <v>70950</v>
      </c>
      <c r="U509" s="440">
        <f t="shared" si="73"/>
        <v>354750</v>
      </c>
      <c r="V509" s="439"/>
      <c r="W509" s="441">
        <f t="shared" si="74"/>
        <v>0</v>
      </c>
      <c r="X509" s="442" t="str">
        <f t="shared" si="75"/>
        <v>8</v>
      </c>
      <c r="Y509" s="439"/>
      <c r="Z509" s="440">
        <f t="shared" si="76"/>
        <v>28380</v>
      </c>
      <c r="AA509" s="443">
        <f>VLOOKUP(G509,Ma_KH!$A:$R,14,0)</f>
        <v>60</v>
      </c>
      <c r="AB509" s="435"/>
      <c r="AC509" s="435"/>
      <c r="AD509" s="435"/>
      <c r="AE509" s="435"/>
      <c r="AF509" s="435"/>
      <c r="AG509" s="435"/>
      <c r="AH509" s="435"/>
      <c r="AI509" s="435"/>
      <c r="AJ509" s="435"/>
      <c r="AK509" s="435"/>
      <c r="AL509" s="435"/>
      <c r="AM509" s="435"/>
      <c r="AN509" s="435"/>
      <c r="AO509" s="435"/>
      <c r="AP509" s="435"/>
      <c r="AQ509" s="435"/>
      <c r="AR509" s="435"/>
      <c r="AS509" s="435"/>
      <c r="AT509" s="435"/>
      <c r="AU509" s="435"/>
      <c r="AV509" s="435"/>
      <c r="AW509" s="435"/>
      <c r="AX509" s="435"/>
      <c r="AY509" s="435"/>
      <c r="AZ509" s="435"/>
      <c r="BA509" s="435"/>
      <c r="BB509" s="435"/>
      <c r="BC509" s="435"/>
      <c r="BD509" s="435"/>
      <c r="BE509" s="435"/>
      <c r="BF509" s="435"/>
      <c r="BG509" s="435"/>
      <c r="BH509" s="435"/>
      <c r="BI509" s="435"/>
      <c r="BJ509" s="435"/>
      <c r="BK509" s="435"/>
      <c r="BL509" s="435"/>
      <c r="BM509" s="435"/>
      <c r="BN509" s="435"/>
      <c r="BO509" s="435"/>
      <c r="BP509" s="435"/>
      <c r="BQ509" s="435"/>
      <c r="BR509" s="435"/>
      <c r="BS509" s="435"/>
      <c r="BT509" s="435"/>
      <c r="BU509" s="435"/>
      <c r="BV509" s="435"/>
      <c r="BW509" s="435"/>
      <c r="BX509" s="435"/>
      <c r="BY509" s="435"/>
      <c r="BZ509" s="435"/>
      <c r="CA509" s="435"/>
      <c r="CB509" s="435"/>
      <c r="CC509" s="435"/>
      <c r="CD509" s="435"/>
      <c r="CE509" s="435"/>
      <c r="CF509" s="435"/>
      <c r="CG509" s="435"/>
      <c r="CH509" s="435"/>
      <c r="CI509" s="435"/>
      <c r="CJ509" s="435"/>
      <c r="CK509" s="435"/>
      <c r="CL509" s="435"/>
      <c r="CM509" s="435"/>
      <c r="CN509" s="435"/>
      <c r="CO509" s="435"/>
      <c r="CP509" s="435"/>
      <c r="CQ509" s="435"/>
      <c r="CR509" s="435"/>
      <c r="CS509" s="435"/>
      <c r="CT509" s="435"/>
      <c r="CU509" s="435"/>
      <c r="CV509" s="435"/>
      <c r="CW509" s="435"/>
      <c r="CX509" s="435"/>
      <c r="CY509" s="435"/>
      <c r="CZ509" s="435"/>
      <c r="DA509" s="435"/>
      <c r="DB509" s="435"/>
      <c r="DC509" s="435"/>
      <c r="DD509" s="435"/>
      <c r="DE509" s="435"/>
      <c r="DF509" s="435"/>
      <c r="DG509" s="435"/>
      <c r="DH509" s="435"/>
      <c r="DI509" s="435"/>
      <c r="DJ509" s="435"/>
      <c r="DK509" s="435"/>
      <c r="DL509" s="435"/>
      <c r="DM509" s="435"/>
      <c r="DN509" s="435"/>
      <c r="DO509" s="435"/>
      <c r="DP509" s="435"/>
      <c r="DQ509" s="435"/>
      <c r="DR509" s="435"/>
      <c r="DS509" s="435"/>
      <c r="DT509" s="435"/>
      <c r="DU509" s="435"/>
      <c r="DV509" s="435"/>
      <c r="DW509" s="435"/>
      <c r="DX509" s="435"/>
      <c r="DY509" s="435"/>
      <c r="DZ509" s="435"/>
      <c r="EA509" s="435"/>
      <c r="EB509" s="435"/>
      <c r="EC509" s="435"/>
      <c r="ED509" s="435"/>
      <c r="EE509" s="435"/>
      <c r="EF509" s="435"/>
      <c r="EG509" s="435"/>
      <c r="EH509" s="435"/>
      <c r="EI509" s="435"/>
      <c r="EJ509" s="435"/>
      <c r="EK509" s="435"/>
      <c r="EL509" s="435"/>
      <c r="EM509" s="435"/>
      <c r="EN509" s="435"/>
      <c r="EO509" s="435"/>
      <c r="EP509" s="435"/>
      <c r="EQ509" s="435"/>
      <c r="ER509" s="435"/>
      <c r="ES509" s="435"/>
      <c r="ET509" s="435"/>
      <c r="EU509" s="435"/>
      <c r="EV509" s="435"/>
      <c r="EW509" s="435"/>
      <c r="EX509" s="435"/>
      <c r="EY509" s="435"/>
      <c r="EZ509" s="435"/>
      <c r="FA509" s="435"/>
      <c r="FB509" s="435"/>
      <c r="FC509" s="435"/>
      <c r="FD509" s="435"/>
      <c r="FE509" s="435"/>
      <c r="FF509" s="435"/>
      <c r="FG509" s="435"/>
      <c r="FH509" s="435"/>
      <c r="FI509" s="435"/>
      <c r="FJ509" s="435"/>
      <c r="FK509" s="435"/>
      <c r="FL509" s="435"/>
      <c r="FM509" s="435"/>
      <c r="FN509" s="435"/>
      <c r="FO509" s="435"/>
      <c r="FP509" s="435"/>
      <c r="FQ509" s="435"/>
      <c r="FR509" s="435"/>
      <c r="FS509" s="435"/>
      <c r="FT509" s="435"/>
      <c r="FU509" s="435"/>
      <c r="FV509" s="435"/>
      <c r="FW509" s="435"/>
      <c r="FX509" s="435"/>
      <c r="FY509" s="435"/>
      <c r="FZ509" s="435"/>
      <c r="GA509" s="435"/>
      <c r="GB509" s="435"/>
      <c r="GC509" s="435"/>
      <c r="GD509" s="435"/>
      <c r="GE509" s="435"/>
      <c r="GF509" s="435"/>
      <c r="GG509" s="435"/>
      <c r="GH509" s="435"/>
      <c r="GI509" s="435"/>
      <c r="GJ509" s="435"/>
      <c r="GK509" s="435"/>
      <c r="GL509" s="435"/>
      <c r="GM509" s="435"/>
      <c r="GN509" s="435"/>
      <c r="GO509" s="435"/>
      <c r="GP509" s="435"/>
      <c r="GQ509" s="435"/>
      <c r="GR509" s="435"/>
      <c r="GS509" s="435"/>
      <c r="GT509" s="435"/>
      <c r="GU509" s="435"/>
      <c r="GV509" s="435"/>
      <c r="GW509" s="435"/>
      <c r="GX509" s="435"/>
      <c r="GY509" s="435"/>
      <c r="GZ509" s="435"/>
      <c r="HA509" s="435"/>
      <c r="HB509" s="435"/>
      <c r="HC509" s="435"/>
      <c r="HD509" s="435"/>
      <c r="HE509" s="435"/>
      <c r="HF509" s="435"/>
    </row>
    <row r="510" spans="1:214" s="436" customFormat="1" x14ac:dyDescent="0.25">
      <c r="A510" s="286">
        <v>46050</v>
      </c>
      <c r="B510" s="287">
        <v>4183895852</v>
      </c>
      <c r="C510" s="288" t="s">
        <v>15180</v>
      </c>
      <c r="D510" s="286">
        <v>46055</v>
      </c>
      <c r="E510" s="429"/>
      <c r="F510" s="288"/>
      <c r="G510" s="287" t="s">
        <v>15333</v>
      </c>
      <c r="H510" s="429"/>
      <c r="I510" s="287" t="s">
        <v>15349</v>
      </c>
      <c r="J510" s="287" t="s">
        <v>7228</v>
      </c>
      <c r="K510" s="287" t="s">
        <v>37</v>
      </c>
      <c r="L510" s="287" t="str">
        <f>VLOOKUP($K510,[1]TONG_SL!$A$1:$D$65536,2,0)</f>
        <v>Chả cốm 300g</v>
      </c>
      <c r="M510" s="437"/>
      <c r="N510" s="287" t="str">
        <f t="shared" si="72"/>
        <v>K-C6</v>
      </c>
      <c r="O510" s="429"/>
      <c r="P510" s="429"/>
      <c r="Q510" s="287" t="str">
        <f>VLOOKUP(K510,TONG_SL!$A:$D,3,0)</f>
        <v>Túi</v>
      </c>
      <c r="R510" s="438">
        <v>5</v>
      </c>
      <c r="S510" s="439"/>
      <c r="T510" s="439">
        <f>VLOOKUP(VLOOKUP(G510,Ma_KH!$A:$R,18,0)&amp;K510,Gia_MB!$A:$F,6,0)</f>
        <v>74250</v>
      </c>
      <c r="U510" s="440">
        <f t="shared" si="73"/>
        <v>371250</v>
      </c>
      <c r="V510" s="439"/>
      <c r="W510" s="441">
        <f t="shared" si="74"/>
        <v>0</v>
      </c>
      <c r="X510" s="442" t="str">
        <f t="shared" si="75"/>
        <v>8</v>
      </c>
      <c r="Y510" s="439"/>
      <c r="Z510" s="440">
        <f t="shared" si="76"/>
        <v>29700</v>
      </c>
      <c r="AA510" s="443">
        <f>VLOOKUP(G510,Ma_KH!$A:$R,14,0)</f>
        <v>60</v>
      </c>
      <c r="AB510" s="435"/>
      <c r="AC510" s="435"/>
      <c r="AD510" s="435"/>
      <c r="AE510" s="435"/>
      <c r="AF510" s="435"/>
      <c r="AG510" s="435"/>
      <c r="AH510" s="435"/>
      <c r="AI510" s="435"/>
      <c r="AJ510" s="435"/>
      <c r="AK510" s="435"/>
      <c r="AL510" s="435"/>
      <c r="AM510" s="435"/>
      <c r="AN510" s="435"/>
      <c r="AO510" s="435"/>
      <c r="AP510" s="435"/>
      <c r="AQ510" s="435"/>
      <c r="AR510" s="435"/>
      <c r="AS510" s="435"/>
      <c r="AT510" s="435"/>
      <c r="AU510" s="435"/>
      <c r="AV510" s="435"/>
      <c r="AW510" s="435"/>
      <c r="AX510" s="435"/>
      <c r="AY510" s="435"/>
      <c r="AZ510" s="435"/>
      <c r="BA510" s="435"/>
      <c r="BB510" s="435"/>
      <c r="BC510" s="435"/>
      <c r="BD510" s="435"/>
      <c r="BE510" s="435"/>
      <c r="BF510" s="435"/>
      <c r="BG510" s="435"/>
      <c r="BH510" s="435"/>
      <c r="BI510" s="435"/>
      <c r="BJ510" s="435"/>
      <c r="BK510" s="435"/>
      <c r="BL510" s="435"/>
      <c r="BM510" s="435"/>
      <c r="BN510" s="435"/>
      <c r="BO510" s="435"/>
      <c r="BP510" s="435"/>
      <c r="BQ510" s="435"/>
      <c r="BR510" s="435"/>
      <c r="BS510" s="435"/>
      <c r="BT510" s="435"/>
      <c r="BU510" s="435"/>
      <c r="BV510" s="435"/>
      <c r="BW510" s="435"/>
      <c r="BX510" s="435"/>
      <c r="BY510" s="435"/>
      <c r="BZ510" s="435"/>
      <c r="CA510" s="435"/>
      <c r="CB510" s="435"/>
      <c r="CC510" s="435"/>
      <c r="CD510" s="435"/>
      <c r="CE510" s="435"/>
      <c r="CF510" s="435"/>
      <c r="CG510" s="435"/>
      <c r="CH510" s="435"/>
      <c r="CI510" s="435"/>
      <c r="CJ510" s="435"/>
      <c r="CK510" s="435"/>
      <c r="CL510" s="435"/>
      <c r="CM510" s="435"/>
      <c r="CN510" s="435"/>
      <c r="CO510" s="435"/>
      <c r="CP510" s="435"/>
      <c r="CQ510" s="435"/>
      <c r="CR510" s="435"/>
      <c r="CS510" s="435"/>
      <c r="CT510" s="435"/>
      <c r="CU510" s="435"/>
      <c r="CV510" s="435"/>
      <c r="CW510" s="435"/>
      <c r="CX510" s="435"/>
      <c r="CY510" s="435"/>
      <c r="CZ510" s="435"/>
      <c r="DA510" s="435"/>
      <c r="DB510" s="435"/>
      <c r="DC510" s="435"/>
      <c r="DD510" s="435"/>
      <c r="DE510" s="435"/>
      <c r="DF510" s="435"/>
      <c r="DG510" s="435"/>
      <c r="DH510" s="435"/>
      <c r="DI510" s="435"/>
      <c r="DJ510" s="435"/>
      <c r="DK510" s="435"/>
      <c r="DL510" s="435"/>
      <c r="DM510" s="435"/>
      <c r="DN510" s="435"/>
      <c r="DO510" s="435"/>
      <c r="DP510" s="435"/>
      <c r="DQ510" s="435"/>
      <c r="DR510" s="435"/>
      <c r="DS510" s="435"/>
      <c r="DT510" s="435"/>
      <c r="DU510" s="435"/>
      <c r="DV510" s="435"/>
      <c r="DW510" s="435"/>
      <c r="DX510" s="435"/>
      <c r="DY510" s="435"/>
      <c r="DZ510" s="435"/>
      <c r="EA510" s="435"/>
      <c r="EB510" s="435"/>
      <c r="EC510" s="435"/>
      <c r="ED510" s="435"/>
      <c r="EE510" s="435"/>
      <c r="EF510" s="435"/>
      <c r="EG510" s="435"/>
      <c r="EH510" s="435"/>
      <c r="EI510" s="435"/>
      <c r="EJ510" s="435"/>
      <c r="EK510" s="435"/>
      <c r="EL510" s="435"/>
      <c r="EM510" s="435"/>
      <c r="EN510" s="435"/>
      <c r="EO510" s="435"/>
      <c r="EP510" s="435"/>
      <c r="EQ510" s="435"/>
      <c r="ER510" s="435"/>
      <c r="ES510" s="435"/>
      <c r="ET510" s="435"/>
      <c r="EU510" s="435"/>
      <c r="EV510" s="435"/>
      <c r="EW510" s="435"/>
      <c r="EX510" s="435"/>
      <c r="EY510" s="435"/>
      <c r="EZ510" s="435"/>
      <c r="FA510" s="435"/>
      <c r="FB510" s="435"/>
      <c r="FC510" s="435"/>
      <c r="FD510" s="435"/>
      <c r="FE510" s="435"/>
      <c r="FF510" s="435"/>
      <c r="FG510" s="435"/>
      <c r="FH510" s="435"/>
      <c r="FI510" s="435"/>
      <c r="FJ510" s="435"/>
      <c r="FK510" s="435"/>
      <c r="FL510" s="435"/>
      <c r="FM510" s="435"/>
      <c r="FN510" s="435"/>
      <c r="FO510" s="435"/>
      <c r="FP510" s="435"/>
      <c r="FQ510" s="435"/>
      <c r="FR510" s="435"/>
      <c r="FS510" s="435"/>
      <c r="FT510" s="435"/>
      <c r="FU510" s="435"/>
      <c r="FV510" s="435"/>
      <c r="FW510" s="435"/>
      <c r="FX510" s="435"/>
      <c r="FY510" s="435"/>
      <c r="FZ510" s="435"/>
      <c r="GA510" s="435"/>
      <c r="GB510" s="435"/>
      <c r="GC510" s="435"/>
      <c r="GD510" s="435"/>
      <c r="GE510" s="435"/>
      <c r="GF510" s="435"/>
      <c r="GG510" s="435"/>
      <c r="GH510" s="435"/>
      <c r="GI510" s="435"/>
      <c r="GJ510" s="435"/>
      <c r="GK510" s="435"/>
      <c r="GL510" s="435"/>
      <c r="GM510" s="435"/>
      <c r="GN510" s="435"/>
      <c r="GO510" s="435"/>
      <c r="GP510" s="435"/>
      <c r="GQ510" s="435"/>
      <c r="GR510" s="435"/>
      <c r="GS510" s="435"/>
      <c r="GT510" s="435"/>
      <c r="GU510" s="435"/>
      <c r="GV510" s="435"/>
      <c r="GW510" s="435"/>
      <c r="GX510" s="435"/>
      <c r="GY510" s="435"/>
      <c r="GZ510" s="435"/>
      <c r="HA510" s="435"/>
      <c r="HB510" s="435"/>
      <c r="HC510" s="435"/>
      <c r="HD510" s="435"/>
      <c r="HE510" s="435"/>
      <c r="HF510" s="435"/>
    </row>
    <row r="511" spans="1:214" s="436" customFormat="1" x14ac:dyDescent="0.25">
      <c r="A511" s="286">
        <v>46050</v>
      </c>
      <c r="B511" s="287">
        <v>4183895852</v>
      </c>
      <c r="C511" s="288" t="s">
        <v>15180</v>
      </c>
      <c r="D511" s="286">
        <v>46055</v>
      </c>
      <c r="E511" s="429"/>
      <c r="F511" s="288"/>
      <c r="G511" s="287" t="s">
        <v>15333</v>
      </c>
      <c r="H511" s="429"/>
      <c r="I511" s="287" t="s">
        <v>15349</v>
      </c>
      <c r="J511" s="287" t="s">
        <v>7228</v>
      </c>
      <c r="K511" s="287" t="s">
        <v>48</v>
      </c>
      <c r="L511" s="287" t="str">
        <f>VLOOKUP($K511,[1]TONG_SL!$A$1:$D$65536,2,0)</f>
        <v>Mọc Nấm Hương 250g</v>
      </c>
      <c r="M511" s="437"/>
      <c r="N511" s="287" t="str">
        <f t="shared" si="72"/>
        <v>K-C6</v>
      </c>
      <c r="O511" s="429"/>
      <c r="P511" s="429"/>
      <c r="Q511" s="287" t="str">
        <f>VLOOKUP(K511,TONG_SL!$A:$D,3,0)</f>
        <v>Túi</v>
      </c>
      <c r="R511" s="438">
        <v>10</v>
      </c>
      <c r="S511" s="439"/>
      <c r="T511" s="439">
        <f>VLOOKUP(VLOOKUP(G511,Ma_KH!$A:$R,18,0)&amp;K511,Gia_MB!$A:$F,6,0)</f>
        <v>46000</v>
      </c>
      <c r="U511" s="440">
        <f t="shared" si="73"/>
        <v>460000</v>
      </c>
      <c r="V511" s="439"/>
      <c r="W511" s="441">
        <f t="shared" si="74"/>
        <v>0</v>
      </c>
      <c r="X511" s="442" t="str">
        <f t="shared" si="75"/>
        <v>8</v>
      </c>
      <c r="Y511" s="439"/>
      <c r="Z511" s="440">
        <f t="shared" si="76"/>
        <v>36800</v>
      </c>
      <c r="AA511" s="443">
        <f>VLOOKUP(G511,Ma_KH!$A:$R,14,0)</f>
        <v>60</v>
      </c>
      <c r="AB511" s="435"/>
      <c r="AC511" s="435"/>
      <c r="AD511" s="435"/>
      <c r="AE511" s="435"/>
      <c r="AF511" s="435"/>
      <c r="AG511" s="435"/>
      <c r="AH511" s="435"/>
      <c r="AI511" s="435"/>
      <c r="AJ511" s="435"/>
      <c r="AK511" s="435"/>
      <c r="AL511" s="435"/>
      <c r="AM511" s="435"/>
      <c r="AN511" s="435"/>
      <c r="AO511" s="435"/>
      <c r="AP511" s="435"/>
      <c r="AQ511" s="435"/>
      <c r="AR511" s="435"/>
      <c r="AS511" s="435"/>
      <c r="AT511" s="435"/>
      <c r="AU511" s="435"/>
      <c r="AV511" s="435"/>
      <c r="AW511" s="435"/>
      <c r="AX511" s="435"/>
      <c r="AY511" s="435"/>
      <c r="AZ511" s="435"/>
      <c r="BA511" s="435"/>
      <c r="BB511" s="435"/>
      <c r="BC511" s="435"/>
      <c r="BD511" s="435"/>
      <c r="BE511" s="435"/>
      <c r="BF511" s="435"/>
      <c r="BG511" s="435"/>
      <c r="BH511" s="435"/>
      <c r="BI511" s="435"/>
      <c r="BJ511" s="435"/>
      <c r="BK511" s="435"/>
      <c r="BL511" s="435"/>
      <c r="BM511" s="435"/>
      <c r="BN511" s="435"/>
      <c r="BO511" s="435"/>
      <c r="BP511" s="435"/>
      <c r="BQ511" s="435"/>
      <c r="BR511" s="435"/>
      <c r="BS511" s="435"/>
      <c r="BT511" s="435"/>
      <c r="BU511" s="435"/>
      <c r="BV511" s="435"/>
      <c r="BW511" s="435"/>
      <c r="BX511" s="435"/>
      <c r="BY511" s="435"/>
      <c r="BZ511" s="435"/>
      <c r="CA511" s="435"/>
      <c r="CB511" s="435"/>
      <c r="CC511" s="435"/>
      <c r="CD511" s="435"/>
      <c r="CE511" s="435"/>
      <c r="CF511" s="435"/>
      <c r="CG511" s="435"/>
      <c r="CH511" s="435"/>
      <c r="CI511" s="435"/>
      <c r="CJ511" s="435"/>
      <c r="CK511" s="435"/>
      <c r="CL511" s="435"/>
      <c r="CM511" s="435"/>
      <c r="CN511" s="435"/>
      <c r="CO511" s="435"/>
      <c r="CP511" s="435"/>
      <c r="CQ511" s="435"/>
      <c r="CR511" s="435"/>
      <c r="CS511" s="435"/>
      <c r="CT511" s="435"/>
      <c r="CU511" s="435"/>
      <c r="CV511" s="435"/>
      <c r="CW511" s="435"/>
      <c r="CX511" s="435"/>
      <c r="CY511" s="435"/>
      <c r="CZ511" s="435"/>
      <c r="DA511" s="435"/>
      <c r="DB511" s="435"/>
      <c r="DC511" s="435"/>
      <c r="DD511" s="435"/>
      <c r="DE511" s="435"/>
      <c r="DF511" s="435"/>
      <c r="DG511" s="435"/>
      <c r="DH511" s="435"/>
      <c r="DI511" s="435"/>
      <c r="DJ511" s="435"/>
      <c r="DK511" s="435"/>
      <c r="DL511" s="435"/>
      <c r="DM511" s="435"/>
      <c r="DN511" s="435"/>
      <c r="DO511" s="435"/>
      <c r="DP511" s="435"/>
      <c r="DQ511" s="435"/>
      <c r="DR511" s="435"/>
      <c r="DS511" s="435"/>
      <c r="DT511" s="435"/>
      <c r="DU511" s="435"/>
      <c r="DV511" s="435"/>
      <c r="DW511" s="435"/>
      <c r="DX511" s="435"/>
      <c r="DY511" s="435"/>
      <c r="DZ511" s="435"/>
      <c r="EA511" s="435"/>
      <c r="EB511" s="435"/>
      <c r="EC511" s="435"/>
      <c r="ED511" s="435"/>
      <c r="EE511" s="435"/>
      <c r="EF511" s="435"/>
      <c r="EG511" s="435"/>
      <c r="EH511" s="435"/>
      <c r="EI511" s="435"/>
      <c r="EJ511" s="435"/>
      <c r="EK511" s="435"/>
      <c r="EL511" s="435"/>
      <c r="EM511" s="435"/>
      <c r="EN511" s="435"/>
      <c r="EO511" s="435"/>
      <c r="EP511" s="435"/>
      <c r="EQ511" s="435"/>
      <c r="ER511" s="435"/>
      <c r="ES511" s="435"/>
      <c r="ET511" s="435"/>
      <c r="EU511" s="435"/>
      <c r="EV511" s="435"/>
      <c r="EW511" s="435"/>
      <c r="EX511" s="435"/>
      <c r="EY511" s="435"/>
      <c r="EZ511" s="435"/>
      <c r="FA511" s="435"/>
      <c r="FB511" s="435"/>
      <c r="FC511" s="435"/>
      <c r="FD511" s="435"/>
      <c r="FE511" s="435"/>
      <c r="FF511" s="435"/>
      <c r="FG511" s="435"/>
      <c r="FH511" s="435"/>
      <c r="FI511" s="435"/>
      <c r="FJ511" s="435"/>
      <c r="FK511" s="435"/>
      <c r="FL511" s="435"/>
      <c r="FM511" s="435"/>
      <c r="FN511" s="435"/>
      <c r="FO511" s="435"/>
      <c r="FP511" s="435"/>
      <c r="FQ511" s="435"/>
      <c r="FR511" s="435"/>
      <c r="FS511" s="435"/>
      <c r="FT511" s="435"/>
      <c r="FU511" s="435"/>
      <c r="FV511" s="435"/>
      <c r="FW511" s="435"/>
      <c r="FX511" s="435"/>
      <c r="FY511" s="435"/>
      <c r="FZ511" s="435"/>
      <c r="GA511" s="435"/>
      <c r="GB511" s="435"/>
      <c r="GC511" s="435"/>
      <c r="GD511" s="435"/>
      <c r="GE511" s="435"/>
      <c r="GF511" s="435"/>
      <c r="GG511" s="435"/>
      <c r="GH511" s="435"/>
      <c r="GI511" s="435"/>
      <c r="GJ511" s="435"/>
      <c r="GK511" s="435"/>
      <c r="GL511" s="435"/>
      <c r="GM511" s="435"/>
      <c r="GN511" s="435"/>
      <c r="GO511" s="435"/>
      <c r="GP511" s="435"/>
      <c r="GQ511" s="435"/>
      <c r="GR511" s="435"/>
      <c r="GS511" s="435"/>
      <c r="GT511" s="435"/>
      <c r="GU511" s="435"/>
      <c r="GV511" s="435"/>
      <c r="GW511" s="435"/>
      <c r="GX511" s="435"/>
      <c r="GY511" s="435"/>
      <c r="GZ511" s="435"/>
      <c r="HA511" s="435"/>
      <c r="HB511" s="435"/>
      <c r="HC511" s="435"/>
      <c r="HD511" s="435"/>
      <c r="HE511" s="435"/>
      <c r="HF511" s="435"/>
    </row>
    <row r="512" spans="1:214" x14ac:dyDescent="0.25">
      <c r="A512" s="9">
        <v>46048</v>
      </c>
      <c r="B512" s="21">
        <v>4183697029</v>
      </c>
      <c r="C512" s="10" t="s">
        <v>15180</v>
      </c>
      <c r="D512" s="9">
        <v>46055</v>
      </c>
      <c r="G512" s="21" t="s">
        <v>15333</v>
      </c>
      <c r="I512" s="21" t="s">
        <v>15350</v>
      </c>
      <c r="J512" s="21" t="s">
        <v>7228</v>
      </c>
      <c r="K512" s="21" t="s">
        <v>27</v>
      </c>
      <c r="L512" s="215" t="str">
        <f>VLOOKUP($K512,[1]TONG_SL!$A$1:$D$65536,2,0)</f>
        <v>Chân giò heo muối 300g</v>
      </c>
      <c r="M512" s="213"/>
      <c r="N512" s="215" t="str">
        <f t="shared" si="72"/>
        <v>K-C6</v>
      </c>
      <c r="O512" s="222"/>
      <c r="P512" s="222"/>
      <c r="Q512" s="215" t="str">
        <f>VLOOKUP(K512,TONG_SL!$A:$D,3,0)</f>
        <v>Túi</v>
      </c>
      <c r="R512" s="1">
        <v>20</v>
      </c>
      <c r="S512" s="248"/>
      <c r="T512" s="248">
        <f>VLOOKUP(VLOOKUP(G512,Ma_KH!$A:$R,18,0)&amp;K512,Gia_MB!$A:$F,6,0)</f>
        <v>73431</v>
      </c>
      <c r="U512" s="249">
        <f t="shared" si="73"/>
        <v>1468620</v>
      </c>
      <c r="V512" s="248"/>
      <c r="W512" s="250">
        <f t="shared" si="74"/>
        <v>0</v>
      </c>
      <c r="X512" s="251" t="str">
        <f t="shared" si="75"/>
        <v>8</v>
      </c>
      <c r="Y512" s="248"/>
      <c r="Z512" s="249">
        <f t="shared" si="76"/>
        <v>117489.60000000001</v>
      </c>
      <c r="AA512" s="252">
        <f>VLOOKUP(G512,Ma_KH!$A:$R,14,0)</f>
        <v>60</v>
      </c>
    </row>
    <row r="513" spans="1:214" x14ac:dyDescent="0.25">
      <c r="A513" s="9">
        <v>46048</v>
      </c>
      <c r="B513" s="21">
        <v>4183697029</v>
      </c>
      <c r="C513" s="10" t="s">
        <v>15180</v>
      </c>
      <c r="D513" s="9">
        <v>46055</v>
      </c>
      <c r="G513" s="21" t="s">
        <v>15333</v>
      </c>
      <c r="I513" s="21" t="s">
        <v>15350</v>
      </c>
      <c r="J513" s="21" t="s">
        <v>7228</v>
      </c>
      <c r="K513" s="21" t="s">
        <v>48</v>
      </c>
      <c r="L513" s="215" t="str">
        <f>VLOOKUP($K513,[1]TONG_SL!$A$1:$D$65536,2,0)</f>
        <v>Mọc Nấm Hương 250g</v>
      </c>
      <c r="M513" s="213"/>
      <c r="N513" s="215" t="str">
        <f t="shared" si="72"/>
        <v>K-C6</v>
      </c>
      <c r="O513" s="222"/>
      <c r="P513" s="222"/>
      <c r="Q513" s="215" t="str">
        <f>VLOOKUP(K513,TONG_SL!$A:$D,3,0)</f>
        <v>Túi</v>
      </c>
      <c r="R513" s="1">
        <v>10</v>
      </c>
      <c r="S513" s="248"/>
      <c r="T513" s="248">
        <f>VLOOKUP(VLOOKUP(G513,Ma_KH!$A:$R,18,0)&amp;K513,Gia_MB!$A:$F,6,0)</f>
        <v>46000</v>
      </c>
      <c r="U513" s="249">
        <f t="shared" si="73"/>
        <v>460000</v>
      </c>
      <c r="V513" s="248"/>
      <c r="W513" s="250">
        <f t="shared" si="74"/>
        <v>0</v>
      </c>
      <c r="X513" s="251" t="str">
        <f t="shared" si="75"/>
        <v>8</v>
      </c>
      <c r="Y513" s="248"/>
      <c r="Z513" s="249">
        <f t="shared" si="76"/>
        <v>36800</v>
      </c>
      <c r="AA513" s="252">
        <f>VLOOKUP(G513,Ma_KH!$A:$R,14,0)</f>
        <v>60</v>
      </c>
    </row>
    <row r="514" spans="1:214" s="436" customFormat="1" x14ac:dyDescent="0.25">
      <c r="A514" s="286">
        <v>46046</v>
      </c>
      <c r="B514" s="287">
        <v>4183607910</v>
      </c>
      <c r="C514" s="288" t="s">
        <v>15180</v>
      </c>
      <c r="D514" s="286">
        <v>46055</v>
      </c>
      <c r="E514" s="429"/>
      <c r="F514" s="288"/>
      <c r="G514" s="287" t="s">
        <v>15333</v>
      </c>
      <c r="H514" s="429"/>
      <c r="I514" s="287" t="s">
        <v>15351</v>
      </c>
      <c r="J514" s="287" t="s">
        <v>7228</v>
      </c>
      <c r="K514" s="287" t="s">
        <v>34</v>
      </c>
      <c r="L514" s="287" t="str">
        <f>VLOOKUP($K514,[1]TONG_SL!$A$1:$D$65536,2,0)</f>
        <v>Tai heo muối 200g</v>
      </c>
      <c r="M514" s="437"/>
      <c r="N514" s="287" t="str">
        <f t="shared" si="72"/>
        <v>K-C6</v>
      </c>
      <c r="O514" s="429"/>
      <c r="P514" s="429"/>
      <c r="Q514" s="287" t="str">
        <f>VLOOKUP(K514,TONG_SL!$A:$D,3,0)</f>
        <v>Túi</v>
      </c>
      <c r="R514" s="438">
        <v>6</v>
      </c>
      <c r="S514" s="439"/>
      <c r="T514" s="439">
        <f>VLOOKUP(VLOOKUP(G514,Ma_KH!$A:$R,18,0)&amp;K514,Gia_MB!$A:$F,6,0)</f>
        <v>55595</v>
      </c>
      <c r="U514" s="440">
        <f t="shared" si="73"/>
        <v>333570</v>
      </c>
      <c r="V514" s="439"/>
      <c r="W514" s="441">
        <f t="shared" si="74"/>
        <v>0</v>
      </c>
      <c r="X514" s="442" t="str">
        <f t="shared" si="75"/>
        <v>8</v>
      </c>
      <c r="Y514" s="439"/>
      <c r="Z514" s="440">
        <f t="shared" si="76"/>
        <v>26685.600000000002</v>
      </c>
      <c r="AA514" s="443">
        <f>VLOOKUP(G514,Ma_KH!$A:$R,14,0)</f>
        <v>60</v>
      </c>
      <c r="AB514" s="435"/>
      <c r="AC514" s="435"/>
      <c r="AD514" s="435"/>
      <c r="AE514" s="435"/>
      <c r="AF514" s="435"/>
      <c r="AG514" s="435"/>
      <c r="AH514" s="435"/>
      <c r="AI514" s="435"/>
      <c r="AJ514" s="435"/>
      <c r="AK514" s="435"/>
      <c r="AL514" s="435"/>
      <c r="AM514" s="435"/>
      <c r="AN514" s="435"/>
      <c r="AO514" s="435"/>
      <c r="AP514" s="435"/>
      <c r="AQ514" s="435"/>
      <c r="AR514" s="435"/>
      <c r="AS514" s="435"/>
      <c r="AT514" s="435"/>
      <c r="AU514" s="435"/>
      <c r="AV514" s="435"/>
      <c r="AW514" s="435"/>
      <c r="AX514" s="435"/>
      <c r="AY514" s="435"/>
      <c r="AZ514" s="435"/>
      <c r="BA514" s="435"/>
      <c r="BB514" s="435"/>
      <c r="BC514" s="435"/>
      <c r="BD514" s="435"/>
      <c r="BE514" s="435"/>
      <c r="BF514" s="435"/>
      <c r="BG514" s="435"/>
      <c r="BH514" s="435"/>
      <c r="BI514" s="435"/>
      <c r="BJ514" s="435"/>
      <c r="BK514" s="435"/>
      <c r="BL514" s="435"/>
      <c r="BM514" s="435"/>
      <c r="BN514" s="435"/>
      <c r="BO514" s="435"/>
      <c r="BP514" s="435"/>
      <c r="BQ514" s="435"/>
      <c r="BR514" s="435"/>
      <c r="BS514" s="435"/>
      <c r="BT514" s="435"/>
      <c r="BU514" s="435"/>
      <c r="BV514" s="435"/>
      <c r="BW514" s="435"/>
      <c r="BX514" s="435"/>
      <c r="BY514" s="435"/>
      <c r="BZ514" s="435"/>
      <c r="CA514" s="435"/>
      <c r="CB514" s="435"/>
      <c r="CC514" s="435"/>
      <c r="CD514" s="435"/>
      <c r="CE514" s="435"/>
      <c r="CF514" s="435"/>
      <c r="CG514" s="435"/>
      <c r="CH514" s="435"/>
      <c r="CI514" s="435"/>
      <c r="CJ514" s="435"/>
      <c r="CK514" s="435"/>
      <c r="CL514" s="435"/>
      <c r="CM514" s="435"/>
      <c r="CN514" s="435"/>
      <c r="CO514" s="435"/>
      <c r="CP514" s="435"/>
      <c r="CQ514" s="435"/>
      <c r="CR514" s="435"/>
      <c r="CS514" s="435"/>
      <c r="CT514" s="435"/>
      <c r="CU514" s="435"/>
      <c r="CV514" s="435"/>
      <c r="CW514" s="435"/>
      <c r="CX514" s="435"/>
      <c r="CY514" s="435"/>
      <c r="CZ514" s="435"/>
      <c r="DA514" s="435"/>
      <c r="DB514" s="435"/>
      <c r="DC514" s="435"/>
      <c r="DD514" s="435"/>
      <c r="DE514" s="435"/>
      <c r="DF514" s="435"/>
      <c r="DG514" s="435"/>
      <c r="DH514" s="435"/>
      <c r="DI514" s="435"/>
      <c r="DJ514" s="435"/>
      <c r="DK514" s="435"/>
      <c r="DL514" s="435"/>
      <c r="DM514" s="435"/>
      <c r="DN514" s="435"/>
      <c r="DO514" s="435"/>
      <c r="DP514" s="435"/>
      <c r="DQ514" s="435"/>
      <c r="DR514" s="435"/>
      <c r="DS514" s="435"/>
      <c r="DT514" s="435"/>
      <c r="DU514" s="435"/>
      <c r="DV514" s="435"/>
      <c r="DW514" s="435"/>
      <c r="DX514" s="435"/>
      <c r="DY514" s="435"/>
      <c r="DZ514" s="435"/>
      <c r="EA514" s="435"/>
      <c r="EB514" s="435"/>
      <c r="EC514" s="435"/>
      <c r="ED514" s="435"/>
      <c r="EE514" s="435"/>
      <c r="EF514" s="435"/>
      <c r="EG514" s="435"/>
      <c r="EH514" s="435"/>
      <c r="EI514" s="435"/>
      <c r="EJ514" s="435"/>
      <c r="EK514" s="435"/>
      <c r="EL514" s="435"/>
      <c r="EM514" s="435"/>
      <c r="EN514" s="435"/>
      <c r="EO514" s="435"/>
      <c r="EP514" s="435"/>
      <c r="EQ514" s="435"/>
      <c r="ER514" s="435"/>
      <c r="ES514" s="435"/>
      <c r="ET514" s="435"/>
      <c r="EU514" s="435"/>
      <c r="EV514" s="435"/>
      <c r="EW514" s="435"/>
      <c r="EX514" s="435"/>
      <c r="EY514" s="435"/>
      <c r="EZ514" s="435"/>
      <c r="FA514" s="435"/>
      <c r="FB514" s="435"/>
      <c r="FC514" s="435"/>
      <c r="FD514" s="435"/>
      <c r="FE514" s="435"/>
      <c r="FF514" s="435"/>
      <c r="FG514" s="435"/>
      <c r="FH514" s="435"/>
      <c r="FI514" s="435"/>
      <c r="FJ514" s="435"/>
      <c r="FK514" s="435"/>
      <c r="FL514" s="435"/>
      <c r="FM514" s="435"/>
      <c r="FN514" s="435"/>
      <c r="FO514" s="435"/>
      <c r="FP514" s="435"/>
      <c r="FQ514" s="435"/>
      <c r="FR514" s="435"/>
      <c r="FS514" s="435"/>
      <c r="FT514" s="435"/>
      <c r="FU514" s="435"/>
      <c r="FV514" s="435"/>
      <c r="FW514" s="435"/>
      <c r="FX514" s="435"/>
      <c r="FY514" s="435"/>
      <c r="FZ514" s="435"/>
      <c r="GA514" s="435"/>
      <c r="GB514" s="435"/>
      <c r="GC514" s="435"/>
      <c r="GD514" s="435"/>
      <c r="GE514" s="435"/>
      <c r="GF514" s="435"/>
      <c r="GG514" s="435"/>
      <c r="GH514" s="435"/>
      <c r="GI514" s="435"/>
      <c r="GJ514" s="435"/>
      <c r="GK514" s="435"/>
      <c r="GL514" s="435"/>
      <c r="GM514" s="435"/>
      <c r="GN514" s="435"/>
      <c r="GO514" s="435"/>
      <c r="GP514" s="435"/>
      <c r="GQ514" s="435"/>
      <c r="GR514" s="435"/>
      <c r="GS514" s="435"/>
      <c r="GT514" s="435"/>
      <c r="GU514" s="435"/>
      <c r="GV514" s="435"/>
      <c r="GW514" s="435"/>
      <c r="GX514" s="435"/>
      <c r="GY514" s="435"/>
      <c r="GZ514" s="435"/>
      <c r="HA514" s="435"/>
      <c r="HB514" s="435"/>
      <c r="HC514" s="435"/>
      <c r="HD514" s="435"/>
      <c r="HE514" s="435"/>
      <c r="HF514" s="435"/>
    </row>
    <row r="515" spans="1:214" s="436" customFormat="1" x14ac:dyDescent="0.25">
      <c r="A515" s="286">
        <v>46046</v>
      </c>
      <c r="B515" s="287">
        <v>4183607910</v>
      </c>
      <c r="C515" s="288" t="s">
        <v>15180</v>
      </c>
      <c r="D515" s="286">
        <v>46055</v>
      </c>
      <c r="E515" s="429"/>
      <c r="F515" s="288"/>
      <c r="G515" s="287" t="s">
        <v>15333</v>
      </c>
      <c r="H515" s="429"/>
      <c r="I515" s="287" t="s">
        <v>15351</v>
      </c>
      <c r="J515" s="287" t="s">
        <v>7228</v>
      </c>
      <c r="K515" s="287" t="s">
        <v>48</v>
      </c>
      <c r="L515" s="287" t="str">
        <f>VLOOKUP($K515,[1]TONG_SL!$A$1:$D$65536,2,0)</f>
        <v>Mọc Nấm Hương 250g</v>
      </c>
      <c r="M515" s="437"/>
      <c r="N515" s="287" t="str">
        <f t="shared" si="72"/>
        <v>K-C6</v>
      </c>
      <c r="O515" s="429"/>
      <c r="P515" s="429"/>
      <c r="Q515" s="287" t="str">
        <f>VLOOKUP(K515,TONG_SL!$A:$D,3,0)</f>
        <v>Túi</v>
      </c>
      <c r="R515" s="438">
        <v>6</v>
      </c>
      <c r="S515" s="439"/>
      <c r="T515" s="439">
        <f>VLOOKUP(VLOOKUP(G515,Ma_KH!$A:$R,18,0)&amp;K515,Gia_MB!$A:$F,6,0)</f>
        <v>46000</v>
      </c>
      <c r="U515" s="440">
        <f t="shared" si="73"/>
        <v>276000</v>
      </c>
      <c r="V515" s="439"/>
      <c r="W515" s="441">
        <f t="shared" si="74"/>
        <v>0</v>
      </c>
      <c r="X515" s="442" t="str">
        <f t="shared" si="75"/>
        <v>8</v>
      </c>
      <c r="Y515" s="439"/>
      <c r="Z515" s="440">
        <f t="shared" si="76"/>
        <v>22080</v>
      </c>
      <c r="AA515" s="443">
        <f>VLOOKUP(G515,Ma_KH!$A:$R,14,0)</f>
        <v>60</v>
      </c>
      <c r="AB515" s="435"/>
      <c r="AC515" s="435"/>
      <c r="AD515" s="435"/>
      <c r="AE515" s="435"/>
      <c r="AF515" s="435"/>
      <c r="AG515" s="435"/>
      <c r="AH515" s="435"/>
      <c r="AI515" s="435"/>
      <c r="AJ515" s="435"/>
      <c r="AK515" s="435"/>
      <c r="AL515" s="435"/>
      <c r="AM515" s="435"/>
      <c r="AN515" s="435"/>
      <c r="AO515" s="435"/>
      <c r="AP515" s="435"/>
      <c r="AQ515" s="435"/>
      <c r="AR515" s="435"/>
      <c r="AS515" s="435"/>
      <c r="AT515" s="435"/>
      <c r="AU515" s="435"/>
      <c r="AV515" s="435"/>
      <c r="AW515" s="435"/>
      <c r="AX515" s="435"/>
      <c r="AY515" s="435"/>
      <c r="AZ515" s="435"/>
      <c r="BA515" s="435"/>
      <c r="BB515" s="435"/>
      <c r="BC515" s="435"/>
      <c r="BD515" s="435"/>
      <c r="BE515" s="435"/>
      <c r="BF515" s="435"/>
      <c r="BG515" s="435"/>
      <c r="BH515" s="435"/>
      <c r="BI515" s="435"/>
      <c r="BJ515" s="435"/>
      <c r="BK515" s="435"/>
      <c r="BL515" s="435"/>
      <c r="BM515" s="435"/>
      <c r="BN515" s="435"/>
      <c r="BO515" s="435"/>
      <c r="BP515" s="435"/>
      <c r="BQ515" s="435"/>
      <c r="BR515" s="435"/>
      <c r="BS515" s="435"/>
      <c r="BT515" s="435"/>
      <c r="BU515" s="435"/>
      <c r="BV515" s="435"/>
      <c r="BW515" s="435"/>
      <c r="BX515" s="435"/>
      <c r="BY515" s="435"/>
      <c r="BZ515" s="435"/>
      <c r="CA515" s="435"/>
      <c r="CB515" s="435"/>
      <c r="CC515" s="435"/>
      <c r="CD515" s="435"/>
      <c r="CE515" s="435"/>
      <c r="CF515" s="435"/>
      <c r="CG515" s="435"/>
      <c r="CH515" s="435"/>
      <c r="CI515" s="435"/>
      <c r="CJ515" s="435"/>
      <c r="CK515" s="435"/>
      <c r="CL515" s="435"/>
      <c r="CM515" s="435"/>
      <c r="CN515" s="435"/>
      <c r="CO515" s="435"/>
      <c r="CP515" s="435"/>
      <c r="CQ515" s="435"/>
      <c r="CR515" s="435"/>
      <c r="CS515" s="435"/>
      <c r="CT515" s="435"/>
      <c r="CU515" s="435"/>
      <c r="CV515" s="435"/>
      <c r="CW515" s="435"/>
      <c r="CX515" s="435"/>
      <c r="CY515" s="435"/>
      <c r="CZ515" s="435"/>
      <c r="DA515" s="435"/>
      <c r="DB515" s="435"/>
      <c r="DC515" s="435"/>
      <c r="DD515" s="435"/>
      <c r="DE515" s="435"/>
      <c r="DF515" s="435"/>
      <c r="DG515" s="435"/>
      <c r="DH515" s="435"/>
      <c r="DI515" s="435"/>
      <c r="DJ515" s="435"/>
      <c r="DK515" s="435"/>
      <c r="DL515" s="435"/>
      <c r="DM515" s="435"/>
      <c r="DN515" s="435"/>
      <c r="DO515" s="435"/>
      <c r="DP515" s="435"/>
      <c r="DQ515" s="435"/>
      <c r="DR515" s="435"/>
      <c r="DS515" s="435"/>
      <c r="DT515" s="435"/>
      <c r="DU515" s="435"/>
      <c r="DV515" s="435"/>
      <c r="DW515" s="435"/>
      <c r="DX515" s="435"/>
      <c r="DY515" s="435"/>
      <c r="DZ515" s="435"/>
      <c r="EA515" s="435"/>
      <c r="EB515" s="435"/>
      <c r="EC515" s="435"/>
      <c r="ED515" s="435"/>
      <c r="EE515" s="435"/>
      <c r="EF515" s="435"/>
      <c r="EG515" s="435"/>
      <c r="EH515" s="435"/>
      <c r="EI515" s="435"/>
      <c r="EJ515" s="435"/>
      <c r="EK515" s="435"/>
      <c r="EL515" s="435"/>
      <c r="EM515" s="435"/>
      <c r="EN515" s="435"/>
      <c r="EO515" s="435"/>
      <c r="EP515" s="435"/>
      <c r="EQ515" s="435"/>
      <c r="ER515" s="435"/>
      <c r="ES515" s="435"/>
      <c r="ET515" s="435"/>
      <c r="EU515" s="435"/>
      <c r="EV515" s="435"/>
      <c r="EW515" s="435"/>
      <c r="EX515" s="435"/>
      <c r="EY515" s="435"/>
      <c r="EZ515" s="435"/>
      <c r="FA515" s="435"/>
      <c r="FB515" s="435"/>
      <c r="FC515" s="435"/>
      <c r="FD515" s="435"/>
      <c r="FE515" s="435"/>
      <c r="FF515" s="435"/>
      <c r="FG515" s="435"/>
      <c r="FH515" s="435"/>
      <c r="FI515" s="435"/>
      <c r="FJ515" s="435"/>
      <c r="FK515" s="435"/>
      <c r="FL515" s="435"/>
      <c r="FM515" s="435"/>
      <c r="FN515" s="435"/>
      <c r="FO515" s="435"/>
      <c r="FP515" s="435"/>
      <c r="FQ515" s="435"/>
      <c r="FR515" s="435"/>
      <c r="FS515" s="435"/>
      <c r="FT515" s="435"/>
      <c r="FU515" s="435"/>
      <c r="FV515" s="435"/>
      <c r="FW515" s="435"/>
      <c r="FX515" s="435"/>
      <c r="FY515" s="435"/>
      <c r="FZ515" s="435"/>
      <c r="GA515" s="435"/>
      <c r="GB515" s="435"/>
      <c r="GC515" s="435"/>
      <c r="GD515" s="435"/>
      <c r="GE515" s="435"/>
      <c r="GF515" s="435"/>
      <c r="GG515" s="435"/>
      <c r="GH515" s="435"/>
      <c r="GI515" s="435"/>
      <c r="GJ515" s="435"/>
      <c r="GK515" s="435"/>
      <c r="GL515" s="435"/>
      <c r="GM515" s="435"/>
      <c r="GN515" s="435"/>
      <c r="GO515" s="435"/>
      <c r="GP515" s="435"/>
      <c r="GQ515" s="435"/>
      <c r="GR515" s="435"/>
      <c r="GS515" s="435"/>
      <c r="GT515" s="435"/>
      <c r="GU515" s="435"/>
      <c r="GV515" s="435"/>
      <c r="GW515" s="435"/>
      <c r="GX515" s="435"/>
      <c r="GY515" s="435"/>
      <c r="GZ515" s="435"/>
      <c r="HA515" s="435"/>
      <c r="HB515" s="435"/>
      <c r="HC515" s="435"/>
      <c r="HD515" s="435"/>
      <c r="HE515" s="435"/>
      <c r="HF515" s="435"/>
    </row>
    <row r="516" spans="1:214" s="436" customFormat="1" x14ac:dyDescent="0.25">
      <c r="A516" s="286">
        <v>46046</v>
      </c>
      <c r="B516" s="287">
        <v>4183607910</v>
      </c>
      <c r="C516" s="288" t="s">
        <v>15180</v>
      </c>
      <c r="D516" s="286">
        <v>46055</v>
      </c>
      <c r="E516" s="429"/>
      <c r="F516" s="288"/>
      <c r="G516" s="287" t="s">
        <v>15333</v>
      </c>
      <c r="H516" s="429"/>
      <c r="I516" s="287" t="s">
        <v>15351</v>
      </c>
      <c r="J516" s="287" t="s">
        <v>7228</v>
      </c>
      <c r="K516" s="287" t="s">
        <v>27</v>
      </c>
      <c r="L516" s="287" t="str">
        <f>VLOOKUP($K516,[1]TONG_SL!$A$1:$D$65536,2,0)</f>
        <v>Chân giò heo muối 300g</v>
      </c>
      <c r="M516" s="437"/>
      <c r="N516" s="287" t="str">
        <f t="shared" si="72"/>
        <v>K-C6</v>
      </c>
      <c r="O516" s="429"/>
      <c r="P516" s="429"/>
      <c r="Q516" s="287" t="str">
        <f>VLOOKUP(K516,TONG_SL!$A:$D,3,0)</f>
        <v>Túi</v>
      </c>
      <c r="R516" s="438">
        <v>20</v>
      </c>
      <c r="S516" s="439"/>
      <c r="T516" s="439">
        <f>VLOOKUP(VLOOKUP(G516,Ma_KH!$A:$R,18,0)&amp;K516,Gia_MB!$A:$F,6,0)</f>
        <v>73431</v>
      </c>
      <c r="U516" s="440">
        <f t="shared" si="73"/>
        <v>1468620</v>
      </c>
      <c r="V516" s="439"/>
      <c r="W516" s="441">
        <f t="shared" si="74"/>
        <v>0</v>
      </c>
      <c r="X516" s="442" t="str">
        <f t="shared" si="75"/>
        <v>8</v>
      </c>
      <c r="Y516" s="439"/>
      <c r="Z516" s="440">
        <f t="shared" si="76"/>
        <v>117489.60000000001</v>
      </c>
      <c r="AA516" s="443">
        <f>VLOOKUP(G516,Ma_KH!$A:$R,14,0)</f>
        <v>60</v>
      </c>
      <c r="AB516" s="435"/>
      <c r="AC516" s="435"/>
      <c r="AD516" s="435"/>
      <c r="AE516" s="435"/>
      <c r="AF516" s="435"/>
      <c r="AG516" s="435"/>
      <c r="AH516" s="435"/>
      <c r="AI516" s="435"/>
      <c r="AJ516" s="435"/>
      <c r="AK516" s="435"/>
      <c r="AL516" s="435"/>
      <c r="AM516" s="435"/>
      <c r="AN516" s="435"/>
      <c r="AO516" s="435"/>
      <c r="AP516" s="435"/>
      <c r="AQ516" s="435"/>
      <c r="AR516" s="435"/>
      <c r="AS516" s="435"/>
      <c r="AT516" s="435"/>
      <c r="AU516" s="435"/>
      <c r="AV516" s="435"/>
      <c r="AW516" s="435"/>
      <c r="AX516" s="435"/>
      <c r="AY516" s="435"/>
      <c r="AZ516" s="435"/>
      <c r="BA516" s="435"/>
      <c r="BB516" s="435"/>
      <c r="BC516" s="435"/>
      <c r="BD516" s="435"/>
      <c r="BE516" s="435"/>
      <c r="BF516" s="435"/>
      <c r="BG516" s="435"/>
      <c r="BH516" s="435"/>
      <c r="BI516" s="435"/>
      <c r="BJ516" s="435"/>
      <c r="BK516" s="435"/>
      <c r="BL516" s="435"/>
      <c r="BM516" s="435"/>
      <c r="BN516" s="435"/>
      <c r="BO516" s="435"/>
      <c r="BP516" s="435"/>
      <c r="BQ516" s="435"/>
      <c r="BR516" s="435"/>
      <c r="BS516" s="435"/>
      <c r="BT516" s="435"/>
      <c r="BU516" s="435"/>
      <c r="BV516" s="435"/>
      <c r="BW516" s="435"/>
      <c r="BX516" s="435"/>
      <c r="BY516" s="435"/>
      <c r="BZ516" s="435"/>
      <c r="CA516" s="435"/>
      <c r="CB516" s="435"/>
      <c r="CC516" s="435"/>
      <c r="CD516" s="435"/>
      <c r="CE516" s="435"/>
      <c r="CF516" s="435"/>
      <c r="CG516" s="435"/>
      <c r="CH516" s="435"/>
      <c r="CI516" s="435"/>
      <c r="CJ516" s="435"/>
      <c r="CK516" s="435"/>
      <c r="CL516" s="435"/>
      <c r="CM516" s="435"/>
      <c r="CN516" s="435"/>
      <c r="CO516" s="435"/>
      <c r="CP516" s="435"/>
      <c r="CQ516" s="435"/>
      <c r="CR516" s="435"/>
      <c r="CS516" s="435"/>
      <c r="CT516" s="435"/>
      <c r="CU516" s="435"/>
      <c r="CV516" s="435"/>
      <c r="CW516" s="435"/>
      <c r="CX516" s="435"/>
      <c r="CY516" s="435"/>
      <c r="CZ516" s="435"/>
      <c r="DA516" s="435"/>
      <c r="DB516" s="435"/>
      <c r="DC516" s="435"/>
      <c r="DD516" s="435"/>
      <c r="DE516" s="435"/>
      <c r="DF516" s="435"/>
      <c r="DG516" s="435"/>
      <c r="DH516" s="435"/>
      <c r="DI516" s="435"/>
      <c r="DJ516" s="435"/>
      <c r="DK516" s="435"/>
      <c r="DL516" s="435"/>
      <c r="DM516" s="435"/>
      <c r="DN516" s="435"/>
      <c r="DO516" s="435"/>
      <c r="DP516" s="435"/>
      <c r="DQ516" s="435"/>
      <c r="DR516" s="435"/>
      <c r="DS516" s="435"/>
      <c r="DT516" s="435"/>
      <c r="DU516" s="435"/>
      <c r="DV516" s="435"/>
      <c r="DW516" s="435"/>
      <c r="DX516" s="435"/>
      <c r="DY516" s="435"/>
      <c r="DZ516" s="435"/>
      <c r="EA516" s="435"/>
      <c r="EB516" s="435"/>
      <c r="EC516" s="435"/>
      <c r="ED516" s="435"/>
      <c r="EE516" s="435"/>
      <c r="EF516" s="435"/>
      <c r="EG516" s="435"/>
      <c r="EH516" s="435"/>
      <c r="EI516" s="435"/>
      <c r="EJ516" s="435"/>
      <c r="EK516" s="435"/>
      <c r="EL516" s="435"/>
      <c r="EM516" s="435"/>
      <c r="EN516" s="435"/>
      <c r="EO516" s="435"/>
      <c r="EP516" s="435"/>
      <c r="EQ516" s="435"/>
      <c r="ER516" s="435"/>
      <c r="ES516" s="435"/>
      <c r="ET516" s="435"/>
      <c r="EU516" s="435"/>
      <c r="EV516" s="435"/>
      <c r="EW516" s="435"/>
      <c r="EX516" s="435"/>
      <c r="EY516" s="435"/>
      <c r="EZ516" s="435"/>
      <c r="FA516" s="435"/>
      <c r="FB516" s="435"/>
      <c r="FC516" s="435"/>
      <c r="FD516" s="435"/>
      <c r="FE516" s="435"/>
      <c r="FF516" s="435"/>
      <c r="FG516" s="435"/>
      <c r="FH516" s="435"/>
      <c r="FI516" s="435"/>
      <c r="FJ516" s="435"/>
      <c r="FK516" s="435"/>
      <c r="FL516" s="435"/>
      <c r="FM516" s="435"/>
      <c r="FN516" s="435"/>
      <c r="FO516" s="435"/>
      <c r="FP516" s="435"/>
      <c r="FQ516" s="435"/>
      <c r="FR516" s="435"/>
      <c r="FS516" s="435"/>
      <c r="FT516" s="435"/>
      <c r="FU516" s="435"/>
      <c r="FV516" s="435"/>
      <c r="FW516" s="435"/>
      <c r="FX516" s="435"/>
      <c r="FY516" s="435"/>
      <c r="FZ516" s="435"/>
      <c r="GA516" s="435"/>
      <c r="GB516" s="435"/>
      <c r="GC516" s="435"/>
      <c r="GD516" s="435"/>
      <c r="GE516" s="435"/>
      <c r="GF516" s="435"/>
      <c r="GG516" s="435"/>
      <c r="GH516" s="435"/>
      <c r="GI516" s="435"/>
      <c r="GJ516" s="435"/>
      <c r="GK516" s="435"/>
      <c r="GL516" s="435"/>
      <c r="GM516" s="435"/>
      <c r="GN516" s="435"/>
      <c r="GO516" s="435"/>
      <c r="GP516" s="435"/>
      <c r="GQ516" s="435"/>
      <c r="GR516" s="435"/>
      <c r="GS516" s="435"/>
      <c r="GT516" s="435"/>
      <c r="GU516" s="435"/>
      <c r="GV516" s="435"/>
      <c r="GW516" s="435"/>
      <c r="GX516" s="435"/>
      <c r="GY516" s="435"/>
      <c r="GZ516" s="435"/>
      <c r="HA516" s="435"/>
      <c r="HB516" s="435"/>
      <c r="HC516" s="435"/>
      <c r="HD516" s="435"/>
      <c r="HE516" s="435"/>
      <c r="HF516" s="435"/>
    </row>
    <row r="517" spans="1:214" s="436" customFormat="1" x14ac:dyDescent="0.25">
      <c r="A517" s="286">
        <v>46046</v>
      </c>
      <c r="B517" s="287">
        <v>4183607910</v>
      </c>
      <c r="C517" s="288" t="s">
        <v>15180</v>
      </c>
      <c r="D517" s="286">
        <v>46055</v>
      </c>
      <c r="E517" s="429"/>
      <c r="F517" s="288"/>
      <c r="G517" s="287" t="s">
        <v>15333</v>
      </c>
      <c r="H517" s="429"/>
      <c r="I517" s="287" t="s">
        <v>15351</v>
      </c>
      <c r="J517" s="287" t="s">
        <v>7228</v>
      </c>
      <c r="K517" s="287" t="s">
        <v>32</v>
      </c>
      <c r="L517" s="287" t="str">
        <f>VLOOKUP($K517,[1]TONG_SL!$A$1:$D$65536,2,0)</f>
        <v>Giò Tai Lưỡi Xào 250g</v>
      </c>
      <c r="M517" s="437"/>
      <c r="N517" s="287" t="str">
        <f t="shared" si="72"/>
        <v>K-C6</v>
      </c>
      <c r="O517" s="429"/>
      <c r="P517" s="429"/>
      <c r="Q517" s="287" t="str">
        <f>VLOOKUP(K517,TONG_SL!$A:$D,3,0)</f>
        <v>Túi</v>
      </c>
      <c r="R517" s="438">
        <v>14</v>
      </c>
      <c r="S517" s="439"/>
      <c r="T517" s="439">
        <f>VLOOKUP(VLOOKUP(G517,Ma_KH!$A:$R,18,0)&amp;K517,Gia_MB!$A:$F,6,0)</f>
        <v>50182</v>
      </c>
      <c r="U517" s="440">
        <f t="shared" si="73"/>
        <v>702548</v>
      </c>
      <c r="V517" s="439"/>
      <c r="W517" s="441">
        <f t="shared" si="74"/>
        <v>0</v>
      </c>
      <c r="X517" s="442" t="str">
        <f t="shared" si="75"/>
        <v>8</v>
      </c>
      <c r="Y517" s="439"/>
      <c r="Z517" s="440">
        <f t="shared" si="76"/>
        <v>56203.840000000004</v>
      </c>
      <c r="AA517" s="443">
        <f>VLOOKUP(G517,Ma_KH!$A:$R,14,0)</f>
        <v>60</v>
      </c>
      <c r="AB517" s="435"/>
      <c r="AC517" s="435"/>
      <c r="AD517" s="435"/>
      <c r="AE517" s="435"/>
      <c r="AF517" s="435"/>
      <c r="AG517" s="435"/>
      <c r="AH517" s="435"/>
      <c r="AI517" s="435"/>
      <c r="AJ517" s="435"/>
      <c r="AK517" s="435"/>
      <c r="AL517" s="435"/>
      <c r="AM517" s="435"/>
      <c r="AN517" s="435"/>
      <c r="AO517" s="435"/>
      <c r="AP517" s="435"/>
      <c r="AQ517" s="435"/>
      <c r="AR517" s="435"/>
      <c r="AS517" s="435"/>
      <c r="AT517" s="435"/>
      <c r="AU517" s="435"/>
      <c r="AV517" s="435"/>
      <c r="AW517" s="435"/>
      <c r="AX517" s="435"/>
      <c r="AY517" s="435"/>
      <c r="AZ517" s="435"/>
      <c r="BA517" s="435"/>
      <c r="BB517" s="435"/>
      <c r="BC517" s="435"/>
      <c r="BD517" s="435"/>
      <c r="BE517" s="435"/>
      <c r="BF517" s="435"/>
      <c r="BG517" s="435"/>
      <c r="BH517" s="435"/>
      <c r="BI517" s="435"/>
      <c r="BJ517" s="435"/>
      <c r="BK517" s="435"/>
      <c r="BL517" s="435"/>
      <c r="BM517" s="435"/>
      <c r="BN517" s="435"/>
      <c r="BO517" s="435"/>
      <c r="BP517" s="435"/>
      <c r="BQ517" s="435"/>
      <c r="BR517" s="435"/>
      <c r="BS517" s="435"/>
      <c r="BT517" s="435"/>
      <c r="BU517" s="435"/>
      <c r="BV517" s="435"/>
      <c r="BW517" s="435"/>
      <c r="BX517" s="435"/>
      <c r="BY517" s="435"/>
      <c r="BZ517" s="435"/>
      <c r="CA517" s="435"/>
      <c r="CB517" s="435"/>
      <c r="CC517" s="435"/>
      <c r="CD517" s="435"/>
      <c r="CE517" s="435"/>
      <c r="CF517" s="435"/>
      <c r="CG517" s="435"/>
      <c r="CH517" s="435"/>
      <c r="CI517" s="435"/>
      <c r="CJ517" s="435"/>
      <c r="CK517" s="435"/>
      <c r="CL517" s="435"/>
      <c r="CM517" s="435"/>
      <c r="CN517" s="435"/>
      <c r="CO517" s="435"/>
      <c r="CP517" s="435"/>
      <c r="CQ517" s="435"/>
      <c r="CR517" s="435"/>
      <c r="CS517" s="435"/>
      <c r="CT517" s="435"/>
      <c r="CU517" s="435"/>
      <c r="CV517" s="435"/>
      <c r="CW517" s="435"/>
      <c r="CX517" s="435"/>
      <c r="CY517" s="435"/>
      <c r="CZ517" s="435"/>
      <c r="DA517" s="435"/>
      <c r="DB517" s="435"/>
      <c r="DC517" s="435"/>
      <c r="DD517" s="435"/>
      <c r="DE517" s="435"/>
      <c r="DF517" s="435"/>
      <c r="DG517" s="435"/>
      <c r="DH517" s="435"/>
      <c r="DI517" s="435"/>
      <c r="DJ517" s="435"/>
      <c r="DK517" s="435"/>
      <c r="DL517" s="435"/>
      <c r="DM517" s="435"/>
      <c r="DN517" s="435"/>
      <c r="DO517" s="435"/>
      <c r="DP517" s="435"/>
      <c r="DQ517" s="435"/>
      <c r="DR517" s="435"/>
      <c r="DS517" s="435"/>
      <c r="DT517" s="435"/>
      <c r="DU517" s="435"/>
      <c r="DV517" s="435"/>
      <c r="DW517" s="435"/>
      <c r="DX517" s="435"/>
      <c r="DY517" s="435"/>
      <c r="DZ517" s="435"/>
      <c r="EA517" s="435"/>
      <c r="EB517" s="435"/>
      <c r="EC517" s="435"/>
      <c r="ED517" s="435"/>
      <c r="EE517" s="435"/>
      <c r="EF517" s="435"/>
      <c r="EG517" s="435"/>
      <c r="EH517" s="435"/>
      <c r="EI517" s="435"/>
      <c r="EJ517" s="435"/>
      <c r="EK517" s="435"/>
      <c r="EL517" s="435"/>
      <c r="EM517" s="435"/>
      <c r="EN517" s="435"/>
      <c r="EO517" s="435"/>
      <c r="EP517" s="435"/>
      <c r="EQ517" s="435"/>
      <c r="ER517" s="435"/>
      <c r="ES517" s="435"/>
      <c r="ET517" s="435"/>
      <c r="EU517" s="435"/>
      <c r="EV517" s="435"/>
      <c r="EW517" s="435"/>
      <c r="EX517" s="435"/>
      <c r="EY517" s="435"/>
      <c r="EZ517" s="435"/>
      <c r="FA517" s="435"/>
      <c r="FB517" s="435"/>
      <c r="FC517" s="435"/>
      <c r="FD517" s="435"/>
      <c r="FE517" s="435"/>
      <c r="FF517" s="435"/>
      <c r="FG517" s="435"/>
      <c r="FH517" s="435"/>
      <c r="FI517" s="435"/>
      <c r="FJ517" s="435"/>
      <c r="FK517" s="435"/>
      <c r="FL517" s="435"/>
      <c r="FM517" s="435"/>
      <c r="FN517" s="435"/>
      <c r="FO517" s="435"/>
      <c r="FP517" s="435"/>
      <c r="FQ517" s="435"/>
      <c r="FR517" s="435"/>
      <c r="FS517" s="435"/>
      <c r="FT517" s="435"/>
      <c r="FU517" s="435"/>
      <c r="FV517" s="435"/>
      <c r="FW517" s="435"/>
      <c r="FX517" s="435"/>
      <c r="FY517" s="435"/>
      <c r="FZ517" s="435"/>
      <c r="GA517" s="435"/>
      <c r="GB517" s="435"/>
      <c r="GC517" s="435"/>
      <c r="GD517" s="435"/>
      <c r="GE517" s="435"/>
      <c r="GF517" s="435"/>
      <c r="GG517" s="435"/>
      <c r="GH517" s="435"/>
      <c r="GI517" s="435"/>
      <c r="GJ517" s="435"/>
      <c r="GK517" s="435"/>
      <c r="GL517" s="435"/>
      <c r="GM517" s="435"/>
      <c r="GN517" s="435"/>
      <c r="GO517" s="435"/>
      <c r="GP517" s="435"/>
      <c r="GQ517" s="435"/>
      <c r="GR517" s="435"/>
      <c r="GS517" s="435"/>
      <c r="GT517" s="435"/>
      <c r="GU517" s="435"/>
      <c r="GV517" s="435"/>
      <c r="GW517" s="435"/>
      <c r="GX517" s="435"/>
      <c r="GY517" s="435"/>
      <c r="GZ517" s="435"/>
      <c r="HA517" s="435"/>
      <c r="HB517" s="435"/>
      <c r="HC517" s="435"/>
      <c r="HD517" s="435"/>
      <c r="HE517" s="435"/>
      <c r="HF517" s="435"/>
    </row>
    <row r="518" spans="1:214" s="436" customFormat="1" x14ac:dyDescent="0.25">
      <c r="A518" s="286">
        <v>46046</v>
      </c>
      <c r="B518" s="287">
        <v>4183607910</v>
      </c>
      <c r="C518" s="288" t="s">
        <v>15180</v>
      </c>
      <c r="D518" s="286">
        <v>46055</v>
      </c>
      <c r="E518" s="429"/>
      <c r="F518" s="288"/>
      <c r="G518" s="287" t="s">
        <v>15333</v>
      </c>
      <c r="H518" s="429"/>
      <c r="I518" s="287" t="s">
        <v>15351</v>
      </c>
      <c r="J518" s="287" t="s">
        <v>7228</v>
      </c>
      <c r="K518" s="287" t="s">
        <v>30</v>
      </c>
      <c r="L518" s="287" t="str">
        <f>VLOOKUP($K518,[1]TONG_SL!$A$1:$D$65536,2,0)</f>
        <v>Gà muối 500g</v>
      </c>
      <c r="M518" s="437"/>
      <c r="N518" s="287" t="str">
        <f t="shared" si="72"/>
        <v>K-C6</v>
      </c>
      <c r="O518" s="429"/>
      <c r="P518" s="429"/>
      <c r="Q518" s="287" t="str">
        <f>VLOOKUP(K518,TONG_SL!$A:$D,3,0)</f>
        <v>Túi</v>
      </c>
      <c r="R518" s="438">
        <v>30</v>
      </c>
      <c r="S518" s="439"/>
      <c r="T518" s="439">
        <f>VLOOKUP(VLOOKUP(G518,Ma_KH!$A:$R,18,0)&amp;K518,Gia_MB!$A:$F,6,0)</f>
        <v>116611</v>
      </c>
      <c r="U518" s="440">
        <f t="shared" si="73"/>
        <v>3498330</v>
      </c>
      <c r="V518" s="439"/>
      <c r="W518" s="441">
        <f t="shared" si="74"/>
        <v>0</v>
      </c>
      <c r="X518" s="442" t="str">
        <f t="shared" si="75"/>
        <v>8</v>
      </c>
      <c r="Y518" s="439"/>
      <c r="Z518" s="440">
        <f t="shared" si="76"/>
        <v>279866.40000000002</v>
      </c>
      <c r="AA518" s="443">
        <f>VLOOKUP(G518,Ma_KH!$A:$R,14,0)</f>
        <v>60</v>
      </c>
      <c r="AB518" s="435"/>
      <c r="AC518" s="435"/>
      <c r="AD518" s="435"/>
      <c r="AE518" s="435"/>
      <c r="AF518" s="435"/>
      <c r="AG518" s="435"/>
      <c r="AH518" s="435"/>
      <c r="AI518" s="435"/>
      <c r="AJ518" s="435"/>
      <c r="AK518" s="435"/>
      <c r="AL518" s="435"/>
      <c r="AM518" s="435"/>
      <c r="AN518" s="435"/>
      <c r="AO518" s="435"/>
      <c r="AP518" s="435"/>
      <c r="AQ518" s="435"/>
      <c r="AR518" s="435"/>
      <c r="AS518" s="435"/>
      <c r="AT518" s="435"/>
      <c r="AU518" s="435"/>
      <c r="AV518" s="435"/>
      <c r="AW518" s="435"/>
      <c r="AX518" s="435"/>
      <c r="AY518" s="435"/>
      <c r="AZ518" s="435"/>
      <c r="BA518" s="435"/>
      <c r="BB518" s="435"/>
      <c r="BC518" s="435"/>
      <c r="BD518" s="435"/>
      <c r="BE518" s="435"/>
      <c r="BF518" s="435"/>
      <c r="BG518" s="435"/>
      <c r="BH518" s="435"/>
      <c r="BI518" s="435"/>
      <c r="BJ518" s="435"/>
      <c r="BK518" s="435"/>
      <c r="BL518" s="435"/>
      <c r="BM518" s="435"/>
      <c r="BN518" s="435"/>
      <c r="BO518" s="435"/>
      <c r="BP518" s="435"/>
      <c r="BQ518" s="435"/>
      <c r="BR518" s="435"/>
      <c r="BS518" s="435"/>
      <c r="BT518" s="435"/>
      <c r="BU518" s="435"/>
      <c r="BV518" s="435"/>
      <c r="BW518" s="435"/>
      <c r="BX518" s="435"/>
      <c r="BY518" s="435"/>
      <c r="BZ518" s="435"/>
      <c r="CA518" s="435"/>
      <c r="CB518" s="435"/>
      <c r="CC518" s="435"/>
      <c r="CD518" s="435"/>
      <c r="CE518" s="435"/>
      <c r="CF518" s="435"/>
      <c r="CG518" s="435"/>
      <c r="CH518" s="435"/>
      <c r="CI518" s="435"/>
      <c r="CJ518" s="435"/>
      <c r="CK518" s="435"/>
      <c r="CL518" s="435"/>
      <c r="CM518" s="435"/>
      <c r="CN518" s="435"/>
      <c r="CO518" s="435"/>
      <c r="CP518" s="435"/>
      <c r="CQ518" s="435"/>
      <c r="CR518" s="435"/>
      <c r="CS518" s="435"/>
      <c r="CT518" s="435"/>
      <c r="CU518" s="435"/>
      <c r="CV518" s="435"/>
      <c r="CW518" s="435"/>
      <c r="CX518" s="435"/>
      <c r="CY518" s="435"/>
      <c r="CZ518" s="435"/>
      <c r="DA518" s="435"/>
      <c r="DB518" s="435"/>
      <c r="DC518" s="435"/>
      <c r="DD518" s="435"/>
      <c r="DE518" s="435"/>
      <c r="DF518" s="435"/>
      <c r="DG518" s="435"/>
      <c r="DH518" s="435"/>
      <c r="DI518" s="435"/>
      <c r="DJ518" s="435"/>
      <c r="DK518" s="435"/>
      <c r="DL518" s="435"/>
      <c r="DM518" s="435"/>
      <c r="DN518" s="435"/>
      <c r="DO518" s="435"/>
      <c r="DP518" s="435"/>
      <c r="DQ518" s="435"/>
      <c r="DR518" s="435"/>
      <c r="DS518" s="435"/>
      <c r="DT518" s="435"/>
      <c r="DU518" s="435"/>
      <c r="DV518" s="435"/>
      <c r="DW518" s="435"/>
      <c r="DX518" s="435"/>
      <c r="DY518" s="435"/>
      <c r="DZ518" s="435"/>
      <c r="EA518" s="435"/>
      <c r="EB518" s="435"/>
      <c r="EC518" s="435"/>
      <c r="ED518" s="435"/>
      <c r="EE518" s="435"/>
      <c r="EF518" s="435"/>
      <c r="EG518" s="435"/>
      <c r="EH518" s="435"/>
      <c r="EI518" s="435"/>
      <c r="EJ518" s="435"/>
      <c r="EK518" s="435"/>
      <c r="EL518" s="435"/>
      <c r="EM518" s="435"/>
      <c r="EN518" s="435"/>
      <c r="EO518" s="435"/>
      <c r="EP518" s="435"/>
      <c r="EQ518" s="435"/>
      <c r="ER518" s="435"/>
      <c r="ES518" s="435"/>
      <c r="ET518" s="435"/>
      <c r="EU518" s="435"/>
      <c r="EV518" s="435"/>
      <c r="EW518" s="435"/>
      <c r="EX518" s="435"/>
      <c r="EY518" s="435"/>
      <c r="EZ518" s="435"/>
      <c r="FA518" s="435"/>
      <c r="FB518" s="435"/>
      <c r="FC518" s="435"/>
      <c r="FD518" s="435"/>
      <c r="FE518" s="435"/>
      <c r="FF518" s="435"/>
      <c r="FG518" s="435"/>
      <c r="FH518" s="435"/>
      <c r="FI518" s="435"/>
      <c r="FJ518" s="435"/>
      <c r="FK518" s="435"/>
      <c r="FL518" s="435"/>
      <c r="FM518" s="435"/>
      <c r="FN518" s="435"/>
      <c r="FO518" s="435"/>
      <c r="FP518" s="435"/>
      <c r="FQ518" s="435"/>
      <c r="FR518" s="435"/>
      <c r="FS518" s="435"/>
      <c r="FT518" s="435"/>
      <c r="FU518" s="435"/>
      <c r="FV518" s="435"/>
      <c r="FW518" s="435"/>
      <c r="FX518" s="435"/>
      <c r="FY518" s="435"/>
      <c r="FZ518" s="435"/>
      <c r="GA518" s="435"/>
      <c r="GB518" s="435"/>
      <c r="GC518" s="435"/>
      <c r="GD518" s="435"/>
      <c r="GE518" s="435"/>
      <c r="GF518" s="435"/>
      <c r="GG518" s="435"/>
      <c r="GH518" s="435"/>
      <c r="GI518" s="435"/>
      <c r="GJ518" s="435"/>
      <c r="GK518" s="435"/>
      <c r="GL518" s="435"/>
      <c r="GM518" s="435"/>
      <c r="GN518" s="435"/>
      <c r="GO518" s="435"/>
      <c r="GP518" s="435"/>
      <c r="GQ518" s="435"/>
      <c r="GR518" s="435"/>
      <c r="GS518" s="435"/>
      <c r="GT518" s="435"/>
      <c r="GU518" s="435"/>
      <c r="GV518" s="435"/>
      <c r="GW518" s="435"/>
      <c r="GX518" s="435"/>
      <c r="GY518" s="435"/>
      <c r="GZ518" s="435"/>
      <c r="HA518" s="435"/>
      <c r="HB518" s="435"/>
      <c r="HC518" s="435"/>
      <c r="HD518" s="435"/>
      <c r="HE518" s="435"/>
      <c r="HF518" s="435"/>
    </row>
    <row r="519" spans="1:214" s="436" customFormat="1" x14ac:dyDescent="0.25">
      <c r="A519" s="286">
        <v>46050</v>
      </c>
      <c r="B519" s="287">
        <v>4183895895</v>
      </c>
      <c r="C519" s="288" t="s">
        <v>15180</v>
      </c>
      <c r="D519" s="286">
        <v>46055</v>
      </c>
      <c r="E519" s="429"/>
      <c r="F519" s="288"/>
      <c r="G519" s="287" t="s">
        <v>15333</v>
      </c>
      <c r="H519" s="429"/>
      <c r="I519" s="287" t="s">
        <v>15352</v>
      </c>
      <c r="J519" s="287" t="s">
        <v>7228</v>
      </c>
      <c r="K519" s="287" t="s">
        <v>48</v>
      </c>
      <c r="L519" s="287" t="str">
        <f>VLOOKUP($K519,[1]TONG_SL!$A$1:$D$65536,2,0)</f>
        <v>Mọc Nấm Hương 250g</v>
      </c>
      <c r="M519" s="437"/>
      <c r="N519" s="287" t="str">
        <f t="shared" si="72"/>
        <v>K-C6</v>
      </c>
      <c r="O519" s="429"/>
      <c r="P519" s="429"/>
      <c r="Q519" s="287" t="str">
        <f>VLOOKUP(K519,TONG_SL!$A:$D,3,0)</f>
        <v>Túi</v>
      </c>
      <c r="R519" s="438">
        <v>10</v>
      </c>
      <c r="S519" s="439"/>
      <c r="T519" s="439">
        <f>VLOOKUP(VLOOKUP(G519,Ma_KH!$A:$R,18,0)&amp;K519,Gia_MB!$A:$F,6,0)</f>
        <v>46000</v>
      </c>
      <c r="U519" s="440">
        <f t="shared" ref="U519:U550" si="77">T519*R519</f>
        <v>460000</v>
      </c>
      <c r="V519" s="439"/>
      <c r="W519" s="441">
        <f t="shared" ref="W519:W550" si="78">U519*V519</f>
        <v>0</v>
      </c>
      <c r="X519" s="442" t="str">
        <f t="shared" ref="X519:X550" si="79">IF(B519&lt;&gt;"","8","0")</f>
        <v>8</v>
      </c>
      <c r="Y519" s="439"/>
      <c r="Z519" s="440">
        <f t="shared" ref="Z519:Z550" si="80">U519*X519%</f>
        <v>36800</v>
      </c>
      <c r="AA519" s="443">
        <f>VLOOKUP(G519,Ma_KH!$A:$R,14,0)</f>
        <v>60</v>
      </c>
      <c r="AB519" s="435"/>
      <c r="AC519" s="435"/>
      <c r="AD519" s="435"/>
      <c r="AE519" s="435"/>
      <c r="AF519" s="435"/>
      <c r="AG519" s="435"/>
      <c r="AH519" s="435"/>
      <c r="AI519" s="435"/>
      <c r="AJ519" s="435"/>
      <c r="AK519" s="435"/>
      <c r="AL519" s="435"/>
      <c r="AM519" s="435"/>
      <c r="AN519" s="435"/>
      <c r="AO519" s="435"/>
      <c r="AP519" s="435"/>
      <c r="AQ519" s="435"/>
      <c r="AR519" s="435"/>
      <c r="AS519" s="435"/>
      <c r="AT519" s="435"/>
      <c r="AU519" s="435"/>
      <c r="AV519" s="435"/>
      <c r="AW519" s="435"/>
      <c r="AX519" s="435"/>
      <c r="AY519" s="435"/>
      <c r="AZ519" s="435"/>
      <c r="BA519" s="435"/>
      <c r="BB519" s="435"/>
      <c r="BC519" s="435"/>
      <c r="BD519" s="435"/>
      <c r="BE519" s="435"/>
      <c r="BF519" s="435"/>
      <c r="BG519" s="435"/>
      <c r="BH519" s="435"/>
      <c r="BI519" s="435"/>
      <c r="BJ519" s="435"/>
      <c r="BK519" s="435"/>
      <c r="BL519" s="435"/>
      <c r="BM519" s="435"/>
      <c r="BN519" s="435"/>
      <c r="BO519" s="435"/>
      <c r="BP519" s="435"/>
      <c r="BQ519" s="435"/>
      <c r="BR519" s="435"/>
      <c r="BS519" s="435"/>
      <c r="BT519" s="435"/>
      <c r="BU519" s="435"/>
      <c r="BV519" s="435"/>
      <c r="BW519" s="435"/>
      <c r="BX519" s="435"/>
      <c r="BY519" s="435"/>
      <c r="BZ519" s="435"/>
      <c r="CA519" s="435"/>
      <c r="CB519" s="435"/>
      <c r="CC519" s="435"/>
      <c r="CD519" s="435"/>
      <c r="CE519" s="435"/>
      <c r="CF519" s="435"/>
      <c r="CG519" s="435"/>
      <c r="CH519" s="435"/>
      <c r="CI519" s="435"/>
      <c r="CJ519" s="435"/>
      <c r="CK519" s="435"/>
      <c r="CL519" s="435"/>
      <c r="CM519" s="435"/>
      <c r="CN519" s="435"/>
      <c r="CO519" s="435"/>
      <c r="CP519" s="435"/>
      <c r="CQ519" s="435"/>
      <c r="CR519" s="435"/>
      <c r="CS519" s="435"/>
      <c r="CT519" s="435"/>
      <c r="CU519" s="435"/>
      <c r="CV519" s="435"/>
      <c r="CW519" s="435"/>
      <c r="CX519" s="435"/>
      <c r="CY519" s="435"/>
      <c r="CZ519" s="435"/>
      <c r="DA519" s="435"/>
      <c r="DB519" s="435"/>
      <c r="DC519" s="435"/>
      <c r="DD519" s="435"/>
      <c r="DE519" s="435"/>
      <c r="DF519" s="435"/>
      <c r="DG519" s="435"/>
      <c r="DH519" s="435"/>
      <c r="DI519" s="435"/>
      <c r="DJ519" s="435"/>
      <c r="DK519" s="435"/>
      <c r="DL519" s="435"/>
      <c r="DM519" s="435"/>
      <c r="DN519" s="435"/>
      <c r="DO519" s="435"/>
      <c r="DP519" s="435"/>
      <c r="DQ519" s="435"/>
      <c r="DR519" s="435"/>
      <c r="DS519" s="435"/>
      <c r="DT519" s="435"/>
      <c r="DU519" s="435"/>
      <c r="DV519" s="435"/>
      <c r="DW519" s="435"/>
      <c r="DX519" s="435"/>
      <c r="DY519" s="435"/>
      <c r="DZ519" s="435"/>
      <c r="EA519" s="435"/>
      <c r="EB519" s="435"/>
      <c r="EC519" s="435"/>
      <c r="ED519" s="435"/>
      <c r="EE519" s="435"/>
      <c r="EF519" s="435"/>
      <c r="EG519" s="435"/>
      <c r="EH519" s="435"/>
      <c r="EI519" s="435"/>
      <c r="EJ519" s="435"/>
      <c r="EK519" s="435"/>
      <c r="EL519" s="435"/>
      <c r="EM519" s="435"/>
      <c r="EN519" s="435"/>
      <c r="EO519" s="435"/>
      <c r="EP519" s="435"/>
      <c r="EQ519" s="435"/>
      <c r="ER519" s="435"/>
      <c r="ES519" s="435"/>
      <c r="ET519" s="435"/>
      <c r="EU519" s="435"/>
      <c r="EV519" s="435"/>
      <c r="EW519" s="435"/>
      <c r="EX519" s="435"/>
      <c r="EY519" s="435"/>
      <c r="EZ519" s="435"/>
      <c r="FA519" s="435"/>
      <c r="FB519" s="435"/>
      <c r="FC519" s="435"/>
      <c r="FD519" s="435"/>
      <c r="FE519" s="435"/>
      <c r="FF519" s="435"/>
      <c r="FG519" s="435"/>
      <c r="FH519" s="435"/>
      <c r="FI519" s="435"/>
      <c r="FJ519" s="435"/>
      <c r="FK519" s="435"/>
      <c r="FL519" s="435"/>
      <c r="FM519" s="435"/>
      <c r="FN519" s="435"/>
      <c r="FO519" s="435"/>
      <c r="FP519" s="435"/>
      <c r="FQ519" s="435"/>
      <c r="FR519" s="435"/>
      <c r="FS519" s="435"/>
      <c r="FT519" s="435"/>
      <c r="FU519" s="435"/>
      <c r="FV519" s="435"/>
      <c r="FW519" s="435"/>
      <c r="FX519" s="435"/>
      <c r="FY519" s="435"/>
      <c r="FZ519" s="435"/>
      <c r="GA519" s="435"/>
      <c r="GB519" s="435"/>
      <c r="GC519" s="435"/>
      <c r="GD519" s="435"/>
      <c r="GE519" s="435"/>
      <c r="GF519" s="435"/>
      <c r="GG519" s="435"/>
      <c r="GH519" s="435"/>
      <c r="GI519" s="435"/>
      <c r="GJ519" s="435"/>
      <c r="GK519" s="435"/>
      <c r="GL519" s="435"/>
      <c r="GM519" s="435"/>
      <c r="GN519" s="435"/>
      <c r="GO519" s="435"/>
      <c r="GP519" s="435"/>
      <c r="GQ519" s="435"/>
      <c r="GR519" s="435"/>
      <c r="GS519" s="435"/>
      <c r="GT519" s="435"/>
      <c r="GU519" s="435"/>
      <c r="GV519" s="435"/>
      <c r="GW519" s="435"/>
      <c r="GX519" s="435"/>
      <c r="GY519" s="435"/>
      <c r="GZ519" s="435"/>
      <c r="HA519" s="435"/>
      <c r="HB519" s="435"/>
      <c r="HC519" s="435"/>
      <c r="HD519" s="435"/>
      <c r="HE519" s="435"/>
      <c r="HF519" s="435"/>
    </row>
    <row r="520" spans="1:214" s="436" customFormat="1" x14ac:dyDescent="0.25">
      <c r="A520" s="286">
        <v>46050</v>
      </c>
      <c r="B520" s="287">
        <v>4183895895</v>
      </c>
      <c r="C520" s="288" t="s">
        <v>15180</v>
      </c>
      <c r="D520" s="286">
        <v>46055</v>
      </c>
      <c r="E520" s="429"/>
      <c r="F520" s="288"/>
      <c r="G520" s="287" t="s">
        <v>15333</v>
      </c>
      <c r="H520" s="429"/>
      <c r="I520" s="287" t="s">
        <v>15352</v>
      </c>
      <c r="J520" s="287" t="s">
        <v>7228</v>
      </c>
      <c r="K520" s="287" t="s">
        <v>39</v>
      </c>
      <c r="L520" s="287" t="str">
        <f>VLOOKUP($K520,[1]TONG_SL!$A$1:$D$65536,2,0)</f>
        <v>Chả nướng 300g</v>
      </c>
      <c r="M520" s="437"/>
      <c r="N520" s="287" t="str">
        <f t="shared" si="72"/>
        <v>K-C6</v>
      </c>
      <c r="O520" s="429"/>
      <c r="P520" s="429"/>
      <c r="Q520" s="287" t="str">
        <f>VLOOKUP(K520,TONG_SL!$A:$D,3,0)</f>
        <v>Túi</v>
      </c>
      <c r="R520" s="438">
        <v>5</v>
      </c>
      <c r="S520" s="439"/>
      <c r="T520" s="439">
        <f>VLOOKUP(VLOOKUP(G520,Ma_KH!$A:$R,18,0)&amp;K520,Gia_MB!$A:$F,6,0)</f>
        <v>70950</v>
      </c>
      <c r="U520" s="440">
        <f t="shared" si="77"/>
        <v>354750</v>
      </c>
      <c r="V520" s="439"/>
      <c r="W520" s="441">
        <f t="shared" si="78"/>
        <v>0</v>
      </c>
      <c r="X520" s="442" t="str">
        <f t="shared" si="79"/>
        <v>8</v>
      </c>
      <c r="Y520" s="439"/>
      <c r="Z520" s="440">
        <f t="shared" si="80"/>
        <v>28380</v>
      </c>
      <c r="AA520" s="443">
        <f>VLOOKUP(G520,Ma_KH!$A:$R,14,0)</f>
        <v>60</v>
      </c>
      <c r="AB520" s="435"/>
      <c r="AC520" s="435"/>
      <c r="AD520" s="435"/>
      <c r="AE520" s="435"/>
      <c r="AF520" s="435"/>
      <c r="AG520" s="435"/>
      <c r="AH520" s="435"/>
      <c r="AI520" s="435"/>
      <c r="AJ520" s="435"/>
      <c r="AK520" s="435"/>
      <c r="AL520" s="435"/>
      <c r="AM520" s="435"/>
      <c r="AN520" s="435"/>
      <c r="AO520" s="435"/>
      <c r="AP520" s="435"/>
      <c r="AQ520" s="435"/>
      <c r="AR520" s="435"/>
      <c r="AS520" s="435"/>
      <c r="AT520" s="435"/>
      <c r="AU520" s="435"/>
      <c r="AV520" s="435"/>
      <c r="AW520" s="435"/>
      <c r="AX520" s="435"/>
      <c r="AY520" s="435"/>
      <c r="AZ520" s="435"/>
      <c r="BA520" s="435"/>
      <c r="BB520" s="435"/>
      <c r="BC520" s="435"/>
      <c r="BD520" s="435"/>
      <c r="BE520" s="435"/>
      <c r="BF520" s="435"/>
      <c r="BG520" s="435"/>
      <c r="BH520" s="435"/>
      <c r="BI520" s="435"/>
      <c r="BJ520" s="435"/>
      <c r="BK520" s="435"/>
      <c r="BL520" s="435"/>
      <c r="BM520" s="435"/>
      <c r="BN520" s="435"/>
      <c r="BO520" s="435"/>
      <c r="BP520" s="435"/>
      <c r="BQ520" s="435"/>
      <c r="BR520" s="435"/>
      <c r="BS520" s="435"/>
      <c r="BT520" s="435"/>
      <c r="BU520" s="435"/>
      <c r="BV520" s="435"/>
      <c r="BW520" s="435"/>
      <c r="BX520" s="435"/>
      <c r="BY520" s="435"/>
      <c r="BZ520" s="435"/>
      <c r="CA520" s="435"/>
      <c r="CB520" s="435"/>
      <c r="CC520" s="435"/>
      <c r="CD520" s="435"/>
      <c r="CE520" s="435"/>
      <c r="CF520" s="435"/>
      <c r="CG520" s="435"/>
      <c r="CH520" s="435"/>
      <c r="CI520" s="435"/>
      <c r="CJ520" s="435"/>
      <c r="CK520" s="435"/>
      <c r="CL520" s="435"/>
      <c r="CM520" s="435"/>
      <c r="CN520" s="435"/>
      <c r="CO520" s="435"/>
      <c r="CP520" s="435"/>
      <c r="CQ520" s="435"/>
      <c r="CR520" s="435"/>
      <c r="CS520" s="435"/>
      <c r="CT520" s="435"/>
      <c r="CU520" s="435"/>
      <c r="CV520" s="435"/>
      <c r="CW520" s="435"/>
      <c r="CX520" s="435"/>
      <c r="CY520" s="435"/>
      <c r="CZ520" s="435"/>
      <c r="DA520" s="435"/>
      <c r="DB520" s="435"/>
      <c r="DC520" s="435"/>
      <c r="DD520" s="435"/>
      <c r="DE520" s="435"/>
      <c r="DF520" s="435"/>
      <c r="DG520" s="435"/>
      <c r="DH520" s="435"/>
      <c r="DI520" s="435"/>
      <c r="DJ520" s="435"/>
      <c r="DK520" s="435"/>
      <c r="DL520" s="435"/>
      <c r="DM520" s="435"/>
      <c r="DN520" s="435"/>
      <c r="DO520" s="435"/>
      <c r="DP520" s="435"/>
      <c r="DQ520" s="435"/>
      <c r="DR520" s="435"/>
      <c r="DS520" s="435"/>
      <c r="DT520" s="435"/>
      <c r="DU520" s="435"/>
      <c r="DV520" s="435"/>
      <c r="DW520" s="435"/>
      <c r="DX520" s="435"/>
      <c r="DY520" s="435"/>
      <c r="DZ520" s="435"/>
      <c r="EA520" s="435"/>
      <c r="EB520" s="435"/>
      <c r="EC520" s="435"/>
      <c r="ED520" s="435"/>
      <c r="EE520" s="435"/>
      <c r="EF520" s="435"/>
      <c r="EG520" s="435"/>
      <c r="EH520" s="435"/>
      <c r="EI520" s="435"/>
      <c r="EJ520" s="435"/>
      <c r="EK520" s="435"/>
      <c r="EL520" s="435"/>
      <c r="EM520" s="435"/>
      <c r="EN520" s="435"/>
      <c r="EO520" s="435"/>
      <c r="EP520" s="435"/>
      <c r="EQ520" s="435"/>
      <c r="ER520" s="435"/>
      <c r="ES520" s="435"/>
      <c r="ET520" s="435"/>
      <c r="EU520" s="435"/>
      <c r="EV520" s="435"/>
      <c r="EW520" s="435"/>
      <c r="EX520" s="435"/>
      <c r="EY520" s="435"/>
      <c r="EZ520" s="435"/>
      <c r="FA520" s="435"/>
      <c r="FB520" s="435"/>
      <c r="FC520" s="435"/>
      <c r="FD520" s="435"/>
      <c r="FE520" s="435"/>
      <c r="FF520" s="435"/>
      <c r="FG520" s="435"/>
      <c r="FH520" s="435"/>
      <c r="FI520" s="435"/>
      <c r="FJ520" s="435"/>
      <c r="FK520" s="435"/>
      <c r="FL520" s="435"/>
      <c r="FM520" s="435"/>
      <c r="FN520" s="435"/>
      <c r="FO520" s="435"/>
      <c r="FP520" s="435"/>
      <c r="FQ520" s="435"/>
      <c r="FR520" s="435"/>
      <c r="FS520" s="435"/>
      <c r="FT520" s="435"/>
      <c r="FU520" s="435"/>
      <c r="FV520" s="435"/>
      <c r="FW520" s="435"/>
      <c r="FX520" s="435"/>
      <c r="FY520" s="435"/>
      <c r="FZ520" s="435"/>
      <c r="GA520" s="435"/>
      <c r="GB520" s="435"/>
      <c r="GC520" s="435"/>
      <c r="GD520" s="435"/>
      <c r="GE520" s="435"/>
      <c r="GF520" s="435"/>
      <c r="GG520" s="435"/>
      <c r="GH520" s="435"/>
      <c r="GI520" s="435"/>
      <c r="GJ520" s="435"/>
      <c r="GK520" s="435"/>
      <c r="GL520" s="435"/>
      <c r="GM520" s="435"/>
      <c r="GN520" s="435"/>
      <c r="GO520" s="435"/>
      <c r="GP520" s="435"/>
      <c r="GQ520" s="435"/>
      <c r="GR520" s="435"/>
      <c r="GS520" s="435"/>
      <c r="GT520" s="435"/>
      <c r="GU520" s="435"/>
      <c r="GV520" s="435"/>
      <c r="GW520" s="435"/>
      <c r="GX520" s="435"/>
      <c r="GY520" s="435"/>
      <c r="GZ520" s="435"/>
      <c r="HA520" s="435"/>
      <c r="HB520" s="435"/>
      <c r="HC520" s="435"/>
      <c r="HD520" s="435"/>
      <c r="HE520" s="435"/>
      <c r="HF520" s="435"/>
    </row>
    <row r="521" spans="1:214" s="436" customFormat="1" x14ac:dyDescent="0.25">
      <c r="A521" s="286">
        <v>46050</v>
      </c>
      <c r="B521" s="287">
        <v>4183895895</v>
      </c>
      <c r="C521" s="288" t="s">
        <v>15180</v>
      </c>
      <c r="D521" s="286">
        <v>46055</v>
      </c>
      <c r="E521" s="429"/>
      <c r="F521" s="288"/>
      <c r="G521" s="287" t="s">
        <v>15333</v>
      </c>
      <c r="H521" s="429"/>
      <c r="I521" s="287" t="s">
        <v>15352</v>
      </c>
      <c r="J521" s="287" t="s">
        <v>7228</v>
      </c>
      <c r="K521" s="287" t="s">
        <v>30</v>
      </c>
      <c r="L521" s="287" t="str">
        <f>VLOOKUP($K521,[1]TONG_SL!$A$1:$D$65536,2,0)</f>
        <v>Gà muối 500g</v>
      </c>
      <c r="M521" s="437"/>
      <c r="N521" s="287" t="str">
        <f t="shared" si="72"/>
        <v>K-C6</v>
      </c>
      <c r="O521" s="429"/>
      <c r="P521" s="429"/>
      <c r="Q521" s="287" t="str">
        <f>VLOOKUP(K521,TONG_SL!$A:$D,3,0)</f>
        <v>Túi</v>
      </c>
      <c r="R521" s="438">
        <v>10</v>
      </c>
      <c r="S521" s="439"/>
      <c r="T521" s="439">
        <f>VLOOKUP(VLOOKUP(G521,Ma_KH!$A:$R,18,0)&amp;K521,Gia_MB!$A:$F,6,0)</f>
        <v>116611</v>
      </c>
      <c r="U521" s="440">
        <f t="shared" si="77"/>
        <v>1166110</v>
      </c>
      <c r="V521" s="439"/>
      <c r="W521" s="441">
        <f t="shared" si="78"/>
        <v>0</v>
      </c>
      <c r="X521" s="442" t="str">
        <f t="shared" si="79"/>
        <v>8</v>
      </c>
      <c r="Y521" s="439"/>
      <c r="Z521" s="440">
        <f t="shared" si="80"/>
        <v>93288.8</v>
      </c>
      <c r="AA521" s="443">
        <f>VLOOKUP(G521,Ma_KH!$A:$R,14,0)</f>
        <v>60</v>
      </c>
      <c r="AB521" s="435"/>
      <c r="AC521" s="435"/>
      <c r="AD521" s="435"/>
      <c r="AE521" s="435"/>
      <c r="AF521" s="435"/>
      <c r="AG521" s="435"/>
      <c r="AH521" s="435"/>
      <c r="AI521" s="435"/>
      <c r="AJ521" s="435"/>
      <c r="AK521" s="435"/>
      <c r="AL521" s="435"/>
      <c r="AM521" s="435"/>
      <c r="AN521" s="435"/>
      <c r="AO521" s="435"/>
      <c r="AP521" s="435"/>
      <c r="AQ521" s="435"/>
      <c r="AR521" s="435"/>
      <c r="AS521" s="435"/>
      <c r="AT521" s="435"/>
      <c r="AU521" s="435"/>
      <c r="AV521" s="435"/>
      <c r="AW521" s="435"/>
      <c r="AX521" s="435"/>
      <c r="AY521" s="435"/>
      <c r="AZ521" s="435"/>
      <c r="BA521" s="435"/>
      <c r="BB521" s="435"/>
      <c r="BC521" s="435"/>
      <c r="BD521" s="435"/>
      <c r="BE521" s="435"/>
      <c r="BF521" s="435"/>
      <c r="BG521" s="435"/>
      <c r="BH521" s="435"/>
      <c r="BI521" s="435"/>
      <c r="BJ521" s="435"/>
      <c r="BK521" s="435"/>
      <c r="BL521" s="435"/>
      <c r="BM521" s="435"/>
      <c r="BN521" s="435"/>
      <c r="BO521" s="435"/>
      <c r="BP521" s="435"/>
      <c r="BQ521" s="435"/>
      <c r="BR521" s="435"/>
      <c r="BS521" s="435"/>
      <c r="BT521" s="435"/>
      <c r="BU521" s="435"/>
      <c r="BV521" s="435"/>
      <c r="BW521" s="435"/>
      <c r="BX521" s="435"/>
      <c r="BY521" s="435"/>
      <c r="BZ521" s="435"/>
      <c r="CA521" s="435"/>
      <c r="CB521" s="435"/>
      <c r="CC521" s="435"/>
      <c r="CD521" s="435"/>
      <c r="CE521" s="435"/>
      <c r="CF521" s="435"/>
      <c r="CG521" s="435"/>
      <c r="CH521" s="435"/>
      <c r="CI521" s="435"/>
      <c r="CJ521" s="435"/>
      <c r="CK521" s="435"/>
      <c r="CL521" s="435"/>
      <c r="CM521" s="435"/>
      <c r="CN521" s="435"/>
      <c r="CO521" s="435"/>
      <c r="CP521" s="435"/>
      <c r="CQ521" s="435"/>
      <c r="CR521" s="435"/>
      <c r="CS521" s="435"/>
      <c r="CT521" s="435"/>
      <c r="CU521" s="435"/>
      <c r="CV521" s="435"/>
      <c r="CW521" s="435"/>
      <c r="CX521" s="435"/>
      <c r="CY521" s="435"/>
      <c r="CZ521" s="435"/>
      <c r="DA521" s="435"/>
      <c r="DB521" s="435"/>
      <c r="DC521" s="435"/>
      <c r="DD521" s="435"/>
      <c r="DE521" s="435"/>
      <c r="DF521" s="435"/>
      <c r="DG521" s="435"/>
      <c r="DH521" s="435"/>
      <c r="DI521" s="435"/>
      <c r="DJ521" s="435"/>
      <c r="DK521" s="435"/>
      <c r="DL521" s="435"/>
      <c r="DM521" s="435"/>
      <c r="DN521" s="435"/>
      <c r="DO521" s="435"/>
      <c r="DP521" s="435"/>
      <c r="DQ521" s="435"/>
      <c r="DR521" s="435"/>
      <c r="DS521" s="435"/>
      <c r="DT521" s="435"/>
      <c r="DU521" s="435"/>
      <c r="DV521" s="435"/>
      <c r="DW521" s="435"/>
      <c r="DX521" s="435"/>
      <c r="DY521" s="435"/>
      <c r="DZ521" s="435"/>
      <c r="EA521" s="435"/>
      <c r="EB521" s="435"/>
      <c r="EC521" s="435"/>
      <c r="ED521" s="435"/>
      <c r="EE521" s="435"/>
      <c r="EF521" s="435"/>
      <c r="EG521" s="435"/>
      <c r="EH521" s="435"/>
      <c r="EI521" s="435"/>
      <c r="EJ521" s="435"/>
      <c r="EK521" s="435"/>
      <c r="EL521" s="435"/>
      <c r="EM521" s="435"/>
      <c r="EN521" s="435"/>
      <c r="EO521" s="435"/>
      <c r="EP521" s="435"/>
      <c r="EQ521" s="435"/>
      <c r="ER521" s="435"/>
      <c r="ES521" s="435"/>
      <c r="ET521" s="435"/>
      <c r="EU521" s="435"/>
      <c r="EV521" s="435"/>
      <c r="EW521" s="435"/>
      <c r="EX521" s="435"/>
      <c r="EY521" s="435"/>
      <c r="EZ521" s="435"/>
      <c r="FA521" s="435"/>
      <c r="FB521" s="435"/>
      <c r="FC521" s="435"/>
      <c r="FD521" s="435"/>
      <c r="FE521" s="435"/>
      <c r="FF521" s="435"/>
      <c r="FG521" s="435"/>
      <c r="FH521" s="435"/>
      <c r="FI521" s="435"/>
      <c r="FJ521" s="435"/>
      <c r="FK521" s="435"/>
      <c r="FL521" s="435"/>
      <c r="FM521" s="435"/>
      <c r="FN521" s="435"/>
      <c r="FO521" s="435"/>
      <c r="FP521" s="435"/>
      <c r="FQ521" s="435"/>
      <c r="FR521" s="435"/>
      <c r="FS521" s="435"/>
      <c r="FT521" s="435"/>
      <c r="FU521" s="435"/>
      <c r="FV521" s="435"/>
      <c r="FW521" s="435"/>
      <c r="FX521" s="435"/>
      <c r="FY521" s="435"/>
      <c r="FZ521" s="435"/>
      <c r="GA521" s="435"/>
      <c r="GB521" s="435"/>
      <c r="GC521" s="435"/>
      <c r="GD521" s="435"/>
      <c r="GE521" s="435"/>
      <c r="GF521" s="435"/>
      <c r="GG521" s="435"/>
      <c r="GH521" s="435"/>
      <c r="GI521" s="435"/>
      <c r="GJ521" s="435"/>
      <c r="GK521" s="435"/>
      <c r="GL521" s="435"/>
      <c r="GM521" s="435"/>
      <c r="GN521" s="435"/>
      <c r="GO521" s="435"/>
      <c r="GP521" s="435"/>
      <c r="GQ521" s="435"/>
      <c r="GR521" s="435"/>
      <c r="GS521" s="435"/>
      <c r="GT521" s="435"/>
      <c r="GU521" s="435"/>
      <c r="GV521" s="435"/>
      <c r="GW521" s="435"/>
      <c r="GX521" s="435"/>
      <c r="GY521" s="435"/>
      <c r="GZ521" s="435"/>
      <c r="HA521" s="435"/>
      <c r="HB521" s="435"/>
      <c r="HC521" s="435"/>
      <c r="HD521" s="435"/>
      <c r="HE521" s="435"/>
      <c r="HF521" s="435"/>
    </row>
    <row r="522" spans="1:214" s="436" customFormat="1" x14ac:dyDescent="0.25">
      <c r="A522" s="286">
        <v>46050</v>
      </c>
      <c r="B522" s="287">
        <v>4183895895</v>
      </c>
      <c r="C522" s="288" t="s">
        <v>15180</v>
      </c>
      <c r="D522" s="286">
        <v>46055</v>
      </c>
      <c r="E522" s="429"/>
      <c r="F522" s="288"/>
      <c r="G522" s="287" t="s">
        <v>15333</v>
      </c>
      <c r="H522" s="429"/>
      <c r="I522" s="287" t="s">
        <v>15352</v>
      </c>
      <c r="J522" s="287" t="s">
        <v>7228</v>
      </c>
      <c r="K522" s="287" t="s">
        <v>27</v>
      </c>
      <c r="L522" s="287" t="str">
        <f>VLOOKUP($K522,[1]TONG_SL!$A$1:$D$65536,2,0)</f>
        <v>Chân giò heo muối 300g</v>
      </c>
      <c r="M522" s="437"/>
      <c r="N522" s="287" t="str">
        <f t="shared" si="72"/>
        <v>K-C6</v>
      </c>
      <c r="O522" s="429"/>
      <c r="P522" s="429"/>
      <c r="Q522" s="287" t="str">
        <f>VLOOKUP(K522,TONG_SL!$A:$D,3,0)</f>
        <v>Túi</v>
      </c>
      <c r="R522" s="438">
        <v>10</v>
      </c>
      <c r="S522" s="439"/>
      <c r="T522" s="439">
        <f>VLOOKUP(VLOOKUP(G522,Ma_KH!$A:$R,18,0)&amp;K522,Gia_MB!$A:$F,6,0)</f>
        <v>73431</v>
      </c>
      <c r="U522" s="440">
        <f t="shared" si="77"/>
        <v>734310</v>
      </c>
      <c r="V522" s="439"/>
      <c r="W522" s="441">
        <f t="shared" si="78"/>
        <v>0</v>
      </c>
      <c r="X522" s="442" t="str">
        <f t="shared" si="79"/>
        <v>8</v>
      </c>
      <c r="Y522" s="439"/>
      <c r="Z522" s="440">
        <f t="shared" si="80"/>
        <v>58744.800000000003</v>
      </c>
      <c r="AA522" s="443">
        <f>VLOOKUP(G522,Ma_KH!$A:$R,14,0)</f>
        <v>60</v>
      </c>
      <c r="AB522" s="435"/>
      <c r="AC522" s="435"/>
      <c r="AD522" s="435"/>
      <c r="AE522" s="435"/>
      <c r="AF522" s="435"/>
      <c r="AG522" s="435"/>
      <c r="AH522" s="435"/>
      <c r="AI522" s="435"/>
      <c r="AJ522" s="435"/>
      <c r="AK522" s="435"/>
      <c r="AL522" s="435"/>
      <c r="AM522" s="435"/>
      <c r="AN522" s="435"/>
      <c r="AO522" s="435"/>
      <c r="AP522" s="435"/>
      <c r="AQ522" s="435"/>
      <c r="AR522" s="435"/>
      <c r="AS522" s="435"/>
      <c r="AT522" s="435"/>
      <c r="AU522" s="435"/>
      <c r="AV522" s="435"/>
      <c r="AW522" s="435"/>
      <c r="AX522" s="435"/>
      <c r="AY522" s="435"/>
      <c r="AZ522" s="435"/>
      <c r="BA522" s="435"/>
      <c r="BB522" s="435"/>
      <c r="BC522" s="435"/>
      <c r="BD522" s="435"/>
      <c r="BE522" s="435"/>
      <c r="BF522" s="435"/>
      <c r="BG522" s="435"/>
      <c r="BH522" s="435"/>
      <c r="BI522" s="435"/>
      <c r="BJ522" s="435"/>
      <c r="BK522" s="435"/>
      <c r="BL522" s="435"/>
      <c r="BM522" s="435"/>
      <c r="BN522" s="435"/>
      <c r="BO522" s="435"/>
      <c r="BP522" s="435"/>
      <c r="BQ522" s="435"/>
      <c r="BR522" s="435"/>
      <c r="BS522" s="435"/>
      <c r="BT522" s="435"/>
      <c r="BU522" s="435"/>
      <c r="BV522" s="435"/>
      <c r="BW522" s="435"/>
      <c r="BX522" s="435"/>
      <c r="BY522" s="435"/>
      <c r="BZ522" s="435"/>
      <c r="CA522" s="435"/>
      <c r="CB522" s="435"/>
      <c r="CC522" s="435"/>
      <c r="CD522" s="435"/>
      <c r="CE522" s="435"/>
      <c r="CF522" s="435"/>
      <c r="CG522" s="435"/>
      <c r="CH522" s="435"/>
      <c r="CI522" s="435"/>
      <c r="CJ522" s="435"/>
      <c r="CK522" s="435"/>
      <c r="CL522" s="435"/>
      <c r="CM522" s="435"/>
      <c r="CN522" s="435"/>
      <c r="CO522" s="435"/>
      <c r="CP522" s="435"/>
      <c r="CQ522" s="435"/>
      <c r="CR522" s="435"/>
      <c r="CS522" s="435"/>
      <c r="CT522" s="435"/>
      <c r="CU522" s="435"/>
      <c r="CV522" s="435"/>
      <c r="CW522" s="435"/>
      <c r="CX522" s="435"/>
      <c r="CY522" s="435"/>
      <c r="CZ522" s="435"/>
      <c r="DA522" s="435"/>
      <c r="DB522" s="435"/>
      <c r="DC522" s="435"/>
      <c r="DD522" s="435"/>
      <c r="DE522" s="435"/>
      <c r="DF522" s="435"/>
      <c r="DG522" s="435"/>
      <c r="DH522" s="435"/>
      <c r="DI522" s="435"/>
      <c r="DJ522" s="435"/>
      <c r="DK522" s="435"/>
      <c r="DL522" s="435"/>
      <c r="DM522" s="435"/>
      <c r="DN522" s="435"/>
      <c r="DO522" s="435"/>
      <c r="DP522" s="435"/>
      <c r="DQ522" s="435"/>
      <c r="DR522" s="435"/>
      <c r="DS522" s="435"/>
      <c r="DT522" s="435"/>
      <c r="DU522" s="435"/>
      <c r="DV522" s="435"/>
      <c r="DW522" s="435"/>
      <c r="DX522" s="435"/>
      <c r="DY522" s="435"/>
      <c r="DZ522" s="435"/>
      <c r="EA522" s="435"/>
      <c r="EB522" s="435"/>
      <c r="EC522" s="435"/>
      <c r="ED522" s="435"/>
      <c r="EE522" s="435"/>
      <c r="EF522" s="435"/>
      <c r="EG522" s="435"/>
      <c r="EH522" s="435"/>
      <c r="EI522" s="435"/>
      <c r="EJ522" s="435"/>
      <c r="EK522" s="435"/>
      <c r="EL522" s="435"/>
      <c r="EM522" s="435"/>
      <c r="EN522" s="435"/>
      <c r="EO522" s="435"/>
      <c r="EP522" s="435"/>
      <c r="EQ522" s="435"/>
      <c r="ER522" s="435"/>
      <c r="ES522" s="435"/>
      <c r="ET522" s="435"/>
      <c r="EU522" s="435"/>
      <c r="EV522" s="435"/>
      <c r="EW522" s="435"/>
      <c r="EX522" s="435"/>
      <c r="EY522" s="435"/>
      <c r="EZ522" s="435"/>
      <c r="FA522" s="435"/>
      <c r="FB522" s="435"/>
      <c r="FC522" s="435"/>
      <c r="FD522" s="435"/>
      <c r="FE522" s="435"/>
      <c r="FF522" s="435"/>
      <c r="FG522" s="435"/>
      <c r="FH522" s="435"/>
      <c r="FI522" s="435"/>
      <c r="FJ522" s="435"/>
      <c r="FK522" s="435"/>
      <c r="FL522" s="435"/>
      <c r="FM522" s="435"/>
      <c r="FN522" s="435"/>
      <c r="FO522" s="435"/>
      <c r="FP522" s="435"/>
      <c r="FQ522" s="435"/>
      <c r="FR522" s="435"/>
      <c r="FS522" s="435"/>
      <c r="FT522" s="435"/>
      <c r="FU522" s="435"/>
      <c r="FV522" s="435"/>
      <c r="FW522" s="435"/>
      <c r="FX522" s="435"/>
      <c r="FY522" s="435"/>
      <c r="FZ522" s="435"/>
      <c r="GA522" s="435"/>
      <c r="GB522" s="435"/>
      <c r="GC522" s="435"/>
      <c r="GD522" s="435"/>
      <c r="GE522" s="435"/>
      <c r="GF522" s="435"/>
      <c r="GG522" s="435"/>
      <c r="GH522" s="435"/>
      <c r="GI522" s="435"/>
      <c r="GJ522" s="435"/>
      <c r="GK522" s="435"/>
      <c r="GL522" s="435"/>
      <c r="GM522" s="435"/>
      <c r="GN522" s="435"/>
      <c r="GO522" s="435"/>
      <c r="GP522" s="435"/>
      <c r="GQ522" s="435"/>
      <c r="GR522" s="435"/>
      <c r="GS522" s="435"/>
      <c r="GT522" s="435"/>
      <c r="GU522" s="435"/>
      <c r="GV522" s="435"/>
      <c r="GW522" s="435"/>
      <c r="GX522" s="435"/>
      <c r="GY522" s="435"/>
      <c r="GZ522" s="435"/>
      <c r="HA522" s="435"/>
      <c r="HB522" s="435"/>
      <c r="HC522" s="435"/>
      <c r="HD522" s="435"/>
      <c r="HE522" s="435"/>
      <c r="HF522" s="435"/>
    </row>
    <row r="523" spans="1:214" x14ac:dyDescent="0.25">
      <c r="A523" s="9">
        <v>46046</v>
      </c>
      <c r="B523" s="21">
        <v>4183608342</v>
      </c>
      <c r="C523" s="10" t="s">
        <v>15180</v>
      </c>
      <c r="D523" s="9">
        <v>46055</v>
      </c>
      <c r="G523" s="21" t="s">
        <v>15333</v>
      </c>
      <c r="I523" s="21" t="s">
        <v>15353</v>
      </c>
      <c r="J523" s="21" t="s">
        <v>7228</v>
      </c>
      <c r="K523" s="21" t="s">
        <v>27</v>
      </c>
      <c r="L523" s="215" t="str">
        <f>VLOOKUP($K523,[1]TONG_SL!$A$1:$D$65536,2,0)</f>
        <v>Chân giò heo muối 300g</v>
      </c>
      <c r="M523" s="213"/>
      <c r="N523" s="215" t="str">
        <f t="shared" si="72"/>
        <v>K-C6</v>
      </c>
      <c r="O523" s="222"/>
      <c r="P523" s="222"/>
      <c r="Q523" s="215" t="str">
        <f>VLOOKUP(K523,TONG_SL!$A:$D,3,0)</f>
        <v>Túi</v>
      </c>
      <c r="R523" s="1">
        <v>20</v>
      </c>
      <c r="S523" s="248"/>
      <c r="T523" s="248">
        <f>VLOOKUP(VLOOKUP(G523,Ma_KH!$A:$R,18,0)&amp;K523,Gia_MB!$A:$F,6,0)</f>
        <v>73431</v>
      </c>
      <c r="U523" s="249">
        <f t="shared" si="77"/>
        <v>1468620</v>
      </c>
      <c r="V523" s="248"/>
      <c r="W523" s="250">
        <f t="shared" si="78"/>
        <v>0</v>
      </c>
      <c r="X523" s="251" t="str">
        <f t="shared" si="79"/>
        <v>8</v>
      </c>
      <c r="Y523" s="248"/>
      <c r="Z523" s="249">
        <f t="shared" si="80"/>
        <v>117489.60000000001</v>
      </c>
      <c r="AA523" s="252">
        <f>VLOOKUP(G523,Ma_KH!$A:$R,14,0)</f>
        <v>60</v>
      </c>
    </row>
    <row r="524" spans="1:214" x14ac:dyDescent="0.25">
      <c r="A524" s="9">
        <v>46046</v>
      </c>
      <c r="B524" s="21">
        <v>4183608342</v>
      </c>
      <c r="C524" s="10" t="s">
        <v>15180</v>
      </c>
      <c r="D524" s="9">
        <v>46055</v>
      </c>
      <c r="G524" s="21" t="s">
        <v>15333</v>
      </c>
      <c r="I524" s="21" t="s">
        <v>15353</v>
      </c>
      <c r="J524" s="21" t="s">
        <v>7228</v>
      </c>
      <c r="K524" s="21" t="s">
        <v>32</v>
      </c>
      <c r="L524" s="215" t="str">
        <f>VLOOKUP($K524,[1]TONG_SL!$A$1:$D$65536,2,0)</f>
        <v>Giò Tai Lưỡi Xào 250g</v>
      </c>
      <c r="M524" s="213"/>
      <c r="N524" s="215" t="str">
        <f t="shared" si="72"/>
        <v>K-C6</v>
      </c>
      <c r="O524" s="222"/>
      <c r="P524" s="222"/>
      <c r="Q524" s="215" t="str">
        <f>VLOOKUP(K524,TONG_SL!$A:$D,3,0)</f>
        <v>Túi</v>
      </c>
      <c r="R524" s="1">
        <v>7</v>
      </c>
      <c r="S524" s="248"/>
      <c r="T524" s="248">
        <f>VLOOKUP(VLOOKUP(G524,Ma_KH!$A:$R,18,0)&amp;K524,Gia_MB!$A:$F,6,0)</f>
        <v>50182</v>
      </c>
      <c r="U524" s="249">
        <f t="shared" si="77"/>
        <v>351274</v>
      </c>
      <c r="V524" s="248"/>
      <c r="W524" s="250">
        <f t="shared" si="78"/>
        <v>0</v>
      </c>
      <c r="X524" s="251" t="str">
        <f t="shared" si="79"/>
        <v>8</v>
      </c>
      <c r="Y524" s="248"/>
      <c r="Z524" s="249">
        <f t="shared" si="80"/>
        <v>28101.920000000002</v>
      </c>
      <c r="AA524" s="252">
        <f>VLOOKUP(G524,Ma_KH!$A:$R,14,0)</f>
        <v>60</v>
      </c>
    </row>
    <row r="525" spans="1:214" x14ac:dyDescent="0.25">
      <c r="A525" s="9">
        <v>46046</v>
      </c>
      <c r="B525" s="21">
        <v>4183608342</v>
      </c>
      <c r="C525" s="10" t="s">
        <v>15180</v>
      </c>
      <c r="D525" s="9">
        <v>46055</v>
      </c>
      <c r="G525" s="21" t="s">
        <v>15333</v>
      </c>
      <c r="I525" s="21" t="s">
        <v>15353</v>
      </c>
      <c r="J525" s="21" t="s">
        <v>7228</v>
      </c>
      <c r="K525" s="21" t="s">
        <v>30</v>
      </c>
      <c r="L525" s="215" t="str">
        <f>VLOOKUP($K525,[1]TONG_SL!$A$1:$D$65536,2,0)</f>
        <v>Gà muối 500g</v>
      </c>
      <c r="M525" s="213"/>
      <c r="N525" s="215" t="str">
        <f t="shared" si="72"/>
        <v>K-C6</v>
      </c>
      <c r="O525" s="222"/>
      <c r="P525" s="222"/>
      <c r="Q525" s="215" t="str">
        <f>VLOOKUP(K525,TONG_SL!$A:$D,3,0)</f>
        <v>Túi</v>
      </c>
      <c r="R525" s="1">
        <v>16</v>
      </c>
      <c r="S525" s="248"/>
      <c r="T525" s="248">
        <f>VLOOKUP(VLOOKUP(G525,Ma_KH!$A:$R,18,0)&amp;K525,Gia_MB!$A:$F,6,0)</f>
        <v>116611</v>
      </c>
      <c r="U525" s="249">
        <f t="shared" si="77"/>
        <v>1865776</v>
      </c>
      <c r="V525" s="248"/>
      <c r="W525" s="250">
        <f t="shared" si="78"/>
        <v>0</v>
      </c>
      <c r="X525" s="251" t="str">
        <f t="shared" si="79"/>
        <v>8</v>
      </c>
      <c r="Y525" s="248"/>
      <c r="Z525" s="249">
        <f t="shared" si="80"/>
        <v>149262.08000000002</v>
      </c>
      <c r="AA525" s="252">
        <f>VLOOKUP(G525,Ma_KH!$A:$R,14,0)</f>
        <v>60</v>
      </c>
    </row>
    <row r="526" spans="1:214" x14ac:dyDescent="0.25">
      <c r="A526" s="9">
        <v>46046</v>
      </c>
      <c r="B526" s="21">
        <v>4183607617</v>
      </c>
      <c r="C526" s="10" t="s">
        <v>15180</v>
      </c>
      <c r="D526" s="9">
        <v>46055</v>
      </c>
      <c r="G526" s="21" t="s">
        <v>15333</v>
      </c>
      <c r="I526" s="21" t="s">
        <v>15354</v>
      </c>
      <c r="J526" s="21" t="s">
        <v>7228</v>
      </c>
      <c r="K526" s="21" t="s">
        <v>30</v>
      </c>
      <c r="L526" s="215" t="str">
        <f>VLOOKUP($K526,[1]TONG_SL!$A$1:$D$65536,2,0)</f>
        <v>Gà muối 500g</v>
      </c>
      <c r="M526" s="213"/>
      <c r="N526" s="215" t="str">
        <f t="shared" si="72"/>
        <v>K-C6</v>
      </c>
      <c r="O526" s="222"/>
      <c r="P526" s="222"/>
      <c r="Q526" s="215" t="str">
        <f>VLOOKUP(K526,TONG_SL!$A:$D,3,0)</f>
        <v>Túi</v>
      </c>
      <c r="R526" s="1">
        <v>10</v>
      </c>
      <c r="S526" s="248"/>
      <c r="T526" s="248">
        <f>VLOOKUP(VLOOKUP(G526,Ma_KH!$A:$R,18,0)&amp;K526,Gia_MB!$A:$F,6,0)</f>
        <v>116611</v>
      </c>
      <c r="U526" s="249">
        <f t="shared" si="77"/>
        <v>1166110</v>
      </c>
      <c r="V526" s="248"/>
      <c r="W526" s="250">
        <f t="shared" si="78"/>
        <v>0</v>
      </c>
      <c r="X526" s="251" t="str">
        <f t="shared" si="79"/>
        <v>8</v>
      </c>
      <c r="Y526" s="248"/>
      <c r="Z526" s="249">
        <f t="shared" si="80"/>
        <v>93288.8</v>
      </c>
      <c r="AA526" s="252">
        <f>VLOOKUP(G526,Ma_KH!$A:$R,14,0)</f>
        <v>60</v>
      </c>
    </row>
    <row r="527" spans="1:214" x14ac:dyDescent="0.25">
      <c r="A527" s="9">
        <v>46046</v>
      </c>
      <c r="B527" s="21">
        <v>4183607617</v>
      </c>
      <c r="C527" s="10" t="s">
        <v>15180</v>
      </c>
      <c r="D527" s="9">
        <v>46055</v>
      </c>
      <c r="G527" s="21" t="s">
        <v>15333</v>
      </c>
      <c r="I527" s="21" t="s">
        <v>15354</v>
      </c>
      <c r="J527" s="21" t="s">
        <v>7228</v>
      </c>
      <c r="K527" s="21" t="s">
        <v>32</v>
      </c>
      <c r="L527" s="215" t="str">
        <f>VLOOKUP($K527,[1]TONG_SL!$A$1:$D$65536,2,0)</f>
        <v>Giò Tai Lưỡi Xào 250g</v>
      </c>
      <c r="M527" s="213"/>
      <c r="N527" s="215" t="str">
        <f t="shared" si="72"/>
        <v>K-C6</v>
      </c>
      <c r="O527" s="222"/>
      <c r="P527" s="222"/>
      <c r="Q527" s="215" t="str">
        <f>VLOOKUP(K527,TONG_SL!$A:$D,3,0)</f>
        <v>Túi</v>
      </c>
      <c r="R527" s="1">
        <v>8</v>
      </c>
      <c r="S527" s="248"/>
      <c r="T527" s="248">
        <f>VLOOKUP(VLOOKUP(G527,Ma_KH!$A:$R,18,0)&amp;K527,Gia_MB!$A:$F,6,0)</f>
        <v>50182</v>
      </c>
      <c r="U527" s="249">
        <f t="shared" si="77"/>
        <v>401456</v>
      </c>
      <c r="V527" s="248"/>
      <c r="W527" s="250">
        <f t="shared" si="78"/>
        <v>0</v>
      </c>
      <c r="X527" s="251" t="str">
        <f t="shared" si="79"/>
        <v>8</v>
      </c>
      <c r="Y527" s="248"/>
      <c r="Z527" s="249">
        <f t="shared" si="80"/>
        <v>32116.48</v>
      </c>
      <c r="AA527" s="252">
        <f>VLOOKUP(G527,Ma_KH!$A:$R,14,0)</f>
        <v>60</v>
      </c>
    </row>
    <row r="528" spans="1:214" x14ac:dyDescent="0.25">
      <c r="A528" s="9">
        <v>46046</v>
      </c>
      <c r="B528" s="21">
        <v>4183607617</v>
      </c>
      <c r="C528" s="10" t="s">
        <v>15180</v>
      </c>
      <c r="D528" s="9">
        <v>46055</v>
      </c>
      <c r="G528" s="21" t="s">
        <v>15333</v>
      </c>
      <c r="I528" s="21" t="s">
        <v>15354</v>
      </c>
      <c r="J528" s="21" t="s">
        <v>7228</v>
      </c>
      <c r="K528" s="21" t="s">
        <v>27</v>
      </c>
      <c r="L528" s="215" t="str">
        <f>VLOOKUP($K528,[1]TONG_SL!$A$1:$D$65536,2,0)</f>
        <v>Chân giò heo muối 300g</v>
      </c>
      <c r="M528" s="213"/>
      <c r="N528" s="215" t="str">
        <f t="shared" si="72"/>
        <v>K-C6</v>
      </c>
      <c r="O528" s="222"/>
      <c r="P528" s="222"/>
      <c r="Q528" s="215" t="str">
        <f>VLOOKUP(K528,TONG_SL!$A:$D,3,0)</f>
        <v>Túi</v>
      </c>
      <c r="R528" s="1">
        <v>10</v>
      </c>
      <c r="S528" s="248"/>
      <c r="T528" s="248">
        <f>VLOOKUP(VLOOKUP(G528,Ma_KH!$A:$R,18,0)&amp;K528,Gia_MB!$A:$F,6,0)</f>
        <v>73431</v>
      </c>
      <c r="U528" s="249">
        <f t="shared" si="77"/>
        <v>734310</v>
      </c>
      <c r="V528" s="248"/>
      <c r="W528" s="250">
        <f t="shared" si="78"/>
        <v>0</v>
      </c>
      <c r="X528" s="251" t="str">
        <f t="shared" si="79"/>
        <v>8</v>
      </c>
      <c r="Y528" s="248"/>
      <c r="Z528" s="249">
        <f t="shared" si="80"/>
        <v>58744.800000000003</v>
      </c>
      <c r="AA528" s="252">
        <f>VLOOKUP(G528,Ma_KH!$A:$R,14,0)</f>
        <v>60</v>
      </c>
    </row>
    <row r="529" spans="1:214" x14ac:dyDescent="0.25">
      <c r="A529" s="9">
        <v>46046</v>
      </c>
      <c r="B529" s="21">
        <v>4183607617</v>
      </c>
      <c r="C529" s="10" t="s">
        <v>15180</v>
      </c>
      <c r="D529" s="9">
        <v>46055</v>
      </c>
      <c r="G529" s="21" t="s">
        <v>15333</v>
      </c>
      <c r="I529" s="21" t="s">
        <v>15354</v>
      </c>
      <c r="J529" s="21" t="s">
        <v>7228</v>
      </c>
      <c r="K529" s="21" t="s">
        <v>48</v>
      </c>
      <c r="L529" s="215" t="str">
        <f>VLOOKUP($K529,[1]TONG_SL!$A$1:$D$65536,2,0)</f>
        <v>Mọc Nấm Hương 250g</v>
      </c>
      <c r="M529" s="213"/>
      <c r="N529" s="215" t="str">
        <f t="shared" si="72"/>
        <v>K-C6</v>
      </c>
      <c r="O529" s="222"/>
      <c r="P529" s="222"/>
      <c r="Q529" s="215" t="str">
        <f>VLOOKUP(K529,TONG_SL!$A:$D,3,0)</f>
        <v>Túi</v>
      </c>
      <c r="R529" s="1">
        <v>4</v>
      </c>
      <c r="S529" s="248"/>
      <c r="T529" s="248">
        <f>VLOOKUP(VLOOKUP(G529,Ma_KH!$A:$R,18,0)&amp;K529,Gia_MB!$A:$F,6,0)</f>
        <v>46000</v>
      </c>
      <c r="U529" s="249">
        <f t="shared" si="77"/>
        <v>184000</v>
      </c>
      <c r="V529" s="248"/>
      <c r="W529" s="250">
        <f t="shared" si="78"/>
        <v>0</v>
      </c>
      <c r="X529" s="251" t="str">
        <f t="shared" si="79"/>
        <v>8</v>
      </c>
      <c r="Y529" s="248"/>
      <c r="Z529" s="249">
        <f t="shared" si="80"/>
        <v>14720</v>
      </c>
      <c r="AA529" s="252">
        <f>VLOOKUP(G529,Ma_KH!$A:$R,14,0)</f>
        <v>60</v>
      </c>
    </row>
    <row r="530" spans="1:214" x14ac:dyDescent="0.25">
      <c r="A530" s="9">
        <v>46046</v>
      </c>
      <c r="B530" s="21">
        <v>4183607617</v>
      </c>
      <c r="C530" s="10" t="s">
        <v>15180</v>
      </c>
      <c r="D530" s="9">
        <v>46055</v>
      </c>
      <c r="G530" s="21" t="s">
        <v>15333</v>
      </c>
      <c r="I530" s="21" t="s">
        <v>15354</v>
      </c>
      <c r="J530" s="21" t="s">
        <v>7228</v>
      </c>
      <c r="K530" s="21" t="s">
        <v>34</v>
      </c>
      <c r="L530" s="215" t="str">
        <f>VLOOKUP($K530,[1]TONG_SL!$A$1:$D$65536,2,0)</f>
        <v>Tai heo muối 200g</v>
      </c>
      <c r="M530" s="213"/>
      <c r="N530" s="215" t="str">
        <f t="shared" si="72"/>
        <v>K-C6</v>
      </c>
      <c r="O530" s="222"/>
      <c r="P530" s="222"/>
      <c r="Q530" s="215" t="str">
        <f>VLOOKUP(K530,TONG_SL!$A:$D,3,0)</f>
        <v>Túi</v>
      </c>
      <c r="R530" s="1">
        <v>4</v>
      </c>
      <c r="S530" s="248"/>
      <c r="T530" s="248">
        <f>VLOOKUP(VLOOKUP(G530,Ma_KH!$A:$R,18,0)&amp;K530,Gia_MB!$A:$F,6,0)</f>
        <v>55595</v>
      </c>
      <c r="U530" s="249">
        <f t="shared" si="77"/>
        <v>222380</v>
      </c>
      <c r="V530" s="248"/>
      <c r="W530" s="250">
        <f t="shared" si="78"/>
        <v>0</v>
      </c>
      <c r="X530" s="251" t="str">
        <f t="shared" si="79"/>
        <v>8</v>
      </c>
      <c r="Y530" s="248"/>
      <c r="Z530" s="249">
        <f t="shared" si="80"/>
        <v>17790.400000000001</v>
      </c>
      <c r="AA530" s="252">
        <f>VLOOKUP(G530,Ma_KH!$A:$R,14,0)</f>
        <v>60</v>
      </c>
    </row>
    <row r="531" spans="1:214" x14ac:dyDescent="0.25">
      <c r="A531" s="9">
        <v>46046</v>
      </c>
      <c r="B531" s="21">
        <v>4183609316</v>
      </c>
      <c r="C531" s="10" t="s">
        <v>15180</v>
      </c>
      <c r="D531" s="9">
        <v>46055</v>
      </c>
      <c r="G531" s="21" t="s">
        <v>15333</v>
      </c>
      <c r="I531" s="21" t="s">
        <v>15355</v>
      </c>
      <c r="J531" s="21" t="s">
        <v>7228</v>
      </c>
      <c r="K531" s="21" t="s">
        <v>27</v>
      </c>
      <c r="L531" s="215" t="str">
        <f>VLOOKUP($K531,[1]TONG_SL!$A$1:$D$65536,2,0)</f>
        <v>Chân giò heo muối 300g</v>
      </c>
      <c r="M531" s="213"/>
      <c r="N531" s="215" t="str">
        <f t="shared" si="72"/>
        <v>K-C6</v>
      </c>
      <c r="O531" s="222"/>
      <c r="P531" s="222"/>
      <c r="Q531" s="215" t="str">
        <f>VLOOKUP(K531,TONG_SL!$A:$D,3,0)</f>
        <v>Túi</v>
      </c>
      <c r="R531" s="1">
        <v>20</v>
      </c>
      <c r="S531" s="248"/>
      <c r="T531" s="248">
        <f>VLOOKUP(VLOOKUP(G531,Ma_KH!$A:$R,18,0)&amp;K531,Gia_MB!$A:$F,6,0)</f>
        <v>73431</v>
      </c>
      <c r="U531" s="249">
        <f t="shared" si="77"/>
        <v>1468620</v>
      </c>
      <c r="V531" s="248"/>
      <c r="W531" s="250">
        <f t="shared" si="78"/>
        <v>0</v>
      </c>
      <c r="X531" s="251" t="str">
        <f t="shared" si="79"/>
        <v>8</v>
      </c>
      <c r="Y531" s="248"/>
      <c r="Z531" s="249">
        <f t="shared" si="80"/>
        <v>117489.60000000001</v>
      </c>
      <c r="AA531" s="252">
        <f>VLOOKUP(G531,Ma_KH!$A:$R,14,0)</f>
        <v>60</v>
      </c>
    </row>
    <row r="532" spans="1:214" x14ac:dyDescent="0.25">
      <c r="A532" s="9">
        <v>46046</v>
      </c>
      <c r="B532" s="21">
        <v>4183609316</v>
      </c>
      <c r="C532" s="10" t="s">
        <v>15180</v>
      </c>
      <c r="D532" s="9">
        <v>46055</v>
      </c>
      <c r="G532" s="21" t="s">
        <v>15333</v>
      </c>
      <c r="I532" s="21" t="s">
        <v>15355</v>
      </c>
      <c r="J532" s="21" t="s">
        <v>7228</v>
      </c>
      <c r="K532" s="21" t="s">
        <v>30</v>
      </c>
      <c r="L532" s="215" t="str">
        <f>VLOOKUP($K532,[1]TONG_SL!$A$1:$D$65536,2,0)</f>
        <v>Gà muối 500g</v>
      </c>
      <c r="M532" s="213"/>
      <c r="N532" s="215" t="str">
        <f t="shared" si="72"/>
        <v>K-C6</v>
      </c>
      <c r="O532" s="222"/>
      <c r="P532" s="222"/>
      <c r="Q532" s="215" t="str">
        <f>VLOOKUP(K532,TONG_SL!$A:$D,3,0)</f>
        <v>Túi</v>
      </c>
      <c r="R532" s="1">
        <v>20</v>
      </c>
      <c r="S532" s="248"/>
      <c r="T532" s="248">
        <f>VLOOKUP(VLOOKUP(G532,Ma_KH!$A:$R,18,0)&amp;K532,Gia_MB!$A:$F,6,0)</f>
        <v>116611</v>
      </c>
      <c r="U532" s="249">
        <f t="shared" si="77"/>
        <v>2332220</v>
      </c>
      <c r="V532" s="248"/>
      <c r="W532" s="250">
        <f t="shared" si="78"/>
        <v>0</v>
      </c>
      <c r="X532" s="251" t="str">
        <f t="shared" si="79"/>
        <v>8</v>
      </c>
      <c r="Y532" s="248"/>
      <c r="Z532" s="249">
        <f t="shared" si="80"/>
        <v>186577.6</v>
      </c>
      <c r="AA532" s="252">
        <f>VLOOKUP(G532,Ma_KH!$A:$R,14,0)</f>
        <v>60</v>
      </c>
    </row>
    <row r="533" spans="1:214" x14ac:dyDescent="0.25">
      <c r="A533" s="9">
        <v>46046</v>
      </c>
      <c r="B533" s="21">
        <v>4183609316</v>
      </c>
      <c r="C533" s="10" t="s">
        <v>15180</v>
      </c>
      <c r="D533" s="9">
        <v>46055</v>
      </c>
      <c r="G533" s="21" t="s">
        <v>15333</v>
      </c>
      <c r="I533" s="21" t="s">
        <v>15355</v>
      </c>
      <c r="J533" s="21" t="s">
        <v>7228</v>
      </c>
      <c r="K533" s="21" t="s">
        <v>37</v>
      </c>
      <c r="L533" s="215" t="str">
        <f>VLOOKUP($K533,[1]TONG_SL!$A$1:$D$65536,2,0)</f>
        <v>Chả cốm 300g</v>
      </c>
      <c r="M533" s="213"/>
      <c r="N533" s="215" t="str">
        <f t="shared" si="72"/>
        <v>K-C6</v>
      </c>
      <c r="O533" s="222"/>
      <c r="P533" s="222"/>
      <c r="Q533" s="215" t="str">
        <f>VLOOKUP(K533,TONG_SL!$A:$D,3,0)</f>
        <v>Túi</v>
      </c>
      <c r="R533" s="1">
        <v>10</v>
      </c>
      <c r="S533" s="248"/>
      <c r="T533" s="248">
        <f>VLOOKUP(VLOOKUP(G533,Ma_KH!$A:$R,18,0)&amp;K533,Gia_MB!$A:$F,6,0)</f>
        <v>74250</v>
      </c>
      <c r="U533" s="249">
        <f t="shared" si="77"/>
        <v>742500</v>
      </c>
      <c r="V533" s="248"/>
      <c r="W533" s="250">
        <f t="shared" si="78"/>
        <v>0</v>
      </c>
      <c r="X533" s="251" t="str">
        <f t="shared" si="79"/>
        <v>8</v>
      </c>
      <c r="Y533" s="248"/>
      <c r="Z533" s="249">
        <f t="shared" si="80"/>
        <v>59400</v>
      </c>
      <c r="AA533" s="252">
        <f>VLOOKUP(G533,Ma_KH!$A:$R,14,0)</f>
        <v>60</v>
      </c>
    </row>
    <row r="534" spans="1:214" s="436" customFormat="1" x14ac:dyDescent="0.25">
      <c r="A534" s="286">
        <v>46046</v>
      </c>
      <c r="B534" s="287">
        <v>4183608256</v>
      </c>
      <c r="C534" s="288" t="s">
        <v>15180</v>
      </c>
      <c r="D534" s="286">
        <v>46055</v>
      </c>
      <c r="E534" s="429"/>
      <c r="F534" s="288"/>
      <c r="G534" s="287" t="s">
        <v>15333</v>
      </c>
      <c r="H534" s="429"/>
      <c r="I534" s="287" t="s">
        <v>15356</v>
      </c>
      <c r="J534" s="287" t="s">
        <v>7228</v>
      </c>
      <c r="K534" s="287" t="s">
        <v>34</v>
      </c>
      <c r="L534" s="287" t="str">
        <f>VLOOKUP($K534,[1]TONG_SL!$A$1:$D$65536,2,0)</f>
        <v>Tai heo muối 200g</v>
      </c>
      <c r="M534" s="437"/>
      <c r="N534" s="287" t="str">
        <f t="shared" si="72"/>
        <v>K-C6</v>
      </c>
      <c r="O534" s="429"/>
      <c r="P534" s="429"/>
      <c r="Q534" s="287" t="str">
        <f>VLOOKUP(K534,TONG_SL!$A:$D,3,0)</f>
        <v>Túi</v>
      </c>
      <c r="R534" s="438">
        <v>1</v>
      </c>
      <c r="S534" s="439"/>
      <c r="T534" s="439">
        <f>VLOOKUP(VLOOKUP(G534,Ma_KH!$A:$R,18,0)&amp;K534,Gia_MB!$A:$F,6,0)</f>
        <v>55595</v>
      </c>
      <c r="U534" s="440">
        <f t="shared" si="77"/>
        <v>55595</v>
      </c>
      <c r="V534" s="439"/>
      <c r="W534" s="441">
        <f t="shared" si="78"/>
        <v>0</v>
      </c>
      <c r="X534" s="442" t="str">
        <f t="shared" si="79"/>
        <v>8</v>
      </c>
      <c r="Y534" s="439"/>
      <c r="Z534" s="440">
        <f t="shared" si="80"/>
        <v>4447.6000000000004</v>
      </c>
      <c r="AA534" s="443">
        <f>VLOOKUP(G534,Ma_KH!$A:$R,14,0)</f>
        <v>60</v>
      </c>
      <c r="AB534" s="435"/>
      <c r="AC534" s="435"/>
      <c r="AD534" s="435"/>
      <c r="AE534" s="435"/>
      <c r="AF534" s="435"/>
      <c r="AG534" s="435"/>
      <c r="AH534" s="435"/>
      <c r="AI534" s="435"/>
      <c r="AJ534" s="435"/>
      <c r="AK534" s="435"/>
      <c r="AL534" s="435"/>
      <c r="AM534" s="435"/>
      <c r="AN534" s="435"/>
      <c r="AO534" s="435"/>
      <c r="AP534" s="435"/>
      <c r="AQ534" s="435"/>
      <c r="AR534" s="435"/>
      <c r="AS534" s="435"/>
      <c r="AT534" s="435"/>
      <c r="AU534" s="435"/>
      <c r="AV534" s="435"/>
      <c r="AW534" s="435"/>
      <c r="AX534" s="435"/>
      <c r="AY534" s="435"/>
      <c r="AZ534" s="435"/>
      <c r="BA534" s="435"/>
      <c r="BB534" s="435"/>
      <c r="BC534" s="435"/>
      <c r="BD534" s="435"/>
      <c r="BE534" s="435"/>
      <c r="BF534" s="435"/>
      <c r="BG534" s="435"/>
      <c r="BH534" s="435"/>
      <c r="BI534" s="435"/>
      <c r="BJ534" s="435"/>
      <c r="BK534" s="435"/>
      <c r="BL534" s="435"/>
      <c r="BM534" s="435"/>
      <c r="BN534" s="435"/>
      <c r="BO534" s="435"/>
      <c r="BP534" s="435"/>
      <c r="BQ534" s="435"/>
      <c r="BR534" s="435"/>
      <c r="BS534" s="435"/>
      <c r="BT534" s="435"/>
      <c r="BU534" s="435"/>
      <c r="BV534" s="435"/>
      <c r="BW534" s="435"/>
      <c r="BX534" s="435"/>
      <c r="BY534" s="435"/>
      <c r="BZ534" s="435"/>
      <c r="CA534" s="435"/>
      <c r="CB534" s="435"/>
      <c r="CC534" s="435"/>
      <c r="CD534" s="435"/>
      <c r="CE534" s="435"/>
      <c r="CF534" s="435"/>
      <c r="CG534" s="435"/>
      <c r="CH534" s="435"/>
      <c r="CI534" s="435"/>
      <c r="CJ534" s="435"/>
      <c r="CK534" s="435"/>
      <c r="CL534" s="435"/>
      <c r="CM534" s="435"/>
      <c r="CN534" s="435"/>
      <c r="CO534" s="435"/>
      <c r="CP534" s="435"/>
      <c r="CQ534" s="435"/>
      <c r="CR534" s="435"/>
      <c r="CS534" s="435"/>
      <c r="CT534" s="435"/>
      <c r="CU534" s="435"/>
      <c r="CV534" s="435"/>
      <c r="CW534" s="435"/>
      <c r="CX534" s="435"/>
      <c r="CY534" s="435"/>
      <c r="CZ534" s="435"/>
      <c r="DA534" s="435"/>
      <c r="DB534" s="435"/>
      <c r="DC534" s="435"/>
      <c r="DD534" s="435"/>
      <c r="DE534" s="435"/>
      <c r="DF534" s="435"/>
      <c r="DG534" s="435"/>
      <c r="DH534" s="435"/>
      <c r="DI534" s="435"/>
      <c r="DJ534" s="435"/>
      <c r="DK534" s="435"/>
      <c r="DL534" s="435"/>
      <c r="DM534" s="435"/>
      <c r="DN534" s="435"/>
      <c r="DO534" s="435"/>
      <c r="DP534" s="435"/>
      <c r="DQ534" s="435"/>
      <c r="DR534" s="435"/>
      <c r="DS534" s="435"/>
      <c r="DT534" s="435"/>
      <c r="DU534" s="435"/>
      <c r="DV534" s="435"/>
      <c r="DW534" s="435"/>
      <c r="DX534" s="435"/>
      <c r="DY534" s="435"/>
      <c r="DZ534" s="435"/>
      <c r="EA534" s="435"/>
      <c r="EB534" s="435"/>
      <c r="EC534" s="435"/>
      <c r="ED534" s="435"/>
      <c r="EE534" s="435"/>
      <c r="EF534" s="435"/>
      <c r="EG534" s="435"/>
      <c r="EH534" s="435"/>
      <c r="EI534" s="435"/>
      <c r="EJ534" s="435"/>
      <c r="EK534" s="435"/>
      <c r="EL534" s="435"/>
      <c r="EM534" s="435"/>
      <c r="EN534" s="435"/>
      <c r="EO534" s="435"/>
      <c r="EP534" s="435"/>
      <c r="EQ534" s="435"/>
      <c r="ER534" s="435"/>
      <c r="ES534" s="435"/>
      <c r="ET534" s="435"/>
      <c r="EU534" s="435"/>
      <c r="EV534" s="435"/>
      <c r="EW534" s="435"/>
      <c r="EX534" s="435"/>
      <c r="EY534" s="435"/>
      <c r="EZ534" s="435"/>
      <c r="FA534" s="435"/>
      <c r="FB534" s="435"/>
      <c r="FC534" s="435"/>
      <c r="FD534" s="435"/>
      <c r="FE534" s="435"/>
      <c r="FF534" s="435"/>
      <c r="FG534" s="435"/>
      <c r="FH534" s="435"/>
      <c r="FI534" s="435"/>
      <c r="FJ534" s="435"/>
      <c r="FK534" s="435"/>
      <c r="FL534" s="435"/>
      <c r="FM534" s="435"/>
      <c r="FN534" s="435"/>
      <c r="FO534" s="435"/>
      <c r="FP534" s="435"/>
      <c r="FQ534" s="435"/>
      <c r="FR534" s="435"/>
      <c r="FS534" s="435"/>
      <c r="FT534" s="435"/>
      <c r="FU534" s="435"/>
      <c r="FV534" s="435"/>
      <c r="FW534" s="435"/>
      <c r="FX534" s="435"/>
      <c r="FY534" s="435"/>
      <c r="FZ534" s="435"/>
      <c r="GA534" s="435"/>
      <c r="GB534" s="435"/>
      <c r="GC534" s="435"/>
      <c r="GD534" s="435"/>
      <c r="GE534" s="435"/>
      <c r="GF534" s="435"/>
      <c r="GG534" s="435"/>
      <c r="GH534" s="435"/>
      <c r="GI534" s="435"/>
      <c r="GJ534" s="435"/>
      <c r="GK534" s="435"/>
      <c r="GL534" s="435"/>
      <c r="GM534" s="435"/>
      <c r="GN534" s="435"/>
      <c r="GO534" s="435"/>
      <c r="GP534" s="435"/>
      <c r="GQ534" s="435"/>
      <c r="GR534" s="435"/>
      <c r="GS534" s="435"/>
      <c r="GT534" s="435"/>
      <c r="GU534" s="435"/>
      <c r="GV534" s="435"/>
      <c r="GW534" s="435"/>
      <c r="GX534" s="435"/>
      <c r="GY534" s="435"/>
      <c r="GZ534" s="435"/>
      <c r="HA534" s="435"/>
      <c r="HB534" s="435"/>
      <c r="HC534" s="435"/>
      <c r="HD534" s="435"/>
      <c r="HE534" s="435"/>
      <c r="HF534" s="435"/>
    </row>
    <row r="535" spans="1:214" s="436" customFormat="1" x14ac:dyDescent="0.25">
      <c r="A535" s="286">
        <v>46046</v>
      </c>
      <c r="B535" s="287">
        <v>4183608256</v>
      </c>
      <c r="C535" s="288" t="s">
        <v>15180</v>
      </c>
      <c r="D535" s="286">
        <v>46055</v>
      </c>
      <c r="E535" s="429"/>
      <c r="F535" s="288"/>
      <c r="G535" s="287" t="s">
        <v>15333</v>
      </c>
      <c r="H535" s="429"/>
      <c r="I535" s="287" t="s">
        <v>15356</v>
      </c>
      <c r="J535" s="287" t="s">
        <v>7228</v>
      </c>
      <c r="K535" s="287" t="s">
        <v>48</v>
      </c>
      <c r="L535" s="287" t="str">
        <f>VLOOKUP($K535,[1]TONG_SL!$A$1:$D$65536,2,0)</f>
        <v>Mọc Nấm Hương 250g</v>
      </c>
      <c r="M535" s="437"/>
      <c r="N535" s="287" t="str">
        <f t="shared" si="72"/>
        <v>K-C6</v>
      </c>
      <c r="O535" s="429"/>
      <c r="P535" s="429"/>
      <c r="Q535" s="287" t="str">
        <f>VLOOKUP(K535,TONG_SL!$A:$D,3,0)</f>
        <v>Túi</v>
      </c>
      <c r="R535" s="438">
        <v>2</v>
      </c>
      <c r="S535" s="439"/>
      <c r="T535" s="439">
        <f>VLOOKUP(VLOOKUP(G535,Ma_KH!$A:$R,18,0)&amp;K535,Gia_MB!$A:$F,6,0)</f>
        <v>46000</v>
      </c>
      <c r="U535" s="440">
        <f t="shared" si="77"/>
        <v>92000</v>
      </c>
      <c r="V535" s="439"/>
      <c r="W535" s="441">
        <f t="shared" si="78"/>
        <v>0</v>
      </c>
      <c r="X535" s="442" t="str">
        <f t="shared" si="79"/>
        <v>8</v>
      </c>
      <c r="Y535" s="439"/>
      <c r="Z535" s="440">
        <f t="shared" si="80"/>
        <v>7360</v>
      </c>
      <c r="AA535" s="443">
        <f>VLOOKUP(G535,Ma_KH!$A:$R,14,0)</f>
        <v>60</v>
      </c>
      <c r="AB535" s="435"/>
      <c r="AC535" s="435"/>
      <c r="AD535" s="435"/>
      <c r="AE535" s="435"/>
      <c r="AF535" s="435"/>
      <c r="AG535" s="435"/>
      <c r="AH535" s="435"/>
      <c r="AI535" s="435"/>
      <c r="AJ535" s="435"/>
      <c r="AK535" s="435"/>
      <c r="AL535" s="435"/>
      <c r="AM535" s="435"/>
      <c r="AN535" s="435"/>
      <c r="AO535" s="435"/>
      <c r="AP535" s="435"/>
      <c r="AQ535" s="435"/>
      <c r="AR535" s="435"/>
      <c r="AS535" s="435"/>
      <c r="AT535" s="435"/>
      <c r="AU535" s="435"/>
      <c r="AV535" s="435"/>
      <c r="AW535" s="435"/>
      <c r="AX535" s="435"/>
      <c r="AY535" s="435"/>
      <c r="AZ535" s="435"/>
      <c r="BA535" s="435"/>
      <c r="BB535" s="435"/>
      <c r="BC535" s="435"/>
      <c r="BD535" s="435"/>
      <c r="BE535" s="435"/>
      <c r="BF535" s="435"/>
      <c r="BG535" s="435"/>
      <c r="BH535" s="435"/>
      <c r="BI535" s="435"/>
      <c r="BJ535" s="435"/>
      <c r="BK535" s="435"/>
      <c r="BL535" s="435"/>
      <c r="BM535" s="435"/>
      <c r="BN535" s="435"/>
      <c r="BO535" s="435"/>
      <c r="BP535" s="435"/>
      <c r="BQ535" s="435"/>
      <c r="BR535" s="435"/>
      <c r="BS535" s="435"/>
      <c r="BT535" s="435"/>
      <c r="BU535" s="435"/>
      <c r="BV535" s="435"/>
      <c r="BW535" s="435"/>
      <c r="BX535" s="435"/>
      <c r="BY535" s="435"/>
      <c r="BZ535" s="435"/>
      <c r="CA535" s="435"/>
      <c r="CB535" s="435"/>
      <c r="CC535" s="435"/>
      <c r="CD535" s="435"/>
      <c r="CE535" s="435"/>
      <c r="CF535" s="435"/>
      <c r="CG535" s="435"/>
      <c r="CH535" s="435"/>
      <c r="CI535" s="435"/>
      <c r="CJ535" s="435"/>
      <c r="CK535" s="435"/>
      <c r="CL535" s="435"/>
      <c r="CM535" s="435"/>
      <c r="CN535" s="435"/>
      <c r="CO535" s="435"/>
      <c r="CP535" s="435"/>
      <c r="CQ535" s="435"/>
      <c r="CR535" s="435"/>
      <c r="CS535" s="435"/>
      <c r="CT535" s="435"/>
      <c r="CU535" s="435"/>
      <c r="CV535" s="435"/>
      <c r="CW535" s="435"/>
      <c r="CX535" s="435"/>
      <c r="CY535" s="435"/>
      <c r="CZ535" s="435"/>
      <c r="DA535" s="435"/>
      <c r="DB535" s="435"/>
      <c r="DC535" s="435"/>
      <c r="DD535" s="435"/>
      <c r="DE535" s="435"/>
      <c r="DF535" s="435"/>
      <c r="DG535" s="435"/>
      <c r="DH535" s="435"/>
      <c r="DI535" s="435"/>
      <c r="DJ535" s="435"/>
      <c r="DK535" s="435"/>
      <c r="DL535" s="435"/>
      <c r="DM535" s="435"/>
      <c r="DN535" s="435"/>
      <c r="DO535" s="435"/>
      <c r="DP535" s="435"/>
      <c r="DQ535" s="435"/>
      <c r="DR535" s="435"/>
      <c r="DS535" s="435"/>
      <c r="DT535" s="435"/>
      <c r="DU535" s="435"/>
      <c r="DV535" s="435"/>
      <c r="DW535" s="435"/>
      <c r="DX535" s="435"/>
      <c r="DY535" s="435"/>
      <c r="DZ535" s="435"/>
      <c r="EA535" s="435"/>
      <c r="EB535" s="435"/>
      <c r="EC535" s="435"/>
      <c r="ED535" s="435"/>
      <c r="EE535" s="435"/>
      <c r="EF535" s="435"/>
      <c r="EG535" s="435"/>
      <c r="EH535" s="435"/>
      <c r="EI535" s="435"/>
      <c r="EJ535" s="435"/>
      <c r="EK535" s="435"/>
      <c r="EL535" s="435"/>
      <c r="EM535" s="435"/>
      <c r="EN535" s="435"/>
      <c r="EO535" s="435"/>
      <c r="EP535" s="435"/>
      <c r="EQ535" s="435"/>
      <c r="ER535" s="435"/>
      <c r="ES535" s="435"/>
      <c r="ET535" s="435"/>
      <c r="EU535" s="435"/>
      <c r="EV535" s="435"/>
      <c r="EW535" s="435"/>
      <c r="EX535" s="435"/>
      <c r="EY535" s="435"/>
      <c r="EZ535" s="435"/>
      <c r="FA535" s="435"/>
      <c r="FB535" s="435"/>
      <c r="FC535" s="435"/>
      <c r="FD535" s="435"/>
      <c r="FE535" s="435"/>
      <c r="FF535" s="435"/>
      <c r="FG535" s="435"/>
      <c r="FH535" s="435"/>
      <c r="FI535" s="435"/>
      <c r="FJ535" s="435"/>
      <c r="FK535" s="435"/>
      <c r="FL535" s="435"/>
      <c r="FM535" s="435"/>
      <c r="FN535" s="435"/>
      <c r="FO535" s="435"/>
      <c r="FP535" s="435"/>
      <c r="FQ535" s="435"/>
      <c r="FR535" s="435"/>
      <c r="FS535" s="435"/>
      <c r="FT535" s="435"/>
      <c r="FU535" s="435"/>
      <c r="FV535" s="435"/>
      <c r="FW535" s="435"/>
      <c r="FX535" s="435"/>
      <c r="FY535" s="435"/>
      <c r="FZ535" s="435"/>
      <c r="GA535" s="435"/>
      <c r="GB535" s="435"/>
      <c r="GC535" s="435"/>
      <c r="GD535" s="435"/>
      <c r="GE535" s="435"/>
      <c r="GF535" s="435"/>
      <c r="GG535" s="435"/>
      <c r="GH535" s="435"/>
      <c r="GI535" s="435"/>
      <c r="GJ535" s="435"/>
      <c r="GK535" s="435"/>
      <c r="GL535" s="435"/>
      <c r="GM535" s="435"/>
      <c r="GN535" s="435"/>
      <c r="GO535" s="435"/>
      <c r="GP535" s="435"/>
      <c r="GQ535" s="435"/>
      <c r="GR535" s="435"/>
      <c r="GS535" s="435"/>
      <c r="GT535" s="435"/>
      <c r="GU535" s="435"/>
      <c r="GV535" s="435"/>
      <c r="GW535" s="435"/>
      <c r="GX535" s="435"/>
      <c r="GY535" s="435"/>
      <c r="GZ535" s="435"/>
      <c r="HA535" s="435"/>
      <c r="HB535" s="435"/>
      <c r="HC535" s="435"/>
      <c r="HD535" s="435"/>
      <c r="HE535" s="435"/>
      <c r="HF535" s="435"/>
    </row>
    <row r="536" spans="1:214" s="436" customFormat="1" x14ac:dyDescent="0.25">
      <c r="A536" s="286">
        <v>46046</v>
      </c>
      <c r="B536" s="287">
        <v>4183608256</v>
      </c>
      <c r="C536" s="288" t="s">
        <v>15180</v>
      </c>
      <c r="D536" s="286">
        <v>46055</v>
      </c>
      <c r="E536" s="429"/>
      <c r="F536" s="288"/>
      <c r="G536" s="287" t="s">
        <v>15333</v>
      </c>
      <c r="H536" s="429"/>
      <c r="I536" s="287" t="s">
        <v>15356</v>
      </c>
      <c r="J536" s="287" t="s">
        <v>7228</v>
      </c>
      <c r="K536" s="287" t="s">
        <v>27</v>
      </c>
      <c r="L536" s="287" t="str">
        <f>VLOOKUP($K536,[1]TONG_SL!$A$1:$D$65536,2,0)</f>
        <v>Chân giò heo muối 300g</v>
      </c>
      <c r="M536" s="437"/>
      <c r="N536" s="287" t="str">
        <f t="shared" si="72"/>
        <v>K-C6</v>
      </c>
      <c r="O536" s="429"/>
      <c r="P536" s="429"/>
      <c r="Q536" s="287" t="str">
        <f>VLOOKUP(K536,TONG_SL!$A:$D,3,0)</f>
        <v>Túi</v>
      </c>
      <c r="R536" s="438">
        <v>29</v>
      </c>
      <c r="S536" s="439"/>
      <c r="T536" s="439">
        <f>VLOOKUP(VLOOKUP(G536,Ma_KH!$A:$R,18,0)&amp;K536,Gia_MB!$A:$F,6,0)</f>
        <v>73431</v>
      </c>
      <c r="U536" s="440">
        <f t="shared" si="77"/>
        <v>2129499</v>
      </c>
      <c r="V536" s="439"/>
      <c r="W536" s="441">
        <f t="shared" si="78"/>
        <v>0</v>
      </c>
      <c r="X536" s="442" t="str">
        <f t="shared" si="79"/>
        <v>8</v>
      </c>
      <c r="Y536" s="439"/>
      <c r="Z536" s="440">
        <f t="shared" si="80"/>
        <v>170359.92</v>
      </c>
      <c r="AA536" s="443">
        <f>VLOOKUP(G536,Ma_KH!$A:$R,14,0)</f>
        <v>60</v>
      </c>
      <c r="AB536" s="435"/>
      <c r="AC536" s="435"/>
      <c r="AD536" s="435"/>
      <c r="AE536" s="435"/>
      <c r="AF536" s="435"/>
      <c r="AG536" s="435"/>
      <c r="AH536" s="435"/>
      <c r="AI536" s="435"/>
      <c r="AJ536" s="435"/>
      <c r="AK536" s="435"/>
      <c r="AL536" s="435"/>
      <c r="AM536" s="435"/>
      <c r="AN536" s="435"/>
      <c r="AO536" s="435"/>
      <c r="AP536" s="435"/>
      <c r="AQ536" s="435"/>
      <c r="AR536" s="435"/>
      <c r="AS536" s="435"/>
      <c r="AT536" s="435"/>
      <c r="AU536" s="435"/>
      <c r="AV536" s="435"/>
      <c r="AW536" s="435"/>
      <c r="AX536" s="435"/>
      <c r="AY536" s="435"/>
      <c r="AZ536" s="435"/>
      <c r="BA536" s="435"/>
      <c r="BB536" s="435"/>
      <c r="BC536" s="435"/>
      <c r="BD536" s="435"/>
      <c r="BE536" s="435"/>
      <c r="BF536" s="435"/>
      <c r="BG536" s="435"/>
      <c r="BH536" s="435"/>
      <c r="BI536" s="435"/>
      <c r="BJ536" s="435"/>
      <c r="BK536" s="435"/>
      <c r="BL536" s="435"/>
      <c r="BM536" s="435"/>
      <c r="BN536" s="435"/>
      <c r="BO536" s="435"/>
      <c r="BP536" s="435"/>
      <c r="BQ536" s="435"/>
      <c r="BR536" s="435"/>
      <c r="BS536" s="435"/>
      <c r="BT536" s="435"/>
      <c r="BU536" s="435"/>
      <c r="BV536" s="435"/>
      <c r="BW536" s="435"/>
      <c r="BX536" s="435"/>
      <c r="BY536" s="435"/>
      <c r="BZ536" s="435"/>
      <c r="CA536" s="435"/>
      <c r="CB536" s="435"/>
      <c r="CC536" s="435"/>
      <c r="CD536" s="435"/>
      <c r="CE536" s="435"/>
      <c r="CF536" s="435"/>
      <c r="CG536" s="435"/>
      <c r="CH536" s="435"/>
      <c r="CI536" s="435"/>
      <c r="CJ536" s="435"/>
      <c r="CK536" s="435"/>
      <c r="CL536" s="435"/>
      <c r="CM536" s="435"/>
      <c r="CN536" s="435"/>
      <c r="CO536" s="435"/>
      <c r="CP536" s="435"/>
      <c r="CQ536" s="435"/>
      <c r="CR536" s="435"/>
      <c r="CS536" s="435"/>
      <c r="CT536" s="435"/>
      <c r="CU536" s="435"/>
      <c r="CV536" s="435"/>
      <c r="CW536" s="435"/>
      <c r="CX536" s="435"/>
      <c r="CY536" s="435"/>
      <c r="CZ536" s="435"/>
      <c r="DA536" s="435"/>
      <c r="DB536" s="435"/>
      <c r="DC536" s="435"/>
      <c r="DD536" s="435"/>
      <c r="DE536" s="435"/>
      <c r="DF536" s="435"/>
      <c r="DG536" s="435"/>
      <c r="DH536" s="435"/>
      <c r="DI536" s="435"/>
      <c r="DJ536" s="435"/>
      <c r="DK536" s="435"/>
      <c r="DL536" s="435"/>
      <c r="DM536" s="435"/>
      <c r="DN536" s="435"/>
      <c r="DO536" s="435"/>
      <c r="DP536" s="435"/>
      <c r="DQ536" s="435"/>
      <c r="DR536" s="435"/>
      <c r="DS536" s="435"/>
      <c r="DT536" s="435"/>
      <c r="DU536" s="435"/>
      <c r="DV536" s="435"/>
      <c r="DW536" s="435"/>
      <c r="DX536" s="435"/>
      <c r="DY536" s="435"/>
      <c r="DZ536" s="435"/>
      <c r="EA536" s="435"/>
      <c r="EB536" s="435"/>
      <c r="EC536" s="435"/>
      <c r="ED536" s="435"/>
      <c r="EE536" s="435"/>
      <c r="EF536" s="435"/>
      <c r="EG536" s="435"/>
      <c r="EH536" s="435"/>
      <c r="EI536" s="435"/>
      <c r="EJ536" s="435"/>
      <c r="EK536" s="435"/>
      <c r="EL536" s="435"/>
      <c r="EM536" s="435"/>
      <c r="EN536" s="435"/>
      <c r="EO536" s="435"/>
      <c r="EP536" s="435"/>
      <c r="EQ536" s="435"/>
      <c r="ER536" s="435"/>
      <c r="ES536" s="435"/>
      <c r="ET536" s="435"/>
      <c r="EU536" s="435"/>
      <c r="EV536" s="435"/>
      <c r="EW536" s="435"/>
      <c r="EX536" s="435"/>
      <c r="EY536" s="435"/>
      <c r="EZ536" s="435"/>
      <c r="FA536" s="435"/>
      <c r="FB536" s="435"/>
      <c r="FC536" s="435"/>
      <c r="FD536" s="435"/>
      <c r="FE536" s="435"/>
      <c r="FF536" s="435"/>
      <c r="FG536" s="435"/>
      <c r="FH536" s="435"/>
      <c r="FI536" s="435"/>
      <c r="FJ536" s="435"/>
      <c r="FK536" s="435"/>
      <c r="FL536" s="435"/>
      <c r="FM536" s="435"/>
      <c r="FN536" s="435"/>
      <c r="FO536" s="435"/>
      <c r="FP536" s="435"/>
      <c r="FQ536" s="435"/>
      <c r="FR536" s="435"/>
      <c r="FS536" s="435"/>
      <c r="FT536" s="435"/>
      <c r="FU536" s="435"/>
      <c r="FV536" s="435"/>
      <c r="FW536" s="435"/>
      <c r="FX536" s="435"/>
      <c r="FY536" s="435"/>
      <c r="FZ536" s="435"/>
      <c r="GA536" s="435"/>
      <c r="GB536" s="435"/>
      <c r="GC536" s="435"/>
      <c r="GD536" s="435"/>
      <c r="GE536" s="435"/>
      <c r="GF536" s="435"/>
      <c r="GG536" s="435"/>
      <c r="GH536" s="435"/>
      <c r="GI536" s="435"/>
      <c r="GJ536" s="435"/>
      <c r="GK536" s="435"/>
      <c r="GL536" s="435"/>
      <c r="GM536" s="435"/>
      <c r="GN536" s="435"/>
      <c r="GO536" s="435"/>
      <c r="GP536" s="435"/>
      <c r="GQ536" s="435"/>
      <c r="GR536" s="435"/>
      <c r="GS536" s="435"/>
      <c r="GT536" s="435"/>
      <c r="GU536" s="435"/>
      <c r="GV536" s="435"/>
      <c r="GW536" s="435"/>
      <c r="GX536" s="435"/>
      <c r="GY536" s="435"/>
      <c r="GZ536" s="435"/>
      <c r="HA536" s="435"/>
      <c r="HB536" s="435"/>
      <c r="HC536" s="435"/>
      <c r="HD536" s="435"/>
      <c r="HE536" s="435"/>
      <c r="HF536" s="435"/>
    </row>
    <row r="537" spans="1:214" s="436" customFormat="1" x14ac:dyDescent="0.25">
      <c r="A537" s="286">
        <v>46046</v>
      </c>
      <c r="B537" s="287">
        <v>4183608256</v>
      </c>
      <c r="C537" s="288" t="s">
        <v>15180</v>
      </c>
      <c r="D537" s="286">
        <v>46055</v>
      </c>
      <c r="E537" s="429"/>
      <c r="F537" s="288"/>
      <c r="G537" s="287" t="s">
        <v>15333</v>
      </c>
      <c r="H537" s="429"/>
      <c r="I537" s="287" t="s">
        <v>15356</v>
      </c>
      <c r="J537" s="287" t="s">
        <v>7228</v>
      </c>
      <c r="K537" s="287" t="s">
        <v>30</v>
      </c>
      <c r="L537" s="287" t="str">
        <f>VLOOKUP($K537,[1]TONG_SL!$A$1:$D$65536,2,0)</f>
        <v>Gà muối 500g</v>
      </c>
      <c r="M537" s="437"/>
      <c r="N537" s="287" t="str">
        <f t="shared" si="72"/>
        <v>K-C6</v>
      </c>
      <c r="O537" s="429"/>
      <c r="P537" s="429"/>
      <c r="Q537" s="287" t="str">
        <f>VLOOKUP(K537,TONG_SL!$A:$D,3,0)</f>
        <v>Túi</v>
      </c>
      <c r="R537" s="438">
        <v>22</v>
      </c>
      <c r="S537" s="439"/>
      <c r="T537" s="439">
        <f>VLOOKUP(VLOOKUP(G537,Ma_KH!$A:$R,18,0)&amp;K537,Gia_MB!$A:$F,6,0)</f>
        <v>116611</v>
      </c>
      <c r="U537" s="440">
        <f t="shared" si="77"/>
        <v>2565442</v>
      </c>
      <c r="V537" s="439"/>
      <c r="W537" s="441">
        <f t="shared" si="78"/>
        <v>0</v>
      </c>
      <c r="X537" s="442" t="str">
        <f t="shared" si="79"/>
        <v>8</v>
      </c>
      <c r="Y537" s="439"/>
      <c r="Z537" s="440">
        <f t="shared" si="80"/>
        <v>205235.36000000002</v>
      </c>
      <c r="AA537" s="443">
        <f>VLOOKUP(G537,Ma_KH!$A:$R,14,0)</f>
        <v>60</v>
      </c>
      <c r="AB537" s="435"/>
      <c r="AC537" s="435"/>
      <c r="AD537" s="435"/>
      <c r="AE537" s="435"/>
      <c r="AF537" s="435"/>
      <c r="AG537" s="435"/>
      <c r="AH537" s="435"/>
      <c r="AI537" s="435"/>
      <c r="AJ537" s="435"/>
      <c r="AK537" s="435"/>
      <c r="AL537" s="435"/>
      <c r="AM537" s="435"/>
      <c r="AN537" s="435"/>
      <c r="AO537" s="435"/>
      <c r="AP537" s="435"/>
      <c r="AQ537" s="435"/>
      <c r="AR537" s="435"/>
      <c r="AS537" s="435"/>
      <c r="AT537" s="435"/>
      <c r="AU537" s="435"/>
      <c r="AV537" s="435"/>
      <c r="AW537" s="435"/>
      <c r="AX537" s="435"/>
      <c r="AY537" s="435"/>
      <c r="AZ537" s="435"/>
      <c r="BA537" s="435"/>
      <c r="BB537" s="435"/>
      <c r="BC537" s="435"/>
      <c r="BD537" s="435"/>
      <c r="BE537" s="435"/>
      <c r="BF537" s="435"/>
      <c r="BG537" s="435"/>
      <c r="BH537" s="435"/>
      <c r="BI537" s="435"/>
      <c r="BJ537" s="435"/>
      <c r="BK537" s="435"/>
      <c r="BL537" s="435"/>
      <c r="BM537" s="435"/>
      <c r="BN537" s="435"/>
      <c r="BO537" s="435"/>
      <c r="BP537" s="435"/>
      <c r="BQ537" s="435"/>
      <c r="BR537" s="435"/>
      <c r="BS537" s="435"/>
      <c r="BT537" s="435"/>
      <c r="BU537" s="435"/>
      <c r="BV537" s="435"/>
      <c r="BW537" s="435"/>
      <c r="BX537" s="435"/>
      <c r="BY537" s="435"/>
      <c r="BZ537" s="435"/>
      <c r="CA537" s="435"/>
      <c r="CB537" s="435"/>
      <c r="CC537" s="435"/>
      <c r="CD537" s="435"/>
      <c r="CE537" s="435"/>
      <c r="CF537" s="435"/>
      <c r="CG537" s="435"/>
      <c r="CH537" s="435"/>
      <c r="CI537" s="435"/>
      <c r="CJ537" s="435"/>
      <c r="CK537" s="435"/>
      <c r="CL537" s="435"/>
      <c r="CM537" s="435"/>
      <c r="CN537" s="435"/>
      <c r="CO537" s="435"/>
      <c r="CP537" s="435"/>
      <c r="CQ537" s="435"/>
      <c r="CR537" s="435"/>
      <c r="CS537" s="435"/>
      <c r="CT537" s="435"/>
      <c r="CU537" s="435"/>
      <c r="CV537" s="435"/>
      <c r="CW537" s="435"/>
      <c r="CX537" s="435"/>
      <c r="CY537" s="435"/>
      <c r="CZ537" s="435"/>
      <c r="DA537" s="435"/>
      <c r="DB537" s="435"/>
      <c r="DC537" s="435"/>
      <c r="DD537" s="435"/>
      <c r="DE537" s="435"/>
      <c r="DF537" s="435"/>
      <c r="DG537" s="435"/>
      <c r="DH537" s="435"/>
      <c r="DI537" s="435"/>
      <c r="DJ537" s="435"/>
      <c r="DK537" s="435"/>
      <c r="DL537" s="435"/>
      <c r="DM537" s="435"/>
      <c r="DN537" s="435"/>
      <c r="DO537" s="435"/>
      <c r="DP537" s="435"/>
      <c r="DQ537" s="435"/>
      <c r="DR537" s="435"/>
      <c r="DS537" s="435"/>
      <c r="DT537" s="435"/>
      <c r="DU537" s="435"/>
      <c r="DV537" s="435"/>
      <c r="DW537" s="435"/>
      <c r="DX537" s="435"/>
      <c r="DY537" s="435"/>
      <c r="DZ537" s="435"/>
      <c r="EA537" s="435"/>
      <c r="EB537" s="435"/>
      <c r="EC537" s="435"/>
      <c r="ED537" s="435"/>
      <c r="EE537" s="435"/>
      <c r="EF537" s="435"/>
      <c r="EG537" s="435"/>
      <c r="EH537" s="435"/>
      <c r="EI537" s="435"/>
      <c r="EJ537" s="435"/>
      <c r="EK537" s="435"/>
      <c r="EL537" s="435"/>
      <c r="EM537" s="435"/>
      <c r="EN537" s="435"/>
      <c r="EO537" s="435"/>
      <c r="EP537" s="435"/>
      <c r="EQ537" s="435"/>
      <c r="ER537" s="435"/>
      <c r="ES537" s="435"/>
      <c r="ET537" s="435"/>
      <c r="EU537" s="435"/>
      <c r="EV537" s="435"/>
      <c r="EW537" s="435"/>
      <c r="EX537" s="435"/>
      <c r="EY537" s="435"/>
      <c r="EZ537" s="435"/>
      <c r="FA537" s="435"/>
      <c r="FB537" s="435"/>
      <c r="FC537" s="435"/>
      <c r="FD537" s="435"/>
      <c r="FE537" s="435"/>
      <c r="FF537" s="435"/>
      <c r="FG537" s="435"/>
      <c r="FH537" s="435"/>
      <c r="FI537" s="435"/>
      <c r="FJ537" s="435"/>
      <c r="FK537" s="435"/>
      <c r="FL537" s="435"/>
      <c r="FM537" s="435"/>
      <c r="FN537" s="435"/>
      <c r="FO537" s="435"/>
      <c r="FP537" s="435"/>
      <c r="FQ537" s="435"/>
      <c r="FR537" s="435"/>
      <c r="FS537" s="435"/>
      <c r="FT537" s="435"/>
      <c r="FU537" s="435"/>
      <c r="FV537" s="435"/>
      <c r="FW537" s="435"/>
      <c r="FX537" s="435"/>
      <c r="FY537" s="435"/>
      <c r="FZ537" s="435"/>
      <c r="GA537" s="435"/>
      <c r="GB537" s="435"/>
      <c r="GC537" s="435"/>
      <c r="GD537" s="435"/>
      <c r="GE537" s="435"/>
      <c r="GF537" s="435"/>
      <c r="GG537" s="435"/>
      <c r="GH537" s="435"/>
      <c r="GI537" s="435"/>
      <c r="GJ537" s="435"/>
      <c r="GK537" s="435"/>
      <c r="GL537" s="435"/>
      <c r="GM537" s="435"/>
      <c r="GN537" s="435"/>
      <c r="GO537" s="435"/>
      <c r="GP537" s="435"/>
      <c r="GQ537" s="435"/>
      <c r="GR537" s="435"/>
      <c r="GS537" s="435"/>
      <c r="GT537" s="435"/>
      <c r="GU537" s="435"/>
      <c r="GV537" s="435"/>
      <c r="GW537" s="435"/>
      <c r="GX537" s="435"/>
      <c r="GY537" s="435"/>
      <c r="GZ537" s="435"/>
      <c r="HA537" s="435"/>
      <c r="HB537" s="435"/>
      <c r="HC537" s="435"/>
      <c r="HD537" s="435"/>
      <c r="HE537" s="435"/>
      <c r="HF537" s="435"/>
    </row>
    <row r="538" spans="1:214" s="436" customFormat="1" x14ac:dyDescent="0.25">
      <c r="A538" s="286">
        <v>46046</v>
      </c>
      <c r="B538" s="287">
        <v>4183607614</v>
      </c>
      <c r="C538" s="288" t="s">
        <v>15180</v>
      </c>
      <c r="D538" s="286">
        <v>46055</v>
      </c>
      <c r="E538" s="429"/>
      <c r="F538" s="288"/>
      <c r="G538" s="287" t="s">
        <v>15333</v>
      </c>
      <c r="H538" s="429"/>
      <c r="I538" s="287" t="s">
        <v>15357</v>
      </c>
      <c r="J538" s="287" t="s">
        <v>7228</v>
      </c>
      <c r="K538" s="287" t="s">
        <v>34</v>
      </c>
      <c r="L538" s="287" t="str">
        <f>VLOOKUP($K538,[1]TONG_SL!$A$1:$D$65536,2,0)</f>
        <v>Tai heo muối 200g</v>
      </c>
      <c r="M538" s="437"/>
      <c r="N538" s="287" t="str">
        <f t="shared" si="72"/>
        <v>K-C6</v>
      </c>
      <c r="O538" s="429"/>
      <c r="P538" s="429"/>
      <c r="Q538" s="287" t="str">
        <f>VLOOKUP(K538,TONG_SL!$A:$D,3,0)</f>
        <v>Túi</v>
      </c>
      <c r="R538" s="438">
        <v>3</v>
      </c>
      <c r="S538" s="439"/>
      <c r="T538" s="439">
        <f>VLOOKUP(VLOOKUP(G538,Ma_KH!$A:$R,18,0)&amp;K538,Gia_MB!$A:$F,6,0)</f>
        <v>55595</v>
      </c>
      <c r="U538" s="440">
        <f t="shared" si="77"/>
        <v>166785</v>
      </c>
      <c r="V538" s="439"/>
      <c r="W538" s="441">
        <f t="shared" si="78"/>
        <v>0</v>
      </c>
      <c r="X538" s="442" t="str">
        <f t="shared" si="79"/>
        <v>8</v>
      </c>
      <c r="Y538" s="439"/>
      <c r="Z538" s="440">
        <f t="shared" si="80"/>
        <v>13342.800000000001</v>
      </c>
      <c r="AA538" s="443">
        <f>VLOOKUP(G538,Ma_KH!$A:$R,14,0)</f>
        <v>60</v>
      </c>
      <c r="AB538" s="435"/>
      <c r="AC538" s="435"/>
      <c r="AD538" s="435"/>
      <c r="AE538" s="435"/>
      <c r="AF538" s="435"/>
      <c r="AG538" s="435"/>
      <c r="AH538" s="435"/>
      <c r="AI538" s="435"/>
      <c r="AJ538" s="435"/>
      <c r="AK538" s="435"/>
      <c r="AL538" s="435"/>
      <c r="AM538" s="435"/>
      <c r="AN538" s="435"/>
      <c r="AO538" s="435"/>
      <c r="AP538" s="435"/>
      <c r="AQ538" s="435"/>
      <c r="AR538" s="435"/>
      <c r="AS538" s="435"/>
      <c r="AT538" s="435"/>
      <c r="AU538" s="435"/>
      <c r="AV538" s="435"/>
      <c r="AW538" s="435"/>
      <c r="AX538" s="435"/>
      <c r="AY538" s="435"/>
      <c r="AZ538" s="435"/>
      <c r="BA538" s="435"/>
      <c r="BB538" s="435"/>
      <c r="BC538" s="435"/>
      <c r="BD538" s="435"/>
      <c r="BE538" s="435"/>
      <c r="BF538" s="435"/>
      <c r="BG538" s="435"/>
      <c r="BH538" s="435"/>
      <c r="BI538" s="435"/>
      <c r="BJ538" s="435"/>
      <c r="BK538" s="435"/>
      <c r="BL538" s="435"/>
      <c r="BM538" s="435"/>
      <c r="BN538" s="435"/>
      <c r="BO538" s="435"/>
      <c r="BP538" s="435"/>
      <c r="BQ538" s="435"/>
      <c r="BR538" s="435"/>
      <c r="BS538" s="435"/>
      <c r="BT538" s="435"/>
      <c r="BU538" s="435"/>
      <c r="BV538" s="435"/>
      <c r="BW538" s="435"/>
      <c r="BX538" s="435"/>
      <c r="BY538" s="435"/>
      <c r="BZ538" s="435"/>
      <c r="CA538" s="435"/>
      <c r="CB538" s="435"/>
      <c r="CC538" s="435"/>
      <c r="CD538" s="435"/>
      <c r="CE538" s="435"/>
      <c r="CF538" s="435"/>
      <c r="CG538" s="435"/>
      <c r="CH538" s="435"/>
      <c r="CI538" s="435"/>
      <c r="CJ538" s="435"/>
      <c r="CK538" s="435"/>
      <c r="CL538" s="435"/>
      <c r="CM538" s="435"/>
      <c r="CN538" s="435"/>
      <c r="CO538" s="435"/>
      <c r="CP538" s="435"/>
      <c r="CQ538" s="435"/>
      <c r="CR538" s="435"/>
      <c r="CS538" s="435"/>
      <c r="CT538" s="435"/>
      <c r="CU538" s="435"/>
      <c r="CV538" s="435"/>
      <c r="CW538" s="435"/>
      <c r="CX538" s="435"/>
      <c r="CY538" s="435"/>
      <c r="CZ538" s="435"/>
      <c r="DA538" s="435"/>
      <c r="DB538" s="435"/>
      <c r="DC538" s="435"/>
      <c r="DD538" s="435"/>
      <c r="DE538" s="435"/>
      <c r="DF538" s="435"/>
      <c r="DG538" s="435"/>
      <c r="DH538" s="435"/>
      <c r="DI538" s="435"/>
      <c r="DJ538" s="435"/>
      <c r="DK538" s="435"/>
      <c r="DL538" s="435"/>
      <c r="DM538" s="435"/>
      <c r="DN538" s="435"/>
      <c r="DO538" s="435"/>
      <c r="DP538" s="435"/>
      <c r="DQ538" s="435"/>
      <c r="DR538" s="435"/>
      <c r="DS538" s="435"/>
      <c r="DT538" s="435"/>
      <c r="DU538" s="435"/>
      <c r="DV538" s="435"/>
      <c r="DW538" s="435"/>
      <c r="DX538" s="435"/>
      <c r="DY538" s="435"/>
      <c r="DZ538" s="435"/>
      <c r="EA538" s="435"/>
      <c r="EB538" s="435"/>
      <c r="EC538" s="435"/>
      <c r="ED538" s="435"/>
      <c r="EE538" s="435"/>
      <c r="EF538" s="435"/>
      <c r="EG538" s="435"/>
      <c r="EH538" s="435"/>
      <c r="EI538" s="435"/>
      <c r="EJ538" s="435"/>
      <c r="EK538" s="435"/>
      <c r="EL538" s="435"/>
      <c r="EM538" s="435"/>
      <c r="EN538" s="435"/>
      <c r="EO538" s="435"/>
      <c r="EP538" s="435"/>
      <c r="EQ538" s="435"/>
      <c r="ER538" s="435"/>
      <c r="ES538" s="435"/>
      <c r="ET538" s="435"/>
      <c r="EU538" s="435"/>
      <c r="EV538" s="435"/>
      <c r="EW538" s="435"/>
      <c r="EX538" s="435"/>
      <c r="EY538" s="435"/>
      <c r="EZ538" s="435"/>
      <c r="FA538" s="435"/>
      <c r="FB538" s="435"/>
      <c r="FC538" s="435"/>
      <c r="FD538" s="435"/>
      <c r="FE538" s="435"/>
      <c r="FF538" s="435"/>
      <c r="FG538" s="435"/>
      <c r="FH538" s="435"/>
      <c r="FI538" s="435"/>
      <c r="FJ538" s="435"/>
      <c r="FK538" s="435"/>
      <c r="FL538" s="435"/>
      <c r="FM538" s="435"/>
      <c r="FN538" s="435"/>
      <c r="FO538" s="435"/>
      <c r="FP538" s="435"/>
      <c r="FQ538" s="435"/>
      <c r="FR538" s="435"/>
      <c r="FS538" s="435"/>
      <c r="FT538" s="435"/>
      <c r="FU538" s="435"/>
      <c r="FV538" s="435"/>
      <c r="FW538" s="435"/>
      <c r="FX538" s="435"/>
      <c r="FY538" s="435"/>
      <c r="FZ538" s="435"/>
      <c r="GA538" s="435"/>
      <c r="GB538" s="435"/>
      <c r="GC538" s="435"/>
      <c r="GD538" s="435"/>
      <c r="GE538" s="435"/>
      <c r="GF538" s="435"/>
      <c r="GG538" s="435"/>
      <c r="GH538" s="435"/>
      <c r="GI538" s="435"/>
      <c r="GJ538" s="435"/>
      <c r="GK538" s="435"/>
      <c r="GL538" s="435"/>
      <c r="GM538" s="435"/>
      <c r="GN538" s="435"/>
      <c r="GO538" s="435"/>
      <c r="GP538" s="435"/>
      <c r="GQ538" s="435"/>
      <c r="GR538" s="435"/>
      <c r="GS538" s="435"/>
      <c r="GT538" s="435"/>
      <c r="GU538" s="435"/>
      <c r="GV538" s="435"/>
      <c r="GW538" s="435"/>
      <c r="GX538" s="435"/>
      <c r="GY538" s="435"/>
      <c r="GZ538" s="435"/>
      <c r="HA538" s="435"/>
      <c r="HB538" s="435"/>
      <c r="HC538" s="435"/>
      <c r="HD538" s="435"/>
      <c r="HE538" s="435"/>
      <c r="HF538" s="435"/>
    </row>
    <row r="539" spans="1:214" s="436" customFormat="1" x14ac:dyDescent="0.25">
      <c r="A539" s="286">
        <v>46046</v>
      </c>
      <c r="B539" s="287">
        <v>4183607614</v>
      </c>
      <c r="C539" s="288" t="s">
        <v>15180</v>
      </c>
      <c r="D539" s="286">
        <v>46055</v>
      </c>
      <c r="E539" s="429"/>
      <c r="F539" s="288"/>
      <c r="G539" s="287" t="s">
        <v>15333</v>
      </c>
      <c r="H539" s="429"/>
      <c r="I539" s="287" t="s">
        <v>15357</v>
      </c>
      <c r="J539" s="287" t="s">
        <v>7228</v>
      </c>
      <c r="K539" s="287" t="s">
        <v>48</v>
      </c>
      <c r="L539" s="287" t="str">
        <f>VLOOKUP($K539,[1]TONG_SL!$A$1:$D$65536,2,0)</f>
        <v>Mọc Nấm Hương 250g</v>
      </c>
      <c r="M539" s="437"/>
      <c r="N539" s="287" t="str">
        <f t="shared" si="72"/>
        <v>K-C6</v>
      </c>
      <c r="O539" s="429"/>
      <c r="P539" s="429"/>
      <c r="Q539" s="287" t="str">
        <f>VLOOKUP(K539,TONG_SL!$A:$D,3,0)</f>
        <v>Túi</v>
      </c>
      <c r="R539" s="438">
        <v>4</v>
      </c>
      <c r="S539" s="439"/>
      <c r="T539" s="439">
        <f>VLOOKUP(VLOOKUP(G539,Ma_KH!$A:$R,18,0)&amp;K539,Gia_MB!$A:$F,6,0)</f>
        <v>46000</v>
      </c>
      <c r="U539" s="440">
        <f t="shared" si="77"/>
        <v>184000</v>
      </c>
      <c r="V539" s="439"/>
      <c r="W539" s="441">
        <f t="shared" si="78"/>
        <v>0</v>
      </c>
      <c r="X539" s="442" t="str">
        <f t="shared" si="79"/>
        <v>8</v>
      </c>
      <c r="Y539" s="439"/>
      <c r="Z539" s="440">
        <f t="shared" si="80"/>
        <v>14720</v>
      </c>
      <c r="AA539" s="443">
        <f>VLOOKUP(G539,Ma_KH!$A:$R,14,0)</f>
        <v>60</v>
      </c>
      <c r="AB539" s="435"/>
      <c r="AC539" s="435"/>
      <c r="AD539" s="435"/>
      <c r="AE539" s="435"/>
      <c r="AF539" s="435"/>
      <c r="AG539" s="435"/>
      <c r="AH539" s="435"/>
      <c r="AI539" s="435"/>
      <c r="AJ539" s="435"/>
      <c r="AK539" s="435"/>
      <c r="AL539" s="435"/>
      <c r="AM539" s="435"/>
      <c r="AN539" s="435"/>
      <c r="AO539" s="435"/>
      <c r="AP539" s="435"/>
      <c r="AQ539" s="435"/>
      <c r="AR539" s="435"/>
      <c r="AS539" s="435"/>
      <c r="AT539" s="435"/>
      <c r="AU539" s="435"/>
      <c r="AV539" s="435"/>
      <c r="AW539" s="435"/>
      <c r="AX539" s="435"/>
      <c r="AY539" s="435"/>
      <c r="AZ539" s="435"/>
      <c r="BA539" s="435"/>
      <c r="BB539" s="435"/>
      <c r="BC539" s="435"/>
      <c r="BD539" s="435"/>
      <c r="BE539" s="435"/>
      <c r="BF539" s="435"/>
      <c r="BG539" s="435"/>
      <c r="BH539" s="435"/>
      <c r="BI539" s="435"/>
      <c r="BJ539" s="435"/>
      <c r="BK539" s="435"/>
      <c r="BL539" s="435"/>
      <c r="BM539" s="435"/>
      <c r="BN539" s="435"/>
      <c r="BO539" s="435"/>
      <c r="BP539" s="435"/>
      <c r="BQ539" s="435"/>
      <c r="BR539" s="435"/>
      <c r="BS539" s="435"/>
      <c r="BT539" s="435"/>
      <c r="BU539" s="435"/>
      <c r="BV539" s="435"/>
      <c r="BW539" s="435"/>
      <c r="BX539" s="435"/>
      <c r="BY539" s="435"/>
      <c r="BZ539" s="435"/>
      <c r="CA539" s="435"/>
      <c r="CB539" s="435"/>
      <c r="CC539" s="435"/>
      <c r="CD539" s="435"/>
      <c r="CE539" s="435"/>
      <c r="CF539" s="435"/>
      <c r="CG539" s="435"/>
      <c r="CH539" s="435"/>
      <c r="CI539" s="435"/>
      <c r="CJ539" s="435"/>
      <c r="CK539" s="435"/>
      <c r="CL539" s="435"/>
      <c r="CM539" s="435"/>
      <c r="CN539" s="435"/>
      <c r="CO539" s="435"/>
      <c r="CP539" s="435"/>
      <c r="CQ539" s="435"/>
      <c r="CR539" s="435"/>
      <c r="CS539" s="435"/>
      <c r="CT539" s="435"/>
      <c r="CU539" s="435"/>
      <c r="CV539" s="435"/>
      <c r="CW539" s="435"/>
      <c r="CX539" s="435"/>
      <c r="CY539" s="435"/>
      <c r="CZ539" s="435"/>
      <c r="DA539" s="435"/>
      <c r="DB539" s="435"/>
      <c r="DC539" s="435"/>
      <c r="DD539" s="435"/>
      <c r="DE539" s="435"/>
      <c r="DF539" s="435"/>
      <c r="DG539" s="435"/>
      <c r="DH539" s="435"/>
      <c r="DI539" s="435"/>
      <c r="DJ539" s="435"/>
      <c r="DK539" s="435"/>
      <c r="DL539" s="435"/>
      <c r="DM539" s="435"/>
      <c r="DN539" s="435"/>
      <c r="DO539" s="435"/>
      <c r="DP539" s="435"/>
      <c r="DQ539" s="435"/>
      <c r="DR539" s="435"/>
      <c r="DS539" s="435"/>
      <c r="DT539" s="435"/>
      <c r="DU539" s="435"/>
      <c r="DV539" s="435"/>
      <c r="DW539" s="435"/>
      <c r="DX539" s="435"/>
      <c r="DY539" s="435"/>
      <c r="DZ539" s="435"/>
      <c r="EA539" s="435"/>
      <c r="EB539" s="435"/>
      <c r="EC539" s="435"/>
      <c r="ED539" s="435"/>
      <c r="EE539" s="435"/>
      <c r="EF539" s="435"/>
      <c r="EG539" s="435"/>
      <c r="EH539" s="435"/>
      <c r="EI539" s="435"/>
      <c r="EJ539" s="435"/>
      <c r="EK539" s="435"/>
      <c r="EL539" s="435"/>
      <c r="EM539" s="435"/>
      <c r="EN539" s="435"/>
      <c r="EO539" s="435"/>
      <c r="EP539" s="435"/>
      <c r="EQ539" s="435"/>
      <c r="ER539" s="435"/>
      <c r="ES539" s="435"/>
      <c r="ET539" s="435"/>
      <c r="EU539" s="435"/>
      <c r="EV539" s="435"/>
      <c r="EW539" s="435"/>
      <c r="EX539" s="435"/>
      <c r="EY539" s="435"/>
      <c r="EZ539" s="435"/>
      <c r="FA539" s="435"/>
      <c r="FB539" s="435"/>
      <c r="FC539" s="435"/>
      <c r="FD539" s="435"/>
      <c r="FE539" s="435"/>
      <c r="FF539" s="435"/>
      <c r="FG539" s="435"/>
      <c r="FH539" s="435"/>
      <c r="FI539" s="435"/>
      <c r="FJ539" s="435"/>
      <c r="FK539" s="435"/>
      <c r="FL539" s="435"/>
      <c r="FM539" s="435"/>
      <c r="FN539" s="435"/>
      <c r="FO539" s="435"/>
      <c r="FP539" s="435"/>
      <c r="FQ539" s="435"/>
      <c r="FR539" s="435"/>
      <c r="FS539" s="435"/>
      <c r="FT539" s="435"/>
      <c r="FU539" s="435"/>
      <c r="FV539" s="435"/>
      <c r="FW539" s="435"/>
      <c r="FX539" s="435"/>
      <c r="FY539" s="435"/>
      <c r="FZ539" s="435"/>
      <c r="GA539" s="435"/>
      <c r="GB539" s="435"/>
      <c r="GC539" s="435"/>
      <c r="GD539" s="435"/>
      <c r="GE539" s="435"/>
      <c r="GF539" s="435"/>
      <c r="GG539" s="435"/>
      <c r="GH539" s="435"/>
      <c r="GI539" s="435"/>
      <c r="GJ539" s="435"/>
      <c r="GK539" s="435"/>
      <c r="GL539" s="435"/>
      <c r="GM539" s="435"/>
      <c r="GN539" s="435"/>
      <c r="GO539" s="435"/>
      <c r="GP539" s="435"/>
      <c r="GQ539" s="435"/>
      <c r="GR539" s="435"/>
      <c r="GS539" s="435"/>
      <c r="GT539" s="435"/>
      <c r="GU539" s="435"/>
      <c r="GV539" s="435"/>
      <c r="GW539" s="435"/>
      <c r="GX539" s="435"/>
      <c r="GY539" s="435"/>
      <c r="GZ539" s="435"/>
      <c r="HA539" s="435"/>
      <c r="HB539" s="435"/>
      <c r="HC539" s="435"/>
      <c r="HD539" s="435"/>
      <c r="HE539" s="435"/>
      <c r="HF539" s="435"/>
    </row>
    <row r="540" spans="1:214" s="436" customFormat="1" x14ac:dyDescent="0.25">
      <c r="A540" s="286">
        <v>46046</v>
      </c>
      <c r="B540" s="287">
        <v>4183607614</v>
      </c>
      <c r="C540" s="288" t="s">
        <v>15180</v>
      </c>
      <c r="D540" s="286">
        <v>46055</v>
      </c>
      <c r="E540" s="429"/>
      <c r="F540" s="288"/>
      <c r="G540" s="287" t="s">
        <v>15333</v>
      </c>
      <c r="H540" s="429"/>
      <c r="I540" s="287" t="s">
        <v>15357</v>
      </c>
      <c r="J540" s="287" t="s">
        <v>7228</v>
      </c>
      <c r="K540" s="287" t="s">
        <v>27</v>
      </c>
      <c r="L540" s="287" t="str">
        <f>VLOOKUP($K540,[1]TONG_SL!$A$1:$D$65536,2,0)</f>
        <v>Chân giò heo muối 300g</v>
      </c>
      <c r="M540" s="437"/>
      <c r="N540" s="287" t="str">
        <f t="shared" si="72"/>
        <v>K-C6</v>
      </c>
      <c r="O540" s="429"/>
      <c r="P540" s="429"/>
      <c r="Q540" s="287" t="str">
        <f>VLOOKUP(K540,TONG_SL!$A:$D,3,0)</f>
        <v>Túi</v>
      </c>
      <c r="R540" s="438">
        <v>14</v>
      </c>
      <c r="S540" s="439"/>
      <c r="T540" s="439">
        <f>VLOOKUP(VLOOKUP(G540,Ma_KH!$A:$R,18,0)&amp;K540,Gia_MB!$A:$F,6,0)</f>
        <v>73431</v>
      </c>
      <c r="U540" s="440">
        <f t="shared" si="77"/>
        <v>1028034</v>
      </c>
      <c r="V540" s="439"/>
      <c r="W540" s="441">
        <f t="shared" si="78"/>
        <v>0</v>
      </c>
      <c r="X540" s="442" t="str">
        <f t="shared" si="79"/>
        <v>8</v>
      </c>
      <c r="Y540" s="439"/>
      <c r="Z540" s="440">
        <f t="shared" si="80"/>
        <v>82242.720000000001</v>
      </c>
      <c r="AA540" s="443">
        <f>VLOOKUP(G540,Ma_KH!$A:$R,14,0)</f>
        <v>60</v>
      </c>
      <c r="AB540" s="435"/>
      <c r="AC540" s="435"/>
      <c r="AD540" s="435"/>
      <c r="AE540" s="435"/>
      <c r="AF540" s="435"/>
      <c r="AG540" s="435"/>
      <c r="AH540" s="435"/>
      <c r="AI540" s="435"/>
      <c r="AJ540" s="435"/>
      <c r="AK540" s="435"/>
      <c r="AL540" s="435"/>
      <c r="AM540" s="435"/>
      <c r="AN540" s="435"/>
      <c r="AO540" s="435"/>
      <c r="AP540" s="435"/>
      <c r="AQ540" s="435"/>
      <c r="AR540" s="435"/>
      <c r="AS540" s="435"/>
      <c r="AT540" s="435"/>
      <c r="AU540" s="435"/>
      <c r="AV540" s="435"/>
      <c r="AW540" s="435"/>
      <c r="AX540" s="435"/>
      <c r="AY540" s="435"/>
      <c r="AZ540" s="435"/>
      <c r="BA540" s="435"/>
      <c r="BB540" s="435"/>
      <c r="BC540" s="435"/>
      <c r="BD540" s="435"/>
      <c r="BE540" s="435"/>
      <c r="BF540" s="435"/>
      <c r="BG540" s="435"/>
      <c r="BH540" s="435"/>
      <c r="BI540" s="435"/>
      <c r="BJ540" s="435"/>
      <c r="BK540" s="435"/>
      <c r="BL540" s="435"/>
      <c r="BM540" s="435"/>
      <c r="BN540" s="435"/>
      <c r="BO540" s="435"/>
      <c r="BP540" s="435"/>
      <c r="BQ540" s="435"/>
      <c r="BR540" s="435"/>
      <c r="BS540" s="435"/>
      <c r="BT540" s="435"/>
      <c r="BU540" s="435"/>
      <c r="BV540" s="435"/>
      <c r="BW540" s="435"/>
      <c r="BX540" s="435"/>
      <c r="BY540" s="435"/>
      <c r="BZ540" s="435"/>
      <c r="CA540" s="435"/>
      <c r="CB540" s="435"/>
      <c r="CC540" s="435"/>
      <c r="CD540" s="435"/>
      <c r="CE540" s="435"/>
      <c r="CF540" s="435"/>
      <c r="CG540" s="435"/>
      <c r="CH540" s="435"/>
      <c r="CI540" s="435"/>
      <c r="CJ540" s="435"/>
      <c r="CK540" s="435"/>
      <c r="CL540" s="435"/>
      <c r="CM540" s="435"/>
      <c r="CN540" s="435"/>
      <c r="CO540" s="435"/>
      <c r="CP540" s="435"/>
      <c r="CQ540" s="435"/>
      <c r="CR540" s="435"/>
      <c r="CS540" s="435"/>
      <c r="CT540" s="435"/>
      <c r="CU540" s="435"/>
      <c r="CV540" s="435"/>
      <c r="CW540" s="435"/>
      <c r="CX540" s="435"/>
      <c r="CY540" s="435"/>
      <c r="CZ540" s="435"/>
      <c r="DA540" s="435"/>
      <c r="DB540" s="435"/>
      <c r="DC540" s="435"/>
      <c r="DD540" s="435"/>
      <c r="DE540" s="435"/>
      <c r="DF540" s="435"/>
      <c r="DG540" s="435"/>
      <c r="DH540" s="435"/>
      <c r="DI540" s="435"/>
      <c r="DJ540" s="435"/>
      <c r="DK540" s="435"/>
      <c r="DL540" s="435"/>
      <c r="DM540" s="435"/>
      <c r="DN540" s="435"/>
      <c r="DO540" s="435"/>
      <c r="DP540" s="435"/>
      <c r="DQ540" s="435"/>
      <c r="DR540" s="435"/>
      <c r="DS540" s="435"/>
      <c r="DT540" s="435"/>
      <c r="DU540" s="435"/>
      <c r="DV540" s="435"/>
      <c r="DW540" s="435"/>
      <c r="DX540" s="435"/>
      <c r="DY540" s="435"/>
      <c r="DZ540" s="435"/>
      <c r="EA540" s="435"/>
      <c r="EB540" s="435"/>
      <c r="EC540" s="435"/>
      <c r="ED540" s="435"/>
      <c r="EE540" s="435"/>
      <c r="EF540" s="435"/>
      <c r="EG540" s="435"/>
      <c r="EH540" s="435"/>
      <c r="EI540" s="435"/>
      <c r="EJ540" s="435"/>
      <c r="EK540" s="435"/>
      <c r="EL540" s="435"/>
      <c r="EM540" s="435"/>
      <c r="EN540" s="435"/>
      <c r="EO540" s="435"/>
      <c r="EP540" s="435"/>
      <c r="EQ540" s="435"/>
      <c r="ER540" s="435"/>
      <c r="ES540" s="435"/>
      <c r="ET540" s="435"/>
      <c r="EU540" s="435"/>
      <c r="EV540" s="435"/>
      <c r="EW540" s="435"/>
      <c r="EX540" s="435"/>
      <c r="EY540" s="435"/>
      <c r="EZ540" s="435"/>
      <c r="FA540" s="435"/>
      <c r="FB540" s="435"/>
      <c r="FC540" s="435"/>
      <c r="FD540" s="435"/>
      <c r="FE540" s="435"/>
      <c r="FF540" s="435"/>
      <c r="FG540" s="435"/>
      <c r="FH540" s="435"/>
      <c r="FI540" s="435"/>
      <c r="FJ540" s="435"/>
      <c r="FK540" s="435"/>
      <c r="FL540" s="435"/>
      <c r="FM540" s="435"/>
      <c r="FN540" s="435"/>
      <c r="FO540" s="435"/>
      <c r="FP540" s="435"/>
      <c r="FQ540" s="435"/>
      <c r="FR540" s="435"/>
      <c r="FS540" s="435"/>
      <c r="FT540" s="435"/>
      <c r="FU540" s="435"/>
      <c r="FV540" s="435"/>
      <c r="FW540" s="435"/>
      <c r="FX540" s="435"/>
      <c r="FY540" s="435"/>
      <c r="FZ540" s="435"/>
      <c r="GA540" s="435"/>
      <c r="GB540" s="435"/>
      <c r="GC540" s="435"/>
      <c r="GD540" s="435"/>
      <c r="GE540" s="435"/>
      <c r="GF540" s="435"/>
      <c r="GG540" s="435"/>
      <c r="GH540" s="435"/>
      <c r="GI540" s="435"/>
      <c r="GJ540" s="435"/>
      <c r="GK540" s="435"/>
      <c r="GL540" s="435"/>
      <c r="GM540" s="435"/>
      <c r="GN540" s="435"/>
      <c r="GO540" s="435"/>
      <c r="GP540" s="435"/>
      <c r="GQ540" s="435"/>
      <c r="GR540" s="435"/>
      <c r="GS540" s="435"/>
      <c r="GT540" s="435"/>
      <c r="GU540" s="435"/>
      <c r="GV540" s="435"/>
      <c r="GW540" s="435"/>
      <c r="GX540" s="435"/>
      <c r="GY540" s="435"/>
      <c r="GZ540" s="435"/>
      <c r="HA540" s="435"/>
      <c r="HB540" s="435"/>
      <c r="HC540" s="435"/>
      <c r="HD540" s="435"/>
      <c r="HE540" s="435"/>
      <c r="HF540" s="435"/>
    </row>
    <row r="541" spans="1:214" s="436" customFormat="1" x14ac:dyDescent="0.25">
      <c r="A541" s="286">
        <v>46046</v>
      </c>
      <c r="B541" s="287">
        <v>4183607614</v>
      </c>
      <c r="C541" s="288" t="s">
        <v>15180</v>
      </c>
      <c r="D541" s="286">
        <v>46055</v>
      </c>
      <c r="E541" s="429"/>
      <c r="F541" s="288"/>
      <c r="G541" s="287" t="s">
        <v>15333</v>
      </c>
      <c r="H541" s="429"/>
      <c r="I541" s="287" t="s">
        <v>15357</v>
      </c>
      <c r="J541" s="287" t="s">
        <v>7228</v>
      </c>
      <c r="K541" s="287" t="s">
        <v>32</v>
      </c>
      <c r="L541" s="287" t="str">
        <f>VLOOKUP($K541,[1]TONG_SL!$A$1:$D$65536,2,0)</f>
        <v>Giò Tai Lưỡi Xào 250g</v>
      </c>
      <c r="M541" s="437"/>
      <c r="N541" s="287" t="str">
        <f t="shared" si="72"/>
        <v>K-C6</v>
      </c>
      <c r="O541" s="429"/>
      <c r="P541" s="429"/>
      <c r="Q541" s="287" t="str">
        <f>VLOOKUP(K541,TONG_SL!$A:$D,3,0)</f>
        <v>Túi</v>
      </c>
      <c r="R541" s="438">
        <v>8</v>
      </c>
      <c r="S541" s="439"/>
      <c r="T541" s="439">
        <f>VLOOKUP(VLOOKUP(G541,Ma_KH!$A:$R,18,0)&amp;K541,Gia_MB!$A:$F,6,0)</f>
        <v>50182</v>
      </c>
      <c r="U541" s="440">
        <f t="shared" si="77"/>
        <v>401456</v>
      </c>
      <c r="V541" s="439"/>
      <c r="W541" s="441">
        <f t="shared" si="78"/>
        <v>0</v>
      </c>
      <c r="X541" s="442" t="str">
        <f t="shared" si="79"/>
        <v>8</v>
      </c>
      <c r="Y541" s="439"/>
      <c r="Z541" s="440">
        <f t="shared" si="80"/>
        <v>32116.48</v>
      </c>
      <c r="AA541" s="443">
        <f>VLOOKUP(G541,Ma_KH!$A:$R,14,0)</f>
        <v>60</v>
      </c>
      <c r="AB541" s="435"/>
      <c r="AC541" s="435"/>
      <c r="AD541" s="435"/>
      <c r="AE541" s="435"/>
      <c r="AF541" s="435"/>
      <c r="AG541" s="435"/>
      <c r="AH541" s="435"/>
      <c r="AI541" s="435"/>
      <c r="AJ541" s="435"/>
      <c r="AK541" s="435"/>
      <c r="AL541" s="435"/>
      <c r="AM541" s="435"/>
      <c r="AN541" s="435"/>
      <c r="AO541" s="435"/>
      <c r="AP541" s="435"/>
      <c r="AQ541" s="435"/>
      <c r="AR541" s="435"/>
      <c r="AS541" s="435"/>
      <c r="AT541" s="435"/>
      <c r="AU541" s="435"/>
      <c r="AV541" s="435"/>
      <c r="AW541" s="435"/>
      <c r="AX541" s="435"/>
      <c r="AY541" s="435"/>
      <c r="AZ541" s="435"/>
      <c r="BA541" s="435"/>
      <c r="BB541" s="435"/>
      <c r="BC541" s="435"/>
      <c r="BD541" s="435"/>
      <c r="BE541" s="435"/>
      <c r="BF541" s="435"/>
      <c r="BG541" s="435"/>
      <c r="BH541" s="435"/>
      <c r="BI541" s="435"/>
      <c r="BJ541" s="435"/>
      <c r="BK541" s="435"/>
      <c r="BL541" s="435"/>
      <c r="BM541" s="435"/>
      <c r="BN541" s="435"/>
      <c r="BO541" s="435"/>
      <c r="BP541" s="435"/>
      <c r="BQ541" s="435"/>
      <c r="BR541" s="435"/>
      <c r="BS541" s="435"/>
      <c r="BT541" s="435"/>
      <c r="BU541" s="435"/>
      <c r="BV541" s="435"/>
      <c r="BW541" s="435"/>
      <c r="BX541" s="435"/>
      <c r="BY541" s="435"/>
      <c r="BZ541" s="435"/>
      <c r="CA541" s="435"/>
      <c r="CB541" s="435"/>
      <c r="CC541" s="435"/>
      <c r="CD541" s="435"/>
      <c r="CE541" s="435"/>
      <c r="CF541" s="435"/>
      <c r="CG541" s="435"/>
      <c r="CH541" s="435"/>
      <c r="CI541" s="435"/>
      <c r="CJ541" s="435"/>
      <c r="CK541" s="435"/>
      <c r="CL541" s="435"/>
      <c r="CM541" s="435"/>
      <c r="CN541" s="435"/>
      <c r="CO541" s="435"/>
      <c r="CP541" s="435"/>
      <c r="CQ541" s="435"/>
      <c r="CR541" s="435"/>
      <c r="CS541" s="435"/>
      <c r="CT541" s="435"/>
      <c r="CU541" s="435"/>
      <c r="CV541" s="435"/>
      <c r="CW541" s="435"/>
      <c r="CX541" s="435"/>
      <c r="CY541" s="435"/>
      <c r="CZ541" s="435"/>
      <c r="DA541" s="435"/>
      <c r="DB541" s="435"/>
      <c r="DC541" s="435"/>
      <c r="DD541" s="435"/>
      <c r="DE541" s="435"/>
      <c r="DF541" s="435"/>
      <c r="DG541" s="435"/>
      <c r="DH541" s="435"/>
      <c r="DI541" s="435"/>
      <c r="DJ541" s="435"/>
      <c r="DK541" s="435"/>
      <c r="DL541" s="435"/>
      <c r="DM541" s="435"/>
      <c r="DN541" s="435"/>
      <c r="DO541" s="435"/>
      <c r="DP541" s="435"/>
      <c r="DQ541" s="435"/>
      <c r="DR541" s="435"/>
      <c r="DS541" s="435"/>
      <c r="DT541" s="435"/>
      <c r="DU541" s="435"/>
      <c r="DV541" s="435"/>
      <c r="DW541" s="435"/>
      <c r="DX541" s="435"/>
      <c r="DY541" s="435"/>
      <c r="DZ541" s="435"/>
      <c r="EA541" s="435"/>
      <c r="EB541" s="435"/>
      <c r="EC541" s="435"/>
      <c r="ED541" s="435"/>
      <c r="EE541" s="435"/>
      <c r="EF541" s="435"/>
      <c r="EG541" s="435"/>
      <c r="EH541" s="435"/>
      <c r="EI541" s="435"/>
      <c r="EJ541" s="435"/>
      <c r="EK541" s="435"/>
      <c r="EL541" s="435"/>
      <c r="EM541" s="435"/>
      <c r="EN541" s="435"/>
      <c r="EO541" s="435"/>
      <c r="EP541" s="435"/>
      <c r="EQ541" s="435"/>
      <c r="ER541" s="435"/>
      <c r="ES541" s="435"/>
      <c r="ET541" s="435"/>
      <c r="EU541" s="435"/>
      <c r="EV541" s="435"/>
      <c r="EW541" s="435"/>
      <c r="EX541" s="435"/>
      <c r="EY541" s="435"/>
      <c r="EZ541" s="435"/>
      <c r="FA541" s="435"/>
      <c r="FB541" s="435"/>
      <c r="FC541" s="435"/>
      <c r="FD541" s="435"/>
      <c r="FE541" s="435"/>
      <c r="FF541" s="435"/>
      <c r="FG541" s="435"/>
      <c r="FH541" s="435"/>
      <c r="FI541" s="435"/>
      <c r="FJ541" s="435"/>
      <c r="FK541" s="435"/>
      <c r="FL541" s="435"/>
      <c r="FM541" s="435"/>
      <c r="FN541" s="435"/>
      <c r="FO541" s="435"/>
      <c r="FP541" s="435"/>
      <c r="FQ541" s="435"/>
      <c r="FR541" s="435"/>
      <c r="FS541" s="435"/>
      <c r="FT541" s="435"/>
      <c r="FU541" s="435"/>
      <c r="FV541" s="435"/>
      <c r="FW541" s="435"/>
      <c r="FX541" s="435"/>
      <c r="FY541" s="435"/>
      <c r="FZ541" s="435"/>
      <c r="GA541" s="435"/>
      <c r="GB541" s="435"/>
      <c r="GC541" s="435"/>
      <c r="GD541" s="435"/>
      <c r="GE541" s="435"/>
      <c r="GF541" s="435"/>
      <c r="GG541" s="435"/>
      <c r="GH541" s="435"/>
      <c r="GI541" s="435"/>
      <c r="GJ541" s="435"/>
      <c r="GK541" s="435"/>
      <c r="GL541" s="435"/>
      <c r="GM541" s="435"/>
      <c r="GN541" s="435"/>
      <c r="GO541" s="435"/>
      <c r="GP541" s="435"/>
      <c r="GQ541" s="435"/>
      <c r="GR541" s="435"/>
      <c r="GS541" s="435"/>
      <c r="GT541" s="435"/>
      <c r="GU541" s="435"/>
      <c r="GV541" s="435"/>
      <c r="GW541" s="435"/>
      <c r="GX541" s="435"/>
      <c r="GY541" s="435"/>
      <c r="GZ541" s="435"/>
      <c r="HA541" s="435"/>
      <c r="HB541" s="435"/>
      <c r="HC541" s="435"/>
      <c r="HD541" s="435"/>
      <c r="HE541" s="435"/>
      <c r="HF541" s="435"/>
    </row>
    <row r="542" spans="1:214" s="436" customFormat="1" x14ac:dyDescent="0.25">
      <c r="A542" s="286">
        <v>46046</v>
      </c>
      <c r="B542" s="287">
        <v>4183607614</v>
      </c>
      <c r="C542" s="288" t="s">
        <v>15180</v>
      </c>
      <c r="D542" s="286">
        <v>46055</v>
      </c>
      <c r="E542" s="429"/>
      <c r="F542" s="288"/>
      <c r="G542" s="287" t="s">
        <v>15333</v>
      </c>
      <c r="H542" s="429"/>
      <c r="I542" s="287" t="s">
        <v>15357</v>
      </c>
      <c r="J542" s="287" t="s">
        <v>7228</v>
      </c>
      <c r="K542" s="287" t="s">
        <v>30</v>
      </c>
      <c r="L542" s="287" t="str">
        <f>VLOOKUP($K542,[1]TONG_SL!$A$1:$D$65536,2,0)</f>
        <v>Gà muối 500g</v>
      </c>
      <c r="M542" s="437"/>
      <c r="N542" s="287" t="str">
        <f t="shared" si="72"/>
        <v>K-C6</v>
      </c>
      <c r="O542" s="429"/>
      <c r="P542" s="429"/>
      <c r="Q542" s="287" t="str">
        <f>VLOOKUP(K542,TONG_SL!$A:$D,3,0)</f>
        <v>Túi</v>
      </c>
      <c r="R542" s="438">
        <v>17</v>
      </c>
      <c r="S542" s="439"/>
      <c r="T542" s="439">
        <f>VLOOKUP(VLOOKUP(G542,Ma_KH!$A:$R,18,0)&amp;K542,Gia_MB!$A:$F,6,0)</f>
        <v>116611</v>
      </c>
      <c r="U542" s="440">
        <f t="shared" si="77"/>
        <v>1982387</v>
      </c>
      <c r="V542" s="439"/>
      <c r="W542" s="441">
        <f t="shared" si="78"/>
        <v>0</v>
      </c>
      <c r="X542" s="442" t="str">
        <f t="shared" si="79"/>
        <v>8</v>
      </c>
      <c r="Y542" s="439"/>
      <c r="Z542" s="440">
        <f t="shared" si="80"/>
        <v>158590.96</v>
      </c>
      <c r="AA542" s="443">
        <f>VLOOKUP(G542,Ma_KH!$A:$R,14,0)</f>
        <v>60</v>
      </c>
      <c r="AB542" s="435"/>
      <c r="AC542" s="435"/>
      <c r="AD542" s="435"/>
      <c r="AE542" s="435"/>
      <c r="AF542" s="435"/>
      <c r="AG542" s="435"/>
      <c r="AH542" s="435"/>
      <c r="AI542" s="435"/>
      <c r="AJ542" s="435"/>
      <c r="AK542" s="435"/>
      <c r="AL542" s="435"/>
      <c r="AM542" s="435"/>
      <c r="AN542" s="435"/>
      <c r="AO542" s="435"/>
      <c r="AP542" s="435"/>
      <c r="AQ542" s="435"/>
      <c r="AR542" s="435"/>
      <c r="AS542" s="435"/>
      <c r="AT542" s="435"/>
      <c r="AU542" s="435"/>
      <c r="AV542" s="435"/>
      <c r="AW542" s="435"/>
      <c r="AX542" s="435"/>
      <c r="AY542" s="435"/>
      <c r="AZ542" s="435"/>
      <c r="BA542" s="435"/>
      <c r="BB542" s="435"/>
      <c r="BC542" s="435"/>
      <c r="BD542" s="435"/>
      <c r="BE542" s="435"/>
      <c r="BF542" s="435"/>
      <c r="BG542" s="435"/>
      <c r="BH542" s="435"/>
      <c r="BI542" s="435"/>
      <c r="BJ542" s="435"/>
      <c r="BK542" s="435"/>
      <c r="BL542" s="435"/>
      <c r="BM542" s="435"/>
      <c r="BN542" s="435"/>
      <c r="BO542" s="435"/>
      <c r="BP542" s="435"/>
      <c r="BQ542" s="435"/>
      <c r="BR542" s="435"/>
      <c r="BS542" s="435"/>
      <c r="BT542" s="435"/>
      <c r="BU542" s="435"/>
      <c r="BV542" s="435"/>
      <c r="BW542" s="435"/>
      <c r="BX542" s="435"/>
      <c r="BY542" s="435"/>
      <c r="BZ542" s="435"/>
      <c r="CA542" s="435"/>
      <c r="CB542" s="435"/>
      <c r="CC542" s="435"/>
      <c r="CD542" s="435"/>
      <c r="CE542" s="435"/>
      <c r="CF542" s="435"/>
      <c r="CG542" s="435"/>
      <c r="CH542" s="435"/>
      <c r="CI542" s="435"/>
      <c r="CJ542" s="435"/>
      <c r="CK542" s="435"/>
      <c r="CL542" s="435"/>
      <c r="CM542" s="435"/>
      <c r="CN542" s="435"/>
      <c r="CO542" s="435"/>
      <c r="CP542" s="435"/>
      <c r="CQ542" s="435"/>
      <c r="CR542" s="435"/>
      <c r="CS542" s="435"/>
      <c r="CT542" s="435"/>
      <c r="CU542" s="435"/>
      <c r="CV542" s="435"/>
      <c r="CW542" s="435"/>
      <c r="CX542" s="435"/>
      <c r="CY542" s="435"/>
      <c r="CZ542" s="435"/>
      <c r="DA542" s="435"/>
      <c r="DB542" s="435"/>
      <c r="DC542" s="435"/>
      <c r="DD542" s="435"/>
      <c r="DE542" s="435"/>
      <c r="DF542" s="435"/>
      <c r="DG542" s="435"/>
      <c r="DH542" s="435"/>
      <c r="DI542" s="435"/>
      <c r="DJ542" s="435"/>
      <c r="DK542" s="435"/>
      <c r="DL542" s="435"/>
      <c r="DM542" s="435"/>
      <c r="DN542" s="435"/>
      <c r="DO542" s="435"/>
      <c r="DP542" s="435"/>
      <c r="DQ542" s="435"/>
      <c r="DR542" s="435"/>
      <c r="DS542" s="435"/>
      <c r="DT542" s="435"/>
      <c r="DU542" s="435"/>
      <c r="DV542" s="435"/>
      <c r="DW542" s="435"/>
      <c r="DX542" s="435"/>
      <c r="DY542" s="435"/>
      <c r="DZ542" s="435"/>
      <c r="EA542" s="435"/>
      <c r="EB542" s="435"/>
      <c r="EC542" s="435"/>
      <c r="ED542" s="435"/>
      <c r="EE542" s="435"/>
      <c r="EF542" s="435"/>
      <c r="EG542" s="435"/>
      <c r="EH542" s="435"/>
      <c r="EI542" s="435"/>
      <c r="EJ542" s="435"/>
      <c r="EK542" s="435"/>
      <c r="EL542" s="435"/>
      <c r="EM542" s="435"/>
      <c r="EN542" s="435"/>
      <c r="EO542" s="435"/>
      <c r="EP542" s="435"/>
      <c r="EQ542" s="435"/>
      <c r="ER542" s="435"/>
      <c r="ES542" s="435"/>
      <c r="ET542" s="435"/>
      <c r="EU542" s="435"/>
      <c r="EV542" s="435"/>
      <c r="EW542" s="435"/>
      <c r="EX542" s="435"/>
      <c r="EY542" s="435"/>
      <c r="EZ542" s="435"/>
      <c r="FA542" s="435"/>
      <c r="FB542" s="435"/>
      <c r="FC542" s="435"/>
      <c r="FD542" s="435"/>
      <c r="FE542" s="435"/>
      <c r="FF542" s="435"/>
      <c r="FG542" s="435"/>
      <c r="FH542" s="435"/>
      <c r="FI542" s="435"/>
      <c r="FJ542" s="435"/>
      <c r="FK542" s="435"/>
      <c r="FL542" s="435"/>
      <c r="FM542" s="435"/>
      <c r="FN542" s="435"/>
      <c r="FO542" s="435"/>
      <c r="FP542" s="435"/>
      <c r="FQ542" s="435"/>
      <c r="FR542" s="435"/>
      <c r="FS542" s="435"/>
      <c r="FT542" s="435"/>
      <c r="FU542" s="435"/>
      <c r="FV542" s="435"/>
      <c r="FW542" s="435"/>
      <c r="FX542" s="435"/>
      <c r="FY542" s="435"/>
      <c r="FZ542" s="435"/>
      <c r="GA542" s="435"/>
      <c r="GB542" s="435"/>
      <c r="GC542" s="435"/>
      <c r="GD542" s="435"/>
      <c r="GE542" s="435"/>
      <c r="GF542" s="435"/>
      <c r="GG542" s="435"/>
      <c r="GH542" s="435"/>
      <c r="GI542" s="435"/>
      <c r="GJ542" s="435"/>
      <c r="GK542" s="435"/>
      <c r="GL542" s="435"/>
      <c r="GM542" s="435"/>
      <c r="GN542" s="435"/>
      <c r="GO542" s="435"/>
      <c r="GP542" s="435"/>
      <c r="GQ542" s="435"/>
      <c r="GR542" s="435"/>
      <c r="GS542" s="435"/>
      <c r="GT542" s="435"/>
      <c r="GU542" s="435"/>
      <c r="GV542" s="435"/>
      <c r="GW542" s="435"/>
      <c r="GX542" s="435"/>
      <c r="GY542" s="435"/>
      <c r="GZ542" s="435"/>
      <c r="HA542" s="435"/>
      <c r="HB542" s="435"/>
      <c r="HC542" s="435"/>
      <c r="HD542" s="435"/>
      <c r="HE542" s="435"/>
      <c r="HF542" s="435"/>
    </row>
    <row r="543" spans="1:214" x14ac:dyDescent="0.25">
      <c r="A543" s="9">
        <v>46046</v>
      </c>
      <c r="B543" s="21">
        <v>4183608294</v>
      </c>
      <c r="C543" s="10" t="s">
        <v>15180</v>
      </c>
      <c r="D543" s="9">
        <v>46055</v>
      </c>
      <c r="G543" s="21" t="s">
        <v>15333</v>
      </c>
      <c r="I543" s="21" t="s">
        <v>15358</v>
      </c>
      <c r="J543" s="21" t="s">
        <v>7228</v>
      </c>
      <c r="K543" s="21" t="s">
        <v>34</v>
      </c>
      <c r="L543" s="215" t="str">
        <f>VLOOKUP($K543,[1]TONG_SL!$A$1:$D$65536,2,0)</f>
        <v>Tai heo muối 200g</v>
      </c>
      <c r="M543" s="213"/>
      <c r="N543" s="215" t="str">
        <f t="shared" si="72"/>
        <v>K-C6</v>
      </c>
      <c r="O543" s="222"/>
      <c r="P543" s="222"/>
      <c r="Q543" s="215" t="str">
        <f>VLOOKUP(K543,TONG_SL!$A:$D,3,0)</f>
        <v>Túi</v>
      </c>
      <c r="R543" s="1">
        <v>4</v>
      </c>
      <c r="S543" s="248"/>
      <c r="T543" s="248">
        <f>VLOOKUP(VLOOKUP(G543,Ma_KH!$A:$R,18,0)&amp;K543,Gia_MB!$A:$F,6,0)</f>
        <v>55595</v>
      </c>
      <c r="U543" s="249">
        <f t="shared" si="77"/>
        <v>222380</v>
      </c>
      <c r="V543" s="248"/>
      <c r="W543" s="250">
        <f t="shared" si="78"/>
        <v>0</v>
      </c>
      <c r="X543" s="251" t="str">
        <f t="shared" si="79"/>
        <v>8</v>
      </c>
      <c r="Y543" s="248"/>
      <c r="Z543" s="249">
        <f t="shared" si="80"/>
        <v>17790.400000000001</v>
      </c>
      <c r="AA543" s="252">
        <f>VLOOKUP(G543,Ma_KH!$A:$R,14,0)</f>
        <v>60</v>
      </c>
    </row>
    <row r="544" spans="1:214" x14ac:dyDescent="0.25">
      <c r="A544" s="9">
        <v>46046</v>
      </c>
      <c r="B544" s="21">
        <v>4183608294</v>
      </c>
      <c r="C544" s="10" t="s">
        <v>15180</v>
      </c>
      <c r="D544" s="9">
        <v>46055</v>
      </c>
      <c r="G544" s="21" t="s">
        <v>15333</v>
      </c>
      <c r="I544" s="21" t="s">
        <v>15358</v>
      </c>
      <c r="J544" s="21" t="s">
        <v>7228</v>
      </c>
      <c r="K544" s="21" t="s">
        <v>48</v>
      </c>
      <c r="L544" s="215" t="str">
        <f>VLOOKUP($K544,[1]TONG_SL!$A$1:$D$65536,2,0)</f>
        <v>Mọc Nấm Hương 250g</v>
      </c>
      <c r="M544" s="213"/>
      <c r="N544" s="215" t="str">
        <f t="shared" si="72"/>
        <v>K-C6</v>
      </c>
      <c r="O544" s="222"/>
      <c r="P544" s="222"/>
      <c r="Q544" s="215" t="str">
        <f>VLOOKUP(K544,TONG_SL!$A:$D,3,0)</f>
        <v>Túi</v>
      </c>
      <c r="R544" s="1">
        <v>5</v>
      </c>
      <c r="S544" s="248"/>
      <c r="T544" s="248">
        <f>VLOOKUP(VLOOKUP(G544,Ma_KH!$A:$R,18,0)&amp;K544,Gia_MB!$A:$F,6,0)</f>
        <v>46000</v>
      </c>
      <c r="U544" s="249">
        <f t="shared" si="77"/>
        <v>230000</v>
      </c>
      <c r="V544" s="248"/>
      <c r="W544" s="250">
        <f t="shared" si="78"/>
        <v>0</v>
      </c>
      <c r="X544" s="251" t="str">
        <f t="shared" si="79"/>
        <v>8</v>
      </c>
      <c r="Y544" s="248"/>
      <c r="Z544" s="249">
        <f t="shared" si="80"/>
        <v>18400</v>
      </c>
      <c r="AA544" s="252">
        <f>VLOOKUP(G544,Ma_KH!$A:$R,14,0)</f>
        <v>60</v>
      </c>
    </row>
    <row r="545" spans="1:214" x14ac:dyDescent="0.25">
      <c r="A545" s="9">
        <v>46046</v>
      </c>
      <c r="B545" s="21">
        <v>4183608294</v>
      </c>
      <c r="C545" s="10" t="s">
        <v>15180</v>
      </c>
      <c r="D545" s="9">
        <v>46055</v>
      </c>
      <c r="G545" s="21" t="s">
        <v>15333</v>
      </c>
      <c r="I545" s="21" t="s">
        <v>15358</v>
      </c>
      <c r="J545" s="21" t="s">
        <v>7228</v>
      </c>
      <c r="K545" s="21" t="s">
        <v>27</v>
      </c>
      <c r="L545" s="215" t="str">
        <f>VLOOKUP($K545,[1]TONG_SL!$A$1:$D$65536,2,0)</f>
        <v>Chân giò heo muối 300g</v>
      </c>
      <c r="M545" s="213"/>
      <c r="N545" s="215" t="str">
        <f t="shared" si="72"/>
        <v>K-C6</v>
      </c>
      <c r="O545" s="222"/>
      <c r="P545" s="222"/>
      <c r="Q545" s="215" t="str">
        <f>VLOOKUP(K545,TONG_SL!$A:$D,3,0)</f>
        <v>Túi</v>
      </c>
      <c r="R545" s="1">
        <v>30</v>
      </c>
      <c r="S545" s="248"/>
      <c r="T545" s="248">
        <f>VLOOKUP(VLOOKUP(G545,Ma_KH!$A:$R,18,0)&amp;K545,Gia_MB!$A:$F,6,0)</f>
        <v>73431</v>
      </c>
      <c r="U545" s="249">
        <f t="shared" si="77"/>
        <v>2202930</v>
      </c>
      <c r="V545" s="248"/>
      <c r="W545" s="250">
        <f t="shared" si="78"/>
        <v>0</v>
      </c>
      <c r="X545" s="251" t="str">
        <f t="shared" si="79"/>
        <v>8</v>
      </c>
      <c r="Y545" s="248"/>
      <c r="Z545" s="249">
        <f t="shared" si="80"/>
        <v>176234.4</v>
      </c>
      <c r="AA545" s="252">
        <f>VLOOKUP(G545,Ma_KH!$A:$R,14,0)</f>
        <v>60</v>
      </c>
    </row>
    <row r="546" spans="1:214" x14ac:dyDescent="0.25">
      <c r="A546" s="9">
        <v>46046</v>
      </c>
      <c r="B546" s="21">
        <v>4183608294</v>
      </c>
      <c r="C546" s="10" t="s">
        <v>15180</v>
      </c>
      <c r="D546" s="9">
        <v>46055</v>
      </c>
      <c r="G546" s="21" t="s">
        <v>15333</v>
      </c>
      <c r="I546" s="21" t="s">
        <v>15358</v>
      </c>
      <c r="J546" s="21" t="s">
        <v>7228</v>
      </c>
      <c r="K546" s="21" t="s">
        <v>32</v>
      </c>
      <c r="L546" s="215" t="str">
        <f>VLOOKUP($K546,[1]TONG_SL!$A$1:$D$65536,2,0)</f>
        <v>Giò Tai Lưỡi Xào 250g</v>
      </c>
      <c r="M546" s="213"/>
      <c r="N546" s="215" t="str">
        <f t="shared" ref="N546:N609" si="81">IF($B546&lt;&gt;"","K-C6","")</f>
        <v>K-C6</v>
      </c>
      <c r="O546" s="222"/>
      <c r="P546" s="222"/>
      <c r="Q546" s="215" t="str">
        <f>VLOOKUP(K546,TONG_SL!$A:$D,3,0)</f>
        <v>Túi</v>
      </c>
      <c r="R546" s="1">
        <v>18</v>
      </c>
      <c r="S546" s="248"/>
      <c r="T546" s="248">
        <f>VLOOKUP(VLOOKUP(G546,Ma_KH!$A:$R,18,0)&amp;K546,Gia_MB!$A:$F,6,0)</f>
        <v>50182</v>
      </c>
      <c r="U546" s="249">
        <f t="shared" si="77"/>
        <v>903276</v>
      </c>
      <c r="V546" s="248"/>
      <c r="W546" s="250">
        <f t="shared" si="78"/>
        <v>0</v>
      </c>
      <c r="X546" s="251" t="str">
        <f t="shared" si="79"/>
        <v>8</v>
      </c>
      <c r="Y546" s="248"/>
      <c r="Z546" s="249">
        <f t="shared" si="80"/>
        <v>72262.080000000002</v>
      </c>
      <c r="AA546" s="252">
        <f>VLOOKUP(G546,Ma_KH!$A:$R,14,0)</f>
        <v>60</v>
      </c>
    </row>
    <row r="547" spans="1:214" x14ac:dyDescent="0.25">
      <c r="A547" s="9">
        <v>46046</v>
      </c>
      <c r="B547" s="21">
        <v>4183608294</v>
      </c>
      <c r="C547" s="10" t="s">
        <v>15180</v>
      </c>
      <c r="D547" s="9">
        <v>46055</v>
      </c>
      <c r="G547" s="21" t="s">
        <v>15333</v>
      </c>
      <c r="I547" s="21" t="s">
        <v>15358</v>
      </c>
      <c r="J547" s="21" t="s">
        <v>7228</v>
      </c>
      <c r="K547" s="21" t="s">
        <v>30</v>
      </c>
      <c r="L547" s="215" t="str">
        <f>VLOOKUP($K547,[1]TONG_SL!$A$1:$D$65536,2,0)</f>
        <v>Gà muối 500g</v>
      </c>
      <c r="M547" s="213"/>
      <c r="N547" s="215" t="str">
        <f t="shared" si="81"/>
        <v>K-C6</v>
      </c>
      <c r="O547" s="222"/>
      <c r="P547" s="222"/>
      <c r="Q547" s="215" t="str">
        <f>VLOOKUP(K547,TONG_SL!$A:$D,3,0)</f>
        <v>Túi</v>
      </c>
      <c r="R547" s="1">
        <v>10</v>
      </c>
      <c r="S547" s="248"/>
      <c r="T547" s="248">
        <f>VLOOKUP(VLOOKUP(G547,Ma_KH!$A:$R,18,0)&amp;K547,Gia_MB!$A:$F,6,0)</f>
        <v>116611</v>
      </c>
      <c r="U547" s="249">
        <f t="shared" si="77"/>
        <v>1166110</v>
      </c>
      <c r="V547" s="248"/>
      <c r="W547" s="250">
        <f t="shared" si="78"/>
        <v>0</v>
      </c>
      <c r="X547" s="251" t="str">
        <f t="shared" si="79"/>
        <v>8</v>
      </c>
      <c r="Y547" s="248"/>
      <c r="Z547" s="249">
        <f t="shared" si="80"/>
        <v>93288.8</v>
      </c>
      <c r="AA547" s="252">
        <f>VLOOKUP(G547,Ma_KH!$A:$R,14,0)</f>
        <v>60</v>
      </c>
    </row>
    <row r="548" spans="1:214" s="436" customFormat="1" x14ac:dyDescent="0.25">
      <c r="A548" s="286">
        <v>46053</v>
      </c>
      <c r="B548" s="287">
        <v>4184026530</v>
      </c>
      <c r="C548" s="288" t="s">
        <v>15180</v>
      </c>
      <c r="D548" s="286">
        <v>46055</v>
      </c>
      <c r="E548" s="429"/>
      <c r="F548" s="288"/>
      <c r="G548" s="287" t="s">
        <v>15333</v>
      </c>
      <c r="H548" s="429"/>
      <c r="I548" s="287" t="s">
        <v>15359</v>
      </c>
      <c r="J548" s="287" t="s">
        <v>7228</v>
      </c>
      <c r="K548" s="287" t="s">
        <v>27</v>
      </c>
      <c r="L548" s="287" t="str">
        <f>VLOOKUP($K548,[1]TONG_SL!$A$1:$D$65536,2,0)</f>
        <v>Chân giò heo muối 300g</v>
      </c>
      <c r="M548" s="437"/>
      <c r="N548" s="287" t="str">
        <f t="shared" si="81"/>
        <v>K-C6</v>
      </c>
      <c r="O548" s="429"/>
      <c r="P548" s="429"/>
      <c r="Q548" s="287" t="str">
        <f>VLOOKUP(K548,TONG_SL!$A:$D,3,0)</f>
        <v>Túi</v>
      </c>
      <c r="R548" s="438">
        <v>40</v>
      </c>
      <c r="S548" s="439"/>
      <c r="T548" s="439">
        <f>VLOOKUP(VLOOKUP(G548,Ma_KH!$A:$R,18,0)&amp;K548,Gia_MB!$A:$F,6,0)</f>
        <v>73431</v>
      </c>
      <c r="U548" s="440">
        <f t="shared" si="77"/>
        <v>2937240</v>
      </c>
      <c r="V548" s="439"/>
      <c r="W548" s="441">
        <f t="shared" si="78"/>
        <v>0</v>
      </c>
      <c r="X548" s="442" t="str">
        <f t="shared" si="79"/>
        <v>8</v>
      </c>
      <c r="Y548" s="439"/>
      <c r="Z548" s="440">
        <f t="shared" si="80"/>
        <v>234979.20000000001</v>
      </c>
      <c r="AA548" s="443">
        <f>VLOOKUP(G548,Ma_KH!$A:$R,14,0)</f>
        <v>60</v>
      </c>
      <c r="AB548" s="435"/>
      <c r="AC548" s="435"/>
      <c r="AD548" s="435"/>
      <c r="AE548" s="435"/>
      <c r="AF548" s="435"/>
      <c r="AG548" s="435"/>
      <c r="AH548" s="435"/>
      <c r="AI548" s="435"/>
      <c r="AJ548" s="435"/>
      <c r="AK548" s="435"/>
      <c r="AL548" s="435"/>
      <c r="AM548" s="435"/>
      <c r="AN548" s="435"/>
      <c r="AO548" s="435"/>
      <c r="AP548" s="435"/>
      <c r="AQ548" s="435"/>
      <c r="AR548" s="435"/>
      <c r="AS548" s="435"/>
      <c r="AT548" s="435"/>
      <c r="AU548" s="435"/>
      <c r="AV548" s="435"/>
      <c r="AW548" s="435"/>
      <c r="AX548" s="435"/>
      <c r="AY548" s="435"/>
      <c r="AZ548" s="435"/>
      <c r="BA548" s="435"/>
      <c r="BB548" s="435"/>
      <c r="BC548" s="435"/>
      <c r="BD548" s="435"/>
      <c r="BE548" s="435"/>
      <c r="BF548" s="435"/>
      <c r="BG548" s="435"/>
      <c r="BH548" s="435"/>
      <c r="BI548" s="435"/>
      <c r="BJ548" s="435"/>
      <c r="BK548" s="435"/>
      <c r="BL548" s="435"/>
      <c r="BM548" s="435"/>
      <c r="BN548" s="435"/>
      <c r="BO548" s="435"/>
      <c r="BP548" s="435"/>
      <c r="BQ548" s="435"/>
      <c r="BR548" s="435"/>
      <c r="BS548" s="435"/>
      <c r="BT548" s="435"/>
      <c r="BU548" s="435"/>
      <c r="BV548" s="435"/>
      <c r="BW548" s="435"/>
      <c r="BX548" s="435"/>
      <c r="BY548" s="435"/>
      <c r="BZ548" s="435"/>
      <c r="CA548" s="435"/>
      <c r="CB548" s="435"/>
      <c r="CC548" s="435"/>
      <c r="CD548" s="435"/>
      <c r="CE548" s="435"/>
      <c r="CF548" s="435"/>
      <c r="CG548" s="435"/>
      <c r="CH548" s="435"/>
      <c r="CI548" s="435"/>
      <c r="CJ548" s="435"/>
      <c r="CK548" s="435"/>
      <c r="CL548" s="435"/>
      <c r="CM548" s="435"/>
      <c r="CN548" s="435"/>
      <c r="CO548" s="435"/>
      <c r="CP548" s="435"/>
      <c r="CQ548" s="435"/>
      <c r="CR548" s="435"/>
      <c r="CS548" s="435"/>
      <c r="CT548" s="435"/>
      <c r="CU548" s="435"/>
      <c r="CV548" s="435"/>
      <c r="CW548" s="435"/>
      <c r="CX548" s="435"/>
      <c r="CY548" s="435"/>
      <c r="CZ548" s="435"/>
      <c r="DA548" s="435"/>
      <c r="DB548" s="435"/>
      <c r="DC548" s="435"/>
      <c r="DD548" s="435"/>
      <c r="DE548" s="435"/>
      <c r="DF548" s="435"/>
      <c r="DG548" s="435"/>
      <c r="DH548" s="435"/>
      <c r="DI548" s="435"/>
      <c r="DJ548" s="435"/>
      <c r="DK548" s="435"/>
      <c r="DL548" s="435"/>
      <c r="DM548" s="435"/>
      <c r="DN548" s="435"/>
      <c r="DO548" s="435"/>
      <c r="DP548" s="435"/>
      <c r="DQ548" s="435"/>
      <c r="DR548" s="435"/>
      <c r="DS548" s="435"/>
      <c r="DT548" s="435"/>
      <c r="DU548" s="435"/>
      <c r="DV548" s="435"/>
      <c r="DW548" s="435"/>
      <c r="DX548" s="435"/>
      <c r="DY548" s="435"/>
      <c r="DZ548" s="435"/>
      <c r="EA548" s="435"/>
      <c r="EB548" s="435"/>
      <c r="EC548" s="435"/>
      <c r="ED548" s="435"/>
      <c r="EE548" s="435"/>
      <c r="EF548" s="435"/>
      <c r="EG548" s="435"/>
      <c r="EH548" s="435"/>
      <c r="EI548" s="435"/>
      <c r="EJ548" s="435"/>
      <c r="EK548" s="435"/>
      <c r="EL548" s="435"/>
      <c r="EM548" s="435"/>
      <c r="EN548" s="435"/>
      <c r="EO548" s="435"/>
      <c r="EP548" s="435"/>
      <c r="EQ548" s="435"/>
      <c r="ER548" s="435"/>
      <c r="ES548" s="435"/>
      <c r="ET548" s="435"/>
      <c r="EU548" s="435"/>
      <c r="EV548" s="435"/>
      <c r="EW548" s="435"/>
      <c r="EX548" s="435"/>
      <c r="EY548" s="435"/>
      <c r="EZ548" s="435"/>
      <c r="FA548" s="435"/>
      <c r="FB548" s="435"/>
      <c r="FC548" s="435"/>
      <c r="FD548" s="435"/>
      <c r="FE548" s="435"/>
      <c r="FF548" s="435"/>
      <c r="FG548" s="435"/>
      <c r="FH548" s="435"/>
      <c r="FI548" s="435"/>
      <c r="FJ548" s="435"/>
      <c r="FK548" s="435"/>
      <c r="FL548" s="435"/>
      <c r="FM548" s="435"/>
      <c r="FN548" s="435"/>
      <c r="FO548" s="435"/>
      <c r="FP548" s="435"/>
      <c r="FQ548" s="435"/>
      <c r="FR548" s="435"/>
      <c r="FS548" s="435"/>
      <c r="FT548" s="435"/>
      <c r="FU548" s="435"/>
      <c r="FV548" s="435"/>
      <c r="FW548" s="435"/>
      <c r="FX548" s="435"/>
      <c r="FY548" s="435"/>
      <c r="FZ548" s="435"/>
      <c r="GA548" s="435"/>
      <c r="GB548" s="435"/>
      <c r="GC548" s="435"/>
      <c r="GD548" s="435"/>
      <c r="GE548" s="435"/>
      <c r="GF548" s="435"/>
      <c r="GG548" s="435"/>
      <c r="GH548" s="435"/>
      <c r="GI548" s="435"/>
      <c r="GJ548" s="435"/>
      <c r="GK548" s="435"/>
      <c r="GL548" s="435"/>
      <c r="GM548" s="435"/>
      <c r="GN548" s="435"/>
      <c r="GO548" s="435"/>
      <c r="GP548" s="435"/>
      <c r="GQ548" s="435"/>
      <c r="GR548" s="435"/>
      <c r="GS548" s="435"/>
      <c r="GT548" s="435"/>
      <c r="GU548" s="435"/>
      <c r="GV548" s="435"/>
      <c r="GW548" s="435"/>
      <c r="GX548" s="435"/>
      <c r="GY548" s="435"/>
      <c r="GZ548" s="435"/>
      <c r="HA548" s="435"/>
      <c r="HB548" s="435"/>
      <c r="HC548" s="435"/>
      <c r="HD548" s="435"/>
      <c r="HE548" s="435"/>
      <c r="HF548" s="435"/>
    </row>
    <row r="549" spans="1:214" s="436" customFormat="1" x14ac:dyDescent="0.25">
      <c r="A549" s="286">
        <v>46053</v>
      </c>
      <c r="B549" s="287">
        <v>4184026530</v>
      </c>
      <c r="C549" s="288" t="s">
        <v>15180</v>
      </c>
      <c r="D549" s="286">
        <v>46055</v>
      </c>
      <c r="E549" s="429"/>
      <c r="F549" s="288"/>
      <c r="G549" s="287" t="s">
        <v>15333</v>
      </c>
      <c r="H549" s="429"/>
      <c r="I549" s="287" t="s">
        <v>15359</v>
      </c>
      <c r="J549" s="287" t="s">
        <v>7228</v>
      </c>
      <c r="K549" s="287" t="s">
        <v>30</v>
      </c>
      <c r="L549" s="287" t="str">
        <f>VLOOKUP($K549,[1]TONG_SL!$A$1:$D$65536,2,0)</f>
        <v>Gà muối 500g</v>
      </c>
      <c r="M549" s="437"/>
      <c r="N549" s="287" t="str">
        <f t="shared" si="81"/>
        <v>K-C6</v>
      </c>
      <c r="O549" s="429"/>
      <c r="P549" s="429"/>
      <c r="Q549" s="287" t="str">
        <f>VLOOKUP(K549,TONG_SL!$A:$D,3,0)</f>
        <v>Túi</v>
      </c>
      <c r="R549" s="438">
        <v>10</v>
      </c>
      <c r="S549" s="439"/>
      <c r="T549" s="439">
        <f>VLOOKUP(VLOOKUP(G549,Ma_KH!$A:$R,18,0)&amp;K549,Gia_MB!$A:$F,6,0)</f>
        <v>116611</v>
      </c>
      <c r="U549" s="440">
        <f t="shared" si="77"/>
        <v>1166110</v>
      </c>
      <c r="V549" s="439"/>
      <c r="W549" s="441">
        <f t="shared" si="78"/>
        <v>0</v>
      </c>
      <c r="X549" s="442" t="str">
        <f t="shared" si="79"/>
        <v>8</v>
      </c>
      <c r="Y549" s="439"/>
      <c r="Z549" s="440">
        <f t="shared" si="80"/>
        <v>93288.8</v>
      </c>
      <c r="AA549" s="443">
        <f>VLOOKUP(G549,Ma_KH!$A:$R,14,0)</f>
        <v>60</v>
      </c>
      <c r="AB549" s="435"/>
      <c r="AC549" s="435"/>
      <c r="AD549" s="435"/>
      <c r="AE549" s="435"/>
      <c r="AF549" s="435"/>
      <c r="AG549" s="435"/>
      <c r="AH549" s="435"/>
      <c r="AI549" s="435"/>
      <c r="AJ549" s="435"/>
      <c r="AK549" s="435"/>
      <c r="AL549" s="435"/>
      <c r="AM549" s="435"/>
      <c r="AN549" s="435"/>
      <c r="AO549" s="435"/>
      <c r="AP549" s="435"/>
      <c r="AQ549" s="435"/>
      <c r="AR549" s="435"/>
      <c r="AS549" s="435"/>
      <c r="AT549" s="435"/>
      <c r="AU549" s="435"/>
      <c r="AV549" s="435"/>
      <c r="AW549" s="435"/>
      <c r="AX549" s="435"/>
      <c r="AY549" s="435"/>
      <c r="AZ549" s="435"/>
      <c r="BA549" s="435"/>
      <c r="BB549" s="435"/>
      <c r="BC549" s="435"/>
      <c r="BD549" s="435"/>
      <c r="BE549" s="435"/>
      <c r="BF549" s="435"/>
      <c r="BG549" s="435"/>
      <c r="BH549" s="435"/>
      <c r="BI549" s="435"/>
      <c r="BJ549" s="435"/>
      <c r="BK549" s="435"/>
      <c r="BL549" s="435"/>
      <c r="BM549" s="435"/>
      <c r="BN549" s="435"/>
      <c r="BO549" s="435"/>
      <c r="BP549" s="435"/>
      <c r="BQ549" s="435"/>
      <c r="BR549" s="435"/>
      <c r="BS549" s="435"/>
      <c r="BT549" s="435"/>
      <c r="BU549" s="435"/>
      <c r="BV549" s="435"/>
      <c r="BW549" s="435"/>
      <c r="BX549" s="435"/>
      <c r="BY549" s="435"/>
      <c r="BZ549" s="435"/>
      <c r="CA549" s="435"/>
      <c r="CB549" s="435"/>
      <c r="CC549" s="435"/>
      <c r="CD549" s="435"/>
      <c r="CE549" s="435"/>
      <c r="CF549" s="435"/>
      <c r="CG549" s="435"/>
      <c r="CH549" s="435"/>
      <c r="CI549" s="435"/>
      <c r="CJ549" s="435"/>
      <c r="CK549" s="435"/>
      <c r="CL549" s="435"/>
      <c r="CM549" s="435"/>
      <c r="CN549" s="435"/>
      <c r="CO549" s="435"/>
      <c r="CP549" s="435"/>
      <c r="CQ549" s="435"/>
      <c r="CR549" s="435"/>
      <c r="CS549" s="435"/>
      <c r="CT549" s="435"/>
      <c r="CU549" s="435"/>
      <c r="CV549" s="435"/>
      <c r="CW549" s="435"/>
      <c r="CX549" s="435"/>
      <c r="CY549" s="435"/>
      <c r="CZ549" s="435"/>
      <c r="DA549" s="435"/>
      <c r="DB549" s="435"/>
      <c r="DC549" s="435"/>
      <c r="DD549" s="435"/>
      <c r="DE549" s="435"/>
      <c r="DF549" s="435"/>
      <c r="DG549" s="435"/>
      <c r="DH549" s="435"/>
      <c r="DI549" s="435"/>
      <c r="DJ549" s="435"/>
      <c r="DK549" s="435"/>
      <c r="DL549" s="435"/>
      <c r="DM549" s="435"/>
      <c r="DN549" s="435"/>
      <c r="DO549" s="435"/>
      <c r="DP549" s="435"/>
      <c r="DQ549" s="435"/>
      <c r="DR549" s="435"/>
      <c r="DS549" s="435"/>
      <c r="DT549" s="435"/>
      <c r="DU549" s="435"/>
      <c r="DV549" s="435"/>
      <c r="DW549" s="435"/>
      <c r="DX549" s="435"/>
      <c r="DY549" s="435"/>
      <c r="DZ549" s="435"/>
      <c r="EA549" s="435"/>
      <c r="EB549" s="435"/>
      <c r="EC549" s="435"/>
      <c r="ED549" s="435"/>
      <c r="EE549" s="435"/>
      <c r="EF549" s="435"/>
      <c r="EG549" s="435"/>
      <c r="EH549" s="435"/>
      <c r="EI549" s="435"/>
      <c r="EJ549" s="435"/>
      <c r="EK549" s="435"/>
      <c r="EL549" s="435"/>
      <c r="EM549" s="435"/>
      <c r="EN549" s="435"/>
      <c r="EO549" s="435"/>
      <c r="EP549" s="435"/>
      <c r="EQ549" s="435"/>
      <c r="ER549" s="435"/>
      <c r="ES549" s="435"/>
      <c r="ET549" s="435"/>
      <c r="EU549" s="435"/>
      <c r="EV549" s="435"/>
      <c r="EW549" s="435"/>
      <c r="EX549" s="435"/>
      <c r="EY549" s="435"/>
      <c r="EZ549" s="435"/>
      <c r="FA549" s="435"/>
      <c r="FB549" s="435"/>
      <c r="FC549" s="435"/>
      <c r="FD549" s="435"/>
      <c r="FE549" s="435"/>
      <c r="FF549" s="435"/>
      <c r="FG549" s="435"/>
      <c r="FH549" s="435"/>
      <c r="FI549" s="435"/>
      <c r="FJ549" s="435"/>
      <c r="FK549" s="435"/>
      <c r="FL549" s="435"/>
      <c r="FM549" s="435"/>
      <c r="FN549" s="435"/>
      <c r="FO549" s="435"/>
      <c r="FP549" s="435"/>
      <c r="FQ549" s="435"/>
      <c r="FR549" s="435"/>
      <c r="FS549" s="435"/>
      <c r="FT549" s="435"/>
      <c r="FU549" s="435"/>
      <c r="FV549" s="435"/>
      <c r="FW549" s="435"/>
      <c r="FX549" s="435"/>
      <c r="FY549" s="435"/>
      <c r="FZ549" s="435"/>
      <c r="GA549" s="435"/>
      <c r="GB549" s="435"/>
      <c r="GC549" s="435"/>
      <c r="GD549" s="435"/>
      <c r="GE549" s="435"/>
      <c r="GF549" s="435"/>
      <c r="GG549" s="435"/>
      <c r="GH549" s="435"/>
      <c r="GI549" s="435"/>
      <c r="GJ549" s="435"/>
      <c r="GK549" s="435"/>
      <c r="GL549" s="435"/>
      <c r="GM549" s="435"/>
      <c r="GN549" s="435"/>
      <c r="GO549" s="435"/>
      <c r="GP549" s="435"/>
      <c r="GQ549" s="435"/>
      <c r="GR549" s="435"/>
      <c r="GS549" s="435"/>
      <c r="GT549" s="435"/>
      <c r="GU549" s="435"/>
      <c r="GV549" s="435"/>
      <c r="GW549" s="435"/>
      <c r="GX549" s="435"/>
      <c r="GY549" s="435"/>
      <c r="GZ549" s="435"/>
      <c r="HA549" s="435"/>
      <c r="HB549" s="435"/>
      <c r="HC549" s="435"/>
      <c r="HD549" s="435"/>
      <c r="HE549" s="435"/>
      <c r="HF549" s="435"/>
    </row>
    <row r="550" spans="1:214" s="436" customFormat="1" x14ac:dyDescent="0.25">
      <c r="A550" s="286">
        <v>46053</v>
      </c>
      <c r="B550" s="287">
        <v>4184026530</v>
      </c>
      <c r="C550" s="288" t="s">
        <v>15180</v>
      </c>
      <c r="D550" s="286">
        <v>46055</v>
      </c>
      <c r="E550" s="429"/>
      <c r="F550" s="288"/>
      <c r="G550" s="287" t="s">
        <v>15333</v>
      </c>
      <c r="H550" s="429"/>
      <c r="I550" s="287" t="s">
        <v>15359</v>
      </c>
      <c r="J550" s="287" t="s">
        <v>7228</v>
      </c>
      <c r="K550" s="287" t="s">
        <v>48</v>
      </c>
      <c r="L550" s="287" t="str">
        <f>VLOOKUP($K550,[1]TONG_SL!$A$1:$D$65536,2,0)</f>
        <v>Mọc Nấm Hương 250g</v>
      </c>
      <c r="M550" s="437"/>
      <c r="N550" s="287" t="str">
        <f t="shared" si="81"/>
        <v>K-C6</v>
      </c>
      <c r="O550" s="429"/>
      <c r="P550" s="429"/>
      <c r="Q550" s="287" t="str">
        <f>VLOOKUP(K550,TONG_SL!$A:$D,3,0)</f>
        <v>Túi</v>
      </c>
      <c r="R550" s="438">
        <v>10</v>
      </c>
      <c r="S550" s="439"/>
      <c r="T550" s="439">
        <f>VLOOKUP(VLOOKUP(G550,Ma_KH!$A:$R,18,0)&amp;K550,Gia_MB!$A:$F,6,0)</f>
        <v>46000</v>
      </c>
      <c r="U550" s="440">
        <f t="shared" si="77"/>
        <v>460000</v>
      </c>
      <c r="V550" s="439"/>
      <c r="W550" s="441">
        <f t="shared" si="78"/>
        <v>0</v>
      </c>
      <c r="X550" s="442" t="str">
        <f t="shared" si="79"/>
        <v>8</v>
      </c>
      <c r="Y550" s="439"/>
      <c r="Z550" s="440">
        <f t="shared" si="80"/>
        <v>36800</v>
      </c>
      <c r="AA550" s="443">
        <f>VLOOKUP(G550,Ma_KH!$A:$R,14,0)</f>
        <v>60</v>
      </c>
      <c r="AB550" s="435"/>
      <c r="AC550" s="435"/>
      <c r="AD550" s="435"/>
      <c r="AE550" s="435"/>
      <c r="AF550" s="435"/>
      <c r="AG550" s="435"/>
      <c r="AH550" s="435"/>
      <c r="AI550" s="435"/>
      <c r="AJ550" s="435"/>
      <c r="AK550" s="435"/>
      <c r="AL550" s="435"/>
      <c r="AM550" s="435"/>
      <c r="AN550" s="435"/>
      <c r="AO550" s="435"/>
      <c r="AP550" s="435"/>
      <c r="AQ550" s="435"/>
      <c r="AR550" s="435"/>
      <c r="AS550" s="435"/>
      <c r="AT550" s="435"/>
      <c r="AU550" s="435"/>
      <c r="AV550" s="435"/>
      <c r="AW550" s="435"/>
      <c r="AX550" s="435"/>
      <c r="AY550" s="435"/>
      <c r="AZ550" s="435"/>
      <c r="BA550" s="435"/>
      <c r="BB550" s="435"/>
      <c r="BC550" s="435"/>
      <c r="BD550" s="435"/>
      <c r="BE550" s="435"/>
      <c r="BF550" s="435"/>
      <c r="BG550" s="435"/>
      <c r="BH550" s="435"/>
      <c r="BI550" s="435"/>
      <c r="BJ550" s="435"/>
      <c r="BK550" s="435"/>
      <c r="BL550" s="435"/>
      <c r="BM550" s="435"/>
      <c r="BN550" s="435"/>
      <c r="BO550" s="435"/>
      <c r="BP550" s="435"/>
      <c r="BQ550" s="435"/>
      <c r="BR550" s="435"/>
      <c r="BS550" s="435"/>
      <c r="BT550" s="435"/>
      <c r="BU550" s="435"/>
      <c r="BV550" s="435"/>
      <c r="BW550" s="435"/>
      <c r="BX550" s="435"/>
      <c r="BY550" s="435"/>
      <c r="BZ550" s="435"/>
      <c r="CA550" s="435"/>
      <c r="CB550" s="435"/>
      <c r="CC550" s="435"/>
      <c r="CD550" s="435"/>
      <c r="CE550" s="435"/>
      <c r="CF550" s="435"/>
      <c r="CG550" s="435"/>
      <c r="CH550" s="435"/>
      <c r="CI550" s="435"/>
      <c r="CJ550" s="435"/>
      <c r="CK550" s="435"/>
      <c r="CL550" s="435"/>
      <c r="CM550" s="435"/>
      <c r="CN550" s="435"/>
      <c r="CO550" s="435"/>
      <c r="CP550" s="435"/>
      <c r="CQ550" s="435"/>
      <c r="CR550" s="435"/>
      <c r="CS550" s="435"/>
      <c r="CT550" s="435"/>
      <c r="CU550" s="435"/>
      <c r="CV550" s="435"/>
      <c r="CW550" s="435"/>
      <c r="CX550" s="435"/>
      <c r="CY550" s="435"/>
      <c r="CZ550" s="435"/>
      <c r="DA550" s="435"/>
      <c r="DB550" s="435"/>
      <c r="DC550" s="435"/>
      <c r="DD550" s="435"/>
      <c r="DE550" s="435"/>
      <c r="DF550" s="435"/>
      <c r="DG550" s="435"/>
      <c r="DH550" s="435"/>
      <c r="DI550" s="435"/>
      <c r="DJ550" s="435"/>
      <c r="DK550" s="435"/>
      <c r="DL550" s="435"/>
      <c r="DM550" s="435"/>
      <c r="DN550" s="435"/>
      <c r="DO550" s="435"/>
      <c r="DP550" s="435"/>
      <c r="DQ550" s="435"/>
      <c r="DR550" s="435"/>
      <c r="DS550" s="435"/>
      <c r="DT550" s="435"/>
      <c r="DU550" s="435"/>
      <c r="DV550" s="435"/>
      <c r="DW550" s="435"/>
      <c r="DX550" s="435"/>
      <c r="DY550" s="435"/>
      <c r="DZ550" s="435"/>
      <c r="EA550" s="435"/>
      <c r="EB550" s="435"/>
      <c r="EC550" s="435"/>
      <c r="ED550" s="435"/>
      <c r="EE550" s="435"/>
      <c r="EF550" s="435"/>
      <c r="EG550" s="435"/>
      <c r="EH550" s="435"/>
      <c r="EI550" s="435"/>
      <c r="EJ550" s="435"/>
      <c r="EK550" s="435"/>
      <c r="EL550" s="435"/>
      <c r="EM550" s="435"/>
      <c r="EN550" s="435"/>
      <c r="EO550" s="435"/>
      <c r="EP550" s="435"/>
      <c r="EQ550" s="435"/>
      <c r="ER550" s="435"/>
      <c r="ES550" s="435"/>
      <c r="ET550" s="435"/>
      <c r="EU550" s="435"/>
      <c r="EV550" s="435"/>
      <c r="EW550" s="435"/>
      <c r="EX550" s="435"/>
      <c r="EY550" s="435"/>
      <c r="EZ550" s="435"/>
      <c r="FA550" s="435"/>
      <c r="FB550" s="435"/>
      <c r="FC550" s="435"/>
      <c r="FD550" s="435"/>
      <c r="FE550" s="435"/>
      <c r="FF550" s="435"/>
      <c r="FG550" s="435"/>
      <c r="FH550" s="435"/>
      <c r="FI550" s="435"/>
      <c r="FJ550" s="435"/>
      <c r="FK550" s="435"/>
      <c r="FL550" s="435"/>
      <c r="FM550" s="435"/>
      <c r="FN550" s="435"/>
      <c r="FO550" s="435"/>
      <c r="FP550" s="435"/>
      <c r="FQ550" s="435"/>
      <c r="FR550" s="435"/>
      <c r="FS550" s="435"/>
      <c r="FT550" s="435"/>
      <c r="FU550" s="435"/>
      <c r="FV550" s="435"/>
      <c r="FW550" s="435"/>
      <c r="FX550" s="435"/>
      <c r="FY550" s="435"/>
      <c r="FZ550" s="435"/>
      <c r="GA550" s="435"/>
      <c r="GB550" s="435"/>
      <c r="GC550" s="435"/>
      <c r="GD550" s="435"/>
      <c r="GE550" s="435"/>
      <c r="GF550" s="435"/>
      <c r="GG550" s="435"/>
      <c r="GH550" s="435"/>
      <c r="GI550" s="435"/>
      <c r="GJ550" s="435"/>
      <c r="GK550" s="435"/>
      <c r="GL550" s="435"/>
      <c r="GM550" s="435"/>
      <c r="GN550" s="435"/>
      <c r="GO550" s="435"/>
      <c r="GP550" s="435"/>
      <c r="GQ550" s="435"/>
      <c r="GR550" s="435"/>
      <c r="GS550" s="435"/>
      <c r="GT550" s="435"/>
      <c r="GU550" s="435"/>
      <c r="GV550" s="435"/>
      <c r="GW550" s="435"/>
      <c r="GX550" s="435"/>
      <c r="GY550" s="435"/>
      <c r="GZ550" s="435"/>
      <c r="HA550" s="435"/>
      <c r="HB550" s="435"/>
      <c r="HC550" s="435"/>
      <c r="HD550" s="435"/>
      <c r="HE550" s="435"/>
      <c r="HF550" s="435"/>
    </row>
    <row r="551" spans="1:214" s="436" customFormat="1" x14ac:dyDescent="0.25">
      <c r="A551" s="286">
        <v>46053</v>
      </c>
      <c r="B551" s="287">
        <v>4184024404</v>
      </c>
      <c r="C551" s="288" t="s">
        <v>15180</v>
      </c>
      <c r="D551" s="286">
        <v>46055</v>
      </c>
      <c r="E551" s="429"/>
      <c r="F551" s="288"/>
      <c r="G551" s="287" t="s">
        <v>15333</v>
      </c>
      <c r="H551" s="429"/>
      <c r="I551" s="287" t="s">
        <v>15360</v>
      </c>
      <c r="J551" s="287" t="s">
        <v>7228</v>
      </c>
      <c r="K551" s="287" t="s">
        <v>30</v>
      </c>
      <c r="L551" s="287" t="str">
        <f>VLOOKUP($K551,[1]TONG_SL!$A$1:$D$65536,2,0)</f>
        <v>Gà muối 500g</v>
      </c>
      <c r="M551" s="437"/>
      <c r="N551" s="287" t="str">
        <f t="shared" si="81"/>
        <v>K-C6</v>
      </c>
      <c r="O551" s="429"/>
      <c r="P551" s="429"/>
      <c r="Q551" s="287" t="str">
        <f>VLOOKUP(K551,TONG_SL!$A:$D,3,0)</f>
        <v>Túi</v>
      </c>
      <c r="R551" s="438">
        <v>20</v>
      </c>
      <c r="S551" s="439"/>
      <c r="T551" s="439">
        <f>VLOOKUP(VLOOKUP(G551,Ma_KH!$A:$R,18,0)&amp;K551,Gia_MB!$A:$F,6,0)</f>
        <v>116611</v>
      </c>
      <c r="U551" s="440">
        <f t="shared" ref="U551:U582" si="82">T551*R551</f>
        <v>2332220</v>
      </c>
      <c r="V551" s="439"/>
      <c r="W551" s="441">
        <f t="shared" ref="W551:W582" si="83">U551*V551</f>
        <v>0</v>
      </c>
      <c r="X551" s="442" t="str">
        <f t="shared" ref="X551:X582" si="84">IF(B551&lt;&gt;"","8","0")</f>
        <v>8</v>
      </c>
      <c r="Y551" s="439"/>
      <c r="Z551" s="440">
        <f t="shared" ref="Z551:Z582" si="85">U551*X551%</f>
        <v>186577.6</v>
      </c>
      <c r="AA551" s="443">
        <f>VLOOKUP(G551,Ma_KH!$A:$R,14,0)</f>
        <v>60</v>
      </c>
      <c r="AB551" s="435"/>
      <c r="AC551" s="435"/>
      <c r="AD551" s="435"/>
      <c r="AE551" s="435"/>
      <c r="AF551" s="435"/>
      <c r="AG551" s="435"/>
      <c r="AH551" s="435"/>
      <c r="AI551" s="435"/>
      <c r="AJ551" s="435"/>
      <c r="AK551" s="435"/>
      <c r="AL551" s="435"/>
      <c r="AM551" s="435"/>
      <c r="AN551" s="435"/>
      <c r="AO551" s="435"/>
      <c r="AP551" s="435"/>
      <c r="AQ551" s="435"/>
      <c r="AR551" s="435"/>
      <c r="AS551" s="435"/>
      <c r="AT551" s="435"/>
      <c r="AU551" s="435"/>
      <c r="AV551" s="435"/>
      <c r="AW551" s="435"/>
      <c r="AX551" s="435"/>
      <c r="AY551" s="435"/>
      <c r="AZ551" s="435"/>
      <c r="BA551" s="435"/>
      <c r="BB551" s="435"/>
      <c r="BC551" s="435"/>
      <c r="BD551" s="435"/>
      <c r="BE551" s="435"/>
      <c r="BF551" s="435"/>
      <c r="BG551" s="435"/>
      <c r="BH551" s="435"/>
      <c r="BI551" s="435"/>
      <c r="BJ551" s="435"/>
      <c r="BK551" s="435"/>
      <c r="BL551" s="435"/>
      <c r="BM551" s="435"/>
      <c r="BN551" s="435"/>
      <c r="BO551" s="435"/>
      <c r="BP551" s="435"/>
      <c r="BQ551" s="435"/>
      <c r="BR551" s="435"/>
      <c r="BS551" s="435"/>
      <c r="BT551" s="435"/>
      <c r="BU551" s="435"/>
      <c r="BV551" s="435"/>
      <c r="BW551" s="435"/>
      <c r="BX551" s="435"/>
      <c r="BY551" s="435"/>
      <c r="BZ551" s="435"/>
      <c r="CA551" s="435"/>
      <c r="CB551" s="435"/>
      <c r="CC551" s="435"/>
      <c r="CD551" s="435"/>
      <c r="CE551" s="435"/>
      <c r="CF551" s="435"/>
      <c r="CG551" s="435"/>
      <c r="CH551" s="435"/>
      <c r="CI551" s="435"/>
      <c r="CJ551" s="435"/>
      <c r="CK551" s="435"/>
      <c r="CL551" s="435"/>
      <c r="CM551" s="435"/>
      <c r="CN551" s="435"/>
      <c r="CO551" s="435"/>
      <c r="CP551" s="435"/>
      <c r="CQ551" s="435"/>
      <c r="CR551" s="435"/>
      <c r="CS551" s="435"/>
      <c r="CT551" s="435"/>
      <c r="CU551" s="435"/>
      <c r="CV551" s="435"/>
      <c r="CW551" s="435"/>
      <c r="CX551" s="435"/>
      <c r="CY551" s="435"/>
      <c r="CZ551" s="435"/>
      <c r="DA551" s="435"/>
      <c r="DB551" s="435"/>
      <c r="DC551" s="435"/>
      <c r="DD551" s="435"/>
      <c r="DE551" s="435"/>
      <c r="DF551" s="435"/>
      <c r="DG551" s="435"/>
      <c r="DH551" s="435"/>
      <c r="DI551" s="435"/>
      <c r="DJ551" s="435"/>
      <c r="DK551" s="435"/>
      <c r="DL551" s="435"/>
      <c r="DM551" s="435"/>
      <c r="DN551" s="435"/>
      <c r="DO551" s="435"/>
      <c r="DP551" s="435"/>
      <c r="DQ551" s="435"/>
      <c r="DR551" s="435"/>
      <c r="DS551" s="435"/>
      <c r="DT551" s="435"/>
      <c r="DU551" s="435"/>
      <c r="DV551" s="435"/>
      <c r="DW551" s="435"/>
      <c r="DX551" s="435"/>
      <c r="DY551" s="435"/>
      <c r="DZ551" s="435"/>
      <c r="EA551" s="435"/>
      <c r="EB551" s="435"/>
      <c r="EC551" s="435"/>
      <c r="ED551" s="435"/>
      <c r="EE551" s="435"/>
      <c r="EF551" s="435"/>
      <c r="EG551" s="435"/>
      <c r="EH551" s="435"/>
      <c r="EI551" s="435"/>
      <c r="EJ551" s="435"/>
      <c r="EK551" s="435"/>
      <c r="EL551" s="435"/>
      <c r="EM551" s="435"/>
      <c r="EN551" s="435"/>
      <c r="EO551" s="435"/>
      <c r="EP551" s="435"/>
      <c r="EQ551" s="435"/>
      <c r="ER551" s="435"/>
      <c r="ES551" s="435"/>
      <c r="ET551" s="435"/>
      <c r="EU551" s="435"/>
      <c r="EV551" s="435"/>
      <c r="EW551" s="435"/>
      <c r="EX551" s="435"/>
      <c r="EY551" s="435"/>
      <c r="EZ551" s="435"/>
      <c r="FA551" s="435"/>
      <c r="FB551" s="435"/>
      <c r="FC551" s="435"/>
      <c r="FD551" s="435"/>
      <c r="FE551" s="435"/>
      <c r="FF551" s="435"/>
      <c r="FG551" s="435"/>
      <c r="FH551" s="435"/>
      <c r="FI551" s="435"/>
      <c r="FJ551" s="435"/>
      <c r="FK551" s="435"/>
      <c r="FL551" s="435"/>
      <c r="FM551" s="435"/>
      <c r="FN551" s="435"/>
      <c r="FO551" s="435"/>
      <c r="FP551" s="435"/>
      <c r="FQ551" s="435"/>
      <c r="FR551" s="435"/>
      <c r="FS551" s="435"/>
      <c r="FT551" s="435"/>
      <c r="FU551" s="435"/>
      <c r="FV551" s="435"/>
      <c r="FW551" s="435"/>
      <c r="FX551" s="435"/>
      <c r="FY551" s="435"/>
      <c r="FZ551" s="435"/>
      <c r="GA551" s="435"/>
      <c r="GB551" s="435"/>
      <c r="GC551" s="435"/>
      <c r="GD551" s="435"/>
      <c r="GE551" s="435"/>
      <c r="GF551" s="435"/>
      <c r="GG551" s="435"/>
      <c r="GH551" s="435"/>
      <c r="GI551" s="435"/>
      <c r="GJ551" s="435"/>
      <c r="GK551" s="435"/>
      <c r="GL551" s="435"/>
      <c r="GM551" s="435"/>
      <c r="GN551" s="435"/>
      <c r="GO551" s="435"/>
      <c r="GP551" s="435"/>
      <c r="GQ551" s="435"/>
      <c r="GR551" s="435"/>
      <c r="GS551" s="435"/>
      <c r="GT551" s="435"/>
      <c r="GU551" s="435"/>
      <c r="GV551" s="435"/>
      <c r="GW551" s="435"/>
      <c r="GX551" s="435"/>
      <c r="GY551" s="435"/>
      <c r="GZ551" s="435"/>
      <c r="HA551" s="435"/>
      <c r="HB551" s="435"/>
      <c r="HC551" s="435"/>
      <c r="HD551" s="435"/>
      <c r="HE551" s="435"/>
      <c r="HF551" s="435"/>
    </row>
    <row r="552" spans="1:214" s="436" customFormat="1" x14ac:dyDescent="0.25">
      <c r="A552" s="286">
        <v>46053</v>
      </c>
      <c r="B552" s="287">
        <v>4184024404</v>
      </c>
      <c r="C552" s="288" t="s">
        <v>15180</v>
      </c>
      <c r="D552" s="286">
        <v>46055</v>
      </c>
      <c r="E552" s="429"/>
      <c r="F552" s="288"/>
      <c r="G552" s="287" t="s">
        <v>15333</v>
      </c>
      <c r="H552" s="429"/>
      <c r="I552" s="287" t="s">
        <v>15360</v>
      </c>
      <c r="J552" s="287" t="s">
        <v>7228</v>
      </c>
      <c r="K552" s="287" t="s">
        <v>27</v>
      </c>
      <c r="L552" s="287" t="str">
        <f>VLOOKUP($K552,[1]TONG_SL!$A$1:$D$65536,2,0)</f>
        <v>Chân giò heo muối 300g</v>
      </c>
      <c r="M552" s="437"/>
      <c r="N552" s="287" t="str">
        <f t="shared" si="81"/>
        <v>K-C6</v>
      </c>
      <c r="O552" s="429"/>
      <c r="P552" s="429"/>
      <c r="Q552" s="287" t="str">
        <f>VLOOKUP(K552,TONG_SL!$A:$D,3,0)</f>
        <v>Túi</v>
      </c>
      <c r="R552" s="438">
        <v>12</v>
      </c>
      <c r="S552" s="439"/>
      <c r="T552" s="439">
        <f>VLOOKUP(VLOOKUP(G552,Ma_KH!$A:$R,18,0)&amp;K552,Gia_MB!$A:$F,6,0)</f>
        <v>73431</v>
      </c>
      <c r="U552" s="440">
        <f t="shared" si="82"/>
        <v>881172</v>
      </c>
      <c r="V552" s="439"/>
      <c r="W552" s="441">
        <f t="shared" si="83"/>
        <v>0</v>
      </c>
      <c r="X552" s="442" t="str">
        <f t="shared" si="84"/>
        <v>8</v>
      </c>
      <c r="Y552" s="439"/>
      <c r="Z552" s="440">
        <f t="shared" si="85"/>
        <v>70493.759999999995</v>
      </c>
      <c r="AA552" s="443">
        <f>VLOOKUP(G552,Ma_KH!$A:$R,14,0)</f>
        <v>60</v>
      </c>
      <c r="AB552" s="435"/>
      <c r="AC552" s="435"/>
      <c r="AD552" s="435"/>
      <c r="AE552" s="435"/>
      <c r="AF552" s="435"/>
      <c r="AG552" s="435"/>
      <c r="AH552" s="435"/>
      <c r="AI552" s="435"/>
      <c r="AJ552" s="435"/>
      <c r="AK552" s="435"/>
      <c r="AL552" s="435"/>
      <c r="AM552" s="435"/>
      <c r="AN552" s="435"/>
      <c r="AO552" s="435"/>
      <c r="AP552" s="435"/>
      <c r="AQ552" s="435"/>
      <c r="AR552" s="435"/>
      <c r="AS552" s="435"/>
      <c r="AT552" s="435"/>
      <c r="AU552" s="435"/>
      <c r="AV552" s="435"/>
      <c r="AW552" s="435"/>
      <c r="AX552" s="435"/>
      <c r="AY552" s="435"/>
      <c r="AZ552" s="435"/>
      <c r="BA552" s="435"/>
      <c r="BB552" s="435"/>
      <c r="BC552" s="435"/>
      <c r="BD552" s="435"/>
      <c r="BE552" s="435"/>
      <c r="BF552" s="435"/>
      <c r="BG552" s="435"/>
      <c r="BH552" s="435"/>
      <c r="BI552" s="435"/>
      <c r="BJ552" s="435"/>
      <c r="BK552" s="435"/>
      <c r="BL552" s="435"/>
      <c r="BM552" s="435"/>
      <c r="BN552" s="435"/>
      <c r="BO552" s="435"/>
      <c r="BP552" s="435"/>
      <c r="BQ552" s="435"/>
      <c r="BR552" s="435"/>
      <c r="BS552" s="435"/>
      <c r="BT552" s="435"/>
      <c r="BU552" s="435"/>
      <c r="BV552" s="435"/>
      <c r="BW552" s="435"/>
      <c r="BX552" s="435"/>
      <c r="BY552" s="435"/>
      <c r="BZ552" s="435"/>
      <c r="CA552" s="435"/>
      <c r="CB552" s="435"/>
      <c r="CC552" s="435"/>
      <c r="CD552" s="435"/>
      <c r="CE552" s="435"/>
      <c r="CF552" s="435"/>
      <c r="CG552" s="435"/>
      <c r="CH552" s="435"/>
      <c r="CI552" s="435"/>
      <c r="CJ552" s="435"/>
      <c r="CK552" s="435"/>
      <c r="CL552" s="435"/>
      <c r="CM552" s="435"/>
      <c r="CN552" s="435"/>
      <c r="CO552" s="435"/>
      <c r="CP552" s="435"/>
      <c r="CQ552" s="435"/>
      <c r="CR552" s="435"/>
      <c r="CS552" s="435"/>
      <c r="CT552" s="435"/>
      <c r="CU552" s="435"/>
      <c r="CV552" s="435"/>
      <c r="CW552" s="435"/>
      <c r="CX552" s="435"/>
      <c r="CY552" s="435"/>
      <c r="CZ552" s="435"/>
      <c r="DA552" s="435"/>
      <c r="DB552" s="435"/>
      <c r="DC552" s="435"/>
      <c r="DD552" s="435"/>
      <c r="DE552" s="435"/>
      <c r="DF552" s="435"/>
      <c r="DG552" s="435"/>
      <c r="DH552" s="435"/>
      <c r="DI552" s="435"/>
      <c r="DJ552" s="435"/>
      <c r="DK552" s="435"/>
      <c r="DL552" s="435"/>
      <c r="DM552" s="435"/>
      <c r="DN552" s="435"/>
      <c r="DO552" s="435"/>
      <c r="DP552" s="435"/>
      <c r="DQ552" s="435"/>
      <c r="DR552" s="435"/>
      <c r="DS552" s="435"/>
      <c r="DT552" s="435"/>
      <c r="DU552" s="435"/>
      <c r="DV552" s="435"/>
      <c r="DW552" s="435"/>
      <c r="DX552" s="435"/>
      <c r="DY552" s="435"/>
      <c r="DZ552" s="435"/>
      <c r="EA552" s="435"/>
      <c r="EB552" s="435"/>
      <c r="EC552" s="435"/>
      <c r="ED552" s="435"/>
      <c r="EE552" s="435"/>
      <c r="EF552" s="435"/>
      <c r="EG552" s="435"/>
      <c r="EH552" s="435"/>
      <c r="EI552" s="435"/>
      <c r="EJ552" s="435"/>
      <c r="EK552" s="435"/>
      <c r="EL552" s="435"/>
      <c r="EM552" s="435"/>
      <c r="EN552" s="435"/>
      <c r="EO552" s="435"/>
      <c r="EP552" s="435"/>
      <c r="EQ552" s="435"/>
      <c r="ER552" s="435"/>
      <c r="ES552" s="435"/>
      <c r="ET552" s="435"/>
      <c r="EU552" s="435"/>
      <c r="EV552" s="435"/>
      <c r="EW552" s="435"/>
      <c r="EX552" s="435"/>
      <c r="EY552" s="435"/>
      <c r="EZ552" s="435"/>
      <c r="FA552" s="435"/>
      <c r="FB552" s="435"/>
      <c r="FC552" s="435"/>
      <c r="FD552" s="435"/>
      <c r="FE552" s="435"/>
      <c r="FF552" s="435"/>
      <c r="FG552" s="435"/>
      <c r="FH552" s="435"/>
      <c r="FI552" s="435"/>
      <c r="FJ552" s="435"/>
      <c r="FK552" s="435"/>
      <c r="FL552" s="435"/>
      <c r="FM552" s="435"/>
      <c r="FN552" s="435"/>
      <c r="FO552" s="435"/>
      <c r="FP552" s="435"/>
      <c r="FQ552" s="435"/>
      <c r="FR552" s="435"/>
      <c r="FS552" s="435"/>
      <c r="FT552" s="435"/>
      <c r="FU552" s="435"/>
      <c r="FV552" s="435"/>
      <c r="FW552" s="435"/>
      <c r="FX552" s="435"/>
      <c r="FY552" s="435"/>
      <c r="FZ552" s="435"/>
      <c r="GA552" s="435"/>
      <c r="GB552" s="435"/>
      <c r="GC552" s="435"/>
      <c r="GD552" s="435"/>
      <c r="GE552" s="435"/>
      <c r="GF552" s="435"/>
      <c r="GG552" s="435"/>
      <c r="GH552" s="435"/>
      <c r="GI552" s="435"/>
      <c r="GJ552" s="435"/>
      <c r="GK552" s="435"/>
      <c r="GL552" s="435"/>
      <c r="GM552" s="435"/>
      <c r="GN552" s="435"/>
      <c r="GO552" s="435"/>
      <c r="GP552" s="435"/>
      <c r="GQ552" s="435"/>
      <c r="GR552" s="435"/>
      <c r="GS552" s="435"/>
      <c r="GT552" s="435"/>
      <c r="GU552" s="435"/>
      <c r="GV552" s="435"/>
      <c r="GW552" s="435"/>
      <c r="GX552" s="435"/>
      <c r="GY552" s="435"/>
      <c r="GZ552" s="435"/>
      <c r="HA552" s="435"/>
      <c r="HB552" s="435"/>
      <c r="HC552" s="435"/>
      <c r="HD552" s="435"/>
      <c r="HE552" s="435"/>
      <c r="HF552" s="435"/>
    </row>
    <row r="553" spans="1:214" s="436" customFormat="1" x14ac:dyDescent="0.25">
      <c r="A553" s="286">
        <v>46053</v>
      </c>
      <c r="B553" s="287">
        <v>4184024404</v>
      </c>
      <c r="C553" s="288" t="s">
        <v>15180</v>
      </c>
      <c r="D553" s="286">
        <v>46055</v>
      </c>
      <c r="E553" s="429"/>
      <c r="F553" s="288"/>
      <c r="G553" s="287" t="s">
        <v>15333</v>
      </c>
      <c r="H553" s="429"/>
      <c r="I553" s="287" t="s">
        <v>15360</v>
      </c>
      <c r="J553" s="287" t="s">
        <v>7228</v>
      </c>
      <c r="K553" s="287" t="s">
        <v>48</v>
      </c>
      <c r="L553" s="287" t="str">
        <f>VLOOKUP($K553,[1]TONG_SL!$A$1:$D$65536,2,0)</f>
        <v>Mọc Nấm Hương 250g</v>
      </c>
      <c r="M553" s="437"/>
      <c r="N553" s="287" t="str">
        <f t="shared" si="81"/>
        <v>K-C6</v>
      </c>
      <c r="O553" s="429"/>
      <c r="P553" s="429"/>
      <c r="Q553" s="287" t="str">
        <f>VLOOKUP(K553,TONG_SL!$A:$D,3,0)</f>
        <v>Túi</v>
      </c>
      <c r="R553" s="438">
        <v>5</v>
      </c>
      <c r="S553" s="439"/>
      <c r="T553" s="439">
        <f>VLOOKUP(VLOOKUP(G553,Ma_KH!$A:$R,18,0)&amp;K553,Gia_MB!$A:$F,6,0)</f>
        <v>46000</v>
      </c>
      <c r="U553" s="440">
        <f t="shared" si="82"/>
        <v>230000</v>
      </c>
      <c r="V553" s="439"/>
      <c r="W553" s="441">
        <f t="shared" si="83"/>
        <v>0</v>
      </c>
      <c r="X553" s="442" t="str">
        <f t="shared" si="84"/>
        <v>8</v>
      </c>
      <c r="Y553" s="439"/>
      <c r="Z553" s="440">
        <f t="shared" si="85"/>
        <v>18400</v>
      </c>
      <c r="AA553" s="443">
        <f>VLOOKUP(G553,Ma_KH!$A:$R,14,0)</f>
        <v>60</v>
      </c>
      <c r="AB553" s="435"/>
      <c r="AC553" s="435"/>
      <c r="AD553" s="435"/>
      <c r="AE553" s="435"/>
      <c r="AF553" s="435"/>
      <c r="AG553" s="435"/>
      <c r="AH553" s="435"/>
      <c r="AI553" s="435"/>
      <c r="AJ553" s="435"/>
      <c r="AK553" s="435"/>
      <c r="AL553" s="435"/>
      <c r="AM553" s="435"/>
      <c r="AN553" s="435"/>
      <c r="AO553" s="435"/>
      <c r="AP553" s="435"/>
      <c r="AQ553" s="435"/>
      <c r="AR553" s="435"/>
      <c r="AS553" s="435"/>
      <c r="AT553" s="435"/>
      <c r="AU553" s="435"/>
      <c r="AV553" s="435"/>
      <c r="AW553" s="435"/>
      <c r="AX553" s="435"/>
      <c r="AY553" s="435"/>
      <c r="AZ553" s="435"/>
      <c r="BA553" s="435"/>
      <c r="BB553" s="435"/>
      <c r="BC553" s="435"/>
      <c r="BD553" s="435"/>
      <c r="BE553" s="435"/>
      <c r="BF553" s="435"/>
      <c r="BG553" s="435"/>
      <c r="BH553" s="435"/>
      <c r="BI553" s="435"/>
      <c r="BJ553" s="435"/>
      <c r="BK553" s="435"/>
      <c r="BL553" s="435"/>
      <c r="BM553" s="435"/>
      <c r="BN553" s="435"/>
      <c r="BO553" s="435"/>
      <c r="BP553" s="435"/>
      <c r="BQ553" s="435"/>
      <c r="BR553" s="435"/>
      <c r="BS553" s="435"/>
      <c r="BT553" s="435"/>
      <c r="BU553" s="435"/>
      <c r="BV553" s="435"/>
      <c r="BW553" s="435"/>
      <c r="BX553" s="435"/>
      <c r="BY553" s="435"/>
      <c r="BZ553" s="435"/>
      <c r="CA553" s="435"/>
      <c r="CB553" s="435"/>
      <c r="CC553" s="435"/>
      <c r="CD553" s="435"/>
      <c r="CE553" s="435"/>
      <c r="CF553" s="435"/>
      <c r="CG553" s="435"/>
      <c r="CH553" s="435"/>
      <c r="CI553" s="435"/>
      <c r="CJ553" s="435"/>
      <c r="CK553" s="435"/>
      <c r="CL553" s="435"/>
      <c r="CM553" s="435"/>
      <c r="CN553" s="435"/>
      <c r="CO553" s="435"/>
      <c r="CP553" s="435"/>
      <c r="CQ553" s="435"/>
      <c r="CR553" s="435"/>
      <c r="CS553" s="435"/>
      <c r="CT553" s="435"/>
      <c r="CU553" s="435"/>
      <c r="CV553" s="435"/>
      <c r="CW553" s="435"/>
      <c r="CX553" s="435"/>
      <c r="CY553" s="435"/>
      <c r="CZ553" s="435"/>
      <c r="DA553" s="435"/>
      <c r="DB553" s="435"/>
      <c r="DC553" s="435"/>
      <c r="DD553" s="435"/>
      <c r="DE553" s="435"/>
      <c r="DF553" s="435"/>
      <c r="DG553" s="435"/>
      <c r="DH553" s="435"/>
      <c r="DI553" s="435"/>
      <c r="DJ553" s="435"/>
      <c r="DK553" s="435"/>
      <c r="DL553" s="435"/>
      <c r="DM553" s="435"/>
      <c r="DN553" s="435"/>
      <c r="DO553" s="435"/>
      <c r="DP553" s="435"/>
      <c r="DQ553" s="435"/>
      <c r="DR553" s="435"/>
      <c r="DS553" s="435"/>
      <c r="DT553" s="435"/>
      <c r="DU553" s="435"/>
      <c r="DV553" s="435"/>
      <c r="DW553" s="435"/>
      <c r="DX553" s="435"/>
      <c r="DY553" s="435"/>
      <c r="DZ553" s="435"/>
      <c r="EA553" s="435"/>
      <c r="EB553" s="435"/>
      <c r="EC553" s="435"/>
      <c r="ED553" s="435"/>
      <c r="EE553" s="435"/>
      <c r="EF553" s="435"/>
      <c r="EG553" s="435"/>
      <c r="EH553" s="435"/>
      <c r="EI553" s="435"/>
      <c r="EJ553" s="435"/>
      <c r="EK553" s="435"/>
      <c r="EL553" s="435"/>
      <c r="EM553" s="435"/>
      <c r="EN553" s="435"/>
      <c r="EO553" s="435"/>
      <c r="EP553" s="435"/>
      <c r="EQ553" s="435"/>
      <c r="ER553" s="435"/>
      <c r="ES553" s="435"/>
      <c r="ET553" s="435"/>
      <c r="EU553" s="435"/>
      <c r="EV553" s="435"/>
      <c r="EW553" s="435"/>
      <c r="EX553" s="435"/>
      <c r="EY553" s="435"/>
      <c r="EZ553" s="435"/>
      <c r="FA553" s="435"/>
      <c r="FB553" s="435"/>
      <c r="FC553" s="435"/>
      <c r="FD553" s="435"/>
      <c r="FE553" s="435"/>
      <c r="FF553" s="435"/>
      <c r="FG553" s="435"/>
      <c r="FH553" s="435"/>
      <c r="FI553" s="435"/>
      <c r="FJ553" s="435"/>
      <c r="FK553" s="435"/>
      <c r="FL553" s="435"/>
      <c r="FM553" s="435"/>
      <c r="FN553" s="435"/>
      <c r="FO553" s="435"/>
      <c r="FP553" s="435"/>
      <c r="FQ553" s="435"/>
      <c r="FR553" s="435"/>
      <c r="FS553" s="435"/>
      <c r="FT553" s="435"/>
      <c r="FU553" s="435"/>
      <c r="FV553" s="435"/>
      <c r="FW553" s="435"/>
      <c r="FX553" s="435"/>
      <c r="FY553" s="435"/>
      <c r="FZ553" s="435"/>
      <c r="GA553" s="435"/>
      <c r="GB553" s="435"/>
      <c r="GC553" s="435"/>
      <c r="GD553" s="435"/>
      <c r="GE553" s="435"/>
      <c r="GF553" s="435"/>
      <c r="GG553" s="435"/>
      <c r="GH553" s="435"/>
      <c r="GI553" s="435"/>
      <c r="GJ553" s="435"/>
      <c r="GK553" s="435"/>
      <c r="GL553" s="435"/>
      <c r="GM553" s="435"/>
      <c r="GN553" s="435"/>
      <c r="GO553" s="435"/>
      <c r="GP553" s="435"/>
      <c r="GQ553" s="435"/>
      <c r="GR553" s="435"/>
      <c r="GS553" s="435"/>
      <c r="GT553" s="435"/>
      <c r="GU553" s="435"/>
      <c r="GV553" s="435"/>
      <c r="GW553" s="435"/>
      <c r="GX553" s="435"/>
      <c r="GY553" s="435"/>
      <c r="GZ553" s="435"/>
      <c r="HA553" s="435"/>
      <c r="HB553" s="435"/>
      <c r="HC553" s="435"/>
      <c r="HD553" s="435"/>
      <c r="HE553" s="435"/>
      <c r="HF553" s="435"/>
    </row>
    <row r="554" spans="1:214" s="436" customFormat="1" x14ac:dyDescent="0.25">
      <c r="A554" s="286">
        <v>46051</v>
      </c>
      <c r="B554" s="287">
        <v>4183960642</v>
      </c>
      <c r="C554" s="288" t="s">
        <v>15180</v>
      </c>
      <c r="D554" s="286">
        <v>46055</v>
      </c>
      <c r="E554" s="429"/>
      <c r="F554" s="288"/>
      <c r="G554" s="287" t="s">
        <v>15333</v>
      </c>
      <c r="H554" s="429"/>
      <c r="I554" s="287" t="s">
        <v>15361</v>
      </c>
      <c r="J554" s="287" t="s">
        <v>7228</v>
      </c>
      <c r="K554" s="287" t="s">
        <v>30</v>
      </c>
      <c r="L554" s="287" t="str">
        <f>VLOOKUP($K554,[1]TONG_SL!$A$1:$D$65536,2,0)</f>
        <v>Gà muối 500g</v>
      </c>
      <c r="M554" s="437"/>
      <c r="N554" s="287" t="str">
        <f t="shared" si="81"/>
        <v>K-C6</v>
      </c>
      <c r="O554" s="429"/>
      <c r="P554" s="429"/>
      <c r="Q554" s="287" t="str">
        <f>VLOOKUP(K554,TONG_SL!$A:$D,3,0)</f>
        <v>Túi</v>
      </c>
      <c r="R554" s="438">
        <v>20</v>
      </c>
      <c r="S554" s="439"/>
      <c r="T554" s="439">
        <f>VLOOKUP(VLOOKUP(G554,Ma_KH!$A:$R,18,0)&amp;K554,Gia_MB!$A:$F,6,0)</f>
        <v>116611</v>
      </c>
      <c r="U554" s="440">
        <f t="shared" si="82"/>
        <v>2332220</v>
      </c>
      <c r="V554" s="439"/>
      <c r="W554" s="441">
        <f t="shared" si="83"/>
        <v>0</v>
      </c>
      <c r="X554" s="442" t="str">
        <f t="shared" si="84"/>
        <v>8</v>
      </c>
      <c r="Y554" s="439"/>
      <c r="Z554" s="440">
        <f t="shared" si="85"/>
        <v>186577.6</v>
      </c>
      <c r="AA554" s="443">
        <f>VLOOKUP(G554,Ma_KH!$A:$R,14,0)</f>
        <v>60</v>
      </c>
      <c r="AB554" s="435"/>
      <c r="AC554" s="435"/>
      <c r="AD554" s="435"/>
      <c r="AE554" s="435"/>
      <c r="AF554" s="435"/>
      <c r="AG554" s="435"/>
      <c r="AH554" s="435"/>
      <c r="AI554" s="435"/>
      <c r="AJ554" s="435"/>
      <c r="AK554" s="435"/>
      <c r="AL554" s="435"/>
      <c r="AM554" s="435"/>
      <c r="AN554" s="435"/>
      <c r="AO554" s="435"/>
      <c r="AP554" s="435"/>
      <c r="AQ554" s="435"/>
      <c r="AR554" s="435"/>
      <c r="AS554" s="435"/>
      <c r="AT554" s="435"/>
      <c r="AU554" s="435"/>
      <c r="AV554" s="435"/>
      <c r="AW554" s="435"/>
      <c r="AX554" s="435"/>
      <c r="AY554" s="435"/>
      <c r="AZ554" s="435"/>
      <c r="BA554" s="435"/>
      <c r="BB554" s="435"/>
      <c r="BC554" s="435"/>
      <c r="BD554" s="435"/>
      <c r="BE554" s="435"/>
      <c r="BF554" s="435"/>
      <c r="BG554" s="435"/>
      <c r="BH554" s="435"/>
      <c r="BI554" s="435"/>
      <c r="BJ554" s="435"/>
      <c r="BK554" s="435"/>
      <c r="BL554" s="435"/>
      <c r="BM554" s="435"/>
      <c r="BN554" s="435"/>
      <c r="BO554" s="435"/>
      <c r="BP554" s="435"/>
      <c r="BQ554" s="435"/>
      <c r="BR554" s="435"/>
      <c r="BS554" s="435"/>
      <c r="BT554" s="435"/>
      <c r="BU554" s="435"/>
      <c r="BV554" s="435"/>
      <c r="BW554" s="435"/>
      <c r="BX554" s="435"/>
      <c r="BY554" s="435"/>
      <c r="BZ554" s="435"/>
      <c r="CA554" s="435"/>
      <c r="CB554" s="435"/>
      <c r="CC554" s="435"/>
      <c r="CD554" s="435"/>
      <c r="CE554" s="435"/>
      <c r="CF554" s="435"/>
      <c r="CG554" s="435"/>
      <c r="CH554" s="435"/>
      <c r="CI554" s="435"/>
      <c r="CJ554" s="435"/>
      <c r="CK554" s="435"/>
      <c r="CL554" s="435"/>
      <c r="CM554" s="435"/>
      <c r="CN554" s="435"/>
      <c r="CO554" s="435"/>
      <c r="CP554" s="435"/>
      <c r="CQ554" s="435"/>
      <c r="CR554" s="435"/>
      <c r="CS554" s="435"/>
      <c r="CT554" s="435"/>
      <c r="CU554" s="435"/>
      <c r="CV554" s="435"/>
      <c r="CW554" s="435"/>
      <c r="CX554" s="435"/>
      <c r="CY554" s="435"/>
      <c r="CZ554" s="435"/>
      <c r="DA554" s="435"/>
      <c r="DB554" s="435"/>
      <c r="DC554" s="435"/>
      <c r="DD554" s="435"/>
      <c r="DE554" s="435"/>
      <c r="DF554" s="435"/>
      <c r="DG554" s="435"/>
      <c r="DH554" s="435"/>
      <c r="DI554" s="435"/>
      <c r="DJ554" s="435"/>
      <c r="DK554" s="435"/>
      <c r="DL554" s="435"/>
      <c r="DM554" s="435"/>
      <c r="DN554" s="435"/>
      <c r="DO554" s="435"/>
      <c r="DP554" s="435"/>
      <c r="DQ554" s="435"/>
      <c r="DR554" s="435"/>
      <c r="DS554" s="435"/>
      <c r="DT554" s="435"/>
      <c r="DU554" s="435"/>
      <c r="DV554" s="435"/>
      <c r="DW554" s="435"/>
      <c r="DX554" s="435"/>
      <c r="DY554" s="435"/>
      <c r="DZ554" s="435"/>
      <c r="EA554" s="435"/>
      <c r="EB554" s="435"/>
      <c r="EC554" s="435"/>
      <c r="ED554" s="435"/>
      <c r="EE554" s="435"/>
      <c r="EF554" s="435"/>
      <c r="EG554" s="435"/>
      <c r="EH554" s="435"/>
      <c r="EI554" s="435"/>
      <c r="EJ554" s="435"/>
      <c r="EK554" s="435"/>
      <c r="EL554" s="435"/>
      <c r="EM554" s="435"/>
      <c r="EN554" s="435"/>
      <c r="EO554" s="435"/>
      <c r="EP554" s="435"/>
      <c r="EQ554" s="435"/>
      <c r="ER554" s="435"/>
      <c r="ES554" s="435"/>
      <c r="ET554" s="435"/>
      <c r="EU554" s="435"/>
      <c r="EV554" s="435"/>
      <c r="EW554" s="435"/>
      <c r="EX554" s="435"/>
      <c r="EY554" s="435"/>
      <c r="EZ554" s="435"/>
      <c r="FA554" s="435"/>
      <c r="FB554" s="435"/>
      <c r="FC554" s="435"/>
      <c r="FD554" s="435"/>
      <c r="FE554" s="435"/>
      <c r="FF554" s="435"/>
      <c r="FG554" s="435"/>
      <c r="FH554" s="435"/>
      <c r="FI554" s="435"/>
      <c r="FJ554" s="435"/>
      <c r="FK554" s="435"/>
      <c r="FL554" s="435"/>
      <c r="FM554" s="435"/>
      <c r="FN554" s="435"/>
      <c r="FO554" s="435"/>
      <c r="FP554" s="435"/>
      <c r="FQ554" s="435"/>
      <c r="FR554" s="435"/>
      <c r="FS554" s="435"/>
      <c r="FT554" s="435"/>
      <c r="FU554" s="435"/>
      <c r="FV554" s="435"/>
      <c r="FW554" s="435"/>
      <c r="FX554" s="435"/>
      <c r="FY554" s="435"/>
      <c r="FZ554" s="435"/>
      <c r="GA554" s="435"/>
      <c r="GB554" s="435"/>
      <c r="GC554" s="435"/>
      <c r="GD554" s="435"/>
      <c r="GE554" s="435"/>
      <c r="GF554" s="435"/>
      <c r="GG554" s="435"/>
      <c r="GH554" s="435"/>
      <c r="GI554" s="435"/>
      <c r="GJ554" s="435"/>
      <c r="GK554" s="435"/>
      <c r="GL554" s="435"/>
      <c r="GM554" s="435"/>
      <c r="GN554" s="435"/>
      <c r="GO554" s="435"/>
      <c r="GP554" s="435"/>
      <c r="GQ554" s="435"/>
      <c r="GR554" s="435"/>
      <c r="GS554" s="435"/>
      <c r="GT554" s="435"/>
      <c r="GU554" s="435"/>
      <c r="GV554" s="435"/>
      <c r="GW554" s="435"/>
      <c r="GX554" s="435"/>
      <c r="GY554" s="435"/>
      <c r="GZ554" s="435"/>
      <c r="HA554" s="435"/>
      <c r="HB554" s="435"/>
      <c r="HC554" s="435"/>
      <c r="HD554" s="435"/>
      <c r="HE554" s="435"/>
      <c r="HF554" s="435"/>
    </row>
    <row r="555" spans="1:214" s="436" customFormat="1" x14ac:dyDescent="0.25">
      <c r="A555" s="286">
        <v>46051</v>
      </c>
      <c r="B555" s="287">
        <v>4183960642</v>
      </c>
      <c r="C555" s="288" t="s">
        <v>15180</v>
      </c>
      <c r="D555" s="286">
        <v>46055</v>
      </c>
      <c r="E555" s="429"/>
      <c r="F555" s="288"/>
      <c r="G555" s="287" t="s">
        <v>15333</v>
      </c>
      <c r="H555" s="429"/>
      <c r="I555" s="287" t="s">
        <v>15361</v>
      </c>
      <c r="J555" s="287" t="s">
        <v>7228</v>
      </c>
      <c r="K555" s="287" t="s">
        <v>34</v>
      </c>
      <c r="L555" s="287" t="str">
        <f>VLOOKUP($K555,[1]TONG_SL!$A$1:$D$65536,2,0)</f>
        <v>Tai heo muối 200g</v>
      </c>
      <c r="M555" s="437"/>
      <c r="N555" s="287" t="str">
        <f t="shared" si="81"/>
        <v>K-C6</v>
      </c>
      <c r="O555" s="429"/>
      <c r="P555" s="429"/>
      <c r="Q555" s="287" t="str">
        <f>VLOOKUP(K555,TONG_SL!$A:$D,3,0)</f>
        <v>Túi</v>
      </c>
      <c r="R555" s="438">
        <v>3</v>
      </c>
      <c r="S555" s="439"/>
      <c r="T555" s="439">
        <f>VLOOKUP(VLOOKUP(G555,Ma_KH!$A:$R,18,0)&amp;K555,Gia_MB!$A:$F,6,0)</f>
        <v>55595</v>
      </c>
      <c r="U555" s="440">
        <f t="shared" si="82"/>
        <v>166785</v>
      </c>
      <c r="V555" s="439"/>
      <c r="W555" s="441">
        <f t="shared" si="83"/>
        <v>0</v>
      </c>
      <c r="X555" s="442" t="str">
        <f t="shared" si="84"/>
        <v>8</v>
      </c>
      <c r="Y555" s="439"/>
      <c r="Z555" s="440">
        <f t="shared" si="85"/>
        <v>13342.800000000001</v>
      </c>
      <c r="AA555" s="443">
        <f>VLOOKUP(G555,Ma_KH!$A:$R,14,0)</f>
        <v>60</v>
      </c>
      <c r="AB555" s="435"/>
      <c r="AC555" s="435"/>
      <c r="AD555" s="435"/>
      <c r="AE555" s="435"/>
      <c r="AF555" s="435"/>
      <c r="AG555" s="435"/>
      <c r="AH555" s="435"/>
      <c r="AI555" s="435"/>
      <c r="AJ555" s="435"/>
      <c r="AK555" s="435"/>
      <c r="AL555" s="435"/>
      <c r="AM555" s="435"/>
      <c r="AN555" s="435"/>
      <c r="AO555" s="435"/>
      <c r="AP555" s="435"/>
      <c r="AQ555" s="435"/>
      <c r="AR555" s="435"/>
      <c r="AS555" s="435"/>
      <c r="AT555" s="435"/>
      <c r="AU555" s="435"/>
      <c r="AV555" s="435"/>
      <c r="AW555" s="435"/>
      <c r="AX555" s="435"/>
      <c r="AY555" s="435"/>
      <c r="AZ555" s="435"/>
      <c r="BA555" s="435"/>
      <c r="BB555" s="435"/>
      <c r="BC555" s="435"/>
      <c r="BD555" s="435"/>
      <c r="BE555" s="435"/>
      <c r="BF555" s="435"/>
      <c r="BG555" s="435"/>
      <c r="BH555" s="435"/>
      <c r="BI555" s="435"/>
      <c r="BJ555" s="435"/>
      <c r="BK555" s="435"/>
      <c r="BL555" s="435"/>
      <c r="BM555" s="435"/>
      <c r="BN555" s="435"/>
      <c r="BO555" s="435"/>
      <c r="BP555" s="435"/>
      <c r="BQ555" s="435"/>
      <c r="BR555" s="435"/>
      <c r="BS555" s="435"/>
      <c r="BT555" s="435"/>
      <c r="BU555" s="435"/>
      <c r="BV555" s="435"/>
      <c r="BW555" s="435"/>
      <c r="BX555" s="435"/>
      <c r="BY555" s="435"/>
      <c r="BZ555" s="435"/>
      <c r="CA555" s="435"/>
      <c r="CB555" s="435"/>
      <c r="CC555" s="435"/>
      <c r="CD555" s="435"/>
      <c r="CE555" s="435"/>
      <c r="CF555" s="435"/>
      <c r="CG555" s="435"/>
      <c r="CH555" s="435"/>
      <c r="CI555" s="435"/>
      <c r="CJ555" s="435"/>
      <c r="CK555" s="435"/>
      <c r="CL555" s="435"/>
      <c r="CM555" s="435"/>
      <c r="CN555" s="435"/>
      <c r="CO555" s="435"/>
      <c r="CP555" s="435"/>
      <c r="CQ555" s="435"/>
      <c r="CR555" s="435"/>
      <c r="CS555" s="435"/>
      <c r="CT555" s="435"/>
      <c r="CU555" s="435"/>
      <c r="CV555" s="435"/>
      <c r="CW555" s="435"/>
      <c r="CX555" s="435"/>
      <c r="CY555" s="435"/>
      <c r="CZ555" s="435"/>
      <c r="DA555" s="435"/>
      <c r="DB555" s="435"/>
      <c r="DC555" s="435"/>
      <c r="DD555" s="435"/>
      <c r="DE555" s="435"/>
      <c r="DF555" s="435"/>
      <c r="DG555" s="435"/>
      <c r="DH555" s="435"/>
      <c r="DI555" s="435"/>
      <c r="DJ555" s="435"/>
      <c r="DK555" s="435"/>
      <c r="DL555" s="435"/>
      <c r="DM555" s="435"/>
      <c r="DN555" s="435"/>
      <c r="DO555" s="435"/>
      <c r="DP555" s="435"/>
      <c r="DQ555" s="435"/>
      <c r="DR555" s="435"/>
      <c r="DS555" s="435"/>
      <c r="DT555" s="435"/>
      <c r="DU555" s="435"/>
      <c r="DV555" s="435"/>
      <c r="DW555" s="435"/>
      <c r="DX555" s="435"/>
      <c r="DY555" s="435"/>
      <c r="DZ555" s="435"/>
      <c r="EA555" s="435"/>
      <c r="EB555" s="435"/>
      <c r="EC555" s="435"/>
      <c r="ED555" s="435"/>
      <c r="EE555" s="435"/>
      <c r="EF555" s="435"/>
      <c r="EG555" s="435"/>
      <c r="EH555" s="435"/>
      <c r="EI555" s="435"/>
      <c r="EJ555" s="435"/>
      <c r="EK555" s="435"/>
      <c r="EL555" s="435"/>
      <c r="EM555" s="435"/>
      <c r="EN555" s="435"/>
      <c r="EO555" s="435"/>
      <c r="EP555" s="435"/>
      <c r="EQ555" s="435"/>
      <c r="ER555" s="435"/>
      <c r="ES555" s="435"/>
      <c r="ET555" s="435"/>
      <c r="EU555" s="435"/>
      <c r="EV555" s="435"/>
      <c r="EW555" s="435"/>
      <c r="EX555" s="435"/>
      <c r="EY555" s="435"/>
      <c r="EZ555" s="435"/>
      <c r="FA555" s="435"/>
      <c r="FB555" s="435"/>
      <c r="FC555" s="435"/>
      <c r="FD555" s="435"/>
      <c r="FE555" s="435"/>
      <c r="FF555" s="435"/>
      <c r="FG555" s="435"/>
      <c r="FH555" s="435"/>
      <c r="FI555" s="435"/>
      <c r="FJ555" s="435"/>
      <c r="FK555" s="435"/>
      <c r="FL555" s="435"/>
      <c r="FM555" s="435"/>
      <c r="FN555" s="435"/>
      <c r="FO555" s="435"/>
      <c r="FP555" s="435"/>
      <c r="FQ555" s="435"/>
      <c r="FR555" s="435"/>
      <c r="FS555" s="435"/>
      <c r="FT555" s="435"/>
      <c r="FU555" s="435"/>
      <c r="FV555" s="435"/>
      <c r="FW555" s="435"/>
      <c r="FX555" s="435"/>
      <c r="FY555" s="435"/>
      <c r="FZ555" s="435"/>
      <c r="GA555" s="435"/>
      <c r="GB555" s="435"/>
      <c r="GC555" s="435"/>
      <c r="GD555" s="435"/>
      <c r="GE555" s="435"/>
      <c r="GF555" s="435"/>
      <c r="GG555" s="435"/>
      <c r="GH555" s="435"/>
      <c r="GI555" s="435"/>
      <c r="GJ555" s="435"/>
      <c r="GK555" s="435"/>
      <c r="GL555" s="435"/>
      <c r="GM555" s="435"/>
      <c r="GN555" s="435"/>
      <c r="GO555" s="435"/>
      <c r="GP555" s="435"/>
      <c r="GQ555" s="435"/>
      <c r="GR555" s="435"/>
      <c r="GS555" s="435"/>
      <c r="GT555" s="435"/>
      <c r="GU555" s="435"/>
      <c r="GV555" s="435"/>
      <c r="GW555" s="435"/>
      <c r="GX555" s="435"/>
      <c r="GY555" s="435"/>
      <c r="GZ555" s="435"/>
      <c r="HA555" s="435"/>
      <c r="HB555" s="435"/>
      <c r="HC555" s="435"/>
      <c r="HD555" s="435"/>
      <c r="HE555" s="435"/>
      <c r="HF555" s="435"/>
    </row>
    <row r="556" spans="1:214" s="436" customFormat="1" x14ac:dyDescent="0.25">
      <c r="A556" s="286">
        <v>46051</v>
      </c>
      <c r="B556" s="287">
        <v>4183960642</v>
      </c>
      <c r="C556" s="288" t="s">
        <v>15180</v>
      </c>
      <c r="D556" s="286">
        <v>46055</v>
      </c>
      <c r="E556" s="429"/>
      <c r="F556" s="288"/>
      <c r="G556" s="287" t="s">
        <v>15333</v>
      </c>
      <c r="H556" s="429"/>
      <c r="I556" s="287" t="s">
        <v>15361</v>
      </c>
      <c r="J556" s="287" t="s">
        <v>7228</v>
      </c>
      <c r="K556" s="287" t="s">
        <v>32</v>
      </c>
      <c r="L556" s="287" t="str">
        <f>VLOOKUP($K556,[1]TONG_SL!$A$1:$D$65536,2,0)</f>
        <v>Giò Tai Lưỡi Xào 250g</v>
      </c>
      <c r="M556" s="437"/>
      <c r="N556" s="287" t="str">
        <f t="shared" si="81"/>
        <v>K-C6</v>
      </c>
      <c r="O556" s="429"/>
      <c r="P556" s="429"/>
      <c r="Q556" s="287" t="str">
        <f>VLOOKUP(K556,TONG_SL!$A:$D,3,0)</f>
        <v>Túi</v>
      </c>
      <c r="R556" s="438">
        <v>3</v>
      </c>
      <c r="S556" s="439"/>
      <c r="T556" s="439">
        <f>VLOOKUP(VLOOKUP(G556,Ma_KH!$A:$R,18,0)&amp;K556,Gia_MB!$A:$F,6,0)</f>
        <v>50182</v>
      </c>
      <c r="U556" s="440">
        <f t="shared" si="82"/>
        <v>150546</v>
      </c>
      <c r="V556" s="439"/>
      <c r="W556" s="441">
        <f t="shared" si="83"/>
        <v>0</v>
      </c>
      <c r="X556" s="442" t="str">
        <f t="shared" si="84"/>
        <v>8</v>
      </c>
      <c r="Y556" s="439"/>
      <c r="Z556" s="440">
        <f t="shared" si="85"/>
        <v>12043.68</v>
      </c>
      <c r="AA556" s="443">
        <f>VLOOKUP(G556,Ma_KH!$A:$R,14,0)</f>
        <v>60</v>
      </c>
      <c r="AB556" s="435"/>
      <c r="AC556" s="435"/>
      <c r="AD556" s="435"/>
      <c r="AE556" s="435"/>
      <c r="AF556" s="435"/>
      <c r="AG556" s="435"/>
      <c r="AH556" s="435"/>
      <c r="AI556" s="435"/>
      <c r="AJ556" s="435"/>
      <c r="AK556" s="435"/>
      <c r="AL556" s="435"/>
      <c r="AM556" s="435"/>
      <c r="AN556" s="435"/>
      <c r="AO556" s="435"/>
      <c r="AP556" s="435"/>
      <c r="AQ556" s="435"/>
      <c r="AR556" s="435"/>
      <c r="AS556" s="435"/>
      <c r="AT556" s="435"/>
      <c r="AU556" s="435"/>
      <c r="AV556" s="435"/>
      <c r="AW556" s="435"/>
      <c r="AX556" s="435"/>
      <c r="AY556" s="435"/>
      <c r="AZ556" s="435"/>
      <c r="BA556" s="435"/>
      <c r="BB556" s="435"/>
      <c r="BC556" s="435"/>
      <c r="BD556" s="435"/>
      <c r="BE556" s="435"/>
      <c r="BF556" s="435"/>
      <c r="BG556" s="435"/>
      <c r="BH556" s="435"/>
      <c r="BI556" s="435"/>
      <c r="BJ556" s="435"/>
      <c r="BK556" s="435"/>
      <c r="BL556" s="435"/>
      <c r="BM556" s="435"/>
      <c r="BN556" s="435"/>
      <c r="BO556" s="435"/>
      <c r="BP556" s="435"/>
      <c r="BQ556" s="435"/>
      <c r="BR556" s="435"/>
      <c r="BS556" s="435"/>
      <c r="BT556" s="435"/>
      <c r="BU556" s="435"/>
      <c r="BV556" s="435"/>
      <c r="BW556" s="435"/>
      <c r="BX556" s="435"/>
      <c r="BY556" s="435"/>
      <c r="BZ556" s="435"/>
      <c r="CA556" s="435"/>
      <c r="CB556" s="435"/>
      <c r="CC556" s="435"/>
      <c r="CD556" s="435"/>
      <c r="CE556" s="435"/>
      <c r="CF556" s="435"/>
      <c r="CG556" s="435"/>
      <c r="CH556" s="435"/>
      <c r="CI556" s="435"/>
      <c r="CJ556" s="435"/>
      <c r="CK556" s="435"/>
      <c r="CL556" s="435"/>
      <c r="CM556" s="435"/>
      <c r="CN556" s="435"/>
      <c r="CO556" s="435"/>
      <c r="CP556" s="435"/>
      <c r="CQ556" s="435"/>
      <c r="CR556" s="435"/>
      <c r="CS556" s="435"/>
      <c r="CT556" s="435"/>
      <c r="CU556" s="435"/>
      <c r="CV556" s="435"/>
      <c r="CW556" s="435"/>
      <c r="CX556" s="435"/>
      <c r="CY556" s="435"/>
      <c r="CZ556" s="435"/>
      <c r="DA556" s="435"/>
      <c r="DB556" s="435"/>
      <c r="DC556" s="435"/>
      <c r="DD556" s="435"/>
      <c r="DE556" s="435"/>
      <c r="DF556" s="435"/>
      <c r="DG556" s="435"/>
      <c r="DH556" s="435"/>
      <c r="DI556" s="435"/>
      <c r="DJ556" s="435"/>
      <c r="DK556" s="435"/>
      <c r="DL556" s="435"/>
      <c r="DM556" s="435"/>
      <c r="DN556" s="435"/>
      <c r="DO556" s="435"/>
      <c r="DP556" s="435"/>
      <c r="DQ556" s="435"/>
      <c r="DR556" s="435"/>
      <c r="DS556" s="435"/>
      <c r="DT556" s="435"/>
      <c r="DU556" s="435"/>
      <c r="DV556" s="435"/>
      <c r="DW556" s="435"/>
      <c r="DX556" s="435"/>
      <c r="DY556" s="435"/>
      <c r="DZ556" s="435"/>
      <c r="EA556" s="435"/>
      <c r="EB556" s="435"/>
      <c r="EC556" s="435"/>
      <c r="ED556" s="435"/>
      <c r="EE556" s="435"/>
      <c r="EF556" s="435"/>
      <c r="EG556" s="435"/>
      <c r="EH556" s="435"/>
      <c r="EI556" s="435"/>
      <c r="EJ556" s="435"/>
      <c r="EK556" s="435"/>
      <c r="EL556" s="435"/>
      <c r="EM556" s="435"/>
      <c r="EN556" s="435"/>
      <c r="EO556" s="435"/>
      <c r="EP556" s="435"/>
      <c r="EQ556" s="435"/>
      <c r="ER556" s="435"/>
      <c r="ES556" s="435"/>
      <c r="ET556" s="435"/>
      <c r="EU556" s="435"/>
      <c r="EV556" s="435"/>
      <c r="EW556" s="435"/>
      <c r="EX556" s="435"/>
      <c r="EY556" s="435"/>
      <c r="EZ556" s="435"/>
      <c r="FA556" s="435"/>
      <c r="FB556" s="435"/>
      <c r="FC556" s="435"/>
      <c r="FD556" s="435"/>
      <c r="FE556" s="435"/>
      <c r="FF556" s="435"/>
      <c r="FG556" s="435"/>
      <c r="FH556" s="435"/>
      <c r="FI556" s="435"/>
      <c r="FJ556" s="435"/>
      <c r="FK556" s="435"/>
      <c r="FL556" s="435"/>
      <c r="FM556" s="435"/>
      <c r="FN556" s="435"/>
      <c r="FO556" s="435"/>
      <c r="FP556" s="435"/>
      <c r="FQ556" s="435"/>
      <c r="FR556" s="435"/>
      <c r="FS556" s="435"/>
      <c r="FT556" s="435"/>
      <c r="FU556" s="435"/>
      <c r="FV556" s="435"/>
      <c r="FW556" s="435"/>
      <c r="FX556" s="435"/>
      <c r="FY556" s="435"/>
      <c r="FZ556" s="435"/>
      <c r="GA556" s="435"/>
      <c r="GB556" s="435"/>
      <c r="GC556" s="435"/>
      <c r="GD556" s="435"/>
      <c r="GE556" s="435"/>
      <c r="GF556" s="435"/>
      <c r="GG556" s="435"/>
      <c r="GH556" s="435"/>
      <c r="GI556" s="435"/>
      <c r="GJ556" s="435"/>
      <c r="GK556" s="435"/>
      <c r="GL556" s="435"/>
      <c r="GM556" s="435"/>
      <c r="GN556" s="435"/>
      <c r="GO556" s="435"/>
      <c r="GP556" s="435"/>
      <c r="GQ556" s="435"/>
      <c r="GR556" s="435"/>
      <c r="GS556" s="435"/>
      <c r="GT556" s="435"/>
      <c r="GU556" s="435"/>
      <c r="GV556" s="435"/>
      <c r="GW556" s="435"/>
      <c r="GX556" s="435"/>
      <c r="GY556" s="435"/>
      <c r="GZ556" s="435"/>
      <c r="HA556" s="435"/>
      <c r="HB556" s="435"/>
      <c r="HC556" s="435"/>
      <c r="HD556" s="435"/>
      <c r="HE556" s="435"/>
      <c r="HF556" s="435"/>
    </row>
    <row r="557" spans="1:214" s="436" customFormat="1" x14ac:dyDescent="0.25">
      <c r="A557" s="286">
        <v>46050</v>
      </c>
      <c r="B557" s="287">
        <v>4183895906</v>
      </c>
      <c r="C557" s="288" t="s">
        <v>15180</v>
      </c>
      <c r="D557" s="286">
        <v>46055</v>
      </c>
      <c r="E557" s="429"/>
      <c r="F557" s="288"/>
      <c r="G557" s="287" t="s">
        <v>15333</v>
      </c>
      <c r="H557" s="429"/>
      <c r="I557" s="287" t="s">
        <v>15362</v>
      </c>
      <c r="J557" s="287" t="s">
        <v>7228</v>
      </c>
      <c r="K557" s="287" t="s">
        <v>48</v>
      </c>
      <c r="L557" s="287" t="str">
        <f>VLOOKUP($K557,[1]TONG_SL!$A$1:$D$65536,2,0)</f>
        <v>Mọc Nấm Hương 250g</v>
      </c>
      <c r="M557" s="437"/>
      <c r="N557" s="287" t="str">
        <f t="shared" si="81"/>
        <v>K-C6</v>
      </c>
      <c r="O557" s="429"/>
      <c r="P557" s="429"/>
      <c r="Q557" s="287" t="str">
        <f>VLOOKUP(K557,TONG_SL!$A:$D,3,0)</f>
        <v>Túi</v>
      </c>
      <c r="R557" s="438">
        <v>10</v>
      </c>
      <c r="S557" s="439"/>
      <c r="T557" s="439">
        <f>VLOOKUP(VLOOKUP(G557,Ma_KH!$A:$R,18,0)&amp;K557,Gia_MB!$A:$F,6,0)</f>
        <v>46000</v>
      </c>
      <c r="U557" s="440">
        <f t="shared" si="82"/>
        <v>460000</v>
      </c>
      <c r="V557" s="439"/>
      <c r="W557" s="441">
        <f t="shared" si="83"/>
        <v>0</v>
      </c>
      <c r="X557" s="442" t="str">
        <f t="shared" si="84"/>
        <v>8</v>
      </c>
      <c r="Y557" s="439"/>
      <c r="Z557" s="440">
        <f t="shared" si="85"/>
        <v>36800</v>
      </c>
      <c r="AA557" s="443">
        <f>VLOOKUP(G557,Ma_KH!$A:$R,14,0)</f>
        <v>60</v>
      </c>
      <c r="AB557" s="435"/>
      <c r="AC557" s="435"/>
      <c r="AD557" s="435"/>
      <c r="AE557" s="435"/>
      <c r="AF557" s="435"/>
      <c r="AG557" s="435"/>
      <c r="AH557" s="435"/>
      <c r="AI557" s="435"/>
      <c r="AJ557" s="435"/>
      <c r="AK557" s="435"/>
      <c r="AL557" s="435"/>
      <c r="AM557" s="435"/>
      <c r="AN557" s="435"/>
      <c r="AO557" s="435"/>
      <c r="AP557" s="435"/>
      <c r="AQ557" s="435"/>
      <c r="AR557" s="435"/>
      <c r="AS557" s="435"/>
      <c r="AT557" s="435"/>
      <c r="AU557" s="435"/>
      <c r="AV557" s="435"/>
      <c r="AW557" s="435"/>
      <c r="AX557" s="435"/>
      <c r="AY557" s="435"/>
      <c r="AZ557" s="435"/>
      <c r="BA557" s="435"/>
      <c r="BB557" s="435"/>
      <c r="BC557" s="435"/>
      <c r="BD557" s="435"/>
      <c r="BE557" s="435"/>
      <c r="BF557" s="435"/>
      <c r="BG557" s="435"/>
      <c r="BH557" s="435"/>
      <c r="BI557" s="435"/>
      <c r="BJ557" s="435"/>
      <c r="BK557" s="435"/>
      <c r="BL557" s="435"/>
      <c r="BM557" s="435"/>
      <c r="BN557" s="435"/>
      <c r="BO557" s="435"/>
      <c r="BP557" s="435"/>
      <c r="BQ557" s="435"/>
      <c r="BR557" s="435"/>
      <c r="BS557" s="435"/>
      <c r="BT557" s="435"/>
      <c r="BU557" s="435"/>
      <c r="BV557" s="435"/>
      <c r="BW557" s="435"/>
      <c r="BX557" s="435"/>
      <c r="BY557" s="435"/>
      <c r="BZ557" s="435"/>
      <c r="CA557" s="435"/>
      <c r="CB557" s="435"/>
      <c r="CC557" s="435"/>
      <c r="CD557" s="435"/>
      <c r="CE557" s="435"/>
      <c r="CF557" s="435"/>
      <c r="CG557" s="435"/>
      <c r="CH557" s="435"/>
      <c r="CI557" s="435"/>
      <c r="CJ557" s="435"/>
      <c r="CK557" s="435"/>
      <c r="CL557" s="435"/>
      <c r="CM557" s="435"/>
      <c r="CN557" s="435"/>
      <c r="CO557" s="435"/>
      <c r="CP557" s="435"/>
      <c r="CQ557" s="435"/>
      <c r="CR557" s="435"/>
      <c r="CS557" s="435"/>
      <c r="CT557" s="435"/>
      <c r="CU557" s="435"/>
      <c r="CV557" s="435"/>
      <c r="CW557" s="435"/>
      <c r="CX557" s="435"/>
      <c r="CY557" s="435"/>
      <c r="CZ557" s="435"/>
      <c r="DA557" s="435"/>
      <c r="DB557" s="435"/>
      <c r="DC557" s="435"/>
      <c r="DD557" s="435"/>
      <c r="DE557" s="435"/>
      <c r="DF557" s="435"/>
      <c r="DG557" s="435"/>
      <c r="DH557" s="435"/>
      <c r="DI557" s="435"/>
      <c r="DJ557" s="435"/>
      <c r="DK557" s="435"/>
      <c r="DL557" s="435"/>
      <c r="DM557" s="435"/>
      <c r="DN557" s="435"/>
      <c r="DO557" s="435"/>
      <c r="DP557" s="435"/>
      <c r="DQ557" s="435"/>
      <c r="DR557" s="435"/>
      <c r="DS557" s="435"/>
      <c r="DT557" s="435"/>
      <c r="DU557" s="435"/>
      <c r="DV557" s="435"/>
      <c r="DW557" s="435"/>
      <c r="DX557" s="435"/>
      <c r="DY557" s="435"/>
      <c r="DZ557" s="435"/>
      <c r="EA557" s="435"/>
      <c r="EB557" s="435"/>
      <c r="EC557" s="435"/>
      <c r="ED557" s="435"/>
      <c r="EE557" s="435"/>
      <c r="EF557" s="435"/>
      <c r="EG557" s="435"/>
      <c r="EH557" s="435"/>
      <c r="EI557" s="435"/>
      <c r="EJ557" s="435"/>
      <c r="EK557" s="435"/>
      <c r="EL557" s="435"/>
      <c r="EM557" s="435"/>
      <c r="EN557" s="435"/>
      <c r="EO557" s="435"/>
      <c r="EP557" s="435"/>
      <c r="EQ557" s="435"/>
      <c r="ER557" s="435"/>
      <c r="ES557" s="435"/>
      <c r="ET557" s="435"/>
      <c r="EU557" s="435"/>
      <c r="EV557" s="435"/>
      <c r="EW557" s="435"/>
      <c r="EX557" s="435"/>
      <c r="EY557" s="435"/>
      <c r="EZ557" s="435"/>
      <c r="FA557" s="435"/>
      <c r="FB557" s="435"/>
      <c r="FC557" s="435"/>
      <c r="FD557" s="435"/>
      <c r="FE557" s="435"/>
      <c r="FF557" s="435"/>
      <c r="FG557" s="435"/>
      <c r="FH557" s="435"/>
      <c r="FI557" s="435"/>
      <c r="FJ557" s="435"/>
      <c r="FK557" s="435"/>
      <c r="FL557" s="435"/>
      <c r="FM557" s="435"/>
      <c r="FN557" s="435"/>
      <c r="FO557" s="435"/>
      <c r="FP557" s="435"/>
      <c r="FQ557" s="435"/>
      <c r="FR557" s="435"/>
      <c r="FS557" s="435"/>
      <c r="FT557" s="435"/>
      <c r="FU557" s="435"/>
      <c r="FV557" s="435"/>
      <c r="FW557" s="435"/>
      <c r="FX557" s="435"/>
      <c r="FY557" s="435"/>
      <c r="FZ557" s="435"/>
      <c r="GA557" s="435"/>
      <c r="GB557" s="435"/>
      <c r="GC557" s="435"/>
      <c r="GD557" s="435"/>
      <c r="GE557" s="435"/>
      <c r="GF557" s="435"/>
      <c r="GG557" s="435"/>
      <c r="GH557" s="435"/>
      <c r="GI557" s="435"/>
      <c r="GJ557" s="435"/>
      <c r="GK557" s="435"/>
      <c r="GL557" s="435"/>
      <c r="GM557" s="435"/>
      <c r="GN557" s="435"/>
      <c r="GO557" s="435"/>
      <c r="GP557" s="435"/>
      <c r="GQ557" s="435"/>
      <c r="GR557" s="435"/>
      <c r="GS557" s="435"/>
      <c r="GT557" s="435"/>
      <c r="GU557" s="435"/>
      <c r="GV557" s="435"/>
      <c r="GW557" s="435"/>
      <c r="GX557" s="435"/>
      <c r="GY557" s="435"/>
      <c r="GZ557" s="435"/>
      <c r="HA557" s="435"/>
      <c r="HB557" s="435"/>
      <c r="HC557" s="435"/>
      <c r="HD557" s="435"/>
      <c r="HE557" s="435"/>
      <c r="HF557" s="435"/>
    </row>
    <row r="558" spans="1:214" s="436" customFormat="1" x14ac:dyDescent="0.25">
      <c r="A558" s="286">
        <v>46050</v>
      </c>
      <c r="B558" s="287">
        <v>4183895906</v>
      </c>
      <c r="C558" s="288" t="s">
        <v>15180</v>
      </c>
      <c r="D558" s="286">
        <v>46055</v>
      </c>
      <c r="E558" s="429"/>
      <c r="F558" s="288"/>
      <c r="G558" s="287" t="s">
        <v>15333</v>
      </c>
      <c r="H558" s="429"/>
      <c r="I558" s="287" t="s">
        <v>15362</v>
      </c>
      <c r="J558" s="287" t="s">
        <v>7228</v>
      </c>
      <c r="K558" s="287" t="s">
        <v>39</v>
      </c>
      <c r="L558" s="287" t="str">
        <f>VLOOKUP($K558,[1]TONG_SL!$A$1:$D$65536,2,0)</f>
        <v>Chả nướng 300g</v>
      </c>
      <c r="M558" s="437"/>
      <c r="N558" s="287" t="str">
        <f t="shared" si="81"/>
        <v>K-C6</v>
      </c>
      <c r="O558" s="429"/>
      <c r="P558" s="429"/>
      <c r="Q558" s="287" t="str">
        <f>VLOOKUP(K558,TONG_SL!$A:$D,3,0)</f>
        <v>Túi</v>
      </c>
      <c r="R558" s="438">
        <v>5</v>
      </c>
      <c r="S558" s="439"/>
      <c r="T558" s="439">
        <f>VLOOKUP(VLOOKUP(G558,Ma_KH!$A:$R,18,0)&amp;K558,Gia_MB!$A:$F,6,0)</f>
        <v>70950</v>
      </c>
      <c r="U558" s="440">
        <f t="shared" si="82"/>
        <v>354750</v>
      </c>
      <c r="V558" s="439"/>
      <c r="W558" s="441">
        <f t="shared" si="83"/>
        <v>0</v>
      </c>
      <c r="X558" s="442" t="str">
        <f t="shared" si="84"/>
        <v>8</v>
      </c>
      <c r="Y558" s="439"/>
      <c r="Z558" s="440">
        <f t="shared" si="85"/>
        <v>28380</v>
      </c>
      <c r="AA558" s="443">
        <f>VLOOKUP(G558,Ma_KH!$A:$R,14,0)</f>
        <v>60</v>
      </c>
      <c r="AB558" s="435"/>
      <c r="AC558" s="435"/>
      <c r="AD558" s="435"/>
      <c r="AE558" s="435"/>
      <c r="AF558" s="435"/>
      <c r="AG558" s="435"/>
      <c r="AH558" s="435"/>
      <c r="AI558" s="435"/>
      <c r="AJ558" s="435"/>
      <c r="AK558" s="435"/>
      <c r="AL558" s="435"/>
      <c r="AM558" s="435"/>
      <c r="AN558" s="435"/>
      <c r="AO558" s="435"/>
      <c r="AP558" s="435"/>
      <c r="AQ558" s="435"/>
      <c r="AR558" s="435"/>
      <c r="AS558" s="435"/>
      <c r="AT558" s="435"/>
      <c r="AU558" s="435"/>
      <c r="AV558" s="435"/>
      <c r="AW558" s="435"/>
      <c r="AX558" s="435"/>
      <c r="AY558" s="435"/>
      <c r="AZ558" s="435"/>
      <c r="BA558" s="435"/>
      <c r="BB558" s="435"/>
      <c r="BC558" s="435"/>
      <c r="BD558" s="435"/>
      <c r="BE558" s="435"/>
      <c r="BF558" s="435"/>
      <c r="BG558" s="435"/>
      <c r="BH558" s="435"/>
      <c r="BI558" s="435"/>
      <c r="BJ558" s="435"/>
      <c r="BK558" s="435"/>
      <c r="BL558" s="435"/>
      <c r="BM558" s="435"/>
      <c r="BN558" s="435"/>
      <c r="BO558" s="435"/>
      <c r="BP558" s="435"/>
      <c r="BQ558" s="435"/>
      <c r="BR558" s="435"/>
      <c r="BS558" s="435"/>
      <c r="BT558" s="435"/>
      <c r="BU558" s="435"/>
      <c r="BV558" s="435"/>
      <c r="BW558" s="435"/>
      <c r="BX558" s="435"/>
      <c r="BY558" s="435"/>
      <c r="BZ558" s="435"/>
      <c r="CA558" s="435"/>
      <c r="CB558" s="435"/>
      <c r="CC558" s="435"/>
      <c r="CD558" s="435"/>
      <c r="CE558" s="435"/>
      <c r="CF558" s="435"/>
      <c r="CG558" s="435"/>
      <c r="CH558" s="435"/>
      <c r="CI558" s="435"/>
      <c r="CJ558" s="435"/>
      <c r="CK558" s="435"/>
      <c r="CL558" s="435"/>
      <c r="CM558" s="435"/>
      <c r="CN558" s="435"/>
      <c r="CO558" s="435"/>
      <c r="CP558" s="435"/>
      <c r="CQ558" s="435"/>
      <c r="CR558" s="435"/>
      <c r="CS558" s="435"/>
      <c r="CT558" s="435"/>
      <c r="CU558" s="435"/>
      <c r="CV558" s="435"/>
      <c r="CW558" s="435"/>
      <c r="CX558" s="435"/>
      <c r="CY558" s="435"/>
      <c r="CZ558" s="435"/>
      <c r="DA558" s="435"/>
      <c r="DB558" s="435"/>
      <c r="DC558" s="435"/>
      <c r="DD558" s="435"/>
      <c r="DE558" s="435"/>
      <c r="DF558" s="435"/>
      <c r="DG558" s="435"/>
      <c r="DH558" s="435"/>
      <c r="DI558" s="435"/>
      <c r="DJ558" s="435"/>
      <c r="DK558" s="435"/>
      <c r="DL558" s="435"/>
      <c r="DM558" s="435"/>
      <c r="DN558" s="435"/>
      <c r="DO558" s="435"/>
      <c r="DP558" s="435"/>
      <c r="DQ558" s="435"/>
      <c r="DR558" s="435"/>
      <c r="DS558" s="435"/>
      <c r="DT558" s="435"/>
      <c r="DU558" s="435"/>
      <c r="DV558" s="435"/>
      <c r="DW558" s="435"/>
      <c r="DX558" s="435"/>
      <c r="DY558" s="435"/>
      <c r="DZ558" s="435"/>
      <c r="EA558" s="435"/>
      <c r="EB558" s="435"/>
      <c r="EC558" s="435"/>
      <c r="ED558" s="435"/>
      <c r="EE558" s="435"/>
      <c r="EF558" s="435"/>
      <c r="EG558" s="435"/>
      <c r="EH558" s="435"/>
      <c r="EI558" s="435"/>
      <c r="EJ558" s="435"/>
      <c r="EK558" s="435"/>
      <c r="EL558" s="435"/>
      <c r="EM558" s="435"/>
      <c r="EN558" s="435"/>
      <c r="EO558" s="435"/>
      <c r="EP558" s="435"/>
      <c r="EQ558" s="435"/>
      <c r="ER558" s="435"/>
      <c r="ES558" s="435"/>
      <c r="ET558" s="435"/>
      <c r="EU558" s="435"/>
      <c r="EV558" s="435"/>
      <c r="EW558" s="435"/>
      <c r="EX558" s="435"/>
      <c r="EY558" s="435"/>
      <c r="EZ558" s="435"/>
      <c r="FA558" s="435"/>
      <c r="FB558" s="435"/>
      <c r="FC558" s="435"/>
      <c r="FD558" s="435"/>
      <c r="FE558" s="435"/>
      <c r="FF558" s="435"/>
      <c r="FG558" s="435"/>
      <c r="FH558" s="435"/>
      <c r="FI558" s="435"/>
      <c r="FJ558" s="435"/>
      <c r="FK558" s="435"/>
      <c r="FL558" s="435"/>
      <c r="FM558" s="435"/>
      <c r="FN558" s="435"/>
      <c r="FO558" s="435"/>
      <c r="FP558" s="435"/>
      <c r="FQ558" s="435"/>
      <c r="FR558" s="435"/>
      <c r="FS558" s="435"/>
      <c r="FT558" s="435"/>
      <c r="FU558" s="435"/>
      <c r="FV558" s="435"/>
      <c r="FW558" s="435"/>
      <c r="FX558" s="435"/>
      <c r="FY558" s="435"/>
      <c r="FZ558" s="435"/>
      <c r="GA558" s="435"/>
      <c r="GB558" s="435"/>
      <c r="GC558" s="435"/>
      <c r="GD558" s="435"/>
      <c r="GE558" s="435"/>
      <c r="GF558" s="435"/>
      <c r="GG558" s="435"/>
      <c r="GH558" s="435"/>
      <c r="GI558" s="435"/>
      <c r="GJ558" s="435"/>
      <c r="GK558" s="435"/>
      <c r="GL558" s="435"/>
      <c r="GM558" s="435"/>
      <c r="GN558" s="435"/>
      <c r="GO558" s="435"/>
      <c r="GP558" s="435"/>
      <c r="GQ558" s="435"/>
      <c r="GR558" s="435"/>
      <c r="GS558" s="435"/>
      <c r="GT558" s="435"/>
      <c r="GU558" s="435"/>
      <c r="GV558" s="435"/>
      <c r="GW558" s="435"/>
      <c r="GX558" s="435"/>
      <c r="GY558" s="435"/>
      <c r="GZ558" s="435"/>
      <c r="HA558" s="435"/>
      <c r="HB558" s="435"/>
      <c r="HC558" s="435"/>
      <c r="HD558" s="435"/>
      <c r="HE558" s="435"/>
      <c r="HF558" s="435"/>
    </row>
    <row r="559" spans="1:214" s="436" customFormat="1" x14ac:dyDescent="0.25">
      <c r="A559" s="286">
        <v>46050</v>
      </c>
      <c r="B559" s="287">
        <v>4183895906</v>
      </c>
      <c r="C559" s="288" t="s">
        <v>15180</v>
      </c>
      <c r="D559" s="286">
        <v>46055</v>
      </c>
      <c r="E559" s="429"/>
      <c r="F559" s="288"/>
      <c r="G559" s="287" t="s">
        <v>15333</v>
      </c>
      <c r="H559" s="429"/>
      <c r="I559" s="287" t="s">
        <v>15362</v>
      </c>
      <c r="J559" s="287" t="s">
        <v>7228</v>
      </c>
      <c r="K559" s="287" t="s">
        <v>30</v>
      </c>
      <c r="L559" s="287" t="str">
        <f>VLOOKUP($K559,[1]TONG_SL!$A$1:$D$65536,2,0)</f>
        <v>Gà muối 500g</v>
      </c>
      <c r="M559" s="437"/>
      <c r="N559" s="287" t="str">
        <f t="shared" si="81"/>
        <v>K-C6</v>
      </c>
      <c r="O559" s="429"/>
      <c r="P559" s="429"/>
      <c r="Q559" s="287" t="str">
        <f>VLOOKUP(K559,TONG_SL!$A:$D,3,0)</f>
        <v>Túi</v>
      </c>
      <c r="R559" s="438">
        <v>10</v>
      </c>
      <c r="S559" s="439"/>
      <c r="T559" s="439">
        <f>VLOOKUP(VLOOKUP(G559,Ma_KH!$A:$R,18,0)&amp;K559,Gia_MB!$A:$F,6,0)</f>
        <v>116611</v>
      </c>
      <c r="U559" s="440">
        <f t="shared" si="82"/>
        <v>1166110</v>
      </c>
      <c r="V559" s="439"/>
      <c r="W559" s="441">
        <f t="shared" si="83"/>
        <v>0</v>
      </c>
      <c r="X559" s="442" t="str">
        <f t="shared" si="84"/>
        <v>8</v>
      </c>
      <c r="Y559" s="439"/>
      <c r="Z559" s="440">
        <f t="shared" si="85"/>
        <v>93288.8</v>
      </c>
      <c r="AA559" s="443">
        <f>VLOOKUP(G559,Ma_KH!$A:$R,14,0)</f>
        <v>60</v>
      </c>
      <c r="AB559" s="435"/>
      <c r="AC559" s="435"/>
      <c r="AD559" s="435"/>
      <c r="AE559" s="435"/>
      <c r="AF559" s="435"/>
      <c r="AG559" s="435"/>
      <c r="AH559" s="435"/>
      <c r="AI559" s="435"/>
      <c r="AJ559" s="435"/>
      <c r="AK559" s="435"/>
      <c r="AL559" s="435"/>
      <c r="AM559" s="435"/>
      <c r="AN559" s="435"/>
      <c r="AO559" s="435"/>
      <c r="AP559" s="435"/>
      <c r="AQ559" s="435"/>
      <c r="AR559" s="435"/>
      <c r="AS559" s="435"/>
      <c r="AT559" s="435"/>
      <c r="AU559" s="435"/>
      <c r="AV559" s="435"/>
      <c r="AW559" s="435"/>
      <c r="AX559" s="435"/>
      <c r="AY559" s="435"/>
      <c r="AZ559" s="435"/>
      <c r="BA559" s="435"/>
      <c r="BB559" s="435"/>
      <c r="BC559" s="435"/>
      <c r="BD559" s="435"/>
      <c r="BE559" s="435"/>
      <c r="BF559" s="435"/>
      <c r="BG559" s="435"/>
      <c r="BH559" s="435"/>
      <c r="BI559" s="435"/>
      <c r="BJ559" s="435"/>
      <c r="BK559" s="435"/>
      <c r="BL559" s="435"/>
      <c r="BM559" s="435"/>
      <c r="BN559" s="435"/>
      <c r="BO559" s="435"/>
      <c r="BP559" s="435"/>
      <c r="BQ559" s="435"/>
      <c r="BR559" s="435"/>
      <c r="BS559" s="435"/>
      <c r="BT559" s="435"/>
      <c r="BU559" s="435"/>
      <c r="BV559" s="435"/>
      <c r="BW559" s="435"/>
      <c r="BX559" s="435"/>
      <c r="BY559" s="435"/>
      <c r="BZ559" s="435"/>
      <c r="CA559" s="435"/>
      <c r="CB559" s="435"/>
      <c r="CC559" s="435"/>
      <c r="CD559" s="435"/>
      <c r="CE559" s="435"/>
      <c r="CF559" s="435"/>
      <c r="CG559" s="435"/>
      <c r="CH559" s="435"/>
      <c r="CI559" s="435"/>
      <c r="CJ559" s="435"/>
      <c r="CK559" s="435"/>
      <c r="CL559" s="435"/>
      <c r="CM559" s="435"/>
      <c r="CN559" s="435"/>
      <c r="CO559" s="435"/>
      <c r="CP559" s="435"/>
      <c r="CQ559" s="435"/>
      <c r="CR559" s="435"/>
      <c r="CS559" s="435"/>
      <c r="CT559" s="435"/>
      <c r="CU559" s="435"/>
      <c r="CV559" s="435"/>
      <c r="CW559" s="435"/>
      <c r="CX559" s="435"/>
      <c r="CY559" s="435"/>
      <c r="CZ559" s="435"/>
      <c r="DA559" s="435"/>
      <c r="DB559" s="435"/>
      <c r="DC559" s="435"/>
      <c r="DD559" s="435"/>
      <c r="DE559" s="435"/>
      <c r="DF559" s="435"/>
      <c r="DG559" s="435"/>
      <c r="DH559" s="435"/>
      <c r="DI559" s="435"/>
      <c r="DJ559" s="435"/>
      <c r="DK559" s="435"/>
      <c r="DL559" s="435"/>
      <c r="DM559" s="435"/>
      <c r="DN559" s="435"/>
      <c r="DO559" s="435"/>
      <c r="DP559" s="435"/>
      <c r="DQ559" s="435"/>
      <c r="DR559" s="435"/>
      <c r="DS559" s="435"/>
      <c r="DT559" s="435"/>
      <c r="DU559" s="435"/>
      <c r="DV559" s="435"/>
      <c r="DW559" s="435"/>
      <c r="DX559" s="435"/>
      <c r="DY559" s="435"/>
      <c r="DZ559" s="435"/>
      <c r="EA559" s="435"/>
      <c r="EB559" s="435"/>
      <c r="EC559" s="435"/>
      <c r="ED559" s="435"/>
      <c r="EE559" s="435"/>
      <c r="EF559" s="435"/>
      <c r="EG559" s="435"/>
      <c r="EH559" s="435"/>
      <c r="EI559" s="435"/>
      <c r="EJ559" s="435"/>
      <c r="EK559" s="435"/>
      <c r="EL559" s="435"/>
      <c r="EM559" s="435"/>
      <c r="EN559" s="435"/>
      <c r="EO559" s="435"/>
      <c r="EP559" s="435"/>
      <c r="EQ559" s="435"/>
      <c r="ER559" s="435"/>
      <c r="ES559" s="435"/>
      <c r="ET559" s="435"/>
      <c r="EU559" s="435"/>
      <c r="EV559" s="435"/>
      <c r="EW559" s="435"/>
      <c r="EX559" s="435"/>
      <c r="EY559" s="435"/>
      <c r="EZ559" s="435"/>
      <c r="FA559" s="435"/>
      <c r="FB559" s="435"/>
      <c r="FC559" s="435"/>
      <c r="FD559" s="435"/>
      <c r="FE559" s="435"/>
      <c r="FF559" s="435"/>
      <c r="FG559" s="435"/>
      <c r="FH559" s="435"/>
      <c r="FI559" s="435"/>
      <c r="FJ559" s="435"/>
      <c r="FK559" s="435"/>
      <c r="FL559" s="435"/>
      <c r="FM559" s="435"/>
      <c r="FN559" s="435"/>
      <c r="FO559" s="435"/>
      <c r="FP559" s="435"/>
      <c r="FQ559" s="435"/>
      <c r="FR559" s="435"/>
      <c r="FS559" s="435"/>
      <c r="FT559" s="435"/>
      <c r="FU559" s="435"/>
      <c r="FV559" s="435"/>
      <c r="FW559" s="435"/>
      <c r="FX559" s="435"/>
      <c r="FY559" s="435"/>
      <c r="FZ559" s="435"/>
      <c r="GA559" s="435"/>
      <c r="GB559" s="435"/>
      <c r="GC559" s="435"/>
      <c r="GD559" s="435"/>
      <c r="GE559" s="435"/>
      <c r="GF559" s="435"/>
      <c r="GG559" s="435"/>
      <c r="GH559" s="435"/>
      <c r="GI559" s="435"/>
      <c r="GJ559" s="435"/>
      <c r="GK559" s="435"/>
      <c r="GL559" s="435"/>
      <c r="GM559" s="435"/>
      <c r="GN559" s="435"/>
      <c r="GO559" s="435"/>
      <c r="GP559" s="435"/>
      <c r="GQ559" s="435"/>
      <c r="GR559" s="435"/>
      <c r="GS559" s="435"/>
      <c r="GT559" s="435"/>
      <c r="GU559" s="435"/>
      <c r="GV559" s="435"/>
      <c r="GW559" s="435"/>
      <c r="GX559" s="435"/>
      <c r="GY559" s="435"/>
      <c r="GZ559" s="435"/>
      <c r="HA559" s="435"/>
      <c r="HB559" s="435"/>
      <c r="HC559" s="435"/>
      <c r="HD559" s="435"/>
      <c r="HE559" s="435"/>
      <c r="HF559" s="435"/>
    </row>
    <row r="560" spans="1:214" s="436" customFormat="1" x14ac:dyDescent="0.25">
      <c r="A560" s="286">
        <v>46050</v>
      </c>
      <c r="B560" s="287">
        <v>4183895906</v>
      </c>
      <c r="C560" s="288" t="s">
        <v>15180</v>
      </c>
      <c r="D560" s="286">
        <v>46055</v>
      </c>
      <c r="E560" s="429"/>
      <c r="F560" s="288"/>
      <c r="G560" s="287" t="s">
        <v>15333</v>
      </c>
      <c r="H560" s="429"/>
      <c r="I560" s="287" t="s">
        <v>15362</v>
      </c>
      <c r="J560" s="287" t="s">
        <v>7228</v>
      </c>
      <c r="K560" s="287" t="s">
        <v>27</v>
      </c>
      <c r="L560" s="287" t="str">
        <f>VLOOKUP($K560,[1]TONG_SL!$A$1:$D$65536,2,0)</f>
        <v>Chân giò heo muối 300g</v>
      </c>
      <c r="M560" s="437"/>
      <c r="N560" s="287" t="str">
        <f t="shared" si="81"/>
        <v>K-C6</v>
      </c>
      <c r="O560" s="429"/>
      <c r="P560" s="429"/>
      <c r="Q560" s="287" t="str">
        <f>VLOOKUP(K560,TONG_SL!$A:$D,3,0)</f>
        <v>Túi</v>
      </c>
      <c r="R560" s="438">
        <v>10</v>
      </c>
      <c r="S560" s="439"/>
      <c r="T560" s="439">
        <f>VLOOKUP(VLOOKUP(G560,Ma_KH!$A:$R,18,0)&amp;K560,Gia_MB!$A:$F,6,0)</f>
        <v>73431</v>
      </c>
      <c r="U560" s="440">
        <f t="shared" si="82"/>
        <v>734310</v>
      </c>
      <c r="V560" s="439"/>
      <c r="W560" s="441">
        <f t="shared" si="83"/>
        <v>0</v>
      </c>
      <c r="X560" s="442" t="str">
        <f t="shared" si="84"/>
        <v>8</v>
      </c>
      <c r="Y560" s="439"/>
      <c r="Z560" s="440">
        <f t="shared" si="85"/>
        <v>58744.800000000003</v>
      </c>
      <c r="AA560" s="443">
        <f>VLOOKUP(G560,Ma_KH!$A:$R,14,0)</f>
        <v>60</v>
      </c>
      <c r="AB560" s="435"/>
      <c r="AC560" s="435"/>
      <c r="AD560" s="435"/>
      <c r="AE560" s="435"/>
      <c r="AF560" s="435"/>
      <c r="AG560" s="435"/>
      <c r="AH560" s="435"/>
      <c r="AI560" s="435"/>
      <c r="AJ560" s="435"/>
      <c r="AK560" s="435"/>
      <c r="AL560" s="435"/>
      <c r="AM560" s="435"/>
      <c r="AN560" s="435"/>
      <c r="AO560" s="435"/>
      <c r="AP560" s="435"/>
      <c r="AQ560" s="435"/>
      <c r="AR560" s="435"/>
      <c r="AS560" s="435"/>
      <c r="AT560" s="435"/>
      <c r="AU560" s="435"/>
      <c r="AV560" s="435"/>
      <c r="AW560" s="435"/>
      <c r="AX560" s="435"/>
      <c r="AY560" s="435"/>
      <c r="AZ560" s="435"/>
      <c r="BA560" s="435"/>
      <c r="BB560" s="435"/>
      <c r="BC560" s="435"/>
      <c r="BD560" s="435"/>
      <c r="BE560" s="435"/>
      <c r="BF560" s="435"/>
      <c r="BG560" s="435"/>
      <c r="BH560" s="435"/>
      <c r="BI560" s="435"/>
      <c r="BJ560" s="435"/>
      <c r="BK560" s="435"/>
      <c r="BL560" s="435"/>
      <c r="BM560" s="435"/>
      <c r="BN560" s="435"/>
      <c r="BO560" s="435"/>
      <c r="BP560" s="435"/>
      <c r="BQ560" s="435"/>
      <c r="BR560" s="435"/>
      <c r="BS560" s="435"/>
      <c r="BT560" s="435"/>
      <c r="BU560" s="435"/>
      <c r="BV560" s="435"/>
      <c r="BW560" s="435"/>
      <c r="BX560" s="435"/>
      <c r="BY560" s="435"/>
      <c r="BZ560" s="435"/>
      <c r="CA560" s="435"/>
      <c r="CB560" s="435"/>
      <c r="CC560" s="435"/>
      <c r="CD560" s="435"/>
      <c r="CE560" s="435"/>
      <c r="CF560" s="435"/>
      <c r="CG560" s="435"/>
      <c r="CH560" s="435"/>
      <c r="CI560" s="435"/>
      <c r="CJ560" s="435"/>
      <c r="CK560" s="435"/>
      <c r="CL560" s="435"/>
      <c r="CM560" s="435"/>
      <c r="CN560" s="435"/>
      <c r="CO560" s="435"/>
      <c r="CP560" s="435"/>
      <c r="CQ560" s="435"/>
      <c r="CR560" s="435"/>
      <c r="CS560" s="435"/>
      <c r="CT560" s="435"/>
      <c r="CU560" s="435"/>
      <c r="CV560" s="435"/>
      <c r="CW560" s="435"/>
      <c r="CX560" s="435"/>
      <c r="CY560" s="435"/>
      <c r="CZ560" s="435"/>
      <c r="DA560" s="435"/>
      <c r="DB560" s="435"/>
      <c r="DC560" s="435"/>
      <c r="DD560" s="435"/>
      <c r="DE560" s="435"/>
      <c r="DF560" s="435"/>
      <c r="DG560" s="435"/>
      <c r="DH560" s="435"/>
      <c r="DI560" s="435"/>
      <c r="DJ560" s="435"/>
      <c r="DK560" s="435"/>
      <c r="DL560" s="435"/>
      <c r="DM560" s="435"/>
      <c r="DN560" s="435"/>
      <c r="DO560" s="435"/>
      <c r="DP560" s="435"/>
      <c r="DQ560" s="435"/>
      <c r="DR560" s="435"/>
      <c r="DS560" s="435"/>
      <c r="DT560" s="435"/>
      <c r="DU560" s="435"/>
      <c r="DV560" s="435"/>
      <c r="DW560" s="435"/>
      <c r="DX560" s="435"/>
      <c r="DY560" s="435"/>
      <c r="DZ560" s="435"/>
      <c r="EA560" s="435"/>
      <c r="EB560" s="435"/>
      <c r="EC560" s="435"/>
      <c r="ED560" s="435"/>
      <c r="EE560" s="435"/>
      <c r="EF560" s="435"/>
      <c r="EG560" s="435"/>
      <c r="EH560" s="435"/>
      <c r="EI560" s="435"/>
      <c r="EJ560" s="435"/>
      <c r="EK560" s="435"/>
      <c r="EL560" s="435"/>
      <c r="EM560" s="435"/>
      <c r="EN560" s="435"/>
      <c r="EO560" s="435"/>
      <c r="EP560" s="435"/>
      <c r="EQ560" s="435"/>
      <c r="ER560" s="435"/>
      <c r="ES560" s="435"/>
      <c r="ET560" s="435"/>
      <c r="EU560" s="435"/>
      <c r="EV560" s="435"/>
      <c r="EW560" s="435"/>
      <c r="EX560" s="435"/>
      <c r="EY560" s="435"/>
      <c r="EZ560" s="435"/>
      <c r="FA560" s="435"/>
      <c r="FB560" s="435"/>
      <c r="FC560" s="435"/>
      <c r="FD560" s="435"/>
      <c r="FE560" s="435"/>
      <c r="FF560" s="435"/>
      <c r="FG560" s="435"/>
      <c r="FH560" s="435"/>
      <c r="FI560" s="435"/>
      <c r="FJ560" s="435"/>
      <c r="FK560" s="435"/>
      <c r="FL560" s="435"/>
      <c r="FM560" s="435"/>
      <c r="FN560" s="435"/>
      <c r="FO560" s="435"/>
      <c r="FP560" s="435"/>
      <c r="FQ560" s="435"/>
      <c r="FR560" s="435"/>
      <c r="FS560" s="435"/>
      <c r="FT560" s="435"/>
      <c r="FU560" s="435"/>
      <c r="FV560" s="435"/>
      <c r="FW560" s="435"/>
      <c r="FX560" s="435"/>
      <c r="FY560" s="435"/>
      <c r="FZ560" s="435"/>
      <c r="GA560" s="435"/>
      <c r="GB560" s="435"/>
      <c r="GC560" s="435"/>
      <c r="GD560" s="435"/>
      <c r="GE560" s="435"/>
      <c r="GF560" s="435"/>
      <c r="GG560" s="435"/>
      <c r="GH560" s="435"/>
      <c r="GI560" s="435"/>
      <c r="GJ560" s="435"/>
      <c r="GK560" s="435"/>
      <c r="GL560" s="435"/>
      <c r="GM560" s="435"/>
      <c r="GN560" s="435"/>
      <c r="GO560" s="435"/>
      <c r="GP560" s="435"/>
      <c r="GQ560" s="435"/>
      <c r="GR560" s="435"/>
      <c r="GS560" s="435"/>
      <c r="GT560" s="435"/>
      <c r="GU560" s="435"/>
      <c r="GV560" s="435"/>
      <c r="GW560" s="435"/>
      <c r="GX560" s="435"/>
      <c r="GY560" s="435"/>
      <c r="GZ560" s="435"/>
      <c r="HA560" s="435"/>
      <c r="HB560" s="435"/>
      <c r="HC560" s="435"/>
      <c r="HD560" s="435"/>
      <c r="HE560" s="435"/>
      <c r="HF560" s="435"/>
    </row>
    <row r="561" spans="1:214" s="436" customFormat="1" x14ac:dyDescent="0.25">
      <c r="A561" s="286">
        <v>46053</v>
      </c>
      <c r="B561" s="287">
        <v>4184024091</v>
      </c>
      <c r="C561" s="288" t="s">
        <v>15180</v>
      </c>
      <c r="D561" s="286">
        <v>46055</v>
      </c>
      <c r="E561" s="429"/>
      <c r="F561" s="288"/>
      <c r="G561" s="287" t="s">
        <v>15333</v>
      </c>
      <c r="H561" s="429"/>
      <c r="I561" s="287" t="s">
        <v>15363</v>
      </c>
      <c r="J561" s="287" t="s">
        <v>7228</v>
      </c>
      <c r="K561" s="287" t="s">
        <v>27</v>
      </c>
      <c r="L561" s="287" t="str">
        <f>VLOOKUP($K561,[1]TONG_SL!$A$1:$D$65536,2,0)</f>
        <v>Chân giò heo muối 300g</v>
      </c>
      <c r="M561" s="437"/>
      <c r="N561" s="287" t="str">
        <f t="shared" si="81"/>
        <v>K-C6</v>
      </c>
      <c r="O561" s="429"/>
      <c r="P561" s="429"/>
      <c r="Q561" s="287" t="str">
        <f>VLOOKUP(K561,TONG_SL!$A:$D,3,0)</f>
        <v>Túi</v>
      </c>
      <c r="R561" s="438">
        <v>36</v>
      </c>
      <c r="S561" s="439"/>
      <c r="T561" s="439">
        <f>VLOOKUP(VLOOKUP(G561,Ma_KH!$A:$R,18,0)&amp;K561,Gia_MB!$A:$F,6,0)</f>
        <v>73431</v>
      </c>
      <c r="U561" s="440">
        <f t="shared" si="82"/>
        <v>2643516</v>
      </c>
      <c r="V561" s="439"/>
      <c r="W561" s="441">
        <f t="shared" si="83"/>
        <v>0</v>
      </c>
      <c r="X561" s="442" t="str">
        <f t="shared" si="84"/>
        <v>8</v>
      </c>
      <c r="Y561" s="439"/>
      <c r="Z561" s="440">
        <f t="shared" si="85"/>
        <v>211481.28</v>
      </c>
      <c r="AA561" s="443">
        <f>VLOOKUP(G561,Ma_KH!$A:$R,14,0)</f>
        <v>60</v>
      </c>
      <c r="AB561" s="435"/>
      <c r="AC561" s="435"/>
      <c r="AD561" s="435"/>
      <c r="AE561" s="435"/>
      <c r="AF561" s="435"/>
      <c r="AG561" s="435"/>
      <c r="AH561" s="435"/>
      <c r="AI561" s="435"/>
      <c r="AJ561" s="435"/>
      <c r="AK561" s="435"/>
      <c r="AL561" s="435"/>
      <c r="AM561" s="435"/>
      <c r="AN561" s="435"/>
      <c r="AO561" s="435"/>
      <c r="AP561" s="435"/>
      <c r="AQ561" s="435"/>
      <c r="AR561" s="435"/>
      <c r="AS561" s="435"/>
      <c r="AT561" s="435"/>
      <c r="AU561" s="435"/>
      <c r="AV561" s="435"/>
      <c r="AW561" s="435"/>
      <c r="AX561" s="435"/>
      <c r="AY561" s="435"/>
      <c r="AZ561" s="435"/>
      <c r="BA561" s="435"/>
      <c r="BB561" s="435"/>
      <c r="BC561" s="435"/>
      <c r="BD561" s="435"/>
      <c r="BE561" s="435"/>
      <c r="BF561" s="435"/>
      <c r="BG561" s="435"/>
      <c r="BH561" s="435"/>
      <c r="BI561" s="435"/>
      <c r="BJ561" s="435"/>
      <c r="BK561" s="435"/>
      <c r="BL561" s="435"/>
      <c r="BM561" s="435"/>
      <c r="BN561" s="435"/>
      <c r="BO561" s="435"/>
      <c r="BP561" s="435"/>
      <c r="BQ561" s="435"/>
      <c r="BR561" s="435"/>
      <c r="BS561" s="435"/>
      <c r="BT561" s="435"/>
      <c r="BU561" s="435"/>
      <c r="BV561" s="435"/>
      <c r="BW561" s="435"/>
      <c r="BX561" s="435"/>
      <c r="BY561" s="435"/>
      <c r="BZ561" s="435"/>
      <c r="CA561" s="435"/>
      <c r="CB561" s="435"/>
      <c r="CC561" s="435"/>
      <c r="CD561" s="435"/>
      <c r="CE561" s="435"/>
      <c r="CF561" s="435"/>
      <c r="CG561" s="435"/>
      <c r="CH561" s="435"/>
      <c r="CI561" s="435"/>
      <c r="CJ561" s="435"/>
      <c r="CK561" s="435"/>
      <c r="CL561" s="435"/>
      <c r="CM561" s="435"/>
      <c r="CN561" s="435"/>
      <c r="CO561" s="435"/>
      <c r="CP561" s="435"/>
      <c r="CQ561" s="435"/>
      <c r="CR561" s="435"/>
      <c r="CS561" s="435"/>
      <c r="CT561" s="435"/>
      <c r="CU561" s="435"/>
      <c r="CV561" s="435"/>
      <c r="CW561" s="435"/>
      <c r="CX561" s="435"/>
      <c r="CY561" s="435"/>
      <c r="CZ561" s="435"/>
      <c r="DA561" s="435"/>
      <c r="DB561" s="435"/>
      <c r="DC561" s="435"/>
      <c r="DD561" s="435"/>
      <c r="DE561" s="435"/>
      <c r="DF561" s="435"/>
      <c r="DG561" s="435"/>
      <c r="DH561" s="435"/>
      <c r="DI561" s="435"/>
      <c r="DJ561" s="435"/>
      <c r="DK561" s="435"/>
      <c r="DL561" s="435"/>
      <c r="DM561" s="435"/>
      <c r="DN561" s="435"/>
      <c r="DO561" s="435"/>
      <c r="DP561" s="435"/>
      <c r="DQ561" s="435"/>
      <c r="DR561" s="435"/>
      <c r="DS561" s="435"/>
      <c r="DT561" s="435"/>
      <c r="DU561" s="435"/>
      <c r="DV561" s="435"/>
      <c r="DW561" s="435"/>
      <c r="DX561" s="435"/>
      <c r="DY561" s="435"/>
      <c r="DZ561" s="435"/>
      <c r="EA561" s="435"/>
      <c r="EB561" s="435"/>
      <c r="EC561" s="435"/>
      <c r="ED561" s="435"/>
      <c r="EE561" s="435"/>
      <c r="EF561" s="435"/>
      <c r="EG561" s="435"/>
      <c r="EH561" s="435"/>
      <c r="EI561" s="435"/>
      <c r="EJ561" s="435"/>
      <c r="EK561" s="435"/>
      <c r="EL561" s="435"/>
      <c r="EM561" s="435"/>
      <c r="EN561" s="435"/>
      <c r="EO561" s="435"/>
      <c r="EP561" s="435"/>
      <c r="EQ561" s="435"/>
      <c r="ER561" s="435"/>
      <c r="ES561" s="435"/>
      <c r="ET561" s="435"/>
      <c r="EU561" s="435"/>
      <c r="EV561" s="435"/>
      <c r="EW561" s="435"/>
      <c r="EX561" s="435"/>
      <c r="EY561" s="435"/>
      <c r="EZ561" s="435"/>
      <c r="FA561" s="435"/>
      <c r="FB561" s="435"/>
      <c r="FC561" s="435"/>
      <c r="FD561" s="435"/>
      <c r="FE561" s="435"/>
      <c r="FF561" s="435"/>
      <c r="FG561" s="435"/>
      <c r="FH561" s="435"/>
      <c r="FI561" s="435"/>
      <c r="FJ561" s="435"/>
      <c r="FK561" s="435"/>
      <c r="FL561" s="435"/>
      <c r="FM561" s="435"/>
      <c r="FN561" s="435"/>
      <c r="FO561" s="435"/>
      <c r="FP561" s="435"/>
      <c r="FQ561" s="435"/>
      <c r="FR561" s="435"/>
      <c r="FS561" s="435"/>
      <c r="FT561" s="435"/>
      <c r="FU561" s="435"/>
      <c r="FV561" s="435"/>
      <c r="FW561" s="435"/>
      <c r="FX561" s="435"/>
      <c r="FY561" s="435"/>
      <c r="FZ561" s="435"/>
      <c r="GA561" s="435"/>
      <c r="GB561" s="435"/>
      <c r="GC561" s="435"/>
      <c r="GD561" s="435"/>
      <c r="GE561" s="435"/>
      <c r="GF561" s="435"/>
      <c r="GG561" s="435"/>
      <c r="GH561" s="435"/>
      <c r="GI561" s="435"/>
      <c r="GJ561" s="435"/>
      <c r="GK561" s="435"/>
      <c r="GL561" s="435"/>
      <c r="GM561" s="435"/>
      <c r="GN561" s="435"/>
      <c r="GO561" s="435"/>
      <c r="GP561" s="435"/>
      <c r="GQ561" s="435"/>
      <c r="GR561" s="435"/>
      <c r="GS561" s="435"/>
      <c r="GT561" s="435"/>
      <c r="GU561" s="435"/>
      <c r="GV561" s="435"/>
      <c r="GW561" s="435"/>
      <c r="GX561" s="435"/>
      <c r="GY561" s="435"/>
      <c r="GZ561" s="435"/>
      <c r="HA561" s="435"/>
      <c r="HB561" s="435"/>
      <c r="HC561" s="435"/>
      <c r="HD561" s="435"/>
      <c r="HE561" s="435"/>
      <c r="HF561" s="435"/>
    </row>
    <row r="562" spans="1:214" s="436" customFormat="1" x14ac:dyDescent="0.25">
      <c r="A562" s="286">
        <v>46053</v>
      </c>
      <c r="B562" s="287">
        <v>4184024091</v>
      </c>
      <c r="C562" s="288" t="s">
        <v>15180</v>
      </c>
      <c r="D562" s="286">
        <v>46055</v>
      </c>
      <c r="E562" s="429"/>
      <c r="F562" s="288"/>
      <c r="G562" s="287" t="s">
        <v>15333</v>
      </c>
      <c r="H562" s="429"/>
      <c r="I562" s="287" t="s">
        <v>15363</v>
      </c>
      <c r="J562" s="287" t="s">
        <v>7228</v>
      </c>
      <c r="K562" s="287" t="s">
        <v>30</v>
      </c>
      <c r="L562" s="287" t="str">
        <f>VLOOKUP($K562,[1]TONG_SL!$A$1:$D$65536,2,0)</f>
        <v>Gà muối 500g</v>
      </c>
      <c r="M562" s="437"/>
      <c r="N562" s="287" t="str">
        <f t="shared" si="81"/>
        <v>K-C6</v>
      </c>
      <c r="O562" s="429"/>
      <c r="P562" s="429"/>
      <c r="Q562" s="287" t="str">
        <f>VLOOKUP(K562,TONG_SL!$A:$D,3,0)</f>
        <v>Túi</v>
      </c>
      <c r="R562" s="438">
        <v>37</v>
      </c>
      <c r="S562" s="439"/>
      <c r="T562" s="439">
        <f>VLOOKUP(VLOOKUP(G562,Ma_KH!$A:$R,18,0)&amp;K562,Gia_MB!$A:$F,6,0)</f>
        <v>116611</v>
      </c>
      <c r="U562" s="440">
        <f t="shared" si="82"/>
        <v>4314607</v>
      </c>
      <c r="V562" s="439"/>
      <c r="W562" s="441">
        <f t="shared" si="83"/>
        <v>0</v>
      </c>
      <c r="X562" s="442" t="str">
        <f t="shared" si="84"/>
        <v>8</v>
      </c>
      <c r="Y562" s="439"/>
      <c r="Z562" s="440">
        <f t="shared" si="85"/>
        <v>345168.56</v>
      </c>
      <c r="AA562" s="443">
        <f>VLOOKUP(G562,Ma_KH!$A:$R,14,0)</f>
        <v>60</v>
      </c>
      <c r="AB562" s="435"/>
      <c r="AC562" s="435"/>
      <c r="AD562" s="435"/>
      <c r="AE562" s="435"/>
      <c r="AF562" s="435"/>
      <c r="AG562" s="435"/>
      <c r="AH562" s="435"/>
      <c r="AI562" s="435"/>
      <c r="AJ562" s="435"/>
      <c r="AK562" s="435"/>
      <c r="AL562" s="435"/>
      <c r="AM562" s="435"/>
      <c r="AN562" s="435"/>
      <c r="AO562" s="435"/>
      <c r="AP562" s="435"/>
      <c r="AQ562" s="435"/>
      <c r="AR562" s="435"/>
      <c r="AS562" s="435"/>
      <c r="AT562" s="435"/>
      <c r="AU562" s="435"/>
      <c r="AV562" s="435"/>
      <c r="AW562" s="435"/>
      <c r="AX562" s="435"/>
      <c r="AY562" s="435"/>
      <c r="AZ562" s="435"/>
      <c r="BA562" s="435"/>
      <c r="BB562" s="435"/>
      <c r="BC562" s="435"/>
      <c r="BD562" s="435"/>
      <c r="BE562" s="435"/>
      <c r="BF562" s="435"/>
      <c r="BG562" s="435"/>
      <c r="BH562" s="435"/>
      <c r="BI562" s="435"/>
      <c r="BJ562" s="435"/>
      <c r="BK562" s="435"/>
      <c r="BL562" s="435"/>
      <c r="BM562" s="435"/>
      <c r="BN562" s="435"/>
      <c r="BO562" s="435"/>
      <c r="BP562" s="435"/>
      <c r="BQ562" s="435"/>
      <c r="BR562" s="435"/>
      <c r="BS562" s="435"/>
      <c r="BT562" s="435"/>
      <c r="BU562" s="435"/>
      <c r="BV562" s="435"/>
      <c r="BW562" s="435"/>
      <c r="BX562" s="435"/>
      <c r="BY562" s="435"/>
      <c r="BZ562" s="435"/>
      <c r="CA562" s="435"/>
      <c r="CB562" s="435"/>
      <c r="CC562" s="435"/>
      <c r="CD562" s="435"/>
      <c r="CE562" s="435"/>
      <c r="CF562" s="435"/>
      <c r="CG562" s="435"/>
      <c r="CH562" s="435"/>
      <c r="CI562" s="435"/>
      <c r="CJ562" s="435"/>
      <c r="CK562" s="435"/>
      <c r="CL562" s="435"/>
      <c r="CM562" s="435"/>
      <c r="CN562" s="435"/>
      <c r="CO562" s="435"/>
      <c r="CP562" s="435"/>
      <c r="CQ562" s="435"/>
      <c r="CR562" s="435"/>
      <c r="CS562" s="435"/>
      <c r="CT562" s="435"/>
      <c r="CU562" s="435"/>
      <c r="CV562" s="435"/>
      <c r="CW562" s="435"/>
      <c r="CX562" s="435"/>
      <c r="CY562" s="435"/>
      <c r="CZ562" s="435"/>
      <c r="DA562" s="435"/>
      <c r="DB562" s="435"/>
      <c r="DC562" s="435"/>
      <c r="DD562" s="435"/>
      <c r="DE562" s="435"/>
      <c r="DF562" s="435"/>
      <c r="DG562" s="435"/>
      <c r="DH562" s="435"/>
      <c r="DI562" s="435"/>
      <c r="DJ562" s="435"/>
      <c r="DK562" s="435"/>
      <c r="DL562" s="435"/>
      <c r="DM562" s="435"/>
      <c r="DN562" s="435"/>
      <c r="DO562" s="435"/>
      <c r="DP562" s="435"/>
      <c r="DQ562" s="435"/>
      <c r="DR562" s="435"/>
      <c r="DS562" s="435"/>
      <c r="DT562" s="435"/>
      <c r="DU562" s="435"/>
      <c r="DV562" s="435"/>
      <c r="DW562" s="435"/>
      <c r="DX562" s="435"/>
      <c r="DY562" s="435"/>
      <c r="DZ562" s="435"/>
      <c r="EA562" s="435"/>
      <c r="EB562" s="435"/>
      <c r="EC562" s="435"/>
      <c r="ED562" s="435"/>
      <c r="EE562" s="435"/>
      <c r="EF562" s="435"/>
      <c r="EG562" s="435"/>
      <c r="EH562" s="435"/>
      <c r="EI562" s="435"/>
      <c r="EJ562" s="435"/>
      <c r="EK562" s="435"/>
      <c r="EL562" s="435"/>
      <c r="EM562" s="435"/>
      <c r="EN562" s="435"/>
      <c r="EO562" s="435"/>
      <c r="EP562" s="435"/>
      <c r="EQ562" s="435"/>
      <c r="ER562" s="435"/>
      <c r="ES562" s="435"/>
      <c r="ET562" s="435"/>
      <c r="EU562" s="435"/>
      <c r="EV562" s="435"/>
      <c r="EW562" s="435"/>
      <c r="EX562" s="435"/>
      <c r="EY562" s="435"/>
      <c r="EZ562" s="435"/>
      <c r="FA562" s="435"/>
      <c r="FB562" s="435"/>
      <c r="FC562" s="435"/>
      <c r="FD562" s="435"/>
      <c r="FE562" s="435"/>
      <c r="FF562" s="435"/>
      <c r="FG562" s="435"/>
      <c r="FH562" s="435"/>
      <c r="FI562" s="435"/>
      <c r="FJ562" s="435"/>
      <c r="FK562" s="435"/>
      <c r="FL562" s="435"/>
      <c r="FM562" s="435"/>
      <c r="FN562" s="435"/>
      <c r="FO562" s="435"/>
      <c r="FP562" s="435"/>
      <c r="FQ562" s="435"/>
      <c r="FR562" s="435"/>
      <c r="FS562" s="435"/>
      <c r="FT562" s="435"/>
      <c r="FU562" s="435"/>
      <c r="FV562" s="435"/>
      <c r="FW562" s="435"/>
      <c r="FX562" s="435"/>
      <c r="FY562" s="435"/>
      <c r="FZ562" s="435"/>
      <c r="GA562" s="435"/>
      <c r="GB562" s="435"/>
      <c r="GC562" s="435"/>
      <c r="GD562" s="435"/>
      <c r="GE562" s="435"/>
      <c r="GF562" s="435"/>
      <c r="GG562" s="435"/>
      <c r="GH562" s="435"/>
      <c r="GI562" s="435"/>
      <c r="GJ562" s="435"/>
      <c r="GK562" s="435"/>
      <c r="GL562" s="435"/>
      <c r="GM562" s="435"/>
      <c r="GN562" s="435"/>
      <c r="GO562" s="435"/>
      <c r="GP562" s="435"/>
      <c r="GQ562" s="435"/>
      <c r="GR562" s="435"/>
      <c r="GS562" s="435"/>
      <c r="GT562" s="435"/>
      <c r="GU562" s="435"/>
      <c r="GV562" s="435"/>
      <c r="GW562" s="435"/>
      <c r="GX562" s="435"/>
      <c r="GY562" s="435"/>
      <c r="GZ562" s="435"/>
      <c r="HA562" s="435"/>
      <c r="HB562" s="435"/>
      <c r="HC562" s="435"/>
      <c r="HD562" s="435"/>
      <c r="HE562" s="435"/>
      <c r="HF562" s="435"/>
    </row>
    <row r="563" spans="1:214" s="436" customFormat="1" x14ac:dyDescent="0.25">
      <c r="A563" s="286">
        <v>46053</v>
      </c>
      <c r="B563" s="287">
        <v>4184024091</v>
      </c>
      <c r="C563" s="288" t="s">
        <v>15180</v>
      </c>
      <c r="D563" s="286">
        <v>46055</v>
      </c>
      <c r="E563" s="429"/>
      <c r="F563" s="288"/>
      <c r="G563" s="287" t="s">
        <v>15333</v>
      </c>
      <c r="H563" s="429"/>
      <c r="I563" s="287" t="s">
        <v>15363</v>
      </c>
      <c r="J563" s="287" t="s">
        <v>7228</v>
      </c>
      <c r="K563" s="287" t="s">
        <v>39</v>
      </c>
      <c r="L563" s="287" t="str">
        <f>VLOOKUP($K563,[1]TONG_SL!$A$1:$D$65536,2,0)</f>
        <v>Chả nướng 300g</v>
      </c>
      <c r="M563" s="437"/>
      <c r="N563" s="287" t="str">
        <f t="shared" si="81"/>
        <v>K-C6</v>
      </c>
      <c r="O563" s="429"/>
      <c r="P563" s="429"/>
      <c r="Q563" s="287" t="str">
        <f>VLOOKUP(K563,TONG_SL!$A:$D,3,0)</f>
        <v>Túi</v>
      </c>
      <c r="R563" s="438">
        <v>9</v>
      </c>
      <c r="S563" s="439"/>
      <c r="T563" s="439">
        <f>VLOOKUP(VLOOKUP(G563,Ma_KH!$A:$R,18,0)&amp;K563,Gia_MB!$A:$F,6,0)</f>
        <v>70950</v>
      </c>
      <c r="U563" s="440">
        <f t="shared" si="82"/>
        <v>638550</v>
      </c>
      <c r="V563" s="439"/>
      <c r="W563" s="441">
        <f t="shared" si="83"/>
        <v>0</v>
      </c>
      <c r="X563" s="442" t="str">
        <f t="shared" si="84"/>
        <v>8</v>
      </c>
      <c r="Y563" s="439"/>
      <c r="Z563" s="440">
        <f t="shared" si="85"/>
        <v>51084</v>
      </c>
      <c r="AA563" s="443">
        <f>VLOOKUP(G563,Ma_KH!$A:$R,14,0)</f>
        <v>60</v>
      </c>
      <c r="AB563" s="435"/>
      <c r="AC563" s="435"/>
      <c r="AD563" s="435"/>
      <c r="AE563" s="435"/>
      <c r="AF563" s="435"/>
      <c r="AG563" s="435"/>
      <c r="AH563" s="435"/>
      <c r="AI563" s="435"/>
      <c r="AJ563" s="435"/>
      <c r="AK563" s="435"/>
      <c r="AL563" s="435"/>
      <c r="AM563" s="435"/>
      <c r="AN563" s="435"/>
      <c r="AO563" s="435"/>
      <c r="AP563" s="435"/>
      <c r="AQ563" s="435"/>
      <c r="AR563" s="435"/>
      <c r="AS563" s="435"/>
      <c r="AT563" s="435"/>
      <c r="AU563" s="435"/>
      <c r="AV563" s="435"/>
      <c r="AW563" s="435"/>
      <c r="AX563" s="435"/>
      <c r="AY563" s="435"/>
      <c r="AZ563" s="435"/>
      <c r="BA563" s="435"/>
      <c r="BB563" s="435"/>
      <c r="BC563" s="435"/>
      <c r="BD563" s="435"/>
      <c r="BE563" s="435"/>
      <c r="BF563" s="435"/>
      <c r="BG563" s="435"/>
      <c r="BH563" s="435"/>
      <c r="BI563" s="435"/>
      <c r="BJ563" s="435"/>
      <c r="BK563" s="435"/>
      <c r="BL563" s="435"/>
      <c r="BM563" s="435"/>
      <c r="BN563" s="435"/>
      <c r="BO563" s="435"/>
      <c r="BP563" s="435"/>
      <c r="BQ563" s="435"/>
      <c r="BR563" s="435"/>
      <c r="BS563" s="435"/>
      <c r="BT563" s="435"/>
      <c r="BU563" s="435"/>
      <c r="BV563" s="435"/>
      <c r="BW563" s="435"/>
      <c r="BX563" s="435"/>
      <c r="BY563" s="435"/>
      <c r="BZ563" s="435"/>
      <c r="CA563" s="435"/>
      <c r="CB563" s="435"/>
      <c r="CC563" s="435"/>
      <c r="CD563" s="435"/>
      <c r="CE563" s="435"/>
      <c r="CF563" s="435"/>
      <c r="CG563" s="435"/>
      <c r="CH563" s="435"/>
      <c r="CI563" s="435"/>
      <c r="CJ563" s="435"/>
      <c r="CK563" s="435"/>
      <c r="CL563" s="435"/>
      <c r="CM563" s="435"/>
      <c r="CN563" s="435"/>
      <c r="CO563" s="435"/>
      <c r="CP563" s="435"/>
      <c r="CQ563" s="435"/>
      <c r="CR563" s="435"/>
      <c r="CS563" s="435"/>
      <c r="CT563" s="435"/>
      <c r="CU563" s="435"/>
      <c r="CV563" s="435"/>
      <c r="CW563" s="435"/>
      <c r="CX563" s="435"/>
      <c r="CY563" s="435"/>
      <c r="CZ563" s="435"/>
      <c r="DA563" s="435"/>
      <c r="DB563" s="435"/>
      <c r="DC563" s="435"/>
      <c r="DD563" s="435"/>
      <c r="DE563" s="435"/>
      <c r="DF563" s="435"/>
      <c r="DG563" s="435"/>
      <c r="DH563" s="435"/>
      <c r="DI563" s="435"/>
      <c r="DJ563" s="435"/>
      <c r="DK563" s="435"/>
      <c r="DL563" s="435"/>
      <c r="DM563" s="435"/>
      <c r="DN563" s="435"/>
      <c r="DO563" s="435"/>
      <c r="DP563" s="435"/>
      <c r="DQ563" s="435"/>
      <c r="DR563" s="435"/>
      <c r="DS563" s="435"/>
      <c r="DT563" s="435"/>
      <c r="DU563" s="435"/>
      <c r="DV563" s="435"/>
      <c r="DW563" s="435"/>
      <c r="DX563" s="435"/>
      <c r="DY563" s="435"/>
      <c r="DZ563" s="435"/>
      <c r="EA563" s="435"/>
      <c r="EB563" s="435"/>
      <c r="EC563" s="435"/>
      <c r="ED563" s="435"/>
      <c r="EE563" s="435"/>
      <c r="EF563" s="435"/>
      <c r="EG563" s="435"/>
      <c r="EH563" s="435"/>
      <c r="EI563" s="435"/>
      <c r="EJ563" s="435"/>
      <c r="EK563" s="435"/>
      <c r="EL563" s="435"/>
      <c r="EM563" s="435"/>
      <c r="EN563" s="435"/>
      <c r="EO563" s="435"/>
      <c r="EP563" s="435"/>
      <c r="EQ563" s="435"/>
      <c r="ER563" s="435"/>
      <c r="ES563" s="435"/>
      <c r="ET563" s="435"/>
      <c r="EU563" s="435"/>
      <c r="EV563" s="435"/>
      <c r="EW563" s="435"/>
      <c r="EX563" s="435"/>
      <c r="EY563" s="435"/>
      <c r="EZ563" s="435"/>
      <c r="FA563" s="435"/>
      <c r="FB563" s="435"/>
      <c r="FC563" s="435"/>
      <c r="FD563" s="435"/>
      <c r="FE563" s="435"/>
      <c r="FF563" s="435"/>
      <c r="FG563" s="435"/>
      <c r="FH563" s="435"/>
      <c r="FI563" s="435"/>
      <c r="FJ563" s="435"/>
      <c r="FK563" s="435"/>
      <c r="FL563" s="435"/>
      <c r="FM563" s="435"/>
      <c r="FN563" s="435"/>
      <c r="FO563" s="435"/>
      <c r="FP563" s="435"/>
      <c r="FQ563" s="435"/>
      <c r="FR563" s="435"/>
      <c r="FS563" s="435"/>
      <c r="FT563" s="435"/>
      <c r="FU563" s="435"/>
      <c r="FV563" s="435"/>
      <c r="FW563" s="435"/>
      <c r="FX563" s="435"/>
      <c r="FY563" s="435"/>
      <c r="FZ563" s="435"/>
      <c r="GA563" s="435"/>
      <c r="GB563" s="435"/>
      <c r="GC563" s="435"/>
      <c r="GD563" s="435"/>
      <c r="GE563" s="435"/>
      <c r="GF563" s="435"/>
      <c r="GG563" s="435"/>
      <c r="GH563" s="435"/>
      <c r="GI563" s="435"/>
      <c r="GJ563" s="435"/>
      <c r="GK563" s="435"/>
      <c r="GL563" s="435"/>
      <c r="GM563" s="435"/>
      <c r="GN563" s="435"/>
      <c r="GO563" s="435"/>
      <c r="GP563" s="435"/>
      <c r="GQ563" s="435"/>
      <c r="GR563" s="435"/>
      <c r="GS563" s="435"/>
      <c r="GT563" s="435"/>
      <c r="GU563" s="435"/>
      <c r="GV563" s="435"/>
      <c r="GW563" s="435"/>
      <c r="GX563" s="435"/>
      <c r="GY563" s="435"/>
      <c r="GZ563" s="435"/>
      <c r="HA563" s="435"/>
      <c r="HB563" s="435"/>
      <c r="HC563" s="435"/>
      <c r="HD563" s="435"/>
      <c r="HE563" s="435"/>
      <c r="HF563" s="435"/>
    </row>
    <row r="564" spans="1:214" s="436" customFormat="1" x14ac:dyDescent="0.25">
      <c r="A564" s="286">
        <v>46053</v>
      </c>
      <c r="B564" s="287">
        <v>4184024091</v>
      </c>
      <c r="C564" s="288" t="s">
        <v>15180</v>
      </c>
      <c r="D564" s="286">
        <v>46055</v>
      </c>
      <c r="E564" s="429"/>
      <c r="F564" s="288"/>
      <c r="G564" s="287" t="s">
        <v>15333</v>
      </c>
      <c r="H564" s="429"/>
      <c r="I564" s="287" t="s">
        <v>15363</v>
      </c>
      <c r="J564" s="287" t="s">
        <v>7228</v>
      </c>
      <c r="K564" s="287" t="s">
        <v>37</v>
      </c>
      <c r="L564" s="287" t="str">
        <f>VLOOKUP($K564,[1]TONG_SL!$A$1:$D$65536,2,0)</f>
        <v>Chả cốm 300g</v>
      </c>
      <c r="M564" s="437"/>
      <c r="N564" s="287" t="str">
        <f t="shared" si="81"/>
        <v>K-C6</v>
      </c>
      <c r="O564" s="429"/>
      <c r="P564" s="429"/>
      <c r="Q564" s="287" t="str">
        <f>VLOOKUP(K564,TONG_SL!$A:$D,3,0)</f>
        <v>Túi</v>
      </c>
      <c r="R564" s="438">
        <v>9</v>
      </c>
      <c r="S564" s="439"/>
      <c r="T564" s="439">
        <f>VLOOKUP(VLOOKUP(G564,Ma_KH!$A:$R,18,0)&amp;K564,Gia_MB!$A:$F,6,0)</f>
        <v>74250</v>
      </c>
      <c r="U564" s="440">
        <f t="shared" si="82"/>
        <v>668250</v>
      </c>
      <c r="V564" s="439"/>
      <c r="W564" s="441">
        <f t="shared" si="83"/>
        <v>0</v>
      </c>
      <c r="X564" s="442" t="str">
        <f t="shared" si="84"/>
        <v>8</v>
      </c>
      <c r="Y564" s="439"/>
      <c r="Z564" s="440">
        <f t="shared" si="85"/>
        <v>53460</v>
      </c>
      <c r="AA564" s="443">
        <f>VLOOKUP(G564,Ma_KH!$A:$R,14,0)</f>
        <v>60</v>
      </c>
      <c r="AB564" s="435"/>
      <c r="AC564" s="435"/>
      <c r="AD564" s="435"/>
      <c r="AE564" s="435"/>
      <c r="AF564" s="435"/>
      <c r="AG564" s="435"/>
      <c r="AH564" s="435"/>
      <c r="AI564" s="435"/>
      <c r="AJ564" s="435"/>
      <c r="AK564" s="435"/>
      <c r="AL564" s="435"/>
      <c r="AM564" s="435"/>
      <c r="AN564" s="435"/>
      <c r="AO564" s="435"/>
      <c r="AP564" s="435"/>
      <c r="AQ564" s="435"/>
      <c r="AR564" s="435"/>
      <c r="AS564" s="435"/>
      <c r="AT564" s="435"/>
      <c r="AU564" s="435"/>
      <c r="AV564" s="435"/>
      <c r="AW564" s="435"/>
      <c r="AX564" s="435"/>
      <c r="AY564" s="435"/>
      <c r="AZ564" s="435"/>
      <c r="BA564" s="435"/>
      <c r="BB564" s="435"/>
      <c r="BC564" s="435"/>
      <c r="BD564" s="435"/>
      <c r="BE564" s="435"/>
      <c r="BF564" s="435"/>
      <c r="BG564" s="435"/>
      <c r="BH564" s="435"/>
      <c r="BI564" s="435"/>
      <c r="BJ564" s="435"/>
      <c r="BK564" s="435"/>
      <c r="BL564" s="435"/>
      <c r="BM564" s="435"/>
      <c r="BN564" s="435"/>
      <c r="BO564" s="435"/>
      <c r="BP564" s="435"/>
      <c r="BQ564" s="435"/>
      <c r="BR564" s="435"/>
      <c r="BS564" s="435"/>
      <c r="BT564" s="435"/>
      <c r="BU564" s="435"/>
      <c r="BV564" s="435"/>
      <c r="BW564" s="435"/>
      <c r="BX564" s="435"/>
      <c r="BY564" s="435"/>
      <c r="BZ564" s="435"/>
      <c r="CA564" s="435"/>
      <c r="CB564" s="435"/>
      <c r="CC564" s="435"/>
      <c r="CD564" s="435"/>
      <c r="CE564" s="435"/>
      <c r="CF564" s="435"/>
      <c r="CG564" s="435"/>
      <c r="CH564" s="435"/>
      <c r="CI564" s="435"/>
      <c r="CJ564" s="435"/>
      <c r="CK564" s="435"/>
      <c r="CL564" s="435"/>
      <c r="CM564" s="435"/>
      <c r="CN564" s="435"/>
      <c r="CO564" s="435"/>
      <c r="CP564" s="435"/>
      <c r="CQ564" s="435"/>
      <c r="CR564" s="435"/>
      <c r="CS564" s="435"/>
      <c r="CT564" s="435"/>
      <c r="CU564" s="435"/>
      <c r="CV564" s="435"/>
      <c r="CW564" s="435"/>
      <c r="CX564" s="435"/>
      <c r="CY564" s="435"/>
      <c r="CZ564" s="435"/>
      <c r="DA564" s="435"/>
      <c r="DB564" s="435"/>
      <c r="DC564" s="435"/>
      <c r="DD564" s="435"/>
      <c r="DE564" s="435"/>
      <c r="DF564" s="435"/>
      <c r="DG564" s="435"/>
      <c r="DH564" s="435"/>
      <c r="DI564" s="435"/>
      <c r="DJ564" s="435"/>
      <c r="DK564" s="435"/>
      <c r="DL564" s="435"/>
      <c r="DM564" s="435"/>
      <c r="DN564" s="435"/>
      <c r="DO564" s="435"/>
      <c r="DP564" s="435"/>
      <c r="DQ564" s="435"/>
      <c r="DR564" s="435"/>
      <c r="DS564" s="435"/>
      <c r="DT564" s="435"/>
      <c r="DU564" s="435"/>
      <c r="DV564" s="435"/>
      <c r="DW564" s="435"/>
      <c r="DX564" s="435"/>
      <c r="DY564" s="435"/>
      <c r="DZ564" s="435"/>
      <c r="EA564" s="435"/>
      <c r="EB564" s="435"/>
      <c r="EC564" s="435"/>
      <c r="ED564" s="435"/>
      <c r="EE564" s="435"/>
      <c r="EF564" s="435"/>
      <c r="EG564" s="435"/>
      <c r="EH564" s="435"/>
      <c r="EI564" s="435"/>
      <c r="EJ564" s="435"/>
      <c r="EK564" s="435"/>
      <c r="EL564" s="435"/>
      <c r="EM564" s="435"/>
      <c r="EN564" s="435"/>
      <c r="EO564" s="435"/>
      <c r="EP564" s="435"/>
      <c r="EQ564" s="435"/>
      <c r="ER564" s="435"/>
      <c r="ES564" s="435"/>
      <c r="ET564" s="435"/>
      <c r="EU564" s="435"/>
      <c r="EV564" s="435"/>
      <c r="EW564" s="435"/>
      <c r="EX564" s="435"/>
      <c r="EY564" s="435"/>
      <c r="EZ564" s="435"/>
      <c r="FA564" s="435"/>
      <c r="FB564" s="435"/>
      <c r="FC564" s="435"/>
      <c r="FD564" s="435"/>
      <c r="FE564" s="435"/>
      <c r="FF564" s="435"/>
      <c r="FG564" s="435"/>
      <c r="FH564" s="435"/>
      <c r="FI564" s="435"/>
      <c r="FJ564" s="435"/>
      <c r="FK564" s="435"/>
      <c r="FL564" s="435"/>
      <c r="FM564" s="435"/>
      <c r="FN564" s="435"/>
      <c r="FO564" s="435"/>
      <c r="FP564" s="435"/>
      <c r="FQ564" s="435"/>
      <c r="FR564" s="435"/>
      <c r="FS564" s="435"/>
      <c r="FT564" s="435"/>
      <c r="FU564" s="435"/>
      <c r="FV564" s="435"/>
      <c r="FW564" s="435"/>
      <c r="FX564" s="435"/>
      <c r="FY564" s="435"/>
      <c r="FZ564" s="435"/>
      <c r="GA564" s="435"/>
      <c r="GB564" s="435"/>
      <c r="GC564" s="435"/>
      <c r="GD564" s="435"/>
      <c r="GE564" s="435"/>
      <c r="GF564" s="435"/>
      <c r="GG564" s="435"/>
      <c r="GH564" s="435"/>
      <c r="GI564" s="435"/>
      <c r="GJ564" s="435"/>
      <c r="GK564" s="435"/>
      <c r="GL564" s="435"/>
      <c r="GM564" s="435"/>
      <c r="GN564" s="435"/>
      <c r="GO564" s="435"/>
      <c r="GP564" s="435"/>
      <c r="GQ564" s="435"/>
      <c r="GR564" s="435"/>
      <c r="GS564" s="435"/>
      <c r="GT564" s="435"/>
      <c r="GU564" s="435"/>
      <c r="GV564" s="435"/>
      <c r="GW564" s="435"/>
      <c r="GX564" s="435"/>
      <c r="GY564" s="435"/>
      <c r="GZ564" s="435"/>
      <c r="HA564" s="435"/>
      <c r="HB564" s="435"/>
      <c r="HC564" s="435"/>
      <c r="HD564" s="435"/>
      <c r="HE564" s="435"/>
      <c r="HF564" s="435"/>
    </row>
    <row r="565" spans="1:214" s="436" customFormat="1" x14ac:dyDescent="0.25">
      <c r="A565" s="286">
        <v>46053</v>
      </c>
      <c r="B565" s="287">
        <v>4184024091</v>
      </c>
      <c r="C565" s="288" t="s">
        <v>15180</v>
      </c>
      <c r="D565" s="286">
        <v>46055</v>
      </c>
      <c r="E565" s="429"/>
      <c r="F565" s="288"/>
      <c r="G565" s="287" t="s">
        <v>15333</v>
      </c>
      <c r="H565" s="429"/>
      <c r="I565" s="287" t="s">
        <v>15363</v>
      </c>
      <c r="J565" s="287" t="s">
        <v>7228</v>
      </c>
      <c r="K565" s="287" t="s">
        <v>32</v>
      </c>
      <c r="L565" s="287" t="str">
        <f>VLOOKUP($K565,[1]TONG_SL!$A$1:$D$65536,2,0)</f>
        <v>Giò Tai Lưỡi Xào 250g</v>
      </c>
      <c r="M565" s="437"/>
      <c r="N565" s="287" t="str">
        <f t="shared" si="81"/>
        <v>K-C6</v>
      </c>
      <c r="O565" s="429"/>
      <c r="P565" s="429"/>
      <c r="Q565" s="287" t="str">
        <f>VLOOKUP(K565,TONG_SL!$A:$D,3,0)</f>
        <v>Túi</v>
      </c>
      <c r="R565" s="438">
        <v>25</v>
      </c>
      <c r="S565" s="439"/>
      <c r="T565" s="439">
        <f>VLOOKUP(VLOOKUP(G565,Ma_KH!$A:$R,18,0)&amp;K565,Gia_MB!$A:$F,6,0)</f>
        <v>50182</v>
      </c>
      <c r="U565" s="440">
        <f t="shared" si="82"/>
        <v>1254550</v>
      </c>
      <c r="V565" s="439"/>
      <c r="W565" s="441">
        <f t="shared" si="83"/>
        <v>0</v>
      </c>
      <c r="X565" s="442" t="str">
        <f t="shared" si="84"/>
        <v>8</v>
      </c>
      <c r="Y565" s="439"/>
      <c r="Z565" s="440">
        <f t="shared" si="85"/>
        <v>100364</v>
      </c>
      <c r="AA565" s="443">
        <f>VLOOKUP(G565,Ma_KH!$A:$R,14,0)</f>
        <v>60</v>
      </c>
      <c r="AB565" s="435"/>
      <c r="AC565" s="435"/>
      <c r="AD565" s="435"/>
      <c r="AE565" s="435"/>
      <c r="AF565" s="435"/>
      <c r="AG565" s="435"/>
      <c r="AH565" s="435"/>
      <c r="AI565" s="435"/>
      <c r="AJ565" s="435"/>
      <c r="AK565" s="435"/>
      <c r="AL565" s="435"/>
      <c r="AM565" s="435"/>
      <c r="AN565" s="435"/>
      <c r="AO565" s="435"/>
      <c r="AP565" s="435"/>
      <c r="AQ565" s="435"/>
      <c r="AR565" s="435"/>
      <c r="AS565" s="435"/>
      <c r="AT565" s="435"/>
      <c r="AU565" s="435"/>
      <c r="AV565" s="435"/>
      <c r="AW565" s="435"/>
      <c r="AX565" s="435"/>
      <c r="AY565" s="435"/>
      <c r="AZ565" s="435"/>
      <c r="BA565" s="435"/>
      <c r="BB565" s="435"/>
      <c r="BC565" s="435"/>
      <c r="BD565" s="435"/>
      <c r="BE565" s="435"/>
      <c r="BF565" s="435"/>
      <c r="BG565" s="435"/>
      <c r="BH565" s="435"/>
      <c r="BI565" s="435"/>
      <c r="BJ565" s="435"/>
      <c r="BK565" s="435"/>
      <c r="BL565" s="435"/>
      <c r="BM565" s="435"/>
      <c r="BN565" s="435"/>
      <c r="BO565" s="435"/>
      <c r="BP565" s="435"/>
      <c r="BQ565" s="435"/>
      <c r="BR565" s="435"/>
      <c r="BS565" s="435"/>
      <c r="BT565" s="435"/>
      <c r="BU565" s="435"/>
      <c r="BV565" s="435"/>
      <c r="BW565" s="435"/>
      <c r="BX565" s="435"/>
      <c r="BY565" s="435"/>
      <c r="BZ565" s="435"/>
      <c r="CA565" s="435"/>
      <c r="CB565" s="435"/>
      <c r="CC565" s="435"/>
      <c r="CD565" s="435"/>
      <c r="CE565" s="435"/>
      <c r="CF565" s="435"/>
      <c r="CG565" s="435"/>
      <c r="CH565" s="435"/>
      <c r="CI565" s="435"/>
      <c r="CJ565" s="435"/>
      <c r="CK565" s="435"/>
      <c r="CL565" s="435"/>
      <c r="CM565" s="435"/>
      <c r="CN565" s="435"/>
      <c r="CO565" s="435"/>
      <c r="CP565" s="435"/>
      <c r="CQ565" s="435"/>
      <c r="CR565" s="435"/>
      <c r="CS565" s="435"/>
      <c r="CT565" s="435"/>
      <c r="CU565" s="435"/>
      <c r="CV565" s="435"/>
      <c r="CW565" s="435"/>
      <c r="CX565" s="435"/>
      <c r="CY565" s="435"/>
      <c r="CZ565" s="435"/>
      <c r="DA565" s="435"/>
      <c r="DB565" s="435"/>
      <c r="DC565" s="435"/>
      <c r="DD565" s="435"/>
      <c r="DE565" s="435"/>
      <c r="DF565" s="435"/>
      <c r="DG565" s="435"/>
      <c r="DH565" s="435"/>
      <c r="DI565" s="435"/>
      <c r="DJ565" s="435"/>
      <c r="DK565" s="435"/>
      <c r="DL565" s="435"/>
      <c r="DM565" s="435"/>
      <c r="DN565" s="435"/>
      <c r="DO565" s="435"/>
      <c r="DP565" s="435"/>
      <c r="DQ565" s="435"/>
      <c r="DR565" s="435"/>
      <c r="DS565" s="435"/>
      <c r="DT565" s="435"/>
      <c r="DU565" s="435"/>
      <c r="DV565" s="435"/>
      <c r="DW565" s="435"/>
      <c r="DX565" s="435"/>
      <c r="DY565" s="435"/>
      <c r="DZ565" s="435"/>
      <c r="EA565" s="435"/>
      <c r="EB565" s="435"/>
      <c r="EC565" s="435"/>
      <c r="ED565" s="435"/>
      <c r="EE565" s="435"/>
      <c r="EF565" s="435"/>
      <c r="EG565" s="435"/>
      <c r="EH565" s="435"/>
      <c r="EI565" s="435"/>
      <c r="EJ565" s="435"/>
      <c r="EK565" s="435"/>
      <c r="EL565" s="435"/>
      <c r="EM565" s="435"/>
      <c r="EN565" s="435"/>
      <c r="EO565" s="435"/>
      <c r="EP565" s="435"/>
      <c r="EQ565" s="435"/>
      <c r="ER565" s="435"/>
      <c r="ES565" s="435"/>
      <c r="ET565" s="435"/>
      <c r="EU565" s="435"/>
      <c r="EV565" s="435"/>
      <c r="EW565" s="435"/>
      <c r="EX565" s="435"/>
      <c r="EY565" s="435"/>
      <c r="EZ565" s="435"/>
      <c r="FA565" s="435"/>
      <c r="FB565" s="435"/>
      <c r="FC565" s="435"/>
      <c r="FD565" s="435"/>
      <c r="FE565" s="435"/>
      <c r="FF565" s="435"/>
      <c r="FG565" s="435"/>
      <c r="FH565" s="435"/>
      <c r="FI565" s="435"/>
      <c r="FJ565" s="435"/>
      <c r="FK565" s="435"/>
      <c r="FL565" s="435"/>
      <c r="FM565" s="435"/>
      <c r="FN565" s="435"/>
      <c r="FO565" s="435"/>
      <c r="FP565" s="435"/>
      <c r="FQ565" s="435"/>
      <c r="FR565" s="435"/>
      <c r="FS565" s="435"/>
      <c r="FT565" s="435"/>
      <c r="FU565" s="435"/>
      <c r="FV565" s="435"/>
      <c r="FW565" s="435"/>
      <c r="FX565" s="435"/>
      <c r="FY565" s="435"/>
      <c r="FZ565" s="435"/>
      <c r="GA565" s="435"/>
      <c r="GB565" s="435"/>
      <c r="GC565" s="435"/>
      <c r="GD565" s="435"/>
      <c r="GE565" s="435"/>
      <c r="GF565" s="435"/>
      <c r="GG565" s="435"/>
      <c r="GH565" s="435"/>
      <c r="GI565" s="435"/>
      <c r="GJ565" s="435"/>
      <c r="GK565" s="435"/>
      <c r="GL565" s="435"/>
      <c r="GM565" s="435"/>
      <c r="GN565" s="435"/>
      <c r="GO565" s="435"/>
      <c r="GP565" s="435"/>
      <c r="GQ565" s="435"/>
      <c r="GR565" s="435"/>
      <c r="GS565" s="435"/>
      <c r="GT565" s="435"/>
      <c r="GU565" s="435"/>
      <c r="GV565" s="435"/>
      <c r="GW565" s="435"/>
      <c r="GX565" s="435"/>
      <c r="GY565" s="435"/>
      <c r="GZ565" s="435"/>
      <c r="HA565" s="435"/>
      <c r="HB565" s="435"/>
      <c r="HC565" s="435"/>
      <c r="HD565" s="435"/>
      <c r="HE565" s="435"/>
      <c r="HF565" s="435"/>
    </row>
    <row r="566" spans="1:214" s="436" customFormat="1" x14ac:dyDescent="0.25">
      <c r="A566" s="286">
        <v>46053</v>
      </c>
      <c r="B566" s="287">
        <v>4184024091</v>
      </c>
      <c r="C566" s="288" t="s">
        <v>15180</v>
      </c>
      <c r="D566" s="286">
        <v>46055</v>
      </c>
      <c r="E566" s="429"/>
      <c r="F566" s="288"/>
      <c r="G566" s="287" t="s">
        <v>15333</v>
      </c>
      <c r="H566" s="429"/>
      <c r="I566" s="287" t="s">
        <v>15363</v>
      </c>
      <c r="J566" s="287" t="s">
        <v>7228</v>
      </c>
      <c r="K566" s="287" t="s">
        <v>48</v>
      </c>
      <c r="L566" s="287" t="str">
        <f>VLOOKUP($K566,[1]TONG_SL!$A$1:$D$65536,2,0)</f>
        <v>Mọc Nấm Hương 250g</v>
      </c>
      <c r="M566" s="437"/>
      <c r="N566" s="287" t="str">
        <f t="shared" si="81"/>
        <v>K-C6</v>
      </c>
      <c r="O566" s="429"/>
      <c r="P566" s="429"/>
      <c r="Q566" s="287" t="str">
        <f>VLOOKUP(K566,TONG_SL!$A:$D,3,0)</f>
        <v>Túi</v>
      </c>
      <c r="R566" s="438">
        <v>12</v>
      </c>
      <c r="S566" s="439"/>
      <c r="T566" s="439">
        <f>VLOOKUP(VLOOKUP(G566,Ma_KH!$A:$R,18,0)&amp;K566,Gia_MB!$A:$F,6,0)</f>
        <v>46000</v>
      </c>
      <c r="U566" s="440">
        <f t="shared" si="82"/>
        <v>552000</v>
      </c>
      <c r="V566" s="439"/>
      <c r="W566" s="441">
        <f t="shared" si="83"/>
        <v>0</v>
      </c>
      <c r="X566" s="442" t="str">
        <f t="shared" si="84"/>
        <v>8</v>
      </c>
      <c r="Y566" s="439"/>
      <c r="Z566" s="440">
        <f t="shared" si="85"/>
        <v>44160</v>
      </c>
      <c r="AA566" s="443">
        <f>VLOOKUP(G566,Ma_KH!$A:$R,14,0)</f>
        <v>60</v>
      </c>
      <c r="AB566" s="435"/>
      <c r="AC566" s="435"/>
      <c r="AD566" s="435"/>
      <c r="AE566" s="435"/>
      <c r="AF566" s="435"/>
      <c r="AG566" s="435"/>
      <c r="AH566" s="435"/>
      <c r="AI566" s="435"/>
      <c r="AJ566" s="435"/>
      <c r="AK566" s="435"/>
      <c r="AL566" s="435"/>
      <c r="AM566" s="435"/>
      <c r="AN566" s="435"/>
      <c r="AO566" s="435"/>
      <c r="AP566" s="435"/>
      <c r="AQ566" s="435"/>
      <c r="AR566" s="435"/>
      <c r="AS566" s="435"/>
      <c r="AT566" s="435"/>
      <c r="AU566" s="435"/>
      <c r="AV566" s="435"/>
      <c r="AW566" s="435"/>
      <c r="AX566" s="435"/>
      <c r="AY566" s="435"/>
      <c r="AZ566" s="435"/>
      <c r="BA566" s="435"/>
      <c r="BB566" s="435"/>
      <c r="BC566" s="435"/>
      <c r="BD566" s="435"/>
      <c r="BE566" s="435"/>
      <c r="BF566" s="435"/>
      <c r="BG566" s="435"/>
      <c r="BH566" s="435"/>
      <c r="BI566" s="435"/>
      <c r="BJ566" s="435"/>
      <c r="BK566" s="435"/>
      <c r="BL566" s="435"/>
      <c r="BM566" s="435"/>
      <c r="BN566" s="435"/>
      <c r="BO566" s="435"/>
      <c r="BP566" s="435"/>
      <c r="BQ566" s="435"/>
      <c r="BR566" s="435"/>
      <c r="BS566" s="435"/>
      <c r="BT566" s="435"/>
      <c r="BU566" s="435"/>
      <c r="BV566" s="435"/>
      <c r="BW566" s="435"/>
      <c r="BX566" s="435"/>
      <c r="BY566" s="435"/>
      <c r="BZ566" s="435"/>
      <c r="CA566" s="435"/>
      <c r="CB566" s="435"/>
      <c r="CC566" s="435"/>
      <c r="CD566" s="435"/>
      <c r="CE566" s="435"/>
      <c r="CF566" s="435"/>
      <c r="CG566" s="435"/>
      <c r="CH566" s="435"/>
      <c r="CI566" s="435"/>
      <c r="CJ566" s="435"/>
      <c r="CK566" s="435"/>
      <c r="CL566" s="435"/>
      <c r="CM566" s="435"/>
      <c r="CN566" s="435"/>
      <c r="CO566" s="435"/>
      <c r="CP566" s="435"/>
      <c r="CQ566" s="435"/>
      <c r="CR566" s="435"/>
      <c r="CS566" s="435"/>
      <c r="CT566" s="435"/>
      <c r="CU566" s="435"/>
      <c r="CV566" s="435"/>
      <c r="CW566" s="435"/>
      <c r="CX566" s="435"/>
      <c r="CY566" s="435"/>
      <c r="CZ566" s="435"/>
      <c r="DA566" s="435"/>
      <c r="DB566" s="435"/>
      <c r="DC566" s="435"/>
      <c r="DD566" s="435"/>
      <c r="DE566" s="435"/>
      <c r="DF566" s="435"/>
      <c r="DG566" s="435"/>
      <c r="DH566" s="435"/>
      <c r="DI566" s="435"/>
      <c r="DJ566" s="435"/>
      <c r="DK566" s="435"/>
      <c r="DL566" s="435"/>
      <c r="DM566" s="435"/>
      <c r="DN566" s="435"/>
      <c r="DO566" s="435"/>
      <c r="DP566" s="435"/>
      <c r="DQ566" s="435"/>
      <c r="DR566" s="435"/>
      <c r="DS566" s="435"/>
      <c r="DT566" s="435"/>
      <c r="DU566" s="435"/>
      <c r="DV566" s="435"/>
      <c r="DW566" s="435"/>
      <c r="DX566" s="435"/>
      <c r="DY566" s="435"/>
      <c r="DZ566" s="435"/>
      <c r="EA566" s="435"/>
      <c r="EB566" s="435"/>
      <c r="EC566" s="435"/>
      <c r="ED566" s="435"/>
      <c r="EE566" s="435"/>
      <c r="EF566" s="435"/>
      <c r="EG566" s="435"/>
      <c r="EH566" s="435"/>
      <c r="EI566" s="435"/>
      <c r="EJ566" s="435"/>
      <c r="EK566" s="435"/>
      <c r="EL566" s="435"/>
      <c r="EM566" s="435"/>
      <c r="EN566" s="435"/>
      <c r="EO566" s="435"/>
      <c r="EP566" s="435"/>
      <c r="EQ566" s="435"/>
      <c r="ER566" s="435"/>
      <c r="ES566" s="435"/>
      <c r="ET566" s="435"/>
      <c r="EU566" s="435"/>
      <c r="EV566" s="435"/>
      <c r="EW566" s="435"/>
      <c r="EX566" s="435"/>
      <c r="EY566" s="435"/>
      <c r="EZ566" s="435"/>
      <c r="FA566" s="435"/>
      <c r="FB566" s="435"/>
      <c r="FC566" s="435"/>
      <c r="FD566" s="435"/>
      <c r="FE566" s="435"/>
      <c r="FF566" s="435"/>
      <c r="FG566" s="435"/>
      <c r="FH566" s="435"/>
      <c r="FI566" s="435"/>
      <c r="FJ566" s="435"/>
      <c r="FK566" s="435"/>
      <c r="FL566" s="435"/>
      <c r="FM566" s="435"/>
      <c r="FN566" s="435"/>
      <c r="FO566" s="435"/>
      <c r="FP566" s="435"/>
      <c r="FQ566" s="435"/>
      <c r="FR566" s="435"/>
      <c r="FS566" s="435"/>
      <c r="FT566" s="435"/>
      <c r="FU566" s="435"/>
      <c r="FV566" s="435"/>
      <c r="FW566" s="435"/>
      <c r="FX566" s="435"/>
      <c r="FY566" s="435"/>
      <c r="FZ566" s="435"/>
      <c r="GA566" s="435"/>
      <c r="GB566" s="435"/>
      <c r="GC566" s="435"/>
      <c r="GD566" s="435"/>
      <c r="GE566" s="435"/>
      <c r="GF566" s="435"/>
      <c r="GG566" s="435"/>
      <c r="GH566" s="435"/>
      <c r="GI566" s="435"/>
      <c r="GJ566" s="435"/>
      <c r="GK566" s="435"/>
      <c r="GL566" s="435"/>
      <c r="GM566" s="435"/>
      <c r="GN566" s="435"/>
      <c r="GO566" s="435"/>
      <c r="GP566" s="435"/>
      <c r="GQ566" s="435"/>
      <c r="GR566" s="435"/>
      <c r="GS566" s="435"/>
      <c r="GT566" s="435"/>
      <c r="GU566" s="435"/>
      <c r="GV566" s="435"/>
      <c r="GW566" s="435"/>
      <c r="GX566" s="435"/>
      <c r="GY566" s="435"/>
      <c r="GZ566" s="435"/>
      <c r="HA566" s="435"/>
      <c r="HB566" s="435"/>
      <c r="HC566" s="435"/>
      <c r="HD566" s="435"/>
      <c r="HE566" s="435"/>
      <c r="HF566" s="435"/>
    </row>
    <row r="567" spans="1:214" s="436" customFormat="1" x14ac:dyDescent="0.25">
      <c r="A567" s="286">
        <v>46053</v>
      </c>
      <c r="B567" s="287">
        <v>4184024139</v>
      </c>
      <c r="C567" s="288" t="s">
        <v>15180</v>
      </c>
      <c r="D567" s="286">
        <v>46055</v>
      </c>
      <c r="E567" s="429"/>
      <c r="F567" s="288"/>
      <c r="G567" s="287" t="s">
        <v>15333</v>
      </c>
      <c r="H567" s="429"/>
      <c r="I567" s="287" t="s">
        <v>15364</v>
      </c>
      <c r="J567" s="287" t="s">
        <v>7228</v>
      </c>
      <c r="K567" s="287" t="s">
        <v>39</v>
      </c>
      <c r="L567" s="287" t="str">
        <f>VLOOKUP($K567,[1]TONG_SL!$A$1:$D$65536,2,0)</f>
        <v>Chả nướng 300g</v>
      </c>
      <c r="M567" s="437"/>
      <c r="N567" s="287" t="str">
        <f t="shared" si="81"/>
        <v>K-C6</v>
      </c>
      <c r="O567" s="429"/>
      <c r="P567" s="429"/>
      <c r="Q567" s="287" t="str">
        <f>VLOOKUP(K567,TONG_SL!$A:$D,3,0)</f>
        <v>Túi</v>
      </c>
      <c r="R567" s="438">
        <v>5</v>
      </c>
      <c r="S567" s="439"/>
      <c r="T567" s="439">
        <f>VLOOKUP(VLOOKUP(G567,Ma_KH!$A:$R,18,0)&amp;K567,Gia_MB!$A:$F,6,0)</f>
        <v>70950</v>
      </c>
      <c r="U567" s="440">
        <f t="shared" si="82"/>
        <v>354750</v>
      </c>
      <c r="V567" s="439"/>
      <c r="W567" s="441">
        <f t="shared" si="83"/>
        <v>0</v>
      </c>
      <c r="X567" s="442" t="str">
        <f t="shared" si="84"/>
        <v>8</v>
      </c>
      <c r="Y567" s="439"/>
      <c r="Z567" s="440">
        <f t="shared" si="85"/>
        <v>28380</v>
      </c>
      <c r="AA567" s="443">
        <f>VLOOKUP(G567,Ma_KH!$A:$R,14,0)</f>
        <v>60</v>
      </c>
      <c r="AB567" s="435"/>
      <c r="AC567" s="435"/>
      <c r="AD567" s="435"/>
      <c r="AE567" s="435"/>
      <c r="AF567" s="435"/>
      <c r="AG567" s="435"/>
      <c r="AH567" s="435"/>
      <c r="AI567" s="435"/>
      <c r="AJ567" s="435"/>
      <c r="AK567" s="435"/>
      <c r="AL567" s="435"/>
      <c r="AM567" s="435"/>
      <c r="AN567" s="435"/>
      <c r="AO567" s="435"/>
      <c r="AP567" s="435"/>
      <c r="AQ567" s="435"/>
      <c r="AR567" s="435"/>
      <c r="AS567" s="435"/>
      <c r="AT567" s="435"/>
      <c r="AU567" s="435"/>
      <c r="AV567" s="435"/>
      <c r="AW567" s="435"/>
      <c r="AX567" s="435"/>
      <c r="AY567" s="435"/>
      <c r="AZ567" s="435"/>
      <c r="BA567" s="435"/>
      <c r="BB567" s="435"/>
      <c r="BC567" s="435"/>
      <c r="BD567" s="435"/>
      <c r="BE567" s="435"/>
      <c r="BF567" s="435"/>
      <c r="BG567" s="435"/>
      <c r="BH567" s="435"/>
      <c r="BI567" s="435"/>
      <c r="BJ567" s="435"/>
      <c r="BK567" s="435"/>
      <c r="BL567" s="435"/>
      <c r="BM567" s="435"/>
      <c r="BN567" s="435"/>
      <c r="BO567" s="435"/>
      <c r="BP567" s="435"/>
      <c r="BQ567" s="435"/>
      <c r="BR567" s="435"/>
      <c r="BS567" s="435"/>
      <c r="BT567" s="435"/>
      <c r="BU567" s="435"/>
      <c r="BV567" s="435"/>
      <c r="BW567" s="435"/>
      <c r="BX567" s="435"/>
      <c r="BY567" s="435"/>
      <c r="BZ567" s="435"/>
      <c r="CA567" s="435"/>
      <c r="CB567" s="435"/>
      <c r="CC567" s="435"/>
      <c r="CD567" s="435"/>
      <c r="CE567" s="435"/>
      <c r="CF567" s="435"/>
      <c r="CG567" s="435"/>
      <c r="CH567" s="435"/>
      <c r="CI567" s="435"/>
      <c r="CJ567" s="435"/>
      <c r="CK567" s="435"/>
      <c r="CL567" s="435"/>
      <c r="CM567" s="435"/>
      <c r="CN567" s="435"/>
      <c r="CO567" s="435"/>
      <c r="CP567" s="435"/>
      <c r="CQ567" s="435"/>
      <c r="CR567" s="435"/>
      <c r="CS567" s="435"/>
      <c r="CT567" s="435"/>
      <c r="CU567" s="435"/>
      <c r="CV567" s="435"/>
      <c r="CW567" s="435"/>
      <c r="CX567" s="435"/>
      <c r="CY567" s="435"/>
      <c r="CZ567" s="435"/>
      <c r="DA567" s="435"/>
      <c r="DB567" s="435"/>
      <c r="DC567" s="435"/>
      <c r="DD567" s="435"/>
      <c r="DE567" s="435"/>
      <c r="DF567" s="435"/>
      <c r="DG567" s="435"/>
      <c r="DH567" s="435"/>
      <c r="DI567" s="435"/>
      <c r="DJ567" s="435"/>
      <c r="DK567" s="435"/>
      <c r="DL567" s="435"/>
      <c r="DM567" s="435"/>
      <c r="DN567" s="435"/>
      <c r="DO567" s="435"/>
      <c r="DP567" s="435"/>
      <c r="DQ567" s="435"/>
      <c r="DR567" s="435"/>
      <c r="DS567" s="435"/>
      <c r="DT567" s="435"/>
      <c r="DU567" s="435"/>
      <c r="DV567" s="435"/>
      <c r="DW567" s="435"/>
      <c r="DX567" s="435"/>
      <c r="DY567" s="435"/>
      <c r="DZ567" s="435"/>
      <c r="EA567" s="435"/>
      <c r="EB567" s="435"/>
      <c r="EC567" s="435"/>
      <c r="ED567" s="435"/>
      <c r="EE567" s="435"/>
      <c r="EF567" s="435"/>
      <c r="EG567" s="435"/>
      <c r="EH567" s="435"/>
      <c r="EI567" s="435"/>
      <c r="EJ567" s="435"/>
      <c r="EK567" s="435"/>
      <c r="EL567" s="435"/>
      <c r="EM567" s="435"/>
      <c r="EN567" s="435"/>
      <c r="EO567" s="435"/>
      <c r="EP567" s="435"/>
      <c r="EQ567" s="435"/>
      <c r="ER567" s="435"/>
      <c r="ES567" s="435"/>
      <c r="ET567" s="435"/>
      <c r="EU567" s="435"/>
      <c r="EV567" s="435"/>
      <c r="EW567" s="435"/>
      <c r="EX567" s="435"/>
      <c r="EY567" s="435"/>
      <c r="EZ567" s="435"/>
      <c r="FA567" s="435"/>
      <c r="FB567" s="435"/>
      <c r="FC567" s="435"/>
      <c r="FD567" s="435"/>
      <c r="FE567" s="435"/>
      <c r="FF567" s="435"/>
      <c r="FG567" s="435"/>
      <c r="FH567" s="435"/>
      <c r="FI567" s="435"/>
      <c r="FJ567" s="435"/>
      <c r="FK567" s="435"/>
      <c r="FL567" s="435"/>
      <c r="FM567" s="435"/>
      <c r="FN567" s="435"/>
      <c r="FO567" s="435"/>
      <c r="FP567" s="435"/>
      <c r="FQ567" s="435"/>
      <c r="FR567" s="435"/>
      <c r="FS567" s="435"/>
      <c r="FT567" s="435"/>
      <c r="FU567" s="435"/>
      <c r="FV567" s="435"/>
      <c r="FW567" s="435"/>
      <c r="FX567" s="435"/>
      <c r="FY567" s="435"/>
      <c r="FZ567" s="435"/>
      <c r="GA567" s="435"/>
      <c r="GB567" s="435"/>
      <c r="GC567" s="435"/>
      <c r="GD567" s="435"/>
      <c r="GE567" s="435"/>
      <c r="GF567" s="435"/>
      <c r="GG567" s="435"/>
      <c r="GH567" s="435"/>
      <c r="GI567" s="435"/>
      <c r="GJ567" s="435"/>
      <c r="GK567" s="435"/>
      <c r="GL567" s="435"/>
      <c r="GM567" s="435"/>
      <c r="GN567" s="435"/>
      <c r="GO567" s="435"/>
      <c r="GP567" s="435"/>
      <c r="GQ567" s="435"/>
      <c r="GR567" s="435"/>
      <c r="GS567" s="435"/>
      <c r="GT567" s="435"/>
      <c r="GU567" s="435"/>
      <c r="GV567" s="435"/>
      <c r="GW567" s="435"/>
      <c r="GX567" s="435"/>
      <c r="GY567" s="435"/>
      <c r="GZ567" s="435"/>
      <c r="HA567" s="435"/>
      <c r="HB567" s="435"/>
      <c r="HC567" s="435"/>
      <c r="HD567" s="435"/>
      <c r="HE567" s="435"/>
      <c r="HF567" s="435"/>
    </row>
    <row r="568" spans="1:214" s="436" customFormat="1" x14ac:dyDescent="0.25">
      <c r="A568" s="286">
        <v>46053</v>
      </c>
      <c r="B568" s="287">
        <v>4184024139</v>
      </c>
      <c r="C568" s="288" t="s">
        <v>15180</v>
      </c>
      <c r="D568" s="286">
        <v>46055</v>
      </c>
      <c r="E568" s="429"/>
      <c r="F568" s="288"/>
      <c r="G568" s="287" t="s">
        <v>15333</v>
      </c>
      <c r="H568" s="429"/>
      <c r="I568" s="287" t="s">
        <v>15364</v>
      </c>
      <c r="J568" s="287" t="s">
        <v>7228</v>
      </c>
      <c r="K568" s="287" t="s">
        <v>27</v>
      </c>
      <c r="L568" s="287" t="str">
        <f>VLOOKUP($K568,[1]TONG_SL!$A$1:$D$65536,2,0)</f>
        <v>Chân giò heo muối 300g</v>
      </c>
      <c r="M568" s="437"/>
      <c r="N568" s="287" t="str">
        <f t="shared" si="81"/>
        <v>K-C6</v>
      </c>
      <c r="O568" s="429"/>
      <c r="P568" s="429"/>
      <c r="Q568" s="287" t="str">
        <f>VLOOKUP(K568,TONG_SL!$A:$D,3,0)</f>
        <v>Túi</v>
      </c>
      <c r="R568" s="438">
        <v>35</v>
      </c>
      <c r="S568" s="439"/>
      <c r="T568" s="439">
        <f>VLOOKUP(VLOOKUP(G568,Ma_KH!$A:$R,18,0)&amp;K568,Gia_MB!$A:$F,6,0)</f>
        <v>73431</v>
      </c>
      <c r="U568" s="440">
        <f t="shared" si="82"/>
        <v>2570085</v>
      </c>
      <c r="V568" s="439"/>
      <c r="W568" s="441">
        <f t="shared" si="83"/>
        <v>0</v>
      </c>
      <c r="X568" s="442" t="str">
        <f t="shared" si="84"/>
        <v>8</v>
      </c>
      <c r="Y568" s="439"/>
      <c r="Z568" s="440">
        <f t="shared" si="85"/>
        <v>205606.80000000002</v>
      </c>
      <c r="AA568" s="443">
        <f>VLOOKUP(G568,Ma_KH!$A:$R,14,0)</f>
        <v>60</v>
      </c>
      <c r="AB568" s="435"/>
      <c r="AC568" s="435"/>
      <c r="AD568" s="435"/>
      <c r="AE568" s="435"/>
      <c r="AF568" s="435"/>
      <c r="AG568" s="435"/>
      <c r="AH568" s="435"/>
      <c r="AI568" s="435"/>
      <c r="AJ568" s="435"/>
      <c r="AK568" s="435"/>
      <c r="AL568" s="435"/>
      <c r="AM568" s="435"/>
      <c r="AN568" s="435"/>
      <c r="AO568" s="435"/>
      <c r="AP568" s="435"/>
      <c r="AQ568" s="435"/>
      <c r="AR568" s="435"/>
      <c r="AS568" s="435"/>
      <c r="AT568" s="435"/>
      <c r="AU568" s="435"/>
      <c r="AV568" s="435"/>
      <c r="AW568" s="435"/>
      <c r="AX568" s="435"/>
      <c r="AY568" s="435"/>
      <c r="AZ568" s="435"/>
      <c r="BA568" s="435"/>
      <c r="BB568" s="435"/>
      <c r="BC568" s="435"/>
      <c r="BD568" s="435"/>
      <c r="BE568" s="435"/>
      <c r="BF568" s="435"/>
      <c r="BG568" s="435"/>
      <c r="BH568" s="435"/>
      <c r="BI568" s="435"/>
      <c r="BJ568" s="435"/>
      <c r="BK568" s="435"/>
      <c r="BL568" s="435"/>
      <c r="BM568" s="435"/>
      <c r="BN568" s="435"/>
      <c r="BO568" s="435"/>
      <c r="BP568" s="435"/>
      <c r="BQ568" s="435"/>
      <c r="BR568" s="435"/>
      <c r="BS568" s="435"/>
      <c r="BT568" s="435"/>
      <c r="BU568" s="435"/>
      <c r="BV568" s="435"/>
      <c r="BW568" s="435"/>
      <c r="BX568" s="435"/>
      <c r="BY568" s="435"/>
      <c r="BZ568" s="435"/>
      <c r="CA568" s="435"/>
      <c r="CB568" s="435"/>
      <c r="CC568" s="435"/>
      <c r="CD568" s="435"/>
      <c r="CE568" s="435"/>
      <c r="CF568" s="435"/>
      <c r="CG568" s="435"/>
      <c r="CH568" s="435"/>
      <c r="CI568" s="435"/>
      <c r="CJ568" s="435"/>
      <c r="CK568" s="435"/>
      <c r="CL568" s="435"/>
      <c r="CM568" s="435"/>
      <c r="CN568" s="435"/>
      <c r="CO568" s="435"/>
      <c r="CP568" s="435"/>
      <c r="CQ568" s="435"/>
      <c r="CR568" s="435"/>
      <c r="CS568" s="435"/>
      <c r="CT568" s="435"/>
      <c r="CU568" s="435"/>
      <c r="CV568" s="435"/>
      <c r="CW568" s="435"/>
      <c r="CX568" s="435"/>
      <c r="CY568" s="435"/>
      <c r="CZ568" s="435"/>
      <c r="DA568" s="435"/>
      <c r="DB568" s="435"/>
      <c r="DC568" s="435"/>
      <c r="DD568" s="435"/>
      <c r="DE568" s="435"/>
      <c r="DF568" s="435"/>
      <c r="DG568" s="435"/>
      <c r="DH568" s="435"/>
      <c r="DI568" s="435"/>
      <c r="DJ568" s="435"/>
      <c r="DK568" s="435"/>
      <c r="DL568" s="435"/>
      <c r="DM568" s="435"/>
      <c r="DN568" s="435"/>
      <c r="DO568" s="435"/>
      <c r="DP568" s="435"/>
      <c r="DQ568" s="435"/>
      <c r="DR568" s="435"/>
      <c r="DS568" s="435"/>
      <c r="DT568" s="435"/>
      <c r="DU568" s="435"/>
      <c r="DV568" s="435"/>
      <c r="DW568" s="435"/>
      <c r="DX568" s="435"/>
      <c r="DY568" s="435"/>
      <c r="DZ568" s="435"/>
      <c r="EA568" s="435"/>
      <c r="EB568" s="435"/>
      <c r="EC568" s="435"/>
      <c r="ED568" s="435"/>
      <c r="EE568" s="435"/>
      <c r="EF568" s="435"/>
      <c r="EG568" s="435"/>
      <c r="EH568" s="435"/>
      <c r="EI568" s="435"/>
      <c r="EJ568" s="435"/>
      <c r="EK568" s="435"/>
      <c r="EL568" s="435"/>
      <c r="EM568" s="435"/>
      <c r="EN568" s="435"/>
      <c r="EO568" s="435"/>
      <c r="EP568" s="435"/>
      <c r="EQ568" s="435"/>
      <c r="ER568" s="435"/>
      <c r="ES568" s="435"/>
      <c r="ET568" s="435"/>
      <c r="EU568" s="435"/>
      <c r="EV568" s="435"/>
      <c r="EW568" s="435"/>
      <c r="EX568" s="435"/>
      <c r="EY568" s="435"/>
      <c r="EZ568" s="435"/>
      <c r="FA568" s="435"/>
      <c r="FB568" s="435"/>
      <c r="FC568" s="435"/>
      <c r="FD568" s="435"/>
      <c r="FE568" s="435"/>
      <c r="FF568" s="435"/>
      <c r="FG568" s="435"/>
      <c r="FH568" s="435"/>
      <c r="FI568" s="435"/>
      <c r="FJ568" s="435"/>
      <c r="FK568" s="435"/>
      <c r="FL568" s="435"/>
      <c r="FM568" s="435"/>
      <c r="FN568" s="435"/>
      <c r="FO568" s="435"/>
      <c r="FP568" s="435"/>
      <c r="FQ568" s="435"/>
      <c r="FR568" s="435"/>
      <c r="FS568" s="435"/>
      <c r="FT568" s="435"/>
      <c r="FU568" s="435"/>
      <c r="FV568" s="435"/>
      <c r="FW568" s="435"/>
      <c r="FX568" s="435"/>
      <c r="FY568" s="435"/>
      <c r="FZ568" s="435"/>
      <c r="GA568" s="435"/>
      <c r="GB568" s="435"/>
      <c r="GC568" s="435"/>
      <c r="GD568" s="435"/>
      <c r="GE568" s="435"/>
      <c r="GF568" s="435"/>
      <c r="GG568" s="435"/>
      <c r="GH568" s="435"/>
      <c r="GI568" s="435"/>
      <c r="GJ568" s="435"/>
      <c r="GK568" s="435"/>
      <c r="GL568" s="435"/>
      <c r="GM568" s="435"/>
      <c r="GN568" s="435"/>
      <c r="GO568" s="435"/>
      <c r="GP568" s="435"/>
      <c r="GQ568" s="435"/>
      <c r="GR568" s="435"/>
      <c r="GS568" s="435"/>
      <c r="GT568" s="435"/>
      <c r="GU568" s="435"/>
      <c r="GV568" s="435"/>
      <c r="GW568" s="435"/>
      <c r="GX568" s="435"/>
      <c r="GY568" s="435"/>
      <c r="GZ568" s="435"/>
      <c r="HA568" s="435"/>
      <c r="HB568" s="435"/>
      <c r="HC568" s="435"/>
      <c r="HD568" s="435"/>
      <c r="HE568" s="435"/>
      <c r="HF568" s="435"/>
    </row>
    <row r="569" spans="1:214" s="436" customFormat="1" x14ac:dyDescent="0.25">
      <c r="A569" s="286">
        <v>46053</v>
      </c>
      <c r="B569" s="287">
        <v>4184024139</v>
      </c>
      <c r="C569" s="288" t="s">
        <v>15180</v>
      </c>
      <c r="D569" s="286">
        <v>46055</v>
      </c>
      <c r="E569" s="429"/>
      <c r="F569" s="288"/>
      <c r="G569" s="287" t="s">
        <v>15333</v>
      </c>
      <c r="H569" s="429"/>
      <c r="I569" s="287" t="s">
        <v>15364</v>
      </c>
      <c r="J569" s="287" t="s">
        <v>7228</v>
      </c>
      <c r="K569" s="287" t="s">
        <v>48</v>
      </c>
      <c r="L569" s="287" t="str">
        <f>VLOOKUP($K569,[1]TONG_SL!$A$1:$D$65536,2,0)</f>
        <v>Mọc Nấm Hương 250g</v>
      </c>
      <c r="M569" s="437"/>
      <c r="N569" s="287" t="str">
        <f t="shared" si="81"/>
        <v>K-C6</v>
      </c>
      <c r="O569" s="429"/>
      <c r="P569" s="429"/>
      <c r="Q569" s="287" t="str">
        <f>VLOOKUP(K569,TONG_SL!$A:$D,3,0)</f>
        <v>Túi</v>
      </c>
      <c r="R569" s="438">
        <v>30</v>
      </c>
      <c r="S569" s="439"/>
      <c r="T569" s="439">
        <f>VLOOKUP(VLOOKUP(G569,Ma_KH!$A:$R,18,0)&amp;K569,Gia_MB!$A:$F,6,0)</f>
        <v>46000</v>
      </c>
      <c r="U569" s="440">
        <f t="shared" si="82"/>
        <v>1380000</v>
      </c>
      <c r="V569" s="439"/>
      <c r="W569" s="441">
        <f t="shared" si="83"/>
        <v>0</v>
      </c>
      <c r="X569" s="442" t="str">
        <f t="shared" si="84"/>
        <v>8</v>
      </c>
      <c r="Y569" s="439"/>
      <c r="Z569" s="440">
        <f t="shared" si="85"/>
        <v>110400</v>
      </c>
      <c r="AA569" s="443">
        <f>VLOOKUP(G569,Ma_KH!$A:$R,14,0)</f>
        <v>60</v>
      </c>
      <c r="AB569" s="435"/>
      <c r="AC569" s="435"/>
      <c r="AD569" s="435"/>
      <c r="AE569" s="435"/>
      <c r="AF569" s="435"/>
      <c r="AG569" s="435"/>
      <c r="AH569" s="435"/>
      <c r="AI569" s="435"/>
      <c r="AJ569" s="435"/>
      <c r="AK569" s="435"/>
      <c r="AL569" s="435"/>
      <c r="AM569" s="435"/>
      <c r="AN569" s="435"/>
      <c r="AO569" s="435"/>
      <c r="AP569" s="435"/>
      <c r="AQ569" s="435"/>
      <c r="AR569" s="435"/>
      <c r="AS569" s="435"/>
      <c r="AT569" s="435"/>
      <c r="AU569" s="435"/>
      <c r="AV569" s="435"/>
      <c r="AW569" s="435"/>
      <c r="AX569" s="435"/>
      <c r="AY569" s="435"/>
      <c r="AZ569" s="435"/>
      <c r="BA569" s="435"/>
      <c r="BB569" s="435"/>
      <c r="BC569" s="435"/>
      <c r="BD569" s="435"/>
      <c r="BE569" s="435"/>
      <c r="BF569" s="435"/>
      <c r="BG569" s="435"/>
      <c r="BH569" s="435"/>
      <c r="BI569" s="435"/>
      <c r="BJ569" s="435"/>
      <c r="BK569" s="435"/>
      <c r="BL569" s="435"/>
      <c r="BM569" s="435"/>
      <c r="BN569" s="435"/>
      <c r="BO569" s="435"/>
      <c r="BP569" s="435"/>
      <c r="BQ569" s="435"/>
      <c r="BR569" s="435"/>
      <c r="BS569" s="435"/>
      <c r="BT569" s="435"/>
      <c r="BU569" s="435"/>
      <c r="BV569" s="435"/>
      <c r="BW569" s="435"/>
      <c r="BX569" s="435"/>
      <c r="BY569" s="435"/>
      <c r="BZ569" s="435"/>
      <c r="CA569" s="435"/>
      <c r="CB569" s="435"/>
      <c r="CC569" s="435"/>
      <c r="CD569" s="435"/>
      <c r="CE569" s="435"/>
      <c r="CF569" s="435"/>
      <c r="CG569" s="435"/>
      <c r="CH569" s="435"/>
      <c r="CI569" s="435"/>
      <c r="CJ569" s="435"/>
      <c r="CK569" s="435"/>
      <c r="CL569" s="435"/>
      <c r="CM569" s="435"/>
      <c r="CN569" s="435"/>
      <c r="CO569" s="435"/>
      <c r="CP569" s="435"/>
      <c r="CQ569" s="435"/>
      <c r="CR569" s="435"/>
      <c r="CS569" s="435"/>
      <c r="CT569" s="435"/>
      <c r="CU569" s="435"/>
      <c r="CV569" s="435"/>
      <c r="CW569" s="435"/>
      <c r="CX569" s="435"/>
      <c r="CY569" s="435"/>
      <c r="CZ569" s="435"/>
      <c r="DA569" s="435"/>
      <c r="DB569" s="435"/>
      <c r="DC569" s="435"/>
      <c r="DD569" s="435"/>
      <c r="DE569" s="435"/>
      <c r="DF569" s="435"/>
      <c r="DG569" s="435"/>
      <c r="DH569" s="435"/>
      <c r="DI569" s="435"/>
      <c r="DJ569" s="435"/>
      <c r="DK569" s="435"/>
      <c r="DL569" s="435"/>
      <c r="DM569" s="435"/>
      <c r="DN569" s="435"/>
      <c r="DO569" s="435"/>
      <c r="DP569" s="435"/>
      <c r="DQ569" s="435"/>
      <c r="DR569" s="435"/>
      <c r="DS569" s="435"/>
      <c r="DT569" s="435"/>
      <c r="DU569" s="435"/>
      <c r="DV569" s="435"/>
      <c r="DW569" s="435"/>
      <c r="DX569" s="435"/>
      <c r="DY569" s="435"/>
      <c r="DZ569" s="435"/>
      <c r="EA569" s="435"/>
      <c r="EB569" s="435"/>
      <c r="EC569" s="435"/>
      <c r="ED569" s="435"/>
      <c r="EE569" s="435"/>
      <c r="EF569" s="435"/>
      <c r="EG569" s="435"/>
      <c r="EH569" s="435"/>
      <c r="EI569" s="435"/>
      <c r="EJ569" s="435"/>
      <c r="EK569" s="435"/>
      <c r="EL569" s="435"/>
      <c r="EM569" s="435"/>
      <c r="EN569" s="435"/>
      <c r="EO569" s="435"/>
      <c r="EP569" s="435"/>
      <c r="EQ569" s="435"/>
      <c r="ER569" s="435"/>
      <c r="ES569" s="435"/>
      <c r="ET569" s="435"/>
      <c r="EU569" s="435"/>
      <c r="EV569" s="435"/>
      <c r="EW569" s="435"/>
      <c r="EX569" s="435"/>
      <c r="EY569" s="435"/>
      <c r="EZ569" s="435"/>
      <c r="FA569" s="435"/>
      <c r="FB569" s="435"/>
      <c r="FC569" s="435"/>
      <c r="FD569" s="435"/>
      <c r="FE569" s="435"/>
      <c r="FF569" s="435"/>
      <c r="FG569" s="435"/>
      <c r="FH569" s="435"/>
      <c r="FI569" s="435"/>
      <c r="FJ569" s="435"/>
      <c r="FK569" s="435"/>
      <c r="FL569" s="435"/>
      <c r="FM569" s="435"/>
      <c r="FN569" s="435"/>
      <c r="FO569" s="435"/>
      <c r="FP569" s="435"/>
      <c r="FQ569" s="435"/>
      <c r="FR569" s="435"/>
      <c r="FS569" s="435"/>
      <c r="FT569" s="435"/>
      <c r="FU569" s="435"/>
      <c r="FV569" s="435"/>
      <c r="FW569" s="435"/>
      <c r="FX569" s="435"/>
      <c r="FY569" s="435"/>
      <c r="FZ569" s="435"/>
      <c r="GA569" s="435"/>
      <c r="GB569" s="435"/>
      <c r="GC569" s="435"/>
      <c r="GD569" s="435"/>
      <c r="GE569" s="435"/>
      <c r="GF569" s="435"/>
      <c r="GG569" s="435"/>
      <c r="GH569" s="435"/>
      <c r="GI569" s="435"/>
      <c r="GJ569" s="435"/>
      <c r="GK569" s="435"/>
      <c r="GL569" s="435"/>
      <c r="GM569" s="435"/>
      <c r="GN569" s="435"/>
      <c r="GO569" s="435"/>
      <c r="GP569" s="435"/>
      <c r="GQ569" s="435"/>
      <c r="GR569" s="435"/>
      <c r="GS569" s="435"/>
      <c r="GT569" s="435"/>
      <c r="GU569" s="435"/>
      <c r="GV569" s="435"/>
      <c r="GW569" s="435"/>
      <c r="GX569" s="435"/>
      <c r="GY569" s="435"/>
      <c r="GZ569" s="435"/>
      <c r="HA569" s="435"/>
      <c r="HB569" s="435"/>
      <c r="HC569" s="435"/>
      <c r="HD569" s="435"/>
      <c r="HE569" s="435"/>
      <c r="HF569" s="435"/>
    </row>
    <row r="570" spans="1:214" s="436" customFormat="1" x14ac:dyDescent="0.25">
      <c r="A570" s="286">
        <v>46053</v>
      </c>
      <c r="B570" s="287">
        <v>4184024139</v>
      </c>
      <c r="C570" s="288" t="s">
        <v>15180</v>
      </c>
      <c r="D570" s="286">
        <v>46055</v>
      </c>
      <c r="E570" s="429"/>
      <c r="F570" s="288"/>
      <c r="G570" s="287" t="s">
        <v>15333</v>
      </c>
      <c r="H570" s="429"/>
      <c r="I570" s="287" t="s">
        <v>15364</v>
      </c>
      <c r="J570" s="287" t="s">
        <v>7228</v>
      </c>
      <c r="K570" s="287" t="s">
        <v>32</v>
      </c>
      <c r="L570" s="287" t="str">
        <f>VLOOKUP($K570,[1]TONG_SL!$A$1:$D$65536,2,0)</f>
        <v>Giò Tai Lưỡi Xào 250g</v>
      </c>
      <c r="M570" s="437"/>
      <c r="N570" s="287" t="str">
        <f t="shared" si="81"/>
        <v>K-C6</v>
      </c>
      <c r="O570" s="429"/>
      <c r="P570" s="429"/>
      <c r="Q570" s="287" t="str">
        <f>VLOOKUP(K570,TONG_SL!$A:$D,3,0)</f>
        <v>Túi</v>
      </c>
      <c r="R570" s="438">
        <v>40</v>
      </c>
      <c r="S570" s="439"/>
      <c r="T570" s="439">
        <f>VLOOKUP(VLOOKUP(G570,Ma_KH!$A:$R,18,0)&amp;K570,Gia_MB!$A:$F,6,0)</f>
        <v>50182</v>
      </c>
      <c r="U570" s="440">
        <f t="shared" si="82"/>
        <v>2007280</v>
      </c>
      <c r="V570" s="439"/>
      <c r="W570" s="441">
        <f t="shared" si="83"/>
        <v>0</v>
      </c>
      <c r="X570" s="442" t="str">
        <f t="shared" si="84"/>
        <v>8</v>
      </c>
      <c r="Y570" s="439"/>
      <c r="Z570" s="440">
        <f t="shared" si="85"/>
        <v>160582.39999999999</v>
      </c>
      <c r="AA570" s="443">
        <f>VLOOKUP(G570,Ma_KH!$A:$R,14,0)</f>
        <v>60</v>
      </c>
      <c r="AB570" s="435"/>
      <c r="AC570" s="435"/>
      <c r="AD570" s="435"/>
      <c r="AE570" s="435"/>
      <c r="AF570" s="435"/>
      <c r="AG570" s="435"/>
      <c r="AH570" s="435"/>
      <c r="AI570" s="435"/>
      <c r="AJ570" s="435"/>
      <c r="AK570" s="435"/>
      <c r="AL570" s="435"/>
      <c r="AM570" s="435"/>
      <c r="AN570" s="435"/>
      <c r="AO570" s="435"/>
      <c r="AP570" s="435"/>
      <c r="AQ570" s="435"/>
      <c r="AR570" s="435"/>
      <c r="AS570" s="435"/>
      <c r="AT570" s="435"/>
      <c r="AU570" s="435"/>
      <c r="AV570" s="435"/>
      <c r="AW570" s="435"/>
      <c r="AX570" s="435"/>
      <c r="AY570" s="435"/>
      <c r="AZ570" s="435"/>
      <c r="BA570" s="435"/>
      <c r="BB570" s="435"/>
      <c r="BC570" s="435"/>
      <c r="BD570" s="435"/>
      <c r="BE570" s="435"/>
      <c r="BF570" s="435"/>
      <c r="BG570" s="435"/>
      <c r="BH570" s="435"/>
      <c r="BI570" s="435"/>
      <c r="BJ570" s="435"/>
      <c r="BK570" s="435"/>
      <c r="BL570" s="435"/>
      <c r="BM570" s="435"/>
      <c r="BN570" s="435"/>
      <c r="BO570" s="435"/>
      <c r="BP570" s="435"/>
      <c r="BQ570" s="435"/>
      <c r="BR570" s="435"/>
      <c r="BS570" s="435"/>
      <c r="BT570" s="435"/>
      <c r="BU570" s="435"/>
      <c r="BV570" s="435"/>
      <c r="BW570" s="435"/>
      <c r="BX570" s="435"/>
      <c r="BY570" s="435"/>
      <c r="BZ570" s="435"/>
      <c r="CA570" s="435"/>
      <c r="CB570" s="435"/>
      <c r="CC570" s="435"/>
      <c r="CD570" s="435"/>
      <c r="CE570" s="435"/>
      <c r="CF570" s="435"/>
      <c r="CG570" s="435"/>
      <c r="CH570" s="435"/>
      <c r="CI570" s="435"/>
      <c r="CJ570" s="435"/>
      <c r="CK570" s="435"/>
      <c r="CL570" s="435"/>
      <c r="CM570" s="435"/>
      <c r="CN570" s="435"/>
      <c r="CO570" s="435"/>
      <c r="CP570" s="435"/>
      <c r="CQ570" s="435"/>
      <c r="CR570" s="435"/>
      <c r="CS570" s="435"/>
      <c r="CT570" s="435"/>
      <c r="CU570" s="435"/>
      <c r="CV570" s="435"/>
      <c r="CW570" s="435"/>
      <c r="CX570" s="435"/>
      <c r="CY570" s="435"/>
      <c r="CZ570" s="435"/>
      <c r="DA570" s="435"/>
      <c r="DB570" s="435"/>
      <c r="DC570" s="435"/>
      <c r="DD570" s="435"/>
      <c r="DE570" s="435"/>
      <c r="DF570" s="435"/>
      <c r="DG570" s="435"/>
      <c r="DH570" s="435"/>
      <c r="DI570" s="435"/>
      <c r="DJ570" s="435"/>
      <c r="DK570" s="435"/>
      <c r="DL570" s="435"/>
      <c r="DM570" s="435"/>
      <c r="DN570" s="435"/>
      <c r="DO570" s="435"/>
      <c r="DP570" s="435"/>
      <c r="DQ570" s="435"/>
      <c r="DR570" s="435"/>
      <c r="DS570" s="435"/>
      <c r="DT570" s="435"/>
      <c r="DU570" s="435"/>
      <c r="DV570" s="435"/>
      <c r="DW570" s="435"/>
      <c r="DX570" s="435"/>
      <c r="DY570" s="435"/>
      <c r="DZ570" s="435"/>
      <c r="EA570" s="435"/>
      <c r="EB570" s="435"/>
      <c r="EC570" s="435"/>
      <c r="ED570" s="435"/>
      <c r="EE570" s="435"/>
      <c r="EF570" s="435"/>
      <c r="EG570" s="435"/>
      <c r="EH570" s="435"/>
      <c r="EI570" s="435"/>
      <c r="EJ570" s="435"/>
      <c r="EK570" s="435"/>
      <c r="EL570" s="435"/>
      <c r="EM570" s="435"/>
      <c r="EN570" s="435"/>
      <c r="EO570" s="435"/>
      <c r="EP570" s="435"/>
      <c r="EQ570" s="435"/>
      <c r="ER570" s="435"/>
      <c r="ES570" s="435"/>
      <c r="ET570" s="435"/>
      <c r="EU570" s="435"/>
      <c r="EV570" s="435"/>
      <c r="EW570" s="435"/>
      <c r="EX570" s="435"/>
      <c r="EY570" s="435"/>
      <c r="EZ570" s="435"/>
      <c r="FA570" s="435"/>
      <c r="FB570" s="435"/>
      <c r="FC570" s="435"/>
      <c r="FD570" s="435"/>
      <c r="FE570" s="435"/>
      <c r="FF570" s="435"/>
      <c r="FG570" s="435"/>
      <c r="FH570" s="435"/>
      <c r="FI570" s="435"/>
      <c r="FJ570" s="435"/>
      <c r="FK570" s="435"/>
      <c r="FL570" s="435"/>
      <c r="FM570" s="435"/>
      <c r="FN570" s="435"/>
      <c r="FO570" s="435"/>
      <c r="FP570" s="435"/>
      <c r="FQ570" s="435"/>
      <c r="FR570" s="435"/>
      <c r="FS570" s="435"/>
      <c r="FT570" s="435"/>
      <c r="FU570" s="435"/>
      <c r="FV570" s="435"/>
      <c r="FW570" s="435"/>
      <c r="FX570" s="435"/>
      <c r="FY570" s="435"/>
      <c r="FZ570" s="435"/>
      <c r="GA570" s="435"/>
      <c r="GB570" s="435"/>
      <c r="GC570" s="435"/>
      <c r="GD570" s="435"/>
      <c r="GE570" s="435"/>
      <c r="GF570" s="435"/>
      <c r="GG570" s="435"/>
      <c r="GH570" s="435"/>
      <c r="GI570" s="435"/>
      <c r="GJ570" s="435"/>
      <c r="GK570" s="435"/>
      <c r="GL570" s="435"/>
      <c r="GM570" s="435"/>
      <c r="GN570" s="435"/>
      <c r="GO570" s="435"/>
      <c r="GP570" s="435"/>
      <c r="GQ570" s="435"/>
      <c r="GR570" s="435"/>
      <c r="GS570" s="435"/>
      <c r="GT570" s="435"/>
      <c r="GU570" s="435"/>
      <c r="GV570" s="435"/>
      <c r="GW570" s="435"/>
      <c r="GX570" s="435"/>
      <c r="GY570" s="435"/>
      <c r="GZ570" s="435"/>
      <c r="HA570" s="435"/>
      <c r="HB570" s="435"/>
      <c r="HC570" s="435"/>
      <c r="HD570" s="435"/>
      <c r="HE570" s="435"/>
      <c r="HF570" s="435"/>
    </row>
    <row r="571" spans="1:214" s="436" customFormat="1" x14ac:dyDescent="0.25">
      <c r="A571" s="286">
        <v>46053</v>
      </c>
      <c r="B571" s="287">
        <v>4184024139</v>
      </c>
      <c r="C571" s="288" t="s">
        <v>15180</v>
      </c>
      <c r="D571" s="286">
        <v>46055</v>
      </c>
      <c r="E571" s="429"/>
      <c r="F571" s="288"/>
      <c r="G571" s="287" t="s">
        <v>15333</v>
      </c>
      <c r="H571" s="429"/>
      <c r="I571" s="287" t="s">
        <v>15364</v>
      </c>
      <c r="J571" s="287" t="s">
        <v>7228</v>
      </c>
      <c r="K571" s="287" t="s">
        <v>30</v>
      </c>
      <c r="L571" s="287" t="str">
        <f>VLOOKUP($K571,[1]TONG_SL!$A$1:$D$65536,2,0)</f>
        <v>Gà muối 500g</v>
      </c>
      <c r="M571" s="437"/>
      <c r="N571" s="287" t="str">
        <f t="shared" si="81"/>
        <v>K-C6</v>
      </c>
      <c r="O571" s="429"/>
      <c r="P571" s="429"/>
      <c r="Q571" s="287" t="str">
        <f>VLOOKUP(K571,TONG_SL!$A:$D,3,0)</f>
        <v>Túi</v>
      </c>
      <c r="R571" s="438">
        <v>25</v>
      </c>
      <c r="S571" s="439"/>
      <c r="T571" s="439">
        <f>VLOOKUP(VLOOKUP(G571,Ma_KH!$A:$R,18,0)&amp;K571,Gia_MB!$A:$F,6,0)</f>
        <v>116611</v>
      </c>
      <c r="U571" s="440">
        <f t="shared" si="82"/>
        <v>2915275</v>
      </c>
      <c r="V571" s="439"/>
      <c r="W571" s="441">
        <f t="shared" si="83"/>
        <v>0</v>
      </c>
      <c r="X571" s="442" t="str">
        <f t="shared" si="84"/>
        <v>8</v>
      </c>
      <c r="Y571" s="439"/>
      <c r="Z571" s="440">
        <f t="shared" si="85"/>
        <v>233222</v>
      </c>
      <c r="AA571" s="443">
        <f>VLOOKUP(G571,Ma_KH!$A:$R,14,0)</f>
        <v>60</v>
      </c>
      <c r="AB571" s="435"/>
      <c r="AC571" s="435"/>
      <c r="AD571" s="435"/>
      <c r="AE571" s="435"/>
      <c r="AF571" s="435"/>
      <c r="AG571" s="435"/>
      <c r="AH571" s="435"/>
      <c r="AI571" s="435"/>
      <c r="AJ571" s="435"/>
      <c r="AK571" s="435"/>
      <c r="AL571" s="435"/>
      <c r="AM571" s="435"/>
      <c r="AN571" s="435"/>
      <c r="AO571" s="435"/>
      <c r="AP571" s="435"/>
      <c r="AQ571" s="435"/>
      <c r="AR571" s="435"/>
      <c r="AS571" s="435"/>
      <c r="AT571" s="435"/>
      <c r="AU571" s="435"/>
      <c r="AV571" s="435"/>
      <c r="AW571" s="435"/>
      <c r="AX571" s="435"/>
      <c r="AY571" s="435"/>
      <c r="AZ571" s="435"/>
      <c r="BA571" s="435"/>
      <c r="BB571" s="435"/>
      <c r="BC571" s="435"/>
      <c r="BD571" s="435"/>
      <c r="BE571" s="435"/>
      <c r="BF571" s="435"/>
      <c r="BG571" s="435"/>
      <c r="BH571" s="435"/>
      <c r="BI571" s="435"/>
      <c r="BJ571" s="435"/>
      <c r="BK571" s="435"/>
      <c r="BL571" s="435"/>
      <c r="BM571" s="435"/>
      <c r="BN571" s="435"/>
      <c r="BO571" s="435"/>
      <c r="BP571" s="435"/>
      <c r="BQ571" s="435"/>
      <c r="BR571" s="435"/>
      <c r="BS571" s="435"/>
      <c r="BT571" s="435"/>
      <c r="BU571" s="435"/>
      <c r="BV571" s="435"/>
      <c r="BW571" s="435"/>
      <c r="BX571" s="435"/>
      <c r="BY571" s="435"/>
      <c r="BZ571" s="435"/>
      <c r="CA571" s="435"/>
      <c r="CB571" s="435"/>
      <c r="CC571" s="435"/>
      <c r="CD571" s="435"/>
      <c r="CE571" s="435"/>
      <c r="CF571" s="435"/>
      <c r="CG571" s="435"/>
      <c r="CH571" s="435"/>
      <c r="CI571" s="435"/>
      <c r="CJ571" s="435"/>
      <c r="CK571" s="435"/>
      <c r="CL571" s="435"/>
      <c r="CM571" s="435"/>
      <c r="CN571" s="435"/>
      <c r="CO571" s="435"/>
      <c r="CP571" s="435"/>
      <c r="CQ571" s="435"/>
      <c r="CR571" s="435"/>
      <c r="CS571" s="435"/>
      <c r="CT571" s="435"/>
      <c r="CU571" s="435"/>
      <c r="CV571" s="435"/>
      <c r="CW571" s="435"/>
      <c r="CX571" s="435"/>
      <c r="CY571" s="435"/>
      <c r="CZ571" s="435"/>
      <c r="DA571" s="435"/>
      <c r="DB571" s="435"/>
      <c r="DC571" s="435"/>
      <c r="DD571" s="435"/>
      <c r="DE571" s="435"/>
      <c r="DF571" s="435"/>
      <c r="DG571" s="435"/>
      <c r="DH571" s="435"/>
      <c r="DI571" s="435"/>
      <c r="DJ571" s="435"/>
      <c r="DK571" s="435"/>
      <c r="DL571" s="435"/>
      <c r="DM571" s="435"/>
      <c r="DN571" s="435"/>
      <c r="DO571" s="435"/>
      <c r="DP571" s="435"/>
      <c r="DQ571" s="435"/>
      <c r="DR571" s="435"/>
      <c r="DS571" s="435"/>
      <c r="DT571" s="435"/>
      <c r="DU571" s="435"/>
      <c r="DV571" s="435"/>
      <c r="DW571" s="435"/>
      <c r="DX571" s="435"/>
      <c r="DY571" s="435"/>
      <c r="DZ571" s="435"/>
      <c r="EA571" s="435"/>
      <c r="EB571" s="435"/>
      <c r="EC571" s="435"/>
      <c r="ED571" s="435"/>
      <c r="EE571" s="435"/>
      <c r="EF571" s="435"/>
      <c r="EG571" s="435"/>
      <c r="EH571" s="435"/>
      <c r="EI571" s="435"/>
      <c r="EJ571" s="435"/>
      <c r="EK571" s="435"/>
      <c r="EL571" s="435"/>
      <c r="EM571" s="435"/>
      <c r="EN571" s="435"/>
      <c r="EO571" s="435"/>
      <c r="EP571" s="435"/>
      <c r="EQ571" s="435"/>
      <c r="ER571" s="435"/>
      <c r="ES571" s="435"/>
      <c r="ET571" s="435"/>
      <c r="EU571" s="435"/>
      <c r="EV571" s="435"/>
      <c r="EW571" s="435"/>
      <c r="EX571" s="435"/>
      <c r="EY571" s="435"/>
      <c r="EZ571" s="435"/>
      <c r="FA571" s="435"/>
      <c r="FB571" s="435"/>
      <c r="FC571" s="435"/>
      <c r="FD571" s="435"/>
      <c r="FE571" s="435"/>
      <c r="FF571" s="435"/>
      <c r="FG571" s="435"/>
      <c r="FH571" s="435"/>
      <c r="FI571" s="435"/>
      <c r="FJ571" s="435"/>
      <c r="FK571" s="435"/>
      <c r="FL571" s="435"/>
      <c r="FM571" s="435"/>
      <c r="FN571" s="435"/>
      <c r="FO571" s="435"/>
      <c r="FP571" s="435"/>
      <c r="FQ571" s="435"/>
      <c r="FR571" s="435"/>
      <c r="FS571" s="435"/>
      <c r="FT571" s="435"/>
      <c r="FU571" s="435"/>
      <c r="FV571" s="435"/>
      <c r="FW571" s="435"/>
      <c r="FX571" s="435"/>
      <c r="FY571" s="435"/>
      <c r="FZ571" s="435"/>
      <c r="GA571" s="435"/>
      <c r="GB571" s="435"/>
      <c r="GC571" s="435"/>
      <c r="GD571" s="435"/>
      <c r="GE571" s="435"/>
      <c r="GF571" s="435"/>
      <c r="GG571" s="435"/>
      <c r="GH571" s="435"/>
      <c r="GI571" s="435"/>
      <c r="GJ571" s="435"/>
      <c r="GK571" s="435"/>
      <c r="GL571" s="435"/>
      <c r="GM571" s="435"/>
      <c r="GN571" s="435"/>
      <c r="GO571" s="435"/>
      <c r="GP571" s="435"/>
      <c r="GQ571" s="435"/>
      <c r="GR571" s="435"/>
      <c r="GS571" s="435"/>
      <c r="GT571" s="435"/>
      <c r="GU571" s="435"/>
      <c r="GV571" s="435"/>
      <c r="GW571" s="435"/>
      <c r="GX571" s="435"/>
      <c r="GY571" s="435"/>
      <c r="GZ571" s="435"/>
      <c r="HA571" s="435"/>
      <c r="HB571" s="435"/>
      <c r="HC571" s="435"/>
      <c r="HD571" s="435"/>
      <c r="HE571" s="435"/>
      <c r="HF571" s="435"/>
    </row>
    <row r="572" spans="1:214" s="436" customFormat="1" x14ac:dyDescent="0.25">
      <c r="A572" s="286">
        <v>46053</v>
      </c>
      <c r="B572" s="287">
        <v>4184024139</v>
      </c>
      <c r="C572" s="288" t="s">
        <v>15180</v>
      </c>
      <c r="D572" s="286">
        <v>46055</v>
      </c>
      <c r="E572" s="429"/>
      <c r="F572" s="288"/>
      <c r="G572" s="287" t="s">
        <v>15333</v>
      </c>
      <c r="H572" s="429"/>
      <c r="I572" s="287" t="s">
        <v>15364</v>
      </c>
      <c r="J572" s="287" t="s">
        <v>7228</v>
      </c>
      <c r="K572" s="287" t="s">
        <v>37</v>
      </c>
      <c r="L572" s="287" t="str">
        <f>VLOOKUP($K572,[1]TONG_SL!$A$1:$D$65536,2,0)</f>
        <v>Chả cốm 300g</v>
      </c>
      <c r="M572" s="437"/>
      <c r="N572" s="287" t="str">
        <f t="shared" si="81"/>
        <v>K-C6</v>
      </c>
      <c r="O572" s="429"/>
      <c r="P572" s="429"/>
      <c r="Q572" s="287" t="str">
        <f>VLOOKUP(K572,TONG_SL!$A:$D,3,0)</f>
        <v>Túi</v>
      </c>
      <c r="R572" s="438">
        <v>15</v>
      </c>
      <c r="S572" s="439"/>
      <c r="T572" s="439">
        <f>VLOOKUP(VLOOKUP(G572,Ma_KH!$A:$R,18,0)&amp;K572,Gia_MB!$A:$F,6,0)</f>
        <v>74250</v>
      </c>
      <c r="U572" s="440">
        <f t="shared" si="82"/>
        <v>1113750</v>
      </c>
      <c r="V572" s="439"/>
      <c r="W572" s="441">
        <f t="shared" si="83"/>
        <v>0</v>
      </c>
      <c r="X572" s="442" t="str">
        <f t="shared" si="84"/>
        <v>8</v>
      </c>
      <c r="Y572" s="439"/>
      <c r="Z572" s="440">
        <f t="shared" si="85"/>
        <v>89100</v>
      </c>
      <c r="AA572" s="443">
        <f>VLOOKUP(G572,Ma_KH!$A:$R,14,0)</f>
        <v>60</v>
      </c>
      <c r="AB572" s="435"/>
      <c r="AC572" s="435"/>
      <c r="AD572" s="435"/>
      <c r="AE572" s="435"/>
      <c r="AF572" s="435"/>
      <c r="AG572" s="435"/>
      <c r="AH572" s="435"/>
      <c r="AI572" s="435"/>
      <c r="AJ572" s="435"/>
      <c r="AK572" s="435"/>
      <c r="AL572" s="435"/>
      <c r="AM572" s="435"/>
      <c r="AN572" s="435"/>
      <c r="AO572" s="435"/>
      <c r="AP572" s="435"/>
      <c r="AQ572" s="435"/>
      <c r="AR572" s="435"/>
      <c r="AS572" s="435"/>
      <c r="AT572" s="435"/>
      <c r="AU572" s="435"/>
      <c r="AV572" s="435"/>
      <c r="AW572" s="435"/>
      <c r="AX572" s="435"/>
      <c r="AY572" s="435"/>
      <c r="AZ572" s="435"/>
      <c r="BA572" s="435"/>
      <c r="BB572" s="435"/>
      <c r="BC572" s="435"/>
      <c r="BD572" s="435"/>
      <c r="BE572" s="435"/>
      <c r="BF572" s="435"/>
      <c r="BG572" s="435"/>
      <c r="BH572" s="435"/>
      <c r="BI572" s="435"/>
      <c r="BJ572" s="435"/>
      <c r="BK572" s="435"/>
      <c r="BL572" s="435"/>
      <c r="BM572" s="435"/>
      <c r="BN572" s="435"/>
      <c r="BO572" s="435"/>
      <c r="BP572" s="435"/>
      <c r="BQ572" s="435"/>
      <c r="BR572" s="435"/>
      <c r="BS572" s="435"/>
      <c r="BT572" s="435"/>
      <c r="BU572" s="435"/>
      <c r="BV572" s="435"/>
      <c r="BW572" s="435"/>
      <c r="BX572" s="435"/>
      <c r="BY572" s="435"/>
      <c r="BZ572" s="435"/>
      <c r="CA572" s="435"/>
      <c r="CB572" s="435"/>
      <c r="CC572" s="435"/>
      <c r="CD572" s="435"/>
      <c r="CE572" s="435"/>
      <c r="CF572" s="435"/>
      <c r="CG572" s="435"/>
      <c r="CH572" s="435"/>
      <c r="CI572" s="435"/>
      <c r="CJ572" s="435"/>
      <c r="CK572" s="435"/>
      <c r="CL572" s="435"/>
      <c r="CM572" s="435"/>
      <c r="CN572" s="435"/>
      <c r="CO572" s="435"/>
      <c r="CP572" s="435"/>
      <c r="CQ572" s="435"/>
      <c r="CR572" s="435"/>
      <c r="CS572" s="435"/>
      <c r="CT572" s="435"/>
      <c r="CU572" s="435"/>
      <c r="CV572" s="435"/>
      <c r="CW572" s="435"/>
      <c r="CX572" s="435"/>
      <c r="CY572" s="435"/>
      <c r="CZ572" s="435"/>
      <c r="DA572" s="435"/>
      <c r="DB572" s="435"/>
      <c r="DC572" s="435"/>
      <c r="DD572" s="435"/>
      <c r="DE572" s="435"/>
      <c r="DF572" s="435"/>
      <c r="DG572" s="435"/>
      <c r="DH572" s="435"/>
      <c r="DI572" s="435"/>
      <c r="DJ572" s="435"/>
      <c r="DK572" s="435"/>
      <c r="DL572" s="435"/>
      <c r="DM572" s="435"/>
      <c r="DN572" s="435"/>
      <c r="DO572" s="435"/>
      <c r="DP572" s="435"/>
      <c r="DQ572" s="435"/>
      <c r="DR572" s="435"/>
      <c r="DS572" s="435"/>
      <c r="DT572" s="435"/>
      <c r="DU572" s="435"/>
      <c r="DV572" s="435"/>
      <c r="DW572" s="435"/>
      <c r="DX572" s="435"/>
      <c r="DY572" s="435"/>
      <c r="DZ572" s="435"/>
      <c r="EA572" s="435"/>
      <c r="EB572" s="435"/>
      <c r="EC572" s="435"/>
      <c r="ED572" s="435"/>
      <c r="EE572" s="435"/>
      <c r="EF572" s="435"/>
      <c r="EG572" s="435"/>
      <c r="EH572" s="435"/>
      <c r="EI572" s="435"/>
      <c r="EJ572" s="435"/>
      <c r="EK572" s="435"/>
      <c r="EL572" s="435"/>
      <c r="EM572" s="435"/>
      <c r="EN572" s="435"/>
      <c r="EO572" s="435"/>
      <c r="EP572" s="435"/>
      <c r="EQ572" s="435"/>
      <c r="ER572" s="435"/>
      <c r="ES572" s="435"/>
      <c r="ET572" s="435"/>
      <c r="EU572" s="435"/>
      <c r="EV572" s="435"/>
      <c r="EW572" s="435"/>
      <c r="EX572" s="435"/>
      <c r="EY572" s="435"/>
      <c r="EZ572" s="435"/>
      <c r="FA572" s="435"/>
      <c r="FB572" s="435"/>
      <c r="FC572" s="435"/>
      <c r="FD572" s="435"/>
      <c r="FE572" s="435"/>
      <c r="FF572" s="435"/>
      <c r="FG572" s="435"/>
      <c r="FH572" s="435"/>
      <c r="FI572" s="435"/>
      <c r="FJ572" s="435"/>
      <c r="FK572" s="435"/>
      <c r="FL572" s="435"/>
      <c r="FM572" s="435"/>
      <c r="FN572" s="435"/>
      <c r="FO572" s="435"/>
      <c r="FP572" s="435"/>
      <c r="FQ572" s="435"/>
      <c r="FR572" s="435"/>
      <c r="FS572" s="435"/>
      <c r="FT572" s="435"/>
      <c r="FU572" s="435"/>
      <c r="FV572" s="435"/>
      <c r="FW572" s="435"/>
      <c r="FX572" s="435"/>
      <c r="FY572" s="435"/>
      <c r="FZ572" s="435"/>
      <c r="GA572" s="435"/>
      <c r="GB572" s="435"/>
      <c r="GC572" s="435"/>
      <c r="GD572" s="435"/>
      <c r="GE572" s="435"/>
      <c r="GF572" s="435"/>
      <c r="GG572" s="435"/>
      <c r="GH572" s="435"/>
      <c r="GI572" s="435"/>
      <c r="GJ572" s="435"/>
      <c r="GK572" s="435"/>
      <c r="GL572" s="435"/>
      <c r="GM572" s="435"/>
      <c r="GN572" s="435"/>
      <c r="GO572" s="435"/>
      <c r="GP572" s="435"/>
      <c r="GQ572" s="435"/>
      <c r="GR572" s="435"/>
      <c r="GS572" s="435"/>
      <c r="GT572" s="435"/>
      <c r="GU572" s="435"/>
      <c r="GV572" s="435"/>
      <c r="GW572" s="435"/>
      <c r="GX572" s="435"/>
      <c r="GY572" s="435"/>
      <c r="GZ572" s="435"/>
      <c r="HA572" s="435"/>
      <c r="HB572" s="435"/>
      <c r="HC572" s="435"/>
      <c r="HD572" s="435"/>
      <c r="HE572" s="435"/>
      <c r="HF572" s="435"/>
    </row>
    <row r="573" spans="1:214" s="436" customFormat="1" x14ac:dyDescent="0.25">
      <c r="A573" s="286">
        <v>46053</v>
      </c>
      <c r="B573" s="287">
        <v>4184023160</v>
      </c>
      <c r="C573" s="288" t="s">
        <v>15180</v>
      </c>
      <c r="D573" s="286">
        <v>46055</v>
      </c>
      <c r="E573" s="429"/>
      <c r="F573" s="288"/>
      <c r="G573" s="287" t="s">
        <v>15333</v>
      </c>
      <c r="H573" s="429"/>
      <c r="I573" s="287" t="s">
        <v>15365</v>
      </c>
      <c r="J573" s="287" t="s">
        <v>7228</v>
      </c>
      <c r="K573" s="287" t="s">
        <v>32</v>
      </c>
      <c r="L573" s="287" t="str">
        <f>VLOOKUP($K573,[1]TONG_SL!$A$1:$D$65536,2,0)</f>
        <v>Giò Tai Lưỡi Xào 250g</v>
      </c>
      <c r="M573" s="437"/>
      <c r="N573" s="287" t="str">
        <f t="shared" si="81"/>
        <v>K-C6</v>
      </c>
      <c r="O573" s="429"/>
      <c r="P573" s="429"/>
      <c r="Q573" s="287" t="str">
        <f>VLOOKUP(K573,TONG_SL!$A:$D,3,0)</f>
        <v>Túi</v>
      </c>
      <c r="R573" s="438">
        <v>10</v>
      </c>
      <c r="S573" s="439"/>
      <c r="T573" s="439">
        <f>VLOOKUP(VLOOKUP(G573,Ma_KH!$A:$R,18,0)&amp;K573,Gia_MB!$A:$F,6,0)</f>
        <v>50182</v>
      </c>
      <c r="U573" s="440">
        <f t="shared" si="82"/>
        <v>501820</v>
      </c>
      <c r="V573" s="439"/>
      <c r="W573" s="441">
        <f t="shared" si="83"/>
        <v>0</v>
      </c>
      <c r="X573" s="442" t="str">
        <f t="shared" si="84"/>
        <v>8</v>
      </c>
      <c r="Y573" s="439"/>
      <c r="Z573" s="440">
        <f t="shared" si="85"/>
        <v>40145.599999999999</v>
      </c>
      <c r="AA573" s="443">
        <f>VLOOKUP(G573,Ma_KH!$A:$R,14,0)</f>
        <v>60</v>
      </c>
      <c r="AB573" s="435"/>
      <c r="AC573" s="435"/>
      <c r="AD573" s="435"/>
      <c r="AE573" s="435"/>
      <c r="AF573" s="435"/>
      <c r="AG573" s="435"/>
      <c r="AH573" s="435"/>
      <c r="AI573" s="435"/>
      <c r="AJ573" s="435"/>
      <c r="AK573" s="435"/>
      <c r="AL573" s="435"/>
      <c r="AM573" s="435"/>
      <c r="AN573" s="435"/>
      <c r="AO573" s="435"/>
      <c r="AP573" s="435"/>
      <c r="AQ573" s="435"/>
      <c r="AR573" s="435"/>
      <c r="AS573" s="435"/>
      <c r="AT573" s="435"/>
      <c r="AU573" s="435"/>
      <c r="AV573" s="435"/>
      <c r="AW573" s="435"/>
      <c r="AX573" s="435"/>
      <c r="AY573" s="435"/>
      <c r="AZ573" s="435"/>
      <c r="BA573" s="435"/>
      <c r="BB573" s="435"/>
      <c r="BC573" s="435"/>
      <c r="BD573" s="435"/>
      <c r="BE573" s="435"/>
      <c r="BF573" s="435"/>
      <c r="BG573" s="435"/>
      <c r="BH573" s="435"/>
      <c r="BI573" s="435"/>
      <c r="BJ573" s="435"/>
      <c r="BK573" s="435"/>
      <c r="BL573" s="435"/>
      <c r="BM573" s="435"/>
      <c r="BN573" s="435"/>
      <c r="BO573" s="435"/>
      <c r="BP573" s="435"/>
      <c r="BQ573" s="435"/>
      <c r="BR573" s="435"/>
      <c r="BS573" s="435"/>
      <c r="BT573" s="435"/>
      <c r="BU573" s="435"/>
      <c r="BV573" s="435"/>
      <c r="BW573" s="435"/>
      <c r="BX573" s="435"/>
      <c r="BY573" s="435"/>
      <c r="BZ573" s="435"/>
      <c r="CA573" s="435"/>
      <c r="CB573" s="435"/>
      <c r="CC573" s="435"/>
      <c r="CD573" s="435"/>
      <c r="CE573" s="435"/>
      <c r="CF573" s="435"/>
      <c r="CG573" s="435"/>
      <c r="CH573" s="435"/>
      <c r="CI573" s="435"/>
      <c r="CJ573" s="435"/>
      <c r="CK573" s="435"/>
      <c r="CL573" s="435"/>
      <c r="CM573" s="435"/>
      <c r="CN573" s="435"/>
      <c r="CO573" s="435"/>
      <c r="CP573" s="435"/>
      <c r="CQ573" s="435"/>
      <c r="CR573" s="435"/>
      <c r="CS573" s="435"/>
      <c r="CT573" s="435"/>
      <c r="CU573" s="435"/>
      <c r="CV573" s="435"/>
      <c r="CW573" s="435"/>
      <c r="CX573" s="435"/>
      <c r="CY573" s="435"/>
      <c r="CZ573" s="435"/>
      <c r="DA573" s="435"/>
      <c r="DB573" s="435"/>
      <c r="DC573" s="435"/>
      <c r="DD573" s="435"/>
      <c r="DE573" s="435"/>
      <c r="DF573" s="435"/>
      <c r="DG573" s="435"/>
      <c r="DH573" s="435"/>
      <c r="DI573" s="435"/>
      <c r="DJ573" s="435"/>
      <c r="DK573" s="435"/>
      <c r="DL573" s="435"/>
      <c r="DM573" s="435"/>
      <c r="DN573" s="435"/>
      <c r="DO573" s="435"/>
      <c r="DP573" s="435"/>
      <c r="DQ573" s="435"/>
      <c r="DR573" s="435"/>
      <c r="DS573" s="435"/>
      <c r="DT573" s="435"/>
      <c r="DU573" s="435"/>
      <c r="DV573" s="435"/>
      <c r="DW573" s="435"/>
      <c r="DX573" s="435"/>
      <c r="DY573" s="435"/>
      <c r="DZ573" s="435"/>
      <c r="EA573" s="435"/>
      <c r="EB573" s="435"/>
      <c r="EC573" s="435"/>
      <c r="ED573" s="435"/>
      <c r="EE573" s="435"/>
      <c r="EF573" s="435"/>
      <c r="EG573" s="435"/>
      <c r="EH573" s="435"/>
      <c r="EI573" s="435"/>
      <c r="EJ573" s="435"/>
      <c r="EK573" s="435"/>
      <c r="EL573" s="435"/>
      <c r="EM573" s="435"/>
      <c r="EN573" s="435"/>
      <c r="EO573" s="435"/>
      <c r="EP573" s="435"/>
      <c r="EQ573" s="435"/>
      <c r="ER573" s="435"/>
      <c r="ES573" s="435"/>
      <c r="ET573" s="435"/>
      <c r="EU573" s="435"/>
      <c r="EV573" s="435"/>
      <c r="EW573" s="435"/>
      <c r="EX573" s="435"/>
      <c r="EY573" s="435"/>
      <c r="EZ573" s="435"/>
      <c r="FA573" s="435"/>
      <c r="FB573" s="435"/>
      <c r="FC573" s="435"/>
      <c r="FD573" s="435"/>
      <c r="FE573" s="435"/>
      <c r="FF573" s="435"/>
      <c r="FG573" s="435"/>
      <c r="FH573" s="435"/>
      <c r="FI573" s="435"/>
      <c r="FJ573" s="435"/>
      <c r="FK573" s="435"/>
      <c r="FL573" s="435"/>
      <c r="FM573" s="435"/>
      <c r="FN573" s="435"/>
      <c r="FO573" s="435"/>
      <c r="FP573" s="435"/>
      <c r="FQ573" s="435"/>
      <c r="FR573" s="435"/>
      <c r="FS573" s="435"/>
      <c r="FT573" s="435"/>
      <c r="FU573" s="435"/>
      <c r="FV573" s="435"/>
      <c r="FW573" s="435"/>
      <c r="FX573" s="435"/>
      <c r="FY573" s="435"/>
      <c r="FZ573" s="435"/>
      <c r="GA573" s="435"/>
      <c r="GB573" s="435"/>
      <c r="GC573" s="435"/>
      <c r="GD573" s="435"/>
      <c r="GE573" s="435"/>
      <c r="GF573" s="435"/>
      <c r="GG573" s="435"/>
      <c r="GH573" s="435"/>
      <c r="GI573" s="435"/>
      <c r="GJ573" s="435"/>
      <c r="GK573" s="435"/>
      <c r="GL573" s="435"/>
      <c r="GM573" s="435"/>
      <c r="GN573" s="435"/>
      <c r="GO573" s="435"/>
      <c r="GP573" s="435"/>
      <c r="GQ573" s="435"/>
      <c r="GR573" s="435"/>
      <c r="GS573" s="435"/>
      <c r="GT573" s="435"/>
      <c r="GU573" s="435"/>
      <c r="GV573" s="435"/>
      <c r="GW573" s="435"/>
      <c r="GX573" s="435"/>
      <c r="GY573" s="435"/>
      <c r="GZ573" s="435"/>
      <c r="HA573" s="435"/>
      <c r="HB573" s="435"/>
      <c r="HC573" s="435"/>
      <c r="HD573" s="435"/>
      <c r="HE573" s="435"/>
      <c r="HF573" s="435"/>
    </row>
    <row r="574" spans="1:214" s="436" customFormat="1" x14ac:dyDescent="0.25">
      <c r="A574" s="286">
        <v>46053</v>
      </c>
      <c r="B574" s="287">
        <v>4184023160</v>
      </c>
      <c r="C574" s="288" t="s">
        <v>15180</v>
      </c>
      <c r="D574" s="286">
        <v>46055</v>
      </c>
      <c r="E574" s="429"/>
      <c r="F574" s="288"/>
      <c r="G574" s="287" t="s">
        <v>15333</v>
      </c>
      <c r="H574" s="429"/>
      <c r="I574" s="287" t="s">
        <v>15365</v>
      </c>
      <c r="J574" s="287" t="s">
        <v>7228</v>
      </c>
      <c r="K574" s="287" t="s">
        <v>48</v>
      </c>
      <c r="L574" s="287" t="str">
        <f>VLOOKUP($K574,[1]TONG_SL!$A$1:$D$65536,2,0)</f>
        <v>Mọc Nấm Hương 250g</v>
      </c>
      <c r="M574" s="437"/>
      <c r="N574" s="287" t="str">
        <f t="shared" si="81"/>
        <v>K-C6</v>
      </c>
      <c r="O574" s="429"/>
      <c r="P574" s="429"/>
      <c r="Q574" s="287" t="str">
        <f>VLOOKUP(K574,TONG_SL!$A:$D,3,0)</f>
        <v>Túi</v>
      </c>
      <c r="R574" s="438">
        <v>5</v>
      </c>
      <c r="S574" s="439"/>
      <c r="T574" s="439">
        <f>VLOOKUP(VLOOKUP(G574,Ma_KH!$A:$R,18,0)&amp;K574,Gia_MB!$A:$F,6,0)</f>
        <v>46000</v>
      </c>
      <c r="U574" s="440">
        <f t="shared" si="82"/>
        <v>230000</v>
      </c>
      <c r="V574" s="439"/>
      <c r="W574" s="441">
        <f t="shared" si="83"/>
        <v>0</v>
      </c>
      <c r="X574" s="442" t="str">
        <f t="shared" si="84"/>
        <v>8</v>
      </c>
      <c r="Y574" s="439"/>
      <c r="Z574" s="440">
        <f t="shared" si="85"/>
        <v>18400</v>
      </c>
      <c r="AA574" s="443">
        <f>VLOOKUP(G574,Ma_KH!$A:$R,14,0)</f>
        <v>60</v>
      </c>
      <c r="AB574" s="435"/>
      <c r="AC574" s="435"/>
      <c r="AD574" s="435"/>
      <c r="AE574" s="435"/>
      <c r="AF574" s="435"/>
      <c r="AG574" s="435"/>
      <c r="AH574" s="435"/>
      <c r="AI574" s="435"/>
      <c r="AJ574" s="435"/>
      <c r="AK574" s="435"/>
      <c r="AL574" s="435"/>
      <c r="AM574" s="435"/>
      <c r="AN574" s="435"/>
      <c r="AO574" s="435"/>
      <c r="AP574" s="435"/>
      <c r="AQ574" s="435"/>
      <c r="AR574" s="435"/>
      <c r="AS574" s="435"/>
      <c r="AT574" s="435"/>
      <c r="AU574" s="435"/>
      <c r="AV574" s="435"/>
      <c r="AW574" s="435"/>
      <c r="AX574" s="435"/>
      <c r="AY574" s="435"/>
      <c r="AZ574" s="435"/>
      <c r="BA574" s="435"/>
      <c r="BB574" s="435"/>
      <c r="BC574" s="435"/>
      <c r="BD574" s="435"/>
      <c r="BE574" s="435"/>
      <c r="BF574" s="435"/>
      <c r="BG574" s="435"/>
      <c r="BH574" s="435"/>
      <c r="BI574" s="435"/>
      <c r="BJ574" s="435"/>
      <c r="BK574" s="435"/>
      <c r="BL574" s="435"/>
      <c r="BM574" s="435"/>
      <c r="BN574" s="435"/>
      <c r="BO574" s="435"/>
      <c r="BP574" s="435"/>
      <c r="BQ574" s="435"/>
      <c r="BR574" s="435"/>
      <c r="BS574" s="435"/>
      <c r="BT574" s="435"/>
      <c r="BU574" s="435"/>
      <c r="BV574" s="435"/>
      <c r="BW574" s="435"/>
      <c r="BX574" s="435"/>
      <c r="BY574" s="435"/>
      <c r="BZ574" s="435"/>
      <c r="CA574" s="435"/>
      <c r="CB574" s="435"/>
      <c r="CC574" s="435"/>
      <c r="CD574" s="435"/>
      <c r="CE574" s="435"/>
      <c r="CF574" s="435"/>
      <c r="CG574" s="435"/>
      <c r="CH574" s="435"/>
      <c r="CI574" s="435"/>
      <c r="CJ574" s="435"/>
      <c r="CK574" s="435"/>
      <c r="CL574" s="435"/>
      <c r="CM574" s="435"/>
      <c r="CN574" s="435"/>
      <c r="CO574" s="435"/>
      <c r="CP574" s="435"/>
      <c r="CQ574" s="435"/>
      <c r="CR574" s="435"/>
      <c r="CS574" s="435"/>
      <c r="CT574" s="435"/>
      <c r="CU574" s="435"/>
      <c r="CV574" s="435"/>
      <c r="CW574" s="435"/>
      <c r="CX574" s="435"/>
      <c r="CY574" s="435"/>
      <c r="CZ574" s="435"/>
      <c r="DA574" s="435"/>
      <c r="DB574" s="435"/>
      <c r="DC574" s="435"/>
      <c r="DD574" s="435"/>
      <c r="DE574" s="435"/>
      <c r="DF574" s="435"/>
      <c r="DG574" s="435"/>
      <c r="DH574" s="435"/>
      <c r="DI574" s="435"/>
      <c r="DJ574" s="435"/>
      <c r="DK574" s="435"/>
      <c r="DL574" s="435"/>
      <c r="DM574" s="435"/>
      <c r="DN574" s="435"/>
      <c r="DO574" s="435"/>
      <c r="DP574" s="435"/>
      <c r="DQ574" s="435"/>
      <c r="DR574" s="435"/>
      <c r="DS574" s="435"/>
      <c r="DT574" s="435"/>
      <c r="DU574" s="435"/>
      <c r="DV574" s="435"/>
      <c r="DW574" s="435"/>
      <c r="DX574" s="435"/>
      <c r="DY574" s="435"/>
      <c r="DZ574" s="435"/>
      <c r="EA574" s="435"/>
      <c r="EB574" s="435"/>
      <c r="EC574" s="435"/>
      <c r="ED574" s="435"/>
      <c r="EE574" s="435"/>
      <c r="EF574" s="435"/>
      <c r="EG574" s="435"/>
      <c r="EH574" s="435"/>
      <c r="EI574" s="435"/>
      <c r="EJ574" s="435"/>
      <c r="EK574" s="435"/>
      <c r="EL574" s="435"/>
      <c r="EM574" s="435"/>
      <c r="EN574" s="435"/>
      <c r="EO574" s="435"/>
      <c r="EP574" s="435"/>
      <c r="EQ574" s="435"/>
      <c r="ER574" s="435"/>
      <c r="ES574" s="435"/>
      <c r="ET574" s="435"/>
      <c r="EU574" s="435"/>
      <c r="EV574" s="435"/>
      <c r="EW574" s="435"/>
      <c r="EX574" s="435"/>
      <c r="EY574" s="435"/>
      <c r="EZ574" s="435"/>
      <c r="FA574" s="435"/>
      <c r="FB574" s="435"/>
      <c r="FC574" s="435"/>
      <c r="FD574" s="435"/>
      <c r="FE574" s="435"/>
      <c r="FF574" s="435"/>
      <c r="FG574" s="435"/>
      <c r="FH574" s="435"/>
      <c r="FI574" s="435"/>
      <c r="FJ574" s="435"/>
      <c r="FK574" s="435"/>
      <c r="FL574" s="435"/>
      <c r="FM574" s="435"/>
      <c r="FN574" s="435"/>
      <c r="FO574" s="435"/>
      <c r="FP574" s="435"/>
      <c r="FQ574" s="435"/>
      <c r="FR574" s="435"/>
      <c r="FS574" s="435"/>
      <c r="FT574" s="435"/>
      <c r="FU574" s="435"/>
      <c r="FV574" s="435"/>
      <c r="FW574" s="435"/>
      <c r="FX574" s="435"/>
      <c r="FY574" s="435"/>
      <c r="FZ574" s="435"/>
      <c r="GA574" s="435"/>
      <c r="GB574" s="435"/>
      <c r="GC574" s="435"/>
      <c r="GD574" s="435"/>
      <c r="GE574" s="435"/>
      <c r="GF574" s="435"/>
      <c r="GG574" s="435"/>
      <c r="GH574" s="435"/>
      <c r="GI574" s="435"/>
      <c r="GJ574" s="435"/>
      <c r="GK574" s="435"/>
      <c r="GL574" s="435"/>
      <c r="GM574" s="435"/>
      <c r="GN574" s="435"/>
      <c r="GO574" s="435"/>
      <c r="GP574" s="435"/>
      <c r="GQ574" s="435"/>
      <c r="GR574" s="435"/>
      <c r="GS574" s="435"/>
      <c r="GT574" s="435"/>
      <c r="GU574" s="435"/>
      <c r="GV574" s="435"/>
      <c r="GW574" s="435"/>
      <c r="GX574" s="435"/>
      <c r="GY574" s="435"/>
      <c r="GZ574" s="435"/>
      <c r="HA574" s="435"/>
      <c r="HB574" s="435"/>
      <c r="HC574" s="435"/>
      <c r="HD574" s="435"/>
      <c r="HE574" s="435"/>
      <c r="HF574" s="435"/>
    </row>
    <row r="575" spans="1:214" s="436" customFormat="1" x14ac:dyDescent="0.25">
      <c r="A575" s="286">
        <v>46053</v>
      </c>
      <c r="B575" s="287">
        <v>4184023160</v>
      </c>
      <c r="C575" s="288" t="s">
        <v>15180</v>
      </c>
      <c r="D575" s="286">
        <v>46055</v>
      </c>
      <c r="E575" s="429"/>
      <c r="F575" s="288"/>
      <c r="G575" s="287" t="s">
        <v>15333</v>
      </c>
      <c r="H575" s="429"/>
      <c r="I575" s="287" t="s">
        <v>15365</v>
      </c>
      <c r="J575" s="287" t="s">
        <v>7228</v>
      </c>
      <c r="K575" s="287" t="s">
        <v>27</v>
      </c>
      <c r="L575" s="287" t="str">
        <f>VLOOKUP($K575,[1]TONG_SL!$A$1:$D$65536,2,0)</f>
        <v>Chân giò heo muối 300g</v>
      </c>
      <c r="M575" s="437"/>
      <c r="N575" s="287" t="str">
        <f t="shared" si="81"/>
        <v>K-C6</v>
      </c>
      <c r="O575" s="429"/>
      <c r="P575" s="429"/>
      <c r="Q575" s="287" t="str">
        <f>VLOOKUP(K575,TONG_SL!$A:$D,3,0)</f>
        <v>Túi</v>
      </c>
      <c r="R575" s="438">
        <v>25</v>
      </c>
      <c r="S575" s="439"/>
      <c r="T575" s="439">
        <f>VLOOKUP(VLOOKUP(G575,Ma_KH!$A:$R,18,0)&amp;K575,Gia_MB!$A:$F,6,0)</f>
        <v>73431</v>
      </c>
      <c r="U575" s="440">
        <f t="shared" si="82"/>
        <v>1835775</v>
      </c>
      <c r="V575" s="439"/>
      <c r="W575" s="441">
        <f t="shared" si="83"/>
        <v>0</v>
      </c>
      <c r="X575" s="442" t="str">
        <f t="shared" si="84"/>
        <v>8</v>
      </c>
      <c r="Y575" s="439"/>
      <c r="Z575" s="440">
        <f t="shared" si="85"/>
        <v>146862</v>
      </c>
      <c r="AA575" s="443">
        <f>VLOOKUP(G575,Ma_KH!$A:$R,14,0)</f>
        <v>60</v>
      </c>
      <c r="AB575" s="435"/>
      <c r="AC575" s="435"/>
      <c r="AD575" s="435"/>
      <c r="AE575" s="435"/>
      <c r="AF575" s="435"/>
      <c r="AG575" s="435"/>
      <c r="AH575" s="435"/>
      <c r="AI575" s="435"/>
      <c r="AJ575" s="435"/>
      <c r="AK575" s="435"/>
      <c r="AL575" s="435"/>
      <c r="AM575" s="435"/>
      <c r="AN575" s="435"/>
      <c r="AO575" s="435"/>
      <c r="AP575" s="435"/>
      <c r="AQ575" s="435"/>
      <c r="AR575" s="435"/>
      <c r="AS575" s="435"/>
      <c r="AT575" s="435"/>
      <c r="AU575" s="435"/>
      <c r="AV575" s="435"/>
      <c r="AW575" s="435"/>
      <c r="AX575" s="435"/>
      <c r="AY575" s="435"/>
      <c r="AZ575" s="435"/>
      <c r="BA575" s="435"/>
      <c r="BB575" s="435"/>
      <c r="BC575" s="435"/>
      <c r="BD575" s="435"/>
      <c r="BE575" s="435"/>
      <c r="BF575" s="435"/>
      <c r="BG575" s="435"/>
      <c r="BH575" s="435"/>
      <c r="BI575" s="435"/>
      <c r="BJ575" s="435"/>
      <c r="BK575" s="435"/>
      <c r="BL575" s="435"/>
      <c r="BM575" s="435"/>
      <c r="BN575" s="435"/>
      <c r="BO575" s="435"/>
      <c r="BP575" s="435"/>
      <c r="BQ575" s="435"/>
      <c r="BR575" s="435"/>
      <c r="BS575" s="435"/>
      <c r="BT575" s="435"/>
      <c r="BU575" s="435"/>
      <c r="BV575" s="435"/>
      <c r="BW575" s="435"/>
      <c r="BX575" s="435"/>
      <c r="BY575" s="435"/>
      <c r="BZ575" s="435"/>
      <c r="CA575" s="435"/>
      <c r="CB575" s="435"/>
      <c r="CC575" s="435"/>
      <c r="CD575" s="435"/>
      <c r="CE575" s="435"/>
      <c r="CF575" s="435"/>
      <c r="CG575" s="435"/>
      <c r="CH575" s="435"/>
      <c r="CI575" s="435"/>
      <c r="CJ575" s="435"/>
      <c r="CK575" s="435"/>
      <c r="CL575" s="435"/>
      <c r="CM575" s="435"/>
      <c r="CN575" s="435"/>
      <c r="CO575" s="435"/>
      <c r="CP575" s="435"/>
      <c r="CQ575" s="435"/>
      <c r="CR575" s="435"/>
      <c r="CS575" s="435"/>
      <c r="CT575" s="435"/>
      <c r="CU575" s="435"/>
      <c r="CV575" s="435"/>
      <c r="CW575" s="435"/>
      <c r="CX575" s="435"/>
      <c r="CY575" s="435"/>
      <c r="CZ575" s="435"/>
      <c r="DA575" s="435"/>
      <c r="DB575" s="435"/>
      <c r="DC575" s="435"/>
      <c r="DD575" s="435"/>
      <c r="DE575" s="435"/>
      <c r="DF575" s="435"/>
      <c r="DG575" s="435"/>
      <c r="DH575" s="435"/>
      <c r="DI575" s="435"/>
      <c r="DJ575" s="435"/>
      <c r="DK575" s="435"/>
      <c r="DL575" s="435"/>
      <c r="DM575" s="435"/>
      <c r="DN575" s="435"/>
      <c r="DO575" s="435"/>
      <c r="DP575" s="435"/>
      <c r="DQ575" s="435"/>
      <c r="DR575" s="435"/>
      <c r="DS575" s="435"/>
      <c r="DT575" s="435"/>
      <c r="DU575" s="435"/>
      <c r="DV575" s="435"/>
      <c r="DW575" s="435"/>
      <c r="DX575" s="435"/>
      <c r="DY575" s="435"/>
      <c r="DZ575" s="435"/>
      <c r="EA575" s="435"/>
      <c r="EB575" s="435"/>
      <c r="EC575" s="435"/>
      <c r="ED575" s="435"/>
      <c r="EE575" s="435"/>
      <c r="EF575" s="435"/>
      <c r="EG575" s="435"/>
      <c r="EH575" s="435"/>
      <c r="EI575" s="435"/>
      <c r="EJ575" s="435"/>
      <c r="EK575" s="435"/>
      <c r="EL575" s="435"/>
      <c r="EM575" s="435"/>
      <c r="EN575" s="435"/>
      <c r="EO575" s="435"/>
      <c r="EP575" s="435"/>
      <c r="EQ575" s="435"/>
      <c r="ER575" s="435"/>
      <c r="ES575" s="435"/>
      <c r="ET575" s="435"/>
      <c r="EU575" s="435"/>
      <c r="EV575" s="435"/>
      <c r="EW575" s="435"/>
      <c r="EX575" s="435"/>
      <c r="EY575" s="435"/>
      <c r="EZ575" s="435"/>
      <c r="FA575" s="435"/>
      <c r="FB575" s="435"/>
      <c r="FC575" s="435"/>
      <c r="FD575" s="435"/>
      <c r="FE575" s="435"/>
      <c r="FF575" s="435"/>
      <c r="FG575" s="435"/>
      <c r="FH575" s="435"/>
      <c r="FI575" s="435"/>
      <c r="FJ575" s="435"/>
      <c r="FK575" s="435"/>
      <c r="FL575" s="435"/>
      <c r="FM575" s="435"/>
      <c r="FN575" s="435"/>
      <c r="FO575" s="435"/>
      <c r="FP575" s="435"/>
      <c r="FQ575" s="435"/>
      <c r="FR575" s="435"/>
      <c r="FS575" s="435"/>
      <c r="FT575" s="435"/>
      <c r="FU575" s="435"/>
      <c r="FV575" s="435"/>
      <c r="FW575" s="435"/>
      <c r="FX575" s="435"/>
      <c r="FY575" s="435"/>
      <c r="FZ575" s="435"/>
      <c r="GA575" s="435"/>
      <c r="GB575" s="435"/>
      <c r="GC575" s="435"/>
      <c r="GD575" s="435"/>
      <c r="GE575" s="435"/>
      <c r="GF575" s="435"/>
      <c r="GG575" s="435"/>
      <c r="GH575" s="435"/>
      <c r="GI575" s="435"/>
      <c r="GJ575" s="435"/>
      <c r="GK575" s="435"/>
      <c r="GL575" s="435"/>
      <c r="GM575" s="435"/>
      <c r="GN575" s="435"/>
      <c r="GO575" s="435"/>
      <c r="GP575" s="435"/>
      <c r="GQ575" s="435"/>
      <c r="GR575" s="435"/>
      <c r="GS575" s="435"/>
      <c r="GT575" s="435"/>
      <c r="GU575" s="435"/>
      <c r="GV575" s="435"/>
      <c r="GW575" s="435"/>
      <c r="GX575" s="435"/>
      <c r="GY575" s="435"/>
      <c r="GZ575" s="435"/>
      <c r="HA575" s="435"/>
      <c r="HB575" s="435"/>
      <c r="HC575" s="435"/>
      <c r="HD575" s="435"/>
      <c r="HE575" s="435"/>
      <c r="HF575" s="435"/>
    </row>
    <row r="576" spans="1:214" s="436" customFormat="1" x14ac:dyDescent="0.25">
      <c r="A576" s="286">
        <v>46053</v>
      </c>
      <c r="B576" s="287">
        <v>4184023160</v>
      </c>
      <c r="C576" s="288" t="s">
        <v>15180</v>
      </c>
      <c r="D576" s="286">
        <v>46055</v>
      </c>
      <c r="E576" s="429"/>
      <c r="F576" s="288"/>
      <c r="G576" s="287" t="s">
        <v>15333</v>
      </c>
      <c r="H576" s="429"/>
      <c r="I576" s="287" t="s">
        <v>15365</v>
      </c>
      <c r="J576" s="287" t="s">
        <v>7228</v>
      </c>
      <c r="K576" s="287" t="s">
        <v>30</v>
      </c>
      <c r="L576" s="287" t="str">
        <f>VLOOKUP($K576,[1]TONG_SL!$A$1:$D$65536,2,0)</f>
        <v>Gà muối 500g</v>
      </c>
      <c r="M576" s="437"/>
      <c r="N576" s="287" t="str">
        <f t="shared" si="81"/>
        <v>K-C6</v>
      </c>
      <c r="O576" s="429"/>
      <c r="P576" s="429"/>
      <c r="Q576" s="287" t="str">
        <f>VLOOKUP(K576,TONG_SL!$A:$D,3,0)</f>
        <v>Túi</v>
      </c>
      <c r="R576" s="438">
        <v>15</v>
      </c>
      <c r="S576" s="439"/>
      <c r="T576" s="439">
        <f>VLOOKUP(VLOOKUP(G576,Ma_KH!$A:$R,18,0)&amp;K576,Gia_MB!$A:$F,6,0)</f>
        <v>116611</v>
      </c>
      <c r="U576" s="440">
        <f t="shared" si="82"/>
        <v>1749165</v>
      </c>
      <c r="V576" s="439"/>
      <c r="W576" s="441">
        <f t="shared" si="83"/>
        <v>0</v>
      </c>
      <c r="X576" s="442" t="str">
        <f t="shared" si="84"/>
        <v>8</v>
      </c>
      <c r="Y576" s="439"/>
      <c r="Z576" s="440">
        <f t="shared" si="85"/>
        <v>139933.20000000001</v>
      </c>
      <c r="AA576" s="443">
        <f>VLOOKUP(G576,Ma_KH!$A:$R,14,0)</f>
        <v>60</v>
      </c>
      <c r="AB576" s="435"/>
      <c r="AC576" s="435"/>
      <c r="AD576" s="435"/>
      <c r="AE576" s="435"/>
      <c r="AF576" s="435"/>
      <c r="AG576" s="435"/>
      <c r="AH576" s="435"/>
      <c r="AI576" s="435"/>
      <c r="AJ576" s="435"/>
      <c r="AK576" s="435"/>
      <c r="AL576" s="435"/>
      <c r="AM576" s="435"/>
      <c r="AN576" s="435"/>
      <c r="AO576" s="435"/>
      <c r="AP576" s="435"/>
      <c r="AQ576" s="435"/>
      <c r="AR576" s="435"/>
      <c r="AS576" s="435"/>
      <c r="AT576" s="435"/>
      <c r="AU576" s="435"/>
      <c r="AV576" s="435"/>
      <c r="AW576" s="435"/>
      <c r="AX576" s="435"/>
      <c r="AY576" s="435"/>
      <c r="AZ576" s="435"/>
      <c r="BA576" s="435"/>
      <c r="BB576" s="435"/>
      <c r="BC576" s="435"/>
      <c r="BD576" s="435"/>
      <c r="BE576" s="435"/>
      <c r="BF576" s="435"/>
      <c r="BG576" s="435"/>
      <c r="BH576" s="435"/>
      <c r="BI576" s="435"/>
      <c r="BJ576" s="435"/>
      <c r="BK576" s="435"/>
      <c r="BL576" s="435"/>
      <c r="BM576" s="435"/>
      <c r="BN576" s="435"/>
      <c r="BO576" s="435"/>
      <c r="BP576" s="435"/>
      <c r="BQ576" s="435"/>
      <c r="BR576" s="435"/>
      <c r="BS576" s="435"/>
      <c r="BT576" s="435"/>
      <c r="BU576" s="435"/>
      <c r="BV576" s="435"/>
      <c r="BW576" s="435"/>
      <c r="BX576" s="435"/>
      <c r="BY576" s="435"/>
      <c r="BZ576" s="435"/>
      <c r="CA576" s="435"/>
      <c r="CB576" s="435"/>
      <c r="CC576" s="435"/>
      <c r="CD576" s="435"/>
      <c r="CE576" s="435"/>
      <c r="CF576" s="435"/>
      <c r="CG576" s="435"/>
      <c r="CH576" s="435"/>
      <c r="CI576" s="435"/>
      <c r="CJ576" s="435"/>
      <c r="CK576" s="435"/>
      <c r="CL576" s="435"/>
      <c r="CM576" s="435"/>
      <c r="CN576" s="435"/>
      <c r="CO576" s="435"/>
      <c r="CP576" s="435"/>
      <c r="CQ576" s="435"/>
      <c r="CR576" s="435"/>
      <c r="CS576" s="435"/>
      <c r="CT576" s="435"/>
      <c r="CU576" s="435"/>
      <c r="CV576" s="435"/>
      <c r="CW576" s="435"/>
      <c r="CX576" s="435"/>
      <c r="CY576" s="435"/>
      <c r="CZ576" s="435"/>
      <c r="DA576" s="435"/>
      <c r="DB576" s="435"/>
      <c r="DC576" s="435"/>
      <c r="DD576" s="435"/>
      <c r="DE576" s="435"/>
      <c r="DF576" s="435"/>
      <c r="DG576" s="435"/>
      <c r="DH576" s="435"/>
      <c r="DI576" s="435"/>
      <c r="DJ576" s="435"/>
      <c r="DK576" s="435"/>
      <c r="DL576" s="435"/>
      <c r="DM576" s="435"/>
      <c r="DN576" s="435"/>
      <c r="DO576" s="435"/>
      <c r="DP576" s="435"/>
      <c r="DQ576" s="435"/>
      <c r="DR576" s="435"/>
      <c r="DS576" s="435"/>
      <c r="DT576" s="435"/>
      <c r="DU576" s="435"/>
      <c r="DV576" s="435"/>
      <c r="DW576" s="435"/>
      <c r="DX576" s="435"/>
      <c r="DY576" s="435"/>
      <c r="DZ576" s="435"/>
      <c r="EA576" s="435"/>
      <c r="EB576" s="435"/>
      <c r="EC576" s="435"/>
      <c r="ED576" s="435"/>
      <c r="EE576" s="435"/>
      <c r="EF576" s="435"/>
      <c r="EG576" s="435"/>
      <c r="EH576" s="435"/>
      <c r="EI576" s="435"/>
      <c r="EJ576" s="435"/>
      <c r="EK576" s="435"/>
      <c r="EL576" s="435"/>
      <c r="EM576" s="435"/>
      <c r="EN576" s="435"/>
      <c r="EO576" s="435"/>
      <c r="EP576" s="435"/>
      <c r="EQ576" s="435"/>
      <c r="ER576" s="435"/>
      <c r="ES576" s="435"/>
      <c r="ET576" s="435"/>
      <c r="EU576" s="435"/>
      <c r="EV576" s="435"/>
      <c r="EW576" s="435"/>
      <c r="EX576" s="435"/>
      <c r="EY576" s="435"/>
      <c r="EZ576" s="435"/>
      <c r="FA576" s="435"/>
      <c r="FB576" s="435"/>
      <c r="FC576" s="435"/>
      <c r="FD576" s="435"/>
      <c r="FE576" s="435"/>
      <c r="FF576" s="435"/>
      <c r="FG576" s="435"/>
      <c r="FH576" s="435"/>
      <c r="FI576" s="435"/>
      <c r="FJ576" s="435"/>
      <c r="FK576" s="435"/>
      <c r="FL576" s="435"/>
      <c r="FM576" s="435"/>
      <c r="FN576" s="435"/>
      <c r="FO576" s="435"/>
      <c r="FP576" s="435"/>
      <c r="FQ576" s="435"/>
      <c r="FR576" s="435"/>
      <c r="FS576" s="435"/>
      <c r="FT576" s="435"/>
      <c r="FU576" s="435"/>
      <c r="FV576" s="435"/>
      <c r="FW576" s="435"/>
      <c r="FX576" s="435"/>
      <c r="FY576" s="435"/>
      <c r="FZ576" s="435"/>
      <c r="GA576" s="435"/>
      <c r="GB576" s="435"/>
      <c r="GC576" s="435"/>
      <c r="GD576" s="435"/>
      <c r="GE576" s="435"/>
      <c r="GF576" s="435"/>
      <c r="GG576" s="435"/>
      <c r="GH576" s="435"/>
      <c r="GI576" s="435"/>
      <c r="GJ576" s="435"/>
      <c r="GK576" s="435"/>
      <c r="GL576" s="435"/>
      <c r="GM576" s="435"/>
      <c r="GN576" s="435"/>
      <c r="GO576" s="435"/>
      <c r="GP576" s="435"/>
      <c r="GQ576" s="435"/>
      <c r="GR576" s="435"/>
      <c r="GS576" s="435"/>
      <c r="GT576" s="435"/>
      <c r="GU576" s="435"/>
      <c r="GV576" s="435"/>
      <c r="GW576" s="435"/>
      <c r="GX576" s="435"/>
      <c r="GY576" s="435"/>
      <c r="GZ576" s="435"/>
      <c r="HA576" s="435"/>
      <c r="HB576" s="435"/>
      <c r="HC576" s="435"/>
      <c r="HD576" s="435"/>
      <c r="HE576" s="435"/>
      <c r="HF576" s="435"/>
    </row>
    <row r="577" spans="1:214" s="436" customFormat="1" x14ac:dyDescent="0.25">
      <c r="A577" s="286">
        <v>46053</v>
      </c>
      <c r="B577" s="287">
        <v>4184024128</v>
      </c>
      <c r="C577" s="288" t="s">
        <v>15180</v>
      </c>
      <c r="D577" s="286">
        <v>46055</v>
      </c>
      <c r="E577" s="429"/>
      <c r="F577" s="288"/>
      <c r="G577" s="287" t="s">
        <v>15333</v>
      </c>
      <c r="H577" s="429"/>
      <c r="I577" s="287" t="s">
        <v>15366</v>
      </c>
      <c r="J577" s="287" t="s">
        <v>7228</v>
      </c>
      <c r="K577" s="287" t="s">
        <v>48</v>
      </c>
      <c r="L577" s="287" t="str">
        <f>VLOOKUP($K577,[1]TONG_SL!$A$1:$D$65536,2,0)</f>
        <v>Mọc Nấm Hương 250g</v>
      </c>
      <c r="M577" s="437"/>
      <c r="N577" s="287" t="str">
        <f t="shared" si="81"/>
        <v>K-C6</v>
      </c>
      <c r="O577" s="429"/>
      <c r="P577" s="429"/>
      <c r="Q577" s="287" t="str">
        <f>VLOOKUP(K577,TONG_SL!$A:$D,3,0)</f>
        <v>Túi</v>
      </c>
      <c r="R577" s="438">
        <v>6</v>
      </c>
      <c r="S577" s="439"/>
      <c r="T577" s="439">
        <f>VLOOKUP(VLOOKUP(G577,Ma_KH!$A:$R,18,0)&amp;K577,Gia_MB!$A:$F,6,0)</f>
        <v>46000</v>
      </c>
      <c r="U577" s="440">
        <f t="shared" si="82"/>
        <v>276000</v>
      </c>
      <c r="V577" s="439"/>
      <c r="W577" s="441">
        <f t="shared" si="83"/>
        <v>0</v>
      </c>
      <c r="X577" s="442" t="str">
        <f t="shared" si="84"/>
        <v>8</v>
      </c>
      <c r="Y577" s="439"/>
      <c r="Z577" s="440">
        <f t="shared" si="85"/>
        <v>22080</v>
      </c>
      <c r="AA577" s="443">
        <f>VLOOKUP(G577,Ma_KH!$A:$R,14,0)</f>
        <v>60</v>
      </c>
      <c r="AB577" s="435"/>
      <c r="AC577" s="435"/>
      <c r="AD577" s="435"/>
      <c r="AE577" s="435"/>
      <c r="AF577" s="435"/>
      <c r="AG577" s="435"/>
      <c r="AH577" s="435"/>
      <c r="AI577" s="435"/>
      <c r="AJ577" s="435"/>
      <c r="AK577" s="435"/>
      <c r="AL577" s="435"/>
      <c r="AM577" s="435"/>
      <c r="AN577" s="435"/>
      <c r="AO577" s="435"/>
      <c r="AP577" s="435"/>
      <c r="AQ577" s="435"/>
      <c r="AR577" s="435"/>
      <c r="AS577" s="435"/>
      <c r="AT577" s="435"/>
      <c r="AU577" s="435"/>
      <c r="AV577" s="435"/>
      <c r="AW577" s="435"/>
      <c r="AX577" s="435"/>
      <c r="AY577" s="435"/>
      <c r="AZ577" s="435"/>
      <c r="BA577" s="435"/>
      <c r="BB577" s="435"/>
      <c r="BC577" s="435"/>
      <c r="BD577" s="435"/>
      <c r="BE577" s="435"/>
      <c r="BF577" s="435"/>
      <c r="BG577" s="435"/>
      <c r="BH577" s="435"/>
      <c r="BI577" s="435"/>
      <c r="BJ577" s="435"/>
      <c r="BK577" s="435"/>
      <c r="BL577" s="435"/>
      <c r="BM577" s="435"/>
      <c r="BN577" s="435"/>
      <c r="BO577" s="435"/>
      <c r="BP577" s="435"/>
      <c r="BQ577" s="435"/>
      <c r="BR577" s="435"/>
      <c r="BS577" s="435"/>
      <c r="BT577" s="435"/>
      <c r="BU577" s="435"/>
      <c r="BV577" s="435"/>
      <c r="BW577" s="435"/>
      <c r="BX577" s="435"/>
      <c r="BY577" s="435"/>
      <c r="BZ577" s="435"/>
      <c r="CA577" s="435"/>
      <c r="CB577" s="435"/>
      <c r="CC577" s="435"/>
      <c r="CD577" s="435"/>
      <c r="CE577" s="435"/>
      <c r="CF577" s="435"/>
      <c r="CG577" s="435"/>
      <c r="CH577" s="435"/>
      <c r="CI577" s="435"/>
      <c r="CJ577" s="435"/>
      <c r="CK577" s="435"/>
      <c r="CL577" s="435"/>
      <c r="CM577" s="435"/>
      <c r="CN577" s="435"/>
      <c r="CO577" s="435"/>
      <c r="CP577" s="435"/>
      <c r="CQ577" s="435"/>
      <c r="CR577" s="435"/>
      <c r="CS577" s="435"/>
      <c r="CT577" s="435"/>
      <c r="CU577" s="435"/>
      <c r="CV577" s="435"/>
      <c r="CW577" s="435"/>
      <c r="CX577" s="435"/>
      <c r="CY577" s="435"/>
      <c r="CZ577" s="435"/>
      <c r="DA577" s="435"/>
      <c r="DB577" s="435"/>
      <c r="DC577" s="435"/>
      <c r="DD577" s="435"/>
      <c r="DE577" s="435"/>
      <c r="DF577" s="435"/>
      <c r="DG577" s="435"/>
      <c r="DH577" s="435"/>
      <c r="DI577" s="435"/>
      <c r="DJ577" s="435"/>
      <c r="DK577" s="435"/>
      <c r="DL577" s="435"/>
      <c r="DM577" s="435"/>
      <c r="DN577" s="435"/>
      <c r="DO577" s="435"/>
      <c r="DP577" s="435"/>
      <c r="DQ577" s="435"/>
      <c r="DR577" s="435"/>
      <c r="DS577" s="435"/>
      <c r="DT577" s="435"/>
      <c r="DU577" s="435"/>
      <c r="DV577" s="435"/>
      <c r="DW577" s="435"/>
      <c r="DX577" s="435"/>
      <c r="DY577" s="435"/>
      <c r="DZ577" s="435"/>
      <c r="EA577" s="435"/>
      <c r="EB577" s="435"/>
      <c r="EC577" s="435"/>
      <c r="ED577" s="435"/>
      <c r="EE577" s="435"/>
      <c r="EF577" s="435"/>
      <c r="EG577" s="435"/>
      <c r="EH577" s="435"/>
      <c r="EI577" s="435"/>
      <c r="EJ577" s="435"/>
      <c r="EK577" s="435"/>
      <c r="EL577" s="435"/>
      <c r="EM577" s="435"/>
      <c r="EN577" s="435"/>
      <c r="EO577" s="435"/>
      <c r="EP577" s="435"/>
      <c r="EQ577" s="435"/>
      <c r="ER577" s="435"/>
      <c r="ES577" s="435"/>
      <c r="ET577" s="435"/>
      <c r="EU577" s="435"/>
      <c r="EV577" s="435"/>
      <c r="EW577" s="435"/>
      <c r="EX577" s="435"/>
      <c r="EY577" s="435"/>
      <c r="EZ577" s="435"/>
      <c r="FA577" s="435"/>
      <c r="FB577" s="435"/>
      <c r="FC577" s="435"/>
      <c r="FD577" s="435"/>
      <c r="FE577" s="435"/>
      <c r="FF577" s="435"/>
      <c r="FG577" s="435"/>
      <c r="FH577" s="435"/>
      <c r="FI577" s="435"/>
      <c r="FJ577" s="435"/>
      <c r="FK577" s="435"/>
      <c r="FL577" s="435"/>
      <c r="FM577" s="435"/>
      <c r="FN577" s="435"/>
      <c r="FO577" s="435"/>
      <c r="FP577" s="435"/>
      <c r="FQ577" s="435"/>
      <c r="FR577" s="435"/>
      <c r="FS577" s="435"/>
      <c r="FT577" s="435"/>
      <c r="FU577" s="435"/>
      <c r="FV577" s="435"/>
      <c r="FW577" s="435"/>
      <c r="FX577" s="435"/>
      <c r="FY577" s="435"/>
      <c r="FZ577" s="435"/>
      <c r="GA577" s="435"/>
      <c r="GB577" s="435"/>
      <c r="GC577" s="435"/>
      <c r="GD577" s="435"/>
      <c r="GE577" s="435"/>
      <c r="GF577" s="435"/>
      <c r="GG577" s="435"/>
      <c r="GH577" s="435"/>
      <c r="GI577" s="435"/>
      <c r="GJ577" s="435"/>
      <c r="GK577" s="435"/>
      <c r="GL577" s="435"/>
      <c r="GM577" s="435"/>
      <c r="GN577" s="435"/>
      <c r="GO577" s="435"/>
      <c r="GP577" s="435"/>
      <c r="GQ577" s="435"/>
      <c r="GR577" s="435"/>
      <c r="GS577" s="435"/>
      <c r="GT577" s="435"/>
      <c r="GU577" s="435"/>
      <c r="GV577" s="435"/>
      <c r="GW577" s="435"/>
      <c r="GX577" s="435"/>
      <c r="GY577" s="435"/>
      <c r="GZ577" s="435"/>
      <c r="HA577" s="435"/>
      <c r="HB577" s="435"/>
      <c r="HC577" s="435"/>
      <c r="HD577" s="435"/>
      <c r="HE577" s="435"/>
      <c r="HF577" s="435"/>
    </row>
    <row r="578" spans="1:214" s="436" customFormat="1" x14ac:dyDescent="0.25">
      <c r="A578" s="286">
        <v>46053</v>
      </c>
      <c r="B578" s="287">
        <v>4184024128</v>
      </c>
      <c r="C578" s="288" t="s">
        <v>15180</v>
      </c>
      <c r="D578" s="286">
        <v>46055</v>
      </c>
      <c r="E578" s="429"/>
      <c r="F578" s="288"/>
      <c r="G578" s="287" t="s">
        <v>15333</v>
      </c>
      <c r="H578" s="429"/>
      <c r="I578" s="287" t="s">
        <v>15366</v>
      </c>
      <c r="J578" s="287" t="s">
        <v>7228</v>
      </c>
      <c r="K578" s="287" t="s">
        <v>32</v>
      </c>
      <c r="L578" s="287" t="str">
        <f>VLOOKUP($K578,[1]TONG_SL!$A$1:$D$65536,2,0)</f>
        <v>Giò Tai Lưỡi Xào 250g</v>
      </c>
      <c r="M578" s="437"/>
      <c r="N578" s="287" t="str">
        <f t="shared" si="81"/>
        <v>K-C6</v>
      </c>
      <c r="O578" s="429"/>
      <c r="P578" s="429"/>
      <c r="Q578" s="287" t="str">
        <f>VLOOKUP(K578,TONG_SL!$A:$D,3,0)</f>
        <v>Túi</v>
      </c>
      <c r="R578" s="438">
        <v>10</v>
      </c>
      <c r="S578" s="439"/>
      <c r="T578" s="439">
        <f>VLOOKUP(VLOOKUP(G578,Ma_KH!$A:$R,18,0)&amp;K578,Gia_MB!$A:$F,6,0)</f>
        <v>50182</v>
      </c>
      <c r="U578" s="440">
        <f t="shared" si="82"/>
        <v>501820</v>
      </c>
      <c r="V578" s="439"/>
      <c r="W578" s="441">
        <f t="shared" si="83"/>
        <v>0</v>
      </c>
      <c r="X578" s="442" t="str">
        <f t="shared" si="84"/>
        <v>8</v>
      </c>
      <c r="Y578" s="439"/>
      <c r="Z578" s="440">
        <f t="shared" si="85"/>
        <v>40145.599999999999</v>
      </c>
      <c r="AA578" s="443">
        <f>VLOOKUP(G578,Ma_KH!$A:$R,14,0)</f>
        <v>60</v>
      </c>
      <c r="AB578" s="435"/>
      <c r="AC578" s="435"/>
      <c r="AD578" s="435"/>
      <c r="AE578" s="435"/>
      <c r="AF578" s="435"/>
      <c r="AG578" s="435"/>
      <c r="AH578" s="435"/>
      <c r="AI578" s="435"/>
      <c r="AJ578" s="435"/>
      <c r="AK578" s="435"/>
      <c r="AL578" s="435"/>
      <c r="AM578" s="435"/>
      <c r="AN578" s="435"/>
      <c r="AO578" s="435"/>
      <c r="AP578" s="435"/>
      <c r="AQ578" s="435"/>
      <c r="AR578" s="435"/>
      <c r="AS578" s="435"/>
      <c r="AT578" s="435"/>
      <c r="AU578" s="435"/>
      <c r="AV578" s="435"/>
      <c r="AW578" s="435"/>
      <c r="AX578" s="435"/>
      <c r="AY578" s="435"/>
      <c r="AZ578" s="435"/>
      <c r="BA578" s="435"/>
      <c r="BB578" s="435"/>
      <c r="BC578" s="435"/>
      <c r="BD578" s="435"/>
      <c r="BE578" s="435"/>
      <c r="BF578" s="435"/>
      <c r="BG578" s="435"/>
      <c r="BH578" s="435"/>
      <c r="BI578" s="435"/>
      <c r="BJ578" s="435"/>
      <c r="BK578" s="435"/>
      <c r="BL578" s="435"/>
      <c r="BM578" s="435"/>
      <c r="BN578" s="435"/>
      <c r="BO578" s="435"/>
      <c r="BP578" s="435"/>
      <c r="BQ578" s="435"/>
      <c r="BR578" s="435"/>
      <c r="BS578" s="435"/>
      <c r="BT578" s="435"/>
      <c r="BU578" s="435"/>
      <c r="BV578" s="435"/>
      <c r="BW578" s="435"/>
      <c r="BX578" s="435"/>
      <c r="BY578" s="435"/>
      <c r="BZ578" s="435"/>
      <c r="CA578" s="435"/>
      <c r="CB578" s="435"/>
      <c r="CC578" s="435"/>
      <c r="CD578" s="435"/>
      <c r="CE578" s="435"/>
      <c r="CF578" s="435"/>
      <c r="CG578" s="435"/>
      <c r="CH578" s="435"/>
      <c r="CI578" s="435"/>
      <c r="CJ578" s="435"/>
      <c r="CK578" s="435"/>
      <c r="CL578" s="435"/>
      <c r="CM578" s="435"/>
      <c r="CN578" s="435"/>
      <c r="CO578" s="435"/>
      <c r="CP578" s="435"/>
      <c r="CQ578" s="435"/>
      <c r="CR578" s="435"/>
      <c r="CS578" s="435"/>
      <c r="CT578" s="435"/>
      <c r="CU578" s="435"/>
      <c r="CV578" s="435"/>
      <c r="CW578" s="435"/>
      <c r="CX578" s="435"/>
      <c r="CY578" s="435"/>
      <c r="CZ578" s="435"/>
      <c r="DA578" s="435"/>
      <c r="DB578" s="435"/>
      <c r="DC578" s="435"/>
      <c r="DD578" s="435"/>
      <c r="DE578" s="435"/>
      <c r="DF578" s="435"/>
      <c r="DG578" s="435"/>
      <c r="DH578" s="435"/>
      <c r="DI578" s="435"/>
      <c r="DJ578" s="435"/>
      <c r="DK578" s="435"/>
      <c r="DL578" s="435"/>
      <c r="DM578" s="435"/>
      <c r="DN578" s="435"/>
      <c r="DO578" s="435"/>
      <c r="DP578" s="435"/>
      <c r="DQ578" s="435"/>
      <c r="DR578" s="435"/>
      <c r="DS578" s="435"/>
      <c r="DT578" s="435"/>
      <c r="DU578" s="435"/>
      <c r="DV578" s="435"/>
      <c r="DW578" s="435"/>
      <c r="DX578" s="435"/>
      <c r="DY578" s="435"/>
      <c r="DZ578" s="435"/>
      <c r="EA578" s="435"/>
      <c r="EB578" s="435"/>
      <c r="EC578" s="435"/>
      <c r="ED578" s="435"/>
      <c r="EE578" s="435"/>
      <c r="EF578" s="435"/>
      <c r="EG578" s="435"/>
      <c r="EH578" s="435"/>
      <c r="EI578" s="435"/>
      <c r="EJ578" s="435"/>
      <c r="EK578" s="435"/>
      <c r="EL578" s="435"/>
      <c r="EM578" s="435"/>
      <c r="EN578" s="435"/>
      <c r="EO578" s="435"/>
      <c r="EP578" s="435"/>
      <c r="EQ578" s="435"/>
      <c r="ER578" s="435"/>
      <c r="ES578" s="435"/>
      <c r="ET578" s="435"/>
      <c r="EU578" s="435"/>
      <c r="EV578" s="435"/>
      <c r="EW578" s="435"/>
      <c r="EX578" s="435"/>
      <c r="EY578" s="435"/>
      <c r="EZ578" s="435"/>
      <c r="FA578" s="435"/>
      <c r="FB578" s="435"/>
      <c r="FC578" s="435"/>
      <c r="FD578" s="435"/>
      <c r="FE578" s="435"/>
      <c r="FF578" s="435"/>
      <c r="FG578" s="435"/>
      <c r="FH578" s="435"/>
      <c r="FI578" s="435"/>
      <c r="FJ578" s="435"/>
      <c r="FK578" s="435"/>
      <c r="FL578" s="435"/>
      <c r="FM578" s="435"/>
      <c r="FN578" s="435"/>
      <c r="FO578" s="435"/>
      <c r="FP578" s="435"/>
      <c r="FQ578" s="435"/>
      <c r="FR578" s="435"/>
      <c r="FS578" s="435"/>
      <c r="FT578" s="435"/>
      <c r="FU578" s="435"/>
      <c r="FV578" s="435"/>
      <c r="FW578" s="435"/>
      <c r="FX578" s="435"/>
      <c r="FY578" s="435"/>
      <c r="FZ578" s="435"/>
      <c r="GA578" s="435"/>
      <c r="GB578" s="435"/>
      <c r="GC578" s="435"/>
      <c r="GD578" s="435"/>
      <c r="GE578" s="435"/>
      <c r="GF578" s="435"/>
      <c r="GG578" s="435"/>
      <c r="GH578" s="435"/>
      <c r="GI578" s="435"/>
      <c r="GJ578" s="435"/>
      <c r="GK578" s="435"/>
      <c r="GL578" s="435"/>
      <c r="GM578" s="435"/>
      <c r="GN578" s="435"/>
      <c r="GO578" s="435"/>
      <c r="GP578" s="435"/>
      <c r="GQ578" s="435"/>
      <c r="GR578" s="435"/>
      <c r="GS578" s="435"/>
      <c r="GT578" s="435"/>
      <c r="GU578" s="435"/>
      <c r="GV578" s="435"/>
      <c r="GW578" s="435"/>
      <c r="GX578" s="435"/>
      <c r="GY578" s="435"/>
      <c r="GZ578" s="435"/>
      <c r="HA578" s="435"/>
      <c r="HB578" s="435"/>
      <c r="HC578" s="435"/>
      <c r="HD578" s="435"/>
      <c r="HE578" s="435"/>
      <c r="HF578" s="435"/>
    </row>
    <row r="579" spans="1:214" s="436" customFormat="1" x14ac:dyDescent="0.25">
      <c r="A579" s="286">
        <v>46053</v>
      </c>
      <c r="B579" s="287">
        <v>4184024128</v>
      </c>
      <c r="C579" s="288" t="s">
        <v>15180</v>
      </c>
      <c r="D579" s="286">
        <v>46055</v>
      </c>
      <c r="E579" s="429"/>
      <c r="F579" s="288"/>
      <c r="G579" s="287" t="s">
        <v>15333</v>
      </c>
      <c r="H579" s="429"/>
      <c r="I579" s="287" t="s">
        <v>15366</v>
      </c>
      <c r="J579" s="287" t="s">
        <v>7228</v>
      </c>
      <c r="K579" s="287" t="s">
        <v>37</v>
      </c>
      <c r="L579" s="287" t="str">
        <f>VLOOKUP($K579,[1]TONG_SL!$A$1:$D$65536,2,0)</f>
        <v>Chả cốm 300g</v>
      </c>
      <c r="M579" s="437"/>
      <c r="N579" s="287" t="str">
        <f t="shared" si="81"/>
        <v>K-C6</v>
      </c>
      <c r="O579" s="429"/>
      <c r="P579" s="429"/>
      <c r="Q579" s="287" t="str">
        <f>VLOOKUP(K579,TONG_SL!$A:$D,3,0)</f>
        <v>Túi</v>
      </c>
      <c r="R579" s="438">
        <v>3</v>
      </c>
      <c r="S579" s="439"/>
      <c r="T579" s="439">
        <f>VLOOKUP(VLOOKUP(G579,Ma_KH!$A:$R,18,0)&amp;K579,Gia_MB!$A:$F,6,0)</f>
        <v>74250</v>
      </c>
      <c r="U579" s="440">
        <f t="shared" si="82"/>
        <v>222750</v>
      </c>
      <c r="V579" s="439"/>
      <c r="W579" s="441">
        <f t="shared" si="83"/>
        <v>0</v>
      </c>
      <c r="X579" s="442" t="str">
        <f t="shared" si="84"/>
        <v>8</v>
      </c>
      <c r="Y579" s="439"/>
      <c r="Z579" s="440">
        <f t="shared" si="85"/>
        <v>17820</v>
      </c>
      <c r="AA579" s="443">
        <f>VLOOKUP(G579,Ma_KH!$A:$R,14,0)</f>
        <v>60</v>
      </c>
      <c r="AB579" s="435"/>
      <c r="AC579" s="435"/>
      <c r="AD579" s="435"/>
      <c r="AE579" s="435"/>
      <c r="AF579" s="435"/>
      <c r="AG579" s="435"/>
      <c r="AH579" s="435"/>
      <c r="AI579" s="435"/>
      <c r="AJ579" s="435"/>
      <c r="AK579" s="435"/>
      <c r="AL579" s="435"/>
      <c r="AM579" s="435"/>
      <c r="AN579" s="435"/>
      <c r="AO579" s="435"/>
      <c r="AP579" s="435"/>
      <c r="AQ579" s="435"/>
      <c r="AR579" s="435"/>
      <c r="AS579" s="435"/>
      <c r="AT579" s="435"/>
      <c r="AU579" s="435"/>
      <c r="AV579" s="435"/>
      <c r="AW579" s="435"/>
      <c r="AX579" s="435"/>
      <c r="AY579" s="435"/>
      <c r="AZ579" s="435"/>
      <c r="BA579" s="435"/>
      <c r="BB579" s="435"/>
      <c r="BC579" s="435"/>
      <c r="BD579" s="435"/>
      <c r="BE579" s="435"/>
      <c r="BF579" s="435"/>
      <c r="BG579" s="435"/>
      <c r="BH579" s="435"/>
      <c r="BI579" s="435"/>
      <c r="BJ579" s="435"/>
      <c r="BK579" s="435"/>
      <c r="BL579" s="435"/>
      <c r="BM579" s="435"/>
      <c r="BN579" s="435"/>
      <c r="BO579" s="435"/>
      <c r="BP579" s="435"/>
      <c r="BQ579" s="435"/>
      <c r="BR579" s="435"/>
      <c r="BS579" s="435"/>
      <c r="BT579" s="435"/>
      <c r="BU579" s="435"/>
      <c r="BV579" s="435"/>
      <c r="BW579" s="435"/>
      <c r="BX579" s="435"/>
      <c r="BY579" s="435"/>
      <c r="BZ579" s="435"/>
      <c r="CA579" s="435"/>
      <c r="CB579" s="435"/>
      <c r="CC579" s="435"/>
      <c r="CD579" s="435"/>
      <c r="CE579" s="435"/>
      <c r="CF579" s="435"/>
      <c r="CG579" s="435"/>
      <c r="CH579" s="435"/>
      <c r="CI579" s="435"/>
      <c r="CJ579" s="435"/>
      <c r="CK579" s="435"/>
      <c r="CL579" s="435"/>
      <c r="CM579" s="435"/>
      <c r="CN579" s="435"/>
      <c r="CO579" s="435"/>
      <c r="CP579" s="435"/>
      <c r="CQ579" s="435"/>
      <c r="CR579" s="435"/>
      <c r="CS579" s="435"/>
      <c r="CT579" s="435"/>
      <c r="CU579" s="435"/>
      <c r="CV579" s="435"/>
      <c r="CW579" s="435"/>
      <c r="CX579" s="435"/>
      <c r="CY579" s="435"/>
      <c r="CZ579" s="435"/>
      <c r="DA579" s="435"/>
      <c r="DB579" s="435"/>
      <c r="DC579" s="435"/>
      <c r="DD579" s="435"/>
      <c r="DE579" s="435"/>
      <c r="DF579" s="435"/>
      <c r="DG579" s="435"/>
      <c r="DH579" s="435"/>
      <c r="DI579" s="435"/>
      <c r="DJ579" s="435"/>
      <c r="DK579" s="435"/>
      <c r="DL579" s="435"/>
      <c r="DM579" s="435"/>
      <c r="DN579" s="435"/>
      <c r="DO579" s="435"/>
      <c r="DP579" s="435"/>
      <c r="DQ579" s="435"/>
      <c r="DR579" s="435"/>
      <c r="DS579" s="435"/>
      <c r="DT579" s="435"/>
      <c r="DU579" s="435"/>
      <c r="DV579" s="435"/>
      <c r="DW579" s="435"/>
      <c r="DX579" s="435"/>
      <c r="DY579" s="435"/>
      <c r="DZ579" s="435"/>
      <c r="EA579" s="435"/>
      <c r="EB579" s="435"/>
      <c r="EC579" s="435"/>
      <c r="ED579" s="435"/>
      <c r="EE579" s="435"/>
      <c r="EF579" s="435"/>
      <c r="EG579" s="435"/>
      <c r="EH579" s="435"/>
      <c r="EI579" s="435"/>
      <c r="EJ579" s="435"/>
      <c r="EK579" s="435"/>
      <c r="EL579" s="435"/>
      <c r="EM579" s="435"/>
      <c r="EN579" s="435"/>
      <c r="EO579" s="435"/>
      <c r="EP579" s="435"/>
      <c r="EQ579" s="435"/>
      <c r="ER579" s="435"/>
      <c r="ES579" s="435"/>
      <c r="ET579" s="435"/>
      <c r="EU579" s="435"/>
      <c r="EV579" s="435"/>
      <c r="EW579" s="435"/>
      <c r="EX579" s="435"/>
      <c r="EY579" s="435"/>
      <c r="EZ579" s="435"/>
      <c r="FA579" s="435"/>
      <c r="FB579" s="435"/>
      <c r="FC579" s="435"/>
      <c r="FD579" s="435"/>
      <c r="FE579" s="435"/>
      <c r="FF579" s="435"/>
      <c r="FG579" s="435"/>
      <c r="FH579" s="435"/>
      <c r="FI579" s="435"/>
      <c r="FJ579" s="435"/>
      <c r="FK579" s="435"/>
      <c r="FL579" s="435"/>
      <c r="FM579" s="435"/>
      <c r="FN579" s="435"/>
      <c r="FO579" s="435"/>
      <c r="FP579" s="435"/>
      <c r="FQ579" s="435"/>
      <c r="FR579" s="435"/>
      <c r="FS579" s="435"/>
      <c r="FT579" s="435"/>
      <c r="FU579" s="435"/>
      <c r="FV579" s="435"/>
      <c r="FW579" s="435"/>
      <c r="FX579" s="435"/>
      <c r="FY579" s="435"/>
      <c r="FZ579" s="435"/>
      <c r="GA579" s="435"/>
      <c r="GB579" s="435"/>
      <c r="GC579" s="435"/>
      <c r="GD579" s="435"/>
      <c r="GE579" s="435"/>
      <c r="GF579" s="435"/>
      <c r="GG579" s="435"/>
      <c r="GH579" s="435"/>
      <c r="GI579" s="435"/>
      <c r="GJ579" s="435"/>
      <c r="GK579" s="435"/>
      <c r="GL579" s="435"/>
      <c r="GM579" s="435"/>
      <c r="GN579" s="435"/>
      <c r="GO579" s="435"/>
      <c r="GP579" s="435"/>
      <c r="GQ579" s="435"/>
      <c r="GR579" s="435"/>
      <c r="GS579" s="435"/>
      <c r="GT579" s="435"/>
      <c r="GU579" s="435"/>
      <c r="GV579" s="435"/>
      <c r="GW579" s="435"/>
      <c r="GX579" s="435"/>
      <c r="GY579" s="435"/>
      <c r="GZ579" s="435"/>
      <c r="HA579" s="435"/>
      <c r="HB579" s="435"/>
      <c r="HC579" s="435"/>
      <c r="HD579" s="435"/>
      <c r="HE579" s="435"/>
      <c r="HF579" s="435"/>
    </row>
    <row r="580" spans="1:214" s="436" customFormat="1" x14ac:dyDescent="0.25">
      <c r="A580" s="286">
        <v>46053</v>
      </c>
      <c r="B580" s="287">
        <v>4184024128</v>
      </c>
      <c r="C580" s="288" t="s">
        <v>15180</v>
      </c>
      <c r="D580" s="286">
        <v>46055</v>
      </c>
      <c r="E580" s="429"/>
      <c r="F580" s="288"/>
      <c r="G580" s="287" t="s">
        <v>15333</v>
      </c>
      <c r="H580" s="429"/>
      <c r="I580" s="287" t="s">
        <v>15366</v>
      </c>
      <c r="J580" s="287" t="s">
        <v>7228</v>
      </c>
      <c r="K580" s="287" t="s">
        <v>39</v>
      </c>
      <c r="L580" s="287" t="str">
        <f>VLOOKUP($K580,[1]TONG_SL!$A$1:$D$65536,2,0)</f>
        <v>Chả nướng 300g</v>
      </c>
      <c r="M580" s="437"/>
      <c r="N580" s="287" t="str">
        <f t="shared" si="81"/>
        <v>K-C6</v>
      </c>
      <c r="O580" s="429"/>
      <c r="P580" s="429"/>
      <c r="Q580" s="287" t="str">
        <f>VLOOKUP(K580,TONG_SL!$A:$D,3,0)</f>
        <v>Túi</v>
      </c>
      <c r="R580" s="438">
        <v>3</v>
      </c>
      <c r="S580" s="439"/>
      <c r="T580" s="439">
        <f>VLOOKUP(VLOOKUP(G580,Ma_KH!$A:$R,18,0)&amp;K580,Gia_MB!$A:$F,6,0)</f>
        <v>70950</v>
      </c>
      <c r="U580" s="440">
        <f t="shared" si="82"/>
        <v>212850</v>
      </c>
      <c r="V580" s="439"/>
      <c r="W580" s="441">
        <f t="shared" si="83"/>
        <v>0</v>
      </c>
      <c r="X580" s="442" t="str">
        <f t="shared" si="84"/>
        <v>8</v>
      </c>
      <c r="Y580" s="439"/>
      <c r="Z580" s="440">
        <f t="shared" si="85"/>
        <v>17028</v>
      </c>
      <c r="AA580" s="443">
        <f>VLOOKUP(G580,Ma_KH!$A:$R,14,0)</f>
        <v>60</v>
      </c>
      <c r="AB580" s="435"/>
      <c r="AC580" s="435"/>
      <c r="AD580" s="435"/>
      <c r="AE580" s="435"/>
      <c r="AF580" s="435"/>
      <c r="AG580" s="435"/>
      <c r="AH580" s="435"/>
      <c r="AI580" s="435"/>
      <c r="AJ580" s="435"/>
      <c r="AK580" s="435"/>
      <c r="AL580" s="435"/>
      <c r="AM580" s="435"/>
      <c r="AN580" s="435"/>
      <c r="AO580" s="435"/>
      <c r="AP580" s="435"/>
      <c r="AQ580" s="435"/>
      <c r="AR580" s="435"/>
      <c r="AS580" s="435"/>
      <c r="AT580" s="435"/>
      <c r="AU580" s="435"/>
      <c r="AV580" s="435"/>
      <c r="AW580" s="435"/>
      <c r="AX580" s="435"/>
      <c r="AY580" s="435"/>
      <c r="AZ580" s="435"/>
      <c r="BA580" s="435"/>
      <c r="BB580" s="435"/>
      <c r="BC580" s="435"/>
      <c r="BD580" s="435"/>
      <c r="BE580" s="435"/>
      <c r="BF580" s="435"/>
      <c r="BG580" s="435"/>
      <c r="BH580" s="435"/>
      <c r="BI580" s="435"/>
      <c r="BJ580" s="435"/>
      <c r="BK580" s="435"/>
      <c r="BL580" s="435"/>
      <c r="BM580" s="435"/>
      <c r="BN580" s="435"/>
      <c r="BO580" s="435"/>
      <c r="BP580" s="435"/>
      <c r="BQ580" s="435"/>
      <c r="BR580" s="435"/>
      <c r="BS580" s="435"/>
      <c r="BT580" s="435"/>
      <c r="BU580" s="435"/>
      <c r="BV580" s="435"/>
      <c r="BW580" s="435"/>
      <c r="BX580" s="435"/>
      <c r="BY580" s="435"/>
      <c r="BZ580" s="435"/>
      <c r="CA580" s="435"/>
      <c r="CB580" s="435"/>
      <c r="CC580" s="435"/>
      <c r="CD580" s="435"/>
      <c r="CE580" s="435"/>
      <c r="CF580" s="435"/>
      <c r="CG580" s="435"/>
      <c r="CH580" s="435"/>
      <c r="CI580" s="435"/>
      <c r="CJ580" s="435"/>
      <c r="CK580" s="435"/>
      <c r="CL580" s="435"/>
      <c r="CM580" s="435"/>
      <c r="CN580" s="435"/>
      <c r="CO580" s="435"/>
      <c r="CP580" s="435"/>
      <c r="CQ580" s="435"/>
      <c r="CR580" s="435"/>
      <c r="CS580" s="435"/>
      <c r="CT580" s="435"/>
      <c r="CU580" s="435"/>
      <c r="CV580" s="435"/>
      <c r="CW580" s="435"/>
      <c r="CX580" s="435"/>
      <c r="CY580" s="435"/>
      <c r="CZ580" s="435"/>
      <c r="DA580" s="435"/>
      <c r="DB580" s="435"/>
      <c r="DC580" s="435"/>
      <c r="DD580" s="435"/>
      <c r="DE580" s="435"/>
      <c r="DF580" s="435"/>
      <c r="DG580" s="435"/>
      <c r="DH580" s="435"/>
      <c r="DI580" s="435"/>
      <c r="DJ580" s="435"/>
      <c r="DK580" s="435"/>
      <c r="DL580" s="435"/>
      <c r="DM580" s="435"/>
      <c r="DN580" s="435"/>
      <c r="DO580" s="435"/>
      <c r="DP580" s="435"/>
      <c r="DQ580" s="435"/>
      <c r="DR580" s="435"/>
      <c r="DS580" s="435"/>
      <c r="DT580" s="435"/>
      <c r="DU580" s="435"/>
      <c r="DV580" s="435"/>
      <c r="DW580" s="435"/>
      <c r="DX580" s="435"/>
      <c r="DY580" s="435"/>
      <c r="DZ580" s="435"/>
      <c r="EA580" s="435"/>
      <c r="EB580" s="435"/>
      <c r="EC580" s="435"/>
      <c r="ED580" s="435"/>
      <c r="EE580" s="435"/>
      <c r="EF580" s="435"/>
      <c r="EG580" s="435"/>
      <c r="EH580" s="435"/>
      <c r="EI580" s="435"/>
      <c r="EJ580" s="435"/>
      <c r="EK580" s="435"/>
      <c r="EL580" s="435"/>
      <c r="EM580" s="435"/>
      <c r="EN580" s="435"/>
      <c r="EO580" s="435"/>
      <c r="EP580" s="435"/>
      <c r="EQ580" s="435"/>
      <c r="ER580" s="435"/>
      <c r="ES580" s="435"/>
      <c r="ET580" s="435"/>
      <c r="EU580" s="435"/>
      <c r="EV580" s="435"/>
      <c r="EW580" s="435"/>
      <c r="EX580" s="435"/>
      <c r="EY580" s="435"/>
      <c r="EZ580" s="435"/>
      <c r="FA580" s="435"/>
      <c r="FB580" s="435"/>
      <c r="FC580" s="435"/>
      <c r="FD580" s="435"/>
      <c r="FE580" s="435"/>
      <c r="FF580" s="435"/>
      <c r="FG580" s="435"/>
      <c r="FH580" s="435"/>
      <c r="FI580" s="435"/>
      <c r="FJ580" s="435"/>
      <c r="FK580" s="435"/>
      <c r="FL580" s="435"/>
      <c r="FM580" s="435"/>
      <c r="FN580" s="435"/>
      <c r="FO580" s="435"/>
      <c r="FP580" s="435"/>
      <c r="FQ580" s="435"/>
      <c r="FR580" s="435"/>
      <c r="FS580" s="435"/>
      <c r="FT580" s="435"/>
      <c r="FU580" s="435"/>
      <c r="FV580" s="435"/>
      <c r="FW580" s="435"/>
      <c r="FX580" s="435"/>
      <c r="FY580" s="435"/>
      <c r="FZ580" s="435"/>
      <c r="GA580" s="435"/>
      <c r="GB580" s="435"/>
      <c r="GC580" s="435"/>
      <c r="GD580" s="435"/>
      <c r="GE580" s="435"/>
      <c r="GF580" s="435"/>
      <c r="GG580" s="435"/>
      <c r="GH580" s="435"/>
      <c r="GI580" s="435"/>
      <c r="GJ580" s="435"/>
      <c r="GK580" s="435"/>
      <c r="GL580" s="435"/>
      <c r="GM580" s="435"/>
      <c r="GN580" s="435"/>
      <c r="GO580" s="435"/>
      <c r="GP580" s="435"/>
      <c r="GQ580" s="435"/>
      <c r="GR580" s="435"/>
      <c r="GS580" s="435"/>
      <c r="GT580" s="435"/>
      <c r="GU580" s="435"/>
      <c r="GV580" s="435"/>
      <c r="GW580" s="435"/>
      <c r="GX580" s="435"/>
      <c r="GY580" s="435"/>
      <c r="GZ580" s="435"/>
      <c r="HA580" s="435"/>
      <c r="HB580" s="435"/>
      <c r="HC580" s="435"/>
      <c r="HD580" s="435"/>
      <c r="HE580" s="435"/>
      <c r="HF580" s="435"/>
    </row>
    <row r="581" spans="1:214" s="436" customFormat="1" x14ac:dyDescent="0.25">
      <c r="A581" s="286">
        <v>46053</v>
      </c>
      <c r="B581" s="287">
        <v>4184024128</v>
      </c>
      <c r="C581" s="288" t="s">
        <v>15180</v>
      </c>
      <c r="D581" s="286">
        <v>46055</v>
      </c>
      <c r="E581" s="429"/>
      <c r="F581" s="288"/>
      <c r="G581" s="287" t="s">
        <v>15333</v>
      </c>
      <c r="H581" s="429"/>
      <c r="I581" s="287" t="s">
        <v>15366</v>
      </c>
      <c r="J581" s="287" t="s">
        <v>7228</v>
      </c>
      <c r="K581" s="287" t="s">
        <v>30</v>
      </c>
      <c r="L581" s="287" t="str">
        <f>VLOOKUP($K581,[1]TONG_SL!$A$1:$D$65536,2,0)</f>
        <v>Gà muối 500g</v>
      </c>
      <c r="M581" s="437"/>
      <c r="N581" s="287" t="str">
        <f t="shared" si="81"/>
        <v>K-C6</v>
      </c>
      <c r="O581" s="429"/>
      <c r="P581" s="429"/>
      <c r="Q581" s="287" t="str">
        <f>VLOOKUP(K581,TONG_SL!$A:$D,3,0)</f>
        <v>Túi</v>
      </c>
      <c r="R581" s="438">
        <v>15</v>
      </c>
      <c r="S581" s="439"/>
      <c r="T581" s="439">
        <f>VLOOKUP(VLOOKUP(G581,Ma_KH!$A:$R,18,0)&amp;K581,Gia_MB!$A:$F,6,0)</f>
        <v>116611</v>
      </c>
      <c r="U581" s="440">
        <f t="shared" si="82"/>
        <v>1749165</v>
      </c>
      <c r="V581" s="439"/>
      <c r="W581" s="441">
        <f t="shared" si="83"/>
        <v>0</v>
      </c>
      <c r="X581" s="442" t="str">
        <f t="shared" si="84"/>
        <v>8</v>
      </c>
      <c r="Y581" s="439"/>
      <c r="Z581" s="440">
        <f t="shared" si="85"/>
        <v>139933.20000000001</v>
      </c>
      <c r="AA581" s="443">
        <f>VLOOKUP(G581,Ma_KH!$A:$R,14,0)</f>
        <v>60</v>
      </c>
      <c r="AB581" s="435"/>
      <c r="AC581" s="435"/>
      <c r="AD581" s="435"/>
      <c r="AE581" s="435"/>
      <c r="AF581" s="435"/>
      <c r="AG581" s="435"/>
      <c r="AH581" s="435"/>
      <c r="AI581" s="435"/>
      <c r="AJ581" s="435"/>
      <c r="AK581" s="435"/>
      <c r="AL581" s="435"/>
      <c r="AM581" s="435"/>
      <c r="AN581" s="435"/>
      <c r="AO581" s="435"/>
      <c r="AP581" s="435"/>
      <c r="AQ581" s="435"/>
      <c r="AR581" s="435"/>
      <c r="AS581" s="435"/>
      <c r="AT581" s="435"/>
      <c r="AU581" s="435"/>
      <c r="AV581" s="435"/>
      <c r="AW581" s="435"/>
      <c r="AX581" s="435"/>
      <c r="AY581" s="435"/>
      <c r="AZ581" s="435"/>
      <c r="BA581" s="435"/>
      <c r="BB581" s="435"/>
      <c r="BC581" s="435"/>
      <c r="BD581" s="435"/>
      <c r="BE581" s="435"/>
      <c r="BF581" s="435"/>
      <c r="BG581" s="435"/>
      <c r="BH581" s="435"/>
      <c r="BI581" s="435"/>
      <c r="BJ581" s="435"/>
      <c r="BK581" s="435"/>
      <c r="BL581" s="435"/>
      <c r="BM581" s="435"/>
      <c r="BN581" s="435"/>
      <c r="BO581" s="435"/>
      <c r="BP581" s="435"/>
      <c r="BQ581" s="435"/>
      <c r="BR581" s="435"/>
      <c r="BS581" s="435"/>
      <c r="BT581" s="435"/>
      <c r="BU581" s="435"/>
      <c r="BV581" s="435"/>
      <c r="BW581" s="435"/>
      <c r="BX581" s="435"/>
      <c r="BY581" s="435"/>
      <c r="BZ581" s="435"/>
      <c r="CA581" s="435"/>
      <c r="CB581" s="435"/>
      <c r="CC581" s="435"/>
      <c r="CD581" s="435"/>
      <c r="CE581" s="435"/>
      <c r="CF581" s="435"/>
      <c r="CG581" s="435"/>
      <c r="CH581" s="435"/>
      <c r="CI581" s="435"/>
      <c r="CJ581" s="435"/>
      <c r="CK581" s="435"/>
      <c r="CL581" s="435"/>
      <c r="CM581" s="435"/>
      <c r="CN581" s="435"/>
      <c r="CO581" s="435"/>
      <c r="CP581" s="435"/>
      <c r="CQ581" s="435"/>
      <c r="CR581" s="435"/>
      <c r="CS581" s="435"/>
      <c r="CT581" s="435"/>
      <c r="CU581" s="435"/>
      <c r="CV581" s="435"/>
      <c r="CW581" s="435"/>
      <c r="CX581" s="435"/>
      <c r="CY581" s="435"/>
      <c r="CZ581" s="435"/>
      <c r="DA581" s="435"/>
      <c r="DB581" s="435"/>
      <c r="DC581" s="435"/>
      <c r="DD581" s="435"/>
      <c r="DE581" s="435"/>
      <c r="DF581" s="435"/>
      <c r="DG581" s="435"/>
      <c r="DH581" s="435"/>
      <c r="DI581" s="435"/>
      <c r="DJ581" s="435"/>
      <c r="DK581" s="435"/>
      <c r="DL581" s="435"/>
      <c r="DM581" s="435"/>
      <c r="DN581" s="435"/>
      <c r="DO581" s="435"/>
      <c r="DP581" s="435"/>
      <c r="DQ581" s="435"/>
      <c r="DR581" s="435"/>
      <c r="DS581" s="435"/>
      <c r="DT581" s="435"/>
      <c r="DU581" s="435"/>
      <c r="DV581" s="435"/>
      <c r="DW581" s="435"/>
      <c r="DX581" s="435"/>
      <c r="DY581" s="435"/>
      <c r="DZ581" s="435"/>
      <c r="EA581" s="435"/>
      <c r="EB581" s="435"/>
      <c r="EC581" s="435"/>
      <c r="ED581" s="435"/>
      <c r="EE581" s="435"/>
      <c r="EF581" s="435"/>
      <c r="EG581" s="435"/>
      <c r="EH581" s="435"/>
      <c r="EI581" s="435"/>
      <c r="EJ581" s="435"/>
      <c r="EK581" s="435"/>
      <c r="EL581" s="435"/>
      <c r="EM581" s="435"/>
      <c r="EN581" s="435"/>
      <c r="EO581" s="435"/>
      <c r="EP581" s="435"/>
      <c r="EQ581" s="435"/>
      <c r="ER581" s="435"/>
      <c r="ES581" s="435"/>
      <c r="ET581" s="435"/>
      <c r="EU581" s="435"/>
      <c r="EV581" s="435"/>
      <c r="EW581" s="435"/>
      <c r="EX581" s="435"/>
      <c r="EY581" s="435"/>
      <c r="EZ581" s="435"/>
      <c r="FA581" s="435"/>
      <c r="FB581" s="435"/>
      <c r="FC581" s="435"/>
      <c r="FD581" s="435"/>
      <c r="FE581" s="435"/>
      <c r="FF581" s="435"/>
      <c r="FG581" s="435"/>
      <c r="FH581" s="435"/>
      <c r="FI581" s="435"/>
      <c r="FJ581" s="435"/>
      <c r="FK581" s="435"/>
      <c r="FL581" s="435"/>
      <c r="FM581" s="435"/>
      <c r="FN581" s="435"/>
      <c r="FO581" s="435"/>
      <c r="FP581" s="435"/>
      <c r="FQ581" s="435"/>
      <c r="FR581" s="435"/>
      <c r="FS581" s="435"/>
      <c r="FT581" s="435"/>
      <c r="FU581" s="435"/>
      <c r="FV581" s="435"/>
      <c r="FW581" s="435"/>
      <c r="FX581" s="435"/>
      <c r="FY581" s="435"/>
      <c r="FZ581" s="435"/>
      <c r="GA581" s="435"/>
      <c r="GB581" s="435"/>
      <c r="GC581" s="435"/>
      <c r="GD581" s="435"/>
      <c r="GE581" s="435"/>
      <c r="GF581" s="435"/>
      <c r="GG581" s="435"/>
      <c r="GH581" s="435"/>
      <c r="GI581" s="435"/>
      <c r="GJ581" s="435"/>
      <c r="GK581" s="435"/>
      <c r="GL581" s="435"/>
      <c r="GM581" s="435"/>
      <c r="GN581" s="435"/>
      <c r="GO581" s="435"/>
      <c r="GP581" s="435"/>
      <c r="GQ581" s="435"/>
      <c r="GR581" s="435"/>
      <c r="GS581" s="435"/>
      <c r="GT581" s="435"/>
      <c r="GU581" s="435"/>
      <c r="GV581" s="435"/>
      <c r="GW581" s="435"/>
      <c r="GX581" s="435"/>
      <c r="GY581" s="435"/>
      <c r="GZ581" s="435"/>
      <c r="HA581" s="435"/>
      <c r="HB581" s="435"/>
      <c r="HC581" s="435"/>
      <c r="HD581" s="435"/>
      <c r="HE581" s="435"/>
      <c r="HF581" s="435"/>
    </row>
    <row r="582" spans="1:214" s="436" customFormat="1" x14ac:dyDescent="0.25">
      <c r="A582" s="286">
        <v>46053</v>
      </c>
      <c r="B582" s="287">
        <v>4184024128</v>
      </c>
      <c r="C582" s="288" t="s">
        <v>15180</v>
      </c>
      <c r="D582" s="286">
        <v>46055</v>
      </c>
      <c r="E582" s="429"/>
      <c r="F582" s="288"/>
      <c r="G582" s="287" t="s">
        <v>15333</v>
      </c>
      <c r="H582" s="429"/>
      <c r="I582" s="287" t="s">
        <v>15366</v>
      </c>
      <c r="J582" s="287" t="s">
        <v>7228</v>
      </c>
      <c r="K582" s="287" t="s">
        <v>27</v>
      </c>
      <c r="L582" s="287" t="str">
        <f>VLOOKUP($K582,[1]TONG_SL!$A$1:$D$65536,2,0)</f>
        <v>Chân giò heo muối 300g</v>
      </c>
      <c r="M582" s="437"/>
      <c r="N582" s="287" t="str">
        <f t="shared" si="81"/>
        <v>K-C6</v>
      </c>
      <c r="O582" s="429"/>
      <c r="P582" s="429"/>
      <c r="Q582" s="287" t="str">
        <f>VLOOKUP(K582,TONG_SL!$A:$D,3,0)</f>
        <v>Túi</v>
      </c>
      <c r="R582" s="438">
        <v>12</v>
      </c>
      <c r="S582" s="439"/>
      <c r="T582" s="439">
        <f>VLOOKUP(VLOOKUP(G582,Ma_KH!$A:$R,18,0)&amp;K582,Gia_MB!$A:$F,6,0)</f>
        <v>73431</v>
      </c>
      <c r="U582" s="440">
        <f t="shared" si="82"/>
        <v>881172</v>
      </c>
      <c r="V582" s="439"/>
      <c r="W582" s="441">
        <f t="shared" si="83"/>
        <v>0</v>
      </c>
      <c r="X582" s="442" t="str">
        <f t="shared" si="84"/>
        <v>8</v>
      </c>
      <c r="Y582" s="439"/>
      <c r="Z582" s="440">
        <f t="shared" si="85"/>
        <v>70493.759999999995</v>
      </c>
      <c r="AA582" s="443">
        <f>VLOOKUP(G582,Ma_KH!$A:$R,14,0)</f>
        <v>60</v>
      </c>
      <c r="AB582" s="435"/>
      <c r="AC582" s="435"/>
      <c r="AD582" s="435"/>
      <c r="AE582" s="435"/>
      <c r="AF582" s="435"/>
      <c r="AG582" s="435"/>
      <c r="AH582" s="435"/>
      <c r="AI582" s="435"/>
      <c r="AJ582" s="435"/>
      <c r="AK582" s="435"/>
      <c r="AL582" s="435"/>
      <c r="AM582" s="435"/>
      <c r="AN582" s="435"/>
      <c r="AO582" s="435"/>
      <c r="AP582" s="435"/>
      <c r="AQ582" s="435"/>
      <c r="AR582" s="435"/>
      <c r="AS582" s="435"/>
      <c r="AT582" s="435"/>
      <c r="AU582" s="435"/>
      <c r="AV582" s="435"/>
      <c r="AW582" s="435"/>
      <c r="AX582" s="435"/>
      <c r="AY582" s="435"/>
      <c r="AZ582" s="435"/>
      <c r="BA582" s="435"/>
      <c r="BB582" s="435"/>
      <c r="BC582" s="435"/>
      <c r="BD582" s="435"/>
      <c r="BE582" s="435"/>
      <c r="BF582" s="435"/>
      <c r="BG582" s="435"/>
      <c r="BH582" s="435"/>
      <c r="BI582" s="435"/>
      <c r="BJ582" s="435"/>
      <c r="BK582" s="435"/>
      <c r="BL582" s="435"/>
      <c r="BM582" s="435"/>
      <c r="BN582" s="435"/>
      <c r="BO582" s="435"/>
      <c r="BP582" s="435"/>
      <c r="BQ582" s="435"/>
      <c r="BR582" s="435"/>
      <c r="BS582" s="435"/>
      <c r="BT582" s="435"/>
      <c r="BU582" s="435"/>
      <c r="BV582" s="435"/>
      <c r="BW582" s="435"/>
      <c r="BX582" s="435"/>
      <c r="BY582" s="435"/>
      <c r="BZ582" s="435"/>
      <c r="CA582" s="435"/>
      <c r="CB582" s="435"/>
      <c r="CC582" s="435"/>
      <c r="CD582" s="435"/>
      <c r="CE582" s="435"/>
      <c r="CF582" s="435"/>
      <c r="CG582" s="435"/>
      <c r="CH582" s="435"/>
      <c r="CI582" s="435"/>
      <c r="CJ582" s="435"/>
      <c r="CK582" s="435"/>
      <c r="CL582" s="435"/>
      <c r="CM582" s="435"/>
      <c r="CN582" s="435"/>
      <c r="CO582" s="435"/>
      <c r="CP582" s="435"/>
      <c r="CQ582" s="435"/>
      <c r="CR582" s="435"/>
      <c r="CS582" s="435"/>
      <c r="CT582" s="435"/>
      <c r="CU582" s="435"/>
      <c r="CV582" s="435"/>
      <c r="CW582" s="435"/>
      <c r="CX582" s="435"/>
      <c r="CY582" s="435"/>
      <c r="CZ582" s="435"/>
      <c r="DA582" s="435"/>
      <c r="DB582" s="435"/>
      <c r="DC582" s="435"/>
      <c r="DD582" s="435"/>
      <c r="DE582" s="435"/>
      <c r="DF582" s="435"/>
      <c r="DG582" s="435"/>
      <c r="DH582" s="435"/>
      <c r="DI582" s="435"/>
      <c r="DJ582" s="435"/>
      <c r="DK582" s="435"/>
      <c r="DL582" s="435"/>
      <c r="DM582" s="435"/>
      <c r="DN582" s="435"/>
      <c r="DO582" s="435"/>
      <c r="DP582" s="435"/>
      <c r="DQ582" s="435"/>
      <c r="DR582" s="435"/>
      <c r="DS582" s="435"/>
      <c r="DT582" s="435"/>
      <c r="DU582" s="435"/>
      <c r="DV582" s="435"/>
      <c r="DW582" s="435"/>
      <c r="DX582" s="435"/>
      <c r="DY582" s="435"/>
      <c r="DZ582" s="435"/>
      <c r="EA582" s="435"/>
      <c r="EB582" s="435"/>
      <c r="EC582" s="435"/>
      <c r="ED582" s="435"/>
      <c r="EE582" s="435"/>
      <c r="EF582" s="435"/>
      <c r="EG582" s="435"/>
      <c r="EH582" s="435"/>
      <c r="EI582" s="435"/>
      <c r="EJ582" s="435"/>
      <c r="EK582" s="435"/>
      <c r="EL582" s="435"/>
      <c r="EM582" s="435"/>
      <c r="EN582" s="435"/>
      <c r="EO582" s="435"/>
      <c r="EP582" s="435"/>
      <c r="EQ582" s="435"/>
      <c r="ER582" s="435"/>
      <c r="ES582" s="435"/>
      <c r="ET582" s="435"/>
      <c r="EU582" s="435"/>
      <c r="EV582" s="435"/>
      <c r="EW582" s="435"/>
      <c r="EX582" s="435"/>
      <c r="EY582" s="435"/>
      <c r="EZ582" s="435"/>
      <c r="FA582" s="435"/>
      <c r="FB582" s="435"/>
      <c r="FC582" s="435"/>
      <c r="FD582" s="435"/>
      <c r="FE582" s="435"/>
      <c r="FF582" s="435"/>
      <c r="FG582" s="435"/>
      <c r="FH582" s="435"/>
      <c r="FI582" s="435"/>
      <c r="FJ582" s="435"/>
      <c r="FK582" s="435"/>
      <c r="FL582" s="435"/>
      <c r="FM582" s="435"/>
      <c r="FN582" s="435"/>
      <c r="FO582" s="435"/>
      <c r="FP582" s="435"/>
      <c r="FQ582" s="435"/>
      <c r="FR582" s="435"/>
      <c r="FS582" s="435"/>
      <c r="FT582" s="435"/>
      <c r="FU582" s="435"/>
      <c r="FV582" s="435"/>
      <c r="FW582" s="435"/>
      <c r="FX582" s="435"/>
      <c r="FY582" s="435"/>
      <c r="FZ582" s="435"/>
      <c r="GA582" s="435"/>
      <c r="GB582" s="435"/>
      <c r="GC582" s="435"/>
      <c r="GD582" s="435"/>
      <c r="GE582" s="435"/>
      <c r="GF582" s="435"/>
      <c r="GG582" s="435"/>
      <c r="GH582" s="435"/>
      <c r="GI582" s="435"/>
      <c r="GJ582" s="435"/>
      <c r="GK582" s="435"/>
      <c r="GL582" s="435"/>
      <c r="GM582" s="435"/>
      <c r="GN582" s="435"/>
      <c r="GO582" s="435"/>
      <c r="GP582" s="435"/>
      <c r="GQ582" s="435"/>
      <c r="GR582" s="435"/>
      <c r="GS582" s="435"/>
      <c r="GT582" s="435"/>
      <c r="GU582" s="435"/>
      <c r="GV582" s="435"/>
      <c r="GW582" s="435"/>
      <c r="GX582" s="435"/>
      <c r="GY582" s="435"/>
      <c r="GZ582" s="435"/>
      <c r="HA582" s="435"/>
      <c r="HB582" s="435"/>
      <c r="HC582" s="435"/>
      <c r="HD582" s="435"/>
      <c r="HE582" s="435"/>
      <c r="HF582" s="435"/>
    </row>
    <row r="583" spans="1:214" x14ac:dyDescent="0.25">
      <c r="A583" s="9">
        <v>46046</v>
      </c>
      <c r="B583" s="21">
        <v>4183608174</v>
      </c>
      <c r="C583" s="10" t="s">
        <v>15180</v>
      </c>
      <c r="D583" s="9">
        <v>46055</v>
      </c>
      <c r="G583" s="21" t="s">
        <v>15333</v>
      </c>
      <c r="I583" s="21" t="s">
        <v>15367</v>
      </c>
      <c r="J583" s="21" t="s">
        <v>7228</v>
      </c>
      <c r="K583" s="21" t="s">
        <v>48</v>
      </c>
      <c r="L583" s="215" t="str">
        <f>VLOOKUP($K583,[1]TONG_SL!$A$1:$D$65536,2,0)</f>
        <v>Mọc Nấm Hương 250g</v>
      </c>
      <c r="M583" s="213"/>
      <c r="N583" s="215" t="str">
        <f t="shared" si="81"/>
        <v>K-C6</v>
      </c>
      <c r="O583" s="222"/>
      <c r="P583" s="222"/>
      <c r="Q583" s="215" t="str">
        <f>VLOOKUP(K583,TONG_SL!$A:$D,3,0)</f>
        <v>Túi</v>
      </c>
      <c r="R583" s="1">
        <v>5</v>
      </c>
      <c r="S583" s="248"/>
      <c r="T583" s="248">
        <f>VLOOKUP(VLOOKUP(G583,Ma_KH!$A:$R,18,0)&amp;K583,Gia_MB!$A:$F,6,0)</f>
        <v>46000</v>
      </c>
      <c r="U583" s="249">
        <f t="shared" ref="U583:U614" si="86">T583*R583</f>
        <v>230000</v>
      </c>
      <c r="V583" s="248"/>
      <c r="W583" s="250">
        <f t="shared" ref="W583:W614" si="87">U583*V583</f>
        <v>0</v>
      </c>
      <c r="X583" s="251" t="str">
        <f t="shared" ref="X583:X614" si="88">IF(B583&lt;&gt;"","8","0")</f>
        <v>8</v>
      </c>
      <c r="Y583" s="248"/>
      <c r="Z583" s="249">
        <f t="shared" ref="Z583:Z614" si="89">U583*X583%</f>
        <v>18400</v>
      </c>
      <c r="AA583" s="252">
        <f>VLOOKUP(G583,Ma_KH!$A:$R,14,0)</f>
        <v>60</v>
      </c>
    </row>
    <row r="584" spans="1:214" x14ac:dyDescent="0.25">
      <c r="A584" s="9">
        <v>46046</v>
      </c>
      <c r="B584" s="21">
        <v>4183608174</v>
      </c>
      <c r="C584" s="10" t="s">
        <v>15180</v>
      </c>
      <c r="D584" s="9">
        <v>46055</v>
      </c>
      <c r="G584" s="21" t="s">
        <v>15333</v>
      </c>
      <c r="I584" s="21" t="s">
        <v>15367</v>
      </c>
      <c r="J584" s="21" t="s">
        <v>7228</v>
      </c>
      <c r="K584" s="21" t="s">
        <v>27</v>
      </c>
      <c r="L584" s="215" t="str">
        <f>VLOOKUP($K584,[1]TONG_SL!$A$1:$D$65536,2,0)</f>
        <v>Chân giò heo muối 300g</v>
      </c>
      <c r="M584" s="213"/>
      <c r="N584" s="215" t="str">
        <f t="shared" si="81"/>
        <v>K-C6</v>
      </c>
      <c r="O584" s="222"/>
      <c r="P584" s="222"/>
      <c r="Q584" s="215" t="str">
        <f>VLOOKUP(K584,TONG_SL!$A:$D,3,0)</f>
        <v>Túi</v>
      </c>
      <c r="R584" s="1">
        <v>20</v>
      </c>
      <c r="S584" s="248"/>
      <c r="T584" s="248">
        <f>VLOOKUP(VLOOKUP(G584,Ma_KH!$A:$R,18,0)&amp;K584,Gia_MB!$A:$F,6,0)</f>
        <v>73431</v>
      </c>
      <c r="U584" s="249">
        <f t="shared" si="86"/>
        <v>1468620</v>
      </c>
      <c r="V584" s="248"/>
      <c r="W584" s="250">
        <f t="shared" si="87"/>
        <v>0</v>
      </c>
      <c r="X584" s="251" t="str">
        <f t="shared" si="88"/>
        <v>8</v>
      </c>
      <c r="Y584" s="248"/>
      <c r="Z584" s="249">
        <f t="shared" si="89"/>
        <v>117489.60000000001</v>
      </c>
      <c r="AA584" s="252">
        <f>VLOOKUP(G584,Ma_KH!$A:$R,14,0)</f>
        <v>60</v>
      </c>
    </row>
    <row r="585" spans="1:214" x14ac:dyDescent="0.25">
      <c r="A585" s="9">
        <v>46046</v>
      </c>
      <c r="B585" s="21">
        <v>4183608174</v>
      </c>
      <c r="C585" s="10" t="s">
        <v>15180</v>
      </c>
      <c r="D585" s="9">
        <v>46055</v>
      </c>
      <c r="G585" s="21" t="s">
        <v>15368</v>
      </c>
      <c r="I585" s="21" t="s">
        <v>15367</v>
      </c>
      <c r="J585" s="21" t="s">
        <v>7228</v>
      </c>
      <c r="K585" s="21" t="s">
        <v>32</v>
      </c>
      <c r="L585" s="215" t="str">
        <f>VLOOKUP($K585,[1]TONG_SL!$A$1:$D$65536,2,0)</f>
        <v>Giò Tai Lưỡi Xào 250g</v>
      </c>
      <c r="M585" s="213"/>
      <c r="N585" s="215" t="str">
        <f t="shared" si="81"/>
        <v>K-C6</v>
      </c>
      <c r="O585" s="222"/>
      <c r="P585" s="222"/>
      <c r="Q585" s="215" t="str">
        <f>VLOOKUP(K585,TONG_SL!$A:$D,3,0)</f>
        <v>Túi</v>
      </c>
      <c r="R585" s="1">
        <v>10</v>
      </c>
      <c r="S585" s="248"/>
      <c r="T585" s="248">
        <f>VLOOKUP(VLOOKUP(G585,Ma_KH!$A:$R,18,0)&amp;K585,Gia_MB!$A:$F,6,0)</f>
        <v>50182</v>
      </c>
      <c r="U585" s="249">
        <f t="shared" si="86"/>
        <v>501820</v>
      </c>
      <c r="V585" s="248"/>
      <c r="W585" s="250">
        <f t="shared" si="87"/>
        <v>0</v>
      </c>
      <c r="X585" s="251" t="str">
        <f t="shared" si="88"/>
        <v>8</v>
      </c>
      <c r="Y585" s="248"/>
      <c r="Z585" s="249">
        <f t="shared" si="89"/>
        <v>40145.599999999999</v>
      </c>
      <c r="AA585" s="252">
        <f>VLOOKUP(G585,Ma_KH!$A:$R,14,0)</f>
        <v>60</v>
      </c>
    </row>
    <row r="586" spans="1:214" x14ac:dyDescent="0.25">
      <c r="A586" s="9">
        <v>46046</v>
      </c>
      <c r="B586" s="21">
        <v>4183608174</v>
      </c>
      <c r="C586" s="10" t="s">
        <v>15180</v>
      </c>
      <c r="D586" s="9">
        <v>46055</v>
      </c>
      <c r="G586" s="21" t="s">
        <v>15368</v>
      </c>
      <c r="I586" s="21" t="s">
        <v>15367</v>
      </c>
      <c r="J586" s="21" t="s">
        <v>7228</v>
      </c>
      <c r="K586" s="21" t="s">
        <v>30</v>
      </c>
      <c r="L586" s="215" t="str">
        <f>VLOOKUP($K586,[1]TONG_SL!$A$1:$D$65536,2,0)</f>
        <v>Gà muối 500g</v>
      </c>
      <c r="M586" s="213"/>
      <c r="N586" s="215" t="str">
        <f t="shared" si="81"/>
        <v>K-C6</v>
      </c>
      <c r="O586" s="222"/>
      <c r="P586" s="222"/>
      <c r="Q586" s="215" t="str">
        <f>VLOOKUP(K586,TONG_SL!$A:$D,3,0)</f>
        <v>Túi</v>
      </c>
      <c r="R586" s="1">
        <v>20</v>
      </c>
      <c r="S586" s="248"/>
      <c r="T586" s="248">
        <f>VLOOKUP(VLOOKUP(G586,Ma_KH!$A:$R,18,0)&amp;K586,Gia_MB!$A:$F,6,0)</f>
        <v>116611</v>
      </c>
      <c r="U586" s="249">
        <f t="shared" si="86"/>
        <v>2332220</v>
      </c>
      <c r="V586" s="248"/>
      <c r="W586" s="250">
        <f t="shared" si="87"/>
        <v>0</v>
      </c>
      <c r="X586" s="251" t="str">
        <f t="shared" si="88"/>
        <v>8</v>
      </c>
      <c r="Y586" s="248"/>
      <c r="Z586" s="249">
        <f t="shared" si="89"/>
        <v>186577.6</v>
      </c>
      <c r="AA586" s="252">
        <f>VLOOKUP(G586,Ma_KH!$A:$R,14,0)</f>
        <v>60</v>
      </c>
    </row>
    <row r="587" spans="1:214" x14ac:dyDescent="0.25">
      <c r="A587" s="9">
        <v>46046</v>
      </c>
      <c r="B587" s="21">
        <v>4183608174</v>
      </c>
      <c r="C587" s="10" t="s">
        <v>15180</v>
      </c>
      <c r="D587" s="9">
        <v>46055</v>
      </c>
      <c r="G587" s="21" t="s">
        <v>15368</v>
      </c>
      <c r="I587" s="21" t="s">
        <v>15367</v>
      </c>
      <c r="J587" s="21" t="s">
        <v>7228</v>
      </c>
      <c r="K587" s="21" t="s">
        <v>37</v>
      </c>
      <c r="L587" s="215" t="str">
        <f>VLOOKUP($K587,[1]TONG_SL!$A$1:$D$65536,2,0)</f>
        <v>Chả cốm 300g</v>
      </c>
      <c r="M587" s="213"/>
      <c r="N587" s="215" t="str">
        <f t="shared" si="81"/>
        <v>K-C6</v>
      </c>
      <c r="O587" s="222"/>
      <c r="P587" s="222"/>
      <c r="Q587" s="215" t="str">
        <f>VLOOKUP(K587,TONG_SL!$A:$D,3,0)</f>
        <v>Túi</v>
      </c>
      <c r="R587" s="1">
        <v>5</v>
      </c>
      <c r="S587" s="248"/>
      <c r="T587" s="248">
        <f>VLOOKUP(VLOOKUP(G587,Ma_KH!$A:$R,18,0)&amp;K587,Gia_MB!$A:$F,6,0)</f>
        <v>74250</v>
      </c>
      <c r="U587" s="249">
        <f t="shared" si="86"/>
        <v>371250</v>
      </c>
      <c r="V587" s="248"/>
      <c r="W587" s="250">
        <f t="shared" si="87"/>
        <v>0</v>
      </c>
      <c r="X587" s="251" t="str">
        <f t="shared" si="88"/>
        <v>8</v>
      </c>
      <c r="Y587" s="248"/>
      <c r="Z587" s="249">
        <f t="shared" si="89"/>
        <v>29700</v>
      </c>
      <c r="AA587" s="252">
        <f>VLOOKUP(G587,Ma_KH!$A:$R,14,0)</f>
        <v>60</v>
      </c>
    </row>
    <row r="588" spans="1:214" s="436" customFormat="1" x14ac:dyDescent="0.25">
      <c r="A588" s="286">
        <v>46053</v>
      </c>
      <c r="B588" s="287">
        <v>4184023637</v>
      </c>
      <c r="C588" s="288" t="s">
        <v>15180</v>
      </c>
      <c r="D588" s="286">
        <v>46055</v>
      </c>
      <c r="E588" s="429"/>
      <c r="F588" s="288"/>
      <c r="G588" s="287" t="s">
        <v>15333</v>
      </c>
      <c r="H588" s="429"/>
      <c r="I588" s="287" t="s">
        <v>15369</v>
      </c>
      <c r="J588" s="287" t="s">
        <v>7228</v>
      </c>
      <c r="K588" s="287" t="s">
        <v>27</v>
      </c>
      <c r="L588" s="287" t="str">
        <f>VLOOKUP($K588,[1]TONG_SL!$A$1:$D$65536,2,0)</f>
        <v>Chân giò heo muối 300g</v>
      </c>
      <c r="M588" s="437"/>
      <c r="N588" s="287" t="str">
        <f t="shared" si="81"/>
        <v>K-C6</v>
      </c>
      <c r="O588" s="429"/>
      <c r="P588" s="429"/>
      <c r="Q588" s="287" t="str">
        <f>VLOOKUP(K588,TONG_SL!$A:$D,3,0)</f>
        <v>Túi</v>
      </c>
      <c r="R588" s="438">
        <v>20</v>
      </c>
      <c r="S588" s="439"/>
      <c r="T588" s="439">
        <f>VLOOKUP(VLOOKUP(G588,Ma_KH!$A:$R,18,0)&amp;K588,Gia_MB!$A:$F,6,0)</f>
        <v>73431</v>
      </c>
      <c r="U588" s="440">
        <f t="shared" si="86"/>
        <v>1468620</v>
      </c>
      <c r="V588" s="439"/>
      <c r="W588" s="441">
        <f t="shared" si="87"/>
        <v>0</v>
      </c>
      <c r="X588" s="442" t="str">
        <f t="shared" si="88"/>
        <v>8</v>
      </c>
      <c r="Y588" s="439"/>
      <c r="Z588" s="440">
        <f t="shared" si="89"/>
        <v>117489.60000000001</v>
      </c>
      <c r="AA588" s="443">
        <f>VLOOKUP(G588,Ma_KH!$A:$R,14,0)</f>
        <v>60</v>
      </c>
      <c r="AB588" s="435"/>
      <c r="AC588" s="435"/>
      <c r="AD588" s="435"/>
      <c r="AE588" s="435"/>
      <c r="AF588" s="435"/>
      <c r="AG588" s="435"/>
      <c r="AH588" s="435"/>
      <c r="AI588" s="435"/>
      <c r="AJ588" s="435"/>
      <c r="AK588" s="435"/>
      <c r="AL588" s="435"/>
      <c r="AM588" s="435"/>
      <c r="AN588" s="435"/>
      <c r="AO588" s="435"/>
      <c r="AP588" s="435"/>
      <c r="AQ588" s="435"/>
      <c r="AR588" s="435"/>
      <c r="AS588" s="435"/>
      <c r="AT588" s="435"/>
      <c r="AU588" s="435"/>
      <c r="AV588" s="435"/>
      <c r="AW588" s="435"/>
      <c r="AX588" s="435"/>
      <c r="AY588" s="435"/>
      <c r="AZ588" s="435"/>
      <c r="BA588" s="435"/>
      <c r="BB588" s="435"/>
      <c r="BC588" s="435"/>
      <c r="BD588" s="435"/>
      <c r="BE588" s="435"/>
      <c r="BF588" s="435"/>
      <c r="BG588" s="435"/>
      <c r="BH588" s="435"/>
      <c r="BI588" s="435"/>
      <c r="BJ588" s="435"/>
      <c r="BK588" s="435"/>
      <c r="BL588" s="435"/>
      <c r="BM588" s="435"/>
      <c r="BN588" s="435"/>
      <c r="BO588" s="435"/>
      <c r="BP588" s="435"/>
      <c r="BQ588" s="435"/>
      <c r="BR588" s="435"/>
      <c r="BS588" s="435"/>
      <c r="BT588" s="435"/>
      <c r="BU588" s="435"/>
      <c r="BV588" s="435"/>
      <c r="BW588" s="435"/>
      <c r="BX588" s="435"/>
      <c r="BY588" s="435"/>
      <c r="BZ588" s="435"/>
      <c r="CA588" s="435"/>
      <c r="CB588" s="435"/>
      <c r="CC588" s="435"/>
      <c r="CD588" s="435"/>
      <c r="CE588" s="435"/>
      <c r="CF588" s="435"/>
      <c r="CG588" s="435"/>
      <c r="CH588" s="435"/>
      <c r="CI588" s="435"/>
      <c r="CJ588" s="435"/>
      <c r="CK588" s="435"/>
      <c r="CL588" s="435"/>
      <c r="CM588" s="435"/>
      <c r="CN588" s="435"/>
      <c r="CO588" s="435"/>
      <c r="CP588" s="435"/>
      <c r="CQ588" s="435"/>
      <c r="CR588" s="435"/>
      <c r="CS588" s="435"/>
      <c r="CT588" s="435"/>
      <c r="CU588" s="435"/>
      <c r="CV588" s="435"/>
      <c r="CW588" s="435"/>
      <c r="CX588" s="435"/>
      <c r="CY588" s="435"/>
      <c r="CZ588" s="435"/>
      <c r="DA588" s="435"/>
      <c r="DB588" s="435"/>
      <c r="DC588" s="435"/>
      <c r="DD588" s="435"/>
      <c r="DE588" s="435"/>
      <c r="DF588" s="435"/>
      <c r="DG588" s="435"/>
      <c r="DH588" s="435"/>
      <c r="DI588" s="435"/>
      <c r="DJ588" s="435"/>
      <c r="DK588" s="435"/>
      <c r="DL588" s="435"/>
      <c r="DM588" s="435"/>
      <c r="DN588" s="435"/>
      <c r="DO588" s="435"/>
      <c r="DP588" s="435"/>
      <c r="DQ588" s="435"/>
      <c r="DR588" s="435"/>
      <c r="DS588" s="435"/>
      <c r="DT588" s="435"/>
      <c r="DU588" s="435"/>
      <c r="DV588" s="435"/>
      <c r="DW588" s="435"/>
      <c r="DX588" s="435"/>
      <c r="DY588" s="435"/>
      <c r="DZ588" s="435"/>
      <c r="EA588" s="435"/>
      <c r="EB588" s="435"/>
      <c r="EC588" s="435"/>
      <c r="ED588" s="435"/>
      <c r="EE588" s="435"/>
      <c r="EF588" s="435"/>
      <c r="EG588" s="435"/>
      <c r="EH588" s="435"/>
      <c r="EI588" s="435"/>
      <c r="EJ588" s="435"/>
      <c r="EK588" s="435"/>
      <c r="EL588" s="435"/>
      <c r="EM588" s="435"/>
      <c r="EN588" s="435"/>
      <c r="EO588" s="435"/>
      <c r="EP588" s="435"/>
      <c r="EQ588" s="435"/>
      <c r="ER588" s="435"/>
      <c r="ES588" s="435"/>
      <c r="ET588" s="435"/>
      <c r="EU588" s="435"/>
      <c r="EV588" s="435"/>
      <c r="EW588" s="435"/>
      <c r="EX588" s="435"/>
      <c r="EY588" s="435"/>
      <c r="EZ588" s="435"/>
      <c r="FA588" s="435"/>
      <c r="FB588" s="435"/>
      <c r="FC588" s="435"/>
      <c r="FD588" s="435"/>
      <c r="FE588" s="435"/>
      <c r="FF588" s="435"/>
      <c r="FG588" s="435"/>
      <c r="FH588" s="435"/>
      <c r="FI588" s="435"/>
      <c r="FJ588" s="435"/>
      <c r="FK588" s="435"/>
      <c r="FL588" s="435"/>
      <c r="FM588" s="435"/>
      <c r="FN588" s="435"/>
      <c r="FO588" s="435"/>
      <c r="FP588" s="435"/>
      <c r="FQ588" s="435"/>
      <c r="FR588" s="435"/>
      <c r="FS588" s="435"/>
      <c r="FT588" s="435"/>
      <c r="FU588" s="435"/>
      <c r="FV588" s="435"/>
      <c r="FW588" s="435"/>
      <c r="FX588" s="435"/>
      <c r="FY588" s="435"/>
      <c r="FZ588" s="435"/>
      <c r="GA588" s="435"/>
      <c r="GB588" s="435"/>
      <c r="GC588" s="435"/>
      <c r="GD588" s="435"/>
      <c r="GE588" s="435"/>
      <c r="GF588" s="435"/>
      <c r="GG588" s="435"/>
      <c r="GH588" s="435"/>
      <c r="GI588" s="435"/>
      <c r="GJ588" s="435"/>
      <c r="GK588" s="435"/>
      <c r="GL588" s="435"/>
      <c r="GM588" s="435"/>
      <c r="GN588" s="435"/>
      <c r="GO588" s="435"/>
      <c r="GP588" s="435"/>
      <c r="GQ588" s="435"/>
      <c r="GR588" s="435"/>
      <c r="GS588" s="435"/>
      <c r="GT588" s="435"/>
      <c r="GU588" s="435"/>
      <c r="GV588" s="435"/>
      <c r="GW588" s="435"/>
      <c r="GX588" s="435"/>
      <c r="GY588" s="435"/>
      <c r="GZ588" s="435"/>
      <c r="HA588" s="435"/>
      <c r="HB588" s="435"/>
      <c r="HC588" s="435"/>
      <c r="HD588" s="435"/>
      <c r="HE588" s="435"/>
      <c r="HF588" s="435"/>
    </row>
    <row r="589" spans="1:214" s="436" customFormat="1" x14ac:dyDescent="0.25">
      <c r="A589" s="286">
        <v>46053</v>
      </c>
      <c r="B589" s="287">
        <v>4184023637</v>
      </c>
      <c r="C589" s="288" t="s">
        <v>15180</v>
      </c>
      <c r="D589" s="286">
        <v>46055</v>
      </c>
      <c r="E589" s="429"/>
      <c r="F589" s="288"/>
      <c r="G589" s="287" t="s">
        <v>15333</v>
      </c>
      <c r="H589" s="429"/>
      <c r="I589" s="287" t="s">
        <v>15369</v>
      </c>
      <c r="J589" s="287" t="s">
        <v>7228</v>
      </c>
      <c r="K589" s="287" t="s">
        <v>30</v>
      </c>
      <c r="L589" s="287" t="str">
        <f>VLOOKUP($K589,[1]TONG_SL!$A$1:$D$65536,2,0)</f>
        <v>Gà muối 500g</v>
      </c>
      <c r="M589" s="437"/>
      <c r="N589" s="287" t="str">
        <f t="shared" si="81"/>
        <v>K-C6</v>
      </c>
      <c r="O589" s="429"/>
      <c r="P589" s="429"/>
      <c r="Q589" s="287" t="str">
        <f>VLOOKUP(K589,TONG_SL!$A:$D,3,0)</f>
        <v>Túi</v>
      </c>
      <c r="R589" s="438">
        <v>20</v>
      </c>
      <c r="S589" s="439"/>
      <c r="T589" s="439">
        <f>VLOOKUP(VLOOKUP(G589,Ma_KH!$A:$R,18,0)&amp;K589,Gia_MB!$A:$F,6,0)</f>
        <v>116611</v>
      </c>
      <c r="U589" s="440">
        <f t="shared" si="86"/>
        <v>2332220</v>
      </c>
      <c r="V589" s="439"/>
      <c r="W589" s="441">
        <f t="shared" si="87"/>
        <v>0</v>
      </c>
      <c r="X589" s="442" t="str">
        <f t="shared" si="88"/>
        <v>8</v>
      </c>
      <c r="Y589" s="439"/>
      <c r="Z589" s="440">
        <f t="shared" si="89"/>
        <v>186577.6</v>
      </c>
      <c r="AA589" s="443">
        <f>VLOOKUP(G589,Ma_KH!$A:$R,14,0)</f>
        <v>60</v>
      </c>
      <c r="AB589" s="435"/>
      <c r="AC589" s="435"/>
      <c r="AD589" s="435"/>
      <c r="AE589" s="435"/>
      <c r="AF589" s="435"/>
      <c r="AG589" s="435"/>
      <c r="AH589" s="435"/>
      <c r="AI589" s="435"/>
      <c r="AJ589" s="435"/>
      <c r="AK589" s="435"/>
      <c r="AL589" s="435"/>
      <c r="AM589" s="435"/>
      <c r="AN589" s="435"/>
      <c r="AO589" s="435"/>
      <c r="AP589" s="435"/>
      <c r="AQ589" s="435"/>
      <c r="AR589" s="435"/>
      <c r="AS589" s="435"/>
      <c r="AT589" s="435"/>
      <c r="AU589" s="435"/>
      <c r="AV589" s="435"/>
      <c r="AW589" s="435"/>
      <c r="AX589" s="435"/>
      <c r="AY589" s="435"/>
      <c r="AZ589" s="435"/>
      <c r="BA589" s="435"/>
      <c r="BB589" s="435"/>
      <c r="BC589" s="435"/>
      <c r="BD589" s="435"/>
      <c r="BE589" s="435"/>
      <c r="BF589" s="435"/>
      <c r="BG589" s="435"/>
      <c r="BH589" s="435"/>
      <c r="BI589" s="435"/>
      <c r="BJ589" s="435"/>
      <c r="BK589" s="435"/>
      <c r="BL589" s="435"/>
      <c r="BM589" s="435"/>
      <c r="BN589" s="435"/>
      <c r="BO589" s="435"/>
      <c r="BP589" s="435"/>
      <c r="BQ589" s="435"/>
      <c r="BR589" s="435"/>
      <c r="BS589" s="435"/>
      <c r="BT589" s="435"/>
      <c r="BU589" s="435"/>
      <c r="BV589" s="435"/>
      <c r="BW589" s="435"/>
      <c r="BX589" s="435"/>
      <c r="BY589" s="435"/>
      <c r="BZ589" s="435"/>
      <c r="CA589" s="435"/>
      <c r="CB589" s="435"/>
      <c r="CC589" s="435"/>
      <c r="CD589" s="435"/>
      <c r="CE589" s="435"/>
      <c r="CF589" s="435"/>
      <c r="CG589" s="435"/>
      <c r="CH589" s="435"/>
      <c r="CI589" s="435"/>
      <c r="CJ589" s="435"/>
      <c r="CK589" s="435"/>
      <c r="CL589" s="435"/>
      <c r="CM589" s="435"/>
      <c r="CN589" s="435"/>
      <c r="CO589" s="435"/>
      <c r="CP589" s="435"/>
      <c r="CQ589" s="435"/>
      <c r="CR589" s="435"/>
      <c r="CS589" s="435"/>
      <c r="CT589" s="435"/>
      <c r="CU589" s="435"/>
      <c r="CV589" s="435"/>
      <c r="CW589" s="435"/>
      <c r="CX589" s="435"/>
      <c r="CY589" s="435"/>
      <c r="CZ589" s="435"/>
      <c r="DA589" s="435"/>
      <c r="DB589" s="435"/>
      <c r="DC589" s="435"/>
      <c r="DD589" s="435"/>
      <c r="DE589" s="435"/>
      <c r="DF589" s="435"/>
      <c r="DG589" s="435"/>
      <c r="DH589" s="435"/>
      <c r="DI589" s="435"/>
      <c r="DJ589" s="435"/>
      <c r="DK589" s="435"/>
      <c r="DL589" s="435"/>
      <c r="DM589" s="435"/>
      <c r="DN589" s="435"/>
      <c r="DO589" s="435"/>
      <c r="DP589" s="435"/>
      <c r="DQ589" s="435"/>
      <c r="DR589" s="435"/>
      <c r="DS589" s="435"/>
      <c r="DT589" s="435"/>
      <c r="DU589" s="435"/>
      <c r="DV589" s="435"/>
      <c r="DW589" s="435"/>
      <c r="DX589" s="435"/>
      <c r="DY589" s="435"/>
      <c r="DZ589" s="435"/>
      <c r="EA589" s="435"/>
      <c r="EB589" s="435"/>
      <c r="EC589" s="435"/>
      <c r="ED589" s="435"/>
      <c r="EE589" s="435"/>
      <c r="EF589" s="435"/>
      <c r="EG589" s="435"/>
      <c r="EH589" s="435"/>
      <c r="EI589" s="435"/>
      <c r="EJ589" s="435"/>
      <c r="EK589" s="435"/>
      <c r="EL589" s="435"/>
      <c r="EM589" s="435"/>
      <c r="EN589" s="435"/>
      <c r="EO589" s="435"/>
      <c r="EP589" s="435"/>
      <c r="EQ589" s="435"/>
      <c r="ER589" s="435"/>
      <c r="ES589" s="435"/>
      <c r="ET589" s="435"/>
      <c r="EU589" s="435"/>
      <c r="EV589" s="435"/>
      <c r="EW589" s="435"/>
      <c r="EX589" s="435"/>
      <c r="EY589" s="435"/>
      <c r="EZ589" s="435"/>
      <c r="FA589" s="435"/>
      <c r="FB589" s="435"/>
      <c r="FC589" s="435"/>
      <c r="FD589" s="435"/>
      <c r="FE589" s="435"/>
      <c r="FF589" s="435"/>
      <c r="FG589" s="435"/>
      <c r="FH589" s="435"/>
      <c r="FI589" s="435"/>
      <c r="FJ589" s="435"/>
      <c r="FK589" s="435"/>
      <c r="FL589" s="435"/>
      <c r="FM589" s="435"/>
      <c r="FN589" s="435"/>
      <c r="FO589" s="435"/>
      <c r="FP589" s="435"/>
      <c r="FQ589" s="435"/>
      <c r="FR589" s="435"/>
      <c r="FS589" s="435"/>
      <c r="FT589" s="435"/>
      <c r="FU589" s="435"/>
      <c r="FV589" s="435"/>
      <c r="FW589" s="435"/>
      <c r="FX589" s="435"/>
      <c r="FY589" s="435"/>
      <c r="FZ589" s="435"/>
      <c r="GA589" s="435"/>
      <c r="GB589" s="435"/>
      <c r="GC589" s="435"/>
      <c r="GD589" s="435"/>
      <c r="GE589" s="435"/>
      <c r="GF589" s="435"/>
      <c r="GG589" s="435"/>
      <c r="GH589" s="435"/>
      <c r="GI589" s="435"/>
      <c r="GJ589" s="435"/>
      <c r="GK589" s="435"/>
      <c r="GL589" s="435"/>
      <c r="GM589" s="435"/>
      <c r="GN589" s="435"/>
      <c r="GO589" s="435"/>
      <c r="GP589" s="435"/>
      <c r="GQ589" s="435"/>
      <c r="GR589" s="435"/>
      <c r="GS589" s="435"/>
      <c r="GT589" s="435"/>
      <c r="GU589" s="435"/>
      <c r="GV589" s="435"/>
      <c r="GW589" s="435"/>
      <c r="GX589" s="435"/>
      <c r="GY589" s="435"/>
      <c r="GZ589" s="435"/>
      <c r="HA589" s="435"/>
      <c r="HB589" s="435"/>
      <c r="HC589" s="435"/>
      <c r="HD589" s="435"/>
      <c r="HE589" s="435"/>
      <c r="HF589" s="435"/>
    </row>
    <row r="590" spans="1:214" s="436" customFormat="1" x14ac:dyDescent="0.25">
      <c r="A590" s="286">
        <v>46053</v>
      </c>
      <c r="B590" s="287">
        <v>4184023637</v>
      </c>
      <c r="C590" s="288" t="s">
        <v>15180</v>
      </c>
      <c r="D590" s="286">
        <v>46055</v>
      </c>
      <c r="E590" s="429"/>
      <c r="F590" s="288"/>
      <c r="G590" s="287" t="s">
        <v>15333</v>
      </c>
      <c r="H590" s="429"/>
      <c r="I590" s="287" t="s">
        <v>15369</v>
      </c>
      <c r="J590" s="287" t="s">
        <v>7228</v>
      </c>
      <c r="K590" s="287" t="s">
        <v>37</v>
      </c>
      <c r="L590" s="287" t="str">
        <f>VLOOKUP($K590,[1]TONG_SL!$A$1:$D$65536,2,0)</f>
        <v>Chả cốm 300g</v>
      </c>
      <c r="M590" s="437"/>
      <c r="N590" s="287" t="str">
        <f t="shared" si="81"/>
        <v>K-C6</v>
      </c>
      <c r="O590" s="429"/>
      <c r="P590" s="429"/>
      <c r="Q590" s="287" t="str">
        <f>VLOOKUP(K590,TONG_SL!$A:$D,3,0)</f>
        <v>Túi</v>
      </c>
      <c r="R590" s="438">
        <v>5</v>
      </c>
      <c r="S590" s="439"/>
      <c r="T590" s="439">
        <f>VLOOKUP(VLOOKUP(G590,Ma_KH!$A:$R,18,0)&amp;K590,Gia_MB!$A:$F,6,0)</f>
        <v>74250</v>
      </c>
      <c r="U590" s="440">
        <f t="shared" si="86"/>
        <v>371250</v>
      </c>
      <c r="V590" s="439"/>
      <c r="W590" s="441">
        <f t="shared" si="87"/>
        <v>0</v>
      </c>
      <c r="X590" s="442" t="str">
        <f t="shared" si="88"/>
        <v>8</v>
      </c>
      <c r="Y590" s="439"/>
      <c r="Z590" s="440">
        <f t="shared" si="89"/>
        <v>29700</v>
      </c>
      <c r="AA590" s="443">
        <f>VLOOKUP(G590,Ma_KH!$A:$R,14,0)</f>
        <v>60</v>
      </c>
      <c r="AB590" s="435"/>
      <c r="AC590" s="435"/>
      <c r="AD590" s="435"/>
      <c r="AE590" s="435"/>
      <c r="AF590" s="435"/>
      <c r="AG590" s="435"/>
      <c r="AH590" s="435"/>
      <c r="AI590" s="435"/>
      <c r="AJ590" s="435"/>
      <c r="AK590" s="435"/>
      <c r="AL590" s="435"/>
      <c r="AM590" s="435"/>
      <c r="AN590" s="435"/>
      <c r="AO590" s="435"/>
      <c r="AP590" s="435"/>
      <c r="AQ590" s="435"/>
      <c r="AR590" s="435"/>
      <c r="AS590" s="435"/>
      <c r="AT590" s="435"/>
      <c r="AU590" s="435"/>
      <c r="AV590" s="435"/>
      <c r="AW590" s="435"/>
      <c r="AX590" s="435"/>
      <c r="AY590" s="435"/>
      <c r="AZ590" s="435"/>
      <c r="BA590" s="435"/>
      <c r="BB590" s="435"/>
      <c r="BC590" s="435"/>
      <c r="BD590" s="435"/>
      <c r="BE590" s="435"/>
      <c r="BF590" s="435"/>
      <c r="BG590" s="435"/>
      <c r="BH590" s="435"/>
      <c r="BI590" s="435"/>
      <c r="BJ590" s="435"/>
      <c r="BK590" s="435"/>
      <c r="BL590" s="435"/>
      <c r="BM590" s="435"/>
      <c r="BN590" s="435"/>
      <c r="BO590" s="435"/>
      <c r="BP590" s="435"/>
      <c r="BQ590" s="435"/>
      <c r="BR590" s="435"/>
      <c r="BS590" s="435"/>
      <c r="BT590" s="435"/>
      <c r="BU590" s="435"/>
      <c r="BV590" s="435"/>
      <c r="BW590" s="435"/>
      <c r="BX590" s="435"/>
      <c r="BY590" s="435"/>
      <c r="BZ590" s="435"/>
      <c r="CA590" s="435"/>
      <c r="CB590" s="435"/>
      <c r="CC590" s="435"/>
      <c r="CD590" s="435"/>
      <c r="CE590" s="435"/>
      <c r="CF590" s="435"/>
      <c r="CG590" s="435"/>
      <c r="CH590" s="435"/>
      <c r="CI590" s="435"/>
      <c r="CJ590" s="435"/>
      <c r="CK590" s="435"/>
      <c r="CL590" s="435"/>
      <c r="CM590" s="435"/>
      <c r="CN590" s="435"/>
      <c r="CO590" s="435"/>
      <c r="CP590" s="435"/>
      <c r="CQ590" s="435"/>
      <c r="CR590" s="435"/>
      <c r="CS590" s="435"/>
      <c r="CT590" s="435"/>
      <c r="CU590" s="435"/>
      <c r="CV590" s="435"/>
      <c r="CW590" s="435"/>
      <c r="CX590" s="435"/>
      <c r="CY590" s="435"/>
      <c r="CZ590" s="435"/>
      <c r="DA590" s="435"/>
      <c r="DB590" s="435"/>
      <c r="DC590" s="435"/>
      <c r="DD590" s="435"/>
      <c r="DE590" s="435"/>
      <c r="DF590" s="435"/>
      <c r="DG590" s="435"/>
      <c r="DH590" s="435"/>
      <c r="DI590" s="435"/>
      <c r="DJ590" s="435"/>
      <c r="DK590" s="435"/>
      <c r="DL590" s="435"/>
      <c r="DM590" s="435"/>
      <c r="DN590" s="435"/>
      <c r="DO590" s="435"/>
      <c r="DP590" s="435"/>
      <c r="DQ590" s="435"/>
      <c r="DR590" s="435"/>
      <c r="DS590" s="435"/>
      <c r="DT590" s="435"/>
      <c r="DU590" s="435"/>
      <c r="DV590" s="435"/>
      <c r="DW590" s="435"/>
      <c r="DX590" s="435"/>
      <c r="DY590" s="435"/>
      <c r="DZ590" s="435"/>
      <c r="EA590" s="435"/>
      <c r="EB590" s="435"/>
      <c r="EC590" s="435"/>
      <c r="ED590" s="435"/>
      <c r="EE590" s="435"/>
      <c r="EF590" s="435"/>
      <c r="EG590" s="435"/>
      <c r="EH590" s="435"/>
      <c r="EI590" s="435"/>
      <c r="EJ590" s="435"/>
      <c r="EK590" s="435"/>
      <c r="EL590" s="435"/>
      <c r="EM590" s="435"/>
      <c r="EN590" s="435"/>
      <c r="EO590" s="435"/>
      <c r="EP590" s="435"/>
      <c r="EQ590" s="435"/>
      <c r="ER590" s="435"/>
      <c r="ES590" s="435"/>
      <c r="ET590" s="435"/>
      <c r="EU590" s="435"/>
      <c r="EV590" s="435"/>
      <c r="EW590" s="435"/>
      <c r="EX590" s="435"/>
      <c r="EY590" s="435"/>
      <c r="EZ590" s="435"/>
      <c r="FA590" s="435"/>
      <c r="FB590" s="435"/>
      <c r="FC590" s="435"/>
      <c r="FD590" s="435"/>
      <c r="FE590" s="435"/>
      <c r="FF590" s="435"/>
      <c r="FG590" s="435"/>
      <c r="FH590" s="435"/>
      <c r="FI590" s="435"/>
      <c r="FJ590" s="435"/>
      <c r="FK590" s="435"/>
      <c r="FL590" s="435"/>
      <c r="FM590" s="435"/>
      <c r="FN590" s="435"/>
      <c r="FO590" s="435"/>
      <c r="FP590" s="435"/>
      <c r="FQ590" s="435"/>
      <c r="FR590" s="435"/>
      <c r="FS590" s="435"/>
      <c r="FT590" s="435"/>
      <c r="FU590" s="435"/>
      <c r="FV590" s="435"/>
      <c r="FW590" s="435"/>
      <c r="FX590" s="435"/>
      <c r="FY590" s="435"/>
      <c r="FZ590" s="435"/>
      <c r="GA590" s="435"/>
      <c r="GB590" s="435"/>
      <c r="GC590" s="435"/>
      <c r="GD590" s="435"/>
      <c r="GE590" s="435"/>
      <c r="GF590" s="435"/>
      <c r="GG590" s="435"/>
      <c r="GH590" s="435"/>
      <c r="GI590" s="435"/>
      <c r="GJ590" s="435"/>
      <c r="GK590" s="435"/>
      <c r="GL590" s="435"/>
      <c r="GM590" s="435"/>
      <c r="GN590" s="435"/>
      <c r="GO590" s="435"/>
      <c r="GP590" s="435"/>
      <c r="GQ590" s="435"/>
      <c r="GR590" s="435"/>
      <c r="GS590" s="435"/>
      <c r="GT590" s="435"/>
      <c r="GU590" s="435"/>
      <c r="GV590" s="435"/>
      <c r="GW590" s="435"/>
      <c r="GX590" s="435"/>
      <c r="GY590" s="435"/>
      <c r="GZ590" s="435"/>
      <c r="HA590" s="435"/>
      <c r="HB590" s="435"/>
      <c r="HC590" s="435"/>
      <c r="HD590" s="435"/>
      <c r="HE590" s="435"/>
      <c r="HF590" s="435"/>
    </row>
    <row r="591" spans="1:214" s="436" customFormat="1" x14ac:dyDescent="0.25">
      <c r="A591" s="286">
        <v>46053</v>
      </c>
      <c r="B591" s="287">
        <v>4184023637</v>
      </c>
      <c r="C591" s="288" t="s">
        <v>15180</v>
      </c>
      <c r="D591" s="286">
        <v>46055</v>
      </c>
      <c r="E591" s="429"/>
      <c r="F591" s="288"/>
      <c r="G591" s="287" t="s">
        <v>15333</v>
      </c>
      <c r="H591" s="429"/>
      <c r="I591" s="287" t="s">
        <v>15369</v>
      </c>
      <c r="J591" s="287" t="s">
        <v>7228</v>
      </c>
      <c r="K591" s="287" t="s">
        <v>32</v>
      </c>
      <c r="L591" s="287" t="str">
        <f>VLOOKUP($K591,[1]TONG_SL!$A$1:$D$65536,2,0)</f>
        <v>Giò Tai Lưỡi Xào 250g</v>
      </c>
      <c r="M591" s="437"/>
      <c r="N591" s="287" t="str">
        <f t="shared" si="81"/>
        <v>K-C6</v>
      </c>
      <c r="O591" s="429"/>
      <c r="P591" s="429"/>
      <c r="Q591" s="287" t="str">
        <f>VLOOKUP(K591,TONG_SL!$A:$D,3,0)</f>
        <v>Túi</v>
      </c>
      <c r="R591" s="438">
        <v>5</v>
      </c>
      <c r="S591" s="439"/>
      <c r="T591" s="439">
        <f>VLOOKUP(VLOOKUP(G591,Ma_KH!$A:$R,18,0)&amp;K591,Gia_MB!$A:$F,6,0)</f>
        <v>50182</v>
      </c>
      <c r="U591" s="440">
        <f t="shared" si="86"/>
        <v>250910</v>
      </c>
      <c r="V591" s="439"/>
      <c r="W591" s="441">
        <f t="shared" si="87"/>
        <v>0</v>
      </c>
      <c r="X591" s="442" t="str">
        <f t="shared" si="88"/>
        <v>8</v>
      </c>
      <c r="Y591" s="439"/>
      <c r="Z591" s="440">
        <f t="shared" si="89"/>
        <v>20072.8</v>
      </c>
      <c r="AA591" s="443">
        <f>VLOOKUP(G591,Ma_KH!$A:$R,14,0)</f>
        <v>60</v>
      </c>
      <c r="AB591" s="435"/>
      <c r="AC591" s="435"/>
      <c r="AD591" s="435"/>
      <c r="AE591" s="435"/>
      <c r="AF591" s="435"/>
      <c r="AG591" s="435"/>
      <c r="AH591" s="435"/>
      <c r="AI591" s="435"/>
      <c r="AJ591" s="435"/>
      <c r="AK591" s="435"/>
      <c r="AL591" s="435"/>
      <c r="AM591" s="435"/>
      <c r="AN591" s="435"/>
      <c r="AO591" s="435"/>
      <c r="AP591" s="435"/>
      <c r="AQ591" s="435"/>
      <c r="AR591" s="435"/>
      <c r="AS591" s="435"/>
      <c r="AT591" s="435"/>
      <c r="AU591" s="435"/>
      <c r="AV591" s="435"/>
      <c r="AW591" s="435"/>
      <c r="AX591" s="435"/>
      <c r="AY591" s="435"/>
      <c r="AZ591" s="435"/>
      <c r="BA591" s="435"/>
      <c r="BB591" s="435"/>
      <c r="BC591" s="435"/>
      <c r="BD591" s="435"/>
      <c r="BE591" s="435"/>
      <c r="BF591" s="435"/>
      <c r="BG591" s="435"/>
      <c r="BH591" s="435"/>
      <c r="BI591" s="435"/>
      <c r="BJ591" s="435"/>
      <c r="BK591" s="435"/>
      <c r="BL591" s="435"/>
      <c r="BM591" s="435"/>
      <c r="BN591" s="435"/>
      <c r="BO591" s="435"/>
      <c r="BP591" s="435"/>
      <c r="BQ591" s="435"/>
      <c r="BR591" s="435"/>
      <c r="BS591" s="435"/>
      <c r="BT591" s="435"/>
      <c r="BU591" s="435"/>
      <c r="BV591" s="435"/>
      <c r="BW591" s="435"/>
      <c r="BX591" s="435"/>
      <c r="BY591" s="435"/>
      <c r="BZ591" s="435"/>
      <c r="CA591" s="435"/>
      <c r="CB591" s="435"/>
      <c r="CC591" s="435"/>
      <c r="CD591" s="435"/>
      <c r="CE591" s="435"/>
      <c r="CF591" s="435"/>
      <c r="CG591" s="435"/>
      <c r="CH591" s="435"/>
      <c r="CI591" s="435"/>
      <c r="CJ591" s="435"/>
      <c r="CK591" s="435"/>
      <c r="CL591" s="435"/>
      <c r="CM591" s="435"/>
      <c r="CN591" s="435"/>
      <c r="CO591" s="435"/>
      <c r="CP591" s="435"/>
      <c r="CQ591" s="435"/>
      <c r="CR591" s="435"/>
      <c r="CS591" s="435"/>
      <c r="CT591" s="435"/>
      <c r="CU591" s="435"/>
      <c r="CV591" s="435"/>
      <c r="CW591" s="435"/>
      <c r="CX591" s="435"/>
      <c r="CY591" s="435"/>
      <c r="CZ591" s="435"/>
      <c r="DA591" s="435"/>
      <c r="DB591" s="435"/>
      <c r="DC591" s="435"/>
      <c r="DD591" s="435"/>
      <c r="DE591" s="435"/>
      <c r="DF591" s="435"/>
      <c r="DG591" s="435"/>
      <c r="DH591" s="435"/>
      <c r="DI591" s="435"/>
      <c r="DJ591" s="435"/>
      <c r="DK591" s="435"/>
      <c r="DL591" s="435"/>
      <c r="DM591" s="435"/>
      <c r="DN591" s="435"/>
      <c r="DO591" s="435"/>
      <c r="DP591" s="435"/>
      <c r="DQ591" s="435"/>
      <c r="DR591" s="435"/>
      <c r="DS591" s="435"/>
      <c r="DT591" s="435"/>
      <c r="DU591" s="435"/>
      <c r="DV591" s="435"/>
      <c r="DW591" s="435"/>
      <c r="DX591" s="435"/>
      <c r="DY591" s="435"/>
      <c r="DZ591" s="435"/>
      <c r="EA591" s="435"/>
      <c r="EB591" s="435"/>
      <c r="EC591" s="435"/>
      <c r="ED591" s="435"/>
      <c r="EE591" s="435"/>
      <c r="EF591" s="435"/>
      <c r="EG591" s="435"/>
      <c r="EH591" s="435"/>
      <c r="EI591" s="435"/>
      <c r="EJ591" s="435"/>
      <c r="EK591" s="435"/>
      <c r="EL591" s="435"/>
      <c r="EM591" s="435"/>
      <c r="EN591" s="435"/>
      <c r="EO591" s="435"/>
      <c r="EP591" s="435"/>
      <c r="EQ591" s="435"/>
      <c r="ER591" s="435"/>
      <c r="ES591" s="435"/>
      <c r="ET591" s="435"/>
      <c r="EU591" s="435"/>
      <c r="EV591" s="435"/>
      <c r="EW591" s="435"/>
      <c r="EX591" s="435"/>
      <c r="EY591" s="435"/>
      <c r="EZ591" s="435"/>
      <c r="FA591" s="435"/>
      <c r="FB591" s="435"/>
      <c r="FC591" s="435"/>
      <c r="FD591" s="435"/>
      <c r="FE591" s="435"/>
      <c r="FF591" s="435"/>
      <c r="FG591" s="435"/>
      <c r="FH591" s="435"/>
      <c r="FI591" s="435"/>
      <c r="FJ591" s="435"/>
      <c r="FK591" s="435"/>
      <c r="FL591" s="435"/>
      <c r="FM591" s="435"/>
      <c r="FN591" s="435"/>
      <c r="FO591" s="435"/>
      <c r="FP591" s="435"/>
      <c r="FQ591" s="435"/>
      <c r="FR591" s="435"/>
      <c r="FS591" s="435"/>
      <c r="FT591" s="435"/>
      <c r="FU591" s="435"/>
      <c r="FV591" s="435"/>
      <c r="FW591" s="435"/>
      <c r="FX591" s="435"/>
      <c r="FY591" s="435"/>
      <c r="FZ591" s="435"/>
      <c r="GA591" s="435"/>
      <c r="GB591" s="435"/>
      <c r="GC591" s="435"/>
      <c r="GD591" s="435"/>
      <c r="GE591" s="435"/>
      <c r="GF591" s="435"/>
      <c r="GG591" s="435"/>
      <c r="GH591" s="435"/>
      <c r="GI591" s="435"/>
      <c r="GJ591" s="435"/>
      <c r="GK591" s="435"/>
      <c r="GL591" s="435"/>
      <c r="GM591" s="435"/>
      <c r="GN591" s="435"/>
      <c r="GO591" s="435"/>
      <c r="GP591" s="435"/>
      <c r="GQ591" s="435"/>
      <c r="GR591" s="435"/>
      <c r="GS591" s="435"/>
      <c r="GT591" s="435"/>
      <c r="GU591" s="435"/>
      <c r="GV591" s="435"/>
      <c r="GW591" s="435"/>
      <c r="GX591" s="435"/>
      <c r="GY591" s="435"/>
      <c r="GZ591" s="435"/>
      <c r="HA591" s="435"/>
      <c r="HB591" s="435"/>
      <c r="HC591" s="435"/>
      <c r="HD591" s="435"/>
      <c r="HE591" s="435"/>
      <c r="HF591" s="435"/>
    </row>
    <row r="592" spans="1:214" x14ac:dyDescent="0.25">
      <c r="A592" s="9">
        <v>46046</v>
      </c>
      <c r="B592" s="21">
        <v>4183607747</v>
      </c>
      <c r="C592" s="10" t="s">
        <v>15180</v>
      </c>
      <c r="D592" s="9">
        <v>46055</v>
      </c>
      <c r="G592" s="21" t="s">
        <v>15368</v>
      </c>
      <c r="I592" s="21" t="s">
        <v>15370</v>
      </c>
      <c r="J592" s="21" t="s">
        <v>7228</v>
      </c>
      <c r="K592" s="21" t="s">
        <v>30</v>
      </c>
      <c r="L592" s="215" t="str">
        <f>VLOOKUP($K592,[1]TONG_SL!$A$1:$D$65536,2,0)</f>
        <v>Gà muối 500g</v>
      </c>
      <c r="M592" s="213"/>
      <c r="N592" s="215" t="str">
        <f t="shared" si="81"/>
        <v>K-C6</v>
      </c>
      <c r="O592" s="222"/>
      <c r="P592" s="222"/>
      <c r="Q592" s="215" t="str">
        <f>VLOOKUP(K592,TONG_SL!$A:$D,3,0)</f>
        <v>Túi</v>
      </c>
      <c r="R592" s="1">
        <v>20</v>
      </c>
      <c r="S592" s="248"/>
      <c r="T592" s="248">
        <f>VLOOKUP(VLOOKUP(G592,Ma_KH!$A:$R,18,0)&amp;K592,Gia_MB!$A:$F,6,0)</f>
        <v>116611</v>
      </c>
      <c r="U592" s="249">
        <f t="shared" si="86"/>
        <v>2332220</v>
      </c>
      <c r="V592" s="248"/>
      <c r="W592" s="250">
        <f t="shared" si="87"/>
        <v>0</v>
      </c>
      <c r="X592" s="251" t="str">
        <f t="shared" si="88"/>
        <v>8</v>
      </c>
      <c r="Y592" s="248"/>
      <c r="Z592" s="249">
        <f t="shared" si="89"/>
        <v>186577.6</v>
      </c>
      <c r="AA592" s="252">
        <f>VLOOKUP(G592,Ma_KH!$A:$R,14,0)</f>
        <v>60</v>
      </c>
    </row>
    <row r="593" spans="1:27" x14ac:dyDescent="0.25">
      <c r="A593" s="9">
        <v>46046</v>
      </c>
      <c r="B593" s="21">
        <v>4183607747</v>
      </c>
      <c r="C593" s="10" t="s">
        <v>15180</v>
      </c>
      <c r="D593" s="9">
        <v>46055</v>
      </c>
      <c r="G593" s="21" t="s">
        <v>15368</v>
      </c>
      <c r="I593" s="21" t="s">
        <v>15370</v>
      </c>
      <c r="J593" s="21" t="s">
        <v>7228</v>
      </c>
      <c r="K593" s="21" t="s">
        <v>27</v>
      </c>
      <c r="L593" s="215" t="str">
        <f>VLOOKUP($K593,[1]TONG_SL!$A$1:$D$65536,2,0)</f>
        <v>Chân giò heo muối 300g</v>
      </c>
      <c r="M593" s="213"/>
      <c r="N593" s="215" t="str">
        <f t="shared" si="81"/>
        <v>K-C6</v>
      </c>
      <c r="O593" s="222"/>
      <c r="P593" s="222"/>
      <c r="Q593" s="215" t="str">
        <f>VLOOKUP(K593,TONG_SL!$A:$D,3,0)</f>
        <v>Túi</v>
      </c>
      <c r="R593" s="1">
        <v>20</v>
      </c>
      <c r="S593" s="248"/>
      <c r="T593" s="248">
        <f>VLOOKUP(VLOOKUP(G593,Ma_KH!$A:$R,18,0)&amp;K593,Gia_MB!$A:$F,6,0)</f>
        <v>73431</v>
      </c>
      <c r="U593" s="249">
        <f t="shared" si="86"/>
        <v>1468620</v>
      </c>
      <c r="V593" s="248"/>
      <c r="W593" s="250">
        <f t="shared" si="87"/>
        <v>0</v>
      </c>
      <c r="X593" s="251" t="str">
        <f t="shared" si="88"/>
        <v>8</v>
      </c>
      <c r="Y593" s="248"/>
      <c r="Z593" s="249">
        <f t="shared" si="89"/>
        <v>117489.60000000001</v>
      </c>
      <c r="AA593" s="252">
        <f>VLOOKUP(G593,Ma_KH!$A:$R,14,0)</f>
        <v>60</v>
      </c>
    </row>
    <row r="594" spans="1:27" x14ac:dyDescent="0.25">
      <c r="A594" s="9">
        <v>46046</v>
      </c>
      <c r="B594" s="21">
        <v>4183607747</v>
      </c>
      <c r="C594" s="10" t="s">
        <v>15180</v>
      </c>
      <c r="D594" s="9">
        <v>46055</v>
      </c>
      <c r="G594" s="21" t="s">
        <v>15368</v>
      </c>
      <c r="I594" s="21" t="s">
        <v>15370</v>
      </c>
      <c r="J594" s="21" t="s">
        <v>7228</v>
      </c>
      <c r="K594" s="21" t="s">
        <v>32</v>
      </c>
      <c r="L594" s="215" t="str">
        <f>VLOOKUP($K594,[1]TONG_SL!$A$1:$D$65536,2,0)</f>
        <v>Giò Tai Lưỡi Xào 250g</v>
      </c>
      <c r="M594" s="213"/>
      <c r="N594" s="215" t="str">
        <f t="shared" si="81"/>
        <v>K-C6</v>
      </c>
      <c r="O594" s="222"/>
      <c r="P594" s="222"/>
      <c r="Q594" s="215" t="str">
        <f>VLOOKUP(K594,TONG_SL!$A:$D,3,0)</f>
        <v>Túi</v>
      </c>
      <c r="R594" s="1">
        <v>10</v>
      </c>
      <c r="S594" s="248"/>
      <c r="T594" s="248">
        <f>VLOOKUP(VLOOKUP(G594,Ma_KH!$A:$R,18,0)&amp;K594,Gia_MB!$A:$F,6,0)</f>
        <v>50182</v>
      </c>
      <c r="U594" s="249">
        <f t="shared" si="86"/>
        <v>501820</v>
      </c>
      <c r="V594" s="248"/>
      <c r="W594" s="250">
        <f t="shared" si="87"/>
        <v>0</v>
      </c>
      <c r="X594" s="251" t="str">
        <f t="shared" si="88"/>
        <v>8</v>
      </c>
      <c r="Y594" s="248"/>
      <c r="Z594" s="249">
        <f t="shared" si="89"/>
        <v>40145.599999999999</v>
      </c>
      <c r="AA594" s="252">
        <f>VLOOKUP(G594,Ma_KH!$A:$R,14,0)</f>
        <v>60</v>
      </c>
    </row>
    <row r="595" spans="1:27" x14ac:dyDescent="0.25">
      <c r="A595" s="9">
        <v>46046</v>
      </c>
      <c r="B595" s="21">
        <v>4183607747</v>
      </c>
      <c r="C595" s="10" t="s">
        <v>15180</v>
      </c>
      <c r="D595" s="9">
        <v>46055</v>
      </c>
      <c r="G595" s="21" t="s">
        <v>15368</v>
      </c>
      <c r="I595" s="21" t="s">
        <v>15370</v>
      </c>
      <c r="J595" s="21" t="s">
        <v>7228</v>
      </c>
      <c r="K595" s="21" t="s">
        <v>48</v>
      </c>
      <c r="L595" s="215" t="str">
        <f>VLOOKUP($K595,[1]TONG_SL!$A$1:$D$65536,2,0)</f>
        <v>Mọc Nấm Hương 250g</v>
      </c>
      <c r="M595" s="213"/>
      <c r="N595" s="215" t="str">
        <f t="shared" si="81"/>
        <v>K-C6</v>
      </c>
      <c r="O595" s="222"/>
      <c r="P595" s="222"/>
      <c r="Q595" s="215" t="str">
        <f>VLOOKUP(K595,TONG_SL!$A:$D,3,0)</f>
        <v>Túi</v>
      </c>
      <c r="R595" s="1">
        <v>5</v>
      </c>
      <c r="S595" s="248"/>
      <c r="T595" s="248">
        <f>VLOOKUP(VLOOKUP(G595,Ma_KH!$A:$R,18,0)&amp;K595,Gia_MB!$A:$F,6,0)</f>
        <v>46000</v>
      </c>
      <c r="U595" s="249">
        <f t="shared" si="86"/>
        <v>230000</v>
      </c>
      <c r="V595" s="248"/>
      <c r="W595" s="250">
        <f t="shared" si="87"/>
        <v>0</v>
      </c>
      <c r="X595" s="251" t="str">
        <f t="shared" si="88"/>
        <v>8</v>
      </c>
      <c r="Y595" s="248"/>
      <c r="Z595" s="249">
        <f t="shared" si="89"/>
        <v>18400</v>
      </c>
      <c r="AA595" s="252">
        <f>VLOOKUP(G595,Ma_KH!$A:$R,14,0)</f>
        <v>60</v>
      </c>
    </row>
    <row r="596" spans="1:27" x14ac:dyDescent="0.25">
      <c r="A596" s="9">
        <v>46046</v>
      </c>
      <c r="B596" s="21">
        <v>4183607747</v>
      </c>
      <c r="C596" s="10" t="s">
        <v>15180</v>
      </c>
      <c r="D596" s="9">
        <v>46055</v>
      </c>
      <c r="G596" s="21" t="s">
        <v>15368</v>
      </c>
      <c r="I596" s="21" t="s">
        <v>15370</v>
      </c>
      <c r="J596" s="21" t="s">
        <v>7228</v>
      </c>
      <c r="K596" s="21" t="s">
        <v>37</v>
      </c>
      <c r="L596" s="215" t="str">
        <f>VLOOKUP($K596,[1]TONG_SL!$A$1:$D$65536,2,0)</f>
        <v>Chả cốm 300g</v>
      </c>
      <c r="M596" s="213"/>
      <c r="N596" s="215" t="str">
        <f t="shared" si="81"/>
        <v>K-C6</v>
      </c>
      <c r="O596" s="222"/>
      <c r="P596" s="222"/>
      <c r="Q596" s="215" t="str">
        <f>VLOOKUP(K596,TONG_SL!$A:$D,3,0)</f>
        <v>Túi</v>
      </c>
      <c r="R596" s="1">
        <v>5</v>
      </c>
      <c r="S596" s="248"/>
      <c r="T596" s="248">
        <f>VLOOKUP(VLOOKUP(G596,Ma_KH!$A:$R,18,0)&amp;K596,Gia_MB!$A:$F,6,0)</f>
        <v>74250</v>
      </c>
      <c r="U596" s="249">
        <f t="shared" si="86"/>
        <v>371250</v>
      </c>
      <c r="V596" s="248"/>
      <c r="W596" s="250">
        <f t="shared" si="87"/>
        <v>0</v>
      </c>
      <c r="X596" s="251" t="str">
        <f t="shared" si="88"/>
        <v>8</v>
      </c>
      <c r="Y596" s="248"/>
      <c r="Z596" s="249">
        <f t="shared" si="89"/>
        <v>29700</v>
      </c>
      <c r="AA596" s="252">
        <f>VLOOKUP(G596,Ma_KH!$A:$R,14,0)</f>
        <v>60</v>
      </c>
    </row>
    <row r="597" spans="1:27" x14ac:dyDescent="0.25">
      <c r="A597" s="9">
        <v>46046</v>
      </c>
      <c r="B597" s="21">
        <v>4183608155</v>
      </c>
      <c r="C597" s="10" t="s">
        <v>15180</v>
      </c>
      <c r="D597" s="9">
        <v>46055</v>
      </c>
      <c r="G597" s="21" t="s">
        <v>15333</v>
      </c>
      <c r="I597" s="21" t="s">
        <v>15371</v>
      </c>
      <c r="J597" s="21" t="s">
        <v>7228</v>
      </c>
      <c r="K597" s="21" t="s">
        <v>48</v>
      </c>
      <c r="L597" s="215" t="str">
        <f>VLOOKUP($K597,[1]TONG_SL!$A$1:$D$65536,2,0)</f>
        <v>Mọc Nấm Hương 250g</v>
      </c>
      <c r="M597" s="213"/>
      <c r="N597" s="215" t="str">
        <f t="shared" si="81"/>
        <v>K-C6</v>
      </c>
      <c r="O597" s="222"/>
      <c r="P597" s="222"/>
      <c r="Q597" s="215" t="str">
        <f>VLOOKUP(K597,TONG_SL!$A:$D,3,0)</f>
        <v>Túi</v>
      </c>
      <c r="R597" s="1">
        <v>10</v>
      </c>
      <c r="S597" s="248"/>
      <c r="T597" s="248">
        <f>VLOOKUP(VLOOKUP(G597,Ma_KH!$A:$R,18,0)&amp;K597,Gia_MB!$A:$F,6,0)</f>
        <v>46000</v>
      </c>
      <c r="U597" s="249">
        <f t="shared" si="86"/>
        <v>460000</v>
      </c>
      <c r="V597" s="248"/>
      <c r="W597" s="250">
        <f t="shared" si="87"/>
        <v>0</v>
      </c>
      <c r="X597" s="251" t="str">
        <f t="shared" si="88"/>
        <v>8</v>
      </c>
      <c r="Y597" s="248"/>
      <c r="Z597" s="249">
        <f t="shared" si="89"/>
        <v>36800</v>
      </c>
      <c r="AA597" s="252">
        <f>VLOOKUP(G597,Ma_KH!$A:$R,14,0)</f>
        <v>60</v>
      </c>
    </row>
    <row r="598" spans="1:27" x14ac:dyDescent="0.25">
      <c r="A598" s="9">
        <v>46046</v>
      </c>
      <c r="B598" s="21">
        <v>4183608155</v>
      </c>
      <c r="C598" s="10" t="s">
        <v>15180</v>
      </c>
      <c r="D598" s="9">
        <v>46055</v>
      </c>
      <c r="G598" s="21" t="s">
        <v>15333</v>
      </c>
      <c r="I598" s="21" t="s">
        <v>15371</v>
      </c>
      <c r="J598" s="21" t="s">
        <v>7228</v>
      </c>
      <c r="K598" s="21" t="s">
        <v>27</v>
      </c>
      <c r="L598" s="215" t="str">
        <f>VLOOKUP($K598,[1]TONG_SL!$A$1:$D$65536,2,0)</f>
        <v>Chân giò heo muối 300g</v>
      </c>
      <c r="M598" s="213"/>
      <c r="N598" s="215" t="str">
        <f t="shared" si="81"/>
        <v>K-C6</v>
      </c>
      <c r="O598" s="222"/>
      <c r="P598" s="222"/>
      <c r="Q598" s="215" t="str">
        <f>VLOOKUP(K598,TONG_SL!$A:$D,3,0)</f>
        <v>Túi</v>
      </c>
      <c r="R598" s="1">
        <v>15</v>
      </c>
      <c r="S598" s="248"/>
      <c r="T598" s="248">
        <f>VLOOKUP(VLOOKUP(G598,Ma_KH!$A:$R,18,0)&amp;K598,Gia_MB!$A:$F,6,0)</f>
        <v>73431</v>
      </c>
      <c r="U598" s="249">
        <f t="shared" si="86"/>
        <v>1101465</v>
      </c>
      <c r="V598" s="248"/>
      <c r="W598" s="250">
        <f t="shared" si="87"/>
        <v>0</v>
      </c>
      <c r="X598" s="251" t="str">
        <f t="shared" si="88"/>
        <v>8</v>
      </c>
      <c r="Y598" s="248"/>
      <c r="Z598" s="249">
        <f t="shared" si="89"/>
        <v>88117.2</v>
      </c>
      <c r="AA598" s="252">
        <f>VLOOKUP(G598,Ma_KH!$A:$R,14,0)</f>
        <v>60</v>
      </c>
    </row>
    <row r="599" spans="1:27" x14ac:dyDescent="0.25">
      <c r="A599" s="9">
        <v>46046</v>
      </c>
      <c r="B599" s="21">
        <v>4183608155</v>
      </c>
      <c r="C599" s="10" t="s">
        <v>15180</v>
      </c>
      <c r="D599" s="9">
        <v>46055</v>
      </c>
      <c r="G599" s="21" t="s">
        <v>15333</v>
      </c>
      <c r="I599" s="21" t="s">
        <v>15371</v>
      </c>
      <c r="J599" s="21" t="s">
        <v>7228</v>
      </c>
      <c r="K599" s="21" t="s">
        <v>30</v>
      </c>
      <c r="L599" s="215" t="str">
        <f>VLOOKUP($K599,[1]TONG_SL!$A$1:$D$65536,2,0)</f>
        <v>Gà muối 500g</v>
      </c>
      <c r="M599" s="213"/>
      <c r="N599" s="215" t="str">
        <f t="shared" si="81"/>
        <v>K-C6</v>
      </c>
      <c r="O599" s="222"/>
      <c r="P599" s="222"/>
      <c r="Q599" s="215" t="str">
        <f>VLOOKUP(K599,TONG_SL!$A:$D,3,0)</f>
        <v>Túi</v>
      </c>
      <c r="R599" s="1">
        <v>24</v>
      </c>
      <c r="S599" s="248"/>
      <c r="T599" s="248">
        <f>VLOOKUP(VLOOKUP(G599,Ma_KH!$A:$R,18,0)&amp;K599,Gia_MB!$A:$F,6,0)</f>
        <v>116611</v>
      </c>
      <c r="U599" s="249">
        <f t="shared" si="86"/>
        <v>2798664</v>
      </c>
      <c r="V599" s="248"/>
      <c r="W599" s="250">
        <f t="shared" si="87"/>
        <v>0</v>
      </c>
      <c r="X599" s="251" t="str">
        <f t="shared" si="88"/>
        <v>8</v>
      </c>
      <c r="Y599" s="248"/>
      <c r="Z599" s="249">
        <f t="shared" si="89"/>
        <v>223893.12</v>
      </c>
      <c r="AA599" s="252">
        <f>VLOOKUP(G599,Ma_KH!$A:$R,14,0)</f>
        <v>60</v>
      </c>
    </row>
    <row r="600" spans="1:27" x14ac:dyDescent="0.25">
      <c r="A600" s="9">
        <v>46046</v>
      </c>
      <c r="B600" s="21">
        <v>4183608155</v>
      </c>
      <c r="C600" s="10" t="s">
        <v>15180</v>
      </c>
      <c r="D600" s="9">
        <v>46055</v>
      </c>
      <c r="G600" s="21" t="s">
        <v>15333</v>
      </c>
      <c r="I600" s="21" t="s">
        <v>15371</v>
      </c>
      <c r="J600" s="21" t="s">
        <v>7228</v>
      </c>
      <c r="K600" s="21" t="s">
        <v>32</v>
      </c>
      <c r="L600" s="215" t="str">
        <f>VLOOKUP($K600,[1]TONG_SL!$A$1:$D$65536,2,0)</f>
        <v>Giò Tai Lưỡi Xào 250g</v>
      </c>
      <c r="M600" s="213"/>
      <c r="N600" s="215" t="str">
        <f t="shared" si="81"/>
        <v>K-C6</v>
      </c>
      <c r="O600" s="222"/>
      <c r="P600" s="222"/>
      <c r="Q600" s="215" t="str">
        <f>VLOOKUP(K600,TONG_SL!$A:$D,3,0)</f>
        <v>Túi</v>
      </c>
      <c r="R600" s="1">
        <v>5</v>
      </c>
      <c r="S600" s="248"/>
      <c r="T600" s="248">
        <f>VLOOKUP(VLOOKUP(G600,Ma_KH!$A:$R,18,0)&amp;K600,Gia_MB!$A:$F,6,0)</f>
        <v>50182</v>
      </c>
      <c r="U600" s="249">
        <f t="shared" si="86"/>
        <v>250910</v>
      </c>
      <c r="V600" s="248"/>
      <c r="W600" s="250">
        <f t="shared" si="87"/>
        <v>0</v>
      </c>
      <c r="X600" s="251" t="str">
        <f t="shared" si="88"/>
        <v>8</v>
      </c>
      <c r="Y600" s="248"/>
      <c r="Z600" s="249">
        <f t="shared" si="89"/>
        <v>20072.8</v>
      </c>
      <c r="AA600" s="252">
        <f>VLOOKUP(G600,Ma_KH!$A:$R,14,0)</f>
        <v>60</v>
      </c>
    </row>
    <row r="601" spans="1:27" x14ac:dyDescent="0.25">
      <c r="A601" s="9">
        <v>46046</v>
      </c>
      <c r="B601" s="21">
        <v>4183608155</v>
      </c>
      <c r="C601" s="10" t="s">
        <v>15180</v>
      </c>
      <c r="D601" s="9">
        <v>46055</v>
      </c>
      <c r="G601" s="21" t="s">
        <v>15333</v>
      </c>
      <c r="I601" s="21" t="s">
        <v>15371</v>
      </c>
      <c r="J601" s="21" t="s">
        <v>7228</v>
      </c>
      <c r="K601" s="21" t="s">
        <v>34</v>
      </c>
      <c r="L601" s="215" t="str">
        <f>VLOOKUP($K601,[1]TONG_SL!$A$1:$D$65536,2,0)</f>
        <v>Tai heo muối 200g</v>
      </c>
      <c r="M601" s="213"/>
      <c r="N601" s="215" t="str">
        <f t="shared" si="81"/>
        <v>K-C6</v>
      </c>
      <c r="O601" s="222"/>
      <c r="P601" s="222"/>
      <c r="Q601" s="215" t="str">
        <f>VLOOKUP(K601,TONG_SL!$A:$D,3,0)</f>
        <v>Túi</v>
      </c>
      <c r="R601" s="1">
        <v>5</v>
      </c>
      <c r="S601" s="248"/>
      <c r="T601" s="248">
        <f>VLOOKUP(VLOOKUP(G601,Ma_KH!$A:$R,18,0)&amp;K601,Gia_MB!$A:$F,6,0)</f>
        <v>55595</v>
      </c>
      <c r="U601" s="249">
        <f t="shared" si="86"/>
        <v>277975</v>
      </c>
      <c r="V601" s="248"/>
      <c r="W601" s="250">
        <f t="shared" si="87"/>
        <v>0</v>
      </c>
      <c r="X601" s="251" t="str">
        <f t="shared" si="88"/>
        <v>8</v>
      </c>
      <c r="Y601" s="248"/>
      <c r="Z601" s="249">
        <f t="shared" si="89"/>
        <v>22238</v>
      </c>
      <c r="AA601" s="252">
        <f>VLOOKUP(G601,Ma_KH!$A:$R,14,0)</f>
        <v>60</v>
      </c>
    </row>
    <row r="602" spans="1:27" x14ac:dyDescent="0.25">
      <c r="A602" s="9">
        <v>46050</v>
      </c>
      <c r="B602" s="21">
        <v>4183895844</v>
      </c>
      <c r="C602" s="10" t="s">
        <v>15180</v>
      </c>
      <c r="D602" s="9">
        <v>46055</v>
      </c>
      <c r="G602" s="21" t="s">
        <v>15333</v>
      </c>
      <c r="I602" s="21" t="s">
        <v>15372</v>
      </c>
      <c r="J602" s="21" t="s">
        <v>7228</v>
      </c>
      <c r="K602" s="21" t="s">
        <v>32</v>
      </c>
      <c r="L602" s="215" t="str">
        <f>VLOOKUP($K602,[1]TONG_SL!$A$1:$D$65536,2,0)</f>
        <v>Giò Tai Lưỡi Xào 250g</v>
      </c>
      <c r="M602" s="213"/>
      <c r="N602" s="215" t="str">
        <f t="shared" si="81"/>
        <v>K-C6</v>
      </c>
      <c r="O602" s="222"/>
      <c r="P602" s="222"/>
      <c r="Q602" s="215" t="str">
        <f>VLOOKUP(K602,TONG_SL!$A:$D,3,0)</f>
        <v>Túi</v>
      </c>
      <c r="R602" s="1">
        <v>10</v>
      </c>
      <c r="S602" s="248"/>
      <c r="T602" s="248">
        <f>VLOOKUP(VLOOKUP(G602,Ma_KH!$A:$R,18,0)&amp;K602,Gia_MB!$A:$F,6,0)</f>
        <v>50182</v>
      </c>
      <c r="U602" s="249">
        <f t="shared" si="86"/>
        <v>501820</v>
      </c>
      <c r="V602" s="248"/>
      <c r="W602" s="250">
        <f t="shared" si="87"/>
        <v>0</v>
      </c>
      <c r="X602" s="251" t="str">
        <f t="shared" si="88"/>
        <v>8</v>
      </c>
      <c r="Y602" s="248"/>
      <c r="Z602" s="249">
        <f t="shared" si="89"/>
        <v>40145.599999999999</v>
      </c>
      <c r="AA602" s="252">
        <f>VLOOKUP(G602,Ma_KH!$A:$R,14,0)</f>
        <v>60</v>
      </c>
    </row>
    <row r="603" spans="1:27" x14ac:dyDescent="0.25">
      <c r="A603" s="9">
        <v>46050</v>
      </c>
      <c r="B603" s="21">
        <v>4183895844</v>
      </c>
      <c r="C603" s="10" t="s">
        <v>15180</v>
      </c>
      <c r="D603" s="9">
        <v>46055</v>
      </c>
      <c r="G603" s="21" t="s">
        <v>15333</v>
      </c>
      <c r="I603" s="21" t="s">
        <v>15372</v>
      </c>
      <c r="J603" s="21" t="s">
        <v>7228</v>
      </c>
      <c r="K603" s="21" t="s">
        <v>27</v>
      </c>
      <c r="L603" s="215" t="str">
        <f>VLOOKUP($K603,[1]TONG_SL!$A$1:$D$65536,2,0)</f>
        <v>Chân giò heo muối 300g</v>
      </c>
      <c r="M603" s="213"/>
      <c r="N603" s="215" t="str">
        <f t="shared" si="81"/>
        <v>K-C6</v>
      </c>
      <c r="O603" s="222"/>
      <c r="P603" s="222"/>
      <c r="Q603" s="215" t="str">
        <f>VLOOKUP(K603,TONG_SL!$A:$D,3,0)</f>
        <v>Túi</v>
      </c>
      <c r="R603" s="1">
        <v>20</v>
      </c>
      <c r="S603" s="248"/>
      <c r="T603" s="248">
        <f>VLOOKUP(VLOOKUP(G603,Ma_KH!$A:$R,18,0)&amp;K603,Gia_MB!$A:$F,6,0)</f>
        <v>73431</v>
      </c>
      <c r="U603" s="249">
        <f t="shared" si="86"/>
        <v>1468620</v>
      </c>
      <c r="V603" s="248"/>
      <c r="W603" s="250">
        <f t="shared" si="87"/>
        <v>0</v>
      </c>
      <c r="X603" s="251" t="str">
        <f t="shared" si="88"/>
        <v>8</v>
      </c>
      <c r="Y603" s="248"/>
      <c r="Z603" s="249">
        <f t="shared" si="89"/>
        <v>117489.60000000001</v>
      </c>
      <c r="AA603" s="252">
        <f>VLOOKUP(G603,Ma_KH!$A:$R,14,0)</f>
        <v>60</v>
      </c>
    </row>
    <row r="604" spans="1:27" x14ac:dyDescent="0.25">
      <c r="A604" s="9">
        <v>46050</v>
      </c>
      <c r="B604" s="21">
        <v>4183895844</v>
      </c>
      <c r="C604" s="10" t="s">
        <v>15180</v>
      </c>
      <c r="D604" s="9">
        <v>46055</v>
      </c>
      <c r="G604" s="21" t="s">
        <v>15333</v>
      </c>
      <c r="I604" s="21" t="s">
        <v>15372</v>
      </c>
      <c r="J604" s="21" t="s">
        <v>7228</v>
      </c>
      <c r="K604" s="21" t="s">
        <v>30</v>
      </c>
      <c r="L604" s="215" t="str">
        <f>VLOOKUP($K604,[1]TONG_SL!$A$1:$D$65536,2,0)</f>
        <v>Gà muối 500g</v>
      </c>
      <c r="M604" s="213"/>
      <c r="N604" s="215" t="str">
        <f t="shared" si="81"/>
        <v>K-C6</v>
      </c>
      <c r="O604" s="222"/>
      <c r="P604" s="222"/>
      <c r="Q604" s="215" t="str">
        <f>VLOOKUP(K604,TONG_SL!$A:$D,3,0)</f>
        <v>Túi</v>
      </c>
      <c r="R604" s="1">
        <v>40</v>
      </c>
      <c r="S604" s="248"/>
      <c r="T604" s="248">
        <f>VLOOKUP(VLOOKUP(G604,Ma_KH!$A:$R,18,0)&amp;K604,Gia_MB!$A:$F,6,0)</f>
        <v>116611</v>
      </c>
      <c r="U604" s="249">
        <f t="shared" si="86"/>
        <v>4664440</v>
      </c>
      <c r="V604" s="248"/>
      <c r="W604" s="250">
        <f t="shared" si="87"/>
        <v>0</v>
      </c>
      <c r="X604" s="251" t="str">
        <f t="shared" si="88"/>
        <v>8</v>
      </c>
      <c r="Y604" s="248"/>
      <c r="Z604" s="249">
        <f t="shared" si="89"/>
        <v>373155.2</v>
      </c>
      <c r="AA604" s="252">
        <f>VLOOKUP(G604,Ma_KH!$A:$R,14,0)</f>
        <v>60</v>
      </c>
    </row>
    <row r="605" spans="1:27" x14ac:dyDescent="0.25">
      <c r="A605" s="286">
        <v>46046</v>
      </c>
      <c r="B605" s="287">
        <v>4183608242</v>
      </c>
      <c r="C605" s="288" t="s">
        <v>15180</v>
      </c>
      <c r="D605" s="286">
        <v>46055</v>
      </c>
      <c r="G605" s="21" t="s">
        <v>15373</v>
      </c>
      <c r="I605" s="21" t="s">
        <v>15374</v>
      </c>
      <c r="J605" s="21" t="s">
        <v>7228</v>
      </c>
      <c r="K605" s="21" t="s">
        <v>48</v>
      </c>
      <c r="L605" s="215" t="str">
        <f>VLOOKUP($K605,[1]TONG_SL!$A$1:$D$65536,2,0)</f>
        <v>Mọc Nấm Hương 250g</v>
      </c>
      <c r="M605" s="213"/>
      <c r="N605" s="215" t="str">
        <f t="shared" si="81"/>
        <v>K-C6</v>
      </c>
      <c r="O605" s="222"/>
      <c r="P605" s="222"/>
      <c r="Q605" s="215" t="str">
        <f>VLOOKUP(K605,TONG_SL!$A:$D,3,0)</f>
        <v>Túi</v>
      </c>
      <c r="R605" s="1">
        <v>4</v>
      </c>
      <c r="S605" s="248"/>
      <c r="T605" s="248">
        <f>VLOOKUP(VLOOKUP(G605,Ma_KH!$A:$R,18,0)&amp;K605,Gia_MB!$A:$F,6,0)</f>
        <v>46000</v>
      </c>
      <c r="U605" s="249">
        <f t="shared" si="86"/>
        <v>184000</v>
      </c>
      <c r="V605" s="248"/>
      <c r="W605" s="250">
        <f t="shared" si="87"/>
        <v>0</v>
      </c>
      <c r="X605" s="251" t="str">
        <f t="shared" si="88"/>
        <v>8</v>
      </c>
      <c r="Y605" s="248"/>
      <c r="Z605" s="249">
        <f t="shared" si="89"/>
        <v>14720</v>
      </c>
      <c r="AA605" s="252">
        <f>VLOOKUP(G605,Ma_KH!$A:$R,14,0)</f>
        <v>60</v>
      </c>
    </row>
    <row r="606" spans="1:27" x14ac:dyDescent="0.25">
      <c r="A606" s="286">
        <v>46046</v>
      </c>
      <c r="B606" s="287">
        <v>4183608242</v>
      </c>
      <c r="C606" s="288" t="s">
        <v>15180</v>
      </c>
      <c r="D606" s="286">
        <v>46055</v>
      </c>
      <c r="G606" s="21" t="s">
        <v>15373</v>
      </c>
      <c r="I606" s="21" t="s">
        <v>15374</v>
      </c>
      <c r="J606" s="21" t="s">
        <v>7228</v>
      </c>
      <c r="K606" s="21" t="s">
        <v>27</v>
      </c>
      <c r="L606" s="215" t="str">
        <f>VLOOKUP($K606,[1]TONG_SL!$A$1:$D$65536,2,0)</f>
        <v>Chân giò heo muối 300g</v>
      </c>
      <c r="M606" s="213"/>
      <c r="N606" s="215" t="str">
        <f t="shared" si="81"/>
        <v>K-C6</v>
      </c>
      <c r="O606" s="222"/>
      <c r="P606" s="222"/>
      <c r="Q606" s="215" t="str">
        <f>VLOOKUP(K606,TONG_SL!$A:$D,3,0)</f>
        <v>Túi</v>
      </c>
      <c r="R606" s="1">
        <v>30</v>
      </c>
      <c r="S606" s="248"/>
      <c r="T606" s="248">
        <f>VLOOKUP(VLOOKUP(G606,Ma_KH!$A:$R,18,0)&amp;K606,Gia_MB!$A:$F,6,0)</f>
        <v>73431</v>
      </c>
      <c r="U606" s="249">
        <f t="shared" si="86"/>
        <v>2202930</v>
      </c>
      <c r="V606" s="248"/>
      <c r="W606" s="250">
        <f t="shared" si="87"/>
        <v>0</v>
      </c>
      <c r="X606" s="251" t="str">
        <f t="shared" si="88"/>
        <v>8</v>
      </c>
      <c r="Y606" s="248"/>
      <c r="Z606" s="249">
        <f t="shared" si="89"/>
        <v>176234.4</v>
      </c>
      <c r="AA606" s="252">
        <f>VLOOKUP(G606,Ma_KH!$A:$R,14,0)</f>
        <v>60</v>
      </c>
    </row>
    <row r="607" spans="1:27" x14ac:dyDescent="0.25">
      <c r="A607" s="286">
        <v>46046</v>
      </c>
      <c r="B607" s="287">
        <v>4183608242</v>
      </c>
      <c r="C607" s="288" t="s">
        <v>15180</v>
      </c>
      <c r="D607" s="286">
        <v>46055</v>
      </c>
      <c r="G607" s="21" t="s">
        <v>15373</v>
      </c>
      <c r="I607" s="21" t="s">
        <v>15374</v>
      </c>
      <c r="J607" s="21" t="s">
        <v>7228</v>
      </c>
      <c r="K607" s="21" t="s">
        <v>32</v>
      </c>
      <c r="L607" s="215" t="str">
        <f>VLOOKUP($K607,[1]TONG_SL!$A$1:$D$65536,2,0)</f>
        <v>Giò Tai Lưỡi Xào 250g</v>
      </c>
      <c r="M607" s="213"/>
      <c r="N607" s="215" t="str">
        <f t="shared" si="81"/>
        <v>K-C6</v>
      </c>
      <c r="O607" s="222"/>
      <c r="P607" s="222"/>
      <c r="Q607" s="215" t="str">
        <f>VLOOKUP(K607,TONG_SL!$A:$D,3,0)</f>
        <v>Túi</v>
      </c>
      <c r="R607" s="1">
        <v>12</v>
      </c>
      <c r="S607" s="248"/>
      <c r="T607" s="248">
        <f>VLOOKUP(VLOOKUP(G607,Ma_KH!$A:$R,18,0)&amp;K607,Gia_MB!$A:$F,6,0)</f>
        <v>50182</v>
      </c>
      <c r="U607" s="249">
        <f t="shared" si="86"/>
        <v>602184</v>
      </c>
      <c r="V607" s="248"/>
      <c r="W607" s="250">
        <f t="shared" si="87"/>
        <v>0</v>
      </c>
      <c r="X607" s="251" t="str">
        <f t="shared" si="88"/>
        <v>8</v>
      </c>
      <c r="Y607" s="248"/>
      <c r="Z607" s="249">
        <f t="shared" si="89"/>
        <v>48174.720000000001</v>
      </c>
      <c r="AA607" s="252">
        <f>VLOOKUP(G607,Ma_KH!$A:$R,14,0)</f>
        <v>60</v>
      </c>
    </row>
    <row r="608" spans="1:27" x14ac:dyDescent="0.25">
      <c r="A608" s="286">
        <v>46046</v>
      </c>
      <c r="B608" s="287">
        <v>4183608242</v>
      </c>
      <c r="C608" s="288" t="s">
        <v>15180</v>
      </c>
      <c r="D608" s="286">
        <v>46055</v>
      </c>
      <c r="G608" s="21" t="s">
        <v>15373</v>
      </c>
      <c r="I608" s="21" t="s">
        <v>15374</v>
      </c>
      <c r="J608" s="21" t="s">
        <v>7228</v>
      </c>
      <c r="K608" s="21" t="s">
        <v>30</v>
      </c>
      <c r="L608" s="215" t="str">
        <f>VLOOKUP($K608,[1]TONG_SL!$A$1:$D$65536,2,0)</f>
        <v>Gà muối 500g</v>
      </c>
      <c r="M608" s="213"/>
      <c r="N608" s="215" t="str">
        <f t="shared" si="81"/>
        <v>K-C6</v>
      </c>
      <c r="O608" s="222"/>
      <c r="P608" s="222"/>
      <c r="Q608" s="215" t="str">
        <f>VLOOKUP(K608,TONG_SL!$A:$D,3,0)</f>
        <v>Túi</v>
      </c>
      <c r="R608" s="1">
        <v>30</v>
      </c>
      <c r="S608" s="248"/>
      <c r="T608" s="248">
        <f>VLOOKUP(VLOOKUP(G608,Ma_KH!$A:$R,18,0)&amp;K608,Gia_MB!$A:$F,6,0)</f>
        <v>116611</v>
      </c>
      <c r="U608" s="249">
        <f t="shared" si="86"/>
        <v>3498330</v>
      </c>
      <c r="V608" s="248"/>
      <c r="W608" s="250">
        <f t="shared" si="87"/>
        <v>0</v>
      </c>
      <c r="X608" s="251" t="str">
        <f t="shared" si="88"/>
        <v>8</v>
      </c>
      <c r="Y608" s="248"/>
      <c r="Z608" s="249">
        <f t="shared" si="89"/>
        <v>279866.40000000002</v>
      </c>
      <c r="AA608" s="252">
        <f>VLOOKUP(G608,Ma_KH!$A:$R,14,0)</f>
        <v>60</v>
      </c>
    </row>
    <row r="609" spans="1:27" x14ac:dyDescent="0.25">
      <c r="A609" s="9">
        <v>46046</v>
      </c>
      <c r="B609" s="21">
        <v>4183608128</v>
      </c>
      <c r="C609" s="10" t="s">
        <v>15180</v>
      </c>
      <c r="D609" s="9">
        <v>46055</v>
      </c>
      <c r="G609" s="21" t="s">
        <v>15373</v>
      </c>
      <c r="I609" s="21" t="s">
        <v>15375</v>
      </c>
      <c r="J609" s="21" t="s">
        <v>7228</v>
      </c>
      <c r="K609" s="21" t="s">
        <v>27</v>
      </c>
      <c r="L609" s="215" t="str">
        <f>VLOOKUP($K609,[1]TONG_SL!$A$1:$D$65536,2,0)</f>
        <v>Chân giò heo muối 300g</v>
      </c>
      <c r="M609" s="213"/>
      <c r="N609" s="215" t="str">
        <f t="shared" si="81"/>
        <v>K-C6</v>
      </c>
      <c r="O609" s="222"/>
      <c r="P609" s="222"/>
      <c r="Q609" s="215" t="str">
        <f>VLOOKUP(K609,TONG_SL!$A:$D,3,0)</f>
        <v>Túi</v>
      </c>
      <c r="R609" s="1">
        <v>24</v>
      </c>
      <c r="S609" s="248"/>
      <c r="T609" s="248">
        <f>VLOOKUP(VLOOKUP(G609,Ma_KH!$A:$R,18,0)&amp;K609,Gia_MB!$A:$F,6,0)</f>
        <v>73431</v>
      </c>
      <c r="U609" s="249">
        <f t="shared" si="86"/>
        <v>1762344</v>
      </c>
      <c r="V609" s="248"/>
      <c r="W609" s="250">
        <f t="shared" si="87"/>
        <v>0</v>
      </c>
      <c r="X609" s="251" t="str">
        <f t="shared" si="88"/>
        <v>8</v>
      </c>
      <c r="Y609" s="248"/>
      <c r="Z609" s="249">
        <f t="shared" si="89"/>
        <v>140987.51999999999</v>
      </c>
      <c r="AA609" s="252">
        <f>VLOOKUP(G609,Ma_KH!$A:$R,14,0)</f>
        <v>60</v>
      </c>
    </row>
    <row r="610" spans="1:27" x14ac:dyDescent="0.25">
      <c r="A610" s="9">
        <v>46046</v>
      </c>
      <c r="B610" s="21">
        <v>4183608128</v>
      </c>
      <c r="C610" s="10" t="s">
        <v>15180</v>
      </c>
      <c r="D610" s="9">
        <v>46055</v>
      </c>
      <c r="G610" s="21" t="s">
        <v>15373</v>
      </c>
      <c r="I610" s="21" t="s">
        <v>15375</v>
      </c>
      <c r="J610" s="21" t="s">
        <v>7228</v>
      </c>
      <c r="K610" s="21" t="s">
        <v>32</v>
      </c>
      <c r="L610" s="215" t="str">
        <f>VLOOKUP($K610,[1]TONG_SL!$A$1:$D$65536,2,0)</f>
        <v>Giò Tai Lưỡi Xào 250g</v>
      </c>
      <c r="M610" s="213"/>
      <c r="N610" s="215" t="str">
        <f t="shared" ref="N610:N673" si="90">IF($B610&lt;&gt;"","K-C6","")</f>
        <v>K-C6</v>
      </c>
      <c r="O610" s="222"/>
      <c r="P610" s="222"/>
      <c r="Q610" s="215" t="str">
        <f>VLOOKUP(K610,TONG_SL!$A:$D,3,0)</f>
        <v>Túi</v>
      </c>
      <c r="R610" s="1">
        <v>2</v>
      </c>
      <c r="S610" s="248"/>
      <c r="T610" s="248">
        <f>VLOOKUP(VLOOKUP(G610,Ma_KH!$A:$R,18,0)&amp;K610,Gia_MB!$A:$F,6,0)</f>
        <v>50182</v>
      </c>
      <c r="U610" s="249">
        <f t="shared" si="86"/>
        <v>100364</v>
      </c>
      <c r="V610" s="248"/>
      <c r="W610" s="250">
        <f t="shared" si="87"/>
        <v>0</v>
      </c>
      <c r="X610" s="251" t="str">
        <f t="shared" si="88"/>
        <v>8</v>
      </c>
      <c r="Y610" s="248"/>
      <c r="Z610" s="249">
        <f t="shared" si="89"/>
        <v>8029.12</v>
      </c>
      <c r="AA610" s="252">
        <f>VLOOKUP(G610,Ma_KH!$A:$R,14,0)</f>
        <v>60</v>
      </c>
    </row>
    <row r="611" spans="1:27" x14ac:dyDescent="0.25">
      <c r="A611" s="9">
        <v>46046</v>
      </c>
      <c r="B611" s="21">
        <v>4183608128</v>
      </c>
      <c r="C611" s="10" t="s">
        <v>15180</v>
      </c>
      <c r="D611" s="9">
        <v>46055</v>
      </c>
      <c r="G611" s="21" t="s">
        <v>15373</v>
      </c>
      <c r="I611" s="21" t="s">
        <v>15375</v>
      </c>
      <c r="J611" s="21" t="s">
        <v>7228</v>
      </c>
      <c r="K611" s="21" t="s">
        <v>30</v>
      </c>
      <c r="L611" s="215" t="str">
        <f>VLOOKUP($K611,[1]TONG_SL!$A$1:$D$65536,2,0)</f>
        <v>Gà muối 500g</v>
      </c>
      <c r="M611" s="213"/>
      <c r="N611" s="215" t="str">
        <f t="shared" si="90"/>
        <v>K-C6</v>
      </c>
      <c r="O611" s="222"/>
      <c r="P611" s="222"/>
      <c r="Q611" s="215" t="str">
        <f>VLOOKUP(K611,TONG_SL!$A:$D,3,0)</f>
        <v>Túi</v>
      </c>
      <c r="R611" s="1">
        <v>22</v>
      </c>
      <c r="S611" s="248"/>
      <c r="T611" s="248">
        <f>VLOOKUP(VLOOKUP(G611,Ma_KH!$A:$R,18,0)&amp;K611,Gia_MB!$A:$F,6,0)</f>
        <v>116611</v>
      </c>
      <c r="U611" s="249">
        <f t="shared" si="86"/>
        <v>2565442</v>
      </c>
      <c r="V611" s="248"/>
      <c r="W611" s="250">
        <f t="shared" si="87"/>
        <v>0</v>
      </c>
      <c r="X611" s="251" t="str">
        <f t="shared" si="88"/>
        <v>8</v>
      </c>
      <c r="Y611" s="248"/>
      <c r="Z611" s="249">
        <f t="shared" si="89"/>
        <v>205235.36000000002</v>
      </c>
      <c r="AA611" s="252">
        <f>VLOOKUP(G611,Ma_KH!$A:$R,14,0)</f>
        <v>60</v>
      </c>
    </row>
    <row r="612" spans="1:27" x14ac:dyDescent="0.25">
      <c r="A612" s="286">
        <v>46046</v>
      </c>
      <c r="B612" s="287">
        <v>4183607818</v>
      </c>
      <c r="C612" s="288" t="s">
        <v>15180</v>
      </c>
      <c r="D612" s="286">
        <v>46055</v>
      </c>
      <c r="G612" s="21" t="s">
        <v>15373</v>
      </c>
      <c r="I612" s="21" t="s">
        <v>15376</v>
      </c>
      <c r="J612" s="21" t="s">
        <v>7228</v>
      </c>
      <c r="K612" s="21" t="s">
        <v>34</v>
      </c>
      <c r="L612" s="215" t="str">
        <f>VLOOKUP($K612,[1]TONG_SL!$A$1:$D$65536,2,0)</f>
        <v>Tai heo muối 200g</v>
      </c>
      <c r="M612" s="213"/>
      <c r="N612" s="215" t="str">
        <f t="shared" si="90"/>
        <v>K-C6</v>
      </c>
      <c r="O612" s="222"/>
      <c r="P612" s="222"/>
      <c r="Q612" s="215" t="str">
        <f>VLOOKUP(K612,TONG_SL!$A:$D,3,0)</f>
        <v>Túi</v>
      </c>
      <c r="R612" s="1">
        <v>6</v>
      </c>
      <c r="S612" s="248"/>
      <c r="T612" s="248">
        <f>VLOOKUP(VLOOKUP(G612,Ma_KH!$A:$R,18,0)&amp;K612,Gia_MB!$A:$F,6,0)</f>
        <v>55595</v>
      </c>
      <c r="U612" s="249">
        <f t="shared" si="86"/>
        <v>333570</v>
      </c>
      <c r="V612" s="248"/>
      <c r="W612" s="250">
        <f t="shared" si="87"/>
        <v>0</v>
      </c>
      <c r="X612" s="251" t="str">
        <f t="shared" si="88"/>
        <v>8</v>
      </c>
      <c r="Y612" s="248"/>
      <c r="Z612" s="249">
        <f t="shared" si="89"/>
        <v>26685.600000000002</v>
      </c>
      <c r="AA612" s="252">
        <f>VLOOKUP(G612,Ma_KH!$A:$R,14,0)</f>
        <v>60</v>
      </c>
    </row>
    <row r="613" spans="1:27" x14ac:dyDescent="0.25">
      <c r="A613" s="286">
        <v>46046</v>
      </c>
      <c r="B613" s="287">
        <v>4183607818</v>
      </c>
      <c r="C613" s="288" t="s">
        <v>15180</v>
      </c>
      <c r="D613" s="286">
        <v>46055</v>
      </c>
      <c r="G613" s="21" t="s">
        <v>15373</v>
      </c>
      <c r="I613" s="21" t="s">
        <v>15376</v>
      </c>
      <c r="J613" s="21" t="s">
        <v>7228</v>
      </c>
      <c r="K613" s="21" t="s">
        <v>48</v>
      </c>
      <c r="L613" s="215" t="str">
        <f>VLOOKUP($K613,[1]TONG_SL!$A$1:$D$65536,2,0)</f>
        <v>Mọc Nấm Hương 250g</v>
      </c>
      <c r="M613" s="213"/>
      <c r="N613" s="215" t="str">
        <f t="shared" si="90"/>
        <v>K-C6</v>
      </c>
      <c r="O613" s="222"/>
      <c r="P613" s="222"/>
      <c r="Q613" s="215" t="str">
        <f>VLOOKUP(K613,TONG_SL!$A:$D,3,0)</f>
        <v>Túi</v>
      </c>
      <c r="R613" s="1">
        <v>5</v>
      </c>
      <c r="S613" s="248"/>
      <c r="T613" s="248">
        <f>VLOOKUP(VLOOKUP(G613,Ma_KH!$A:$R,18,0)&amp;K613,Gia_MB!$A:$F,6,0)</f>
        <v>46000</v>
      </c>
      <c r="U613" s="249">
        <f t="shared" si="86"/>
        <v>230000</v>
      </c>
      <c r="V613" s="248"/>
      <c r="W613" s="250">
        <f t="shared" si="87"/>
        <v>0</v>
      </c>
      <c r="X613" s="251" t="str">
        <f t="shared" si="88"/>
        <v>8</v>
      </c>
      <c r="Y613" s="248"/>
      <c r="Z613" s="249">
        <f t="shared" si="89"/>
        <v>18400</v>
      </c>
      <c r="AA613" s="252">
        <f>VLOOKUP(G613,Ma_KH!$A:$R,14,0)</f>
        <v>60</v>
      </c>
    </row>
    <row r="614" spans="1:27" x14ac:dyDescent="0.25">
      <c r="A614" s="286">
        <v>46046</v>
      </c>
      <c r="B614" s="287">
        <v>4183607818</v>
      </c>
      <c r="C614" s="288" t="s">
        <v>15180</v>
      </c>
      <c r="D614" s="286">
        <v>46055</v>
      </c>
      <c r="G614" s="21" t="s">
        <v>15373</v>
      </c>
      <c r="I614" s="21" t="s">
        <v>15376</v>
      </c>
      <c r="J614" s="21" t="s">
        <v>7228</v>
      </c>
      <c r="K614" s="21" t="s">
        <v>27</v>
      </c>
      <c r="L614" s="215" t="str">
        <f>VLOOKUP($K614,[1]TONG_SL!$A$1:$D$65536,2,0)</f>
        <v>Chân giò heo muối 300g</v>
      </c>
      <c r="M614" s="213"/>
      <c r="N614" s="215" t="str">
        <f t="shared" si="90"/>
        <v>K-C6</v>
      </c>
      <c r="O614" s="222"/>
      <c r="P614" s="222"/>
      <c r="Q614" s="215" t="str">
        <f>VLOOKUP(K614,TONG_SL!$A:$D,3,0)</f>
        <v>Túi</v>
      </c>
      <c r="R614" s="1">
        <v>30</v>
      </c>
      <c r="S614" s="248"/>
      <c r="T614" s="248">
        <f>VLOOKUP(VLOOKUP(G614,Ma_KH!$A:$R,18,0)&amp;K614,Gia_MB!$A:$F,6,0)</f>
        <v>73431</v>
      </c>
      <c r="U614" s="249">
        <f t="shared" si="86"/>
        <v>2202930</v>
      </c>
      <c r="V614" s="248"/>
      <c r="W614" s="250">
        <f t="shared" si="87"/>
        <v>0</v>
      </c>
      <c r="X614" s="251" t="str">
        <f t="shared" si="88"/>
        <v>8</v>
      </c>
      <c r="Y614" s="248"/>
      <c r="Z614" s="249">
        <f t="shared" si="89"/>
        <v>176234.4</v>
      </c>
      <c r="AA614" s="252">
        <f>VLOOKUP(G614,Ma_KH!$A:$R,14,0)</f>
        <v>60</v>
      </c>
    </row>
    <row r="615" spans="1:27" x14ac:dyDescent="0.25">
      <c r="A615" s="286">
        <v>46046</v>
      </c>
      <c r="B615" s="287">
        <v>4183607818</v>
      </c>
      <c r="C615" s="288" t="s">
        <v>15180</v>
      </c>
      <c r="D615" s="286">
        <v>46055</v>
      </c>
      <c r="G615" s="21" t="s">
        <v>15373</v>
      </c>
      <c r="I615" s="21" t="s">
        <v>15376</v>
      </c>
      <c r="J615" s="21" t="s">
        <v>7228</v>
      </c>
      <c r="K615" s="21" t="s">
        <v>32</v>
      </c>
      <c r="L615" s="215" t="str">
        <f>VLOOKUP($K615,[1]TONG_SL!$A$1:$D$65536,2,0)</f>
        <v>Giò Tai Lưỡi Xào 250g</v>
      </c>
      <c r="M615" s="213"/>
      <c r="N615" s="215" t="str">
        <f t="shared" si="90"/>
        <v>K-C6</v>
      </c>
      <c r="O615" s="222"/>
      <c r="P615" s="222"/>
      <c r="Q615" s="215" t="str">
        <f>VLOOKUP(K615,TONG_SL!$A:$D,3,0)</f>
        <v>Túi</v>
      </c>
      <c r="R615" s="1">
        <v>20</v>
      </c>
      <c r="S615" s="248"/>
      <c r="T615" s="248">
        <f>VLOOKUP(VLOOKUP(G615,Ma_KH!$A:$R,18,0)&amp;K615,Gia_MB!$A:$F,6,0)</f>
        <v>50182</v>
      </c>
      <c r="U615" s="249">
        <f t="shared" ref="U615:U640" si="91">T615*R615</f>
        <v>1003640</v>
      </c>
      <c r="V615" s="248"/>
      <c r="W615" s="250">
        <f t="shared" ref="W615:W640" si="92">U615*V615</f>
        <v>0</v>
      </c>
      <c r="X615" s="251" t="str">
        <f t="shared" ref="X615:X640" si="93">IF(B615&lt;&gt;"","8","0")</f>
        <v>8</v>
      </c>
      <c r="Y615" s="248"/>
      <c r="Z615" s="249">
        <f t="shared" ref="Z615:Z640" si="94">U615*X615%</f>
        <v>80291.199999999997</v>
      </c>
      <c r="AA615" s="252">
        <f>VLOOKUP(G615,Ma_KH!$A:$R,14,0)</f>
        <v>60</v>
      </c>
    </row>
    <row r="616" spans="1:27" x14ac:dyDescent="0.25">
      <c r="A616" s="286">
        <v>46046</v>
      </c>
      <c r="B616" s="287">
        <v>4183607818</v>
      </c>
      <c r="C616" s="288" t="s">
        <v>15180</v>
      </c>
      <c r="D616" s="286">
        <v>46055</v>
      </c>
      <c r="G616" s="21" t="s">
        <v>15373</v>
      </c>
      <c r="I616" s="21" t="s">
        <v>15376</v>
      </c>
      <c r="J616" s="21" t="s">
        <v>7228</v>
      </c>
      <c r="K616" s="21" t="s">
        <v>30</v>
      </c>
      <c r="L616" s="215" t="str">
        <f>VLOOKUP($K616,[1]TONG_SL!$A$1:$D$65536,2,0)</f>
        <v>Gà muối 500g</v>
      </c>
      <c r="M616" s="213"/>
      <c r="N616" s="215" t="str">
        <f t="shared" si="90"/>
        <v>K-C6</v>
      </c>
      <c r="O616" s="222"/>
      <c r="P616" s="222"/>
      <c r="Q616" s="215" t="str">
        <f>VLOOKUP(K616,TONG_SL!$A:$D,3,0)</f>
        <v>Túi</v>
      </c>
      <c r="R616" s="1">
        <v>30</v>
      </c>
      <c r="S616" s="248"/>
      <c r="T616" s="248">
        <f>VLOOKUP(VLOOKUP(G616,Ma_KH!$A:$R,18,0)&amp;K616,Gia_MB!$A:$F,6,0)</f>
        <v>116611</v>
      </c>
      <c r="U616" s="249">
        <f t="shared" si="91"/>
        <v>3498330</v>
      </c>
      <c r="V616" s="248"/>
      <c r="W616" s="250">
        <f t="shared" si="92"/>
        <v>0</v>
      </c>
      <c r="X616" s="251" t="str">
        <f t="shared" si="93"/>
        <v>8</v>
      </c>
      <c r="Y616" s="248"/>
      <c r="Z616" s="249">
        <f t="shared" si="94"/>
        <v>279866.40000000002</v>
      </c>
      <c r="AA616" s="252">
        <f>VLOOKUP(G616,Ma_KH!$A:$R,14,0)</f>
        <v>60</v>
      </c>
    </row>
    <row r="617" spans="1:27" x14ac:dyDescent="0.25">
      <c r="A617" s="286">
        <v>46046</v>
      </c>
      <c r="B617" s="287">
        <v>4183607818</v>
      </c>
      <c r="C617" s="288" t="s">
        <v>15180</v>
      </c>
      <c r="D617" s="286">
        <v>46055</v>
      </c>
      <c r="G617" s="21" t="s">
        <v>15373</v>
      </c>
      <c r="I617" s="21" t="s">
        <v>15376</v>
      </c>
      <c r="J617" s="21" t="s">
        <v>7228</v>
      </c>
      <c r="K617" s="21" t="s">
        <v>37</v>
      </c>
      <c r="L617" s="215" t="str">
        <f>VLOOKUP($K617,[1]TONG_SL!$A$1:$D$65536,2,0)</f>
        <v>Chả cốm 300g</v>
      </c>
      <c r="M617" s="213"/>
      <c r="N617" s="215" t="str">
        <f t="shared" si="90"/>
        <v>K-C6</v>
      </c>
      <c r="O617" s="222"/>
      <c r="P617" s="222"/>
      <c r="Q617" s="215" t="str">
        <f>VLOOKUP(K617,TONG_SL!$A:$D,3,0)</f>
        <v>Túi</v>
      </c>
      <c r="R617" s="1">
        <v>5</v>
      </c>
      <c r="S617" s="248"/>
      <c r="T617" s="248">
        <f>VLOOKUP(VLOOKUP(G617,Ma_KH!$A:$R,18,0)&amp;K617,Gia_MB!$A:$F,6,0)</f>
        <v>74250</v>
      </c>
      <c r="U617" s="249">
        <f t="shared" si="91"/>
        <v>371250</v>
      </c>
      <c r="V617" s="248"/>
      <c r="W617" s="250">
        <f t="shared" si="92"/>
        <v>0</v>
      </c>
      <c r="X617" s="251" t="str">
        <f t="shared" si="93"/>
        <v>8</v>
      </c>
      <c r="Y617" s="248"/>
      <c r="Z617" s="249">
        <f t="shared" si="94"/>
        <v>29700</v>
      </c>
      <c r="AA617" s="252">
        <f>VLOOKUP(G617,Ma_KH!$A:$R,14,0)</f>
        <v>60</v>
      </c>
    </row>
    <row r="618" spans="1:27" x14ac:dyDescent="0.25">
      <c r="A618" s="286">
        <v>46046</v>
      </c>
      <c r="B618" s="287">
        <v>4183608309</v>
      </c>
      <c r="C618" s="288" t="s">
        <v>15180</v>
      </c>
      <c r="D618" s="286">
        <v>46055</v>
      </c>
      <c r="G618" s="21" t="s">
        <v>15373</v>
      </c>
      <c r="I618" s="21" t="s">
        <v>15377</v>
      </c>
      <c r="J618" s="21" t="s">
        <v>7228</v>
      </c>
      <c r="K618" s="21" t="s">
        <v>34</v>
      </c>
      <c r="L618" s="215" t="str">
        <f>VLOOKUP($K618,[1]TONG_SL!$A$1:$D$65536,2,0)</f>
        <v>Tai heo muối 200g</v>
      </c>
      <c r="M618" s="213"/>
      <c r="N618" s="215" t="str">
        <f t="shared" si="90"/>
        <v>K-C6</v>
      </c>
      <c r="O618" s="222"/>
      <c r="P618" s="222"/>
      <c r="Q618" s="215" t="str">
        <f>VLOOKUP(K618,TONG_SL!$A:$D,3,0)</f>
        <v>Túi</v>
      </c>
      <c r="R618" s="1">
        <v>2</v>
      </c>
      <c r="S618" s="248"/>
      <c r="T618" s="248">
        <f>VLOOKUP(VLOOKUP(G618,Ma_KH!$A:$R,18,0)&amp;K618,Gia_MB!$A:$F,6,0)</f>
        <v>55595</v>
      </c>
      <c r="U618" s="249">
        <f t="shared" si="91"/>
        <v>111190</v>
      </c>
      <c r="V618" s="248"/>
      <c r="W618" s="250">
        <f t="shared" si="92"/>
        <v>0</v>
      </c>
      <c r="X618" s="251" t="str">
        <f t="shared" si="93"/>
        <v>8</v>
      </c>
      <c r="Y618" s="248"/>
      <c r="Z618" s="249">
        <f t="shared" si="94"/>
        <v>8895.2000000000007</v>
      </c>
      <c r="AA618" s="252">
        <f>VLOOKUP(G618,Ma_KH!$A:$R,14,0)</f>
        <v>60</v>
      </c>
    </row>
    <row r="619" spans="1:27" x14ac:dyDescent="0.25">
      <c r="A619" s="286">
        <v>46046</v>
      </c>
      <c r="B619" s="287">
        <v>4183608309</v>
      </c>
      <c r="C619" s="288" t="s">
        <v>15180</v>
      </c>
      <c r="D619" s="286">
        <v>46055</v>
      </c>
      <c r="G619" s="21" t="s">
        <v>15373</v>
      </c>
      <c r="I619" s="21" t="s">
        <v>15377</v>
      </c>
      <c r="J619" s="21" t="s">
        <v>7228</v>
      </c>
      <c r="K619" s="21" t="s">
        <v>48</v>
      </c>
      <c r="L619" s="215" t="str">
        <f>VLOOKUP($K619,[1]TONG_SL!$A$1:$D$65536,2,0)</f>
        <v>Mọc Nấm Hương 250g</v>
      </c>
      <c r="M619" s="213"/>
      <c r="N619" s="215" t="str">
        <f t="shared" si="90"/>
        <v>K-C6</v>
      </c>
      <c r="O619" s="222"/>
      <c r="P619" s="222"/>
      <c r="Q619" s="215" t="str">
        <f>VLOOKUP(K619,TONG_SL!$A:$D,3,0)</f>
        <v>Túi</v>
      </c>
      <c r="R619" s="1">
        <v>7</v>
      </c>
      <c r="S619" s="248"/>
      <c r="T619" s="248">
        <f>VLOOKUP(VLOOKUP(G619,Ma_KH!$A:$R,18,0)&amp;K619,Gia_MB!$A:$F,6,0)</f>
        <v>46000</v>
      </c>
      <c r="U619" s="249">
        <f t="shared" si="91"/>
        <v>322000</v>
      </c>
      <c r="V619" s="248"/>
      <c r="W619" s="250">
        <f t="shared" si="92"/>
        <v>0</v>
      </c>
      <c r="X619" s="251" t="str">
        <f t="shared" si="93"/>
        <v>8</v>
      </c>
      <c r="Y619" s="248"/>
      <c r="Z619" s="249">
        <f t="shared" si="94"/>
        <v>25760</v>
      </c>
      <c r="AA619" s="252">
        <f>VLOOKUP(G619,Ma_KH!$A:$R,14,0)</f>
        <v>60</v>
      </c>
    </row>
    <row r="620" spans="1:27" x14ac:dyDescent="0.25">
      <c r="A620" s="286">
        <v>46046</v>
      </c>
      <c r="B620" s="287">
        <v>4183608309</v>
      </c>
      <c r="C620" s="288" t="s">
        <v>15180</v>
      </c>
      <c r="D620" s="286">
        <v>46055</v>
      </c>
      <c r="G620" s="21" t="s">
        <v>15373</v>
      </c>
      <c r="I620" s="21" t="s">
        <v>15377</v>
      </c>
      <c r="J620" s="21" t="s">
        <v>7228</v>
      </c>
      <c r="K620" s="21" t="s">
        <v>27</v>
      </c>
      <c r="L620" s="215" t="str">
        <f>VLOOKUP($K620,[1]TONG_SL!$A$1:$D$65536,2,0)</f>
        <v>Chân giò heo muối 300g</v>
      </c>
      <c r="M620" s="213"/>
      <c r="N620" s="215" t="str">
        <f t="shared" si="90"/>
        <v>K-C6</v>
      </c>
      <c r="O620" s="222"/>
      <c r="P620" s="222"/>
      <c r="Q620" s="215" t="str">
        <f>VLOOKUP(K620,TONG_SL!$A:$D,3,0)</f>
        <v>Túi</v>
      </c>
      <c r="R620" s="1">
        <v>21</v>
      </c>
      <c r="S620" s="248"/>
      <c r="T620" s="248">
        <f>VLOOKUP(VLOOKUP(G620,Ma_KH!$A:$R,18,0)&amp;K620,Gia_MB!$A:$F,6,0)</f>
        <v>73431</v>
      </c>
      <c r="U620" s="249">
        <f t="shared" si="91"/>
        <v>1542051</v>
      </c>
      <c r="V620" s="248"/>
      <c r="W620" s="250">
        <f t="shared" si="92"/>
        <v>0</v>
      </c>
      <c r="X620" s="251" t="str">
        <f t="shared" si="93"/>
        <v>8</v>
      </c>
      <c r="Y620" s="248"/>
      <c r="Z620" s="249">
        <f t="shared" si="94"/>
        <v>123364.08</v>
      </c>
      <c r="AA620" s="252">
        <f>VLOOKUP(G620,Ma_KH!$A:$R,14,0)</f>
        <v>60</v>
      </c>
    </row>
    <row r="621" spans="1:27" x14ac:dyDescent="0.25">
      <c r="A621" s="286">
        <v>46046</v>
      </c>
      <c r="B621" s="287">
        <v>4183608309</v>
      </c>
      <c r="C621" s="288" t="s">
        <v>15180</v>
      </c>
      <c r="D621" s="286">
        <v>46055</v>
      </c>
      <c r="G621" s="21" t="s">
        <v>15373</v>
      </c>
      <c r="I621" s="21" t="s">
        <v>15377</v>
      </c>
      <c r="J621" s="21" t="s">
        <v>7228</v>
      </c>
      <c r="K621" s="21" t="s">
        <v>32</v>
      </c>
      <c r="L621" s="215" t="str">
        <f>VLOOKUP($K621,[1]TONG_SL!$A$1:$D$65536,2,0)</f>
        <v>Giò Tai Lưỡi Xào 250g</v>
      </c>
      <c r="M621" s="213"/>
      <c r="N621" s="215" t="str">
        <f t="shared" si="90"/>
        <v>K-C6</v>
      </c>
      <c r="O621" s="222"/>
      <c r="P621" s="222"/>
      <c r="Q621" s="215" t="str">
        <f>VLOOKUP(K621,TONG_SL!$A:$D,3,0)</f>
        <v>Túi</v>
      </c>
      <c r="R621" s="1">
        <v>15</v>
      </c>
      <c r="S621" s="248"/>
      <c r="T621" s="248">
        <f>VLOOKUP(VLOOKUP(G621,Ma_KH!$A:$R,18,0)&amp;K621,Gia_MB!$A:$F,6,0)</f>
        <v>50182</v>
      </c>
      <c r="U621" s="249">
        <f t="shared" si="91"/>
        <v>752730</v>
      </c>
      <c r="V621" s="248"/>
      <c r="W621" s="250">
        <f t="shared" si="92"/>
        <v>0</v>
      </c>
      <c r="X621" s="251" t="str">
        <f t="shared" si="93"/>
        <v>8</v>
      </c>
      <c r="Y621" s="248"/>
      <c r="Z621" s="249">
        <f t="shared" si="94"/>
        <v>60218.400000000001</v>
      </c>
      <c r="AA621" s="252">
        <f>VLOOKUP(G621,Ma_KH!$A:$R,14,0)</f>
        <v>60</v>
      </c>
    </row>
    <row r="622" spans="1:27" x14ac:dyDescent="0.25">
      <c r="A622" s="286">
        <v>46046</v>
      </c>
      <c r="B622" s="287">
        <v>4183608309</v>
      </c>
      <c r="C622" s="288" t="s">
        <v>15180</v>
      </c>
      <c r="D622" s="286">
        <v>46055</v>
      </c>
      <c r="G622" s="21" t="s">
        <v>15373</v>
      </c>
      <c r="I622" s="21" t="s">
        <v>15377</v>
      </c>
      <c r="J622" s="21" t="s">
        <v>7228</v>
      </c>
      <c r="K622" s="21" t="s">
        <v>30</v>
      </c>
      <c r="L622" s="215" t="str">
        <f>VLOOKUP($K622,[1]TONG_SL!$A$1:$D$65536,2,0)</f>
        <v>Gà muối 500g</v>
      </c>
      <c r="M622" s="213"/>
      <c r="N622" s="215" t="str">
        <f t="shared" si="90"/>
        <v>K-C6</v>
      </c>
      <c r="O622" s="222"/>
      <c r="P622" s="222"/>
      <c r="Q622" s="215" t="str">
        <f>VLOOKUP(K622,TONG_SL!$A:$D,3,0)</f>
        <v>Túi</v>
      </c>
      <c r="R622" s="1">
        <v>33</v>
      </c>
      <c r="S622" s="248"/>
      <c r="T622" s="248">
        <f>VLOOKUP(VLOOKUP(G622,Ma_KH!$A:$R,18,0)&amp;K622,Gia_MB!$A:$F,6,0)</f>
        <v>116611</v>
      </c>
      <c r="U622" s="249">
        <f t="shared" si="91"/>
        <v>3848163</v>
      </c>
      <c r="V622" s="248"/>
      <c r="W622" s="250">
        <f t="shared" si="92"/>
        <v>0</v>
      </c>
      <c r="X622" s="251" t="str">
        <f t="shared" si="93"/>
        <v>8</v>
      </c>
      <c r="Y622" s="248"/>
      <c r="Z622" s="249">
        <f t="shared" si="94"/>
        <v>307853.03999999998</v>
      </c>
      <c r="AA622" s="252">
        <f>VLOOKUP(G622,Ma_KH!$A:$R,14,0)</f>
        <v>60</v>
      </c>
    </row>
    <row r="623" spans="1:27" x14ac:dyDescent="0.25">
      <c r="A623" s="286">
        <v>46046</v>
      </c>
      <c r="B623" s="287">
        <v>4183608292</v>
      </c>
      <c r="C623" s="288" t="s">
        <v>15180</v>
      </c>
      <c r="D623" s="286">
        <v>46055</v>
      </c>
      <c r="G623" s="21" t="s">
        <v>15373</v>
      </c>
      <c r="I623" s="21" t="s">
        <v>15378</v>
      </c>
      <c r="J623" s="21" t="s">
        <v>7228</v>
      </c>
      <c r="K623" s="21" t="s">
        <v>30</v>
      </c>
      <c r="L623" s="215" t="str">
        <f>VLOOKUP($K623,[1]TONG_SL!$A$1:$D$65536,2,0)</f>
        <v>Gà muối 500g</v>
      </c>
      <c r="M623" s="213"/>
      <c r="N623" s="215" t="str">
        <f t="shared" si="90"/>
        <v>K-C6</v>
      </c>
      <c r="O623" s="222"/>
      <c r="P623" s="222"/>
      <c r="Q623" s="215" t="str">
        <f>VLOOKUP(K623,TONG_SL!$A:$D,3,0)</f>
        <v>Túi</v>
      </c>
      <c r="R623" s="1">
        <v>38</v>
      </c>
      <c r="S623" s="248"/>
      <c r="T623" s="248">
        <f>VLOOKUP(VLOOKUP(G623,Ma_KH!$A:$R,18,0)&amp;K623,Gia_MB!$A:$F,6,0)</f>
        <v>116611</v>
      </c>
      <c r="U623" s="249">
        <f t="shared" si="91"/>
        <v>4431218</v>
      </c>
      <c r="V623" s="248"/>
      <c r="W623" s="250">
        <f t="shared" si="92"/>
        <v>0</v>
      </c>
      <c r="X623" s="251" t="str">
        <f t="shared" si="93"/>
        <v>8</v>
      </c>
      <c r="Y623" s="248"/>
      <c r="Z623" s="249">
        <f t="shared" si="94"/>
        <v>354497.44</v>
      </c>
      <c r="AA623" s="252">
        <f>VLOOKUP(G623,Ma_KH!$A:$R,14,0)</f>
        <v>60</v>
      </c>
    </row>
    <row r="624" spans="1:27" x14ac:dyDescent="0.25">
      <c r="A624" s="286">
        <v>46046</v>
      </c>
      <c r="B624" s="287">
        <v>4183608292</v>
      </c>
      <c r="C624" s="288" t="s">
        <v>15180</v>
      </c>
      <c r="D624" s="286">
        <v>46055</v>
      </c>
      <c r="G624" s="21" t="s">
        <v>15373</v>
      </c>
      <c r="I624" s="21" t="s">
        <v>15378</v>
      </c>
      <c r="J624" s="21" t="s">
        <v>7228</v>
      </c>
      <c r="K624" s="21" t="s">
        <v>32</v>
      </c>
      <c r="L624" s="215" t="str">
        <f>VLOOKUP($K624,[1]TONG_SL!$A$1:$D$65536,2,0)</f>
        <v>Giò Tai Lưỡi Xào 250g</v>
      </c>
      <c r="M624" s="213"/>
      <c r="N624" s="215" t="str">
        <f t="shared" si="90"/>
        <v>K-C6</v>
      </c>
      <c r="O624" s="222"/>
      <c r="P624" s="222"/>
      <c r="Q624" s="215" t="str">
        <f>VLOOKUP(K624,TONG_SL!$A:$D,3,0)</f>
        <v>Túi</v>
      </c>
      <c r="R624" s="1">
        <v>11</v>
      </c>
      <c r="S624" s="248"/>
      <c r="T624" s="248">
        <f>VLOOKUP(VLOOKUP(G624,Ma_KH!$A:$R,18,0)&amp;K624,Gia_MB!$A:$F,6,0)</f>
        <v>50182</v>
      </c>
      <c r="U624" s="249">
        <f t="shared" si="91"/>
        <v>552002</v>
      </c>
      <c r="V624" s="248"/>
      <c r="W624" s="250">
        <f t="shared" si="92"/>
        <v>0</v>
      </c>
      <c r="X624" s="251" t="str">
        <f t="shared" si="93"/>
        <v>8</v>
      </c>
      <c r="Y624" s="248"/>
      <c r="Z624" s="249">
        <f t="shared" si="94"/>
        <v>44160.160000000003</v>
      </c>
      <c r="AA624" s="252">
        <f>VLOOKUP(G624,Ma_KH!$A:$R,14,0)</f>
        <v>60</v>
      </c>
    </row>
    <row r="625" spans="1:27" x14ac:dyDescent="0.25">
      <c r="A625" s="286">
        <v>46046</v>
      </c>
      <c r="B625" s="287">
        <v>4183608292</v>
      </c>
      <c r="C625" s="288" t="s">
        <v>15180</v>
      </c>
      <c r="D625" s="286">
        <v>46055</v>
      </c>
      <c r="G625" s="21" t="s">
        <v>15373</v>
      </c>
      <c r="I625" s="21" t="s">
        <v>15378</v>
      </c>
      <c r="J625" s="21" t="s">
        <v>7228</v>
      </c>
      <c r="K625" s="21" t="s">
        <v>27</v>
      </c>
      <c r="L625" s="215" t="str">
        <f>VLOOKUP($K625,[1]TONG_SL!$A$1:$D$65536,2,0)</f>
        <v>Chân giò heo muối 300g</v>
      </c>
      <c r="M625" s="213"/>
      <c r="N625" s="215" t="str">
        <f t="shared" si="90"/>
        <v>K-C6</v>
      </c>
      <c r="O625" s="222"/>
      <c r="P625" s="222"/>
      <c r="Q625" s="215" t="str">
        <f>VLOOKUP(K625,TONG_SL!$A:$D,3,0)</f>
        <v>Túi</v>
      </c>
      <c r="R625" s="1">
        <v>30</v>
      </c>
      <c r="S625" s="248"/>
      <c r="T625" s="248">
        <f>VLOOKUP(VLOOKUP(G625,Ma_KH!$A:$R,18,0)&amp;K625,Gia_MB!$A:$F,6,0)</f>
        <v>73431</v>
      </c>
      <c r="U625" s="249">
        <f t="shared" si="91"/>
        <v>2202930</v>
      </c>
      <c r="V625" s="248"/>
      <c r="W625" s="250">
        <f t="shared" si="92"/>
        <v>0</v>
      </c>
      <c r="X625" s="251" t="str">
        <f t="shared" si="93"/>
        <v>8</v>
      </c>
      <c r="Y625" s="248"/>
      <c r="Z625" s="249">
        <f t="shared" si="94"/>
        <v>176234.4</v>
      </c>
      <c r="AA625" s="252">
        <f>VLOOKUP(G625,Ma_KH!$A:$R,14,0)</f>
        <v>60</v>
      </c>
    </row>
    <row r="626" spans="1:27" x14ac:dyDescent="0.25">
      <c r="A626" s="286">
        <v>46046</v>
      </c>
      <c r="B626" s="287">
        <v>4183608292</v>
      </c>
      <c r="C626" s="288" t="s">
        <v>15180</v>
      </c>
      <c r="D626" s="286">
        <v>46055</v>
      </c>
      <c r="G626" s="21" t="s">
        <v>15373</v>
      </c>
      <c r="I626" s="21" t="s">
        <v>15378</v>
      </c>
      <c r="J626" s="21" t="s">
        <v>7228</v>
      </c>
      <c r="K626" s="21" t="s">
        <v>48</v>
      </c>
      <c r="L626" s="215" t="str">
        <f>VLOOKUP($K626,[1]TONG_SL!$A$1:$D$65536,2,0)</f>
        <v>Mọc Nấm Hương 250g</v>
      </c>
      <c r="M626" s="213"/>
      <c r="N626" s="215" t="str">
        <f t="shared" si="90"/>
        <v>K-C6</v>
      </c>
      <c r="O626" s="222"/>
      <c r="P626" s="222"/>
      <c r="Q626" s="215" t="str">
        <f>VLOOKUP(K626,TONG_SL!$A:$D,3,0)</f>
        <v>Túi</v>
      </c>
      <c r="R626" s="1">
        <v>2</v>
      </c>
      <c r="S626" s="248"/>
      <c r="T626" s="248">
        <f>VLOOKUP(VLOOKUP(G626,Ma_KH!$A:$R,18,0)&amp;K626,Gia_MB!$A:$F,6,0)</f>
        <v>46000</v>
      </c>
      <c r="U626" s="249">
        <f t="shared" si="91"/>
        <v>92000</v>
      </c>
      <c r="V626" s="248"/>
      <c r="W626" s="250">
        <f t="shared" si="92"/>
        <v>0</v>
      </c>
      <c r="X626" s="251" t="str">
        <f t="shared" si="93"/>
        <v>8</v>
      </c>
      <c r="Y626" s="248"/>
      <c r="Z626" s="249">
        <f t="shared" si="94"/>
        <v>7360</v>
      </c>
      <c r="AA626" s="252">
        <f>VLOOKUP(G626,Ma_KH!$A:$R,14,0)</f>
        <v>60</v>
      </c>
    </row>
    <row r="627" spans="1:27" x14ac:dyDescent="0.25">
      <c r="A627" s="286">
        <v>46046</v>
      </c>
      <c r="B627" s="287">
        <v>4183608292</v>
      </c>
      <c r="C627" s="288" t="s">
        <v>15180</v>
      </c>
      <c r="D627" s="286">
        <v>46055</v>
      </c>
      <c r="G627" s="21" t="s">
        <v>15373</v>
      </c>
      <c r="I627" s="21" t="s">
        <v>15378</v>
      </c>
      <c r="J627" s="21" t="s">
        <v>7228</v>
      </c>
      <c r="K627" s="21" t="s">
        <v>34</v>
      </c>
      <c r="L627" s="215" t="str">
        <f>VLOOKUP($K627,[1]TONG_SL!$A$1:$D$65536,2,0)</f>
        <v>Tai heo muối 200g</v>
      </c>
      <c r="M627" s="213"/>
      <c r="N627" s="215" t="str">
        <f t="shared" si="90"/>
        <v>K-C6</v>
      </c>
      <c r="O627" s="222"/>
      <c r="P627" s="222"/>
      <c r="Q627" s="215" t="str">
        <f>VLOOKUP(K627,TONG_SL!$A:$D,3,0)</f>
        <v>Túi</v>
      </c>
      <c r="R627" s="1">
        <v>2</v>
      </c>
      <c r="S627" s="248"/>
      <c r="T627" s="248">
        <f>VLOOKUP(VLOOKUP(G627,Ma_KH!$A:$R,18,0)&amp;K627,Gia_MB!$A:$F,6,0)</f>
        <v>55595</v>
      </c>
      <c r="U627" s="249">
        <f t="shared" si="91"/>
        <v>111190</v>
      </c>
      <c r="V627" s="248"/>
      <c r="W627" s="250">
        <f t="shared" si="92"/>
        <v>0</v>
      </c>
      <c r="X627" s="251" t="str">
        <f t="shared" si="93"/>
        <v>8</v>
      </c>
      <c r="Y627" s="248"/>
      <c r="Z627" s="249">
        <f t="shared" si="94"/>
        <v>8895.2000000000007</v>
      </c>
      <c r="AA627" s="252">
        <f>VLOOKUP(G627,Ma_KH!$A:$R,14,0)</f>
        <v>60</v>
      </c>
    </row>
    <row r="628" spans="1:27" x14ac:dyDescent="0.25">
      <c r="A628" s="9">
        <v>46046</v>
      </c>
      <c r="B628" s="21">
        <v>4183607798</v>
      </c>
      <c r="C628" s="10" t="s">
        <v>15180</v>
      </c>
      <c r="D628" s="9">
        <v>46055</v>
      </c>
      <c r="G628" s="21" t="s">
        <v>15373</v>
      </c>
      <c r="I628" s="21" t="s">
        <v>15379</v>
      </c>
      <c r="J628" s="21" t="s">
        <v>7228</v>
      </c>
      <c r="K628" s="21" t="s">
        <v>48</v>
      </c>
      <c r="L628" s="215" t="str">
        <f>VLOOKUP($K628,[1]TONG_SL!$A$1:$D$65536,2,0)</f>
        <v>Mọc Nấm Hương 250g</v>
      </c>
      <c r="M628" s="213"/>
      <c r="N628" s="215" t="str">
        <f t="shared" si="90"/>
        <v>K-C6</v>
      </c>
      <c r="O628" s="222"/>
      <c r="P628" s="222"/>
      <c r="Q628" s="215" t="str">
        <f>VLOOKUP(K628,TONG_SL!$A:$D,3,0)</f>
        <v>Túi</v>
      </c>
      <c r="R628" s="1">
        <v>2</v>
      </c>
      <c r="S628" s="248"/>
      <c r="T628" s="248">
        <f>VLOOKUP(VLOOKUP(G628,Ma_KH!$A:$R,18,0)&amp;K628,Gia_MB!$A:$F,6,0)</f>
        <v>46000</v>
      </c>
      <c r="U628" s="249">
        <f t="shared" si="91"/>
        <v>92000</v>
      </c>
      <c r="V628" s="248"/>
      <c r="W628" s="250">
        <f t="shared" si="92"/>
        <v>0</v>
      </c>
      <c r="X628" s="251" t="str">
        <f t="shared" si="93"/>
        <v>8</v>
      </c>
      <c r="Y628" s="248"/>
      <c r="Z628" s="249">
        <f t="shared" si="94"/>
        <v>7360</v>
      </c>
      <c r="AA628" s="252">
        <f>VLOOKUP(G628,Ma_KH!$A:$R,14,0)</f>
        <v>60</v>
      </c>
    </row>
    <row r="629" spans="1:27" x14ac:dyDescent="0.25">
      <c r="A629" s="9">
        <v>46046</v>
      </c>
      <c r="B629" s="21">
        <v>4183607798</v>
      </c>
      <c r="C629" s="10" t="s">
        <v>15180</v>
      </c>
      <c r="D629" s="9">
        <v>46055</v>
      </c>
      <c r="G629" s="21" t="s">
        <v>15373</v>
      </c>
      <c r="I629" s="21" t="s">
        <v>15379</v>
      </c>
      <c r="J629" s="21" t="s">
        <v>7228</v>
      </c>
      <c r="K629" s="21" t="s">
        <v>27</v>
      </c>
      <c r="L629" s="215" t="str">
        <f>VLOOKUP($K629,[1]TONG_SL!$A$1:$D$65536,2,0)</f>
        <v>Chân giò heo muối 300g</v>
      </c>
      <c r="M629" s="213"/>
      <c r="N629" s="215" t="str">
        <f t="shared" si="90"/>
        <v>K-C6</v>
      </c>
      <c r="O629" s="222"/>
      <c r="P629" s="222"/>
      <c r="Q629" s="215" t="str">
        <f>VLOOKUP(K629,TONG_SL!$A:$D,3,0)</f>
        <v>Túi</v>
      </c>
      <c r="R629" s="1">
        <v>5</v>
      </c>
      <c r="S629" s="248"/>
      <c r="T629" s="248">
        <f>VLOOKUP(VLOOKUP(G629,Ma_KH!$A:$R,18,0)&amp;K629,Gia_MB!$A:$F,6,0)</f>
        <v>73431</v>
      </c>
      <c r="U629" s="249">
        <f t="shared" si="91"/>
        <v>367155</v>
      </c>
      <c r="V629" s="248"/>
      <c r="W629" s="250">
        <f t="shared" si="92"/>
        <v>0</v>
      </c>
      <c r="X629" s="251" t="str">
        <f t="shared" si="93"/>
        <v>8</v>
      </c>
      <c r="Y629" s="248"/>
      <c r="Z629" s="249">
        <f t="shared" si="94"/>
        <v>29372.400000000001</v>
      </c>
      <c r="AA629" s="252">
        <f>VLOOKUP(G629,Ma_KH!$A:$R,14,0)</f>
        <v>60</v>
      </c>
    </row>
    <row r="630" spans="1:27" x14ac:dyDescent="0.25">
      <c r="A630" s="9">
        <v>46046</v>
      </c>
      <c r="B630" s="21">
        <v>4183607798</v>
      </c>
      <c r="C630" s="10" t="s">
        <v>15180</v>
      </c>
      <c r="D630" s="9">
        <v>46055</v>
      </c>
      <c r="G630" s="21" t="s">
        <v>15373</v>
      </c>
      <c r="I630" s="21" t="s">
        <v>15379</v>
      </c>
      <c r="J630" s="21" t="s">
        <v>7228</v>
      </c>
      <c r="K630" s="21" t="s">
        <v>32</v>
      </c>
      <c r="L630" s="215" t="str">
        <f>VLOOKUP($K630,[1]TONG_SL!$A$1:$D$65536,2,0)</f>
        <v>Giò Tai Lưỡi Xào 250g</v>
      </c>
      <c r="M630" s="213"/>
      <c r="N630" s="215" t="str">
        <f t="shared" si="90"/>
        <v>K-C6</v>
      </c>
      <c r="O630" s="222"/>
      <c r="P630" s="222"/>
      <c r="Q630" s="215" t="str">
        <f>VLOOKUP(K630,TONG_SL!$A:$D,3,0)</f>
        <v>Túi</v>
      </c>
      <c r="R630" s="1">
        <v>6</v>
      </c>
      <c r="S630" s="248"/>
      <c r="T630" s="248">
        <f>VLOOKUP(VLOOKUP(G630,Ma_KH!$A:$R,18,0)&amp;K630,Gia_MB!$A:$F,6,0)</f>
        <v>50182</v>
      </c>
      <c r="U630" s="249">
        <f t="shared" si="91"/>
        <v>301092</v>
      </c>
      <c r="V630" s="248"/>
      <c r="W630" s="250">
        <f t="shared" si="92"/>
        <v>0</v>
      </c>
      <c r="X630" s="251" t="str">
        <f t="shared" si="93"/>
        <v>8</v>
      </c>
      <c r="Y630" s="248"/>
      <c r="Z630" s="249">
        <f t="shared" si="94"/>
        <v>24087.360000000001</v>
      </c>
      <c r="AA630" s="252">
        <f>VLOOKUP(G630,Ma_KH!$A:$R,14,0)</f>
        <v>60</v>
      </c>
    </row>
    <row r="631" spans="1:27" x14ac:dyDescent="0.25">
      <c r="A631" s="9">
        <v>46046</v>
      </c>
      <c r="B631" s="21">
        <v>4183607798</v>
      </c>
      <c r="C631" s="10" t="s">
        <v>15180</v>
      </c>
      <c r="D631" s="9">
        <v>46055</v>
      </c>
      <c r="G631" s="21" t="s">
        <v>15373</v>
      </c>
      <c r="I631" s="21" t="s">
        <v>15379</v>
      </c>
      <c r="J631" s="21" t="s">
        <v>7228</v>
      </c>
      <c r="K631" s="21" t="s">
        <v>30</v>
      </c>
      <c r="L631" s="215" t="str">
        <f>VLOOKUP($K631,[1]TONG_SL!$A$1:$D$65536,2,0)</f>
        <v>Gà muối 500g</v>
      </c>
      <c r="M631" s="213"/>
      <c r="N631" s="215" t="str">
        <f t="shared" si="90"/>
        <v>K-C6</v>
      </c>
      <c r="O631" s="222"/>
      <c r="P631" s="222"/>
      <c r="Q631" s="215" t="str">
        <f>VLOOKUP(K631,TONG_SL!$A:$D,3,0)</f>
        <v>Túi</v>
      </c>
      <c r="R631" s="1">
        <v>37</v>
      </c>
      <c r="S631" s="248"/>
      <c r="T631" s="248">
        <f>VLOOKUP(VLOOKUP(G631,Ma_KH!$A:$R,18,0)&amp;K631,Gia_MB!$A:$F,6,0)</f>
        <v>116611</v>
      </c>
      <c r="U631" s="249">
        <f t="shared" si="91"/>
        <v>4314607</v>
      </c>
      <c r="V631" s="248"/>
      <c r="W631" s="250">
        <f t="shared" si="92"/>
        <v>0</v>
      </c>
      <c r="X631" s="251" t="str">
        <f t="shared" si="93"/>
        <v>8</v>
      </c>
      <c r="Y631" s="248"/>
      <c r="Z631" s="249">
        <f t="shared" si="94"/>
        <v>345168.56</v>
      </c>
      <c r="AA631" s="252">
        <f>VLOOKUP(G631,Ma_KH!$A:$R,14,0)</f>
        <v>60</v>
      </c>
    </row>
    <row r="632" spans="1:27" x14ac:dyDescent="0.25">
      <c r="A632" s="286">
        <v>46046</v>
      </c>
      <c r="B632" s="287">
        <v>4183607927</v>
      </c>
      <c r="C632" s="288" t="s">
        <v>15180</v>
      </c>
      <c r="D632" s="286">
        <v>46055</v>
      </c>
      <c r="G632" s="21" t="s">
        <v>15373</v>
      </c>
      <c r="I632" s="21" t="s">
        <v>15380</v>
      </c>
      <c r="J632" s="21" t="s">
        <v>7228</v>
      </c>
      <c r="K632" s="21" t="s">
        <v>48</v>
      </c>
      <c r="L632" s="215" t="str">
        <f>VLOOKUP($K632,[1]TONG_SL!$A$1:$D$65536,2,0)</f>
        <v>Mọc Nấm Hương 250g</v>
      </c>
      <c r="M632" s="213"/>
      <c r="N632" s="215" t="str">
        <f t="shared" si="90"/>
        <v>K-C6</v>
      </c>
      <c r="O632" s="222"/>
      <c r="P632" s="222"/>
      <c r="Q632" s="215" t="str">
        <f>VLOOKUP(K632,TONG_SL!$A:$D,3,0)</f>
        <v>Túi</v>
      </c>
      <c r="R632" s="1">
        <v>3</v>
      </c>
      <c r="S632" s="248"/>
      <c r="T632" s="248">
        <f>VLOOKUP(VLOOKUP(G632,Ma_KH!$A:$R,18,0)&amp;K632,Gia_MB!$A:$F,6,0)</f>
        <v>46000</v>
      </c>
      <c r="U632" s="249">
        <f t="shared" si="91"/>
        <v>138000</v>
      </c>
      <c r="V632" s="248"/>
      <c r="W632" s="250">
        <f t="shared" si="92"/>
        <v>0</v>
      </c>
      <c r="X632" s="251" t="str">
        <f t="shared" si="93"/>
        <v>8</v>
      </c>
      <c r="Y632" s="248"/>
      <c r="Z632" s="249">
        <f t="shared" si="94"/>
        <v>11040</v>
      </c>
      <c r="AA632" s="252">
        <f>VLOOKUP(G632,Ma_KH!$A:$R,14,0)</f>
        <v>60</v>
      </c>
    </row>
    <row r="633" spans="1:27" x14ac:dyDescent="0.25">
      <c r="A633" s="286">
        <v>46046</v>
      </c>
      <c r="B633" s="287">
        <v>4183607927</v>
      </c>
      <c r="C633" s="288" t="s">
        <v>15180</v>
      </c>
      <c r="D633" s="286">
        <v>46055</v>
      </c>
      <c r="G633" s="21" t="s">
        <v>15373</v>
      </c>
      <c r="I633" s="21" t="s">
        <v>15380</v>
      </c>
      <c r="J633" s="21" t="s">
        <v>7228</v>
      </c>
      <c r="K633" s="21" t="s">
        <v>27</v>
      </c>
      <c r="L633" s="215" t="str">
        <f>VLOOKUP($K633,[1]TONG_SL!$A$1:$D$65536,2,0)</f>
        <v>Chân giò heo muối 300g</v>
      </c>
      <c r="M633" s="213"/>
      <c r="N633" s="215" t="str">
        <f t="shared" si="90"/>
        <v>K-C6</v>
      </c>
      <c r="O633" s="222"/>
      <c r="P633" s="222"/>
      <c r="Q633" s="215" t="str">
        <f>VLOOKUP(K633,TONG_SL!$A:$D,3,0)</f>
        <v>Túi</v>
      </c>
      <c r="R633" s="1">
        <v>19</v>
      </c>
      <c r="S633" s="248"/>
      <c r="T633" s="248">
        <f>VLOOKUP(VLOOKUP(G633,Ma_KH!$A:$R,18,0)&amp;K633,Gia_MB!$A:$F,6,0)</f>
        <v>73431</v>
      </c>
      <c r="U633" s="249">
        <f t="shared" si="91"/>
        <v>1395189</v>
      </c>
      <c r="V633" s="248"/>
      <c r="W633" s="250">
        <f t="shared" si="92"/>
        <v>0</v>
      </c>
      <c r="X633" s="251" t="str">
        <f t="shared" si="93"/>
        <v>8</v>
      </c>
      <c r="Y633" s="248"/>
      <c r="Z633" s="249">
        <f t="shared" si="94"/>
        <v>111615.12</v>
      </c>
      <c r="AA633" s="252">
        <f>VLOOKUP(G633,Ma_KH!$A:$R,14,0)</f>
        <v>60</v>
      </c>
    </row>
    <row r="634" spans="1:27" x14ac:dyDescent="0.25">
      <c r="A634" s="286">
        <v>46046</v>
      </c>
      <c r="B634" s="287">
        <v>4183607927</v>
      </c>
      <c r="C634" s="288" t="s">
        <v>15180</v>
      </c>
      <c r="D634" s="286">
        <v>46055</v>
      </c>
      <c r="G634" s="21" t="s">
        <v>15373</v>
      </c>
      <c r="I634" s="21" t="s">
        <v>15380</v>
      </c>
      <c r="J634" s="21" t="s">
        <v>7228</v>
      </c>
      <c r="K634" s="21" t="s">
        <v>32</v>
      </c>
      <c r="L634" s="215" t="str">
        <f>VLOOKUP($K634,[1]TONG_SL!$A$1:$D$65536,2,0)</f>
        <v>Giò Tai Lưỡi Xào 250g</v>
      </c>
      <c r="M634" s="213"/>
      <c r="N634" s="215" t="str">
        <f t="shared" si="90"/>
        <v>K-C6</v>
      </c>
      <c r="O634" s="222"/>
      <c r="P634" s="222"/>
      <c r="Q634" s="215" t="str">
        <f>VLOOKUP(K634,TONG_SL!$A:$D,3,0)</f>
        <v>Túi</v>
      </c>
      <c r="R634" s="1">
        <v>7</v>
      </c>
      <c r="S634" s="248"/>
      <c r="T634" s="248">
        <f>VLOOKUP(VLOOKUP(G634,Ma_KH!$A:$R,18,0)&amp;K634,Gia_MB!$A:$F,6,0)</f>
        <v>50182</v>
      </c>
      <c r="U634" s="249">
        <f t="shared" si="91"/>
        <v>351274</v>
      </c>
      <c r="V634" s="248"/>
      <c r="W634" s="250">
        <f t="shared" si="92"/>
        <v>0</v>
      </c>
      <c r="X634" s="251" t="str">
        <f t="shared" si="93"/>
        <v>8</v>
      </c>
      <c r="Y634" s="248"/>
      <c r="Z634" s="249">
        <f t="shared" si="94"/>
        <v>28101.920000000002</v>
      </c>
      <c r="AA634" s="252">
        <f>VLOOKUP(G634,Ma_KH!$A:$R,14,0)</f>
        <v>60</v>
      </c>
    </row>
    <row r="635" spans="1:27" x14ac:dyDescent="0.25">
      <c r="A635" s="286">
        <v>46046</v>
      </c>
      <c r="B635" s="287">
        <v>4183607927</v>
      </c>
      <c r="C635" s="288" t="s">
        <v>15180</v>
      </c>
      <c r="D635" s="286">
        <v>46055</v>
      </c>
      <c r="G635" s="21" t="s">
        <v>15373</v>
      </c>
      <c r="I635" s="21" t="s">
        <v>15380</v>
      </c>
      <c r="J635" s="21" t="s">
        <v>7228</v>
      </c>
      <c r="K635" s="21" t="s">
        <v>30</v>
      </c>
      <c r="L635" s="215" t="str">
        <f>VLOOKUP($K635,[1]TONG_SL!$A$1:$D$65536,2,0)</f>
        <v>Gà muối 500g</v>
      </c>
      <c r="M635" s="213"/>
      <c r="N635" s="215" t="str">
        <f t="shared" si="90"/>
        <v>K-C6</v>
      </c>
      <c r="O635" s="222"/>
      <c r="P635" s="222"/>
      <c r="Q635" s="215" t="str">
        <f>VLOOKUP(K635,TONG_SL!$A:$D,3,0)</f>
        <v>Túi</v>
      </c>
      <c r="R635" s="1">
        <v>16</v>
      </c>
      <c r="S635" s="248"/>
      <c r="T635" s="248">
        <f>VLOOKUP(VLOOKUP(G635,Ma_KH!$A:$R,18,0)&amp;K635,Gia_MB!$A:$F,6,0)</f>
        <v>116611</v>
      </c>
      <c r="U635" s="249">
        <f t="shared" si="91"/>
        <v>1865776</v>
      </c>
      <c r="V635" s="248"/>
      <c r="W635" s="250">
        <f t="shared" si="92"/>
        <v>0</v>
      </c>
      <c r="X635" s="251" t="str">
        <f t="shared" si="93"/>
        <v>8</v>
      </c>
      <c r="Y635" s="248"/>
      <c r="Z635" s="249">
        <f t="shared" si="94"/>
        <v>149262.08000000002</v>
      </c>
      <c r="AA635" s="252">
        <f>VLOOKUP(G635,Ma_KH!$A:$R,14,0)</f>
        <v>60</v>
      </c>
    </row>
    <row r="636" spans="1:27" x14ac:dyDescent="0.25">
      <c r="A636" s="9">
        <v>46046</v>
      </c>
      <c r="B636" s="21">
        <v>4183608056</v>
      </c>
      <c r="C636" s="10" t="s">
        <v>15180</v>
      </c>
      <c r="D636" s="9">
        <v>46055</v>
      </c>
      <c r="G636" s="21" t="s">
        <v>15373</v>
      </c>
      <c r="I636" s="21" t="s">
        <v>15381</v>
      </c>
      <c r="J636" s="21" t="s">
        <v>7228</v>
      </c>
      <c r="K636" s="21" t="s">
        <v>48</v>
      </c>
      <c r="L636" s="215" t="str">
        <f>VLOOKUP($K636,[1]TONG_SL!$A$1:$D$65536,2,0)</f>
        <v>Mọc Nấm Hương 250g</v>
      </c>
      <c r="M636" s="213"/>
      <c r="N636" s="215" t="str">
        <f t="shared" si="90"/>
        <v>K-C6</v>
      </c>
      <c r="O636" s="222"/>
      <c r="P636" s="222"/>
      <c r="Q636" s="215" t="str">
        <f>VLOOKUP(K636,TONG_SL!$A:$D,3,0)</f>
        <v>Túi</v>
      </c>
      <c r="R636" s="1">
        <v>2</v>
      </c>
      <c r="S636" s="248"/>
      <c r="T636" s="248">
        <f>VLOOKUP(VLOOKUP(G636,Ma_KH!$A:$R,18,0)&amp;K636,Gia_MB!$A:$F,6,0)</f>
        <v>46000</v>
      </c>
      <c r="U636" s="249">
        <f t="shared" si="91"/>
        <v>92000</v>
      </c>
      <c r="V636" s="248"/>
      <c r="W636" s="250">
        <f t="shared" si="92"/>
        <v>0</v>
      </c>
      <c r="X636" s="251" t="str">
        <f t="shared" si="93"/>
        <v>8</v>
      </c>
      <c r="Y636" s="248"/>
      <c r="Z636" s="249">
        <f t="shared" si="94"/>
        <v>7360</v>
      </c>
      <c r="AA636" s="252">
        <f>VLOOKUP(G636,Ma_KH!$A:$R,14,0)</f>
        <v>60</v>
      </c>
    </row>
    <row r="637" spans="1:27" x14ac:dyDescent="0.25">
      <c r="A637" s="9">
        <v>46046</v>
      </c>
      <c r="B637" s="21">
        <v>4183608056</v>
      </c>
      <c r="C637" s="10" t="s">
        <v>15180</v>
      </c>
      <c r="D637" s="9">
        <v>46055</v>
      </c>
      <c r="G637" s="21" t="s">
        <v>15373</v>
      </c>
      <c r="I637" s="21" t="s">
        <v>15381</v>
      </c>
      <c r="J637" s="21" t="s">
        <v>7228</v>
      </c>
      <c r="K637" s="21" t="s">
        <v>27</v>
      </c>
      <c r="L637" s="215" t="str">
        <f>VLOOKUP($K637,[1]TONG_SL!$A$1:$D$65536,2,0)</f>
        <v>Chân giò heo muối 300g</v>
      </c>
      <c r="M637" s="213"/>
      <c r="N637" s="215" t="str">
        <f t="shared" si="90"/>
        <v>K-C6</v>
      </c>
      <c r="O637" s="222"/>
      <c r="P637" s="222"/>
      <c r="Q637" s="215" t="str">
        <f>VLOOKUP(K637,TONG_SL!$A:$D,3,0)</f>
        <v>Túi</v>
      </c>
      <c r="R637" s="1">
        <v>15</v>
      </c>
      <c r="S637" s="248"/>
      <c r="T637" s="248">
        <f>VLOOKUP(VLOOKUP(G637,Ma_KH!$A:$R,18,0)&amp;K637,Gia_MB!$A:$F,6,0)</f>
        <v>73431</v>
      </c>
      <c r="U637" s="249">
        <f t="shared" si="91"/>
        <v>1101465</v>
      </c>
      <c r="V637" s="248"/>
      <c r="W637" s="250">
        <f t="shared" si="92"/>
        <v>0</v>
      </c>
      <c r="X637" s="251" t="str">
        <f t="shared" si="93"/>
        <v>8</v>
      </c>
      <c r="Y637" s="248"/>
      <c r="Z637" s="249">
        <f t="shared" si="94"/>
        <v>88117.2</v>
      </c>
      <c r="AA637" s="252">
        <f>VLOOKUP(G637,Ma_KH!$A:$R,14,0)</f>
        <v>60</v>
      </c>
    </row>
    <row r="638" spans="1:27" x14ac:dyDescent="0.25">
      <c r="A638" s="9">
        <v>46046</v>
      </c>
      <c r="B638" s="21">
        <v>4183608056</v>
      </c>
      <c r="C638" s="10" t="s">
        <v>15180</v>
      </c>
      <c r="D638" s="9">
        <v>46055</v>
      </c>
      <c r="G638" s="21" t="s">
        <v>15373</v>
      </c>
      <c r="I638" s="21" t="s">
        <v>15381</v>
      </c>
      <c r="J638" s="21" t="s">
        <v>7228</v>
      </c>
      <c r="K638" s="21" t="s">
        <v>30</v>
      </c>
      <c r="L638" s="215" t="str">
        <f>VLOOKUP($K638,[1]TONG_SL!$A$1:$D$65536,2,0)</f>
        <v>Gà muối 500g</v>
      </c>
      <c r="M638" s="213"/>
      <c r="N638" s="215" t="str">
        <f t="shared" si="90"/>
        <v>K-C6</v>
      </c>
      <c r="O638" s="222"/>
      <c r="P638" s="222"/>
      <c r="Q638" s="215" t="str">
        <f>VLOOKUP(K638,TONG_SL!$A:$D,3,0)</f>
        <v>Túi</v>
      </c>
      <c r="R638" s="1">
        <v>29</v>
      </c>
      <c r="S638" s="248"/>
      <c r="T638" s="248">
        <f>VLOOKUP(VLOOKUP(G638,Ma_KH!$A:$R,18,0)&amp;K638,Gia_MB!$A:$F,6,0)</f>
        <v>116611</v>
      </c>
      <c r="U638" s="249">
        <f t="shared" si="91"/>
        <v>3381719</v>
      </c>
      <c r="V638" s="248"/>
      <c r="W638" s="250">
        <f t="shared" si="92"/>
        <v>0</v>
      </c>
      <c r="X638" s="251" t="str">
        <f t="shared" si="93"/>
        <v>8</v>
      </c>
      <c r="Y638" s="248"/>
      <c r="Z638" s="249">
        <f t="shared" si="94"/>
        <v>270537.52</v>
      </c>
      <c r="AA638" s="252">
        <f>VLOOKUP(G638,Ma_KH!$A:$R,14,0)</f>
        <v>60</v>
      </c>
    </row>
    <row r="639" spans="1:27" x14ac:dyDescent="0.25">
      <c r="A639" s="286">
        <v>46048</v>
      </c>
      <c r="B639" s="287">
        <v>4183695442</v>
      </c>
      <c r="C639" s="288" t="s">
        <v>15180</v>
      </c>
      <c r="D639" s="286">
        <v>46055</v>
      </c>
      <c r="G639" s="21" t="s">
        <v>15373</v>
      </c>
      <c r="I639" s="21" t="s">
        <v>15382</v>
      </c>
      <c r="J639" s="21" t="s">
        <v>7228</v>
      </c>
      <c r="K639" s="21" t="s">
        <v>48</v>
      </c>
      <c r="L639" s="215" t="str">
        <f>VLOOKUP($K639,[1]TONG_SL!$A$1:$D$65536,2,0)</f>
        <v>Mọc Nấm Hương 250g</v>
      </c>
      <c r="M639" s="213"/>
      <c r="N639" s="215" t="str">
        <f t="shared" si="90"/>
        <v>K-C6</v>
      </c>
      <c r="O639" s="222"/>
      <c r="P639" s="222"/>
      <c r="Q639" s="215" t="str">
        <f>VLOOKUP(K639,TONG_SL!$A:$D,3,0)</f>
        <v>Túi</v>
      </c>
      <c r="R639" s="1">
        <v>10</v>
      </c>
      <c r="S639" s="248"/>
      <c r="T639" s="248">
        <f>VLOOKUP(VLOOKUP(G639,Ma_KH!$A:$R,18,0)&amp;K639,Gia_MB!$A:$F,6,0)</f>
        <v>46000</v>
      </c>
      <c r="U639" s="249">
        <f t="shared" si="91"/>
        <v>460000</v>
      </c>
      <c r="V639" s="248"/>
      <c r="W639" s="250">
        <f t="shared" si="92"/>
        <v>0</v>
      </c>
      <c r="X639" s="251" t="str">
        <f t="shared" si="93"/>
        <v>8</v>
      </c>
      <c r="Y639" s="248"/>
      <c r="Z639" s="249">
        <f t="shared" si="94"/>
        <v>36800</v>
      </c>
      <c r="AA639" s="252">
        <f>VLOOKUP(G639,Ma_KH!$A:$R,14,0)</f>
        <v>60</v>
      </c>
    </row>
    <row r="640" spans="1:27" x14ac:dyDescent="0.25">
      <c r="A640" s="286">
        <v>46048</v>
      </c>
      <c r="B640" s="287">
        <v>4183695442</v>
      </c>
      <c r="C640" s="288" t="s">
        <v>15180</v>
      </c>
      <c r="D640" s="286">
        <v>46055</v>
      </c>
      <c r="G640" s="21" t="s">
        <v>15373</v>
      </c>
      <c r="I640" s="21" t="s">
        <v>15382</v>
      </c>
      <c r="J640" s="21" t="s">
        <v>7228</v>
      </c>
      <c r="K640" s="21" t="s">
        <v>27</v>
      </c>
      <c r="L640" s="215" t="str">
        <f>VLOOKUP($K640,[1]TONG_SL!$A$1:$D$65536,2,0)</f>
        <v>Chân giò heo muối 300g</v>
      </c>
      <c r="M640" s="213"/>
      <c r="N640" s="215" t="str">
        <f t="shared" si="90"/>
        <v>K-C6</v>
      </c>
      <c r="O640" s="222"/>
      <c r="P640" s="222"/>
      <c r="Q640" s="215" t="str">
        <f>VLOOKUP(K640,TONG_SL!$A:$D,3,0)</f>
        <v>Túi</v>
      </c>
      <c r="R640" s="1">
        <v>20</v>
      </c>
      <c r="S640" s="248"/>
      <c r="T640" s="248">
        <f>VLOOKUP(VLOOKUP(G640,Ma_KH!$A:$R,18,0)&amp;K640,Gia_MB!$A:$F,6,0)</f>
        <v>73431</v>
      </c>
      <c r="U640" s="249">
        <f t="shared" si="91"/>
        <v>1468620</v>
      </c>
      <c r="V640" s="248"/>
      <c r="W640" s="250">
        <f t="shared" si="92"/>
        <v>0</v>
      </c>
      <c r="X640" s="251" t="str">
        <f t="shared" si="93"/>
        <v>8</v>
      </c>
      <c r="Y640" s="248"/>
      <c r="Z640" s="249">
        <f t="shared" si="94"/>
        <v>117489.60000000001</v>
      </c>
      <c r="AA640" s="252">
        <f>VLOOKUP(G640,Ma_KH!$A:$R,14,0)</f>
        <v>60</v>
      </c>
    </row>
    <row r="641" spans="1:27" x14ac:dyDescent="0.25">
      <c r="A641" s="286">
        <v>46046</v>
      </c>
      <c r="B641" s="287">
        <v>4183607902</v>
      </c>
      <c r="C641" s="288" t="s">
        <v>15180</v>
      </c>
      <c r="D641" s="286">
        <v>46055</v>
      </c>
      <c r="G641" s="21" t="s">
        <v>15373</v>
      </c>
      <c r="I641" s="21" t="s">
        <v>15383</v>
      </c>
      <c r="J641" s="21" t="s">
        <v>7228</v>
      </c>
      <c r="K641" s="21" t="s">
        <v>30</v>
      </c>
      <c r="L641" s="215" t="str">
        <f>VLOOKUP($K641,[1]TONG_SL!$A$1:$D$65536,2,0)</f>
        <v>Gà muối 500g</v>
      </c>
      <c r="M641" s="247"/>
      <c r="N641" s="215" t="str">
        <f t="shared" si="90"/>
        <v>K-C6</v>
      </c>
      <c r="O641" s="222"/>
      <c r="P641" s="222"/>
      <c r="Q641" s="215" t="str">
        <f>VLOOKUP(K641,TONG_SL!$A:$D,3,0)</f>
        <v>Túi</v>
      </c>
      <c r="R641" s="1">
        <v>30</v>
      </c>
      <c r="S641" s="248"/>
      <c r="T641" s="248">
        <f>VLOOKUP(VLOOKUP(G641,Ma_KH!$A:$R,18,0)&amp;K641,Gia_MB!$A:$F,6,0)</f>
        <v>116611</v>
      </c>
      <c r="U641" s="249">
        <f t="shared" ref="U641:U704" si="95">T641*R641</f>
        <v>3498330</v>
      </c>
      <c r="V641" s="248"/>
      <c r="W641" s="250">
        <f t="shared" ref="W641:W704" si="96">U641*V641</f>
        <v>0</v>
      </c>
      <c r="X641" s="251" t="str">
        <f t="shared" ref="X641:X704" si="97">IF(B641&lt;&gt;"","8","0")</f>
        <v>8</v>
      </c>
      <c r="Y641" s="248"/>
      <c r="Z641" s="249">
        <f t="shared" ref="Z641:Z704" si="98">U641*X641%</f>
        <v>279866.40000000002</v>
      </c>
      <c r="AA641" s="252">
        <f>VLOOKUP(G641,Ma_KH!$A:$R,14,0)</f>
        <v>60</v>
      </c>
    </row>
    <row r="642" spans="1:27" x14ac:dyDescent="0.25">
      <c r="A642" s="286">
        <v>46046</v>
      </c>
      <c r="B642" s="287">
        <v>4183607902</v>
      </c>
      <c r="C642" s="288" t="s">
        <v>15180</v>
      </c>
      <c r="D642" s="286">
        <v>46055</v>
      </c>
      <c r="G642" s="21" t="s">
        <v>15373</v>
      </c>
      <c r="I642" s="21" t="s">
        <v>15383</v>
      </c>
      <c r="J642" s="21" t="s">
        <v>7228</v>
      </c>
      <c r="K642" s="21" t="s">
        <v>32</v>
      </c>
      <c r="L642" s="215" t="str">
        <f>VLOOKUP($K642,[1]TONG_SL!$A$1:$D$65536,2,0)</f>
        <v>Giò Tai Lưỡi Xào 250g</v>
      </c>
      <c r="M642" s="247"/>
      <c r="N642" s="215" t="str">
        <f t="shared" si="90"/>
        <v>K-C6</v>
      </c>
      <c r="O642" s="222"/>
      <c r="P642" s="222"/>
      <c r="Q642" s="215" t="str">
        <f>VLOOKUP(K642,TONG_SL!$A:$D,3,0)</f>
        <v>Túi</v>
      </c>
      <c r="R642" s="1">
        <v>14</v>
      </c>
      <c r="S642" s="248"/>
      <c r="T642" s="248">
        <f>VLOOKUP(VLOOKUP(G642,Ma_KH!$A:$R,18,0)&amp;K642,Gia_MB!$A:$F,6,0)</f>
        <v>50182</v>
      </c>
      <c r="U642" s="249">
        <f t="shared" si="95"/>
        <v>702548</v>
      </c>
      <c r="V642" s="248"/>
      <c r="W642" s="250">
        <f t="shared" si="96"/>
        <v>0</v>
      </c>
      <c r="X642" s="251" t="str">
        <f t="shared" si="97"/>
        <v>8</v>
      </c>
      <c r="Y642" s="248"/>
      <c r="Z642" s="249">
        <f t="shared" si="98"/>
        <v>56203.840000000004</v>
      </c>
      <c r="AA642" s="252">
        <f>VLOOKUP(G642,Ma_KH!$A:$R,14,0)</f>
        <v>60</v>
      </c>
    </row>
    <row r="643" spans="1:27" x14ac:dyDescent="0.25">
      <c r="A643" s="286">
        <v>46046</v>
      </c>
      <c r="B643" s="287">
        <v>4183607902</v>
      </c>
      <c r="C643" s="288" t="s">
        <v>15180</v>
      </c>
      <c r="D643" s="286">
        <v>46055</v>
      </c>
      <c r="G643" s="21" t="s">
        <v>15373</v>
      </c>
      <c r="I643" s="21" t="s">
        <v>15383</v>
      </c>
      <c r="J643" s="21" t="s">
        <v>7228</v>
      </c>
      <c r="K643" s="21" t="s">
        <v>27</v>
      </c>
      <c r="L643" s="215" t="str">
        <f>VLOOKUP($K643,[1]TONG_SL!$A$1:$D$65536,2,0)</f>
        <v>Chân giò heo muối 300g</v>
      </c>
      <c r="M643" s="247"/>
      <c r="N643" s="215" t="str">
        <f t="shared" si="90"/>
        <v>K-C6</v>
      </c>
      <c r="O643" s="222"/>
      <c r="P643" s="222"/>
      <c r="Q643" s="215" t="str">
        <f>VLOOKUP(K643,TONG_SL!$A:$D,3,0)</f>
        <v>Túi</v>
      </c>
      <c r="R643" s="1">
        <v>20</v>
      </c>
      <c r="S643" s="248"/>
      <c r="T643" s="248">
        <f>VLOOKUP(VLOOKUP(G643,Ma_KH!$A:$R,18,0)&amp;K643,Gia_MB!$A:$F,6,0)</f>
        <v>73431</v>
      </c>
      <c r="U643" s="249">
        <f t="shared" si="95"/>
        <v>1468620</v>
      </c>
      <c r="V643" s="248"/>
      <c r="W643" s="250">
        <f t="shared" si="96"/>
        <v>0</v>
      </c>
      <c r="X643" s="251" t="str">
        <f t="shared" si="97"/>
        <v>8</v>
      </c>
      <c r="Y643" s="248"/>
      <c r="Z643" s="249">
        <f t="shared" si="98"/>
        <v>117489.60000000001</v>
      </c>
      <c r="AA643" s="252">
        <f>VLOOKUP(G643,Ma_KH!$A:$R,14,0)</f>
        <v>60</v>
      </c>
    </row>
    <row r="644" spans="1:27" x14ac:dyDescent="0.25">
      <c r="A644" s="286">
        <v>46046</v>
      </c>
      <c r="B644" s="287">
        <v>4183607902</v>
      </c>
      <c r="C644" s="288" t="s">
        <v>15180</v>
      </c>
      <c r="D644" s="286">
        <v>46055</v>
      </c>
      <c r="G644" s="21" t="s">
        <v>15373</v>
      </c>
      <c r="I644" s="21" t="s">
        <v>15383</v>
      </c>
      <c r="J644" s="21" t="s">
        <v>7228</v>
      </c>
      <c r="K644" s="21" t="s">
        <v>48</v>
      </c>
      <c r="L644" s="215" t="str">
        <f>VLOOKUP($K644,[1]TONG_SL!$A$1:$D$65536,2,0)</f>
        <v>Mọc Nấm Hương 250g</v>
      </c>
      <c r="M644" s="247"/>
      <c r="N644" s="215" t="str">
        <f t="shared" si="90"/>
        <v>K-C6</v>
      </c>
      <c r="O644" s="222"/>
      <c r="P644" s="222"/>
      <c r="Q644" s="215" t="str">
        <f>VLOOKUP(K644,TONG_SL!$A:$D,3,0)</f>
        <v>Túi</v>
      </c>
      <c r="R644" s="1">
        <v>6</v>
      </c>
      <c r="S644" s="248"/>
      <c r="T644" s="248">
        <f>VLOOKUP(VLOOKUP(G644,Ma_KH!$A:$R,18,0)&amp;K644,Gia_MB!$A:$F,6,0)</f>
        <v>46000</v>
      </c>
      <c r="U644" s="249">
        <f t="shared" si="95"/>
        <v>276000</v>
      </c>
      <c r="V644" s="248"/>
      <c r="W644" s="250">
        <f t="shared" si="96"/>
        <v>0</v>
      </c>
      <c r="X644" s="251" t="str">
        <f t="shared" si="97"/>
        <v>8</v>
      </c>
      <c r="Y644" s="248"/>
      <c r="Z644" s="249">
        <f t="shared" si="98"/>
        <v>22080</v>
      </c>
      <c r="AA644" s="252">
        <f>VLOOKUP(G644,Ma_KH!$A:$R,14,0)</f>
        <v>60</v>
      </c>
    </row>
    <row r="645" spans="1:27" x14ac:dyDescent="0.25">
      <c r="A645" s="286">
        <v>46046</v>
      </c>
      <c r="B645" s="287">
        <v>4183607902</v>
      </c>
      <c r="C645" s="288" t="s">
        <v>15180</v>
      </c>
      <c r="D645" s="286">
        <v>46055</v>
      </c>
      <c r="G645" s="21" t="s">
        <v>15373</v>
      </c>
      <c r="I645" s="21" t="s">
        <v>15383</v>
      </c>
      <c r="J645" s="21" t="s">
        <v>7228</v>
      </c>
      <c r="K645" s="21" t="s">
        <v>34</v>
      </c>
      <c r="L645" s="215" t="str">
        <f>VLOOKUP($K645,[1]TONG_SL!$A$1:$D$65536,2,0)</f>
        <v>Tai heo muối 200g</v>
      </c>
      <c r="M645" s="247"/>
      <c r="N645" s="215" t="str">
        <f t="shared" si="90"/>
        <v>K-C6</v>
      </c>
      <c r="O645" s="222"/>
      <c r="P645" s="222"/>
      <c r="Q645" s="215" t="str">
        <f>VLOOKUP(K645,TONG_SL!$A:$D,3,0)</f>
        <v>Túi</v>
      </c>
      <c r="R645" s="1">
        <v>6</v>
      </c>
      <c r="S645" s="248"/>
      <c r="T645" s="248">
        <f>VLOOKUP(VLOOKUP(G645,Ma_KH!$A:$R,18,0)&amp;K645,Gia_MB!$A:$F,6,0)</f>
        <v>55595</v>
      </c>
      <c r="U645" s="249">
        <f t="shared" si="95"/>
        <v>333570</v>
      </c>
      <c r="V645" s="248"/>
      <c r="W645" s="250">
        <f t="shared" si="96"/>
        <v>0</v>
      </c>
      <c r="X645" s="251" t="str">
        <f t="shared" si="97"/>
        <v>8</v>
      </c>
      <c r="Y645" s="248"/>
      <c r="Z645" s="249">
        <f t="shared" si="98"/>
        <v>26685.600000000002</v>
      </c>
      <c r="AA645" s="252">
        <f>VLOOKUP(G645,Ma_KH!$A:$R,14,0)</f>
        <v>60</v>
      </c>
    </row>
    <row r="646" spans="1:27" x14ac:dyDescent="0.25">
      <c r="A646" s="9">
        <v>46046</v>
      </c>
      <c r="B646" s="21">
        <v>4183607781</v>
      </c>
      <c r="C646" s="10" t="s">
        <v>15180</v>
      </c>
      <c r="D646" s="9">
        <v>46055</v>
      </c>
      <c r="G646" s="21" t="s">
        <v>15373</v>
      </c>
      <c r="I646" s="21" t="s">
        <v>15384</v>
      </c>
      <c r="J646" s="21" t="s">
        <v>7228</v>
      </c>
      <c r="K646" s="21" t="s">
        <v>30</v>
      </c>
      <c r="L646" s="215" t="str">
        <f>VLOOKUP($K646,[1]TONG_SL!$A$1:$D$65536,2,0)</f>
        <v>Gà muối 500g</v>
      </c>
      <c r="M646" s="247"/>
      <c r="N646" s="215" t="str">
        <f t="shared" si="90"/>
        <v>K-C6</v>
      </c>
      <c r="O646" s="222"/>
      <c r="P646" s="222"/>
      <c r="Q646" s="215" t="str">
        <f>VLOOKUP(K646,TONG_SL!$A:$D,3,0)</f>
        <v>Túi</v>
      </c>
      <c r="R646" s="1">
        <v>32</v>
      </c>
      <c r="S646" s="248"/>
      <c r="T646" s="248">
        <f>VLOOKUP(VLOOKUP(G646,Ma_KH!$A:$R,18,0)&amp;K646,Gia_MB!$A:$F,6,0)</f>
        <v>116611</v>
      </c>
      <c r="U646" s="249">
        <f t="shared" si="95"/>
        <v>3731552</v>
      </c>
      <c r="V646" s="248"/>
      <c r="W646" s="250">
        <f t="shared" si="96"/>
        <v>0</v>
      </c>
      <c r="X646" s="251" t="str">
        <f t="shared" si="97"/>
        <v>8</v>
      </c>
      <c r="Y646" s="248"/>
      <c r="Z646" s="249">
        <f t="shared" si="98"/>
        <v>298524.16000000003</v>
      </c>
      <c r="AA646" s="252">
        <f>VLOOKUP(G646,Ma_KH!$A:$R,14,0)</f>
        <v>60</v>
      </c>
    </row>
    <row r="647" spans="1:27" x14ac:dyDescent="0.25">
      <c r="A647" s="9">
        <v>46046</v>
      </c>
      <c r="B647" s="21">
        <v>4183607781</v>
      </c>
      <c r="C647" s="10" t="s">
        <v>15180</v>
      </c>
      <c r="D647" s="9">
        <v>46055</v>
      </c>
      <c r="G647" s="21" t="s">
        <v>15373</v>
      </c>
      <c r="I647" s="21" t="s">
        <v>15384</v>
      </c>
      <c r="J647" s="21" t="s">
        <v>7228</v>
      </c>
      <c r="K647" s="21" t="s">
        <v>32</v>
      </c>
      <c r="L647" s="215" t="str">
        <f>VLOOKUP($K647,[1]TONG_SL!$A$1:$D$65536,2,0)</f>
        <v>Giò Tai Lưỡi Xào 250g</v>
      </c>
      <c r="M647" s="247"/>
      <c r="N647" s="215" t="str">
        <f t="shared" si="90"/>
        <v>K-C6</v>
      </c>
      <c r="O647" s="222"/>
      <c r="P647" s="222"/>
      <c r="Q647" s="215" t="str">
        <f>VLOOKUP(K647,TONG_SL!$A:$D,3,0)</f>
        <v>Túi</v>
      </c>
      <c r="R647" s="1">
        <v>4</v>
      </c>
      <c r="S647" s="248"/>
      <c r="T647" s="248">
        <f>VLOOKUP(VLOOKUP(G647,Ma_KH!$A:$R,18,0)&amp;K647,Gia_MB!$A:$F,6,0)</f>
        <v>50182</v>
      </c>
      <c r="U647" s="249">
        <f t="shared" si="95"/>
        <v>200728</v>
      </c>
      <c r="V647" s="248"/>
      <c r="W647" s="250">
        <f t="shared" si="96"/>
        <v>0</v>
      </c>
      <c r="X647" s="251" t="str">
        <f t="shared" si="97"/>
        <v>8</v>
      </c>
      <c r="Y647" s="248"/>
      <c r="Z647" s="249">
        <f t="shared" si="98"/>
        <v>16058.24</v>
      </c>
      <c r="AA647" s="252">
        <f>VLOOKUP(G647,Ma_KH!$A:$R,14,0)</f>
        <v>60</v>
      </c>
    </row>
    <row r="648" spans="1:27" x14ac:dyDescent="0.25">
      <c r="A648" s="9">
        <v>46046</v>
      </c>
      <c r="B648" s="21">
        <v>4183607781</v>
      </c>
      <c r="C648" s="10" t="s">
        <v>15180</v>
      </c>
      <c r="D648" s="9">
        <v>46055</v>
      </c>
      <c r="G648" s="21" t="s">
        <v>15373</v>
      </c>
      <c r="I648" s="21" t="s">
        <v>15384</v>
      </c>
      <c r="J648" s="21" t="s">
        <v>7228</v>
      </c>
      <c r="K648" s="21" t="s">
        <v>27</v>
      </c>
      <c r="L648" s="215" t="str">
        <f>VLOOKUP($K648,[1]TONG_SL!$A$1:$D$65536,2,0)</f>
        <v>Chân giò heo muối 300g</v>
      </c>
      <c r="M648" s="247"/>
      <c r="N648" s="215" t="str">
        <f t="shared" si="90"/>
        <v>K-C6</v>
      </c>
      <c r="O648" s="222"/>
      <c r="P648" s="222"/>
      <c r="Q648" s="215" t="str">
        <f>VLOOKUP(K648,TONG_SL!$A:$D,3,0)</f>
        <v>Túi</v>
      </c>
      <c r="R648" s="1">
        <v>9</v>
      </c>
      <c r="S648" s="248"/>
      <c r="T648" s="248">
        <f>VLOOKUP(VLOOKUP(G648,Ma_KH!$A:$R,18,0)&amp;K648,Gia_MB!$A:$F,6,0)</f>
        <v>73431</v>
      </c>
      <c r="U648" s="249">
        <f t="shared" si="95"/>
        <v>660879</v>
      </c>
      <c r="V648" s="248"/>
      <c r="W648" s="250">
        <f t="shared" si="96"/>
        <v>0</v>
      </c>
      <c r="X648" s="251" t="str">
        <f t="shared" si="97"/>
        <v>8</v>
      </c>
      <c r="Y648" s="248"/>
      <c r="Z648" s="249">
        <f t="shared" si="98"/>
        <v>52870.32</v>
      </c>
      <c r="AA648" s="252">
        <f>VLOOKUP(G648,Ma_KH!$A:$R,14,0)</f>
        <v>60</v>
      </c>
    </row>
    <row r="649" spans="1:27" x14ac:dyDescent="0.25">
      <c r="A649" s="286">
        <v>46046</v>
      </c>
      <c r="B649" s="287">
        <v>4183608040</v>
      </c>
      <c r="C649" s="288" t="s">
        <v>15180</v>
      </c>
      <c r="D649" s="286">
        <v>46055</v>
      </c>
      <c r="G649" s="21" t="s">
        <v>15373</v>
      </c>
      <c r="I649" s="21" t="s">
        <v>15385</v>
      </c>
      <c r="J649" s="21" t="s">
        <v>7228</v>
      </c>
      <c r="K649" s="21" t="s">
        <v>34</v>
      </c>
      <c r="L649" s="215" t="str">
        <f>VLOOKUP($K649,[1]TONG_SL!$A$1:$D$65536,2,0)</f>
        <v>Tai heo muối 200g</v>
      </c>
      <c r="M649" s="247"/>
      <c r="N649" s="215" t="str">
        <f t="shared" si="90"/>
        <v>K-C6</v>
      </c>
      <c r="O649" s="222"/>
      <c r="P649" s="222"/>
      <c r="Q649" s="215" t="str">
        <f>VLOOKUP(K649,TONG_SL!$A:$D,3,0)</f>
        <v>Túi</v>
      </c>
      <c r="R649" s="1">
        <v>7</v>
      </c>
      <c r="S649" s="248"/>
      <c r="T649" s="248">
        <f>VLOOKUP(VLOOKUP(G649,Ma_KH!$A:$R,18,0)&amp;K649,Gia_MB!$A:$F,6,0)</f>
        <v>55595</v>
      </c>
      <c r="U649" s="249">
        <f t="shared" si="95"/>
        <v>389165</v>
      </c>
      <c r="V649" s="248"/>
      <c r="W649" s="250">
        <f t="shared" si="96"/>
        <v>0</v>
      </c>
      <c r="X649" s="251" t="str">
        <f t="shared" si="97"/>
        <v>8</v>
      </c>
      <c r="Y649" s="248"/>
      <c r="Z649" s="249">
        <f t="shared" si="98"/>
        <v>31133.200000000001</v>
      </c>
      <c r="AA649" s="252">
        <f>VLOOKUP(G649,Ma_KH!$A:$R,14,0)</f>
        <v>60</v>
      </c>
    </row>
    <row r="650" spans="1:27" x14ac:dyDescent="0.25">
      <c r="A650" s="286">
        <v>46046</v>
      </c>
      <c r="B650" s="287">
        <v>4183608040</v>
      </c>
      <c r="C650" s="288" t="s">
        <v>15180</v>
      </c>
      <c r="D650" s="286">
        <v>46055</v>
      </c>
      <c r="G650" s="21" t="s">
        <v>15373</v>
      </c>
      <c r="I650" s="21" t="s">
        <v>15385</v>
      </c>
      <c r="J650" s="21" t="s">
        <v>7228</v>
      </c>
      <c r="K650" s="21" t="s">
        <v>48</v>
      </c>
      <c r="L650" s="215" t="str">
        <f>VLOOKUP($K650,[1]TONG_SL!$A$1:$D$65536,2,0)</f>
        <v>Mọc Nấm Hương 250g</v>
      </c>
      <c r="M650" s="247"/>
      <c r="N650" s="215" t="str">
        <f t="shared" si="90"/>
        <v>K-C6</v>
      </c>
      <c r="O650" s="222"/>
      <c r="P650" s="222"/>
      <c r="Q650" s="215" t="str">
        <f>VLOOKUP(K650,TONG_SL!$A:$D,3,0)</f>
        <v>Túi</v>
      </c>
      <c r="R650" s="1">
        <v>6</v>
      </c>
      <c r="S650" s="248"/>
      <c r="T650" s="248">
        <f>VLOOKUP(VLOOKUP(G650,Ma_KH!$A:$R,18,0)&amp;K650,Gia_MB!$A:$F,6,0)</f>
        <v>46000</v>
      </c>
      <c r="U650" s="249">
        <f t="shared" si="95"/>
        <v>276000</v>
      </c>
      <c r="V650" s="248"/>
      <c r="W650" s="250">
        <f t="shared" si="96"/>
        <v>0</v>
      </c>
      <c r="X650" s="251" t="str">
        <f t="shared" si="97"/>
        <v>8</v>
      </c>
      <c r="Y650" s="248"/>
      <c r="Z650" s="249">
        <f t="shared" si="98"/>
        <v>22080</v>
      </c>
      <c r="AA650" s="252">
        <f>VLOOKUP(G650,Ma_KH!$A:$R,14,0)</f>
        <v>60</v>
      </c>
    </row>
    <row r="651" spans="1:27" x14ac:dyDescent="0.25">
      <c r="A651" s="286">
        <v>46046</v>
      </c>
      <c r="B651" s="287">
        <v>4183608040</v>
      </c>
      <c r="C651" s="288" t="s">
        <v>15180</v>
      </c>
      <c r="D651" s="286">
        <v>46055</v>
      </c>
      <c r="G651" s="21" t="s">
        <v>15373</v>
      </c>
      <c r="I651" s="21" t="s">
        <v>15385</v>
      </c>
      <c r="J651" s="21" t="s">
        <v>7228</v>
      </c>
      <c r="K651" s="21" t="s">
        <v>27</v>
      </c>
      <c r="L651" s="215" t="str">
        <f>VLOOKUP($K651,[1]TONG_SL!$A$1:$D$65536,2,0)</f>
        <v>Chân giò heo muối 300g</v>
      </c>
      <c r="M651" s="247"/>
      <c r="N651" s="215" t="str">
        <f t="shared" si="90"/>
        <v>K-C6</v>
      </c>
      <c r="O651" s="222"/>
      <c r="P651" s="222"/>
      <c r="Q651" s="215" t="str">
        <f>VLOOKUP(K651,TONG_SL!$A:$D,3,0)</f>
        <v>Túi</v>
      </c>
      <c r="R651" s="1">
        <v>50</v>
      </c>
      <c r="S651" s="248"/>
      <c r="T651" s="248">
        <f>VLOOKUP(VLOOKUP(G651,Ma_KH!$A:$R,18,0)&amp;K651,Gia_MB!$A:$F,6,0)</f>
        <v>73431</v>
      </c>
      <c r="U651" s="249">
        <f t="shared" si="95"/>
        <v>3671550</v>
      </c>
      <c r="V651" s="248"/>
      <c r="W651" s="250">
        <f t="shared" si="96"/>
        <v>0</v>
      </c>
      <c r="X651" s="251" t="str">
        <f t="shared" si="97"/>
        <v>8</v>
      </c>
      <c r="Y651" s="248"/>
      <c r="Z651" s="249">
        <f t="shared" si="98"/>
        <v>293724</v>
      </c>
      <c r="AA651" s="252">
        <f>VLOOKUP(G651,Ma_KH!$A:$R,14,0)</f>
        <v>60</v>
      </c>
    </row>
    <row r="652" spans="1:27" x14ac:dyDescent="0.25">
      <c r="A652" s="286">
        <v>46046</v>
      </c>
      <c r="B652" s="287">
        <v>4183608040</v>
      </c>
      <c r="C652" s="288" t="s">
        <v>15180</v>
      </c>
      <c r="D652" s="286">
        <v>46055</v>
      </c>
      <c r="G652" s="21" t="s">
        <v>15373</v>
      </c>
      <c r="I652" s="21" t="s">
        <v>15385</v>
      </c>
      <c r="J652" s="21" t="s">
        <v>7228</v>
      </c>
      <c r="K652" s="21" t="s">
        <v>32</v>
      </c>
      <c r="L652" s="215" t="str">
        <f>VLOOKUP($K652,[1]TONG_SL!$A$1:$D$65536,2,0)</f>
        <v>Giò Tai Lưỡi Xào 250g</v>
      </c>
      <c r="M652" s="247"/>
      <c r="N652" s="215" t="str">
        <f t="shared" si="90"/>
        <v>K-C6</v>
      </c>
      <c r="O652" s="222"/>
      <c r="P652" s="222"/>
      <c r="Q652" s="215" t="str">
        <f>VLOOKUP(K652,TONG_SL!$A:$D,3,0)</f>
        <v>Túi</v>
      </c>
      <c r="R652" s="1">
        <v>10</v>
      </c>
      <c r="S652" s="248"/>
      <c r="T652" s="248">
        <f>VLOOKUP(VLOOKUP(G652,Ma_KH!$A:$R,18,0)&amp;K652,Gia_MB!$A:$F,6,0)</f>
        <v>50182</v>
      </c>
      <c r="U652" s="249">
        <f t="shared" si="95"/>
        <v>501820</v>
      </c>
      <c r="V652" s="248"/>
      <c r="W652" s="250">
        <f t="shared" si="96"/>
        <v>0</v>
      </c>
      <c r="X652" s="251" t="str">
        <f t="shared" si="97"/>
        <v>8</v>
      </c>
      <c r="Y652" s="248"/>
      <c r="Z652" s="249">
        <f t="shared" si="98"/>
        <v>40145.599999999999</v>
      </c>
      <c r="AA652" s="252">
        <f>VLOOKUP(G652,Ma_KH!$A:$R,14,0)</f>
        <v>60</v>
      </c>
    </row>
    <row r="653" spans="1:27" x14ac:dyDescent="0.25">
      <c r="A653" s="286">
        <v>46046</v>
      </c>
      <c r="B653" s="287">
        <v>4183608040</v>
      </c>
      <c r="C653" s="288" t="s">
        <v>15180</v>
      </c>
      <c r="D653" s="286">
        <v>46055</v>
      </c>
      <c r="G653" s="21" t="s">
        <v>15373</v>
      </c>
      <c r="I653" s="21" t="s">
        <v>15385</v>
      </c>
      <c r="J653" s="21" t="s">
        <v>7228</v>
      </c>
      <c r="K653" s="21" t="s">
        <v>30</v>
      </c>
      <c r="L653" s="215" t="str">
        <f>VLOOKUP($K653,[1]TONG_SL!$A$1:$D$65536,2,0)</f>
        <v>Gà muối 500g</v>
      </c>
      <c r="M653" s="247"/>
      <c r="N653" s="215" t="str">
        <f t="shared" si="90"/>
        <v>K-C6</v>
      </c>
      <c r="O653" s="222"/>
      <c r="P653" s="222"/>
      <c r="Q653" s="215" t="str">
        <f>VLOOKUP(K653,TONG_SL!$A:$D,3,0)</f>
        <v>Túi</v>
      </c>
      <c r="R653" s="1">
        <v>25</v>
      </c>
      <c r="S653" s="248"/>
      <c r="T653" s="248">
        <f>VLOOKUP(VLOOKUP(G653,Ma_KH!$A:$R,18,0)&amp;K653,Gia_MB!$A:$F,6,0)</f>
        <v>116611</v>
      </c>
      <c r="U653" s="249">
        <f t="shared" si="95"/>
        <v>2915275</v>
      </c>
      <c r="V653" s="248"/>
      <c r="W653" s="250">
        <f t="shared" si="96"/>
        <v>0</v>
      </c>
      <c r="X653" s="251" t="str">
        <f t="shared" si="97"/>
        <v>8</v>
      </c>
      <c r="Y653" s="248"/>
      <c r="Z653" s="249">
        <f t="shared" si="98"/>
        <v>233222</v>
      </c>
      <c r="AA653" s="252">
        <f>VLOOKUP(G653,Ma_KH!$A:$R,14,0)</f>
        <v>60</v>
      </c>
    </row>
    <row r="654" spans="1:27" x14ac:dyDescent="0.25">
      <c r="A654" s="286">
        <v>46049</v>
      </c>
      <c r="B654" s="287">
        <v>4183832482</v>
      </c>
      <c r="C654" s="288" t="s">
        <v>15180</v>
      </c>
      <c r="D654" s="286">
        <v>46055</v>
      </c>
      <c r="G654" s="21" t="s">
        <v>15373</v>
      </c>
      <c r="I654" s="21" t="s">
        <v>15386</v>
      </c>
      <c r="J654" s="21" t="s">
        <v>7228</v>
      </c>
      <c r="K654" s="21" t="s">
        <v>32</v>
      </c>
      <c r="L654" s="215" t="str">
        <f>VLOOKUP($K654,[1]TONG_SL!$A$1:$D$65536,2,0)</f>
        <v>Giò Tai Lưỡi Xào 250g</v>
      </c>
      <c r="M654" s="247"/>
      <c r="N654" s="215" t="str">
        <f t="shared" si="90"/>
        <v>K-C6</v>
      </c>
      <c r="O654" s="222"/>
      <c r="P654" s="222"/>
      <c r="Q654" s="215" t="str">
        <f>VLOOKUP(K654,TONG_SL!$A:$D,3,0)</f>
        <v>Túi</v>
      </c>
      <c r="R654" s="1">
        <v>10</v>
      </c>
      <c r="S654" s="248"/>
      <c r="T654" s="248">
        <f>VLOOKUP(VLOOKUP(G654,Ma_KH!$A:$R,18,0)&amp;K654,Gia_MB!$A:$F,6,0)</f>
        <v>50182</v>
      </c>
      <c r="U654" s="249">
        <f t="shared" si="95"/>
        <v>501820</v>
      </c>
      <c r="V654" s="248"/>
      <c r="W654" s="250">
        <f t="shared" si="96"/>
        <v>0</v>
      </c>
      <c r="X654" s="251" t="str">
        <f t="shared" si="97"/>
        <v>8</v>
      </c>
      <c r="Y654" s="248"/>
      <c r="Z654" s="249">
        <f t="shared" si="98"/>
        <v>40145.599999999999</v>
      </c>
      <c r="AA654" s="252">
        <f>VLOOKUP(G654,Ma_KH!$A:$R,14,0)</f>
        <v>60</v>
      </c>
    </row>
    <row r="655" spans="1:27" x14ac:dyDescent="0.25">
      <c r="A655" s="286">
        <v>46049</v>
      </c>
      <c r="B655" s="287">
        <v>4183832482</v>
      </c>
      <c r="C655" s="288" t="s">
        <v>15180</v>
      </c>
      <c r="D655" s="286">
        <v>46055</v>
      </c>
      <c r="G655" s="21" t="s">
        <v>15373</v>
      </c>
      <c r="I655" s="21" t="s">
        <v>15386</v>
      </c>
      <c r="J655" s="21" t="s">
        <v>7228</v>
      </c>
      <c r="K655" s="21" t="s">
        <v>30</v>
      </c>
      <c r="L655" s="215" t="str">
        <f>VLOOKUP($K655,[1]TONG_SL!$A$1:$D$65536,2,0)</f>
        <v>Gà muối 500g</v>
      </c>
      <c r="M655" s="247"/>
      <c r="N655" s="215" t="str">
        <f t="shared" si="90"/>
        <v>K-C6</v>
      </c>
      <c r="O655" s="222"/>
      <c r="P655" s="222"/>
      <c r="Q655" s="215" t="str">
        <f>VLOOKUP(K655,TONG_SL!$A:$D,3,0)</f>
        <v>Túi</v>
      </c>
      <c r="R655" s="1">
        <v>16</v>
      </c>
      <c r="S655" s="248"/>
      <c r="T655" s="248">
        <f>VLOOKUP(VLOOKUP(G655,Ma_KH!$A:$R,18,0)&amp;K655,Gia_MB!$A:$F,6,0)</f>
        <v>116611</v>
      </c>
      <c r="U655" s="249">
        <f t="shared" si="95"/>
        <v>1865776</v>
      </c>
      <c r="V655" s="248"/>
      <c r="W655" s="250">
        <f t="shared" si="96"/>
        <v>0</v>
      </c>
      <c r="X655" s="251" t="str">
        <f t="shared" si="97"/>
        <v>8</v>
      </c>
      <c r="Y655" s="248"/>
      <c r="Z655" s="249">
        <f t="shared" si="98"/>
        <v>149262.08000000002</v>
      </c>
      <c r="AA655" s="252">
        <f>VLOOKUP(G655,Ma_KH!$A:$R,14,0)</f>
        <v>60</v>
      </c>
    </row>
    <row r="656" spans="1:27" x14ac:dyDescent="0.25">
      <c r="A656" s="286">
        <v>46049</v>
      </c>
      <c r="B656" s="287">
        <v>4183832482</v>
      </c>
      <c r="C656" s="288" t="s">
        <v>15180</v>
      </c>
      <c r="D656" s="286">
        <v>46055</v>
      </c>
      <c r="G656" s="21" t="s">
        <v>15373</v>
      </c>
      <c r="I656" s="21" t="s">
        <v>15386</v>
      </c>
      <c r="J656" s="21" t="s">
        <v>7228</v>
      </c>
      <c r="K656" s="21" t="s">
        <v>27</v>
      </c>
      <c r="L656" s="215" t="str">
        <f>VLOOKUP($K656,[1]TONG_SL!$A$1:$D$65536,2,0)</f>
        <v>Chân giò heo muối 300g</v>
      </c>
      <c r="M656" s="247"/>
      <c r="N656" s="215" t="str">
        <f t="shared" si="90"/>
        <v>K-C6</v>
      </c>
      <c r="O656" s="222"/>
      <c r="P656" s="222"/>
      <c r="Q656" s="215" t="str">
        <f>VLOOKUP(K656,TONG_SL!$A:$D,3,0)</f>
        <v>Túi</v>
      </c>
      <c r="R656" s="1">
        <v>10</v>
      </c>
      <c r="S656" s="248"/>
      <c r="T656" s="248">
        <f>VLOOKUP(VLOOKUP(G656,Ma_KH!$A:$R,18,0)&amp;K656,Gia_MB!$A:$F,6,0)</f>
        <v>73431</v>
      </c>
      <c r="U656" s="249">
        <f t="shared" si="95"/>
        <v>734310</v>
      </c>
      <c r="V656" s="248"/>
      <c r="W656" s="250">
        <f t="shared" si="96"/>
        <v>0</v>
      </c>
      <c r="X656" s="251" t="str">
        <f t="shared" si="97"/>
        <v>8</v>
      </c>
      <c r="Y656" s="248"/>
      <c r="Z656" s="249">
        <f t="shared" si="98"/>
        <v>58744.800000000003</v>
      </c>
      <c r="AA656" s="252">
        <f>VLOOKUP(G656,Ma_KH!$A:$R,14,0)</f>
        <v>60</v>
      </c>
    </row>
    <row r="657" spans="1:27" x14ac:dyDescent="0.25">
      <c r="A657" s="286">
        <v>46049</v>
      </c>
      <c r="B657" s="287">
        <v>4183832482</v>
      </c>
      <c r="C657" s="288" t="s">
        <v>15180</v>
      </c>
      <c r="D657" s="286">
        <v>46055</v>
      </c>
      <c r="G657" s="21" t="s">
        <v>15373</v>
      </c>
      <c r="I657" s="21" t="s">
        <v>15386</v>
      </c>
      <c r="J657" s="21" t="s">
        <v>7228</v>
      </c>
      <c r="K657" s="21" t="s">
        <v>48</v>
      </c>
      <c r="L657" s="215" t="str">
        <f>VLOOKUP($K657,[1]TONG_SL!$A$1:$D$65536,2,0)</f>
        <v>Mọc Nấm Hương 250g</v>
      </c>
      <c r="M657" s="247"/>
      <c r="N657" s="215" t="str">
        <f t="shared" si="90"/>
        <v>K-C6</v>
      </c>
      <c r="O657" s="222"/>
      <c r="P657" s="222"/>
      <c r="Q657" s="215" t="str">
        <f>VLOOKUP(K657,TONG_SL!$A:$D,3,0)</f>
        <v>Túi</v>
      </c>
      <c r="R657" s="1">
        <v>4</v>
      </c>
      <c r="S657" s="248"/>
      <c r="T657" s="248">
        <f>VLOOKUP(VLOOKUP(G657,Ma_KH!$A:$R,18,0)&amp;K657,Gia_MB!$A:$F,6,0)</f>
        <v>46000</v>
      </c>
      <c r="U657" s="249">
        <f t="shared" si="95"/>
        <v>184000</v>
      </c>
      <c r="V657" s="248"/>
      <c r="W657" s="250">
        <f t="shared" si="96"/>
        <v>0</v>
      </c>
      <c r="X657" s="251" t="str">
        <f t="shared" si="97"/>
        <v>8</v>
      </c>
      <c r="Y657" s="248"/>
      <c r="Z657" s="249">
        <f t="shared" si="98"/>
        <v>14720</v>
      </c>
      <c r="AA657" s="252">
        <f>VLOOKUP(G657,Ma_KH!$A:$R,14,0)</f>
        <v>60</v>
      </c>
    </row>
    <row r="658" spans="1:27" x14ac:dyDescent="0.25">
      <c r="A658" s="286">
        <v>46049</v>
      </c>
      <c r="B658" s="287">
        <v>4183832482</v>
      </c>
      <c r="C658" s="288" t="s">
        <v>15180</v>
      </c>
      <c r="D658" s="286">
        <v>46055</v>
      </c>
      <c r="G658" s="21" t="s">
        <v>15373</v>
      </c>
      <c r="I658" s="21" t="s">
        <v>15386</v>
      </c>
      <c r="J658" s="21" t="s">
        <v>7228</v>
      </c>
      <c r="K658" s="21" t="s">
        <v>37</v>
      </c>
      <c r="L658" s="215" t="str">
        <f>VLOOKUP($K658,[1]TONG_SL!$A$1:$D$65536,2,0)</f>
        <v>Chả cốm 300g</v>
      </c>
      <c r="M658" s="247"/>
      <c r="N658" s="215" t="str">
        <f t="shared" si="90"/>
        <v>K-C6</v>
      </c>
      <c r="O658" s="222"/>
      <c r="P658" s="222"/>
      <c r="Q658" s="215" t="str">
        <f>VLOOKUP(K658,TONG_SL!$A:$D,3,0)</f>
        <v>Túi</v>
      </c>
      <c r="R658" s="1">
        <v>4</v>
      </c>
      <c r="S658" s="248"/>
      <c r="T658" s="248">
        <f>VLOOKUP(VLOOKUP(G658,Ma_KH!$A:$R,18,0)&amp;K658,Gia_MB!$A:$F,6,0)</f>
        <v>74250</v>
      </c>
      <c r="U658" s="249">
        <f t="shared" si="95"/>
        <v>297000</v>
      </c>
      <c r="V658" s="248"/>
      <c r="W658" s="250">
        <f t="shared" si="96"/>
        <v>0</v>
      </c>
      <c r="X658" s="251" t="str">
        <f t="shared" si="97"/>
        <v>8</v>
      </c>
      <c r="Y658" s="248"/>
      <c r="Z658" s="249">
        <f t="shared" si="98"/>
        <v>23760</v>
      </c>
      <c r="AA658" s="252">
        <f>VLOOKUP(G658,Ma_KH!$A:$R,14,0)</f>
        <v>60</v>
      </c>
    </row>
    <row r="659" spans="1:27" x14ac:dyDescent="0.25">
      <c r="A659" s="9">
        <v>46052</v>
      </c>
      <c r="B659" s="21">
        <v>4183986420</v>
      </c>
      <c r="C659" s="10" t="s">
        <v>15180</v>
      </c>
      <c r="D659" s="9">
        <v>46055</v>
      </c>
      <c r="G659" s="21" t="s">
        <v>15373</v>
      </c>
      <c r="I659" s="21" t="s">
        <v>15387</v>
      </c>
      <c r="J659" s="21" t="s">
        <v>7228</v>
      </c>
      <c r="K659" s="21" t="s">
        <v>34</v>
      </c>
      <c r="L659" s="215" t="str">
        <f>VLOOKUP($K659,[1]TONG_SL!$A$1:$D$65536,2,0)</f>
        <v>Tai heo muối 200g</v>
      </c>
      <c r="M659" s="247"/>
      <c r="N659" s="215" t="str">
        <f t="shared" si="90"/>
        <v>K-C6</v>
      </c>
      <c r="O659" s="222"/>
      <c r="P659" s="222"/>
      <c r="Q659" s="215" t="str">
        <f>VLOOKUP(K659,TONG_SL!$A:$D,3,0)</f>
        <v>Túi</v>
      </c>
      <c r="R659" s="1">
        <v>5</v>
      </c>
      <c r="S659" s="248"/>
      <c r="T659" s="248">
        <f>VLOOKUP(VLOOKUP(G659,Ma_KH!$A:$R,18,0)&amp;K659,Gia_MB!$A:$F,6,0)</f>
        <v>55595</v>
      </c>
      <c r="U659" s="249">
        <f t="shared" si="95"/>
        <v>277975</v>
      </c>
      <c r="V659" s="248"/>
      <c r="W659" s="250">
        <f t="shared" si="96"/>
        <v>0</v>
      </c>
      <c r="X659" s="251" t="str">
        <f t="shared" si="97"/>
        <v>8</v>
      </c>
      <c r="Y659" s="248"/>
      <c r="Z659" s="249">
        <f t="shared" si="98"/>
        <v>22238</v>
      </c>
      <c r="AA659" s="252">
        <f>VLOOKUP(G659,Ma_KH!$A:$R,14,0)</f>
        <v>60</v>
      </c>
    </row>
    <row r="660" spans="1:27" x14ac:dyDescent="0.25">
      <c r="A660" s="9">
        <v>46052</v>
      </c>
      <c r="B660" s="21">
        <v>4183986420</v>
      </c>
      <c r="C660" s="10" t="s">
        <v>15180</v>
      </c>
      <c r="D660" s="9">
        <v>46055</v>
      </c>
      <c r="G660" s="21" t="s">
        <v>15373</v>
      </c>
      <c r="I660" s="21" t="s">
        <v>15387</v>
      </c>
      <c r="J660" s="21" t="s">
        <v>7228</v>
      </c>
      <c r="K660" s="21" t="s">
        <v>39</v>
      </c>
      <c r="L660" s="215" t="str">
        <f>VLOOKUP($K660,[1]TONG_SL!$A$1:$D$65536,2,0)</f>
        <v>Chả nướng 300g</v>
      </c>
      <c r="M660" s="247"/>
      <c r="N660" s="215" t="str">
        <f t="shared" si="90"/>
        <v>K-C6</v>
      </c>
      <c r="O660" s="222"/>
      <c r="P660" s="222"/>
      <c r="Q660" s="215" t="str">
        <f>VLOOKUP(K660,TONG_SL!$A:$D,3,0)</f>
        <v>Túi</v>
      </c>
      <c r="R660" s="1">
        <v>5</v>
      </c>
      <c r="S660" s="248"/>
      <c r="T660" s="248">
        <f>VLOOKUP(VLOOKUP(G660,Ma_KH!$A:$R,18,0)&amp;K660,Gia_MB!$A:$F,6,0)</f>
        <v>70950</v>
      </c>
      <c r="U660" s="249">
        <f t="shared" si="95"/>
        <v>354750</v>
      </c>
      <c r="V660" s="248"/>
      <c r="W660" s="250">
        <f t="shared" si="96"/>
        <v>0</v>
      </c>
      <c r="X660" s="251" t="str">
        <f t="shared" si="97"/>
        <v>8</v>
      </c>
      <c r="Y660" s="248"/>
      <c r="Z660" s="249">
        <f t="shared" si="98"/>
        <v>28380</v>
      </c>
      <c r="AA660" s="252">
        <f>VLOOKUP(G660,Ma_KH!$A:$R,14,0)</f>
        <v>60</v>
      </c>
    </row>
    <row r="661" spans="1:27" x14ac:dyDescent="0.25">
      <c r="A661" s="286">
        <v>46046</v>
      </c>
      <c r="B661" s="287">
        <v>4183608037</v>
      </c>
      <c r="C661" s="288" t="s">
        <v>15180</v>
      </c>
      <c r="D661" s="286">
        <v>46055</v>
      </c>
      <c r="G661" s="21" t="s">
        <v>15373</v>
      </c>
      <c r="I661" s="21" t="s">
        <v>15388</v>
      </c>
      <c r="J661" s="21" t="s">
        <v>7228</v>
      </c>
      <c r="K661" s="21" t="s">
        <v>34</v>
      </c>
      <c r="L661" s="215" t="str">
        <f>VLOOKUP($K661,[1]TONG_SL!$A$1:$D$65536,2,0)</f>
        <v>Tai heo muối 200g</v>
      </c>
      <c r="M661" s="247"/>
      <c r="N661" s="215" t="str">
        <f t="shared" si="90"/>
        <v>K-C6</v>
      </c>
      <c r="O661" s="222"/>
      <c r="P661" s="222"/>
      <c r="Q661" s="215" t="str">
        <f>VLOOKUP(K661,TONG_SL!$A:$D,3,0)</f>
        <v>Túi</v>
      </c>
      <c r="R661" s="1">
        <v>2</v>
      </c>
      <c r="S661" s="248"/>
      <c r="T661" s="248">
        <f>VLOOKUP(VLOOKUP(G661,Ma_KH!$A:$R,18,0)&amp;K661,Gia_MB!$A:$F,6,0)</f>
        <v>55595</v>
      </c>
      <c r="U661" s="249">
        <f t="shared" si="95"/>
        <v>111190</v>
      </c>
      <c r="V661" s="248"/>
      <c r="W661" s="250">
        <f t="shared" si="96"/>
        <v>0</v>
      </c>
      <c r="X661" s="251" t="str">
        <f t="shared" si="97"/>
        <v>8</v>
      </c>
      <c r="Y661" s="248"/>
      <c r="Z661" s="249">
        <f t="shared" si="98"/>
        <v>8895.2000000000007</v>
      </c>
      <c r="AA661" s="252">
        <f>VLOOKUP(G661,Ma_KH!$A:$R,14,0)</f>
        <v>60</v>
      </c>
    </row>
    <row r="662" spans="1:27" x14ac:dyDescent="0.25">
      <c r="A662" s="286">
        <v>46046</v>
      </c>
      <c r="B662" s="287">
        <v>4183608037</v>
      </c>
      <c r="C662" s="288" t="s">
        <v>15180</v>
      </c>
      <c r="D662" s="286">
        <v>46055</v>
      </c>
      <c r="G662" s="21" t="s">
        <v>15373</v>
      </c>
      <c r="I662" s="21" t="s">
        <v>15388</v>
      </c>
      <c r="J662" s="21" t="s">
        <v>7228</v>
      </c>
      <c r="K662" s="21" t="s">
        <v>48</v>
      </c>
      <c r="L662" s="215" t="str">
        <f>VLOOKUP($K662,[1]TONG_SL!$A$1:$D$65536,2,0)</f>
        <v>Mọc Nấm Hương 250g</v>
      </c>
      <c r="M662" s="247"/>
      <c r="N662" s="215" t="str">
        <f t="shared" si="90"/>
        <v>K-C6</v>
      </c>
      <c r="O662" s="222"/>
      <c r="P662" s="222"/>
      <c r="Q662" s="215" t="str">
        <f>VLOOKUP(K662,TONG_SL!$A:$D,3,0)</f>
        <v>Túi</v>
      </c>
      <c r="R662" s="1">
        <v>7</v>
      </c>
      <c r="S662" s="248"/>
      <c r="T662" s="248">
        <f>VLOOKUP(VLOOKUP(G662,Ma_KH!$A:$R,18,0)&amp;K662,Gia_MB!$A:$F,6,0)</f>
        <v>46000</v>
      </c>
      <c r="U662" s="249">
        <f t="shared" si="95"/>
        <v>322000</v>
      </c>
      <c r="V662" s="248"/>
      <c r="W662" s="250">
        <f t="shared" si="96"/>
        <v>0</v>
      </c>
      <c r="X662" s="251" t="str">
        <f t="shared" si="97"/>
        <v>8</v>
      </c>
      <c r="Y662" s="248"/>
      <c r="Z662" s="249">
        <f t="shared" si="98"/>
        <v>25760</v>
      </c>
      <c r="AA662" s="252">
        <f>VLOOKUP(G662,Ma_KH!$A:$R,14,0)</f>
        <v>60</v>
      </c>
    </row>
    <row r="663" spans="1:27" x14ac:dyDescent="0.25">
      <c r="A663" s="286">
        <v>46046</v>
      </c>
      <c r="B663" s="287">
        <v>4183608037</v>
      </c>
      <c r="C663" s="288" t="s">
        <v>15180</v>
      </c>
      <c r="D663" s="286">
        <v>46055</v>
      </c>
      <c r="G663" s="21" t="s">
        <v>15373</v>
      </c>
      <c r="I663" s="21" t="s">
        <v>15388</v>
      </c>
      <c r="J663" s="21" t="s">
        <v>7228</v>
      </c>
      <c r="K663" s="21" t="s">
        <v>27</v>
      </c>
      <c r="L663" s="215" t="str">
        <f>VLOOKUP($K663,[1]TONG_SL!$A$1:$D$65536,2,0)</f>
        <v>Chân giò heo muối 300g</v>
      </c>
      <c r="M663" s="247"/>
      <c r="N663" s="215" t="str">
        <f t="shared" si="90"/>
        <v>K-C6</v>
      </c>
      <c r="O663" s="222"/>
      <c r="P663" s="222"/>
      <c r="Q663" s="215" t="str">
        <f>VLOOKUP(K663,TONG_SL!$A:$D,3,0)</f>
        <v>Túi</v>
      </c>
      <c r="R663" s="1">
        <v>30</v>
      </c>
      <c r="S663" s="248"/>
      <c r="T663" s="248">
        <f>VLOOKUP(VLOOKUP(G663,Ma_KH!$A:$R,18,0)&amp;K663,Gia_MB!$A:$F,6,0)</f>
        <v>73431</v>
      </c>
      <c r="U663" s="249">
        <f t="shared" si="95"/>
        <v>2202930</v>
      </c>
      <c r="V663" s="248"/>
      <c r="W663" s="250">
        <f t="shared" si="96"/>
        <v>0</v>
      </c>
      <c r="X663" s="251" t="str">
        <f t="shared" si="97"/>
        <v>8</v>
      </c>
      <c r="Y663" s="248"/>
      <c r="Z663" s="249">
        <f t="shared" si="98"/>
        <v>176234.4</v>
      </c>
      <c r="AA663" s="252">
        <f>VLOOKUP(G663,Ma_KH!$A:$R,14,0)</f>
        <v>60</v>
      </c>
    </row>
    <row r="664" spans="1:27" x14ac:dyDescent="0.25">
      <c r="A664" s="286">
        <v>46046</v>
      </c>
      <c r="B664" s="287">
        <v>4183608037</v>
      </c>
      <c r="C664" s="288" t="s">
        <v>15180</v>
      </c>
      <c r="D664" s="286">
        <v>46055</v>
      </c>
      <c r="G664" s="21" t="s">
        <v>15373</v>
      </c>
      <c r="I664" s="21" t="s">
        <v>15388</v>
      </c>
      <c r="J664" s="21" t="s">
        <v>7228</v>
      </c>
      <c r="K664" s="21" t="s">
        <v>32</v>
      </c>
      <c r="L664" s="215" t="str">
        <f>VLOOKUP($K664,[1]TONG_SL!$A$1:$D$65536,2,0)</f>
        <v>Giò Tai Lưỡi Xào 250g</v>
      </c>
      <c r="M664" s="247"/>
      <c r="N664" s="215" t="str">
        <f t="shared" si="90"/>
        <v>K-C6</v>
      </c>
      <c r="O664" s="222"/>
      <c r="P664" s="222"/>
      <c r="Q664" s="215" t="str">
        <f>VLOOKUP(K664,TONG_SL!$A:$D,3,0)</f>
        <v>Túi</v>
      </c>
      <c r="R664" s="1">
        <v>9</v>
      </c>
      <c r="S664" s="248"/>
      <c r="T664" s="248">
        <f>VLOOKUP(VLOOKUP(G664,Ma_KH!$A:$R,18,0)&amp;K664,Gia_MB!$A:$F,6,0)</f>
        <v>50182</v>
      </c>
      <c r="U664" s="249">
        <f t="shared" si="95"/>
        <v>451638</v>
      </c>
      <c r="V664" s="248"/>
      <c r="W664" s="250">
        <f t="shared" si="96"/>
        <v>0</v>
      </c>
      <c r="X664" s="251" t="str">
        <f t="shared" si="97"/>
        <v>8</v>
      </c>
      <c r="Y664" s="248"/>
      <c r="Z664" s="249">
        <f t="shared" si="98"/>
        <v>36131.040000000001</v>
      </c>
      <c r="AA664" s="252">
        <f>VLOOKUP(G664,Ma_KH!$A:$R,14,0)</f>
        <v>60</v>
      </c>
    </row>
    <row r="665" spans="1:27" x14ac:dyDescent="0.25">
      <c r="A665" s="286">
        <v>46046</v>
      </c>
      <c r="B665" s="287">
        <v>4183608037</v>
      </c>
      <c r="C665" s="288" t="s">
        <v>15180</v>
      </c>
      <c r="D665" s="286">
        <v>46055</v>
      </c>
      <c r="G665" s="21" t="s">
        <v>15373</v>
      </c>
      <c r="I665" s="21" t="s">
        <v>15388</v>
      </c>
      <c r="J665" s="21" t="s">
        <v>7228</v>
      </c>
      <c r="K665" s="21" t="s">
        <v>30</v>
      </c>
      <c r="L665" s="215" t="str">
        <f>VLOOKUP($K665,[1]TONG_SL!$A$1:$D$65536,2,0)</f>
        <v>Gà muối 500g</v>
      </c>
      <c r="M665" s="247"/>
      <c r="N665" s="215" t="str">
        <f t="shared" si="90"/>
        <v>K-C6</v>
      </c>
      <c r="O665" s="222"/>
      <c r="P665" s="222"/>
      <c r="Q665" s="215" t="str">
        <f>VLOOKUP(K665,TONG_SL!$A:$D,3,0)</f>
        <v>Túi</v>
      </c>
      <c r="R665" s="1">
        <v>23</v>
      </c>
      <c r="S665" s="248"/>
      <c r="T665" s="248">
        <f>VLOOKUP(VLOOKUP(G665,Ma_KH!$A:$R,18,0)&amp;K665,Gia_MB!$A:$F,6,0)</f>
        <v>116611</v>
      </c>
      <c r="U665" s="249">
        <f t="shared" si="95"/>
        <v>2682053</v>
      </c>
      <c r="V665" s="248"/>
      <c r="W665" s="250">
        <f t="shared" si="96"/>
        <v>0</v>
      </c>
      <c r="X665" s="251" t="str">
        <f t="shared" si="97"/>
        <v>8</v>
      </c>
      <c r="Y665" s="248"/>
      <c r="Z665" s="249">
        <f t="shared" si="98"/>
        <v>214564.24</v>
      </c>
      <c r="AA665" s="252">
        <f>VLOOKUP(G665,Ma_KH!$A:$R,14,0)</f>
        <v>60</v>
      </c>
    </row>
    <row r="666" spans="1:27" x14ac:dyDescent="0.25">
      <c r="A666" s="286">
        <v>46046</v>
      </c>
      <c r="B666" s="287">
        <v>4183608136</v>
      </c>
      <c r="C666" s="288" t="s">
        <v>15180</v>
      </c>
      <c r="D666" s="286">
        <v>46055</v>
      </c>
      <c r="G666" s="21" t="s">
        <v>15373</v>
      </c>
      <c r="I666" s="21" t="s">
        <v>15389</v>
      </c>
      <c r="J666" s="21" t="s">
        <v>7228</v>
      </c>
      <c r="K666" s="21" t="s">
        <v>34</v>
      </c>
      <c r="L666" s="215" t="str">
        <f>VLOOKUP($K666,[1]TONG_SL!$A$1:$D$65536,2,0)</f>
        <v>Tai heo muối 200g</v>
      </c>
      <c r="M666" s="247"/>
      <c r="N666" s="215" t="str">
        <f t="shared" si="90"/>
        <v>K-C6</v>
      </c>
      <c r="O666" s="222"/>
      <c r="P666" s="222"/>
      <c r="Q666" s="215" t="str">
        <f>VLOOKUP(K666,TONG_SL!$A:$D,3,0)</f>
        <v>Túi</v>
      </c>
      <c r="R666" s="1">
        <v>4</v>
      </c>
      <c r="S666" s="248"/>
      <c r="T666" s="248">
        <f>VLOOKUP(VLOOKUP(G666,Ma_KH!$A:$R,18,0)&amp;K666,Gia_MB!$A:$F,6,0)</f>
        <v>55595</v>
      </c>
      <c r="U666" s="249">
        <f t="shared" si="95"/>
        <v>222380</v>
      </c>
      <c r="V666" s="248"/>
      <c r="W666" s="250">
        <f t="shared" si="96"/>
        <v>0</v>
      </c>
      <c r="X666" s="251" t="str">
        <f t="shared" si="97"/>
        <v>8</v>
      </c>
      <c r="Y666" s="248"/>
      <c r="Z666" s="249">
        <f t="shared" si="98"/>
        <v>17790.400000000001</v>
      </c>
      <c r="AA666" s="252">
        <f>VLOOKUP(G666,Ma_KH!$A:$R,14,0)</f>
        <v>60</v>
      </c>
    </row>
    <row r="667" spans="1:27" x14ac:dyDescent="0.25">
      <c r="A667" s="286">
        <v>46046</v>
      </c>
      <c r="B667" s="287">
        <v>4183608136</v>
      </c>
      <c r="C667" s="288" t="s">
        <v>15180</v>
      </c>
      <c r="D667" s="286">
        <v>46055</v>
      </c>
      <c r="G667" s="21" t="s">
        <v>15373</v>
      </c>
      <c r="I667" s="21" t="s">
        <v>15389</v>
      </c>
      <c r="J667" s="21" t="s">
        <v>7228</v>
      </c>
      <c r="K667" s="21" t="s">
        <v>48</v>
      </c>
      <c r="L667" s="215" t="str">
        <f>VLOOKUP($K667,[1]TONG_SL!$A$1:$D$65536,2,0)</f>
        <v>Mọc Nấm Hương 250g</v>
      </c>
      <c r="M667" s="247"/>
      <c r="N667" s="215" t="str">
        <f t="shared" si="90"/>
        <v>K-C6</v>
      </c>
      <c r="O667" s="222"/>
      <c r="P667" s="222"/>
      <c r="Q667" s="215" t="str">
        <f>VLOOKUP(K667,TONG_SL!$A:$D,3,0)</f>
        <v>Túi</v>
      </c>
      <c r="R667" s="1">
        <v>3</v>
      </c>
      <c r="S667" s="248"/>
      <c r="T667" s="248">
        <f>VLOOKUP(VLOOKUP(G667,Ma_KH!$A:$R,18,0)&amp;K667,Gia_MB!$A:$F,6,0)</f>
        <v>46000</v>
      </c>
      <c r="U667" s="249">
        <f t="shared" si="95"/>
        <v>138000</v>
      </c>
      <c r="V667" s="248"/>
      <c r="W667" s="250">
        <f t="shared" si="96"/>
        <v>0</v>
      </c>
      <c r="X667" s="251" t="str">
        <f t="shared" si="97"/>
        <v>8</v>
      </c>
      <c r="Y667" s="248"/>
      <c r="Z667" s="249">
        <f t="shared" si="98"/>
        <v>11040</v>
      </c>
      <c r="AA667" s="252">
        <f>VLOOKUP(G667,Ma_KH!$A:$R,14,0)</f>
        <v>60</v>
      </c>
    </row>
    <row r="668" spans="1:27" x14ac:dyDescent="0.25">
      <c r="A668" s="286">
        <v>46046</v>
      </c>
      <c r="B668" s="287">
        <v>4183608136</v>
      </c>
      <c r="C668" s="288" t="s">
        <v>15180</v>
      </c>
      <c r="D668" s="286">
        <v>46055</v>
      </c>
      <c r="G668" s="21" t="s">
        <v>15373</v>
      </c>
      <c r="I668" s="21" t="s">
        <v>15389</v>
      </c>
      <c r="J668" s="21" t="s">
        <v>7228</v>
      </c>
      <c r="K668" s="21" t="s">
        <v>27</v>
      </c>
      <c r="L668" s="215" t="str">
        <f>VLOOKUP($K668,[1]TONG_SL!$A$1:$D$65536,2,0)</f>
        <v>Chân giò heo muối 300g</v>
      </c>
      <c r="M668" s="247"/>
      <c r="N668" s="215" t="str">
        <f t="shared" si="90"/>
        <v>K-C6</v>
      </c>
      <c r="O668" s="222"/>
      <c r="P668" s="222"/>
      <c r="Q668" s="215" t="str">
        <f>VLOOKUP(K668,TONG_SL!$A:$D,3,0)</f>
        <v>Túi</v>
      </c>
      <c r="R668" s="1">
        <v>18</v>
      </c>
      <c r="S668" s="248"/>
      <c r="T668" s="248">
        <f>VLOOKUP(VLOOKUP(G668,Ma_KH!$A:$R,18,0)&amp;K668,Gia_MB!$A:$F,6,0)</f>
        <v>73431</v>
      </c>
      <c r="U668" s="249">
        <f t="shared" si="95"/>
        <v>1321758</v>
      </c>
      <c r="V668" s="248"/>
      <c r="W668" s="250">
        <f t="shared" si="96"/>
        <v>0</v>
      </c>
      <c r="X668" s="251" t="str">
        <f t="shared" si="97"/>
        <v>8</v>
      </c>
      <c r="Y668" s="248"/>
      <c r="Z668" s="249">
        <f t="shared" si="98"/>
        <v>105740.64</v>
      </c>
      <c r="AA668" s="252">
        <f>VLOOKUP(G668,Ma_KH!$A:$R,14,0)</f>
        <v>60</v>
      </c>
    </row>
    <row r="669" spans="1:27" x14ac:dyDescent="0.25">
      <c r="A669" s="286">
        <v>46046</v>
      </c>
      <c r="B669" s="287">
        <v>4183608136</v>
      </c>
      <c r="C669" s="288" t="s">
        <v>15180</v>
      </c>
      <c r="D669" s="286">
        <v>46055</v>
      </c>
      <c r="G669" s="21" t="s">
        <v>15373</v>
      </c>
      <c r="I669" s="21" t="s">
        <v>15389</v>
      </c>
      <c r="J669" s="21" t="s">
        <v>7228</v>
      </c>
      <c r="K669" s="21" t="s">
        <v>32</v>
      </c>
      <c r="L669" s="215" t="str">
        <f>VLOOKUP($K669,[1]TONG_SL!$A$1:$D$65536,2,0)</f>
        <v>Giò Tai Lưỡi Xào 250g</v>
      </c>
      <c r="M669" s="247"/>
      <c r="N669" s="215" t="str">
        <f t="shared" si="90"/>
        <v>K-C6</v>
      </c>
      <c r="O669" s="222"/>
      <c r="P669" s="222"/>
      <c r="Q669" s="215" t="str">
        <f>VLOOKUP(K669,TONG_SL!$A:$D,3,0)</f>
        <v>Túi</v>
      </c>
      <c r="R669" s="1">
        <v>10</v>
      </c>
      <c r="S669" s="248"/>
      <c r="T669" s="248">
        <f>VLOOKUP(VLOOKUP(G669,Ma_KH!$A:$R,18,0)&amp;K669,Gia_MB!$A:$F,6,0)</f>
        <v>50182</v>
      </c>
      <c r="U669" s="249">
        <f t="shared" si="95"/>
        <v>501820</v>
      </c>
      <c r="V669" s="248"/>
      <c r="W669" s="250">
        <f t="shared" si="96"/>
        <v>0</v>
      </c>
      <c r="X669" s="251" t="str">
        <f t="shared" si="97"/>
        <v>8</v>
      </c>
      <c r="Y669" s="248"/>
      <c r="Z669" s="249">
        <f t="shared" si="98"/>
        <v>40145.599999999999</v>
      </c>
      <c r="AA669" s="252">
        <f>VLOOKUP(G669,Ma_KH!$A:$R,14,0)</f>
        <v>60</v>
      </c>
    </row>
    <row r="670" spans="1:27" x14ac:dyDescent="0.25">
      <c r="A670" s="286">
        <v>46046</v>
      </c>
      <c r="B670" s="287">
        <v>4183608136</v>
      </c>
      <c r="C670" s="288" t="s">
        <v>15180</v>
      </c>
      <c r="D670" s="286">
        <v>46055</v>
      </c>
      <c r="G670" s="21" t="s">
        <v>15373</v>
      </c>
      <c r="I670" s="21" t="s">
        <v>15389</v>
      </c>
      <c r="J670" s="21" t="s">
        <v>7228</v>
      </c>
      <c r="K670" s="21" t="s">
        <v>30</v>
      </c>
      <c r="L670" s="215" t="str">
        <f>VLOOKUP($K670,[1]TONG_SL!$A$1:$D$65536,2,0)</f>
        <v>Gà muối 500g</v>
      </c>
      <c r="M670" s="247"/>
      <c r="N670" s="215" t="str">
        <f t="shared" si="90"/>
        <v>K-C6</v>
      </c>
      <c r="O670" s="222"/>
      <c r="P670" s="222"/>
      <c r="Q670" s="215" t="str">
        <f>VLOOKUP(K670,TONG_SL!$A:$D,3,0)</f>
        <v>Túi</v>
      </c>
      <c r="R670" s="1">
        <v>22</v>
      </c>
      <c r="S670" s="248"/>
      <c r="T670" s="248">
        <f>VLOOKUP(VLOOKUP(G670,Ma_KH!$A:$R,18,0)&amp;K670,Gia_MB!$A:$F,6,0)</f>
        <v>116611</v>
      </c>
      <c r="U670" s="249">
        <f t="shared" si="95"/>
        <v>2565442</v>
      </c>
      <c r="V670" s="248"/>
      <c r="W670" s="250">
        <f t="shared" si="96"/>
        <v>0</v>
      </c>
      <c r="X670" s="251" t="str">
        <f t="shared" si="97"/>
        <v>8</v>
      </c>
      <c r="Y670" s="248"/>
      <c r="Z670" s="249">
        <f t="shared" si="98"/>
        <v>205235.36000000002</v>
      </c>
      <c r="AA670" s="252">
        <f>VLOOKUP(G670,Ma_KH!$A:$R,14,0)</f>
        <v>60</v>
      </c>
    </row>
    <row r="671" spans="1:27" x14ac:dyDescent="0.25">
      <c r="A671" s="286">
        <v>46046</v>
      </c>
      <c r="B671" s="287">
        <v>4183608295</v>
      </c>
      <c r="C671" s="288" t="s">
        <v>15180</v>
      </c>
      <c r="D671" s="286">
        <v>46055</v>
      </c>
      <c r="G671" s="21" t="s">
        <v>15373</v>
      </c>
      <c r="I671" s="21" t="s">
        <v>15390</v>
      </c>
      <c r="J671" s="21" t="s">
        <v>7228</v>
      </c>
      <c r="K671" s="21" t="s">
        <v>30</v>
      </c>
      <c r="L671" s="215" t="str">
        <f>VLOOKUP($K671,[1]TONG_SL!$A$1:$D$65536,2,0)</f>
        <v>Gà muối 500g</v>
      </c>
      <c r="M671" s="247"/>
      <c r="N671" s="215" t="str">
        <f t="shared" si="90"/>
        <v>K-C6</v>
      </c>
      <c r="O671" s="222"/>
      <c r="P671" s="222"/>
      <c r="Q671" s="215" t="str">
        <f>VLOOKUP(K671,TONG_SL!$A:$D,3,0)</f>
        <v>Túi</v>
      </c>
      <c r="R671" s="1">
        <v>15</v>
      </c>
      <c r="S671" s="248"/>
      <c r="T671" s="248">
        <f>VLOOKUP(VLOOKUP(G671,Ma_KH!$A:$R,18,0)&amp;K671,Gia_MB!$A:$F,6,0)</f>
        <v>116611</v>
      </c>
      <c r="U671" s="249">
        <f t="shared" si="95"/>
        <v>1749165</v>
      </c>
      <c r="V671" s="248"/>
      <c r="W671" s="250">
        <f t="shared" si="96"/>
        <v>0</v>
      </c>
      <c r="X671" s="251" t="str">
        <f t="shared" si="97"/>
        <v>8</v>
      </c>
      <c r="Y671" s="248"/>
      <c r="Z671" s="249">
        <f t="shared" si="98"/>
        <v>139933.20000000001</v>
      </c>
      <c r="AA671" s="252">
        <f>VLOOKUP(G671,Ma_KH!$A:$R,14,0)</f>
        <v>60</v>
      </c>
    </row>
    <row r="672" spans="1:27" x14ac:dyDescent="0.25">
      <c r="A672" s="286">
        <v>46046</v>
      </c>
      <c r="B672" s="287">
        <v>4183608295</v>
      </c>
      <c r="C672" s="288" t="s">
        <v>15180</v>
      </c>
      <c r="D672" s="286">
        <v>46055</v>
      </c>
      <c r="G672" s="21" t="s">
        <v>15373</v>
      </c>
      <c r="I672" s="21" t="s">
        <v>15390</v>
      </c>
      <c r="J672" s="21" t="s">
        <v>7228</v>
      </c>
      <c r="K672" s="21" t="s">
        <v>32</v>
      </c>
      <c r="L672" s="215" t="str">
        <f>VLOOKUP($K672,[1]TONG_SL!$A$1:$D$65536,2,0)</f>
        <v>Giò Tai Lưỡi Xào 250g</v>
      </c>
      <c r="M672" s="247"/>
      <c r="N672" s="215" t="str">
        <f t="shared" si="90"/>
        <v>K-C6</v>
      </c>
      <c r="O672" s="222"/>
      <c r="P672" s="222"/>
      <c r="Q672" s="215" t="str">
        <f>VLOOKUP(K672,TONG_SL!$A:$D,3,0)</f>
        <v>Túi</v>
      </c>
      <c r="R672" s="1">
        <v>8</v>
      </c>
      <c r="S672" s="248"/>
      <c r="T672" s="248">
        <f>VLOOKUP(VLOOKUP(G672,Ma_KH!$A:$R,18,0)&amp;K672,Gia_MB!$A:$F,6,0)</f>
        <v>50182</v>
      </c>
      <c r="U672" s="249">
        <f t="shared" si="95"/>
        <v>401456</v>
      </c>
      <c r="V672" s="248"/>
      <c r="W672" s="250">
        <f t="shared" si="96"/>
        <v>0</v>
      </c>
      <c r="X672" s="251" t="str">
        <f t="shared" si="97"/>
        <v>8</v>
      </c>
      <c r="Y672" s="248"/>
      <c r="Z672" s="249">
        <f t="shared" si="98"/>
        <v>32116.48</v>
      </c>
      <c r="AA672" s="252">
        <f>VLOOKUP(G672,Ma_KH!$A:$R,14,0)</f>
        <v>60</v>
      </c>
    </row>
    <row r="673" spans="1:27" x14ac:dyDescent="0.25">
      <c r="A673" s="286">
        <v>46046</v>
      </c>
      <c r="B673" s="287">
        <v>4183608295</v>
      </c>
      <c r="C673" s="288" t="s">
        <v>15180</v>
      </c>
      <c r="D673" s="286">
        <v>46055</v>
      </c>
      <c r="G673" s="21" t="s">
        <v>15373</v>
      </c>
      <c r="I673" s="21" t="s">
        <v>15390</v>
      </c>
      <c r="J673" s="21" t="s">
        <v>7228</v>
      </c>
      <c r="K673" s="21" t="s">
        <v>27</v>
      </c>
      <c r="L673" s="215" t="str">
        <f>VLOOKUP($K673,[1]TONG_SL!$A$1:$D$65536,2,0)</f>
        <v>Chân giò heo muối 300g</v>
      </c>
      <c r="M673" s="247"/>
      <c r="N673" s="215" t="str">
        <f t="shared" si="90"/>
        <v>K-C6</v>
      </c>
      <c r="O673" s="222"/>
      <c r="P673" s="222"/>
      <c r="Q673" s="215" t="str">
        <f>VLOOKUP(K673,TONG_SL!$A:$D,3,0)</f>
        <v>Túi</v>
      </c>
      <c r="R673" s="1">
        <v>24</v>
      </c>
      <c r="S673" s="248"/>
      <c r="T673" s="248">
        <f>VLOOKUP(VLOOKUP(G673,Ma_KH!$A:$R,18,0)&amp;K673,Gia_MB!$A:$F,6,0)</f>
        <v>73431</v>
      </c>
      <c r="U673" s="249">
        <f t="shared" si="95"/>
        <v>1762344</v>
      </c>
      <c r="V673" s="248"/>
      <c r="W673" s="250">
        <f t="shared" si="96"/>
        <v>0</v>
      </c>
      <c r="X673" s="251" t="str">
        <f t="shared" si="97"/>
        <v>8</v>
      </c>
      <c r="Y673" s="248"/>
      <c r="Z673" s="249">
        <f t="shared" si="98"/>
        <v>140987.51999999999</v>
      </c>
      <c r="AA673" s="252">
        <f>VLOOKUP(G673,Ma_KH!$A:$R,14,0)</f>
        <v>60</v>
      </c>
    </row>
    <row r="674" spans="1:27" x14ac:dyDescent="0.25">
      <c r="A674" s="286">
        <v>46046</v>
      </c>
      <c r="B674" s="287">
        <v>4183608295</v>
      </c>
      <c r="C674" s="288" t="s">
        <v>15180</v>
      </c>
      <c r="D674" s="286">
        <v>46055</v>
      </c>
      <c r="G674" s="21" t="s">
        <v>15373</v>
      </c>
      <c r="I674" s="21" t="s">
        <v>15390</v>
      </c>
      <c r="J674" s="21" t="s">
        <v>7228</v>
      </c>
      <c r="K674" s="21" t="s">
        <v>48</v>
      </c>
      <c r="L674" s="215" t="str">
        <f>VLOOKUP($K674,[1]TONG_SL!$A$1:$D$65536,2,0)</f>
        <v>Mọc Nấm Hương 250g</v>
      </c>
      <c r="M674" s="247"/>
      <c r="N674" s="215" t="str">
        <f t="shared" ref="N674:N737" si="99">IF($B674&lt;&gt;"","K-C6","")</f>
        <v>K-C6</v>
      </c>
      <c r="O674" s="222"/>
      <c r="P674" s="222"/>
      <c r="Q674" s="215" t="str">
        <f>VLOOKUP(K674,TONG_SL!$A:$D,3,0)</f>
        <v>Túi</v>
      </c>
      <c r="R674" s="1">
        <v>3</v>
      </c>
      <c r="S674" s="248"/>
      <c r="T674" s="248">
        <f>VLOOKUP(VLOOKUP(G674,Ma_KH!$A:$R,18,0)&amp;K674,Gia_MB!$A:$F,6,0)</f>
        <v>46000</v>
      </c>
      <c r="U674" s="249">
        <f t="shared" si="95"/>
        <v>138000</v>
      </c>
      <c r="V674" s="248"/>
      <c r="W674" s="250">
        <f t="shared" si="96"/>
        <v>0</v>
      </c>
      <c r="X674" s="251" t="str">
        <f t="shared" si="97"/>
        <v>8</v>
      </c>
      <c r="Y674" s="248"/>
      <c r="Z674" s="249">
        <f t="shared" si="98"/>
        <v>11040</v>
      </c>
      <c r="AA674" s="252">
        <f>VLOOKUP(G674,Ma_KH!$A:$R,14,0)</f>
        <v>60</v>
      </c>
    </row>
    <row r="675" spans="1:27" x14ac:dyDescent="0.25">
      <c r="A675" s="286">
        <v>46046</v>
      </c>
      <c r="B675" s="287">
        <v>4183608295</v>
      </c>
      <c r="C675" s="288" t="s">
        <v>15180</v>
      </c>
      <c r="D675" s="286">
        <v>46055</v>
      </c>
      <c r="G675" s="21" t="s">
        <v>15373</v>
      </c>
      <c r="I675" s="21" t="s">
        <v>15390</v>
      </c>
      <c r="J675" s="21" t="s">
        <v>7228</v>
      </c>
      <c r="K675" s="21" t="s">
        <v>34</v>
      </c>
      <c r="L675" s="215" t="str">
        <f>VLOOKUP($K675,[1]TONG_SL!$A$1:$D$65536,2,0)</f>
        <v>Tai heo muối 200g</v>
      </c>
      <c r="M675" s="247"/>
      <c r="N675" s="215" t="str">
        <f t="shared" si="99"/>
        <v>K-C6</v>
      </c>
      <c r="O675" s="222"/>
      <c r="P675" s="222"/>
      <c r="Q675" s="215" t="str">
        <f>VLOOKUP(K675,TONG_SL!$A:$D,3,0)</f>
        <v>Túi</v>
      </c>
      <c r="R675" s="1">
        <v>1</v>
      </c>
      <c r="S675" s="248"/>
      <c r="T675" s="248">
        <f>VLOOKUP(VLOOKUP(G675,Ma_KH!$A:$R,18,0)&amp;K675,Gia_MB!$A:$F,6,0)</f>
        <v>55595</v>
      </c>
      <c r="U675" s="249">
        <f t="shared" si="95"/>
        <v>55595</v>
      </c>
      <c r="V675" s="248"/>
      <c r="W675" s="250">
        <f t="shared" si="96"/>
        <v>0</v>
      </c>
      <c r="X675" s="251" t="str">
        <f t="shared" si="97"/>
        <v>8</v>
      </c>
      <c r="Y675" s="248"/>
      <c r="Z675" s="249">
        <f t="shared" si="98"/>
        <v>4447.6000000000004</v>
      </c>
      <c r="AA675" s="252">
        <f>VLOOKUP(G675,Ma_KH!$A:$R,14,0)</f>
        <v>60</v>
      </c>
    </row>
    <row r="676" spans="1:27" x14ac:dyDescent="0.25">
      <c r="A676" s="286">
        <v>46046</v>
      </c>
      <c r="B676" s="287">
        <v>4183607862</v>
      </c>
      <c r="C676" s="288" t="s">
        <v>15180</v>
      </c>
      <c r="D676" s="286">
        <v>46055</v>
      </c>
      <c r="G676" s="21" t="s">
        <v>15373</v>
      </c>
      <c r="I676" s="21" t="s">
        <v>15391</v>
      </c>
      <c r="J676" s="21" t="s">
        <v>7228</v>
      </c>
      <c r="K676" s="21" t="s">
        <v>48</v>
      </c>
      <c r="L676" s="215" t="str">
        <f>VLOOKUP($K676,[1]TONG_SL!$A$1:$D$65536,2,0)</f>
        <v>Mọc Nấm Hương 250g</v>
      </c>
      <c r="M676" s="247"/>
      <c r="N676" s="215" t="str">
        <f t="shared" si="99"/>
        <v>K-C6</v>
      </c>
      <c r="O676" s="222"/>
      <c r="P676" s="222"/>
      <c r="Q676" s="215" t="str">
        <f>VLOOKUP(K676,TONG_SL!$A:$D,3,0)</f>
        <v>Túi</v>
      </c>
      <c r="R676" s="1">
        <v>1</v>
      </c>
      <c r="S676" s="248"/>
      <c r="T676" s="248">
        <f>VLOOKUP(VLOOKUP(G676,Ma_KH!$A:$R,18,0)&amp;K676,Gia_MB!$A:$F,6,0)</f>
        <v>46000</v>
      </c>
      <c r="U676" s="249">
        <f t="shared" si="95"/>
        <v>46000</v>
      </c>
      <c r="V676" s="248"/>
      <c r="W676" s="250">
        <f t="shared" si="96"/>
        <v>0</v>
      </c>
      <c r="X676" s="251" t="str">
        <f t="shared" si="97"/>
        <v>8</v>
      </c>
      <c r="Y676" s="248"/>
      <c r="Z676" s="249">
        <f t="shared" si="98"/>
        <v>3680</v>
      </c>
      <c r="AA676" s="252">
        <f>VLOOKUP(G676,Ma_KH!$A:$R,14,0)</f>
        <v>60</v>
      </c>
    </row>
    <row r="677" spans="1:27" x14ac:dyDescent="0.25">
      <c r="A677" s="286">
        <v>46046</v>
      </c>
      <c r="B677" s="287">
        <v>4183607862</v>
      </c>
      <c r="C677" s="288" t="s">
        <v>15180</v>
      </c>
      <c r="D677" s="286">
        <v>46055</v>
      </c>
      <c r="G677" s="21" t="s">
        <v>15373</v>
      </c>
      <c r="I677" s="21" t="s">
        <v>15391</v>
      </c>
      <c r="J677" s="21" t="s">
        <v>7228</v>
      </c>
      <c r="K677" s="21" t="s">
        <v>27</v>
      </c>
      <c r="L677" s="215" t="str">
        <f>VLOOKUP($K677,[1]TONG_SL!$A$1:$D$65536,2,0)</f>
        <v>Chân giò heo muối 300g</v>
      </c>
      <c r="M677" s="247"/>
      <c r="N677" s="215" t="str">
        <f t="shared" si="99"/>
        <v>K-C6</v>
      </c>
      <c r="O677" s="222"/>
      <c r="P677" s="222"/>
      <c r="Q677" s="215" t="str">
        <f>VLOOKUP(K677,TONG_SL!$A:$D,3,0)</f>
        <v>Túi</v>
      </c>
      <c r="R677" s="1">
        <v>18</v>
      </c>
      <c r="S677" s="248"/>
      <c r="T677" s="248">
        <f>VLOOKUP(VLOOKUP(G677,Ma_KH!$A:$R,18,0)&amp;K677,Gia_MB!$A:$F,6,0)</f>
        <v>73431</v>
      </c>
      <c r="U677" s="249">
        <f t="shared" si="95"/>
        <v>1321758</v>
      </c>
      <c r="V677" s="248"/>
      <c r="W677" s="250">
        <f t="shared" si="96"/>
        <v>0</v>
      </c>
      <c r="X677" s="251" t="str">
        <f t="shared" si="97"/>
        <v>8</v>
      </c>
      <c r="Y677" s="248"/>
      <c r="Z677" s="249">
        <f t="shared" si="98"/>
        <v>105740.64</v>
      </c>
      <c r="AA677" s="252">
        <f>VLOOKUP(G677,Ma_KH!$A:$R,14,0)</f>
        <v>60</v>
      </c>
    </row>
    <row r="678" spans="1:27" x14ac:dyDescent="0.25">
      <c r="A678" s="286">
        <v>46046</v>
      </c>
      <c r="B678" s="287">
        <v>4183607862</v>
      </c>
      <c r="C678" s="288" t="s">
        <v>15180</v>
      </c>
      <c r="D678" s="286">
        <v>46055</v>
      </c>
      <c r="G678" s="21" t="s">
        <v>15373</v>
      </c>
      <c r="I678" s="21" t="s">
        <v>15391</v>
      </c>
      <c r="J678" s="21" t="s">
        <v>7228</v>
      </c>
      <c r="K678" s="21" t="s">
        <v>32</v>
      </c>
      <c r="L678" s="215" t="str">
        <f>VLOOKUP($K678,[1]TONG_SL!$A$1:$D$65536,2,0)</f>
        <v>Giò Tai Lưỡi Xào 250g</v>
      </c>
      <c r="M678" s="247"/>
      <c r="N678" s="215" t="str">
        <f t="shared" si="99"/>
        <v>K-C6</v>
      </c>
      <c r="O678" s="222"/>
      <c r="P678" s="222"/>
      <c r="Q678" s="215" t="str">
        <f>VLOOKUP(K678,TONG_SL!$A:$D,3,0)</f>
        <v>Túi</v>
      </c>
      <c r="R678" s="1">
        <v>10</v>
      </c>
      <c r="S678" s="248"/>
      <c r="T678" s="248">
        <f>VLOOKUP(VLOOKUP(G678,Ma_KH!$A:$R,18,0)&amp;K678,Gia_MB!$A:$F,6,0)</f>
        <v>50182</v>
      </c>
      <c r="U678" s="249">
        <f t="shared" si="95"/>
        <v>501820</v>
      </c>
      <c r="V678" s="248"/>
      <c r="W678" s="250">
        <f t="shared" si="96"/>
        <v>0</v>
      </c>
      <c r="X678" s="251" t="str">
        <f t="shared" si="97"/>
        <v>8</v>
      </c>
      <c r="Y678" s="248"/>
      <c r="Z678" s="249">
        <f t="shared" si="98"/>
        <v>40145.599999999999</v>
      </c>
      <c r="AA678" s="252">
        <f>VLOOKUP(G678,Ma_KH!$A:$R,14,0)</f>
        <v>60</v>
      </c>
    </row>
    <row r="679" spans="1:27" x14ac:dyDescent="0.25">
      <c r="A679" s="286">
        <v>46046</v>
      </c>
      <c r="B679" s="287">
        <v>4183607862</v>
      </c>
      <c r="C679" s="288" t="s">
        <v>15180</v>
      </c>
      <c r="D679" s="286">
        <v>46055</v>
      </c>
      <c r="G679" s="21" t="s">
        <v>15373</v>
      </c>
      <c r="I679" s="21" t="s">
        <v>15391</v>
      </c>
      <c r="J679" s="21" t="s">
        <v>7228</v>
      </c>
      <c r="K679" s="21" t="s">
        <v>30</v>
      </c>
      <c r="L679" s="215" t="str">
        <f>VLOOKUP($K679,[1]TONG_SL!$A$1:$D$65536,2,0)</f>
        <v>Gà muối 500g</v>
      </c>
      <c r="M679" s="247"/>
      <c r="N679" s="215" t="str">
        <f t="shared" si="99"/>
        <v>K-C6</v>
      </c>
      <c r="O679" s="222"/>
      <c r="P679" s="222"/>
      <c r="Q679" s="215" t="str">
        <f>VLOOKUP(K679,TONG_SL!$A:$D,3,0)</f>
        <v>Túi</v>
      </c>
      <c r="R679" s="1">
        <v>27</v>
      </c>
      <c r="S679" s="248"/>
      <c r="T679" s="248">
        <f>VLOOKUP(VLOOKUP(G679,Ma_KH!$A:$R,18,0)&amp;K679,Gia_MB!$A:$F,6,0)</f>
        <v>116611</v>
      </c>
      <c r="U679" s="249">
        <f t="shared" si="95"/>
        <v>3148497</v>
      </c>
      <c r="V679" s="248"/>
      <c r="W679" s="250">
        <f t="shared" si="96"/>
        <v>0</v>
      </c>
      <c r="X679" s="251" t="str">
        <f t="shared" si="97"/>
        <v>8</v>
      </c>
      <c r="Y679" s="248"/>
      <c r="Z679" s="249">
        <f t="shared" si="98"/>
        <v>251879.76</v>
      </c>
      <c r="AA679" s="252">
        <f>VLOOKUP(G679,Ma_KH!$A:$R,14,0)</f>
        <v>60</v>
      </c>
    </row>
    <row r="680" spans="1:27" x14ac:dyDescent="0.25">
      <c r="A680" s="286">
        <v>46046</v>
      </c>
      <c r="B680" s="287">
        <v>4183608214</v>
      </c>
      <c r="C680" s="288" t="s">
        <v>15180</v>
      </c>
      <c r="D680" s="286">
        <v>46055</v>
      </c>
      <c r="G680" s="21" t="s">
        <v>15373</v>
      </c>
      <c r="I680" s="21" t="s">
        <v>15392</v>
      </c>
      <c r="J680" s="21" t="s">
        <v>7228</v>
      </c>
      <c r="K680" s="21" t="s">
        <v>34</v>
      </c>
      <c r="L680" s="215" t="str">
        <f>VLOOKUP($K680,[1]TONG_SL!$A$1:$D$65536,2,0)</f>
        <v>Tai heo muối 200g</v>
      </c>
      <c r="M680" s="247"/>
      <c r="N680" s="215" t="str">
        <f t="shared" si="99"/>
        <v>K-C6</v>
      </c>
      <c r="O680" s="222"/>
      <c r="P680" s="222"/>
      <c r="Q680" s="215" t="str">
        <f>VLOOKUP(K680,TONG_SL!$A:$D,3,0)</f>
        <v>Túi</v>
      </c>
      <c r="R680" s="1">
        <v>5</v>
      </c>
      <c r="S680" s="248"/>
      <c r="T680" s="248">
        <f>VLOOKUP(VLOOKUP(G680,Ma_KH!$A:$R,18,0)&amp;K680,Gia_MB!$A:$F,6,0)</f>
        <v>55595</v>
      </c>
      <c r="U680" s="249">
        <f t="shared" si="95"/>
        <v>277975</v>
      </c>
      <c r="V680" s="248"/>
      <c r="W680" s="250">
        <f t="shared" si="96"/>
        <v>0</v>
      </c>
      <c r="X680" s="251" t="str">
        <f t="shared" si="97"/>
        <v>8</v>
      </c>
      <c r="Y680" s="248"/>
      <c r="Z680" s="249">
        <f t="shared" si="98"/>
        <v>22238</v>
      </c>
      <c r="AA680" s="252">
        <f>VLOOKUP(G680,Ma_KH!$A:$R,14,0)</f>
        <v>60</v>
      </c>
    </row>
    <row r="681" spans="1:27" x14ac:dyDescent="0.25">
      <c r="A681" s="286">
        <v>46046</v>
      </c>
      <c r="B681" s="287">
        <v>4183608214</v>
      </c>
      <c r="C681" s="288" t="s">
        <v>15180</v>
      </c>
      <c r="D681" s="286">
        <v>46055</v>
      </c>
      <c r="G681" s="21" t="s">
        <v>15373</v>
      </c>
      <c r="I681" s="21" t="s">
        <v>15392</v>
      </c>
      <c r="J681" s="21" t="s">
        <v>7228</v>
      </c>
      <c r="K681" s="21" t="s">
        <v>27</v>
      </c>
      <c r="L681" s="215" t="str">
        <f>VLOOKUP($K681,[1]TONG_SL!$A$1:$D$65536,2,0)</f>
        <v>Chân giò heo muối 300g</v>
      </c>
      <c r="M681" s="247"/>
      <c r="N681" s="215" t="str">
        <f t="shared" si="99"/>
        <v>K-C6</v>
      </c>
      <c r="O681" s="222"/>
      <c r="P681" s="222"/>
      <c r="Q681" s="215" t="str">
        <f>VLOOKUP(K681,TONG_SL!$A:$D,3,0)</f>
        <v>Túi</v>
      </c>
      <c r="R681" s="1">
        <v>8</v>
      </c>
      <c r="S681" s="248"/>
      <c r="T681" s="248">
        <f>VLOOKUP(VLOOKUP(G681,Ma_KH!$A:$R,18,0)&amp;K681,Gia_MB!$A:$F,6,0)</f>
        <v>73431</v>
      </c>
      <c r="U681" s="249">
        <f t="shared" si="95"/>
        <v>587448</v>
      </c>
      <c r="V681" s="248"/>
      <c r="W681" s="250">
        <f t="shared" si="96"/>
        <v>0</v>
      </c>
      <c r="X681" s="251" t="str">
        <f t="shared" si="97"/>
        <v>8</v>
      </c>
      <c r="Y681" s="248"/>
      <c r="Z681" s="249">
        <f t="shared" si="98"/>
        <v>46995.840000000004</v>
      </c>
      <c r="AA681" s="252">
        <f>VLOOKUP(G681,Ma_KH!$A:$R,14,0)</f>
        <v>60</v>
      </c>
    </row>
    <row r="682" spans="1:27" x14ac:dyDescent="0.25">
      <c r="A682" s="286">
        <v>46046</v>
      </c>
      <c r="B682" s="287">
        <v>4183608214</v>
      </c>
      <c r="C682" s="288" t="s">
        <v>15180</v>
      </c>
      <c r="D682" s="286">
        <v>46055</v>
      </c>
      <c r="G682" s="21" t="s">
        <v>15373</v>
      </c>
      <c r="I682" s="21" t="s">
        <v>15392</v>
      </c>
      <c r="J682" s="21" t="s">
        <v>7228</v>
      </c>
      <c r="K682" s="21" t="s">
        <v>32</v>
      </c>
      <c r="L682" s="215" t="str">
        <f>VLOOKUP($K682,[1]TONG_SL!$A$1:$D$65536,2,0)</f>
        <v>Giò Tai Lưỡi Xào 250g</v>
      </c>
      <c r="M682" s="247"/>
      <c r="N682" s="215" t="str">
        <f t="shared" si="99"/>
        <v>K-C6</v>
      </c>
      <c r="O682" s="222"/>
      <c r="P682" s="222"/>
      <c r="Q682" s="215" t="str">
        <f>VLOOKUP(K682,TONG_SL!$A:$D,3,0)</f>
        <v>Túi</v>
      </c>
      <c r="R682" s="1">
        <v>4</v>
      </c>
      <c r="S682" s="248"/>
      <c r="T682" s="248">
        <f>VLOOKUP(VLOOKUP(G682,Ma_KH!$A:$R,18,0)&amp;K682,Gia_MB!$A:$F,6,0)</f>
        <v>50182</v>
      </c>
      <c r="U682" s="249">
        <f t="shared" si="95"/>
        <v>200728</v>
      </c>
      <c r="V682" s="248"/>
      <c r="W682" s="250">
        <f t="shared" si="96"/>
        <v>0</v>
      </c>
      <c r="X682" s="251" t="str">
        <f t="shared" si="97"/>
        <v>8</v>
      </c>
      <c r="Y682" s="248"/>
      <c r="Z682" s="249">
        <f t="shared" si="98"/>
        <v>16058.24</v>
      </c>
      <c r="AA682" s="252">
        <f>VLOOKUP(G682,Ma_KH!$A:$R,14,0)</f>
        <v>60</v>
      </c>
    </row>
    <row r="683" spans="1:27" x14ac:dyDescent="0.25">
      <c r="A683" s="286">
        <v>46046</v>
      </c>
      <c r="B683" s="287">
        <v>4183608214</v>
      </c>
      <c r="C683" s="288" t="s">
        <v>15180</v>
      </c>
      <c r="D683" s="286">
        <v>46055</v>
      </c>
      <c r="G683" s="21" t="s">
        <v>15373</v>
      </c>
      <c r="I683" s="21" t="s">
        <v>15392</v>
      </c>
      <c r="J683" s="21" t="s">
        <v>7228</v>
      </c>
      <c r="K683" s="21" t="s">
        <v>30</v>
      </c>
      <c r="L683" s="215" t="str">
        <f>VLOOKUP($K683,[1]TONG_SL!$A$1:$D$65536,2,0)</f>
        <v>Gà muối 500g</v>
      </c>
      <c r="M683" s="247"/>
      <c r="N683" s="215" t="str">
        <f t="shared" si="99"/>
        <v>K-C6</v>
      </c>
      <c r="O683" s="222"/>
      <c r="P683" s="222"/>
      <c r="Q683" s="215" t="str">
        <f>VLOOKUP(K683,TONG_SL!$A:$D,3,0)</f>
        <v>Túi</v>
      </c>
      <c r="R683" s="1">
        <v>20</v>
      </c>
      <c r="S683" s="248"/>
      <c r="T683" s="248">
        <f>VLOOKUP(VLOOKUP(G683,Ma_KH!$A:$R,18,0)&amp;K683,Gia_MB!$A:$F,6,0)</f>
        <v>116611</v>
      </c>
      <c r="U683" s="249">
        <f t="shared" si="95"/>
        <v>2332220</v>
      </c>
      <c r="V683" s="248"/>
      <c r="W683" s="250">
        <f t="shared" si="96"/>
        <v>0</v>
      </c>
      <c r="X683" s="251" t="str">
        <f t="shared" si="97"/>
        <v>8</v>
      </c>
      <c r="Y683" s="248"/>
      <c r="Z683" s="249">
        <f t="shared" si="98"/>
        <v>186577.6</v>
      </c>
      <c r="AA683" s="252">
        <f>VLOOKUP(G683,Ma_KH!$A:$R,14,0)</f>
        <v>60</v>
      </c>
    </row>
    <row r="684" spans="1:27" x14ac:dyDescent="0.25">
      <c r="A684" s="286">
        <v>46046</v>
      </c>
      <c r="B684" s="287">
        <v>4183607937</v>
      </c>
      <c r="C684" s="288" t="s">
        <v>15180</v>
      </c>
      <c r="D684" s="286">
        <v>46055</v>
      </c>
      <c r="G684" s="21" t="s">
        <v>15373</v>
      </c>
      <c r="I684" s="21" t="s">
        <v>15393</v>
      </c>
      <c r="J684" s="21" t="s">
        <v>7228</v>
      </c>
      <c r="K684" s="21" t="s">
        <v>30</v>
      </c>
      <c r="L684" s="215" t="str">
        <f>VLOOKUP($K684,[1]TONG_SL!$A$1:$D$65536,2,0)</f>
        <v>Gà muối 500g</v>
      </c>
      <c r="M684" s="247"/>
      <c r="N684" s="215" t="str">
        <f t="shared" si="99"/>
        <v>K-C6</v>
      </c>
      <c r="O684" s="222"/>
      <c r="P684" s="222"/>
      <c r="Q684" s="215" t="str">
        <f>VLOOKUP(K684,TONG_SL!$A:$D,3,0)</f>
        <v>Túi</v>
      </c>
      <c r="R684" s="1">
        <v>30</v>
      </c>
      <c r="S684" s="248"/>
      <c r="T684" s="248">
        <f>VLOOKUP(VLOOKUP(G684,Ma_KH!$A:$R,18,0)&amp;K684,Gia_MB!$A:$F,6,0)</f>
        <v>116611</v>
      </c>
      <c r="U684" s="249">
        <f t="shared" si="95"/>
        <v>3498330</v>
      </c>
      <c r="V684" s="248"/>
      <c r="W684" s="250">
        <f t="shared" si="96"/>
        <v>0</v>
      </c>
      <c r="X684" s="251" t="str">
        <f t="shared" si="97"/>
        <v>8</v>
      </c>
      <c r="Y684" s="248"/>
      <c r="Z684" s="249">
        <f t="shared" si="98"/>
        <v>279866.40000000002</v>
      </c>
      <c r="AA684" s="252">
        <f>VLOOKUP(G684,Ma_KH!$A:$R,14,0)</f>
        <v>60</v>
      </c>
    </row>
    <row r="685" spans="1:27" x14ac:dyDescent="0.25">
      <c r="A685" s="286">
        <v>46046</v>
      </c>
      <c r="B685" s="287">
        <v>4183607937</v>
      </c>
      <c r="C685" s="288" t="s">
        <v>15180</v>
      </c>
      <c r="D685" s="286">
        <v>46055</v>
      </c>
      <c r="G685" s="21" t="s">
        <v>15373</v>
      </c>
      <c r="I685" s="21" t="s">
        <v>15393</v>
      </c>
      <c r="J685" s="21" t="s">
        <v>7228</v>
      </c>
      <c r="K685" s="21" t="s">
        <v>32</v>
      </c>
      <c r="L685" s="215" t="str">
        <f>VLOOKUP($K685,[1]TONG_SL!$A$1:$D$65536,2,0)</f>
        <v>Giò Tai Lưỡi Xào 250g</v>
      </c>
      <c r="M685" s="247"/>
      <c r="N685" s="215" t="str">
        <f t="shared" si="99"/>
        <v>K-C6</v>
      </c>
      <c r="O685" s="222"/>
      <c r="P685" s="222"/>
      <c r="Q685" s="215" t="str">
        <f>VLOOKUP(K685,TONG_SL!$A:$D,3,0)</f>
        <v>Túi</v>
      </c>
      <c r="R685" s="1">
        <v>3</v>
      </c>
      <c r="S685" s="248"/>
      <c r="T685" s="248">
        <f>VLOOKUP(VLOOKUP(G685,Ma_KH!$A:$R,18,0)&amp;K685,Gia_MB!$A:$F,6,0)</f>
        <v>50182</v>
      </c>
      <c r="U685" s="249">
        <f t="shared" si="95"/>
        <v>150546</v>
      </c>
      <c r="V685" s="248"/>
      <c r="W685" s="250">
        <f t="shared" si="96"/>
        <v>0</v>
      </c>
      <c r="X685" s="251" t="str">
        <f t="shared" si="97"/>
        <v>8</v>
      </c>
      <c r="Y685" s="248"/>
      <c r="Z685" s="249">
        <f t="shared" si="98"/>
        <v>12043.68</v>
      </c>
      <c r="AA685" s="252">
        <f>VLOOKUP(G685,Ma_KH!$A:$R,14,0)</f>
        <v>60</v>
      </c>
    </row>
    <row r="686" spans="1:27" x14ac:dyDescent="0.25">
      <c r="A686" s="286">
        <v>46046</v>
      </c>
      <c r="B686" s="287">
        <v>4183607937</v>
      </c>
      <c r="C686" s="288" t="s">
        <v>15180</v>
      </c>
      <c r="D686" s="286">
        <v>46055</v>
      </c>
      <c r="G686" s="21" t="s">
        <v>15373</v>
      </c>
      <c r="I686" s="21" t="s">
        <v>15393</v>
      </c>
      <c r="J686" s="21" t="s">
        <v>7228</v>
      </c>
      <c r="K686" s="21" t="s">
        <v>27</v>
      </c>
      <c r="L686" s="215" t="str">
        <f>VLOOKUP($K686,[1]TONG_SL!$A$1:$D$65536,2,0)</f>
        <v>Chân giò heo muối 300g</v>
      </c>
      <c r="M686" s="247"/>
      <c r="N686" s="215" t="str">
        <f t="shared" si="99"/>
        <v>K-C6</v>
      </c>
      <c r="O686" s="222"/>
      <c r="P686" s="222"/>
      <c r="Q686" s="215" t="str">
        <f>VLOOKUP(K686,TONG_SL!$A:$D,3,0)</f>
        <v>Túi</v>
      </c>
      <c r="R686" s="1">
        <v>24</v>
      </c>
      <c r="S686" s="248"/>
      <c r="T686" s="248">
        <f>VLOOKUP(VLOOKUP(G686,Ma_KH!$A:$R,18,0)&amp;K686,Gia_MB!$A:$F,6,0)</f>
        <v>73431</v>
      </c>
      <c r="U686" s="249">
        <f t="shared" si="95"/>
        <v>1762344</v>
      </c>
      <c r="V686" s="248"/>
      <c r="W686" s="250">
        <f t="shared" si="96"/>
        <v>0</v>
      </c>
      <c r="X686" s="251" t="str">
        <f t="shared" si="97"/>
        <v>8</v>
      </c>
      <c r="Y686" s="248"/>
      <c r="Z686" s="249">
        <f t="shared" si="98"/>
        <v>140987.51999999999</v>
      </c>
      <c r="AA686" s="252">
        <f>VLOOKUP(G686,Ma_KH!$A:$R,14,0)</f>
        <v>60</v>
      </c>
    </row>
    <row r="687" spans="1:27" x14ac:dyDescent="0.25">
      <c r="A687" s="286">
        <v>46046</v>
      </c>
      <c r="B687" s="287">
        <v>4183607937</v>
      </c>
      <c r="C687" s="288" t="s">
        <v>15180</v>
      </c>
      <c r="D687" s="286">
        <v>46055</v>
      </c>
      <c r="G687" s="21" t="s">
        <v>15373</v>
      </c>
      <c r="I687" s="21" t="s">
        <v>15393</v>
      </c>
      <c r="J687" s="21" t="s">
        <v>7228</v>
      </c>
      <c r="K687" s="21" t="s">
        <v>48</v>
      </c>
      <c r="L687" s="215" t="str">
        <f>VLOOKUP($K687,[1]TONG_SL!$A$1:$D$65536,2,0)</f>
        <v>Mọc Nấm Hương 250g</v>
      </c>
      <c r="M687" s="247"/>
      <c r="N687" s="215" t="str">
        <f t="shared" si="99"/>
        <v>K-C6</v>
      </c>
      <c r="O687" s="222"/>
      <c r="P687" s="222"/>
      <c r="Q687" s="215" t="str">
        <f>VLOOKUP(K687,TONG_SL!$A:$D,3,0)</f>
        <v>Túi</v>
      </c>
      <c r="R687" s="1">
        <v>4</v>
      </c>
      <c r="S687" s="248"/>
      <c r="T687" s="248">
        <f>VLOOKUP(VLOOKUP(G687,Ma_KH!$A:$R,18,0)&amp;K687,Gia_MB!$A:$F,6,0)</f>
        <v>46000</v>
      </c>
      <c r="U687" s="249">
        <f t="shared" si="95"/>
        <v>184000</v>
      </c>
      <c r="V687" s="248"/>
      <c r="W687" s="250">
        <f t="shared" si="96"/>
        <v>0</v>
      </c>
      <c r="X687" s="251" t="str">
        <f t="shared" si="97"/>
        <v>8</v>
      </c>
      <c r="Y687" s="248"/>
      <c r="Z687" s="249">
        <f t="shared" si="98"/>
        <v>14720</v>
      </c>
      <c r="AA687" s="252">
        <f>VLOOKUP(G687,Ma_KH!$A:$R,14,0)</f>
        <v>60</v>
      </c>
    </row>
    <row r="688" spans="1:27" x14ac:dyDescent="0.25">
      <c r="A688" s="286">
        <v>46046</v>
      </c>
      <c r="B688" s="287">
        <v>4183607937</v>
      </c>
      <c r="C688" s="288" t="s">
        <v>15180</v>
      </c>
      <c r="D688" s="286">
        <v>46055</v>
      </c>
      <c r="G688" s="21" t="s">
        <v>15373</v>
      </c>
      <c r="I688" s="21" t="s">
        <v>15393</v>
      </c>
      <c r="J688" s="21" t="s">
        <v>7228</v>
      </c>
      <c r="K688" s="21" t="s">
        <v>34</v>
      </c>
      <c r="L688" s="215" t="str">
        <f>VLOOKUP($K688,[1]TONG_SL!$A$1:$D$65536,2,0)</f>
        <v>Tai heo muối 200g</v>
      </c>
      <c r="M688" s="247"/>
      <c r="N688" s="215" t="str">
        <f t="shared" si="99"/>
        <v>K-C6</v>
      </c>
      <c r="O688" s="222"/>
      <c r="P688" s="222"/>
      <c r="Q688" s="215" t="str">
        <f>VLOOKUP(K688,TONG_SL!$A:$D,3,0)</f>
        <v>Túi</v>
      </c>
      <c r="R688" s="1">
        <v>4</v>
      </c>
      <c r="S688" s="248"/>
      <c r="T688" s="248">
        <f>VLOOKUP(VLOOKUP(G688,Ma_KH!$A:$R,18,0)&amp;K688,Gia_MB!$A:$F,6,0)</f>
        <v>55595</v>
      </c>
      <c r="U688" s="249">
        <f t="shared" si="95"/>
        <v>222380</v>
      </c>
      <c r="V688" s="248"/>
      <c r="W688" s="250">
        <f t="shared" si="96"/>
        <v>0</v>
      </c>
      <c r="X688" s="251" t="str">
        <f t="shared" si="97"/>
        <v>8</v>
      </c>
      <c r="Y688" s="248"/>
      <c r="Z688" s="249">
        <f t="shared" si="98"/>
        <v>17790.400000000001</v>
      </c>
      <c r="AA688" s="252">
        <f>VLOOKUP(G688,Ma_KH!$A:$R,14,0)</f>
        <v>60</v>
      </c>
    </row>
    <row r="689" spans="1:27" x14ac:dyDescent="0.25">
      <c r="A689" s="9">
        <v>46046</v>
      </c>
      <c r="B689" s="21">
        <v>4183607826</v>
      </c>
      <c r="C689" s="10" t="s">
        <v>15180</v>
      </c>
      <c r="D689" s="9">
        <v>46055</v>
      </c>
      <c r="G689" s="21" t="s">
        <v>15373</v>
      </c>
      <c r="I689" s="21" t="s">
        <v>15394</v>
      </c>
      <c r="J689" s="21" t="s">
        <v>7228</v>
      </c>
      <c r="K689" s="21" t="s">
        <v>32</v>
      </c>
      <c r="L689" s="215" t="str">
        <f>VLOOKUP($K689,[1]TONG_SL!$A$1:$D$65536,2,0)</f>
        <v>Giò Tai Lưỡi Xào 250g</v>
      </c>
      <c r="M689" s="247"/>
      <c r="N689" s="215" t="str">
        <f t="shared" si="99"/>
        <v>K-C6</v>
      </c>
      <c r="O689" s="222"/>
      <c r="P689" s="222"/>
      <c r="Q689" s="215" t="str">
        <f>VLOOKUP(K689,TONG_SL!$A:$D,3,0)</f>
        <v>Túi</v>
      </c>
      <c r="R689" s="1">
        <v>1</v>
      </c>
      <c r="S689" s="248"/>
      <c r="T689" s="248">
        <f>VLOOKUP(VLOOKUP(G689,Ma_KH!$A:$R,18,0)&amp;K689,Gia_MB!$A:$F,6,0)</f>
        <v>50182</v>
      </c>
      <c r="U689" s="249">
        <f t="shared" si="95"/>
        <v>50182</v>
      </c>
      <c r="V689" s="248"/>
      <c r="W689" s="250">
        <f t="shared" si="96"/>
        <v>0</v>
      </c>
      <c r="X689" s="251" t="str">
        <f t="shared" si="97"/>
        <v>8</v>
      </c>
      <c r="Y689" s="248"/>
      <c r="Z689" s="249">
        <f t="shared" si="98"/>
        <v>4014.56</v>
      </c>
      <c r="AA689" s="252">
        <f>VLOOKUP(G689,Ma_KH!$A:$R,14,0)</f>
        <v>60</v>
      </c>
    </row>
    <row r="690" spans="1:27" x14ac:dyDescent="0.25">
      <c r="A690" s="9">
        <v>46046</v>
      </c>
      <c r="B690" s="21">
        <v>4183607826</v>
      </c>
      <c r="C690" s="10" t="s">
        <v>15180</v>
      </c>
      <c r="D690" s="9">
        <v>46055</v>
      </c>
      <c r="G690" s="21" t="s">
        <v>15373</v>
      </c>
      <c r="I690" s="21" t="s">
        <v>15394</v>
      </c>
      <c r="J690" s="21" t="s">
        <v>7228</v>
      </c>
      <c r="K690" s="21" t="s">
        <v>30</v>
      </c>
      <c r="L690" s="215" t="str">
        <f>VLOOKUP($K690,[1]TONG_SL!$A$1:$D$65536,2,0)</f>
        <v>Gà muối 500g</v>
      </c>
      <c r="M690" s="247"/>
      <c r="N690" s="215" t="str">
        <f t="shared" si="99"/>
        <v>K-C6</v>
      </c>
      <c r="O690" s="222"/>
      <c r="P690" s="222"/>
      <c r="Q690" s="215" t="str">
        <f>VLOOKUP(K690,TONG_SL!$A:$D,3,0)</f>
        <v>Túi</v>
      </c>
      <c r="R690" s="1">
        <v>29</v>
      </c>
      <c r="S690" s="248"/>
      <c r="T690" s="248">
        <f>VLOOKUP(VLOOKUP(G690,Ma_KH!$A:$R,18,0)&amp;K690,Gia_MB!$A:$F,6,0)</f>
        <v>116611</v>
      </c>
      <c r="U690" s="249">
        <f t="shared" si="95"/>
        <v>3381719</v>
      </c>
      <c r="V690" s="248"/>
      <c r="W690" s="250">
        <f t="shared" si="96"/>
        <v>0</v>
      </c>
      <c r="X690" s="251" t="str">
        <f t="shared" si="97"/>
        <v>8</v>
      </c>
      <c r="Y690" s="248"/>
      <c r="Z690" s="249">
        <f t="shared" si="98"/>
        <v>270537.52</v>
      </c>
      <c r="AA690" s="252">
        <f>VLOOKUP(G690,Ma_KH!$A:$R,14,0)</f>
        <v>60</v>
      </c>
    </row>
    <row r="691" spans="1:27" x14ac:dyDescent="0.25">
      <c r="A691" s="9">
        <v>46046</v>
      </c>
      <c r="B691" s="21">
        <v>4183607893</v>
      </c>
      <c r="C691" s="10" t="s">
        <v>15180</v>
      </c>
      <c r="D691" s="9">
        <v>46055</v>
      </c>
      <c r="G691" s="21" t="s">
        <v>15373</v>
      </c>
      <c r="I691" s="21" t="s">
        <v>15395</v>
      </c>
      <c r="J691" s="21" t="s">
        <v>7228</v>
      </c>
      <c r="K691" s="21" t="s">
        <v>34</v>
      </c>
      <c r="L691" s="215" t="str">
        <f>VLOOKUP($K691,[1]TONG_SL!$A$1:$D$65536,2,0)</f>
        <v>Tai heo muối 200g</v>
      </c>
      <c r="M691" s="247"/>
      <c r="N691" s="215" t="str">
        <f t="shared" si="99"/>
        <v>K-C6</v>
      </c>
      <c r="O691" s="222"/>
      <c r="P691" s="222"/>
      <c r="Q691" s="215" t="str">
        <f>VLOOKUP(K691,TONG_SL!$A:$D,3,0)</f>
        <v>Túi</v>
      </c>
      <c r="R691" s="1">
        <v>2</v>
      </c>
      <c r="S691" s="248"/>
      <c r="T691" s="248">
        <f>VLOOKUP(VLOOKUP(G691,Ma_KH!$A:$R,18,0)&amp;K691,Gia_MB!$A:$F,6,0)</f>
        <v>55595</v>
      </c>
      <c r="U691" s="249">
        <f t="shared" si="95"/>
        <v>111190</v>
      </c>
      <c r="V691" s="248"/>
      <c r="W691" s="250">
        <f t="shared" si="96"/>
        <v>0</v>
      </c>
      <c r="X691" s="251" t="str">
        <f t="shared" si="97"/>
        <v>8</v>
      </c>
      <c r="Y691" s="248"/>
      <c r="Z691" s="249">
        <f t="shared" si="98"/>
        <v>8895.2000000000007</v>
      </c>
      <c r="AA691" s="252">
        <f>VLOOKUP(G691,Ma_KH!$A:$R,14,0)</f>
        <v>60</v>
      </c>
    </row>
    <row r="692" spans="1:27" x14ac:dyDescent="0.25">
      <c r="A692" s="9">
        <v>46046</v>
      </c>
      <c r="B692" s="21">
        <v>4183607893</v>
      </c>
      <c r="C692" s="10" t="s">
        <v>15180</v>
      </c>
      <c r="D692" s="9">
        <v>46055</v>
      </c>
      <c r="G692" s="21" t="s">
        <v>15373</v>
      </c>
      <c r="I692" s="21" t="s">
        <v>15395</v>
      </c>
      <c r="J692" s="21" t="s">
        <v>7228</v>
      </c>
      <c r="K692" s="21" t="s">
        <v>48</v>
      </c>
      <c r="L692" s="215" t="str">
        <f>VLOOKUP($K692,[1]TONG_SL!$A$1:$D$65536,2,0)</f>
        <v>Mọc Nấm Hương 250g</v>
      </c>
      <c r="M692" s="247"/>
      <c r="N692" s="215" t="str">
        <f t="shared" si="99"/>
        <v>K-C6</v>
      </c>
      <c r="O692" s="222"/>
      <c r="P692" s="222"/>
      <c r="Q692" s="215" t="str">
        <f>VLOOKUP(K692,TONG_SL!$A:$D,3,0)</f>
        <v>Túi</v>
      </c>
      <c r="R692" s="1">
        <v>2</v>
      </c>
      <c r="S692" s="248"/>
      <c r="T692" s="248">
        <f>VLOOKUP(VLOOKUP(G692,Ma_KH!$A:$R,18,0)&amp;K692,Gia_MB!$A:$F,6,0)</f>
        <v>46000</v>
      </c>
      <c r="U692" s="249">
        <f t="shared" si="95"/>
        <v>92000</v>
      </c>
      <c r="V692" s="248"/>
      <c r="W692" s="250">
        <f t="shared" si="96"/>
        <v>0</v>
      </c>
      <c r="X692" s="251" t="str">
        <f t="shared" si="97"/>
        <v>8</v>
      </c>
      <c r="Y692" s="248"/>
      <c r="Z692" s="249">
        <f t="shared" si="98"/>
        <v>7360</v>
      </c>
      <c r="AA692" s="252">
        <f>VLOOKUP(G692,Ma_KH!$A:$R,14,0)</f>
        <v>60</v>
      </c>
    </row>
    <row r="693" spans="1:27" x14ac:dyDescent="0.25">
      <c r="A693" s="9">
        <v>46046</v>
      </c>
      <c r="B693" s="21">
        <v>4183607893</v>
      </c>
      <c r="C693" s="10" t="s">
        <v>15180</v>
      </c>
      <c r="D693" s="9">
        <v>46055</v>
      </c>
      <c r="G693" s="21" t="s">
        <v>15373</v>
      </c>
      <c r="I693" s="21" t="s">
        <v>15395</v>
      </c>
      <c r="J693" s="21" t="s">
        <v>7228</v>
      </c>
      <c r="K693" s="21" t="s">
        <v>27</v>
      </c>
      <c r="L693" s="215" t="str">
        <f>VLOOKUP($K693,[1]TONG_SL!$A$1:$D$65536,2,0)</f>
        <v>Chân giò heo muối 300g</v>
      </c>
      <c r="M693" s="247"/>
      <c r="N693" s="215" t="str">
        <f t="shared" si="99"/>
        <v>K-C6</v>
      </c>
      <c r="O693" s="222"/>
      <c r="P693" s="222"/>
      <c r="Q693" s="215" t="str">
        <f>VLOOKUP(K693,TONG_SL!$A:$D,3,0)</f>
        <v>Túi</v>
      </c>
      <c r="R693" s="1">
        <v>16</v>
      </c>
      <c r="S693" s="248"/>
      <c r="T693" s="248">
        <f>VLOOKUP(VLOOKUP(G693,Ma_KH!$A:$R,18,0)&amp;K693,Gia_MB!$A:$F,6,0)</f>
        <v>73431</v>
      </c>
      <c r="U693" s="249">
        <f t="shared" si="95"/>
        <v>1174896</v>
      </c>
      <c r="V693" s="248"/>
      <c r="W693" s="250">
        <f t="shared" si="96"/>
        <v>0</v>
      </c>
      <c r="X693" s="251" t="str">
        <f t="shared" si="97"/>
        <v>8</v>
      </c>
      <c r="Y693" s="248"/>
      <c r="Z693" s="249">
        <f t="shared" si="98"/>
        <v>93991.680000000008</v>
      </c>
      <c r="AA693" s="252">
        <f>VLOOKUP(G693,Ma_KH!$A:$R,14,0)</f>
        <v>60</v>
      </c>
    </row>
    <row r="694" spans="1:27" x14ac:dyDescent="0.25">
      <c r="A694" s="9">
        <v>46046</v>
      </c>
      <c r="B694" s="21">
        <v>4183607893</v>
      </c>
      <c r="C694" s="10" t="s">
        <v>15180</v>
      </c>
      <c r="D694" s="9">
        <v>46055</v>
      </c>
      <c r="G694" s="21" t="s">
        <v>15373</v>
      </c>
      <c r="I694" s="21" t="s">
        <v>15395</v>
      </c>
      <c r="J694" s="21" t="s">
        <v>7228</v>
      </c>
      <c r="K694" s="21" t="s">
        <v>32</v>
      </c>
      <c r="L694" s="215" t="str">
        <f>VLOOKUP($K694,[1]TONG_SL!$A$1:$D$65536,2,0)</f>
        <v>Giò Tai Lưỡi Xào 250g</v>
      </c>
      <c r="M694" s="247"/>
      <c r="N694" s="215" t="str">
        <f t="shared" si="99"/>
        <v>K-C6</v>
      </c>
      <c r="O694" s="222"/>
      <c r="P694" s="222"/>
      <c r="Q694" s="215" t="str">
        <f>VLOOKUP(K694,TONG_SL!$A:$D,3,0)</f>
        <v>Túi</v>
      </c>
      <c r="R694" s="1">
        <v>1</v>
      </c>
      <c r="S694" s="248"/>
      <c r="T694" s="248">
        <f>VLOOKUP(VLOOKUP(G694,Ma_KH!$A:$R,18,0)&amp;K694,Gia_MB!$A:$F,6,0)</f>
        <v>50182</v>
      </c>
      <c r="U694" s="249">
        <f t="shared" si="95"/>
        <v>50182</v>
      </c>
      <c r="V694" s="248"/>
      <c r="W694" s="250">
        <f t="shared" si="96"/>
        <v>0</v>
      </c>
      <c r="X694" s="251" t="str">
        <f t="shared" si="97"/>
        <v>8</v>
      </c>
      <c r="Y694" s="248"/>
      <c r="Z694" s="249">
        <f t="shared" si="98"/>
        <v>4014.56</v>
      </c>
      <c r="AA694" s="252">
        <f>VLOOKUP(G694,Ma_KH!$A:$R,14,0)</f>
        <v>60</v>
      </c>
    </row>
    <row r="695" spans="1:27" x14ac:dyDescent="0.25">
      <c r="A695" s="9">
        <v>46046</v>
      </c>
      <c r="B695" s="21">
        <v>4183607893</v>
      </c>
      <c r="C695" s="10" t="s">
        <v>15180</v>
      </c>
      <c r="D695" s="9">
        <v>46055</v>
      </c>
      <c r="G695" s="21" t="s">
        <v>15373</v>
      </c>
      <c r="I695" s="21" t="s">
        <v>15395</v>
      </c>
      <c r="J695" s="21" t="s">
        <v>7228</v>
      </c>
      <c r="K695" s="21" t="s">
        <v>30</v>
      </c>
      <c r="L695" s="215" t="str">
        <f>VLOOKUP($K695,[1]TONG_SL!$A$1:$D$65536,2,0)</f>
        <v>Gà muối 500g</v>
      </c>
      <c r="M695" s="247"/>
      <c r="N695" s="215" t="str">
        <f t="shared" si="99"/>
        <v>K-C6</v>
      </c>
      <c r="O695" s="222"/>
      <c r="P695" s="222"/>
      <c r="Q695" s="215" t="str">
        <f>VLOOKUP(K695,TONG_SL!$A:$D,3,0)</f>
        <v>Túi</v>
      </c>
      <c r="R695" s="1">
        <v>18</v>
      </c>
      <c r="S695" s="248"/>
      <c r="T695" s="248">
        <f>VLOOKUP(VLOOKUP(G695,Ma_KH!$A:$R,18,0)&amp;K695,Gia_MB!$A:$F,6,0)</f>
        <v>116611</v>
      </c>
      <c r="U695" s="249">
        <f t="shared" si="95"/>
        <v>2098998</v>
      </c>
      <c r="V695" s="248"/>
      <c r="W695" s="250">
        <f t="shared" si="96"/>
        <v>0</v>
      </c>
      <c r="X695" s="251" t="str">
        <f t="shared" si="97"/>
        <v>8</v>
      </c>
      <c r="Y695" s="248"/>
      <c r="Z695" s="249">
        <f t="shared" si="98"/>
        <v>167919.84</v>
      </c>
      <c r="AA695" s="252">
        <f>VLOOKUP(G695,Ma_KH!$A:$R,14,0)</f>
        <v>60</v>
      </c>
    </row>
    <row r="696" spans="1:27" x14ac:dyDescent="0.25">
      <c r="A696" s="9">
        <v>46046</v>
      </c>
      <c r="B696" s="21">
        <v>4183607787</v>
      </c>
      <c r="C696" s="10" t="s">
        <v>15180</v>
      </c>
      <c r="D696" s="9">
        <v>46055</v>
      </c>
      <c r="G696" s="21" t="s">
        <v>15373</v>
      </c>
      <c r="I696" s="21" t="s">
        <v>15396</v>
      </c>
      <c r="J696" s="21" t="s">
        <v>7228</v>
      </c>
      <c r="K696" s="21" t="s">
        <v>27</v>
      </c>
      <c r="L696" s="215" t="str">
        <f>VLOOKUP($K696,[1]TONG_SL!$A$1:$D$65536,2,0)</f>
        <v>Chân giò heo muối 300g</v>
      </c>
      <c r="M696" s="247"/>
      <c r="N696" s="215" t="str">
        <f t="shared" si="99"/>
        <v>K-C6</v>
      </c>
      <c r="O696" s="222"/>
      <c r="P696" s="222"/>
      <c r="Q696" s="215" t="str">
        <f>VLOOKUP(K696,TONG_SL!$A:$D,3,0)</f>
        <v>Túi</v>
      </c>
      <c r="R696" s="1">
        <v>13</v>
      </c>
      <c r="S696" s="248"/>
      <c r="T696" s="248">
        <f>VLOOKUP(VLOOKUP(G696,Ma_KH!$A:$R,18,0)&amp;K696,Gia_MB!$A:$F,6,0)</f>
        <v>73431</v>
      </c>
      <c r="U696" s="249">
        <f t="shared" si="95"/>
        <v>954603</v>
      </c>
      <c r="V696" s="248"/>
      <c r="W696" s="250">
        <f t="shared" si="96"/>
        <v>0</v>
      </c>
      <c r="X696" s="251" t="str">
        <f t="shared" si="97"/>
        <v>8</v>
      </c>
      <c r="Y696" s="248"/>
      <c r="Z696" s="249">
        <f t="shared" si="98"/>
        <v>76368.240000000005</v>
      </c>
      <c r="AA696" s="252">
        <f>VLOOKUP(G696,Ma_KH!$A:$R,14,0)</f>
        <v>60</v>
      </c>
    </row>
    <row r="697" spans="1:27" x14ac:dyDescent="0.25">
      <c r="A697" s="9">
        <v>46046</v>
      </c>
      <c r="B697" s="21">
        <v>4183607787</v>
      </c>
      <c r="C697" s="10" t="s">
        <v>15180</v>
      </c>
      <c r="D697" s="9">
        <v>46055</v>
      </c>
      <c r="G697" s="21" t="s">
        <v>15373</v>
      </c>
      <c r="I697" s="21" t="s">
        <v>15396</v>
      </c>
      <c r="J697" s="21" t="s">
        <v>7228</v>
      </c>
      <c r="K697" s="21" t="s">
        <v>32</v>
      </c>
      <c r="L697" s="215" t="str">
        <f>VLOOKUP($K697,[1]TONG_SL!$A$1:$D$65536,2,0)</f>
        <v>Giò Tai Lưỡi Xào 250g</v>
      </c>
      <c r="M697" s="247"/>
      <c r="N697" s="215" t="str">
        <f t="shared" si="99"/>
        <v>K-C6</v>
      </c>
      <c r="O697" s="222"/>
      <c r="P697" s="222"/>
      <c r="Q697" s="215" t="str">
        <f>VLOOKUP(K697,TONG_SL!$A:$D,3,0)</f>
        <v>Túi</v>
      </c>
      <c r="R697" s="1">
        <v>4</v>
      </c>
      <c r="S697" s="248"/>
      <c r="T697" s="248">
        <f>VLOOKUP(VLOOKUP(G697,Ma_KH!$A:$R,18,0)&amp;K697,Gia_MB!$A:$F,6,0)</f>
        <v>50182</v>
      </c>
      <c r="U697" s="249">
        <f t="shared" si="95"/>
        <v>200728</v>
      </c>
      <c r="V697" s="248"/>
      <c r="W697" s="250">
        <f t="shared" si="96"/>
        <v>0</v>
      </c>
      <c r="X697" s="251" t="str">
        <f t="shared" si="97"/>
        <v>8</v>
      </c>
      <c r="Y697" s="248"/>
      <c r="Z697" s="249">
        <f t="shared" si="98"/>
        <v>16058.24</v>
      </c>
      <c r="AA697" s="252">
        <f>VLOOKUP(G697,Ma_KH!$A:$R,14,0)</f>
        <v>60</v>
      </c>
    </row>
    <row r="698" spans="1:27" x14ac:dyDescent="0.25">
      <c r="A698" s="9">
        <v>46046</v>
      </c>
      <c r="B698" s="21">
        <v>4183607787</v>
      </c>
      <c r="C698" s="10" t="s">
        <v>15180</v>
      </c>
      <c r="D698" s="9">
        <v>46055</v>
      </c>
      <c r="G698" s="21" t="s">
        <v>15373</v>
      </c>
      <c r="I698" s="21" t="s">
        <v>15396</v>
      </c>
      <c r="J698" s="21" t="s">
        <v>7228</v>
      </c>
      <c r="K698" s="21" t="s">
        <v>30</v>
      </c>
      <c r="L698" s="215" t="str">
        <f>VLOOKUP($K698,[1]TONG_SL!$A$1:$D$65536,2,0)</f>
        <v>Gà muối 500g</v>
      </c>
      <c r="M698" s="247"/>
      <c r="N698" s="215" t="str">
        <f t="shared" si="99"/>
        <v>K-C6</v>
      </c>
      <c r="O698" s="222"/>
      <c r="P698" s="222"/>
      <c r="Q698" s="215" t="str">
        <f>VLOOKUP(K698,TONG_SL!$A:$D,3,0)</f>
        <v>Túi</v>
      </c>
      <c r="R698" s="1">
        <v>21</v>
      </c>
      <c r="S698" s="248"/>
      <c r="T698" s="248">
        <f>VLOOKUP(VLOOKUP(G698,Ma_KH!$A:$R,18,0)&amp;K698,Gia_MB!$A:$F,6,0)</f>
        <v>116611</v>
      </c>
      <c r="U698" s="249">
        <f t="shared" si="95"/>
        <v>2448831</v>
      </c>
      <c r="V698" s="248"/>
      <c r="W698" s="250">
        <f t="shared" si="96"/>
        <v>0</v>
      </c>
      <c r="X698" s="251" t="str">
        <f t="shared" si="97"/>
        <v>8</v>
      </c>
      <c r="Y698" s="248"/>
      <c r="Z698" s="249">
        <f t="shared" si="98"/>
        <v>195906.48</v>
      </c>
      <c r="AA698" s="252">
        <f>VLOOKUP(G698,Ma_KH!$A:$R,14,0)</f>
        <v>60</v>
      </c>
    </row>
    <row r="699" spans="1:27" x14ac:dyDescent="0.25">
      <c r="A699" s="286">
        <v>46046</v>
      </c>
      <c r="B699" s="287">
        <v>4183607844</v>
      </c>
      <c r="C699" s="288" t="s">
        <v>15180</v>
      </c>
      <c r="D699" s="286">
        <v>46055</v>
      </c>
      <c r="G699" s="21" t="s">
        <v>15373</v>
      </c>
      <c r="I699" s="21" t="s">
        <v>15397</v>
      </c>
      <c r="J699" s="21" t="s">
        <v>7228</v>
      </c>
      <c r="K699" s="21" t="s">
        <v>34</v>
      </c>
      <c r="L699" s="215" t="str">
        <f>VLOOKUP($K699,[1]TONG_SL!$A$1:$D$65536,2,0)</f>
        <v>Tai heo muối 200g</v>
      </c>
      <c r="M699" s="247"/>
      <c r="N699" s="215" t="str">
        <f t="shared" si="99"/>
        <v>K-C6</v>
      </c>
      <c r="O699" s="222"/>
      <c r="P699" s="222"/>
      <c r="Q699" s="215" t="str">
        <f>VLOOKUP(K699,TONG_SL!$A:$D,3,0)</f>
        <v>Túi</v>
      </c>
      <c r="R699" s="1">
        <v>4</v>
      </c>
      <c r="S699" s="248"/>
      <c r="T699" s="248">
        <f>VLOOKUP(VLOOKUP(G699,Ma_KH!$A:$R,18,0)&amp;K699,Gia_MB!$A:$F,6,0)</f>
        <v>55595</v>
      </c>
      <c r="U699" s="249">
        <f t="shared" si="95"/>
        <v>222380</v>
      </c>
      <c r="V699" s="248"/>
      <c r="W699" s="250">
        <f t="shared" si="96"/>
        <v>0</v>
      </c>
      <c r="X699" s="251" t="str">
        <f t="shared" si="97"/>
        <v>8</v>
      </c>
      <c r="Y699" s="248"/>
      <c r="Z699" s="249">
        <f t="shared" si="98"/>
        <v>17790.400000000001</v>
      </c>
      <c r="AA699" s="252">
        <f>VLOOKUP(G699,Ma_KH!$A:$R,14,0)</f>
        <v>60</v>
      </c>
    </row>
    <row r="700" spans="1:27" x14ac:dyDescent="0.25">
      <c r="A700" s="286">
        <v>46046</v>
      </c>
      <c r="B700" s="287">
        <v>4183607844</v>
      </c>
      <c r="C700" s="288" t="s">
        <v>15180</v>
      </c>
      <c r="D700" s="286">
        <v>46055</v>
      </c>
      <c r="G700" s="21" t="s">
        <v>15373</v>
      </c>
      <c r="I700" s="21" t="s">
        <v>15397</v>
      </c>
      <c r="J700" s="21" t="s">
        <v>7228</v>
      </c>
      <c r="K700" s="21" t="s">
        <v>27</v>
      </c>
      <c r="L700" s="215" t="str">
        <f>VLOOKUP($K700,[1]TONG_SL!$A$1:$D$65536,2,0)</f>
        <v>Chân giò heo muối 300g</v>
      </c>
      <c r="M700" s="247"/>
      <c r="N700" s="215" t="str">
        <f t="shared" si="99"/>
        <v>K-C6</v>
      </c>
      <c r="O700" s="222"/>
      <c r="P700" s="222"/>
      <c r="Q700" s="215" t="str">
        <f>VLOOKUP(K700,TONG_SL!$A:$D,3,0)</f>
        <v>Túi</v>
      </c>
      <c r="R700" s="1">
        <v>21</v>
      </c>
      <c r="S700" s="248"/>
      <c r="T700" s="248">
        <f>VLOOKUP(VLOOKUP(G700,Ma_KH!$A:$R,18,0)&amp;K700,Gia_MB!$A:$F,6,0)</f>
        <v>73431</v>
      </c>
      <c r="U700" s="249">
        <f t="shared" si="95"/>
        <v>1542051</v>
      </c>
      <c r="V700" s="248"/>
      <c r="W700" s="250">
        <f t="shared" si="96"/>
        <v>0</v>
      </c>
      <c r="X700" s="251" t="str">
        <f t="shared" si="97"/>
        <v>8</v>
      </c>
      <c r="Y700" s="248"/>
      <c r="Z700" s="249">
        <f t="shared" si="98"/>
        <v>123364.08</v>
      </c>
      <c r="AA700" s="252">
        <f>VLOOKUP(G700,Ma_KH!$A:$R,14,0)</f>
        <v>60</v>
      </c>
    </row>
    <row r="701" spans="1:27" x14ac:dyDescent="0.25">
      <c r="A701" s="286">
        <v>46046</v>
      </c>
      <c r="B701" s="287">
        <v>4183607844</v>
      </c>
      <c r="C701" s="288" t="s">
        <v>15180</v>
      </c>
      <c r="D701" s="286">
        <v>46055</v>
      </c>
      <c r="G701" s="21" t="s">
        <v>15373</v>
      </c>
      <c r="I701" s="21" t="s">
        <v>15397</v>
      </c>
      <c r="J701" s="21" t="s">
        <v>7228</v>
      </c>
      <c r="K701" s="21" t="s">
        <v>32</v>
      </c>
      <c r="L701" s="215" t="str">
        <f>VLOOKUP($K701,[1]TONG_SL!$A$1:$D$65536,2,0)</f>
        <v>Giò Tai Lưỡi Xào 250g</v>
      </c>
      <c r="M701" s="247"/>
      <c r="N701" s="215" t="str">
        <f t="shared" si="99"/>
        <v>K-C6</v>
      </c>
      <c r="O701" s="222"/>
      <c r="P701" s="222"/>
      <c r="Q701" s="215" t="str">
        <f>VLOOKUP(K701,TONG_SL!$A:$D,3,0)</f>
        <v>Túi</v>
      </c>
      <c r="R701" s="1">
        <v>11</v>
      </c>
      <c r="S701" s="248"/>
      <c r="T701" s="248">
        <f>VLOOKUP(VLOOKUP(G701,Ma_KH!$A:$R,18,0)&amp;K701,Gia_MB!$A:$F,6,0)</f>
        <v>50182</v>
      </c>
      <c r="U701" s="249">
        <f t="shared" si="95"/>
        <v>552002</v>
      </c>
      <c r="V701" s="248"/>
      <c r="W701" s="250">
        <f t="shared" si="96"/>
        <v>0</v>
      </c>
      <c r="X701" s="251" t="str">
        <f t="shared" si="97"/>
        <v>8</v>
      </c>
      <c r="Y701" s="248"/>
      <c r="Z701" s="249">
        <f t="shared" si="98"/>
        <v>44160.160000000003</v>
      </c>
      <c r="AA701" s="252">
        <f>VLOOKUP(G701,Ma_KH!$A:$R,14,0)</f>
        <v>60</v>
      </c>
    </row>
    <row r="702" spans="1:27" x14ac:dyDescent="0.25">
      <c r="A702" s="286">
        <v>46046</v>
      </c>
      <c r="B702" s="287">
        <v>4183607844</v>
      </c>
      <c r="C702" s="288" t="s">
        <v>15180</v>
      </c>
      <c r="D702" s="286">
        <v>46055</v>
      </c>
      <c r="G702" s="21" t="s">
        <v>15373</v>
      </c>
      <c r="I702" s="21" t="s">
        <v>15397</v>
      </c>
      <c r="J702" s="21" t="s">
        <v>7228</v>
      </c>
      <c r="K702" s="21" t="s">
        <v>30</v>
      </c>
      <c r="L702" s="215" t="str">
        <f>VLOOKUP($K702,[1]TONG_SL!$A$1:$D$65536,2,0)</f>
        <v>Gà muối 500g</v>
      </c>
      <c r="M702" s="247"/>
      <c r="N702" s="215" t="str">
        <f t="shared" si="99"/>
        <v>K-C6</v>
      </c>
      <c r="O702" s="222"/>
      <c r="P702" s="222"/>
      <c r="Q702" s="215" t="str">
        <f>VLOOKUP(K702,TONG_SL!$A:$D,3,0)</f>
        <v>Túi</v>
      </c>
      <c r="R702" s="1">
        <v>13</v>
      </c>
      <c r="S702" s="248"/>
      <c r="T702" s="248">
        <f>VLOOKUP(VLOOKUP(G702,Ma_KH!$A:$R,18,0)&amp;K702,Gia_MB!$A:$F,6,0)</f>
        <v>116611</v>
      </c>
      <c r="U702" s="249">
        <f t="shared" si="95"/>
        <v>1515943</v>
      </c>
      <c r="V702" s="248"/>
      <c r="W702" s="250">
        <f t="shared" si="96"/>
        <v>0</v>
      </c>
      <c r="X702" s="251" t="str">
        <f t="shared" si="97"/>
        <v>8</v>
      </c>
      <c r="Y702" s="248"/>
      <c r="Z702" s="249">
        <f t="shared" si="98"/>
        <v>121275.44</v>
      </c>
      <c r="AA702" s="252">
        <f>VLOOKUP(G702,Ma_KH!$A:$R,14,0)</f>
        <v>60</v>
      </c>
    </row>
    <row r="703" spans="1:27" x14ac:dyDescent="0.25">
      <c r="A703" s="286">
        <v>46046</v>
      </c>
      <c r="B703" s="287">
        <v>4183608047</v>
      </c>
      <c r="C703" s="288" t="s">
        <v>15180</v>
      </c>
      <c r="D703" s="286">
        <v>46055</v>
      </c>
      <c r="G703" s="21" t="s">
        <v>15398</v>
      </c>
      <c r="I703" s="21" t="s">
        <v>15399</v>
      </c>
      <c r="J703" s="21" t="s">
        <v>7228</v>
      </c>
      <c r="K703" s="21" t="s">
        <v>30</v>
      </c>
      <c r="L703" s="215" t="str">
        <f>VLOOKUP($K703,[1]TONG_SL!$A$1:$D$65536,2,0)</f>
        <v>Gà muối 500g</v>
      </c>
      <c r="M703" s="247"/>
      <c r="N703" s="215" t="str">
        <f t="shared" si="99"/>
        <v>K-C6</v>
      </c>
      <c r="O703" s="222"/>
      <c r="P703" s="222"/>
      <c r="Q703" s="215" t="str">
        <f>VLOOKUP(K703,TONG_SL!$A:$D,3,0)</f>
        <v>Túi</v>
      </c>
      <c r="R703" s="1">
        <v>13</v>
      </c>
      <c r="S703" s="248"/>
      <c r="T703" s="248">
        <f>VLOOKUP(VLOOKUP(G703,Ma_KH!$A:$R,18,0)&amp;K703,Gia_MB!$A:$F,6,0)</f>
        <v>116611</v>
      </c>
      <c r="U703" s="249">
        <f t="shared" si="95"/>
        <v>1515943</v>
      </c>
      <c r="V703" s="248"/>
      <c r="W703" s="250">
        <f t="shared" si="96"/>
        <v>0</v>
      </c>
      <c r="X703" s="251" t="str">
        <f t="shared" si="97"/>
        <v>8</v>
      </c>
      <c r="Y703" s="248"/>
      <c r="Z703" s="249">
        <f t="shared" si="98"/>
        <v>121275.44</v>
      </c>
      <c r="AA703" s="252">
        <f>VLOOKUP(G703,Ma_KH!$A:$R,14,0)</f>
        <v>60</v>
      </c>
    </row>
    <row r="704" spans="1:27" x14ac:dyDescent="0.25">
      <c r="A704" s="286">
        <v>46046</v>
      </c>
      <c r="B704" s="287">
        <v>4183608047</v>
      </c>
      <c r="C704" s="288" t="s">
        <v>15180</v>
      </c>
      <c r="D704" s="286">
        <v>46055</v>
      </c>
      <c r="G704" s="21" t="s">
        <v>15398</v>
      </c>
      <c r="I704" s="21" t="s">
        <v>15399</v>
      </c>
      <c r="J704" s="21" t="s">
        <v>7228</v>
      </c>
      <c r="K704" s="21" t="s">
        <v>27</v>
      </c>
      <c r="L704" s="215" t="str">
        <f>VLOOKUP($K704,[1]TONG_SL!$A$1:$D$65536,2,0)</f>
        <v>Chân giò heo muối 300g</v>
      </c>
      <c r="M704" s="247"/>
      <c r="N704" s="215" t="str">
        <f t="shared" si="99"/>
        <v>K-C6</v>
      </c>
      <c r="O704" s="222"/>
      <c r="P704" s="222"/>
      <c r="Q704" s="215" t="str">
        <f>VLOOKUP(K704,TONG_SL!$A:$D,3,0)</f>
        <v>Túi</v>
      </c>
      <c r="R704" s="1">
        <v>17</v>
      </c>
      <c r="S704" s="248"/>
      <c r="T704" s="248">
        <f>VLOOKUP(VLOOKUP(G704,Ma_KH!$A:$R,18,0)&amp;K704,Gia_MB!$A:$F,6,0)</f>
        <v>73431</v>
      </c>
      <c r="U704" s="249">
        <f t="shared" si="95"/>
        <v>1248327</v>
      </c>
      <c r="V704" s="248"/>
      <c r="W704" s="250">
        <f t="shared" si="96"/>
        <v>0</v>
      </c>
      <c r="X704" s="251" t="str">
        <f t="shared" si="97"/>
        <v>8</v>
      </c>
      <c r="Y704" s="248"/>
      <c r="Z704" s="249">
        <f t="shared" si="98"/>
        <v>99866.16</v>
      </c>
      <c r="AA704" s="252">
        <f>VLOOKUP(G704,Ma_KH!$A:$R,14,0)</f>
        <v>60</v>
      </c>
    </row>
    <row r="705" spans="1:27" x14ac:dyDescent="0.25">
      <c r="A705" s="286">
        <v>46046</v>
      </c>
      <c r="B705" s="287">
        <v>4183608047</v>
      </c>
      <c r="C705" s="288" t="s">
        <v>15180</v>
      </c>
      <c r="D705" s="286">
        <v>46055</v>
      </c>
      <c r="G705" s="21" t="s">
        <v>15398</v>
      </c>
      <c r="I705" s="21" t="s">
        <v>15399</v>
      </c>
      <c r="J705" s="21" t="s">
        <v>7228</v>
      </c>
      <c r="K705" s="21" t="s">
        <v>48</v>
      </c>
      <c r="L705" s="215" t="str">
        <f>VLOOKUP($K705,[1]TONG_SL!$A$1:$D$65536,2,0)</f>
        <v>Mọc Nấm Hương 250g</v>
      </c>
      <c r="M705" s="247"/>
      <c r="N705" s="215" t="str">
        <f t="shared" si="99"/>
        <v>K-C6</v>
      </c>
      <c r="O705" s="222"/>
      <c r="P705" s="222"/>
      <c r="Q705" s="215" t="str">
        <f>VLOOKUP(K705,TONG_SL!$A:$D,3,0)</f>
        <v>Túi</v>
      </c>
      <c r="R705" s="1">
        <v>5</v>
      </c>
      <c r="S705" s="248"/>
      <c r="T705" s="248">
        <f>VLOOKUP(VLOOKUP(G705,Ma_KH!$A:$R,18,0)&amp;K705,Gia_MB!$A:$F,6,0)</f>
        <v>46000</v>
      </c>
      <c r="U705" s="249">
        <f t="shared" ref="U705:U768" si="100">T705*R705</f>
        <v>230000</v>
      </c>
      <c r="V705" s="248"/>
      <c r="W705" s="250">
        <f t="shared" ref="W705:W768" si="101">U705*V705</f>
        <v>0</v>
      </c>
      <c r="X705" s="251" t="str">
        <f t="shared" ref="X705:X768" si="102">IF(B705&lt;&gt;"","8","0")</f>
        <v>8</v>
      </c>
      <c r="Y705" s="248"/>
      <c r="Z705" s="249">
        <f t="shared" ref="Z705:Z768" si="103">U705*X705%</f>
        <v>18400</v>
      </c>
      <c r="AA705" s="252">
        <f>VLOOKUP(G705,Ma_KH!$A:$R,14,0)</f>
        <v>60</v>
      </c>
    </row>
    <row r="706" spans="1:27" x14ac:dyDescent="0.25">
      <c r="A706" s="286">
        <v>46046</v>
      </c>
      <c r="B706" s="287">
        <v>4183608047</v>
      </c>
      <c r="C706" s="288" t="s">
        <v>15180</v>
      </c>
      <c r="D706" s="286">
        <v>46055</v>
      </c>
      <c r="G706" s="21" t="s">
        <v>15398</v>
      </c>
      <c r="I706" s="21" t="s">
        <v>15399</v>
      </c>
      <c r="J706" s="21" t="s">
        <v>7228</v>
      </c>
      <c r="K706" s="21" t="s">
        <v>34</v>
      </c>
      <c r="L706" s="215" t="str">
        <f>VLOOKUP($K706,[1]TONG_SL!$A$1:$D$65536,2,0)</f>
        <v>Tai heo muối 200g</v>
      </c>
      <c r="M706" s="247"/>
      <c r="N706" s="215" t="str">
        <f t="shared" si="99"/>
        <v>K-C6</v>
      </c>
      <c r="O706" s="222"/>
      <c r="P706" s="222"/>
      <c r="Q706" s="215" t="str">
        <f>VLOOKUP(K706,TONG_SL!$A:$D,3,0)</f>
        <v>Túi</v>
      </c>
      <c r="R706" s="1">
        <v>3</v>
      </c>
      <c r="S706" s="248"/>
      <c r="T706" s="248">
        <f>VLOOKUP(VLOOKUP(G706,Ma_KH!$A:$R,18,0)&amp;K706,Gia_MB!$A:$F,6,0)</f>
        <v>55595</v>
      </c>
      <c r="U706" s="249">
        <f t="shared" si="100"/>
        <v>166785</v>
      </c>
      <c r="V706" s="248"/>
      <c r="W706" s="250">
        <f t="shared" si="101"/>
        <v>0</v>
      </c>
      <c r="X706" s="251" t="str">
        <f t="shared" si="102"/>
        <v>8</v>
      </c>
      <c r="Y706" s="248"/>
      <c r="Z706" s="249">
        <f t="shared" si="103"/>
        <v>13342.800000000001</v>
      </c>
      <c r="AA706" s="252">
        <f>VLOOKUP(G706,Ma_KH!$A:$R,14,0)</f>
        <v>60</v>
      </c>
    </row>
    <row r="707" spans="1:27" x14ac:dyDescent="0.25">
      <c r="A707" s="286">
        <v>46046</v>
      </c>
      <c r="B707" s="287">
        <v>4183608041</v>
      </c>
      <c r="C707" s="288" t="s">
        <v>15180</v>
      </c>
      <c r="D707" s="286">
        <v>46055</v>
      </c>
      <c r="G707" s="21" t="s">
        <v>15398</v>
      </c>
      <c r="I707" s="21" t="s">
        <v>15400</v>
      </c>
      <c r="J707" s="21" t="s">
        <v>7228</v>
      </c>
      <c r="K707" s="21" t="s">
        <v>30</v>
      </c>
      <c r="L707" s="215" t="str">
        <f>VLOOKUP($K707,[1]TONG_SL!$A$1:$D$65536,2,0)</f>
        <v>Gà muối 500g</v>
      </c>
      <c r="M707" s="247"/>
      <c r="N707" s="215" t="str">
        <f t="shared" si="99"/>
        <v>K-C6</v>
      </c>
      <c r="O707" s="222"/>
      <c r="P707" s="222"/>
      <c r="Q707" s="215" t="str">
        <f>VLOOKUP(K707,TONG_SL!$A:$D,3,0)</f>
        <v>Túi</v>
      </c>
      <c r="R707" s="1">
        <v>20</v>
      </c>
      <c r="S707" s="248"/>
      <c r="T707" s="248">
        <f>VLOOKUP(VLOOKUP(G707,Ma_KH!$A:$R,18,0)&amp;K707,Gia_MB!$A:$F,6,0)</f>
        <v>116611</v>
      </c>
      <c r="U707" s="249">
        <f t="shared" si="100"/>
        <v>2332220</v>
      </c>
      <c r="V707" s="248"/>
      <c r="W707" s="250">
        <f t="shared" si="101"/>
        <v>0</v>
      </c>
      <c r="X707" s="251" t="str">
        <f t="shared" si="102"/>
        <v>8</v>
      </c>
      <c r="Y707" s="248"/>
      <c r="Z707" s="249">
        <f t="shared" si="103"/>
        <v>186577.6</v>
      </c>
      <c r="AA707" s="252">
        <f>VLOOKUP(G707,Ma_KH!$A:$R,14,0)</f>
        <v>60</v>
      </c>
    </row>
    <row r="708" spans="1:27" x14ac:dyDescent="0.25">
      <c r="A708" s="286">
        <v>46046</v>
      </c>
      <c r="B708" s="287">
        <v>4183608041</v>
      </c>
      <c r="C708" s="288" t="s">
        <v>15180</v>
      </c>
      <c r="D708" s="286">
        <v>46055</v>
      </c>
      <c r="G708" s="21" t="s">
        <v>15398</v>
      </c>
      <c r="I708" s="21" t="s">
        <v>15400</v>
      </c>
      <c r="J708" s="21" t="s">
        <v>7228</v>
      </c>
      <c r="K708" s="21" t="s">
        <v>32</v>
      </c>
      <c r="L708" s="215" t="str">
        <f>VLOOKUP($K708,[1]TONG_SL!$A$1:$D$65536,2,0)</f>
        <v>Giò Tai Lưỡi Xào 250g</v>
      </c>
      <c r="M708" s="247"/>
      <c r="N708" s="215" t="str">
        <f t="shared" si="99"/>
        <v>K-C6</v>
      </c>
      <c r="O708" s="222"/>
      <c r="P708" s="222"/>
      <c r="Q708" s="215" t="str">
        <f>VLOOKUP(K708,TONG_SL!$A:$D,3,0)</f>
        <v>Túi</v>
      </c>
      <c r="R708" s="1">
        <v>5</v>
      </c>
      <c r="S708" s="248"/>
      <c r="T708" s="248">
        <f>VLOOKUP(VLOOKUP(G708,Ma_KH!$A:$R,18,0)&amp;K708,Gia_MB!$A:$F,6,0)</f>
        <v>50182</v>
      </c>
      <c r="U708" s="249">
        <f t="shared" si="100"/>
        <v>250910</v>
      </c>
      <c r="V708" s="248"/>
      <c r="W708" s="250">
        <f t="shared" si="101"/>
        <v>0</v>
      </c>
      <c r="X708" s="251" t="str">
        <f t="shared" si="102"/>
        <v>8</v>
      </c>
      <c r="Y708" s="248"/>
      <c r="Z708" s="249">
        <f t="shared" si="103"/>
        <v>20072.8</v>
      </c>
      <c r="AA708" s="252">
        <f>VLOOKUP(G708,Ma_KH!$A:$R,14,0)</f>
        <v>60</v>
      </c>
    </row>
    <row r="709" spans="1:27" x14ac:dyDescent="0.25">
      <c r="A709" s="286">
        <v>46046</v>
      </c>
      <c r="B709" s="287">
        <v>4183608041</v>
      </c>
      <c r="C709" s="288" t="s">
        <v>15180</v>
      </c>
      <c r="D709" s="286">
        <v>46055</v>
      </c>
      <c r="G709" s="21" t="s">
        <v>15398</v>
      </c>
      <c r="I709" s="21" t="s">
        <v>15400</v>
      </c>
      <c r="J709" s="21" t="s">
        <v>7228</v>
      </c>
      <c r="K709" s="21" t="s">
        <v>34</v>
      </c>
      <c r="L709" s="215" t="str">
        <f>VLOOKUP($K709,[1]TONG_SL!$A$1:$D$65536,2,0)</f>
        <v>Tai heo muối 200g</v>
      </c>
      <c r="M709" s="247"/>
      <c r="N709" s="215" t="str">
        <f t="shared" si="99"/>
        <v>K-C6</v>
      </c>
      <c r="O709" s="222"/>
      <c r="P709" s="222"/>
      <c r="Q709" s="215" t="str">
        <f>VLOOKUP(K709,TONG_SL!$A:$D,3,0)</f>
        <v>Túi</v>
      </c>
      <c r="R709" s="1">
        <v>2</v>
      </c>
      <c r="S709" s="248"/>
      <c r="T709" s="248">
        <f>VLOOKUP(VLOOKUP(G709,Ma_KH!$A:$R,18,0)&amp;K709,Gia_MB!$A:$F,6,0)</f>
        <v>55595</v>
      </c>
      <c r="U709" s="249">
        <f t="shared" si="100"/>
        <v>111190</v>
      </c>
      <c r="V709" s="248"/>
      <c r="W709" s="250">
        <f t="shared" si="101"/>
        <v>0</v>
      </c>
      <c r="X709" s="251" t="str">
        <f t="shared" si="102"/>
        <v>8</v>
      </c>
      <c r="Y709" s="248"/>
      <c r="Z709" s="249">
        <f t="shared" si="103"/>
        <v>8895.2000000000007</v>
      </c>
      <c r="AA709" s="252">
        <f>VLOOKUP(G709,Ma_KH!$A:$R,14,0)</f>
        <v>60</v>
      </c>
    </row>
    <row r="710" spans="1:27" x14ac:dyDescent="0.25">
      <c r="A710" s="286">
        <v>46053</v>
      </c>
      <c r="B710" s="287">
        <v>4184029587</v>
      </c>
      <c r="C710" s="288" t="s">
        <v>15180</v>
      </c>
      <c r="D710" s="286">
        <v>46055</v>
      </c>
      <c r="G710" s="21" t="s">
        <v>15398</v>
      </c>
      <c r="I710" s="21" t="s">
        <v>15401</v>
      </c>
      <c r="J710" s="21" t="s">
        <v>7228</v>
      </c>
      <c r="K710" s="21" t="s">
        <v>27</v>
      </c>
      <c r="L710" s="215" t="str">
        <f>VLOOKUP($K710,[1]TONG_SL!$A$1:$D$65536,2,0)</f>
        <v>Chân giò heo muối 300g</v>
      </c>
      <c r="M710" s="247"/>
      <c r="N710" s="215" t="str">
        <f t="shared" si="99"/>
        <v>K-C6</v>
      </c>
      <c r="O710" s="222"/>
      <c r="P710" s="222"/>
      <c r="Q710" s="215" t="str">
        <f>VLOOKUP(K710,TONG_SL!$A:$D,3,0)</f>
        <v>Túi</v>
      </c>
      <c r="R710" s="1">
        <v>40</v>
      </c>
      <c r="S710" s="248"/>
      <c r="T710" s="248">
        <f>VLOOKUP(VLOOKUP(G710,Ma_KH!$A:$R,18,0)&amp;K710,Gia_MB!$A:$F,6,0)</f>
        <v>73431</v>
      </c>
      <c r="U710" s="249">
        <f t="shared" si="100"/>
        <v>2937240</v>
      </c>
      <c r="V710" s="248"/>
      <c r="W710" s="250">
        <f t="shared" si="101"/>
        <v>0</v>
      </c>
      <c r="X710" s="251" t="str">
        <f t="shared" si="102"/>
        <v>8</v>
      </c>
      <c r="Y710" s="248"/>
      <c r="Z710" s="249">
        <f t="shared" si="103"/>
        <v>234979.20000000001</v>
      </c>
      <c r="AA710" s="252">
        <f>VLOOKUP(G710,Ma_KH!$A:$R,14,0)</f>
        <v>60</v>
      </c>
    </row>
    <row r="711" spans="1:27" x14ac:dyDescent="0.25">
      <c r="A711" s="286">
        <v>46053</v>
      </c>
      <c r="B711" s="287">
        <v>4184029587</v>
      </c>
      <c r="C711" s="288" t="s">
        <v>15180</v>
      </c>
      <c r="D711" s="286">
        <v>46055</v>
      </c>
      <c r="G711" s="21" t="s">
        <v>15398</v>
      </c>
      <c r="I711" s="21" t="s">
        <v>15401</v>
      </c>
      <c r="J711" s="21" t="s">
        <v>7228</v>
      </c>
      <c r="K711" s="21" t="s">
        <v>32</v>
      </c>
      <c r="L711" s="215" t="str">
        <f>VLOOKUP($K711,[1]TONG_SL!$A$1:$D$65536,2,0)</f>
        <v>Giò Tai Lưỡi Xào 250g</v>
      </c>
      <c r="M711" s="247"/>
      <c r="N711" s="215" t="str">
        <f t="shared" si="99"/>
        <v>K-C6</v>
      </c>
      <c r="O711" s="222"/>
      <c r="P711" s="222"/>
      <c r="Q711" s="215" t="str">
        <f>VLOOKUP(K711,TONG_SL!$A:$D,3,0)</f>
        <v>Túi</v>
      </c>
      <c r="R711" s="1">
        <v>5</v>
      </c>
      <c r="S711" s="248"/>
      <c r="T711" s="248">
        <f>VLOOKUP(VLOOKUP(G711,Ma_KH!$A:$R,18,0)&amp;K711,Gia_MB!$A:$F,6,0)</f>
        <v>50182</v>
      </c>
      <c r="U711" s="249">
        <f t="shared" si="100"/>
        <v>250910</v>
      </c>
      <c r="V711" s="248"/>
      <c r="W711" s="250">
        <f t="shared" si="101"/>
        <v>0</v>
      </c>
      <c r="X711" s="251" t="str">
        <f t="shared" si="102"/>
        <v>8</v>
      </c>
      <c r="Y711" s="248"/>
      <c r="Z711" s="249">
        <f t="shared" si="103"/>
        <v>20072.8</v>
      </c>
      <c r="AA711" s="252">
        <f>VLOOKUP(G711,Ma_KH!$A:$R,14,0)</f>
        <v>60</v>
      </c>
    </row>
    <row r="712" spans="1:27" x14ac:dyDescent="0.25">
      <c r="A712" s="286">
        <v>46053</v>
      </c>
      <c r="B712" s="287">
        <v>4184029587</v>
      </c>
      <c r="C712" s="288" t="s">
        <v>15180</v>
      </c>
      <c r="D712" s="286">
        <v>46055</v>
      </c>
      <c r="G712" s="21" t="s">
        <v>15398</v>
      </c>
      <c r="I712" s="21" t="s">
        <v>15401</v>
      </c>
      <c r="J712" s="21" t="s">
        <v>7228</v>
      </c>
      <c r="K712" s="21" t="s">
        <v>37</v>
      </c>
      <c r="L712" s="215" t="str">
        <f>VLOOKUP($K712,[1]TONG_SL!$A$1:$D$65536,2,0)</f>
        <v>Chả cốm 300g</v>
      </c>
      <c r="M712" s="247"/>
      <c r="N712" s="215" t="str">
        <f t="shared" si="99"/>
        <v>K-C6</v>
      </c>
      <c r="O712" s="222"/>
      <c r="P712" s="222"/>
      <c r="Q712" s="215" t="str">
        <f>VLOOKUP(K712,TONG_SL!$A:$D,3,0)</f>
        <v>Túi</v>
      </c>
      <c r="R712" s="1">
        <v>10</v>
      </c>
      <c r="S712" s="248"/>
      <c r="T712" s="248">
        <f>VLOOKUP(VLOOKUP(G712,Ma_KH!$A:$R,18,0)&amp;K712,Gia_MB!$A:$F,6,0)</f>
        <v>74250</v>
      </c>
      <c r="U712" s="249">
        <f t="shared" si="100"/>
        <v>742500</v>
      </c>
      <c r="V712" s="248"/>
      <c r="W712" s="250">
        <f t="shared" si="101"/>
        <v>0</v>
      </c>
      <c r="X712" s="251" t="str">
        <f t="shared" si="102"/>
        <v>8</v>
      </c>
      <c r="Y712" s="248"/>
      <c r="Z712" s="249">
        <f t="shared" si="103"/>
        <v>59400</v>
      </c>
      <c r="AA712" s="252">
        <f>VLOOKUP(G712,Ma_KH!$A:$R,14,0)</f>
        <v>60</v>
      </c>
    </row>
    <row r="713" spans="1:27" x14ac:dyDescent="0.25">
      <c r="A713" s="286">
        <v>46053</v>
      </c>
      <c r="B713" s="287">
        <v>4184029587</v>
      </c>
      <c r="C713" s="288" t="s">
        <v>15180</v>
      </c>
      <c r="D713" s="286">
        <v>46055</v>
      </c>
      <c r="G713" s="21" t="s">
        <v>15398</v>
      </c>
      <c r="I713" s="21" t="s">
        <v>15401</v>
      </c>
      <c r="J713" s="21" t="s">
        <v>7228</v>
      </c>
      <c r="K713" s="21" t="s">
        <v>48</v>
      </c>
      <c r="L713" s="215" t="str">
        <f>VLOOKUP($K713,[1]TONG_SL!$A$1:$D$65536,2,0)</f>
        <v>Mọc Nấm Hương 250g</v>
      </c>
      <c r="M713" s="247"/>
      <c r="N713" s="215" t="str">
        <f t="shared" si="99"/>
        <v>K-C6</v>
      </c>
      <c r="O713" s="222"/>
      <c r="P713" s="222"/>
      <c r="Q713" s="215" t="str">
        <f>VLOOKUP(K713,TONG_SL!$A:$D,3,0)</f>
        <v>Túi</v>
      </c>
      <c r="R713" s="1">
        <v>15</v>
      </c>
      <c r="S713" s="248"/>
      <c r="T713" s="248">
        <f>VLOOKUP(VLOOKUP(G713,Ma_KH!$A:$R,18,0)&amp;K713,Gia_MB!$A:$F,6,0)</f>
        <v>46000</v>
      </c>
      <c r="U713" s="249">
        <f t="shared" si="100"/>
        <v>690000</v>
      </c>
      <c r="V713" s="248"/>
      <c r="W713" s="250">
        <f t="shared" si="101"/>
        <v>0</v>
      </c>
      <c r="X713" s="251" t="str">
        <f t="shared" si="102"/>
        <v>8</v>
      </c>
      <c r="Y713" s="248"/>
      <c r="Z713" s="249">
        <f t="shared" si="103"/>
        <v>55200</v>
      </c>
      <c r="AA713" s="252">
        <f>VLOOKUP(G713,Ma_KH!$A:$R,14,0)</f>
        <v>60</v>
      </c>
    </row>
    <row r="714" spans="1:27" x14ac:dyDescent="0.25">
      <c r="A714" s="9">
        <v>46046</v>
      </c>
      <c r="B714" s="21">
        <v>4183608052</v>
      </c>
      <c r="C714" s="10" t="s">
        <v>15180</v>
      </c>
      <c r="D714" s="9">
        <v>46055</v>
      </c>
      <c r="G714" s="21" t="s">
        <v>15398</v>
      </c>
      <c r="I714" s="21" t="s">
        <v>15402</v>
      </c>
      <c r="J714" s="21" t="s">
        <v>7228</v>
      </c>
      <c r="K714" s="21" t="s">
        <v>27</v>
      </c>
      <c r="L714" s="215" t="str">
        <f>VLOOKUP($K714,[1]TONG_SL!$A$1:$D$65536,2,0)</f>
        <v>Chân giò heo muối 300g</v>
      </c>
      <c r="M714" s="247"/>
      <c r="N714" s="215" t="str">
        <f t="shared" si="99"/>
        <v>K-C6</v>
      </c>
      <c r="O714" s="222"/>
      <c r="P714" s="222"/>
      <c r="Q714" s="215" t="str">
        <f>VLOOKUP(K714,TONG_SL!$A:$D,3,0)</f>
        <v>Túi</v>
      </c>
      <c r="R714" s="1">
        <v>29</v>
      </c>
      <c r="S714" s="248"/>
      <c r="T714" s="248">
        <f>VLOOKUP(VLOOKUP(G714,Ma_KH!$A:$R,18,0)&amp;K714,Gia_MB!$A:$F,6,0)</f>
        <v>73431</v>
      </c>
      <c r="U714" s="249">
        <f t="shared" si="100"/>
        <v>2129499</v>
      </c>
      <c r="V714" s="248"/>
      <c r="W714" s="250">
        <f t="shared" si="101"/>
        <v>0</v>
      </c>
      <c r="X714" s="251" t="str">
        <f t="shared" si="102"/>
        <v>8</v>
      </c>
      <c r="Y714" s="248"/>
      <c r="Z714" s="249">
        <f t="shared" si="103"/>
        <v>170359.92</v>
      </c>
      <c r="AA714" s="252">
        <f>VLOOKUP(G714,Ma_KH!$A:$R,14,0)</f>
        <v>60</v>
      </c>
    </row>
    <row r="715" spans="1:27" x14ac:dyDescent="0.25">
      <c r="A715" s="9">
        <v>46046</v>
      </c>
      <c r="B715" s="21">
        <v>4183608052</v>
      </c>
      <c r="C715" s="10" t="s">
        <v>15180</v>
      </c>
      <c r="D715" s="9">
        <v>46055</v>
      </c>
      <c r="G715" s="21" t="s">
        <v>15398</v>
      </c>
      <c r="I715" s="21" t="s">
        <v>15402</v>
      </c>
      <c r="J715" s="21" t="s">
        <v>7228</v>
      </c>
      <c r="K715" s="21" t="s">
        <v>30</v>
      </c>
      <c r="L715" s="215" t="str">
        <f>VLOOKUP($K715,[1]TONG_SL!$A$1:$D$65536,2,0)</f>
        <v>Gà muối 500g</v>
      </c>
      <c r="M715" s="247"/>
      <c r="N715" s="215" t="str">
        <f t="shared" si="99"/>
        <v>K-C6</v>
      </c>
      <c r="O715" s="222"/>
      <c r="P715" s="222"/>
      <c r="Q715" s="215" t="str">
        <f>VLOOKUP(K715,TONG_SL!$A:$D,3,0)</f>
        <v>Túi</v>
      </c>
      <c r="R715" s="1">
        <v>30</v>
      </c>
      <c r="S715" s="248"/>
      <c r="T715" s="248">
        <f>VLOOKUP(VLOOKUP(G715,Ma_KH!$A:$R,18,0)&amp;K715,Gia_MB!$A:$F,6,0)</f>
        <v>116611</v>
      </c>
      <c r="U715" s="249">
        <f t="shared" si="100"/>
        <v>3498330</v>
      </c>
      <c r="V715" s="248"/>
      <c r="W715" s="250">
        <f t="shared" si="101"/>
        <v>0</v>
      </c>
      <c r="X715" s="251" t="str">
        <f t="shared" si="102"/>
        <v>8</v>
      </c>
      <c r="Y715" s="248"/>
      <c r="Z715" s="249">
        <f t="shared" si="103"/>
        <v>279866.40000000002</v>
      </c>
      <c r="AA715" s="252">
        <f>VLOOKUP(G715,Ma_KH!$A:$R,14,0)</f>
        <v>60</v>
      </c>
    </row>
    <row r="716" spans="1:27" x14ac:dyDescent="0.25">
      <c r="A716" s="286">
        <v>46046</v>
      </c>
      <c r="B716" s="287">
        <v>4183608159</v>
      </c>
      <c r="C716" s="288" t="s">
        <v>15180</v>
      </c>
      <c r="D716" s="286">
        <v>46055</v>
      </c>
      <c r="G716" s="21" t="s">
        <v>15398</v>
      </c>
      <c r="I716" s="21" t="s">
        <v>15403</v>
      </c>
      <c r="J716" s="21" t="s">
        <v>7228</v>
      </c>
      <c r="K716" s="21" t="s">
        <v>34</v>
      </c>
      <c r="L716" s="215" t="str">
        <f>VLOOKUP($K716,[1]TONG_SL!$A$1:$D$65536,2,0)</f>
        <v>Tai heo muối 200g</v>
      </c>
      <c r="M716" s="247"/>
      <c r="N716" s="215" t="str">
        <f t="shared" si="99"/>
        <v>K-C6</v>
      </c>
      <c r="O716" s="222"/>
      <c r="P716" s="222"/>
      <c r="Q716" s="215" t="str">
        <f>VLOOKUP(K716,TONG_SL!$A:$D,3,0)</f>
        <v>Túi</v>
      </c>
      <c r="R716" s="1">
        <v>20</v>
      </c>
      <c r="S716" s="248"/>
      <c r="T716" s="248">
        <f>VLOOKUP(VLOOKUP(G716,Ma_KH!$A:$R,18,0)&amp;K716,Gia_MB!$A:$F,6,0)</f>
        <v>55595</v>
      </c>
      <c r="U716" s="249">
        <f t="shared" si="100"/>
        <v>1111900</v>
      </c>
      <c r="V716" s="248"/>
      <c r="W716" s="250">
        <f t="shared" si="101"/>
        <v>0</v>
      </c>
      <c r="X716" s="251" t="str">
        <f t="shared" si="102"/>
        <v>8</v>
      </c>
      <c r="Y716" s="248"/>
      <c r="Z716" s="249">
        <f t="shared" si="103"/>
        <v>88952</v>
      </c>
      <c r="AA716" s="252">
        <f>VLOOKUP(G716,Ma_KH!$A:$R,14,0)</f>
        <v>60</v>
      </c>
    </row>
    <row r="717" spans="1:27" x14ac:dyDescent="0.25">
      <c r="A717" s="286">
        <v>46046</v>
      </c>
      <c r="B717" s="287">
        <v>4183608159</v>
      </c>
      <c r="C717" s="288" t="s">
        <v>15180</v>
      </c>
      <c r="D717" s="286">
        <v>46055</v>
      </c>
      <c r="G717" s="21" t="s">
        <v>15398</v>
      </c>
      <c r="I717" s="21" t="s">
        <v>15403</v>
      </c>
      <c r="J717" s="21" t="s">
        <v>7228</v>
      </c>
      <c r="K717" s="21" t="s">
        <v>48</v>
      </c>
      <c r="L717" s="215" t="str">
        <f>VLOOKUP($K717,[1]TONG_SL!$A$1:$D$65536,2,0)</f>
        <v>Mọc Nấm Hương 250g</v>
      </c>
      <c r="M717" s="247"/>
      <c r="N717" s="215" t="str">
        <f t="shared" si="99"/>
        <v>K-C6</v>
      </c>
      <c r="O717" s="222"/>
      <c r="P717" s="222"/>
      <c r="Q717" s="215" t="str">
        <f>VLOOKUP(K717,TONG_SL!$A:$D,3,0)</f>
        <v>Túi</v>
      </c>
      <c r="R717" s="1">
        <v>6</v>
      </c>
      <c r="S717" s="248"/>
      <c r="T717" s="248">
        <f>VLOOKUP(VLOOKUP(G717,Ma_KH!$A:$R,18,0)&amp;K717,Gia_MB!$A:$F,6,0)</f>
        <v>46000</v>
      </c>
      <c r="U717" s="249">
        <f t="shared" si="100"/>
        <v>276000</v>
      </c>
      <c r="V717" s="248"/>
      <c r="W717" s="250">
        <f t="shared" si="101"/>
        <v>0</v>
      </c>
      <c r="X717" s="251" t="str">
        <f t="shared" si="102"/>
        <v>8</v>
      </c>
      <c r="Y717" s="248"/>
      <c r="Z717" s="249">
        <f t="shared" si="103"/>
        <v>22080</v>
      </c>
      <c r="AA717" s="252">
        <f>VLOOKUP(G717,Ma_KH!$A:$R,14,0)</f>
        <v>60</v>
      </c>
    </row>
    <row r="718" spans="1:27" x14ac:dyDescent="0.25">
      <c r="A718" s="286">
        <v>46046</v>
      </c>
      <c r="B718" s="287">
        <v>4183608159</v>
      </c>
      <c r="C718" s="288" t="s">
        <v>15180</v>
      </c>
      <c r="D718" s="286">
        <v>46055</v>
      </c>
      <c r="G718" s="21" t="s">
        <v>15398</v>
      </c>
      <c r="I718" s="21" t="s">
        <v>15403</v>
      </c>
      <c r="J718" s="21" t="s">
        <v>7228</v>
      </c>
      <c r="K718" s="21" t="s">
        <v>27</v>
      </c>
      <c r="L718" s="215" t="str">
        <f>VLOOKUP($K718,[1]TONG_SL!$A$1:$D$65536,2,0)</f>
        <v>Chân giò heo muối 300g</v>
      </c>
      <c r="M718" s="247"/>
      <c r="N718" s="215" t="str">
        <f t="shared" si="99"/>
        <v>K-C6</v>
      </c>
      <c r="O718" s="222"/>
      <c r="P718" s="222"/>
      <c r="Q718" s="215" t="str">
        <f>VLOOKUP(K718,TONG_SL!$A:$D,3,0)</f>
        <v>Túi</v>
      </c>
      <c r="R718" s="1">
        <v>25</v>
      </c>
      <c r="S718" s="248"/>
      <c r="T718" s="248">
        <f>VLOOKUP(VLOOKUP(G718,Ma_KH!$A:$R,18,0)&amp;K718,Gia_MB!$A:$F,6,0)</f>
        <v>73431</v>
      </c>
      <c r="U718" s="249">
        <f t="shared" si="100"/>
        <v>1835775</v>
      </c>
      <c r="V718" s="248"/>
      <c r="W718" s="250">
        <f t="shared" si="101"/>
        <v>0</v>
      </c>
      <c r="X718" s="251" t="str">
        <f t="shared" si="102"/>
        <v>8</v>
      </c>
      <c r="Y718" s="248"/>
      <c r="Z718" s="249">
        <f t="shared" si="103"/>
        <v>146862</v>
      </c>
      <c r="AA718" s="252">
        <f>VLOOKUP(G718,Ma_KH!$A:$R,14,0)</f>
        <v>60</v>
      </c>
    </row>
    <row r="719" spans="1:27" x14ac:dyDescent="0.25">
      <c r="A719" s="286">
        <v>46046</v>
      </c>
      <c r="B719" s="287">
        <v>4183608159</v>
      </c>
      <c r="C719" s="288" t="s">
        <v>15180</v>
      </c>
      <c r="D719" s="286">
        <v>46055</v>
      </c>
      <c r="G719" s="21" t="s">
        <v>15398</v>
      </c>
      <c r="I719" s="21" t="s">
        <v>15403</v>
      </c>
      <c r="J719" s="21" t="s">
        <v>7228</v>
      </c>
      <c r="K719" s="21" t="s">
        <v>32</v>
      </c>
      <c r="L719" s="215" t="str">
        <f>VLOOKUP($K719,[1]TONG_SL!$A$1:$D$65536,2,0)</f>
        <v>Giò Tai Lưỡi Xào 250g</v>
      </c>
      <c r="M719" s="247"/>
      <c r="N719" s="215" t="str">
        <f t="shared" si="99"/>
        <v>K-C6</v>
      </c>
      <c r="O719" s="222"/>
      <c r="P719" s="222"/>
      <c r="Q719" s="215" t="str">
        <f>VLOOKUP(K719,TONG_SL!$A:$D,3,0)</f>
        <v>Túi</v>
      </c>
      <c r="R719" s="1">
        <v>17</v>
      </c>
      <c r="S719" s="248"/>
      <c r="T719" s="248">
        <f>VLOOKUP(VLOOKUP(G719,Ma_KH!$A:$R,18,0)&amp;K719,Gia_MB!$A:$F,6,0)</f>
        <v>50182</v>
      </c>
      <c r="U719" s="249">
        <f t="shared" si="100"/>
        <v>853094</v>
      </c>
      <c r="V719" s="248"/>
      <c r="W719" s="250">
        <f t="shared" si="101"/>
        <v>0</v>
      </c>
      <c r="X719" s="251" t="str">
        <f t="shared" si="102"/>
        <v>8</v>
      </c>
      <c r="Y719" s="248"/>
      <c r="Z719" s="249">
        <f t="shared" si="103"/>
        <v>68247.520000000004</v>
      </c>
      <c r="AA719" s="252">
        <f>VLOOKUP(G719,Ma_KH!$A:$R,14,0)</f>
        <v>60</v>
      </c>
    </row>
    <row r="720" spans="1:27" x14ac:dyDescent="0.25">
      <c r="A720" s="286">
        <v>46046</v>
      </c>
      <c r="B720" s="287">
        <v>4183608159</v>
      </c>
      <c r="C720" s="288" t="s">
        <v>15180</v>
      </c>
      <c r="D720" s="286">
        <v>46055</v>
      </c>
      <c r="G720" s="21" t="s">
        <v>15398</v>
      </c>
      <c r="I720" s="21" t="s">
        <v>15403</v>
      </c>
      <c r="J720" s="21" t="s">
        <v>7228</v>
      </c>
      <c r="K720" s="21" t="s">
        <v>30</v>
      </c>
      <c r="L720" s="215" t="str">
        <f>VLOOKUP($K720,[1]TONG_SL!$A$1:$D$65536,2,0)</f>
        <v>Gà muối 500g</v>
      </c>
      <c r="M720" s="247"/>
      <c r="N720" s="215" t="str">
        <f t="shared" si="99"/>
        <v>K-C6</v>
      </c>
      <c r="O720" s="222"/>
      <c r="P720" s="222"/>
      <c r="Q720" s="215" t="str">
        <f>VLOOKUP(K720,TONG_SL!$A:$D,3,0)</f>
        <v>Túi</v>
      </c>
      <c r="R720" s="1">
        <v>27</v>
      </c>
      <c r="S720" s="248"/>
      <c r="T720" s="248">
        <f>VLOOKUP(VLOOKUP(G720,Ma_KH!$A:$R,18,0)&amp;K720,Gia_MB!$A:$F,6,0)</f>
        <v>116611</v>
      </c>
      <c r="U720" s="249">
        <f t="shared" si="100"/>
        <v>3148497</v>
      </c>
      <c r="V720" s="248"/>
      <c r="W720" s="250">
        <f t="shared" si="101"/>
        <v>0</v>
      </c>
      <c r="X720" s="251" t="str">
        <f t="shared" si="102"/>
        <v>8</v>
      </c>
      <c r="Y720" s="248"/>
      <c r="Z720" s="249">
        <f t="shared" si="103"/>
        <v>251879.76</v>
      </c>
      <c r="AA720" s="252">
        <f>VLOOKUP(G720,Ma_KH!$A:$R,14,0)</f>
        <v>60</v>
      </c>
    </row>
    <row r="721" spans="1:27" x14ac:dyDescent="0.25">
      <c r="A721" s="9">
        <v>46046</v>
      </c>
      <c r="B721" s="21">
        <v>4183607601</v>
      </c>
      <c r="C721" s="10" t="s">
        <v>15180</v>
      </c>
      <c r="D721" s="9">
        <v>46055</v>
      </c>
      <c r="G721" s="21" t="s">
        <v>15398</v>
      </c>
      <c r="I721" s="21" t="s">
        <v>15404</v>
      </c>
      <c r="J721" s="21" t="s">
        <v>7228</v>
      </c>
      <c r="K721" s="21" t="s">
        <v>48</v>
      </c>
      <c r="L721" s="215" t="str">
        <f>VLOOKUP($K721,[1]TONG_SL!$A$1:$D$65536,2,0)</f>
        <v>Mọc Nấm Hương 250g</v>
      </c>
      <c r="M721" s="247"/>
      <c r="N721" s="215" t="str">
        <f t="shared" si="99"/>
        <v>K-C6</v>
      </c>
      <c r="O721" s="222"/>
      <c r="P721" s="222"/>
      <c r="Q721" s="215" t="str">
        <f>VLOOKUP(K721,TONG_SL!$A:$D,3,0)</f>
        <v>Túi</v>
      </c>
      <c r="R721" s="1">
        <v>5</v>
      </c>
      <c r="S721" s="248"/>
      <c r="T721" s="248">
        <f>VLOOKUP(VLOOKUP(G721,Ma_KH!$A:$R,18,0)&amp;K721,Gia_MB!$A:$F,6,0)</f>
        <v>46000</v>
      </c>
      <c r="U721" s="249">
        <f t="shared" si="100"/>
        <v>230000</v>
      </c>
      <c r="V721" s="248"/>
      <c r="W721" s="250">
        <f t="shared" si="101"/>
        <v>0</v>
      </c>
      <c r="X721" s="251" t="str">
        <f t="shared" si="102"/>
        <v>8</v>
      </c>
      <c r="Y721" s="248"/>
      <c r="Z721" s="249">
        <f t="shared" si="103"/>
        <v>18400</v>
      </c>
      <c r="AA721" s="252">
        <f>VLOOKUP(G721,Ma_KH!$A:$R,14,0)</f>
        <v>60</v>
      </c>
    </row>
    <row r="722" spans="1:27" x14ac:dyDescent="0.25">
      <c r="A722" s="9">
        <v>46046</v>
      </c>
      <c r="B722" s="21">
        <v>4183607601</v>
      </c>
      <c r="C722" s="10" t="s">
        <v>15180</v>
      </c>
      <c r="D722" s="9">
        <v>46055</v>
      </c>
      <c r="G722" s="21" t="s">
        <v>15398</v>
      </c>
      <c r="I722" s="21" t="s">
        <v>15404</v>
      </c>
      <c r="J722" s="21" t="s">
        <v>7228</v>
      </c>
      <c r="K722" s="21" t="s">
        <v>27</v>
      </c>
      <c r="L722" s="215" t="str">
        <f>VLOOKUP($K722,[1]TONG_SL!$A$1:$D$65536,2,0)</f>
        <v>Chân giò heo muối 300g</v>
      </c>
      <c r="M722" s="247"/>
      <c r="N722" s="215" t="str">
        <f t="shared" si="99"/>
        <v>K-C6</v>
      </c>
      <c r="O722" s="222"/>
      <c r="P722" s="222"/>
      <c r="Q722" s="215" t="str">
        <f>VLOOKUP(K722,TONG_SL!$A:$D,3,0)</f>
        <v>Túi</v>
      </c>
      <c r="R722" s="1">
        <v>20</v>
      </c>
      <c r="S722" s="248"/>
      <c r="T722" s="248">
        <f>VLOOKUP(VLOOKUP(G722,Ma_KH!$A:$R,18,0)&amp;K722,Gia_MB!$A:$F,6,0)</f>
        <v>73431</v>
      </c>
      <c r="U722" s="249">
        <f t="shared" si="100"/>
        <v>1468620</v>
      </c>
      <c r="V722" s="248"/>
      <c r="W722" s="250">
        <f t="shared" si="101"/>
        <v>0</v>
      </c>
      <c r="X722" s="251" t="str">
        <f t="shared" si="102"/>
        <v>8</v>
      </c>
      <c r="Y722" s="248"/>
      <c r="Z722" s="249">
        <f t="shared" si="103"/>
        <v>117489.60000000001</v>
      </c>
      <c r="AA722" s="252">
        <f>VLOOKUP(G722,Ma_KH!$A:$R,14,0)</f>
        <v>60</v>
      </c>
    </row>
    <row r="723" spans="1:27" x14ac:dyDescent="0.25">
      <c r="A723" s="9">
        <v>46046</v>
      </c>
      <c r="B723" s="21">
        <v>4183607601</v>
      </c>
      <c r="C723" s="10" t="s">
        <v>15180</v>
      </c>
      <c r="D723" s="9">
        <v>46055</v>
      </c>
      <c r="G723" s="21" t="s">
        <v>15398</v>
      </c>
      <c r="I723" s="21" t="s">
        <v>15404</v>
      </c>
      <c r="J723" s="21" t="s">
        <v>7228</v>
      </c>
      <c r="K723" s="21" t="s">
        <v>32</v>
      </c>
      <c r="L723" s="215" t="str">
        <f>VLOOKUP($K723,[1]TONG_SL!$A$1:$D$65536,2,0)</f>
        <v>Giò Tai Lưỡi Xào 250g</v>
      </c>
      <c r="M723" s="247"/>
      <c r="N723" s="215" t="str">
        <f t="shared" si="99"/>
        <v>K-C6</v>
      </c>
      <c r="O723" s="222"/>
      <c r="P723" s="222"/>
      <c r="Q723" s="215" t="str">
        <f>VLOOKUP(K723,TONG_SL!$A:$D,3,0)</f>
        <v>Túi</v>
      </c>
      <c r="R723" s="1">
        <v>10</v>
      </c>
      <c r="S723" s="248"/>
      <c r="T723" s="248">
        <f>VLOOKUP(VLOOKUP(G723,Ma_KH!$A:$R,18,0)&amp;K723,Gia_MB!$A:$F,6,0)</f>
        <v>50182</v>
      </c>
      <c r="U723" s="249">
        <f t="shared" si="100"/>
        <v>501820</v>
      </c>
      <c r="V723" s="248"/>
      <c r="W723" s="250">
        <f t="shared" si="101"/>
        <v>0</v>
      </c>
      <c r="X723" s="251" t="str">
        <f t="shared" si="102"/>
        <v>8</v>
      </c>
      <c r="Y723" s="248"/>
      <c r="Z723" s="249">
        <f t="shared" si="103"/>
        <v>40145.599999999999</v>
      </c>
      <c r="AA723" s="252">
        <f>VLOOKUP(G723,Ma_KH!$A:$R,14,0)</f>
        <v>60</v>
      </c>
    </row>
    <row r="724" spans="1:27" x14ac:dyDescent="0.25">
      <c r="A724" s="9">
        <v>46046</v>
      </c>
      <c r="B724" s="21">
        <v>4183607601</v>
      </c>
      <c r="C724" s="10" t="s">
        <v>15180</v>
      </c>
      <c r="D724" s="9">
        <v>46055</v>
      </c>
      <c r="G724" s="21" t="s">
        <v>15398</v>
      </c>
      <c r="I724" s="21" t="s">
        <v>15404</v>
      </c>
      <c r="J724" s="21" t="s">
        <v>7228</v>
      </c>
      <c r="K724" s="21" t="s">
        <v>30</v>
      </c>
      <c r="L724" s="215" t="str">
        <f>VLOOKUP($K724,[1]TONG_SL!$A$1:$D$65536,2,0)</f>
        <v>Gà muối 500g</v>
      </c>
      <c r="M724" s="247"/>
      <c r="N724" s="215" t="str">
        <f t="shared" si="99"/>
        <v>K-C6</v>
      </c>
      <c r="O724" s="222"/>
      <c r="P724" s="222"/>
      <c r="Q724" s="215" t="str">
        <f>VLOOKUP(K724,TONG_SL!$A:$D,3,0)</f>
        <v>Túi</v>
      </c>
      <c r="R724" s="1">
        <v>32</v>
      </c>
      <c r="S724" s="248"/>
      <c r="T724" s="248">
        <f>VLOOKUP(VLOOKUP(G724,Ma_KH!$A:$R,18,0)&amp;K724,Gia_MB!$A:$F,6,0)</f>
        <v>116611</v>
      </c>
      <c r="U724" s="249">
        <f t="shared" si="100"/>
        <v>3731552</v>
      </c>
      <c r="V724" s="248"/>
      <c r="W724" s="250">
        <f t="shared" si="101"/>
        <v>0</v>
      </c>
      <c r="X724" s="251" t="str">
        <f t="shared" si="102"/>
        <v>8</v>
      </c>
      <c r="Y724" s="248"/>
      <c r="Z724" s="249">
        <f t="shared" si="103"/>
        <v>298524.16000000003</v>
      </c>
      <c r="AA724" s="252">
        <f>VLOOKUP(G724,Ma_KH!$A:$R,14,0)</f>
        <v>60</v>
      </c>
    </row>
    <row r="725" spans="1:27" x14ac:dyDescent="0.25">
      <c r="A725" s="286">
        <v>46046</v>
      </c>
      <c r="B725" s="287">
        <v>4183608044</v>
      </c>
      <c r="C725" s="288" t="s">
        <v>15180</v>
      </c>
      <c r="D725" s="286">
        <v>46055</v>
      </c>
      <c r="G725" s="21" t="s">
        <v>15398</v>
      </c>
      <c r="I725" s="21" t="s">
        <v>15405</v>
      </c>
      <c r="J725" s="21" t="s">
        <v>7228</v>
      </c>
      <c r="K725" s="21" t="s">
        <v>34</v>
      </c>
      <c r="L725" s="215" t="str">
        <f>VLOOKUP($K725,[1]TONG_SL!$A$1:$D$65536,2,0)</f>
        <v>Tai heo muối 200g</v>
      </c>
      <c r="M725" s="247"/>
      <c r="N725" s="215" t="str">
        <f t="shared" si="99"/>
        <v>K-C6</v>
      </c>
      <c r="O725" s="222"/>
      <c r="P725" s="222"/>
      <c r="Q725" s="215" t="str">
        <f>VLOOKUP(K725,TONG_SL!$A:$D,3,0)</f>
        <v>Túi</v>
      </c>
      <c r="R725" s="1">
        <v>2</v>
      </c>
      <c r="S725" s="248"/>
      <c r="T725" s="248">
        <f>VLOOKUP(VLOOKUP(G725,Ma_KH!$A:$R,18,0)&amp;K725,Gia_MB!$A:$F,6,0)</f>
        <v>55595</v>
      </c>
      <c r="U725" s="249">
        <f t="shared" si="100"/>
        <v>111190</v>
      </c>
      <c r="V725" s="248"/>
      <c r="W725" s="250">
        <f t="shared" si="101"/>
        <v>0</v>
      </c>
      <c r="X725" s="251" t="str">
        <f t="shared" si="102"/>
        <v>8</v>
      </c>
      <c r="Y725" s="248"/>
      <c r="Z725" s="249">
        <f t="shared" si="103"/>
        <v>8895.2000000000007</v>
      </c>
      <c r="AA725" s="252">
        <f>VLOOKUP(G725,Ma_KH!$A:$R,14,0)</f>
        <v>60</v>
      </c>
    </row>
    <row r="726" spans="1:27" x14ac:dyDescent="0.25">
      <c r="A726" s="286">
        <v>46046</v>
      </c>
      <c r="B726" s="287">
        <v>4183608044</v>
      </c>
      <c r="C726" s="288" t="s">
        <v>15180</v>
      </c>
      <c r="D726" s="286">
        <v>46055</v>
      </c>
      <c r="G726" s="21" t="s">
        <v>15398</v>
      </c>
      <c r="I726" s="21" t="s">
        <v>15405</v>
      </c>
      <c r="J726" s="21" t="s">
        <v>7228</v>
      </c>
      <c r="K726" s="21" t="s">
        <v>32</v>
      </c>
      <c r="L726" s="215" t="str">
        <f>VLOOKUP($K726,[1]TONG_SL!$A$1:$D$65536,2,0)</f>
        <v>Giò Tai Lưỡi Xào 250g</v>
      </c>
      <c r="M726" s="247"/>
      <c r="N726" s="215" t="str">
        <f t="shared" si="99"/>
        <v>K-C6</v>
      </c>
      <c r="O726" s="222"/>
      <c r="P726" s="222"/>
      <c r="Q726" s="215" t="str">
        <f>VLOOKUP(K726,TONG_SL!$A:$D,3,0)</f>
        <v>Túi</v>
      </c>
      <c r="R726" s="1">
        <v>1</v>
      </c>
      <c r="S726" s="248"/>
      <c r="T726" s="248">
        <f>VLOOKUP(VLOOKUP(G726,Ma_KH!$A:$R,18,0)&amp;K726,Gia_MB!$A:$F,6,0)</f>
        <v>50182</v>
      </c>
      <c r="U726" s="249">
        <f t="shared" si="100"/>
        <v>50182</v>
      </c>
      <c r="V726" s="248"/>
      <c r="W726" s="250">
        <f t="shared" si="101"/>
        <v>0</v>
      </c>
      <c r="X726" s="251" t="str">
        <f t="shared" si="102"/>
        <v>8</v>
      </c>
      <c r="Y726" s="248"/>
      <c r="Z726" s="249">
        <f t="shared" si="103"/>
        <v>4014.56</v>
      </c>
      <c r="AA726" s="252">
        <f>VLOOKUP(G726,Ma_KH!$A:$R,14,0)</f>
        <v>60</v>
      </c>
    </row>
    <row r="727" spans="1:27" x14ac:dyDescent="0.25">
      <c r="A727" s="286">
        <v>46046</v>
      </c>
      <c r="B727" s="287">
        <v>4183608044</v>
      </c>
      <c r="C727" s="288" t="s">
        <v>15180</v>
      </c>
      <c r="D727" s="286">
        <v>46055</v>
      </c>
      <c r="G727" s="21" t="s">
        <v>15398</v>
      </c>
      <c r="I727" s="21" t="s">
        <v>15405</v>
      </c>
      <c r="J727" s="21" t="s">
        <v>7228</v>
      </c>
      <c r="K727" s="21" t="s">
        <v>30</v>
      </c>
      <c r="L727" s="215" t="str">
        <f>VLOOKUP($K727,[1]TONG_SL!$A$1:$D$65536,2,0)</f>
        <v>Gà muối 500g</v>
      </c>
      <c r="M727" s="247"/>
      <c r="N727" s="215" t="str">
        <f t="shared" si="99"/>
        <v>K-C6</v>
      </c>
      <c r="O727" s="222"/>
      <c r="P727" s="222"/>
      <c r="Q727" s="215" t="str">
        <f>VLOOKUP(K727,TONG_SL!$A:$D,3,0)</f>
        <v>Túi</v>
      </c>
      <c r="R727" s="1">
        <v>54</v>
      </c>
      <c r="S727" s="248"/>
      <c r="T727" s="248">
        <f>VLOOKUP(VLOOKUP(G727,Ma_KH!$A:$R,18,0)&amp;K727,Gia_MB!$A:$F,6,0)</f>
        <v>116611</v>
      </c>
      <c r="U727" s="249">
        <f t="shared" si="100"/>
        <v>6296994</v>
      </c>
      <c r="V727" s="248"/>
      <c r="W727" s="250">
        <f t="shared" si="101"/>
        <v>0</v>
      </c>
      <c r="X727" s="251" t="str">
        <f t="shared" si="102"/>
        <v>8</v>
      </c>
      <c r="Y727" s="248"/>
      <c r="Z727" s="249">
        <f t="shared" si="103"/>
        <v>503759.52</v>
      </c>
      <c r="AA727" s="252">
        <f>VLOOKUP(G727,Ma_KH!$A:$R,14,0)</f>
        <v>60</v>
      </c>
    </row>
    <row r="728" spans="1:27" x14ac:dyDescent="0.25">
      <c r="A728" s="286">
        <v>46046</v>
      </c>
      <c r="B728" s="287">
        <v>4183607754</v>
      </c>
      <c r="C728" s="288" t="s">
        <v>15180</v>
      </c>
      <c r="D728" s="286">
        <v>46055</v>
      </c>
      <c r="G728" s="21" t="s">
        <v>15398</v>
      </c>
      <c r="I728" s="21" t="s">
        <v>15406</v>
      </c>
      <c r="J728" s="21" t="s">
        <v>7228</v>
      </c>
      <c r="K728" s="21" t="s">
        <v>27</v>
      </c>
      <c r="L728" s="215" t="str">
        <f>VLOOKUP($K728,[1]TONG_SL!$A$1:$D$65536,2,0)</f>
        <v>Chân giò heo muối 300g</v>
      </c>
      <c r="M728" s="247"/>
      <c r="N728" s="215" t="str">
        <f t="shared" si="99"/>
        <v>K-C6</v>
      </c>
      <c r="O728" s="222"/>
      <c r="P728" s="222"/>
      <c r="Q728" s="215" t="str">
        <f>VLOOKUP(K728,TONG_SL!$A:$D,3,0)</f>
        <v>Túi</v>
      </c>
      <c r="R728" s="1">
        <v>15</v>
      </c>
      <c r="S728" s="248"/>
      <c r="T728" s="248">
        <f>VLOOKUP(VLOOKUP(G728,Ma_KH!$A:$R,18,0)&amp;K728,Gia_MB!$A:$F,6,0)</f>
        <v>73431</v>
      </c>
      <c r="U728" s="249">
        <f t="shared" si="100"/>
        <v>1101465</v>
      </c>
      <c r="V728" s="248"/>
      <c r="W728" s="250">
        <f t="shared" si="101"/>
        <v>0</v>
      </c>
      <c r="X728" s="251" t="str">
        <f t="shared" si="102"/>
        <v>8</v>
      </c>
      <c r="Y728" s="248"/>
      <c r="Z728" s="249">
        <f t="shared" si="103"/>
        <v>88117.2</v>
      </c>
      <c r="AA728" s="252">
        <f>VLOOKUP(G728,Ma_KH!$A:$R,14,0)</f>
        <v>60</v>
      </c>
    </row>
    <row r="729" spans="1:27" x14ac:dyDescent="0.25">
      <c r="A729" s="286">
        <v>46046</v>
      </c>
      <c r="B729" s="287">
        <v>4183607754</v>
      </c>
      <c r="C729" s="288" t="s">
        <v>15180</v>
      </c>
      <c r="D729" s="286">
        <v>46055</v>
      </c>
      <c r="G729" s="21" t="s">
        <v>15398</v>
      </c>
      <c r="I729" s="21" t="s">
        <v>15406</v>
      </c>
      <c r="J729" s="21" t="s">
        <v>7228</v>
      </c>
      <c r="K729" s="21" t="s">
        <v>32</v>
      </c>
      <c r="L729" s="215" t="str">
        <f>VLOOKUP($K729,[1]TONG_SL!$A$1:$D$65536,2,0)</f>
        <v>Giò Tai Lưỡi Xào 250g</v>
      </c>
      <c r="M729" s="247"/>
      <c r="N729" s="215" t="str">
        <f t="shared" si="99"/>
        <v>K-C6</v>
      </c>
      <c r="O729" s="222"/>
      <c r="P729" s="222"/>
      <c r="Q729" s="215" t="str">
        <f>VLOOKUP(K729,TONG_SL!$A:$D,3,0)</f>
        <v>Túi</v>
      </c>
      <c r="R729" s="1">
        <v>4</v>
      </c>
      <c r="S729" s="248"/>
      <c r="T729" s="248">
        <f>VLOOKUP(VLOOKUP(G729,Ma_KH!$A:$R,18,0)&amp;K729,Gia_MB!$A:$F,6,0)</f>
        <v>50182</v>
      </c>
      <c r="U729" s="249">
        <f t="shared" si="100"/>
        <v>200728</v>
      </c>
      <c r="V729" s="248"/>
      <c r="W729" s="250">
        <f t="shared" si="101"/>
        <v>0</v>
      </c>
      <c r="X729" s="251" t="str">
        <f t="shared" si="102"/>
        <v>8</v>
      </c>
      <c r="Y729" s="248"/>
      <c r="Z729" s="249">
        <f t="shared" si="103"/>
        <v>16058.24</v>
      </c>
      <c r="AA729" s="252">
        <f>VLOOKUP(G729,Ma_KH!$A:$R,14,0)</f>
        <v>60</v>
      </c>
    </row>
    <row r="730" spans="1:27" x14ac:dyDescent="0.25">
      <c r="A730" s="286">
        <v>46046</v>
      </c>
      <c r="B730" s="287">
        <v>4183607754</v>
      </c>
      <c r="C730" s="288" t="s">
        <v>15180</v>
      </c>
      <c r="D730" s="286">
        <v>46055</v>
      </c>
      <c r="G730" s="21" t="s">
        <v>15398</v>
      </c>
      <c r="I730" s="21" t="s">
        <v>15406</v>
      </c>
      <c r="J730" s="21" t="s">
        <v>7228</v>
      </c>
      <c r="K730" s="21" t="s">
        <v>30</v>
      </c>
      <c r="L730" s="215" t="str">
        <f>VLOOKUP($K730,[1]TONG_SL!$A$1:$D$65536,2,0)</f>
        <v>Gà muối 500g</v>
      </c>
      <c r="M730" s="247"/>
      <c r="N730" s="215" t="str">
        <f t="shared" si="99"/>
        <v>K-C6</v>
      </c>
      <c r="O730" s="222"/>
      <c r="P730" s="222"/>
      <c r="Q730" s="215" t="str">
        <f>VLOOKUP(K730,TONG_SL!$A:$D,3,0)</f>
        <v>Túi</v>
      </c>
      <c r="R730" s="1">
        <v>20</v>
      </c>
      <c r="S730" s="248"/>
      <c r="T730" s="248">
        <f>VLOOKUP(VLOOKUP(G730,Ma_KH!$A:$R,18,0)&amp;K730,Gia_MB!$A:$F,6,0)</f>
        <v>116611</v>
      </c>
      <c r="U730" s="249">
        <f t="shared" si="100"/>
        <v>2332220</v>
      </c>
      <c r="V730" s="248"/>
      <c r="W730" s="250">
        <f t="shared" si="101"/>
        <v>0</v>
      </c>
      <c r="X730" s="251" t="str">
        <f t="shared" si="102"/>
        <v>8</v>
      </c>
      <c r="Y730" s="248"/>
      <c r="Z730" s="249">
        <f t="shared" si="103"/>
        <v>186577.6</v>
      </c>
      <c r="AA730" s="252">
        <f>VLOOKUP(G730,Ma_KH!$A:$R,14,0)</f>
        <v>60</v>
      </c>
    </row>
    <row r="731" spans="1:27" x14ac:dyDescent="0.25">
      <c r="A731" s="9">
        <v>46046</v>
      </c>
      <c r="B731" s="21">
        <v>4183608095</v>
      </c>
      <c r="C731" s="10" t="s">
        <v>15180</v>
      </c>
      <c r="D731" s="9">
        <v>46055</v>
      </c>
      <c r="G731" s="21" t="s">
        <v>15398</v>
      </c>
      <c r="I731" s="21" t="s">
        <v>15407</v>
      </c>
      <c r="J731" s="21" t="s">
        <v>7228</v>
      </c>
      <c r="K731" s="21" t="s">
        <v>34</v>
      </c>
      <c r="L731" s="215" t="str">
        <f>VLOOKUP($K731,[1]TONG_SL!$A$1:$D$65536,2,0)</f>
        <v>Tai heo muối 200g</v>
      </c>
      <c r="M731" s="247"/>
      <c r="N731" s="215" t="str">
        <f t="shared" si="99"/>
        <v>K-C6</v>
      </c>
      <c r="O731" s="222"/>
      <c r="P731" s="222"/>
      <c r="Q731" s="215" t="str">
        <f>VLOOKUP(K731,TONG_SL!$A:$D,3,0)</f>
        <v>Túi</v>
      </c>
      <c r="R731" s="1">
        <v>2</v>
      </c>
      <c r="S731" s="248"/>
      <c r="T731" s="248">
        <f>VLOOKUP(VLOOKUP(G731,Ma_KH!$A:$R,18,0)&amp;K731,Gia_MB!$A:$F,6,0)</f>
        <v>55595</v>
      </c>
      <c r="U731" s="249">
        <f t="shared" si="100"/>
        <v>111190</v>
      </c>
      <c r="V731" s="248"/>
      <c r="W731" s="250">
        <f t="shared" si="101"/>
        <v>0</v>
      </c>
      <c r="X731" s="251" t="str">
        <f t="shared" si="102"/>
        <v>8</v>
      </c>
      <c r="Y731" s="248"/>
      <c r="Z731" s="249">
        <f t="shared" si="103"/>
        <v>8895.2000000000007</v>
      </c>
      <c r="AA731" s="252">
        <f>VLOOKUP(G731,Ma_KH!$A:$R,14,0)</f>
        <v>60</v>
      </c>
    </row>
    <row r="732" spans="1:27" x14ac:dyDescent="0.25">
      <c r="A732" s="9">
        <v>46046</v>
      </c>
      <c r="B732" s="21">
        <v>4183608095</v>
      </c>
      <c r="C732" s="10" t="s">
        <v>15180</v>
      </c>
      <c r="D732" s="9">
        <v>46055</v>
      </c>
      <c r="G732" s="21" t="s">
        <v>15398</v>
      </c>
      <c r="I732" s="21" t="s">
        <v>15407</v>
      </c>
      <c r="J732" s="21" t="s">
        <v>7228</v>
      </c>
      <c r="K732" s="21" t="s">
        <v>48</v>
      </c>
      <c r="L732" s="215" t="str">
        <f>VLOOKUP($K732,[1]TONG_SL!$A$1:$D$65536,2,0)</f>
        <v>Mọc Nấm Hương 250g</v>
      </c>
      <c r="M732" s="247"/>
      <c r="N732" s="215" t="str">
        <f t="shared" si="99"/>
        <v>K-C6</v>
      </c>
      <c r="O732" s="222"/>
      <c r="P732" s="222"/>
      <c r="Q732" s="215" t="str">
        <f>VLOOKUP(K732,TONG_SL!$A:$D,3,0)</f>
        <v>Túi</v>
      </c>
      <c r="R732" s="1">
        <v>2</v>
      </c>
      <c r="S732" s="248"/>
      <c r="T732" s="248">
        <f>VLOOKUP(VLOOKUP(G732,Ma_KH!$A:$R,18,0)&amp;K732,Gia_MB!$A:$F,6,0)</f>
        <v>46000</v>
      </c>
      <c r="U732" s="249">
        <f t="shared" si="100"/>
        <v>92000</v>
      </c>
      <c r="V732" s="248"/>
      <c r="W732" s="250">
        <f t="shared" si="101"/>
        <v>0</v>
      </c>
      <c r="X732" s="251" t="str">
        <f t="shared" si="102"/>
        <v>8</v>
      </c>
      <c r="Y732" s="248"/>
      <c r="Z732" s="249">
        <f t="shared" si="103"/>
        <v>7360</v>
      </c>
      <c r="AA732" s="252">
        <f>VLOOKUP(G732,Ma_KH!$A:$R,14,0)</f>
        <v>60</v>
      </c>
    </row>
    <row r="733" spans="1:27" x14ac:dyDescent="0.25">
      <c r="A733" s="9">
        <v>46046</v>
      </c>
      <c r="B733" s="21">
        <v>4183608095</v>
      </c>
      <c r="C733" s="10" t="s">
        <v>15180</v>
      </c>
      <c r="D733" s="9">
        <v>46055</v>
      </c>
      <c r="G733" s="21" t="s">
        <v>15398</v>
      </c>
      <c r="I733" s="21" t="s">
        <v>15407</v>
      </c>
      <c r="J733" s="21" t="s">
        <v>7228</v>
      </c>
      <c r="K733" s="21" t="s">
        <v>27</v>
      </c>
      <c r="L733" s="215" t="str">
        <f>VLOOKUP($K733,[1]TONG_SL!$A$1:$D$65536,2,0)</f>
        <v>Chân giò heo muối 300g</v>
      </c>
      <c r="M733" s="247"/>
      <c r="N733" s="215" t="str">
        <f t="shared" si="99"/>
        <v>K-C6</v>
      </c>
      <c r="O733" s="222"/>
      <c r="P733" s="222"/>
      <c r="Q733" s="215" t="str">
        <f>VLOOKUP(K733,TONG_SL!$A:$D,3,0)</f>
        <v>Túi</v>
      </c>
      <c r="R733" s="1">
        <v>5</v>
      </c>
      <c r="S733" s="248"/>
      <c r="T733" s="248">
        <f>VLOOKUP(VLOOKUP(G733,Ma_KH!$A:$R,18,0)&amp;K733,Gia_MB!$A:$F,6,0)</f>
        <v>73431</v>
      </c>
      <c r="U733" s="249">
        <f t="shared" si="100"/>
        <v>367155</v>
      </c>
      <c r="V733" s="248"/>
      <c r="W733" s="250">
        <f t="shared" si="101"/>
        <v>0</v>
      </c>
      <c r="X733" s="251" t="str">
        <f t="shared" si="102"/>
        <v>8</v>
      </c>
      <c r="Y733" s="248"/>
      <c r="Z733" s="249">
        <f t="shared" si="103"/>
        <v>29372.400000000001</v>
      </c>
      <c r="AA733" s="252">
        <f>VLOOKUP(G733,Ma_KH!$A:$R,14,0)</f>
        <v>60</v>
      </c>
    </row>
    <row r="734" spans="1:27" x14ac:dyDescent="0.25">
      <c r="A734" s="9">
        <v>46046</v>
      </c>
      <c r="B734" s="21">
        <v>4183608095</v>
      </c>
      <c r="C734" s="10" t="s">
        <v>15180</v>
      </c>
      <c r="D734" s="9">
        <v>46055</v>
      </c>
      <c r="G734" s="21" t="s">
        <v>15398</v>
      </c>
      <c r="I734" s="21" t="s">
        <v>15407</v>
      </c>
      <c r="J734" s="21" t="s">
        <v>7228</v>
      </c>
      <c r="K734" s="21" t="s">
        <v>30</v>
      </c>
      <c r="L734" s="215" t="str">
        <f>VLOOKUP($K734,[1]TONG_SL!$A$1:$D$65536,2,0)</f>
        <v>Gà muối 500g</v>
      </c>
      <c r="M734" s="247"/>
      <c r="N734" s="215" t="str">
        <f t="shared" si="99"/>
        <v>K-C6</v>
      </c>
      <c r="O734" s="222"/>
      <c r="P734" s="222"/>
      <c r="Q734" s="215" t="str">
        <f>VLOOKUP(K734,TONG_SL!$A:$D,3,0)</f>
        <v>Túi</v>
      </c>
      <c r="R734" s="1">
        <v>21</v>
      </c>
      <c r="S734" s="248"/>
      <c r="T734" s="248">
        <f>VLOOKUP(VLOOKUP(G734,Ma_KH!$A:$R,18,0)&amp;K734,Gia_MB!$A:$F,6,0)</f>
        <v>116611</v>
      </c>
      <c r="U734" s="249">
        <f t="shared" si="100"/>
        <v>2448831</v>
      </c>
      <c r="V734" s="248"/>
      <c r="W734" s="250">
        <f t="shared" si="101"/>
        <v>0</v>
      </c>
      <c r="X734" s="251" t="str">
        <f t="shared" si="102"/>
        <v>8</v>
      </c>
      <c r="Y734" s="248"/>
      <c r="Z734" s="249">
        <f t="shared" si="103"/>
        <v>195906.48</v>
      </c>
      <c r="AA734" s="252">
        <f>VLOOKUP(G734,Ma_KH!$A:$R,14,0)</f>
        <v>60</v>
      </c>
    </row>
    <row r="735" spans="1:27" x14ac:dyDescent="0.25">
      <c r="A735" s="286">
        <v>46046</v>
      </c>
      <c r="B735" s="287">
        <v>4183608322</v>
      </c>
      <c r="C735" s="288" t="s">
        <v>15180</v>
      </c>
      <c r="D735" s="286">
        <v>46055</v>
      </c>
      <c r="G735" s="21" t="s">
        <v>15398</v>
      </c>
      <c r="I735" s="21" t="s">
        <v>15408</v>
      </c>
      <c r="J735" s="21" t="s">
        <v>7228</v>
      </c>
      <c r="K735" s="21" t="s">
        <v>34</v>
      </c>
      <c r="L735" s="215" t="str">
        <f>VLOOKUP($K735,[1]TONG_SL!$A$1:$D$65536,2,0)</f>
        <v>Tai heo muối 200g</v>
      </c>
      <c r="M735" s="247"/>
      <c r="N735" s="215" t="str">
        <f t="shared" si="99"/>
        <v>K-C6</v>
      </c>
      <c r="O735" s="222"/>
      <c r="P735" s="222"/>
      <c r="Q735" s="215" t="str">
        <f>VLOOKUP(K735,TONG_SL!$A:$D,3,0)</f>
        <v>Túi</v>
      </c>
      <c r="R735" s="1">
        <v>2</v>
      </c>
      <c r="S735" s="248"/>
      <c r="T735" s="248">
        <f>VLOOKUP(VLOOKUP(G735,Ma_KH!$A:$R,18,0)&amp;K735,Gia_MB!$A:$F,6,0)</f>
        <v>55595</v>
      </c>
      <c r="U735" s="249">
        <f t="shared" si="100"/>
        <v>111190</v>
      </c>
      <c r="V735" s="248"/>
      <c r="W735" s="250">
        <f t="shared" si="101"/>
        <v>0</v>
      </c>
      <c r="X735" s="251" t="str">
        <f t="shared" si="102"/>
        <v>8</v>
      </c>
      <c r="Y735" s="248"/>
      <c r="Z735" s="249">
        <f t="shared" si="103"/>
        <v>8895.2000000000007</v>
      </c>
      <c r="AA735" s="252">
        <f>VLOOKUP(G735,Ma_KH!$A:$R,14,0)</f>
        <v>60</v>
      </c>
    </row>
    <row r="736" spans="1:27" x14ac:dyDescent="0.25">
      <c r="A736" s="286">
        <v>46046</v>
      </c>
      <c r="B736" s="287">
        <v>4183608322</v>
      </c>
      <c r="C736" s="288" t="s">
        <v>15180</v>
      </c>
      <c r="D736" s="286">
        <v>46055</v>
      </c>
      <c r="G736" s="21" t="s">
        <v>15398</v>
      </c>
      <c r="I736" s="21" t="s">
        <v>15408</v>
      </c>
      <c r="J736" s="21" t="s">
        <v>7228</v>
      </c>
      <c r="K736" s="21" t="s">
        <v>48</v>
      </c>
      <c r="L736" s="215" t="str">
        <f>VLOOKUP($K736,[1]TONG_SL!$A$1:$D$65536,2,0)</f>
        <v>Mọc Nấm Hương 250g</v>
      </c>
      <c r="M736" s="247"/>
      <c r="N736" s="215" t="str">
        <f t="shared" si="99"/>
        <v>K-C6</v>
      </c>
      <c r="O736" s="222"/>
      <c r="P736" s="222"/>
      <c r="Q736" s="215" t="str">
        <f>VLOOKUP(K736,TONG_SL!$A:$D,3,0)</f>
        <v>Túi</v>
      </c>
      <c r="R736" s="1">
        <v>12</v>
      </c>
      <c r="S736" s="248"/>
      <c r="T736" s="248">
        <f>VLOOKUP(VLOOKUP(G736,Ma_KH!$A:$R,18,0)&amp;K736,Gia_MB!$A:$F,6,0)</f>
        <v>46000</v>
      </c>
      <c r="U736" s="249">
        <f t="shared" si="100"/>
        <v>552000</v>
      </c>
      <c r="V736" s="248"/>
      <c r="W736" s="250">
        <f t="shared" si="101"/>
        <v>0</v>
      </c>
      <c r="X736" s="251" t="str">
        <f t="shared" si="102"/>
        <v>8</v>
      </c>
      <c r="Y736" s="248"/>
      <c r="Z736" s="249">
        <f t="shared" si="103"/>
        <v>44160</v>
      </c>
      <c r="AA736" s="252">
        <f>VLOOKUP(G736,Ma_KH!$A:$R,14,0)</f>
        <v>60</v>
      </c>
    </row>
    <row r="737" spans="1:27" x14ac:dyDescent="0.25">
      <c r="A737" s="286">
        <v>46046</v>
      </c>
      <c r="B737" s="287">
        <v>4183608322</v>
      </c>
      <c r="C737" s="288" t="s">
        <v>15180</v>
      </c>
      <c r="D737" s="286">
        <v>46055</v>
      </c>
      <c r="G737" s="21" t="s">
        <v>15398</v>
      </c>
      <c r="I737" s="21" t="s">
        <v>15408</v>
      </c>
      <c r="J737" s="21" t="s">
        <v>7228</v>
      </c>
      <c r="K737" s="21" t="s">
        <v>27</v>
      </c>
      <c r="L737" s="215" t="str">
        <f>VLOOKUP($K737,[1]TONG_SL!$A$1:$D$65536,2,0)</f>
        <v>Chân giò heo muối 300g</v>
      </c>
      <c r="M737" s="247"/>
      <c r="N737" s="215" t="str">
        <f t="shared" si="99"/>
        <v>K-C6</v>
      </c>
      <c r="O737" s="222"/>
      <c r="P737" s="222"/>
      <c r="Q737" s="215" t="str">
        <f>VLOOKUP(K737,TONG_SL!$A:$D,3,0)</f>
        <v>Túi</v>
      </c>
      <c r="R737" s="1">
        <v>19</v>
      </c>
      <c r="S737" s="248"/>
      <c r="T737" s="248">
        <f>VLOOKUP(VLOOKUP(G737,Ma_KH!$A:$R,18,0)&amp;K737,Gia_MB!$A:$F,6,0)</f>
        <v>73431</v>
      </c>
      <c r="U737" s="249">
        <f t="shared" si="100"/>
        <v>1395189</v>
      </c>
      <c r="V737" s="248"/>
      <c r="W737" s="250">
        <f t="shared" si="101"/>
        <v>0</v>
      </c>
      <c r="X737" s="251" t="str">
        <f t="shared" si="102"/>
        <v>8</v>
      </c>
      <c r="Y737" s="248"/>
      <c r="Z737" s="249">
        <f t="shared" si="103"/>
        <v>111615.12</v>
      </c>
      <c r="AA737" s="252">
        <f>VLOOKUP(G737,Ma_KH!$A:$R,14,0)</f>
        <v>60</v>
      </c>
    </row>
    <row r="738" spans="1:27" x14ac:dyDescent="0.25">
      <c r="A738" s="286">
        <v>46046</v>
      </c>
      <c r="B738" s="287">
        <v>4183608322</v>
      </c>
      <c r="C738" s="288" t="s">
        <v>15180</v>
      </c>
      <c r="D738" s="286">
        <v>46055</v>
      </c>
      <c r="G738" s="21" t="s">
        <v>15398</v>
      </c>
      <c r="I738" s="21" t="s">
        <v>15408</v>
      </c>
      <c r="J738" s="21" t="s">
        <v>7228</v>
      </c>
      <c r="K738" s="21" t="s">
        <v>32</v>
      </c>
      <c r="L738" s="215" t="str">
        <f>VLOOKUP($K738,[1]TONG_SL!$A$1:$D$65536,2,0)</f>
        <v>Giò Tai Lưỡi Xào 250g</v>
      </c>
      <c r="M738" s="247"/>
      <c r="N738" s="215" t="str">
        <f t="shared" ref="N738:N801" si="104">IF($B738&lt;&gt;"","K-C6","")</f>
        <v>K-C6</v>
      </c>
      <c r="O738" s="222"/>
      <c r="P738" s="222"/>
      <c r="Q738" s="215" t="str">
        <f>VLOOKUP(K738,TONG_SL!$A:$D,3,0)</f>
        <v>Túi</v>
      </c>
      <c r="R738" s="1">
        <v>24</v>
      </c>
      <c r="S738" s="248"/>
      <c r="T738" s="248">
        <f>VLOOKUP(VLOOKUP(G738,Ma_KH!$A:$R,18,0)&amp;K738,Gia_MB!$A:$F,6,0)</f>
        <v>50182</v>
      </c>
      <c r="U738" s="249">
        <f t="shared" si="100"/>
        <v>1204368</v>
      </c>
      <c r="V738" s="248"/>
      <c r="W738" s="250">
        <f t="shared" si="101"/>
        <v>0</v>
      </c>
      <c r="X738" s="251" t="str">
        <f t="shared" si="102"/>
        <v>8</v>
      </c>
      <c r="Y738" s="248"/>
      <c r="Z738" s="249">
        <f t="shared" si="103"/>
        <v>96349.440000000002</v>
      </c>
      <c r="AA738" s="252">
        <f>VLOOKUP(G738,Ma_KH!$A:$R,14,0)</f>
        <v>60</v>
      </c>
    </row>
    <row r="739" spans="1:27" x14ac:dyDescent="0.25">
      <c r="A739" s="286">
        <v>46046</v>
      </c>
      <c r="B739" s="287">
        <v>4183608322</v>
      </c>
      <c r="C739" s="288" t="s">
        <v>15180</v>
      </c>
      <c r="D739" s="286">
        <v>46055</v>
      </c>
      <c r="G739" s="21" t="s">
        <v>15398</v>
      </c>
      <c r="I739" s="21" t="s">
        <v>15408</v>
      </c>
      <c r="J739" s="21" t="s">
        <v>7228</v>
      </c>
      <c r="K739" s="21" t="s">
        <v>30</v>
      </c>
      <c r="L739" s="215" t="str">
        <f>VLOOKUP($K739,[1]TONG_SL!$A$1:$D$65536,2,0)</f>
        <v>Gà muối 500g</v>
      </c>
      <c r="M739" s="247"/>
      <c r="N739" s="215" t="str">
        <f t="shared" si="104"/>
        <v>K-C6</v>
      </c>
      <c r="O739" s="222"/>
      <c r="P739" s="222"/>
      <c r="Q739" s="215" t="str">
        <f>VLOOKUP(K739,TONG_SL!$A:$D,3,0)</f>
        <v>Túi</v>
      </c>
      <c r="R739" s="1">
        <v>42</v>
      </c>
      <c r="S739" s="248"/>
      <c r="T739" s="248">
        <f>VLOOKUP(VLOOKUP(G739,Ma_KH!$A:$R,18,0)&amp;K739,Gia_MB!$A:$F,6,0)</f>
        <v>116611</v>
      </c>
      <c r="U739" s="249">
        <f t="shared" si="100"/>
        <v>4897662</v>
      </c>
      <c r="V739" s="248"/>
      <c r="W739" s="250">
        <f t="shared" si="101"/>
        <v>0</v>
      </c>
      <c r="X739" s="251" t="str">
        <f t="shared" si="102"/>
        <v>8</v>
      </c>
      <c r="Y739" s="248"/>
      <c r="Z739" s="249">
        <f t="shared" si="103"/>
        <v>391812.96</v>
      </c>
      <c r="AA739" s="252">
        <f>VLOOKUP(G739,Ma_KH!$A:$R,14,0)</f>
        <v>60</v>
      </c>
    </row>
    <row r="740" spans="1:27" x14ac:dyDescent="0.25">
      <c r="A740" s="9">
        <v>46046</v>
      </c>
      <c r="B740" s="21">
        <v>4183608324</v>
      </c>
      <c r="C740" s="10" t="s">
        <v>15180</v>
      </c>
      <c r="D740" s="9">
        <v>46055</v>
      </c>
      <c r="G740" s="21" t="s">
        <v>15398</v>
      </c>
      <c r="I740" s="21" t="s">
        <v>15409</v>
      </c>
      <c r="J740" s="21" t="s">
        <v>7228</v>
      </c>
      <c r="K740" s="21" t="s">
        <v>27</v>
      </c>
      <c r="L740" s="215" t="str">
        <f>VLOOKUP($K740,[1]TONG_SL!$A$1:$D$65536,2,0)</f>
        <v>Chân giò heo muối 300g</v>
      </c>
      <c r="M740" s="247"/>
      <c r="N740" s="215" t="str">
        <f t="shared" si="104"/>
        <v>K-C6</v>
      </c>
      <c r="O740" s="222"/>
      <c r="P740" s="222"/>
      <c r="Q740" s="215" t="str">
        <f>VLOOKUP(K740,TONG_SL!$A:$D,3,0)</f>
        <v>Túi</v>
      </c>
      <c r="R740" s="1">
        <v>20</v>
      </c>
      <c r="S740" s="248"/>
      <c r="T740" s="248">
        <f>VLOOKUP(VLOOKUP(G740,Ma_KH!$A:$R,18,0)&amp;K740,Gia_MB!$A:$F,6,0)</f>
        <v>73431</v>
      </c>
      <c r="U740" s="249">
        <f t="shared" si="100"/>
        <v>1468620</v>
      </c>
      <c r="V740" s="248"/>
      <c r="W740" s="250">
        <f t="shared" si="101"/>
        <v>0</v>
      </c>
      <c r="X740" s="251" t="str">
        <f t="shared" si="102"/>
        <v>8</v>
      </c>
      <c r="Y740" s="248"/>
      <c r="Z740" s="249">
        <f t="shared" si="103"/>
        <v>117489.60000000001</v>
      </c>
      <c r="AA740" s="252">
        <f>VLOOKUP(G740,Ma_KH!$A:$R,14,0)</f>
        <v>60</v>
      </c>
    </row>
    <row r="741" spans="1:27" x14ac:dyDescent="0.25">
      <c r="A741" s="9">
        <v>46046</v>
      </c>
      <c r="B741" s="21">
        <v>4183608324</v>
      </c>
      <c r="C741" s="10" t="s">
        <v>15180</v>
      </c>
      <c r="D741" s="9">
        <v>46055</v>
      </c>
      <c r="G741" s="21" t="s">
        <v>15398</v>
      </c>
      <c r="I741" s="21" t="s">
        <v>15409</v>
      </c>
      <c r="J741" s="21" t="s">
        <v>7228</v>
      </c>
      <c r="K741" s="21" t="s">
        <v>30</v>
      </c>
      <c r="L741" s="215" t="str">
        <f>VLOOKUP($K741,[1]TONG_SL!$A$1:$D$65536,2,0)</f>
        <v>Gà muối 500g</v>
      </c>
      <c r="M741" s="247"/>
      <c r="N741" s="215" t="str">
        <f t="shared" si="104"/>
        <v>K-C6</v>
      </c>
      <c r="O741" s="222"/>
      <c r="P741" s="222"/>
      <c r="Q741" s="215" t="str">
        <f>VLOOKUP(K741,TONG_SL!$A:$D,3,0)</f>
        <v>Túi</v>
      </c>
      <c r="R741" s="1">
        <v>21</v>
      </c>
      <c r="S741" s="248"/>
      <c r="T741" s="248">
        <f>VLOOKUP(VLOOKUP(G741,Ma_KH!$A:$R,18,0)&amp;K741,Gia_MB!$A:$F,6,0)</f>
        <v>116611</v>
      </c>
      <c r="U741" s="249">
        <f t="shared" si="100"/>
        <v>2448831</v>
      </c>
      <c r="V741" s="248"/>
      <c r="W741" s="250">
        <f t="shared" si="101"/>
        <v>0</v>
      </c>
      <c r="X741" s="251" t="str">
        <f t="shared" si="102"/>
        <v>8</v>
      </c>
      <c r="Y741" s="248"/>
      <c r="Z741" s="249">
        <f t="shared" si="103"/>
        <v>195906.48</v>
      </c>
      <c r="AA741" s="252">
        <f>VLOOKUP(G741,Ma_KH!$A:$R,14,0)</f>
        <v>60</v>
      </c>
    </row>
    <row r="742" spans="1:27" x14ac:dyDescent="0.25">
      <c r="A742" s="286">
        <v>46046</v>
      </c>
      <c r="B742" s="287">
        <v>4183608239</v>
      </c>
      <c r="C742" s="288" t="s">
        <v>15180</v>
      </c>
      <c r="D742" s="286">
        <v>46055</v>
      </c>
      <c r="G742" s="21" t="s">
        <v>15410</v>
      </c>
      <c r="I742" s="21" t="s">
        <v>15411</v>
      </c>
      <c r="J742" s="21" t="s">
        <v>7228</v>
      </c>
      <c r="K742" s="21" t="s">
        <v>27</v>
      </c>
      <c r="L742" s="215" t="str">
        <f>VLOOKUP($K742,[1]TONG_SL!$A$1:$D$65536,2,0)</f>
        <v>Chân giò heo muối 300g</v>
      </c>
      <c r="M742" s="247"/>
      <c r="N742" s="215" t="str">
        <f t="shared" si="104"/>
        <v>K-C6</v>
      </c>
      <c r="O742" s="222"/>
      <c r="P742" s="222"/>
      <c r="Q742" s="215" t="str">
        <f>VLOOKUP(K742,TONG_SL!$A:$D,3,0)</f>
        <v>Túi</v>
      </c>
      <c r="R742" s="1">
        <v>24</v>
      </c>
      <c r="S742" s="248"/>
      <c r="T742" s="248">
        <f>VLOOKUP(VLOOKUP(G742,Ma_KH!$A:$R,18,0)&amp;K742,Gia_MB!$A:$F,6,0)</f>
        <v>73431</v>
      </c>
      <c r="U742" s="249">
        <f t="shared" si="100"/>
        <v>1762344</v>
      </c>
      <c r="V742" s="248"/>
      <c r="W742" s="250">
        <f t="shared" si="101"/>
        <v>0</v>
      </c>
      <c r="X742" s="251" t="str">
        <f t="shared" si="102"/>
        <v>8</v>
      </c>
      <c r="Y742" s="248"/>
      <c r="Z742" s="249">
        <f t="shared" si="103"/>
        <v>140987.51999999999</v>
      </c>
      <c r="AA742" s="252">
        <f>VLOOKUP(G742,Ma_KH!$A:$R,14,0)</f>
        <v>60</v>
      </c>
    </row>
    <row r="743" spans="1:27" x14ac:dyDescent="0.25">
      <c r="A743" s="286">
        <v>46046</v>
      </c>
      <c r="B743" s="287">
        <v>4183608239</v>
      </c>
      <c r="C743" s="288" t="s">
        <v>15180</v>
      </c>
      <c r="D743" s="286">
        <v>46055</v>
      </c>
      <c r="G743" s="21" t="s">
        <v>15410</v>
      </c>
      <c r="I743" s="21" t="s">
        <v>15411</v>
      </c>
      <c r="J743" s="21" t="s">
        <v>7228</v>
      </c>
      <c r="K743" s="21" t="s">
        <v>32</v>
      </c>
      <c r="L743" s="215" t="str">
        <f>VLOOKUP($K743,[1]TONG_SL!$A$1:$D$65536,2,0)</f>
        <v>Giò Tai Lưỡi Xào 250g</v>
      </c>
      <c r="M743" s="247"/>
      <c r="N743" s="215" t="str">
        <f t="shared" si="104"/>
        <v>K-C6</v>
      </c>
      <c r="O743" s="222"/>
      <c r="P743" s="222"/>
      <c r="Q743" s="215" t="str">
        <f>VLOOKUP(K743,TONG_SL!$A:$D,3,0)</f>
        <v>Túi</v>
      </c>
      <c r="R743" s="1">
        <v>12</v>
      </c>
      <c r="S743" s="248"/>
      <c r="T743" s="248">
        <f>VLOOKUP(VLOOKUP(G743,Ma_KH!$A:$R,18,0)&amp;K743,Gia_MB!$A:$F,6,0)</f>
        <v>50182</v>
      </c>
      <c r="U743" s="249">
        <f t="shared" si="100"/>
        <v>602184</v>
      </c>
      <c r="V743" s="248"/>
      <c r="W743" s="250">
        <f t="shared" si="101"/>
        <v>0</v>
      </c>
      <c r="X743" s="251" t="str">
        <f t="shared" si="102"/>
        <v>8</v>
      </c>
      <c r="Y743" s="248"/>
      <c r="Z743" s="249">
        <f t="shared" si="103"/>
        <v>48174.720000000001</v>
      </c>
      <c r="AA743" s="252">
        <f>VLOOKUP(G743,Ma_KH!$A:$R,14,0)</f>
        <v>60</v>
      </c>
    </row>
    <row r="744" spans="1:27" x14ac:dyDescent="0.25">
      <c r="A744" s="286">
        <v>46046</v>
      </c>
      <c r="B744" s="287">
        <v>4183608239</v>
      </c>
      <c r="C744" s="288" t="s">
        <v>15180</v>
      </c>
      <c r="D744" s="286">
        <v>46055</v>
      </c>
      <c r="G744" s="21" t="s">
        <v>15410</v>
      </c>
      <c r="I744" s="21" t="s">
        <v>15411</v>
      </c>
      <c r="J744" s="21" t="s">
        <v>7228</v>
      </c>
      <c r="K744" s="21" t="s">
        <v>30</v>
      </c>
      <c r="L744" s="215" t="str">
        <f>VLOOKUP($K744,[1]TONG_SL!$A$1:$D$65536,2,0)</f>
        <v>Gà muối 500g</v>
      </c>
      <c r="M744" s="247"/>
      <c r="N744" s="215" t="str">
        <f t="shared" si="104"/>
        <v>K-C6</v>
      </c>
      <c r="O744" s="222"/>
      <c r="P744" s="222"/>
      <c r="Q744" s="215" t="str">
        <f>VLOOKUP(K744,TONG_SL!$A:$D,3,0)</f>
        <v>Túi</v>
      </c>
      <c r="R744" s="1">
        <v>44</v>
      </c>
      <c r="S744" s="248"/>
      <c r="T744" s="248">
        <f>VLOOKUP(VLOOKUP(G744,Ma_KH!$A:$R,18,0)&amp;K744,Gia_MB!$A:$F,6,0)</f>
        <v>116611</v>
      </c>
      <c r="U744" s="249">
        <f t="shared" si="100"/>
        <v>5130884</v>
      </c>
      <c r="V744" s="248"/>
      <c r="W744" s="250">
        <f t="shared" si="101"/>
        <v>0</v>
      </c>
      <c r="X744" s="251" t="str">
        <f t="shared" si="102"/>
        <v>8</v>
      </c>
      <c r="Y744" s="248"/>
      <c r="Z744" s="249">
        <f t="shared" si="103"/>
        <v>410470.72000000003</v>
      </c>
      <c r="AA744" s="252">
        <f>VLOOKUP(G744,Ma_KH!$A:$R,14,0)</f>
        <v>60</v>
      </c>
    </row>
    <row r="745" spans="1:27" x14ac:dyDescent="0.25">
      <c r="A745" s="9">
        <v>46050</v>
      </c>
      <c r="B745" s="21">
        <v>4183911087</v>
      </c>
      <c r="C745" s="10" t="s">
        <v>15180</v>
      </c>
      <c r="D745" s="9">
        <v>46055</v>
      </c>
      <c r="G745" s="21" t="s">
        <v>15410</v>
      </c>
      <c r="I745" s="21" t="s">
        <v>15412</v>
      </c>
      <c r="J745" s="21" t="s">
        <v>7228</v>
      </c>
      <c r="K745" s="21" t="s">
        <v>30</v>
      </c>
      <c r="L745" s="215" t="str">
        <f>VLOOKUP($K745,[1]TONG_SL!$A$1:$D$65536,2,0)</f>
        <v>Gà muối 500g</v>
      </c>
      <c r="M745" s="247"/>
      <c r="N745" s="215" t="str">
        <f t="shared" si="104"/>
        <v>K-C6</v>
      </c>
      <c r="O745" s="222"/>
      <c r="P745" s="222"/>
      <c r="Q745" s="215" t="str">
        <f>VLOOKUP(K745,TONG_SL!$A:$D,3,0)</f>
        <v>Túi</v>
      </c>
      <c r="R745" s="1">
        <v>18</v>
      </c>
      <c r="S745" s="248"/>
      <c r="T745" s="248">
        <f>VLOOKUP(VLOOKUP(G745,Ma_KH!$A:$R,18,0)&amp;K745,Gia_MB!$A:$F,6,0)</f>
        <v>116611</v>
      </c>
      <c r="U745" s="249">
        <f t="shared" si="100"/>
        <v>2098998</v>
      </c>
      <c r="V745" s="248"/>
      <c r="W745" s="250">
        <f t="shared" si="101"/>
        <v>0</v>
      </c>
      <c r="X745" s="251" t="str">
        <f t="shared" si="102"/>
        <v>8</v>
      </c>
      <c r="Y745" s="248"/>
      <c r="Z745" s="249">
        <f t="shared" si="103"/>
        <v>167919.84</v>
      </c>
      <c r="AA745" s="252">
        <f>VLOOKUP(G745,Ma_KH!$A:$R,14,0)</f>
        <v>60</v>
      </c>
    </row>
    <row r="746" spans="1:27" x14ac:dyDescent="0.25">
      <c r="A746" s="9">
        <v>46050</v>
      </c>
      <c r="B746" s="21">
        <v>4183911087</v>
      </c>
      <c r="C746" s="10" t="s">
        <v>15180</v>
      </c>
      <c r="D746" s="9">
        <v>46055</v>
      </c>
      <c r="G746" s="21" t="s">
        <v>15410</v>
      </c>
      <c r="I746" s="21" t="s">
        <v>15412</v>
      </c>
      <c r="J746" s="21" t="s">
        <v>7228</v>
      </c>
      <c r="K746" s="21" t="s">
        <v>39</v>
      </c>
      <c r="L746" s="215" t="str">
        <f>VLOOKUP($K746,[1]TONG_SL!$A$1:$D$65536,2,0)</f>
        <v>Chả nướng 300g</v>
      </c>
      <c r="M746" s="247"/>
      <c r="N746" s="215" t="str">
        <f t="shared" si="104"/>
        <v>K-C6</v>
      </c>
      <c r="O746" s="222"/>
      <c r="P746" s="222"/>
      <c r="Q746" s="215" t="str">
        <f>VLOOKUP(K746,TONG_SL!$A:$D,3,0)</f>
        <v>Túi</v>
      </c>
      <c r="R746" s="1">
        <v>3</v>
      </c>
      <c r="S746" s="248"/>
      <c r="T746" s="248">
        <f>VLOOKUP(VLOOKUP(G746,Ma_KH!$A:$R,18,0)&amp;K746,Gia_MB!$A:$F,6,0)</f>
        <v>70950</v>
      </c>
      <c r="U746" s="249">
        <f t="shared" si="100"/>
        <v>212850</v>
      </c>
      <c r="V746" s="248"/>
      <c r="W746" s="250">
        <f t="shared" si="101"/>
        <v>0</v>
      </c>
      <c r="X746" s="251" t="str">
        <f t="shared" si="102"/>
        <v>8</v>
      </c>
      <c r="Y746" s="248"/>
      <c r="Z746" s="249">
        <f t="shared" si="103"/>
        <v>17028</v>
      </c>
      <c r="AA746" s="252">
        <f>VLOOKUP(G746,Ma_KH!$A:$R,14,0)</f>
        <v>60</v>
      </c>
    </row>
    <row r="747" spans="1:27" x14ac:dyDescent="0.25">
      <c r="A747" s="9">
        <v>46050</v>
      </c>
      <c r="B747" s="21">
        <v>4183911087</v>
      </c>
      <c r="C747" s="10" t="s">
        <v>15180</v>
      </c>
      <c r="D747" s="9">
        <v>46055</v>
      </c>
      <c r="G747" s="21" t="s">
        <v>15410</v>
      </c>
      <c r="I747" s="21" t="s">
        <v>15412</v>
      </c>
      <c r="J747" s="21" t="s">
        <v>7228</v>
      </c>
      <c r="K747" s="21" t="s">
        <v>34</v>
      </c>
      <c r="L747" s="215" t="str">
        <f>VLOOKUP($K747,[1]TONG_SL!$A$1:$D$65536,2,0)</f>
        <v>Tai heo muối 200g</v>
      </c>
      <c r="M747" s="247"/>
      <c r="N747" s="215" t="str">
        <f t="shared" si="104"/>
        <v>K-C6</v>
      </c>
      <c r="O747" s="222"/>
      <c r="P747" s="222"/>
      <c r="Q747" s="215" t="str">
        <f>VLOOKUP(K747,TONG_SL!$A:$D,3,0)</f>
        <v>Túi</v>
      </c>
      <c r="R747" s="1">
        <v>3</v>
      </c>
      <c r="S747" s="248"/>
      <c r="T747" s="248">
        <f>VLOOKUP(VLOOKUP(G747,Ma_KH!$A:$R,18,0)&amp;K747,Gia_MB!$A:$F,6,0)</f>
        <v>55595</v>
      </c>
      <c r="U747" s="249">
        <f t="shared" si="100"/>
        <v>166785</v>
      </c>
      <c r="V747" s="248"/>
      <c r="W747" s="250">
        <f t="shared" si="101"/>
        <v>0</v>
      </c>
      <c r="X747" s="251" t="str">
        <f t="shared" si="102"/>
        <v>8</v>
      </c>
      <c r="Y747" s="248"/>
      <c r="Z747" s="249">
        <f t="shared" si="103"/>
        <v>13342.800000000001</v>
      </c>
      <c r="AA747" s="252">
        <f>VLOOKUP(G747,Ma_KH!$A:$R,14,0)</f>
        <v>60</v>
      </c>
    </row>
    <row r="748" spans="1:27" x14ac:dyDescent="0.25">
      <c r="A748" s="9">
        <v>46050</v>
      </c>
      <c r="B748" s="21">
        <v>4183911087</v>
      </c>
      <c r="C748" s="10" t="s">
        <v>15180</v>
      </c>
      <c r="D748" s="9">
        <v>46055</v>
      </c>
      <c r="G748" s="21" t="s">
        <v>15410</v>
      </c>
      <c r="I748" s="21" t="s">
        <v>15412</v>
      </c>
      <c r="J748" s="21" t="s">
        <v>7228</v>
      </c>
      <c r="K748" s="21" t="s">
        <v>27</v>
      </c>
      <c r="L748" s="215" t="str">
        <f>VLOOKUP($K748,[1]TONG_SL!$A$1:$D$65536,2,0)</f>
        <v>Chân giò heo muối 300g</v>
      </c>
      <c r="M748" s="247"/>
      <c r="N748" s="215" t="str">
        <f t="shared" si="104"/>
        <v>K-C6</v>
      </c>
      <c r="O748" s="222"/>
      <c r="P748" s="222"/>
      <c r="Q748" s="215" t="str">
        <f>VLOOKUP(K748,TONG_SL!$A:$D,3,0)</f>
        <v>Túi</v>
      </c>
      <c r="R748" s="1">
        <v>6</v>
      </c>
      <c r="S748" s="248"/>
      <c r="T748" s="248">
        <f>VLOOKUP(VLOOKUP(G748,Ma_KH!$A:$R,18,0)&amp;K748,Gia_MB!$A:$F,6,0)</f>
        <v>73431</v>
      </c>
      <c r="U748" s="249">
        <f t="shared" si="100"/>
        <v>440586</v>
      </c>
      <c r="V748" s="248"/>
      <c r="W748" s="250">
        <f t="shared" si="101"/>
        <v>0</v>
      </c>
      <c r="X748" s="251" t="str">
        <f t="shared" si="102"/>
        <v>8</v>
      </c>
      <c r="Y748" s="248"/>
      <c r="Z748" s="249">
        <f t="shared" si="103"/>
        <v>35246.879999999997</v>
      </c>
      <c r="AA748" s="252">
        <f>VLOOKUP(G748,Ma_KH!$A:$R,14,0)</f>
        <v>60</v>
      </c>
    </row>
    <row r="749" spans="1:27" x14ac:dyDescent="0.25">
      <c r="A749" s="9">
        <v>46050</v>
      </c>
      <c r="B749" s="21">
        <v>4183911087</v>
      </c>
      <c r="C749" s="10" t="s">
        <v>15180</v>
      </c>
      <c r="D749" s="9">
        <v>46055</v>
      </c>
      <c r="G749" s="21" t="s">
        <v>15410</v>
      </c>
      <c r="I749" s="21" t="s">
        <v>15412</v>
      </c>
      <c r="J749" s="21" t="s">
        <v>7228</v>
      </c>
      <c r="K749" s="21" t="s">
        <v>48</v>
      </c>
      <c r="L749" s="215" t="str">
        <f>VLOOKUP($K749,[1]TONG_SL!$A$1:$D$65536,2,0)</f>
        <v>Mọc Nấm Hương 250g</v>
      </c>
      <c r="M749" s="247"/>
      <c r="N749" s="215" t="str">
        <f t="shared" si="104"/>
        <v>K-C6</v>
      </c>
      <c r="O749" s="222"/>
      <c r="P749" s="222"/>
      <c r="Q749" s="215" t="str">
        <f>VLOOKUP(K749,TONG_SL!$A:$D,3,0)</f>
        <v>Túi</v>
      </c>
      <c r="R749" s="1">
        <v>9</v>
      </c>
      <c r="S749" s="248"/>
      <c r="T749" s="248">
        <f>VLOOKUP(VLOOKUP(G749,Ma_KH!$A:$R,18,0)&amp;K749,Gia_MB!$A:$F,6,0)</f>
        <v>46000</v>
      </c>
      <c r="U749" s="249">
        <f t="shared" si="100"/>
        <v>414000</v>
      </c>
      <c r="V749" s="248"/>
      <c r="W749" s="250">
        <f t="shared" si="101"/>
        <v>0</v>
      </c>
      <c r="X749" s="251" t="str">
        <f t="shared" si="102"/>
        <v>8</v>
      </c>
      <c r="Y749" s="248"/>
      <c r="Z749" s="249">
        <f t="shared" si="103"/>
        <v>33120</v>
      </c>
      <c r="AA749" s="252">
        <f>VLOOKUP(G749,Ma_KH!$A:$R,14,0)</f>
        <v>60</v>
      </c>
    </row>
    <row r="750" spans="1:27" x14ac:dyDescent="0.25">
      <c r="A750" s="9">
        <v>46050</v>
      </c>
      <c r="B750" s="21">
        <v>4183911087</v>
      </c>
      <c r="C750" s="10" t="s">
        <v>15180</v>
      </c>
      <c r="D750" s="9">
        <v>46055</v>
      </c>
      <c r="G750" s="21" t="s">
        <v>15410</v>
      </c>
      <c r="I750" s="21" t="s">
        <v>15412</v>
      </c>
      <c r="J750" s="21" t="s">
        <v>7228</v>
      </c>
      <c r="K750" s="21" t="s">
        <v>32</v>
      </c>
      <c r="L750" s="215" t="str">
        <f>VLOOKUP($K750,[1]TONG_SL!$A$1:$D$65536,2,0)</f>
        <v>Giò Tai Lưỡi Xào 250g</v>
      </c>
      <c r="M750" s="247"/>
      <c r="N750" s="215" t="str">
        <f t="shared" si="104"/>
        <v>K-C6</v>
      </c>
      <c r="O750" s="222"/>
      <c r="P750" s="222"/>
      <c r="Q750" s="215" t="str">
        <f>VLOOKUP(K750,TONG_SL!$A:$D,3,0)</f>
        <v>Túi</v>
      </c>
      <c r="R750" s="1">
        <v>3</v>
      </c>
      <c r="S750" s="248"/>
      <c r="T750" s="248">
        <f>VLOOKUP(VLOOKUP(G750,Ma_KH!$A:$R,18,0)&amp;K750,Gia_MB!$A:$F,6,0)</f>
        <v>50182</v>
      </c>
      <c r="U750" s="249">
        <f t="shared" si="100"/>
        <v>150546</v>
      </c>
      <c r="V750" s="248"/>
      <c r="W750" s="250">
        <f t="shared" si="101"/>
        <v>0</v>
      </c>
      <c r="X750" s="251" t="str">
        <f t="shared" si="102"/>
        <v>8</v>
      </c>
      <c r="Y750" s="248"/>
      <c r="Z750" s="249">
        <f t="shared" si="103"/>
        <v>12043.68</v>
      </c>
      <c r="AA750" s="252">
        <f>VLOOKUP(G750,Ma_KH!$A:$R,14,0)</f>
        <v>60</v>
      </c>
    </row>
    <row r="751" spans="1:27" x14ac:dyDescent="0.25">
      <c r="A751" s="9">
        <v>46046</v>
      </c>
      <c r="B751" s="21">
        <v>4183608348</v>
      </c>
      <c r="C751" s="10" t="s">
        <v>15180</v>
      </c>
      <c r="D751" s="9">
        <v>46055</v>
      </c>
      <c r="G751" s="21" t="s">
        <v>15410</v>
      </c>
      <c r="I751" s="21" t="s">
        <v>15413</v>
      </c>
      <c r="J751" s="21" t="s">
        <v>7228</v>
      </c>
      <c r="K751" s="21" t="s">
        <v>48</v>
      </c>
      <c r="L751" s="215" t="str">
        <f>VLOOKUP($K751,[1]TONG_SL!$A$1:$D$65536,2,0)</f>
        <v>Mọc Nấm Hương 250g</v>
      </c>
      <c r="M751" s="247"/>
      <c r="N751" s="215" t="str">
        <f t="shared" si="104"/>
        <v>K-C6</v>
      </c>
      <c r="O751" s="222"/>
      <c r="P751" s="222"/>
      <c r="Q751" s="215" t="str">
        <f>VLOOKUP(K751,TONG_SL!$A:$D,3,0)</f>
        <v>Túi</v>
      </c>
      <c r="R751" s="1">
        <v>8</v>
      </c>
      <c r="S751" s="248"/>
      <c r="T751" s="248">
        <f>VLOOKUP(VLOOKUP(G751,Ma_KH!$A:$R,18,0)&amp;K751,Gia_MB!$A:$F,6,0)</f>
        <v>46000</v>
      </c>
      <c r="U751" s="249">
        <f t="shared" si="100"/>
        <v>368000</v>
      </c>
      <c r="V751" s="248"/>
      <c r="W751" s="250">
        <f t="shared" si="101"/>
        <v>0</v>
      </c>
      <c r="X751" s="251" t="str">
        <f t="shared" si="102"/>
        <v>8</v>
      </c>
      <c r="Y751" s="248"/>
      <c r="Z751" s="249">
        <f t="shared" si="103"/>
        <v>29440</v>
      </c>
      <c r="AA751" s="252">
        <f>VLOOKUP(G751,Ma_KH!$A:$R,14,0)</f>
        <v>60</v>
      </c>
    </row>
    <row r="752" spans="1:27" x14ac:dyDescent="0.25">
      <c r="A752" s="9">
        <v>46046</v>
      </c>
      <c r="B752" s="21">
        <v>4183608348</v>
      </c>
      <c r="C752" s="10" t="s">
        <v>15180</v>
      </c>
      <c r="D752" s="9">
        <v>46055</v>
      </c>
      <c r="G752" s="21" t="s">
        <v>15410</v>
      </c>
      <c r="I752" s="21" t="s">
        <v>15413</v>
      </c>
      <c r="J752" s="21" t="s">
        <v>7228</v>
      </c>
      <c r="K752" s="21" t="s">
        <v>27</v>
      </c>
      <c r="L752" s="215" t="str">
        <f>VLOOKUP($K752,[1]TONG_SL!$A$1:$D$65536,2,0)</f>
        <v>Chân giò heo muối 300g</v>
      </c>
      <c r="M752" s="247"/>
      <c r="N752" s="215" t="str">
        <f t="shared" si="104"/>
        <v>K-C6</v>
      </c>
      <c r="O752" s="222"/>
      <c r="P752" s="222"/>
      <c r="Q752" s="215" t="str">
        <f>VLOOKUP(K752,TONG_SL!$A:$D,3,0)</f>
        <v>Túi</v>
      </c>
      <c r="R752" s="1">
        <v>14</v>
      </c>
      <c r="S752" s="248"/>
      <c r="T752" s="248">
        <f>VLOOKUP(VLOOKUP(G752,Ma_KH!$A:$R,18,0)&amp;K752,Gia_MB!$A:$F,6,0)</f>
        <v>73431</v>
      </c>
      <c r="U752" s="249">
        <f t="shared" si="100"/>
        <v>1028034</v>
      </c>
      <c r="V752" s="248"/>
      <c r="W752" s="250">
        <f t="shared" si="101"/>
        <v>0</v>
      </c>
      <c r="X752" s="251" t="str">
        <f t="shared" si="102"/>
        <v>8</v>
      </c>
      <c r="Y752" s="248"/>
      <c r="Z752" s="249">
        <f t="shared" si="103"/>
        <v>82242.720000000001</v>
      </c>
      <c r="AA752" s="252">
        <f>VLOOKUP(G752,Ma_KH!$A:$R,14,0)</f>
        <v>60</v>
      </c>
    </row>
    <row r="753" spans="1:27" x14ac:dyDescent="0.25">
      <c r="A753" s="9">
        <v>46046</v>
      </c>
      <c r="B753" s="21">
        <v>4183608348</v>
      </c>
      <c r="C753" s="10" t="s">
        <v>15180</v>
      </c>
      <c r="D753" s="9">
        <v>46055</v>
      </c>
      <c r="G753" s="21" t="s">
        <v>15410</v>
      </c>
      <c r="I753" s="21" t="s">
        <v>15413</v>
      </c>
      <c r="J753" s="21" t="s">
        <v>7228</v>
      </c>
      <c r="K753" s="21" t="s">
        <v>32</v>
      </c>
      <c r="L753" s="215" t="str">
        <f>VLOOKUP($K753,[1]TONG_SL!$A$1:$D$65536,2,0)</f>
        <v>Giò Tai Lưỡi Xào 250g</v>
      </c>
      <c r="M753" s="247"/>
      <c r="N753" s="215" t="str">
        <f t="shared" si="104"/>
        <v>K-C6</v>
      </c>
      <c r="O753" s="222"/>
      <c r="P753" s="222"/>
      <c r="Q753" s="215" t="str">
        <f>VLOOKUP(K753,TONG_SL!$A:$D,3,0)</f>
        <v>Túi</v>
      </c>
      <c r="R753" s="1">
        <v>13</v>
      </c>
      <c r="S753" s="248"/>
      <c r="T753" s="248">
        <f>VLOOKUP(VLOOKUP(G753,Ma_KH!$A:$R,18,0)&amp;K753,Gia_MB!$A:$F,6,0)</f>
        <v>50182</v>
      </c>
      <c r="U753" s="249">
        <f t="shared" si="100"/>
        <v>652366</v>
      </c>
      <c r="V753" s="248"/>
      <c r="W753" s="250">
        <f t="shared" si="101"/>
        <v>0</v>
      </c>
      <c r="X753" s="251" t="str">
        <f t="shared" si="102"/>
        <v>8</v>
      </c>
      <c r="Y753" s="248"/>
      <c r="Z753" s="249">
        <f t="shared" si="103"/>
        <v>52189.279999999999</v>
      </c>
      <c r="AA753" s="252">
        <f>VLOOKUP(G753,Ma_KH!$A:$R,14,0)</f>
        <v>60</v>
      </c>
    </row>
    <row r="754" spans="1:27" x14ac:dyDescent="0.25">
      <c r="A754" s="9">
        <v>46046</v>
      </c>
      <c r="B754" s="21">
        <v>4183608348</v>
      </c>
      <c r="C754" s="10" t="s">
        <v>15180</v>
      </c>
      <c r="D754" s="9">
        <v>46055</v>
      </c>
      <c r="G754" s="21" t="s">
        <v>15410</v>
      </c>
      <c r="I754" s="21" t="s">
        <v>15413</v>
      </c>
      <c r="J754" s="21" t="s">
        <v>7228</v>
      </c>
      <c r="K754" s="21" t="s">
        <v>30</v>
      </c>
      <c r="L754" s="215" t="str">
        <f>VLOOKUP($K754,[1]TONG_SL!$A$1:$D$65536,2,0)</f>
        <v>Gà muối 500g</v>
      </c>
      <c r="M754" s="247"/>
      <c r="N754" s="215" t="str">
        <f t="shared" si="104"/>
        <v>K-C6</v>
      </c>
      <c r="O754" s="222"/>
      <c r="P754" s="222"/>
      <c r="Q754" s="215" t="str">
        <f>VLOOKUP(K754,TONG_SL!$A:$D,3,0)</f>
        <v>Túi</v>
      </c>
      <c r="R754" s="1">
        <v>39</v>
      </c>
      <c r="S754" s="248"/>
      <c r="T754" s="248">
        <f>VLOOKUP(VLOOKUP(G754,Ma_KH!$A:$R,18,0)&amp;K754,Gia_MB!$A:$F,6,0)</f>
        <v>116611</v>
      </c>
      <c r="U754" s="249">
        <f t="shared" si="100"/>
        <v>4547829</v>
      </c>
      <c r="V754" s="248"/>
      <c r="W754" s="250">
        <f t="shared" si="101"/>
        <v>0</v>
      </c>
      <c r="X754" s="251" t="str">
        <f t="shared" si="102"/>
        <v>8</v>
      </c>
      <c r="Y754" s="248"/>
      <c r="Z754" s="249">
        <f t="shared" si="103"/>
        <v>363826.32</v>
      </c>
      <c r="AA754" s="252">
        <f>VLOOKUP(G754,Ma_KH!$A:$R,14,0)</f>
        <v>60</v>
      </c>
    </row>
    <row r="755" spans="1:27" x14ac:dyDescent="0.25">
      <c r="A755" s="9">
        <v>46046</v>
      </c>
      <c r="B755" s="21">
        <v>4183608339</v>
      </c>
      <c r="C755" s="10" t="s">
        <v>15180</v>
      </c>
      <c r="D755" s="9">
        <v>46055</v>
      </c>
      <c r="G755" s="21" t="s">
        <v>15410</v>
      </c>
      <c r="I755" s="21" t="s">
        <v>15414</v>
      </c>
      <c r="J755" s="21" t="s">
        <v>7228</v>
      </c>
      <c r="K755" s="21" t="s">
        <v>48</v>
      </c>
      <c r="L755" s="215" t="str">
        <f>VLOOKUP($K755,[1]TONG_SL!$A$1:$D$65536,2,0)</f>
        <v>Mọc Nấm Hương 250g</v>
      </c>
      <c r="M755" s="247"/>
      <c r="N755" s="215" t="str">
        <f t="shared" si="104"/>
        <v>K-C6</v>
      </c>
      <c r="O755" s="222"/>
      <c r="P755" s="222"/>
      <c r="Q755" s="215" t="str">
        <f>VLOOKUP(K755,TONG_SL!$A:$D,3,0)</f>
        <v>Túi</v>
      </c>
      <c r="R755" s="1">
        <v>5</v>
      </c>
      <c r="S755" s="248"/>
      <c r="T755" s="248">
        <f>VLOOKUP(VLOOKUP(G755,Ma_KH!$A:$R,18,0)&amp;K755,Gia_MB!$A:$F,6,0)</f>
        <v>46000</v>
      </c>
      <c r="U755" s="249">
        <f t="shared" si="100"/>
        <v>230000</v>
      </c>
      <c r="V755" s="248"/>
      <c r="W755" s="250">
        <f t="shared" si="101"/>
        <v>0</v>
      </c>
      <c r="X755" s="251" t="str">
        <f t="shared" si="102"/>
        <v>8</v>
      </c>
      <c r="Y755" s="248"/>
      <c r="Z755" s="249">
        <f t="shared" si="103"/>
        <v>18400</v>
      </c>
      <c r="AA755" s="252">
        <f>VLOOKUP(G755,Ma_KH!$A:$R,14,0)</f>
        <v>60</v>
      </c>
    </row>
    <row r="756" spans="1:27" x14ac:dyDescent="0.25">
      <c r="A756" s="9">
        <v>46046</v>
      </c>
      <c r="B756" s="21">
        <v>4183608339</v>
      </c>
      <c r="C756" s="10" t="s">
        <v>15180</v>
      </c>
      <c r="D756" s="9">
        <v>46055</v>
      </c>
      <c r="G756" s="21" t="s">
        <v>15410</v>
      </c>
      <c r="I756" s="21" t="s">
        <v>15414</v>
      </c>
      <c r="J756" s="21" t="s">
        <v>7228</v>
      </c>
      <c r="K756" s="21" t="s">
        <v>27</v>
      </c>
      <c r="L756" s="215" t="str">
        <f>VLOOKUP($K756,[1]TONG_SL!$A$1:$D$65536,2,0)</f>
        <v>Chân giò heo muối 300g</v>
      </c>
      <c r="M756" s="247"/>
      <c r="N756" s="215" t="str">
        <f t="shared" si="104"/>
        <v>K-C6</v>
      </c>
      <c r="O756" s="222"/>
      <c r="P756" s="222"/>
      <c r="Q756" s="215" t="str">
        <f>VLOOKUP(K756,TONG_SL!$A:$D,3,0)</f>
        <v>Túi</v>
      </c>
      <c r="R756" s="1">
        <v>40</v>
      </c>
      <c r="S756" s="248"/>
      <c r="T756" s="248">
        <f>VLOOKUP(VLOOKUP(G756,Ma_KH!$A:$R,18,0)&amp;K756,Gia_MB!$A:$F,6,0)</f>
        <v>73431</v>
      </c>
      <c r="U756" s="249">
        <f t="shared" si="100"/>
        <v>2937240</v>
      </c>
      <c r="V756" s="248"/>
      <c r="W756" s="250">
        <f t="shared" si="101"/>
        <v>0</v>
      </c>
      <c r="X756" s="251" t="str">
        <f t="shared" si="102"/>
        <v>8</v>
      </c>
      <c r="Y756" s="248"/>
      <c r="Z756" s="249">
        <f t="shared" si="103"/>
        <v>234979.20000000001</v>
      </c>
      <c r="AA756" s="252">
        <f>VLOOKUP(G756,Ma_KH!$A:$R,14,0)</f>
        <v>60</v>
      </c>
    </row>
    <row r="757" spans="1:27" x14ac:dyDescent="0.25">
      <c r="A757" s="9">
        <v>46046</v>
      </c>
      <c r="B757" s="21">
        <v>4183608339</v>
      </c>
      <c r="C757" s="10" t="s">
        <v>15180</v>
      </c>
      <c r="D757" s="9">
        <v>46055</v>
      </c>
      <c r="G757" s="21" t="s">
        <v>15410</v>
      </c>
      <c r="I757" s="21" t="s">
        <v>15414</v>
      </c>
      <c r="J757" s="21" t="s">
        <v>7228</v>
      </c>
      <c r="K757" s="21" t="s">
        <v>32</v>
      </c>
      <c r="L757" s="215" t="str">
        <f>VLOOKUP($K757,[1]TONG_SL!$A$1:$D$65536,2,0)</f>
        <v>Giò Tai Lưỡi Xào 250g</v>
      </c>
      <c r="M757" s="247"/>
      <c r="N757" s="215" t="str">
        <f t="shared" si="104"/>
        <v>K-C6</v>
      </c>
      <c r="O757" s="222"/>
      <c r="P757" s="222"/>
      <c r="Q757" s="215" t="str">
        <f>VLOOKUP(K757,TONG_SL!$A:$D,3,0)</f>
        <v>Túi</v>
      </c>
      <c r="R757" s="1">
        <v>5</v>
      </c>
      <c r="S757" s="248"/>
      <c r="T757" s="248">
        <f>VLOOKUP(VLOOKUP(G757,Ma_KH!$A:$R,18,0)&amp;K757,Gia_MB!$A:$F,6,0)</f>
        <v>50182</v>
      </c>
      <c r="U757" s="249">
        <f t="shared" si="100"/>
        <v>250910</v>
      </c>
      <c r="V757" s="248"/>
      <c r="W757" s="250">
        <f t="shared" si="101"/>
        <v>0</v>
      </c>
      <c r="X757" s="251" t="str">
        <f t="shared" si="102"/>
        <v>8</v>
      </c>
      <c r="Y757" s="248"/>
      <c r="Z757" s="249">
        <f t="shared" si="103"/>
        <v>20072.8</v>
      </c>
      <c r="AA757" s="252">
        <f>VLOOKUP(G757,Ma_KH!$A:$R,14,0)</f>
        <v>60</v>
      </c>
    </row>
    <row r="758" spans="1:27" x14ac:dyDescent="0.25">
      <c r="A758" s="9">
        <v>46046</v>
      </c>
      <c r="B758" s="21">
        <v>4183608339</v>
      </c>
      <c r="C758" s="10" t="s">
        <v>15180</v>
      </c>
      <c r="D758" s="9">
        <v>46055</v>
      </c>
      <c r="G758" s="21" t="s">
        <v>15410</v>
      </c>
      <c r="I758" s="21" t="s">
        <v>15414</v>
      </c>
      <c r="J758" s="21" t="s">
        <v>7228</v>
      </c>
      <c r="K758" s="21" t="s">
        <v>30</v>
      </c>
      <c r="L758" s="215" t="str">
        <f>VLOOKUP($K758,[1]TONG_SL!$A$1:$D$65536,2,0)</f>
        <v>Gà muối 500g</v>
      </c>
      <c r="M758" s="247"/>
      <c r="N758" s="215" t="str">
        <f t="shared" si="104"/>
        <v>K-C6</v>
      </c>
      <c r="O758" s="222"/>
      <c r="P758" s="222"/>
      <c r="Q758" s="215" t="str">
        <f>VLOOKUP(K758,TONG_SL!$A:$D,3,0)</f>
        <v>Túi</v>
      </c>
      <c r="R758" s="1">
        <v>26</v>
      </c>
      <c r="S758" s="248"/>
      <c r="T758" s="248">
        <f>VLOOKUP(VLOOKUP(G758,Ma_KH!$A:$R,18,0)&amp;K758,Gia_MB!$A:$F,6,0)</f>
        <v>116611</v>
      </c>
      <c r="U758" s="249">
        <f t="shared" si="100"/>
        <v>3031886</v>
      </c>
      <c r="V758" s="248"/>
      <c r="W758" s="250">
        <f t="shared" si="101"/>
        <v>0</v>
      </c>
      <c r="X758" s="251" t="str">
        <f t="shared" si="102"/>
        <v>8</v>
      </c>
      <c r="Y758" s="248"/>
      <c r="Z758" s="249">
        <f t="shared" si="103"/>
        <v>242550.88</v>
      </c>
      <c r="AA758" s="252">
        <f>VLOOKUP(G758,Ma_KH!$A:$R,14,0)</f>
        <v>60</v>
      </c>
    </row>
    <row r="759" spans="1:27" x14ac:dyDescent="0.25">
      <c r="A759" s="9">
        <v>46046</v>
      </c>
      <c r="B759" s="21">
        <v>4183608339</v>
      </c>
      <c r="C759" s="10" t="s">
        <v>15180</v>
      </c>
      <c r="D759" s="9">
        <v>46055</v>
      </c>
      <c r="G759" s="21" t="s">
        <v>15410</v>
      </c>
      <c r="I759" s="21" t="s">
        <v>15414</v>
      </c>
      <c r="J759" s="21" t="s">
        <v>7228</v>
      </c>
      <c r="K759" s="21" t="s">
        <v>37</v>
      </c>
      <c r="L759" s="215" t="str">
        <f>VLOOKUP($K759,[1]TONG_SL!$A$1:$D$65536,2,0)</f>
        <v>Chả cốm 300g</v>
      </c>
      <c r="M759" s="247"/>
      <c r="N759" s="215" t="str">
        <f t="shared" si="104"/>
        <v>K-C6</v>
      </c>
      <c r="O759" s="222"/>
      <c r="P759" s="222"/>
      <c r="Q759" s="215" t="str">
        <f>VLOOKUP(K759,TONG_SL!$A:$D,3,0)</f>
        <v>Túi</v>
      </c>
      <c r="R759" s="1">
        <v>10</v>
      </c>
      <c r="S759" s="248"/>
      <c r="T759" s="248">
        <f>VLOOKUP(VLOOKUP(G759,Ma_KH!$A:$R,18,0)&amp;K759,Gia_MB!$A:$F,6,0)</f>
        <v>74250</v>
      </c>
      <c r="U759" s="249">
        <f t="shared" si="100"/>
        <v>742500</v>
      </c>
      <c r="V759" s="248"/>
      <c r="W759" s="250">
        <f t="shared" si="101"/>
        <v>0</v>
      </c>
      <c r="X759" s="251" t="str">
        <f t="shared" si="102"/>
        <v>8</v>
      </c>
      <c r="Y759" s="248"/>
      <c r="Z759" s="249">
        <f t="shared" si="103"/>
        <v>59400</v>
      </c>
      <c r="AA759" s="252">
        <f>VLOOKUP(G759,Ma_KH!$A:$R,14,0)</f>
        <v>60</v>
      </c>
    </row>
    <row r="760" spans="1:27" x14ac:dyDescent="0.25">
      <c r="A760" s="9">
        <v>46046</v>
      </c>
      <c r="B760" s="21">
        <v>4183607713</v>
      </c>
      <c r="C760" s="10" t="s">
        <v>15180</v>
      </c>
      <c r="D760" s="9">
        <v>46055</v>
      </c>
      <c r="G760" s="21" t="s">
        <v>15410</v>
      </c>
      <c r="I760" s="21" t="s">
        <v>15415</v>
      </c>
      <c r="J760" s="21" t="s">
        <v>7228</v>
      </c>
      <c r="K760" s="21" t="s">
        <v>34</v>
      </c>
      <c r="L760" s="215" t="str">
        <f>VLOOKUP($K760,[1]TONG_SL!$A$1:$D$65536,2,0)</f>
        <v>Tai heo muối 200g</v>
      </c>
      <c r="M760" s="247"/>
      <c r="N760" s="215" t="str">
        <f t="shared" si="104"/>
        <v>K-C6</v>
      </c>
      <c r="O760" s="222"/>
      <c r="P760" s="222"/>
      <c r="Q760" s="215" t="str">
        <f>VLOOKUP(K760,TONG_SL!$A:$D,3,0)</f>
        <v>Túi</v>
      </c>
      <c r="R760" s="1">
        <v>4</v>
      </c>
      <c r="S760" s="248"/>
      <c r="T760" s="248">
        <f>VLOOKUP(VLOOKUP(G760,Ma_KH!$A:$R,18,0)&amp;K760,Gia_MB!$A:$F,6,0)</f>
        <v>55595</v>
      </c>
      <c r="U760" s="249">
        <f t="shared" si="100"/>
        <v>222380</v>
      </c>
      <c r="V760" s="248"/>
      <c r="W760" s="250">
        <f t="shared" si="101"/>
        <v>0</v>
      </c>
      <c r="X760" s="251" t="str">
        <f t="shared" si="102"/>
        <v>8</v>
      </c>
      <c r="Y760" s="248"/>
      <c r="Z760" s="249">
        <f t="shared" si="103"/>
        <v>17790.400000000001</v>
      </c>
      <c r="AA760" s="252">
        <f>VLOOKUP(G760,Ma_KH!$A:$R,14,0)</f>
        <v>60</v>
      </c>
    </row>
    <row r="761" spans="1:27" x14ac:dyDescent="0.25">
      <c r="A761" s="9">
        <v>46046</v>
      </c>
      <c r="B761" s="21">
        <v>4183607713</v>
      </c>
      <c r="C761" s="10" t="s">
        <v>15180</v>
      </c>
      <c r="D761" s="9">
        <v>46055</v>
      </c>
      <c r="G761" s="21" t="s">
        <v>15410</v>
      </c>
      <c r="I761" s="21" t="s">
        <v>15415</v>
      </c>
      <c r="J761" s="21" t="s">
        <v>7228</v>
      </c>
      <c r="K761" s="21" t="s">
        <v>48</v>
      </c>
      <c r="L761" s="215" t="str">
        <f>VLOOKUP($K761,[1]TONG_SL!$A$1:$D$65536,2,0)</f>
        <v>Mọc Nấm Hương 250g</v>
      </c>
      <c r="M761" s="247"/>
      <c r="N761" s="215" t="str">
        <f t="shared" si="104"/>
        <v>K-C6</v>
      </c>
      <c r="O761" s="222"/>
      <c r="P761" s="222"/>
      <c r="Q761" s="215" t="str">
        <f>VLOOKUP(K761,TONG_SL!$A:$D,3,0)</f>
        <v>Túi</v>
      </c>
      <c r="R761" s="1">
        <v>6</v>
      </c>
      <c r="S761" s="248"/>
      <c r="T761" s="248">
        <f>VLOOKUP(VLOOKUP(G761,Ma_KH!$A:$R,18,0)&amp;K761,Gia_MB!$A:$F,6,0)</f>
        <v>46000</v>
      </c>
      <c r="U761" s="249">
        <f t="shared" si="100"/>
        <v>276000</v>
      </c>
      <c r="V761" s="248"/>
      <c r="W761" s="250">
        <f t="shared" si="101"/>
        <v>0</v>
      </c>
      <c r="X761" s="251" t="str">
        <f t="shared" si="102"/>
        <v>8</v>
      </c>
      <c r="Y761" s="248"/>
      <c r="Z761" s="249">
        <f t="shared" si="103"/>
        <v>22080</v>
      </c>
      <c r="AA761" s="252">
        <f>VLOOKUP(G761,Ma_KH!$A:$R,14,0)</f>
        <v>60</v>
      </c>
    </row>
    <row r="762" spans="1:27" x14ac:dyDescent="0.25">
      <c r="A762" s="9">
        <v>46046</v>
      </c>
      <c r="B762" s="21">
        <v>4183607713</v>
      </c>
      <c r="C762" s="10" t="s">
        <v>15180</v>
      </c>
      <c r="D762" s="9">
        <v>46055</v>
      </c>
      <c r="G762" s="21" t="s">
        <v>15410</v>
      </c>
      <c r="I762" s="21" t="s">
        <v>15415</v>
      </c>
      <c r="J762" s="21" t="s">
        <v>7228</v>
      </c>
      <c r="K762" s="21" t="s">
        <v>27</v>
      </c>
      <c r="L762" s="215" t="str">
        <f>VLOOKUP($K762,[1]TONG_SL!$A$1:$D$65536,2,0)</f>
        <v>Chân giò heo muối 300g</v>
      </c>
      <c r="M762" s="247"/>
      <c r="N762" s="215" t="str">
        <f t="shared" si="104"/>
        <v>K-C6</v>
      </c>
      <c r="O762" s="222"/>
      <c r="P762" s="222"/>
      <c r="Q762" s="215" t="str">
        <f>VLOOKUP(K762,TONG_SL!$A:$D,3,0)</f>
        <v>Túi</v>
      </c>
      <c r="R762" s="1">
        <v>22</v>
      </c>
      <c r="S762" s="248"/>
      <c r="T762" s="248">
        <f>VLOOKUP(VLOOKUP(G762,Ma_KH!$A:$R,18,0)&amp;K762,Gia_MB!$A:$F,6,0)</f>
        <v>73431</v>
      </c>
      <c r="U762" s="249">
        <f t="shared" si="100"/>
        <v>1615482</v>
      </c>
      <c r="V762" s="248"/>
      <c r="W762" s="250">
        <f t="shared" si="101"/>
        <v>0</v>
      </c>
      <c r="X762" s="251" t="str">
        <f t="shared" si="102"/>
        <v>8</v>
      </c>
      <c r="Y762" s="248"/>
      <c r="Z762" s="249">
        <f t="shared" si="103"/>
        <v>129238.56</v>
      </c>
      <c r="AA762" s="252">
        <f>VLOOKUP(G762,Ma_KH!$A:$R,14,0)</f>
        <v>60</v>
      </c>
    </row>
    <row r="763" spans="1:27" x14ac:dyDescent="0.25">
      <c r="A763" s="9">
        <v>46046</v>
      </c>
      <c r="B763" s="21">
        <v>4183607713</v>
      </c>
      <c r="C763" s="10" t="s">
        <v>15180</v>
      </c>
      <c r="D763" s="9">
        <v>46055</v>
      </c>
      <c r="G763" s="21" t="s">
        <v>15410</v>
      </c>
      <c r="I763" s="21" t="s">
        <v>15415</v>
      </c>
      <c r="J763" s="21" t="s">
        <v>7228</v>
      </c>
      <c r="K763" s="21" t="s">
        <v>32</v>
      </c>
      <c r="L763" s="215" t="str">
        <f>VLOOKUP($K763,[1]TONG_SL!$A$1:$D$65536,2,0)</f>
        <v>Giò Tai Lưỡi Xào 250g</v>
      </c>
      <c r="M763" s="247"/>
      <c r="N763" s="215" t="str">
        <f t="shared" si="104"/>
        <v>K-C6</v>
      </c>
      <c r="O763" s="222"/>
      <c r="P763" s="222"/>
      <c r="Q763" s="215" t="str">
        <f>VLOOKUP(K763,TONG_SL!$A:$D,3,0)</f>
        <v>Túi</v>
      </c>
      <c r="R763" s="1">
        <v>13</v>
      </c>
      <c r="S763" s="248"/>
      <c r="T763" s="248">
        <f>VLOOKUP(VLOOKUP(G763,Ma_KH!$A:$R,18,0)&amp;K763,Gia_MB!$A:$F,6,0)</f>
        <v>50182</v>
      </c>
      <c r="U763" s="249">
        <f t="shared" si="100"/>
        <v>652366</v>
      </c>
      <c r="V763" s="248"/>
      <c r="W763" s="250">
        <f t="shared" si="101"/>
        <v>0</v>
      </c>
      <c r="X763" s="251" t="str">
        <f t="shared" si="102"/>
        <v>8</v>
      </c>
      <c r="Y763" s="248"/>
      <c r="Z763" s="249">
        <f t="shared" si="103"/>
        <v>52189.279999999999</v>
      </c>
      <c r="AA763" s="252">
        <f>VLOOKUP(G763,Ma_KH!$A:$R,14,0)</f>
        <v>60</v>
      </c>
    </row>
    <row r="764" spans="1:27" x14ac:dyDescent="0.25">
      <c r="A764" s="9">
        <v>46046</v>
      </c>
      <c r="B764" s="21">
        <v>4183607713</v>
      </c>
      <c r="C764" s="10" t="s">
        <v>15180</v>
      </c>
      <c r="D764" s="9">
        <v>46055</v>
      </c>
      <c r="G764" s="21" t="s">
        <v>15410</v>
      </c>
      <c r="I764" s="21" t="s">
        <v>15415</v>
      </c>
      <c r="J764" s="21" t="s">
        <v>7228</v>
      </c>
      <c r="K764" s="21" t="s">
        <v>30</v>
      </c>
      <c r="L764" s="215" t="str">
        <f>VLOOKUP($K764,[1]TONG_SL!$A$1:$D$65536,2,0)</f>
        <v>Gà muối 500g</v>
      </c>
      <c r="M764" s="247"/>
      <c r="N764" s="215" t="str">
        <f t="shared" si="104"/>
        <v>K-C6</v>
      </c>
      <c r="O764" s="222"/>
      <c r="P764" s="222"/>
      <c r="Q764" s="215" t="str">
        <f>VLOOKUP(K764,TONG_SL!$A:$D,3,0)</f>
        <v>Túi</v>
      </c>
      <c r="R764" s="1">
        <v>26</v>
      </c>
      <c r="S764" s="248"/>
      <c r="T764" s="248">
        <f>VLOOKUP(VLOOKUP(G764,Ma_KH!$A:$R,18,0)&amp;K764,Gia_MB!$A:$F,6,0)</f>
        <v>116611</v>
      </c>
      <c r="U764" s="249">
        <f t="shared" si="100"/>
        <v>3031886</v>
      </c>
      <c r="V764" s="248"/>
      <c r="W764" s="250">
        <f t="shared" si="101"/>
        <v>0</v>
      </c>
      <c r="X764" s="251" t="str">
        <f t="shared" si="102"/>
        <v>8</v>
      </c>
      <c r="Y764" s="248"/>
      <c r="Z764" s="249">
        <f t="shared" si="103"/>
        <v>242550.88</v>
      </c>
      <c r="AA764" s="252">
        <f>VLOOKUP(G764,Ma_KH!$A:$R,14,0)</f>
        <v>60</v>
      </c>
    </row>
    <row r="765" spans="1:27" x14ac:dyDescent="0.25">
      <c r="A765" s="286">
        <v>46046</v>
      </c>
      <c r="B765" s="287">
        <v>4183608329</v>
      </c>
      <c r="C765" s="288" t="s">
        <v>15180</v>
      </c>
      <c r="D765" s="286">
        <v>46055</v>
      </c>
      <c r="G765" s="21" t="s">
        <v>15410</v>
      </c>
      <c r="I765" s="21" t="s">
        <v>15416</v>
      </c>
      <c r="J765" s="21" t="s">
        <v>7228</v>
      </c>
      <c r="K765" s="21" t="s">
        <v>34</v>
      </c>
      <c r="L765" s="215" t="str">
        <f>VLOOKUP($K765,[1]TONG_SL!$A$1:$D$65536,2,0)</f>
        <v>Tai heo muối 200g</v>
      </c>
      <c r="M765" s="247"/>
      <c r="N765" s="215" t="str">
        <f t="shared" si="104"/>
        <v>K-C6</v>
      </c>
      <c r="O765" s="222"/>
      <c r="P765" s="222"/>
      <c r="Q765" s="215" t="str">
        <f>VLOOKUP(K765,TONG_SL!$A:$D,3,0)</f>
        <v>Túi</v>
      </c>
      <c r="R765" s="1">
        <v>6</v>
      </c>
      <c r="S765" s="248"/>
      <c r="T765" s="248">
        <f>VLOOKUP(VLOOKUP(G765,Ma_KH!$A:$R,18,0)&amp;K765,Gia_MB!$A:$F,6,0)</f>
        <v>55595</v>
      </c>
      <c r="U765" s="249">
        <f t="shared" si="100"/>
        <v>333570</v>
      </c>
      <c r="V765" s="248"/>
      <c r="W765" s="250">
        <f t="shared" si="101"/>
        <v>0</v>
      </c>
      <c r="X765" s="251" t="str">
        <f t="shared" si="102"/>
        <v>8</v>
      </c>
      <c r="Y765" s="248"/>
      <c r="Z765" s="249">
        <f t="shared" si="103"/>
        <v>26685.600000000002</v>
      </c>
      <c r="AA765" s="252">
        <f>VLOOKUP(G765,Ma_KH!$A:$R,14,0)</f>
        <v>60</v>
      </c>
    </row>
    <row r="766" spans="1:27" x14ac:dyDescent="0.25">
      <c r="A766" s="286">
        <v>46046</v>
      </c>
      <c r="B766" s="287">
        <v>4183608329</v>
      </c>
      <c r="C766" s="288" t="s">
        <v>15180</v>
      </c>
      <c r="D766" s="286">
        <v>46055</v>
      </c>
      <c r="G766" s="21" t="s">
        <v>15410</v>
      </c>
      <c r="I766" s="21" t="s">
        <v>15416</v>
      </c>
      <c r="J766" s="21" t="s">
        <v>7228</v>
      </c>
      <c r="K766" s="21" t="s">
        <v>48</v>
      </c>
      <c r="L766" s="215" t="str">
        <f>VLOOKUP($K766,[1]TONG_SL!$A$1:$D$65536,2,0)</f>
        <v>Mọc Nấm Hương 250g</v>
      </c>
      <c r="M766" s="247"/>
      <c r="N766" s="215" t="str">
        <f t="shared" si="104"/>
        <v>K-C6</v>
      </c>
      <c r="O766" s="222"/>
      <c r="P766" s="222"/>
      <c r="Q766" s="215" t="str">
        <f>VLOOKUP(K766,TONG_SL!$A:$D,3,0)</f>
        <v>Túi</v>
      </c>
      <c r="R766" s="1">
        <v>6</v>
      </c>
      <c r="S766" s="248"/>
      <c r="T766" s="248">
        <f>VLOOKUP(VLOOKUP(G766,Ma_KH!$A:$R,18,0)&amp;K766,Gia_MB!$A:$F,6,0)</f>
        <v>46000</v>
      </c>
      <c r="U766" s="249">
        <f t="shared" si="100"/>
        <v>276000</v>
      </c>
      <c r="V766" s="248"/>
      <c r="W766" s="250">
        <f t="shared" si="101"/>
        <v>0</v>
      </c>
      <c r="X766" s="251" t="str">
        <f t="shared" si="102"/>
        <v>8</v>
      </c>
      <c r="Y766" s="248"/>
      <c r="Z766" s="249">
        <f t="shared" si="103"/>
        <v>22080</v>
      </c>
      <c r="AA766" s="252">
        <f>VLOOKUP(G766,Ma_KH!$A:$R,14,0)</f>
        <v>60</v>
      </c>
    </row>
    <row r="767" spans="1:27" x14ac:dyDescent="0.25">
      <c r="A767" s="286">
        <v>46046</v>
      </c>
      <c r="B767" s="287">
        <v>4183608329</v>
      </c>
      <c r="C767" s="288" t="s">
        <v>15180</v>
      </c>
      <c r="D767" s="286">
        <v>46055</v>
      </c>
      <c r="G767" s="21" t="s">
        <v>15410</v>
      </c>
      <c r="I767" s="21" t="s">
        <v>15416</v>
      </c>
      <c r="J767" s="21" t="s">
        <v>7228</v>
      </c>
      <c r="K767" s="21" t="s">
        <v>27</v>
      </c>
      <c r="L767" s="215" t="str">
        <f>VLOOKUP($K767,[1]TONG_SL!$A$1:$D$65536,2,0)</f>
        <v>Chân giò heo muối 300g</v>
      </c>
      <c r="M767" s="247"/>
      <c r="N767" s="215" t="str">
        <f t="shared" si="104"/>
        <v>K-C6</v>
      </c>
      <c r="O767" s="222"/>
      <c r="P767" s="222"/>
      <c r="Q767" s="215" t="str">
        <f>VLOOKUP(K767,TONG_SL!$A:$D,3,0)</f>
        <v>Túi</v>
      </c>
      <c r="R767" s="1">
        <v>6</v>
      </c>
      <c r="S767" s="248"/>
      <c r="T767" s="248">
        <f>VLOOKUP(VLOOKUP(G767,Ma_KH!$A:$R,18,0)&amp;K767,Gia_MB!$A:$F,6,0)</f>
        <v>73431</v>
      </c>
      <c r="U767" s="249">
        <f t="shared" si="100"/>
        <v>440586</v>
      </c>
      <c r="V767" s="248"/>
      <c r="W767" s="250">
        <f t="shared" si="101"/>
        <v>0</v>
      </c>
      <c r="X767" s="251" t="str">
        <f t="shared" si="102"/>
        <v>8</v>
      </c>
      <c r="Y767" s="248"/>
      <c r="Z767" s="249">
        <f t="shared" si="103"/>
        <v>35246.879999999997</v>
      </c>
      <c r="AA767" s="252">
        <f>VLOOKUP(G767,Ma_KH!$A:$R,14,0)</f>
        <v>60</v>
      </c>
    </row>
    <row r="768" spans="1:27" x14ac:dyDescent="0.25">
      <c r="A768" s="286">
        <v>46046</v>
      </c>
      <c r="B768" s="287">
        <v>4183608329</v>
      </c>
      <c r="C768" s="288" t="s">
        <v>15180</v>
      </c>
      <c r="D768" s="286">
        <v>46055</v>
      </c>
      <c r="G768" s="21" t="s">
        <v>15410</v>
      </c>
      <c r="I768" s="21" t="s">
        <v>15416</v>
      </c>
      <c r="J768" s="21" t="s">
        <v>7228</v>
      </c>
      <c r="K768" s="21" t="s">
        <v>32</v>
      </c>
      <c r="L768" s="215" t="str">
        <f>VLOOKUP($K768,[1]TONG_SL!$A$1:$D$65536,2,0)</f>
        <v>Giò Tai Lưỡi Xào 250g</v>
      </c>
      <c r="M768" s="247"/>
      <c r="N768" s="215" t="str">
        <f t="shared" si="104"/>
        <v>K-C6</v>
      </c>
      <c r="O768" s="222"/>
      <c r="P768" s="222"/>
      <c r="Q768" s="215" t="str">
        <f>VLOOKUP(K768,TONG_SL!$A:$D,3,0)</f>
        <v>Túi</v>
      </c>
      <c r="R768" s="1">
        <v>14</v>
      </c>
      <c r="S768" s="248"/>
      <c r="T768" s="248">
        <f>VLOOKUP(VLOOKUP(G768,Ma_KH!$A:$R,18,0)&amp;K768,Gia_MB!$A:$F,6,0)</f>
        <v>50182</v>
      </c>
      <c r="U768" s="249">
        <f t="shared" si="100"/>
        <v>702548</v>
      </c>
      <c r="V768" s="248"/>
      <c r="W768" s="250">
        <f t="shared" si="101"/>
        <v>0</v>
      </c>
      <c r="X768" s="251" t="str">
        <f t="shared" si="102"/>
        <v>8</v>
      </c>
      <c r="Y768" s="248"/>
      <c r="Z768" s="249">
        <f t="shared" si="103"/>
        <v>56203.840000000004</v>
      </c>
      <c r="AA768" s="252">
        <f>VLOOKUP(G768,Ma_KH!$A:$R,14,0)</f>
        <v>60</v>
      </c>
    </row>
    <row r="769" spans="1:27" x14ac:dyDescent="0.25">
      <c r="A769" s="286">
        <v>46046</v>
      </c>
      <c r="B769" s="287">
        <v>4183608329</v>
      </c>
      <c r="C769" s="288" t="s">
        <v>15180</v>
      </c>
      <c r="D769" s="286">
        <v>46055</v>
      </c>
      <c r="G769" s="21" t="s">
        <v>15410</v>
      </c>
      <c r="I769" s="21" t="s">
        <v>15416</v>
      </c>
      <c r="J769" s="21" t="s">
        <v>7228</v>
      </c>
      <c r="K769" s="21" t="s">
        <v>30</v>
      </c>
      <c r="L769" s="215" t="str">
        <f>VLOOKUP($K769,[1]TONG_SL!$A$1:$D$65536,2,0)</f>
        <v>Gà muối 500g</v>
      </c>
      <c r="M769" s="247"/>
      <c r="N769" s="215" t="str">
        <f t="shared" si="104"/>
        <v>K-C6</v>
      </c>
      <c r="O769" s="222"/>
      <c r="P769" s="222"/>
      <c r="Q769" s="215" t="str">
        <f>VLOOKUP(K769,TONG_SL!$A:$D,3,0)</f>
        <v>Túi</v>
      </c>
      <c r="R769" s="1">
        <v>13</v>
      </c>
      <c r="S769" s="248"/>
      <c r="T769" s="248">
        <f>VLOOKUP(VLOOKUP(G769,Ma_KH!$A:$R,18,0)&amp;K769,Gia_MB!$A:$F,6,0)</f>
        <v>116611</v>
      </c>
      <c r="U769" s="249">
        <f t="shared" ref="U769:U832" si="105">T769*R769</f>
        <v>1515943</v>
      </c>
      <c r="V769" s="248"/>
      <c r="W769" s="250">
        <f t="shared" ref="W769:W832" si="106">U769*V769</f>
        <v>0</v>
      </c>
      <c r="X769" s="251" t="str">
        <f t="shared" ref="X769:X832" si="107">IF(B769&lt;&gt;"","8","0")</f>
        <v>8</v>
      </c>
      <c r="Y769" s="248"/>
      <c r="Z769" s="249">
        <f t="shared" ref="Z769:Z832" si="108">U769*X769%</f>
        <v>121275.44</v>
      </c>
      <c r="AA769" s="252">
        <f>VLOOKUP(G769,Ma_KH!$A:$R,14,0)</f>
        <v>60</v>
      </c>
    </row>
    <row r="770" spans="1:27" x14ac:dyDescent="0.25">
      <c r="A770" s="286">
        <v>46052</v>
      </c>
      <c r="B770" s="287">
        <v>4183989257</v>
      </c>
      <c r="C770" s="288" t="s">
        <v>15180</v>
      </c>
      <c r="D770" s="286">
        <v>46055</v>
      </c>
      <c r="G770" s="21" t="s">
        <v>15410</v>
      </c>
      <c r="I770" s="21" t="s">
        <v>15417</v>
      </c>
      <c r="J770" s="21" t="s">
        <v>7228</v>
      </c>
      <c r="K770" s="21" t="s">
        <v>30</v>
      </c>
      <c r="L770" s="215" t="str">
        <f>VLOOKUP($K770,[1]TONG_SL!$A$1:$D$65536,2,0)</f>
        <v>Gà muối 500g</v>
      </c>
      <c r="M770" s="247"/>
      <c r="N770" s="215" t="str">
        <f t="shared" si="104"/>
        <v>K-C6</v>
      </c>
      <c r="O770" s="222"/>
      <c r="P770" s="222"/>
      <c r="Q770" s="215" t="str">
        <f>VLOOKUP(K770,TONG_SL!$A:$D,3,0)</f>
        <v>Túi</v>
      </c>
      <c r="R770" s="1">
        <v>10</v>
      </c>
      <c r="S770" s="248"/>
      <c r="T770" s="248">
        <f>VLOOKUP(VLOOKUP(G770,Ma_KH!$A:$R,18,0)&amp;K770,Gia_MB!$A:$F,6,0)</f>
        <v>116611</v>
      </c>
      <c r="U770" s="249">
        <f t="shared" si="105"/>
        <v>1166110</v>
      </c>
      <c r="V770" s="248"/>
      <c r="W770" s="250">
        <f t="shared" si="106"/>
        <v>0</v>
      </c>
      <c r="X770" s="251" t="str">
        <f t="shared" si="107"/>
        <v>8</v>
      </c>
      <c r="Y770" s="248"/>
      <c r="Z770" s="249">
        <f t="shared" si="108"/>
        <v>93288.8</v>
      </c>
      <c r="AA770" s="252">
        <f>VLOOKUP(G770,Ma_KH!$A:$R,14,0)</f>
        <v>60</v>
      </c>
    </row>
    <row r="771" spans="1:27" x14ac:dyDescent="0.25">
      <c r="A771" s="286">
        <v>46052</v>
      </c>
      <c r="B771" s="287">
        <v>4183989257</v>
      </c>
      <c r="C771" s="288" t="s">
        <v>15180</v>
      </c>
      <c r="D771" s="286">
        <v>46055</v>
      </c>
      <c r="G771" s="21" t="s">
        <v>15410</v>
      </c>
      <c r="I771" s="21" t="s">
        <v>15417</v>
      </c>
      <c r="J771" s="21" t="s">
        <v>7228</v>
      </c>
      <c r="K771" s="21" t="s">
        <v>27</v>
      </c>
      <c r="L771" s="215" t="str">
        <f>VLOOKUP($K771,[1]TONG_SL!$A$1:$D$65536,2,0)</f>
        <v>Chân giò heo muối 300g</v>
      </c>
      <c r="M771" s="247"/>
      <c r="N771" s="215" t="str">
        <f t="shared" si="104"/>
        <v>K-C6</v>
      </c>
      <c r="O771" s="222"/>
      <c r="P771" s="222"/>
      <c r="Q771" s="215" t="str">
        <f>VLOOKUP(K771,TONG_SL!$A:$D,3,0)</f>
        <v>Túi</v>
      </c>
      <c r="R771" s="1">
        <v>80</v>
      </c>
      <c r="S771" s="248"/>
      <c r="T771" s="248">
        <f>VLOOKUP(VLOOKUP(G771,Ma_KH!$A:$R,18,0)&amp;K771,Gia_MB!$A:$F,6,0)</f>
        <v>73431</v>
      </c>
      <c r="U771" s="249">
        <f t="shared" si="105"/>
        <v>5874480</v>
      </c>
      <c r="V771" s="248"/>
      <c r="W771" s="250">
        <f t="shared" si="106"/>
        <v>0</v>
      </c>
      <c r="X771" s="251" t="str">
        <f t="shared" si="107"/>
        <v>8</v>
      </c>
      <c r="Y771" s="248"/>
      <c r="Z771" s="249">
        <f t="shared" si="108"/>
        <v>469958.40000000002</v>
      </c>
      <c r="AA771" s="252">
        <f>VLOOKUP(G771,Ma_KH!$A:$R,14,0)</f>
        <v>60</v>
      </c>
    </row>
    <row r="772" spans="1:27" x14ac:dyDescent="0.25">
      <c r="A772" s="286">
        <v>46052</v>
      </c>
      <c r="B772" s="287">
        <v>4183989257</v>
      </c>
      <c r="C772" s="288" t="s">
        <v>15180</v>
      </c>
      <c r="D772" s="286">
        <v>46055</v>
      </c>
      <c r="G772" s="21" t="s">
        <v>15410</v>
      </c>
      <c r="I772" s="21" t="s">
        <v>15417</v>
      </c>
      <c r="J772" s="21" t="s">
        <v>7228</v>
      </c>
      <c r="K772" s="21" t="s">
        <v>37</v>
      </c>
      <c r="L772" s="215" t="str">
        <f>VLOOKUP($K772,[1]TONG_SL!$A$1:$D$65536,2,0)</f>
        <v>Chả cốm 300g</v>
      </c>
      <c r="M772" s="247"/>
      <c r="N772" s="215" t="str">
        <f t="shared" si="104"/>
        <v>K-C6</v>
      </c>
      <c r="O772" s="222"/>
      <c r="P772" s="222"/>
      <c r="Q772" s="215" t="str">
        <f>VLOOKUP(K772,TONG_SL!$A:$D,3,0)</f>
        <v>Túi</v>
      </c>
      <c r="R772" s="1">
        <v>20</v>
      </c>
      <c r="S772" s="248"/>
      <c r="T772" s="248">
        <f>VLOOKUP(VLOOKUP(G772,Ma_KH!$A:$R,18,0)&amp;K772,Gia_MB!$A:$F,6,0)</f>
        <v>74250</v>
      </c>
      <c r="U772" s="249">
        <f t="shared" si="105"/>
        <v>1485000</v>
      </c>
      <c r="V772" s="248"/>
      <c r="W772" s="250">
        <f t="shared" si="106"/>
        <v>0</v>
      </c>
      <c r="X772" s="251" t="str">
        <f t="shared" si="107"/>
        <v>8</v>
      </c>
      <c r="Y772" s="248"/>
      <c r="Z772" s="249">
        <f t="shared" si="108"/>
        <v>118800</v>
      </c>
      <c r="AA772" s="252">
        <f>VLOOKUP(G772,Ma_KH!$A:$R,14,0)</f>
        <v>60</v>
      </c>
    </row>
    <row r="773" spans="1:27" x14ac:dyDescent="0.25">
      <c r="A773" s="286">
        <v>46052</v>
      </c>
      <c r="B773" s="287">
        <v>4183989257</v>
      </c>
      <c r="C773" s="288" t="s">
        <v>15180</v>
      </c>
      <c r="D773" s="286">
        <v>46055</v>
      </c>
      <c r="G773" s="21" t="s">
        <v>15410</v>
      </c>
      <c r="I773" s="21" t="s">
        <v>15417</v>
      </c>
      <c r="J773" s="21" t="s">
        <v>7228</v>
      </c>
      <c r="K773" s="21" t="s">
        <v>48</v>
      </c>
      <c r="L773" s="215" t="str">
        <f>VLOOKUP($K773,[1]TONG_SL!$A$1:$D$65536,2,0)</f>
        <v>Mọc Nấm Hương 250g</v>
      </c>
      <c r="M773" s="247"/>
      <c r="N773" s="215" t="str">
        <f t="shared" si="104"/>
        <v>K-C6</v>
      </c>
      <c r="O773" s="222"/>
      <c r="P773" s="222"/>
      <c r="Q773" s="215" t="str">
        <f>VLOOKUP(K773,TONG_SL!$A:$D,3,0)</f>
        <v>Túi</v>
      </c>
      <c r="R773" s="1">
        <v>14</v>
      </c>
      <c r="S773" s="248"/>
      <c r="T773" s="248">
        <f>VLOOKUP(VLOOKUP(G773,Ma_KH!$A:$R,18,0)&amp;K773,Gia_MB!$A:$F,6,0)</f>
        <v>46000</v>
      </c>
      <c r="U773" s="249">
        <f t="shared" si="105"/>
        <v>644000</v>
      </c>
      <c r="V773" s="248"/>
      <c r="W773" s="250">
        <f t="shared" si="106"/>
        <v>0</v>
      </c>
      <c r="X773" s="251" t="str">
        <f t="shared" si="107"/>
        <v>8</v>
      </c>
      <c r="Y773" s="248"/>
      <c r="Z773" s="249">
        <f t="shared" si="108"/>
        <v>51520</v>
      </c>
      <c r="AA773" s="252">
        <f>VLOOKUP(G773,Ma_KH!$A:$R,14,0)</f>
        <v>60</v>
      </c>
    </row>
    <row r="774" spans="1:27" x14ac:dyDescent="0.25">
      <c r="A774" s="286">
        <v>46046</v>
      </c>
      <c r="B774" s="287">
        <v>4183608251</v>
      </c>
      <c r="C774" s="288" t="s">
        <v>15180</v>
      </c>
      <c r="D774" s="286">
        <v>46055</v>
      </c>
      <c r="G774" s="21" t="s">
        <v>15410</v>
      </c>
      <c r="I774" s="21" t="s">
        <v>15418</v>
      </c>
      <c r="J774" s="21" t="s">
        <v>7228</v>
      </c>
      <c r="K774" s="21" t="s">
        <v>30</v>
      </c>
      <c r="L774" s="215" t="str">
        <f>VLOOKUP($K774,[1]TONG_SL!$A$1:$D$65536,2,0)</f>
        <v>Gà muối 500g</v>
      </c>
      <c r="M774" s="247"/>
      <c r="N774" s="215" t="str">
        <f t="shared" si="104"/>
        <v>K-C6</v>
      </c>
      <c r="O774" s="222"/>
      <c r="P774" s="222"/>
      <c r="Q774" s="215" t="str">
        <f>VLOOKUP(K774,TONG_SL!$A:$D,3,0)</f>
        <v>Túi</v>
      </c>
      <c r="R774" s="1">
        <v>23</v>
      </c>
      <c r="S774" s="248"/>
      <c r="T774" s="248">
        <f>VLOOKUP(VLOOKUP(G774,Ma_KH!$A:$R,18,0)&amp;K774,Gia_MB!$A:$F,6,0)</f>
        <v>116611</v>
      </c>
      <c r="U774" s="249">
        <f t="shared" si="105"/>
        <v>2682053</v>
      </c>
      <c r="V774" s="248"/>
      <c r="W774" s="250">
        <f t="shared" si="106"/>
        <v>0</v>
      </c>
      <c r="X774" s="251" t="str">
        <f t="shared" si="107"/>
        <v>8</v>
      </c>
      <c r="Y774" s="248"/>
      <c r="Z774" s="249">
        <f t="shared" si="108"/>
        <v>214564.24</v>
      </c>
      <c r="AA774" s="252">
        <f>VLOOKUP(G774,Ma_KH!$A:$R,14,0)</f>
        <v>60</v>
      </c>
    </row>
    <row r="775" spans="1:27" x14ac:dyDescent="0.25">
      <c r="A775" s="286">
        <v>46052</v>
      </c>
      <c r="B775" s="287">
        <v>4183989515</v>
      </c>
      <c r="C775" s="288" t="s">
        <v>15180</v>
      </c>
      <c r="D775" s="286">
        <v>46055</v>
      </c>
      <c r="G775" s="21" t="s">
        <v>15410</v>
      </c>
      <c r="I775" s="21" t="s">
        <v>15419</v>
      </c>
      <c r="J775" s="21" t="s">
        <v>7228</v>
      </c>
      <c r="K775" s="21" t="s">
        <v>27</v>
      </c>
      <c r="L775" s="215" t="str">
        <f>VLOOKUP($K775,[1]TONG_SL!$A$1:$D$65536,2,0)</f>
        <v>Chân giò heo muối 300g</v>
      </c>
      <c r="M775" s="247"/>
      <c r="N775" s="215" t="str">
        <f t="shared" si="104"/>
        <v>K-C6</v>
      </c>
      <c r="O775" s="222"/>
      <c r="P775" s="222"/>
      <c r="Q775" s="215" t="str">
        <f>VLOOKUP(K775,TONG_SL!$A:$D,3,0)</f>
        <v>Túi</v>
      </c>
      <c r="R775" s="1">
        <v>20</v>
      </c>
      <c r="S775" s="248"/>
      <c r="T775" s="248">
        <f>VLOOKUP(VLOOKUP(G775,Ma_KH!$A:$R,18,0)&amp;K775,Gia_MB!$A:$F,6,0)</f>
        <v>73431</v>
      </c>
      <c r="U775" s="249">
        <f t="shared" si="105"/>
        <v>1468620</v>
      </c>
      <c r="V775" s="248"/>
      <c r="W775" s="250">
        <f t="shared" si="106"/>
        <v>0</v>
      </c>
      <c r="X775" s="251" t="str">
        <f t="shared" si="107"/>
        <v>8</v>
      </c>
      <c r="Y775" s="248"/>
      <c r="Z775" s="249">
        <f t="shared" si="108"/>
        <v>117489.60000000001</v>
      </c>
      <c r="AA775" s="252">
        <f>VLOOKUP(G775,Ma_KH!$A:$R,14,0)</f>
        <v>60</v>
      </c>
    </row>
    <row r="776" spans="1:27" x14ac:dyDescent="0.25">
      <c r="A776" s="286">
        <v>46052</v>
      </c>
      <c r="B776" s="287">
        <v>4183989515</v>
      </c>
      <c r="C776" s="288" t="s">
        <v>15180</v>
      </c>
      <c r="D776" s="286">
        <v>46055</v>
      </c>
      <c r="G776" s="21" t="s">
        <v>15410</v>
      </c>
      <c r="I776" s="21" t="s">
        <v>15419</v>
      </c>
      <c r="J776" s="21" t="s">
        <v>7228</v>
      </c>
      <c r="K776" s="21" t="s">
        <v>48</v>
      </c>
      <c r="L776" s="215" t="str">
        <f>VLOOKUP($K776,[1]TONG_SL!$A$1:$D$65536,2,0)</f>
        <v>Mọc Nấm Hương 250g</v>
      </c>
      <c r="M776" s="247"/>
      <c r="N776" s="215" t="str">
        <f t="shared" si="104"/>
        <v>K-C6</v>
      </c>
      <c r="O776" s="222"/>
      <c r="P776" s="222"/>
      <c r="Q776" s="215" t="str">
        <f>VLOOKUP(K776,TONG_SL!$A:$D,3,0)</f>
        <v>Túi</v>
      </c>
      <c r="R776" s="1">
        <v>5</v>
      </c>
      <c r="S776" s="248"/>
      <c r="T776" s="248">
        <f>VLOOKUP(VLOOKUP(G776,Ma_KH!$A:$R,18,0)&amp;K776,Gia_MB!$A:$F,6,0)</f>
        <v>46000</v>
      </c>
      <c r="U776" s="249">
        <f t="shared" si="105"/>
        <v>230000</v>
      </c>
      <c r="V776" s="248"/>
      <c r="W776" s="250">
        <f t="shared" si="106"/>
        <v>0</v>
      </c>
      <c r="X776" s="251" t="str">
        <f t="shared" si="107"/>
        <v>8</v>
      </c>
      <c r="Y776" s="248"/>
      <c r="Z776" s="249">
        <f t="shared" si="108"/>
        <v>18400</v>
      </c>
      <c r="AA776" s="252">
        <f>VLOOKUP(G776,Ma_KH!$A:$R,14,0)</f>
        <v>60</v>
      </c>
    </row>
    <row r="777" spans="1:27" x14ac:dyDescent="0.25">
      <c r="A777" s="286">
        <v>46052</v>
      </c>
      <c r="B777" s="287">
        <v>4183989515</v>
      </c>
      <c r="C777" s="288" t="s">
        <v>15180</v>
      </c>
      <c r="D777" s="286">
        <v>46055</v>
      </c>
      <c r="G777" s="21" t="s">
        <v>15410</v>
      </c>
      <c r="I777" s="21" t="s">
        <v>15419</v>
      </c>
      <c r="J777" s="21" t="s">
        <v>7228</v>
      </c>
      <c r="K777" s="21" t="s">
        <v>37</v>
      </c>
      <c r="L777" s="215" t="str">
        <f>VLOOKUP($K777,[1]TONG_SL!$A$1:$D$65536,2,0)</f>
        <v>Chả cốm 300g</v>
      </c>
      <c r="M777" s="247"/>
      <c r="N777" s="215" t="str">
        <f t="shared" si="104"/>
        <v>K-C6</v>
      </c>
      <c r="O777" s="222"/>
      <c r="P777" s="222"/>
      <c r="Q777" s="215" t="str">
        <f>VLOOKUP(K777,TONG_SL!$A:$D,3,0)</f>
        <v>Túi</v>
      </c>
      <c r="R777" s="1">
        <v>5</v>
      </c>
      <c r="S777" s="248"/>
      <c r="T777" s="248">
        <f>VLOOKUP(VLOOKUP(G777,Ma_KH!$A:$R,18,0)&amp;K777,Gia_MB!$A:$F,6,0)</f>
        <v>74250</v>
      </c>
      <c r="U777" s="249">
        <f t="shared" si="105"/>
        <v>371250</v>
      </c>
      <c r="V777" s="248"/>
      <c r="W777" s="250">
        <f t="shared" si="106"/>
        <v>0</v>
      </c>
      <c r="X777" s="251" t="str">
        <f t="shared" si="107"/>
        <v>8</v>
      </c>
      <c r="Y777" s="248"/>
      <c r="Z777" s="249">
        <f t="shared" si="108"/>
        <v>29700</v>
      </c>
      <c r="AA777" s="252">
        <f>VLOOKUP(G777,Ma_KH!$A:$R,14,0)</f>
        <v>60</v>
      </c>
    </row>
    <row r="778" spans="1:27" x14ac:dyDescent="0.25">
      <c r="A778" s="286">
        <v>46046</v>
      </c>
      <c r="B778" s="287">
        <v>4183608181</v>
      </c>
      <c r="C778" s="288" t="s">
        <v>15180</v>
      </c>
      <c r="D778" s="286">
        <v>46055</v>
      </c>
      <c r="G778" s="21" t="s">
        <v>15410</v>
      </c>
      <c r="I778" s="21" t="s">
        <v>15420</v>
      </c>
      <c r="J778" s="21" t="s">
        <v>7228</v>
      </c>
      <c r="K778" s="21" t="s">
        <v>30</v>
      </c>
      <c r="L778" s="215" t="str">
        <f>VLOOKUP($K778,[1]TONG_SL!$A$1:$D$65536,2,0)</f>
        <v>Gà muối 500g</v>
      </c>
      <c r="M778" s="247"/>
      <c r="N778" s="215" t="str">
        <f t="shared" si="104"/>
        <v>K-C6</v>
      </c>
      <c r="O778" s="222"/>
      <c r="P778" s="222"/>
      <c r="Q778" s="215" t="str">
        <f>VLOOKUP(K778,TONG_SL!$A:$D,3,0)</f>
        <v>Túi</v>
      </c>
      <c r="R778" s="1">
        <v>36</v>
      </c>
      <c r="S778" s="248"/>
      <c r="T778" s="248">
        <f>VLOOKUP(VLOOKUP(G778,Ma_KH!$A:$R,18,0)&amp;K778,Gia_MB!$A:$F,6,0)</f>
        <v>116611</v>
      </c>
      <c r="U778" s="249">
        <f t="shared" si="105"/>
        <v>4197996</v>
      </c>
      <c r="V778" s="248"/>
      <c r="W778" s="250">
        <f t="shared" si="106"/>
        <v>0</v>
      </c>
      <c r="X778" s="251" t="str">
        <f t="shared" si="107"/>
        <v>8</v>
      </c>
      <c r="Y778" s="248"/>
      <c r="Z778" s="249">
        <f t="shared" si="108"/>
        <v>335839.68</v>
      </c>
      <c r="AA778" s="252">
        <f>VLOOKUP(G778,Ma_KH!$A:$R,14,0)</f>
        <v>60</v>
      </c>
    </row>
    <row r="779" spans="1:27" x14ac:dyDescent="0.25">
      <c r="A779" s="286">
        <v>46046</v>
      </c>
      <c r="B779" s="287">
        <v>4183608181</v>
      </c>
      <c r="C779" s="288" t="s">
        <v>15180</v>
      </c>
      <c r="D779" s="286">
        <v>46055</v>
      </c>
      <c r="G779" s="21" t="s">
        <v>15410</v>
      </c>
      <c r="I779" s="21" t="s">
        <v>15420</v>
      </c>
      <c r="J779" s="21" t="s">
        <v>7228</v>
      </c>
      <c r="K779" s="21" t="s">
        <v>32</v>
      </c>
      <c r="L779" s="215" t="str">
        <f>VLOOKUP($K779,[1]TONG_SL!$A$1:$D$65536,2,0)</f>
        <v>Giò Tai Lưỡi Xào 250g</v>
      </c>
      <c r="M779" s="247"/>
      <c r="N779" s="215" t="str">
        <f t="shared" si="104"/>
        <v>K-C6</v>
      </c>
      <c r="O779" s="222"/>
      <c r="P779" s="222"/>
      <c r="Q779" s="215" t="str">
        <f>VLOOKUP(K779,TONG_SL!$A:$D,3,0)</f>
        <v>Túi</v>
      </c>
      <c r="R779" s="1">
        <v>9</v>
      </c>
      <c r="S779" s="248"/>
      <c r="T779" s="248">
        <f>VLOOKUP(VLOOKUP(G779,Ma_KH!$A:$R,18,0)&amp;K779,Gia_MB!$A:$F,6,0)</f>
        <v>50182</v>
      </c>
      <c r="U779" s="249">
        <f t="shared" si="105"/>
        <v>451638</v>
      </c>
      <c r="V779" s="248"/>
      <c r="W779" s="250">
        <f t="shared" si="106"/>
        <v>0</v>
      </c>
      <c r="X779" s="251" t="str">
        <f t="shared" si="107"/>
        <v>8</v>
      </c>
      <c r="Y779" s="248"/>
      <c r="Z779" s="249">
        <f t="shared" si="108"/>
        <v>36131.040000000001</v>
      </c>
      <c r="AA779" s="252">
        <f>VLOOKUP(G779,Ma_KH!$A:$R,14,0)</f>
        <v>60</v>
      </c>
    </row>
    <row r="780" spans="1:27" x14ac:dyDescent="0.25">
      <c r="A780" s="286">
        <v>46046</v>
      </c>
      <c r="B780" s="287">
        <v>4183608181</v>
      </c>
      <c r="C780" s="288" t="s">
        <v>15180</v>
      </c>
      <c r="D780" s="286">
        <v>46055</v>
      </c>
      <c r="G780" s="21" t="s">
        <v>15410</v>
      </c>
      <c r="I780" s="21" t="s">
        <v>15420</v>
      </c>
      <c r="J780" s="21" t="s">
        <v>7228</v>
      </c>
      <c r="K780" s="21" t="s">
        <v>27</v>
      </c>
      <c r="L780" s="215" t="str">
        <f>VLOOKUP($K780,[1]TONG_SL!$A$1:$D$65536,2,0)</f>
        <v>Chân giò heo muối 300g</v>
      </c>
      <c r="M780" s="247"/>
      <c r="N780" s="215" t="str">
        <f t="shared" si="104"/>
        <v>K-C6</v>
      </c>
      <c r="O780" s="222"/>
      <c r="P780" s="222"/>
      <c r="Q780" s="215" t="str">
        <f>VLOOKUP(K780,TONG_SL!$A:$D,3,0)</f>
        <v>Túi</v>
      </c>
      <c r="R780" s="1">
        <v>20</v>
      </c>
      <c r="S780" s="248"/>
      <c r="T780" s="248">
        <f>VLOOKUP(VLOOKUP(G780,Ma_KH!$A:$R,18,0)&amp;K780,Gia_MB!$A:$F,6,0)</f>
        <v>73431</v>
      </c>
      <c r="U780" s="249">
        <f t="shared" si="105"/>
        <v>1468620</v>
      </c>
      <c r="V780" s="248"/>
      <c r="W780" s="250">
        <f t="shared" si="106"/>
        <v>0</v>
      </c>
      <c r="X780" s="251" t="str">
        <f t="shared" si="107"/>
        <v>8</v>
      </c>
      <c r="Y780" s="248"/>
      <c r="Z780" s="249">
        <f t="shared" si="108"/>
        <v>117489.60000000001</v>
      </c>
      <c r="AA780" s="252">
        <f>VLOOKUP(G780,Ma_KH!$A:$R,14,0)</f>
        <v>60</v>
      </c>
    </row>
    <row r="781" spans="1:27" x14ac:dyDescent="0.25">
      <c r="A781" s="286">
        <v>46046</v>
      </c>
      <c r="B781" s="287">
        <v>4183608181</v>
      </c>
      <c r="C781" s="288" t="s">
        <v>15180</v>
      </c>
      <c r="D781" s="286">
        <v>46055</v>
      </c>
      <c r="G781" s="21" t="s">
        <v>15410</v>
      </c>
      <c r="I781" s="21" t="s">
        <v>15420</v>
      </c>
      <c r="J781" s="21" t="s">
        <v>7228</v>
      </c>
      <c r="K781" s="21" t="s">
        <v>48</v>
      </c>
      <c r="L781" s="215" t="str">
        <f>VLOOKUP($K781,[1]TONG_SL!$A$1:$D$65536,2,0)</f>
        <v>Mọc Nấm Hương 250g</v>
      </c>
      <c r="M781" s="247"/>
      <c r="N781" s="215" t="str">
        <f t="shared" si="104"/>
        <v>K-C6</v>
      </c>
      <c r="O781" s="222"/>
      <c r="P781" s="222"/>
      <c r="Q781" s="215" t="str">
        <f>VLOOKUP(K781,TONG_SL!$A:$D,3,0)</f>
        <v>Túi</v>
      </c>
      <c r="R781" s="1">
        <v>10</v>
      </c>
      <c r="S781" s="248"/>
      <c r="T781" s="248">
        <f>VLOOKUP(VLOOKUP(G781,Ma_KH!$A:$R,18,0)&amp;K781,Gia_MB!$A:$F,6,0)</f>
        <v>46000</v>
      </c>
      <c r="U781" s="249">
        <f t="shared" si="105"/>
        <v>460000</v>
      </c>
      <c r="V781" s="248"/>
      <c r="W781" s="250">
        <f t="shared" si="106"/>
        <v>0</v>
      </c>
      <c r="X781" s="251" t="str">
        <f t="shared" si="107"/>
        <v>8</v>
      </c>
      <c r="Y781" s="248"/>
      <c r="Z781" s="249">
        <f t="shared" si="108"/>
        <v>36800</v>
      </c>
      <c r="AA781" s="252">
        <f>VLOOKUP(G781,Ma_KH!$A:$R,14,0)</f>
        <v>60</v>
      </c>
    </row>
    <row r="782" spans="1:27" x14ac:dyDescent="0.25">
      <c r="A782" s="286">
        <v>46046</v>
      </c>
      <c r="B782" s="287">
        <v>4183608181</v>
      </c>
      <c r="C782" s="288" t="s">
        <v>15180</v>
      </c>
      <c r="D782" s="286">
        <v>46055</v>
      </c>
      <c r="G782" s="21" t="s">
        <v>15410</v>
      </c>
      <c r="I782" s="21" t="s">
        <v>15420</v>
      </c>
      <c r="J782" s="21" t="s">
        <v>7228</v>
      </c>
      <c r="K782" s="21" t="s">
        <v>34</v>
      </c>
      <c r="L782" s="215" t="str">
        <f>VLOOKUP($K782,[1]TONG_SL!$A$1:$D$65536,2,0)</f>
        <v>Tai heo muối 200g</v>
      </c>
      <c r="M782" s="247"/>
      <c r="N782" s="215" t="str">
        <f t="shared" si="104"/>
        <v>K-C6</v>
      </c>
      <c r="O782" s="222"/>
      <c r="P782" s="222"/>
      <c r="Q782" s="215" t="str">
        <f>VLOOKUP(K782,TONG_SL!$A:$D,3,0)</f>
        <v>Túi</v>
      </c>
      <c r="R782" s="1">
        <v>1</v>
      </c>
      <c r="S782" s="248"/>
      <c r="T782" s="248">
        <f>VLOOKUP(VLOOKUP(G782,Ma_KH!$A:$R,18,0)&amp;K782,Gia_MB!$A:$F,6,0)</f>
        <v>55595</v>
      </c>
      <c r="U782" s="249">
        <f t="shared" si="105"/>
        <v>55595</v>
      </c>
      <c r="V782" s="248"/>
      <c r="W782" s="250">
        <f t="shared" si="106"/>
        <v>0</v>
      </c>
      <c r="X782" s="251" t="str">
        <f t="shared" si="107"/>
        <v>8</v>
      </c>
      <c r="Y782" s="248"/>
      <c r="Z782" s="249">
        <f t="shared" si="108"/>
        <v>4447.6000000000004</v>
      </c>
      <c r="AA782" s="252">
        <f>VLOOKUP(G782,Ma_KH!$A:$R,14,0)</f>
        <v>60</v>
      </c>
    </row>
    <row r="783" spans="1:27" x14ac:dyDescent="0.25">
      <c r="A783" s="9">
        <v>46046</v>
      </c>
      <c r="B783" s="21">
        <v>4183608266</v>
      </c>
      <c r="C783" s="10" t="s">
        <v>15180</v>
      </c>
      <c r="D783" s="9">
        <v>46055</v>
      </c>
      <c r="G783" s="21" t="s">
        <v>15410</v>
      </c>
      <c r="I783" s="21" t="s">
        <v>15421</v>
      </c>
      <c r="J783" s="21" t="s">
        <v>7228</v>
      </c>
      <c r="K783" s="21" t="s">
        <v>34</v>
      </c>
      <c r="L783" s="215" t="str">
        <f>VLOOKUP($K783,[1]TONG_SL!$A$1:$D$65536,2,0)</f>
        <v>Tai heo muối 200g</v>
      </c>
      <c r="M783" s="247"/>
      <c r="N783" s="215" t="str">
        <f t="shared" si="104"/>
        <v>K-C6</v>
      </c>
      <c r="O783" s="222"/>
      <c r="P783" s="222"/>
      <c r="Q783" s="215" t="str">
        <f>VLOOKUP(K783,TONG_SL!$A:$D,3,0)</f>
        <v>Túi</v>
      </c>
      <c r="R783" s="1">
        <v>3</v>
      </c>
      <c r="S783" s="248"/>
      <c r="T783" s="248">
        <f>VLOOKUP(VLOOKUP(G783,Ma_KH!$A:$R,18,0)&amp;K783,Gia_MB!$A:$F,6,0)</f>
        <v>55595</v>
      </c>
      <c r="U783" s="249">
        <f t="shared" si="105"/>
        <v>166785</v>
      </c>
      <c r="V783" s="248"/>
      <c r="W783" s="250">
        <f t="shared" si="106"/>
        <v>0</v>
      </c>
      <c r="X783" s="251" t="str">
        <f t="shared" si="107"/>
        <v>8</v>
      </c>
      <c r="Y783" s="248"/>
      <c r="Z783" s="249">
        <f t="shared" si="108"/>
        <v>13342.800000000001</v>
      </c>
      <c r="AA783" s="252">
        <f>VLOOKUP(G783,Ma_KH!$A:$R,14,0)</f>
        <v>60</v>
      </c>
    </row>
    <row r="784" spans="1:27" x14ac:dyDescent="0.25">
      <c r="A784" s="9">
        <v>46046</v>
      </c>
      <c r="B784" s="21">
        <v>4183608266</v>
      </c>
      <c r="C784" s="10" t="s">
        <v>15180</v>
      </c>
      <c r="D784" s="9">
        <v>46055</v>
      </c>
      <c r="G784" s="21" t="s">
        <v>15410</v>
      </c>
      <c r="I784" s="21" t="s">
        <v>15421</v>
      </c>
      <c r="J784" s="21" t="s">
        <v>7228</v>
      </c>
      <c r="K784" s="21" t="s">
        <v>48</v>
      </c>
      <c r="L784" s="215" t="str">
        <f>VLOOKUP($K784,[1]TONG_SL!$A$1:$D$65536,2,0)</f>
        <v>Mọc Nấm Hương 250g</v>
      </c>
      <c r="M784" s="247"/>
      <c r="N784" s="215" t="str">
        <f t="shared" si="104"/>
        <v>K-C6</v>
      </c>
      <c r="O784" s="222"/>
      <c r="P784" s="222"/>
      <c r="Q784" s="215" t="str">
        <f>VLOOKUP(K784,TONG_SL!$A:$D,3,0)</f>
        <v>Túi</v>
      </c>
      <c r="R784" s="1">
        <v>2</v>
      </c>
      <c r="S784" s="248"/>
      <c r="T784" s="248">
        <f>VLOOKUP(VLOOKUP(G784,Ma_KH!$A:$R,18,0)&amp;K784,Gia_MB!$A:$F,6,0)</f>
        <v>46000</v>
      </c>
      <c r="U784" s="249">
        <f t="shared" si="105"/>
        <v>92000</v>
      </c>
      <c r="V784" s="248"/>
      <c r="W784" s="250">
        <f t="shared" si="106"/>
        <v>0</v>
      </c>
      <c r="X784" s="251" t="str">
        <f t="shared" si="107"/>
        <v>8</v>
      </c>
      <c r="Y784" s="248"/>
      <c r="Z784" s="249">
        <f t="shared" si="108"/>
        <v>7360</v>
      </c>
      <c r="AA784" s="252">
        <f>VLOOKUP(G784,Ma_KH!$A:$R,14,0)</f>
        <v>60</v>
      </c>
    </row>
    <row r="785" spans="1:27" x14ac:dyDescent="0.25">
      <c r="A785" s="9">
        <v>46046</v>
      </c>
      <c r="B785" s="21">
        <v>4183608266</v>
      </c>
      <c r="C785" s="10" t="s">
        <v>15180</v>
      </c>
      <c r="D785" s="9">
        <v>46055</v>
      </c>
      <c r="G785" s="21" t="s">
        <v>15410</v>
      </c>
      <c r="I785" s="21" t="s">
        <v>15421</v>
      </c>
      <c r="J785" s="21" t="s">
        <v>7228</v>
      </c>
      <c r="K785" s="21" t="s">
        <v>27</v>
      </c>
      <c r="L785" s="215" t="str">
        <f>VLOOKUP($K785,[1]TONG_SL!$A$1:$D$65536,2,0)</f>
        <v>Chân giò heo muối 300g</v>
      </c>
      <c r="M785" s="247"/>
      <c r="N785" s="215" t="str">
        <f t="shared" si="104"/>
        <v>K-C6</v>
      </c>
      <c r="O785" s="222"/>
      <c r="P785" s="222"/>
      <c r="Q785" s="215" t="str">
        <f>VLOOKUP(K785,TONG_SL!$A:$D,3,0)</f>
        <v>Túi</v>
      </c>
      <c r="R785" s="1">
        <v>40</v>
      </c>
      <c r="S785" s="248"/>
      <c r="T785" s="248">
        <f>VLOOKUP(VLOOKUP(G785,Ma_KH!$A:$R,18,0)&amp;K785,Gia_MB!$A:$F,6,0)</f>
        <v>73431</v>
      </c>
      <c r="U785" s="249">
        <f t="shared" si="105"/>
        <v>2937240</v>
      </c>
      <c r="V785" s="248"/>
      <c r="W785" s="250">
        <f t="shared" si="106"/>
        <v>0</v>
      </c>
      <c r="X785" s="251" t="str">
        <f t="shared" si="107"/>
        <v>8</v>
      </c>
      <c r="Y785" s="248"/>
      <c r="Z785" s="249">
        <f t="shared" si="108"/>
        <v>234979.20000000001</v>
      </c>
      <c r="AA785" s="252">
        <f>VLOOKUP(G785,Ma_KH!$A:$R,14,0)</f>
        <v>60</v>
      </c>
    </row>
    <row r="786" spans="1:27" x14ac:dyDescent="0.25">
      <c r="A786" s="9">
        <v>46046</v>
      </c>
      <c r="B786" s="21">
        <v>4183608266</v>
      </c>
      <c r="C786" s="10" t="s">
        <v>15180</v>
      </c>
      <c r="D786" s="9">
        <v>46055</v>
      </c>
      <c r="G786" s="21" t="s">
        <v>15410</v>
      </c>
      <c r="I786" s="21" t="s">
        <v>15421</v>
      </c>
      <c r="J786" s="21" t="s">
        <v>7228</v>
      </c>
      <c r="K786" s="21" t="s">
        <v>32</v>
      </c>
      <c r="L786" s="215" t="str">
        <f>VLOOKUP($K786,[1]TONG_SL!$A$1:$D$65536,2,0)</f>
        <v>Giò Tai Lưỡi Xào 250g</v>
      </c>
      <c r="M786" s="247"/>
      <c r="N786" s="215" t="str">
        <f t="shared" si="104"/>
        <v>K-C6</v>
      </c>
      <c r="O786" s="222"/>
      <c r="P786" s="222"/>
      <c r="Q786" s="215" t="str">
        <f>VLOOKUP(K786,TONG_SL!$A:$D,3,0)</f>
        <v>Túi</v>
      </c>
      <c r="R786" s="1">
        <v>5</v>
      </c>
      <c r="S786" s="248"/>
      <c r="T786" s="248">
        <f>VLOOKUP(VLOOKUP(G786,Ma_KH!$A:$R,18,0)&amp;K786,Gia_MB!$A:$F,6,0)</f>
        <v>50182</v>
      </c>
      <c r="U786" s="249">
        <f t="shared" si="105"/>
        <v>250910</v>
      </c>
      <c r="V786" s="248"/>
      <c r="W786" s="250">
        <f t="shared" si="106"/>
        <v>0</v>
      </c>
      <c r="X786" s="251" t="str">
        <f t="shared" si="107"/>
        <v>8</v>
      </c>
      <c r="Y786" s="248"/>
      <c r="Z786" s="249">
        <f t="shared" si="108"/>
        <v>20072.8</v>
      </c>
      <c r="AA786" s="252">
        <f>VLOOKUP(G786,Ma_KH!$A:$R,14,0)</f>
        <v>60</v>
      </c>
    </row>
    <row r="787" spans="1:27" x14ac:dyDescent="0.25">
      <c r="A787" s="9">
        <v>46046</v>
      </c>
      <c r="B787" s="21">
        <v>4183608266</v>
      </c>
      <c r="C787" s="10" t="s">
        <v>15180</v>
      </c>
      <c r="D787" s="9">
        <v>46055</v>
      </c>
      <c r="G787" s="21" t="s">
        <v>15410</v>
      </c>
      <c r="I787" s="21" t="s">
        <v>15421</v>
      </c>
      <c r="J787" s="21" t="s">
        <v>7228</v>
      </c>
      <c r="K787" s="21" t="s">
        <v>30</v>
      </c>
      <c r="L787" s="215" t="str">
        <f>VLOOKUP($K787,[1]TONG_SL!$A$1:$D$65536,2,0)</f>
        <v>Gà muối 500g</v>
      </c>
      <c r="M787" s="247"/>
      <c r="N787" s="215" t="str">
        <f t="shared" si="104"/>
        <v>K-C6</v>
      </c>
      <c r="O787" s="222"/>
      <c r="P787" s="222"/>
      <c r="Q787" s="215" t="str">
        <f>VLOOKUP(K787,TONG_SL!$A:$D,3,0)</f>
        <v>Túi</v>
      </c>
      <c r="R787" s="1">
        <v>20</v>
      </c>
      <c r="S787" s="248"/>
      <c r="T787" s="248">
        <f>VLOOKUP(VLOOKUP(G787,Ma_KH!$A:$R,18,0)&amp;K787,Gia_MB!$A:$F,6,0)</f>
        <v>116611</v>
      </c>
      <c r="U787" s="249">
        <f t="shared" si="105"/>
        <v>2332220</v>
      </c>
      <c r="V787" s="248"/>
      <c r="W787" s="250">
        <f t="shared" si="106"/>
        <v>0</v>
      </c>
      <c r="X787" s="251" t="str">
        <f t="shared" si="107"/>
        <v>8</v>
      </c>
      <c r="Y787" s="248"/>
      <c r="Z787" s="249">
        <f t="shared" si="108"/>
        <v>186577.6</v>
      </c>
      <c r="AA787" s="252">
        <f>VLOOKUP(G787,Ma_KH!$A:$R,14,0)</f>
        <v>60</v>
      </c>
    </row>
    <row r="788" spans="1:27" x14ac:dyDescent="0.25">
      <c r="A788" s="9">
        <v>46046</v>
      </c>
      <c r="B788" s="21">
        <v>4183607610</v>
      </c>
      <c r="C788" s="10" t="s">
        <v>15180</v>
      </c>
      <c r="D788" s="9">
        <v>46055</v>
      </c>
      <c r="G788" s="21" t="s">
        <v>15410</v>
      </c>
      <c r="I788" s="21" t="s">
        <v>15422</v>
      </c>
      <c r="J788" s="21" t="s">
        <v>7228</v>
      </c>
      <c r="K788" s="21" t="s">
        <v>48</v>
      </c>
      <c r="L788" s="215" t="str">
        <f>VLOOKUP($K788,[1]TONG_SL!$A$1:$D$65536,2,0)</f>
        <v>Mọc Nấm Hương 250g</v>
      </c>
      <c r="M788" s="247"/>
      <c r="N788" s="215" t="str">
        <f t="shared" si="104"/>
        <v>K-C6</v>
      </c>
      <c r="O788" s="222"/>
      <c r="P788" s="222"/>
      <c r="Q788" s="215" t="str">
        <f>VLOOKUP(K788,TONG_SL!$A:$D,3,0)</f>
        <v>Túi</v>
      </c>
      <c r="R788" s="1">
        <v>6</v>
      </c>
      <c r="S788" s="248"/>
      <c r="T788" s="248">
        <f>VLOOKUP(VLOOKUP(G788,Ma_KH!$A:$R,18,0)&amp;K788,Gia_MB!$A:$F,6,0)</f>
        <v>46000</v>
      </c>
      <c r="U788" s="249">
        <f t="shared" si="105"/>
        <v>276000</v>
      </c>
      <c r="V788" s="248"/>
      <c r="W788" s="250">
        <f t="shared" si="106"/>
        <v>0</v>
      </c>
      <c r="X788" s="251" t="str">
        <f t="shared" si="107"/>
        <v>8</v>
      </c>
      <c r="Y788" s="248"/>
      <c r="Z788" s="249">
        <f t="shared" si="108"/>
        <v>22080</v>
      </c>
      <c r="AA788" s="252">
        <f>VLOOKUP(G788,Ma_KH!$A:$R,14,0)</f>
        <v>60</v>
      </c>
    </row>
    <row r="789" spans="1:27" x14ac:dyDescent="0.25">
      <c r="A789" s="9">
        <v>46046</v>
      </c>
      <c r="B789" s="21">
        <v>4183607610</v>
      </c>
      <c r="C789" s="10" t="s">
        <v>15180</v>
      </c>
      <c r="D789" s="9">
        <v>46055</v>
      </c>
      <c r="G789" s="21" t="s">
        <v>15410</v>
      </c>
      <c r="I789" s="21" t="s">
        <v>15422</v>
      </c>
      <c r="J789" s="21" t="s">
        <v>7228</v>
      </c>
      <c r="K789" s="21" t="s">
        <v>32</v>
      </c>
      <c r="L789" s="215" t="str">
        <f>VLOOKUP($K789,[1]TONG_SL!$A$1:$D$65536,2,0)</f>
        <v>Giò Tai Lưỡi Xào 250g</v>
      </c>
      <c r="M789" s="247"/>
      <c r="N789" s="215" t="str">
        <f t="shared" si="104"/>
        <v>K-C6</v>
      </c>
      <c r="O789" s="222"/>
      <c r="P789" s="222"/>
      <c r="Q789" s="215" t="str">
        <f>VLOOKUP(K789,TONG_SL!$A:$D,3,0)</f>
        <v>Túi</v>
      </c>
      <c r="R789" s="1">
        <v>7</v>
      </c>
      <c r="S789" s="248"/>
      <c r="T789" s="248">
        <f>VLOOKUP(VLOOKUP(G789,Ma_KH!$A:$R,18,0)&amp;K789,Gia_MB!$A:$F,6,0)</f>
        <v>50182</v>
      </c>
      <c r="U789" s="249">
        <f t="shared" si="105"/>
        <v>351274</v>
      </c>
      <c r="V789" s="248"/>
      <c r="W789" s="250">
        <f t="shared" si="106"/>
        <v>0</v>
      </c>
      <c r="X789" s="251" t="str">
        <f t="shared" si="107"/>
        <v>8</v>
      </c>
      <c r="Y789" s="248"/>
      <c r="Z789" s="249">
        <f t="shared" si="108"/>
        <v>28101.920000000002</v>
      </c>
      <c r="AA789" s="252">
        <f>VLOOKUP(G789,Ma_KH!$A:$R,14,0)</f>
        <v>60</v>
      </c>
    </row>
    <row r="790" spans="1:27" x14ac:dyDescent="0.25">
      <c r="A790" s="9">
        <v>46046</v>
      </c>
      <c r="B790" s="21">
        <v>4183607610</v>
      </c>
      <c r="C790" s="10" t="s">
        <v>15180</v>
      </c>
      <c r="D790" s="9">
        <v>46055</v>
      </c>
      <c r="G790" s="21" t="s">
        <v>15410</v>
      </c>
      <c r="I790" s="21" t="s">
        <v>15422</v>
      </c>
      <c r="J790" s="21" t="s">
        <v>7228</v>
      </c>
      <c r="K790" s="21" t="s">
        <v>30</v>
      </c>
      <c r="L790" s="215" t="str">
        <f>VLOOKUP($K790,[1]TONG_SL!$A$1:$D$65536,2,0)</f>
        <v>Gà muối 500g</v>
      </c>
      <c r="M790" s="247"/>
      <c r="N790" s="215" t="str">
        <f t="shared" si="104"/>
        <v>K-C6</v>
      </c>
      <c r="O790" s="222"/>
      <c r="P790" s="222"/>
      <c r="Q790" s="215" t="str">
        <f>VLOOKUP(K790,TONG_SL!$A:$D,3,0)</f>
        <v>Túi</v>
      </c>
      <c r="R790" s="1">
        <v>39</v>
      </c>
      <c r="S790" s="248"/>
      <c r="T790" s="248">
        <f>VLOOKUP(VLOOKUP(G790,Ma_KH!$A:$R,18,0)&amp;K790,Gia_MB!$A:$F,6,0)</f>
        <v>116611</v>
      </c>
      <c r="U790" s="249">
        <f t="shared" si="105"/>
        <v>4547829</v>
      </c>
      <c r="V790" s="248"/>
      <c r="W790" s="250">
        <f t="shared" si="106"/>
        <v>0</v>
      </c>
      <c r="X790" s="251" t="str">
        <f t="shared" si="107"/>
        <v>8</v>
      </c>
      <c r="Y790" s="248"/>
      <c r="Z790" s="249">
        <f t="shared" si="108"/>
        <v>363826.32</v>
      </c>
      <c r="AA790" s="252">
        <f>VLOOKUP(G790,Ma_KH!$A:$R,14,0)</f>
        <v>60</v>
      </c>
    </row>
    <row r="791" spans="1:27" x14ac:dyDescent="0.25">
      <c r="A791" s="9">
        <v>46046</v>
      </c>
      <c r="B791" s="21">
        <v>4183607610</v>
      </c>
      <c r="C791" s="10" t="s">
        <v>15180</v>
      </c>
      <c r="D791" s="9">
        <v>46055</v>
      </c>
      <c r="G791" s="21" t="s">
        <v>15410</v>
      </c>
      <c r="I791" s="21" t="s">
        <v>15422</v>
      </c>
      <c r="J791" s="21" t="s">
        <v>7228</v>
      </c>
      <c r="K791" s="21" t="s">
        <v>27</v>
      </c>
      <c r="L791" s="215" t="str">
        <f>VLOOKUP($K791,[1]TONG_SL!$A$1:$D$65536,2,0)</f>
        <v>Chân giò heo muối 300g</v>
      </c>
      <c r="M791" s="247"/>
      <c r="N791" s="215" t="str">
        <f t="shared" si="104"/>
        <v>K-C6</v>
      </c>
      <c r="O791" s="222"/>
      <c r="P791" s="222"/>
      <c r="Q791" s="215" t="str">
        <f>VLOOKUP(K791,TONG_SL!$A:$D,3,0)</f>
        <v>Túi</v>
      </c>
      <c r="R791" s="1">
        <v>10</v>
      </c>
      <c r="S791" s="248"/>
      <c r="T791" s="248">
        <f>VLOOKUP(VLOOKUP(G791,Ma_KH!$A:$R,18,0)&amp;K791,Gia_MB!$A:$F,6,0)</f>
        <v>73431</v>
      </c>
      <c r="U791" s="249">
        <f t="shared" si="105"/>
        <v>734310</v>
      </c>
      <c r="V791" s="248"/>
      <c r="W791" s="250">
        <f t="shared" si="106"/>
        <v>0</v>
      </c>
      <c r="X791" s="251" t="str">
        <f t="shared" si="107"/>
        <v>8</v>
      </c>
      <c r="Y791" s="248"/>
      <c r="Z791" s="249">
        <f t="shared" si="108"/>
        <v>58744.800000000003</v>
      </c>
      <c r="AA791" s="252">
        <f>VLOOKUP(G791,Ma_KH!$A:$R,14,0)</f>
        <v>60</v>
      </c>
    </row>
    <row r="792" spans="1:27" x14ac:dyDescent="0.25">
      <c r="A792" s="9">
        <v>46046</v>
      </c>
      <c r="B792" s="21">
        <v>4183607743</v>
      </c>
      <c r="C792" s="10" t="s">
        <v>15180</v>
      </c>
      <c r="D792" s="9">
        <v>46055</v>
      </c>
      <c r="G792" s="21" t="s">
        <v>15410</v>
      </c>
      <c r="I792" s="21" t="s">
        <v>15423</v>
      </c>
      <c r="J792" s="21" t="s">
        <v>7228</v>
      </c>
      <c r="K792" s="21" t="s">
        <v>32</v>
      </c>
      <c r="L792" s="215" t="str">
        <f>VLOOKUP($K792,[1]TONG_SL!$A$1:$D$65536,2,0)</f>
        <v>Giò Tai Lưỡi Xào 250g</v>
      </c>
      <c r="M792" s="247"/>
      <c r="N792" s="215" t="str">
        <f t="shared" si="104"/>
        <v>K-C6</v>
      </c>
      <c r="O792" s="222"/>
      <c r="P792" s="222"/>
      <c r="Q792" s="215" t="str">
        <f>VLOOKUP(K792,TONG_SL!$A:$D,3,0)</f>
        <v>Túi</v>
      </c>
      <c r="R792" s="1">
        <v>4</v>
      </c>
      <c r="S792" s="248"/>
      <c r="T792" s="248">
        <f>VLOOKUP(VLOOKUP(G792,Ma_KH!$A:$R,18,0)&amp;K792,Gia_MB!$A:$F,6,0)</f>
        <v>50182</v>
      </c>
      <c r="U792" s="249">
        <f t="shared" si="105"/>
        <v>200728</v>
      </c>
      <c r="V792" s="248"/>
      <c r="W792" s="250">
        <f t="shared" si="106"/>
        <v>0</v>
      </c>
      <c r="X792" s="251" t="str">
        <f t="shared" si="107"/>
        <v>8</v>
      </c>
      <c r="Y792" s="248"/>
      <c r="Z792" s="249">
        <f t="shared" si="108"/>
        <v>16058.24</v>
      </c>
      <c r="AA792" s="252">
        <f>VLOOKUP(G792,Ma_KH!$A:$R,14,0)</f>
        <v>60</v>
      </c>
    </row>
    <row r="793" spans="1:27" x14ac:dyDescent="0.25">
      <c r="A793" s="9">
        <v>46046</v>
      </c>
      <c r="B793" s="21">
        <v>4183607743</v>
      </c>
      <c r="C793" s="10" t="s">
        <v>15180</v>
      </c>
      <c r="D793" s="9">
        <v>46055</v>
      </c>
      <c r="G793" s="21" t="s">
        <v>15410</v>
      </c>
      <c r="I793" s="21" t="s">
        <v>15423</v>
      </c>
      <c r="J793" s="21" t="s">
        <v>7228</v>
      </c>
      <c r="K793" s="21" t="s">
        <v>30</v>
      </c>
      <c r="L793" s="215" t="str">
        <f>VLOOKUP($K793,[1]TONG_SL!$A$1:$D$65536,2,0)</f>
        <v>Gà muối 500g</v>
      </c>
      <c r="M793" s="247"/>
      <c r="N793" s="215" t="str">
        <f t="shared" si="104"/>
        <v>K-C6</v>
      </c>
      <c r="O793" s="222"/>
      <c r="P793" s="222"/>
      <c r="Q793" s="215" t="str">
        <f>VLOOKUP(K793,TONG_SL!$A:$D,3,0)</f>
        <v>Túi</v>
      </c>
      <c r="R793" s="1">
        <v>29</v>
      </c>
      <c r="S793" s="248"/>
      <c r="T793" s="248">
        <f>VLOOKUP(VLOOKUP(G793,Ma_KH!$A:$R,18,0)&amp;K793,Gia_MB!$A:$F,6,0)</f>
        <v>116611</v>
      </c>
      <c r="U793" s="249">
        <f t="shared" si="105"/>
        <v>3381719</v>
      </c>
      <c r="V793" s="248"/>
      <c r="W793" s="250">
        <f t="shared" si="106"/>
        <v>0</v>
      </c>
      <c r="X793" s="251" t="str">
        <f t="shared" si="107"/>
        <v>8</v>
      </c>
      <c r="Y793" s="248"/>
      <c r="Z793" s="249">
        <f t="shared" si="108"/>
        <v>270537.52</v>
      </c>
      <c r="AA793" s="252">
        <f>VLOOKUP(G793,Ma_KH!$A:$R,14,0)</f>
        <v>60</v>
      </c>
    </row>
    <row r="794" spans="1:27" x14ac:dyDescent="0.25">
      <c r="A794" s="9">
        <v>46046</v>
      </c>
      <c r="B794" s="21">
        <v>4183607648</v>
      </c>
      <c r="C794" s="10" t="s">
        <v>15180</v>
      </c>
      <c r="D794" s="9">
        <v>46055</v>
      </c>
      <c r="G794" s="21" t="s">
        <v>15410</v>
      </c>
      <c r="I794" s="21" t="s">
        <v>15424</v>
      </c>
      <c r="J794" s="21" t="s">
        <v>7228</v>
      </c>
      <c r="K794" s="21" t="s">
        <v>30</v>
      </c>
      <c r="L794" s="215" t="str">
        <f>VLOOKUP($K794,[1]TONG_SL!$A$1:$D$65536,2,0)</f>
        <v>Gà muối 500g</v>
      </c>
      <c r="M794" s="247"/>
      <c r="N794" s="215" t="str">
        <f t="shared" si="104"/>
        <v>K-C6</v>
      </c>
      <c r="O794" s="222"/>
      <c r="P794" s="222"/>
      <c r="Q794" s="215" t="str">
        <f>VLOOKUP(K794,TONG_SL!$A:$D,3,0)</f>
        <v>Túi</v>
      </c>
      <c r="R794" s="1">
        <v>20</v>
      </c>
      <c r="S794" s="248"/>
      <c r="T794" s="248">
        <f>VLOOKUP(VLOOKUP(G794,Ma_KH!$A:$R,18,0)&amp;K794,Gia_MB!$A:$F,6,0)</f>
        <v>116611</v>
      </c>
      <c r="U794" s="249">
        <f t="shared" si="105"/>
        <v>2332220</v>
      </c>
      <c r="V794" s="248"/>
      <c r="W794" s="250">
        <f t="shared" si="106"/>
        <v>0</v>
      </c>
      <c r="X794" s="251" t="str">
        <f t="shared" si="107"/>
        <v>8</v>
      </c>
      <c r="Y794" s="248"/>
      <c r="Z794" s="249">
        <f t="shared" si="108"/>
        <v>186577.6</v>
      </c>
      <c r="AA794" s="252">
        <f>VLOOKUP(G794,Ma_KH!$A:$R,14,0)</f>
        <v>60</v>
      </c>
    </row>
    <row r="795" spans="1:27" x14ac:dyDescent="0.25">
      <c r="A795" s="9">
        <v>46046</v>
      </c>
      <c r="B795" s="21">
        <v>4183607648</v>
      </c>
      <c r="C795" s="10" t="s">
        <v>15180</v>
      </c>
      <c r="D795" s="9">
        <v>46055</v>
      </c>
      <c r="G795" s="21" t="s">
        <v>15410</v>
      </c>
      <c r="I795" s="21" t="s">
        <v>15424</v>
      </c>
      <c r="J795" s="21" t="s">
        <v>7228</v>
      </c>
      <c r="K795" s="21" t="s">
        <v>32</v>
      </c>
      <c r="L795" s="215" t="str">
        <f>VLOOKUP($K795,[1]TONG_SL!$A$1:$D$65536,2,0)</f>
        <v>Giò Tai Lưỡi Xào 250g</v>
      </c>
      <c r="M795" s="247"/>
      <c r="N795" s="215" t="str">
        <f t="shared" si="104"/>
        <v>K-C6</v>
      </c>
      <c r="O795" s="222"/>
      <c r="P795" s="222"/>
      <c r="Q795" s="215" t="str">
        <f>VLOOKUP(K795,TONG_SL!$A:$D,3,0)</f>
        <v>Túi</v>
      </c>
      <c r="R795" s="1">
        <v>110</v>
      </c>
      <c r="S795" s="248"/>
      <c r="T795" s="248">
        <f>VLOOKUP(VLOOKUP(G795,Ma_KH!$A:$R,18,0)&amp;K795,Gia_MB!$A:$F,6,0)</f>
        <v>50182</v>
      </c>
      <c r="U795" s="249">
        <f t="shared" si="105"/>
        <v>5520020</v>
      </c>
      <c r="V795" s="248"/>
      <c r="W795" s="250">
        <f t="shared" si="106"/>
        <v>0</v>
      </c>
      <c r="X795" s="251" t="str">
        <f t="shared" si="107"/>
        <v>8</v>
      </c>
      <c r="Y795" s="248"/>
      <c r="Z795" s="249">
        <f t="shared" si="108"/>
        <v>441601.60000000003</v>
      </c>
      <c r="AA795" s="252">
        <f>VLOOKUP(G795,Ma_KH!$A:$R,14,0)</f>
        <v>60</v>
      </c>
    </row>
    <row r="796" spans="1:27" x14ac:dyDescent="0.25">
      <c r="A796" s="9">
        <v>46046</v>
      </c>
      <c r="B796" s="21">
        <v>4183607648</v>
      </c>
      <c r="C796" s="10" t="s">
        <v>15180</v>
      </c>
      <c r="D796" s="9">
        <v>46055</v>
      </c>
      <c r="G796" s="21" t="s">
        <v>15410</v>
      </c>
      <c r="I796" s="21" t="s">
        <v>15424</v>
      </c>
      <c r="J796" s="21" t="s">
        <v>7228</v>
      </c>
      <c r="K796" s="21" t="s">
        <v>27</v>
      </c>
      <c r="L796" s="215" t="str">
        <f>VLOOKUP($K796,[1]TONG_SL!$A$1:$D$65536,2,0)</f>
        <v>Chân giò heo muối 300g</v>
      </c>
      <c r="M796" s="247"/>
      <c r="N796" s="215" t="str">
        <f t="shared" si="104"/>
        <v>K-C6</v>
      </c>
      <c r="O796" s="222"/>
      <c r="P796" s="222"/>
      <c r="Q796" s="215" t="str">
        <f>VLOOKUP(K796,TONG_SL!$A:$D,3,0)</f>
        <v>Túi</v>
      </c>
      <c r="R796" s="1">
        <v>30</v>
      </c>
      <c r="S796" s="248"/>
      <c r="T796" s="248">
        <f>VLOOKUP(VLOOKUP(G796,Ma_KH!$A:$R,18,0)&amp;K796,Gia_MB!$A:$F,6,0)</f>
        <v>73431</v>
      </c>
      <c r="U796" s="249">
        <f t="shared" si="105"/>
        <v>2202930</v>
      </c>
      <c r="V796" s="248"/>
      <c r="W796" s="250">
        <f t="shared" si="106"/>
        <v>0</v>
      </c>
      <c r="X796" s="251" t="str">
        <f t="shared" si="107"/>
        <v>8</v>
      </c>
      <c r="Y796" s="248"/>
      <c r="Z796" s="249">
        <f t="shared" si="108"/>
        <v>176234.4</v>
      </c>
      <c r="AA796" s="252">
        <f>VLOOKUP(G796,Ma_KH!$A:$R,14,0)</f>
        <v>60</v>
      </c>
    </row>
    <row r="797" spans="1:27" x14ac:dyDescent="0.25">
      <c r="A797" s="9">
        <v>46046</v>
      </c>
      <c r="B797" s="21">
        <v>4183607648</v>
      </c>
      <c r="C797" s="10" t="s">
        <v>15180</v>
      </c>
      <c r="D797" s="9">
        <v>46055</v>
      </c>
      <c r="G797" s="21" t="s">
        <v>15410</v>
      </c>
      <c r="I797" s="21" t="s">
        <v>15424</v>
      </c>
      <c r="J797" s="21" t="s">
        <v>7228</v>
      </c>
      <c r="K797" s="21" t="s">
        <v>48</v>
      </c>
      <c r="L797" s="215" t="str">
        <f>VLOOKUP($K797,[1]TONG_SL!$A$1:$D$65536,2,0)</f>
        <v>Mọc Nấm Hương 250g</v>
      </c>
      <c r="M797" s="247"/>
      <c r="N797" s="215" t="str">
        <f t="shared" si="104"/>
        <v>K-C6</v>
      </c>
      <c r="O797" s="222"/>
      <c r="P797" s="222"/>
      <c r="Q797" s="215" t="str">
        <f>VLOOKUP(K797,TONG_SL!$A:$D,3,0)</f>
        <v>Túi</v>
      </c>
      <c r="R797" s="1">
        <v>9</v>
      </c>
      <c r="S797" s="248"/>
      <c r="T797" s="248">
        <f>VLOOKUP(VLOOKUP(G797,Ma_KH!$A:$R,18,0)&amp;K797,Gia_MB!$A:$F,6,0)</f>
        <v>46000</v>
      </c>
      <c r="U797" s="249">
        <f t="shared" si="105"/>
        <v>414000</v>
      </c>
      <c r="V797" s="248"/>
      <c r="W797" s="250">
        <f t="shared" si="106"/>
        <v>0</v>
      </c>
      <c r="X797" s="251" t="str">
        <f t="shared" si="107"/>
        <v>8</v>
      </c>
      <c r="Y797" s="248"/>
      <c r="Z797" s="249">
        <f t="shared" si="108"/>
        <v>33120</v>
      </c>
      <c r="AA797" s="252">
        <f>VLOOKUP(G797,Ma_KH!$A:$R,14,0)</f>
        <v>60</v>
      </c>
    </row>
    <row r="798" spans="1:27" x14ac:dyDescent="0.25">
      <c r="A798" s="9">
        <v>46046</v>
      </c>
      <c r="B798" s="21">
        <v>4183607648</v>
      </c>
      <c r="C798" s="10" t="s">
        <v>15180</v>
      </c>
      <c r="D798" s="9">
        <v>46055</v>
      </c>
      <c r="G798" s="21" t="s">
        <v>15410</v>
      </c>
      <c r="I798" s="21" t="s">
        <v>15424</v>
      </c>
      <c r="J798" s="21" t="s">
        <v>7228</v>
      </c>
      <c r="K798" s="21" t="s">
        <v>34</v>
      </c>
      <c r="L798" s="215" t="str">
        <f>VLOOKUP($K798,[1]TONG_SL!$A$1:$D$65536,2,0)</f>
        <v>Tai heo muối 200g</v>
      </c>
      <c r="M798" s="247"/>
      <c r="N798" s="215" t="str">
        <f t="shared" si="104"/>
        <v>K-C6</v>
      </c>
      <c r="O798" s="222"/>
      <c r="P798" s="222"/>
      <c r="Q798" s="215" t="str">
        <f>VLOOKUP(K798,TONG_SL!$A:$D,3,0)</f>
        <v>Túi</v>
      </c>
      <c r="R798" s="1">
        <v>6</v>
      </c>
      <c r="S798" s="248"/>
      <c r="T798" s="248">
        <f>VLOOKUP(VLOOKUP(G798,Ma_KH!$A:$R,18,0)&amp;K798,Gia_MB!$A:$F,6,0)</f>
        <v>55595</v>
      </c>
      <c r="U798" s="249">
        <f t="shared" si="105"/>
        <v>333570</v>
      </c>
      <c r="V798" s="248"/>
      <c r="W798" s="250">
        <f t="shared" si="106"/>
        <v>0</v>
      </c>
      <c r="X798" s="251" t="str">
        <f t="shared" si="107"/>
        <v>8</v>
      </c>
      <c r="Y798" s="248"/>
      <c r="Z798" s="249">
        <f t="shared" si="108"/>
        <v>26685.600000000002</v>
      </c>
      <c r="AA798" s="252">
        <f>VLOOKUP(G798,Ma_KH!$A:$R,14,0)</f>
        <v>60</v>
      </c>
    </row>
    <row r="799" spans="1:27" x14ac:dyDescent="0.25">
      <c r="A799" s="286">
        <v>46046</v>
      </c>
      <c r="B799" s="287">
        <v>4183607727</v>
      </c>
      <c r="C799" s="288" t="s">
        <v>15180</v>
      </c>
      <c r="D799" s="286">
        <v>46055</v>
      </c>
      <c r="G799" s="21" t="s">
        <v>15410</v>
      </c>
      <c r="I799" s="21" t="s">
        <v>15425</v>
      </c>
      <c r="J799" s="21" t="s">
        <v>7228</v>
      </c>
      <c r="K799" s="21" t="s">
        <v>32</v>
      </c>
      <c r="L799" s="215" t="str">
        <f>VLOOKUP($K799,[1]TONG_SL!$A$1:$D$65536,2,0)</f>
        <v>Giò Tai Lưỡi Xào 250g</v>
      </c>
      <c r="M799" s="247"/>
      <c r="N799" s="215" t="str">
        <f t="shared" si="104"/>
        <v>K-C6</v>
      </c>
      <c r="O799" s="222"/>
      <c r="P799" s="222"/>
      <c r="Q799" s="215" t="str">
        <f>VLOOKUP(K799,TONG_SL!$A:$D,3,0)</f>
        <v>Túi</v>
      </c>
      <c r="R799" s="1">
        <v>10</v>
      </c>
      <c r="S799" s="248"/>
      <c r="T799" s="248">
        <f>VLOOKUP(VLOOKUP(G799,Ma_KH!$A:$R,18,0)&amp;K799,Gia_MB!$A:$F,6,0)</f>
        <v>50182</v>
      </c>
      <c r="U799" s="249">
        <f t="shared" si="105"/>
        <v>501820</v>
      </c>
      <c r="V799" s="248"/>
      <c r="W799" s="250">
        <f t="shared" si="106"/>
        <v>0</v>
      </c>
      <c r="X799" s="251" t="str">
        <f t="shared" si="107"/>
        <v>8</v>
      </c>
      <c r="Y799" s="248"/>
      <c r="Z799" s="249">
        <f t="shared" si="108"/>
        <v>40145.599999999999</v>
      </c>
      <c r="AA799" s="252">
        <f>VLOOKUP(G799,Ma_KH!$A:$R,14,0)</f>
        <v>60</v>
      </c>
    </row>
    <row r="800" spans="1:27" x14ac:dyDescent="0.25">
      <c r="A800" s="286">
        <v>46046</v>
      </c>
      <c r="B800" s="287">
        <v>4183607727</v>
      </c>
      <c r="C800" s="288" t="s">
        <v>15180</v>
      </c>
      <c r="D800" s="286">
        <v>46055</v>
      </c>
      <c r="G800" s="21" t="s">
        <v>15410</v>
      </c>
      <c r="I800" s="21" t="s">
        <v>15425</v>
      </c>
      <c r="J800" s="21" t="s">
        <v>7228</v>
      </c>
      <c r="K800" s="21" t="s">
        <v>30</v>
      </c>
      <c r="L800" s="215" t="str">
        <f>VLOOKUP($K800,[1]TONG_SL!$A$1:$D$65536,2,0)</f>
        <v>Gà muối 500g</v>
      </c>
      <c r="M800" s="247"/>
      <c r="N800" s="215" t="str">
        <f t="shared" si="104"/>
        <v>K-C6</v>
      </c>
      <c r="O800" s="222"/>
      <c r="P800" s="222"/>
      <c r="Q800" s="215" t="str">
        <f>VLOOKUP(K800,TONG_SL!$A:$D,3,0)</f>
        <v>Túi</v>
      </c>
      <c r="R800" s="1">
        <v>21</v>
      </c>
      <c r="S800" s="248"/>
      <c r="T800" s="248">
        <f>VLOOKUP(VLOOKUP(G800,Ma_KH!$A:$R,18,0)&amp;K800,Gia_MB!$A:$F,6,0)</f>
        <v>116611</v>
      </c>
      <c r="U800" s="249">
        <f t="shared" si="105"/>
        <v>2448831</v>
      </c>
      <c r="V800" s="248"/>
      <c r="W800" s="250">
        <f t="shared" si="106"/>
        <v>0</v>
      </c>
      <c r="X800" s="251" t="str">
        <f t="shared" si="107"/>
        <v>8</v>
      </c>
      <c r="Y800" s="248"/>
      <c r="Z800" s="249">
        <f t="shared" si="108"/>
        <v>195906.48</v>
      </c>
      <c r="AA800" s="252">
        <f>VLOOKUP(G800,Ma_KH!$A:$R,14,0)</f>
        <v>60</v>
      </c>
    </row>
    <row r="801" spans="1:27" x14ac:dyDescent="0.25">
      <c r="A801" s="286">
        <v>46046</v>
      </c>
      <c r="B801" s="287">
        <v>4183607727</v>
      </c>
      <c r="C801" s="288" t="s">
        <v>15180</v>
      </c>
      <c r="D801" s="286">
        <v>46055</v>
      </c>
      <c r="G801" s="21" t="s">
        <v>15410</v>
      </c>
      <c r="I801" s="21" t="s">
        <v>15425</v>
      </c>
      <c r="J801" s="21" t="s">
        <v>7228</v>
      </c>
      <c r="K801" s="21" t="s">
        <v>27</v>
      </c>
      <c r="L801" s="215" t="str">
        <f>VLOOKUP($K801,[1]TONG_SL!$A$1:$D$65536,2,0)</f>
        <v>Chân giò heo muối 300g</v>
      </c>
      <c r="M801" s="247"/>
      <c r="N801" s="215" t="str">
        <f t="shared" si="104"/>
        <v>K-C6</v>
      </c>
      <c r="O801" s="222"/>
      <c r="P801" s="222"/>
      <c r="Q801" s="215" t="str">
        <f>VLOOKUP(K801,TONG_SL!$A:$D,3,0)</f>
        <v>Túi</v>
      </c>
      <c r="R801" s="1">
        <v>20</v>
      </c>
      <c r="S801" s="248"/>
      <c r="T801" s="248">
        <f>VLOOKUP(VLOOKUP(G801,Ma_KH!$A:$R,18,0)&amp;K801,Gia_MB!$A:$F,6,0)</f>
        <v>73431</v>
      </c>
      <c r="U801" s="249">
        <f t="shared" si="105"/>
        <v>1468620</v>
      </c>
      <c r="V801" s="248"/>
      <c r="W801" s="250">
        <f t="shared" si="106"/>
        <v>0</v>
      </c>
      <c r="X801" s="251" t="str">
        <f t="shared" si="107"/>
        <v>8</v>
      </c>
      <c r="Y801" s="248"/>
      <c r="Z801" s="249">
        <f t="shared" si="108"/>
        <v>117489.60000000001</v>
      </c>
      <c r="AA801" s="252">
        <f>VLOOKUP(G801,Ma_KH!$A:$R,14,0)</f>
        <v>60</v>
      </c>
    </row>
    <row r="802" spans="1:27" x14ac:dyDescent="0.25">
      <c r="A802" s="286">
        <v>46046</v>
      </c>
      <c r="B802" s="287">
        <v>4183607727</v>
      </c>
      <c r="C802" s="288" t="s">
        <v>15180</v>
      </c>
      <c r="D802" s="286">
        <v>46055</v>
      </c>
      <c r="G802" s="21" t="s">
        <v>15410</v>
      </c>
      <c r="I802" s="21" t="s">
        <v>15425</v>
      </c>
      <c r="J802" s="21" t="s">
        <v>7228</v>
      </c>
      <c r="K802" s="21" t="s">
        <v>34</v>
      </c>
      <c r="L802" s="215" t="str">
        <f>VLOOKUP($K802,[1]TONG_SL!$A$1:$D$65536,2,0)</f>
        <v>Tai heo muối 200g</v>
      </c>
      <c r="M802" s="247"/>
      <c r="N802" s="215" t="str">
        <f t="shared" ref="N802:N865" si="109">IF($B802&lt;&gt;"","K-C6","")</f>
        <v>K-C6</v>
      </c>
      <c r="O802" s="222"/>
      <c r="P802" s="222"/>
      <c r="Q802" s="215" t="str">
        <f>VLOOKUP(K802,TONG_SL!$A:$D,3,0)</f>
        <v>Túi</v>
      </c>
      <c r="R802" s="1">
        <v>10</v>
      </c>
      <c r="S802" s="248"/>
      <c r="T802" s="248">
        <f>VLOOKUP(VLOOKUP(G802,Ma_KH!$A:$R,18,0)&amp;K802,Gia_MB!$A:$F,6,0)</f>
        <v>55595</v>
      </c>
      <c r="U802" s="249">
        <f t="shared" si="105"/>
        <v>555950</v>
      </c>
      <c r="V802" s="248"/>
      <c r="W802" s="250">
        <f t="shared" si="106"/>
        <v>0</v>
      </c>
      <c r="X802" s="251" t="str">
        <f t="shared" si="107"/>
        <v>8</v>
      </c>
      <c r="Y802" s="248"/>
      <c r="Z802" s="249">
        <f t="shared" si="108"/>
        <v>44476</v>
      </c>
      <c r="AA802" s="252">
        <f>VLOOKUP(G802,Ma_KH!$A:$R,14,0)</f>
        <v>60</v>
      </c>
    </row>
    <row r="803" spans="1:27" x14ac:dyDescent="0.25">
      <c r="A803" s="286">
        <v>46046</v>
      </c>
      <c r="B803" s="287">
        <v>4183607727</v>
      </c>
      <c r="C803" s="288" t="s">
        <v>15180</v>
      </c>
      <c r="D803" s="286">
        <v>46055</v>
      </c>
      <c r="G803" s="21" t="s">
        <v>15410</v>
      </c>
      <c r="I803" s="21" t="s">
        <v>15425</v>
      </c>
      <c r="J803" s="21" t="s">
        <v>7228</v>
      </c>
      <c r="K803" s="21" t="s">
        <v>37</v>
      </c>
      <c r="L803" s="215" t="str">
        <f>VLOOKUP($K803,[1]TONG_SL!$A$1:$D$65536,2,0)</f>
        <v>Chả cốm 300g</v>
      </c>
      <c r="M803" s="247"/>
      <c r="N803" s="215" t="str">
        <f t="shared" si="109"/>
        <v>K-C6</v>
      </c>
      <c r="O803" s="222"/>
      <c r="P803" s="222"/>
      <c r="Q803" s="215" t="str">
        <f>VLOOKUP(K803,TONG_SL!$A:$D,3,0)</f>
        <v>Túi</v>
      </c>
      <c r="R803" s="1">
        <v>15</v>
      </c>
      <c r="S803" s="248"/>
      <c r="T803" s="248">
        <f>VLOOKUP(VLOOKUP(G803,Ma_KH!$A:$R,18,0)&amp;K803,Gia_MB!$A:$F,6,0)</f>
        <v>74250</v>
      </c>
      <c r="U803" s="249">
        <f t="shared" si="105"/>
        <v>1113750</v>
      </c>
      <c r="V803" s="248"/>
      <c r="W803" s="250">
        <f t="shared" si="106"/>
        <v>0</v>
      </c>
      <c r="X803" s="251" t="str">
        <f t="shared" si="107"/>
        <v>8</v>
      </c>
      <c r="Y803" s="248"/>
      <c r="Z803" s="249">
        <f t="shared" si="108"/>
        <v>89100</v>
      </c>
      <c r="AA803" s="252">
        <f>VLOOKUP(G803,Ma_KH!$A:$R,14,0)</f>
        <v>60</v>
      </c>
    </row>
    <row r="804" spans="1:27" x14ac:dyDescent="0.25">
      <c r="A804" s="9">
        <v>46046</v>
      </c>
      <c r="B804" s="21">
        <v>4183607680</v>
      </c>
      <c r="C804" s="10" t="s">
        <v>15180</v>
      </c>
      <c r="D804" s="9">
        <v>46055</v>
      </c>
      <c r="G804" s="21" t="s">
        <v>15410</v>
      </c>
      <c r="I804" s="21" t="s">
        <v>15426</v>
      </c>
      <c r="J804" s="21" t="s">
        <v>7228</v>
      </c>
      <c r="K804" s="21" t="s">
        <v>34</v>
      </c>
      <c r="L804" s="215" t="str">
        <f>VLOOKUP($K804,[1]TONG_SL!$A$1:$D$65536,2,0)</f>
        <v>Tai heo muối 200g</v>
      </c>
      <c r="M804" s="247"/>
      <c r="N804" s="215" t="str">
        <f t="shared" si="109"/>
        <v>K-C6</v>
      </c>
      <c r="O804" s="222"/>
      <c r="P804" s="222"/>
      <c r="Q804" s="215" t="str">
        <f>VLOOKUP(K804,TONG_SL!$A:$D,3,0)</f>
        <v>Túi</v>
      </c>
      <c r="R804" s="1">
        <v>15</v>
      </c>
      <c r="S804" s="248"/>
      <c r="T804" s="248">
        <f>VLOOKUP(VLOOKUP(G804,Ma_KH!$A:$R,18,0)&amp;K804,Gia_MB!$A:$F,6,0)</f>
        <v>55595</v>
      </c>
      <c r="U804" s="249">
        <f t="shared" si="105"/>
        <v>833925</v>
      </c>
      <c r="V804" s="248"/>
      <c r="W804" s="250">
        <f t="shared" si="106"/>
        <v>0</v>
      </c>
      <c r="X804" s="251" t="str">
        <f t="shared" si="107"/>
        <v>8</v>
      </c>
      <c r="Y804" s="248"/>
      <c r="Z804" s="249">
        <f t="shared" si="108"/>
        <v>66714</v>
      </c>
      <c r="AA804" s="252">
        <f>VLOOKUP(G804,Ma_KH!$A:$R,14,0)</f>
        <v>60</v>
      </c>
    </row>
    <row r="805" spans="1:27" x14ac:dyDescent="0.25">
      <c r="A805" s="9">
        <v>46046</v>
      </c>
      <c r="B805" s="21">
        <v>4183607680</v>
      </c>
      <c r="C805" s="10" t="s">
        <v>15180</v>
      </c>
      <c r="D805" s="9">
        <v>46055</v>
      </c>
      <c r="G805" s="21" t="s">
        <v>15410</v>
      </c>
      <c r="I805" s="21" t="s">
        <v>15426</v>
      </c>
      <c r="J805" s="21" t="s">
        <v>7228</v>
      </c>
      <c r="K805" s="21" t="s">
        <v>48</v>
      </c>
      <c r="L805" s="215" t="str">
        <f>VLOOKUP($K805,[1]TONG_SL!$A$1:$D$65536,2,0)</f>
        <v>Mọc Nấm Hương 250g</v>
      </c>
      <c r="M805" s="247"/>
      <c r="N805" s="215" t="str">
        <f t="shared" si="109"/>
        <v>K-C6</v>
      </c>
      <c r="O805" s="222"/>
      <c r="P805" s="222"/>
      <c r="Q805" s="215" t="str">
        <f>VLOOKUP(K805,TONG_SL!$A:$D,3,0)</f>
        <v>Túi</v>
      </c>
      <c r="R805" s="1">
        <v>10</v>
      </c>
      <c r="S805" s="248"/>
      <c r="T805" s="248">
        <f>VLOOKUP(VLOOKUP(G805,Ma_KH!$A:$R,18,0)&amp;K805,Gia_MB!$A:$F,6,0)</f>
        <v>46000</v>
      </c>
      <c r="U805" s="249">
        <f t="shared" si="105"/>
        <v>460000</v>
      </c>
      <c r="V805" s="248"/>
      <c r="W805" s="250">
        <f t="shared" si="106"/>
        <v>0</v>
      </c>
      <c r="X805" s="251" t="str">
        <f t="shared" si="107"/>
        <v>8</v>
      </c>
      <c r="Y805" s="248"/>
      <c r="Z805" s="249">
        <f t="shared" si="108"/>
        <v>36800</v>
      </c>
      <c r="AA805" s="252">
        <f>VLOOKUP(G805,Ma_KH!$A:$R,14,0)</f>
        <v>60</v>
      </c>
    </row>
    <row r="806" spans="1:27" x14ac:dyDescent="0.25">
      <c r="A806" s="9">
        <v>46046</v>
      </c>
      <c r="B806" s="21">
        <v>4183607680</v>
      </c>
      <c r="C806" s="10" t="s">
        <v>15180</v>
      </c>
      <c r="D806" s="9">
        <v>46055</v>
      </c>
      <c r="G806" s="21" t="s">
        <v>15410</v>
      </c>
      <c r="I806" s="21" t="s">
        <v>15426</v>
      </c>
      <c r="J806" s="21" t="s">
        <v>7228</v>
      </c>
      <c r="K806" s="21" t="s">
        <v>27</v>
      </c>
      <c r="L806" s="215" t="str">
        <f>VLOOKUP($K806,[1]TONG_SL!$A$1:$D$65536,2,0)</f>
        <v>Chân giò heo muối 300g</v>
      </c>
      <c r="M806" s="247"/>
      <c r="N806" s="215" t="str">
        <f t="shared" si="109"/>
        <v>K-C6</v>
      </c>
      <c r="O806" s="222"/>
      <c r="P806" s="222"/>
      <c r="Q806" s="215" t="str">
        <f>VLOOKUP(K806,TONG_SL!$A:$D,3,0)</f>
        <v>Túi</v>
      </c>
      <c r="R806" s="1">
        <v>30</v>
      </c>
      <c r="S806" s="248"/>
      <c r="T806" s="248">
        <f>VLOOKUP(VLOOKUP(G806,Ma_KH!$A:$R,18,0)&amp;K806,Gia_MB!$A:$F,6,0)</f>
        <v>73431</v>
      </c>
      <c r="U806" s="249">
        <f t="shared" si="105"/>
        <v>2202930</v>
      </c>
      <c r="V806" s="248"/>
      <c r="W806" s="250">
        <f t="shared" si="106"/>
        <v>0</v>
      </c>
      <c r="X806" s="251" t="str">
        <f t="shared" si="107"/>
        <v>8</v>
      </c>
      <c r="Y806" s="248"/>
      <c r="Z806" s="249">
        <f t="shared" si="108"/>
        <v>176234.4</v>
      </c>
      <c r="AA806" s="252">
        <f>VLOOKUP(G806,Ma_KH!$A:$R,14,0)</f>
        <v>60</v>
      </c>
    </row>
    <row r="807" spans="1:27" x14ac:dyDescent="0.25">
      <c r="A807" s="9">
        <v>46046</v>
      </c>
      <c r="B807" s="21">
        <v>4183607680</v>
      </c>
      <c r="C807" s="10" t="s">
        <v>15180</v>
      </c>
      <c r="D807" s="9">
        <v>46055</v>
      </c>
      <c r="G807" s="21" t="s">
        <v>15410</v>
      </c>
      <c r="I807" s="21" t="s">
        <v>15426</v>
      </c>
      <c r="J807" s="21" t="s">
        <v>7228</v>
      </c>
      <c r="K807" s="21" t="s">
        <v>32</v>
      </c>
      <c r="L807" s="215" t="str">
        <f>VLOOKUP($K807,[1]TONG_SL!$A$1:$D$65536,2,0)</f>
        <v>Giò Tai Lưỡi Xào 250g</v>
      </c>
      <c r="M807" s="247"/>
      <c r="N807" s="215" t="str">
        <f t="shared" si="109"/>
        <v>K-C6</v>
      </c>
      <c r="O807" s="222"/>
      <c r="P807" s="222"/>
      <c r="Q807" s="215" t="str">
        <f>VLOOKUP(K807,TONG_SL!$A:$D,3,0)</f>
        <v>Túi</v>
      </c>
      <c r="R807" s="1">
        <v>20</v>
      </c>
      <c r="S807" s="248"/>
      <c r="T807" s="248">
        <f>VLOOKUP(VLOOKUP(G807,Ma_KH!$A:$R,18,0)&amp;K807,Gia_MB!$A:$F,6,0)</f>
        <v>50182</v>
      </c>
      <c r="U807" s="249">
        <f t="shared" si="105"/>
        <v>1003640</v>
      </c>
      <c r="V807" s="248"/>
      <c r="W807" s="250">
        <f t="shared" si="106"/>
        <v>0</v>
      </c>
      <c r="X807" s="251" t="str">
        <f t="shared" si="107"/>
        <v>8</v>
      </c>
      <c r="Y807" s="248"/>
      <c r="Z807" s="249">
        <f t="shared" si="108"/>
        <v>80291.199999999997</v>
      </c>
      <c r="AA807" s="252">
        <f>VLOOKUP(G807,Ma_KH!$A:$R,14,0)</f>
        <v>60</v>
      </c>
    </row>
    <row r="808" spans="1:27" x14ac:dyDescent="0.25">
      <c r="A808" s="9">
        <v>46046</v>
      </c>
      <c r="B808" s="21">
        <v>4183607680</v>
      </c>
      <c r="C808" s="10" t="s">
        <v>15180</v>
      </c>
      <c r="D808" s="9">
        <v>46055</v>
      </c>
      <c r="G808" s="21" t="s">
        <v>15410</v>
      </c>
      <c r="I808" s="21" t="s">
        <v>15426</v>
      </c>
      <c r="J808" s="21" t="s">
        <v>7228</v>
      </c>
      <c r="K808" s="21" t="s">
        <v>30</v>
      </c>
      <c r="L808" s="215" t="str">
        <f>VLOOKUP($K808,[1]TONG_SL!$A$1:$D$65536,2,0)</f>
        <v>Gà muối 500g</v>
      </c>
      <c r="M808" s="247"/>
      <c r="N808" s="215" t="str">
        <f t="shared" si="109"/>
        <v>K-C6</v>
      </c>
      <c r="O808" s="222"/>
      <c r="P808" s="222"/>
      <c r="Q808" s="215" t="str">
        <f>VLOOKUP(K808,TONG_SL!$A:$D,3,0)</f>
        <v>Túi</v>
      </c>
      <c r="R808" s="1">
        <v>30</v>
      </c>
      <c r="S808" s="248"/>
      <c r="T808" s="248">
        <f>VLOOKUP(VLOOKUP(G808,Ma_KH!$A:$R,18,0)&amp;K808,Gia_MB!$A:$F,6,0)</f>
        <v>116611</v>
      </c>
      <c r="U808" s="249">
        <f t="shared" si="105"/>
        <v>3498330</v>
      </c>
      <c r="V808" s="248"/>
      <c r="W808" s="250">
        <f t="shared" si="106"/>
        <v>0</v>
      </c>
      <c r="X808" s="251" t="str">
        <f t="shared" si="107"/>
        <v>8</v>
      </c>
      <c r="Y808" s="248"/>
      <c r="Z808" s="249">
        <f t="shared" si="108"/>
        <v>279866.40000000002</v>
      </c>
      <c r="AA808" s="252">
        <f>VLOOKUP(G808,Ma_KH!$A:$R,14,0)</f>
        <v>60</v>
      </c>
    </row>
    <row r="809" spans="1:27" x14ac:dyDescent="0.25">
      <c r="A809" s="9">
        <v>46050</v>
      </c>
      <c r="B809" s="21">
        <v>4183911119</v>
      </c>
      <c r="C809" s="10" t="s">
        <v>15180</v>
      </c>
      <c r="D809" s="9">
        <v>46055</v>
      </c>
      <c r="G809" s="21" t="s">
        <v>15410</v>
      </c>
      <c r="I809" s="21" t="s">
        <v>15427</v>
      </c>
      <c r="J809" s="21" t="s">
        <v>7228</v>
      </c>
      <c r="K809" s="21" t="s">
        <v>37</v>
      </c>
      <c r="L809" s="215" t="str">
        <f>VLOOKUP($K809,[1]TONG_SL!$A$1:$D$65536,2,0)</f>
        <v>Chả cốm 300g</v>
      </c>
      <c r="M809" s="247"/>
      <c r="N809" s="215" t="str">
        <f t="shared" si="109"/>
        <v>K-C6</v>
      </c>
      <c r="O809" s="222"/>
      <c r="P809" s="222"/>
      <c r="Q809" s="215" t="str">
        <f>VLOOKUP(K809,TONG_SL!$A:$D,3,0)</f>
        <v>Túi</v>
      </c>
      <c r="R809" s="1">
        <v>6</v>
      </c>
      <c r="S809" s="248"/>
      <c r="T809" s="248">
        <f>VLOOKUP(VLOOKUP(G809,Ma_KH!$A:$R,18,0)&amp;K809,Gia_MB!$A:$F,6,0)</f>
        <v>74250</v>
      </c>
      <c r="U809" s="249">
        <f t="shared" si="105"/>
        <v>445500</v>
      </c>
      <c r="V809" s="248"/>
      <c r="W809" s="250">
        <f t="shared" si="106"/>
        <v>0</v>
      </c>
      <c r="X809" s="251" t="str">
        <f t="shared" si="107"/>
        <v>8</v>
      </c>
      <c r="Y809" s="248"/>
      <c r="Z809" s="249">
        <f t="shared" si="108"/>
        <v>35640</v>
      </c>
      <c r="AA809" s="252">
        <f>VLOOKUP(G809,Ma_KH!$A:$R,14,0)</f>
        <v>60</v>
      </c>
    </row>
    <row r="810" spans="1:27" x14ac:dyDescent="0.25">
      <c r="A810" s="9">
        <v>46050</v>
      </c>
      <c r="B810" s="21">
        <v>4183911119</v>
      </c>
      <c r="C810" s="10" t="s">
        <v>15180</v>
      </c>
      <c r="D810" s="9">
        <v>46055</v>
      </c>
      <c r="G810" s="21" t="s">
        <v>15410</v>
      </c>
      <c r="I810" s="21" t="s">
        <v>15427</v>
      </c>
      <c r="J810" s="21" t="s">
        <v>7228</v>
      </c>
      <c r="K810" s="21" t="s">
        <v>27</v>
      </c>
      <c r="L810" s="215" t="str">
        <f>VLOOKUP($K810,[1]TONG_SL!$A$1:$D$65536,2,0)</f>
        <v>Chân giò heo muối 300g</v>
      </c>
      <c r="M810" s="247"/>
      <c r="N810" s="215" t="str">
        <f t="shared" si="109"/>
        <v>K-C6</v>
      </c>
      <c r="O810" s="222"/>
      <c r="P810" s="222"/>
      <c r="Q810" s="215" t="str">
        <f>VLOOKUP(K810,TONG_SL!$A:$D,3,0)</f>
        <v>Túi</v>
      </c>
      <c r="R810" s="1">
        <v>9</v>
      </c>
      <c r="S810" s="248"/>
      <c r="T810" s="248">
        <f>VLOOKUP(VLOOKUP(G810,Ma_KH!$A:$R,18,0)&amp;K810,Gia_MB!$A:$F,6,0)</f>
        <v>73431</v>
      </c>
      <c r="U810" s="249">
        <f t="shared" si="105"/>
        <v>660879</v>
      </c>
      <c r="V810" s="248"/>
      <c r="W810" s="250">
        <f t="shared" si="106"/>
        <v>0</v>
      </c>
      <c r="X810" s="251" t="str">
        <f t="shared" si="107"/>
        <v>8</v>
      </c>
      <c r="Y810" s="248"/>
      <c r="Z810" s="249">
        <f t="shared" si="108"/>
        <v>52870.32</v>
      </c>
      <c r="AA810" s="252">
        <f>VLOOKUP(G810,Ma_KH!$A:$R,14,0)</f>
        <v>60</v>
      </c>
    </row>
    <row r="811" spans="1:27" x14ac:dyDescent="0.25">
      <c r="A811" s="9">
        <v>46050</v>
      </c>
      <c r="B811" s="21">
        <v>4183911119</v>
      </c>
      <c r="C811" s="10" t="s">
        <v>15180</v>
      </c>
      <c r="D811" s="9">
        <v>46055</v>
      </c>
      <c r="G811" s="21" t="s">
        <v>15410</v>
      </c>
      <c r="I811" s="21" t="s">
        <v>15427</v>
      </c>
      <c r="J811" s="21" t="s">
        <v>7228</v>
      </c>
      <c r="K811" s="21" t="s">
        <v>34</v>
      </c>
      <c r="L811" s="215" t="str">
        <f>VLOOKUP($K811,[1]TONG_SL!$A$1:$D$65536,2,0)</f>
        <v>Tai heo muối 200g</v>
      </c>
      <c r="M811" s="247"/>
      <c r="N811" s="215" t="str">
        <f t="shared" si="109"/>
        <v>K-C6</v>
      </c>
      <c r="O811" s="222"/>
      <c r="P811" s="222"/>
      <c r="Q811" s="215" t="str">
        <f>VLOOKUP(K811,TONG_SL!$A:$D,3,0)</f>
        <v>Túi</v>
      </c>
      <c r="R811" s="1">
        <v>3</v>
      </c>
      <c r="S811" s="248"/>
      <c r="T811" s="248">
        <f>VLOOKUP(VLOOKUP(G811,Ma_KH!$A:$R,18,0)&amp;K811,Gia_MB!$A:$F,6,0)</f>
        <v>55595</v>
      </c>
      <c r="U811" s="249">
        <f t="shared" si="105"/>
        <v>166785</v>
      </c>
      <c r="V811" s="248"/>
      <c r="W811" s="250">
        <f t="shared" si="106"/>
        <v>0</v>
      </c>
      <c r="X811" s="251" t="str">
        <f t="shared" si="107"/>
        <v>8</v>
      </c>
      <c r="Y811" s="248"/>
      <c r="Z811" s="249">
        <f t="shared" si="108"/>
        <v>13342.800000000001</v>
      </c>
      <c r="AA811" s="252">
        <f>VLOOKUP(G811,Ma_KH!$A:$R,14,0)</f>
        <v>60</v>
      </c>
    </row>
    <row r="812" spans="1:27" x14ac:dyDescent="0.25">
      <c r="A812" s="9">
        <v>46050</v>
      </c>
      <c r="B812" s="21">
        <v>4183911119</v>
      </c>
      <c r="C812" s="10" t="s">
        <v>15180</v>
      </c>
      <c r="D812" s="9">
        <v>46055</v>
      </c>
      <c r="G812" s="21" t="s">
        <v>15410</v>
      </c>
      <c r="I812" s="21" t="s">
        <v>15427</v>
      </c>
      <c r="J812" s="21" t="s">
        <v>7228</v>
      </c>
      <c r="K812" s="21" t="s">
        <v>48</v>
      </c>
      <c r="L812" s="215" t="str">
        <f>VLOOKUP($K812,[1]TONG_SL!$A$1:$D$65536,2,0)</f>
        <v>Mọc Nấm Hương 250g</v>
      </c>
      <c r="M812" s="247"/>
      <c r="N812" s="215" t="str">
        <f t="shared" si="109"/>
        <v>K-C6</v>
      </c>
      <c r="O812" s="222"/>
      <c r="P812" s="222"/>
      <c r="Q812" s="215" t="str">
        <f>VLOOKUP(K812,TONG_SL!$A:$D,3,0)</f>
        <v>Túi</v>
      </c>
      <c r="R812" s="1">
        <v>3</v>
      </c>
      <c r="S812" s="248"/>
      <c r="T812" s="248">
        <f>VLOOKUP(VLOOKUP(G812,Ma_KH!$A:$R,18,0)&amp;K812,Gia_MB!$A:$F,6,0)</f>
        <v>46000</v>
      </c>
      <c r="U812" s="249">
        <f t="shared" si="105"/>
        <v>138000</v>
      </c>
      <c r="V812" s="248"/>
      <c r="W812" s="250">
        <f t="shared" si="106"/>
        <v>0</v>
      </c>
      <c r="X812" s="251" t="str">
        <f t="shared" si="107"/>
        <v>8</v>
      </c>
      <c r="Y812" s="248"/>
      <c r="Z812" s="249">
        <f t="shared" si="108"/>
        <v>11040</v>
      </c>
      <c r="AA812" s="252">
        <f>VLOOKUP(G812,Ma_KH!$A:$R,14,0)</f>
        <v>60</v>
      </c>
    </row>
    <row r="813" spans="1:27" x14ac:dyDescent="0.25">
      <c r="A813" s="9">
        <v>46050</v>
      </c>
      <c r="B813" s="21">
        <v>4183911119</v>
      </c>
      <c r="C813" s="10" t="s">
        <v>15180</v>
      </c>
      <c r="D813" s="9">
        <v>46055</v>
      </c>
      <c r="G813" s="21" t="s">
        <v>15410</v>
      </c>
      <c r="I813" s="21" t="s">
        <v>15427</v>
      </c>
      <c r="J813" s="21" t="s">
        <v>7228</v>
      </c>
      <c r="K813" s="21" t="s">
        <v>32</v>
      </c>
      <c r="L813" s="215" t="str">
        <f>VLOOKUP($K813,[1]TONG_SL!$A$1:$D$65536,2,0)</f>
        <v>Giò Tai Lưỡi Xào 250g</v>
      </c>
      <c r="M813" s="247"/>
      <c r="N813" s="215" t="str">
        <f t="shared" si="109"/>
        <v>K-C6</v>
      </c>
      <c r="O813" s="222"/>
      <c r="P813" s="222"/>
      <c r="Q813" s="215" t="str">
        <f>VLOOKUP(K813,TONG_SL!$A:$D,3,0)</f>
        <v>Túi</v>
      </c>
      <c r="R813" s="1">
        <v>3</v>
      </c>
      <c r="S813" s="248"/>
      <c r="T813" s="248">
        <f>VLOOKUP(VLOOKUP(G813,Ma_KH!$A:$R,18,0)&amp;K813,Gia_MB!$A:$F,6,0)</f>
        <v>50182</v>
      </c>
      <c r="U813" s="249">
        <f t="shared" si="105"/>
        <v>150546</v>
      </c>
      <c r="V813" s="248"/>
      <c r="W813" s="250">
        <f t="shared" si="106"/>
        <v>0</v>
      </c>
      <c r="X813" s="251" t="str">
        <f t="shared" si="107"/>
        <v>8</v>
      </c>
      <c r="Y813" s="248"/>
      <c r="Z813" s="249">
        <f t="shared" si="108"/>
        <v>12043.68</v>
      </c>
      <c r="AA813" s="252">
        <f>VLOOKUP(G813,Ma_KH!$A:$R,14,0)</f>
        <v>60</v>
      </c>
    </row>
    <row r="814" spans="1:27" x14ac:dyDescent="0.25">
      <c r="A814" s="9">
        <v>46050</v>
      </c>
      <c r="B814" s="21">
        <v>4183911119</v>
      </c>
      <c r="C814" s="10" t="s">
        <v>15180</v>
      </c>
      <c r="D814" s="9">
        <v>46055</v>
      </c>
      <c r="G814" s="21" t="s">
        <v>15410</v>
      </c>
      <c r="I814" s="21" t="s">
        <v>15427</v>
      </c>
      <c r="J814" s="21" t="s">
        <v>7228</v>
      </c>
      <c r="K814" s="21" t="s">
        <v>39</v>
      </c>
      <c r="L814" s="215" t="str">
        <f>VLOOKUP($K814,[1]TONG_SL!$A$1:$D$65536,2,0)</f>
        <v>Chả nướng 300g</v>
      </c>
      <c r="M814" s="247"/>
      <c r="N814" s="215" t="str">
        <f t="shared" si="109"/>
        <v>K-C6</v>
      </c>
      <c r="O814" s="222"/>
      <c r="P814" s="222"/>
      <c r="Q814" s="215" t="str">
        <f>VLOOKUP(K814,TONG_SL!$A:$D,3,0)</f>
        <v>Túi</v>
      </c>
      <c r="R814" s="1">
        <v>6</v>
      </c>
      <c r="S814" s="248"/>
      <c r="T814" s="248">
        <f>VLOOKUP(VLOOKUP(G814,Ma_KH!$A:$R,18,0)&amp;K814,Gia_MB!$A:$F,6,0)</f>
        <v>70950</v>
      </c>
      <c r="U814" s="249">
        <f t="shared" si="105"/>
        <v>425700</v>
      </c>
      <c r="V814" s="248"/>
      <c r="W814" s="250">
        <f t="shared" si="106"/>
        <v>0</v>
      </c>
      <c r="X814" s="251" t="str">
        <f t="shared" si="107"/>
        <v>8</v>
      </c>
      <c r="Y814" s="248"/>
      <c r="Z814" s="249">
        <f t="shared" si="108"/>
        <v>34056</v>
      </c>
      <c r="AA814" s="252">
        <f>VLOOKUP(G814,Ma_KH!$A:$R,14,0)</f>
        <v>60</v>
      </c>
    </row>
    <row r="815" spans="1:27" x14ac:dyDescent="0.25">
      <c r="A815" s="9">
        <v>46050</v>
      </c>
      <c r="B815" s="21">
        <v>4183911119</v>
      </c>
      <c r="C815" s="10" t="s">
        <v>15180</v>
      </c>
      <c r="D815" s="9">
        <v>46055</v>
      </c>
      <c r="G815" s="21" t="s">
        <v>15410</v>
      </c>
      <c r="I815" s="21" t="s">
        <v>15427</v>
      </c>
      <c r="J815" s="21" t="s">
        <v>7228</v>
      </c>
      <c r="K815" s="21" t="s">
        <v>30</v>
      </c>
      <c r="L815" s="215" t="str">
        <f>VLOOKUP($K815,[1]TONG_SL!$A$1:$D$65536,2,0)</f>
        <v>Gà muối 500g</v>
      </c>
      <c r="M815" s="247"/>
      <c r="N815" s="215" t="str">
        <f t="shared" si="109"/>
        <v>K-C6</v>
      </c>
      <c r="O815" s="222"/>
      <c r="P815" s="222"/>
      <c r="Q815" s="215" t="str">
        <f>VLOOKUP(K815,TONG_SL!$A:$D,3,0)</f>
        <v>Túi</v>
      </c>
      <c r="R815" s="1">
        <v>3</v>
      </c>
      <c r="S815" s="248"/>
      <c r="T815" s="248">
        <f>VLOOKUP(VLOOKUP(G815,Ma_KH!$A:$R,18,0)&amp;K815,Gia_MB!$A:$F,6,0)</f>
        <v>116611</v>
      </c>
      <c r="U815" s="249">
        <f t="shared" si="105"/>
        <v>349833</v>
      </c>
      <c r="V815" s="248"/>
      <c r="W815" s="250">
        <f t="shared" si="106"/>
        <v>0</v>
      </c>
      <c r="X815" s="251" t="str">
        <f t="shared" si="107"/>
        <v>8</v>
      </c>
      <c r="Y815" s="248"/>
      <c r="Z815" s="249">
        <f t="shared" si="108"/>
        <v>27986.639999999999</v>
      </c>
      <c r="AA815" s="252">
        <f>VLOOKUP(G815,Ma_KH!$A:$R,14,0)</f>
        <v>60</v>
      </c>
    </row>
    <row r="816" spans="1:27" x14ac:dyDescent="0.25">
      <c r="A816" s="9">
        <v>46043</v>
      </c>
      <c r="B816" s="21">
        <v>4183441439</v>
      </c>
      <c r="C816" s="10" t="s">
        <v>15180</v>
      </c>
      <c r="D816" s="9">
        <v>46055</v>
      </c>
      <c r="G816" s="21" t="s">
        <v>15410</v>
      </c>
      <c r="I816" s="21" t="s">
        <v>15428</v>
      </c>
      <c r="J816" s="21" t="s">
        <v>7228</v>
      </c>
      <c r="K816" s="21" t="s">
        <v>30</v>
      </c>
      <c r="L816" s="215" t="str">
        <f>VLOOKUP($K816,[1]TONG_SL!$A$1:$D$65536,2,0)</f>
        <v>Gà muối 500g</v>
      </c>
      <c r="M816" s="247"/>
      <c r="N816" s="215" t="str">
        <f t="shared" si="109"/>
        <v>K-C6</v>
      </c>
      <c r="O816" s="222"/>
      <c r="P816" s="222"/>
      <c r="Q816" s="215" t="str">
        <f>VLOOKUP(K816,TONG_SL!$A:$D,3,0)</f>
        <v>Túi</v>
      </c>
      <c r="R816" s="1">
        <v>6</v>
      </c>
      <c r="S816" s="248"/>
      <c r="T816" s="248">
        <f>VLOOKUP(VLOOKUP(G816,Ma_KH!$A:$R,18,0)&amp;K816,Gia_MB!$A:$F,6,0)</f>
        <v>116611</v>
      </c>
      <c r="U816" s="249">
        <f t="shared" si="105"/>
        <v>699666</v>
      </c>
      <c r="V816" s="248"/>
      <c r="W816" s="250">
        <f t="shared" si="106"/>
        <v>0</v>
      </c>
      <c r="X816" s="251" t="str">
        <f t="shared" si="107"/>
        <v>8</v>
      </c>
      <c r="Y816" s="248"/>
      <c r="Z816" s="249">
        <f t="shared" si="108"/>
        <v>55973.279999999999</v>
      </c>
      <c r="AA816" s="252">
        <f>VLOOKUP(G816,Ma_KH!$A:$R,14,0)</f>
        <v>60</v>
      </c>
    </row>
    <row r="817" spans="1:27" x14ac:dyDescent="0.25">
      <c r="A817" s="9">
        <v>46046</v>
      </c>
      <c r="B817" s="21">
        <v>4183608336</v>
      </c>
      <c r="C817" s="10" t="s">
        <v>15180</v>
      </c>
      <c r="D817" s="9">
        <v>46055</v>
      </c>
      <c r="G817" s="21" t="s">
        <v>15410</v>
      </c>
      <c r="I817" s="21" t="s">
        <v>15429</v>
      </c>
      <c r="J817" s="21" t="s">
        <v>7228</v>
      </c>
      <c r="K817" s="21" t="s">
        <v>48</v>
      </c>
      <c r="L817" s="215" t="str">
        <f>VLOOKUP($K817,[1]TONG_SL!$A$1:$D$65536,2,0)</f>
        <v>Mọc Nấm Hương 250g</v>
      </c>
      <c r="M817" s="247"/>
      <c r="N817" s="215" t="str">
        <f t="shared" si="109"/>
        <v>K-C6</v>
      </c>
      <c r="O817" s="222"/>
      <c r="P817" s="222"/>
      <c r="Q817" s="215" t="str">
        <f>VLOOKUP(K817,TONG_SL!$A:$D,3,0)</f>
        <v>Túi</v>
      </c>
      <c r="R817" s="1">
        <v>4</v>
      </c>
      <c r="S817" s="248"/>
      <c r="T817" s="248">
        <f>VLOOKUP(VLOOKUP(G817,Ma_KH!$A:$R,18,0)&amp;K817,Gia_MB!$A:$F,6,0)</f>
        <v>46000</v>
      </c>
      <c r="U817" s="249">
        <f t="shared" si="105"/>
        <v>184000</v>
      </c>
      <c r="V817" s="248"/>
      <c r="W817" s="250">
        <f t="shared" si="106"/>
        <v>0</v>
      </c>
      <c r="X817" s="251" t="str">
        <f t="shared" si="107"/>
        <v>8</v>
      </c>
      <c r="Y817" s="248"/>
      <c r="Z817" s="249">
        <f t="shared" si="108"/>
        <v>14720</v>
      </c>
      <c r="AA817" s="252">
        <f>VLOOKUP(G817,Ma_KH!$A:$R,14,0)</f>
        <v>60</v>
      </c>
    </row>
    <row r="818" spans="1:27" x14ac:dyDescent="0.25">
      <c r="A818" s="9">
        <v>46046</v>
      </c>
      <c r="B818" s="21">
        <v>4183608336</v>
      </c>
      <c r="C818" s="10" t="s">
        <v>15180</v>
      </c>
      <c r="D818" s="9">
        <v>46055</v>
      </c>
      <c r="G818" s="21" t="s">
        <v>15410</v>
      </c>
      <c r="I818" s="21" t="s">
        <v>15429</v>
      </c>
      <c r="J818" s="21" t="s">
        <v>7228</v>
      </c>
      <c r="K818" s="21" t="s">
        <v>27</v>
      </c>
      <c r="L818" s="215" t="str">
        <f>VLOOKUP($K818,[1]TONG_SL!$A$1:$D$65536,2,0)</f>
        <v>Chân giò heo muối 300g</v>
      </c>
      <c r="M818" s="247"/>
      <c r="N818" s="215" t="str">
        <f t="shared" si="109"/>
        <v>K-C6</v>
      </c>
      <c r="O818" s="222"/>
      <c r="P818" s="222"/>
      <c r="Q818" s="215" t="str">
        <f>VLOOKUP(K818,TONG_SL!$A:$D,3,0)</f>
        <v>Túi</v>
      </c>
      <c r="R818" s="1">
        <v>80</v>
      </c>
      <c r="S818" s="248"/>
      <c r="T818" s="248">
        <f>VLOOKUP(VLOOKUP(G818,Ma_KH!$A:$R,18,0)&amp;K818,Gia_MB!$A:$F,6,0)</f>
        <v>73431</v>
      </c>
      <c r="U818" s="249">
        <f t="shared" si="105"/>
        <v>5874480</v>
      </c>
      <c r="V818" s="248"/>
      <c r="W818" s="250">
        <f t="shared" si="106"/>
        <v>0</v>
      </c>
      <c r="X818" s="251" t="str">
        <f t="shared" si="107"/>
        <v>8</v>
      </c>
      <c r="Y818" s="248"/>
      <c r="Z818" s="249">
        <f t="shared" si="108"/>
        <v>469958.40000000002</v>
      </c>
      <c r="AA818" s="252">
        <f>VLOOKUP(G818,Ma_KH!$A:$R,14,0)</f>
        <v>60</v>
      </c>
    </row>
    <row r="819" spans="1:27" x14ac:dyDescent="0.25">
      <c r="A819" s="9">
        <v>46046</v>
      </c>
      <c r="B819" s="21">
        <v>4183608336</v>
      </c>
      <c r="C819" s="10" t="s">
        <v>15180</v>
      </c>
      <c r="D819" s="9">
        <v>46055</v>
      </c>
      <c r="G819" s="21" t="s">
        <v>15410</v>
      </c>
      <c r="I819" s="21" t="s">
        <v>15429</v>
      </c>
      <c r="J819" s="21" t="s">
        <v>7228</v>
      </c>
      <c r="K819" s="21" t="s">
        <v>32</v>
      </c>
      <c r="L819" s="215" t="str">
        <f>VLOOKUP($K819,[1]TONG_SL!$A$1:$D$65536,2,0)</f>
        <v>Giò Tai Lưỡi Xào 250g</v>
      </c>
      <c r="M819" s="247"/>
      <c r="N819" s="215" t="str">
        <f t="shared" si="109"/>
        <v>K-C6</v>
      </c>
      <c r="O819" s="222"/>
      <c r="P819" s="222"/>
      <c r="Q819" s="215" t="str">
        <f>VLOOKUP(K819,TONG_SL!$A:$D,3,0)</f>
        <v>Túi</v>
      </c>
      <c r="R819" s="1">
        <v>5</v>
      </c>
      <c r="S819" s="248"/>
      <c r="T819" s="248">
        <f>VLOOKUP(VLOOKUP(G819,Ma_KH!$A:$R,18,0)&amp;K819,Gia_MB!$A:$F,6,0)</f>
        <v>50182</v>
      </c>
      <c r="U819" s="249">
        <f t="shared" si="105"/>
        <v>250910</v>
      </c>
      <c r="V819" s="248"/>
      <c r="W819" s="250">
        <f t="shared" si="106"/>
        <v>0</v>
      </c>
      <c r="X819" s="251" t="str">
        <f t="shared" si="107"/>
        <v>8</v>
      </c>
      <c r="Y819" s="248"/>
      <c r="Z819" s="249">
        <f t="shared" si="108"/>
        <v>20072.8</v>
      </c>
      <c r="AA819" s="252">
        <f>VLOOKUP(G819,Ma_KH!$A:$R,14,0)</f>
        <v>60</v>
      </c>
    </row>
    <row r="820" spans="1:27" x14ac:dyDescent="0.25">
      <c r="A820" s="9">
        <v>46046</v>
      </c>
      <c r="B820" s="21">
        <v>4183608336</v>
      </c>
      <c r="C820" s="10" t="s">
        <v>15180</v>
      </c>
      <c r="D820" s="9">
        <v>46055</v>
      </c>
      <c r="G820" s="21" t="s">
        <v>15410</v>
      </c>
      <c r="I820" s="21" t="s">
        <v>15429</v>
      </c>
      <c r="J820" s="21" t="s">
        <v>7228</v>
      </c>
      <c r="K820" s="21" t="s">
        <v>30</v>
      </c>
      <c r="L820" s="215" t="str">
        <f>VLOOKUP($K820,[1]TONG_SL!$A$1:$D$65536,2,0)</f>
        <v>Gà muối 500g</v>
      </c>
      <c r="M820" s="247"/>
      <c r="N820" s="215" t="str">
        <f t="shared" si="109"/>
        <v>K-C6</v>
      </c>
      <c r="O820" s="222"/>
      <c r="P820" s="222"/>
      <c r="Q820" s="215" t="str">
        <f>VLOOKUP(K820,TONG_SL!$A:$D,3,0)</f>
        <v>Túi</v>
      </c>
      <c r="R820" s="1">
        <v>30</v>
      </c>
      <c r="S820" s="248"/>
      <c r="T820" s="248">
        <f>VLOOKUP(VLOOKUP(G820,Ma_KH!$A:$R,18,0)&amp;K820,Gia_MB!$A:$F,6,0)</f>
        <v>116611</v>
      </c>
      <c r="U820" s="249">
        <f t="shared" si="105"/>
        <v>3498330</v>
      </c>
      <c r="V820" s="248"/>
      <c r="W820" s="250">
        <f t="shared" si="106"/>
        <v>0</v>
      </c>
      <c r="X820" s="251" t="str">
        <f t="shared" si="107"/>
        <v>8</v>
      </c>
      <c r="Y820" s="248"/>
      <c r="Z820" s="249">
        <f t="shared" si="108"/>
        <v>279866.40000000002</v>
      </c>
      <c r="AA820" s="252">
        <f>VLOOKUP(G820,Ma_KH!$A:$R,14,0)</f>
        <v>60</v>
      </c>
    </row>
    <row r="821" spans="1:27" x14ac:dyDescent="0.25">
      <c r="A821" s="9">
        <v>46046</v>
      </c>
      <c r="B821" s="21">
        <v>4183608336</v>
      </c>
      <c r="C821" s="10" t="s">
        <v>15180</v>
      </c>
      <c r="D821" s="9">
        <v>46055</v>
      </c>
      <c r="G821" s="21" t="s">
        <v>15410</v>
      </c>
      <c r="I821" s="21" t="s">
        <v>15429</v>
      </c>
      <c r="J821" s="21" t="s">
        <v>7228</v>
      </c>
      <c r="K821" s="21" t="s">
        <v>37</v>
      </c>
      <c r="L821" s="215" t="str">
        <f>VLOOKUP($K821,[1]TONG_SL!$A$1:$D$65536,2,0)</f>
        <v>Chả cốm 300g</v>
      </c>
      <c r="M821" s="247"/>
      <c r="N821" s="215" t="str">
        <f t="shared" si="109"/>
        <v>K-C6</v>
      </c>
      <c r="O821" s="222"/>
      <c r="P821" s="222"/>
      <c r="Q821" s="215" t="str">
        <f>VLOOKUP(K821,TONG_SL!$A:$D,3,0)</f>
        <v>Túi</v>
      </c>
      <c r="R821" s="1">
        <v>10</v>
      </c>
      <c r="S821" s="248"/>
      <c r="T821" s="248">
        <f>VLOOKUP(VLOOKUP(G821,Ma_KH!$A:$R,18,0)&amp;K821,Gia_MB!$A:$F,6,0)</f>
        <v>74250</v>
      </c>
      <c r="U821" s="249">
        <f t="shared" si="105"/>
        <v>742500</v>
      </c>
      <c r="V821" s="248"/>
      <c r="W821" s="250">
        <f t="shared" si="106"/>
        <v>0</v>
      </c>
      <c r="X821" s="251" t="str">
        <f t="shared" si="107"/>
        <v>8</v>
      </c>
      <c r="Y821" s="248"/>
      <c r="Z821" s="249">
        <f t="shared" si="108"/>
        <v>59400</v>
      </c>
      <c r="AA821" s="252">
        <f>VLOOKUP(G821,Ma_KH!$A:$R,14,0)</f>
        <v>60</v>
      </c>
    </row>
    <row r="822" spans="1:27" x14ac:dyDescent="0.25">
      <c r="A822" s="286">
        <v>46046</v>
      </c>
      <c r="B822" s="287">
        <v>4183607832</v>
      </c>
      <c r="C822" s="288" t="s">
        <v>15180</v>
      </c>
      <c r="D822" s="286">
        <v>46055</v>
      </c>
      <c r="G822" s="21" t="s">
        <v>15430</v>
      </c>
      <c r="I822" s="21" t="s">
        <v>15431</v>
      </c>
      <c r="J822" s="21" t="s">
        <v>7228</v>
      </c>
      <c r="K822" s="21" t="s">
        <v>30</v>
      </c>
      <c r="L822" s="215" t="str">
        <f>VLOOKUP($K822,[1]TONG_SL!$A$1:$D$65536,2,0)</f>
        <v>Gà muối 500g</v>
      </c>
      <c r="M822" s="247"/>
      <c r="N822" s="215" t="str">
        <f t="shared" si="109"/>
        <v>K-C6</v>
      </c>
      <c r="O822" s="222"/>
      <c r="P822" s="222"/>
      <c r="Q822" s="215" t="str">
        <f>VLOOKUP(K822,TONG_SL!$A:$D,3,0)</f>
        <v>Túi</v>
      </c>
      <c r="R822" s="1">
        <v>27</v>
      </c>
      <c r="S822" s="248"/>
      <c r="T822" s="248">
        <f>VLOOKUP(VLOOKUP(G822,Ma_KH!$A:$R,18,0)&amp;K822,Gia_MB!$A:$F,6,0)</f>
        <v>116611</v>
      </c>
      <c r="U822" s="249">
        <f t="shared" si="105"/>
        <v>3148497</v>
      </c>
      <c r="V822" s="248"/>
      <c r="W822" s="250">
        <f t="shared" si="106"/>
        <v>0</v>
      </c>
      <c r="X822" s="251" t="str">
        <f t="shared" si="107"/>
        <v>8</v>
      </c>
      <c r="Y822" s="248"/>
      <c r="Z822" s="249">
        <f t="shared" si="108"/>
        <v>251879.76</v>
      </c>
      <c r="AA822" s="252">
        <f>VLOOKUP(G822,Ma_KH!$A:$R,14,0)</f>
        <v>60</v>
      </c>
    </row>
    <row r="823" spans="1:27" x14ac:dyDescent="0.25">
      <c r="A823" s="286">
        <v>46046</v>
      </c>
      <c r="B823" s="287">
        <v>4183607832</v>
      </c>
      <c r="C823" s="288" t="s">
        <v>15180</v>
      </c>
      <c r="D823" s="286">
        <v>46055</v>
      </c>
      <c r="G823" s="21" t="s">
        <v>15430</v>
      </c>
      <c r="I823" s="21" t="s">
        <v>15431</v>
      </c>
      <c r="J823" s="21" t="s">
        <v>7228</v>
      </c>
      <c r="K823" s="21" t="s">
        <v>34</v>
      </c>
      <c r="L823" s="215" t="str">
        <f>VLOOKUP($K823,[1]TONG_SL!$A$1:$D$65536,2,0)</f>
        <v>Tai heo muối 200g</v>
      </c>
      <c r="M823" s="247"/>
      <c r="N823" s="215" t="str">
        <f t="shared" si="109"/>
        <v>K-C6</v>
      </c>
      <c r="O823" s="222"/>
      <c r="P823" s="222"/>
      <c r="Q823" s="215" t="str">
        <f>VLOOKUP(K823,TONG_SL!$A:$D,3,0)</f>
        <v>Túi</v>
      </c>
      <c r="R823" s="1">
        <v>6</v>
      </c>
      <c r="S823" s="248"/>
      <c r="T823" s="248">
        <f>VLOOKUP(VLOOKUP(G823,Ma_KH!$A:$R,18,0)&amp;K823,Gia_MB!$A:$F,6,0)</f>
        <v>55595</v>
      </c>
      <c r="U823" s="249">
        <f t="shared" si="105"/>
        <v>333570</v>
      </c>
      <c r="V823" s="248"/>
      <c r="W823" s="250">
        <f t="shared" si="106"/>
        <v>0</v>
      </c>
      <c r="X823" s="251" t="str">
        <f t="shared" si="107"/>
        <v>8</v>
      </c>
      <c r="Y823" s="248"/>
      <c r="Z823" s="249">
        <f t="shared" si="108"/>
        <v>26685.600000000002</v>
      </c>
      <c r="AA823" s="252">
        <f>VLOOKUP(G823,Ma_KH!$A:$R,14,0)</f>
        <v>60</v>
      </c>
    </row>
    <row r="824" spans="1:27" x14ac:dyDescent="0.25">
      <c r="A824" s="286">
        <v>46046</v>
      </c>
      <c r="B824" s="287">
        <v>4183608182</v>
      </c>
      <c r="C824" s="288" t="s">
        <v>15180</v>
      </c>
      <c r="D824" s="286">
        <v>46055</v>
      </c>
      <c r="G824" s="21" t="s">
        <v>15430</v>
      </c>
      <c r="I824" s="21" t="s">
        <v>15432</v>
      </c>
      <c r="J824" s="21" t="s">
        <v>7228</v>
      </c>
      <c r="K824" s="21" t="s">
        <v>27</v>
      </c>
      <c r="L824" s="215" t="str">
        <f>VLOOKUP($K824,[1]TONG_SL!$A$1:$D$65536,2,0)</f>
        <v>Chân giò heo muối 300g</v>
      </c>
      <c r="M824" s="247"/>
      <c r="N824" s="215" t="str">
        <f t="shared" si="109"/>
        <v>K-C6</v>
      </c>
      <c r="O824" s="222"/>
      <c r="P824" s="222"/>
      <c r="Q824" s="215" t="str">
        <f>VLOOKUP(K824,TONG_SL!$A:$D,3,0)</f>
        <v>Túi</v>
      </c>
      <c r="R824" s="1">
        <v>8</v>
      </c>
      <c r="S824" s="248"/>
      <c r="T824" s="248">
        <f>VLOOKUP(VLOOKUP(G824,Ma_KH!$A:$R,18,0)&amp;K824,Gia_MB!$A:$F,6,0)</f>
        <v>73431</v>
      </c>
      <c r="U824" s="249">
        <f t="shared" si="105"/>
        <v>587448</v>
      </c>
      <c r="V824" s="248"/>
      <c r="W824" s="250">
        <f t="shared" si="106"/>
        <v>0</v>
      </c>
      <c r="X824" s="251" t="str">
        <f t="shared" si="107"/>
        <v>8</v>
      </c>
      <c r="Y824" s="248"/>
      <c r="Z824" s="249">
        <f t="shared" si="108"/>
        <v>46995.840000000004</v>
      </c>
      <c r="AA824" s="252">
        <f>VLOOKUP(G824,Ma_KH!$A:$R,14,0)</f>
        <v>60</v>
      </c>
    </row>
    <row r="825" spans="1:27" x14ac:dyDescent="0.25">
      <c r="A825" s="286">
        <v>46046</v>
      </c>
      <c r="B825" s="287">
        <v>4183608182</v>
      </c>
      <c r="C825" s="288" t="s">
        <v>15180</v>
      </c>
      <c r="D825" s="286">
        <v>46055</v>
      </c>
      <c r="G825" s="21" t="s">
        <v>15430</v>
      </c>
      <c r="I825" s="21" t="s">
        <v>15432</v>
      </c>
      <c r="J825" s="21" t="s">
        <v>7228</v>
      </c>
      <c r="K825" s="21" t="s">
        <v>32</v>
      </c>
      <c r="L825" s="215" t="str">
        <f>VLOOKUP($K825,[1]TONG_SL!$A$1:$D$65536,2,0)</f>
        <v>Giò Tai Lưỡi Xào 250g</v>
      </c>
      <c r="M825" s="247"/>
      <c r="N825" s="215" t="str">
        <f t="shared" si="109"/>
        <v>K-C6</v>
      </c>
      <c r="O825" s="222"/>
      <c r="P825" s="222"/>
      <c r="Q825" s="215" t="str">
        <f>VLOOKUP(K825,TONG_SL!$A:$D,3,0)</f>
        <v>Túi</v>
      </c>
      <c r="R825" s="1">
        <v>8</v>
      </c>
      <c r="S825" s="248"/>
      <c r="T825" s="248">
        <f>VLOOKUP(VLOOKUP(G825,Ma_KH!$A:$R,18,0)&amp;K825,Gia_MB!$A:$F,6,0)</f>
        <v>50182</v>
      </c>
      <c r="U825" s="249">
        <f t="shared" si="105"/>
        <v>401456</v>
      </c>
      <c r="V825" s="248"/>
      <c r="W825" s="250">
        <f t="shared" si="106"/>
        <v>0</v>
      </c>
      <c r="X825" s="251" t="str">
        <f t="shared" si="107"/>
        <v>8</v>
      </c>
      <c r="Y825" s="248"/>
      <c r="Z825" s="249">
        <f t="shared" si="108"/>
        <v>32116.48</v>
      </c>
      <c r="AA825" s="252">
        <f>VLOOKUP(G825,Ma_KH!$A:$R,14,0)</f>
        <v>60</v>
      </c>
    </row>
    <row r="826" spans="1:27" x14ac:dyDescent="0.25">
      <c r="A826" s="286">
        <v>46046</v>
      </c>
      <c r="B826" s="287">
        <v>4183608182</v>
      </c>
      <c r="C826" s="288" t="s">
        <v>15180</v>
      </c>
      <c r="D826" s="286">
        <v>46055</v>
      </c>
      <c r="G826" s="21" t="s">
        <v>15430</v>
      </c>
      <c r="I826" s="21" t="s">
        <v>15432</v>
      </c>
      <c r="J826" s="21" t="s">
        <v>7228</v>
      </c>
      <c r="K826" s="21" t="s">
        <v>30</v>
      </c>
      <c r="L826" s="215" t="str">
        <f>VLOOKUP($K826,[1]TONG_SL!$A$1:$D$65536,2,0)</f>
        <v>Gà muối 500g</v>
      </c>
      <c r="M826" s="247"/>
      <c r="N826" s="215" t="str">
        <f t="shared" si="109"/>
        <v>K-C6</v>
      </c>
      <c r="O826" s="222"/>
      <c r="P826" s="222"/>
      <c r="Q826" s="215" t="str">
        <f>VLOOKUP(K826,TONG_SL!$A:$D,3,0)</f>
        <v>Túi</v>
      </c>
      <c r="R826" s="1">
        <v>10</v>
      </c>
      <c r="S826" s="248"/>
      <c r="T826" s="248">
        <f>VLOOKUP(VLOOKUP(G826,Ma_KH!$A:$R,18,0)&amp;K826,Gia_MB!$A:$F,6,0)</f>
        <v>116611</v>
      </c>
      <c r="U826" s="249">
        <f t="shared" si="105"/>
        <v>1166110</v>
      </c>
      <c r="V826" s="248"/>
      <c r="W826" s="250">
        <f t="shared" si="106"/>
        <v>0</v>
      </c>
      <c r="X826" s="251" t="str">
        <f t="shared" si="107"/>
        <v>8</v>
      </c>
      <c r="Y826" s="248"/>
      <c r="Z826" s="249">
        <f t="shared" si="108"/>
        <v>93288.8</v>
      </c>
      <c r="AA826" s="252">
        <f>VLOOKUP(G826,Ma_KH!$A:$R,14,0)</f>
        <v>60</v>
      </c>
    </row>
    <row r="827" spans="1:27" x14ac:dyDescent="0.25">
      <c r="A827" s="286">
        <v>46052</v>
      </c>
      <c r="B827" s="287">
        <v>4184001023</v>
      </c>
      <c r="C827" s="288" t="s">
        <v>15180</v>
      </c>
      <c r="D827" s="286">
        <v>46055</v>
      </c>
      <c r="G827" s="21" t="s">
        <v>15430</v>
      </c>
      <c r="I827" s="21" t="s">
        <v>15433</v>
      </c>
      <c r="J827" s="21" t="s">
        <v>7228</v>
      </c>
      <c r="K827" s="21" t="s">
        <v>27</v>
      </c>
      <c r="L827" s="215" t="str">
        <f>VLOOKUP($K827,[1]TONG_SL!$A$1:$D$65536,2,0)</f>
        <v>Chân giò heo muối 300g</v>
      </c>
      <c r="M827" s="247"/>
      <c r="N827" s="215" t="str">
        <f t="shared" si="109"/>
        <v>K-C6</v>
      </c>
      <c r="O827" s="222"/>
      <c r="P827" s="222"/>
      <c r="Q827" s="215" t="str">
        <f>VLOOKUP(K827,TONG_SL!$A:$D,3,0)</f>
        <v>Túi</v>
      </c>
      <c r="R827" s="1">
        <v>50</v>
      </c>
      <c r="S827" s="248"/>
      <c r="T827" s="248">
        <f>VLOOKUP(VLOOKUP(G827,Ma_KH!$A:$R,18,0)&amp;K827,Gia_MB!$A:$F,6,0)</f>
        <v>73431</v>
      </c>
      <c r="U827" s="249">
        <f t="shared" si="105"/>
        <v>3671550</v>
      </c>
      <c r="V827" s="248"/>
      <c r="W827" s="250">
        <f t="shared" si="106"/>
        <v>0</v>
      </c>
      <c r="X827" s="251" t="str">
        <f t="shared" si="107"/>
        <v>8</v>
      </c>
      <c r="Y827" s="248"/>
      <c r="Z827" s="249">
        <f t="shared" si="108"/>
        <v>293724</v>
      </c>
      <c r="AA827" s="252">
        <f>VLOOKUP(G827,Ma_KH!$A:$R,14,0)</f>
        <v>60</v>
      </c>
    </row>
    <row r="828" spans="1:27" x14ac:dyDescent="0.25">
      <c r="A828" s="286">
        <v>46052</v>
      </c>
      <c r="B828" s="287">
        <v>4184001023</v>
      </c>
      <c r="C828" s="288" t="s">
        <v>15180</v>
      </c>
      <c r="D828" s="286">
        <v>46055</v>
      </c>
      <c r="G828" s="21" t="s">
        <v>15430</v>
      </c>
      <c r="I828" s="21" t="s">
        <v>15433</v>
      </c>
      <c r="J828" s="21" t="s">
        <v>7228</v>
      </c>
      <c r="K828" s="21" t="s">
        <v>30</v>
      </c>
      <c r="L828" s="215" t="str">
        <f>VLOOKUP($K828,[1]TONG_SL!$A$1:$D$65536,2,0)</f>
        <v>Gà muối 500g</v>
      </c>
      <c r="M828" s="247"/>
      <c r="N828" s="215" t="str">
        <f t="shared" si="109"/>
        <v>K-C6</v>
      </c>
      <c r="O828" s="222"/>
      <c r="P828" s="222"/>
      <c r="Q828" s="215" t="str">
        <f>VLOOKUP(K828,TONG_SL!$A:$D,3,0)</f>
        <v>Túi</v>
      </c>
      <c r="R828" s="1">
        <v>20</v>
      </c>
      <c r="S828" s="248"/>
      <c r="T828" s="248">
        <f>VLOOKUP(VLOOKUP(G828,Ma_KH!$A:$R,18,0)&amp;K828,Gia_MB!$A:$F,6,0)</f>
        <v>116611</v>
      </c>
      <c r="U828" s="249">
        <f t="shared" si="105"/>
        <v>2332220</v>
      </c>
      <c r="V828" s="248"/>
      <c r="W828" s="250">
        <f t="shared" si="106"/>
        <v>0</v>
      </c>
      <c r="X828" s="251" t="str">
        <f t="shared" si="107"/>
        <v>8</v>
      </c>
      <c r="Y828" s="248"/>
      <c r="Z828" s="249">
        <f t="shared" si="108"/>
        <v>186577.6</v>
      </c>
      <c r="AA828" s="252">
        <f>VLOOKUP(G828,Ma_KH!$A:$R,14,0)</f>
        <v>60</v>
      </c>
    </row>
    <row r="829" spans="1:27" x14ac:dyDescent="0.25">
      <c r="A829" s="286">
        <v>46052</v>
      </c>
      <c r="B829" s="287">
        <v>4184001023</v>
      </c>
      <c r="C829" s="288" t="s">
        <v>15180</v>
      </c>
      <c r="D829" s="286">
        <v>46055</v>
      </c>
      <c r="G829" s="21" t="s">
        <v>15430</v>
      </c>
      <c r="I829" s="21" t="s">
        <v>15433</v>
      </c>
      <c r="J829" s="21" t="s">
        <v>7228</v>
      </c>
      <c r="K829" s="21" t="s">
        <v>37</v>
      </c>
      <c r="L829" s="215" t="str">
        <f>VLOOKUP($K829,[1]TONG_SL!$A$1:$D$65536,2,0)</f>
        <v>Chả cốm 300g</v>
      </c>
      <c r="M829" s="247"/>
      <c r="N829" s="215" t="str">
        <f t="shared" si="109"/>
        <v>K-C6</v>
      </c>
      <c r="O829" s="222"/>
      <c r="P829" s="222"/>
      <c r="Q829" s="215" t="str">
        <f>VLOOKUP(K829,TONG_SL!$A:$D,3,0)</f>
        <v>Túi</v>
      </c>
      <c r="R829" s="1">
        <v>10</v>
      </c>
      <c r="S829" s="248"/>
      <c r="T829" s="248">
        <f>VLOOKUP(VLOOKUP(G829,Ma_KH!$A:$R,18,0)&amp;K829,Gia_MB!$A:$F,6,0)</f>
        <v>74250</v>
      </c>
      <c r="U829" s="249">
        <f t="shared" si="105"/>
        <v>742500</v>
      </c>
      <c r="V829" s="248"/>
      <c r="W829" s="250">
        <f t="shared" si="106"/>
        <v>0</v>
      </c>
      <c r="X829" s="251" t="str">
        <f t="shared" si="107"/>
        <v>8</v>
      </c>
      <c r="Y829" s="248"/>
      <c r="Z829" s="249">
        <f t="shared" si="108"/>
        <v>59400</v>
      </c>
      <c r="AA829" s="252">
        <f>VLOOKUP(G829,Ma_KH!$A:$R,14,0)</f>
        <v>60</v>
      </c>
    </row>
    <row r="830" spans="1:27" x14ac:dyDescent="0.25">
      <c r="A830" s="286">
        <v>46052</v>
      </c>
      <c r="B830" s="287">
        <v>4184001023</v>
      </c>
      <c r="C830" s="288" t="s">
        <v>15180</v>
      </c>
      <c r="D830" s="286">
        <v>46055</v>
      </c>
      <c r="G830" s="21" t="s">
        <v>15430</v>
      </c>
      <c r="I830" s="21" t="s">
        <v>15433</v>
      </c>
      <c r="J830" s="21" t="s">
        <v>7228</v>
      </c>
      <c r="K830" s="21" t="s">
        <v>48</v>
      </c>
      <c r="L830" s="215" t="str">
        <f>VLOOKUP($K830,[1]TONG_SL!$A$1:$D$65536,2,0)</f>
        <v>Mọc Nấm Hương 250g</v>
      </c>
      <c r="M830" s="247"/>
      <c r="N830" s="215" t="str">
        <f t="shared" si="109"/>
        <v>K-C6</v>
      </c>
      <c r="O830" s="222"/>
      <c r="P830" s="222"/>
      <c r="Q830" s="215" t="str">
        <f>VLOOKUP(K830,TONG_SL!$A:$D,3,0)</f>
        <v>Túi</v>
      </c>
      <c r="R830" s="1">
        <v>20</v>
      </c>
      <c r="S830" s="248"/>
      <c r="T830" s="248">
        <f>VLOOKUP(VLOOKUP(G830,Ma_KH!$A:$R,18,0)&amp;K830,Gia_MB!$A:$F,6,0)</f>
        <v>46000</v>
      </c>
      <c r="U830" s="249">
        <f t="shared" si="105"/>
        <v>920000</v>
      </c>
      <c r="V830" s="248"/>
      <c r="W830" s="250">
        <f t="shared" si="106"/>
        <v>0</v>
      </c>
      <c r="X830" s="251" t="str">
        <f t="shared" si="107"/>
        <v>8</v>
      </c>
      <c r="Y830" s="248"/>
      <c r="Z830" s="249">
        <f t="shared" si="108"/>
        <v>73600</v>
      </c>
      <c r="AA830" s="252">
        <f>VLOOKUP(G830,Ma_KH!$A:$R,14,0)</f>
        <v>60</v>
      </c>
    </row>
    <row r="831" spans="1:27" x14ac:dyDescent="0.25">
      <c r="A831" s="9">
        <v>46052</v>
      </c>
      <c r="B831" s="21">
        <v>4184018021</v>
      </c>
      <c r="C831" s="10" t="s">
        <v>15180</v>
      </c>
      <c r="D831" s="9">
        <v>46055</v>
      </c>
      <c r="G831" s="21" t="s">
        <v>15430</v>
      </c>
      <c r="I831" s="21" t="s">
        <v>15434</v>
      </c>
      <c r="J831" s="21" t="s">
        <v>7228</v>
      </c>
      <c r="K831" s="21" t="s">
        <v>30</v>
      </c>
      <c r="L831" s="215" t="str">
        <f>VLOOKUP($K831,[1]TONG_SL!$A$1:$D$65536,2,0)</f>
        <v>Gà muối 500g</v>
      </c>
      <c r="M831" s="247"/>
      <c r="N831" s="215" t="str">
        <f t="shared" si="109"/>
        <v>K-C6</v>
      </c>
      <c r="O831" s="222"/>
      <c r="P831" s="222"/>
      <c r="Q831" s="215" t="str">
        <f>VLOOKUP(K831,TONG_SL!$A:$D,3,0)</f>
        <v>Túi</v>
      </c>
      <c r="R831" s="1">
        <v>60</v>
      </c>
      <c r="S831" s="248"/>
      <c r="T831" s="248">
        <f>VLOOKUP(VLOOKUP(G831,Ma_KH!$A:$R,18,0)&amp;K831,Gia_MB!$A:$F,6,0)</f>
        <v>116611</v>
      </c>
      <c r="U831" s="249">
        <f t="shared" si="105"/>
        <v>6996660</v>
      </c>
      <c r="V831" s="248"/>
      <c r="W831" s="250">
        <f t="shared" si="106"/>
        <v>0</v>
      </c>
      <c r="X831" s="251" t="str">
        <f t="shared" si="107"/>
        <v>8</v>
      </c>
      <c r="Y831" s="248"/>
      <c r="Z831" s="249">
        <f t="shared" si="108"/>
        <v>559732.80000000005</v>
      </c>
      <c r="AA831" s="252">
        <f>VLOOKUP(G831,Ma_KH!$A:$R,14,0)</f>
        <v>60</v>
      </c>
    </row>
    <row r="832" spans="1:27" x14ac:dyDescent="0.25">
      <c r="A832" s="9">
        <v>46052</v>
      </c>
      <c r="B832" s="21">
        <v>4184018021</v>
      </c>
      <c r="C832" s="10" t="s">
        <v>15180</v>
      </c>
      <c r="D832" s="9">
        <v>46055</v>
      </c>
      <c r="G832" s="21" t="s">
        <v>15430</v>
      </c>
      <c r="I832" s="21" t="s">
        <v>15434</v>
      </c>
      <c r="J832" s="21" t="s">
        <v>7228</v>
      </c>
      <c r="K832" s="21" t="s">
        <v>32</v>
      </c>
      <c r="L832" s="215" t="str">
        <f>VLOOKUP($K832,[1]TONG_SL!$A$1:$D$65536,2,0)</f>
        <v>Giò Tai Lưỡi Xào 250g</v>
      </c>
      <c r="M832" s="247"/>
      <c r="N832" s="215" t="str">
        <f t="shared" si="109"/>
        <v>K-C6</v>
      </c>
      <c r="O832" s="222"/>
      <c r="P832" s="222"/>
      <c r="Q832" s="215" t="str">
        <f>VLOOKUP(K832,TONG_SL!$A:$D,3,0)</f>
        <v>Túi</v>
      </c>
      <c r="R832" s="1">
        <v>30</v>
      </c>
      <c r="S832" s="248"/>
      <c r="T832" s="248">
        <f>VLOOKUP(VLOOKUP(G832,Ma_KH!$A:$R,18,0)&amp;K832,Gia_MB!$A:$F,6,0)</f>
        <v>50182</v>
      </c>
      <c r="U832" s="249">
        <f t="shared" si="105"/>
        <v>1505460</v>
      </c>
      <c r="V832" s="248"/>
      <c r="W832" s="250">
        <f t="shared" si="106"/>
        <v>0</v>
      </c>
      <c r="X832" s="251" t="str">
        <f t="shared" si="107"/>
        <v>8</v>
      </c>
      <c r="Y832" s="248"/>
      <c r="Z832" s="249">
        <f t="shared" si="108"/>
        <v>120436.8</v>
      </c>
      <c r="AA832" s="252">
        <f>VLOOKUP(G832,Ma_KH!$A:$R,14,0)</f>
        <v>60</v>
      </c>
    </row>
    <row r="833" spans="1:27" x14ac:dyDescent="0.25">
      <c r="A833" s="9">
        <v>46052</v>
      </c>
      <c r="B833" s="21">
        <v>4184018021</v>
      </c>
      <c r="C833" s="10" t="s">
        <v>15180</v>
      </c>
      <c r="D833" s="9">
        <v>46055</v>
      </c>
      <c r="G833" s="21" t="s">
        <v>15430</v>
      </c>
      <c r="I833" s="21" t="s">
        <v>15434</v>
      </c>
      <c r="J833" s="21" t="s">
        <v>7228</v>
      </c>
      <c r="K833" s="21" t="s">
        <v>27</v>
      </c>
      <c r="L833" s="215" t="str">
        <f>VLOOKUP($K833,[1]TONG_SL!$A$1:$D$65536,2,0)</f>
        <v>Chân giò heo muối 300g</v>
      </c>
      <c r="M833" s="247"/>
      <c r="N833" s="215" t="str">
        <f t="shared" si="109"/>
        <v>K-C6</v>
      </c>
      <c r="O833" s="222"/>
      <c r="P833" s="222"/>
      <c r="Q833" s="215" t="str">
        <f>VLOOKUP(K833,TONG_SL!$A:$D,3,0)</f>
        <v>Túi</v>
      </c>
      <c r="R833" s="1">
        <v>50</v>
      </c>
      <c r="S833" s="248"/>
      <c r="T833" s="248">
        <f>VLOOKUP(VLOOKUP(G833,Ma_KH!$A:$R,18,0)&amp;K833,Gia_MB!$A:$F,6,0)</f>
        <v>73431</v>
      </c>
      <c r="U833" s="249">
        <f t="shared" ref="U833:U896" si="110">T833*R833</f>
        <v>3671550</v>
      </c>
      <c r="V833" s="248"/>
      <c r="W833" s="250">
        <f t="shared" ref="W833:W896" si="111">U833*V833</f>
        <v>0</v>
      </c>
      <c r="X833" s="251" t="str">
        <f t="shared" ref="X833:X896" si="112">IF(B833&lt;&gt;"","8","0")</f>
        <v>8</v>
      </c>
      <c r="Y833" s="248"/>
      <c r="Z833" s="249">
        <f t="shared" ref="Z833:Z896" si="113">U833*X833%</f>
        <v>293724</v>
      </c>
      <c r="AA833" s="252">
        <f>VLOOKUP(G833,Ma_KH!$A:$R,14,0)</f>
        <v>60</v>
      </c>
    </row>
    <row r="834" spans="1:27" x14ac:dyDescent="0.25">
      <c r="A834" s="9">
        <v>46052</v>
      </c>
      <c r="B834" s="21">
        <v>4184018021</v>
      </c>
      <c r="C834" s="10" t="s">
        <v>15180</v>
      </c>
      <c r="D834" s="9">
        <v>46055</v>
      </c>
      <c r="G834" s="21" t="s">
        <v>15430</v>
      </c>
      <c r="I834" s="21" t="s">
        <v>15434</v>
      </c>
      <c r="J834" s="21" t="s">
        <v>7228</v>
      </c>
      <c r="K834" s="21" t="s">
        <v>48</v>
      </c>
      <c r="L834" s="215" t="str">
        <f>VLOOKUP($K834,[1]TONG_SL!$A$1:$D$65536,2,0)</f>
        <v>Mọc Nấm Hương 250g</v>
      </c>
      <c r="M834" s="247"/>
      <c r="N834" s="215" t="str">
        <f t="shared" si="109"/>
        <v>K-C6</v>
      </c>
      <c r="O834" s="222"/>
      <c r="P834" s="222"/>
      <c r="Q834" s="215" t="str">
        <f>VLOOKUP(K834,TONG_SL!$A:$D,3,0)</f>
        <v>Túi</v>
      </c>
      <c r="R834" s="1">
        <v>20</v>
      </c>
      <c r="S834" s="248"/>
      <c r="T834" s="248">
        <f>VLOOKUP(VLOOKUP(G834,Ma_KH!$A:$R,18,0)&amp;K834,Gia_MB!$A:$F,6,0)</f>
        <v>46000</v>
      </c>
      <c r="U834" s="249">
        <f t="shared" si="110"/>
        <v>920000</v>
      </c>
      <c r="V834" s="248"/>
      <c r="W834" s="250">
        <f t="shared" si="111"/>
        <v>0</v>
      </c>
      <c r="X834" s="251" t="str">
        <f t="shared" si="112"/>
        <v>8</v>
      </c>
      <c r="Y834" s="248"/>
      <c r="Z834" s="249">
        <f t="shared" si="113"/>
        <v>73600</v>
      </c>
      <c r="AA834" s="252">
        <f>VLOOKUP(G834,Ma_KH!$A:$R,14,0)</f>
        <v>60</v>
      </c>
    </row>
    <row r="835" spans="1:27" x14ac:dyDescent="0.25">
      <c r="A835" s="9">
        <v>46052</v>
      </c>
      <c r="B835" s="21">
        <v>4184018021</v>
      </c>
      <c r="C835" s="10" t="s">
        <v>15180</v>
      </c>
      <c r="D835" s="9">
        <v>46055</v>
      </c>
      <c r="G835" s="21" t="s">
        <v>15430</v>
      </c>
      <c r="I835" s="21" t="s">
        <v>15434</v>
      </c>
      <c r="J835" s="21" t="s">
        <v>7228</v>
      </c>
      <c r="K835" s="21" t="s">
        <v>34</v>
      </c>
      <c r="L835" s="215" t="str">
        <f>VLOOKUP($K835,[1]TONG_SL!$A$1:$D$65536,2,0)</f>
        <v>Tai heo muối 200g</v>
      </c>
      <c r="M835" s="247"/>
      <c r="N835" s="215" t="str">
        <f t="shared" si="109"/>
        <v>K-C6</v>
      </c>
      <c r="O835" s="222"/>
      <c r="P835" s="222"/>
      <c r="Q835" s="215" t="str">
        <f>VLOOKUP(K835,TONG_SL!$A:$D,3,0)</f>
        <v>Túi</v>
      </c>
      <c r="R835" s="1">
        <v>20</v>
      </c>
      <c r="S835" s="248"/>
      <c r="T835" s="248">
        <f>VLOOKUP(VLOOKUP(G835,Ma_KH!$A:$R,18,0)&amp;K835,Gia_MB!$A:$F,6,0)</f>
        <v>55595</v>
      </c>
      <c r="U835" s="249">
        <f t="shared" si="110"/>
        <v>1111900</v>
      </c>
      <c r="V835" s="248"/>
      <c r="W835" s="250">
        <f t="shared" si="111"/>
        <v>0</v>
      </c>
      <c r="X835" s="251" t="str">
        <f t="shared" si="112"/>
        <v>8</v>
      </c>
      <c r="Y835" s="248"/>
      <c r="Z835" s="249">
        <f t="shared" si="113"/>
        <v>88952</v>
      </c>
      <c r="AA835" s="252">
        <f>VLOOKUP(G835,Ma_KH!$A:$R,14,0)</f>
        <v>60</v>
      </c>
    </row>
    <row r="836" spans="1:27" x14ac:dyDescent="0.25">
      <c r="A836" s="9">
        <v>46046</v>
      </c>
      <c r="B836" s="21">
        <v>4183607916</v>
      </c>
      <c r="C836" s="10" t="s">
        <v>15180</v>
      </c>
      <c r="D836" s="9">
        <v>46055</v>
      </c>
      <c r="G836" s="21" t="s">
        <v>15430</v>
      </c>
      <c r="I836" s="21" t="s">
        <v>15435</v>
      </c>
      <c r="J836" s="21" t="s">
        <v>7228</v>
      </c>
      <c r="K836" s="21" t="s">
        <v>34</v>
      </c>
      <c r="L836" s="215" t="str">
        <f>VLOOKUP($K836,[1]TONG_SL!$A$1:$D$65536,2,0)</f>
        <v>Tai heo muối 200g</v>
      </c>
      <c r="M836" s="247"/>
      <c r="N836" s="215" t="str">
        <f t="shared" si="109"/>
        <v>K-C6</v>
      </c>
      <c r="O836" s="222"/>
      <c r="P836" s="222"/>
      <c r="Q836" s="215" t="str">
        <f>VLOOKUP(K836,TONG_SL!$A:$D,3,0)</f>
        <v>Túi</v>
      </c>
      <c r="R836" s="1">
        <v>8</v>
      </c>
      <c r="S836" s="248"/>
      <c r="T836" s="248">
        <f>VLOOKUP(VLOOKUP(G836,Ma_KH!$A:$R,18,0)&amp;K836,Gia_MB!$A:$F,6,0)</f>
        <v>55595</v>
      </c>
      <c r="U836" s="249">
        <f t="shared" si="110"/>
        <v>444760</v>
      </c>
      <c r="V836" s="248"/>
      <c r="W836" s="250">
        <f t="shared" si="111"/>
        <v>0</v>
      </c>
      <c r="X836" s="251" t="str">
        <f t="shared" si="112"/>
        <v>8</v>
      </c>
      <c r="Y836" s="248"/>
      <c r="Z836" s="249">
        <f t="shared" si="113"/>
        <v>35580.800000000003</v>
      </c>
      <c r="AA836" s="252">
        <f>VLOOKUP(G836,Ma_KH!$A:$R,14,0)</f>
        <v>60</v>
      </c>
    </row>
    <row r="837" spans="1:27" x14ac:dyDescent="0.25">
      <c r="A837" s="9">
        <v>46046</v>
      </c>
      <c r="B837" s="21">
        <v>4183607916</v>
      </c>
      <c r="C837" s="10" t="s">
        <v>15180</v>
      </c>
      <c r="D837" s="9">
        <v>46055</v>
      </c>
      <c r="G837" s="21" t="s">
        <v>15430</v>
      </c>
      <c r="I837" s="21" t="s">
        <v>15435</v>
      </c>
      <c r="J837" s="21" t="s">
        <v>7228</v>
      </c>
      <c r="K837" s="21" t="s">
        <v>48</v>
      </c>
      <c r="L837" s="215" t="str">
        <f>VLOOKUP($K837,[1]TONG_SL!$A$1:$D$65536,2,0)</f>
        <v>Mọc Nấm Hương 250g</v>
      </c>
      <c r="M837" s="247"/>
      <c r="N837" s="215" t="str">
        <f t="shared" si="109"/>
        <v>K-C6</v>
      </c>
      <c r="O837" s="222"/>
      <c r="P837" s="222"/>
      <c r="Q837" s="215" t="str">
        <f>VLOOKUP(K837,TONG_SL!$A:$D,3,0)</f>
        <v>Túi</v>
      </c>
      <c r="R837" s="1">
        <v>8</v>
      </c>
      <c r="S837" s="248"/>
      <c r="T837" s="248">
        <f>VLOOKUP(VLOOKUP(G837,Ma_KH!$A:$R,18,0)&amp;K837,Gia_MB!$A:$F,6,0)</f>
        <v>46000</v>
      </c>
      <c r="U837" s="249">
        <f t="shared" si="110"/>
        <v>368000</v>
      </c>
      <c r="V837" s="248"/>
      <c r="W837" s="250">
        <f t="shared" si="111"/>
        <v>0</v>
      </c>
      <c r="X837" s="251" t="str">
        <f t="shared" si="112"/>
        <v>8</v>
      </c>
      <c r="Y837" s="248"/>
      <c r="Z837" s="249">
        <f t="shared" si="113"/>
        <v>29440</v>
      </c>
      <c r="AA837" s="252">
        <f>VLOOKUP(G837,Ma_KH!$A:$R,14,0)</f>
        <v>60</v>
      </c>
    </row>
    <row r="838" spans="1:27" x14ac:dyDescent="0.25">
      <c r="A838" s="9">
        <v>46046</v>
      </c>
      <c r="B838" s="21">
        <v>4183607916</v>
      </c>
      <c r="C838" s="10" t="s">
        <v>15180</v>
      </c>
      <c r="D838" s="9">
        <v>46055</v>
      </c>
      <c r="G838" s="21" t="s">
        <v>15430</v>
      </c>
      <c r="I838" s="21" t="s">
        <v>15435</v>
      </c>
      <c r="J838" s="21" t="s">
        <v>7228</v>
      </c>
      <c r="K838" s="21" t="s">
        <v>27</v>
      </c>
      <c r="L838" s="215" t="str">
        <f>VLOOKUP($K838,[1]TONG_SL!$A$1:$D$65536,2,0)</f>
        <v>Chân giò heo muối 300g</v>
      </c>
      <c r="M838" s="247"/>
      <c r="N838" s="215" t="str">
        <f t="shared" si="109"/>
        <v>K-C6</v>
      </c>
      <c r="O838" s="222"/>
      <c r="P838" s="222"/>
      <c r="Q838" s="215" t="str">
        <f>VLOOKUP(K838,TONG_SL!$A:$D,3,0)</f>
        <v>Túi</v>
      </c>
      <c r="R838" s="1">
        <v>26</v>
      </c>
      <c r="S838" s="248"/>
      <c r="T838" s="248">
        <f>VLOOKUP(VLOOKUP(G838,Ma_KH!$A:$R,18,0)&amp;K838,Gia_MB!$A:$F,6,0)</f>
        <v>73431</v>
      </c>
      <c r="U838" s="249">
        <f t="shared" si="110"/>
        <v>1909206</v>
      </c>
      <c r="V838" s="248"/>
      <c r="W838" s="250">
        <f t="shared" si="111"/>
        <v>0</v>
      </c>
      <c r="X838" s="251" t="str">
        <f t="shared" si="112"/>
        <v>8</v>
      </c>
      <c r="Y838" s="248"/>
      <c r="Z838" s="249">
        <f t="shared" si="113"/>
        <v>152736.48000000001</v>
      </c>
      <c r="AA838" s="252">
        <f>VLOOKUP(G838,Ma_KH!$A:$R,14,0)</f>
        <v>60</v>
      </c>
    </row>
    <row r="839" spans="1:27" x14ac:dyDescent="0.25">
      <c r="A839" s="9">
        <v>46046</v>
      </c>
      <c r="B839" s="21">
        <v>4183607916</v>
      </c>
      <c r="C839" s="10" t="s">
        <v>15180</v>
      </c>
      <c r="D839" s="9">
        <v>46055</v>
      </c>
      <c r="G839" s="21" t="s">
        <v>15430</v>
      </c>
      <c r="I839" s="21" t="s">
        <v>15435</v>
      </c>
      <c r="J839" s="21" t="s">
        <v>7228</v>
      </c>
      <c r="K839" s="21" t="s">
        <v>32</v>
      </c>
      <c r="L839" s="215" t="str">
        <f>VLOOKUP($K839,[1]TONG_SL!$A$1:$D$65536,2,0)</f>
        <v>Giò Tai Lưỡi Xào 250g</v>
      </c>
      <c r="M839" s="247"/>
      <c r="N839" s="215" t="str">
        <f t="shared" si="109"/>
        <v>K-C6</v>
      </c>
      <c r="O839" s="222"/>
      <c r="P839" s="222"/>
      <c r="Q839" s="215" t="str">
        <f>VLOOKUP(K839,TONG_SL!$A:$D,3,0)</f>
        <v>Túi</v>
      </c>
      <c r="R839" s="1">
        <v>20</v>
      </c>
      <c r="S839" s="248"/>
      <c r="T839" s="248">
        <f>VLOOKUP(VLOOKUP(G839,Ma_KH!$A:$R,18,0)&amp;K839,Gia_MB!$A:$F,6,0)</f>
        <v>50182</v>
      </c>
      <c r="U839" s="249">
        <f t="shared" si="110"/>
        <v>1003640</v>
      </c>
      <c r="V839" s="248"/>
      <c r="W839" s="250">
        <f t="shared" si="111"/>
        <v>0</v>
      </c>
      <c r="X839" s="251" t="str">
        <f t="shared" si="112"/>
        <v>8</v>
      </c>
      <c r="Y839" s="248"/>
      <c r="Z839" s="249">
        <f t="shared" si="113"/>
        <v>80291.199999999997</v>
      </c>
      <c r="AA839" s="252">
        <f>VLOOKUP(G839,Ma_KH!$A:$R,14,0)</f>
        <v>60</v>
      </c>
    </row>
    <row r="840" spans="1:27" x14ac:dyDescent="0.25">
      <c r="A840" s="9">
        <v>46046</v>
      </c>
      <c r="B840" s="21">
        <v>4183607916</v>
      </c>
      <c r="C840" s="10" t="s">
        <v>15180</v>
      </c>
      <c r="D840" s="9">
        <v>46055</v>
      </c>
      <c r="G840" s="21" t="s">
        <v>15430</v>
      </c>
      <c r="I840" s="21" t="s">
        <v>15435</v>
      </c>
      <c r="J840" s="21" t="s">
        <v>7228</v>
      </c>
      <c r="K840" s="21" t="s">
        <v>30</v>
      </c>
      <c r="L840" s="215" t="str">
        <f>VLOOKUP($K840,[1]TONG_SL!$A$1:$D$65536,2,0)</f>
        <v>Gà muối 500g</v>
      </c>
      <c r="M840" s="247"/>
      <c r="N840" s="215" t="str">
        <f t="shared" si="109"/>
        <v>K-C6</v>
      </c>
      <c r="O840" s="222"/>
      <c r="P840" s="222"/>
      <c r="Q840" s="215" t="str">
        <f>VLOOKUP(K840,TONG_SL!$A:$D,3,0)</f>
        <v>Túi</v>
      </c>
      <c r="R840" s="1">
        <v>40</v>
      </c>
      <c r="S840" s="248"/>
      <c r="T840" s="248">
        <f>VLOOKUP(VLOOKUP(G840,Ma_KH!$A:$R,18,0)&amp;K840,Gia_MB!$A:$F,6,0)</f>
        <v>116611</v>
      </c>
      <c r="U840" s="249">
        <f t="shared" si="110"/>
        <v>4664440</v>
      </c>
      <c r="V840" s="248"/>
      <c r="W840" s="250">
        <f t="shared" si="111"/>
        <v>0</v>
      </c>
      <c r="X840" s="251" t="str">
        <f t="shared" si="112"/>
        <v>8</v>
      </c>
      <c r="Y840" s="248"/>
      <c r="Z840" s="249">
        <f t="shared" si="113"/>
        <v>373155.2</v>
      </c>
      <c r="AA840" s="252">
        <f>VLOOKUP(G840,Ma_KH!$A:$R,14,0)</f>
        <v>60</v>
      </c>
    </row>
    <row r="841" spans="1:27" x14ac:dyDescent="0.25">
      <c r="A841" s="286">
        <v>46048</v>
      </c>
      <c r="B841" s="287">
        <v>4183704664</v>
      </c>
      <c r="C841" s="288" t="s">
        <v>15180</v>
      </c>
      <c r="D841" s="286">
        <v>46055</v>
      </c>
      <c r="G841" s="21" t="s">
        <v>15430</v>
      </c>
      <c r="I841" s="21" t="s">
        <v>15436</v>
      </c>
      <c r="J841" s="21" t="s">
        <v>7228</v>
      </c>
      <c r="K841" s="21" t="s">
        <v>27</v>
      </c>
      <c r="L841" s="215" t="str">
        <f>VLOOKUP($K841,[1]TONG_SL!$A$1:$D$65536,2,0)</f>
        <v>Chân giò heo muối 300g</v>
      </c>
      <c r="M841" s="247"/>
      <c r="N841" s="215" t="str">
        <f t="shared" si="109"/>
        <v>K-C6</v>
      </c>
      <c r="O841" s="222"/>
      <c r="P841" s="222"/>
      <c r="Q841" s="215" t="str">
        <f>VLOOKUP(K841,TONG_SL!$A:$D,3,0)</f>
        <v>Túi</v>
      </c>
      <c r="R841" s="1">
        <v>30</v>
      </c>
      <c r="S841" s="248"/>
      <c r="T841" s="248">
        <f>VLOOKUP(VLOOKUP(G841,Ma_KH!$A:$R,18,0)&amp;K841,Gia_MB!$A:$F,6,0)</f>
        <v>73431</v>
      </c>
      <c r="U841" s="249">
        <f t="shared" si="110"/>
        <v>2202930</v>
      </c>
      <c r="V841" s="248"/>
      <c r="W841" s="250">
        <f t="shared" si="111"/>
        <v>0</v>
      </c>
      <c r="X841" s="251" t="str">
        <f t="shared" si="112"/>
        <v>8</v>
      </c>
      <c r="Y841" s="248"/>
      <c r="Z841" s="249">
        <f t="shared" si="113"/>
        <v>176234.4</v>
      </c>
      <c r="AA841" s="252">
        <f>VLOOKUP(G841,Ma_KH!$A:$R,14,0)</f>
        <v>60</v>
      </c>
    </row>
    <row r="842" spans="1:27" x14ac:dyDescent="0.25">
      <c r="A842" s="286">
        <v>46048</v>
      </c>
      <c r="B842" s="287">
        <v>4183704664</v>
      </c>
      <c r="C842" s="288" t="s">
        <v>15180</v>
      </c>
      <c r="D842" s="286">
        <v>46055</v>
      </c>
      <c r="G842" s="21" t="s">
        <v>15430</v>
      </c>
      <c r="I842" s="21" t="s">
        <v>15436</v>
      </c>
      <c r="J842" s="21" t="s">
        <v>7228</v>
      </c>
      <c r="K842" s="21" t="s">
        <v>30</v>
      </c>
      <c r="L842" s="215" t="str">
        <f>VLOOKUP($K842,[1]TONG_SL!$A$1:$D$65536,2,0)</f>
        <v>Gà muối 500g</v>
      </c>
      <c r="M842" s="247"/>
      <c r="N842" s="215" t="str">
        <f t="shared" si="109"/>
        <v>K-C6</v>
      </c>
      <c r="O842" s="222"/>
      <c r="P842" s="222"/>
      <c r="Q842" s="215" t="str">
        <f>VLOOKUP(K842,TONG_SL!$A:$D,3,0)</f>
        <v>Túi</v>
      </c>
      <c r="R842" s="1">
        <v>5</v>
      </c>
      <c r="S842" s="248"/>
      <c r="T842" s="248">
        <f>VLOOKUP(VLOOKUP(G842,Ma_KH!$A:$R,18,0)&amp;K842,Gia_MB!$A:$F,6,0)</f>
        <v>116611</v>
      </c>
      <c r="U842" s="249">
        <f t="shared" si="110"/>
        <v>583055</v>
      </c>
      <c r="V842" s="248"/>
      <c r="W842" s="250">
        <f t="shared" si="111"/>
        <v>0</v>
      </c>
      <c r="X842" s="251" t="str">
        <f t="shared" si="112"/>
        <v>8</v>
      </c>
      <c r="Y842" s="248"/>
      <c r="Z842" s="249">
        <f t="shared" si="113"/>
        <v>46644.4</v>
      </c>
      <c r="AA842" s="252">
        <f>VLOOKUP(G842,Ma_KH!$A:$R,14,0)</f>
        <v>60</v>
      </c>
    </row>
    <row r="843" spans="1:27" x14ac:dyDescent="0.25">
      <c r="A843" s="286">
        <v>46048</v>
      </c>
      <c r="B843" s="287">
        <v>4183704664</v>
      </c>
      <c r="C843" s="288" t="s">
        <v>15180</v>
      </c>
      <c r="D843" s="286">
        <v>46055</v>
      </c>
      <c r="G843" s="21" t="s">
        <v>15430</v>
      </c>
      <c r="I843" s="21" t="s">
        <v>15436</v>
      </c>
      <c r="J843" s="21" t="s">
        <v>7228</v>
      </c>
      <c r="K843" s="21" t="s">
        <v>48</v>
      </c>
      <c r="L843" s="215" t="str">
        <f>VLOOKUP($K843,[1]TONG_SL!$A$1:$D$65536,2,0)</f>
        <v>Mọc Nấm Hương 250g</v>
      </c>
      <c r="M843" s="247"/>
      <c r="N843" s="215" t="str">
        <f t="shared" si="109"/>
        <v>K-C6</v>
      </c>
      <c r="O843" s="222"/>
      <c r="P843" s="222"/>
      <c r="Q843" s="215" t="str">
        <f>VLOOKUP(K843,TONG_SL!$A:$D,3,0)</f>
        <v>Túi</v>
      </c>
      <c r="R843" s="1">
        <v>20</v>
      </c>
      <c r="S843" s="248"/>
      <c r="T843" s="248">
        <f>VLOOKUP(VLOOKUP(G843,Ma_KH!$A:$R,18,0)&amp;K843,Gia_MB!$A:$F,6,0)</f>
        <v>46000</v>
      </c>
      <c r="U843" s="249">
        <f t="shared" si="110"/>
        <v>920000</v>
      </c>
      <c r="V843" s="248"/>
      <c r="W843" s="250">
        <f t="shared" si="111"/>
        <v>0</v>
      </c>
      <c r="X843" s="251" t="str">
        <f t="shared" si="112"/>
        <v>8</v>
      </c>
      <c r="Y843" s="248"/>
      <c r="Z843" s="249">
        <f t="shared" si="113"/>
        <v>73600</v>
      </c>
      <c r="AA843" s="252">
        <f>VLOOKUP(G843,Ma_KH!$A:$R,14,0)</f>
        <v>60</v>
      </c>
    </row>
    <row r="844" spans="1:27" x14ac:dyDescent="0.25">
      <c r="A844" s="286">
        <v>46048</v>
      </c>
      <c r="B844" s="287">
        <v>4183704664</v>
      </c>
      <c r="C844" s="288" t="s">
        <v>15180</v>
      </c>
      <c r="D844" s="286">
        <v>46055</v>
      </c>
      <c r="G844" s="21" t="s">
        <v>15430</v>
      </c>
      <c r="I844" s="21" t="s">
        <v>15436</v>
      </c>
      <c r="J844" s="21" t="s">
        <v>7228</v>
      </c>
      <c r="K844" s="21" t="s">
        <v>32</v>
      </c>
      <c r="L844" s="215" t="str">
        <f>VLOOKUP($K844,[1]TONG_SL!$A$1:$D$65536,2,0)</f>
        <v>Giò Tai Lưỡi Xào 250g</v>
      </c>
      <c r="M844" s="247"/>
      <c r="N844" s="215" t="str">
        <f t="shared" si="109"/>
        <v>K-C6</v>
      </c>
      <c r="O844" s="222"/>
      <c r="P844" s="222"/>
      <c r="Q844" s="215" t="str">
        <f>VLOOKUP(K844,TONG_SL!$A:$D,3,0)</f>
        <v>Túi</v>
      </c>
      <c r="R844" s="1">
        <v>16</v>
      </c>
      <c r="S844" s="248"/>
      <c r="T844" s="248">
        <f>VLOOKUP(VLOOKUP(G844,Ma_KH!$A:$R,18,0)&amp;K844,Gia_MB!$A:$F,6,0)</f>
        <v>50182</v>
      </c>
      <c r="U844" s="249">
        <f t="shared" si="110"/>
        <v>802912</v>
      </c>
      <c r="V844" s="248"/>
      <c r="W844" s="250">
        <f t="shared" si="111"/>
        <v>0</v>
      </c>
      <c r="X844" s="251" t="str">
        <f t="shared" si="112"/>
        <v>8</v>
      </c>
      <c r="Y844" s="248"/>
      <c r="Z844" s="249">
        <f t="shared" si="113"/>
        <v>64232.959999999999</v>
      </c>
      <c r="AA844" s="252">
        <f>VLOOKUP(G844,Ma_KH!$A:$R,14,0)</f>
        <v>60</v>
      </c>
    </row>
    <row r="845" spans="1:27" x14ac:dyDescent="0.25">
      <c r="A845" s="9">
        <v>46046</v>
      </c>
      <c r="B845" s="21">
        <v>4183608198</v>
      </c>
      <c r="C845" s="10" t="s">
        <v>15180</v>
      </c>
      <c r="D845" s="9">
        <v>46055</v>
      </c>
      <c r="G845" s="21" t="s">
        <v>15368</v>
      </c>
      <c r="I845" s="21" t="s">
        <v>15437</v>
      </c>
      <c r="J845" s="21" t="s">
        <v>7228</v>
      </c>
      <c r="K845" s="21" t="s">
        <v>30</v>
      </c>
      <c r="L845" s="215" t="str">
        <f>VLOOKUP($K845,[1]TONG_SL!$A$1:$D$65536,2,0)</f>
        <v>Gà muối 500g</v>
      </c>
      <c r="M845" s="247"/>
      <c r="N845" s="215" t="str">
        <f t="shared" si="109"/>
        <v>K-C6</v>
      </c>
      <c r="O845" s="222"/>
      <c r="P845" s="222"/>
      <c r="Q845" s="215" t="str">
        <f>VLOOKUP(K845,TONG_SL!$A:$D,3,0)</f>
        <v>Túi</v>
      </c>
      <c r="R845" s="1">
        <v>31</v>
      </c>
      <c r="S845" s="248"/>
      <c r="T845" s="248">
        <f>VLOOKUP(VLOOKUP(G845,Ma_KH!$A:$R,18,0)&amp;K845,Gia_MB!$A:$F,6,0)</f>
        <v>116611</v>
      </c>
      <c r="U845" s="249">
        <f t="shared" si="110"/>
        <v>3614941</v>
      </c>
      <c r="V845" s="248"/>
      <c r="W845" s="250">
        <f t="shared" si="111"/>
        <v>0</v>
      </c>
      <c r="X845" s="251" t="str">
        <f t="shared" si="112"/>
        <v>8</v>
      </c>
      <c r="Y845" s="248"/>
      <c r="Z845" s="249">
        <f t="shared" si="113"/>
        <v>289195.28000000003</v>
      </c>
      <c r="AA845" s="252">
        <f>VLOOKUP(G845,Ma_KH!$A:$R,14,0)</f>
        <v>60</v>
      </c>
    </row>
    <row r="846" spans="1:27" x14ac:dyDescent="0.25">
      <c r="A846" s="9">
        <v>46046</v>
      </c>
      <c r="B846" s="21">
        <v>4183608198</v>
      </c>
      <c r="C846" s="10" t="s">
        <v>15180</v>
      </c>
      <c r="D846" s="9">
        <v>46055</v>
      </c>
      <c r="G846" s="21" t="s">
        <v>15368</v>
      </c>
      <c r="I846" s="21" t="s">
        <v>15437</v>
      </c>
      <c r="J846" s="21" t="s">
        <v>7228</v>
      </c>
      <c r="K846" s="21" t="s">
        <v>32</v>
      </c>
      <c r="L846" s="215" t="str">
        <f>VLOOKUP($K846,[1]TONG_SL!$A$1:$D$65536,2,0)</f>
        <v>Giò Tai Lưỡi Xào 250g</v>
      </c>
      <c r="M846" s="247"/>
      <c r="N846" s="215" t="str">
        <f t="shared" si="109"/>
        <v>K-C6</v>
      </c>
      <c r="O846" s="222"/>
      <c r="P846" s="222"/>
      <c r="Q846" s="215" t="str">
        <f>VLOOKUP(K846,TONG_SL!$A:$D,3,0)</f>
        <v>Túi</v>
      </c>
      <c r="R846" s="1">
        <v>4</v>
      </c>
      <c r="S846" s="248"/>
      <c r="T846" s="248">
        <f>VLOOKUP(VLOOKUP(G846,Ma_KH!$A:$R,18,0)&amp;K846,Gia_MB!$A:$F,6,0)</f>
        <v>50182</v>
      </c>
      <c r="U846" s="249">
        <f t="shared" si="110"/>
        <v>200728</v>
      </c>
      <c r="V846" s="248"/>
      <c r="W846" s="250">
        <f t="shared" si="111"/>
        <v>0</v>
      </c>
      <c r="X846" s="251" t="str">
        <f t="shared" si="112"/>
        <v>8</v>
      </c>
      <c r="Y846" s="248"/>
      <c r="Z846" s="249">
        <f t="shared" si="113"/>
        <v>16058.24</v>
      </c>
      <c r="AA846" s="252">
        <f>VLOOKUP(G846,Ma_KH!$A:$R,14,0)</f>
        <v>60</v>
      </c>
    </row>
    <row r="847" spans="1:27" x14ac:dyDescent="0.25">
      <c r="A847" s="9">
        <v>46038</v>
      </c>
      <c r="B847" s="21">
        <v>4183145899</v>
      </c>
      <c r="C847" s="10" t="s">
        <v>15180</v>
      </c>
      <c r="D847" s="9">
        <v>46055</v>
      </c>
      <c r="G847" s="21" t="s">
        <v>15368</v>
      </c>
      <c r="I847" s="21" t="s">
        <v>15438</v>
      </c>
      <c r="J847" s="21" t="s">
        <v>7228</v>
      </c>
      <c r="K847" s="21" t="s">
        <v>27</v>
      </c>
      <c r="L847" s="215" t="str">
        <f>VLOOKUP($K847,[1]TONG_SL!$A$1:$D$65536,2,0)</f>
        <v>Chân giò heo muối 300g</v>
      </c>
      <c r="M847" s="247"/>
      <c r="N847" s="215" t="str">
        <f t="shared" si="109"/>
        <v>K-C6</v>
      </c>
      <c r="O847" s="222"/>
      <c r="P847" s="222"/>
      <c r="Q847" s="215" t="str">
        <f>VLOOKUP(K847,TONG_SL!$A:$D,3,0)</f>
        <v>Túi</v>
      </c>
      <c r="R847" s="1">
        <v>24</v>
      </c>
      <c r="S847" s="248"/>
      <c r="T847" s="248">
        <f>VLOOKUP(VLOOKUP(G847,Ma_KH!$A:$R,18,0)&amp;K847,Gia_MB!$A:$F,6,0)</f>
        <v>73431</v>
      </c>
      <c r="U847" s="249">
        <f t="shared" si="110"/>
        <v>1762344</v>
      </c>
      <c r="V847" s="248"/>
      <c r="W847" s="250">
        <f t="shared" si="111"/>
        <v>0</v>
      </c>
      <c r="X847" s="251" t="str">
        <f t="shared" si="112"/>
        <v>8</v>
      </c>
      <c r="Y847" s="248"/>
      <c r="Z847" s="249">
        <f t="shared" si="113"/>
        <v>140987.51999999999</v>
      </c>
      <c r="AA847" s="252">
        <f>VLOOKUP(G847,Ma_KH!$A:$R,14,0)</f>
        <v>60</v>
      </c>
    </row>
    <row r="848" spans="1:27" x14ac:dyDescent="0.25">
      <c r="A848" s="9">
        <v>46038</v>
      </c>
      <c r="B848" s="21">
        <v>4183145899</v>
      </c>
      <c r="C848" s="10" t="s">
        <v>15180</v>
      </c>
      <c r="D848" s="9">
        <v>46055</v>
      </c>
      <c r="G848" s="21" t="s">
        <v>15368</v>
      </c>
      <c r="I848" s="21" t="s">
        <v>15438</v>
      </c>
      <c r="J848" s="21" t="s">
        <v>7228</v>
      </c>
      <c r="K848" s="21" t="s">
        <v>32</v>
      </c>
      <c r="L848" s="215" t="str">
        <f>VLOOKUP($K848,[1]TONG_SL!$A$1:$D$65536,2,0)</f>
        <v>Giò Tai Lưỡi Xào 250g</v>
      </c>
      <c r="M848" s="247"/>
      <c r="N848" s="215" t="str">
        <f t="shared" si="109"/>
        <v>K-C6</v>
      </c>
      <c r="O848" s="222"/>
      <c r="P848" s="222"/>
      <c r="Q848" s="215" t="str">
        <f>VLOOKUP(K848,TONG_SL!$A:$D,3,0)</f>
        <v>Túi</v>
      </c>
      <c r="R848" s="1">
        <v>2</v>
      </c>
      <c r="S848" s="248"/>
      <c r="T848" s="248">
        <f>VLOOKUP(VLOOKUP(G848,Ma_KH!$A:$R,18,0)&amp;K848,Gia_MB!$A:$F,6,0)</f>
        <v>50182</v>
      </c>
      <c r="U848" s="249">
        <f t="shared" si="110"/>
        <v>100364</v>
      </c>
      <c r="V848" s="248"/>
      <c r="W848" s="250">
        <f t="shared" si="111"/>
        <v>0</v>
      </c>
      <c r="X848" s="251" t="str">
        <f t="shared" si="112"/>
        <v>8</v>
      </c>
      <c r="Y848" s="248"/>
      <c r="Z848" s="249">
        <f t="shared" si="113"/>
        <v>8029.12</v>
      </c>
      <c r="AA848" s="252">
        <f>VLOOKUP(G848,Ma_KH!$A:$R,14,0)</f>
        <v>60</v>
      </c>
    </row>
    <row r="849" spans="1:27" x14ac:dyDescent="0.25">
      <c r="A849" s="286">
        <v>46046</v>
      </c>
      <c r="B849" s="287">
        <v>4183608192</v>
      </c>
      <c r="C849" s="288" t="s">
        <v>15180</v>
      </c>
      <c r="D849" s="286">
        <v>46055</v>
      </c>
      <c r="G849" s="21" t="s">
        <v>15368</v>
      </c>
      <c r="I849" s="21" t="s">
        <v>15439</v>
      </c>
      <c r="J849" s="21" t="s">
        <v>7228</v>
      </c>
      <c r="K849" s="21" t="s">
        <v>34</v>
      </c>
      <c r="L849" s="215" t="str">
        <f>VLOOKUP($K849,[1]TONG_SL!$A$1:$D$65536,2,0)</f>
        <v>Tai heo muối 200g</v>
      </c>
      <c r="M849" s="247"/>
      <c r="N849" s="215" t="str">
        <f t="shared" si="109"/>
        <v>K-C6</v>
      </c>
      <c r="O849" s="222"/>
      <c r="P849" s="222"/>
      <c r="Q849" s="215" t="str">
        <f>VLOOKUP(K849,TONG_SL!$A:$D,3,0)</f>
        <v>Túi</v>
      </c>
      <c r="R849" s="1">
        <v>5</v>
      </c>
      <c r="S849" s="248"/>
      <c r="T849" s="248">
        <f>VLOOKUP(VLOOKUP(G849,Ma_KH!$A:$R,18,0)&amp;K849,Gia_MB!$A:$F,6,0)</f>
        <v>55595</v>
      </c>
      <c r="U849" s="249">
        <f t="shared" si="110"/>
        <v>277975</v>
      </c>
      <c r="V849" s="248"/>
      <c r="W849" s="250">
        <f t="shared" si="111"/>
        <v>0</v>
      </c>
      <c r="X849" s="251" t="str">
        <f t="shared" si="112"/>
        <v>8</v>
      </c>
      <c r="Y849" s="248"/>
      <c r="Z849" s="249">
        <f t="shared" si="113"/>
        <v>22238</v>
      </c>
      <c r="AA849" s="252">
        <f>VLOOKUP(G849,Ma_KH!$A:$R,14,0)</f>
        <v>60</v>
      </c>
    </row>
    <row r="850" spans="1:27" x14ac:dyDescent="0.25">
      <c r="A850" s="286">
        <v>46046</v>
      </c>
      <c r="B850" s="287">
        <v>4183608192</v>
      </c>
      <c r="C850" s="288" t="s">
        <v>15180</v>
      </c>
      <c r="D850" s="286">
        <v>46055</v>
      </c>
      <c r="G850" s="21" t="s">
        <v>15368</v>
      </c>
      <c r="I850" s="21" t="s">
        <v>15439</v>
      </c>
      <c r="J850" s="21" t="s">
        <v>7228</v>
      </c>
      <c r="K850" s="21" t="s">
        <v>27</v>
      </c>
      <c r="L850" s="215" t="str">
        <f>VLOOKUP($K850,[1]TONG_SL!$A$1:$D$65536,2,0)</f>
        <v>Chân giò heo muối 300g</v>
      </c>
      <c r="M850" s="247"/>
      <c r="N850" s="215" t="str">
        <f t="shared" si="109"/>
        <v>K-C6</v>
      </c>
      <c r="O850" s="222"/>
      <c r="P850" s="222"/>
      <c r="Q850" s="215" t="str">
        <f>VLOOKUP(K850,TONG_SL!$A:$D,3,0)</f>
        <v>Túi</v>
      </c>
      <c r="R850" s="1">
        <v>40</v>
      </c>
      <c r="S850" s="248"/>
      <c r="T850" s="248">
        <f>VLOOKUP(VLOOKUP(G850,Ma_KH!$A:$R,18,0)&amp;K850,Gia_MB!$A:$F,6,0)</f>
        <v>73431</v>
      </c>
      <c r="U850" s="249">
        <f t="shared" si="110"/>
        <v>2937240</v>
      </c>
      <c r="V850" s="248"/>
      <c r="W850" s="250">
        <f t="shared" si="111"/>
        <v>0</v>
      </c>
      <c r="X850" s="251" t="str">
        <f t="shared" si="112"/>
        <v>8</v>
      </c>
      <c r="Y850" s="248"/>
      <c r="Z850" s="249">
        <f t="shared" si="113"/>
        <v>234979.20000000001</v>
      </c>
      <c r="AA850" s="252">
        <f>VLOOKUP(G850,Ma_KH!$A:$R,14,0)</f>
        <v>60</v>
      </c>
    </row>
    <row r="851" spans="1:27" x14ac:dyDescent="0.25">
      <c r="A851" s="286">
        <v>46046</v>
      </c>
      <c r="B851" s="287">
        <v>4183608192</v>
      </c>
      <c r="C851" s="288" t="s">
        <v>15180</v>
      </c>
      <c r="D851" s="286">
        <v>46055</v>
      </c>
      <c r="G851" s="21" t="s">
        <v>15368</v>
      </c>
      <c r="I851" s="21" t="s">
        <v>15439</v>
      </c>
      <c r="J851" s="21" t="s">
        <v>7228</v>
      </c>
      <c r="K851" s="21" t="s">
        <v>30</v>
      </c>
      <c r="L851" s="215" t="str">
        <f>VLOOKUP($K851,[1]TONG_SL!$A$1:$D$65536,2,0)</f>
        <v>Gà muối 500g</v>
      </c>
      <c r="M851" s="247"/>
      <c r="N851" s="215" t="str">
        <f t="shared" si="109"/>
        <v>K-C6</v>
      </c>
      <c r="O851" s="222"/>
      <c r="P851" s="222"/>
      <c r="Q851" s="215" t="str">
        <f>VLOOKUP(K851,TONG_SL!$A:$D,3,0)</f>
        <v>Túi</v>
      </c>
      <c r="R851" s="1">
        <v>24</v>
      </c>
      <c r="S851" s="248"/>
      <c r="T851" s="248">
        <f>VLOOKUP(VLOOKUP(G851,Ma_KH!$A:$R,18,0)&amp;K851,Gia_MB!$A:$F,6,0)</f>
        <v>116611</v>
      </c>
      <c r="U851" s="249">
        <f t="shared" si="110"/>
        <v>2798664</v>
      </c>
      <c r="V851" s="248"/>
      <c r="W851" s="250">
        <f t="shared" si="111"/>
        <v>0</v>
      </c>
      <c r="X851" s="251" t="str">
        <f t="shared" si="112"/>
        <v>8</v>
      </c>
      <c r="Y851" s="248"/>
      <c r="Z851" s="249">
        <f t="shared" si="113"/>
        <v>223893.12</v>
      </c>
      <c r="AA851" s="252">
        <f>VLOOKUP(G851,Ma_KH!$A:$R,14,0)</f>
        <v>60</v>
      </c>
    </row>
    <row r="852" spans="1:27" x14ac:dyDescent="0.25">
      <c r="A852" s="286">
        <v>46046</v>
      </c>
      <c r="B852" s="287">
        <v>4183608192</v>
      </c>
      <c r="C852" s="288" t="s">
        <v>15180</v>
      </c>
      <c r="D852" s="286">
        <v>46055</v>
      </c>
      <c r="G852" s="21" t="s">
        <v>15368</v>
      </c>
      <c r="I852" s="21" t="s">
        <v>15439</v>
      </c>
      <c r="J852" s="21" t="s">
        <v>7228</v>
      </c>
      <c r="K852" s="21" t="s">
        <v>48</v>
      </c>
      <c r="L852" s="215" t="str">
        <f>VLOOKUP($K852,[1]TONG_SL!$A$1:$D$65536,2,0)</f>
        <v>Mọc Nấm Hương 250g</v>
      </c>
      <c r="M852" s="247"/>
      <c r="N852" s="215" t="str">
        <f t="shared" si="109"/>
        <v>K-C6</v>
      </c>
      <c r="O852" s="222"/>
      <c r="P852" s="222"/>
      <c r="Q852" s="215" t="str">
        <f>VLOOKUP(K852,TONG_SL!$A:$D,3,0)</f>
        <v>Túi</v>
      </c>
      <c r="R852" s="1">
        <v>5</v>
      </c>
      <c r="S852" s="248"/>
      <c r="T852" s="248">
        <f>VLOOKUP(VLOOKUP(G852,Ma_KH!$A:$R,18,0)&amp;K852,Gia_MB!$A:$F,6,0)</f>
        <v>46000</v>
      </c>
      <c r="U852" s="249">
        <f t="shared" si="110"/>
        <v>230000</v>
      </c>
      <c r="V852" s="248"/>
      <c r="W852" s="250">
        <f t="shared" si="111"/>
        <v>0</v>
      </c>
      <c r="X852" s="251" t="str">
        <f t="shared" si="112"/>
        <v>8</v>
      </c>
      <c r="Y852" s="248"/>
      <c r="Z852" s="249">
        <f t="shared" si="113"/>
        <v>18400</v>
      </c>
      <c r="AA852" s="252">
        <f>VLOOKUP(G852,Ma_KH!$A:$R,14,0)</f>
        <v>60</v>
      </c>
    </row>
    <row r="853" spans="1:27" x14ac:dyDescent="0.25">
      <c r="A853" s="286">
        <v>46046</v>
      </c>
      <c r="B853" s="287">
        <v>4183608192</v>
      </c>
      <c r="C853" s="288" t="s">
        <v>15180</v>
      </c>
      <c r="D853" s="286">
        <v>46055</v>
      </c>
      <c r="G853" s="21" t="s">
        <v>15368</v>
      </c>
      <c r="I853" s="21" t="s">
        <v>15439</v>
      </c>
      <c r="J853" s="21" t="s">
        <v>7228</v>
      </c>
      <c r="K853" s="21" t="s">
        <v>32</v>
      </c>
      <c r="L853" s="215" t="str">
        <f>VLOOKUP($K853,[1]TONG_SL!$A$1:$D$65536,2,0)</f>
        <v>Giò Tai Lưỡi Xào 250g</v>
      </c>
      <c r="M853" s="247"/>
      <c r="N853" s="215" t="str">
        <f t="shared" si="109"/>
        <v>K-C6</v>
      </c>
      <c r="O853" s="222"/>
      <c r="P853" s="222"/>
      <c r="Q853" s="215" t="str">
        <f>VLOOKUP(K853,TONG_SL!$A:$D,3,0)</f>
        <v>Túi</v>
      </c>
      <c r="R853" s="1">
        <v>5</v>
      </c>
      <c r="S853" s="248"/>
      <c r="T853" s="248">
        <f>VLOOKUP(VLOOKUP(G853,Ma_KH!$A:$R,18,0)&amp;K853,Gia_MB!$A:$F,6,0)</f>
        <v>50182</v>
      </c>
      <c r="U853" s="249">
        <f t="shared" si="110"/>
        <v>250910</v>
      </c>
      <c r="V853" s="248"/>
      <c r="W853" s="250">
        <f t="shared" si="111"/>
        <v>0</v>
      </c>
      <c r="X853" s="251" t="str">
        <f t="shared" si="112"/>
        <v>8</v>
      </c>
      <c r="Y853" s="248"/>
      <c r="Z853" s="249">
        <f t="shared" si="113"/>
        <v>20072.8</v>
      </c>
      <c r="AA853" s="252">
        <f>VLOOKUP(G853,Ma_KH!$A:$R,14,0)</f>
        <v>60</v>
      </c>
    </row>
    <row r="854" spans="1:27" x14ac:dyDescent="0.25">
      <c r="A854" s="286">
        <v>46046</v>
      </c>
      <c r="B854" s="287">
        <v>4183608158</v>
      </c>
      <c r="C854" s="288" t="s">
        <v>15180</v>
      </c>
      <c r="D854" s="286">
        <v>46055</v>
      </c>
      <c r="G854" s="21" t="s">
        <v>15368</v>
      </c>
      <c r="I854" s="21" t="s">
        <v>15440</v>
      </c>
      <c r="J854" s="21" t="s">
        <v>7228</v>
      </c>
      <c r="K854" s="21" t="s">
        <v>34</v>
      </c>
      <c r="L854" s="215" t="str">
        <f>VLOOKUP($K854,[1]TONG_SL!$A$1:$D$65536,2,0)</f>
        <v>Tai heo muối 200g</v>
      </c>
      <c r="M854" s="247"/>
      <c r="N854" s="215" t="str">
        <f t="shared" si="109"/>
        <v>K-C6</v>
      </c>
      <c r="O854" s="222"/>
      <c r="P854" s="222"/>
      <c r="Q854" s="215" t="str">
        <f>VLOOKUP(K854,TONG_SL!$A:$D,3,0)</f>
        <v>Túi</v>
      </c>
      <c r="R854" s="1">
        <v>9</v>
      </c>
      <c r="S854" s="248"/>
      <c r="T854" s="248">
        <f>VLOOKUP(VLOOKUP(G854,Ma_KH!$A:$R,18,0)&amp;K854,Gia_MB!$A:$F,6,0)</f>
        <v>55595</v>
      </c>
      <c r="U854" s="249">
        <f t="shared" si="110"/>
        <v>500355</v>
      </c>
      <c r="V854" s="248"/>
      <c r="W854" s="250">
        <f t="shared" si="111"/>
        <v>0</v>
      </c>
      <c r="X854" s="251" t="str">
        <f t="shared" si="112"/>
        <v>8</v>
      </c>
      <c r="Y854" s="248"/>
      <c r="Z854" s="249">
        <f t="shared" si="113"/>
        <v>40028.400000000001</v>
      </c>
      <c r="AA854" s="252">
        <f>VLOOKUP(G854,Ma_KH!$A:$R,14,0)</f>
        <v>60</v>
      </c>
    </row>
    <row r="855" spans="1:27" x14ac:dyDescent="0.25">
      <c r="A855" s="286">
        <v>46046</v>
      </c>
      <c r="B855" s="287">
        <v>4183608158</v>
      </c>
      <c r="C855" s="288" t="s">
        <v>15180</v>
      </c>
      <c r="D855" s="286">
        <v>46055</v>
      </c>
      <c r="G855" s="21" t="s">
        <v>15368</v>
      </c>
      <c r="I855" s="21" t="s">
        <v>15440</v>
      </c>
      <c r="J855" s="21" t="s">
        <v>7228</v>
      </c>
      <c r="K855" s="21" t="s">
        <v>48</v>
      </c>
      <c r="L855" s="215" t="str">
        <f>VLOOKUP($K855,[1]TONG_SL!$A$1:$D$65536,2,0)</f>
        <v>Mọc Nấm Hương 250g</v>
      </c>
      <c r="M855" s="247"/>
      <c r="N855" s="215" t="str">
        <f t="shared" si="109"/>
        <v>K-C6</v>
      </c>
      <c r="O855" s="222"/>
      <c r="P855" s="222"/>
      <c r="Q855" s="215" t="str">
        <f>VLOOKUP(K855,TONG_SL!$A:$D,3,0)</f>
        <v>Túi</v>
      </c>
      <c r="R855" s="1">
        <v>9</v>
      </c>
      <c r="S855" s="248"/>
      <c r="T855" s="248">
        <f>VLOOKUP(VLOOKUP(G855,Ma_KH!$A:$R,18,0)&amp;K855,Gia_MB!$A:$F,6,0)</f>
        <v>46000</v>
      </c>
      <c r="U855" s="249">
        <f t="shared" si="110"/>
        <v>414000</v>
      </c>
      <c r="V855" s="248"/>
      <c r="W855" s="250">
        <f t="shared" si="111"/>
        <v>0</v>
      </c>
      <c r="X855" s="251" t="str">
        <f t="shared" si="112"/>
        <v>8</v>
      </c>
      <c r="Y855" s="248"/>
      <c r="Z855" s="249">
        <f t="shared" si="113"/>
        <v>33120</v>
      </c>
      <c r="AA855" s="252">
        <f>VLOOKUP(G855,Ma_KH!$A:$R,14,0)</f>
        <v>60</v>
      </c>
    </row>
    <row r="856" spans="1:27" x14ac:dyDescent="0.25">
      <c r="A856" s="286">
        <v>46046</v>
      </c>
      <c r="B856" s="287">
        <v>4183608158</v>
      </c>
      <c r="C856" s="288" t="s">
        <v>15180</v>
      </c>
      <c r="D856" s="286">
        <v>46055</v>
      </c>
      <c r="G856" s="21" t="s">
        <v>15368</v>
      </c>
      <c r="I856" s="21" t="s">
        <v>15440</v>
      </c>
      <c r="J856" s="21" t="s">
        <v>7228</v>
      </c>
      <c r="K856" s="21" t="s">
        <v>27</v>
      </c>
      <c r="L856" s="215" t="str">
        <f>VLOOKUP($K856,[1]TONG_SL!$A$1:$D$65536,2,0)</f>
        <v>Chân giò heo muối 300g</v>
      </c>
      <c r="M856" s="247"/>
      <c r="N856" s="215" t="str">
        <f t="shared" si="109"/>
        <v>K-C6</v>
      </c>
      <c r="O856" s="222"/>
      <c r="P856" s="222"/>
      <c r="Q856" s="215" t="str">
        <f>VLOOKUP(K856,TONG_SL!$A:$D,3,0)</f>
        <v>Túi</v>
      </c>
      <c r="R856" s="1">
        <v>15</v>
      </c>
      <c r="S856" s="248"/>
      <c r="T856" s="248">
        <f>VLOOKUP(VLOOKUP(G856,Ma_KH!$A:$R,18,0)&amp;K856,Gia_MB!$A:$F,6,0)</f>
        <v>73431</v>
      </c>
      <c r="U856" s="249">
        <f t="shared" si="110"/>
        <v>1101465</v>
      </c>
      <c r="V856" s="248"/>
      <c r="W856" s="250">
        <f t="shared" si="111"/>
        <v>0</v>
      </c>
      <c r="X856" s="251" t="str">
        <f t="shared" si="112"/>
        <v>8</v>
      </c>
      <c r="Y856" s="248"/>
      <c r="Z856" s="249">
        <f t="shared" si="113"/>
        <v>88117.2</v>
      </c>
      <c r="AA856" s="252">
        <f>VLOOKUP(G856,Ma_KH!$A:$R,14,0)</f>
        <v>60</v>
      </c>
    </row>
    <row r="857" spans="1:27" x14ac:dyDescent="0.25">
      <c r="A857" s="286">
        <v>46046</v>
      </c>
      <c r="B857" s="287">
        <v>4183608158</v>
      </c>
      <c r="C857" s="288" t="s">
        <v>15180</v>
      </c>
      <c r="D857" s="286">
        <v>46055</v>
      </c>
      <c r="G857" s="21" t="s">
        <v>15368</v>
      </c>
      <c r="I857" s="21" t="s">
        <v>15440</v>
      </c>
      <c r="J857" s="21" t="s">
        <v>7228</v>
      </c>
      <c r="K857" s="21" t="s">
        <v>32</v>
      </c>
      <c r="L857" s="215" t="str">
        <f>VLOOKUP($K857,[1]TONG_SL!$A$1:$D$65536,2,0)</f>
        <v>Giò Tai Lưỡi Xào 250g</v>
      </c>
      <c r="M857" s="247"/>
      <c r="N857" s="215" t="str">
        <f t="shared" si="109"/>
        <v>K-C6</v>
      </c>
      <c r="O857" s="222"/>
      <c r="P857" s="222"/>
      <c r="Q857" s="215" t="str">
        <f>VLOOKUP(K857,TONG_SL!$A:$D,3,0)</f>
        <v>Túi</v>
      </c>
      <c r="R857" s="1">
        <v>7</v>
      </c>
      <c r="S857" s="248"/>
      <c r="T857" s="248">
        <f>VLOOKUP(VLOOKUP(G857,Ma_KH!$A:$R,18,0)&amp;K857,Gia_MB!$A:$F,6,0)</f>
        <v>50182</v>
      </c>
      <c r="U857" s="249">
        <f t="shared" si="110"/>
        <v>351274</v>
      </c>
      <c r="V857" s="248"/>
      <c r="W857" s="250">
        <f t="shared" si="111"/>
        <v>0</v>
      </c>
      <c r="X857" s="251" t="str">
        <f t="shared" si="112"/>
        <v>8</v>
      </c>
      <c r="Y857" s="248"/>
      <c r="Z857" s="249">
        <f t="shared" si="113"/>
        <v>28101.920000000002</v>
      </c>
      <c r="AA857" s="252">
        <f>VLOOKUP(G857,Ma_KH!$A:$R,14,0)</f>
        <v>60</v>
      </c>
    </row>
    <row r="858" spans="1:27" x14ac:dyDescent="0.25">
      <c r="A858" s="286">
        <v>46046</v>
      </c>
      <c r="B858" s="287">
        <v>4183608158</v>
      </c>
      <c r="C858" s="288" t="s">
        <v>15180</v>
      </c>
      <c r="D858" s="286">
        <v>46055</v>
      </c>
      <c r="G858" s="21" t="s">
        <v>15368</v>
      </c>
      <c r="I858" s="21" t="s">
        <v>15440</v>
      </c>
      <c r="J858" s="21" t="s">
        <v>7228</v>
      </c>
      <c r="K858" s="21" t="s">
        <v>30</v>
      </c>
      <c r="L858" s="215" t="str">
        <f>VLOOKUP($K858,[1]TONG_SL!$A$1:$D$65536,2,0)</f>
        <v>Gà muối 500g</v>
      </c>
      <c r="M858" s="247"/>
      <c r="N858" s="215" t="str">
        <f t="shared" si="109"/>
        <v>K-C6</v>
      </c>
      <c r="O858" s="222"/>
      <c r="P858" s="222"/>
      <c r="Q858" s="215" t="str">
        <f>VLOOKUP(K858,TONG_SL!$A:$D,3,0)</f>
        <v>Túi</v>
      </c>
      <c r="R858" s="1">
        <v>28</v>
      </c>
      <c r="S858" s="248"/>
      <c r="T858" s="248">
        <f>VLOOKUP(VLOOKUP(G858,Ma_KH!$A:$R,18,0)&amp;K858,Gia_MB!$A:$F,6,0)</f>
        <v>116611</v>
      </c>
      <c r="U858" s="249">
        <f t="shared" si="110"/>
        <v>3265108</v>
      </c>
      <c r="V858" s="248"/>
      <c r="W858" s="250">
        <f t="shared" si="111"/>
        <v>0</v>
      </c>
      <c r="X858" s="251" t="str">
        <f t="shared" si="112"/>
        <v>8</v>
      </c>
      <c r="Y858" s="248"/>
      <c r="Z858" s="249">
        <f t="shared" si="113"/>
        <v>261208.64</v>
      </c>
      <c r="AA858" s="252">
        <f>VLOOKUP(G858,Ma_KH!$A:$R,14,0)</f>
        <v>60</v>
      </c>
    </row>
    <row r="859" spans="1:27" x14ac:dyDescent="0.25">
      <c r="A859" s="286">
        <v>46053</v>
      </c>
      <c r="B859" s="287">
        <v>4184023662</v>
      </c>
      <c r="C859" s="288" t="s">
        <v>15180</v>
      </c>
      <c r="D859" s="286">
        <v>46055</v>
      </c>
      <c r="G859" s="21" t="s">
        <v>15368</v>
      </c>
      <c r="I859" s="21" t="s">
        <v>15441</v>
      </c>
      <c r="J859" s="21" t="s">
        <v>7228</v>
      </c>
      <c r="K859" s="21" t="s">
        <v>27</v>
      </c>
      <c r="L859" s="215" t="str">
        <f>VLOOKUP($K859,[1]TONG_SL!$A$1:$D$65536,2,0)</f>
        <v>Chân giò heo muối 300g</v>
      </c>
      <c r="M859" s="247"/>
      <c r="N859" s="215" t="str">
        <f t="shared" si="109"/>
        <v>K-C6</v>
      </c>
      <c r="O859" s="222"/>
      <c r="P859" s="222"/>
      <c r="Q859" s="215" t="str">
        <f>VLOOKUP(K859,TONG_SL!$A:$D,3,0)</f>
        <v>Túi</v>
      </c>
      <c r="R859" s="1">
        <v>5</v>
      </c>
      <c r="S859" s="248"/>
      <c r="T859" s="248">
        <f>VLOOKUP(VLOOKUP(G859,Ma_KH!$A:$R,18,0)&amp;K859,Gia_MB!$A:$F,6,0)</f>
        <v>73431</v>
      </c>
      <c r="U859" s="249">
        <f t="shared" si="110"/>
        <v>367155</v>
      </c>
      <c r="V859" s="248"/>
      <c r="W859" s="250">
        <f t="shared" si="111"/>
        <v>0</v>
      </c>
      <c r="X859" s="251" t="str">
        <f t="shared" si="112"/>
        <v>8</v>
      </c>
      <c r="Y859" s="248"/>
      <c r="Z859" s="249">
        <f t="shared" si="113"/>
        <v>29372.400000000001</v>
      </c>
      <c r="AA859" s="252">
        <f>VLOOKUP(G859,Ma_KH!$A:$R,14,0)</f>
        <v>60</v>
      </c>
    </row>
    <row r="860" spans="1:27" x14ac:dyDescent="0.25">
      <c r="A860" s="286">
        <v>46053</v>
      </c>
      <c r="B860" s="287">
        <v>4184023662</v>
      </c>
      <c r="C860" s="288" t="s">
        <v>15180</v>
      </c>
      <c r="D860" s="286">
        <v>46055</v>
      </c>
      <c r="G860" s="21" t="s">
        <v>15368</v>
      </c>
      <c r="I860" s="21" t="s">
        <v>15441</v>
      </c>
      <c r="J860" s="21" t="s">
        <v>7228</v>
      </c>
      <c r="K860" s="21" t="s">
        <v>37</v>
      </c>
      <c r="L860" s="215" t="str">
        <f>VLOOKUP($K860,[1]TONG_SL!$A$1:$D$65536,2,0)</f>
        <v>Chả cốm 300g</v>
      </c>
      <c r="M860" s="247"/>
      <c r="N860" s="215" t="str">
        <f t="shared" si="109"/>
        <v>K-C6</v>
      </c>
      <c r="O860" s="222"/>
      <c r="P860" s="222"/>
      <c r="Q860" s="215" t="str">
        <f>VLOOKUP(K860,TONG_SL!$A:$D,3,0)</f>
        <v>Túi</v>
      </c>
      <c r="R860" s="1">
        <v>10</v>
      </c>
      <c r="S860" s="248"/>
      <c r="T860" s="248">
        <f>VLOOKUP(VLOOKUP(G860,Ma_KH!$A:$R,18,0)&amp;K860,Gia_MB!$A:$F,6,0)</f>
        <v>74250</v>
      </c>
      <c r="U860" s="249">
        <f t="shared" si="110"/>
        <v>742500</v>
      </c>
      <c r="V860" s="248"/>
      <c r="W860" s="250">
        <f t="shared" si="111"/>
        <v>0</v>
      </c>
      <c r="X860" s="251" t="str">
        <f t="shared" si="112"/>
        <v>8</v>
      </c>
      <c r="Y860" s="248"/>
      <c r="Z860" s="249">
        <f t="shared" si="113"/>
        <v>59400</v>
      </c>
      <c r="AA860" s="252">
        <f>VLOOKUP(G860,Ma_KH!$A:$R,14,0)</f>
        <v>60</v>
      </c>
    </row>
    <row r="861" spans="1:27" x14ac:dyDescent="0.25">
      <c r="A861" s="286">
        <v>46053</v>
      </c>
      <c r="B861" s="287">
        <v>4184023662</v>
      </c>
      <c r="C861" s="288" t="s">
        <v>15180</v>
      </c>
      <c r="D861" s="286">
        <v>46055</v>
      </c>
      <c r="G861" s="21" t="s">
        <v>15368</v>
      </c>
      <c r="I861" s="21" t="s">
        <v>15441</v>
      </c>
      <c r="J861" s="21" t="s">
        <v>7228</v>
      </c>
      <c r="K861" s="21" t="s">
        <v>32</v>
      </c>
      <c r="L861" s="215" t="str">
        <f>VLOOKUP($K861,[1]TONG_SL!$A$1:$D$65536,2,0)</f>
        <v>Giò Tai Lưỡi Xào 250g</v>
      </c>
      <c r="M861" s="247"/>
      <c r="N861" s="215" t="str">
        <f t="shared" si="109"/>
        <v>K-C6</v>
      </c>
      <c r="O861" s="222"/>
      <c r="P861" s="222"/>
      <c r="Q861" s="215" t="str">
        <f>VLOOKUP(K861,TONG_SL!$A:$D,3,0)</f>
        <v>Túi</v>
      </c>
      <c r="R861" s="1">
        <v>3</v>
      </c>
      <c r="S861" s="248"/>
      <c r="T861" s="248">
        <f>VLOOKUP(VLOOKUP(G861,Ma_KH!$A:$R,18,0)&amp;K861,Gia_MB!$A:$F,6,0)</f>
        <v>50182</v>
      </c>
      <c r="U861" s="249">
        <f t="shared" si="110"/>
        <v>150546</v>
      </c>
      <c r="V861" s="248"/>
      <c r="W861" s="250">
        <f t="shared" si="111"/>
        <v>0</v>
      </c>
      <c r="X861" s="251" t="str">
        <f t="shared" si="112"/>
        <v>8</v>
      </c>
      <c r="Y861" s="248"/>
      <c r="Z861" s="249">
        <f t="shared" si="113"/>
        <v>12043.68</v>
      </c>
      <c r="AA861" s="252">
        <f>VLOOKUP(G861,Ma_KH!$A:$R,14,0)</f>
        <v>60</v>
      </c>
    </row>
    <row r="862" spans="1:27" x14ac:dyDescent="0.25">
      <c r="A862" s="9">
        <v>46050</v>
      </c>
      <c r="B862" s="21">
        <v>4183910952</v>
      </c>
      <c r="C862" s="10" t="s">
        <v>15180</v>
      </c>
      <c r="D862" s="9">
        <v>46055</v>
      </c>
      <c r="G862" s="21" t="s">
        <v>15442</v>
      </c>
      <c r="I862" s="21" t="s">
        <v>15443</v>
      </c>
      <c r="J862" s="21" t="s">
        <v>7228</v>
      </c>
      <c r="K862" s="21" t="s">
        <v>30</v>
      </c>
      <c r="L862" s="215" t="str">
        <f>VLOOKUP($K862,[1]TONG_SL!$A$1:$D$65536,2,0)</f>
        <v>Gà muối 500g</v>
      </c>
      <c r="M862" s="247"/>
      <c r="N862" s="215" t="str">
        <f t="shared" si="109"/>
        <v>K-C6</v>
      </c>
      <c r="O862" s="222"/>
      <c r="P862" s="222"/>
      <c r="Q862" s="215" t="str">
        <f>VLOOKUP(K862,TONG_SL!$A:$D,3,0)</f>
        <v>Túi</v>
      </c>
      <c r="R862" s="1">
        <v>10</v>
      </c>
      <c r="S862" s="248"/>
      <c r="T862" s="248">
        <f>VLOOKUP(VLOOKUP(G862,Ma_KH!$A:$R,18,0)&amp;K862,Gia_MB!$A:$F,6,0)</f>
        <v>116611</v>
      </c>
      <c r="U862" s="249">
        <f t="shared" si="110"/>
        <v>1166110</v>
      </c>
      <c r="V862" s="248"/>
      <c r="W862" s="250">
        <f t="shared" si="111"/>
        <v>0</v>
      </c>
      <c r="X862" s="251" t="str">
        <f t="shared" si="112"/>
        <v>8</v>
      </c>
      <c r="Y862" s="248"/>
      <c r="Z862" s="249">
        <f t="shared" si="113"/>
        <v>93288.8</v>
      </c>
      <c r="AA862" s="252">
        <f>VLOOKUP(G862,Ma_KH!$A:$R,14,0)</f>
        <v>60</v>
      </c>
    </row>
    <row r="863" spans="1:27" x14ac:dyDescent="0.25">
      <c r="A863" s="9">
        <v>46050</v>
      </c>
      <c r="B863" s="21">
        <v>4183910952</v>
      </c>
      <c r="C863" s="10" t="s">
        <v>15180</v>
      </c>
      <c r="D863" s="9">
        <v>46055</v>
      </c>
      <c r="G863" s="21" t="s">
        <v>15442</v>
      </c>
      <c r="I863" s="21" t="s">
        <v>15443</v>
      </c>
      <c r="J863" s="21" t="s">
        <v>7228</v>
      </c>
      <c r="K863" s="21" t="s">
        <v>32</v>
      </c>
      <c r="L863" s="215" t="str">
        <f>VLOOKUP($K863,[1]TONG_SL!$A$1:$D$65536,2,0)</f>
        <v>Giò Tai Lưỡi Xào 250g</v>
      </c>
      <c r="M863" s="247"/>
      <c r="N863" s="215" t="str">
        <f t="shared" si="109"/>
        <v>K-C6</v>
      </c>
      <c r="O863" s="222"/>
      <c r="P863" s="222"/>
      <c r="Q863" s="215" t="str">
        <f>VLOOKUP(K863,TONG_SL!$A:$D,3,0)</f>
        <v>Túi</v>
      </c>
      <c r="R863" s="1">
        <v>6</v>
      </c>
      <c r="S863" s="248"/>
      <c r="T863" s="248">
        <f>VLOOKUP(VLOOKUP(G863,Ma_KH!$A:$R,18,0)&amp;K863,Gia_MB!$A:$F,6,0)</f>
        <v>50182</v>
      </c>
      <c r="U863" s="249">
        <f t="shared" si="110"/>
        <v>301092</v>
      </c>
      <c r="V863" s="248"/>
      <c r="W863" s="250">
        <f t="shared" si="111"/>
        <v>0</v>
      </c>
      <c r="X863" s="251" t="str">
        <f t="shared" si="112"/>
        <v>8</v>
      </c>
      <c r="Y863" s="248"/>
      <c r="Z863" s="249">
        <f t="shared" si="113"/>
        <v>24087.360000000001</v>
      </c>
      <c r="AA863" s="252">
        <f>VLOOKUP(G863,Ma_KH!$A:$R,14,0)</f>
        <v>60</v>
      </c>
    </row>
    <row r="864" spans="1:27" x14ac:dyDescent="0.25">
      <c r="A864" s="9">
        <v>46050</v>
      </c>
      <c r="B864" s="21">
        <v>4183910952</v>
      </c>
      <c r="C864" s="10" t="s">
        <v>15180</v>
      </c>
      <c r="D864" s="9">
        <v>46055</v>
      </c>
      <c r="G864" s="21" t="s">
        <v>15442</v>
      </c>
      <c r="I864" s="21" t="s">
        <v>15443</v>
      </c>
      <c r="J864" s="21" t="s">
        <v>7228</v>
      </c>
      <c r="K864" s="21" t="s">
        <v>48</v>
      </c>
      <c r="L864" s="215" t="str">
        <f>VLOOKUP($K864,[1]TONG_SL!$A$1:$D$65536,2,0)</f>
        <v>Mọc Nấm Hương 250g</v>
      </c>
      <c r="M864" s="247"/>
      <c r="N864" s="215" t="str">
        <f t="shared" si="109"/>
        <v>K-C6</v>
      </c>
      <c r="O864" s="222"/>
      <c r="P864" s="222"/>
      <c r="Q864" s="215" t="str">
        <f>VLOOKUP(K864,TONG_SL!$A:$D,3,0)</f>
        <v>Túi</v>
      </c>
      <c r="R864" s="1">
        <v>10</v>
      </c>
      <c r="S864" s="248"/>
      <c r="T864" s="248">
        <f>VLOOKUP(VLOOKUP(G864,Ma_KH!$A:$R,18,0)&amp;K864,Gia_MB!$A:$F,6,0)</f>
        <v>46000</v>
      </c>
      <c r="U864" s="249">
        <f t="shared" si="110"/>
        <v>460000</v>
      </c>
      <c r="V864" s="248"/>
      <c r="W864" s="250">
        <f t="shared" si="111"/>
        <v>0</v>
      </c>
      <c r="X864" s="251" t="str">
        <f t="shared" si="112"/>
        <v>8</v>
      </c>
      <c r="Y864" s="248"/>
      <c r="Z864" s="249">
        <f t="shared" si="113"/>
        <v>36800</v>
      </c>
      <c r="AA864" s="252">
        <f>VLOOKUP(G864,Ma_KH!$A:$R,14,0)</f>
        <v>60</v>
      </c>
    </row>
    <row r="865" spans="1:214" x14ac:dyDescent="0.25">
      <c r="A865" s="9">
        <v>46050</v>
      </c>
      <c r="B865" s="21">
        <v>4183910952</v>
      </c>
      <c r="C865" s="10" t="s">
        <v>15180</v>
      </c>
      <c r="D865" s="9">
        <v>46055</v>
      </c>
      <c r="G865" s="21" t="s">
        <v>15442</v>
      </c>
      <c r="I865" s="21" t="s">
        <v>15443</v>
      </c>
      <c r="J865" s="21" t="s">
        <v>7228</v>
      </c>
      <c r="K865" s="21" t="s">
        <v>37</v>
      </c>
      <c r="L865" s="215" t="str">
        <f>VLOOKUP($K865,[1]TONG_SL!$A$1:$D$65536,2,0)</f>
        <v>Chả cốm 300g</v>
      </c>
      <c r="M865" s="247"/>
      <c r="N865" s="215" t="str">
        <f t="shared" si="109"/>
        <v>K-C6</v>
      </c>
      <c r="O865" s="222"/>
      <c r="P865" s="222"/>
      <c r="Q865" s="215" t="str">
        <f>VLOOKUP(K865,TONG_SL!$A:$D,3,0)</f>
        <v>Túi</v>
      </c>
      <c r="R865" s="1">
        <v>6</v>
      </c>
      <c r="S865" s="248"/>
      <c r="T865" s="248">
        <f>VLOOKUP(VLOOKUP(G865,Ma_KH!$A:$R,18,0)&amp;K865,Gia_MB!$A:$F,6,0)</f>
        <v>74250</v>
      </c>
      <c r="U865" s="249">
        <f t="shared" si="110"/>
        <v>445500</v>
      </c>
      <c r="V865" s="248"/>
      <c r="W865" s="250">
        <f t="shared" si="111"/>
        <v>0</v>
      </c>
      <c r="X865" s="251" t="str">
        <f t="shared" si="112"/>
        <v>8</v>
      </c>
      <c r="Y865" s="248"/>
      <c r="Z865" s="249">
        <f t="shared" si="113"/>
        <v>35640</v>
      </c>
      <c r="AA865" s="252">
        <f>VLOOKUP(G865,Ma_KH!$A:$R,14,0)</f>
        <v>60</v>
      </c>
    </row>
    <row r="866" spans="1:214" x14ac:dyDescent="0.25">
      <c r="A866" s="9">
        <v>46050</v>
      </c>
      <c r="B866" s="21">
        <v>4183910952</v>
      </c>
      <c r="C866" s="10" t="s">
        <v>15180</v>
      </c>
      <c r="D866" s="9">
        <v>46055</v>
      </c>
      <c r="G866" s="21" t="s">
        <v>15442</v>
      </c>
      <c r="I866" s="21" t="s">
        <v>15443</v>
      </c>
      <c r="J866" s="21" t="s">
        <v>7228</v>
      </c>
      <c r="K866" s="21" t="s">
        <v>34</v>
      </c>
      <c r="L866" s="215" t="str">
        <f>VLOOKUP($K866,[1]TONG_SL!$A$1:$D$65536,2,0)</f>
        <v>Tai heo muối 200g</v>
      </c>
      <c r="M866" s="247"/>
      <c r="N866" s="215" t="str">
        <f t="shared" ref="N866:N929" si="114">IF($B866&lt;&gt;"","K-C6","")</f>
        <v>K-C6</v>
      </c>
      <c r="O866" s="222"/>
      <c r="P866" s="222"/>
      <c r="Q866" s="215" t="str">
        <f>VLOOKUP(K866,TONG_SL!$A:$D,3,0)</f>
        <v>Túi</v>
      </c>
      <c r="R866" s="1">
        <v>6</v>
      </c>
      <c r="S866" s="248"/>
      <c r="T866" s="248">
        <f>VLOOKUP(VLOOKUP(G866,Ma_KH!$A:$R,18,0)&amp;K866,Gia_MB!$A:$F,6,0)</f>
        <v>55595</v>
      </c>
      <c r="U866" s="249">
        <f t="shared" si="110"/>
        <v>333570</v>
      </c>
      <c r="V866" s="248"/>
      <c r="W866" s="250">
        <f t="shared" si="111"/>
        <v>0</v>
      </c>
      <c r="X866" s="251" t="str">
        <f t="shared" si="112"/>
        <v>8</v>
      </c>
      <c r="Y866" s="248"/>
      <c r="Z866" s="249">
        <f t="shared" si="113"/>
        <v>26685.600000000002</v>
      </c>
      <c r="AA866" s="252">
        <f>VLOOKUP(G866,Ma_KH!$A:$R,14,0)</f>
        <v>60</v>
      </c>
    </row>
    <row r="867" spans="1:214" x14ac:dyDescent="0.25">
      <c r="A867" s="9">
        <v>46043</v>
      </c>
      <c r="B867" s="21">
        <v>4183438814</v>
      </c>
      <c r="C867" s="10" t="s">
        <v>15180</v>
      </c>
      <c r="D867" s="9">
        <v>46055</v>
      </c>
      <c r="G867" s="21" t="s">
        <v>15442</v>
      </c>
      <c r="I867" s="21" t="s">
        <v>15444</v>
      </c>
      <c r="J867" s="21" t="s">
        <v>7228</v>
      </c>
      <c r="K867" s="21" t="s">
        <v>27</v>
      </c>
      <c r="L867" s="215" t="str">
        <f>VLOOKUP($K867,[1]TONG_SL!$A$1:$D$65536,2,0)</f>
        <v>Chân giò heo muối 300g</v>
      </c>
      <c r="M867" s="247"/>
      <c r="N867" s="215" t="str">
        <f t="shared" si="114"/>
        <v>K-C6</v>
      </c>
      <c r="O867" s="222"/>
      <c r="P867" s="222"/>
      <c r="Q867" s="215" t="str">
        <f>VLOOKUP(K867,TONG_SL!$A:$D,3,0)</f>
        <v>Túi</v>
      </c>
      <c r="R867" s="1">
        <v>6</v>
      </c>
      <c r="S867" s="248"/>
      <c r="T867" s="248">
        <f>VLOOKUP(VLOOKUP(G867,Ma_KH!$A:$R,18,0)&amp;K867,Gia_MB!$A:$F,6,0)</f>
        <v>73431</v>
      </c>
      <c r="U867" s="249">
        <f t="shared" si="110"/>
        <v>440586</v>
      </c>
      <c r="V867" s="248"/>
      <c r="W867" s="250">
        <f t="shared" si="111"/>
        <v>0</v>
      </c>
      <c r="X867" s="251" t="str">
        <f t="shared" si="112"/>
        <v>8</v>
      </c>
      <c r="Y867" s="248"/>
      <c r="Z867" s="249">
        <f t="shared" si="113"/>
        <v>35246.879999999997</v>
      </c>
      <c r="AA867" s="252">
        <f>VLOOKUP(G867,Ma_KH!$A:$R,14,0)</f>
        <v>60</v>
      </c>
    </row>
    <row r="868" spans="1:214" x14ac:dyDescent="0.25">
      <c r="A868" s="9">
        <v>46043</v>
      </c>
      <c r="B868" s="21">
        <v>4183438814</v>
      </c>
      <c r="C868" s="10" t="s">
        <v>15180</v>
      </c>
      <c r="D868" s="9">
        <v>46055</v>
      </c>
      <c r="G868" s="21" t="s">
        <v>15442</v>
      </c>
      <c r="I868" s="21" t="s">
        <v>15444</v>
      </c>
      <c r="J868" s="21" t="s">
        <v>7228</v>
      </c>
      <c r="K868" s="21" t="s">
        <v>30</v>
      </c>
      <c r="L868" s="215" t="str">
        <f>VLOOKUP($K868,[1]TONG_SL!$A$1:$D$65536,2,0)</f>
        <v>Gà muối 500g</v>
      </c>
      <c r="M868" s="247"/>
      <c r="N868" s="215" t="str">
        <f t="shared" si="114"/>
        <v>K-C6</v>
      </c>
      <c r="O868" s="222"/>
      <c r="P868" s="222"/>
      <c r="Q868" s="215" t="str">
        <f>VLOOKUP(K868,TONG_SL!$A:$D,3,0)</f>
        <v>Túi</v>
      </c>
      <c r="R868" s="1">
        <v>15</v>
      </c>
      <c r="S868" s="248"/>
      <c r="T868" s="248">
        <f>VLOOKUP(VLOOKUP(G868,Ma_KH!$A:$R,18,0)&amp;K868,Gia_MB!$A:$F,6,0)</f>
        <v>116611</v>
      </c>
      <c r="U868" s="249">
        <f t="shared" si="110"/>
        <v>1749165</v>
      </c>
      <c r="V868" s="248"/>
      <c r="W868" s="250">
        <f t="shared" si="111"/>
        <v>0</v>
      </c>
      <c r="X868" s="251" t="str">
        <f t="shared" si="112"/>
        <v>8</v>
      </c>
      <c r="Y868" s="248"/>
      <c r="Z868" s="249">
        <f t="shared" si="113"/>
        <v>139933.20000000001</v>
      </c>
      <c r="AA868" s="252">
        <f>VLOOKUP(G868,Ma_KH!$A:$R,14,0)</f>
        <v>60</v>
      </c>
    </row>
    <row r="869" spans="1:214" x14ac:dyDescent="0.25">
      <c r="A869" s="9">
        <v>46043</v>
      </c>
      <c r="B869" s="21">
        <v>4183438814</v>
      </c>
      <c r="C869" s="10" t="s">
        <v>15180</v>
      </c>
      <c r="D869" s="9">
        <v>46055</v>
      </c>
      <c r="G869" s="21" t="s">
        <v>15442</v>
      </c>
      <c r="I869" s="21" t="s">
        <v>15444</v>
      </c>
      <c r="J869" s="21" t="s">
        <v>7228</v>
      </c>
      <c r="K869" s="21" t="s">
        <v>39</v>
      </c>
      <c r="L869" s="215" t="str">
        <f>VLOOKUP($K869,[1]TONG_SL!$A$1:$D$65536,2,0)</f>
        <v>Chả nướng 300g</v>
      </c>
      <c r="M869" s="247"/>
      <c r="N869" s="215" t="str">
        <f t="shared" si="114"/>
        <v>K-C6</v>
      </c>
      <c r="O869" s="222"/>
      <c r="P869" s="222"/>
      <c r="Q869" s="215" t="str">
        <f>VLOOKUP(K869,TONG_SL!$A:$D,3,0)</f>
        <v>Túi</v>
      </c>
      <c r="R869" s="1">
        <v>6</v>
      </c>
      <c r="S869" s="248"/>
      <c r="T869" s="248">
        <f>VLOOKUP(VLOOKUP(G869,Ma_KH!$A:$R,18,0)&amp;K869,Gia_MB!$A:$F,6,0)</f>
        <v>70950</v>
      </c>
      <c r="U869" s="249">
        <f t="shared" si="110"/>
        <v>425700</v>
      </c>
      <c r="V869" s="248"/>
      <c r="W869" s="250">
        <f t="shared" si="111"/>
        <v>0</v>
      </c>
      <c r="X869" s="251" t="str">
        <f t="shared" si="112"/>
        <v>8</v>
      </c>
      <c r="Y869" s="248"/>
      <c r="Z869" s="249">
        <f t="shared" si="113"/>
        <v>34056</v>
      </c>
      <c r="AA869" s="252">
        <f>VLOOKUP(G869,Ma_KH!$A:$R,14,0)</f>
        <v>60</v>
      </c>
    </row>
    <row r="870" spans="1:214" x14ac:dyDescent="0.25">
      <c r="A870" s="286">
        <v>46051</v>
      </c>
      <c r="B870" s="287">
        <v>4183920210</v>
      </c>
      <c r="C870" s="288" t="s">
        <v>15180</v>
      </c>
      <c r="D870" s="286">
        <v>46055</v>
      </c>
      <c r="G870" s="21" t="s">
        <v>15445</v>
      </c>
      <c r="I870" s="21" t="s">
        <v>15446</v>
      </c>
      <c r="J870" s="21" t="s">
        <v>7228</v>
      </c>
      <c r="K870" s="21" t="s">
        <v>32</v>
      </c>
      <c r="L870" s="215" t="str">
        <f>VLOOKUP($K870,[1]TONG_SL!$A$1:$D$65536,2,0)</f>
        <v>Giò Tai Lưỡi Xào 250g</v>
      </c>
      <c r="M870" s="247"/>
      <c r="N870" s="215" t="str">
        <f t="shared" si="114"/>
        <v>K-C6</v>
      </c>
      <c r="O870" s="222"/>
      <c r="P870" s="222"/>
      <c r="Q870" s="215" t="str">
        <f>VLOOKUP(K870,TONG_SL!$A:$D,3,0)</f>
        <v>Túi</v>
      </c>
      <c r="R870" s="1">
        <v>10</v>
      </c>
      <c r="S870" s="248"/>
      <c r="T870" s="248">
        <f>VLOOKUP(VLOOKUP(G870,Ma_KH!$A:$R,18,0)&amp;K870,Gia_MB!$A:$F,6,0)</f>
        <v>50182</v>
      </c>
      <c r="U870" s="249">
        <f t="shared" si="110"/>
        <v>501820</v>
      </c>
      <c r="V870" s="248"/>
      <c r="W870" s="250">
        <f t="shared" si="111"/>
        <v>0</v>
      </c>
      <c r="X870" s="251" t="str">
        <f t="shared" si="112"/>
        <v>8</v>
      </c>
      <c r="Y870" s="248"/>
      <c r="Z870" s="249">
        <f t="shared" si="113"/>
        <v>40145.599999999999</v>
      </c>
      <c r="AA870" s="252">
        <f>VLOOKUP(G870,Ma_KH!$A:$R,14,0)</f>
        <v>60</v>
      </c>
    </row>
    <row r="871" spans="1:214" x14ac:dyDescent="0.25">
      <c r="A871" s="286">
        <v>46051</v>
      </c>
      <c r="B871" s="287">
        <v>4183920210</v>
      </c>
      <c r="C871" s="288" t="s">
        <v>15180</v>
      </c>
      <c r="D871" s="286">
        <v>46055</v>
      </c>
      <c r="G871" s="21" t="s">
        <v>15445</v>
      </c>
      <c r="I871" s="21" t="s">
        <v>15446</v>
      </c>
      <c r="J871" s="21" t="s">
        <v>7228</v>
      </c>
      <c r="K871" s="21" t="s">
        <v>34</v>
      </c>
      <c r="L871" s="215" t="str">
        <f>VLOOKUP($K871,[1]TONG_SL!$A$1:$D$65536,2,0)</f>
        <v>Tai heo muối 200g</v>
      </c>
      <c r="M871" s="247"/>
      <c r="N871" s="215" t="str">
        <f t="shared" si="114"/>
        <v>K-C6</v>
      </c>
      <c r="O871" s="222"/>
      <c r="P871" s="222"/>
      <c r="Q871" s="215" t="str">
        <f>VLOOKUP(K871,TONG_SL!$A:$D,3,0)</f>
        <v>Túi</v>
      </c>
      <c r="R871" s="1">
        <v>10</v>
      </c>
      <c r="S871" s="248"/>
      <c r="T871" s="248">
        <f>VLOOKUP(VLOOKUP(G871,Ma_KH!$A:$R,18,0)&amp;K871,Gia_MB!$A:$F,6,0)</f>
        <v>55595</v>
      </c>
      <c r="U871" s="249">
        <f t="shared" si="110"/>
        <v>555950</v>
      </c>
      <c r="V871" s="248"/>
      <c r="W871" s="250">
        <f t="shared" si="111"/>
        <v>0</v>
      </c>
      <c r="X871" s="251" t="str">
        <f t="shared" si="112"/>
        <v>8</v>
      </c>
      <c r="Y871" s="248"/>
      <c r="Z871" s="249">
        <f t="shared" si="113"/>
        <v>44476</v>
      </c>
      <c r="AA871" s="252">
        <f>VLOOKUP(G871,Ma_KH!$A:$R,14,0)</f>
        <v>60</v>
      </c>
    </row>
    <row r="872" spans="1:214" x14ac:dyDescent="0.25">
      <c r="A872" s="286">
        <v>46051</v>
      </c>
      <c r="B872" s="287">
        <v>4183920210</v>
      </c>
      <c r="C872" s="288" t="s">
        <v>15180</v>
      </c>
      <c r="D872" s="286">
        <v>46055</v>
      </c>
      <c r="G872" s="21" t="s">
        <v>15445</v>
      </c>
      <c r="I872" s="21" t="s">
        <v>15446</v>
      </c>
      <c r="J872" s="21" t="s">
        <v>7228</v>
      </c>
      <c r="K872" s="21" t="s">
        <v>30</v>
      </c>
      <c r="L872" s="215" t="str">
        <f>VLOOKUP($K872,[1]TONG_SL!$A$1:$D$65536,2,0)</f>
        <v>Gà muối 500g</v>
      </c>
      <c r="M872" s="247"/>
      <c r="N872" s="215" t="str">
        <f t="shared" si="114"/>
        <v>K-C6</v>
      </c>
      <c r="O872" s="222"/>
      <c r="P872" s="222"/>
      <c r="Q872" s="215" t="str">
        <f>VLOOKUP(K872,TONG_SL!$A:$D,3,0)</f>
        <v>Túi</v>
      </c>
      <c r="R872" s="1">
        <v>10</v>
      </c>
      <c r="S872" s="248"/>
      <c r="T872" s="248">
        <f>VLOOKUP(VLOOKUP(G872,Ma_KH!$A:$R,18,0)&amp;K872,Gia_MB!$A:$F,6,0)</f>
        <v>116611</v>
      </c>
      <c r="U872" s="249">
        <f t="shared" si="110"/>
        <v>1166110</v>
      </c>
      <c r="V872" s="248"/>
      <c r="W872" s="250">
        <f t="shared" si="111"/>
        <v>0</v>
      </c>
      <c r="X872" s="251" t="str">
        <f t="shared" si="112"/>
        <v>8</v>
      </c>
      <c r="Y872" s="248"/>
      <c r="Z872" s="249">
        <f t="shared" si="113"/>
        <v>93288.8</v>
      </c>
      <c r="AA872" s="252">
        <f>VLOOKUP(G872,Ma_KH!$A:$R,14,0)</f>
        <v>60</v>
      </c>
    </row>
    <row r="873" spans="1:214" x14ac:dyDescent="0.25">
      <c r="A873" s="286">
        <v>46051</v>
      </c>
      <c r="B873" s="287">
        <v>4183920210</v>
      </c>
      <c r="C873" s="288" t="s">
        <v>15180</v>
      </c>
      <c r="D873" s="286">
        <v>46055</v>
      </c>
      <c r="G873" s="21" t="s">
        <v>15445</v>
      </c>
      <c r="I873" s="21" t="s">
        <v>15446</v>
      </c>
      <c r="J873" s="21" t="s">
        <v>7228</v>
      </c>
      <c r="K873" s="21" t="s">
        <v>27</v>
      </c>
      <c r="L873" s="215" t="str">
        <f>VLOOKUP($K873,[1]TONG_SL!$A$1:$D$65536,2,0)</f>
        <v>Chân giò heo muối 300g</v>
      </c>
      <c r="M873" s="247"/>
      <c r="N873" s="215" t="str">
        <f t="shared" si="114"/>
        <v>K-C6</v>
      </c>
      <c r="O873" s="222"/>
      <c r="P873" s="222"/>
      <c r="Q873" s="215" t="str">
        <f>VLOOKUP(K873,TONG_SL!$A:$D,3,0)</f>
        <v>Túi</v>
      </c>
      <c r="R873" s="1">
        <v>10</v>
      </c>
      <c r="S873" s="248"/>
      <c r="T873" s="248">
        <f>VLOOKUP(VLOOKUP(G873,Ma_KH!$A:$R,18,0)&amp;K873,Gia_MB!$A:$F,6,0)</f>
        <v>73431</v>
      </c>
      <c r="U873" s="249">
        <f t="shared" si="110"/>
        <v>734310</v>
      </c>
      <c r="V873" s="248"/>
      <c r="W873" s="250">
        <f t="shared" si="111"/>
        <v>0</v>
      </c>
      <c r="X873" s="251" t="str">
        <f t="shared" si="112"/>
        <v>8</v>
      </c>
      <c r="Y873" s="248"/>
      <c r="Z873" s="249">
        <f t="shared" si="113"/>
        <v>58744.800000000003</v>
      </c>
      <c r="AA873" s="252">
        <f>VLOOKUP(G873,Ma_KH!$A:$R,14,0)</f>
        <v>60</v>
      </c>
    </row>
    <row r="874" spans="1:214" x14ac:dyDescent="0.25">
      <c r="A874" s="286">
        <v>46050</v>
      </c>
      <c r="B874" s="287">
        <v>4183911078</v>
      </c>
      <c r="C874" s="288" t="s">
        <v>15180</v>
      </c>
      <c r="D874" s="286">
        <v>46055</v>
      </c>
      <c r="G874" s="21" t="s">
        <v>15445</v>
      </c>
      <c r="I874" s="21" t="s">
        <v>15447</v>
      </c>
      <c r="J874" s="21" t="s">
        <v>7228</v>
      </c>
      <c r="K874" s="21" t="s">
        <v>48</v>
      </c>
      <c r="L874" s="215" t="str">
        <f>VLOOKUP($K874,[1]TONG_SL!$A$1:$D$65536,2,0)</f>
        <v>Mọc Nấm Hương 250g</v>
      </c>
      <c r="M874" s="247"/>
      <c r="N874" s="215" t="str">
        <f t="shared" si="114"/>
        <v>K-C6</v>
      </c>
      <c r="O874" s="222"/>
      <c r="P874" s="222"/>
      <c r="Q874" s="215" t="str">
        <f>VLOOKUP(K874,TONG_SL!$A:$D,3,0)</f>
        <v>Túi</v>
      </c>
      <c r="R874" s="1">
        <v>9</v>
      </c>
      <c r="S874" s="248"/>
      <c r="T874" s="248">
        <f>VLOOKUP(VLOOKUP(G874,Ma_KH!$A:$R,18,0)&amp;K874,Gia_MB!$A:$F,6,0)</f>
        <v>46000</v>
      </c>
      <c r="U874" s="249">
        <f t="shared" si="110"/>
        <v>414000</v>
      </c>
      <c r="V874" s="248"/>
      <c r="W874" s="250">
        <f t="shared" si="111"/>
        <v>0</v>
      </c>
      <c r="X874" s="251" t="str">
        <f t="shared" si="112"/>
        <v>8</v>
      </c>
      <c r="Y874" s="248"/>
      <c r="Z874" s="249">
        <f t="shared" si="113"/>
        <v>33120</v>
      </c>
      <c r="AA874" s="252">
        <f>VLOOKUP(G874,Ma_KH!$A:$R,14,0)</f>
        <v>60</v>
      </c>
    </row>
    <row r="875" spans="1:214" x14ac:dyDescent="0.25">
      <c r="A875" s="286">
        <v>46050</v>
      </c>
      <c r="B875" s="287">
        <v>4183911078</v>
      </c>
      <c r="C875" s="288" t="s">
        <v>15180</v>
      </c>
      <c r="D875" s="286">
        <v>46055</v>
      </c>
      <c r="G875" s="21" t="s">
        <v>15445</v>
      </c>
      <c r="I875" s="21" t="s">
        <v>15447</v>
      </c>
      <c r="J875" s="21" t="s">
        <v>7228</v>
      </c>
      <c r="K875" s="21" t="s">
        <v>37</v>
      </c>
      <c r="L875" s="215" t="str">
        <f>VLOOKUP($K875,[1]TONG_SL!$A$1:$D$65536,2,0)</f>
        <v>Chả cốm 300g</v>
      </c>
      <c r="M875" s="247"/>
      <c r="N875" s="215" t="str">
        <f t="shared" si="114"/>
        <v>K-C6</v>
      </c>
      <c r="O875" s="222"/>
      <c r="P875" s="222"/>
      <c r="Q875" s="215" t="str">
        <f>VLOOKUP(K875,TONG_SL!$A:$D,3,0)</f>
        <v>Túi</v>
      </c>
      <c r="R875" s="1">
        <v>3</v>
      </c>
      <c r="S875" s="248"/>
      <c r="T875" s="248">
        <f>VLOOKUP(VLOOKUP(G875,Ma_KH!$A:$R,18,0)&amp;K875,Gia_MB!$A:$F,6,0)</f>
        <v>74250</v>
      </c>
      <c r="U875" s="249">
        <f t="shared" si="110"/>
        <v>222750</v>
      </c>
      <c r="V875" s="248"/>
      <c r="W875" s="250">
        <f t="shared" si="111"/>
        <v>0</v>
      </c>
      <c r="X875" s="251" t="str">
        <f t="shared" si="112"/>
        <v>8</v>
      </c>
      <c r="Y875" s="248"/>
      <c r="Z875" s="249">
        <f t="shared" si="113"/>
        <v>17820</v>
      </c>
      <c r="AA875" s="252">
        <f>VLOOKUP(G875,Ma_KH!$A:$R,14,0)</f>
        <v>60</v>
      </c>
    </row>
    <row r="876" spans="1:214" x14ac:dyDescent="0.25">
      <c r="A876" s="286">
        <v>46050</v>
      </c>
      <c r="B876" s="287">
        <v>4183911078</v>
      </c>
      <c r="C876" s="288" t="s">
        <v>15180</v>
      </c>
      <c r="D876" s="286">
        <v>46055</v>
      </c>
      <c r="G876" s="21" t="s">
        <v>15445</v>
      </c>
      <c r="I876" s="21" t="s">
        <v>15447</v>
      </c>
      <c r="J876" s="21" t="s">
        <v>7228</v>
      </c>
      <c r="K876" s="21" t="s">
        <v>27</v>
      </c>
      <c r="L876" s="215" t="str">
        <f>VLOOKUP($K876,[1]TONG_SL!$A$1:$D$65536,2,0)</f>
        <v>Chân giò heo muối 300g</v>
      </c>
      <c r="M876" s="247"/>
      <c r="N876" s="215" t="str">
        <f t="shared" si="114"/>
        <v>K-C6</v>
      </c>
      <c r="O876" s="222"/>
      <c r="P876" s="222"/>
      <c r="Q876" s="215" t="str">
        <f>VLOOKUP(K876,TONG_SL!$A:$D,3,0)</f>
        <v>Túi</v>
      </c>
      <c r="R876" s="1">
        <v>28</v>
      </c>
      <c r="S876" s="248"/>
      <c r="T876" s="248">
        <f>VLOOKUP(VLOOKUP(G876,Ma_KH!$A:$R,18,0)&amp;K876,Gia_MB!$A:$F,6,0)</f>
        <v>73431</v>
      </c>
      <c r="U876" s="249">
        <f t="shared" si="110"/>
        <v>2056068</v>
      </c>
      <c r="V876" s="248"/>
      <c r="W876" s="250">
        <f t="shared" si="111"/>
        <v>0</v>
      </c>
      <c r="X876" s="251" t="str">
        <f t="shared" si="112"/>
        <v>8</v>
      </c>
      <c r="Y876" s="248"/>
      <c r="Z876" s="249">
        <f t="shared" si="113"/>
        <v>164485.44</v>
      </c>
      <c r="AA876" s="252">
        <f>VLOOKUP(G876,Ma_KH!$A:$R,14,0)</f>
        <v>60</v>
      </c>
    </row>
    <row r="877" spans="1:214" x14ac:dyDescent="0.25">
      <c r="A877" s="286">
        <v>46050</v>
      </c>
      <c r="B877" s="287">
        <v>4183911078</v>
      </c>
      <c r="C877" s="288" t="s">
        <v>15180</v>
      </c>
      <c r="D877" s="286">
        <v>46055</v>
      </c>
      <c r="G877" s="21" t="s">
        <v>15445</v>
      </c>
      <c r="I877" s="21" t="s">
        <v>15447</v>
      </c>
      <c r="J877" s="21" t="s">
        <v>7228</v>
      </c>
      <c r="K877" s="21" t="s">
        <v>39</v>
      </c>
      <c r="L877" s="215" t="str">
        <f>VLOOKUP($K877,[1]TONG_SL!$A$1:$D$65536,2,0)</f>
        <v>Chả nướng 300g</v>
      </c>
      <c r="M877" s="247"/>
      <c r="N877" s="215" t="str">
        <f t="shared" si="114"/>
        <v>K-C6</v>
      </c>
      <c r="O877" s="222"/>
      <c r="P877" s="222"/>
      <c r="Q877" s="215" t="str">
        <f>VLOOKUP(K877,TONG_SL!$A:$D,3,0)</f>
        <v>Túi</v>
      </c>
      <c r="R877" s="1">
        <v>5</v>
      </c>
      <c r="S877" s="248"/>
      <c r="T877" s="248">
        <f>VLOOKUP(VLOOKUP(G877,Ma_KH!$A:$R,18,0)&amp;K877,Gia_MB!$A:$F,6,0)</f>
        <v>70950</v>
      </c>
      <c r="U877" s="249">
        <f t="shared" si="110"/>
        <v>354750</v>
      </c>
      <c r="V877" s="248"/>
      <c r="W877" s="250">
        <f t="shared" si="111"/>
        <v>0</v>
      </c>
      <c r="X877" s="251" t="str">
        <f t="shared" si="112"/>
        <v>8</v>
      </c>
      <c r="Y877" s="248"/>
      <c r="Z877" s="249">
        <f t="shared" si="113"/>
        <v>28380</v>
      </c>
      <c r="AA877" s="252">
        <f>VLOOKUP(G877,Ma_KH!$A:$R,14,0)</f>
        <v>60</v>
      </c>
    </row>
    <row r="878" spans="1:214" x14ac:dyDescent="0.25">
      <c r="A878" s="286">
        <v>46050</v>
      </c>
      <c r="B878" s="287">
        <v>4183911078</v>
      </c>
      <c r="C878" s="288" t="s">
        <v>15180</v>
      </c>
      <c r="D878" s="286">
        <v>46055</v>
      </c>
      <c r="G878" s="21" t="s">
        <v>15445</v>
      </c>
      <c r="I878" s="21" t="s">
        <v>15447</v>
      </c>
      <c r="J878" s="21" t="s">
        <v>7228</v>
      </c>
      <c r="K878" s="21" t="s">
        <v>32</v>
      </c>
      <c r="L878" s="215" t="str">
        <f>VLOOKUP($K878,[1]TONG_SL!$A$1:$D$65536,2,0)</f>
        <v>Giò Tai Lưỡi Xào 250g</v>
      </c>
      <c r="M878" s="247"/>
      <c r="N878" s="215" t="str">
        <f t="shared" si="114"/>
        <v>K-C6</v>
      </c>
      <c r="O878" s="222"/>
      <c r="P878" s="222"/>
      <c r="Q878" s="215" t="str">
        <f>VLOOKUP(K878,TONG_SL!$A:$D,3,0)</f>
        <v>Túi</v>
      </c>
      <c r="R878" s="1">
        <v>13</v>
      </c>
      <c r="S878" s="248"/>
      <c r="T878" s="248">
        <f>VLOOKUP(VLOOKUP(G878,Ma_KH!$A:$R,18,0)&amp;K878,Gia_MB!$A:$F,6,0)</f>
        <v>50182</v>
      </c>
      <c r="U878" s="249">
        <f t="shared" si="110"/>
        <v>652366</v>
      </c>
      <c r="V878" s="248"/>
      <c r="W878" s="250">
        <f t="shared" si="111"/>
        <v>0</v>
      </c>
      <c r="X878" s="251" t="str">
        <f t="shared" si="112"/>
        <v>8</v>
      </c>
      <c r="Y878" s="248"/>
      <c r="Z878" s="249">
        <f t="shared" si="113"/>
        <v>52189.279999999999</v>
      </c>
      <c r="AA878" s="252">
        <f>VLOOKUP(G878,Ma_KH!$A:$R,14,0)</f>
        <v>60</v>
      </c>
    </row>
    <row r="879" spans="1:214" x14ac:dyDescent="0.25">
      <c r="A879" s="286">
        <v>46050</v>
      </c>
      <c r="B879" s="287">
        <v>4183911078</v>
      </c>
      <c r="C879" s="288" t="s">
        <v>15180</v>
      </c>
      <c r="D879" s="286">
        <v>46055</v>
      </c>
      <c r="G879" s="21" t="s">
        <v>15445</v>
      </c>
      <c r="I879" s="21" t="s">
        <v>15447</v>
      </c>
      <c r="J879" s="21" t="s">
        <v>7228</v>
      </c>
      <c r="K879" s="21" t="s">
        <v>30</v>
      </c>
      <c r="L879" s="215" t="str">
        <f>VLOOKUP($K879,[1]TONG_SL!$A$1:$D$65536,2,0)</f>
        <v>Gà muối 500g</v>
      </c>
      <c r="M879" s="247"/>
      <c r="N879" s="215" t="str">
        <f t="shared" si="114"/>
        <v>K-C6</v>
      </c>
      <c r="O879" s="222"/>
      <c r="P879" s="222"/>
      <c r="Q879" s="215" t="str">
        <f>VLOOKUP(K879,TONG_SL!$A:$D,3,0)</f>
        <v>Túi</v>
      </c>
      <c r="R879" s="1">
        <v>6</v>
      </c>
      <c r="S879" s="248"/>
      <c r="T879" s="248">
        <f>VLOOKUP(VLOOKUP(G879,Ma_KH!$A:$R,18,0)&amp;K879,Gia_MB!$A:$F,6,0)</f>
        <v>116611</v>
      </c>
      <c r="U879" s="249">
        <f t="shared" si="110"/>
        <v>699666</v>
      </c>
      <c r="V879" s="248"/>
      <c r="W879" s="250">
        <f t="shared" si="111"/>
        <v>0</v>
      </c>
      <c r="X879" s="251" t="str">
        <f t="shared" si="112"/>
        <v>8</v>
      </c>
      <c r="Y879" s="248"/>
      <c r="Z879" s="249">
        <f t="shared" si="113"/>
        <v>55973.279999999999</v>
      </c>
      <c r="AA879" s="252">
        <f>VLOOKUP(G879,Ma_KH!$A:$R,14,0)</f>
        <v>60</v>
      </c>
    </row>
    <row r="880" spans="1:214" s="436" customFormat="1" x14ac:dyDescent="0.25">
      <c r="A880" s="286">
        <v>46047</v>
      </c>
      <c r="B880" s="287">
        <v>4183613042</v>
      </c>
      <c r="C880" s="288" t="s">
        <v>15180</v>
      </c>
      <c r="D880" s="286">
        <v>46055</v>
      </c>
      <c r="E880" s="429"/>
      <c r="F880" s="288"/>
      <c r="G880" s="287" t="s">
        <v>15448</v>
      </c>
      <c r="H880" s="429"/>
      <c r="I880" s="287" t="s">
        <v>15449</v>
      </c>
      <c r="J880" s="287" t="s">
        <v>7228</v>
      </c>
      <c r="K880" s="287" t="s">
        <v>15450</v>
      </c>
      <c r="L880" s="287" t="str">
        <f>VLOOKUP($K880,[1]TONG_SL!$A$1:$D$65536,2,0)</f>
        <v>Giò sụn gà 250g</v>
      </c>
      <c r="M880" s="428"/>
      <c r="N880" s="287" t="str">
        <f t="shared" si="114"/>
        <v>K-C6</v>
      </c>
      <c r="O880" s="429"/>
      <c r="P880" s="429"/>
      <c r="Q880" s="287" t="str">
        <f>VLOOKUP(K880,TONG_SL!$A:$D,3,0)</f>
        <v>Túi</v>
      </c>
      <c r="R880" s="438">
        <v>3</v>
      </c>
      <c r="S880" s="439"/>
      <c r="T880" s="439">
        <f>VLOOKUP(VLOOKUP(G880,Ma_KH!$A:$R,18,0)&amp;K880,Gia_MB!$A:$F,6,0)</f>
        <v>50400</v>
      </c>
      <c r="U880" s="440">
        <f t="shared" si="110"/>
        <v>151200</v>
      </c>
      <c r="V880" s="439"/>
      <c r="W880" s="441">
        <f t="shared" si="111"/>
        <v>0</v>
      </c>
      <c r="X880" s="442" t="str">
        <f t="shared" si="112"/>
        <v>8</v>
      </c>
      <c r="Y880" s="439"/>
      <c r="Z880" s="440">
        <f t="shared" si="113"/>
        <v>12096</v>
      </c>
      <c r="AA880" s="443">
        <f>VLOOKUP(G880,Ma_KH!$A:$R,14,0)</f>
        <v>60</v>
      </c>
      <c r="AB880" s="435"/>
      <c r="AC880" s="435"/>
      <c r="AD880" s="435"/>
      <c r="AE880" s="435"/>
      <c r="AF880" s="435"/>
      <c r="AG880" s="435"/>
      <c r="AH880" s="435"/>
      <c r="AI880" s="435"/>
      <c r="AJ880" s="435"/>
      <c r="AK880" s="435"/>
      <c r="AL880" s="435"/>
      <c r="AM880" s="435"/>
      <c r="AN880" s="435"/>
      <c r="AO880" s="435"/>
      <c r="AP880" s="435"/>
      <c r="AQ880" s="435"/>
      <c r="AR880" s="435"/>
      <c r="AS880" s="435"/>
      <c r="AT880" s="435"/>
      <c r="AU880" s="435"/>
      <c r="AV880" s="435"/>
      <c r="AW880" s="435"/>
      <c r="AX880" s="435"/>
      <c r="AY880" s="435"/>
      <c r="AZ880" s="435"/>
      <c r="BA880" s="435"/>
      <c r="BB880" s="435"/>
      <c r="BC880" s="435"/>
      <c r="BD880" s="435"/>
      <c r="BE880" s="435"/>
      <c r="BF880" s="435"/>
      <c r="BG880" s="435"/>
      <c r="BH880" s="435"/>
      <c r="BI880" s="435"/>
      <c r="BJ880" s="435"/>
      <c r="BK880" s="435"/>
      <c r="BL880" s="435"/>
      <c r="BM880" s="435"/>
      <c r="BN880" s="435"/>
      <c r="BO880" s="435"/>
      <c r="BP880" s="435"/>
      <c r="BQ880" s="435"/>
      <c r="BR880" s="435"/>
      <c r="BS880" s="435"/>
      <c r="BT880" s="435"/>
      <c r="BU880" s="435"/>
      <c r="BV880" s="435"/>
      <c r="BW880" s="435"/>
      <c r="BX880" s="435"/>
      <c r="BY880" s="435"/>
      <c r="BZ880" s="435"/>
      <c r="CA880" s="435"/>
      <c r="CB880" s="435"/>
      <c r="CC880" s="435"/>
      <c r="CD880" s="435"/>
      <c r="CE880" s="435"/>
      <c r="CF880" s="435"/>
      <c r="CG880" s="435"/>
      <c r="CH880" s="435"/>
      <c r="CI880" s="435"/>
      <c r="CJ880" s="435"/>
      <c r="CK880" s="435"/>
      <c r="CL880" s="435"/>
      <c r="CM880" s="435"/>
      <c r="CN880" s="435"/>
      <c r="CO880" s="435"/>
      <c r="CP880" s="435"/>
      <c r="CQ880" s="435"/>
      <c r="CR880" s="435"/>
      <c r="CS880" s="435"/>
      <c r="CT880" s="435"/>
      <c r="CU880" s="435"/>
      <c r="CV880" s="435"/>
      <c r="CW880" s="435"/>
      <c r="CX880" s="435"/>
      <c r="CY880" s="435"/>
      <c r="CZ880" s="435"/>
      <c r="DA880" s="435"/>
      <c r="DB880" s="435"/>
      <c r="DC880" s="435"/>
      <c r="DD880" s="435"/>
      <c r="DE880" s="435"/>
      <c r="DF880" s="435"/>
      <c r="DG880" s="435"/>
      <c r="DH880" s="435"/>
      <c r="DI880" s="435"/>
      <c r="DJ880" s="435"/>
      <c r="DK880" s="435"/>
      <c r="DL880" s="435"/>
      <c r="DM880" s="435"/>
      <c r="DN880" s="435"/>
      <c r="DO880" s="435"/>
      <c r="DP880" s="435"/>
      <c r="DQ880" s="435"/>
      <c r="DR880" s="435"/>
      <c r="DS880" s="435"/>
      <c r="DT880" s="435"/>
      <c r="DU880" s="435"/>
      <c r="DV880" s="435"/>
      <c r="DW880" s="435"/>
      <c r="DX880" s="435"/>
      <c r="DY880" s="435"/>
      <c r="DZ880" s="435"/>
      <c r="EA880" s="435"/>
      <c r="EB880" s="435"/>
      <c r="EC880" s="435"/>
      <c r="ED880" s="435"/>
      <c r="EE880" s="435"/>
      <c r="EF880" s="435"/>
      <c r="EG880" s="435"/>
      <c r="EH880" s="435"/>
      <c r="EI880" s="435"/>
      <c r="EJ880" s="435"/>
      <c r="EK880" s="435"/>
      <c r="EL880" s="435"/>
      <c r="EM880" s="435"/>
      <c r="EN880" s="435"/>
      <c r="EO880" s="435"/>
      <c r="EP880" s="435"/>
      <c r="EQ880" s="435"/>
      <c r="ER880" s="435"/>
      <c r="ES880" s="435"/>
      <c r="ET880" s="435"/>
      <c r="EU880" s="435"/>
      <c r="EV880" s="435"/>
      <c r="EW880" s="435"/>
      <c r="EX880" s="435"/>
      <c r="EY880" s="435"/>
      <c r="EZ880" s="435"/>
      <c r="FA880" s="435"/>
      <c r="FB880" s="435"/>
      <c r="FC880" s="435"/>
      <c r="FD880" s="435"/>
      <c r="FE880" s="435"/>
      <c r="FF880" s="435"/>
      <c r="FG880" s="435"/>
      <c r="FH880" s="435"/>
      <c r="FI880" s="435"/>
      <c r="FJ880" s="435"/>
      <c r="FK880" s="435"/>
      <c r="FL880" s="435"/>
      <c r="FM880" s="435"/>
      <c r="FN880" s="435"/>
      <c r="FO880" s="435"/>
      <c r="FP880" s="435"/>
      <c r="FQ880" s="435"/>
      <c r="FR880" s="435"/>
      <c r="FS880" s="435"/>
      <c r="FT880" s="435"/>
      <c r="FU880" s="435"/>
      <c r="FV880" s="435"/>
      <c r="FW880" s="435"/>
      <c r="FX880" s="435"/>
      <c r="FY880" s="435"/>
      <c r="FZ880" s="435"/>
      <c r="GA880" s="435"/>
      <c r="GB880" s="435"/>
      <c r="GC880" s="435"/>
      <c r="GD880" s="435"/>
      <c r="GE880" s="435"/>
      <c r="GF880" s="435"/>
      <c r="GG880" s="435"/>
      <c r="GH880" s="435"/>
      <c r="GI880" s="435"/>
      <c r="GJ880" s="435"/>
      <c r="GK880" s="435"/>
      <c r="GL880" s="435"/>
      <c r="GM880" s="435"/>
      <c r="GN880" s="435"/>
      <c r="GO880" s="435"/>
      <c r="GP880" s="435"/>
      <c r="GQ880" s="435"/>
      <c r="GR880" s="435"/>
      <c r="GS880" s="435"/>
      <c r="GT880" s="435"/>
      <c r="GU880" s="435"/>
      <c r="GV880" s="435"/>
      <c r="GW880" s="435"/>
      <c r="GX880" s="435"/>
      <c r="GY880" s="435"/>
      <c r="GZ880" s="435"/>
      <c r="HA880" s="435"/>
      <c r="HB880" s="435"/>
      <c r="HC880" s="435"/>
      <c r="HD880" s="435"/>
      <c r="HE880" s="435"/>
      <c r="HF880" s="435"/>
    </row>
    <row r="881" spans="1:214" s="436" customFormat="1" x14ac:dyDescent="0.25">
      <c r="A881" s="286">
        <v>46047</v>
      </c>
      <c r="B881" s="287">
        <v>4183613042</v>
      </c>
      <c r="C881" s="288" t="s">
        <v>15180</v>
      </c>
      <c r="D881" s="286">
        <v>46055</v>
      </c>
      <c r="E881" s="429"/>
      <c r="F881" s="288"/>
      <c r="G881" s="287" t="s">
        <v>15448</v>
      </c>
      <c r="H881" s="429"/>
      <c r="I881" s="287" t="s">
        <v>15449</v>
      </c>
      <c r="J881" s="287" t="s">
        <v>7228</v>
      </c>
      <c r="K881" s="287" t="s">
        <v>30</v>
      </c>
      <c r="L881" s="287" t="str">
        <f>VLOOKUP($K881,[1]TONG_SL!$A$1:$D$65536,2,0)</f>
        <v>Gà muối 500g</v>
      </c>
      <c r="M881" s="428"/>
      <c r="N881" s="287" t="str">
        <f t="shared" si="114"/>
        <v>K-C6</v>
      </c>
      <c r="O881" s="429"/>
      <c r="P881" s="429"/>
      <c r="Q881" s="287" t="str">
        <f>VLOOKUP(K881,TONG_SL!$A:$D,3,0)</f>
        <v>Túi</v>
      </c>
      <c r="R881" s="438">
        <v>15</v>
      </c>
      <c r="S881" s="439"/>
      <c r="T881" s="439">
        <f>VLOOKUP(VLOOKUP(G881,Ma_KH!$A:$R,18,0)&amp;K881,Gia_MB!$A:$F,6,0)</f>
        <v>116611</v>
      </c>
      <c r="U881" s="440">
        <f t="shared" si="110"/>
        <v>1749165</v>
      </c>
      <c r="V881" s="439"/>
      <c r="W881" s="441">
        <f t="shared" si="111"/>
        <v>0</v>
      </c>
      <c r="X881" s="442" t="str">
        <f t="shared" si="112"/>
        <v>8</v>
      </c>
      <c r="Y881" s="439"/>
      <c r="Z881" s="440">
        <f t="shared" si="113"/>
        <v>139933.20000000001</v>
      </c>
      <c r="AA881" s="443">
        <f>VLOOKUP(G881,Ma_KH!$A:$R,14,0)</f>
        <v>60</v>
      </c>
      <c r="AB881" s="435"/>
      <c r="AC881" s="435"/>
      <c r="AD881" s="435"/>
      <c r="AE881" s="435"/>
      <c r="AF881" s="435"/>
      <c r="AG881" s="435"/>
      <c r="AH881" s="435"/>
      <c r="AI881" s="435"/>
      <c r="AJ881" s="435"/>
      <c r="AK881" s="435"/>
      <c r="AL881" s="435"/>
      <c r="AM881" s="435"/>
      <c r="AN881" s="435"/>
      <c r="AO881" s="435"/>
      <c r="AP881" s="435"/>
      <c r="AQ881" s="435"/>
      <c r="AR881" s="435"/>
      <c r="AS881" s="435"/>
      <c r="AT881" s="435"/>
      <c r="AU881" s="435"/>
      <c r="AV881" s="435"/>
      <c r="AW881" s="435"/>
      <c r="AX881" s="435"/>
      <c r="AY881" s="435"/>
      <c r="AZ881" s="435"/>
      <c r="BA881" s="435"/>
      <c r="BB881" s="435"/>
      <c r="BC881" s="435"/>
      <c r="BD881" s="435"/>
      <c r="BE881" s="435"/>
      <c r="BF881" s="435"/>
      <c r="BG881" s="435"/>
      <c r="BH881" s="435"/>
      <c r="BI881" s="435"/>
      <c r="BJ881" s="435"/>
      <c r="BK881" s="435"/>
      <c r="BL881" s="435"/>
      <c r="BM881" s="435"/>
      <c r="BN881" s="435"/>
      <c r="BO881" s="435"/>
      <c r="BP881" s="435"/>
      <c r="BQ881" s="435"/>
      <c r="BR881" s="435"/>
      <c r="BS881" s="435"/>
      <c r="BT881" s="435"/>
      <c r="BU881" s="435"/>
      <c r="BV881" s="435"/>
      <c r="BW881" s="435"/>
      <c r="BX881" s="435"/>
      <c r="BY881" s="435"/>
      <c r="BZ881" s="435"/>
      <c r="CA881" s="435"/>
      <c r="CB881" s="435"/>
      <c r="CC881" s="435"/>
      <c r="CD881" s="435"/>
      <c r="CE881" s="435"/>
      <c r="CF881" s="435"/>
      <c r="CG881" s="435"/>
      <c r="CH881" s="435"/>
      <c r="CI881" s="435"/>
      <c r="CJ881" s="435"/>
      <c r="CK881" s="435"/>
      <c r="CL881" s="435"/>
      <c r="CM881" s="435"/>
      <c r="CN881" s="435"/>
      <c r="CO881" s="435"/>
      <c r="CP881" s="435"/>
      <c r="CQ881" s="435"/>
      <c r="CR881" s="435"/>
      <c r="CS881" s="435"/>
      <c r="CT881" s="435"/>
      <c r="CU881" s="435"/>
      <c r="CV881" s="435"/>
      <c r="CW881" s="435"/>
      <c r="CX881" s="435"/>
      <c r="CY881" s="435"/>
      <c r="CZ881" s="435"/>
      <c r="DA881" s="435"/>
      <c r="DB881" s="435"/>
      <c r="DC881" s="435"/>
      <c r="DD881" s="435"/>
      <c r="DE881" s="435"/>
      <c r="DF881" s="435"/>
      <c r="DG881" s="435"/>
      <c r="DH881" s="435"/>
      <c r="DI881" s="435"/>
      <c r="DJ881" s="435"/>
      <c r="DK881" s="435"/>
      <c r="DL881" s="435"/>
      <c r="DM881" s="435"/>
      <c r="DN881" s="435"/>
      <c r="DO881" s="435"/>
      <c r="DP881" s="435"/>
      <c r="DQ881" s="435"/>
      <c r="DR881" s="435"/>
      <c r="DS881" s="435"/>
      <c r="DT881" s="435"/>
      <c r="DU881" s="435"/>
      <c r="DV881" s="435"/>
      <c r="DW881" s="435"/>
      <c r="DX881" s="435"/>
      <c r="DY881" s="435"/>
      <c r="DZ881" s="435"/>
      <c r="EA881" s="435"/>
      <c r="EB881" s="435"/>
      <c r="EC881" s="435"/>
      <c r="ED881" s="435"/>
      <c r="EE881" s="435"/>
      <c r="EF881" s="435"/>
      <c r="EG881" s="435"/>
      <c r="EH881" s="435"/>
      <c r="EI881" s="435"/>
      <c r="EJ881" s="435"/>
      <c r="EK881" s="435"/>
      <c r="EL881" s="435"/>
      <c r="EM881" s="435"/>
      <c r="EN881" s="435"/>
      <c r="EO881" s="435"/>
      <c r="EP881" s="435"/>
      <c r="EQ881" s="435"/>
      <c r="ER881" s="435"/>
      <c r="ES881" s="435"/>
      <c r="ET881" s="435"/>
      <c r="EU881" s="435"/>
      <c r="EV881" s="435"/>
      <c r="EW881" s="435"/>
      <c r="EX881" s="435"/>
      <c r="EY881" s="435"/>
      <c r="EZ881" s="435"/>
      <c r="FA881" s="435"/>
      <c r="FB881" s="435"/>
      <c r="FC881" s="435"/>
      <c r="FD881" s="435"/>
      <c r="FE881" s="435"/>
      <c r="FF881" s="435"/>
      <c r="FG881" s="435"/>
      <c r="FH881" s="435"/>
      <c r="FI881" s="435"/>
      <c r="FJ881" s="435"/>
      <c r="FK881" s="435"/>
      <c r="FL881" s="435"/>
      <c r="FM881" s="435"/>
      <c r="FN881" s="435"/>
      <c r="FO881" s="435"/>
      <c r="FP881" s="435"/>
      <c r="FQ881" s="435"/>
      <c r="FR881" s="435"/>
      <c r="FS881" s="435"/>
      <c r="FT881" s="435"/>
      <c r="FU881" s="435"/>
      <c r="FV881" s="435"/>
      <c r="FW881" s="435"/>
      <c r="FX881" s="435"/>
      <c r="FY881" s="435"/>
      <c r="FZ881" s="435"/>
      <c r="GA881" s="435"/>
      <c r="GB881" s="435"/>
      <c r="GC881" s="435"/>
      <c r="GD881" s="435"/>
      <c r="GE881" s="435"/>
      <c r="GF881" s="435"/>
      <c r="GG881" s="435"/>
      <c r="GH881" s="435"/>
      <c r="GI881" s="435"/>
      <c r="GJ881" s="435"/>
      <c r="GK881" s="435"/>
      <c r="GL881" s="435"/>
      <c r="GM881" s="435"/>
      <c r="GN881" s="435"/>
      <c r="GO881" s="435"/>
      <c r="GP881" s="435"/>
      <c r="GQ881" s="435"/>
      <c r="GR881" s="435"/>
      <c r="GS881" s="435"/>
      <c r="GT881" s="435"/>
      <c r="GU881" s="435"/>
      <c r="GV881" s="435"/>
      <c r="GW881" s="435"/>
      <c r="GX881" s="435"/>
      <c r="GY881" s="435"/>
      <c r="GZ881" s="435"/>
      <c r="HA881" s="435"/>
      <c r="HB881" s="435"/>
      <c r="HC881" s="435"/>
      <c r="HD881" s="435"/>
      <c r="HE881" s="435"/>
      <c r="HF881" s="435"/>
    </row>
    <row r="882" spans="1:214" s="436" customFormat="1" x14ac:dyDescent="0.25">
      <c r="A882" s="286">
        <v>46047</v>
      </c>
      <c r="B882" s="287">
        <v>4183613042</v>
      </c>
      <c r="C882" s="288" t="s">
        <v>15180</v>
      </c>
      <c r="D882" s="286">
        <v>46055</v>
      </c>
      <c r="E882" s="429"/>
      <c r="F882" s="288"/>
      <c r="G882" s="287" t="s">
        <v>15448</v>
      </c>
      <c r="H882" s="429"/>
      <c r="I882" s="287" t="s">
        <v>15449</v>
      </c>
      <c r="J882" s="287" t="s">
        <v>7228</v>
      </c>
      <c r="K882" s="287" t="s">
        <v>27</v>
      </c>
      <c r="L882" s="287" t="str">
        <f>VLOOKUP($K882,[1]TONG_SL!$A$1:$D$65536,2,0)</f>
        <v>Chân giò heo muối 300g</v>
      </c>
      <c r="M882" s="428"/>
      <c r="N882" s="287" t="str">
        <f t="shared" si="114"/>
        <v>K-C6</v>
      </c>
      <c r="O882" s="429"/>
      <c r="P882" s="429"/>
      <c r="Q882" s="287" t="str">
        <f>VLOOKUP(K882,TONG_SL!$A:$D,3,0)</f>
        <v>Túi</v>
      </c>
      <c r="R882" s="438">
        <v>10</v>
      </c>
      <c r="S882" s="439"/>
      <c r="T882" s="439">
        <f>VLOOKUP(VLOOKUP(G882,Ma_KH!$A:$R,18,0)&amp;K882,Gia_MB!$A:$F,6,0)</f>
        <v>73431</v>
      </c>
      <c r="U882" s="440">
        <f t="shared" si="110"/>
        <v>734310</v>
      </c>
      <c r="V882" s="439"/>
      <c r="W882" s="441">
        <f t="shared" si="111"/>
        <v>0</v>
      </c>
      <c r="X882" s="442" t="str">
        <f t="shared" si="112"/>
        <v>8</v>
      </c>
      <c r="Y882" s="439"/>
      <c r="Z882" s="440">
        <f t="shared" si="113"/>
        <v>58744.800000000003</v>
      </c>
      <c r="AA882" s="443">
        <f>VLOOKUP(G882,Ma_KH!$A:$R,14,0)</f>
        <v>60</v>
      </c>
      <c r="AB882" s="435"/>
      <c r="AC882" s="435"/>
      <c r="AD882" s="435"/>
      <c r="AE882" s="435"/>
      <c r="AF882" s="435"/>
      <c r="AG882" s="435"/>
      <c r="AH882" s="435"/>
      <c r="AI882" s="435"/>
      <c r="AJ882" s="435"/>
      <c r="AK882" s="435"/>
      <c r="AL882" s="435"/>
      <c r="AM882" s="435"/>
      <c r="AN882" s="435"/>
      <c r="AO882" s="435"/>
      <c r="AP882" s="435"/>
      <c r="AQ882" s="435"/>
      <c r="AR882" s="435"/>
      <c r="AS882" s="435"/>
      <c r="AT882" s="435"/>
      <c r="AU882" s="435"/>
      <c r="AV882" s="435"/>
      <c r="AW882" s="435"/>
      <c r="AX882" s="435"/>
      <c r="AY882" s="435"/>
      <c r="AZ882" s="435"/>
      <c r="BA882" s="435"/>
      <c r="BB882" s="435"/>
      <c r="BC882" s="435"/>
      <c r="BD882" s="435"/>
      <c r="BE882" s="435"/>
      <c r="BF882" s="435"/>
      <c r="BG882" s="435"/>
      <c r="BH882" s="435"/>
      <c r="BI882" s="435"/>
      <c r="BJ882" s="435"/>
      <c r="BK882" s="435"/>
      <c r="BL882" s="435"/>
      <c r="BM882" s="435"/>
      <c r="BN882" s="435"/>
      <c r="BO882" s="435"/>
      <c r="BP882" s="435"/>
      <c r="BQ882" s="435"/>
      <c r="BR882" s="435"/>
      <c r="BS882" s="435"/>
      <c r="BT882" s="435"/>
      <c r="BU882" s="435"/>
      <c r="BV882" s="435"/>
      <c r="BW882" s="435"/>
      <c r="BX882" s="435"/>
      <c r="BY882" s="435"/>
      <c r="BZ882" s="435"/>
      <c r="CA882" s="435"/>
      <c r="CB882" s="435"/>
      <c r="CC882" s="435"/>
      <c r="CD882" s="435"/>
      <c r="CE882" s="435"/>
      <c r="CF882" s="435"/>
      <c r="CG882" s="435"/>
      <c r="CH882" s="435"/>
      <c r="CI882" s="435"/>
      <c r="CJ882" s="435"/>
      <c r="CK882" s="435"/>
      <c r="CL882" s="435"/>
      <c r="CM882" s="435"/>
      <c r="CN882" s="435"/>
      <c r="CO882" s="435"/>
      <c r="CP882" s="435"/>
      <c r="CQ882" s="435"/>
      <c r="CR882" s="435"/>
      <c r="CS882" s="435"/>
      <c r="CT882" s="435"/>
      <c r="CU882" s="435"/>
      <c r="CV882" s="435"/>
      <c r="CW882" s="435"/>
      <c r="CX882" s="435"/>
      <c r="CY882" s="435"/>
      <c r="CZ882" s="435"/>
      <c r="DA882" s="435"/>
      <c r="DB882" s="435"/>
      <c r="DC882" s="435"/>
      <c r="DD882" s="435"/>
      <c r="DE882" s="435"/>
      <c r="DF882" s="435"/>
      <c r="DG882" s="435"/>
      <c r="DH882" s="435"/>
      <c r="DI882" s="435"/>
      <c r="DJ882" s="435"/>
      <c r="DK882" s="435"/>
      <c r="DL882" s="435"/>
      <c r="DM882" s="435"/>
      <c r="DN882" s="435"/>
      <c r="DO882" s="435"/>
      <c r="DP882" s="435"/>
      <c r="DQ882" s="435"/>
      <c r="DR882" s="435"/>
      <c r="DS882" s="435"/>
      <c r="DT882" s="435"/>
      <c r="DU882" s="435"/>
      <c r="DV882" s="435"/>
      <c r="DW882" s="435"/>
      <c r="DX882" s="435"/>
      <c r="DY882" s="435"/>
      <c r="DZ882" s="435"/>
      <c r="EA882" s="435"/>
      <c r="EB882" s="435"/>
      <c r="EC882" s="435"/>
      <c r="ED882" s="435"/>
      <c r="EE882" s="435"/>
      <c r="EF882" s="435"/>
      <c r="EG882" s="435"/>
      <c r="EH882" s="435"/>
      <c r="EI882" s="435"/>
      <c r="EJ882" s="435"/>
      <c r="EK882" s="435"/>
      <c r="EL882" s="435"/>
      <c r="EM882" s="435"/>
      <c r="EN882" s="435"/>
      <c r="EO882" s="435"/>
      <c r="EP882" s="435"/>
      <c r="EQ882" s="435"/>
      <c r="ER882" s="435"/>
      <c r="ES882" s="435"/>
      <c r="ET882" s="435"/>
      <c r="EU882" s="435"/>
      <c r="EV882" s="435"/>
      <c r="EW882" s="435"/>
      <c r="EX882" s="435"/>
      <c r="EY882" s="435"/>
      <c r="EZ882" s="435"/>
      <c r="FA882" s="435"/>
      <c r="FB882" s="435"/>
      <c r="FC882" s="435"/>
      <c r="FD882" s="435"/>
      <c r="FE882" s="435"/>
      <c r="FF882" s="435"/>
      <c r="FG882" s="435"/>
      <c r="FH882" s="435"/>
      <c r="FI882" s="435"/>
      <c r="FJ882" s="435"/>
      <c r="FK882" s="435"/>
      <c r="FL882" s="435"/>
      <c r="FM882" s="435"/>
      <c r="FN882" s="435"/>
      <c r="FO882" s="435"/>
      <c r="FP882" s="435"/>
      <c r="FQ882" s="435"/>
      <c r="FR882" s="435"/>
      <c r="FS882" s="435"/>
      <c r="FT882" s="435"/>
      <c r="FU882" s="435"/>
      <c r="FV882" s="435"/>
      <c r="FW882" s="435"/>
      <c r="FX882" s="435"/>
      <c r="FY882" s="435"/>
      <c r="FZ882" s="435"/>
      <c r="GA882" s="435"/>
      <c r="GB882" s="435"/>
      <c r="GC882" s="435"/>
      <c r="GD882" s="435"/>
      <c r="GE882" s="435"/>
      <c r="GF882" s="435"/>
      <c r="GG882" s="435"/>
      <c r="GH882" s="435"/>
      <c r="GI882" s="435"/>
      <c r="GJ882" s="435"/>
      <c r="GK882" s="435"/>
      <c r="GL882" s="435"/>
      <c r="GM882" s="435"/>
      <c r="GN882" s="435"/>
      <c r="GO882" s="435"/>
      <c r="GP882" s="435"/>
      <c r="GQ882" s="435"/>
      <c r="GR882" s="435"/>
      <c r="GS882" s="435"/>
      <c r="GT882" s="435"/>
      <c r="GU882" s="435"/>
      <c r="GV882" s="435"/>
      <c r="GW882" s="435"/>
      <c r="GX882" s="435"/>
      <c r="GY882" s="435"/>
      <c r="GZ882" s="435"/>
      <c r="HA882" s="435"/>
      <c r="HB882" s="435"/>
      <c r="HC882" s="435"/>
      <c r="HD882" s="435"/>
      <c r="HE882" s="435"/>
      <c r="HF882" s="435"/>
    </row>
    <row r="883" spans="1:214" s="436" customFormat="1" x14ac:dyDescent="0.25">
      <c r="A883" s="286">
        <v>46047</v>
      </c>
      <c r="B883" s="287">
        <v>4183613042</v>
      </c>
      <c r="C883" s="288" t="s">
        <v>15180</v>
      </c>
      <c r="D883" s="286">
        <v>46055</v>
      </c>
      <c r="E883" s="429"/>
      <c r="F883" s="288"/>
      <c r="G883" s="287" t="s">
        <v>15448</v>
      </c>
      <c r="H883" s="429"/>
      <c r="I883" s="287" t="s">
        <v>15449</v>
      </c>
      <c r="J883" s="287" t="s">
        <v>7228</v>
      </c>
      <c r="K883" s="287" t="s">
        <v>32</v>
      </c>
      <c r="L883" s="287" t="str">
        <f>VLOOKUP($K883,[1]TONG_SL!$A$1:$D$65536,2,0)</f>
        <v>Giò Tai Lưỡi Xào 250g</v>
      </c>
      <c r="M883" s="428"/>
      <c r="N883" s="287" t="str">
        <f t="shared" si="114"/>
        <v>K-C6</v>
      </c>
      <c r="O883" s="429"/>
      <c r="P883" s="429"/>
      <c r="Q883" s="287" t="str">
        <f>VLOOKUP(K883,TONG_SL!$A:$D,3,0)</f>
        <v>Túi</v>
      </c>
      <c r="R883" s="438">
        <v>6</v>
      </c>
      <c r="S883" s="439"/>
      <c r="T883" s="439">
        <f>VLOOKUP(VLOOKUP(G883,Ma_KH!$A:$R,18,0)&amp;K883,Gia_MB!$A:$F,6,0)</f>
        <v>50182</v>
      </c>
      <c r="U883" s="440">
        <f t="shared" si="110"/>
        <v>301092</v>
      </c>
      <c r="V883" s="439"/>
      <c r="W883" s="441">
        <f t="shared" si="111"/>
        <v>0</v>
      </c>
      <c r="X883" s="442" t="str">
        <f t="shared" si="112"/>
        <v>8</v>
      </c>
      <c r="Y883" s="439"/>
      <c r="Z883" s="440">
        <f t="shared" si="113"/>
        <v>24087.360000000001</v>
      </c>
      <c r="AA883" s="443">
        <f>VLOOKUP(G883,Ma_KH!$A:$R,14,0)</f>
        <v>60</v>
      </c>
      <c r="AB883" s="435"/>
      <c r="AC883" s="435"/>
      <c r="AD883" s="435"/>
      <c r="AE883" s="435"/>
      <c r="AF883" s="435"/>
      <c r="AG883" s="435"/>
      <c r="AH883" s="435"/>
      <c r="AI883" s="435"/>
      <c r="AJ883" s="435"/>
      <c r="AK883" s="435"/>
      <c r="AL883" s="435"/>
      <c r="AM883" s="435"/>
      <c r="AN883" s="435"/>
      <c r="AO883" s="435"/>
      <c r="AP883" s="435"/>
      <c r="AQ883" s="435"/>
      <c r="AR883" s="435"/>
      <c r="AS883" s="435"/>
      <c r="AT883" s="435"/>
      <c r="AU883" s="435"/>
      <c r="AV883" s="435"/>
      <c r="AW883" s="435"/>
      <c r="AX883" s="435"/>
      <c r="AY883" s="435"/>
      <c r="AZ883" s="435"/>
      <c r="BA883" s="435"/>
      <c r="BB883" s="435"/>
      <c r="BC883" s="435"/>
      <c r="BD883" s="435"/>
      <c r="BE883" s="435"/>
      <c r="BF883" s="435"/>
      <c r="BG883" s="435"/>
      <c r="BH883" s="435"/>
      <c r="BI883" s="435"/>
      <c r="BJ883" s="435"/>
      <c r="BK883" s="435"/>
      <c r="BL883" s="435"/>
      <c r="BM883" s="435"/>
      <c r="BN883" s="435"/>
      <c r="BO883" s="435"/>
      <c r="BP883" s="435"/>
      <c r="BQ883" s="435"/>
      <c r="BR883" s="435"/>
      <c r="BS883" s="435"/>
      <c r="BT883" s="435"/>
      <c r="BU883" s="435"/>
      <c r="BV883" s="435"/>
      <c r="BW883" s="435"/>
      <c r="BX883" s="435"/>
      <c r="BY883" s="435"/>
      <c r="BZ883" s="435"/>
      <c r="CA883" s="435"/>
      <c r="CB883" s="435"/>
      <c r="CC883" s="435"/>
      <c r="CD883" s="435"/>
      <c r="CE883" s="435"/>
      <c r="CF883" s="435"/>
      <c r="CG883" s="435"/>
      <c r="CH883" s="435"/>
      <c r="CI883" s="435"/>
      <c r="CJ883" s="435"/>
      <c r="CK883" s="435"/>
      <c r="CL883" s="435"/>
      <c r="CM883" s="435"/>
      <c r="CN883" s="435"/>
      <c r="CO883" s="435"/>
      <c r="CP883" s="435"/>
      <c r="CQ883" s="435"/>
      <c r="CR883" s="435"/>
      <c r="CS883" s="435"/>
      <c r="CT883" s="435"/>
      <c r="CU883" s="435"/>
      <c r="CV883" s="435"/>
      <c r="CW883" s="435"/>
      <c r="CX883" s="435"/>
      <c r="CY883" s="435"/>
      <c r="CZ883" s="435"/>
      <c r="DA883" s="435"/>
      <c r="DB883" s="435"/>
      <c r="DC883" s="435"/>
      <c r="DD883" s="435"/>
      <c r="DE883" s="435"/>
      <c r="DF883" s="435"/>
      <c r="DG883" s="435"/>
      <c r="DH883" s="435"/>
      <c r="DI883" s="435"/>
      <c r="DJ883" s="435"/>
      <c r="DK883" s="435"/>
      <c r="DL883" s="435"/>
      <c r="DM883" s="435"/>
      <c r="DN883" s="435"/>
      <c r="DO883" s="435"/>
      <c r="DP883" s="435"/>
      <c r="DQ883" s="435"/>
      <c r="DR883" s="435"/>
      <c r="DS883" s="435"/>
      <c r="DT883" s="435"/>
      <c r="DU883" s="435"/>
      <c r="DV883" s="435"/>
      <c r="DW883" s="435"/>
      <c r="DX883" s="435"/>
      <c r="DY883" s="435"/>
      <c r="DZ883" s="435"/>
      <c r="EA883" s="435"/>
      <c r="EB883" s="435"/>
      <c r="EC883" s="435"/>
      <c r="ED883" s="435"/>
      <c r="EE883" s="435"/>
      <c r="EF883" s="435"/>
      <c r="EG883" s="435"/>
      <c r="EH883" s="435"/>
      <c r="EI883" s="435"/>
      <c r="EJ883" s="435"/>
      <c r="EK883" s="435"/>
      <c r="EL883" s="435"/>
      <c r="EM883" s="435"/>
      <c r="EN883" s="435"/>
      <c r="EO883" s="435"/>
      <c r="EP883" s="435"/>
      <c r="EQ883" s="435"/>
      <c r="ER883" s="435"/>
      <c r="ES883" s="435"/>
      <c r="ET883" s="435"/>
      <c r="EU883" s="435"/>
      <c r="EV883" s="435"/>
      <c r="EW883" s="435"/>
      <c r="EX883" s="435"/>
      <c r="EY883" s="435"/>
      <c r="EZ883" s="435"/>
      <c r="FA883" s="435"/>
      <c r="FB883" s="435"/>
      <c r="FC883" s="435"/>
      <c r="FD883" s="435"/>
      <c r="FE883" s="435"/>
      <c r="FF883" s="435"/>
      <c r="FG883" s="435"/>
      <c r="FH883" s="435"/>
      <c r="FI883" s="435"/>
      <c r="FJ883" s="435"/>
      <c r="FK883" s="435"/>
      <c r="FL883" s="435"/>
      <c r="FM883" s="435"/>
      <c r="FN883" s="435"/>
      <c r="FO883" s="435"/>
      <c r="FP883" s="435"/>
      <c r="FQ883" s="435"/>
      <c r="FR883" s="435"/>
      <c r="FS883" s="435"/>
      <c r="FT883" s="435"/>
      <c r="FU883" s="435"/>
      <c r="FV883" s="435"/>
      <c r="FW883" s="435"/>
      <c r="FX883" s="435"/>
      <c r="FY883" s="435"/>
      <c r="FZ883" s="435"/>
      <c r="GA883" s="435"/>
      <c r="GB883" s="435"/>
      <c r="GC883" s="435"/>
      <c r="GD883" s="435"/>
      <c r="GE883" s="435"/>
      <c r="GF883" s="435"/>
      <c r="GG883" s="435"/>
      <c r="GH883" s="435"/>
      <c r="GI883" s="435"/>
      <c r="GJ883" s="435"/>
      <c r="GK883" s="435"/>
      <c r="GL883" s="435"/>
      <c r="GM883" s="435"/>
      <c r="GN883" s="435"/>
      <c r="GO883" s="435"/>
      <c r="GP883" s="435"/>
      <c r="GQ883" s="435"/>
      <c r="GR883" s="435"/>
      <c r="GS883" s="435"/>
      <c r="GT883" s="435"/>
      <c r="GU883" s="435"/>
      <c r="GV883" s="435"/>
      <c r="GW883" s="435"/>
      <c r="GX883" s="435"/>
      <c r="GY883" s="435"/>
      <c r="GZ883" s="435"/>
      <c r="HA883" s="435"/>
      <c r="HB883" s="435"/>
      <c r="HC883" s="435"/>
      <c r="HD883" s="435"/>
      <c r="HE883" s="435"/>
      <c r="HF883" s="435"/>
    </row>
    <row r="884" spans="1:214" s="436" customFormat="1" x14ac:dyDescent="0.25">
      <c r="A884" s="286">
        <v>46047</v>
      </c>
      <c r="B884" s="287">
        <v>4183613042</v>
      </c>
      <c r="C884" s="288" t="s">
        <v>15180</v>
      </c>
      <c r="D884" s="286">
        <v>46055</v>
      </c>
      <c r="E884" s="429"/>
      <c r="F884" s="288"/>
      <c r="G884" s="287" t="s">
        <v>15448</v>
      </c>
      <c r="H884" s="429"/>
      <c r="I884" s="287" t="s">
        <v>15449</v>
      </c>
      <c r="J884" s="287" t="s">
        <v>7228</v>
      </c>
      <c r="K884" s="287" t="s">
        <v>15451</v>
      </c>
      <c r="L884" s="287" t="str">
        <f>VLOOKUP($K884,[1]TONG_SL!$A$1:$D$65536,2,0)</f>
        <v>Giò lụa cây 250g</v>
      </c>
      <c r="M884" s="428"/>
      <c r="N884" s="287" t="str">
        <f t="shared" si="114"/>
        <v>K-C6</v>
      </c>
      <c r="O884" s="429"/>
      <c r="P884" s="429"/>
      <c r="Q884" s="287" t="str">
        <f>VLOOKUP(K884,TONG_SL!$A:$D,3,0)</f>
        <v>Túi</v>
      </c>
      <c r="R884" s="438">
        <v>3</v>
      </c>
      <c r="S884" s="439"/>
      <c r="T884" s="439">
        <f>VLOOKUP(VLOOKUP(G884,Ma_KH!$A:$R,18,0)&amp;K884,Gia_MB!$A:$F,6,0)</f>
        <v>49500</v>
      </c>
      <c r="U884" s="440">
        <f t="shared" si="110"/>
        <v>148500</v>
      </c>
      <c r="V884" s="439"/>
      <c r="W884" s="441">
        <f t="shared" si="111"/>
        <v>0</v>
      </c>
      <c r="X884" s="442" t="str">
        <f t="shared" si="112"/>
        <v>8</v>
      </c>
      <c r="Y884" s="439"/>
      <c r="Z884" s="440">
        <f t="shared" si="113"/>
        <v>11880</v>
      </c>
      <c r="AA884" s="443">
        <f>VLOOKUP(G884,Ma_KH!$A:$R,14,0)</f>
        <v>60</v>
      </c>
      <c r="AB884" s="435"/>
      <c r="AC884" s="435"/>
      <c r="AD884" s="435"/>
      <c r="AE884" s="435"/>
      <c r="AF884" s="435"/>
      <c r="AG884" s="435"/>
      <c r="AH884" s="435"/>
      <c r="AI884" s="435"/>
      <c r="AJ884" s="435"/>
      <c r="AK884" s="435"/>
      <c r="AL884" s="435"/>
      <c r="AM884" s="435"/>
      <c r="AN884" s="435"/>
      <c r="AO884" s="435"/>
      <c r="AP884" s="435"/>
      <c r="AQ884" s="435"/>
      <c r="AR884" s="435"/>
      <c r="AS884" s="435"/>
      <c r="AT884" s="435"/>
      <c r="AU884" s="435"/>
      <c r="AV884" s="435"/>
      <c r="AW884" s="435"/>
      <c r="AX884" s="435"/>
      <c r="AY884" s="435"/>
      <c r="AZ884" s="435"/>
      <c r="BA884" s="435"/>
      <c r="BB884" s="435"/>
      <c r="BC884" s="435"/>
      <c r="BD884" s="435"/>
      <c r="BE884" s="435"/>
      <c r="BF884" s="435"/>
      <c r="BG884" s="435"/>
      <c r="BH884" s="435"/>
      <c r="BI884" s="435"/>
      <c r="BJ884" s="435"/>
      <c r="BK884" s="435"/>
      <c r="BL884" s="435"/>
      <c r="BM884" s="435"/>
      <c r="BN884" s="435"/>
      <c r="BO884" s="435"/>
      <c r="BP884" s="435"/>
      <c r="BQ884" s="435"/>
      <c r="BR884" s="435"/>
      <c r="BS884" s="435"/>
      <c r="BT884" s="435"/>
      <c r="BU884" s="435"/>
      <c r="BV884" s="435"/>
      <c r="BW884" s="435"/>
      <c r="BX884" s="435"/>
      <c r="BY884" s="435"/>
      <c r="BZ884" s="435"/>
      <c r="CA884" s="435"/>
      <c r="CB884" s="435"/>
      <c r="CC884" s="435"/>
      <c r="CD884" s="435"/>
      <c r="CE884" s="435"/>
      <c r="CF884" s="435"/>
      <c r="CG884" s="435"/>
      <c r="CH884" s="435"/>
      <c r="CI884" s="435"/>
      <c r="CJ884" s="435"/>
      <c r="CK884" s="435"/>
      <c r="CL884" s="435"/>
      <c r="CM884" s="435"/>
      <c r="CN884" s="435"/>
      <c r="CO884" s="435"/>
      <c r="CP884" s="435"/>
      <c r="CQ884" s="435"/>
      <c r="CR884" s="435"/>
      <c r="CS884" s="435"/>
      <c r="CT884" s="435"/>
      <c r="CU884" s="435"/>
      <c r="CV884" s="435"/>
      <c r="CW884" s="435"/>
      <c r="CX884" s="435"/>
      <c r="CY884" s="435"/>
      <c r="CZ884" s="435"/>
      <c r="DA884" s="435"/>
      <c r="DB884" s="435"/>
      <c r="DC884" s="435"/>
      <c r="DD884" s="435"/>
      <c r="DE884" s="435"/>
      <c r="DF884" s="435"/>
      <c r="DG884" s="435"/>
      <c r="DH884" s="435"/>
      <c r="DI884" s="435"/>
      <c r="DJ884" s="435"/>
      <c r="DK884" s="435"/>
      <c r="DL884" s="435"/>
      <c r="DM884" s="435"/>
      <c r="DN884" s="435"/>
      <c r="DO884" s="435"/>
      <c r="DP884" s="435"/>
      <c r="DQ884" s="435"/>
      <c r="DR884" s="435"/>
      <c r="DS884" s="435"/>
      <c r="DT884" s="435"/>
      <c r="DU884" s="435"/>
      <c r="DV884" s="435"/>
      <c r="DW884" s="435"/>
      <c r="DX884" s="435"/>
      <c r="DY884" s="435"/>
      <c r="DZ884" s="435"/>
      <c r="EA884" s="435"/>
      <c r="EB884" s="435"/>
      <c r="EC884" s="435"/>
      <c r="ED884" s="435"/>
      <c r="EE884" s="435"/>
      <c r="EF884" s="435"/>
      <c r="EG884" s="435"/>
      <c r="EH884" s="435"/>
      <c r="EI884" s="435"/>
      <c r="EJ884" s="435"/>
      <c r="EK884" s="435"/>
      <c r="EL884" s="435"/>
      <c r="EM884" s="435"/>
      <c r="EN884" s="435"/>
      <c r="EO884" s="435"/>
      <c r="EP884" s="435"/>
      <c r="EQ884" s="435"/>
      <c r="ER884" s="435"/>
      <c r="ES884" s="435"/>
      <c r="ET884" s="435"/>
      <c r="EU884" s="435"/>
      <c r="EV884" s="435"/>
      <c r="EW884" s="435"/>
      <c r="EX884" s="435"/>
      <c r="EY884" s="435"/>
      <c r="EZ884" s="435"/>
      <c r="FA884" s="435"/>
      <c r="FB884" s="435"/>
      <c r="FC884" s="435"/>
      <c r="FD884" s="435"/>
      <c r="FE884" s="435"/>
      <c r="FF884" s="435"/>
      <c r="FG884" s="435"/>
      <c r="FH884" s="435"/>
      <c r="FI884" s="435"/>
      <c r="FJ884" s="435"/>
      <c r="FK884" s="435"/>
      <c r="FL884" s="435"/>
      <c r="FM884" s="435"/>
      <c r="FN884" s="435"/>
      <c r="FO884" s="435"/>
      <c r="FP884" s="435"/>
      <c r="FQ884" s="435"/>
      <c r="FR884" s="435"/>
      <c r="FS884" s="435"/>
      <c r="FT884" s="435"/>
      <c r="FU884" s="435"/>
      <c r="FV884" s="435"/>
      <c r="FW884" s="435"/>
      <c r="FX884" s="435"/>
      <c r="FY884" s="435"/>
      <c r="FZ884" s="435"/>
      <c r="GA884" s="435"/>
      <c r="GB884" s="435"/>
      <c r="GC884" s="435"/>
      <c r="GD884" s="435"/>
      <c r="GE884" s="435"/>
      <c r="GF884" s="435"/>
      <c r="GG884" s="435"/>
      <c r="GH884" s="435"/>
      <c r="GI884" s="435"/>
      <c r="GJ884" s="435"/>
      <c r="GK884" s="435"/>
      <c r="GL884" s="435"/>
      <c r="GM884" s="435"/>
      <c r="GN884" s="435"/>
      <c r="GO884" s="435"/>
      <c r="GP884" s="435"/>
      <c r="GQ884" s="435"/>
      <c r="GR884" s="435"/>
      <c r="GS884" s="435"/>
      <c r="GT884" s="435"/>
      <c r="GU884" s="435"/>
      <c r="GV884" s="435"/>
      <c r="GW884" s="435"/>
      <c r="GX884" s="435"/>
      <c r="GY884" s="435"/>
      <c r="GZ884" s="435"/>
      <c r="HA884" s="435"/>
      <c r="HB884" s="435"/>
      <c r="HC884" s="435"/>
      <c r="HD884" s="435"/>
      <c r="HE884" s="435"/>
      <c r="HF884" s="435"/>
    </row>
    <row r="885" spans="1:214" s="436" customFormat="1" x14ac:dyDescent="0.25">
      <c r="A885" s="286">
        <v>46047</v>
      </c>
      <c r="B885" s="287">
        <v>4183613042</v>
      </c>
      <c r="C885" s="288" t="s">
        <v>15180</v>
      </c>
      <c r="D885" s="286">
        <v>46055</v>
      </c>
      <c r="E885" s="429"/>
      <c r="F885" s="288"/>
      <c r="G885" s="287" t="s">
        <v>15448</v>
      </c>
      <c r="H885" s="429"/>
      <c r="I885" s="287" t="s">
        <v>15449</v>
      </c>
      <c r="J885" s="287" t="s">
        <v>7228</v>
      </c>
      <c r="K885" s="287" t="s">
        <v>48</v>
      </c>
      <c r="L885" s="287" t="str">
        <f>VLOOKUP($K885,[1]TONG_SL!$A$1:$D$65536,2,0)</f>
        <v>Mọc Nấm Hương 250g</v>
      </c>
      <c r="M885" s="428"/>
      <c r="N885" s="287" t="str">
        <f t="shared" si="114"/>
        <v>K-C6</v>
      </c>
      <c r="O885" s="429"/>
      <c r="P885" s="429"/>
      <c r="Q885" s="287" t="str">
        <f>VLOOKUP(K885,TONG_SL!$A:$D,3,0)</f>
        <v>Túi</v>
      </c>
      <c r="R885" s="438">
        <v>6</v>
      </c>
      <c r="S885" s="439"/>
      <c r="T885" s="439">
        <f>VLOOKUP(VLOOKUP(G885,Ma_KH!$A:$R,18,0)&amp;K885,Gia_MB!$A:$F,6,0)</f>
        <v>46000</v>
      </c>
      <c r="U885" s="440">
        <f t="shared" si="110"/>
        <v>276000</v>
      </c>
      <c r="V885" s="439"/>
      <c r="W885" s="441">
        <f t="shared" si="111"/>
        <v>0</v>
      </c>
      <c r="X885" s="442" t="str">
        <f t="shared" si="112"/>
        <v>8</v>
      </c>
      <c r="Y885" s="439"/>
      <c r="Z885" s="440">
        <f t="shared" si="113"/>
        <v>22080</v>
      </c>
      <c r="AA885" s="443">
        <f>VLOOKUP(G885,Ma_KH!$A:$R,14,0)</f>
        <v>60</v>
      </c>
      <c r="AB885" s="435"/>
      <c r="AC885" s="435"/>
      <c r="AD885" s="435"/>
      <c r="AE885" s="435"/>
      <c r="AF885" s="435"/>
      <c r="AG885" s="435"/>
      <c r="AH885" s="435"/>
      <c r="AI885" s="435"/>
      <c r="AJ885" s="435"/>
      <c r="AK885" s="435"/>
      <c r="AL885" s="435"/>
      <c r="AM885" s="435"/>
      <c r="AN885" s="435"/>
      <c r="AO885" s="435"/>
      <c r="AP885" s="435"/>
      <c r="AQ885" s="435"/>
      <c r="AR885" s="435"/>
      <c r="AS885" s="435"/>
      <c r="AT885" s="435"/>
      <c r="AU885" s="435"/>
      <c r="AV885" s="435"/>
      <c r="AW885" s="435"/>
      <c r="AX885" s="435"/>
      <c r="AY885" s="435"/>
      <c r="AZ885" s="435"/>
      <c r="BA885" s="435"/>
      <c r="BB885" s="435"/>
      <c r="BC885" s="435"/>
      <c r="BD885" s="435"/>
      <c r="BE885" s="435"/>
      <c r="BF885" s="435"/>
      <c r="BG885" s="435"/>
      <c r="BH885" s="435"/>
      <c r="BI885" s="435"/>
      <c r="BJ885" s="435"/>
      <c r="BK885" s="435"/>
      <c r="BL885" s="435"/>
      <c r="BM885" s="435"/>
      <c r="BN885" s="435"/>
      <c r="BO885" s="435"/>
      <c r="BP885" s="435"/>
      <c r="BQ885" s="435"/>
      <c r="BR885" s="435"/>
      <c r="BS885" s="435"/>
      <c r="BT885" s="435"/>
      <c r="BU885" s="435"/>
      <c r="BV885" s="435"/>
      <c r="BW885" s="435"/>
      <c r="BX885" s="435"/>
      <c r="BY885" s="435"/>
      <c r="BZ885" s="435"/>
      <c r="CA885" s="435"/>
      <c r="CB885" s="435"/>
      <c r="CC885" s="435"/>
      <c r="CD885" s="435"/>
      <c r="CE885" s="435"/>
      <c r="CF885" s="435"/>
      <c r="CG885" s="435"/>
      <c r="CH885" s="435"/>
      <c r="CI885" s="435"/>
      <c r="CJ885" s="435"/>
      <c r="CK885" s="435"/>
      <c r="CL885" s="435"/>
      <c r="CM885" s="435"/>
      <c r="CN885" s="435"/>
      <c r="CO885" s="435"/>
      <c r="CP885" s="435"/>
      <c r="CQ885" s="435"/>
      <c r="CR885" s="435"/>
      <c r="CS885" s="435"/>
      <c r="CT885" s="435"/>
      <c r="CU885" s="435"/>
      <c r="CV885" s="435"/>
      <c r="CW885" s="435"/>
      <c r="CX885" s="435"/>
      <c r="CY885" s="435"/>
      <c r="CZ885" s="435"/>
      <c r="DA885" s="435"/>
      <c r="DB885" s="435"/>
      <c r="DC885" s="435"/>
      <c r="DD885" s="435"/>
      <c r="DE885" s="435"/>
      <c r="DF885" s="435"/>
      <c r="DG885" s="435"/>
      <c r="DH885" s="435"/>
      <c r="DI885" s="435"/>
      <c r="DJ885" s="435"/>
      <c r="DK885" s="435"/>
      <c r="DL885" s="435"/>
      <c r="DM885" s="435"/>
      <c r="DN885" s="435"/>
      <c r="DO885" s="435"/>
      <c r="DP885" s="435"/>
      <c r="DQ885" s="435"/>
      <c r="DR885" s="435"/>
      <c r="DS885" s="435"/>
      <c r="DT885" s="435"/>
      <c r="DU885" s="435"/>
      <c r="DV885" s="435"/>
      <c r="DW885" s="435"/>
      <c r="DX885" s="435"/>
      <c r="DY885" s="435"/>
      <c r="DZ885" s="435"/>
      <c r="EA885" s="435"/>
      <c r="EB885" s="435"/>
      <c r="EC885" s="435"/>
      <c r="ED885" s="435"/>
      <c r="EE885" s="435"/>
      <c r="EF885" s="435"/>
      <c r="EG885" s="435"/>
      <c r="EH885" s="435"/>
      <c r="EI885" s="435"/>
      <c r="EJ885" s="435"/>
      <c r="EK885" s="435"/>
      <c r="EL885" s="435"/>
      <c r="EM885" s="435"/>
      <c r="EN885" s="435"/>
      <c r="EO885" s="435"/>
      <c r="EP885" s="435"/>
      <c r="EQ885" s="435"/>
      <c r="ER885" s="435"/>
      <c r="ES885" s="435"/>
      <c r="ET885" s="435"/>
      <c r="EU885" s="435"/>
      <c r="EV885" s="435"/>
      <c r="EW885" s="435"/>
      <c r="EX885" s="435"/>
      <c r="EY885" s="435"/>
      <c r="EZ885" s="435"/>
      <c r="FA885" s="435"/>
      <c r="FB885" s="435"/>
      <c r="FC885" s="435"/>
      <c r="FD885" s="435"/>
      <c r="FE885" s="435"/>
      <c r="FF885" s="435"/>
      <c r="FG885" s="435"/>
      <c r="FH885" s="435"/>
      <c r="FI885" s="435"/>
      <c r="FJ885" s="435"/>
      <c r="FK885" s="435"/>
      <c r="FL885" s="435"/>
      <c r="FM885" s="435"/>
      <c r="FN885" s="435"/>
      <c r="FO885" s="435"/>
      <c r="FP885" s="435"/>
      <c r="FQ885" s="435"/>
      <c r="FR885" s="435"/>
      <c r="FS885" s="435"/>
      <c r="FT885" s="435"/>
      <c r="FU885" s="435"/>
      <c r="FV885" s="435"/>
      <c r="FW885" s="435"/>
      <c r="FX885" s="435"/>
      <c r="FY885" s="435"/>
      <c r="FZ885" s="435"/>
      <c r="GA885" s="435"/>
      <c r="GB885" s="435"/>
      <c r="GC885" s="435"/>
      <c r="GD885" s="435"/>
      <c r="GE885" s="435"/>
      <c r="GF885" s="435"/>
      <c r="GG885" s="435"/>
      <c r="GH885" s="435"/>
      <c r="GI885" s="435"/>
      <c r="GJ885" s="435"/>
      <c r="GK885" s="435"/>
      <c r="GL885" s="435"/>
      <c r="GM885" s="435"/>
      <c r="GN885" s="435"/>
      <c r="GO885" s="435"/>
      <c r="GP885" s="435"/>
      <c r="GQ885" s="435"/>
      <c r="GR885" s="435"/>
      <c r="GS885" s="435"/>
      <c r="GT885" s="435"/>
      <c r="GU885" s="435"/>
      <c r="GV885" s="435"/>
      <c r="GW885" s="435"/>
      <c r="GX885" s="435"/>
      <c r="GY885" s="435"/>
      <c r="GZ885" s="435"/>
      <c r="HA885" s="435"/>
      <c r="HB885" s="435"/>
      <c r="HC885" s="435"/>
      <c r="HD885" s="435"/>
      <c r="HE885" s="435"/>
      <c r="HF885" s="435"/>
    </row>
    <row r="886" spans="1:214" s="436" customFormat="1" x14ac:dyDescent="0.25">
      <c r="A886" s="286">
        <v>46047</v>
      </c>
      <c r="B886" s="287">
        <v>4183613042</v>
      </c>
      <c r="C886" s="288" t="s">
        <v>15180</v>
      </c>
      <c r="D886" s="286">
        <v>46055</v>
      </c>
      <c r="E886" s="429"/>
      <c r="F886" s="288"/>
      <c r="G886" s="287" t="s">
        <v>15448</v>
      </c>
      <c r="H886" s="429"/>
      <c r="I886" s="287" t="s">
        <v>15449</v>
      </c>
      <c r="J886" s="287" t="s">
        <v>7228</v>
      </c>
      <c r="K886" s="287" t="s">
        <v>34</v>
      </c>
      <c r="L886" s="287" t="str">
        <f>VLOOKUP($K886,[1]TONG_SL!$A$1:$D$65536,2,0)</f>
        <v>Tai heo muối 200g</v>
      </c>
      <c r="M886" s="428"/>
      <c r="N886" s="287" t="str">
        <f t="shared" si="114"/>
        <v>K-C6</v>
      </c>
      <c r="O886" s="429"/>
      <c r="P886" s="429"/>
      <c r="Q886" s="287" t="str">
        <f>VLOOKUP(K886,TONG_SL!$A:$D,3,0)</f>
        <v>Túi</v>
      </c>
      <c r="R886" s="438">
        <v>5</v>
      </c>
      <c r="S886" s="439"/>
      <c r="T886" s="439">
        <f>VLOOKUP(VLOOKUP(G886,Ma_KH!$A:$R,18,0)&amp;K886,Gia_MB!$A:$F,6,0)</f>
        <v>55595</v>
      </c>
      <c r="U886" s="440">
        <f t="shared" si="110"/>
        <v>277975</v>
      </c>
      <c r="V886" s="439"/>
      <c r="W886" s="441">
        <f t="shared" si="111"/>
        <v>0</v>
      </c>
      <c r="X886" s="442" t="str">
        <f t="shared" si="112"/>
        <v>8</v>
      </c>
      <c r="Y886" s="439"/>
      <c r="Z886" s="440">
        <f t="shared" si="113"/>
        <v>22238</v>
      </c>
      <c r="AA886" s="443">
        <f>VLOOKUP(G886,Ma_KH!$A:$R,14,0)</f>
        <v>60</v>
      </c>
      <c r="AB886" s="435"/>
      <c r="AC886" s="435"/>
      <c r="AD886" s="435"/>
      <c r="AE886" s="435"/>
      <c r="AF886" s="435"/>
      <c r="AG886" s="435"/>
      <c r="AH886" s="435"/>
      <c r="AI886" s="435"/>
      <c r="AJ886" s="435"/>
      <c r="AK886" s="435"/>
      <c r="AL886" s="435"/>
      <c r="AM886" s="435"/>
      <c r="AN886" s="435"/>
      <c r="AO886" s="435"/>
      <c r="AP886" s="435"/>
      <c r="AQ886" s="435"/>
      <c r="AR886" s="435"/>
      <c r="AS886" s="435"/>
      <c r="AT886" s="435"/>
      <c r="AU886" s="435"/>
      <c r="AV886" s="435"/>
      <c r="AW886" s="435"/>
      <c r="AX886" s="435"/>
      <c r="AY886" s="435"/>
      <c r="AZ886" s="435"/>
      <c r="BA886" s="435"/>
      <c r="BB886" s="435"/>
      <c r="BC886" s="435"/>
      <c r="BD886" s="435"/>
      <c r="BE886" s="435"/>
      <c r="BF886" s="435"/>
      <c r="BG886" s="435"/>
      <c r="BH886" s="435"/>
      <c r="BI886" s="435"/>
      <c r="BJ886" s="435"/>
      <c r="BK886" s="435"/>
      <c r="BL886" s="435"/>
      <c r="BM886" s="435"/>
      <c r="BN886" s="435"/>
      <c r="BO886" s="435"/>
      <c r="BP886" s="435"/>
      <c r="BQ886" s="435"/>
      <c r="BR886" s="435"/>
      <c r="BS886" s="435"/>
      <c r="BT886" s="435"/>
      <c r="BU886" s="435"/>
      <c r="BV886" s="435"/>
      <c r="BW886" s="435"/>
      <c r="BX886" s="435"/>
      <c r="BY886" s="435"/>
      <c r="BZ886" s="435"/>
      <c r="CA886" s="435"/>
      <c r="CB886" s="435"/>
      <c r="CC886" s="435"/>
      <c r="CD886" s="435"/>
      <c r="CE886" s="435"/>
      <c r="CF886" s="435"/>
      <c r="CG886" s="435"/>
      <c r="CH886" s="435"/>
      <c r="CI886" s="435"/>
      <c r="CJ886" s="435"/>
      <c r="CK886" s="435"/>
      <c r="CL886" s="435"/>
      <c r="CM886" s="435"/>
      <c r="CN886" s="435"/>
      <c r="CO886" s="435"/>
      <c r="CP886" s="435"/>
      <c r="CQ886" s="435"/>
      <c r="CR886" s="435"/>
      <c r="CS886" s="435"/>
      <c r="CT886" s="435"/>
      <c r="CU886" s="435"/>
      <c r="CV886" s="435"/>
      <c r="CW886" s="435"/>
      <c r="CX886" s="435"/>
      <c r="CY886" s="435"/>
      <c r="CZ886" s="435"/>
      <c r="DA886" s="435"/>
      <c r="DB886" s="435"/>
      <c r="DC886" s="435"/>
      <c r="DD886" s="435"/>
      <c r="DE886" s="435"/>
      <c r="DF886" s="435"/>
      <c r="DG886" s="435"/>
      <c r="DH886" s="435"/>
      <c r="DI886" s="435"/>
      <c r="DJ886" s="435"/>
      <c r="DK886" s="435"/>
      <c r="DL886" s="435"/>
      <c r="DM886" s="435"/>
      <c r="DN886" s="435"/>
      <c r="DO886" s="435"/>
      <c r="DP886" s="435"/>
      <c r="DQ886" s="435"/>
      <c r="DR886" s="435"/>
      <c r="DS886" s="435"/>
      <c r="DT886" s="435"/>
      <c r="DU886" s="435"/>
      <c r="DV886" s="435"/>
      <c r="DW886" s="435"/>
      <c r="DX886" s="435"/>
      <c r="DY886" s="435"/>
      <c r="DZ886" s="435"/>
      <c r="EA886" s="435"/>
      <c r="EB886" s="435"/>
      <c r="EC886" s="435"/>
      <c r="ED886" s="435"/>
      <c r="EE886" s="435"/>
      <c r="EF886" s="435"/>
      <c r="EG886" s="435"/>
      <c r="EH886" s="435"/>
      <c r="EI886" s="435"/>
      <c r="EJ886" s="435"/>
      <c r="EK886" s="435"/>
      <c r="EL886" s="435"/>
      <c r="EM886" s="435"/>
      <c r="EN886" s="435"/>
      <c r="EO886" s="435"/>
      <c r="EP886" s="435"/>
      <c r="EQ886" s="435"/>
      <c r="ER886" s="435"/>
      <c r="ES886" s="435"/>
      <c r="ET886" s="435"/>
      <c r="EU886" s="435"/>
      <c r="EV886" s="435"/>
      <c r="EW886" s="435"/>
      <c r="EX886" s="435"/>
      <c r="EY886" s="435"/>
      <c r="EZ886" s="435"/>
      <c r="FA886" s="435"/>
      <c r="FB886" s="435"/>
      <c r="FC886" s="435"/>
      <c r="FD886" s="435"/>
      <c r="FE886" s="435"/>
      <c r="FF886" s="435"/>
      <c r="FG886" s="435"/>
      <c r="FH886" s="435"/>
      <c r="FI886" s="435"/>
      <c r="FJ886" s="435"/>
      <c r="FK886" s="435"/>
      <c r="FL886" s="435"/>
      <c r="FM886" s="435"/>
      <c r="FN886" s="435"/>
      <c r="FO886" s="435"/>
      <c r="FP886" s="435"/>
      <c r="FQ886" s="435"/>
      <c r="FR886" s="435"/>
      <c r="FS886" s="435"/>
      <c r="FT886" s="435"/>
      <c r="FU886" s="435"/>
      <c r="FV886" s="435"/>
      <c r="FW886" s="435"/>
      <c r="FX886" s="435"/>
      <c r="FY886" s="435"/>
      <c r="FZ886" s="435"/>
      <c r="GA886" s="435"/>
      <c r="GB886" s="435"/>
      <c r="GC886" s="435"/>
      <c r="GD886" s="435"/>
      <c r="GE886" s="435"/>
      <c r="GF886" s="435"/>
      <c r="GG886" s="435"/>
      <c r="GH886" s="435"/>
      <c r="GI886" s="435"/>
      <c r="GJ886" s="435"/>
      <c r="GK886" s="435"/>
      <c r="GL886" s="435"/>
      <c r="GM886" s="435"/>
      <c r="GN886" s="435"/>
      <c r="GO886" s="435"/>
      <c r="GP886" s="435"/>
      <c r="GQ886" s="435"/>
      <c r="GR886" s="435"/>
      <c r="GS886" s="435"/>
      <c r="GT886" s="435"/>
      <c r="GU886" s="435"/>
      <c r="GV886" s="435"/>
      <c r="GW886" s="435"/>
      <c r="GX886" s="435"/>
      <c r="GY886" s="435"/>
      <c r="GZ886" s="435"/>
      <c r="HA886" s="435"/>
      <c r="HB886" s="435"/>
      <c r="HC886" s="435"/>
      <c r="HD886" s="435"/>
      <c r="HE886" s="435"/>
      <c r="HF886" s="435"/>
    </row>
    <row r="887" spans="1:214" x14ac:dyDescent="0.25">
      <c r="A887" s="9">
        <v>46054</v>
      </c>
      <c r="B887" s="21">
        <v>4184039199</v>
      </c>
      <c r="C887" s="10" t="s">
        <v>15180</v>
      </c>
      <c r="D887" s="9">
        <v>46055</v>
      </c>
      <c r="G887" s="21" t="s">
        <v>15448</v>
      </c>
      <c r="I887" s="21" t="s">
        <v>15452</v>
      </c>
      <c r="J887" s="21" t="s">
        <v>7228</v>
      </c>
      <c r="K887" s="21" t="s">
        <v>27</v>
      </c>
      <c r="L887" s="215" t="str">
        <f>VLOOKUP($K887,[1]TONG_SL!$A$1:$D$65536,2,0)</f>
        <v>Chân giò heo muối 300g</v>
      </c>
      <c r="M887" s="247"/>
      <c r="N887" s="215" t="str">
        <f t="shared" si="114"/>
        <v>K-C6</v>
      </c>
      <c r="O887" s="222"/>
      <c r="P887" s="222"/>
      <c r="Q887" s="215" t="str">
        <f>VLOOKUP(K887,TONG_SL!$A:$D,3,0)</f>
        <v>Túi</v>
      </c>
      <c r="R887" s="1">
        <v>10</v>
      </c>
      <c r="S887" s="248"/>
      <c r="T887" s="248">
        <f>VLOOKUP(VLOOKUP(G887,Ma_KH!$A:$R,18,0)&amp;K887,Gia_MB!$A:$F,6,0)</f>
        <v>73431</v>
      </c>
      <c r="U887" s="249">
        <f t="shared" si="110"/>
        <v>734310</v>
      </c>
      <c r="V887" s="248"/>
      <c r="W887" s="250">
        <f t="shared" si="111"/>
        <v>0</v>
      </c>
      <c r="X887" s="251" t="str">
        <f t="shared" si="112"/>
        <v>8</v>
      </c>
      <c r="Y887" s="248"/>
      <c r="Z887" s="249">
        <f t="shared" si="113"/>
        <v>58744.800000000003</v>
      </c>
      <c r="AA887" s="252">
        <f>VLOOKUP(G887,Ma_KH!$A:$R,14,0)</f>
        <v>60</v>
      </c>
    </row>
    <row r="888" spans="1:214" x14ac:dyDescent="0.25">
      <c r="A888" s="9">
        <v>46054</v>
      </c>
      <c r="B888" s="21">
        <v>4184039199</v>
      </c>
      <c r="C888" s="10" t="s">
        <v>15180</v>
      </c>
      <c r="D888" s="9">
        <v>46055</v>
      </c>
      <c r="G888" s="21" t="s">
        <v>15448</v>
      </c>
      <c r="I888" s="21" t="s">
        <v>15452</v>
      </c>
      <c r="J888" s="21" t="s">
        <v>7228</v>
      </c>
      <c r="K888" s="21" t="s">
        <v>37</v>
      </c>
      <c r="L888" s="215" t="str">
        <f>VLOOKUP($K888,[1]TONG_SL!$A$1:$D$65536,2,0)</f>
        <v>Chả cốm 300g</v>
      </c>
      <c r="M888" s="247"/>
      <c r="N888" s="215" t="str">
        <f t="shared" si="114"/>
        <v>K-C6</v>
      </c>
      <c r="O888" s="222"/>
      <c r="P888" s="222"/>
      <c r="Q888" s="215" t="str">
        <f>VLOOKUP(K888,TONG_SL!$A:$D,3,0)</f>
        <v>Túi</v>
      </c>
      <c r="R888" s="1">
        <v>10</v>
      </c>
      <c r="S888" s="248"/>
      <c r="T888" s="248">
        <f>VLOOKUP(VLOOKUP(G888,Ma_KH!$A:$R,18,0)&amp;K888,Gia_MB!$A:$F,6,0)</f>
        <v>74250</v>
      </c>
      <c r="U888" s="249">
        <f t="shared" si="110"/>
        <v>742500</v>
      </c>
      <c r="V888" s="248"/>
      <c r="W888" s="250">
        <f t="shared" si="111"/>
        <v>0</v>
      </c>
      <c r="X888" s="251" t="str">
        <f t="shared" si="112"/>
        <v>8</v>
      </c>
      <c r="Y888" s="248"/>
      <c r="Z888" s="249">
        <f t="shared" si="113"/>
        <v>59400</v>
      </c>
      <c r="AA888" s="252">
        <f>VLOOKUP(G888,Ma_KH!$A:$R,14,0)</f>
        <v>60</v>
      </c>
    </row>
    <row r="889" spans="1:214" x14ac:dyDescent="0.25">
      <c r="A889" s="286">
        <v>46050</v>
      </c>
      <c r="B889" s="287">
        <v>4183834054</v>
      </c>
      <c r="C889" s="288" t="s">
        <v>15180</v>
      </c>
      <c r="D889" s="286">
        <v>46055</v>
      </c>
      <c r="G889" s="21" t="s">
        <v>15453</v>
      </c>
      <c r="I889" s="21" t="s">
        <v>15454</v>
      </c>
      <c r="J889" s="21" t="s">
        <v>7228</v>
      </c>
      <c r="K889" s="21" t="s">
        <v>30</v>
      </c>
      <c r="L889" s="215" t="str">
        <f>VLOOKUP($K889,[1]TONG_SL!$A$1:$D$65536,2,0)</f>
        <v>Gà muối 500g</v>
      </c>
      <c r="M889" s="247"/>
      <c r="N889" s="215" t="str">
        <f t="shared" si="114"/>
        <v>K-C6</v>
      </c>
      <c r="O889" s="222"/>
      <c r="P889" s="222"/>
      <c r="Q889" s="215" t="str">
        <f>VLOOKUP(K889,TONG_SL!$A:$D,3,0)</f>
        <v>Túi</v>
      </c>
      <c r="R889" s="1">
        <v>20</v>
      </c>
      <c r="S889" s="248"/>
      <c r="T889" s="248">
        <f>VLOOKUP(VLOOKUP(G889,Ma_KH!$A:$R,18,0)&amp;K889,Gia_MB!$A:$F,6,0)</f>
        <v>116611</v>
      </c>
      <c r="U889" s="249">
        <f t="shared" si="110"/>
        <v>2332220</v>
      </c>
      <c r="V889" s="248"/>
      <c r="W889" s="250">
        <f t="shared" si="111"/>
        <v>0</v>
      </c>
      <c r="X889" s="251" t="str">
        <f t="shared" si="112"/>
        <v>8</v>
      </c>
      <c r="Y889" s="248"/>
      <c r="Z889" s="249">
        <f t="shared" si="113"/>
        <v>186577.6</v>
      </c>
      <c r="AA889" s="252">
        <f>VLOOKUP(G889,Ma_KH!$A:$R,14,0)</f>
        <v>60</v>
      </c>
    </row>
    <row r="890" spans="1:214" x14ac:dyDescent="0.25">
      <c r="A890" s="286">
        <v>46050</v>
      </c>
      <c r="B890" s="287">
        <v>4183834054</v>
      </c>
      <c r="C890" s="288" t="s">
        <v>15180</v>
      </c>
      <c r="D890" s="286">
        <v>46055</v>
      </c>
      <c r="G890" s="21" t="s">
        <v>15453</v>
      </c>
      <c r="I890" s="21" t="s">
        <v>15454</v>
      </c>
      <c r="J890" s="21" t="s">
        <v>7228</v>
      </c>
      <c r="K890" s="21" t="s">
        <v>27</v>
      </c>
      <c r="L890" s="215" t="str">
        <f>VLOOKUP($K890,[1]TONG_SL!$A$1:$D$65536,2,0)</f>
        <v>Chân giò heo muối 300g</v>
      </c>
      <c r="M890" s="247"/>
      <c r="N890" s="215" t="str">
        <f t="shared" si="114"/>
        <v>K-C6</v>
      </c>
      <c r="O890" s="222"/>
      <c r="P890" s="222"/>
      <c r="Q890" s="215" t="str">
        <f>VLOOKUP(K890,TONG_SL!$A:$D,3,0)</f>
        <v>Túi</v>
      </c>
      <c r="R890" s="1">
        <v>20</v>
      </c>
      <c r="S890" s="248"/>
      <c r="T890" s="248">
        <f>VLOOKUP(VLOOKUP(G890,Ma_KH!$A:$R,18,0)&amp;K890,Gia_MB!$A:$F,6,0)</f>
        <v>73431</v>
      </c>
      <c r="U890" s="249">
        <f t="shared" si="110"/>
        <v>1468620</v>
      </c>
      <c r="V890" s="248"/>
      <c r="W890" s="250">
        <f t="shared" si="111"/>
        <v>0</v>
      </c>
      <c r="X890" s="251" t="str">
        <f t="shared" si="112"/>
        <v>8</v>
      </c>
      <c r="Y890" s="248"/>
      <c r="Z890" s="249">
        <f t="shared" si="113"/>
        <v>117489.60000000001</v>
      </c>
      <c r="AA890" s="252">
        <f>VLOOKUP(G890,Ma_KH!$A:$R,14,0)</f>
        <v>60</v>
      </c>
    </row>
    <row r="891" spans="1:214" x14ac:dyDescent="0.25">
      <c r="A891" s="286">
        <v>46052</v>
      </c>
      <c r="B891" s="287">
        <v>4183993380</v>
      </c>
      <c r="C891" s="288" t="s">
        <v>15180</v>
      </c>
      <c r="D891" s="286">
        <v>46055</v>
      </c>
      <c r="G891" s="21" t="s">
        <v>15455</v>
      </c>
      <c r="I891" s="21" t="s">
        <v>15456</v>
      </c>
      <c r="J891" s="21" t="s">
        <v>7228</v>
      </c>
      <c r="K891" s="21" t="s">
        <v>48</v>
      </c>
      <c r="L891" s="215" t="str">
        <f>VLOOKUP($K891,[1]TONG_SL!$A$1:$D$65536,2,0)</f>
        <v>Mọc Nấm Hương 250g</v>
      </c>
      <c r="M891" s="247"/>
      <c r="N891" s="215" t="str">
        <f t="shared" si="114"/>
        <v>K-C6</v>
      </c>
      <c r="O891" s="222"/>
      <c r="P891" s="222"/>
      <c r="Q891" s="215" t="str">
        <f>VLOOKUP(K891,TONG_SL!$A:$D,3,0)</f>
        <v>Túi</v>
      </c>
      <c r="R891" s="1">
        <v>3</v>
      </c>
      <c r="S891" s="248"/>
      <c r="T891" s="248">
        <f>VLOOKUP(VLOOKUP(G891,Ma_KH!$A:$R,18,0)&amp;K891,Gia_MB!$A:$F,6,0)</f>
        <v>46000</v>
      </c>
      <c r="U891" s="249">
        <f t="shared" si="110"/>
        <v>138000</v>
      </c>
      <c r="V891" s="248"/>
      <c r="W891" s="250">
        <f t="shared" si="111"/>
        <v>0</v>
      </c>
      <c r="X891" s="251" t="str">
        <f t="shared" si="112"/>
        <v>8</v>
      </c>
      <c r="Y891" s="248"/>
      <c r="Z891" s="249">
        <f t="shared" si="113"/>
        <v>11040</v>
      </c>
      <c r="AA891" s="252">
        <f>VLOOKUP(G891,Ma_KH!$A:$R,14,0)</f>
        <v>60</v>
      </c>
    </row>
    <row r="892" spans="1:214" x14ac:dyDescent="0.25">
      <c r="A892" s="286">
        <v>46052</v>
      </c>
      <c r="B892" s="287">
        <v>4183993380</v>
      </c>
      <c r="C892" s="288" t="s">
        <v>15180</v>
      </c>
      <c r="D892" s="286">
        <v>46055</v>
      </c>
      <c r="G892" s="21" t="s">
        <v>15455</v>
      </c>
      <c r="I892" s="21" t="s">
        <v>15456</v>
      </c>
      <c r="J892" s="21" t="s">
        <v>7228</v>
      </c>
      <c r="K892" s="21" t="s">
        <v>30</v>
      </c>
      <c r="L892" s="215" t="str">
        <f>VLOOKUP($K892,[1]TONG_SL!$A$1:$D$65536,2,0)</f>
        <v>Gà muối 500g</v>
      </c>
      <c r="M892" s="247"/>
      <c r="N892" s="215" t="str">
        <f t="shared" si="114"/>
        <v>K-C6</v>
      </c>
      <c r="O892" s="222"/>
      <c r="P892" s="222"/>
      <c r="Q892" s="215" t="str">
        <f>VLOOKUP(K892,TONG_SL!$A:$D,3,0)</f>
        <v>Túi</v>
      </c>
      <c r="R892" s="1">
        <v>15</v>
      </c>
      <c r="S892" s="248"/>
      <c r="T892" s="248">
        <f>VLOOKUP(VLOOKUP(G892,Ma_KH!$A:$R,18,0)&amp;K892,Gia_MB!$A:$F,6,0)</f>
        <v>116611</v>
      </c>
      <c r="U892" s="249">
        <f t="shared" si="110"/>
        <v>1749165</v>
      </c>
      <c r="V892" s="248"/>
      <c r="W892" s="250">
        <f t="shared" si="111"/>
        <v>0</v>
      </c>
      <c r="X892" s="251" t="str">
        <f t="shared" si="112"/>
        <v>8</v>
      </c>
      <c r="Y892" s="248"/>
      <c r="Z892" s="249">
        <f t="shared" si="113"/>
        <v>139933.20000000001</v>
      </c>
      <c r="AA892" s="252">
        <f>VLOOKUP(G892,Ma_KH!$A:$R,14,0)</f>
        <v>60</v>
      </c>
    </row>
    <row r="893" spans="1:214" x14ac:dyDescent="0.25">
      <c r="A893" s="286">
        <v>46052</v>
      </c>
      <c r="B893" s="287">
        <v>4183993380</v>
      </c>
      <c r="C893" s="288" t="s">
        <v>15180</v>
      </c>
      <c r="D893" s="286">
        <v>46055</v>
      </c>
      <c r="G893" s="21" t="s">
        <v>15455</v>
      </c>
      <c r="I893" s="21" t="s">
        <v>15456</v>
      </c>
      <c r="J893" s="21" t="s">
        <v>7228</v>
      </c>
      <c r="K893" s="21" t="s">
        <v>32</v>
      </c>
      <c r="L893" s="215" t="str">
        <f>VLOOKUP($K893,[1]TONG_SL!$A$1:$D$65536,2,0)</f>
        <v>Giò Tai Lưỡi Xào 250g</v>
      </c>
      <c r="M893" s="247"/>
      <c r="N893" s="215" t="str">
        <f t="shared" si="114"/>
        <v>K-C6</v>
      </c>
      <c r="O893" s="222"/>
      <c r="P893" s="222"/>
      <c r="Q893" s="215" t="str">
        <f>VLOOKUP(K893,TONG_SL!$A:$D,3,0)</f>
        <v>Túi</v>
      </c>
      <c r="R893" s="1">
        <v>3</v>
      </c>
      <c r="S893" s="248"/>
      <c r="T893" s="248">
        <f>VLOOKUP(VLOOKUP(G893,Ma_KH!$A:$R,18,0)&amp;K893,Gia_MB!$A:$F,6,0)</f>
        <v>50182</v>
      </c>
      <c r="U893" s="249">
        <f t="shared" si="110"/>
        <v>150546</v>
      </c>
      <c r="V893" s="248"/>
      <c r="W893" s="250">
        <f t="shared" si="111"/>
        <v>0</v>
      </c>
      <c r="X893" s="251" t="str">
        <f t="shared" si="112"/>
        <v>8</v>
      </c>
      <c r="Y893" s="248"/>
      <c r="Z893" s="249">
        <f t="shared" si="113"/>
        <v>12043.68</v>
      </c>
      <c r="AA893" s="252">
        <f>VLOOKUP(G893,Ma_KH!$A:$R,14,0)</f>
        <v>60</v>
      </c>
    </row>
    <row r="894" spans="1:214" x14ac:dyDescent="0.25">
      <c r="A894" s="286">
        <v>46052</v>
      </c>
      <c r="B894" s="287">
        <v>4183993380</v>
      </c>
      <c r="C894" s="288" t="s">
        <v>15180</v>
      </c>
      <c r="D894" s="286">
        <v>46055</v>
      </c>
      <c r="G894" s="21" t="s">
        <v>15455</v>
      </c>
      <c r="I894" s="21" t="s">
        <v>15456</v>
      </c>
      <c r="J894" s="21" t="s">
        <v>7228</v>
      </c>
      <c r="K894" s="21" t="s">
        <v>27</v>
      </c>
      <c r="L894" s="215" t="str">
        <f>VLOOKUP($K894,[1]TONG_SL!$A$1:$D$65536,2,0)</f>
        <v>Chân giò heo muối 300g</v>
      </c>
      <c r="M894" s="247"/>
      <c r="N894" s="215" t="str">
        <f t="shared" si="114"/>
        <v>K-C6</v>
      </c>
      <c r="O894" s="222"/>
      <c r="P894" s="222"/>
      <c r="Q894" s="215" t="str">
        <f>VLOOKUP(K894,TONG_SL!$A:$D,3,0)</f>
        <v>Túi</v>
      </c>
      <c r="R894" s="1">
        <v>6</v>
      </c>
      <c r="S894" s="248"/>
      <c r="T894" s="248">
        <f>VLOOKUP(VLOOKUP(G894,Ma_KH!$A:$R,18,0)&amp;K894,Gia_MB!$A:$F,6,0)</f>
        <v>73431</v>
      </c>
      <c r="U894" s="249">
        <f t="shared" si="110"/>
        <v>440586</v>
      </c>
      <c r="V894" s="248"/>
      <c r="W894" s="250">
        <f t="shared" si="111"/>
        <v>0</v>
      </c>
      <c r="X894" s="251" t="str">
        <f t="shared" si="112"/>
        <v>8</v>
      </c>
      <c r="Y894" s="248"/>
      <c r="Z894" s="249">
        <f t="shared" si="113"/>
        <v>35246.879999999997</v>
      </c>
      <c r="AA894" s="252">
        <f>VLOOKUP(G894,Ma_KH!$A:$R,14,0)</f>
        <v>60</v>
      </c>
    </row>
    <row r="895" spans="1:214" x14ac:dyDescent="0.25">
      <c r="A895" s="286">
        <v>46052</v>
      </c>
      <c r="B895" s="287">
        <v>4183986003</v>
      </c>
      <c r="C895" s="288" t="s">
        <v>15180</v>
      </c>
      <c r="D895" s="286">
        <v>46055</v>
      </c>
      <c r="G895" s="21" t="s">
        <v>15457</v>
      </c>
      <c r="I895" s="21" t="s">
        <v>15458</v>
      </c>
      <c r="J895" s="21" t="s">
        <v>7228</v>
      </c>
      <c r="K895" s="21" t="s">
        <v>27</v>
      </c>
      <c r="L895" s="215" t="str">
        <f>VLOOKUP($K895,[1]TONG_SL!$A$1:$D$65536,2,0)</f>
        <v>Chân giò heo muối 300g</v>
      </c>
      <c r="M895" s="247"/>
      <c r="N895" s="215" t="str">
        <f t="shared" si="114"/>
        <v>K-C6</v>
      </c>
      <c r="O895" s="222"/>
      <c r="P895" s="222"/>
      <c r="Q895" s="215" t="str">
        <f>VLOOKUP(K895,TONG_SL!$A:$D,3,0)</f>
        <v>Túi</v>
      </c>
      <c r="R895" s="1">
        <v>15</v>
      </c>
      <c r="S895" s="248"/>
      <c r="T895" s="248">
        <f>VLOOKUP(VLOOKUP(G895,Ma_KH!$A:$R,18,0)&amp;K895,Gia_MB!$A:$F,6,0)</f>
        <v>73431</v>
      </c>
      <c r="U895" s="249">
        <f t="shared" si="110"/>
        <v>1101465</v>
      </c>
      <c r="V895" s="248"/>
      <c r="W895" s="250">
        <f t="shared" si="111"/>
        <v>0</v>
      </c>
      <c r="X895" s="251" t="str">
        <f t="shared" si="112"/>
        <v>8</v>
      </c>
      <c r="Y895" s="248"/>
      <c r="Z895" s="249">
        <f t="shared" si="113"/>
        <v>88117.2</v>
      </c>
      <c r="AA895" s="252">
        <f>VLOOKUP(G895,Ma_KH!$A:$R,14,0)</f>
        <v>60</v>
      </c>
    </row>
    <row r="896" spans="1:214" x14ac:dyDescent="0.25">
      <c r="A896" s="286">
        <v>46052</v>
      </c>
      <c r="B896" s="287">
        <v>4183986003</v>
      </c>
      <c r="C896" s="288" t="s">
        <v>15180</v>
      </c>
      <c r="D896" s="286">
        <v>46055</v>
      </c>
      <c r="G896" s="21" t="s">
        <v>15457</v>
      </c>
      <c r="I896" s="21" t="s">
        <v>15458</v>
      </c>
      <c r="J896" s="21" t="s">
        <v>7228</v>
      </c>
      <c r="K896" s="21" t="s">
        <v>30</v>
      </c>
      <c r="L896" s="215" t="str">
        <f>VLOOKUP($K896,[1]TONG_SL!$A$1:$D$65536,2,0)</f>
        <v>Gà muối 500g</v>
      </c>
      <c r="M896" s="247"/>
      <c r="N896" s="215" t="str">
        <f t="shared" si="114"/>
        <v>K-C6</v>
      </c>
      <c r="O896" s="222"/>
      <c r="P896" s="222"/>
      <c r="Q896" s="215" t="str">
        <f>VLOOKUP(K896,TONG_SL!$A:$D,3,0)</f>
        <v>Túi</v>
      </c>
      <c r="R896" s="1">
        <v>10</v>
      </c>
      <c r="S896" s="248"/>
      <c r="T896" s="248">
        <f>VLOOKUP(VLOOKUP(G896,Ma_KH!$A:$R,18,0)&amp;K896,Gia_MB!$A:$F,6,0)</f>
        <v>116611</v>
      </c>
      <c r="U896" s="249">
        <f t="shared" si="110"/>
        <v>1166110</v>
      </c>
      <c r="V896" s="248"/>
      <c r="W896" s="250">
        <f t="shared" si="111"/>
        <v>0</v>
      </c>
      <c r="X896" s="251" t="str">
        <f t="shared" si="112"/>
        <v>8</v>
      </c>
      <c r="Y896" s="248"/>
      <c r="Z896" s="249">
        <f t="shared" si="113"/>
        <v>93288.8</v>
      </c>
      <c r="AA896" s="252">
        <f>VLOOKUP(G896,Ma_KH!$A:$R,14,0)</f>
        <v>60</v>
      </c>
    </row>
    <row r="897" spans="1:27" x14ac:dyDescent="0.25">
      <c r="A897" s="286">
        <v>46052</v>
      </c>
      <c r="B897" s="287">
        <v>4183986003</v>
      </c>
      <c r="C897" s="288" t="s">
        <v>15180</v>
      </c>
      <c r="D897" s="286">
        <v>46055</v>
      </c>
      <c r="G897" s="21" t="s">
        <v>15457</v>
      </c>
      <c r="I897" s="21" t="s">
        <v>15458</v>
      </c>
      <c r="J897" s="21" t="s">
        <v>7228</v>
      </c>
      <c r="K897" s="21" t="s">
        <v>34</v>
      </c>
      <c r="L897" s="215" t="str">
        <f>VLOOKUP($K897,[1]TONG_SL!$A$1:$D$65536,2,0)</f>
        <v>Tai heo muối 200g</v>
      </c>
      <c r="M897" s="247"/>
      <c r="N897" s="215" t="str">
        <f t="shared" si="114"/>
        <v>K-C6</v>
      </c>
      <c r="O897" s="222"/>
      <c r="P897" s="222"/>
      <c r="Q897" s="215" t="str">
        <f>VLOOKUP(K897,TONG_SL!$A:$D,3,0)</f>
        <v>Túi</v>
      </c>
      <c r="R897" s="1">
        <v>5</v>
      </c>
      <c r="S897" s="248"/>
      <c r="T897" s="248">
        <f>VLOOKUP(VLOOKUP(G897,Ma_KH!$A:$R,18,0)&amp;K897,Gia_MB!$A:$F,6,0)</f>
        <v>55595</v>
      </c>
      <c r="U897" s="249">
        <f t="shared" ref="U897:U911" si="115">T897*R897</f>
        <v>277975</v>
      </c>
      <c r="V897" s="248"/>
      <c r="W897" s="250">
        <f t="shared" ref="W897:W911" si="116">U897*V897</f>
        <v>0</v>
      </c>
      <c r="X897" s="251" t="str">
        <f t="shared" ref="X897:X911" si="117">IF(B897&lt;&gt;"","8","0")</f>
        <v>8</v>
      </c>
      <c r="Y897" s="248"/>
      <c r="Z897" s="249">
        <f t="shared" ref="Z897:Z911" si="118">U897*X897%</f>
        <v>22238</v>
      </c>
      <c r="AA897" s="252">
        <f>VLOOKUP(G897,Ma_KH!$A:$R,14,0)</f>
        <v>60</v>
      </c>
    </row>
    <row r="898" spans="1:27" x14ac:dyDescent="0.25">
      <c r="A898" s="286">
        <v>46052</v>
      </c>
      <c r="B898" s="287">
        <v>4183986003</v>
      </c>
      <c r="C898" s="288" t="s">
        <v>15180</v>
      </c>
      <c r="D898" s="286">
        <v>46055</v>
      </c>
      <c r="G898" s="21" t="s">
        <v>15457</v>
      </c>
      <c r="I898" s="21" t="s">
        <v>15458</v>
      </c>
      <c r="J898" s="21" t="s">
        <v>7228</v>
      </c>
      <c r="K898" s="21" t="s">
        <v>32</v>
      </c>
      <c r="L898" s="215" t="str">
        <f>VLOOKUP($K898,[1]TONG_SL!$A$1:$D$65536,2,0)</f>
        <v>Giò Tai Lưỡi Xào 250g</v>
      </c>
      <c r="M898" s="247"/>
      <c r="N898" s="215" t="str">
        <f t="shared" si="114"/>
        <v>K-C6</v>
      </c>
      <c r="O898" s="222"/>
      <c r="P898" s="222"/>
      <c r="Q898" s="215" t="str">
        <f>VLOOKUP(K898,TONG_SL!$A:$D,3,0)</f>
        <v>Túi</v>
      </c>
      <c r="R898" s="1">
        <v>10</v>
      </c>
      <c r="S898" s="248"/>
      <c r="T898" s="248">
        <f>VLOOKUP(VLOOKUP(G898,Ma_KH!$A:$R,18,0)&amp;K898,Gia_MB!$A:$F,6,0)</f>
        <v>50182</v>
      </c>
      <c r="U898" s="249">
        <f t="shared" si="115"/>
        <v>501820</v>
      </c>
      <c r="V898" s="248"/>
      <c r="W898" s="250">
        <f t="shared" si="116"/>
        <v>0</v>
      </c>
      <c r="X898" s="251" t="str">
        <f t="shared" si="117"/>
        <v>8</v>
      </c>
      <c r="Y898" s="248"/>
      <c r="Z898" s="249">
        <f t="shared" si="118"/>
        <v>40145.599999999999</v>
      </c>
      <c r="AA898" s="252">
        <f>VLOOKUP(G898,Ma_KH!$A:$R,14,0)</f>
        <v>60</v>
      </c>
    </row>
    <row r="899" spans="1:27" x14ac:dyDescent="0.25">
      <c r="A899" s="286">
        <v>46051</v>
      </c>
      <c r="B899" s="287">
        <v>4183921929</v>
      </c>
      <c r="C899" s="288" t="s">
        <v>15180</v>
      </c>
      <c r="D899" s="286">
        <v>46055</v>
      </c>
      <c r="G899" s="21" t="s">
        <v>15459</v>
      </c>
      <c r="I899" s="21" t="s">
        <v>15460</v>
      </c>
      <c r="J899" s="21" t="s">
        <v>7228</v>
      </c>
      <c r="K899" s="21" t="s">
        <v>27</v>
      </c>
      <c r="L899" s="215" t="str">
        <f>VLOOKUP($K899,[1]TONG_SL!$A$1:$D$65536,2,0)</f>
        <v>Chân giò heo muối 300g</v>
      </c>
      <c r="M899" s="247"/>
      <c r="N899" s="215" t="str">
        <f t="shared" si="114"/>
        <v>K-C6</v>
      </c>
      <c r="O899" s="222"/>
      <c r="P899" s="222"/>
      <c r="Q899" s="215" t="str">
        <f>VLOOKUP(K899,TONG_SL!$A:$D,3,0)</f>
        <v>Túi</v>
      </c>
      <c r="R899" s="1">
        <v>9</v>
      </c>
      <c r="S899" s="248"/>
      <c r="T899" s="248">
        <f>VLOOKUP(VLOOKUP(G899,Ma_KH!$A:$R,18,0)&amp;K899,Gia_MB!$A:$F,6,0)</f>
        <v>73431</v>
      </c>
      <c r="U899" s="249">
        <f t="shared" si="115"/>
        <v>660879</v>
      </c>
      <c r="V899" s="248"/>
      <c r="W899" s="250">
        <f t="shared" si="116"/>
        <v>0</v>
      </c>
      <c r="X899" s="251" t="str">
        <f t="shared" si="117"/>
        <v>8</v>
      </c>
      <c r="Y899" s="248"/>
      <c r="Z899" s="249">
        <f t="shared" si="118"/>
        <v>52870.32</v>
      </c>
      <c r="AA899" s="252">
        <f>VLOOKUP(G899,Ma_KH!$A:$R,14,0)</f>
        <v>60</v>
      </c>
    </row>
    <row r="900" spans="1:27" x14ac:dyDescent="0.25">
      <c r="A900" s="286">
        <v>46051</v>
      </c>
      <c r="B900" s="287">
        <v>4183921929</v>
      </c>
      <c r="C900" s="288" t="s">
        <v>15180</v>
      </c>
      <c r="D900" s="286">
        <v>46055</v>
      </c>
      <c r="G900" s="21" t="s">
        <v>15459</v>
      </c>
      <c r="I900" s="21" t="s">
        <v>15460</v>
      </c>
      <c r="J900" s="21" t="s">
        <v>7228</v>
      </c>
      <c r="K900" s="21" t="s">
        <v>30</v>
      </c>
      <c r="L900" s="215" t="str">
        <f>VLOOKUP($K900,[1]TONG_SL!$A$1:$D$65536,2,0)</f>
        <v>Gà muối 500g</v>
      </c>
      <c r="M900" s="247"/>
      <c r="N900" s="215" t="str">
        <f t="shared" si="114"/>
        <v>K-C6</v>
      </c>
      <c r="O900" s="222"/>
      <c r="P900" s="222"/>
      <c r="Q900" s="215" t="str">
        <f>VLOOKUP(K900,TONG_SL!$A:$D,3,0)</f>
        <v>Túi</v>
      </c>
      <c r="R900" s="1">
        <v>9</v>
      </c>
      <c r="S900" s="248"/>
      <c r="T900" s="248">
        <f>VLOOKUP(VLOOKUP(G900,Ma_KH!$A:$R,18,0)&amp;K900,Gia_MB!$A:$F,6,0)</f>
        <v>116611</v>
      </c>
      <c r="U900" s="249">
        <f t="shared" si="115"/>
        <v>1049499</v>
      </c>
      <c r="V900" s="248"/>
      <c r="W900" s="250">
        <f t="shared" si="116"/>
        <v>0</v>
      </c>
      <c r="X900" s="251" t="str">
        <f t="shared" si="117"/>
        <v>8</v>
      </c>
      <c r="Y900" s="248"/>
      <c r="Z900" s="249">
        <f t="shared" si="118"/>
        <v>83959.92</v>
      </c>
      <c r="AA900" s="252">
        <f>VLOOKUP(G900,Ma_KH!$A:$R,14,0)</f>
        <v>60</v>
      </c>
    </row>
    <row r="901" spans="1:27" x14ac:dyDescent="0.25">
      <c r="A901" s="286">
        <v>46051</v>
      </c>
      <c r="B901" s="287">
        <v>4183921929</v>
      </c>
      <c r="C901" s="288" t="s">
        <v>15180</v>
      </c>
      <c r="D901" s="286">
        <v>46055</v>
      </c>
      <c r="G901" s="21" t="s">
        <v>15459</v>
      </c>
      <c r="I901" s="21" t="s">
        <v>15460</v>
      </c>
      <c r="J901" s="21" t="s">
        <v>7228</v>
      </c>
      <c r="K901" s="21" t="s">
        <v>34</v>
      </c>
      <c r="L901" s="215" t="str">
        <f>VLOOKUP($K901,[1]TONG_SL!$A$1:$D$65536,2,0)</f>
        <v>Tai heo muối 200g</v>
      </c>
      <c r="M901" s="247"/>
      <c r="N901" s="215" t="str">
        <f t="shared" si="114"/>
        <v>K-C6</v>
      </c>
      <c r="O901" s="222"/>
      <c r="P901" s="222"/>
      <c r="Q901" s="215" t="str">
        <f>VLOOKUP(K901,TONG_SL!$A:$D,3,0)</f>
        <v>Túi</v>
      </c>
      <c r="R901" s="1">
        <v>3</v>
      </c>
      <c r="S901" s="248"/>
      <c r="T901" s="248">
        <f>VLOOKUP(VLOOKUP(G901,Ma_KH!$A:$R,18,0)&amp;K901,Gia_MB!$A:$F,6,0)</f>
        <v>55595</v>
      </c>
      <c r="U901" s="249">
        <f t="shared" si="115"/>
        <v>166785</v>
      </c>
      <c r="V901" s="248"/>
      <c r="W901" s="250">
        <f t="shared" si="116"/>
        <v>0</v>
      </c>
      <c r="X901" s="251" t="str">
        <f t="shared" si="117"/>
        <v>8</v>
      </c>
      <c r="Y901" s="248"/>
      <c r="Z901" s="249">
        <f t="shared" si="118"/>
        <v>13342.800000000001</v>
      </c>
      <c r="AA901" s="252">
        <f>VLOOKUP(G901,Ma_KH!$A:$R,14,0)</f>
        <v>60</v>
      </c>
    </row>
    <row r="902" spans="1:27" x14ac:dyDescent="0.25">
      <c r="A902" s="286">
        <v>46051</v>
      </c>
      <c r="B902" s="287">
        <v>4183921929</v>
      </c>
      <c r="C902" s="288" t="s">
        <v>15180</v>
      </c>
      <c r="D902" s="286">
        <v>46055</v>
      </c>
      <c r="G902" s="21" t="s">
        <v>15459</v>
      </c>
      <c r="I902" s="21" t="s">
        <v>15460</v>
      </c>
      <c r="J902" s="21" t="s">
        <v>7228</v>
      </c>
      <c r="K902" s="21" t="s">
        <v>37</v>
      </c>
      <c r="L902" s="215" t="str">
        <f>VLOOKUP($K902,[1]TONG_SL!$A$1:$D$65536,2,0)</f>
        <v>Chả cốm 300g</v>
      </c>
      <c r="M902" s="247"/>
      <c r="N902" s="215" t="str">
        <f t="shared" si="114"/>
        <v>K-C6</v>
      </c>
      <c r="O902" s="222"/>
      <c r="P902" s="222"/>
      <c r="Q902" s="215" t="str">
        <f>VLOOKUP(K902,TONG_SL!$A:$D,3,0)</f>
        <v>Túi</v>
      </c>
      <c r="R902" s="1">
        <v>4</v>
      </c>
      <c r="S902" s="248"/>
      <c r="T902" s="248">
        <f>VLOOKUP(VLOOKUP(G902,Ma_KH!$A:$R,18,0)&amp;K902,Gia_MB!$A:$F,6,0)</f>
        <v>74250</v>
      </c>
      <c r="U902" s="249">
        <f t="shared" si="115"/>
        <v>297000</v>
      </c>
      <c r="V902" s="248"/>
      <c r="W902" s="250">
        <f t="shared" si="116"/>
        <v>0</v>
      </c>
      <c r="X902" s="251" t="str">
        <f t="shared" si="117"/>
        <v>8</v>
      </c>
      <c r="Y902" s="248"/>
      <c r="Z902" s="249">
        <f t="shared" si="118"/>
        <v>23760</v>
      </c>
      <c r="AA902" s="252">
        <f>VLOOKUP(G902,Ma_KH!$A:$R,14,0)</f>
        <v>60</v>
      </c>
    </row>
    <row r="903" spans="1:27" x14ac:dyDescent="0.25">
      <c r="A903" s="286">
        <v>46051</v>
      </c>
      <c r="B903" s="287">
        <v>4183921929</v>
      </c>
      <c r="C903" s="288" t="s">
        <v>15180</v>
      </c>
      <c r="D903" s="286">
        <v>46055</v>
      </c>
      <c r="G903" s="21" t="s">
        <v>15459</v>
      </c>
      <c r="I903" s="21" t="s">
        <v>15460</v>
      </c>
      <c r="J903" s="21" t="s">
        <v>7228</v>
      </c>
      <c r="K903" s="21" t="s">
        <v>39</v>
      </c>
      <c r="L903" s="215" t="str">
        <f>VLOOKUP($K903,[1]TONG_SL!$A$1:$D$65536,2,0)</f>
        <v>Chả nướng 300g</v>
      </c>
      <c r="M903" s="247"/>
      <c r="N903" s="215" t="str">
        <f t="shared" si="114"/>
        <v>K-C6</v>
      </c>
      <c r="O903" s="222"/>
      <c r="P903" s="222"/>
      <c r="Q903" s="215" t="str">
        <f>VLOOKUP(K903,TONG_SL!$A:$D,3,0)</f>
        <v>Túi</v>
      </c>
      <c r="R903" s="1">
        <v>4</v>
      </c>
      <c r="S903" s="248"/>
      <c r="T903" s="248">
        <f>VLOOKUP(VLOOKUP(G903,Ma_KH!$A:$R,18,0)&amp;K903,Gia_MB!$A:$F,6,0)</f>
        <v>70950</v>
      </c>
      <c r="U903" s="249">
        <f t="shared" si="115"/>
        <v>283800</v>
      </c>
      <c r="V903" s="248"/>
      <c r="W903" s="250">
        <f t="shared" si="116"/>
        <v>0</v>
      </c>
      <c r="X903" s="251" t="str">
        <f t="shared" si="117"/>
        <v>8</v>
      </c>
      <c r="Y903" s="248"/>
      <c r="Z903" s="249">
        <f t="shared" si="118"/>
        <v>22704</v>
      </c>
      <c r="AA903" s="252">
        <f>VLOOKUP(G903,Ma_KH!$A:$R,14,0)</f>
        <v>60</v>
      </c>
    </row>
    <row r="904" spans="1:27" x14ac:dyDescent="0.25">
      <c r="A904" s="286">
        <v>46051</v>
      </c>
      <c r="B904" s="287">
        <v>4183921929</v>
      </c>
      <c r="C904" s="288" t="s">
        <v>15180</v>
      </c>
      <c r="D904" s="286">
        <v>46055</v>
      </c>
      <c r="G904" s="21" t="s">
        <v>15459</v>
      </c>
      <c r="I904" s="21" t="s">
        <v>15460</v>
      </c>
      <c r="J904" s="21" t="s">
        <v>7228</v>
      </c>
      <c r="K904" s="21" t="s">
        <v>48</v>
      </c>
      <c r="L904" s="215" t="str">
        <f>VLOOKUP($K904,[1]TONG_SL!$A$1:$D$65536,2,0)</f>
        <v>Mọc Nấm Hương 250g</v>
      </c>
      <c r="M904" s="247"/>
      <c r="N904" s="215" t="str">
        <f t="shared" si="114"/>
        <v>K-C6</v>
      </c>
      <c r="O904" s="222"/>
      <c r="P904" s="222"/>
      <c r="Q904" s="215" t="str">
        <f>VLOOKUP(K904,TONG_SL!$A:$D,3,0)</f>
        <v>Túi</v>
      </c>
      <c r="R904" s="1">
        <v>9</v>
      </c>
      <c r="S904" s="248"/>
      <c r="T904" s="248">
        <f>VLOOKUP(VLOOKUP(G904,Ma_KH!$A:$R,18,0)&amp;K904,Gia_MB!$A:$F,6,0)</f>
        <v>46000</v>
      </c>
      <c r="U904" s="249">
        <f t="shared" si="115"/>
        <v>414000</v>
      </c>
      <c r="V904" s="248"/>
      <c r="W904" s="250">
        <f t="shared" si="116"/>
        <v>0</v>
      </c>
      <c r="X904" s="251" t="str">
        <f t="shared" si="117"/>
        <v>8</v>
      </c>
      <c r="Y904" s="248"/>
      <c r="Z904" s="249">
        <f t="shared" si="118"/>
        <v>33120</v>
      </c>
      <c r="AA904" s="252">
        <f>VLOOKUP(G904,Ma_KH!$A:$R,14,0)</f>
        <v>60</v>
      </c>
    </row>
    <row r="905" spans="1:27" x14ac:dyDescent="0.25">
      <c r="A905" s="286">
        <v>46051</v>
      </c>
      <c r="B905" s="287">
        <v>4183921929</v>
      </c>
      <c r="C905" s="288" t="s">
        <v>15180</v>
      </c>
      <c r="D905" s="286">
        <v>46055</v>
      </c>
      <c r="G905" s="21" t="s">
        <v>15459</v>
      </c>
      <c r="I905" s="21" t="s">
        <v>15460</v>
      </c>
      <c r="J905" s="21" t="s">
        <v>7228</v>
      </c>
      <c r="K905" s="21" t="s">
        <v>32</v>
      </c>
      <c r="L905" s="215" t="str">
        <f>VLOOKUP($K905,[1]TONG_SL!$A$1:$D$65536,2,0)</f>
        <v>Giò Tai Lưỡi Xào 250g</v>
      </c>
      <c r="M905" s="247"/>
      <c r="N905" s="215" t="str">
        <f t="shared" si="114"/>
        <v>K-C6</v>
      </c>
      <c r="O905" s="222"/>
      <c r="P905" s="222"/>
      <c r="Q905" s="215" t="str">
        <f>VLOOKUP(K905,TONG_SL!$A:$D,3,0)</f>
        <v>Túi</v>
      </c>
      <c r="R905" s="1">
        <v>9</v>
      </c>
      <c r="S905" s="248"/>
      <c r="T905" s="248">
        <f>VLOOKUP(VLOOKUP(G905,Ma_KH!$A:$R,18,0)&amp;K905,Gia_MB!$A:$F,6,0)</f>
        <v>50182</v>
      </c>
      <c r="U905" s="249">
        <f t="shared" si="115"/>
        <v>451638</v>
      </c>
      <c r="V905" s="248"/>
      <c r="W905" s="250">
        <f t="shared" si="116"/>
        <v>0</v>
      </c>
      <c r="X905" s="251" t="str">
        <f t="shared" si="117"/>
        <v>8</v>
      </c>
      <c r="Y905" s="248"/>
      <c r="Z905" s="249">
        <f t="shared" si="118"/>
        <v>36131.040000000001</v>
      </c>
      <c r="AA905" s="252">
        <f>VLOOKUP(G905,Ma_KH!$A:$R,14,0)</f>
        <v>60</v>
      </c>
    </row>
    <row r="906" spans="1:27" x14ac:dyDescent="0.25">
      <c r="A906" s="9">
        <v>46046</v>
      </c>
      <c r="B906" s="21">
        <v>4183607840</v>
      </c>
      <c r="C906" s="10" t="s">
        <v>15180</v>
      </c>
      <c r="D906" s="9">
        <v>46055</v>
      </c>
      <c r="G906" s="21" t="s">
        <v>15373</v>
      </c>
      <c r="I906" s="21" t="s">
        <v>15461</v>
      </c>
      <c r="J906" s="21" t="s">
        <v>7228</v>
      </c>
      <c r="K906" s="21" t="s">
        <v>34</v>
      </c>
      <c r="L906" s="215" t="str">
        <f>VLOOKUP($K906,[1]TONG_SL!$A$1:$D$65536,2,0)</f>
        <v>Tai heo muối 200g</v>
      </c>
      <c r="M906" s="247"/>
      <c r="N906" s="215" t="str">
        <f t="shared" si="114"/>
        <v>K-C6</v>
      </c>
      <c r="O906" s="222"/>
      <c r="P906" s="222"/>
      <c r="Q906" s="215" t="str">
        <f>VLOOKUP(K906,TONG_SL!$A:$D,3,0)</f>
        <v>Túi</v>
      </c>
      <c r="R906" s="1">
        <v>6</v>
      </c>
      <c r="S906" s="248"/>
      <c r="T906" s="248">
        <f>VLOOKUP(VLOOKUP(G906,Ma_KH!$A:$R,18,0)&amp;K906,Gia_MB!$A:$F,6,0)</f>
        <v>55595</v>
      </c>
      <c r="U906" s="249">
        <f t="shared" si="115"/>
        <v>333570</v>
      </c>
      <c r="V906" s="248"/>
      <c r="W906" s="250">
        <f t="shared" si="116"/>
        <v>0</v>
      </c>
      <c r="X906" s="251" t="str">
        <f t="shared" si="117"/>
        <v>8</v>
      </c>
      <c r="Y906" s="248"/>
      <c r="Z906" s="249">
        <f t="shared" si="118"/>
        <v>26685.600000000002</v>
      </c>
      <c r="AA906" s="252">
        <f>VLOOKUP(G906,Ma_KH!$A:$R,14,0)</f>
        <v>60</v>
      </c>
    </row>
    <row r="907" spans="1:27" x14ac:dyDescent="0.25">
      <c r="A907" s="9">
        <v>46046</v>
      </c>
      <c r="B907" s="21">
        <v>4183607840</v>
      </c>
      <c r="C907" s="10" t="s">
        <v>15180</v>
      </c>
      <c r="D907" s="9">
        <v>46055</v>
      </c>
      <c r="G907" s="21" t="s">
        <v>15373</v>
      </c>
      <c r="I907" s="21" t="s">
        <v>15461</v>
      </c>
      <c r="J907" s="21" t="s">
        <v>7228</v>
      </c>
      <c r="K907" s="21" t="s">
        <v>48</v>
      </c>
      <c r="L907" s="215" t="str">
        <f>VLOOKUP($K907,[1]TONG_SL!$A$1:$D$65536,2,0)</f>
        <v>Mọc Nấm Hương 250g</v>
      </c>
      <c r="M907" s="247"/>
      <c r="N907" s="215" t="str">
        <f t="shared" si="114"/>
        <v>K-C6</v>
      </c>
      <c r="O907" s="222"/>
      <c r="P907" s="222"/>
      <c r="Q907" s="215" t="str">
        <f>VLOOKUP(K907,TONG_SL!$A:$D,3,0)</f>
        <v>Túi</v>
      </c>
      <c r="R907" s="1">
        <v>6</v>
      </c>
      <c r="S907" s="248"/>
      <c r="T907" s="248">
        <f>VLOOKUP(VLOOKUP(G907,Ma_KH!$A:$R,18,0)&amp;K907,Gia_MB!$A:$F,6,0)</f>
        <v>46000</v>
      </c>
      <c r="U907" s="249">
        <f t="shared" si="115"/>
        <v>276000</v>
      </c>
      <c r="V907" s="248"/>
      <c r="W907" s="250">
        <f t="shared" si="116"/>
        <v>0</v>
      </c>
      <c r="X907" s="251" t="str">
        <f t="shared" si="117"/>
        <v>8</v>
      </c>
      <c r="Y907" s="248"/>
      <c r="Z907" s="249">
        <f t="shared" si="118"/>
        <v>22080</v>
      </c>
      <c r="AA907" s="252">
        <f>VLOOKUP(G907,Ma_KH!$A:$R,14,0)</f>
        <v>60</v>
      </c>
    </row>
    <row r="908" spans="1:27" x14ac:dyDescent="0.25">
      <c r="A908" s="9">
        <v>46046</v>
      </c>
      <c r="B908" s="21">
        <v>4183607840</v>
      </c>
      <c r="C908" s="10" t="s">
        <v>15180</v>
      </c>
      <c r="D908" s="9">
        <v>46055</v>
      </c>
      <c r="G908" s="21" t="s">
        <v>15373</v>
      </c>
      <c r="I908" s="21" t="s">
        <v>15461</v>
      </c>
      <c r="J908" s="21" t="s">
        <v>7228</v>
      </c>
      <c r="K908" s="21" t="s">
        <v>27</v>
      </c>
      <c r="L908" s="215" t="str">
        <f>VLOOKUP($K908,[1]TONG_SL!$A$1:$D$65536,2,0)</f>
        <v>Chân giò heo muối 300g</v>
      </c>
      <c r="M908" s="247"/>
      <c r="N908" s="215" t="str">
        <f t="shared" si="114"/>
        <v>K-C6</v>
      </c>
      <c r="O908" s="222"/>
      <c r="P908" s="222"/>
      <c r="Q908" s="215" t="str">
        <f>VLOOKUP(K908,TONG_SL!$A:$D,3,0)</f>
        <v>Túi</v>
      </c>
      <c r="R908" s="1">
        <v>20</v>
      </c>
      <c r="S908" s="248"/>
      <c r="T908" s="248">
        <f>VLOOKUP(VLOOKUP(G908,Ma_KH!$A:$R,18,0)&amp;K908,Gia_MB!$A:$F,6,0)</f>
        <v>73431</v>
      </c>
      <c r="U908" s="249">
        <f t="shared" si="115"/>
        <v>1468620</v>
      </c>
      <c r="V908" s="248"/>
      <c r="W908" s="250">
        <f t="shared" si="116"/>
        <v>0</v>
      </c>
      <c r="X908" s="251" t="str">
        <f t="shared" si="117"/>
        <v>8</v>
      </c>
      <c r="Y908" s="248"/>
      <c r="Z908" s="249">
        <f t="shared" si="118"/>
        <v>117489.60000000001</v>
      </c>
      <c r="AA908" s="252">
        <f>VLOOKUP(G908,Ma_KH!$A:$R,14,0)</f>
        <v>60</v>
      </c>
    </row>
    <row r="909" spans="1:27" x14ac:dyDescent="0.25">
      <c r="A909" s="9">
        <v>46046</v>
      </c>
      <c r="B909" s="21">
        <v>4183607840</v>
      </c>
      <c r="C909" s="10" t="s">
        <v>15180</v>
      </c>
      <c r="D909" s="9">
        <v>46055</v>
      </c>
      <c r="G909" s="21" t="s">
        <v>15373</v>
      </c>
      <c r="I909" s="21" t="s">
        <v>15461</v>
      </c>
      <c r="J909" s="21" t="s">
        <v>7228</v>
      </c>
      <c r="K909" s="21" t="s">
        <v>32</v>
      </c>
      <c r="L909" s="215" t="str">
        <f>VLOOKUP($K909,[1]TONG_SL!$A$1:$D$65536,2,0)</f>
        <v>Giò Tai Lưỡi Xào 250g</v>
      </c>
      <c r="M909" s="247"/>
      <c r="N909" s="215" t="str">
        <f t="shared" si="114"/>
        <v>K-C6</v>
      </c>
      <c r="O909" s="222"/>
      <c r="P909" s="222"/>
      <c r="Q909" s="215" t="str">
        <f>VLOOKUP(K909,TONG_SL!$A:$D,3,0)</f>
        <v>Túi</v>
      </c>
      <c r="R909" s="1">
        <v>14</v>
      </c>
      <c r="S909" s="248"/>
      <c r="T909" s="248">
        <f>VLOOKUP(VLOOKUP(G909,Ma_KH!$A:$R,18,0)&amp;K909,Gia_MB!$A:$F,6,0)</f>
        <v>50182</v>
      </c>
      <c r="U909" s="249">
        <f t="shared" si="115"/>
        <v>702548</v>
      </c>
      <c r="V909" s="248"/>
      <c r="W909" s="250">
        <f t="shared" si="116"/>
        <v>0</v>
      </c>
      <c r="X909" s="251" t="str">
        <f t="shared" si="117"/>
        <v>8</v>
      </c>
      <c r="Y909" s="248"/>
      <c r="Z909" s="249">
        <f t="shared" si="118"/>
        <v>56203.840000000004</v>
      </c>
      <c r="AA909" s="252">
        <f>VLOOKUP(G909,Ma_KH!$A:$R,14,0)</f>
        <v>60</v>
      </c>
    </row>
    <row r="910" spans="1:27" x14ac:dyDescent="0.25">
      <c r="A910" s="9">
        <v>46046</v>
      </c>
      <c r="B910" s="21">
        <v>4183607840</v>
      </c>
      <c r="C910" s="10" t="s">
        <v>15180</v>
      </c>
      <c r="D910" s="9">
        <v>46055</v>
      </c>
      <c r="G910" s="21" t="s">
        <v>15373</v>
      </c>
      <c r="I910" s="21" t="s">
        <v>15461</v>
      </c>
      <c r="J910" s="21" t="s">
        <v>7228</v>
      </c>
      <c r="K910" s="21" t="s">
        <v>30</v>
      </c>
      <c r="L910" s="215" t="str">
        <f>VLOOKUP($K910,[1]TONG_SL!$A$1:$D$65536,2,0)</f>
        <v>Gà muối 500g</v>
      </c>
      <c r="M910" s="247"/>
      <c r="N910" s="215" t="str">
        <f t="shared" si="114"/>
        <v>K-C6</v>
      </c>
      <c r="O910" s="222"/>
      <c r="P910" s="222"/>
      <c r="Q910" s="215" t="str">
        <f>VLOOKUP(K910,TONG_SL!$A:$D,3,0)</f>
        <v>Túi</v>
      </c>
      <c r="R910" s="1">
        <v>28</v>
      </c>
      <c r="S910" s="248"/>
      <c r="T910" s="248">
        <f>VLOOKUP(VLOOKUP(G910,Ma_KH!$A:$R,18,0)&amp;K910,Gia_MB!$A:$F,6,0)</f>
        <v>116611</v>
      </c>
      <c r="U910" s="249">
        <f t="shared" si="115"/>
        <v>3265108</v>
      </c>
      <c r="V910" s="248"/>
      <c r="W910" s="250">
        <f t="shared" si="116"/>
        <v>0</v>
      </c>
      <c r="X910" s="251" t="str">
        <f t="shared" si="117"/>
        <v>8</v>
      </c>
      <c r="Y910" s="248"/>
      <c r="Z910" s="249">
        <f t="shared" si="118"/>
        <v>261208.64</v>
      </c>
      <c r="AA910" s="252">
        <f>VLOOKUP(G910,Ma_KH!$A:$R,14,0)</f>
        <v>60</v>
      </c>
    </row>
    <row r="911" spans="1:27" x14ac:dyDescent="0.25">
      <c r="A911" s="286">
        <v>46046</v>
      </c>
      <c r="B911" s="287">
        <v>4183608150</v>
      </c>
      <c r="C911" s="288" t="s">
        <v>15180</v>
      </c>
      <c r="D911" s="286">
        <v>46055</v>
      </c>
      <c r="G911" s="21" t="s">
        <v>14773</v>
      </c>
      <c r="I911" s="21">
        <v>4183608150</v>
      </c>
      <c r="J911" s="21" t="s">
        <v>1782</v>
      </c>
      <c r="K911" s="21" t="s">
        <v>27</v>
      </c>
      <c r="L911" s="215" t="str">
        <f>VLOOKUP($K911,[1]TONG_SL!$A$1:$D$65536,2,0)</f>
        <v>Chân giò heo muối 300g</v>
      </c>
      <c r="M911" s="247"/>
      <c r="N911" s="215" t="str">
        <f t="shared" si="114"/>
        <v>K-C6</v>
      </c>
      <c r="O911" s="222"/>
      <c r="P911" s="222"/>
      <c r="Q911" s="215" t="str">
        <f>VLOOKUP(K911,TONG_SL!$A:$D,3,0)</f>
        <v>Túi</v>
      </c>
      <c r="R911" s="248">
        <v>12</v>
      </c>
      <c r="S911" s="248"/>
      <c r="T911" s="248">
        <f>VLOOKUP(VLOOKUP(G911,Ma_KH!$A:$R,18,0)&amp;K911,Gia_MB!$A:$F,6,0)</f>
        <v>73431</v>
      </c>
      <c r="U911" s="249">
        <f t="shared" si="115"/>
        <v>881172</v>
      </c>
      <c r="V911" s="248"/>
      <c r="W911" s="250">
        <f t="shared" si="116"/>
        <v>0</v>
      </c>
      <c r="X911" s="251" t="str">
        <f t="shared" si="117"/>
        <v>8</v>
      </c>
      <c r="Y911" s="248"/>
      <c r="Z911" s="249">
        <f t="shared" si="118"/>
        <v>70493.759999999995</v>
      </c>
      <c r="AA911" s="252">
        <f>VLOOKUP(G911,Ma_KH!$A:$R,14,0)</f>
        <v>60</v>
      </c>
    </row>
    <row r="912" spans="1:27" x14ac:dyDescent="0.25">
      <c r="A912" s="286">
        <v>46046</v>
      </c>
      <c r="B912" s="287">
        <v>4183608150</v>
      </c>
      <c r="C912" s="288" t="s">
        <v>15180</v>
      </c>
      <c r="D912" s="286">
        <v>46055</v>
      </c>
      <c r="G912" s="21" t="s">
        <v>14773</v>
      </c>
      <c r="I912" s="21">
        <v>4183608150</v>
      </c>
      <c r="J912" s="21" t="s">
        <v>1782</v>
      </c>
      <c r="K912" s="21" t="s">
        <v>32</v>
      </c>
      <c r="L912" s="215" t="str">
        <f>VLOOKUP($K912,[1]TONG_SL!$A$1:$D$65536,2,0)</f>
        <v>Giò Tai Lưỡi Xào 250g</v>
      </c>
      <c r="M912" s="247"/>
      <c r="N912" s="215" t="str">
        <f t="shared" si="114"/>
        <v>K-C6</v>
      </c>
      <c r="O912" s="222"/>
      <c r="P912" s="222"/>
      <c r="Q912" s="215" t="str">
        <f>VLOOKUP(K912,TONG_SL!$A:$D,3,0)</f>
        <v>Túi</v>
      </c>
      <c r="R912" s="248">
        <v>4</v>
      </c>
      <c r="S912" s="248"/>
      <c r="T912" s="248">
        <f>VLOOKUP(VLOOKUP(G912,Ma_KH!$A:$R,18,0)&amp;K912,Gia_MB!$A:$F,6,0)</f>
        <v>50182</v>
      </c>
      <c r="U912" s="249">
        <f t="shared" ref="U912:U926" si="119">T912*R912</f>
        <v>200728</v>
      </c>
      <c r="V912" s="248"/>
      <c r="W912" s="250">
        <f t="shared" ref="W912:W926" si="120">U912*V912</f>
        <v>0</v>
      </c>
      <c r="X912" s="251" t="str">
        <f t="shared" ref="X912:X926" si="121">IF(B912&lt;&gt;"","8","0")</f>
        <v>8</v>
      </c>
      <c r="Y912" s="248"/>
      <c r="Z912" s="249">
        <f t="shared" ref="Z912:Z926" si="122">U912*X912%</f>
        <v>16058.24</v>
      </c>
      <c r="AA912" s="252">
        <f>VLOOKUP(G912,Ma_KH!$A:$R,14,0)</f>
        <v>60</v>
      </c>
    </row>
    <row r="913" spans="1:27" x14ac:dyDescent="0.25">
      <c r="A913" s="286">
        <v>46046</v>
      </c>
      <c r="B913" s="287">
        <v>4183608150</v>
      </c>
      <c r="C913" s="288" t="s">
        <v>15180</v>
      </c>
      <c r="D913" s="286">
        <v>46055</v>
      </c>
      <c r="G913" s="21" t="s">
        <v>14773</v>
      </c>
      <c r="I913" s="21">
        <v>4183608150</v>
      </c>
      <c r="J913" s="21" t="s">
        <v>1782</v>
      </c>
      <c r="K913" s="21" t="s">
        <v>30</v>
      </c>
      <c r="L913" s="215" t="str">
        <f>VLOOKUP($K913,[1]TONG_SL!$A$1:$D$65536,2,0)</f>
        <v>Gà muối 500g</v>
      </c>
      <c r="M913" s="247"/>
      <c r="N913" s="215" t="str">
        <f t="shared" si="114"/>
        <v>K-C6</v>
      </c>
      <c r="O913" s="222"/>
      <c r="P913" s="222"/>
      <c r="Q913" s="215" t="str">
        <f>VLOOKUP(K913,TONG_SL!$A:$D,3,0)</f>
        <v>Túi</v>
      </c>
      <c r="R913" s="248">
        <v>29</v>
      </c>
      <c r="S913" s="248"/>
      <c r="T913" s="248">
        <f>VLOOKUP(VLOOKUP(G913,Ma_KH!$A:$R,18,0)&amp;K913,Gia_MB!$A:$F,6,0)</f>
        <v>116611</v>
      </c>
      <c r="U913" s="249">
        <f t="shared" si="119"/>
        <v>3381719</v>
      </c>
      <c r="V913" s="248"/>
      <c r="W913" s="250">
        <f t="shared" si="120"/>
        <v>0</v>
      </c>
      <c r="X913" s="251" t="str">
        <f t="shared" si="121"/>
        <v>8</v>
      </c>
      <c r="Y913" s="248"/>
      <c r="Z913" s="249">
        <f t="shared" si="122"/>
        <v>270537.52</v>
      </c>
      <c r="AA913" s="252">
        <f>VLOOKUP(G913,Ma_KH!$A:$R,14,0)</f>
        <v>60</v>
      </c>
    </row>
    <row r="914" spans="1:27" x14ac:dyDescent="0.25">
      <c r="A914" s="286">
        <v>46046</v>
      </c>
      <c r="B914" s="285">
        <v>4183608120</v>
      </c>
      <c r="C914" s="288" t="s">
        <v>15180</v>
      </c>
      <c r="D914" s="286">
        <v>46055</v>
      </c>
      <c r="E914" s="247"/>
      <c r="F914" s="254"/>
      <c r="G914" s="255" t="s">
        <v>14768</v>
      </c>
      <c r="H914" s="247"/>
      <c r="I914" s="246">
        <v>4183608120</v>
      </c>
      <c r="J914" s="21" t="s">
        <v>1782</v>
      </c>
      <c r="K914" s="21" t="s">
        <v>30</v>
      </c>
      <c r="L914" s="215" t="str">
        <f>VLOOKUP($K914,[1]TONG_SL!$A$1:$D$65536,2,0)</f>
        <v>Gà muối 500g</v>
      </c>
      <c r="M914" s="247"/>
      <c r="N914" s="215" t="str">
        <f t="shared" si="114"/>
        <v>K-C6</v>
      </c>
      <c r="O914" s="222"/>
      <c r="P914" s="222"/>
      <c r="Q914" s="215" t="str">
        <f>VLOOKUP(K914,TONG_SL!$A:$D,3,0)</f>
        <v>Túi</v>
      </c>
      <c r="R914" s="248">
        <v>12</v>
      </c>
      <c r="S914" s="248"/>
      <c r="T914" s="248">
        <f>VLOOKUP(VLOOKUP(G914,Ma_KH!$A:$R,18,0)&amp;K914,Gia_MB!$A:$F,6,0)</f>
        <v>116611</v>
      </c>
      <c r="U914" s="249">
        <f t="shared" si="119"/>
        <v>1399332</v>
      </c>
      <c r="V914" s="248"/>
      <c r="W914" s="250">
        <f t="shared" si="120"/>
        <v>0</v>
      </c>
      <c r="X914" s="251" t="str">
        <f t="shared" si="121"/>
        <v>8</v>
      </c>
      <c r="Y914" s="248"/>
      <c r="Z914" s="249">
        <f t="shared" si="122"/>
        <v>111946.56</v>
      </c>
      <c r="AA914" s="252">
        <f>VLOOKUP(G914,Ma_KH!$A:$R,14,0)</f>
        <v>60</v>
      </c>
    </row>
    <row r="915" spans="1:27" x14ac:dyDescent="0.25">
      <c r="A915" s="286">
        <v>46046</v>
      </c>
      <c r="B915" s="285">
        <v>4183608141</v>
      </c>
      <c r="C915" s="288" t="s">
        <v>15180</v>
      </c>
      <c r="D915" s="286">
        <v>46055</v>
      </c>
      <c r="E915" s="247"/>
      <c r="F915" s="254"/>
      <c r="G915" s="255" t="s">
        <v>14771</v>
      </c>
      <c r="H915" s="247"/>
      <c r="I915" s="246">
        <v>4183608141</v>
      </c>
      <c r="J915" s="21" t="s">
        <v>1782</v>
      </c>
      <c r="K915" s="21" t="s">
        <v>30</v>
      </c>
      <c r="L915" s="215" t="str">
        <f>VLOOKUP($K915,[1]TONG_SL!$A$1:$D$65536,2,0)</f>
        <v>Gà muối 500g</v>
      </c>
      <c r="M915" s="247"/>
      <c r="N915" s="215" t="str">
        <f t="shared" si="114"/>
        <v>K-C6</v>
      </c>
      <c r="O915" s="222"/>
      <c r="P915" s="222"/>
      <c r="Q915" s="215" t="str">
        <f>VLOOKUP(K915,TONG_SL!$A:$D,3,0)</f>
        <v>Túi</v>
      </c>
      <c r="R915" s="248">
        <v>27</v>
      </c>
      <c r="S915" s="248"/>
      <c r="T915" s="248">
        <f>VLOOKUP(VLOOKUP(G915,Ma_KH!$A:$R,18,0)&amp;K915,Gia_MB!$A:$F,6,0)</f>
        <v>116611</v>
      </c>
      <c r="U915" s="249">
        <f t="shared" si="119"/>
        <v>3148497</v>
      </c>
      <c r="V915" s="248"/>
      <c r="W915" s="250">
        <f t="shared" si="120"/>
        <v>0</v>
      </c>
      <c r="X915" s="251" t="str">
        <f t="shared" si="121"/>
        <v>8</v>
      </c>
      <c r="Y915" s="248"/>
      <c r="Z915" s="249">
        <f t="shared" si="122"/>
        <v>251879.76</v>
      </c>
      <c r="AA915" s="252">
        <f>VLOOKUP(G915,Ma_KH!$A:$R,14,0)</f>
        <v>60</v>
      </c>
    </row>
    <row r="916" spans="1:27" x14ac:dyDescent="0.25">
      <c r="A916" s="286">
        <v>46046</v>
      </c>
      <c r="B916" s="285">
        <v>4183608141</v>
      </c>
      <c r="C916" s="288" t="s">
        <v>15180</v>
      </c>
      <c r="D916" s="286">
        <v>46055</v>
      </c>
      <c r="E916" s="247"/>
      <c r="F916" s="254"/>
      <c r="G916" s="255" t="s">
        <v>14771</v>
      </c>
      <c r="H916" s="247"/>
      <c r="I916" s="246">
        <v>4183608141</v>
      </c>
      <c r="J916" s="21" t="s">
        <v>1782</v>
      </c>
      <c r="K916" s="246" t="s">
        <v>32</v>
      </c>
      <c r="L916" s="215" t="str">
        <f>VLOOKUP($K916,[1]TONG_SL!$A$1:$D$65536,2,0)</f>
        <v>Giò Tai Lưỡi Xào 250g</v>
      </c>
      <c r="M916" s="247"/>
      <c r="N916" s="215" t="str">
        <f t="shared" si="114"/>
        <v>K-C6</v>
      </c>
      <c r="O916" s="222"/>
      <c r="P916" s="222"/>
      <c r="Q916" s="215" t="str">
        <f>VLOOKUP(K916,TONG_SL!$A:$D,3,0)</f>
        <v>Túi</v>
      </c>
      <c r="R916" s="248">
        <v>5</v>
      </c>
      <c r="S916" s="248"/>
      <c r="T916" s="248">
        <f>VLOOKUP(VLOOKUP(G916,Ma_KH!$A:$R,18,0)&amp;K916,Gia_MB!$A:$F,6,0)</f>
        <v>50182</v>
      </c>
      <c r="U916" s="249">
        <f t="shared" si="119"/>
        <v>250910</v>
      </c>
      <c r="V916" s="248"/>
      <c r="W916" s="250">
        <f t="shared" si="120"/>
        <v>0</v>
      </c>
      <c r="X916" s="251" t="str">
        <f t="shared" si="121"/>
        <v>8</v>
      </c>
      <c r="Y916" s="248"/>
      <c r="Z916" s="249">
        <f t="shared" si="122"/>
        <v>20072.8</v>
      </c>
      <c r="AA916" s="252">
        <f>VLOOKUP(G916,Ma_KH!$A:$R,14,0)</f>
        <v>60</v>
      </c>
    </row>
    <row r="917" spans="1:27" x14ac:dyDescent="0.25">
      <c r="A917" s="286">
        <v>46046</v>
      </c>
      <c r="B917" s="285">
        <v>4183608141</v>
      </c>
      <c r="C917" s="288" t="s">
        <v>15180</v>
      </c>
      <c r="D917" s="286">
        <v>46055</v>
      </c>
      <c r="E917" s="247"/>
      <c r="F917" s="254"/>
      <c r="G917" s="255" t="s">
        <v>14771</v>
      </c>
      <c r="H917" s="247"/>
      <c r="I917" s="246">
        <v>4183608141</v>
      </c>
      <c r="J917" s="21" t="s">
        <v>1782</v>
      </c>
      <c r="K917" s="246" t="s">
        <v>27</v>
      </c>
      <c r="L917" s="215" t="str">
        <f>VLOOKUP($K917,[1]TONG_SL!$A$1:$D$65536,2,0)</f>
        <v>Chân giò heo muối 300g</v>
      </c>
      <c r="M917" s="247"/>
      <c r="N917" s="215" t="str">
        <f t="shared" si="114"/>
        <v>K-C6</v>
      </c>
      <c r="O917" s="222"/>
      <c r="P917" s="222"/>
      <c r="Q917" s="215" t="str">
        <f>VLOOKUP(K917,TONG_SL!$A:$D,3,0)</f>
        <v>Túi</v>
      </c>
      <c r="R917" s="248">
        <v>12</v>
      </c>
      <c r="S917" s="248"/>
      <c r="T917" s="248">
        <f>VLOOKUP(VLOOKUP(G917,Ma_KH!$A:$R,18,0)&amp;K917,Gia_MB!$A:$F,6,0)</f>
        <v>73431</v>
      </c>
      <c r="U917" s="249">
        <f t="shared" si="119"/>
        <v>881172</v>
      </c>
      <c r="V917" s="248"/>
      <c r="W917" s="250">
        <f t="shared" si="120"/>
        <v>0</v>
      </c>
      <c r="X917" s="251" t="str">
        <f t="shared" si="121"/>
        <v>8</v>
      </c>
      <c r="Y917" s="248"/>
      <c r="Z917" s="249">
        <f t="shared" si="122"/>
        <v>70493.759999999995</v>
      </c>
      <c r="AA917" s="252">
        <f>VLOOKUP(G917,Ma_KH!$A:$R,14,0)</f>
        <v>60</v>
      </c>
    </row>
    <row r="918" spans="1:27" x14ac:dyDescent="0.25">
      <c r="A918" s="286">
        <v>46046</v>
      </c>
      <c r="B918" s="285">
        <v>4183608141</v>
      </c>
      <c r="C918" s="288" t="s">
        <v>15180</v>
      </c>
      <c r="D918" s="286">
        <v>46055</v>
      </c>
      <c r="E918" s="247"/>
      <c r="F918" s="254"/>
      <c r="G918" s="255" t="s">
        <v>14771</v>
      </c>
      <c r="H918" s="247"/>
      <c r="I918" s="246">
        <v>4183608141</v>
      </c>
      <c r="J918" s="21" t="s">
        <v>1782</v>
      </c>
      <c r="K918" s="246" t="s">
        <v>48</v>
      </c>
      <c r="L918" s="215" t="str">
        <f>VLOOKUP($K918,[1]TONG_SL!$A$1:$D$65536,2,0)</f>
        <v>Mọc Nấm Hương 250g</v>
      </c>
      <c r="M918" s="247"/>
      <c r="N918" s="215" t="str">
        <f t="shared" si="114"/>
        <v>K-C6</v>
      </c>
      <c r="O918" s="222"/>
      <c r="P918" s="222"/>
      <c r="Q918" s="215" t="str">
        <f>VLOOKUP(K918,TONG_SL!$A:$D,3,0)</f>
        <v>Túi</v>
      </c>
      <c r="R918" s="248">
        <v>4</v>
      </c>
      <c r="S918" s="248"/>
      <c r="T918" s="248">
        <f>VLOOKUP(VLOOKUP(G918,Ma_KH!$A:$R,18,0)&amp;K918,Gia_MB!$A:$F,6,0)</f>
        <v>46000</v>
      </c>
      <c r="U918" s="249">
        <f t="shared" si="119"/>
        <v>184000</v>
      </c>
      <c r="V918" s="248"/>
      <c r="W918" s="250">
        <f t="shared" si="120"/>
        <v>0</v>
      </c>
      <c r="X918" s="251" t="str">
        <f t="shared" si="121"/>
        <v>8</v>
      </c>
      <c r="Y918" s="248"/>
      <c r="Z918" s="249">
        <f t="shared" si="122"/>
        <v>14720</v>
      </c>
      <c r="AA918" s="252">
        <f>VLOOKUP(G918,Ma_KH!$A:$R,14,0)</f>
        <v>60</v>
      </c>
    </row>
    <row r="919" spans="1:27" x14ac:dyDescent="0.25">
      <c r="A919" s="286">
        <v>46046</v>
      </c>
      <c r="B919" s="285">
        <v>4183607665</v>
      </c>
      <c r="C919" s="288" t="s">
        <v>15180</v>
      </c>
      <c r="D919" s="286">
        <v>46055</v>
      </c>
      <c r="E919" s="247"/>
      <c r="F919" s="254"/>
      <c r="G919" s="255" t="s">
        <v>14739</v>
      </c>
      <c r="H919" s="247"/>
      <c r="I919" s="246">
        <v>4183607665</v>
      </c>
      <c r="J919" s="21" t="s">
        <v>1782</v>
      </c>
      <c r="K919" s="246" t="s">
        <v>34</v>
      </c>
      <c r="L919" s="215" t="str">
        <f>VLOOKUP($K919,[1]TONG_SL!$A$1:$D$65536,2,0)</f>
        <v>Tai heo muối 200g</v>
      </c>
      <c r="M919" s="247"/>
      <c r="N919" s="215" t="str">
        <f t="shared" si="114"/>
        <v>K-C6</v>
      </c>
      <c r="O919" s="222"/>
      <c r="P919" s="222"/>
      <c r="Q919" s="215" t="str">
        <f>VLOOKUP(K919,TONG_SL!$A:$D,3,0)</f>
        <v>Túi</v>
      </c>
      <c r="R919" s="248">
        <v>2</v>
      </c>
      <c r="S919" s="248"/>
      <c r="T919" s="248">
        <f>VLOOKUP(VLOOKUP(G919,Ma_KH!$A:$R,18,0)&amp;K919,Gia_MB!$A:$F,6,0)</f>
        <v>55595</v>
      </c>
      <c r="U919" s="249">
        <f t="shared" si="119"/>
        <v>111190</v>
      </c>
      <c r="V919" s="248"/>
      <c r="W919" s="250">
        <f t="shared" si="120"/>
        <v>0</v>
      </c>
      <c r="X919" s="251" t="str">
        <f t="shared" si="121"/>
        <v>8</v>
      </c>
      <c r="Y919" s="248"/>
      <c r="Z919" s="249">
        <f t="shared" si="122"/>
        <v>8895.2000000000007</v>
      </c>
      <c r="AA919" s="252">
        <f>VLOOKUP(G919,Ma_KH!$A:$R,14,0)</f>
        <v>60</v>
      </c>
    </row>
    <row r="920" spans="1:27" x14ac:dyDescent="0.25">
      <c r="A920" s="286">
        <v>46046</v>
      </c>
      <c r="B920" s="285">
        <v>4183607665</v>
      </c>
      <c r="C920" s="288" t="s">
        <v>15180</v>
      </c>
      <c r="D920" s="286">
        <v>46055</v>
      </c>
      <c r="E920" s="247"/>
      <c r="F920" s="254"/>
      <c r="G920" s="255" t="s">
        <v>14739</v>
      </c>
      <c r="H920" s="247"/>
      <c r="I920" s="246">
        <v>4183607665</v>
      </c>
      <c r="J920" s="21" t="s">
        <v>1782</v>
      </c>
      <c r="K920" s="246" t="s">
        <v>48</v>
      </c>
      <c r="L920" s="215" t="str">
        <f>VLOOKUP($K920,[1]TONG_SL!$A$1:$D$65536,2,0)</f>
        <v>Mọc Nấm Hương 250g</v>
      </c>
      <c r="M920" s="247"/>
      <c r="N920" s="215" t="str">
        <f t="shared" si="114"/>
        <v>K-C6</v>
      </c>
      <c r="O920" s="222"/>
      <c r="P920" s="222"/>
      <c r="Q920" s="215" t="str">
        <f>VLOOKUP(K920,TONG_SL!$A:$D,3,0)</f>
        <v>Túi</v>
      </c>
      <c r="R920" s="248">
        <v>1</v>
      </c>
      <c r="S920" s="248"/>
      <c r="T920" s="248">
        <f>VLOOKUP(VLOOKUP(G920,Ma_KH!$A:$R,18,0)&amp;K920,Gia_MB!$A:$F,6,0)</f>
        <v>46000</v>
      </c>
      <c r="U920" s="249">
        <f t="shared" si="119"/>
        <v>46000</v>
      </c>
      <c r="V920" s="248"/>
      <c r="W920" s="250">
        <f t="shared" si="120"/>
        <v>0</v>
      </c>
      <c r="X920" s="251" t="str">
        <f t="shared" si="121"/>
        <v>8</v>
      </c>
      <c r="Y920" s="248"/>
      <c r="Z920" s="249">
        <f t="shared" si="122"/>
        <v>3680</v>
      </c>
      <c r="AA920" s="252">
        <f>VLOOKUP(G920,Ma_KH!$A:$R,14,0)</f>
        <v>60</v>
      </c>
    </row>
    <row r="921" spans="1:27" x14ac:dyDescent="0.25">
      <c r="A921" s="286">
        <v>46046</v>
      </c>
      <c r="B921" s="285">
        <v>4183607665</v>
      </c>
      <c r="C921" s="288" t="s">
        <v>15180</v>
      </c>
      <c r="D921" s="286">
        <v>46055</v>
      </c>
      <c r="E921" s="247"/>
      <c r="F921" s="254"/>
      <c r="G921" s="255" t="s">
        <v>14739</v>
      </c>
      <c r="H921" s="247"/>
      <c r="I921" s="246">
        <v>4183607665</v>
      </c>
      <c r="J921" s="21" t="s">
        <v>1782</v>
      </c>
      <c r="K921" s="246" t="s">
        <v>27</v>
      </c>
      <c r="L921" s="215" t="str">
        <f>VLOOKUP($K921,[1]TONG_SL!$A$1:$D$65536,2,0)</f>
        <v>Chân giò heo muối 300g</v>
      </c>
      <c r="M921" s="247"/>
      <c r="N921" s="215" t="str">
        <f t="shared" si="114"/>
        <v>K-C6</v>
      </c>
      <c r="O921" s="222"/>
      <c r="P921" s="222"/>
      <c r="Q921" s="215" t="str">
        <f>VLOOKUP(K921,TONG_SL!$A:$D,3,0)</f>
        <v>Túi</v>
      </c>
      <c r="R921" s="248">
        <v>10</v>
      </c>
      <c r="S921" s="248"/>
      <c r="T921" s="248">
        <f>VLOOKUP(VLOOKUP(G921,Ma_KH!$A:$R,18,0)&amp;K921,Gia_MB!$A:$F,6,0)</f>
        <v>73431</v>
      </c>
      <c r="U921" s="249">
        <f t="shared" si="119"/>
        <v>734310</v>
      </c>
      <c r="V921" s="248"/>
      <c r="W921" s="250">
        <f t="shared" si="120"/>
        <v>0</v>
      </c>
      <c r="X921" s="251" t="str">
        <f t="shared" si="121"/>
        <v>8</v>
      </c>
      <c r="Y921" s="248"/>
      <c r="Z921" s="249">
        <f t="shared" si="122"/>
        <v>58744.800000000003</v>
      </c>
      <c r="AA921" s="252">
        <f>VLOOKUP(G921,Ma_KH!$A:$R,14,0)</f>
        <v>60</v>
      </c>
    </row>
    <row r="922" spans="1:27" x14ac:dyDescent="0.25">
      <c r="A922" s="286">
        <v>46046</v>
      </c>
      <c r="B922" s="285">
        <v>4183607665</v>
      </c>
      <c r="C922" s="288" t="s">
        <v>15180</v>
      </c>
      <c r="D922" s="286">
        <v>46055</v>
      </c>
      <c r="E922" s="247"/>
      <c r="F922" s="254"/>
      <c r="G922" s="255" t="s">
        <v>14739</v>
      </c>
      <c r="H922" s="247"/>
      <c r="I922" s="246">
        <v>4183607665</v>
      </c>
      <c r="J922" s="21" t="s">
        <v>1782</v>
      </c>
      <c r="K922" s="246" t="s">
        <v>30</v>
      </c>
      <c r="L922" s="215" t="str">
        <f>VLOOKUP($K922,[1]TONG_SL!$A$1:$D$65536,2,0)</f>
        <v>Gà muối 500g</v>
      </c>
      <c r="M922" s="247"/>
      <c r="N922" s="215" t="str">
        <f t="shared" si="114"/>
        <v>K-C6</v>
      </c>
      <c r="O922" s="222"/>
      <c r="P922" s="222"/>
      <c r="Q922" s="215" t="str">
        <f>VLOOKUP(K922,TONG_SL!$A:$D,3,0)</f>
        <v>Túi</v>
      </c>
      <c r="R922" s="248">
        <v>17</v>
      </c>
      <c r="S922" s="248"/>
      <c r="T922" s="248">
        <f>VLOOKUP(VLOOKUP(G922,Ma_KH!$A:$R,18,0)&amp;K922,Gia_MB!$A:$F,6,0)</f>
        <v>116611</v>
      </c>
      <c r="U922" s="249">
        <f t="shared" si="119"/>
        <v>1982387</v>
      </c>
      <c r="V922" s="248"/>
      <c r="W922" s="250">
        <f t="shared" si="120"/>
        <v>0</v>
      </c>
      <c r="X922" s="251" t="str">
        <f t="shared" si="121"/>
        <v>8</v>
      </c>
      <c r="Y922" s="248"/>
      <c r="Z922" s="249">
        <f t="shared" si="122"/>
        <v>158590.96</v>
      </c>
      <c r="AA922" s="252">
        <f>VLOOKUP(G922,Ma_KH!$A:$R,14,0)</f>
        <v>60</v>
      </c>
    </row>
    <row r="923" spans="1:27" x14ac:dyDescent="0.25">
      <c r="A923" s="286">
        <v>46046</v>
      </c>
      <c r="B923" s="285">
        <v>4183607681</v>
      </c>
      <c r="C923" s="288" t="s">
        <v>15180</v>
      </c>
      <c r="D923" s="286">
        <v>46055</v>
      </c>
      <c r="E923" s="247"/>
      <c r="F923" s="254"/>
      <c r="G923" s="255" t="s">
        <v>14741</v>
      </c>
      <c r="H923" s="247"/>
      <c r="I923" s="246">
        <v>4183607681</v>
      </c>
      <c r="J923" s="21" t="s">
        <v>1782</v>
      </c>
      <c r="K923" s="246" t="s">
        <v>30</v>
      </c>
      <c r="L923" s="215" t="str">
        <f>VLOOKUP($K923,[1]TONG_SL!$A$1:$D$65536,2,0)</f>
        <v>Gà muối 500g</v>
      </c>
      <c r="M923" s="247"/>
      <c r="N923" s="215" t="str">
        <f t="shared" si="114"/>
        <v>K-C6</v>
      </c>
      <c r="O923" s="222"/>
      <c r="P923" s="222"/>
      <c r="Q923" s="215" t="str">
        <f>VLOOKUP(K923,TONG_SL!$A:$D,3,0)</f>
        <v>Túi</v>
      </c>
      <c r="R923" s="248">
        <v>10</v>
      </c>
      <c r="S923" s="248"/>
      <c r="T923" s="248">
        <f>VLOOKUP(VLOOKUP(G923,Ma_KH!$A:$R,18,0)&amp;K923,Gia_MB!$A:$F,6,0)</f>
        <v>116611</v>
      </c>
      <c r="U923" s="249">
        <f t="shared" si="119"/>
        <v>1166110</v>
      </c>
      <c r="V923" s="248"/>
      <c r="W923" s="250">
        <f t="shared" si="120"/>
        <v>0</v>
      </c>
      <c r="X923" s="251" t="str">
        <f t="shared" si="121"/>
        <v>8</v>
      </c>
      <c r="Y923" s="248"/>
      <c r="Z923" s="249">
        <f t="shared" si="122"/>
        <v>93288.8</v>
      </c>
      <c r="AA923" s="252">
        <f>VLOOKUP(G923,Ma_KH!$A:$R,14,0)</f>
        <v>60</v>
      </c>
    </row>
    <row r="924" spans="1:27" x14ac:dyDescent="0.25">
      <c r="A924" s="286">
        <v>46046</v>
      </c>
      <c r="B924" s="285">
        <v>4183607681</v>
      </c>
      <c r="C924" s="288" t="s">
        <v>15180</v>
      </c>
      <c r="D924" s="286">
        <v>46055</v>
      </c>
      <c r="E924" s="247"/>
      <c r="F924" s="254"/>
      <c r="G924" s="255" t="s">
        <v>14741</v>
      </c>
      <c r="H924" s="247"/>
      <c r="I924" s="246">
        <v>4183607681</v>
      </c>
      <c r="J924" s="21" t="s">
        <v>1782</v>
      </c>
      <c r="K924" s="246" t="s">
        <v>27</v>
      </c>
      <c r="L924" s="215" t="str">
        <f>VLOOKUP($K924,[1]TONG_SL!$A$1:$D$65536,2,0)</f>
        <v>Chân giò heo muối 300g</v>
      </c>
      <c r="M924" s="247"/>
      <c r="N924" s="215" t="str">
        <f t="shared" si="114"/>
        <v>K-C6</v>
      </c>
      <c r="O924" s="222"/>
      <c r="P924" s="222"/>
      <c r="Q924" s="215" t="str">
        <f>VLOOKUP(K924,TONG_SL!$A:$D,3,0)</f>
        <v>Túi</v>
      </c>
      <c r="R924" s="248">
        <v>11</v>
      </c>
      <c r="S924" s="248"/>
      <c r="T924" s="248">
        <f>VLOOKUP(VLOOKUP(G924,Ma_KH!$A:$R,18,0)&amp;K924,Gia_MB!$A:$F,6,0)</f>
        <v>73431</v>
      </c>
      <c r="U924" s="249">
        <f t="shared" si="119"/>
        <v>807741</v>
      </c>
      <c r="V924" s="248"/>
      <c r="W924" s="250">
        <f t="shared" si="120"/>
        <v>0</v>
      </c>
      <c r="X924" s="251" t="str">
        <f t="shared" si="121"/>
        <v>8</v>
      </c>
      <c r="Y924" s="248"/>
      <c r="Z924" s="249">
        <f t="shared" si="122"/>
        <v>64619.28</v>
      </c>
      <c r="AA924" s="252">
        <f>VLOOKUP(G924,Ma_KH!$A:$R,14,0)</f>
        <v>60</v>
      </c>
    </row>
    <row r="925" spans="1:27" x14ac:dyDescent="0.25">
      <c r="A925" s="286">
        <v>46046</v>
      </c>
      <c r="B925" s="285">
        <v>4183608108</v>
      </c>
      <c r="C925" s="288" t="s">
        <v>15180</v>
      </c>
      <c r="D925" s="286">
        <v>46055</v>
      </c>
      <c r="E925" s="247"/>
      <c r="F925" s="254"/>
      <c r="G925" s="255" t="s">
        <v>14766</v>
      </c>
      <c r="H925" s="247"/>
      <c r="I925" s="246">
        <v>4183608108</v>
      </c>
      <c r="J925" s="21" t="s">
        <v>1782</v>
      </c>
      <c r="K925" s="246" t="s">
        <v>27</v>
      </c>
      <c r="L925" s="215" t="str">
        <f>VLOOKUP($K925,[1]TONG_SL!$A$1:$D$65536,2,0)</f>
        <v>Chân giò heo muối 300g</v>
      </c>
      <c r="M925" s="247"/>
      <c r="N925" s="215" t="str">
        <f t="shared" si="114"/>
        <v>K-C6</v>
      </c>
      <c r="O925" s="222"/>
      <c r="P925" s="222"/>
      <c r="Q925" s="215" t="str">
        <f>VLOOKUP(K925,TONG_SL!$A:$D,3,0)</f>
        <v>Túi</v>
      </c>
      <c r="R925" s="248">
        <v>17</v>
      </c>
      <c r="S925" s="248"/>
      <c r="T925" s="248">
        <f>VLOOKUP(VLOOKUP(G925,Ma_KH!$A:$R,18,0)&amp;K925,Gia_MB!$A:$F,6,0)</f>
        <v>73431</v>
      </c>
      <c r="U925" s="249">
        <f t="shared" si="119"/>
        <v>1248327</v>
      </c>
      <c r="V925" s="248"/>
      <c r="W925" s="250">
        <f t="shared" si="120"/>
        <v>0</v>
      </c>
      <c r="X925" s="251" t="str">
        <f t="shared" si="121"/>
        <v>8</v>
      </c>
      <c r="Y925" s="248"/>
      <c r="Z925" s="249">
        <f t="shared" si="122"/>
        <v>99866.16</v>
      </c>
      <c r="AA925" s="252">
        <f>VLOOKUP(G925,Ma_KH!$A:$R,14,0)</f>
        <v>60</v>
      </c>
    </row>
    <row r="926" spans="1:27" x14ac:dyDescent="0.25">
      <c r="A926" s="286">
        <v>46046</v>
      </c>
      <c r="B926" s="285">
        <v>4183608108</v>
      </c>
      <c r="C926" s="288" t="s">
        <v>15180</v>
      </c>
      <c r="D926" s="286">
        <v>46055</v>
      </c>
      <c r="E926" s="247"/>
      <c r="F926" s="254"/>
      <c r="G926" s="255" t="s">
        <v>14766</v>
      </c>
      <c r="H926" s="247"/>
      <c r="I926" s="246">
        <v>4183608108</v>
      </c>
      <c r="J926" s="21" t="s">
        <v>1782</v>
      </c>
      <c r="K926" s="246" t="s">
        <v>32</v>
      </c>
      <c r="L926" s="215" t="str">
        <f>VLOOKUP($K926,[1]TONG_SL!$A$1:$D$65536,2,0)</f>
        <v>Giò Tai Lưỡi Xào 250g</v>
      </c>
      <c r="M926" s="247"/>
      <c r="N926" s="215" t="str">
        <f t="shared" si="114"/>
        <v>K-C6</v>
      </c>
      <c r="O926" s="222"/>
      <c r="P926" s="222"/>
      <c r="Q926" s="215" t="str">
        <f>VLOOKUP(K926,TONG_SL!$A:$D,3,0)</f>
        <v>Túi</v>
      </c>
      <c r="R926" s="248">
        <v>10</v>
      </c>
      <c r="S926" s="248"/>
      <c r="T926" s="248">
        <f>VLOOKUP(VLOOKUP(G926,Ma_KH!$A:$R,18,0)&amp;K926,Gia_MB!$A:$F,6,0)</f>
        <v>50182</v>
      </c>
      <c r="U926" s="249">
        <f t="shared" si="119"/>
        <v>501820</v>
      </c>
      <c r="V926" s="248"/>
      <c r="W926" s="250">
        <f t="shared" si="120"/>
        <v>0</v>
      </c>
      <c r="X926" s="251" t="str">
        <f t="shared" si="121"/>
        <v>8</v>
      </c>
      <c r="Y926" s="248"/>
      <c r="Z926" s="249">
        <f t="shared" si="122"/>
        <v>40145.599999999999</v>
      </c>
      <c r="AA926" s="252">
        <f>VLOOKUP(G926,Ma_KH!$A:$R,14,0)</f>
        <v>60</v>
      </c>
    </row>
    <row r="927" spans="1:27" x14ac:dyDescent="0.25">
      <c r="A927" s="286">
        <v>46046</v>
      </c>
      <c r="B927" s="285">
        <v>4183608108</v>
      </c>
      <c r="C927" s="288" t="s">
        <v>15180</v>
      </c>
      <c r="D927" s="286">
        <v>46055</v>
      </c>
      <c r="E927" s="247"/>
      <c r="F927" s="254"/>
      <c r="G927" s="255" t="s">
        <v>14766</v>
      </c>
      <c r="H927" s="247"/>
      <c r="I927" s="246">
        <v>4183608108</v>
      </c>
      <c r="J927" s="21" t="s">
        <v>1782</v>
      </c>
      <c r="K927" s="242" t="s">
        <v>30</v>
      </c>
      <c r="L927" s="215" t="str">
        <f>VLOOKUP($K927,[1]TONG_SL!$A$1:$D$65536,2,0)</f>
        <v>Gà muối 500g</v>
      </c>
      <c r="M927" s="247"/>
      <c r="N927" s="215" t="str">
        <f t="shared" si="114"/>
        <v>K-C6</v>
      </c>
      <c r="O927" s="222"/>
      <c r="P927" s="222"/>
      <c r="Q927" s="215" t="str">
        <f>VLOOKUP(K927,TONG_SL!$A:$D,3,0)</f>
        <v>Túi</v>
      </c>
      <c r="R927" s="253">
        <v>31</v>
      </c>
      <c r="S927" s="253"/>
      <c r="T927" s="253">
        <f>VLOOKUP(VLOOKUP(G927,Ma_KH!$A:$R,18,0)&amp;K927,Gia_MB!$A:$F,6,0)</f>
        <v>116611</v>
      </c>
      <c r="U927" s="256">
        <f>T927*R927</f>
        <v>3614941</v>
      </c>
      <c r="V927" s="253"/>
      <c r="W927" s="257">
        <f>U927*V927</f>
        <v>0</v>
      </c>
      <c r="X927" s="258" t="str">
        <f>IF(B927&lt;&gt;"","8","0")</f>
        <v>8</v>
      </c>
      <c r="Y927" s="253"/>
      <c r="Z927" s="256">
        <f>U927*X927%</f>
        <v>289195.28000000003</v>
      </c>
      <c r="AA927" s="259">
        <f>VLOOKUP(G927,Ma_KH!$A:$R,14,0)</f>
        <v>60</v>
      </c>
    </row>
    <row r="928" spans="1:27" x14ac:dyDescent="0.25">
      <c r="A928" s="286">
        <v>46046</v>
      </c>
      <c r="B928" s="285">
        <v>4183608111</v>
      </c>
      <c r="C928" s="288" t="s">
        <v>15180</v>
      </c>
      <c r="D928" s="286">
        <v>46055</v>
      </c>
      <c r="E928" s="247"/>
      <c r="F928" s="254"/>
      <c r="G928" s="255" t="s">
        <v>14767</v>
      </c>
      <c r="H928" s="247"/>
      <c r="I928" s="246">
        <v>4183608111</v>
      </c>
      <c r="J928" s="21" t="s">
        <v>1782</v>
      </c>
      <c r="K928" s="246" t="s">
        <v>27</v>
      </c>
      <c r="L928" s="215" t="str">
        <f>VLOOKUP($K928,[1]TONG_SL!$A$1:$D$65536,2,0)</f>
        <v>Chân giò heo muối 300g</v>
      </c>
      <c r="M928" s="247"/>
      <c r="N928" s="215" t="str">
        <f t="shared" si="114"/>
        <v>K-C6</v>
      </c>
      <c r="O928" s="222"/>
      <c r="P928" s="222"/>
      <c r="Q928" s="215" t="str">
        <f>VLOOKUP(K928,TONG_SL!$A:$D,3,0)</f>
        <v>Túi</v>
      </c>
      <c r="R928" s="248">
        <v>5</v>
      </c>
      <c r="S928" s="248"/>
      <c r="T928" s="248">
        <f>VLOOKUP(VLOOKUP(G928,Ma_KH!$A:$R,18,0)&amp;K928,Gia_MB!$A:$F,6,0)</f>
        <v>73431</v>
      </c>
      <c r="U928" s="249">
        <f t="shared" ref="U928:U959" si="123">T928*R928</f>
        <v>367155</v>
      </c>
      <c r="V928" s="248"/>
      <c r="W928" s="250">
        <f t="shared" ref="W928:W959" si="124">U928*V928</f>
        <v>0</v>
      </c>
      <c r="X928" s="251" t="str">
        <f t="shared" ref="X928:X959" si="125">IF(B928&lt;&gt;"","8","0")</f>
        <v>8</v>
      </c>
      <c r="Y928" s="248"/>
      <c r="Z928" s="249">
        <f t="shared" ref="Z928:Z959" si="126">U928*X928%</f>
        <v>29372.400000000001</v>
      </c>
      <c r="AA928" s="252">
        <f>VLOOKUP(G928,Ma_KH!$A:$R,14,0)</f>
        <v>60</v>
      </c>
    </row>
    <row r="929" spans="1:27" x14ac:dyDescent="0.25">
      <c r="A929" s="286">
        <v>46046</v>
      </c>
      <c r="B929" s="285">
        <v>4183608111</v>
      </c>
      <c r="C929" s="288" t="s">
        <v>15180</v>
      </c>
      <c r="D929" s="286">
        <v>46055</v>
      </c>
      <c r="E929" s="247"/>
      <c r="F929" s="254"/>
      <c r="G929" s="255" t="s">
        <v>14767</v>
      </c>
      <c r="H929" s="247"/>
      <c r="I929" s="246">
        <v>4183608111</v>
      </c>
      <c r="J929" s="21" t="s">
        <v>1782</v>
      </c>
      <c r="K929" s="246" t="s">
        <v>32</v>
      </c>
      <c r="L929" s="215" t="str">
        <f>VLOOKUP($K929,[1]TONG_SL!$A$1:$D$65536,2,0)</f>
        <v>Giò Tai Lưỡi Xào 250g</v>
      </c>
      <c r="M929" s="247"/>
      <c r="N929" s="215" t="str">
        <f t="shared" si="114"/>
        <v>K-C6</v>
      </c>
      <c r="O929" s="222"/>
      <c r="P929" s="222"/>
      <c r="Q929" s="215" t="str">
        <f>VLOOKUP(K929,TONG_SL!$A:$D,3,0)</f>
        <v>Túi</v>
      </c>
      <c r="R929" s="248">
        <v>1</v>
      </c>
      <c r="S929" s="248"/>
      <c r="T929" s="248">
        <f>VLOOKUP(VLOOKUP(G929,Ma_KH!$A:$R,18,0)&amp;K929,Gia_MB!$A:$F,6,0)</f>
        <v>50182</v>
      </c>
      <c r="U929" s="249">
        <f t="shared" si="123"/>
        <v>50182</v>
      </c>
      <c r="V929" s="248"/>
      <c r="W929" s="250">
        <f t="shared" si="124"/>
        <v>0</v>
      </c>
      <c r="X929" s="251" t="str">
        <f t="shared" si="125"/>
        <v>8</v>
      </c>
      <c r="Y929" s="248"/>
      <c r="Z929" s="249">
        <f t="shared" si="126"/>
        <v>4014.56</v>
      </c>
      <c r="AA929" s="252">
        <f>VLOOKUP(G929,Ma_KH!$A:$R,14,0)</f>
        <v>60</v>
      </c>
    </row>
    <row r="930" spans="1:27" x14ac:dyDescent="0.25">
      <c r="A930" s="286">
        <v>46046</v>
      </c>
      <c r="B930" s="285">
        <v>4183608111</v>
      </c>
      <c r="C930" s="288" t="s">
        <v>15180</v>
      </c>
      <c r="D930" s="286">
        <v>46055</v>
      </c>
      <c r="E930" s="247"/>
      <c r="F930" s="254"/>
      <c r="G930" s="255" t="s">
        <v>14767</v>
      </c>
      <c r="H930" s="247"/>
      <c r="I930" s="246">
        <v>4183608111</v>
      </c>
      <c r="J930" s="21" t="s">
        <v>1782</v>
      </c>
      <c r="K930" s="242" t="s">
        <v>30</v>
      </c>
      <c r="L930" s="215" t="str">
        <f>VLOOKUP($K930,[1]TONG_SL!$A$1:$D$65536,2,0)</f>
        <v>Gà muối 500g</v>
      </c>
      <c r="M930" s="247"/>
      <c r="N930" s="215" t="str">
        <f t="shared" ref="N930:N993" si="127">IF($B930&lt;&gt;"","K-C6","")</f>
        <v>K-C6</v>
      </c>
      <c r="O930" s="222"/>
      <c r="P930" s="222"/>
      <c r="Q930" s="215" t="str">
        <f>VLOOKUP(K930,TONG_SL!$A:$D,3,0)</f>
        <v>Túi</v>
      </c>
      <c r="R930" s="248">
        <v>19</v>
      </c>
      <c r="S930" s="248"/>
      <c r="T930" s="248">
        <f>VLOOKUP(VLOOKUP(G930,Ma_KH!$A:$R,18,0)&amp;K930,Gia_MB!$A:$F,6,0)</f>
        <v>116611</v>
      </c>
      <c r="U930" s="249">
        <f t="shared" si="123"/>
        <v>2215609</v>
      </c>
      <c r="V930" s="248"/>
      <c r="W930" s="250">
        <f t="shared" si="124"/>
        <v>0</v>
      </c>
      <c r="X930" s="251" t="str">
        <f t="shared" si="125"/>
        <v>8</v>
      </c>
      <c r="Y930" s="248"/>
      <c r="Z930" s="249">
        <f t="shared" si="126"/>
        <v>177248.72</v>
      </c>
      <c r="AA930" s="252">
        <f>VLOOKUP(G930,Ma_KH!$A:$R,14,0)</f>
        <v>60</v>
      </c>
    </row>
    <row r="931" spans="1:27" x14ac:dyDescent="0.25">
      <c r="A931" s="286">
        <v>46046</v>
      </c>
      <c r="B931" s="285">
        <v>4183608106</v>
      </c>
      <c r="C931" s="288" t="s">
        <v>15180</v>
      </c>
      <c r="D931" s="286">
        <v>46055</v>
      </c>
      <c r="E931" s="247"/>
      <c r="F931" s="254"/>
      <c r="G931" s="255" t="s">
        <v>14765</v>
      </c>
      <c r="H931" s="247"/>
      <c r="I931" s="246">
        <v>4183608106</v>
      </c>
      <c r="J931" s="21" t="s">
        <v>1782</v>
      </c>
      <c r="K931" s="242" t="s">
        <v>30</v>
      </c>
      <c r="L931" s="215" t="str">
        <f>VLOOKUP($K931,[1]TONG_SL!$A$1:$D$65536,2,0)</f>
        <v>Gà muối 500g</v>
      </c>
      <c r="M931" s="247"/>
      <c r="N931" s="215" t="str">
        <f t="shared" si="127"/>
        <v>K-C6</v>
      </c>
      <c r="O931" s="222"/>
      <c r="P931" s="222"/>
      <c r="Q931" s="215" t="str">
        <f>VLOOKUP(K931,TONG_SL!$A:$D,3,0)</f>
        <v>Túi</v>
      </c>
      <c r="R931" s="248">
        <v>7</v>
      </c>
      <c r="S931" s="248"/>
      <c r="T931" s="248">
        <f>VLOOKUP(VLOOKUP(G931,Ma_KH!$A:$R,18,0)&amp;K931,Gia_MB!$A:$F,6,0)</f>
        <v>116611</v>
      </c>
      <c r="U931" s="249">
        <f t="shared" si="123"/>
        <v>816277</v>
      </c>
      <c r="V931" s="248"/>
      <c r="W931" s="250">
        <f t="shared" si="124"/>
        <v>0</v>
      </c>
      <c r="X931" s="251" t="str">
        <f t="shared" si="125"/>
        <v>8</v>
      </c>
      <c r="Y931" s="248"/>
      <c r="Z931" s="249">
        <f t="shared" si="126"/>
        <v>65302.16</v>
      </c>
      <c r="AA931" s="252">
        <f>VLOOKUP(G931,Ma_KH!$A:$R,14,0)</f>
        <v>60</v>
      </c>
    </row>
    <row r="932" spans="1:27" x14ac:dyDescent="0.25">
      <c r="A932" s="286">
        <v>46046</v>
      </c>
      <c r="B932" s="285">
        <v>4183608106</v>
      </c>
      <c r="C932" s="288" t="s">
        <v>15180</v>
      </c>
      <c r="D932" s="286">
        <v>46055</v>
      </c>
      <c r="E932" s="247"/>
      <c r="F932" s="254"/>
      <c r="G932" s="255" t="s">
        <v>14765</v>
      </c>
      <c r="H932" s="247"/>
      <c r="I932" s="246">
        <v>4183608106</v>
      </c>
      <c r="J932" s="21" t="s">
        <v>1782</v>
      </c>
      <c r="K932" s="246" t="s">
        <v>32</v>
      </c>
      <c r="L932" s="215" t="str">
        <f>VLOOKUP($K932,[1]TONG_SL!$A$1:$D$65536,2,0)</f>
        <v>Giò Tai Lưỡi Xào 250g</v>
      </c>
      <c r="M932" s="247"/>
      <c r="N932" s="215" t="str">
        <f t="shared" si="127"/>
        <v>K-C6</v>
      </c>
      <c r="O932" s="222"/>
      <c r="P932" s="222"/>
      <c r="Q932" s="215" t="str">
        <f>VLOOKUP(K932,TONG_SL!$A:$D,3,0)</f>
        <v>Túi</v>
      </c>
      <c r="R932" s="248">
        <v>6</v>
      </c>
      <c r="S932" s="248"/>
      <c r="T932" s="248">
        <f>VLOOKUP(VLOOKUP(G932,Ma_KH!$A:$R,18,0)&amp;K932,Gia_MB!$A:$F,6,0)</f>
        <v>50182</v>
      </c>
      <c r="U932" s="249">
        <f t="shared" si="123"/>
        <v>301092</v>
      </c>
      <c r="V932" s="248"/>
      <c r="W932" s="250">
        <f t="shared" si="124"/>
        <v>0</v>
      </c>
      <c r="X932" s="251" t="str">
        <f t="shared" si="125"/>
        <v>8</v>
      </c>
      <c r="Y932" s="248"/>
      <c r="Z932" s="249">
        <f t="shared" si="126"/>
        <v>24087.360000000001</v>
      </c>
      <c r="AA932" s="252">
        <f>VLOOKUP(G932,Ma_KH!$A:$R,14,0)</f>
        <v>60</v>
      </c>
    </row>
    <row r="933" spans="1:27" x14ac:dyDescent="0.25">
      <c r="A933" s="286">
        <v>46046</v>
      </c>
      <c r="B933" s="285">
        <v>4183608138</v>
      </c>
      <c r="C933" s="288" t="s">
        <v>15180</v>
      </c>
      <c r="D933" s="286">
        <v>46055</v>
      </c>
      <c r="E933" s="247"/>
      <c r="F933" s="254"/>
      <c r="G933" s="255" t="s">
        <v>14770</v>
      </c>
      <c r="H933" s="247"/>
      <c r="I933" s="246">
        <v>4183608138</v>
      </c>
      <c r="J933" s="21" t="s">
        <v>1782</v>
      </c>
      <c r="K933" s="242" t="s">
        <v>30</v>
      </c>
      <c r="L933" s="215" t="str">
        <f>VLOOKUP($K933,[1]TONG_SL!$A$1:$D$65536,2,0)</f>
        <v>Gà muối 500g</v>
      </c>
      <c r="M933" s="247"/>
      <c r="N933" s="215" t="str">
        <f t="shared" si="127"/>
        <v>K-C6</v>
      </c>
      <c r="O933" s="222"/>
      <c r="P933" s="222"/>
      <c r="Q933" s="215" t="str">
        <f>VLOOKUP(K933,TONG_SL!$A:$D,3,0)</f>
        <v>Túi</v>
      </c>
      <c r="R933" s="248">
        <v>31</v>
      </c>
      <c r="S933" s="248"/>
      <c r="T933" s="248">
        <f>VLOOKUP(VLOOKUP(G933,Ma_KH!$A:$R,18,0)&amp;K933,Gia_MB!$A:$F,6,0)</f>
        <v>116611</v>
      </c>
      <c r="U933" s="249">
        <f t="shared" si="123"/>
        <v>3614941</v>
      </c>
      <c r="V933" s="248"/>
      <c r="W933" s="250">
        <f t="shared" si="124"/>
        <v>0</v>
      </c>
      <c r="X933" s="251" t="str">
        <f t="shared" si="125"/>
        <v>8</v>
      </c>
      <c r="Y933" s="248"/>
      <c r="Z933" s="249">
        <f t="shared" si="126"/>
        <v>289195.28000000003</v>
      </c>
      <c r="AA933" s="252">
        <f>VLOOKUP(G933,Ma_KH!$A:$R,14,0)</f>
        <v>60</v>
      </c>
    </row>
    <row r="934" spans="1:27" x14ac:dyDescent="0.25">
      <c r="A934" s="286">
        <v>46046</v>
      </c>
      <c r="B934" s="285">
        <v>4183608138</v>
      </c>
      <c r="C934" s="288" t="s">
        <v>15180</v>
      </c>
      <c r="D934" s="286">
        <v>46055</v>
      </c>
      <c r="E934" s="247"/>
      <c r="F934" s="254"/>
      <c r="G934" s="255" t="s">
        <v>14770</v>
      </c>
      <c r="H934" s="247"/>
      <c r="I934" s="246">
        <v>4183608138</v>
      </c>
      <c r="J934" s="21" t="s">
        <v>1782</v>
      </c>
      <c r="K934" s="246" t="s">
        <v>32</v>
      </c>
      <c r="L934" s="215" t="str">
        <f>VLOOKUP($K934,[1]TONG_SL!$A$1:$D$65536,2,0)</f>
        <v>Giò Tai Lưỡi Xào 250g</v>
      </c>
      <c r="M934" s="247"/>
      <c r="N934" s="215" t="str">
        <f t="shared" si="127"/>
        <v>K-C6</v>
      </c>
      <c r="O934" s="222"/>
      <c r="P934" s="222"/>
      <c r="Q934" s="215" t="str">
        <f>VLOOKUP(K934,TONG_SL!$A:$D,3,0)</f>
        <v>Túi</v>
      </c>
      <c r="R934" s="248">
        <v>8</v>
      </c>
      <c r="S934" s="248"/>
      <c r="T934" s="248">
        <f>VLOOKUP(VLOOKUP(G934,Ma_KH!$A:$R,18,0)&amp;K934,Gia_MB!$A:$F,6,0)</f>
        <v>50182</v>
      </c>
      <c r="U934" s="249">
        <f t="shared" si="123"/>
        <v>401456</v>
      </c>
      <c r="V934" s="248"/>
      <c r="W934" s="250">
        <f t="shared" si="124"/>
        <v>0</v>
      </c>
      <c r="X934" s="251" t="str">
        <f t="shared" si="125"/>
        <v>8</v>
      </c>
      <c r="Y934" s="248"/>
      <c r="Z934" s="249">
        <f t="shared" si="126"/>
        <v>32116.48</v>
      </c>
      <c r="AA934" s="252">
        <f>VLOOKUP(G934,Ma_KH!$A:$R,14,0)</f>
        <v>60</v>
      </c>
    </row>
    <row r="935" spans="1:27" x14ac:dyDescent="0.25">
      <c r="A935" s="286">
        <v>46046</v>
      </c>
      <c r="B935" s="285">
        <v>4183608138</v>
      </c>
      <c r="C935" s="288" t="s">
        <v>15180</v>
      </c>
      <c r="D935" s="286">
        <v>46055</v>
      </c>
      <c r="E935" s="247"/>
      <c r="F935" s="254"/>
      <c r="G935" s="255" t="s">
        <v>14770</v>
      </c>
      <c r="H935" s="247"/>
      <c r="I935" s="246">
        <v>4183608138</v>
      </c>
      <c r="J935" s="21" t="s">
        <v>1782</v>
      </c>
      <c r="K935" s="246" t="s">
        <v>34</v>
      </c>
      <c r="L935" s="215" t="str">
        <f>VLOOKUP($K935,[1]TONG_SL!$A$1:$D$65536,2,0)</f>
        <v>Tai heo muối 200g</v>
      </c>
      <c r="M935" s="247"/>
      <c r="N935" s="215" t="str">
        <f t="shared" si="127"/>
        <v>K-C6</v>
      </c>
      <c r="O935" s="222"/>
      <c r="P935" s="222"/>
      <c r="Q935" s="215" t="str">
        <f>VLOOKUP(K935,TONG_SL!$A:$D,3,0)</f>
        <v>Túi</v>
      </c>
      <c r="R935" s="248">
        <v>4</v>
      </c>
      <c r="S935" s="248"/>
      <c r="T935" s="248">
        <f>VLOOKUP(VLOOKUP(G935,Ma_KH!$A:$R,18,0)&amp;K935,Gia_MB!$A:$F,6,0)</f>
        <v>55595</v>
      </c>
      <c r="U935" s="249">
        <f t="shared" si="123"/>
        <v>222380</v>
      </c>
      <c r="V935" s="248"/>
      <c r="W935" s="250">
        <f t="shared" si="124"/>
        <v>0</v>
      </c>
      <c r="X935" s="251" t="str">
        <f t="shared" si="125"/>
        <v>8</v>
      </c>
      <c r="Y935" s="248"/>
      <c r="Z935" s="249">
        <f t="shared" si="126"/>
        <v>17790.400000000001</v>
      </c>
      <c r="AA935" s="252">
        <f>VLOOKUP(G935,Ma_KH!$A:$R,14,0)</f>
        <v>60</v>
      </c>
    </row>
    <row r="936" spans="1:27" x14ac:dyDescent="0.25">
      <c r="A936" s="286">
        <v>46046</v>
      </c>
      <c r="B936" s="285">
        <v>4183608138</v>
      </c>
      <c r="C936" s="288" t="s">
        <v>15180</v>
      </c>
      <c r="D936" s="286">
        <v>46055</v>
      </c>
      <c r="E936" s="247"/>
      <c r="F936" s="254"/>
      <c r="G936" s="255" t="s">
        <v>14770</v>
      </c>
      <c r="H936" s="247"/>
      <c r="I936" s="246">
        <v>4183608138</v>
      </c>
      <c r="J936" s="21" t="s">
        <v>1782</v>
      </c>
      <c r="K936" s="246" t="s">
        <v>27</v>
      </c>
      <c r="L936" s="215" t="str">
        <f>VLOOKUP($K936,[1]TONG_SL!$A$1:$D$65536,2,0)</f>
        <v>Chân giò heo muối 300g</v>
      </c>
      <c r="M936" s="247"/>
      <c r="N936" s="215" t="str">
        <f t="shared" si="127"/>
        <v>K-C6</v>
      </c>
      <c r="O936" s="222"/>
      <c r="P936" s="222"/>
      <c r="Q936" s="215" t="str">
        <f>VLOOKUP(K936,TONG_SL!$A:$D,3,0)</f>
        <v>Túi</v>
      </c>
      <c r="R936" s="248">
        <v>4</v>
      </c>
      <c r="S936" s="248"/>
      <c r="T936" s="248">
        <f>VLOOKUP(VLOOKUP(G936,Ma_KH!$A:$R,18,0)&amp;K936,Gia_MB!$A:$F,6,0)</f>
        <v>73431</v>
      </c>
      <c r="U936" s="249">
        <f t="shared" si="123"/>
        <v>293724</v>
      </c>
      <c r="V936" s="248"/>
      <c r="W936" s="250">
        <f t="shared" si="124"/>
        <v>0</v>
      </c>
      <c r="X936" s="251" t="str">
        <f t="shared" si="125"/>
        <v>8</v>
      </c>
      <c r="Y936" s="248"/>
      <c r="Z936" s="249">
        <f t="shared" si="126"/>
        <v>23497.920000000002</v>
      </c>
      <c r="AA936" s="252">
        <f>VLOOKUP(G936,Ma_KH!$A:$R,14,0)</f>
        <v>60</v>
      </c>
    </row>
    <row r="937" spans="1:27" x14ac:dyDescent="0.25">
      <c r="A937" s="286">
        <v>46046</v>
      </c>
      <c r="B937" s="285">
        <v>4183607913</v>
      </c>
      <c r="C937" s="288" t="s">
        <v>15180</v>
      </c>
      <c r="D937" s="286">
        <v>46055</v>
      </c>
      <c r="E937" s="247"/>
      <c r="F937" s="254"/>
      <c r="G937" s="255" t="s">
        <v>7626</v>
      </c>
      <c r="H937" s="247"/>
      <c r="I937" s="246">
        <v>4183607913</v>
      </c>
      <c r="J937" s="21" t="s">
        <v>1782</v>
      </c>
      <c r="K937" s="246" t="s">
        <v>34</v>
      </c>
      <c r="L937" s="215" t="str">
        <f>VLOOKUP($K937,[1]TONG_SL!$A$1:$D$65536,2,0)</f>
        <v>Tai heo muối 200g</v>
      </c>
      <c r="M937" s="247"/>
      <c r="N937" s="215" t="str">
        <f t="shared" si="127"/>
        <v>K-C6</v>
      </c>
      <c r="O937" s="222"/>
      <c r="P937" s="222"/>
      <c r="Q937" s="215" t="str">
        <f>VLOOKUP(K937,TONG_SL!$A:$D,3,0)</f>
        <v>Túi</v>
      </c>
      <c r="R937" s="248">
        <v>4</v>
      </c>
      <c r="S937" s="248"/>
      <c r="T937" s="248">
        <f>VLOOKUP(VLOOKUP(G937,Ma_KH!$A:$R,18,0)&amp;K937,Gia_MB!$A:$F,6,0)</f>
        <v>55595</v>
      </c>
      <c r="U937" s="249">
        <f t="shared" si="123"/>
        <v>222380</v>
      </c>
      <c r="V937" s="248"/>
      <c r="W937" s="250">
        <f t="shared" si="124"/>
        <v>0</v>
      </c>
      <c r="X937" s="251" t="str">
        <f t="shared" si="125"/>
        <v>8</v>
      </c>
      <c r="Y937" s="248"/>
      <c r="Z937" s="249">
        <f t="shared" si="126"/>
        <v>17790.400000000001</v>
      </c>
      <c r="AA937" s="252">
        <f>VLOOKUP(G937,Ma_KH!$A:$R,14,0)</f>
        <v>60</v>
      </c>
    </row>
    <row r="938" spans="1:27" x14ac:dyDescent="0.25">
      <c r="A938" s="286">
        <v>46046</v>
      </c>
      <c r="B938" s="285">
        <v>4183607913</v>
      </c>
      <c r="C938" s="288" t="s">
        <v>15180</v>
      </c>
      <c r="D938" s="286">
        <v>46055</v>
      </c>
      <c r="E938" s="247"/>
      <c r="F938" s="254"/>
      <c r="G938" s="255" t="s">
        <v>7626</v>
      </c>
      <c r="H938" s="247"/>
      <c r="I938" s="246">
        <v>4183607913</v>
      </c>
      <c r="J938" s="21" t="s">
        <v>1782</v>
      </c>
      <c r="K938" s="246" t="s">
        <v>27</v>
      </c>
      <c r="L938" s="215" t="str">
        <f>VLOOKUP($K938,[1]TONG_SL!$A$1:$D$65536,2,0)</f>
        <v>Chân giò heo muối 300g</v>
      </c>
      <c r="M938" s="247"/>
      <c r="N938" s="215" t="str">
        <f t="shared" si="127"/>
        <v>K-C6</v>
      </c>
      <c r="O938" s="222"/>
      <c r="P938" s="222"/>
      <c r="Q938" s="215" t="str">
        <f>VLOOKUP(K938,TONG_SL!$A:$D,3,0)</f>
        <v>Túi</v>
      </c>
      <c r="R938" s="248">
        <v>17</v>
      </c>
      <c r="S938" s="248"/>
      <c r="T938" s="248">
        <f>VLOOKUP(VLOOKUP(G938,Ma_KH!$A:$R,18,0)&amp;K938,Gia_MB!$A:$F,6,0)</f>
        <v>73431</v>
      </c>
      <c r="U938" s="249">
        <f t="shared" si="123"/>
        <v>1248327</v>
      </c>
      <c r="V938" s="248"/>
      <c r="W938" s="250">
        <f t="shared" si="124"/>
        <v>0</v>
      </c>
      <c r="X938" s="251" t="str">
        <f t="shared" si="125"/>
        <v>8</v>
      </c>
      <c r="Y938" s="248"/>
      <c r="Z938" s="249">
        <f t="shared" si="126"/>
        <v>99866.16</v>
      </c>
      <c r="AA938" s="252">
        <f>VLOOKUP(G938,Ma_KH!$A:$R,14,0)</f>
        <v>60</v>
      </c>
    </row>
    <row r="939" spans="1:27" x14ac:dyDescent="0.25">
      <c r="A939" s="286">
        <v>46046</v>
      </c>
      <c r="B939" s="285">
        <v>4183607913</v>
      </c>
      <c r="C939" s="288" t="s">
        <v>15180</v>
      </c>
      <c r="D939" s="286">
        <v>46055</v>
      </c>
      <c r="E939" s="247"/>
      <c r="F939" s="254"/>
      <c r="G939" s="255" t="s">
        <v>7626</v>
      </c>
      <c r="H939" s="247"/>
      <c r="I939" s="246">
        <v>4183607913</v>
      </c>
      <c r="J939" s="21" t="s">
        <v>1782</v>
      </c>
      <c r="K939" s="246" t="s">
        <v>32</v>
      </c>
      <c r="L939" s="215" t="str">
        <f>VLOOKUP($K939,[1]TONG_SL!$A$1:$D$65536,2,0)</f>
        <v>Giò Tai Lưỡi Xào 250g</v>
      </c>
      <c r="M939" s="247"/>
      <c r="N939" s="215" t="str">
        <f t="shared" si="127"/>
        <v>K-C6</v>
      </c>
      <c r="O939" s="222"/>
      <c r="P939" s="222"/>
      <c r="Q939" s="215" t="str">
        <f>VLOOKUP(K939,TONG_SL!$A:$D,3,0)</f>
        <v>Túi</v>
      </c>
      <c r="R939" s="248">
        <v>9</v>
      </c>
      <c r="S939" s="248"/>
      <c r="T939" s="248">
        <f>VLOOKUP(VLOOKUP(G939,Ma_KH!$A:$R,18,0)&amp;K939,Gia_MB!$A:$F,6,0)</f>
        <v>50182</v>
      </c>
      <c r="U939" s="249">
        <f t="shared" si="123"/>
        <v>451638</v>
      </c>
      <c r="V939" s="248"/>
      <c r="W939" s="250">
        <f t="shared" si="124"/>
        <v>0</v>
      </c>
      <c r="X939" s="251" t="str">
        <f t="shared" si="125"/>
        <v>8</v>
      </c>
      <c r="Y939" s="248"/>
      <c r="Z939" s="249">
        <f t="shared" si="126"/>
        <v>36131.040000000001</v>
      </c>
      <c r="AA939" s="252">
        <f>VLOOKUP(G939,Ma_KH!$A:$R,14,0)</f>
        <v>60</v>
      </c>
    </row>
    <row r="940" spans="1:27" x14ac:dyDescent="0.25">
      <c r="A940" s="286">
        <v>46046</v>
      </c>
      <c r="B940" s="285">
        <v>4183607913</v>
      </c>
      <c r="C940" s="288" t="s">
        <v>15180</v>
      </c>
      <c r="D940" s="286">
        <v>46055</v>
      </c>
      <c r="E940" s="247"/>
      <c r="F940" s="254"/>
      <c r="G940" s="255" t="s">
        <v>7626</v>
      </c>
      <c r="H940" s="247"/>
      <c r="I940" s="246">
        <v>4183607913</v>
      </c>
      <c r="J940" s="21" t="s">
        <v>1782</v>
      </c>
      <c r="K940" s="242" t="s">
        <v>30</v>
      </c>
      <c r="L940" s="215" t="str">
        <f>VLOOKUP($K940,[1]TONG_SL!$A$1:$D$65536,2,0)</f>
        <v>Gà muối 500g</v>
      </c>
      <c r="M940" s="247"/>
      <c r="N940" s="215" t="str">
        <f t="shared" si="127"/>
        <v>K-C6</v>
      </c>
      <c r="O940" s="222"/>
      <c r="P940" s="222"/>
      <c r="Q940" s="215" t="str">
        <f>VLOOKUP(K940,TONG_SL!$A:$D,3,0)</f>
        <v>Túi</v>
      </c>
      <c r="R940" s="248">
        <v>25</v>
      </c>
      <c r="S940" s="248"/>
      <c r="T940" s="248">
        <f>VLOOKUP(VLOOKUP(G940,Ma_KH!$A:$R,18,0)&amp;K940,Gia_MB!$A:$F,6,0)</f>
        <v>116611</v>
      </c>
      <c r="U940" s="249">
        <f t="shared" si="123"/>
        <v>2915275</v>
      </c>
      <c r="V940" s="248"/>
      <c r="W940" s="250">
        <f t="shared" si="124"/>
        <v>0</v>
      </c>
      <c r="X940" s="251" t="str">
        <f t="shared" si="125"/>
        <v>8</v>
      </c>
      <c r="Y940" s="248"/>
      <c r="Z940" s="249">
        <f t="shared" si="126"/>
        <v>233222</v>
      </c>
      <c r="AA940" s="252">
        <f>VLOOKUP(G940,Ma_KH!$A:$R,14,0)</f>
        <v>60</v>
      </c>
    </row>
    <row r="941" spans="1:27" x14ac:dyDescent="0.25">
      <c r="A941" s="286">
        <v>46046</v>
      </c>
      <c r="B941" s="285">
        <v>4183608206</v>
      </c>
      <c r="C941" s="288" t="s">
        <v>15180</v>
      </c>
      <c r="D941" s="286">
        <v>46055</v>
      </c>
      <c r="E941" s="247"/>
      <c r="F941" s="254"/>
      <c r="G941" s="255" t="s">
        <v>14779</v>
      </c>
      <c r="H941" s="247"/>
      <c r="I941" s="246">
        <v>4183608206</v>
      </c>
      <c r="J941" s="21" t="s">
        <v>1782</v>
      </c>
      <c r="K941" s="246" t="s">
        <v>32</v>
      </c>
      <c r="L941" s="215" t="str">
        <f>VLOOKUP($K941,[1]TONG_SL!$A$1:$D$65536,2,0)</f>
        <v>Giò Tai Lưỡi Xào 250g</v>
      </c>
      <c r="M941" s="247"/>
      <c r="N941" s="215" t="str">
        <f t="shared" si="127"/>
        <v>K-C6</v>
      </c>
      <c r="O941" s="222"/>
      <c r="P941" s="222"/>
      <c r="Q941" s="215" t="str">
        <f>VLOOKUP(K941,TONG_SL!$A:$D,3,0)</f>
        <v>Túi</v>
      </c>
      <c r="R941" s="248">
        <v>3</v>
      </c>
      <c r="S941" s="248"/>
      <c r="T941" s="248">
        <f>VLOOKUP(VLOOKUP(G941,Ma_KH!$A:$R,18,0)&amp;K941,Gia_MB!$A:$F,6,0)</f>
        <v>50182</v>
      </c>
      <c r="U941" s="249">
        <f t="shared" si="123"/>
        <v>150546</v>
      </c>
      <c r="V941" s="248"/>
      <c r="W941" s="250">
        <f t="shared" si="124"/>
        <v>0</v>
      </c>
      <c r="X941" s="251" t="str">
        <f t="shared" si="125"/>
        <v>8</v>
      </c>
      <c r="Y941" s="248"/>
      <c r="Z941" s="249">
        <f t="shared" si="126"/>
        <v>12043.68</v>
      </c>
      <c r="AA941" s="252">
        <f>VLOOKUP(G941,Ma_KH!$A:$R,14,0)</f>
        <v>60</v>
      </c>
    </row>
    <row r="942" spans="1:27" x14ac:dyDescent="0.25">
      <c r="A942" s="286">
        <v>46046</v>
      </c>
      <c r="B942" s="285">
        <v>4183608206</v>
      </c>
      <c r="C942" s="288" t="s">
        <v>15180</v>
      </c>
      <c r="D942" s="286">
        <v>46055</v>
      </c>
      <c r="E942" s="247"/>
      <c r="F942" s="254"/>
      <c r="G942" s="255" t="s">
        <v>14779</v>
      </c>
      <c r="H942" s="247"/>
      <c r="I942" s="246">
        <v>4183608206</v>
      </c>
      <c r="J942" s="21" t="s">
        <v>1782</v>
      </c>
      <c r="K942" s="242" t="s">
        <v>30</v>
      </c>
      <c r="L942" s="215" t="str">
        <f>VLOOKUP($K942,[1]TONG_SL!$A$1:$D$65536,2,0)</f>
        <v>Gà muối 500g</v>
      </c>
      <c r="M942" s="247"/>
      <c r="N942" s="215" t="str">
        <f t="shared" si="127"/>
        <v>K-C6</v>
      </c>
      <c r="O942" s="222"/>
      <c r="P942" s="222"/>
      <c r="Q942" s="215" t="str">
        <f>VLOOKUP(K942,TONG_SL!$A:$D,3,0)</f>
        <v>Túi</v>
      </c>
      <c r="R942" s="248">
        <v>20</v>
      </c>
      <c r="S942" s="248"/>
      <c r="T942" s="248">
        <f>VLOOKUP(VLOOKUP(G942,Ma_KH!$A:$R,18,0)&amp;K942,Gia_MB!$A:$F,6,0)</f>
        <v>116611</v>
      </c>
      <c r="U942" s="249">
        <f t="shared" si="123"/>
        <v>2332220</v>
      </c>
      <c r="V942" s="248"/>
      <c r="W942" s="250">
        <f t="shared" si="124"/>
        <v>0</v>
      </c>
      <c r="X942" s="251" t="str">
        <f t="shared" si="125"/>
        <v>8</v>
      </c>
      <c r="Y942" s="248"/>
      <c r="Z942" s="249">
        <f t="shared" si="126"/>
        <v>186577.6</v>
      </c>
      <c r="AA942" s="252">
        <f>VLOOKUP(G942,Ma_KH!$A:$R,14,0)</f>
        <v>60</v>
      </c>
    </row>
    <row r="943" spans="1:27" x14ac:dyDescent="0.25">
      <c r="A943" s="286">
        <v>46046</v>
      </c>
      <c r="B943" s="285">
        <v>4183608077</v>
      </c>
      <c r="C943" s="288" t="s">
        <v>15180</v>
      </c>
      <c r="D943" s="286">
        <v>46055</v>
      </c>
      <c r="E943" s="247"/>
      <c r="F943" s="254"/>
      <c r="G943" s="255" t="s">
        <v>14762</v>
      </c>
      <c r="H943" s="247"/>
      <c r="I943" s="246">
        <v>4183608077</v>
      </c>
      <c r="J943" s="21" t="s">
        <v>1782</v>
      </c>
      <c r="K943" s="242" t="s">
        <v>30</v>
      </c>
      <c r="L943" s="215" t="str">
        <f>VLOOKUP($K943,[1]TONG_SL!$A$1:$D$65536,2,0)</f>
        <v>Gà muối 500g</v>
      </c>
      <c r="M943" s="247"/>
      <c r="N943" s="215" t="str">
        <f t="shared" si="127"/>
        <v>K-C6</v>
      </c>
      <c r="O943" s="222"/>
      <c r="P943" s="222"/>
      <c r="Q943" s="215" t="str">
        <f>VLOOKUP(K943,TONG_SL!$A:$D,3,0)</f>
        <v>Túi</v>
      </c>
      <c r="R943" s="248">
        <v>22</v>
      </c>
      <c r="S943" s="248"/>
      <c r="T943" s="248">
        <f>VLOOKUP(VLOOKUP(G943,Ma_KH!$A:$R,18,0)&amp;K943,Gia_MB!$A:$F,6,0)</f>
        <v>116611</v>
      </c>
      <c r="U943" s="249">
        <f t="shared" si="123"/>
        <v>2565442</v>
      </c>
      <c r="V943" s="248"/>
      <c r="W943" s="250">
        <f t="shared" si="124"/>
        <v>0</v>
      </c>
      <c r="X943" s="251" t="str">
        <f t="shared" si="125"/>
        <v>8</v>
      </c>
      <c r="Y943" s="248"/>
      <c r="Z943" s="249">
        <f t="shared" si="126"/>
        <v>205235.36000000002</v>
      </c>
      <c r="AA943" s="252">
        <f>VLOOKUP(G943,Ma_KH!$A:$R,14,0)</f>
        <v>60</v>
      </c>
    </row>
    <row r="944" spans="1:27" x14ac:dyDescent="0.25">
      <c r="A944" s="286">
        <v>46046</v>
      </c>
      <c r="B944" s="285">
        <v>4183608077</v>
      </c>
      <c r="C944" s="288" t="s">
        <v>15180</v>
      </c>
      <c r="D944" s="286">
        <v>46055</v>
      </c>
      <c r="E944" s="247"/>
      <c r="F944" s="254"/>
      <c r="G944" s="255" t="s">
        <v>14762</v>
      </c>
      <c r="H944" s="247"/>
      <c r="I944" s="246">
        <v>4183608077</v>
      </c>
      <c r="J944" s="21" t="s">
        <v>1782</v>
      </c>
      <c r="K944" s="246" t="s">
        <v>27</v>
      </c>
      <c r="L944" s="215" t="str">
        <f>VLOOKUP($K944,[1]TONG_SL!$A$1:$D$65536,2,0)</f>
        <v>Chân giò heo muối 300g</v>
      </c>
      <c r="M944" s="247"/>
      <c r="N944" s="215" t="str">
        <f t="shared" si="127"/>
        <v>K-C6</v>
      </c>
      <c r="O944" s="222"/>
      <c r="P944" s="222"/>
      <c r="Q944" s="215" t="str">
        <f>VLOOKUP(K944,TONG_SL!$A:$D,3,0)</f>
        <v>Túi</v>
      </c>
      <c r="R944" s="248">
        <v>20</v>
      </c>
      <c r="S944" s="248"/>
      <c r="T944" s="248">
        <f>VLOOKUP(VLOOKUP(G944,Ma_KH!$A:$R,18,0)&amp;K944,Gia_MB!$A:$F,6,0)</f>
        <v>73431</v>
      </c>
      <c r="U944" s="249">
        <f t="shared" si="123"/>
        <v>1468620</v>
      </c>
      <c r="V944" s="248"/>
      <c r="W944" s="250">
        <f t="shared" si="124"/>
        <v>0</v>
      </c>
      <c r="X944" s="251" t="str">
        <f t="shared" si="125"/>
        <v>8</v>
      </c>
      <c r="Y944" s="248"/>
      <c r="Z944" s="249">
        <f t="shared" si="126"/>
        <v>117489.60000000001</v>
      </c>
      <c r="AA944" s="252">
        <f>VLOOKUP(G944,Ma_KH!$A:$R,14,0)</f>
        <v>60</v>
      </c>
    </row>
    <row r="945" spans="1:27" x14ac:dyDescent="0.25">
      <c r="A945" s="286">
        <v>46046</v>
      </c>
      <c r="B945" s="285">
        <v>4183607994</v>
      </c>
      <c r="C945" s="288" t="s">
        <v>15180</v>
      </c>
      <c r="D945" s="286">
        <v>46055</v>
      </c>
      <c r="E945" s="247"/>
      <c r="F945" s="254"/>
      <c r="G945" s="255" t="s">
        <v>14751</v>
      </c>
      <c r="H945" s="247"/>
      <c r="I945" s="246">
        <v>4183607994</v>
      </c>
      <c r="J945" s="21" t="s">
        <v>1782</v>
      </c>
      <c r="K945" s="246" t="s">
        <v>48</v>
      </c>
      <c r="L945" s="215" t="str">
        <f>VLOOKUP($K945,[1]TONG_SL!$A$1:$D$65536,2,0)</f>
        <v>Mọc Nấm Hương 250g</v>
      </c>
      <c r="M945" s="247"/>
      <c r="N945" s="215" t="str">
        <f t="shared" si="127"/>
        <v>K-C6</v>
      </c>
      <c r="O945" s="222"/>
      <c r="P945" s="222"/>
      <c r="Q945" s="215" t="str">
        <f>VLOOKUP(K945,TONG_SL!$A:$D,3,0)</f>
        <v>Túi</v>
      </c>
      <c r="R945" s="248">
        <v>9</v>
      </c>
      <c r="S945" s="248"/>
      <c r="T945" s="248">
        <f>VLOOKUP(VLOOKUP(G945,Ma_KH!$A:$R,18,0)&amp;K945,Gia_MB!$A:$F,6,0)</f>
        <v>46000</v>
      </c>
      <c r="U945" s="249">
        <f t="shared" si="123"/>
        <v>414000</v>
      </c>
      <c r="V945" s="248"/>
      <c r="W945" s="250">
        <f t="shared" si="124"/>
        <v>0</v>
      </c>
      <c r="X945" s="251" t="str">
        <f t="shared" si="125"/>
        <v>8</v>
      </c>
      <c r="Y945" s="248"/>
      <c r="Z945" s="249">
        <f t="shared" si="126"/>
        <v>33120</v>
      </c>
      <c r="AA945" s="252">
        <f>VLOOKUP(G945,Ma_KH!$A:$R,14,0)</f>
        <v>60</v>
      </c>
    </row>
    <row r="946" spans="1:27" x14ac:dyDescent="0.25">
      <c r="A946" s="286">
        <v>46046</v>
      </c>
      <c r="B946" s="285">
        <v>4183607994</v>
      </c>
      <c r="C946" s="288" t="s">
        <v>15180</v>
      </c>
      <c r="D946" s="286">
        <v>46055</v>
      </c>
      <c r="E946" s="247"/>
      <c r="F946" s="254"/>
      <c r="G946" s="255" t="s">
        <v>14751</v>
      </c>
      <c r="H946" s="247"/>
      <c r="I946" s="246">
        <v>4183607994</v>
      </c>
      <c r="J946" s="21" t="s">
        <v>1782</v>
      </c>
      <c r="K946" s="242" t="s">
        <v>30</v>
      </c>
      <c r="L946" s="215" t="str">
        <f>VLOOKUP($K946,[1]TONG_SL!$A$1:$D$65536,2,0)</f>
        <v>Gà muối 500g</v>
      </c>
      <c r="M946" s="247"/>
      <c r="N946" s="215" t="str">
        <f t="shared" si="127"/>
        <v>K-C6</v>
      </c>
      <c r="O946" s="222"/>
      <c r="P946" s="222"/>
      <c r="Q946" s="215" t="str">
        <f>VLOOKUP(K946,TONG_SL!$A:$D,3,0)</f>
        <v>Túi</v>
      </c>
      <c r="R946" s="248">
        <v>14</v>
      </c>
      <c r="S946" s="248"/>
      <c r="T946" s="248">
        <f>VLOOKUP(VLOOKUP(G946,Ma_KH!$A:$R,18,0)&amp;K946,Gia_MB!$A:$F,6,0)</f>
        <v>116611</v>
      </c>
      <c r="U946" s="249">
        <f t="shared" si="123"/>
        <v>1632554</v>
      </c>
      <c r="V946" s="248"/>
      <c r="W946" s="250">
        <f t="shared" si="124"/>
        <v>0</v>
      </c>
      <c r="X946" s="251" t="str">
        <f t="shared" si="125"/>
        <v>8</v>
      </c>
      <c r="Y946" s="248"/>
      <c r="Z946" s="249">
        <f t="shared" si="126"/>
        <v>130604.32</v>
      </c>
      <c r="AA946" s="252">
        <f>VLOOKUP(G946,Ma_KH!$A:$R,14,0)</f>
        <v>60</v>
      </c>
    </row>
    <row r="947" spans="1:27" x14ac:dyDescent="0.25">
      <c r="A947" s="286">
        <v>46046</v>
      </c>
      <c r="B947" s="285">
        <v>4183608005</v>
      </c>
      <c r="C947" s="288" t="s">
        <v>15180</v>
      </c>
      <c r="D947" s="286">
        <v>46055</v>
      </c>
      <c r="E947" s="247"/>
      <c r="F947" s="254"/>
      <c r="G947" s="255" t="s">
        <v>14754</v>
      </c>
      <c r="H947" s="247"/>
      <c r="I947" s="246">
        <v>4183608005</v>
      </c>
      <c r="J947" s="21" t="s">
        <v>1782</v>
      </c>
      <c r="K947" s="242" t="s">
        <v>30</v>
      </c>
      <c r="L947" s="215" t="str">
        <f>VLOOKUP($K947,[1]TONG_SL!$A$1:$D$65536,2,0)</f>
        <v>Gà muối 500g</v>
      </c>
      <c r="M947" s="247"/>
      <c r="N947" s="215" t="str">
        <f t="shared" si="127"/>
        <v>K-C6</v>
      </c>
      <c r="O947" s="222"/>
      <c r="P947" s="222"/>
      <c r="Q947" s="215" t="str">
        <f>VLOOKUP(K947,TONG_SL!$A:$D,3,0)</f>
        <v>Túi</v>
      </c>
      <c r="R947" s="248">
        <v>32</v>
      </c>
      <c r="S947" s="248"/>
      <c r="T947" s="248">
        <f>VLOOKUP(VLOOKUP(G947,Ma_KH!$A:$R,18,0)&amp;K947,Gia_MB!$A:$F,6,0)</f>
        <v>116611</v>
      </c>
      <c r="U947" s="249">
        <f t="shared" si="123"/>
        <v>3731552</v>
      </c>
      <c r="V947" s="248"/>
      <c r="W947" s="250">
        <f t="shared" si="124"/>
        <v>0</v>
      </c>
      <c r="X947" s="251" t="str">
        <f t="shared" si="125"/>
        <v>8</v>
      </c>
      <c r="Y947" s="248"/>
      <c r="Z947" s="249">
        <f t="shared" si="126"/>
        <v>298524.16000000003</v>
      </c>
      <c r="AA947" s="252">
        <f>VLOOKUP(G947,Ma_KH!$A:$R,14,0)</f>
        <v>60</v>
      </c>
    </row>
    <row r="948" spans="1:27" x14ac:dyDescent="0.25">
      <c r="A948" s="286">
        <v>46046</v>
      </c>
      <c r="B948" s="285">
        <v>4183608005</v>
      </c>
      <c r="C948" s="288" t="s">
        <v>15180</v>
      </c>
      <c r="D948" s="286">
        <v>46055</v>
      </c>
      <c r="E948" s="247"/>
      <c r="F948" s="254"/>
      <c r="G948" s="255" t="s">
        <v>14754</v>
      </c>
      <c r="H948" s="247"/>
      <c r="I948" s="246">
        <v>4183608005</v>
      </c>
      <c r="J948" s="21" t="s">
        <v>1782</v>
      </c>
      <c r="K948" s="246" t="s">
        <v>27</v>
      </c>
      <c r="L948" s="215" t="str">
        <f>VLOOKUP($K948,[1]TONG_SL!$A$1:$D$65536,2,0)</f>
        <v>Chân giò heo muối 300g</v>
      </c>
      <c r="M948" s="247"/>
      <c r="N948" s="215" t="str">
        <f t="shared" si="127"/>
        <v>K-C6</v>
      </c>
      <c r="O948" s="222"/>
      <c r="P948" s="222"/>
      <c r="Q948" s="215" t="str">
        <f>VLOOKUP(K948,TONG_SL!$A:$D,3,0)</f>
        <v>Túi</v>
      </c>
      <c r="R948" s="248">
        <v>2</v>
      </c>
      <c r="S948" s="248"/>
      <c r="T948" s="248">
        <f>VLOOKUP(VLOOKUP(G948,Ma_KH!$A:$R,18,0)&amp;K948,Gia_MB!$A:$F,6,0)</f>
        <v>73431</v>
      </c>
      <c r="U948" s="249">
        <f t="shared" si="123"/>
        <v>146862</v>
      </c>
      <c r="V948" s="248"/>
      <c r="W948" s="250">
        <f t="shared" si="124"/>
        <v>0</v>
      </c>
      <c r="X948" s="251" t="str">
        <f t="shared" si="125"/>
        <v>8</v>
      </c>
      <c r="Y948" s="248"/>
      <c r="Z948" s="249">
        <f t="shared" si="126"/>
        <v>11748.960000000001</v>
      </c>
      <c r="AA948" s="252">
        <f>VLOOKUP(G948,Ma_KH!$A:$R,14,0)</f>
        <v>60</v>
      </c>
    </row>
    <row r="949" spans="1:27" x14ac:dyDescent="0.25">
      <c r="A949" s="286">
        <v>46046</v>
      </c>
      <c r="B949" s="285">
        <v>4183608005</v>
      </c>
      <c r="C949" s="288" t="s">
        <v>15180</v>
      </c>
      <c r="D949" s="286">
        <v>46055</v>
      </c>
      <c r="E949" s="247"/>
      <c r="F949" s="254"/>
      <c r="G949" s="255" t="s">
        <v>14754</v>
      </c>
      <c r="H949" s="247"/>
      <c r="I949" s="246">
        <v>4183608005</v>
      </c>
      <c r="J949" s="21" t="s">
        <v>1782</v>
      </c>
      <c r="K949" s="246" t="s">
        <v>48</v>
      </c>
      <c r="L949" s="215" t="str">
        <f>VLOOKUP($K949,[1]TONG_SL!$A$1:$D$65536,2,0)</f>
        <v>Mọc Nấm Hương 250g</v>
      </c>
      <c r="M949" s="247"/>
      <c r="N949" s="215" t="str">
        <f t="shared" si="127"/>
        <v>K-C6</v>
      </c>
      <c r="O949" s="222"/>
      <c r="P949" s="222"/>
      <c r="Q949" s="215" t="str">
        <f>VLOOKUP(K949,TONG_SL!$A:$D,3,0)</f>
        <v>Túi</v>
      </c>
      <c r="R949" s="248">
        <v>4</v>
      </c>
      <c r="S949" s="248"/>
      <c r="T949" s="248">
        <f>VLOOKUP(VLOOKUP(G949,Ma_KH!$A:$R,18,0)&amp;K949,Gia_MB!$A:$F,6,0)</f>
        <v>46000</v>
      </c>
      <c r="U949" s="249">
        <f t="shared" si="123"/>
        <v>184000</v>
      </c>
      <c r="V949" s="248"/>
      <c r="W949" s="250">
        <f t="shared" si="124"/>
        <v>0</v>
      </c>
      <c r="X949" s="251" t="str">
        <f t="shared" si="125"/>
        <v>8</v>
      </c>
      <c r="Y949" s="248"/>
      <c r="Z949" s="249">
        <f t="shared" si="126"/>
        <v>14720</v>
      </c>
      <c r="AA949" s="252">
        <f>VLOOKUP(G949,Ma_KH!$A:$R,14,0)</f>
        <v>60</v>
      </c>
    </row>
    <row r="950" spans="1:27" x14ac:dyDescent="0.25">
      <c r="A950" s="286">
        <v>46046</v>
      </c>
      <c r="B950" s="285">
        <v>4183608034</v>
      </c>
      <c r="C950" s="288" t="s">
        <v>15180</v>
      </c>
      <c r="D950" s="286">
        <v>46055</v>
      </c>
      <c r="E950" s="247"/>
      <c r="F950" s="254"/>
      <c r="G950" s="255" t="s">
        <v>14758</v>
      </c>
      <c r="H950" s="247"/>
      <c r="I950" s="246">
        <v>4183608034</v>
      </c>
      <c r="J950" s="21" t="s">
        <v>1782</v>
      </c>
      <c r="K950" s="246" t="s">
        <v>48</v>
      </c>
      <c r="L950" s="215" t="str">
        <f>VLOOKUP($K950,[1]TONG_SL!$A$1:$D$65536,2,0)</f>
        <v>Mọc Nấm Hương 250g</v>
      </c>
      <c r="M950" s="247"/>
      <c r="N950" s="215" t="str">
        <f t="shared" si="127"/>
        <v>K-C6</v>
      </c>
      <c r="O950" s="222"/>
      <c r="P950" s="222"/>
      <c r="Q950" s="215" t="str">
        <f>VLOOKUP(K950,TONG_SL!$A:$D,3,0)</f>
        <v>Túi</v>
      </c>
      <c r="R950" s="248">
        <v>2</v>
      </c>
      <c r="S950" s="248"/>
      <c r="T950" s="248">
        <f>VLOOKUP(VLOOKUP(G950,Ma_KH!$A:$R,18,0)&amp;K950,Gia_MB!$A:$F,6,0)</f>
        <v>46000</v>
      </c>
      <c r="U950" s="249">
        <f t="shared" si="123"/>
        <v>92000</v>
      </c>
      <c r="V950" s="248"/>
      <c r="W950" s="250">
        <f t="shared" si="124"/>
        <v>0</v>
      </c>
      <c r="X950" s="251" t="str">
        <f t="shared" si="125"/>
        <v>8</v>
      </c>
      <c r="Y950" s="248"/>
      <c r="Z950" s="249">
        <f t="shared" si="126"/>
        <v>7360</v>
      </c>
      <c r="AA950" s="252">
        <f>VLOOKUP(G950,Ma_KH!$A:$R,14,0)</f>
        <v>60</v>
      </c>
    </row>
    <row r="951" spans="1:27" x14ac:dyDescent="0.25">
      <c r="A951" s="286">
        <v>46046</v>
      </c>
      <c r="B951" s="285">
        <v>4183608034</v>
      </c>
      <c r="C951" s="288" t="s">
        <v>15180</v>
      </c>
      <c r="D951" s="286">
        <v>46055</v>
      </c>
      <c r="E951" s="247"/>
      <c r="F951" s="254"/>
      <c r="G951" s="255" t="s">
        <v>14758</v>
      </c>
      <c r="H951" s="247"/>
      <c r="I951" s="246">
        <v>4183608034</v>
      </c>
      <c r="J951" s="21" t="s">
        <v>1782</v>
      </c>
      <c r="K951" s="246" t="s">
        <v>27</v>
      </c>
      <c r="L951" s="215" t="str">
        <f>VLOOKUP($K951,[1]TONG_SL!$A$1:$D$65536,2,0)</f>
        <v>Chân giò heo muối 300g</v>
      </c>
      <c r="M951" s="247"/>
      <c r="N951" s="215" t="str">
        <f t="shared" si="127"/>
        <v>K-C6</v>
      </c>
      <c r="O951" s="222"/>
      <c r="P951" s="222"/>
      <c r="Q951" s="215" t="str">
        <f>VLOOKUP(K951,TONG_SL!$A:$D,3,0)</f>
        <v>Túi</v>
      </c>
      <c r="R951" s="248">
        <v>10</v>
      </c>
      <c r="S951" s="248"/>
      <c r="T951" s="248">
        <f>VLOOKUP(VLOOKUP(G951,Ma_KH!$A:$R,18,0)&amp;K951,Gia_MB!$A:$F,6,0)</f>
        <v>73431</v>
      </c>
      <c r="U951" s="249">
        <f t="shared" si="123"/>
        <v>734310</v>
      </c>
      <c r="V951" s="248"/>
      <c r="W951" s="250">
        <f t="shared" si="124"/>
        <v>0</v>
      </c>
      <c r="X951" s="251" t="str">
        <f t="shared" si="125"/>
        <v>8</v>
      </c>
      <c r="Y951" s="248"/>
      <c r="Z951" s="249">
        <f t="shared" si="126"/>
        <v>58744.800000000003</v>
      </c>
      <c r="AA951" s="252">
        <f>VLOOKUP(G951,Ma_KH!$A:$R,14,0)</f>
        <v>60</v>
      </c>
    </row>
    <row r="952" spans="1:27" x14ac:dyDescent="0.25">
      <c r="A952" s="286">
        <v>46046</v>
      </c>
      <c r="B952" s="285">
        <v>4183608034</v>
      </c>
      <c r="C952" s="288" t="s">
        <v>15180</v>
      </c>
      <c r="D952" s="286">
        <v>46055</v>
      </c>
      <c r="E952" s="247"/>
      <c r="F952" s="254"/>
      <c r="G952" s="255" t="s">
        <v>14758</v>
      </c>
      <c r="H952" s="247"/>
      <c r="I952" s="246">
        <v>4183608034</v>
      </c>
      <c r="J952" s="21" t="s">
        <v>1782</v>
      </c>
      <c r="K952" s="242" t="s">
        <v>30</v>
      </c>
      <c r="L952" s="215" t="str">
        <f>VLOOKUP($K952,[1]TONG_SL!$A$1:$D$65536,2,0)</f>
        <v>Gà muối 500g</v>
      </c>
      <c r="M952" s="247"/>
      <c r="N952" s="215" t="str">
        <f t="shared" si="127"/>
        <v>K-C6</v>
      </c>
      <c r="O952" s="222"/>
      <c r="P952" s="222"/>
      <c r="Q952" s="215" t="str">
        <f>VLOOKUP(K952,TONG_SL!$A:$D,3,0)</f>
        <v>Túi</v>
      </c>
      <c r="R952" s="248">
        <v>16</v>
      </c>
      <c r="S952" s="248"/>
      <c r="T952" s="248">
        <f>VLOOKUP(VLOOKUP(G952,Ma_KH!$A:$R,18,0)&amp;K952,Gia_MB!$A:$F,6,0)</f>
        <v>116611</v>
      </c>
      <c r="U952" s="249">
        <f t="shared" si="123"/>
        <v>1865776</v>
      </c>
      <c r="V952" s="248"/>
      <c r="W952" s="250">
        <f t="shared" si="124"/>
        <v>0</v>
      </c>
      <c r="X952" s="251" t="str">
        <f t="shared" si="125"/>
        <v>8</v>
      </c>
      <c r="Y952" s="248"/>
      <c r="Z952" s="249">
        <f t="shared" si="126"/>
        <v>149262.08000000002</v>
      </c>
      <c r="AA952" s="252">
        <f>VLOOKUP(G952,Ma_KH!$A:$R,14,0)</f>
        <v>60</v>
      </c>
    </row>
    <row r="953" spans="1:27" x14ac:dyDescent="0.25">
      <c r="A953" s="286">
        <v>46046</v>
      </c>
      <c r="B953" s="285">
        <v>4183607667</v>
      </c>
      <c r="C953" s="288" t="s">
        <v>15180</v>
      </c>
      <c r="D953" s="286">
        <v>46055</v>
      </c>
      <c r="E953" s="247"/>
      <c r="F953" s="254"/>
      <c r="G953" s="255" t="s">
        <v>14740</v>
      </c>
      <c r="H953" s="247"/>
      <c r="I953" s="246">
        <v>4183607667</v>
      </c>
      <c r="J953" s="21" t="s">
        <v>1782</v>
      </c>
      <c r="K953" s="242" t="s">
        <v>30</v>
      </c>
      <c r="L953" s="215" t="str">
        <f>VLOOKUP($K953,[1]TONG_SL!$A$1:$D$65536,2,0)</f>
        <v>Gà muối 500g</v>
      </c>
      <c r="M953" s="247"/>
      <c r="N953" s="215" t="str">
        <f t="shared" si="127"/>
        <v>K-C6</v>
      </c>
      <c r="O953" s="222"/>
      <c r="P953" s="222"/>
      <c r="Q953" s="215" t="str">
        <f>VLOOKUP(K953,TONG_SL!$A:$D,3,0)</f>
        <v>Túi</v>
      </c>
      <c r="R953" s="248">
        <v>10</v>
      </c>
      <c r="S953" s="248"/>
      <c r="T953" s="248">
        <f>VLOOKUP(VLOOKUP(G953,Ma_KH!$A:$R,18,0)&amp;K953,Gia_MB!$A:$F,6,0)</f>
        <v>116611</v>
      </c>
      <c r="U953" s="249">
        <f t="shared" si="123"/>
        <v>1166110</v>
      </c>
      <c r="V953" s="248"/>
      <c r="W953" s="250">
        <f t="shared" si="124"/>
        <v>0</v>
      </c>
      <c r="X953" s="251" t="str">
        <f t="shared" si="125"/>
        <v>8</v>
      </c>
      <c r="Y953" s="248"/>
      <c r="Z953" s="249">
        <f t="shared" si="126"/>
        <v>93288.8</v>
      </c>
      <c r="AA953" s="252">
        <f>VLOOKUP(G953,Ma_KH!$A:$R,14,0)</f>
        <v>60</v>
      </c>
    </row>
    <row r="954" spans="1:27" x14ac:dyDescent="0.25">
      <c r="A954" s="286">
        <v>46046</v>
      </c>
      <c r="B954" s="285">
        <v>4183607785</v>
      </c>
      <c r="C954" s="288" t="s">
        <v>15180</v>
      </c>
      <c r="D954" s="286">
        <v>46055</v>
      </c>
      <c r="E954" s="247"/>
      <c r="F954" s="254"/>
      <c r="G954" s="255" t="s">
        <v>14749</v>
      </c>
      <c r="H954" s="247"/>
      <c r="I954" s="246">
        <v>4183607785</v>
      </c>
      <c r="J954" s="21" t="s">
        <v>1782</v>
      </c>
      <c r="K954" s="246" t="s">
        <v>27</v>
      </c>
      <c r="L954" s="215" t="str">
        <f>VLOOKUP($K954,[1]TONG_SL!$A$1:$D$65536,2,0)</f>
        <v>Chân giò heo muối 300g</v>
      </c>
      <c r="M954" s="247"/>
      <c r="N954" s="215" t="str">
        <f t="shared" si="127"/>
        <v>K-C6</v>
      </c>
      <c r="O954" s="222"/>
      <c r="P954" s="222"/>
      <c r="Q954" s="215" t="str">
        <f>VLOOKUP(K954,TONG_SL!$A:$D,3,0)</f>
        <v>Túi</v>
      </c>
      <c r="R954" s="248">
        <v>8</v>
      </c>
      <c r="S954" s="248"/>
      <c r="T954" s="248">
        <f>VLOOKUP(VLOOKUP(G954,Ma_KH!$A:$R,18,0)&amp;K954,Gia_MB!$A:$F,6,0)</f>
        <v>73431</v>
      </c>
      <c r="U954" s="249">
        <f t="shared" si="123"/>
        <v>587448</v>
      </c>
      <c r="V954" s="248"/>
      <c r="W954" s="250">
        <f t="shared" si="124"/>
        <v>0</v>
      </c>
      <c r="X954" s="251" t="str">
        <f t="shared" si="125"/>
        <v>8</v>
      </c>
      <c r="Y954" s="248"/>
      <c r="Z954" s="249">
        <f t="shared" si="126"/>
        <v>46995.840000000004</v>
      </c>
      <c r="AA954" s="252">
        <f>VLOOKUP(G954,Ma_KH!$A:$R,14,0)</f>
        <v>60</v>
      </c>
    </row>
    <row r="955" spans="1:27" x14ac:dyDescent="0.25">
      <c r="A955" s="286">
        <v>46046</v>
      </c>
      <c r="B955" s="285">
        <v>4183607785</v>
      </c>
      <c r="C955" s="288" t="s">
        <v>15180</v>
      </c>
      <c r="D955" s="286">
        <v>46055</v>
      </c>
      <c r="E955" s="247"/>
      <c r="F955" s="254"/>
      <c r="G955" s="255" t="s">
        <v>14749</v>
      </c>
      <c r="H955" s="247"/>
      <c r="I955" s="246">
        <v>4183607785</v>
      </c>
      <c r="J955" s="21" t="s">
        <v>1782</v>
      </c>
      <c r="K955" s="242" t="s">
        <v>30</v>
      </c>
      <c r="L955" s="215" t="str">
        <f>VLOOKUP($K955,[1]TONG_SL!$A$1:$D$65536,2,0)</f>
        <v>Gà muối 500g</v>
      </c>
      <c r="M955" s="247"/>
      <c r="N955" s="215" t="str">
        <f t="shared" si="127"/>
        <v>K-C6</v>
      </c>
      <c r="O955" s="222"/>
      <c r="P955" s="222"/>
      <c r="Q955" s="215" t="str">
        <f>VLOOKUP(K955,TONG_SL!$A:$D,3,0)</f>
        <v>Túi</v>
      </c>
      <c r="R955" s="248">
        <v>19</v>
      </c>
      <c r="S955" s="248"/>
      <c r="T955" s="248">
        <f>VLOOKUP(VLOOKUP(G955,Ma_KH!$A:$R,18,0)&amp;K955,Gia_MB!$A:$F,6,0)</f>
        <v>116611</v>
      </c>
      <c r="U955" s="249">
        <f t="shared" si="123"/>
        <v>2215609</v>
      </c>
      <c r="V955" s="248"/>
      <c r="W955" s="250">
        <f t="shared" si="124"/>
        <v>0</v>
      </c>
      <c r="X955" s="251" t="str">
        <f t="shared" si="125"/>
        <v>8</v>
      </c>
      <c r="Y955" s="248"/>
      <c r="Z955" s="249">
        <f t="shared" si="126"/>
        <v>177248.72</v>
      </c>
      <c r="AA955" s="252">
        <f>VLOOKUP(G955,Ma_KH!$A:$R,14,0)</f>
        <v>60</v>
      </c>
    </row>
    <row r="956" spans="1:27" x14ac:dyDescent="0.25">
      <c r="A956" s="286">
        <v>46046</v>
      </c>
      <c r="B956" s="285">
        <v>4183608241</v>
      </c>
      <c r="C956" s="288" t="s">
        <v>15180</v>
      </c>
      <c r="D956" s="286">
        <v>46055</v>
      </c>
      <c r="E956" s="247"/>
      <c r="F956" s="254"/>
      <c r="G956" s="255" t="s">
        <v>14780</v>
      </c>
      <c r="H956" s="247"/>
      <c r="I956" s="246">
        <v>4183608241</v>
      </c>
      <c r="J956" s="21" t="s">
        <v>1782</v>
      </c>
      <c r="K956" s="246" t="s">
        <v>34</v>
      </c>
      <c r="L956" s="215" t="str">
        <f>VLOOKUP($K956,[1]TONG_SL!$A$1:$D$65536,2,0)</f>
        <v>Tai heo muối 200g</v>
      </c>
      <c r="M956" s="247"/>
      <c r="N956" s="215" t="str">
        <f t="shared" si="127"/>
        <v>K-C6</v>
      </c>
      <c r="O956" s="222"/>
      <c r="P956" s="222"/>
      <c r="Q956" s="215" t="str">
        <f>VLOOKUP(K956,TONG_SL!$A:$D,3,0)</f>
        <v>Túi</v>
      </c>
      <c r="R956" s="248">
        <v>1</v>
      </c>
      <c r="S956" s="248"/>
      <c r="T956" s="248">
        <f>VLOOKUP(VLOOKUP(G956,Ma_KH!$A:$R,18,0)&amp;K956,Gia_MB!$A:$F,6,0)</f>
        <v>55595</v>
      </c>
      <c r="U956" s="249">
        <f t="shared" si="123"/>
        <v>55595</v>
      </c>
      <c r="V956" s="248"/>
      <c r="W956" s="250">
        <f t="shared" si="124"/>
        <v>0</v>
      </c>
      <c r="X956" s="251" t="str">
        <f t="shared" si="125"/>
        <v>8</v>
      </c>
      <c r="Y956" s="248"/>
      <c r="Z956" s="249">
        <f t="shared" si="126"/>
        <v>4447.6000000000004</v>
      </c>
      <c r="AA956" s="252">
        <f>VLOOKUP(G956,Ma_KH!$A:$R,14,0)</f>
        <v>60</v>
      </c>
    </row>
    <row r="957" spans="1:27" x14ac:dyDescent="0.25">
      <c r="A957" s="286">
        <v>46046</v>
      </c>
      <c r="B957" s="285">
        <v>4183608241</v>
      </c>
      <c r="C957" s="288" t="s">
        <v>15180</v>
      </c>
      <c r="D957" s="286">
        <v>46055</v>
      </c>
      <c r="E957" s="247"/>
      <c r="F957" s="254"/>
      <c r="G957" s="255" t="s">
        <v>14780</v>
      </c>
      <c r="H957" s="247"/>
      <c r="I957" s="246">
        <v>4183608241</v>
      </c>
      <c r="J957" s="21" t="s">
        <v>1782</v>
      </c>
      <c r="K957" s="246" t="s">
        <v>27</v>
      </c>
      <c r="L957" s="215" t="str">
        <f>VLOOKUP($K957,[1]TONG_SL!$A$1:$D$65536,2,0)</f>
        <v>Chân giò heo muối 300g</v>
      </c>
      <c r="M957" s="247"/>
      <c r="N957" s="215" t="str">
        <f t="shared" si="127"/>
        <v>K-C6</v>
      </c>
      <c r="O957" s="222"/>
      <c r="P957" s="222"/>
      <c r="Q957" s="215" t="str">
        <f>VLOOKUP(K957,TONG_SL!$A:$D,3,0)</f>
        <v>Túi</v>
      </c>
      <c r="R957" s="248">
        <v>5</v>
      </c>
      <c r="S957" s="248"/>
      <c r="T957" s="248">
        <f>VLOOKUP(VLOOKUP(G957,Ma_KH!$A:$R,18,0)&amp;K957,Gia_MB!$A:$F,6,0)</f>
        <v>73431</v>
      </c>
      <c r="U957" s="249">
        <f t="shared" si="123"/>
        <v>367155</v>
      </c>
      <c r="V957" s="248"/>
      <c r="W957" s="250">
        <f t="shared" si="124"/>
        <v>0</v>
      </c>
      <c r="X957" s="251" t="str">
        <f t="shared" si="125"/>
        <v>8</v>
      </c>
      <c r="Y957" s="248"/>
      <c r="Z957" s="249">
        <f t="shared" si="126"/>
        <v>29372.400000000001</v>
      </c>
      <c r="AA957" s="252">
        <f>VLOOKUP(G957,Ma_KH!$A:$R,14,0)</f>
        <v>60</v>
      </c>
    </row>
    <row r="958" spans="1:27" x14ac:dyDescent="0.25">
      <c r="A958" s="286">
        <v>46046</v>
      </c>
      <c r="B958" s="285">
        <v>4183608241</v>
      </c>
      <c r="C958" s="288" t="s">
        <v>15180</v>
      </c>
      <c r="D958" s="286">
        <v>46055</v>
      </c>
      <c r="E958" s="247"/>
      <c r="F958" s="254"/>
      <c r="G958" s="255" t="s">
        <v>14780</v>
      </c>
      <c r="H958" s="247"/>
      <c r="I958" s="246">
        <v>4183608241</v>
      </c>
      <c r="J958" s="21" t="s">
        <v>1782</v>
      </c>
      <c r="K958" s="242" t="s">
        <v>30</v>
      </c>
      <c r="L958" s="215" t="str">
        <f>VLOOKUP($K958,[1]TONG_SL!$A$1:$D$65536,2,0)</f>
        <v>Gà muối 500g</v>
      </c>
      <c r="M958" s="247"/>
      <c r="N958" s="215" t="str">
        <f t="shared" si="127"/>
        <v>K-C6</v>
      </c>
      <c r="O958" s="222"/>
      <c r="P958" s="222"/>
      <c r="Q958" s="215" t="str">
        <f>VLOOKUP(K958,TONG_SL!$A:$D,3,0)</f>
        <v>Túi</v>
      </c>
      <c r="R958" s="248">
        <v>17</v>
      </c>
      <c r="S958" s="248"/>
      <c r="T958" s="248">
        <f>VLOOKUP(VLOOKUP(G958,Ma_KH!$A:$R,18,0)&amp;K958,Gia_MB!$A:$F,6,0)</f>
        <v>116611</v>
      </c>
      <c r="U958" s="249">
        <f t="shared" si="123"/>
        <v>1982387</v>
      </c>
      <c r="V958" s="248"/>
      <c r="W958" s="250">
        <f t="shared" si="124"/>
        <v>0</v>
      </c>
      <c r="X958" s="251" t="str">
        <f t="shared" si="125"/>
        <v>8</v>
      </c>
      <c r="Y958" s="248"/>
      <c r="Z958" s="249">
        <f t="shared" si="126"/>
        <v>158590.96</v>
      </c>
      <c r="AA958" s="252">
        <f>VLOOKUP(G958,Ma_KH!$A:$R,14,0)</f>
        <v>60</v>
      </c>
    </row>
    <row r="959" spans="1:27" x14ac:dyDescent="0.25">
      <c r="A959" s="286">
        <v>46046</v>
      </c>
      <c r="B959" s="285">
        <v>4183608014</v>
      </c>
      <c r="C959" s="288" t="s">
        <v>15180</v>
      </c>
      <c r="D959" s="286">
        <v>46055</v>
      </c>
      <c r="E959" s="247"/>
      <c r="F959" s="254"/>
      <c r="G959" s="255" t="s">
        <v>14756</v>
      </c>
      <c r="H959" s="247"/>
      <c r="I959" s="246">
        <v>4183608014</v>
      </c>
      <c r="J959" s="21" t="s">
        <v>1782</v>
      </c>
      <c r="K959" s="242" t="s">
        <v>30</v>
      </c>
      <c r="L959" s="215" t="str">
        <f>VLOOKUP($K959,[1]TONG_SL!$A$1:$D$65536,2,0)</f>
        <v>Gà muối 500g</v>
      </c>
      <c r="M959" s="247"/>
      <c r="N959" s="215" t="str">
        <f t="shared" si="127"/>
        <v>K-C6</v>
      </c>
      <c r="O959" s="222"/>
      <c r="P959" s="222"/>
      <c r="Q959" s="215" t="str">
        <f>VLOOKUP(K959,TONG_SL!$A:$D,3,0)</f>
        <v>Túi</v>
      </c>
      <c r="R959" s="248">
        <v>19</v>
      </c>
      <c r="S959" s="248"/>
      <c r="T959" s="248">
        <f>VLOOKUP(VLOOKUP(G959,Ma_KH!$A:$R,18,0)&amp;K959,Gia_MB!$A:$F,6,0)</f>
        <v>116611</v>
      </c>
      <c r="U959" s="249">
        <f t="shared" si="123"/>
        <v>2215609</v>
      </c>
      <c r="V959" s="248"/>
      <c r="W959" s="250">
        <f t="shared" si="124"/>
        <v>0</v>
      </c>
      <c r="X959" s="251" t="str">
        <f t="shared" si="125"/>
        <v>8</v>
      </c>
      <c r="Y959" s="248"/>
      <c r="Z959" s="249">
        <f t="shared" si="126"/>
        <v>177248.72</v>
      </c>
      <c r="AA959" s="252">
        <f>VLOOKUP(G959,Ma_KH!$A:$R,14,0)</f>
        <v>60</v>
      </c>
    </row>
    <row r="960" spans="1:27" x14ac:dyDescent="0.25">
      <c r="A960" s="286">
        <v>46046</v>
      </c>
      <c r="B960" s="285">
        <v>4183608014</v>
      </c>
      <c r="C960" s="288" t="s">
        <v>15180</v>
      </c>
      <c r="D960" s="286">
        <v>46055</v>
      </c>
      <c r="E960" s="247"/>
      <c r="F960" s="254"/>
      <c r="G960" s="255" t="s">
        <v>14756</v>
      </c>
      <c r="H960" s="247"/>
      <c r="I960" s="246">
        <v>4183608014</v>
      </c>
      <c r="J960" s="21" t="s">
        <v>1782</v>
      </c>
      <c r="K960" s="246" t="s">
        <v>48</v>
      </c>
      <c r="L960" s="215" t="str">
        <f>VLOOKUP($K960,[1]TONG_SL!$A$1:$D$65536,2,0)</f>
        <v>Mọc Nấm Hương 250g</v>
      </c>
      <c r="M960" s="247"/>
      <c r="N960" s="215" t="str">
        <f t="shared" si="127"/>
        <v>K-C6</v>
      </c>
      <c r="O960" s="222"/>
      <c r="P960" s="222"/>
      <c r="Q960" s="215" t="str">
        <f>VLOOKUP(K960,TONG_SL!$A:$D,3,0)</f>
        <v>Túi</v>
      </c>
      <c r="R960" s="248">
        <v>4</v>
      </c>
      <c r="S960" s="248"/>
      <c r="T960" s="248">
        <f>VLOOKUP(VLOOKUP(G960,Ma_KH!$A:$R,18,0)&amp;K960,Gia_MB!$A:$F,6,0)</f>
        <v>46000</v>
      </c>
      <c r="U960" s="249">
        <f t="shared" ref="U960:U976" si="128">T960*R960</f>
        <v>184000</v>
      </c>
      <c r="V960" s="248"/>
      <c r="W960" s="250">
        <f t="shared" ref="W960:W976" si="129">U960*V960</f>
        <v>0</v>
      </c>
      <c r="X960" s="251" t="str">
        <f t="shared" ref="X960:X976" si="130">IF(B960&lt;&gt;"","8","0")</f>
        <v>8</v>
      </c>
      <c r="Y960" s="248"/>
      <c r="Z960" s="249">
        <f t="shared" ref="Z960:Z976" si="131">U960*X960%</f>
        <v>14720</v>
      </c>
      <c r="AA960" s="252">
        <f>VLOOKUP(G960,Ma_KH!$A:$R,14,0)</f>
        <v>60</v>
      </c>
    </row>
    <row r="961" spans="1:27" x14ac:dyDescent="0.25">
      <c r="A961" s="286">
        <v>46046</v>
      </c>
      <c r="B961" s="285">
        <v>4183608014</v>
      </c>
      <c r="C961" s="288" t="s">
        <v>15180</v>
      </c>
      <c r="D961" s="286">
        <v>46055</v>
      </c>
      <c r="E961" s="247"/>
      <c r="F961" s="254"/>
      <c r="G961" s="255" t="s">
        <v>14756</v>
      </c>
      <c r="H961" s="247"/>
      <c r="I961" s="246">
        <v>4183608014</v>
      </c>
      <c r="J961" s="21" t="s">
        <v>1782</v>
      </c>
      <c r="K961" s="246" t="s">
        <v>34</v>
      </c>
      <c r="L961" s="215" t="str">
        <f>VLOOKUP($K961,[1]TONG_SL!$A$1:$D$65536,2,0)</f>
        <v>Tai heo muối 200g</v>
      </c>
      <c r="M961" s="247"/>
      <c r="N961" s="215" t="str">
        <f t="shared" si="127"/>
        <v>K-C6</v>
      </c>
      <c r="O961" s="222"/>
      <c r="P961" s="222"/>
      <c r="Q961" s="215" t="str">
        <f>VLOOKUP(K961,TONG_SL!$A:$D,3,0)</f>
        <v>Túi</v>
      </c>
      <c r="R961" s="248">
        <v>1</v>
      </c>
      <c r="S961" s="248"/>
      <c r="T961" s="248">
        <f>VLOOKUP(VLOOKUP(G961,Ma_KH!$A:$R,18,0)&amp;K961,Gia_MB!$A:$F,6,0)</f>
        <v>55595</v>
      </c>
      <c r="U961" s="249">
        <f t="shared" si="128"/>
        <v>55595</v>
      </c>
      <c r="V961" s="248"/>
      <c r="W961" s="250">
        <f t="shared" si="129"/>
        <v>0</v>
      </c>
      <c r="X961" s="251" t="str">
        <f t="shared" si="130"/>
        <v>8</v>
      </c>
      <c r="Y961" s="248"/>
      <c r="Z961" s="249">
        <f t="shared" si="131"/>
        <v>4447.6000000000004</v>
      </c>
      <c r="AA961" s="252">
        <f>VLOOKUP(G961,Ma_KH!$A:$R,14,0)</f>
        <v>60</v>
      </c>
    </row>
    <row r="962" spans="1:27" x14ac:dyDescent="0.25">
      <c r="A962" s="286">
        <v>46046</v>
      </c>
      <c r="B962" s="285">
        <v>4183607941</v>
      </c>
      <c r="C962" s="288" t="s">
        <v>15180</v>
      </c>
      <c r="D962" s="286">
        <v>46055</v>
      </c>
      <c r="E962" s="247"/>
      <c r="F962" s="254"/>
      <c r="G962" s="255" t="s">
        <v>7708</v>
      </c>
      <c r="H962" s="247"/>
      <c r="I962" s="246">
        <v>4183607941</v>
      </c>
      <c r="J962" s="21" t="s">
        <v>1782</v>
      </c>
      <c r="K962" s="246" t="s">
        <v>27</v>
      </c>
      <c r="L962" s="215" t="str">
        <f>VLOOKUP($K962,[1]TONG_SL!$A$1:$D$65536,2,0)</f>
        <v>Chân giò heo muối 300g</v>
      </c>
      <c r="M962" s="247"/>
      <c r="N962" s="215" t="str">
        <f t="shared" si="127"/>
        <v>K-C6</v>
      </c>
      <c r="O962" s="222"/>
      <c r="P962" s="222"/>
      <c r="Q962" s="215" t="str">
        <f>VLOOKUP(K962,TONG_SL!$A:$D,3,0)</f>
        <v>Túi</v>
      </c>
      <c r="R962" s="248">
        <v>8</v>
      </c>
      <c r="S962" s="248"/>
      <c r="T962" s="248">
        <f>VLOOKUP(VLOOKUP(G962,Ma_KH!$A:$R,18,0)&amp;K962,Gia_MB!$A:$F,6,0)</f>
        <v>73431</v>
      </c>
      <c r="U962" s="249">
        <f t="shared" si="128"/>
        <v>587448</v>
      </c>
      <c r="V962" s="248"/>
      <c r="W962" s="250">
        <f t="shared" si="129"/>
        <v>0</v>
      </c>
      <c r="X962" s="251" t="str">
        <f t="shared" si="130"/>
        <v>8</v>
      </c>
      <c r="Y962" s="248"/>
      <c r="Z962" s="249">
        <f t="shared" si="131"/>
        <v>46995.840000000004</v>
      </c>
      <c r="AA962" s="252">
        <f>VLOOKUP(G962,Ma_KH!$A:$R,14,0)</f>
        <v>60</v>
      </c>
    </row>
    <row r="963" spans="1:27" x14ac:dyDescent="0.25">
      <c r="A963" s="286">
        <v>46046</v>
      </c>
      <c r="B963" s="285">
        <v>4183607941</v>
      </c>
      <c r="C963" s="288" t="s">
        <v>15180</v>
      </c>
      <c r="D963" s="286">
        <v>46055</v>
      </c>
      <c r="E963" s="247"/>
      <c r="F963" s="254"/>
      <c r="G963" s="255" t="s">
        <v>7708</v>
      </c>
      <c r="H963" s="247"/>
      <c r="I963" s="246">
        <v>4183607941</v>
      </c>
      <c r="J963" s="21" t="s">
        <v>1782</v>
      </c>
      <c r="K963" s="242" t="s">
        <v>30</v>
      </c>
      <c r="L963" s="215" t="str">
        <f>VLOOKUP($K963,[1]TONG_SL!$A$1:$D$65536,2,0)</f>
        <v>Gà muối 500g</v>
      </c>
      <c r="M963" s="247"/>
      <c r="N963" s="215" t="str">
        <f t="shared" si="127"/>
        <v>K-C6</v>
      </c>
      <c r="O963" s="222"/>
      <c r="P963" s="222"/>
      <c r="Q963" s="215" t="str">
        <f>VLOOKUP(K963,TONG_SL!$A:$D,3,0)</f>
        <v>Túi</v>
      </c>
      <c r="R963" s="248">
        <v>21</v>
      </c>
      <c r="S963" s="248"/>
      <c r="T963" s="248">
        <f>VLOOKUP(VLOOKUP(G963,Ma_KH!$A:$R,18,0)&amp;K963,Gia_MB!$A:$F,6,0)</f>
        <v>116611</v>
      </c>
      <c r="U963" s="249">
        <f t="shared" si="128"/>
        <v>2448831</v>
      </c>
      <c r="V963" s="248"/>
      <c r="W963" s="250">
        <f t="shared" si="129"/>
        <v>0</v>
      </c>
      <c r="X963" s="251" t="str">
        <f t="shared" si="130"/>
        <v>8</v>
      </c>
      <c r="Y963" s="248"/>
      <c r="Z963" s="249">
        <f t="shared" si="131"/>
        <v>195906.48</v>
      </c>
      <c r="AA963" s="252">
        <f>VLOOKUP(G963,Ma_KH!$A:$R,14,0)</f>
        <v>60</v>
      </c>
    </row>
    <row r="964" spans="1:27" x14ac:dyDescent="0.25">
      <c r="A964" s="286">
        <v>46046</v>
      </c>
      <c r="B964" s="285">
        <v>4183608046</v>
      </c>
      <c r="C964" s="288" t="s">
        <v>15180</v>
      </c>
      <c r="D964" s="286">
        <v>46055</v>
      </c>
      <c r="E964" s="247"/>
      <c r="F964" s="254"/>
      <c r="G964" s="255" t="s">
        <v>14760</v>
      </c>
      <c r="H964" s="247"/>
      <c r="I964" s="246">
        <v>4183608046</v>
      </c>
      <c r="J964" s="21" t="s">
        <v>1782</v>
      </c>
      <c r="K964" s="242" t="s">
        <v>30</v>
      </c>
      <c r="L964" s="215" t="str">
        <f>VLOOKUP($K964,[1]TONG_SL!$A$1:$D$65536,2,0)</f>
        <v>Gà muối 500g</v>
      </c>
      <c r="M964" s="247"/>
      <c r="N964" s="215" t="str">
        <f t="shared" si="127"/>
        <v>K-C6</v>
      </c>
      <c r="O964" s="222"/>
      <c r="P964" s="222"/>
      <c r="Q964" s="215" t="str">
        <f>VLOOKUP(K964,TONG_SL!$A:$D,3,0)</f>
        <v>Túi</v>
      </c>
      <c r="R964" s="248">
        <v>18</v>
      </c>
      <c r="S964" s="248"/>
      <c r="T964" s="248">
        <f>VLOOKUP(VLOOKUP(G964,Ma_KH!$A:$R,18,0)&amp;K964,Gia_MB!$A:$F,6,0)</f>
        <v>116611</v>
      </c>
      <c r="U964" s="249">
        <f t="shared" si="128"/>
        <v>2098998</v>
      </c>
      <c r="V964" s="248"/>
      <c r="W964" s="250">
        <f t="shared" si="129"/>
        <v>0</v>
      </c>
      <c r="X964" s="251" t="str">
        <f t="shared" si="130"/>
        <v>8</v>
      </c>
      <c r="Y964" s="248"/>
      <c r="Z964" s="249">
        <f t="shared" si="131"/>
        <v>167919.84</v>
      </c>
      <c r="AA964" s="252">
        <f>VLOOKUP(G964,Ma_KH!$A:$R,14,0)</f>
        <v>60</v>
      </c>
    </row>
    <row r="965" spans="1:27" x14ac:dyDescent="0.25">
      <c r="A965" s="286">
        <v>46046</v>
      </c>
      <c r="B965" s="285">
        <v>4183607784</v>
      </c>
      <c r="C965" s="288" t="s">
        <v>15180</v>
      </c>
      <c r="D965" s="286">
        <v>46055</v>
      </c>
      <c r="E965" s="247"/>
      <c r="F965" s="254"/>
      <c r="G965" s="255" t="s">
        <v>7858</v>
      </c>
      <c r="H965" s="247"/>
      <c r="I965" s="246">
        <v>4183607784</v>
      </c>
      <c r="J965" s="21" t="s">
        <v>1782</v>
      </c>
      <c r="K965" s="246" t="s">
        <v>27</v>
      </c>
      <c r="L965" s="215" t="str">
        <f>VLOOKUP($K965,[1]TONG_SL!$A$1:$D$65536,2,0)</f>
        <v>Chân giò heo muối 300g</v>
      </c>
      <c r="M965" s="247"/>
      <c r="N965" s="215" t="str">
        <f t="shared" si="127"/>
        <v>K-C6</v>
      </c>
      <c r="O965" s="222"/>
      <c r="P965" s="222"/>
      <c r="Q965" s="215" t="str">
        <f>VLOOKUP(K965,TONG_SL!$A:$D,3,0)</f>
        <v>Túi</v>
      </c>
      <c r="R965" s="248">
        <v>3</v>
      </c>
      <c r="S965" s="248"/>
      <c r="T965" s="248">
        <f>VLOOKUP(VLOOKUP(G965,Ma_KH!$A:$R,18,0)&amp;K965,Gia_MB!$A:$F,6,0)</f>
        <v>73431</v>
      </c>
      <c r="U965" s="249">
        <f t="shared" si="128"/>
        <v>220293</v>
      </c>
      <c r="V965" s="248"/>
      <c r="W965" s="250">
        <f t="shared" si="129"/>
        <v>0</v>
      </c>
      <c r="X965" s="251" t="str">
        <f t="shared" si="130"/>
        <v>8</v>
      </c>
      <c r="Y965" s="248"/>
      <c r="Z965" s="249">
        <f t="shared" si="131"/>
        <v>17623.439999999999</v>
      </c>
      <c r="AA965" s="252">
        <f>VLOOKUP(G965,Ma_KH!$A:$R,14,0)</f>
        <v>60</v>
      </c>
    </row>
    <row r="966" spans="1:27" x14ac:dyDescent="0.25">
      <c r="A966" s="286">
        <v>46046</v>
      </c>
      <c r="B966" s="285">
        <v>4183607784</v>
      </c>
      <c r="C966" s="288" t="s">
        <v>15180</v>
      </c>
      <c r="D966" s="286">
        <v>46055</v>
      </c>
      <c r="E966" s="247"/>
      <c r="F966" s="254"/>
      <c r="G966" s="255" t="s">
        <v>7858</v>
      </c>
      <c r="H966" s="247"/>
      <c r="I966" s="246">
        <v>4183607784</v>
      </c>
      <c r="J966" s="21" t="s">
        <v>1782</v>
      </c>
      <c r="K966" s="242" t="s">
        <v>30</v>
      </c>
      <c r="L966" s="215" t="str">
        <f>VLOOKUP($K966,[1]TONG_SL!$A$1:$D$65536,2,0)</f>
        <v>Gà muối 500g</v>
      </c>
      <c r="M966" s="247"/>
      <c r="N966" s="215" t="str">
        <f t="shared" si="127"/>
        <v>K-C6</v>
      </c>
      <c r="O966" s="222"/>
      <c r="P966" s="222"/>
      <c r="Q966" s="215" t="str">
        <f>VLOOKUP(K966,TONG_SL!$A:$D,3,0)</f>
        <v>Túi</v>
      </c>
      <c r="R966" s="248">
        <v>38</v>
      </c>
      <c r="S966" s="248"/>
      <c r="T966" s="248">
        <f>VLOOKUP(VLOOKUP(G966,Ma_KH!$A:$R,18,0)&amp;K966,Gia_MB!$A:$F,6,0)</f>
        <v>116611</v>
      </c>
      <c r="U966" s="249">
        <f t="shared" si="128"/>
        <v>4431218</v>
      </c>
      <c r="V966" s="248"/>
      <c r="W966" s="250">
        <f t="shared" si="129"/>
        <v>0</v>
      </c>
      <c r="X966" s="251" t="str">
        <f t="shared" si="130"/>
        <v>8</v>
      </c>
      <c r="Y966" s="248"/>
      <c r="Z966" s="249">
        <f t="shared" si="131"/>
        <v>354497.44</v>
      </c>
      <c r="AA966" s="252">
        <f>VLOOKUP(G966,Ma_KH!$A:$R,14,0)</f>
        <v>60</v>
      </c>
    </row>
    <row r="967" spans="1:27" x14ac:dyDescent="0.25">
      <c r="A967" s="286">
        <v>46046</v>
      </c>
      <c r="B967" s="285">
        <v>4183607715</v>
      </c>
      <c r="C967" s="288" t="s">
        <v>15180</v>
      </c>
      <c r="D967" s="286">
        <v>46055</v>
      </c>
      <c r="E967" s="247"/>
      <c r="F967" s="254"/>
      <c r="G967" s="255" t="s">
        <v>14742</v>
      </c>
      <c r="H967" s="247"/>
      <c r="I967" s="246">
        <v>4183607715</v>
      </c>
      <c r="J967" s="21" t="s">
        <v>1782</v>
      </c>
      <c r="K967" s="242" t="s">
        <v>30</v>
      </c>
      <c r="L967" s="215" t="str">
        <f>VLOOKUP($K967,[1]TONG_SL!$A$1:$D$65536,2,0)</f>
        <v>Gà muối 500g</v>
      </c>
      <c r="M967" s="247"/>
      <c r="N967" s="215" t="str">
        <f t="shared" si="127"/>
        <v>K-C6</v>
      </c>
      <c r="O967" s="222"/>
      <c r="P967" s="222"/>
      <c r="Q967" s="215" t="str">
        <f>VLOOKUP(K967,TONG_SL!$A:$D,3,0)</f>
        <v>Túi</v>
      </c>
      <c r="R967" s="248">
        <v>22</v>
      </c>
      <c r="S967" s="248"/>
      <c r="T967" s="248">
        <f>VLOOKUP(VLOOKUP(G967,Ma_KH!$A:$R,18,0)&amp;K967,Gia_MB!$A:$F,6,0)</f>
        <v>116611</v>
      </c>
      <c r="U967" s="249">
        <f t="shared" si="128"/>
        <v>2565442</v>
      </c>
      <c r="V967" s="248"/>
      <c r="W967" s="250">
        <f t="shared" si="129"/>
        <v>0</v>
      </c>
      <c r="X967" s="251" t="str">
        <f t="shared" si="130"/>
        <v>8</v>
      </c>
      <c r="Y967" s="248"/>
      <c r="Z967" s="249">
        <f t="shared" si="131"/>
        <v>205235.36000000002</v>
      </c>
      <c r="AA967" s="252">
        <f>VLOOKUP(G967,Ma_KH!$A:$R,14,0)</f>
        <v>60</v>
      </c>
    </row>
    <row r="968" spans="1:27" x14ac:dyDescent="0.25">
      <c r="A968" s="286">
        <v>46046</v>
      </c>
      <c r="B968" s="285">
        <v>4183607717</v>
      </c>
      <c r="C968" s="288" t="s">
        <v>15180</v>
      </c>
      <c r="D968" s="286">
        <v>46055</v>
      </c>
      <c r="E968" s="247"/>
      <c r="F968" s="254"/>
      <c r="G968" s="255" t="s">
        <v>14743</v>
      </c>
      <c r="H968" s="247"/>
      <c r="I968" s="246">
        <v>4183607717</v>
      </c>
      <c r="J968" s="21" t="s">
        <v>1782</v>
      </c>
      <c r="K968" s="246" t="s">
        <v>34</v>
      </c>
      <c r="L968" s="215" t="str">
        <f>VLOOKUP($K968,[1]TONG_SL!$A$1:$D$65536,2,0)</f>
        <v>Tai heo muối 200g</v>
      </c>
      <c r="M968" s="247"/>
      <c r="N968" s="215" t="str">
        <f t="shared" si="127"/>
        <v>K-C6</v>
      </c>
      <c r="O968" s="222"/>
      <c r="P968" s="222"/>
      <c r="Q968" s="215" t="str">
        <f>VLOOKUP(K968,TONG_SL!$A:$D,3,0)</f>
        <v>Túi</v>
      </c>
      <c r="R968" s="248">
        <v>3</v>
      </c>
      <c r="S968" s="248"/>
      <c r="T968" s="248">
        <f>VLOOKUP(VLOOKUP(G968,Ma_KH!$A:$R,18,0)&amp;K968,Gia_MB!$A:$F,6,0)</f>
        <v>55595</v>
      </c>
      <c r="U968" s="249">
        <f t="shared" si="128"/>
        <v>166785</v>
      </c>
      <c r="V968" s="248"/>
      <c r="W968" s="250">
        <f t="shared" si="129"/>
        <v>0</v>
      </c>
      <c r="X968" s="251" t="str">
        <f t="shared" si="130"/>
        <v>8</v>
      </c>
      <c r="Y968" s="248"/>
      <c r="Z968" s="249">
        <f t="shared" si="131"/>
        <v>13342.800000000001</v>
      </c>
      <c r="AA968" s="252">
        <f>VLOOKUP(G968,Ma_KH!$A:$R,14,0)</f>
        <v>60</v>
      </c>
    </row>
    <row r="969" spans="1:27" x14ac:dyDescent="0.25">
      <c r="A969" s="286">
        <v>46046</v>
      </c>
      <c r="B969" s="285">
        <v>4183607717</v>
      </c>
      <c r="C969" s="288" t="s">
        <v>15180</v>
      </c>
      <c r="D969" s="286">
        <v>46055</v>
      </c>
      <c r="E969" s="247"/>
      <c r="F969" s="254"/>
      <c r="G969" s="255" t="s">
        <v>14743</v>
      </c>
      <c r="H969" s="247"/>
      <c r="I969" s="246">
        <v>4183607717</v>
      </c>
      <c r="J969" s="21" t="s">
        <v>1782</v>
      </c>
      <c r="K969" s="246" t="s">
        <v>48</v>
      </c>
      <c r="L969" s="215" t="str">
        <f>VLOOKUP($K969,[1]TONG_SL!$A$1:$D$65536,2,0)</f>
        <v>Mọc Nấm Hương 250g</v>
      </c>
      <c r="M969" s="247"/>
      <c r="N969" s="215" t="str">
        <f t="shared" si="127"/>
        <v>K-C6</v>
      </c>
      <c r="O969" s="222"/>
      <c r="P969" s="222"/>
      <c r="Q969" s="215" t="str">
        <f>VLOOKUP(K969,TONG_SL!$A:$D,3,0)</f>
        <v>Túi</v>
      </c>
      <c r="R969" s="248">
        <v>6</v>
      </c>
      <c r="S969" s="248"/>
      <c r="T969" s="248">
        <f>VLOOKUP(VLOOKUP(G969,Ma_KH!$A:$R,18,0)&amp;K969,Gia_MB!$A:$F,6,0)</f>
        <v>46000</v>
      </c>
      <c r="U969" s="249">
        <f t="shared" si="128"/>
        <v>276000</v>
      </c>
      <c r="V969" s="248"/>
      <c r="W969" s="250">
        <f t="shared" si="129"/>
        <v>0</v>
      </c>
      <c r="X969" s="251" t="str">
        <f t="shared" si="130"/>
        <v>8</v>
      </c>
      <c r="Y969" s="248"/>
      <c r="Z969" s="249">
        <f t="shared" si="131"/>
        <v>22080</v>
      </c>
      <c r="AA969" s="252">
        <f>VLOOKUP(G969,Ma_KH!$A:$R,14,0)</f>
        <v>60</v>
      </c>
    </row>
    <row r="970" spans="1:27" x14ac:dyDescent="0.25">
      <c r="A970" s="286">
        <v>46046</v>
      </c>
      <c r="B970" s="285">
        <v>4183607717</v>
      </c>
      <c r="C970" s="288" t="s">
        <v>15180</v>
      </c>
      <c r="D970" s="286">
        <v>46055</v>
      </c>
      <c r="E970" s="247"/>
      <c r="F970" s="254"/>
      <c r="G970" s="255" t="s">
        <v>14743</v>
      </c>
      <c r="H970" s="247"/>
      <c r="I970" s="246">
        <v>4183607717</v>
      </c>
      <c r="J970" s="21" t="s">
        <v>1782</v>
      </c>
      <c r="K970" s="246" t="s">
        <v>27</v>
      </c>
      <c r="L970" s="215" t="str">
        <f>VLOOKUP($K970,[1]TONG_SL!$A$1:$D$65536,2,0)</f>
        <v>Chân giò heo muối 300g</v>
      </c>
      <c r="M970" s="247"/>
      <c r="N970" s="215" t="str">
        <f t="shared" si="127"/>
        <v>K-C6</v>
      </c>
      <c r="O970" s="222"/>
      <c r="P970" s="222"/>
      <c r="Q970" s="215" t="str">
        <f>VLOOKUP(K970,TONG_SL!$A:$D,3,0)</f>
        <v>Túi</v>
      </c>
      <c r="R970" s="248">
        <v>6</v>
      </c>
      <c r="S970" s="248"/>
      <c r="T970" s="248">
        <f>VLOOKUP(VLOOKUP(G970,Ma_KH!$A:$R,18,0)&amp;K970,Gia_MB!$A:$F,6,0)</f>
        <v>73431</v>
      </c>
      <c r="U970" s="249">
        <f t="shared" si="128"/>
        <v>440586</v>
      </c>
      <c r="V970" s="248"/>
      <c r="W970" s="250">
        <f t="shared" si="129"/>
        <v>0</v>
      </c>
      <c r="X970" s="251" t="str">
        <f t="shared" si="130"/>
        <v>8</v>
      </c>
      <c r="Y970" s="248"/>
      <c r="Z970" s="249">
        <f t="shared" si="131"/>
        <v>35246.879999999997</v>
      </c>
      <c r="AA970" s="252">
        <f>VLOOKUP(G970,Ma_KH!$A:$R,14,0)</f>
        <v>60</v>
      </c>
    </row>
    <row r="971" spans="1:27" x14ac:dyDescent="0.25">
      <c r="A971" s="286">
        <v>46046</v>
      </c>
      <c r="B971" s="285">
        <v>4183607717</v>
      </c>
      <c r="C971" s="288" t="s">
        <v>15180</v>
      </c>
      <c r="D971" s="286">
        <v>46055</v>
      </c>
      <c r="E971" s="247"/>
      <c r="F971" s="254"/>
      <c r="G971" s="255" t="s">
        <v>14743</v>
      </c>
      <c r="H971" s="247"/>
      <c r="I971" s="246">
        <v>4183607717</v>
      </c>
      <c r="J971" s="21" t="s">
        <v>1782</v>
      </c>
      <c r="K971" s="242" t="s">
        <v>30</v>
      </c>
      <c r="L971" s="215" t="str">
        <f>VLOOKUP($K971,[1]TONG_SL!$A$1:$D$65536,2,0)</f>
        <v>Gà muối 500g</v>
      </c>
      <c r="M971" s="247"/>
      <c r="N971" s="215" t="str">
        <f t="shared" si="127"/>
        <v>K-C6</v>
      </c>
      <c r="O971" s="222"/>
      <c r="P971" s="222"/>
      <c r="Q971" s="215" t="str">
        <f>VLOOKUP(K971,TONG_SL!$A:$D,3,0)</f>
        <v>Túi</v>
      </c>
      <c r="R971" s="248">
        <v>11</v>
      </c>
      <c r="S971" s="248"/>
      <c r="T971" s="248">
        <f>VLOOKUP(VLOOKUP(G971,Ma_KH!$A:$R,18,0)&amp;K971,Gia_MB!$A:$F,6,0)</f>
        <v>116611</v>
      </c>
      <c r="U971" s="249">
        <f t="shared" si="128"/>
        <v>1282721</v>
      </c>
      <c r="V971" s="248"/>
      <c r="W971" s="250">
        <f t="shared" si="129"/>
        <v>0</v>
      </c>
      <c r="X971" s="251" t="str">
        <f t="shared" si="130"/>
        <v>8</v>
      </c>
      <c r="Y971" s="248"/>
      <c r="Z971" s="249">
        <f t="shared" si="131"/>
        <v>102617.68000000001</v>
      </c>
      <c r="AA971" s="252">
        <f>VLOOKUP(G971,Ma_KH!$A:$R,14,0)</f>
        <v>60</v>
      </c>
    </row>
    <row r="972" spans="1:27" x14ac:dyDescent="0.25">
      <c r="A972" s="286">
        <v>46046</v>
      </c>
      <c r="B972" s="285">
        <v>4183607752</v>
      </c>
      <c r="C972" s="288" t="s">
        <v>15180</v>
      </c>
      <c r="D972" s="286">
        <v>46055</v>
      </c>
      <c r="E972" s="247"/>
      <c r="F972" s="254"/>
      <c r="G972" s="255" t="s">
        <v>14748</v>
      </c>
      <c r="H972" s="247"/>
      <c r="I972" s="246">
        <v>4183607752</v>
      </c>
      <c r="J972" s="21" t="s">
        <v>1782</v>
      </c>
      <c r="K972" s="242" t="s">
        <v>30</v>
      </c>
      <c r="L972" s="215" t="str">
        <f>VLOOKUP($K972,[1]TONG_SL!$A$1:$D$65536,2,0)</f>
        <v>Gà muối 500g</v>
      </c>
      <c r="M972" s="247"/>
      <c r="N972" s="215" t="str">
        <f t="shared" si="127"/>
        <v>K-C6</v>
      </c>
      <c r="O972" s="222"/>
      <c r="P972" s="222"/>
      <c r="Q972" s="215" t="str">
        <f>VLOOKUP(K972,TONG_SL!$A:$D,3,0)</f>
        <v>Túi</v>
      </c>
      <c r="R972" s="248">
        <v>22</v>
      </c>
      <c r="S972" s="248"/>
      <c r="T972" s="248">
        <f>VLOOKUP(VLOOKUP(G972,Ma_KH!$A:$R,18,0)&amp;K972,Gia_MB!$A:$F,6,0)</f>
        <v>116611</v>
      </c>
      <c r="U972" s="249">
        <f t="shared" si="128"/>
        <v>2565442</v>
      </c>
      <c r="V972" s="248"/>
      <c r="W972" s="250">
        <f t="shared" si="129"/>
        <v>0</v>
      </c>
      <c r="X972" s="251" t="str">
        <f t="shared" si="130"/>
        <v>8</v>
      </c>
      <c r="Y972" s="248"/>
      <c r="Z972" s="249">
        <f t="shared" si="131"/>
        <v>205235.36000000002</v>
      </c>
      <c r="AA972" s="252">
        <f>VLOOKUP(G972,Ma_KH!$A:$R,14,0)</f>
        <v>60</v>
      </c>
    </row>
    <row r="973" spans="1:27" x14ac:dyDescent="0.25">
      <c r="A973" s="286">
        <v>46046</v>
      </c>
      <c r="B973" s="285">
        <v>4183607752</v>
      </c>
      <c r="C973" s="288" t="s">
        <v>15180</v>
      </c>
      <c r="D973" s="286">
        <v>46055</v>
      </c>
      <c r="E973" s="247"/>
      <c r="F973" s="254"/>
      <c r="G973" s="255" t="s">
        <v>14748</v>
      </c>
      <c r="H973" s="247"/>
      <c r="I973" s="246">
        <v>4183607752</v>
      </c>
      <c r="J973" s="21" t="s">
        <v>1782</v>
      </c>
      <c r="K973" s="246" t="s">
        <v>27</v>
      </c>
      <c r="L973" s="215" t="str">
        <f>VLOOKUP($K973,[1]TONG_SL!$A$1:$D$65536,2,0)</f>
        <v>Chân giò heo muối 300g</v>
      </c>
      <c r="M973" s="247"/>
      <c r="N973" s="215" t="str">
        <f t="shared" si="127"/>
        <v>K-C6</v>
      </c>
      <c r="O973" s="222"/>
      <c r="P973" s="222"/>
      <c r="Q973" s="215" t="str">
        <f>VLOOKUP(K973,TONG_SL!$A:$D,3,0)</f>
        <v>Túi</v>
      </c>
      <c r="R973" s="248">
        <v>7</v>
      </c>
      <c r="S973" s="248"/>
      <c r="T973" s="248">
        <f>VLOOKUP(VLOOKUP(G973,Ma_KH!$A:$R,18,0)&amp;K973,Gia_MB!$A:$F,6,0)</f>
        <v>73431</v>
      </c>
      <c r="U973" s="249">
        <f t="shared" si="128"/>
        <v>514017</v>
      </c>
      <c r="V973" s="248"/>
      <c r="W973" s="250">
        <f t="shared" si="129"/>
        <v>0</v>
      </c>
      <c r="X973" s="251" t="str">
        <f t="shared" si="130"/>
        <v>8</v>
      </c>
      <c r="Y973" s="248"/>
      <c r="Z973" s="249">
        <f t="shared" si="131"/>
        <v>41121.360000000001</v>
      </c>
      <c r="AA973" s="252">
        <f>VLOOKUP(G973,Ma_KH!$A:$R,14,0)</f>
        <v>60</v>
      </c>
    </row>
    <row r="974" spans="1:27" x14ac:dyDescent="0.25">
      <c r="A974" s="286">
        <v>46046</v>
      </c>
      <c r="B974" s="285">
        <v>4183607752</v>
      </c>
      <c r="C974" s="288" t="s">
        <v>15180</v>
      </c>
      <c r="D974" s="286">
        <v>46055</v>
      </c>
      <c r="E974" s="247"/>
      <c r="F974" s="254"/>
      <c r="G974" s="255" t="s">
        <v>14748</v>
      </c>
      <c r="H974" s="247"/>
      <c r="I974" s="246">
        <v>4183607752</v>
      </c>
      <c r="J974" s="21" t="s">
        <v>1782</v>
      </c>
      <c r="K974" s="246" t="s">
        <v>48</v>
      </c>
      <c r="L974" s="215" t="str">
        <f>VLOOKUP($K974,[1]TONG_SL!$A$1:$D$65536,2,0)</f>
        <v>Mọc Nấm Hương 250g</v>
      </c>
      <c r="M974" s="247"/>
      <c r="N974" s="215" t="str">
        <f t="shared" si="127"/>
        <v>K-C6</v>
      </c>
      <c r="O974" s="222"/>
      <c r="P974" s="222"/>
      <c r="Q974" s="215" t="str">
        <f>VLOOKUP(K974,TONG_SL!$A:$D,3,0)</f>
        <v>Túi</v>
      </c>
      <c r="R974" s="248">
        <v>5</v>
      </c>
      <c r="S974" s="248"/>
      <c r="T974" s="248">
        <f>VLOOKUP(VLOOKUP(G974,Ma_KH!$A:$R,18,0)&amp;K974,Gia_MB!$A:$F,6,0)</f>
        <v>46000</v>
      </c>
      <c r="U974" s="249">
        <f t="shared" si="128"/>
        <v>230000</v>
      </c>
      <c r="V974" s="248"/>
      <c r="W974" s="250">
        <f t="shared" si="129"/>
        <v>0</v>
      </c>
      <c r="X974" s="251" t="str">
        <f t="shared" si="130"/>
        <v>8</v>
      </c>
      <c r="Y974" s="248"/>
      <c r="Z974" s="249">
        <f t="shared" si="131"/>
        <v>18400</v>
      </c>
      <c r="AA974" s="252">
        <f>VLOOKUP(G974,Ma_KH!$A:$R,14,0)</f>
        <v>60</v>
      </c>
    </row>
    <row r="975" spans="1:27" x14ac:dyDescent="0.25">
      <c r="A975" s="286">
        <v>46046</v>
      </c>
      <c r="B975" s="285">
        <v>4183607752</v>
      </c>
      <c r="C975" s="288" t="s">
        <v>15180</v>
      </c>
      <c r="D975" s="286">
        <v>46055</v>
      </c>
      <c r="E975" s="247"/>
      <c r="F975" s="254"/>
      <c r="G975" s="255" t="s">
        <v>14748</v>
      </c>
      <c r="H975" s="247"/>
      <c r="I975" s="246">
        <v>4183607752</v>
      </c>
      <c r="J975" s="21" t="s">
        <v>1782</v>
      </c>
      <c r="K975" s="246" t="s">
        <v>34</v>
      </c>
      <c r="L975" s="215" t="str">
        <f>VLOOKUP($K975,[1]TONG_SL!$A$1:$D$65536,2,0)</f>
        <v>Tai heo muối 200g</v>
      </c>
      <c r="M975" s="247"/>
      <c r="N975" s="215" t="str">
        <f t="shared" si="127"/>
        <v>K-C6</v>
      </c>
      <c r="O975" s="222"/>
      <c r="P975" s="222"/>
      <c r="Q975" s="215" t="str">
        <f>VLOOKUP(K975,TONG_SL!$A:$D,3,0)</f>
        <v>Túi</v>
      </c>
      <c r="R975" s="248">
        <v>2</v>
      </c>
      <c r="S975" s="248"/>
      <c r="T975" s="248">
        <f>VLOOKUP(VLOOKUP(G975,Ma_KH!$A:$R,18,0)&amp;K975,Gia_MB!$A:$F,6,0)</f>
        <v>55595</v>
      </c>
      <c r="U975" s="249">
        <f t="shared" si="128"/>
        <v>111190</v>
      </c>
      <c r="V975" s="248"/>
      <c r="W975" s="250">
        <f t="shared" si="129"/>
        <v>0</v>
      </c>
      <c r="X975" s="251" t="str">
        <f t="shared" si="130"/>
        <v>8</v>
      </c>
      <c r="Y975" s="248"/>
      <c r="Z975" s="249">
        <f t="shared" si="131"/>
        <v>8895.2000000000007</v>
      </c>
      <c r="AA975" s="252">
        <f>VLOOKUP(G975,Ma_KH!$A:$R,14,0)</f>
        <v>60</v>
      </c>
    </row>
    <row r="976" spans="1:27" x14ac:dyDescent="0.25">
      <c r="A976" s="286">
        <v>46046</v>
      </c>
      <c r="B976" s="285">
        <v>4183608355</v>
      </c>
      <c r="C976" s="288" t="s">
        <v>15180</v>
      </c>
      <c r="D976" s="286">
        <v>46055</v>
      </c>
      <c r="E976" s="247"/>
      <c r="F976" s="254"/>
      <c r="G976" s="255" t="s">
        <v>14784</v>
      </c>
      <c r="H976" s="247"/>
      <c r="I976" s="246">
        <v>4183608355</v>
      </c>
      <c r="J976" s="21" t="s">
        <v>1782</v>
      </c>
      <c r="K976" s="242" t="s">
        <v>30</v>
      </c>
      <c r="L976" s="215" t="str">
        <f>VLOOKUP($K976,[1]TONG_SL!$A$1:$D$65536,2,0)</f>
        <v>Gà muối 500g</v>
      </c>
      <c r="M976" s="247"/>
      <c r="N976" s="215" t="str">
        <f t="shared" si="127"/>
        <v>K-C6</v>
      </c>
      <c r="O976" s="222"/>
      <c r="P976" s="222"/>
      <c r="Q976" s="215" t="str">
        <f>VLOOKUP(K976,TONG_SL!$A:$D,3,0)</f>
        <v>Túi</v>
      </c>
      <c r="R976" s="248">
        <v>15</v>
      </c>
      <c r="S976" s="248"/>
      <c r="T976" s="248">
        <f>VLOOKUP(VLOOKUP(G976,Ma_KH!$A:$R,18,0)&amp;K976,Gia_MB!$A:$F,6,0)</f>
        <v>116611</v>
      </c>
      <c r="U976" s="249">
        <f t="shared" si="128"/>
        <v>1749165</v>
      </c>
      <c r="V976" s="248"/>
      <c r="W976" s="250">
        <f t="shared" si="129"/>
        <v>0</v>
      </c>
      <c r="X976" s="251" t="str">
        <f t="shared" si="130"/>
        <v>8</v>
      </c>
      <c r="Y976" s="248"/>
      <c r="Z976" s="249">
        <f t="shared" si="131"/>
        <v>139933.20000000001</v>
      </c>
      <c r="AA976" s="252">
        <f>VLOOKUP(G976,Ma_KH!$A:$R,14,0)</f>
        <v>60</v>
      </c>
    </row>
    <row r="977" spans="1:27" x14ac:dyDescent="0.25">
      <c r="A977" s="286">
        <v>46046</v>
      </c>
      <c r="B977" s="283">
        <v>4183607999</v>
      </c>
      <c r="C977" s="288" t="s">
        <v>15180</v>
      </c>
      <c r="D977" s="286">
        <v>46055</v>
      </c>
      <c r="E977" s="244"/>
      <c r="F977" s="243"/>
      <c r="G977" s="245" t="s">
        <v>14752</v>
      </c>
      <c r="H977" s="244"/>
      <c r="I977" s="242">
        <v>4183607999</v>
      </c>
      <c r="J977" s="21" t="s">
        <v>1782</v>
      </c>
      <c r="K977" s="246" t="s">
        <v>48</v>
      </c>
      <c r="L977" s="215" t="str">
        <f>VLOOKUP($K977,[1]TONG_SL!$A$1:$D$65536,2,0)</f>
        <v>Mọc Nấm Hương 250g</v>
      </c>
      <c r="M977" s="247"/>
      <c r="N977" s="215" t="str">
        <f t="shared" si="127"/>
        <v>K-C6</v>
      </c>
      <c r="O977" s="222"/>
      <c r="P977" s="222"/>
      <c r="Q977" s="215" t="str">
        <f>VLOOKUP(K977,TONG_SL!$A:$D,3,0)</f>
        <v>Túi</v>
      </c>
      <c r="R977" s="253">
        <v>4</v>
      </c>
      <c r="S977" s="253"/>
      <c r="T977" s="253">
        <f>VLOOKUP(VLOOKUP(G977,Ma_KH!$A:$R,18,0)&amp;K977,Gia_MB!$A:$F,6,0)</f>
        <v>46000</v>
      </c>
      <c r="U977" s="256">
        <f>T977*R977</f>
        <v>184000</v>
      </c>
      <c r="V977" s="253"/>
      <c r="W977" s="257">
        <f>U977*V977</f>
        <v>0</v>
      </c>
      <c r="X977" s="258" t="str">
        <f>IF(B977&lt;&gt;"","8","0")</f>
        <v>8</v>
      </c>
      <c r="Y977" s="253"/>
      <c r="Z977" s="256">
        <f>U977*X977%</f>
        <v>14720</v>
      </c>
      <c r="AA977" s="259">
        <f>VLOOKUP(G977,Ma_KH!$A:$R,14,0)</f>
        <v>60</v>
      </c>
    </row>
    <row r="978" spans="1:27" x14ac:dyDescent="0.25">
      <c r="A978" s="286">
        <v>46046</v>
      </c>
      <c r="B978" s="283">
        <v>4183607999</v>
      </c>
      <c r="C978" s="288" t="s">
        <v>15180</v>
      </c>
      <c r="D978" s="286">
        <v>46055</v>
      </c>
      <c r="E978" s="244"/>
      <c r="F978" s="243"/>
      <c r="G978" s="245" t="s">
        <v>14752</v>
      </c>
      <c r="H978" s="244"/>
      <c r="I978" s="242">
        <v>4183607999</v>
      </c>
      <c r="J978" s="21" t="s">
        <v>1782</v>
      </c>
      <c r="K978" s="246" t="s">
        <v>27</v>
      </c>
      <c r="L978" s="215" t="str">
        <f>VLOOKUP($K978,[1]TONG_SL!$A$1:$D$65536,2,0)</f>
        <v>Chân giò heo muối 300g</v>
      </c>
      <c r="M978" s="247"/>
      <c r="N978" s="215" t="str">
        <f t="shared" si="127"/>
        <v>K-C6</v>
      </c>
      <c r="O978" s="222"/>
      <c r="P978" s="222"/>
      <c r="Q978" s="215" t="str">
        <f>VLOOKUP(K978,TONG_SL!$A:$D,3,0)</f>
        <v>Túi</v>
      </c>
      <c r="R978" s="248">
        <v>6</v>
      </c>
      <c r="S978" s="248"/>
      <c r="T978" s="248">
        <f>VLOOKUP(VLOOKUP(G978,Ma_KH!$A:$R,18,0)&amp;K978,Gia_MB!$A:$F,6,0)</f>
        <v>73431</v>
      </c>
      <c r="U978" s="249">
        <f>T978*R978</f>
        <v>440586</v>
      </c>
      <c r="V978" s="248"/>
      <c r="W978" s="250">
        <f>U978*V978</f>
        <v>0</v>
      </c>
      <c r="X978" s="251" t="str">
        <f>IF(B978&lt;&gt;"","8","0")</f>
        <v>8</v>
      </c>
      <c r="Y978" s="248"/>
      <c r="Z978" s="249">
        <f>U978*X978%</f>
        <v>35246.879999999997</v>
      </c>
      <c r="AA978" s="252">
        <f>VLOOKUP(G978,Ma_KH!$A:$R,14,0)</f>
        <v>60</v>
      </c>
    </row>
    <row r="979" spans="1:27" x14ac:dyDescent="0.25">
      <c r="A979" s="286">
        <v>46046</v>
      </c>
      <c r="B979" s="283">
        <v>4183607999</v>
      </c>
      <c r="C979" s="288" t="s">
        <v>15180</v>
      </c>
      <c r="D979" s="286">
        <v>46055</v>
      </c>
      <c r="E979" s="244"/>
      <c r="F979" s="243"/>
      <c r="G979" s="245" t="s">
        <v>14752</v>
      </c>
      <c r="H979" s="244"/>
      <c r="I979" s="242">
        <v>4183607999</v>
      </c>
      <c r="J979" s="21" t="s">
        <v>1782</v>
      </c>
      <c r="K979" s="242" t="s">
        <v>30</v>
      </c>
      <c r="L979" s="215" t="str">
        <f>VLOOKUP($K979,[1]TONG_SL!$A$1:$D$65536,2,0)</f>
        <v>Gà muối 500g</v>
      </c>
      <c r="M979" s="247"/>
      <c r="N979" s="215" t="str">
        <f t="shared" si="127"/>
        <v>K-C6</v>
      </c>
      <c r="O979" s="222"/>
      <c r="P979" s="222"/>
      <c r="Q979" s="215" t="str">
        <f>VLOOKUP(K979,TONG_SL!$A:$D,3,0)</f>
        <v>Túi</v>
      </c>
      <c r="R979" s="253">
        <v>11</v>
      </c>
      <c r="S979" s="253"/>
      <c r="T979" s="253">
        <f>VLOOKUP(VLOOKUP(G979,Ma_KH!$A:$R,18,0)&amp;K979,Gia_MB!$A:$F,6,0)</f>
        <v>116611</v>
      </c>
      <c r="U979" s="256">
        <f>T979*R979</f>
        <v>1282721</v>
      </c>
      <c r="V979" s="253"/>
      <c r="W979" s="257">
        <f>U979*V979</f>
        <v>0</v>
      </c>
      <c r="X979" s="258" t="str">
        <f>IF(B979&lt;&gt;"","8","0")</f>
        <v>8</v>
      </c>
      <c r="Y979" s="253"/>
      <c r="Z979" s="256">
        <f>U979*X979%</f>
        <v>102617.68000000001</v>
      </c>
      <c r="AA979" s="259">
        <f>VLOOKUP(G979,Ma_KH!$A:$R,14,0)</f>
        <v>60</v>
      </c>
    </row>
    <row r="980" spans="1:27" x14ac:dyDescent="0.25">
      <c r="A980" s="286">
        <v>46046</v>
      </c>
      <c r="B980" s="285">
        <v>4183608202</v>
      </c>
      <c r="C980" s="288" t="s">
        <v>15180</v>
      </c>
      <c r="D980" s="286">
        <v>46055</v>
      </c>
      <c r="E980" s="247"/>
      <c r="F980" s="254"/>
      <c r="G980" s="255" t="s">
        <v>14778</v>
      </c>
      <c r="H980" s="247"/>
      <c r="I980" s="246">
        <v>4183608202</v>
      </c>
      <c r="J980" s="21" t="s">
        <v>1782</v>
      </c>
      <c r="K980" s="246" t="s">
        <v>27</v>
      </c>
      <c r="L980" s="215" t="str">
        <f>VLOOKUP($K980,[1]TONG_SL!$A$1:$D$65536,2,0)</f>
        <v>Chân giò heo muối 300g</v>
      </c>
      <c r="M980" s="247"/>
      <c r="N980" s="215" t="str">
        <f t="shared" si="127"/>
        <v>K-C6</v>
      </c>
      <c r="O980" s="222"/>
      <c r="P980" s="222"/>
      <c r="Q980" s="215" t="str">
        <f>VLOOKUP(K980,TONG_SL!$A:$D,3,0)</f>
        <v>Túi</v>
      </c>
      <c r="R980" s="248">
        <v>4</v>
      </c>
      <c r="S980" s="248"/>
      <c r="T980" s="248">
        <f>VLOOKUP(VLOOKUP(G980,Ma_KH!$A:$R,18,0)&amp;K980,Gia_MB!$A:$F,6,0)</f>
        <v>73431</v>
      </c>
      <c r="U980" s="249">
        <f t="shared" ref="U980:U1011" si="132">T980*R980</f>
        <v>293724</v>
      </c>
      <c r="V980" s="248"/>
      <c r="W980" s="250">
        <f t="shared" ref="W980:W1011" si="133">U980*V980</f>
        <v>0</v>
      </c>
      <c r="X980" s="251" t="str">
        <f t="shared" ref="X980:X1011" si="134">IF(B980&lt;&gt;"","8","0")</f>
        <v>8</v>
      </c>
      <c r="Y980" s="248"/>
      <c r="Z980" s="249">
        <f t="shared" ref="Z980:Z1011" si="135">U980*X980%</f>
        <v>23497.920000000002</v>
      </c>
      <c r="AA980" s="252">
        <f>VLOOKUP(G980,Ma_KH!$A:$R,14,0)</f>
        <v>60</v>
      </c>
    </row>
    <row r="981" spans="1:27" x14ac:dyDescent="0.25">
      <c r="A981" s="286">
        <v>46046</v>
      </c>
      <c r="B981" s="285">
        <v>4183608202</v>
      </c>
      <c r="C981" s="288" t="s">
        <v>15180</v>
      </c>
      <c r="D981" s="286">
        <v>46055</v>
      </c>
      <c r="E981" s="247"/>
      <c r="F981" s="254"/>
      <c r="G981" s="255" t="s">
        <v>14778</v>
      </c>
      <c r="H981" s="247"/>
      <c r="I981" s="246">
        <v>4183608202</v>
      </c>
      <c r="J981" s="21" t="s">
        <v>1782</v>
      </c>
      <c r="K981" s="242" t="s">
        <v>30</v>
      </c>
      <c r="L981" s="215" t="str">
        <f>VLOOKUP($K981,[1]TONG_SL!$A$1:$D$65536,2,0)</f>
        <v>Gà muối 500g</v>
      </c>
      <c r="M981" s="247"/>
      <c r="N981" s="215" t="str">
        <f t="shared" si="127"/>
        <v>K-C6</v>
      </c>
      <c r="O981" s="222"/>
      <c r="P981" s="222"/>
      <c r="Q981" s="215" t="str">
        <f>VLOOKUP(K981,TONG_SL!$A:$D,3,0)</f>
        <v>Túi</v>
      </c>
      <c r="R981" s="248">
        <v>18</v>
      </c>
      <c r="S981" s="248"/>
      <c r="T981" s="248">
        <f>VLOOKUP(VLOOKUP(G981,Ma_KH!$A:$R,18,0)&amp;K981,Gia_MB!$A:$F,6,0)</f>
        <v>116611</v>
      </c>
      <c r="U981" s="249">
        <f t="shared" si="132"/>
        <v>2098998</v>
      </c>
      <c r="V981" s="248"/>
      <c r="W981" s="250">
        <f t="shared" si="133"/>
        <v>0</v>
      </c>
      <c r="X981" s="251" t="str">
        <f t="shared" si="134"/>
        <v>8</v>
      </c>
      <c r="Y981" s="248"/>
      <c r="Z981" s="249">
        <f t="shared" si="135"/>
        <v>167919.84</v>
      </c>
      <c r="AA981" s="252">
        <f>VLOOKUP(G981,Ma_KH!$A:$R,14,0)</f>
        <v>60</v>
      </c>
    </row>
    <row r="982" spans="1:27" x14ac:dyDescent="0.25">
      <c r="A982" s="286">
        <v>46046</v>
      </c>
      <c r="B982" s="285">
        <v>4183608072</v>
      </c>
      <c r="C982" s="288" t="s">
        <v>15180</v>
      </c>
      <c r="D982" s="286">
        <v>46055</v>
      </c>
      <c r="E982" s="247"/>
      <c r="F982" s="254"/>
      <c r="G982" s="255" t="s">
        <v>14761</v>
      </c>
      <c r="H982" s="247"/>
      <c r="I982" s="246">
        <v>4183608072</v>
      </c>
      <c r="J982" s="21" t="s">
        <v>1782</v>
      </c>
      <c r="K982" s="246" t="s">
        <v>27</v>
      </c>
      <c r="L982" s="215" t="str">
        <f>VLOOKUP($K982,[1]TONG_SL!$A$1:$D$65536,2,0)</f>
        <v>Chân giò heo muối 300g</v>
      </c>
      <c r="M982" s="247"/>
      <c r="N982" s="215" t="str">
        <f t="shared" si="127"/>
        <v>K-C6</v>
      </c>
      <c r="O982" s="222"/>
      <c r="P982" s="222"/>
      <c r="Q982" s="215" t="str">
        <f>VLOOKUP(K982,TONG_SL!$A:$D,3,0)</f>
        <v>Túi</v>
      </c>
      <c r="R982" s="248">
        <v>5</v>
      </c>
      <c r="S982" s="248"/>
      <c r="T982" s="248">
        <f>VLOOKUP(VLOOKUP(G982,Ma_KH!$A:$R,18,0)&amp;K982,Gia_MB!$A:$F,6,0)</f>
        <v>73431</v>
      </c>
      <c r="U982" s="249">
        <f t="shared" si="132"/>
        <v>367155</v>
      </c>
      <c r="V982" s="248"/>
      <c r="W982" s="250">
        <f t="shared" si="133"/>
        <v>0</v>
      </c>
      <c r="X982" s="251" t="str">
        <f t="shared" si="134"/>
        <v>8</v>
      </c>
      <c r="Y982" s="248"/>
      <c r="Z982" s="249">
        <f t="shared" si="135"/>
        <v>29372.400000000001</v>
      </c>
      <c r="AA982" s="252">
        <f>VLOOKUP(G982,Ma_KH!$A:$R,14,0)</f>
        <v>60</v>
      </c>
    </row>
    <row r="983" spans="1:27" x14ac:dyDescent="0.25">
      <c r="A983" s="286">
        <v>46046</v>
      </c>
      <c r="B983" s="285">
        <v>4183608072</v>
      </c>
      <c r="C983" s="288" t="s">
        <v>15180</v>
      </c>
      <c r="D983" s="286">
        <v>46055</v>
      </c>
      <c r="E983" s="247"/>
      <c r="F983" s="254"/>
      <c r="G983" s="255" t="s">
        <v>14761</v>
      </c>
      <c r="H983" s="247"/>
      <c r="I983" s="246">
        <v>4183608072</v>
      </c>
      <c r="J983" s="21" t="s">
        <v>1782</v>
      </c>
      <c r="K983" s="242" t="s">
        <v>30</v>
      </c>
      <c r="L983" s="215" t="str">
        <f>VLOOKUP($K983,[1]TONG_SL!$A$1:$D$65536,2,0)</f>
        <v>Gà muối 500g</v>
      </c>
      <c r="M983" s="247"/>
      <c r="N983" s="215" t="str">
        <f t="shared" si="127"/>
        <v>K-C6</v>
      </c>
      <c r="O983" s="222"/>
      <c r="P983" s="222"/>
      <c r="Q983" s="215" t="str">
        <f>VLOOKUP(K983,TONG_SL!$A:$D,3,0)</f>
        <v>Túi</v>
      </c>
      <c r="R983" s="248">
        <v>24</v>
      </c>
      <c r="S983" s="248"/>
      <c r="T983" s="248">
        <f>VLOOKUP(VLOOKUP(G983,Ma_KH!$A:$R,18,0)&amp;K983,Gia_MB!$A:$F,6,0)</f>
        <v>116611</v>
      </c>
      <c r="U983" s="249">
        <f t="shared" si="132"/>
        <v>2798664</v>
      </c>
      <c r="V983" s="248"/>
      <c r="W983" s="250">
        <f t="shared" si="133"/>
        <v>0</v>
      </c>
      <c r="X983" s="251" t="str">
        <f t="shared" si="134"/>
        <v>8</v>
      </c>
      <c r="Y983" s="248"/>
      <c r="Z983" s="249">
        <f t="shared" si="135"/>
        <v>223893.12</v>
      </c>
      <c r="AA983" s="252">
        <f>VLOOKUP(G983,Ma_KH!$A:$R,14,0)</f>
        <v>60</v>
      </c>
    </row>
    <row r="984" spans="1:27" x14ac:dyDescent="0.25">
      <c r="A984" s="286">
        <v>46046</v>
      </c>
      <c r="B984" s="285">
        <v>4183607915</v>
      </c>
      <c r="C984" s="288" t="s">
        <v>15180</v>
      </c>
      <c r="D984" s="286">
        <v>46055</v>
      </c>
      <c r="E984" s="247"/>
      <c r="F984" s="254"/>
      <c r="G984" s="255" t="s">
        <v>7253</v>
      </c>
      <c r="H984" s="247"/>
      <c r="I984" s="246">
        <v>4183607915</v>
      </c>
      <c r="J984" s="21" t="s">
        <v>1782</v>
      </c>
      <c r="K984" s="246" t="s">
        <v>48</v>
      </c>
      <c r="L984" s="215" t="str">
        <f>VLOOKUP($K984,[1]TONG_SL!$A$1:$D$65536,2,0)</f>
        <v>Mọc Nấm Hương 250g</v>
      </c>
      <c r="M984" s="247"/>
      <c r="N984" s="215" t="str">
        <f t="shared" si="127"/>
        <v>K-C6</v>
      </c>
      <c r="O984" s="222"/>
      <c r="P984" s="222"/>
      <c r="Q984" s="215" t="str">
        <f>VLOOKUP(K984,TONG_SL!$A:$D,3,0)</f>
        <v>Túi</v>
      </c>
      <c r="R984" s="248">
        <v>3</v>
      </c>
      <c r="S984" s="248"/>
      <c r="T984" s="248">
        <f>VLOOKUP(VLOOKUP(G984,Ma_KH!$A:$R,18,0)&amp;K984,Gia_MB!$A:$F,6,0)</f>
        <v>46000</v>
      </c>
      <c r="U984" s="249">
        <f t="shared" si="132"/>
        <v>138000</v>
      </c>
      <c r="V984" s="248"/>
      <c r="W984" s="250">
        <f t="shared" si="133"/>
        <v>0</v>
      </c>
      <c r="X984" s="251" t="str">
        <f t="shared" si="134"/>
        <v>8</v>
      </c>
      <c r="Y984" s="248"/>
      <c r="Z984" s="249">
        <f t="shared" si="135"/>
        <v>11040</v>
      </c>
      <c r="AA984" s="252">
        <f>VLOOKUP(G984,Ma_KH!$A:$R,14,0)</f>
        <v>60</v>
      </c>
    </row>
    <row r="985" spans="1:27" x14ac:dyDescent="0.25">
      <c r="A985" s="286">
        <v>46046</v>
      </c>
      <c r="B985" s="285">
        <v>4183607915</v>
      </c>
      <c r="C985" s="288" t="s">
        <v>15180</v>
      </c>
      <c r="D985" s="286">
        <v>46055</v>
      </c>
      <c r="E985" s="247"/>
      <c r="F985" s="254"/>
      <c r="G985" s="255" t="s">
        <v>7253</v>
      </c>
      <c r="H985" s="247"/>
      <c r="I985" s="246">
        <v>4183607915</v>
      </c>
      <c r="J985" s="21" t="s">
        <v>1782</v>
      </c>
      <c r="K985" s="246" t="s">
        <v>27</v>
      </c>
      <c r="L985" s="215" t="str">
        <f>VLOOKUP($K985,[1]TONG_SL!$A$1:$D$65536,2,0)</f>
        <v>Chân giò heo muối 300g</v>
      </c>
      <c r="M985" s="247"/>
      <c r="N985" s="215" t="str">
        <f t="shared" si="127"/>
        <v>K-C6</v>
      </c>
      <c r="O985" s="222"/>
      <c r="P985" s="222"/>
      <c r="Q985" s="215" t="str">
        <f>VLOOKUP(K985,TONG_SL!$A:$D,3,0)</f>
        <v>Túi</v>
      </c>
      <c r="R985" s="248">
        <v>1</v>
      </c>
      <c r="S985" s="248"/>
      <c r="T985" s="248">
        <f>VLOOKUP(VLOOKUP(G985,Ma_KH!$A:$R,18,0)&amp;K985,Gia_MB!$A:$F,6,0)</f>
        <v>73431</v>
      </c>
      <c r="U985" s="249">
        <f t="shared" si="132"/>
        <v>73431</v>
      </c>
      <c r="V985" s="248"/>
      <c r="W985" s="250">
        <f t="shared" si="133"/>
        <v>0</v>
      </c>
      <c r="X985" s="251" t="str">
        <f t="shared" si="134"/>
        <v>8</v>
      </c>
      <c r="Y985" s="248"/>
      <c r="Z985" s="249">
        <f t="shared" si="135"/>
        <v>5874.4800000000005</v>
      </c>
      <c r="AA985" s="252">
        <f>VLOOKUP(G985,Ma_KH!$A:$R,14,0)</f>
        <v>60</v>
      </c>
    </row>
    <row r="986" spans="1:27" x14ac:dyDescent="0.25">
      <c r="A986" s="286">
        <v>46046</v>
      </c>
      <c r="B986" s="285">
        <v>4183607915</v>
      </c>
      <c r="C986" s="288" t="s">
        <v>15180</v>
      </c>
      <c r="D986" s="286">
        <v>46055</v>
      </c>
      <c r="E986" s="247"/>
      <c r="F986" s="254"/>
      <c r="G986" s="255" t="s">
        <v>7253</v>
      </c>
      <c r="H986" s="247"/>
      <c r="I986" s="246">
        <v>4183607915</v>
      </c>
      <c r="J986" s="21" t="s">
        <v>1782</v>
      </c>
      <c r="K986" s="242" t="s">
        <v>30</v>
      </c>
      <c r="L986" s="215" t="str">
        <f>VLOOKUP($K986,[1]TONG_SL!$A$1:$D$65536,2,0)</f>
        <v>Gà muối 500g</v>
      </c>
      <c r="M986" s="247"/>
      <c r="N986" s="215" t="str">
        <f t="shared" si="127"/>
        <v>K-C6</v>
      </c>
      <c r="O986" s="222"/>
      <c r="P986" s="222"/>
      <c r="Q986" s="215" t="str">
        <f>VLOOKUP(K986,TONG_SL!$A:$D,3,0)</f>
        <v>Túi</v>
      </c>
      <c r="R986" s="248">
        <v>14</v>
      </c>
      <c r="S986" s="248"/>
      <c r="T986" s="248">
        <f>VLOOKUP(VLOOKUP(G986,Ma_KH!$A:$R,18,0)&amp;K986,Gia_MB!$A:$F,6,0)</f>
        <v>116611</v>
      </c>
      <c r="U986" s="249">
        <f t="shared" si="132"/>
        <v>1632554</v>
      </c>
      <c r="V986" s="248"/>
      <c r="W986" s="250">
        <f t="shared" si="133"/>
        <v>0</v>
      </c>
      <c r="X986" s="251" t="str">
        <f t="shared" si="134"/>
        <v>8</v>
      </c>
      <c r="Y986" s="248"/>
      <c r="Z986" s="249">
        <f t="shared" si="135"/>
        <v>130604.32</v>
      </c>
      <c r="AA986" s="252">
        <f>VLOOKUP(G986,Ma_KH!$A:$R,14,0)</f>
        <v>60</v>
      </c>
    </row>
    <row r="987" spans="1:27" x14ac:dyDescent="0.25">
      <c r="A987" s="286">
        <v>46046</v>
      </c>
      <c r="B987" s="285">
        <v>4183608291</v>
      </c>
      <c r="C987" s="288" t="s">
        <v>15180</v>
      </c>
      <c r="D987" s="286">
        <v>46055</v>
      </c>
      <c r="E987" s="247"/>
      <c r="F987" s="254"/>
      <c r="G987" s="255" t="s">
        <v>14782</v>
      </c>
      <c r="H987" s="247"/>
      <c r="I987" s="246">
        <v>4183608291</v>
      </c>
      <c r="J987" s="21" t="s">
        <v>1782</v>
      </c>
      <c r="K987" s="246" t="s">
        <v>34</v>
      </c>
      <c r="L987" s="215" t="str">
        <f>VLOOKUP($K987,[1]TONG_SL!$A$1:$D$65536,2,0)</f>
        <v>Tai heo muối 200g</v>
      </c>
      <c r="M987" s="247"/>
      <c r="N987" s="215" t="str">
        <f t="shared" si="127"/>
        <v>K-C6</v>
      </c>
      <c r="O987" s="222"/>
      <c r="P987" s="222"/>
      <c r="Q987" s="215" t="str">
        <f>VLOOKUP(K987,TONG_SL!$A:$D,3,0)</f>
        <v>Túi</v>
      </c>
      <c r="R987" s="248">
        <v>2</v>
      </c>
      <c r="S987" s="248"/>
      <c r="T987" s="248">
        <f>VLOOKUP(VLOOKUP(G987,Ma_KH!$A:$R,18,0)&amp;K987,Gia_MB!$A:$F,6,0)</f>
        <v>55595</v>
      </c>
      <c r="U987" s="249">
        <f t="shared" si="132"/>
        <v>111190</v>
      </c>
      <c r="V987" s="248"/>
      <c r="W987" s="250">
        <f t="shared" si="133"/>
        <v>0</v>
      </c>
      <c r="X987" s="251" t="str">
        <f t="shared" si="134"/>
        <v>8</v>
      </c>
      <c r="Y987" s="248"/>
      <c r="Z987" s="249">
        <f t="shared" si="135"/>
        <v>8895.2000000000007</v>
      </c>
      <c r="AA987" s="252">
        <f>VLOOKUP(G987,Ma_KH!$A:$R,14,0)</f>
        <v>60</v>
      </c>
    </row>
    <row r="988" spans="1:27" x14ac:dyDescent="0.25">
      <c r="A988" s="286">
        <v>46046</v>
      </c>
      <c r="B988" s="285">
        <v>4183608291</v>
      </c>
      <c r="C988" s="288" t="s">
        <v>15180</v>
      </c>
      <c r="D988" s="286">
        <v>46055</v>
      </c>
      <c r="E988" s="247"/>
      <c r="F988" s="254"/>
      <c r="G988" s="255" t="s">
        <v>14782</v>
      </c>
      <c r="H988" s="247"/>
      <c r="I988" s="246">
        <v>4183608291</v>
      </c>
      <c r="J988" s="21" t="s">
        <v>1782</v>
      </c>
      <c r="K988" s="242" t="s">
        <v>30</v>
      </c>
      <c r="L988" s="215" t="str">
        <f>VLOOKUP($K988,[1]TONG_SL!$A$1:$D$65536,2,0)</f>
        <v>Gà muối 500g</v>
      </c>
      <c r="M988" s="247"/>
      <c r="N988" s="215" t="str">
        <f t="shared" si="127"/>
        <v>K-C6</v>
      </c>
      <c r="O988" s="222"/>
      <c r="P988" s="222"/>
      <c r="Q988" s="215" t="str">
        <f>VLOOKUP(K988,TONG_SL!$A:$D,3,0)</f>
        <v>Túi</v>
      </c>
      <c r="R988" s="248">
        <v>25</v>
      </c>
      <c r="S988" s="248"/>
      <c r="T988" s="248">
        <f>VLOOKUP(VLOOKUP(G988,Ma_KH!$A:$R,18,0)&amp;K988,Gia_MB!$A:$F,6,0)</f>
        <v>116611</v>
      </c>
      <c r="U988" s="249">
        <f t="shared" si="132"/>
        <v>2915275</v>
      </c>
      <c r="V988" s="248"/>
      <c r="W988" s="250">
        <f t="shared" si="133"/>
        <v>0</v>
      </c>
      <c r="X988" s="251" t="str">
        <f t="shared" si="134"/>
        <v>8</v>
      </c>
      <c r="Y988" s="248"/>
      <c r="Z988" s="249">
        <f t="shared" si="135"/>
        <v>233222</v>
      </c>
      <c r="AA988" s="252">
        <f>VLOOKUP(G988,Ma_KH!$A:$R,14,0)</f>
        <v>60</v>
      </c>
    </row>
    <row r="989" spans="1:27" x14ac:dyDescent="0.25">
      <c r="A989" s="286">
        <v>46046</v>
      </c>
      <c r="B989" s="285">
        <v>4183608135</v>
      </c>
      <c r="C989" s="288" t="s">
        <v>15180</v>
      </c>
      <c r="D989" s="286">
        <v>46055</v>
      </c>
      <c r="E989" s="247"/>
      <c r="F989" s="254"/>
      <c r="G989" s="255" t="s">
        <v>14769</v>
      </c>
      <c r="H989" s="247"/>
      <c r="I989" s="246">
        <v>4183608135</v>
      </c>
      <c r="J989" s="21" t="s">
        <v>1782</v>
      </c>
      <c r="K989" s="246" t="s">
        <v>27</v>
      </c>
      <c r="L989" s="215" t="str">
        <f>VLOOKUP($K989,[1]TONG_SL!$A$1:$D$65536,2,0)</f>
        <v>Chân giò heo muối 300g</v>
      </c>
      <c r="M989" s="247"/>
      <c r="N989" s="215" t="str">
        <f t="shared" si="127"/>
        <v>K-C6</v>
      </c>
      <c r="O989" s="222"/>
      <c r="P989" s="222"/>
      <c r="Q989" s="215" t="str">
        <f>VLOOKUP(K989,TONG_SL!$A:$D,3,0)</f>
        <v>Túi</v>
      </c>
      <c r="R989" s="248">
        <v>4</v>
      </c>
      <c r="S989" s="248"/>
      <c r="T989" s="248">
        <f>VLOOKUP(VLOOKUP(G989,Ma_KH!$A:$R,18,0)&amp;K989,Gia_MB!$A:$F,6,0)</f>
        <v>73431</v>
      </c>
      <c r="U989" s="249">
        <f t="shared" si="132"/>
        <v>293724</v>
      </c>
      <c r="V989" s="248"/>
      <c r="W989" s="250">
        <f t="shared" si="133"/>
        <v>0</v>
      </c>
      <c r="X989" s="251" t="str">
        <f t="shared" si="134"/>
        <v>8</v>
      </c>
      <c r="Y989" s="248"/>
      <c r="Z989" s="249">
        <f t="shared" si="135"/>
        <v>23497.920000000002</v>
      </c>
      <c r="AA989" s="252">
        <f>VLOOKUP(G989,Ma_KH!$A:$R,14,0)</f>
        <v>60</v>
      </c>
    </row>
    <row r="990" spans="1:27" x14ac:dyDescent="0.25">
      <c r="A990" s="286">
        <v>46046</v>
      </c>
      <c r="B990" s="285">
        <v>4183608135</v>
      </c>
      <c r="C990" s="288" t="s">
        <v>15180</v>
      </c>
      <c r="D990" s="286">
        <v>46055</v>
      </c>
      <c r="E990" s="247"/>
      <c r="F990" s="254"/>
      <c r="G990" s="255" t="s">
        <v>14769</v>
      </c>
      <c r="H990" s="247"/>
      <c r="I990" s="246">
        <v>4183608135</v>
      </c>
      <c r="J990" s="21" t="s">
        <v>1782</v>
      </c>
      <c r="K990" s="242" t="s">
        <v>30</v>
      </c>
      <c r="L990" s="215" t="str">
        <f>VLOOKUP($K990,[1]TONG_SL!$A$1:$D$65536,2,0)</f>
        <v>Gà muối 500g</v>
      </c>
      <c r="M990" s="247"/>
      <c r="N990" s="215" t="str">
        <f t="shared" si="127"/>
        <v>K-C6</v>
      </c>
      <c r="O990" s="222"/>
      <c r="P990" s="222"/>
      <c r="Q990" s="215" t="str">
        <f>VLOOKUP(K990,TONG_SL!$A:$D,3,0)</f>
        <v>Túi</v>
      </c>
      <c r="R990" s="248">
        <v>20</v>
      </c>
      <c r="S990" s="248"/>
      <c r="T990" s="248">
        <f>VLOOKUP(VLOOKUP(G990,Ma_KH!$A:$R,18,0)&amp;K990,Gia_MB!$A:$F,6,0)</f>
        <v>116611</v>
      </c>
      <c r="U990" s="249">
        <f t="shared" si="132"/>
        <v>2332220</v>
      </c>
      <c r="V990" s="248"/>
      <c r="W990" s="250">
        <f t="shared" si="133"/>
        <v>0</v>
      </c>
      <c r="X990" s="251" t="str">
        <f t="shared" si="134"/>
        <v>8</v>
      </c>
      <c r="Y990" s="248"/>
      <c r="Z990" s="249">
        <f t="shared" si="135"/>
        <v>186577.6</v>
      </c>
      <c r="AA990" s="252">
        <f>VLOOKUP(G990,Ma_KH!$A:$R,14,0)</f>
        <v>60</v>
      </c>
    </row>
    <row r="991" spans="1:27" x14ac:dyDescent="0.25">
      <c r="A991" s="286">
        <v>46046</v>
      </c>
      <c r="B991" s="285">
        <v>4183608270</v>
      </c>
      <c r="C991" s="288" t="s">
        <v>15180</v>
      </c>
      <c r="D991" s="286">
        <v>46055</v>
      </c>
      <c r="E991" s="247"/>
      <c r="F991" s="254"/>
      <c r="G991" s="255" t="s">
        <v>14781</v>
      </c>
      <c r="H991" s="247"/>
      <c r="I991" s="246">
        <v>4183608270</v>
      </c>
      <c r="J991" s="21" t="s">
        <v>1782</v>
      </c>
      <c r="K991" s="242" t="s">
        <v>30</v>
      </c>
      <c r="L991" s="215" t="str">
        <f>VLOOKUP($K991,[1]TONG_SL!$A$1:$D$65536,2,0)</f>
        <v>Gà muối 500g</v>
      </c>
      <c r="M991" s="247"/>
      <c r="N991" s="215" t="str">
        <f t="shared" si="127"/>
        <v>K-C6</v>
      </c>
      <c r="O991" s="222"/>
      <c r="P991" s="222"/>
      <c r="Q991" s="215" t="str">
        <f>VLOOKUP(K991,TONG_SL!$A:$D,3,0)</f>
        <v>Túi</v>
      </c>
      <c r="R991" s="248">
        <v>10</v>
      </c>
      <c r="S991" s="248"/>
      <c r="T991" s="248">
        <f>VLOOKUP(VLOOKUP(G991,Ma_KH!$A:$R,18,0)&amp;K991,Gia_MB!$A:$F,6,0)</f>
        <v>116611</v>
      </c>
      <c r="U991" s="249">
        <f t="shared" si="132"/>
        <v>1166110</v>
      </c>
      <c r="V991" s="248"/>
      <c r="W991" s="250">
        <f t="shared" si="133"/>
        <v>0</v>
      </c>
      <c r="X991" s="251" t="str">
        <f t="shared" si="134"/>
        <v>8</v>
      </c>
      <c r="Y991" s="248"/>
      <c r="Z991" s="249">
        <f t="shared" si="135"/>
        <v>93288.8</v>
      </c>
      <c r="AA991" s="252">
        <f>VLOOKUP(G991,Ma_KH!$A:$R,14,0)</f>
        <v>60</v>
      </c>
    </row>
    <row r="992" spans="1:27" x14ac:dyDescent="0.25">
      <c r="A992" s="286">
        <v>46046</v>
      </c>
      <c r="B992" s="285">
        <v>4183608096</v>
      </c>
      <c r="C992" s="288" t="s">
        <v>15180</v>
      </c>
      <c r="D992" s="286">
        <v>46055</v>
      </c>
      <c r="E992" s="247"/>
      <c r="F992" s="254"/>
      <c r="G992" s="255" t="s">
        <v>14546</v>
      </c>
      <c r="H992" s="247"/>
      <c r="I992" s="246">
        <v>4183608096</v>
      </c>
      <c r="J992" s="246" t="s">
        <v>1786</v>
      </c>
      <c r="K992" s="246" t="s">
        <v>34</v>
      </c>
      <c r="L992" s="215" t="str">
        <f>VLOOKUP($K992,[1]TONG_SL!$A$1:$D$65536,2,0)</f>
        <v>Tai heo muối 200g</v>
      </c>
      <c r="M992" s="247"/>
      <c r="N992" s="215" t="str">
        <f t="shared" si="127"/>
        <v>K-C6</v>
      </c>
      <c r="O992" s="222"/>
      <c r="P992" s="222"/>
      <c r="Q992" s="215" t="str">
        <f>VLOOKUP(K992,TONG_SL!$A:$D,3,0)</f>
        <v>Túi</v>
      </c>
      <c r="R992" s="248">
        <v>4</v>
      </c>
      <c r="S992" s="248"/>
      <c r="T992" s="248">
        <f>VLOOKUP(VLOOKUP(G992,Ma_KH!$A:$R,18,0)&amp;K992,Gia_MB!$A:$F,6,0)</f>
        <v>55595</v>
      </c>
      <c r="U992" s="249">
        <f t="shared" si="132"/>
        <v>222380</v>
      </c>
      <c r="V992" s="248"/>
      <c r="W992" s="250">
        <f t="shared" si="133"/>
        <v>0</v>
      </c>
      <c r="X992" s="251" t="str">
        <f t="shared" si="134"/>
        <v>8</v>
      </c>
      <c r="Y992" s="248"/>
      <c r="Z992" s="249">
        <f t="shared" si="135"/>
        <v>17790.400000000001</v>
      </c>
      <c r="AA992" s="252">
        <f>VLOOKUP(G992,Ma_KH!$A:$R,14,0)</f>
        <v>60</v>
      </c>
    </row>
    <row r="993" spans="1:27" x14ac:dyDescent="0.25">
      <c r="A993" s="286">
        <v>46046</v>
      </c>
      <c r="B993" s="285">
        <v>4183608096</v>
      </c>
      <c r="C993" s="288" t="s">
        <v>15180</v>
      </c>
      <c r="D993" s="286">
        <v>46055</v>
      </c>
      <c r="E993" s="247"/>
      <c r="F993" s="254"/>
      <c r="G993" s="255" t="s">
        <v>14546</v>
      </c>
      <c r="H993" s="247"/>
      <c r="I993" s="246">
        <v>4183608096</v>
      </c>
      <c r="J993" s="246" t="s">
        <v>1786</v>
      </c>
      <c r="K993" s="246" t="s">
        <v>48</v>
      </c>
      <c r="L993" s="215" t="str">
        <f>VLOOKUP($K993,[1]TONG_SL!$A$1:$D$65536,2,0)</f>
        <v>Mọc Nấm Hương 250g</v>
      </c>
      <c r="M993" s="247"/>
      <c r="N993" s="215" t="str">
        <f t="shared" si="127"/>
        <v>K-C6</v>
      </c>
      <c r="O993" s="222"/>
      <c r="P993" s="222"/>
      <c r="Q993" s="215" t="str">
        <f>VLOOKUP(K993,TONG_SL!$A:$D,3,0)</f>
        <v>Túi</v>
      </c>
      <c r="R993" s="248">
        <v>5</v>
      </c>
      <c r="S993" s="248"/>
      <c r="T993" s="248">
        <f>VLOOKUP(VLOOKUP(G993,Ma_KH!$A:$R,18,0)&amp;K993,Gia_MB!$A:$F,6,0)</f>
        <v>46000</v>
      </c>
      <c r="U993" s="249">
        <f t="shared" si="132"/>
        <v>230000</v>
      </c>
      <c r="V993" s="248"/>
      <c r="W993" s="250">
        <f t="shared" si="133"/>
        <v>0</v>
      </c>
      <c r="X993" s="251" t="str">
        <f t="shared" si="134"/>
        <v>8</v>
      </c>
      <c r="Y993" s="248"/>
      <c r="Z993" s="249">
        <f t="shared" si="135"/>
        <v>18400</v>
      </c>
      <c r="AA993" s="252">
        <f>VLOOKUP(G993,Ma_KH!$A:$R,14,0)</f>
        <v>60</v>
      </c>
    </row>
    <row r="994" spans="1:27" x14ac:dyDescent="0.25">
      <c r="A994" s="286">
        <v>46046</v>
      </c>
      <c r="B994" s="285">
        <v>4183608096</v>
      </c>
      <c r="C994" s="288" t="s">
        <v>15180</v>
      </c>
      <c r="D994" s="286">
        <v>46055</v>
      </c>
      <c r="E994" s="247"/>
      <c r="F994" s="254"/>
      <c r="G994" s="255" t="s">
        <v>14546</v>
      </c>
      <c r="H994" s="247"/>
      <c r="I994" s="246">
        <v>4183608096</v>
      </c>
      <c r="J994" s="246" t="s">
        <v>1786</v>
      </c>
      <c r="K994" s="246" t="s">
        <v>27</v>
      </c>
      <c r="L994" s="215" t="str">
        <f>VLOOKUP($K994,[1]TONG_SL!$A$1:$D$65536,2,0)</f>
        <v>Chân giò heo muối 300g</v>
      </c>
      <c r="M994" s="247"/>
      <c r="N994" s="215" t="str">
        <f t="shared" ref="N994:N1056" si="136">IF($B994&lt;&gt;"","K-C6","")</f>
        <v>K-C6</v>
      </c>
      <c r="O994" s="222"/>
      <c r="P994" s="222"/>
      <c r="Q994" s="215" t="str">
        <f>VLOOKUP(K994,TONG_SL!$A:$D,3,0)</f>
        <v>Túi</v>
      </c>
      <c r="R994" s="248">
        <v>16</v>
      </c>
      <c r="S994" s="248"/>
      <c r="T994" s="248">
        <f>VLOOKUP(VLOOKUP(G994,Ma_KH!$A:$R,18,0)&amp;K994,Gia_MB!$A:$F,6,0)</f>
        <v>73431</v>
      </c>
      <c r="U994" s="249">
        <f t="shared" si="132"/>
        <v>1174896</v>
      </c>
      <c r="V994" s="248"/>
      <c r="W994" s="250">
        <f t="shared" si="133"/>
        <v>0</v>
      </c>
      <c r="X994" s="251" t="str">
        <f t="shared" si="134"/>
        <v>8</v>
      </c>
      <c r="Y994" s="248"/>
      <c r="Z994" s="249">
        <f t="shared" si="135"/>
        <v>93991.680000000008</v>
      </c>
      <c r="AA994" s="252">
        <f>VLOOKUP(G994,Ma_KH!$A:$R,14,0)</f>
        <v>60</v>
      </c>
    </row>
    <row r="995" spans="1:27" x14ac:dyDescent="0.25">
      <c r="A995" s="286">
        <v>46046</v>
      </c>
      <c r="B995" s="285">
        <v>4183608096</v>
      </c>
      <c r="C995" s="288" t="s">
        <v>15180</v>
      </c>
      <c r="D995" s="286">
        <v>46055</v>
      </c>
      <c r="E995" s="247"/>
      <c r="F995" s="254"/>
      <c r="G995" s="255" t="s">
        <v>14546</v>
      </c>
      <c r="H995" s="247"/>
      <c r="I995" s="246">
        <v>4183608096</v>
      </c>
      <c r="J995" s="246" t="s">
        <v>1786</v>
      </c>
      <c r="K995" s="242" t="s">
        <v>30</v>
      </c>
      <c r="L995" s="215" t="str">
        <f>VLOOKUP($K995,[1]TONG_SL!$A$1:$D$65536,2,0)</f>
        <v>Gà muối 500g</v>
      </c>
      <c r="M995" s="247"/>
      <c r="N995" s="215" t="str">
        <f t="shared" si="136"/>
        <v>K-C6</v>
      </c>
      <c r="O995" s="222"/>
      <c r="P995" s="222"/>
      <c r="Q995" s="215" t="str">
        <f>VLOOKUP(K995,TONG_SL!$A:$D,3,0)</f>
        <v>Túi</v>
      </c>
      <c r="R995" s="248">
        <v>30</v>
      </c>
      <c r="S995" s="248"/>
      <c r="T995" s="248">
        <f>VLOOKUP(VLOOKUP(G995,Ma_KH!$A:$R,18,0)&amp;K995,Gia_MB!$A:$F,6,0)</f>
        <v>116611</v>
      </c>
      <c r="U995" s="249">
        <f t="shared" si="132"/>
        <v>3498330</v>
      </c>
      <c r="V995" s="248"/>
      <c r="W995" s="250">
        <f t="shared" si="133"/>
        <v>0</v>
      </c>
      <c r="X995" s="251" t="str">
        <f t="shared" si="134"/>
        <v>8</v>
      </c>
      <c r="Y995" s="248"/>
      <c r="Z995" s="249">
        <f t="shared" si="135"/>
        <v>279866.40000000002</v>
      </c>
      <c r="AA995" s="252">
        <f>VLOOKUP(G995,Ma_KH!$A:$R,14,0)</f>
        <v>60</v>
      </c>
    </row>
    <row r="996" spans="1:27" x14ac:dyDescent="0.25">
      <c r="A996" s="286">
        <v>46046</v>
      </c>
      <c r="B996" s="285">
        <v>4183607723</v>
      </c>
      <c r="C996" s="288" t="s">
        <v>15180</v>
      </c>
      <c r="D996" s="286">
        <v>46055</v>
      </c>
      <c r="E996" s="247"/>
      <c r="F996" s="254"/>
      <c r="G996" s="255" t="s">
        <v>14545</v>
      </c>
      <c r="H996" s="247"/>
      <c r="I996" s="246">
        <v>4183607723</v>
      </c>
      <c r="J996" s="246" t="s">
        <v>1786</v>
      </c>
      <c r="K996" s="246" t="s">
        <v>48</v>
      </c>
      <c r="L996" s="215" t="str">
        <f>VLOOKUP($K996,[1]TONG_SL!$A$1:$D$65536,2,0)</f>
        <v>Mọc Nấm Hương 250g</v>
      </c>
      <c r="M996" s="247"/>
      <c r="N996" s="215" t="str">
        <f t="shared" si="136"/>
        <v>K-C6</v>
      </c>
      <c r="O996" s="222"/>
      <c r="P996" s="222"/>
      <c r="Q996" s="215" t="str">
        <f>VLOOKUP(K996,TONG_SL!$A:$D,3,0)</f>
        <v>Túi</v>
      </c>
      <c r="R996" s="248">
        <v>5</v>
      </c>
      <c r="S996" s="248"/>
      <c r="T996" s="248">
        <f>VLOOKUP(VLOOKUP(G996,Ma_KH!$A:$R,18,0)&amp;K996,Gia_MB!$A:$F,6,0)</f>
        <v>46000</v>
      </c>
      <c r="U996" s="249">
        <f t="shared" si="132"/>
        <v>230000</v>
      </c>
      <c r="V996" s="248"/>
      <c r="W996" s="250">
        <f t="shared" si="133"/>
        <v>0</v>
      </c>
      <c r="X996" s="251" t="str">
        <f t="shared" si="134"/>
        <v>8</v>
      </c>
      <c r="Y996" s="248"/>
      <c r="Z996" s="249">
        <f t="shared" si="135"/>
        <v>18400</v>
      </c>
      <c r="AA996" s="252">
        <f>VLOOKUP(G996,Ma_KH!$A:$R,14,0)</f>
        <v>60</v>
      </c>
    </row>
    <row r="997" spans="1:27" x14ac:dyDescent="0.25">
      <c r="A997" s="286">
        <v>46046</v>
      </c>
      <c r="B997" s="285">
        <v>4183607723</v>
      </c>
      <c r="C997" s="288" t="s">
        <v>15180</v>
      </c>
      <c r="D997" s="286">
        <v>46055</v>
      </c>
      <c r="E997" s="247"/>
      <c r="F997" s="254"/>
      <c r="G997" s="255" t="s">
        <v>14545</v>
      </c>
      <c r="H997" s="247"/>
      <c r="I997" s="246">
        <v>4183607723</v>
      </c>
      <c r="J997" s="246" t="s">
        <v>1786</v>
      </c>
      <c r="K997" s="242" t="s">
        <v>30</v>
      </c>
      <c r="L997" s="215" t="str">
        <f>VLOOKUP($K997,[1]TONG_SL!$A$1:$D$65536,2,0)</f>
        <v>Gà muối 500g</v>
      </c>
      <c r="M997" s="247"/>
      <c r="N997" s="215" t="str">
        <f t="shared" si="136"/>
        <v>K-C6</v>
      </c>
      <c r="O997" s="222"/>
      <c r="P997" s="222"/>
      <c r="Q997" s="215" t="str">
        <f>VLOOKUP(K997,TONG_SL!$A:$D,3,0)</f>
        <v>Túi</v>
      </c>
      <c r="R997" s="248">
        <v>28</v>
      </c>
      <c r="S997" s="248"/>
      <c r="T997" s="248">
        <f>VLOOKUP(VLOOKUP(G997,Ma_KH!$A:$R,18,0)&amp;K997,Gia_MB!$A:$F,6,0)</f>
        <v>116611</v>
      </c>
      <c r="U997" s="249">
        <f t="shared" si="132"/>
        <v>3265108</v>
      </c>
      <c r="V997" s="248"/>
      <c r="W997" s="250">
        <f t="shared" si="133"/>
        <v>0</v>
      </c>
      <c r="X997" s="251" t="str">
        <f t="shared" si="134"/>
        <v>8</v>
      </c>
      <c r="Y997" s="248"/>
      <c r="Z997" s="249">
        <f t="shared" si="135"/>
        <v>261208.64</v>
      </c>
      <c r="AA997" s="252">
        <f>VLOOKUP(G997,Ma_KH!$A:$R,14,0)</f>
        <v>60</v>
      </c>
    </row>
    <row r="998" spans="1:27" x14ac:dyDescent="0.25">
      <c r="A998" s="286">
        <v>46046</v>
      </c>
      <c r="B998" s="285">
        <v>4183607789</v>
      </c>
      <c r="C998" s="288" t="s">
        <v>15180</v>
      </c>
      <c r="D998" s="286">
        <v>46055</v>
      </c>
      <c r="E998" s="247"/>
      <c r="F998" s="254"/>
      <c r="G998" s="255" t="s">
        <v>7762</v>
      </c>
      <c r="H998" s="247"/>
      <c r="I998" s="246">
        <v>4183607789</v>
      </c>
      <c r="J998" s="246" t="s">
        <v>1786</v>
      </c>
      <c r="K998" s="246" t="s">
        <v>27</v>
      </c>
      <c r="L998" s="215" t="str">
        <f>VLOOKUP($K998,[1]TONG_SL!$A$1:$D$65536,2,0)</f>
        <v>Chân giò heo muối 300g</v>
      </c>
      <c r="M998" s="247"/>
      <c r="N998" s="215" t="str">
        <f t="shared" si="136"/>
        <v>K-C6</v>
      </c>
      <c r="O998" s="222"/>
      <c r="P998" s="222"/>
      <c r="Q998" s="215" t="str">
        <f>VLOOKUP(K998,TONG_SL!$A:$D,3,0)</f>
        <v>Túi</v>
      </c>
      <c r="R998" s="248">
        <v>14</v>
      </c>
      <c r="S998" s="248"/>
      <c r="T998" s="248">
        <f>VLOOKUP(VLOOKUP(G998,Ma_KH!$A:$R,18,0)&amp;K998,Gia_MB!$A:$F,6,0)</f>
        <v>73431</v>
      </c>
      <c r="U998" s="249">
        <f t="shared" si="132"/>
        <v>1028034</v>
      </c>
      <c r="V998" s="248"/>
      <c r="W998" s="250">
        <f t="shared" si="133"/>
        <v>0</v>
      </c>
      <c r="X998" s="251" t="str">
        <f t="shared" si="134"/>
        <v>8</v>
      </c>
      <c r="Y998" s="248"/>
      <c r="Z998" s="249">
        <f t="shared" si="135"/>
        <v>82242.720000000001</v>
      </c>
      <c r="AA998" s="252">
        <f>VLOOKUP(G998,Ma_KH!$A:$R,14,0)</f>
        <v>60</v>
      </c>
    </row>
    <row r="999" spans="1:27" x14ac:dyDescent="0.25">
      <c r="A999" s="286">
        <v>46046</v>
      </c>
      <c r="B999" s="285">
        <v>4183607789</v>
      </c>
      <c r="C999" s="288" t="s">
        <v>15180</v>
      </c>
      <c r="D999" s="286">
        <v>46055</v>
      </c>
      <c r="E999" s="247"/>
      <c r="F999" s="254"/>
      <c r="G999" s="255" t="s">
        <v>7762</v>
      </c>
      <c r="H999" s="247"/>
      <c r="I999" s="246">
        <v>4183607789</v>
      </c>
      <c r="J999" s="246" t="s">
        <v>1786</v>
      </c>
      <c r="K999" s="242" t="s">
        <v>30</v>
      </c>
      <c r="L999" s="215" t="str">
        <f>VLOOKUP($K999,[1]TONG_SL!$A$1:$D$65536,2,0)</f>
        <v>Gà muối 500g</v>
      </c>
      <c r="M999" s="247"/>
      <c r="N999" s="215" t="str">
        <f t="shared" si="136"/>
        <v>K-C6</v>
      </c>
      <c r="O999" s="222"/>
      <c r="P999" s="222"/>
      <c r="Q999" s="215" t="str">
        <f>VLOOKUP(K999,TONG_SL!$A:$D,3,0)</f>
        <v>Túi</v>
      </c>
      <c r="R999" s="248">
        <v>33</v>
      </c>
      <c r="S999" s="248"/>
      <c r="T999" s="248">
        <f>VLOOKUP(VLOOKUP(G999,Ma_KH!$A:$R,18,0)&amp;K999,Gia_MB!$A:$F,6,0)</f>
        <v>116611</v>
      </c>
      <c r="U999" s="249">
        <f t="shared" si="132"/>
        <v>3848163</v>
      </c>
      <c r="V999" s="248"/>
      <c r="W999" s="250">
        <f t="shared" si="133"/>
        <v>0</v>
      </c>
      <c r="X999" s="251" t="str">
        <f t="shared" si="134"/>
        <v>8</v>
      </c>
      <c r="Y999" s="248"/>
      <c r="Z999" s="249">
        <f t="shared" si="135"/>
        <v>307853.03999999998</v>
      </c>
      <c r="AA999" s="252">
        <f>VLOOKUP(G999,Ma_KH!$A:$R,14,0)</f>
        <v>60</v>
      </c>
    </row>
    <row r="1000" spans="1:27" x14ac:dyDescent="0.25">
      <c r="A1000" s="286">
        <v>46046</v>
      </c>
      <c r="B1000" s="285">
        <v>4183607776</v>
      </c>
      <c r="C1000" s="288" t="s">
        <v>15180</v>
      </c>
      <c r="D1000" s="286">
        <v>46055</v>
      </c>
      <c r="E1000" s="247"/>
      <c r="F1000" s="254"/>
      <c r="G1000" s="255" t="s">
        <v>7803</v>
      </c>
      <c r="H1000" s="247"/>
      <c r="I1000" s="246">
        <v>4183607776</v>
      </c>
      <c r="J1000" s="246" t="s">
        <v>1786</v>
      </c>
      <c r="K1000" s="246" t="s">
        <v>48</v>
      </c>
      <c r="L1000" s="215" t="str">
        <f>VLOOKUP($K1000,[1]TONG_SL!$A$1:$D$65536,2,0)</f>
        <v>Mọc Nấm Hương 250g</v>
      </c>
      <c r="M1000" s="247"/>
      <c r="N1000" s="215" t="str">
        <f t="shared" si="136"/>
        <v>K-C6</v>
      </c>
      <c r="O1000" s="222"/>
      <c r="P1000" s="222"/>
      <c r="Q1000" s="215" t="str">
        <f>VLOOKUP(K1000,TONG_SL!$A:$D,3,0)</f>
        <v>Túi</v>
      </c>
      <c r="R1000" s="248">
        <v>5</v>
      </c>
      <c r="S1000" s="248"/>
      <c r="T1000" s="248">
        <f>VLOOKUP(VLOOKUP(G1000,Ma_KH!$A:$R,18,0)&amp;K1000,Gia_MB!$A:$F,6,0)</f>
        <v>46000</v>
      </c>
      <c r="U1000" s="249">
        <f t="shared" si="132"/>
        <v>230000</v>
      </c>
      <c r="V1000" s="248"/>
      <c r="W1000" s="250">
        <f t="shared" si="133"/>
        <v>0</v>
      </c>
      <c r="X1000" s="251" t="str">
        <f t="shared" si="134"/>
        <v>8</v>
      </c>
      <c r="Y1000" s="248"/>
      <c r="Z1000" s="249">
        <f t="shared" si="135"/>
        <v>18400</v>
      </c>
      <c r="AA1000" s="252">
        <f>VLOOKUP(G1000,Ma_KH!$A:$R,14,0)</f>
        <v>60</v>
      </c>
    </row>
    <row r="1001" spans="1:27" x14ac:dyDescent="0.25">
      <c r="A1001" s="286">
        <v>46046</v>
      </c>
      <c r="B1001" s="285">
        <v>4183607776</v>
      </c>
      <c r="C1001" s="288" t="s">
        <v>15180</v>
      </c>
      <c r="D1001" s="286">
        <v>46055</v>
      </c>
      <c r="E1001" s="247"/>
      <c r="F1001" s="254"/>
      <c r="G1001" s="255" t="s">
        <v>7803</v>
      </c>
      <c r="H1001" s="247"/>
      <c r="I1001" s="246">
        <v>4183607776</v>
      </c>
      <c r="J1001" s="246" t="s">
        <v>1786</v>
      </c>
      <c r="K1001" s="246" t="s">
        <v>27</v>
      </c>
      <c r="L1001" s="215" t="str">
        <f>VLOOKUP($K1001,[1]TONG_SL!$A$1:$D$65536,2,0)</f>
        <v>Chân giò heo muối 300g</v>
      </c>
      <c r="M1001" s="247"/>
      <c r="N1001" s="215" t="str">
        <f t="shared" si="136"/>
        <v>K-C6</v>
      </c>
      <c r="O1001" s="222"/>
      <c r="P1001" s="222"/>
      <c r="Q1001" s="215" t="str">
        <f>VLOOKUP(K1001,TONG_SL!$A:$D,3,0)</f>
        <v>Túi</v>
      </c>
      <c r="R1001" s="248">
        <v>7</v>
      </c>
      <c r="S1001" s="248"/>
      <c r="T1001" s="248">
        <f>VLOOKUP(VLOOKUP(G1001,Ma_KH!$A:$R,18,0)&amp;K1001,Gia_MB!$A:$F,6,0)</f>
        <v>73431</v>
      </c>
      <c r="U1001" s="249">
        <f t="shared" si="132"/>
        <v>514017</v>
      </c>
      <c r="V1001" s="248"/>
      <c r="W1001" s="250">
        <f t="shared" si="133"/>
        <v>0</v>
      </c>
      <c r="X1001" s="251" t="str">
        <f t="shared" si="134"/>
        <v>8</v>
      </c>
      <c r="Y1001" s="248"/>
      <c r="Z1001" s="249">
        <f t="shared" si="135"/>
        <v>41121.360000000001</v>
      </c>
      <c r="AA1001" s="252">
        <f>VLOOKUP(G1001,Ma_KH!$A:$R,14,0)</f>
        <v>60</v>
      </c>
    </row>
    <row r="1002" spans="1:27" x14ac:dyDescent="0.25">
      <c r="A1002" s="286">
        <v>46046</v>
      </c>
      <c r="B1002" s="285">
        <v>4183607776</v>
      </c>
      <c r="C1002" s="288" t="s">
        <v>15180</v>
      </c>
      <c r="D1002" s="286">
        <v>46055</v>
      </c>
      <c r="E1002" s="247"/>
      <c r="F1002" s="254"/>
      <c r="G1002" s="255" t="s">
        <v>7803</v>
      </c>
      <c r="H1002" s="247"/>
      <c r="I1002" s="246">
        <v>4183607776</v>
      </c>
      <c r="J1002" s="246" t="s">
        <v>1786</v>
      </c>
      <c r="K1002" s="242" t="s">
        <v>30</v>
      </c>
      <c r="L1002" s="215" t="str">
        <f>VLOOKUP($K1002,[1]TONG_SL!$A$1:$D$65536,2,0)</f>
        <v>Gà muối 500g</v>
      </c>
      <c r="M1002" s="247"/>
      <c r="N1002" s="215" t="str">
        <f t="shared" si="136"/>
        <v>K-C6</v>
      </c>
      <c r="O1002" s="222"/>
      <c r="P1002" s="222"/>
      <c r="Q1002" s="215" t="str">
        <f>VLOOKUP(K1002,TONG_SL!$A:$D,3,0)</f>
        <v>Túi</v>
      </c>
      <c r="R1002" s="248">
        <v>33</v>
      </c>
      <c r="S1002" s="248"/>
      <c r="T1002" s="248">
        <f>VLOOKUP(VLOOKUP(G1002,Ma_KH!$A:$R,18,0)&amp;K1002,Gia_MB!$A:$F,6,0)</f>
        <v>116611</v>
      </c>
      <c r="U1002" s="249">
        <f t="shared" si="132"/>
        <v>3848163</v>
      </c>
      <c r="V1002" s="248"/>
      <c r="W1002" s="250">
        <f t="shared" si="133"/>
        <v>0</v>
      </c>
      <c r="X1002" s="251" t="str">
        <f t="shared" si="134"/>
        <v>8</v>
      </c>
      <c r="Y1002" s="248"/>
      <c r="Z1002" s="249">
        <f t="shared" si="135"/>
        <v>307853.03999999998</v>
      </c>
      <c r="AA1002" s="252">
        <f>VLOOKUP(G1002,Ma_KH!$A:$R,14,0)</f>
        <v>60</v>
      </c>
    </row>
    <row r="1003" spans="1:27" x14ac:dyDescent="0.25">
      <c r="A1003" s="286">
        <v>46046</v>
      </c>
      <c r="B1003" s="285">
        <v>4183607770</v>
      </c>
      <c r="C1003" s="288" t="s">
        <v>15180</v>
      </c>
      <c r="D1003" s="286">
        <v>46055</v>
      </c>
      <c r="E1003" s="247"/>
      <c r="F1003" s="254"/>
      <c r="G1003" s="255" t="s">
        <v>15005</v>
      </c>
      <c r="H1003" s="247"/>
      <c r="I1003" s="246">
        <v>4183607770</v>
      </c>
      <c r="J1003" s="246" t="s">
        <v>1786</v>
      </c>
      <c r="K1003" s="242" t="s">
        <v>30</v>
      </c>
      <c r="L1003" s="215" t="str">
        <f>VLOOKUP($K1003,[1]TONG_SL!$A$1:$D$65536,2,0)</f>
        <v>Gà muối 500g</v>
      </c>
      <c r="M1003" s="247"/>
      <c r="N1003" s="215" t="str">
        <f t="shared" si="136"/>
        <v>K-C6</v>
      </c>
      <c r="O1003" s="222"/>
      <c r="P1003" s="222"/>
      <c r="Q1003" s="215" t="str">
        <f>VLOOKUP(K1003,TONG_SL!$A:$D,3,0)</f>
        <v>Túi</v>
      </c>
      <c r="R1003" s="248">
        <v>21</v>
      </c>
      <c r="S1003" s="248"/>
      <c r="T1003" s="248">
        <f>VLOOKUP(VLOOKUP(G1003,Ma_KH!$A:$R,18,0)&amp;K1003,Gia_MB!$A:$F,6,0)</f>
        <v>116611</v>
      </c>
      <c r="U1003" s="249">
        <f t="shared" si="132"/>
        <v>2448831</v>
      </c>
      <c r="V1003" s="248"/>
      <c r="W1003" s="250">
        <f t="shared" si="133"/>
        <v>0</v>
      </c>
      <c r="X1003" s="251" t="str">
        <f t="shared" si="134"/>
        <v>8</v>
      </c>
      <c r="Y1003" s="248"/>
      <c r="Z1003" s="249">
        <f t="shared" si="135"/>
        <v>195906.48</v>
      </c>
      <c r="AA1003" s="252">
        <f>VLOOKUP(G1003,Ma_KH!$A:$R,14,0)</f>
        <v>60</v>
      </c>
    </row>
    <row r="1004" spans="1:27" x14ac:dyDescent="0.25">
      <c r="A1004" s="286">
        <v>46046</v>
      </c>
      <c r="B1004" s="285">
        <v>4183607770</v>
      </c>
      <c r="C1004" s="288" t="s">
        <v>15180</v>
      </c>
      <c r="D1004" s="286">
        <v>46055</v>
      </c>
      <c r="E1004" s="247"/>
      <c r="F1004" s="254"/>
      <c r="G1004" s="255" t="s">
        <v>15005</v>
      </c>
      <c r="H1004" s="247"/>
      <c r="I1004" s="246">
        <v>4183607770</v>
      </c>
      <c r="J1004" s="246" t="s">
        <v>1786</v>
      </c>
      <c r="K1004" s="246" t="s">
        <v>27</v>
      </c>
      <c r="L1004" s="215" t="str">
        <f>VLOOKUP($K1004,[1]TONG_SL!$A$1:$D$65536,2,0)</f>
        <v>Chân giò heo muối 300g</v>
      </c>
      <c r="M1004" s="247"/>
      <c r="N1004" s="215" t="str">
        <f t="shared" si="136"/>
        <v>K-C6</v>
      </c>
      <c r="O1004" s="222"/>
      <c r="P1004" s="222"/>
      <c r="Q1004" s="215" t="str">
        <f>VLOOKUP(K1004,TONG_SL!$A:$D,3,0)</f>
        <v>Túi</v>
      </c>
      <c r="R1004" s="248">
        <v>7</v>
      </c>
      <c r="S1004" s="248"/>
      <c r="T1004" s="248">
        <f>VLOOKUP(VLOOKUP(G1004,Ma_KH!$A:$R,18,0)&amp;K1004,Gia_MB!$A:$F,6,0)</f>
        <v>73431</v>
      </c>
      <c r="U1004" s="249">
        <f t="shared" si="132"/>
        <v>514017</v>
      </c>
      <c r="V1004" s="248"/>
      <c r="W1004" s="250">
        <f t="shared" si="133"/>
        <v>0</v>
      </c>
      <c r="X1004" s="251" t="str">
        <f t="shared" si="134"/>
        <v>8</v>
      </c>
      <c r="Y1004" s="248"/>
      <c r="Z1004" s="249">
        <f t="shared" si="135"/>
        <v>41121.360000000001</v>
      </c>
      <c r="AA1004" s="252">
        <f>VLOOKUP(G1004,Ma_KH!$A:$R,14,0)</f>
        <v>60</v>
      </c>
    </row>
    <row r="1005" spans="1:27" x14ac:dyDescent="0.25">
      <c r="A1005" s="286">
        <v>46046</v>
      </c>
      <c r="B1005" s="285">
        <v>4183607770</v>
      </c>
      <c r="C1005" s="288" t="s">
        <v>15180</v>
      </c>
      <c r="D1005" s="286">
        <v>46055</v>
      </c>
      <c r="E1005" s="247"/>
      <c r="F1005" s="254"/>
      <c r="G1005" s="255" t="s">
        <v>15005</v>
      </c>
      <c r="H1005" s="247"/>
      <c r="I1005" s="246">
        <v>4183607770</v>
      </c>
      <c r="J1005" s="246" t="s">
        <v>1786</v>
      </c>
      <c r="K1005" s="246" t="s">
        <v>34</v>
      </c>
      <c r="L1005" s="215" t="str">
        <f>VLOOKUP($K1005,[1]TONG_SL!$A$1:$D$65536,2,0)</f>
        <v>Tai heo muối 200g</v>
      </c>
      <c r="M1005" s="247"/>
      <c r="N1005" s="215" t="str">
        <f t="shared" si="136"/>
        <v>K-C6</v>
      </c>
      <c r="O1005" s="222"/>
      <c r="P1005" s="222"/>
      <c r="Q1005" s="215" t="str">
        <f>VLOOKUP(K1005,TONG_SL!$A:$D,3,0)</f>
        <v>Túi</v>
      </c>
      <c r="R1005" s="248">
        <v>4</v>
      </c>
      <c r="S1005" s="248"/>
      <c r="T1005" s="248">
        <f>VLOOKUP(VLOOKUP(G1005,Ma_KH!$A:$R,18,0)&amp;K1005,Gia_MB!$A:$F,6,0)</f>
        <v>55595</v>
      </c>
      <c r="U1005" s="249">
        <f t="shared" si="132"/>
        <v>222380</v>
      </c>
      <c r="V1005" s="248"/>
      <c r="W1005" s="250">
        <f t="shared" si="133"/>
        <v>0</v>
      </c>
      <c r="X1005" s="251" t="str">
        <f t="shared" si="134"/>
        <v>8</v>
      </c>
      <c r="Y1005" s="248"/>
      <c r="Z1005" s="249">
        <f t="shared" si="135"/>
        <v>17790.400000000001</v>
      </c>
      <c r="AA1005" s="252">
        <f>VLOOKUP(G1005,Ma_KH!$A:$R,14,0)</f>
        <v>60</v>
      </c>
    </row>
    <row r="1006" spans="1:27" x14ac:dyDescent="0.25">
      <c r="A1006" s="286">
        <v>46046</v>
      </c>
      <c r="B1006" s="285">
        <v>4183608259</v>
      </c>
      <c r="C1006" s="288" t="s">
        <v>15180</v>
      </c>
      <c r="D1006" s="286">
        <v>46055</v>
      </c>
      <c r="E1006" s="247"/>
      <c r="F1006" s="254"/>
      <c r="G1006" s="255" t="s">
        <v>15009</v>
      </c>
      <c r="H1006" s="247"/>
      <c r="I1006" s="246">
        <v>4183608259</v>
      </c>
      <c r="J1006" s="246" t="s">
        <v>1786</v>
      </c>
      <c r="K1006" s="246" t="s">
        <v>27</v>
      </c>
      <c r="L1006" s="215" t="str">
        <f>VLOOKUP($K1006,[1]TONG_SL!$A$1:$D$65536,2,0)</f>
        <v>Chân giò heo muối 300g</v>
      </c>
      <c r="M1006" s="247"/>
      <c r="N1006" s="215" t="str">
        <f t="shared" si="136"/>
        <v>K-C6</v>
      </c>
      <c r="O1006" s="222"/>
      <c r="P1006" s="222"/>
      <c r="Q1006" s="215" t="str">
        <f>VLOOKUP(K1006,TONG_SL!$A:$D,3,0)</f>
        <v>Túi</v>
      </c>
      <c r="R1006" s="248">
        <v>3</v>
      </c>
      <c r="S1006" s="248"/>
      <c r="T1006" s="248">
        <f>VLOOKUP(VLOOKUP(G1006,Ma_KH!$A:$R,18,0)&amp;K1006,Gia_MB!$A:$F,6,0)</f>
        <v>73431</v>
      </c>
      <c r="U1006" s="249">
        <f t="shared" si="132"/>
        <v>220293</v>
      </c>
      <c r="V1006" s="248"/>
      <c r="W1006" s="250">
        <f t="shared" si="133"/>
        <v>0</v>
      </c>
      <c r="X1006" s="251" t="str">
        <f t="shared" si="134"/>
        <v>8</v>
      </c>
      <c r="Y1006" s="248"/>
      <c r="Z1006" s="249">
        <f t="shared" si="135"/>
        <v>17623.439999999999</v>
      </c>
      <c r="AA1006" s="252">
        <f>VLOOKUP(G1006,Ma_KH!$A:$R,14,0)</f>
        <v>60</v>
      </c>
    </row>
    <row r="1007" spans="1:27" x14ac:dyDescent="0.25">
      <c r="A1007" s="286">
        <v>46046</v>
      </c>
      <c r="B1007" s="285">
        <v>4183608259</v>
      </c>
      <c r="C1007" s="288" t="s">
        <v>15180</v>
      </c>
      <c r="D1007" s="286">
        <v>46055</v>
      </c>
      <c r="E1007" s="247"/>
      <c r="F1007" s="254"/>
      <c r="G1007" s="255" t="s">
        <v>15009</v>
      </c>
      <c r="H1007" s="247"/>
      <c r="I1007" s="246">
        <v>4183608259</v>
      </c>
      <c r="J1007" s="246" t="s">
        <v>1786</v>
      </c>
      <c r="K1007" s="242" t="s">
        <v>30</v>
      </c>
      <c r="L1007" s="215" t="str">
        <f>VLOOKUP($K1007,[1]TONG_SL!$A$1:$D$65536,2,0)</f>
        <v>Gà muối 500g</v>
      </c>
      <c r="M1007" s="247"/>
      <c r="N1007" s="215" t="str">
        <f t="shared" si="136"/>
        <v>K-C6</v>
      </c>
      <c r="O1007" s="222"/>
      <c r="P1007" s="222"/>
      <c r="Q1007" s="215" t="str">
        <f>VLOOKUP(K1007,TONG_SL!$A:$D,3,0)</f>
        <v>Túi</v>
      </c>
      <c r="R1007" s="248">
        <v>24</v>
      </c>
      <c r="S1007" s="248"/>
      <c r="T1007" s="248">
        <f>VLOOKUP(VLOOKUP(G1007,Ma_KH!$A:$R,18,0)&amp;K1007,Gia_MB!$A:$F,6,0)</f>
        <v>116611</v>
      </c>
      <c r="U1007" s="249">
        <f t="shared" si="132"/>
        <v>2798664</v>
      </c>
      <c r="V1007" s="248"/>
      <c r="W1007" s="250">
        <f t="shared" si="133"/>
        <v>0</v>
      </c>
      <c r="X1007" s="251" t="str">
        <f t="shared" si="134"/>
        <v>8</v>
      </c>
      <c r="Y1007" s="248"/>
      <c r="Z1007" s="249">
        <f t="shared" si="135"/>
        <v>223893.12</v>
      </c>
      <c r="AA1007" s="252">
        <f>VLOOKUP(G1007,Ma_KH!$A:$R,14,0)</f>
        <v>60</v>
      </c>
    </row>
    <row r="1008" spans="1:27" x14ac:dyDescent="0.25">
      <c r="A1008" s="286">
        <v>46046</v>
      </c>
      <c r="B1008" s="285">
        <v>4183607779</v>
      </c>
      <c r="C1008" s="288" t="s">
        <v>15180</v>
      </c>
      <c r="D1008" s="286">
        <v>46055</v>
      </c>
      <c r="E1008" s="247"/>
      <c r="F1008" s="254"/>
      <c r="G1008" s="255" t="s">
        <v>7256</v>
      </c>
      <c r="H1008" s="247"/>
      <c r="I1008" s="246">
        <v>4183607779</v>
      </c>
      <c r="J1008" s="246" t="s">
        <v>1786</v>
      </c>
      <c r="K1008" s="246" t="s">
        <v>27</v>
      </c>
      <c r="L1008" s="215" t="str">
        <f>VLOOKUP($K1008,[1]TONG_SL!$A$1:$D$65536,2,0)</f>
        <v>Chân giò heo muối 300g</v>
      </c>
      <c r="M1008" s="247"/>
      <c r="N1008" s="215" t="str">
        <f t="shared" si="136"/>
        <v>K-C6</v>
      </c>
      <c r="O1008" s="222"/>
      <c r="P1008" s="222"/>
      <c r="Q1008" s="215" t="str">
        <f>VLOOKUP(K1008,TONG_SL!$A:$D,3,0)</f>
        <v>Túi</v>
      </c>
      <c r="R1008" s="248">
        <v>12</v>
      </c>
      <c r="S1008" s="248"/>
      <c r="T1008" s="248">
        <f>VLOOKUP(VLOOKUP(G1008,Ma_KH!$A:$R,18,0)&amp;K1008,Gia_MB!$A:$F,6,0)</f>
        <v>73431</v>
      </c>
      <c r="U1008" s="249">
        <f t="shared" si="132"/>
        <v>881172</v>
      </c>
      <c r="V1008" s="248"/>
      <c r="W1008" s="250">
        <f t="shared" si="133"/>
        <v>0</v>
      </c>
      <c r="X1008" s="251" t="str">
        <f t="shared" si="134"/>
        <v>8</v>
      </c>
      <c r="Y1008" s="248"/>
      <c r="Z1008" s="249">
        <f t="shared" si="135"/>
        <v>70493.759999999995</v>
      </c>
      <c r="AA1008" s="252" t="str">
        <f>VLOOKUP(G1008,Ma_KH!$A:$R,14,0)</f>
        <v>60</v>
      </c>
    </row>
    <row r="1009" spans="1:27" x14ac:dyDescent="0.25">
      <c r="A1009" s="286">
        <v>46046</v>
      </c>
      <c r="B1009" s="285">
        <v>4183607779</v>
      </c>
      <c r="C1009" s="288" t="s">
        <v>15180</v>
      </c>
      <c r="D1009" s="286">
        <v>46055</v>
      </c>
      <c r="E1009" s="247"/>
      <c r="F1009" s="254"/>
      <c r="G1009" s="255" t="s">
        <v>7256</v>
      </c>
      <c r="H1009" s="247"/>
      <c r="I1009" s="246">
        <v>4183607779</v>
      </c>
      <c r="J1009" s="246" t="s">
        <v>1786</v>
      </c>
      <c r="K1009" s="242" t="s">
        <v>30</v>
      </c>
      <c r="L1009" s="215" t="str">
        <f>VLOOKUP($K1009,[1]TONG_SL!$A$1:$D$65536,2,0)</f>
        <v>Gà muối 500g</v>
      </c>
      <c r="M1009" s="247"/>
      <c r="N1009" s="215" t="str">
        <f t="shared" si="136"/>
        <v>K-C6</v>
      </c>
      <c r="O1009" s="222"/>
      <c r="P1009" s="222"/>
      <c r="Q1009" s="215" t="str">
        <f>VLOOKUP(K1009,TONG_SL!$A:$D,3,0)</f>
        <v>Túi</v>
      </c>
      <c r="R1009" s="248">
        <v>31</v>
      </c>
      <c r="S1009" s="248"/>
      <c r="T1009" s="248">
        <f>VLOOKUP(VLOOKUP(G1009,Ma_KH!$A:$R,18,0)&amp;K1009,Gia_MB!$A:$F,6,0)</f>
        <v>116611</v>
      </c>
      <c r="U1009" s="249">
        <f t="shared" si="132"/>
        <v>3614941</v>
      </c>
      <c r="V1009" s="248"/>
      <c r="W1009" s="250">
        <f t="shared" si="133"/>
        <v>0</v>
      </c>
      <c r="X1009" s="251" t="str">
        <f t="shared" si="134"/>
        <v>8</v>
      </c>
      <c r="Y1009" s="248"/>
      <c r="Z1009" s="249">
        <f t="shared" si="135"/>
        <v>289195.28000000003</v>
      </c>
      <c r="AA1009" s="252" t="str">
        <f>VLOOKUP(G1009,Ma_KH!$A:$R,14,0)</f>
        <v>60</v>
      </c>
    </row>
    <row r="1010" spans="1:27" x14ac:dyDescent="0.25">
      <c r="A1010" s="286">
        <v>46046</v>
      </c>
      <c r="B1010" s="285">
        <v>4183608165</v>
      </c>
      <c r="C1010" s="288" t="s">
        <v>15180</v>
      </c>
      <c r="D1010" s="286">
        <v>46055</v>
      </c>
      <c r="E1010" s="247"/>
      <c r="F1010" s="254"/>
      <c r="G1010" s="255" t="s">
        <v>14548</v>
      </c>
      <c r="H1010" s="247"/>
      <c r="I1010" s="246">
        <v>4183608165</v>
      </c>
      <c r="J1010" s="246" t="s">
        <v>1786</v>
      </c>
      <c r="K1010" s="246" t="s">
        <v>48</v>
      </c>
      <c r="L1010" s="215" t="str">
        <f>VLOOKUP($K1010,[1]TONG_SL!$A$1:$D$65536,2,0)</f>
        <v>Mọc Nấm Hương 250g</v>
      </c>
      <c r="M1010" s="247"/>
      <c r="N1010" s="215" t="str">
        <f t="shared" si="136"/>
        <v>K-C6</v>
      </c>
      <c r="O1010" s="222"/>
      <c r="P1010" s="222"/>
      <c r="Q1010" s="215" t="str">
        <f>VLOOKUP(K1010,TONG_SL!$A:$D,3,0)</f>
        <v>Túi</v>
      </c>
      <c r="R1010" s="248">
        <v>2</v>
      </c>
      <c r="S1010" s="248"/>
      <c r="T1010" s="248">
        <f>VLOOKUP(VLOOKUP(G1010,Ma_KH!$A:$R,18,0)&amp;K1010,Gia_MB!$A:$F,6,0)</f>
        <v>46000</v>
      </c>
      <c r="U1010" s="249">
        <f t="shared" si="132"/>
        <v>92000</v>
      </c>
      <c r="V1010" s="248"/>
      <c r="W1010" s="250">
        <f t="shared" si="133"/>
        <v>0</v>
      </c>
      <c r="X1010" s="251" t="str">
        <f t="shared" si="134"/>
        <v>8</v>
      </c>
      <c r="Y1010" s="248"/>
      <c r="Z1010" s="249">
        <f t="shared" si="135"/>
        <v>7360</v>
      </c>
      <c r="AA1010" s="252">
        <f>VLOOKUP(G1010,Ma_KH!$A:$R,14,0)</f>
        <v>60</v>
      </c>
    </row>
    <row r="1011" spans="1:27" x14ac:dyDescent="0.25">
      <c r="A1011" s="286">
        <v>46046</v>
      </c>
      <c r="B1011" s="285">
        <v>4183608165</v>
      </c>
      <c r="C1011" s="288" t="s">
        <v>15180</v>
      </c>
      <c r="D1011" s="286">
        <v>46055</v>
      </c>
      <c r="E1011" s="247"/>
      <c r="F1011" s="254"/>
      <c r="G1011" s="255" t="s">
        <v>14548</v>
      </c>
      <c r="H1011" s="247"/>
      <c r="I1011" s="246">
        <v>4183608165</v>
      </c>
      <c r="J1011" s="246" t="s">
        <v>1786</v>
      </c>
      <c r="K1011" s="246" t="s">
        <v>27</v>
      </c>
      <c r="L1011" s="215" t="str">
        <f>VLOOKUP($K1011,[1]TONG_SL!$A$1:$D$65536,2,0)</f>
        <v>Chân giò heo muối 300g</v>
      </c>
      <c r="M1011" s="247"/>
      <c r="N1011" s="215" t="str">
        <f t="shared" si="136"/>
        <v>K-C6</v>
      </c>
      <c r="O1011" s="222"/>
      <c r="P1011" s="222"/>
      <c r="Q1011" s="215" t="str">
        <f>VLOOKUP(K1011,TONG_SL!$A:$D,3,0)</f>
        <v>Túi</v>
      </c>
      <c r="R1011" s="248">
        <v>10</v>
      </c>
      <c r="S1011" s="248"/>
      <c r="T1011" s="248">
        <f>VLOOKUP(VLOOKUP(G1011,Ma_KH!$A:$R,18,0)&amp;K1011,Gia_MB!$A:$F,6,0)</f>
        <v>73431</v>
      </c>
      <c r="U1011" s="249">
        <f t="shared" si="132"/>
        <v>734310</v>
      </c>
      <c r="V1011" s="248"/>
      <c r="W1011" s="250">
        <f t="shared" si="133"/>
        <v>0</v>
      </c>
      <c r="X1011" s="251" t="str">
        <f t="shared" si="134"/>
        <v>8</v>
      </c>
      <c r="Y1011" s="248"/>
      <c r="Z1011" s="249">
        <f t="shared" si="135"/>
        <v>58744.800000000003</v>
      </c>
      <c r="AA1011" s="252">
        <f>VLOOKUP(G1011,Ma_KH!$A:$R,14,0)</f>
        <v>60</v>
      </c>
    </row>
    <row r="1012" spans="1:27" x14ac:dyDescent="0.25">
      <c r="A1012" s="286">
        <v>46046</v>
      </c>
      <c r="B1012" s="285">
        <v>4183608165</v>
      </c>
      <c r="C1012" s="288" t="s">
        <v>15180</v>
      </c>
      <c r="D1012" s="286">
        <v>46055</v>
      </c>
      <c r="E1012" s="247"/>
      <c r="F1012" s="254"/>
      <c r="G1012" s="255" t="s">
        <v>14548</v>
      </c>
      <c r="H1012" s="247"/>
      <c r="I1012" s="246">
        <v>4183608165</v>
      </c>
      <c r="J1012" s="246" t="s">
        <v>1786</v>
      </c>
      <c r="K1012" s="242" t="s">
        <v>30</v>
      </c>
      <c r="L1012" s="215" t="str">
        <f>VLOOKUP($K1012,[1]TONG_SL!$A$1:$D$65536,2,0)</f>
        <v>Gà muối 500g</v>
      </c>
      <c r="M1012" s="247"/>
      <c r="N1012" s="215" t="str">
        <f t="shared" si="136"/>
        <v>K-C6</v>
      </c>
      <c r="O1012" s="222"/>
      <c r="P1012" s="222"/>
      <c r="Q1012" s="215" t="str">
        <f>VLOOKUP(K1012,TONG_SL!$A:$D,3,0)</f>
        <v>Túi</v>
      </c>
      <c r="R1012" s="248">
        <v>31</v>
      </c>
      <c r="S1012" s="248"/>
      <c r="T1012" s="248">
        <f>VLOOKUP(VLOOKUP(G1012,Ma_KH!$A:$R,18,0)&amp;K1012,Gia_MB!$A:$F,6,0)</f>
        <v>116611</v>
      </c>
      <c r="U1012" s="249">
        <f t="shared" ref="U1012:U1042" si="137">T1012*R1012</f>
        <v>3614941</v>
      </c>
      <c r="V1012" s="248"/>
      <c r="W1012" s="250">
        <f t="shared" ref="W1012:W1042" si="138">U1012*V1012</f>
        <v>0</v>
      </c>
      <c r="X1012" s="251" t="str">
        <f t="shared" ref="X1012:X1042" si="139">IF(B1012&lt;&gt;"","8","0")</f>
        <v>8</v>
      </c>
      <c r="Y1012" s="248"/>
      <c r="Z1012" s="249">
        <f t="shared" ref="Z1012:Z1042" si="140">U1012*X1012%</f>
        <v>289195.28000000003</v>
      </c>
      <c r="AA1012" s="252">
        <f>VLOOKUP(G1012,Ma_KH!$A:$R,14,0)</f>
        <v>60</v>
      </c>
    </row>
    <row r="1013" spans="1:27" x14ac:dyDescent="0.25">
      <c r="A1013" s="286">
        <v>46046</v>
      </c>
      <c r="B1013" s="285">
        <v>4183607692</v>
      </c>
      <c r="C1013" s="288" t="s">
        <v>15180</v>
      </c>
      <c r="D1013" s="286">
        <v>46055</v>
      </c>
      <c r="E1013" s="247"/>
      <c r="F1013" s="254"/>
      <c r="G1013" s="255" t="s">
        <v>14541</v>
      </c>
      <c r="H1013" s="247"/>
      <c r="I1013" s="246">
        <v>4183607692</v>
      </c>
      <c r="J1013" s="246" t="s">
        <v>1786</v>
      </c>
      <c r="K1013" s="242" t="s">
        <v>30</v>
      </c>
      <c r="L1013" s="215" t="str">
        <f>VLOOKUP($K1013,[1]TONG_SL!$A$1:$D$65536,2,0)</f>
        <v>Gà muối 500g</v>
      </c>
      <c r="M1013" s="247"/>
      <c r="N1013" s="215" t="str">
        <f t="shared" si="136"/>
        <v>K-C6</v>
      </c>
      <c r="O1013" s="222"/>
      <c r="P1013" s="222"/>
      <c r="Q1013" s="215" t="str">
        <f>VLOOKUP(K1013,TONG_SL!$A:$D,3,0)</f>
        <v>Túi</v>
      </c>
      <c r="R1013" s="248">
        <v>11</v>
      </c>
      <c r="S1013" s="248"/>
      <c r="T1013" s="248">
        <f>VLOOKUP(VLOOKUP(G1013,Ma_KH!$A:$R,18,0)&amp;K1013,Gia_MB!$A:$F,6,0)</f>
        <v>116611</v>
      </c>
      <c r="U1013" s="249">
        <f t="shared" si="137"/>
        <v>1282721</v>
      </c>
      <c r="V1013" s="248"/>
      <c r="W1013" s="250">
        <f t="shared" si="138"/>
        <v>0</v>
      </c>
      <c r="X1013" s="251" t="str">
        <f t="shared" si="139"/>
        <v>8</v>
      </c>
      <c r="Y1013" s="248"/>
      <c r="Z1013" s="249">
        <f t="shared" si="140"/>
        <v>102617.68000000001</v>
      </c>
      <c r="AA1013" s="252">
        <f>VLOOKUP(G1013,Ma_KH!$A:$R,14,0)</f>
        <v>60</v>
      </c>
    </row>
    <row r="1014" spans="1:27" x14ac:dyDescent="0.25">
      <c r="A1014" s="286">
        <v>46046</v>
      </c>
      <c r="B1014" s="285">
        <v>4183607692</v>
      </c>
      <c r="C1014" s="288" t="s">
        <v>15180</v>
      </c>
      <c r="D1014" s="286">
        <v>46055</v>
      </c>
      <c r="E1014" s="247"/>
      <c r="F1014" s="254"/>
      <c r="G1014" s="255" t="s">
        <v>14541</v>
      </c>
      <c r="H1014" s="247"/>
      <c r="I1014" s="246">
        <v>4183607692</v>
      </c>
      <c r="J1014" s="246" t="s">
        <v>1786</v>
      </c>
      <c r="K1014" s="246" t="s">
        <v>27</v>
      </c>
      <c r="L1014" s="215" t="str">
        <f>VLOOKUP($K1014,[1]TONG_SL!$A$1:$D$65536,2,0)</f>
        <v>Chân giò heo muối 300g</v>
      </c>
      <c r="M1014" s="247"/>
      <c r="N1014" s="215" t="str">
        <f t="shared" si="136"/>
        <v>K-C6</v>
      </c>
      <c r="O1014" s="222"/>
      <c r="P1014" s="222"/>
      <c r="Q1014" s="215" t="str">
        <f>VLOOKUP(K1014,TONG_SL!$A:$D,3,0)</f>
        <v>Túi</v>
      </c>
      <c r="R1014" s="248">
        <v>13</v>
      </c>
      <c r="S1014" s="248"/>
      <c r="T1014" s="248">
        <f>VLOOKUP(VLOOKUP(G1014,Ma_KH!$A:$R,18,0)&amp;K1014,Gia_MB!$A:$F,6,0)</f>
        <v>73431</v>
      </c>
      <c r="U1014" s="249">
        <f t="shared" si="137"/>
        <v>954603</v>
      </c>
      <c r="V1014" s="248"/>
      <c r="W1014" s="250">
        <f t="shared" si="138"/>
        <v>0</v>
      </c>
      <c r="X1014" s="251" t="str">
        <f t="shared" si="139"/>
        <v>8</v>
      </c>
      <c r="Y1014" s="248"/>
      <c r="Z1014" s="249">
        <f t="shared" si="140"/>
        <v>76368.240000000005</v>
      </c>
      <c r="AA1014" s="252">
        <f>VLOOKUP(G1014,Ma_KH!$A:$R,14,0)</f>
        <v>60</v>
      </c>
    </row>
    <row r="1015" spans="1:27" x14ac:dyDescent="0.25">
      <c r="A1015" s="286">
        <v>46046</v>
      </c>
      <c r="B1015" s="285">
        <v>4183607692</v>
      </c>
      <c r="C1015" s="288" t="s">
        <v>15180</v>
      </c>
      <c r="D1015" s="286">
        <v>46055</v>
      </c>
      <c r="E1015" s="247"/>
      <c r="F1015" s="254"/>
      <c r="G1015" s="255" t="s">
        <v>14541</v>
      </c>
      <c r="H1015" s="247"/>
      <c r="I1015" s="246">
        <v>4183607692</v>
      </c>
      <c r="J1015" s="246" t="s">
        <v>1786</v>
      </c>
      <c r="K1015" s="246" t="s">
        <v>34</v>
      </c>
      <c r="L1015" s="215" t="str">
        <f>VLOOKUP($K1015,[1]TONG_SL!$A$1:$D$65536,2,0)</f>
        <v>Tai heo muối 200g</v>
      </c>
      <c r="M1015" s="247"/>
      <c r="N1015" s="215" t="str">
        <f t="shared" si="136"/>
        <v>K-C6</v>
      </c>
      <c r="O1015" s="222"/>
      <c r="P1015" s="222"/>
      <c r="Q1015" s="215" t="str">
        <f>VLOOKUP(K1015,TONG_SL!$A:$D,3,0)</f>
        <v>Túi</v>
      </c>
      <c r="R1015" s="248">
        <v>4</v>
      </c>
      <c r="S1015" s="248"/>
      <c r="T1015" s="248">
        <f>VLOOKUP(VLOOKUP(G1015,Ma_KH!$A:$R,18,0)&amp;K1015,Gia_MB!$A:$F,6,0)</f>
        <v>55595</v>
      </c>
      <c r="U1015" s="249">
        <f t="shared" si="137"/>
        <v>222380</v>
      </c>
      <c r="V1015" s="248"/>
      <c r="W1015" s="250">
        <f t="shared" si="138"/>
        <v>0</v>
      </c>
      <c r="X1015" s="251" t="str">
        <f t="shared" si="139"/>
        <v>8</v>
      </c>
      <c r="Y1015" s="248"/>
      <c r="Z1015" s="249">
        <f t="shared" si="140"/>
        <v>17790.400000000001</v>
      </c>
      <c r="AA1015" s="252">
        <f>VLOOKUP(G1015,Ma_KH!$A:$R,14,0)</f>
        <v>60</v>
      </c>
    </row>
    <row r="1016" spans="1:27" x14ac:dyDescent="0.25">
      <c r="A1016" s="286">
        <v>46046</v>
      </c>
      <c r="B1016" s="285">
        <v>4183607692</v>
      </c>
      <c r="C1016" s="288" t="s">
        <v>15180</v>
      </c>
      <c r="D1016" s="286">
        <v>46055</v>
      </c>
      <c r="E1016" s="247"/>
      <c r="F1016" s="254"/>
      <c r="G1016" s="255" t="s">
        <v>14541</v>
      </c>
      <c r="H1016" s="247"/>
      <c r="I1016" s="246">
        <v>4183607692</v>
      </c>
      <c r="J1016" s="246" t="s">
        <v>1786</v>
      </c>
      <c r="K1016" s="246" t="s">
        <v>48</v>
      </c>
      <c r="L1016" s="215" t="str">
        <f>VLOOKUP($K1016,[1]TONG_SL!$A$1:$D$65536,2,0)</f>
        <v>Mọc Nấm Hương 250g</v>
      </c>
      <c r="M1016" s="247"/>
      <c r="N1016" s="215" t="str">
        <f t="shared" si="136"/>
        <v>K-C6</v>
      </c>
      <c r="O1016" s="222"/>
      <c r="P1016" s="222"/>
      <c r="Q1016" s="215" t="str">
        <f>VLOOKUP(K1016,TONG_SL!$A:$D,3,0)</f>
        <v>Túi</v>
      </c>
      <c r="R1016" s="248">
        <v>3</v>
      </c>
      <c r="S1016" s="248"/>
      <c r="T1016" s="248">
        <f>VLOOKUP(VLOOKUP(G1016,Ma_KH!$A:$R,18,0)&amp;K1016,Gia_MB!$A:$F,6,0)</f>
        <v>46000</v>
      </c>
      <c r="U1016" s="249">
        <f t="shared" si="137"/>
        <v>138000</v>
      </c>
      <c r="V1016" s="248"/>
      <c r="W1016" s="250">
        <f t="shared" si="138"/>
        <v>0</v>
      </c>
      <c r="X1016" s="251" t="str">
        <f t="shared" si="139"/>
        <v>8</v>
      </c>
      <c r="Y1016" s="248"/>
      <c r="Z1016" s="249">
        <f t="shared" si="140"/>
        <v>11040</v>
      </c>
      <c r="AA1016" s="252">
        <f>VLOOKUP(G1016,Ma_KH!$A:$R,14,0)</f>
        <v>60</v>
      </c>
    </row>
    <row r="1017" spans="1:27" x14ac:dyDescent="0.25">
      <c r="A1017" s="286">
        <v>46046</v>
      </c>
      <c r="B1017" s="285">
        <v>4183608346</v>
      </c>
      <c r="C1017" s="288" t="s">
        <v>15180</v>
      </c>
      <c r="D1017" s="286">
        <v>46055</v>
      </c>
      <c r="E1017" s="247"/>
      <c r="F1017" s="254"/>
      <c r="G1017" s="255" t="s">
        <v>14557</v>
      </c>
      <c r="H1017" s="247"/>
      <c r="I1017" s="246">
        <v>4183608346</v>
      </c>
      <c r="J1017" s="246" t="s">
        <v>1786</v>
      </c>
      <c r="K1017" s="242" t="s">
        <v>30</v>
      </c>
      <c r="L1017" s="215" t="str">
        <f>VLOOKUP($K1017,[1]TONG_SL!$A$1:$D$65536,2,0)</f>
        <v>Gà muối 500g</v>
      </c>
      <c r="M1017" s="247"/>
      <c r="N1017" s="215" t="str">
        <f t="shared" si="136"/>
        <v>K-C6</v>
      </c>
      <c r="O1017" s="222"/>
      <c r="P1017" s="222"/>
      <c r="Q1017" s="215" t="str">
        <f>VLOOKUP(K1017,TONG_SL!$A:$D,3,0)</f>
        <v>Túi</v>
      </c>
      <c r="R1017" s="248">
        <v>21</v>
      </c>
      <c r="S1017" s="248"/>
      <c r="T1017" s="248">
        <f>VLOOKUP(VLOOKUP(G1017,Ma_KH!$A:$R,18,0)&amp;K1017,Gia_MB!$A:$F,6,0)</f>
        <v>116611</v>
      </c>
      <c r="U1017" s="249">
        <f t="shared" si="137"/>
        <v>2448831</v>
      </c>
      <c r="V1017" s="248"/>
      <c r="W1017" s="250">
        <f t="shared" si="138"/>
        <v>0</v>
      </c>
      <c r="X1017" s="251" t="str">
        <f t="shared" si="139"/>
        <v>8</v>
      </c>
      <c r="Y1017" s="248"/>
      <c r="Z1017" s="249">
        <f t="shared" si="140"/>
        <v>195906.48</v>
      </c>
      <c r="AA1017" s="252">
        <f>VLOOKUP(G1017,Ma_KH!$A:$R,14,0)</f>
        <v>60</v>
      </c>
    </row>
    <row r="1018" spans="1:27" x14ac:dyDescent="0.25">
      <c r="A1018" s="286">
        <v>46046</v>
      </c>
      <c r="B1018" s="285">
        <v>4183608346</v>
      </c>
      <c r="C1018" s="288" t="s">
        <v>15180</v>
      </c>
      <c r="D1018" s="286">
        <v>46055</v>
      </c>
      <c r="E1018" s="247"/>
      <c r="F1018" s="254"/>
      <c r="G1018" s="255" t="s">
        <v>14557</v>
      </c>
      <c r="H1018" s="247"/>
      <c r="I1018" s="246">
        <v>4183608346</v>
      </c>
      <c r="J1018" s="246" t="s">
        <v>1786</v>
      </c>
      <c r="K1018" s="246" t="s">
        <v>27</v>
      </c>
      <c r="L1018" s="215" t="str">
        <f>VLOOKUP($K1018,[1]TONG_SL!$A$1:$D$65536,2,0)</f>
        <v>Chân giò heo muối 300g</v>
      </c>
      <c r="M1018" s="247"/>
      <c r="N1018" s="215" t="str">
        <f t="shared" si="136"/>
        <v>K-C6</v>
      </c>
      <c r="O1018" s="222"/>
      <c r="P1018" s="222"/>
      <c r="Q1018" s="215" t="str">
        <f>VLOOKUP(K1018,TONG_SL!$A:$D,3,0)</f>
        <v>Túi</v>
      </c>
      <c r="R1018" s="248">
        <v>7</v>
      </c>
      <c r="S1018" s="248"/>
      <c r="T1018" s="248">
        <f>VLOOKUP(VLOOKUP(G1018,Ma_KH!$A:$R,18,0)&amp;K1018,Gia_MB!$A:$F,6,0)</f>
        <v>73431</v>
      </c>
      <c r="U1018" s="249">
        <f t="shared" si="137"/>
        <v>514017</v>
      </c>
      <c r="V1018" s="248"/>
      <c r="W1018" s="250">
        <f t="shared" si="138"/>
        <v>0</v>
      </c>
      <c r="X1018" s="251" t="str">
        <f t="shared" si="139"/>
        <v>8</v>
      </c>
      <c r="Y1018" s="248"/>
      <c r="Z1018" s="249">
        <f t="shared" si="140"/>
        <v>41121.360000000001</v>
      </c>
      <c r="AA1018" s="252">
        <f>VLOOKUP(G1018,Ma_KH!$A:$R,14,0)</f>
        <v>60</v>
      </c>
    </row>
    <row r="1019" spans="1:27" x14ac:dyDescent="0.25">
      <c r="A1019" s="286">
        <v>46046</v>
      </c>
      <c r="B1019" s="285">
        <v>4183608346</v>
      </c>
      <c r="C1019" s="288" t="s">
        <v>15180</v>
      </c>
      <c r="D1019" s="286">
        <v>46055</v>
      </c>
      <c r="E1019" s="247"/>
      <c r="F1019" s="254"/>
      <c r="G1019" s="255" t="s">
        <v>14557</v>
      </c>
      <c r="H1019" s="247"/>
      <c r="I1019" s="246">
        <v>4183608346</v>
      </c>
      <c r="J1019" s="246" t="s">
        <v>1786</v>
      </c>
      <c r="K1019" s="246" t="s">
        <v>48</v>
      </c>
      <c r="L1019" s="215" t="str">
        <f>VLOOKUP($K1019,[1]TONG_SL!$A$1:$D$65536,2,0)</f>
        <v>Mọc Nấm Hương 250g</v>
      </c>
      <c r="M1019" s="247"/>
      <c r="N1019" s="215" t="str">
        <f t="shared" si="136"/>
        <v>K-C6</v>
      </c>
      <c r="O1019" s="222"/>
      <c r="P1019" s="222"/>
      <c r="Q1019" s="215" t="str">
        <f>VLOOKUP(K1019,TONG_SL!$A:$D,3,0)</f>
        <v>Túi</v>
      </c>
      <c r="R1019" s="248">
        <v>5</v>
      </c>
      <c r="S1019" s="248"/>
      <c r="T1019" s="248">
        <f>VLOOKUP(VLOOKUP(G1019,Ma_KH!$A:$R,18,0)&amp;K1019,Gia_MB!$A:$F,6,0)</f>
        <v>46000</v>
      </c>
      <c r="U1019" s="249">
        <f t="shared" si="137"/>
        <v>230000</v>
      </c>
      <c r="V1019" s="248"/>
      <c r="W1019" s="250">
        <f t="shared" si="138"/>
        <v>0</v>
      </c>
      <c r="X1019" s="251" t="str">
        <f t="shared" si="139"/>
        <v>8</v>
      </c>
      <c r="Y1019" s="248"/>
      <c r="Z1019" s="249">
        <f t="shared" si="140"/>
        <v>18400</v>
      </c>
      <c r="AA1019" s="252">
        <f>VLOOKUP(G1019,Ma_KH!$A:$R,14,0)</f>
        <v>60</v>
      </c>
    </row>
    <row r="1020" spans="1:27" x14ac:dyDescent="0.25">
      <c r="A1020" s="286">
        <v>46046</v>
      </c>
      <c r="B1020" s="285">
        <v>4183608346</v>
      </c>
      <c r="C1020" s="288" t="s">
        <v>15180</v>
      </c>
      <c r="D1020" s="286">
        <v>46055</v>
      </c>
      <c r="E1020" s="247"/>
      <c r="F1020" s="254"/>
      <c r="G1020" s="255" t="s">
        <v>14557</v>
      </c>
      <c r="H1020" s="247"/>
      <c r="I1020" s="246">
        <v>4183608346</v>
      </c>
      <c r="J1020" s="246" t="s">
        <v>1786</v>
      </c>
      <c r="K1020" s="246" t="s">
        <v>34</v>
      </c>
      <c r="L1020" s="215" t="str">
        <f>VLOOKUP($K1020,[1]TONG_SL!$A$1:$D$65536,2,0)</f>
        <v>Tai heo muối 200g</v>
      </c>
      <c r="M1020" s="247"/>
      <c r="N1020" s="215" t="str">
        <f t="shared" si="136"/>
        <v>K-C6</v>
      </c>
      <c r="O1020" s="222"/>
      <c r="P1020" s="222"/>
      <c r="Q1020" s="215" t="str">
        <f>VLOOKUP(K1020,TONG_SL!$A:$D,3,0)</f>
        <v>Túi</v>
      </c>
      <c r="R1020" s="248">
        <v>4</v>
      </c>
      <c r="S1020" s="248"/>
      <c r="T1020" s="248">
        <f>VLOOKUP(VLOOKUP(G1020,Ma_KH!$A:$R,18,0)&amp;K1020,Gia_MB!$A:$F,6,0)</f>
        <v>55595</v>
      </c>
      <c r="U1020" s="249">
        <f t="shared" si="137"/>
        <v>222380</v>
      </c>
      <c r="V1020" s="248"/>
      <c r="W1020" s="250">
        <f t="shared" si="138"/>
        <v>0</v>
      </c>
      <c r="X1020" s="251" t="str">
        <f t="shared" si="139"/>
        <v>8</v>
      </c>
      <c r="Y1020" s="248"/>
      <c r="Z1020" s="249">
        <f t="shared" si="140"/>
        <v>17790.400000000001</v>
      </c>
      <c r="AA1020" s="252">
        <f>VLOOKUP(G1020,Ma_KH!$A:$R,14,0)</f>
        <v>60</v>
      </c>
    </row>
    <row r="1021" spans="1:27" x14ac:dyDescent="0.25">
      <c r="A1021" s="286">
        <v>46046</v>
      </c>
      <c r="B1021" s="285">
        <v>4183608079</v>
      </c>
      <c r="C1021" s="288" t="s">
        <v>15180</v>
      </c>
      <c r="D1021" s="286">
        <v>46055</v>
      </c>
      <c r="E1021" s="247"/>
      <c r="F1021" s="254"/>
      <c r="G1021" s="255" t="s">
        <v>15006</v>
      </c>
      <c r="H1021" s="247"/>
      <c r="I1021" s="246">
        <v>4183608079</v>
      </c>
      <c r="J1021" s="246" t="s">
        <v>1786</v>
      </c>
      <c r="K1021" s="246" t="s">
        <v>34</v>
      </c>
      <c r="L1021" s="215" t="str">
        <f>VLOOKUP($K1021,[1]TONG_SL!$A$1:$D$65536,2,0)</f>
        <v>Tai heo muối 200g</v>
      </c>
      <c r="M1021" s="247"/>
      <c r="N1021" s="215" t="str">
        <f t="shared" si="136"/>
        <v>K-C6</v>
      </c>
      <c r="O1021" s="222"/>
      <c r="P1021" s="222"/>
      <c r="Q1021" s="215" t="str">
        <f>VLOOKUP(K1021,TONG_SL!$A:$D,3,0)</f>
        <v>Túi</v>
      </c>
      <c r="R1021" s="248">
        <v>1</v>
      </c>
      <c r="S1021" s="248"/>
      <c r="T1021" s="248">
        <f>VLOOKUP(VLOOKUP(G1021,Ma_KH!$A:$R,18,0)&amp;K1021,Gia_MB!$A:$F,6,0)</f>
        <v>55595</v>
      </c>
      <c r="U1021" s="249">
        <f t="shared" si="137"/>
        <v>55595</v>
      </c>
      <c r="V1021" s="248"/>
      <c r="W1021" s="250">
        <f t="shared" si="138"/>
        <v>0</v>
      </c>
      <c r="X1021" s="251" t="str">
        <f t="shared" si="139"/>
        <v>8</v>
      </c>
      <c r="Y1021" s="248"/>
      <c r="Z1021" s="249">
        <f t="shared" si="140"/>
        <v>4447.6000000000004</v>
      </c>
      <c r="AA1021" s="252">
        <f>VLOOKUP(G1021,Ma_KH!$A:$R,14,0)</f>
        <v>60</v>
      </c>
    </row>
    <row r="1022" spans="1:27" x14ac:dyDescent="0.25">
      <c r="A1022" s="286">
        <v>46046</v>
      </c>
      <c r="B1022" s="285">
        <v>4183608079</v>
      </c>
      <c r="C1022" s="288" t="s">
        <v>15180</v>
      </c>
      <c r="D1022" s="286">
        <v>46055</v>
      </c>
      <c r="E1022" s="247"/>
      <c r="F1022" s="254"/>
      <c r="G1022" s="255" t="s">
        <v>15006</v>
      </c>
      <c r="H1022" s="247"/>
      <c r="I1022" s="246">
        <v>4183608079</v>
      </c>
      <c r="J1022" s="246" t="s">
        <v>1786</v>
      </c>
      <c r="K1022" s="246" t="s">
        <v>48</v>
      </c>
      <c r="L1022" s="215" t="str">
        <f>VLOOKUP($K1022,[1]TONG_SL!$A$1:$D$65536,2,0)</f>
        <v>Mọc Nấm Hương 250g</v>
      </c>
      <c r="M1022" s="247"/>
      <c r="N1022" s="215" t="str">
        <f t="shared" si="136"/>
        <v>K-C6</v>
      </c>
      <c r="O1022" s="222"/>
      <c r="P1022" s="222"/>
      <c r="Q1022" s="215" t="str">
        <f>VLOOKUP(K1022,TONG_SL!$A:$D,3,0)</f>
        <v>Túi</v>
      </c>
      <c r="R1022" s="248">
        <v>3</v>
      </c>
      <c r="S1022" s="248"/>
      <c r="T1022" s="248">
        <f>VLOOKUP(VLOOKUP(G1022,Ma_KH!$A:$R,18,0)&amp;K1022,Gia_MB!$A:$F,6,0)</f>
        <v>46000</v>
      </c>
      <c r="U1022" s="249">
        <f t="shared" si="137"/>
        <v>138000</v>
      </c>
      <c r="V1022" s="248"/>
      <c r="W1022" s="250">
        <f t="shared" si="138"/>
        <v>0</v>
      </c>
      <c r="X1022" s="251" t="str">
        <f t="shared" si="139"/>
        <v>8</v>
      </c>
      <c r="Y1022" s="248"/>
      <c r="Z1022" s="249">
        <f t="shared" si="140"/>
        <v>11040</v>
      </c>
      <c r="AA1022" s="252">
        <f>VLOOKUP(G1022,Ma_KH!$A:$R,14,0)</f>
        <v>60</v>
      </c>
    </row>
    <row r="1023" spans="1:27" x14ac:dyDescent="0.25">
      <c r="A1023" s="286">
        <v>46046</v>
      </c>
      <c r="B1023" s="285">
        <v>4183608079</v>
      </c>
      <c r="C1023" s="288" t="s">
        <v>15180</v>
      </c>
      <c r="D1023" s="286">
        <v>46055</v>
      </c>
      <c r="E1023" s="247"/>
      <c r="F1023" s="254"/>
      <c r="G1023" s="255" t="s">
        <v>15006</v>
      </c>
      <c r="H1023" s="247"/>
      <c r="I1023" s="246">
        <v>4183608079</v>
      </c>
      <c r="J1023" s="246" t="s">
        <v>1786</v>
      </c>
      <c r="K1023" s="246" t="s">
        <v>27</v>
      </c>
      <c r="L1023" s="215" t="str">
        <f>VLOOKUP($K1023,[1]TONG_SL!$A$1:$D$65536,2,0)</f>
        <v>Chân giò heo muối 300g</v>
      </c>
      <c r="M1023" s="247"/>
      <c r="N1023" s="215" t="str">
        <f t="shared" si="136"/>
        <v>K-C6</v>
      </c>
      <c r="O1023" s="222"/>
      <c r="P1023" s="222"/>
      <c r="Q1023" s="215" t="str">
        <f>VLOOKUP(K1023,TONG_SL!$A:$D,3,0)</f>
        <v>Túi</v>
      </c>
      <c r="R1023" s="248">
        <v>17</v>
      </c>
      <c r="S1023" s="248"/>
      <c r="T1023" s="248">
        <f>VLOOKUP(VLOOKUP(G1023,Ma_KH!$A:$R,18,0)&amp;K1023,Gia_MB!$A:$F,6,0)</f>
        <v>73431</v>
      </c>
      <c r="U1023" s="249">
        <f t="shared" si="137"/>
        <v>1248327</v>
      </c>
      <c r="V1023" s="248"/>
      <c r="W1023" s="250">
        <f t="shared" si="138"/>
        <v>0</v>
      </c>
      <c r="X1023" s="251" t="str">
        <f t="shared" si="139"/>
        <v>8</v>
      </c>
      <c r="Y1023" s="248"/>
      <c r="Z1023" s="249">
        <f t="shared" si="140"/>
        <v>99866.16</v>
      </c>
      <c r="AA1023" s="252">
        <f>VLOOKUP(G1023,Ma_KH!$A:$R,14,0)</f>
        <v>60</v>
      </c>
    </row>
    <row r="1024" spans="1:27" x14ac:dyDescent="0.25">
      <c r="A1024" s="286">
        <v>46046</v>
      </c>
      <c r="B1024" s="285">
        <v>4183608079</v>
      </c>
      <c r="C1024" s="288" t="s">
        <v>15180</v>
      </c>
      <c r="D1024" s="286">
        <v>46055</v>
      </c>
      <c r="E1024" s="247"/>
      <c r="F1024" s="254"/>
      <c r="G1024" s="255" t="s">
        <v>15006</v>
      </c>
      <c r="H1024" s="247"/>
      <c r="I1024" s="246">
        <v>4183608079</v>
      </c>
      <c r="J1024" s="246" t="s">
        <v>1786</v>
      </c>
      <c r="K1024" s="242" t="s">
        <v>30</v>
      </c>
      <c r="L1024" s="215" t="str">
        <f>VLOOKUP($K1024,[1]TONG_SL!$A$1:$D$65536,2,0)</f>
        <v>Gà muối 500g</v>
      </c>
      <c r="M1024" s="247"/>
      <c r="N1024" s="215" t="str">
        <f t="shared" si="136"/>
        <v>K-C6</v>
      </c>
      <c r="O1024" s="222"/>
      <c r="P1024" s="222"/>
      <c r="Q1024" s="215" t="str">
        <f>VLOOKUP(K1024,TONG_SL!$A:$D,3,0)</f>
        <v>Túi</v>
      </c>
      <c r="R1024" s="248">
        <v>20</v>
      </c>
      <c r="S1024" s="248"/>
      <c r="T1024" s="248">
        <f>VLOOKUP(VLOOKUP(G1024,Ma_KH!$A:$R,18,0)&amp;K1024,Gia_MB!$A:$F,6,0)</f>
        <v>116611</v>
      </c>
      <c r="U1024" s="249">
        <f t="shared" si="137"/>
        <v>2332220</v>
      </c>
      <c r="V1024" s="248"/>
      <c r="W1024" s="250">
        <f t="shared" si="138"/>
        <v>0</v>
      </c>
      <c r="X1024" s="251" t="str">
        <f t="shared" si="139"/>
        <v>8</v>
      </c>
      <c r="Y1024" s="248"/>
      <c r="Z1024" s="249">
        <f t="shared" si="140"/>
        <v>186577.6</v>
      </c>
      <c r="AA1024" s="252">
        <f>VLOOKUP(G1024,Ma_KH!$A:$R,14,0)</f>
        <v>60</v>
      </c>
    </row>
    <row r="1025" spans="1:27" x14ac:dyDescent="0.25">
      <c r="A1025" s="286">
        <v>46046</v>
      </c>
      <c r="B1025" s="285">
        <v>4183608338</v>
      </c>
      <c r="C1025" s="288" t="s">
        <v>15180</v>
      </c>
      <c r="D1025" s="286">
        <v>46055</v>
      </c>
      <c r="E1025" s="247"/>
      <c r="F1025" s="254"/>
      <c r="G1025" s="255" t="s">
        <v>14555</v>
      </c>
      <c r="H1025" s="247"/>
      <c r="I1025" s="246">
        <v>4183608338</v>
      </c>
      <c r="J1025" s="246" t="s">
        <v>1786</v>
      </c>
      <c r="K1025" s="242" t="s">
        <v>30</v>
      </c>
      <c r="L1025" s="215" t="str">
        <f>VLOOKUP($K1025,[1]TONG_SL!$A$1:$D$65536,2,0)</f>
        <v>Gà muối 500g</v>
      </c>
      <c r="M1025" s="247"/>
      <c r="N1025" s="215" t="str">
        <f t="shared" si="136"/>
        <v>K-C6</v>
      </c>
      <c r="O1025" s="222"/>
      <c r="P1025" s="222"/>
      <c r="Q1025" s="215" t="str">
        <f>VLOOKUP(K1025,TONG_SL!$A:$D,3,0)</f>
        <v>Túi</v>
      </c>
      <c r="R1025" s="248">
        <v>24</v>
      </c>
      <c r="S1025" s="248"/>
      <c r="T1025" s="248">
        <f>VLOOKUP(VLOOKUP(G1025,Ma_KH!$A:$R,18,0)&amp;K1025,Gia_MB!$A:$F,6,0)</f>
        <v>116611</v>
      </c>
      <c r="U1025" s="249">
        <f t="shared" si="137"/>
        <v>2798664</v>
      </c>
      <c r="V1025" s="248"/>
      <c r="W1025" s="250">
        <f t="shared" si="138"/>
        <v>0</v>
      </c>
      <c r="X1025" s="251" t="str">
        <f t="shared" si="139"/>
        <v>8</v>
      </c>
      <c r="Y1025" s="248"/>
      <c r="Z1025" s="249">
        <f t="shared" si="140"/>
        <v>223893.12</v>
      </c>
      <c r="AA1025" s="252">
        <f>VLOOKUP(G1025,Ma_KH!$A:$R,14,0)</f>
        <v>60</v>
      </c>
    </row>
    <row r="1026" spans="1:27" x14ac:dyDescent="0.25">
      <c r="A1026" s="286">
        <v>46046</v>
      </c>
      <c r="B1026" s="285">
        <v>4183607697</v>
      </c>
      <c r="C1026" s="288" t="s">
        <v>15180</v>
      </c>
      <c r="D1026" s="286">
        <v>46055</v>
      </c>
      <c r="E1026" s="247"/>
      <c r="F1026" s="254"/>
      <c r="G1026" s="255" t="s">
        <v>14542</v>
      </c>
      <c r="H1026" s="247"/>
      <c r="I1026" s="246">
        <v>4183607697</v>
      </c>
      <c r="J1026" s="246" t="s">
        <v>1786</v>
      </c>
      <c r="K1026" s="242" t="s">
        <v>30</v>
      </c>
      <c r="L1026" s="215" t="str">
        <f>VLOOKUP($K1026,[1]TONG_SL!$A$1:$D$65536,2,0)</f>
        <v>Gà muối 500g</v>
      </c>
      <c r="M1026" s="247"/>
      <c r="N1026" s="215" t="str">
        <f t="shared" si="136"/>
        <v>K-C6</v>
      </c>
      <c r="O1026" s="222"/>
      <c r="P1026" s="222"/>
      <c r="Q1026" s="215" t="str">
        <f>VLOOKUP(K1026,TONG_SL!$A:$D,3,0)</f>
        <v>Túi</v>
      </c>
      <c r="R1026" s="248">
        <v>28</v>
      </c>
      <c r="S1026" s="248"/>
      <c r="T1026" s="248">
        <f>VLOOKUP(VLOOKUP(G1026,Ma_KH!$A:$R,18,0)&amp;K1026,Gia_MB!$A:$F,6,0)</f>
        <v>116611</v>
      </c>
      <c r="U1026" s="249">
        <f t="shared" si="137"/>
        <v>3265108</v>
      </c>
      <c r="V1026" s="248"/>
      <c r="W1026" s="250">
        <f t="shared" si="138"/>
        <v>0</v>
      </c>
      <c r="X1026" s="251" t="str">
        <f t="shared" si="139"/>
        <v>8</v>
      </c>
      <c r="Y1026" s="248"/>
      <c r="Z1026" s="249">
        <f t="shared" si="140"/>
        <v>261208.64</v>
      </c>
      <c r="AA1026" s="252">
        <f>VLOOKUP(G1026,Ma_KH!$A:$R,14,0)</f>
        <v>60</v>
      </c>
    </row>
    <row r="1027" spans="1:27" x14ac:dyDescent="0.25">
      <c r="A1027" s="286">
        <v>46046</v>
      </c>
      <c r="B1027" s="285">
        <v>4183607697</v>
      </c>
      <c r="C1027" s="288" t="s">
        <v>15180</v>
      </c>
      <c r="D1027" s="286">
        <v>46055</v>
      </c>
      <c r="E1027" s="247"/>
      <c r="F1027" s="254"/>
      <c r="G1027" s="255" t="s">
        <v>14542</v>
      </c>
      <c r="H1027" s="247"/>
      <c r="I1027" s="246">
        <v>4183607697</v>
      </c>
      <c r="J1027" s="246" t="s">
        <v>1786</v>
      </c>
      <c r="K1027" s="246" t="s">
        <v>27</v>
      </c>
      <c r="L1027" s="215" t="str">
        <f>VLOOKUP($K1027,[1]TONG_SL!$A$1:$D$65536,2,0)</f>
        <v>Chân giò heo muối 300g</v>
      </c>
      <c r="M1027" s="247"/>
      <c r="N1027" s="215" t="str">
        <f t="shared" si="136"/>
        <v>K-C6</v>
      </c>
      <c r="O1027" s="222"/>
      <c r="P1027" s="222"/>
      <c r="Q1027" s="215" t="str">
        <f>VLOOKUP(K1027,TONG_SL!$A:$D,3,0)</f>
        <v>Túi</v>
      </c>
      <c r="R1027" s="248">
        <v>18</v>
      </c>
      <c r="S1027" s="248"/>
      <c r="T1027" s="248">
        <f>VLOOKUP(VLOOKUP(G1027,Ma_KH!$A:$R,18,0)&amp;K1027,Gia_MB!$A:$F,6,0)</f>
        <v>73431</v>
      </c>
      <c r="U1027" s="249">
        <f t="shared" si="137"/>
        <v>1321758</v>
      </c>
      <c r="V1027" s="248"/>
      <c r="W1027" s="250">
        <f t="shared" si="138"/>
        <v>0</v>
      </c>
      <c r="X1027" s="251" t="str">
        <f t="shared" si="139"/>
        <v>8</v>
      </c>
      <c r="Y1027" s="248"/>
      <c r="Z1027" s="249">
        <f t="shared" si="140"/>
        <v>105740.64</v>
      </c>
      <c r="AA1027" s="252">
        <f>VLOOKUP(G1027,Ma_KH!$A:$R,14,0)</f>
        <v>60</v>
      </c>
    </row>
    <row r="1028" spans="1:27" x14ac:dyDescent="0.25">
      <c r="A1028" s="286">
        <v>46046</v>
      </c>
      <c r="B1028" s="285">
        <v>4183607697</v>
      </c>
      <c r="C1028" s="288" t="s">
        <v>15180</v>
      </c>
      <c r="D1028" s="286">
        <v>46055</v>
      </c>
      <c r="E1028" s="247"/>
      <c r="F1028" s="254"/>
      <c r="G1028" s="255" t="s">
        <v>14542</v>
      </c>
      <c r="H1028" s="247"/>
      <c r="I1028" s="246">
        <v>4183607697</v>
      </c>
      <c r="J1028" s="246" t="s">
        <v>1786</v>
      </c>
      <c r="K1028" s="246" t="s">
        <v>48</v>
      </c>
      <c r="L1028" s="215" t="str">
        <f>VLOOKUP($K1028,[1]TONG_SL!$A$1:$D$65536,2,0)</f>
        <v>Mọc Nấm Hương 250g</v>
      </c>
      <c r="M1028" s="247"/>
      <c r="N1028" s="215" t="str">
        <f t="shared" si="136"/>
        <v>K-C6</v>
      </c>
      <c r="O1028" s="222"/>
      <c r="P1028" s="222"/>
      <c r="Q1028" s="215" t="str">
        <f>VLOOKUP(K1028,TONG_SL!$A:$D,3,0)</f>
        <v>Túi</v>
      </c>
      <c r="R1028" s="248">
        <v>2</v>
      </c>
      <c r="S1028" s="248"/>
      <c r="T1028" s="248">
        <f>VLOOKUP(VLOOKUP(G1028,Ma_KH!$A:$R,18,0)&amp;K1028,Gia_MB!$A:$F,6,0)</f>
        <v>46000</v>
      </c>
      <c r="U1028" s="249">
        <f t="shared" si="137"/>
        <v>92000</v>
      </c>
      <c r="V1028" s="248"/>
      <c r="W1028" s="250">
        <f t="shared" si="138"/>
        <v>0</v>
      </c>
      <c r="X1028" s="251" t="str">
        <f t="shared" si="139"/>
        <v>8</v>
      </c>
      <c r="Y1028" s="248"/>
      <c r="Z1028" s="249">
        <f t="shared" si="140"/>
        <v>7360</v>
      </c>
      <c r="AA1028" s="252">
        <f>VLOOKUP(G1028,Ma_KH!$A:$R,14,0)</f>
        <v>60</v>
      </c>
    </row>
    <row r="1029" spans="1:27" x14ac:dyDescent="0.25">
      <c r="A1029" s="286">
        <v>46046</v>
      </c>
      <c r="B1029" s="285">
        <v>4183607697</v>
      </c>
      <c r="C1029" s="288" t="s">
        <v>15180</v>
      </c>
      <c r="D1029" s="286">
        <v>46055</v>
      </c>
      <c r="E1029" s="247"/>
      <c r="F1029" s="254"/>
      <c r="G1029" s="255" t="s">
        <v>14542</v>
      </c>
      <c r="H1029" s="247"/>
      <c r="I1029" s="246">
        <v>4183607697</v>
      </c>
      <c r="J1029" s="246" t="s">
        <v>1786</v>
      </c>
      <c r="K1029" s="246" t="s">
        <v>34</v>
      </c>
      <c r="L1029" s="215" t="str">
        <f>VLOOKUP($K1029,[1]TONG_SL!$A$1:$D$65536,2,0)</f>
        <v>Tai heo muối 200g</v>
      </c>
      <c r="M1029" s="247"/>
      <c r="N1029" s="215" t="str">
        <f t="shared" si="136"/>
        <v>K-C6</v>
      </c>
      <c r="O1029" s="222"/>
      <c r="P1029" s="222"/>
      <c r="Q1029" s="215" t="str">
        <f>VLOOKUP(K1029,TONG_SL!$A:$D,3,0)</f>
        <v>Túi</v>
      </c>
      <c r="R1029" s="248">
        <v>2</v>
      </c>
      <c r="S1029" s="248"/>
      <c r="T1029" s="248">
        <f>VLOOKUP(VLOOKUP(G1029,Ma_KH!$A:$R,18,0)&amp;K1029,Gia_MB!$A:$F,6,0)</f>
        <v>55595</v>
      </c>
      <c r="U1029" s="249">
        <f t="shared" si="137"/>
        <v>111190</v>
      </c>
      <c r="V1029" s="248"/>
      <c r="W1029" s="250">
        <f t="shared" si="138"/>
        <v>0</v>
      </c>
      <c r="X1029" s="251" t="str">
        <f t="shared" si="139"/>
        <v>8</v>
      </c>
      <c r="Y1029" s="248"/>
      <c r="Z1029" s="249">
        <f t="shared" si="140"/>
        <v>8895.2000000000007</v>
      </c>
      <c r="AA1029" s="252">
        <f>VLOOKUP(G1029,Ma_KH!$A:$R,14,0)</f>
        <v>60</v>
      </c>
    </row>
    <row r="1030" spans="1:27" x14ac:dyDescent="0.25">
      <c r="A1030" s="286">
        <v>46046</v>
      </c>
      <c r="B1030" s="285">
        <v>4183607934</v>
      </c>
      <c r="C1030" s="288" t="s">
        <v>15180</v>
      </c>
      <c r="D1030" s="286">
        <v>46055</v>
      </c>
      <c r="E1030" s="247"/>
      <c r="F1030" s="254"/>
      <c r="G1030" s="255" t="s">
        <v>7632</v>
      </c>
      <c r="H1030" s="247"/>
      <c r="I1030" s="246">
        <v>4183607934</v>
      </c>
      <c r="J1030" s="246" t="s">
        <v>1786</v>
      </c>
      <c r="K1030" s="246" t="s">
        <v>48</v>
      </c>
      <c r="L1030" s="215" t="str">
        <f>VLOOKUP($K1030,[1]TONG_SL!$A$1:$D$65536,2,0)</f>
        <v>Mọc Nấm Hương 250g</v>
      </c>
      <c r="M1030" s="247"/>
      <c r="N1030" s="215" t="str">
        <f t="shared" si="136"/>
        <v>K-C6</v>
      </c>
      <c r="O1030" s="222"/>
      <c r="P1030" s="222"/>
      <c r="Q1030" s="215" t="str">
        <f>VLOOKUP(K1030,TONG_SL!$A:$D,3,0)</f>
        <v>Túi</v>
      </c>
      <c r="R1030" s="248">
        <v>5</v>
      </c>
      <c r="S1030" s="248"/>
      <c r="T1030" s="248">
        <f>VLOOKUP(VLOOKUP(G1030,Ma_KH!$A:$R,18,0)&amp;K1030,Gia_MB!$A:$F,6,0)</f>
        <v>46000</v>
      </c>
      <c r="U1030" s="249">
        <f t="shared" si="137"/>
        <v>230000</v>
      </c>
      <c r="V1030" s="248"/>
      <c r="W1030" s="250">
        <f t="shared" si="138"/>
        <v>0</v>
      </c>
      <c r="X1030" s="251" t="str">
        <f t="shared" si="139"/>
        <v>8</v>
      </c>
      <c r="Y1030" s="248"/>
      <c r="Z1030" s="249">
        <f t="shared" si="140"/>
        <v>18400</v>
      </c>
      <c r="AA1030" s="252">
        <f>VLOOKUP(G1030,Ma_KH!$A:$R,14,0)</f>
        <v>60</v>
      </c>
    </row>
    <row r="1031" spans="1:27" x14ac:dyDescent="0.25">
      <c r="A1031" s="286">
        <v>46046</v>
      </c>
      <c r="B1031" s="285">
        <v>4183607934</v>
      </c>
      <c r="C1031" s="288" t="s">
        <v>15180</v>
      </c>
      <c r="D1031" s="286">
        <v>46055</v>
      </c>
      <c r="E1031" s="247"/>
      <c r="F1031" s="254"/>
      <c r="G1031" s="255" t="s">
        <v>7632</v>
      </c>
      <c r="H1031" s="247"/>
      <c r="I1031" s="246">
        <v>4183607934</v>
      </c>
      <c r="J1031" s="246" t="s">
        <v>1786</v>
      </c>
      <c r="K1031" s="246" t="s">
        <v>27</v>
      </c>
      <c r="L1031" s="215" t="str">
        <f>VLOOKUP($K1031,[1]TONG_SL!$A$1:$D$65536,2,0)</f>
        <v>Chân giò heo muối 300g</v>
      </c>
      <c r="M1031" s="247"/>
      <c r="N1031" s="215" t="str">
        <f t="shared" si="136"/>
        <v>K-C6</v>
      </c>
      <c r="O1031" s="222"/>
      <c r="P1031" s="222"/>
      <c r="Q1031" s="215" t="str">
        <f>VLOOKUP(K1031,TONG_SL!$A:$D,3,0)</f>
        <v>Túi</v>
      </c>
      <c r="R1031" s="248">
        <v>22</v>
      </c>
      <c r="S1031" s="248"/>
      <c r="T1031" s="248">
        <f>VLOOKUP(VLOOKUP(G1031,Ma_KH!$A:$R,18,0)&amp;K1031,Gia_MB!$A:$F,6,0)</f>
        <v>73431</v>
      </c>
      <c r="U1031" s="249">
        <f t="shared" si="137"/>
        <v>1615482</v>
      </c>
      <c r="V1031" s="248"/>
      <c r="W1031" s="250">
        <f t="shared" si="138"/>
        <v>0</v>
      </c>
      <c r="X1031" s="251" t="str">
        <f t="shared" si="139"/>
        <v>8</v>
      </c>
      <c r="Y1031" s="248"/>
      <c r="Z1031" s="249">
        <f t="shared" si="140"/>
        <v>129238.56</v>
      </c>
      <c r="AA1031" s="252">
        <f>VLOOKUP(G1031,Ma_KH!$A:$R,14,0)</f>
        <v>60</v>
      </c>
    </row>
    <row r="1032" spans="1:27" x14ac:dyDescent="0.25">
      <c r="A1032" s="286">
        <v>46046</v>
      </c>
      <c r="B1032" s="285">
        <v>4183607934</v>
      </c>
      <c r="C1032" s="288" t="s">
        <v>15180</v>
      </c>
      <c r="D1032" s="286">
        <v>46055</v>
      </c>
      <c r="E1032" s="247"/>
      <c r="F1032" s="254"/>
      <c r="G1032" s="255" t="s">
        <v>7632</v>
      </c>
      <c r="H1032" s="247"/>
      <c r="I1032" s="246">
        <v>4183607934</v>
      </c>
      <c r="J1032" s="246" t="s">
        <v>1786</v>
      </c>
      <c r="K1032" s="242" t="s">
        <v>30</v>
      </c>
      <c r="L1032" s="215" t="str">
        <f>VLOOKUP($K1032,[1]TONG_SL!$A$1:$D$65536,2,0)</f>
        <v>Gà muối 500g</v>
      </c>
      <c r="M1032" s="247"/>
      <c r="N1032" s="215" t="str">
        <f t="shared" si="136"/>
        <v>K-C6</v>
      </c>
      <c r="O1032" s="222"/>
      <c r="P1032" s="222"/>
      <c r="Q1032" s="215" t="str">
        <f>VLOOKUP(K1032,TONG_SL!$A:$D,3,0)</f>
        <v>Túi</v>
      </c>
      <c r="R1032" s="248">
        <v>32</v>
      </c>
      <c r="S1032" s="248"/>
      <c r="T1032" s="248">
        <f>VLOOKUP(VLOOKUP(G1032,Ma_KH!$A:$R,18,0)&amp;K1032,Gia_MB!$A:$F,6,0)</f>
        <v>116611</v>
      </c>
      <c r="U1032" s="249">
        <f t="shared" si="137"/>
        <v>3731552</v>
      </c>
      <c r="V1032" s="248"/>
      <c r="W1032" s="250">
        <f t="shared" si="138"/>
        <v>0</v>
      </c>
      <c r="X1032" s="251" t="str">
        <f t="shared" si="139"/>
        <v>8</v>
      </c>
      <c r="Y1032" s="248"/>
      <c r="Z1032" s="249">
        <f t="shared" si="140"/>
        <v>298524.16000000003</v>
      </c>
      <c r="AA1032" s="252">
        <f>VLOOKUP(G1032,Ma_KH!$A:$R,14,0)</f>
        <v>60</v>
      </c>
    </row>
    <row r="1033" spans="1:27" x14ac:dyDescent="0.25">
      <c r="A1033" s="286">
        <v>46046</v>
      </c>
      <c r="B1033" s="285">
        <v>4183608123</v>
      </c>
      <c r="C1033" s="288" t="s">
        <v>15180</v>
      </c>
      <c r="D1033" s="286">
        <v>46055</v>
      </c>
      <c r="E1033" s="247"/>
      <c r="F1033" s="254"/>
      <c r="G1033" s="255" t="s">
        <v>14547</v>
      </c>
      <c r="H1033" s="247"/>
      <c r="I1033" s="246">
        <v>4183608123</v>
      </c>
      <c r="J1033" s="246" t="s">
        <v>1786</v>
      </c>
      <c r="K1033" s="246" t="s">
        <v>27</v>
      </c>
      <c r="L1033" s="215" t="str">
        <f>VLOOKUP($K1033,[1]TONG_SL!$A$1:$D$65536,2,0)</f>
        <v>Chân giò heo muối 300g</v>
      </c>
      <c r="M1033" s="247"/>
      <c r="N1033" s="215" t="str">
        <f t="shared" si="136"/>
        <v>K-C6</v>
      </c>
      <c r="O1033" s="222"/>
      <c r="P1033" s="222"/>
      <c r="Q1033" s="215" t="str">
        <f>VLOOKUP(K1033,TONG_SL!$A:$D,3,0)</f>
        <v>Túi</v>
      </c>
      <c r="R1033" s="248">
        <v>7</v>
      </c>
      <c r="S1033" s="248"/>
      <c r="T1033" s="248">
        <f>VLOOKUP(VLOOKUP(G1033,Ma_KH!$A:$R,18,0)&amp;K1033,Gia_MB!$A:$F,6,0)</f>
        <v>73431</v>
      </c>
      <c r="U1033" s="249">
        <f t="shared" si="137"/>
        <v>514017</v>
      </c>
      <c r="V1033" s="248"/>
      <c r="W1033" s="250">
        <f t="shared" si="138"/>
        <v>0</v>
      </c>
      <c r="X1033" s="251" t="str">
        <f t="shared" si="139"/>
        <v>8</v>
      </c>
      <c r="Y1033" s="248"/>
      <c r="Z1033" s="249">
        <f t="shared" si="140"/>
        <v>41121.360000000001</v>
      </c>
      <c r="AA1033" s="252">
        <f>VLOOKUP(G1033,Ma_KH!$A:$R,14,0)</f>
        <v>60</v>
      </c>
    </row>
    <row r="1034" spans="1:27" x14ac:dyDescent="0.25">
      <c r="A1034" s="286">
        <v>46046</v>
      </c>
      <c r="B1034" s="285">
        <v>4183608123</v>
      </c>
      <c r="C1034" s="288" t="s">
        <v>15180</v>
      </c>
      <c r="D1034" s="286">
        <v>46055</v>
      </c>
      <c r="E1034" s="247"/>
      <c r="F1034" s="254"/>
      <c r="G1034" s="255" t="s">
        <v>14547</v>
      </c>
      <c r="H1034" s="247"/>
      <c r="I1034" s="246">
        <v>4183608123</v>
      </c>
      <c r="J1034" s="246" t="s">
        <v>1786</v>
      </c>
      <c r="K1034" s="242" t="s">
        <v>30</v>
      </c>
      <c r="L1034" s="215" t="str">
        <f>VLOOKUP($K1034,[1]TONG_SL!$A$1:$D$65536,2,0)</f>
        <v>Gà muối 500g</v>
      </c>
      <c r="M1034" s="247"/>
      <c r="N1034" s="215" t="str">
        <f t="shared" si="136"/>
        <v>K-C6</v>
      </c>
      <c r="O1034" s="222"/>
      <c r="P1034" s="222"/>
      <c r="Q1034" s="215" t="str">
        <f>VLOOKUP(K1034,TONG_SL!$A:$D,3,0)</f>
        <v>Túi</v>
      </c>
      <c r="R1034" s="248">
        <v>27</v>
      </c>
      <c r="S1034" s="248"/>
      <c r="T1034" s="248">
        <f>VLOOKUP(VLOOKUP(G1034,Ma_KH!$A:$R,18,0)&amp;K1034,Gia_MB!$A:$F,6,0)</f>
        <v>116611</v>
      </c>
      <c r="U1034" s="249">
        <f t="shared" si="137"/>
        <v>3148497</v>
      </c>
      <c r="V1034" s="248"/>
      <c r="W1034" s="250">
        <f t="shared" si="138"/>
        <v>0</v>
      </c>
      <c r="X1034" s="251" t="str">
        <f t="shared" si="139"/>
        <v>8</v>
      </c>
      <c r="Y1034" s="248"/>
      <c r="Z1034" s="249">
        <f t="shared" si="140"/>
        <v>251879.76</v>
      </c>
      <c r="AA1034" s="252">
        <f>VLOOKUP(G1034,Ma_KH!$A:$R,14,0)</f>
        <v>60</v>
      </c>
    </row>
    <row r="1035" spans="1:27" x14ac:dyDescent="0.25">
      <c r="A1035" s="286">
        <v>46046</v>
      </c>
      <c r="B1035" s="285">
        <v>4183608304</v>
      </c>
      <c r="C1035" s="288" t="s">
        <v>15180</v>
      </c>
      <c r="D1035" s="286">
        <v>46055</v>
      </c>
      <c r="E1035" s="247"/>
      <c r="F1035" s="254"/>
      <c r="G1035" s="255" t="s">
        <v>14552</v>
      </c>
      <c r="H1035" s="247"/>
      <c r="I1035" s="246">
        <v>4183608304</v>
      </c>
      <c r="J1035" s="246" t="s">
        <v>1786</v>
      </c>
      <c r="K1035" s="246" t="s">
        <v>27</v>
      </c>
      <c r="L1035" s="215" t="str">
        <f>VLOOKUP($K1035,[1]TONG_SL!$A$1:$D$65536,2,0)</f>
        <v>Chân giò heo muối 300g</v>
      </c>
      <c r="M1035" s="247"/>
      <c r="N1035" s="215" t="str">
        <f t="shared" si="136"/>
        <v>K-C6</v>
      </c>
      <c r="O1035" s="222"/>
      <c r="P1035" s="222"/>
      <c r="Q1035" s="215" t="str">
        <f>VLOOKUP(K1035,TONG_SL!$A:$D,3,0)</f>
        <v>Túi</v>
      </c>
      <c r="R1035" s="248">
        <v>9</v>
      </c>
      <c r="S1035" s="248"/>
      <c r="T1035" s="248">
        <f>VLOOKUP(VLOOKUP(G1035,Ma_KH!$A:$R,18,0)&amp;K1035,Gia_MB!$A:$F,6,0)</f>
        <v>73431</v>
      </c>
      <c r="U1035" s="249">
        <f t="shared" si="137"/>
        <v>660879</v>
      </c>
      <c r="V1035" s="248"/>
      <c r="W1035" s="250">
        <f t="shared" si="138"/>
        <v>0</v>
      </c>
      <c r="X1035" s="251" t="str">
        <f t="shared" si="139"/>
        <v>8</v>
      </c>
      <c r="Y1035" s="248"/>
      <c r="Z1035" s="249">
        <f t="shared" si="140"/>
        <v>52870.32</v>
      </c>
      <c r="AA1035" s="252">
        <f>VLOOKUP(G1035,Ma_KH!$A:$R,14,0)</f>
        <v>60</v>
      </c>
    </row>
    <row r="1036" spans="1:27" x14ac:dyDescent="0.25">
      <c r="A1036" s="286">
        <v>46046</v>
      </c>
      <c r="B1036" s="285">
        <v>4183608304</v>
      </c>
      <c r="C1036" s="288" t="s">
        <v>15180</v>
      </c>
      <c r="D1036" s="286">
        <v>46055</v>
      </c>
      <c r="E1036" s="247"/>
      <c r="F1036" s="254"/>
      <c r="G1036" s="255" t="s">
        <v>14552</v>
      </c>
      <c r="H1036" s="247"/>
      <c r="I1036" s="246">
        <v>4183608304</v>
      </c>
      <c r="J1036" s="246" t="s">
        <v>1786</v>
      </c>
      <c r="K1036" s="242" t="s">
        <v>30</v>
      </c>
      <c r="L1036" s="215" t="str">
        <f>VLOOKUP($K1036,[1]TONG_SL!$A$1:$D$65536,2,0)</f>
        <v>Gà muối 500g</v>
      </c>
      <c r="M1036" s="247"/>
      <c r="N1036" s="215" t="str">
        <f t="shared" si="136"/>
        <v>K-C6</v>
      </c>
      <c r="O1036" s="222"/>
      <c r="P1036" s="222"/>
      <c r="Q1036" s="215" t="str">
        <f>VLOOKUP(K1036,TONG_SL!$A:$D,3,0)</f>
        <v>Túi</v>
      </c>
      <c r="R1036" s="248">
        <v>13</v>
      </c>
      <c r="S1036" s="248"/>
      <c r="T1036" s="248">
        <f>VLOOKUP(VLOOKUP(G1036,Ma_KH!$A:$R,18,0)&amp;K1036,Gia_MB!$A:$F,6,0)</f>
        <v>116611</v>
      </c>
      <c r="U1036" s="249">
        <f t="shared" si="137"/>
        <v>1515943</v>
      </c>
      <c r="V1036" s="248"/>
      <c r="W1036" s="250">
        <f t="shared" si="138"/>
        <v>0</v>
      </c>
      <c r="X1036" s="251" t="str">
        <f t="shared" si="139"/>
        <v>8</v>
      </c>
      <c r="Y1036" s="248"/>
      <c r="Z1036" s="249">
        <f t="shared" si="140"/>
        <v>121275.44</v>
      </c>
      <c r="AA1036" s="252">
        <f>VLOOKUP(G1036,Ma_KH!$A:$R,14,0)</f>
        <v>60</v>
      </c>
    </row>
    <row r="1037" spans="1:27" x14ac:dyDescent="0.25">
      <c r="A1037" s="286">
        <v>46046</v>
      </c>
      <c r="B1037" s="285">
        <v>4183608341</v>
      </c>
      <c r="C1037" s="288" t="s">
        <v>15180</v>
      </c>
      <c r="D1037" s="286">
        <v>46055</v>
      </c>
      <c r="E1037" s="247"/>
      <c r="F1037" s="254"/>
      <c r="G1037" s="255" t="s">
        <v>14556</v>
      </c>
      <c r="H1037" s="247"/>
      <c r="I1037" s="246">
        <v>4183608341</v>
      </c>
      <c r="J1037" s="246" t="s">
        <v>1786</v>
      </c>
      <c r="K1037" s="242" t="s">
        <v>30</v>
      </c>
      <c r="L1037" s="215" t="str">
        <f>VLOOKUP($K1037,[1]TONG_SL!$A$1:$D$65536,2,0)</f>
        <v>Gà muối 500g</v>
      </c>
      <c r="M1037" s="247"/>
      <c r="N1037" s="215" t="str">
        <f t="shared" si="136"/>
        <v>K-C6</v>
      </c>
      <c r="O1037" s="222"/>
      <c r="P1037" s="222"/>
      <c r="Q1037" s="215" t="str">
        <f>VLOOKUP(K1037,TONG_SL!$A:$D,3,0)</f>
        <v>Túi</v>
      </c>
      <c r="R1037" s="248">
        <v>13</v>
      </c>
      <c r="S1037" s="248"/>
      <c r="T1037" s="248">
        <f>VLOOKUP(VLOOKUP(G1037,Ma_KH!$A:$R,18,0)&amp;K1037,Gia_MB!$A:$F,6,0)</f>
        <v>116611</v>
      </c>
      <c r="U1037" s="249">
        <f t="shared" si="137"/>
        <v>1515943</v>
      </c>
      <c r="V1037" s="248"/>
      <c r="W1037" s="250">
        <f t="shared" si="138"/>
        <v>0</v>
      </c>
      <c r="X1037" s="251" t="str">
        <f t="shared" si="139"/>
        <v>8</v>
      </c>
      <c r="Y1037" s="248"/>
      <c r="Z1037" s="249">
        <f t="shared" si="140"/>
        <v>121275.44</v>
      </c>
      <c r="AA1037" s="252">
        <f>VLOOKUP(G1037,Ma_KH!$A:$R,14,0)</f>
        <v>60</v>
      </c>
    </row>
    <row r="1038" spans="1:27" x14ac:dyDescent="0.25">
      <c r="A1038" s="286">
        <v>46046</v>
      </c>
      <c r="B1038" s="285">
        <v>4183607721</v>
      </c>
      <c r="C1038" s="288" t="s">
        <v>15180</v>
      </c>
      <c r="D1038" s="286">
        <v>46055</v>
      </c>
      <c r="E1038" s="247"/>
      <c r="F1038" s="254"/>
      <c r="G1038" s="255" t="s">
        <v>14543</v>
      </c>
      <c r="H1038" s="247"/>
      <c r="I1038" s="246">
        <v>4183607721</v>
      </c>
      <c r="J1038" s="246" t="s">
        <v>1786</v>
      </c>
      <c r="K1038" s="246" t="s">
        <v>27</v>
      </c>
      <c r="L1038" s="215" t="str">
        <f>VLOOKUP($K1038,[1]TONG_SL!$A$1:$D$65536,2,0)</f>
        <v>Chân giò heo muối 300g</v>
      </c>
      <c r="M1038" s="247"/>
      <c r="N1038" s="215" t="str">
        <f t="shared" si="136"/>
        <v>K-C6</v>
      </c>
      <c r="O1038" s="222"/>
      <c r="P1038" s="222"/>
      <c r="Q1038" s="215" t="str">
        <f>VLOOKUP(K1038,TONG_SL!$A:$D,3,0)</f>
        <v>Túi</v>
      </c>
      <c r="R1038" s="248">
        <v>16</v>
      </c>
      <c r="S1038" s="248"/>
      <c r="T1038" s="248">
        <f>VLOOKUP(VLOOKUP(G1038,Ma_KH!$A:$R,18,0)&amp;K1038,Gia_MB!$A:$F,6,0)</f>
        <v>73431</v>
      </c>
      <c r="U1038" s="249">
        <f t="shared" si="137"/>
        <v>1174896</v>
      </c>
      <c r="V1038" s="248"/>
      <c r="W1038" s="250">
        <f t="shared" si="138"/>
        <v>0</v>
      </c>
      <c r="X1038" s="251" t="str">
        <f t="shared" si="139"/>
        <v>8</v>
      </c>
      <c r="Y1038" s="248"/>
      <c r="Z1038" s="249">
        <f t="shared" si="140"/>
        <v>93991.680000000008</v>
      </c>
      <c r="AA1038" s="252">
        <f>VLOOKUP(G1038,Ma_KH!$A:$R,14,0)</f>
        <v>60</v>
      </c>
    </row>
    <row r="1039" spans="1:27" x14ac:dyDescent="0.25">
      <c r="A1039" s="286">
        <v>46046</v>
      </c>
      <c r="B1039" s="285">
        <v>4183607721</v>
      </c>
      <c r="C1039" s="288" t="s">
        <v>15180</v>
      </c>
      <c r="D1039" s="286">
        <v>46055</v>
      </c>
      <c r="E1039" s="247"/>
      <c r="F1039" s="254"/>
      <c r="G1039" s="255" t="s">
        <v>14543</v>
      </c>
      <c r="H1039" s="247"/>
      <c r="I1039" s="246">
        <v>4183607721</v>
      </c>
      <c r="J1039" s="246" t="s">
        <v>1786</v>
      </c>
      <c r="K1039" s="242" t="s">
        <v>30</v>
      </c>
      <c r="L1039" s="215" t="str">
        <f>VLOOKUP($K1039,[1]TONG_SL!$A$1:$D$65536,2,0)</f>
        <v>Gà muối 500g</v>
      </c>
      <c r="M1039" s="247"/>
      <c r="N1039" s="215" t="str">
        <f t="shared" si="136"/>
        <v>K-C6</v>
      </c>
      <c r="O1039" s="222"/>
      <c r="P1039" s="222"/>
      <c r="Q1039" s="215" t="str">
        <f>VLOOKUP(K1039,TONG_SL!$A:$D,3,0)</f>
        <v>Túi</v>
      </c>
      <c r="R1039" s="248">
        <v>12</v>
      </c>
      <c r="S1039" s="248"/>
      <c r="T1039" s="248">
        <f>VLOOKUP(VLOOKUP(G1039,Ma_KH!$A:$R,18,0)&amp;K1039,Gia_MB!$A:$F,6,0)</f>
        <v>116611</v>
      </c>
      <c r="U1039" s="249">
        <f t="shared" si="137"/>
        <v>1399332</v>
      </c>
      <c r="V1039" s="248"/>
      <c r="W1039" s="250">
        <f t="shared" si="138"/>
        <v>0</v>
      </c>
      <c r="X1039" s="251" t="str">
        <f t="shared" si="139"/>
        <v>8</v>
      </c>
      <c r="Y1039" s="248"/>
      <c r="Z1039" s="249">
        <f t="shared" si="140"/>
        <v>111946.56</v>
      </c>
      <c r="AA1039" s="252">
        <f>VLOOKUP(G1039,Ma_KH!$A:$R,14,0)</f>
        <v>60</v>
      </c>
    </row>
    <row r="1040" spans="1:27" x14ac:dyDescent="0.25">
      <c r="A1040" s="286">
        <v>46046</v>
      </c>
      <c r="B1040" s="285">
        <v>4183607722</v>
      </c>
      <c r="C1040" s="288" t="s">
        <v>15180</v>
      </c>
      <c r="D1040" s="286">
        <v>46055</v>
      </c>
      <c r="E1040" s="247"/>
      <c r="F1040" s="254"/>
      <c r="G1040" s="255" t="s">
        <v>14544</v>
      </c>
      <c r="H1040" s="247"/>
      <c r="I1040" s="246">
        <v>4183607722</v>
      </c>
      <c r="J1040" s="246" t="s">
        <v>1786</v>
      </c>
      <c r="K1040" s="242" t="s">
        <v>30</v>
      </c>
      <c r="L1040" s="215" t="str">
        <f>VLOOKUP($K1040,[1]TONG_SL!$A$1:$D$65536,2,0)</f>
        <v>Gà muối 500g</v>
      </c>
      <c r="M1040" s="247"/>
      <c r="N1040" s="215" t="str">
        <f t="shared" si="136"/>
        <v>K-C6</v>
      </c>
      <c r="O1040" s="222"/>
      <c r="P1040" s="222"/>
      <c r="Q1040" s="215" t="str">
        <f>VLOOKUP(K1040,TONG_SL!$A:$D,3,0)</f>
        <v>Túi</v>
      </c>
      <c r="R1040" s="248">
        <v>34</v>
      </c>
      <c r="S1040" s="248"/>
      <c r="T1040" s="248">
        <f>VLOOKUP(VLOOKUP(G1040,Ma_KH!$A:$R,18,0)&amp;K1040,Gia_MB!$A:$F,6,0)</f>
        <v>116611</v>
      </c>
      <c r="U1040" s="249">
        <f t="shared" si="137"/>
        <v>3964774</v>
      </c>
      <c r="V1040" s="248"/>
      <c r="W1040" s="250">
        <f t="shared" si="138"/>
        <v>0</v>
      </c>
      <c r="X1040" s="251" t="str">
        <f t="shared" si="139"/>
        <v>8</v>
      </c>
      <c r="Y1040" s="248"/>
      <c r="Z1040" s="249">
        <f t="shared" si="140"/>
        <v>317181.92</v>
      </c>
      <c r="AA1040" s="252">
        <f>VLOOKUP(G1040,Ma_KH!$A:$R,14,0)</f>
        <v>60</v>
      </c>
    </row>
    <row r="1041" spans="1:27" x14ac:dyDescent="0.25">
      <c r="A1041" s="286">
        <v>46046</v>
      </c>
      <c r="B1041" s="285">
        <v>4183607722</v>
      </c>
      <c r="C1041" s="288" t="s">
        <v>15180</v>
      </c>
      <c r="D1041" s="286">
        <v>46055</v>
      </c>
      <c r="E1041" s="247"/>
      <c r="F1041" s="254"/>
      <c r="G1041" s="255" t="s">
        <v>14544</v>
      </c>
      <c r="H1041" s="247"/>
      <c r="I1041" s="246">
        <v>4183607722</v>
      </c>
      <c r="J1041" s="246" t="s">
        <v>1786</v>
      </c>
      <c r="K1041" s="246" t="s">
        <v>27</v>
      </c>
      <c r="L1041" s="215" t="str">
        <f>VLOOKUP($K1041,[1]TONG_SL!$A$1:$D$65536,2,0)</f>
        <v>Chân giò heo muối 300g</v>
      </c>
      <c r="M1041" s="247"/>
      <c r="N1041" s="215" t="str">
        <f t="shared" si="136"/>
        <v>K-C6</v>
      </c>
      <c r="O1041" s="222"/>
      <c r="P1041" s="222"/>
      <c r="Q1041" s="215" t="str">
        <f>VLOOKUP(K1041,TONG_SL!$A:$D,3,0)</f>
        <v>Túi</v>
      </c>
      <c r="R1041" s="248">
        <v>19</v>
      </c>
      <c r="S1041" s="248"/>
      <c r="T1041" s="248">
        <f>VLOOKUP(VLOOKUP(G1041,Ma_KH!$A:$R,18,0)&amp;K1041,Gia_MB!$A:$F,6,0)</f>
        <v>73431</v>
      </c>
      <c r="U1041" s="249">
        <f t="shared" si="137"/>
        <v>1395189</v>
      </c>
      <c r="V1041" s="248"/>
      <c r="W1041" s="250">
        <f t="shared" si="138"/>
        <v>0</v>
      </c>
      <c r="X1041" s="251" t="str">
        <f t="shared" si="139"/>
        <v>8</v>
      </c>
      <c r="Y1041" s="248"/>
      <c r="Z1041" s="249">
        <f t="shared" si="140"/>
        <v>111615.12</v>
      </c>
      <c r="AA1041" s="252">
        <f>VLOOKUP(G1041,Ma_KH!$A:$R,14,0)</f>
        <v>60</v>
      </c>
    </row>
    <row r="1042" spans="1:27" x14ac:dyDescent="0.25">
      <c r="A1042" s="286">
        <v>46046</v>
      </c>
      <c r="B1042" s="285">
        <v>4183607722</v>
      </c>
      <c r="C1042" s="288" t="s">
        <v>15180</v>
      </c>
      <c r="D1042" s="286">
        <v>46055</v>
      </c>
      <c r="E1042" s="247"/>
      <c r="F1042" s="254"/>
      <c r="G1042" s="255" t="s">
        <v>14544</v>
      </c>
      <c r="H1042" s="247"/>
      <c r="I1042" s="246">
        <v>4183607722</v>
      </c>
      <c r="J1042" s="246" t="s">
        <v>1786</v>
      </c>
      <c r="K1042" s="246" t="s">
        <v>48</v>
      </c>
      <c r="L1042" s="215" t="str">
        <f>VLOOKUP($K1042,[1]TONG_SL!$A$1:$D$65536,2,0)</f>
        <v>Mọc Nấm Hương 250g</v>
      </c>
      <c r="M1042" s="247"/>
      <c r="N1042" s="215" t="str">
        <f t="shared" si="136"/>
        <v>K-C6</v>
      </c>
      <c r="O1042" s="222"/>
      <c r="P1042" s="222"/>
      <c r="Q1042" s="215" t="str">
        <f>VLOOKUP(K1042,TONG_SL!$A:$D,3,0)</f>
        <v>Túi</v>
      </c>
      <c r="R1042" s="248">
        <v>3</v>
      </c>
      <c r="S1042" s="248"/>
      <c r="T1042" s="248">
        <f>VLOOKUP(VLOOKUP(G1042,Ma_KH!$A:$R,18,0)&amp;K1042,Gia_MB!$A:$F,6,0)</f>
        <v>46000</v>
      </c>
      <c r="U1042" s="249">
        <f t="shared" si="137"/>
        <v>138000</v>
      </c>
      <c r="V1042" s="248"/>
      <c r="W1042" s="250">
        <f t="shared" si="138"/>
        <v>0</v>
      </c>
      <c r="X1042" s="251" t="str">
        <f t="shared" si="139"/>
        <v>8</v>
      </c>
      <c r="Y1042" s="248"/>
      <c r="Z1042" s="249">
        <f t="shared" si="140"/>
        <v>11040</v>
      </c>
      <c r="AA1042" s="252">
        <f>VLOOKUP(G1042,Ma_KH!$A:$R,14,0)</f>
        <v>60</v>
      </c>
    </row>
    <row r="1043" spans="1:27" x14ac:dyDescent="0.25">
      <c r="A1043" s="286">
        <v>46046</v>
      </c>
      <c r="B1043" s="285">
        <v>4183607722</v>
      </c>
      <c r="C1043" s="288" t="s">
        <v>15180</v>
      </c>
      <c r="D1043" s="286">
        <v>46055</v>
      </c>
      <c r="E1043" s="247"/>
      <c r="F1043" s="254"/>
      <c r="G1043" s="255" t="s">
        <v>14544</v>
      </c>
      <c r="H1043" s="247"/>
      <c r="I1043" s="246">
        <v>4183607722</v>
      </c>
      <c r="J1043" s="246" t="s">
        <v>1786</v>
      </c>
      <c r="K1043" s="246" t="s">
        <v>34</v>
      </c>
      <c r="L1043" s="215" t="str">
        <f>VLOOKUP($K1043,[1]TONG_SL!$A$1:$D$65536,2,0)</f>
        <v>Tai heo muối 200g</v>
      </c>
      <c r="M1043" s="247"/>
      <c r="N1043" s="215" t="str">
        <f t="shared" si="136"/>
        <v>K-C6</v>
      </c>
      <c r="O1043" s="222"/>
      <c r="P1043" s="222"/>
      <c r="Q1043" s="215" t="str">
        <f>VLOOKUP(K1043,TONG_SL!$A:$D,3,0)</f>
        <v>Túi</v>
      </c>
      <c r="R1043" s="248">
        <v>3</v>
      </c>
      <c r="S1043" s="248"/>
      <c r="T1043" s="248">
        <f>VLOOKUP(VLOOKUP(G1043,Ma_KH!$A:$R,18,0)&amp;K1043,Gia_MB!$A:$F,6,0)</f>
        <v>55595</v>
      </c>
      <c r="U1043" s="249">
        <f t="shared" ref="U1043:U1074" si="141">T1043*R1043</f>
        <v>166785</v>
      </c>
      <c r="V1043" s="248"/>
      <c r="W1043" s="250">
        <f t="shared" ref="W1043:W1074" si="142">U1043*V1043</f>
        <v>0</v>
      </c>
      <c r="X1043" s="251" t="str">
        <f t="shared" ref="X1043:X1074" si="143">IF(B1043&lt;&gt;"","8","0")</f>
        <v>8</v>
      </c>
      <c r="Y1043" s="248"/>
      <c r="Z1043" s="249">
        <f t="shared" ref="Z1043:Z1074" si="144">U1043*X1043%</f>
        <v>13342.800000000001</v>
      </c>
      <c r="AA1043" s="252">
        <f>VLOOKUP(G1043,Ma_KH!$A:$R,14,0)</f>
        <v>60</v>
      </c>
    </row>
    <row r="1044" spans="1:27" x14ac:dyDescent="0.25">
      <c r="A1044" s="286">
        <v>46046</v>
      </c>
      <c r="B1044" s="285">
        <v>4183608104</v>
      </c>
      <c r="C1044" s="288" t="s">
        <v>15180</v>
      </c>
      <c r="D1044" s="286">
        <v>46055</v>
      </c>
      <c r="E1044" s="247"/>
      <c r="F1044" s="254"/>
      <c r="G1044" s="255" t="s">
        <v>15008</v>
      </c>
      <c r="H1044" s="247"/>
      <c r="I1044" s="246">
        <v>4183608104</v>
      </c>
      <c r="J1044" s="246" t="s">
        <v>1786</v>
      </c>
      <c r="K1044" s="246" t="s">
        <v>34</v>
      </c>
      <c r="L1044" s="215" t="str">
        <f>VLOOKUP($K1044,[1]TONG_SL!$A$1:$D$65536,2,0)</f>
        <v>Tai heo muối 200g</v>
      </c>
      <c r="M1044" s="247"/>
      <c r="N1044" s="215" t="str">
        <f t="shared" si="136"/>
        <v>K-C6</v>
      </c>
      <c r="O1044" s="222"/>
      <c r="P1044" s="222"/>
      <c r="Q1044" s="215" t="str">
        <f>VLOOKUP(K1044,TONG_SL!$A:$D,3,0)</f>
        <v>Túi</v>
      </c>
      <c r="R1044" s="248">
        <v>3</v>
      </c>
      <c r="S1044" s="248"/>
      <c r="T1044" s="248">
        <f>VLOOKUP(VLOOKUP(G1044,Ma_KH!$A:$R,18,0)&amp;K1044,Gia_MB!$A:$F,6,0)</f>
        <v>55595</v>
      </c>
      <c r="U1044" s="249">
        <f t="shared" si="141"/>
        <v>166785</v>
      </c>
      <c r="V1044" s="248"/>
      <c r="W1044" s="250">
        <f t="shared" si="142"/>
        <v>0</v>
      </c>
      <c r="X1044" s="251" t="str">
        <f t="shared" si="143"/>
        <v>8</v>
      </c>
      <c r="Y1044" s="248"/>
      <c r="Z1044" s="249">
        <f t="shared" si="144"/>
        <v>13342.800000000001</v>
      </c>
      <c r="AA1044" s="252">
        <f>VLOOKUP(G1044,Ma_KH!$A:$R,14,0)</f>
        <v>60</v>
      </c>
    </row>
    <row r="1045" spans="1:27" x14ac:dyDescent="0.25">
      <c r="A1045" s="286">
        <v>46046</v>
      </c>
      <c r="B1045" s="285">
        <v>4183608104</v>
      </c>
      <c r="C1045" s="288" t="s">
        <v>15180</v>
      </c>
      <c r="D1045" s="286">
        <v>46055</v>
      </c>
      <c r="E1045" s="247"/>
      <c r="F1045" s="254"/>
      <c r="G1045" s="255" t="s">
        <v>15008</v>
      </c>
      <c r="H1045" s="247"/>
      <c r="I1045" s="246">
        <v>4183608104</v>
      </c>
      <c r="J1045" s="246" t="s">
        <v>1786</v>
      </c>
      <c r="K1045" s="246" t="s">
        <v>48</v>
      </c>
      <c r="L1045" s="215" t="str">
        <f>VLOOKUP($K1045,[1]TONG_SL!$A$1:$D$65536,2,0)</f>
        <v>Mọc Nấm Hương 250g</v>
      </c>
      <c r="M1045" s="247"/>
      <c r="N1045" s="215" t="str">
        <f t="shared" si="136"/>
        <v>K-C6</v>
      </c>
      <c r="O1045" s="222"/>
      <c r="P1045" s="222"/>
      <c r="Q1045" s="215" t="str">
        <f>VLOOKUP(K1045,TONG_SL!$A:$D,3,0)</f>
        <v>Túi</v>
      </c>
      <c r="R1045" s="248">
        <v>3</v>
      </c>
      <c r="S1045" s="248"/>
      <c r="T1045" s="248">
        <f>VLOOKUP(VLOOKUP(G1045,Ma_KH!$A:$R,18,0)&amp;K1045,Gia_MB!$A:$F,6,0)</f>
        <v>46000</v>
      </c>
      <c r="U1045" s="249">
        <f t="shared" si="141"/>
        <v>138000</v>
      </c>
      <c r="V1045" s="248"/>
      <c r="W1045" s="250">
        <f t="shared" si="142"/>
        <v>0</v>
      </c>
      <c r="X1045" s="251" t="str">
        <f t="shared" si="143"/>
        <v>8</v>
      </c>
      <c r="Y1045" s="248"/>
      <c r="Z1045" s="249">
        <f t="shared" si="144"/>
        <v>11040</v>
      </c>
      <c r="AA1045" s="252">
        <f>VLOOKUP(G1045,Ma_KH!$A:$R,14,0)</f>
        <v>60</v>
      </c>
    </row>
    <row r="1046" spans="1:27" x14ac:dyDescent="0.25">
      <c r="A1046" s="286">
        <v>46046</v>
      </c>
      <c r="B1046" s="285">
        <v>4183608104</v>
      </c>
      <c r="C1046" s="288" t="s">
        <v>15180</v>
      </c>
      <c r="D1046" s="286">
        <v>46055</v>
      </c>
      <c r="E1046" s="247"/>
      <c r="F1046" s="254"/>
      <c r="G1046" s="255" t="s">
        <v>15008</v>
      </c>
      <c r="H1046" s="247"/>
      <c r="I1046" s="246">
        <v>4183608104</v>
      </c>
      <c r="J1046" s="246" t="s">
        <v>1786</v>
      </c>
      <c r="K1046" s="242" t="s">
        <v>30</v>
      </c>
      <c r="L1046" s="215" t="str">
        <f>VLOOKUP($K1046,[1]TONG_SL!$A$1:$D$65536,2,0)</f>
        <v>Gà muối 500g</v>
      </c>
      <c r="M1046" s="247"/>
      <c r="N1046" s="215" t="str">
        <f t="shared" si="136"/>
        <v>K-C6</v>
      </c>
      <c r="O1046" s="222"/>
      <c r="P1046" s="222"/>
      <c r="Q1046" s="215" t="str">
        <f>VLOOKUP(K1046,TONG_SL!$A:$D,3,0)</f>
        <v>Túi</v>
      </c>
      <c r="R1046" s="248">
        <v>26</v>
      </c>
      <c r="S1046" s="248"/>
      <c r="T1046" s="248">
        <f>VLOOKUP(VLOOKUP(G1046,Ma_KH!$A:$R,18,0)&amp;K1046,Gia_MB!$A:$F,6,0)</f>
        <v>116611</v>
      </c>
      <c r="U1046" s="249">
        <f t="shared" si="141"/>
        <v>3031886</v>
      </c>
      <c r="V1046" s="248"/>
      <c r="W1046" s="250">
        <f t="shared" si="142"/>
        <v>0</v>
      </c>
      <c r="X1046" s="251" t="str">
        <f t="shared" si="143"/>
        <v>8</v>
      </c>
      <c r="Y1046" s="248"/>
      <c r="Z1046" s="249">
        <f t="shared" si="144"/>
        <v>242550.88</v>
      </c>
      <c r="AA1046" s="252">
        <f>VLOOKUP(G1046,Ma_KH!$A:$R,14,0)</f>
        <v>60</v>
      </c>
    </row>
    <row r="1047" spans="1:27" x14ac:dyDescent="0.25">
      <c r="A1047" s="286">
        <v>46046</v>
      </c>
      <c r="B1047" s="285">
        <v>4183608080</v>
      </c>
      <c r="C1047" s="288" t="s">
        <v>15180</v>
      </c>
      <c r="D1047" s="286">
        <v>46055</v>
      </c>
      <c r="E1047" s="247"/>
      <c r="F1047" s="254"/>
      <c r="G1047" s="255" t="s">
        <v>15007</v>
      </c>
      <c r="H1047" s="247"/>
      <c r="I1047" s="246">
        <v>4183608080</v>
      </c>
      <c r="J1047" s="246" t="s">
        <v>1786</v>
      </c>
      <c r="K1047" s="246" t="s">
        <v>27</v>
      </c>
      <c r="L1047" s="215" t="str">
        <f>VLOOKUP($K1047,[1]TONG_SL!$A$1:$D$65536,2,0)</f>
        <v>Chân giò heo muối 300g</v>
      </c>
      <c r="M1047" s="247"/>
      <c r="N1047" s="215" t="str">
        <f t="shared" si="136"/>
        <v>K-C6</v>
      </c>
      <c r="O1047" s="222"/>
      <c r="P1047" s="222"/>
      <c r="Q1047" s="215" t="str">
        <f>VLOOKUP(K1047,TONG_SL!$A:$D,3,0)</f>
        <v>Túi</v>
      </c>
      <c r="R1047" s="248">
        <v>9</v>
      </c>
      <c r="S1047" s="248"/>
      <c r="T1047" s="248">
        <f>VLOOKUP(VLOOKUP(G1047,Ma_KH!$A:$R,18,0)&amp;K1047,Gia_MB!$A:$F,6,0)</f>
        <v>73431</v>
      </c>
      <c r="U1047" s="249">
        <f t="shared" si="141"/>
        <v>660879</v>
      </c>
      <c r="V1047" s="248"/>
      <c r="W1047" s="250">
        <f t="shared" si="142"/>
        <v>0</v>
      </c>
      <c r="X1047" s="251" t="str">
        <f t="shared" si="143"/>
        <v>8</v>
      </c>
      <c r="Y1047" s="248"/>
      <c r="Z1047" s="249">
        <f t="shared" si="144"/>
        <v>52870.32</v>
      </c>
      <c r="AA1047" s="252">
        <f>VLOOKUP(G1047,Ma_KH!$A:$R,14,0)</f>
        <v>60</v>
      </c>
    </row>
    <row r="1048" spans="1:27" x14ac:dyDescent="0.25">
      <c r="A1048" s="286">
        <v>46046</v>
      </c>
      <c r="B1048" s="285">
        <v>4183608080</v>
      </c>
      <c r="C1048" s="288" t="s">
        <v>15180</v>
      </c>
      <c r="D1048" s="286">
        <v>46055</v>
      </c>
      <c r="E1048" s="247"/>
      <c r="F1048" s="254"/>
      <c r="G1048" s="255" t="s">
        <v>15007</v>
      </c>
      <c r="H1048" s="247"/>
      <c r="I1048" s="246">
        <v>4183608080</v>
      </c>
      <c r="J1048" s="246" t="s">
        <v>1786</v>
      </c>
      <c r="K1048" s="246" t="s">
        <v>32</v>
      </c>
      <c r="L1048" s="215" t="str">
        <f>VLOOKUP($K1048,[1]TONG_SL!$A$1:$D$65536,2,0)</f>
        <v>Giò Tai Lưỡi Xào 250g</v>
      </c>
      <c r="M1048" s="247"/>
      <c r="N1048" s="215" t="str">
        <f t="shared" si="136"/>
        <v>K-C6</v>
      </c>
      <c r="O1048" s="222"/>
      <c r="P1048" s="222"/>
      <c r="Q1048" s="215" t="str">
        <f>VLOOKUP(K1048,TONG_SL!$A:$D,3,0)</f>
        <v>Túi</v>
      </c>
      <c r="R1048" s="248">
        <v>5</v>
      </c>
      <c r="S1048" s="248"/>
      <c r="T1048" s="248">
        <f>VLOOKUP(VLOOKUP(G1048,Ma_KH!$A:$R,18,0)&amp;K1048,Gia_MB!$A:$F,6,0)</f>
        <v>50182</v>
      </c>
      <c r="U1048" s="249">
        <f t="shared" si="141"/>
        <v>250910</v>
      </c>
      <c r="V1048" s="248"/>
      <c r="W1048" s="250">
        <f t="shared" si="142"/>
        <v>0</v>
      </c>
      <c r="X1048" s="251" t="str">
        <f t="shared" si="143"/>
        <v>8</v>
      </c>
      <c r="Y1048" s="248"/>
      <c r="Z1048" s="249">
        <f t="shared" si="144"/>
        <v>20072.8</v>
      </c>
      <c r="AA1048" s="252">
        <f>VLOOKUP(G1048,Ma_KH!$A:$R,14,0)</f>
        <v>60</v>
      </c>
    </row>
    <row r="1049" spans="1:27" x14ac:dyDescent="0.25">
      <c r="A1049" s="286">
        <v>46046</v>
      </c>
      <c r="B1049" s="285">
        <v>4183608080</v>
      </c>
      <c r="C1049" s="288" t="s">
        <v>15180</v>
      </c>
      <c r="D1049" s="286">
        <v>46055</v>
      </c>
      <c r="E1049" s="247"/>
      <c r="F1049" s="254"/>
      <c r="G1049" s="255" t="s">
        <v>15007</v>
      </c>
      <c r="H1049" s="247"/>
      <c r="I1049" s="246">
        <v>4183608080</v>
      </c>
      <c r="J1049" s="246" t="s">
        <v>1786</v>
      </c>
      <c r="K1049" s="242" t="s">
        <v>30</v>
      </c>
      <c r="L1049" s="215" t="str">
        <f>VLOOKUP($K1049,[1]TONG_SL!$A$1:$D$65536,2,0)</f>
        <v>Gà muối 500g</v>
      </c>
      <c r="M1049" s="247"/>
      <c r="N1049" s="215" t="str">
        <f t="shared" si="136"/>
        <v>K-C6</v>
      </c>
      <c r="O1049" s="222"/>
      <c r="P1049" s="222"/>
      <c r="Q1049" s="215" t="str">
        <f>VLOOKUP(K1049,TONG_SL!$A:$D,3,0)</f>
        <v>Túi</v>
      </c>
      <c r="R1049" s="248">
        <v>18</v>
      </c>
      <c r="S1049" s="248"/>
      <c r="T1049" s="248">
        <f>VLOOKUP(VLOOKUP(G1049,Ma_KH!$A:$R,18,0)&amp;K1049,Gia_MB!$A:$F,6,0)</f>
        <v>116611</v>
      </c>
      <c r="U1049" s="249">
        <f t="shared" si="141"/>
        <v>2098998</v>
      </c>
      <c r="V1049" s="248"/>
      <c r="W1049" s="250">
        <f t="shared" si="142"/>
        <v>0</v>
      </c>
      <c r="X1049" s="251" t="str">
        <f t="shared" si="143"/>
        <v>8</v>
      </c>
      <c r="Y1049" s="248"/>
      <c r="Z1049" s="249">
        <f t="shared" si="144"/>
        <v>167919.84</v>
      </c>
      <c r="AA1049" s="252">
        <f>VLOOKUP(G1049,Ma_KH!$A:$R,14,0)</f>
        <v>60</v>
      </c>
    </row>
    <row r="1050" spans="1:27" x14ac:dyDescent="0.25">
      <c r="A1050" s="286">
        <v>46046</v>
      </c>
      <c r="B1050" s="285">
        <v>4183608299</v>
      </c>
      <c r="C1050" s="288" t="s">
        <v>15180</v>
      </c>
      <c r="D1050" s="286">
        <v>46055</v>
      </c>
      <c r="E1050" s="247"/>
      <c r="F1050" s="254"/>
      <c r="G1050" s="255" t="s">
        <v>15011</v>
      </c>
      <c r="H1050" s="247"/>
      <c r="I1050" s="246">
        <v>4183608299</v>
      </c>
      <c r="J1050" s="246" t="s">
        <v>1786</v>
      </c>
      <c r="K1050" s="242" t="s">
        <v>30</v>
      </c>
      <c r="L1050" s="215" t="str">
        <f>VLOOKUP($K1050,[1]TONG_SL!$A$1:$D$65536,2,0)</f>
        <v>Gà muối 500g</v>
      </c>
      <c r="M1050" s="247"/>
      <c r="N1050" s="215" t="str">
        <f t="shared" si="136"/>
        <v>K-C6</v>
      </c>
      <c r="O1050" s="222"/>
      <c r="P1050" s="222"/>
      <c r="Q1050" s="215" t="str">
        <f>VLOOKUP(K1050,TONG_SL!$A:$D,3,0)</f>
        <v>Túi</v>
      </c>
      <c r="R1050" s="248">
        <v>18</v>
      </c>
      <c r="S1050" s="248"/>
      <c r="T1050" s="248">
        <f>VLOOKUP(VLOOKUP(G1050,Ma_KH!$A:$R,18,0)&amp;K1050,Gia_MB!$A:$F,6,0)</f>
        <v>116611</v>
      </c>
      <c r="U1050" s="249">
        <f t="shared" si="141"/>
        <v>2098998</v>
      </c>
      <c r="V1050" s="248"/>
      <c r="W1050" s="250">
        <f t="shared" si="142"/>
        <v>0</v>
      </c>
      <c r="X1050" s="251" t="str">
        <f t="shared" si="143"/>
        <v>8</v>
      </c>
      <c r="Y1050" s="248"/>
      <c r="Z1050" s="249">
        <f t="shared" si="144"/>
        <v>167919.84</v>
      </c>
      <c r="AA1050" s="252">
        <f>VLOOKUP(G1050,Ma_KH!$A:$R,14,0)</f>
        <v>60</v>
      </c>
    </row>
    <row r="1051" spans="1:27" x14ac:dyDescent="0.25">
      <c r="A1051" s="284">
        <v>46041</v>
      </c>
      <c r="B1051" s="285">
        <v>4183218005</v>
      </c>
      <c r="C1051" s="288" t="s">
        <v>15180</v>
      </c>
      <c r="D1051" s="286">
        <v>46055</v>
      </c>
      <c r="E1051" s="247"/>
      <c r="F1051" s="254"/>
      <c r="G1051" s="255" t="s">
        <v>15475</v>
      </c>
      <c r="H1051" s="247"/>
      <c r="I1051" s="246">
        <v>4183218005</v>
      </c>
      <c r="J1051" s="246" t="s">
        <v>1786</v>
      </c>
      <c r="K1051" s="242" t="s">
        <v>30</v>
      </c>
      <c r="L1051" s="215" t="str">
        <f>VLOOKUP($K1051,[1]TONG_SL!$A$1:$D$65536,2,0)</f>
        <v>Gà muối 500g</v>
      </c>
      <c r="M1051" s="247"/>
      <c r="N1051" s="215" t="str">
        <f t="shared" si="136"/>
        <v>K-C6</v>
      </c>
      <c r="O1051" s="222"/>
      <c r="P1051" s="222"/>
      <c r="Q1051" s="215" t="str">
        <f>VLOOKUP(K1051,TONG_SL!$A:$D,3,0)</f>
        <v>Túi</v>
      </c>
      <c r="R1051" s="248">
        <v>20</v>
      </c>
      <c r="S1051" s="248"/>
      <c r="T1051" s="248">
        <f>VLOOKUP(VLOOKUP(G1051,Ma_KH!$A:$R,18,0)&amp;K1051,Gia_MB!$A:$F,6,0)</f>
        <v>116611</v>
      </c>
      <c r="U1051" s="249">
        <f t="shared" si="141"/>
        <v>2332220</v>
      </c>
      <c r="V1051" s="248"/>
      <c r="W1051" s="250">
        <f t="shared" si="142"/>
        <v>0</v>
      </c>
      <c r="X1051" s="251" t="str">
        <f t="shared" si="143"/>
        <v>8</v>
      </c>
      <c r="Y1051" s="248"/>
      <c r="Z1051" s="249">
        <f t="shared" si="144"/>
        <v>186577.6</v>
      </c>
      <c r="AA1051" s="252">
        <f>VLOOKUP(G1051,Ma_KH!$A:$R,14,0)</f>
        <v>60</v>
      </c>
    </row>
    <row r="1052" spans="1:27" x14ac:dyDescent="0.25">
      <c r="A1052" s="284">
        <v>46041</v>
      </c>
      <c r="B1052" s="285">
        <v>4183218005</v>
      </c>
      <c r="C1052" s="288" t="s">
        <v>15180</v>
      </c>
      <c r="D1052" s="286">
        <v>46055</v>
      </c>
      <c r="E1052" s="247"/>
      <c r="F1052" s="254"/>
      <c r="G1052" s="255" t="s">
        <v>15475</v>
      </c>
      <c r="H1052" s="247"/>
      <c r="I1052" s="246">
        <v>4183218005</v>
      </c>
      <c r="J1052" s="246" t="s">
        <v>1786</v>
      </c>
      <c r="K1052" s="246" t="s">
        <v>48</v>
      </c>
      <c r="L1052" s="215" t="str">
        <f>VLOOKUP($K1052,[1]TONG_SL!$A$1:$D$65536,2,0)</f>
        <v>Mọc Nấm Hương 250g</v>
      </c>
      <c r="M1052" s="247"/>
      <c r="N1052" s="215" t="str">
        <f t="shared" si="136"/>
        <v>K-C6</v>
      </c>
      <c r="O1052" s="222"/>
      <c r="P1052" s="222"/>
      <c r="Q1052" s="215" t="str">
        <f>VLOOKUP(K1052,TONG_SL!$A:$D,3,0)</f>
        <v>Túi</v>
      </c>
      <c r="R1052" s="248">
        <v>5</v>
      </c>
      <c r="S1052" s="248"/>
      <c r="T1052" s="248">
        <f>VLOOKUP(VLOOKUP(G1052,Ma_KH!$A:$R,18,0)&amp;K1052,Gia_MB!$A:$F,6,0)</f>
        <v>46000</v>
      </c>
      <c r="U1052" s="249">
        <f t="shared" si="141"/>
        <v>230000</v>
      </c>
      <c r="V1052" s="248"/>
      <c r="W1052" s="250">
        <f t="shared" si="142"/>
        <v>0</v>
      </c>
      <c r="X1052" s="251" t="str">
        <f t="shared" si="143"/>
        <v>8</v>
      </c>
      <c r="Y1052" s="248"/>
      <c r="Z1052" s="249">
        <f t="shared" si="144"/>
        <v>18400</v>
      </c>
      <c r="AA1052" s="252">
        <f>VLOOKUP(G1052,Ma_KH!$A:$R,14,0)</f>
        <v>60</v>
      </c>
    </row>
    <row r="1053" spans="1:27" x14ac:dyDescent="0.25">
      <c r="A1053" s="284">
        <v>46041</v>
      </c>
      <c r="B1053" s="285">
        <v>4183218005</v>
      </c>
      <c r="C1053" s="288" t="s">
        <v>15180</v>
      </c>
      <c r="D1053" s="286">
        <v>46055</v>
      </c>
      <c r="E1053" s="247"/>
      <c r="F1053" s="254"/>
      <c r="G1053" s="255" t="s">
        <v>15475</v>
      </c>
      <c r="H1053" s="247"/>
      <c r="I1053" s="246">
        <v>4183218005</v>
      </c>
      <c r="J1053" s="246" t="s">
        <v>1786</v>
      </c>
      <c r="K1053" s="246" t="s">
        <v>27</v>
      </c>
      <c r="L1053" s="215" t="str">
        <f>VLOOKUP($K1053,[1]TONG_SL!$A$1:$D$65536,2,0)</f>
        <v>Chân giò heo muối 300g</v>
      </c>
      <c r="M1053" s="247"/>
      <c r="N1053" s="215" t="str">
        <f t="shared" si="136"/>
        <v>K-C6</v>
      </c>
      <c r="O1053" s="222"/>
      <c r="P1053" s="222"/>
      <c r="Q1053" s="215" t="str">
        <f>VLOOKUP(K1053,TONG_SL!$A:$D,3,0)</f>
        <v>Túi</v>
      </c>
      <c r="R1053" s="248">
        <v>20</v>
      </c>
      <c r="S1053" s="248"/>
      <c r="T1053" s="248">
        <f>VLOOKUP(VLOOKUP(G1053,Ma_KH!$A:$R,18,0)&amp;K1053,Gia_MB!$A:$F,6,0)</f>
        <v>73431</v>
      </c>
      <c r="U1053" s="249">
        <f t="shared" si="141"/>
        <v>1468620</v>
      </c>
      <c r="V1053" s="248"/>
      <c r="W1053" s="250">
        <f t="shared" si="142"/>
        <v>0</v>
      </c>
      <c r="X1053" s="251" t="str">
        <f t="shared" si="143"/>
        <v>8</v>
      </c>
      <c r="Y1053" s="248"/>
      <c r="Z1053" s="249">
        <f t="shared" si="144"/>
        <v>117489.60000000001</v>
      </c>
      <c r="AA1053" s="252">
        <f>VLOOKUP(G1053,Ma_KH!$A:$R,14,0)</f>
        <v>60</v>
      </c>
    </row>
    <row r="1054" spans="1:27" x14ac:dyDescent="0.25">
      <c r="A1054" s="284">
        <v>46041</v>
      </c>
      <c r="B1054" s="285">
        <v>4183218005</v>
      </c>
      <c r="C1054" s="288" t="s">
        <v>15180</v>
      </c>
      <c r="D1054" s="286">
        <v>46055</v>
      </c>
      <c r="E1054" s="247"/>
      <c r="F1054" s="254"/>
      <c r="G1054" s="255" t="s">
        <v>15475</v>
      </c>
      <c r="H1054" s="247"/>
      <c r="I1054" s="246">
        <v>4183218005</v>
      </c>
      <c r="J1054" s="246" t="s">
        <v>1786</v>
      </c>
      <c r="K1054" s="246" t="s">
        <v>37</v>
      </c>
      <c r="L1054" s="215" t="str">
        <f>VLOOKUP($K1054,[1]TONG_SL!$A$1:$D$65536,2,0)</f>
        <v>Chả cốm 300g</v>
      </c>
      <c r="M1054" s="247"/>
      <c r="N1054" s="215" t="str">
        <f t="shared" si="136"/>
        <v>K-C6</v>
      </c>
      <c r="O1054" s="222"/>
      <c r="P1054" s="222"/>
      <c r="Q1054" s="215" t="str">
        <f>VLOOKUP(K1054,TONG_SL!$A:$D,3,0)</f>
        <v>Túi</v>
      </c>
      <c r="R1054" s="248">
        <v>5</v>
      </c>
      <c r="S1054" s="248"/>
      <c r="T1054" s="248">
        <f>VLOOKUP(VLOOKUP(G1054,Ma_KH!$A:$R,18,0)&amp;K1054,Gia_MB!$A:$F,6,0)</f>
        <v>74250</v>
      </c>
      <c r="U1054" s="249">
        <f t="shared" si="141"/>
        <v>371250</v>
      </c>
      <c r="V1054" s="248"/>
      <c r="W1054" s="250">
        <f t="shared" si="142"/>
        <v>0</v>
      </c>
      <c r="X1054" s="251" t="str">
        <f t="shared" si="143"/>
        <v>8</v>
      </c>
      <c r="Y1054" s="248"/>
      <c r="Z1054" s="249">
        <f t="shared" si="144"/>
        <v>29700</v>
      </c>
      <c r="AA1054" s="252">
        <f>VLOOKUP(G1054,Ma_KH!$A:$R,14,0)</f>
        <v>60</v>
      </c>
    </row>
    <row r="1055" spans="1:27" x14ac:dyDescent="0.25">
      <c r="A1055" s="284">
        <v>46046</v>
      </c>
      <c r="B1055" s="285">
        <v>4184101105</v>
      </c>
      <c r="C1055" s="288" t="s">
        <v>15180</v>
      </c>
      <c r="D1055" s="286">
        <v>46055</v>
      </c>
      <c r="E1055" s="247"/>
      <c r="F1055" s="254"/>
      <c r="G1055" s="255" t="s">
        <v>14891</v>
      </c>
      <c r="H1055" s="247"/>
      <c r="I1055" s="246">
        <v>4184101105</v>
      </c>
      <c r="J1055" s="246" t="s">
        <v>1786</v>
      </c>
      <c r="K1055" s="246" t="s">
        <v>27</v>
      </c>
      <c r="L1055" s="215" t="str">
        <f>VLOOKUP($K1055,[1]TONG_SL!$A$1:$D$65536,2,0)</f>
        <v>Chân giò heo muối 300g</v>
      </c>
      <c r="M1055" s="247"/>
      <c r="N1055" s="215" t="str">
        <f t="shared" si="136"/>
        <v>K-C6</v>
      </c>
      <c r="O1055" s="222"/>
      <c r="P1055" s="222"/>
      <c r="Q1055" s="215" t="str">
        <f>VLOOKUP(K1055,TONG_SL!$A:$D,3,0)</f>
        <v>Túi</v>
      </c>
      <c r="R1055" s="248">
        <v>30</v>
      </c>
      <c r="S1055" s="248"/>
      <c r="T1055" s="248">
        <f>VLOOKUP(VLOOKUP(G1055,Ma_KH!$A:$R,18,0)&amp;K1055,Gia_MB!$A:$F,6,0)</f>
        <v>73431</v>
      </c>
      <c r="U1055" s="249">
        <f t="shared" si="141"/>
        <v>2202930</v>
      </c>
      <c r="V1055" s="248"/>
      <c r="W1055" s="250">
        <f t="shared" si="142"/>
        <v>0</v>
      </c>
      <c r="X1055" s="251" t="str">
        <f t="shared" si="143"/>
        <v>8</v>
      </c>
      <c r="Y1055" s="248"/>
      <c r="Z1055" s="249">
        <f t="shared" si="144"/>
        <v>176234.4</v>
      </c>
      <c r="AA1055" s="252">
        <f>VLOOKUP(G1055,Ma_KH!$A:$R,14,0)</f>
        <v>60</v>
      </c>
    </row>
    <row r="1056" spans="1:27" x14ac:dyDescent="0.25">
      <c r="A1056" s="284">
        <v>46046</v>
      </c>
      <c r="B1056" s="285">
        <v>4183607977</v>
      </c>
      <c r="C1056" s="288" t="s">
        <v>15180</v>
      </c>
      <c r="D1056" s="286">
        <v>46055</v>
      </c>
      <c r="E1056" s="247"/>
      <c r="F1056" s="254"/>
      <c r="G1056" s="255" t="s">
        <v>14880</v>
      </c>
      <c r="H1056" s="247"/>
      <c r="I1056" s="246">
        <v>4183607977</v>
      </c>
      <c r="J1056" s="246" t="s">
        <v>1786</v>
      </c>
      <c r="K1056" s="246" t="s">
        <v>27</v>
      </c>
      <c r="L1056" s="215" t="str">
        <f>VLOOKUP($K1056,[1]TONG_SL!$A$1:$D$65536,2,0)</f>
        <v>Chân giò heo muối 300g</v>
      </c>
      <c r="M1056" s="247"/>
      <c r="N1056" s="215" t="str">
        <f t="shared" si="136"/>
        <v>K-C6</v>
      </c>
      <c r="O1056" s="222"/>
      <c r="P1056" s="222"/>
      <c r="Q1056" s="215" t="str">
        <f>VLOOKUP(K1056,TONG_SL!$A:$D,3,0)</f>
        <v>Túi</v>
      </c>
      <c r="R1056" s="248">
        <v>18</v>
      </c>
      <c r="S1056" s="248"/>
      <c r="T1056" s="248">
        <f>VLOOKUP(VLOOKUP(G1056,Ma_KH!$A:$R,18,0)&amp;K1056,Gia_MB!$A:$F,6,0)</f>
        <v>73431</v>
      </c>
      <c r="U1056" s="249">
        <f t="shared" si="141"/>
        <v>1321758</v>
      </c>
      <c r="V1056" s="248"/>
      <c r="W1056" s="250">
        <f t="shared" si="142"/>
        <v>0</v>
      </c>
      <c r="X1056" s="251" t="str">
        <f t="shared" si="143"/>
        <v>8</v>
      </c>
      <c r="Y1056" s="248"/>
      <c r="Z1056" s="249">
        <f t="shared" si="144"/>
        <v>105740.64</v>
      </c>
      <c r="AA1056" s="252">
        <f>VLOOKUP(G1056,Ma_KH!$A:$R,14,0)</f>
        <v>60</v>
      </c>
    </row>
    <row r="1057" spans="1:27" x14ac:dyDescent="0.25">
      <c r="A1057" s="284">
        <v>46046</v>
      </c>
      <c r="B1057" s="285">
        <v>4183607977</v>
      </c>
      <c r="C1057" s="288" t="s">
        <v>15180</v>
      </c>
      <c r="D1057" s="286">
        <v>46055</v>
      </c>
      <c r="E1057" s="247"/>
      <c r="F1057" s="254"/>
      <c r="G1057" s="255" t="s">
        <v>14880</v>
      </c>
      <c r="H1057" s="247"/>
      <c r="I1057" s="246">
        <v>4183607977</v>
      </c>
      <c r="J1057" s="246" t="s">
        <v>1786</v>
      </c>
      <c r="K1057" s="246" t="s">
        <v>32</v>
      </c>
      <c r="L1057" s="215" t="str">
        <f>VLOOKUP($K1057,[1]TONG_SL!$A$1:$D$65536,2,0)</f>
        <v>Giò Tai Lưỡi Xào 250g</v>
      </c>
      <c r="M1057" s="247"/>
      <c r="N1057" s="215" t="str">
        <f t="shared" ref="N1057:N1120" si="145">IF($B1057&lt;&gt;"","K-C6","")</f>
        <v>K-C6</v>
      </c>
      <c r="O1057" s="222"/>
      <c r="P1057" s="222"/>
      <c r="Q1057" s="215" t="str">
        <f>VLOOKUP(K1057,TONG_SL!$A:$D,3,0)</f>
        <v>Túi</v>
      </c>
      <c r="R1057" s="248">
        <v>5</v>
      </c>
      <c r="S1057" s="248"/>
      <c r="T1057" s="248">
        <f>VLOOKUP(VLOOKUP(G1057,Ma_KH!$A:$R,18,0)&amp;K1057,Gia_MB!$A:$F,6,0)</f>
        <v>50182</v>
      </c>
      <c r="U1057" s="249">
        <f t="shared" si="141"/>
        <v>250910</v>
      </c>
      <c r="V1057" s="248"/>
      <c r="W1057" s="250">
        <f t="shared" si="142"/>
        <v>0</v>
      </c>
      <c r="X1057" s="251" t="str">
        <f t="shared" si="143"/>
        <v>8</v>
      </c>
      <c r="Y1057" s="248"/>
      <c r="Z1057" s="249">
        <f t="shared" si="144"/>
        <v>20072.8</v>
      </c>
      <c r="AA1057" s="252">
        <f>VLOOKUP(G1057,Ma_KH!$A:$R,14,0)</f>
        <v>60</v>
      </c>
    </row>
    <row r="1058" spans="1:27" x14ac:dyDescent="0.25">
      <c r="A1058" s="284">
        <v>46046</v>
      </c>
      <c r="B1058" s="285">
        <v>4183607977</v>
      </c>
      <c r="C1058" s="288" t="s">
        <v>15180</v>
      </c>
      <c r="D1058" s="286">
        <v>46055</v>
      </c>
      <c r="E1058" s="247"/>
      <c r="F1058" s="254"/>
      <c r="G1058" s="255" t="s">
        <v>14880</v>
      </c>
      <c r="H1058" s="247"/>
      <c r="I1058" s="246">
        <v>4183607977</v>
      </c>
      <c r="J1058" s="246" t="s">
        <v>1786</v>
      </c>
      <c r="K1058" s="246" t="s">
        <v>30</v>
      </c>
      <c r="L1058" s="215" t="str">
        <f>VLOOKUP($K1058,[1]TONG_SL!$A$1:$D$65536,2,0)</f>
        <v>Gà muối 500g</v>
      </c>
      <c r="M1058" s="247"/>
      <c r="N1058" s="215" t="str">
        <f t="shared" si="145"/>
        <v>K-C6</v>
      </c>
      <c r="O1058" s="222"/>
      <c r="P1058" s="222"/>
      <c r="Q1058" s="215" t="str">
        <f>VLOOKUP(K1058,TONG_SL!$A:$D,3,0)</f>
        <v>Túi</v>
      </c>
      <c r="R1058" s="248">
        <v>39</v>
      </c>
      <c r="S1058" s="248"/>
      <c r="T1058" s="248">
        <f>VLOOKUP(VLOOKUP(G1058,Ma_KH!$A:$R,18,0)&amp;K1058,Gia_MB!$A:$F,6,0)</f>
        <v>116611</v>
      </c>
      <c r="U1058" s="249">
        <f t="shared" si="141"/>
        <v>4547829</v>
      </c>
      <c r="V1058" s="248"/>
      <c r="W1058" s="250">
        <f t="shared" si="142"/>
        <v>0</v>
      </c>
      <c r="X1058" s="251" t="str">
        <f t="shared" si="143"/>
        <v>8</v>
      </c>
      <c r="Y1058" s="248"/>
      <c r="Z1058" s="249">
        <f t="shared" si="144"/>
        <v>363826.32</v>
      </c>
      <c r="AA1058" s="252">
        <f>VLOOKUP(G1058,Ma_KH!$A:$R,14,0)</f>
        <v>60</v>
      </c>
    </row>
    <row r="1059" spans="1:27" x14ac:dyDescent="0.25">
      <c r="A1059" s="284">
        <v>46046</v>
      </c>
      <c r="B1059" s="285">
        <v>4183608107</v>
      </c>
      <c r="C1059" s="288" t="s">
        <v>15180</v>
      </c>
      <c r="D1059" s="286">
        <v>46055</v>
      </c>
      <c r="E1059" s="247"/>
      <c r="F1059" s="254"/>
      <c r="G1059" s="255" t="s">
        <v>14894</v>
      </c>
      <c r="H1059" s="247"/>
      <c r="I1059" s="246">
        <v>4183608107</v>
      </c>
      <c r="J1059" s="246" t="s">
        <v>1786</v>
      </c>
      <c r="K1059" s="246" t="s">
        <v>48</v>
      </c>
      <c r="L1059" s="215" t="str">
        <f>VLOOKUP($K1059,[1]TONG_SL!$A$1:$D$65536,2,0)</f>
        <v>Mọc Nấm Hương 250g</v>
      </c>
      <c r="M1059" s="247"/>
      <c r="N1059" s="215" t="str">
        <f t="shared" si="145"/>
        <v>K-C6</v>
      </c>
      <c r="O1059" s="222"/>
      <c r="P1059" s="222"/>
      <c r="Q1059" s="215" t="str">
        <f>VLOOKUP(K1059,TONG_SL!$A:$D,3,0)</f>
        <v>Túi</v>
      </c>
      <c r="R1059" s="248">
        <v>2</v>
      </c>
      <c r="S1059" s="248"/>
      <c r="T1059" s="248">
        <f>VLOOKUP(VLOOKUP(G1059,Ma_KH!$A:$R,18,0)&amp;K1059,Gia_MB!$A:$F,6,0)</f>
        <v>46000</v>
      </c>
      <c r="U1059" s="249">
        <f t="shared" si="141"/>
        <v>92000</v>
      </c>
      <c r="V1059" s="248"/>
      <c r="W1059" s="250">
        <f t="shared" si="142"/>
        <v>0</v>
      </c>
      <c r="X1059" s="251" t="str">
        <f t="shared" si="143"/>
        <v>8</v>
      </c>
      <c r="Y1059" s="248"/>
      <c r="Z1059" s="249">
        <f t="shared" si="144"/>
        <v>7360</v>
      </c>
      <c r="AA1059" s="252">
        <f>VLOOKUP(G1059,Ma_KH!$A:$R,14,0)</f>
        <v>60</v>
      </c>
    </row>
    <row r="1060" spans="1:27" x14ac:dyDescent="0.25">
      <c r="A1060" s="284">
        <v>46046</v>
      </c>
      <c r="B1060" s="285">
        <v>4183608107</v>
      </c>
      <c r="C1060" s="288" t="s">
        <v>15180</v>
      </c>
      <c r="D1060" s="286">
        <v>46055</v>
      </c>
      <c r="E1060" s="247"/>
      <c r="F1060" s="254"/>
      <c r="G1060" s="255" t="s">
        <v>14894</v>
      </c>
      <c r="H1060" s="247"/>
      <c r="I1060" s="246">
        <v>4183608107</v>
      </c>
      <c r="J1060" s="246" t="s">
        <v>1786</v>
      </c>
      <c r="K1060" s="246" t="s">
        <v>27</v>
      </c>
      <c r="L1060" s="215" t="str">
        <f>VLOOKUP($K1060,[1]TONG_SL!$A$1:$D$65536,2,0)</f>
        <v>Chân giò heo muối 300g</v>
      </c>
      <c r="M1060" s="247"/>
      <c r="N1060" s="215" t="str">
        <f t="shared" si="145"/>
        <v>K-C6</v>
      </c>
      <c r="O1060" s="222"/>
      <c r="P1060" s="222"/>
      <c r="Q1060" s="215" t="str">
        <f>VLOOKUP(K1060,TONG_SL!$A:$D,3,0)</f>
        <v>Túi</v>
      </c>
      <c r="R1060" s="248">
        <v>4</v>
      </c>
      <c r="S1060" s="248"/>
      <c r="T1060" s="248">
        <f>VLOOKUP(VLOOKUP(G1060,Ma_KH!$A:$R,18,0)&amp;K1060,Gia_MB!$A:$F,6,0)</f>
        <v>73431</v>
      </c>
      <c r="U1060" s="249">
        <f t="shared" si="141"/>
        <v>293724</v>
      </c>
      <c r="V1060" s="248"/>
      <c r="W1060" s="250">
        <f t="shared" si="142"/>
        <v>0</v>
      </c>
      <c r="X1060" s="251" t="str">
        <f t="shared" si="143"/>
        <v>8</v>
      </c>
      <c r="Y1060" s="248"/>
      <c r="Z1060" s="249">
        <f t="shared" si="144"/>
        <v>23497.920000000002</v>
      </c>
      <c r="AA1060" s="252">
        <f>VLOOKUP(G1060,Ma_KH!$A:$R,14,0)</f>
        <v>60</v>
      </c>
    </row>
    <row r="1061" spans="1:27" x14ac:dyDescent="0.25">
      <c r="A1061" s="284">
        <v>46046</v>
      </c>
      <c r="B1061" s="285">
        <v>4183608107</v>
      </c>
      <c r="C1061" s="288" t="s">
        <v>15180</v>
      </c>
      <c r="D1061" s="286">
        <v>46055</v>
      </c>
      <c r="E1061" s="247"/>
      <c r="F1061" s="254"/>
      <c r="G1061" s="255" t="s">
        <v>14894</v>
      </c>
      <c r="H1061" s="247"/>
      <c r="I1061" s="246">
        <v>4183608107</v>
      </c>
      <c r="J1061" s="246" t="s">
        <v>1786</v>
      </c>
      <c r="K1061" s="246" t="s">
        <v>30</v>
      </c>
      <c r="L1061" s="215" t="str">
        <f>VLOOKUP($K1061,[1]TONG_SL!$A$1:$D$65536,2,0)</f>
        <v>Gà muối 500g</v>
      </c>
      <c r="M1061" s="247"/>
      <c r="N1061" s="215" t="str">
        <f t="shared" si="145"/>
        <v>K-C6</v>
      </c>
      <c r="O1061" s="222"/>
      <c r="P1061" s="222"/>
      <c r="Q1061" s="215" t="str">
        <f>VLOOKUP(K1061,TONG_SL!$A:$D,3,0)</f>
        <v>Túi</v>
      </c>
      <c r="R1061" s="248">
        <v>22</v>
      </c>
      <c r="S1061" s="248"/>
      <c r="T1061" s="248">
        <f>VLOOKUP(VLOOKUP(G1061,Ma_KH!$A:$R,18,0)&amp;K1061,Gia_MB!$A:$F,6,0)</f>
        <v>116611</v>
      </c>
      <c r="U1061" s="249">
        <f t="shared" si="141"/>
        <v>2565442</v>
      </c>
      <c r="V1061" s="248"/>
      <c r="W1061" s="250">
        <f t="shared" si="142"/>
        <v>0</v>
      </c>
      <c r="X1061" s="251" t="str">
        <f t="shared" si="143"/>
        <v>8</v>
      </c>
      <c r="Y1061" s="248"/>
      <c r="Z1061" s="249">
        <f t="shared" si="144"/>
        <v>205235.36000000002</v>
      </c>
      <c r="AA1061" s="252">
        <f>VLOOKUP(G1061,Ma_KH!$A:$R,14,0)</f>
        <v>60</v>
      </c>
    </row>
    <row r="1062" spans="1:27" x14ac:dyDescent="0.25">
      <c r="A1062" s="284">
        <v>46046</v>
      </c>
      <c r="B1062" s="285">
        <v>4183607947</v>
      </c>
      <c r="C1062" s="288" t="s">
        <v>15180</v>
      </c>
      <c r="D1062" s="286">
        <v>46055</v>
      </c>
      <c r="E1062" s="247"/>
      <c r="F1062" s="254"/>
      <c r="G1062" s="255" t="s">
        <v>7778</v>
      </c>
      <c r="H1062" s="247"/>
      <c r="I1062" s="246">
        <v>4183607947</v>
      </c>
      <c r="J1062" s="246" t="s">
        <v>1786</v>
      </c>
      <c r="K1062" s="246" t="s">
        <v>27</v>
      </c>
      <c r="L1062" s="215" t="str">
        <f>VLOOKUP($K1062,[1]TONG_SL!$A$1:$D$65536,2,0)</f>
        <v>Chân giò heo muối 300g</v>
      </c>
      <c r="M1062" s="247"/>
      <c r="N1062" s="215" t="str">
        <f t="shared" si="145"/>
        <v>K-C6</v>
      </c>
      <c r="O1062" s="222"/>
      <c r="P1062" s="222"/>
      <c r="Q1062" s="215" t="str">
        <f>VLOOKUP(K1062,TONG_SL!$A:$D,3,0)</f>
        <v>Túi</v>
      </c>
      <c r="R1062" s="248">
        <v>1</v>
      </c>
      <c r="S1062" s="248"/>
      <c r="T1062" s="248">
        <f>VLOOKUP(VLOOKUP(G1062,Ma_KH!$A:$R,18,0)&amp;K1062,Gia_MB!$A:$F,6,0)</f>
        <v>73431</v>
      </c>
      <c r="U1062" s="249">
        <f t="shared" si="141"/>
        <v>73431</v>
      </c>
      <c r="V1062" s="248"/>
      <c r="W1062" s="250">
        <f t="shared" si="142"/>
        <v>0</v>
      </c>
      <c r="X1062" s="251" t="str">
        <f t="shared" si="143"/>
        <v>8</v>
      </c>
      <c r="Y1062" s="248"/>
      <c r="Z1062" s="249">
        <f t="shared" si="144"/>
        <v>5874.4800000000005</v>
      </c>
      <c r="AA1062" s="252">
        <f>VLOOKUP(G1062,Ma_KH!$A:$R,14,0)</f>
        <v>60</v>
      </c>
    </row>
    <row r="1063" spans="1:27" x14ac:dyDescent="0.25">
      <c r="A1063" s="284">
        <v>46046</v>
      </c>
      <c r="B1063" s="285">
        <v>4183607947</v>
      </c>
      <c r="C1063" s="288" t="s">
        <v>15180</v>
      </c>
      <c r="D1063" s="286">
        <v>46055</v>
      </c>
      <c r="E1063" s="247"/>
      <c r="F1063" s="254"/>
      <c r="G1063" s="255" t="s">
        <v>7778</v>
      </c>
      <c r="H1063" s="247"/>
      <c r="I1063" s="246">
        <v>4183607947</v>
      </c>
      <c r="J1063" s="246" t="s">
        <v>1786</v>
      </c>
      <c r="K1063" s="246" t="s">
        <v>30</v>
      </c>
      <c r="L1063" s="215" t="str">
        <f>VLOOKUP($K1063,[1]TONG_SL!$A$1:$D$65536,2,0)</f>
        <v>Gà muối 500g</v>
      </c>
      <c r="M1063" s="247"/>
      <c r="N1063" s="215" t="str">
        <f t="shared" si="145"/>
        <v>K-C6</v>
      </c>
      <c r="O1063" s="222"/>
      <c r="P1063" s="222"/>
      <c r="Q1063" s="215" t="str">
        <f>VLOOKUP(K1063,TONG_SL!$A:$D,3,0)</f>
        <v>Túi</v>
      </c>
      <c r="R1063" s="248">
        <v>28</v>
      </c>
      <c r="S1063" s="248"/>
      <c r="T1063" s="248">
        <f>VLOOKUP(VLOOKUP(G1063,Ma_KH!$A:$R,18,0)&amp;K1063,Gia_MB!$A:$F,6,0)</f>
        <v>116611</v>
      </c>
      <c r="U1063" s="249">
        <f t="shared" si="141"/>
        <v>3265108</v>
      </c>
      <c r="V1063" s="248"/>
      <c r="W1063" s="250">
        <f t="shared" si="142"/>
        <v>0</v>
      </c>
      <c r="X1063" s="251" t="str">
        <f t="shared" si="143"/>
        <v>8</v>
      </c>
      <c r="Y1063" s="248"/>
      <c r="Z1063" s="249">
        <f t="shared" si="144"/>
        <v>261208.64</v>
      </c>
      <c r="AA1063" s="252">
        <f>VLOOKUP(G1063,Ma_KH!$A:$R,14,0)</f>
        <v>60</v>
      </c>
    </row>
    <row r="1064" spans="1:27" x14ac:dyDescent="0.25">
      <c r="A1064" s="284">
        <v>46046</v>
      </c>
      <c r="B1064" s="285">
        <v>4183608022</v>
      </c>
      <c r="C1064" s="288" t="s">
        <v>15180</v>
      </c>
      <c r="D1064" s="286">
        <v>46055</v>
      </c>
      <c r="E1064" s="247"/>
      <c r="F1064" s="254"/>
      <c r="G1064" s="255" t="s">
        <v>14889</v>
      </c>
      <c r="H1064" s="247"/>
      <c r="I1064" s="246">
        <v>4183608022</v>
      </c>
      <c r="J1064" s="246" t="s">
        <v>1786</v>
      </c>
      <c r="K1064" s="246" t="s">
        <v>48</v>
      </c>
      <c r="L1064" s="215" t="str">
        <f>VLOOKUP($K1064,[1]TONG_SL!$A$1:$D$65536,2,0)</f>
        <v>Mọc Nấm Hương 250g</v>
      </c>
      <c r="M1064" s="247"/>
      <c r="N1064" s="215" t="str">
        <f t="shared" si="145"/>
        <v>K-C6</v>
      </c>
      <c r="O1064" s="222"/>
      <c r="P1064" s="222"/>
      <c r="Q1064" s="215" t="str">
        <f>VLOOKUP(K1064,TONG_SL!$A:$D,3,0)</f>
        <v>Túi</v>
      </c>
      <c r="R1064" s="248">
        <v>2</v>
      </c>
      <c r="S1064" s="248"/>
      <c r="T1064" s="248">
        <f>VLOOKUP(VLOOKUP(G1064,Ma_KH!$A:$R,18,0)&amp;K1064,Gia_MB!$A:$F,6,0)</f>
        <v>46000</v>
      </c>
      <c r="U1064" s="249">
        <f t="shared" si="141"/>
        <v>92000</v>
      </c>
      <c r="V1064" s="248"/>
      <c r="W1064" s="250">
        <f t="shared" si="142"/>
        <v>0</v>
      </c>
      <c r="X1064" s="251" t="str">
        <f t="shared" si="143"/>
        <v>8</v>
      </c>
      <c r="Y1064" s="248"/>
      <c r="Z1064" s="249">
        <f t="shared" si="144"/>
        <v>7360</v>
      </c>
      <c r="AA1064" s="252">
        <f>VLOOKUP(G1064,Ma_KH!$A:$R,14,0)</f>
        <v>60</v>
      </c>
    </row>
    <row r="1065" spans="1:27" x14ac:dyDescent="0.25">
      <c r="A1065" s="284">
        <v>46046</v>
      </c>
      <c r="B1065" s="285">
        <v>4183608022</v>
      </c>
      <c r="C1065" s="288" t="s">
        <v>15180</v>
      </c>
      <c r="D1065" s="286">
        <v>46055</v>
      </c>
      <c r="E1065" s="247"/>
      <c r="F1065" s="254"/>
      <c r="G1065" s="255" t="s">
        <v>14889</v>
      </c>
      <c r="H1065" s="247"/>
      <c r="I1065" s="246">
        <v>4183608022</v>
      </c>
      <c r="J1065" s="246" t="s">
        <v>1786</v>
      </c>
      <c r="K1065" s="246" t="s">
        <v>27</v>
      </c>
      <c r="L1065" s="215" t="str">
        <f>VLOOKUP($K1065,[1]TONG_SL!$A$1:$D$65536,2,0)</f>
        <v>Chân giò heo muối 300g</v>
      </c>
      <c r="M1065" s="247"/>
      <c r="N1065" s="215" t="str">
        <f t="shared" si="145"/>
        <v>K-C6</v>
      </c>
      <c r="O1065" s="222"/>
      <c r="P1065" s="222"/>
      <c r="Q1065" s="215" t="str">
        <f>VLOOKUP(K1065,TONG_SL!$A:$D,3,0)</f>
        <v>Túi</v>
      </c>
      <c r="R1065" s="248">
        <v>4</v>
      </c>
      <c r="S1065" s="248"/>
      <c r="T1065" s="248">
        <f>VLOOKUP(VLOOKUP(G1065,Ma_KH!$A:$R,18,0)&amp;K1065,Gia_MB!$A:$F,6,0)</f>
        <v>73431</v>
      </c>
      <c r="U1065" s="249">
        <f t="shared" si="141"/>
        <v>293724</v>
      </c>
      <c r="V1065" s="248"/>
      <c r="W1065" s="250">
        <f t="shared" si="142"/>
        <v>0</v>
      </c>
      <c r="X1065" s="251" t="str">
        <f t="shared" si="143"/>
        <v>8</v>
      </c>
      <c r="Y1065" s="248"/>
      <c r="Z1065" s="249">
        <f t="shared" si="144"/>
        <v>23497.920000000002</v>
      </c>
      <c r="AA1065" s="252">
        <f>VLOOKUP(G1065,Ma_KH!$A:$R,14,0)</f>
        <v>60</v>
      </c>
    </row>
    <row r="1066" spans="1:27" x14ac:dyDescent="0.25">
      <c r="A1066" s="284">
        <v>46046</v>
      </c>
      <c r="B1066" s="285">
        <v>4183608022</v>
      </c>
      <c r="C1066" s="288" t="s">
        <v>15180</v>
      </c>
      <c r="D1066" s="286">
        <v>46055</v>
      </c>
      <c r="E1066" s="247"/>
      <c r="F1066" s="254"/>
      <c r="G1066" s="255" t="s">
        <v>14889</v>
      </c>
      <c r="H1066" s="247"/>
      <c r="I1066" s="246">
        <v>4183608022</v>
      </c>
      <c r="J1066" s="246" t="s">
        <v>1786</v>
      </c>
      <c r="K1066" s="246" t="s">
        <v>32</v>
      </c>
      <c r="L1066" s="215" t="str">
        <f>VLOOKUP($K1066,[1]TONG_SL!$A$1:$D$65536,2,0)</f>
        <v>Giò Tai Lưỡi Xào 250g</v>
      </c>
      <c r="M1066" s="247"/>
      <c r="N1066" s="215" t="str">
        <f t="shared" si="145"/>
        <v>K-C6</v>
      </c>
      <c r="O1066" s="222"/>
      <c r="P1066" s="222"/>
      <c r="Q1066" s="215" t="str">
        <f>VLOOKUP(K1066,TONG_SL!$A:$D,3,0)</f>
        <v>Túi</v>
      </c>
      <c r="R1066" s="248">
        <v>6</v>
      </c>
      <c r="S1066" s="248"/>
      <c r="T1066" s="248">
        <f>VLOOKUP(VLOOKUP(G1066,Ma_KH!$A:$R,18,0)&amp;K1066,Gia_MB!$A:$F,6,0)</f>
        <v>50182</v>
      </c>
      <c r="U1066" s="249">
        <f t="shared" si="141"/>
        <v>301092</v>
      </c>
      <c r="V1066" s="248"/>
      <c r="W1066" s="250">
        <f t="shared" si="142"/>
        <v>0</v>
      </c>
      <c r="X1066" s="251" t="str">
        <f t="shared" si="143"/>
        <v>8</v>
      </c>
      <c r="Y1066" s="248"/>
      <c r="Z1066" s="249">
        <f t="shared" si="144"/>
        <v>24087.360000000001</v>
      </c>
      <c r="AA1066" s="252">
        <f>VLOOKUP(G1066,Ma_KH!$A:$R,14,0)</f>
        <v>60</v>
      </c>
    </row>
    <row r="1067" spans="1:27" x14ac:dyDescent="0.25">
      <c r="A1067" s="284">
        <v>46046</v>
      </c>
      <c r="B1067" s="285">
        <v>4183608022</v>
      </c>
      <c r="C1067" s="288" t="s">
        <v>15180</v>
      </c>
      <c r="D1067" s="286">
        <v>46055</v>
      </c>
      <c r="E1067" s="247"/>
      <c r="F1067" s="254"/>
      <c r="G1067" s="255" t="s">
        <v>14889</v>
      </c>
      <c r="H1067" s="247"/>
      <c r="I1067" s="246">
        <v>4183608022</v>
      </c>
      <c r="J1067" s="246" t="s">
        <v>1786</v>
      </c>
      <c r="K1067" s="242" t="s">
        <v>30</v>
      </c>
      <c r="L1067" s="215" t="str">
        <f>VLOOKUP($K1067,[1]TONG_SL!$A$1:$D$65536,2,0)</f>
        <v>Gà muối 500g</v>
      </c>
      <c r="M1067" s="247"/>
      <c r="N1067" s="215" t="str">
        <f t="shared" si="145"/>
        <v>K-C6</v>
      </c>
      <c r="O1067" s="222"/>
      <c r="P1067" s="222"/>
      <c r="Q1067" s="215" t="str">
        <f>VLOOKUP(K1067,TONG_SL!$A:$D,3,0)</f>
        <v>Túi</v>
      </c>
      <c r="R1067" s="248">
        <v>28</v>
      </c>
      <c r="S1067" s="248"/>
      <c r="T1067" s="248">
        <f>VLOOKUP(VLOOKUP(G1067,Ma_KH!$A:$R,18,0)&amp;K1067,Gia_MB!$A:$F,6,0)</f>
        <v>116611</v>
      </c>
      <c r="U1067" s="249">
        <f t="shared" si="141"/>
        <v>3265108</v>
      </c>
      <c r="V1067" s="248"/>
      <c r="W1067" s="250">
        <f t="shared" si="142"/>
        <v>0</v>
      </c>
      <c r="X1067" s="251" t="str">
        <f t="shared" si="143"/>
        <v>8</v>
      </c>
      <c r="Y1067" s="248"/>
      <c r="Z1067" s="249">
        <f t="shared" si="144"/>
        <v>261208.64</v>
      </c>
      <c r="AA1067" s="252">
        <f>VLOOKUP(G1067,Ma_KH!$A:$R,14,0)</f>
        <v>60</v>
      </c>
    </row>
    <row r="1068" spans="1:27" x14ac:dyDescent="0.25">
      <c r="A1068" s="284">
        <v>46046</v>
      </c>
      <c r="B1068" s="285">
        <v>4183608020</v>
      </c>
      <c r="C1068" s="288" t="s">
        <v>15180</v>
      </c>
      <c r="D1068" s="286">
        <v>46055</v>
      </c>
      <c r="E1068" s="247"/>
      <c r="F1068" s="254"/>
      <c r="G1068" s="255" t="s">
        <v>14888</v>
      </c>
      <c r="H1068" s="247"/>
      <c r="I1068" s="246">
        <v>4183608020</v>
      </c>
      <c r="J1068" s="246" t="s">
        <v>1786</v>
      </c>
      <c r="K1068" s="246" t="s">
        <v>27</v>
      </c>
      <c r="L1068" s="215" t="str">
        <f>VLOOKUP($K1068,[1]TONG_SL!$A$1:$D$65536,2,0)</f>
        <v>Chân giò heo muối 300g</v>
      </c>
      <c r="M1068" s="247"/>
      <c r="N1068" s="215" t="str">
        <f t="shared" si="145"/>
        <v>K-C6</v>
      </c>
      <c r="O1068" s="222"/>
      <c r="P1068" s="222"/>
      <c r="Q1068" s="215" t="str">
        <f>VLOOKUP(K1068,TONG_SL!$A:$D,3,0)</f>
        <v>Túi</v>
      </c>
      <c r="R1068" s="248">
        <v>23</v>
      </c>
      <c r="S1068" s="248"/>
      <c r="T1068" s="248">
        <f>VLOOKUP(VLOOKUP(G1068,Ma_KH!$A:$R,18,0)&amp;K1068,Gia_MB!$A:$F,6,0)</f>
        <v>73431</v>
      </c>
      <c r="U1068" s="249">
        <f t="shared" si="141"/>
        <v>1688913</v>
      </c>
      <c r="V1068" s="248"/>
      <c r="W1068" s="250">
        <f t="shared" si="142"/>
        <v>0</v>
      </c>
      <c r="X1068" s="251" t="str">
        <f t="shared" si="143"/>
        <v>8</v>
      </c>
      <c r="Y1068" s="248"/>
      <c r="Z1068" s="249">
        <f t="shared" si="144"/>
        <v>135113.04</v>
      </c>
      <c r="AA1068" s="252">
        <f>VLOOKUP(G1068,Ma_KH!$A:$R,14,0)</f>
        <v>60</v>
      </c>
    </row>
    <row r="1069" spans="1:27" x14ac:dyDescent="0.25">
      <c r="A1069" s="284">
        <v>46046</v>
      </c>
      <c r="B1069" s="285">
        <v>4183608020</v>
      </c>
      <c r="C1069" s="288" t="s">
        <v>15180</v>
      </c>
      <c r="D1069" s="286">
        <v>46055</v>
      </c>
      <c r="E1069" s="247"/>
      <c r="F1069" s="254"/>
      <c r="G1069" s="255" t="s">
        <v>14888</v>
      </c>
      <c r="H1069" s="247"/>
      <c r="I1069" s="246">
        <v>4183608020</v>
      </c>
      <c r="J1069" s="246" t="s">
        <v>1786</v>
      </c>
      <c r="K1069" s="246" t="s">
        <v>32</v>
      </c>
      <c r="L1069" s="215" t="str">
        <f>VLOOKUP($K1069,[1]TONG_SL!$A$1:$D$65536,2,0)</f>
        <v>Giò Tai Lưỡi Xào 250g</v>
      </c>
      <c r="M1069" s="247"/>
      <c r="N1069" s="215" t="str">
        <f t="shared" si="145"/>
        <v>K-C6</v>
      </c>
      <c r="O1069" s="222"/>
      <c r="P1069" s="222"/>
      <c r="Q1069" s="215" t="str">
        <f>VLOOKUP(K1069,TONG_SL!$A:$D,3,0)</f>
        <v>Túi</v>
      </c>
      <c r="R1069" s="248">
        <v>1</v>
      </c>
      <c r="S1069" s="248"/>
      <c r="T1069" s="248">
        <f>VLOOKUP(VLOOKUP(G1069,Ma_KH!$A:$R,18,0)&amp;K1069,Gia_MB!$A:$F,6,0)</f>
        <v>50182</v>
      </c>
      <c r="U1069" s="249">
        <f t="shared" si="141"/>
        <v>50182</v>
      </c>
      <c r="V1069" s="248"/>
      <c r="W1069" s="250">
        <f t="shared" si="142"/>
        <v>0</v>
      </c>
      <c r="X1069" s="251" t="str">
        <f t="shared" si="143"/>
        <v>8</v>
      </c>
      <c r="Y1069" s="248"/>
      <c r="Z1069" s="249">
        <f t="shared" si="144"/>
        <v>4014.56</v>
      </c>
      <c r="AA1069" s="252">
        <f>VLOOKUP(G1069,Ma_KH!$A:$R,14,0)</f>
        <v>60</v>
      </c>
    </row>
    <row r="1070" spans="1:27" x14ac:dyDescent="0.25">
      <c r="A1070" s="284">
        <v>46046</v>
      </c>
      <c r="B1070" s="285">
        <v>4183608020</v>
      </c>
      <c r="C1070" s="288" t="s">
        <v>15180</v>
      </c>
      <c r="D1070" s="286">
        <v>46055</v>
      </c>
      <c r="E1070" s="247"/>
      <c r="F1070" s="254"/>
      <c r="G1070" s="255" t="s">
        <v>14888</v>
      </c>
      <c r="H1070" s="247"/>
      <c r="I1070" s="246">
        <v>4183608020</v>
      </c>
      <c r="J1070" s="246" t="s">
        <v>1786</v>
      </c>
      <c r="K1070" s="242" t="s">
        <v>30</v>
      </c>
      <c r="L1070" s="215" t="str">
        <f>VLOOKUP($K1070,[1]TONG_SL!$A$1:$D$65536,2,0)</f>
        <v>Gà muối 500g</v>
      </c>
      <c r="M1070" s="247"/>
      <c r="N1070" s="215" t="str">
        <f t="shared" si="145"/>
        <v>K-C6</v>
      </c>
      <c r="O1070" s="222"/>
      <c r="P1070" s="222"/>
      <c r="Q1070" s="215" t="str">
        <f>VLOOKUP(K1070,TONG_SL!$A:$D,3,0)</f>
        <v>Túi</v>
      </c>
      <c r="R1070" s="248">
        <v>32</v>
      </c>
      <c r="S1070" s="248"/>
      <c r="T1070" s="248">
        <f>VLOOKUP(VLOOKUP(G1070,Ma_KH!$A:$R,18,0)&amp;K1070,Gia_MB!$A:$F,6,0)</f>
        <v>116611</v>
      </c>
      <c r="U1070" s="249">
        <f t="shared" si="141"/>
        <v>3731552</v>
      </c>
      <c r="V1070" s="248"/>
      <c r="W1070" s="250">
        <f t="shared" si="142"/>
        <v>0</v>
      </c>
      <c r="X1070" s="251" t="str">
        <f t="shared" si="143"/>
        <v>8</v>
      </c>
      <c r="Y1070" s="248"/>
      <c r="Z1070" s="249">
        <f t="shared" si="144"/>
        <v>298524.16000000003</v>
      </c>
      <c r="AA1070" s="252">
        <f>VLOOKUP(G1070,Ma_KH!$A:$R,14,0)</f>
        <v>60</v>
      </c>
    </row>
    <row r="1071" spans="1:27" x14ac:dyDescent="0.25">
      <c r="A1071" s="284">
        <v>46046</v>
      </c>
      <c r="B1071" s="285">
        <v>4183607605</v>
      </c>
      <c r="C1071" s="288" t="s">
        <v>15180</v>
      </c>
      <c r="D1071" s="286">
        <v>46055</v>
      </c>
      <c r="E1071" s="247"/>
      <c r="F1071" s="254"/>
      <c r="G1071" s="255" t="s">
        <v>14863</v>
      </c>
      <c r="H1071" s="247"/>
      <c r="I1071" s="246">
        <v>4183607605</v>
      </c>
      <c r="J1071" s="246" t="s">
        <v>1786</v>
      </c>
      <c r="K1071" s="246" t="s">
        <v>27</v>
      </c>
      <c r="L1071" s="215" t="str">
        <f>VLOOKUP($K1071,[1]TONG_SL!$A$1:$D$65536,2,0)</f>
        <v>Chân giò heo muối 300g</v>
      </c>
      <c r="M1071" s="247"/>
      <c r="N1071" s="215" t="str">
        <f t="shared" si="145"/>
        <v>K-C6</v>
      </c>
      <c r="O1071" s="222"/>
      <c r="P1071" s="222"/>
      <c r="Q1071" s="215" t="str">
        <f>VLOOKUP(K1071,TONG_SL!$A:$D,3,0)</f>
        <v>Túi</v>
      </c>
      <c r="R1071" s="248">
        <v>4</v>
      </c>
      <c r="S1071" s="248"/>
      <c r="T1071" s="248">
        <f>VLOOKUP(VLOOKUP(G1071,Ma_KH!$A:$R,18,0)&amp;K1071,Gia_MB!$A:$F,6,0)</f>
        <v>73431</v>
      </c>
      <c r="U1071" s="249">
        <f t="shared" si="141"/>
        <v>293724</v>
      </c>
      <c r="V1071" s="248"/>
      <c r="W1071" s="250">
        <f t="shared" si="142"/>
        <v>0</v>
      </c>
      <c r="X1071" s="251" t="str">
        <f t="shared" si="143"/>
        <v>8</v>
      </c>
      <c r="Y1071" s="248"/>
      <c r="Z1071" s="249">
        <f t="shared" si="144"/>
        <v>23497.920000000002</v>
      </c>
      <c r="AA1071" s="252">
        <f>VLOOKUP(G1071,Ma_KH!$A:$R,14,0)</f>
        <v>60</v>
      </c>
    </row>
    <row r="1072" spans="1:27" x14ac:dyDescent="0.25">
      <c r="A1072" s="284">
        <v>46046</v>
      </c>
      <c r="B1072" s="285">
        <v>4183607605</v>
      </c>
      <c r="C1072" s="288" t="s">
        <v>15180</v>
      </c>
      <c r="D1072" s="286">
        <v>46055</v>
      </c>
      <c r="E1072" s="247"/>
      <c r="F1072" s="254"/>
      <c r="G1072" s="255" t="s">
        <v>14863</v>
      </c>
      <c r="H1072" s="247"/>
      <c r="I1072" s="246">
        <v>4183607605</v>
      </c>
      <c r="J1072" s="246" t="s">
        <v>1786</v>
      </c>
      <c r="K1072" s="246" t="s">
        <v>32</v>
      </c>
      <c r="L1072" s="215" t="str">
        <f>VLOOKUP($K1072,[1]TONG_SL!$A$1:$D$65536,2,0)</f>
        <v>Giò Tai Lưỡi Xào 250g</v>
      </c>
      <c r="M1072" s="247"/>
      <c r="N1072" s="215" t="str">
        <f t="shared" si="145"/>
        <v>K-C6</v>
      </c>
      <c r="O1072" s="222"/>
      <c r="P1072" s="222"/>
      <c r="Q1072" s="215" t="str">
        <f>VLOOKUP(K1072,TONG_SL!$A:$D,3,0)</f>
        <v>Túi</v>
      </c>
      <c r="R1072" s="248">
        <v>4</v>
      </c>
      <c r="S1072" s="248"/>
      <c r="T1072" s="248">
        <f>VLOOKUP(VLOOKUP(G1072,Ma_KH!$A:$R,18,0)&amp;K1072,Gia_MB!$A:$F,6,0)</f>
        <v>50182</v>
      </c>
      <c r="U1072" s="249">
        <f t="shared" si="141"/>
        <v>200728</v>
      </c>
      <c r="V1072" s="248"/>
      <c r="W1072" s="250">
        <f t="shared" si="142"/>
        <v>0</v>
      </c>
      <c r="X1072" s="251" t="str">
        <f t="shared" si="143"/>
        <v>8</v>
      </c>
      <c r="Y1072" s="248"/>
      <c r="Z1072" s="249">
        <f t="shared" si="144"/>
        <v>16058.24</v>
      </c>
      <c r="AA1072" s="252">
        <f>VLOOKUP(G1072,Ma_KH!$A:$R,14,0)</f>
        <v>60</v>
      </c>
    </row>
    <row r="1073" spans="1:27" x14ac:dyDescent="0.25">
      <c r="A1073" s="284">
        <v>46046</v>
      </c>
      <c r="B1073" s="285">
        <v>4183607605</v>
      </c>
      <c r="C1073" s="288" t="s">
        <v>15180</v>
      </c>
      <c r="D1073" s="286">
        <v>46055</v>
      </c>
      <c r="E1073" s="247"/>
      <c r="F1073" s="254"/>
      <c r="G1073" s="255" t="s">
        <v>14863</v>
      </c>
      <c r="H1073" s="247"/>
      <c r="I1073" s="246">
        <v>4183607605</v>
      </c>
      <c r="J1073" s="246" t="s">
        <v>1786</v>
      </c>
      <c r="K1073" s="242" t="s">
        <v>30</v>
      </c>
      <c r="L1073" s="215" t="str">
        <f>VLOOKUP($K1073,[1]TONG_SL!$A$1:$D$65536,2,0)</f>
        <v>Gà muối 500g</v>
      </c>
      <c r="M1073" s="247"/>
      <c r="N1073" s="215" t="str">
        <f t="shared" si="145"/>
        <v>K-C6</v>
      </c>
      <c r="O1073" s="222"/>
      <c r="P1073" s="222"/>
      <c r="Q1073" s="215" t="str">
        <f>VLOOKUP(K1073,TONG_SL!$A:$D,3,0)</f>
        <v>Túi</v>
      </c>
      <c r="R1073" s="248">
        <v>23</v>
      </c>
      <c r="S1073" s="248"/>
      <c r="T1073" s="248">
        <f>VLOOKUP(VLOOKUP(G1073,Ma_KH!$A:$R,18,0)&amp;K1073,Gia_MB!$A:$F,6,0)</f>
        <v>116611</v>
      </c>
      <c r="U1073" s="249">
        <f t="shared" si="141"/>
        <v>2682053</v>
      </c>
      <c r="V1073" s="248"/>
      <c r="W1073" s="250">
        <f t="shared" si="142"/>
        <v>0</v>
      </c>
      <c r="X1073" s="251" t="str">
        <f t="shared" si="143"/>
        <v>8</v>
      </c>
      <c r="Y1073" s="248"/>
      <c r="Z1073" s="249">
        <f t="shared" si="144"/>
        <v>214564.24</v>
      </c>
      <c r="AA1073" s="252">
        <f>VLOOKUP(G1073,Ma_KH!$A:$R,14,0)</f>
        <v>60</v>
      </c>
    </row>
    <row r="1074" spans="1:27" x14ac:dyDescent="0.25">
      <c r="A1074" s="284">
        <v>46046</v>
      </c>
      <c r="B1074" s="285">
        <v>4183607984</v>
      </c>
      <c r="C1074" s="288" t="s">
        <v>15180</v>
      </c>
      <c r="D1074" s="286">
        <v>46055</v>
      </c>
      <c r="E1074" s="247"/>
      <c r="F1074" s="254"/>
      <c r="G1074" s="255" t="s">
        <v>14883</v>
      </c>
      <c r="H1074" s="247"/>
      <c r="I1074" s="246">
        <v>4183607984</v>
      </c>
      <c r="J1074" s="246" t="s">
        <v>1786</v>
      </c>
      <c r="K1074" s="246" t="s">
        <v>34</v>
      </c>
      <c r="L1074" s="215" t="str">
        <f>VLOOKUP($K1074,[1]TONG_SL!$A$1:$D$65536,2,0)</f>
        <v>Tai heo muối 200g</v>
      </c>
      <c r="M1074" s="247"/>
      <c r="N1074" s="215" t="str">
        <f t="shared" si="145"/>
        <v>K-C6</v>
      </c>
      <c r="O1074" s="222"/>
      <c r="P1074" s="222"/>
      <c r="Q1074" s="215" t="str">
        <f>VLOOKUP(K1074,TONG_SL!$A:$D,3,0)</f>
        <v>Túi</v>
      </c>
      <c r="R1074" s="248">
        <v>2</v>
      </c>
      <c r="S1074" s="248"/>
      <c r="T1074" s="248">
        <f>VLOOKUP(VLOOKUP(G1074,Ma_KH!$A:$R,18,0)&amp;K1074,Gia_MB!$A:$F,6,0)</f>
        <v>55595</v>
      </c>
      <c r="U1074" s="249">
        <f t="shared" si="141"/>
        <v>111190</v>
      </c>
      <c r="V1074" s="248"/>
      <c r="W1074" s="250">
        <f t="shared" si="142"/>
        <v>0</v>
      </c>
      <c r="X1074" s="251" t="str">
        <f t="shared" si="143"/>
        <v>8</v>
      </c>
      <c r="Y1074" s="248"/>
      <c r="Z1074" s="249">
        <f t="shared" si="144"/>
        <v>8895.2000000000007</v>
      </c>
      <c r="AA1074" s="252">
        <f>VLOOKUP(G1074,Ma_KH!$A:$R,14,0)</f>
        <v>60</v>
      </c>
    </row>
    <row r="1075" spans="1:27" x14ac:dyDescent="0.25">
      <c r="A1075" s="284">
        <v>46046</v>
      </c>
      <c r="B1075" s="285">
        <v>4183607984</v>
      </c>
      <c r="C1075" s="288" t="s">
        <v>15180</v>
      </c>
      <c r="D1075" s="286">
        <v>46055</v>
      </c>
      <c r="E1075" s="247"/>
      <c r="F1075" s="254"/>
      <c r="G1075" s="255" t="s">
        <v>14883</v>
      </c>
      <c r="H1075" s="247"/>
      <c r="I1075" s="246">
        <v>4183607984</v>
      </c>
      <c r="J1075" s="246" t="s">
        <v>1786</v>
      </c>
      <c r="K1075" s="246" t="s">
        <v>27</v>
      </c>
      <c r="L1075" s="215" t="str">
        <f>VLOOKUP($K1075,[1]TONG_SL!$A$1:$D$65536,2,0)</f>
        <v>Chân giò heo muối 300g</v>
      </c>
      <c r="M1075" s="247"/>
      <c r="N1075" s="215" t="str">
        <f t="shared" si="145"/>
        <v>K-C6</v>
      </c>
      <c r="O1075" s="222"/>
      <c r="P1075" s="222"/>
      <c r="Q1075" s="215" t="str">
        <f>VLOOKUP(K1075,TONG_SL!$A:$D,3,0)</f>
        <v>Túi</v>
      </c>
      <c r="R1075" s="248">
        <v>15</v>
      </c>
      <c r="S1075" s="248"/>
      <c r="T1075" s="248">
        <f>VLOOKUP(VLOOKUP(G1075,Ma_KH!$A:$R,18,0)&amp;K1075,Gia_MB!$A:$F,6,0)</f>
        <v>73431</v>
      </c>
      <c r="U1075" s="249">
        <f t="shared" ref="U1075:U1106" si="146">T1075*R1075</f>
        <v>1101465</v>
      </c>
      <c r="V1075" s="248"/>
      <c r="W1075" s="250">
        <f t="shared" ref="W1075:W1106" si="147">U1075*V1075</f>
        <v>0</v>
      </c>
      <c r="X1075" s="251" t="str">
        <f t="shared" ref="X1075:X1106" si="148">IF(B1075&lt;&gt;"","8","0")</f>
        <v>8</v>
      </c>
      <c r="Y1075" s="248"/>
      <c r="Z1075" s="249">
        <f t="shared" ref="Z1075:Z1106" si="149">U1075*X1075%</f>
        <v>88117.2</v>
      </c>
      <c r="AA1075" s="252">
        <f>VLOOKUP(G1075,Ma_KH!$A:$R,14,0)</f>
        <v>60</v>
      </c>
    </row>
    <row r="1076" spans="1:27" x14ac:dyDescent="0.25">
      <c r="A1076" s="284">
        <v>46046</v>
      </c>
      <c r="B1076" s="285">
        <v>4183607984</v>
      </c>
      <c r="C1076" s="288" t="s">
        <v>15180</v>
      </c>
      <c r="D1076" s="286">
        <v>46055</v>
      </c>
      <c r="E1076" s="247"/>
      <c r="F1076" s="254"/>
      <c r="G1076" s="255" t="s">
        <v>14883</v>
      </c>
      <c r="H1076" s="247"/>
      <c r="I1076" s="246">
        <v>4183607984</v>
      </c>
      <c r="J1076" s="246" t="s">
        <v>1786</v>
      </c>
      <c r="K1076" s="246" t="s">
        <v>32</v>
      </c>
      <c r="L1076" s="215" t="str">
        <f>VLOOKUP($K1076,[1]TONG_SL!$A$1:$D$65536,2,0)</f>
        <v>Giò Tai Lưỡi Xào 250g</v>
      </c>
      <c r="M1076" s="247"/>
      <c r="N1076" s="215" t="str">
        <f t="shared" si="145"/>
        <v>K-C6</v>
      </c>
      <c r="O1076" s="222"/>
      <c r="P1076" s="222"/>
      <c r="Q1076" s="215" t="str">
        <f>VLOOKUP(K1076,TONG_SL!$A:$D,3,0)</f>
        <v>Túi</v>
      </c>
      <c r="R1076" s="248">
        <v>1</v>
      </c>
      <c r="S1076" s="248"/>
      <c r="T1076" s="248">
        <f>VLOOKUP(VLOOKUP(G1076,Ma_KH!$A:$R,18,0)&amp;K1076,Gia_MB!$A:$F,6,0)</f>
        <v>50182</v>
      </c>
      <c r="U1076" s="249">
        <f t="shared" si="146"/>
        <v>50182</v>
      </c>
      <c r="V1076" s="248"/>
      <c r="W1076" s="250">
        <f t="shared" si="147"/>
        <v>0</v>
      </c>
      <c r="X1076" s="251" t="str">
        <f t="shared" si="148"/>
        <v>8</v>
      </c>
      <c r="Y1076" s="248"/>
      <c r="Z1076" s="249">
        <f t="shared" si="149"/>
        <v>4014.56</v>
      </c>
      <c r="AA1076" s="252">
        <f>VLOOKUP(G1076,Ma_KH!$A:$R,14,0)</f>
        <v>60</v>
      </c>
    </row>
    <row r="1077" spans="1:27" x14ac:dyDescent="0.25">
      <c r="A1077" s="284">
        <v>46046</v>
      </c>
      <c r="B1077" s="285">
        <v>4183607984</v>
      </c>
      <c r="C1077" s="288" t="s">
        <v>15180</v>
      </c>
      <c r="D1077" s="286">
        <v>46055</v>
      </c>
      <c r="E1077" s="247"/>
      <c r="F1077" s="254"/>
      <c r="G1077" s="255" t="s">
        <v>14883</v>
      </c>
      <c r="H1077" s="247"/>
      <c r="I1077" s="246">
        <v>4183607984</v>
      </c>
      <c r="J1077" s="246" t="s">
        <v>1786</v>
      </c>
      <c r="K1077" s="242" t="s">
        <v>30</v>
      </c>
      <c r="L1077" s="215" t="str">
        <f>VLOOKUP($K1077,[1]TONG_SL!$A$1:$D$65536,2,0)</f>
        <v>Gà muối 500g</v>
      </c>
      <c r="M1077" s="247"/>
      <c r="N1077" s="215" t="str">
        <f t="shared" si="145"/>
        <v>K-C6</v>
      </c>
      <c r="O1077" s="222"/>
      <c r="P1077" s="222"/>
      <c r="Q1077" s="215" t="str">
        <f>VLOOKUP(K1077,TONG_SL!$A:$D,3,0)</f>
        <v>Túi</v>
      </c>
      <c r="R1077" s="248">
        <v>25</v>
      </c>
      <c r="S1077" s="248"/>
      <c r="T1077" s="248">
        <f>VLOOKUP(VLOOKUP(G1077,Ma_KH!$A:$R,18,0)&amp;K1077,Gia_MB!$A:$F,6,0)</f>
        <v>116611</v>
      </c>
      <c r="U1077" s="249">
        <f t="shared" si="146"/>
        <v>2915275</v>
      </c>
      <c r="V1077" s="248"/>
      <c r="W1077" s="250">
        <f t="shared" si="147"/>
        <v>0</v>
      </c>
      <c r="X1077" s="251" t="str">
        <f t="shared" si="148"/>
        <v>8</v>
      </c>
      <c r="Y1077" s="248"/>
      <c r="Z1077" s="249">
        <f t="shared" si="149"/>
        <v>233222</v>
      </c>
      <c r="AA1077" s="252">
        <f>VLOOKUP(G1077,Ma_KH!$A:$R,14,0)</f>
        <v>60</v>
      </c>
    </row>
    <row r="1078" spans="1:27" x14ac:dyDescent="0.25">
      <c r="A1078" s="284">
        <v>46046</v>
      </c>
      <c r="B1078" s="285">
        <v>4183608133</v>
      </c>
      <c r="C1078" s="288" t="s">
        <v>15180</v>
      </c>
      <c r="D1078" s="286">
        <v>46055</v>
      </c>
      <c r="E1078" s="247"/>
      <c r="F1078" s="254"/>
      <c r="G1078" s="255" t="s">
        <v>14895</v>
      </c>
      <c r="H1078" s="247"/>
      <c r="I1078" s="246">
        <v>4183608133</v>
      </c>
      <c r="J1078" s="246" t="s">
        <v>1786</v>
      </c>
      <c r="K1078" s="242" t="s">
        <v>30</v>
      </c>
      <c r="L1078" s="215" t="str">
        <f>VLOOKUP($K1078,[1]TONG_SL!$A$1:$D$65536,2,0)</f>
        <v>Gà muối 500g</v>
      </c>
      <c r="M1078" s="247"/>
      <c r="N1078" s="215" t="str">
        <f t="shared" si="145"/>
        <v>K-C6</v>
      </c>
      <c r="O1078" s="222"/>
      <c r="P1078" s="222"/>
      <c r="Q1078" s="215" t="str">
        <f>VLOOKUP(K1078,TONG_SL!$A:$D,3,0)</f>
        <v>Túi</v>
      </c>
      <c r="R1078" s="248">
        <v>27</v>
      </c>
      <c r="S1078" s="248"/>
      <c r="T1078" s="248">
        <f>VLOOKUP(VLOOKUP(G1078,Ma_KH!$A:$R,18,0)&amp;K1078,Gia_MB!$A:$F,6,0)</f>
        <v>116611</v>
      </c>
      <c r="U1078" s="249">
        <f t="shared" si="146"/>
        <v>3148497</v>
      </c>
      <c r="V1078" s="248"/>
      <c r="W1078" s="250">
        <f t="shared" si="147"/>
        <v>0</v>
      </c>
      <c r="X1078" s="251" t="str">
        <f t="shared" si="148"/>
        <v>8</v>
      </c>
      <c r="Y1078" s="248"/>
      <c r="Z1078" s="249">
        <f t="shared" si="149"/>
        <v>251879.76</v>
      </c>
      <c r="AA1078" s="252">
        <f>VLOOKUP(G1078,Ma_KH!$A:$R,14,0)</f>
        <v>60</v>
      </c>
    </row>
    <row r="1079" spans="1:27" x14ac:dyDescent="0.25">
      <c r="A1079" s="284">
        <v>46046</v>
      </c>
      <c r="B1079" s="285">
        <v>4183608133</v>
      </c>
      <c r="C1079" s="288" t="s">
        <v>15180</v>
      </c>
      <c r="D1079" s="286">
        <v>46055</v>
      </c>
      <c r="E1079" s="247"/>
      <c r="F1079" s="254"/>
      <c r="G1079" s="255" t="s">
        <v>14895</v>
      </c>
      <c r="H1079" s="247"/>
      <c r="I1079" s="246">
        <v>4183608133</v>
      </c>
      <c r="J1079" s="246" t="s">
        <v>1786</v>
      </c>
      <c r="K1079" s="246" t="s">
        <v>32</v>
      </c>
      <c r="L1079" s="215" t="str">
        <f>VLOOKUP($K1079,[1]TONG_SL!$A$1:$D$65536,2,0)</f>
        <v>Giò Tai Lưỡi Xào 250g</v>
      </c>
      <c r="M1079" s="247"/>
      <c r="N1079" s="215" t="str">
        <f t="shared" si="145"/>
        <v>K-C6</v>
      </c>
      <c r="O1079" s="222"/>
      <c r="P1079" s="222"/>
      <c r="Q1079" s="215" t="str">
        <f>VLOOKUP(K1079,TONG_SL!$A:$D,3,0)</f>
        <v>Túi</v>
      </c>
      <c r="R1079" s="248">
        <v>5</v>
      </c>
      <c r="S1079" s="248"/>
      <c r="T1079" s="248">
        <f>VLOOKUP(VLOOKUP(G1079,Ma_KH!$A:$R,18,0)&amp;K1079,Gia_MB!$A:$F,6,0)</f>
        <v>50182</v>
      </c>
      <c r="U1079" s="249">
        <f t="shared" si="146"/>
        <v>250910</v>
      </c>
      <c r="V1079" s="248"/>
      <c r="W1079" s="250">
        <f t="shared" si="147"/>
        <v>0</v>
      </c>
      <c r="X1079" s="251" t="str">
        <f t="shared" si="148"/>
        <v>8</v>
      </c>
      <c r="Y1079" s="248"/>
      <c r="Z1079" s="249">
        <f t="shared" si="149"/>
        <v>20072.8</v>
      </c>
      <c r="AA1079" s="252">
        <f>VLOOKUP(G1079,Ma_KH!$A:$R,14,0)</f>
        <v>60</v>
      </c>
    </row>
    <row r="1080" spans="1:27" x14ac:dyDescent="0.25">
      <c r="A1080" s="284">
        <v>46046</v>
      </c>
      <c r="B1080" s="285">
        <v>4183608133</v>
      </c>
      <c r="C1080" s="288" t="s">
        <v>15180</v>
      </c>
      <c r="D1080" s="286">
        <v>46055</v>
      </c>
      <c r="E1080" s="247"/>
      <c r="F1080" s="254"/>
      <c r="G1080" s="255" t="s">
        <v>14895</v>
      </c>
      <c r="H1080" s="247"/>
      <c r="I1080" s="246">
        <v>4183608133</v>
      </c>
      <c r="J1080" s="246" t="s">
        <v>1786</v>
      </c>
      <c r="K1080" s="246" t="s">
        <v>27</v>
      </c>
      <c r="L1080" s="215" t="str">
        <f>VLOOKUP($K1080,[1]TONG_SL!$A$1:$D$65536,2,0)</f>
        <v>Chân giò heo muối 300g</v>
      </c>
      <c r="M1080" s="247"/>
      <c r="N1080" s="215" t="str">
        <f t="shared" si="145"/>
        <v>K-C6</v>
      </c>
      <c r="O1080" s="222"/>
      <c r="P1080" s="222"/>
      <c r="Q1080" s="215" t="str">
        <f>VLOOKUP(K1080,TONG_SL!$A:$D,3,0)</f>
        <v>Túi</v>
      </c>
      <c r="R1080" s="248">
        <v>1</v>
      </c>
      <c r="S1080" s="248"/>
      <c r="T1080" s="248">
        <f>VLOOKUP(VLOOKUP(G1080,Ma_KH!$A:$R,18,0)&amp;K1080,Gia_MB!$A:$F,6,0)</f>
        <v>73431</v>
      </c>
      <c r="U1080" s="249">
        <f t="shared" si="146"/>
        <v>73431</v>
      </c>
      <c r="V1080" s="248"/>
      <c r="W1080" s="250">
        <f t="shared" si="147"/>
        <v>0</v>
      </c>
      <c r="X1080" s="251" t="str">
        <f t="shared" si="148"/>
        <v>8</v>
      </c>
      <c r="Y1080" s="248"/>
      <c r="Z1080" s="249">
        <f t="shared" si="149"/>
        <v>5874.4800000000005</v>
      </c>
      <c r="AA1080" s="252">
        <f>VLOOKUP(G1080,Ma_KH!$A:$R,14,0)</f>
        <v>60</v>
      </c>
    </row>
    <row r="1081" spans="1:27" x14ac:dyDescent="0.25">
      <c r="A1081" s="284">
        <v>46046</v>
      </c>
      <c r="B1081" s="285">
        <v>4183608133</v>
      </c>
      <c r="C1081" s="288" t="s">
        <v>15180</v>
      </c>
      <c r="D1081" s="286">
        <v>46055</v>
      </c>
      <c r="E1081" s="247"/>
      <c r="F1081" s="254"/>
      <c r="G1081" s="255" t="s">
        <v>14895</v>
      </c>
      <c r="H1081" s="247"/>
      <c r="I1081" s="246">
        <v>4183608133</v>
      </c>
      <c r="J1081" s="246" t="s">
        <v>1786</v>
      </c>
      <c r="K1081" s="246" t="s">
        <v>48</v>
      </c>
      <c r="L1081" s="215" t="str">
        <f>VLOOKUP($K1081,[1]TONG_SL!$A$1:$D$65536,2,0)</f>
        <v>Mọc Nấm Hương 250g</v>
      </c>
      <c r="M1081" s="247"/>
      <c r="N1081" s="215" t="str">
        <f t="shared" si="145"/>
        <v>K-C6</v>
      </c>
      <c r="O1081" s="222"/>
      <c r="P1081" s="222"/>
      <c r="Q1081" s="215" t="str">
        <f>VLOOKUP(K1081,TONG_SL!$A:$D,3,0)</f>
        <v>Túi</v>
      </c>
      <c r="R1081" s="248">
        <v>6</v>
      </c>
      <c r="S1081" s="248"/>
      <c r="T1081" s="248">
        <f>VLOOKUP(VLOOKUP(G1081,Ma_KH!$A:$R,18,0)&amp;K1081,Gia_MB!$A:$F,6,0)</f>
        <v>46000</v>
      </c>
      <c r="U1081" s="249">
        <f t="shared" si="146"/>
        <v>276000</v>
      </c>
      <c r="V1081" s="248"/>
      <c r="W1081" s="250">
        <f t="shared" si="147"/>
        <v>0</v>
      </c>
      <c r="X1081" s="251" t="str">
        <f t="shared" si="148"/>
        <v>8</v>
      </c>
      <c r="Y1081" s="248"/>
      <c r="Z1081" s="249">
        <f t="shared" si="149"/>
        <v>22080</v>
      </c>
      <c r="AA1081" s="252">
        <f>VLOOKUP(G1081,Ma_KH!$A:$R,14,0)</f>
        <v>60</v>
      </c>
    </row>
    <row r="1082" spans="1:27" x14ac:dyDescent="0.25">
      <c r="A1082" s="284">
        <v>46046</v>
      </c>
      <c r="B1082" s="285">
        <v>4183607983</v>
      </c>
      <c r="C1082" s="288" t="s">
        <v>15180</v>
      </c>
      <c r="D1082" s="286">
        <v>46055</v>
      </c>
      <c r="E1082" s="247"/>
      <c r="F1082" s="254"/>
      <c r="G1082" s="255" t="s">
        <v>14881</v>
      </c>
      <c r="H1082" s="247"/>
      <c r="I1082" s="246">
        <v>4183607983</v>
      </c>
      <c r="J1082" s="246" t="s">
        <v>1786</v>
      </c>
      <c r="K1082" s="246" t="s">
        <v>48</v>
      </c>
      <c r="L1082" s="215" t="str">
        <f>VLOOKUP($K1082,[1]TONG_SL!$A$1:$D$65536,2,0)</f>
        <v>Mọc Nấm Hương 250g</v>
      </c>
      <c r="M1082" s="247"/>
      <c r="N1082" s="215" t="str">
        <f t="shared" si="145"/>
        <v>K-C6</v>
      </c>
      <c r="O1082" s="222"/>
      <c r="P1082" s="222"/>
      <c r="Q1082" s="215" t="str">
        <f>VLOOKUP(K1082,TONG_SL!$A:$D,3,0)</f>
        <v>Túi</v>
      </c>
      <c r="R1082" s="248">
        <v>1</v>
      </c>
      <c r="S1082" s="248"/>
      <c r="T1082" s="248">
        <f>VLOOKUP(VLOOKUP(G1082,Ma_KH!$A:$R,18,0)&amp;K1082,Gia_MB!$A:$F,6,0)</f>
        <v>46000</v>
      </c>
      <c r="U1082" s="249">
        <f t="shared" si="146"/>
        <v>46000</v>
      </c>
      <c r="V1082" s="248"/>
      <c r="W1082" s="250">
        <f t="shared" si="147"/>
        <v>0</v>
      </c>
      <c r="X1082" s="251" t="str">
        <f t="shared" si="148"/>
        <v>8</v>
      </c>
      <c r="Y1082" s="248"/>
      <c r="Z1082" s="249">
        <f t="shared" si="149"/>
        <v>3680</v>
      </c>
      <c r="AA1082" s="252">
        <f>VLOOKUP(G1082,Ma_KH!$A:$R,14,0)</f>
        <v>60</v>
      </c>
    </row>
    <row r="1083" spans="1:27" x14ac:dyDescent="0.25">
      <c r="A1083" s="284">
        <v>46046</v>
      </c>
      <c r="B1083" s="285">
        <v>4183607983</v>
      </c>
      <c r="C1083" s="288" t="s">
        <v>15180</v>
      </c>
      <c r="D1083" s="286">
        <v>46055</v>
      </c>
      <c r="E1083" s="247"/>
      <c r="F1083" s="254"/>
      <c r="G1083" s="255" t="s">
        <v>14881</v>
      </c>
      <c r="H1083" s="247"/>
      <c r="I1083" s="246">
        <v>4183607983</v>
      </c>
      <c r="J1083" s="246" t="s">
        <v>1786</v>
      </c>
      <c r="K1083" s="246" t="s">
        <v>27</v>
      </c>
      <c r="L1083" s="215" t="str">
        <f>VLOOKUP($K1083,[1]TONG_SL!$A$1:$D$65536,2,0)</f>
        <v>Chân giò heo muối 300g</v>
      </c>
      <c r="M1083" s="247"/>
      <c r="N1083" s="215" t="str">
        <f t="shared" si="145"/>
        <v>K-C6</v>
      </c>
      <c r="O1083" s="222"/>
      <c r="P1083" s="222"/>
      <c r="Q1083" s="215" t="str">
        <f>VLOOKUP(K1083,TONG_SL!$A:$D,3,0)</f>
        <v>Túi</v>
      </c>
      <c r="R1083" s="248">
        <v>6</v>
      </c>
      <c r="S1083" s="248"/>
      <c r="T1083" s="248">
        <f>VLOOKUP(VLOOKUP(G1083,Ma_KH!$A:$R,18,0)&amp;K1083,Gia_MB!$A:$F,6,0)</f>
        <v>73431</v>
      </c>
      <c r="U1083" s="249">
        <f t="shared" si="146"/>
        <v>440586</v>
      </c>
      <c r="V1083" s="248"/>
      <c r="W1083" s="250">
        <f t="shared" si="147"/>
        <v>0</v>
      </c>
      <c r="X1083" s="251" t="str">
        <f t="shared" si="148"/>
        <v>8</v>
      </c>
      <c r="Y1083" s="248"/>
      <c r="Z1083" s="249">
        <f t="shared" si="149"/>
        <v>35246.879999999997</v>
      </c>
      <c r="AA1083" s="252">
        <f>VLOOKUP(G1083,Ma_KH!$A:$R,14,0)</f>
        <v>60</v>
      </c>
    </row>
    <row r="1084" spans="1:27" x14ac:dyDescent="0.25">
      <c r="A1084" s="284">
        <v>46046</v>
      </c>
      <c r="B1084" s="285">
        <v>4183607983</v>
      </c>
      <c r="C1084" s="288" t="s">
        <v>15180</v>
      </c>
      <c r="D1084" s="286">
        <v>46055</v>
      </c>
      <c r="E1084" s="247"/>
      <c r="F1084" s="254"/>
      <c r="G1084" s="255" t="s">
        <v>14881</v>
      </c>
      <c r="H1084" s="247"/>
      <c r="I1084" s="246">
        <v>4183607983</v>
      </c>
      <c r="J1084" s="246" t="s">
        <v>1786</v>
      </c>
      <c r="K1084" s="246" t="s">
        <v>32</v>
      </c>
      <c r="L1084" s="215" t="str">
        <f>VLOOKUP($K1084,[1]TONG_SL!$A$1:$D$65536,2,0)</f>
        <v>Giò Tai Lưỡi Xào 250g</v>
      </c>
      <c r="M1084" s="247"/>
      <c r="N1084" s="215" t="str">
        <f t="shared" si="145"/>
        <v>K-C6</v>
      </c>
      <c r="O1084" s="222"/>
      <c r="P1084" s="222"/>
      <c r="Q1084" s="215" t="str">
        <f>VLOOKUP(K1084,TONG_SL!$A:$D,3,0)</f>
        <v>Túi</v>
      </c>
      <c r="R1084" s="248">
        <v>2</v>
      </c>
      <c r="S1084" s="248"/>
      <c r="T1084" s="248">
        <f>VLOOKUP(VLOOKUP(G1084,Ma_KH!$A:$R,18,0)&amp;K1084,Gia_MB!$A:$F,6,0)</f>
        <v>50182</v>
      </c>
      <c r="U1084" s="249">
        <f t="shared" si="146"/>
        <v>100364</v>
      </c>
      <c r="V1084" s="248"/>
      <c r="W1084" s="250">
        <f t="shared" si="147"/>
        <v>0</v>
      </c>
      <c r="X1084" s="251" t="str">
        <f t="shared" si="148"/>
        <v>8</v>
      </c>
      <c r="Y1084" s="248"/>
      <c r="Z1084" s="249">
        <f t="shared" si="149"/>
        <v>8029.12</v>
      </c>
      <c r="AA1084" s="252">
        <f>VLOOKUP(G1084,Ma_KH!$A:$R,14,0)</f>
        <v>60</v>
      </c>
    </row>
    <row r="1085" spans="1:27" x14ac:dyDescent="0.25">
      <c r="A1085" s="284">
        <v>46046</v>
      </c>
      <c r="B1085" s="285">
        <v>4183607983</v>
      </c>
      <c r="C1085" s="288" t="s">
        <v>15180</v>
      </c>
      <c r="D1085" s="286">
        <v>46055</v>
      </c>
      <c r="E1085" s="247"/>
      <c r="F1085" s="254"/>
      <c r="G1085" s="255" t="s">
        <v>14881</v>
      </c>
      <c r="H1085" s="247"/>
      <c r="I1085" s="246">
        <v>4183607983</v>
      </c>
      <c r="J1085" s="246" t="s">
        <v>1786</v>
      </c>
      <c r="K1085" s="242" t="s">
        <v>30</v>
      </c>
      <c r="L1085" s="215" t="str">
        <f>VLOOKUP($K1085,[1]TONG_SL!$A$1:$D$65536,2,0)</f>
        <v>Gà muối 500g</v>
      </c>
      <c r="M1085" s="247"/>
      <c r="N1085" s="215" t="str">
        <f t="shared" si="145"/>
        <v>K-C6</v>
      </c>
      <c r="O1085" s="222"/>
      <c r="P1085" s="222"/>
      <c r="Q1085" s="215" t="str">
        <f>VLOOKUP(K1085,TONG_SL!$A:$D,3,0)</f>
        <v>Túi</v>
      </c>
      <c r="R1085" s="248">
        <v>26</v>
      </c>
      <c r="S1085" s="248"/>
      <c r="T1085" s="248">
        <f>VLOOKUP(VLOOKUP(G1085,Ma_KH!$A:$R,18,0)&amp;K1085,Gia_MB!$A:$F,6,0)</f>
        <v>116611</v>
      </c>
      <c r="U1085" s="249">
        <f t="shared" si="146"/>
        <v>3031886</v>
      </c>
      <c r="V1085" s="248"/>
      <c r="W1085" s="250">
        <f t="shared" si="147"/>
        <v>0</v>
      </c>
      <c r="X1085" s="251" t="str">
        <f t="shared" si="148"/>
        <v>8</v>
      </c>
      <c r="Y1085" s="248"/>
      <c r="Z1085" s="249">
        <f t="shared" si="149"/>
        <v>242550.88</v>
      </c>
      <c r="AA1085" s="252">
        <f>VLOOKUP(G1085,Ma_KH!$A:$R,14,0)</f>
        <v>60</v>
      </c>
    </row>
    <row r="1086" spans="1:27" x14ac:dyDescent="0.25">
      <c r="A1086" s="284">
        <v>46046</v>
      </c>
      <c r="B1086" s="285">
        <v>4183607987</v>
      </c>
      <c r="C1086" s="288" t="s">
        <v>15180</v>
      </c>
      <c r="D1086" s="286">
        <v>46055</v>
      </c>
      <c r="E1086" s="247"/>
      <c r="F1086" s="254"/>
      <c r="G1086" s="255" t="s">
        <v>14884</v>
      </c>
      <c r="H1086" s="247"/>
      <c r="I1086" s="246">
        <v>4183607987</v>
      </c>
      <c r="J1086" s="246" t="s">
        <v>1786</v>
      </c>
      <c r="K1086" s="246" t="s">
        <v>34</v>
      </c>
      <c r="L1086" s="215" t="str">
        <f>VLOOKUP($K1086,[1]TONG_SL!$A$1:$D$65536,2,0)</f>
        <v>Tai heo muối 200g</v>
      </c>
      <c r="M1086" s="247"/>
      <c r="N1086" s="215" t="str">
        <f t="shared" si="145"/>
        <v>K-C6</v>
      </c>
      <c r="O1086" s="222"/>
      <c r="P1086" s="222"/>
      <c r="Q1086" s="215" t="str">
        <f>VLOOKUP(K1086,TONG_SL!$A:$D,3,0)</f>
        <v>Túi</v>
      </c>
      <c r="R1086" s="248">
        <v>5</v>
      </c>
      <c r="S1086" s="248"/>
      <c r="T1086" s="248">
        <f>VLOOKUP(VLOOKUP(G1086,Ma_KH!$A:$R,18,0)&amp;K1086,Gia_MB!$A:$F,6,0)</f>
        <v>55595</v>
      </c>
      <c r="U1086" s="249">
        <f t="shared" si="146"/>
        <v>277975</v>
      </c>
      <c r="V1086" s="248"/>
      <c r="W1086" s="250">
        <f t="shared" si="147"/>
        <v>0</v>
      </c>
      <c r="X1086" s="251" t="str">
        <f t="shared" si="148"/>
        <v>8</v>
      </c>
      <c r="Y1086" s="248"/>
      <c r="Z1086" s="249">
        <f t="shared" si="149"/>
        <v>22238</v>
      </c>
      <c r="AA1086" s="252">
        <f>VLOOKUP(G1086,Ma_KH!$A:$R,14,0)</f>
        <v>60</v>
      </c>
    </row>
    <row r="1087" spans="1:27" x14ac:dyDescent="0.25">
      <c r="A1087" s="284">
        <v>46046</v>
      </c>
      <c r="B1087" s="285">
        <v>4183607987</v>
      </c>
      <c r="C1087" s="288" t="s">
        <v>15180</v>
      </c>
      <c r="D1087" s="286">
        <v>46055</v>
      </c>
      <c r="E1087" s="247"/>
      <c r="F1087" s="254"/>
      <c r="G1087" s="255" t="s">
        <v>14884</v>
      </c>
      <c r="H1087" s="247"/>
      <c r="I1087" s="246">
        <v>4183607987</v>
      </c>
      <c r="J1087" s="246" t="s">
        <v>1786</v>
      </c>
      <c r="K1087" s="246" t="s">
        <v>27</v>
      </c>
      <c r="L1087" s="215" t="str">
        <f>VLOOKUP($K1087,[1]TONG_SL!$A$1:$D$65536,2,0)</f>
        <v>Chân giò heo muối 300g</v>
      </c>
      <c r="M1087" s="247"/>
      <c r="N1087" s="215" t="str">
        <f t="shared" si="145"/>
        <v>K-C6</v>
      </c>
      <c r="O1087" s="222"/>
      <c r="P1087" s="222"/>
      <c r="Q1087" s="215" t="str">
        <f>VLOOKUP(K1087,TONG_SL!$A:$D,3,0)</f>
        <v>Túi</v>
      </c>
      <c r="R1087" s="248">
        <v>23</v>
      </c>
      <c r="S1087" s="248"/>
      <c r="T1087" s="248">
        <f>VLOOKUP(VLOOKUP(G1087,Ma_KH!$A:$R,18,0)&amp;K1087,Gia_MB!$A:$F,6,0)</f>
        <v>73431</v>
      </c>
      <c r="U1087" s="249">
        <f t="shared" si="146"/>
        <v>1688913</v>
      </c>
      <c r="V1087" s="248"/>
      <c r="W1087" s="250">
        <f t="shared" si="147"/>
        <v>0</v>
      </c>
      <c r="X1087" s="251" t="str">
        <f t="shared" si="148"/>
        <v>8</v>
      </c>
      <c r="Y1087" s="248"/>
      <c r="Z1087" s="249">
        <f t="shared" si="149"/>
        <v>135113.04</v>
      </c>
      <c r="AA1087" s="252">
        <f>VLOOKUP(G1087,Ma_KH!$A:$R,14,0)</f>
        <v>60</v>
      </c>
    </row>
    <row r="1088" spans="1:27" x14ac:dyDescent="0.25">
      <c r="A1088" s="284">
        <v>46046</v>
      </c>
      <c r="B1088" s="285">
        <v>4183607987</v>
      </c>
      <c r="C1088" s="288" t="s">
        <v>15180</v>
      </c>
      <c r="D1088" s="286">
        <v>46055</v>
      </c>
      <c r="E1088" s="247"/>
      <c r="F1088" s="254"/>
      <c r="G1088" s="255" t="s">
        <v>14884</v>
      </c>
      <c r="H1088" s="247"/>
      <c r="I1088" s="246">
        <v>4183607987</v>
      </c>
      <c r="J1088" s="246" t="s">
        <v>1786</v>
      </c>
      <c r="K1088" s="246" t="s">
        <v>32</v>
      </c>
      <c r="L1088" s="215" t="str">
        <f>VLOOKUP($K1088,[1]TONG_SL!$A$1:$D$65536,2,0)</f>
        <v>Giò Tai Lưỡi Xào 250g</v>
      </c>
      <c r="M1088" s="247"/>
      <c r="N1088" s="215" t="str">
        <f t="shared" si="145"/>
        <v>K-C6</v>
      </c>
      <c r="O1088" s="222"/>
      <c r="P1088" s="222"/>
      <c r="Q1088" s="215" t="str">
        <f>VLOOKUP(K1088,TONG_SL!$A:$D,3,0)</f>
        <v>Túi</v>
      </c>
      <c r="R1088" s="248">
        <v>6</v>
      </c>
      <c r="S1088" s="248"/>
      <c r="T1088" s="248">
        <f>VLOOKUP(VLOOKUP(G1088,Ma_KH!$A:$R,18,0)&amp;K1088,Gia_MB!$A:$F,6,0)</f>
        <v>50182</v>
      </c>
      <c r="U1088" s="249">
        <f t="shared" si="146"/>
        <v>301092</v>
      </c>
      <c r="V1088" s="248"/>
      <c r="W1088" s="250">
        <f t="shared" si="147"/>
        <v>0</v>
      </c>
      <c r="X1088" s="251" t="str">
        <f t="shared" si="148"/>
        <v>8</v>
      </c>
      <c r="Y1088" s="248"/>
      <c r="Z1088" s="249">
        <f t="shared" si="149"/>
        <v>24087.360000000001</v>
      </c>
      <c r="AA1088" s="252">
        <f>VLOOKUP(G1088,Ma_KH!$A:$R,14,0)</f>
        <v>60</v>
      </c>
    </row>
    <row r="1089" spans="1:27" x14ac:dyDescent="0.25">
      <c r="A1089" s="284">
        <v>46046</v>
      </c>
      <c r="B1089" s="285">
        <v>4183607987</v>
      </c>
      <c r="C1089" s="288" t="s">
        <v>15180</v>
      </c>
      <c r="D1089" s="286">
        <v>46055</v>
      </c>
      <c r="E1089" s="247"/>
      <c r="F1089" s="254"/>
      <c r="G1089" s="255" t="s">
        <v>14884</v>
      </c>
      <c r="H1089" s="247"/>
      <c r="I1089" s="246">
        <v>4183607987</v>
      </c>
      <c r="J1089" s="246" t="s">
        <v>1786</v>
      </c>
      <c r="K1089" s="242" t="s">
        <v>30</v>
      </c>
      <c r="L1089" s="215" t="str">
        <f>VLOOKUP($K1089,[1]TONG_SL!$A$1:$D$65536,2,0)</f>
        <v>Gà muối 500g</v>
      </c>
      <c r="M1089" s="247"/>
      <c r="N1089" s="215" t="str">
        <f t="shared" si="145"/>
        <v>K-C6</v>
      </c>
      <c r="O1089" s="222"/>
      <c r="P1089" s="222"/>
      <c r="Q1089" s="215" t="str">
        <f>VLOOKUP(K1089,TONG_SL!$A:$D,3,0)</f>
        <v>Túi</v>
      </c>
      <c r="R1089" s="248">
        <v>34</v>
      </c>
      <c r="S1089" s="248"/>
      <c r="T1089" s="248">
        <f>VLOOKUP(VLOOKUP(G1089,Ma_KH!$A:$R,18,0)&amp;K1089,Gia_MB!$A:$F,6,0)</f>
        <v>116611</v>
      </c>
      <c r="U1089" s="249">
        <f t="shared" si="146"/>
        <v>3964774</v>
      </c>
      <c r="V1089" s="248"/>
      <c r="W1089" s="250">
        <f t="shared" si="147"/>
        <v>0</v>
      </c>
      <c r="X1089" s="251" t="str">
        <f t="shared" si="148"/>
        <v>8</v>
      </c>
      <c r="Y1089" s="248"/>
      <c r="Z1089" s="249">
        <f t="shared" si="149"/>
        <v>317181.92</v>
      </c>
      <c r="AA1089" s="252">
        <f>VLOOKUP(G1089,Ma_KH!$A:$R,14,0)</f>
        <v>60</v>
      </c>
    </row>
    <row r="1090" spans="1:27" x14ac:dyDescent="0.25">
      <c r="A1090" s="284">
        <v>46046</v>
      </c>
      <c r="B1090" s="285">
        <v>4183608064</v>
      </c>
      <c r="C1090" s="288" t="s">
        <v>15180</v>
      </c>
      <c r="D1090" s="286">
        <v>46055</v>
      </c>
      <c r="E1090" s="247"/>
      <c r="F1090" s="254"/>
      <c r="G1090" s="255" t="s">
        <v>14891</v>
      </c>
      <c r="H1090" s="247"/>
      <c r="I1090" s="246">
        <v>4183608064</v>
      </c>
      <c r="J1090" s="246" t="s">
        <v>1786</v>
      </c>
      <c r="K1090" s="242" t="s">
        <v>30</v>
      </c>
      <c r="L1090" s="215" t="str">
        <f>VLOOKUP($K1090,[1]TONG_SL!$A$1:$D$65536,2,0)</f>
        <v>Gà muối 500g</v>
      </c>
      <c r="M1090" s="247"/>
      <c r="N1090" s="215" t="str">
        <f t="shared" si="145"/>
        <v>K-C6</v>
      </c>
      <c r="O1090" s="222"/>
      <c r="P1090" s="222"/>
      <c r="Q1090" s="215" t="str">
        <f>VLOOKUP(K1090,TONG_SL!$A:$D,3,0)</f>
        <v>Túi</v>
      </c>
      <c r="R1090" s="248">
        <v>38</v>
      </c>
      <c r="S1090" s="248"/>
      <c r="T1090" s="248">
        <f>VLOOKUP(VLOOKUP(G1090,Ma_KH!$A:$R,18,0)&amp;K1090,Gia_MB!$A:$F,6,0)</f>
        <v>116611</v>
      </c>
      <c r="U1090" s="249">
        <f t="shared" si="146"/>
        <v>4431218</v>
      </c>
      <c r="V1090" s="248"/>
      <c r="W1090" s="250">
        <f t="shared" si="147"/>
        <v>0</v>
      </c>
      <c r="X1090" s="251" t="str">
        <f t="shared" si="148"/>
        <v>8</v>
      </c>
      <c r="Y1090" s="248"/>
      <c r="Z1090" s="249">
        <f t="shared" si="149"/>
        <v>354497.44</v>
      </c>
      <c r="AA1090" s="252">
        <f>VLOOKUP(G1090,Ma_KH!$A:$R,14,0)</f>
        <v>60</v>
      </c>
    </row>
    <row r="1091" spans="1:27" x14ac:dyDescent="0.25">
      <c r="A1091" s="284">
        <v>46046</v>
      </c>
      <c r="B1091" s="285">
        <v>4183608064</v>
      </c>
      <c r="C1091" s="288" t="s">
        <v>15180</v>
      </c>
      <c r="D1091" s="286">
        <v>46055</v>
      </c>
      <c r="E1091" s="247"/>
      <c r="F1091" s="254"/>
      <c r="G1091" s="255" t="s">
        <v>14891</v>
      </c>
      <c r="H1091" s="247"/>
      <c r="I1091" s="246">
        <v>4183608064</v>
      </c>
      <c r="J1091" s="246" t="s">
        <v>1786</v>
      </c>
      <c r="K1091" s="246" t="s">
        <v>32</v>
      </c>
      <c r="L1091" s="215" t="str">
        <f>VLOOKUP($K1091,[1]TONG_SL!$A$1:$D$65536,2,0)</f>
        <v>Giò Tai Lưỡi Xào 250g</v>
      </c>
      <c r="M1091" s="247"/>
      <c r="N1091" s="215" t="str">
        <f t="shared" si="145"/>
        <v>K-C6</v>
      </c>
      <c r="O1091" s="222"/>
      <c r="P1091" s="222"/>
      <c r="Q1091" s="215" t="str">
        <f>VLOOKUP(K1091,TONG_SL!$A:$D,3,0)</f>
        <v>Túi</v>
      </c>
      <c r="R1091" s="248">
        <v>5</v>
      </c>
      <c r="S1091" s="248"/>
      <c r="T1091" s="248">
        <f>VLOOKUP(VLOOKUP(G1091,Ma_KH!$A:$R,18,0)&amp;K1091,Gia_MB!$A:$F,6,0)</f>
        <v>50182</v>
      </c>
      <c r="U1091" s="249">
        <f t="shared" si="146"/>
        <v>250910</v>
      </c>
      <c r="V1091" s="248"/>
      <c r="W1091" s="250">
        <f t="shared" si="147"/>
        <v>0</v>
      </c>
      <c r="X1091" s="251" t="str">
        <f t="shared" si="148"/>
        <v>8</v>
      </c>
      <c r="Y1091" s="248"/>
      <c r="Z1091" s="249">
        <f t="shared" si="149"/>
        <v>20072.8</v>
      </c>
      <c r="AA1091" s="252">
        <f>VLOOKUP(G1091,Ma_KH!$A:$R,14,0)</f>
        <v>60</v>
      </c>
    </row>
    <row r="1092" spans="1:27" x14ac:dyDescent="0.25">
      <c r="A1092" s="284">
        <v>46046</v>
      </c>
      <c r="B1092" s="285">
        <v>4183608064</v>
      </c>
      <c r="C1092" s="288" t="s">
        <v>15180</v>
      </c>
      <c r="D1092" s="286">
        <v>46055</v>
      </c>
      <c r="E1092" s="247"/>
      <c r="F1092" s="254"/>
      <c r="G1092" s="255" t="s">
        <v>14891</v>
      </c>
      <c r="H1092" s="247"/>
      <c r="I1092" s="246">
        <v>4183608064</v>
      </c>
      <c r="J1092" s="246" t="s">
        <v>1786</v>
      </c>
      <c r="K1092" s="246" t="s">
        <v>27</v>
      </c>
      <c r="L1092" s="215" t="str">
        <f>VLOOKUP($K1092,[1]TONG_SL!$A$1:$D$65536,2,0)</f>
        <v>Chân giò heo muối 300g</v>
      </c>
      <c r="M1092" s="247"/>
      <c r="N1092" s="215" t="str">
        <f t="shared" si="145"/>
        <v>K-C6</v>
      </c>
      <c r="O1092" s="222"/>
      <c r="P1092" s="222"/>
      <c r="Q1092" s="215" t="str">
        <f>VLOOKUP(K1092,TONG_SL!$A:$D,3,0)</f>
        <v>Túi</v>
      </c>
      <c r="R1092" s="248">
        <v>8</v>
      </c>
      <c r="S1092" s="248"/>
      <c r="T1092" s="248">
        <f>VLOOKUP(VLOOKUP(G1092,Ma_KH!$A:$R,18,0)&amp;K1092,Gia_MB!$A:$F,6,0)</f>
        <v>73431</v>
      </c>
      <c r="U1092" s="249">
        <f t="shared" si="146"/>
        <v>587448</v>
      </c>
      <c r="V1092" s="248"/>
      <c r="W1092" s="250">
        <f t="shared" si="147"/>
        <v>0</v>
      </c>
      <c r="X1092" s="251" t="str">
        <f t="shared" si="148"/>
        <v>8</v>
      </c>
      <c r="Y1092" s="248"/>
      <c r="Z1092" s="249">
        <f t="shared" si="149"/>
        <v>46995.840000000004</v>
      </c>
      <c r="AA1092" s="252">
        <f>VLOOKUP(G1092,Ma_KH!$A:$R,14,0)</f>
        <v>60</v>
      </c>
    </row>
    <row r="1093" spans="1:27" x14ac:dyDescent="0.25">
      <c r="A1093" s="284">
        <v>46046</v>
      </c>
      <c r="B1093" s="285">
        <v>4183608064</v>
      </c>
      <c r="C1093" s="288" t="s">
        <v>15180</v>
      </c>
      <c r="D1093" s="286">
        <v>46055</v>
      </c>
      <c r="E1093" s="247"/>
      <c r="F1093" s="254"/>
      <c r="G1093" s="255" t="s">
        <v>14891</v>
      </c>
      <c r="H1093" s="247"/>
      <c r="I1093" s="246">
        <v>4183608064</v>
      </c>
      <c r="J1093" s="246" t="s">
        <v>1786</v>
      </c>
      <c r="K1093" s="246" t="s">
        <v>48</v>
      </c>
      <c r="L1093" s="215" t="str">
        <f>VLOOKUP($K1093,[1]TONG_SL!$A$1:$D$65536,2,0)</f>
        <v>Mọc Nấm Hương 250g</v>
      </c>
      <c r="M1093" s="247"/>
      <c r="N1093" s="215" t="str">
        <f t="shared" si="145"/>
        <v>K-C6</v>
      </c>
      <c r="O1093" s="222"/>
      <c r="P1093" s="222"/>
      <c r="Q1093" s="215" t="str">
        <f>VLOOKUP(K1093,TONG_SL!$A:$D,3,0)</f>
        <v>Túi</v>
      </c>
      <c r="R1093" s="248">
        <v>1</v>
      </c>
      <c r="S1093" s="248"/>
      <c r="T1093" s="248">
        <f>VLOOKUP(VLOOKUP(G1093,Ma_KH!$A:$R,18,0)&amp;K1093,Gia_MB!$A:$F,6,0)</f>
        <v>46000</v>
      </c>
      <c r="U1093" s="249">
        <f t="shared" si="146"/>
        <v>46000</v>
      </c>
      <c r="V1093" s="248"/>
      <c r="W1093" s="250">
        <f t="shared" si="147"/>
        <v>0</v>
      </c>
      <c r="X1093" s="251" t="str">
        <f t="shared" si="148"/>
        <v>8</v>
      </c>
      <c r="Y1093" s="248"/>
      <c r="Z1093" s="249">
        <f t="shared" si="149"/>
        <v>3680</v>
      </c>
      <c r="AA1093" s="252">
        <f>VLOOKUP(G1093,Ma_KH!$A:$R,14,0)</f>
        <v>60</v>
      </c>
    </row>
    <row r="1094" spans="1:27" x14ac:dyDescent="0.25">
      <c r="A1094" s="284">
        <v>46046</v>
      </c>
      <c r="B1094" s="285">
        <v>4183608064</v>
      </c>
      <c r="C1094" s="288" t="s">
        <v>15180</v>
      </c>
      <c r="D1094" s="286">
        <v>46055</v>
      </c>
      <c r="E1094" s="247"/>
      <c r="F1094" s="254"/>
      <c r="G1094" s="255" t="s">
        <v>14891</v>
      </c>
      <c r="H1094" s="247"/>
      <c r="I1094" s="246">
        <v>4183608064</v>
      </c>
      <c r="J1094" s="246" t="s">
        <v>1786</v>
      </c>
      <c r="K1094" s="246" t="s">
        <v>34</v>
      </c>
      <c r="L1094" s="215" t="str">
        <f>VLOOKUP($K1094,[1]TONG_SL!$A$1:$D$65536,2,0)</f>
        <v>Tai heo muối 200g</v>
      </c>
      <c r="M1094" s="247"/>
      <c r="N1094" s="215" t="str">
        <f t="shared" si="145"/>
        <v>K-C6</v>
      </c>
      <c r="O1094" s="222"/>
      <c r="P1094" s="222"/>
      <c r="Q1094" s="215" t="str">
        <f>VLOOKUP(K1094,TONG_SL!$A:$D,3,0)</f>
        <v>Túi</v>
      </c>
      <c r="R1094" s="248">
        <v>4</v>
      </c>
      <c r="S1094" s="248"/>
      <c r="T1094" s="248">
        <f>VLOOKUP(VLOOKUP(G1094,Ma_KH!$A:$R,18,0)&amp;K1094,Gia_MB!$A:$F,6,0)</f>
        <v>55595</v>
      </c>
      <c r="U1094" s="249">
        <f t="shared" si="146"/>
        <v>222380</v>
      </c>
      <c r="V1094" s="248"/>
      <c r="W1094" s="250">
        <f t="shared" si="147"/>
        <v>0</v>
      </c>
      <c r="X1094" s="251" t="str">
        <f t="shared" si="148"/>
        <v>8</v>
      </c>
      <c r="Y1094" s="248"/>
      <c r="Z1094" s="249">
        <f t="shared" si="149"/>
        <v>17790.400000000001</v>
      </c>
      <c r="AA1094" s="252">
        <f>VLOOKUP(G1094,Ma_KH!$A:$R,14,0)</f>
        <v>60</v>
      </c>
    </row>
    <row r="1095" spans="1:27" x14ac:dyDescent="0.25">
      <c r="A1095" s="284">
        <v>46046</v>
      </c>
      <c r="B1095" s="285">
        <v>4183608253</v>
      </c>
      <c r="C1095" s="288" t="s">
        <v>15180</v>
      </c>
      <c r="D1095" s="286">
        <v>46055</v>
      </c>
      <c r="E1095" s="247"/>
      <c r="F1095" s="254"/>
      <c r="G1095" s="255" t="s">
        <v>14896</v>
      </c>
      <c r="H1095" s="247"/>
      <c r="I1095" s="246">
        <v>4183608253</v>
      </c>
      <c r="J1095" s="246" t="s">
        <v>1786</v>
      </c>
      <c r="K1095" s="246" t="s">
        <v>48</v>
      </c>
      <c r="L1095" s="215" t="str">
        <f>VLOOKUP($K1095,[1]TONG_SL!$A$1:$D$65536,2,0)</f>
        <v>Mọc Nấm Hương 250g</v>
      </c>
      <c r="M1095" s="247"/>
      <c r="N1095" s="215" t="str">
        <f t="shared" si="145"/>
        <v>K-C6</v>
      </c>
      <c r="O1095" s="222"/>
      <c r="P1095" s="222"/>
      <c r="Q1095" s="215" t="str">
        <f>VLOOKUP(K1095,TONG_SL!$A:$D,3,0)</f>
        <v>Túi</v>
      </c>
      <c r="R1095" s="248">
        <v>3</v>
      </c>
      <c r="S1095" s="248"/>
      <c r="T1095" s="248">
        <f>VLOOKUP(VLOOKUP(G1095,Ma_KH!$A:$R,18,0)&amp;K1095,Gia_MB!$A:$F,6,0)</f>
        <v>46000</v>
      </c>
      <c r="U1095" s="249">
        <f t="shared" si="146"/>
        <v>138000</v>
      </c>
      <c r="V1095" s="248"/>
      <c r="W1095" s="250">
        <f t="shared" si="147"/>
        <v>0</v>
      </c>
      <c r="X1095" s="251" t="str">
        <f t="shared" si="148"/>
        <v>8</v>
      </c>
      <c r="Y1095" s="248"/>
      <c r="Z1095" s="249">
        <f t="shared" si="149"/>
        <v>11040</v>
      </c>
      <c r="AA1095" s="252">
        <f>VLOOKUP(G1095,Ma_KH!$A:$R,14,0)</f>
        <v>60</v>
      </c>
    </row>
    <row r="1096" spans="1:27" x14ac:dyDescent="0.25">
      <c r="A1096" s="284">
        <v>46046</v>
      </c>
      <c r="B1096" s="285">
        <v>4183608253</v>
      </c>
      <c r="C1096" s="288" t="s">
        <v>15180</v>
      </c>
      <c r="D1096" s="286">
        <v>46055</v>
      </c>
      <c r="E1096" s="247"/>
      <c r="F1096" s="254"/>
      <c r="G1096" s="255" t="s">
        <v>14896</v>
      </c>
      <c r="H1096" s="247"/>
      <c r="I1096" s="246">
        <v>4183608253</v>
      </c>
      <c r="J1096" s="246" t="s">
        <v>1786</v>
      </c>
      <c r="K1096" s="246" t="s">
        <v>27</v>
      </c>
      <c r="L1096" s="215" t="str">
        <f>VLOOKUP($K1096,[1]TONG_SL!$A$1:$D$65536,2,0)</f>
        <v>Chân giò heo muối 300g</v>
      </c>
      <c r="M1096" s="247"/>
      <c r="N1096" s="215" t="str">
        <f t="shared" si="145"/>
        <v>K-C6</v>
      </c>
      <c r="O1096" s="222"/>
      <c r="P1096" s="222"/>
      <c r="Q1096" s="215" t="str">
        <f>VLOOKUP(K1096,TONG_SL!$A:$D,3,0)</f>
        <v>Túi</v>
      </c>
      <c r="R1096" s="248">
        <v>11</v>
      </c>
      <c r="S1096" s="248"/>
      <c r="T1096" s="248">
        <f>VLOOKUP(VLOOKUP(G1096,Ma_KH!$A:$R,18,0)&amp;K1096,Gia_MB!$A:$F,6,0)</f>
        <v>73431</v>
      </c>
      <c r="U1096" s="249">
        <f t="shared" si="146"/>
        <v>807741</v>
      </c>
      <c r="V1096" s="248"/>
      <c r="W1096" s="250">
        <f t="shared" si="147"/>
        <v>0</v>
      </c>
      <c r="X1096" s="251" t="str">
        <f t="shared" si="148"/>
        <v>8</v>
      </c>
      <c r="Y1096" s="248"/>
      <c r="Z1096" s="249">
        <f t="shared" si="149"/>
        <v>64619.28</v>
      </c>
      <c r="AA1096" s="252">
        <f>VLOOKUP(G1096,Ma_KH!$A:$R,14,0)</f>
        <v>60</v>
      </c>
    </row>
    <row r="1097" spans="1:27" x14ac:dyDescent="0.25">
      <c r="A1097" s="284">
        <v>46046</v>
      </c>
      <c r="B1097" s="285">
        <v>4183608253</v>
      </c>
      <c r="C1097" s="288" t="s">
        <v>15180</v>
      </c>
      <c r="D1097" s="286">
        <v>46055</v>
      </c>
      <c r="E1097" s="247"/>
      <c r="F1097" s="254"/>
      <c r="G1097" s="255" t="s">
        <v>14896</v>
      </c>
      <c r="H1097" s="247"/>
      <c r="I1097" s="246">
        <v>4183608253</v>
      </c>
      <c r="J1097" s="246" t="s">
        <v>1786</v>
      </c>
      <c r="K1097" s="246" t="s">
        <v>32</v>
      </c>
      <c r="L1097" s="215" t="str">
        <f>VLOOKUP($K1097,[1]TONG_SL!$A$1:$D$65536,2,0)</f>
        <v>Giò Tai Lưỡi Xào 250g</v>
      </c>
      <c r="M1097" s="247"/>
      <c r="N1097" s="215" t="str">
        <f t="shared" si="145"/>
        <v>K-C6</v>
      </c>
      <c r="O1097" s="222"/>
      <c r="P1097" s="222"/>
      <c r="Q1097" s="215" t="str">
        <f>VLOOKUP(K1097,TONG_SL!$A:$D,3,0)</f>
        <v>Túi</v>
      </c>
      <c r="R1097" s="248">
        <v>5</v>
      </c>
      <c r="S1097" s="248"/>
      <c r="T1097" s="248">
        <f>VLOOKUP(VLOOKUP(G1097,Ma_KH!$A:$R,18,0)&amp;K1097,Gia_MB!$A:$F,6,0)</f>
        <v>50182</v>
      </c>
      <c r="U1097" s="249">
        <f t="shared" si="146"/>
        <v>250910</v>
      </c>
      <c r="V1097" s="248"/>
      <c r="W1097" s="250">
        <f t="shared" si="147"/>
        <v>0</v>
      </c>
      <c r="X1097" s="251" t="str">
        <f t="shared" si="148"/>
        <v>8</v>
      </c>
      <c r="Y1097" s="248"/>
      <c r="Z1097" s="249">
        <f t="shared" si="149"/>
        <v>20072.8</v>
      </c>
      <c r="AA1097" s="252">
        <f>VLOOKUP(G1097,Ma_KH!$A:$R,14,0)</f>
        <v>60</v>
      </c>
    </row>
    <row r="1098" spans="1:27" x14ac:dyDescent="0.25">
      <c r="A1098" s="284">
        <v>46046</v>
      </c>
      <c r="B1098" s="285">
        <v>4183608253</v>
      </c>
      <c r="C1098" s="288" t="s">
        <v>15180</v>
      </c>
      <c r="D1098" s="286">
        <v>46055</v>
      </c>
      <c r="E1098" s="247"/>
      <c r="F1098" s="254"/>
      <c r="G1098" s="255" t="s">
        <v>14896</v>
      </c>
      <c r="H1098" s="247"/>
      <c r="I1098" s="246">
        <v>4183608253</v>
      </c>
      <c r="J1098" s="246" t="s">
        <v>1786</v>
      </c>
      <c r="K1098" s="246" t="s">
        <v>30</v>
      </c>
      <c r="L1098" s="215" t="str">
        <f>VLOOKUP($K1098,[1]TONG_SL!$A$1:$D$65536,2,0)</f>
        <v>Gà muối 500g</v>
      </c>
      <c r="M1098" s="247"/>
      <c r="N1098" s="215" t="str">
        <f t="shared" si="145"/>
        <v>K-C6</v>
      </c>
      <c r="O1098" s="222"/>
      <c r="P1098" s="222"/>
      <c r="Q1098" s="215" t="str">
        <f>VLOOKUP(K1098,TONG_SL!$A:$D,3,0)</f>
        <v>Túi</v>
      </c>
      <c r="R1098" s="248">
        <v>24</v>
      </c>
      <c r="S1098" s="248"/>
      <c r="T1098" s="248">
        <f>VLOOKUP(VLOOKUP(G1098,Ma_KH!$A:$R,18,0)&amp;K1098,Gia_MB!$A:$F,6,0)</f>
        <v>116611</v>
      </c>
      <c r="U1098" s="249">
        <f t="shared" si="146"/>
        <v>2798664</v>
      </c>
      <c r="V1098" s="248"/>
      <c r="W1098" s="250">
        <f t="shared" si="147"/>
        <v>0</v>
      </c>
      <c r="X1098" s="251" t="str">
        <f t="shared" si="148"/>
        <v>8</v>
      </c>
      <c r="Y1098" s="248"/>
      <c r="Z1098" s="249">
        <f t="shared" si="149"/>
        <v>223893.12</v>
      </c>
      <c r="AA1098" s="252">
        <f>VLOOKUP(G1098,Ma_KH!$A:$R,14,0)</f>
        <v>60</v>
      </c>
    </row>
    <row r="1099" spans="1:27" x14ac:dyDescent="0.25">
      <c r="A1099" s="284">
        <v>46046</v>
      </c>
      <c r="B1099" s="285">
        <v>4183607587</v>
      </c>
      <c r="C1099" s="288" t="s">
        <v>15180</v>
      </c>
      <c r="D1099" s="286">
        <v>46055</v>
      </c>
      <c r="E1099" s="247"/>
      <c r="F1099" s="254"/>
      <c r="G1099" s="255" t="s">
        <v>14862</v>
      </c>
      <c r="H1099" s="247"/>
      <c r="I1099" s="246">
        <v>4183607587</v>
      </c>
      <c r="J1099" s="246" t="s">
        <v>1786</v>
      </c>
      <c r="K1099" s="246" t="s">
        <v>48</v>
      </c>
      <c r="L1099" s="215" t="str">
        <f>VLOOKUP($K1099,[1]TONG_SL!$A$1:$D$65536,2,0)</f>
        <v>Mọc Nấm Hương 250g</v>
      </c>
      <c r="M1099" s="247"/>
      <c r="N1099" s="215" t="str">
        <f t="shared" si="145"/>
        <v>K-C6</v>
      </c>
      <c r="O1099" s="222"/>
      <c r="P1099" s="222"/>
      <c r="Q1099" s="215" t="str">
        <f>VLOOKUP(K1099,TONG_SL!$A:$D,3,0)</f>
        <v>Túi</v>
      </c>
      <c r="R1099" s="248">
        <v>4</v>
      </c>
      <c r="S1099" s="248"/>
      <c r="T1099" s="248">
        <f>VLOOKUP(VLOOKUP(G1099,Ma_KH!$A:$R,18,0)&amp;K1099,Gia_MB!$A:$F,6,0)</f>
        <v>46000</v>
      </c>
      <c r="U1099" s="249">
        <f t="shared" si="146"/>
        <v>184000</v>
      </c>
      <c r="V1099" s="248"/>
      <c r="W1099" s="250">
        <f t="shared" si="147"/>
        <v>0</v>
      </c>
      <c r="X1099" s="251" t="str">
        <f t="shared" si="148"/>
        <v>8</v>
      </c>
      <c r="Y1099" s="248"/>
      <c r="Z1099" s="249">
        <f t="shared" si="149"/>
        <v>14720</v>
      </c>
      <c r="AA1099" s="252">
        <f>VLOOKUP(G1099,Ma_KH!$A:$R,14,0)</f>
        <v>60</v>
      </c>
    </row>
    <row r="1100" spans="1:27" x14ac:dyDescent="0.25">
      <c r="A1100" s="284">
        <v>46046</v>
      </c>
      <c r="B1100" s="285">
        <v>4183607587</v>
      </c>
      <c r="C1100" s="288" t="s">
        <v>15180</v>
      </c>
      <c r="D1100" s="286">
        <v>46055</v>
      </c>
      <c r="E1100" s="247"/>
      <c r="F1100" s="254"/>
      <c r="G1100" s="255" t="s">
        <v>14862</v>
      </c>
      <c r="H1100" s="247"/>
      <c r="I1100" s="246">
        <v>4183607587</v>
      </c>
      <c r="J1100" s="246" t="s">
        <v>1786</v>
      </c>
      <c r="K1100" s="246" t="s">
        <v>27</v>
      </c>
      <c r="L1100" s="215" t="str">
        <f>VLOOKUP($K1100,[1]TONG_SL!$A$1:$D$65536,2,0)</f>
        <v>Chân giò heo muối 300g</v>
      </c>
      <c r="M1100" s="247"/>
      <c r="N1100" s="215" t="str">
        <f t="shared" si="145"/>
        <v>K-C6</v>
      </c>
      <c r="O1100" s="222"/>
      <c r="P1100" s="222"/>
      <c r="Q1100" s="215" t="str">
        <f>VLOOKUP(K1100,TONG_SL!$A:$D,3,0)</f>
        <v>Túi</v>
      </c>
      <c r="R1100" s="248">
        <v>15</v>
      </c>
      <c r="S1100" s="248"/>
      <c r="T1100" s="248">
        <f>VLOOKUP(VLOOKUP(G1100,Ma_KH!$A:$R,18,0)&amp;K1100,Gia_MB!$A:$F,6,0)</f>
        <v>73431</v>
      </c>
      <c r="U1100" s="249">
        <f t="shared" si="146"/>
        <v>1101465</v>
      </c>
      <c r="V1100" s="248"/>
      <c r="W1100" s="250">
        <f t="shared" si="147"/>
        <v>0</v>
      </c>
      <c r="X1100" s="251" t="str">
        <f t="shared" si="148"/>
        <v>8</v>
      </c>
      <c r="Y1100" s="248"/>
      <c r="Z1100" s="249">
        <f t="shared" si="149"/>
        <v>88117.2</v>
      </c>
      <c r="AA1100" s="252">
        <f>VLOOKUP(G1100,Ma_KH!$A:$R,14,0)</f>
        <v>60</v>
      </c>
    </row>
    <row r="1101" spans="1:27" x14ac:dyDescent="0.25">
      <c r="A1101" s="284">
        <v>46046</v>
      </c>
      <c r="B1101" s="285">
        <v>4183607587</v>
      </c>
      <c r="C1101" s="288" t="s">
        <v>15180</v>
      </c>
      <c r="D1101" s="286">
        <v>46055</v>
      </c>
      <c r="E1101" s="247"/>
      <c r="F1101" s="254"/>
      <c r="G1101" s="255" t="s">
        <v>14862</v>
      </c>
      <c r="H1101" s="247"/>
      <c r="I1101" s="246">
        <v>4183607587</v>
      </c>
      <c r="J1101" s="246" t="s">
        <v>1786</v>
      </c>
      <c r="K1101" s="246" t="s">
        <v>32</v>
      </c>
      <c r="L1101" s="215" t="str">
        <f>VLOOKUP($K1101,[1]TONG_SL!$A$1:$D$65536,2,0)</f>
        <v>Giò Tai Lưỡi Xào 250g</v>
      </c>
      <c r="M1101" s="247"/>
      <c r="N1101" s="215" t="str">
        <f t="shared" si="145"/>
        <v>K-C6</v>
      </c>
      <c r="O1101" s="222"/>
      <c r="P1101" s="222"/>
      <c r="Q1101" s="215" t="str">
        <f>VLOOKUP(K1101,TONG_SL!$A:$D,3,0)</f>
        <v>Túi</v>
      </c>
      <c r="R1101" s="248">
        <v>5</v>
      </c>
      <c r="S1101" s="248"/>
      <c r="T1101" s="248">
        <f>VLOOKUP(VLOOKUP(G1101,Ma_KH!$A:$R,18,0)&amp;K1101,Gia_MB!$A:$F,6,0)</f>
        <v>50182</v>
      </c>
      <c r="U1101" s="249">
        <f t="shared" si="146"/>
        <v>250910</v>
      </c>
      <c r="V1101" s="248"/>
      <c r="W1101" s="250">
        <f t="shared" si="147"/>
        <v>0</v>
      </c>
      <c r="X1101" s="251" t="str">
        <f t="shared" si="148"/>
        <v>8</v>
      </c>
      <c r="Y1101" s="248"/>
      <c r="Z1101" s="249">
        <f t="shared" si="149"/>
        <v>20072.8</v>
      </c>
      <c r="AA1101" s="252">
        <f>VLOOKUP(G1101,Ma_KH!$A:$R,14,0)</f>
        <v>60</v>
      </c>
    </row>
    <row r="1102" spans="1:27" x14ac:dyDescent="0.25">
      <c r="A1102" s="284">
        <v>46046</v>
      </c>
      <c r="B1102" s="285">
        <v>4183607587</v>
      </c>
      <c r="C1102" s="288" t="s">
        <v>15180</v>
      </c>
      <c r="D1102" s="286">
        <v>46055</v>
      </c>
      <c r="E1102" s="247"/>
      <c r="F1102" s="254"/>
      <c r="G1102" s="255" t="s">
        <v>14862</v>
      </c>
      <c r="H1102" s="247"/>
      <c r="I1102" s="246">
        <v>4183607587</v>
      </c>
      <c r="J1102" s="246" t="s">
        <v>1786</v>
      </c>
      <c r="K1102" s="246" t="s">
        <v>30</v>
      </c>
      <c r="L1102" s="215" t="str">
        <f>VLOOKUP($K1102,[1]TONG_SL!$A$1:$D$65536,2,0)</f>
        <v>Gà muối 500g</v>
      </c>
      <c r="M1102" s="247"/>
      <c r="N1102" s="215" t="str">
        <f t="shared" si="145"/>
        <v>K-C6</v>
      </c>
      <c r="O1102" s="222"/>
      <c r="P1102" s="222"/>
      <c r="Q1102" s="215" t="str">
        <f>VLOOKUP(K1102,TONG_SL!$A:$D,3,0)</f>
        <v>Túi</v>
      </c>
      <c r="R1102" s="248">
        <v>24</v>
      </c>
      <c r="S1102" s="248"/>
      <c r="T1102" s="248">
        <f>VLOOKUP(VLOOKUP(G1102,Ma_KH!$A:$R,18,0)&amp;K1102,Gia_MB!$A:$F,6,0)</f>
        <v>116611</v>
      </c>
      <c r="U1102" s="249">
        <f t="shared" si="146"/>
        <v>2798664</v>
      </c>
      <c r="V1102" s="248"/>
      <c r="W1102" s="250">
        <f t="shared" si="147"/>
        <v>0</v>
      </c>
      <c r="X1102" s="251" t="str">
        <f t="shared" si="148"/>
        <v>8</v>
      </c>
      <c r="Y1102" s="248"/>
      <c r="Z1102" s="249">
        <f t="shared" si="149"/>
        <v>223893.12</v>
      </c>
      <c r="AA1102" s="252">
        <f>VLOOKUP(G1102,Ma_KH!$A:$R,14,0)</f>
        <v>60</v>
      </c>
    </row>
    <row r="1103" spans="1:27" x14ac:dyDescent="0.25">
      <c r="A1103" s="284">
        <v>46046</v>
      </c>
      <c r="B1103" s="285">
        <v>4183607882</v>
      </c>
      <c r="C1103" s="288" t="s">
        <v>15180</v>
      </c>
      <c r="D1103" s="286">
        <v>46055</v>
      </c>
      <c r="E1103" s="247"/>
      <c r="F1103" s="254"/>
      <c r="G1103" s="255" t="s">
        <v>7379</v>
      </c>
      <c r="H1103" s="247"/>
      <c r="I1103" s="246">
        <v>4183607882</v>
      </c>
      <c r="J1103" s="246" t="s">
        <v>1786</v>
      </c>
      <c r="K1103" s="246" t="s">
        <v>30</v>
      </c>
      <c r="L1103" s="215" t="str">
        <f>VLOOKUP($K1103,[1]TONG_SL!$A$1:$D$65536,2,0)</f>
        <v>Gà muối 500g</v>
      </c>
      <c r="M1103" s="247"/>
      <c r="N1103" s="215" t="str">
        <f t="shared" si="145"/>
        <v>K-C6</v>
      </c>
      <c r="O1103" s="222"/>
      <c r="P1103" s="222"/>
      <c r="Q1103" s="215" t="str">
        <f>VLOOKUP(K1103,TONG_SL!$A:$D,3,0)</f>
        <v>Túi</v>
      </c>
      <c r="R1103" s="248">
        <v>16</v>
      </c>
      <c r="S1103" s="248"/>
      <c r="T1103" s="248">
        <f>VLOOKUP(VLOOKUP(G1103,Ma_KH!$A:$R,18,0)&amp;K1103,Gia_MB!$A:$F,6,0)</f>
        <v>116611</v>
      </c>
      <c r="U1103" s="249">
        <f t="shared" si="146"/>
        <v>1865776</v>
      </c>
      <c r="V1103" s="248"/>
      <c r="W1103" s="250">
        <f t="shared" si="147"/>
        <v>0</v>
      </c>
      <c r="X1103" s="251" t="str">
        <f t="shared" si="148"/>
        <v>8</v>
      </c>
      <c r="Y1103" s="248"/>
      <c r="Z1103" s="249">
        <f t="shared" si="149"/>
        <v>149262.08000000002</v>
      </c>
      <c r="AA1103" s="252">
        <f>VLOOKUP(G1103,Ma_KH!$A:$R,14,0)</f>
        <v>60</v>
      </c>
    </row>
    <row r="1104" spans="1:27" x14ac:dyDescent="0.25">
      <c r="A1104" s="284">
        <v>46046</v>
      </c>
      <c r="B1104" s="285">
        <v>4183608015</v>
      </c>
      <c r="C1104" s="288" t="s">
        <v>15180</v>
      </c>
      <c r="D1104" s="286">
        <v>46055</v>
      </c>
      <c r="E1104" s="247"/>
      <c r="F1104" s="254"/>
      <c r="G1104" s="255" t="s">
        <v>14886</v>
      </c>
      <c r="H1104" s="247"/>
      <c r="I1104" s="246">
        <v>4183608015</v>
      </c>
      <c r="J1104" s="246" t="s">
        <v>1786</v>
      </c>
      <c r="K1104" s="246" t="s">
        <v>27</v>
      </c>
      <c r="L1104" s="215" t="str">
        <f>VLOOKUP($K1104,[1]TONG_SL!$A$1:$D$65536,2,0)</f>
        <v>Chân giò heo muối 300g</v>
      </c>
      <c r="M1104" s="247"/>
      <c r="N1104" s="215" t="str">
        <f t="shared" si="145"/>
        <v>K-C6</v>
      </c>
      <c r="O1104" s="222"/>
      <c r="P1104" s="222"/>
      <c r="Q1104" s="215" t="str">
        <f>VLOOKUP(K1104,TONG_SL!$A:$D,3,0)</f>
        <v>Túi</v>
      </c>
      <c r="R1104" s="248">
        <v>14</v>
      </c>
      <c r="S1104" s="248"/>
      <c r="T1104" s="248">
        <f>VLOOKUP(VLOOKUP(G1104,Ma_KH!$A:$R,18,0)&amp;K1104,Gia_MB!$A:$F,6,0)</f>
        <v>73431</v>
      </c>
      <c r="U1104" s="249">
        <f t="shared" si="146"/>
        <v>1028034</v>
      </c>
      <c r="V1104" s="248"/>
      <c r="W1104" s="250">
        <f t="shared" si="147"/>
        <v>0</v>
      </c>
      <c r="X1104" s="251" t="str">
        <f t="shared" si="148"/>
        <v>8</v>
      </c>
      <c r="Y1104" s="248"/>
      <c r="Z1104" s="249">
        <f t="shared" si="149"/>
        <v>82242.720000000001</v>
      </c>
      <c r="AA1104" s="252">
        <f>VLOOKUP(G1104,Ma_KH!$A:$R,14,0)</f>
        <v>60</v>
      </c>
    </row>
    <row r="1105" spans="1:27" x14ac:dyDescent="0.25">
      <c r="A1105" s="284">
        <v>46046</v>
      </c>
      <c r="B1105" s="285">
        <v>4183608015</v>
      </c>
      <c r="C1105" s="288" t="s">
        <v>15180</v>
      </c>
      <c r="D1105" s="286">
        <v>46055</v>
      </c>
      <c r="E1105" s="247"/>
      <c r="F1105" s="254"/>
      <c r="G1105" s="255" t="s">
        <v>14886</v>
      </c>
      <c r="H1105" s="247"/>
      <c r="I1105" s="246">
        <v>4183608015</v>
      </c>
      <c r="J1105" s="246" t="s">
        <v>1786</v>
      </c>
      <c r="K1105" s="246" t="s">
        <v>32</v>
      </c>
      <c r="L1105" s="215" t="str">
        <f>VLOOKUP($K1105,[1]TONG_SL!$A$1:$D$65536,2,0)</f>
        <v>Giò Tai Lưỡi Xào 250g</v>
      </c>
      <c r="M1105" s="247"/>
      <c r="N1105" s="215" t="str">
        <f t="shared" si="145"/>
        <v>K-C6</v>
      </c>
      <c r="O1105" s="222"/>
      <c r="P1105" s="222"/>
      <c r="Q1105" s="215" t="str">
        <f>VLOOKUP(K1105,TONG_SL!$A:$D,3,0)</f>
        <v>Túi</v>
      </c>
      <c r="R1105" s="248">
        <v>5</v>
      </c>
      <c r="S1105" s="248"/>
      <c r="T1105" s="248">
        <f>VLOOKUP(VLOOKUP(G1105,Ma_KH!$A:$R,18,0)&amp;K1105,Gia_MB!$A:$F,6,0)</f>
        <v>50182</v>
      </c>
      <c r="U1105" s="249">
        <f t="shared" si="146"/>
        <v>250910</v>
      </c>
      <c r="V1105" s="248"/>
      <c r="W1105" s="250">
        <f t="shared" si="147"/>
        <v>0</v>
      </c>
      <c r="X1105" s="251" t="str">
        <f t="shared" si="148"/>
        <v>8</v>
      </c>
      <c r="Y1105" s="248"/>
      <c r="Z1105" s="249">
        <f t="shared" si="149"/>
        <v>20072.8</v>
      </c>
      <c r="AA1105" s="252">
        <f>VLOOKUP(G1105,Ma_KH!$A:$R,14,0)</f>
        <v>60</v>
      </c>
    </row>
    <row r="1106" spans="1:27" x14ac:dyDescent="0.25">
      <c r="A1106" s="284">
        <v>46046</v>
      </c>
      <c r="B1106" s="285">
        <v>4183608015</v>
      </c>
      <c r="C1106" s="288" t="s">
        <v>15180</v>
      </c>
      <c r="D1106" s="286">
        <v>46055</v>
      </c>
      <c r="E1106" s="247"/>
      <c r="F1106" s="254"/>
      <c r="G1106" s="255" t="s">
        <v>14886</v>
      </c>
      <c r="H1106" s="247"/>
      <c r="I1106" s="246">
        <v>4183608015</v>
      </c>
      <c r="J1106" s="246" t="s">
        <v>1786</v>
      </c>
      <c r="K1106" s="246" t="s">
        <v>30</v>
      </c>
      <c r="L1106" s="215" t="str">
        <f>VLOOKUP($K1106,[1]TONG_SL!$A$1:$D$65536,2,0)</f>
        <v>Gà muối 500g</v>
      </c>
      <c r="M1106" s="247"/>
      <c r="N1106" s="215" t="str">
        <f t="shared" si="145"/>
        <v>K-C6</v>
      </c>
      <c r="O1106" s="222"/>
      <c r="P1106" s="222"/>
      <c r="Q1106" s="215" t="str">
        <f>VLOOKUP(K1106,TONG_SL!$A:$D,3,0)</f>
        <v>Túi</v>
      </c>
      <c r="R1106" s="248">
        <v>31</v>
      </c>
      <c r="S1106" s="248"/>
      <c r="T1106" s="248">
        <f>VLOOKUP(VLOOKUP(G1106,Ma_KH!$A:$R,18,0)&amp;K1106,Gia_MB!$A:$F,6,0)</f>
        <v>116611</v>
      </c>
      <c r="U1106" s="249">
        <f t="shared" si="146"/>
        <v>3614941</v>
      </c>
      <c r="V1106" s="248"/>
      <c r="W1106" s="250">
        <f t="shared" si="147"/>
        <v>0</v>
      </c>
      <c r="X1106" s="251" t="str">
        <f t="shared" si="148"/>
        <v>8</v>
      </c>
      <c r="Y1106" s="248"/>
      <c r="Z1106" s="249">
        <f t="shared" si="149"/>
        <v>289195.28000000003</v>
      </c>
      <c r="AA1106" s="252">
        <f>VLOOKUP(G1106,Ma_KH!$A:$R,14,0)</f>
        <v>60</v>
      </c>
    </row>
    <row r="1107" spans="1:27" x14ac:dyDescent="0.25">
      <c r="A1107" s="284">
        <v>46046</v>
      </c>
      <c r="B1107" s="285">
        <v>4183607964</v>
      </c>
      <c r="C1107" s="288" t="s">
        <v>15180</v>
      </c>
      <c r="D1107" s="286">
        <v>46055</v>
      </c>
      <c r="E1107" s="247"/>
      <c r="F1107" s="254"/>
      <c r="G1107" s="255" t="s">
        <v>14876</v>
      </c>
      <c r="H1107" s="247"/>
      <c r="I1107" s="246">
        <v>4183607964</v>
      </c>
      <c r="J1107" s="246" t="s">
        <v>1786</v>
      </c>
      <c r="K1107" s="246" t="s">
        <v>48</v>
      </c>
      <c r="L1107" s="215" t="str">
        <f>VLOOKUP($K1107,[1]TONG_SL!$A$1:$D$65536,2,0)</f>
        <v>Mọc Nấm Hương 250g</v>
      </c>
      <c r="M1107" s="247"/>
      <c r="N1107" s="215" t="str">
        <f t="shared" si="145"/>
        <v>K-C6</v>
      </c>
      <c r="O1107" s="222"/>
      <c r="P1107" s="222"/>
      <c r="Q1107" s="215" t="str">
        <f>VLOOKUP(K1107,TONG_SL!$A:$D,3,0)</f>
        <v>Túi</v>
      </c>
      <c r="R1107" s="248">
        <v>5</v>
      </c>
      <c r="S1107" s="248"/>
      <c r="T1107" s="248">
        <f>VLOOKUP(VLOOKUP(G1107,Ma_KH!$A:$R,18,0)&amp;K1107,Gia_MB!$A:$F,6,0)</f>
        <v>46000</v>
      </c>
      <c r="U1107" s="249">
        <f t="shared" ref="U1107:U1130" si="150">T1107*R1107</f>
        <v>230000</v>
      </c>
      <c r="V1107" s="248"/>
      <c r="W1107" s="250">
        <f t="shared" ref="W1107:W1130" si="151">U1107*V1107</f>
        <v>0</v>
      </c>
      <c r="X1107" s="251" t="str">
        <f t="shared" ref="X1107:X1130" si="152">IF(B1107&lt;&gt;"","8","0")</f>
        <v>8</v>
      </c>
      <c r="Y1107" s="248"/>
      <c r="Z1107" s="249">
        <f t="shared" ref="Z1107:Z1130" si="153">U1107*X1107%</f>
        <v>18400</v>
      </c>
      <c r="AA1107" s="252">
        <f>VLOOKUP(G1107,Ma_KH!$A:$R,14,0)</f>
        <v>60</v>
      </c>
    </row>
    <row r="1108" spans="1:27" x14ac:dyDescent="0.25">
      <c r="A1108" s="284">
        <v>46046</v>
      </c>
      <c r="B1108" s="285">
        <v>4183607964</v>
      </c>
      <c r="C1108" s="288" t="s">
        <v>15180</v>
      </c>
      <c r="D1108" s="286">
        <v>46055</v>
      </c>
      <c r="E1108" s="247"/>
      <c r="F1108" s="254"/>
      <c r="G1108" s="255" t="s">
        <v>14876</v>
      </c>
      <c r="H1108" s="247"/>
      <c r="I1108" s="246">
        <v>4183607964</v>
      </c>
      <c r="J1108" s="246" t="s">
        <v>1786</v>
      </c>
      <c r="K1108" s="246" t="s">
        <v>27</v>
      </c>
      <c r="L1108" s="215" t="str">
        <f>VLOOKUP($K1108,[1]TONG_SL!$A$1:$D$65536,2,0)</f>
        <v>Chân giò heo muối 300g</v>
      </c>
      <c r="M1108" s="247"/>
      <c r="N1108" s="215" t="str">
        <f t="shared" si="145"/>
        <v>K-C6</v>
      </c>
      <c r="O1108" s="222"/>
      <c r="P1108" s="222"/>
      <c r="Q1108" s="215" t="str">
        <f>VLOOKUP(K1108,TONG_SL!$A:$D,3,0)</f>
        <v>Túi</v>
      </c>
      <c r="R1108" s="248">
        <v>13</v>
      </c>
      <c r="S1108" s="248"/>
      <c r="T1108" s="248">
        <f>VLOOKUP(VLOOKUP(G1108,Ma_KH!$A:$R,18,0)&amp;K1108,Gia_MB!$A:$F,6,0)</f>
        <v>73431</v>
      </c>
      <c r="U1108" s="249">
        <f t="shared" si="150"/>
        <v>954603</v>
      </c>
      <c r="V1108" s="248"/>
      <c r="W1108" s="250">
        <f t="shared" si="151"/>
        <v>0</v>
      </c>
      <c r="X1108" s="251" t="str">
        <f t="shared" si="152"/>
        <v>8</v>
      </c>
      <c r="Y1108" s="248"/>
      <c r="Z1108" s="249">
        <f t="shared" si="153"/>
        <v>76368.240000000005</v>
      </c>
      <c r="AA1108" s="252">
        <f>VLOOKUP(G1108,Ma_KH!$A:$R,14,0)</f>
        <v>60</v>
      </c>
    </row>
    <row r="1109" spans="1:27" x14ac:dyDescent="0.25">
      <c r="A1109" s="284">
        <v>46046</v>
      </c>
      <c r="B1109" s="285">
        <v>4183607964</v>
      </c>
      <c r="C1109" s="288" t="s">
        <v>15180</v>
      </c>
      <c r="D1109" s="286">
        <v>46055</v>
      </c>
      <c r="E1109" s="247"/>
      <c r="F1109" s="254"/>
      <c r="G1109" s="255" t="s">
        <v>14876</v>
      </c>
      <c r="H1109" s="247"/>
      <c r="I1109" s="246">
        <v>4183607964</v>
      </c>
      <c r="J1109" s="246" t="s">
        <v>1786</v>
      </c>
      <c r="K1109" s="246" t="s">
        <v>32</v>
      </c>
      <c r="L1109" s="215" t="str">
        <f>VLOOKUP($K1109,[1]TONG_SL!$A$1:$D$65536,2,0)</f>
        <v>Giò Tai Lưỡi Xào 250g</v>
      </c>
      <c r="M1109" s="247"/>
      <c r="N1109" s="215" t="str">
        <f t="shared" si="145"/>
        <v>K-C6</v>
      </c>
      <c r="O1109" s="222"/>
      <c r="P1109" s="222"/>
      <c r="Q1109" s="215" t="str">
        <f>VLOOKUP(K1109,TONG_SL!$A:$D,3,0)</f>
        <v>Túi</v>
      </c>
      <c r="R1109" s="248">
        <v>5</v>
      </c>
      <c r="S1109" s="248"/>
      <c r="T1109" s="248">
        <f>VLOOKUP(VLOOKUP(G1109,Ma_KH!$A:$R,18,0)&amp;K1109,Gia_MB!$A:$F,6,0)</f>
        <v>50182</v>
      </c>
      <c r="U1109" s="249">
        <f t="shared" si="150"/>
        <v>250910</v>
      </c>
      <c r="V1109" s="248"/>
      <c r="W1109" s="250">
        <f t="shared" si="151"/>
        <v>0</v>
      </c>
      <c r="X1109" s="251" t="str">
        <f t="shared" si="152"/>
        <v>8</v>
      </c>
      <c r="Y1109" s="248"/>
      <c r="Z1109" s="249">
        <f t="shared" si="153"/>
        <v>20072.8</v>
      </c>
      <c r="AA1109" s="252">
        <f>VLOOKUP(G1109,Ma_KH!$A:$R,14,0)</f>
        <v>60</v>
      </c>
    </row>
    <row r="1110" spans="1:27" x14ac:dyDescent="0.25">
      <c r="A1110" s="284">
        <v>46046</v>
      </c>
      <c r="B1110" s="285">
        <v>4183607964</v>
      </c>
      <c r="C1110" s="288" t="s">
        <v>15180</v>
      </c>
      <c r="D1110" s="286">
        <v>46055</v>
      </c>
      <c r="E1110" s="247"/>
      <c r="F1110" s="254"/>
      <c r="G1110" s="255" t="s">
        <v>14876</v>
      </c>
      <c r="H1110" s="247"/>
      <c r="I1110" s="246">
        <v>4183607964</v>
      </c>
      <c r="J1110" s="246" t="s">
        <v>1786</v>
      </c>
      <c r="K1110" s="246" t="s">
        <v>30</v>
      </c>
      <c r="L1110" s="215" t="str">
        <f>VLOOKUP($K1110,[1]TONG_SL!$A$1:$D$65536,2,0)</f>
        <v>Gà muối 500g</v>
      </c>
      <c r="M1110" s="247"/>
      <c r="N1110" s="215" t="str">
        <f t="shared" si="145"/>
        <v>K-C6</v>
      </c>
      <c r="O1110" s="222"/>
      <c r="P1110" s="222"/>
      <c r="Q1110" s="215" t="str">
        <f>VLOOKUP(K1110,TONG_SL!$A:$D,3,0)</f>
        <v>Túi</v>
      </c>
      <c r="R1110" s="248">
        <v>32</v>
      </c>
      <c r="S1110" s="248"/>
      <c r="T1110" s="248">
        <f>VLOOKUP(VLOOKUP(G1110,Ma_KH!$A:$R,18,0)&amp;K1110,Gia_MB!$A:$F,6,0)</f>
        <v>116611</v>
      </c>
      <c r="U1110" s="249">
        <f t="shared" si="150"/>
        <v>3731552</v>
      </c>
      <c r="V1110" s="248"/>
      <c r="W1110" s="250">
        <f t="shared" si="151"/>
        <v>0</v>
      </c>
      <c r="X1110" s="251" t="str">
        <f t="shared" si="152"/>
        <v>8</v>
      </c>
      <c r="Y1110" s="248"/>
      <c r="Z1110" s="249">
        <f t="shared" si="153"/>
        <v>298524.16000000003</v>
      </c>
      <c r="AA1110" s="252">
        <f>VLOOKUP(G1110,Ma_KH!$A:$R,14,0)</f>
        <v>60</v>
      </c>
    </row>
    <row r="1111" spans="1:27" x14ac:dyDescent="0.25">
      <c r="A1111" s="284">
        <v>46046</v>
      </c>
      <c r="B1111" s="285">
        <v>4183607965</v>
      </c>
      <c r="C1111" s="288" t="s">
        <v>15180</v>
      </c>
      <c r="D1111" s="286">
        <v>46055</v>
      </c>
      <c r="E1111" s="247"/>
      <c r="F1111" s="254"/>
      <c r="G1111" s="255" t="s">
        <v>14877</v>
      </c>
      <c r="H1111" s="247"/>
      <c r="I1111" s="246">
        <v>4183607965</v>
      </c>
      <c r="J1111" s="246" t="s">
        <v>1786</v>
      </c>
      <c r="K1111" s="246" t="s">
        <v>27</v>
      </c>
      <c r="L1111" s="215" t="str">
        <f>VLOOKUP($K1111,[1]TONG_SL!$A$1:$D$65536,2,0)</f>
        <v>Chân giò heo muối 300g</v>
      </c>
      <c r="M1111" s="247"/>
      <c r="N1111" s="215" t="str">
        <f t="shared" si="145"/>
        <v>K-C6</v>
      </c>
      <c r="O1111" s="222"/>
      <c r="P1111" s="222"/>
      <c r="Q1111" s="215" t="str">
        <f>VLOOKUP(K1111,TONG_SL!$A:$D,3,0)</f>
        <v>Túi</v>
      </c>
      <c r="R1111" s="248">
        <v>25</v>
      </c>
      <c r="S1111" s="248"/>
      <c r="T1111" s="248">
        <f>VLOOKUP(VLOOKUP(G1111,Ma_KH!$A:$R,18,0)&amp;K1111,Gia_MB!$A:$F,6,0)</f>
        <v>73431</v>
      </c>
      <c r="U1111" s="249">
        <f t="shared" si="150"/>
        <v>1835775</v>
      </c>
      <c r="V1111" s="248"/>
      <c r="W1111" s="250">
        <f t="shared" si="151"/>
        <v>0</v>
      </c>
      <c r="X1111" s="251" t="str">
        <f t="shared" si="152"/>
        <v>8</v>
      </c>
      <c r="Y1111" s="248"/>
      <c r="Z1111" s="249">
        <f t="shared" si="153"/>
        <v>146862</v>
      </c>
      <c r="AA1111" s="252">
        <f>VLOOKUP(G1111,Ma_KH!$A:$R,14,0)</f>
        <v>60</v>
      </c>
    </row>
    <row r="1112" spans="1:27" x14ac:dyDescent="0.25">
      <c r="A1112" s="284">
        <v>46046</v>
      </c>
      <c r="B1112" s="285">
        <v>4183607965</v>
      </c>
      <c r="C1112" s="288" t="s">
        <v>15180</v>
      </c>
      <c r="D1112" s="286">
        <v>46055</v>
      </c>
      <c r="E1112" s="247"/>
      <c r="F1112" s="254"/>
      <c r="G1112" s="255" t="s">
        <v>14877</v>
      </c>
      <c r="H1112" s="247"/>
      <c r="I1112" s="246">
        <v>4183607965</v>
      </c>
      <c r="J1112" s="246" t="s">
        <v>1786</v>
      </c>
      <c r="K1112" s="246" t="s">
        <v>32</v>
      </c>
      <c r="L1112" s="215" t="str">
        <f>VLOOKUP($K1112,[1]TONG_SL!$A$1:$D$65536,2,0)</f>
        <v>Giò Tai Lưỡi Xào 250g</v>
      </c>
      <c r="M1112" s="247"/>
      <c r="N1112" s="215" t="str">
        <f t="shared" si="145"/>
        <v>K-C6</v>
      </c>
      <c r="O1112" s="222"/>
      <c r="P1112" s="222"/>
      <c r="Q1112" s="215" t="str">
        <f>VLOOKUP(K1112,TONG_SL!$A:$D,3,0)</f>
        <v>Túi</v>
      </c>
      <c r="R1112" s="248">
        <v>4</v>
      </c>
      <c r="S1112" s="248"/>
      <c r="T1112" s="248">
        <f>VLOOKUP(VLOOKUP(G1112,Ma_KH!$A:$R,18,0)&amp;K1112,Gia_MB!$A:$F,6,0)</f>
        <v>50182</v>
      </c>
      <c r="U1112" s="249">
        <f t="shared" si="150"/>
        <v>200728</v>
      </c>
      <c r="V1112" s="248"/>
      <c r="W1112" s="250">
        <f t="shared" si="151"/>
        <v>0</v>
      </c>
      <c r="X1112" s="251" t="str">
        <f t="shared" si="152"/>
        <v>8</v>
      </c>
      <c r="Y1112" s="248"/>
      <c r="Z1112" s="249">
        <f t="shared" si="153"/>
        <v>16058.24</v>
      </c>
      <c r="AA1112" s="252">
        <f>VLOOKUP(G1112,Ma_KH!$A:$R,14,0)</f>
        <v>60</v>
      </c>
    </row>
    <row r="1113" spans="1:27" x14ac:dyDescent="0.25">
      <c r="A1113" s="284">
        <v>46046</v>
      </c>
      <c r="B1113" s="285">
        <v>4183607965</v>
      </c>
      <c r="C1113" s="288" t="s">
        <v>15180</v>
      </c>
      <c r="D1113" s="286">
        <v>46055</v>
      </c>
      <c r="E1113" s="247"/>
      <c r="F1113" s="254"/>
      <c r="G1113" s="255" t="s">
        <v>14877</v>
      </c>
      <c r="H1113" s="247"/>
      <c r="I1113" s="246">
        <v>4183607965</v>
      </c>
      <c r="J1113" s="246" t="s">
        <v>1786</v>
      </c>
      <c r="K1113" s="246" t="s">
        <v>30</v>
      </c>
      <c r="L1113" s="215" t="str">
        <f>VLOOKUP($K1113,[1]TONG_SL!$A$1:$D$65536,2,0)</f>
        <v>Gà muối 500g</v>
      </c>
      <c r="M1113" s="247"/>
      <c r="N1113" s="215" t="str">
        <f t="shared" si="145"/>
        <v>K-C6</v>
      </c>
      <c r="O1113" s="222"/>
      <c r="P1113" s="222"/>
      <c r="Q1113" s="215" t="str">
        <f>VLOOKUP(K1113,TONG_SL!$A:$D,3,0)</f>
        <v>Túi</v>
      </c>
      <c r="R1113" s="248">
        <v>9</v>
      </c>
      <c r="S1113" s="248"/>
      <c r="T1113" s="248">
        <f>VLOOKUP(VLOOKUP(G1113,Ma_KH!$A:$R,18,0)&amp;K1113,Gia_MB!$A:$F,6,0)</f>
        <v>116611</v>
      </c>
      <c r="U1113" s="249">
        <f t="shared" si="150"/>
        <v>1049499</v>
      </c>
      <c r="V1113" s="248"/>
      <c r="W1113" s="250">
        <f t="shared" si="151"/>
        <v>0</v>
      </c>
      <c r="X1113" s="251" t="str">
        <f t="shared" si="152"/>
        <v>8</v>
      </c>
      <c r="Y1113" s="248"/>
      <c r="Z1113" s="249">
        <f t="shared" si="153"/>
        <v>83959.92</v>
      </c>
      <c r="AA1113" s="252">
        <f>VLOOKUP(G1113,Ma_KH!$A:$R,14,0)</f>
        <v>60</v>
      </c>
    </row>
    <row r="1114" spans="1:27" x14ac:dyDescent="0.25">
      <c r="A1114" s="284">
        <v>46046</v>
      </c>
      <c r="B1114" s="285">
        <v>4183607883</v>
      </c>
      <c r="C1114" s="288" t="s">
        <v>15180</v>
      </c>
      <c r="D1114" s="286">
        <v>46055</v>
      </c>
      <c r="E1114" s="247"/>
      <c r="F1114" s="254"/>
      <c r="G1114" s="255" t="s">
        <v>7281</v>
      </c>
      <c r="H1114" s="247"/>
      <c r="I1114" s="246">
        <v>4183607883</v>
      </c>
      <c r="J1114" s="246" t="s">
        <v>1786</v>
      </c>
      <c r="K1114" s="246" t="s">
        <v>27</v>
      </c>
      <c r="L1114" s="215" t="str">
        <f>VLOOKUP($K1114,[1]TONG_SL!$A$1:$D$65536,2,0)</f>
        <v>Chân giò heo muối 300g</v>
      </c>
      <c r="M1114" s="247"/>
      <c r="N1114" s="215" t="str">
        <f t="shared" si="145"/>
        <v>K-C6</v>
      </c>
      <c r="O1114" s="222"/>
      <c r="P1114" s="222"/>
      <c r="Q1114" s="215" t="str">
        <f>VLOOKUP(K1114,TONG_SL!$A:$D,3,0)</f>
        <v>Túi</v>
      </c>
      <c r="R1114" s="248">
        <v>10</v>
      </c>
      <c r="S1114" s="248"/>
      <c r="T1114" s="248">
        <f>VLOOKUP(VLOOKUP(G1114,Ma_KH!$A:$R,18,0)&amp;K1114,Gia_MB!$A:$F,6,0)</f>
        <v>73431</v>
      </c>
      <c r="U1114" s="249">
        <f t="shared" si="150"/>
        <v>734310</v>
      </c>
      <c r="V1114" s="248"/>
      <c r="W1114" s="250">
        <f t="shared" si="151"/>
        <v>0</v>
      </c>
      <c r="X1114" s="251" t="str">
        <f t="shared" si="152"/>
        <v>8</v>
      </c>
      <c r="Y1114" s="248"/>
      <c r="Z1114" s="249">
        <f t="shared" si="153"/>
        <v>58744.800000000003</v>
      </c>
      <c r="AA1114" s="252">
        <f>VLOOKUP(G1114,Ma_KH!$A:$R,14,0)</f>
        <v>60</v>
      </c>
    </row>
    <row r="1115" spans="1:27" x14ac:dyDescent="0.25">
      <c r="A1115" s="284">
        <v>46046</v>
      </c>
      <c r="B1115" s="285">
        <v>4183607883</v>
      </c>
      <c r="C1115" s="288" t="s">
        <v>15180</v>
      </c>
      <c r="D1115" s="286">
        <v>46055</v>
      </c>
      <c r="E1115" s="247"/>
      <c r="F1115" s="254"/>
      <c r="G1115" s="255" t="s">
        <v>7281</v>
      </c>
      <c r="H1115" s="247"/>
      <c r="I1115" s="246">
        <v>4183607883</v>
      </c>
      <c r="J1115" s="246" t="s">
        <v>1786</v>
      </c>
      <c r="K1115" s="246" t="s">
        <v>32</v>
      </c>
      <c r="L1115" s="215" t="str">
        <f>VLOOKUP($K1115,[1]TONG_SL!$A$1:$D$65536,2,0)</f>
        <v>Giò Tai Lưỡi Xào 250g</v>
      </c>
      <c r="M1115" s="247"/>
      <c r="N1115" s="215" t="str">
        <f t="shared" si="145"/>
        <v>K-C6</v>
      </c>
      <c r="O1115" s="222"/>
      <c r="P1115" s="222"/>
      <c r="Q1115" s="215" t="str">
        <f>VLOOKUP(K1115,TONG_SL!$A:$D,3,0)</f>
        <v>Túi</v>
      </c>
      <c r="R1115" s="248">
        <v>4</v>
      </c>
      <c r="S1115" s="248"/>
      <c r="T1115" s="248">
        <f>VLOOKUP(VLOOKUP(G1115,Ma_KH!$A:$R,18,0)&amp;K1115,Gia_MB!$A:$F,6,0)</f>
        <v>50182</v>
      </c>
      <c r="U1115" s="249">
        <f t="shared" si="150"/>
        <v>200728</v>
      </c>
      <c r="V1115" s="248"/>
      <c r="W1115" s="250">
        <f t="shared" si="151"/>
        <v>0</v>
      </c>
      <c r="X1115" s="251" t="str">
        <f t="shared" si="152"/>
        <v>8</v>
      </c>
      <c r="Y1115" s="248"/>
      <c r="Z1115" s="249">
        <f t="shared" si="153"/>
        <v>16058.24</v>
      </c>
      <c r="AA1115" s="252">
        <f>VLOOKUP(G1115,Ma_KH!$A:$R,14,0)</f>
        <v>60</v>
      </c>
    </row>
    <row r="1116" spans="1:27" x14ac:dyDescent="0.25">
      <c r="A1116" s="284">
        <v>46046</v>
      </c>
      <c r="B1116" s="285">
        <v>4183607883</v>
      </c>
      <c r="C1116" s="288" t="s">
        <v>15180</v>
      </c>
      <c r="D1116" s="286">
        <v>46055</v>
      </c>
      <c r="E1116" s="247"/>
      <c r="F1116" s="254"/>
      <c r="G1116" s="255" t="s">
        <v>7281</v>
      </c>
      <c r="H1116" s="247"/>
      <c r="I1116" s="246">
        <v>4183607883</v>
      </c>
      <c r="J1116" s="246" t="s">
        <v>1786</v>
      </c>
      <c r="K1116" s="246" t="s">
        <v>30</v>
      </c>
      <c r="L1116" s="215" t="str">
        <f>VLOOKUP($K1116,[1]TONG_SL!$A$1:$D$65536,2,0)</f>
        <v>Gà muối 500g</v>
      </c>
      <c r="M1116" s="247"/>
      <c r="N1116" s="215" t="str">
        <f t="shared" si="145"/>
        <v>K-C6</v>
      </c>
      <c r="O1116" s="222"/>
      <c r="P1116" s="222"/>
      <c r="Q1116" s="215" t="str">
        <f>VLOOKUP(K1116,TONG_SL!$A:$D,3,0)</f>
        <v>Túi</v>
      </c>
      <c r="R1116" s="248">
        <v>7</v>
      </c>
      <c r="S1116" s="248"/>
      <c r="T1116" s="248">
        <f>VLOOKUP(VLOOKUP(G1116,Ma_KH!$A:$R,18,0)&amp;K1116,Gia_MB!$A:$F,6,0)</f>
        <v>116611</v>
      </c>
      <c r="U1116" s="249">
        <f t="shared" si="150"/>
        <v>816277</v>
      </c>
      <c r="V1116" s="248"/>
      <c r="W1116" s="250">
        <f t="shared" si="151"/>
        <v>0</v>
      </c>
      <c r="X1116" s="251" t="str">
        <f t="shared" si="152"/>
        <v>8</v>
      </c>
      <c r="Y1116" s="248"/>
      <c r="Z1116" s="249">
        <f t="shared" si="153"/>
        <v>65302.16</v>
      </c>
      <c r="AA1116" s="252">
        <f>VLOOKUP(G1116,Ma_KH!$A:$R,14,0)</f>
        <v>60</v>
      </c>
    </row>
    <row r="1117" spans="1:27" x14ac:dyDescent="0.25">
      <c r="A1117" s="284">
        <v>46046</v>
      </c>
      <c r="B1117" s="285">
        <v>4183607662</v>
      </c>
      <c r="C1117" s="288" t="s">
        <v>15180</v>
      </c>
      <c r="D1117" s="286">
        <v>46055</v>
      </c>
      <c r="E1117" s="247"/>
      <c r="F1117" s="254"/>
      <c r="G1117" s="255" t="s">
        <v>14868</v>
      </c>
      <c r="H1117" s="247"/>
      <c r="I1117" s="246">
        <v>4183607662</v>
      </c>
      <c r="J1117" s="246" t="s">
        <v>1786</v>
      </c>
      <c r="K1117" s="246" t="s">
        <v>34</v>
      </c>
      <c r="L1117" s="215" t="str">
        <f>VLOOKUP($K1117,[1]TONG_SL!$A$1:$D$65536,2,0)</f>
        <v>Tai heo muối 200g</v>
      </c>
      <c r="M1117" s="247"/>
      <c r="N1117" s="215" t="str">
        <f t="shared" si="145"/>
        <v>K-C6</v>
      </c>
      <c r="O1117" s="222"/>
      <c r="P1117" s="222"/>
      <c r="Q1117" s="215" t="str">
        <f>VLOOKUP(K1117,TONG_SL!$A:$D,3,0)</f>
        <v>Túi</v>
      </c>
      <c r="R1117" s="248">
        <v>5</v>
      </c>
      <c r="S1117" s="248"/>
      <c r="T1117" s="248">
        <f>VLOOKUP(VLOOKUP(G1117,Ma_KH!$A:$R,18,0)&amp;K1117,Gia_MB!$A:$F,6,0)</f>
        <v>55595</v>
      </c>
      <c r="U1117" s="249">
        <f t="shared" si="150"/>
        <v>277975</v>
      </c>
      <c r="V1117" s="248"/>
      <c r="W1117" s="250">
        <f t="shared" si="151"/>
        <v>0</v>
      </c>
      <c r="X1117" s="251" t="str">
        <f t="shared" si="152"/>
        <v>8</v>
      </c>
      <c r="Y1117" s="248"/>
      <c r="Z1117" s="249">
        <f t="shared" si="153"/>
        <v>22238</v>
      </c>
      <c r="AA1117" s="252">
        <f>VLOOKUP(G1117,Ma_KH!$A:$R,14,0)</f>
        <v>60</v>
      </c>
    </row>
    <row r="1118" spans="1:27" x14ac:dyDescent="0.25">
      <c r="A1118" s="284">
        <v>46046</v>
      </c>
      <c r="B1118" s="285">
        <v>4183607662</v>
      </c>
      <c r="C1118" s="288" t="s">
        <v>15180</v>
      </c>
      <c r="D1118" s="286">
        <v>46055</v>
      </c>
      <c r="E1118" s="247"/>
      <c r="F1118" s="254"/>
      <c r="G1118" s="255" t="s">
        <v>14868</v>
      </c>
      <c r="H1118" s="247"/>
      <c r="I1118" s="246">
        <v>4183607662</v>
      </c>
      <c r="J1118" s="246" t="s">
        <v>1786</v>
      </c>
      <c r="K1118" s="246" t="s">
        <v>48</v>
      </c>
      <c r="L1118" s="215" t="str">
        <f>VLOOKUP($K1118,[1]TONG_SL!$A$1:$D$65536,2,0)</f>
        <v>Mọc Nấm Hương 250g</v>
      </c>
      <c r="M1118" s="247"/>
      <c r="N1118" s="215" t="str">
        <f t="shared" si="145"/>
        <v>K-C6</v>
      </c>
      <c r="O1118" s="222"/>
      <c r="P1118" s="222"/>
      <c r="Q1118" s="215" t="str">
        <f>VLOOKUP(K1118,TONG_SL!$A:$D,3,0)</f>
        <v>Túi</v>
      </c>
      <c r="R1118" s="248">
        <v>5</v>
      </c>
      <c r="S1118" s="248"/>
      <c r="T1118" s="248">
        <f>VLOOKUP(VLOOKUP(G1118,Ma_KH!$A:$R,18,0)&amp;K1118,Gia_MB!$A:$F,6,0)</f>
        <v>46000</v>
      </c>
      <c r="U1118" s="249">
        <f t="shared" si="150"/>
        <v>230000</v>
      </c>
      <c r="V1118" s="248"/>
      <c r="W1118" s="250">
        <f t="shared" si="151"/>
        <v>0</v>
      </c>
      <c r="X1118" s="251" t="str">
        <f t="shared" si="152"/>
        <v>8</v>
      </c>
      <c r="Y1118" s="248"/>
      <c r="Z1118" s="249">
        <f t="shared" si="153"/>
        <v>18400</v>
      </c>
      <c r="AA1118" s="252">
        <f>VLOOKUP(G1118,Ma_KH!$A:$R,14,0)</f>
        <v>60</v>
      </c>
    </row>
    <row r="1119" spans="1:27" x14ac:dyDescent="0.25">
      <c r="A1119" s="284">
        <v>46046</v>
      </c>
      <c r="B1119" s="285">
        <v>4183607662</v>
      </c>
      <c r="C1119" s="288" t="s">
        <v>15180</v>
      </c>
      <c r="D1119" s="286">
        <v>46055</v>
      </c>
      <c r="E1119" s="247"/>
      <c r="F1119" s="254"/>
      <c r="G1119" s="255" t="s">
        <v>14868</v>
      </c>
      <c r="H1119" s="247"/>
      <c r="I1119" s="246">
        <v>4183607662</v>
      </c>
      <c r="J1119" s="246" t="s">
        <v>1786</v>
      </c>
      <c r="K1119" s="246" t="s">
        <v>27</v>
      </c>
      <c r="L1119" s="215" t="str">
        <f>VLOOKUP($K1119,[1]TONG_SL!$A$1:$D$65536,2,0)</f>
        <v>Chân giò heo muối 300g</v>
      </c>
      <c r="M1119" s="247"/>
      <c r="N1119" s="215" t="str">
        <f t="shared" si="145"/>
        <v>K-C6</v>
      </c>
      <c r="O1119" s="222"/>
      <c r="P1119" s="222"/>
      <c r="Q1119" s="215" t="str">
        <f>VLOOKUP(K1119,TONG_SL!$A:$D,3,0)</f>
        <v>Túi</v>
      </c>
      <c r="R1119" s="248">
        <v>10</v>
      </c>
      <c r="S1119" s="248"/>
      <c r="T1119" s="248">
        <f>VLOOKUP(VLOOKUP(G1119,Ma_KH!$A:$R,18,0)&amp;K1119,Gia_MB!$A:$F,6,0)</f>
        <v>73431</v>
      </c>
      <c r="U1119" s="249">
        <f t="shared" si="150"/>
        <v>734310</v>
      </c>
      <c r="V1119" s="248"/>
      <c r="W1119" s="250">
        <f t="shared" si="151"/>
        <v>0</v>
      </c>
      <c r="X1119" s="251" t="str">
        <f t="shared" si="152"/>
        <v>8</v>
      </c>
      <c r="Y1119" s="248"/>
      <c r="Z1119" s="249">
        <f t="shared" si="153"/>
        <v>58744.800000000003</v>
      </c>
      <c r="AA1119" s="252">
        <f>VLOOKUP(G1119,Ma_KH!$A:$R,14,0)</f>
        <v>60</v>
      </c>
    </row>
    <row r="1120" spans="1:27" x14ac:dyDescent="0.25">
      <c r="A1120" s="284">
        <v>46046</v>
      </c>
      <c r="B1120" s="285">
        <v>4183607662</v>
      </c>
      <c r="C1120" s="288" t="s">
        <v>15180</v>
      </c>
      <c r="D1120" s="286">
        <v>46055</v>
      </c>
      <c r="E1120" s="247"/>
      <c r="F1120" s="254"/>
      <c r="G1120" s="255" t="s">
        <v>14868</v>
      </c>
      <c r="H1120" s="247"/>
      <c r="I1120" s="246">
        <v>4183607662</v>
      </c>
      <c r="J1120" s="246" t="s">
        <v>1786</v>
      </c>
      <c r="K1120" s="246" t="s">
        <v>32</v>
      </c>
      <c r="L1120" s="215" t="str">
        <f>VLOOKUP($K1120,[1]TONG_SL!$A$1:$D$65536,2,0)</f>
        <v>Giò Tai Lưỡi Xào 250g</v>
      </c>
      <c r="M1120" s="247"/>
      <c r="N1120" s="215" t="str">
        <f t="shared" si="145"/>
        <v>K-C6</v>
      </c>
      <c r="O1120" s="222"/>
      <c r="P1120" s="222"/>
      <c r="Q1120" s="215" t="str">
        <f>VLOOKUP(K1120,TONG_SL!$A:$D,3,0)</f>
        <v>Túi</v>
      </c>
      <c r="R1120" s="248">
        <v>5</v>
      </c>
      <c r="S1120" s="248"/>
      <c r="T1120" s="248">
        <f>VLOOKUP(VLOOKUP(G1120,Ma_KH!$A:$R,18,0)&amp;K1120,Gia_MB!$A:$F,6,0)</f>
        <v>50182</v>
      </c>
      <c r="U1120" s="249">
        <f t="shared" si="150"/>
        <v>250910</v>
      </c>
      <c r="V1120" s="248"/>
      <c r="W1120" s="250">
        <f t="shared" si="151"/>
        <v>0</v>
      </c>
      <c r="X1120" s="251" t="str">
        <f t="shared" si="152"/>
        <v>8</v>
      </c>
      <c r="Y1120" s="248"/>
      <c r="Z1120" s="249">
        <f t="shared" si="153"/>
        <v>20072.8</v>
      </c>
      <c r="AA1120" s="252">
        <f>VLOOKUP(G1120,Ma_KH!$A:$R,14,0)</f>
        <v>60</v>
      </c>
    </row>
    <row r="1121" spans="1:27" x14ac:dyDescent="0.25">
      <c r="A1121" s="284">
        <v>46046</v>
      </c>
      <c r="B1121" s="285">
        <v>4183607662</v>
      </c>
      <c r="C1121" s="288" t="s">
        <v>15180</v>
      </c>
      <c r="D1121" s="286">
        <v>46055</v>
      </c>
      <c r="E1121" s="247"/>
      <c r="F1121" s="254"/>
      <c r="G1121" s="255" t="s">
        <v>14868</v>
      </c>
      <c r="H1121" s="247"/>
      <c r="I1121" s="246">
        <v>4183607662</v>
      </c>
      <c r="J1121" s="246" t="s">
        <v>1786</v>
      </c>
      <c r="K1121" s="246" t="s">
        <v>30</v>
      </c>
      <c r="L1121" s="215" t="str">
        <f>VLOOKUP($K1121,[1]TONG_SL!$A$1:$D$65536,2,0)</f>
        <v>Gà muối 500g</v>
      </c>
      <c r="M1121" s="247"/>
      <c r="N1121" s="215" t="str">
        <f t="shared" ref="N1121:N1183" si="154">IF($B1121&lt;&gt;"","K-C6","")</f>
        <v>K-C6</v>
      </c>
      <c r="O1121" s="222"/>
      <c r="P1121" s="222"/>
      <c r="Q1121" s="215" t="str">
        <f>VLOOKUP(K1121,TONG_SL!$A:$D,3,0)</f>
        <v>Túi</v>
      </c>
      <c r="R1121" s="248">
        <v>41</v>
      </c>
      <c r="S1121" s="248"/>
      <c r="T1121" s="248">
        <f>VLOOKUP(VLOOKUP(G1121,Ma_KH!$A:$R,18,0)&amp;K1121,Gia_MB!$A:$F,6,0)</f>
        <v>116611</v>
      </c>
      <c r="U1121" s="249">
        <f t="shared" si="150"/>
        <v>4781051</v>
      </c>
      <c r="V1121" s="248"/>
      <c r="W1121" s="250">
        <f t="shared" si="151"/>
        <v>0</v>
      </c>
      <c r="X1121" s="251" t="str">
        <f t="shared" si="152"/>
        <v>8</v>
      </c>
      <c r="Y1121" s="248"/>
      <c r="Z1121" s="249">
        <f t="shared" si="153"/>
        <v>382484.08</v>
      </c>
      <c r="AA1121" s="252">
        <f>VLOOKUP(G1121,Ma_KH!$A:$R,14,0)</f>
        <v>60</v>
      </c>
    </row>
    <row r="1122" spans="1:27" x14ac:dyDescent="0.25">
      <c r="A1122" s="284">
        <v>46049</v>
      </c>
      <c r="B1122" s="285">
        <v>4183832834</v>
      </c>
      <c r="C1122" s="288" t="s">
        <v>15180</v>
      </c>
      <c r="D1122" s="286">
        <v>46055</v>
      </c>
      <c r="E1122" s="247"/>
      <c r="F1122" s="254"/>
      <c r="G1122" s="255" t="s">
        <v>14898</v>
      </c>
      <c r="H1122" s="247"/>
      <c r="I1122" s="246">
        <v>4183832834</v>
      </c>
      <c r="J1122" s="246" t="s">
        <v>1786</v>
      </c>
      <c r="K1122" s="246" t="s">
        <v>30</v>
      </c>
      <c r="L1122" s="215" t="str">
        <f>VLOOKUP($K1122,[1]TONG_SL!$A$1:$D$65536,2,0)</f>
        <v>Gà muối 500g</v>
      </c>
      <c r="M1122" s="247"/>
      <c r="N1122" s="215" t="str">
        <f t="shared" si="154"/>
        <v>K-C6</v>
      </c>
      <c r="O1122" s="222"/>
      <c r="P1122" s="222"/>
      <c r="Q1122" s="215" t="str">
        <f>VLOOKUP(K1122,TONG_SL!$A:$D,3,0)</f>
        <v>Túi</v>
      </c>
      <c r="R1122" s="248">
        <v>8</v>
      </c>
      <c r="S1122" s="248"/>
      <c r="T1122" s="248">
        <f>VLOOKUP(VLOOKUP(G1122,Ma_KH!$A:$R,18,0)&amp;K1122,Gia_MB!$A:$F,6,0)</f>
        <v>116611</v>
      </c>
      <c r="U1122" s="249">
        <f t="shared" si="150"/>
        <v>932888</v>
      </c>
      <c r="V1122" s="248"/>
      <c r="W1122" s="250">
        <f t="shared" si="151"/>
        <v>0</v>
      </c>
      <c r="X1122" s="251" t="str">
        <f t="shared" si="152"/>
        <v>8</v>
      </c>
      <c r="Y1122" s="248"/>
      <c r="Z1122" s="249">
        <f t="shared" si="153"/>
        <v>74631.040000000008</v>
      </c>
      <c r="AA1122" s="252">
        <f>VLOOKUP(G1122,Ma_KH!$A:$R,14,0)</f>
        <v>60</v>
      </c>
    </row>
    <row r="1123" spans="1:27" x14ac:dyDescent="0.25">
      <c r="A1123" s="284">
        <v>46049</v>
      </c>
      <c r="B1123" s="285">
        <v>4183832834</v>
      </c>
      <c r="C1123" s="288" t="s">
        <v>15180</v>
      </c>
      <c r="D1123" s="286">
        <v>46055</v>
      </c>
      <c r="E1123" s="247"/>
      <c r="F1123" s="254"/>
      <c r="G1123" s="255" t="s">
        <v>14898</v>
      </c>
      <c r="H1123" s="247"/>
      <c r="I1123" s="246">
        <v>4183832834</v>
      </c>
      <c r="J1123" s="246" t="s">
        <v>1786</v>
      </c>
      <c r="K1123" s="246" t="s">
        <v>27</v>
      </c>
      <c r="L1123" s="215" t="str">
        <f>VLOOKUP($K1123,[1]TONG_SL!$A$1:$D$65536,2,0)</f>
        <v>Chân giò heo muối 300g</v>
      </c>
      <c r="M1123" s="247"/>
      <c r="N1123" s="215" t="str">
        <f t="shared" si="154"/>
        <v>K-C6</v>
      </c>
      <c r="O1123" s="222"/>
      <c r="P1123" s="222"/>
      <c r="Q1123" s="215" t="str">
        <f>VLOOKUP(K1123,TONG_SL!$A:$D,3,0)</f>
        <v>Túi</v>
      </c>
      <c r="R1123" s="248">
        <v>3</v>
      </c>
      <c r="S1123" s="248"/>
      <c r="T1123" s="248">
        <f>VLOOKUP(VLOOKUP(G1123,Ma_KH!$A:$R,18,0)&amp;K1123,Gia_MB!$A:$F,6,0)</f>
        <v>73431</v>
      </c>
      <c r="U1123" s="249">
        <f t="shared" si="150"/>
        <v>220293</v>
      </c>
      <c r="V1123" s="248"/>
      <c r="W1123" s="250">
        <f t="shared" si="151"/>
        <v>0</v>
      </c>
      <c r="X1123" s="251" t="str">
        <f t="shared" si="152"/>
        <v>8</v>
      </c>
      <c r="Y1123" s="248"/>
      <c r="Z1123" s="249">
        <f t="shared" si="153"/>
        <v>17623.439999999999</v>
      </c>
      <c r="AA1123" s="252">
        <f>VLOOKUP(G1123,Ma_KH!$A:$R,14,0)</f>
        <v>60</v>
      </c>
    </row>
    <row r="1124" spans="1:27" x14ac:dyDescent="0.25">
      <c r="A1124" s="284">
        <v>46049</v>
      </c>
      <c r="B1124" s="285">
        <v>4183832834</v>
      </c>
      <c r="C1124" s="288" t="s">
        <v>15180</v>
      </c>
      <c r="D1124" s="286">
        <v>46055</v>
      </c>
      <c r="E1124" s="247"/>
      <c r="F1124" s="254"/>
      <c r="G1124" s="255" t="s">
        <v>14898</v>
      </c>
      <c r="H1124" s="247"/>
      <c r="I1124" s="246">
        <v>4183832834</v>
      </c>
      <c r="J1124" s="246" t="s">
        <v>1786</v>
      </c>
      <c r="K1124" s="246" t="s">
        <v>32</v>
      </c>
      <c r="L1124" s="215" t="str">
        <f>VLOOKUP($K1124,[1]TONG_SL!$A$1:$D$65536,2,0)</f>
        <v>Giò Tai Lưỡi Xào 250g</v>
      </c>
      <c r="M1124" s="247"/>
      <c r="N1124" s="215" t="str">
        <f t="shared" si="154"/>
        <v>K-C6</v>
      </c>
      <c r="O1124" s="222"/>
      <c r="P1124" s="222"/>
      <c r="Q1124" s="215" t="str">
        <f>VLOOKUP(K1124,TONG_SL!$A:$D,3,0)</f>
        <v>Túi</v>
      </c>
      <c r="R1124" s="248">
        <v>3</v>
      </c>
      <c r="S1124" s="248"/>
      <c r="T1124" s="248">
        <f>VLOOKUP(VLOOKUP(G1124,Ma_KH!$A:$R,18,0)&amp;K1124,Gia_MB!$A:$F,6,0)</f>
        <v>50182</v>
      </c>
      <c r="U1124" s="249">
        <f t="shared" si="150"/>
        <v>150546</v>
      </c>
      <c r="V1124" s="248"/>
      <c r="W1124" s="250">
        <f t="shared" si="151"/>
        <v>0</v>
      </c>
      <c r="X1124" s="251" t="str">
        <f t="shared" si="152"/>
        <v>8</v>
      </c>
      <c r="Y1124" s="248"/>
      <c r="Z1124" s="249">
        <f t="shared" si="153"/>
        <v>12043.68</v>
      </c>
      <c r="AA1124" s="252">
        <f>VLOOKUP(G1124,Ma_KH!$A:$R,14,0)</f>
        <v>60</v>
      </c>
    </row>
    <row r="1125" spans="1:27" x14ac:dyDescent="0.25">
      <c r="A1125" s="284">
        <v>46049</v>
      </c>
      <c r="B1125" s="285">
        <v>4183832572</v>
      </c>
      <c r="C1125" s="288" t="s">
        <v>15180</v>
      </c>
      <c r="D1125" s="286">
        <v>46055</v>
      </c>
      <c r="E1125" s="247"/>
      <c r="F1125" s="254"/>
      <c r="G1125" s="255" t="s">
        <v>14885</v>
      </c>
      <c r="H1125" s="247"/>
      <c r="I1125" s="246">
        <v>4183832572</v>
      </c>
      <c r="J1125" s="246" t="s">
        <v>1786</v>
      </c>
      <c r="K1125" s="246" t="s">
        <v>30</v>
      </c>
      <c r="L1125" s="215" t="str">
        <f>VLOOKUP($K1125,[1]TONG_SL!$A$1:$D$65536,2,0)</f>
        <v>Gà muối 500g</v>
      </c>
      <c r="M1125" s="247"/>
      <c r="N1125" s="215" t="str">
        <f t="shared" si="154"/>
        <v>K-C6</v>
      </c>
      <c r="O1125" s="222"/>
      <c r="P1125" s="222"/>
      <c r="Q1125" s="215" t="str">
        <f>VLOOKUP(K1125,TONG_SL!$A:$D,3,0)</f>
        <v>Túi</v>
      </c>
      <c r="R1125" s="248">
        <v>12</v>
      </c>
      <c r="S1125" s="248"/>
      <c r="T1125" s="248">
        <f>VLOOKUP(VLOOKUP(G1125,Ma_KH!$A:$R,18,0)&amp;K1125,Gia_MB!$A:$F,6,0)</f>
        <v>116611</v>
      </c>
      <c r="U1125" s="249">
        <f t="shared" si="150"/>
        <v>1399332</v>
      </c>
      <c r="V1125" s="248"/>
      <c r="W1125" s="250">
        <f t="shared" si="151"/>
        <v>0</v>
      </c>
      <c r="X1125" s="251" t="str">
        <f t="shared" si="152"/>
        <v>8</v>
      </c>
      <c r="Y1125" s="248"/>
      <c r="Z1125" s="249">
        <f t="shared" si="153"/>
        <v>111946.56</v>
      </c>
      <c r="AA1125" s="252">
        <f>VLOOKUP(G1125,Ma_KH!$A:$R,14,0)</f>
        <v>60</v>
      </c>
    </row>
    <row r="1126" spans="1:27" x14ac:dyDescent="0.25">
      <c r="A1126" s="284">
        <v>46049</v>
      </c>
      <c r="B1126" s="285">
        <v>4183832572</v>
      </c>
      <c r="C1126" s="288" t="s">
        <v>15180</v>
      </c>
      <c r="D1126" s="286">
        <v>46055</v>
      </c>
      <c r="E1126" s="247"/>
      <c r="F1126" s="254"/>
      <c r="G1126" s="255" t="s">
        <v>14885</v>
      </c>
      <c r="H1126" s="247"/>
      <c r="I1126" s="246">
        <v>4183832572</v>
      </c>
      <c r="J1126" s="246" t="s">
        <v>1786</v>
      </c>
      <c r="K1126" s="246" t="s">
        <v>27</v>
      </c>
      <c r="L1126" s="215" t="str">
        <f>VLOOKUP($K1126,[1]TONG_SL!$A$1:$D$65536,2,0)</f>
        <v>Chân giò heo muối 300g</v>
      </c>
      <c r="M1126" s="247"/>
      <c r="N1126" s="215" t="str">
        <f t="shared" si="154"/>
        <v>K-C6</v>
      </c>
      <c r="O1126" s="222"/>
      <c r="P1126" s="222"/>
      <c r="Q1126" s="215" t="str">
        <f>VLOOKUP(K1126,TONG_SL!$A:$D,3,0)</f>
        <v>Túi</v>
      </c>
      <c r="R1126" s="248">
        <v>3</v>
      </c>
      <c r="S1126" s="248"/>
      <c r="T1126" s="248">
        <f>VLOOKUP(VLOOKUP(G1126,Ma_KH!$A:$R,18,0)&amp;K1126,Gia_MB!$A:$F,6,0)</f>
        <v>73431</v>
      </c>
      <c r="U1126" s="249">
        <f t="shared" si="150"/>
        <v>220293</v>
      </c>
      <c r="V1126" s="248"/>
      <c r="W1126" s="250">
        <f t="shared" si="151"/>
        <v>0</v>
      </c>
      <c r="X1126" s="251" t="str">
        <f t="shared" si="152"/>
        <v>8</v>
      </c>
      <c r="Y1126" s="248"/>
      <c r="Z1126" s="249">
        <f t="shared" si="153"/>
        <v>17623.439999999999</v>
      </c>
      <c r="AA1126" s="252">
        <f>VLOOKUP(G1126,Ma_KH!$A:$R,14,0)</f>
        <v>60</v>
      </c>
    </row>
    <row r="1127" spans="1:27" x14ac:dyDescent="0.25">
      <c r="A1127" s="284">
        <v>46049</v>
      </c>
      <c r="B1127" s="285">
        <v>4183832572</v>
      </c>
      <c r="C1127" s="288" t="s">
        <v>15180</v>
      </c>
      <c r="D1127" s="286">
        <v>46055</v>
      </c>
      <c r="E1127" s="247"/>
      <c r="F1127" s="254"/>
      <c r="G1127" s="255" t="s">
        <v>14885</v>
      </c>
      <c r="H1127" s="247"/>
      <c r="I1127" s="246">
        <v>4183832572</v>
      </c>
      <c r="J1127" s="246" t="s">
        <v>1786</v>
      </c>
      <c r="K1127" s="246" t="s">
        <v>32</v>
      </c>
      <c r="L1127" s="215" t="str">
        <f>VLOOKUP($K1127,[1]TONG_SL!$A$1:$D$65536,2,0)</f>
        <v>Giò Tai Lưỡi Xào 250g</v>
      </c>
      <c r="M1127" s="247"/>
      <c r="N1127" s="215" t="str">
        <f t="shared" si="154"/>
        <v>K-C6</v>
      </c>
      <c r="O1127" s="222"/>
      <c r="P1127" s="222"/>
      <c r="Q1127" s="215" t="str">
        <f>VLOOKUP(K1127,TONG_SL!$A:$D,3,0)</f>
        <v>Túi</v>
      </c>
      <c r="R1127" s="248">
        <v>3</v>
      </c>
      <c r="S1127" s="248"/>
      <c r="T1127" s="248">
        <f>VLOOKUP(VLOOKUP(G1127,Ma_KH!$A:$R,18,0)&amp;K1127,Gia_MB!$A:$F,6,0)</f>
        <v>50182</v>
      </c>
      <c r="U1127" s="249">
        <f t="shared" si="150"/>
        <v>150546</v>
      </c>
      <c r="V1127" s="248"/>
      <c r="W1127" s="250">
        <f t="shared" si="151"/>
        <v>0</v>
      </c>
      <c r="X1127" s="251" t="str">
        <f t="shared" si="152"/>
        <v>8</v>
      </c>
      <c r="Y1127" s="248"/>
      <c r="Z1127" s="249">
        <f t="shared" si="153"/>
        <v>12043.68</v>
      </c>
      <c r="AA1127" s="252">
        <f>VLOOKUP(G1127,Ma_KH!$A:$R,14,0)</f>
        <v>60</v>
      </c>
    </row>
    <row r="1128" spans="1:27" x14ac:dyDescent="0.25">
      <c r="A1128" s="284">
        <v>46049</v>
      </c>
      <c r="B1128" s="285">
        <v>4183832301</v>
      </c>
      <c r="C1128" s="288" t="s">
        <v>15180</v>
      </c>
      <c r="D1128" s="286">
        <v>46055</v>
      </c>
      <c r="E1128" s="247"/>
      <c r="F1128" s="254"/>
      <c r="G1128" s="255" t="s">
        <v>14864</v>
      </c>
      <c r="H1128" s="247"/>
      <c r="I1128" s="246">
        <v>4183832301</v>
      </c>
      <c r="J1128" s="246" t="s">
        <v>1786</v>
      </c>
      <c r="K1128" s="246" t="s">
        <v>32</v>
      </c>
      <c r="L1128" s="215" t="str">
        <f>VLOOKUP($K1128,[1]TONG_SL!$A$1:$D$65536,2,0)</f>
        <v>Giò Tai Lưỡi Xào 250g</v>
      </c>
      <c r="M1128" s="247"/>
      <c r="N1128" s="215" t="str">
        <f t="shared" si="154"/>
        <v>K-C6</v>
      </c>
      <c r="O1128" s="222"/>
      <c r="P1128" s="222"/>
      <c r="Q1128" s="215" t="str">
        <f>VLOOKUP(K1128,TONG_SL!$A:$D,3,0)</f>
        <v>Túi</v>
      </c>
      <c r="R1128" s="248">
        <v>3</v>
      </c>
      <c r="S1128" s="248"/>
      <c r="T1128" s="248">
        <f>VLOOKUP(VLOOKUP(G1128,Ma_KH!$A:$R,18,0)&amp;K1128,Gia_MB!$A:$F,6,0)</f>
        <v>50182</v>
      </c>
      <c r="U1128" s="249">
        <f t="shared" si="150"/>
        <v>150546</v>
      </c>
      <c r="V1128" s="248"/>
      <c r="W1128" s="250">
        <f t="shared" si="151"/>
        <v>0</v>
      </c>
      <c r="X1128" s="251" t="str">
        <f t="shared" si="152"/>
        <v>8</v>
      </c>
      <c r="Y1128" s="248"/>
      <c r="Z1128" s="249">
        <f t="shared" si="153"/>
        <v>12043.68</v>
      </c>
      <c r="AA1128" s="252">
        <f>VLOOKUP(G1128,Ma_KH!$A:$R,14,0)</f>
        <v>60</v>
      </c>
    </row>
    <row r="1129" spans="1:27" x14ac:dyDescent="0.25">
      <c r="A1129" s="284">
        <v>46049</v>
      </c>
      <c r="B1129" s="285">
        <v>4183832301</v>
      </c>
      <c r="C1129" s="288" t="s">
        <v>15180</v>
      </c>
      <c r="D1129" s="286">
        <v>46055</v>
      </c>
      <c r="E1129" s="247"/>
      <c r="F1129" s="254"/>
      <c r="G1129" s="255" t="s">
        <v>14864</v>
      </c>
      <c r="H1129" s="247"/>
      <c r="I1129" s="246">
        <v>4183832301</v>
      </c>
      <c r="J1129" s="246" t="s">
        <v>1786</v>
      </c>
      <c r="K1129" s="246" t="s">
        <v>30</v>
      </c>
      <c r="L1129" s="215" t="str">
        <f>VLOOKUP($K1129,[1]TONG_SL!$A$1:$D$65536,2,0)</f>
        <v>Gà muối 500g</v>
      </c>
      <c r="M1129" s="247"/>
      <c r="N1129" s="215" t="str">
        <f t="shared" si="154"/>
        <v>K-C6</v>
      </c>
      <c r="O1129" s="222"/>
      <c r="P1129" s="222"/>
      <c r="Q1129" s="215" t="str">
        <f>VLOOKUP(K1129,TONG_SL!$A:$D,3,0)</f>
        <v>Túi</v>
      </c>
      <c r="R1129" s="248">
        <v>10</v>
      </c>
      <c r="S1129" s="248"/>
      <c r="T1129" s="248">
        <f>VLOOKUP(VLOOKUP(G1129,Ma_KH!$A:$R,18,0)&amp;K1129,Gia_MB!$A:$F,6,0)</f>
        <v>116611</v>
      </c>
      <c r="U1129" s="249">
        <f t="shared" si="150"/>
        <v>1166110</v>
      </c>
      <c r="V1129" s="248"/>
      <c r="W1129" s="250">
        <f t="shared" si="151"/>
        <v>0</v>
      </c>
      <c r="X1129" s="251" t="str">
        <f t="shared" si="152"/>
        <v>8</v>
      </c>
      <c r="Y1129" s="248"/>
      <c r="Z1129" s="249">
        <f t="shared" si="153"/>
        <v>93288.8</v>
      </c>
      <c r="AA1129" s="252">
        <f>VLOOKUP(G1129,Ma_KH!$A:$R,14,0)</f>
        <v>60</v>
      </c>
    </row>
    <row r="1130" spans="1:27" x14ac:dyDescent="0.25">
      <c r="A1130" s="284">
        <v>46049</v>
      </c>
      <c r="B1130" s="285">
        <v>4183832301</v>
      </c>
      <c r="C1130" s="288" t="s">
        <v>15180</v>
      </c>
      <c r="D1130" s="286">
        <v>46055</v>
      </c>
      <c r="E1130" s="247"/>
      <c r="F1130" s="254"/>
      <c r="G1130" s="255" t="s">
        <v>14864</v>
      </c>
      <c r="H1130" s="247"/>
      <c r="I1130" s="246">
        <v>4183832301</v>
      </c>
      <c r="J1130" s="246" t="s">
        <v>1786</v>
      </c>
      <c r="K1130" s="246" t="s">
        <v>27</v>
      </c>
      <c r="L1130" s="215" t="str">
        <f>VLOOKUP($K1130,[1]TONG_SL!$A$1:$D$65536,2,0)</f>
        <v>Chân giò heo muối 300g</v>
      </c>
      <c r="M1130" s="247"/>
      <c r="N1130" s="215" t="str">
        <f t="shared" si="154"/>
        <v>K-C6</v>
      </c>
      <c r="O1130" s="222"/>
      <c r="P1130" s="222"/>
      <c r="Q1130" s="215" t="str">
        <f>VLOOKUP(K1130,TONG_SL!$A:$D,3,0)</f>
        <v>Túi</v>
      </c>
      <c r="R1130" s="248">
        <v>6</v>
      </c>
      <c r="S1130" s="248"/>
      <c r="T1130" s="248">
        <f>VLOOKUP(VLOOKUP(G1130,Ma_KH!$A:$R,18,0)&amp;K1130,Gia_MB!$A:$F,6,0)</f>
        <v>73431</v>
      </c>
      <c r="U1130" s="249">
        <f t="shared" si="150"/>
        <v>440586</v>
      </c>
      <c r="V1130" s="248"/>
      <c r="W1130" s="250">
        <f t="shared" si="151"/>
        <v>0</v>
      </c>
      <c r="X1130" s="251" t="str">
        <f t="shared" si="152"/>
        <v>8</v>
      </c>
      <c r="Y1130" s="248"/>
      <c r="Z1130" s="249">
        <f t="shared" si="153"/>
        <v>35246.879999999997</v>
      </c>
      <c r="AA1130" s="252">
        <f>VLOOKUP(G1130,Ma_KH!$A:$R,14,0)</f>
        <v>60</v>
      </c>
    </row>
    <row r="1131" spans="1:27" x14ac:dyDescent="0.25">
      <c r="A1131" s="284">
        <v>46049</v>
      </c>
      <c r="B1131" s="281">
        <v>4183832635</v>
      </c>
      <c r="C1131" s="288" t="s">
        <v>15180</v>
      </c>
      <c r="D1131" s="286">
        <v>46055</v>
      </c>
      <c r="E1131" s="219"/>
      <c r="F1131" s="218"/>
      <c r="G1131" s="268" t="s">
        <v>14887</v>
      </c>
      <c r="H1131" s="219"/>
      <c r="I1131" s="217">
        <v>4183832635</v>
      </c>
      <c r="J1131" s="246" t="s">
        <v>1786</v>
      </c>
      <c r="K1131" s="217" t="s">
        <v>32</v>
      </c>
      <c r="L1131" s="215" t="str">
        <f>VLOOKUP($K1131,[1]TONG_SL!$A$1:$D$65536,2,0)</f>
        <v>Giò Tai Lưỡi Xào 250g</v>
      </c>
      <c r="M1131" s="247"/>
      <c r="N1131" s="215" t="str">
        <f t="shared" si="154"/>
        <v>K-C6</v>
      </c>
      <c r="O1131" s="222"/>
      <c r="P1131" s="222"/>
      <c r="Q1131" s="215" t="str">
        <f>VLOOKUP(K1131,TONG_SL!$A:$D,3,0)</f>
        <v>Túi</v>
      </c>
      <c r="R1131" s="223">
        <v>3</v>
      </c>
      <c r="S1131" s="223"/>
      <c r="T1131" s="223">
        <f>VLOOKUP(VLOOKUP(G1131,Ma_KH!$A:$R,18,0)&amp;K1131,Gia_MB!$A:$F,6,0)</f>
        <v>50182</v>
      </c>
      <c r="U1131" s="183">
        <f>T1131*R1131</f>
        <v>150546</v>
      </c>
      <c r="V1131" s="223"/>
      <c r="W1131" s="269">
        <f>U1131*V1131</f>
        <v>0</v>
      </c>
      <c r="X1131" s="270" t="str">
        <f>IF(B1131&lt;&gt;"","8","0")</f>
        <v>8</v>
      </c>
      <c r="Y1131" s="223"/>
      <c r="Z1131" s="183">
        <f>U1131*X1131%</f>
        <v>12043.68</v>
      </c>
      <c r="AA1131" s="271">
        <f>VLOOKUP(G1131,Ma_KH!$A:$R,14,0)</f>
        <v>60</v>
      </c>
    </row>
    <row r="1132" spans="1:27" x14ac:dyDescent="0.25">
      <c r="A1132" s="284">
        <v>46049</v>
      </c>
      <c r="B1132" s="281">
        <v>4183832635</v>
      </c>
      <c r="C1132" s="288" t="s">
        <v>15180</v>
      </c>
      <c r="D1132" s="286">
        <v>46055</v>
      </c>
      <c r="E1132" s="219"/>
      <c r="F1132" s="218"/>
      <c r="G1132" s="268" t="s">
        <v>14887</v>
      </c>
      <c r="H1132" s="219"/>
      <c r="I1132" s="217">
        <v>4183832635</v>
      </c>
      <c r="J1132" s="246" t="s">
        <v>1786</v>
      </c>
      <c r="K1132" s="217" t="s">
        <v>30</v>
      </c>
      <c r="L1132" s="215" t="str">
        <f>VLOOKUP($K1132,[1]TONG_SL!$A$1:$D$65536,2,0)</f>
        <v>Gà muối 500g</v>
      </c>
      <c r="M1132" s="247"/>
      <c r="N1132" s="215" t="str">
        <f t="shared" si="154"/>
        <v>K-C6</v>
      </c>
      <c r="O1132" s="222"/>
      <c r="P1132" s="222"/>
      <c r="Q1132" s="215" t="str">
        <f>VLOOKUP(K1132,TONG_SL!$A:$D,3,0)</f>
        <v>Túi</v>
      </c>
      <c r="R1132" s="223">
        <v>6</v>
      </c>
      <c r="S1132" s="223"/>
      <c r="T1132" s="223">
        <f>VLOOKUP(VLOOKUP(G1132,Ma_KH!$A:$R,18,0)&amp;K1132,Gia_MB!$A:$F,6,0)</f>
        <v>116611</v>
      </c>
      <c r="U1132" s="183">
        <f>T1132*R1132</f>
        <v>699666</v>
      </c>
      <c r="V1132" s="223"/>
      <c r="W1132" s="269">
        <f>U1132*V1132</f>
        <v>0</v>
      </c>
      <c r="X1132" s="270" t="str">
        <f>IF(B1132&lt;&gt;"","8","0")</f>
        <v>8</v>
      </c>
      <c r="Y1132" s="223"/>
      <c r="Z1132" s="183">
        <f>U1132*X1132%</f>
        <v>55973.279999999999</v>
      </c>
      <c r="AA1132" s="271">
        <f>VLOOKUP(G1132,Ma_KH!$A:$R,14,0)</f>
        <v>60</v>
      </c>
    </row>
    <row r="1133" spans="1:27" x14ac:dyDescent="0.25">
      <c r="A1133" s="284">
        <v>46049</v>
      </c>
      <c r="B1133" s="281">
        <v>4183832635</v>
      </c>
      <c r="C1133" s="288" t="s">
        <v>15180</v>
      </c>
      <c r="D1133" s="286">
        <v>46055</v>
      </c>
      <c r="E1133" s="219"/>
      <c r="F1133" s="218"/>
      <c r="G1133" s="268" t="s">
        <v>14887</v>
      </c>
      <c r="H1133" s="219"/>
      <c r="I1133" s="217">
        <v>4183832635</v>
      </c>
      <c r="J1133" s="246" t="s">
        <v>1786</v>
      </c>
      <c r="K1133" s="217" t="s">
        <v>27</v>
      </c>
      <c r="L1133" s="215" t="str">
        <f>VLOOKUP($K1133,[1]TONG_SL!$A$1:$D$65536,2,0)</f>
        <v>Chân giò heo muối 300g</v>
      </c>
      <c r="M1133" s="247"/>
      <c r="N1133" s="215" t="str">
        <f t="shared" si="154"/>
        <v>K-C6</v>
      </c>
      <c r="O1133" s="222"/>
      <c r="P1133" s="222"/>
      <c r="Q1133" s="215" t="str">
        <f>VLOOKUP(K1133,TONG_SL!$A:$D,3,0)</f>
        <v>Túi</v>
      </c>
      <c r="R1133" s="223">
        <v>3</v>
      </c>
      <c r="S1133" s="223"/>
      <c r="T1133" s="223">
        <f>VLOOKUP(VLOOKUP(G1133,Ma_KH!$A:$R,18,0)&amp;K1133,Gia_MB!$A:$F,6,0)</f>
        <v>73431</v>
      </c>
      <c r="U1133" s="183">
        <f>T1133*R1133</f>
        <v>220293</v>
      </c>
      <c r="V1133" s="223"/>
      <c r="W1133" s="269">
        <f>U1133*V1133</f>
        <v>0</v>
      </c>
      <c r="X1133" s="270" t="str">
        <f>IF(B1133&lt;&gt;"","8","0")</f>
        <v>8</v>
      </c>
      <c r="Y1133" s="223"/>
      <c r="Z1133" s="183">
        <f>U1133*X1133%</f>
        <v>17623.439999999999</v>
      </c>
      <c r="AA1133" s="271">
        <f>VLOOKUP(G1133,Ma_KH!$A:$R,14,0)</f>
        <v>60</v>
      </c>
    </row>
    <row r="1134" spans="1:27" x14ac:dyDescent="0.25">
      <c r="A1134" s="284">
        <v>46049</v>
      </c>
      <c r="B1134" s="278">
        <v>4183832231</v>
      </c>
      <c r="C1134" s="288" t="s">
        <v>15180</v>
      </c>
      <c r="D1134" s="286">
        <v>46055</v>
      </c>
      <c r="E1134" s="213"/>
      <c r="F1134" s="214"/>
      <c r="G1134" s="238" t="s">
        <v>14861</v>
      </c>
      <c r="H1134" s="213"/>
      <c r="I1134" s="212">
        <v>4183832231</v>
      </c>
      <c r="J1134" s="246" t="s">
        <v>1786</v>
      </c>
      <c r="K1134" s="217" t="s">
        <v>27</v>
      </c>
      <c r="L1134" s="215" t="str">
        <f>VLOOKUP($K1134,[1]TONG_SL!$A$1:$D$65536,2,0)</f>
        <v>Chân giò heo muối 300g</v>
      </c>
      <c r="M1134" s="247"/>
      <c r="N1134" s="215" t="str">
        <f t="shared" si="154"/>
        <v>K-C6</v>
      </c>
      <c r="O1134" s="222"/>
      <c r="P1134" s="222"/>
      <c r="Q1134" s="215" t="str">
        <f>VLOOKUP(K1134,TONG_SL!$A:$D,3,0)</f>
        <v>Túi</v>
      </c>
      <c r="R1134" s="224">
        <v>3</v>
      </c>
      <c r="S1134" s="224"/>
      <c r="T1134" s="224">
        <f>VLOOKUP(VLOOKUP(G1134,Ma_KH!$A:$R,18,0)&amp;K1134,Gia_MB!$A:$F,6,0)</f>
        <v>73431</v>
      </c>
      <c r="U1134" s="182">
        <f t="shared" ref="U1134:U1164" si="155">T1134*R1134</f>
        <v>220293</v>
      </c>
      <c r="V1134" s="224"/>
      <c r="W1134" s="225">
        <f t="shared" ref="W1134:W1164" si="156">U1134*V1134</f>
        <v>0</v>
      </c>
      <c r="X1134" s="226" t="str">
        <f t="shared" ref="X1134:X1164" si="157">IF(B1134&lt;&gt;"","8","0")</f>
        <v>8</v>
      </c>
      <c r="Y1134" s="224"/>
      <c r="Z1134" s="182">
        <f t="shared" ref="Z1134:Z1164" si="158">U1134*X1134%</f>
        <v>17623.439999999999</v>
      </c>
      <c r="AA1134" s="227">
        <f>VLOOKUP(G1134,Ma_KH!$A:$R,14,0)</f>
        <v>60</v>
      </c>
    </row>
    <row r="1135" spans="1:27" x14ac:dyDescent="0.25">
      <c r="A1135" s="284">
        <v>46049</v>
      </c>
      <c r="B1135" s="278">
        <v>4183832231</v>
      </c>
      <c r="C1135" s="288" t="s">
        <v>15180</v>
      </c>
      <c r="D1135" s="286">
        <v>46055</v>
      </c>
      <c r="E1135" s="213"/>
      <c r="F1135" s="214"/>
      <c r="G1135" s="238" t="s">
        <v>14861</v>
      </c>
      <c r="H1135" s="213"/>
      <c r="I1135" s="212">
        <v>4183832231</v>
      </c>
      <c r="J1135" s="246" t="s">
        <v>1786</v>
      </c>
      <c r="K1135" s="212" t="s">
        <v>32</v>
      </c>
      <c r="L1135" s="215" t="str">
        <f>VLOOKUP($K1135,[1]TONG_SL!$A$1:$D$65536,2,0)</f>
        <v>Giò Tai Lưỡi Xào 250g</v>
      </c>
      <c r="M1135" s="247"/>
      <c r="N1135" s="215" t="str">
        <f t="shared" si="154"/>
        <v>K-C6</v>
      </c>
      <c r="O1135" s="222"/>
      <c r="P1135" s="222"/>
      <c r="Q1135" s="215" t="str">
        <f>VLOOKUP(K1135,TONG_SL!$A:$D,3,0)</f>
        <v>Túi</v>
      </c>
      <c r="R1135" s="224">
        <v>3</v>
      </c>
      <c r="S1135" s="224"/>
      <c r="T1135" s="224">
        <f>VLOOKUP(VLOOKUP(G1135,Ma_KH!$A:$R,18,0)&amp;K1135,Gia_MB!$A:$F,6,0)</f>
        <v>50182</v>
      </c>
      <c r="U1135" s="182">
        <f t="shared" si="155"/>
        <v>150546</v>
      </c>
      <c r="V1135" s="224"/>
      <c r="W1135" s="225">
        <f t="shared" si="156"/>
        <v>0</v>
      </c>
      <c r="X1135" s="226" t="str">
        <f t="shared" si="157"/>
        <v>8</v>
      </c>
      <c r="Y1135" s="224"/>
      <c r="Z1135" s="182">
        <f t="shared" si="158"/>
        <v>12043.68</v>
      </c>
      <c r="AA1135" s="227">
        <f>VLOOKUP(G1135,Ma_KH!$A:$R,14,0)</f>
        <v>60</v>
      </c>
    </row>
    <row r="1136" spans="1:27" x14ac:dyDescent="0.25">
      <c r="A1136" s="284">
        <v>46049</v>
      </c>
      <c r="B1136" s="278">
        <v>4183832231</v>
      </c>
      <c r="C1136" s="288" t="s">
        <v>15180</v>
      </c>
      <c r="D1136" s="286">
        <v>46055</v>
      </c>
      <c r="E1136" s="213"/>
      <c r="F1136" s="214"/>
      <c r="G1136" s="238" t="s">
        <v>14861</v>
      </c>
      <c r="H1136" s="213"/>
      <c r="I1136" s="212">
        <v>4183832231</v>
      </c>
      <c r="J1136" s="246" t="s">
        <v>1786</v>
      </c>
      <c r="K1136" s="212" t="s">
        <v>30</v>
      </c>
      <c r="L1136" s="215" t="str">
        <f>VLOOKUP($K1136,[1]TONG_SL!$A$1:$D$65536,2,0)</f>
        <v>Gà muối 500g</v>
      </c>
      <c r="M1136" s="247"/>
      <c r="N1136" s="215" t="str">
        <f t="shared" si="154"/>
        <v>K-C6</v>
      </c>
      <c r="O1136" s="222"/>
      <c r="P1136" s="222"/>
      <c r="Q1136" s="215" t="str">
        <f>VLOOKUP(K1136,TONG_SL!$A:$D,3,0)</f>
        <v>Túi</v>
      </c>
      <c r="R1136" s="224">
        <v>8</v>
      </c>
      <c r="S1136" s="224"/>
      <c r="T1136" s="224">
        <f>VLOOKUP(VLOOKUP(G1136,Ma_KH!$A:$R,18,0)&amp;K1136,Gia_MB!$A:$F,6,0)</f>
        <v>116611</v>
      </c>
      <c r="U1136" s="182">
        <f t="shared" si="155"/>
        <v>932888</v>
      </c>
      <c r="V1136" s="224"/>
      <c r="W1136" s="225">
        <f t="shared" si="156"/>
        <v>0</v>
      </c>
      <c r="X1136" s="226" t="str">
        <f t="shared" si="157"/>
        <v>8</v>
      </c>
      <c r="Y1136" s="224"/>
      <c r="Z1136" s="182">
        <f t="shared" si="158"/>
        <v>74631.040000000008</v>
      </c>
      <c r="AA1136" s="227">
        <f>VLOOKUP(G1136,Ma_KH!$A:$R,14,0)</f>
        <v>60</v>
      </c>
    </row>
    <row r="1137" spans="1:27" x14ac:dyDescent="0.25">
      <c r="A1137" s="284">
        <v>46049</v>
      </c>
      <c r="B1137" s="278">
        <v>4183832502</v>
      </c>
      <c r="C1137" s="288" t="s">
        <v>15180</v>
      </c>
      <c r="D1137" s="286">
        <v>46055</v>
      </c>
      <c r="E1137" s="213"/>
      <c r="F1137" s="214"/>
      <c r="G1137" s="238" t="s">
        <v>14879</v>
      </c>
      <c r="H1137" s="213"/>
      <c r="I1137" s="212">
        <v>4183832502</v>
      </c>
      <c r="J1137" s="246" t="s">
        <v>1786</v>
      </c>
      <c r="K1137" s="212" t="s">
        <v>32</v>
      </c>
      <c r="L1137" s="215" t="str">
        <f>VLOOKUP($K1137,[1]TONG_SL!$A$1:$D$65536,2,0)</f>
        <v>Giò Tai Lưỡi Xào 250g</v>
      </c>
      <c r="M1137" s="247"/>
      <c r="N1137" s="215" t="str">
        <f t="shared" si="154"/>
        <v>K-C6</v>
      </c>
      <c r="O1137" s="222"/>
      <c r="P1137" s="222"/>
      <c r="Q1137" s="215" t="str">
        <f>VLOOKUP(K1137,TONG_SL!$A:$D,3,0)</f>
        <v>Túi</v>
      </c>
      <c r="R1137" s="224">
        <v>3</v>
      </c>
      <c r="S1137" s="224"/>
      <c r="T1137" s="224">
        <f>VLOOKUP(VLOOKUP(G1137,Ma_KH!$A:$R,18,0)&amp;K1137,Gia_MB!$A:$F,6,0)</f>
        <v>50182</v>
      </c>
      <c r="U1137" s="182">
        <f t="shared" si="155"/>
        <v>150546</v>
      </c>
      <c r="V1137" s="224"/>
      <c r="W1137" s="225">
        <f t="shared" si="156"/>
        <v>0</v>
      </c>
      <c r="X1137" s="226" t="str">
        <f t="shared" si="157"/>
        <v>8</v>
      </c>
      <c r="Y1137" s="224"/>
      <c r="Z1137" s="182">
        <f t="shared" si="158"/>
        <v>12043.68</v>
      </c>
      <c r="AA1137" s="227">
        <f>VLOOKUP(G1137,Ma_KH!$A:$R,14,0)</f>
        <v>60</v>
      </c>
    </row>
    <row r="1138" spans="1:27" x14ac:dyDescent="0.25">
      <c r="A1138" s="284">
        <v>46049</v>
      </c>
      <c r="B1138" s="278">
        <v>4183832502</v>
      </c>
      <c r="C1138" s="288" t="s">
        <v>15180</v>
      </c>
      <c r="D1138" s="286">
        <v>46055</v>
      </c>
      <c r="E1138" s="213"/>
      <c r="F1138" s="214"/>
      <c r="G1138" s="238" t="s">
        <v>14879</v>
      </c>
      <c r="H1138" s="213"/>
      <c r="I1138" s="212">
        <v>4183832502</v>
      </c>
      <c r="J1138" s="246" t="s">
        <v>1786</v>
      </c>
      <c r="K1138" s="212" t="s">
        <v>30</v>
      </c>
      <c r="L1138" s="215" t="str">
        <f>VLOOKUP($K1138,[1]TONG_SL!$A$1:$D$65536,2,0)</f>
        <v>Gà muối 500g</v>
      </c>
      <c r="M1138" s="247"/>
      <c r="N1138" s="215" t="str">
        <f t="shared" si="154"/>
        <v>K-C6</v>
      </c>
      <c r="O1138" s="222"/>
      <c r="P1138" s="222"/>
      <c r="Q1138" s="215" t="str">
        <f>VLOOKUP(K1138,TONG_SL!$A:$D,3,0)</f>
        <v>Túi</v>
      </c>
      <c r="R1138" s="224">
        <v>16</v>
      </c>
      <c r="S1138" s="224"/>
      <c r="T1138" s="224">
        <f>VLOOKUP(VLOOKUP(G1138,Ma_KH!$A:$R,18,0)&amp;K1138,Gia_MB!$A:$F,6,0)</f>
        <v>116611</v>
      </c>
      <c r="U1138" s="182">
        <f t="shared" si="155"/>
        <v>1865776</v>
      </c>
      <c r="V1138" s="224"/>
      <c r="W1138" s="225">
        <f t="shared" si="156"/>
        <v>0</v>
      </c>
      <c r="X1138" s="226" t="str">
        <f t="shared" si="157"/>
        <v>8</v>
      </c>
      <c r="Y1138" s="224"/>
      <c r="Z1138" s="182">
        <f t="shared" si="158"/>
        <v>149262.08000000002</v>
      </c>
      <c r="AA1138" s="227">
        <f>VLOOKUP(G1138,Ma_KH!$A:$R,14,0)</f>
        <v>60</v>
      </c>
    </row>
    <row r="1139" spans="1:27" x14ac:dyDescent="0.25">
      <c r="A1139" s="284">
        <v>46049</v>
      </c>
      <c r="B1139" s="278">
        <v>4183832502</v>
      </c>
      <c r="C1139" s="288" t="s">
        <v>15180</v>
      </c>
      <c r="D1139" s="286">
        <v>46055</v>
      </c>
      <c r="E1139" s="213"/>
      <c r="F1139" s="214"/>
      <c r="G1139" s="238" t="s">
        <v>14879</v>
      </c>
      <c r="H1139" s="213"/>
      <c r="I1139" s="212">
        <v>4183832502</v>
      </c>
      <c r="J1139" s="246" t="s">
        <v>1786</v>
      </c>
      <c r="K1139" s="212" t="s">
        <v>27</v>
      </c>
      <c r="L1139" s="215" t="str">
        <f>VLOOKUP($K1139,[1]TONG_SL!$A$1:$D$65536,2,0)</f>
        <v>Chân giò heo muối 300g</v>
      </c>
      <c r="M1139" s="247"/>
      <c r="N1139" s="215" t="str">
        <f t="shared" si="154"/>
        <v>K-C6</v>
      </c>
      <c r="O1139" s="222"/>
      <c r="P1139" s="222"/>
      <c r="Q1139" s="215" t="str">
        <f>VLOOKUP(K1139,TONG_SL!$A:$D,3,0)</f>
        <v>Túi</v>
      </c>
      <c r="R1139" s="224">
        <v>15</v>
      </c>
      <c r="S1139" s="224"/>
      <c r="T1139" s="224">
        <f>VLOOKUP(VLOOKUP(G1139,Ma_KH!$A:$R,18,0)&amp;K1139,Gia_MB!$A:$F,6,0)</f>
        <v>73431</v>
      </c>
      <c r="U1139" s="182">
        <f t="shared" si="155"/>
        <v>1101465</v>
      </c>
      <c r="V1139" s="224"/>
      <c r="W1139" s="225">
        <f t="shared" si="156"/>
        <v>0</v>
      </c>
      <c r="X1139" s="226" t="str">
        <f t="shared" si="157"/>
        <v>8</v>
      </c>
      <c r="Y1139" s="224"/>
      <c r="Z1139" s="182">
        <f t="shared" si="158"/>
        <v>88117.2</v>
      </c>
      <c r="AA1139" s="227">
        <f>VLOOKUP(G1139,Ma_KH!$A:$R,14,0)</f>
        <v>60</v>
      </c>
    </row>
    <row r="1140" spans="1:27" x14ac:dyDescent="0.25">
      <c r="A1140" s="284">
        <v>46049</v>
      </c>
      <c r="B1140" s="278">
        <v>4183832175</v>
      </c>
      <c r="C1140" s="288" t="s">
        <v>15180</v>
      </c>
      <c r="D1140" s="286">
        <v>46055</v>
      </c>
      <c r="E1140" s="213"/>
      <c r="F1140" s="214"/>
      <c r="G1140" s="238" t="s">
        <v>14860</v>
      </c>
      <c r="H1140" s="213"/>
      <c r="I1140" s="212">
        <v>4183832175</v>
      </c>
      <c r="J1140" s="246" t="s">
        <v>1786</v>
      </c>
      <c r="K1140" s="212" t="s">
        <v>27</v>
      </c>
      <c r="L1140" s="215" t="str">
        <f>VLOOKUP($K1140,[1]TONG_SL!$A$1:$D$65536,2,0)</f>
        <v>Chân giò heo muối 300g</v>
      </c>
      <c r="M1140" s="247"/>
      <c r="N1140" s="215" t="str">
        <f t="shared" si="154"/>
        <v>K-C6</v>
      </c>
      <c r="O1140" s="222"/>
      <c r="P1140" s="222"/>
      <c r="Q1140" s="215" t="str">
        <f>VLOOKUP(K1140,TONG_SL!$A:$D,3,0)</f>
        <v>Túi</v>
      </c>
      <c r="R1140" s="224">
        <v>6</v>
      </c>
      <c r="S1140" s="224"/>
      <c r="T1140" s="224">
        <f>VLOOKUP(VLOOKUP(G1140,Ma_KH!$A:$R,18,0)&amp;K1140,Gia_MB!$A:$F,6,0)</f>
        <v>73431</v>
      </c>
      <c r="U1140" s="182">
        <f t="shared" si="155"/>
        <v>440586</v>
      </c>
      <c r="V1140" s="224"/>
      <c r="W1140" s="225">
        <f t="shared" si="156"/>
        <v>0</v>
      </c>
      <c r="X1140" s="226" t="str">
        <f t="shared" si="157"/>
        <v>8</v>
      </c>
      <c r="Y1140" s="224"/>
      <c r="Z1140" s="182">
        <f t="shared" si="158"/>
        <v>35246.879999999997</v>
      </c>
      <c r="AA1140" s="227">
        <f>VLOOKUP(G1140,Ma_KH!$A:$R,14,0)</f>
        <v>60</v>
      </c>
    </row>
    <row r="1141" spans="1:27" x14ac:dyDescent="0.25">
      <c r="A1141" s="284">
        <v>46049</v>
      </c>
      <c r="B1141" s="278">
        <v>4183832175</v>
      </c>
      <c r="C1141" s="288" t="s">
        <v>15180</v>
      </c>
      <c r="D1141" s="286">
        <v>46055</v>
      </c>
      <c r="E1141" s="213"/>
      <c r="F1141" s="214"/>
      <c r="G1141" s="238" t="s">
        <v>14860</v>
      </c>
      <c r="H1141" s="213"/>
      <c r="I1141" s="212">
        <v>4183832175</v>
      </c>
      <c r="J1141" s="246" t="s">
        <v>1786</v>
      </c>
      <c r="K1141" s="212" t="s">
        <v>30</v>
      </c>
      <c r="L1141" s="215" t="str">
        <f>VLOOKUP($K1141,[1]TONG_SL!$A$1:$D$65536,2,0)</f>
        <v>Gà muối 500g</v>
      </c>
      <c r="M1141" s="247"/>
      <c r="N1141" s="215" t="str">
        <f t="shared" si="154"/>
        <v>K-C6</v>
      </c>
      <c r="O1141" s="222"/>
      <c r="P1141" s="222"/>
      <c r="Q1141" s="215" t="str">
        <f>VLOOKUP(K1141,TONG_SL!$A:$D,3,0)</f>
        <v>Túi</v>
      </c>
      <c r="R1141" s="224">
        <v>14</v>
      </c>
      <c r="S1141" s="224"/>
      <c r="T1141" s="224">
        <f>VLOOKUP(VLOOKUP(G1141,Ma_KH!$A:$R,18,0)&amp;K1141,Gia_MB!$A:$F,6,0)</f>
        <v>116611</v>
      </c>
      <c r="U1141" s="182">
        <f t="shared" si="155"/>
        <v>1632554</v>
      </c>
      <c r="V1141" s="224"/>
      <c r="W1141" s="225">
        <f t="shared" si="156"/>
        <v>0</v>
      </c>
      <c r="X1141" s="226" t="str">
        <f t="shared" si="157"/>
        <v>8</v>
      </c>
      <c r="Y1141" s="224"/>
      <c r="Z1141" s="182">
        <f t="shared" si="158"/>
        <v>130604.32</v>
      </c>
      <c r="AA1141" s="227">
        <f>VLOOKUP(G1141,Ma_KH!$A:$R,14,0)</f>
        <v>60</v>
      </c>
    </row>
    <row r="1142" spans="1:27" x14ac:dyDescent="0.25">
      <c r="A1142" s="284">
        <v>46049</v>
      </c>
      <c r="B1142" s="278">
        <v>4183832175</v>
      </c>
      <c r="C1142" s="288" t="s">
        <v>15180</v>
      </c>
      <c r="D1142" s="286">
        <v>46055</v>
      </c>
      <c r="E1142" s="213"/>
      <c r="F1142" s="214"/>
      <c r="G1142" s="238" t="s">
        <v>14860</v>
      </c>
      <c r="H1142" s="213"/>
      <c r="I1142" s="212">
        <v>4183832175</v>
      </c>
      <c r="J1142" s="246" t="s">
        <v>1786</v>
      </c>
      <c r="K1142" s="212" t="s">
        <v>32</v>
      </c>
      <c r="L1142" s="215" t="str">
        <f>VLOOKUP($K1142,[1]TONG_SL!$A$1:$D$65536,2,0)</f>
        <v>Giò Tai Lưỡi Xào 250g</v>
      </c>
      <c r="M1142" s="247"/>
      <c r="N1142" s="215" t="str">
        <f t="shared" si="154"/>
        <v>K-C6</v>
      </c>
      <c r="O1142" s="222"/>
      <c r="P1142" s="222"/>
      <c r="Q1142" s="215" t="str">
        <f>VLOOKUP(K1142,TONG_SL!$A:$D,3,0)</f>
        <v>Túi</v>
      </c>
      <c r="R1142" s="224">
        <v>3</v>
      </c>
      <c r="S1142" s="224"/>
      <c r="T1142" s="224">
        <f>VLOOKUP(VLOOKUP(G1142,Ma_KH!$A:$R,18,0)&amp;K1142,Gia_MB!$A:$F,6,0)</f>
        <v>50182</v>
      </c>
      <c r="U1142" s="182">
        <f t="shared" si="155"/>
        <v>150546</v>
      </c>
      <c r="V1142" s="224"/>
      <c r="W1142" s="225">
        <f t="shared" si="156"/>
        <v>0</v>
      </c>
      <c r="X1142" s="226" t="str">
        <f t="shared" si="157"/>
        <v>8</v>
      </c>
      <c r="Y1142" s="224"/>
      <c r="Z1142" s="182">
        <f t="shared" si="158"/>
        <v>12043.68</v>
      </c>
      <c r="AA1142" s="227">
        <f>VLOOKUP(G1142,Ma_KH!$A:$R,14,0)</f>
        <v>60</v>
      </c>
    </row>
    <row r="1143" spans="1:27" x14ac:dyDescent="0.25">
      <c r="A1143" s="284">
        <v>46049</v>
      </c>
      <c r="B1143" s="278">
        <v>4183832451</v>
      </c>
      <c r="C1143" s="288" t="s">
        <v>15180</v>
      </c>
      <c r="D1143" s="286">
        <v>46055</v>
      </c>
      <c r="E1143" s="213"/>
      <c r="F1143" s="214"/>
      <c r="G1143" s="238" t="s">
        <v>14872</v>
      </c>
      <c r="H1143" s="213"/>
      <c r="I1143" s="212">
        <v>4183832451</v>
      </c>
      <c r="J1143" s="246" t="s">
        <v>1786</v>
      </c>
      <c r="K1143" s="212" t="s">
        <v>32</v>
      </c>
      <c r="L1143" s="215" t="str">
        <f>VLOOKUP($K1143,[1]TONG_SL!$A$1:$D$65536,2,0)</f>
        <v>Giò Tai Lưỡi Xào 250g</v>
      </c>
      <c r="M1143" s="247"/>
      <c r="N1143" s="215" t="str">
        <f t="shared" si="154"/>
        <v>K-C6</v>
      </c>
      <c r="O1143" s="222"/>
      <c r="P1143" s="222"/>
      <c r="Q1143" s="215" t="str">
        <f>VLOOKUP(K1143,TONG_SL!$A:$D,3,0)</f>
        <v>Túi</v>
      </c>
      <c r="R1143" s="224">
        <v>3</v>
      </c>
      <c r="S1143" s="224"/>
      <c r="T1143" s="224">
        <f>VLOOKUP(VLOOKUP(G1143,Ma_KH!$A:$R,18,0)&amp;K1143,Gia_MB!$A:$F,6,0)</f>
        <v>50182</v>
      </c>
      <c r="U1143" s="182">
        <f t="shared" si="155"/>
        <v>150546</v>
      </c>
      <c r="V1143" s="224"/>
      <c r="W1143" s="225">
        <f t="shared" si="156"/>
        <v>0</v>
      </c>
      <c r="X1143" s="226" t="str">
        <f t="shared" si="157"/>
        <v>8</v>
      </c>
      <c r="Y1143" s="224"/>
      <c r="Z1143" s="182">
        <f t="shared" si="158"/>
        <v>12043.68</v>
      </c>
      <c r="AA1143" s="227">
        <f>VLOOKUP(G1143,Ma_KH!$A:$R,14,0)</f>
        <v>60</v>
      </c>
    </row>
    <row r="1144" spans="1:27" x14ac:dyDescent="0.25">
      <c r="A1144" s="284">
        <v>46049</v>
      </c>
      <c r="B1144" s="278">
        <v>4183832451</v>
      </c>
      <c r="C1144" s="288" t="s">
        <v>15180</v>
      </c>
      <c r="D1144" s="286">
        <v>46055</v>
      </c>
      <c r="E1144" s="213"/>
      <c r="F1144" s="214"/>
      <c r="G1144" s="238" t="s">
        <v>14872</v>
      </c>
      <c r="H1144" s="213"/>
      <c r="I1144" s="212">
        <v>4183832451</v>
      </c>
      <c r="J1144" s="246" t="s">
        <v>1786</v>
      </c>
      <c r="K1144" s="212" t="s">
        <v>27</v>
      </c>
      <c r="L1144" s="215" t="str">
        <f>VLOOKUP($K1144,[1]TONG_SL!$A$1:$D$65536,2,0)</f>
        <v>Chân giò heo muối 300g</v>
      </c>
      <c r="M1144" s="247"/>
      <c r="N1144" s="215" t="str">
        <f t="shared" si="154"/>
        <v>K-C6</v>
      </c>
      <c r="O1144" s="222"/>
      <c r="P1144" s="222"/>
      <c r="Q1144" s="215" t="str">
        <f>VLOOKUP(K1144,TONG_SL!$A:$D,3,0)</f>
        <v>Túi</v>
      </c>
      <c r="R1144" s="224">
        <v>3</v>
      </c>
      <c r="S1144" s="224"/>
      <c r="T1144" s="224">
        <f>VLOOKUP(VLOOKUP(G1144,Ma_KH!$A:$R,18,0)&amp;K1144,Gia_MB!$A:$F,6,0)</f>
        <v>73431</v>
      </c>
      <c r="U1144" s="182">
        <f t="shared" si="155"/>
        <v>220293</v>
      </c>
      <c r="V1144" s="224"/>
      <c r="W1144" s="225">
        <f t="shared" si="156"/>
        <v>0</v>
      </c>
      <c r="X1144" s="226" t="str">
        <f t="shared" si="157"/>
        <v>8</v>
      </c>
      <c r="Y1144" s="224"/>
      <c r="Z1144" s="182">
        <f t="shared" si="158"/>
        <v>17623.439999999999</v>
      </c>
      <c r="AA1144" s="227">
        <f>VLOOKUP(G1144,Ma_KH!$A:$R,14,0)</f>
        <v>60</v>
      </c>
    </row>
    <row r="1145" spans="1:27" x14ac:dyDescent="0.25">
      <c r="A1145" s="284">
        <v>46049</v>
      </c>
      <c r="B1145" s="278">
        <v>4183832451</v>
      </c>
      <c r="C1145" s="288" t="s">
        <v>15180</v>
      </c>
      <c r="D1145" s="286">
        <v>46055</v>
      </c>
      <c r="E1145" s="213"/>
      <c r="F1145" s="214"/>
      <c r="G1145" s="238" t="s">
        <v>14872</v>
      </c>
      <c r="H1145" s="213"/>
      <c r="I1145" s="212">
        <v>4183832451</v>
      </c>
      <c r="J1145" s="246" t="s">
        <v>1786</v>
      </c>
      <c r="K1145" s="212" t="s">
        <v>30</v>
      </c>
      <c r="L1145" s="215" t="str">
        <f>VLOOKUP($K1145,[1]TONG_SL!$A$1:$D$65536,2,0)</f>
        <v>Gà muối 500g</v>
      </c>
      <c r="M1145" s="247"/>
      <c r="N1145" s="215" t="str">
        <f t="shared" si="154"/>
        <v>K-C6</v>
      </c>
      <c r="O1145" s="222"/>
      <c r="P1145" s="222"/>
      <c r="Q1145" s="215" t="str">
        <f>VLOOKUP(K1145,TONG_SL!$A:$D,3,0)</f>
        <v>Túi</v>
      </c>
      <c r="R1145" s="224">
        <v>6</v>
      </c>
      <c r="S1145" s="224"/>
      <c r="T1145" s="224">
        <f>VLOOKUP(VLOOKUP(G1145,Ma_KH!$A:$R,18,0)&amp;K1145,Gia_MB!$A:$F,6,0)</f>
        <v>116611</v>
      </c>
      <c r="U1145" s="182">
        <f t="shared" si="155"/>
        <v>699666</v>
      </c>
      <c r="V1145" s="224"/>
      <c r="W1145" s="225">
        <f t="shared" si="156"/>
        <v>0</v>
      </c>
      <c r="X1145" s="226" t="str">
        <f t="shared" si="157"/>
        <v>8</v>
      </c>
      <c r="Y1145" s="224"/>
      <c r="Z1145" s="182">
        <f t="shared" si="158"/>
        <v>55973.279999999999</v>
      </c>
      <c r="AA1145" s="227">
        <f>VLOOKUP(G1145,Ma_KH!$A:$R,14,0)</f>
        <v>60</v>
      </c>
    </row>
    <row r="1146" spans="1:27" x14ac:dyDescent="0.25">
      <c r="A1146" s="284">
        <v>46049</v>
      </c>
      <c r="B1146" s="278">
        <v>4183832303</v>
      </c>
      <c r="C1146" s="288" t="s">
        <v>15180</v>
      </c>
      <c r="D1146" s="286">
        <v>46055</v>
      </c>
      <c r="E1146" s="213"/>
      <c r="F1146" s="214"/>
      <c r="G1146" s="238" t="s">
        <v>14866</v>
      </c>
      <c r="H1146" s="213"/>
      <c r="I1146" s="212">
        <v>4183832303</v>
      </c>
      <c r="J1146" s="246" t="s">
        <v>1786</v>
      </c>
      <c r="K1146" s="212" t="s">
        <v>30</v>
      </c>
      <c r="L1146" s="215" t="str">
        <f>VLOOKUP($K1146,[1]TONG_SL!$A$1:$D$65536,2,0)</f>
        <v>Gà muối 500g</v>
      </c>
      <c r="M1146" s="247"/>
      <c r="N1146" s="215" t="str">
        <f t="shared" si="154"/>
        <v>K-C6</v>
      </c>
      <c r="O1146" s="222"/>
      <c r="P1146" s="222"/>
      <c r="Q1146" s="215" t="str">
        <f>VLOOKUP(K1146,TONG_SL!$A:$D,3,0)</f>
        <v>Túi</v>
      </c>
      <c r="R1146" s="224">
        <v>6</v>
      </c>
      <c r="S1146" s="224"/>
      <c r="T1146" s="224">
        <f>VLOOKUP(VLOOKUP(G1146,Ma_KH!$A:$R,18,0)&amp;K1146,Gia_MB!$A:$F,6,0)</f>
        <v>116611</v>
      </c>
      <c r="U1146" s="182">
        <f t="shared" si="155"/>
        <v>699666</v>
      </c>
      <c r="V1146" s="224"/>
      <c r="W1146" s="225">
        <f t="shared" si="156"/>
        <v>0</v>
      </c>
      <c r="X1146" s="226" t="str">
        <f t="shared" si="157"/>
        <v>8</v>
      </c>
      <c r="Y1146" s="224"/>
      <c r="Z1146" s="182">
        <f t="shared" si="158"/>
        <v>55973.279999999999</v>
      </c>
      <c r="AA1146" s="227">
        <f>VLOOKUP(G1146,Ma_KH!$A:$R,14,0)</f>
        <v>60</v>
      </c>
    </row>
    <row r="1147" spans="1:27" x14ac:dyDescent="0.25">
      <c r="A1147" s="284">
        <v>46049</v>
      </c>
      <c r="B1147" s="278">
        <v>4183832303</v>
      </c>
      <c r="C1147" s="288" t="s">
        <v>15180</v>
      </c>
      <c r="D1147" s="286">
        <v>46055</v>
      </c>
      <c r="E1147" s="213"/>
      <c r="F1147" s="214"/>
      <c r="G1147" s="238" t="s">
        <v>14866</v>
      </c>
      <c r="H1147" s="213"/>
      <c r="I1147" s="212">
        <v>4183832303</v>
      </c>
      <c r="J1147" s="246" t="s">
        <v>1786</v>
      </c>
      <c r="K1147" s="212" t="s">
        <v>32</v>
      </c>
      <c r="L1147" s="215" t="str">
        <f>VLOOKUP($K1147,[1]TONG_SL!$A$1:$D$65536,2,0)</f>
        <v>Giò Tai Lưỡi Xào 250g</v>
      </c>
      <c r="M1147" s="247"/>
      <c r="N1147" s="215" t="str">
        <f t="shared" si="154"/>
        <v>K-C6</v>
      </c>
      <c r="O1147" s="222"/>
      <c r="P1147" s="222"/>
      <c r="Q1147" s="215" t="str">
        <f>VLOOKUP(K1147,TONG_SL!$A:$D,3,0)</f>
        <v>Túi</v>
      </c>
      <c r="R1147" s="224">
        <v>3</v>
      </c>
      <c r="S1147" s="224"/>
      <c r="T1147" s="224">
        <f>VLOOKUP(VLOOKUP(G1147,Ma_KH!$A:$R,18,0)&amp;K1147,Gia_MB!$A:$F,6,0)</f>
        <v>50182</v>
      </c>
      <c r="U1147" s="182">
        <f t="shared" si="155"/>
        <v>150546</v>
      </c>
      <c r="V1147" s="224"/>
      <c r="W1147" s="225">
        <f t="shared" si="156"/>
        <v>0</v>
      </c>
      <c r="X1147" s="226" t="str">
        <f t="shared" si="157"/>
        <v>8</v>
      </c>
      <c r="Y1147" s="224"/>
      <c r="Z1147" s="182">
        <f t="shared" si="158"/>
        <v>12043.68</v>
      </c>
      <c r="AA1147" s="227">
        <f>VLOOKUP(G1147,Ma_KH!$A:$R,14,0)</f>
        <v>60</v>
      </c>
    </row>
    <row r="1148" spans="1:27" x14ac:dyDescent="0.25">
      <c r="A1148" s="284">
        <v>46049</v>
      </c>
      <c r="B1148" s="278">
        <v>4183832303</v>
      </c>
      <c r="C1148" s="288" t="s">
        <v>15180</v>
      </c>
      <c r="D1148" s="286">
        <v>46055</v>
      </c>
      <c r="E1148" s="213"/>
      <c r="F1148" s="214"/>
      <c r="G1148" s="238" t="s">
        <v>14866</v>
      </c>
      <c r="H1148" s="213"/>
      <c r="I1148" s="212">
        <v>4183832303</v>
      </c>
      <c r="J1148" s="246" t="s">
        <v>1786</v>
      </c>
      <c r="K1148" s="212" t="s">
        <v>27</v>
      </c>
      <c r="L1148" s="215" t="str">
        <f>VLOOKUP($K1148,[1]TONG_SL!$A$1:$D$65536,2,0)</f>
        <v>Chân giò heo muối 300g</v>
      </c>
      <c r="M1148" s="247"/>
      <c r="N1148" s="215" t="str">
        <f t="shared" si="154"/>
        <v>K-C6</v>
      </c>
      <c r="O1148" s="222"/>
      <c r="P1148" s="222"/>
      <c r="Q1148" s="215" t="str">
        <f>VLOOKUP(K1148,TONG_SL!$A:$D,3,0)</f>
        <v>Túi</v>
      </c>
      <c r="R1148" s="224">
        <v>3</v>
      </c>
      <c r="S1148" s="224"/>
      <c r="T1148" s="224">
        <f>VLOOKUP(VLOOKUP(G1148,Ma_KH!$A:$R,18,0)&amp;K1148,Gia_MB!$A:$F,6,0)</f>
        <v>73431</v>
      </c>
      <c r="U1148" s="182">
        <f t="shared" si="155"/>
        <v>220293</v>
      </c>
      <c r="V1148" s="224"/>
      <c r="W1148" s="225">
        <f t="shared" si="156"/>
        <v>0</v>
      </c>
      <c r="X1148" s="226" t="str">
        <f t="shared" si="157"/>
        <v>8</v>
      </c>
      <c r="Y1148" s="224"/>
      <c r="Z1148" s="182">
        <f t="shared" si="158"/>
        <v>17623.439999999999</v>
      </c>
      <c r="AA1148" s="227">
        <f>VLOOKUP(G1148,Ma_KH!$A:$R,14,0)</f>
        <v>60</v>
      </c>
    </row>
    <row r="1149" spans="1:27" x14ac:dyDescent="0.25">
      <c r="A1149" s="455">
        <v>46052</v>
      </c>
      <c r="B1149" s="456">
        <v>14096953</v>
      </c>
      <c r="C1149" s="457" t="s">
        <v>15180</v>
      </c>
      <c r="D1149" s="458">
        <v>46055</v>
      </c>
      <c r="E1149" s="213"/>
      <c r="F1149" s="214"/>
      <c r="G1149" s="459" t="s">
        <v>11318</v>
      </c>
      <c r="H1149" s="213"/>
      <c r="I1149" s="238" t="s">
        <v>11318</v>
      </c>
      <c r="J1149" s="212" t="s">
        <v>1782</v>
      </c>
      <c r="K1149" s="212" t="s">
        <v>32</v>
      </c>
      <c r="L1149" s="215" t="str">
        <f>VLOOKUP($K1149,[1]TONG_SL!$A$1:$D$65536,2,0)</f>
        <v>Giò Tai Lưỡi Xào 250g</v>
      </c>
      <c r="M1149" s="247"/>
      <c r="N1149" s="215" t="str">
        <f t="shared" si="154"/>
        <v>K-C6</v>
      </c>
      <c r="O1149" s="222"/>
      <c r="P1149" s="222"/>
      <c r="Q1149" s="215" t="str">
        <f>VLOOKUP(K1149,TONG_SL!$A:$D,3,0)</f>
        <v>Túi</v>
      </c>
      <c r="R1149" s="224">
        <v>4</v>
      </c>
      <c r="S1149" s="224"/>
      <c r="T1149" s="224">
        <f>VLOOKUP(VLOOKUP(G1149,Ma_KH!$A:$R,18,0)&amp;K1149,Gia_MB!$A:$F,6,0)</f>
        <v>50182</v>
      </c>
      <c r="U1149" s="182">
        <f t="shared" si="155"/>
        <v>200728</v>
      </c>
      <c r="V1149" s="224"/>
      <c r="W1149" s="225">
        <f t="shared" si="156"/>
        <v>0</v>
      </c>
      <c r="X1149" s="226" t="str">
        <f t="shared" si="157"/>
        <v>8</v>
      </c>
      <c r="Y1149" s="224"/>
      <c r="Z1149" s="182">
        <f t="shared" si="158"/>
        <v>16058.24</v>
      </c>
      <c r="AA1149" s="227">
        <f>VLOOKUP(G1149,Ma_KH!$A:$R,14,0)</f>
        <v>49</v>
      </c>
    </row>
    <row r="1150" spans="1:27" x14ac:dyDescent="0.25">
      <c r="A1150" s="455">
        <v>46054</v>
      </c>
      <c r="B1150" s="456">
        <v>14098321</v>
      </c>
      <c r="C1150" s="457" t="s">
        <v>15180</v>
      </c>
      <c r="D1150" s="458">
        <v>46055</v>
      </c>
      <c r="E1150" s="213"/>
      <c r="F1150" s="214"/>
      <c r="G1150" s="459" t="s">
        <v>11318</v>
      </c>
      <c r="H1150" s="213"/>
      <c r="I1150" s="238" t="s">
        <v>11318</v>
      </c>
      <c r="J1150" s="212" t="s">
        <v>1782</v>
      </c>
      <c r="K1150" s="212" t="s">
        <v>27</v>
      </c>
      <c r="L1150" s="215" t="str">
        <f>VLOOKUP($K1150,[1]TONG_SL!$A$1:$D$65536,2,0)</f>
        <v>Chân giò heo muối 300g</v>
      </c>
      <c r="M1150" s="247"/>
      <c r="N1150" s="215" t="str">
        <f t="shared" si="154"/>
        <v>K-C6</v>
      </c>
      <c r="O1150" s="222"/>
      <c r="P1150" s="222"/>
      <c r="Q1150" s="215" t="str">
        <f>VLOOKUP(K1150,TONG_SL!$A:$D,3,0)</f>
        <v>Túi</v>
      </c>
      <c r="R1150" s="224">
        <v>300</v>
      </c>
      <c r="S1150" s="224"/>
      <c r="T1150" s="224">
        <f>VLOOKUP(VLOOKUP(G1150,Ma_KH!$A:$R,18,0)&amp;K1150,Gia_MB!$A:$F,6,0)</f>
        <v>73431</v>
      </c>
      <c r="U1150" s="182">
        <f t="shared" si="155"/>
        <v>22029300</v>
      </c>
      <c r="V1150" s="224"/>
      <c r="W1150" s="225">
        <f t="shared" si="156"/>
        <v>0</v>
      </c>
      <c r="X1150" s="226" t="str">
        <f t="shared" si="157"/>
        <v>8</v>
      </c>
      <c r="Y1150" s="224"/>
      <c r="Z1150" s="182">
        <f t="shared" si="158"/>
        <v>1762344</v>
      </c>
      <c r="AA1150" s="227">
        <f>VLOOKUP(G1150,Ma_KH!$A:$R,14,0)</f>
        <v>49</v>
      </c>
    </row>
    <row r="1151" spans="1:27" x14ac:dyDescent="0.25">
      <c r="A1151" s="455">
        <v>46054</v>
      </c>
      <c r="B1151" s="456">
        <v>14098321</v>
      </c>
      <c r="C1151" s="457" t="s">
        <v>15180</v>
      </c>
      <c r="D1151" s="458">
        <v>46055</v>
      </c>
      <c r="E1151" s="213"/>
      <c r="F1151" s="214"/>
      <c r="G1151" s="459" t="s">
        <v>11318</v>
      </c>
      <c r="H1151" s="213"/>
      <c r="I1151" s="238" t="s">
        <v>11318</v>
      </c>
      <c r="J1151" s="212" t="s">
        <v>1782</v>
      </c>
      <c r="K1151" s="212" t="s">
        <v>30</v>
      </c>
      <c r="L1151" s="215" t="str">
        <f>VLOOKUP($K1151,[1]TONG_SL!$A$1:$D$65536,2,0)</f>
        <v>Gà muối 500g</v>
      </c>
      <c r="M1151" s="247"/>
      <c r="N1151" s="215" t="str">
        <f t="shared" si="154"/>
        <v>K-C6</v>
      </c>
      <c r="O1151" s="222"/>
      <c r="P1151" s="222"/>
      <c r="Q1151" s="215" t="str">
        <f>VLOOKUP(K1151,TONG_SL!$A:$D,3,0)</f>
        <v>Túi</v>
      </c>
      <c r="R1151" s="224">
        <v>100</v>
      </c>
      <c r="S1151" s="224"/>
      <c r="T1151" s="224">
        <f>VLOOKUP(VLOOKUP(G1151,Ma_KH!$A:$R,18,0)&amp;K1151,Gia_MB!$A:$F,6,0)</f>
        <v>111058</v>
      </c>
      <c r="U1151" s="182">
        <f t="shared" si="155"/>
        <v>11105800</v>
      </c>
      <c r="V1151" s="224"/>
      <c r="W1151" s="225">
        <f t="shared" si="156"/>
        <v>0</v>
      </c>
      <c r="X1151" s="226" t="str">
        <f t="shared" si="157"/>
        <v>8</v>
      </c>
      <c r="Y1151" s="224"/>
      <c r="Z1151" s="182">
        <f t="shared" si="158"/>
        <v>888464</v>
      </c>
      <c r="AA1151" s="227">
        <f>VLOOKUP(G1151,Ma_KH!$A:$R,14,0)</f>
        <v>49</v>
      </c>
    </row>
    <row r="1152" spans="1:27" x14ac:dyDescent="0.25">
      <c r="A1152" s="277">
        <v>46046</v>
      </c>
      <c r="B1152" s="278">
        <v>4183608306</v>
      </c>
      <c r="C1152" s="288" t="s">
        <v>15180</v>
      </c>
      <c r="D1152" s="286">
        <v>46055</v>
      </c>
      <c r="E1152" s="213"/>
      <c r="F1152" s="214"/>
      <c r="G1152" s="238" t="s">
        <v>15012</v>
      </c>
      <c r="H1152" s="213"/>
      <c r="I1152" s="212">
        <v>4183608306</v>
      </c>
      <c r="J1152" s="212" t="s">
        <v>1786</v>
      </c>
      <c r="K1152" s="212" t="s">
        <v>27</v>
      </c>
      <c r="L1152" s="215" t="str">
        <f>VLOOKUP($K1152,[1]TONG_SL!$A$1:$D$65536,2,0)</f>
        <v>Chân giò heo muối 300g</v>
      </c>
      <c r="M1152" s="247"/>
      <c r="N1152" s="215" t="str">
        <f t="shared" si="154"/>
        <v>K-C6</v>
      </c>
      <c r="O1152" s="222"/>
      <c r="P1152" s="222"/>
      <c r="Q1152" s="215" t="str">
        <f>VLOOKUP(K1152,TONG_SL!$A:$D,3,0)</f>
        <v>Túi</v>
      </c>
      <c r="R1152" s="224">
        <v>8</v>
      </c>
      <c r="S1152" s="224"/>
      <c r="T1152" s="224">
        <f>VLOOKUP(VLOOKUP(G1152,Ma_KH!$A:$R,18,0)&amp;K1152,Gia_MB!$A:$F,6,0)</f>
        <v>73431</v>
      </c>
      <c r="U1152" s="182">
        <f t="shared" si="155"/>
        <v>587448</v>
      </c>
      <c r="V1152" s="224"/>
      <c r="W1152" s="225">
        <f t="shared" si="156"/>
        <v>0</v>
      </c>
      <c r="X1152" s="226" t="str">
        <f t="shared" si="157"/>
        <v>8</v>
      </c>
      <c r="Y1152" s="224"/>
      <c r="Z1152" s="182">
        <f t="shared" si="158"/>
        <v>46995.840000000004</v>
      </c>
      <c r="AA1152" s="227">
        <f>VLOOKUP(G1152,Ma_KH!$A:$R,14,0)</f>
        <v>60</v>
      </c>
    </row>
    <row r="1153" spans="1:27" x14ac:dyDescent="0.25">
      <c r="A1153" s="277">
        <v>46046</v>
      </c>
      <c r="B1153" s="278">
        <v>4183608306</v>
      </c>
      <c r="C1153" s="288" t="s">
        <v>15180</v>
      </c>
      <c r="D1153" s="286">
        <v>46055</v>
      </c>
      <c r="E1153" s="213"/>
      <c r="F1153" s="214"/>
      <c r="G1153" s="238" t="s">
        <v>15012</v>
      </c>
      <c r="H1153" s="213"/>
      <c r="I1153" s="212">
        <v>4183608306</v>
      </c>
      <c r="J1153" s="212" t="s">
        <v>1786</v>
      </c>
      <c r="K1153" s="212" t="s">
        <v>30</v>
      </c>
      <c r="L1153" s="215" t="str">
        <f>VLOOKUP($K1153,[1]TONG_SL!$A$1:$D$65536,2,0)</f>
        <v>Gà muối 500g</v>
      </c>
      <c r="M1153" s="247"/>
      <c r="N1153" s="215" t="str">
        <f t="shared" si="154"/>
        <v>K-C6</v>
      </c>
      <c r="O1153" s="222"/>
      <c r="P1153" s="222"/>
      <c r="Q1153" s="215" t="str">
        <f>VLOOKUP(K1153,TONG_SL!$A:$D,3,0)</f>
        <v>Túi</v>
      </c>
      <c r="R1153" s="224">
        <v>15</v>
      </c>
      <c r="S1153" s="224"/>
      <c r="T1153" s="224">
        <f>VLOOKUP(VLOOKUP(G1153,Ma_KH!$A:$R,18,0)&amp;K1153,Gia_MB!$A:$F,6,0)</f>
        <v>116611</v>
      </c>
      <c r="U1153" s="182">
        <f t="shared" si="155"/>
        <v>1749165</v>
      </c>
      <c r="V1153" s="224"/>
      <c r="W1153" s="225">
        <f t="shared" si="156"/>
        <v>0</v>
      </c>
      <c r="X1153" s="226" t="str">
        <f t="shared" si="157"/>
        <v>8</v>
      </c>
      <c r="Y1153" s="224"/>
      <c r="Z1153" s="182">
        <f t="shared" si="158"/>
        <v>139933.20000000001</v>
      </c>
      <c r="AA1153" s="227">
        <f>VLOOKUP(G1153,Ma_KH!$A:$R,14,0)</f>
        <v>60</v>
      </c>
    </row>
    <row r="1154" spans="1:27" x14ac:dyDescent="0.25">
      <c r="A1154" s="286">
        <v>46048</v>
      </c>
      <c r="B1154" s="287">
        <v>4183697610</v>
      </c>
      <c r="C1154" s="288" t="s">
        <v>15180</v>
      </c>
      <c r="D1154" s="286">
        <v>46056</v>
      </c>
      <c r="G1154" s="21" t="s">
        <v>15455</v>
      </c>
      <c r="I1154" s="21" t="s">
        <v>15478</v>
      </c>
      <c r="J1154" s="21" t="s">
        <v>7228</v>
      </c>
      <c r="K1154" s="21" t="s">
        <v>48</v>
      </c>
      <c r="L1154" s="215" t="str">
        <f>VLOOKUP($K1154,[1]TONG_SL!$A$1:$D$65536,2,0)</f>
        <v>Mọc Nấm Hương 250g</v>
      </c>
      <c r="M1154" s="247"/>
      <c r="N1154" s="215" t="str">
        <f t="shared" si="154"/>
        <v>K-C6</v>
      </c>
      <c r="O1154" s="222"/>
      <c r="P1154" s="222"/>
      <c r="Q1154" s="215" t="str">
        <f>VLOOKUP(K1154,TONG_SL!$A:$D,3,0)</f>
        <v>Túi</v>
      </c>
      <c r="R1154" s="224">
        <v>15</v>
      </c>
      <c r="S1154" s="224"/>
      <c r="T1154" s="224">
        <f>VLOOKUP(VLOOKUP(G1154,Ma_KH!$A:$R,18,0)&amp;K1154,Gia_MB!$A:$F,6,0)</f>
        <v>46000</v>
      </c>
      <c r="U1154" s="182">
        <f t="shared" si="155"/>
        <v>690000</v>
      </c>
      <c r="V1154" s="224"/>
      <c r="W1154" s="225">
        <f t="shared" si="156"/>
        <v>0</v>
      </c>
      <c r="X1154" s="226" t="str">
        <f t="shared" si="157"/>
        <v>8</v>
      </c>
      <c r="Y1154" s="224"/>
      <c r="Z1154" s="182">
        <f t="shared" si="158"/>
        <v>55200</v>
      </c>
      <c r="AA1154" s="227">
        <f>VLOOKUP(G1154,Ma_KH!$A:$R,14,0)</f>
        <v>60</v>
      </c>
    </row>
    <row r="1155" spans="1:27" x14ac:dyDescent="0.25">
      <c r="A1155" s="286">
        <v>46048</v>
      </c>
      <c r="B1155" s="287">
        <v>4183697610</v>
      </c>
      <c r="C1155" s="288" t="s">
        <v>15180</v>
      </c>
      <c r="D1155" s="286">
        <v>46056</v>
      </c>
      <c r="G1155" s="21" t="s">
        <v>15455</v>
      </c>
      <c r="I1155" s="21" t="s">
        <v>15478</v>
      </c>
      <c r="J1155" s="21" t="s">
        <v>7228</v>
      </c>
      <c r="K1155" s="212" t="s">
        <v>30</v>
      </c>
      <c r="L1155" s="215" t="str">
        <f>VLOOKUP($K1155,[1]TONG_SL!$A$1:$D$65536,2,0)</f>
        <v>Gà muối 500g</v>
      </c>
      <c r="M1155" s="247"/>
      <c r="N1155" s="215" t="str">
        <f t="shared" si="154"/>
        <v>K-C6</v>
      </c>
      <c r="O1155" s="222"/>
      <c r="P1155" s="222"/>
      <c r="Q1155" s="215" t="str">
        <f>VLOOKUP(K1155,TONG_SL!$A:$D,3,0)</f>
        <v>Túi</v>
      </c>
      <c r="R1155" s="224">
        <v>12</v>
      </c>
      <c r="S1155" s="224"/>
      <c r="T1155" s="224">
        <f>VLOOKUP(VLOOKUP(G1155,Ma_KH!$A:$R,18,0)&amp;K1155,Gia_MB!$A:$F,6,0)</f>
        <v>116611</v>
      </c>
      <c r="U1155" s="182">
        <f t="shared" si="155"/>
        <v>1399332</v>
      </c>
      <c r="V1155" s="224"/>
      <c r="W1155" s="225">
        <f t="shared" si="156"/>
        <v>0</v>
      </c>
      <c r="X1155" s="226" t="str">
        <f t="shared" si="157"/>
        <v>8</v>
      </c>
      <c r="Y1155" s="224"/>
      <c r="Z1155" s="182">
        <f t="shared" si="158"/>
        <v>111946.56</v>
      </c>
      <c r="AA1155" s="227">
        <f>VLOOKUP(G1155,Ma_KH!$A:$R,14,0)</f>
        <v>60</v>
      </c>
    </row>
    <row r="1156" spans="1:27" x14ac:dyDescent="0.25">
      <c r="A1156" s="286">
        <v>46048</v>
      </c>
      <c r="B1156" s="287">
        <v>4183697610</v>
      </c>
      <c r="C1156" s="288" t="s">
        <v>15180</v>
      </c>
      <c r="D1156" s="286">
        <v>46056</v>
      </c>
      <c r="G1156" s="21" t="s">
        <v>15455</v>
      </c>
      <c r="I1156" s="21" t="s">
        <v>15478</v>
      </c>
      <c r="J1156" s="21" t="s">
        <v>7228</v>
      </c>
      <c r="K1156" s="212" t="s">
        <v>32</v>
      </c>
      <c r="L1156" s="215" t="str">
        <f>VLOOKUP($K1156,[1]TONG_SL!$A$1:$D$65536,2,0)</f>
        <v>Giò Tai Lưỡi Xào 250g</v>
      </c>
      <c r="M1156" s="247"/>
      <c r="N1156" s="215" t="str">
        <f t="shared" si="154"/>
        <v>K-C6</v>
      </c>
      <c r="O1156" s="222"/>
      <c r="P1156" s="222"/>
      <c r="Q1156" s="215" t="str">
        <f>VLOOKUP(K1156,TONG_SL!$A:$D,3,0)</f>
        <v>Túi</v>
      </c>
      <c r="R1156" s="224">
        <v>20</v>
      </c>
      <c r="S1156" s="224"/>
      <c r="T1156" s="224">
        <f>VLOOKUP(VLOOKUP(G1156,Ma_KH!$A:$R,18,0)&amp;K1156,Gia_MB!$A:$F,6,0)</f>
        <v>50182</v>
      </c>
      <c r="U1156" s="182">
        <f t="shared" si="155"/>
        <v>1003640</v>
      </c>
      <c r="V1156" s="224"/>
      <c r="W1156" s="225">
        <f t="shared" si="156"/>
        <v>0</v>
      </c>
      <c r="X1156" s="226" t="str">
        <f t="shared" si="157"/>
        <v>8</v>
      </c>
      <c r="Y1156" s="224"/>
      <c r="Z1156" s="182">
        <f t="shared" si="158"/>
        <v>80291.199999999997</v>
      </c>
      <c r="AA1156" s="227">
        <f>VLOOKUP(G1156,Ma_KH!$A:$R,14,0)</f>
        <v>60</v>
      </c>
    </row>
    <row r="1157" spans="1:27" x14ac:dyDescent="0.25">
      <c r="A1157" s="286">
        <v>46048</v>
      </c>
      <c r="B1157" s="287">
        <v>4183697610</v>
      </c>
      <c r="C1157" s="288" t="s">
        <v>15180</v>
      </c>
      <c r="D1157" s="286">
        <v>46056</v>
      </c>
      <c r="G1157" s="21" t="s">
        <v>15455</v>
      </c>
      <c r="I1157" s="21" t="s">
        <v>15478</v>
      </c>
      <c r="J1157" s="21" t="s">
        <v>7228</v>
      </c>
      <c r="K1157" s="212" t="s">
        <v>27</v>
      </c>
      <c r="L1157" s="215" t="str">
        <f>VLOOKUP($K1157,[1]TONG_SL!$A$1:$D$65536,2,0)</f>
        <v>Chân giò heo muối 300g</v>
      </c>
      <c r="M1157" s="247"/>
      <c r="N1157" s="215" t="str">
        <f t="shared" si="154"/>
        <v>K-C6</v>
      </c>
      <c r="O1157" s="222"/>
      <c r="P1157" s="222"/>
      <c r="Q1157" s="215" t="str">
        <f>VLOOKUP(K1157,TONG_SL!$A:$D,3,0)</f>
        <v>Túi</v>
      </c>
      <c r="R1157" s="224">
        <v>10</v>
      </c>
      <c r="S1157" s="224"/>
      <c r="T1157" s="224">
        <f>VLOOKUP(VLOOKUP(G1157,Ma_KH!$A:$R,18,0)&amp;K1157,Gia_MB!$A:$F,6,0)</f>
        <v>73431</v>
      </c>
      <c r="U1157" s="182">
        <f t="shared" si="155"/>
        <v>734310</v>
      </c>
      <c r="V1157" s="224"/>
      <c r="W1157" s="225">
        <f t="shared" si="156"/>
        <v>0</v>
      </c>
      <c r="X1157" s="226" t="str">
        <f t="shared" si="157"/>
        <v>8</v>
      </c>
      <c r="Y1157" s="224"/>
      <c r="Z1157" s="182">
        <f t="shared" si="158"/>
        <v>58744.800000000003</v>
      </c>
      <c r="AA1157" s="227">
        <f>VLOOKUP(G1157,Ma_KH!$A:$R,14,0)</f>
        <v>60</v>
      </c>
    </row>
    <row r="1158" spans="1:27" x14ac:dyDescent="0.25">
      <c r="A1158" s="277">
        <v>46055</v>
      </c>
      <c r="B1158" s="278" t="s">
        <v>15479</v>
      </c>
      <c r="C1158" s="288" t="s">
        <v>15180</v>
      </c>
      <c r="D1158" s="286">
        <v>46056</v>
      </c>
      <c r="E1158" s="213"/>
      <c r="F1158" s="214"/>
      <c r="G1158" s="21" t="s">
        <v>15455</v>
      </c>
      <c r="H1158" s="213"/>
      <c r="I1158" s="212" t="s">
        <v>15479</v>
      </c>
      <c r="J1158" s="21" t="s">
        <v>7228</v>
      </c>
      <c r="K1158" s="212" t="s">
        <v>30</v>
      </c>
      <c r="L1158" s="215" t="str">
        <f>VLOOKUP($K1158,[1]TONG_SL!$A$1:$D$65536,2,0)</f>
        <v>Gà muối 500g</v>
      </c>
      <c r="M1158" s="247"/>
      <c r="N1158" s="215" t="str">
        <f t="shared" si="154"/>
        <v>K-C6</v>
      </c>
      <c r="O1158" s="222"/>
      <c r="P1158" s="222"/>
      <c r="Q1158" s="215" t="str">
        <f>VLOOKUP(K1158,TONG_SL!$A:$D,3,0)</f>
        <v>Túi</v>
      </c>
      <c r="R1158" s="224">
        <v>25</v>
      </c>
      <c r="S1158" s="224"/>
      <c r="T1158" s="224">
        <f>VLOOKUP(VLOOKUP(G1158,Ma_KH!$A:$R,18,0)&amp;K1158,Gia_MB!$A:$F,6,0)</f>
        <v>116611</v>
      </c>
      <c r="U1158" s="182">
        <f t="shared" si="155"/>
        <v>2915275</v>
      </c>
      <c r="V1158" s="224"/>
      <c r="W1158" s="225">
        <f t="shared" si="156"/>
        <v>0</v>
      </c>
      <c r="X1158" s="226" t="str">
        <f t="shared" si="157"/>
        <v>8</v>
      </c>
      <c r="Y1158" s="224"/>
      <c r="Z1158" s="182">
        <f t="shared" si="158"/>
        <v>233222</v>
      </c>
      <c r="AA1158" s="227">
        <f>VLOOKUP(G1158,Ma_KH!$A:$R,14,0)</f>
        <v>60</v>
      </c>
    </row>
    <row r="1159" spans="1:27" x14ac:dyDescent="0.25">
      <c r="A1159" s="277">
        <v>46055</v>
      </c>
      <c r="B1159" s="278" t="s">
        <v>15479</v>
      </c>
      <c r="C1159" s="288" t="s">
        <v>15180</v>
      </c>
      <c r="D1159" s="286">
        <v>46056</v>
      </c>
      <c r="E1159" s="213"/>
      <c r="F1159" s="214"/>
      <c r="G1159" s="21" t="s">
        <v>15455</v>
      </c>
      <c r="H1159" s="213"/>
      <c r="I1159" s="212" t="s">
        <v>15479</v>
      </c>
      <c r="J1159" s="21" t="s">
        <v>7228</v>
      </c>
      <c r="K1159" s="212" t="s">
        <v>27</v>
      </c>
      <c r="L1159" s="215" t="str">
        <f>VLOOKUP($K1159,[1]TONG_SL!$A$1:$D$65536,2,0)</f>
        <v>Chân giò heo muối 300g</v>
      </c>
      <c r="M1159" s="247"/>
      <c r="N1159" s="215" t="str">
        <f t="shared" si="154"/>
        <v>K-C6</v>
      </c>
      <c r="O1159" s="222"/>
      <c r="P1159" s="222"/>
      <c r="Q1159" s="215" t="str">
        <f>VLOOKUP(K1159,TONG_SL!$A:$D,3,0)</f>
        <v>Túi</v>
      </c>
      <c r="R1159" s="224">
        <v>10</v>
      </c>
      <c r="S1159" s="224"/>
      <c r="T1159" s="224">
        <f>VLOOKUP(VLOOKUP(G1159,Ma_KH!$A:$R,18,0)&amp;K1159,Gia_MB!$A:$F,6,0)</f>
        <v>73431</v>
      </c>
      <c r="U1159" s="182">
        <f t="shared" si="155"/>
        <v>734310</v>
      </c>
      <c r="V1159" s="224"/>
      <c r="W1159" s="225">
        <f t="shared" si="156"/>
        <v>0</v>
      </c>
      <c r="X1159" s="226" t="str">
        <f t="shared" si="157"/>
        <v>8</v>
      </c>
      <c r="Y1159" s="224"/>
      <c r="Z1159" s="182">
        <f t="shared" si="158"/>
        <v>58744.800000000003</v>
      </c>
      <c r="AA1159" s="227">
        <f>VLOOKUP(G1159,Ma_KH!$A:$R,14,0)</f>
        <v>60</v>
      </c>
    </row>
    <row r="1160" spans="1:27" x14ac:dyDescent="0.25">
      <c r="A1160" s="277">
        <v>46055</v>
      </c>
      <c r="B1160" s="278" t="s">
        <v>15479</v>
      </c>
      <c r="C1160" s="288" t="s">
        <v>15180</v>
      </c>
      <c r="D1160" s="286">
        <v>46056</v>
      </c>
      <c r="E1160" s="213"/>
      <c r="F1160" s="214"/>
      <c r="G1160" s="21" t="s">
        <v>15455</v>
      </c>
      <c r="H1160" s="213"/>
      <c r="I1160" s="212" t="s">
        <v>15479</v>
      </c>
      <c r="J1160" s="21" t="s">
        <v>7228</v>
      </c>
      <c r="K1160" s="212" t="s">
        <v>32</v>
      </c>
      <c r="L1160" s="215" t="str">
        <f>VLOOKUP($K1160,[1]TONG_SL!$A$1:$D$65536,2,0)</f>
        <v>Giò Tai Lưỡi Xào 250g</v>
      </c>
      <c r="M1160" s="247"/>
      <c r="N1160" s="215" t="str">
        <f t="shared" si="154"/>
        <v>K-C6</v>
      </c>
      <c r="O1160" s="222"/>
      <c r="P1160" s="222"/>
      <c r="Q1160" s="215" t="str">
        <f>VLOOKUP(K1160,TONG_SL!$A:$D,3,0)</f>
        <v>Túi</v>
      </c>
      <c r="R1160" s="224">
        <v>3</v>
      </c>
      <c r="S1160" s="224"/>
      <c r="T1160" s="224">
        <f>VLOOKUP(VLOOKUP(G1160,Ma_KH!$A:$R,18,0)&amp;K1160,Gia_MB!$A:$F,6,0)</f>
        <v>50182</v>
      </c>
      <c r="U1160" s="182">
        <f t="shared" si="155"/>
        <v>150546</v>
      </c>
      <c r="V1160" s="224"/>
      <c r="W1160" s="225">
        <f t="shared" si="156"/>
        <v>0</v>
      </c>
      <c r="X1160" s="226" t="str">
        <f t="shared" si="157"/>
        <v>8</v>
      </c>
      <c r="Y1160" s="224"/>
      <c r="Z1160" s="182">
        <f t="shared" si="158"/>
        <v>12043.68</v>
      </c>
      <c r="AA1160" s="227">
        <f>VLOOKUP(G1160,Ma_KH!$A:$R,14,0)</f>
        <v>60</v>
      </c>
    </row>
    <row r="1161" spans="1:27" x14ac:dyDescent="0.25">
      <c r="A1161" s="277">
        <v>46055</v>
      </c>
      <c r="B1161" s="278" t="s">
        <v>15479</v>
      </c>
      <c r="C1161" s="288" t="s">
        <v>15180</v>
      </c>
      <c r="D1161" s="286">
        <v>46056</v>
      </c>
      <c r="E1161" s="213"/>
      <c r="F1161" s="214"/>
      <c r="G1161" s="21" t="s">
        <v>15455</v>
      </c>
      <c r="H1161" s="213"/>
      <c r="I1161" s="212" t="s">
        <v>15479</v>
      </c>
      <c r="J1161" s="21" t="s">
        <v>7228</v>
      </c>
      <c r="K1161" s="212" t="s">
        <v>48</v>
      </c>
      <c r="L1161" s="215" t="str">
        <f>VLOOKUP($K1161,[1]TONG_SL!$A$1:$D$65536,2,0)</f>
        <v>Mọc Nấm Hương 250g</v>
      </c>
      <c r="M1161" s="247"/>
      <c r="N1161" s="215" t="str">
        <f t="shared" si="154"/>
        <v>K-C6</v>
      </c>
      <c r="O1161" s="222"/>
      <c r="P1161" s="222"/>
      <c r="Q1161" s="215" t="str">
        <f>VLOOKUP(K1161,TONG_SL!$A:$D,3,0)</f>
        <v>Túi</v>
      </c>
      <c r="R1161" s="224">
        <v>10</v>
      </c>
      <c r="S1161" s="224"/>
      <c r="T1161" s="224">
        <f>VLOOKUP(VLOOKUP(G1161,Ma_KH!$A:$R,18,0)&amp;K1161,Gia_MB!$A:$F,6,0)</f>
        <v>46000</v>
      </c>
      <c r="U1161" s="182">
        <f t="shared" si="155"/>
        <v>460000</v>
      </c>
      <c r="V1161" s="224"/>
      <c r="W1161" s="225">
        <f t="shared" si="156"/>
        <v>0</v>
      </c>
      <c r="X1161" s="226" t="str">
        <f t="shared" si="157"/>
        <v>8</v>
      </c>
      <c r="Y1161" s="224"/>
      <c r="Z1161" s="182">
        <f t="shared" si="158"/>
        <v>36800</v>
      </c>
      <c r="AA1161" s="227">
        <f>VLOOKUP(G1161,Ma_KH!$A:$R,14,0)</f>
        <v>60</v>
      </c>
    </row>
    <row r="1162" spans="1:27" x14ac:dyDescent="0.25">
      <c r="A1162" s="277">
        <v>46055</v>
      </c>
      <c r="B1162" s="278" t="s">
        <v>15479</v>
      </c>
      <c r="C1162" s="288" t="s">
        <v>15180</v>
      </c>
      <c r="D1162" s="286">
        <v>46056</v>
      </c>
      <c r="E1162" s="213"/>
      <c r="F1162" s="214"/>
      <c r="G1162" s="21" t="s">
        <v>15455</v>
      </c>
      <c r="H1162" s="213"/>
      <c r="I1162" s="212" t="s">
        <v>15479</v>
      </c>
      <c r="J1162" s="21" t="s">
        <v>7228</v>
      </c>
      <c r="K1162" s="212" t="s">
        <v>37</v>
      </c>
      <c r="L1162" s="215" t="str">
        <f>VLOOKUP($K1162,[1]TONG_SL!$A$1:$D$65536,2,0)</f>
        <v>Chả cốm 300g</v>
      </c>
      <c r="M1162" s="247"/>
      <c r="N1162" s="215" t="str">
        <f t="shared" si="154"/>
        <v>K-C6</v>
      </c>
      <c r="O1162" s="222"/>
      <c r="P1162" s="222"/>
      <c r="Q1162" s="215" t="str">
        <f>VLOOKUP(K1162,TONG_SL!$A:$D,3,0)</f>
        <v>Túi</v>
      </c>
      <c r="R1162" s="224">
        <v>3</v>
      </c>
      <c r="S1162" s="224"/>
      <c r="T1162" s="224">
        <f>VLOOKUP(VLOOKUP(G1162,Ma_KH!$A:$R,18,0)&amp;K1162,Gia_MB!$A:$F,6,0)</f>
        <v>74250</v>
      </c>
      <c r="U1162" s="182">
        <f t="shared" si="155"/>
        <v>222750</v>
      </c>
      <c r="V1162" s="224"/>
      <c r="W1162" s="225">
        <f t="shared" si="156"/>
        <v>0</v>
      </c>
      <c r="X1162" s="226" t="str">
        <f t="shared" si="157"/>
        <v>8</v>
      </c>
      <c r="Y1162" s="224"/>
      <c r="Z1162" s="182">
        <f t="shared" si="158"/>
        <v>17820</v>
      </c>
      <c r="AA1162" s="227">
        <f>VLOOKUP(G1162,Ma_KH!$A:$R,14,0)</f>
        <v>60</v>
      </c>
    </row>
    <row r="1163" spans="1:27" x14ac:dyDescent="0.25">
      <c r="A1163" s="277">
        <v>46055</v>
      </c>
      <c r="B1163" s="278" t="s">
        <v>15479</v>
      </c>
      <c r="C1163" s="288" t="s">
        <v>15180</v>
      </c>
      <c r="D1163" s="286">
        <v>46056</v>
      </c>
      <c r="E1163" s="213"/>
      <c r="F1163" s="214"/>
      <c r="G1163" s="21" t="s">
        <v>15455</v>
      </c>
      <c r="H1163" s="213"/>
      <c r="I1163" s="212" t="s">
        <v>15479</v>
      </c>
      <c r="J1163" s="21" t="s">
        <v>7228</v>
      </c>
      <c r="K1163" s="212" t="s">
        <v>34</v>
      </c>
      <c r="L1163" s="215" t="str">
        <f>VLOOKUP($K1163,[1]TONG_SL!$A$1:$D$65536,2,0)</f>
        <v>Tai heo muối 200g</v>
      </c>
      <c r="M1163" s="247"/>
      <c r="N1163" s="215" t="str">
        <f t="shared" si="154"/>
        <v>K-C6</v>
      </c>
      <c r="O1163" s="222"/>
      <c r="P1163" s="222"/>
      <c r="Q1163" s="215" t="str">
        <f>VLOOKUP(K1163,TONG_SL!$A:$D,3,0)</f>
        <v>Túi</v>
      </c>
      <c r="R1163" s="224">
        <v>3</v>
      </c>
      <c r="S1163" s="224"/>
      <c r="T1163" s="224">
        <f>VLOOKUP(VLOOKUP(G1163,Ma_KH!$A:$R,18,0)&amp;K1163,Gia_MB!$A:$F,6,0)</f>
        <v>55595</v>
      </c>
      <c r="U1163" s="182">
        <f t="shared" si="155"/>
        <v>166785</v>
      </c>
      <c r="V1163" s="224"/>
      <c r="W1163" s="225">
        <f t="shared" si="156"/>
        <v>0</v>
      </c>
      <c r="X1163" s="226" t="str">
        <f t="shared" si="157"/>
        <v>8</v>
      </c>
      <c r="Y1163" s="224"/>
      <c r="Z1163" s="182">
        <f t="shared" si="158"/>
        <v>13342.800000000001</v>
      </c>
      <c r="AA1163" s="227">
        <f>VLOOKUP(G1163,Ma_KH!$A:$R,14,0)</f>
        <v>60</v>
      </c>
    </row>
    <row r="1164" spans="1:27" x14ac:dyDescent="0.25">
      <c r="A1164" s="277">
        <v>46055</v>
      </c>
      <c r="B1164" s="278" t="s">
        <v>15479</v>
      </c>
      <c r="C1164" s="288" t="s">
        <v>15180</v>
      </c>
      <c r="D1164" s="286">
        <v>46056</v>
      </c>
      <c r="E1164" s="213"/>
      <c r="F1164" s="214"/>
      <c r="G1164" s="21" t="s">
        <v>15455</v>
      </c>
      <c r="H1164" s="213"/>
      <c r="I1164" s="212" t="s">
        <v>15479</v>
      </c>
      <c r="J1164" s="21" t="s">
        <v>7228</v>
      </c>
      <c r="K1164" s="212" t="s">
        <v>39</v>
      </c>
      <c r="L1164" s="215" t="str">
        <f>VLOOKUP($K1164,[1]TONG_SL!$A$1:$D$65536,2,0)</f>
        <v>Chả nướng 300g</v>
      </c>
      <c r="M1164" s="247"/>
      <c r="N1164" s="215" t="str">
        <f t="shared" si="154"/>
        <v>K-C6</v>
      </c>
      <c r="O1164" s="222"/>
      <c r="P1164" s="222"/>
      <c r="Q1164" s="215" t="str">
        <f>VLOOKUP(K1164,TONG_SL!$A:$D,3,0)</f>
        <v>Túi</v>
      </c>
      <c r="R1164" s="224">
        <v>6</v>
      </c>
      <c r="S1164" s="224"/>
      <c r="T1164" s="224">
        <f>VLOOKUP(VLOOKUP(G1164,Ma_KH!$A:$R,18,0)&amp;K1164,Gia_MB!$A:$F,6,0)</f>
        <v>70950</v>
      </c>
      <c r="U1164" s="182">
        <f t="shared" si="155"/>
        <v>425700</v>
      </c>
      <c r="V1164" s="224"/>
      <c r="W1164" s="225">
        <f t="shared" si="156"/>
        <v>0</v>
      </c>
      <c r="X1164" s="226" t="str">
        <f t="shared" si="157"/>
        <v>8</v>
      </c>
      <c r="Y1164" s="224"/>
      <c r="Z1164" s="182">
        <f t="shared" si="158"/>
        <v>34056</v>
      </c>
      <c r="AA1164" s="227">
        <f>VLOOKUP(G1164,Ma_KH!$A:$R,14,0)</f>
        <v>60</v>
      </c>
    </row>
    <row r="1165" spans="1:27" x14ac:dyDescent="0.25">
      <c r="A1165" s="211">
        <v>46048</v>
      </c>
      <c r="B1165" s="212">
        <v>4183701600</v>
      </c>
      <c r="C1165" s="10" t="s">
        <v>15180</v>
      </c>
      <c r="D1165" s="9">
        <v>46056</v>
      </c>
      <c r="E1165" s="213"/>
      <c r="F1165" s="214"/>
      <c r="G1165" s="21" t="s">
        <v>15455</v>
      </c>
      <c r="H1165" s="213"/>
      <c r="I1165" s="212" t="s">
        <v>15480</v>
      </c>
      <c r="J1165" s="21" t="s">
        <v>7228</v>
      </c>
      <c r="K1165" s="212" t="s">
        <v>27</v>
      </c>
      <c r="L1165" s="215" t="str">
        <f>VLOOKUP($K1165,[1]TONG_SL!$A$1:$D$65536,2,0)</f>
        <v>Chân giò heo muối 300g</v>
      </c>
      <c r="M1165" s="247"/>
      <c r="N1165" s="215" t="str">
        <f t="shared" si="154"/>
        <v>K-C6</v>
      </c>
      <c r="O1165" s="222"/>
      <c r="P1165" s="222"/>
      <c r="Q1165" s="215" t="str">
        <f>VLOOKUP(K1165,TONG_SL!$A:$D,3,0)</f>
        <v>Túi</v>
      </c>
      <c r="R1165" s="224">
        <v>20</v>
      </c>
      <c r="S1165" s="224"/>
      <c r="T1165" s="224">
        <f>VLOOKUP(VLOOKUP(G1165,Ma_KH!$A:$R,18,0)&amp;K1165,Gia_MB!$A:$F,6,0)</f>
        <v>73431</v>
      </c>
      <c r="U1165" s="182">
        <f t="shared" ref="U1165:U1188" si="159">T1165*R1165</f>
        <v>1468620</v>
      </c>
      <c r="V1165" s="224"/>
      <c r="W1165" s="225">
        <f t="shared" ref="W1165:W1188" si="160">U1165*V1165</f>
        <v>0</v>
      </c>
      <c r="X1165" s="226" t="str">
        <f t="shared" ref="X1165:X1188" si="161">IF(B1165&lt;&gt;"","8","0")</f>
        <v>8</v>
      </c>
      <c r="Y1165" s="224"/>
      <c r="Z1165" s="182">
        <f t="shared" ref="Z1165:Z1188" si="162">U1165*X1165%</f>
        <v>117489.60000000001</v>
      </c>
      <c r="AA1165" s="227">
        <f>VLOOKUP(G1165,Ma_KH!$A:$R,14,0)</f>
        <v>60</v>
      </c>
    </row>
    <row r="1166" spans="1:27" x14ac:dyDescent="0.25">
      <c r="A1166" s="211">
        <v>46048</v>
      </c>
      <c r="B1166" s="212">
        <v>4183701600</v>
      </c>
      <c r="C1166" s="10" t="s">
        <v>15180</v>
      </c>
      <c r="D1166" s="9">
        <v>46056</v>
      </c>
      <c r="E1166" s="213"/>
      <c r="F1166" s="214"/>
      <c r="G1166" s="21" t="s">
        <v>15455</v>
      </c>
      <c r="H1166" s="213"/>
      <c r="I1166" s="212" t="s">
        <v>15480</v>
      </c>
      <c r="J1166" s="21" t="s">
        <v>7228</v>
      </c>
      <c r="K1166" s="212" t="s">
        <v>32</v>
      </c>
      <c r="L1166" s="215" t="str">
        <f>VLOOKUP($K1166,[1]TONG_SL!$A$1:$D$65536,2,0)</f>
        <v>Giò Tai Lưỡi Xào 250g</v>
      </c>
      <c r="M1166" s="247"/>
      <c r="N1166" s="215" t="str">
        <f t="shared" si="154"/>
        <v>K-C6</v>
      </c>
      <c r="O1166" s="222"/>
      <c r="P1166" s="222"/>
      <c r="Q1166" s="215" t="str">
        <f>VLOOKUP(K1166,TONG_SL!$A:$D,3,0)</f>
        <v>Túi</v>
      </c>
      <c r="R1166" s="224">
        <v>12</v>
      </c>
      <c r="S1166" s="224"/>
      <c r="T1166" s="224">
        <f>VLOOKUP(VLOOKUP(G1166,Ma_KH!$A:$R,18,0)&amp;K1166,Gia_MB!$A:$F,6,0)</f>
        <v>50182</v>
      </c>
      <c r="U1166" s="182">
        <f t="shared" si="159"/>
        <v>602184</v>
      </c>
      <c r="V1166" s="224"/>
      <c r="W1166" s="225">
        <f t="shared" si="160"/>
        <v>0</v>
      </c>
      <c r="X1166" s="226" t="str">
        <f t="shared" si="161"/>
        <v>8</v>
      </c>
      <c r="Y1166" s="224"/>
      <c r="Z1166" s="182">
        <f t="shared" si="162"/>
        <v>48174.720000000001</v>
      </c>
      <c r="AA1166" s="227">
        <f>VLOOKUP(G1166,Ma_KH!$A:$R,14,0)</f>
        <v>60</v>
      </c>
    </row>
    <row r="1167" spans="1:27" x14ac:dyDescent="0.25">
      <c r="A1167" s="211">
        <v>46048</v>
      </c>
      <c r="B1167" s="212">
        <v>4183701600</v>
      </c>
      <c r="C1167" s="10" t="s">
        <v>15180</v>
      </c>
      <c r="D1167" s="9">
        <v>46056</v>
      </c>
      <c r="E1167" s="213"/>
      <c r="F1167" s="214"/>
      <c r="G1167" s="21" t="s">
        <v>15455</v>
      </c>
      <c r="H1167" s="213"/>
      <c r="I1167" s="212" t="s">
        <v>15480</v>
      </c>
      <c r="J1167" s="21" t="s">
        <v>7228</v>
      </c>
      <c r="K1167" s="212" t="s">
        <v>48</v>
      </c>
      <c r="L1167" s="215" t="str">
        <f>VLOOKUP($K1167,[1]TONG_SL!$A$1:$D$65536,2,0)</f>
        <v>Mọc Nấm Hương 250g</v>
      </c>
      <c r="M1167" s="247"/>
      <c r="N1167" s="215" t="str">
        <f t="shared" si="154"/>
        <v>K-C6</v>
      </c>
      <c r="O1167" s="222"/>
      <c r="P1167" s="222"/>
      <c r="Q1167" s="215" t="str">
        <f>VLOOKUP(K1167,TONG_SL!$A:$D,3,0)</f>
        <v>Túi</v>
      </c>
      <c r="R1167" s="224">
        <v>15</v>
      </c>
      <c r="S1167" s="224"/>
      <c r="T1167" s="224">
        <f>VLOOKUP(VLOOKUP(G1167,Ma_KH!$A:$R,18,0)&amp;K1167,Gia_MB!$A:$F,6,0)</f>
        <v>46000</v>
      </c>
      <c r="U1167" s="182">
        <f t="shared" si="159"/>
        <v>690000</v>
      </c>
      <c r="V1167" s="224"/>
      <c r="W1167" s="225">
        <f t="shared" si="160"/>
        <v>0</v>
      </c>
      <c r="X1167" s="226" t="str">
        <f t="shared" si="161"/>
        <v>8</v>
      </c>
      <c r="Y1167" s="224"/>
      <c r="Z1167" s="182">
        <f t="shared" si="162"/>
        <v>55200</v>
      </c>
      <c r="AA1167" s="227">
        <f>VLOOKUP(G1167,Ma_KH!$A:$R,14,0)</f>
        <v>60</v>
      </c>
    </row>
    <row r="1168" spans="1:27" x14ac:dyDescent="0.25">
      <c r="A1168" s="211">
        <v>46048</v>
      </c>
      <c r="B1168" s="212">
        <v>4183701600</v>
      </c>
      <c r="C1168" s="10" t="s">
        <v>15180</v>
      </c>
      <c r="D1168" s="9">
        <v>46056</v>
      </c>
      <c r="E1168" s="213"/>
      <c r="F1168" s="214"/>
      <c r="G1168" s="21" t="s">
        <v>15455</v>
      </c>
      <c r="H1168" s="213"/>
      <c r="I1168" s="212" t="s">
        <v>15480</v>
      </c>
      <c r="J1168" s="21" t="s">
        <v>7228</v>
      </c>
      <c r="K1168" s="212" t="s">
        <v>30</v>
      </c>
      <c r="L1168" s="215" t="str">
        <f>VLOOKUP($K1168,[1]TONG_SL!$A$1:$D$65536,2,0)</f>
        <v>Gà muối 500g</v>
      </c>
      <c r="M1168" s="247"/>
      <c r="N1168" s="215" t="str">
        <f t="shared" si="154"/>
        <v>K-C6</v>
      </c>
      <c r="O1168" s="222"/>
      <c r="P1168" s="222"/>
      <c r="Q1168" s="215" t="str">
        <f>VLOOKUP(K1168,TONG_SL!$A:$D,3,0)</f>
        <v>Túi</v>
      </c>
      <c r="R1168" s="224">
        <v>30</v>
      </c>
      <c r="S1168" s="224"/>
      <c r="T1168" s="224">
        <f>VLOOKUP(VLOOKUP(G1168,Ma_KH!$A:$R,18,0)&amp;K1168,Gia_MB!$A:$F,6,0)</f>
        <v>116611</v>
      </c>
      <c r="U1168" s="182">
        <f t="shared" si="159"/>
        <v>3498330</v>
      </c>
      <c r="V1168" s="224"/>
      <c r="W1168" s="225">
        <f t="shared" si="160"/>
        <v>0</v>
      </c>
      <c r="X1168" s="226" t="str">
        <f t="shared" si="161"/>
        <v>8</v>
      </c>
      <c r="Y1168" s="224"/>
      <c r="Z1168" s="182">
        <f t="shared" si="162"/>
        <v>279866.40000000002</v>
      </c>
      <c r="AA1168" s="227">
        <f>VLOOKUP(G1168,Ma_KH!$A:$R,14,0)</f>
        <v>60</v>
      </c>
    </row>
    <row r="1169" spans="1:27" x14ac:dyDescent="0.25">
      <c r="A1169" s="211">
        <v>46048</v>
      </c>
      <c r="B1169" s="212">
        <v>4183701600</v>
      </c>
      <c r="C1169" s="10" t="s">
        <v>15180</v>
      </c>
      <c r="D1169" s="9">
        <v>46056</v>
      </c>
      <c r="E1169" s="213"/>
      <c r="F1169" s="214"/>
      <c r="G1169" s="21" t="s">
        <v>15455</v>
      </c>
      <c r="H1169" s="213"/>
      <c r="I1169" s="212" t="s">
        <v>15480</v>
      </c>
      <c r="J1169" s="21" t="s">
        <v>7228</v>
      </c>
      <c r="K1169" s="212" t="s">
        <v>37</v>
      </c>
      <c r="L1169" s="215" t="str">
        <f>VLOOKUP($K1169,[1]TONG_SL!$A$1:$D$65536,2,0)</f>
        <v>Chả cốm 300g</v>
      </c>
      <c r="M1169" s="247"/>
      <c r="N1169" s="215" t="str">
        <f t="shared" si="154"/>
        <v>K-C6</v>
      </c>
      <c r="O1169" s="222"/>
      <c r="P1169" s="222"/>
      <c r="Q1169" s="215" t="str">
        <f>VLOOKUP(K1169,TONG_SL!$A:$D,3,0)</f>
        <v>Túi</v>
      </c>
      <c r="R1169" s="224">
        <v>10</v>
      </c>
      <c r="S1169" s="224"/>
      <c r="T1169" s="224">
        <f>VLOOKUP(VLOOKUP(G1169,Ma_KH!$A:$R,18,0)&amp;K1169,Gia_MB!$A:$F,6,0)</f>
        <v>74250</v>
      </c>
      <c r="U1169" s="182">
        <f t="shared" si="159"/>
        <v>742500</v>
      </c>
      <c r="V1169" s="224"/>
      <c r="W1169" s="225">
        <f t="shared" si="160"/>
        <v>0</v>
      </c>
      <c r="X1169" s="226" t="str">
        <f t="shared" si="161"/>
        <v>8</v>
      </c>
      <c r="Y1169" s="224"/>
      <c r="Z1169" s="182">
        <f t="shared" si="162"/>
        <v>59400</v>
      </c>
      <c r="AA1169" s="227">
        <f>VLOOKUP(G1169,Ma_KH!$A:$R,14,0)</f>
        <v>60</v>
      </c>
    </row>
    <row r="1170" spans="1:27" x14ac:dyDescent="0.25">
      <c r="A1170" s="280">
        <v>46048</v>
      </c>
      <c r="B1170" s="281">
        <v>4183700453</v>
      </c>
      <c r="C1170" s="288" t="s">
        <v>15180</v>
      </c>
      <c r="D1170" s="286">
        <v>46056</v>
      </c>
      <c r="E1170" s="219"/>
      <c r="F1170" s="218"/>
      <c r="G1170" s="268" t="s">
        <v>15481</v>
      </c>
      <c r="H1170" s="219"/>
      <c r="I1170" s="217" t="s">
        <v>15482</v>
      </c>
      <c r="J1170" s="21" t="s">
        <v>7228</v>
      </c>
      <c r="K1170" s="217" t="s">
        <v>27</v>
      </c>
      <c r="L1170" s="215" t="str">
        <f>VLOOKUP($K1170,[1]TONG_SL!$A$1:$D$65536,2,0)</f>
        <v>Chân giò heo muối 300g</v>
      </c>
      <c r="M1170" s="247"/>
      <c r="N1170" s="215" t="str">
        <f t="shared" si="154"/>
        <v>K-C6</v>
      </c>
      <c r="O1170" s="222"/>
      <c r="P1170" s="222"/>
      <c r="Q1170" s="215" t="str">
        <f>VLOOKUP(K1170,TONG_SL!$A:$D,3,0)</f>
        <v>Túi</v>
      </c>
      <c r="R1170" s="223">
        <v>20</v>
      </c>
      <c r="S1170" s="224"/>
      <c r="T1170" s="224">
        <f>VLOOKUP(VLOOKUP(G1170,Ma_KH!$A:$R,18,0)&amp;K1170,Gia_MB!$A:$F,6,0)</f>
        <v>73431</v>
      </c>
      <c r="U1170" s="182">
        <f t="shared" si="159"/>
        <v>1468620</v>
      </c>
      <c r="V1170" s="224"/>
      <c r="W1170" s="225">
        <f t="shared" si="160"/>
        <v>0</v>
      </c>
      <c r="X1170" s="226" t="str">
        <f t="shared" si="161"/>
        <v>8</v>
      </c>
      <c r="Y1170" s="224"/>
      <c r="Z1170" s="182">
        <f t="shared" si="162"/>
        <v>117489.60000000001</v>
      </c>
      <c r="AA1170" s="227">
        <f>VLOOKUP(G1170,Ma_KH!$A:$R,14,0)</f>
        <v>60</v>
      </c>
    </row>
    <row r="1171" spans="1:27" x14ac:dyDescent="0.25">
      <c r="A1171" s="280">
        <v>46048</v>
      </c>
      <c r="B1171" s="281">
        <v>4183700453</v>
      </c>
      <c r="C1171" s="288" t="s">
        <v>15180</v>
      </c>
      <c r="D1171" s="286">
        <v>46056</v>
      </c>
      <c r="E1171" s="219"/>
      <c r="F1171" s="218"/>
      <c r="G1171" s="268" t="s">
        <v>15481</v>
      </c>
      <c r="H1171" s="219"/>
      <c r="I1171" s="217" t="s">
        <v>15482</v>
      </c>
      <c r="J1171" s="21" t="s">
        <v>7228</v>
      </c>
      <c r="K1171" s="217" t="s">
        <v>30</v>
      </c>
      <c r="L1171" s="215" t="str">
        <f>VLOOKUP($K1171,[1]TONG_SL!$A$1:$D$65536,2,0)</f>
        <v>Gà muối 500g</v>
      </c>
      <c r="M1171" s="247"/>
      <c r="N1171" s="215" t="str">
        <f t="shared" si="154"/>
        <v>K-C6</v>
      </c>
      <c r="O1171" s="222"/>
      <c r="P1171" s="222"/>
      <c r="Q1171" s="215" t="str">
        <f>VLOOKUP(K1171,TONG_SL!$A:$D,3,0)</f>
        <v>Túi</v>
      </c>
      <c r="R1171" s="223">
        <v>20</v>
      </c>
      <c r="S1171" s="224"/>
      <c r="T1171" s="224">
        <f>VLOOKUP(VLOOKUP(G1171,Ma_KH!$A:$R,18,0)&amp;K1171,Gia_MB!$A:$F,6,0)</f>
        <v>116611</v>
      </c>
      <c r="U1171" s="182">
        <f t="shared" si="159"/>
        <v>2332220</v>
      </c>
      <c r="V1171" s="224"/>
      <c r="W1171" s="225">
        <f t="shared" si="160"/>
        <v>0</v>
      </c>
      <c r="X1171" s="226" t="str">
        <f t="shared" si="161"/>
        <v>8</v>
      </c>
      <c r="Y1171" s="224"/>
      <c r="Z1171" s="182">
        <f t="shared" si="162"/>
        <v>186577.6</v>
      </c>
      <c r="AA1171" s="227">
        <f>VLOOKUP(G1171,Ma_KH!$A:$R,14,0)</f>
        <v>60</v>
      </c>
    </row>
    <row r="1172" spans="1:27" x14ac:dyDescent="0.25">
      <c r="A1172" s="280">
        <v>46048</v>
      </c>
      <c r="B1172" s="281">
        <v>4183700453</v>
      </c>
      <c r="C1172" s="288" t="s">
        <v>15180</v>
      </c>
      <c r="D1172" s="286">
        <v>46056</v>
      </c>
      <c r="E1172" s="219"/>
      <c r="F1172" s="218"/>
      <c r="G1172" s="268" t="s">
        <v>15481</v>
      </c>
      <c r="H1172" s="219"/>
      <c r="I1172" s="217" t="s">
        <v>15482</v>
      </c>
      <c r="J1172" s="21" t="s">
        <v>7228</v>
      </c>
      <c r="K1172" s="217" t="s">
        <v>48</v>
      </c>
      <c r="L1172" s="215" t="str">
        <f>VLOOKUP($K1172,[1]TONG_SL!$A$1:$D$65536,2,0)</f>
        <v>Mọc Nấm Hương 250g</v>
      </c>
      <c r="M1172" s="247"/>
      <c r="N1172" s="215" t="str">
        <f t="shared" si="154"/>
        <v>K-C6</v>
      </c>
      <c r="O1172" s="222"/>
      <c r="P1172" s="222"/>
      <c r="Q1172" s="215" t="str">
        <f>VLOOKUP(K1172,TONG_SL!$A:$D,3,0)</f>
        <v>Túi</v>
      </c>
      <c r="R1172" s="223">
        <v>15</v>
      </c>
      <c r="S1172" s="224"/>
      <c r="T1172" s="224">
        <f>VLOOKUP(VLOOKUP(G1172,Ma_KH!$A:$R,18,0)&amp;K1172,Gia_MB!$A:$F,6,0)</f>
        <v>46000</v>
      </c>
      <c r="U1172" s="182">
        <f t="shared" si="159"/>
        <v>690000</v>
      </c>
      <c r="V1172" s="224"/>
      <c r="W1172" s="225">
        <f t="shared" si="160"/>
        <v>0</v>
      </c>
      <c r="X1172" s="226" t="str">
        <f t="shared" si="161"/>
        <v>8</v>
      </c>
      <c r="Y1172" s="224"/>
      <c r="Z1172" s="182">
        <f t="shared" si="162"/>
        <v>55200</v>
      </c>
      <c r="AA1172" s="227">
        <f>VLOOKUP(G1172,Ma_KH!$A:$R,14,0)</f>
        <v>60</v>
      </c>
    </row>
    <row r="1173" spans="1:27" x14ac:dyDescent="0.25">
      <c r="A1173" s="280">
        <v>46048</v>
      </c>
      <c r="B1173" s="281">
        <v>4183700453</v>
      </c>
      <c r="C1173" s="288" t="s">
        <v>15180</v>
      </c>
      <c r="D1173" s="286">
        <v>46056</v>
      </c>
      <c r="E1173" s="219"/>
      <c r="F1173" s="218"/>
      <c r="G1173" s="268" t="s">
        <v>15481</v>
      </c>
      <c r="H1173" s="219"/>
      <c r="I1173" s="217" t="s">
        <v>15482</v>
      </c>
      <c r="J1173" s="21" t="s">
        <v>7228</v>
      </c>
      <c r="K1173" s="217" t="s">
        <v>32</v>
      </c>
      <c r="L1173" s="215" t="str">
        <f>VLOOKUP($K1173,[1]TONG_SL!$A$1:$D$65536,2,0)</f>
        <v>Giò Tai Lưỡi Xào 250g</v>
      </c>
      <c r="M1173" s="247"/>
      <c r="N1173" s="215" t="str">
        <f t="shared" si="154"/>
        <v>K-C6</v>
      </c>
      <c r="O1173" s="222"/>
      <c r="P1173" s="222"/>
      <c r="Q1173" s="215" t="str">
        <f>VLOOKUP(K1173,TONG_SL!$A:$D,3,0)</f>
        <v>Túi</v>
      </c>
      <c r="R1173" s="223">
        <v>12</v>
      </c>
      <c r="S1173" s="224"/>
      <c r="T1173" s="224">
        <f>VLOOKUP(VLOOKUP(G1173,Ma_KH!$A:$R,18,0)&amp;K1173,Gia_MB!$A:$F,6,0)</f>
        <v>50182</v>
      </c>
      <c r="U1173" s="182">
        <f t="shared" si="159"/>
        <v>602184</v>
      </c>
      <c r="V1173" s="224"/>
      <c r="W1173" s="225">
        <f t="shared" si="160"/>
        <v>0</v>
      </c>
      <c r="X1173" s="226" t="str">
        <f t="shared" si="161"/>
        <v>8</v>
      </c>
      <c r="Y1173" s="224"/>
      <c r="Z1173" s="182">
        <f t="shared" si="162"/>
        <v>48174.720000000001</v>
      </c>
      <c r="AA1173" s="227">
        <f>VLOOKUP(G1173,Ma_KH!$A:$R,14,0)</f>
        <v>60</v>
      </c>
    </row>
    <row r="1174" spans="1:27" x14ac:dyDescent="0.25">
      <c r="A1174" s="216">
        <v>46055</v>
      </c>
      <c r="B1174" s="217" t="s">
        <v>15483</v>
      </c>
      <c r="C1174" s="10" t="s">
        <v>15180</v>
      </c>
      <c r="D1174" s="9">
        <v>46056</v>
      </c>
      <c r="E1174" s="219"/>
      <c r="F1174" s="218"/>
      <c r="G1174" s="268" t="s">
        <v>15481</v>
      </c>
      <c r="H1174" s="219"/>
      <c r="I1174" s="217" t="s">
        <v>15483</v>
      </c>
      <c r="J1174" s="21" t="s">
        <v>7228</v>
      </c>
      <c r="K1174" s="217" t="s">
        <v>30</v>
      </c>
      <c r="L1174" s="215" t="str">
        <f>VLOOKUP($K1174,[1]TONG_SL!$A$1:$D$65536,2,0)</f>
        <v>Gà muối 500g</v>
      </c>
      <c r="M1174" s="247"/>
      <c r="N1174" s="215" t="str">
        <f t="shared" si="154"/>
        <v>K-C6</v>
      </c>
      <c r="O1174" s="222"/>
      <c r="P1174" s="222"/>
      <c r="Q1174" s="215" t="str">
        <f>VLOOKUP(K1174,TONG_SL!$A:$D,3,0)</f>
        <v>Túi</v>
      </c>
      <c r="R1174" s="223">
        <v>20</v>
      </c>
      <c r="S1174" s="224"/>
      <c r="T1174" s="224">
        <f>VLOOKUP(VLOOKUP(G1174,Ma_KH!$A:$R,18,0)&amp;K1174,Gia_MB!$A:$F,6,0)</f>
        <v>116611</v>
      </c>
      <c r="U1174" s="182">
        <f t="shared" si="159"/>
        <v>2332220</v>
      </c>
      <c r="V1174" s="224"/>
      <c r="W1174" s="225">
        <f t="shared" si="160"/>
        <v>0</v>
      </c>
      <c r="X1174" s="226" t="str">
        <f t="shared" si="161"/>
        <v>8</v>
      </c>
      <c r="Y1174" s="224"/>
      <c r="Z1174" s="182">
        <f t="shared" si="162"/>
        <v>186577.6</v>
      </c>
      <c r="AA1174" s="227">
        <f>VLOOKUP(G1174,Ma_KH!$A:$R,14,0)</f>
        <v>60</v>
      </c>
    </row>
    <row r="1175" spans="1:27" x14ac:dyDescent="0.25">
      <c r="A1175" s="216">
        <v>46055</v>
      </c>
      <c r="B1175" s="217" t="s">
        <v>15483</v>
      </c>
      <c r="C1175" s="10" t="s">
        <v>15180</v>
      </c>
      <c r="D1175" s="9">
        <v>46056</v>
      </c>
      <c r="E1175" s="219"/>
      <c r="F1175" s="218"/>
      <c r="G1175" s="268" t="s">
        <v>15481</v>
      </c>
      <c r="H1175" s="219"/>
      <c r="I1175" s="217" t="s">
        <v>15483</v>
      </c>
      <c r="J1175" s="21" t="s">
        <v>7228</v>
      </c>
      <c r="K1175" s="217" t="s">
        <v>27</v>
      </c>
      <c r="L1175" s="215" t="str">
        <f>VLOOKUP($K1175,[1]TONG_SL!$A$1:$D$65536,2,0)</f>
        <v>Chân giò heo muối 300g</v>
      </c>
      <c r="M1175" s="247"/>
      <c r="N1175" s="215" t="str">
        <f t="shared" si="154"/>
        <v>K-C6</v>
      </c>
      <c r="O1175" s="222"/>
      <c r="P1175" s="222"/>
      <c r="Q1175" s="215" t="str">
        <f>VLOOKUP(K1175,TONG_SL!$A:$D,3,0)</f>
        <v>Túi</v>
      </c>
      <c r="R1175" s="223">
        <v>50</v>
      </c>
      <c r="S1175" s="224"/>
      <c r="T1175" s="224">
        <f>VLOOKUP(VLOOKUP(G1175,Ma_KH!$A:$R,18,0)&amp;K1175,Gia_MB!$A:$F,6,0)</f>
        <v>73431</v>
      </c>
      <c r="U1175" s="182">
        <f t="shared" si="159"/>
        <v>3671550</v>
      </c>
      <c r="V1175" s="224"/>
      <c r="W1175" s="225">
        <f t="shared" si="160"/>
        <v>0</v>
      </c>
      <c r="X1175" s="226" t="str">
        <f t="shared" si="161"/>
        <v>8</v>
      </c>
      <c r="Y1175" s="224"/>
      <c r="Z1175" s="182">
        <f t="shared" si="162"/>
        <v>293724</v>
      </c>
      <c r="AA1175" s="227">
        <f>VLOOKUP(G1175,Ma_KH!$A:$R,14,0)</f>
        <v>60</v>
      </c>
    </row>
    <row r="1176" spans="1:27" x14ac:dyDescent="0.25">
      <c r="A1176" s="216">
        <v>46055</v>
      </c>
      <c r="B1176" s="217" t="s">
        <v>15483</v>
      </c>
      <c r="C1176" s="10" t="s">
        <v>15180</v>
      </c>
      <c r="D1176" s="9">
        <v>46056</v>
      </c>
      <c r="E1176" s="219"/>
      <c r="F1176" s="218"/>
      <c r="G1176" s="268" t="s">
        <v>15481</v>
      </c>
      <c r="H1176" s="219"/>
      <c r="I1176" s="217" t="s">
        <v>15483</v>
      </c>
      <c r="J1176" s="21" t="s">
        <v>7228</v>
      </c>
      <c r="K1176" s="217" t="s">
        <v>32</v>
      </c>
      <c r="L1176" s="215" t="str">
        <f>VLOOKUP($K1176,[1]TONG_SL!$A$1:$D$65536,2,0)</f>
        <v>Giò Tai Lưỡi Xào 250g</v>
      </c>
      <c r="M1176" s="247"/>
      <c r="N1176" s="215" t="str">
        <f t="shared" si="154"/>
        <v>K-C6</v>
      </c>
      <c r="O1176" s="222"/>
      <c r="P1176" s="222"/>
      <c r="Q1176" s="215" t="str">
        <f>VLOOKUP(K1176,TONG_SL!$A:$D,3,0)</f>
        <v>Túi</v>
      </c>
      <c r="R1176" s="223">
        <v>30</v>
      </c>
      <c r="S1176" s="224"/>
      <c r="T1176" s="224">
        <f>VLOOKUP(VLOOKUP(G1176,Ma_KH!$A:$R,18,0)&amp;K1176,Gia_MB!$A:$F,6,0)</f>
        <v>50182</v>
      </c>
      <c r="U1176" s="182">
        <f t="shared" si="159"/>
        <v>1505460</v>
      </c>
      <c r="V1176" s="224"/>
      <c r="W1176" s="225">
        <f t="shared" si="160"/>
        <v>0</v>
      </c>
      <c r="X1176" s="226" t="str">
        <f t="shared" si="161"/>
        <v>8</v>
      </c>
      <c r="Y1176" s="224"/>
      <c r="Z1176" s="182">
        <f t="shared" si="162"/>
        <v>120436.8</v>
      </c>
      <c r="AA1176" s="227">
        <f>VLOOKUP(G1176,Ma_KH!$A:$R,14,0)</f>
        <v>60</v>
      </c>
    </row>
    <row r="1177" spans="1:27" x14ac:dyDescent="0.25">
      <c r="A1177" s="280">
        <v>46055</v>
      </c>
      <c r="B1177" s="281">
        <v>4184047925</v>
      </c>
      <c r="C1177" s="288" t="s">
        <v>15180</v>
      </c>
      <c r="D1177" s="286">
        <v>46056</v>
      </c>
      <c r="E1177" s="219"/>
      <c r="F1177" s="218"/>
      <c r="G1177" s="268" t="s">
        <v>15481</v>
      </c>
      <c r="H1177" s="219"/>
      <c r="I1177" s="217" t="s">
        <v>15484</v>
      </c>
      <c r="J1177" s="21" t="s">
        <v>7228</v>
      </c>
      <c r="K1177" s="217" t="s">
        <v>30</v>
      </c>
      <c r="L1177" s="215" t="str">
        <f>VLOOKUP($K1177,[1]TONG_SL!$A$1:$D$65536,2,0)</f>
        <v>Gà muối 500g</v>
      </c>
      <c r="M1177" s="247"/>
      <c r="N1177" s="215" t="str">
        <f t="shared" si="154"/>
        <v>K-C6</v>
      </c>
      <c r="O1177" s="222"/>
      <c r="P1177" s="222"/>
      <c r="Q1177" s="215" t="str">
        <f>VLOOKUP(K1177,TONG_SL!$A:$D,3,0)</f>
        <v>Túi</v>
      </c>
      <c r="R1177" s="223">
        <v>20</v>
      </c>
      <c r="S1177" s="224"/>
      <c r="T1177" s="224">
        <f>VLOOKUP(VLOOKUP(G1177,Ma_KH!$A:$R,18,0)&amp;K1177,Gia_MB!$A:$F,6,0)</f>
        <v>116611</v>
      </c>
      <c r="U1177" s="182">
        <f t="shared" si="159"/>
        <v>2332220</v>
      </c>
      <c r="V1177" s="224"/>
      <c r="W1177" s="225">
        <f t="shared" si="160"/>
        <v>0</v>
      </c>
      <c r="X1177" s="226" t="str">
        <f t="shared" si="161"/>
        <v>8</v>
      </c>
      <c r="Y1177" s="224"/>
      <c r="Z1177" s="182">
        <f t="shared" si="162"/>
        <v>186577.6</v>
      </c>
      <c r="AA1177" s="227">
        <f>VLOOKUP(G1177,Ma_KH!$A:$R,14,0)</f>
        <v>60</v>
      </c>
    </row>
    <row r="1178" spans="1:27" x14ac:dyDescent="0.25">
      <c r="A1178" s="280">
        <v>46055</v>
      </c>
      <c r="B1178" s="281">
        <v>4184047925</v>
      </c>
      <c r="C1178" s="288" t="s">
        <v>15180</v>
      </c>
      <c r="D1178" s="286">
        <v>46056</v>
      </c>
      <c r="E1178" s="219"/>
      <c r="F1178" s="218"/>
      <c r="G1178" s="268" t="s">
        <v>15481</v>
      </c>
      <c r="H1178" s="219"/>
      <c r="I1178" s="217" t="s">
        <v>15484</v>
      </c>
      <c r="J1178" s="21" t="s">
        <v>7228</v>
      </c>
      <c r="K1178" s="217" t="s">
        <v>27</v>
      </c>
      <c r="L1178" s="215" t="str">
        <f>VLOOKUP($K1178,[1]TONG_SL!$A$1:$D$65536,2,0)</f>
        <v>Chân giò heo muối 300g</v>
      </c>
      <c r="M1178" s="247"/>
      <c r="N1178" s="215" t="str">
        <f t="shared" si="154"/>
        <v>K-C6</v>
      </c>
      <c r="O1178" s="222"/>
      <c r="P1178" s="222"/>
      <c r="Q1178" s="215" t="str">
        <f>VLOOKUP(K1178,TONG_SL!$A:$D,3,0)</f>
        <v>Túi</v>
      </c>
      <c r="R1178" s="223">
        <v>20</v>
      </c>
      <c r="S1178" s="224"/>
      <c r="T1178" s="224">
        <f>VLOOKUP(VLOOKUP(G1178,Ma_KH!$A:$R,18,0)&amp;K1178,Gia_MB!$A:$F,6,0)</f>
        <v>73431</v>
      </c>
      <c r="U1178" s="182">
        <f t="shared" si="159"/>
        <v>1468620</v>
      </c>
      <c r="V1178" s="224"/>
      <c r="W1178" s="225">
        <f t="shared" si="160"/>
        <v>0</v>
      </c>
      <c r="X1178" s="226" t="str">
        <f t="shared" si="161"/>
        <v>8</v>
      </c>
      <c r="Y1178" s="224"/>
      <c r="Z1178" s="182">
        <f t="shared" si="162"/>
        <v>117489.60000000001</v>
      </c>
      <c r="AA1178" s="227">
        <f>VLOOKUP(G1178,Ma_KH!$A:$R,14,0)</f>
        <v>60</v>
      </c>
    </row>
    <row r="1179" spans="1:27" x14ac:dyDescent="0.25">
      <c r="A1179" s="280">
        <v>46055</v>
      </c>
      <c r="B1179" s="281">
        <v>4184047925</v>
      </c>
      <c r="C1179" s="288" t="s">
        <v>15180</v>
      </c>
      <c r="D1179" s="286">
        <v>46056</v>
      </c>
      <c r="E1179" s="219"/>
      <c r="F1179" s="218"/>
      <c r="G1179" s="268" t="s">
        <v>15481</v>
      </c>
      <c r="H1179" s="219"/>
      <c r="I1179" s="217" t="s">
        <v>15484</v>
      </c>
      <c r="J1179" s="21" t="s">
        <v>7228</v>
      </c>
      <c r="K1179" s="217" t="s">
        <v>34</v>
      </c>
      <c r="L1179" s="215" t="str">
        <f>VLOOKUP($K1179,[1]TONG_SL!$A$1:$D$65536,2,0)</f>
        <v>Tai heo muối 200g</v>
      </c>
      <c r="M1179" s="247"/>
      <c r="N1179" s="215" t="str">
        <f t="shared" si="154"/>
        <v>K-C6</v>
      </c>
      <c r="O1179" s="222"/>
      <c r="P1179" s="222"/>
      <c r="Q1179" s="215" t="str">
        <f>VLOOKUP(K1179,TONG_SL!$A:$D,3,0)</f>
        <v>Túi</v>
      </c>
      <c r="R1179" s="223">
        <v>15</v>
      </c>
      <c r="S1179" s="224"/>
      <c r="T1179" s="224">
        <f>VLOOKUP(VLOOKUP(G1179,Ma_KH!$A:$R,18,0)&amp;K1179,Gia_MB!$A:$F,6,0)</f>
        <v>55595</v>
      </c>
      <c r="U1179" s="182">
        <f t="shared" si="159"/>
        <v>833925</v>
      </c>
      <c r="V1179" s="224"/>
      <c r="W1179" s="225">
        <f t="shared" si="160"/>
        <v>0</v>
      </c>
      <c r="X1179" s="226" t="str">
        <f t="shared" si="161"/>
        <v>8</v>
      </c>
      <c r="Y1179" s="224"/>
      <c r="Z1179" s="182">
        <f t="shared" si="162"/>
        <v>66714</v>
      </c>
      <c r="AA1179" s="227">
        <f>VLOOKUP(G1179,Ma_KH!$A:$R,14,0)</f>
        <v>60</v>
      </c>
    </row>
    <row r="1180" spans="1:27" x14ac:dyDescent="0.25">
      <c r="A1180" s="280">
        <v>46055</v>
      </c>
      <c r="B1180" s="281">
        <v>4184047925</v>
      </c>
      <c r="C1180" s="288" t="s">
        <v>15180</v>
      </c>
      <c r="D1180" s="286">
        <v>46056</v>
      </c>
      <c r="E1180" s="219"/>
      <c r="F1180" s="218"/>
      <c r="G1180" s="268" t="s">
        <v>15481</v>
      </c>
      <c r="H1180" s="219"/>
      <c r="I1180" s="217" t="s">
        <v>15484</v>
      </c>
      <c r="J1180" s="21" t="s">
        <v>7228</v>
      </c>
      <c r="K1180" s="217" t="s">
        <v>32</v>
      </c>
      <c r="L1180" s="215" t="str">
        <f>VLOOKUP($K1180,[1]TONG_SL!$A$1:$D$65536,2,0)</f>
        <v>Giò Tai Lưỡi Xào 250g</v>
      </c>
      <c r="M1180" s="247"/>
      <c r="N1180" s="215" t="str">
        <f t="shared" si="154"/>
        <v>K-C6</v>
      </c>
      <c r="O1180" s="222"/>
      <c r="P1180" s="222"/>
      <c r="Q1180" s="215" t="str">
        <f>VLOOKUP(K1180,TONG_SL!$A:$D,3,0)</f>
        <v>Túi</v>
      </c>
      <c r="R1180" s="223">
        <v>15</v>
      </c>
      <c r="S1180" s="224"/>
      <c r="T1180" s="224">
        <f>VLOOKUP(VLOOKUP(G1180,Ma_KH!$A:$R,18,0)&amp;K1180,Gia_MB!$A:$F,6,0)</f>
        <v>50182</v>
      </c>
      <c r="U1180" s="182">
        <f t="shared" si="159"/>
        <v>752730</v>
      </c>
      <c r="V1180" s="224"/>
      <c r="W1180" s="225">
        <f t="shared" si="160"/>
        <v>0</v>
      </c>
      <c r="X1180" s="226" t="str">
        <f t="shared" si="161"/>
        <v>8</v>
      </c>
      <c r="Y1180" s="224"/>
      <c r="Z1180" s="182">
        <f t="shared" si="162"/>
        <v>60218.400000000001</v>
      </c>
      <c r="AA1180" s="227">
        <f>VLOOKUP(G1180,Ma_KH!$A:$R,14,0)</f>
        <v>60</v>
      </c>
    </row>
    <row r="1181" spans="1:27" x14ac:dyDescent="0.25">
      <c r="A1181" s="280">
        <v>46055</v>
      </c>
      <c r="B1181" s="281">
        <v>4184047925</v>
      </c>
      <c r="C1181" s="288" t="s">
        <v>15180</v>
      </c>
      <c r="D1181" s="286">
        <v>46056</v>
      </c>
      <c r="E1181" s="219"/>
      <c r="F1181" s="218"/>
      <c r="G1181" s="268" t="s">
        <v>15481</v>
      </c>
      <c r="H1181" s="219"/>
      <c r="I1181" s="217" t="s">
        <v>15484</v>
      </c>
      <c r="J1181" s="21" t="s">
        <v>7228</v>
      </c>
      <c r="K1181" s="217" t="s">
        <v>15451</v>
      </c>
      <c r="L1181" s="215" t="str">
        <f>VLOOKUP($K1181,[1]TONG_SL!$A$1:$D$65536,2,0)</f>
        <v>Giò lụa cây 250g</v>
      </c>
      <c r="M1181" s="247"/>
      <c r="N1181" s="215" t="str">
        <f t="shared" si="154"/>
        <v>K-C6</v>
      </c>
      <c r="O1181" s="222"/>
      <c r="P1181" s="222"/>
      <c r="Q1181" s="215" t="str">
        <f>VLOOKUP(K1181,TONG_SL!$A:$D,3,0)</f>
        <v>Túi</v>
      </c>
      <c r="R1181" s="223">
        <v>5</v>
      </c>
      <c r="S1181" s="224"/>
      <c r="T1181" s="224">
        <f>VLOOKUP(VLOOKUP(G1181,Ma_KH!$A:$R,18,0)&amp;K1181,Gia_MB!$A:$F,6,0)</f>
        <v>49500</v>
      </c>
      <c r="U1181" s="182">
        <f t="shared" si="159"/>
        <v>247500</v>
      </c>
      <c r="V1181" s="224"/>
      <c r="W1181" s="225">
        <f t="shared" si="160"/>
        <v>0</v>
      </c>
      <c r="X1181" s="226" t="str">
        <f t="shared" si="161"/>
        <v>8</v>
      </c>
      <c r="Y1181" s="224"/>
      <c r="Z1181" s="182">
        <f t="shared" si="162"/>
        <v>19800</v>
      </c>
      <c r="AA1181" s="227">
        <f>VLOOKUP(G1181,Ma_KH!$A:$R,14,0)</f>
        <v>60</v>
      </c>
    </row>
    <row r="1182" spans="1:27" x14ac:dyDescent="0.25">
      <c r="A1182" s="280">
        <v>46055</v>
      </c>
      <c r="B1182" s="281">
        <v>4184047925</v>
      </c>
      <c r="C1182" s="288" t="s">
        <v>15180</v>
      </c>
      <c r="D1182" s="286">
        <v>46056</v>
      </c>
      <c r="E1182" s="219"/>
      <c r="F1182" s="218"/>
      <c r="G1182" s="268" t="s">
        <v>15481</v>
      </c>
      <c r="H1182" s="219"/>
      <c r="I1182" s="217" t="s">
        <v>15484</v>
      </c>
      <c r="J1182" s="21" t="s">
        <v>7228</v>
      </c>
      <c r="K1182" s="217" t="s">
        <v>15450</v>
      </c>
      <c r="L1182" s="215" t="str">
        <f>VLOOKUP($K1182,[1]TONG_SL!$A$1:$D$65536,2,0)</f>
        <v>Giò sụn gà 250g</v>
      </c>
      <c r="M1182" s="247"/>
      <c r="N1182" s="215" t="str">
        <f t="shared" si="154"/>
        <v>K-C6</v>
      </c>
      <c r="O1182" s="222"/>
      <c r="P1182" s="222"/>
      <c r="Q1182" s="215" t="str">
        <f>VLOOKUP(K1182,TONG_SL!$A:$D,3,0)</f>
        <v>Túi</v>
      </c>
      <c r="R1182" s="223">
        <v>5</v>
      </c>
      <c r="S1182" s="224"/>
      <c r="T1182" s="224">
        <f>VLOOKUP(VLOOKUP(G1182,Ma_KH!$A:$R,18,0)&amp;K1182,Gia_MB!$A:$F,6,0)</f>
        <v>50400</v>
      </c>
      <c r="U1182" s="182">
        <f t="shared" si="159"/>
        <v>252000</v>
      </c>
      <c r="V1182" s="224"/>
      <c r="W1182" s="225">
        <f t="shared" si="160"/>
        <v>0</v>
      </c>
      <c r="X1182" s="226" t="str">
        <f t="shared" si="161"/>
        <v>8</v>
      </c>
      <c r="Y1182" s="224"/>
      <c r="Z1182" s="182">
        <f t="shared" si="162"/>
        <v>20160</v>
      </c>
      <c r="AA1182" s="227">
        <f>VLOOKUP(G1182,Ma_KH!$A:$R,14,0)</f>
        <v>60</v>
      </c>
    </row>
    <row r="1183" spans="1:27" x14ac:dyDescent="0.25">
      <c r="A1183" s="280">
        <v>46046</v>
      </c>
      <c r="B1183" s="281">
        <v>4183607830</v>
      </c>
      <c r="C1183" s="288" t="s">
        <v>15180</v>
      </c>
      <c r="D1183" s="286">
        <v>46056</v>
      </c>
      <c r="E1183" s="219"/>
      <c r="F1183" s="218"/>
      <c r="G1183" s="268" t="s">
        <v>15430</v>
      </c>
      <c r="H1183" s="219"/>
      <c r="I1183" s="217" t="s">
        <v>15485</v>
      </c>
      <c r="J1183" s="21" t="s">
        <v>7228</v>
      </c>
      <c r="K1183" s="217" t="s">
        <v>27</v>
      </c>
      <c r="L1183" s="215" t="str">
        <f>VLOOKUP($K1183,[1]TONG_SL!$A$1:$D$65536,2,0)</f>
        <v>Chân giò heo muối 300g</v>
      </c>
      <c r="M1183" s="247"/>
      <c r="N1183" s="215" t="str">
        <f t="shared" si="154"/>
        <v>K-C6</v>
      </c>
      <c r="O1183" s="222"/>
      <c r="P1183" s="222"/>
      <c r="Q1183" s="215" t="str">
        <f>VLOOKUP(K1183,TONG_SL!$A:$D,3,0)</f>
        <v>Túi</v>
      </c>
      <c r="R1183" s="223">
        <v>14</v>
      </c>
      <c r="S1183" s="224"/>
      <c r="T1183" s="224">
        <f>VLOOKUP(VLOOKUP(G1183,Ma_KH!$A:$R,18,0)&amp;K1183,Gia_MB!$A:$F,6,0)</f>
        <v>73431</v>
      </c>
      <c r="U1183" s="182">
        <f t="shared" si="159"/>
        <v>1028034</v>
      </c>
      <c r="V1183" s="224"/>
      <c r="W1183" s="225">
        <f t="shared" si="160"/>
        <v>0</v>
      </c>
      <c r="X1183" s="226" t="str">
        <f t="shared" si="161"/>
        <v>8</v>
      </c>
      <c r="Y1183" s="224"/>
      <c r="Z1183" s="182">
        <f t="shared" si="162"/>
        <v>82242.720000000001</v>
      </c>
      <c r="AA1183" s="227">
        <f>VLOOKUP(G1183,Ma_KH!$A:$R,14,0)</f>
        <v>60</v>
      </c>
    </row>
    <row r="1184" spans="1:27" x14ac:dyDescent="0.25">
      <c r="A1184" s="280">
        <v>46046</v>
      </c>
      <c r="B1184" s="281">
        <v>4183607830</v>
      </c>
      <c r="C1184" s="288" t="s">
        <v>15180</v>
      </c>
      <c r="D1184" s="286">
        <v>46056</v>
      </c>
      <c r="E1184" s="219"/>
      <c r="F1184" s="218"/>
      <c r="G1184" s="268" t="s">
        <v>15430</v>
      </c>
      <c r="H1184" s="219"/>
      <c r="I1184" s="217" t="s">
        <v>15485</v>
      </c>
      <c r="J1184" s="21" t="s">
        <v>7228</v>
      </c>
      <c r="K1184" s="217" t="s">
        <v>32</v>
      </c>
      <c r="L1184" s="215" t="str">
        <f>VLOOKUP($K1184,[1]TONG_SL!$A$1:$D$65536,2,0)</f>
        <v>Giò Tai Lưỡi Xào 250g</v>
      </c>
      <c r="M1184" s="247"/>
      <c r="N1184" s="215" t="str">
        <f>IF($B1184&lt;&gt;"","K-C6","")</f>
        <v>K-C6</v>
      </c>
      <c r="O1184" s="222"/>
      <c r="P1184" s="222"/>
      <c r="Q1184" s="215" t="str">
        <f>VLOOKUP(K1184,TONG_SL!$A:$D,3,0)</f>
        <v>Túi</v>
      </c>
      <c r="R1184" s="223">
        <v>3</v>
      </c>
      <c r="S1184" s="224"/>
      <c r="T1184" s="224">
        <f>VLOOKUP(VLOOKUP(G1184,Ma_KH!$A:$R,18,0)&amp;K1184,Gia_MB!$A:$F,6,0)</f>
        <v>50182</v>
      </c>
      <c r="U1184" s="182">
        <f t="shared" si="159"/>
        <v>150546</v>
      </c>
      <c r="V1184" s="224"/>
      <c r="W1184" s="225">
        <f t="shared" si="160"/>
        <v>0</v>
      </c>
      <c r="X1184" s="226" t="str">
        <f t="shared" si="161"/>
        <v>8</v>
      </c>
      <c r="Y1184" s="224"/>
      <c r="Z1184" s="182">
        <f t="shared" si="162"/>
        <v>12043.68</v>
      </c>
      <c r="AA1184" s="227">
        <f>VLOOKUP(G1184,Ma_KH!$A:$R,14,0)</f>
        <v>60</v>
      </c>
    </row>
    <row r="1185" spans="1:27" x14ac:dyDescent="0.25">
      <c r="A1185" s="280">
        <v>46046</v>
      </c>
      <c r="B1185" s="281">
        <v>4183607830</v>
      </c>
      <c r="C1185" s="288" t="s">
        <v>15180</v>
      </c>
      <c r="D1185" s="286">
        <v>46056</v>
      </c>
      <c r="E1185" s="219"/>
      <c r="F1185" s="218"/>
      <c r="G1185" s="268" t="s">
        <v>15430</v>
      </c>
      <c r="H1185" s="219"/>
      <c r="I1185" s="217" t="s">
        <v>15485</v>
      </c>
      <c r="J1185" s="21" t="s">
        <v>7228</v>
      </c>
      <c r="K1185" s="217" t="s">
        <v>30</v>
      </c>
      <c r="L1185" s="215" t="str">
        <f>VLOOKUP($K1185,[1]TONG_SL!$A$1:$D$65536,2,0)</f>
        <v>Gà muối 500g</v>
      </c>
      <c r="M1185" s="247"/>
      <c r="N1185" s="215" t="str">
        <f>IF($B1185&lt;&gt;"","K-C6","")</f>
        <v>K-C6</v>
      </c>
      <c r="O1185" s="222"/>
      <c r="P1185" s="222"/>
      <c r="Q1185" s="215" t="str">
        <f>VLOOKUP(K1185,TONG_SL!$A:$D,3,0)</f>
        <v>Túi</v>
      </c>
      <c r="R1185" s="223">
        <v>18</v>
      </c>
      <c r="S1185" s="224"/>
      <c r="T1185" s="224">
        <f>VLOOKUP(VLOOKUP(G1185,Ma_KH!$A:$R,18,0)&amp;K1185,Gia_MB!$A:$F,6,0)</f>
        <v>116611</v>
      </c>
      <c r="U1185" s="182">
        <f t="shared" si="159"/>
        <v>2098998</v>
      </c>
      <c r="V1185" s="224"/>
      <c r="W1185" s="225">
        <f t="shared" si="160"/>
        <v>0</v>
      </c>
      <c r="X1185" s="226" t="str">
        <f t="shared" si="161"/>
        <v>8</v>
      </c>
      <c r="Y1185" s="224"/>
      <c r="Z1185" s="182">
        <f t="shared" si="162"/>
        <v>167919.84</v>
      </c>
      <c r="AA1185" s="227">
        <f>VLOOKUP(G1185,Ma_KH!$A:$R,14,0)</f>
        <v>60</v>
      </c>
    </row>
    <row r="1186" spans="1:27" x14ac:dyDescent="0.25">
      <c r="A1186" s="280">
        <v>46046</v>
      </c>
      <c r="B1186" s="281">
        <v>4183608062</v>
      </c>
      <c r="C1186" s="288" t="s">
        <v>15180</v>
      </c>
      <c r="D1186" s="286">
        <v>46056</v>
      </c>
      <c r="E1186" s="219"/>
      <c r="F1186" s="218"/>
      <c r="G1186" s="268" t="s">
        <v>15430</v>
      </c>
      <c r="H1186" s="219"/>
      <c r="I1186" s="217" t="s">
        <v>15486</v>
      </c>
      <c r="J1186" s="21" t="s">
        <v>7228</v>
      </c>
      <c r="K1186" s="217" t="s">
        <v>34</v>
      </c>
      <c r="L1186" s="215" t="str">
        <f>VLOOKUP($K1186,[1]TONG_SL!$A$1:$D$65536,2,0)</f>
        <v>Tai heo muối 200g</v>
      </c>
      <c r="M1186" s="247"/>
      <c r="N1186" s="215" t="str">
        <f>IF($B1186&lt;&gt;"","K-C6","")</f>
        <v>K-C6</v>
      </c>
      <c r="O1186" s="222"/>
      <c r="P1186" s="222"/>
      <c r="Q1186" s="215" t="str">
        <f>VLOOKUP(K1186,TONG_SL!$A:$D,3,0)</f>
        <v>Túi</v>
      </c>
      <c r="R1186" s="223">
        <v>4</v>
      </c>
      <c r="S1186" s="224"/>
      <c r="T1186" s="224">
        <f>VLOOKUP(VLOOKUP(G1186,Ma_KH!$A:$R,18,0)&amp;K1186,Gia_MB!$A:$F,6,0)</f>
        <v>55595</v>
      </c>
      <c r="U1186" s="182">
        <f t="shared" si="159"/>
        <v>222380</v>
      </c>
      <c r="V1186" s="224"/>
      <c r="W1186" s="225">
        <f t="shared" si="160"/>
        <v>0</v>
      </c>
      <c r="X1186" s="226" t="str">
        <f t="shared" si="161"/>
        <v>8</v>
      </c>
      <c r="Y1186" s="224"/>
      <c r="Z1186" s="182">
        <f t="shared" si="162"/>
        <v>17790.400000000001</v>
      </c>
      <c r="AA1186" s="227">
        <f>VLOOKUP(G1186,Ma_KH!$A:$R,14,0)</f>
        <v>60</v>
      </c>
    </row>
    <row r="1187" spans="1:27" x14ac:dyDescent="0.25">
      <c r="A1187" s="280">
        <v>46046</v>
      </c>
      <c r="B1187" s="281">
        <v>4183608062</v>
      </c>
      <c r="C1187" s="288" t="s">
        <v>15180</v>
      </c>
      <c r="D1187" s="286">
        <v>46056</v>
      </c>
      <c r="E1187" s="219"/>
      <c r="F1187" s="218"/>
      <c r="G1187" s="268" t="s">
        <v>15430</v>
      </c>
      <c r="H1187" s="219"/>
      <c r="I1187" s="217" t="s">
        <v>15486</v>
      </c>
      <c r="J1187" s="21" t="s">
        <v>7228</v>
      </c>
      <c r="K1187" s="217" t="s">
        <v>48</v>
      </c>
      <c r="L1187" s="215" t="str">
        <f>VLOOKUP($K1187,[1]TONG_SL!$A$1:$D$65536,2,0)</f>
        <v>Mọc Nấm Hương 250g</v>
      </c>
      <c r="M1187" s="247"/>
      <c r="N1187" s="215" t="str">
        <f>IF($B1187&lt;&gt;"","K-C6","")</f>
        <v>K-C6</v>
      </c>
      <c r="O1187" s="222"/>
      <c r="P1187" s="222"/>
      <c r="Q1187" s="215" t="str">
        <f>VLOOKUP(K1187,TONG_SL!$A:$D,3,0)</f>
        <v>Túi</v>
      </c>
      <c r="R1187" s="223">
        <v>6</v>
      </c>
      <c r="S1187" s="224"/>
      <c r="T1187" s="224">
        <f>VLOOKUP(VLOOKUP(G1187,Ma_KH!$A:$R,18,0)&amp;K1187,Gia_MB!$A:$F,6,0)</f>
        <v>46000</v>
      </c>
      <c r="U1187" s="182">
        <f t="shared" si="159"/>
        <v>276000</v>
      </c>
      <c r="V1187" s="224"/>
      <c r="W1187" s="225">
        <f t="shared" si="160"/>
        <v>0</v>
      </c>
      <c r="X1187" s="226" t="str">
        <f t="shared" si="161"/>
        <v>8</v>
      </c>
      <c r="Y1187" s="224"/>
      <c r="Z1187" s="182">
        <f t="shared" si="162"/>
        <v>22080</v>
      </c>
      <c r="AA1187" s="227">
        <f>VLOOKUP(G1187,Ma_KH!$A:$R,14,0)</f>
        <v>60</v>
      </c>
    </row>
    <row r="1188" spans="1:27" x14ac:dyDescent="0.25">
      <c r="A1188" s="280">
        <v>46046</v>
      </c>
      <c r="B1188" s="281">
        <v>4183608062</v>
      </c>
      <c r="C1188" s="288" t="s">
        <v>15180</v>
      </c>
      <c r="D1188" s="286">
        <v>46056</v>
      </c>
      <c r="E1188" s="219"/>
      <c r="F1188" s="218"/>
      <c r="G1188" s="268" t="s">
        <v>15430</v>
      </c>
      <c r="H1188" s="219"/>
      <c r="I1188" s="217" t="s">
        <v>15486</v>
      </c>
      <c r="J1188" s="21" t="s">
        <v>7228</v>
      </c>
      <c r="K1188" s="217" t="s">
        <v>27</v>
      </c>
      <c r="L1188" s="215" t="str">
        <f>VLOOKUP($K1188,[1]TONG_SL!$A$1:$D$65536,2,0)</f>
        <v>Chân giò heo muối 300g</v>
      </c>
      <c r="M1188" s="247"/>
      <c r="N1188" s="215" t="str">
        <f>IF($B1188&lt;&gt;"","K-C6","")</f>
        <v>K-C6</v>
      </c>
      <c r="O1188" s="222"/>
      <c r="P1188" s="222"/>
      <c r="Q1188" s="215" t="str">
        <f>VLOOKUP(K1188,TONG_SL!$A:$D,3,0)</f>
        <v>Túi</v>
      </c>
      <c r="R1188" s="223">
        <v>20</v>
      </c>
      <c r="S1188" s="224"/>
      <c r="T1188" s="224">
        <f>VLOOKUP(VLOOKUP(G1188,Ma_KH!$A:$R,18,0)&amp;K1188,Gia_MB!$A:$F,6,0)</f>
        <v>73431</v>
      </c>
      <c r="U1188" s="182">
        <f t="shared" si="159"/>
        <v>1468620</v>
      </c>
      <c r="V1188" s="224"/>
      <c r="W1188" s="225">
        <f t="shared" si="160"/>
        <v>0</v>
      </c>
      <c r="X1188" s="226" t="str">
        <f t="shared" si="161"/>
        <v>8</v>
      </c>
      <c r="Y1188" s="224"/>
      <c r="Z1188" s="182">
        <f t="shared" si="162"/>
        <v>117489.60000000001</v>
      </c>
      <c r="AA1188" s="227">
        <f>VLOOKUP(G1188,Ma_KH!$A:$R,14,0)</f>
        <v>60</v>
      </c>
    </row>
    <row r="1189" spans="1:27" x14ac:dyDescent="0.25">
      <c r="A1189" s="280">
        <v>46046</v>
      </c>
      <c r="B1189" s="281">
        <v>4183608062</v>
      </c>
      <c r="C1189" s="288" t="s">
        <v>15180</v>
      </c>
      <c r="D1189" s="286">
        <v>46056</v>
      </c>
      <c r="E1189" s="219"/>
      <c r="F1189" s="218"/>
      <c r="G1189" s="268" t="s">
        <v>15430</v>
      </c>
      <c r="H1189" s="219"/>
      <c r="I1189" s="217" t="s">
        <v>15486</v>
      </c>
      <c r="J1189" s="21" t="s">
        <v>7228</v>
      </c>
      <c r="K1189" s="217" t="s">
        <v>32</v>
      </c>
      <c r="L1189" s="215" t="str">
        <f>VLOOKUP($K1189,[1]TONG_SL!$A$1:$D$65536,2,0)</f>
        <v>Giò Tai Lưỡi Xào 250g</v>
      </c>
      <c r="M1189" s="247"/>
      <c r="N1189" s="215" t="str">
        <f t="shared" ref="N1189:N1252" si="163">IF($B1189&lt;&gt;"","K-C6","")</f>
        <v>K-C6</v>
      </c>
      <c r="O1189" s="222"/>
      <c r="P1189" s="222"/>
      <c r="Q1189" s="215" t="str">
        <f>VLOOKUP(K1189,TONG_SL!$A:$D,3,0)</f>
        <v>Túi</v>
      </c>
      <c r="R1189" s="223">
        <v>6</v>
      </c>
      <c r="S1189" s="224"/>
      <c r="T1189" s="224">
        <f>VLOOKUP(VLOOKUP(G1189,Ma_KH!$A:$R,18,0)&amp;K1189,Gia_MB!$A:$F,6,0)</f>
        <v>50182</v>
      </c>
      <c r="U1189" s="182">
        <f t="shared" ref="U1189:U1252" si="164">T1189*R1189</f>
        <v>301092</v>
      </c>
      <c r="V1189" s="224"/>
      <c r="W1189" s="225">
        <f t="shared" ref="W1189:W1252" si="165">U1189*V1189</f>
        <v>0</v>
      </c>
      <c r="X1189" s="226" t="str">
        <f t="shared" ref="X1189:X1252" si="166">IF(B1189&lt;&gt;"","8","0")</f>
        <v>8</v>
      </c>
      <c r="Y1189" s="224"/>
      <c r="Z1189" s="182">
        <f t="shared" ref="Z1189:Z1252" si="167">U1189*X1189%</f>
        <v>24087.360000000001</v>
      </c>
      <c r="AA1189" s="227">
        <f>VLOOKUP(G1189,Ma_KH!$A:$R,14,0)</f>
        <v>60</v>
      </c>
    </row>
    <row r="1190" spans="1:27" x14ac:dyDescent="0.25">
      <c r="A1190" s="280">
        <v>46046</v>
      </c>
      <c r="B1190" s="281">
        <v>4183608062</v>
      </c>
      <c r="C1190" s="288" t="s">
        <v>15180</v>
      </c>
      <c r="D1190" s="286">
        <v>46056</v>
      </c>
      <c r="E1190" s="219"/>
      <c r="F1190" s="218"/>
      <c r="G1190" s="268" t="s">
        <v>15430</v>
      </c>
      <c r="H1190" s="219"/>
      <c r="I1190" s="217" t="s">
        <v>15486</v>
      </c>
      <c r="J1190" s="21" t="s">
        <v>7228</v>
      </c>
      <c r="K1190" s="217" t="s">
        <v>30</v>
      </c>
      <c r="L1190" s="215" t="str">
        <f>VLOOKUP($K1190,[1]TONG_SL!$A$1:$D$65536,2,0)</f>
        <v>Gà muối 500g</v>
      </c>
      <c r="M1190" s="247"/>
      <c r="N1190" s="215" t="str">
        <f t="shared" si="163"/>
        <v>K-C6</v>
      </c>
      <c r="O1190" s="222"/>
      <c r="P1190" s="222"/>
      <c r="Q1190" s="215" t="str">
        <f>VLOOKUP(K1190,TONG_SL!$A:$D,3,0)</f>
        <v>Túi</v>
      </c>
      <c r="R1190" s="223">
        <v>15</v>
      </c>
      <c r="S1190" s="224"/>
      <c r="T1190" s="224">
        <f>VLOOKUP(VLOOKUP(G1190,Ma_KH!$A:$R,18,0)&amp;K1190,Gia_MB!$A:$F,6,0)</f>
        <v>116611</v>
      </c>
      <c r="U1190" s="182">
        <f t="shared" si="164"/>
        <v>1749165</v>
      </c>
      <c r="V1190" s="224"/>
      <c r="W1190" s="225">
        <f t="shared" si="165"/>
        <v>0</v>
      </c>
      <c r="X1190" s="226" t="str">
        <f t="shared" si="166"/>
        <v>8</v>
      </c>
      <c r="Y1190" s="224"/>
      <c r="Z1190" s="182">
        <f t="shared" si="167"/>
        <v>139933.20000000001</v>
      </c>
      <c r="AA1190" s="227">
        <f>VLOOKUP(G1190,Ma_KH!$A:$R,14,0)</f>
        <v>60</v>
      </c>
    </row>
    <row r="1191" spans="1:27" x14ac:dyDescent="0.25">
      <c r="A1191" s="280">
        <v>46046</v>
      </c>
      <c r="B1191" s="281">
        <v>4183607961</v>
      </c>
      <c r="C1191" s="288" t="s">
        <v>15180</v>
      </c>
      <c r="D1191" s="286">
        <v>46056</v>
      </c>
      <c r="E1191" s="219"/>
      <c r="F1191" s="218"/>
      <c r="G1191" s="268" t="s">
        <v>15430</v>
      </c>
      <c r="H1191" s="219"/>
      <c r="I1191" s="217" t="s">
        <v>15487</v>
      </c>
      <c r="J1191" s="21" t="s">
        <v>7228</v>
      </c>
      <c r="K1191" s="217" t="s">
        <v>34</v>
      </c>
      <c r="L1191" s="215" t="str">
        <f>VLOOKUP($K1191,[1]TONG_SL!$A$1:$D$65536,2,0)</f>
        <v>Tai heo muối 200g</v>
      </c>
      <c r="M1191" s="247"/>
      <c r="N1191" s="215" t="str">
        <f t="shared" si="163"/>
        <v>K-C6</v>
      </c>
      <c r="O1191" s="222"/>
      <c r="P1191" s="222"/>
      <c r="Q1191" s="215" t="str">
        <f>VLOOKUP(K1191,TONG_SL!$A:$D,3,0)</f>
        <v>Túi</v>
      </c>
      <c r="R1191" s="223">
        <v>1</v>
      </c>
      <c r="S1191" s="224"/>
      <c r="T1191" s="224">
        <f>VLOOKUP(VLOOKUP(G1191,Ma_KH!$A:$R,18,0)&amp;K1191,Gia_MB!$A:$F,6,0)</f>
        <v>55595</v>
      </c>
      <c r="U1191" s="182">
        <f t="shared" si="164"/>
        <v>55595</v>
      </c>
      <c r="V1191" s="224"/>
      <c r="W1191" s="225">
        <f t="shared" si="165"/>
        <v>0</v>
      </c>
      <c r="X1191" s="226" t="str">
        <f t="shared" si="166"/>
        <v>8</v>
      </c>
      <c r="Y1191" s="224"/>
      <c r="Z1191" s="182">
        <f t="shared" si="167"/>
        <v>4447.6000000000004</v>
      </c>
      <c r="AA1191" s="227">
        <f>VLOOKUP(G1191,Ma_KH!$A:$R,14,0)</f>
        <v>60</v>
      </c>
    </row>
    <row r="1192" spans="1:27" x14ac:dyDescent="0.25">
      <c r="A1192" s="280">
        <v>46046</v>
      </c>
      <c r="B1192" s="281">
        <v>4183607961</v>
      </c>
      <c r="C1192" s="288" t="s">
        <v>15180</v>
      </c>
      <c r="D1192" s="286">
        <v>46056</v>
      </c>
      <c r="E1192" s="219"/>
      <c r="F1192" s="218"/>
      <c r="G1192" s="268" t="s">
        <v>15430</v>
      </c>
      <c r="H1192" s="219"/>
      <c r="I1192" s="217" t="s">
        <v>15487</v>
      </c>
      <c r="J1192" s="21" t="s">
        <v>7228</v>
      </c>
      <c r="K1192" s="217" t="s">
        <v>48</v>
      </c>
      <c r="L1192" s="215" t="str">
        <f>VLOOKUP($K1192,[1]TONG_SL!$A$1:$D$65536,2,0)</f>
        <v>Mọc Nấm Hương 250g</v>
      </c>
      <c r="M1192" s="247"/>
      <c r="N1192" s="215" t="str">
        <f t="shared" si="163"/>
        <v>K-C6</v>
      </c>
      <c r="O1192" s="222"/>
      <c r="P1192" s="222"/>
      <c r="Q1192" s="215" t="str">
        <f>VLOOKUP(K1192,TONG_SL!$A:$D,3,0)</f>
        <v>Túi</v>
      </c>
      <c r="R1192" s="223">
        <v>4</v>
      </c>
      <c r="S1192" s="224"/>
      <c r="T1192" s="224">
        <f>VLOOKUP(VLOOKUP(G1192,Ma_KH!$A:$R,18,0)&amp;K1192,Gia_MB!$A:$F,6,0)</f>
        <v>46000</v>
      </c>
      <c r="U1192" s="182">
        <f t="shared" si="164"/>
        <v>184000</v>
      </c>
      <c r="V1192" s="224"/>
      <c r="W1192" s="225">
        <f t="shared" si="165"/>
        <v>0</v>
      </c>
      <c r="X1192" s="226" t="str">
        <f t="shared" si="166"/>
        <v>8</v>
      </c>
      <c r="Y1192" s="224"/>
      <c r="Z1192" s="182">
        <f t="shared" si="167"/>
        <v>14720</v>
      </c>
      <c r="AA1192" s="227">
        <f>VLOOKUP(G1192,Ma_KH!$A:$R,14,0)</f>
        <v>60</v>
      </c>
    </row>
    <row r="1193" spans="1:27" x14ac:dyDescent="0.25">
      <c r="A1193" s="280">
        <v>46046</v>
      </c>
      <c r="B1193" s="281">
        <v>4183607961</v>
      </c>
      <c r="C1193" s="288" t="s">
        <v>15180</v>
      </c>
      <c r="D1193" s="286">
        <v>46056</v>
      </c>
      <c r="E1193" s="219"/>
      <c r="F1193" s="218"/>
      <c r="G1193" s="268" t="s">
        <v>15430</v>
      </c>
      <c r="H1193" s="219"/>
      <c r="I1193" s="217" t="s">
        <v>15487</v>
      </c>
      <c r="J1193" s="21" t="s">
        <v>7228</v>
      </c>
      <c r="K1193" s="217" t="s">
        <v>27</v>
      </c>
      <c r="L1193" s="215" t="str">
        <f>VLOOKUP($K1193,[1]TONG_SL!$A$1:$D$65536,2,0)</f>
        <v>Chân giò heo muối 300g</v>
      </c>
      <c r="M1193" s="247"/>
      <c r="N1193" s="215" t="str">
        <f t="shared" si="163"/>
        <v>K-C6</v>
      </c>
      <c r="O1193" s="222"/>
      <c r="P1193" s="222"/>
      <c r="Q1193" s="215" t="str">
        <f>VLOOKUP(K1193,TONG_SL!$A:$D,3,0)</f>
        <v>Túi</v>
      </c>
      <c r="R1193" s="223">
        <v>11</v>
      </c>
      <c r="S1193" s="224"/>
      <c r="T1193" s="224">
        <f>VLOOKUP(VLOOKUP(G1193,Ma_KH!$A:$R,18,0)&amp;K1193,Gia_MB!$A:$F,6,0)</f>
        <v>73431</v>
      </c>
      <c r="U1193" s="182">
        <f t="shared" si="164"/>
        <v>807741</v>
      </c>
      <c r="V1193" s="224"/>
      <c r="W1193" s="225">
        <f t="shared" si="165"/>
        <v>0</v>
      </c>
      <c r="X1193" s="226" t="str">
        <f t="shared" si="166"/>
        <v>8</v>
      </c>
      <c r="Y1193" s="224"/>
      <c r="Z1193" s="182">
        <f t="shared" si="167"/>
        <v>64619.28</v>
      </c>
      <c r="AA1193" s="227">
        <f>VLOOKUP(G1193,Ma_KH!$A:$R,14,0)</f>
        <v>60</v>
      </c>
    </row>
    <row r="1194" spans="1:27" x14ac:dyDescent="0.25">
      <c r="A1194" s="280">
        <v>46046</v>
      </c>
      <c r="B1194" s="281">
        <v>4183607961</v>
      </c>
      <c r="C1194" s="288" t="s">
        <v>15180</v>
      </c>
      <c r="D1194" s="286">
        <v>46056</v>
      </c>
      <c r="E1194" s="219"/>
      <c r="F1194" s="218"/>
      <c r="G1194" s="268" t="s">
        <v>15430</v>
      </c>
      <c r="H1194" s="219"/>
      <c r="I1194" s="217" t="s">
        <v>15487</v>
      </c>
      <c r="J1194" s="21" t="s">
        <v>7228</v>
      </c>
      <c r="K1194" s="217" t="s">
        <v>32</v>
      </c>
      <c r="L1194" s="215" t="str">
        <f>VLOOKUP($K1194,[1]TONG_SL!$A$1:$D$65536,2,0)</f>
        <v>Giò Tai Lưỡi Xào 250g</v>
      </c>
      <c r="M1194" s="247"/>
      <c r="N1194" s="215" t="str">
        <f t="shared" si="163"/>
        <v>K-C6</v>
      </c>
      <c r="O1194" s="222"/>
      <c r="P1194" s="222"/>
      <c r="Q1194" s="215" t="str">
        <f>VLOOKUP(K1194,TONG_SL!$A:$D,3,0)</f>
        <v>Túi</v>
      </c>
      <c r="R1194" s="223">
        <v>9</v>
      </c>
      <c r="S1194" s="224"/>
      <c r="T1194" s="224">
        <f>VLOOKUP(VLOOKUP(G1194,Ma_KH!$A:$R,18,0)&amp;K1194,Gia_MB!$A:$F,6,0)</f>
        <v>50182</v>
      </c>
      <c r="U1194" s="182">
        <f t="shared" si="164"/>
        <v>451638</v>
      </c>
      <c r="V1194" s="224"/>
      <c r="W1194" s="225">
        <f t="shared" si="165"/>
        <v>0</v>
      </c>
      <c r="X1194" s="226" t="str">
        <f t="shared" si="166"/>
        <v>8</v>
      </c>
      <c r="Y1194" s="224"/>
      <c r="Z1194" s="182">
        <f t="shared" si="167"/>
        <v>36131.040000000001</v>
      </c>
      <c r="AA1194" s="227">
        <f>VLOOKUP(G1194,Ma_KH!$A:$R,14,0)</f>
        <v>60</v>
      </c>
    </row>
    <row r="1195" spans="1:27" x14ac:dyDescent="0.25">
      <c r="A1195" s="280">
        <v>46046</v>
      </c>
      <c r="B1195" s="281">
        <v>4183607961</v>
      </c>
      <c r="C1195" s="288" t="s">
        <v>15180</v>
      </c>
      <c r="D1195" s="286">
        <v>46056</v>
      </c>
      <c r="E1195" s="219"/>
      <c r="F1195" s="218"/>
      <c r="G1195" s="268" t="s">
        <v>15430</v>
      </c>
      <c r="H1195" s="219"/>
      <c r="I1195" s="217" t="s">
        <v>15487</v>
      </c>
      <c r="J1195" s="21" t="s">
        <v>7228</v>
      </c>
      <c r="K1195" s="217" t="s">
        <v>30</v>
      </c>
      <c r="L1195" s="215" t="str">
        <f>VLOOKUP($K1195,[1]TONG_SL!$A$1:$D$65536,2,0)</f>
        <v>Gà muối 500g</v>
      </c>
      <c r="M1195" s="247"/>
      <c r="N1195" s="215" t="str">
        <f t="shared" si="163"/>
        <v>K-C6</v>
      </c>
      <c r="O1195" s="222"/>
      <c r="P1195" s="222"/>
      <c r="Q1195" s="215" t="str">
        <f>VLOOKUP(K1195,TONG_SL!$A:$D,3,0)</f>
        <v>Túi</v>
      </c>
      <c r="R1195" s="223">
        <v>14</v>
      </c>
      <c r="S1195" s="224"/>
      <c r="T1195" s="224">
        <f>VLOOKUP(VLOOKUP(G1195,Ma_KH!$A:$R,18,0)&amp;K1195,Gia_MB!$A:$F,6,0)</f>
        <v>116611</v>
      </c>
      <c r="U1195" s="182">
        <f t="shared" si="164"/>
        <v>1632554</v>
      </c>
      <c r="V1195" s="224"/>
      <c r="W1195" s="225">
        <f t="shared" si="165"/>
        <v>0</v>
      </c>
      <c r="X1195" s="226" t="str">
        <f t="shared" si="166"/>
        <v>8</v>
      </c>
      <c r="Y1195" s="224"/>
      <c r="Z1195" s="182">
        <f t="shared" si="167"/>
        <v>130604.32</v>
      </c>
      <c r="AA1195" s="227">
        <f>VLOOKUP(G1195,Ma_KH!$A:$R,14,0)</f>
        <v>60</v>
      </c>
    </row>
    <row r="1196" spans="1:27" x14ac:dyDescent="0.25">
      <c r="A1196" s="216">
        <v>46046</v>
      </c>
      <c r="B1196" s="217">
        <v>4183607857</v>
      </c>
      <c r="C1196" s="10" t="s">
        <v>15180</v>
      </c>
      <c r="D1196" s="9">
        <v>46056</v>
      </c>
      <c r="E1196" s="219"/>
      <c r="F1196" s="218"/>
      <c r="G1196" s="268" t="s">
        <v>15430</v>
      </c>
      <c r="H1196" s="219"/>
      <c r="I1196" s="217" t="s">
        <v>15488</v>
      </c>
      <c r="J1196" s="21" t="s">
        <v>7228</v>
      </c>
      <c r="K1196" s="217" t="s">
        <v>34</v>
      </c>
      <c r="L1196" s="215" t="str">
        <f>VLOOKUP($K1196,[1]TONG_SL!$A$1:$D$65536,2,0)</f>
        <v>Tai heo muối 200g</v>
      </c>
      <c r="M1196" s="247"/>
      <c r="N1196" s="215" t="str">
        <f t="shared" si="163"/>
        <v>K-C6</v>
      </c>
      <c r="O1196" s="222"/>
      <c r="P1196" s="222"/>
      <c r="Q1196" s="215" t="str">
        <f>VLOOKUP(K1196,TONG_SL!$A:$D,3,0)</f>
        <v>Túi</v>
      </c>
      <c r="R1196" s="223">
        <v>2</v>
      </c>
      <c r="S1196" s="224"/>
      <c r="T1196" s="224">
        <f>VLOOKUP(VLOOKUP(G1196,Ma_KH!$A:$R,18,0)&amp;K1196,Gia_MB!$A:$F,6,0)</f>
        <v>55595</v>
      </c>
      <c r="U1196" s="182">
        <f t="shared" si="164"/>
        <v>111190</v>
      </c>
      <c r="V1196" s="224"/>
      <c r="W1196" s="225">
        <f t="shared" si="165"/>
        <v>0</v>
      </c>
      <c r="X1196" s="226" t="str">
        <f t="shared" si="166"/>
        <v>8</v>
      </c>
      <c r="Y1196" s="224"/>
      <c r="Z1196" s="182">
        <f t="shared" si="167"/>
        <v>8895.2000000000007</v>
      </c>
      <c r="AA1196" s="227">
        <f>VLOOKUP(G1196,Ma_KH!$A:$R,14,0)</f>
        <v>60</v>
      </c>
    </row>
    <row r="1197" spans="1:27" x14ac:dyDescent="0.25">
      <c r="A1197" s="216">
        <v>46046</v>
      </c>
      <c r="B1197" s="217">
        <v>4183607857</v>
      </c>
      <c r="C1197" s="10" t="s">
        <v>15180</v>
      </c>
      <c r="D1197" s="9">
        <v>46056</v>
      </c>
      <c r="E1197" s="219"/>
      <c r="F1197" s="218"/>
      <c r="G1197" s="268" t="s">
        <v>15430</v>
      </c>
      <c r="H1197" s="219"/>
      <c r="I1197" s="217" t="s">
        <v>15488</v>
      </c>
      <c r="J1197" s="21" t="s">
        <v>7228</v>
      </c>
      <c r="K1197" s="217" t="s">
        <v>27</v>
      </c>
      <c r="L1197" s="215" t="str">
        <f>VLOOKUP($K1197,[1]TONG_SL!$A$1:$D$65536,2,0)</f>
        <v>Chân giò heo muối 300g</v>
      </c>
      <c r="M1197" s="247"/>
      <c r="N1197" s="215" t="str">
        <f t="shared" si="163"/>
        <v>K-C6</v>
      </c>
      <c r="O1197" s="222"/>
      <c r="P1197" s="222"/>
      <c r="Q1197" s="215" t="str">
        <f>VLOOKUP(K1197,TONG_SL!$A:$D,3,0)</f>
        <v>Túi</v>
      </c>
      <c r="R1197" s="223">
        <v>12</v>
      </c>
      <c r="S1197" s="224"/>
      <c r="T1197" s="224">
        <f>VLOOKUP(VLOOKUP(G1197,Ma_KH!$A:$R,18,0)&amp;K1197,Gia_MB!$A:$F,6,0)</f>
        <v>73431</v>
      </c>
      <c r="U1197" s="182">
        <f t="shared" si="164"/>
        <v>881172</v>
      </c>
      <c r="V1197" s="224"/>
      <c r="W1197" s="225">
        <f t="shared" si="165"/>
        <v>0</v>
      </c>
      <c r="X1197" s="226" t="str">
        <f t="shared" si="166"/>
        <v>8</v>
      </c>
      <c r="Y1197" s="224"/>
      <c r="Z1197" s="182">
        <f t="shared" si="167"/>
        <v>70493.759999999995</v>
      </c>
      <c r="AA1197" s="227">
        <f>VLOOKUP(G1197,Ma_KH!$A:$R,14,0)</f>
        <v>60</v>
      </c>
    </row>
    <row r="1198" spans="1:27" x14ac:dyDescent="0.25">
      <c r="A1198" s="216">
        <v>46046</v>
      </c>
      <c r="B1198" s="217">
        <v>4183607857</v>
      </c>
      <c r="C1198" s="10" t="s">
        <v>15180</v>
      </c>
      <c r="D1198" s="9">
        <v>46056</v>
      </c>
      <c r="E1198" s="219"/>
      <c r="F1198" s="218"/>
      <c r="G1198" s="268" t="s">
        <v>15430</v>
      </c>
      <c r="H1198" s="219"/>
      <c r="I1198" s="217" t="s">
        <v>15488</v>
      </c>
      <c r="J1198" s="21" t="s">
        <v>7228</v>
      </c>
      <c r="K1198" s="217" t="s">
        <v>32</v>
      </c>
      <c r="L1198" s="215" t="str">
        <f>VLOOKUP($K1198,[1]TONG_SL!$A$1:$D$65536,2,0)</f>
        <v>Giò Tai Lưỡi Xào 250g</v>
      </c>
      <c r="M1198" s="247"/>
      <c r="N1198" s="215" t="str">
        <f t="shared" si="163"/>
        <v>K-C6</v>
      </c>
      <c r="O1198" s="222"/>
      <c r="P1198" s="222"/>
      <c r="Q1198" s="215" t="str">
        <f>VLOOKUP(K1198,TONG_SL!$A:$D,3,0)</f>
        <v>Túi</v>
      </c>
      <c r="R1198" s="223">
        <v>11</v>
      </c>
      <c r="S1198" s="224"/>
      <c r="T1198" s="224">
        <f>VLOOKUP(VLOOKUP(G1198,Ma_KH!$A:$R,18,0)&amp;K1198,Gia_MB!$A:$F,6,0)</f>
        <v>50182</v>
      </c>
      <c r="U1198" s="182">
        <f t="shared" si="164"/>
        <v>552002</v>
      </c>
      <c r="V1198" s="224"/>
      <c r="W1198" s="225">
        <f t="shared" si="165"/>
        <v>0</v>
      </c>
      <c r="X1198" s="226" t="str">
        <f t="shared" si="166"/>
        <v>8</v>
      </c>
      <c r="Y1198" s="224"/>
      <c r="Z1198" s="182">
        <f t="shared" si="167"/>
        <v>44160.160000000003</v>
      </c>
      <c r="AA1198" s="227">
        <f>VLOOKUP(G1198,Ma_KH!$A:$R,14,0)</f>
        <v>60</v>
      </c>
    </row>
    <row r="1199" spans="1:27" x14ac:dyDescent="0.25">
      <c r="A1199" s="216">
        <v>46046</v>
      </c>
      <c r="B1199" s="217">
        <v>4183607857</v>
      </c>
      <c r="C1199" s="10" t="s">
        <v>15180</v>
      </c>
      <c r="D1199" s="9">
        <v>46056</v>
      </c>
      <c r="E1199" s="219"/>
      <c r="F1199" s="218"/>
      <c r="G1199" s="268" t="s">
        <v>15430</v>
      </c>
      <c r="H1199" s="219"/>
      <c r="I1199" s="217" t="s">
        <v>15488</v>
      </c>
      <c r="J1199" s="21" t="s">
        <v>7228</v>
      </c>
      <c r="K1199" s="217" t="s">
        <v>30</v>
      </c>
      <c r="L1199" s="215" t="str">
        <f>VLOOKUP($K1199,[1]TONG_SL!$A$1:$D$65536,2,0)</f>
        <v>Gà muối 500g</v>
      </c>
      <c r="M1199" s="247"/>
      <c r="N1199" s="215" t="str">
        <f t="shared" si="163"/>
        <v>K-C6</v>
      </c>
      <c r="O1199" s="222"/>
      <c r="P1199" s="222"/>
      <c r="Q1199" s="215" t="str">
        <f>VLOOKUP(K1199,TONG_SL!$A:$D,3,0)</f>
        <v>Túi</v>
      </c>
      <c r="R1199" s="223">
        <v>38</v>
      </c>
      <c r="S1199" s="224"/>
      <c r="T1199" s="224">
        <f>VLOOKUP(VLOOKUP(G1199,Ma_KH!$A:$R,18,0)&amp;K1199,Gia_MB!$A:$F,6,0)</f>
        <v>116611</v>
      </c>
      <c r="U1199" s="182">
        <f t="shared" si="164"/>
        <v>4431218</v>
      </c>
      <c r="V1199" s="224"/>
      <c r="W1199" s="225">
        <f t="shared" si="165"/>
        <v>0</v>
      </c>
      <c r="X1199" s="226" t="str">
        <f t="shared" si="166"/>
        <v>8</v>
      </c>
      <c r="Y1199" s="224"/>
      <c r="Z1199" s="182">
        <f t="shared" si="167"/>
        <v>354497.44</v>
      </c>
      <c r="AA1199" s="227">
        <f>VLOOKUP(G1199,Ma_KH!$A:$R,14,0)</f>
        <v>60</v>
      </c>
    </row>
    <row r="1200" spans="1:27" x14ac:dyDescent="0.25">
      <c r="A1200" s="216">
        <v>46046</v>
      </c>
      <c r="B1200" s="217">
        <v>4183607835</v>
      </c>
      <c r="C1200" s="10" t="s">
        <v>15180</v>
      </c>
      <c r="D1200" s="9">
        <v>46056</v>
      </c>
      <c r="E1200" s="219"/>
      <c r="F1200" s="218"/>
      <c r="G1200" s="268" t="s">
        <v>15430</v>
      </c>
      <c r="H1200" s="219"/>
      <c r="I1200" s="217" t="s">
        <v>15489</v>
      </c>
      <c r="J1200" s="21" t="s">
        <v>7228</v>
      </c>
      <c r="K1200" s="217" t="s">
        <v>34</v>
      </c>
      <c r="L1200" s="215" t="str">
        <f>VLOOKUP($K1200,[1]TONG_SL!$A$1:$D$65536,2,0)</f>
        <v>Tai heo muối 200g</v>
      </c>
      <c r="M1200" s="247"/>
      <c r="N1200" s="215" t="str">
        <f t="shared" si="163"/>
        <v>K-C6</v>
      </c>
      <c r="O1200" s="222"/>
      <c r="P1200" s="222"/>
      <c r="Q1200" s="215" t="str">
        <f>VLOOKUP(K1200,TONG_SL!$A:$D,3,0)</f>
        <v>Túi</v>
      </c>
      <c r="R1200" s="223">
        <v>3</v>
      </c>
      <c r="S1200" s="224"/>
      <c r="T1200" s="224">
        <f>VLOOKUP(VLOOKUP(G1200,Ma_KH!$A:$R,18,0)&amp;K1200,Gia_MB!$A:$F,6,0)</f>
        <v>55595</v>
      </c>
      <c r="U1200" s="182">
        <f t="shared" si="164"/>
        <v>166785</v>
      </c>
      <c r="V1200" s="224"/>
      <c r="W1200" s="225">
        <f t="shared" si="165"/>
        <v>0</v>
      </c>
      <c r="X1200" s="226" t="str">
        <f t="shared" si="166"/>
        <v>8</v>
      </c>
      <c r="Y1200" s="224"/>
      <c r="Z1200" s="182">
        <f t="shared" si="167"/>
        <v>13342.800000000001</v>
      </c>
      <c r="AA1200" s="227">
        <f>VLOOKUP(G1200,Ma_KH!$A:$R,14,0)</f>
        <v>60</v>
      </c>
    </row>
    <row r="1201" spans="1:27" x14ac:dyDescent="0.25">
      <c r="A1201" s="216">
        <v>46046</v>
      </c>
      <c r="B1201" s="217">
        <v>4183607835</v>
      </c>
      <c r="C1201" s="10" t="s">
        <v>15180</v>
      </c>
      <c r="D1201" s="9">
        <v>46056</v>
      </c>
      <c r="E1201" s="219"/>
      <c r="F1201" s="218"/>
      <c r="G1201" s="268" t="s">
        <v>15430</v>
      </c>
      <c r="H1201" s="219"/>
      <c r="I1201" s="217" t="s">
        <v>15489</v>
      </c>
      <c r="J1201" s="21" t="s">
        <v>7228</v>
      </c>
      <c r="K1201" s="217" t="s">
        <v>48</v>
      </c>
      <c r="L1201" s="215" t="str">
        <f>VLOOKUP($K1201,[1]TONG_SL!$A$1:$D$65536,2,0)</f>
        <v>Mọc Nấm Hương 250g</v>
      </c>
      <c r="M1201" s="247"/>
      <c r="N1201" s="215" t="str">
        <f t="shared" si="163"/>
        <v>K-C6</v>
      </c>
      <c r="O1201" s="222"/>
      <c r="P1201" s="222"/>
      <c r="Q1201" s="215" t="str">
        <f>VLOOKUP(K1201,TONG_SL!$A:$D,3,0)</f>
        <v>Túi</v>
      </c>
      <c r="R1201" s="223">
        <v>7</v>
      </c>
      <c r="S1201" s="224"/>
      <c r="T1201" s="224">
        <f>VLOOKUP(VLOOKUP(G1201,Ma_KH!$A:$R,18,0)&amp;K1201,Gia_MB!$A:$F,6,0)</f>
        <v>46000</v>
      </c>
      <c r="U1201" s="182">
        <f t="shared" si="164"/>
        <v>322000</v>
      </c>
      <c r="V1201" s="224"/>
      <c r="W1201" s="225">
        <f t="shared" si="165"/>
        <v>0</v>
      </c>
      <c r="X1201" s="226" t="str">
        <f t="shared" si="166"/>
        <v>8</v>
      </c>
      <c r="Y1201" s="224"/>
      <c r="Z1201" s="182">
        <f t="shared" si="167"/>
        <v>25760</v>
      </c>
      <c r="AA1201" s="227">
        <f>VLOOKUP(G1201,Ma_KH!$A:$R,14,0)</f>
        <v>60</v>
      </c>
    </row>
    <row r="1202" spans="1:27" x14ac:dyDescent="0.25">
      <c r="A1202" s="216">
        <v>46046</v>
      </c>
      <c r="B1202" s="217">
        <v>4183607835</v>
      </c>
      <c r="C1202" s="10" t="s">
        <v>15180</v>
      </c>
      <c r="D1202" s="9">
        <v>46056</v>
      </c>
      <c r="E1202" s="219"/>
      <c r="F1202" s="218"/>
      <c r="G1202" s="268" t="s">
        <v>15430</v>
      </c>
      <c r="H1202" s="219"/>
      <c r="I1202" s="217" t="s">
        <v>15489</v>
      </c>
      <c r="J1202" s="21" t="s">
        <v>7228</v>
      </c>
      <c r="K1202" s="217" t="s">
        <v>27</v>
      </c>
      <c r="L1202" s="215" t="str">
        <f>VLOOKUP($K1202,[1]TONG_SL!$A$1:$D$65536,2,0)</f>
        <v>Chân giò heo muối 300g</v>
      </c>
      <c r="M1202" s="247"/>
      <c r="N1202" s="215" t="str">
        <f t="shared" si="163"/>
        <v>K-C6</v>
      </c>
      <c r="O1202" s="222"/>
      <c r="P1202" s="222"/>
      <c r="Q1202" s="215" t="str">
        <f>VLOOKUP(K1202,TONG_SL!$A:$D,3,0)</f>
        <v>Túi</v>
      </c>
      <c r="R1202" s="223">
        <v>16</v>
      </c>
      <c r="S1202" s="224"/>
      <c r="T1202" s="224">
        <f>VLOOKUP(VLOOKUP(G1202,Ma_KH!$A:$R,18,0)&amp;K1202,Gia_MB!$A:$F,6,0)</f>
        <v>73431</v>
      </c>
      <c r="U1202" s="182">
        <f t="shared" si="164"/>
        <v>1174896</v>
      </c>
      <c r="V1202" s="224"/>
      <c r="W1202" s="225">
        <f t="shared" si="165"/>
        <v>0</v>
      </c>
      <c r="X1202" s="226" t="str">
        <f t="shared" si="166"/>
        <v>8</v>
      </c>
      <c r="Y1202" s="224"/>
      <c r="Z1202" s="182">
        <f t="shared" si="167"/>
        <v>93991.680000000008</v>
      </c>
      <c r="AA1202" s="227">
        <f>VLOOKUP(G1202,Ma_KH!$A:$R,14,0)</f>
        <v>60</v>
      </c>
    </row>
    <row r="1203" spans="1:27" x14ac:dyDescent="0.25">
      <c r="A1203" s="216">
        <v>46046</v>
      </c>
      <c r="B1203" s="217">
        <v>4183607835</v>
      </c>
      <c r="C1203" s="10" t="s">
        <v>15180</v>
      </c>
      <c r="D1203" s="9">
        <v>46056</v>
      </c>
      <c r="E1203" s="219"/>
      <c r="F1203" s="218"/>
      <c r="G1203" s="268" t="s">
        <v>15430</v>
      </c>
      <c r="H1203" s="219"/>
      <c r="I1203" s="217" t="s">
        <v>15489</v>
      </c>
      <c r="J1203" s="21" t="s">
        <v>7228</v>
      </c>
      <c r="K1203" s="217" t="s">
        <v>32</v>
      </c>
      <c r="L1203" s="215" t="str">
        <f>VLOOKUP($K1203,[1]TONG_SL!$A$1:$D$65536,2,0)</f>
        <v>Giò Tai Lưỡi Xào 250g</v>
      </c>
      <c r="M1203" s="247"/>
      <c r="N1203" s="215" t="str">
        <f t="shared" si="163"/>
        <v>K-C6</v>
      </c>
      <c r="O1203" s="222"/>
      <c r="P1203" s="222"/>
      <c r="Q1203" s="215" t="str">
        <f>VLOOKUP(K1203,TONG_SL!$A:$D,3,0)</f>
        <v>Túi</v>
      </c>
      <c r="R1203" s="223">
        <v>5</v>
      </c>
      <c r="S1203" s="224"/>
      <c r="T1203" s="224">
        <f>VLOOKUP(VLOOKUP(G1203,Ma_KH!$A:$R,18,0)&amp;K1203,Gia_MB!$A:$F,6,0)</f>
        <v>50182</v>
      </c>
      <c r="U1203" s="182">
        <f t="shared" si="164"/>
        <v>250910</v>
      </c>
      <c r="V1203" s="224"/>
      <c r="W1203" s="225">
        <f t="shared" si="165"/>
        <v>0</v>
      </c>
      <c r="X1203" s="226" t="str">
        <f t="shared" si="166"/>
        <v>8</v>
      </c>
      <c r="Y1203" s="224"/>
      <c r="Z1203" s="182">
        <f t="shared" si="167"/>
        <v>20072.8</v>
      </c>
      <c r="AA1203" s="227">
        <f>VLOOKUP(G1203,Ma_KH!$A:$R,14,0)</f>
        <v>60</v>
      </c>
    </row>
    <row r="1204" spans="1:27" x14ac:dyDescent="0.25">
      <c r="A1204" s="216">
        <v>46046</v>
      </c>
      <c r="B1204" s="217">
        <v>4183607835</v>
      </c>
      <c r="C1204" s="10" t="s">
        <v>15180</v>
      </c>
      <c r="D1204" s="9">
        <v>46056</v>
      </c>
      <c r="E1204" s="219"/>
      <c r="F1204" s="218"/>
      <c r="G1204" s="268" t="s">
        <v>15430</v>
      </c>
      <c r="H1204" s="219"/>
      <c r="I1204" s="217" t="s">
        <v>15489</v>
      </c>
      <c r="J1204" s="21" t="s">
        <v>7228</v>
      </c>
      <c r="K1204" s="217" t="s">
        <v>30</v>
      </c>
      <c r="L1204" s="215" t="str">
        <f>VLOOKUP($K1204,[1]TONG_SL!$A$1:$D$65536,2,0)</f>
        <v>Gà muối 500g</v>
      </c>
      <c r="M1204" s="247"/>
      <c r="N1204" s="215" t="str">
        <f t="shared" si="163"/>
        <v>K-C6</v>
      </c>
      <c r="O1204" s="222"/>
      <c r="P1204" s="222"/>
      <c r="Q1204" s="215" t="str">
        <f>VLOOKUP(K1204,TONG_SL!$A:$D,3,0)</f>
        <v>Túi</v>
      </c>
      <c r="R1204" s="223">
        <v>23</v>
      </c>
      <c r="S1204" s="224"/>
      <c r="T1204" s="224">
        <f>VLOOKUP(VLOOKUP(G1204,Ma_KH!$A:$R,18,0)&amp;K1204,Gia_MB!$A:$F,6,0)</f>
        <v>116611</v>
      </c>
      <c r="U1204" s="182">
        <f t="shared" si="164"/>
        <v>2682053</v>
      </c>
      <c r="V1204" s="224"/>
      <c r="W1204" s="225">
        <f t="shared" si="165"/>
        <v>0</v>
      </c>
      <c r="X1204" s="226" t="str">
        <f t="shared" si="166"/>
        <v>8</v>
      </c>
      <c r="Y1204" s="224"/>
      <c r="Z1204" s="182">
        <f t="shared" si="167"/>
        <v>214564.24</v>
      </c>
      <c r="AA1204" s="227">
        <f>VLOOKUP(G1204,Ma_KH!$A:$R,14,0)</f>
        <v>60</v>
      </c>
    </row>
    <row r="1205" spans="1:27" x14ac:dyDescent="0.25">
      <c r="A1205" s="280">
        <v>46046</v>
      </c>
      <c r="B1205" s="281">
        <v>4183607734</v>
      </c>
      <c r="C1205" s="288" t="s">
        <v>15180</v>
      </c>
      <c r="D1205" s="286">
        <v>46056</v>
      </c>
      <c r="E1205" s="219"/>
      <c r="F1205" s="218"/>
      <c r="G1205" s="268" t="s">
        <v>15459</v>
      </c>
      <c r="H1205" s="219"/>
      <c r="I1205" s="217" t="s">
        <v>15490</v>
      </c>
      <c r="J1205" s="21" t="s">
        <v>7228</v>
      </c>
      <c r="K1205" s="217" t="s">
        <v>27</v>
      </c>
      <c r="L1205" s="215" t="str">
        <f>VLOOKUP($K1205,[1]TONG_SL!$A$1:$D$65536,2,0)</f>
        <v>Chân giò heo muối 300g</v>
      </c>
      <c r="M1205" s="247"/>
      <c r="N1205" s="215" t="str">
        <f t="shared" si="163"/>
        <v>K-C6</v>
      </c>
      <c r="O1205" s="222"/>
      <c r="P1205" s="222"/>
      <c r="Q1205" s="215" t="str">
        <f>VLOOKUP(K1205,TONG_SL!$A:$D,3,0)</f>
        <v>Túi</v>
      </c>
      <c r="R1205" s="223">
        <v>10</v>
      </c>
      <c r="S1205" s="224"/>
      <c r="T1205" s="224">
        <f>VLOOKUP(VLOOKUP(G1205,Ma_KH!$A:$R,18,0)&amp;K1205,Gia_MB!$A:$F,6,0)</f>
        <v>73431</v>
      </c>
      <c r="U1205" s="182">
        <f t="shared" si="164"/>
        <v>734310</v>
      </c>
      <c r="V1205" s="224"/>
      <c r="W1205" s="225">
        <f t="shared" si="165"/>
        <v>0</v>
      </c>
      <c r="X1205" s="226" t="str">
        <f t="shared" si="166"/>
        <v>8</v>
      </c>
      <c r="Y1205" s="224"/>
      <c r="Z1205" s="182">
        <f t="shared" si="167"/>
        <v>58744.800000000003</v>
      </c>
      <c r="AA1205" s="227">
        <f>VLOOKUP(G1205,Ma_KH!$A:$R,14,0)</f>
        <v>60</v>
      </c>
    </row>
    <row r="1206" spans="1:27" x14ac:dyDescent="0.25">
      <c r="A1206" s="280">
        <v>46046</v>
      </c>
      <c r="B1206" s="281">
        <v>4183607734</v>
      </c>
      <c r="C1206" s="288" t="s">
        <v>15180</v>
      </c>
      <c r="D1206" s="286">
        <v>46056</v>
      </c>
      <c r="E1206" s="219"/>
      <c r="F1206" s="218"/>
      <c r="G1206" s="268" t="s">
        <v>15459</v>
      </c>
      <c r="H1206" s="219"/>
      <c r="I1206" s="217" t="s">
        <v>15490</v>
      </c>
      <c r="J1206" s="21" t="s">
        <v>7228</v>
      </c>
      <c r="K1206" s="217" t="s">
        <v>32</v>
      </c>
      <c r="L1206" s="215" t="str">
        <f>VLOOKUP($K1206,[1]TONG_SL!$A$1:$D$65536,2,0)</f>
        <v>Giò Tai Lưỡi Xào 250g</v>
      </c>
      <c r="M1206" s="247"/>
      <c r="N1206" s="215" t="str">
        <f t="shared" si="163"/>
        <v>K-C6</v>
      </c>
      <c r="O1206" s="222"/>
      <c r="P1206" s="222"/>
      <c r="Q1206" s="215" t="str">
        <f>VLOOKUP(K1206,TONG_SL!$A:$D,3,0)</f>
        <v>Túi</v>
      </c>
      <c r="R1206" s="223">
        <v>4</v>
      </c>
      <c r="S1206" s="224"/>
      <c r="T1206" s="224">
        <f>VLOOKUP(VLOOKUP(G1206,Ma_KH!$A:$R,18,0)&amp;K1206,Gia_MB!$A:$F,6,0)</f>
        <v>50182</v>
      </c>
      <c r="U1206" s="182">
        <f t="shared" si="164"/>
        <v>200728</v>
      </c>
      <c r="V1206" s="224"/>
      <c r="W1206" s="225">
        <f t="shared" si="165"/>
        <v>0</v>
      </c>
      <c r="X1206" s="226" t="str">
        <f t="shared" si="166"/>
        <v>8</v>
      </c>
      <c r="Y1206" s="224"/>
      <c r="Z1206" s="182">
        <f t="shared" si="167"/>
        <v>16058.24</v>
      </c>
      <c r="AA1206" s="227">
        <f>VLOOKUP(G1206,Ma_KH!$A:$R,14,0)</f>
        <v>60</v>
      </c>
    </row>
    <row r="1207" spans="1:27" x14ac:dyDescent="0.25">
      <c r="A1207" s="280">
        <v>46046</v>
      </c>
      <c r="B1207" s="281">
        <v>4183607734</v>
      </c>
      <c r="C1207" s="288" t="s">
        <v>15180</v>
      </c>
      <c r="D1207" s="286">
        <v>46056</v>
      </c>
      <c r="E1207" s="219"/>
      <c r="F1207" s="218"/>
      <c r="G1207" s="268" t="s">
        <v>15459</v>
      </c>
      <c r="H1207" s="219"/>
      <c r="I1207" s="217" t="s">
        <v>15490</v>
      </c>
      <c r="J1207" s="21" t="s">
        <v>7228</v>
      </c>
      <c r="K1207" s="217" t="s">
        <v>30</v>
      </c>
      <c r="L1207" s="215" t="str">
        <f>VLOOKUP($K1207,[1]TONG_SL!$A$1:$D$65536,2,0)</f>
        <v>Gà muối 500g</v>
      </c>
      <c r="M1207" s="247"/>
      <c r="N1207" s="215" t="str">
        <f t="shared" si="163"/>
        <v>K-C6</v>
      </c>
      <c r="O1207" s="222"/>
      <c r="P1207" s="222"/>
      <c r="Q1207" s="215" t="str">
        <f>VLOOKUP(K1207,TONG_SL!$A:$D,3,0)</f>
        <v>Túi</v>
      </c>
      <c r="R1207" s="223">
        <v>16</v>
      </c>
      <c r="S1207" s="224"/>
      <c r="T1207" s="224">
        <f>VLOOKUP(VLOOKUP(G1207,Ma_KH!$A:$R,18,0)&amp;K1207,Gia_MB!$A:$F,6,0)</f>
        <v>116611</v>
      </c>
      <c r="U1207" s="182">
        <f t="shared" si="164"/>
        <v>1865776</v>
      </c>
      <c r="V1207" s="224"/>
      <c r="W1207" s="225">
        <f t="shared" si="165"/>
        <v>0</v>
      </c>
      <c r="X1207" s="226" t="str">
        <f t="shared" si="166"/>
        <v>8</v>
      </c>
      <c r="Y1207" s="224"/>
      <c r="Z1207" s="182">
        <f t="shared" si="167"/>
        <v>149262.08000000002</v>
      </c>
      <c r="AA1207" s="227">
        <f>VLOOKUP(G1207,Ma_KH!$A:$R,14,0)</f>
        <v>60</v>
      </c>
    </row>
    <row r="1208" spans="1:27" x14ac:dyDescent="0.25">
      <c r="A1208" s="280">
        <v>46046</v>
      </c>
      <c r="B1208" s="281">
        <v>4183607734</v>
      </c>
      <c r="C1208" s="288" t="s">
        <v>15180</v>
      </c>
      <c r="D1208" s="286">
        <v>46056</v>
      </c>
      <c r="E1208" s="219"/>
      <c r="F1208" s="218"/>
      <c r="G1208" s="268" t="s">
        <v>15459</v>
      </c>
      <c r="H1208" s="219"/>
      <c r="I1208" s="217" t="s">
        <v>15490</v>
      </c>
      <c r="J1208" s="21" t="s">
        <v>7228</v>
      </c>
      <c r="K1208" s="217" t="s">
        <v>37</v>
      </c>
      <c r="L1208" s="215" t="str">
        <f>VLOOKUP($K1208,[1]TONG_SL!$A$1:$D$65536,2,0)</f>
        <v>Chả cốm 300g</v>
      </c>
      <c r="M1208" s="247"/>
      <c r="N1208" s="215" t="str">
        <f t="shared" si="163"/>
        <v>K-C6</v>
      </c>
      <c r="O1208" s="222"/>
      <c r="P1208" s="222"/>
      <c r="Q1208" s="215" t="str">
        <f>VLOOKUP(K1208,TONG_SL!$A:$D,3,0)</f>
        <v>Túi</v>
      </c>
      <c r="R1208" s="223">
        <v>5</v>
      </c>
      <c r="S1208" s="224"/>
      <c r="T1208" s="224">
        <f>VLOOKUP(VLOOKUP(G1208,Ma_KH!$A:$R,18,0)&amp;K1208,Gia_MB!$A:$F,6,0)</f>
        <v>74250</v>
      </c>
      <c r="U1208" s="182">
        <f t="shared" si="164"/>
        <v>371250</v>
      </c>
      <c r="V1208" s="224"/>
      <c r="W1208" s="225">
        <f t="shared" si="165"/>
        <v>0</v>
      </c>
      <c r="X1208" s="226" t="str">
        <f t="shared" si="166"/>
        <v>8</v>
      </c>
      <c r="Y1208" s="224"/>
      <c r="Z1208" s="182">
        <f t="shared" si="167"/>
        <v>29700</v>
      </c>
      <c r="AA1208" s="227">
        <f>VLOOKUP(G1208,Ma_KH!$A:$R,14,0)</f>
        <v>60</v>
      </c>
    </row>
    <row r="1209" spans="1:27" x14ac:dyDescent="0.25">
      <c r="A1209" s="280">
        <v>46046</v>
      </c>
      <c r="B1209" s="281">
        <v>4183607734</v>
      </c>
      <c r="C1209" s="288" t="s">
        <v>15180</v>
      </c>
      <c r="D1209" s="286">
        <v>46056</v>
      </c>
      <c r="E1209" s="219"/>
      <c r="F1209" s="218"/>
      <c r="G1209" s="268" t="s">
        <v>15459</v>
      </c>
      <c r="H1209" s="219"/>
      <c r="I1209" s="217" t="s">
        <v>15490</v>
      </c>
      <c r="J1209" s="21" t="s">
        <v>7228</v>
      </c>
      <c r="K1209" s="217" t="s">
        <v>48</v>
      </c>
      <c r="L1209" s="215" t="str">
        <f>VLOOKUP($K1209,[1]TONG_SL!$A$1:$D$65536,2,0)</f>
        <v>Mọc Nấm Hương 250g</v>
      </c>
      <c r="M1209" s="247"/>
      <c r="N1209" s="215" t="str">
        <f t="shared" si="163"/>
        <v>K-C6</v>
      </c>
      <c r="O1209" s="222"/>
      <c r="P1209" s="222"/>
      <c r="Q1209" s="215" t="str">
        <f>VLOOKUP(K1209,TONG_SL!$A:$D,3,0)</f>
        <v>Túi</v>
      </c>
      <c r="R1209" s="223">
        <v>5</v>
      </c>
      <c r="S1209" s="224"/>
      <c r="T1209" s="224">
        <f>VLOOKUP(VLOOKUP(G1209,Ma_KH!$A:$R,18,0)&amp;K1209,Gia_MB!$A:$F,6,0)</f>
        <v>46000</v>
      </c>
      <c r="U1209" s="182">
        <f t="shared" si="164"/>
        <v>230000</v>
      </c>
      <c r="V1209" s="224"/>
      <c r="W1209" s="225">
        <f t="shared" si="165"/>
        <v>0</v>
      </c>
      <c r="X1209" s="226" t="str">
        <f t="shared" si="166"/>
        <v>8</v>
      </c>
      <c r="Y1209" s="224"/>
      <c r="Z1209" s="182">
        <f t="shared" si="167"/>
        <v>18400</v>
      </c>
      <c r="AA1209" s="227">
        <f>VLOOKUP(G1209,Ma_KH!$A:$R,14,0)</f>
        <v>60</v>
      </c>
    </row>
    <row r="1210" spans="1:27" x14ac:dyDescent="0.25">
      <c r="A1210" s="216">
        <v>46046</v>
      </c>
      <c r="B1210" s="217">
        <v>4183607932</v>
      </c>
      <c r="C1210" s="10" t="s">
        <v>15180</v>
      </c>
      <c r="D1210" s="9">
        <v>46056</v>
      </c>
      <c r="E1210" s="219"/>
      <c r="F1210" s="218"/>
      <c r="G1210" s="268" t="s">
        <v>15459</v>
      </c>
      <c r="H1210" s="219"/>
      <c r="I1210" s="217" t="s">
        <v>15491</v>
      </c>
      <c r="J1210" s="21" t="s">
        <v>7228</v>
      </c>
      <c r="K1210" s="217" t="s">
        <v>27</v>
      </c>
      <c r="L1210" s="215" t="str">
        <f>VLOOKUP($K1210,[1]TONG_SL!$A$1:$D$65536,2,0)</f>
        <v>Chân giò heo muối 300g</v>
      </c>
      <c r="M1210" s="247"/>
      <c r="N1210" s="215" t="str">
        <f t="shared" si="163"/>
        <v>K-C6</v>
      </c>
      <c r="O1210" s="222"/>
      <c r="P1210" s="222"/>
      <c r="Q1210" s="215" t="str">
        <f>VLOOKUP(K1210,TONG_SL!$A:$D,3,0)</f>
        <v>Túi</v>
      </c>
      <c r="R1210" s="223">
        <v>20</v>
      </c>
      <c r="S1210" s="224"/>
      <c r="T1210" s="224">
        <f>VLOOKUP(VLOOKUP(G1210,Ma_KH!$A:$R,18,0)&amp;K1210,Gia_MB!$A:$F,6,0)</f>
        <v>73431</v>
      </c>
      <c r="U1210" s="182">
        <f t="shared" si="164"/>
        <v>1468620</v>
      </c>
      <c r="V1210" s="224"/>
      <c r="W1210" s="225">
        <f t="shared" si="165"/>
        <v>0</v>
      </c>
      <c r="X1210" s="226" t="str">
        <f t="shared" si="166"/>
        <v>8</v>
      </c>
      <c r="Y1210" s="224"/>
      <c r="Z1210" s="182">
        <f t="shared" si="167"/>
        <v>117489.60000000001</v>
      </c>
      <c r="AA1210" s="227">
        <f>VLOOKUP(G1210,Ma_KH!$A:$R,14,0)</f>
        <v>60</v>
      </c>
    </row>
    <row r="1211" spans="1:27" x14ac:dyDescent="0.25">
      <c r="A1211" s="216">
        <v>46046</v>
      </c>
      <c r="B1211" s="217">
        <v>4183607932</v>
      </c>
      <c r="C1211" s="10" t="s">
        <v>15180</v>
      </c>
      <c r="D1211" s="9">
        <v>46056</v>
      </c>
      <c r="E1211" s="219"/>
      <c r="F1211" s="218"/>
      <c r="G1211" s="268" t="s">
        <v>15459</v>
      </c>
      <c r="H1211" s="219"/>
      <c r="I1211" s="217" t="s">
        <v>15491</v>
      </c>
      <c r="J1211" s="21" t="s">
        <v>7228</v>
      </c>
      <c r="K1211" s="217" t="s">
        <v>32</v>
      </c>
      <c r="L1211" s="215" t="str">
        <f>VLOOKUP($K1211,[1]TONG_SL!$A$1:$D$65536,2,0)</f>
        <v>Giò Tai Lưỡi Xào 250g</v>
      </c>
      <c r="M1211" s="247"/>
      <c r="N1211" s="215" t="str">
        <f t="shared" si="163"/>
        <v>K-C6</v>
      </c>
      <c r="O1211" s="222"/>
      <c r="P1211" s="222"/>
      <c r="Q1211" s="215" t="str">
        <f>VLOOKUP(K1211,TONG_SL!$A:$D,3,0)</f>
        <v>Túi</v>
      </c>
      <c r="R1211" s="223">
        <v>5</v>
      </c>
      <c r="S1211" s="224"/>
      <c r="T1211" s="224">
        <f>VLOOKUP(VLOOKUP(G1211,Ma_KH!$A:$R,18,0)&amp;K1211,Gia_MB!$A:$F,6,0)</f>
        <v>50182</v>
      </c>
      <c r="U1211" s="182">
        <f t="shared" si="164"/>
        <v>250910</v>
      </c>
      <c r="V1211" s="224"/>
      <c r="W1211" s="225">
        <f t="shared" si="165"/>
        <v>0</v>
      </c>
      <c r="X1211" s="226" t="str">
        <f t="shared" si="166"/>
        <v>8</v>
      </c>
      <c r="Y1211" s="224"/>
      <c r="Z1211" s="182">
        <f t="shared" si="167"/>
        <v>20072.8</v>
      </c>
      <c r="AA1211" s="227">
        <f>VLOOKUP(G1211,Ma_KH!$A:$R,14,0)</f>
        <v>60</v>
      </c>
    </row>
    <row r="1212" spans="1:27" x14ac:dyDescent="0.25">
      <c r="A1212" s="216">
        <v>46046</v>
      </c>
      <c r="B1212" s="217">
        <v>4183607932</v>
      </c>
      <c r="C1212" s="10" t="s">
        <v>15180</v>
      </c>
      <c r="D1212" s="9">
        <v>46056</v>
      </c>
      <c r="E1212" s="219"/>
      <c r="F1212" s="218"/>
      <c r="G1212" s="268" t="s">
        <v>15459</v>
      </c>
      <c r="H1212" s="219"/>
      <c r="I1212" s="217" t="s">
        <v>15491</v>
      </c>
      <c r="J1212" s="21" t="s">
        <v>7228</v>
      </c>
      <c r="K1212" s="217" t="s">
        <v>30</v>
      </c>
      <c r="L1212" s="215" t="str">
        <f>VLOOKUP($K1212,[1]TONG_SL!$A$1:$D$65536,2,0)</f>
        <v>Gà muối 500g</v>
      </c>
      <c r="M1212" s="247"/>
      <c r="N1212" s="215" t="str">
        <f t="shared" si="163"/>
        <v>K-C6</v>
      </c>
      <c r="O1212" s="222"/>
      <c r="P1212" s="222"/>
      <c r="Q1212" s="215" t="str">
        <f>VLOOKUP(K1212,TONG_SL!$A:$D,3,0)</f>
        <v>Túi</v>
      </c>
      <c r="R1212" s="223">
        <v>20</v>
      </c>
      <c r="S1212" s="224"/>
      <c r="T1212" s="224">
        <f>VLOOKUP(VLOOKUP(G1212,Ma_KH!$A:$R,18,0)&amp;K1212,Gia_MB!$A:$F,6,0)</f>
        <v>116611</v>
      </c>
      <c r="U1212" s="182">
        <f t="shared" si="164"/>
        <v>2332220</v>
      </c>
      <c r="V1212" s="224"/>
      <c r="W1212" s="225">
        <f t="shared" si="165"/>
        <v>0</v>
      </c>
      <c r="X1212" s="226" t="str">
        <f t="shared" si="166"/>
        <v>8</v>
      </c>
      <c r="Y1212" s="224"/>
      <c r="Z1212" s="182">
        <f t="shared" si="167"/>
        <v>186577.6</v>
      </c>
      <c r="AA1212" s="227">
        <f>VLOOKUP(G1212,Ma_KH!$A:$R,14,0)</f>
        <v>60</v>
      </c>
    </row>
    <row r="1213" spans="1:27" x14ac:dyDescent="0.25">
      <c r="A1213" s="216">
        <v>46046</v>
      </c>
      <c r="B1213" s="217">
        <v>4183607932</v>
      </c>
      <c r="C1213" s="10" t="s">
        <v>15180</v>
      </c>
      <c r="D1213" s="9">
        <v>46056</v>
      </c>
      <c r="E1213" s="219"/>
      <c r="F1213" s="218"/>
      <c r="G1213" s="268" t="s">
        <v>15459</v>
      </c>
      <c r="H1213" s="219"/>
      <c r="I1213" s="217" t="s">
        <v>15491</v>
      </c>
      <c r="J1213" s="21" t="s">
        <v>7228</v>
      </c>
      <c r="K1213" s="217" t="s">
        <v>37</v>
      </c>
      <c r="L1213" s="215" t="str">
        <f>VLOOKUP($K1213,[1]TONG_SL!$A$1:$D$65536,2,0)</f>
        <v>Chả cốm 300g</v>
      </c>
      <c r="M1213" s="247"/>
      <c r="N1213" s="215" t="str">
        <f t="shared" si="163"/>
        <v>K-C6</v>
      </c>
      <c r="O1213" s="222"/>
      <c r="P1213" s="222"/>
      <c r="Q1213" s="215" t="str">
        <f>VLOOKUP(K1213,TONG_SL!$A:$D,3,0)</f>
        <v>Túi</v>
      </c>
      <c r="R1213" s="223">
        <v>5</v>
      </c>
      <c r="S1213" s="224"/>
      <c r="T1213" s="224">
        <f>VLOOKUP(VLOOKUP(G1213,Ma_KH!$A:$R,18,0)&amp;K1213,Gia_MB!$A:$F,6,0)</f>
        <v>74250</v>
      </c>
      <c r="U1213" s="182">
        <f t="shared" si="164"/>
        <v>371250</v>
      </c>
      <c r="V1213" s="224"/>
      <c r="W1213" s="225">
        <f t="shared" si="165"/>
        <v>0</v>
      </c>
      <c r="X1213" s="226" t="str">
        <f t="shared" si="166"/>
        <v>8</v>
      </c>
      <c r="Y1213" s="224"/>
      <c r="Z1213" s="182">
        <f t="shared" si="167"/>
        <v>29700</v>
      </c>
      <c r="AA1213" s="227">
        <f>VLOOKUP(G1213,Ma_KH!$A:$R,14,0)</f>
        <v>60</v>
      </c>
    </row>
    <row r="1214" spans="1:27" x14ac:dyDescent="0.25">
      <c r="A1214" s="280">
        <v>46046</v>
      </c>
      <c r="B1214" s="281">
        <v>4183607767</v>
      </c>
      <c r="C1214" s="288" t="s">
        <v>15180</v>
      </c>
      <c r="D1214" s="286">
        <v>46056</v>
      </c>
      <c r="E1214" s="219"/>
      <c r="F1214" s="218"/>
      <c r="G1214" s="268" t="s">
        <v>15459</v>
      </c>
      <c r="H1214" s="219"/>
      <c r="I1214" s="217" t="s">
        <v>15492</v>
      </c>
      <c r="J1214" s="21" t="s">
        <v>7228</v>
      </c>
      <c r="K1214" s="217" t="s">
        <v>48</v>
      </c>
      <c r="L1214" s="215" t="str">
        <f>VLOOKUP($K1214,[1]TONG_SL!$A$1:$D$65536,2,0)</f>
        <v>Mọc Nấm Hương 250g</v>
      </c>
      <c r="M1214" s="247"/>
      <c r="N1214" s="215" t="str">
        <f t="shared" si="163"/>
        <v>K-C6</v>
      </c>
      <c r="O1214" s="222"/>
      <c r="P1214" s="222"/>
      <c r="Q1214" s="215" t="str">
        <f>VLOOKUP(K1214,TONG_SL!$A:$D,3,0)</f>
        <v>Túi</v>
      </c>
      <c r="R1214" s="223">
        <v>7</v>
      </c>
      <c r="S1214" s="224"/>
      <c r="T1214" s="224">
        <f>VLOOKUP(VLOOKUP(G1214,Ma_KH!$A:$R,18,0)&amp;K1214,Gia_MB!$A:$F,6,0)</f>
        <v>46000</v>
      </c>
      <c r="U1214" s="182">
        <f t="shared" si="164"/>
        <v>322000</v>
      </c>
      <c r="V1214" s="224"/>
      <c r="W1214" s="225">
        <f t="shared" si="165"/>
        <v>0</v>
      </c>
      <c r="X1214" s="226" t="str">
        <f t="shared" si="166"/>
        <v>8</v>
      </c>
      <c r="Y1214" s="224"/>
      <c r="Z1214" s="182">
        <f t="shared" si="167"/>
        <v>25760</v>
      </c>
      <c r="AA1214" s="227">
        <f>VLOOKUP(G1214,Ma_KH!$A:$R,14,0)</f>
        <v>60</v>
      </c>
    </row>
    <row r="1215" spans="1:27" x14ac:dyDescent="0.25">
      <c r="A1215" s="280">
        <v>46046</v>
      </c>
      <c r="B1215" s="281">
        <v>4183607767</v>
      </c>
      <c r="C1215" s="288" t="s">
        <v>15180</v>
      </c>
      <c r="D1215" s="286">
        <v>46056</v>
      </c>
      <c r="E1215" s="219"/>
      <c r="F1215" s="218"/>
      <c r="G1215" s="268" t="s">
        <v>15459</v>
      </c>
      <c r="H1215" s="219"/>
      <c r="I1215" s="217" t="s">
        <v>15492</v>
      </c>
      <c r="J1215" s="21" t="s">
        <v>7228</v>
      </c>
      <c r="K1215" s="217" t="s">
        <v>27</v>
      </c>
      <c r="L1215" s="215" t="str">
        <f>VLOOKUP($K1215,[1]TONG_SL!$A$1:$D$65536,2,0)</f>
        <v>Chân giò heo muối 300g</v>
      </c>
      <c r="M1215" s="247"/>
      <c r="N1215" s="215" t="str">
        <f t="shared" si="163"/>
        <v>K-C6</v>
      </c>
      <c r="O1215" s="222"/>
      <c r="P1215" s="222"/>
      <c r="Q1215" s="215" t="str">
        <f>VLOOKUP(K1215,TONG_SL!$A:$D,3,0)</f>
        <v>Túi</v>
      </c>
      <c r="R1215" s="223">
        <v>7</v>
      </c>
      <c r="S1215" s="224"/>
      <c r="T1215" s="224">
        <f>VLOOKUP(VLOOKUP(G1215,Ma_KH!$A:$R,18,0)&amp;K1215,Gia_MB!$A:$F,6,0)</f>
        <v>73431</v>
      </c>
      <c r="U1215" s="182">
        <f t="shared" si="164"/>
        <v>514017</v>
      </c>
      <c r="V1215" s="224"/>
      <c r="W1215" s="225">
        <f t="shared" si="165"/>
        <v>0</v>
      </c>
      <c r="X1215" s="226" t="str">
        <f t="shared" si="166"/>
        <v>8</v>
      </c>
      <c r="Y1215" s="224"/>
      <c r="Z1215" s="182">
        <f t="shared" si="167"/>
        <v>41121.360000000001</v>
      </c>
      <c r="AA1215" s="227">
        <f>VLOOKUP(G1215,Ma_KH!$A:$R,14,0)</f>
        <v>60</v>
      </c>
    </row>
    <row r="1216" spans="1:27" x14ac:dyDescent="0.25">
      <c r="A1216" s="280">
        <v>46046</v>
      </c>
      <c r="B1216" s="281">
        <v>4183607767</v>
      </c>
      <c r="C1216" s="288" t="s">
        <v>15180</v>
      </c>
      <c r="D1216" s="286">
        <v>46056</v>
      </c>
      <c r="E1216" s="219"/>
      <c r="F1216" s="218"/>
      <c r="G1216" s="268" t="s">
        <v>15459</v>
      </c>
      <c r="H1216" s="219"/>
      <c r="I1216" s="217" t="s">
        <v>15492</v>
      </c>
      <c r="J1216" s="21" t="s">
        <v>7228</v>
      </c>
      <c r="K1216" s="217" t="s">
        <v>32</v>
      </c>
      <c r="L1216" s="215" t="str">
        <f>VLOOKUP($K1216,[1]TONG_SL!$A$1:$D$65536,2,0)</f>
        <v>Giò Tai Lưỡi Xào 250g</v>
      </c>
      <c r="M1216" s="247"/>
      <c r="N1216" s="215" t="str">
        <f t="shared" si="163"/>
        <v>K-C6</v>
      </c>
      <c r="O1216" s="222"/>
      <c r="P1216" s="222"/>
      <c r="Q1216" s="215" t="str">
        <f>VLOOKUP(K1216,TONG_SL!$A:$D,3,0)</f>
        <v>Túi</v>
      </c>
      <c r="R1216" s="223">
        <v>5</v>
      </c>
      <c r="S1216" s="224"/>
      <c r="T1216" s="224">
        <f>VLOOKUP(VLOOKUP(G1216,Ma_KH!$A:$R,18,0)&amp;K1216,Gia_MB!$A:$F,6,0)</f>
        <v>50182</v>
      </c>
      <c r="U1216" s="182">
        <f t="shared" si="164"/>
        <v>250910</v>
      </c>
      <c r="V1216" s="224"/>
      <c r="W1216" s="225">
        <f t="shared" si="165"/>
        <v>0</v>
      </c>
      <c r="X1216" s="226" t="str">
        <f t="shared" si="166"/>
        <v>8</v>
      </c>
      <c r="Y1216" s="224"/>
      <c r="Z1216" s="182">
        <f t="shared" si="167"/>
        <v>20072.8</v>
      </c>
      <c r="AA1216" s="227">
        <f>VLOOKUP(G1216,Ma_KH!$A:$R,14,0)</f>
        <v>60</v>
      </c>
    </row>
    <row r="1217" spans="1:27" x14ac:dyDescent="0.25">
      <c r="A1217" s="280">
        <v>46046</v>
      </c>
      <c r="B1217" s="281">
        <v>4183607767</v>
      </c>
      <c r="C1217" s="288" t="s">
        <v>15180</v>
      </c>
      <c r="D1217" s="286">
        <v>46056</v>
      </c>
      <c r="E1217" s="219"/>
      <c r="F1217" s="218"/>
      <c r="G1217" s="268" t="s">
        <v>15459</v>
      </c>
      <c r="H1217" s="219"/>
      <c r="I1217" s="217" t="s">
        <v>15492</v>
      </c>
      <c r="J1217" s="21" t="s">
        <v>7228</v>
      </c>
      <c r="K1217" s="217" t="s">
        <v>30</v>
      </c>
      <c r="L1217" s="215" t="str">
        <f>VLOOKUP($K1217,[1]TONG_SL!$A$1:$D$65536,2,0)</f>
        <v>Gà muối 500g</v>
      </c>
      <c r="M1217" s="247"/>
      <c r="N1217" s="215" t="str">
        <f t="shared" si="163"/>
        <v>K-C6</v>
      </c>
      <c r="O1217" s="222"/>
      <c r="P1217" s="222"/>
      <c r="Q1217" s="215" t="str">
        <f>VLOOKUP(K1217,TONG_SL!$A:$D,3,0)</f>
        <v>Túi</v>
      </c>
      <c r="R1217" s="223">
        <v>27</v>
      </c>
      <c r="S1217" s="224"/>
      <c r="T1217" s="224">
        <f>VLOOKUP(VLOOKUP(G1217,Ma_KH!$A:$R,18,0)&amp;K1217,Gia_MB!$A:$F,6,0)</f>
        <v>116611</v>
      </c>
      <c r="U1217" s="182">
        <f t="shared" si="164"/>
        <v>3148497</v>
      </c>
      <c r="V1217" s="224"/>
      <c r="W1217" s="225">
        <f t="shared" si="165"/>
        <v>0</v>
      </c>
      <c r="X1217" s="226" t="str">
        <f t="shared" si="166"/>
        <v>8</v>
      </c>
      <c r="Y1217" s="224"/>
      <c r="Z1217" s="182">
        <f t="shared" si="167"/>
        <v>251879.76</v>
      </c>
      <c r="AA1217" s="227">
        <f>VLOOKUP(G1217,Ma_KH!$A:$R,14,0)</f>
        <v>60</v>
      </c>
    </row>
    <row r="1218" spans="1:27" x14ac:dyDescent="0.25">
      <c r="A1218" s="216">
        <v>46046</v>
      </c>
      <c r="B1218" s="217">
        <v>4183607796</v>
      </c>
      <c r="C1218" s="10" t="s">
        <v>15180</v>
      </c>
      <c r="D1218" s="9">
        <v>46056</v>
      </c>
      <c r="E1218" s="219"/>
      <c r="F1218" s="218"/>
      <c r="G1218" s="268" t="s">
        <v>15459</v>
      </c>
      <c r="H1218" s="219"/>
      <c r="I1218" s="217" t="s">
        <v>15493</v>
      </c>
      <c r="J1218" s="21" t="s">
        <v>7228</v>
      </c>
      <c r="K1218" s="217" t="s">
        <v>32</v>
      </c>
      <c r="L1218" s="215" t="str">
        <f>VLOOKUP($K1218,[1]TONG_SL!$A$1:$D$65536,2,0)</f>
        <v>Giò Tai Lưỡi Xào 250g</v>
      </c>
      <c r="M1218" s="247"/>
      <c r="N1218" s="215" t="str">
        <f t="shared" si="163"/>
        <v>K-C6</v>
      </c>
      <c r="O1218" s="222"/>
      <c r="P1218" s="222"/>
      <c r="Q1218" s="215" t="str">
        <f>VLOOKUP(K1218,TONG_SL!$A:$D,3,0)</f>
        <v>Túi</v>
      </c>
      <c r="R1218" s="223">
        <v>5</v>
      </c>
      <c r="S1218" s="224"/>
      <c r="T1218" s="224">
        <f>VLOOKUP(VLOOKUP(G1218,Ma_KH!$A:$R,18,0)&amp;K1218,Gia_MB!$A:$F,6,0)</f>
        <v>50182</v>
      </c>
      <c r="U1218" s="182">
        <f t="shared" si="164"/>
        <v>250910</v>
      </c>
      <c r="V1218" s="224"/>
      <c r="W1218" s="225">
        <f t="shared" si="165"/>
        <v>0</v>
      </c>
      <c r="X1218" s="226" t="str">
        <f t="shared" si="166"/>
        <v>8</v>
      </c>
      <c r="Y1218" s="224"/>
      <c r="Z1218" s="182">
        <f t="shared" si="167"/>
        <v>20072.8</v>
      </c>
      <c r="AA1218" s="227">
        <f>VLOOKUP(G1218,Ma_KH!$A:$R,14,0)</f>
        <v>60</v>
      </c>
    </row>
    <row r="1219" spans="1:27" x14ac:dyDescent="0.25">
      <c r="A1219" s="216">
        <v>46046</v>
      </c>
      <c r="B1219" s="217">
        <v>4183607796</v>
      </c>
      <c r="C1219" s="10" t="s">
        <v>15180</v>
      </c>
      <c r="D1219" s="9">
        <v>46056</v>
      </c>
      <c r="E1219" s="219"/>
      <c r="F1219" s="218"/>
      <c r="G1219" s="268" t="s">
        <v>15459</v>
      </c>
      <c r="H1219" s="219"/>
      <c r="I1219" s="217" t="s">
        <v>15493</v>
      </c>
      <c r="J1219" s="21" t="s">
        <v>7228</v>
      </c>
      <c r="K1219" s="217" t="s">
        <v>30</v>
      </c>
      <c r="L1219" s="215" t="str">
        <f>VLOOKUP($K1219,[1]TONG_SL!$A$1:$D$65536,2,0)</f>
        <v>Gà muối 500g</v>
      </c>
      <c r="M1219" s="247"/>
      <c r="N1219" s="215" t="str">
        <f t="shared" si="163"/>
        <v>K-C6</v>
      </c>
      <c r="O1219" s="222"/>
      <c r="P1219" s="222"/>
      <c r="Q1219" s="215" t="str">
        <f>VLOOKUP(K1219,TONG_SL!$A:$D,3,0)</f>
        <v>Túi</v>
      </c>
      <c r="R1219" s="223">
        <v>34</v>
      </c>
      <c r="S1219" s="224"/>
      <c r="T1219" s="224">
        <f>VLOOKUP(VLOOKUP(G1219,Ma_KH!$A:$R,18,0)&amp;K1219,Gia_MB!$A:$F,6,0)</f>
        <v>116611</v>
      </c>
      <c r="U1219" s="182">
        <f t="shared" si="164"/>
        <v>3964774</v>
      </c>
      <c r="V1219" s="224"/>
      <c r="W1219" s="225">
        <f t="shared" si="165"/>
        <v>0</v>
      </c>
      <c r="X1219" s="226" t="str">
        <f t="shared" si="166"/>
        <v>8</v>
      </c>
      <c r="Y1219" s="224"/>
      <c r="Z1219" s="182">
        <f t="shared" si="167"/>
        <v>317181.92</v>
      </c>
      <c r="AA1219" s="227">
        <f>VLOOKUP(G1219,Ma_KH!$A:$R,14,0)</f>
        <v>60</v>
      </c>
    </row>
    <row r="1220" spans="1:27" x14ac:dyDescent="0.25">
      <c r="A1220" s="216">
        <v>46046</v>
      </c>
      <c r="B1220" s="217">
        <v>4183607796</v>
      </c>
      <c r="C1220" s="10" t="s">
        <v>15180</v>
      </c>
      <c r="D1220" s="9">
        <v>46056</v>
      </c>
      <c r="E1220" s="219"/>
      <c r="F1220" s="218"/>
      <c r="G1220" s="268" t="s">
        <v>15459</v>
      </c>
      <c r="H1220" s="219"/>
      <c r="I1220" s="217" t="s">
        <v>15493</v>
      </c>
      <c r="J1220" s="21" t="s">
        <v>7228</v>
      </c>
      <c r="K1220" s="217" t="s">
        <v>27</v>
      </c>
      <c r="L1220" s="215" t="str">
        <f>VLOOKUP($K1220,[1]TONG_SL!$A$1:$D$65536,2,0)</f>
        <v>Chân giò heo muối 300g</v>
      </c>
      <c r="M1220" s="247"/>
      <c r="N1220" s="215" t="str">
        <f t="shared" si="163"/>
        <v>K-C6</v>
      </c>
      <c r="O1220" s="222"/>
      <c r="P1220" s="222"/>
      <c r="Q1220" s="215" t="str">
        <f>VLOOKUP(K1220,TONG_SL!$A:$D,3,0)</f>
        <v>Túi</v>
      </c>
      <c r="R1220" s="223">
        <v>18</v>
      </c>
      <c r="S1220" s="224"/>
      <c r="T1220" s="224">
        <f>VLOOKUP(VLOOKUP(G1220,Ma_KH!$A:$R,18,0)&amp;K1220,Gia_MB!$A:$F,6,0)</f>
        <v>73431</v>
      </c>
      <c r="U1220" s="182">
        <f t="shared" si="164"/>
        <v>1321758</v>
      </c>
      <c r="V1220" s="224"/>
      <c r="W1220" s="225">
        <f t="shared" si="165"/>
        <v>0</v>
      </c>
      <c r="X1220" s="226" t="str">
        <f t="shared" si="166"/>
        <v>8</v>
      </c>
      <c r="Y1220" s="224"/>
      <c r="Z1220" s="182">
        <f t="shared" si="167"/>
        <v>105740.64</v>
      </c>
      <c r="AA1220" s="227">
        <f>VLOOKUP(G1220,Ma_KH!$A:$R,14,0)</f>
        <v>60</v>
      </c>
    </row>
    <row r="1221" spans="1:27" x14ac:dyDescent="0.25">
      <c r="A1221" s="216">
        <v>46046</v>
      </c>
      <c r="B1221" s="217">
        <v>4183607796</v>
      </c>
      <c r="C1221" s="10" t="s">
        <v>15180</v>
      </c>
      <c r="D1221" s="9">
        <v>46056</v>
      </c>
      <c r="E1221" s="219"/>
      <c r="F1221" s="218"/>
      <c r="G1221" s="268" t="s">
        <v>15459</v>
      </c>
      <c r="H1221" s="219"/>
      <c r="I1221" s="217" t="s">
        <v>15493</v>
      </c>
      <c r="J1221" s="21" t="s">
        <v>7228</v>
      </c>
      <c r="K1221" s="217" t="s">
        <v>34</v>
      </c>
      <c r="L1221" s="215" t="str">
        <f>VLOOKUP($K1221,[1]TONG_SL!$A$1:$D$65536,2,0)</f>
        <v>Tai heo muối 200g</v>
      </c>
      <c r="M1221" s="247"/>
      <c r="N1221" s="215" t="str">
        <f t="shared" si="163"/>
        <v>K-C6</v>
      </c>
      <c r="O1221" s="222"/>
      <c r="P1221" s="222"/>
      <c r="Q1221" s="215" t="str">
        <f>VLOOKUP(K1221,TONG_SL!$A:$D,3,0)</f>
        <v>Túi</v>
      </c>
      <c r="R1221" s="223">
        <v>2</v>
      </c>
      <c r="S1221" s="224"/>
      <c r="T1221" s="224">
        <f>VLOOKUP(VLOOKUP(G1221,Ma_KH!$A:$R,18,0)&amp;K1221,Gia_MB!$A:$F,6,0)</f>
        <v>55595</v>
      </c>
      <c r="U1221" s="182">
        <f t="shared" si="164"/>
        <v>111190</v>
      </c>
      <c r="V1221" s="224"/>
      <c r="W1221" s="225">
        <f t="shared" si="165"/>
        <v>0</v>
      </c>
      <c r="X1221" s="226" t="str">
        <f t="shared" si="166"/>
        <v>8</v>
      </c>
      <c r="Y1221" s="224"/>
      <c r="Z1221" s="182">
        <f t="shared" si="167"/>
        <v>8895.2000000000007</v>
      </c>
      <c r="AA1221" s="227">
        <f>VLOOKUP(G1221,Ma_KH!$A:$R,14,0)</f>
        <v>60</v>
      </c>
    </row>
    <row r="1222" spans="1:27" x14ac:dyDescent="0.25">
      <c r="A1222" s="216">
        <v>46046</v>
      </c>
      <c r="B1222" s="217">
        <v>4183607808</v>
      </c>
      <c r="C1222" s="10" t="s">
        <v>15180</v>
      </c>
      <c r="D1222" s="9">
        <v>46056</v>
      </c>
      <c r="E1222" s="219"/>
      <c r="F1222" s="218"/>
      <c r="G1222" s="268" t="s">
        <v>15459</v>
      </c>
      <c r="H1222" s="219"/>
      <c r="I1222" s="217" t="s">
        <v>15494</v>
      </c>
      <c r="J1222" s="21" t="s">
        <v>7228</v>
      </c>
      <c r="K1222" s="217" t="s">
        <v>48</v>
      </c>
      <c r="L1222" s="215" t="str">
        <f>VLOOKUP($K1222,[1]TONG_SL!$A$1:$D$65536,2,0)</f>
        <v>Mọc Nấm Hương 250g</v>
      </c>
      <c r="M1222" s="247"/>
      <c r="N1222" s="215" t="str">
        <f t="shared" si="163"/>
        <v>K-C6</v>
      </c>
      <c r="O1222" s="222"/>
      <c r="P1222" s="222"/>
      <c r="Q1222" s="215" t="str">
        <f>VLOOKUP(K1222,TONG_SL!$A:$D,3,0)</f>
        <v>Túi</v>
      </c>
      <c r="R1222" s="223">
        <v>6</v>
      </c>
      <c r="S1222" s="224"/>
      <c r="T1222" s="224">
        <f>VLOOKUP(VLOOKUP(G1222,Ma_KH!$A:$R,18,0)&amp;K1222,Gia_MB!$A:$F,6,0)</f>
        <v>46000</v>
      </c>
      <c r="U1222" s="182">
        <f t="shared" si="164"/>
        <v>276000</v>
      </c>
      <c r="V1222" s="224"/>
      <c r="W1222" s="225">
        <f t="shared" si="165"/>
        <v>0</v>
      </c>
      <c r="X1222" s="226" t="str">
        <f t="shared" si="166"/>
        <v>8</v>
      </c>
      <c r="Y1222" s="224"/>
      <c r="Z1222" s="182">
        <f t="shared" si="167"/>
        <v>22080</v>
      </c>
      <c r="AA1222" s="227">
        <f>VLOOKUP(G1222,Ma_KH!$A:$R,14,0)</f>
        <v>60</v>
      </c>
    </row>
    <row r="1223" spans="1:27" x14ac:dyDescent="0.25">
      <c r="A1223" s="216">
        <v>46046</v>
      </c>
      <c r="B1223" s="217">
        <v>4183607808</v>
      </c>
      <c r="C1223" s="10" t="s">
        <v>15180</v>
      </c>
      <c r="D1223" s="9">
        <v>46056</v>
      </c>
      <c r="E1223" s="219"/>
      <c r="F1223" s="218"/>
      <c r="G1223" s="268" t="s">
        <v>15459</v>
      </c>
      <c r="H1223" s="219"/>
      <c r="I1223" s="217" t="s">
        <v>15494</v>
      </c>
      <c r="J1223" s="21" t="s">
        <v>7228</v>
      </c>
      <c r="K1223" s="217" t="s">
        <v>30</v>
      </c>
      <c r="L1223" s="215" t="str">
        <f>VLOOKUP($K1223,[1]TONG_SL!$A$1:$D$65536,2,0)</f>
        <v>Gà muối 500g</v>
      </c>
      <c r="M1223" s="247"/>
      <c r="N1223" s="215" t="str">
        <f t="shared" si="163"/>
        <v>K-C6</v>
      </c>
      <c r="O1223" s="222"/>
      <c r="P1223" s="222"/>
      <c r="Q1223" s="215" t="str">
        <f>VLOOKUP(K1223,TONG_SL!$A:$D,3,0)</f>
        <v>Túi</v>
      </c>
      <c r="R1223" s="223">
        <v>30</v>
      </c>
      <c r="S1223" s="224"/>
      <c r="T1223" s="224">
        <f>VLOOKUP(VLOOKUP(G1223,Ma_KH!$A:$R,18,0)&amp;K1223,Gia_MB!$A:$F,6,0)</f>
        <v>116611</v>
      </c>
      <c r="U1223" s="182">
        <f t="shared" si="164"/>
        <v>3498330</v>
      </c>
      <c r="V1223" s="224"/>
      <c r="W1223" s="225">
        <f t="shared" si="165"/>
        <v>0</v>
      </c>
      <c r="X1223" s="226" t="str">
        <f t="shared" si="166"/>
        <v>8</v>
      </c>
      <c r="Y1223" s="224"/>
      <c r="Z1223" s="182">
        <f t="shared" si="167"/>
        <v>279866.40000000002</v>
      </c>
      <c r="AA1223" s="227">
        <f>VLOOKUP(G1223,Ma_KH!$A:$R,14,0)</f>
        <v>60</v>
      </c>
    </row>
    <row r="1224" spans="1:27" x14ac:dyDescent="0.25">
      <c r="A1224" s="280">
        <v>46046</v>
      </c>
      <c r="B1224" s="281">
        <v>4183607890</v>
      </c>
      <c r="C1224" s="288" t="s">
        <v>15180</v>
      </c>
      <c r="D1224" s="286">
        <v>46056</v>
      </c>
      <c r="E1224" s="219"/>
      <c r="F1224" s="218"/>
      <c r="G1224" s="268" t="s">
        <v>15459</v>
      </c>
      <c r="H1224" s="219"/>
      <c r="I1224" s="217" t="s">
        <v>15495</v>
      </c>
      <c r="J1224" s="21" t="s">
        <v>7228</v>
      </c>
      <c r="K1224" s="217" t="s">
        <v>30</v>
      </c>
      <c r="L1224" s="215" t="str">
        <f>VLOOKUP($K1224,[1]TONG_SL!$A$1:$D$65536,2,0)</f>
        <v>Gà muối 500g</v>
      </c>
      <c r="M1224" s="247"/>
      <c r="N1224" s="215" t="str">
        <f t="shared" si="163"/>
        <v>K-C6</v>
      </c>
      <c r="O1224" s="222"/>
      <c r="P1224" s="222"/>
      <c r="Q1224" s="215" t="str">
        <f>VLOOKUP(K1224,TONG_SL!$A:$D,3,0)</f>
        <v>Túi</v>
      </c>
      <c r="R1224" s="223">
        <v>34</v>
      </c>
      <c r="S1224" s="224"/>
      <c r="T1224" s="224">
        <f>VLOOKUP(VLOOKUP(G1224,Ma_KH!$A:$R,18,0)&amp;K1224,Gia_MB!$A:$F,6,0)</f>
        <v>116611</v>
      </c>
      <c r="U1224" s="182">
        <f t="shared" si="164"/>
        <v>3964774</v>
      </c>
      <c r="V1224" s="224"/>
      <c r="W1224" s="225">
        <f t="shared" si="165"/>
        <v>0</v>
      </c>
      <c r="X1224" s="226" t="str">
        <f t="shared" si="166"/>
        <v>8</v>
      </c>
      <c r="Y1224" s="224"/>
      <c r="Z1224" s="182">
        <f t="shared" si="167"/>
        <v>317181.92</v>
      </c>
      <c r="AA1224" s="227">
        <f>VLOOKUP(G1224,Ma_KH!$A:$R,14,0)</f>
        <v>60</v>
      </c>
    </row>
    <row r="1225" spans="1:27" x14ac:dyDescent="0.25">
      <c r="A1225" s="280">
        <v>46046</v>
      </c>
      <c r="B1225" s="281">
        <v>4183607890</v>
      </c>
      <c r="C1225" s="288" t="s">
        <v>15180</v>
      </c>
      <c r="D1225" s="286">
        <v>46056</v>
      </c>
      <c r="E1225" s="219"/>
      <c r="F1225" s="218"/>
      <c r="G1225" s="268" t="s">
        <v>15459</v>
      </c>
      <c r="H1225" s="219"/>
      <c r="I1225" s="217" t="s">
        <v>15495</v>
      </c>
      <c r="J1225" s="21" t="s">
        <v>7228</v>
      </c>
      <c r="K1225" s="217" t="s">
        <v>27</v>
      </c>
      <c r="L1225" s="215" t="str">
        <f>VLOOKUP($K1225,[1]TONG_SL!$A$1:$D$65536,2,0)</f>
        <v>Chân giò heo muối 300g</v>
      </c>
      <c r="M1225" s="247"/>
      <c r="N1225" s="215" t="str">
        <f t="shared" si="163"/>
        <v>K-C6</v>
      </c>
      <c r="O1225" s="222"/>
      <c r="P1225" s="222"/>
      <c r="Q1225" s="215" t="str">
        <f>VLOOKUP(K1225,TONG_SL!$A:$D,3,0)</f>
        <v>Túi</v>
      </c>
      <c r="R1225" s="223">
        <v>26</v>
      </c>
      <c r="S1225" s="224"/>
      <c r="T1225" s="224">
        <f>VLOOKUP(VLOOKUP(G1225,Ma_KH!$A:$R,18,0)&amp;K1225,Gia_MB!$A:$F,6,0)</f>
        <v>73431</v>
      </c>
      <c r="U1225" s="182">
        <f t="shared" si="164"/>
        <v>1909206</v>
      </c>
      <c r="V1225" s="224"/>
      <c r="W1225" s="225">
        <f t="shared" si="165"/>
        <v>0</v>
      </c>
      <c r="X1225" s="226" t="str">
        <f t="shared" si="166"/>
        <v>8</v>
      </c>
      <c r="Y1225" s="224"/>
      <c r="Z1225" s="182">
        <f t="shared" si="167"/>
        <v>152736.48000000001</v>
      </c>
      <c r="AA1225" s="227">
        <f>VLOOKUP(G1225,Ma_KH!$A:$R,14,0)</f>
        <v>60</v>
      </c>
    </row>
    <row r="1226" spans="1:27" x14ac:dyDescent="0.25">
      <c r="A1226" s="280">
        <v>46046</v>
      </c>
      <c r="B1226" s="281">
        <v>4183607890</v>
      </c>
      <c r="C1226" s="288" t="s">
        <v>15180</v>
      </c>
      <c r="D1226" s="286">
        <v>46056</v>
      </c>
      <c r="E1226" s="219"/>
      <c r="F1226" s="218"/>
      <c r="G1226" s="268" t="s">
        <v>15459</v>
      </c>
      <c r="H1226" s="219"/>
      <c r="I1226" s="217" t="s">
        <v>15495</v>
      </c>
      <c r="J1226" s="21" t="s">
        <v>7228</v>
      </c>
      <c r="K1226" s="217" t="s">
        <v>34</v>
      </c>
      <c r="L1226" s="215" t="str">
        <f>VLOOKUP($K1226,[1]TONG_SL!$A$1:$D$65536,2,0)</f>
        <v>Tai heo muối 200g</v>
      </c>
      <c r="M1226" s="247"/>
      <c r="N1226" s="215" t="str">
        <f t="shared" si="163"/>
        <v>K-C6</v>
      </c>
      <c r="O1226" s="222"/>
      <c r="P1226" s="222"/>
      <c r="Q1226" s="215" t="str">
        <f>VLOOKUP(K1226,TONG_SL!$A:$D,3,0)</f>
        <v>Túi</v>
      </c>
      <c r="R1226" s="223">
        <v>8</v>
      </c>
      <c r="S1226" s="224"/>
      <c r="T1226" s="224">
        <f>VLOOKUP(VLOOKUP(G1226,Ma_KH!$A:$R,18,0)&amp;K1226,Gia_MB!$A:$F,6,0)</f>
        <v>55595</v>
      </c>
      <c r="U1226" s="182">
        <f t="shared" si="164"/>
        <v>444760</v>
      </c>
      <c r="V1226" s="224"/>
      <c r="W1226" s="225">
        <f t="shared" si="165"/>
        <v>0</v>
      </c>
      <c r="X1226" s="226" t="str">
        <f t="shared" si="166"/>
        <v>8</v>
      </c>
      <c r="Y1226" s="224"/>
      <c r="Z1226" s="182">
        <f t="shared" si="167"/>
        <v>35580.800000000003</v>
      </c>
      <c r="AA1226" s="227">
        <f>VLOOKUP(G1226,Ma_KH!$A:$R,14,0)</f>
        <v>60</v>
      </c>
    </row>
    <row r="1227" spans="1:27" x14ac:dyDescent="0.25">
      <c r="A1227" s="280">
        <v>46046</v>
      </c>
      <c r="B1227" s="281">
        <v>4183607825</v>
      </c>
      <c r="C1227" s="288" t="s">
        <v>15180</v>
      </c>
      <c r="D1227" s="286">
        <v>46056</v>
      </c>
      <c r="E1227" s="219"/>
      <c r="F1227" s="218"/>
      <c r="G1227" s="268" t="s">
        <v>15459</v>
      </c>
      <c r="H1227" s="219"/>
      <c r="I1227" s="217" t="s">
        <v>15496</v>
      </c>
      <c r="J1227" s="21" t="s">
        <v>7228</v>
      </c>
      <c r="K1227" s="217" t="s">
        <v>30</v>
      </c>
      <c r="L1227" s="215" t="str">
        <f>VLOOKUP($K1227,[1]TONG_SL!$A$1:$D$65536,2,0)</f>
        <v>Gà muối 500g</v>
      </c>
      <c r="M1227" s="247"/>
      <c r="N1227" s="215" t="str">
        <f t="shared" si="163"/>
        <v>K-C6</v>
      </c>
      <c r="O1227" s="222"/>
      <c r="P1227" s="222"/>
      <c r="Q1227" s="215" t="str">
        <f>VLOOKUP(K1227,TONG_SL!$A:$D,3,0)</f>
        <v>Túi</v>
      </c>
      <c r="R1227" s="223">
        <v>32</v>
      </c>
      <c r="S1227" s="224"/>
      <c r="T1227" s="224">
        <f>VLOOKUP(VLOOKUP(G1227,Ma_KH!$A:$R,18,0)&amp;K1227,Gia_MB!$A:$F,6,0)</f>
        <v>116611</v>
      </c>
      <c r="U1227" s="182">
        <f t="shared" si="164"/>
        <v>3731552</v>
      </c>
      <c r="V1227" s="224"/>
      <c r="W1227" s="225">
        <f t="shared" si="165"/>
        <v>0</v>
      </c>
      <c r="X1227" s="226" t="str">
        <f t="shared" si="166"/>
        <v>8</v>
      </c>
      <c r="Y1227" s="224"/>
      <c r="Z1227" s="182">
        <f t="shared" si="167"/>
        <v>298524.16000000003</v>
      </c>
      <c r="AA1227" s="227">
        <f>VLOOKUP(G1227,Ma_KH!$A:$R,14,0)</f>
        <v>60</v>
      </c>
    </row>
    <row r="1228" spans="1:27" x14ac:dyDescent="0.25">
      <c r="A1228" s="280">
        <v>46046</v>
      </c>
      <c r="B1228" s="281">
        <v>4183607825</v>
      </c>
      <c r="C1228" s="288" t="s">
        <v>15180</v>
      </c>
      <c r="D1228" s="286">
        <v>46056</v>
      </c>
      <c r="E1228" s="219"/>
      <c r="F1228" s="218"/>
      <c r="G1228" s="268" t="s">
        <v>15459</v>
      </c>
      <c r="H1228" s="219"/>
      <c r="I1228" s="217" t="s">
        <v>15496</v>
      </c>
      <c r="J1228" s="21" t="s">
        <v>7228</v>
      </c>
      <c r="K1228" s="217" t="s">
        <v>27</v>
      </c>
      <c r="L1228" s="215" t="str">
        <f>VLOOKUP($K1228,[1]TONG_SL!$A$1:$D$65536,2,0)</f>
        <v>Chân giò heo muối 300g</v>
      </c>
      <c r="M1228" s="247"/>
      <c r="N1228" s="215" t="str">
        <f t="shared" si="163"/>
        <v>K-C6</v>
      </c>
      <c r="O1228" s="222"/>
      <c r="P1228" s="222"/>
      <c r="Q1228" s="215" t="str">
        <f>VLOOKUP(K1228,TONG_SL!$A:$D,3,0)</f>
        <v>Túi</v>
      </c>
      <c r="R1228" s="223">
        <v>18</v>
      </c>
      <c r="S1228" s="224"/>
      <c r="T1228" s="224">
        <f>VLOOKUP(VLOOKUP(G1228,Ma_KH!$A:$R,18,0)&amp;K1228,Gia_MB!$A:$F,6,0)</f>
        <v>73431</v>
      </c>
      <c r="U1228" s="182">
        <f t="shared" si="164"/>
        <v>1321758</v>
      </c>
      <c r="V1228" s="224"/>
      <c r="W1228" s="225">
        <f t="shared" si="165"/>
        <v>0</v>
      </c>
      <c r="X1228" s="226" t="str">
        <f t="shared" si="166"/>
        <v>8</v>
      </c>
      <c r="Y1228" s="224"/>
      <c r="Z1228" s="182">
        <f t="shared" si="167"/>
        <v>105740.64</v>
      </c>
      <c r="AA1228" s="227">
        <f>VLOOKUP(G1228,Ma_KH!$A:$R,14,0)</f>
        <v>60</v>
      </c>
    </row>
    <row r="1229" spans="1:27" x14ac:dyDescent="0.25">
      <c r="A1229" s="280">
        <v>46046</v>
      </c>
      <c r="B1229" s="281">
        <v>4183607825</v>
      </c>
      <c r="C1229" s="288" t="s">
        <v>15180</v>
      </c>
      <c r="D1229" s="286">
        <v>46056</v>
      </c>
      <c r="E1229" s="219"/>
      <c r="F1229" s="218"/>
      <c r="G1229" s="268" t="s">
        <v>15459</v>
      </c>
      <c r="H1229" s="219"/>
      <c r="I1229" s="217" t="s">
        <v>15496</v>
      </c>
      <c r="J1229" s="21" t="s">
        <v>7228</v>
      </c>
      <c r="K1229" s="217" t="s">
        <v>48</v>
      </c>
      <c r="L1229" s="215" t="str">
        <f>VLOOKUP($K1229,[1]TONG_SL!$A$1:$D$65536,2,0)</f>
        <v>Mọc Nấm Hương 250g</v>
      </c>
      <c r="M1229" s="247"/>
      <c r="N1229" s="215" t="str">
        <f t="shared" si="163"/>
        <v>K-C6</v>
      </c>
      <c r="O1229" s="222"/>
      <c r="P1229" s="222"/>
      <c r="Q1229" s="215" t="str">
        <f>VLOOKUP(K1229,TONG_SL!$A:$D,3,0)</f>
        <v>Túi</v>
      </c>
      <c r="R1229" s="223">
        <v>2</v>
      </c>
      <c r="S1229" s="224"/>
      <c r="T1229" s="224">
        <f>VLOOKUP(VLOOKUP(G1229,Ma_KH!$A:$R,18,0)&amp;K1229,Gia_MB!$A:$F,6,0)</f>
        <v>46000</v>
      </c>
      <c r="U1229" s="182">
        <f t="shared" si="164"/>
        <v>92000</v>
      </c>
      <c r="V1229" s="224"/>
      <c r="W1229" s="225">
        <f t="shared" si="165"/>
        <v>0</v>
      </c>
      <c r="X1229" s="226" t="str">
        <f t="shared" si="166"/>
        <v>8</v>
      </c>
      <c r="Y1229" s="224"/>
      <c r="Z1229" s="182">
        <f t="shared" si="167"/>
        <v>7360</v>
      </c>
      <c r="AA1229" s="227">
        <f>VLOOKUP(G1229,Ma_KH!$A:$R,14,0)</f>
        <v>60</v>
      </c>
    </row>
    <row r="1230" spans="1:27" x14ac:dyDescent="0.25">
      <c r="A1230" s="280">
        <v>46046</v>
      </c>
      <c r="B1230" s="281">
        <v>4183607825</v>
      </c>
      <c r="C1230" s="288" t="s">
        <v>15180</v>
      </c>
      <c r="D1230" s="286">
        <v>46056</v>
      </c>
      <c r="E1230" s="219"/>
      <c r="F1230" s="218"/>
      <c r="G1230" s="268" t="s">
        <v>15459</v>
      </c>
      <c r="H1230" s="219"/>
      <c r="I1230" s="217" t="s">
        <v>15496</v>
      </c>
      <c r="J1230" s="21" t="s">
        <v>7228</v>
      </c>
      <c r="K1230" s="217" t="s">
        <v>34</v>
      </c>
      <c r="L1230" s="215" t="str">
        <f>VLOOKUP($K1230,[1]TONG_SL!$A$1:$D$65536,2,0)</f>
        <v>Tai heo muối 200g</v>
      </c>
      <c r="M1230" s="247"/>
      <c r="N1230" s="215" t="str">
        <f t="shared" si="163"/>
        <v>K-C6</v>
      </c>
      <c r="O1230" s="222"/>
      <c r="P1230" s="222"/>
      <c r="Q1230" s="215" t="str">
        <f>VLOOKUP(K1230,TONG_SL!$A:$D,3,0)</f>
        <v>Túi</v>
      </c>
      <c r="R1230" s="223">
        <v>1</v>
      </c>
      <c r="S1230" s="224"/>
      <c r="T1230" s="224">
        <f>VLOOKUP(VLOOKUP(G1230,Ma_KH!$A:$R,18,0)&amp;K1230,Gia_MB!$A:$F,6,0)</f>
        <v>55595</v>
      </c>
      <c r="U1230" s="182">
        <f t="shared" si="164"/>
        <v>55595</v>
      </c>
      <c r="V1230" s="224"/>
      <c r="W1230" s="225">
        <f t="shared" si="165"/>
        <v>0</v>
      </c>
      <c r="X1230" s="226" t="str">
        <f t="shared" si="166"/>
        <v>8</v>
      </c>
      <c r="Y1230" s="224"/>
      <c r="Z1230" s="182">
        <f t="shared" si="167"/>
        <v>4447.6000000000004</v>
      </c>
      <c r="AA1230" s="227">
        <f>VLOOKUP(G1230,Ma_KH!$A:$R,14,0)</f>
        <v>60</v>
      </c>
    </row>
    <row r="1231" spans="1:27" x14ac:dyDescent="0.25">
      <c r="A1231" s="280">
        <v>46046</v>
      </c>
      <c r="B1231" s="281">
        <v>4183607851</v>
      </c>
      <c r="C1231" s="288" t="s">
        <v>15180</v>
      </c>
      <c r="D1231" s="286">
        <v>46056</v>
      </c>
      <c r="E1231" s="219"/>
      <c r="F1231" s="218"/>
      <c r="G1231" s="268" t="s">
        <v>15459</v>
      </c>
      <c r="H1231" s="219"/>
      <c r="I1231" s="217" t="s">
        <v>15497</v>
      </c>
      <c r="J1231" s="21" t="s">
        <v>7228</v>
      </c>
      <c r="K1231" s="217" t="s">
        <v>34</v>
      </c>
      <c r="L1231" s="215" t="str">
        <f>VLOOKUP($K1231,[1]TONG_SL!$A$1:$D$65536,2,0)</f>
        <v>Tai heo muối 200g</v>
      </c>
      <c r="M1231" s="247"/>
      <c r="N1231" s="215" t="str">
        <f t="shared" si="163"/>
        <v>K-C6</v>
      </c>
      <c r="O1231" s="222"/>
      <c r="P1231" s="222"/>
      <c r="Q1231" s="215" t="str">
        <f>VLOOKUP(K1231,TONG_SL!$A:$D,3,0)</f>
        <v>Túi</v>
      </c>
      <c r="R1231" s="223">
        <v>8</v>
      </c>
      <c r="S1231" s="224"/>
      <c r="T1231" s="224">
        <f>VLOOKUP(VLOOKUP(G1231,Ma_KH!$A:$R,18,0)&amp;K1231,Gia_MB!$A:$F,6,0)</f>
        <v>55595</v>
      </c>
      <c r="U1231" s="182">
        <f t="shared" si="164"/>
        <v>444760</v>
      </c>
      <c r="V1231" s="224"/>
      <c r="W1231" s="225">
        <f t="shared" si="165"/>
        <v>0</v>
      </c>
      <c r="X1231" s="226" t="str">
        <f t="shared" si="166"/>
        <v>8</v>
      </c>
      <c r="Y1231" s="224"/>
      <c r="Z1231" s="182">
        <f t="shared" si="167"/>
        <v>35580.800000000003</v>
      </c>
      <c r="AA1231" s="227">
        <f>VLOOKUP(G1231,Ma_KH!$A:$R,14,0)</f>
        <v>60</v>
      </c>
    </row>
    <row r="1232" spans="1:27" x14ac:dyDescent="0.25">
      <c r="A1232" s="280">
        <v>46046</v>
      </c>
      <c r="B1232" s="281">
        <v>4183607851</v>
      </c>
      <c r="C1232" s="288" t="s">
        <v>15180</v>
      </c>
      <c r="D1232" s="286">
        <v>46056</v>
      </c>
      <c r="E1232" s="219"/>
      <c r="F1232" s="218"/>
      <c r="G1232" s="268" t="s">
        <v>15459</v>
      </c>
      <c r="H1232" s="219"/>
      <c r="I1232" s="217" t="s">
        <v>15497</v>
      </c>
      <c r="J1232" s="21" t="s">
        <v>7228</v>
      </c>
      <c r="K1232" s="217" t="s">
        <v>48</v>
      </c>
      <c r="L1232" s="215" t="str">
        <f>VLOOKUP($K1232,[1]TONG_SL!$A$1:$D$65536,2,0)</f>
        <v>Mọc Nấm Hương 250g</v>
      </c>
      <c r="M1232" s="247"/>
      <c r="N1232" s="215" t="str">
        <f t="shared" si="163"/>
        <v>K-C6</v>
      </c>
      <c r="O1232" s="222"/>
      <c r="P1232" s="222"/>
      <c r="Q1232" s="215" t="str">
        <f>VLOOKUP(K1232,TONG_SL!$A:$D,3,0)</f>
        <v>Túi</v>
      </c>
      <c r="R1232" s="223">
        <v>3</v>
      </c>
      <c r="S1232" s="224"/>
      <c r="T1232" s="224">
        <f>VLOOKUP(VLOOKUP(G1232,Ma_KH!$A:$R,18,0)&amp;K1232,Gia_MB!$A:$F,6,0)</f>
        <v>46000</v>
      </c>
      <c r="U1232" s="182">
        <f t="shared" si="164"/>
        <v>138000</v>
      </c>
      <c r="V1232" s="224"/>
      <c r="W1232" s="225">
        <f t="shared" si="165"/>
        <v>0</v>
      </c>
      <c r="X1232" s="226" t="str">
        <f t="shared" si="166"/>
        <v>8</v>
      </c>
      <c r="Y1232" s="224"/>
      <c r="Z1232" s="182">
        <f t="shared" si="167"/>
        <v>11040</v>
      </c>
      <c r="AA1232" s="227">
        <f>VLOOKUP(G1232,Ma_KH!$A:$R,14,0)</f>
        <v>60</v>
      </c>
    </row>
    <row r="1233" spans="1:27" x14ac:dyDescent="0.25">
      <c r="A1233" s="280">
        <v>46046</v>
      </c>
      <c r="B1233" s="281">
        <v>4183607851</v>
      </c>
      <c r="C1233" s="288" t="s">
        <v>15180</v>
      </c>
      <c r="D1233" s="286">
        <v>46056</v>
      </c>
      <c r="E1233" s="219"/>
      <c r="F1233" s="218"/>
      <c r="G1233" s="268" t="s">
        <v>15459</v>
      </c>
      <c r="H1233" s="219"/>
      <c r="I1233" s="217" t="s">
        <v>15497</v>
      </c>
      <c r="J1233" s="21" t="s">
        <v>7228</v>
      </c>
      <c r="K1233" s="217" t="s">
        <v>27</v>
      </c>
      <c r="L1233" s="215" t="str">
        <f>VLOOKUP($K1233,[1]TONG_SL!$A$1:$D$65536,2,0)</f>
        <v>Chân giò heo muối 300g</v>
      </c>
      <c r="M1233" s="247"/>
      <c r="N1233" s="215" t="str">
        <f t="shared" si="163"/>
        <v>K-C6</v>
      </c>
      <c r="O1233" s="222"/>
      <c r="P1233" s="222"/>
      <c r="Q1233" s="215" t="str">
        <f>VLOOKUP(K1233,TONG_SL!$A:$D,3,0)</f>
        <v>Túi</v>
      </c>
      <c r="R1233" s="223">
        <v>30</v>
      </c>
      <c r="S1233" s="224"/>
      <c r="T1233" s="224">
        <f>VLOOKUP(VLOOKUP(G1233,Ma_KH!$A:$R,18,0)&amp;K1233,Gia_MB!$A:$F,6,0)</f>
        <v>73431</v>
      </c>
      <c r="U1233" s="182">
        <f t="shared" si="164"/>
        <v>2202930</v>
      </c>
      <c r="V1233" s="224"/>
      <c r="W1233" s="225">
        <f t="shared" si="165"/>
        <v>0</v>
      </c>
      <c r="X1233" s="226" t="str">
        <f t="shared" si="166"/>
        <v>8</v>
      </c>
      <c r="Y1233" s="224"/>
      <c r="Z1233" s="182">
        <f t="shared" si="167"/>
        <v>176234.4</v>
      </c>
      <c r="AA1233" s="227">
        <f>VLOOKUP(G1233,Ma_KH!$A:$R,14,0)</f>
        <v>60</v>
      </c>
    </row>
    <row r="1234" spans="1:27" x14ac:dyDescent="0.25">
      <c r="A1234" s="280">
        <v>46046</v>
      </c>
      <c r="B1234" s="281">
        <v>4183607851</v>
      </c>
      <c r="C1234" s="288" t="s">
        <v>15180</v>
      </c>
      <c r="D1234" s="286">
        <v>46056</v>
      </c>
      <c r="E1234" s="219"/>
      <c r="F1234" s="218"/>
      <c r="G1234" s="268" t="s">
        <v>15459</v>
      </c>
      <c r="H1234" s="219"/>
      <c r="I1234" s="217" t="s">
        <v>15497</v>
      </c>
      <c r="J1234" s="21" t="s">
        <v>7228</v>
      </c>
      <c r="K1234" s="217" t="s">
        <v>30</v>
      </c>
      <c r="L1234" s="215" t="str">
        <f>VLOOKUP($K1234,[1]TONG_SL!$A$1:$D$65536,2,0)</f>
        <v>Gà muối 500g</v>
      </c>
      <c r="M1234" s="247"/>
      <c r="N1234" s="215" t="str">
        <f t="shared" si="163"/>
        <v>K-C6</v>
      </c>
      <c r="O1234" s="222"/>
      <c r="P1234" s="222"/>
      <c r="Q1234" s="215" t="str">
        <f>VLOOKUP(K1234,TONG_SL!$A:$D,3,0)</f>
        <v>Túi</v>
      </c>
      <c r="R1234" s="223">
        <v>45</v>
      </c>
      <c r="S1234" s="224"/>
      <c r="T1234" s="224">
        <f>VLOOKUP(VLOOKUP(G1234,Ma_KH!$A:$R,18,0)&amp;K1234,Gia_MB!$A:$F,6,0)</f>
        <v>116611</v>
      </c>
      <c r="U1234" s="182">
        <f t="shared" si="164"/>
        <v>5247495</v>
      </c>
      <c r="V1234" s="224"/>
      <c r="W1234" s="225">
        <f t="shared" si="165"/>
        <v>0</v>
      </c>
      <c r="X1234" s="226" t="str">
        <f t="shared" si="166"/>
        <v>8</v>
      </c>
      <c r="Y1234" s="224"/>
      <c r="Z1234" s="182">
        <f t="shared" si="167"/>
        <v>419799.60000000003</v>
      </c>
      <c r="AA1234" s="227">
        <f>VLOOKUP(G1234,Ma_KH!$A:$R,14,0)</f>
        <v>60</v>
      </c>
    </row>
    <row r="1235" spans="1:27" x14ac:dyDescent="0.25">
      <c r="A1235" s="280">
        <v>46046</v>
      </c>
      <c r="B1235" s="281">
        <v>4183607888</v>
      </c>
      <c r="C1235" s="288" t="s">
        <v>15180</v>
      </c>
      <c r="D1235" s="286">
        <v>46056</v>
      </c>
      <c r="E1235" s="219"/>
      <c r="F1235" s="218"/>
      <c r="G1235" s="268" t="s">
        <v>15459</v>
      </c>
      <c r="H1235" s="219"/>
      <c r="I1235" s="217" t="s">
        <v>15498</v>
      </c>
      <c r="J1235" s="21" t="s">
        <v>7228</v>
      </c>
      <c r="K1235" s="217" t="s">
        <v>34</v>
      </c>
      <c r="L1235" s="215" t="str">
        <f>VLOOKUP($K1235,[1]TONG_SL!$A$1:$D$65536,2,0)</f>
        <v>Tai heo muối 200g</v>
      </c>
      <c r="M1235" s="247"/>
      <c r="N1235" s="215" t="str">
        <f t="shared" si="163"/>
        <v>K-C6</v>
      </c>
      <c r="O1235" s="222"/>
      <c r="P1235" s="222"/>
      <c r="Q1235" s="215" t="str">
        <f>VLOOKUP(K1235,TONG_SL!$A:$D,3,0)</f>
        <v>Túi</v>
      </c>
      <c r="R1235" s="223">
        <v>8</v>
      </c>
      <c r="S1235" s="224"/>
      <c r="T1235" s="224">
        <f>VLOOKUP(VLOOKUP(G1235,Ma_KH!$A:$R,18,0)&amp;K1235,Gia_MB!$A:$F,6,0)</f>
        <v>55595</v>
      </c>
      <c r="U1235" s="182">
        <f t="shared" si="164"/>
        <v>444760</v>
      </c>
      <c r="V1235" s="224"/>
      <c r="W1235" s="225">
        <f t="shared" si="165"/>
        <v>0</v>
      </c>
      <c r="X1235" s="226" t="str">
        <f t="shared" si="166"/>
        <v>8</v>
      </c>
      <c r="Y1235" s="224"/>
      <c r="Z1235" s="182">
        <f t="shared" si="167"/>
        <v>35580.800000000003</v>
      </c>
      <c r="AA1235" s="227">
        <f>VLOOKUP(G1235,Ma_KH!$A:$R,14,0)</f>
        <v>60</v>
      </c>
    </row>
    <row r="1236" spans="1:27" x14ac:dyDescent="0.25">
      <c r="A1236" s="280">
        <v>46046</v>
      </c>
      <c r="B1236" s="281">
        <v>4183607888</v>
      </c>
      <c r="C1236" s="288" t="s">
        <v>15180</v>
      </c>
      <c r="D1236" s="286">
        <v>46056</v>
      </c>
      <c r="E1236" s="219"/>
      <c r="F1236" s="218"/>
      <c r="G1236" s="268" t="s">
        <v>15459</v>
      </c>
      <c r="H1236" s="219"/>
      <c r="I1236" s="217" t="s">
        <v>15498</v>
      </c>
      <c r="J1236" s="21" t="s">
        <v>7228</v>
      </c>
      <c r="K1236" s="217" t="s">
        <v>48</v>
      </c>
      <c r="L1236" s="215" t="str">
        <f>VLOOKUP($K1236,[1]TONG_SL!$A$1:$D$65536,2,0)</f>
        <v>Mọc Nấm Hương 250g</v>
      </c>
      <c r="M1236" s="247"/>
      <c r="N1236" s="215" t="str">
        <f t="shared" si="163"/>
        <v>K-C6</v>
      </c>
      <c r="O1236" s="222"/>
      <c r="P1236" s="222"/>
      <c r="Q1236" s="215" t="str">
        <f>VLOOKUP(K1236,TONG_SL!$A:$D,3,0)</f>
        <v>Túi</v>
      </c>
      <c r="R1236" s="223">
        <v>8</v>
      </c>
      <c r="S1236" s="224"/>
      <c r="T1236" s="224">
        <f>VLOOKUP(VLOOKUP(G1236,Ma_KH!$A:$R,18,0)&amp;K1236,Gia_MB!$A:$F,6,0)</f>
        <v>46000</v>
      </c>
      <c r="U1236" s="182">
        <f t="shared" si="164"/>
        <v>368000</v>
      </c>
      <c r="V1236" s="224"/>
      <c r="W1236" s="225">
        <f t="shared" si="165"/>
        <v>0</v>
      </c>
      <c r="X1236" s="226" t="str">
        <f t="shared" si="166"/>
        <v>8</v>
      </c>
      <c r="Y1236" s="224"/>
      <c r="Z1236" s="182">
        <f t="shared" si="167"/>
        <v>29440</v>
      </c>
      <c r="AA1236" s="227">
        <f>VLOOKUP(G1236,Ma_KH!$A:$R,14,0)</f>
        <v>60</v>
      </c>
    </row>
    <row r="1237" spans="1:27" x14ac:dyDescent="0.25">
      <c r="A1237" s="280">
        <v>46046</v>
      </c>
      <c r="B1237" s="281">
        <v>4183607888</v>
      </c>
      <c r="C1237" s="288" t="s">
        <v>15180</v>
      </c>
      <c r="D1237" s="286">
        <v>46056</v>
      </c>
      <c r="E1237" s="219"/>
      <c r="F1237" s="218"/>
      <c r="G1237" s="268" t="s">
        <v>15459</v>
      </c>
      <c r="H1237" s="219"/>
      <c r="I1237" s="217" t="s">
        <v>15498</v>
      </c>
      <c r="J1237" s="21" t="s">
        <v>7228</v>
      </c>
      <c r="K1237" s="217" t="s">
        <v>27</v>
      </c>
      <c r="L1237" s="215" t="str">
        <f>VLOOKUP($K1237,[1]TONG_SL!$A$1:$D$65536,2,0)</f>
        <v>Chân giò heo muối 300g</v>
      </c>
      <c r="M1237" s="247"/>
      <c r="N1237" s="215" t="str">
        <f t="shared" si="163"/>
        <v>K-C6</v>
      </c>
      <c r="O1237" s="222"/>
      <c r="P1237" s="222"/>
      <c r="Q1237" s="215" t="str">
        <f>VLOOKUP(K1237,TONG_SL!$A:$D,3,0)</f>
        <v>Túi</v>
      </c>
      <c r="R1237" s="223">
        <v>30</v>
      </c>
      <c r="S1237" s="224"/>
      <c r="T1237" s="224">
        <f>VLOOKUP(VLOOKUP(G1237,Ma_KH!$A:$R,18,0)&amp;K1237,Gia_MB!$A:$F,6,0)</f>
        <v>73431</v>
      </c>
      <c r="U1237" s="182">
        <f t="shared" si="164"/>
        <v>2202930</v>
      </c>
      <c r="V1237" s="224"/>
      <c r="W1237" s="225">
        <f t="shared" si="165"/>
        <v>0</v>
      </c>
      <c r="X1237" s="226" t="str">
        <f t="shared" si="166"/>
        <v>8</v>
      </c>
      <c r="Y1237" s="224"/>
      <c r="Z1237" s="182">
        <f t="shared" si="167"/>
        <v>176234.4</v>
      </c>
      <c r="AA1237" s="227">
        <f>VLOOKUP(G1237,Ma_KH!$A:$R,14,0)</f>
        <v>60</v>
      </c>
    </row>
    <row r="1238" spans="1:27" x14ac:dyDescent="0.25">
      <c r="A1238" s="280">
        <v>46046</v>
      </c>
      <c r="B1238" s="281">
        <v>4183607888</v>
      </c>
      <c r="C1238" s="288" t="s">
        <v>15180</v>
      </c>
      <c r="D1238" s="286">
        <v>46056</v>
      </c>
      <c r="E1238" s="219"/>
      <c r="F1238" s="218"/>
      <c r="G1238" s="268" t="s">
        <v>15459</v>
      </c>
      <c r="H1238" s="219"/>
      <c r="I1238" s="217" t="s">
        <v>15498</v>
      </c>
      <c r="J1238" s="21" t="s">
        <v>7228</v>
      </c>
      <c r="K1238" s="217" t="s">
        <v>32</v>
      </c>
      <c r="L1238" s="215" t="str">
        <f>VLOOKUP($K1238,[1]TONG_SL!$A$1:$D$65536,2,0)</f>
        <v>Giò Tai Lưỡi Xào 250g</v>
      </c>
      <c r="M1238" s="247"/>
      <c r="N1238" s="215" t="str">
        <f t="shared" si="163"/>
        <v>K-C6</v>
      </c>
      <c r="O1238" s="222"/>
      <c r="P1238" s="222"/>
      <c r="Q1238" s="215" t="str">
        <f>VLOOKUP(K1238,TONG_SL!$A:$D,3,0)</f>
        <v>Túi</v>
      </c>
      <c r="R1238" s="223">
        <v>20</v>
      </c>
      <c r="S1238" s="224"/>
      <c r="T1238" s="224">
        <f>VLOOKUP(VLOOKUP(G1238,Ma_KH!$A:$R,18,0)&amp;K1238,Gia_MB!$A:$F,6,0)</f>
        <v>50182</v>
      </c>
      <c r="U1238" s="182">
        <f t="shared" si="164"/>
        <v>1003640</v>
      </c>
      <c r="V1238" s="224"/>
      <c r="W1238" s="225">
        <f t="shared" si="165"/>
        <v>0</v>
      </c>
      <c r="X1238" s="226" t="str">
        <f t="shared" si="166"/>
        <v>8</v>
      </c>
      <c r="Y1238" s="224"/>
      <c r="Z1238" s="182">
        <f t="shared" si="167"/>
        <v>80291.199999999997</v>
      </c>
      <c r="AA1238" s="227">
        <f>VLOOKUP(G1238,Ma_KH!$A:$R,14,0)</f>
        <v>60</v>
      </c>
    </row>
    <row r="1239" spans="1:27" x14ac:dyDescent="0.25">
      <c r="A1239" s="280">
        <v>46046</v>
      </c>
      <c r="B1239" s="281">
        <v>4183607888</v>
      </c>
      <c r="C1239" s="288" t="s">
        <v>15180</v>
      </c>
      <c r="D1239" s="286">
        <v>46056</v>
      </c>
      <c r="E1239" s="219"/>
      <c r="F1239" s="218"/>
      <c r="G1239" s="268" t="s">
        <v>15459</v>
      </c>
      <c r="H1239" s="219"/>
      <c r="I1239" s="217" t="s">
        <v>15498</v>
      </c>
      <c r="J1239" s="21" t="s">
        <v>7228</v>
      </c>
      <c r="K1239" s="217" t="s">
        <v>30</v>
      </c>
      <c r="L1239" s="215" t="str">
        <f>VLOOKUP($K1239,[1]TONG_SL!$A$1:$D$65536,2,0)</f>
        <v>Gà muối 500g</v>
      </c>
      <c r="M1239" s="247"/>
      <c r="N1239" s="215" t="str">
        <f t="shared" si="163"/>
        <v>K-C6</v>
      </c>
      <c r="O1239" s="222"/>
      <c r="P1239" s="222"/>
      <c r="Q1239" s="215" t="str">
        <f>VLOOKUP(K1239,TONG_SL!$A:$D,3,0)</f>
        <v>Túi</v>
      </c>
      <c r="R1239" s="223">
        <v>40</v>
      </c>
      <c r="S1239" s="224"/>
      <c r="T1239" s="224">
        <f>VLOOKUP(VLOOKUP(G1239,Ma_KH!$A:$R,18,0)&amp;K1239,Gia_MB!$A:$F,6,0)</f>
        <v>116611</v>
      </c>
      <c r="U1239" s="182">
        <f t="shared" si="164"/>
        <v>4664440</v>
      </c>
      <c r="V1239" s="224"/>
      <c r="W1239" s="225">
        <f t="shared" si="165"/>
        <v>0</v>
      </c>
      <c r="X1239" s="226" t="str">
        <f t="shared" si="166"/>
        <v>8</v>
      </c>
      <c r="Y1239" s="224"/>
      <c r="Z1239" s="182">
        <f t="shared" si="167"/>
        <v>373155.2</v>
      </c>
      <c r="AA1239" s="227">
        <f>VLOOKUP(G1239,Ma_KH!$A:$R,14,0)</f>
        <v>60</v>
      </c>
    </row>
    <row r="1240" spans="1:27" x14ac:dyDescent="0.25">
      <c r="A1240" s="216">
        <v>46046</v>
      </c>
      <c r="B1240" s="217">
        <v>4183608231</v>
      </c>
      <c r="C1240" s="10" t="s">
        <v>15180</v>
      </c>
      <c r="D1240" s="9">
        <v>46056</v>
      </c>
      <c r="E1240" s="219"/>
      <c r="F1240" s="218"/>
      <c r="G1240" s="268" t="s">
        <v>15410</v>
      </c>
      <c r="H1240" s="219"/>
      <c r="I1240" s="217" t="s">
        <v>15499</v>
      </c>
      <c r="J1240" s="21" t="s">
        <v>7228</v>
      </c>
      <c r="K1240" s="217" t="s">
        <v>34</v>
      </c>
      <c r="L1240" s="215" t="str">
        <f>VLOOKUP($K1240,[1]TONG_SL!$A$1:$D$65536,2,0)</f>
        <v>Tai heo muối 200g</v>
      </c>
      <c r="M1240" s="247"/>
      <c r="N1240" s="215" t="str">
        <f t="shared" si="163"/>
        <v>K-C6</v>
      </c>
      <c r="O1240" s="222"/>
      <c r="P1240" s="222"/>
      <c r="Q1240" s="215" t="str">
        <f>VLOOKUP(K1240,TONG_SL!$A:$D,3,0)</f>
        <v>Túi</v>
      </c>
      <c r="R1240" s="223">
        <v>1</v>
      </c>
      <c r="S1240" s="224"/>
      <c r="T1240" s="224">
        <f>VLOOKUP(VLOOKUP(G1240,Ma_KH!$A:$R,18,0)&amp;K1240,Gia_MB!$A:$F,6,0)</f>
        <v>55595</v>
      </c>
      <c r="U1240" s="182">
        <f t="shared" si="164"/>
        <v>55595</v>
      </c>
      <c r="V1240" s="224"/>
      <c r="W1240" s="225">
        <f t="shared" si="165"/>
        <v>0</v>
      </c>
      <c r="X1240" s="226" t="str">
        <f t="shared" si="166"/>
        <v>8</v>
      </c>
      <c r="Y1240" s="224"/>
      <c r="Z1240" s="182">
        <f t="shared" si="167"/>
        <v>4447.6000000000004</v>
      </c>
      <c r="AA1240" s="227">
        <f>VLOOKUP(G1240,Ma_KH!$A:$R,14,0)</f>
        <v>60</v>
      </c>
    </row>
    <row r="1241" spans="1:27" x14ac:dyDescent="0.25">
      <c r="A1241" s="216">
        <v>46046</v>
      </c>
      <c r="B1241" s="217">
        <v>4183608231</v>
      </c>
      <c r="C1241" s="10" t="s">
        <v>15180</v>
      </c>
      <c r="D1241" s="9">
        <v>46056</v>
      </c>
      <c r="E1241" s="219"/>
      <c r="F1241" s="218"/>
      <c r="G1241" s="268" t="s">
        <v>15410</v>
      </c>
      <c r="H1241" s="219"/>
      <c r="I1241" s="217" t="s">
        <v>15499</v>
      </c>
      <c r="J1241" s="21" t="s">
        <v>7228</v>
      </c>
      <c r="K1241" s="217" t="s">
        <v>48</v>
      </c>
      <c r="L1241" s="215" t="str">
        <f>VLOOKUP($K1241,[1]TONG_SL!$A$1:$D$65536,2,0)</f>
        <v>Mọc Nấm Hương 250g</v>
      </c>
      <c r="M1241" s="247"/>
      <c r="N1241" s="215" t="str">
        <f t="shared" si="163"/>
        <v>K-C6</v>
      </c>
      <c r="O1241" s="222"/>
      <c r="P1241" s="222"/>
      <c r="Q1241" s="215" t="str">
        <f>VLOOKUP(K1241,TONG_SL!$A:$D,3,0)</f>
        <v>Túi</v>
      </c>
      <c r="R1241" s="223">
        <v>6</v>
      </c>
      <c r="S1241" s="224"/>
      <c r="T1241" s="224">
        <f>VLOOKUP(VLOOKUP(G1241,Ma_KH!$A:$R,18,0)&amp;K1241,Gia_MB!$A:$F,6,0)</f>
        <v>46000</v>
      </c>
      <c r="U1241" s="182">
        <f t="shared" si="164"/>
        <v>276000</v>
      </c>
      <c r="V1241" s="224"/>
      <c r="W1241" s="225">
        <f t="shared" si="165"/>
        <v>0</v>
      </c>
      <c r="X1241" s="226" t="str">
        <f t="shared" si="166"/>
        <v>8</v>
      </c>
      <c r="Y1241" s="224"/>
      <c r="Z1241" s="182">
        <f t="shared" si="167"/>
        <v>22080</v>
      </c>
      <c r="AA1241" s="227">
        <f>VLOOKUP(G1241,Ma_KH!$A:$R,14,0)</f>
        <v>60</v>
      </c>
    </row>
    <row r="1242" spans="1:27" x14ac:dyDescent="0.25">
      <c r="A1242" s="216">
        <v>46046</v>
      </c>
      <c r="B1242" s="217">
        <v>4183608231</v>
      </c>
      <c r="C1242" s="10" t="s">
        <v>15180</v>
      </c>
      <c r="D1242" s="9">
        <v>46056</v>
      </c>
      <c r="E1242" s="219"/>
      <c r="F1242" s="218"/>
      <c r="G1242" s="268" t="s">
        <v>15410</v>
      </c>
      <c r="H1242" s="219"/>
      <c r="I1242" s="217" t="s">
        <v>15499</v>
      </c>
      <c r="J1242" s="21" t="s">
        <v>7228</v>
      </c>
      <c r="K1242" s="217" t="s">
        <v>27</v>
      </c>
      <c r="L1242" s="215" t="str">
        <f>VLOOKUP($K1242,[1]TONG_SL!$A$1:$D$65536,2,0)</f>
        <v>Chân giò heo muối 300g</v>
      </c>
      <c r="M1242" s="247"/>
      <c r="N1242" s="215" t="str">
        <f t="shared" si="163"/>
        <v>K-C6</v>
      </c>
      <c r="O1242" s="222"/>
      <c r="P1242" s="222"/>
      <c r="Q1242" s="215" t="str">
        <f>VLOOKUP(K1242,TONG_SL!$A:$D,3,0)</f>
        <v>Túi</v>
      </c>
      <c r="R1242" s="223">
        <v>30</v>
      </c>
      <c r="S1242" s="224"/>
      <c r="T1242" s="224">
        <f>VLOOKUP(VLOOKUP(G1242,Ma_KH!$A:$R,18,0)&amp;K1242,Gia_MB!$A:$F,6,0)</f>
        <v>73431</v>
      </c>
      <c r="U1242" s="182">
        <f t="shared" si="164"/>
        <v>2202930</v>
      </c>
      <c r="V1242" s="224"/>
      <c r="W1242" s="225">
        <f t="shared" si="165"/>
        <v>0</v>
      </c>
      <c r="X1242" s="226" t="str">
        <f t="shared" si="166"/>
        <v>8</v>
      </c>
      <c r="Y1242" s="224"/>
      <c r="Z1242" s="182">
        <f t="shared" si="167"/>
        <v>176234.4</v>
      </c>
      <c r="AA1242" s="227">
        <f>VLOOKUP(G1242,Ma_KH!$A:$R,14,0)</f>
        <v>60</v>
      </c>
    </row>
    <row r="1243" spans="1:27" x14ac:dyDescent="0.25">
      <c r="A1243" s="216">
        <v>46046</v>
      </c>
      <c r="B1243" s="217">
        <v>4183608231</v>
      </c>
      <c r="C1243" s="10" t="s">
        <v>15180</v>
      </c>
      <c r="D1243" s="9">
        <v>46056</v>
      </c>
      <c r="E1243" s="219"/>
      <c r="F1243" s="218"/>
      <c r="G1243" s="268" t="s">
        <v>15410</v>
      </c>
      <c r="H1243" s="219"/>
      <c r="I1243" s="217" t="s">
        <v>15499</v>
      </c>
      <c r="J1243" s="21" t="s">
        <v>7228</v>
      </c>
      <c r="K1243" s="217" t="s">
        <v>32</v>
      </c>
      <c r="L1243" s="215" t="str">
        <f>VLOOKUP($K1243,[1]TONG_SL!$A$1:$D$65536,2,0)</f>
        <v>Giò Tai Lưỡi Xào 250g</v>
      </c>
      <c r="M1243" s="247"/>
      <c r="N1243" s="215" t="str">
        <f t="shared" si="163"/>
        <v>K-C6</v>
      </c>
      <c r="O1243" s="222"/>
      <c r="P1243" s="222"/>
      <c r="Q1243" s="215" t="str">
        <f>VLOOKUP(K1243,TONG_SL!$A:$D,3,0)</f>
        <v>Túi</v>
      </c>
      <c r="R1243" s="223">
        <v>8</v>
      </c>
      <c r="S1243" s="224"/>
      <c r="T1243" s="224">
        <f>VLOOKUP(VLOOKUP(G1243,Ma_KH!$A:$R,18,0)&amp;K1243,Gia_MB!$A:$F,6,0)</f>
        <v>50182</v>
      </c>
      <c r="U1243" s="182">
        <f t="shared" si="164"/>
        <v>401456</v>
      </c>
      <c r="V1243" s="224"/>
      <c r="W1243" s="225">
        <f t="shared" si="165"/>
        <v>0</v>
      </c>
      <c r="X1243" s="226" t="str">
        <f t="shared" si="166"/>
        <v>8</v>
      </c>
      <c r="Y1243" s="224"/>
      <c r="Z1243" s="182">
        <f t="shared" si="167"/>
        <v>32116.48</v>
      </c>
      <c r="AA1243" s="227">
        <f>VLOOKUP(G1243,Ma_KH!$A:$R,14,0)</f>
        <v>60</v>
      </c>
    </row>
    <row r="1244" spans="1:27" x14ac:dyDescent="0.25">
      <c r="A1244" s="216">
        <v>46046</v>
      </c>
      <c r="B1244" s="217">
        <v>4183608231</v>
      </c>
      <c r="C1244" s="10" t="s">
        <v>15180</v>
      </c>
      <c r="D1244" s="9">
        <v>46056</v>
      </c>
      <c r="E1244" s="219"/>
      <c r="F1244" s="218"/>
      <c r="G1244" s="268" t="s">
        <v>15410</v>
      </c>
      <c r="H1244" s="219"/>
      <c r="I1244" s="217" t="s">
        <v>15499</v>
      </c>
      <c r="J1244" s="21" t="s">
        <v>7228</v>
      </c>
      <c r="K1244" s="217" t="s">
        <v>30</v>
      </c>
      <c r="L1244" s="215" t="str">
        <f>VLOOKUP($K1244,[1]TONG_SL!$A$1:$D$65536,2,0)</f>
        <v>Gà muối 500g</v>
      </c>
      <c r="M1244" s="247"/>
      <c r="N1244" s="215" t="str">
        <f t="shared" si="163"/>
        <v>K-C6</v>
      </c>
      <c r="O1244" s="222"/>
      <c r="P1244" s="222"/>
      <c r="Q1244" s="215" t="str">
        <f>VLOOKUP(K1244,TONG_SL!$A:$D,3,0)</f>
        <v>Túi</v>
      </c>
      <c r="R1244" s="223">
        <v>13</v>
      </c>
      <c r="S1244" s="224"/>
      <c r="T1244" s="224">
        <f>VLOOKUP(VLOOKUP(G1244,Ma_KH!$A:$R,18,0)&amp;K1244,Gia_MB!$A:$F,6,0)</f>
        <v>116611</v>
      </c>
      <c r="U1244" s="182">
        <f t="shared" si="164"/>
        <v>1515943</v>
      </c>
      <c r="V1244" s="224"/>
      <c r="W1244" s="225">
        <f t="shared" si="165"/>
        <v>0</v>
      </c>
      <c r="X1244" s="226" t="str">
        <f t="shared" si="166"/>
        <v>8</v>
      </c>
      <c r="Y1244" s="224"/>
      <c r="Z1244" s="182">
        <f t="shared" si="167"/>
        <v>121275.44</v>
      </c>
      <c r="AA1244" s="227">
        <f>VLOOKUP(G1244,Ma_KH!$A:$R,14,0)</f>
        <v>60</v>
      </c>
    </row>
    <row r="1245" spans="1:27" x14ac:dyDescent="0.25">
      <c r="A1245" s="216">
        <v>46055</v>
      </c>
      <c r="B1245" s="217" t="s">
        <v>15500</v>
      </c>
      <c r="C1245" s="10" t="s">
        <v>15180</v>
      </c>
      <c r="D1245" s="9">
        <v>46056</v>
      </c>
      <c r="E1245" s="219"/>
      <c r="F1245" s="218"/>
      <c r="G1245" s="268" t="s">
        <v>15410</v>
      </c>
      <c r="H1245" s="219"/>
      <c r="I1245" s="217" t="s">
        <v>15500</v>
      </c>
      <c r="J1245" s="21" t="s">
        <v>7228</v>
      </c>
      <c r="K1245" s="217" t="s">
        <v>30</v>
      </c>
      <c r="L1245" s="215" t="str">
        <f>VLOOKUP($K1245,[1]TONG_SL!$A$1:$D$65536,2,0)</f>
        <v>Gà muối 500g</v>
      </c>
      <c r="M1245" s="247"/>
      <c r="N1245" s="215" t="str">
        <f t="shared" si="163"/>
        <v>K-C6</v>
      </c>
      <c r="O1245" s="222"/>
      <c r="P1245" s="222"/>
      <c r="Q1245" s="215" t="str">
        <f>VLOOKUP(K1245,TONG_SL!$A:$D,3,0)</f>
        <v>Túi</v>
      </c>
      <c r="R1245" s="223">
        <v>20</v>
      </c>
      <c r="S1245" s="224"/>
      <c r="T1245" s="224">
        <f>VLOOKUP(VLOOKUP(G1245,Ma_KH!$A:$R,18,0)&amp;K1245,Gia_MB!$A:$F,6,0)</f>
        <v>116611</v>
      </c>
      <c r="U1245" s="182">
        <f t="shared" si="164"/>
        <v>2332220</v>
      </c>
      <c r="V1245" s="224"/>
      <c r="W1245" s="225">
        <f t="shared" si="165"/>
        <v>0</v>
      </c>
      <c r="X1245" s="226" t="str">
        <f t="shared" si="166"/>
        <v>8</v>
      </c>
      <c r="Y1245" s="224"/>
      <c r="Z1245" s="182">
        <f t="shared" si="167"/>
        <v>186577.6</v>
      </c>
      <c r="AA1245" s="227">
        <f>VLOOKUP(G1245,Ma_KH!$A:$R,14,0)</f>
        <v>60</v>
      </c>
    </row>
    <row r="1246" spans="1:27" x14ac:dyDescent="0.25">
      <c r="A1246" s="216">
        <v>46055</v>
      </c>
      <c r="B1246" s="217" t="s">
        <v>15500</v>
      </c>
      <c r="C1246" s="10" t="s">
        <v>15180</v>
      </c>
      <c r="D1246" s="9">
        <v>46056</v>
      </c>
      <c r="E1246" s="219"/>
      <c r="F1246" s="218"/>
      <c r="G1246" s="268" t="s">
        <v>15410</v>
      </c>
      <c r="H1246" s="219"/>
      <c r="I1246" s="217" t="s">
        <v>15500</v>
      </c>
      <c r="J1246" s="21" t="s">
        <v>7228</v>
      </c>
      <c r="K1246" s="217" t="s">
        <v>27</v>
      </c>
      <c r="L1246" s="215" t="str">
        <f>VLOOKUP($K1246,[1]TONG_SL!$A$1:$D$65536,2,0)</f>
        <v>Chân giò heo muối 300g</v>
      </c>
      <c r="M1246" s="247"/>
      <c r="N1246" s="215" t="str">
        <f t="shared" si="163"/>
        <v>K-C6</v>
      </c>
      <c r="O1246" s="222"/>
      <c r="P1246" s="222"/>
      <c r="Q1246" s="215" t="str">
        <f>VLOOKUP(K1246,TONG_SL!$A:$D,3,0)</f>
        <v>Túi</v>
      </c>
      <c r="R1246" s="223">
        <v>30</v>
      </c>
      <c r="S1246" s="224"/>
      <c r="T1246" s="224">
        <f>VLOOKUP(VLOOKUP(G1246,Ma_KH!$A:$R,18,0)&amp;K1246,Gia_MB!$A:$F,6,0)</f>
        <v>73431</v>
      </c>
      <c r="U1246" s="182">
        <f t="shared" si="164"/>
        <v>2202930</v>
      </c>
      <c r="V1246" s="224"/>
      <c r="W1246" s="225">
        <f t="shared" si="165"/>
        <v>0</v>
      </c>
      <c r="X1246" s="226" t="str">
        <f t="shared" si="166"/>
        <v>8</v>
      </c>
      <c r="Y1246" s="224"/>
      <c r="Z1246" s="182">
        <f t="shared" si="167"/>
        <v>176234.4</v>
      </c>
      <c r="AA1246" s="227">
        <f>VLOOKUP(G1246,Ma_KH!$A:$R,14,0)</f>
        <v>60</v>
      </c>
    </row>
    <row r="1247" spans="1:27" x14ac:dyDescent="0.25">
      <c r="A1247" s="216">
        <v>46055</v>
      </c>
      <c r="B1247" s="217" t="s">
        <v>15500</v>
      </c>
      <c r="C1247" s="10" t="s">
        <v>15180</v>
      </c>
      <c r="D1247" s="9">
        <v>46056</v>
      </c>
      <c r="E1247" s="219"/>
      <c r="F1247" s="218"/>
      <c r="G1247" s="268" t="s">
        <v>15410</v>
      </c>
      <c r="H1247" s="219"/>
      <c r="I1247" s="217" t="s">
        <v>15500</v>
      </c>
      <c r="J1247" s="21" t="s">
        <v>7228</v>
      </c>
      <c r="K1247" s="217" t="s">
        <v>32</v>
      </c>
      <c r="L1247" s="215" t="str">
        <f>VLOOKUP($K1247,[1]TONG_SL!$A$1:$D$65536,2,0)</f>
        <v>Giò Tai Lưỡi Xào 250g</v>
      </c>
      <c r="M1247" s="247"/>
      <c r="N1247" s="215" t="str">
        <f t="shared" si="163"/>
        <v>K-C6</v>
      </c>
      <c r="O1247" s="222"/>
      <c r="P1247" s="222"/>
      <c r="Q1247" s="215" t="str">
        <f>VLOOKUP(K1247,TONG_SL!$A:$D,3,0)</f>
        <v>Túi</v>
      </c>
      <c r="R1247" s="223">
        <v>10</v>
      </c>
      <c r="S1247" s="224"/>
      <c r="T1247" s="224">
        <f>VLOOKUP(VLOOKUP(G1247,Ma_KH!$A:$R,18,0)&amp;K1247,Gia_MB!$A:$F,6,0)</f>
        <v>50182</v>
      </c>
      <c r="U1247" s="182">
        <f t="shared" si="164"/>
        <v>501820</v>
      </c>
      <c r="V1247" s="224"/>
      <c r="W1247" s="225">
        <f t="shared" si="165"/>
        <v>0</v>
      </c>
      <c r="X1247" s="226" t="str">
        <f t="shared" si="166"/>
        <v>8</v>
      </c>
      <c r="Y1247" s="224"/>
      <c r="Z1247" s="182">
        <f t="shared" si="167"/>
        <v>40145.599999999999</v>
      </c>
      <c r="AA1247" s="227">
        <f>VLOOKUP(G1247,Ma_KH!$A:$R,14,0)</f>
        <v>60</v>
      </c>
    </row>
    <row r="1248" spans="1:27" x14ac:dyDescent="0.25">
      <c r="A1248" s="216">
        <v>46055</v>
      </c>
      <c r="B1248" s="217" t="s">
        <v>15500</v>
      </c>
      <c r="C1248" s="10" t="s">
        <v>15180</v>
      </c>
      <c r="D1248" s="9">
        <v>46056</v>
      </c>
      <c r="E1248" s="219"/>
      <c r="F1248" s="218"/>
      <c r="G1248" s="268" t="s">
        <v>15410</v>
      </c>
      <c r="H1248" s="219"/>
      <c r="I1248" s="217" t="s">
        <v>15500</v>
      </c>
      <c r="J1248" s="21" t="s">
        <v>7228</v>
      </c>
      <c r="K1248" s="217" t="s">
        <v>48</v>
      </c>
      <c r="L1248" s="215" t="str">
        <f>VLOOKUP($K1248,[1]TONG_SL!$A$1:$D$65536,2,0)</f>
        <v>Mọc Nấm Hương 250g</v>
      </c>
      <c r="M1248" s="247"/>
      <c r="N1248" s="215" t="str">
        <f t="shared" si="163"/>
        <v>K-C6</v>
      </c>
      <c r="O1248" s="222"/>
      <c r="P1248" s="222"/>
      <c r="Q1248" s="215" t="str">
        <f>VLOOKUP(K1248,TONG_SL!$A:$D,3,0)</f>
        <v>Túi</v>
      </c>
      <c r="R1248" s="223">
        <v>20</v>
      </c>
      <c r="S1248" s="224"/>
      <c r="T1248" s="224">
        <f>VLOOKUP(VLOOKUP(G1248,Ma_KH!$A:$R,18,0)&amp;K1248,Gia_MB!$A:$F,6,0)</f>
        <v>46000</v>
      </c>
      <c r="U1248" s="182">
        <f t="shared" si="164"/>
        <v>920000</v>
      </c>
      <c r="V1248" s="224"/>
      <c r="W1248" s="225">
        <f t="shared" si="165"/>
        <v>0</v>
      </c>
      <c r="X1248" s="226" t="str">
        <f t="shared" si="166"/>
        <v>8</v>
      </c>
      <c r="Y1248" s="224"/>
      <c r="Z1248" s="182">
        <f t="shared" si="167"/>
        <v>73600</v>
      </c>
      <c r="AA1248" s="227">
        <f>VLOOKUP(G1248,Ma_KH!$A:$R,14,0)</f>
        <v>60</v>
      </c>
    </row>
    <row r="1249" spans="1:27" x14ac:dyDescent="0.25">
      <c r="A1249" s="216">
        <v>46055</v>
      </c>
      <c r="B1249" s="217" t="s">
        <v>15500</v>
      </c>
      <c r="C1249" s="10" t="s">
        <v>15180</v>
      </c>
      <c r="D1249" s="9">
        <v>46056</v>
      </c>
      <c r="E1249" s="219"/>
      <c r="F1249" s="218"/>
      <c r="G1249" s="268" t="s">
        <v>15410</v>
      </c>
      <c r="H1249" s="219"/>
      <c r="I1249" s="217" t="s">
        <v>15500</v>
      </c>
      <c r="J1249" s="21" t="s">
        <v>7228</v>
      </c>
      <c r="K1249" s="217" t="s">
        <v>37</v>
      </c>
      <c r="L1249" s="215" t="str">
        <f>VLOOKUP($K1249,[1]TONG_SL!$A$1:$D$65536,2,0)</f>
        <v>Chả cốm 300g</v>
      </c>
      <c r="M1249" s="247"/>
      <c r="N1249" s="215" t="str">
        <f t="shared" si="163"/>
        <v>K-C6</v>
      </c>
      <c r="O1249" s="222"/>
      <c r="P1249" s="222"/>
      <c r="Q1249" s="215" t="str">
        <f>VLOOKUP(K1249,TONG_SL!$A:$D,3,0)</f>
        <v>Túi</v>
      </c>
      <c r="R1249" s="223">
        <v>20</v>
      </c>
      <c r="S1249" s="224"/>
      <c r="T1249" s="224">
        <f>VLOOKUP(VLOOKUP(G1249,Ma_KH!$A:$R,18,0)&amp;K1249,Gia_MB!$A:$F,6,0)</f>
        <v>74250</v>
      </c>
      <c r="U1249" s="182">
        <f t="shared" si="164"/>
        <v>1485000</v>
      </c>
      <c r="V1249" s="224"/>
      <c r="W1249" s="225">
        <f t="shared" si="165"/>
        <v>0</v>
      </c>
      <c r="X1249" s="226" t="str">
        <f t="shared" si="166"/>
        <v>8</v>
      </c>
      <c r="Y1249" s="224"/>
      <c r="Z1249" s="182">
        <f t="shared" si="167"/>
        <v>118800</v>
      </c>
      <c r="AA1249" s="227">
        <f>VLOOKUP(G1249,Ma_KH!$A:$R,14,0)</f>
        <v>60</v>
      </c>
    </row>
    <row r="1250" spans="1:27" x14ac:dyDescent="0.25">
      <c r="A1250" s="216">
        <v>46055</v>
      </c>
      <c r="B1250" s="217" t="s">
        <v>15500</v>
      </c>
      <c r="C1250" s="10" t="s">
        <v>15180</v>
      </c>
      <c r="D1250" s="9">
        <v>46056</v>
      </c>
      <c r="E1250" s="219"/>
      <c r="F1250" s="218"/>
      <c r="G1250" s="268" t="s">
        <v>15410</v>
      </c>
      <c r="H1250" s="219"/>
      <c r="I1250" s="217" t="s">
        <v>15500</v>
      </c>
      <c r="J1250" s="21" t="s">
        <v>7228</v>
      </c>
      <c r="K1250" s="217" t="s">
        <v>34</v>
      </c>
      <c r="L1250" s="215" t="str">
        <f>VLOOKUP($K1250,[1]TONG_SL!$A$1:$D$65536,2,0)</f>
        <v>Tai heo muối 200g</v>
      </c>
      <c r="M1250" s="247"/>
      <c r="N1250" s="215" t="str">
        <f t="shared" si="163"/>
        <v>K-C6</v>
      </c>
      <c r="O1250" s="222"/>
      <c r="P1250" s="222"/>
      <c r="Q1250" s="215" t="str">
        <f>VLOOKUP(K1250,TONG_SL!$A:$D,3,0)</f>
        <v>Túi</v>
      </c>
      <c r="R1250" s="223">
        <v>10</v>
      </c>
      <c r="S1250" s="224"/>
      <c r="T1250" s="224">
        <f>VLOOKUP(VLOOKUP(G1250,Ma_KH!$A:$R,18,0)&amp;K1250,Gia_MB!$A:$F,6,0)</f>
        <v>55595</v>
      </c>
      <c r="U1250" s="182">
        <f t="shared" si="164"/>
        <v>555950</v>
      </c>
      <c r="V1250" s="224"/>
      <c r="W1250" s="225">
        <f t="shared" si="165"/>
        <v>0</v>
      </c>
      <c r="X1250" s="226" t="str">
        <f t="shared" si="166"/>
        <v>8</v>
      </c>
      <c r="Y1250" s="224"/>
      <c r="Z1250" s="182">
        <f t="shared" si="167"/>
        <v>44476</v>
      </c>
      <c r="AA1250" s="227">
        <f>VLOOKUP(G1250,Ma_KH!$A:$R,14,0)</f>
        <v>60</v>
      </c>
    </row>
    <row r="1251" spans="1:27" x14ac:dyDescent="0.25">
      <c r="A1251" s="216">
        <v>46055</v>
      </c>
      <c r="B1251" s="217" t="s">
        <v>15501</v>
      </c>
      <c r="C1251" s="10" t="s">
        <v>15180</v>
      </c>
      <c r="D1251" s="9">
        <v>46056</v>
      </c>
      <c r="E1251" s="219"/>
      <c r="F1251" s="218"/>
      <c r="G1251" s="268" t="s">
        <v>15410</v>
      </c>
      <c r="H1251" s="219"/>
      <c r="I1251" s="217" t="s">
        <v>15501</v>
      </c>
      <c r="J1251" s="21" t="s">
        <v>7228</v>
      </c>
      <c r="K1251" s="217" t="s">
        <v>30</v>
      </c>
      <c r="L1251" s="215" t="str">
        <f>VLOOKUP($K1251,[1]TONG_SL!$A$1:$D$65536,2,0)</f>
        <v>Gà muối 500g</v>
      </c>
      <c r="M1251" s="247"/>
      <c r="N1251" s="215" t="str">
        <f t="shared" si="163"/>
        <v>K-C6</v>
      </c>
      <c r="O1251" s="222"/>
      <c r="P1251" s="222"/>
      <c r="Q1251" s="215" t="str">
        <f>VLOOKUP(K1251,TONG_SL!$A:$D,3,0)</f>
        <v>Túi</v>
      </c>
      <c r="R1251" s="223">
        <v>20</v>
      </c>
      <c r="S1251" s="224"/>
      <c r="T1251" s="224">
        <f>VLOOKUP(VLOOKUP(G1251,Ma_KH!$A:$R,18,0)&amp;K1251,Gia_MB!$A:$F,6,0)</f>
        <v>116611</v>
      </c>
      <c r="U1251" s="182">
        <f t="shared" si="164"/>
        <v>2332220</v>
      </c>
      <c r="V1251" s="224"/>
      <c r="W1251" s="225">
        <f t="shared" si="165"/>
        <v>0</v>
      </c>
      <c r="X1251" s="226" t="str">
        <f t="shared" si="166"/>
        <v>8</v>
      </c>
      <c r="Y1251" s="224"/>
      <c r="Z1251" s="182">
        <f t="shared" si="167"/>
        <v>186577.6</v>
      </c>
      <c r="AA1251" s="227">
        <f>VLOOKUP(G1251,Ma_KH!$A:$R,14,0)</f>
        <v>60</v>
      </c>
    </row>
    <row r="1252" spans="1:27" x14ac:dyDescent="0.25">
      <c r="A1252" s="216">
        <v>46055</v>
      </c>
      <c r="B1252" s="217" t="s">
        <v>15501</v>
      </c>
      <c r="C1252" s="10" t="s">
        <v>15180</v>
      </c>
      <c r="D1252" s="9">
        <v>46056</v>
      </c>
      <c r="E1252" s="219"/>
      <c r="F1252" s="218"/>
      <c r="G1252" s="268" t="s">
        <v>15410</v>
      </c>
      <c r="H1252" s="219"/>
      <c r="I1252" s="217" t="s">
        <v>15501</v>
      </c>
      <c r="J1252" s="21" t="s">
        <v>7228</v>
      </c>
      <c r="K1252" s="217" t="s">
        <v>27</v>
      </c>
      <c r="L1252" s="215" t="str">
        <f>VLOOKUP($K1252,[1]TONG_SL!$A$1:$D$65536,2,0)</f>
        <v>Chân giò heo muối 300g</v>
      </c>
      <c r="M1252" s="247"/>
      <c r="N1252" s="215" t="str">
        <f t="shared" si="163"/>
        <v>K-C6</v>
      </c>
      <c r="O1252" s="222"/>
      <c r="P1252" s="222"/>
      <c r="Q1252" s="215" t="str">
        <f>VLOOKUP(K1252,TONG_SL!$A:$D,3,0)</f>
        <v>Túi</v>
      </c>
      <c r="R1252" s="223">
        <v>20</v>
      </c>
      <c r="S1252" s="224"/>
      <c r="T1252" s="224">
        <f>VLOOKUP(VLOOKUP(G1252,Ma_KH!$A:$R,18,0)&amp;K1252,Gia_MB!$A:$F,6,0)</f>
        <v>73431</v>
      </c>
      <c r="U1252" s="182">
        <f t="shared" si="164"/>
        <v>1468620</v>
      </c>
      <c r="V1252" s="224"/>
      <c r="W1252" s="225">
        <f t="shared" si="165"/>
        <v>0</v>
      </c>
      <c r="X1252" s="226" t="str">
        <f t="shared" si="166"/>
        <v>8</v>
      </c>
      <c r="Y1252" s="224"/>
      <c r="Z1252" s="182">
        <f t="shared" si="167"/>
        <v>117489.60000000001</v>
      </c>
      <c r="AA1252" s="227">
        <f>VLOOKUP(G1252,Ma_KH!$A:$R,14,0)</f>
        <v>60</v>
      </c>
    </row>
    <row r="1253" spans="1:27" x14ac:dyDescent="0.25">
      <c r="A1253" s="216">
        <v>46055</v>
      </c>
      <c r="B1253" s="217" t="s">
        <v>15501</v>
      </c>
      <c r="C1253" s="10" t="s">
        <v>15180</v>
      </c>
      <c r="D1253" s="9">
        <v>46056</v>
      </c>
      <c r="E1253" s="219"/>
      <c r="F1253" s="218"/>
      <c r="G1253" s="268" t="s">
        <v>15410</v>
      </c>
      <c r="H1253" s="219"/>
      <c r="I1253" s="217" t="s">
        <v>15501</v>
      </c>
      <c r="J1253" s="21" t="s">
        <v>7228</v>
      </c>
      <c r="K1253" s="217" t="s">
        <v>32</v>
      </c>
      <c r="L1253" s="215" t="str">
        <f>VLOOKUP($K1253,[1]TONG_SL!$A$1:$D$65536,2,0)</f>
        <v>Giò Tai Lưỡi Xào 250g</v>
      </c>
      <c r="M1253" s="247"/>
      <c r="N1253" s="215" t="str">
        <f t="shared" ref="N1253:N1316" si="168">IF($B1253&lt;&gt;"","K-C6","")</f>
        <v>K-C6</v>
      </c>
      <c r="O1253" s="222"/>
      <c r="P1253" s="222"/>
      <c r="Q1253" s="215" t="str">
        <f>VLOOKUP(K1253,TONG_SL!$A:$D,3,0)</f>
        <v>Túi</v>
      </c>
      <c r="R1253" s="223">
        <v>5</v>
      </c>
      <c r="S1253" s="224"/>
      <c r="T1253" s="224">
        <f>VLOOKUP(VLOOKUP(G1253,Ma_KH!$A:$R,18,0)&amp;K1253,Gia_MB!$A:$F,6,0)</f>
        <v>50182</v>
      </c>
      <c r="U1253" s="182">
        <f t="shared" ref="U1253:U1316" si="169">T1253*R1253</f>
        <v>250910</v>
      </c>
      <c r="V1253" s="224"/>
      <c r="W1253" s="225">
        <f t="shared" ref="W1253:W1316" si="170">U1253*V1253</f>
        <v>0</v>
      </c>
      <c r="X1253" s="226" t="str">
        <f t="shared" ref="X1253:X1316" si="171">IF(B1253&lt;&gt;"","8","0")</f>
        <v>8</v>
      </c>
      <c r="Y1253" s="224"/>
      <c r="Z1253" s="182">
        <f t="shared" ref="Z1253:Z1316" si="172">U1253*X1253%</f>
        <v>20072.8</v>
      </c>
      <c r="AA1253" s="227">
        <f>VLOOKUP(G1253,Ma_KH!$A:$R,14,0)</f>
        <v>60</v>
      </c>
    </row>
    <row r="1254" spans="1:27" x14ac:dyDescent="0.25">
      <c r="A1254" s="216">
        <v>46055</v>
      </c>
      <c r="B1254" s="217" t="s">
        <v>15501</v>
      </c>
      <c r="C1254" s="10" t="s">
        <v>15180</v>
      </c>
      <c r="D1254" s="9">
        <v>46056</v>
      </c>
      <c r="E1254" s="219"/>
      <c r="F1254" s="218"/>
      <c r="G1254" s="268" t="s">
        <v>15410</v>
      </c>
      <c r="H1254" s="219"/>
      <c r="I1254" s="217" t="s">
        <v>15501</v>
      </c>
      <c r="J1254" s="21" t="s">
        <v>7228</v>
      </c>
      <c r="K1254" s="217" t="s">
        <v>48</v>
      </c>
      <c r="L1254" s="215" t="str">
        <f>VLOOKUP($K1254,[1]TONG_SL!$A$1:$D$65536,2,0)</f>
        <v>Mọc Nấm Hương 250g</v>
      </c>
      <c r="M1254" s="247"/>
      <c r="N1254" s="215" t="str">
        <f t="shared" si="168"/>
        <v>K-C6</v>
      </c>
      <c r="O1254" s="222"/>
      <c r="P1254" s="222"/>
      <c r="Q1254" s="215" t="str">
        <f>VLOOKUP(K1254,TONG_SL!$A:$D,3,0)</f>
        <v>Túi</v>
      </c>
      <c r="R1254" s="223">
        <v>10</v>
      </c>
      <c r="S1254" s="224"/>
      <c r="T1254" s="224">
        <f>VLOOKUP(VLOOKUP(G1254,Ma_KH!$A:$R,18,0)&amp;K1254,Gia_MB!$A:$F,6,0)</f>
        <v>46000</v>
      </c>
      <c r="U1254" s="182">
        <f t="shared" si="169"/>
        <v>460000</v>
      </c>
      <c r="V1254" s="224"/>
      <c r="W1254" s="225">
        <f t="shared" si="170"/>
        <v>0</v>
      </c>
      <c r="X1254" s="226" t="str">
        <f t="shared" si="171"/>
        <v>8</v>
      </c>
      <c r="Y1254" s="224"/>
      <c r="Z1254" s="182">
        <f t="shared" si="172"/>
        <v>36800</v>
      </c>
      <c r="AA1254" s="227">
        <f>VLOOKUP(G1254,Ma_KH!$A:$R,14,0)</f>
        <v>60</v>
      </c>
    </row>
    <row r="1255" spans="1:27" x14ac:dyDescent="0.25">
      <c r="A1255" s="216">
        <v>46055</v>
      </c>
      <c r="B1255" s="217" t="s">
        <v>15501</v>
      </c>
      <c r="C1255" s="10" t="s">
        <v>15180</v>
      </c>
      <c r="D1255" s="9">
        <v>46056</v>
      </c>
      <c r="E1255" s="219"/>
      <c r="F1255" s="218"/>
      <c r="G1255" s="268" t="s">
        <v>15410</v>
      </c>
      <c r="H1255" s="219"/>
      <c r="I1255" s="217" t="s">
        <v>15501</v>
      </c>
      <c r="J1255" s="21" t="s">
        <v>7228</v>
      </c>
      <c r="K1255" s="217" t="s">
        <v>37</v>
      </c>
      <c r="L1255" s="215" t="str">
        <f>VLOOKUP($K1255,[1]TONG_SL!$A$1:$D$65536,2,0)</f>
        <v>Chả cốm 300g</v>
      </c>
      <c r="M1255" s="247"/>
      <c r="N1255" s="215" t="str">
        <f t="shared" si="168"/>
        <v>K-C6</v>
      </c>
      <c r="O1255" s="222"/>
      <c r="P1255" s="222"/>
      <c r="Q1255" s="215" t="str">
        <f>VLOOKUP(K1255,TONG_SL!$A:$D,3,0)</f>
        <v>Túi</v>
      </c>
      <c r="R1255" s="223">
        <v>10</v>
      </c>
      <c r="S1255" s="224"/>
      <c r="T1255" s="224">
        <f>VLOOKUP(VLOOKUP(G1255,Ma_KH!$A:$R,18,0)&amp;K1255,Gia_MB!$A:$F,6,0)</f>
        <v>74250</v>
      </c>
      <c r="U1255" s="182">
        <f t="shared" si="169"/>
        <v>742500</v>
      </c>
      <c r="V1255" s="224"/>
      <c r="W1255" s="225">
        <f t="shared" si="170"/>
        <v>0</v>
      </c>
      <c r="X1255" s="226" t="str">
        <f t="shared" si="171"/>
        <v>8</v>
      </c>
      <c r="Y1255" s="224"/>
      <c r="Z1255" s="182">
        <f t="shared" si="172"/>
        <v>59400</v>
      </c>
      <c r="AA1255" s="227">
        <f>VLOOKUP(G1255,Ma_KH!$A:$R,14,0)</f>
        <v>60</v>
      </c>
    </row>
    <row r="1256" spans="1:27" x14ac:dyDescent="0.25">
      <c r="A1256" s="216">
        <v>46055</v>
      </c>
      <c r="B1256" s="217" t="s">
        <v>15501</v>
      </c>
      <c r="C1256" s="10" t="s">
        <v>15180</v>
      </c>
      <c r="D1256" s="9">
        <v>46056</v>
      </c>
      <c r="E1256" s="219"/>
      <c r="F1256" s="218"/>
      <c r="G1256" s="268" t="s">
        <v>15410</v>
      </c>
      <c r="H1256" s="219"/>
      <c r="I1256" s="217" t="s">
        <v>15501</v>
      </c>
      <c r="J1256" s="21" t="s">
        <v>7228</v>
      </c>
      <c r="K1256" s="217" t="s">
        <v>34</v>
      </c>
      <c r="L1256" s="215" t="str">
        <f>VLOOKUP($K1256,[1]TONG_SL!$A$1:$D$65536,2,0)</f>
        <v>Tai heo muối 200g</v>
      </c>
      <c r="M1256" s="247"/>
      <c r="N1256" s="215" t="str">
        <f t="shared" si="168"/>
        <v>K-C6</v>
      </c>
      <c r="O1256" s="222"/>
      <c r="P1256" s="222"/>
      <c r="Q1256" s="215" t="str">
        <f>VLOOKUP(K1256,TONG_SL!$A:$D,3,0)</f>
        <v>Túi</v>
      </c>
      <c r="R1256" s="223">
        <v>5</v>
      </c>
      <c r="S1256" s="224"/>
      <c r="T1256" s="224">
        <f>VLOOKUP(VLOOKUP(G1256,Ma_KH!$A:$R,18,0)&amp;K1256,Gia_MB!$A:$F,6,0)</f>
        <v>55595</v>
      </c>
      <c r="U1256" s="182">
        <f t="shared" si="169"/>
        <v>277975</v>
      </c>
      <c r="V1256" s="224"/>
      <c r="W1256" s="225">
        <f t="shared" si="170"/>
        <v>0</v>
      </c>
      <c r="X1256" s="226" t="str">
        <f t="shared" si="171"/>
        <v>8</v>
      </c>
      <c r="Y1256" s="224"/>
      <c r="Z1256" s="182">
        <f t="shared" si="172"/>
        <v>22238</v>
      </c>
      <c r="AA1256" s="227">
        <f>VLOOKUP(G1256,Ma_KH!$A:$R,14,0)</f>
        <v>60</v>
      </c>
    </row>
    <row r="1257" spans="1:27" x14ac:dyDescent="0.25">
      <c r="A1257" s="216">
        <v>46046</v>
      </c>
      <c r="B1257" s="217">
        <v>4183607599</v>
      </c>
      <c r="C1257" s="10" t="s">
        <v>15180</v>
      </c>
      <c r="D1257" s="9">
        <v>46056</v>
      </c>
      <c r="E1257" s="219"/>
      <c r="F1257" s="218"/>
      <c r="G1257" s="268" t="s">
        <v>15410</v>
      </c>
      <c r="H1257" s="219"/>
      <c r="I1257" s="217" t="s">
        <v>15502</v>
      </c>
      <c r="J1257" s="21" t="s">
        <v>7228</v>
      </c>
      <c r="K1257" s="217" t="s">
        <v>34</v>
      </c>
      <c r="L1257" s="215" t="str">
        <f>VLOOKUP($K1257,[1]TONG_SL!$A$1:$D$65536,2,0)</f>
        <v>Tai heo muối 200g</v>
      </c>
      <c r="M1257" s="247"/>
      <c r="N1257" s="215" t="str">
        <f t="shared" si="168"/>
        <v>K-C6</v>
      </c>
      <c r="O1257" s="222"/>
      <c r="P1257" s="222"/>
      <c r="Q1257" s="215" t="str">
        <f>VLOOKUP(K1257,TONG_SL!$A:$D,3,0)</f>
        <v>Túi</v>
      </c>
      <c r="R1257" s="223">
        <v>1</v>
      </c>
      <c r="S1257" s="224"/>
      <c r="T1257" s="224">
        <f>VLOOKUP(VLOOKUP(G1257,Ma_KH!$A:$R,18,0)&amp;K1257,Gia_MB!$A:$F,6,0)</f>
        <v>55595</v>
      </c>
      <c r="U1257" s="182">
        <f t="shared" si="169"/>
        <v>55595</v>
      </c>
      <c r="V1257" s="224"/>
      <c r="W1257" s="225">
        <f t="shared" si="170"/>
        <v>0</v>
      </c>
      <c r="X1257" s="226" t="str">
        <f t="shared" si="171"/>
        <v>8</v>
      </c>
      <c r="Y1257" s="224"/>
      <c r="Z1257" s="182">
        <f t="shared" si="172"/>
        <v>4447.6000000000004</v>
      </c>
      <c r="AA1257" s="227">
        <f>VLOOKUP(G1257,Ma_KH!$A:$R,14,0)</f>
        <v>60</v>
      </c>
    </row>
    <row r="1258" spans="1:27" x14ac:dyDescent="0.25">
      <c r="A1258" s="280">
        <v>46046</v>
      </c>
      <c r="B1258" s="281">
        <v>4183607599</v>
      </c>
      <c r="C1258" s="288" t="s">
        <v>15180</v>
      </c>
      <c r="D1258" s="286">
        <v>46056</v>
      </c>
      <c r="E1258" s="219"/>
      <c r="F1258" s="218"/>
      <c r="G1258" s="268" t="s">
        <v>15410</v>
      </c>
      <c r="H1258" s="219"/>
      <c r="I1258" s="217" t="s">
        <v>15502</v>
      </c>
      <c r="J1258" s="21" t="s">
        <v>7228</v>
      </c>
      <c r="K1258" s="217" t="s">
        <v>48</v>
      </c>
      <c r="L1258" s="215" t="str">
        <f>VLOOKUP($K1258,[1]TONG_SL!$A$1:$D$65536,2,0)</f>
        <v>Mọc Nấm Hương 250g</v>
      </c>
      <c r="M1258" s="247"/>
      <c r="N1258" s="215" t="str">
        <f t="shared" si="168"/>
        <v>K-C6</v>
      </c>
      <c r="O1258" s="222"/>
      <c r="P1258" s="222"/>
      <c r="Q1258" s="215" t="str">
        <f>VLOOKUP(K1258,TONG_SL!$A:$D,3,0)</f>
        <v>Túi</v>
      </c>
      <c r="R1258" s="223">
        <v>3</v>
      </c>
      <c r="S1258" s="224"/>
      <c r="T1258" s="224">
        <f>VLOOKUP(VLOOKUP(G1258,Ma_KH!$A:$R,18,0)&amp;K1258,Gia_MB!$A:$F,6,0)</f>
        <v>46000</v>
      </c>
      <c r="U1258" s="182">
        <f t="shared" si="169"/>
        <v>138000</v>
      </c>
      <c r="V1258" s="224"/>
      <c r="W1258" s="225">
        <f t="shared" si="170"/>
        <v>0</v>
      </c>
      <c r="X1258" s="226" t="str">
        <f t="shared" si="171"/>
        <v>8</v>
      </c>
      <c r="Y1258" s="224"/>
      <c r="Z1258" s="182">
        <f t="shared" si="172"/>
        <v>11040</v>
      </c>
      <c r="AA1258" s="227">
        <f>VLOOKUP(G1258,Ma_KH!$A:$R,14,0)</f>
        <v>60</v>
      </c>
    </row>
    <row r="1259" spans="1:27" x14ac:dyDescent="0.25">
      <c r="A1259" s="280">
        <v>46046</v>
      </c>
      <c r="B1259" s="281">
        <v>4183607599</v>
      </c>
      <c r="C1259" s="288" t="s">
        <v>15180</v>
      </c>
      <c r="D1259" s="286">
        <v>46056</v>
      </c>
      <c r="E1259" s="219"/>
      <c r="F1259" s="218"/>
      <c r="G1259" s="268" t="s">
        <v>15410</v>
      </c>
      <c r="H1259" s="219"/>
      <c r="I1259" s="217" t="s">
        <v>15502</v>
      </c>
      <c r="J1259" s="21" t="s">
        <v>7228</v>
      </c>
      <c r="K1259" s="217" t="s">
        <v>32</v>
      </c>
      <c r="L1259" s="215" t="str">
        <f>VLOOKUP($K1259,[1]TONG_SL!$A$1:$D$65536,2,0)</f>
        <v>Giò Tai Lưỡi Xào 250g</v>
      </c>
      <c r="M1259" s="247"/>
      <c r="N1259" s="215" t="str">
        <f t="shared" si="168"/>
        <v>K-C6</v>
      </c>
      <c r="O1259" s="222"/>
      <c r="P1259" s="222"/>
      <c r="Q1259" s="215" t="str">
        <f>VLOOKUP(K1259,TONG_SL!$A:$D,3,0)</f>
        <v>Túi</v>
      </c>
      <c r="R1259" s="223">
        <v>3</v>
      </c>
      <c r="S1259" s="224"/>
      <c r="T1259" s="224">
        <f>VLOOKUP(VLOOKUP(G1259,Ma_KH!$A:$R,18,0)&amp;K1259,Gia_MB!$A:$F,6,0)</f>
        <v>50182</v>
      </c>
      <c r="U1259" s="182">
        <f t="shared" si="169"/>
        <v>150546</v>
      </c>
      <c r="V1259" s="224"/>
      <c r="W1259" s="225">
        <f t="shared" si="170"/>
        <v>0</v>
      </c>
      <c r="X1259" s="226" t="str">
        <f t="shared" si="171"/>
        <v>8</v>
      </c>
      <c r="Y1259" s="224"/>
      <c r="Z1259" s="182">
        <f t="shared" si="172"/>
        <v>12043.68</v>
      </c>
      <c r="AA1259" s="227">
        <f>VLOOKUP(G1259,Ma_KH!$A:$R,14,0)</f>
        <v>60</v>
      </c>
    </row>
    <row r="1260" spans="1:27" x14ac:dyDescent="0.25">
      <c r="A1260" s="280">
        <v>46046</v>
      </c>
      <c r="B1260" s="281">
        <v>4183607599</v>
      </c>
      <c r="C1260" s="288" t="s">
        <v>15180</v>
      </c>
      <c r="D1260" s="286">
        <v>46056</v>
      </c>
      <c r="E1260" s="219"/>
      <c r="F1260" s="218"/>
      <c r="G1260" s="268" t="s">
        <v>15410</v>
      </c>
      <c r="H1260" s="219"/>
      <c r="I1260" s="217" t="s">
        <v>15502</v>
      </c>
      <c r="J1260" s="21" t="s">
        <v>7228</v>
      </c>
      <c r="K1260" s="217" t="s">
        <v>30</v>
      </c>
      <c r="L1260" s="215" t="str">
        <f>VLOOKUP($K1260,[1]TONG_SL!$A$1:$D$65536,2,0)</f>
        <v>Gà muối 500g</v>
      </c>
      <c r="M1260" s="247"/>
      <c r="N1260" s="215" t="str">
        <f t="shared" si="168"/>
        <v>K-C6</v>
      </c>
      <c r="O1260" s="222"/>
      <c r="P1260" s="222"/>
      <c r="Q1260" s="215" t="str">
        <f>VLOOKUP(K1260,TONG_SL!$A:$D,3,0)</f>
        <v>Túi</v>
      </c>
      <c r="R1260" s="223">
        <v>20</v>
      </c>
      <c r="S1260" s="224"/>
      <c r="T1260" s="224">
        <f>VLOOKUP(VLOOKUP(G1260,Ma_KH!$A:$R,18,0)&amp;K1260,Gia_MB!$A:$F,6,0)</f>
        <v>116611</v>
      </c>
      <c r="U1260" s="182">
        <f t="shared" si="169"/>
        <v>2332220</v>
      </c>
      <c r="V1260" s="224"/>
      <c r="W1260" s="225">
        <f t="shared" si="170"/>
        <v>0</v>
      </c>
      <c r="X1260" s="226" t="str">
        <f t="shared" si="171"/>
        <v>8</v>
      </c>
      <c r="Y1260" s="224"/>
      <c r="Z1260" s="182">
        <f t="shared" si="172"/>
        <v>186577.6</v>
      </c>
      <c r="AA1260" s="227">
        <f>VLOOKUP(G1260,Ma_KH!$A:$R,14,0)</f>
        <v>60</v>
      </c>
    </row>
    <row r="1261" spans="1:27" x14ac:dyDescent="0.25">
      <c r="A1261" s="280">
        <v>46046</v>
      </c>
      <c r="B1261" s="281">
        <v>4183607599</v>
      </c>
      <c r="C1261" s="288" t="s">
        <v>15180</v>
      </c>
      <c r="D1261" s="286">
        <v>46056</v>
      </c>
      <c r="E1261" s="219"/>
      <c r="F1261" s="218"/>
      <c r="G1261" s="268" t="s">
        <v>15410</v>
      </c>
      <c r="H1261" s="219"/>
      <c r="I1261" s="217" t="s">
        <v>15502</v>
      </c>
      <c r="J1261" s="21" t="s">
        <v>7228</v>
      </c>
      <c r="K1261" s="217" t="s">
        <v>27</v>
      </c>
      <c r="L1261" s="215" t="str">
        <f>VLOOKUP($K1261,[1]TONG_SL!$A$1:$D$65536,2,0)</f>
        <v>Chân giò heo muối 300g</v>
      </c>
      <c r="M1261" s="247"/>
      <c r="N1261" s="215" t="str">
        <f t="shared" si="168"/>
        <v>K-C6</v>
      </c>
      <c r="O1261" s="222"/>
      <c r="P1261" s="222"/>
      <c r="Q1261" s="215" t="str">
        <f>VLOOKUP(K1261,TONG_SL!$A:$D,3,0)</f>
        <v>Túi</v>
      </c>
      <c r="R1261" s="223">
        <v>50</v>
      </c>
      <c r="S1261" s="224"/>
      <c r="T1261" s="224">
        <f>VLOOKUP(VLOOKUP(G1261,Ma_KH!$A:$R,18,0)&amp;K1261,Gia_MB!$A:$F,6,0)</f>
        <v>73431</v>
      </c>
      <c r="U1261" s="182">
        <f t="shared" si="169"/>
        <v>3671550</v>
      </c>
      <c r="V1261" s="224"/>
      <c r="W1261" s="225">
        <f t="shared" si="170"/>
        <v>0</v>
      </c>
      <c r="X1261" s="226" t="str">
        <f t="shared" si="171"/>
        <v>8</v>
      </c>
      <c r="Y1261" s="224"/>
      <c r="Z1261" s="182">
        <f t="shared" si="172"/>
        <v>293724</v>
      </c>
      <c r="AA1261" s="227">
        <f>VLOOKUP(G1261,Ma_KH!$A:$R,14,0)</f>
        <v>60</v>
      </c>
    </row>
    <row r="1262" spans="1:27" x14ac:dyDescent="0.25">
      <c r="A1262" s="280">
        <v>46048</v>
      </c>
      <c r="B1262" s="281">
        <v>4183693934</v>
      </c>
      <c r="C1262" s="288" t="s">
        <v>15180</v>
      </c>
      <c r="D1262" s="286">
        <v>46056</v>
      </c>
      <c r="E1262" s="219"/>
      <c r="F1262" s="218"/>
      <c r="G1262" s="268" t="s">
        <v>15459</v>
      </c>
      <c r="H1262" s="219"/>
      <c r="I1262" s="217" t="s">
        <v>15503</v>
      </c>
      <c r="J1262" s="21" t="s">
        <v>7228</v>
      </c>
      <c r="K1262" s="217" t="s">
        <v>32</v>
      </c>
      <c r="L1262" s="215" t="str">
        <f>VLOOKUP($K1262,[1]TONG_SL!$A$1:$D$65536,2,0)</f>
        <v>Giò Tai Lưỡi Xào 250g</v>
      </c>
      <c r="M1262" s="247"/>
      <c r="N1262" s="215" t="str">
        <f t="shared" si="168"/>
        <v>K-C6</v>
      </c>
      <c r="O1262" s="222"/>
      <c r="P1262" s="222"/>
      <c r="Q1262" s="215" t="str">
        <f>VLOOKUP(K1262,TONG_SL!$A:$D,3,0)</f>
        <v>Túi</v>
      </c>
      <c r="R1262" s="223">
        <v>12</v>
      </c>
      <c r="S1262" s="224"/>
      <c r="T1262" s="224">
        <f>VLOOKUP(VLOOKUP(G1262,Ma_KH!$A:$R,18,0)&amp;K1262,Gia_MB!$A:$F,6,0)</f>
        <v>50182</v>
      </c>
      <c r="U1262" s="182">
        <f t="shared" si="169"/>
        <v>602184</v>
      </c>
      <c r="V1262" s="224"/>
      <c r="W1262" s="225">
        <f t="shared" si="170"/>
        <v>0</v>
      </c>
      <c r="X1262" s="226" t="str">
        <f t="shared" si="171"/>
        <v>8</v>
      </c>
      <c r="Y1262" s="224"/>
      <c r="Z1262" s="182">
        <f t="shared" si="172"/>
        <v>48174.720000000001</v>
      </c>
      <c r="AA1262" s="227">
        <f>VLOOKUP(G1262,Ma_KH!$A:$R,14,0)</f>
        <v>60</v>
      </c>
    </row>
    <row r="1263" spans="1:27" x14ac:dyDescent="0.25">
      <c r="A1263" s="280">
        <v>46048</v>
      </c>
      <c r="B1263" s="281">
        <v>4183693934</v>
      </c>
      <c r="C1263" s="288" t="s">
        <v>15180</v>
      </c>
      <c r="D1263" s="286">
        <v>46056</v>
      </c>
      <c r="E1263" s="219"/>
      <c r="F1263" s="218"/>
      <c r="G1263" s="268" t="s">
        <v>15459</v>
      </c>
      <c r="H1263" s="219"/>
      <c r="I1263" s="217" t="s">
        <v>15503</v>
      </c>
      <c r="J1263" s="21" t="s">
        <v>7228</v>
      </c>
      <c r="K1263" s="217" t="s">
        <v>27</v>
      </c>
      <c r="L1263" s="215" t="str">
        <f>VLOOKUP($K1263,[1]TONG_SL!$A$1:$D$65536,2,0)</f>
        <v>Chân giò heo muối 300g</v>
      </c>
      <c r="M1263" s="247"/>
      <c r="N1263" s="215" t="str">
        <f t="shared" si="168"/>
        <v>K-C6</v>
      </c>
      <c r="O1263" s="222"/>
      <c r="P1263" s="222"/>
      <c r="Q1263" s="215" t="str">
        <f>VLOOKUP(K1263,TONG_SL!$A:$D,3,0)</f>
        <v>Túi</v>
      </c>
      <c r="R1263" s="223">
        <v>10</v>
      </c>
      <c r="S1263" s="224"/>
      <c r="T1263" s="224">
        <f>VLOOKUP(VLOOKUP(G1263,Ma_KH!$A:$R,18,0)&amp;K1263,Gia_MB!$A:$F,6,0)</f>
        <v>73431</v>
      </c>
      <c r="U1263" s="182">
        <f t="shared" si="169"/>
        <v>734310</v>
      </c>
      <c r="V1263" s="224"/>
      <c r="W1263" s="225">
        <f t="shared" si="170"/>
        <v>0</v>
      </c>
      <c r="X1263" s="226" t="str">
        <f t="shared" si="171"/>
        <v>8</v>
      </c>
      <c r="Y1263" s="224"/>
      <c r="Z1263" s="182">
        <f t="shared" si="172"/>
        <v>58744.800000000003</v>
      </c>
      <c r="AA1263" s="227">
        <f>VLOOKUP(G1263,Ma_KH!$A:$R,14,0)</f>
        <v>60</v>
      </c>
    </row>
    <row r="1264" spans="1:27" x14ac:dyDescent="0.25">
      <c r="A1264" s="280">
        <v>46048</v>
      </c>
      <c r="B1264" s="281">
        <v>4183693934</v>
      </c>
      <c r="C1264" s="288" t="s">
        <v>15180</v>
      </c>
      <c r="D1264" s="286">
        <v>46056</v>
      </c>
      <c r="E1264" s="219"/>
      <c r="F1264" s="218"/>
      <c r="G1264" s="268" t="s">
        <v>15459</v>
      </c>
      <c r="H1264" s="219"/>
      <c r="I1264" s="217" t="s">
        <v>15503</v>
      </c>
      <c r="J1264" s="21" t="s">
        <v>7228</v>
      </c>
      <c r="K1264" s="217" t="s">
        <v>48</v>
      </c>
      <c r="L1264" s="215" t="str">
        <f>VLOOKUP($K1264,[1]TONG_SL!$A$1:$D$65536,2,0)</f>
        <v>Mọc Nấm Hương 250g</v>
      </c>
      <c r="M1264" s="247"/>
      <c r="N1264" s="215" t="str">
        <f t="shared" si="168"/>
        <v>K-C6</v>
      </c>
      <c r="O1264" s="222"/>
      <c r="P1264" s="222"/>
      <c r="Q1264" s="215" t="str">
        <f>VLOOKUP(K1264,TONG_SL!$A:$D,3,0)</f>
        <v>Túi</v>
      </c>
      <c r="R1264" s="223">
        <v>15</v>
      </c>
      <c r="S1264" s="224"/>
      <c r="T1264" s="224">
        <f>VLOOKUP(VLOOKUP(G1264,Ma_KH!$A:$R,18,0)&amp;K1264,Gia_MB!$A:$F,6,0)</f>
        <v>46000</v>
      </c>
      <c r="U1264" s="182">
        <f t="shared" si="169"/>
        <v>690000</v>
      </c>
      <c r="V1264" s="224"/>
      <c r="W1264" s="225">
        <f t="shared" si="170"/>
        <v>0</v>
      </c>
      <c r="X1264" s="226" t="str">
        <f t="shared" si="171"/>
        <v>8</v>
      </c>
      <c r="Y1264" s="224"/>
      <c r="Z1264" s="182">
        <f t="shared" si="172"/>
        <v>55200</v>
      </c>
      <c r="AA1264" s="227">
        <f>VLOOKUP(G1264,Ma_KH!$A:$R,14,0)</f>
        <v>60</v>
      </c>
    </row>
    <row r="1265" spans="1:27" x14ac:dyDescent="0.25">
      <c r="A1265" s="280">
        <v>46048</v>
      </c>
      <c r="B1265" s="281">
        <v>4183693934</v>
      </c>
      <c r="C1265" s="288" t="s">
        <v>15180</v>
      </c>
      <c r="D1265" s="286">
        <v>46056</v>
      </c>
      <c r="E1265" s="219"/>
      <c r="F1265" s="218"/>
      <c r="G1265" s="268" t="s">
        <v>15459</v>
      </c>
      <c r="H1265" s="219"/>
      <c r="I1265" s="217" t="s">
        <v>15503</v>
      </c>
      <c r="J1265" s="21" t="s">
        <v>7228</v>
      </c>
      <c r="K1265" s="217" t="s">
        <v>30</v>
      </c>
      <c r="L1265" s="215" t="str">
        <f>VLOOKUP($K1265,[1]TONG_SL!$A$1:$D$65536,2,0)</f>
        <v>Gà muối 500g</v>
      </c>
      <c r="M1265" s="247"/>
      <c r="N1265" s="215" t="str">
        <f t="shared" si="168"/>
        <v>K-C6</v>
      </c>
      <c r="O1265" s="222"/>
      <c r="P1265" s="222"/>
      <c r="Q1265" s="215" t="str">
        <f>VLOOKUP(K1265,TONG_SL!$A:$D,3,0)</f>
        <v>Túi</v>
      </c>
      <c r="R1265" s="223">
        <v>20</v>
      </c>
      <c r="S1265" s="224"/>
      <c r="T1265" s="224">
        <f>VLOOKUP(VLOOKUP(G1265,Ma_KH!$A:$R,18,0)&amp;K1265,Gia_MB!$A:$F,6,0)</f>
        <v>116611</v>
      </c>
      <c r="U1265" s="182">
        <f t="shared" si="169"/>
        <v>2332220</v>
      </c>
      <c r="V1265" s="224"/>
      <c r="W1265" s="225">
        <f t="shared" si="170"/>
        <v>0</v>
      </c>
      <c r="X1265" s="226" t="str">
        <f t="shared" si="171"/>
        <v>8</v>
      </c>
      <c r="Y1265" s="224"/>
      <c r="Z1265" s="182">
        <f t="shared" si="172"/>
        <v>186577.6</v>
      </c>
      <c r="AA1265" s="227">
        <f>VLOOKUP(G1265,Ma_KH!$A:$R,14,0)</f>
        <v>60</v>
      </c>
    </row>
    <row r="1266" spans="1:27" x14ac:dyDescent="0.25">
      <c r="A1266" s="280">
        <v>46046</v>
      </c>
      <c r="B1266" s="281">
        <v>4183607854</v>
      </c>
      <c r="C1266" s="288" t="s">
        <v>15180</v>
      </c>
      <c r="D1266" s="286">
        <v>46056</v>
      </c>
      <c r="E1266" s="219"/>
      <c r="F1266" s="218"/>
      <c r="G1266" s="268" t="s">
        <v>15459</v>
      </c>
      <c r="H1266" s="219"/>
      <c r="I1266" s="217" t="s">
        <v>15504</v>
      </c>
      <c r="J1266" s="21" t="s">
        <v>7228</v>
      </c>
      <c r="K1266" s="217" t="s">
        <v>30</v>
      </c>
      <c r="L1266" s="215" t="str">
        <f>VLOOKUP($K1266,[1]TONG_SL!$A$1:$D$65536,2,0)</f>
        <v>Gà muối 500g</v>
      </c>
      <c r="M1266" s="247"/>
      <c r="N1266" s="215" t="str">
        <f t="shared" si="168"/>
        <v>K-C6</v>
      </c>
      <c r="O1266" s="222"/>
      <c r="P1266" s="222"/>
      <c r="Q1266" s="215" t="str">
        <f>VLOOKUP(K1266,TONG_SL!$A:$D,3,0)</f>
        <v>Túi</v>
      </c>
      <c r="R1266" s="223">
        <v>40</v>
      </c>
      <c r="S1266" s="224"/>
      <c r="T1266" s="224">
        <f>VLOOKUP(VLOOKUP(G1266,Ma_KH!$A:$R,18,0)&amp;K1266,Gia_MB!$A:$F,6,0)</f>
        <v>116611</v>
      </c>
      <c r="U1266" s="182">
        <f t="shared" si="169"/>
        <v>4664440</v>
      </c>
      <c r="V1266" s="224"/>
      <c r="W1266" s="225">
        <f t="shared" si="170"/>
        <v>0</v>
      </c>
      <c r="X1266" s="226" t="str">
        <f t="shared" si="171"/>
        <v>8</v>
      </c>
      <c r="Y1266" s="224"/>
      <c r="Z1266" s="182">
        <f t="shared" si="172"/>
        <v>373155.2</v>
      </c>
      <c r="AA1266" s="227">
        <f>VLOOKUP(G1266,Ma_KH!$A:$R,14,0)</f>
        <v>60</v>
      </c>
    </row>
    <row r="1267" spans="1:27" x14ac:dyDescent="0.25">
      <c r="A1267" s="280">
        <v>46046</v>
      </c>
      <c r="B1267" s="281">
        <v>4183607854</v>
      </c>
      <c r="C1267" s="288" t="s">
        <v>15180</v>
      </c>
      <c r="D1267" s="286">
        <v>46056</v>
      </c>
      <c r="E1267" s="219"/>
      <c r="F1267" s="218"/>
      <c r="G1267" s="268" t="s">
        <v>15459</v>
      </c>
      <c r="H1267" s="219"/>
      <c r="I1267" s="217" t="s">
        <v>15504</v>
      </c>
      <c r="J1267" s="21" t="s">
        <v>7228</v>
      </c>
      <c r="K1267" s="217" t="s">
        <v>32</v>
      </c>
      <c r="L1267" s="215" t="str">
        <f>VLOOKUP($K1267,[1]TONG_SL!$A$1:$D$65536,2,0)</f>
        <v>Giò Tai Lưỡi Xào 250g</v>
      </c>
      <c r="M1267" s="247"/>
      <c r="N1267" s="215" t="str">
        <f t="shared" si="168"/>
        <v>K-C6</v>
      </c>
      <c r="O1267" s="222"/>
      <c r="P1267" s="222"/>
      <c r="Q1267" s="215" t="str">
        <f>VLOOKUP(K1267,TONG_SL!$A:$D,3,0)</f>
        <v>Túi</v>
      </c>
      <c r="R1267" s="223">
        <v>20</v>
      </c>
      <c r="S1267" s="224"/>
      <c r="T1267" s="224">
        <f>VLOOKUP(VLOOKUP(G1267,Ma_KH!$A:$R,18,0)&amp;K1267,Gia_MB!$A:$F,6,0)</f>
        <v>50182</v>
      </c>
      <c r="U1267" s="182">
        <f t="shared" si="169"/>
        <v>1003640</v>
      </c>
      <c r="V1267" s="224"/>
      <c r="W1267" s="225">
        <f t="shared" si="170"/>
        <v>0</v>
      </c>
      <c r="X1267" s="226" t="str">
        <f t="shared" si="171"/>
        <v>8</v>
      </c>
      <c r="Y1267" s="224"/>
      <c r="Z1267" s="182">
        <f t="shared" si="172"/>
        <v>80291.199999999997</v>
      </c>
      <c r="AA1267" s="227">
        <f>VLOOKUP(G1267,Ma_KH!$A:$R,14,0)</f>
        <v>60</v>
      </c>
    </row>
    <row r="1268" spans="1:27" x14ac:dyDescent="0.25">
      <c r="A1268" s="280">
        <v>46046</v>
      </c>
      <c r="B1268" s="281">
        <v>4183607854</v>
      </c>
      <c r="C1268" s="288" t="s">
        <v>15180</v>
      </c>
      <c r="D1268" s="286">
        <v>46056</v>
      </c>
      <c r="E1268" s="219"/>
      <c r="F1268" s="218"/>
      <c r="G1268" s="268" t="s">
        <v>15459</v>
      </c>
      <c r="H1268" s="219"/>
      <c r="I1268" s="217" t="s">
        <v>15504</v>
      </c>
      <c r="J1268" s="21" t="s">
        <v>7228</v>
      </c>
      <c r="K1268" s="217" t="s">
        <v>27</v>
      </c>
      <c r="L1268" s="215" t="str">
        <f>VLOOKUP($K1268,[1]TONG_SL!$A$1:$D$65536,2,0)</f>
        <v>Chân giò heo muối 300g</v>
      </c>
      <c r="M1268" s="247"/>
      <c r="N1268" s="215" t="str">
        <f t="shared" si="168"/>
        <v>K-C6</v>
      </c>
      <c r="O1268" s="222"/>
      <c r="P1268" s="222"/>
      <c r="Q1268" s="215" t="str">
        <f>VLOOKUP(K1268,TONG_SL!$A:$D,3,0)</f>
        <v>Túi</v>
      </c>
      <c r="R1268" s="223">
        <v>30</v>
      </c>
      <c r="S1268" s="224"/>
      <c r="T1268" s="224">
        <f>VLOOKUP(VLOOKUP(G1268,Ma_KH!$A:$R,18,0)&amp;K1268,Gia_MB!$A:$F,6,0)</f>
        <v>73431</v>
      </c>
      <c r="U1268" s="182">
        <f t="shared" si="169"/>
        <v>2202930</v>
      </c>
      <c r="V1268" s="224"/>
      <c r="W1268" s="225">
        <f t="shared" si="170"/>
        <v>0</v>
      </c>
      <c r="X1268" s="226" t="str">
        <f t="shared" si="171"/>
        <v>8</v>
      </c>
      <c r="Y1268" s="224"/>
      <c r="Z1268" s="182">
        <f t="shared" si="172"/>
        <v>176234.4</v>
      </c>
      <c r="AA1268" s="227">
        <f>VLOOKUP(G1268,Ma_KH!$A:$R,14,0)</f>
        <v>60</v>
      </c>
    </row>
    <row r="1269" spans="1:27" x14ac:dyDescent="0.25">
      <c r="A1269" s="280">
        <v>46046</v>
      </c>
      <c r="B1269" s="281">
        <v>4183607854</v>
      </c>
      <c r="C1269" s="288" t="s">
        <v>15180</v>
      </c>
      <c r="D1269" s="286">
        <v>46056</v>
      </c>
      <c r="E1269" s="219"/>
      <c r="F1269" s="218"/>
      <c r="G1269" s="268" t="s">
        <v>15459</v>
      </c>
      <c r="H1269" s="219"/>
      <c r="I1269" s="217" t="s">
        <v>15504</v>
      </c>
      <c r="J1269" s="21" t="s">
        <v>7228</v>
      </c>
      <c r="K1269" s="217" t="s">
        <v>48</v>
      </c>
      <c r="L1269" s="215" t="str">
        <f>VLOOKUP($K1269,[1]TONG_SL!$A$1:$D$65536,2,0)</f>
        <v>Mọc Nấm Hương 250g</v>
      </c>
      <c r="M1269" s="247"/>
      <c r="N1269" s="215" t="str">
        <f t="shared" si="168"/>
        <v>K-C6</v>
      </c>
      <c r="O1269" s="222"/>
      <c r="P1269" s="222"/>
      <c r="Q1269" s="215" t="str">
        <f>VLOOKUP(K1269,TONG_SL!$A:$D,3,0)</f>
        <v>Túi</v>
      </c>
      <c r="R1269" s="223">
        <v>8</v>
      </c>
      <c r="S1269" s="224"/>
      <c r="T1269" s="224">
        <f>VLOOKUP(VLOOKUP(G1269,Ma_KH!$A:$R,18,0)&amp;K1269,Gia_MB!$A:$F,6,0)</f>
        <v>46000</v>
      </c>
      <c r="U1269" s="182">
        <f t="shared" si="169"/>
        <v>368000</v>
      </c>
      <c r="V1269" s="224"/>
      <c r="W1269" s="225">
        <f t="shared" si="170"/>
        <v>0</v>
      </c>
      <c r="X1269" s="226" t="str">
        <f t="shared" si="171"/>
        <v>8</v>
      </c>
      <c r="Y1269" s="224"/>
      <c r="Z1269" s="182">
        <f t="shared" si="172"/>
        <v>29440</v>
      </c>
      <c r="AA1269" s="227">
        <f>VLOOKUP(G1269,Ma_KH!$A:$R,14,0)</f>
        <v>60</v>
      </c>
    </row>
    <row r="1270" spans="1:27" x14ac:dyDescent="0.25">
      <c r="A1270" s="280">
        <v>46046</v>
      </c>
      <c r="B1270" s="281">
        <v>4183607854</v>
      </c>
      <c r="C1270" s="288" t="s">
        <v>15180</v>
      </c>
      <c r="D1270" s="286">
        <v>46056</v>
      </c>
      <c r="E1270" s="219"/>
      <c r="F1270" s="218"/>
      <c r="G1270" s="268" t="s">
        <v>15459</v>
      </c>
      <c r="H1270" s="219"/>
      <c r="I1270" s="217" t="s">
        <v>15504</v>
      </c>
      <c r="J1270" s="21" t="s">
        <v>7228</v>
      </c>
      <c r="K1270" s="217" t="s">
        <v>34</v>
      </c>
      <c r="L1270" s="215" t="str">
        <f>VLOOKUP($K1270,[1]TONG_SL!$A$1:$D$65536,2,0)</f>
        <v>Tai heo muối 200g</v>
      </c>
      <c r="M1270" s="247"/>
      <c r="N1270" s="215" t="str">
        <f t="shared" si="168"/>
        <v>K-C6</v>
      </c>
      <c r="O1270" s="222"/>
      <c r="P1270" s="222"/>
      <c r="Q1270" s="215" t="str">
        <f>VLOOKUP(K1270,TONG_SL!$A:$D,3,0)</f>
        <v>Túi</v>
      </c>
      <c r="R1270" s="223">
        <v>8</v>
      </c>
      <c r="S1270" s="224"/>
      <c r="T1270" s="224">
        <f>VLOOKUP(VLOOKUP(G1270,Ma_KH!$A:$R,18,0)&amp;K1270,Gia_MB!$A:$F,6,0)</f>
        <v>55595</v>
      </c>
      <c r="U1270" s="182">
        <f t="shared" si="169"/>
        <v>444760</v>
      </c>
      <c r="V1270" s="224"/>
      <c r="W1270" s="225">
        <f t="shared" si="170"/>
        <v>0</v>
      </c>
      <c r="X1270" s="226" t="str">
        <f t="shared" si="171"/>
        <v>8</v>
      </c>
      <c r="Y1270" s="224"/>
      <c r="Z1270" s="182">
        <f t="shared" si="172"/>
        <v>35580.800000000003</v>
      </c>
      <c r="AA1270" s="227">
        <f>VLOOKUP(G1270,Ma_KH!$A:$R,14,0)</f>
        <v>60</v>
      </c>
    </row>
    <row r="1271" spans="1:27" x14ac:dyDescent="0.25">
      <c r="A1271" s="280">
        <v>46046</v>
      </c>
      <c r="B1271" s="281">
        <v>4183607707</v>
      </c>
      <c r="C1271" s="288" t="s">
        <v>15180</v>
      </c>
      <c r="D1271" s="286">
        <v>46056</v>
      </c>
      <c r="E1271" s="219"/>
      <c r="F1271" s="218"/>
      <c r="G1271" s="268" t="s">
        <v>15459</v>
      </c>
      <c r="H1271" s="219"/>
      <c r="I1271" s="217" t="s">
        <v>15505</v>
      </c>
      <c r="J1271" s="21" t="s">
        <v>7228</v>
      </c>
      <c r="K1271" s="217" t="s">
        <v>27</v>
      </c>
      <c r="L1271" s="215" t="str">
        <f>VLOOKUP($K1271,[1]TONG_SL!$A$1:$D$65536,2,0)</f>
        <v>Chân giò heo muối 300g</v>
      </c>
      <c r="M1271" s="247"/>
      <c r="N1271" s="215" t="str">
        <f t="shared" si="168"/>
        <v>K-C6</v>
      </c>
      <c r="O1271" s="222"/>
      <c r="P1271" s="222"/>
      <c r="Q1271" s="215" t="str">
        <f>VLOOKUP(K1271,TONG_SL!$A:$D,3,0)</f>
        <v>Túi</v>
      </c>
      <c r="R1271" s="223">
        <v>30</v>
      </c>
      <c r="S1271" s="224"/>
      <c r="T1271" s="224">
        <f>VLOOKUP(VLOOKUP(G1271,Ma_KH!$A:$R,18,0)&amp;K1271,Gia_MB!$A:$F,6,0)</f>
        <v>73431</v>
      </c>
      <c r="U1271" s="182">
        <f t="shared" si="169"/>
        <v>2202930</v>
      </c>
      <c r="V1271" s="224"/>
      <c r="W1271" s="225">
        <f t="shared" si="170"/>
        <v>0</v>
      </c>
      <c r="X1271" s="226" t="str">
        <f t="shared" si="171"/>
        <v>8</v>
      </c>
      <c r="Y1271" s="224"/>
      <c r="Z1271" s="182">
        <f t="shared" si="172"/>
        <v>176234.4</v>
      </c>
      <c r="AA1271" s="227">
        <f>VLOOKUP(G1271,Ma_KH!$A:$R,14,0)</f>
        <v>60</v>
      </c>
    </row>
    <row r="1272" spans="1:27" x14ac:dyDescent="0.25">
      <c r="A1272" s="280">
        <v>46046</v>
      </c>
      <c r="B1272" s="281">
        <v>4183607707</v>
      </c>
      <c r="C1272" s="288" t="s">
        <v>15180</v>
      </c>
      <c r="D1272" s="286">
        <v>46056</v>
      </c>
      <c r="E1272" s="219"/>
      <c r="F1272" s="218"/>
      <c r="G1272" s="268" t="s">
        <v>15459</v>
      </c>
      <c r="H1272" s="219"/>
      <c r="I1272" s="217" t="s">
        <v>15505</v>
      </c>
      <c r="J1272" s="21" t="s">
        <v>7228</v>
      </c>
      <c r="K1272" s="217" t="s">
        <v>30</v>
      </c>
      <c r="L1272" s="215" t="str">
        <f>VLOOKUP($K1272,[1]TONG_SL!$A$1:$D$65536,2,0)</f>
        <v>Gà muối 500g</v>
      </c>
      <c r="M1272" s="247"/>
      <c r="N1272" s="215" t="str">
        <f t="shared" si="168"/>
        <v>K-C6</v>
      </c>
      <c r="O1272" s="222"/>
      <c r="P1272" s="222"/>
      <c r="Q1272" s="215" t="str">
        <f>VLOOKUP(K1272,TONG_SL!$A:$D,3,0)</f>
        <v>Túi</v>
      </c>
      <c r="R1272" s="223">
        <v>15</v>
      </c>
      <c r="S1272" s="224"/>
      <c r="T1272" s="224">
        <f>VLOOKUP(VLOOKUP(G1272,Ma_KH!$A:$R,18,0)&amp;K1272,Gia_MB!$A:$F,6,0)</f>
        <v>116611</v>
      </c>
      <c r="U1272" s="182">
        <f t="shared" si="169"/>
        <v>1749165</v>
      </c>
      <c r="V1272" s="224"/>
      <c r="W1272" s="225">
        <f t="shared" si="170"/>
        <v>0</v>
      </c>
      <c r="X1272" s="226" t="str">
        <f t="shared" si="171"/>
        <v>8</v>
      </c>
      <c r="Y1272" s="224"/>
      <c r="Z1272" s="182">
        <f t="shared" si="172"/>
        <v>139933.20000000001</v>
      </c>
      <c r="AA1272" s="227">
        <f>VLOOKUP(G1272,Ma_KH!$A:$R,14,0)</f>
        <v>60</v>
      </c>
    </row>
    <row r="1273" spans="1:27" x14ac:dyDescent="0.25">
      <c r="A1273" s="280">
        <v>46046</v>
      </c>
      <c r="B1273" s="281">
        <v>4183607707</v>
      </c>
      <c r="C1273" s="288" t="s">
        <v>15180</v>
      </c>
      <c r="D1273" s="286">
        <v>46056</v>
      </c>
      <c r="E1273" s="219"/>
      <c r="F1273" s="218"/>
      <c r="G1273" s="268" t="s">
        <v>15459</v>
      </c>
      <c r="H1273" s="219"/>
      <c r="I1273" s="217" t="s">
        <v>15505</v>
      </c>
      <c r="J1273" s="21" t="s">
        <v>7228</v>
      </c>
      <c r="K1273" s="217" t="s">
        <v>32</v>
      </c>
      <c r="L1273" s="215" t="str">
        <f>VLOOKUP($K1273,[1]TONG_SL!$A$1:$D$65536,2,0)</f>
        <v>Giò Tai Lưỡi Xào 250g</v>
      </c>
      <c r="M1273" s="247"/>
      <c r="N1273" s="215" t="str">
        <f t="shared" si="168"/>
        <v>K-C6</v>
      </c>
      <c r="O1273" s="222"/>
      <c r="P1273" s="222"/>
      <c r="Q1273" s="215" t="str">
        <f>VLOOKUP(K1273,TONG_SL!$A:$D,3,0)</f>
        <v>Túi</v>
      </c>
      <c r="R1273" s="223">
        <v>5</v>
      </c>
      <c r="S1273" s="224"/>
      <c r="T1273" s="224">
        <f>VLOOKUP(VLOOKUP(G1273,Ma_KH!$A:$R,18,0)&amp;K1273,Gia_MB!$A:$F,6,0)</f>
        <v>50182</v>
      </c>
      <c r="U1273" s="182">
        <f t="shared" si="169"/>
        <v>250910</v>
      </c>
      <c r="V1273" s="224"/>
      <c r="W1273" s="225">
        <f t="shared" si="170"/>
        <v>0</v>
      </c>
      <c r="X1273" s="226" t="str">
        <f t="shared" si="171"/>
        <v>8</v>
      </c>
      <c r="Y1273" s="224"/>
      <c r="Z1273" s="182">
        <f t="shared" si="172"/>
        <v>20072.8</v>
      </c>
      <c r="AA1273" s="227">
        <f>VLOOKUP(G1273,Ma_KH!$A:$R,14,0)</f>
        <v>60</v>
      </c>
    </row>
    <row r="1274" spans="1:27" x14ac:dyDescent="0.25">
      <c r="A1274" s="280">
        <v>46046</v>
      </c>
      <c r="B1274" s="281">
        <v>4183607707</v>
      </c>
      <c r="C1274" s="288" t="s">
        <v>15180</v>
      </c>
      <c r="D1274" s="286">
        <v>46056</v>
      </c>
      <c r="E1274" s="219"/>
      <c r="F1274" s="218"/>
      <c r="G1274" s="268" t="s">
        <v>15459</v>
      </c>
      <c r="H1274" s="219"/>
      <c r="I1274" s="217" t="s">
        <v>15505</v>
      </c>
      <c r="J1274" s="21" t="s">
        <v>7228</v>
      </c>
      <c r="K1274" s="217" t="s">
        <v>34</v>
      </c>
      <c r="L1274" s="215" t="str">
        <f>VLOOKUP($K1274,[1]TONG_SL!$A$1:$D$65536,2,0)</f>
        <v>Tai heo muối 200g</v>
      </c>
      <c r="M1274" s="247"/>
      <c r="N1274" s="215" t="str">
        <f t="shared" si="168"/>
        <v>K-C6</v>
      </c>
      <c r="O1274" s="222"/>
      <c r="P1274" s="222"/>
      <c r="Q1274" s="215" t="str">
        <f>VLOOKUP(K1274,TONG_SL!$A:$D,3,0)</f>
        <v>Túi</v>
      </c>
      <c r="R1274" s="223">
        <v>5</v>
      </c>
      <c r="S1274" s="224"/>
      <c r="T1274" s="224">
        <f>VLOOKUP(VLOOKUP(G1274,Ma_KH!$A:$R,18,0)&amp;K1274,Gia_MB!$A:$F,6,0)</f>
        <v>55595</v>
      </c>
      <c r="U1274" s="182">
        <f t="shared" si="169"/>
        <v>277975</v>
      </c>
      <c r="V1274" s="224"/>
      <c r="W1274" s="225">
        <f t="shared" si="170"/>
        <v>0</v>
      </c>
      <c r="X1274" s="226" t="str">
        <f t="shared" si="171"/>
        <v>8</v>
      </c>
      <c r="Y1274" s="224"/>
      <c r="Z1274" s="182">
        <f t="shared" si="172"/>
        <v>22238</v>
      </c>
      <c r="AA1274" s="227">
        <f>VLOOKUP(G1274,Ma_KH!$A:$R,14,0)</f>
        <v>60</v>
      </c>
    </row>
    <row r="1275" spans="1:27" x14ac:dyDescent="0.25">
      <c r="A1275" s="280">
        <v>46046</v>
      </c>
      <c r="B1275" s="281">
        <v>4183607707</v>
      </c>
      <c r="C1275" s="288" t="s">
        <v>15180</v>
      </c>
      <c r="D1275" s="286">
        <v>46056</v>
      </c>
      <c r="E1275" s="219"/>
      <c r="F1275" s="218"/>
      <c r="G1275" s="268" t="s">
        <v>15459</v>
      </c>
      <c r="H1275" s="219"/>
      <c r="I1275" s="217" t="s">
        <v>15505</v>
      </c>
      <c r="J1275" s="21" t="s">
        <v>7228</v>
      </c>
      <c r="K1275" s="217" t="s">
        <v>37</v>
      </c>
      <c r="L1275" s="215" t="str">
        <f>VLOOKUP($K1275,[1]TONG_SL!$A$1:$D$65536,2,0)</f>
        <v>Chả cốm 300g</v>
      </c>
      <c r="M1275" s="247"/>
      <c r="N1275" s="215" t="str">
        <f t="shared" si="168"/>
        <v>K-C6</v>
      </c>
      <c r="O1275" s="222"/>
      <c r="P1275" s="222"/>
      <c r="Q1275" s="215" t="str">
        <f>VLOOKUP(K1275,TONG_SL!$A:$D,3,0)</f>
        <v>Túi</v>
      </c>
      <c r="R1275" s="223">
        <v>5</v>
      </c>
      <c r="S1275" s="224"/>
      <c r="T1275" s="224">
        <f>VLOOKUP(VLOOKUP(G1275,Ma_KH!$A:$R,18,0)&amp;K1275,Gia_MB!$A:$F,6,0)</f>
        <v>74250</v>
      </c>
      <c r="U1275" s="182">
        <f t="shared" si="169"/>
        <v>371250</v>
      </c>
      <c r="V1275" s="224"/>
      <c r="W1275" s="225">
        <f t="shared" si="170"/>
        <v>0</v>
      </c>
      <c r="X1275" s="226" t="str">
        <f t="shared" si="171"/>
        <v>8</v>
      </c>
      <c r="Y1275" s="224"/>
      <c r="Z1275" s="182">
        <f t="shared" si="172"/>
        <v>29700</v>
      </c>
      <c r="AA1275" s="227">
        <f>VLOOKUP(G1275,Ma_KH!$A:$R,14,0)</f>
        <v>60</v>
      </c>
    </row>
    <row r="1276" spans="1:27" x14ac:dyDescent="0.25">
      <c r="A1276" s="280">
        <v>46048</v>
      </c>
      <c r="B1276" s="281">
        <v>4183696041</v>
      </c>
      <c r="C1276" s="288" t="s">
        <v>15180</v>
      </c>
      <c r="D1276" s="286">
        <v>46056</v>
      </c>
      <c r="E1276" s="219"/>
      <c r="F1276" s="218"/>
      <c r="G1276" s="268" t="s">
        <v>15459</v>
      </c>
      <c r="H1276" s="219"/>
      <c r="I1276" s="217" t="s">
        <v>15506</v>
      </c>
      <c r="J1276" s="21" t="s">
        <v>7228</v>
      </c>
      <c r="K1276" s="217" t="s">
        <v>27</v>
      </c>
      <c r="L1276" s="215" t="str">
        <f>VLOOKUP($K1276,[1]TONG_SL!$A$1:$D$65536,2,0)</f>
        <v>Chân giò heo muối 300g</v>
      </c>
      <c r="M1276" s="247"/>
      <c r="N1276" s="215" t="str">
        <f t="shared" si="168"/>
        <v>K-C6</v>
      </c>
      <c r="O1276" s="222"/>
      <c r="P1276" s="222"/>
      <c r="Q1276" s="215" t="str">
        <f>VLOOKUP(K1276,TONG_SL!$A:$D,3,0)</f>
        <v>Túi</v>
      </c>
      <c r="R1276" s="223">
        <v>10</v>
      </c>
      <c r="S1276" s="224"/>
      <c r="T1276" s="224">
        <f>VLOOKUP(VLOOKUP(G1276,Ma_KH!$A:$R,18,0)&amp;K1276,Gia_MB!$A:$F,6,0)</f>
        <v>73431</v>
      </c>
      <c r="U1276" s="182">
        <f t="shared" si="169"/>
        <v>734310</v>
      </c>
      <c r="V1276" s="224"/>
      <c r="W1276" s="225">
        <f t="shared" si="170"/>
        <v>0</v>
      </c>
      <c r="X1276" s="226" t="str">
        <f t="shared" si="171"/>
        <v>8</v>
      </c>
      <c r="Y1276" s="224"/>
      <c r="Z1276" s="182">
        <f t="shared" si="172"/>
        <v>58744.800000000003</v>
      </c>
      <c r="AA1276" s="227">
        <f>VLOOKUP(G1276,Ma_KH!$A:$R,14,0)</f>
        <v>60</v>
      </c>
    </row>
    <row r="1277" spans="1:27" x14ac:dyDescent="0.25">
      <c r="A1277" s="280">
        <v>46048</v>
      </c>
      <c r="B1277" s="281">
        <v>4183696041</v>
      </c>
      <c r="C1277" s="288" t="s">
        <v>15180</v>
      </c>
      <c r="D1277" s="286">
        <v>46056</v>
      </c>
      <c r="E1277" s="219"/>
      <c r="F1277" s="218"/>
      <c r="G1277" s="268" t="s">
        <v>15459</v>
      </c>
      <c r="H1277" s="219"/>
      <c r="I1277" s="217" t="s">
        <v>15506</v>
      </c>
      <c r="J1277" s="21" t="s">
        <v>7228</v>
      </c>
      <c r="K1277" s="217" t="s">
        <v>48</v>
      </c>
      <c r="L1277" s="215" t="str">
        <f>VLOOKUP($K1277,[1]TONG_SL!$A$1:$D$65536,2,0)</f>
        <v>Mọc Nấm Hương 250g</v>
      </c>
      <c r="M1277" s="247"/>
      <c r="N1277" s="215" t="str">
        <f t="shared" si="168"/>
        <v>K-C6</v>
      </c>
      <c r="O1277" s="222"/>
      <c r="P1277" s="222"/>
      <c r="Q1277" s="215" t="str">
        <f>VLOOKUP(K1277,TONG_SL!$A:$D,3,0)</f>
        <v>Túi</v>
      </c>
      <c r="R1277" s="223">
        <v>15</v>
      </c>
      <c r="S1277" s="224"/>
      <c r="T1277" s="224">
        <f>VLOOKUP(VLOOKUP(G1277,Ma_KH!$A:$R,18,0)&amp;K1277,Gia_MB!$A:$F,6,0)</f>
        <v>46000</v>
      </c>
      <c r="U1277" s="182">
        <f t="shared" si="169"/>
        <v>690000</v>
      </c>
      <c r="V1277" s="224"/>
      <c r="W1277" s="225">
        <f t="shared" si="170"/>
        <v>0</v>
      </c>
      <c r="X1277" s="226" t="str">
        <f t="shared" si="171"/>
        <v>8</v>
      </c>
      <c r="Y1277" s="224"/>
      <c r="Z1277" s="182">
        <f t="shared" si="172"/>
        <v>55200</v>
      </c>
      <c r="AA1277" s="227">
        <f>VLOOKUP(G1277,Ma_KH!$A:$R,14,0)</f>
        <v>60</v>
      </c>
    </row>
    <row r="1278" spans="1:27" x14ac:dyDescent="0.25">
      <c r="A1278" s="280">
        <v>46048</v>
      </c>
      <c r="B1278" s="281">
        <v>4183696041</v>
      </c>
      <c r="C1278" s="288" t="s">
        <v>15180</v>
      </c>
      <c r="D1278" s="286">
        <v>46056</v>
      </c>
      <c r="E1278" s="219"/>
      <c r="F1278" s="218"/>
      <c r="G1278" s="268" t="s">
        <v>15459</v>
      </c>
      <c r="H1278" s="219"/>
      <c r="I1278" s="217" t="s">
        <v>15506</v>
      </c>
      <c r="J1278" s="21" t="s">
        <v>7228</v>
      </c>
      <c r="K1278" s="217" t="s">
        <v>30</v>
      </c>
      <c r="L1278" s="215" t="str">
        <f>VLOOKUP($K1278,[1]TONG_SL!$A$1:$D$65536,2,0)</f>
        <v>Gà muối 500g</v>
      </c>
      <c r="M1278" s="247"/>
      <c r="N1278" s="215" t="str">
        <f t="shared" si="168"/>
        <v>K-C6</v>
      </c>
      <c r="O1278" s="222"/>
      <c r="P1278" s="222"/>
      <c r="Q1278" s="215" t="str">
        <f>VLOOKUP(K1278,TONG_SL!$A:$D,3,0)</f>
        <v>Túi</v>
      </c>
      <c r="R1278" s="223">
        <v>20</v>
      </c>
      <c r="S1278" s="224"/>
      <c r="T1278" s="224">
        <f>VLOOKUP(VLOOKUP(G1278,Ma_KH!$A:$R,18,0)&amp;K1278,Gia_MB!$A:$F,6,0)</f>
        <v>116611</v>
      </c>
      <c r="U1278" s="182">
        <f t="shared" si="169"/>
        <v>2332220</v>
      </c>
      <c r="V1278" s="224"/>
      <c r="W1278" s="225">
        <f t="shared" si="170"/>
        <v>0</v>
      </c>
      <c r="X1278" s="226" t="str">
        <f t="shared" si="171"/>
        <v>8</v>
      </c>
      <c r="Y1278" s="224"/>
      <c r="Z1278" s="182">
        <f t="shared" si="172"/>
        <v>186577.6</v>
      </c>
      <c r="AA1278" s="227">
        <f>VLOOKUP(G1278,Ma_KH!$A:$R,14,0)</f>
        <v>60</v>
      </c>
    </row>
    <row r="1279" spans="1:27" x14ac:dyDescent="0.25">
      <c r="A1279" s="280">
        <v>46048</v>
      </c>
      <c r="B1279" s="281">
        <v>4183696041</v>
      </c>
      <c r="C1279" s="288" t="s">
        <v>15180</v>
      </c>
      <c r="D1279" s="286">
        <v>46056</v>
      </c>
      <c r="E1279" s="219"/>
      <c r="F1279" s="218"/>
      <c r="G1279" s="268" t="s">
        <v>15459</v>
      </c>
      <c r="H1279" s="219"/>
      <c r="I1279" s="217" t="s">
        <v>15506</v>
      </c>
      <c r="J1279" s="21" t="s">
        <v>7228</v>
      </c>
      <c r="K1279" s="217" t="s">
        <v>32</v>
      </c>
      <c r="L1279" s="215" t="str">
        <f>VLOOKUP($K1279,[1]TONG_SL!$A$1:$D$65536,2,0)</f>
        <v>Giò Tai Lưỡi Xào 250g</v>
      </c>
      <c r="M1279" s="247"/>
      <c r="N1279" s="215" t="str">
        <f t="shared" si="168"/>
        <v>K-C6</v>
      </c>
      <c r="O1279" s="222"/>
      <c r="P1279" s="222"/>
      <c r="Q1279" s="215" t="str">
        <f>VLOOKUP(K1279,TONG_SL!$A:$D,3,0)</f>
        <v>Túi</v>
      </c>
      <c r="R1279" s="223">
        <v>12</v>
      </c>
      <c r="S1279" s="224"/>
      <c r="T1279" s="224">
        <f>VLOOKUP(VLOOKUP(G1279,Ma_KH!$A:$R,18,0)&amp;K1279,Gia_MB!$A:$F,6,0)</f>
        <v>50182</v>
      </c>
      <c r="U1279" s="182">
        <f t="shared" si="169"/>
        <v>602184</v>
      </c>
      <c r="V1279" s="224"/>
      <c r="W1279" s="225">
        <f t="shared" si="170"/>
        <v>0</v>
      </c>
      <c r="X1279" s="226" t="str">
        <f t="shared" si="171"/>
        <v>8</v>
      </c>
      <c r="Y1279" s="224"/>
      <c r="Z1279" s="182">
        <f t="shared" si="172"/>
        <v>48174.720000000001</v>
      </c>
      <c r="AA1279" s="227">
        <f>VLOOKUP(G1279,Ma_KH!$A:$R,14,0)</f>
        <v>60</v>
      </c>
    </row>
    <row r="1280" spans="1:27" x14ac:dyDescent="0.25">
      <c r="A1280" s="280">
        <v>46046</v>
      </c>
      <c r="B1280" s="281">
        <v>4183607642</v>
      </c>
      <c r="C1280" s="288" t="s">
        <v>15180</v>
      </c>
      <c r="D1280" s="286">
        <v>46056</v>
      </c>
      <c r="E1280" s="219"/>
      <c r="F1280" s="218"/>
      <c r="G1280" s="268" t="s">
        <v>15398</v>
      </c>
      <c r="H1280" s="219"/>
      <c r="I1280" s="217" t="s">
        <v>15507</v>
      </c>
      <c r="J1280" s="21" t="s">
        <v>7228</v>
      </c>
      <c r="K1280" s="217" t="s">
        <v>34</v>
      </c>
      <c r="L1280" s="215" t="str">
        <f>VLOOKUP($K1280,[1]TONG_SL!$A$1:$D$65536,2,0)</f>
        <v>Tai heo muối 200g</v>
      </c>
      <c r="M1280" s="247"/>
      <c r="N1280" s="215" t="str">
        <f t="shared" si="168"/>
        <v>K-C6</v>
      </c>
      <c r="O1280" s="222"/>
      <c r="P1280" s="222"/>
      <c r="Q1280" s="215" t="str">
        <f>VLOOKUP(K1280,TONG_SL!$A:$D,3,0)</f>
        <v>Túi</v>
      </c>
      <c r="R1280" s="223">
        <v>2</v>
      </c>
      <c r="S1280" s="224"/>
      <c r="T1280" s="224">
        <f>VLOOKUP(VLOOKUP(G1280,Ma_KH!$A:$R,18,0)&amp;K1280,Gia_MB!$A:$F,6,0)</f>
        <v>55595</v>
      </c>
      <c r="U1280" s="182">
        <f t="shared" si="169"/>
        <v>111190</v>
      </c>
      <c r="V1280" s="224"/>
      <c r="W1280" s="225">
        <f t="shared" si="170"/>
        <v>0</v>
      </c>
      <c r="X1280" s="226" t="str">
        <f t="shared" si="171"/>
        <v>8</v>
      </c>
      <c r="Y1280" s="224"/>
      <c r="Z1280" s="182">
        <f t="shared" si="172"/>
        <v>8895.2000000000007</v>
      </c>
      <c r="AA1280" s="227">
        <f>VLOOKUP(G1280,Ma_KH!$A:$R,14,0)</f>
        <v>60</v>
      </c>
    </row>
    <row r="1281" spans="1:27" x14ac:dyDescent="0.25">
      <c r="A1281" s="280">
        <v>46046</v>
      </c>
      <c r="B1281" s="281">
        <v>4183607642</v>
      </c>
      <c r="C1281" s="288" t="s">
        <v>15180</v>
      </c>
      <c r="D1281" s="286">
        <v>46056</v>
      </c>
      <c r="E1281" s="219"/>
      <c r="F1281" s="218"/>
      <c r="G1281" s="268" t="s">
        <v>15398</v>
      </c>
      <c r="H1281" s="219"/>
      <c r="I1281" s="217" t="s">
        <v>15507</v>
      </c>
      <c r="J1281" s="21" t="s">
        <v>7228</v>
      </c>
      <c r="K1281" s="217" t="s">
        <v>27</v>
      </c>
      <c r="L1281" s="215" t="str">
        <f>VLOOKUP($K1281,[1]TONG_SL!$A$1:$D$65536,2,0)</f>
        <v>Chân giò heo muối 300g</v>
      </c>
      <c r="M1281" s="247"/>
      <c r="N1281" s="215" t="str">
        <f t="shared" si="168"/>
        <v>K-C6</v>
      </c>
      <c r="O1281" s="222"/>
      <c r="P1281" s="222"/>
      <c r="Q1281" s="215" t="str">
        <f>VLOOKUP(K1281,TONG_SL!$A:$D,3,0)</f>
        <v>Túi</v>
      </c>
      <c r="R1281" s="223">
        <v>5</v>
      </c>
      <c r="S1281" s="224"/>
      <c r="T1281" s="224">
        <f>VLOOKUP(VLOOKUP(G1281,Ma_KH!$A:$R,18,0)&amp;K1281,Gia_MB!$A:$F,6,0)</f>
        <v>73431</v>
      </c>
      <c r="U1281" s="182">
        <f t="shared" si="169"/>
        <v>367155</v>
      </c>
      <c r="V1281" s="224"/>
      <c r="W1281" s="225">
        <f t="shared" si="170"/>
        <v>0</v>
      </c>
      <c r="X1281" s="226" t="str">
        <f t="shared" si="171"/>
        <v>8</v>
      </c>
      <c r="Y1281" s="224"/>
      <c r="Z1281" s="182">
        <f t="shared" si="172"/>
        <v>29372.400000000001</v>
      </c>
      <c r="AA1281" s="227">
        <f>VLOOKUP(G1281,Ma_KH!$A:$R,14,0)</f>
        <v>60</v>
      </c>
    </row>
    <row r="1282" spans="1:27" x14ac:dyDescent="0.25">
      <c r="A1282" s="280">
        <v>46046</v>
      </c>
      <c r="B1282" s="281">
        <v>4183607642</v>
      </c>
      <c r="C1282" s="288" t="s">
        <v>15180</v>
      </c>
      <c r="D1282" s="286">
        <v>46056</v>
      </c>
      <c r="E1282" s="219"/>
      <c r="F1282" s="218"/>
      <c r="G1282" s="268" t="s">
        <v>15398</v>
      </c>
      <c r="H1282" s="219"/>
      <c r="I1282" s="217" t="s">
        <v>15507</v>
      </c>
      <c r="J1282" s="21" t="s">
        <v>7228</v>
      </c>
      <c r="K1282" s="217" t="s">
        <v>32</v>
      </c>
      <c r="L1282" s="215" t="str">
        <f>VLOOKUP($K1282,[1]TONG_SL!$A$1:$D$65536,2,0)</f>
        <v>Giò Tai Lưỡi Xào 250g</v>
      </c>
      <c r="M1282" s="247"/>
      <c r="N1282" s="215" t="str">
        <f t="shared" si="168"/>
        <v>K-C6</v>
      </c>
      <c r="O1282" s="222"/>
      <c r="P1282" s="222"/>
      <c r="Q1282" s="215" t="str">
        <f>VLOOKUP(K1282,TONG_SL!$A:$D,3,0)</f>
        <v>Túi</v>
      </c>
      <c r="R1282" s="223">
        <v>5</v>
      </c>
      <c r="S1282" s="224"/>
      <c r="T1282" s="224">
        <f>VLOOKUP(VLOOKUP(G1282,Ma_KH!$A:$R,18,0)&amp;K1282,Gia_MB!$A:$F,6,0)</f>
        <v>50182</v>
      </c>
      <c r="U1282" s="182">
        <f t="shared" si="169"/>
        <v>250910</v>
      </c>
      <c r="V1282" s="224"/>
      <c r="W1282" s="225">
        <f t="shared" si="170"/>
        <v>0</v>
      </c>
      <c r="X1282" s="226" t="str">
        <f t="shared" si="171"/>
        <v>8</v>
      </c>
      <c r="Y1282" s="224"/>
      <c r="Z1282" s="182">
        <f t="shared" si="172"/>
        <v>20072.8</v>
      </c>
      <c r="AA1282" s="227">
        <f>VLOOKUP(G1282,Ma_KH!$A:$R,14,0)</f>
        <v>60</v>
      </c>
    </row>
    <row r="1283" spans="1:27" x14ac:dyDescent="0.25">
      <c r="A1283" s="280">
        <v>46046</v>
      </c>
      <c r="B1283" s="281">
        <v>4183607642</v>
      </c>
      <c r="C1283" s="288" t="s">
        <v>15180</v>
      </c>
      <c r="D1283" s="286">
        <v>46056</v>
      </c>
      <c r="E1283" s="219"/>
      <c r="F1283" s="218"/>
      <c r="G1283" s="268" t="s">
        <v>15398</v>
      </c>
      <c r="H1283" s="219"/>
      <c r="I1283" s="217" t="s">
        <v>15507</v>
      </c>
      <c r="J1283" s="21" t="s">
        <v>7228</v>
      </c>
      <c r="K1283" s="217" t="s">
        <v>30</v>
      </c>
      <c r="L1283" s="215" t="str">
        <f>VLOOKUP($K1283,[1]TONG_SL!$A$1:$D$65536,2,0)</f>
        <v>Gà muối 500g</v>
      </c>
      <c r="M1283" s="247"/>
      <c r="N1283" s="215" t="str">
        <f t="shared" si="168"/>
        <v>K-C6</v>
      </c>
      <c r="O1283" s="222"/>
      <c r="P1283" s="222"/>
      <c r="Q1283" s="215" t="str">
        <f>VLOOKUP(K1283,TONG_SL!$A:$D,3,0)</f>
        <v>Túi</v>
      </c>
      <c r="R1283" s="223">
        <v>26</v>
      </c>
      <c r="S1283" s="224"/>
      <c r="T1283" s="224">
        <f>VLOOKUP(VLOOKUP(G1283,Ma_KH!$A:$R,18,0)&amp;K1283,Gia_MB!$A:$F,6,0)</f>
        <v>116611</v>
      </c>
      <c r="U1283" s="182">
        <f t="shared" si="169"/>
        <v>3031886</v>
      </c>
      <c r="V1283" s="224"/>
      <c r="W1283" s="225">
        <f t="shared" si="170"/>
        <v>0</v>
      </c>
      <c r="X1283" s="226" t="str">
        <f t="shared" si="171"/>
        <v>8</v>
      </c>
      <c r="Y1283" s="224"/>
      <c r="Z1283" s="182">
        <f t="shared" si="172"/>
        <v>242550.88</v>
      </c>
      <c r="AA1283" s="227">
        <f>VLOOKUP(G1283,Ma_KH!$A:$R,14,0)</f>
        <v>60</v>
      </c>
    </row>
    <row r="1284" spans="1:27" x14ac:dyDescent="0.25">
      <c r="A1284" s="216">
        <v>46046</v>
      </c>
      <c r="B1284" s="217">
        <v>4183607613</v>
      </c>
      <c r="C1284" s="10" t="s">
        <v>15180</v>
      </c>
      <c r="D1284" s="9">
        <v>46056</v>
      </c>
      <c r="E1284" s="219"/>
      <c r="F1284" s="218"/>
      <c r="G1284" s="268" t="s">
        <v>15398</v>
      </c>
      <c r="H1284" s="219"/>
      <c r="I1284" s="217" t="s">
        <v>15508</v>
      </c>
      <c r="J1284" s="21" t="s">
        <v>7228</v>
      </c>
      <c r="K1284" s="217" t="s">
        <v>34</v>
      </c>
      <c r="L1284" s="215" t="str">
        <f>VLOOKUP($K1284,[1]TONG_SL!$A$1:$D$65536,2,0)</f>
        <v>Tai heo muối 200g</v>
      </c>
      <c r="M1284" s="247"/>
      <c r="N1284" s="215" t="str">
        <f t="shared" si="168"/>
        <v>K-C6</v>
      </c>
      <c r="O1284" s="222"/>
      <c r="P1284" s="222"/>
      <c r="Q1284" s="215" t="str">
        <f>VLOOKUP(K1284,TONG_SL!$A:$D,3,0)</f>
        <v>Túi</v>
      </c>
      <c r="R1284" s="223">
        <v>3</v>
      </c>
      <c r="S1284" s="224"/>
      <c r="T1284" s="224">
        <f>VLOOKUP(VLOOKUP(G1284,Ma_KH!$A:$R,18,0)&amp;K1284,Gia_MB!$A:$F,6,0)</f>
        <v>55595</v>
      </c>
      <c r="U1284" s="182">
        <f t="shared" si="169"/>
        <v>166785</v>
      </c>
      <c r="V1284" s="224"/>
      <c r="W1284" s="225">
        <f t="shared" si="170"/>
        <v>0</v>
      </c>
      <c r="X1284" s="226" t="str">
        <f t="shared" si="171"/>
        <v>8</v>
      </c>
      <c r="Y1284" s="224"/>
      <c r="Z1284" s="182">
        <f t="shared" si="172"/>
        <v>13342.800000000001</v>
      </c>
      <c r="AA1284" s="227">
        <f>VLOOKUP(G1284,Ma_KH!$A:$R,14,0)</f>
        <v>60</v>
      </c>
    </row>
    <row r="1285" spans="1:27" x14ac:dyDescent="0.25">
      <c r="A1285" s="216">
        <v>46046</v>
      </c>
      <c r="B1285" s="217">
        <v>4183607613</v>
      </c>
      <c r="C1285" s="10" t="s">
        <v>15180</v>
      </c>
      <c r="D1285" s="9">
        <v>46056</v>
      </c>
      <c r="E1285" s="219"/>
      <c r="F1285" s="218"/>
      <c r="G1285" s="268" t="s">
        <v>15398</v>
      </c>
      <c r="H1285" s="219"/>
      <c r="I1285" s="217" t="s">
        <v>15508</v>
      </c>
      <c r="J1285" s="21" t="s">
        <v>7228</v>
      </c>
      <c r="K1285" s="217" t="s">
        <v>27</v>
      </c>
      <c r="L1285" s="215" t="str">
        <f>VLOOKUP($K1285,[1]TONG_SL!$A$1:$D$65536,2,0)</f>
        <v>Chân giò heo muối 300g</v>
      </c>
      <c r="M1285" s="247"/>
      <c r="N1285" s="215" t="str">
        <f t="shared" si="168"/>
        <v>K-C6</v>
      </c>
      <c r="O1285" s="222"/>
      <c r="P1285" s="222"/>
      <c r="Q1285" s="215" t="str">
        <f>VLOOKUP(K1285,TONG_SL!$A:$D,3,0)</f>
        <v>Túi</v>
      </c>
      <c r="R1285" s="223">
        <v>6</v>
      </c>
      <c r="S1285" s="224"/>
      <c r="T1285" s="224">
        <f>VLOOKUP(VLOOKUP(G1285,Ma_KH!$A:$R,18,0)&amp;K1285,Gia_MB!$A:$F,6,0)</f>
        <v>73431</v>
      </c>
      <c r="U1285" s="182">
        <f t="shared" si="169"/>
        <v>440586</v>
      </c>
      <c r="V1285" s="224"/>
      <c r="W1285" s="225">
        <f t="shared" si="170"/>
        <v>0</v>
      </c>
      <c r="X1285" s="226" t="str">
        <f t="shared" si="171"/>
        <v>8</v>
      </c>
      <c r="Y1285" s="224"/>
      <c r="Z1285" s="182">
        <f t="shared" si="172"/>
        <v>35246.879999999997</v>
      </c>
      <c r="AA1285" s="227">
        <f>VLOOKUP(G1285,Ma_KH!$A:$R,14,0)</f>
        <v>60</v>
      </c>
    </row>
    <row r="1286" spans="1:27" x14ac:dyDescent="0.25">
      <c r="A1286" s="216">
        <v>46046</v>
      </c>
      <c r="B1286" s="217">
        <v>4183607613</v>
      </c>
      <c r="C1286" s="10" t="s">
        <v>15180</v>
      </c>
      <c r="D1286" s="9">
        <v>46056</v>
      </c>
      <c r="E1286" s="219"/>
      <c r="F1286" s="218"/>
      <c r="G1286" s="268" t="s">
        <v>15398</v>
      </c>
      <c r="H1286" s="219"/>
      <c r="I1286" s="217" t="s">
        <v>15508</v>
      </c>
      <c r="J1286" s="21" t="s">
        <v>7228</v>
      </c>
      <c r="K1286" s="217" t="s">
        <v>32</v>
      </c>
      <c r="L1286" s="215" t="str">
        <f>VLOOKUP($K1286,[1]TONG_SL!$A$1:$D$65536,2,0)</f>
        <v>Giò Tai Lưỡi Xào 250g</v>
      </c>
      <c r="M1286" s="247"/>
      <c r="N1286" s="215" t="str">
        <f t="shared" si="168"/>
        <v>K-C6</v>
      </c>
      <c r="O1286" s="222"/>
      <c r="P1286" s="222"/>
      <c r="Q1286" s="215" t="str">
        <f>VLOOKUP(K1286,TONG_SL!$A:$D,3,0)</f>
        <v>Túi</v>
      </c>
      <c r="R1286" s="223">
        <v>4</v>
      </c>
      <c r="S1286" s="224"/>
      <c r="T1286" s="224">
        <f>VLOOKUP(VLOOKUP(G1286,Ma_KH!$A:$R,18,0)&amp;K1286,Gia_MB!$A:$F,6,0)</f>
        <v>50182</v>
      </c>
      <c r="U1286" s="182">
        <f t="shared" si="169"/>
        <v>200728</v>
      </c>
      <c r="V1286" s="224"/>
      <c r="W1286" s="225">
        <f t="shared" si="170"/>
        <v>0</v>
      </c>
      <c r="X1286" s="226" t="str">
        <f t="shared" si="171"/>
        <v>8</v>
      </c>
      <c r="Y1286" s="224"/>
      <c r="Z1286" s="182">
        <f t="shared" si="172"/>
        <v>16058.24</v>
      </c>
      <c r="AA1286" s="227">
        <f>VLOOKUP(G1286,Ma_KH!$A:$R,14,0)</f>
        <v>60</v>
      </c>
    </row>
    <row r="1287" spans="1:27" x14ac:dyDescent="0.25">
      <c r="A1287" s="216">
        <v>46046</v>
      </c>
      <c r="B1287" s="217">
        <v>4183607613</v>
      </c>
      <c r="C1287" s="10" t="s">
        <v>15180</v>
      </c>
      <c r="D1287" s="9">
        <v>46056</v>
      </c>
      <c r="E1287" s="219"/>
      <c r="F1287" s="218"/>
      <c r="G1287" s="268" t="s">
        <v>15398</v>
      </c>
      <c r="H1287" s="219"/>
      <c r="I1287" s="217" t="s">
        <v>15508</v>
      </c>
      <c r="J1287" s="21" t="s">
        <v>7228</v>
      </c>
      <c r="K1287" s="217" t="s">
        <v>30</v>
      </c>
      <c r="L1287" s="215" t="str">
        <f>VLOOKUP($K1287,[1]TONG_SL!$A$1:$D$65536,2,0)</f>
        <v>Gà muối 500g</v>
      </c>
      <c r="M1287" s="247"/>
      <c r="N1287" s="215" t="str">
        <f t="shared" si="168"/>
        <v>K-C6</v>
      </c>
      <c r="O1287" s="222"/>
      <c r="P1287" s="222"/>
      <c r="Q1287" s="215" t="str">
        <f>VLOOKUP(K1287,TONG_SL!$A:$D,3,0)</f>
        <v>Túi</v>
      </c>
      <c r="R1287" s="223">
        <v>24</v>
      </c>
      <c r="S1287" s="224"/>
      <c r="T1287" s="224">
        <f>VLOOKUP(VLOOKUP(G1287,Ma_KH!$A:$R,18,0)&amp;K1287,Gia_MB!$A:$F,6,0)</f>
        <v>116611</v>
      </c>
      <c r="U1287" s="182">
        <f t="shared" si="169"/>
        <v>2798664</v>
      </c>
      <c r="V1287" s="224"/>
      <c r="W1287" s="225">
        <f t="shared" si="170"/>
        <v>0</v>
      </c>
      <c r="X1287" s="226" t="str">
        <f t="shared" si="171"/>
        <v>8</v>
      </c>
      <c r="Y1287" s="224"/>
      <c r="Z1287" s="182">
        <f t="shared" si="172"/>
        <v>223893.12</v>
      </c>
      <c r="AA1287" s="227">
        <f>VLOOKUP(G1287,Ma_KH!$A:$R,14,0)</f>
        <v>60</v>
      </c>
    </row>
    <row r="1288" spans="1:27" x14ac:dyDescent="0.25">
      <c r="A1288" s="280">
        <v>46047</v>
      </c>
      <c r="B1288" s="281">
        <v>4183612258</v>
      </c>
      <c r="C1288" s="288" t="s">
        <v>15180</v>
      </c>
      <c r="D1288" s="286">
        <v>46056</v>
      </c>
      <c r="E1288" s="219"/>
      <c r="F1288" s="218"/>
      <c r="G1288" s="268" t="s">
        <v>15509</v>
      </c>
      <c r="H1288" s="219"/>
      <c r="I1288" s="217" t="s">
        <v>15510</v>
      </c>
      <c r="J1288" s="21" t="s">
        <v>7228</v>
      </c>
      <c r="K1288" s="217" t="s">
        <v>48</v>
      </c>
      <c r="L1288" s="215" t="str">
        <f>VLOOKUP($K1288,[1]TONG_SL!$A$1:$D$65536,2,0)</f>
        <v>Mọc Nấm Hương 250g</v>
      </c>
      <c r="M1288" s="247"/>
      <c r="N1288" s="215" t="str">
        <f t="shared" si="168"/>
        <v>K-C6</v>
      </c>
      <c r="O1288" s="222"/>
      <c r="P1288" s="222"/>
      <c r="Q1288" s="215" t="str">
        <f>VLOOKUP(K1288,TONG_SL!$A:$D,3,0)</f>
        <v>Túi</v>
      </c>
      <c r="R1288" s="223">
        <v>6</v>
      </c>
      <c r="S1288" s="224"/>
      <c r="T1288" s="224">
        <f>VLOOKUP(VLOOKUP(G1288,Ma_KH!$A:$R,18,0)&amp;K1288,Gia_MB!$A:$F,6,0)</f>
        <v>46000</v>
      </c>
      <c r="U1288" s="182">
        <f t="shared" si="169"/>
        <v>276000</v>
      </c>
      <c r="V1288" s="224"/>
      <c r="W1288" s="225">
        <f t="shared" si="170"/>
        <v>0</v>
      </c>
      <c r="X1288" s="226" t="str">
        <f t="shared" si="171"/>
        <v>8</v>
      </c>
      <c r="Y1288" s="224"/>
      <c r="Z1288" s="182">
        <f t="shared" si="172"/>
        <v>22080</v>
      </c>
      <c r="AA1288" s="227">
        <f>VLOOKUP(G1288,Ma_KH!$A:$R,14,0)</f>
        <v>60</v>
      </c>
    </row>
    <row r="1289" spans="1:27" x14ac:dyDescent="0.25">
      <c r="A1289" s="280">
        <v>46047</v>
      </c>
      <c r="B1289" s="281">
        <v>4183612258</v>
      </c>
      <c r="C1289" s="288" t="s">
        <v>15180</v>
      </c>
      <c r="D1289" s="286">
        <v>46056</v>
      </c>
      <c r="E1289" s="219"/>
      <c r="F1289" s="218"/>
      <c r="G1289" s="268" t="s">
        <v>15509</v>
      </c>
      <c r="H1289" s="219"/>
      <c r="I1289" s="217" t="s">
        <v>15510</v>
      </c>
      <c r="J1289" s="21" t="s">
        <v>7228</v>
      </c>
      <c r="K1289" s="217" t="s">
        <v>34</v>
      </c>
      <c r="L1289" s="215" t="str">
        <f>VLOOKUP($K1289,[1]TONG_SL!$A$1:$D$65536,2,0)</f>
        <v>Tai heo muối 200g</v>
      </c>
      <c r="M1289" s="247"/>
      <c r="N1289" s="215" t="str">
        <f t="shared" si="168"/>
        <v>K-C6</v>
      </c>
      <c r="O1289" s="222"/>
      <c r="P1289" s="222"/>
      <c r="Q1289" s="215" t="str">
        <f>VLOOKUP(K1289,TONG_SL!$A:$D,3,0)</f>
        <v>Túi</v>
      </c>
      <c r="R1289" s="223">
        <v>9</v>
      </c>
      <c r="S1289" s="224"/>
      <c r="T1289" s="224">
        <f>VLOOKUP(VLOOKUP(G1289,Ma_KH!$A:$R,18,0)&amp;K1289,Gia_MB!$A:$F,6,0)</f>
        <v>55595</v>
      </c>
      <c r="U1289" s="182">
        <f t="shared" si="169"/>
        <v>500355</v>
      </c>
      <c r="V1289" s="224"/>
      <c r="W1289" s="225">
        <f t="shared" si="170"/>
        <v>0</v>
      </c>
      <c r="X1289" s="226" t="str">
        <f t="shared" si="171"/>
        <v>8</v>
      </c>
      <c r="Y1289" s="224"/>
      <c r="Z1289" s="182">
        <f t="shared" si="172"/>
        <v>40028.400000000001</v>
      </c>
      <c r="AA1289" s="227">
        <f>VLOOKUP(G1289,Ma_KH!$A:$R,14,0)</f>
        <v>60</v>
      </c>
    </row>
    <row r="1290" spans="1:27" x14ac:dyDescent="0.25">
      <c r="A1290" s="280">
        <v>46047</v>
      </c>
      <c r="B1290" s="281">
        <v>4183612258</v>
      </c>
      <c r="C1290" s="288" t="s">
        <v>15180</v>
      </c>
      <c r="D1290" s="286">
        <v>46056</v>
      </c>
      <c r="E1290" s="219"/>
      <c r="F1290" s="218"/>
      <c r="G1290" s="268" t="s">
        <v>15509</v>
      </c>
      <c r="H1290" s="219"/>
      <c r="I1290" s="217" t="s">
        <v>15510</v>
      </c>
      <c r="J1290" s="21" t="s">
        <v>7228</v>
      </c>
      <c r="K1290" s="217" t="s">
        <v>27</v>
      </c>
      <c r="L1290" s="215" t="str">
        <f>VLOOKUP($K1290,[1]TONG_SL!$A$1:$D$65536,2,0)</f>
        <v>Chân giò heo muối 300g</v>
      </c>
      <c r="M1290" s="247"/>
      <c r="N1290" s="215" t="str">
        <f t="shared" si="168"/>
        <v>K-C6</v>
      </c>
      <c r="O1290" s="222"/>
      <c r="P1290" s="222"/>
      <c r="Q1290" s="215" t="str">
        <f>VLOOKUP(K1290,TONG_SL!$A:$D,3,0)</f>
        <v>Túi</v>
      </c>
      <c r="R1290" s="223">
        <v>10</v>
      </c>
      <c r="S1290" s="224"/>
      <c r="T1290" s="224">
        <f>VLOOKUP(VLOOKUP(G1290,Ma_KH!$A:$R,18,0)&amp;K1290,Gia_MB!$A:$F,6,0)</f>
        <v>73431</v>
      </c>
      <c r="U1290" s="182">
        <f t="shared" si="169"/>
        <v>734310</v>
      </c>
      <c r="V1290" s="224"/>
      <c r="W1290" s="225">
        <f t="shared" si="170"/>
        <v>0</v>
      </c>
      <c r="X1290" s="226" t="str">
        <f t="shared" si="171"/>
        <v>8</v>
      </c>
      <c r="Y1290" s="224"/>
      <c r="Z1290" s="182">
        <f t="shared" si="172"/>
        <v>58744.800000000003</v>
      </c>
      <c r="AA1290" s="227">
        <f>VLOOKUP(G1290,Ma_KH!$A:$R,14,0)</f>
        <v>60</v>
      </c>
    </row>
    <row r="1291" spans="1:27" x14ac:dyDescent="0.25">
      <c r="A1291" s="280">
        <v>46047</v>
      </c>
      <c r="B1291" s="281">
        <v>4183612258</v>
      </c>
      <c r="C1291" s="288" t="s">
        <v>15180</v>
      </c>
      <c r="D1291" s="286">
        <v>46056</v>
      </c>
      <c r="E1291" s="219"/>
      <c r="F1291" s="218"/>
      <c r="G1291" s="268" t="s">
        <v>15509</v>
      </c>
      <c r="H1291" s="219"/>
      <c r="I1291" s="217" t="s">
        <v>15510</v>
      </c>
      <c r="J1291" s="21" t="s">
        <v>7228</v>
      </c>
      <c r="K1291" s="217" t="s">
        <v>15450</v>
      </c>
      <c r="L1291" s="215" t="str">
        <f>VLOOKUP($K1291,[1]TONG_SL!$A$1:$D$65536,2,0)</f>
        <v>Giò sụn gà 250g</v>
      </c>
      <c r="M1291" s="247"/>
      <c r="N1291" s="215" t="str">
        <f t="shared" si="168"/>
        <v>K-C6</v>
      </c>
      <c r="O1291" s="222"/>
      <c r="P1291" s="222"/>
      <c r="Q1291" s="215" t="str">
        <f>VLOOKUP(K1291,TONG_SL!$A:$D,3,0)</f>
        <v>Túi</v>
      </c>
      <c r="R1291" s="223">
        <v>8</v>
      </c>
      <c r="S1291" s="224"/>
      <c r="T1291" s="224">
        <f>VLOOKUP(VLOOKUP(G1291,Ma_KH!$A:$R,18,0)&amp;K1291,Gia_MB!$A:$F,6,0)</f>
        <v>50400</v>
      </c>
      <c r="U1291" s="182">
        <f t="shared" si="169"/>
        <v>403200</v>
      </c>
      <c r="V1291" s="224"/>
      <c r="W1291" s="225">
        <f t="shared" si="170"/>
        <v>0</v>
      </c>
      <c r="X1291" s="226" t="str">
        <f t="shared" si="171"/>
        <v>8</v>
      </c>
      <c r="Y1291" s="224"/>
      <c r="Z1291" s="182">
        <f t="shared" si="172"/>
        <v>32256</v>
      </c>
      <c r="AA1291" s="227">
        <f>VLOOKUP(G1291,Ma_KH!$A:$R,14,0)</f>
        <v>60</v>
      </c>
    </row>
    <row r="1292" spans="1:27" x14ac:dyDescent="0.25">
      <c r="A1292" s="280">
        <v>46047</v>
      </c>
      <c r="B1292" s="281">
        <v>4183612258</v>
      </c>
      <c r="C1292" s="288" t="s">
        <v>15180</v>
      </c>
      <c r="D1292" s="286">
        <v>46056</v>
      </c>
      <c r="E1292" s="219"/>
      <c r="F1292" s="218"/>
      <c r="G1292" s="268" t="s">
        <v>15509</v>
      </c>
      <c r="H1292" s="219"/>
      <c r="I1292" s="217" t="s">
        <v>15510</v>
      </c>
      <c r="J1292" s="21" t="s">
        <v>7228</v>
      </c>
      <c r="K1292" s="217" t="s">
        <v>32</v>
      </c>
      <c r="L1292" s="215" t="str">
        <f>VLOOKUP($K1292,[1]TONG_SL!$A$1:$D$65536,2,0)</f>
        <v>Giò Tai Lưỡi Xào 250g</v>
      </c>
      <c r="M1292" s="247"/>
      <c r="N1292" s="215" t="str">
        <f t="shared" si="168"/>
        <v>K-C6</v>
      </c>
      <c r="O1292" s="222"/>
      <c r="P1292" s="222"/>
      <c r="Q1292" s="215" t="str">
        <f>VLOOKUP(K1292,TONG_SL!$A:$D,3,0)</f>
        <v>Túi</v>
      </c>
      <c r="R1292" s="223">
        <v>6</v>
      </c>
      <c r="S1292" s="224"/>
      <c r="T1292" s="224">
        <f>VLOOKUP(VLOOKUP(G1292,Ma_KH!$A:$R,18,0)&amp;K1292,Gia_MB!$A:$F,6,0)</f>
        <v>50182</v>
      </c>
      <c r="U1292" s="182">
        <f t="shared" si="169"/>
        <v>301092</v>
      </c>
      <c r="V1292" s="224"/>
      <c r="W1292" s="225">
        <f t="shared" si="170"/>
        <v>0</v>
      </c>
      <c r="X1292" s="226" t="str">
        <f t="shared" si="171"/>
        <v>8</v>
      </c>
      <c r="Y1292" s="224"/>
      <c r="Z1292" s="182">
        <f t="shared" si="172"/>
        <v>24087.360000000001</v>
      </c>
      <c r="AA1292" s="227">
        <f>VLOOKUP(G1292,Ma_KH!$A:$R,14,0)</f>
        <v>60</v>
      </c>
    </row>
    <row r="1293" spans="1:27" x14ac:dyDescent="0.25">
      <c r="A1293" s="280">
        <v>46047</v>
      </c>
      <c r="B1293" s="281">
        <v>4183612258</v>
      </c>
      <c r="C1293" s="288" t="s">
        <v>15180</v>
      </c>
      <c r="D1293" s="286">
        <v>46056</v>
      </c>
      <c r="E1293" s="219"/>
      <c r="F1293" s="218"/>
      <c r="G1293" s="268" t="s">
        <v>15509</v>
      </c>
      <c r="H1293" s="219"/>
      <c r="I1293" s="217" t="s">
        <v>15510</v>
      </c>
      <c r="J1293" s="21" t="s">
        <v>7228</v>
      </c>
      <c r="K1293" s="217" t="s">
        <v>15451</v>
      </c>
      <c r="L1293" s="215" t="str">
        <f>VLOOKUP($K1293,[1]TONG_SL!$A$1:$D$65536,2,0)</f>
        <v>Giò lụa cây 250g</v>
      </c>
      <c r="M1293" s="247"/>
      <c r="N1293" s="215" t="str">
        <f t="shared" si="168"/>
        <v>K-C6</v>
      </c>
      <c r="O1293" s="222"/>
      <c r="P1293" s="222"/>
      <c r="Q1293" s="215" t="str">
        <f>VLOOKUP(K1293,TONG_SL!$A:$D,3,0)</f>
        <v>Túi</v>
      </c>
      <c r="R1293" s="223">
        <v>3</v>
      </c>
      <c r="S1293" s="224"/>
      <c r="T1293" s="224">
        <f>VLOOKUP(VLOOKUP(G1293,Ma_KH!$A:$R,18,0)&amp;K1293,Gia_MB!$A:$F,6,0)</f>
        <v>49500</v>
      </c>
      <c r="U1293" s="182">
        <f t="shared" si="169"/>
        <v>148500</v>
      </c>
      <c r="V1293" s="224"/>
      <c r="W1293" s="225">
        <f t="shared" si="170"/>
        <v>0</v>
      </c>
      <c r="X1293" s="226" t="str">
        <f t="shared" si="171"/>
        <v>8</v>
      </c>
      <c r="Y1293" s="224"/>
      <c r="Z1293" s="182">
        <f t="shared" si="172"/>
        <v>11880</v>
      </c>
      <c r="AA1293" s="227">
        <f>VLOOKUP(G1293,Ma_KH!$A:$R,14,0)</f>
        <v>60</v>
      </c>
    </row>
    <row r="1294" spans="1:27" x14ac:dyDescent="0.25">
      <c r="A1294" s="280">
        <v>46047</v>
      </c>
      <c r="B1294" s="281">
        <v>4183612258</v>
      </c>
      <c r="C1294" s="288" t="s">
        <v>15180</v>
      </c>
      <c r="D1294" s="286">
        <v>46056</v>
      </c>
      <c r="E1294" s="219"/>
      <c r="F1294" s="218"/>
      <c r="G1294" s="268" t="s">
        <v>15509</v>
      </c>
      <c r="H1294" s="219"/>
      <c r="I1294" s="217" t="s">
        <v>15510</v>
      </c>
      <c r="J1294" s="21" t="s">
        <v>7228</v>
      </c>
      <c r="K1294" s="217" t="s">
        <v>30</v>
      </c>
      <c r="L1294" s="215" t="str">
        <f>VLOOKUP($K1294,[1]TONG_SL!$A$1:$D$65536,2,0)</f>
        <v>Gà muối 500g</v>
      </c>
      <c r="M1294" s="247"/>
      <c r="N1294" s="215" t="str">
        <f t="shared" si="168"/>
        <v>K-C6</v>
      </c>
      <c r="O1294" s="222"/>
      <c r="P1294" s="222"/>
      <c r="Q1294" s="215" t="str">
        <f>VLOOKUP(K1294,TONG_SL!$A:$D,3,0)</f>
        <v>Túi</v>
      </c>
      <c r="R1294" s="223">
        <v>15</v>
      </c>
      <c r="S1294" s="224"/>
      <c r="T1294" s="224">
        <f>VLOOKUP(VLOOKUP(G1294,Ma_KH!$A:$R,18,0)&amp;K1294,Gia_MB!$A:$F,6,0)</f>
        <v>116611</v>
      </c>
      <c r="U1294" s="182">
        <f t="shared" si="169"/>
        <v>1749165</v>
      </c>
      <c r="V1294" s="224"/>
      <c r="W1294" s="225">
        <f t="shared" si="170"/>
        <v>0</v>
      </c>
      <c r="X1294" s="226" t="str">
        <f t="shared" si="171"/>
        <v>8</v>
      </c>
      <c r="Y1294" s="224"/>
      <c r="Z1294" s="182">
        <f t="shared" si="172"/>
        <v>139933.20000000001</v>
      </c>
      <c r="AA1294" s="227">
        <f>VLOOKUP(G1294,Ma_KH!$A:$R,14,0)</f>
        <v>60</v>
      </c>
    </row>
    <row r="1295" spans="1:27" x14ac:dyDescent="0.25">
      <c r="A1295" s="280">
        <v>46047</v>
      </c>
      <c r="B1295" s="281">
        <v>4183612920</v>
      </c>
      <c r="C1295" s="288" t="s">
        <v>15180</v>
      </c>
      <c r="D1295" s="286">
        <v>46056</v>
      </c>
      <c r="E1295" s="219"/>
      <c r="F1295" s="218"/>
      <c r="G1295" s="268" t="s">
        <v>15511</v>
      </c>
      <c r="H1295" s="219"/>
      <c r="I1295" s="217" t="s">
        <v>15512</v>
      </c>
      <c r="J1295" s="21" t="s">
        <v>7228</v>
      </c>
      <c r="K1295" s="217" t="s">
        <v>30</v>
      </c>
      <c r="L1295" s="215" t="str">
        <f>VLOOKUP($K1295,[1]TONG_SL!$A$1:$D$65536,2,0)</f>
        <v>Gà muối 500g</v>
      </c>
      <c r="M1295" s="247"/>
      <c r="N1295" s="215" t="str">
        <f t="shared" si="168"/>
        <v>K-C6</v>
      </c>
      <c r="O1295" s="222"/>
      <c r="P1295" s="222"/>
      <c r="Q1295" s="215" t="str">
        <f>VLOOKUP(K1295,TONG_SL!$A:$D,3,0)</f>
        <v>Túi</v>
      </c>
      <c r="R1295" s="223">
        <v>10</v>
      </c>
      <c r="S1295" s="224"/>
      <c r="T1295" s="224">
        <f>VLOOKUP(VLOOKUP(G1295,Ma_KH!$A:$R,18,0)&amp;K1295,Gia_MB!$A:$F,6,0)</f>
        <v>116611</v>
      </c>
      <c r="U1295" s="182">
        <f t="shared" si="169"/>
        <v>1166110</v>
      </c>
      <c r="V1295" s="224"/>
      <c r="W1295" s="225">
        <f t="shared" si="170"/>
        <v>0</v>
      </c>
      <c r="X1295" s="226" t="str">
        <f t="shared" si="171"/>
        <v>8</v>
      </c>
      <c r="Y1295" s="224"/>
      <c r="Z1295" s="182">
        <f t="shared" si="172"/>
        <v>93288.8</v>
      </c>
      <c r="AA1295" s="227">
        <f>VLOOKUP(G1295,Ma_KH!$A:$R,14,0)</f>
        <v>60</v>
      </c>
    </row>
    <row r="1296" spans="1:27" x14ac:dyDescent="0.25">
      <c r="A1296" s="280">
        <v>46047</v>
      </c>
      <c r="B1296" s="281">
        <v>4183612920</v>
      </c>
      <c r="C1296" s="288" t="s">
        <v>15180</v>
      </c>
      <c r="D1296" s="286">
        <v>46056</v>
      </c>
      <c r="E1296" s="219"/>
      <c r="F1296" s="218"/>
      <c r="G1296" s="268" t="s">
        <v>15511</v>
      </c>
      <c r="H1296" s="219"/>
      <c r="I1296" s="217" t="s">
        <v>15512</v>
      </c>
      <c r="J1296" s="21" t="s">
        <v>7228</v>
      </c>
      <c r="K1296" s="217" t="s">
        <v>34</v>
      </c>
      <c r="L1296" s="215" t="str">
        <f>VLOOKUP($K1296,[1]TONG_SL!$A$1:$D$65536,2,0)</f>
        <v>Tai heo muối 200g</v>
      </c>
      <c r="M1296" s="247"/>
      <c r="N1296" s="215" t="str">
        <f t="shared" si="168"/>
        <v>K-C6</v>
      </c>
      <c r="O1296" s="222"/>
      <c r="P1296" s="222"/>
      <c r="Q1296" s="215" t="str">
        <f>VLOOKUP(K1296,TONG_SL!$A:$D,3,0)</f>
        <v>Túi</v>
      </c>
      <c r="R1296" s="223">
        <v>6</v>
      </c>
      <c r="S1296" s="224"/>
      <c r="T1296" s="224">
        <f>VLOOKUP(VLOOKUP(G1296,Ma_KH!$A:$R,18,0)&amp;K1296,Gia_MB!$A:$F,6,0)</f>
        <v>55595</v>
      </c>
      <c r="U1296" s="182">
        <f t="shared" si="169"/>
        <v>333570</v>
      </c>
      <c r="V1296" s="224"/>
      <c r="W1296" s="225">
        <f t="shared" si="170"/>
        <v>0</v>
      </c>
      <c r="X1296" s="226" t="str">
        <f t="shared" si="171"/>
        <v>8</v>
      </c>
      <c r="Y1296" s="224"/>
      <c r="Z1296" s="182">
        <f t="shared" si="172"/>
        <v>26685.600000000002</v>
      </c>
      <c r="AA1296" s="227">
        <f>VLOOKUP(G1296,Ma_KH!$A:$R,14,0)</f>
        <v>60</v>
      </c>
    </row>
    <row r="1297" spans="1:27" x14ac:dyDescent="0.25">
      <c r="A1297" s="280">
        <v>46047</v>
      </c>
      <c r="B1297" s="281">
        <v>4183612920</v>
      </c>
      <c r="C1297" s="288" t="s">
        <v>15180</v>
      </c>
      <c r="D1297" s="286">
        <v>46056</v>
      </c>
      <c r="E1297" s="219"/>
      <c r="F1297" s="218"/>
      <c r="G1297" s="268" t="s">
        <v>15511</v>
      </c>
      <c r="H1297" s="219"/>
      <c r="I1297" s="217" t="s">
        <v>15512</v>
      </c>
      <c r="J1297" s="21" t="s">
        <v>7228</v>
      </c>
      <c r="K1297" s="217" t="s">
        <v>15450</v>
      </c>
      <c r="L1297" s="215" t="str">
        <f>VLOOKUP($K1297,[1]TONG_SL!$A$1:$D$65536,2,0)</f>
        <v>Giò sụn gà 250g</v>
      </c>
      <c r="M1297" s="247"/>
      <c r="N1297" s="215" t="str">
        <f t="shared" si="168"/>
        <v>K-C6</v>
      </c>
      <c r="O1297" s="222"/>
      <c r="P1297" s="222"/>
      <c r="Q1297" s="215" t="str">
        <f>VLOOKUP(K1297,TONG_SL!$A:$D,3,0)</f>
        <v>Túi</v>
      </c>
      <c r="R1297" s="223">
        <v>4</v>
      </c>
      <c r="S1297" s="224"/>
      <c r="T1297" s="224">
        <f>VLOOKUP(VLOOKUP(G1297,Ma_KH!$A:$R,18,0)&amp;K1297,Gia_MB!$A:$F,6,0)</f>
        <v>50400</v>
      </c>
      <c r="U1297" s="182">
        <f t="shared" si="169"/>
        <v>201600</v>
      </c>
      <c r="V1297" s="224"/>
      <c r="W1297" s="225">
        <f t="shared" si="170"/>
        <v>0</v>
      </c>
      <c r="X1297" s="226" t="str">
        <f t="shared" si="171"/>
        <v>8</v>
      </c>
      <c r="Y1297" s="224"/>
      <c r="Z1297" s="182">
        <f t="shared" si="172"/>
        <v>16128</v>
      </c>
      <c r="AA1297" s="227">
        <f>VLOOKUP(G1297,Ma_KH!$A:$R,14,0)</f>
        <v>60</v>
      </c>
    </row>
    <row r="1298" spans="1:27" x14ac:dyDescent="0.25">
      <c r="A1298" s="280">
        <v>46047</v>
      </c>
      <c r="B1298" s="281">
        <v>4183612920</v>
      </c>
      <c r="C1298" s="288" t="s">
        <v>15180</v>
      </c>
      <c r="D1298" s="286">
        <v>46056</v>
      </c>
      <c r="E1298" s="219"/>
      <c r="F1298" s="218"/>
      <c r="G1298" s="268" t="s">
        <v>15511</v>
      </c>
      <c r="H1298" s="219"/>
      <c r="I1298" s="217" t="s">
        <v>15512</v>
      </c>
      <c r="J1298" s="21" t="s">
        <v>7228</v>
      </c>
      <c r="K1298" s="217" t="s">
        <v>48</v>
      </c>
      <c r="L1298" s="215" t="str">
        <f>VLOOKUP($K1298,[1]TONG_SL!$A$1:$D$65536,2,0)</f>
        <v>Mọc Nấm Hương 250g</v>
      </c>
      <c r="M1298" s="247"/>
      <c r="N1298" s="215" t="str">
        <f t="shared" si="168"/>
        <v>K-C6</v>
      </c>
      <c r="O1298" s="222"/>
      <c r="P1298" s="222"/>
      <c r="Q1298" s="215" t="str">
        <f>VLOOKUP(K1298,TONG_SL!$A:$D,3,0)</f>
        <v>Túi</v>
      </c>
      <c r="R1298" s="223">
        <v>4</v>
      </c>
      <c r="S1298" s="224"/>
      <c r="T1298" s="224">
        <f>VLOOKUP(VLOOKUP(G1298,Ma_KH!$A:$R,18,0)&amp;K1298,Gia_MB!$A:$F,6,0)</f>
        <v>46000</v>
      </c>
      <c r="U1298" s="182">
        <f t="shared" si="169"/>
        <v>184000</v>
      </c>
      <c r="V1298" s="224"/>
      <c r="W1298" s="225">
        <f t="shared" si="170"/>
        <v>0</v>
      </c>
      <c r="X1298" s="226" t="str">
        <f t="shared" si="171"/>
        <v>8</v>
      </c>
      <c r="Y1298" s="224"/>
      <c r="Z1298" s="182">
        <f t="shared" si="172"/>
        <v>14720</v>
      </c>
      <c r="AA1298" s="227">
        <f>VLOOKUP(G1298,Ma_KH!$A:$R,14,0)</f>
        <v>60</v>
      </c>
    </row>
    <row r="1299" spans="1:27" x14ac:dyDescent="0.25">
      <c r="A1299" s="280">
        <v>46047</v>
      </c>
      <c r="B1299" s="281">
        <v>4183612920</v>
      </c>
      <c r="C1299" s="288" t="s">
        <v>15180</v>
      </c>
      <c r="D1299" s="286">
        <v>46056</v>
      </c>
      <c r="E1299" s="219"/>
      <c r="F1299" s="218"/>
      <c r="G1299" s="268" t="s">
        <v>15511</v>
      </c>
      <c r="H1299" s="219"/>
      <c r="I1299" s="217" t="s">
        <v>15512</v>
      </c>
      <c r="J1299" s="21" t="s">
        <v>7228</v>
      </c>
      <c r="K1299" s="217" t="s">
        <v>27</v>
      </c>
      <c r="L1299" s="215" t="str">
        <f>VLOOKUP($K1299,[1]TONG_SL!$A$1:$D$65536,2,0)</f>
        <v>Chân giò heo muối 300g</v>
      </c>
      <c r="M1299" s="247"/>
      <c r="N1299" s="215" t="str">
        <f t="shared" si="168"/>
        <v>K-C6</v>
      </c>
      <c r="O1299" s="222"/>
      <c r="P1299" s="222"/>
      <c r="Q1299" s="215" t="str">
        <f>VLOOKUP(K1299,TONG_SL!$A:$D,3,0)</f>
        <v>Túi</v>
      </c>
      <c r="R1299" s="223">
        <v>5</v>
      </c>
      <c r="S1299" s="224"/>
      <c r="T1299" s="224">
        <f>VLOOKUP(VLOOKUP(G1299,Ma_KH!$A:$R,18,0)&amp;K1299,Gia_MB!$A:$F,6,0)</f>
        <v>73431</v>
      </c>
      <c r="U1299" s="182">
        <f t="shared" si="169"/>
        <v>367155</v>
      </c>
      <c r="V1299" s="224"/>
      <c r="W1299" s="225">
        <f t="shared" si="170"/>
        <v>0</v>
      </c>
      <c r="X1299" s="226" t="str">
        <f t="shared" si="171"/>
        <v>8</v>
      </c>
      <c r="Y1299" s="224"/>
      <c r="Z1299" s="182">
        <f t="shared" si="172"/>
        <v>29372.400000000001</v>
      </c>
      <c r="AA1299" s="227">
        <f>VLOOKUP(G1299,Ma_KH!$A:$R,14,0)</f>
        <v>60</v>
      </c>
    </row>
    <row r="1300" spans="1:27" x14ac:dyDescent="0.25">
      <c r="A1300" s="216">
        <v>46047</v>
      </c>
      <c r="B1300" s="217">
        <v>4183611862</v>
      </c>
      <c r="C1300" s="10" t="s">
        <v>15180</v>
      </c>
      <c r="D1300" s="9">
        <v>46056</v>
      </c>
      <c r="E1300" s="219"/>
      <c r="F1300" s="218"/>
      <c r="G1300" s="268" t="s">
        <v>15511</v>
      </c>
      <c r="H1300" s="219"/>
      <c r="I1300" s="217" t="s">
        <v>15513</v>
      </c>
      <c r="J1300" s="21" t="s">
        <v>7228</v>
      </c>
      <c r="K1300" s="217" t="s">
        <v>15450</v>
      </c>
      <c r="L1300" s="215" t="str">
        <f>VLOOKUP($K1300,[1]TONG_SL!$A$1:$D$65536,2,0)</f>
        <v>Giò sụn gà 250g</v>
      </c>
      <c r="M1300" s="247"/>
      <c r="N1300" s="215" t="str">
        <f t="shared" si="168"/>
        <v>K-C6</v>
      </c>
      <c r="O1300" s="222"/>
      <c r="P1300" s="222"/>
      <c r="Q1300" s="215" t="str">
        <f>VLOOKUP(K1300,TONG_SL!$A:$D,3,0)</f>
        <v>Túi</v>
      </c>
      <c r="R1300" s="223">
        <v>4</v>
      </c>
      <c r="S1300" s="224"/>
      <c r="T1300" s="224">
        <f>VLOOKUP(VLOOKUP(G1300,Ma_KH!$A:$R,18,0)&amp;K1300,Gia_MB!$A:$F,6,0)</f>
        <v>50400</v>
      </c>
      <c r="U1300" s="182">
        <f t="shared" si="169"/>
        <v>201600</v>
      </c>
      <c r="V1300" s="224"/>
      <c r="W1300" s="225">
        <f t="shared" si="170"/>
        <v>0</v>
      </c>
      <c r="X1300" s="226" t="str">
        <f t="shared" si="171"/>
        <v>8</v>
      </c>
      <c r="Y1300" s="224"/>
      <c r="Z1300" s="182">
        <f t="shared" si="172"/>
        <v>16128</v>
      </c>
      <c r="AA1300" s="227">
        <f>VLOOKUP(G1300,Ma_KH!$A:$R,14,0)</f>
        <v>60</v>
      </c>
    </row>
    <row r="1301" spans="1:27" x14ac:dyDescent="0.25">
      <c r="A1301" s="216">
        <v>46047</v>
      </c>
      <c r="B1301" s="217">
        <v>4183611862</v>
      </c>
      <c r="C1301" s="10" t="s">
        <v>15180</v>
      </c>
      <c r="D1301" s="9">
        <v>46056</v>
      </c>
      <c r="E1301" s="219"/>
      <c r="F1301" s="218"/>
      <c r="G1301" s="268" t="s">
        <v>15511</v>
      </c>
      <c r="H1301" s="219"/>
      <c r="I1301" s="217" t="s">
        <v>15513</v>
      </c>
      <c r="J1301" s="21" t="s">
        <v>7228</v>
      </c>
      <c r="K1301" s="217" t="s">
        <v>30</v>
      </c>
      <c r="L1301" s="215" t="str">
        <f>VLOOKUP($K1301,[1]TONG_SL!$A$1:$D$65536,2,0)</f>
        <v>Gà muối 500g</v>
      </c>
      <c r="M1301" s="247"/>
      <c r="N1301" s="215" t="str">
        <f t="shared" si="168"/>
        <v>K-C6</v>
      </c>
      <c r="O1301" s="222"/>
      <c r="P1301" s="222"/>
      <c r="Q1301" s="215" t="str">
        <f>VLOOKUP(K1301,TONG_SL!$A:$D,3,0)</f>
        <v>Túi</v>
      </c>
      <c r="R1301" s="223">
        <v>10</v>
      </c>
      <c r="S1301" s="224"/>
      <c r="T1301" s="224">
        <f>VLOOKUP(VLOOKUP(G1301,Ma_KH!$A:$R,18,0)&amp;K1301,Gia_MB!$A:$F,6,0)</f>
        <v>116611</v>
      </c>
      <c r="U1301" s="182">
        <f t="shared" si="169"/>
        <v>1166110</v>
      </c>
      <c r="V1301" s="224"/>
      <c r="W1301" s="225">
        <f t="shared" si="170"/>
        <v>0</v>
      </c>
      <c r="X1301" s="226" t="str">
        <f t="shared" si="171"/>
        <v>8</v>
      </c>
      <c r="Y1301" s="224"/>
      <c r="Z1301" s="182">
        <f t="shared" si="172"/>
        <v>93288.8</v>
      </c>
      <c r="AA1301" s="227">
        <f>VLOOKUP(G1301,Ma_KH!$A:$R,14,0)</f>
        <v>60</v>
      </c>
    </row>
    <row r="1302" spans="1:27" x14ac:dyDescent="0.25">
      <c r="A1302" s="216">
        <v>46047</v>
      </c>
      <c r="B1302" s="217">
        <v>4183611862</v>
      </c>
      <c r="C1302" s="10" t="s">
        <v>15180</v>
      </c>
      <c r="D1302" s="9">
        <v>46056</v>
      </c>
      <c r="E1302" s="219"/>
      <c r="F1302" s="218"/>
      <c r="G1302" s="268" t="s">
        <v>15511</v>
      </c>
      <c r="H1302" s="219"/>
      <c r="I1302" s="217" t="s">
        <v>15513</v>
      </c>
      <c r="J1302" s="21" t="s">
        <v>7228</v>
      </c>
      <c r="K1302" s="217" t="s">
        <v>48</v>
      </c>
      <c r="L1302" s="215" t="str">
        <f>VLOOKUP($K1302,[1]TONG_SL!$A$1:$D$65536,2,0)</f>
        <v>Mọc Nấm Hương 250g</v>
      </c>
      <c r="M1302" s="247"/>
      <c r="N1302" s="215" t="str">
        <f t="shared" si="168"/>
        <v>K-C6</v>
      </c>
      <c r="O1302" s="222"/>
      <c r="P1302" s="222"/>
      <c r="Q1302" s="215" t="str">
        <f>VLOOKUP(K1302,TONG_SL!$A:$D,3,0)</f>
        <v>Túi</v>
      </c>
      <c r="R1302" s="223">
        <v>4</v>
      </c>
      <c r="S1302" s="224"/>
      <c r="T1302" s="224">
        <f>VLOOKUP(VLOOKUP(G1302,Ma_KH!$A:$R,18,0)&amp;K1302,Gia_MB!$A:$F,6,0)</f>
        <v>46000</v>
      </c>
      <c r="U1302" s="182">
        <f t="shared" si="169"/>
        <v>184000</v>
      </c>
      <c r="V1302" s="224"/>
      <c r="W1302" s="225">
        <f t="shared" si="170"/>
        <v>0</v>
      </c>
      <c r="X1302" s="226" t="str">
        <f t="shared" si="171"/>
        <v>8</v>
      </c>
      <c r="Y1302" s="224"/>
      <c r="Z1302" s="182">
        <f t="shared" si="172"/>
        <v>14720</v>
      </c>
      <c r="AA1302" s="227">
        <f>VLOOKUP(G1302,Ma_KH!$A:$R,14,0)</f>
        <v>60</v>
      </c>
    </row>
    <row r="1303" spans="1:27" x14ac:dyDescent="0.25">
      <c r="A1303" s="280">
        <v>46047</v>
      </c>
      <c r="B1303" s="281">
        <v>4183611774</v>
      </c>
      <c r="C1303" s="288" t="s">
        <v>15180</v>
      </c>
      <c r="D1303" s="286">
        <v>46056</v>
      </c>
      <c r="E1303" s="219"/>
      <c r="F1303" s="218"/>
      <c r="G1303" s="268" t="s">
        <v>15511</v>
      </c>
      <c r="H1303" s="219"/>
      <c r="I1303" s="217" t="s">
        <v>15514</v>
      </c>
      <c r="J1303" s="21" t="s">
        <v>7228</v>
      </c>
      <c r="K1303" s="217" t="s">
        <v>27</v>
      </c>
      <c r="L1303" s="215" t="str">
        <f>VLOOKUP($K1303,[1]TONG_SL!$A$1:$D$65536,2,0)</f>
        <v>Chân giò heo muối 300g</v>
      </c>
      <c r="M1303" s="247"/>
      <c r="N1303" s="215" t="str">
        <f t="shared" si="168"/>
        <v>K-C6</v>
      </c>
      <c r="O1303" s="222"/>
      <c r="P1303" s="222"/>
      <c r="Q1303" s="215" t="str">
        <f>VLOOKUP(K1303,TONG_SL!$A:$D,3,0)</f>
        <v>Túi</v>
      </c>
      <c r="R1303" s="223">
        <v>5</v>
      </c>
      <c r="S1303" s="224"/>
      <c r="T1303" s="224">
        <f>VLOOKUP(VLOOKUP(G1303,Ma_KH!$A:$R,18,0)&amp;K1303,Gia_MB!$A:$F,6,0)</f>
        <v>73431</v>
      </c>
      <c r="U1303" s="182">
        <f t="shared" si="169"/>
        <v>367155</v>
      </c>
      <c r="V1303" s="224"/>
      <c r="W1303" s="225">
        <f t="shared" si="170"/>
        <v>0</v>
      </c>
      <c r="X1303" s="226" t="str">
        <f t="shared" si="171"/>
        <v>8</v>
      </c>
      <c r="Y1303" s="224"/>
      <c r="Z1303" s="182">
        <f t="shared" si="172"/>
        <v>29372.400000000001</v>
      </c>
      <c r="AA1303" s="227">
        <f>VLOOKUP(G1303,Ma_KH!$A:$R,14,0)</f>
        <v>60</v>
      </c>
    </row>
    <row r="1304" spans="1:27" x14ac:dyDescent="0.25">
      <c r="A1304" s="280">
        <v>46047</v>
      </c>
      <c r="B1304" s="281">
        <v>4183611774</v>
      </c>
      <c r="C1304" s="288" t="s">
        <v>15180</v>
      </c>
      <c r="D1304" s="286">
        <v>46056</v>
      </c>
      <c r="E1304" s="219"/>
      <c r="F1304" s="218"/>
      <c r="G1304" s="268" t="s">
        <v>15511</v>
      </c>
      <c r="H1304" s="219"/>
      <c r="I1304" s="217" t="s">
        <v>15514</v>
      </c>
      <c r="J1304" s="21" t="s">
        <v>7228</v>
      </c>
      <c r="K1304" s="217" t="s">
        <v>48</v>
      </c>
      <c r="L1304" s="215" t="str">
        <f>VLOOKUP($K1304,[1]TONG_SL!$A$1:$D$65536,2,0)</f>
        <v>Mọc Nấm Hương 250g</v>
      </c>
      <c r="M1304" s="247"/>
      <c r="N1304" s="215" t="str">
        <f t="shared" si="168"/>
        <v>K-C6</v>
      </c>
      <c r="O1304" s="222"/>
      <c r="P1304" s="222"/>
      <c r="Q1304" s="215" t="str">
        <f>VLOOKUP(K1304,TONG_SL!$A:$D,3,0)</f>
        <v>Túi</v>
      </c>
      <c r="R1304" s="223">
        <v>4</v>
      </c>
      <c r="S1304" s="224"/>
      <c r="T1304" s="224">
        <f>VLOOKUP(VLOOKUP(G1304,Ma_KH!$A:$R,18,0)&amp;K1304,Gia_MB!$A:$F,6,0)</f>
        <v>46000</v>
      </c>
      <c r="U1304" s="182">
        <f t="shared" si="169"/>
        <v>184000</v>
      </c>
      <c r="V1304" s="224"/>
      <c r="W1304" s="225">
        <f t="shared" si="170"/>
        <v>0</v>
      </c>
      <c r="X1304" s="226" t="str">
        <f t="shared" si="171"/>
        <v>8</v>
      </c>
      <c r="Y1304" s="224"/>
      <c r="Z1304" s="182">
        <f t="shared" si="172"/>
        <v>14720</v>
      </c>
      <c r="AA1304" s="227">
        <f>VLOOKUP(G1304,Ma_KH!$A:$R,14,0)</f>
        <v>60</v>
      </c>
    </row>
    <row r="1305" spans="1:27" x14ac:dyDescent="0.25">
      <c r="A1305" s="280">
        <v>46047</v>
      </c>
      <c r="B1305" s="281">
        <v>4183611774</v>
      </c>
      <c r="C1305" s="288" t="s">
        <v>15180</v>
      </c>
      <c r="D1305" s="286">
        <v>46056</v>
      </c>
      <c r="E1305" s="219"/>
      <c r="F1305" s="218"/>
      <c r="G1305" s="268" t="s">
        <v>15511</v>
      </c>
      <c r="H1305" s="219"/>
      <c r="I1305" s="217" t="s">
        <v>15514</v>
      </c>
      <c r="J1305" s="21" t="s">
        <v>7228</v>
      </c>
      <c r="K1305" s="217" t="s">
        <v>30</v>
      </c>
      <c r="L1305" s="215" t="str">
        <f>VLOOKUP($K1305,[1]TONG_SL!$A$1:$D$65536,2,0)</f>
        <v>Gà muối 500g</v>
      </c>
      <c r="M1305" s="247"/>
      <c r="N1305" s="215" t="str">
        <f t="shared" si="168"/>
        <v>K-C6</v>
      </c>
      <c r="O1305" s="222"/>
      <c r="P1305" s="222"/>
      <c r="Q1305" s="215" t="str">
        <f>VLOOKUP(K1305,TONG_SL!$A:$D,3,0)</f>
        <v>Túi</v>
      </c>
      <c r="R1305" s="223">
        <v>10</v>
      </c>
      <c r="S1305" s="224"/>
      <c r="T1305" s="224">
        <f>VLOOKUP(VLOOKUP(G1305,Ma_KH!$A:$R,18,0)&amp;K1305,Gia_MB!$A:$F,6,0)</f>
        <v>116611</v>
      </c>
      <c r="U1305" s="182">
        <f t="shared" si="169"/>
        <v>1166110</v>
      </c>
      <c r="V1305" s="224"/>
      <c r="W1305" s="225">
        <f t="shared" si="170"/>
        <v>0</v>
      </c>
      <c r="X1305" s="226" t="str">
        <f t="shared" si="171"/>
        <v>8</v>
      </c>
      <c r="Y1305" s="224"/>
      <c r="Z1305" s="182">
        <f t="shared" si="172"/>
        <v>93288.8</v>
      </c>
      <c r="AA1305" s="227">
        <f>VLOOKUP(G1305,Ma_KH!$A:$R,14,0)</f>
        <v>60</v>
      </c>
    </row>
    <row r="1306" spans="1:27" x14ac:dyDescent="0.25">
      <c r="A1306" s="280">
        <v>46047</v>
      </c>
      <c r="B1306" s="281">
        <v>4183611774</v>
      </c>
      <c r="C1306" s="288" t="s">
        <v>15180</v>
      </c>
      <c r="D1306" s="286">
        <v>46056</v>
      </c>
      <c r="E1306" s="219"/>
      <c r="F1306" s="218"/>
      <c r="G1306" s="268" t="s">
        <v>15511</v>
      </c>
      <c r="H1306" s="219"/>
      <c r="I1306" s="217" t="s">
        <v>15514</v>
      </c>
      <c r="J1306" s="21" t="s">
        <v>7228</v>
      </c>
      <c r="K1306" s="217" t="s">
        <v>15450</v>
      </c>
      <c r="L1306" s="215" t="str">
        <f>VLOOKUP($K1306,[1]TONG_SL!$A$1:$D$65536,2,0)</f>
        <v>Giò sụn gà 250g</v>
      </c>
      <c r="M1306" s="247"/>
      <c r="N1306" s="215" t="str">
        <f t="shared" si="168"/>
        <v>K-C6</v>
      </c>
      <c r="O1306" s="222"/>
      <c r="P1306" s="222"/>
      <c r="Q1306" s="215" t="str">
        <f>VLOOKUP(K1306,TONG_SL!$A:$D,3,0)</f>
        <v>Túi</v>
      </c>
      <c r="R1306" s="223">
        <v>4</v>
      </c>
      <c r="S1306" s="224"/>
      <c r="T1306" s="224">
        <f>VLOOKUP(VLOOKUP(G1306,Ma_KH!$A:$R,18,0)&amp;K1306,Gia_MB!$A:$F,6,0)</f>
        <v>50400</v>
      </c>
      <c r="U1306" s="182">
        <f t="shared" si="169"/>
        <v>201600</v>
      </c>
      <c r="V1306" s="224"/>
      <c r="W1306" s="225">
        <f t="shared" si="170"/>
        <v>0</v>
      </c>
      <c r="X1306" s="226" t="str">
        <f t="shared" si="171"/>
        <v>8</v>
      </c>
      <c r="Y1306" s="224"/>
      <c r="Z1306" s="182">
        <f t="shared" si="172"/>
        <v>16128</v>
      </c>
      <c r="AA1306" s="227">
        <f>VLOOKUP(G1306,Ma_KH!$A:$R,14,0)</f>
        <v>60</v>
      </c>
    </row>
    <row r="1307" spans="1:27" x14ac:dyDescent="0.25">
      <c r="A1307" s="280">
        <v>46047</v>
      </c>
      <c r="B1307" s="281">
        <v>4183611774</v>
      </c>
      <c r="C1307" s="288" t="s">
        <v>15180</v>
      </c>
      <c r="D1307" s="286">
        <v>46056</v>
      </c>
      <c r="E1307" s="219"/>
      <c r="F1307" s="218"/>
      <c r="G1307" s="268" t="s">
        <v>15511</v>
      </c>
      <c r="H1307" s="219"/>
      <c r="I1307" s="217" t="s">
        <v>15514</v>
      </c>
      <c r="J1307" s="21" t="s">
        <v>7228</v>
      </c>
      <c r="K1307" s="217" t="s">
        <v>34</v>
      </c>
      <c r="L1307" s="215" t="str">
        <f>VLOOKUP($K1307,[1]TONG_SL!$A$1:$D$65536,2,0)</f>
        <v>Tai heo muối 200g</v>
      </c>
      <c r="M1307" s="247"/>
      <c r="N1307" s="215" t="str">
        <f t="shared" si="168"/>
        <v>K-C6</v>
      </c>
      <c r="O1307" s="222"/>
      <c r="P1307" s="222"/>
      <c r="Q1307" s="215" t="str">
        <f>VLOOKUP(K1307,TONG_SL!$A:$D,3,0)</f>
        <v>Túi</v>
      </c>
      <c r="R1307" s="223">
        <v>6</v>
      </c>
      <c r="S1307" s="224"/>
      <c r="T1307" s="224">
        <f>VLOOKUP(VLOOKUP(G1307,Ma_KH!$A:$R,18,0)&amp;K1307,Gia_MB!$A:$F,6,0)</f>
        <v>55595</v>
      </c>
      <c r="U1307" s="182">
        <f t="shared" si="169"/>
        <v>333570</v>
      </c>
      <c r="V1307" s="224"/>
      <c r="W1307" s="225">
        <f t="shared" si="170"/>
        <v>0</v>
      </c>
      <c r="X1307" s="226" t="str">
        <f t="shared" si="171"/>
        <v>8</v>
      </c>
      <c r="Y1307" s="224"/>
      <c r="Z1307" s="182">
        <f t="shared" si="172"/>
        <v>26685.600000000002</v>
      </c>
      <c r="AA1307" s="227">
        <f>VLOOKUP(G1307,Ma_KH!$A:$R,14,0)</f>
        <v>60</v>
      </c>
    </row>
    <row r="1308" spans="1:27" x14ac:dyDescent="0.25">
      <c r="A1308" s="280">
        <v>46047</v>
      </c>
      <c r="B1308" s="281">
        <v>4183611809</v>
      </c>
      <c r="C1308" s="288" t="s">
        <v>15180</v>
      </c>
      <c r="D1308" s="286">
        <v>46056</v>
      </c>
      <c r="E1308" s="219"/>
      <c r="F1308" s="218"/>
      <c r="G1308" s="268" t="s">
        <v>15511</v>
      </c>
      <c r="H1308" s="219"/>
      <c r="I1308" s="217" t="s">
        <v>15515</v>
      </c>
      <c r="J1308" s="21" t="s">
        <v>7228</v>
      </c>
      <c r="K1308" s="217" t="s">
        <v>27</v>
      </c>
      <c r="L1308" s="215" t="str">
        <f>VLOOKUP($K1308,[1]TONG_SL!$A$1:$D$65536,2,0)</f>
        <v>Chân giò heo muối 300g</v>
      </c>
      <c r="M1308" s="247"/>
      <c r="N1308" s="215" t="str">
        <f t="shared" si="168"/>
        <v>K-C6</v>
      </c>
      <c r="O1308" s="222"/>
      <c r="P1308" s="222"/>
      <c r="Q1308" s="215" t="str">
        <f>VLOOKUP(K1308,TONG_SL!$A:$D,3,0)</f>
        <v>Túi</v>
      </c>
      <c r="R1308" s="223">
        <v>10</v>
      </c>
      <c r="S1308" s="224"/>
      <c r="T1308" s="224">
        <f>VLOOKUP(VLOOKUP(G1308,Ma_KH!$A:$R,18,0)&amp;K1308,Gia_MB!$A:$F,6,0)</f>
        <v>73431</v>
      </c>
      <c r="U1308" s="182">
        <f t="shared" si="169"/>
        <v>734310</v>
      </c>
      <c r="V1308" s="224"/>
      <c r="W1308" s="225">
        <f t="shared" si="170"/>
        <v>0</v>
      </c>
      <c r="X1308" s="226" t="str">
        <f t="shared" si="171"/>
        <v>8</v>
      </c>
      <c r="Y1308" s="224"/>
      <c r="Z1308" s="182">
        <f t="shared" si="172"/>
        <v>58744.800000000003</v>
      </c>
      <c r="AA1308" s="227">
        <f>VLOOKUP(G1308,Ma_KH!$A:$R,14,0)</f>
        <v>60</v>
      </c>
    </row>
    <row r="1309" spans="1:27" x14ac:dyDescent="0.25">
      <c r="A1309" s="280">
        <v>46047</v>
      </c>
      <c r="B1309" s="281">
        <v>4183611809</v>
      </c>
      <c r="C1309" s="288" t="s">
        <v>15180</v>
      </c>
      <c r="D1309" s="286">
        <v>46056</v>
      </c>
      <c r="E1309" s="219"/>
      <c r="F1309" s="218"/>
      <c r="G1309" s="268" t="s">
        <v>15511</v>
      </c>
      <c r="H1309" s="219"/>
      <c r="I1309" s="217" t="s">
        <v>15515</v>
      </c>
      <c r="J1309" s="21" t="s">
        <v>7228</v>
      </c>
      <c r="K1309" s="217" t="s">
        <v>34</v>
      </c>
      <c r="L1309" s="215" t="str">
        <f>VLOOKUP($K1309,[1]TONG_SL!$A$1:$D$65536,2,0)</f>
        <v>Tai heo muối 200g</v>
      </c>
      <c r="M1309" s="247"/>
      <c r="N1309" s="215" t="str">
        <f t="shared" si="168"/>
        <v>K-C6</v>
      </c>
      <c r="O1309" s="222"/>
      <c r="P1309" s="222"/>
      <c r="Q1309" s="215" t="str">
        <f>VLOOKUP(K1309,TONG_SL!$A:$D,3,0)</f>
        <v>Túi</v>
      </c>
      <c r="R1309" s="223">
        <v>7</v>
      </c>
      <c r="S1309" s="224"/>
      <c r="T1309" s="224">
        <f>VLOOKUP(VLOOKUP(G1309,Ma_KH!$A:$R,18,0)&amp;K1309,Gia_MB!$A:$F,6,0)</f>
        <v>55595</v>
      </c>
      <c r="U1309" s="182">
        <f t="shared" si="169"/>
        <v>389165</v>
      </c>
      <c r="V1309" s="224"/>
      <c r="W1309" s="225">
        <f t="shared" si="170"/>
        <v>0</v>
      </c>
      <c r="X1309" s="226" t="str">
        <f t="shared" si="171"/>
        <v>8</v>
      </c>
      <c r="Y1309" s="224"/>
      <c r="Z1309" s="182">
        <f t="shared" si="172"/>
        <v>31133.200000000001</v>
      </c>
      <c r="AA1309" s="227">
        <f>VLOOKUP(G1309,Ma_KH!$A:$R,14,0)</f>
        <v>60</v>
      </c>
    </row>
    <row r="1310" spans="1:27" x14ac:dyDescent="0.25">
      <c r="A1310" s="280">
        <v>46047</v>
      </c>
      <c r="B1310" s="281">
        <v>4183611809</v>
      </c>
      <c r="C1310" s="288" t="s">
        <v>15180</v>
      </c>
      <c r="D1310" s="286">
        <v>46056</v>
      </c>
      <c r="E1310" s="219"/>
      <c r="F1310" s="218"/>
      <c r="G1310" s="268" t="s">
        <v>15511</v>
      </c>
      <c r="H1310" s="219"/>
      <c r="I1310" s="217" t="s">
        <v>15515</v>
      </c>
      <c r="J1310" s="21" t="s">
        <v>7228</v>
      </c>
      <c r="K1310" s="217" t="s">
        <v>48</v>
      </c>
      <c r="L1310" s="215" t="str">
        <f>VLOOKUP($K1310,[1]TONG_SL!$A$1:$D$65536,2,0)</f>
        <v>Mọc Nấm Hương 250g</v>
      </c>
      <c r="M1310" s="247"/>
      <c r="N1310" s="215" t="str">
        <f t="shared" si="168"/>
        <v>K-C6</v>
      </c>
      <c r="O1310" s="222"/>
      <c r="P1310" s="222"/>
      <c r="Q1310" s="215" t="str">
        <f>VLOOKUP(K1310,TONG_SL!$A:$D,3,0)</f>
        <v>Túi</v>
      </c>
      <c r="R1310" s="223">
        <v>6</v>
      </c>
      <c r="S1310" s="224"/>
      <c r="T1310" s="224">
        <f>VLOOKUP(VLOOKUP(G1310,Ma_KH!$A:$R,18,0)&amp;K1310,Gia_MB!$A:$F,6,0)</f>
        <v>46000</v>
      </c>
      <c r="U1310" s="182">
        <f t="shared" si="169"/>
        <v>276000</v>
      </c>
      <c r="V1310" s="224"/>
      <c r="W1310" s="225">
        <f t="shared" si="170"/>
        <v>0</v>
      </c>
      <c r="X1310" s="226" t="str">
        <f t="shared" si="171"/>
        <v>8</v>
      </c>
      <c r="Y1310" s="224"/>
      <c r="Z1310" s="182">
        <f t="shared" si="172"/>
        <v>22080</v>
      </c>
      <c r="AA1310" s="227">
        <f>VLOOKUP(G1310,Ma_KH!$A:$R,14,0)</f>
        <v>60</v>
      </c>
    </row>
    <row r="1311" spans="1:27" x14ac:dyDescent="0.25">
      <c r="A1311" s="280">
        <v>46047</v>
      </c>
      <c r="B1311" s="281">
        <v>4183611809</v>
      </c>
      <c r="C1311" s="288" t="s">
        <v>15180</v>
      </c>
      <c r="D1311" s="286">
        <v>46056</v>
      </c>
      <c r="E1311" s="219"/>
      <c r="F1311" s="218"/>
      <c r="G1311" s="268" t="s">
        <v>15511</v>
      </c>
      <c r="H1311" s="219"/>
      <c r="I1311" s="217" t="s">
        <v>15515</v>
      </c>
      <c r="J1311" s="21" t="s">
        <v>7228</v>
      </c>
      <c r="K1311" s="217" t="s">
        <v>32</v>
      </c>
      <c r="L1311" s="215" t="str">
        <f>VLOOKUP($K1311,[1]TONG_SL!$A$1:$D$65536,2,0)</f>
        <v>Giò Tai Lưỡi Xào 250g</v>
      </c>
      <c r="M1311" s="247"/>
      <c r="N1311" s="215" t="str">
        <f t="shared" si="168"/>
        <v>K-C6</v>
      </c>
      <c r="O1311" s="222"/>
      <c r="P1311" s="222"/>
      <c r="Q1311" s="215" t="str">
        <f>VLOOKUP(K1311,TONG_SL!$A:$D,3,0)</f>
        <v>Túi</v>
      </c>
      <c r="R1311" s="223">
        <v>3</v>
      </c>
      <c r="S1311" s="224"/>
      <c r="T1311" s="224">
        <f>VLOOKUP(VLOOKUP(G1311,Ma_KH!$A:$R,18,0)&amp;K1311,Gia_MB!$A:$F,6,0)</f>
        <v>50182</v>
      </c>
      <c r="U1311" s="182">
        <f t="shared" si="169"/>
        <v>150546</v>
      </c>
      <c r="V1311" s="224"/>
      <c r="W1311" s="225">
        <f t="shared" si="170"/>
        <v>0</v>
      </c>
      <c r="X1311" s="226" t="str">
        <f t="shared" si="171"/>
        <v>8</v>
      </c>
      <c r="Y1311" s="224"/>
      <c r="Z1311" s="182">
        <f t="shared" si="172"/>
        <v>12043.68</v>
      </c>
      <c r="AA1311" s="227">
        <f>VLOOKUP(G1311,Ma_KH!$A:$R,14,0)</f>
        <v>60</v>
      </c>
    </row>
    <row r="1312" spans="1:27" x14ac:dyDescent="0.25">
      <c r="A1312" s="280">
        <v>46047</v>
      </c>
      <c r="B1312" s="281">
        <v>4183611809</v>
      </c>
      <c r="C1312" s="288" t="s">
        <v>15180</v>
      </c>
      <c r="D1312" s="286">
        <v>46056</v>
      </c>
      <c r="E1312" s="219"/>
      <c r="F1312" s="218"/>
      <c r="G1312" s="268" t="s">
        <v>15511</v>
      </c>
      <c r="H1312" s="219"/>
      <c r="I1312" s="217" t="s">
        <v>15515</v>
      </c>
      <c r="J1312" s="21" t="s">
        <v>7228</v>
      </c>
      <c r="K1312" s="217" t="s">
        <v>30</v>
      </c>
      <c r="L1312" s="215" t="str">
        <f>VLOOKUP($K1312,[1]TONG_SL!$A$1:$D$65536,2,0)</f>
        <v>Gà muối 500g</v>
      </c>
      <c r="M1312" s="247"/>
      <c r="N1312" s="215" t="str">
        <f t="shared" si="168"/>
        <v>K-C6</v>
      </c>
      <c r="O1312" s="222"/>
      <c r="P1312" s="222"/>
      <c r="Q1312" s="215" t="str">
        <f>VLOOKUP(K1312,TONG_SL!$A:$D,3,0)</f>
        <v>Túi</v>
      </c>
      <c r="R1312" s="223">
        <v>15</v>
      </c>
      <c r="S1312" s="224"/>
      <c r="T1312" s="224">
        <f>VLOOKUP(VLOOKUP(G1312,Ma_KH!$A:$R,18,0)&amp;K1312,Gia_MB!$A:$F,6,0)</f>
        <v>116611</v>
      </c>
      <c r="U1312" s="182">
        <f t="shared" si="169"/>
        <v>1749165</v>
      </c>
      <c r="V1312" s="224"/>
      <c r="W1312" s="225">
        <f t="shared" si="170"/>
        <v>0</v>
      </c>
      <c r="X1312" s="226" t="str">
        <f t="shared" si="171"/>
        <v>8</v>
      </c>
      <c r="Y1312" s="224"/>
      <c r="Z1312" s="182">
        <f t="shared" si="172"/>
        <v>139933.20000000001</v>
      </c>
      <c r="AA1312" s="227">
        <f>VLOOKUP(G1312,Ma_KH!$A:$R,14,0)</f>
        <v>60</v>
      </c>
    </row>
    <row r="1313" spans="1:27" x14ac:dyDescent="0.25">
      <c r="A1313" s="280">
        <v>46047</v>
      </c>
      <c r="B1313" s="281">
        <v>4183611809</v>
      </c>
      <c r="C1313" s="288" t="s">
        <v>15180</v>
      </c>
      <c r="D1313" s="286">
        <v>46056</v>
      </c>
      <c r="E1313" s="219"/>
      <c r="F1313" s="218"/>
      <c r="G1313" s="268" t="s">
        <v>15511</v>
      </c>
      <c r="H1313" s="219"/>
      <c r="I1313" s="217" t="s">
        <v>15515</v>
      </c>
      <c r="J1313" s="21" t="s">
        <v>7228</v>
      </c>
      <c r="K1313" s="217" t="s">
        <v>15450</v>
      </c>
      <c r="L1313" s="215" t="str">
        <f>VLOOKUP($K1313,[1]TONG_SL!$A$1:$D$65536,2,0)</f>
        <v>Giò sụn gà 250g</v>
      </c>
      <c r="M1313" s="247"/>
      <c r="N1313" s="215" t="str">
        <f t="shared" si="168"/>
        <v>K-C6</v>
      </c>
      <c r="O1313" s="222"/>
      <c r="P1313" s="222"/>
      <c r="Q1313" s="215" t="str">
        <f>VLOOKUP(K1313,TONG_SL!$A:$D,3,0)</f>
        <v>Túi</v>
      </c>
      <c r="R1313" s="223">
        <v>7</v>
      </c>
      <c r="S1313" s="224"/>
      <c r="T1313" s="224">
        <f>VLOOKUP(VLOOKUP(G1313,Ma_KH!$A:$R,18,0)&amp;K1313,Gia_MB!$A:$F,6,0)</f>
        <v>50400</v>
      </c>
      <c r="U1313" s="182">
        <f t="shared" si="169"/>
        <v>352800</v>
      </c>
      <c r="V1313" s="224"/>
      <c r="W1313" s="225">
        <f t="shared" si="170"/>
        <v>0</v>
      </c>
      <c r="X1313" s="226" t="str">
        <f t="shared" si="171"/>
        <v>8</v>
      </c>
      <c r="Y1313" s="224"/>
      <c r="Z1313" s="182">
        <f t="shared" si="172"/>
        <v>28224</v>
      </c>
      <c r="AA1313" s="227">
        <f>VLOOKUP(G1313,Ma_KH!$A:$R,14,0)</f>
        <v>60</v>
      </c>
    </row>
    <row r="1314" spans="1:27" x14ac:dyDescent="0.25">
      <c r="A1314" s="216">
        <v>46047</v>
      </c>
      <c r="B1314" s="217">
        <v>4183612969</v>
      </c>
      <c r="C1314" s="10" t="s">
        <v>15180</v>
      </c>
      <c r="D1314" s="9">
        <v>46056</v>
      </c>
      <c r="E1314" s="219"/>
      <c r="F1314" s="218"/>
      <c r="G1314" s="268" t="s">
        <v>15511</v>
      </c>
      <c r="H1314" s="219"/>
      <c r="I1314" s="217" t="s">
        <v>15516</v>
      </c>
      <c r="J1314" s="21" t="s">
        <v>7228</v>
      </c>
      <c r="K1314" s="217" t="s">
        <v>30</v>
      </c>
      <c r="L1314" s="215" t="str">
        <f>VLOOKUP($K1314,[1]TONG_SL!$A$1:$D$65536,2,0)</f>
        <v>Gà muối 500g</v>
      </c>
      <c r="M1314" s="247"/>
      <c r="N1314" s="215" t="str">
        <f t="shared" si="168"/>
        <v>K-C6</v>
      </c>
      <c r="O1314" s="222"/>
      <c r="P1314" s="222"/>
      <c r="Q1314" s="215" t="str">
        <f>VLOOKUP(K1314,TONG_SL!$A:$D,3,0)</f>
        <v>Túi</v>
      </c>
      <c r="R1314" s="223">
        <v>25</v>
      </c>
      <c r="S1314" s="224"/>
      <c r="T1314" s="224">
        <f>VLOOKUP(VLOOKUP(G1314,Ma_KH!$A:$R,18,0)&amp;K1314,Gia_MB!$A:$F,6,0)</f>
        <v>116611</v>
      </c>
      <c r="U1314" s="182">
        <f t="shared" si="169"/>
        <v>2915275</v>
      </c>
      <c r="V1314" s="224"/>
      <c r="W1314" s="225">
        <f t="shared" si="170"/>
        <v>0</v>
      </c>
      <c r="X1314" s="226" t="str">
        <f t="shared" si="171"/>
        <v>8</v>
      </c>
      <c r="Y1314" s="224"/>
      <c r="Z1314" s="182">
        <f t="shared" si="172"/>
        <v>233222</v>
      </c>
      <c r="AA1314" s="227">
        <f>VLOOKUP(G1314,Ma_KH!$A:$R,14,0)</f>
        <v>60</v>
      </c>
    </row>
    <row r="1315" spans="1:27" x14ac:dyDescent="0.25">
      <c r="A1315" s="216">
        <v>46047</v>
      </c>
      <c r="B1315" s="217">
        <v>4183612969</v>
      </c>
      <c r="C1315" s="10" t="s">
        <v>15180</v>
      </c>
      <c r="D1315" s="9">
        <v>46056</v>
      </c>
      <c r="E1315" s="219"/>
      <c r="F1315" s="218"/>
      <c r="G1315" s="268" t="s">
        <v>15511</v>
      </c>
      <c r="H1315" s="219"/>
      <c r="I1315" s="217" t="s">
        <v>15516</v>
      </c>
      <c r="J1315" s="21" t="s">
        <v>7228</v>
      </c>
      <c r="K1315" s="217" t="s">
        <v>15451</v>
      </c>
      <c r="L1315" s="215" t="str">
        <f>VLOOKUP($K1315,[1]TONG_SL!$A$1:$D$65536,2,0)</f>
        <v>Giò lụa cây 250g</v>
      </c>
      <c r="M1315" s="247"/>
      <c r="N1315" s="215" t="str">
        <f t="shared" si="168"/>
        <v>K-C6</v>
      </c>
      <c r="O1315" s="222"/>
      <c r="P1315" s="222"/>
      <c r="Q1315" s="215" t="str">
        <f>VLOOKUP(K1315,TONG_SL!$A:$D,3,0)</f>
        <v>Túi</v>
      </c>
      <c r="R1315" s="223">
        <v>3</v>
      </c>
      <c r="S1315" s="224"/>
      <c r="T1315" s="224">
        <f>VLOOKUP(VLOOKUP(G1315,Ma_KH!$A:$R,18,0)&amp;K1315,Gia_MB!$A:$F,6,0)</f>
        <v>49500</v>
      </c>
      <c r="U1315" s="182">
        <f t="shared" si="169"/>
        <v>148500</v>
      </c>
      <c r="V1315" s="224"/>
      <c r="W1315" s="225">
        <f t="shared" si="170"/>
        <v>0</v>
      </c>
      <c r="X1315" s="226" t="str">
        <f t="shared" si="171"/>
        <v>8</v>
      </c>
      <c r="Y1315" s="224"/>
      <c r="Z1315" s="182">
        <f t="shared" si="172"/>
        <v>11880</v>
      </c>
      <c r="AA1315" s="227">
        <f>VLOOKUP(G1315,Ma_KH!$A:$R,14,0)</f>
        <v>60</v>
      </c>
    </row>
    <row r="1316" spans="1:27" x14ac:dyDescent="0.25">
      <c r="A1316" s="216">
        <v>46047</v>
      </c>
      <c r="B1316" s="217">
        <v>4183612969</v>
      </c>
      <c r="C1316" s="10" t="s">
        <v>15180</v>
      </c>
      <c r="D1316" s="9">
        <v>46056</v>
      </c>
      <c r="E1316" s="219"/>
      <c r="F1316" s="218"/>
      <c r="G1316" s="268" t="s">
        <v>15511</v>
      </c>
      <c r="H1316" s="219"/>
      <c r="I1316" s="217" t="s">
        <v>15516</v>
      </c>
      <c r="J1316" s="21" t="s">
        <v>7228</v>
      </c>
      <c r="K1316" s="217" t="s">
        <v>27</v>
      </c>
      <c r="L1316" s="215" t="str">
        <f>VLOOKUP($K1316,[1]TONG_SL!$A$1:$D$65536,2,0)</f>
        <v>Chân giò heo muối 300g</v>
      </c>
      <c r="M1316" s="247"/>
      <c r="N1316" s="215" t="str">
        <f t="shared" si="168"/>
        <v>K-C6</v>
      </c>
      <c r="O1316" s="222"/>
      <c r="P1316" s="222"/>
      <c r="Q1316" s="215" t="str">
        <f>VLOOKUP(K1316,TONG_SL!$A:$D,3,0)</f>
        <v>Túi</v>
      </c>
      <c r="R1316" s="223">
        <v>20</v>
      </c>
      <c r="S1316" s="224"/>
      <c r="T1316" s="224">
        <f>VLOOKUP(VLOOKUP(G1316,Ma_KH!$A:$R,18,0)&amp;K1316,Gia_MB!$A:$F,6,0)</f>
        <v>73431</v>
      </c>
      <c r="U1316" s="182">
        <f t="shared" si="169"/>
        <v>1468620</v>
      </c>
      <c r="V1316" s="224"/>
      <c r="W1316" s="225">
        <f t="shared" si="170"/>
        <v>0</v>
      </c>
      <c r="X1316" s="226" t="str">
        <f t="shared" si="171"/>
        <v>8</v>
      </c>
      <c r="Y1316" s="224"/>
      <c r="Z1316" s="182">
        <f t="shared" si="172"/>
        <v>117489.60000000001</v>
      </c>
      <c r="AA1316" s="227">
        <f>VLOOKUP(G1316,Ma_KH!$A:$R,14,0)</f>
        <v>60</v>
      </c>
    </row>
    <row r="1317" spans="1:27" x14ac:dyDescent="0.25">
      <c r="A1317" s="216">
        <v>46047</v>
      </c>
      <c r="B1317" s="217">
        <v>4183612969</v>
      </c>
      <c r="C1317" s="10" t="s">
        <v>15180</v>
      </c>
      <c r="D1317" s="9">
        <v>46056</v>
      </c>
      <c r="E1317" s="219"/>
      <c r="F1317" s="218"/>
      <c r="G1317" s="268" t="s">
        <v>15511</v>
      </c>
      <c r="H1317" s="219"/>
      <c r="I1317" s="217" t="s">
        <v>15516</v>
      </c>
      <c r="J1317" s="21" t="s">
        <v>7228</v>
      </c>
      <c r="K1317" s="217" t="s">
        <v>15450</v>
      </c>
      <c r="L1317" s="215" t="str">
        <f>VLOOKUP($K1317,[1]TONG_SL!$A$1:$D$65536,2,0)</f>
        <v>Giò sụn gà 250g</v>
      </c>
      <c r="M1317" s="247"/>
      <c r="N1317" s="215" t="str">
        <f t="shared" ref="N1317:N1380" si="173">IF($B1317&lt;&gt;"","K-C6","")</f>
        <v>K-C6</v>
      </c>
      <c r="O1317" s="222"/>
      <c r="P1317" s="222"/>
      <c r="Q1317" s="215" t="str">
        <f>VLOOKUP(K1317,TONG_SL!$A:$D,3,0)</f>
        <v>Túi</v>
      </c>
      <c r="R1317" s="223">
        <v>8</v>
      </c>
      <c r="S1317" s="224"/>
      <c r="T1317" s="224">
        <f>VLOOKUP(VLOOKUP(G1317,Ma_KH!$A:$R,18,0)&amp;K1317,Gia_MB!$A:$F,6,0)</f>
        <v>50400</v>
      </c>
      <c r="U1317" s="182">
        <f t="shared" ref="U1317:U1380" si="174">T1317*R1317</f>
        <v>403200</v>
      </c>
      <c r="V1317" s="224"/>
      <c r="W1317" s="225">
        <f t="shared" ref="W1317:W1380" si="175">U1317*V1317</f>
        <v>0</v>
      </c>
      <c r="X1317" s="226" t="str">
        <f t="shared" ref="X1317:X1380" si="176">IF(B1317&lt;&gt;"","8","0")</f>
        <v>8</v>
      </c>
      <c r="Y1317" s="224"/>
      <c r="Z1317" s="182">
        <f t="shared" ref="Z1317:Z1380" si="177">U1317*X1317%</f>
        <v>32256</v>
      </c>
      <c r="AA1317" s="227">
        <f>VLOOKUP(G1317,Ma_KH!$A:$R,14,0)</f>
        <v>60</v>
      </c>
    </row>
    <row r="1318" spans="1:27" x14ac:dyDescent="0.25">
      <c r="A1318" s="216">
        <v>46047</v>
      </c>
      <c r="B1318" s="217">
        <v>4183612969</v>
      </c>
      <c r="C1318" s="10" t="s">
        <v>15180</v>
      </c>
      <c r="D1318" s="9">
        <v>46056</v>
      </c>
      <c r="E1318" s="219"/>
      <c r="F1318" s="218"/>
      <c r="G1318" s="268" t="s">
        <v>15511</v>
      </c>
      <c r="H1318" s="219"/>
      <c r="I1318" s="217" t="s">
        <v>15516</v>
      </c>
      <c r="J1318" s="21" t="s">
        <v>7228</v>
      </c>
      <c r="K1318" s="217" t="s">
        <v>48</v>
      </c>
      <c r="L1318" s="215" t="str">
        <f>VLOOKUP($K1318,[1]TONG_SL!$A$1:$D$65536,2,0)</f>
        <v>Mọc Nấm Hương 250g</v>
      </c>
      <c r="M1318" s="247"/>
      <c r="N1318" s="215" t="str">
        <f t="shared" si="173"/>
        <v>K-C6</v>
      </c>
      <c r="O1318" s="222"/>
      <c r="P1318" s="222"/>
      <c r="Q1318" s="215" t="str">
        <f>VLOOKUP(K1318,TONG_SL!$A:$D,3,0)</f>
        <v>Túi</v>
      </c>
      <c r="R1318" s="223">
        <v>6</v>
      </c>
      <c r="S1318" s="224"/>
      <c r="T1318" s="224">
        <f>VLOOKUP(VLOOKUP(G1318,Ma_KH!$A:$R,18,0)&amp;K1318,Gia_MB!$A:$F,6,0)</f>
        <v>46000</v>
      </c>
      <c r="U1318" s="182">
        <f t="shared" si="174"/>
        <v>276000</v>
      </c>
      <c r="V1318" s="224"/>
      <c r="W1318" s="225">
        <f t="shared" si="175"/>
        <v>0</v>
      </c>
      <c r="X1318" s="226" t="str">
        <f t="shared" si="176"/>
        <v>8</v>
      </c>
      <c r="Y1318" s="224"/>
      <c r="Z1318" s="182">
        <f t="shared" si="177"/>
        <v>22080</v>
      </c>
      <c r="AA1318" s="227">
        <f>VLOOKUP(G1318,Ma_KH!$A:$R,14,0)</f>
        <v>60</v>
      </c>
    </row>
    <row r="1319" spans="1:27" x14ac:dyDescent="0.25">
      <c r="A1319" s="216">
        <v>46047</v>
      </c>
      <c r="B1319" s="217">
        <v>4183612969</v>
      </c>
      <c r="C1319" s="10" t="s">
        <v>15180</v>
      </c>
      <c r="D1319" s="9">
        <v>46056</v>
      </c>
      <c r="E1319" s="219"/>
      <c r="F1319" s="218"/>
      <c r="G1319" s="268" t="s">
        <v>15511</v>
      </c>
      <c r="H1319" s="219"/>
      <c r="I1319" s="217" t="s">
        <v>15516</v>
      </c>
      <c r="J1319" s="21" t="s">
        <v>7228</v>
      </c>
      <c r="K1319" s="217" t="s">
        <v>34</v>
      </c>
      <c r="L1319" s="215" t="str">
        <f>VLOOKUP($K1319,[1]TONG_SL!$A$1:$D$65536,2,0)</f>
        <v>Tai heo muối 200g</v>
      </c>
      <c r="M1319" s="247"/>
      <c r="N1319" s="215" t="str">
        <f t="shared" si="173"/>
        <v>K-C6</v>
      </c>
      <c r="O1319" s="222"/>
      <c r="P1319" s="222"/>
      <c r="Q1319" s="215" t="str">
        <f>VLOOKUP(K1319,TONG_SL!$A:$D,3,0)</f>
        <v>Túi</v>
      </c>
      <c r="R1319" s="223">
        <v>9</v>
      </c>
      <c r="S1319" s="224"/>
      <c r="T1319" s="224">
        <f>VLOOKUP(VLOOKUP(G1319,Ma_KH!$A:$R,18,0)&amp;K1319,Gia_MB!$A:$F,6,0)</f>
        <v>55595</v>
      </c>
      <c r="U1319" s="182">
        <f t="shared" si="174"/>
        <v>500355</v>
      </c>
      <c r="V1319" s="224"/>
      <c r="W1319" s="225">
        <f t="shared" si="175"/>
        <v>0</v>
      </c>
      <c r="X1319" s="226" t="str">
        <f t="shared" si="176"/>
        <v>8</v>
      </c>
      <c r="Y1319" s="224"/>
      <c r="Z1319" s="182">
        <f t="shared" si="177"/>
        <v>40028.400000000001</v>
      </c>
      <c r="AA1319" s="227">
        <f>VLOOKUP(G1319,Ma_KH!$A:$R,14,0)</f>
        <v>60</v>
      </c>
    </row>
    <row r="1320" spans="1:27" x14ac:dyDescent="0.25">
      <c r="A1320" s="216">
        <v>46047</v>
      </c>
      <c r="B1320" s="217">
        <v>4183612969</v>
      </c>
      <c r="C1320" s="10" t="s">
        <v>15180</v>
      </c>
      <c r="D1320" s="9">
        <v>46056</v>
      </c>
      <c r="E1320" s="219"/>
      <c r="F1320" s="218"/>
      <c r="G1320" s="268" t="s">
        <v>15511</v>
      </c>
      <c r="H1320" s="219"/>
      <c r="I1320" s="217" t="s">
        <v>15516</v>
      </c>
      <c r="J1320" s="21" t="s">
        <v>7228</v>
      </c>
      <c r="K1320" s="217" t="s">
        <v>32</v>
      </c>
      <c r="L1320" s="215" t="str">
        <f>VLOOKUP($K1320,[1]TONG_SL!$A$1:$D$65536,2,0)</f>
        <v>Giò Tai Lưỡi Xào 250g</v>
      </c>
      <c r="M1320" s="247"/>
      <c r="N1320" s="215" t="str">
        <f t="shared" si="173"/>
        <v>K-C6</v>
      </c>
      <c r="O1320" s="222"/>
      <c r="P1320" s="222"/>
      <c r="Q1320" s="215" t="str">
        <f>VLOOKUP(K1320,TONG_SL!$A:$D,3,0)</f>
        <v>Túi</v>
      </c>
      <c r="R1320" s="223">
        <v>3</v>
      </c>
      <c r="S1320" s="224"/>
      <c r="T1320" s="224">
        <f>VLOOKUP(VLOOKUP(G1320,Ma_KH!$A:$R,18,0)&amp;K1320,Gia_MB!$A:$F,6,0)</f>
        <v>50182</v>
      </c>
      <c r="U1320" s="182">
        <f t="shared" si="174"/>
        <v>150546</v>
      </c>
      <c r="V1320" s="224"/>
      <c r="W1320" s="225">
        <f t="shared" si="175"/>
        <v>0</v>
      </c>
      <c r="X1320" s="226" t="str">
        <f t="shared" si="176"/>
        <v>8</v>
      </c>
      <c r="Y1320" s="224"/>
      <c r="Z1320" s="182">
        <f t="shared" si="177"/>
        <v>12043.68</v>
      </c>
      <c r="AA1320" s="227">
        <f>VLOOKUP(G1320,Ma_KH!$A:$R,14,0)</f>
        <v>60</v>
      </c>
    </row>
    <row r="1321" spans="1:27" x14ac:dyDescent="0.25">
      <c r="A1321" s="216">
        <v>46047</v>
      </c>
      <c r="B1321" s="217">
        <v>4183611921</v>
      </c>
      <c r="C1321" s="10" t="s">
        <v>15180</v>
      </c>
      <c r="D1321" s="9">
        <v>46056</v>
      </c>
      <c r="E1321" s="219"/>
      <c r="F1321" s="218"/>
      <c r="G1321" s="268" t="s">
        <v>15517</v>
      </c>
      <c r="H1321" s="219"/>
      <c r="I1321" s="217" t="s">
        <v>15518</v>
      </c>
      <c r="J1321" s="21" t="s">
        <v>7228</v>
      </c>
      <c r="K1321" s="217" t="s">
        <v>30</v>
      </c>
      <c r="L1321" s="215" t="str">
        <f>VLOOKUP($K1321,[1]TONG_SL!$A$1:$D$65536,2,0)</f>
        <v>Gà muối 500g</v>
      </c>
      <c r="M1321" s="247"/>
      <c r="N1321" s="215" t="str">
        <f t="shared" si="173"/>
        <v>K-C6</v>
      </c>
      <c r="O1321" s="222"/>
      <c r="P1321" s="222"/>
      <c r="Q1321" s="215" t="str">
        <f>VLOOKUP(K1321,TONG_SL!$A:$D,3,0)</f>
        <v>Túi</v>
      </c>
      <c r="R1321" s="223">
        <v>60</v>
      </c>
      <c r="S1321" s="224"/>
      <c r="T1321" s="224">
        <f>VLOOKUP(VLOOKUP(G1321,Ma_KH!$A:$R,18,0)&amp;K1321,Gia_MB!$A:$F,6,0)</f>
        <v>116611</v>
      </c>
      <c r="U1321" s="182">
        <f t="shared" si="174"/>
        <v>6996660</v>
      </c>
      <c r="V1321" s="224"/>
      <c r="W1321" s="225">
        <f t="shared" si="175"/>
        <v>0</v>
      </c>
      <c r="X1321" s="226" t="str">
        <f t="shared" si="176"/>
        <v>8</v>
      </c>
      <c r="Y1321" s="224"/>
      <c r="Z1321" s="182">
        <f t="shared" si="177"/>
        <v>559732.80000000005</v>
      </c>
      <c r="AA1321" s="227">
        <f>VLOOKUP(G1321,Ma_KH!$A:$R,14,0)</f>
        <v>60</v>
      </c>
    </row>
    <row r="1322" spans="1:27" x14ac:dyDescent="0.25">
      <c r="A1322" s="216">
        <v>46047</v>
      </c>
      <c r="B1322" s="217">
        <v>4183611921</v>
      </c>
      <c r="C1322" s="10" t="s">
        <v>15180</v>
      </c>
      <c r="D1322" s="9">
        <v>46056</v>
      </c>
      <c r="E1322" s="219"/>
      <c r="F1322" s="218"/>
      <c r="G1322" s="268" t="s">
        <v>15517</v>
      </c>
      <c r="H1322" s="219"/>
      <c r="I1322" s="217" t="s">
        <v>15518</v>
      </c>
      <c r="J1322" s="21" t="s">
        <v>7228</v>
      </c>
      <c r="K1322" s="217" t="s">
        <v>48</v>
      </c>
      <c r="L1322" s="215" t="str">
        <f>VLOOKUP($K1322,[1]TONG_SL!$A$1:$D$65536,2,0)</f>
        <v>Mọc Nấm Hương 250g</v>
      </c>
      <c r="M1322" s="247"/>
      <c r="N1322" s="215" t="str">
        <f t="shared" si="173"/>
        <v>K-C6</v>
      </c>
      <c r="O1322" s="222"/>
      <c r="P1322" s="222"/>
      <c r="Q1322" s="215" t="str">
        <f>VLOOKUP(K1322,TONG_SL!$A:$D,3,0)</f>
        <v>Túi</v>
      </c>
      <c r="R1322" s="223">
        <v>10</v>
      </c>
      <c r="S1322" s="224"/>
      <c r="T1322" s="224">
        <f>VLOOKUP(VLOOKUP(G1322,Ma_KH!$A:$R,18,0)&amp;K1322,Gia_MB!$A:$F,6,0)</f>
        <v>46000</v>
      </c>
      <c r="U1322" s="182">
        <f t="shared" si="174"/>
        <v>460000</v>
      </c>
      <c r="V1322" s="224"/>
      <c r="W1322" s="225">
        <f t="shared" si="175"/>
        <v>0</v>
      </c>
      <c r="X1322" s="226" t="str">
        <f t="shared" si="176"/>
        <v>8</v>
      </c>
      <c r="Y1322" s="224"/>
      <c r="Z1322" s="182">
        <f t="shared" si="177"/>
        <v>36800</v>
      </c>
      <c r="AA1322" s="227">
        <f>VLOOKUP(G1322,Ma_KH!$A:$R,14,0)</f>
        <v>60</v>
      </c>
    </row>
    <row r="1323" spans="1:27" x14ac:dyDescent="0.25">
      <c r="A1323" s="280">
        <v>46047</v>
      </c>
      <c r="B1323" s="281">
        <v>4183612319</v>
      </c>
      <c r="C1323" s="288" t="s">
        <v>15180</v>
      </c>
      <c r="D1323" s="286">
        <v>46056</v>
      </c>
      <c r="E1323" s="219"/>
      <c r="F1323" s="218"/>
      <c r="G1323" s="268" t="s">
        <v>15517</v>
      </c>
      <c r="H1323" s="219"/>
      <c r="I1323" s="217" t="s">
        <v>15519</v>
      </c>
      <c r="J1323" s="21" t="s">
        <v>7228</v>
      </c>
      <c r="K1323" s="217" t="s">
        <v>30</v>
      </c>
      <c r="L1323" s="215" t="str">
        <f>VLOOKUP($K1323,[1]TONG_SL!$A$1:$D$65536,2,0)</f>
        <v>Gà muối 500g</v>
      </c>
      <c r="M1323" s="247"/>
      <c r="N1323" s="215" t="str">
        <f t="shared" si="173"/>
        <v>K-C6</v>
      </c>
      <c r="O1323" s="222"/>
      <c r="P1323" s="222"/>
      <c r="Q1323" s="215" t="str">
        <f>VLOOKUP(K1323,TONG_SL!$A:$D,3,0)</f>
        <v>Túi</v>
      </c>
      <c r="R1323" s="223">
        <v>15</v>
      </c>
      <c r="S1323" s="224"/>
      <c r="T1323" s="224">
        <f>VLOOKUP(VLOOKUP(G1323,Ma_KH!$A:$R,18,0)&amp;K1323,Gia_MB!$A:$F,6,0)</f>
        <v>116611</v>
      </c>
      <c r="U1323" s="182">
        <f t="shared" si="174"/>
        <v>1749165</v>
      </c>
      <c r="V1323" s="224"/>
      <c r="W1323" s="225">
        <f t="shared" si="175"/>
        <v>0</v>
      </c>
      <c r="X1323" s="226" t="str">
        <f t="shared" si="176"/>
        <v>8</v>
      </c>
      <c r="Y1323" s="224"/>
      <c r="Z1323" s="182">
        <f t="shared" si="177"/>
        <v>139933.20000000001</v>
      </c>
      <c r="AA1323" s="227">
        <f>VLOOKUP(G1323,Ma_KH!$A:$R,14,0)</f>
        <v>60</v>
      </c>
    </row>
    <row r="1324" spans="1:27" x14ac:dyDescent="0.25">
      <c r="A1324" s="280">
        <v>46047</v>
      </c>
      <c r="B1324" s="281">
        <v>4183612319</v>
      </c>
      <c r="C1324" s="288" t="s">
        <v>15180</v>
      </c>
      <c r="D1324" s="286">
        <v>46056</v>
      </c>
      <c r="E1324" s="219"/>
      <c r="F1324" s="218"/>
      <c r="G1324" s="268" t="s">
        <v>15517</v>
      </c>
      <c r="H1324" s="219"/>
      <c r="I1324" s="217" t="s">
        <v>15519</v>
      </c>
      <c r="J1324" s="21" t="s">
        <v>7228</v>
      </c>
      <c r="K1324" s="217" t="s">
        <v>34</v>
      </c>
      <c r="L1324" s="215" t="str">
        <f>VLOOKUP($K1324,[1]TONG_SL!$A$1:$D$65536,2,0)</f>
        <v>Tai heo muối 200g</v>
      </c>
      <c r="M1324" s="247"/>
      <c r="N1324" s="215" t="str">
        <f t="shared" si="173"/>
        <v>K-C6</v>
      </c>
      <c r="O1324" s="222"/>
      <c r="P1324" s="222"/>
      <c r="Q1324" s="215" t="str">
        <f>VLOOKUP(K1324,TONG_SL!$A:$D,3,0)</f>
        <v>Túi</v>
      </c>
      <c r="R1324" s="223">
        <v>9</v>
      </c>
      <c r="S1324" s="224"/>
      <c r="T1324" s="224">
        <f>VLOOKUP(VLOOKUP(G1324,Ma_KH!$A:$R,18,0)&amp;K1324,Gia_MB!$A:$F,6,0)</f>
        <v>55595</v>
      </c>
      <c r="U1324" s="182">
        <f t="shared" si="174"/>
        <v>500355</v>
      </c>
      <c r="V1324" s="224"/>
      <c r="W1324" s="225">
        <f t="shared" si="175"/>
        <v>0</v>
      </c>
      <c r="X1324" s="226" t="str">
        <f t="shared" si="176"/>
        <v>8</v>
      </c>
      <c r="Y1324" s="224"/>
      <c r="Z1324" s="182">
        <f t="shared" si="177"/>
        <v>40028.400000000001</v>
      </c>
      <c r="AA1324" s="227">
        <f>VLOOKUP(G1324,Ma_KH!$A:$R,14,0)</f>
        <v>60</v>
      </c>
    </row>
    <row r="1325" spans="1:27" x14ac:dyDescent="0.25">
      <c r="A1325" s="280">
        <v>46047</v>
      </c>
      <c r="B1325" s="281">
        <v>4183612319</v>
      </c>
      <c r="C1325" s="288" t="s">
        <v>15180</v>
      </c>
      <c r="D1325" s="286">
        <v>46056</v>
      </c>
      <c r="E1325" s="219"/>
      <c r="F1325" s="218"/>
      <c r="G1325" s="268" t="s">
        <v>15517</v>
      </c>
      <c r="H1325" s="219"/>
      <c r="I1325" s="217" t="s">
        <v>15519</v>
      </c>
      <c r="J1325" s="21" t="s">
        <v>7228</v>
      </c>
      <c r="K1325" s="217" t="s">
        <v>27</v>
      </c>
      <c r="L1325" s="215" t="str">
        <f>VLOOKUP($K1325,[1]TONG_SL!$A$1:$D$65536,2,0)</f>
        <v>Chân giò heo muối 300g</v>
      </c>
      <c r="M1325" s="247"/>
      <c r="N1325" s="215" t="str">
        <f t="shared" si="173"/>
        <v>K-C6</v>
      </c>
      <c r="O1325" s="222"/>
      <c r="P1325" s="222"/>
      <c r="Q1325" s="215" t="str">
        <f>VLOOKUP(K1325,TONG_SL!$A:$D,3,0)</f>
        <v>Túi</v>
      </c>
      <c r="R1325" s="223">
        <v>10</v>
      </c>
      <c r="S1325" s="224"/>
      <c r="T1325" s="224">
        <f>VLOOKUP(VLOOKUP(G1325,Ma_KH!$A:$R,18,0)&amp;K1325,Gia_MB!$A:$F,6,0)</f>
        <v>73431</v>
      </c>
      <c r="U1325" s="182">
        <f t="shared" si="174"/>
        <v>734310</v>
      </c>
      <c r="V1325" s="224"/>
      <c r="W1325" s="225">
        <f t="shared" si="175"/>
        <v>0</v>
      </c>
      <c r="X1325" s="226" t="str">
        <f t="shared" si="176"/>
        <v>8</v>
      </c>
      <c r="Y1325" s="224"/>
      <c r="Z1325" s="182">
        <f t="shared" si="177"/>
        <v>58744.800000000003</v>
      </c>
      <c r="AA1325" s="227">
        <f>VLOOKUP(G1325,Ma_KH!$A:$R,14,0)</f>
        <v>60</v>
      </c>
    </row>
    <row r="1326" spans="1:27" x14ac:dyDescent="0.25">
      <c r="A1326" s="280">
        <v>46047</v>
      </c>
      <c r="B1326" s="281">
        <v>4183612319</v>
      </c>
      <c r="C1326" s="288" t="s">
        <v>15180</v>
      </c>
      <c r="D1326" s="286">
        <v>46056</v>
      </c>
      <c r="E1326" s="219"/>
      <c r="F1326" s="218"/>
      <c r="G1326" s="268" t="s">
        <v>15517</v>
      </c>
      <c r="H1326" s="219"/>
      <c r="I1326" s="217" t="s">
        <v>15519</v>
      </c>
      <c r="J1326" s="21" t="s">
        <v>7228</v>
      </c>
      <c r="K1326" s="217" t="s">
        <v>15451</v>
      </c>
      <c r="L1326" s="215" t="str">
        <f>VLOOKUP($K1326,[1]TONG_SL!$A$1:$D$65536,2,0)</f>
        <v>Giò lụa cây 250g</v>
      </c>
      <c r="M1326" s="247"/>
      <c r="N1326" s="215" t="str">
        <f t="shared" si="173"/>
        <v>K-C6</v>
      </c>
      <c r="O1326" s="222"/>
      <c r="P1326" s="222"/>
      <c r="Q1326" s="215" t="str">
        <f>VLOOKUP(K1326,TONG_SL!$A:$D,3,0)</f>
        <v>Túi</v>
      </c>
      <c r="R1326" s="223">
        <v>3</v>
      </c>
      <c r="S1326" s="224"/>
      <c r="T1326" s="224">
        <f>VLOOKUP(VLOOKUP(G1326,Ma_KH!$A:$R,18,0)&amp;K1326,Gia_MB!$A:$F,6,0)</f>
        <v>49500</v>
      </c>
      <c r="U1326" s="182">
        <f t="shared" si="174"/>
        <v>148500</v>
      </c>
      <c r="V1326" s="224"/>
      <c r="W1326" s="225">
        <f t="shared" si="175"/>
        <v>0</v>
      </c>
      <c r="X1326" s="226" t="str">
        <f t="shared" si="176"/>
        <v>8</v>
      </c>
      <c r="Y1326" s="224"/>
      <c r="Z1326" s="182">
        <f t="shared" si="177"/>
        <v>11880</v>
      </c>
      <c r="AA1326" s="227">
        <f>VLOOKUP(G1326,Ma_KH!$A:$R,14,0)</f>
        <v>60</v>
      </c>
    </row>
    <row r="1327" spans="1:27" x14ac:dyDescent="0.25">
      <c r="A1327" s="280">
        <v>46047</v>
      </c>
      <c r="B1327" s="281">
        <v>4183612319</v>
      </c>
      <c r="C1327" s="288" t="s">
        <v>15180</v>
      </c>
      <c r="D1327" s="286">
        <v>46056</v>
      </c>
      <c r="E1327" s="219"/>
      <c r="F1327" s="218"/>
      <c r="G1327" s="268" t="s">
        <v>15517</v>
      </c>
      <c r="H1327" s="219"/>
      <c r="I1327" s="217" t="s">
        <v>15519</v>
      </c>
      <c r="J1327" s="21" t="s">
        <v>7228</v>
      </c>
      <c r="K1327" s="217" t="s">
        <v>32</v>
      </c>
      <c r="L1327" s="215" t="str">
        <f>VLOOKUP($K1327,[1]TONG_SL!$A$1:$D$65536,2,0)</f>
        <v>Giò Tai Lưỡi Xào 250g</v>
      </c>
      <c r="M1327" s="247"/>
      <c r="N1327" s="215" t="str">
        <f t="shared" si="173"/>
        <v>K-C6</v>
      </c>
      <c r="O1327" s="222"/>
      <c r="P1327" s="222"/>
      <c r="Q1327" s="215" t="str">
        <f>VLOOKUP(K1327,TONG_SL!$A:$D,3,0)</f>
        <v>Túi</v>
      </c>
      <c r="R1327" s="223">
        <v>3</v>
      </c>
      <c r="S1327" s="224"/>
      <c r="T1327" s="224">
        <f>VLOOKUP(VLOOKUP(G1327,Ma_KH!$A:$R,18,0)&amp;K1327,Gia_MB!$A:$F,6,0)</f>
        <v>50182</v>
      </c>
      <c r="U1327" s="182">
        <f t="shared" si="174"/>
        <v>150546</v>
      </c>
      <c r="V1327" s="224"/>
      <c r="W1327" s="225">
        <f t="shared" si="175"/>
        <v>0</v>
      </c>
      <c r="X1327" s="226" t="str">
        <f t="shared" si="176"/>
        <v>8</v>
      </c>
      <c r="Y1327" s="224"/>
      <c r="Z1327" s="182">
        <f t="shared" si="177"/>
        <v>12043.68</v>
      </c>
      <c r="AA1327" s="227">
        <f>VLOOKUP(G1327,Ma_KH!$A:$R,14,0)</f>
        <v>60</v>
      </c>
    </row>
    <row r="1328" spans="1:27" x14ac:dyDescent="0.25">
      <c r="A1328" s="280">
        <v>46047</v>
      </c>
      <c r="B1328" s="281">
        <v>4183612319</v>
      </c>
      <c r="C1328" s="288" t="s">
        <v>15180</v>
      </c>
      <c r="D1328" s="286">
        <v>46056</v>
      </c>
      <c r="E1328" s="219"/>
      <c r="F1328" s="218"/>
      <c r="G1328" s="268" t="s">
        <v>15517</v>
      </c>
      <c r="H1328" s="219"/>
      <c r="I1328" s="217" t="s">
        <v>15519</v>
      </c>
      <c r="J1328" s="21" t="s">
        <v>7228</v>
      </c>
      <c r="K1328" s="217" t="s">
        <v>15450</v>
      </c>
      <c r="L1328" s="215" t="str">
        <f>VLOOKUP($K1328,[1]TONG_SL!$A$1:$D$65536,2,0)</f>
        <v>Giò sụn gà 250g</v>
      </c>
      <c r="M1328" s="247"/>
      <c r="N1328" s="215" t="str">
        <f t="shared" si="173"/>
        <v>K-C6</v>
      </c>
      <c r="O1328" s="222"/>
      <c r="P1328" s="222"/>
      <c r="Q1328" s="215" t="str">
        <f>VLOOKUP(K1328,TONG_SL!$A:$D,3,0)</f>
        <v>Túi</v>
      </c>
      <c r="R1328" s="223">
        <v>8</v>
      </c>
      <c r="S1328" s="224"/>
      <c r="T1328" s="224">
        <f>VLOOKUP(VLOOKUP(G1328,Ma_KH!$A:$R,18,0)&amp;K1328,Gia_MB!$A:$F,6,0)</f>
        <v>50400</v>
      </c>
      <c r="U1328" s="182">
        <f t="shared" si="174"/>
        <v>403200</v>
      </c>
      <c r="V1328" s="224"/>
      <c r="W1328" s="225">
        <f t="shared" si="175"/>
        <v>0</v>
      </c>
      <c r="X1328" s="226" t="str">
        <f t="shared" si="176"/>
        <v>8</v>
      </c>
      <c r="Y1328" s="224"/>
      <c r="Z1328" s="182">
        <f t="shared" si="177"/>
        <v>32256</v>
      </c>
      <c r="AA1328" s="227">
        <f>VLOOKUP(G1328,Ma_KH!$A:$R,14,0)</f>
        <v>60</v>
      </c>
    </row>
    <row r="1329" spans="1:27" x14ac:dyDescent="0.25">
      <c r="A1329" s="280">
        <v>46047</v>
      </c>
      <c r="B1329" s="281">
        <v>4183612140</v>
      </c>
      <c r="C1329" s="288" t="s">
        <v>15180</v>
      </c>
      <c r="D1329" s="286">
        <v>46056</v>
      </c>
      <c r="E1329" s="219"/>
      <c r="F1329" s="218"/>
      <c r="G1329" s="268" t="s">
        <v>15517</v>
      </c>
      <c r="H1329" s="219"/>
      <c r="I1329" s="217" t="s">
        <v>15520</v>
      </c>
      <c r="J1329" s="21" t="s">
        <v>7228</v>
      </c>
      <c r="K1329" s="217" t="s">
        <v>48</v>
      </c>
      <c r="L1329" s="215" t="str">
        <f>VLOOKUP($K1329,[1]TONG_SL!$A$1:$D$65536,2,0)</f>
        <v>Mọc Nấm Hương 250g</v>
      </c>
      <c r="M1329" s="247"/>
      <c r="N1329" s="215" t="str">
        <f t="shared" si="173"/>
        <v>K-C6</v>
      </c>
      <c r="O1329" s="222"/>
      <c r="P1329" s="222"/>
      <c r="Q1329" s="215" t="str">
        <f>VLOOKUP(K1329,TONG_SL!$A:$D,3,0)</f>
        <v>Túi</v>
      </c>
      <c r="R1329" s="223">
        <v>6</v>
      </c>
      <c r="S1329" s="224"/>
      <c r="T1329" s="224">
        <f>VLOOKUP(VLOOKUP(G1329,Ma_KH!$A:$R,18,0)&amp;K1329,Gia_MB!$A:$F,6,0)</f>
        <v>46000</v>
      </c>
      <c r="U1329" s="182">
        <f t="shared" si="174"/>
        <v>276000</v>
      </c>
      <c r="V1329" s="224"/>
      <c r="W1329" s="225">
        <f t="shared" si="175"/>
        <v>0</v>
      </c>
      <c r="X1329" s="226" t="str">
        <f t="shared" si="176"/>
        <v>8</v>
      </c>
      <c r="Y1329" s="224"/>
      <c r="Z1329" s="182">
        <f t="shared" si="177"/>
        <v>22080</v>
      </c>
      <c r="AA1329" s="227">
        <f>VLOOKUP(G1329,Ma_KH!$A:$R,14,0)</f>
        <v>60</v>
      </c>
    </row>
    <row r="1330" spans="1:27" x14ac:dyDescent="0.25">
      <c r="A1330" s="280">
        <v>46047</v>
      </c>
      <c r="B1330" s="281">
        <v>4183612140</v>
      </c>
      <c r="C1330" s="288" t="s">
        <v>15180</v>
      </c>
      <c r="D1330" s="286">
        <v>46056</v>
      </c>
      <c r="E1330" s="219"/>
      <c r="F1330" s="218"/>
      <c r="G1330" s="268" t="s">
        <v>15517</v>
      </c>
      <c r="H1330" s="219"/>
      <c r="I1330" s="217" t="s">
        <v>15520</v>
      </c>
      <c r="J1330" s="21" t="s">
        <v>7228</v>
      </c>
      <c r="K1330" s="217" t="s">
        <v>32</v>
      </c>
      <c r="L1330" s="215" t="str">
        <f>VLOOKUP($K1330,[1]TONG_SL!$A$1:$D$65536,2,0)</f>
        <v>Giò Tai Lưỡi Xào 250g</v>
      </c>
      <c r="M1330" s="247"/>
      <c r="N1330" s="215" t="str">
        <f t="shared" si="173"/>
        <v>K-C6</v>
      </c>
      <c r="O1330" s="222"/>
      <c r="P1330" s="222"/>
      <c r="Q1330" s="215" t="str">
        <f>VLOOKUP(K1330,TONG_SL!$A:$D,3,0)</f>
        <v>Túi</v>
      </c>
      <c r="R1330" s="223">
        <v>3</v>
      </c>
      <c r="S1330" s="224"/>
      <c r="T1330" s="224">
        <f>VLOOKUP(VLOOKUP(G1330,Ma_KH!$A:$R,18,0)&amp;K1330,Gia_MB!$A:$F,6,0)</f>
        <v>50182</v>
      </c>
      <c r="U1330" s="182">
        <f t="shared" si="174"/>
        <v>150546</v>
      </c>
      <c r="V1330" s="224"/>
      <c r="W1330" s="225">
        <f t="shared" si="175"/>
        <v>0</v>
      </c>
      <c r="X1330" s="226" t="str">
        <f t="shared" si="176"/>
        <v>8</v>
      </c>
      <c r="Y1330" s="224"/>
      <c r="Z1330" s="182">
        <f t="shared" si="177"/>
        <v>12043.68</v>
      </c>
      <c r="AA1330" s="227">
        <f>VLOOKUP(G1330,Ma_KH!$A:$R,14,0)</f>
        <v>60</v>
      </c>
    </row>
    <row r="1331" spans="1:27" x14ac:dyDescent="0.25">
      <c r="A1331" s="280">
        <v>46047</v>
      </c>
      <c r="B1331" s="281">
        <v>4183612140</v>
      </c>
      <c r="C1331" s="288" t="s">
        <v>15180</v>
      </c>
      <c r="D1331" s="286">
        <v>46056</v>
      </c>
      <c r="E1331" s="219"/>
      <c r="F1331" s="218"/>
      <c r="G1331" s="268" t="s">
        <v>15517</v>
      </c>
      <c r="H1331" s="219"/>
      <c r="I1331" s="217" t="s">
        <v>15520</v>
      </c>
      <c r="J1331" s="21" t="s">
        <v>7228</v>
      </c>
      <c r="K1331" s="217" t="s">
        <v>15451</v>
      </c>
      <c r="L1331" s="215" t="str">
        <f>VLOOKUP($K1331,[1]TONG_SL!$A$1:$D$65536,2,0)</f>
        <v>Giò lụa cây 250g</v>
      </c>
      <c r="M1331" s="247"/>
      <c r="N1331" s="215" t="str">
        <f t="shared" si="173"/>
        <v>K-C6</v>
      </c>
      <c r="O1331" s="222"/>
      <c r="P1331" s="222"/>
      <c r="Q1331" s="215" t="str">
        <f>VLOOKUP(K1331,TONG_SL!$A:$D,3,0)</f>
        <v>Túi</v>
      </c>
      <c r="R1331" s="223">
        <v>3</v>
      </c>
      <c r="S1331" s="224"/>
      <c r="T1331" s="224">
        <f>VLOOKUP(VLOOKUP(G1331,Ma_KH!$A:$R,18,0)&amp;K1331,Gia_MB!$A:$F,6,0)</f>
        <v>49500</v>
      </c>
      <c r="U1331" s="182">
        <f t="shared" si="174"/>
        <v>148500</v>
      </c>
      <c r="V1331" s="224"/>
      <c r="W1331" s="225">
        <f t="shared" si="175"/>
        <v>0</v>
      </c>
      <c r="X1331" s="226" t="str">
        <f t="shared" si="176"/>
        <v>8</v>
      </c>
      <c r="Y1331" s="224"/>
      <c r="Z1331" s="182">
        <f t="shared" si="177"/>
        <v>11880</v>
      </c>
      <c r="AA1331" s="227">
        <f>VLOOKUP(G1331,Ma_KH!$A:$R,14,0)</f>
        <v>60</v>
      </c>
    </row>
    <row r="1332" spans="1:27" x14ac:dyDescent="0.25">
      <c r="A1332" s="280">
        <v>46047</v>
      </c>
      <c r="B1332" s="281">
        <v>4183612140</v>
      </c>
      <c r="C1332" s="288" t="s">
        <v>15180</v>
      </c>
      <c r="D1332" s="286">
        <v>46056</v>
      </c>
      <c r="E1332" s="219"/>
      <c r="F1332" s="218"/>
      <c r="G1332" s="268" t="s">
        <v>15517</v>
      </c>
      <c r="H1332" s="219"/>
      <c r="I1332" s="217" t="s">
        <v>15520</v>
      </c>
      <c r="J1332" s="21" t="s">
        <v>7228</v>
      </c>
      <c r="K1332" s="217" t="s">
        <v>15450</v>
      </c>
      <c r="L1332" s="215" t="str">
        <f>VLOOKUP($K1332,[1]TONG_SL!$A$1:$D$65536,2,0)</f>
        <v>Giò sụn gà 250g</v>
      </c>
      <c r="M1332" s="247"/>
      <c r="N1332" s="215" t="str">
        <f t="shared" si="173"/>
        <v>K-C6</v>
      </c>
      <c r="O1332" s="222"/>
      <c r="P1332" s="222"/>
      <c r="Q1332" s="215" t="str">
        <f>VLOOKUP(K1332,TONG_SL!$A:$D,3,0)</f>
        <v>Túi</v>
      </c>
      <c r="R1332" s="223">
        <v>8</v>
      </c>
      <c r="S1332" s="224"/>
      <c r="T1332" s="224">
        <f>VLOOKUP(VLOOKUP(G1332,Ma_KH!$A:$R,18,0)&amp;K1332,Gia_MB!$A:$F,6,0)</f>
        <v>50400</v>
      </c>
      <c r="U1332" s="182">
        <f t="shared" si="174"/>
        <v>403200</v>
      </c>
      <c r="V1332" s="224"/>
      <c r="W1332" s="225">
        <f t="shared" si="175"/>
        <v>0</v>
      </c>
      <c r="X1332" s="226" t="str">
        <f t="shared" si="176"/>
        <v>8</v>
      </c>
      <c r="Y1332" s="224"/>
      <c r="Z1332" s="182">
        <f t="shared" si="177"/>
        <v>32256</v>
      </c>
      <c r="AA1332" s="227">
        <f>VLOOKUP(G1332,Ma_KH!$A:$R,14,0)</f>
        <v>60</v>
      </c>
    </row>
    <row r="1333" spans="1:27" x14ac:dyDescent="0.25">
      <c r="A1333" s="280">
        <v>46047</v>
      </c>
      <c r="B1333" s="281">
        <v>4183612140</v>
      </c>
      <c r="C1333" s="288" t="s">
        <v>15180</v>
      </c>
      <c r="D1333" s="286">
        <v>46056</v>
      </c>
      <c r="E1333" s="219"/>
      <c r="F1333" s="218"/>
      <c r="G1333" s="268" t="s">
        <v>15517</v>
      </c>
      <c r="H1333" s="219"/>
      <c r="I1333" s="217" t="s">
        <v>15520</v>
      </c>
      <c r="J1333" s="21" t="s">
        <v>7228</v>
      </c>
      <c r="K1333" s="217" t="s">
        <v>34</v>
      </c>
      <c r="L1333" s="215" t="str">
        <f>VLOOKUP($K1333,[1]TONG_SL!$A$1:$D$65536,2,0)</f>
        <v>Tai heo muối 200g</v>
      </c>
      <c r="M1333" s="247"/>
      <c r="N1333" s="215" t="str">
        <f t="shared" si="173"/>
        <v>K-C6</v>
      </c>
      <c r="O1333" s="222"/>
      <c r="P1333" s="222"/>
      <c r="Q1333" s="215" t="str">
        <f>VLOOKUP(K1333,TONG_SL!$A:$D,3,0)</f>
        <v>Túi</v>
      </c>
      <c r="R1333" s="223">
        <v>9</v>
      </c>
      <c r="S1333" s="224"/>
      <c r="T1333" s="224">
        <f>VLOOKUP(VLOOKUP(G1333,Ma_KH!$A:$R,18,0)&amp;K1333,Gia_MB!$A:$F,6,0)</f>
        <v>55595</v>
      </c>
      <c r="U1333" s="182">
        <f t="shared" si="174"/>
        <v>500355</v>
      </c>
      <c r="V1333" s="224"/>
      <c r="W1333" s="225">
        <f t="shared" si="175"/>
        <v>0</v>
      </c>
      <c r="X1333" s="226" t="str">
        <f t="shared" si="176"/>
        <v>8</v>
      </c>
      <c r="Y1333" s="224"/>
      <c r="Z1333" s="182">
        <f t="shared" si="177"/>
        <v>40028.400000000001</v>
      </c>
      <c r="AA1333" s="227">
        <f>VLOOKUP(G1333,Ma_KH!$A:$R,14,0)</f>
        <v>60</v>
      </c>
    </row>
    <row r="1334" spans="1:27" x14ac:dyDescent="0.25">
      <c r="A1334" s="280">
        <v>46047</v>
      </c>
      <c r="B1334" s="281">
        <v>4183612140</v>
      </c>
      <c r="C1334" s="288" t="s">
        <v>15180</v>
      </c>
      <c r="D1334" s="286">
        <v>46056</v>
      </c>
      <c r="E1334" s="219"/>
      <c r="F1334" s="218"/>
      <c r="G1334" s="268" t="s">
        <v>15517</v>
      </c>
      <c r="H1334" s="219"/>
      <c r="I1334" s="217" t="s">
        <v>15520</v>
      </c>
      <c r="J1334" s="21" t="s">
        <v>7228</v>
      </c>
      <c r="K1334" s="217" t="s">
        <v>27</v>
      </c>
      <c r="L1334" s="215" t="str">
        <f>VLOOKUP($K1334,[1]TONG_SL!$A$1:$D$65536,2,0)</f>
        <v>Chân giò heo muối 300g</v>
      </c>
      <c r="M1334" s="247"/>
      <c r="N1334" s="215" t="str">
        <f t="shared" si="173"/>
        <v>K-C6</v>
      </c>
      <c r="O1334" s="222"/>
      <c r="P1334" s="222"/>
      <c r="Q1334" s="215" t="str">
        <f>VLOOKUP(K1334,TONG_SL!$A:$D,3,0)</f>
        <v>Túi</v>
      </c>
      <c r="R1334" s="223">
        <v>10</v>
      </c>
      <c r="S1334" s="224"/>
      <c r="T1334" s="224">
        <f>VLOOKUP(VLOOKUP(G1334,Ma_KH!$A:$R,18,0)&amp;K1334,Gia_MB!$A:$F,6,0)</f>
        <v>73431</v>
      </c>
      <c r="U1334" s="182">
        <f t="shared" si="174"/>
        <v>734310</v>
      </c>
      <c r="V1334" s="224"/>
      <c r="W1334" s="225">
        <f t="shared" si="175"/>
        <v>0</v>
      </c>
      <c r="X1334" s="226" t="str">
        <f t="shared" si="176"/>
        <v>8</v>
      </c>
      <c r="Y1334" s="224"/>
      <c r="Z1334" s="182">
        <f t="shared" si="177"/>
        <v>58744.800000000003</v>
      </c>
      <c r="AA1334" s="227">
        <f>VLOOKUP(G1334,Ma_KH!$A:$R,14,0)</f>
        <v>60</v>
      </c>
    </row>
    <row r="1335" spans="1:27" x14ac:dyDescent="0.25">
      <c r="A1335" s="280">
        <v>46047</v>
      </c>
      <c r="B1335" s="281">
        <v>4183612140</v>
      </c>
      <c r="C1335" s="288" t="s">
        <v>15180</v>
      </c>
      <c r="D1335" s="286">
        <v>46056</v>
      </c>
      <c r="E1335" s="219"/>
      <c r="F1335" s="218"/>
      <c r="G1335" s="268" t="s">
        <v>15517</v>
      </c>
      <c r="H1335" s="219"/>
      <c r="I1335" s="217" t="s">
        <v>15520</v>
      </c>
      <c r="J1335" s="21" t="s">
        <v>7228</v>
      </c>
      <c r="K1335" s="217" t="s">
        <v>30</v>
      </c>
      <c r="L1335" s="215" t="str">
        <f>VLOOKUP($K1335,[1]TONG_SL!$A$1:$D$65536,2,0)</f>
        <v>Gà muối 500g</v>
      </c>
      <c r="M1335" s="247"/>
      <c r="N1335" s="215" t="str">
        <f t="shared" si="173"/>
        <v>K-C6</v>
      </c>
      <c r="O1335" s="222"/>
      <c r="P1335" s="222"/>
      <c r="Q1335" s="215" t="str">
        <f>VLOOKUP(K1335,TONG_SL!$A:$D,3,0)</f>
        <v>Túi</v>
      </c>
      <c r="R1335" s="223">
        <v>15</v>
      </c>
      <c r="S1335" s="224"/>
      <c r="T1335" s="224">
        <f>VLOOKUP(VLOOKUP(G1335,Ma_KH!$A:$R,18,0)&amp;K1335,Gia_MB!$A:$F,6,0)</f>
        <v>116611</v>
      </c>
      <c r="U1335" s="182">
        <f t="shared" si="174"/>
        <v>1749165</v>
      </c>
      <c r="V1335" s="224"/>
      <c r="W1335" s="225">
        <f t="shared" si="175"/>
        <v>0</v>
      </c>
      <c r="X1335" s="226" t="str">
        <f t="shared" si="176"/>
        <v>8</v>
      </c>
      <c r="Y1335" s="224"/>
      <c r="Z1335" s="182">
        <f t="shared" si="177"/>
        <v>139933.20000000001</v>
      </c>
      <c r="AA1335" s="227">
        <f>VLOOKUP(G1335,Ma_KH!$A:$R,14,0)</f>
        <v>60</v>
      </c>
    </row>
    <row r="1336" spans="1:27" x14ac:dyDescent="0.25">
      <c r="A1336" s="280">
        <v>46047</v>
      </c>
      <c r="B1336" s="281">
        <v>4183612292</v>
      </c>
      <c r="C1336" s="288" t="s">
        <v>15180</v>
      </c>
      <c r="D1336" s="286">
        <v>46056</v>
      </c>
      <c r="E1336" s="219"/>
      <c r="F1336" s="218"/>
      <c r="G1336" s="268" t="s">
        <v>15517</v>
      </c>
      <c r="H1336" s="219"/>
      <c r="I1336" s="217" t="s">
        <v>15521</v>
      </c>
      <c r="J1336" s="21" t="s">
        <v>7228</v>
      </c>
      <c r="K1336" s="217" t="s">
        <v>48</v>
      </c>
      <c r="L1336" s="215" t="str">
        <f>VLOOKUP($K1336,[1]TONG_SL!$A$1:$D$65536,2,0)</f>
        <v>Mọc Nấm Hương 250g</v>
      </c>
      <c r="M1336" s="247"/>
      <c r="N1336" s="215" t="str">
        <f t="shared" si="173"/>
        <v>K-C6</v>
      </c>
      <c r="O1336" s="222"/>
      <c r="P1336" s="222"/>
      <c r="Q1336" s="215" t="str">
        <f>VLOOKUP(K1336,TONG_SL!$A:$D,3,0)</f>
        <v>Túi</v>
      </c>
      <c r="R1336" s="223">
        <v>6</v>
      </c>
      <c r="S1336" s="224"/>
      <c r="T1336" s="224">
        <f>VLOOKUP(VLOOKUP(G1336,Ma_KH!$A:$R,18,0)&amp;K1336,Gia_MB!$A:$F,6,0)</f>
        <v>46000</v>
      </c>
      <c r="U1336" s="182">
        <f t="shared" si="174"/>
        <v>276000</v>
      </c>
      <c r="V1336" s="224"/>
      <c r="W1336" s="225">
        <f t="shared" si="175"/>
        <v>0</v>
      </c>
      <c r="X1336" s="226" t="str">
        <f t="shared" si="176"/>
        <v>8</v>
      </c>
      <c r="Y1336" s="224"/>
      <c r="Z1336" s="182">
        <f t="shared" si="177"/>
        <v>22080</v>
      </c>
      <c r="AA1336" s="227">
        <f>VLOOKUP(G1336,Ma_KH!$A:$R,14,0)</f>
        <v>60</v>
      </c>
    </row>
    <row r="1337" spans="1:27" x14ac:dyDescent="0.25">
      <c r="A1337" s="280">
        <v>46047</v>
      </c>
      <c r="B1337" s="281">
        <v>4183612292</v>
      </c>
      <c r="C1337" s="288" t="s">
        <v>15180</v>
      </c>
      <c r="D1337" s="286">
        <v>46056</v>
      </c>
      <c r="E1337" s="219"/>
      <c r="F1337" s="218"/>
      <c r="G1337" s="268" t="s">
        <v>15517</v>
      </c>
      <c r="H1337" s="219"/>
      <c r="I1337" s="217" t="s">
        <v>15521</v>
      </c>
      <c r="J1337" s="21" t="s">
        <v>7228</v>
      </c>
      <c r="K1337" s="217" t="s">
        <v>15451</v>
      </c>
      <c r="L1337" s="215" t="str">
        <f>VLOOKUP($K1337,[1]TONG_SL!$A$1:$D$65536,2,0)</f>
        <v>Giò lụa cây 250g</v>
      </c>
      <c r="M1337" s="247"/>
      <c r="N1337" s="215" t="str">
        <f t="shared" si="173"/>
        <v>K-C6</v>
      </c>
      <c r="O1337" s="222"/>
      <c r="P1337" s="222"/>
      <c r="Q1337" s="215" t="str">
        <f>VLOOKUP(K1337,TONG_SL!$A:$D,3,0)</f>
        <v>Túi</v>
      </c>
      <c r="R1337" s="223">
        <v>3</v>
      </c>
      <c r="S1337" s="224"/>
      <c r="T1337" s="224">
        <f>VLOOKUP(VLOOKUP(G1337,Ma_KH!$A:$R,18,0)&amp;K1337,Gia_MB!$A:$F,6,0)</f>
        <v>49500</v>
      </c>
      <c r="U1337" s="182">
        <f t="shared" si="174"/>
        <v>148500</v>
      </c>
      <c r="V1337" s="224"/>
      <c r="W1337" s="225">
        <f t="shared" si="175"/>
        <v>0</v>
      </c>
      <c r="X1337" s="226" t="str">
        <f t="shared" si="176"/>
        <v>8</v>
      </c>
      <c r="Y1337" s="224"/>
      <c r="Z1337" s="182">
        <f t="shared" si="177"/>
        <v>11880</v>
      </c>
      <c r="AA1337" s="227">
        <f>VLOOKUP(G1337,Ma_KH!$A:$R,14,0)</f>
        <v>60</v>
      </c>
    </row>
    <row r="1338" spans="1:27" x14ac:dyDescent="0.25">
      <c r="A1338" s="280">
        <v>46047</v>
      </c>
      <c r="B1338" s="281">
        <v>4183612292</v>
      </c>
      <c r="C1338" s="288" t="s">
        <v>15180</v>
      </c>
      <c r="D1338" s="286">
        <v>46056</v>
      </c>
      <c r="E1338" s="219"/>
      <c r="F1338" s="218"/>
      <c r="G1338" s="268" t="s">
        <v>15517</v>
      </c>
      <c r="H1338" s="219"/>
      <c r="I1338" s="217" t="s">
        <v>15521</v>
      </c>
      <c r="J1338" s="21" t="s">
        <v>7228</v>
      </c>
      <c r="K1338" s="217" t="s">
        <v>32</v>
      </c>
      <c r="L1338" s="215" t="str">
        <f>VLOOKUP($K1338,[1]TONG_SL!$A$1:$D$65536,2,0)</f>
        <v>Giò Tai Lưỡi Xào 250g</v>
      </c>
      <c r="M1338" s="247"/>
      <c r="N1338" s="215" t="str">
        <f t="shared" si="173"/>
        <v>K-C6</v>
      </c>
      <c r="O1338" s="222"/>
      <c r="P1338" s="222"/>
      <c r="Q1338" s="215" t="str">
        <f>VLOOKUP(K1338,TONG_SL!$A:$D,3,0)</f>
        <v>Túi</v>
      </c>
      <c r="R1338" s="223">
        <v>3</v>
      </c>
      <c r="S1338" s="224"/>
      <c r="T1338" s="224">
        <f>VLOOKUP(VLOOKUP(G1338,Ma_KH!$A:$R,18,0)&amp;K1338,Gia_MB!$A:$F,6,0)</f>
        <v>50182</v>
      </c>
      <c r="U1338" s="182">
        <f t="shared" si="174"/>
        <v>150546</v>
      </c>
      <c r="V1338" s="224"/>
      <c r="W1338" s="225">
        <f t="shared" si="175"/>
        <v>0</v>
      </c>
      <c r="X1338" s="226" t="str">
        <f t="shared" si="176"/>
        <v>8</v>
      </c>
      <c r="Y1338" s="224"/>
      <c r="Z1338" s="182">
        <f t="shared" si="177"/>
        <v>12043.68</v>
      </c>
      <c r="AA1338" s="227">
        <f>VLOOKUP(G1338,Ma_KH!$A:$R,14,0)</f>
        <v>60</v>
      </c>
    </row>
    <row r="1339" spans="1:27" x14ac:dyDescent="0.25">
      <c r="A1339" s="280">
        <v>46047</v>
      </c>
      <c r="B1339" s="281">
        <v>4183612292</v>
      </c>
      <c r="C1339" s="288" t="s">
        <v>15180</v>
      </c>
      <c r="D1339" s="286">
        <v>46056</v>
      </c>
      <c r="E1339" s="219"/>
      <c r="F1339" s="218"/>
      <c r="G1339" s="268" t="s">
        <v>15517</v>
      </c>
      <c r="H1339" s="219"/>
      <c r="I1339" s="217" t="s">
        <v>15521</v>
      </c>
      <c r="J1339" s="21" t="s">
        <v>7228</v>
      </c>
      <c r="K1339" s="217" t="s">
        <v>34</v>
      </c>
      <c r="L1339" s="215" t="str">
        <f>VLOOKUP($K1339,[1]TONG_SL!$A$1:$D$65536,2,0)</f>
        <v>Tai heo muối 200g</v>
      </c>
      <c r="M1339" s="247"/>
      <c r="N1339" s="215" t="str">
        <f t="shared" si="173"/>
        <v>K-C6</v>
      </c>
      <c r="O1339" s="222"/>
      <c r="P1339" s="222"/>
      <c r="Q1339" s="215" t="str">
        <f>VLOOKUP(K1339,TONG_SL!$A:$D,3,0)</f>
        <v>Túi</v>
      </c>
      <c r="R1339" s="223">
        <v>9</v>
      </c>
      <c r="S1339" s="224"/>
      <c r="T1339" s="224">
        <f>VLOOKUP(VLOOKUP(G1339,Ma_KH!$A:$R,18,0)&amp;K1339,Gia_MB!$A:$F,6,0)</f>
        <v>55595</v>
      </c>
      <c r="U1339" s="182">
        <f t="shared" si="174"/>
        <v>500355</v>
      </c>
      <c r="V1339" s="224"/>
      <c r="W1339" s="225">
        <f t="shared" si="175"/>
        <v>0</v>
      </c>
      <c r="X1339" s="226" t="str">
        <f t="shared" si="176"/>
        <v>8</v>
      </c>
      <c r="Y1339" s="224"/>
      <c r="Z1339" s="182">
        <f t="shared" si="177"/>
        <v>40028.400000000001</v>
      </c>
      <c r="AA1339" s="227">
        <f>VLOOKUP(G1339,Ma_KH!$A:$R,14,0)</f>
        <v>60</v>
      </c>
    </row>
    <row r="1340" spans="1:27" x14ac:dyDescent="0.25">
      <c r="A1340" s="280">
        <v>46047</v>
      </c>
      <c r="B1340" s="281">
        <v>4183612292</v>
      </c>
      <c r="C1340" s="288" t="s">
        <v>15180</v>
      </c>
      <c r="D1340" s="286">
        <v>46056</v>
      </c>
      <c r="E1340" s="219"/>
      <c r="F1340" s="218"/>
      <c r="G1340" s="268" t="s">
        <v>15517</v>
      </c>
      <c r="H1340" s="219"/>
      <c r="I1340" s="217" t="s">
        <v>15521</v>
      </c>
      <c r="J1340" s="21" t="s">
        <v>7228</v>
      </c>
      <c r="K1340" s="217" t="s">
        <v>15450</v>
      </c>
      <c r="L1340" s="215" t="str">
        <f>VLOOKUP($K1340,[1]TONG_SL!$A$1:$D$65536,2,0)</f>
        <v>Giò sụn gà 250g</v>
      </c>
      <c r="M1340" s="247"/>
      <c r="N1340" s="215" t="str">
        <f t="shared" si="173"/>
        <v>K-C6</v>
      </c>
      <c r="O1340" s="222"/>
      <c r="P1340" s="222"/>
      <c r="Q1340" s="215" t="str">
        <f>VLOOKUP(K1340,TONG_SL!$A:$D,3,0)</f>
        <v>Túi</v>
      </c>
      <c r="R1340" s="223">
        <v>6</v>
      </c>
      <c r="S1340" s="224"/>
      <c r="T1340" s="224">
        <f>VLOOKUP(VLOOKUP(G1340,Ma_KH!$A:$R,18,0)&amp;K1340,Gia_MB!$A:$F,6,0)</f>
        <v>50400</v>
      </c>
      <c r="U1340" s="182">
        <f t="shared" si="174"/>
        <v>302400</v>
      </c>
      <c r="V1340" s="224"/>
      <c r="W1340" s="225">
        <f t="shared" si="175"/>
        <v>0</v>
      </c>
      <c r="X1340" s="226" t="str">
        <f t="shared" si="176"/>
        <v>8</v>
      </c>
      <c r="Y1340" s="224"/>
      <c r="Z1340" s="182">
        <f t="shared" si="177"/>
        <v>24192</v>
      </c>
      <c r="AA1340" s="227">
        <f>VLOOKUP(G1340,Ma_KH!$A:$R,14,0)</f>
        <v>60</v>
      </c>
    </row>
    <row r="1341" spans="1:27" x14ac:dyDescent="0.25">
      <c r="A1341" s="280">
        <v>46047</v>
      </c>
      <c r="B1341" s="281">
        <v>4183612292</v>
      </c>
      <c r="C1341" s="288" t="s">
        <v>15180</v>
      </c>
      <c r="D1341" s="286">
        <v>46056</v>
      </c>
      <c r="E1341" s="219"/>
      <c r="F1341" s="218"/>
      <c r="G1341" s="268" t="s">
        <v>15517</v>
      </c>
      <c r="H1341" s="219"/>
      <c r="I1341" s="217" t="s">
        <v>15521</v>
      </c>
      <c r="J1341" s="21" t="s">
        <v>7228</v>
      </c>
      <c r="K1341" s="217" t="s">
        <v>27</v>
      </c>
      <c r="L1341" s="215" t="str">
        <f>VLOOKUP($K1341,[1]TONG_SL!$A$1:$D$65536,2,0)</f>
        <v>Chân giò heo muối 300g</v>
      </c>
      <c r="M1341" s="247"/>
      <c r="N1341" s="215" t="str">
        <f t="shared" si="173"/>
        <v>K-C6</v>
      </c>
      <c r="O1341" s="222"/>
      <c r="P1341" s="222"/>
      <c r="Q1341" s="215" t="str">
        <f>VLOOKUP(K1341,TONG_SL!$A:$D,3,0)</f>
        <v>Túi</v>
      </c>
      <c r="R1341" s="223">
        <v>10</v>
      </c>
      <c r="S1341" s="224"/>
      <c r="T1341" s="224">
        <f>VLOOKUP(VLOOKUP(G1341,Ma_KH!$A:$R,18,0)&amp;K1341,Gia_MB!$A:$F,6,0)</f>
        <v>73431</v>
      </c>
      <c r="U1341" s="182">
        <f t="shared" si="174"/>
        <v>734310</v>
      </c>
      <c r="V1341" s="224"/>
      <c r="W1341" s="225">
        <f t="shared" si="175"/>
        <v>0</v>
      </c>
      <c r="X1341" s="226" t="str">
        <f t="shared" si="176"/>
        <v>8</v>
      </c>
      <c r="Y1341" s="224"/>
      <c r="Z1341" s="182">
        <f t="shared" si="177"/>
        <v>58744.800000000003</v>
      </c>
      <c r="AA1341" s="227">
        <f>VLOOKUP(G1341,Ma_KH!$A:$R,14,0)</f>
        <v>60</v>
      </c>
    </row>
    <row r="1342" spans="1:27" x14ac:dyDescent="0.25">
      <c r="A1342" s="280">
        <v>46047</v>
      </c>
      <c r="B1342" s="281">
        <v>4183612292</v>
      </c>
      <c r="C1342" s="288" t="s">
        <v>15180</v>
      </c>
      <c r="D1342" s="286">
        <v>46056</v>
      </c>
      <c r="E1342" s="219"/>
      <c r="F1342" s="218"/>
      <c r="G1342" s="268" t="s">
        <v>15517</v>
      </c>
      <c r="H1342" s="219"/>
      <c r="I1342" s="217" t="s">
        <v>15521</v>
      </c>
      <c r="J1342" s="21" t="s">
        <v>7228</v>
      </c>
      <c r="K1342" s="217" t="s">
        <v>30</v>
      </c>
      <c r="L1342" s="215" t="str">
        <f>VLOOKUP($K1342,[1]TONG_SL!$A$1:$D$65536,2,0)</f>
        <v>Gà muối 500g</v>
      </c>
      <c r="M1342" s="247"/>
      <c r="N1342" s="215" t="str">
        <f t="shared" si="173"/>
        <v>K-C6</v>
      </c>
      <c r="O1342" s="222"/>
      <c r="P1342" s="222"/>
      <c r="Q1342" s="215" t="str">
        <f>VLOOKUP(K1342,TONG_SL!$A:$D,3,0)</f>
        <v>Túi</v>
      </c>
      <c r="R1342" s="223">
        <v>15</v>
      </c>
      <c r="S1342" s="224"/>
      <c r="T1342" s="224">
        <f>VLOOKUP(VLOOKUP(G1342,Ma_KH!$A:$R,18,0)&amp;K1342,Gia_MB!$A:$F,6,0)</f>
        <v>116611</v>
      </c>
      <c r="U1342" s="182">
        <f t="shared" si="174"/>
        <v>1749165</v>
      </c>
      <c r="V1342" s="224"/>
      <c r="W1342" s="225">
        <f t="shared" si="175"/>
        <v>0</v>
      </c>
      <c r="X1342" s="226" t="str">
        <f t="shared" si="176"/>
        <v>8</v>
      </c>
      <c r="Y1342" s="224"/>
      <c r="Z1342" s="182">
        <f t="shared" si="177"/>
        <v>139933.20000000001</v>
      </c>
      <c r="AA1342" s="227">
        <f>VLOOKUP(G1342,Ma_KH!$A:$R,14,0)</f>
        <v>60</v>
      </c>
    </row>
    <row r="1343" spans="1:27" x14ac:dyDescent="0.25">
      <c r="A1343" s="280">
        <v>46047</v>
      </c>
      <c r="B1343" s="281">
        <v>4183612168</v>
      </c>
      <c r="C1343" s="288" t="s">
        <v>15180</v>
      </c>
      <c r="D1343" s="286">
        <v>46056</v>
      </c>
      <c r="E1343" s="219"/>
      <c r="F1343" s="218"/>
      <c r="G1343" s="268" t="s">
        <v>15517</v>
      </c>
      <c r="H1343" s="219"/>
      <c r="I1343" s="217" t="s">
        <v>15522</v>
      </c>
      <c r="J1343" s="21" t="s">
        <v>7228</v>
      </c>
      <c r="K1343" s="217" t="s">
        <v>27</v>
      </c>
      <c r="L1343" s="215" t="str">
        <f>VLOOKUP($K1343,[1]TONG_SL!$A$1:$D$65536,2,0)</f>
        <v>Chân giò heo muối 300g</v>
      </c>
      <c r="M1343" s="247"/>
      <c r="N1343" s="215" t="str">
        <f t="shared" si="173"/>
        <v>K-C6</v>
      </c>
      <c r="O1343" s="222"/>
      <c r="P1343" s="222"/>
      <c r="Q1343" s="215" t="str">
        <f>VLOOKUP(K1343,TONG_SL!$A:$D,3,0)</f>
        <v>Túi</v>
      </c>
      <c r="R1343" s="223">
        <v>10</v>
      </c>
      <c r="S1343" s="224"/>
      <c r="T1343" s="224">
        <f>VLOOKUP(VLOOKUP(G1343,Ma_KH!$A:$R,18,0)&amp;K1343,Gia_MB!$A:$F,6,0)</f>
        <v>73431</v>
      </c>
      <c r="U1343" s="182">
        <f t="shared" si="174"/>
        <v>734310</v>
      </c>
      <c r="V1343" s="224"/>
      <c r="W1343" s="225">
        <f t="shared" si="175"/>
        <v>0</v>
      </c>
      <c r="X1343" s="226" t="str">
        <f t="shared" si="176"/>
        <v>8</v>
      </c>
      <c r="Y1343" s="224"/>
      <c r="Z1343" s="182">
        <f t="shared" si="177"/>
        <v>58744.800000000003</v>
      </c>
      <c r="AA1343" s="227">
        <f>VLOOKUP(G1343,Ma_KH!$A:$R,14,0)</f>
        <v>60</v>
      </c>
    </row>
    <row r="1344" spans="1:27" x14ac:dyDescent="0.25">
      <c r="A1344" s="280">
        <v>46047</v>
      </c>
      <c r="B1344" s="281">
        <v>4183612168</v>
      </c>
      <c r="C1344" s="288" t="s">
        <v>15180</v>
      </c>
      <c r="D1344" s="286">
        <v>46056</v>
      </c>
      <c r="E1344" s="219"/>
      <c r="F1344" s="218"/>
      <c r="G1344" s="268" t="s">
        <v>15517</v>
      </c>
      <c r="H1344" s="219"/>
      <c r="I1344" s="217" t="s">
        <v>15522</v>
      </c>
      <c r="J1344" s="21" t="s">
        <v>7228</v>
      </c>
      <c r="K1344" s="217" t="s">
        <v>48</v>
      </c>
      <c r="L1344" s="215" t="str">
        <f>VLOOKUP($K1344,[1]TONG_SL!$A$1:$D$65536,2,0)</f>
        <v>Mọc Nấm Hương 250g</v>
      </c>
      <c r="M1344" s="247"/>
      <c r="N1344" s="215" t="str">
        <f t="shared" si="173"/>
        <v>K-C6</v>
      </c>
      <c r="O1344" s="222"/>
      <c r="P1344" s="222"/>
      <c r="Q1344" s="215" t="str">
        <f>VLOOKUP(K1344,TONG_SL!$A:$D,3,0)</f>
        <v>Túi</v>
      </c>
      <c r="R1344" s="223">
        <v>6</v>
      </c>
      <c r="S1344" s="224"/>
      <c r="T1344" s="224">
        <f>VLOOKUP(VLOOKUP(G1344,Ma_KH!$A:$R,18,0)&amp;K1344,Gia_MB!$A:$F,6,0)</f>
        <v>46000</v>
      </c>
      <c r="U1344" s="182">
        <f t="shared" si="174"/>
        <v>276000</v>
      </c>
      <c r="V1344" s="224"/>
      <c r="W1344" s="225">
        <f t="shared" si="175"/>
        <v>0</v>
      </c>
      <c r="X1344" s="226" t="str">
        <f t="shared" si="176"/>
        <v>8</v>
      </c>
      <c r="Y1344" s="224"/>
      <c r="Z1344" s="182">
        <f t="shared" si="177"/>
        <v>22080</v>
      </c>
      <c r="AA1344" s="227">
        <f>VLOOKUP(G1344,Ma_KH!$A:$R,14,0)</f>
        <v>60</v>
      </c>
    </row>
    <row r="1345" spans="1:27" x14ac:dyDescent="0.25">
      <c r="A1345" s="280">
        <v>46047</v>
      </c>
      <c r="B1345" s="281">
        <v>4183612168</v>
      </c>
      <c r="C1345" s="288" t="s">
        <v>15180</v>
      </c>
      <c r="D1345" s="286">
        <v>46056</v>
      </c>
      <c r="E1345" s="219"/>
      <c r="F1345" s="218"/>
      <c r="G1345" s="268" t="s">
        <v>15517</v>
      </c>
      <c r="H1345" s="219"/>
      <c r="I1345" s="217" t="s">
        <v>15522</v>
      </c>
      <c r="J1345" s="21" t="s">
        <v>7228</v>
      </c>
      <c r="K1345" s="217" t="s">
        <v>34</v>
      </c>
      <c r="L1345" s="215" t="str">
        <f>VLOOKUP($K1345,[1]TONG_SL!$A$1:$D$65536,2,0)</f>
        <v>Tai heo muối 200g</v>
      </c>
      <c r="M1345" s="247"/>
      <c r="N1345" s="215" t="str">
        <f t="shared" si="173"/>
        <v>K-C6</v>
      </c>
      <c r="O1345" s="222"/>
      <c r="P1345" s="222"/>
      <c r="Q1345" s="215" t="str">
        <f>VLOOKUP(K1345,TONG_SL!$A:$D,3,0)</f>
        <v>Túi</v>
      </c>
      <c r="R1345" s="223">
        <v>9</v>
      </c>
      <c r="S1345" s="224"/>
      <c r="T1345" s="224">
        <f>VLOOKUP(VLOOKUP(G1345,Ma_KH!$A:$R,18,0)&amp;K1345,Gia_MB!$A:$F,6,0)</f>
        <v>55595</v>
      </c>
      <c r="U1345" s="182">
        <f t="shared" si="174"/>
        <v>500355</v>
      </c>
      <c r="V1345" s="224"/>
      <c r="W1345" s="225">
        <f t="shared" si="175"/>
        <v>0</v>
      </c>
      <c r="X1345" s="226" t="str">
        <f t="shared" si="176"/>
        <v>8</v>
      </c>
      <c r="Y1345" s="224"/>
      <c r="Z1345" s="182">
        <f t="shared" si="177"/>
        <v>40028.400000000001</v>
      </c>
      <c r="AA1345" s="227">
        <f>VLOOKUP(G1345,Ma_KH!$A:$R,14,0)</f>
        <v>60</v>
      </c>
    </row>
    <row r="1346" spans="1:27" x14ac:dyDescent="0.25">
      <c r="A1346" s="280">
        <v>46047</v>
      </c>
      <c r="B1346" s="281">
        <v>4183612168</v>
      </c>
      <c r="C1346" s="288" t="s">
        <v>15180</v>
      </c>
      <c r="D1346" s="286">
        <v>46056</v>
      </c>
      <c r="E1346" s="219"/>
      <c r="F1346" s="218"/>
      <c r="G1346" s="268" t="s">
        <v>15517</v>
      </c>
      <c r="H1346" s="219"/>
      <c r="I1346" s="217" t="s">
        <v>15522</v>
      </c>
      <c r="J1346" s="21" t="s">
        <v>7228</v>
      </c>
      <c r="K1346" s="217" t="s">
        <v>15450</v>
      </c>
      <c r="L1346" s="215" t="str">
        <f>VLOOKUP($K1346,[1]TONG_SL!$A$1:$D$65536,2,0)</f>
        <v>Giò sụn gà 250g</v>
      </c>
      <c r="M1346" s="247"/>
      <c r="N1346" s="215" t="str">
        <f t="shared" si="173"/>
        <v>K-C6</v>
      </c>
      <c r="O1346" s="222"/>
      <c r="P1346" s="222"/>
      <c r="Q1346" s="215" t="str">
        <f>VLOOKUP(K1346,TONG_SL!$A:$D,3,0)</f>
        <v>Túi</v>
      </c>
      <c r="R1346" s="223">
        <v>6</v>
      </c>
      <c r="S1346" s="224"/>
      <c r="T1346" s="224">
        <f>VLOOKUP(VLOOKUP(G1346,Ma_KH!$A:$R,18,0)&amp;K1346,Gia_MB!$A:$F,6,0)</f>
        <v>50400</v>
      </c>
      <c r="U1346" s="182">
        <f t="shared" si="174"/>
        <v>302400</v>
      </c>
      <c r="V1346" s="224"/>
      <c r="W1346" s="225">
        <f t="shared" si="175"/>
        <v>0</v>
      </c>
      <c r="X1346" s="226" t="str">
        <f t="shared" si="176"/>
        <v>8</v>
      </c>
      <c r="Y1346" s="224"/>
      <c r="Z1346" s="182">
        <f t="shared" si="177"/>
        <v>24192</v>
      </c>
      <c r="AA1346" s="227">
        <f>VLOOKUP(G1346,Ma_KH!$A:$R,14,0)</f>
        <v>60</v>
      </c>
    </row>
    <row r="1347" spans="1:27" x14ac:dyDescent="0.25">
      <c r="A1347" s="280">
        <v>46047</v>
      </c>
      <c r="B1347" s="281">
        <v>4183612168</v>
      </c>
      <c r="C1347" s="288" t="s">
        <v>15180</v>
      </c>
      <c r="D1347" s="286">
        <v>46056</v>
      </c>
      <c r="E1347" s="219"/>
      <c r="F1347" s="218"/>
      <c r="G1347" s="268" t="s">
        <v>15517</v>
      </c>
      <c r="H1347" s="219"/>
      <c r="I1347" s="217" t="s">
        <v>15522</v>
      </c>
      <c r="J1347" s="21" t="s">
        <v>7228</v>
      </c>
      <c r="K1347" s="217" t="s">
        <v>15451</v>
      </c>
      <c r="L1347" s="215" t="str">
        <f>VLOOKUP($K1347,[1]TONG_SL!$A$1:$D$65536,2,0)</f>
        <v>Giò lụa cây 250g</v>
      </c>
      <c r="M1347" s="247"/>
      <c r="N1347" s="215" t="str">
        <f t="shared" si="173"/>
        <v>K-C6</v>
      </c>
      <c r="O1347" s="222"/>
      <c r="P1347" s="222"/>
      <c r="Q1347" s="215" t="str">
        <f>VLOOKUP(K1347,TONG_SL!$A:$D,3,0)</f>
        <v>Túi</v>
      </c>
      <c r="R1347" s="223">
        <v>3</v>
      </c>
      <c r="S1347" s="224"/>
      <c r="T1347" s="224">
        <f>VLOOKUP(VLOOKUP(G1347,Ma_KH!$A:$R,18,0)&amp;K1347,Gia_MB!$A:$F,6,0)</f>
        <v>49500</v>
      </c>
      <c r="U1347" s="182">
        <f t="shared" si="174"/>
        <v>148500</v>
      </c>
      <c r="V1347" s="224"/>
      <c r="W1347" s="225">
        <f t="shared" si="175"/>
        <v>0</v>
      </c>
      <c r="X1347" s="226" t="str">
        <f t="shared" si="176"/>
        <v>8</v>
      </c>
      <c r="Y1347" s="224"/>
      <c r="Z1347" s="182">
        <f t="shared" si="177"/>
        <v>11880</v>
      </c>
      <c r="AA1347" s="227">
        <f>VLOOKUP(G1347,Ma_KH!$A:$R,14,0)</f>
        <v>60</v>
      </c>
    </row>
    <row r="1348" spans="1:27" x14ac:dyDescent="0.25">
      <c r="A1348" s="280">
        <v>46047</v>
      </c>
      <c r="B1348" s="281">
        <v>4183612168</v>
      </c>
      <c r="C1348" s="288" t="s">
        <v>15180</v>
      </c>
      <c r="D1348" s="286">
        <v>46056</v>
      </c>
      <c r="E1348" s="219"/>
      <c r="F1348" s="218"/>
      <c r="G1348" s="268" t="s">
        <v>15517</v>
      </c>
      <c r="H1348" s="219"/>
      <c r="I1348" s="217" t="s">
        <v>15522</v>
      </c>
      <c r="J1348" s="21" t="s">
        <v>7228</v>
      </c>
      <c r="K1348" s="217" t="s">
        <v>30</v>
      </c>
      <c r="L1348" s="215" t="str">
        <f>VLOOKUP($K1348,[1]TONG_SL!$A$1:$D$65536,2,0)</f>
        <v>Gà muối 500g</v>
      </c>
      <c r="M1348" s="247"/>
      <c r="N1348" s="215" t="str">
        <f t="shared" si="173"/>
        <v>K-C6</v>
      </c>
      <c r="O1348" s="222"/>
      <c r="P1348" s="222"/>
      <c r="Q1348" s="215" t="str">
        <f>VLOOKUP(K1348,TONG_SL!$A:$D,3,0)</f>
        <v>Túi</v>
      </c>
      <c r="R1348" s="223">
        <v>15</v>
      </c>
      <c r="S1348" s="224"/>
      <c r="T1348" s="224">
        <f>VLOOKUP(VLOOKUP(G1348,Ma_KH!$A:$R,18,0)&amp;K1348,Gia_MB!$A:$F,6,0)</f>
        <v>116611</v>
      </c>
      <c r="U1348" s="182">
        <f t="shared" si="174"/>
        <v>1749165</v>
      </c>
      <c r="V1348" s="224"/>
      <c r="W1348" s="225">
        <f t="shared" si="175"/>
        <v>0</v>
      </c>
      <c r="X1348" s="226" t="str">
        <f t="shared" si="176"/>
        <v>8</v>
      </c>
      <c r="Y1348" s="224"/>
      <c r="Z1348" s="182">
        <f t="shared" si="177"/>
        <v>139933.20000000001</v>
      </c>
      <c r="AA1348" s="227">
        <f>VLOOKUP(G1348,Ma_KH!$A:$R,14,0)</f>
        <v>60</v>
      </c>
    </row>
    <row r="1349" spans="1:27" x14ac:dyDescent="0.25">
      <c r="A1349" s="280">
        <v>46047</v>
      </c>
      <c r="B1349" s="281">
        <v>4183612168</v>
      </c>
      <c r="C1349" s="288" t="s">
        <v>15180</v>
      </c>
      <c r="D1349" s="286">
        <v>46056</v>
      </c>
      <c r="E1349" s="219"/>
      <c r="F1349" s="218"/>
      <c r="G1349" s="268" t="s">
        <v>15517</v>
      </c>
      <c r="H1349" s="219"/>
      <c r="I1349" s="217" t="s">
        <v>15522</v>
      </c>
      <c r="J1349" s="21" t="s">
        <v>7228</v>
      </c>
      <c r="K1349" s="217" t="s">
        <v>32</v>
      </c>
      <c r="L1349" s="215" t="str">
        <f>VLOOKUP($K1349,[1]TONG_SL!$A$1:$D$65536,2,0)</f>
        <v>Giò Tai Lưỡi Xào 250g</v>
      </c>
      <c r="M1349" s="247"/>
      <c r="N1349" s="215" t="str">
        <f t="shared" si="173"/>
        <v>K-C6</v>
      </c>
      <c r="O1349" s="222"/>
      <c r="P1349" s="222"/>
      <c r="Q1349" s="215" t="str">
        <f>VLOOKUP(K1349,TONG_SL!$A:$D,3,0)</f>
        <v>Túi</v>
      </c>
      <c r="R1349" s="223">
        <v>3</v>
      </c>
      <c r="S1349" s="224"/>
      <c r="T1349" s="224">
        <f>VLOOKUP(VLOOKUP(G1349,Ma_KH!$A:$R,18,0)&amp;K1349,Gia_MB!$A:$F,6,0)</f>
        <v>50182</v>
      </c>
      <c r="U1349" s="182">
        <f t="shared" si="174"/>
        <v>150546</v>
      </c>
      <c r="V1349" s="224"/>
      <c r="W1349" s="225">
        <f t="shared" si="175"/>
        <v>0</v>
      </c>
      <c r="X1349" s="226" t="str">
        <f t="shared" si="176"/>
        <v>8</v>
      </c>
      <c r="Y1349" s="224"/>
      <c r="Z1349" s="182">
        <f t="shared" si="177"/>
        <v>12043.68</v>
      </c>
      <c r="AA1349" s="227">
        <f>VLOOKUP(G1349,Ma_KH!$A:$R,14,0)</f>
        <v>60</v>
      </c>
    </row>
    <row r="1350" spans="1:27" x14ac:dyDescent="0.25">
      <c r="A1350" s="216">
        <v>46047</v>
      </c>
      <c r="B1350" s="217">
        <v>4183612749</v>
      </c>
      <c r="C1350" s="10" t="s">
        <v>15180</v>
      </c>
      <c r="D1350" s="9">
        <v>46056</v>
      </c>
      <c r="E1350" s="219"/>
      <c r="F1350" s="218"/>
      <c r="G1350" s="268" t="s">
        <v>15517</v>
      </c>
      <c r="H1350" s="219"/>
      <c r="I1350" s="217" t="s">
        <v>15523</v>
      </c>
      <c r="J1350" s="21" t="s">
        <v>7228</v>
      </c>
      <c r="K1350" s="217" t="s">
        <v>27</v>
      </c>
      <c r="L1350" s="215" t="str">
        <f>VLOOKUP($K1350,[1]TONG_SL!$A$1:$D$65536,2,0)</f>
        <v>Chân giò heo muối 300g</v>
      </c>
      <c r="M1350" s="247"/>
      <c r="N1350" s="215" t="str">
        <f t="shared" si="173"/>
        <v>K-C6</v>
      </c>
      <c r="O1350" s="222"/>
      <c r="P1350" s="222"/>
      <c r="Q1350" s="215" t="str">
        <f>VLOOKUP(K1350,TONG_SL!$A:$D,3,0)</f>
        <v>Túi</v>
      </c>
      <c r="R1350" s="223">
        <v>25</v>
      </c>
      <c r="S1350" s="224"/>
      <c r="T1350" s="224">
        <f>VLOOKUP(VLOOKUP(G1350,Ma_KH!$A:$R,18,0)&amp;K1350,Gia_MB!$A:$F,6,0)</f>
        <v>73431</v>
      </c>
      <c r="U1350" s="182">
        <f t="shared" si="174"/>
        <v>1835775</v>
      </c>
      <c r="V1350" s="224"/>
      <c r="W1350" s="225">
        <f t="shared" si="175"/>
        <v>0</v>
      </c>
      <c r="X1350" s="226" t="str">
        <f t="shared" si="176"/>
        <v>8</v>
      </c>
      <c r="Y1350" s="224"/>
      <c r="Z1350" s="182">
        <f t="shared" si="177"/>
        <v>146862</v>
      </c>
      <c r="AA1350" s="227">
        <f>VLOOKUP(G1350,Ma_KH!$A:$R,14,0)</f>
        <v>60</v>
      </c>
    </row>
    <row r="1351" spans="1:27" x14ac:dyDescent="0.25">
      <c r="A1351" s="280">
        <v>46047</v>
      </c>
      <c r="B1351" s="281">
        <v>4183612749</v>
      </c>
      <c r="C1351" s="288" t="s">
        <v>15180</v>
      </c>
      <c r="D1351" s="286">
        <v>46056</v>
      </c>
      <c r="E1351" s="219"/>
      <c r="F1351" s="218"/>
      <c r="G1351" s="268" t="s">
        <v>15517</v>
      </c>
      <c r="H1351" s="219"/>
      <c r="I1351" s="217" t="s">
        <v>15523</v>
      </c>
      <c r="J1351" s="21" t="s">
        <v>7228</v>
      </c>
      <c r="K1351" s="217" t="s">
        <v>32</v>
      </c>
      <c r="L1351" s="215" t="str">
        <f>VLOOKUP($K1351,[1]TONG_SL!$A$1:$D$65536,2,0)</f>
        <v>Giò Tai Lưỡi Xào 250g</v>
      </c>
      <c r="M1351" s="247"/>
      <c r="N1351" s="215" t="str">
        <f t="shared" si="173"/>
        <v>K-C6</v>
      </c>
      <c r="O1351" s="222"/>
      <c r="P1351" s="222"/>
      <c r="Q1351" s="215" t="str">
        <f>VLOOKUP(K1351,TONG_SL!$A:$D,3,0)</f>
        <v>Túi</v>
      </c>
      <c r="R1351" s="223">
        <v>3</v>
      </c>
      <c r="S1351" s="224"/>
      <c r="T1351" s="224">
        <f>VLOOKUP(VLOOKUP(G1351,Ma_KH!$A:$R,18,0)&amp;K1351,Gia_MB!$A:$F,6,0)</f>
        <v>50182</v>
      </c>
      <c r="U1351" s="182">
        <f t="shared" si="174"/>
        <v>150546</v>
      </c>
      <c r="V1351" s="224"/>
      <c r="W1351" s="225">
        <f t="shared" si="175"/>
        <v>0</v>
      </c>
      <c r="X1351" s="226" t="str">
        <f t="shared" si="176"/>
        <v>8</v>
      </c>
      <c r="Y1351" s="224"/>
      <c r="Z1351" s="182">
        <f t="shared" si="177"/>
        <v>12043.68</v>
      </c>
      <c r="AA1351" s="227">
        <f>VLOOKUP(G1351,Ma_KH!$A:$R,14,0)</f>
        <v>60</v>
      </c>
    </row>
    <row r="1352" spans="1:27" x14ac:dyDescent="0.25">
      <c r="A1352" s="280">
        <v>46047</v>
      </c>
      <c r="B1352" s="281">
        <v>4183612749</v>
      </c>
      <c r="C1352" s="288" t="s">
        <v>15180</v>
      </c>
      <c r="D1352" s="286">
        <v>46056</v>
      </c>
      <c r="E1352" s="219"/>
      <c r="F1352" s="218"/>
      <c r="G1352" s="268" t="s">
        <v>15517</v>
      </c>
      <c r="H1352" s="219"/>
      <c r="I1352" s="217" t="s">
        <v>15523</v>
      </c>
      <c r="J1352" s="21" t="s">
        <v>7228</v>
      </c>
      <c r="K1352" s="217" t="s">
        <v>34</v>
      </c>
      <c r="L1352" s="215" t="str">
        <f>VLOOKUP($K1352,[1]TONG_SL!$A$1:$D$65536,2,0)</f>
        <v>Tai heo muối 200g</v>
      </c>
      <c r="M1352" s="247"/>
      <c r="N1352" s="215" t="str">
        <f t="shared" si="173"/>
        <v>K-C6</v>
      </c>
      <c r="O1352" s="222"/>
      <c r="P1352" s="222"/>
      <c r="Q1352" s="215" t="str">
        <f>VLOOKUP(K1352,TONG_SL!$A:$D,3,0)</f>
        <v>Túi</v>
      </c>
      <c r="R1352" s="223">
        <v>12</v>
      </c>
      <c r="S1352" s="224"/>
      <c r="T1352" s="224">
        <f>VLOOKUP(VLOOKUP(G1352,Ma_KH!$A:$R,18,0)&amp;K1352,Gia_MB!$A:$F,6,0)</f>
        <v>55595</v>
      </c>
      <c r="U1352" s="182">
        <f t="shared" si="174"/>
        <v>667140</v>
      </c>
      <c r="V1352" s="224"/>
      <c r="W1352" s="225">
        <f t="shared" si="175"/>
        <v>0</v>
      </c>
      <c r="X1352" s="226" t="str">
        <f t="shared" si="176"/>
        <v>8</v>
      </c>
      <c r="Y1352" s="224"/>
      <c r="Z1352" s="182">
        <f t="shared" si="177"/>
        <v>53371.200000000004</v>
      </c>
      <c r="AA1352" s="227">
        <f>VLOOKUP(G1352,Ma_KH!$A:$R,14,0)</f>
        <v>60</v>
      </c>
    </row>
    <row r="1353" spans="1:27" x14ac:dyDescent="0.25">
      <c r="A1353" s="280">
        <v>46047</v>
      </c>
      <c r="B1353" s="281">
        <v>4183612749</v>
      </c>
      <c r="C1353" s="288" t="s">
        <v>15180</v>
      </c>
      <c r="D1353" s="286">
        <v>46056</v>
      </c>
      <c r="E1353" s="219"/>
      <c r="F1353" s="218"/>
      <c r="G1353" s="268" t="s">
        <v>15517</v>
      </c>
      <c r="H1353" s="219"/>
      <c r="I1353" s="217" t="s">
        <v>15523</v>
      </c>
      <c r="J1353" s="21" t="s">
        <v>7228</v>
      </c>
      <c r="K1353" s="217" t="s">
        <v>15451</v>
      </c>
      <c r="L1353" s="215" t="str">
        <f>VLOOKUP($K1353,[1]TONG_SL!$A$1:$D$65536,2,0)</f>
        <v>Giò lụa cây 250g</v>
      </c>
      <c r="M1353" s="247"/>
      <c r="N1353" s="215" t="str">
        <f t="shared" si="173"/>
        <v>K-C6</v>
      </c>
      <c r="O1353" s="222"/>
      <c r="P1353" s="222"/>
      <c r="Q1353" s="215" t="str">
        <f>VLOOKUP(K1353,TONG_SL!$A:$D,3,0)</f>
        <v>Túi</v>
      </c>
      <c r="R1353" s="223">
        <v>4</v>
      </c>
      <c r="S1353" s="224"/>
      <c r="T1353" s="224">
        <f>VLOOKUP(VLOOKUP(G1353,Ma_KH!$A:$R,18,0)&amp;K1353,Gia_MB!$A:$F,6,0)</f>
        <v>49500</v>
      </c>
      <c r="U1353" s="182">
        <f t="shared" si="174"/>
        <v>198000</v>
      </c>
      <c r="V1353" s="224"/>
      <c r="W1353" s="225">
        <f t="shared" si="175"/>
        <v>0</v>
      </c>
      <c r="X1353" s="226" t="str">
        <f t="shared" si="176"/>
        <v>8</v>
      </c>
      <c r="Y1353" s="224"/>
      <c r="Z1353" s="182">
        <f t="shared" si="177"/>
        <v>15840</v>
      </c>
      <c r="AA1353" s="227">
        <f>VLOOKUP(G1353,Ma_KH!$A:$R,14,0)</f>
        <v>60</v>
      </c>
    </row>
    <row r="1354" spans="1:27" x14ac:dyDescent="0.25">
      <c r="A1354" s="280">
        <v>46047</v>
      </c>
      <c r="B1354" s="281">
        <v>4183612749</v>
      </c>
      <c r="C1354" s="288" t="s">
        <v>15180</v>
      </c>
      <c r="D1354" s="286">
        <v>46056</v>
      </c>
      <c r="E1354" s="219"/>
      <c r="F1354" s="218"/>
      <c r="G1354" s="268" t="s">
        <v>15517</v>
      </c>
      <c r="H1354" s="219"/>
      <c r="I1354" s="217" t="s">
        <v>15523</v>
      </c>
      <c r="J1354" s="21" t="s">
        <v>7228</v>
      </c>
      <c r="K1354" s="217" t="s">
        <v>48</v>
      </c>
      <c r="L1354" s="215" t="str">
        <f>VLOOKUP($K1354,[1]TONG_SL!$A$1:$D$65536,2,0)</f>
        <v>Mọc Nấm Hương 250g</v>
      </c>
      <c r="M1354" s="247"/>
      <c r="N1354" s="215" t="str">
        <f t="shared" si="173"/>
        <v>K-C6</v>
      </c>
      <c r="O1354" s="222"/>
      <c r="P1354" s="222"/>
      <c r="Q1354" s="215" t="str">
        <f>VLOOKUP(K1354,TONG_SL!$A:$D,3,0)</f>
        <v>Túi</v>
      </c>
      <c r="R1354" s="223">
        <v>8</v>
      </c>
      <c r="S1354" s="224"/>
      <c r="T1354" s="224">
        <f>VLOOKUP(VLOOKUP(G1354,Ma_KH!$A:$R,18,0)&amp;K1354,Gia_MB!$A:$F,6,0)</f>
        <v>46000</v>
      </c>
      <c r="U1354" s="182">
        <f t="shared" si="174"/>
        <v>368000</v>
      </c>
      <c r="V1354" s="224"/>
      <c r="W1354" s="225">
        <f t="shared" si="175"/>
        <v>0</v>
      </c>
      <c r="X1354" s="226" t="str">
        <f t="shared" si="176"/>
        <v>8</v>
      </c>
      <c r="Y1354" s="224"/>
      <c r="Z1354" s="182">
        <f t="shared" si="177"/>
        <v>29440</v>
      </c>
      <c r="AA1354" s="227">
        <f>VLOOKUP(G1354,Ma_KH!$A:$R,14,0)</f>
        <v>60</v>
      </c>
    </row>
    <row r="1355" spans="1:27" x14ac:dyDescent="0.25">
      <c r="A1355" s="280">
        <v>46047</v>
      </c>
      <c r="B1355" s="281">
        <v>4183612749</v>
      </c>
      <c r="C1355" s="288" t="s">
        <v>15180</v>
      </c>
      <c r="D1355" s="286">
        <v>46056</v>
      </c>
      <c r="E1355" s="219"/>
      <c r="F1355" s="218"/>
      <c r="G1355" s="268" t="s">
        <v>15517</v>
      </c>
      <c r="H1355" s="219"/>
      <c r="I1355" s="217" t="s">
        <v>15523</v>
      </c>
      <c r="J1355" s="21" t="s">
        <v>7228</v>
      </c>
      <c r="K1355" s="217" t="s">
        <v>30</v>
      </c>
      <c r="L1355" s="215" t="str">
        <f>VLOOKUP($K1355,[1]TONG_SL!$A$1:$D$65536,2,0)</f>
        <v>Gà muối 500g</v>
      </c>
      <c r="M1355" s="247"/>
      <c r="N1355" s="215" t="str">
        <f t="shared" si="173"/>
        <v>K-C6</v>
      </c>
      <c r="O1355" s="222"/>
      <c r="P1355" s="222"/>
      <c r="Q1355" s="215" t="str">
        <f>VLOOKUP(K1355,TONG_SL!$A:$D,3,0)</f>
        <v>Túi</v>
      </c>
      <c r="R1355" s="223">
        <v>30</v>
      </c>
      <c r="S1355" s="224"/>
      <c r="T1355" s="224">
        <f>VLOOKUP(VLOOKUP(G1355,Ma_KH!$A:$R,18,0)&amp;K1355,Gia_MB!$A:$F,6,0)</f>
        <v>116611</v>
      </c>
      <c r="U1355" s="182">
        <f t="shared" si="174"/>
        <v>3498330</v>
      </c>
      <c r="V1355" s="224"/>
      <c r="W1355" s="225">
        <f t="shared" si="175"/>
        <v>0</v>
      </c>
      <c r="X1355" s="226" t="str">
        <f t="shared" si="176"/>
        <v>8</v>
      </c>
      <c r="Y1355" s="224"/>
      <c r="Z1355" s="182">
        <f t="shared" si="177"/>
        <v>279866.40000000002</v>
      </c>
      <c r="AA1355" s="227">
        <f>VLOOKUP(G1355,Ma_KH!$A:$R,14,0)</f>
        <v>60</v>
      </c>
    </row>
    <row r="1356" spans="1:27" x14ac:dyDescent="0.25">
      <c r="A1356" s="280">
        <v>46047</v>
      </c>
      <c r="B1356" s="281">
        <v>4183612749</v>
      </c>
      <c r="C1356" s="288" t="s">
        <v>15180</v>
      </c>
      <c r="D1356" s="286">
        <v>46056</v>
      </c>
      <c r="E1356" s="219"/>
      <c r="F1356" s="218"/>
      <c r="G1356" s="268" t="s">
        <v>15517</v>
      </c>
      <c r="H1356" s="219"/>
      <c r="I1356" s="217" t="s">
        <v>15523</v>
      </c>
      <c r="J1356" s="21" t="s">
        <v>7228</v>
      </c>
      <c r="K1356" s="217" t="s">
        <v>15450</v>
      </c>
      <c r="L1356" s="215" t="str">
        <f>VLOOKUP($K1356,[1]TONG_SL!$A$1:$D$65536,2,0)</f>
        <v>Giò sụn gà 250g</v>
      </c>
      <c r="M1356" s="247"/>
      <c r="N1356" s="215" t="str">
        <f t="shared" si="173"/>
        <v>K-C6</v>
      </c>
      <c r="O1356" s="222"/>
      <c r="P1356" s="222"/>
      <c r="Q1356" s="215" t="str">
        <f>VLOOKUP(K1356,TONG_SL!$A:$D,3,0)</f>
        <v>Túi</v>
      </c>
      <c r="R1356" s="223">
        <v>6</v>
      </c>
      <c r="S1356" s="224"/>
      <c r="T1356" s="224">
        <f>VLOOKUP(VLOOKUP(G1356,Ma_KH!$A:$R,18,0)&amp;K1356,Gia_MB!$A:$F,6,0)</f>
        <v>50400</v>
      </c>
      <c r="U1356" s="182">
        <f t="shared" si="174"/>
        <v>302400</v>
      </c>
      <c r="V1356" s="224"/>
      <c r="W1356" s="225">
        <f t="shared" si="175"/>
        <v>0</v>
      </c>
      <c r="X1356" s="226" t="str">
        <f t="shared" si="176"/>
        <v>8</v>
      </c>
      <c r="Y1356" s="224"/>
      <c r="Z1356" s="182">
        <f t="shared" si="177"/>
        <v>24192</v>
      </c>
      <c r="AA1356" s="227">
        <f>VLOOKUP(G1356,Ma_KH!$A:$R,14,0)</f>
        <v>60</v>
      </c>
    </row>
    <row r="1357" spans="1:27" x14ac:dyDescent="0.25">
      <c r="A1357" s="280">
        <v>46047</v>
      </c>
      <c r="B1357" s="281">
        <v>4183612154</v>
      </c>
      <c r="C1357" s="288" t="s">
        <v>15180</v>
      </c>
      <c r="D1357" s="286">
        <v>46056</v>
      </c>
      <c r="E1357" s="219"/>
      <c r="F1357" s="218"/>
      <c r="G1357" s="268" t="s">
        <v>15517</v>
      </c>
      <c r="H1357" s="219"/>
      <c r="I1357" s="217" t="s">
        <v>15524</v>
      </c>
      <c r="J1357" s="21" t="s">
        <v>7228</v>
      </c>
      <c r="K1357" s="217" t="s">
        <v>32</v>
      </c>
      <c r="L1357" s="215" t="str">
        <f>VLOOKUP($K1357,[1]TONG_SL!$A$1:$D$65536,2,0)</f>
        <v>Giò Tai Lưỡi Xào 250g</v>
      </c>
      <c r="M1357" s="247"/>
      <c r="N1357" s="215" t="str">
        <f t="shared" si="173"/>
        <v>K-C6</v>
      </c>
      <c r="O1357" s="222"/>
      <c r="P1357" s="222"/>
      <c r="Q1357" s="215" t="str">
        <f>VLOOKUP(K1357,TONG_SL!$A:$D,3,0)</f>
        <v>Túi</v>
      </c>
      <c r="R1357" s="223">
        <v>4</v>
      </c>
      <c r="S1357" s="224"/>
      <c r="T1357" s="224">
        <f>VLOOKUP(VLOOKUP(G1357,Ma_KH!$A:$R,18,0)&amp;K1357,Gia_MB!$A:$F,6,0)</f>
        <v>50182</v>
      </c>
      <c r="U1357" s="182">
        <f t="shared" si="174"/>
        <v>200728</v>
      </c>
      <c r="V1357" s="224"/>
      <c r="W1357" s="225">
        <f t="shared" si="175"/>
        <v>0</v>
      </c>
      <c r="X1357" s="226" t="str">
        <f t="shared" si="176"/>
        <v>8</v>
      </c>
      <c r="Y1357" s="224"/>
      <c r="Z1357" s="182">
        <f t="shared" si="177"/>
        <v>16058.24</v>
      </c>
      <c r="AA1357" s="227">
        <f>VLOOKUP(G1357,Ma_KH!$A:$R,14,0)</f>
        <v>60</v>
      </c>
    </row>
    <row r="1358" spans="1:27" x14ac:dyDescent="0.25">
      <c r="A1358" s="280">
        <v>46047</v>
      </c>
      <c r="B1358" s="281">
        <v>4183612154</v>
      </c>
      <c r="C1358" s="288" t="s">
        <v>15180</v>
      </c>
      <c r="D1358" s="286">
        <v>46056</v>
      </c>
      <c r="E1358" s="219"/>
      <c r="F1358" s="218"/>
      <c r="G1358" s="268" t="s">
        <v>15517</v>
      </c>
      <c r="H1358" s="219"/>
      <c r="I1358" s="217" t="s">
        <v>15524</v>
      </c>
      <c r="J1358" s="21" t="s">
        <v>7228</v>
      </c>
      <c r="K1358" s="217" t="s">
        <v>34</v>
      </c>
      <c r="L1358" s="215" t="str">
        <f>VLOOKUP($K1358,[1]TONG_SL!$A$1:$D$65536,2,0)</f>
        <v>Tai heo muối 200g</v>
      </c>
      <c r="M1358" s="247"/>
      <c r="N1358" s="215" t="str">
        <f t="shared" si="173"/>
        <v>K-C6</v>
      </c>
      <c r="O1358" s="222"/>
      <c r="P1358" s="222"/>
      <c r="Q1358" s="215" t="str">
        <f>VLOOKUP(K1358,TONG_SL!$A:$D,3,0)</f>
        <v>Túi</v>
      </c>
      <c r="R1358" s="223">
        <v>6</v>
      </c>
      <c r="S1358" s="224"/>
      <c r="T1358" s="224">
        <f>VLOOKUP(VLOOKUP(G1358,Ma_KH!$A:$R,18,0)&amp;K1358,Gia_MB!$A:$F,6,0)</f>
        <v>55595</v>
      </c>
      <c r="U1358" s="182">
        <f t="shared" si="174"/>
        <v>333570</v>
      </c>
      <c r="V1358" s="224"/>
      <c r="W1358" s="225">
        <f t="shared" si="175"/>
        <v>0</v>
      </c>
      <c r="X1358" s="226" t="str">
        <f t="shared" si="176"/>
        <v>8</v>
      </c>
      <c r="Y1358" s="224"/>
      <c r="Z1358" s="182">
        <f t="shared" si="177"/>
        <v>26685.600000000002</v>
      </c>
      <c r="AA1358" s="227">
        <f>VLOOKUP(G1358,Ma_KH!$A:$R,14,0)</f>
        <v>60</v>
      </c>
    </row>
    <row r="1359" spans="1:27" x14ac:dyDescent="0.25">
      <c r="A1359" s="280">
        <v>46047</v>
      </c>
      <c r="B1359" s="281">
        <v>4183612154</v>
      </c>
      <c r="C1359" s="288" t="s">
        <v>15180</v>
      </c>
      <c r="D1359" s="286">
        <v>46056</v>
      </c>
      <c r="E1359" s="219"/>
      <c r="F1359" s="218"/>
      <c r="G1359" s="268" t="s">
        <v>15517</v>
      </c>
      <c r="H1359" s="219"/>
      <c r="I1359" s="217" t="s">
        <v>15524</v>
      </c>
      <c r="J1359" s="21" t="s">
        <v>7228</v>
      </c>
      <c r="K1359" s="217" t="s">
        <v>30</v>
      </c>
      <c r="L1359" s="215" t="str">
        <f>VLOOKUP($K1359,[1]TONG_SL!$A$1:$D$65536,2,0)</f>
        <v>Gà muối 500g</v>
      </c>
      <c r="M1359" s="247"/>
      <c r="N1359" s="215" t="str">
        <f t="shared" si="173"/>
        <v>K-C6</v>
      </c>
      <c r="O1359" s="222"/>
      <c r="P1359" s="222"/>
      <c r="Q1359" s="215" t="str">
        <f>VLOOKUP(K1359,TONG_SL!$A:$D,3,0)</f>
        <v>Túi</v>
      </c>
      <c r="R1359" s="223">
        <v>10</v>
      </c>
      <c r="S1359" s="224"/>
      <c r="T1359" s="224">
        <f>VLOOKUP(VLOOKUP(G1359,Ma_KH!$A:$R,18,0)&amp;K1359,Gia_MB!$A:$F,6,0)</f>
        <v>116611</v>
      </c>
      <c r="U1359" s="182">
        <f t="shared" si="174"/>
        <v>1166110</v>
      </c>
      <c r="V1359" s="224"/>
      <c r="W1359" s="225">
        <f t="shared" si="175"/>
        <v>0</v>
      </c>
      <c r="X1359" s="226" t="str">
        <f t="shared" si="176"/>
        <v>8</v>
      </c>
      <c r="Y1359" s="224"/>
      <c r="Z1359" s="182">
        <f t="shared" si="177"/>
        <v>93288.8</v>
      </c>
      <c r="AA1359" s="227">
        <f>VLOOKUP(G1359,Ma_KH!$A:$R,14,0)</f>
        <v>60</v>
      </c>
    </row>
    <row r="1360" spans="1:27" x14ac:dyDescent="0.25">
      <c r="A1360" s="280">
        <v>46047</v>
      </c>
      <c r="B1360" s="281">
        <v>4183612154</v>
      </c>
      <c r="C1360" s="288" t="s">
        <v>15180</v>
      </c>
      <c r="D1360" s="286">
        <v>46056</v>
      </c>
      <c r="E1360" s="219"/>
      <c r="F1360" s="218"/>
      <c r="G1360" s="268" t="s">
        <v>15517</v>
      </c>
      <c r="H1360" s="219"/>
      <c r="I1360" s="217" t="s">
        <v>15524</v>
      </c>
      <c r="J1360" s="21" t="s">
        <v>7228</v>
      </c>
      <c r="K1360" s="217" t="s">
        <v>15450</v>
      </c>
      <c r="L1360" s="215" t="str">
        <f>VLOOKUP($K1360,[1]TONG_SL!$A$1:$D$65536,2,0)</f>
        <v>Giò sụn gà 250g</v>
      </c>
      <c r="M1360" s="247"/>
      <c r="N1360" s="215" t="str">
        <f t="shared" si="173"/>
        <v>K-C6</v>
      </c>
      <c r="O1360" s="222"/>
      <c r="P1360" s="222"/>
      <c r="Q1360" s="215" t="str">
        <f>VLOOKUP(K1360,TONG_SL!$A:$D,3,0)</f>
        <v>Túi</v>
      </c>
      <c r="R1360" s="223">
        <v>4</v>
      </c>
      <c r="S1360" s="224"/>
      <c r="T1360" s="224">
        <f>VLOOKUP(VLOOKUP(G1360,Ma_KH!$A:$R,18,0)&amp;K1360,Gia_MB!$A:$F,6,0)</f>
        <v>50400</v>
      </c>
      <c r="U1360" s="182">
        <f t="shared" si="174"/>
        <v>201600</v>
      </c>
      <c r="V1360" s="224"/>
      <c r="W1360" s="225">
        <f t="shared" si="175"/>
        <v>0</v>
      </c>
      <c r="X1360" s="226" t="str">
        <f t="shared" si="176"/>
        <v>8</v>
      </c>
      <c r="Y1360" s="224"/>
      <c r="Z1360" s="182">
        <f t="shared" si="177"/>
        <v>16128</v>
      </c>
      <c r="AA1360" s="227">
        <f>VLOOKUP(G1360,Ma_KH!$A:$R,14,0)</f>
        <v>60</v>
      </c>
    </row>
    <row r="1361" spans="1:27" x14ac:dyDescent="0.25">
      <c r="A1361" s="280">
        <v>46047</v>
      </c>
      <c r="B1361" s="281">
        <v>4183612154</v>
      </c>
      <c r="C1361" s="288" t="s">
        <v>15180</v>
      </c>
      <c r="D1361" s="286">
        <v>46056</v>
      </c>
      <c r="E1361" s="219"/>
      <c r="F1361" s="218"/>
      <c r="G1361" s="268" t="s">
        <v>15517</v>
      </c>
      <c r="H1361" s="219"/>
      <c r="I1361" s="217" t="s">
        <v>15524</v>
      </c>
      <c r="J1361" s="21" t="s">
        <v>7228</v>
      </c>
      <c r="K1361" s="217" t="s">
        <v>48</v>
      </c>
      <c r="L1361" s="215" t="str">
        <f>VLOOKUP($K1361,[1]TONG_SL!$A$1:$D$65536,2,0)</f>
        <v>Mọc Nấm Hương 250g</v>
      </c>
      <c r="M1361" s="247"/>
      <c r="N1361" s="215" t="str">
        <f t="shared" si="173"/>
        <v>K-C6</v>
      </c>
      <c r="O1361" s="222"/>
      <c r="P1361" s="222"/>
      <c r="Q1361" s="215" t="str">
        <f>VLOOKUP(K1361,TONG_SL!$A:$D,3,0)</f>
        <v>Túi</v>
      </c>
      <c r="R1361" s="223">
        <v>4</v>
      </c>
      <c r="S1361" s="224"/>
      <c r="T1361" s="224">
        <f>VLOOKUP(VLOOKUP(G1361,Ma_KH!$A:$R,18,0)&amp;K1361,Gia_MB!$A:$F,6,0)</f>
        <v>46000</v>
      </c>
      <c r="U1361" s="182">
        <f t="shared" si="174"/>
        <v>184000</v>
      </c>
      <c r="V1361" s="224"/>
      <c r="W1361" s="225">
        <f t="shared" si="175"/>
        <v>0</v>
      </c>
      <c r="X1361" s="226" t="str">
        <f t="shared" si="176"/>
        <v>8</v>
      </c>
      <c r="Y1361" s="224"/>
      <c r="Z1361" s="182">
        <f t="shared" si="177"/>
        <v>14720</v>
      </c>
      <c r="AA1361" s="227">
        <f>VLOOKUP(G1361,Ma_KH!$A:$R,14,0)</f>
        <v>60</v>
      </c>
    </row>
    <row r="1362" spans="1:27" x14ac:dyDescent="0.25">
      <c r="A1362" s="280">
        <v>46047</v>
      </c>
      <c r="B1362" s="281">
        <v>4183612154</v>
      </c>
      <c r="C1362" s="288" t="s">
        <v>15180</v>
      </c>
      <c r="D1362" s="286">
        <v>46056</v>
      </c>
      <c r="E1362" s="219"/>
      <c r="F1362" s="218"/>
      <c r="G1362" s="268" t="s">
        <v>15517</v>
      </c>
      <c r="H1362" s="219"/>
      <c r="I1362" s="217" t="s">
        <v>15524</v>
      </c>
      <c r="J1362" s="21" t="s">
        <v>7228</v>
      </c>
      <c r="K1362" s="217" t="s">
        <v>27</v>
      </c>
      <c r="L1362" s="215" t="str">
        <f>VLOOKUP($K1362,[1]TONG_SL!$A$1:$D$65536,2,0)</f>
        <v>Chân giò heo muối 300g</v>
      </c>
      <c r="M1362" s="247"/>
      <c r="N1362" s="215" t="str">
        <f t="shared" si="173"/>
        <v>K-C6</v>
      </c>
      <c r="O1362" s="222"/>
      <c r="P1362" s="222"/>
      <c r="Q1362" s="215" t="str">
        <f>VLOOKUP(K1362,TONG_SL!$A:$D,3,0)</f>
        <v>Túi</v>
      </c>
      <c r="R1362" s="223">
        <v>5</v>
      </c>
      <c r="S1362" s="224"/>
      <c r="T1362" s="224">
        <f>VLOOKUP(VLOOKUP(G1362,Ma_KH!$A:$R,18,0)&amp;K1362,Gia_MB!$A:$F,6,0)</f>
        <v>73431</v>
      </c>
      <c r="U1362" s="182">
        <f t="shared" si="174"/>
        <v>367155</v>
      </c>
      <c r="V1362" s="224"/>
      <c r="W1362" s="225">
        <f t="shared" si="175"/>
        <v>0</v>
      </c>
      <c r="X1362" s="226" t="str">
        <f t="shared" si="176"/>
        <v>8</v>
      </c>
      <c r="Y1362" s="224"/>
      <c r="Z1362" s="182">
        <f t="shared" si="177"/>
        <v>29372.400000000001</v>
      </c>
      <c r="AA1362" s="227">
        <f>VLOOKUP(G1362,Ma_KH!$A:$R,14,0)</f>
        <v>60</v>
      </c>
    </row>
    <row r="1363" spans="1:27" x14ac:dyDescent="0.25">
      <c r="A1363" s="216">
        <v>46047</v>
      </c>
      <c r="B1363" s="217">
        <v>4183612206</v>
      </c>
      <c r="C1363" s="10" t="s">
        <v>15180</v>
      </c>
      <c r="D1363" s="9">
        <v>46056</v>
      </c>
      <c r="E1363" s="219"/>
      <c r="F1363" s="218"/>
      <c r="G1363" s="268" t="s">
        <v>15517</v>
      </c>
      <c r="H1363" s="219"/>
      <c r="I1363" s="217" t="s">
        <v>15525</v>
      </c>
      <c r="J1363" s="21" t="s">
        <v>7228</v>
      </c>
      <c r="K1363" s="217" t="s">
        <v>30</v>
      </c>
      <c r="L1363" s="215" t="str">
        <f>VLOOKUP($K1363,[1]TONG_SL!$A$1:$D$65536,2,0)</f>
        <v>Gà muối 500g</v>
      </c>
      <c r="M1363" s="247"/>
      <c r="N1363" s="215" t="str">
        <f t="shared" si="173"/>
        <v>K-C6</v>
      </c>
      <c r="O1363" s="222"/>
      <c r="P1363" s="222"/>
      <c r="Q1363" s="215" t="str">
        <f>VLOOKUP(K1363,TONG_SL!$A:$D,3,0)</f>
        <v>Túi</v>
      </c>
      <c r="R1363" s="223">
        <v>15</v>
      </c>
      <c r="S1363" s="224"/>
      <c r="T1363" s="224">
        <f>VLOOKUP(VLOOKUP(G1363,Ma_KH!$A:$R,18,0)&amp;K1363,Gia_MB!$A:$F,6,0)</f>
        <v>116611</v>
      </c>
      <c r="U1363" s="182">
        <f t="shared" si="174"/>
        <v>1749165</v>
      </c>
      <c r="V1363" s="224"/>
      <c r="W1363" s="225">
        <f t="shared" si="175"/>
        <v>0</v>
      </c>
      <c r="X1363" s="226" t="str">
        <f t="shared" si="176"/>
        <v>8</v>
      </c>
      <c r="Y1363" s="224"/>
      <c r="Z1363" s="182">
        <f t="shared" si="177"/>
        <v>139933.20000000001</v>
      </c>
      <c r="AA1363" s="227">
        <f>VLOOKUP(G1363,Ma_KH!$A:$R,14,0)</f>
        <v>60</v>
      </c>
    </row>
    <row r="1364" spans="1:27" x14ac:dyDescent="0.25">
      <c r="A1364" s="216">
        <v>46047</v>
      </c>
      <c r="B1364" s="217">
        <v>4183612728</v>
      </c>
      <c r="C1364" s="10" t="s">
        <v>15180</v>
      </c>
      <c r="D1364" s="9">
        <v>46056</v>
      </c>
      <c r="E1364" s="219"/>
      <c r="F1364" s="218"/>
      <c r="G1364" s="268" t="s">
        <v>15517</v>
      </c>
      <c r="H1364" s="219"/>
      <c r="I1364" s="217" t="s">
        <v>15526</v>
      </c>
      <c r="J1364" s="21" t="s">
        <v>7228</v>
      </c>
      <c r="K1364" s="217" t="s">
        <v>27</v>
      </c>
      <c r="L1364" s="215" t="str">
        <f>VLOOKUP($K1364,[1]TONG_SL!$A$1:$D$65536,2,0)</f>
        <v>Chân giò heo muối 300g</v>
      </c>
      <c r="M1364" s="247"/>
      <c r="N1364" s="215" t="str">
        <f t="shared" si="173"/>
        <v>K-C6</v>
      </c>
      <c r="O1364" s="222"/>
      <c r="P1364" s="222"/>
      <c r="Q1364" s="215" t="str">
        <f>VLOOKUP(K1364,TONG_SL!$A:$D,3,0)</f>
        <v>Túi</v>
      </c>
      <c r="R1364" s="223">
        <v>15</v>
      </c>
      <c r="S1364" s="224"/>
      <c r="T1364" s="224">
        <f>VLOOKUP(VLOOKUP(G1364,Ma_KH!$A:$R,18,0)&amp;K1364,Gia_MB!$A:$F,6,0)</f>
        <v>73431</v>
      </c>
      <c r="U1364" s="182">
        <f t="shared" si="174"/>
        <v>1101465</v>
      </c>
      <c r="V1364" s="224"/>
      <c r="W1364" s="225">
        <f t="shared" si="175"/>
        <v>0</v>
      </c>
      <c r="X1364" s="226" t="str">
        <f t="shared" si="176"/>
        <v>8</v>
      </c>
      <c r="Y1364" s="224"/>
      <c r="Z1364" s="182">
        <f t="shared" si="177"/>
        <v>88117.2</v>
      </c>
      <c r="AA1364" s="227">
        <f>VLOOKUP(G1364,Ma_KH!$A:$R,14,0)</f>
        <v>60</v>
      </c>
    </row>
    <row r="1365" spans="1:27" x14ac:dyDescent="0.25">
      <c r="A1365" s="280">
        <v>46047</v>
      </c>
      <c r="B1365" s="281">
        <v>4183612728</v>
      </c>
      <c r="C1365" s="288" t="s">
        <v>15180</v>
      </c>
      <c r="D1365" s="286">
        <v>46056</v>
      </c>
      <c r="E1365" s="219"/>
      <c r="F1365" s="218"/>
      <c r="G1365" s="268" t="s">
        <v>15517</v>
      </c>
      <c r="H1365" s="219"/>
      <c r="I1365" s="217" t="s">
        <v>15526</v>
      </c>
      <c r="J1365" s="21" t="s">
        <v>7228</v>
      </c>
      <c r="K1365" s="217" t="s">
        <v>34</v>
      </c>
      <c r="L1365" s="215" t="str">
        <f>VLOOKUP($K1365,[1]TONG_SL!$A$1:$D$65536,2,0)</f>
        <v>Tai heo muối 200g</v>
      </c>
      <c r="M1365" s="247"/>
      <c r="N1365" s="215" t="str">
        <f t="shared" si="173"/>
        <v>K-C6</v>
      </c>
      <c r="O1365" s="222"/>
      <c r="P1365" s="222"/>
      <c r="Q1365" s="215" t="str">
        <f>VLOOKUP(K1365,TONG_SL!$A:$D,3,0)</f>
        <v>Túi</v>
      </c>
      <c r="R1365" s="223">
        <v>12</v>
      </c>
      <c r="S1365" s="224"/>
      <c r="T1365" s="224">
        <f>VLOOKUP(VLOOKUP(G1365,Ma_KH!$A:$R,18,0)&amp;K1365,Gia_MB!$A:$F,6,0)</f>
        <v>55595</v>
      </c>
      <c r="U1365" s="182">
        <f t="shared" si="174"/>
        <v>667140</v>
      </c>
      <c r="V1365" s="224"/>
      <c r="W1365" s="225">
        <f t="shared" si="175"/>
        <v>0</v>
      </c>
      <c r="X1365" s="226" t="str">
        <f t="shared" si="176"/>
        <v>8</v>
      </c>
      <c r="Y1365" s="224"/>
      <c r="Z1365" s="182">
        <f t="shared" si="177"/>
        <v>53371.200000000004</v>
      </c>
      <c r="AA1365" s="227">
        <f>VLOOKUP(G1365,Ma_KH!$A:$R,14,0)</f>
        <v>60</v>
      </c>
    </row>
    <row r="1366" spans="1:27" x14ac:dyDescent="0.25">
      <c r="A1366" s="280">
        <v>46047</v>
      </c>
      <c r="B1366" s="281">
        <v>4183612728</v>
      </c>
      <c r="C1366" s="288" t="s">
        <v>15180</v>
      </c>
      <c r="D1366" s="286">
        <v>46056</v>
      </c>
      <c r="E1366" s="219"/>
      <c r="F1366" s="218"/>
      <c r="G1366" s="268" t="s">
        <v>15517</v>
      </c>
      <c r="H1366" s="219"/>
      <c r="I1366" s="217" t="s">
        <v>15526</v>
      </c>
      <c r="J1366" s="21" t="s">
        <v>7228</v>
      </c>
      <c r="K1366" s="217" t="s">
        <v>32</v>
      </c>
      <c r="L1366" s="215" t="str">
        <f>VLOOKUP($K1366,[1]TONG_SL!$A$1:$D$65536,2,0)</f>
        <v>Giò Tai Lưỡi Xào 250g</v>
      </c>
      <c r="M1366" s="247"/>
      <c r="N1366" s="215" t="str">
        <f t="shared" si="173"/>
        <v>K-C6</v>
      </c>
      <c r="O1366" s="222"/>
      <c r="P1366" s="222"/>
      <c r="Q1366" s="215" t="str">
        <f>VLOOKUP(K1366,TONG_SL!$A:$D,3,0)</f>
        <v>Túi</v>
      </c>
      <c r="R1366" s="223">
        <v>3</v>
      </c>
      <c r="S1366" s="224"/>
      <c r="T1366" s="224">
        <f>VLOOKUP(VLOOKUP(G1366,Ma_KH!$A:$R,18,0)&amp;K1366,Gia_MB!$A:$F,6,0)</f>
        <v>50182</v>
      </c>
      <c r="U1366" s="182">
        <f t="shared" si="174"/>
        <v>150546</v>
      </c>
      <c r="V1366" s="224"/>
      <c r="W1366" s="225">
        <f t="shared" si="175"/>
        <v>0</v>
      </c>
      <c r="X1366" s="226" t="str">
        <f t="shared" si="176"/>
        <v>8</v>
      </c>
      <c r="Y1366" s="224"/>
      <c r="Z1366" s="182">
        <f t="shared" si="177"/>
        <v>12043.68</v>
      </c>
      <c r="AA1366" s="227">
        <f>VLOOKUP(G1366,Ma_KH!$A:$R,14,0)</f>
        <v>60</v>
      </c>
    </row>
    <row r="1367" spans="1:27" x14ac:dyDescent="0.25">
      <c r="A1367" s="280">
        <v>46047</v>
      </c>
      <c r="B1367" s="281">
        <v>4183612728</v>
      </c>
      <c r="C1367" s="288" t="s">
        <v>15180</v>
      </c>
      <c r="D1367" s="286">
        <v>46056</v>
      </c>
      <c r="E1367" s="219"/>
      <c r="F1367" s="218"/>
      <c r="G1367" s="268" t="s">
        <v>15517</v>
      </c>
      <c r="H1367" s="219"/>
      <c r="I1367" s="217" t="s">
        <v>15526</v>
      </c>
      <c r="J1367" s="21" t="s">
        <v>7228</v>
      </c>
      <c r="K1367" s="217" t="s">
        <v>30</v>
      </c>
      <c r="L1367" s="215" t="str">
        <f>VLOOKUP($K1367,[1]TONG_SL!$A$1:$D$65536,2,0)</f>
        <v>Gà muối 500g</v>
      </c>
      <c r="M1367" s="247"/>
      <c r="N1367" s="215" t="str">
        <f t="shared" si="173"/>
        <v>K-C6</v>
      </c>
      <c r="O1367" s="222"/>
      <c r="P1367" s="222"/>
      <c r="Q1367" s="215" t="str">
        <f>VLOOKUP(K1367,TONG_SL!$A:$D,3,0)</f>
        <v>Túi</v>
      </c>
      <c r="R1367" s="223">
        <v>30</v>
      </c>
      <c r="S1367" s="224"/>
      <c r="T1367" s="224">
        <f>VLOOKUP(VLOOKUP(G1367,Ma_KH!$A:$R,18,0)&amp;K1367,Gia_MB!$A:$F,6,0)</f>
        <v>116611</v>
      </c>
      <c r="U1367" s="182">
        <f t="shared" si="174"/>
        <v>3498330</v>
      </c>
      <c r="V1367" s="224"/>
      <c r="W1367" s="225">
        <f t="shared" si="175"/>
        <v>0</v>
      </c>
      <c r="X1367" s="226" t="str">
        <f t="shared" si="176"/>
        <v>8</v>
      </c>
      <c r="Y1367" s="224"/>
      <c r="Z1367" s="182">
        <f t="shared" si="177"/>
        <v>279866.40000000002</v>
      </c>
      <c r="AA1367" s="227">
        <f>VLOOKUP(G1367,Ma_KH!$A:$R,14,0)</f>
        <v>60</v>
      </c>
    </row>
    <row r="1368" spans="1:27" x14ac:dyDescent="0.25">
      <c r="A1368" s="280">
        <v>46047</v>
      </c>
      <c r="B1368" s="281">
        <v>4183612728</v>
      </c>
      <c r="C1368" s="288" t="s">
        <v>15180</v>
      </c>
      <c r="D1368" s="286">
        <v>46056</v>
      </c>
      <c r="E1368" s="219"/>
      <c r="F1368" s="218"/>
      <c r="G1368" s="268" t="s">
        <v>15517</v>
      </c>
      <c r="H1368" s="219"/>
      <c r="I1368" s="217" t="s">
        <v>15526</v>
      </c>
      <c r="J1368" s="21" t="s">
        <v>7228</v>
      </c>
      <c r="K1368" s="217" t="s">
        <v>48</v>
      </c>
      <c r="L1368" s="215" t="str">
        <f>VLOOKUP($K1368,[1]TONG_SL!$A$1:$D$65536,2,0)</f>
        <v>Mọc Nấm Hương 250g</v>
      </c>
      <c r="M1368" s="247"/>
      <c r="N1368" s="215" t="str">
        <f t="shared" si="173"/>
        <v>K-C6</v>
      </c>
      <c r="O1368" s="222"/>
      <c r="P1368" s="222"/>
      <c r="Q1368" s="215" t="str">
        <f>VLOOKUP(K1368,TONG_SL!$A:$D,3,0)</f>
        <v>Túi</v>
      </c>
      <c r="R1368" s="223">
        <v>8</v>
      </c>
      <c r="S1368" s="224"/>
      <c r="T1368" s="224">
        <f>VLOOKUP(VLOOKUP(G1368,Ma_KH!$A:$R,18,0)&amp;K1368,Gia_MB!$A:$F,6,0)</f>
        <v>46000</v>
      </c>
      <c r="U1368" s="182">
        <f t="shared" si="174"/>
        <v>368000</v>
      </c>
      <c r="V1368" s="224"/>
      <c r="W1368" s="225">
        <f t="shared" si="175"/>
        <v>0</v>
      </c>
      <c r="X1368" s="226" t="str">
        <f t="shared" si="176"/>
        <v>8</v>
      </c>
      <c r="Y1368" s="224"/>
      <c r="Z1368" s="182">
        <f t="shared" si="177"/>
        <v>29440</v>
      </c>
      <c r="AA1368" s="227">
        <f>VLOOKUP(G1368,Ma_KH!$A:$R,14,0)</f>
        <v>60</v>
      </c>
    </row>
    <row r="1369" spans="1:27" x14ac:dyDescent="0.25">
      <c r="A1369" s="280">
        <v>46052</v>
      </c>
      <c r="B1369" s="281">
        <v>4183986423</v>
      </c>
      <c r="C1369" s="288" t="s">
        <v>15180</v>
      </c>
      <c r="D1369" s="286">
        <v>46056</v>
      </c>
      <c r="E1369" s="219"/>
      <c r="F1369" s="218"/>
      <c r="G1369" s="268" t="s">
        <v>15517</v>
      </c>
      <c r="H1369" s="219"/>
      <c r="I1369" s="217" t="s">
        <v>15527</v>
      </c>
      <c r="J1369" s="21" t="s">
        <v>7228</v>
      </c>
      <c r="K1369" s="217" t="s">
        <v>32</v>
      </c>
      <c r="L1369" s="215" t="str">
        <f>VLOOKUP($K1369,[1]TONG_SL!$A$1:$D$65536,2,0)</f>
        <v>Giò Tai Lưỡi Xào 250g</v>
      </c>
      <c r="M1369" s="247"/>
      <c r="N1369" s="215" t="str">
        <f t="shared" si="173"/>
        <v>K-C6</v>
      </c>
      <c r="O1369" s="222"/>
      <c r="P1369" s="222"/>
      <c r="Q1369" s="215" t="str">
        <f>VLOOKUP(K1369,TONG_SL!$A:$D,3,0)</f>
        <v>Túi</v>
      </c>
      <c r="R1369" s="223">
        <v>3</v>
      </c>
      <c r="S1369" s="224"/>
      <c r="T1369" s="224">
        <f>VLOOKUP(VLOOKUP(G1369,Ma_KH!$A:$R,18,0)&amp;K1369,Gia_MB!$A:$F,6,0)</f>
        <v>50182</v>
      </c>
      <c r="U1369" s="182">
        <f t="shared" si="174"/>
        <v>150546</v>
      </c>
      <c r="V1369" s="224"/>
      <c r="W1369" s="225">
        <f t="shared" si="175"/>
        <v>0</v>
      </c>
      <c r="X1369" s="226" t="str">
        <f t="shared" si="176"/>
        <v>8</v>
      </c>
      <c r="Y1369" s="224"/>
      <c r="Z1369" s="182">
        <f t="shared" si="177"/>
        <v>12043.68</v>
      </c>
      <c r="AA1369" s="227">
        <f>VLOOKUP(G1369,Ma_KH!$A:$R,14,0)</f>
        <v>60</v>
      </c>
    </row>
    <row r="1370" spans="1:27" x14ac:dyDescent="0.25">
      <c r="A1370" s="280">
        <v>46052</v>
      </c>
      <c r="B1370" s="281">
        <v>4183986423</v>
      </c>
      <c r="C1370" s="288" t="s">
        <v>15180</v>
      </c>
      <c r="D1370" s="286">
        <v>46056</v>
      </c>
      <c r="E1370" s="219"/>
      <c r="F1370" s="218"/>
      <c r="G1370" s="268" t="s">
        <v>15517</v>
      </c>
      <c r="H1370" s="219"/>
      <c r="I1370" s="217" t="s">
        <v>15527</v>
      </c>
      <c r="J1370" s="21" t="s">
        <v>7228</v>
      </c>
      <c r="K1370" s="217" t="s">
        <v>34</v>
      </c>
      <c r="L1370" s="215" t="str">
        <f>VLOOKUP($K1370,[1]TONG_SL!$A$1:$D$65536,2,0)</f>
        <v>Tai heo muối 200g</v>
      </c>
      <c r="M1370" s="247"/>
      <c r="N1370" s="215" t="str">
        <f t="shared" si="173"/>
        <v>K-C6</v>
      </c>
      <c r="O1370" s="222"/>
      <c r="P1370" s="222"/>
      <c r="Q1370" s="215" t="str">
        <f>VLOOKUP(K1370,TONG_SL!$A:$D,3,0)</f>
        <v>Túi</v>
      </c>
      <c r="R1370" s="223">
        <v>6</v>
      </c>
      <c r="S1370" s="224"/>
      <c r="T1370" s="224">
        <f>VLOOKUP(VLOOKUP(G1370,Ma_KH!$A:$R,18,0)&amp;K1370,Gia_MB!$A:$F,6,0)</f>
        <v>55595</v>
      </c>
      <c r="U1370" s="182">
        <f t="shared" si="174"/>
        <v>333570</v>
      </c>
      <c r="V1370" s="224"/>
      <c r="W1370" s="225">
        <f t="shared" si="175"/>
        <v>0</v>
      </c>
      <c r="X1370" s="226" t="str">
        <f t="shared" si="176"/>
        <v>8</v>
      </c>
      <c r="Y1370" s="224"/>
      <c r="Z1370" s="182">
        <f t="shared" si="177"/>
        <v>26685.600000000002</v>
      </c>
      <c r="AA1370" s="227">
        <f>VLOOKUP(G1370,Ma_KH!$A:$R,14,0)</f>
        <v>60</v>
      </c>
    </row>
    <row r="1371" spans="1:27" x14ac:dyDescent="0.25">
      <c r="A1371" s="280">
        <v>46052</v>
      </c>
      <c r="B1371" s="281">
        <v>4183986423</v>
      </c>
      <c r="C1371" s="288" t="s">
        <v>15180</v>
      </c>
      <c r="D1371" s="286">
        <v>46056</v>
      </c>
      <c r="E1371" s="219"/>
      <c r="F1371" s="218"/>
      <c r="G1371" s="268" t="s">
        <v>15517</v>
      </c>
      <c r="H1371" s="219"/>
      <c r="I1371" s="217" t="s">
        <v>15527</v>
      </c>
      <c r="J1371" s="21" t="s">
        <v>7228</v>
      </c>
      <c r="K1371" s="217" t="s">
        <v>48</v>
      </c>
      <c r="L1371" s="215" t="str">
        <f>VLOOKUP($K1371,[1]TONG_SL!$A$1:$D$65536,2,0)</f>
        <v>Mọc Nấm Hương 250g</v>
      </c>
      <c r="M1371" s="247"/>
      <c r="N1371" s="215" t="str">
        <f t="shared" si="173"/>
        <v>K-C6</v>
      </c>
      <c r="O1371" s="222"/>
      <c r="P1371" s="222"/>
      <c r="Q1371" s="215" t="str">
        <f>VLOOKUP(K1371,TONG_SL!$A:$D,3,0)</f>
        <v>Túi</v>
      </c>
      <c r="R1371" s="223">
        <v>10</v>
      </c>
      <c r="S1371" s="224"/>
      <c r="T1371" s="224">
        <f>VLOOKUP(VLOOKUP(G1371,Ma_KH!$A:$R,18,0)&amp;K1371,Gia_MB!$A:$F,6,0)</f>
        <v>46000</v>
      </c>
      <c r="U1371" s="182">
        <f t="shared" si="174"/>
        <v>460000</v>
      </c>
      <c r="V1371" s="224"/>
      <c r="W1371" s="225">
        <f t="shared" si="175"/>
        <v>0</v>
      </c>
      <c r="X1371" s="226" t="str">
        <f t="shared" si="176"/>
        <v>8</v>
      </c>
      <c r="Y1371" s="224"/>
      <c r="Z1371" s="182">
        <f t="shared" si="177"/>
        <v>36800</v>
      </c>
      <c r="AA1371" s="227">
        <f>VLOOKUP(G1371,Ma_KH!$A:$R,14,0)</f>
        <v>60</v>
      </c>
    </row>
    <row r="1372" spans="1:27" x14ac:dyDescent="0.25">
      <c r="A1372" s="280">
        <v>46052</v>
      </c>
      <c r="B1372" s="281">
        <v>4183986423</v>
      </c>
      <c r="C1372" s="288" t="s">
        <v>15180</v>
      </c>
      <c r="D1372" s="286">
        <v>46056</v>
      </c>
      <c r="E1372" s="219"/>
      <c r="F1372" s="218"/>
      <c r="G1372" s="268" t="s">
        <v>15517</v>
      </c>
      <c r="H1372" s="219"/>
      <c r="I1372" s="217" t="s">
        <v>15527</v>
      </c>
      <c r="J1372" s="21" t="s">
        <v>7228</v>
      </c>
      <c r="K1372" s="217" t="s">
        <v>27</v>
      </c>
      <c r="L1372" s="215" t="str">
        <f>VLOOKUP($K1372,[1]TONG_SL!$A$1:$D$65536,2,0)</f>
        <v>Chân giò heo muối 300g</v>
      </c>
      <c r="M1372" s="247"/>
      <c r="N1372" s="215" t="str">
        <f t="shared" si="173"/>
        <v>K-C6</v>
      </c>
      <c r="O1372" s="222"/>
      <c r="P1372" s="222"/>
      <c r="Q1372" s="215" t="str">
        <f>VLOOKUP(K1372,TONG_SL!$A:$D,3,0)</f>
        <v>Túi</v>
      </c>
      <c r="R1372" s="223">
        <v>30</v>
      </c>
      <c r="S1372" s="224"/>
      <c r="T1372" s="224">
        <f>VLOOKUP(VLOOKUP(G1372,Ma_KH!$A:$R,18,0)&amp;K1372,Gia_MB!$A:$F,6,0)</f>
        <v>73431</v>
      </c>
      <c r="U1372" s="182">
        <f t="shared" si="174"/>
        <v>2202930</v>
      </c>
      <c r="V1372" s="224"/>
      <c r="W1372" s="225">
        <f t="shared" si="175"/>
        <v>0</v>
      </c>
      <c r="X1372" s="226" t="str">
        <f t="shared" si="176"/>
        <v>8</v>
      </c>
      <c r="Y1372" s="224"/>
      <c r="Z1372" s="182">
        <f t="shared" si="177"/>
        <v>176234.4</v>
      </c>
      <c r="AA1372" s="227">
        <f>VLOOKUP(G1372,Ma_KH!$A:$R,14,0)</f>
        <v>60</v>
      </c>
    </row>
    <row r="1373" spans="1:27" x14ac:dyDescent="0.25">
      <c r="A1373" s="280">
        <v>46052</v>
      </c>
      <c r="B1373" s="281">
        <v>4183986423</v>
      </c>
      <c r="C1373" s="288" t="s">
        <v>15180</v>
      </c>
      <c r="D1373" s="286">
        <v>46056</v>
      </c>
      <c r="E1373" s="219"/>
      <c r="F1373" s="218"/>
      <c r="G1373" s="268" t="s">
        <v>15517</v>
      </c>
      <c r="H1373" s="219"/>
      <c r="I1373" s="217" t="s">
        <v>15527</v>
      </c>
      <c r="J1373" s="21" t="s">
        <v>7228</v>
      </c>
      <c r="K1373" s="217" t="s">
        <v>15451</v>
      </c>
      <c r="L1373" s="215" t="str">
        <f>VLOOKUP($K1373,[1]TONG_SL!$A$1:$D$65536,2,0)</f>
        <v>Giò lụa cây 250g</v>
      </c>
      <c r="M1373" s="247"/>
      <c r="N1373" s="215" t="str">
        <f t="shared" si="173"/>
        <v>K-C6</v>
      </c>
      <c r="O1373" s="222"/>
      <c r="P1373" s="222"/>
      <c r="Q1373" s="215" t="str">
        <f>VLOOKUP(K1373,TONG_SL!$A:$D,3,0)</f>
        <v>Túi</v>
      </c>
      <c r="R1373" s="223">
        <v>20</v>
      </c>
      <c r="S1373" s="224"/>
      <c r="T1373" s="224">
        <f>VLOOKUP(VLOOKUP(G1373,Ma_KH!$A:$R,18,0)&amp;K1373,Gia_MB!$A:$F,6,0)</f>
        <v>49500</v>
      </c>
      <c r="U1373" s="182">
        <f t="shared" si="174"/>
        <v>990000</v>
      </c>
      <c r="V1373" s="224"/>
      <c r="W1373" s="225">
        <f t="shared" si="175"/>
        <v>0</v>
      </c>
      <c r="X1373" s="226" t="str">
        <f t="shared" si="176"/>
        <v>8</v>
      </c>
      <c r="Y1373" s="224"/>
      <c r="Z1373" s="182">
        <f t="shared" si="177"/>
        <v>79200</v>
      </c>
      <c r="AA1373" s="227">
        <f>VLOOKUP(G1373,Ma_KH!$A:$R,14,0)</f>
        <v>60</v>
      </c>
    </row>
    <row r="1374" spans="1:27" x14ac:dyDescent="0.25">
      <c r="A1374" s="216">
        <v>46047</v>
      </c>
      <c r="B1374" s="217">
        <v>4183611753</v>
      </c>
      <c r="C1374" s="10" t="s">
        <v>15180</v>
      </c>
      <c r="D1374" s="9">
        <v>46056</v>
      </c>
      <c r="E1374" s="219"/>
      <c r="F1374" s="218"/>
      <c r="G1374" s="268" t="s">
        <v>15528</v>
      </c>
      <c r="H1374" s="219"/>
      <c r="I1374" s="217" t="s">
        <v>15529</v>
      </c>
      <c r="J1374" s="21" t="s">
        <v>7228</v>
      </c>
      <c r="K1374" s="217" t="s">
        <v>27</v>
      </c>
      <c r="L1374" s="215" t="str">
        <f>VLOOKUP($K1374,[1]TONG_SL!$A$1:$D$65536,2,0)</f>
        <v>Chân giò heo muối 300g</v>
      </c>
      <c r="M1374" s="247"/>
      <c r="N1374" s="215" t="str">
        <f t="shared" si="173"/>
        <v>K-C6</v>
      </c>
      <c r="O1374" s="222"/>
      <c r="P1374" s="222"/>
      <c r="Q1374" s="215" t="str">
        <f>VLOOKUP(K1374,TONG_SL!$A:$D,3,0)</f>
        <v>Túi</v>
      </c>
      <c r="R1374" s="223">
        <v>30</v>
      </c>
      <c r="S1374" s="224"/>
      <c r="T1374" s="224">
        <f>VLOOKUP(VLOOKUP(G1374,Ma_KH!$A:$R,18,0)&amp;K1374,Gia_MB!$A:$F,6,0)</f>
        <v>73431</v>
      </c>
      <c r="U1374" s="182">
        <f t="shared" si="174"/>
        <v>2202930</v>
      </c>
      <c r="V1374" s="224"/>
      <c r="W1374" s="225">
        <f t="shared" si="175"/>
        <v>0</v>
      </c>
      <c r="X1374" s="226" t="str">
        <f t="shared" si="176"/>
        <v>8</v>
      </c>
      <c r="Y1374" s="224"/>
      <c r="Z1374" s="182">
        <f t="shared" si="177"/>
        <v>176234.4</v>
      </c>
      <c r="AA1374" s="227">
        <f>VLOOKUP(G1374,Ma_KH!$A:$R,14,0)</f>
        <v>60</v>
      </c>
    </row>
    <row r="1375" spans="1:27" x14ac:dyDescent="0.25">
      <c r="A1375" s="280">
        <v>46047</v>
      </c>
      <c r="B1375" s="281">
        <v>4183611753</v>
      </c>
      <c r="C1375" s="288" t="s">
        <v>15180</v>
      </c>
      <c r="D1375" s="286">
        <v>46056</v>
      </c>
      <c r="E1375" s="219"/>
      <c r="F1375" s="218"/>
      <c r="G1375" s="268" t="s">
        <v>15528</v>
      </c>
      <c r="H1375" s="219"/>
      <c r="I1375" s="217" t="s">
        <v>15529</v>
      </c>
      <c r="J1375" s="21" t="s">
        <v>7228</v>
      </c>
      <c r="K1375" s="217" t="s">
        <v>30</v>
      </c>
      <c r="L1375" s="215" t="str">
        <f>VLOOKUP($K1375,[1]TONG_SL!$A$1:$D$65536,2,0)</f>
        <v>Gà muối 500g</v>
      </c>
      <c r="M1375" s="247"/>
      <c r="N1375" s="215" t="str">
        <f t="shared" si="173"/>
        <v>K-C6</v>
      </c>
      <c r="O1375" s="222"/>
      <c r="P1375" s="222"/>
      <c r="Q1375" s="215" t="str">
        <f>VLOOKUP(K1375,TONG_SL!$A:$D,3,0)</f>
        <v>Túi</v>
      </c>
      <c r="R1375" s="223">
        <v>40</v>
      </c>
      <c r="S1375" s="224"/>
      <c r="T1375" s="224">
        <f>VLOOKUP(VLOOKUP(G1375,Ma_KH!$A:$R,18,0)&amp;K1375,Gia_MB!$A:$F,6,0)</f>
        <v>116611</v>
      </c>
      <c r="U1375" s="182">
        <f t="shared" si="174"/>
        <v>4664440</v>
      </c>
      <c r="V1375" s="224"/>
      <c r="W1375" s="225">
        <f t="shared" si="175"/>
        <v>0</v>
      </c>
      <c r="X1375" s="226" t="str">
        <f t="shared" si="176"/>
        <v>8</v>
      </c>
      <c r="Y1375" s="224"/>
      <c r="Z1375" s="182">
        <f t="shared" si="177"/>
        <v>373155.2</v>
      </c>
      <c r="AA1375" s="227">
        <f>VLOOKUP(G1375,Ma_KH!$A:$R,14,0)</f>
        <v>60</v>
      </c>
    </row>
    <row r="1376" spans="1:27" x14ac:dyDescent="0.25">
      <c r="A1376" s="280">
        <v>46047</v>
      </c>
      <c r="B1376" s="281">
        <v>4183611753</v>
      </c>
      <c r="C1376" s="288" t="s">
        <v>15180</v>
      </c>
      <c r="D1376" s="286">
        <v>46056</v>
      </c>
      <c r="E1376" s="219"/>
      <c r="F1376" s="218"/>
      <c r="G1376" s="268" t="s">
        <v>15528</v>
      </c>
      <c r="H1376" s="219"/>
      <c r="I1376" s="217" t="s">
        <v>15529</v>
      </c>
      <c r="J1376" s="21" t="s">
        <v>7228</v>
      </c>
      <c r="K1376" s="217" t="s">
        <v>48</v>
      </c>
      <c r="L1376" s="215" t="str">
        <f>VLOOKUP($K1376,[1]TONG_SL!$A$1:$D$65536,2,0)</f>
        <v>Mọc Nấm Hương 250g</v>
      </c>
      <c r="M1376" s="247"/>
      <c r="N1376" s="215" t="str">
        <f t="shared" si="173"/>
        <v>K-C6</v>
      </c>
      <c r="O1376" s="222"/>
      <c r="P1376" s="222"/>
      <c r="Q1376" s="215" t="str">
        <f>VLOOKUP(K1376,TONG_SL!$A:$D,3,0)</f>
        <v>Túi</v>
      </c>
      <c r="R1376" s="223">
        <v>16</v>
      </c>
      <c r="S1376" s="224"/>
      <c r="T1376" s="224">
        <f>VLOOKUP(VLOOKUP(G1376,Ma_KH!$A:$R,18,0)&amp;K1376,Gia_MB!$A:$F,6,0)</f>
        <v>46000</v>
      </c>
      <c r="U1376" s="182">
        <f t="shared" si="174"/>
        <v>736000</v>
      </c>
      <c r="V1376" s="224"/>
      <c r="W1376" s="225">
        <f t="shared" si="175"/>
        <v>0</v>
      </c>
      <c r="X1376" s="226" t="str">
        <f t="shared" si="176"/>
        <v>8</v>
      </c>
      <c r="Y1376" s="224"/>
      <c r="Z1376" s="182">
        <f t="shared" si="177"/>
        <v>58880</v>
      </c>
      <c r="AA1376" s="227">
        <f>VLOOKUP(G1376,Ma_KH!$A:$R,14,0)</f>
        <v>60</v>
      </c>
    </row>
    <row r="1377" spans="1:27" x14ac:dyDescent="0.25">
      <c r="A1377" s="280">
        <v>46047</v>
      </c>
      <c r="B1377" s="281">
        <v>4183611753</v>
      </c>
      <c r="C1377" s="288" t="s">
        <v>15180</v>
      </c>
      <c r="D1377" s="286">
        <v>46056</v>
      </c>
      <c r="E1377" s="219"/>
      <c r="F1377" s="218"/>
      <c r="G1377" s="268" t="s">
        <v>15528</v>
      </c>
      <c r="H1377" s="219"/>
      <c r="I1377" s="217" t="s">
        <v>15529</v>
      </c>
      <c r="J1377" s="21" t="s">
        <v>7228</v>
      </c>
      <c r="K1377" s="217" t="s">
        <v>34</v>
      </c>
      <c r="L1377" s="215" t="str">
        <f>VLOOKUP($K1377,[1]TONG_SL!$A$1:$D$65536,2,0)</f>
        <v>Tai heo muối 200g</v>
      </c>
      <c r="M1377" s="247"/>
      <c r="N1377" s="215" t="str">
        <f t="shared" si="173"/>
        <v>K-C6</v>
      </c>
      <c r="O1377" s="222"/>
      <c r="P1377" s="222"/>
      <c r="Q1377" s="215" t="str">
        <f>VLOOKUP(K1377,TONG_SL!$A:$D,3,0)</f>
        <v>Túi</v>
      </c>
      <c r="R1377" s="223">
        <v>20</v>
      </c>
      <c r="S1377" s="224"/>
      <c r="T1377" s="224">
        <f>VLOOKUP(VLOOKUP(G1377,Ma_KH!$A:$R,18,0)&amp;K1377,Gia_MB!$A:$F,6,0)</f>
        <v>55595</v>
      </c>
      <c r="U1377" s="182">
        <f t="shared" si="174"/>
        <v>1111900</v>
      </c>
      <c r="V1377" s="224"/>
      <c r="W1377" s="225">
        <f t="shared" si="175"/>
        <v>0</v>
      </c>
      <c r="X1377" s="226" t="str">
        <f t="shared" si="176"/>
        <v>8</v>
      </c>
      <c r="Y1377" s="224"/>
      <c r="Z1377" s="182">
        <f t="shared" si="177"/>
        <v>88952</v>
      </c>
      <c r="AA1377" s="227">
        <f>VLOOKUP(G1377,Ma_KH!$A:$R,14,0)</f>
        <v>60</v>
      </c>
    </row>
    <row r="1378" spans="1:27" x14ac:dyDescent="0.25">
      <c r="A1378" s="280">
        <v>46047</v>
      </c>
      <c r="B1378" s="281">
        <v>4183611753</v>
      </c>
      <c r="C1378" s="288" t="s">
        <v>15180</v>
      </c>
      <c r="D1378" s="286">
        <v>46056</v>
      </c>
      <c r="E1378" s="219"/>
      <c r="F1378" s="218"/>
      <c r="G1378" s="268" t="s">
        <v>15528</v>
      </c>
      <c r="H1378" s="219"/>
      <c r="I1378" s="217" t="s">
        <v>15529</v>
      </c>
      <c r="J1378" s="21" t="s">
        <v>7228</v>
      </c>
      <c r="K1378" s="217" t="s">
        <v>32</v>
      </c>
      <c r="L1378" s="215" t="str">
        <f>VLOOKUP($K1378,[1]TONG_SL!$A$1:$D$65536,2,0)</f>
        <v>Giò Tai Lưỡi Xào 250g</v>
      </c>
      <c r="M1378" s="247"/>
      <c r="N1378" s="215" t="str">
        <f t="shared" si="173"/>
        <v>K-C6</v>
      </c>
      <c r="O1378" s="222"/>
      <c r="P1378" s="222"/>
      <c r="Q1378" s="215" t="str">
        <f>VLOOKUP(K1378,TONG_SL!$A:$D,3,0)</f>
        <v>Túi</v>
      </c>
      <c r="R1378" s="223">
        <v>8</v>
      </c>
      <c r="S1378" s="224"/>
      <c r="T1378" s="224">
        <f>VLOOKUP(VLOOKUP(G1378,Ma_KH!$A:$R,18,0)&amp;K1378,Gia_MB!$A:$F,6,0)</f>
        <v>50182</v>
      </c>
      <c r="U1378" s="182">
        <f t="shared" si="174"/>
        <v>401456</v>
      </c>
      <c r="V1378" s="224"/>
      <c r="W1378" s="225">
        <f t="shared" si="175"/>
        <v>0</v>
      </c>
      <c r="X1378" s="226" t="str">
        <f t="shared" si="176"/>
        <v>8</v>
      </c>
      <c r="Y1378" s="224"/>
      <c r="Z1378" s="182">
        <f t="shared" si="177"/>
        <v>32116.48</v>
      </c>
      <c r="AA1378" s="227">
        <f>VLOOKUP(G1378,Ma_KH!$A:$R,14,0)</f>
        <v>60</v>
      </c>
    </row>
    <row r="1379" spans="1:27" x14ac:dyDescent="0.25">
      <c r="A1379" s="280">
        <v>46047</v>
      </c>
      <c r="B1379" s="281">
        <v>4183611753</v>
      </c>
      <c r="C1379" s="288" t="s">
        <v>15180</v>
      </c>
      <c r="D1379" s="286">
        <v>46056</v>
      </c>
      <c r="E1379" s="219"/>
      <c r="F1379" s="218"/>
      <c r="G1379" s="268" t="s">
        <v>15528</v>
      </c>
      <c r="H1379" s="219"/>
      <c r="I1379" s="217" t="s">
        <v>15529</v>
      </c>
      <c r="J1379" s="21" t="s">
        <v>7228</v>
      </c>
      <c r="K1379" s="217" t="s">
        <v>15451</v>
      </c>
      <c r="L1379" s="215" t="str">
        <f>VLOOKUP($K1379,[1]TONG_SL!$A$1:$D$65536,2,0)</f>
        <v>Giò lụa cây 250g</v>
      </c>
      <c r="M1379" s="247"/>
      <c r="N1379" s="215" t="str">
        <f t="shared" si="173"/>
        <v>K-C6</v>
      </c>
      <c r="O1379" s="222"/>
      <c r="P1379" s="222"/>
      <c r="Q1379" s="215" t="str">
        <f>VLOOKUP(K1379,TONG_SL!$A:$D,3,0)</f>
        <v>Túi</v>
      </c>
      <c r="R1379" s="223">
        <v>8</v>
      </c>
      <c r="S1379" s="224"/>
      <c r="T1379" s="224">
        <f>VLOOKUP(VLOOKUP(G1379,Ma_KH!$A:$R,18,0)&amp;K1379,Gia_MB!$A:$F,6,0)</f>
        <v>49500</v>
      </c>
      <c r="U1379" s="182">
        <f t="shared" si="174"/>
        <v>396000</v>
      </c>
      <c r="V1379" s="224"/>
      <c r="W1379" s="225">
        <f t="shared" si="175"/>
        <v>0</v>
      </c>
      <c r="X1379" s="226" t="str">
        <f t="shared" si="176"/>
        <v>8</v>
      </c>
      <c r="Y1379" s="224"/>
      <c r="Z1379" s="182">
        <f t="shared" si="177"/>
        <v>31680</v>
      </c>
      <c r="AA1379" s="227">
        <f>VLOOKUP(G1379,Ma_KH!$A:$R,14,0)</f>
        <v>60</v>
      </c>
    </row>
    <row r="1380" spans="1:27" x14ac:dyDescent="0.25">
      <c r="A1380" s="216">
        <v>46047</v>
      </c>
      <c r="B1380" s="217">
        <v>4183612983</v>
      </c>
      <c r="C1380" s="10" t="s">
        <v>15180</v>
      </c>
      <c r="D1380" s="9">
        <v>46056</v>
      </c>
      <c r="E1380" s="219"/>
      <c r="F1380" s="218"/>
      <c r="G1380" s="268" t="s">
        <v>15528</v>
      </c>
      <c r="H1380" s="219"/>
      <c r="I1380" s="217" t="s">
        <v>15530</v>
      </c>
      <c r="J1380" s="21" t="s">
        <v>7228</v>
      </c>
      <c r="K1380" s="217" t="s">
        <v>32</v>
      </c>
      <c r="L1380" s="215" t="str">
        <f>VLOOKUP($K1380,[1]TONG_SL!$A$1:$D$65536,2,0)</f>
        <v>Giò Tai Lưỡi Xào 250g</v>
      </c>
      <c r="M1380" s="247"/>
      <c r="N1380" s="215" t="str">
        <f t="shared" si="173"/>
        <v>K-C6</v>
      </c>
      <c r="O1380" s="222"/>
      <c r="P1380" s="222"/>
      <c r="Q1380" s="215" t="str">
        <f>VLOOKUP(K1380,TONG_SL!$A:$D,3,0)</f>
        <v>Túi</v>
      </c>
      <c r="R1380" s="223">
        <v>3</v>
      </c>
      <c r="S1380" s="224"/>
      <c r="T1380" s="224">
        <f>VLOOKUP(VLOOKUP(G1380,Ma_KH!$A:$R,18,0)&amp;K1380,Gia_MB!$A:$F,6,0)</f>
        <v>50182</v>
      </c>
      <c r="U1380" s="182">
        <f t="shared" si="174"/>
        <v>150546</v>
      </c>
      <c r="V1380" s="224"/>
      <c r="W1380" s="225">
        <f t="shared" si="175"/>
        <v>0</v>
      </c>
      <c r="X1380" s="226" t="str">
        <f t="shared" si="176"/>
        <v>8</v>
      </c>
      <c r="Y1380" s="224"/>
      <c r="Z1380" s="182">
        <f t="shared" si="177"/>
        <v>12043.68</v>
      </c>
      <c r="AA1380" s="227">
        <f>VLOOKUP(G1380,Ma_KH!$A:$R,14,0)</f>
        <v>60</v>
      </c>
    </row>
    <row r="1381" spans="1:27" x14ac:dyDescent="0.25">
      <c r="A1381" s="216">
        <v>46047</v>
      </c>
      <c r="B1381" s="217">
        <v>4183612983</v>
      </c>
      <c r="C1381" s="10" t="s">
        <v>15180</v>
      </c>
      <c r="D1381" s="9">
        <v>46056</v>
      </c>
      <c r="E1381" s="219"/>
      <c r="F1381" s="218"/>
      <c r="G1381" s="268" t="s">
        <v>15528</v>
      </c>
      <c r="H1381" s="219"/>
      <c r="I1381" s="217" t="s">
        <v>15530</v>
      </c>
      <c r="J1381" s="21" t="s">
        <v>7228</v>
      </c>
      <c r="K1381" s="217" t="s">
        <v>34</v>
      </c>
      <c r="L1381" s="215" t="str">
        <f>VLOOKUP($K1381,[1]TONG_SL!$A$1:$D$65536,2,0)</f>
        <v>Tai heo muối 200g</v>
      </c>
      <c r="M1381" s="247"/>
      <c r="N1381" s="215" t="str">
        <f t="shared" ref="N1381:N1444" si="178">IF($B1381&lt;&gt;"","K-C6","")</f>
        <v>K-C6</v>
      </c>
      <c r="O1381" s="222"/>
      <c r="P1381" s="222"/>
      <c r="Q1381" s="215" t="str">
        <f>VLOOKUP(K1381,TONG_SL!$A:$D,3,0)</f>
        <v>Túi</v>
      </c>
      <c r="R1381" s="223">
        <v>15</v>
      </c>
      <c r="S1381" s="224"/>
      <c r="T1381" s="224">
        <f>VLOOKUP(VLOOKUP(G1381,Ma_KH!$A:$R,18,0)&amp;K1381,Gia_MB!$A:$F,6,0)</f>
        <v>55595</v>
      </c>
      <c r="U1381" s="182">
        <f t="shared" ref="U1381:U1444" si="179">T1381*R1381</f>
        <v>833925</v>
      </c>
      <c r="V1381" s="224"/>
      <c r="W1381" s="225">
        <f t="shared" ref="W1381:W1444" si="180">U1381*V1381</f>
        <v>0</v>
      </c>
      <c r="X1381" s="226" t="str">
        <f t="shared" ref="X1381:X1444" si="181">IF(B1381&lt;&gt;"","8","0")</f>
        <v>8</v>
      </c>
      <c r="Y1381" s="224"/>
      <c r="Z1381" s="182">
        <f t="shared" ref="Z1381:Z1444" si="182">U1381*X1381%</f>
        <v>66714</v>
      </c>
      <c r="AA1381" s="227">
        <f>VLOOKUP(G1381,Ma_KH!$A:$R,14,0)</f>
        <v>60</v>
      </c>
    </row>
    <row r="1382" spans="1:27" x14ac:dyDescent="0.25">
      <c r="A1382" s="216">
        <v>46047</v>
      </c>
      <c r="B1382" s="217">
        <v>4183612983</v>
      </c>
      <c r="C1382" s="10" t="s">
        <v>15180</v>
      </c>
      <c r="D1382" s="9">
        <v>46056</v>
      </c>
      <c r="E1382" s="219"/>
      <c r="F1382" s="218"/>
      <c r="G1382" s="268" t="s">
        <v>15528</v>
      </c>
      <c r="H1382" s="219"/>
      <c r="I1382" s="217" t="s">
        <v>15530</v>
      </c>
      <c r="J1382" s="21" t="s">
        <v>7228</v>
      </c>
      <c r="K1382" s="217" t="s">
        <v>30</v>
      </c>
      <c r="L1382" s="215" t="str">
        <f>VLOOKUP($K1382,[1]TONG_SL!$A$1:$D$65536,2,0)</f>
        <v>Gà muối 500g</v>
      </c>
      <c r="M1382" s="247"/>
      <c r="N1382" s="215" t="str">
        <f t="shared" si="178"/>
        <v>K-C6</v>
      </c>
      <c r="O1382" s="222"/>
      <c r="P1382" s="222"/>
      <c r="Q1382" s="215" t="str">
        <f>VLOOKUP(K1382,TONG_SL!$A:$D,3,0)</f>
        <v>Túi</v>
      </c>
      <c r="R1382" s="223">
        <v>50</v>
      </c>
      <c r="S1382" s="224"/>
      <c r="T1382" s="224">
        <f>VLOOKUP(VLOOKUP(G1382,Ma_KH!$A:$R,18,0)&amp;K1382,Gia_MB!$A:$F,6,0)</f>
        <v>116611</v>
      </c>
      <c r="U1382" s="182">
        <f t="shared" si="179"/>
        <v>5830550</v>
      </c>
      <c r="V1382" s="224"/>
      <c r="W1382" s="225">
        <f t="shared" si="180"/>
        <v>0</v>
      </c>
      <c r="X1382" s="226" t="str">
        <f t="shared" si="181"/>
        <v>8</v>
      </c>
      <c r="Y1382" s="224"/>
      <c r="Z1382" s="182">
        <f t="shared" si="182"/>
        <v>466444</v>
      </c>
      <c r="AA1382" s="227">
        <f>VLOOKUP(G1382,Ma_KH!$A:$R,14,0)</f>
        <v>60</v>
      </c>
    </row>
    <row r="1383" spans="1:27" x14ac:dyDescent="0.25">
      <c r="A1383" s="216">
        <v>46047</v>
      </c>
      <c r="B1383" s="217">
        <v>4183612983</v>
      </c>
      <c r="C1383" s="10" t="s">
        <v>15180</v>
      </c>
      <c r="D1383" s="9">
        <v>46056</v>
      </c>
      <c r="E1383" s="219"/>
      <c r="F1383" s="218"/>
      <c r="G1383" s="268" t="s">
        <v>15528</v>
      </c>
      <c r="H1383" s="219"/>
      <c r="I1383" s="217" t="s">
        <v>15530</v>
      </c>
      <c r="J1383" s="21" t="s">
        <v>7228</v>
      </c>
      <c r="K1383" s="217" t="s">
        <v>27</v>
      </c>
      <c r="L1383" s="215" t="str">
        <f>VLOOKUP($K1383,[1]TONG_SL!$A$1:$D$65536,2,0)</f>
        <v>Chân giò heo muối 300g</v>
      </c>
      <c r="M1383" s="247"/>
      <c r="N1383" s="215" t="str">
        <f t="shared" si="178"/>
        <v>K-C6</v>
      </c>
      <c r="O1383" s="222"/>
      <c r="P1383" s="222"/>
      <c r="Q1383" s="215" t="str">
        <f>VLOOKUP(K1383,TONG_SL!$A:$D,3,0)</f>
        <v>Túi</v>
      </c>
      <c r="R1383" s="223">
        <v>20</v>
      </c>
      <c r="S1383" s="224"/>
      <c r="T1383" s="224">
        <f>VLOOKUP(VLOOKUP(G1383,Ma_KH!$A:$R,18,0)&amp;K1383,Gia_MB!$A:$F,6,0)</f>
        <v>73431</v>
      </c>
      <c r="U1383" s="182">
        <f t="shared" si="179"/>
        <v>1468620</v>
      </c>
      <c r="V1383" s="224"/>
      <c r="W1383" s="225">
        <f t="shared" si="180"/>
        <v>0</v>
      </c>
      <c r="X1383" s="226" t="str">
        <f t="shared" si="181"/>
        <v>8</v>
      </c>
      <c r="Y1383" s="224"/>
      <c r="Z1383" s="182">
        <f t="shared" si="182"/>
        <v>117489.60000000001</v>
      </c>
      <c r="AA1383" s="227">
        <f>VLOOKUP(G1383,Ma_KH!$A:$R,14,0)</f>
        <v>60</v>
      </c>
    </row>
    <row r="1384" spans="1:27" x14ac:dyDescent="0.25">
      <c r="A1384" s="216">
        <v>46047</v>
      </c>
      <c r="B1384" s="217">
        <v>4183612983</v>
      </c>
      <c r="C1384" s="10" t="s">
        <v>15180</v>
      </c>
      <c r="D1384" s="9">
        <v>46056</v>
      </c>
      <c r="E1384" s="219"/>
      <c r="F1384" s="218"/>
      <c r="G1384" s="268" t="s">
        <v>15528</v>
      </c>
      <c r="H1384" s="219"/>
      <c r="I1384" s="217" t="s">
        <v>15530</v>
      </c>
      <c r="J1384" s="21" t="s">
        <v>7228</v>
      </c>
      <c r="K1384" s="217" t="s">
        <v>15450</v>
      </c>
      <c r="L1384" s="215" t="str">
        <f>VLOOKUP($K1384,[1]TONG_SL!$A$1:$D$65536,2,0)</f>
        <v>Giò sụn gà 250g</v>
      </c>
      <c r="M1384" s="247"/>
      <c r="N1384" s="215" t="str">
        <f t="shared" si="178"/>
        <v>K-C6</v>
      </c>
      <c r="O1384" s="222"/>
      <c r="P1384" s="222"/>
      <c r="Q1384" s="215" t="str">
        <f>VLOOKUP(K1384,TONG_SL!$A:$D,3,0)</f>
        <v>Túi</v>
      </c>
      <c r="R1384" s="223">
        <v>16</v>
      </c>
      <c r="S1384" s="224"/>
      <c r="T1384" s="224">
        <f>VLOOKUP(VLOOKUP(G1384,Ma_KH!$A:$R,18,0)&amp;K1384,Gia_MB!$A:$F,6,0)</f>
        <v>50400</v>
      </c>
      <c r="U1384" s="182">
        <f t="shared" si="179"/>
        <v>806400</v>
      </c>
      <c r="V1384" s="224"/>
      <c r="W1384" s="225">
        <f t="shared" si="180"/>
        <v>0</v>
      </c>
      <c r="X1384" s="226" t="str">
        <f t="shared" si="181"/>
        <v>8</v>
      </c>
      <c r="Y1384" s="224"/>
      <c r="Z1384" s="182">
        <f t="shared" si="182"/>
        <v>64512</v>
      </c>
      <c r="AA1384" s="227">
        <f>VLOOKUP(G1384,Ma_KH!$A:$R,14,0)</f>
        <v>60</v>
      </c>
    </row>
    <row r="1385" spans="1:27" x14ac:dyDescent="0.25">
      <c r="A1385" s="216">
        <v>46047</v>
      </c>
      <c r="B1385" s="217">
        <v>4183612983</v>
      </c>
      <c r="C1385" s="10" t="s">
        <v>15180</v>
      </c>
      <c r="D1385" s="9">
        <v>46056</v>
      </c>
      <c r="E1385" s="219"/>
      <c r="F1385" s="218"/>
      <c r="G1385" s="268" t="s">
        <v>15528</v>
      </c>
      <c r="H1385" s="219"/>
      <c r="I1385" s="217" t="s">
        <v>15530</v>
      </c>
      <c r="J1385" s="21" t="s">
        <v>7228</v>
      </c>
      <c r="K1385" s="217" t="s">
        <v>48</v>
      </c>
      <c r="L1385" s="215" t="str">
        <f>VLOOKUP($K1385,[1]TONG_SL!$A$1:$D$65536,2,0)</f>
        <v>Mọc Nấm Hương 250g</v>
      </c>
      <c r="M1385" s="247"/>
      <c r="N1385" s="215" t="str">
        <f t="shared" si="178"/>
        <v>K-C6</v>
      </c>
      <c r="O1385" s="222"/>
      <c r="P1385" s="222"/>
      <c r="Q1385" s="215" t="str">
        <f>VLOOKUP(K1385,TONG_SL!$A:$D,3,0)</f>
        <v>Túi</v>
      </c>
      <c r="R1385" s="223">
        <v>10</v>
      </c>
      <c r="S1385" s="224"/>
      <c r="T1385" s="224">
        <f>VLOOKUP(VLOOKUP(G1385,Ma_KH!$A:$R,18,0)&amp;K1385,Gia_MB!$A:$F,6,0)</f>
        <v>46000</v>
      </c>
      <c r="U1385" s="182">
        <f t="shared" si="179"/>
        <v>460000</v>
      </c>
      <c r="V1385" s="224"/>
      <c r="W1385" s="225">
        <f t="shared" si="180"/>
        <v>0</v>
      </c>
      <c r="X1385" s="226" t="str">
        <f t="shared" si="181"/>
        <v>8</v>
      </c>
      <c r="Y1385" s="224"/>
      <c r="Z1385" s="182">
        <f t="shared" si="182"/>
        <v>36800</v>
      </c>
      <c r="AA1385" s="227">
        <f>VLOOKUP(G1385,Ma_KH!$A:$R,14,0)</f>
        <v>60</v>
      </c>
    </row>
    <row r="1386" spans="1:27" x14ac:dyDescent="0.25">
      <c r="A1386" s="216">
        <v>46047</v>
      </c>
      <c r="B1386" s="217">
        <v>4183612983</v>
      </c>
      <c r="C1386" s="10" t="s">
        <v>15180</v>
      </c>
      <c r="D1386" s="9">
        <v>46056</v>
      </c>
      <c r="E1386" s="219"/>
      <c r="F1386" s="218"/>
      <c r="G1386" s="268" t="s">
        <v>15528</v>
      </c>
      <c r="H1386" s="219"/>
      <c r="I1386" s="217" t="s">
        <v>15530</v>
      </c>
      <c r="J1386" s="21" t="s">
        <v>7228</v>
      </c>
      <c r="K1386" s="217" t="s">
        <v>15451</v>
      </c>
      <c r="L1386" s="215" t="str">
        <f>VLOOKUP($K1386,[1]TONG_SL!$A$1:$D$65536,2,0)</f>
        <v>Giò lụa cây 250g</v>
      </c>
      <c r="M1386" s="247"/>
      <c r="N1386" s="215" t="str">
        <f t="shared" si="178"/>
        <v>K-C6</v>
      </c>
      <c r="O1386" s="222"/>
      <c r="P1386" s="222"/>
      <c r="Q1386" s="215" t="str">
        <f>VLOOKUP(K1386,TONG_SL!$A:$D,3,0)</f>
        <v>Túi</v>
      </c>
      <c r="R1386" s="223">
        <v>5</v>
      </c>
      <c r="S1386" s="224"/>
      <c r="T1386" s="224">
        <f>VLOOKUP(VLOOKUP(G1386,Ma_KH!$A:$R,18,0)&amp;K1386,Gia_MB!$A:$F,6,0)</f>
        <v>49500</v>
      </c>
      <c r="U1386" s="182">
        <f t="shared" si="179"/>
        <v>247500</v>
      </c>
      <c r="V1386" s="224"/>
      <c r="W1386" s="225">
        <f t="shared" si="180"/>
        <v>0</v>
      </c>
      <c r="X1386" s="226" t="str">
        <f t="shared" si="181"/>
        <v>8</v>
      </c>
      <c r="Y1386" s="224"/>
      <c r="Z1386" s="182">
        <f t="shared" si="182"/>
        <v>19800</v>
      </c>
      <c r="AA1386" s="227">
        <f>VLOOKUP(G1386,Ma_KH!$A:$R,14,0)</f>
        <v>60</v>
      </c>
    </row>
    <row r="1387" spans="1:27" x14ac:dyDescent="0.25">
      <c r="A1387" s="216">
        <v>46047</v>
      </c>
      <c r="B1387" s="217">
        <v>4183611746</v>
      </c>
      <c r="C1387" s="10" t="s">
        <v>15180</v>
      </c>
      <c r="D1387" s="9">
        <v>46056</v>
      </c>
      <c r="E1387" s="219"/>
      <c r="F1387" s="218"/>
      <c r="G1387" s="268" t="s">
        <v>15528</v>
      </c>
      <c r="H1387" s="219"/>
      <c r="I1387" s="217" t="s">
        <v>15531</v>
      </c>
      <c r="J1387" s="21" t="s">
        <v>7228</v>
      </c>
      <c r="K1387" s="217" t="s">
        <v>30</v>
      </c>
      <c r="L1387" s="215" t="str">
        <f>VLOOKUP($K1387,[1]TONG_SL!$A$1:$D$65536,2,0)</f>
        <v>Gà muối 500g</v>
      </c>
      <c r="M1387" s="247"/>
      <c r="N1387" s="215" t="str">
        <f t="shared" si="178"/>
        <v>K-C6</v>
      </c>
      <c r="O1387" s="222"/>
      <c r="P1387" s="222"/>
      <c r="Q1387" s="215" t="str">
        <f>VLOOKUP(K1387,TONG_SL!$A:$D,3,0)</f>
        <v>Túi</v>
      </c>
      <c r="R1387" s="223">
        <v>50</v>
      </c>
      <c r="S1387" s="224"/>
      <c r="T1387" s="224">
        <f>VLOOKUP(VLOOKUP(G1387,Ma_KH!$A:$R,18,0)&amp;K1387,Gia_MB!$A:$F,6,0)</f>
        <v>116611</v>
      </c>
      <c r="U1387" s="182">
        <f t="shared" si="179"/>
        <v>5830550</v>
      </c>
      <c r="V1387" s="224"/>
      <c r="W1387" s="225">
        <f t="shared" si="180"/>
        <v>0</v>
      </c>
      <c r="X1387" s="226" t="str">
        <f t="shared" si="181"/>
        <v>8</v>
      </c>
      <c r="Y1387" s="224"/>
      <c r="Z1387" s="182">
        <f t="shared" si="182"/>
        <v>466444</v>
      </c>
      <c r="AA1387" s="227">
        <f>VLOOKUP(G1387,Ma_KH!$A:$R,14,0)</f>
        <v>60</v>
      </c>
    </row>
    <row r="1388" spans="1:27" x14ac:dyDescent="0.25">
      <c r="A1388" s="280">
        <v>46047</v>
      </c>
      <c r="B1388" s="281">
        <v>4183611746</v>
      </c>
      <c r="C1388" s="288" t="s">
        <v>15180</v>
      </c>
      <c r="D1388" s="286">
        <v>46056</v>
      </c>
      <c r="E1388" s="219"/>
      <c r="F1388" s="218"/>
      <c r="G1388" s="268" t="s">
        <v>15528</v>
      </c>
      <c r="H1388" s="219"/>
      <c r="I1388" s="217" t="s">
        <v>15531</v>
      </c>
      <c r="J1388" s="21" t="s">
        <v>7228</v>
      </c>
      <c r="K1388" s="217" t="s">
        <v>15451</v>
      </c>
      <c r="L1388" s="215" t="str">
        <f>VLOOKUP($K1388,[1]TONG_SL!$A$1:$D$65536,2,0)</f>
        <v>Giò lụa cây 250g</v>
      </c>
      <c r="M1388" s="247"/>
      <c r="N1388" s="215" t="str">
        <f t="shared" si="178"/>
        <v>K-C6</v>
      </c>
      <c r="O1388" s="222"/>
      <c r="P1388" s="222"/>
      <c r="Q1388" s="215" t="str">
        <f>VLOOKUP(K1388,TONG_SL!$A:$D,3,0)</f>
        <v>Túi</v>
      </c>
      <c r="R1388" s="223">
        <v>4</v>
      </c>
      <c r="S1388" s="224"/>
      <c r="T1388" s="224">
        <f>VLOOKUP(VLOOKUP(G1388,Ma_KH!$A:$R,18,0)&amp;K1388,Gia_MB!$A:$F,6,0)</f>
        <v>49500</v>
      </c>
      <c r="U1388" s="182">
        <f t="shared" si="179"/>
        <v>198000</v>
      </c>
      <c r="V1388" s="224"/>
      <c r="W1388" s="225">
        <f t="shared" si="180"/>
        <v>0</v>
      </c>
      <c r="X1388" s="226" t="str">
        <f t="shared" si="181"/>
        <v>8</v>
      </c>
      <c r="Y1388" s="224"/>
      <c r="Z1388" s="182">
        <f t="shared" si="182"/>
        <v>15840</v>
      </c>
      <c r="AA1388" s="227">
        <f>VLOOKUP(G1388,Ma_KH!$A:$R,14,0)</f>
        <v>60</v>
      </c>
    </row>
    <row r="1389" spans="1:27" x14ac:dyDescent="0.25">
      <c r="A1389" s="280">
        <v>46047</v>
      </c>
      <c r="B1389" s="281">
        <v>4183611746</v>
      </c>
      <c r="C1389" s="288" t="s">
        <v>15180</v>
      </c>
      <c r="D1389" s="286">
        <v>46056</v>
      </c>
      <c r="E1389" s="219"/>
      <c r="F1389" s="218"/>
      <c r="G1389" s="268" t="s">
        <v>15528</v>
      </c>
      <c r="H1389" s="219"/>
      <c r="I1389" s="217" t="s">
        <v>15531</v>
      </c>
      <c r="J1389" s="21" t="s">
        <v>7228</v>
      </c>
      <c r="K1389" s="217" t="s">
        <v>48</v>
      </c>
      <c r="L1389" s="215" t="str">
        <f>VLOOKUP($K1389,[1]TONG_SL!$A$1:$D$65536,2,0)</f>
        <v>Mọc Nấm Hương 250g</v>
      </c>
      <c r="M1389" s="247"/>
      <c r="N1389" s="215" t="str">
        <f t="shared" si="178"/>
        <v>K-C6</v>
      </c>
      <c r="O1389" s="222"/>
      <c r="P1389" s="222"/>
      <c r="Q1389" s="215" t="str">
        <f>VLOOKUP(K1389,TONG_SL!$A:$D,3,0)</f>
        <v>Túi</v>
      </c>
      <c r="R1389" s="223">
        <v>8</v>
      </c>
      <c r="S1389" s="224"/>
      <c r="T1389" s="224">
        <f>VLOOKUP(VLOOKUP(G1389,Ma_KH!$A:$R,18,0)&amp;K1389,Gia_MB!$A:$F,6,0)</f>
        <v>46000</v>
      </c>
      <c r="U1389" s="182">
        <f t="shared" si="179"/>
        <v>368000</v>
      </c>
      <c r="V1389" s="224"/>
      <c r="W1389" s="225">
        <f t="shared" si="180"/>
        <v>0</v>
      </c>
      <c r="X1389" s="226" t="str">
        <f t="shared" si="181"/>
        <v>8</v>
      </c>
      <c r="Y1389" s="224"/>
      <c r="Z1389" s="182">
        <f t="shared" si="182"/>
        <v>29440</v>
      </c>
      <c r="AA1389" s="227">
        <f>VLOOKUP(G1389,Ma_KH!$A:$R,14,0)</f>
        <v>60</v>
      </c>
    </row>
    <row r="1390" spans="1:27" x14ac:dyDescent="0.25">
      <c r="A1390" s="280">
        <v>46047</v>
      </c>
      <c r="B1390" s="281">
        <v>4183611746</v>
      </c>
      <c r="C1390" s="288" t="s">
        <v>15180</v>
      </c>
      <c r="D1390" s="286">
        <v>46056</v>
      </c>
      <c r="E1390" s="219"/>
      <c r="F1390" s="218"/>
      <c r="G1390" s="268" t="s">
        <v>15528</v>
      </c>
      <c r="H1390" s="219"/>
      <c r="I1390" s="217" t="s">
        <v>15531</v>
      </c>
      <c r="J1390" s="21" t="s">
        <v>7228</v>
      </c>
      <c r="K1390" s="217" t="s">
        <v>27</v>
      </c>
      <c r="L1390" s="215" t="str">
        <f>VLOOKUP($K1390,[1]TONG_SL!$A$1:$D$65536,2,0)</f>
        <v>Chân giò heo muối 300g</v>
      </c>
      <c r="M1390" s="247"/>
      <c r="N1390" s="215" t="str">
        <f t="shared" si="178"/>
        <v>K-C6</v>
      </c>
      <c r="O1390" s="222"/>
      <c r="P1390" s="222"/>
      <c r="Q1390" s="215" t="str">
        <f>VLOOKUP(K1390,TONG_SL!$A:$D,3,0)</f>
        <v>Túi</v>
      </c>
      <c r="R1390" s="223">
        <v>50</v>
      </c>
      <c r="S1390" s="224"/>
      <c r="T1390" s="224">
        <f>VLOOKUP(VLOOKUP(G1390,Ma_KH!$A:$R,18,0)&amp;K1390,Gia_MB!$A:$F,6,0)</f>
        <v>73431</v>
      </c>
      <c r="U1390" s="182">
        <f t="shared" si="179"/>
        <v>3671550</v>
      </c>
      <c r="V1390" s="224"/>
      <c r="W1390" s="225">
        <f t="shared" si="180"/>
        <v>0</v>
      </c>
      <c r="X1390" s="226" t="str">
        <f t="shared" si="181"/>
        <v>8</v>
      </c>
      <c r="Y1390" s="224"/>
      <c r="Z1390" s="182">
        <f t="shared" si="182"/>
        <v>293724</v>
      </c>
      <c r="AA1390" s="227">
        <f>VLOOKUP(G1390,Ma_KH!$A:$R,14,0)</f>
        <v>60</v>
      </c>
    </row>
    <row r="1391" spans="1:27" x14ac:dyDescent="0.25">
      <c r="A1391" s="280">
        <v>46047</v>
      </c>
      <c r="B1391" s="281">
        <v>4183611746</v>
      </c>
      <c r="C1391" s="288" t="s">
        <v>15180</v>
      </c>
      <c r="D1391" s="286">
        <v>46056</v>
      </c>
      <c r="E1391" s="219"/>
      <c r="F1391" s="218"/>
      <c r="G1391" s="268" t="s">
        <v>15528</v>
      </c>
      <c r="H1391" s="219"/>
      <c r="I1391" s="217" t="s">
        <v>15531</v>
      </c>
      <c r="J1391" s="21" t="s">
        <v>7228</v>
      </c>
      <c r="K1391" s="217" t="s">
        <v>34</v>
      </c>
      <c r="L1391" s="215" t="str">
        <f>VLOOKUP($K1391,[1]TONG_SL!$A$1:$D$65536,2,0)</f>
        <v>Tai heo muối 200g</v>
      </c>
      <c r="M1391" s="247"/>
      <c r="N1391" s="215" t="str">
        <f t="shared" si="178"/>
        <v>K-C6</v>
      </c>
      <c r="O1391" s="222"/>
      <c r="P1391" s="222"/>
      <c r="Q1391" s="215" t="str">
        <f>VLOOKUP(K1391,TONG_SL!$A:$D,3,0)</f>
        <v>Túi</v>
      </c>
      <c r="R1391" s="223">
        <v>9</v>
      </c>
      <c r="S1391" s="224"/>
      <c r="T1391" s="224">
        <f>VLOOKUP(VLOOKUP(G1391,Ma_KH!$A:$R,18,0)&amp;K1391,Gia_MB!$A:$F,6,0)</f>
        <v>55595</v>
      </c>
      <c r="U1391" s="182">
        <f t="shared" si="179"/>
        <v>500355</v>
      </c>
      <c r="V1391" s="224"/>
      <c r="W1391" s="225">
        <f t="shared" si="180"/>
        <v>0</v>
      </c>
      <c r="X1391" s="226" t="str">
        <f t="shared" si="181"/>
        <v>8</v>
      </c>
      <c r="Y1391" s="224"/>
      <c r="Z1391" s="182">
        <f t="shared" si="182"/>
        <v>40028.400000000001</v>
      </c>
      <c r="AA1391" s="227">
        <f>VLOOKUP(G1391,Ma_KH!$A:$R,14,0)</f>
        <v>60</v>
      </c>
    </row>
    <row r="1392" spans="1:27" x14ac:dyDescent="0.25">
      <c r="A1392" s="280">
        <v>46047</v>
      </c>
      <c r="B1392" s="281">
        <v>4183611746</v>
      </c>
      <c r="C1392" s="288" t="s">
        <v>15180</v>
      </c>
      <c r="D1392" s="286">
        <v>46056</v>
      </c>
      <c r="E1392" s="219"/>
      <c r="F1392" s="218"/>
      <c r="G1392" s="268" t="s">
        <v>15528</v>
      </c>
      <c r="H1392" s="219"/>
      <c r="I1392" s="217" t="s">
        <v>15531</v>
      </c>
      <c r="J1392" s="21" t="s">
        <v>7228</v>
      </c>
      <c r="K1392" s="217" t="s">
        <v>32</v>
      </c>
      <c r="L1392" s="215" t="str">
        <f>VLOOKUP($K1392,[1]TONG_SL!$A$1:$D$65536,2,0)</f>
        <v>Giò Tai Lưỡi Xào 250g</v>
      </c>
      <c r="M1392" s="247"/>
      <c r="N1392" s="215" t="str">
        <f t="shared" si="178"/>
        <v>K-C6</v>
      </c>
      <c r="O1392" s="222"/>
      <c r="P1392" s="222"/>
      <c r="Q1392" s="215" t="str">
        <f>VLOOKUP(K1392,TONG_SL!$A:$D,3,0)</f>
        <v>Túi</v>
      </c>
      <c r="R1392" s="223">
        <v>3</v>
      </c>
      <c r="S1392" s="224"/>
      <c r="T1392" s="224">
        <f>VLOOKUP(VLOOKUP(G1392,Ma_KH!$A:$R,18,0)&amp;K1392,Gia_MB!$A:$F,6,0)</f>
        <v>50182</v>
      </c>
      <c r="U1392" s="182">
        <f t="shared" si="179"/>
        <v>150546</v>
      </c>
      <c r="V1392" s="224"/>
      <c r="W1392" s="225">
        <f t="shared" si="180"/>
        <v>0</v>
      </c>
      <c r="X1392" s="226" t="str">
        <f t="shared" si="181"/>
        <v>8</v>
      </c>
      <c r="Y1392" s="224"/>
      <c r="Z1392" s="182">
        <f t="shared" si="182"/>
        <v>12043.68</v>
      </c>
      <c r="AA1392" s="227">
        <f>VLOOKUP(G1392,Ma_KH!$A:$R,14,0)</f>
        <v>60</v>
      </c>
    </row>
    <row r="1393" spans="1:27" x14ac:dyDescent="0.25">
      <c r="A1393" s="216">
        <v>46047</v>
      </c>
      <c r="B1393" s="217">
        <v>4183611746</v>
      </c>
      <c r="C1393" s="10" t="s">
        <v>15180</v>
      </c>
      <c r="D1393" s="9">
        <v>46056</v>
      </c>
      <c r="E1393" s="219"/>
      <c r="F1393" s="218"/>
      <c r="G1393" s="268" t="s">
        <v>15528</v>
      </c>
      <c r="H1393" s="219"/>
      <c r="I1393" s="217" t="s">
        <v>15531</v>
      </c>
      <c r="J1393" s="21" t="s">
        <v>7228</v>
      </c>
      <c r="K1393" s="217" t="s">
        <v>15450</v>
      </c>
      <c r="L1393" s="215" t="str">
        <f>VLOOKUP($K1393,[1]TONG_SL!$A$1:$D$65536,2,0)</f>
        <v>Giò sụn gà 250g</v>
      </c>
      <c r="M1393" s="247"/>
      <c r="N1393" s="215" t="str">
        <f t="shared" si="178"/>
        <v>K-C6</v>
      </c>
      <c r="O1393" s="222"/>
      <c r="P1393" s="222"/>
      <c r="Q1393" s="215" t="str">
        <f>VLOOKUP(K1393,TONG_SL!$A:$D,3,0)</f>
        <v>Túi</v>
      </c>
      <c r="R1393" s="223">
        <v>6</v>
      </c>
      <c r="S1393" s="224"/>
      <c r="T1393" s="224">
        <f>VLOOKUP(VLOOKUP(G1393,Ma_KH!$A:$R,18,0)&amp;K1393,Gia_MB!$A:$F,6,0)</f>
        <v>50400</v>
      </c>
      <c r="U1393" s="182">
        <f t="shared" si="179"/>
        <v>302400</v>
      </c>
      <c r="V1393" s="224"/>
      <c r="W1393" s="225">
        <f t="shared" si="180"/>
        <v>0</v>
      </c>
      <c r="X1393" s="226" t="str">
        <f t="shared" si="181"/>
        <v>8</v>
      </c>
      <c r="Y1393" s="224"/>
      <c r="Z1393" s="182">
        <f t="shared" si="182"/>
        <v>24192</v>
      </c>
      <c r="AA1393" s="227">
        <f>VLOOKUP(G1393,Ma_KH!$A:$R,14,0)</f>
        <v>60</v>
      </c>
    </row>
    <row r="1394" spans="1:27" x14ac:dyDescent="0.25">
      <c r="A1394" s="216">
        <v>46047</v>
      </c>
      <c r="B1394" s="217">
        <v>4183612836</v>
      </c>
      <c r="C1394" s="10" t="s">
        <v>15180</v>
      </c>
      <c r="D1394" s="9">
        <v>46056</v>
      </c>
      <c r="E1394" s="219"/>
      <c r="F1394" s="218"/>
      <c r="G1394" s="268" t="s">
        <v>15528</v>
      </c>
      <c r="H1394" s="219"/>
      <c r="I1394" s="217" t="s">
        <v>15532</v>
      </c>
      <c r="J1394" s="21" t="s">
        <v>7228</v>
      </c>
      <c r="K1394" s="217" t="s">
        <v>27</v>
      </c>
      <c r="L1394" s="215" t="str">
        <f>VLOOKUP($K1394,[1]TONG_SL!$A$1:$D$65536,2,0)</f>
        <v>Chân giò heo muối 300g</v>
      </c>
      <c r="M1394" s="247"/>
      <c r="N1394" s="215" t="str">
        <f t="shared" si="178"/>
        <v>K-C6</v>
      </c>
      <c r="O1394" s="222"/>
      <c r="P1394" s="222"/>
      <c r="Q1394" s="215" t="str">
        <f>VLOOKUP(K1394,TONG_SL!$A:$D,3,0)</f>
        <v>Túi</v>
      </c>
      <c r="R1394" s="223">
        <v>40</v>
      </c>
      <c r="S1394" s="224"/>
      <c r="T1394" s="224">
        <f>VLOOKUP(VLOOKUP(G1394,Ma_KH!$A:$R,18,0)&amp;K1394,Gia_MB!$A:$F,6,0)</f>
        <v>73431</v>
      </c>
      <c r="U1394" s="182">
        <f t="shared" si="179"/>
        <v>2937240</v>
      </c>
      <c r="V1394" s="224"/>
      <c r="W1394" s="225">
        <f t="shared" si="180"/>
        <v>0</v>
      </c>
      <c r="X1394" s="226" t="str">
        <f t="shared" si="181"/>
        <v>8</v>
      </c>
      <c r="Y1394" s="224"/>
      <c r="Z1394" s="182">
        <f t="shared" si="182"/>
        <v>234979.20000000001</v>
      </c>
      <c r="AA1394" s="227">
        <f>VLOOKUP(G1394,Ma_KH!$A:$R,14,0)</f>
        <v>60</v>
      </c>
    </row>
    <row r="1395" spans="1:27" x14ac:dyDescent="0.25">
      <c r="A1395" s="280">
        <v>46047</v>
      </c>
      <c r="B1395" s="281">
        <v>4183612836</v>
      </c>
      <c r="C1395" s="288" t="s">
        <v>15180</v>
      </c>
      <c r="D1395" s="286">
        <v>46056</v>
      </c>
      <c r="E1395" s="219"/>
      <c r="F1395" s="218"/>
      <c r="G1395" s="268" t="s">
        <v>15528</v>
      </c>
      <c r="H1395" s="219"/>
      <c r="I1395" s="217" t="s">
        <v>15532</v>
      </c>
      <c r="J1395" s="21" t="s">
        <v>7228</v>
      </c>
      <c r="K1395" s="217" t="s">
        <v>30</v>
      </c>
      <c r="L1395" s="215" t="str">
        <f>VLOOKUP($K1395,[1]TONG_SL!$A$1:$D$65536,2,0)</f>
        <v>Gà muối 500g</v>
      </c>
      <c r="M1395" s="247"/>
      <c r="N1395" s="215" t="str">
        <f t="shared" si="178"/>
        <v>K-C6</v>
      </c>
      <c r="O1395" s="222"/>
      <c r="P1395" s="222"/>
      <c r="Q1395" s="215" t="str">
        <f>VLOOKUP(K1395,TONG_SL!$A:$D,3,0)</f>
        <v>Túi</v>
      </c>
      <c r="R1395" s="223">
        <v>20</v>
      </c>
      <c r="S1395" s="224"/>
      <c r="T1395" s="224">
        <f>VLOOKUP(VLOOKUP(G1395,Ma_KH!$A:$R,18,0)&amp;K1395,Gia_MB!$A:$F,6,0)</f>
        <v>116611</v>
      </c>
      <c r="U1395" s="182">
        <f t="shared" si="179"/>
        <v>2332220</v>
      </c>
      <c r="V1395" s="224"/>
      <c r="W1395" s="225">
        <f t="shared" si="180"/>
        <v>0</v>
      </c>
      <c r="X1395" s="226" t="str">
        <f t="shared" si="181"/>
        <v>8</v>
      </c>
      <c r="Y1395" s="224"/>
      <c r="Z1395" s="182">
        <f t="shared" si="182"/>
        <v>186577.6</v>
      </c>
      <c r="AA1395" s="227">
        <f>VLOOKUP(G1395,Ma_KH!$A:$R,14,0)</f>
        <v>60</v>
      </c>
    </row>
    <row r="1396" spans="1:27" x14ac:dyDescent="0.25">
      <c r="A1396" s="280">
        <v>46047</v>
      </c>
      <c r="B1396" s="281">
        <v>4183612836</v>
      </c>
      <c r="C1396" s="288" t="s">
        <v>15180</v>
      </c>
      <c r="D1396" s="286">
        <v>46056</v>
      </c>
      <c r="E1396" s="219"/>
      <c r="F1396" s="218"/>
      <c r="G1396" s="268" t="s">
        <v>15528</v>
      </c>
      <c r="H1396" s="219"/>
      <c r="I1396" s="217" t="s">
        <v>15532</v>
      </c>
      <c r="J1396" s="21" t="s">
        <v>7228</v>
      </c>
      <c r="K1396" s="217" t="s">
        <v>48</v>
      </c>
      <c r="L1396" s="215" t="str">
        <f>VLOOKUP($K1396,[1]TONG_SL!$A$1:$D$65536,2,0)</f>
        <v>Mọc Nấm Hương 250g</v>
      </c>
      <c r="M1396" s="247"/>
      <c r="N1396" s="215" t="str">
        <f t="shared" si="178"/>
        <v>K-C6</v>
      </c>
      <c r="O1396" s="222"/>
      <c r="P1396" s="222"/>
      <c r="Q1396" s="215" t="str">
        <f>VLOOKUP(K1396,TONG_SL!$A:$D,3,0)</f>
        <v>Túi</v>
      </c>
      <c r="R1396" s="223">
        <v>10</v>
      </c>
      <c r="S1396" s="224"/>
      <c r="T1396" s="224">
        <f>VLOOKUP(VLOOKUP(G1396,Ma_KH!$A:$R,18,0)&amp;K1396,Gia_MB!$A:$F,6,0)</f>
        <v>46000</v>
      </c>
      <c r="U1396" s="182">
        <f t="shared" si="179"/>
        <v>460000</v>
      </c>
      <c r="V1396" s="224"/>
      <c r="W1396" s="225">
        <f t="shared" si="180"/>
        <v>0</v>
      </c>
      <c r="X1396" s="226" t="str">
        <f t="shared" si="181"/>
        <v>8</v>
      </c>
      <c r="Y1396" s="224"/>
      <c r="Z1396" s="182">
        <f t="shared" si="182"/>
        <v>36800</v>
      </c>
      <c r="AA1396" s="227">
        <f>VLOOKUP(G1396,Ma_KH!$A:$R,14,0)</f>
        <v>60</v>
      </c>
    </row>
    <row r="1397" spans="1:27" x14ac:dyDescent="0.25">
      <c r="A1397" s="216">
        <v>46047</v>
      </c>
      <c r="B1397" s="217">
        <v>4183612815</v>
      </c>
      <c r="C1397" s="10" t="s">
        <v>15180</v>
      </c>
      <c r="D1397" s="9">
        <v>46056</v>
      </c>
      <c r="E1397" s="219"/>
      <c r="F1397" s="218"/>
      <c r="G1397" s="268" t="s">
        <v>15528</v>
      </c>
      <c r="H1397" s="219"/>
      <c r="I1397" s="217" t="s">
        <v>15533</v>
      </c>
      <c r="J1397" s="21" t="s">
        <v>7228</v>
      </c>
      <c r="K1397" s="217" t="s">
        <v>27</v>
      </c>
      <c r="L1397" s="215" t="str">
        <f>VLOOKUP($K1397,[1]TONG_SL!$A$1:$D$65536,2,0)</f>
        <v>Chân giò heo muối 300g</v>
      </c>
      <c r="M1397" s="247"/>
      <c r="N1397" s="215" t="str">
        <f t="shared" si="178"/>
        <v>K-C6</v>
      </c>
      <c r="O1397" s="222"/>
      <c r="P1397" s="222"/>
      <c r="Q1397" s="215" t="str">
        <f>VLOOKUP(K1397,TONG_SL!$A:$D,3,0)</f>
        <v>Túi</v>
      </c>
      <c r="R1397" s="223">
        <v>20</v>
      </c>
      <c r="S1397" s="224"/>
      <c r="T1397" s="224">
        <f>VLOOKUP(VLOOKUP(G1397,Ma_KH!$A:$R,18,0)&amp;K1397,Gia_MB!$A:$F,6,0)</f>
        <v>73431</v>
      </c>
      <c r="U1397" s="182">
        <f t="shared" si="179"/>
        <v>1468620</v>
      </c>
      <c r="V1397" s="224"/>
      <c r="W1397" s="225">
        <f t="shared" si="180"/>
        <v>0</v>
      </c>
      <c r="X1397" s="226" t="str">
        <f t="shared" si="181"/>
        <v>8</v>
      </c>
      <c r="Y1397" s="224"/>
      <c r="Z1397" s="182">
        <f t="shared" si="182"/>
        <v>117489.60000000001</v>
      </c>
      <c r="AA1397" s="227">
        <f>VLOOKUP(G1397,Ma_KH!$A:$R,14,0)</f>
        <v>60</v>
      </c>
    </row>
    <row r="1398" spans="1:27" x14ac:dyDescent="0.25">
      <c r="A1398" s="216">
        <v>46047</v>
      </c>
      <c r="B1398" s="217">
        <v>4183612815</v>
      </c>
      <c r="C1398" s="10" t="s">
        <v>15180</v>
      </c>
      <c r="D1398" s="9">
        <v>46056</v>
      </c>
      <c r="E1398" s="219"/>
      <c r="F1398" s="218"/>
      <c r="G1398" s="268" t="s">
        <v>15528</v>
      </c>
      <c r="H1398" s="219"/>
      <c r="I1398" s="217" t="s">
        <v>15533</v>
      </c>
      <c r="J1398" s="21" t="s">
        <v>7228</v>
      </c>
      <c r="K1398" s="217" t="s">
        <v>48</v>
      </c>
      <c r="L1398" s="215" t="str">
        <f>VLOOKUP($K1398,[1]TONG_SL!$A$1:$D$65536,2,0)</f>
        <v>Mọc Nấm Hương 250g</v>
      </c>
      <c r="M1398" s="247"/>
      <c r="N1398" s="215" t="str">
        <f t="shared" si="178"/>
        <v>K-C6</v>
      </c>
      <c r="O1398" s="222"/>
      <c r="P1398" s="222"/>
      <c r="Q1398" s="215" t="str">
        <f>VLOOKUP(K1398,TONG_SL!$A:$D,3,0)</f>
        <v>Túi</v>
      </c>
      <c r="R1398" s="223">
        <v>10</v>
      </c>
      <c r="S1398" s="224"/>
      <c r="T1398" s="224">
        <f>VLOOKUP(VLOOKUP(G1398,Ma_KH!$A:$R,18,0)&amp;K1398,Gia_MB!$A:$F,6,0)</f>
        <v>46000</v>
      </c>
      <c r="U1398" s="182">
        <f t="shared" si="179"/>
        <v>460000</v>
      </c>
      <c r="V1398" s="224"/>
      <c r="W1398" s="225">
        <f t="shared" si="180"/>
        <v>0</v>
      </c>
      <c r="X1398" s="226" t="str">
        <f t="shared" si="181"/>
        <v>8</v>
      </c>
      <c r="Y1398" s="224"/>
      <c r="Z1398" s="182">
        <f t="shared" si="182"/>
        <v>36800</v>
      </c>
      <c r="AA1398" s="227">
        <f>VLOOKUP(G1398,Ma_KH!$A:$R,14,0)</f>
        <v>60</v>
      </c>
    </row>
    <row r="1399" spans="1:27" x14ac:dyDescent="0.25">
      <c r="A1399" s="216">
        <v>46047</v>
      </c>
      <c r="B1399" s="217">
        <v>4183612815</v>
      </c>
      <c r="C1399" s="10" t="s">
        <v>15180</v>
      </c>
      <c r="D1399" s="9">
        <v>46056</v>
      </c>
      <c r="E1399" s="219"/>
      <c r="F1399" s="218"/>
      <c r="G1399" s="268" t="s">
        <v>15528</v>
      </c>
      <c r="H1399" s="219"/>
      <c r="I1399" s="217" t="s">
        <v>15533</v>
      </c>
      <c r="J1399" s="21" t="s">
        <v>7228</v>
      </c>
      <c r="K1399" s="217" t="s">
        <v>30</v>
      </c>
      <c r="L1399" s="215" t="str">
        <f>VLOOKUP($K1399,[1]TONG_SL!$A$1:$D$65536,2,0)</f>
        <v>Gà muối 500g</v>
      </c>
      <c r="M1399" s="247"/>
      <c r="N1399" s="215" t="str">
        <f t="shared" si="178"/>
        <v>K-C6</v>
      </c>
      <c r="O1399" s="222"/>
      <c r="P1399" s="222"/>
      <c r="Q1399" s="215" t="str">
        <f>VLOOKUP(K1399,TONG_SL!$A:$D,3,0)</f>
        <v>Túi</v>
      </c>
      <c r="R1399" s="223">
        <v>15</v>
      </c>
      <c r="S1399" s="224"/>
      <c r="T1399" s="224">
        <f>VLOOKUP(VLOOKUP(G1399,Ma_KH!$A:$R,18,0)&amp;K1399,Gia_MB!$A:$F,6,0)</f>
        <v>116611</v>
      </c>
      <c r="U1399" s="182">
        <f t="shared" si="179"/>
        <v>1749165</v>
      </c>
      <c r="V1399" s="224"/>
      <c r="W1399" s="225">
        <f t="shared" si="180"/>
        <v>0</v>
      </c>
      <c r="X1399" s="226" t="str">
        <f t="shared" si="181"/>
        <v>8</v>
      </c>
      <c r="Y1399" s="224"/>
      <c r="Z1399" s="182">
        <f t="shared" si="182"/>
        <v>139933.20000000001</v>
      </c>
      <c r="AA1399" s="227">
        <f>VLOOKUP(G1399,Ma_KH!$A:$R,14,0)</f>
        <v>60</v>
      </c>
    </row>
    <row r="1400" spans="1:27" x14ac:dyDescent="0.25">
      <c r="A1400" s="216">
        <v>46047</v>
      </c>
      <c r="B1400" s="217">
        <v>4183612815</v>
      </c>
      <c r="C1400" s="10" t="s">
        <v>15180</v>
      </c>
      <c r="D1400" s="9">
        <v>46056</v>
      </c>
      <c r="E1400" s="219"/>
      <c r="F1400" s="218"/>
      <c r="G1400" s="268" t="s">
        <v>15528</v>
      </c>
      <c r="H1400" s="219"/>
      <c r="I1400" s="217" t="s">
        <v>15533</v>
      </c>
      <c r="J1400" s="21" t="s">
        <v>7228</v>
      </c>
      <c r="K1400" s="217" t="s">
        <v>15451</v>
      </c>
      <c r="L1400" s="215" t="str">
        <f>VLOOKUP($K1400,[1]TONG_SL!$A$1:$D$65536,2,0)</f>
        <v>Giò lụa cây 250g</v>
      </c>
      <c r="M1400" s="247"/>
      <c r="N1400" s="215" t="str">
        <f t="shared" si="178"/>
        <v>K-C6</v>
      </c>
      <c r="O1400" s="222"/>
      <c r="P1400" s="222"/>
      <c r="Q1400" s="215" t="str">
        <f>VLOOKUP(K1400,TONG_SL!$A:$D,3,0)</f>
        <v>Túi</v>
      </c>
      <c r="R1400" s="223">
        <v>5</v>
      </c>
      <c r="S1400" s="224"/>
      <c r="T1400" s="224">
        <f>VLOOKUP(VLOOKUP(G1400,Ma_KH!$A:$R,18,0)&amp;K1400,Gia_MB!$A:$F,6,0)</f>
        <v>49500</v>
      </c>
      <c r="U1400" s="182">
        <f t="shared" si="179"/>
        <v>247500</v>
      </c>
      <c r="V1400" s="224"/>
      <c r="W1400" s="225">
        <f t="shared" si="180"/>
        <v>0</v>
      </c>
      <c r="X1400" s="226" t="str">
        <f t="shared" si="181"/>
        <v>8</v>
      </c>
      <c r="Y1400" s="224"/>
      <c r="Z1400" s="182">
        <f t="shared" si="182"/>
        <v>19800</v>
      </c>
      <c r="AA1400" s="227">
        <f>VLOOKUP(G1400,Ma_KH!$A:$R,14,0)</f>
        <v>60</v>
      </c>
    </row>
    <row r="1401" spans="1:27" x14ac:dyDescent="0.25">
      <c r="A1401" s="216">
        <v>46047</v>
      </c>
      <c r="B1401" s="217">
        <v>4183612815</v>
      </c>
      <c r="C1401" s="10" t="s">
        <v>15180</v>
      </c>
      <c r="D1401" s="9">
        <v>46056</v>
      </c>
      <c r="E1401" s="219"/>
      <c r="F1401" s="218"/>
      <c r="G1401" s="268" t="s">
        <v>15528</v>
      </c>
      <c r="H1401" s="219"/>
      <c r="I1401" s="217" t="s">
        <v>15533</v>
      </c>
      <c r="J1401" s="21" t="s">
        <v>7228</v>
      </c>
      <c r="K1401" s="217" t="s">
        <v>15534</v>
      </c>
      <c r="L1401" s="215" t="str">
        <f>VLOOKUP($K1401,[1]TONG_SL!$A$1:$D$65536,2,0)</f>
        <v>Chả nướng 300g</v>
      </c>
      <c r="M1401" s="247"/>
      <c r="N1401" s="215" t="str">
        <f t="shared" si="178"/>
        <v>K-C6</v>
      </c>
      <c r="O1401" s="222"/>
      <c r="P1401" s="222"/>
      <c r="Q1401" s="215" t="str">
        <f>VLOOKUP(K1401,TONG_SL!$A:$D,3,0)</f>
        <v>Túi</v>
      </c>
      <c r="R1401" s="223">
        <v>5</v>
      </c>
      <c r="S1401" s="224"/>
      <c r="T1401" s="224">
        <f>VLOOKUP(VLOOKUP(G1401,Ma_KH!$A:$R,18,0)&amp;K1401,Gia_MB!$A:$F,6,0)</f>
        <v>70950</v>
      </c>
      <c r="U1401" s="182">
        <f t="shared" si="179"/>
        <v>354750</v>
      </c>
      <c r="V1401" s="224"/>
      <c r="W1401" s="225">
        <f t="shared" si="180"/>
        <v>0</v>
      </c>
      <c r="X1401" s="226" t="str">
        <f t="shared" si="181"/>
        <v>8</v>
      </c>
      <c r="Y1401" s="224"/>
      <c r="Z1401" s="182">
        <f t="shared" si="182"/>
        <v>28380</v>
      </c>
      <c r="AA1401" s="227">
        <f>VLOOKUP(G1401,Ma_KH!$A:$R,14,0)</f>
        <v>60</v>
      </c>
    </row>
    <row r="1402" spans="1:27" x14ac:dyDescent="0.25">
      <c r="A1402" s="216">
        <v>46046</v>
      </c>
      <c r="B1402" s="217">
        <v>4183607632</v>
      </c>
      <c r="C1402" s="10" t="s">
        <v>15180</v>
      </c>
      <c r="D1402" s="9">
        <v>46056</v>
      </c>
      <c r="E1402" s="219"/>
      <c r="F1402" s="218"/>
      <c r="G1402" s="268" t="s">
        <v>15457</v>
      </c>
      <c r="H1402" s="219"/>
      <c r="I1402" s="217" t="s">
        <v>15535</v>
      </c>
      <c r="J1402" s="21" t="s">
        <v>7228</v>
      </c>
      <c r="K1402" s="217" t="s">
        <v>34</v>
      </c>
      <c r="L1402" s="215" t="str">
        <f>VLOOKUP($K1402,[1]TONG_SL!$A$1:$D$65536,2,0)</f>
        <v>Tai heo muối 200g</v>
      </c>
      <c r="M1402" s="247"/>
      <c r="N1402" s="215" t="str">
        <f t="shared" si="178"/>
        <v>K-C6</v>
      </c>
      <c r="O1402" s="222"/>
      <c r="P1402" s="222"/>
      <c r="Q1402" s="215" t="str">
        <f>VLOOKUP(K1402,TONG_SL!$A:$D,3,0)</f>
        <v>Túi</v>
      </c>
      <c r="R1402" s="223">
        <v>4</v>
      </c>
      <c r="S1402" s="224"/>
      <c r="T1402" s="224">
        <f>VLOOKUP(VLOOKUP(G1402,Ma_KH!$A:$R,18,0)&amp;K1402,Gia_MB!$A:$F,6,0)</f>
        <v>55595</v>
      </c>
      <c r="U1402" s="182">
        <f t="shared" si="179"/>
        <v>222380</v>
      </c>
      <c r="V1402" s="224"/>
      <c r="W1402" s="225">
        <f t="shared" si="180"/>
        <v>0</v>
      </c>
      <c r="X1402" s="226" t="str">
        <f t="shared" si="181"/>
        <v>8</v>
      </c>
      <c r="Y1402" s="224"/>
      <c r="Z1402" s="182">
        <f t="shared" si="182"/>
        <v>17790.400000000001</v>
      </c>
      <c r="AA1402" s="227">
        <f>VLOOKUP(G1402,Ma_KH!$A:$R,14,0)</f>
        <v>60</v>
      </c>
    </row>
    <row r="1403" spans="1:27" x14ac:dyDescent="0.25">
      <c r="A1403" s="216">
        <v>46046</v>
      </c>
      <c r="B1403" s="217">
        <v>4183607632</v>
      </c>
      <c r="C1403" s="10" t="s">
        <v>15180</v>
      </c>
      <c r="D1403" s="9">
        <v>46056</v>
      </c>
      <c r="E1403" s="219"/>
      <c r="F1403" s="218"/>
      <c r="G1403" s="268" t="s">
        <v>15457</v>
      </c>
      <c r="H1403" s="219"/>
      <c r="I1403" s="217" t="s">
        <v>15535</v>
      </c>
      <c r="J1403" s="21" t="s">
        <v>7228</v>
      </c>
      <c r="K1403" s="217" t="s">
        <v>48</v>
      </c>
      <c r="L1403" s="215" t="str">
        <f>VLOOKUP($K1403,[1]TONG_SL!$A$1:$D$65536,2,0)</f>
        <v>Mọc Nấm Hương 250g</v>
      </c>
      <c r="M1403" s="247"/>
      <c r="N1403" s="215" t="str">
        <f t="shared" si="178"/>
        <v>K-C6</v>
      </c>
      <c r="O1403" s="222"/>
      <c r="P1403" s="222"/>
      <c r="Q1403" s="215" t="str">
        <f>VLOOKUP(K1403,TONG_SL!$A:$D,3,0)</f>
        <v>Túi</v>
      </c>
      <c r="R1403" s="223">
        <v>9</v>
      </c>
      <c r="S1403" s="224"/>
      <c r="T1403" s="224">
        <f>VLOOKUP(VLOOKUP(G1403,Ma_KH!$A:$R,18,0)&amp;K1403,Gia_MB!$A:$F,6,0)</f>
        <v>46000</v>
      </c>
      <c r="U1403" s="182">
        <f t="shared" si="179"/>
        <v>414000</v>
      </c>
      <c r="V1403" s="224"/>
      <c r="W1403" s="225">
        <f t="shared" si="180"/>
        <v>0</v>
      </c>
      <c r="X1403" s="226" t="str">
        <f t="shared" si="181"/>
        <v>8</v>
      </c>
      <c r="Y1403" s="224"/>
      <c r="Z1403" s="182">
        <f t="shared" si="182"/>
        <v>33120</v>
      </c>
      <c r="AA1403" s="227">
        <f>VLOOKUP(G1403,Ma_KH!$A:$R,14,0)</f>
        <v>60</v>
      </c>
    </row>
    <row r="1404" spans="1:27" x14ac:dyDescent="0.25">
      <c r="A1404" s="216">
        <v>46046</v>
      </c>
      <c r="B1404" s="217">
        <v>4183607632</v>
      </c>
      <c r="C1404" s="10" t="s">
        <v>15180</v>
      </c>
      <c r="D1404" s="9">
        <v>46056</v>
      </c>
      <c r="E1404" s="219"/>
      <c r="F1404" s="218"/>
      <c r="G1404" s="268" t="s">
        <v>15457</v>
      </c>
      <c r="H1404" s="219"/>
      <c r="I1404" s="217" t="s">
        <v>15535</v>
      </c>
      <c r="J1404" s="21" t="s">
        <v>7228</v>
      </c>
      <c r="K1404" s="217" t="s">
        <v>27</v>
      </c>
      <c r="L1404" s="215" t="str">
        <f>VLOOKUP($K1404,[1]TONG_SL!$A$1:$D$65536,2,0)</f>
        <v>Chân giò heo muối 300g</v>
      </c>
      <c r="M1404" s="247"/>
      <c r="N1404" s="215" t="str">
        <f t="shared" si="178"/>
        <v>K-C6</v>
      </c>
      <c r="O1404" s="222"/>
      <c r="P1404" s="222"/>
      <c r="Q1404" s="215" t="str">
        <f>VLOOKUP(K1404,TONG_SL!$A:$D,3,0)</f>
        <v>Túi</v>
      </c>
      <c r="R1404" s="223">
        <v>24</v>
      </c>
      <c r="S1404" s="224"/>
      <c r="T1404" s="224">
        <f>VLOOKUP(VLOOKUP(G1404,Ma_KH!$A:$R,18,0)&amp;K1404,Gia_MB!$A:$F,6,0)</f>
        <v>73431</v>
      </c>
      <c r="U1404" s="182">
        <f t="shared" si="179"/>
        <v>1762344</v>
      </c>
      <c r="V1404" s="224"/>
      <c r="W1404" s="225">
        <f t="shared" si="180"/>
        <v>0</v>
      </c>
      <c r="X1404" s="226" t="str">
        <f t="shared" si="181"/>
        <v>8</v>
      </c>
      <c r="Y1404" s="224"/>
      <c r="Z1404" s="182">
        <f t="shared" si="182"/>
        <v>140987.51999999999</v>
      </c>
      <c r="AA1404" s="227">
        <f>VLOOKUP(G1404,Ma_KH!$A:$R,14,0)</f>
        <v>60</v>
      </c>
    </row>
    <row r="1405" spans="1:27" x14ac:dyDescent="0.25">
      <c r="A1405" s="216">
        <v>46046</v>
      </c>
      <c r="B1405" s="217">
        <v>4183607632</v>
      </c>
      <c r="C1405" s="10" t="s">
        <v>15180</v>
      </c>
      <c r="D1405" s="9">
        <v>46056</v>
      </c>
      <c r="E1405" s="219"/>
      <c r="F1405" s="218"/>
      <c r="G1405" s="268" t="s">
        <v>15457</v>
      </c>
      <c r="H1405" s="219"/>
      <c r="I1405" s="217" t="s">
        <v>15535</v>
      </c>
      <c r="J1405" s="21" t="s">
        <v>7228</v>
      </c>
      <c r="K1405" s="217" t="s">
        <v>32</v>
      </c>
      <c r="L1405" s="215" t="str">
        <f>VLOOKUP($K1405,[1]TONG_SL!$A$1:$D$65536,2,0)</f>
        <v>Giò Tai Lưỡi Xào 250g</v>
      </c>
      <c r="M1405" s="247"/>
      <c r="N1405" s="215" t="str">
        <f t="shared" si="178"/>
        <v>K-C6</v>
      </c>
      <c r="O1405" s="222"/>
      <c r="P1405" s="222"/>
      <c r="Q1405" s="215" t="str">
        <f>VLOOKUP(K1405,TONG_SL!$A:$D,3,0)</f>
        <v>Túi</v>
      </c>
      <c r="R1405" s="223">
        <v>5</v>
      </c>
      <c r="S1405" s="224"/>
      <c r="T1405" s="224">
        <f>VLOOKUP(VLOOKUP(G1405,Ma_KH!$A:$R,18,0)&amp;K1405,Gia_MB!$A:$F,6,0)</f>
        <v>50182</v>
      </c>
      <c r="U1405" s="182">
        <f t="shared" si="179"/>
        <v>250910</v>
      </c>
      <c r="V1405" s="224"/>
      <c r="W1405" s="225">
        <f t="shared" si="180"/>
        <v>0</v>
      </c>
      <c r="X1405" s="226" t="str">
        <f t="shared" si="181"/>
        <v>8</v>
      </c>
      <c r="Y1405" s="224"/>
      <c r="Z1405" s="182">
        <f t="shared" si="182"/>
        <v>20072.8</v>
      </c>
      <c r="AA1405" s="227">
        <f>VLOOKUP(G1405,Ma_KH!$A:$R,14,0)</f>
        <v>60</v>
      </c>
    </row>
    <row r="1406" spans="1:27" x14ac:dyDescent="0.25">
      <c r="A1406" s="216">
        <v>46046</v>
      </c>
      <c r="B1406" s="217">
        <v>4183607632</v>
      </c>
      <c r="C1406" s="10" t="s">
        <v>15180</v>
      </c>
      <c r="D1406" s="9">
        <v>46056</v>
      </c>
      <c r="E1406" s="219"/>
      <c r="F1406" s="218"/>
      <c r="G1406" s="268" t="s">
        <v>15457</v>
      </c>
      <c r="H1406" s="219"/>
      <c r="I1406" s="217" t="s">
        <v>15535</v>
      </c>
      <c r="J1406" s="21" t="s">
        <v>7228</v>
      </c>
      <c r="K1406" s="217" t="s">
        <v>30</v>
      </c>
      <c r="L1406" s="215" t="str">
        <f>VLOOKUP($K1406,[1]TONG_SL!$A$1:$D$65536,2,0)</f>
        <v>Gà muối 500g</v>
      </c>
      <c r="M1406" s="247"/>
      <c r="N1406" s="215" t="str">
        <f t="shared" si="178"/>
        <v>K-C6</v>
      </c>
      <c r="O1406" s="222"/>
      <c r="P1406" s="222"/>
      <c r="Q1406" s="215" t="str">
        <f>VLOOKUP(K1406,TONG_SL!$A:$D,3,0)</f>
        <v>Túi</v>
      </c>
      <c r="R1406" s="223">
        <v>24</v>
      </c>
      <c r="S1406" s="224"/>
      <c r="T1406" s="224">
        <f>VLOOKUP(VLOOKUP(G1406,Ma_KH!$A:$R,18,0)&amp;K1406,Gia_MB!$A:$F,6,0)</f>
        <v>116611</v>
      </c>
      <c r="U1406" s="182">
        <f t="shared" si="179"/>
        <v>2798664</v>
      </c>
      <c r="V1406" s="224"/>
      <c r="W1406" s="225">
        <f t="shared" si="180"/>
        <v>0</v>
      </c>
      <c r="X1406" s="226" t="str">
        <f t="shared" si="181"/>
        <v>8</v>
      </c>
      <c r="Y1406" s="224"/>
      <c r="Z1406" s="182">
        <f t="shared" si="182"/>
        <v>223893.12</v>
      </c>
      <c r="AA1406" s="227">
        <f>VLOOKUP(G1406,Ma_KH!$A:$R,14,0)</f>
        <v>60</v>
      </c>
    </row>
    <row r="1407" spans="1:27" x14ac:dyDescent="0.25">
      <c r="A1407" s="280">
        <v>46046</v>
      </c>
      <c r="B1407" s="281">
        <v>4183607636</v>
      </c>
      <c r="C1407" s="288" t="s">
        <v>15180</v>
      </c>
      <c r="D1407" s="286">
        <v>46056</v>
      </c>
      <c r="E1407" s="219"/>
      <c r="F1407" s="218"/>
      <c r="G1407" s="268" t="s">
        <v>15457</v>
      </c>
      <c r="H1407" s="219"/>
      <c r="I1407" s="217" t="s">
        <v>15536</v>
      </c>
      <c r="J1407" s="21" t="s">
        <v>7228</v>
      </c>
      <c r="K1407" s="217" t="s">
        <v>48</v>
      </c>
      <c r="L1407" s="215" t="str">
        <f>VLOOKUP($K1407,[1]TONG_SL!$A$1:$D$65536,2,0)</f>
        <v>Mọc Nấm Hương 250g</v>
      </c>
      <c r="M1407" s="247"/>
      <c r="N1407" s="215" t="str">
        <f t="shared" si="178"/>
        <v>K-C6</v>
      </c>
      <c r="O1407" s="222"/>
      <c r="P1407" s="222"/>
      <c r="Q1407" s="215" t="str">
        <f>VLOOKUP(K1407,TONG_SL!$A:$D,3,0)</f>
        <v>Túi</v>
      </c>
      <c r="R1407" s="223">
        <v>6</v>
      </c>
      <c r="S1407" s="224"/>
      <c r="T1407" s="224">
        <f>VLOOKUP(VLOOKUP(G1407,Ma_KH!$A:$R,18,0)&amp;K1407,Gia_MB!$A:$F,6,0)</f>
        <v>46000</v>
      </c>
      <c r="U1407" s="182">
        <f t="shared" si="179"/>
        <v>276000</v>
      </c>
      <c r="V1407" s="224"/>
      <c r="W1407" s="225">
        <f t="shared" si="180"/>
        <v>0</v>
      </c>
      <c r="X1407" s="226" t="str">
        <f t="shared" si="181"/>
        <v>8</v>
      </c>
      <c r="Y1407" s="224"/>
      <c r="Z1407" s="182">
        <f t="shared" si="182"/>
        <v>22080</v>
      </c>
      <c r="AA1407" s="227">
        <f>VLOOKUP(G1407,Ma_KH!$A:$R,14,0)</f>
        <v>60</v>
      </c>
    </row>
    <row r="1408" spans="1:27" x14ac:dyDescent="0.25">
      <c r="A1408" s="280">
        <v>46046</v>
      </c>
      <c r="B1408" s="281">
        <v>4183607636</v>
      </c>
      <c r="C1408" s="288" t="s">
        <v>15180</v>
      </c>
      <c r="D1408" s="286">
        <v>46056</v>
      </c>
      <c r="E1408" s="219"/>
      <c r="F1408" s="218"/>
      <c r="G1408" s="268" t="s">
        <v>15457</v>
      </c>
      <c r="H1408" s="219"/>
      <c r="I1408" s="217" t="s">
        <v>15536</v>
      </c>
      <c r="J1408" s="21" t="s">
        <v>7228</v>
      </c>
      <c r="K1408" s="217" t="s">
        <v>27</v>
      </c>
      <c r="L1408" s="215" t="str">
        <f>VLOOKUP($K1408,[1]TONG_SL!$A$1:$D$65536,2,0)</f>
        <v>Chân giò heo muối 300g</v>
      </c>
      <c r="M1408" s="247"/>
      <c r="N1408" s="215" t="str">
        <f t="shared" si="178"/>
        <v>K-C6</v>
      </c>
      <c r="O1408" s="222"/>
      <c r="P1408" s="222"/>
      <c r="Q1408" s="215" t="str">
        <f>VLOOKUP(K1408,TONG_SL!$A:$D,3,0)</f>
        <v>Túi</v>
      </c>
      <c r="R1408" s="223">
        <v>19</v>
      </c>
      <c r="S1408" s="224"/>
      <c r="T1408" s="224">
        <f>VLOOKUP(VLOOKUP(G1408,Ma_KH!$A:$R,18,0)&amp;K1408,Gia_MB!$A:$F,6,0)</f>
        <v>73431</v>
      </c>
      <c r="U1408" s="182">
        <f t="shared" si="179"/>
        <v>1395189</v>
      </c>
      <c r="V1408" s="224"/>
      <c r="W1408" s="225">
        <f t="shared" si="180"/>
        <v>0</v>
      </c>
      <c r="X1408" s="226" t="str">
        <f t="shared" si="181"/>
        <v>8</v>
      </c>
      <c r="Y1408" s="224"/>
      <c r="Z1408" s="182">
        <f t="shared" si="182"/>
        <v>111615.12</v>
      </c>
      <c r="AA1408" s="227">
        <f>VLOOKUP(G1408,Ma_KH!$A:$R,14,0)</f>
        <v>60</v>
      </c>
    </row>
    <row r="1409" spans="1:27" x14ac:dyDescent="0.25">
      <c r="A1409" s="280">
        <v>46046</v>
      </c>
      <c r="B1409" s="281">
        <v>4183607636</v>
      </c>
      <c r="C1409" s="288" t="s">
        <v>15180</v>
      </c>
      <c r="D1409" s="286">
        <v>46056</v>
      </c>
      <c r="E1409" s="219"/>
      <c r="F1409" s="218"/>
      <c r="G1409" s="268" t="s">
        <v>15457</v>
      </c>
      <c r="H1409" s="219"/>
      <c r="I1409" s="217" t="s">
        <v>15536</v>
      </c>
      <c r="J1409" s="21" t="s">
        <v>7228</v>
      </c>
      <c r="K1409" s="217" t="s">
        <v>32</v>
      </c>
      <c r="L1409" s="215" t="str">
        <f>VLOOKUP($K1409,[1]TONG_SL!$A$1:$D$65536,2,0)</f>
        <v>Giò Tai Lưỡi Xào 250g</v>
      </c>
      <c r="M1409" s="247"/>
      <c r="N1409" s="215" t="str">
        <f t="shared" si="178"/>
        <v>K-C6</v>
      </c>
      <c r="O1409" s="222"/>
      <c r="P1409" s="222"/>
      <c r="Q1409" s="215" t="str">
        <f>VLOOKUP(K1409,TONG_SL!$A:$D,3,0)</f>
        <v>Túi</v>
      </c>
      <c r="R1409" s="223">
        <v>5</v>
      </c>
      <c r="S1409" s="224"/>
      <c r="T1409" s="224">
        <f>VLOOKUP(VLOOKUP(G1409,Ma_KH!$A:$R,18,0)&amp;K1409,Gia_MB!$A:$F,6,0)</f>
        <v>50182</v>
      </c>
      <c r="U1409" s="182">
        <f t="shared" si="179"/>
        <v>250910</v>
      </c>
      <c r="V1409" s="224"/>
      <c r="W1409" s="225">
        <f t="shared" si="180"/>
        <v>0</v>
      </c>
      <c r="X1409" s="226" t="str">
        <f t="shared" si="181"/>
        <v>8</v>
      </c>
      <c r="Y1409" s="224"/>
      <c r="Z1409" s="182">
        <f t="shared" si="182"/>
        <v>20072.8</v>
      </c>
      <c r="AA1409" s="227">
        <f>VLOOKUP(G1409,Ma_KH!$A:$R,14,0)</f>
        <v>60</v>
      </c>
    </row>
    <row r="1410" spans="1:27" x14ac:dyDescent="0.25">
      <c r="A1410" s="280">
        <v>46046</v>
      </c>
      <c r="B1410" s="281">
        <v>4183607636</v>
      </c>
      <c r="C1410" s="288" t="s">
        <v>15180</v>
      </c>
      <c r="D1410" s="286">
        <v>46056</v>
      </c>
      <c r="E1410" s="219"/>
      <c r="F1410" s="218"/>
      <c r="G1410" s="268" t="s">
        <v>15457</v>
      </c>
      <c r="H1410" s="219"/>
      <c r="I1410" s="217" t="s">
        <v>15536</v>
      </c>
      <c r="J1410" s="21" t="s">
        <v>7228</v>
      </c>
      <c r="K1410" s="217" t="s">
        <v>30</v>
      </c>
      <c r="L1410" s="215" t="str">
        <f>VLOOKUP($K1410,[1]TONG_SL!$A$1:$D$65536,2,0)</f>
        <v>Gà muối 500g</v>
      </c>
      <c r="M1410" s="247"/>
      <c r="N1410" s="215" t="str">
        <f t="shared" si="178"/>
        <v>K-C6</v>
      </c>
      <c r="O1410" s="222"/>
      <c r="P1410" s="222"/>
      <c r="Q1410" s="215" t="str">
        <f>VLOOKUP(K1410,TONG_SL!$A:$D,3,0)</f>
        <v>Túi</v>
      </c>
      <c r="R1410" s="223">
        <v>14</v>
      </c>
      <c r="S1410" s="224"/>
      <c r="T1410" s="224">
        <f>VLOOKUP(VLOOKUP(G1410,Ma_KH!$A:$R,18,0)&amp;K1410,Gia_MB!$A:$F,6,0)</f>
        <v>116611</v>
      </c>
      <c r="U1410" s="182">
        <f t="shared" si="179"/>
        <v>1632554</v>
      </c>
      <c r="V1410" s="224"/>
      <c r="W1410" s="225">
        <f t="shared" si="180"/>
        <v>0</v>
      </c>
      <c r="X1410" s="226" t="str">
        <f t="shared" si="181"/>
        <v>8</v>
      </c>
      <c r="Y1410" s="224"/>
      <c r="Z1410" s="182">
        <f t="shared" si="182"/>
        <v>130604.32</v>
      </c>
      <c r="AA1410" s="227">
        <f>VLOOKUP(G1410,Ma_KH!$A:$R,14,0)</f>
        <v>60</v>
      </c>
    </row>
    <row r="1411" spans="1:27" x14ac:dyDescent="0.25">
      <c r="A1411" s="280">
        <v>46046</v>
      </c>
      <c r="B1411" s="281">
        <v>4183607633</v>
      </c>
      <c r="C1411" s="288" t="s">
        <v>15180</v>
      </c>
      <c r="D1411" s="286">
        <v>46056</v>
      </c>
      <c r="E1411" s="219"/>
      <c r="F1411" s="218"/>
      <c r="G1411" s="268" t="s">
        <v>15457</v>
      </c>
      <c r="H1411" s="219"/>
      <c r="I1411" s="217" t="s">
        <v>15537</v>
      </c>
      <c r="J1411" s="21" t="s">
        <v>7228</v>
      </c>
      <c r="K1411" s="217" t="s">
        <v>34</v>
      </c>
      <c r="L1411" s="215" t="str">
        <f>VLOOKUP($K1411,[1]TONG_SL!$A$1:$D$65536,2,0)</f>
        <v>Tai heo muối 200g</v>
      </c>
      <c r="M1411" s="247"/>
      <c r="N1411" s="215" t="str">
        <f t="shared" si="178"/>
        <v>K-C6</v>
      </c>
      <c r="O1411" s="222"/>
      <c r="P1411" s="222"/>
      <c r="Q1411" s="215" t="str">
        <f>VLOOKUP(K1411,TONG_SL!$A:$D,3,0)</f>
        <v>Túi</v>
      </c>
      <c r="R1411" s="223">
        <v>2</v>
      </c>
      <c r="S1411" s="224"/>
      <c r="T1411" s="224">
        <f>VLOOKUP(VLOOKUP(G1411,Ma_KH!$A:$R,18,0)&amp;K1411,Gia_MB!$A:$F,6,0)</f>
        <v>55595</v>
      </c>
      <c r="U1411" s="182">
        <f t="shared" si="179"/>
        <v>111190</v>
      </c>
      <c r="V1411" s="224"/>
      <c r="W1411" s="225">
        <f t="shared" si="180"/>
        <v>0</v>
      </c>
      <c r="X1411" s="226" t="str">
        <f t="shared" si="181"/>
        <v>8</v>
      </c>
      <c r="Y1411" s="224"/>
      <c r="Z1411" s="182">
        <f t="shared" si="182"/>
        <v>8895.2000000000007</v>
      </c>
      <c r="AA1411" s="227">
        <f>VLOOKUP(G1411,Ma_KH!$A:$R,14,0)</f>
        <v>60</v>
      </c>
    </row>
    <row r="1412" spans="1:27" x14ac:dyDescent="0.25">
      <c r="A1412" s="280">
        <v>46046</v>
      </c>
      <c r="B1412" s="281">
        <v>4183607633</v>
      </c>
      <c r="C1412" s="288" t="s">
        <v>15180</v>
      </c>
      <c r="D1412" s="286">
        <v>46056</v>
      </c>
      <c r="E1412" s="219"/>
      <c r="F1412" s="218"/>
      <c r="G1412" s="268" t="s">
        <v>15457</v>
      </c>
      <c r="H1412" s="219"/>
      <c r="I1412" s="217" t="s">
        <v>15537</v>
      </c>
      <c r="J1412" s="21" t="s">
        <v>7228</v>
      </c>
      <c r="K1412" s="217" t="s">
        <v>27</v>
      </c>
      <c r="L1412" s="215" t="str">
        <f>VLOOKUP($K1412,[1]TONG_SL!$A$1:$D$65536,2,0)</f>
        <v>Chân giò heo muối 300g</v>
      </c>
      <c r="M1412" s="247"/>
      <c r="N1412" s="215" t="str">
        <f t="shared" si="178"/>
        <v>K-C6</v>
      </c>
      <c r="O1412" s="222"/>
      <c r="P1412" s="222"/>
      <c r="Q1412" s="215" t="str">
        <f>VLOOKUP(K1412,TONG_SL!$A:$D,3,0)</f>
        <v>Túi</v>
      </c>
      <c r="R1412" s="223">
        <v>6</v>
      </c>
      <c r="S1412" s="224"/>
      <c r="T1412" s="224">
        <f>VLOOKUP(VLOOKUP(G1412,Ma_KH!$A:$R,18,0)&amp;K1412,Gia_MB!$A:$F,6,0)</f>
        <v>73431</v>
      </c>
      <c r="U1412" s="182">
        <f t="shared" si="179"/>
        <v>440586</v>
      </c>
      <c r="V1412" s="224"/>
      <c r="W1412" s="225">
        <f t="shared" si="180"/>
        <v>0</v>
      </c>
      <c r="X1412" s="226" t="str">
        <f t="shared" si="181"/>
        <v>8</v>
      </c>
      <c r="Y1412" s="224"/>
      <c r="Z1412" s="182">
        <f t="shared" si="182"/>
        <v>35246.879999999997</v>
      </c>
      <c r="AA1412" s="227">
        <f>VLOOKUP(G1412,Ma_KH!$A:$R,14,0)</f>
        <v>60</v>
      </c>
    </row>
    <row r="1413" spans="1:27" x14ac:dyDescent="0.25">
      <c r="A1413" s="280">
        <v>46046</v>
      </c>
      <c r="B1413" s="281">
        <v>4183607633</v>
      </c>
      <c r="C1413" s="288" t="s">
        <v>15180</v>
      </c>
      <c r="D1413" s="286">
        <v>46056</v>
      </c>
      <c r="E1413" s="219"/>
      <c r="F1413" s="218"/>
      <c r="G1413" s="268" t="s">
        <v>15457</v>
      </c>
      <c r="H1413" s="219"/>
      <c r="I1413" s="217" t="s">
        <v>15537</v>
      </c>
      <c r="J1413" s="21" t="s">
        <v>7228</v>
      </c>
      <c r="K1413" s="217" t="s">
        <v>32</v>
      </c>
      <c r="L1413" s="215" t="str">
        <f>VLOOKUP($K1413,[1]TONG_SL!$A$1:$D$65536,2,0)</f>
        <v>Giò Tai Lưỡi Xào 250g</v>
      </c>
      <c r="M1413" s="247"/>
      <c r="N1413" s="215" t="str">
        <f t="shared" si="178"/>
        <v>K-C6</v>
      </c>
      <c r="O1413" s="222"/>
      <c r="P1413" s="222"/>
      <c r="Q1413" s="215" t="str">
        <f>VLOOKUP(K1413,TONG_SL!$A:$D,3,0)</f>
        <v>Túi</v>
      </c>
      <c r="R1413" s="223">
        <v>5</v>
      </c>
      <c r="S1413" s="224"/>
      <c r="T1413" s="224">
        <f>VLOOKUP(VLOOKUP(G1413,Ma_KH!$A:$R,18,0)&amp;K1413,Gia_MB!$A:$F,6,0)</f>
        <v>50182</v>
      </c>
      <c r="U1413" s="182">
        <f t="shared" si="179"/>
        <v>250910</v>
      </c>
      <c r="V1413" s="224"/>
      <c r="W1413" s="225">
        <f t="shared" si="180"/>
        <v>0</v>
      </c>
      <c r="X1413" s="226" t="str">
        <f t="shared" si="181"/>
        <v>8</v>
      </c>
      <c r="Y1413" s="224"/>
      <c r="Z1413" s="182">
        <f t="shared" si="182"/>
        <v>20072.8</v>
      </c>
      <c r="AA1413" s="227">
        <f>VLOOKUP(G1413,Ma_KH!$A:$R,14,0)</f>
        <v>60</v>
      </c>
    </row>
    <row r="1414" spans="1:27" x14ac:dyDescent="0.25">
      <c r="A1414" s="280">
        <v>46046</v>
      </c>
      <c r="B1414" s="281">
        <v>4183607633</v>
      </c>
      <c r="C1414" s="288" t="s">
        <v>15180</v>
      </c>
      <c r="D1414" s="286">
        <v>46056</v>
      </c>
      <c r="E1414" s="219"/>
      <c r="F1414" s="218"/>
      <c r="G1414" s="268" t="s">
        <v>15457</v>
      </c>
      <c r="H1414" s="219"/>
      <c r="I1414" s="217" t="s">
        <v>15537</v>
      </c>
      <c r="J1414" s="21" t="s">
        <v>7228</v>
      </c>
      <c r="K1414" s="217" t="s">
        <v>30</v>
      </c>
      <c r="L1414" s="215" t="str">
        <f>VLOOKUP($K1414,[1]TONG_SL!$A$1:$D$65536,2,0)</f>
        <v>Gà muối 500g</v>
      </c>
      <c r="M1414" s="247"/>
      <c r="N1414" s="215" t="str">
        <f t="shared" si="178"/>
        <v>K-C6</v>
      </c>
      <c r="O1414" s="222"/>
      <c r="P1414" s="222"/>
      <c r="Q1414" s="215" t="str">
        <f>VLOOKUP(K1414,TONG_SL!$A:$D,3,0)</f>
        <v>Túi</v>
      </c>
      <c r="R1414" s="223">
        <v>20</v>
      </c>
      <c r="S1414" s="224"/>
      <c r="T1414" s="224">
        <f>VLOOKUP(VLOOKUP(G1414,Ma_KH!$A:$R,18,0)&amp;K1414,Gia_MB!$A:$F,6,0)</f>
        <v>116611</v>
      </c>
      <c r="U1414" s="182">
        <f t="shared" si="179"/>
        <v>2332220</v>
      </c>
      <c r="V1414" s="224"/>
      <c r="W1414" s="225">
        <f t="shared" si="180"/>
        <v>0</v>
      </c>
      <c r="X1414" s="226" t="str">
        <f t="shared" si="181"/>
        <v>8</v>
      </c>
      <c r="Y1414" s="224"/>
      <c r="Z1414" s="182">
        <f t="shared" si="182"/>
        <v>186577.6</v>
      </c>
      <c r="AA1414" s="227">
        <f>VLOOKUP(G1414,Ma_KH!$A:$R,14,0)</f>
        <v>60</v>
      </c>
    </row>
    <row r="1415" spans="1:27" x14ac:dyDescent="0.25">
      <c r="A1415" s="280">
        <v>46046</v>
      </c>
      <c r="B1415" s="281">
        <v>4183607600</v>
      </c>
      <c r="C1415" s="288" t="s">
        <v>15180</v>
      </c>
      <c r="D1415" s="286">
        <v>46056</v>
      </c>
      <c r="E1415" s="219"/>
      <c r="F1415" s="218"/>
      <c r="G1415" s="268" t="s">
        <v>15457</v>
      </c>
      <c r="H1415" s="219"/>
      <c r="I1415" s="217" t="s">
        <v>15538</v>
      </c>
      <c r="J1415" s="21" t="s">
        <v>7228</v>
      </c>
      <c r="K1415" s="217" t="s">
        <v>30</v>
      </c>
      <c r="L1415" s="215" t="str">
        <f>VLOOKUP($K1415,[1]TONG_SL!$A$1:$D$65536,2,0)</f>
        <v>Gà muối 500g</v>
      </c>
      <c r="M1415" s="247"/>
      <c r="N1415" s="215" t="str">
        <f t="shared" si="178"/>
        <v>K-C6</v>
      </c>
      <c r="O1415" s="222"/>
      <c r="P1415" s="222"/>
      <c r="Q1415" s="215" t="str">
        <f>VLOOKUP(K1415,TONG_SL!$A:$D,3,0)</f>
        <v>Túi</v>
      </c>
      <c r="R1415" s="223">
        <v>49</v>
      </c>
      <c r="S1415" s="224"/>
      <c r="T1415" s="224">
        <f>VLOOKUP(VLOOKUP(G1415,Ma_KH!$A:$R,18,0)&amp;K1415,Gia_MB!$A:$F,6,0)</f>
        <v>116611</v>
      </c>
      <c r="U1415" s="182">
        <f t="shared" si="179"/>
        <v>5713939</v>
      </c>
      <c r="V1415" s="224"/>
      <c r="W1415" s="225">
        <f t="shared" si="180"/>
        <v>0</v>
      </c>
      <c r="X1415" s="226" t="str">
        <f t="shared" si="181"/>
        <v>8</v>
      </c>
      <c r="Y1415" s="224"/>
      <c r="Z1415" s="182">
        <f t="shared" si="182"/>
        <v>457115.12</v>
      </c>
      <c r="AA1415" s="227">
        <f>VLOOKUP(G1415,Ma_KH!$A:$R,14,0)</f>
        <v>60</v>
      </c>
    </row>
    <row r="1416" spans="1:27" x14ac:dyDescent="0.25">
      <c r="A1416" s="280">
        <v>46046</v>
      </c>
      <c r="B1416" s="281">
        <v>4183607600</v>
      </c>
      <c r="C1416" s="288" t="s">
        <v>15180</v>
      </c>
      <c r="D1416" s="286">
        <v>46056</v>
      </c>
      <c r="E1416" s="219"/>
      <c r="F1416" s="218"/>
      <c r="G1416" s="268" t="s">
        <v>15457</v>
      </c>
      <c r="H1416" s="219"/>
      <c r="I1416" s="217" t="s">
        <v>15538</v>
      </c>
      <c r="J1416" s="21" t="s">
        <v>7228</v>
      </c>
      <c r="K1416" s="217" t="s">
        <v>32</v>
      </c>
      <c r="L1416" s="215" t="str">
        <f>VLOOKUP($K1416,[1]TONG_SL!$A$1:$D$65536,2,0)</f>
        <v>Giò Tai Lưỡi Xào 250g</v>
      </c>
      <c r="M1416" s="247"/>
      <c r="N1416" s="215" t="str">
        <f t="shared" si="178"/>
        <v>K-C6</v>
      </c>
      <c r="O1416" s="222"/>
      <c r="P1416" s="222"/>
      <c r="Q1416" s="215" t="str">
        <f>VLOOKUP(K1416,TONG_SL!$A:$D,3,0)</f>
        <v>Túi</v>
      </c>
      <c r="R1416" s="223">
        <v>5</v>
      </c>
      <c r="S1416" s="224"/>
      <c r="T1416" s="224">
        <f>VLOOKUP(VLOOKUP(G1416,Ma_KH!$A:$R,18,0)&amp;K1416,Gia_MB!$A:$F,6,0)</f>
        <v>50182</v>
      </c>
      <c r="U1416" s="182">
        <f t="shared" si="179"/>
        <v>250910</v>
      </c>
      <c r="V1416" s="224"/>
      <c r="W1416" s="225">
        <f t="shared" si="180"/>
        <v>0</v>
      </c>
      <c r="X1416" s="226" t="str">
        <f t="shared" si="181"/>
        <v>8</v>
      </c>
      <c r="Y1416" s="224"/>
      <c r="Z1416" s="182">
        <f t="shared" si="182"/>
        <v>20072.8</v>
      </c>
      <c r="AA1416" s="227">
        <f>VLOOKUP(G1416,Ma_KH!$A:$R,14,0)</f>
        <v>60</v>
      </c>
    </row>
    <row r="1417" spans="1:27" x14ac:dyDescent="0.25">
      <c r="A1417" s="280">
        <v>46046</v>
      </c>
      <c r="B1417" s="281">
        <v>4183607600</v>
      </c>
      <c r="C1417" s="288" t="s">
        <v>15180</v>
      </c>
      <c r="D1417" s="286">
        <v>46056</v>
      </c>
      <c r="E1417" s="219"/>
      <c r="F1417" s="218"/>
      <c r="G1417" s="268" t="s">
        <v>15457</v>
      </c>
      <c r="H1417" s="219"/>
      <c r="I1417" s="217" t="s">
        <v>15538</v>
      </c>
      <c r="J1417" s="21" t="s">
        <v>7228</v>
      </c>
      <c r="K1417" s="217" t="s">
        <v>27</v>
      </c>
      <c r="L1417" s="215" t="str">
        <f>VLOOKUP($K1417,[1]TONG_SL!$A$1:$D$65536,2,0)</f>
        <v>Chân giò heo muối 300g</v>
      </c>
      <c r="M1417" s="247"/>
      <c r="N1417" s="215" t="str">
        <f t="shared" si="178"/>
        <v>K-C6</v>
      </c>
      <c r="O1417" s="222"/>
      <c r="P1417" s="222"/>
      <c r="Q1417" s="215" t="str">
        <f>VLOOKUP(K1417,TONG_SL!$A:$D,3,0)</f>
        <v>Túi</v>
      </c>
      <c r="R1417" s="223">
        <v>39</v>
      </c>
      <c r="S1417" s="224"/>
      <c r="T1417" s="224">
        <f>VLOOKUP(VLOOKUP(G1417,Ma_KH!$A:$R,18,0)&amp;K1417,Gia_MB!$A:$F,6,0)</f>
        <v>73431</v>
      </c>
      <c r="U1417" s="182">
        <f t="shared" si="179"/>
        <v>2863809</v>
      </c>
      <c r="V1417" s="224"/>
      <c r="W1417" s="225">
        <f t="shared" si="180"/>
        <v>0</v>
      </c>
      <c r="X1417" s="226" t="str">
        <f t="shared" si="181"/>
        <v>8</v>
      </c>
      <c r="Y1417" s="224"/>
      <c r="Z1417" s="182">
        <f t="shared" si="182"/>
        <v>229104.72</v>
      </c>
      <c r="AA1417" s="227">
        <f>VLOOKUP(G1417,Ma_KH!$A:$R,14,0)</f>
        <v>60</v>
      </c>
    </row>
    <row r="1418" spans="1:27" x14ac:dyDescent="0.25">
      <c r="A1418" s="280">
        <v>46046</v>
      </c>
      <c r="B1418" s="281">
        <v>4183607600</v>
      </c>
      <c r="C1418" s="288" t="s">
        <v>15180</v>
      </c>
      <c r="D1418" s="286">
        <v>46056</v>
      </c>
      <c r="E1418" s="219"/>
      <c r="F1418" s="218"/>
      <c r="G1418" s="268" t="s">
        <v>15457</v>
      </c>
      <c r="H1418" s="219"/>
      <c r="I1418" s="217" t="s">
        <v>15538</v>
      </c>
      <c r="J1418" s="21" t="s">
        <v>7228</v>
      </c>
      <c r="K1418" s="217" t="s">
        <v>34</v>
      </c>
      <c r="L1418" s="215" t="str">
        <f>VLOOKUP($K1418,[1]TONG_SL!$A$1:$D$65536,2,0)</f>
        <v>Tai heo muối 200g</v>
      </c>
      <c r="M1418" s="247"/>
      <c r="N1418" s="215" t="str">
        <f t="shared" si="178"/>
        <v>K-C6</v>
      </c>
      <c r="O1418" s="222"/>
      <c r="P1418" s="222"/>
      <c r="Q1418" s="215" t="str">
        <f>VLOOKUP(K1418,TONG_SL!$A:$D,3,0)</f>
        <v>Túi</v>
      </c>
      <c r="R1418" s="223">
        <v>11</v>
      </c>
      <c r="S1418" s="224"/>
      <c r="T1418" s="224">
        <f>VLOOKUP(VLOOKUP(G1418,Ma_KH!$A:$R,18,0)&amp;K1418,Gia_MB!$A:$F,6,0)</f>
        <v>55595</v>
      </c>
      <c r="U1418" s="182">
        <f t="shared" si="179"/>
        <v>611545</v>
      </c>
      <c r="V1418" s="224"/>
      <c r="W1418" s="225">
        <f t="shared" si="180"/>
        <v>0</v>
      </c>
      <c r="X1418" s="226" t="str">
        <f t="shared" si="181"/>
        <v>8</v>
      </c>
      <c r="Y1418" s="224"/>
      <c r="Z1418" s="182">
        <f t="shared" si="182"/>
        <v>48923.6</v>
      </c>
      <c r="AA1418" s="227">
        <f>VLOOKUP(G1418,Ma_KH!$A:$R,14,0)</f>
        <v>60</v>
      </c>
    </row>
    <row r="1419" spans="1:27" x14ac:dyDescent="0.25">
      <c r="A1419" s="280">
        <v>46046</v>
      </c>
      <c r="B1419" s="281">
        <v>4183607611</v>
      </c>
      <c r="C1419" s="288" t="s">
        <v>15180</v>
      </c>
      <c r="D1419" s="286">
        <v>46056</v>
      </c>
      <c r="E1419" s="219"/>
      <c r="F1419" s="218"/>
      <c r="G1419" s="268" t="s">
        <v>15457</v>
      </c>
      <c r="H1419" s="219"/>
      <c r="I1419" s="217" t="s">
        <v>15539</v>
      </c>
      <c r="J1419" s="21" t="s">
        <v>7228</v>
      </c>
      <c r="K1419" s="217" t="s">
        <v>48</v>
      </c>
      <c r="L1419" s="215" t="str">
        <f>VLOOKUP($K1419,[1]TONG_SL!$A$1:$D$65536,2,0)</f>
        <v>Mọc Nấm Hương 250g</v>
      </c>
      <c r="M1419" s="247"/>
      <c r="N1419" s="215" t="str">
        <f t="shared" si="178"/>
        <v>K-C6</v>
      </c>
      <c r="O1419" s="222"/>
      <c r="P1419" s="222"/>
      <c r="Q1419" s="215" t="str">
        <f>VLOOKUP(K1419,TONG_SL!$A:$D,3,0)</f>
        <v>Túi</v>
      </c>
      <c r="R1419" s="223">
        <v>4</v>
      </c>
      <c r="S1419" s="224"/>
      <c r="T1419" s="224">
        <f>VLOOKUP(VLOOKUP(G1419,Ma_KH!$A:$R,18,0)&amp;K1419,Gia_MB!$A:$F,6,0)</f>
        <v>46000</v>
      </c>
      <c r="U1419" s="182">
        <f t="shared" si="179"/>
        <v>184000</v>
      </c>
      <c r="V1419" s="224"/>
      <c r="W1419" s="225">
        <f t="shared" si="180"/>
        <v>0</v>
      </c>
      <c r="X1419" s="226" t="str">
        <f t="shared" si="181"/>
        <v>8</v>
      </c>
      <c r="Y1419" s="224"/>
      <c r="Z1419" s="182">
        <f t="shared" si="182"/>
        <v>14720</v>
      </c>
      <c r="AA1419" s="227">
        <f>VLOOKUP(G1419,Ma_KH!$A:$R,14,0)</f>
        <v>60</v>
      </c>
    </row>
    <row r="1420" spans="1:27" x14ac:dyDescent="0.25">
      <c r="A1420" s="280">
        <v>46046</v>
      </c>
      <c r="B1420" s="281">
        <v>4183607611</v>
      </c>
      <c r="C1420" s="288" t="s">
        <v>15180</v>
      </c>
      <c r="D1420" s="286">
        <v>46056</v>
      </c>
      <c r="E1420" s="219"/>
      <c r="F1420" s="218"/>
      <c r="G1420" s="268" t="s">
        <v>15457</v>
      </c>
      <c r="H1420" s="219"/>
      <c r="I1420" s="217" t="s">
        <v>15539</v>
      </c>
      <c r="J1420" s="21" t="s">
        <v>7228</v>
      </c>
      <c r="K1420" s="217" t="s">
        <v>27</v>
      </c>
      <c r="L1420" s="215" t="str">
        <f>VLOOKUP($K1420,[1]TONG_SL!$A$1:$D$65536,2,0)</f>
        <v>Chân giò heo muối 300g</v>
      </c>
      <c r="M1420" s="247"/>
      <c r="N1420" s="215" t="str">
        <f t="shared" si="178"/>
        <v>K-C6</v>
      </c>
      <c r="O1420" s="222"/>
      <c r="P1420" s="222"/>
      <c r="Q1420" s="215" t="str">
        <f>VLOOKUP(K1420,TONG_SL!$A:$D,3,0)</f>
        <v>Túi</v>
      </c>
      <c r="R1420" s="223">
        <v>8</v>
      </c>
      <c r="S1420" s="224"/>
      <c r="T1420" s="224">
        <f>VLOOKUP(VLOOKUP(G1420,Ma_KH!$A:$R,18,0)&amp;K1420,Gia_MB!$A:$F,6,0)</f>
        <v>73431</v>
      </c>
      <c r="U1420" s="182">
        <f t="shared" si="179"/>
        <v>587448</v>
      </c>
      <c r="V1420" s="224"/>
      <c r="W1420" s="225">
        <f t="shared" si="180"/>
        <v>0</v>
      </c>
      <c r="X1420" s="226" t="str">
        <f t="shared" si="181"/>
        <v>8</v>
      </c>
      <c r="Y1420" s="224"/>
      <c r="Z1420" s="182">
        <f t="shared" si="182"/>
        <v>46995.840000000004</v>
      </c>
      <c r="AA1420" s="227">
        <f>VLOOKUP(G1420,Ma_KH!$A:$R,14,0)</f>
        <v>60</v>
      </c>
    </row>
    <row r="1421" spans="1:27" x14ac:dyDescent="0.25">
      <c r="A1421" s="280">
        <v>46046</v>
      </c>
      <c r="B1421" s="281">
        <v>4183607611</v>
      </c>
      <c r="C1421" s="288" t="s">
        <v>15180</v>
      </c>
      <c r="D1421" s="286">
        <v>46056</v>
      </c>
      <c r="E1421" s="219"/>
      <c r="F1421" s="218"/>
      <c r="G1421" s="268" t="s">
        <v>15457</v>
      </c>
      <c r="H1421" s="219"/>
      <c r="I1421" s="217" t="s">
        <v>15539</v>
      </c>
      <c r="J1421" s="21" t="s">
        <v>7228</v>
      </c>
      <c r="K1421" s="217" t="s">
        <v>32</v>
      </c>
      <c r="L1421" s="215" t="str">
        <f>VLOOKUP($K1421,[1]TONG_SL!$A$1:$D$65536,2,0)</f>
        <v>Giò Tai Lưỡi Xào 250g</v>
      </c>
      <c r="M1421" s="247"/>
      <c r="N1421" s="215" t="str">
        <f t="shared" si="178"/>
        <v>K-C6</v>
      </c>
      <c r="O1421" s="222"/>
      <c r="P1421" s="222"/>
      <c r="Q1421" s="215" t="str">
        <f>VLOOKUP(K1421,TONG_SL!$A:$D,3,0)</f>
        <v>Túi</v>
      </c>
      <c r="R1421" s="223">
        <v>5</v>
      </c>
      <c r="S1421" s="224"/>
      <c r="T1421" s="224">
        <f>VLOOKUP(VLOOKUP(G1421,Ma_KH!$A:$R,18,0)&amp;K1421,Gia_MB!$A:$F,6,0)</f>
        <v>50182</v>
      </c>
      <c r="U1421" s="182">
        <f t="shared" si="179"/>
        <v>250910</v>
      </c>
      <c r="V1421" s="224"/>
      <c r="W1421" s="225">
        <f t="shared" si="180"/>
        <v>0</v>
      </c>
      <c r="X1421" s="226" t="str">
        <f t="shared" si="181"/>
        <v>8</v>
      </c>
      <c r="Y1421" s="224"/>
      <c r="Z1421" s="182">
        <f t="shared" si="182"/>
        <v>20072.8</v>
      </c>
      <c r="AA1421" s="227">
        <f>VLOOKUP(G1421,Ma_KH!$A:$R,14,0)</f>
        <v>60</v>
      </c>
    </row>
    <row r="1422" spans="1:27" x14ac:dyDescent="0.25">
      <c r="A1422" s="280">
        <v>46046</v>
      </c>
      <c r="B1422" s="281">
        <v>4183607611</v>
      </c>
      <c r="C1422" s="288" t="s">
        <v>15180</v>
      </c>
      <c r="D1422" s="286">
        <v>46056</v>
      </c>
      <c r="E1422" s="219"/>
      <c r="F1422" s="218"/>
      <c r="G1422" s="268" t="s">
        <v>15457</v>
      </c>
      <c r="H1422" s="219"/>
      <c r="I1422" s="217" t="s">
        <v>15539</v>
      </c>
      <c r="J1422" s="21" t="s">
        <v>7228</v>
      </c>
      <c r="K1422" s="217" t="s">
        <v>30</v>
      </c>
      <c r="L1422" s="215" t="str">
        <f>VLOOKUP($K1422,[1]TONG_SL!$A$1:$D$65536,2,0)</f>
        <v>Gà muối 500g</v>
      </c>
      <c r="M1422" s="247"/>
      <c r="N1422" s="215" t="str">
        <f t="shared" si="178"/>
        <v>K-C6</v>
      </c>
      <c r="O1422" s="222"/>
      <c r="P1422" s="222"/>
      <c r="Q1422" s="215" t="str">
        <f>VLOOKUP(K1422,TONG_SL!$A:$D,3,0)</f>
        <v>Túi</v>
      </c>
      <c r="R1422" s="223">
        <v>30</v>
      </c>
      <c r="S1422" s="224"/>
      <c r="T1422" s="224">
        <f>VLOOKUP(VLOOKUP(G1422,Ma_KH!$A:$R,18,0)&amp;K1422,Gia_MB!$A:$F,6,0)</f>
        <v>116611</v>
      </c>
      <c r="U1422" s="182">
        <f t="shared" si="179"/>
        <v>3498330</v>
      </c>
      <c r="V1422" s="224"/>
      <c r="W1422" s="225">
        <f t="shared" si="180"/>
        <v>0</v>
      </c>
      <c r="X1422" s="226" t="str">
        <f t="shared" si="181"/>
        <v>8</v>
      </c>
      <c r="Y1422" s="224"/>
      <c r="Z1422" s="182">
        <f t="shared" si="182"/>
        <v>279866.40000000002</v>
      </c>
      <c r="AA1422" s="227">
        <f>VLOOKUP(G1422,Ma_KH!$A:$R,14,0)</f>
        <v>60</v>
      </c>
    </row>
    <row r="1423" spans="1:27" x14ac:dyDescent="0.25">
      <c r="A1423" s="280">
        <v>46046</v>
      </c>
      <c r="B1423" s="281">
        <v>4183607671</v>
      </c>
      <c r="C1423" s="288" t="s">
        <v>15180</v>
      </c>
      <c r="D1423" s="286">
        <v>46056</v>
      </c>
      <c r="E1423" s="219"/>
      <c r="F1423" s="218"/>
      <c r="G1423" s="268" t="s">
        <v>15457</v>
      </c>
      <c r="H1423" s="219"/>
      <c r="I1423" s="217" t="s">
        <v>15540</v>
      </c>
      <c r="J1423" s="21" t="s">
        <v>7228</v>
      </c>
      <c r="K1423" s="217" t="s">
        <v>48</v>
      </c>
      <c r="L1423" s="215" t="str">
        <f>VLOOKUP($K1423,[1]TONG_SL!$A$1:$D$65536,2,0)</f>
        <v>Mọc Nấm Hương 250g</v>
      </c>
      <c r="M1423" s="247"/>
      <c r="N1423" s="215" t="str">
        <f t="shared" si="178"/>
        <v>K-C6</v>
      </c>
      <c r="O1423" s="222"/>
      <c r="P1423" s="222"/>
      <c r="Q1423" s="215" t="str">
        <f>VLOOKUP(K1423,TONG_SL!$A:$D,3,0)</f>
        <v>Túi</v>
      </c>
      <c r="R1423" s="223">
        <v>2</v>
      </c>
      <c r="S1423" s="224"/>
      <c r="T1423" s="224">
        <f>VLOOKUP(VLOOKUP(G1423,Ma_KH!$A:$R,18,0)&amp;K1423,Gia_MB!$A:$F,6,0)</f>
        <v>46000</v>
      </c>
      <c r="U1423" s="182">
        <f t="shared" si="179"/>
        <v>92000</v>
      </c>
      <c r="V1423" s="224"/>
      <c r="W1423" s="225">
        <f t="shared" si="180"/>
        <v>0</v>
      </c>
      <c r="X1423" s="226" t="str">
        <f t="shared" si="181"/>
        <v>8</v>
      </c>
      <c r="Y1423" s="224"/>
      <c r="Z1423" s="182">
        <f t="shared" si="182"/>
        <v>7360</v>
      </c>
      <c r="AA1423" s="227">
        <f>VLOOKUP(G1423,Ma_KH!$A:$R,14,0)</f>
        <v>60</v>
      </c>
    </row>
    <row r="1424" spans="1:27" x14ac:dyDescent="0.25">
      <c r="A1424" s="280">
        <v>46046</v>
      </c>
      <c r="B1424" s="281">
        <v>4183607671</v>
      </c>
      <c r="C1424" s="288" t="s">
        <v>15180</v>
      </c>
      <c r="D1424" s="286">
        <v>46056</v>
      </c>
      <c r="E1424" s="219"/>
      <c r="F1424" s="218"/>
      <c r="G1424" s="268" t="s">
        <v>15457</v>
      </c>
      <c r="H1424" s="219"/>
      <c r="I1424" s="217" t="s">
        <v>15540</v>
      </c>
      <c r="J1424" s="21" t="s">
        <v>7228</v>
      </c>
      <c r="K1424" s="217" t="s">
        <v>27</v>
      </c>
      <c r="L1424" s="215" t="str">
        <f>VLOOKUP($K1424,[1]TONG_SL!$A$1:$D$65536,2,0)</f>
        <v>Chân giò heo muối 300g</v>
      </c>
      <c r="M1424" s="247"/>
      <c r="N1424" s="215" t="str">
        <f t="shared" si="178"/>
        <v>K-C6</v>
      </c>
      <c r="O1424" s="222"/>
      <c r="P1424" s="222"/>
      <c r="Q1424" s="215" t="str">
        <f>VLOOKUP(K1424,TONG_SL!$A:$D,3,0)</f>
        <v>Túi</v>
      </c>
      <c r="R1424" s="223">
        <v>11</v>
      </c>
      <c r="S1424" s="224"/>
      <c r="T1424" s="224">
        <f>VLOOKUP(VLOOKUP(G1424,Ma_KH!$A:$R,18,0)&amp;K1424,Gia_MB!$A:$F,6,0)</f>
        <v>73431</v>
      </c>
      <c r="U1424" s="182">
        <f t="shared" si="179"/>
        <v>807741</v>
      </c>
      <c r="V1424" s="224"/>
      <c r="W1424" s="225">
        <f t="shared" si="180"/>
        <v>0</v>
      </c>
      <c r="X1424" s="226" t="str">
        <f t="shared" si="181"/>
        <v>8</v>
      </c>
      <c r="Y1424" s="224"/>
      <c r="Z1424" s="182">
        <f t="shared" si="182"/>
        <v>64619.28</v>
      </c>
      <c r="AA1424" s="227">
        <f>VLOOKUP(G1424,Ma_KH!$A:$R,14,0)</f>
        <v>60</v>
      </c>
    </row>
    <row r="1425" spans="1:27" x14ac:dyDescent="0.25">
      <c r="A1425" s="280">
        <v>46046</v>
      </c>
      <c r="B1425" s="281">
        <v>4183607671</v>
      </c>
      <c r="C1425" s="288" t="s">
        <v>15180</v>
      </c>
      <c r="D1425" s="286">
        <v>46056</v>
      </c>
      <c r="E1425" s="219"/>
      <c r="F1425" s="218"/>
      <c r="G1425" s="268" t="s">
        <v>15457</v>
      </c>
      <c r="H1425" s="219"/>
      <c r="I1425" s="217" t="s">
        <v>15540</v>
      </c>
      <c r="J1425" s="21" t="s">
        <v>7228</v>
      </c>
      <c r="K1425" s="217" t="s">
        <v>32</v>
      </c>
      <c r="L1425" s="215" t="str">
        <f>VLOOKUP($K1425,[1]TONG_SL!$A$1:$D$65536,2,0)</f>
        <v>Giò Tai Lưỡi Xào 250g</v>
      </c>
      <c r="M1425" s="247"/>
      <c r="N1425" s="215" t="str">
        <f t="shared" si="178"/>
        <v>K-C6</v>
      </c>
      <c r="O1425" s="222"/>
      <c r="P1425" s="222"/>
      <c r="Q1425" s="215" t="str">
        <f>VLOOKUP(K1425,TONG_SL!$A:$D,3,0)</f>
        <v>Túi</v>
      </c>
      <c r="R1425" s="223">
        <v>5</v>
      </c>
      <c r="S1425" s="224"/>
      <c r="T1425" s="224">
        <f>VLOOKUP(VLOOKUP(G1425,Ma_KH!$A:$R,18,0)&amp;K1425,Gia_MB!$A:$F,6,0)</f>
        <v>50182</v>
      </c>
      <c r="U1425" s="182">
        <f t="shared" si="179"/>
        <v>250910</v>
      </c>
      <c r="V1425" s="224"/>
      <c r="W1425" s="225">
        <f t="shared" si="180"/>
        <v>0</v>
      </c>
      <c r="X1425" s="226" t="str">
        <f t="shared" si="181"/>
        <v>8</v>
      </c>
      <c r="Y1425" s="224"/>
      <c r="Z1425" s="182">
        <f t="shared" si="182"/>
        <v>20072.8</v>
      </c>
      <c r="AA1425" s="227">
        <f>VLOOKUP(G1425,Ma_KH!$A:$R,14,0)</f>
        <v>60</v>
      </c>
    </row>
    <row r="1426" spans="1:27" x14ac:dyDescent="0.25">
      <c r="A1426" s="280">
        <v>46046</v>
      </c>
      <c r="B1426" s="281">
        <v>4183607671</v>
      </c>
      <c r="C1426" s="288" t="s">
        <v>15180</v>
      </c>
      <c r="D1426" s="286">
        <v>46056</v>
      </c>
      <c r="E1426" s="219"/>
      <c r="F1426" s="218"/>
      <c r="G1426" s="268" t="s">
        <v>15457</v>
      </c>
      <c r="H1426" s="219"/>
      <c r="I1426" s="217" t="s">
        <v>15540</v>
      </c>
      <c r="J1426" s="21" t="s">
        <v>7228</v>
      </c>
      <c r="K1426" s="217" t="s">
        <v>30</v>
      </c>
      <c r="L1426" s="215" t="str">
        <f>VLOOKUP($K1426,[1]TONG_SL!$A$1:$D$65536,2,0)</f>
        <v>Gà muối 500g</v>
      </c>
      <c r="M1426" s="247"/>
      <c r="N1426" s="215" t="str">
        <f t="shared" si="178"/>
        <v>K-C6</v>
      </c>
      <c r="O1426" s="222"/>
      <c r="P1426" s="222"/>
      <c r="Q1426" s="215" t="str">
        <f>VLOOKUP(K1426,TONG_SL!$A:$D,3,0)</f>
        <v>Túi</v>
      </c>
      <c r="R1426" s="223">
        <v>23</v>
      </c>
      <c r="S1426" s="224"/>
      <c r="T1426" s="224">
        <f>VLOOKUP(VLOOKUP(G1426,Ma_KH!$A:$R,18,0)&amp;K1426,Gia_MB!$A:$F,6,0)</f>
        <v>116611</v>
      </c>
      <c r="U1426" s="182">
        <f t="shared" si="179"/>
        <v>2682053</v>
      </c>
      <c r="V1426" s="224"/>
      <c r="W1426" s="225">
        <f t="shared" si="180"/>
        <v>0</v>
      </c>
      <c r="X1426" s="226" t="str">
        <f t="shared" si="181"/>
        <v>8</v>
      </c>
      <c r="Y1426" s="224"/>
      <c r="Z1426" s="182">
        <f t="shared" si="182"/>
        <v>214564.24</v>
      </c>
      <c r="AA1426" s="227">
        <f>VLOOKUP(G1426,Ma_KH!$A:$R,14,0)</f>
        <v>60</v>
      </c>
    </row>
    <row r="1427" spans="1:27" x14ac:dyDescent="0.25">
      <c r="A1427" s="280">
        <v>46046</v>
      </c>
      <c r="B1427" s="281">
        <v>4183608216</v>
      </c>
      <c r="C1427" s="288" t="s">
        <v>15180</v>
      </c>
      <c r="D1427" s="286">
        <v>46056</v>
      </c>
      <c r="E1427" s="219"/>
      <c r="F1427" s="218"/>
      <c r="G1427" s="268" t="s">
        <v>15457</v>
      </c>
      <c r="H1427" s="219"/>
      <c r="I1427" s="217" t="s">
        <v>15541</v>
      </c>
      <c r="J1427" s="21" t="s">
        <v>7228</v>
      </c>
      <c r="K1427" s="217" t="s">
        <v>48</v>
      </c>
      <c r="L1427" s="215" t="str">
        <f>VLOOKUP($K1427,[1]TONG_SL!$A$1:$D$65536,2,0)</f>
        <v>Mọc Nấm Hương 250g</v>
      </c>
      <c r="M1427" s="247"/>
      <c r="N1427" s="215" t="str">
        <f t="shared" si="178"/>
        <v>K-C6</v>
      </c>
      <c r="O1427" s="222"/>
      <c r="P1427" s="222"/>
      <c r="Q1427" s="215" t="str">
        <f>VLOOKUP(K1427,TONG_SL!$A:$D,3,0)</f>
        <v>Túi</v>
      </c>
      <c r="R1427" s="223">
        <v>2</v>
      </c>
      <c r="S1427" s="224"/>
      <c r="T1427" s="224">
        <f>VLOOKUP(VLOOKUP(G1427,Ma_KH!$A:$R,18,0)&amp;K1427,Gia_MB!$A:$F,6,0)</f>
        <v>46000</v>
      </c>
      <c r="U1427" s="182">
        <f t="shared" si="179"/>
        <v>92000</v>
      </c>
      <c r="V1427" s="224"/>
      <c r="W1427" s="225">
        <f t="shared" si="180"/>
        <v>0</v>
      </c>
      <c r="X1427" s="226" t="str">
        <f t="shared" si="181"/>
        <v>8</v>
      </c>
      <c r="Y1427" s="224"/>
      <c r="Z1427" s="182">
        <f t="shared" si="182"/>
        <v>7360</v>
      </c>
      <c r="AA1427" s="227">
        <f>VLOOKUP(G1427,Ma_KH!$A:$R,14,0)</f>
        <v>60</v>
      </c>
    </row>
    <row r="1428" spans="1:27" x14ac:dyDescent="0.25">
      <c r="A1428" s="280">
        <v>46046</v>
      </c>
      <c r="B1428" s="281">
        <v>4183608216</v>
      </c>
      <c r="C1428" s="288" t="s">
        <v>15180</v>
      </c>
      <c r="D1428" s="286">
        <v>46056</v>
      </c>
      <c r="E1428" s="219"/>
      <c r="F1428" s="218"/>
      <c r="G1428" s="268" t="s">
        <v>15457</v>
      </c>
      <c r="H1428" s="219"/>
      <c r="I1428" s="217" t="s">
        <v>15541</v>
      </c>
      <c r="J1428" s="21" t="s">
        <v>7228</v>
      </c>
      <c r="K1428" s="217" t="s">
        <v>27</v>
      </c>
      <c r="L1428" s="215" t="str">
        <f>VLOOKUP($K1428,[1]TONG_SL!$A$1:$D$65536,2,0)</f>
        <v>Chân giò heo muối 300g</v>
      </c>
      <c r="M1428" s="247"/>
      <c r="N1428" s="215" t="str">
        <f t="shared" si="178"/>
        <v>K-C6</v>
      </c>
      <c r="O1428" s="222"/>
      <c r="P1428" s="222"/>
      <c r="Q1428" s="215" t="str">
        <f>VLOOKUP(K1428,TONG_SL!$A:$D,3,0)</f>
        <v>Túi</v>
      </c>
      <c r="R1428" s="223">
        <v>50</v>
      </c>
      <c r="S1428" s="224"/>
      <c r="T1428" s="224">
        <f>VLOOKUP(VLOOKUP(G1428,Ma_KH!$A:$R,18,0)&amp;K1428,Gia_MB!$A:$F,6,0)</f>
        <v>73431</v>
      </c>
      <c r="U1428" s="182">
        <f t="shared" si="179"/>
        <v>3671550</v>
      </c>
      <c r="V1428" s="224"/>
      <c r="W1428" s="225">
        <f t="shared" si="180"/>
        <v>0</v>
      </c>
      <c r="X1428" s="226" t="str">
        <f t="shared" si="181"/>
        <v>8</v>
      </c>
      <c r="Y1428" s="224"/>
      <c r="Z1428" s="182">
        <f t="shared" si="182"/>
        <v>293724</v>
      </c>
      <c r="AA1428" s="227">
        <f>VLOOKUP(G1428,Ma_KH!$A:$R,14,0)</f>
        <v>60</v>
      </c>
    </row>
    <row r="1429" spans="1:27" x14ac:dyDescent="0.25">
      <c r="A1429" s="280">
        <v>46046</v>
      </c>
      <c r="B1429" s="281">
        <v>4183608216</v>
      </c>
      <c r="C1429" s="288" t="s">
        <v>15180</v>
      </c>
      <c r="D1429" s="286">
        <v>46056</v>
      </c>
      <c r="E1429" s="219"/>
      <c r="F1429" s="218"/>
      <c r="G1429" s="268" t="s">
        <v>15457</v>
      </c>
      <c r="H1429" s="219"/>
      <c r="I1429" s="217" t="s">
        <v>15541</v>
      </c>
      <c r="J1429" s="21" t="s">
        <v>7228</v>
      </c>
      <c r="K1429" s="217" t="s">
        <v>30</v>
      </c>
      <c r="L1429" s="215" t="str">
        <f>VLOOKUP($K1429,[1]TONG_SL!$A$1:$D$65536,2,0)</f>
        <v>Gà muối 500g</v>
      </c>
      <c r="M1429" s="247"/>
      <c r="N1429" s="215" t="str">
        <f t="shared" si="178"/>
        <v>K-C6</v>
      </c>
      <c r="O1429" s="222"/>
      <c r="P1429" s="222"/>
      <c r="Q1429" s="215" t="str">
        <f>VLOOKUP(K1429,TONG_SL!$A:$D,3,0)</f>
        <v>Túi</v>
      </c>
      <c r="R1429" s="223">
        <v>15</v>
      </c>
      <c r="S1429" s="224"/>
      <c r="T1429" s="224">
        <f>VLOOKUP(VLOOKUP(G1429,Ma_KH!$A:$R,18,0)&amp;K1429,Gia_MB!$A:$F,6,0)</f>
        <v>116611</v>
      </c>
      <c r="U1429" s="182">
        <f t="shared" si="179"/>
        <v>1749165</v>
      </c>
      <c r="V1429" s="224"/>
      <c r="W1429" s="225">
        <f t="shared" si="180"/>
        <v>0</v>
      </c>
      <c r="X1429" s="226" t="str">
        <f t="shared" si="181"/>
        <v>8</v>
      </c>
      <c r="Y1429" s="224"/>
      <c r="Z1429" s="182">
        <f t="shared" si="182"/>
        <v>139933.20000000001</v>
      </c>
      <c r="AA1429" s="227">
        <f>VLOOKUP(G1429,Ma_KH!$A:$R,14,0)</f>
        <v>60</v>
      </c>
    </row>
    <row r="1430" spans="1:27" x14ac:dyDescent="0.25">
      <c r="A1430" s="216">
        <v>46046</v>
      </c>
      <c r="B1430" s="217">
        <v>4183607639</v>
      </c>
      <c r="C1430" s="10" t="s">
        <v>15180</v>
      </c>
      <c r="D1430" s="9">
        <v>46056</v>
      </c>
      <c r="E1430" s="219"/>
      <c r="F1430" s="218"/>
      <c r="G1430" s="268" t="s">
        <v>15457</v>
      </c>
      <c r="H1430" s="219"/>
      <c r="I1430" s="217" t="s">
        <v>15542</v>
      </c>
      <c r="J1430" s="21" t="s">
        <v>7228</v>
      </c>
      <c r="K1430" s="217" t="s">
        <v>27</v>
      </c>
      <c r="L1430" s="215" t="str">
        <f>VLOOKUP($K1430,[1]TONG_SL!$A$1:$D$65536,2,0)</f>
        <v>Chân giò heo muối 300g</v>
      </c>
      <c r="M1430" s="247"/>
      <c r="N1430" s="215" t="str">
        <f t="shared" si="178"/>
        <v>K-C6</v>
      </c>
      <c r="O1430" s="222"/>
      <c r="P1430" s="222"/>
      <c r="Q1430" s="215" t="str">
        <f>VLOOKUP(K1430,TONG_SL!$A:$D,3,0)</f>
        <v>Túi</v>
      </c>
      <c r="R1430" s="223">
        <v>30</v>
      </c>
      <c r="S1430" s="224"/>
      <c r="T1430" s="224">
        <f>VLOOKUP(VLOOKUP(G1430,Ma_KH!$A:$R,18,0)&amp;K1430,Gia_MB!$A:$F,6,0)</f>
        <v>73431</v>
      </c>
      <c r="U1430" s="182">
        <f t="shared" si="179"/>
        <v>2202930</v>
      </c>
      <c r="V1430" s="224"/>
      <c r="W1430" s="225">
        <f t="shared" si="180"/>
        <v>0</v>
      </c>
      <c r="X1430" s="226" t="str">
        <f t="shared" si="181"/>
        <v>8</v>
      </c>
      <c r="Y1430" s="224"/>
      <c r="Z1430" s="182">
        <f t="shared" si="182"/>
        <v>176234.4</v>
      </c>
      <c r="AA1430" s="227">
        <f>VLOOKUP(G1430,Ma_KH!$A:$R,14,0)</f>
        <v>60</v>
      </c>
    </row>
    <row r="1431" spans="1:27" x14ac:dyDescent="0.25">
      <c r="A1431" s="216">
        <v>46046</v>
      </c>
      <c r="B1431" s="217">
        <v>4183607639</v>
      </c>
      <c r="C1431" s="10" t="s">
        <v>15180</v>
      </c>
      <c r="D1431" s="9">
        <v>46056</v>
      </c>
      <c r="E1431" s="219"/>
      <c r="F1431" s="218"/>
      <c r="G1431" s="268" t="s">
        <v>15457</v>
      </c>
      <c r="H1431" s="219"/>
      <c r="I1431" s="217" t="s">
        <v>15542</v>
      </c>
      <c r="J1431" s="21" t="s">
        <v>7228</v>
      </c>
      <c r="K1431" s="217" t="s">
        <v>32</v>
      </c>
      <c r="L1431" s="215" t="str">
        <f>VLOOKUP($K1431,[1]TONG_SL!$A$1:$D$65536,2,0)</f>
        <v>Giò Tai Lưỡi Xào 250g</v>
      </c>
      <c r="M1431" s="247"/>
      <c r="N1431" s="215" t="str">
        <f t="shared" si="178"/>
        <v>K-C6</v>
      </c>
      <c r="O1431" s="222"/>
      <c r="P1431" s="222"/>
      <c r="Q1431" s="215" t="str">
        <f>VLOOKUP(K1431,TONG_SL!$A:$D,3,0)</f>
        <v>Túi</v>
      </c>
      <c r="R1431" s="223">
        <v>3</v>
      </c>
      <c r="S1431" s="224"/>
      <c r="T1431" s="224">
        <f>VLOOKUP(VLOOKUP(G1431,Ma_KH!$A:$R,18,0)&amp;K1431,Gia_MB!$A:$F,6,0)</f>
        <v>50182</v>
      </c>
      <c r="U1431" s="182">
        <f t="shared" si="179"/>
        <v>150546</v>
      </c>
      <c r="V1431" s="224"/>
      <c r="W1431" s="225">
        <f t="shared" si="180"/>
        <v>0</v>
      </c>
      <c r="X1431" s="226" t="str">
        <f t="shared" si="181"/>
        <v>8</v>
      </c>
      <c r="Y1431" s="224"/>
      <c r="Z1431" s="182">
        <f t="shared" si="182"/>
        <v>12043.68</v>
      </c>
      <c r="AA1431" s="227">
        <f>VLOOKUP(G1431,Ma_KH!$A:$R,14,0)</f>
        <v>60</v>
      </c>
    </row>
    <row r="1432" spans="1:27" x14ac:dyDescent="0.25">
      <c r="A1432" s="216">
        <v>46046</v>
      </c>
      <c r="B1432" s="217">
        <v>4183607639</v>
      </c>
      <c r="C1432" s="10" t="s">
        <v>15180</v>
      </c>
      <c r="D1432" s="9">
        <v>46056</v>
      </c>
      <c r="E1432" s="219"/>
      <c r="F1432" s="218"/>
      <c r="G1432" s="268" t="s">
        <v>15457</v>
      </c>
      <c r="H1432" s="219"/>
      <c r="I1432" s="217" t="s">
        <v>15542</v>
      </c>
      <c r="J1432" s="21" t="s">
        <v>7228</v>
      </c>
      <c r="K1432" s="217" t="s">
        <v>30</v>
      </c>
      <c r="L1432" s="215" t="str">
        <f>VLOOKUP($K1432,[1]TONG_SL!$A$1:$D$65536,2,0)</f>
        <v>Gà muối 500g</v>
      </c>
      <c r="M1432" s="247"/>
      <c r="N1432" s="215" t="str">
        <f t="shared" si="178"/>
        <v>K-C6</v>
      </c>
      <c r="O1432" s="222"/>
      <c r="P1432" s="222"/>
      <c r="Q1432" s="215" t="str">
        <f>VLOOKUP(K1432,TONG_SL!$A:$D,3,0)</f>
        <v>Túi</v>
      </c>
      <c r="R1432" s="223">
        <v>20</v>
      </c>
      <c r="S1432" s="224"/>
      <c r="T1432" s="224">
        <f>VLOOKUP(VLOOKUP(G1432,Ma_KH!$A:$R,18,0)&amp;K1432,Gia_MB!$A:$F,6,0)</f>
        <v>116611</v>
      </c>
      <c r="U1432" s="182">
        <f t="shared" si="179"/>
        <v>2332220</v>
      </c>
      <c r="V1432" s="224"/>
      <c r="W1432" s="225">
        <f t="shared" si="180"/>
        <v>0</v>
      </c>
      <c r="X1432" s="226" t="str">
        <f t="shared" si="181"/>
        <v>8</v>
      </c>
      <c r="Y1432" s="224"/>
      <c r="Z1432" s="182">
        <f t="shared" si="182"/>
        <v>186577.6</v>
      </c>
      <c r="AA1432" s="227">
        <f>VLOOKUP(G1432,Ma_KH!$A:$R,14,0)</f>
        <v>60</v>
      </c>
    </row>
    <row r="1433" spans="1:27" x14ac:dyDescent="0.25">
      <c r="A1433" s="280">
        <v>46046</v>
      </c>
      <c r="B1433" s="281">
        <v>4183607654</v>
      </c>
      <c r="C1433" s="288" t="s">
        <v>15180</v>
      </c>
      <c r="D1433" s="286">
        <v>46056</v>
      </c>
      <c r="E1433" s="219"/>
      <c r="F1433" s="218"/>
      <c r="G1433" s="268" t="s">
        <v>15457</v>
      </c>
      <c r="H1433" s="219"/>
      <c r="I1433" s="217" t="s">
        <v>15543</v>
      </c>
      <c r="J1433" s="21" t="s">
        <v>7228</v>
      </c>
      <c r="K1433" s="217" t="s">
        <v>34</v>
      </c>
      <c r="L1433" s="215" t="str">
        <f>VLOOKUP($K1433,[1]TONG_SL!$A$1:$D$65536,2,0)</f>
        <v>Tai heo muối 200g</v>
      </c>
      <c r="M1433" s="247"/>
      <c r="N1433" s="215" t="str">
        <f t="shared" si="178"/>
        <v>K-C6</v>
      </c>
      <c r="O1433" s="222"/>
      <c r="P1433" s="222"/>
      <c r="Q1433" s="215" t="str">
        <f>VLOOKUP(K1433,TONG_SL!$A:$D,3,0)</f>
        <v>Túi</v>
      </c>
      <c r="R1433" s="223">
        <v>4</v>
      </c>
      <c r="S1433" s="224"/>
      <c r="T1433" s="224">
        <f>VLOOKUP(VLOOKUP(G1433,Ma_KH!$A:$R,18,0)&amp;K1433,Gia_MB!$A:$F,6,0)</f>
        <v>55595</v>
      </c>
      <c r="U1433" s="182">
        <f t="shared" si="179"/>
        <v>222380</v>
      </c>
      <c r="V1433" s="224"/>
      <c r="W1433" s="225">
        <f t="shared" si="180"/>
        <v>0</v>
      </c>
      <c r="X1433" s="226" t="str">
        <f t="shared" si="181"/>
        <v>8</v>
      </c>
      <c r="Y1433" s="224"/>
      <c r="Z1433" s="182">
        <f t="shared" si="182"/>
        <v>17790.400000000001</v>
      </c>
      <c r="AA1433" s="227">
        <f>VLOOKUP(G1433,Ma_KH!$A:$R,14,0)</f>
        <v>60</v>
      </c>
    </row>
    <row r="1434" spans="1:27" x14ac:dyDescent="0.25">
      <c r="A1434" s="280">
        <v>46046</v>
      </c>
      <c r="B1434" s="281">
        <v>4183607654</v>
      </c>
      <c r="C1434" s="288" t="s">
        <v>15180</v>
      </c>
      <c r="D1434" s="286">
        <v>46056</v>
      </c>
      <c r="E1434" s="219"/>
      <c r="F1434" s="218"/>
      <c r="G1434" s="268" t="s">
        <v>15457</v>
      </c>
      <c r="H1434" s="219"/>
      <c r="I1434" s="217" t="s">
        <v>15543</v>
      </c>
      <c r="J1434" s="21" t="s">
        <v>7228</v>
      </c>
      <c r="K1434" s="217" t="s">
        <v>27</v>
      </c>
      <c r="L1434" s="215" t="str">
        <f>VLOOKUP($K1434,[1]TONG_SL!$A$1:$D$65536,2,0)</f>
        <v>Chân giò heo muối 300g</v>
      </c>
      <c r="M1434" s="247"/>
      <c r="N1434" s="215" t="str">
        <f t="shared" si="178"/>
        <v>K-C6</v>
      </c>
      <c r="O1434" s="222"/>
      <c r="P1434" s="222"/>
      <c r="Q1434" s="215" t="str">
        <f>VLOOKUP(K1434,TONG_SL!$A:$D,3,0)</f>
        <v>Túi</v>
      </c>
      <c r="R1434" s="223">
        <v>23</v>
      </c>
      <c r="S1434" s="224"/>
      <c r="T1434" s="224">
        <f>VLOOKUP(VLOOKUP(G1434,Ma_KH!$A:$R,18,0)&amp;K1434,Gia_MB!$A:$F,6,0)</f>
        <v>73431</v>
      </c>
      <c r="U1434" s="182">
        <f t="shared" si="179"/>
        <v>1688913</v>
      </c>
      <c r="V1434" s="224"/>
      <c r="W1434" s="225">
        <f t="shared" si="180"/>
        <v>0</v>
      </c>
      <c r="X1434" s="226" t="str">
        <f t="shared" si="181"/>
        <v>8</v>
      </c>
      <c r="Y1434" s="224"/>
      <c r="Z1434" s="182">
        <f t="shared" si="182"/>
        <v>135113.04</v>
      </c>
      <c r="AA1434" s="227">
        <f>VLOOKUP(G1434,Ma_KH!$A:$R,14,0)</f>
        <v>60</v>
      </c>
    </row>
    <row r="1435" spans="1:27" x14ac:dyDescent="0.25">
      <c r="A1435" s="280">
        <v>46046</v>
      </c>
      <c r="B1435" s="281">
        <v>4183607654</v>
      </c>
      <c r="C1435" s="288" t="s">
        <v>15180</v>
      </c>
      <c r="D1435" s="286">
        <v>46056</v>
      </c>
      <c r="E1435" s="219"/>
      <c r="F1435" s="218"/>
      <c r="G1435" s="268" t="s">
        <v>15457</v>
      </c>
      <c r="H1435" s="219"/>
      <c r="I1435" s="217" t="s">
        <v>15543</v>
      </c>
      <c r="J1435" s="21" t="s">
        <v>7228</v>
      </c>
      <c r="K1435" s="217" t="s">
        <v>32</v>
      </c>
      <c r="L1435" s="215" t="str">
        <f>VLOOKUP($K1435,[1]TONG_SL!$A$1:$D$65536,2,0)</f>
        <v>Giò Tai Lưỡi Xào 250g</v>
      </c>
      <c r="M1435" s="247"/>
      <c r="N1435" s="215" t="str">
        <f t="shared" si="178"/>
        <v>K-C6</v>
      </c>
      <c r="O1435" s="222"/>
      <c r="P1435" s="222"/>
      <c r="Q1435" s="215" t="str">
        <f>VLOOKUP(K1435,TONG_SL!$A:$D,3,0)</f>
        <v>Túi</v>
      </c>
      <c r="R1435" s="223">
        <v>5</v>
      </c>
      <c r="S1435" s="224"/>
      <c r="T1435" s="224">
        <f>VLOOKUP(VLOOKUP(G1435,Ma_KH!$A:$R,18,0)&amp;K1435,Gia_MB!$A:$F,6,0)</f>
        <v>50182</v>
      </c>
      <c r="U1435" s="182">
        <f t="shared" si="179"/>
        <v>250910</v>
      </c>
      <c r="V1435" s="224"/>
      <c r="W1435" s="225">
        <f t="shared" si="180"/>
        <v>0</v>
      </c>
      <c r="X1435" s="226" t="str">
        <f t="shared" si="181"/>
        <v>8</v>
      </c>
      <c r="Y1435" s="224"/>
      <c r="Z1435" s="182">
        <f t="shared" si="182"/>
        <v>20072.8</v>
      </c>
      <c r="AA1435" s="227">
        <f>VLOOKUP(G1435,Ma_KH!$A:$R,14,0)</f>
        <v>60</v>
      </c>
    </row>
    <row r="1436" spans="1:27" x14ac:dyDescent="0.25">
      <c r="A1436" s="280">
        <v>46046</v>
      </c>
      <c r="B1436" s="281">
        <v>4183607654</v>
      </c>
      <c r="C1436" s="288" t="s">
        <v>15180</v>
      </c>
      <c r="D1436" s="286">
        <v>46056</v>
      </c>
      <c r="E1436" s="219"/>
      <c r="F1436" s="218"/>
      <c r="G1436" s="268" t="s">
        <v>15457</v>
      </c>
      <c r="H1436" s="219"/>
      <c r="I1436" s="217" t="s">
        <v>15543</v>
      </c>
      <c r="J1436" s="21" t="s">
        <v>7228</v>
      </c>
      <c r="K1436" s="217" t="s">
        <v>30</v>
      </c>
      <c r="L1436" s="215" t="str">
        <f>VLOOKUP($K1436,[1]TONG_SL!$A$1:$D$65536,2,0)</f>
        <v>Gà muối 500g</v>
      </c>
      <c r="M1436" s="247"/>
      <c r="N1436" s="215" t="str">
        <f t="shared" si="178"/>
        <v>K-C6</v>
      </c>
      <c r="O1436" s="222"/>
      <c r="P1436" s="222"/>
      <c r="Q1436" s="215" t="str">
        <f>VLOOKUP(K1436,TONG_SL!$A:$D,3,0)</f>
        <v>Túi</v>
      </c>
      <c r="R1436" s="223">
        <v>17</v>
      </c>
      <c r="S1436" s="224"/>
      <c r="T1436" s="224">
        <f>VLOOKUP(VLOOKUP(G1436,Ma_KH!$A:$R,18,0)&amp;K1436,Gia_MB!$A:$F,6,0)</f>
        <v>116611</v>
      </c>
      <c r="U1436" s="182">
        <f t="shared" si="179"/>
        <v>1982387</v>
      </c>
      <c r="V1436" s="224"/>
      <c r="W1436" s="225">
        <f t="shared" si="180"/>
        <v>0</v>
      </c>
      <c r="X1436" s="226" t="str">
        <f t="shared" si="181"/>
        <v>8</v>
      </c>
      <c r="Y1436" s="224"/>
      <c r="Z1436" s="182">
        <f t="shared" si="182"/>
        <v>158590.96</v>
      </c>
      <c r="AA1436" s="227">
        <f>VLOOKUP(G1436,Ma_KH!$A:$R,14,0)</f>
        <v>60</v>
      </c>
    </row>
    <row r="1437" spans="1:27" x14ac:dyDescent="0.25">
      <c r="A1437" s="280">
        <v>46046</v>
      </c>
      <c r="B1437" s="281">
        <v>4183607623</v>
      </c>
      <c r="C1437" s="288" t="s">
        <v>15180</v>
      </c>
      <c r="D1437" s="286">
        <v>46056</v>
      </c>
      <c r="E1437" s="219"/>
      <c r="F1437" s="218"/>
      <c r="G1437" s="268" t="s">
        <v>15457</v>
      </c>
      <c r="H1437" s="219"/>
      <c r="I1437" s="217" t="s">
        <v>15544</v>
      </c>
      <c r="J1437" s="21" t="s">
        <v>7228</v>
      </c>
      <c r="K1437" s="217" t="s">
        <v>27</v>
      </c>
      <c r="L1437" s="215" t="str">
        <f>VLOOKUP($K1437,[1]TONG_SL!$A$1:$D$65536,2,0)</f>
        <v>Chân giò heo muối 300g</v>
      </c>
      <c r="M1437" s="247"/>
      <c r="N1437" s="215" t="str">
        <f t="shared" si="178"/>
        <v>K-C6</v>
      </c>
      <c r="O1437" s="222"/>
      <c r="P1437" s="222"/>
      <c r="Q1437" s="215" t="str">
        <f>VLOOKUP(K1437,TONG_SL!$A:$D,3,0)</f>
        <v>Túi</v>
      </c>
      <c r="R1437" s="223">
        <v>17</v>
      </c>
      <c r="S1437" s="224"/>
      <c r="T1437" s="224">
        <f>VLOOKUP(VLOOKUP(G1437,Ma_KH!$A:$R,18,0)&amp;K1437,Gia_MB!$A:$F,6,0)</f>
        <v>73431</v>
      </c>
      <c r="U1437" s="182">
        <f t="shared" si="179"/>
        <v>1248327</v>
      </c>
      <c r="V1437" s="224"/>
      <c r="W1437" s="225">
        <f t="shared" si="180"/>
        <v>0</v>
      </c>
      <c r="X1437" s="226" t="str">
        <f t="shared" si="181"/>
        <v>8</v>
      </c>
      <c r="Y1437" s="224"/>
      <c r="Z1437" s="182">
        <f t="shared" si="182"/>
        <v>99866.16</v>
      </c>
      <c r="AA1437" s="227">
        <f>VLOOKUP(G1437,Ma_KH!$A:$R,14,0)</f>
        <v>60</v>
      </c>
    </row>
    <row r="1438" spans="1:27" x14ac:dyDescent="0.25">
      <c r="A1438" s="280">
        <v>46046</v>
      </c>
      <c r="B1438" s="281">
        <v>4183607623</v>
      </c>
      <c r="C1438" s="288" t="s">
        <v>15180</v>
      </c>
      <c r="D1438" s="286">
        <v>46056</v>
      </c>
      <c r="E1438" s="219"/>
      <c r="F1438" s="218"/>
      <c r="G1438" s="268" t="s">
        <v>15457</v>
      </c>
      <c r="H1438" s="219"/>
      <c r="I1438" s="217" t="s">
        <v>15544</v>
      </c>
      <c r="J1438" s="21" t="s">
        <v>7228</v>
      </c>
      <c r="K1438" s="217" t="s">
        <v>32</v>
      </c>
      <c r="L1438" s="215" t="str">
        <f>VLOOKUP($K1438,[1]TONG_SL!$A$1:$D$65536,2,0)</f>
        <v>Giò Tai Lưỡi Xào 250g</v>
      </c>
      <c r="M1438" s="247"/>
      <c r="N1438" s="215" t="str">
        <f t="shared" si="178"/>
        <v>K-C6</v>
      </c>
      <c r="O1438" s="222"/>
      <c r="P1438" s="222"/>
      <c r="Q1438" s="215" t="str">
        <f>VLOOKUP(K1438,TONG_SL!$A:$D,3,0)</f>
        <v>Túi</v>
      </c>
      <c r="R1438" s="223">
        <v>5</v>
      </c>
      <c r="S1438" s="224"/>
      <c r="T1438" s="224">
        <f>VLOOKUP(VLOOKUP(G1438,Ma_KH!$A:$R,18,0)&amp;K1438,Gia_MB!$A:$F,6,0)</f>
        <v>50182</v>
      </c>
      <c r="U1438" s="182">
        <f t="shared" si="179"/>
        <v>250910</v>
      </c>
      <c r="V1438" s="224"/>
      <c r="W1438" s="225">
        <f t="shared" si="180"/>
        <v>0</v>
      </c>
      <c r="X1438" s="226" t="str">
        <f t="shared" si="181"/>
        <v>8</v>
      </c>
      <c r="Y1438" s="224"/>
      <c r="Z1438" s="182">
        <f t="shared" si="182"/>
        <v>20072.8</v>
      </c>
      <c r="AA1438" s="227">
        <f>VLOOKUP(G1438,Ma_KH!$A:$R,14,0)</f>
        <v>60</v>
      </c>
    </row>
    <row r="1439" spans="1:27" x14ac:dyDescent="0.25">
      <c r="A1439" s="280">
        <v>46046</v>
      </c>
      <c r="B1439" s="281">
        <v>4183607623</v>
      </c>
      <c r="C1439" s="288" t="s">
        <v>15180</v>
      </c>
      <c r="D1439" s="286">
        <v>46056</v>
      </c>
      <c r="E1439" s="219"/>
      <c r="F1439" s="218"/>
      <c r="G1439" s="268" t="s">
        <v>15457</v>
      </c>
      <c r="H1439" s="219"/>
      <c r="I1439" s="217" t="s">
        <v>15544</v>
      </c>
      <c r="J1439" s="21" t="s">
        <v>7228</v>
      </c>
      <c r="K1439" s="217" t="s">
        <v>30</v>
      </c>
      <c r="L1439" s="215" t="str">
        <f>VLOOKUP($K1439,[1]TONG_SL!$A$1:$D$65536,2,0)</f>
        <v>Gà muối 500g</v>
      </c>
      <c r="M1439" s="247"/>
      <c r="N1439" s="215" t="str">
        <f t="shared" si="178"/>
        <v>K-C6</v>
      </c>
      <c r="O1439" s="222"/>
      <c r="P1439" s="222"/>
      <c r="Q1439" s="215" t="str">
        <f>VLOOKUP(K1439,TONG_SL!$A:$D,3,0)</f>
        <v>Túi</v>
      </c>
      <c r="R1439" s="223">
        <v>21</v>
      </c>
      <c r="S1439" s="224"/>
      <c r="T1439" s="224">
        <f>VLOOKUP(VLOOKUP(G1439,Ma_KH!$A:$R,18,0)&amp;K1439,Gia_MB!$A:$F,6,0)</f>
        <v>116611</v>
      </c>
      <c r="U1439" s="182">
        <f t="shared" si="179"/>
        <v>2448831</v>
      </c>
      <c r="V1439" s="224"/>
      <c r="W1439" s="225">
        <f t="shared" si="180"/>
        <v>0</v>
      </c>
      <c r="X1439" s="226" t="str">
        <f t="shared" si="181"/>
        <v>8</v>
      </c>
      <c r="Y1439" s="224"/>
      <c r="Z1439" s="182">
        <f t="shared" si="182"/>
        <v>195906.48</v>
      </c>
      <c r="AA1439" s="227">
        <f>VLOOKUP(G1439,Ma_KH!$A:$R,14,0)</f>
        <v>60</v>
      </c>
    </row>
    <row r="1440" spans="1:27" x14ac:dyDescent="0.25">
      <c r="A1440" s="280">
        <v>46046</v>
      </c>
      <c r="B1440" s="281">
        <v>4183607732</v>
      </c>
      <c r="C1440" s="288" t="s">
        <v>15180</v>
      </c>
      <c r="D1440" s="286">
        <v>46056</v>
      </c>
      <c r="E1440" s="219"/>
      <c r="F1440" s="218"/>
      <c r="G1440" s="268" t="s">
        <v>15457</v>
      </c>
      <c r="H1440" s="219"/>
      <c r="I1440" s="217" t="s">
        <v>15545</v>
      </c>
      <c r="J1440" s="21" t="s">
        <v>7228</v>
      </c>
      <c r="K1440" s="217" t="s">
        <v>48</v>
      </c>
      <c r="L1440" s="215" t="str">
        <f>VLOOKUP($K1440,[1]TONG_SL!$A$1:$D$65536,2,0)</f>
        <v>Mọc Nấm Hương 250g</v>
      </c>
      <c r="M1440" s="247"/>
      <c r="N1440" s="215" t="str">
        <f t="shared" si="178"/>
        <v>K-C6</v>
      </c>
      <c r="O1440" s="222"/>
      <c r="P1440" s="222"/>
      <c r="Q1440" s="215" t="str">
        <f>VLOOKUP(K1440,TONG_SL!$A:$D,3,0)</f>
        <v>Túi</v>
      </c>
      <c r="R1440" s="223">
        <v>4</v>
      </c>
      <c r="S1440" s="224"/>
      <c r="T1440" s="224">
        <f>VLOOKUP(VLOOKUP(G1440,Ma_KH!$A:$R,18,0)&amp;K1440,Gia_MB!$A:$F,6,0)</f>
        <v>46000</v>
      </c>
      <c r="U1440" s="182">
        <f t="shared" si="179"/>
        <v>184000</v>
      </c>
      <c r="V1440" s="224"/>
      <c r="W1440" s="225">
        <f t="shared" si="180"/>
        <v>0</v>
      </c>
      <c r="X1440" s="226" t="str">
        <f t="shared" si="181"/>
        <v>8</v>
      </c>
      <c r="Y1440" s="224"/>
      <c r="Z1440" s="182">
        <f t="shared" si="182"/>
        <v>14720</v>
      </c>
      <c r="AA1440" s="227">
        <f>VLOOKUP(G1440,Ma_KH!$A:$R,14,0)</f>
        <v>60</v>
      </c>
    </row>
    <row r="1441" spans="1:27" x14ac:dyDescent="0.25">
      <c r="A1441" s="280">
        <v>46046</v>
      </c>
      <c r="B1441" s="281">
        <v>4183607732</v>
      </c>
      <c r="C1441" s="288" t="s">
        <v>15180</v>
      </c>
      <c r="D1441" s="286">
        <v>46056</v>
      </c>
      <c r="E1441" s="219"/>
      <c r="F1441" s="218"/>
      <c r="G1441" s="268" t="s">
        <v>15457</v>
      </c>
      <c r="H1441" s="219"/>
      <c r="I1441" s="217" t="s">
        <v>15545</v>
      </c>
      <c r="J1441" s="21" t="s">
        <v>7228</v>
      </c>
      <c r="K1441" s="217" t="s">
        <v>27</v>
      </c>
      <c r="L1441" s="215" t="str">
        <f>VLOOKUP($K1441,[1]TONG_SL!$A$1:$D$65536,2,0)</f>
        <v>Chân giò heo muối 300g</v>
      </c>
      <c r="M1441" s="247"/>
      <c r="N1441" s="215" t="str">
        <f t="shared" si="178"/>
        <v>K-C6</v>
      </c>
      <c r="O1441" s="222"/>
      <c r="P1441" s="222"/>
      <c r="Q1441" s="215" t="str">
        <f>VLOOKUP(K1441,TONG_SL!$A:$D,3,0)</f>
        <v>Túi</v>
      </c>
      <c r="R1441" s="223">
        <v>6</v>
      </c>
      <c r="S1441" s="224"/>
      <c r="T1441" s="224">
        <f>VLOOKUP(VLOOKUP(G1441,Ma_KH!$A:$R,18,0)&amp;K1441,Gia_MB!$A:$F,6,0)</f>
        <v>73431</v>
      </c>
      <c r="U1441" s="182">
        <f t="shared" si="179"/>
        <v>440586</v>
      </c>
      <c r="V1441" s="224"/>
      <c r="W1441" s="225">
        <f t="shared" si="180"/>
        <v>0</v>
      </c>
      <c r="X1441" s="226" t="str">
        <f t="shared" si="181"/>
        <v>8</v>
      </c>
      <c r="Y1441" s="224"/>
      <c r="Z1441" s="182">
        <f t="shared" si="182"/>
        <v>35246.879999999997</v>
      </c>
      <c r="AA1441" s="227">
        <f>VLOOKUP(G1441,Ma_KH!$A:$R,14,0)</f>
        <v>60</v>
      </c>
    </row>
    <row r="1442" spans="1:27" x14ac:dyDescent="0.25">
      <c r="A1442" s="280">
        <v>46046</v>
      </c>
      <c r="B1442" s="281">
        <v>4183607732</v>
      </c>
      <c r="C1442" s="288" t="s">
        <v>15180</v>
      </c>
      <c r="D1442" s="286">
        <v>46056</v>
      </c>
      <c r="E1442" s="219"/>
      <c r="F1442" s="218"/>
      <c r="G1442" s="268" t="s">
        <v>15457</v>
      </c>
      <c r="H1442" s="219"/>
      <c r="I1442" s="217" t="s">
        <v>15545</v>
      </c>
      <c r="J1442" s="21" t="s">
        <v>7228</v>
      </c>
      <c r="K1442" s="217" t="s">
        <v>32</v>
      </c>
      <c r="L1442" s="215" t="str">
        <f>VLOOKUP($K1442,[1]TONG_SL!$A$1:$D$65536,2,0)</f>
        <v>Giò Tai Lưỡi Xào 250g</v>
      </c>
      <c r="M1442" s="247"/>
      <c r="N1442" s="215" t="str">
        <f t="shared" si="178"/>
        <v>K-C6</v>
      </c>
      <c r="O1442" s="222"/>
      <c r="P1442" s="222"/>
      <c r="Q1442" s="215" t="str">
        <f>VLOOKUP(K1442,TONG_SL!$A:$D,3,0)</f>
        <v>Túi</v>
      </c>
      <c r="R1442" s="223">
        <v>3</v>
      </c>
      <c r="S1442" s="224"/>
      <c r="T1442" s="224">
        <f>VLOOKUP(VLOOKUP(G1442,Ma_KH!$A:$R,18,0)&amp;K1442,Gia_MB!$A:$F,6,0)</f>
        <v>50182</v>
      </c>
      <c r="U1442" s="182">
        <f t="shared" si="179"/>
        <v>150546</v>
      </c>
      <c r="V1442" s="224"/>
      <c r="W1442" s="225">
        <f t="shared" si="180"/>
        <v>0</v>
      </c>
      <c r="X1442" s="226" t="str">
        <f t="shared" si="181"/>
        <v>8</v>
      </c>
      <c r="Y1442" s="224"/>
      <c r="Z1442" s="182">
        <f t="shared" si="182"/>
        <v>12043.68</v>
      </c>
      <c r="AA1442" s="227">
        <f>VLOOKUP(G1442,Ma_KH!$A:$R,14,0)</f>
        <v>60</v>
      </c>
    </row>
    <row r="1443" spans="1:27" x14ac:dyDescent="0.25">
      <c r="A1443" s="280">
        <v>46046</v>
      </c>
      <c r="B1443" s="281">
        <v>4183607732</v>
      </c>
      <c r="C1443" s="288" t="s">
        <v>15180</v>
      </c>
      <c r="D1443" s="286">
        <v>46056</v>
      </c>
      <c r="E1443" s="219"/>
      <c r="F1443" s="218"/>
      <c r="G1443" s="268" t="s">
        <v>15457</v>
      </c>
      <c r="H1443" s="219"/>
      <c r="I1443" s="217" t="s">
        <v>15545</v>
      </c>
      <c r="J1443" s="21" t="s">
        <v>7228</v>
      </c>
      <c r="K1443" s="217" t="s">
        <v>30</v>
      </c>
      <c r="L1443" s="215" t="str">
        <f>VLOOKUP($K1443,[1]TONG_SL!$A$1:$D$65536,2,0)</f>
        <v>Gà muối 500g</v>
      </c>
      <c r="M1443" s="247"/>
      <c r="N1443" s="215" t="str">
        <f t="shared" si="178"/>
        <v>K-C6</v>
      </c>
      <c r="O1443" s="222"/>
      <c r="P1443" s="222"/>
      <c r="Q1443" s="215" t="str">
        <f>VLOOKUP(K1443,TONG_SL!$A:$D,3,0)</f>
        <v>Túi</v>
      </c>
      <c r="R1443" s="223">
        <v>30</v>
      </c>
      <c r="S1443" s="224"/>
      <c r="T1443" s="224">
        <f>VLOOKUP(VLOOKUP(G1443,Ma_KH!$A:$R,18,0)&amp;K1443,Gia_MB!$A:$F,6,0)</f>
        <v>116611</v>
      </c>
      <c r="U1443" s="182">
        <f t="shared" si="179"/>
        <v>3498330</v>
      </c>
      <c r="V1443" s="224"/>
      <c r="W1443" s="225">
        <f t="shared" si="180"/>
        <v>0</v>
      </c>
      <c r="X1443" s="226" t="str">
        <f t="shared" si="181"/>
        <v>8</v>
      </c>
      <c r="Y1443" s="224"/>
      <c r="Z1443" s="182">
        <f t="shared" si="182"/>
        <v>279866.40000000002</v>
      </c>
      <c r="AA1443" s="227">
        <f>VLOOKUP(G1443,Ma_KH!$A:$R,14,0)</f>
        <v>60</v>
      </c>
    </row>
    <row r="1444" spans="1:27" x14ac:dyDescent="0.25">
      <c r="A1444" s="280">
        <v>46046</v>
      </c>
      <c r="B1444" s="281">
        <v>4183608343</v>
      </c>
      <c r="C1444" s="288" t="s">
        <v>15180</v>
      </c>
      <c r="D1444" s="286">
        <v>46056</v>
      </c>
      <c r="E1444" s="219"/>
      <c r="F1444" s="218"/>
      <c r="G1444" s="268" t="s">
        <v>15457</v>
      </c>
      <c r="H1444" s="219"/>
      <c r="I1444" s="217" t="s">
        <v>15546</v>
      </c>
      <c r="J1444" s="21" t="s">
        <v>7228</v>
      </c>
      <c r="K1444" s="217" t="s">
        <v>30</v>
      </c>
      <c r="L1444" s="215" t="str">
        <f>VLOOKUP($K1444,[1]TONG_SL!$A$1:$D$65536,2,0)</f>
        <v>Gà muối 500g</v>
      </c>
      <c r="M1444" s="247"/>
      <c r="N1444" s="215" t="str">
        <f t="shared" si="178"/>
        <v>K-C6</v>
      </c>
      <c r="O1444" s="222"/>
      <c r="P1444" s="222"/>
      <c r="Q1444" s="215" t="str">
        <f>VLOOKUP(K1444,TONG_SL!$A:$D,3,0)</f>
        <v>Túi</v>
      </c>
      <c r="R1444" s="223">
        <v>33</v>
      </c>
      <c r="S1444" s="224"/>
      <c r="T1444" s="224">
        <f>VLOOKUP(VLOOKUP(G1444,Ma_KH!$A:$R,18,0)&amp;K1444,Gia_MB!$A:$F,6,0)</f>
        <v>116611</v>
      </c>
      <c r="U1444" s="182">
        <f t="shared" si="179"/>
        <v>3848163</v>
      </c>
      <c r="V1444" s="224"/>
      <c r="W1444" s="225">
        <f t="shared" si="180"/>
        <v>0</v>
      </c>
      <c r="X1444" s="226" t="str">
        <f t="shared" si="181"/>
        <v>8</v>
      </c>
      <c r="Y1444" s="224"/>
      <c r="Z1444" s="182">
        <f t="shared" si="182"/>
        <v>307853.03999999998</v>
      </c>
      <c r="AA1444" s="227">
        <f>VLOOKUP(G1444,Ma_KH!$A:$R,14,0)</f>
        <v>60</v>
      </c>
    </row>
    <row r="1445" spans="1:27" x14ac:dyDescent="0.25">
      <c r="A1445" s="280">
        <v>46046</v>
      </c>
      <c r="B1445" s="281">
        <v>4183608343</v>
      </c>
      <c r="C1445" s="288" t="s">
        <v>15180</v>
      </c>
      <c r="D1445" s="286">
        <v>46056</v>
      </c>
      <c r="E1445" s="219"/>
      <c r="F1445" s="218"/>
      <c r="G1445" s="268" t="s">
        <v>15457</v>
      </c>
      <c r="H1445" s="219"/>
      <c r="I1445" s="217" t="s">
        <v>15546</v>
      </c>
      <c r="J1445" s="21" t="s">
        <v>7228</v>
      </c>
      <c r="K1445" s="217" t="s">
        <v>27</v>
      </c>
      <c r="L1445" s="215" t="str">
        <f>VLOOKUP($K1445,[1]TONG_SL!$A$1:$D$65536,2,0)</f>
        <v>Chân giò heo muối 300g</v>
      </c>
      <c r="M1445" s="247"/>
      <c r="N1445" s="215" t="str">
        <f t="shared" ref="N1445:N1508" si="183">IF($B1445&lt;&gt;"","K-C6","")</f>
        <v>K-C6</v>
      </c>
      <c r="O1445" s="222"/>
      <c r="P1445" s="222"/>
      <c r="Q1445" s="215" t="str">
        <f>VLOOKUP(K1445,TONG_SL!$A:$D,3,0)</f>
        <v>Túi</v>
      </c>
      <c r="R1445" s="223">
        <v>14</v>
      </c>
      <c r="S1445" s="224"/>
      <c r="T1445" s="224">
        <f>VLOOKUP(VLOOKUP(G1445,Ma_KH!$A:$R,18,0)&amp;K1445,Gia_MB!$A:$F,6,0)</f>
        <v>73431</v>
      </c>
      <c r="U1445" s="182">
        <f t="shared" ref="U1445:U1508" si="184">T1445*R1445</f>
        <v>1028034</v>
      </c>
      <c r="V1445" s="224"/>
      <c r="W1445" s="225">
        <f t="shared" ref="W1445:W1508" si="185">U1445*V1445</f>
        <v>0</v>
      </c>
      <c r="X1445" s="226" t="str">
        <f t="shared" ref="X1445:X1508" si="186">IF(B1445&lt;&gt;"","8","0")</f>
        <v>8</v>
      </c>
      <c r="Y1445" s="224"/>
      <c r="Z1445" s="182">
        <f t="shared" ref="Z1445:Z1508" si="187">U1445*X1445%</f>
        <v>82242.720000000001</v>
      </c>
      <c r="AA1445" s="227">
        <f>VLOOKUP(G1445,Ma_KH!$A:$R,14,0)</f>
        <v>60</v>
      </c>
    </row>
    <row r="1446" spans="1:27" x14ac:dyDescent="0.25">
      <c r="A1446" s="280">
        <v>46046</v>
      </c>
      <c r="B1446" s="281">
        <v>4183608343</v>
      </c>
      <c r="C1446" s="288" t="s">
        <v>15180</v>
      </c>
      <c r="D1446" s="286">
        <v>46056</v>
      </c>
      <c r="E1446" s="219"/>
      <c r="F1446" s="218"/>
      <c r="G1446" s="268" t="s">
        <v>15457</v>
      </c>
      <c r="H1446" s="219"/>
      <c r="I1446" s="217" t="s">
        <v>15546</v>
      </c>
      <c r="J1446" s="21" t="s">
        <v>7228</v>
      </c>
      <c r="K1446" s="217" t="s">
        <v>48</v>
      </c>
      <c r="L1446" s="215" t="str">
        <f>VLOOKUP($K1446,[1]TONG_SL!$A$1:$D$65536,2,0)</f>
        <v>Mọc Nấm Hương 250g</v>
      </c>
      <c r="M1446" s="247"/>
      <c r="N1446" s="215" t="str">
        <f t="shared" si="183"/>
        <v>K-C6</v>
      </c>
      <c r="O1446" s="222"/>
      <c r="P1446" s="222"/>
      <c r="Q1446" s="215" t="str">
        <f>VLOOKUP(K1446,TONG_SL!$A:$D,3,0)</f>
        <v>Túi</v>
      </c>
      <c r="R1446" s="223">
        <v>1</v>
      </c>
      <c r="S1446" s="224"/>
      <c r="T1446" s="224">
        <f>VLOOKUP(VLOOKUP(G1446,Ma_KH!$A:$R,18,0)&amp;K1446,Gia_MB!$A:$F,6,0)</f>
        <v>46000</v>
      </c>
      <c r="U1446" s="182">
        <f t="shared" si="184"/>
        <v>46000</v>
      </c>
      <c r="V1446" s="224"/>
      <c r="W1446" s="225">
        <f t="shared" si="185"/>
        <v>0</v>
      </c>
      <c r="X1446" s="226" t="str">
        <f t="shared" si="186"/>
        <v>8</v>
      </c>
      <c r="Y1446" s="224"/>
      <c r="Z1446" s="182">
        <f t="shared" si="187"/>
        <v>3680</v>
      </c>
      <c r="AA1446" s="227">
        <f>VLOOKUP(G1446,Ma_KH!$A:$R,14,0)</f>
        <v>60</v>
      </c>
    </row>
    <row r="1447" spans="1:27" x14ac:dyDescent="0.25">
      <c r="A1447" s="216">
        <v>46046</v>
      </c>
      <c r="B1447" s="217">
        <v>4183607860</v>
      </c>
      <c r="C1447" s="10" t="s">
        <v>15180</v>
      </c>
      <c r="D1447" s="9">
        <v>46056</v>
      </c>
      <c r="E1447" s="219"/>
      <c r="F1447" s="218"/>
      <c r="G1447" s="268" t="s">
        <v>15373</v>
      </c>
      <c r="H1447" s="219"/>
      <c r="I1447" s="217" t="s">
        <v>15547</v>
      </c>
      <c r="J1447" s="21" t="s">
        <v>7228</v>
      </c>
      <c r="K1447" s="217" t="s">
        <v>27</v>
      </c>
      <c r="L1447" s="215" t="str">
        <f>VLOOKUP($K1447,[1]TONG_SL!$A$1:$D$65536,2,0)</f>
        <v>Chân giò heo muối 300g</v>
      </c>
      <c r="M1447" s="247"/>
      <c r="N1447" s="215" t="str">
        <f t="shared" si="183"/>
        <v>K-C6</v>
      </c>
      <c r="O1447" s="222"/>
      <c r="P1447" s="222"/>
      <c r="Q1447" s="215" t="str">
        <f>VLOOKUP(K1447,TONG_SL!$A:$D,3,0)</f>
        <v>Túi</v>
      </c>
      <c r="R1447" s="223">
        <v>40</v>
      </c>
      <c r="S1447" s="224"/>
      <c r="T1447" s="224">
        <f>VLOOKUP(VLOOKUP(G1447,Ma_KH!$A:$R,18,0)&amp;K1447,Gia_MB!$A:$F,6,0)</f>
        <v>73431</v>
      </c>
      <c r="U1447" s="182">
        <f t="shared" si="184"/>
        <v>2937240</v>
      </c>
      <c r="V1447" s="224"/>
      <c r="W1447" s="225">
        <f t="shared" si="185"/>
        <v>0</v>
      </c>
      <c r="X1447" s="226" t="str">
        <f t="shared" si="186"/>
        <v>8</v>
      </c>
      <c r="Y1447" s="224"/>
      <c r="Z1447" s="182">
        <f t="shared" si="187"/>
        <v>234979.20000000001</v>
      </c>
      <c r="AA1447" s="227">
        <f>VLOOKUP(G1447,Ma_KH!$A:$R,14,0)</f>
        <v>60</v>
      </c>
    </row>
    <row r="1448" spans="1:27" x14ac:dyDescent="0.25">
      <c r="A1448" s="280">
        <v>46046</v>
      </c>
      <c r="B1448" s="281">
        <v>4183607860</v>
      </c>
      <c r="C1448" s="288" t="s">
        <v>15180</v>
      </c>
      <c r="D1448" s="286">
        <v>46056</v>
      </c>
      <c r="E1448" s="219"/>
      <c r="F1448" s="218"/>
      <c r="G1448" s="268" t="s">
        <v>15373</v>
      </c>
      <c r="H1448" s="219"/>
      <c r="I1448" s="217" t="s">
        <v>15547</v>
      </c>
      <c r="J1448" s="21" t="s">
        <v>7228</v>
      </c>
      <c r="K1448" s="217" t="s">
        <v>30</v>
      </c>
      <c r="L1448" s="215" t="str">
        <f>VLOOKUP($K1448,[1]TONG_SL!$A$1:$D$65536,2,0)</f>
        <v>Gà muối 500g</v>
      </c>
      <c r="M1448" s="247"/>
      <c r="N1448" s="215" t="str">
        <f t="shared" si="183"/>
        <v>K-C6</v>
      </c>
      <c r="O1448" s="222"/>
      <c r="P1448" s="222"/>
      <c r="Q1448" s="215" t="str">
        <f>VLOOKUP(K1448,TONG_SL!$A:$D,3,0)</f>
        <v>Túi</v>
      </c>
      <c r="R1448" s="223">
        <v>14</v>
      </c>
      <c r="S1448" s="224"/>
      <c r="T1448" s="224">
        <f>VLOOKUP(VLOOKUP(G1448,Ma_KH!$A:$R,18,0)&amp;K1448,Gia_MB!$A:$F,6,0)</f>
        <v>116611</v>
      </c>
      <c r="U1448" s="182">
        <f t="shared" si="184"/>
        <v>1632554</v>
      </c>
      <c r="V1448" s="224"/>
      <c r="W1448" s="225">
        <f t="shared" si="185"/>
        <v>0</v>
      </c>
      <c r="X1448" s="226" t="str">
        <f t="shared" si="186"/>
        <v>8</v>
      </c>
      <c r="Y1448" s="224"/>
      <c r="Z1448" s="182">
        <f t="shared" si="187"/>
        <v>130604.32</v>
      </c>
      <c r="AA1448" s="227">
        <f>VLOOKUP(G1448,Ma_KH!$A:$R,14,0)</f>
        <v>60</v>
      </c>
    </row>
    <row r="1449" spans="1:27" x14ac:dyDescent="0.25">
      <c r="A1449" s="280">
        <v>46046</v>
      </c>
      <c r="B1449" s="281">
        <v>4183607845</v>
      </c>
      <c r="C1449" s="288" t="s">
        <v>15180</v>
      </c>
      <c r="D1449" s="286">
        <v>46056</v>
      </c>
      <c r="E1449" s="219"/>
      <c r="F1449" s="218"/>
      <c r="G1449" s="268" t="s">
        <v>15373</v>
      </c>
      <c r="H1449" s="219"/>
      <c r="I1449" s="217" t="s">
        <v>15548</v>
      </c>
      <c r="J1449" s="21" t="s">
        <v>7228</v>
      </c>
      <c r="K1449" s="217" t="s">
        <v>27</v>
      </c>
      <c r="L1449" s="215" t="str">
        <f>VLOOKUP($K1449,[1]TONG_SL!$A$1:$D$65536,2,0)</f>
        <v>Chân giò heo muối 300g</v>
      </c>
      <c r="M1449" s="247"/>
      <c r="N1449" s="215" t="str">
        <f t="shared" si="183"/>
        <v>K-C6</v>
      </c>
      <c r="O1449" s="222"/>
      <c r="P1449" s="222"/>
      <c r="Q1449" s="215" t="str">
        <f>VLOOKUP(K1449,TONG_SL!$A:$D,3,0)</f>
        <v>Túi</v>
      </c>
      <c r="R1449" s="223">
        <v>15</v>
      </c>
      <c r="S1449" s="224"/>
      <c r="T1449" s="224">
        <f>VLOOKUP(VLOOKUP(G1449,Ma_KH!$A:$R,18,0)&amp;K1449,Gia_MB!$A:$F,6,0)</f>
        <v>73431</v>
      </c>
      <c r="U1449" s="182">
        <f t="shared" si="184"/>
        <v>1101465</v>
      </c>
      <c r="V1449" s="224"/>
      <c r="W1449" s="225">
        <f t="shared" si="185"/>
        <v>0</v>
      </c>
      <c r="X1449" s="226" t="str">
        <f t="shared" si="186"/>
        <v>8</v>
      </c>
      <c r="Y1449" s="224"/>
      <c r="Z1449" s="182">
        <f t="shared" si="187"/>
        <v>88117.2</v>
      </c>
      <c r="AA1449" s="227">
        <f>VLOOKUP(G1449,Ma_KH!$A:$R,14,0)</f>
        <v>60</v>
      </c>
    </row>
    <row r="1450" spans="1:27" x14ac:dyDescent="0.25">
      <c r="A1450" s="280">
        <v>46046</v>
      </c>
      <c r="B1450" s="281">
        <v>4183607845</v>
      </c>
      <c r="C1450" s="288" t="s">
        <v>15180</v>
      </c>
      <c r="D1450" s="286">
        <v>46056</v>
      </c>
      <c r="E1450" s="219"/>
      <c r="F1450" s="218"/>
      <c r="G1450" s="268" t="s">
        <v>15373</v>
      </c>
      <c r="H1450" s="219"/>
      <c r="I1450" s="217" t="s">
        <v>15548</v>
      </c>
      <c r="J1450" s="21" t="s">
        <v>7228</v>
      </c>
      <c r="K1450" s="217" t="s">
        <v>32</v>
      </c>
      <c r="L1450" s="215" t="str">
        <f>VLOOKUP($K1450,[1]TONG_SL!$A$1:$D$65536,2,0)</f>
        <v>Giò Tai Lưỡi Xào 250g</v>
      </c>
      <c r="M1450" s="247"/>
      <c r="N1450" s="215" t="str">
        <f t="shared" si="183"/>
        <v>K-C6</v>
      </c>
      <c r="O1450" s="222"/>
      <c r="P1450" s="222"/>
      <c r="Q1450" s="215" t="str">
        <f>VLOOKUP(K1450,TONG_SL!$A:$D,3,0)</f>
        <v>Túi</v>
      </c>
      <c r="R1450" s="223">
        <v>6</v>
      </c>
      <c r="S1450" s="224"/>
      <c r="T1450" s="224">
        <f>VLOOKUP(VLOOKUP(G1450,Ma_KH!$A:$R,18,0)&amp;K1450,Gia_MB!$A:$F,6,0)</f>
        <v>50182</v>
      </c>
      <c r="U1450" s="182">
        <f t="shared" si="184"/>
        <v>301092</v>
      </c>
      <c r="V1450" s="224"/>
      <c r="W1450" s="225">
        <f t="shared" si="185"/>
        <v>0</v>
      </c>
      <c r="X1450" s="226" t="str">
        <f t="shared" si="186"/>
        <v>8</v>
      </c>
      <c r="Y1450" s="224"/>
      <c r="Z1450" s="182">
        <f t="shared" si="187"/>
        <v>24087.360000000001</v>
      </c>
      <c r="AA1450" s="227">
        <f>VLOOKUP(G1450,Ma_KH!$A:$R,14,0)</f>
        <v>60</v>
      </c>
    </row>
    <row r="1451" spans="1:27" x14ac:dyDescent="0.25">
      <c r="A1451" s="280">
        <v>46046</v>
      </c>
      <c r="B1451" s="281">
        <v>4183607845</v>
      </c>
      <c r="C1451" s="288" t="s">
        <v>15180</v>
      </c>
      <c r="D1451" s="286">
        <v>46056</v>
      </c>
      <c r="E1451" s="219"/>
      <c r="F1451" s="218"/>
      <c r="G1451" s="268" t="s">
        <v>15373</v>
      </c>
      <c r="H1451" s="219"/>
      <c r="I1451" s="217" t="s">
        <v>15548</v>
      </c>
      <c r="J1451" s="21" t="s">
        <v>7228</v>
      </c>
      <c r="K1451" s="217" t="s">
        <v>30</v>
      </c>
      <c r="L1451" s="215" t="str">
        <f>VLOOKUP($K1451,[1]TONG_SL!$A$1:$D$65536,2,0)</f>
        <v>Gà muối 500g</v>
      </c>
      <c r="M1451" s="247"/>
      <c r="N1451" s="215" t="str">
        <f t="shared" si="183"/>
        <v>K-C6</v>
      </c>
      <c r="O1451" s="222"/>
      <c r="P1451" s="222"/>
      <c r="Q1451" s="215" t="str">
        <f>VLOOKUP(K1451,TONG_SL!$A:$D,3,0)</f>
        <v>Túi</v>
      </c>
      <c r="R1451" s="223">
        <v>11</v>
      </c>
      <c r="S1451" s="224"/>
      <c r="T1451" s="224">
        <f>VLOOKUP(VLOOKUP(G1451,Ma_KH!$A:$R,18,0)&amp;K1451,Gia_MB!$A:$F,6,0)</f>
        <v>116611</v>
      </c>
      <c r="U1451" s="182">
        <f t="shared" si="184"/>
        <v>1282721</v>
      </c>
      <c r="V1451" s="224"/>
      <c r="W1451" s="225">
        <f t="shared" si="185"/>
        <v>0</v>
      </c>
      <c r="X1451" s="226" t="str">
        <f t="shared" si="186"/>
        <v>8</v>
      </c>
      <c r="Y1451" s="224"/>
      <c r="Z1451" s="182">
        <f t="shared" si="187"/>
        <v>102617.68000000001</v>
      </c>
      <c r="AA1451" s="227">
        <f>VLOOKUP(G1451,Ma_KH!$A:$R,14,0)</f>
        <v>60</v>
      </c>
    </row>
    <row r="1452" spans="1:27" x14ac:dyDescent="0.25">
      <c r="A1452" s="216">
        <v>46043</v>
      </c>
      <c r="B1452" s="217">
        <v>4183441296</v>
      </c>
      <c r="C1452" s="10" t="s">
        <v>15180</v>
      </c>
      <c r="D1452" s="9">
        <v>46056</v>
      </c>
      <c r="E1452" s="219"/>
      <c r="F1452" s="218"/>
      <c r="G1452" s="268" t="s">
        <v>15373</v>
      </c>
      <c r="H1452" s="219"/>
      <c r="I1452" s="217" t="s">
        <v>15549</v>
      </c>
      <c r="J1452" s="21" t="s">
        <v>7228</v>
      </c>
      <c r="K1452" s="217" t="s">
        <v>30</v>
      </c>
      <c r="L1452" s="215" t="str">
        <f>VLOOKUP($K1452,[1]TONG_SL!$A$1:$D$65536,2,0)</f>
        <v>Gà muối 500g</v>
      </c>
      <c r="M1452" s="247"/>
      <c r="N1452" s="215" t="str">
        <f t="shared" si="183"/>
        <v>K-C6</v>
      </c>
      <c r="O1452" s="222"/>
      <c r="P1452" s="222"/>
      <c r="Q1452" s="215" t="str">
        <f>VLOOKUP(K1452,TONG_SL!$A:$D,3,0)</f>
        <v>Túi</v>
      </c>
      <c r="R1452" s="223">
        <v>17</v>
      </c>
      <c r="S1452" s="224"/>
      <c r="T1452" s="224">
        <f>VLOOKUP(VLOOKUP(G1452,Ma_KH!$A:$R,18,0)&amp;K1452,Gia_MB!$A:$F,6,0)</f>
        <v>116611</v>
      </c>
      <c r="U1452" s="182">
        <f t="shared" si="184"/>
        <v>1982387</v>
      </c>
      <c r="V1452" s="224"/>
      <c r="W1452" s="225">
        <f t="shared" si="185"/>
        <v>0</v>
      </c>
      <c r="X1452" s="226" t="str">
        <f t="shared" si="186"/>
        <v>8</v>
      </c>
      <c r="Y1452" s="224"/>
      <c r="Z1452" s="182">
        <f t="shared" si="187"/>
        <v>158590.96</v>
      </c>
      <c r="AA1452" s="227">
        <f>VLOOKUP(G1452,Ma_KH!$A:$R,14,0)</f>
        <v>60</v>
      </c>
    </row>
    <row r="1453" spans="1:27" x14ac:dyDescent="0.25">
      <c r="A1453" s="216">
        <v>46043</v>
      </c>
      <c r="B1453" s="217">
        <v>4183441296</v>
      </c>
      <c r="C1453" s="10" t="s">
        <v>15180</v>
      </c>
      <c r="D1453" s="9">
        <v>46056</v>
      </c>
      <c r="E1453" s="219"/>
      <c r="F1453" s="218"/>
      <c r="G1453" s="268" t="s">
        <v>15373</v>
      </c>
      <c r="H1453" s="219"/>
      <c r="I1453" s="217" t="s">
        <v>15549</v>
      </c>
      <c r="J1453" s="21" t="s">
        <v>7228</v>
      </c>
      <c r="K1453" s="217" t="s">
        <v>34</v>
      </c>
      <c r="L1453" s="215" t="str">
        <f>VLOOKUP($K1453,[1]TONG_SL!$A$1:$D$65536,2,0)</f>
        <v>Tai heo muối 200g</v>
      </c>
      <c r="M1453" s="247"/>
      <c r="N1453" s="215" t="str">
        <f t="shared" si="183"/>
        <v>K-C6</v>
      </c>
      <c r="O1453" s="222"/>
      <c r="P1453" s="222"/>
      <c r="Q1453" s="215" t="str">
        <f>VLOOKUP(K1453,TONG_SL!$A:$D,3,0)</f>
        <v>Túi</v>
      </c>
      <c r="R1453" s="223">
        <v>6</v>
      </c>
      <c r="S1453" s="224"/>
      <c r="T1453" s="224">
        <f>VLOOKUP(VLOOKUP(G1453,Ma_KH!$A:$R,18,0)&amp;K1453,Gia_MB!$A:$F,6,0)</f>
        <v>55595</v>
      </c>
      <c r="U1453" s="182">
        <f t="shared" si="184"/>
        <v>333570</v>
      </c>
      <c r="V1453" s="224"/>
      <c r="W1453" s="225">
        <f t="shared" si="185"/>
        <v>0</v>
      </c>
      <c r="X1453" s="226" t="str">
        <f t="shared" si="186"/>
        <v>8</v>
      </c>
      <c r="Y1453" s="224"/>
      <c r="Z1453" s="182">
        <f t="shared" si="187"/>
        <v>26685.600000000002</v>
      </c>
      <c r="AA1453" s="227">
        <f>VLOOKUP(G1453,Ma_KH!$A:$R,14,0)</f>
        <v>60</v>
      </c>
    </row>
    <row r="1454" spans="1:27" x14ac:dyDescent="0.25">
      <c r="A1454" s="216">
        <v>46043</v>
      </c>
      <c r="B1454" s="217">
        <v>4183441296</v>
      </c>
      <c r="C1454" s="10" t="s">
        <v>15180</v>
      </c>
      <c r="D1454" s="9">
        <v>46056</v>
      </c>
      <c r="E1454" s="219"/>
      <c r="F1454" s="218"/>
      <c r="G1454" s="268" t="s">
        <v>15373</v>
      </c>
      <c r="H1454" s="219"/>
      <c r="I1454" s="217" t="s">
        <v>15549</v>
      </c>
      <c r="J1454" s="21" t="s">
        <v>7228</v>
      </c>
      <c r="K1454" s="217" t="s">
        <v>27</v>
      </c>
      <c r="L1454" s="215" t="str">
        <f>VLOOKUP($K1454,[1]TONG_SL!$A$1:$D$65536,2,0)</f>
        <v>Chân giò heo muối 300g</v>
      </c>
      <c r="M1454" s="247"/>
      <c r="N1454" s="215" t="str">
        <f t="shared" si="183"/>
        <v>K-C6</v>
      </c>
      <c r="O1454" s="222"/>
      <c r="P1454" s="222"/>
      <c r="Q1454" s="215" t="str">
        <f>VLOOKUP(K1454,TONG_SL!$A:$D,3,0)</f>
        <v>Túi</v>
      </c>
      <c r="R1454" s="223">
        <v>6</v>
      </c>
      <c r="S1454" s="224"/>
      <c r="T1454" s="224">
        <f>VLOOKUP(VLOOKUP(G1454,Ma_KH!$A:$R,18,0)&amp;K1454,Gia_MB!$A:$F,6,0)</f>
        <v>73431</v>
      </c>
      <c r="U1454" s="182">
        <f t="shared" si="184"/>
        <v>440586</v>
      </c>
      <c r="V1454" s="224"/>
      <c r="W1454" s="225">
        <f t="shared" si="185"/>
        <v>0</v>
      </c>
      <c r="X1454" s="226" t="str">
        <f t="shared" si="186"/>
        <v>8</v>
      </c>
      <c r="Y1454" s="224"/>
      <c r="Z1454" s="182">
        <f t="shared" si="187"/>
        <v>35246.879999999997</v>
      </c>
      <c r="AA1454" s="227">
        <f>VLOOKUP(G1454,Ma_KH!$A:$R,14,0)</f>
        <v>60</v>
      </c>
    </row>
    <row r="1455" spans="1:27" x14ac:dyDescent="0.25">
      <c r="A1455" s="216">
        <v>46050</v>
      </c>
      <c r="B1455" s="217">
        <v>4183911104</v>
      </c>
      <c r="C1455" s="10" t="s">
        <v>15180</v>
      </c>
      <c r="D1455" s="9">
        <v>46056</v>
      </c>
      <c r="E1455" s="219"/>
      <c r="F1455" s="218"/>
      <c r="G1455" s="268" t="s">
        <v>15373</v>
      </c>
      <c r="H1455" s="219"/>
      <c r="I1455" s="217" t="s">
        <v>15550</v>
      </c>
      <c r="J1455" s="21" t="s">
        <v>7228</v>
      </c>
      <c r="K1455" s="217" t="s">
        <v>7150</v>
      </c>
      <c r="L1455" s="215" t="str">
        <f>VLOOKUP($K1455,[1]TONG_SL!$A$1:$D$65536,2,0)</f>
        <v>Chả cốm 300g</v>
      </c>
      <c r="M1455" s="247"/>
      <c r="N1455" s="215" t="str">
        <f t="shared" si="183"/>
        <v>K-C6</v>
      </c>
      <c r="O1455" s="222"/>
      <c r="P1455" s="222"/>
      <c r="Q1455" s="215" t="str">
        <f>VLOOKUP(K1455,TONG_SL!$A:$D,3,0)</f>
        <v>Túi</v>
      </c>
      <c r="R1455" s="223">
        <v>15</v>
      </c>
      <c r="S1455" s="224"/>
      <c r="T1455" s="224">
        <f>VLOOKUP(VLOOKUP(G1455,Ma_KH!$A:$R,18,0)&amp;K1455,Gia_MB!$A:$F,6,0)</f>
        <v>74250</v>
      </c>
      <c r="U1455" s="182">
        <f t="shared" si="184"/>
        <v>1113750</v>
      </c>
      <c r="V1455" s="224"/>
      <c r="W1455" s="225">
        <f t="shared" si="185"/>
        <v>0</v>
      </c>
      <c r="X1455" s="226" t="str">
        <f t="shared" si="186"/>
        <v>8</v>
      </c>
      <c r="Y1455" s="224"/>
      <c r="Z1455" s="182">
        <f t="shared" si="187"/>
        <v>89100</v>
      </c>
      <c r="AA1455" s="227">
        <f>VLOOKUP(G1455,Ma_KH!$A:$R,14,0)</f>
        <v>60</v>
      </c>
    </row>
    <row r="1456" spans="1:27" x14ac:dyDescent="0.25">
      <c r="A1456" s="216">
        <v>46050</v>
      </c>
      <c r="B1456" s="217">
        <v>4183911104</v>
      </c>
      <c r="C1456" s="10" t="s">
        <v>15180</v>
      </c>
      <c r="D1456" s="9">
        <v>46056</v>
      </c>
      <c r="E1456" s="219"/>
      <c r="F1456" s="218"/>
      <c r="G1456" s="268" t="s">
        <v>15373</v>
      </c>
      <c r="H1456" s="219"/>
      <c r="I1456" s="217" t="s">
        <v>15550</v>
      </c>
      <c r="J1456" s="21" t="s">
        <v>7228</v>
      </c>
      <c r="K1456" s="217" t="s">
        <v>30</v>
      </c>
      <c r="L1456" s="215" t="str">
        <f>VLOOKUP($K1456,[1]TONG_SL!$A$1:$D$65536,2,0)</f>
        <v>Gà muối 500g</v>
      </c>
      <c r="M1456" s="247"/>
      <c r="N1456" s="215" t="str">
        <f t="shared" si="183"/>
        <v>K-C6</v>
      </c>
      <c r="O1456" s="222"/>
      <c r="P1456" s="222"/>
      <c r="Q1456" s="215" t="str">
        <f>VLOOKUP(K1456,TONG_SL!$A:$D,3,0)</f>
        <v>Túi</v>
      </c>
      <c r="R1456" s="223">
        <v>3</v>
      </c>
      <c r="S1456" s="224"/>
      <c r="T1456" s="224">
        <f>VLOOKUP(VLOOKUP(G1456,Ma_KH!$A:$R,18,0)&amp;K1456,Gia_MB!$A:$F,6,0)</f>
        <v>116611</v>
      </c>
      <c r="U1456" s="182">
        <f t="shared" si="184"/>
        <v>349833</v>
      </c>
      <c r="V1456" s="224"/>
      <c r="W1456" s="225">
        <f t="shared" si="185"/>
        <v>0</v>
      </c>
      <c r="X1456" s="226" t="str">
        <f t="shared" si="186"/>
        <v>8</v>
      </c>
      <c r="Y1456" s="224"/>
      <c r="Z1456" s="182">
        <f t="shared" si="187"/>
        <v>27986.639999999999</v>
      </c>
      <c r="AA1456" s="227">
        <f>VLOOKUP(G1456,Ma_KH!$A:$R,14,0)</f>
        <v>60</v>
      </c>
    </row>
    <row r="1457" spans="1:27" x14ac:dyDescent="0.25">
      <c r="A1457" s="216">
        <v>46050</v>
      </c>
      <c r="B1457" s="217">
        <v>4183911104</v>
      </c>
      <c r="C1457" s="10" t="s">
        <v>15180</v>
      </c>
      <c r="D1457" s="9">
        <v>46056</v>
      </c>
      <c r="E1457" s="219"/>
      <c r="F1457" s="218"/>
      <c r="G1457" s="268" t="s">
        <v>15373</v>
      </c>
      <c r="H1457" s="219"/>
      <c r="I1457" s="217" t="s">
        <v>15550</v>
      </c>
      <c r="J1457" s="21" t="s">
        <v>7228</v>
      </c>
      <c r="K1457" s="217" t="s">
        <v>48</v>
      </c>
      <c r="L1457" s="215" t="str">
        <f>VLOOKUP($K1457,[1]TONG_SL!$A$1:$D$65536,2,0)</f>
        <v>Mọc Nấm Hương 250g</v>
      </c>
      <c r="M1457" s="247"/>
      <c r="N1457" s="215" t="str">
        <f t="shared" si="183"/>
        <v>K-C6</v>
      </c>
      <c r="O1457" s="222"/>
      <c r="P1457" s="222"/>
      <c r="Q1457" s="215" t="str">
        <f>VLOOKUP(K1457,TONG_SL!$A:$D,3,0)</f>
        <v>Túi</v>
      </c>
      <c r="R1457" s="223">
        <v>15</v>
      </c>
      <c r="S1457" s="224"/>
      <c r="T1457" s="224">
        <f>VLOOKUP(VLOOKUP(G1457,Ma_KH!$A:$R,18,0)&amp;K1457,Gia_MB!$A:$F,6,0)</f>
        <v>46000</v>
      </c>
      <c r="U1457" s="182">
        <f t="shared" si="184"/>
        <v>690000</v>
      </c>
      <c r="V1457" s="224"/>
      <c r="W1457" s="225">
        <f t="shared" si="185"/>
        <v>0</v>
      </c>
      <c r="X1457" s="226" t="str">
        <f t="shared" si="186"/>
        <v>8</v>
      </c>
      <c r="Y1457" s="224"/>
      <c r="Z1457" s="182">
        <f t="shared" si="187"/>
        <v>55200</v>
      </c>
      <c r="AA1457" s="227">
        <f>VLOOKUP(G1457,Ma_KH!$A:$R,14,0)</f>
        <v>60</v>
      </c>
    </row>
    <row r="1458" spans="1:27" x14ac:dyDescent="0.25">
      <c r="A1458" s="216">
        <v>46050</v>
      </c>
      <c r="B1458" s="217">
        <v>4183911104</v>
      </c>
      <c r="C1458" s="10" t="s">
        <v>15180</v>
      </c>
      <c r="D1458" s="9">
        <v>46056</v>
      </c>
      <c r="E1458" s="219"/>
      <c r="F1458" s="218"/>
      <c r="G1458" s="268" t="s">
        <v>15373</v>
      </c>
      <c r="H1458" s="219"/>
      <c r="I1458" s="217" t="s">
        <v>15550</v>
      </c>
      <c r="J1458" s="21" t="s">
        <v>7228</v>
      </c>
      <c r="K1458" s="217" t="s">
        <v>27</v>
      </c>
      <c r="L1458" s="215" t="str">
        <f>VLOOKUP($K1458,[1]TONG_SL!$A$1:$D$65536,2,0)</f>
        <v>Chân giò heo muối 300g</v>
      </c>
      <c r="M1458" s="247"/>
      <c r="N1458" s="215" t="str">
        <f t="shared" si="183"/>
        <v>K-C6</v>
      </c>
      <c r="O1458" s="222"/>
      <c r="P1458" s="222"/>
      <c r="Q1458" s="215" t="str">
        <f>VLOOKUP(K1458,TONG_SL!$A:$D,3,0)</f>
        <v>Túi</v>
      </c>
      <c r="R1458" s="223">
        <v>14</v>
      </c>
      <c r="S1458" s="224"/>
      <c r="T1458" s="224">
        <f>VLOOKUP(VLOOKUP(G1458,Ma_KH!$A:$R,18,0)&amp;K1458,Gia_MB!$A:$F,6,0)</f>
        <v>73431</v>
      </c>
      <c r="U1458" s="182">
        <f t="shared" si="184"/>
        <v>1028034</v>
      </c>
      <c r="V1458" s="224"/>
      <c r="W1458" s="225">
        <f t="shared" si="185"/>
        <v>0</v>
      </c>
      <c r="X1458" s="226" t="str">
        <f t="shared" si="186"/>
        <v>8</v>
      </c>
      <c r="Y1458" s="224"/>
      <c r="Z1458" s="182">
        <f t="shared" si="187"/>
        <v>82242.720000000001</v>
      </c>
      <c r="AA1458" s="227">
        <f>VLOOKUP(G1458,Ma_KH!$A:$R,14,0)</f>
        <v>60</v>
      </c>
    </row>
    <row r="1459" spans="1:27" x14ac:dyDescent="0.25">
      <c r="A1459" s="216">
        <v>46046</v>
      </c>
      <c r="B1459" s="217">
        <v>4183608063</v>
      </c>
      <c r="C1459" s="10" t="s">
        <v>15180</v>
      </c>
      <c r="D1459" s="9">
        <v>46056</v>
      </c>
      <c r="E1459" s="219"/>
      <c r="F1459" s="218"/>
      <c r="G1459" s="268" t="s">
        <v>15373</v>
      </c>
      <c r="H1459" s="219"/>
      <c r="I1459" s="217" t="s">
        <v>15551</v>
      </c>
      <c r="J1459" s="21" t="s">
        <v>7228</v>
      </c>
      <c r="K1459" s="217" t="s">
        <v>34</v>
      </c>
      <c r="L1459" s="215" t="str">
        <f>VLOOKUP($K1459,[1]TONG_SL!$A$1:$D$65536,2,0)</f>
        <v>Tai heo muối 200g</v>
      </c>
      <c r="M1459" s="247"/>
      <c r="N1459" s="215" t="str">
        <f t="shared" si="183"/>
        <v>K-C6</v>
      </c>
      <c r="O1459" s="222"/>
      <c r="P1459" s="222"/>
      <c r="Q1459" s="215" t="str">
        <f>VLOOKUP(K1459,TONG_SL!$A:$D,3,0)</f>
        <v>Túi</v>
      </c>
      <c r="R1459" s="223">
        <v>8</v>
      </c>
      <c r="S1459" s="224"/>
      <c r="T1459" s="224">
        <f>VLOOKUP(VLOOKUP(G1459,Ma_KH!$A:$R,18,0)&amp;K1459,Gia_MB!$A:$F,6,0)</f>
        <v>55595</v>
      </c>
      <c r="U1459" s="182">
        <f t="shared" si="184"/>
        <v>444760</v>
      </c>
      <c r="V1459" s="224"/>
      <c r="W1459" s="225">
        <f t="shared" si="185"/>
        <v>0</v>
      </c>
      <c r="X1459" s="226" t="str">
        <f t="shared" si="186"/>
        <v>8</v>
      </c>
      <c r="Y1459" s="224"/>
      <c r="Z1459" s="182">
        <f t="shared" si="187"/>
        <v>35580.800000000003</v>
      </c>
      <c r="AA1459" s="227">
        <f>VLOOKUP(G1459,Ma_KH!$A:$R,14,0)</f>
        <v>60</v>
      </c>
    </row>
    <row r="1460" spans="1:27" x14ac:dyDescent="0.25">
      <c r="A1460" s="216">
        <v>46046</v>
      </c>
      <c r="B1460" s="217">
        <v>4183608063</v>
      </c>
      <c r="C1460" s="10" t="s">
        <v>15180</v>
      </c>
      <c r="D1460" s="9">
        <v>46056</v>
      </c>
      <c r="E1460" s="219"/>
      <c r="F1460" s="218"/>
      <c r="G1460" s="268" t="s">
        <v>15373</v>
      </c>
      <c r="H1460" s="219"/>
      <c r="I1460" s="217" t="s">
        <v>15551</v>
      </c>
      <c r="J1460" s="21" t="s">
        <v>7228</v>
      </c>
      <c r="K1460" s="217" t="s">
        <v>48</v>
      </c>
      <c r="L1460" s="215" t="str">
        <f>VLOOKUP($K1460,[1]TONG_SL!$A$1:$D$65536,2,0)</f>
        <v>Mọc Nấm Hương 250g</v>
      </c>
      <c r="M1460" s="247"/>
      <c r="N1460" s="215" t="str">
        <f t="shared" si="183"/>
        <v>K-C6</v>
      </c>
      <c r="O1460" s="222"/>
      <c r="P1460" s="222"/>
      <c r="Q1460" s="215" t="str">
        <f>VLOOKUP(K1460,TONG_SL!$A:$D,3,0)</f>
        <v>Túi</v>
      </c>
      <c r="R1460" s="223">
        <v>7</v>
      </c>
      <c r="S1460" s="224"/>
      <c r="T1460" s="224">
        <f>VLOOKUP(VLOOKUP(G1460,Ma_KH!$A:$R,18,0)&amp;K1460,Gia_MB!$A:$F,6,0)</f>
        <v>46000</v>
      </c>
      <c r="U1460" s="182">
        <f t="shared" si="184"/>
        <v>322000</v>
      </c>
      <c r="V1460" s="224"/>
      <c r="W1460" s="225">
        <f t="shared" si="185"/>
        <v>0</v>
      </c>
      <c r="X1460" s="226" t="str">
        <f t="shared" si="186"/>
        <v>8</v>
      </c>
      <c r="Y1460" s="224"/>
      <c r="Z1460" s="182">
        <f t="shared" si="187"/>
        <v>25760</v>
      </c>
      <c r="AA1460" s="227">
        <f>VLOOKUP(G1460,Ma_KH!$A:$R,14,0)</f>
        <v>60</v>
      </c>
    </row>
    <row r="1461" spans="1:27" x14ac:dyDescent="0.25">
      <c r="A1461" s="216">
        <v>46046</v>
      </c>
      <c r="B1461" s="217">
        <v>4183608063</v>
      </c>
      <c r="C1461" s="10" t="s">
        <v>15180</v>
      </c>
      <c r="D1461" s="9">
        <v>46056</v>
      </c>
      <c r="E1461" s="219"/>
      <c r="F1461" s="218"/>
      <c r="G1461" s="268" t="s">
        <v>15373</v>
      </c>
      <c r="H1461" s="219"/>
      <c r="I1461" s="217" t="s">
        <v>15551</v>
      </c>
      <c r="J1461" s="21" t="s">
        <v>7228</v>
      </c>
      <c r="K1461" s="217" t="s">
        <v>27</v>
      </c>
      <c r="L1461" s="215" t="str">
        <f>VLOOKUP($K1461,[1]TONG_SL!$A$1:$D$65536,2,0)</f>
        <v>Chân giò heo muối 300g</v>
      </c>
      <c r="M1461" s="247"/>
      <c r="N1461" s="215" t="str">
        <f t="shared" si="183"/>
        <v>K-C6</v>
      </c>
      <c r="O1461" s="222"/>
      <c r="P1461" s="222"/>
      <c r="Q1461" s="215" t="str">
        <f>VLOOKUP(K1461,TONG_SL!$A:$D,3,0)</f>
        <v>Túi</v>
      </c>
      <c r="R1461" s="223">
        <v>22</v>
      </c>
      <c r="S1461" s="224"/>
      <c r="T1461" s="224">
        <f>VLOOKUP(VLOOKUP(G1461,Ma_KH!$A:$R,18,0)&amp;K1461,Gia_MB!$A:$F,6,0)</f>
        <v>73431</v>
      </c>
      <c r="U1461" s="182">
        <f t="shared" si="184"/>
        <v>1615482</v>
      </c>
      <c r="V1461" s="224"/>
      <c r="W1461" s="225">
        <f t="shared" si="185"/>
        <v>0</v>
      </c>
      <c r="X1461" s="226" t="str">
        <f t="shared" si="186"/>
        <v>8</v>
      </c>
      <c r="Y1461" s="224"/>
      <c r="Z1461" s="182">
        <f t="shared" si="187"/>
        <v>129238.56</v>
      </c>
      <c r="AA1461" s="227">
        <f>VLOOKUP(G1461,Ma_KH!$A:$R,14,0)</f>
        <v>60</v>
      </c>
    </row>
    <row r="1462" spans="1:27" x14ac:dyDescent="0.25">
      <c r="A1462" s="216">
        <v>46046</v>
      </c>
      <c r="B1462" s="217">
        <v>4183608063</v>
      </c>
      <c r="C1462" s="10" t="s">
        <v>15180</v>
      </c>
      <c r="D1462" s="9">
        <v>46056</v>
      </c>
      <c r="E1462" s="219"/>
      <c r="F1462" s="218"/>
      <c r="G1462" s="268" t="s">
        <v>15373</v>
      </c>
      <c r="H1462" s="219"/>
      <c r="I1462" s="217" t="s">
        <v>15551</v>
      </c>
      <c r="J1462" s="21" t="s">
        <v>7228</v>
      </c>
      <c r="K1462" s="217" t="s">
        <v>30</v>
      </c>
      <c r="L1462" s="215" t="str">
        <f>VLOOKUP($K1462,[1]TONG_SL!$A$1:$D$65536,2,0)</f>
        <v>Gà muối 500g</v>
      </c>
      <c r="M1462" s="247"/>
      <c r="N1462" s="215" t="str">
        <f t="shared" si="183"/>
        <v>K-C6</v>
      </c>
      <c r="O1462" s="222"/>
      <c r="P1462" s="222"/>
      <c r="Q1462" s="215" t="str">
        <f>VLOOKUP(K1462,TONG_SL!$A:$D,3,0)</f>
        <v>Túi</v>
      </c>
      <c r="R1462" s="223">
        <v>39</v>
      </c>
      <c r="S1462" s="224"/>
      <c r="T1462" s="224">
        <f>VLOOKUP(VLOOKUP(G1462,Ma_KH!$A:$R,18,0)&amp;K1462,Gia_MB!$A:$F,6,0)</f>
        <v>116611</v>
      </c>
      <c r="U1462" s="182">
        <f t="shared" si="184"/>
        <v>4547829</v>
      </c>
      <c r="V1462" s="224"/>
      <c r="W1462" s="225">
        <f t="shared" si="185"/>
        <v>0</v>
      </c>
      <c r="X1462" s="226" t="str">
        <f t="shared" si="186"/>
        <v>8</v>
      </c>
      <c r="Y1462" s="224"/>
      <c r="Z1462" s="182">
        <f t="shared" si="187"/>
        <v>363826.32</v>
      </c>
      <c r="AA1462" s="227">
        <f>VLOOKUP(G1462,Ma_KH!$A:$R,14,0)</f>
        <v>60</v>
      </c>
    </row>
    <row r="1463" spans="1:27" x14ac:dyDescent="0.25">
      <c r="A1463" s="280">
        <v>46046</v>
      </c>
      <c r="B1463" s="281">
        <v>4183608057</v>
      </c>
      <c r="C1463" s="288" t="s">
        <v>15180</v>
      </c>
      <c r="D1463" s="286">
        <v>46056</v>
      </c>
      <c r="E1463" s="219"/>
      <c r="F1463" s="218"/>
      <c r="G1463" s="268" t="s">
        <v>15373</v>
      </c>
      <c r="H1463" s="219"/>
      <c r="I1463" s="217" t="s">
        <v>15552</v>
      </c>
      <c r="J1463" s="21" t="s">
        <v>7228</v>
      </c>
      <c r="K1463" s="217" t="s">
        <v>34</v>
      </c>
      <c r="L1463" s="215" t="str">
        <f>VLOOKUP($K1463,[1]TONG_SL!$A$1:$D$65536,2,0)</f>
        <v>Tai heo muối 200g</v>
      </c>
      <c r="M1463" s="247"/>
      <c r="N1463" s="215" t="str">
        <f t="shared" si="183"/>
        <v>K-C6</v>
      </c>
      <c r="O1463" s="222"/>
      <c r="P1463" s="222"/>
      <c r="Q1463" s="215" t="str">
        <f>VLOOKUP(K1463,TONG_SL!$A:$D,3,0)</f>
        <v>Túi</v>
      </c>
      <c r="R1463" s="223">
        <v>3</v>
      </c>
      <c r="S1463" s="224"/>
      <c r="T1463" s="224">
        <f>VLOOKUP(VLOOKUP(G1463,Ma_KH!$A:$R,18,0)&amp;K1463,Gia_MB!$A:$F,6,0)</f>
        <v>55595</v>
      </c>
      <c r="U1463" s="182">
        <f t="shared" si="184"/>
        <v>166785</v>
      </c>
      <c r="V1463" s="224"/>
      <c r="W1463" s="225">
        <f t="shared" si="185"/>
        <v>0</v>
      </c>
      <c r="X1463" s="226" t="str">
        <f t="shared" si="186"/>
        <v>8</v>
      </c>
      <c r="Y1463" s="224"/>
      <c r="Z1463" s="182">
        <f t="shared" si="187"/>
        <v>13342.800000000001</v>
      </c>
      <c r="AA1463" s="227">
        <f>VLOOKUP(G1463,Ma_KH!$A:$R,14,0)</f>
        <v>60</v>
      </c>
    </row>
    <row r="1464" spans="1:27" x14ac:dyDescent="0.25">
      <c r="A1464" s="280">
        <v>46046</v>
      </c>
      <c r="B1464" s="281">
        <v>4183608057</v>
      </c>
      <c r="C1464" s="288" t="s">
        <v>15180</v>
      </c>
      <c r="D1464" s="286">
        <v>46056</v>
      </c>
      <c r="E1464" s="219"/>
      <c r="F1464" s="218"/>
      <c r="G1464" s="268" t="s">
        <v>15373</v>
      </c>
      <c r="H1464" s="219"/>
      <c r="I1464" s="217" t="s">
        <v>15552</v>
      </c>
      <c r="J1464" s="21" t="s">
        <v>7228</v>
      </c>
      <c r="K1464" s="217" t="s">
        <v>48</v>
      </c>
      <c r="L1464" s="215" t="str">
        <f>VLOOKUP($K1464,[1]TONG_SL!$A$1:$D$65536,2,0)</f>
        <v>Mọc Nấm Hương 250g</v>
      </c>
      <c r="M1464" s="247"/>
      <c r="N1464" s="215" t="str">
        <f t="shared" si="183"/>
        <v>K-C6</v>
      </c>
      <c r="O1464" s="222"/>
      <c r="P1464" s="222"/>
      <c r="Q1464" s="215" t="str">
        <f>VLOOKUP(K1464,TONG_SL!$A:$D,3,0)</f>
        <v>Túi</v>
      </c>
      <c r="R1464" s="223">
        <v>5</v>
      </c>
      <c r="S1464" s="224"/>
      <c r="T1464" s="224">
        <f>VLOOKUP(VLOOKUP(G1464,Ma_KH!$A:$R,18,0)&amp;K1464,Gia_MB!$A:$F,6,0)</f>
        <v>46000</v>
      </c>
      <c r="U1464" s="182">
        <f t="shared" si="184"/>
        <v>230000</v>
      </c>
      <c r="V1464" s="224"/>
      <c r="W1464" s="225">
        <f t="shared" si="185"/>
        <v>0</v>
      </c>
      <c r="X1464" s="226" t="str">
        <f t="shared" si="186"/>
        <v>8</v>
      </c>
      <c r="Y1464" s="224"/>
      <c r="Z1464" s="182">
        <f t="shared" si="187"/>
        <v>18400</v>
      </c>
      <c r="AA1464" s="227">
        <f>VLOOKUP(G1464,Ma_KH!$A:$R,14,0)</f>
        <v>60</v>
      </c>
    </row>
    <row r="1465" spans="1:27" x14ac:dyDescent="0.25">
      <c r="A1465" s="280">
        <v>46046</v>
      </c>
      <c r="B1465" s="281">
        <v>4183608057</v>
      </c>
      <c r="C1465" s="288" t="s">
        <v>15180</v>
      </c>
      <c r="D1465" s="286">
        <v>46056</v>
      </c>
      <c r="E1465" s="219"/>
      <c r="F1465" s="218"/>
      <c r="G1465" s="268" t="s">
        <v>15373</v>
      </c>
      <c r="H1465" s="219"/>
      <c r="I1465" s="217" t="s">
        <v>15552</v>
      </c>
      <c r="J1465" s="21" t="s">
        <v>7228</v>
      </c>
      <c r="K1465" s="217" t="s">
        <v>30</v>
      </c>
      <c r="L1465" s="215" t="str">
        <f>VLOOKUP($K1465,[1]TONG_SL!$A$1:$D$65536,2,0)</f>
        <v>Gà muối 500g</v>
      </c>
      <c r="M1465" s="247"/>
      <c r="N1465" s="215" t="str">
        <f t="shared" si="183"/>
        <v>K-C6</v>
      </c>
      <c r="O1465" s="222"/>
      <c r="P1465" s="222"/>
      <c r="Q1465" s="215" t="str">
        <f>VLOOKUP(K1465,TONG_SL!$A:$D,3,0)</f>
        <v>Túi</v>
      </c>
      <c r="R1465" s="223">
        <v>34</v>
      </c>
      <c r="S1465" s="224"/>
      <c r="T1465" s="224">
        <f>VLOOKUP(VLOOKUP(G1465,Ma_KH!$A:$R,18,0)&amp;K1465,Gia_MB!$A:$F,6,0)</f>
        <v>116611</v>
      </c>
      <c r="U1465" s="182">
        <f t="shared" si="184"/>
        <v>3964774</v>
      </c>
      <c r="V1465" s="224"/>
      <c r="W1465" s="225">
        <f t="shared" si="185"/>
        <v>0</v>
      </c>
      <c r="X1465" s="226" t="str">
        <f t="shared" si="186"/>
        <v>8</v>
      </c>
      <c r="Y1465" s="224"/>
      <c r="Z1465" s="182">
        <f t="shared" si="187"/>
        <v>317181.92</v>
      </c>
      <c r="AA1465" s="227">
        <f>VLOOKUP(G1465,Ma_KH!$A:$R,14,0)</f>
        <v>60</v>
      </c>
    </row>
    <row r="1466" spans="1:27" x14ac:dyDescent="0.25">
      <c r="A1466" s="280">
        <v>46046</v>
      </c>
      <c r="B1466" s="281">
        <v>4183607594</v>
      </c>
      <c r="C1466" s="288" t="s">
        <v>15180</v>
      </c>
      <c r="D1466" s="286">
        <v>46056</v>
      </c>
      <c r="E1466" s="219"/>
      <c r="F1466" s="218"/>
      <c r="G1466" s="268" t="s">
        <v>15373</v>
      </c>
      <c r="H1466" s="219"/>
      <c r="I1466" s="217" t="s">
        <v>15553</v>
      </c>
      <c r="J1466" s="21" t="s">
        <v>7228</v>
      </c>
      <c r="K1466" s="217" t="s">
        <v>34</v>
      </c>
      <c r="L1466" s="215" t="str">
        <f>VLOOKUP($K1466,[1]TONG_SL!$A$1:$D$65536,2,0)</f>
        <v>Tai heo muối 200g</v>
      </c>
      <c r="M1466" s="247"/>
      <c r="N1466" s="215" t="str">
        <f t="shared" si="183"/>
        <v>K-C6</v>
      </c>
      <c r="O1466" s="222"/>
      <c r="P1466" s="222"/>
      <c r="Q1466" s="215" t="str">
        <f>VLOOKUP(K1466,TONG_SL!$A:$D,3,0)</f>
        <v>Túi</v>
      </c>
      <c r="R1466" s="223">
        <v>2</v>
      </c>
      <c r="S1466" s="224"/>
      <c r="T1466" s="224">
        <f>VLOOKUP(VLOOKUP(G1466,Ma_KH!$A:$R,18,0)&amp;K1466,Gia_MB!$A:$F,6,0)</f>
        <v>55595</v>
      </c>
      <c r="U1466" s="182">
        <f t="shared" si="184"/>
        <v>111190</v>
      </c>
      <c r="V1466" s="224"/>
      <c r="W1466" s="225">
        <f t="shared" si="185"/>
        <v>0</v>
      </c>
      <c r="X1466" s="226" t="str">
        <f t="shared" si="186"/>
        <v>8</v>
      </c>
      <c r="Y1466" s="224"/>
      <c r="Z1466" s="182">
        <f t="shared" si="187"/>
        <v>8895.2000000000007</v>
      </c>
      <c r="AA1466" s="227">
        <f>VLOOKUP(G1466,Ma_KH!$A:$R,14,0)</f>
        <v>60</v>
      </c>
    </row>
    <row r="1467" spans="1:27" x14ac:dyDescent="0.25">
      <c r="A1467" s="280">
        <v>46046</v>
      </c>
      <c r="B1467" s="281">
        <v>4183607594</v>
      </c>
      <c r="C1467" s="288" t="s">
        <v>15180</v>
      </c>
      <c r="D1467" s="286">
        <v>46056</v>
      </c>
      <c r="E1467" s="219"/>
      <c r="F1467" s="218"/>
      <c r="G1467" s="268" t="s">
        <v>15373</v>
      </c>
      <c r="H1467" s="219"/>
      <c r="I1467" s="217" t="s">
        <v>15553</v>
      </c>
      <c r="J1467" s="21" t="s">
        <v>7228</v>
      </c>
      <c r="K1467" s="217" t="s">
        <v>48</v>
      </c>
      <c r="L1467" s="215" t="str">
        <f>VLOOKUP($K1467,[1]TONG_SL!$A$1:$D$65536,2,0)</f>
        <v>Mọc Nấm Hương 250g</v>
      </c>
      <c r="M1467" s="247"/>
      <c r="N1467" s="215" t="str">
        <f t="shared" si="183"/>
        <v>K-C6</v>
      </c>
      <c r="O1467" s="222"/>
      <c r="P1467" s="222"/>
      <c r="Q1467" s="215" t="str">
        <f>VLOOKUP(K1467,TONG_SL!$A:$D,3,0)</f>
        <v>Túi</v>
      </c>
      <c r="R1467" s="223">
        <v>12</v>
      </c>
      <c r="S1467" s="224"/>
      <c r="T1467" s="224">
        <f>VLOOKUP(VLOOKUP(G1467,Ma_KH!$A:$R,18,0)&amp;K1467,Gia_MB!$A:$F,6,0)</f>
        <v>46000</v>
      </c>
      <c r="U1467" s="182">
        <f t="shared" si="184"/>
        <v>552000</v>
      </c>
      <c r="V1467" s="224"/>
      <c r="W1467" s="225">
        <f t="shared" si="185"/>
        <v>0</v>
      </c>
      <c r="X1467" s="226" t="str">
        <f t="shared" si="186"/>
        <v>8</v>
      </c>
      <c r="Y1467" s="224"/>
      <c r="Z1467" s="182">
        <f t="shared" si="187"/>
        <v>44160</v>
      </c>
      <c r="AA1467" s="227">
        <f>VLOOKUP(G1467,Ma_KH!$A:$R,14,0)</f>
        <v>60</v>
      </c>
    </row>
    <row r="1468" spans="1:27" x14ac:dyDescent="0.25">
      <c r="A1468" s="280">
        <v>46046</v>
      </c>
      <c r="B1468" s="281">
        <v>4183607594</v>
      </c>
      <c r="C1468" s="288" t="s">
        <v>15180</v>
      </c>
      <c r="D1468" s="286">
        <v>46056</v>
      </c>
      <c r="E1468" s="219"/>
      <c r="F1468" s="218"/>
      <c r="G1468" s="268" t="s">
        <v>15373</v>
      </c>
      <c r="H1468" s="219"/>
      <c r="I1468" s="217" t="s">
        <v>15553</v>
      </c>
      <c r="J1468" s="21" t="s">
        <v>7228</v>
      </c>
      <c r="K1468" s="217" t="s">
        <v>27</v>
      </c>
      <c r="L1468" s="215" t="str">
        <f>VLOOKUP($K1468,[1]TONG_SL!$A$1:$D$65536,2,0)</f>
        <v>Chân giò heo muối 300g</v>
      </c>
      <c r="M1468" s="247"/>
      <c r="N1468" s="215" t="str">
        <f t="shared" si="183"/>
        <v>K-C6</v>
      </c>
      <c r="O1468" s="222"/>
      <c r="P1468" s="222"/>
      <c r="Q1468" s="215" t="str">
        <f>VLOOKUP(K1468,TONG_SL!$A:$D,3,0)</f>
        <v>Túi</v>
      </c>
      <c r="R1468" s="223">
        <v>45</v>
      </c>
      <c r="S1468" s="224"/>
      <c r="T1468" s="224">
        <f>VLOOKUP(VLOOKUP(G1468,Ma_KH!$A:$R,18,0)&amp;K1468,Gia_MB!$A:$F,6,0)</f>
        <v>73431</v>
      </c>
      <c r="U1468" s="182">
        <f t="shared" si="184"/>
        <v>3304395</v>
      </c>
      <c r="V1468" s="224"/>
      <c r="W1468" s="225">
        <f t="shared" si="185"/>
        <v>0</v>
      </c>
      <c r="X1468" s="226" t="str">
        <f t="shared" si="186"/>
        <v>8</v>
      </c>
      <c r="Y1468" s="224"/>
      <c r="Z1468" s="182">
        <f t="shared" si="187"/>
        <v>264351.59999999998</v>
      </c>
      <c r="AA1468" s="227">
        <f>VLOOKUP(G1468,Ma_KH!$A:$R,14,0)</f>
        <v>60</v>
      </c>
    </row>
    <row r="1469" spans="1:27" x14ac:dyDescent="0.25">
      <c r="A1469" s="280">
        <v>46046</v>
      </c>
      <c r="B1469" s="281">
        <v>4183607594</v>
      </c>
      <c r="C1469" s="288" t="s">
        <v>15180</v>
      </c>
      <c r="D1469" s="286">
        <v>46056</v>
      </c>
      <c r="E1469" s="219"/>
      <c r="F1469" s="218"/>
      <c r="G1469" s="268" t="s">
        <v>15373</v>
      </c>
      <c r="H1469" s="219"/>
      <c r="I1469" s="217" t="s">
        <v>15553</v>
      </c>
      <c r="J1469" s="21" t="s">
        <v>7228</v>
      </c>
      <c r="K1469" s="217" t="s">
        <v>30</v>
      </c>
      <c r="L1469" s="215" t="str">
        <f>VLOOKUP($K1469,[1]TONG_SL!$A$1:$D$65536,2,0)</f>
        <v>Gà muối 500g</v>
      </c>
      <c r="M1469" s="247"/>
      <c r="N1469" s="215" t="str">
        <f t="shared" si="183"/>
        <v>K-C6</v>
      </c>
      <c r="O1469" s="222"/>
      <c r="P1469" s="222"/>
      <c r="Q1469" s="215" t="str">
        <f>VLOOKUP(K1469,TONG_SL!$A:$D,3,0)</f>
        <v>Túi</v>
      </c>
      <c r="R1469" s="223">
        <v>43</v>
      </c>
      <c r="S1469" s="224"/>
      <c r="T1469" s="224">
        <f>VLOOKUP(VLOOKUP(G1469,Ma_KH!$A:$R,18,0)&amp;K1469,Gia_MB!$A:$F,6,0)</f>
        <v>116611</v>
      </c>
      <c r="U1469" s="182">
        <f t="shared" si="184"/>
        <v>5014273</v>
      </c>
      <c r="V1469" s="224"/>
      <c r="W1469" s="225">
        <f t="shared" si="185"/>
        <v>0</v>
      </c>
      <c r="X1469" s="226" t="str">
        <f t="shared" si="186"/>
        <v>8</v>
      </c>
      <c r="Y1469" s="224"/>
      <c r="Z1469" s="182">
        <f t="shared" si="187"/>
        <v>401141.84</v>
      </c>
      <c r="AA1469" s="227">
        <f>VLOOKUP(G1469,Ma_KH!$A:$R,14,0)</f>
        <v>60</v>
      </c>
    </row>
    <row r="1470" spans="1:27" x14ac:dyDescent="0.25">
      <c r="A1470" s="280">
        <v>46046</v>
      </c>
      <c r="B1470" s="281">
        <v>4183607911</v>
      </c>
      <c r="C1470" s="288" t="s">
        <v>15180</v>
      </c>
      <c r="D1470" s="286">
        <v>46056</v>
      </c>
      <c r="E1470" s="219"/>
      <c r="F1470" s="218"/>
      <c r="G1470" s="268" t="s">
        <v>15373</v>
      </c>
      <c r="H1470" s="219"/>
      <c r="I1470" s="217" t="s">
        <v>15554</v>
      </c>
      <c r="J1470" s="21" t="s">
        <v>7228</v>
      </c>
      <c r="K1470" s="217" t="s">
        <v>34</v>
      </c>
      <c r="L1470" s="215" t="str">
        <f>VLOOKUP($K1470,[1]TONG_SL!$A$1:$D$65536,2,0)</f>
        <v>Tai heo muối 200g</v>
      </c>
      <c r="M1470" s="247"/>
      <c r="N1470" s="215" t="str">
        <f t="shared" si="183"/>
        <v>K-C6</v>
      </c>
      <c r="O1470" s="222"/>
      <c r="P1470" s="222"/>
      <c r="Q1470" s="215" t="str">
        <f>VLOOKUP(K1470,TONG_SL!$A:$D,3,0)</f>
        <v>Túi</v>
      </c>
      <c r="R1470" s="223">
        <v>8</v>
      </c>
      <c r="S1470" s="224"/>
      <c r="T1470" s="224">
        <f>VLOOKUP(VLOOKUP(G1470,Ma_KH!$A:$R,18,0)&amp;K1470,Gia_MB!$A:$F,6,0)</f>
        <v>55595</v>
      </c>
      <c r="U1470" s="182">
        <f t="shared" si="184"/>
        <v>444760</v>
      </c>
      <c r="V1470" s="224"/>
      <c r="W1470" s="225">
        <f t="shared" si="185"/>
        <v>0</v>
      </c>
      <c r="X1470" s="226" t="str">
        <f t="shared" si="186"/>
        <v>8</v>
      </c>
      <c r="Y1470" s="224"/>
      <c r="Z1470" s="182">
        <f t="shared" si="187"/>
        <v>35580.800000000003</v>
      </c>
      <c r="AA1470" s="227">
        <f>VLOOKUP(G1470,Ma_KH!$A:$R,14,0)</f>
        <v>60</v>
      </c>
    </row>
    <row r="1471" spans="1:27" x14ac:dyDescent="0.25">
      <c r="A1471" s="280">
        <v>46046</v>
      </c>
      <c r="B1471" s="281">
        <v>4183607911</v>
      </c>
      <c r="C1471" s="288" t="s">
        <v>15180</v>
      </c>
      <c r="D1471" s="286">
        <v>46056</v>
      </c>
      <c r="E1471" s="219"/>
      <c r="F1471" s="218"/>
      <c r="G1471" s="268" t="s">
        <v>15373</v>
      </c>
      <c r="H1471" s="219"/>
      <c r="I1471" s="217" t="s">
        <v>15554</v>
      </c>
      <c r="J1471" s="21" t="s">
        <v>7228</v>
      </c>
      <c r="K1471" s="217" t="s">
        <v>27</v>
      </c>
      <c r="L1471" s="215" t="str">
        <f>VLOOKUP($K1471,[1]TONG_SL!$A$1:$D$65536,2,0)</f>
        <v>Chân giò heo muối 300g</v>
      </c>
      <c r="M1471" s="247"/>
      <c r="N1471" s="215" t="str">
        <f t="shared" si="183"/>
        <v>K-C6</v>
      </c>
      <c r="O1471" s="222"/>
      <c r="P1471" s="222"/>
      <c r="Q1471" s="215" t="str">
        <f>VLOOKUP(K1471,TONG_SL!$A:$D,3,0)</f>
        <v>Túi</v>
      </c>
      <c r="R1471" s="223">
        <v>16</v>
      </c>
      <c r="S1471" s="224"/>
      <c r="T1471" s="224">
        <f>VLOOKUP(VLOOKUP(G1471,Ma_KH!$A:$R,18,0)&amp;K1471,Gia_MB!$A:$F,6,0)</f>
        <v>73431</v>
      </c>
      <c r="U1471" s="182">
        <f t="shared" si="184"/>
        <v>1174896</v>
      </c>
      <c r="V1471" s="224"/>
      <c r="W1471" s="225">
        <f t="shared" si="185"/>
        <v>0</v>
      </c>
      <c r="X1471" s="226" t="str">
        <f t="shared" si="186"/>
        <v>8</v>
      </c>
      <c r="Y1471" s="224"/>
      <c r="Z1471" s="182">
        <f t="shared" si="187"/>
        <v>93991.680000000008</v>
      </c>
      <c r="AA1471" s="227">
        <f>VLOOKUP(G1471,Ma_KH!$A:$R,14,0)</f>
        <v>60</v>
      </c>
    </row>
    <row r="1472" spans="1:27" x14ac:dyDescent="0.25">
      <c r="A1472" s="280">
        <v>46046</v>
      </c>
      <c r="B1472" s="281">
        <v>4183607911</v>
      </c>
      <c r="C1472" s="288" t="s">
        <v>15180</v>
      </c>
      <c r="D1472" s="286">
        <v>46056</v>
      </c>
      <c r="E1472" s="219"/>
      <c r="F1472" s="218"/>
      <c r="G1472" s="268" t="s">
        <v>15373</v>
      </c>
      <c r="H1472" s="219"/>
      <c r="I1472" s="217" t="s">
        <v>15554</v>
      </c>
      <c r="J1472" s="21" t="s">
        <v>7228</v>
      </c>
      <c r="K1472" s="217" t="s">
        <v>30</v>
      </c>
      <c r="L1472" s="215" t="str">
        <f>VLOOKUP($K1472,[1]TONG_SL!$A$1:$D$65536,2,0)</f>
        <v>Gà muối 500g</v>
      </c>
      <c r="M1472" s="247"/>
      <c r="N1472" s="215" t="str">
        <f t="shared" si="183"/>
        <v>K-C6</v>
      </c>
      <c r="O1472" s="222"/>
      <c r="P1472" s="222"/>
      <c r="Q1472" s="215" t="str">
        <f>VLOOKUP(K1472,TONG_SL!$A:$D,3,0)</f>
        <v>Túi</v>
      </c>
      <c r="R1472" s="223">
        <v>20</v>
      </c>
      <c r="S1472" s="224"/>
      <c r="T1472" s="224">
        <f>VLOOKUP(VLOOKUP(G1472,Ma_KH!$A:$R,18,0)&amp;K1472,Gia_MB!$A:$F,6,0)</f>
        <v>116611</v>
      </c>
      <c r="U1472" s="182">
        <f t="shared" si="184"/>
        <v>2332220</v>
      </c>
      <c r="V1472" s="224"/>
      <c r="W1472" s="225">
        <f t="shared" si="185"/>
        <v>0</v>
      </c>
      <c r="X1472" s="226" t="str">
        <f t="shared" si="186"/>
        <v>8</v>
      </c>
      <c r="Y1472" s="224"/>
      <c r="Z1472" s="182">
        <f t="shared" si="187"/>
        <v>186577.6</v>
      </c>
      <c r="AA1472" s="227">
        <f>VLOOKUP(G1472,Ma_KH!$A:$R,14,0)</f>
        <v>60</v>
      </c>
    </row>
    <row r="1473" spans="1:27" x14ac:dyDescent="0.25">
      <c r="A1473" s="280">
        <v>46046</v>
      </c>
      <c r="B1473" s="281">
        <v>4183608026</v>
      </c>
      <c r="C1473" s="288" t="s">
        <v>15180</v>
      </c>
      <c r="D1473" s="286">
        <v>46056</v>
      </c>
      <c r="E1473" s="219"/>
      <c r="F1473" s="218"/>
      <c r="G1473" s="268" t="s">
        <v>15373</v>
      </c>
      <c r="H1473" s="219"/>
      <c r="I1473" s="217" t="s">
        <v>15555</v>
      </c>
      <c r="J1473" s="21" t="s">
        <v>7228</v>
      </c>
      <c r="K1473" s="217" t="s">
        <v>48</v>
      </c>
      <c r="L1473" s="215" t="str">
        <f>VLOOKUP($K1473,[1]TONG_SL!$A$1:$D$65536,2,0)</f>
        <v>Mọc Nấm Hương 250g</v>
      </c>
      <c r="M1473" s="247"/>
      <c r="N1473" s="215" t="str">
        <f t="shared" si="183"/>
        <v>K-C6</v>
      </c>
      <c r="O1473" s="222"/>
      <c r="P1473" s="222"/>
      <c r="Q1473" s="215" t="str">
        <f>VLOOKUP(K1473,TONG_SL!$A:$D,3,0)</f>
        <v>Túi</v>
      </c>
      <c r="R1473" s="223">
        <v>2</v>
      </c>
      <c r="S1473" s="224"/>
      <c r="T1473" s="224">
        <f>VLOOKUP(VLOOKUP(G1473,Ma_KH!$A:$R,18,0)&amp;K1473,Gia_MB!$A:$F,6,0)</f>
        <v>46000</v>
      </c>
      <c r="U1473" s="182">
        <f t="shared" si="184"/>
        <v>92000</v>
      </c>
      <c r="V1473" s="224"/>
      <c r="W1473" s="225">
        <f t="shared" si="185"/>
        <v>0</v>
      </c>
      <c r="X1473" s="226" t="str">
        <f t="shared" si="186"/>
        <v>8</v>
      </c>
      <c r="Y1473" s="224"/>
      <c r="Z1473" s="182">
        <f t="shared" si="187"/>
        <v>7360</v>
      </c>
      <c r="AA1473" s="227">
        <f>VLOOKUP(G1473,Ma_KH!$A:$R,14,0)</f>
        <v>60</v>
      </c>
    </row>
    <row r="1474" spans="1:27" x14ac:dyDescent="0.25">
      <c r="A1474" s="280">
        <v>46046</v>
      </c>
      <c r="B1474" s="281">
        <v>4183608026</v>
      </c>
      <c r="C1474" s="288" t="s">
        <v>15180</v>
      </c>
      <c r="D1474" s="286">
        <v>46056</v>
      </c>
      <c r="E1474" s="219"/>
      <c r="F1474" s="218"/>
      <c r="G1474" s="268" t="s">
        <v>15373</v>
      </c>
      <c r="H1474" s="219"/>
      <c r="I1474" s="217" t="s">
        <v>15555</v>
      </c>
      <c r="J1474" s="21" t="s">
        <v>7228</v>
      </c>
      <c r="K1474" s="217" t="s">
        <v>27</v>
      </c>
      <c r="L1474" s="215" t="str">
        <f>VLOOKUP($K1474,[1]TONG_SL!$A$1:$D$65536,2,0)</f>
        <v>Chân giò heo muối 300g</v>
      </c>
      <c r="M1474" s="247"/>
      <c r="N1474" s="215" t="str">
        <f t="shared" si="183"/>
        <v>K-C6</v>
      </c>
      <c r="O1474" s="222"/>
      <c r="P1474" s="222"/>
      <c r="Q1474" s="215" t="str">
        <f>VLOOKUP(K1474,TONG_SL!$A:$D,3,0)</f>
        <v>Túi</v>
      </c>
      <c r="R1474" s="223">
        <v>4</v>
      </c>
      <c r="S1474" s="224"/>
      <c r="T1474" s="224">
        <f>VLOOKUP(VLOOKUP(G1474,Ma_KH!$A:$R,18,0)&amp;K1474,Gia_MB!$A:$F,6,0)</f>
        <v>73431</v>
      </c>
      <c r="U1474" s="182">
        <f t="shared" si="184"/>
        <v>293724</v>
      </c>
      <c r="V1474" s="224"/>
      <c r="W1474" s="225">
        <f t="shared" si="185"/>
        <v>0</v>
      </c>
      <c r="X1474" s="226" t="str">
        <f t="shared" si="186"/>
        <v>8</v>
      </c>
      <c r="Y1474" s="224"/>
      <c r="Z1474" s="182">
        <f t="shared" si="187"/>
        <v>23497.920000000002</v>
      </c>
      <c r="AA1474" s="227">
        <f>VLOOKUP(G1474,Ma_KH!$A:$R,14,0)</f>
        <v>60</v>
      </c>
    </row>
    <row r="1475" spans="1:27" x14ac:dyDescent="0.25">
      <c r="A1475" s="280">
        <v>46046</v>
      </c>
      <c r="B1475" s="281">
        <v>4183608026</v>
      </c>
      <c r="C1475" s="288" t="s">
        <v>15180</v>
      </c>
      <c r="D1475" s="286">
        <v>46056</v>
      </c>
      <c r="E1475" s="219"/>
      <c r="F1475" s="218"/>
      <c r="G1475" s="268" t="s">
        <v>15373</v>
      </c>
      <c r="H1475" s="219"/>
      <c r="I1475" s="217" t="s">
        <v>15555</v>
      </c>
      <c r="J1475" s="21" t="s">
        <v>7228</v>
      </c>
      <c r="K1475" s="217" t="s">
        <v>30</v>
      </c>
      <c r="L1475" s="215" t="str">
        <f>VLOOKUP($K1475,[1]TONG_SL!$A$1:$D$65536,2,0)</f>
        <v>Gà muối 500g</v>
      </c>
      <c r="M1475" s="247"/>
      <c r="N1475" s="215" t="str">
        <f t="shared" si="183"/>
        <v>K-C6</v>
      </c>
      <c r="O1475" s="222"/>
      <c r="P1475" s="222"/>
      <c r="Q1475" s="215" t="str">
        <f>VLOOKUP(K1475,TONG_SL!$A:$D,3,0)</f>
        <v>Túi</v>
      </c>
      <c r="R1475" s="223">
        <v>22</v>
      </c>
      <c r="S1475" s="224"/>
      <c r="T1475" s="224">
        <f>VLOOKUP(VLOOKUP(G1475,Ma_KH!$A:$R,18,0)&amp;K1475,Gia_MB!$A:$F,6,0)</f>
        <v>116611</v>
      </c>
      <c r="U1475" s="182">
        <f t="shared" si="184"/>
        <v>2565442</v>
      </c>
      <c r="V1475" s="224"/>
      <c r="W1475" s="225">
        <f t="shared" si="185"/>
        <v>0</v>
      </c>
      <c r="X1475" s="226" t="str">
        <f t="shared" si="186"/>
        <v>8</v>
      </c>
      <c r="Y1475" s="224"/>
      <c r="Z1475" s="182">
        <f t="shared" si="187"/>
        <v>205235.36000000002</v>
      </c>
      <c r="AA1475" s="227">
        <f>VLOOKUP(G1475,Ma_KH!$A:$R,14,0)</f>
        <v>60</v>
      </c>
    </row>
    <row r="1476" spans="1:27" x14ac:dyDescent="0.25">
      <c r="A1476" s="216">
        <v>46046</v>
      </c>
      <c r="B1476" s="217">
        <v>4183607683</v>
      </c>
      <c r="C1476" s="10" t="s">
        <v>15180</v>
      </c>
      <c r="D1476" s="9">
        <v>46056</v>
      </c>
      <c r="E1476" s="219"/>
      <c r="F1476" s="218"/>
      <c r="G1476" s="268" t="s">
        <v>15373</v>
      </c>
      <c r="H1476" s="219"/>
      <c r="I1476" s="217" t="s">
        <v>15556</v>
      </c>
      <c r="J1476" s="21" t="s">
        <v>7228</v>
      </c>
      <c r="K1476" s="217" t="s">
        <v>34</v>
      </c>
      <c r="L1476" s="215" t="str">
        <f>VLOOKUP($K1476,[1]TONG_SL!$A$1:$D$65536,2,0)</f>
        <v>Tai heo muối 200g</v>
      </c>
      <c r="M1476" s="247"/>
      <c r="N1476" s="215" t="str">
        <f t="shared" si="183"/>
        <v>K-C6</v>
      </c>
      <c r="O1476" s="222"/>
      <c r="P1476" s="222"/>
      <c r="Q1476" s="215" t="str">
        <f>VLOOKUP(K1476,TONG_SL!$A:$D,3,0)</f>
        <v>Túi</v>
      </c>
      <c r="R1476" s="223">
        <v>1</v>
      </c>
      <c r="S1476" s="224"/>
      <c r="T1476" s="224">
        <f>VLOOKUP(VLOOKUP(G1476,Ma_KH!$A:$R,18,0)&amp;K1476,Gia_MB!$A:$F,6,0)</f>
        <v>55595</v>
      </c>
      <c r="U1476" s="182">
        <f t="shared" si="184"/>
        <v>55595</v>
      </c>
      <c r="V1476" s="224"/>
      <c r="W1476" s="225">
        <f t="shared" si="185"/>
        <v>0</v>
      </c>
      <c r="X1476" s="226" t="str">
        <f t="shared" si="186"/>
        <v>8</v>
      </c>
      <c r="Y1476" s="224"/>
      <c r="Z1476" s="182">
        <f t="shared" si="187"/>
        <v>4447.6000000000004</v>
      </c>
      <c r="AA1476" s="227">
        <f>VLOOKUP(G1476,Ma_KH!$A:$R,14,0)</f>
        <v>60</v>
      </c>
    </row>
    <row r="1477" spans="1:27" x14ac:dyDescent="0.25">
      <c r="A1477" s="216">
        <v>46046</v>
      </c>
      <c r="B1477" s="217">
        <v>4183607683</v>
      </c>
      <c r="C1477" s="10" t="s">
        <v>15180</v>
      </c>
      <c r="D1477" s="9">
        <v>46056</v>
      </c>
      <c r="E1477" s="219"/>
      <c r="F1477" s="218"/>
      <c r="G1477" s="268" t="s">
        <v>15373</v>
      </c>
      <c r="H1477" s="219"/>
      <c r="I1477" s="217" t="s">
        <v>15556</v>
      </c>
      <c r="J1477" s="21" t="s">
        <v>7228</v>
      </c>
      <c r="K1477" s="217" t="s">
        <v>48</v>
      </c>
      <c r="L1477" s="215" t="str">
        <f>VLOOKUP($K1477,[1]TONG_SL!$A$1:$D$65536,2,0)</f>
        <v>Mọc Nấm Hương 250g</v>
      </c>
      <c r="M1477" s="247"/>
      <c r="N1477" s="215" t="str">
        <f t="shared" si="183"/>
        <v>K-C6</v>
      </c>
      <c r="O1477" s="222"/>
      <c r="P1477" s="222"/>
      <c r="Q1477" s="215" t="str">
        <f>VLOOKUP(K1477,TONG_SL!$A:$D,3,0)</f>
        <v>Túi</v>
      </c>
      <c r="R1477" s="223">
        <v>5</v>
      </c>
      <c r="S1477" s="224"/>
      <c r="T1477" s="224">
        <f>VLOOKUP(VLOOKUP(G1477,Ma_KH!$A:$R,18,0)&amp;K1477,Gia_MB!$A:$F,6,0)</f>
        <v>46000</v>
      </c>
      <c r="U1477" s="182">
        <f t="shared" si="184"/>
        <v>230000</v>
      </c>
      <c r="V1477" s="224"/>
      <c r="W1477" s="225">
        <f t="shared" si="185"/>
        <v>0</v>
      </c>
      <c r="X1477" s="226" t="str">
        <f t="shared" si="186"/>
        <v>8</v>
      </c>
      <c r="Y1477" s="224"/>
      <c r="Z1477" s="182">
        <f t="shared" si="187"/>
        <v>18400</v>
      </c>
      <c r="AA1477" s="227">
        <f>VLOOKUP(G1477,Ma_KH!$A:$R,14,0)</f>
        <v>60</v>
      </c>
    </row>
    <row r="1478" spans="1:27" x14ac:dyDescent="0.25">
      <c r="A1478" s="216">
        <v>46046</v>
      </c>
      <c r="B1478" s="217">
        <v>4183607683</v>
      </c>
      <c r="C1478" s="10" t="s">
        <v>15180</v>
      </c>
      <c r="D1478" s="9">
        <v>46056</v>
      </c>
      <c r="E1478" s="219"/>
      <c r="F1478" s="218"/>
      <c r="G1478" s="268" t="s">
        <v>15373</v>
      </c>
      <c r="H1478" s="219"/>
      <c r="I1478" s="217" t="s">
        <v>15556</v>
      </c>
      <c r="J1478" s="21" t="s">
        <v>7228</v>
      </c>
      <c r="K1478" s="217" t="s">
        <v>27</v>
      </c>
      <c r="L1478" s="215" t="str">
        <f>VLOOKUP($K1478,[1]TONG_SL!$A$1:$D$65536,2,0)</f>
        <v>Chân giò heo muối 300g</v>
      </c>
      <c r="M1478" s="247"/>
      <c r="N1478" s="215" t="str">
        <f t="shared" si="183"/>
        <v>K-C6</v>
      </c>
      <c r="O1478" s="222"/>
      <c r="P1478" s="222"/>
      <c r="Q1478" s="215" t="str">
        <f>VLOOKUP(K1478,TONG_SL!$A:$D,3,0)</f>
        <v>Túi</v>
      </c>
      <c r="R1478" s="223">
        <v>22</v>
      </c>
      <c r="S1478" s="224"/>
      <c r="T1478" s="224">
        <f>VLOOKUP(VLOOKUP(G1478,Ma_KH!$A:$R,18,0)&amp;K1478,Gia_MB!$A:$F,6,0)</f>
        <v>73431</v>
      </c>
      <c r="U1478" s="182">
        <f t="shared" si="184"/>
        <v>1615482</v>
      </c>
      <c r="V1478" s="224"/>
      <c r="W1478" s="225">
        <f t="shared" si="185"/>
        <v>0</v>
      </c>
      <c r="X1478" s="226" t="str">
        <f t="shared" si="186"/>
        <v>8</v>
      </c>
      <c r="Y1478" s="224"/>
      <c r="Z1478" s="182">
        <f t="shared" si="187"/>
        <v>129238.56</v>
      </c>
      <c r="AA1478" s="227">
        <f>VLOOKUP(G1478,Ma_KH!$A:$R,14,0)</f>
        <v>60</v>
      </c>
    </row>
    <row r="1479" spans="1:27" x14ac:dyDescent="0.25">
      <c r="A1479" s="216">
        <v>46046</v>
      </c>
      <c r="B1479" s="217">
        <v>4183607683</v>
      </c>
      <c r="C1479" s="10" t="s">
        <v>15180</v>
      </c>
      <c r="D1479" s="9">
        <v>46056</v>
      </c>
      <c r="E1479" s="219"/>
      <c r="F1479" s="218"/>
      <c r="G1479" s="268" t="s">
        <v>15373</v>
      </c>
      <c r="H1479" s="219"/>
      <c r="I1479" s="217" t="s">
        <v>15556</v>
      </c>
      <c r="J1479" s="21" t="s">
        <v>7228</v>
      </c>
      <c r="K1479" s="217" t="s">
        <v>30</v>
      </c>
      <c r="L1479" s="215" t="str">
        <f>VLOOKUP($K1479,[1]TONG_SL!$A$1:$D$65536,2,0)</f>
        <v>Gà muối 500g</v>
      </c>
      <c r="M1479" s="247"/>
      <c r="N1479" s="215" t="str">
        <f t="shared" si="183"/>
        <v>K-C6</v>
      </c>
      <c r="O1479" s="222"/>
      <c r="P1479" s="222"/>
      <c r="Q1479" s="215" t="str">
        <f>VLOOKUP(K1479,TONG_SL!$A:$D,3,0)</f>
        <v>Túi</v>
      </c>
      <c r="R1479" s="223">
        <v>10</v>
      </c>
      <c r="S1479" s="224"/>
      <c r="T1479" s="224">
        <f>VLOOKUP(VLOOKUP(G1479,Ma_KH!$A:$R,18,0)&amp;K1479,Gia_MB!$A:$F,6,0)</f>
        <v>116611</v>
      </c>
      <c r="U1479" s="182">
        <f t="shared" si="184"/>
        <v>1166110</v>
      </c>
      <c r="V1479" s="224"/>
      <c r="W1479" s="225">
        <f t="shared" si="185"/>
        <v>0</v>
      </c>
      <c r="X1479" s="226" t="str">
        <f t="shared" si="186"/>
        <v>8</v>
      </c>
      <c r="Y1479" s="224"/>
      <c r="Z1479" s="182">
        <f t="shared" si="187"/>
        <v>93288.8</v>
      </c>
      <c r="AA1479" s="227">
        <f>VLOOKUP(G1479,Ma_KH!$A:$R,14,0)</f>
        <v>60</v>
      </c>
    </row>
    <row r="1480" spans="1:27" x14ac:dyDescent="0.25">
      <c r="A1480" s="280">
        <v>46046</v>
      </c>
      <c r="B1480" s="281">
        <v>4183607801</v>
      </c>
      <c r="C1480" s="288" t="s">
        <v>15180</v>
      </c>
      <c r="D1480" s="286">
        <v>46056</v>
      </c>
      <c r="E1480" s="219"/>
      <c r="F1480" s="218"/>
      <c r="G1480" s="268" t="s">
        <v>15373</v>
      </c>
      <c r="H1480" s="219"/>
      <c r="I1480" s="217" t="s">
        <v>15557</v>
      </c>
      <c r="J1480" s="21" t="s">
        <v>7228</v>
      </c>
      <c r="K1480" s="217" t="s">
        <v>48</v>
      </c>
      <c r="L1480" s="215" t="str">
        <f>VLOOKUP($K1480,[1]TONG_SL!$A$1:$D$65536,2,0)</f>
        <v>Mọc Nấm Hương 250g</v>
      </c>
      <c r="M1480" s="247"/>
      <c r="N1480" s="215" t="str">
        <f t="shared" si="183"/>
        <v>K-C6</v>
      </c>
      <c r="O1480" s="222"/>
      <c r="P1480" s="222"/>
      <c r="Q1480" s="215" t="str">
        <f>VLOOKUP(K1480,TONG_SL!$A:$D,3,0)</f>
        <v>Túi</v>
      </c>
      <c r="R1480" s="223">
        <v>10</v>
      </c>
      <c r="S1480" s="224"/>
      <c r="T1480" s="224">
        <f>VLOOKUP(VLOOKUP(G1480,Ma_KH!$A:$R,18,0)&amp;K1480,Gia_MB!$A:$F,6,0)</f>
        <v>46000</v>
      </c>
      <c r="U1480" s="182">
        <f t="shared" si="184"/>
        <v>460000</v>
      </c>
      <c r="V1480" s="224"/>
      <c r="W1480" s="225">
        <f t="shared" si="185"/>
        <v>0</v>
      </c>
      <c r="X1480" s="226" t="str">
        <f t="shared" si="186"/>
        <v>8</v>
      </c>
      <c r="Y1480" s="224"/>
      <c r="Z1480" s="182">
        <f t="shared" si="187"/>
        <v>36800</v>
      </c>
      <c r="AA1480" s="227">
        <f>VLOOKUP(G1480,Ma_KH!$A:$R,14,0)</f>
        <v>60</v>
      </c>
    </row>
    <row r="1481" spans="1:27" x14ac:dyDescent="0.25">
      <c r="A1481" s="280">
        <v>46046</v>
      </c>
      <c r="B1481" s="281">
        <v>4183607801</v>
      </c>
      <c r="C1481" s="288" t="s">
        <v>15180</v>
      </c>
      <c r="D1481" s="286">
        <v>46056</v>
      </c>
      <c r="E1481" s="219"/>
      <c r="F1481" s="218"/>
      <c r="G1481" s="268" t="s">
        <v>15373</v>
      </c>
      <c r="H1481" s="219"/>
      <c r="I1481" s="217" t="s">
        <v>15557</v>
      </c>
      <c r="J1481" s="21" t="s">
        <v>7228</v>
      </c>
      <c r="K1481" s="217" t="s">
        <v>27</v>
      </c>
      <c r="L1481" s="215" t="str">
        <f>VLOOKUP($K1481,[1]TONG_SL!$A$1:$D$65536,2,0)</f>
        <v>Chân giò heo muối 300g</v>
      </c>
      <c r="M1481" s="247"/>
      <c r="N1481" s="215" t="str">
        <f t="shared" si="183"/>
        <v>K-C6</v>
      </c>
      <c r="O1481" s="222"/>
      <c r="P1481" s="222"/>
      <c r="Q1481" s="215" t="str">
        <f>VLOOKUP(K1481,TONG_SL!$A:$D,3,0)</f>
        <v>Túi</v>
      </c>
      <c r="R1481" s="223">
        <v>16</v>
      </c>
      <c r="S1481" s="224"/>
      <c r="T1481" s="224">
        <f>VLOOKUP(VLOOKUP(G1481,Ma_KH!$A:$R,18,0)&amp;K1481,Gia_MB!$A:$F,6,0)</f>
        <v>73431</v>
      </c>
      <c r="U1481" s="182">
        <f t="shared" si="184"/>
        <v>1174896</v>
      </c>
      <c r="V1481" s="224"/>
      <c r="W1481" s="225">
        <f t="shared" si="185"/>
        <v>0</v>
      </c>
      <c r="X1481" s="226" t="str">
        <f t="shared" si="186"/>
        <v>8</v>
      </c>
      <c r="Y1481" s="224"/>
      <c r="Z1481" s="182">
        <f t="shared" si="187"/>
        <v>93991.680000000008</v>
      </c>
      <c r="AA1481" s="227">
        <f>VLOOKUP(G1481,Ma_KH!$A:$R,14,0)</f>
        <v>60</v>
      </c>
    </row>
    <row r="1482" spans="1:27" x14ac:dyDescent="0.25">
      <c r="A1482" s="280">
        <v>46046</v>
      </c>
      <c r="B1482" s="281">
        <v>4183607801</v>
      </c>
      <c r="C1482" s="288" t="s">
        <v>15180</v>
      </c>
      <c r="D1482" s="286">
        <v>46056</v>
      </c>
      <c r="E1482" s="219"/>
      <c r="F1482" s="218"/>
      <c r="G1482" s="268" t="s">
        <v>15373</v>
      </c>
      <c r="H1482" s="219"/>
      <c r="I1482" s="217" t="s">
        <v>15557</v>
      </c>
      <c r="J1482" s="21" t="s">
        <v>7228</v>
      </c>
      <c r="K1482" s="217" t="s">
        <v>30</v>
      </c>
      <c r="L1482" s="215" t="str">
        <f>VLOOKUP($K1482,[1]TONG_SL!$A$1:$D$65536,2,0)</f>
        <v>Gà muối 500g</v>
      </c>
      <c r="M1482" s="247"/>
      <c r="N1482" s="215" t="str">
        <f t="shared" si="183"/>
        <v>K-C6</v>
      </c>
      <c r="O1482" s="222"/>
      <c r="P1482" s="222"/>
      <c r="Q1482" s="215" t="str">
        <f>VLOOKUP(K1482,TONG_SL!$A:$D,3,0)</f>
        <v>Túi</v>
      </c>
      <c r="R1482" s="223">
        <v>43</v>
      </c>
      <c r="S1482" s="224"/>
      <c r="T1482" s="224">
        <f>VLOOKUP(VLOOKUP(G1482,Ma_KH!$A:$R,18,0)&amp;K1482,Gia_MB!$A:$F,6,0)</f>
        <v>116611</v>
      </c>
      <c r="U1482" s="182">
        <f t="shared" si="184"/>
        <v>5014273</v>
      </c>
      <c r="V1482" s="224"/>
      <c r="W1482" s="225">
        <f t="shared" si="185"/>
        <v>0</v>
      </c>
      <c r="X1482" s="226" t="str">
        <f t="shared" si="186"/>
        <v>8</v>
      </c>
      <c r="Y1482" s="224"/>
      <c r="Z1482" s="182">
        <f t="shared" si="187"/>
        <v>401141.84</v>
      </c>
      <c r="AA1482" s="227">
        <f>VLOOKUP(G1482,Ma_KH!$A:$R,14,0)</f>
        <v>60</v>
      </c>
    </row>
    <row r="1483" spans="1:27" x14ac:dyDescent="0.25">
      <c r="A1483" s="280">
        <v>46046</v>
      </c>
      <c r="B1483" s="281">
        <v>4183607622</v>
      </c>
      <c r="C1483" s="288" t="s">
        <v>15180</v>
      </c>
      <c r="D1483" s="286">
        <v>46056</v>
      </c>
      <c r="E1483" s="219"/>
      <c r="F1483" s="218"/>
      <c r="G1483" s="268" t="s">
        <v>15373</v>
      </c>
      <c r="H1483" s="219"/>
      <c r="I1483" s="217" t="s">
        <v>15558</v>
      </c>
      <c r="J1483" s="21" t="s">
        <v>7228</v>
      </c>
      <c r="K1483" s="217" t="s">
        <v>30</v>
      </c>
      <c r="L1483" s="215" t="str">
        <f>VLOOKUP($K1483,[1]TONG_SL!$A$1:$D$65536,2,0)</f>
        <v>Gà muối 500g</v>
      </c>
      <c r="M1483" s="247"/>
      <c r="N1483" s="215" t="str">
        <f t="shared" si="183"/>
        <v>K-C6</v>
      </c>
      <c r="O1483" s="222"/>
      <c r="P1483" s="222"/>
      <c r="Q1483" s="215" t="str">
        <f>VLOOKUP(K1483,TONG_SL!$A:$D,3,0)</f>
        <v>Túi</v>
      </c>
      <c r="R1483" s="223">
        <v>28</v>
      </c>
      <c r="S1483" s="224"/>
      <c r="T1483" s="224">
        <f>VLOOKUP(VLOOKUP(G1483,Ma_KH!$A:$R,18,0)&amp;K1483,Gia_MB!$A:$F,6,0)</f>
        <v>116611</v>
      </c>
      <c r="U1483" s="182">
        <f t="shared" si="184"/>
        <v>3265108</v>
      </c>
      <c r="V1483" s="224"/>
      <c r="W1483" s="225">
        <f t="shared" si="185"/>
        <v>0</v>
      </c>
      <c r="X1483" s="226" t="str">
        <f t="shared" si="186"/>
        <v>8</v>
      </c>
      <c r="Y1483" s="224"/>
      <c r="Z1483" s="182">
        <f t="shared" si="187"/>
        <v>261208.64</v>
      </c>
      <c r="AA1483" s="227">
        <f>VLOOKUP(G1483,Ma_KH!$A:$R,14,0)</f>
        <v>60</v>
      </c>
    </row>
    <row r="1484" spans="1:27" x14ac:dyDescent="0.25">
      <c r="A1484" s="280">
        <v>46046</v>
      </c>
      <c r="B1484" s="281">
        <v>4183607622</v>
      </c>
      <c r="C1484" s="288" t="s">
        <v>15180</v>
      </c>
      <c r="D1484" s="286">
        <v>46056</v>
      </c>
      <c r="E1484" s="219"/>
      <c r="F1484" s="218"/>
      <c r="G1484" s="268" t="s">
        <v>15373</v>
      </c>
      <c r="H1484" s="219"/>
      <c r="I1484" s="217" t="s">
        <v>15558</v>
      </c>
      <c r="J1484" s="21" t="s">
        <v>7228</v>
      </c>
      <c r="K1484" s="217" t="s">
        <v>27</v>
      </c>
      <c r="L1484" s="215" t="str">
        <f>VLOOKUP($K1484,[1]TONG_SL!$A$1:$D$65536,2,0)</f>
        <v>Chân giò heo muối 300g</v>
      </c>
      <c r="M1484" s="247"/>
      <c r="N1484" s="215" t="str">
        <f t="shared" si="183"/>
        <v>K-C6</v>
      </c>
      <c r="O1484" s="222"/>
      <c r="P1484" s="222"/>
      <c r="Q1484" s="215" t="str">
        <f>VLOOKUP(K1484,TONG_SL!$A:$D,3,0)</f>
        <v>Túi</v>
      </c>
      <c r="R1484" s="223">
        <v>12</v>
      </c>
      <c r="S1484" s="224"/>
      <c r="T1484" s="224">
        <f>VLOOKUP(VLOOKUP(G1484,Ma_KH!$A:$R,18,0)&amp;K1484,Gia_MB!$A:$F,6,0)</f>
        <v>73431</v>
      </c>
      <c r="U1484" s="182">
        <f t="shared" si="184"/>
        <v>881172</v>
      </c>
      <c r="V1484" s="224"/>
      <c r="W1484" s="225">
        <f t="shared" si="185"/>
        <v>0</v>
      </c>
      <c r="X1484" s="226" t="str">
        <f t="shared" si="186"/>
        <v>8</v>
      </c>
      <c r="Y1484" s="224"/>
      <c r="Z1484" s="182">
        <f t="shared" si="187"/>
        <v>70493.759999999995</v>
      </c>
      <c r="AA1484" s="227">
        <f>VLOOKUP(G1484,Ma_KH!$A:$R,14,0)</f>
        <v>60</v>
      </c>
    </row>
    <row r="1485" spans="1:27" x14ac:dyDescent="0.25">
      <c r="A1485" s="280">
        <v>46046</v>
      </c>
      <c r="B1485" s="281">
        <v>4183607622</v>
      </c>
      <c r="C1485" s="288" t="s">
        <v>15180</v>
      </c>
      <c r="D1485" s="286">
        <v>46056</v>
      </c>
      <c r="E1485" s="219"/>
      <c r="F1485" s="218"/>
      <c r="G1485" s="268" t="s">
        <v>15373</v>
      </c>
      <c r="H1485" s="219"/>
      <c r="I1485" s="217" t="s">
        <v>15558</v>
      </c>
      <c r="J1485" s="21" t="s">
        <v>7228</v>
      </c>
      <c r="K1485" s="217" t="s">
        <v>34</v>
      </c>
      <c r="L1485" s="215" t="str">
        <f>VLOOKUP($K1485,[1]TONG_SL!$A$1:$D$65536,2,0)</f>
        <v>Tai heo muối 200g</v>
      </c>
      <c r="M1485" s="247"/>
      <c r="N1485" s="215" t="str">
        <f t="shared" si="183"/>
        <v>K-C6</v>
      </c>
      <c r="O1485" s="222"/>
      <c r="P1485" s="222"/>
      <c r="Q1485" s="215" t="str">
        <f>VLOOKUP(K1485,TONG_SL!$A:$D,3,0)</f>
        <v>Túi</v>
      </c>
      <c r="R1485" s="223">
        <v>4</v>
      </c>
      <c r="S1485" s="224"/>
      <c r="T1485" s="224">
        <f>VLOOKUP(VLOOKUP(G1485,Ma_KH!$A:$R,18,0)&amp;K1485,Gia_MB!$A:$F,6,0)</f>
        <v>55595</v>
      </c>
      <c r="U1485" s="182">
        <f t="shared" si="184"/>
        <v>222380</v>
      </c>
      <c r="V1485" s="224"/>
      <c r="W1485" s="225">
        <f t="shared" si="185"/>
        <v>0</v>
      </c>
      <c r="X1485" s="226" t="str">
        <f t="shared" si="186"/>
        <v>8</v>
      </c>
      <c r="Y1485" s="224"/>
      <c r="Z1485" s="182">
        <f t="shared" si="187"/>
        <v>17790.400000000001</v>
      </c>
      <c r="AA1485" s="227">
        <f>VLOOKUP(G1485,Ma_KH!$A:$R,14,0)</f>
        <v>60</v>
      </c>
    </row>
    <row r="1486" spans="1:27" x14ac:dyDescent="0.25">
      <c r="A1486" s="216">
        <v>46046</v>
      </c>
      <c r="B1486" s="217">
        <v>4183607804</v>
      </c>
      <c r="C1486" s="10" t="s">
        <v>15180</v>
      </c>
      <c r="D1486" s="9">
        <v>46056</v>
      </c>
      <c r="E1486" s="219"/>
      <c r="F1486" s="218"/>
      <c r="G1486" s="268" t="s">
        <v>15373</v>
      </c>
      <c r="H1486" s="219"/>
      <c r="I1486" s="217" t="s">
        <v>15559</v>
      </c>
      <c r="J1486" s="21" t="s">
        <v>7228</v>
      </c>
      <c r="K1486" s="217" t="s">
        <v>27</v>
      </c>
      <c r="L1486" s="215" t="str">
        <f>VLOOKUP($K1486,[1]TONG_SL!$A$1:$D$65536,2,0)</f>
        <v>Chân giò heo muối 300g</v>
      </c>
      <c r="M1486" s="247"/>
      <c r="N1486" s="215" t="str">
        <f t="shared" si="183"/>
        <v>K-C6</v>
      </c>
      <c r="O1486" s="222"/>
      <c r="P1486" s="222"/>
      <c r="Q1486" s="215" t="str">
        <f>VLOOKUP(K1486,TONG_SL!$A:$D,3,0)</f>
        <v>Túi</v>
      </c>
      <c r="R1486" s="223">
        <v>5</v>
      </c>
      <c r="S1486" s="224"/>
      <c r="T1486" s="224">
        <f>VLOOKUP(VLOOKUP(G1486,Ma_KH!$A:$R,18,0)&amp;K1486,Gia_MB!$A:$F,6,0)</f>
        <v>73431</v>
      </c>
      <c r="U1486" s="182">
        <f t="shared" si="184"/>
        <v>367155</v>
      </c>
      <c r="V1486" s="224"/>
      <c r="W1486" s="225">
        <f t="shared" si="185"/>
        <v>0</v>
      </c>
      <c r="X1486" s="226" t="str">
        <f t="shared" si="186"/>
        <v>8</v>
      </c>
      <c r="Y1486" s="224"/>
      <c r="Z1486" s="182">
        <f t="shared" si="187"/>
        <v>29372.400000000001</v>
      </c>
      <c r="AA1486" s="227">
        <f>VLOOKUP(G1486,Ma_KH!$A:$R,14,0)</f>
        <v>60</v>
      </c>
    </row>
    <row r="1487" spans="1:27" x14ac:dyDescent="0.25">
      <c r="A1487" s="216">
        <v>46046</v>
      </c>
      <c r="B1487" s="217">
        <v>4183607804</v>
      </c>
      <c r="C1487" s="10" t="s">
        <v>15180</v>
      </c>
      <c r="D1487" s="9">
        <v>46056</v>
      </c>
      <c r="E1487" s="219"/>
      <c r="F1487" s="218"/>
      <c r="G1487" s="268" t="s">
        <v>15373</v>
      </c>
      <c r="H1487" s="219"/>
      <c r="I1487" s="217" t="s">
        <v>15559</v>
      </c>
      <c r="J1487" s="21" t="s">
        <v>7228</v>
      </c>
      <c r="K1487" s="217" t="s">
        <v>30</v>
      </c>
      <c r="L1487" s="215" t="str">
        <f>VLOOKUP($K1487,[1]TONG_SL!$A$1:$D$65536,2,0)</f>
        <v>Gà muối 500g</v>
      </c>
      <c r="M1487" s="247"/>
      <c r="N1487" s="215" t="str">
        <f t="shared" si="183"/>
        <v>K-C6</v>
      </c>
      <c r="O1487" s="222"/>
      <c r="P1487" s="222"/>
      <c r="Q1487" s="215" t="str">
        <f>VLOOKUP(K1487,TONG_SL!$A:$D,3,0)</f>
        <v>Túi</v>
      </c>
      <c r="R1487" s="223">
        <v>27</v>
      </c>
      <c r="S1487" s="224"/>
      <c r="T1487" s="224">
        <f>VLOOKUP(VLOOKUP(G1487,Ma_KH!$A:$R,18,0)&amp;K1487,Gia_MB!$A:$F,6,0)</f>
        <v>116611</v>
      </c>
      <c r="U1487" s="182">
        <f t="shared" si="184"/>
        <v>3148497</v>
      </c>
      <c r="V1487" s="224"/>
      <c r="W1487" s="225">
        <f t="shared" si="185"/>
        <v>0</v>
      </c>
      <c r="X1487" s="226" t="str">
        <f t="shared" si="186"/>
        <v>8</v>
      </c>
      <c r="Y1487" s="224"/>
      <c r="Z1487" s="182">
        <f t="shared" si="187"/>
        <v>251879.76</v>
      </c>
      <c r="AA1487" s="227">
        <f>VLOOKUP(G1487,Ma_KH!$A:$R,14,0)</f>
        <v>60</v>
      </c>
    </row>
    <row r="1488" spans="1:27" x14ac:dyDescent="0.25">
      <c r="A1488" s="216">
        <v>46046</v>
      </c>
      <c r="B1488" s="217">
        <v>4183608027</v>
      </c>
      <c r="C1488" s="10" t="s">
        <v>15180</v>
      </c>
      <c r="D1488" s="9">
        <v>46056</v>
      </c>
      <c r="E1488" s="219"/>
      <c r="F1488" s="218"/>
      <c r="G1488" s="268" t="s">
        <v>15373</v>
      </c>
      <c r="H1488" s="219"/>
      <c r="I1488" s="217" t="s">
        <v>15560</v>
      </c>
      <c r="J1488" s="21" t="s">
        <v>7228</v>
      </c>
      <c r="K1488" s="217" t="s">
        <v>34</v>
      </c>
      <c r="L1488" s="215" t="str">
        <f>VLOOKUP($K1488,[1]TONG_SL!$A$1:$D$65536,2,0)</f>
        <v>Tai heo muối 200g</v>
      </c>
      <c r="M1488" s="247"/>
      <c r="N1488" s="215" t="str">
        <f t="shared" si="183"/>
        <v>K-C6</v>
      </c>
      <c r="O1488" s="222"/>
      <c r="P1488" s="222"/>
      <c r="Q1488" s="215" t="str">
        <f>VLOOKUP(K1488,TONG_SL!$A:$D,3,0)</f>
        <v>Túi</v>
      </c>
      <c r="R1488" s="223">
        <v>3</v>
      </c>
      <c r="S1488" s="224"/>
      <c r="T1488" s="224">
        <f>VLOOKUP(VLOOKUP(G1488,Ma_KH!$A:$R,18,0)&amp;K1488,Gia_MB!$A:$F,6,0)</f>
        <v>55595</v>
      </c>
      <c r="U1488" s="182">
        <f t="shared" si="184"/>
        <v>166785</v>
      </c>
      <c r="V1488" s="224"/>
      <c r="W1488" s="225">
        <f t="shared" si="185"/>
        <v>0</v>
      </c>
      <c r="X1488" s="226" t="str">
        <f t="shared" si="186"/>
        <v>8</v>
      </c>
      <c r="Y1488" s="224"/>
      <c r="Z1488" s="182">
        <f t="shared" si="187"/>
        <v>13342.800000000001</v>
      </c>
      <c r="AA1488" s="227">
        <f>VLOOKUP(G1488,Ma_KH!$A:$R,14,0)</f>
        <v>60</v>
      </c>
    </row>
    <row r="1489" spans="1:27" x14ac:dyDescent="0.25">
      <c r="A1489" s="216">
        <v>46046</v>
      </c>
      <c r="B1489" s="217">
        <v>4183608027</v>
      </c>
      <c r="C1489" s="10" t="s">
        <v>15180</v>
      </c>
      <c r="D1489" s="9">
        <v>46056</v>
      </c>
      <c r="E1489" s="219"/>
      <c r="F1489" s="218"/>
      <c r="G1489" s="268" t="s">
        <v>15373</v>
      </c>
      <c r="H1489" s="219"/>
      <c r="I1489" s="217" t="s">
        <v>15560</v>
      </c>
      <c r="J1489" s="21" t="s">
        <v>7228</v>
      </c>
      <c r="K1489" s="217" t="s">
        <v>27</v>
      </c>
      <c r="L1489" s="215" t="str">
        <f>VLOOKUP($K1489,[1]TONG_SL!$A$1:$D$65536,2,0)</f>
        <v>Chân giò heo muối 300g</v>
      </c>
      <c r="M1489" s="247"/>
      <c r="N1489" s="215" t="str">
        <f t="shared" si="183"/>
        <v>K-C6</v>
      </c>
      <c r="O1489" s="222"/>
      <c r="P1489" s="222"/>
      <c r="Q1489" s="215" t="str">
        <f>VLOOKUP(K1489,TONG_SL!$A:$D,3,0)</f>
        <v>Túi</v>
      </c>
      <c r="R1489" s="223">
        <v>11</v>
      </c>
      <c r="S1489" s="224"/>
      <c r="T1489" s="224">
        <f>VLOOKUP(VLOOKUP(G1489,Ma_KH!$A:$R,18,0)&amp;K1489,Gia_MB!$A:$F,6,0)</f>
        <v>73431</v>
      </c>
      <c r="U1489" s="182">
        <f t="shared" si="184"/>
        <v>807741</v>
      </c>
      <c r="V1489" s="224"/>
      <c r="W1489" s="225">
        <f t="shared" si="185"/>
        <v>0</v>
      </c>
      <c r="X1489" s="226" t="str">
        <f t="shared" si="186"/>
        <v>8</v>
      </c>
      <c r="Y1489" s="224"/>
      <c r="Z1489" s="182">
        <f t="shared" si="187"/>
        <v>64619.28</v>
      </c>
      <c r="AA1489" s="227">
        <f>VLOOKUP(G1489,Ma_KH!$A:$R,14,0)</f>
        <v>60</v>
      </c>
    </row>
    <row r="1490" spans="1:27" x14ac:dyDescent="0.25">
      <c r="A1490" s="216">
        <v>46046</v>
      </c>
      <c r="B1490" s="217">
        <v>4183608027</v>
      </c>
      <c r="C1490" s="10" t="s">
        <v>15180</v>
      </c>
      <c r="D1490" s="9">
        <v>46056</v>
      </c>
      <c r="E1490" s="219"/>
      <c r="F1490" s="218"/>
      <c r="G1490" s="268" t="s">
        <v>15373</v>
      </c>
      <c r="H1490" s="219"/>
      <c r="I1490" s="217" t="s">
        <v>15560</v>
      </c>
      <c r="J1490" s="21" t="s">
        <v>7228</v>
      </c>
      <c r="K1490" s="217" t="s">
        <v>30</v>
      </c>
      <c r="L1490" s="215" t="str">
        <f>VLOOKUP($K1490,[1]TONG_SL!$A$1:$D$65536,2,0)</f>
        <v>Gà muối 500g</v>
      </c>
      <c r="M1490" s="247"/>
      <c r="N1490" s="215" t="str">
        <f t="shared" si="183"/>
        <v>K-C6</v>
      </c>
      <c r="O1490" s="222"/>
      <c r="P1490" s="222"/>
      <c r="Q1490" s="215" t="str">
        <f>VLOOKUP(K1490,TONG_SL!$A:$D,3,0)</f>
        <v>Túi</v>
      </c>
      <c r="R1490" s="223">
        <v>25</v>
      </c>
      <c r="S1490" s="224"/>
      <c r="T1490" s="224">
        <f>VLOOKUP(VLOOKUP(G1490,Ma_KH!$A:$R,18,0)&amp;K1490,Gia_MB!$A:$F,6,0)</f>
        <v>116611</v>
      </c>
      <c r="U1490" s="182">
        <f t="shared" si="184"/>
        <v>2915275</v>
      </c>
      <c r="V1490" s="224"/>
      <c r="W1490" s="225">
        <f t="shared" si="185"/>
        <v>0</v>
      </c>
      <c r="X1490" s="226" t="str">
        <f t="shared" si="186"/>
        <v>8</v>
      </c>
      <c r="Y1490" s="224"/>
      <c r="Z1490" s="182">
        <f t="shared" si="187"/>
        <v>233222</v>
      </c>
      <c r="AA1490" s="227">
        <f>VLOOKUP(G1490,Ma_KH!$A:$R,14,0)</f>
        <v>60</v>
      </c>
    </row>
    <row r="1491" spans="1:27" x14ac:dyDescent="0.25">
      <c r="A1491" s="280">
        <v>46050</v>
      </c>
      <c r="B1491" s="281">
        <v>4183911069</v>
      </c>
      <c r="C1491" s="288" t="s">
        <v>15180</v>
      </c>
      <c r="D1491" s="286">
        <v>46056</v>
      </c>
      <c r="E1491" s="219"/>
      <c r="F1491" s="218"/>
      <c r="G1491" s="268" t="s">
        <v>15373</v>
      </c>
      <c r="H1491" s="219"/>
      <c r="I1491" s="217" t="s">
        <v>15561</v>
      </c>
      <c r="J1491" s="21" t="s">
        <v>7228</v>
      </c>
      <c r="K1491" s="217" t="s">
        <v>15534</v>
      </c>
      <c r="L1491" s="215" t="str">
        <f>VLOOKUP($K1491,[1]TONG_SL!$A$1:$D$65536,2,0)</f>
        <v>Chả nướng 300g</v>
      </c>
      <c r="M1491" s="247"/>
      <c r="N1491" s="215" t="str">
        <f t="shared" si="183"/>
        <v>K-C6</v>
      </c>
      <c r="O1491" s="222"/>
      <c r="P1491" s="222"/>
      <c r="Q1491" s="215" t="str">
        <f>VLOOKUP(K1491,TONG_SL!$A:$D,3,0)</f>
        <v>Túi</v>
      </c>
      <c r="R1491" s="223">
        <v>6</v>
      </c>
      <c r="S1491" s="224"/>
      <c r="T1491" s="224">
        <f>VLOOKUP(VLOOKUP(G1491,Ma_KH!$A:$R,18,0)&amp;K1491,Gia_MB!$A:$F,6,0)</f>
        <v>70950</v>
      </c>
      <c r="U1491" s="182">
        <f t="shared" si="184"/>
        <v>425700</v>
      </c>
      <c r="V1491" s="224"/>
      <c r="W1491" s="225">
        <f t="shared" si="185"/>
        <v>0</v>
      </c>
      <c r="X1491" s="226" t="str">
        <f t="shared" si="186"/>
        <v>8</v>
      </c>
      <c r="Y1491" s="224"/>
      <c r="Z1491" s="182">
        <f t="shared" si="187"/>
        <v>34056</v>
      </c>
      <c r="AA1491" s="227">
        <f>VLOOKUP(G1491,Ma_KH!$A:$R,14,0)</f>
        <v>60</v>
      </c>
    </row>
    <row r="1492" spans="1:27" x14ac:dyDescent="0.25">
      <c r="A1492" s="280">
        <v>46050</v>
      </c>
      <c r="B1492" s="281">
        <v>4183911069</v>
      </c>
      <c r="C1492" s="288" t="s">
        <v>15180</v>
      </c>
      <c r="D1492" s="286">
        <v>46056</v>
      </c>
      <c r="E1492" s="219"/>
      <c r="F1492" s="218"/>
      <c r="G1492" s="268" t="s">
        <v>15373</v>
      </c>
      <c r="H1492" s="219"/>
      <c r="I1492" s="217" t="s">
        <v>15561</v>
      </c>
      <c r="J1492" s="21" t="s">
        <v>7228</v>
      </c>
      <c r="K1492" s="217" t="s">
        <v>34</v>
      </c>
      <c r="L1492" s="215" t="str">
        <f>VLOOKUP($K1492,[1]TONG_SL!$A$1:$D$65536,2,0)</f>
        <v>Tai heo muối 200g</v>
      </c>
      <c r="M1492" s="247"/>
      <c r="N1492" s="215" t="str">
        <f t="shared" si="183"/>
        <v>K-C6</v>
      </c>
      <c r="O1492" s="222"/>
      <c r="P1492" s="222"/>
      <c r="Q1492" s="215" t="str">
        <f>VLOOKUP(K1492,TONG_SL!$A:$D,3,0)</f>
        <v>Túi</v>
      </c>
      <c r="R1492" s="223">
        <v>6</v>
      </c>
      <c r="S1492" s="224"/>
      <c r="T1492" s="224">
        <f>VLOOKUP(VLOOKUP(G1492,Ma_KH!$A:$R,18,0)&amp;K1492,Gia_MB!$A:$F,6,0)</f>
        <v>55595</v>
      </c>
      <c r="U1492" s="182">
        <f t="shared" si="184"/>
        <v>333570</v>
      </c>
      <c r="V1492" s="224"/>
      <c r="W1492" s="225">
        <f t="shared" si="185"/>
        <v>0</v>
      </c>
      <c r="X1492" s="226" t="str">
        <f t="shared" si="186"/>
        <v>8</v>
      </c>
      <c r="Y1492" s="224"/>
      <c r="Z1492" s="182">
        <f t="shared" si="187"/>
        <v>26685.600000000002</v>
      </c>
      <c r="AA1492" s="227">
        <f>VLOOKUP(G1492,Ma_KH!$A:$R,14,0)</f>
        <v>60</v>
      </c>
    </row>
    <row r="1493" spans="1:27" x14ac:dyDescent="0.25">
      <c r="A1493" s="280">
        <v>46050</v>
      </c>
      <c r="B1493" s="281">
        <v>4183911069</v>
      </c>
      <c r="C1493" s="288" t="s">
        <v>15180</v>
      </c>
      <c r="D1493" s="286">
        <v>46056</v>
      </c>
      <c r="E1493" s="219"/>
      <c r="F1493" s="218"/>
      <c r="G1493" s="268" t="s">
        <v>15373</v>
      </c>
      <c r="H1493" s="219"/>
      <c r="I1493" s="217" t="s">
        <v>15561</v>
      </c>
      <c r="J1493" s="21" t="s">
        <v>7228</v>
      </c>
      <c r="K1493" s="217" t="s">
        <v>48</v>
      </c>
      <c r="L1493" s="215" t="str">
        <f>VLOOKUP($K1493,[1]TONG_SL!$A$1:$D$65536,2,0)</f>
        <v>Mọc Nấm Hương 250g</v>
      </c>
      <c r="M1493" s="247"/>
      <c r="N1493" s="215" t="str">
        <f t="shared" si="183"/>
        <v>K-C6</v>
      </c>
      <c r="O1493" s="222"/>
      <c r="P1493" s="222"/>
      <c r="Q1493" s="215" t="str">
        <f>VLOOKUP(K1493,TONG_SL!$A:$D,3,0)</f>
        <v>Túi</v>
      </c>
      <c r="R1493" s="223">
        <v>6</v>
      </c>
      <c r="S1493" s="224"/>
      <c r="T1493" s="224">
        <f>VLOOKUP(VLOOKUP(G1493,Ma_KH!$A:$R,18,0)&amp;K1493,Gia_MB!$A:$F,6,0)</f>
        <v>46000</v>
      </c>
      <c r="U1493" s="182">
        <f t="shared" si="184"/>
        <v>276000</v>
      </c>
      <c r="V1493" s="224"/>
      <c r="W1493" s="225">
        <f t="shared" si="185"/>
        <v>0</v>
      </c>
      <c r="X1493" s="226" t="str">
        <f t="shared" si="186"/>
        <v>8</v>
      </c>
      <c r="Y1493" s="224"/>
      <c r="Z1493" s="182">
        <f t="shared" si="187"/>
        <v>22080</v>
      </c>
      <c r="AA1493" s="227">
        <f>VLOOKUP(G1493,Ma_KH!$A:$R,14,0)</f>
        <v>60</v>
      </c>
    </row>
    <row r="1494" spans="1:27" x14ac:dyDescent="0.25">
      <c r="A1494" s="280">
        <v>46050</v>
      </c>
      <c r="B1494" s="281">
        <v>4183911069</v>
      </c>
      <c r="C1494" s="288" t="s">
        <v>15180</v>
      </c>
      <c r="D1494" s="286">
        <v>46056</v>
      </c>
      <c r="E1494" s="219"/>
      <c r="F1494" s="218"/>
      <c r="G1494" s="268" t="s">
        <v>15373</v>
      </c>
      <c r="H1494" s="219"/>
      <c r="I1494" s="217" t="s">
        <v>15561</v>
      </c>
      <c r="J1494" s="21" t="s">
        <v>7228</v>
      </c>
      <c r="K1494" s="217" t="s">
        <v>32</v>
      </c>
      <c r="L1494" s="215" t="str">
        <f>VLOOKUP($K1494,[1]TONG_SL!$A$1:$D$65536,2,0)</f>
        <v>Giò Tai Lưỡi Xào 250g</v>
      </c>
      <c r="M1494" s="247"/>
      <c r="N1494" s="215" t="str">
        <f t="shared" si="183"/>
        <v>K-C6</v>
      </c>
      <c r="O1494" s="222"/>
      <c r="P1494" s="222"/>
      <c r="Q1494" s="215" t="str">
        <f>VLOOKUP(K1494,TONG_SL!$A:$D,3,0)</f>
        <v>Túi</v>
      </c>
      <c r="R1494" s="223">
        <v>6</v>
      </c>
      <c r="S1494" s="224"/>
      <c r="T1494" s="224">
        <f>VLOOKUP(VLOOKUP(G1494,Ma_KH!$A:$R,18,0)&amp;K1494,Gia_MB!$A:$F,6,0)</f>
        <v>50182</v>
      </c>
      <c r="U1494" s="182">
        <f t="shared" si="184"/>
        <v>301092</v>
      </c>
      <c r="V1494" s="224"/>
      <c r="W1494" s="225">
        <f t="shared" si="185"/>
        <v>0</v>
      </c>
      <c r="X1494" s="226" t="str">
        <f t="shared" si="186"/>
        <v>8</v>
      </c>
      <c r="Y1494" s="224"/>
      <c r="Z1494" s="182">
        <f t="shared" si="187"/>
        <v>24087.360000000001</v>
      </c>
      <c r="AA1494" s="227">
        <f>VLOOKUP(G1494,Ma_KH!$A:$R,14,0)</f>
        <v>60</v>
      </c>
    </row>
    <row r="1495" spans="1:27" x14ac:dyDescent="0.25">
      <c r="A1495" s="280">
        <v>46050</v>
      </c>
      <c r="B1495" s="281">
        <v>4183911069</v>
      </c>
      <c r="C1495" s="288" t="s">
        <v>15180</v>
      </c>
      <c r="D1495" s="286">
        <v>46056</v>
      </c>
      <c r="E1495" s="219"/>
      <c r="F1495" s="218"/>
      <c r="G1495" s="268" t="s">
        <v>15373</v>
      </c>
      <c r="H1495" s="219"/>
      <c r="I1495" s="217" t="s">
        <v>15561</v>
      </c>
      <c r="J1495" s="21" t="s">
        <v>7228</v>
      </c>
      <c r="K1495" s="217" t="s">
        <v>30</v>
      </c>
      <c r="L1495" s="215" t="str">
        <f>VLOOKUP($K1495,[1]TONG_SL!$A$1:$D$65536,2,0)</f>
        <v>Gà muối 500g</v>
      </c>
      <c r="M1495" s="247"/>
      <c r="N1495" s="215" t="str">
        <f t="shared" si="183"/>
        <v>K-C6</v>
      </c>
      <c r="O1495" s="222"/>
      <c r="P1495" s="222"/>
      <c r="Q1495" s="215" t="str">
        <f>VLOOKUP(K1495,TONG_SL!$A:$D,3,0)</f>
        <v>Túi</v>
      </c>
      <c r="R1495" s="223">
        <v>12</v>
      </c>
      <c r="S1495" s="224"/>
      <c r="T1495" s="224">
        <f>VLOOKUP(VLOOKUP(G1495,Ma_KH!$A:$R,18,0)&amp;K1495,Gia_MB!$A:$F,6,0)</f>
        <v>116611</v>
      </c>
      <c r="U1495" s="182">
        <f t="shared" si="184"/>
        <v>1399332</v>
      </c>
      <c r="V1495" s="224"/>
      <c r="W1495" s="225">
        <f t="shared" si="185"/>
        <v>0</v>
      </c>
      <c r="X1495" s="226" t="str">
        <f t="shared" si="186"/>
        <v>8</v>
      </c>
      <c r="Y1495" s="224"/>
      <c r="Z1495" s="182">
        <f t="shared" si="187"/>
        <v>111946.56</v>
      </c>
      <c r="AA1495" s="227">
        <f>VLOOKUP(G1495,Ma_KH!$A:$R,14,0)</f>
        <v>60</v>
      </c>
    </row>
    <row r="1496" spans="1:27" x14ac:dyDescent="0.25">
      <c r="A1496" s="280">
        <v>46050</v>
      </c>
      <c r="B1496" s="281">
        <v>4183911069</v>
      </c>
      <c r="C1496" s="288" t="s">
        <v>15180</v>
      </c>
      <c r="D1496" s="286">
        <v>46056</v>
      </c>
      <c r="E1496" s="219"/>
      <c r="F1496" s="218"/>
      <c r="G1496" s="268" t="s">
        <v>15373</v>
      </c>
      <c r="H1496" s="219"/>
      <c r="I1496" s="217" t="s">
        <v>15561</v>
      </c>
      <c r="J1496" s="21" t="s">
        <v>7228</v>
      </c>
      <c r="K1496" s="217" t="s">
        <v>27</v>
      </c>
      <c r="L1496" s="215" t="str">
        <f>VLOOKUP($K1496,[1]TONG_SL!$A$1:$D$65536,2,0)</f>
        <v>Chân giò heo muối 300g</v>
      </c>
      <c r="M1496" s="247"/>
      <c r="N1496" s="215" t="str">
        <f t="shared" si="183"/>
        <v>K-C6</v>
      </c>
      <c r="O1496" s="222"/>
      <c r="P1496" s="222"/>
      <c r="Q1496" s="215" t="str">
        <f>VLOOKUP(K1496,TONG_SL!$A:$D,3,0)</f>
        <v>Túi</v>
      </c>
      <c r="R1496" s="223">
        <v>9</v>
      </c>
      <c r="S1496" s="224"/>
      <c r="T1496" s="224">
        <f>VLOOKUP(VLOOKUP(G1496,Ma_KH!$A:$R,18,0)&amp;K1496,Gia_MB!$A:$F,6,0)</f>
        <v>73431</v>
      </c>
      <c r="U1496" s="182">
        <f t="shared" si="184"/>
        <v>660879</v>
      </c>
      <c r="V1496" s="224"/>
      <c r="W1496" s="225">
        <f t="shared" si="185"/>
        <v>0</v>
      </c>
      <c r="X1496" s="226" t="str">
        <f t="shared" si="186"/>
        <v>8</v>
      </c>
      <c r="Y1496" s="224"/>
      <c r="Z1496" s="182">
        <f t="shared" si="187"/>
        <v>52870.32</v>
      </c>
      <c r="AA1496" s="227">
        <f>VLOOKUP(G1496,Ma_KH!$A:$R,14,0)</f>
        <v>60</v>
      </c>
    </row>
    <row r="1497" spans="1:27" x14ac:dyDescent="0.25">
      <c r="A1497" s="280">
        <v>46055</v>
      </c>
      <c r="B1497" s="281">
        <v>4184053020</v>
      </c>
      <c r="C1497" s="288" t="s">
        <v>15180</v>
      </c>
      <c r="D1497" s="286">
        <v>46056</v>
      </c>
      <c r="E1497" s="219"/>
      <c r="F1497" s="218"/>
      <c r="G1497" s="268" t="s">
        <v>15373</v>
      </c>
      <c r="H1497" s="219"/>
      <c r="I1497" s="217" t="s">
        <v>15562</v>
      </c>
      <c r="J1497" s="21" t="s">
        <v>7228</v>
      </c>
      <c r="K1497" s="217" t="s">
        <v>27</v>
      </c>
      <c r="L1497" s="215" t="str">
        <f>VLOOKUP($K1497,[1]TONG_SL!$A$1:$D$65536,2,0)</f>
        <v>Chân giò heo muối 300g</v>
      </c>
      <c r="M1497" s="247"/>
      <c r="N1497" s="215" t="str">
        <f t="shared" si="183"/>
        <v>K-C6</v>
      </c>
      <c r="O1497" s="222"/>
      <c r="P1497" s="222"/>
      <c r="Q1497" s="215" t="str">
        <f>VLOOKUP(K1497,TONG_SL!$A:$D,3,0)</f>
        <v>Túi</v>
      </c>
      <c r="R1497" s="223">
        <v>15</v>
      </c>
      <c r="S1497" s="224"/>
      <c r="T1497" s="224">
        <f>VLOOKUP(VLOOKUP(G1497,Ma_KH!$A:$R,18,0)&amp;K1497,Gia_MB!$A:$F,6,0)</f>
        <v>73431</v>
      </c>
      <c r="U1497" s="182">
        <f t="shared" si="184"/>
        <v>1101465</v>
      </c>
      <c r="V1497" s="224"/>
      <c r="W1497" s="225">
        <f t="shared" si="185"/>
        <v>0</v>
      </c>
      <c r="X1497" s="226" t="str">
        <f t="shared" si="186"/>
        <v>8</v>
      </c>
      <c r="Y1497" s="224"/>
      <c r="Z1497" s="182">
        <f t="shared" si="187"/>
        <v>88117.2</v>
      </c>
      <c r="AA1497" s="227">
        <f>VLOOKUP(G1497,Ma_KH!$A:$R,14,0)</f>
        <v>60</v>
      </c>
    </row>
    <row r="1498" spans="1:27" x14ac:dyDescent="0.25">
      <c r="A1498" s="280">
        <v>46052</v>
      </c>
      <c r="B1498" s="281">
        <v>4183989283</v>
      </c>
      <c r="C1498" s="288" t="s">
        <v>15180</v>
      </c>
      <c r="D1498" s="286">
        <v>46056</v>
      </c>
      <c r="E1498" s="219"/>
      <c r="F1498" s="218"/>
      <c r="G1498" s="268" t="s">
        <v>15373</v>
      </c>
      <c r="H1498" s="219"/>
      <c r="I1498" s="217" t="s">
        <v>15563</v>
      </c>
      <c r="J1498" s="21" t="s">
        <v>7228</v>
      </c>
      <c r="K1498" s="217" t="s">
        <v>27</v>
      </c>
      <c r="L1498" s="215" t="str">
        <f>VLOOKUP($K1498,[1]TONG_SL!$A$1:$D$65536,2,0)</f>
        <v>Chân giò heo muối 300g</v>
      </c>
      <c r="M1498" s="247"/>
      <c r="N1498" s="215" t="str">
        <f t="shared" si="183"/>
        <v>K-C6</v>
      </c>
      <c r="O1498" s="222"/>
      <c r="P1498" s="222"/>
      <c r="Q1498" s="215" t="str">
        <f>VLOOKUP(K1498,TONG_SL!$A:$D,3,0)</f>
        <v>Túi</v>
      </c>
      <c r="R1498" s="223">
        <v>20</v>
      </c>
      <c r="S1498" s="224"/>
      <c r="T1498" s="224">
        <f>VLOOKUP(VLOOKUP(G1498,Ma_KH!$A:$R,18,0)&amp;K1498,Gia_MB!$A:$F,6,0)</f>
        <v>73431</v>
      </c>
      <c r="U1498" s="182">
        <f t="shared" si="184"/>
        <v>1468620</v>
      </c>
      <c r="V1498" s="224"/>
      <c r="W1498" s="225">
        <f t="shared" si="185"/>
        <v>0</v>
      </c>
      <c r="X1498" s="226" t="str">
        <f t="shared" si="186"/>
        <v>8</v>
      </c>
      <c r="Y1498" s="224"/>
      <c r="Z1498" s="182">
        <f t="shared" si="187"/>
        <v>117489.60000000001</v>
      </c>
      <c r="AA1498" s="227">
        <f>VLOOKUP(G1498,Ma_KH!$A:$R,14,0)</f>
        <v>60</v>
      </c>
    </row>
    <row r="1499" spans="1:27" x14ac:dyDescent="0.25">
      <c r="A1499" s="280">
        <v>46052</v>
      </c>
      <c r="B1499" s="281">
        <v>4183989283</v>
      </c>
      <c r="C1499" s="288" t="s">
        <v>15180</v>
      </c>
      <c r="D1499" s="286">
        <v>46056</v>
      </c>
      <c r="E1499" s="219"/>
      <c r="F1499" s="218"/>
      <c r="G1499" s="268" t="s">
        <v>15373</v>
      </c>
      <c r="H1499" s="219"/>
      <c r="I1499" s="217" t="s">
        <v>15563</v>
      </c>
      <c r="J1499" s="21" t="s">
        <v>7228</v>
      </c>
      <c r="K1499" s="217" t="s">
        <v>30</v>
      </c>
      <c r="L1499" s="215" t="str">
        <f>VLOOKUP($K1499,[1]TONG_SL!$A$1:$D$65536,2,0)</f>
        <v>Gà muối 500g</v>
      </c>
      <c r="M1499" s="247"/>
      <c r="N1499" s="215" t="str">
        <f t="shared" si="183"/>
        <v>K-C6</v>
      </c>
      <c r="O1499" s="222"/>
      <c r="P1499" s="222"/>
      <c r="Q1499" s="215" t="str">
        <f>VLOOKUP(K1499,TONG_SL!$A:$D,3,0)</f>
        <v>Túi</v>
      </c>
      <c r="R1499" s="223">
        <v>20</v>
      </c>
      <c r="S1499" s="224"/>
      <c r="T1499" s="224">
        <f>VLOOKUP(VLOOKUP(G1499,Ma_KH!$A:$R,18,0)&amp;K1499,Gia_MB!$A:$F,6,0)</f>
        <v>116611</v>
      </c>
      <c r="U1499" s="182">
        <f t="shared" si="184"/>
        <v>2332220</v>
      </c>
      <c r="V1499" s="224"/>
      <c r="W1499" s="225">
        <f t="shared" si="185"/>
        <v>0</v>
      </c>
      <c r="X1499" s="226" t="str">
        <f t="shared" si="186"/>
        <v>8</v>
      </c>
      <c r="Y1499" s="224"/>
      <c r="Z1499" s="182">
        <f t="shared" si="187"/>
        <v>186577.6</v>
      </c>
      <c r="AA1499" s="227">
        <f>VLOOKUP(G1499,Ma_KH!$A:$R,14,0)</f>
        <v>60</v>
      </c>
    </row>
    <row r="1500" spans="1:27" x14ac:dyDescent="0.25">
      <c r="A1500" s="280">
        <v>46052</v>
      </c>
      <c r="B1500" s="281">
        <v>4183989283</v>
      </c>
      <c r="C1500" s="288" t="s">
        <v>15180</v>
      </c>
      <c r="D1500" s="286">
        <v>46056</v>
      </c>
      <c r="E1500" s="219"/>
      <c r="F1500" s="218"/>
      <c r="G1500" s="268" t="s">
        <v>15373</v>
      </c>
      <c r="H1500" s="219"/>
      <c r="I1500" s="217" t="s">
        <v>15563</v>
      </c>
      <c r="J1500" s="21" t="s">
        <v>7228</v>
      </c>
      <c r="K1500" s="217" t="s">
        <v>48</v>
      </c>
      <c r="L1500" s="215" t="str">
        <f>VLOOKUP($K1500,[1]TONG_SL!$A$1:$D$65536,2,0)</f>
        <v>Mọc Nấm Hương 250g</v>
      </c>
      <c r="M1500" s="247"/>
      <c r="N1500" s="215" t="str">
        <f t="shared" si="183"/>
        <v>K-C6</v>
      </c>
      <c r="O1500" s="222"/>
      <c r="P1500" s="222"/>
      <c r="Q1500" s="215" t="str">
        <f>VLOOKUP(K1500,TONG_SL!$A:$D,3,0)</f>
        <v>Túi</v>
      </c>
      <c r="R1500" s="223">
        <v>15</v>
      </c>
      <c r="S1500" s="224"/>
      <c r="T1500" s="224">
        <f>VLOOKUP(VLOOKUP(G1500,Ma_KH!$A:$R,18,0)&amp;K1500,Gia_MB!$A:$F,6,0)</f>
        <v>46000</v>
      </c>
      <c r="U1500" s="182">
        <f t="shared" si="184"/>
        <v>690000</v>
      </c>
      <c r="V1500" s="224"/>
      <c r="W1500" s="225">
        <f t="shared" si="185"/>
        <v>0</v>
      </c>
      <c r="X1500" s="226" t="str">
        <f t="shared" si="186"/>
        <v>8</v>
      </c>
      <c r="Y1500" s="224"/>
      <c r="Z1500" s="182">
        <f t="shared" si="187"/>
        <v>55200</v>
      </c>
      <c r="AA1500" s="227">
        <f>VLOOKUP(G1500,Ma_KH!$A:$R,14,0)</f>
        <v>60</v>
      </c>
    </row>
    <row r="1501" spans="1:27" x14ac:dyDescent="0.25">
      <c r="A1501" s="280">
        <v>46052</v>
      </c>
      <c r="B1501" s="281">
        <v>4183989283</v>
      </c>
      <c r="C1501" s="288" t="s">
        <v>15180</v>
      </c>
      <c r="D1501" s="286">
        <v>46056</v>
      </c>
      <c r="E1501" s="219"/>
      <c r="F1501" s="218"/>
      <c r="G1501" s="268" t="s">
        <v>15373</v>
      </c>
      <c r="H1501" s="219"/>
      <c r="I1501" s="217" t="s">
        <v>15563</v>
      </c>
      <c r="J1501" s="21" t="s">
        <v>7228</v>
      </c>
      <c r="K1501" s="217" t="s">
        <v>32</v>
      </c>
      <c r="L1501" s="215" t="str">
        <f>VLOOKUP($K1501,[1]TONG_SL!$A$1:$D$65536,2,0)</f>
        <v>Giò Tai Lưỡi Xào 250g</v>
      </c>
      <c r="M1501" s="247"/>
      <c r="N1501" s="215" t="str">
        <f t="shared" si="183"/>
        <v>K-C6</v>
      </c>
      <c r="O1501" s="222"/>
      <c r="P1501" s="222"/>
      <c r="Q1501" s="215" t="str">
        <f>VLOOKUP(K1501,TONG_SL!$A:$D,3,0)</f>
        <v>Túi</v>
      </c>
      <c r="R1501" s="223">
        <v>12</v>
      </c>
      <c r="S1501" s="224"/>
      <c r="T1501" s="224">
        <f>VLOOKUP(VLOOKUP(G1501,Ma_KH!$A:$R,18,0)&amp;K1501,Gia_MB!$A:$F,6,0)</f>
        <v>50182</v>
      </c>
      <c r="U1501" s="182">
        <f t="shared" si="184"/>
        <v>602184</v>
      </c>
      <c r="V1501" s="224"/>
      <c r="W1501" s="225">
        <f t="shared" si="185"/>
        <v>0</v>
      </c>
      <c r="X1501" s="226" t="str">
        <f t="shared" si="186"/>
        <v>8</v>
      </c>
      <c r="Y1501" s="224"/>
      <c r="Z1501" s="182">
        <f t="shared" si="187"/>
        <v>48174.720000000001</v>
      </c>
      <c r="AA1501" s="227">
        <f>VLOOKUP(G1501,Ma_KH!$A:$R,14,0)</f>
        <v>60</v>
      </c>
    </row>
    <row r="1502" spans="1:27" x14ac:dyDescent="0.25">
      <c r="A1502" s="280">
        <v>46052</v>
      </c>
      <c r="B1502" s="281">
        <v>4183989283</v>
      </c>
      <c r="C1502" s="288" t="s">
        <v>15180</v>
      </c>
      <c r="D1502" s="286">
        <v>46056</v>
      </c>
      <c r="E1502" s="219"/>
      <c r="F1502" s="218"/>
      <c r="G1502" s="268" t="s">
        <v>15373</v>
      </c>
      <c r="H1502" s="219"/>
      <c r="I1502" s="217" t="s">
        <v>15563</v>
      </c>
      <c r="J1502" s="21" t="s">
        <v>7228</v>
      </c>
      <c r="K1502" s="217" t="s">
        <v>7150</v>
      </c>
      <c r="L1502" s="215" t="str">
        <f>VLOOKUP($K1502,[1]TONG_SL!$A$1:$D$65536,2,0)</f>
        <v>Chả cốm 300g</v>
      </c>
      <c r="M1502" s="247"/>
      <c r="N1502" s="215" t="str">
        <f t="shared" si="183"/>
        <v>K-C6</v>
      </c>
      <c r="O1502" s="222"/>
      <c r="P1502" s="222"/>
      <c r="Q1502" s="215" t="str">
        <f>VLOOKUP(K1502,TONG_SL!$A:$D,3,0)</f>
        <v>Túi</v>
      </c>
      <c r="R1502" s="223">
        <v>10</v>
      </c>
      <c r="S1502" s="224"/>
      <c r="T1502" s="224">
        <f>VLOOKUP(VLOOKUP(G1502,Ma_KH!$A:$R,18,0)&amp;K1502,Gia_MB!$A:$F,6,0)</f>
        <v>74250</v>
      </c>
      <c r="U1502" s="182">
        <f t="shared" si="184"/>
        <v>742500</v>
      </c>
      <c r="V1502" s="224"/>
      <c r="W1502" s="225">
        <f t="shared" si="185"/>
        <v>0</v>
      </c>
      <c r="X1502" s="226" t="str">
        <f t="shared" si="186"/>
        <v>8</v>
      </c>
      <c r="Y1502" s="224"/>
      <c r="Z1502" s="182">
        <f t="shared" si="187"/>
        <v>59400</v>
      </c>
      <c r="AA1502" s="227">
        <f>VLOOKUP(G1502,Ma_KH!$A:$R,14,0)</f>
        <v>60</v>
      </c>
    </row>
    <row r="1503" spans="1:27" x14ac:dyDescent="0.25">
      <c r="A1503" s="280">
        <v>46052</v>
      </c>
      <c r="B1503" s="281">
        <v>4183989283</v>
      </c>
      <c r="C1503" s="288" t="s">
        <v>15180</v>
      </c>
      <c r="D1503" s="286">
        <v>46056</v>
      </c>
      <c r="E1503" s="219"/>
      <c r="F1503" s="218"/>
      <c r="G1503" s="268" t="s">
        <v>15373</v>
      </c>
      <c r="H1503" s="219"/>
      <c r="I1503" s="217" t="s">
        <v>15563</v>
      </c>
      <c r="J1503" s="21" t="s">
        <v>7228</v>
      </c>
      <c r="K1503" s="217" t="s">
        <v>34</v>
      </c>
      <c r="L1503" s="215" t="str">
        <f>VLOOKUP($K1503,[1]TONG_SL!$A$1:$D$65536,2,0)</f>
        <v>Tai heo muối 200g</v>
      </c>
      <c r="M1503" s="247"/>
      <c r="N1503" s="215" t="str">
        <f t="shared" si="183"/>
        <v>K-C6</v>
      </c>
      <c r="O1503" s="222"/>
      <c r="P1503" s="222"/>
      <c r="Q1503" s="215" t="str">
        <f>VLOOKUP(K1503,TONG_SL!$A:$D,3,0)</f>
        <v>Túi</v>
      </c>
      <c r="R1503" s="223">
        <v>10</v>
      </c>
      <c r="S1503" s="224"/>
      <c r="T1503" s="224">
        <f>VLOOKUP(VLOOKUP(G1503,Ma_KH!$A:$R,18,0)&amp;K1503,Gia_MB!$A:$F,6,0)</f>
        <v>55595</v>
      </c>
      <c r="U1503" s="182">
        <f t="shared" si="184"/>
        <v>555950</v>
      </c>
      <c r="V1503" s="224"/>
      <c r="W1503" s="225">
        <f t="shared" si="185"/>
        <v>0</v>
      </c>
      <c r="X1503" s="226" t="str">
        <f t="shared" si="186"/>
        <v>8</v>
      </c>
      <c r="Y1503" s="224"/>
      <c r="Z1503" s="182">
        <f t="shared" si="187"/>
        <v>44476</v>
      </c>
      <c r="AA1503" s="227">
        <f>VLOOKUP(G1503,Ma_KH!$A:$R,14,0)</f>
        <v>60</v>
      </c>
    </row>
    <row r="1504" spans="1:27" x14ac:dyDescent="0.25">
      <c r="A1504" s="216">
        <v>46048</v>
      </c>
      <c r="B1504" s="217">
        <v>4183704813</v>
      </c>
      <c r="C1504" s="10" t="s">
        <v>15180</v>
      </c>
      <c r="D1504" s="9">
        <v>46056</v>
      </c>
      <c r="E1504" s="219"/>
      <c r="F1504" s="218"/>
      <c r="G1504" s="268" t="s">
        <v>15373</v>
      </c>
      <c r="H1504" s="219"/>
      <c r="I1504" s="217" t="s">
        <v>15564</v>
      </c>
      <c r="J1504" s="21" t="s">
        <v>7228</v>
      </c>
      <c r="K1504" s="217" t="s">
        <v>30</v>
      </c>
      <c r="L1504" s="215" t="str">
        <f>VLOOKUP($K1504,[1]TONG_SL!$A$1:$D$65536,2,0)</f>
        <v>Gà muối 500g</v>
      </c>
      <c r="M1504" s="247"/>
      <c r="N1504" s="215" t="str">
        <f t="shared" si="183"/>
        <v>K-C6</v>
      </c>
      <c r="O1504" s="222"/>
      <c r="P1504" s="222"/>
      <c r="Q1504" s="215" t="str">
        <f>VLOOKUP(K1504,TONG_SL!$A:$D,3,0)</f>
        <v>Túi</v>
      </c>
      <c r="R1504" s="223">
        <v>20</v>
      </c>
      <c r="S1504" s="224"/>
      <c r="T1504" s="224">
        <f>VLOOKUP(VLOOKUP(G1504,Ma_KH!$A:$R,18,0)&amp;K1504,Gia_MB!$A:$F,6,0)</f>
        <v>116611</v>
      </c>
      <c r="U1504" s="182">
        <f t="shared" si="184"/>
        <v>2332220</v>
      </c>
      <c r="V1504" s="224"/>
      <c r="W1504" s="225">
        <f t="shared" si="185"/>
        <v>0</v>
      </c>
      <c r="X1504" s="226" t="str">
        <f t="shared" si="186"/>
        <v>8</v>
      </c>
      <c r="Y1504" s="224"/>
      <c r="Z1504" s="182">
        <f t="shared" si="187"/>
        <v>186577.6</v>
      </c>
      <c r="AA1504" s="227">
        <f>VLOOKUP(G1504,Ma_KH!$A:$R,14,0)</f>
        <v>60</v>
      </c>
    </row>
    <row r="1505" spans="1:27" x14ac:dyDescent="0.25">
      <c r="A1505" s="216">
        <v>46048</v>
      </c>
      <c r="B1505" s="217">
        <v>4183704813</v>
      </c>
      <c r="C1505" s="10" t="s">
        <v>15180</v>
      </c>
      <c r="D1505" s="9">
        <v>46056</v>
      </c>
      <c r="E1505" s="219"/>
      <c r="F1505" s="218"/>
      <c r="G1505" s="268" t="s">
        <v>15373</v>
      </c>
      <c r="H1505" s="219"/>
      <c r="I1505" s="217" t="s">
        <v>15564</v>
      </c>
      <c r="J1505" s="21" t="s">
        <v>7228</v>
      </c>
      <c r="K1505" s="217" t="s">
        <v>27</v>
      </c>
      <c r="L1505" s="215" t="str">
        <f>VLOOKUP($K1505,[1]TONG_SL!$A$1:$D$65536,2,0)</f>
        <v>Chân giò heo muối 300g</v>
      </c>
      <c r="M1505" s="247"/>
      <c r="N1505" s="215" t="str">
        <f t="shared" si="183"/>
        <v>K-C6</v>
      </c>
      <c r="O1505" s="222"/>
      <c r="P1505" s="222"/>
      <c r="Q1505" s="215" t="str">
        <f>VLOOKUP(K1505,TONG_SL!$A:$D,3,0)</f>
        <v>Túi</v>
      </c>
      <c r="R1505" s="223">
        <v>10</v>
      </c>
      <c r="S1505" s="224"/>
      <c r="T1505" s="224">
        <f>VLOOKUP(VLOOKUP(G1505,Ma_KH!$A:$R,18,0)&amp;K1505,Gia_MB!$A:$F,6,0)</f>
        <v>73431</v>
      </c>
      <c r="U1505" s="182">
        <f t="shared" si="184"/>
        <v>734310</v>
      </c>
      <c r="V1505" s="224"/>
      <c r="W1505" s="225">
        <f t="shared" si="185"/>
        <v>0</v>
      </c>
      <c r="X1505" s="226" t="str">
        <f t="shared" si="186"/>
        <v>8</v>
      </c>
      <c r="Y1505" s="224"/>
      <c r="Z1505" s="182">
        <f t="shared" si="187"/>
        <v>58744.800000000003</v>
      </c>
      <c r="AA1505" s="227">
        <f>VLOOKUP(G1505,Ma_KH!$A:$R,14,0)</f>
        <v>60</v>
      </c>
    </row>
    <row r="1506" spans="1:27" x14ac:dyDescent="0.25">
      <c r="A1506" s="216">
        <v>46048</v>
      </c>
      <c r="B1506" s="217">
        <v>4183704813</v>
      </c>
      <c r="C1506" s="10" t="s">
        <v>15180</v>
      </c>
      <c r="D1506" s="9">
        <v>46056</v>
      </c>
      <c r="E1506" s="219"/>
      <c r="F1506" s="218"/>
      <c r="G1506" s="268" t="s">
        <v>15373</v>
      </c>
      <c r="H1506" s="219"/>
      <c r="I1506" s="217" t="s">
        <v>15564</v>
      </c>
      <c r="J1506" s="21" t="s">
        <v>7228</v>
      </c>
      <c r="K1506" s="217" t="s">
        <v>32</v>
      </c>
      <c r="L1506" s="215" t="str">
        <f>VLOOKUP($K1506,[1]TONG_SL!$A$1:$D$65536,2,0)</f>
        <v>Giò Tai Lưỡi Xào 250g</v>
      </c>
      <c r="M1506" s="247"/>
      <c r="N1506" s="215" t="str">
        <f t="shared" si="183"/>
        <v>K-C6</v>
      </c>
      <c r="O1506" s="222"/>
      <c r="P1506" s="222"/>
      <c r="Q1506" s="215" t="str">
        <f>VLOOKUP(K1506,TONG_SL!$A:$D,3,0)</f>
        <v>Túi</v>
      </c>
      <c r="R1506" s="223">
        <v>12</v>
      </c>
      <c r="S1506" s="224"/>
      <c r="T1506" s="224">
        <f>VLOOKUP(VLOOKUP(G1506,Ma_KH!$A:$R,18,0)&amp;K1506,Gia_MB!$A:$F,6,0)</f>
        <v>50182</v>
      </c>
      <c r="U1506" s="182">
        <f t="shared" si="184"/>
        <v>602184</v>
      </c>
      <c r="V1506" s="224"/>
      <c r="W1506" s="225">
        <f t="shared" si="185"/>
        <v>0</v>
      </c>
      <c r="X1506" s="226" t="str">
        <f t="shared" si="186"/>
        <v>8</v>
      </c>
      <c r="Y1506" s="224"/>
      <c r="Z1506" s="182">
        <f t="shared" si="187"/>
        <v>48174.720000000001</v>
      </c>
      <c r="AA1506" s="227">
        <f>VLOOKUP(G1506,Ma_KH!$A:$R,14,0)</f>
        <v>60</v>
      </c>
    </row>
    <row r="1507" spans="1:27" x14ac:dyDescent="0.25">
      <c r="A1507" s="216">
        <v>46048</v>
      </c>
      <c r="B1507" s="217">
        <v>4183704813</v>
      </c>
      <c r="C1507" s="10" t="s">
        <v>15180</v>
      </c>
      <c r="D1507" s="9">
        <v>46056</v>
      </c>
      <c r="E1507" s="219"/>
      <c r="F1507" s="218"/>
      <c r="G1507" s="268" t="s">
        <v>15373</v>
      </c>
      <c r="H1507" s="219"/>
      <c r="I1507" s="217" t="s">
        <v>15564</v>
      </c>
      <c r="J1507" s="21" t="s">
        <v>7228</v>
      </c>
      <c r="K1507" s="217" t="s">
        <v>48</v>
      </c>
      <c r="L1507" s="215" t="str">
        <f>VLOOKUP($K1507,[1]TONG_SL!$A$1:$D$65536,2,0)</f>
        <v>Mọc Nấm Hương 250g</v>
      </c>
      <c r="M1507" s="247"/>
      <c r="N1507" s="215" t="str">
        <f t="shared" si="183"/>
        <v>K-C6</v>
      </c>
      <c r="O1507" s="222"/>
      <c r="P1507" s="222"/>
      <c r="Q1507" s="215" t="str">
        <f>VLOOKUP(K1507,TONG_SL!$A:$D,3,0)</f>
        <v>Túi</v>
      </c>
      <c r="R1507" s="223">
        <v>15</v>
      </c>
      <c r="S1507" s="224"/>
      <c r="T1507" s="224">
        <f>VLOOKUP(VLOOKUP(G1507,Ma_KH!$A:$R,18,0)&amp;K1507,Gia_MB!$A:$F,6,0)</f>
        <v>46000</v>
      </c>
      <c r="U1507" s="182">
        <f t="shared" si="184"/>
        <v>690000</v>
      </c>
      <c r="V1507" s="224"/>
      <c r="W1507" s="225">
        <f t="shared" si="185"/>
        <v>0</v>
      </c>
      <c r="X1507" s="226" t="str">
        <f t="shared" si="186"/>
        <v>8</v>
      </c>
      <c r="Y1507" s="224"/>
      <c r="Z1507" s="182">
        <f t="shared" si="187"/>
        <v>55200</v>
      </c>
      <c r="AA1507" s="227">
        <f>VLOOKUP(G1507,Ma_KH!$A:$R,14,0)</f>
        <v>60</v>
      </c>
    </row>
    <row r="1508" spans="1:27" x14ac:dyDescent="0.25">
      <c r="A1508" s="280">
        <v>46048</v>
      </c>
      <c r="B1508" s="281">
        <v>4183607908</v>
      </c>
      <c r="C1508" s="288" t="s">
        <v>15180</v>
      </c>
      <c r="D1508" s="286">
        <v>46056</v>
      </c>
      <c r="E1508" s="219"/>
      <c r="F1508" s="218"/>
      <c r="G1508" s="268" t="s">
        <v>15373</v>
      </c>
      <c r="H1508" s="219"/>
      <c r="I1508" s="217" t="s">
        <v>15565</v>
      </c>
      <c r="J1508" s="21" t="s">
        <v>7228</v>
      </c>
      <c r="K1508" s="212" t="s">
        <v>27</v>
      </c>
      <c r="L1508" s="215" t="str">
        <f>VLOOKUP($K1508,[1]TONG_SL!$A$1:$D$65536,2,0)</f>
        <v>Chân giò heo muối 300g</v>
      </c>
      <c r="M1508" s="247"/>
      <c r="N1508" s="215" t="str">
        <f t="shared" si="183"/>
        <v>K-C6</v>
      </c>
      <c r="O1508" s="222"/>
      <c r="P1508" s="222"/>
      <c r="Q1508" s="215" t="str">
        <f>VLOOKUP(K1508,TONG_SL!$A:$D,3,0)</f>
        <v>Túi</v>
      </c>
      <c r="R1508" s="224">
        <v>6</v>
      </c>
      <c r="S1508" s="224"/>
      <c r="T1508" s="224">
        <f>VLOOKUP(VLOOKUP(G1508,Ma_KH!$A:$R,18,0)&amp;K1508,Gia_MB!$A:$F,6,0)</f>
        <v>73431</v>
      </c>
      <c r="U1508" s="182">
        <f t="shared" si="184"/>
        <v>440586</v>
      </c>
      <c r="V1508" s="224"/>
      <c r="W1508" s="225">
        <f t="shared" si="185"/>
        <v>0</v>
      </c>
      <c r="X1508" s="226" t="str">
        <f t="shared" si="186"/>
        <v>8</v>
      </c>
      <c r="Y1508" s="224"/>
      <c r="Z1508" s="182">
        <f t="shared" si="187"/>
        <v>35246.879999999997</v>
      </c>
      <c r="AA1508" s="227">
        <f>VLOOKUP(G1508,Ma_KH!$A:$R,14,0)</f>
        <v>60</v>
      </c>
    </row>
    <row r="1509" spans="1:27" x14ac:dyDescent="0.25">
      <c r="A1509" s="280">
        <v>46048</v>
      </c>
      <c r="B1509" s="281">
        <v>4183607908</v>
      </c>
      <c r="C1509" s="288" t="s">
        <v>15180</v>
      </c>
      <c r="D1509" s="286">
        <v>46056</v>
      </c>
      <c r="E1509" s="219"/>
      <c r="F1509" s="218"/>
      <c r="G1509" s="268" t="s">
        <v>15373</v>
      </c>
      <c r="H1509" s="219"/>
      <c r="I1509" s="217" t="s">
        <v>15565</v>
      </c>
      <c r="J1509" s="21" t="s">
        <v>7228</v>
      </c>
      <c r="K1509" s="217" t="s">
        <v>30</v>
      </c>
      <c r="L1509" s="215" t="str">
        <f>VLOOKUP($K1509,[1]TONG_SL!$A$1:$D$65536,2,0)</f>
        <v>Gà muối 500g</v>
      </c>
      <c r="M1509" s="247"/>
      <c r="N1509" s="215" t="str">
        <f t="shared" ref="N1509:N1572" si="188">IF($B1509&lt;&gt;"","K-C6","")</f>
        <v>K-C6</v>
      </c>
      <c r="O1509" s="222"/>
      <c r="P1509" s="222"/>
      <c r="Q1509" s="215" t="str">
        <f>VLOOKUP(K1509,TONG_SL!$A:$D,3,0)</f>
        <v>Túi</v>
      </c>
      <c r="R1509" s="223">
        <v>20</v>
      </c>
      <c r="S1509" s="224"/>
      <c r="T1509" s="224">
        <f>VLOOKUP(VLOOKUP(G1509,Ma_KH!$A:$R,18,0)&amp;K1509,Gia_MB!$A:$F,6,0)</f>
        <v>116611</v>
      </c>
      <c r="U1509" s="182">
        <f t="shared" ref="U1509:U1572" si="189">T1509*R1509</f>
        <v>2332220</v>
      </c>
      <c r="V1509" s="224"/>
      <c r="W1509" s="225">
        <f t="shared" ref="W1509:W1572" si="190">U1509*V1509</f>
        <v>0</v>
      </c>
      <c r="X1509" s="226" t="str">
        <f t="shared" ref="X1509:X1572" si="191">IF(B1509&lt;&gt;"","8","0")</f>
        <v>8</v>
      </c>
      <c r="Y1509" s="224"/>
      <c r="Z1509" s="182">
        <f t="shared" ref="Z1509:Z1572" si="192">U1509*X1509%</f>
        <v>186577.6</v>
      </c>
      <c r="AA1509" s="227">
        <f>VLOOKUP(G1509,Ma_KH!$A:$R,14,0)</f>
        <v>60</v>
      </c>
    </row>
    <row r="1510" spans="1:27" x14ac:dyDescent="0.25">
      <c r="A1510" s="280">
        <v>46046</v>
      </c>
      <c r="B1510" s="281">
        <v>4183607892</v>
      </c>
      <c r="C1510" s="288" t="s">
        <v>15180</v>
      </c>
      <c r="D1510" s="286">
        <v>46056</v>
      </c>
      <c r="E1510" s="219"/>
      <c r="F1510" s="218"/>
      <c r="G1510" s="268" t="s">
        <v>15373</v>
      </c>
      <c r="H1510" s="219"/>
      <c r="I1510" s="217" t="s">
        <v>15566</v>
      </c>
      <c r="J1510" s="21" t="s">
        <v>7228</v>
      </c>
      <c r="K1510" s="217" t="s">
        <v>30</v>
      </c>
      <c r="L1510" s="215" t="str">
        <f>VLOOKUP($K1510,[1]TONG_SL!$A$1:$D$65536,2,0)</f>
        <v>Gà muối 500g</v>
      </c>
      <c r="M1510" s="247"/>
      <c r="N1510" s="215" t="str">
        <f t="shared" si="188"/>
        <v>K-C6</v>
      </c>
      <c r="O1510" s="222"/>
      <c r="P1510" s="222"/>
      <c r="Q1510" s="215" t="str">
        <f>VLOOKUP(K1510,TONG_SL!$A:$D,3,0)</f>
        <v>Túi</v>
      </c>
      <c r="R1510" s="223">
        <v>38</v>
      </c>
      <c r="S1510" s="224"/>
      <c r="T1510" s="224">
        <f>VLOOKUP(VLOOKUP(G1510,Ma_KH!$A:$R,18,0)&amp;K1510,Gia_MB!$A:$F,6,0)</f>
        <v>116611</v>
      </c>
      <c r="U1510" s="182">
        <f t="shared" si="189"/>
        <v>4431218</v>
      </c>
      <c r="V1510" s="224"/>
      <c r="W1510" s="225">
        <f t="shared" si="190"/>
        <v>0</v>
      </c>
      <c r="X1510" s="226" t="str">
        <f t="shared" si="191"/>
        <v>8</v>
      </c>
      <c r="Y1510" s="224"/>
      <c r="Z1510" s="182">
        <f t="shared" si="192"/>
        <v>354497.44</v>
      </c>
      <c r="AA1510" s="227">
        <f>VLOOKUP(G1510,Ma_KH!$A:$R,14,0)</f>
        <v>60</v>
      </c>
    </row>
    <row r="1511" spans="1:27" x14ac:dyDescent="0.25">
      <c r="A1511" s="280">
        <v>46046</v>
      </c>
      <c r="B1511" s="281">
        <v>4183607892</v>
      </c>
      <c r="C1511" s="288" t="s">
        <v>15180</v>
      </c>
      <c r="D1511" s="286">
        <v>46056</v>
      </c>
      <c r="E1511" s="219"/>
      <c r="F1511" s="218"/>
      <c r="G1511" s="268" t="s">
        <v>15373</v>
      </c>
      <c r="H1511" s="219"/>
      <c r="I1511" s="217" t="s">
        <v>15566</v>
      </c>
      <c r="J1511" s="21" t="s">
        <v>7228</v>
      </c>
      <c r="K1511" s="217" t="s">
        <v>32</v>
      </c>
      <c r="L1511" s="215" t="str">
        <f>VLOOKUP($K1511,[1]TONG_SL!$A$1:$D$65536,2,0)</f>
        <v>Giò Tai Lưỡi Xào 250g</v>
      </c>
      <c r="M1511" s="247"/>
      <c r="N1511" s="215" t="str">
        <f t="shared" si="188"/>
        <v>K-C6</v>
      </c>
      <c r="O1511" s="222"/>
      <c r="P1511" s="222"/>
      <c r="Q1511" s="215" t="str">
        <f>VLOOKUP(K1511,TONG_SL!$A:$D,3,0)</f>
        <v>Túi</v>
      </c>
      <c r="R1511" s="223">
        <v>5</v>
      </c>
      <c r="S1511" s="224"/>
      <c r="T1511" s="224">
        <f>VLOOKUP(VLOOKUP(G1511,Ma_KH!$A:$R,18,0)&amp;K1511,Gia_MB!$A:$F,6,0)</f>
        <v>50182</v>
      </c>
      <c r="U1511" s="182">
        <f t="shared" si="189"/>
        <v>250910</v>
      </c>
      <c r="V1511" s="224"/>
      <c r="W1511" s="225">
        <f t="shared" si="190"/>
        <v>0</v>
      </c>
      <c r="X1511" s="226" t="str">
        <f t="shared" si="191"/>
        <v>8</v>
      </c>
      <c r="Y1511" s="224"/>
      <c r="Z1511" s="182">
        <f t="shared" si="192"/>
        <v>20072.8</v>
      </c>
      <c r="AA1511" s="227">
        <f>VLOOKUP(G1511,Ma_KH!$A:$R,14,0)</f>
        <v>60</v>
      </c>
    </row>
    <row r="1512" spans="1:27" x14ac:dyDescent="0.25">
      <c r="A1512" s="280">
        <v>46046</v>
      </c>
      <c r="B1512" s="281">
        <v>4183607892</v>
      </c>
      <c r="C1512" s="288" t="s">
        <v>15180</v>
      </c>
      <c r="D1512" s="286">
        <v>46056</v>
      </c>
      <c r="E1512" s="219"/>
      <c r="F1512" s="218"/>
      <c r="G1512" s="268" t="s">
        <v>15373</v>
      </c>
      <c r="H1512" s="219"/>
      <c r="I1512" s="217" t="s">
        <v>15566</v>
      </c>
      <c r="J1512" s="21" t="s">
        <v>7228</v>
      </c>
      <c r="K1512" s="217" t="s">
        <v>27</v>
      </c>
      <c r="L1512" s="215" t="str">
        <f>VLOOKUP($K1512,[1]TONG_SL!$A$1:$D$65536,2,0)</f>
        <v>Chân giò heo muối 300g</v>
      </c>
      <c r="M1512" s="247"/>
      <c r="N1512" s="215" t="str">
        <f t="shared" si="188"/>
        <v>K-C6</v>
      </c>
      <c r="O1512" s="222"/>
      <c r="P1512" s="222"/>
      <c r="Q1512" s="215" t="str">
        <f>VLOOKUP(K1512,TONG_SL!$A:$D,3,0)</f>
        <v>Túi</v>
      </c>
      <c r="R1512" s="223">
        <v>24</v>
      </c>
      <c r="S1512" s="224"/>
      <c r="T1512" s="224">
        <f>VLOOKUP(VLOOKUP(G1512,Ma_KH!$A:$R,18,0)&amp;K1512,Gia_MB!$A:$F,6,0)</f>
        <v>73431</v>
      </c>
      <c r="U1512" s="182">
        <f t="shared" si="189"/>
        <v>1762344</v>
      </c>
      <c r="V1512" s="224"/>
      <c r="W1512" s="225">
        <f t="shared" si="190"/>
        <v>0</v>
      </c>
      <c r="X1512" s="226" t="str">
        <f t="shared" si="191"/>
        <v>8</v>
      </c>
      <c r="Y1512" s="224"/>
      <c r="Z1512" s="182">
        <f t="shared" si="192"/>
        <v>140987.51999999999</v>
      </c>
      <c r="AA1512" s="227">
        <f>VLOOKUP(G1512,Ma_KH!$A:$R,14,0)</f>
        <v>60</v>
      </c>
    </row>
    <row r="1513" spans="1:27" x14ac:dyDescent="0.25">
      <c r="A1513" s="280">
        <v>46046</v>
      </c>
      <c r="B1513" s="281">
        <v>4183607892</v>
      </c>
      <c r="C1513" s="288" t="s">
        <v>15180</v>
      </c>
      <c r="D1513" s="286">
        <v>46056</v>
      </c>
      <c r="E1513" s="219"/>
      <c r="F1513" s="218"/>
      <c r="G1513" s="268" t="s">
        <v>15373</v>
      </c>
      <c r="H1513" s="219"/>
      <c r="I1513" s="217" t="s">
        <v>15566</v>
      </c>
      <c r="J1513" s="21" t="s">
        <v>7228</v>
      </c>
      <c r="K1513" s="217" t="s">
        <v>48</v>
      </c>
      <c r="L1513" s="215" t="str">
        <f>VLOOKUP($K1513,[1]TONG_SL!$A$1:$D$65536,2,0)</f>
        <v>Mọc Nấm Hương 250g</v>
      </c>
      <c r="M1513" s="247"/>
      <c r="N1513" s="215" t="str">
        <f t="shared" si="188"/>
        <v>K-C6</v>
      </c>
      <c r="O1513" s="222"/>
      <c r="P1513" s="222"/>
      <c r="Q1513" s="215" t="str">
        <f>VLOOKUP(K1513,TONG_SL!$A:$D,3,0)</f>
        <v>Túi</v>
      </c>
      <c r="R1513" s="223">
        <v>1</v>
      </c>
      <c r="S1513" s="224"/>
      <c r="T1513" s="224">
        <f>VLOOKUP(VLOOKUP(G1513,Ma_KH!$A:$R,18,0)&amp;K1513,Gia_MB!$A:$F,6,0)</f>
        <v>46000</v>
      </c>
      <c r="U1513" s="182">
        <f t="shared" si="189"/>
        <v>46000</v>
      </c>
      <c r="V1513" s="224"/>
      <c r="W1513" s="225">
        <f t="shared" si="190"/>
        <v>0</v>
      </c>
      <c r="X1513" s="226" t="str">
        <f t="shared" si="191"/>
        <v>8</v>
      </c>
      <c r="Y1513" s="224"/>
      <c r="Z1513" s="182">
        <f t="shared" si="192"/>
        <v>3680</v>
      </c>
      <c r="AA1513" s="227">
        <f>VLOOKUP(G1513,Ma_KH!$A:$R,14,0)</f>
        <v>60</v>
      </c>
    </row>
    <row r="1514" spans="1:27" x14ac:dyDescent="0.25">
      <c r="A1514" s="280">
        <v>46046</v>
      </c>
      <c r="B1514" s="281">
        <v>4183607892</v>
      </c>
      <c r="C1514" s="288" t="s">
        <v>15180</v>
      </c>
      <c r="D1514" s="286">
        <v>46056</v>
      </c>
      <c r="E1514" s="219"/>
      <c r="F1514" s="218"/>
      <c r="G1514" s="268" t="s">
        <v>15373</v>
      </c>
      <c r="H1514" s="219"/>
      <c r="I1514" s="217" t="s">
        <v>15566</v>
      </c>
      <c r="J1514" s="21" t="s">
        <v>7228</v>
      </c>
      <c r="K1514" s="217" t="s">
        <v>34</v>
      </c>
      <c r="L1514" s="215" t="str">
        <f>VLOOKUP($K1514,[1]TONG_SL!$A$1:$D$65536,2,0)</f>
        <v>Tai heo muối 200g</v>
      </c>
      <c r="M1514" s="247"/>
      <c r="N1514" s="215" t="str">
        <f t="shared" si="188"/>
        <v>K-C6</v>
      </c>
      <c r="O1514" s="222"/>
      <c r="P1514" s="222"/>
      <c r="Q1514" s="215" t="str">
        <f>VLOOKUP(K1514,TONG_SL!$A:$D,3,0)</f>
        <v>Túi</v>
      </c>
      <c r="R1514" s="223">
        <v>8</v>
      </c>
      <c r="S1514" s="224"/>
      <c r="T1514" s="224">
        <f>VLOOKUP(VLOOKUP(G1514,Ma_KH!$A:$R,18,0)&amp;K1514,Gia_MB!$A:$F,6,0)</f>
        <v>55595</v>
      </c>
      <c r="U1514" s="182">
        <f t="shared" si="189"/>
        <v>444760</v>
      </c>
      <c r="V1514" s="224"/>
      <c r="W1514" s="225">
        <f t="shared" si="190"/>
        <v>0</v>
      </c>
      <c r="X1514" s="226" t="str">
        <f t="shared" si="191"/>
        <v>8</v>
      </c>
      <c r="Y1514" s="224"/>
      <c r="Z1514" s="182">
        <f t="shared" si="192"/>
        <v>35580.800000000003</v>
      </c>
      <c r="AA1514" s="227">
        <f>VLOOKUP(G1514,Ma_KH!$A:$R,14,0)</f>
        <v>60</v>
      </c>
    </row>
    <row r="1515" spans="1:27" x14ac:dyDescent="0.25">
      <c r="A1515" s="216">
        <v>46046</v>
      </c>
      <c r="B1515" s="217">
        <v>4183607750</v>
      </c>
      <c r="C1515" s="10" t="s">
        <v>15180</v>
      </c>
      <c r="D1515" s="9">
        <v>46056</v>
      </c>
      <c r="E1515" s="219"/>
      <c r="F1515" s="218"/>
      <c r="G1515" s="268" t="s">
        <v>15373</v>
      </c>
      <c r="H1515" s="219"/>
      <c r="I1515" s="217" t="s">
        <v>15567</v>
      </c>
      <c r="J1515" s="21" t="s">
        <v>7228</v>
      </c>
      <c r="K1515" s="217" t="s">
        <v>34</v>
      </c>
      <c r="L1515" s="215" t="str">
        <f>VLOOKUP($K1515,[1]TONG_SL!$A$1:$D$65536,2,0)</f>
        <v>Tai heo muối 200g</v>
      </c>
      <c r="M1515" s="247"/>
      <c r="N1515" s="215" t="str">
        <f t="shared" si="188"/>
        <v>K-C6</v>
      </c>
      <c r="O1515" s="222"/>
      <c r="P1515" s="222"/>
      <c r="Q1515" s="215" t="str">
        <f>VLOOKUP(K1515,TONG_SL!$A:$D,3,0)</f>
        <v>Túi</v>
      </c>
      <c r="R1515" s="223">
        <v>6</v>
      </c>
      <c r="S1515" s="224"/>
      <c r="T1515" s="224">
        <f>VLOOKUP(VLOOKUP(G1515,Ma_KH!$A:$R,18,0)&amp;K1515,Gia_MB!$A:$F,6,0)</f>
        <v>55595</v>
      </c>
      <c r="U1515" s="182">
        <f t="shared" si="189"/>
        <v>333570</v>
      </c>
      <c r="V1515" s="224"/>
      <c r="W1515" s="225">
        <f t="shared" si="190"/>
        <v>0</v>
      </c>
      <c r="X1515" s="226" t="str">
        <f t="shared" si="191"/>
        <v>8</v>
      </c>
      <c r="Y1515" s="224"/>
      <c r="Z1515" s="182">
        <f t="shared" si="192"/>
        <v>26685.600000000002</v>
      </c>
      <c r="AA1515" s="227">
        <f>VLOOKUP(G1515,Ma_KH!$A:$R,14,0)</f>
        <v>60</v>
      </c>
    </row>
    <row r="1516" spans="1:27" x14ac:dyDescent="0.25">
      <c r="A1516" s="216">
        <v>46046</v>
      </c>
      <c r="B1516" s="217">
        <v>4183607750</v>
      </c>
      <c r="C1516" s="10" t="s">
        <v>15180</v>
      </c>
      <c r="D1516" s="9">
        <v>46056</v>
      </c>
      <c r="E1516" s="219"/>
      <c r="F1516" s="218"/>
      <c r="G1516" s="268" t="s">
        <v>15373</v>
      </c>
      <c r="H1516" s="219"/>
      <c r="I1516" s="217" t="s">
        <v>15567</v>
      </c>
      <c r="J1516" s="21" t="s">
        <v>7228</v>
      </c>
      <c r="K1516" s="217" t="s">
        <v>27</v>
      </c>
      <c r="L1516" s="215" t="str">
        <f>VLOOKUP($K1516,[1]TONG_SL!$A$1:$D$65536,2,0)</f>
        <v>Chân giò heo muối 300g</v>
      </c>
      <c r="M1516" s="247"/>
      <c r="N1516" s="215" t="str">
        <f t="shared" si="188"/>
        <v>K-C6</v>
      </c>
      <c r="O1516" s="222"/>
      <c r="P1516" s="222"/>
      <c r="Q1516" s="215" t="str">
        <f>VLOOKUP(K1516,TONG_SL!$A:$D,3,0)</f>
        <v>Túi</v>
      </c>
      <c r="R1516" s="223">
        <v>13</v>
      </c>
      <c r="S1516" s="224"/>
      <c r="T1516" s="224">
        <f>VLOOKUP(VLOOKUP(G1516,Ma_KH!$A:$R,18,0)&amp;K1516,Gia_MB!$A:$F,6,0)</f>
        <v>73431</v>
      </c>
      <c r="U1516" s="182">
        <f t="shared" si="189"/>
        <v>954603</v>
      </c>
      <c r="V1516" s="224"/>
      <c r="W1516" s="225">
        <f t="shared" si="190"/>
        <v>0</v>
      </c>
      <c r="X1516" s="226" t="str">
        <f t="shared" si="191"/>
        <v>8</v>
      </c>
      <c r="Y1516" s="224"/>
      <c r="Z1516" s="182">
        <f t="shared" si="192"/>
        <v>76368.240000000005</v>
      </c>
      <c r="AA1516" s="227">
        <f>VLOOKUP(G1516,Ma_KH!$A:$R,14,0)</f>
        <v>60</v>
      </c>
    </row>
    <row r="1517" spans="1:27" x14ac:dyDescent="0.25">
      <c r="A1517" s="216">
        <v>46046</v>
      </c>
      <c r="B1517" s="217">
        <v>4183607750</v>
      </c>
      <c r="C1517" s="10" t="s">
        <v>15180</v>
      </c>
      <c r="D1517" s="9">
        <v>46056</v>
      </c>
      <c r="E1517" s="219"/>
      <c r="F1517" s="218"/>
      <c r="G1517" s="268" t="s">
        <v>15373</v>
      </c>
      <c r="H1517" s="219"/>
      <c r="I1517" s="217" t="s">
        <v>15567</v>
      </c>
      <c r="J1517" s="21" t="s">
        <v>7228</v>
      </c>
      <c r="K1517" s="217" t="s">
        <v>30</v>
      </c>
      <c r="L1517" s="215" t="str">
        <f>VLOOKUP($K1517,[1]TONG_SL!$A$1:$D$65536,2,0)</f>
        <v>Gà muối 500g</v>
      </c>
      <c r="M1517" s="247"/>
      <c r="N1517" s="215" t="str">
        <f t="shared" si="188"/>
        <v>K-C6</v>
      </c>
      <c r="O1517" s="222"/>
      <c r="P1517" s="222"/>
      <c r="Q1517" s="215" t="str">
        <f>VLOOKUP(K1517,TONG_SL!$A:$D,3,0)</f>
        <v>Túi</v>
      </c>
      <c r="R1517" s="223">
        <v>18</v>
      </c>
      <c r="S1517" s="224"/>
      <c r="T1517" s="224">
        <f>VLOOKUP(VLOOKUP(G1517,Ma_KH!$A:$R,18,0)&amp;K1517,Gia_MB!$A:$F,6,0)</f>
        <v>116611</v>
      </c>
      <c r="U1517" s="182">
        <f t="shared" si="189"/>
        <v>2098998</v>
      </c>
      <c r="V1517" s="224"/>
      <c r="W1517" s="225">
        <f t="shared" si="190"/>
        <v>0</v>
      </c>
      <c r="X1517" s="226" t="str">
        <f t="shared" si="191"/>
        <v>8</v>
      </c>
      <c r="Y1517" s="224"/>
      <c r="Z1517" s="182">
        <f t="shared" si="192"/>
        <v>167919.84</v>
      </c>
      <c r="AA1517" s="227">
        <f>VLOOKUP(G1517,Ma_KH!$A:$R,14,0)</f>
        <v>60</v>
      </c>
    </row>
    <row r="1518" spans="1:27" x14ac:dyDescent="0.25">
      <c r="A1518" s="216">
        <v>46046</v>
      </c>
      <c r="B1518" s="342">
        <v>4183607920</v>
      </c>
      <c r="C1518" s="10" t="s">
        <v>15180</v>
      </c>
      <c r="D1518" s="9">
        <v>46056</v>
      </c>
      <c r="E1518" s="219"/>
      <c r="F1518" s="218"/>
      <c r="G1518" s="268" t="s">
        <v>15373</v>
      </c>
      <c r="H1518" s="219"/>
      <c r="I1518" s="217" t="s">
        <v>15568</v>
      </c>
      <c r="J1518" s="21" t="s">
        <v>7228</v>
      </c>
      <c r="K1518" s="217" t="s">
        <v>30</v>
      </c>
      <c r="L1518" s="215" t="str">
        <f>VLOOKUP($K1518,[1]TONG_SL!$A$1:$D$65536,2,0)</f>
        <v>Gà muối 500g</v>
      </c>
      <c r="M1518" s="247"/>
      <c r="N1518" s="215" t="str">
        <f t="shared" si="188"/>
        <v>K-C6</v>
      </c>
      <c r="O1518" s="222"/>
      <c r="P1518" s="222"/>
      <c r="Q1518" s="215" t="str">
        <f>VLOOKUP(K1518,TONG_SL!$A:$D,3,0)</f>
        <v>Túi</v>
      </c>
      <c r="R1518" s="223">
        <v>25</v>
      </c>
      <c r="S1518" s="224"/>
      <c r="T1518" s="224">
        <f>VLOOKUP(VLOOKUP(G1518,Ma_KH!$A:$R,18,0)&amp;K1518,Gia_MB!$A:$F,6,0)</f>
        <v>116611</v>
      </c>
      <c r="U1518" s="182">
        <f t="shared" si="189"/>
        <v>2915275</v>
      </c>
      <c r="V1518" s="224"/>
      <c r="W1518" s="225">
        <f t="shared" si="190"/>
        <v>0</v>
      </c>
      <c r="X1518" s="226" t="str">
        <f t="shared" si="191"/>
        <v>8</v>
      </c>
      <c r="Y1518" s="224"/>
      <c r="Z1518" s="182">
        <f t="shared" si="192"/>
        <v>233222</v>
      </c>
      <c r="AA1518" s="227">
        <f>VLOOKUP(G1518,Ma_KH!$A:$R,14,0)</f>
        <v>60</v>
      </c>
    </row>
    <row r="1519" spans="1:27" x14ac:dyDescent="0.25">
      <c r="A1519" s="216">
        <v>46046</v>
      </c>
      <c r="B1519" s="342">
        <v>4183607920</v>
      </c>
      <c r="C1519" s="10" t="s">
        <v>15180</v>
      </c>
      <c r="D1519" s="9">
        <v>46056</v>
      </c>
      <c r="E1519" s="219"/>
      <c r="F1519" s="218"/>
      <c r="G1519" s="268" t="s">
        <v>15373</v>
      </c>
      <c r="H1519" s="219"/>
      <c r="I1519" s="217" t="s">
        <v>15568</v>
      </c>
      <c r="J1519" s="21" t="s">
        <v>7228</v>
      </c>
      <c r="K1519" s="217" t="s">
        <v>32</v>
      </c>
      <c r="L1519" s="215" t="str">
        <f>VLOOKUP($K1519,[1]TONG_SL!$A$1:$D$65536,2,0)</f>
        <v>Giò Tai Lưỡi Xào 250g</v>
      </c>
      <c r="M1519" s="247"/>
      <c r="N1519" s="215" t="str">
        <f t="shared" si="188"/>
        <v>K-C6</v>
      </c>
      <c r="O1519" s="222"/>
      <c r="P1519" s="222"/>
      <c r="Q1519" s="215" t="str">
        <f>VLOOKUP(K1519,TONG_SL!$A:$D,3,0)</f>
        <v>Túi</v>
      </c>
      <c r="R1519" s="223">
        <v>2</v>
      </c>
      <c r="S1519" s="224"/>
      <c r="T1519" s="224">
        <f>VLOOKUP(VLOOKUP(G1519,Ma_KH!$A:$R,18,0)&amp;K1519,Gia_MB!$A:$F,6,0)</f>
        <v>50182</v>
      </c>
      <c r="U1519" s="182">
        <f t="shared" si="189"/>
        <v>100364</v>
      </c>
      <c r="V1519" s="224"/>
      <c r="W1519" s="225">
        <f t="shared" si="190"/>
        <v>0</v>
      </c>
      <c r="X1519" s="226" t="str">
        <f t="shared" si="191"/>
        <v>8</v>
      </c>
      <c r="Y1519" s="224"/>
      <c r="Z1519" s="182">
        <f t="shared" si="192"/>
        <v>8029.12</v>
      </c>
      <c r="AA1519" s="227">
        <f>VLOOKUP(G1519,Ma_KH!$A:$R,14,0)</f>
        <v>60</v>
      </c>
    </row>
    <row r="1520" spans="1:27" x14ac:dyDescent="0.25">
      <c r="A1520" s="216">
        <v>46046</v>
      </c>
      <c r="B1520" s="342">
        <v>4183607920</v>
      </c>
      <c r="C1520" s="10" t="s">
        <v>15180</v>
      </c>
      <c r="D1520" s="9">
        <v>46056</v>
      </c>
      <c r="E1520" s="219"/>
      <c r="F1520" s="218"/>
      <c r="G1520" s="268" t="s">
        <v>15373</v>
      </c>
      <c r="H1520" s="219"/>
      <c r="I1520" s="217" t="s">
        <v>15568</v>
      </c>
      <c r="J1520" s="21" t="s">
        <v>7228</v>
      </c>
      <c r="K1520" s="217" t="s">
        <v>34</v>
      </c>
      <c r="L1520" s="215" t="str">
        <f>VLOOKUP($K1520,[1]TONG_SL!$A$1:$D$65536,2,0)</f>
        <v>Tai heo muối 200g</v>
      </c>
      <c r="M1520" s="247"/>
      <c r="N1520" s="215" t="str">
        <f t="shared" si="188"/>
        <v>K-C6</v>
      </c>
      <c r="O1520" s="222"/>
      <c r="P1520" s="222"/>
      <c r="Q1520" s="215" t="str">
        <f>VLOOKUP(K1520,TONG_SL!$A:$D,3,0)</f>
        <v>Túi</v>
      </c>
      <c r="R1520" s="223">
        <v>6</v>
      </c>
      <c r="S1520" s="224"/>
      <c r="T1520" s="224">
        <f>VLOOKUP(VLOOKUP(G1520,Ma_KH!$A:$R,18,0)&amp;K1520,Gia_MB!$A:$F,6,0)</f>
        <v>55595</v>
      </c>
      <c r="U1520" s="182">
        <f t="shared" si="189"/>
        <v>333570</v>
      </c>
      <c r="V1520" s="224"/>
      <c r="W1520" s="225">
        <f t="shared" si="190"/>
        <v>0</v>
      </c>
      <c r="X1520" s="226" t="str">
        <f t="shared" si="191"/>
        <v>8</v>
      </c>
      <c r="Y1520" s="224"/>
      <c r="Z1520" s="182">
        <f t="shared" si="192"/>
        <v>26685.600000000002</v>
      </c>
      <c r="AA1520" s="227">
        <f>VLOOKUP(G1520,Ma_KH!$A:$R,14,0)</f>
        <v>60</v>
      </c>
    </row>
    <row r="1521" spans="1:27" x14ac:dyDescent="0.25">
      <c r="A1521" s="280">
        <v>46043</v>
      </c>
      <c r="B1521" s="281">
        <v>4183439066</v>
      </c>
      <c r="C1521" s="288" t="s">
        <v>15180</v>
      </c>
      <c r="D1521" s="286">
        <v>46056</v>
      </c>
      <c r="E1521" s="219"/>
      <c r="F1521" s="218"/>
      <c r="G1521" s="268" t="s">
        <v>15457</v>
      </c>
      <c r="H1521" s="219"/>
      <c r="I1521" s="217" t="s">
        <v>15569</v>
      </c>
      <c r="J1521" s="21" t="s">
        <v>7228</v>
      </c>
      <c r="K1521" s="217" t="s">
        <v>30</v>
      </c>
      <c r="L1521" s="215" t="str">
        <f>VLOOKUP($K1521,[1]TONG_SL!$A$1:$D$65536,2,0)</f>
        <v>Gà muối 500g</v>
      </c>
      <c r="M1521" s="247"/>
      <c r="N1521" s="215" t="str">
        <f t="shared" si="188"/>
        <v>K-C6</v>
      </c>
      <c r="O1521" s="222"/>
      <c r="P1521" s="222"/>
      <c r="Q1521" s="215" t="str">
        <f>VLOOKUP(K1521,TONG_SL!$A:$D,3,0)</f>
        <v>Túi</v>
      </c>
      <c r="R1521" s="223">
        <v>21</v>
      </c>
      <c r="S1521" s="224"/>
      <c r="T1521" s="224">
        <f>VLOOKUP(VLOOKUP(G1521,Ma_KH!$A:$R,18,0)&amp;K1521,Gia_MB!$A:$F,6,0)</f>
        <v>116611</v>
      </c>
      <c r="U1521" s="182">
        <f t="shared" si="189"/>
        <v>2448831</v>
      </c>
      <c r="V1521" s="224"/>
      <c r="W1521" s="225">
        <f t="shared" si="190"/>
        <v>0</v>
      </c>
      <c r="X1521" s="226" t="str">
        <f t="shared" si="191"/>
        <v>8</v>
      </c>
      <c r="Y1521" s="224"/>
      <c r="Z1521" s="182">
        <f t="shared" si="192"/>
        <v>195906.48</v>
      </c>
      <c r="AA1521" s="227">
        <f>VLOOKUP(G1521,Ma_KH!$A:$R,14,0)</f>
        <v>60</v>
      </c>
    </row>
    <row r="1522" spans="1:27" x14ac:dyDescent="0.25">
      <c r="A1522" s="280">
        <v>46043</v>
      </c>
      <c r="B1522" s="281">
        <v>4183439066</v>
      </c>
      <c r="C1522" s="288" t="s">
        <v>15180</v>
      </c>
      <c r="D1522" s="286">
        <v>46056</v>
      </c>
      <c r="E1522" s="219"/>
      <c r="F1522" s="218"/>
      <c r="G1522" s="268" t="s">
        <v>15457</v>
      </c>
      <c r="H1522" s="219"/>
      <c r="I1522" s="217" t="s">
        <v>15569</v>
      </c>
      <c r="J1522" s="21" t="s">
        <v>7228</v>
      </c>
      <c r="K1522" s="217" t="s">
        <v>48</v>
      </c>
      <c r="L1522" s="215" t="str">
        <f>VLOOKUP($K1522,[1]TONG_SL!$A$1:$D$65536,2,0)</f>
        <v>Mọc Nấm Hương 250g</v>
      </c>
      <c r="M1522" s="247"/>
      <c r="N1522" s="215" t="str">
        <f t="shared" si="188"/>
        <v>K-C6</v>
      </c>
      <c r="O1522" s="222"/>
      <c r="P1522" s="222"/>
      <c r="Q1522" s="215" t="str">
        <f>VLOOKUP(K1522,TONG_SL!$A:$D,3,0)</f>
        <v>Túi</v>
      </c>
      <c r="R1522" s="223">
        <v>3</v>
      </c>
      <c r="S1522" s="224"/>
      <c r="T1522" s="224">
        <f>VLOOKUP(VLOOKUP(G1522,Ma_KH!$A:$R,18,0)&amp;K1522,Gia_MB!$A:$F,6,0)</f>
        <v>46000</v>
      </c>
      <c r="U1522" s="182">
        <f t="shared" si="189"/>
        <v>138000</v>
      </c>
      <c r="V1522" s="224"/>
      <c r="W1522" s="225">
        <f t="shared" si="190"/>
        <v>0</v>
      </c>
      <c r="X1522" s="226" t="str">
        <f t="shared" si="191"/>
        <v>8</v>
      </c>
      <c r="Y1522" s="224"/>
      <c r="Z1522" s="182">
        <f t="shared" si="192"/>
        <v>11040</v>
      </c>
      <c r="AA1522" s="227">
        <f>VLOOKUP(G1522,Ma_KH!$A:$R,14,0)</f>
        <v>60</v>
      </c>
    </row>
    <row r="1523" spans="1:27" x14ac:dyDescent="0.25">
      <c r="A1523" s="280">
        <v>46043</v>
      </c>
      <c r="B1523" s="281">
        <v>4183439066</v>
      </c>
      <c r="C1523" s="288" t="s">
        <v>15180</v>
      </c>
      <c r="D1523" s="286">
        <v>46056</v>
      </c>
      <c r="E1523" s="219"/>
      <c r="F1523" s="218"/>
      <c r="G1523" s="268" t="s">
        <v>15457</v>
      </c>
      <c r="H1523" s="219"/>
      <c r="I1523" s="217" t="s">
        <v>15569</v>
      </c>
      <c r="J1523" s="21" t="s">
        <v>7228</v>
      </c>
      <c r="K1523" s="217" t="s">
        <v>7150</v>
      </c>
      <c r="L1523" s="215" t="str">
        <f>VLOOKUP($K1523,[1]TONG_SL!$A$1:$D$65536,2,0)</f>
        <v>Chả cốm 300g</v>
      </c>
      <c r="M1523" s="247"/>
      <c r="N1523" s="215" t="str">
        <f t="shared" si="188"/>
        <v>K-C6</v>
      </c>
      <c r="O1523" s="222"/>
      <c r="P1523" s="222"/>
      <c r="Q1523" s="215" t="str">
        <f>VLOOKUP(K1523,TONG_SL!$A:$D,3,0)</f>
        <v>Túi</v>
      </c>
      <c r="R1523" s="223">
        <v>3</v>
      </c>
      <c r="S1523" s="224"/>
      <c r="T1523" s="224">
        <f>VLOOKUP(VLOOKUP(G1523,Ma_KH!$A:$R,18,0)&amp;K1523,Gia_MB!$A:$F,6,0)</f>
        <v>74250</v>
      </c>
      <c r="U1523" s="182">
        <f t="shared" si="189"/>
        <v>222750</v>
      </c>
      <c r="V1523" s="224"/>
      <c r="W1523" s="225">
        <f t="shared" si="190"/>
        <v>0</v>
      </c>
      <c r="X1523" s="226" t="str">
        <f t="shared" si="191"/>
        <v>8</v>
      </c>
      <c r="Y1523" s="224"/>
      <c r="Z1523" s="182">
        <f t="shared" si="192"/>
        <v>17820</v>
      </c>
      <c r="AA1523" s="227">
        <f>VLOOKUP(G1523,Ma_KH!$A:$R,14,0)</f>
        <v>60</v>
      </c>
    </row>
    <row r="1524" spans="1:27" x14ac:dyDescent="0.25">
      <c r="A1524" s="280">
        <v>46043</v>
      </c>
      <c r="B1524" s="281">
        <v>4183439066</v>
      </c>
      <c r="C1524" s="288" t="s">
        <v>15180</v>
      </c>
      <c r="D1524" s="286">
        <v>46056</v>
      </c>
      <c r="E1524" s="219"/>
      <c r="F1524" s="218"/>
      <c r="G1524" s="268" t="s">
        <v>15457</v>
      </c>
      <c r="H1524" s="219"/>
      <c r="I1524" s="217" t="s">
        <v>15569</v>
      </c>
      <c r="J1524" s="21" t="s">
        <v>7228</v>
      </c>
      <c r="K1524" s="217" t="s">
        <v>34</v>
      </c>
      <c r="L1524" s="215" t="str">
        <f>VLOOKUP($K1524,[1]TONG_SL!$A$1:$D$65536,2,0)</f>
        <v>Tai heo muối 200g</v>
      </c>
      <c r="M1524" s="247"/>
      <c r="N1524" s="215" t="str">
        <f t="shared" si="188"/>
        <v>K-C6</v>
      </c>
      <c r="O1524" s="222"/>
      <c r="P1524" s="222"/>
      <c r="Q1524" s="215" t="str">
        <f>VLOOKUP(K1524,TONG_SL!$A:$D,3,0)</f>
        <v>Túi</v>
      </c>
      <c r="R1524" s="223">
        <v>5</v>
      </c>
      <c r="S1524" s="224"/>
      <c r="T1524" s="224">
        <f>VLOOKUP(VLOOKUP(G1524,Ma_KH!$A:$R,18,0)&amp;K1524,Gia_MB!$A:$F,6,0)</f>
        <v>55595</v>
      </c>
      <c r="U1524" s="182">
        <f t="shared" si="189"/>
        <v>277975</v>
      </c>
      <c r="V1524" s="224"/>
      <c r="W1524" s="225">
        <f t="shared" si="190"/>
        <v>0</v>
      </c>
      <c r="X1524" s="226" t="str">
        <f t="shared" si="191"/>
        <v>8</v>
      </c>
      <c r="Y1524" s="224"/>
      <c r="Z1524" s="182">
        <f t="shared" si="192"/>
        <v>22238</v>
      </c>
      <c r="AA1524" s="227">
        <f>VLOOKUP(G1524,Ma_KH!$A:$R,14,0)</f>
        <v>60</v>
      </c>
    </row>
    <row r="1525" spans="1:27" x14ac:dyDescent="0.25">
      <c r="A1525" s="280">
        <v>46043</v>
      </c>
      <c r="B1525" s="281">
        <v>4183439066</v>
      </c>
      <c r="C1525" s="288" t="s">
        <v>15180</v>
      </c>
      <c r="D1525" s="286">
        <v>46056</v>
      </c>
      <c r="E1525" s="219"/>
      <c r="F1525" s="218"/>
      <c r="G1525" s="268" t="s">
        <v>15457</v>
      </c>
      <c r="H1525" s="219"/>
      <c r="I1525" s="217" t="s">
        <v>15569</v>
      </c>
      <c r="J1525" s="21" t="s">
        <v>7228</v>
      </c>
      <c r="K1525" s="217" t="s">
        <v>27</v>
      </c>
      <c r="L1525" s="215" t="str">
        <f>VLOOKUP($K1525,[1]TONG_SL!$A$1:$D$65536,2,0)</f>
        <v>Chân giò heo muối 300g</v>
      </c>
      <c r="M1525" s="247"/>
      <c r="N1525" s="215" t="str">
        <f t="shared" si="188"/>
        <v>K-C6</v>
      </c>
      <c r="O1525" s="222"/>
      <c r="P1525" s="222"/>
      <c r="Q1525" s="215" t="str">
        <f>VLOOKUP(K1525,TONG_SL!$A:$D,3,0)</f>
        <v>Túi</v>
      </c>
      <c r="R1525" s="223">
        <v>20</v>
      </c>
      <c r="S1525" s="224"/>
      <c r="T1525" s="224">
        <f>VLOOKUP(VLOOKUP(G1525,Ma_KH!$A:$R,18,0)&amp;K1525,Gia_MB!$A:$F,6,0)</f>
        <v>73431</v>
      </c>
      <c r="U1525" s="182">
        <f t="shared" si="189"/>
        <v>1468620</v>
      </c>
      <c r="V1525" s="224"/>
      <c r="W1525" s="225">
        <f t="shared" si="190"/>
        <v>0</v>
      </c>
      <c r="X1525" s="226" t="str">
        <f t="shared" si="191"/>
        <v>8</v>
      </c>
      <c r="Y1525" s="224"/>
      <c r="Z1525" s="182">
        <f t="shared" si="192"/>
        <v>117489.60000000001</v>
      </c>
      <c r="AA1525" s="227">
        <f>VLOOKUP(G1525,Ma_KH!$A:$R,14,0)</f>
        <v>60</v>
      </c>
    </row>
    <row r="1526" spans="1:27" x14ac:dyDescent="0.25">
      <c r="A1526" s="280">
        <v>46046</v>
      </c>
      <c r="B1526" s="281">
        <v>4183608219</v>
      </c>
      <c r="C1526" s="288" t="s">
        <v>15180</v>
      </c>
      <c r="D1526" s="286">
        <v>46056</v>
      </c>
      <c r="E1526" s="219"/>
      <c r="F1526" s="218"/>
      <c r="G1526" s="268" t="s">
        <v>15457</v>
      </c>
      <c r="H1526" s="219"/>
      <c r="I1526" s="217" t="s">
        <v>15570</v>
      </c>
      <c r="J1526" s="21" t="s">
        <v>7228</v>
      </c>
      <c r="K1526" s="217" t="s">
        <v>48</v>
      </c>
      <c r="L1526" s="215" t="str">
        <f>VLOOKUP($K1526,[1]TONG_SL!$A$1:$D$65536,2,0)</f>
        <v>Mọc Nấm Hương 250g</v>
      </c>
      <c r="M1526" s="247"/>
      <c r="N1526" s="215" t="str">
        <f t="shared" si="188"/>
        <v>K-C6</v>
      </c>
      <c r="O1526" s="222"/>
      <c r="P1526" s="222"/>
      <c r="Q1526" s="215" t="str">
        <f>VLOOKUP(K1526,TONG_SL!$A:$D,3,0)</f>
        <v>Túi</v>
      </c>
      <c r="R1526" s="223">
        <v>5</v>
      </c>
      <c r="S1526" s="224"/>
      <c r="T1526" s="224">
        <f>VLOOKUP(VLOOKUP(G1526,Ma_KH!$A:$R,18,0)&amp;K1526,Gia_MB!$A:$F,6,0)</f>
        <v>46000</v>
      </c>
      <c r="U1526" s="182">
        <f t="shared" si="189"/>
        <v>230000</v>
      </c>
      <c r="V1526" s="224"/>
      <c r="W1526" s="225">
        <f t="shared" si="190"/>
        <v>0</v>
      </c>
      <c r="X1526" s="226" t="str">
        <f t="shared" si="191"/>
        <v>8</v>
      </c>
      <c r="Y1526" s="224"/>
      <c r="Z1526" s="182">
        <f t="shared" si="192"/>
        <v>18400</v>
      </c>
      <c r="AA1526" s="227">
        <f>VLOOKUP(G1526,Ma_KH!$A:$R,14,0)</f>
        <v>60</v>
      </c>
    </row>
    <row r="1527" spans="1:27" x14ac:dyDescent="0.25">
      <c r="A1527" s="280">
        <v>46046</v>
      </c>
      <c r="B1527" s="281">
        <v>4183608219</v>
      </c>
      <c r="C1527" s="288" t="s">
        <v>15180</v>
      </c>
      <c r="D1527" s="286">
        <v>46056</v>
      </c>
      <c r="E1527" s="219"/>
      <c r="F1527" s="218"/>
      <c r="G1527" s="268" t="s">
        <v>15457</v>
      </c>
      <c r="H1527" s="219"/>
      <c r="I1527" s="217" t="s">
        <v>15570</v>
      </c>
      <c r="J1527" s="21" t="s">
        <v>7228</v>
      </c>
      <c r="K1527" s="217" t="s">
        <v>27</v>
      </c>
      <c r="L1527" s="215" t="str">
        <f>VLOOKUP($K1527,[1]TONG_SL!$A$1:$D$65536,2,0)</f>
        <v>Chân giò heo muối 300g</v>
      </c>
      <c r="M1527" s="247"/>
      <c r="N1527" s="215" t="str">
        <f t="shared" si="188"/>
        <v>K-C6</v>
      </c>
      <c r="O1527" s="222"/>
      <c r="P1527" s="222"/>
      <c r="Q1527" s="215" t="str">
        <f>VLOOKUP(K1527,TONG_SL!$A:$D,3,0)</f>
        <v>Túi</v>
      </c>
      <c r="R1527" s="223">
        <v>15</v>
      </c>
      <c r="S1527" s="224"/>
      <c r="T1527" s="224">
        <f>VLOOKUP(VLOOKUP(G1527,Ma_KH!$A:$R,18,0)&amp;K1527,Gia_MB!$A:$F,6,0)</f>
        <v>73431</v>
      </c>
      <c r="U1527" s="182">
        <f t="shared" si="189"/>
        <v>1101465</v>
      </c>
      <c r="V1527" s="224"/>
      <c r="W1527" s="225">
        <f t="shared" si="190"/>
        <v>0</v>
      </c>
      <c r="X1527" s="226" t="str">
        <f t="shared" si="191"/>
        <v>8</v>
      </c>
      <c r="Y1527" s="224"/>
      <c r="Z1527" s="182">
        <f t="shared" si="192"/>
        <v>88117.2</v>
      </c>
      <c r="AA1527" s="227">
        <f>VLOOKUP(G1527,Ma_KH!$A:$R,14,0)</f>
        <v>60</v>
      </c>
    </row>
    <row r="1528" spans="1:27" x14ac:dyDescent="0.25">
      <c r="A1528" s="280">
        <v>46046</v>
      </c>
      <c r="B1528" s="281">
        <v>4183608219</v>
      </c>
      <c r="C1528" s="288" t="s">
        <v>15180</v>
      </c>
      <c r="D1528" s="286">
        <v>46056</v>
      </c>
      <c r="E1528" s="219"/>
      <c r="F1528" s="218"/>
      <c r="G1528" s="268" t="s">
        <v>15457</v>
      </c>
      <c r="H1528" s="219"/>
      <c r="I1528" s="217" t="s">
        <v>15570</v>
      </c>
      <c r="J1528" s="21" t="s">
        <v>7228</v>
      </c>
      <c r="K1528" s="217" t="s">
        <v>32</v>
      </c>
      <c r="L1528" s="215" t="str">
        <f>VLOOKUP($K1528,[1]TONG_SL!$A$1:$D$65536,2,0)</f>
        <v>Giò Tai Lưỡi Xào 250g</v>
      </c>
      <c r="M1528" s="247"/>
      <c r="N1528" s="215" t="str">
        <f t="shared" si="188"/>
        <v>K-C6</v>
      </c>
      <c r="O1528" s="222"/>
      <c r="P1528" s="222"/>
      <c r="Q1528" s="215" t="str">
        <f>VLOOKUP(K1528,TONG_SL!$A:$D,3,0)</f>
        <v>Túi</v>
      </c>
      <c r="R1528" s="223">
        <v>5</v>
      </c>
      <c r="S1528" s="224"/>
      <c r="T1528" s="224">
        <f>VLOOKUP(VLOOKUP(G1528,Ma_KH!$A:$R,18,0)&amp;K1528,Gia_MB!$A:$F,6,0)</f>
        <v>50182</v>
      </c>
      <c r="U1528" s="182">
        <f t="shared" si="189"/>
        <v>250910</v>
      </c>
      <c r="V1528" s="224"/>
      <c r="W1528" s="225">
        <f t="shared" si="190"/>
        <v>0</v>
      </c>
      <c r="X1528" s="226" t="str">
        <f t="shared" si="191"/>
        <v>8</v>
      </c>
      <c r="Y1528" s="224"/>
      <c r="Z1528" s="182">
        <f t="shared" si="192"/>
        <v>20072.8</v>
      </c>
      <c r="AA1528" s="227">
        <f>VLOOKUP(G1528,Ma_KH!$A:$R,14,0)</f>
        <v>60</v>
      </c>
    </row>
    <row r="1529" spans="1:27" x14ac:dyDescent="0.25">
      <c r="A1529" s="280">
        <v>46046</v>
      </c>
      <c r="B1529" s="281">
        <v>4183608219</v>
      </c>
      <c r="C1529" s="288" t="s">
        <v>15180</v>
      </c>
      <c r="D1529" s="286">
        <v>46056</v>
      </c>
      <c r="E1529" s="219"/>
      <c r="F1529" s="218"/>
      <c r="G1529" s="268" t="s">
        <v>15457</v>
      </c>
      <c r="H1529" s="219"/>
      <c r="I1529" s="217" t="s">
        <v>15570</v>
      </c>
      <c r="J1529" s="21" t="s">
        <v>7228</v>
      </c>
      <c r="K1529" s="217" t="s">
        <v>30</v>
      </c>
      <c r="L1529" s="215" t="str">
        <f>VLOOKUP($K1529,[1]TONG_SL!$A$1:$D$65536,2,0)</f>
        <v>Gà muối 500g</v>
      </c>
      <c r="M1529" s="247"/>
      <c r="N1529" s="215" t="str">
        <f t="shared" si="188"/>
        <v>K-C6</v>
      </c>
      <c r="O1529" s="222"/>
      <c r="P1529" s="222"/>
      <c r="Q1529" s="215" t="str">
        <f>VLOOKUP(K1529,TONG_SL!$A:$D,3,0)</f>
        <v>Túi</v>
      </c>
      <c r="R1529" s="223">
        <v>14</v>
      </c>
      <c r="S1529" s="224"/>
      <c r="T1529" s="224">
        <f>VLOOKUP(VLOOKUP(G1529,Ma_KH!$A:$R,18,0)&amp;K1529,Gia_MB!$A:$F,6,0)</f>
        <v>116611</v>
      </c>
      <c r="U1529" s="182">
        <f t="shared" si="189"/>
        <v>1632554</v>
      </c>
      <c r="V1529" s="224"/>
      <c r="W1529" s="225">
        <f t="shared" si="190"/>
        <v>0</v>
      </c>
      <c r="X1529" s="226" t="str">
        <f t="shared" si="191"/>
        <v>8</v>
      </c>
      <c r="Y1529" s="224"/>
      <c r="Z1529" s="182">
        <f t="shared" si="192"/>
        <v>130604.32</v>
      </c>
      <c r="AA1529" s="227">
        <f>VLOOKUP(G1529,Ma_KH!$A:$R,14,0)</f>
        <v>60</v>
      </c>
    </row>
    <row r="1530" spans="1:27" x14ac:dyDescent="0.25">
      <c r="A1530" s="280">
        <v>46046</v>
      </c>
      <c r="B1530" s="281">
        <v>4183608310</v>
      </c>
      <c r="C1530" s="288" t="s">
        <v>15180</v>
      </c>
      <c r="D1530" s="286">
        <v>46056</v>
      </c>
      <c r="E1530" s="219"/>
      <c r="F1530" s="218"/>
      <c r="G1530" s="268" t="s">
        <v>15457</v>
      </c>
      <c r="H1530" s="219"/>
      <c r="I1530" s="217" t="s">
        <v>15571</v>
      </c>
      <c r="J1530" s="21" t="s">
        <v>7228</v>
      </c>
      <c r="K1530" s="217" t="s">
        <v>27</v>
      </c>
      <c r="L1530" s="215" t="str">
        <f>VLOOKUP($K1530,[1]TONG_SL!$A$1:$D$65536,2,0)</f>
        <v>Chân giò heo muối 300g</v>
      </c>
      <c r="M1530" s="247"/>
      <c r="N1530" s="215" t="str">
        <f t="shared" si="188"/>
        <v>K-C6</v>
      </c>
      <c r="O1530" s="222"/>
      <c r="P1530" s="222"/>
      <c r="Q1530" s="215" t="str">
        <f>VLOOKUP(K1530,TONG_SL!$A:$D,3,0)</f>
        <v>Túi</v>
      </c>
      <c r="R1530" s="223">
        <v>15</v>
      </c>
      <c r="S1530" s="224"/>
      <c r="T1530" s="224">
        <f>VLOOKUP(VLOOKUP(G1530,Ma_KH!$A:$R,18,0)&amp;K1530,Gia_MB!$A:$F,6,0)</f>
        <v>73431</v>
      </c>
      <c r="U1530" s="182">
        <f t="shared" si="189"/>
        <v>1101465</v>
      </c>
      <c r="V1530" s="224"/>
      <c r="W1530" s="225">
        <f t="shared" si="190"/>
        <v>0</v>
      </c>
      <c r="X1530" s="226" t="str">
        <f t="shared" si="191"/>
        <v>8</v>
      </c>
      <c r="Y1530" s="224"/>
      <c r="Z1530" s="182">
        <f t="shared" si="192"/>
        <v>88117.2</v>
      </c>
      <c r="AA1530" s="227">
        <f>VLOOKUP(G1530,Ma_KH!$A:$R,14,0)</f>
        <v>60</v>
      </c>
    </row>
    <row r="1531" spans="1:27" x14ac:dyDescent="0.25">
      <c r="A1531" s="280">
        <v>46046</v>
      </c>
      <c r="B1531" s="281">
        <v>4183608310</v>
      </c>
      <c r="C1531" s="288" t="s">
        <v>15180</v>
      </c>
      <c r="D1531" s="286">
        <v>46056</v>
      </c>
      <c r="E1531" s="219"/>
      <c r="F1531" s="218"/>
      <c r="G1531" s="268" t="s">
        <v>15457</v>
      </c>
      <c r="H1531" s="219"/>
      <c r="I1531" s="217" t="s">
        <v>15571</v>
      </c>
      <c r="J1531" s="21" t="s">
        <v>7228</v>
      </c>
      <c r="K1531" s="217" t="s">
        <v>32</v>
      </c>
      <c r="L1531" s="215" t="str">
        <f>VLOOKUP($K1531,[1]TONG_SL!$A$1:$D$65536,2,0)</f>
        <v>Giò Tai Lưỡi Xào 250g</v>
      </c>
      <c r="M1531" s="247"/>
      <c r="N1531" s="215" t="str">
        <f t="shared" si="188"/>
        <v>K-C6</v>
      </c>
      <c r="O1531" s="222"/>
      <c r="P1531" s="222"/>
      <c r="Q1531" s="215" t="str">
        <f>VLOOKUP(K1531,TONG_SL!$A:$D,3,0)</f>
        <v>Túi</v>
      </c>
      <c r="R1531" s="223">
        <v>5</v>
      </c>
      <c r="S1531" s="224"/>
      <c r="T1531" s="224">
        <f>VLOOKUP(VLOOKUP(G1531,Ma_KH!$A:$R,18,0)&amp;K1531,Gia_MB!$A:$F,6,0)</f>
        <v>50182</v>
      </c>
      <c r="U1531" s="182">
        <f t="shared" si="189"/>
        <v>250910</v>
      </c>
      <c r="V1531" s="224"/>
      <c r="W1531" s="225">
        <f t="shared" si="190"/>
        <v>0</v>
      </c>
      <c r="X1531" s="226" t="str">
        <f t="shared" si="191"/>
        <v>8</v>
      </c>
      <c r="Y1531" s="224"/>
      <c r="Z1531" s="182">
        <f t="shared" si="192"/>
        <v>20072.8</v>
      </c>
      <c r="AA1531" s="227">
        <f>VLOOKUP(G1531,Ma_KH!$A:$R,14,0)</f>
        <v>60</v>
      </c>
    </row>
    <row r="1532" spans="1:27" x14ac:dyDescent="0.25">
      <c r="A1532" s="280">
        <v>46046</v>
      </c>
      <c r="B1532" s="281">
        <v>4183608310</v>
      </c>
      <c r="C1532" s="288" t="s">
        <v>15180</v>
      </c>
      <c r="D1532" s="286">
        <v>46056</v>
      </c>
      <c r="E1532" s="219"/>
      <c r="F1532" s="218"/>
      <c r="G1532" s="268" t="s">
        <v>15457</v>
      </c>
      <c r="H1532" s="219"/>
      <c r="I1532" s="217" t="s">
        <v>15571</v>
      </c>
      <c r="J1532" s="21" t="s">
        <v>7228</v>
      </c>
      <c r="K1532" s="217" t="s">
        <v>30</v>
      </c>
      <c r="L1532" s="215" t="str">
        <f>VLOOKUP($K1532,[1]TONG_SL!$A$1:$D$65536,2,0)</f>
        <v>Gà muối 500g</v>
      </c>
      <c r="M1532" s="247"/>
      <c r="N1532" s="215" t="str">
        <f t="shared" si="188"/>
        <v>K-C6</v>
      </c>
      <c r="O1532" s="222"/>
      <c r="P1532" s="222"/>
      <c r="Q1532" s="215" t="str">
        <f>VLOOKUP(K1532,TONG_SL!$A:$D,3,0)</f>
        <v>Túi</v>
      </c>
      <c r="R1532" s="223">
        <v>25</v>
      </c>
      <c r="S1532" s="224"/>
      <c r="T1532" s="224">
        <f>VLOOKUP(VLOOKUP(G1532,Ma_KH!$A:$R,18,0)&amp;K1532,Gia_MB!$A:$F,6,0)</f>
        <v>116611</v>
      </c>
      <c r="U1532" s="182">
        <f t="shared" si="189"/>
        <v>2915275</v>
      </c>
      <c r="V1532" s="224"/>
      <c r="W1532" s="225">
        <f t="shared" si="190"/>
        <v>0</v>
      </c>
      <c r="X1532" s="226" t="str">
        <f t="shared" si="191"/>
        <v>8</v>
      </c>
      <c r="Y1532" s="224"/>
      <c r="Z1532" s="182">
        <f t="shared" si="192"/>
        <v>233222</v>
      </c>
      <c r="AA1532" s="227">
        <f>VLOOKUP(G1532,Ma_KH!$A:$R,14,0)</f>
        <v>60</v>
      </c>
    </row>
    <row r="1533" spans="1:27" x14ac:dyDescent="0.25">
      <c r="A1533" s="216">
        <v>46046</v>
      </c>
      <c r="B1533" s="217">
        <v>4183608180</v>
      </c>
      <c r="C1533" s="10" t="s">
        <v>15180</v>
      </c>
      <c r="D1533" s="9">
        <v>46056</v>
      </c>
      <c r="E1533" s="219"/>
      <c r="F1533" s="218"/>
      <c r="G1533" s="268" t="s">
        <v>15457</v>
      </c>
      <c r="H1533" s="219"/>
      <c r="I1533" s="217" t="s">
        <v>15572</v>
      </c>
      <c r="J1533" s="21" t="s">
        <v>7228</v>
      </c>
      <c r="K1533" s="217" t="s">
        <v>27</v>
      </c>
      <c r="L1533" s="215" t="str">
        <f>VLOOKUP($K1533,[1]TONG_SL!$A$1:$D$65536,2,0)</f>
        <v>Chân giò heo muối 300g</v>
      </c>
      <c r="M1533" s="247"/>
      <c r="N1533" s="215" t="str">
        <f t="shared" si="188"/>
        <v>K-C6</v>
      </c>
      <c r="O1533" s="222"/>
      <c r="P1533" s="222"/>
      <c r="Q1533" s="215" t="str">
        <f>VLOOKUP(K1533,TONG_SL!$A:$D,3,0)</f>
        <v>Túi</v>
      </c>
      <c r="R1533" s="223">
        <v>50</v>
      </c>
      <c r="S1533" s="224"/>
      <c r="T1533" s="224">
        <f>VLOOKUP(VLOOKUP(G1533,Ma_KH!$A:$R,18,0)&amp;K1533,Gia_MB!$A:$F,6,0)</f>
        <v>73431</v>
      </c>
      <c r="U1533" s="182">
        <f t="shared" si="189"/>
        <v>3671550</v>
      </c>
      <c r="V1533" s="224"/>
      <c r="W1533" s="225">
        <f t="shared" si="190"/>
        <v>0</v>
      </c>
      <c r="X1533" s="226" t="str">
        <f t="shared" si="191"/>
        <v>8</v>
      </c>
      <c r="Y1533" s="224"/>
      <c r="Z1533" s="182">
        <f t="shared" si="192"/>
        <v>293724</v>
      </c>
      <c r="AA1533" s="227">
        <f>VLOOKUP(G1533,Ma_KH!$A:$R,14,0)</f>
        <v>60</v>
      </c>
    </row>
    <row r="1534" spans="1:27" x14ac:dyDescent="0.25">
      <c r="A1534" s="216">
        <v>46046</v>
      </c>
      <c r="B1534" s="217">
        <v>4183608180</v>
      </c>
      <c r="C1534" s="10" t="s">
        <v>15180</v>
      </c>
      <c r="D1534" s="9">
        <v>46056</v>
      </c>
      <c r="E1534" s="219"/>
      <c r="F1534" s="218"/>
      <c r="G1534" s="268" t="s">
        <v>15457</v>
      </c>
      <c r="H1534" s="219"/>
      <c r="I1534" s="217" t="s">
        <v>15572</v>
      </c>
      <c r="J1534" s="21" t="s">
        <v>7228</v>
      </c>
      <c r="K1534" s="217" t="s">
        <v>32</v>
      </c>
      <c r="L1534" s="215" t="str">
        <f>VLOOKUP($K1534,[1]TONG_SL!$A$1:$D$65536,2,0)</f>
        <v>Giò Tai Lưỡi Xào 250g</v>
      </c>
      <c r="M1534" s="247"/>
      <c r="N1534" s="215" t="str">
        <f t="shared" si="188"/>
        <v>K-C6</v>
      </c>
      <c r="O1534" s="222"/>
      <c r="P1534" s="222"/>
      <c r="Q1534" s="215" t="str">
        <f>VLOOKUP(K1534,TONG_SL!$A:$D,3,0)</f>
        <v>Túi</v>
      </c>
      <c r="R1534" s="223">
        <v>4</v>
      </c>
      <c r="S1534" s="224"/>
      <c r="T1534" s="224">
        <f>VLOOKUP(VLOOKUP(G1534,Ma_KH!$A:$R,18,0)&amp;K1534,Gia_MB!$A:$F,6,0)</f>
        <v>50182</v>
      </c>
      <c r="U1534" s="182">
        <f t="shared" si="189"/>
        <v>200728</v>
      </c>
      <c r="V1534" s="224"/>
      <c r="W1534" s="225">
        <f t="shared" si="190"/>
        <v>0</v>
      </c>
      <c r="X1534" s="226" t="str">
        <f t="shared" si="191"/>
        <v>8</v>
      </c>
      <c r="Y1534" s="224"/>
      <c r="Z1534" s="182">
        <f t="shared" si="192"/>
        <v>16058.24</v>
      </c>
      <c r="AA1534" s="227">
        <f>VLOOKUP(G1534,Ma_KH!$A:$R,14,0)</f>
        <v>60</v>
      </c>
    </row>
    <row r="1535" spans="1:27" x14ac:dyDescent="0.25">
      <c r="A1535" s="216">
        <v>46046</v>
      </c>
      <c r="B1535" s="217">
        <v>4183608180</v>
      </c>
      <c r="C1535" s="10" t="s">
        <v>15180</v>
      </c>
      <c r="D1535" s="9">
        <v>46056</v>
      </c>
      <c r="E1535" s="219"/>
      <c r="F1535" s="218"/>
      <c r="G1535" s="268" t="s">
        <v>15457</v>
      </c>
      <c r="H1535" s="219"/>
      <c r="I1535" s="217" t="s">
        <v>15572</v>
      </c>
      <c r="J1535" s="21" t="s">
        <v>7228</v>
      </c>
      <c r="K1535" s="217" t="s">
        <v>30</v>
      </c>
      <c r="L1535" s="215" t="str">
        <f>VLOOKUP($K1535,[1]TONG_SL!$A$1:$D$65536,2,0)</f>
        <v>Gà muối 500g</v>
      </c>
      <c r="M1535" s="247"/>
      <c r="N1535" s="215" t="str">
        <f t="shared" si="188"/>
        <v>K-C6</v>
      </c>
      <c r="O1535" s="222"/>
      <c r="P1535" s="222"/>
      <c r="Q1535" s="215" t="str">
        <f>VLOOKUP(K1535,TONG_SL!$A:$D,3,0)</f>
        <v>Túi</v>
      </c>
      <c r="R1535" s="223">
        <v>20</v>
      </c>
      <c r="S1535" s="224"/>
      <c r="T1535" s="224">
        <f>VLOOKUP(VLOOKUP(G1535,Ma_KH!$A:$R,18,0)&amp;K1535,Gia_MB!$A:$F,6,0)</f>
        <v>116611</v>
      </c>
      <c r="U1535" s="182">
        <f t="shared" si="189"/>
        <v>2332220</v>
      </c>
      <c r="V1535" s="224"/>
      <c r="W1535" s="225">
        <f t="shared" si="190"/>
        <v>0</v>
      </c>
      <c r="X1535" s="226" t="str">
        <f t="shared" si="191"/>
        <v>8</v>
      </c>
      <c r="Y1535" s="224"/>
      <c r="Z1535" s="182">
        <f t="shared" si="192"/>
        <v>186577.6</v>
      </c>
      <c r="AA1535" s="227">
        <f>VLOOKUP(G1535,Ma_KH!$A:$R,14,0)</f>
        <v>60</v>
      </c>
    </row>
    <row r="1536" spans="1:27" x14ac:dyDescent="0.25">
      <c r="A1536" s="280">
        <v>46046</v>
      </c>
      <c r="B1536" s="281">
        <v>4183607591</v>
      </c>
      <c r="C1536" s="288" t="s">
        <v>15180</v>
      </c>
      <c r="D1536" s="286">
        <v>46056</v>
      </c>
      <c r="E1536" s="219"/>
      <c r="F1536" s="218"/>
      <c r="G1536" s="268" t="s">
        <v>15457</v>
      </c>
      <c r="H1536" s="219"/>
      <c r="I1536" s="217" t="s">
        <v>15573</v>
      </c>
      <c r="J1536" s="21" t="s">
        <v>7228</v>
      </c>
      <c r="K1536" s="217" t="s">
        <v>27</v>
      </c>
      <c r="L1536" s="215" t="str">
        <f>VLOOKUP($K1536,[1]TONG_SL!$A$1:$D$65536,2,0)</f>
        <v>Chân giò heo muối 300g</v>
      </c>
      <c r="M1536" s="247"/>
      <c r="N1536" s="215" t="str">
        <f t="shared" si="188"/>
        <v>K-C6</v>
      </c>
      <c r="O1536" s="222"/>
      <c r="P1536" s="222"/>
      <c r="Q1536" s="215" t="str">
        <f>VLOOKUP(K1536,TONG_SL!$A:$D,3,0)</f>
        <v>Túi</v>
      </c>
      <c r="R1536" s="223">
        <v>40</v>
      </c>
      <c r="S1536" s="224"/>
      <c r="T1536" s="224">
        <f>VLOOKUP(VLOOKUP(G1536,Ma_KH!$A:$R,18,0)&amp;K1536,Gia_MB!$A:$F,6,0)</f>
        <v>73431</v>
      </c>
      <c r="U1536" s="182">
        <f t="shared" si="189"/>
        <v>2937240</v>
      </c>
      <c r="V1536" s="224"/>
      <c r="W1536" s="225">
        <f t="shared" si="190"/>
        <v>0</v>
      </c>
      <c r="X1536" s="226" t="str">
        <f t="shared" si="191"/>
        <v>8</v>
      </c>
      <c r="Y1536" s="224"/>
      <c r="Z1536" s="182">
        <f t="shared" si="192"/>
        <v>234979.20000000001</v>
      </c>
      <c r="AA1536" s="227">
        <f>VLOOKUP(G1536,Ma_KH!$A:$R,14,0)</f>
        <v>60</v>
      </c>
    </row>
    <row r="1537" spans="1:27" x14ac:dyDescent="0.25">
      <c r="A1537" s="280">
        <v>46046</v>
      </c>
      <c r="B1537" s="281">
        <v>4183607591</v>
      </c>
      <c r="C1537" s="288" t="s">
        <v>15180</v>
      </c>
      <c r="D1537" s="286">
        <v>46056</v>
      </c>
      <c r="E1537" s="219"/>
      <c r="F1537" s="218"/>
      <c r="G1537" s="268" t="s">
        <v>15457</v>
      </c>
      <c r="H1537" s="219"/>
      <c r="I1537" s="217" t="s">
        <v>15573</v>
      </c>
      <c r="J1537" s="21" t="s">
        <v>7228</v>
      </c>
      <c r="K1537" s="217" t="s">
        <v>32</v>
      </c>
      <c r="L1537" s="215" t="str">
        <f>VLOOKUP($K1537,[1]TONG_SL!$A$1:$D$65536,2,0)</f>
        <v>Giò Tai Lưỡi Xào 250g</v>
      </c>
      <c r="M1537" s="247"/>
      <c r="N1537" s="215" t="str">
        <f t="shared" si="188"/>
        <v>K-C6</v>
      </c>
      <c r="O1537" s="222"/>
      <c r="P1537" s="222"/>
      <c r="Q1537" s="215" t="str">
        <f>VLOOKUP(K1537,TONG_SL!$A:$D,3,0)</f>
        <v>Túi</v>
      </c>
      <c r="R1537" s="223">
        <v>6</v>
      </c>
      <c r="S1537" s="224"/>
      <c r="T1537" s="224">
        <f>VLOOKUP(VLOOKUP(G1537,Ma_KH!$A:$R,18,0)&amp;K1537,Gia_MB!$A:$F,6,0)</f>
        <v>50182</v>
      </c>
      <c r="U1537" s="182">
        <f t="shared" si="189"/>
        <v>301092</v>
      </c>
      <c r="V1537" s="224"/>
      <c r="W1537" s="225">
        <f t="shared" si="190"/>
        <v>0</v>
      </c>
      <c r="X1537" s="226" t="str">
        <f t="shared" si="191"/>
        <v>8</v>
      </c>
      <c r="Y1537" s="224"/>
      <c r="Z1537" s="182">
        <f t="shared" si="192"/>
        <v>24087.360000000001</v>
      </c>
      <c r="AA1537" s="227">
        <f>VLOOKUP(G1537,Ma_KH!$A:$R,14,0)</f>
        <v>60</v>
      </c>
    </row>
    <row r="1538" spans="1:27" x14ac:dyDescent="0.25">
      <c r="A1538" s="280">
        <v>46046</v>
      </c>
      <c r="B1538" s="281">
        <v>4183607591</v>
      </c>
      <c r="C1538" s="288" t="s">
        <v>15180</v>
      </c>
      <c r="D1538" s="286">
        <v>46056</v>
      </c>
      <c r="E1538" s="219"/>
      <c r="F1538" s="218"/>
      <c r="G1538" s="268" t="s">
        <v>15457</v>
      </c>
      <c r="H1538" s="219"/>
      <c r="I1538" s="217" t="s">
        <v>15573</v>
      </c>
      <c r="J1538" s="21" t="s">
        <v>7228</v>
      </c>
      <c r="K1538" s="217" t="s">
        <v>30</v>
      </c>
      <c r="L1538" s="215" t="str">
        <f>VLOOKUP($K1538,[1]TONG_SL!$A$1:$D$65536,2,0)</f>
        <v>Gà muối 500g</v>
      </c>
      <c r="M1538" s="247"/>
      <c r="N1538" s="215" t="str">
        <f t="shared" si="188"/>
        <v>K-C6</v>
      </c>
      <c r="O1538" s="222"/>
      <c r="P1538" s="222"/>
      <c r="Q1538" s="215" t="str">
        <f>VLOOKUP(K1538,TONG_SL!$A:$D,3,0)</f>
        <v>Túi</v>
      </c>
      <c r="R1538" s="223">
        <v>20</v>
      </c>
      <c r="S1538" s="224"/>
      <c r="T1538" s="224">
        <f>VLOOKUP(VLOOKUP(G1538,Ma_KH!$A:$R,18,0)&amp;K1538,Gia_MB!$A:$F,6,0)</f>
        <v>116611</v>
      </c>
      <c r="U1538" s="182">
        <f t="shared" si="189"/>
        <v>2332220</v>
      </c>
      <c r="V1538" s="224"/>
      <c r="W1538" s="225">
        <f t="shared" si="190"/>
        <v>0</v>
      </c>
      <c r="X1538" s="226" t="str">
        <f t="shared" si="191"/>
        <v>8</v>
      </c>
      <c r="Y1538" s="224"/>
      <c r="Z1538" s="182">
        <f t="shared" si="192"/>
        <v>186577.6</v>
      </c>
      <c r="AA1538" s="227">
        <f>VLOOKUP(G1538,Ma_KH!$A:$R,14,0)</f>
        <v>60</v>
      </c>
    </row>
    <row r="1539" spans="1:27" x14ac:dyDescent="0.25">
      <c r="A1539" s="280">
        <v>46046</v>
      </c>
      <c r="B1539" s="281">
        <v>4183608142</v>
      </c>
      <c r="C1539" s="288" t="s">
        <v>15180</v>
      </c>
      <c r="D1539" s="286">
        <v>46056</v>
      </c>
      <c r="E1539" s="219"/>
      <c r="F1539" s="218"/>
      <c r="G1539" s="268" t="s">
        <v>15457</v>
      </c>
      <c r="H1539" s="219"/>
      <c r="I1539" s="217" t="s">
        <v>15574</v>
      </c>
      <c r="J1539" s="21" t="s">
        <v>7228</v>
      </c>
      <c r="K1539" s="217" t="s">
        <v>32</v>
      </c>
      <c r="L1539" s="215" t="str">
        <f>VLOOKUP($K1539,[1]TONG_SL!$A$1:$D$65536,2,0)</f>
        <v>Giò Tai Lưỡi Xào 250g</v>
      </c>
      <c r="M1539" s="247"/>
      <c r="N1539" s="215" t="str">
        <f t="shared" si="188"/>
        <v>K-C6</v>
      </c>
      <c r="O1539" s="222"/>
      <c r="P1539" s="222"/>
      <c r="Q1539" s="215" t="str">
        <f>VLOOKUP(K1539,TONG_SL!$A:$D,3,0)</f>
        <v>Túi</v>
      </c>
      <c r="R1539" s="223">
        <v>1</v>
      </c>
      <c r="S1539" s="224"/>
      <c r="T1539" s="224">
        <f>VLOOKUP(VLOOKUP(G1539,Ma_KH!$A:$R,18,0)&amp;K1539,Gia_MB!$A:$F,6,0)</f>
        <v>50182</v>
      </c>
      <c r="U1539" s="182">
        <f t="shared" si="189"/>
        <v>50182</v>
      </c>
      <c r="V1539" s="224"/>
      <c r="W1539" s="225">
        <f t="shared" si="190"/>
        <v>0</v>
      </c>
      <c r="X1539" s="226" t="str">
        <f t="shared" si="191"/>
        <v>8</v>
      </c>
      <c r="Y1539" s="224"/>
      <c r="Z1539" s="182">
        <f t="shared" si="192"/>
        <v>4014.56</v>
      </c>
      <c r="AA1539" s="227">
        <f>VLOOKUP(G1539,Ma_KH!$A:$R,14,0)</f>
        <v>60</v>
      </c>
    </row>
    <row r="1540" spans="1:27" x14ac:dyDescent="0.25">
      <c r="A1540" s="280">
        <v>46046</v>
      </c>
      <c r="B1540" s="281">
        <v>4183608142</v>
      </c>
      <c r="C1540" s="288" t="s">
        <v>15180</v>
      </c>
      <c r="D1540" s="286">
        <v>46056</v>
      </c>
      <c r="E1540" s="219"/>
      <c r="F1540" s="218"/>
      <c r="G1540" s="268" t="s">
        <v>15457</v>
      </c>
      <c r="H1540" s="219"/>
      <c r="I1540" s="217" t="s">
        <v>15574</v>
      </c>
      <c r="J1540" s="21" t="s">
        <v>7228</v>
      </c>
      <c r="K1540" s="217" t="s">
        <v>30</v>
      </c>
      <c r="L1540" s="215" t="str">
        <f>VLOOKUP($K1540,[1]TONG_SL!$A$1:$D$65536,2,0)</f>
        <v>Gà muối 500g</v>
      </c>
      <c r="M1540" s="247"/>
      <c r="N1540" s="215" t="str">
        <f t="shared" si="188"/>
        <v>K-C6</v>
      </c>
      <c r="O1540" s="222"/>
      <c r="P1540" s="222"/>
      <c r="Q1540" s="215" t="str">
        <f>VLOOKUP(K1540,TONG_SL!$A:$D,3,0)</f>
        <v>Túi</v>
      </c>
      <c r="R1540" s="223">
        <v>30</v>
      </c>
      <c r="S1540" s="224"/>
      <c r="T1540" s="224">
        <f>VLOOKUP(VLOOKUP(G1540,Ma_KH!$A:$R,18,0)&amp;K1540,Gia_MB!$A:$F,6,0)</f>
        <v>116611</v>
      </c>
      <c r="U1540" s="182">
        <f t="shared" si="189"/>
        <v>3498330</v>
      </c>
      <c r="V1540" s="224"/>
      <c r="W1540" s="225">
        <f t="shared" si="190"/>
        <v>0</v>
      </c>
      <c r="X1540" s="226" t="str">
        <f t="shared" si="191"/>
        <v>8</v>
      </c>
      <c r="Y1540" s="224"/>
      <c r="Z1540" s="182">
        <f t="shared" si="192"/>
        <v>279866.40000000002</v>
      </c>
      <c r="AA1540" s="227">
        <f>VLOOKUP(G1540,Ma_KH!$A:$R,14,0)</f>
        <v>60</v>
      </c>
    </row>
    <row r="1541" spans="1:27" x14ac:dyDescent="0.25">
      <c r="A1541" s="280">
        <v>46046</v>
      </c>
      <c r="B1541" s="281">
        <v>4183608142</v>
      </c>
      <c r="C1541" s="288" t="s">
        <v>15180</v>
      </c>
      <c r="D1541" s="286">
        <v>46056</v>
      </c>
      <c r="E1541" s="219"/>
      <c r="F1541" s="218"/>
      <c r="G1541" s="268" t="s">
        <v>15457</v>
      </c>
      <c r="H1541" s="219"/>
      <c r="I1541" s="217" t="s">
        <v>15574</v>
      </c>
      <c r="J1541" s="21" t="s">
        <v>7228</v>
      </c>
      <c r="K1541" s="217" t="s">
        <v>27</v>
      </c>
      <c r="L1541" s="215" t="str">
        <f>VLOOKUP($K1541,[1]TONG_SL!$A$1:$D$65536,2,0)</f>
        <v>Chân giò heo muối 300g</v>
      </c>
      <c r="M1541" s="247"/>
      <c r="N1541" s="215" t="str">
        <f t="shared" si="188"/>
        <v>K-C6</v>
      </c>
      <c r="O1541" s="222"/>
      <c r="P1541" s="222"/>
      <c r="Q1541" s="215" t="str">
        <f>VLOOKUP(K1541,TONG_SL!$A:$D,3,0)</f>
        <v>Túi</v>
      </c>
      <c r="R1541" s="223">
        <v>30</v>
      </c>
      <c r="S1541" s="224"/>
      <c r="T1541" s="224">
        <f>VLOOKUP(VLOOKUP(G1541,Ma_KH!$A:$R,18,0)&amp;K1541,Gia_MB!$A:$F,6,0)</f>
        <v>73431</v>
      </c>
      <c r="U1541" s="182">
        <f t="shared" si="189"/>
        <v>2202930</v>
      </c>
      <c r="V1541" s="224"/>
      <c r="W1541" s="225">
        <f t="shared" si="190"/>
        <v>0</v>
      </c>
      <c r="X1541" s="226" t="str">
        <f t="shared" si="191"/>
        <v>8</v>
      </c>
      <c r="Y1541" s="224"/>
      <c r="Z1541" s="182">
        <f t="shared" si="192"/>
        <v>176234.4</v>
      </c>
      <c r="AA1541" s="227">
        <f>VLOOKUP(G1541,Ma_KH!$A:$R,14,0)</f>
        <v>60</v>
      </c>
    </row>
    <row r="1542" spans="1:27" x14ac:dyDescent="0.25">
      <c r="A1542" s="343">
        <v>46046</v>
      </c>
      <c r="B1542" s="344">
        <v>4183608319</v>
      </c>
      <c r="C1542" s="421" t="s">
        <v>15180</v>
      </c>
      <c r="D1542" s="422">
        <v>46056</v>
      </c>
      <c r="E1542" s="219"/>
      <c r="F1542" s="218"/>
      <c r="G1542" s="268" t="s">
        <v>15457</v>
      </c>
      <c r="H1542" s="219"/>
      <c r="I1542" s="217" t="s">
        <v>15575</v>
      </c>
      <c r="J1542" s="21" t="s">
        <v>7228</v>
      </c>
      <c r="K1542" s="217" t="s">
        <v>30</v>
      </c>
      <c r="L1542" s="215" t="str">
        <f>VLOOKUP($K1542,[1]TONG_SL!$A$1:$D$65536,2,0)</f>
        <v>Gà muối 500g</v>
      </c>
      <c r="M1542" s="247"/>
      <c r="N1542" s="215" t="str">
        <f t="shared" si="188"/>
        <v>K-C6</v>
      </c>
      <c r="O1542" s="222"/>
      <c r="P1542" s="222"/>
      <c r="Q1542" s="215" t="str">
        <f>VLOOKUP(K1542,TONG_SL!$A:$D,3,0)</f>
        <v>Túi</v>
      </c>
      <c r="R1542" s="223">
        <v>22</v>
      </c>
      <c r="S1542" s="224"/>
      <c r="T1542" s="224">
        <f>VLOOKUP(VLOOKUP(G1542,Ma_KH!$A:$R,18,0)&amp;K1542,Gia_MB!$A:$F,6,0)</f>
        <v>116611</v>
      </c>
      <c r="U1542" s="182">
        <f t="shared" si="189"/>
        <v>2565442</v>
      </c>
      <c r="V1542" s="224"/>
      <c r="W1542" s="225">
        <f t="shared" si="190"/>
        <v>0</v>
      </c>
      <c r="X1542" s="226" t="str">
        <f t="shared" si="191"/>
        <v>8</v>
      </c>
      <c r="Y1542" s="224"/>
      <c r="Z1542" s="182">
        <f t="shared" si="192"/>
        <v>205235.36000000002</v>
      </c>
      <c r="AA1542" s="227">
        <f>VLOOKUP(G1542,Ma_KH!$A:$R,14,0)</f>
        <v>60</v>
      </c>
    </row>
    <row r="1543" spans="1:27" x14ac:dyDescent="0.25">
      <c r="A1543" s="280">
        <v>46046</v>
      </c>
      <c r="B1543" s="281">
        <v>4183608319</v>
      </c>
      <c r="C1543" s="288" t="s">
        <v>15180</v>
      </c>
      <c r="D1543" s="286">
        <v>46056</v>
      </c>
      <c r="E1543" s="219"/>
      <c r="F1543" s="218"/>
      <c r="G1543" s="268" t="s">
        <v>15457</v>
      </c>
      <c r="H1543" s="219"/>
      <c r="I1543" s="217" t="s">
        <v>15575</v>
      </c>
      <c r="J1543" s="21" t="s">
        <v>7228</v>
      </c>
      <c r="K1543" s="217" t="s">
        <v>27</v>
      </c>
      <c r="L1543" s="215" t="str">
        <f>VLOOKUP($K1543,[1]TONG_SL!$A$1:$D$65536,2,0)</f>
        <v>Chân giò heo muối 300g</v>
      </c>
      <c r="M1543" s="247"/>
      <c r="N1543" s="215" t="str">
        <f t="shared" si="188"/>
        <v>K-C6</v>
      </c>
      <c r="O1543" s="222"/>
      <c r="P1543" s="222"/>
      <c r="Q1543" s="215" t="str">
        <f>VLOOKUP(K1543,TONG_SL!$A:$D,3,0)</f>
        <v>Túi</v>
      </c>
      <c r="R1543" s="223">
        <v>20</v>
      </c>
      <c r="S1543" s="224"/>
      <c r="T1543" s="224">
        <f>VLOOKUP(VLOOKUP(G1543,Ma_KH!$A:$R,18,0)&amp;K1543,Gia_MB!$A:$F,6,0)</f>
        <v>73431</v>
      </c>
      <c r="U1543" s="182">
        <f t="shared" si="189"/>
        <v>1468620</v>
      </c>
      <c r="V1543" s="224"/>
      <c r="W1543" s="225">
        <f t="shared" si="190"/>
        <v>0</v>
      </c>
      <c r="X1543" s="226" t="str">
        <f t="shared" si="191"/>
        <v>8</v>
      </c>
      <c r="Y1543" s="224"/>
      <c r="Z1543" s="182">
        <f t="shared" si="192"/>
        <v>117489.60000000001</v>
      </c>
      <c r="AA1543" s="227">
        <f>VLOOKUP(G1543,Ma_KH!$A:$R,14,0)</f>
        <v>60</v>
      </c>
    </row>
    <row r="1544" spans="1:27" x14ac:dyDescent="0.25">
      <c r="A1544" s="280">
        <v>46046</v>
      </c>
      <c r="B1544" s="281">
        <v>4183608319</v>
      </c>
      <c r="C1544" s="288" t="s">
        <v>15180</v>
      </c>
      <c r="D1544" s="286">
        <v>46056</v>
      </c>
      <c r="E1544" s="219"/>
      <c r="F1544" s="218"/>
      <c r="G1544" s="268" t="s">
        <v>15457</v>
      </c>
      <c r="H1544" s="219"/>
      <c r="I1544" s="217" t="s">
        <v>15575</v>
      </c>
      <c r="J1544" s="21" t="s">
        <v>7228</v>
      </c>
      <c r="K1544" s="217" t="s">
        <v>48</v>
      </c>
      <c r="L1544" s="215" t="str">
        <f>VLOOKUP($K1544,[1]TONG_SL!$A$1:$D$65536,2,0)</f>
        <v>Mọc Nấm Hương 250g</v>
      </c>
      <c r="M1544" s="247"/>
      <c r="N1544" s="215" t="str">
        <f t="shared" si="188"/>
        <v>K-C6</v>
      </c>
      <c r="O1544" s="222"/>
      <c r="P1544" s="222"/>
      <c r="Q1544" s="215" t="str">
        <f>VLOOKUP(K1544,TONG_SL!$A:$D,3,0)</f>
        <v>Túi</v>
      </c>
      <c r="R1544" s="223">
        <v>10</v>
      </c>
      <c r="S1544" s="224"/>
      <c r="T1544" s="224">
        <f>VLOOKUP(VLOOKUP(G1544,Ma_KH!$A:$R,18,0)&amp;K1544,Gia_MB!$A:$F,6,0)</f>
        <v>46000</v>
      </c>
      <c r="U1544" s="182">
        <f t="shared" si="189"/>
        <v>460000</v>
      </c>
      <c r="V1544" s="224"/>
      <c r="W1544" s="225">
        <f t="shared" si="190"/>
        <v>0</v>
      </c>
      <c r="X1544" s="226" t="str">
        <f t="shared" si="191"/>
        <v>8</v>
      </c>
      <c r="Y1544" s="224"/>
      <c r="Z1544" s="182">
        <f t="shared" si="192"/>
        <v>36800</v>
      </c>
      <c r="AA1544" s="227">
        <f>VLOOKUP(G1544,Ma_KH!$A:$R,14,0)</f>
        <v>60</v>
      </c>
    </row>
    <row r="1545" spans="1:27" x14ac:dyDescent="0.25">
      <c r="A1545" s="280">
        <v>46046</v>
      </c>
      <c r="B1545" s="281">
        <v>4183608319</v>
      </c>
      <c r="C1545" s="288" t="s">
        <v>15180</v>
      </c>
      <c r="D1545" s="286">
        <v>46056</v>
      </c>
      <c r="E1545" s="219"/>
      <c r="F1545" s="218"/>
      <c r="G1545" s="268" t="s">
        <v>15457</v>
      </c>
      <c r="H1545" s="219"/>
      <c r="I1545" s="217" t="s">
        <v>15575</v>
      </c>
      <c r="J1545" s="21" t="s">
        <v>7228</v>
      </c>
      <c r="K1545" s="217" t="s">
        <v>32</v>
      </c>
      <c r="L1545" s="215" t="str">
        <f>VLOOKUP($K1545,[1]TONG_SL!$A$1:$D$65536,2,0)</f>
        <v>Giò Tai Lưỡi Xào 250g</v>
      </c>
      <c r="M1545" s="247"/>
      <c r="N1545" s="215" t="str">
        <f t="shared" si="188"/>
        <v>K-C6</v>
      </c>
      <c r="O1545" s="222"/>
      <c r="P1545" s="222"/>
      <c r="Q1545" s="215" t="str">
        <f>VLOOKUP(K1545,TONG_SL!$A:$D,3,0)</f>
        <v>Túi</v>
      </c>
      <c r="R1545" s="223">
        <v>5</v>
      </c>
      <c r="S1545" s="224"/>
      <c r="T1545" s="224">
        <f>VLOOKUP(VLOOKUP(G1545,Ma_KH!$A:$R,18,0)&amp;K1545,Gia_MB!$A:$F,6,0)</f>
        <v>50182</v>
      </c>
      <c r="U1545" s="182">
        <f t="shared" si="189"/>
        <v>250910</v>
      </c>
      <c r="V1545" s="224"/>
      <c r="W1545" s="225">
        <f t="shared" si="190"/>
        <v>0</v>
      </c>
      <c r="X1545" s="226" t="str">
        <f t="shared" si="191"/>
        <v>8</v>
      </c>
      <c r="Y1545" s="224"/>
      <c r="Z1545" s="182">
        <f t="shared" si="192"/>
        <v>20072.8</v>
      </c>
      <c r="AA1545" s="227">
        <f>VLOOKUP(G1545,Ma_KH!$A:$R,14,0)</f>
        <v>60</v>
      </c>
    </row>
    <row r="1546" spans="1:27" x14ac:dyDescent="0.25">
      <c r="A1546" s="280">
        <v>46046</v>
      </c>
      <c r="B1546" s="281">
        <v>4183608319</v>
      </c>
      <c r="C1546" s="288" t="s">
        <v>15180</v>
      </c>
      <c r="D1546" s="286">
        <v>46056</v>
      </c>
      <c r="E1546" s="219"/>
      <c r="F1546" s="218"/>
      <c r="G1546" s="268" t="s">
        <v>15457</v>
      </c>
      <c r="H1546" s="219"/>
      <c r="I1546" s="217" t="s">
        <v>15575</v>
      </c>
      <c r="J1546" s="21" t="s">
        <v>7228</v>
      </c>
      <c r="K1546" s="217" t="s">
        <v>7150</v>
      </c>
      <c r="L1546" s="215" t="str">
        <f>VLOOKUP($K1546,[1]TONG_SL!$A$1:$D$65536,2,0)</f>
        <v>Chả cốm 300g</v>
      </c>
      <c r="M1546" s="247"/>
      <c r="N1546" s="215" t="str">
        <f t="shared" si="188"/>
        <v>K-C6</v>
      </c>
      <c r="O1546" s="222"/>
      <c r="P1546" s="222"/>
      <c r="Q1546" s="215" t="str">
        <f>VLOOKUP(K1546,TONG_SL!$A:$D,3,0)</f>
        <v>Túi</v>
      </c>
      <c r="R1546" s="223">
        <v>10</v>
      </c>
      <c r="S1546" s="224"/>
      <c r="T1546" s="224">
        <f>VLOOKUP(VLOOKUP(G1546,Ma_KH!$A:$R,18,0)&amp;K1546,Gia_MB!$A:$F,6,0)</f>
        <v>74250</v>
      </c>
      <c r="U1546" s="182">
        <f t="shared" si="189"/>
        <v>742500</v>
      </c>
      <c r="V1546" s="224"/>
      <c r="W1546" s="225">
        <f t="shared" si="190"/>
        <v>0</v>
      </c>
      <c r="X1546" s="226" t="str">
        <f t="shared" si="191"/>
        <v>8</v>
      </c>
      <c r="Y1546" s="224"/>
      <c r="Z1546" s="182">
        <f t="shared" si="192"/>
        <v>59400</v>
      </c>
      <c r="AA1546" s="227">
        <f>VLOOKUP(G1546,Ma_KH!$A:$R,14,0)</f>
        <v>60</v>
      </c>
    </row>
    <row r="1547" spans="1:27" x14ac:dyDescent="0.25">
      <c r="A1547" s="280">
        <v>46046</v>
      </c>
      <c r="B1547" s="281">
        <v>4183608319</v>
      </c>
      <c r="C1547" s="288" t="s">
        <v>15180</v>
      </c>
      <c r="D1547" s="286">
        <v>46056</v>
      </c>
      <c r="E1547" s="219"/>
      <c r="F1547" s="218"/>
      <c r="G1547" s="268" t="s">
        <v>15457</v>
      </c>
      <c r="H1547" s="219"/>
      <c r="I1547" s="217" t="s">
        <v>15575</v>
      </c>
      <c r="J1547" s="21" t="s">
        <v>7228</v>
      </c>
      <c r="K1547" s="217" t="s">
        <v>34</v>
      </c>
      <c r="L1547" s="215" t="str">
        <f>VLOOKUP($K1547,[1]TONG_SL!$A$1:$D$65536,2,0)</f>
        <v>Tai heo muối 200g</v>
      </c>
      <c r="M1547" s="247"/>
      <c r="N1547" s="215" t="str">
        <f t="shared" si="188"/>
        <v>K-C6</v>
      </c>
      <c r="O1547" s="222"/>
      <c r="P1547" s="222"/>
      <c r="Q1547" s="215" t="str">
        <f>VLOOKUP(K1547,TONG_SL!$A:$D,3,0)</f>
        <v>Túi</v>
      </c>
      <c r="R1547" s="223">
        <v>10</v>
      </c>
      <c r="S1547" s="224"/>
      <c r="T1547" s="224">
        <f>VLOOKUP(VLOOKUP(G1547,Ma_KH!$A:$R,18,0)&amp;K1547,Gia_MB!$A:$F,6,0)</f>
        <v>55595</v>
      </c>
      <c r="U1547" s="182">
        <f t="shared" si="189"/>
        <v>555950</v>
      </c>
      <c r="V1547" s="224"/>
      <c r="W1547" s="225">
        <f t="shared" si="190"/>
        <v>0</v>
      </c>
      <c r="X1547" s="226" t="str">
        <f t="shared" si="191"/>
        <v>8</v>
      </c>
      <c r="Y1547" s="224"/>
      <c r="Z1547" s="182">
        <f t="shared" si="192"/>
        <v>44476</v>
      </c>
      <c r="AA1547" s="227">
        <f>VLOOKUP(G1547,Ma_KH!$A:$R,14,0)</f>
        <v>60</v>
      </c>
    </row>
    <row r="1548" spans="1:27" x14ac:dyDescent="0.25">
      <c r="A1548" s="280">
        <v>46046</v>
      </c>
      <c r="B1548" s="281">
        <v>4183607735</v>
      </c>
      <c r="C1548" s="288" t="s">
        <v>15180</v>
      </c>
      <c r="D1548" s="286">
        <v>46056</v>
      </c>
      <c r="E1548" s="219"/>
      <c r="F1548" s="218"/>
      <c r="G1548" s="268" t="s">
        <v>15457</v>
      </c>
      <c r="H1548" s="219"/>
      <c r="I1548" s="217" t="s">
        <v>15576</v>
      </c>
      <c r="J1548" s="21" t="s">
        <v>7228</v>
      </c>
      <c r="K1548" s="217" t="s">
        <v>30</v>
      </c>
      <c r="L1548" s="215" t="str">
        <f>VLOOKUP($K1548,[1]TONG_SL!$A$1:$D$65536,2,0)</f>
        <v>Gà muối 500g</v>
      </c>
      <c r="M1548" s="247"/>
      <c r="N1548" s="215" t="str">
        <f t="shared" si="188"/>
        <v>K-C6</v>
      </c>
      <c r="O1548" s="222"/>
      <c r="P1548" s="222"/>
      <c r="Q1548" s="215" t="str">
        <f>VLOOKUP(K1548,TONG_SL!$A:$D,3,0)</f>
        <v>Túi</v>
      </c>
      <c r="R1548" s="223">
        <v>30</v>
      </c>
      <c r="S1548" s="224"/>
      <c r="T1548" s="224">
        <f>VLOOKUP(VLOOKUP(G1548,Ma_KH!$A:$R,18,0)&amp;K1548,Gia_MB!$A:$F,6,0)</f>
        <v>116611</v>
      </c>
      <c r="U1548" s="182">
        <f t="shared" si="189"/>
        <v>3498330</v>
      </c>
      <c r="V1548" s="224"/>
      <c r="W1548" s="225">
        <f t="shared" si="190"/>
        <v>0</v>
      </c>
      <c r="X1548" s="226" t="str">
        <f t="shared" si="191"/>
        <v>8</v>
      </c>
      <c r="Y1548" s="224"/>
      <c r="Z1548" s="182">
        <f t="shared" si="192"/>
        <v>279866.40000000002</v>
      </c>
      <c r="AA1548" s="227">
        <f>VLOOKUP(G1548,Ma_KH!$A:$R,14,0)</f>
        <v>60</v>
      </c>
    </row>
    <row r="1549" spans="1:27" x14ac:dyDescent="0.25">
      <c r="A1549" s="280">
        <v>46046</v>
      </c>
      <c r="B1549" s="281">
        <v>4183607735</v>
      </c>
      <c r="C1549" s="288" t="s">
        <v>15180</v>
      </c>
      <c r="D1549" s="286">
        <v>46056</v>
      </c>
      <c r="E1549" s="219"/>
      <c r="F1549" s="218"/>
      <c r="G1549" s="268" t="s">
        <v>15457</v>
      </c>
      <c r="H1549" s="219"/>
      <c r="I1549" s="217" t="s">
        <v>15576</v>
      </c>
      <c r="J1549" s="21" t="s">
        <v>7228</v>
      </c>
      <c r="K1549" s="217" t="s">
        <v>32</v>
      </c>
      <c r="L1549" s="215" t="str">
        <f>VLOOKUP($K1549,[1]TONG_SL!$A$1:$D$65536,2,0)</f>
        <v>Giò Tai Lưỡi Xào 250g</v>
      </c>
      <c r="M1549" s="247"/>
      <c r="N1549" s="215" t="str">
        <f t="shared" si="188"/>
        <v>K-C6</v>
      </c>
      <c r="O1549" s="222"/>
      <c r="P1549" s="222"/>
      <c r="Q1549" s="215" t="str">
        <f>VLOOKUP(K1549,TONG_SL!$A:$D,3,0)</f>
        <v>Túi</v>
      </c>
      <c r="R1549" s="223">
        <v>5</v>
      </c>
      <c r="S1549" s="224"/>
      <c r="T1549" s="224">
        <f>VLOOKUP(VLOOKUP(G1549,Ma_KH!$A:$R,18,0)&amp;K1549,Gia_MB!$A:$F,6,0)</f>
        <v>50182</v>
      </c>
      <c r="U1549" s="182">
        <f t="shared" si="189"/>
        <v>250910</v>
      </c>
      <c r="V1549" s="224"/>
      <c r="W1549" s="225">
        <f t="shared" si="190"/>
        <v>0</v>
      </c>
      <c r="X1549" s="226" t="str">
        <f t="shared" si="191"/>
        <v>8</v>
      </c>
      <c r="Y1549" s="224"/>
      <c r="Z1549" s="182">
        <f t="shared" si="192"/>
        <v>20072.8</v>
      </c>
      <c r="AA1549" s="227">
        <f>VLOOKUP(G1549,Ma_KH!$A:$R,14,0)</f>
        <v>60</v>
      </c>
    </row>
    <row r="1550" spans="1:27" x14ac:dyDescent="0.25">
      <c r="A1550" s="280">
        <v>46046</v>
      </c>
      <c r="B1550" s="281">
        <v>4183607735</v>
      </c>
      <c r="C1550" s="288" t="s">
        <v>15180</v>
      </c>
      <c r="D1550" s="286">
        <v>46056</v>
      </c>
      <c r="E1550" s="219"/>
      <c r="F1550" s="218"/>
      <c r="G1550" s="268" t="s">
        <v>15457</v>
      </c>
      <c r="H1550" s="219"/>
      <c r="I1550" s="217" t="s">
        <v>15576</v>
      </c>
      <c r="J1550" s="21" t="s">
        <v>7228</v>
      </c>
      <c r="K1550" s="217" t="s">
        <v>27</v>
      </c>
      <c r="L1550" s="215" t="str">
        <f>VLOOKUP($K1550,[1]TONG_SL!$A$1:$D$65536,2,0)</f>
        <v>Chân giò heo muối 300g</v>
      </c>
      <c r="M1550" s="247"/>
      <c r="N1550" s="215" t="str">
        <f t="shared" si="188"/>
        <v>K-C6</v>
      </c>
      <c r="O1550" s="222"/>
      <c r="P1550" s="222"/>
      <c r="Q1550" s="215" t="str">
        <f>VLOOKUP(K1550,TONG_SL!$A:$D,3,0)</f>
        <v>Túi</v>
      </c>
      <c r="R1550" s="223">
        <v>20</v>
      </c>
      <c r="S1550" s="224"/>
      <c r="T1550" s="224">
        <f>VLOOKUP(VLOOKUP(G1550,Ma_KH!$A:$R,18,0)&amp;K1550,Gia_MB!$A:$F,6,0)</f>
        <v>73431</v>
      </c>
      <c r="U1550" s="182">
        <f t="shared" si="189"/>
        <v>1468620</v>
      </c>
      <c r="V1550" s="224"/>
      <c r="W1550" s="225">
        <f t="shared" si="190"/>
        <v>0</v>
      </c>
      <c r="X1550" s="226" t="str">
        <f t="shared" si="191"/>
        <v>8</v>
      </c>
      <c r="Y1550" s="224"/>
      <c r="Z1550" s="182">
        <f t="shared" si="192"/>
        <v>117489.60000000001</v>
      </c>
      <c r="AA1550" s="227">
        <f>VLOOKUP(G1550,Ma_KH!$A:$R,14,0)</f>
        <v>60</v>
      </c>
    </row>
    <row r="1551" spans="1:27" x14ac:dyDescent="0.25">
      <c r="A1551" s="280">
        <v>46046</v>
      </c>
      <c r="B1551" s="281">
        <v>4183607735</v>
      </c>
      <c r="C1551" s="288" t="s">
        <v>15180</v>
      </c>
      <c r="D1551" s="286">
        <v>46056</v>
      </c>
      <c r="E1551" s="219"/>
      <c r="F1551" s="218"/>
      <c r="G1551" s="268" t="s">
        <v>15457</v>
      </c>
      <c r="H1551" s="219"/>
      <c r="I1551" s="217" t="s">
        <v>15576</v>
      </c>
      <c r="J1551" s="21" t="s">
        <v>7228</v>
      </c>
      <c r="K1551" s="217" t="s">
        <v>48</v>
      </c>
      <c r="L1551" s="215" t="str">
        <f>VLOOKUP($K1551,[1]TONG_SL!$A$1:$D$65536,2,0)</f>
        <v>Mọc Nấm Hương 250g</v>
      </c>
      <c r="M1551" s="247"/>
      <c r="N1551" s="215" t="str">
        <f t="shared" si="188"/>
        <v>K-C6</v>
      </c>
      <c r="O1551" s="222"/>
      <c r="P1551" s="222"/>
      <c r="Q1551" s="215" t="str">
        <f>VLOOKUP(K1551,TONG_SL!$A:$D,3,0)</f>
        <v>Túi</v>
      </c>
      <c r="R1551" s="223">
        <v>5</v>
      </c>
      <c r="S1551" s="224"/>
      <c r="T1551" s="224">
        <f>VLOOKUP(VLOOKUP(G1551,Ma_KH!$A:$R,18,0)&amp;K1551,Gia_MB!$A:$F,6,0)</f>
        <v>46000</v>
      </c>
      <c r="U1551" s="182">
        <f t="shared" si="189"/>
        <v>230000</v>
      </c>
      <c r="V1551" s="224"/>
      <c r="W1551" s="225">
        <f t="shared" si="190"/>
        <v>0</v>
      </c>
      <c r="X1551" s="226" t="str">
        <f t="shared" si="191"/>
        <v>8</v>
      </c>
      <c r="Y1551" s="224"/>
      <c r="Z1551" s="182">
        <f t="shared" si="192"/>
        <v>18400</v>
      </c>
      <c r="AA1551" s="227">
        <f>VLOOKUP(G1551,Ma_KH!$A:$R,14,0)</f>
        <v>60</v>
      </c>
    </row>
    <row r="1552" spans="1:27" x14ac:dyDescent="0.25">
      <c r="A1552" s="280">
        <v>46046</v>
      </c>
      <c r="B1552" s="281">
        <v>4183607730</v>
      </c>
      <c r="C1552" s="288" t="s">
        <v>15180</v>
      </c>
      <c r="D1552" s="286">
        <v>46056</v>
      </c>
      <c r="E1552" s="219"/>
      <c r="F1552" s="218"/>
      <c r="G1552" s="268" t="s">
        <v>15457</v>
      </c>
      <c r="H1552" s="219"/>
      <c r="I1552" s="217" t="s">
        <v>15577</v>
      </c>
      <c r="J1552" s="21" t="s">
        <v>7228</v>
      </c>
      <c r="K1552" s="217" t="s">
        <v>30</v>
      </c>
      <c r="L1552" s="215" t="str">
        <f>VLOOKUP($K1552,[1]TONG_SL!$A$1:$D$65536,2,0)</f>
        <v>Gà muối 500g</v>
      </c>
      <c r="M1552" s="247"/>
      <c r="N1552" s="215" t="str">
        <f t="shared" si="188"/>
        <v>K-C6</v>
      </c>
      <c r="O1552" s="222"/>
      <c r="P1552" s="222"/>
      <c r="Q1552" s="215" t="str">
        <f>VLOOKUP(K1552,TONG_SL!$A:$D,3,0)</f>
        <v>Túi</v>
      </c>
      <c r="R1552" s="223">
        <v>30</v>
      </c>
      <c r="S1552" s="224"/>
      <c r="T1552" s="224">
        <f>VLOOKUP(VLOOKUP(G1552,Ma_KH!$A:$R,18,0)&amp;K1552,Gia_MB!$A:$F,6,0)</f>
        <v>116611</v>
      </c>
      <c r="U1552" s="182">
        <f t="shared" si="189"/>
        <v>3498330</v>
      </c>
      <c r="V1552" s="224"/>
      <c r="W1552" s="225">
        <f t="shared" si="190"/>
        <v>0</v>
      </c>
      <c r="X1552" s="226" t="str">
        <f t="shared" si="191"/>
        <v>8</v>
      </c>
      <c r="Y1552" s="224"/>
      <c r="Z1552" s="182">
        <f t="shared" si="192"/>
        <v>279866.40000000002</v>
      </c>
      <c r="AA1552" s="227">
        <f>VLOOKUP(G1552,Ma_KH!$A:$R,14,0)</f>
        <v>60</v>
      </c>
    </row>
    <row r="1553" spans="1:27" x14ac:dyDescent="0.25">
      <c r="A1553" s="280">
        <v>46046</v>
      </c>
      <c r="B1553" s="281">
        <v>4183607730</v>
      </c>
      <c r="C1553" s="288" t="s">
        <v>15180</v>
      </c>
      <c r="D1553" s="286">
        <v>46056</v>
      </c>
      <c r="E1553" s="219"/>
      <c r="F1553" s="218"/>
      <c r="G1553" s="268" t="s">
        <v>15457</v>
      </c>
      <c r="H1553" s="219"/>
      <c r="I1553" s="217" t="s">
        <v>15577</v>
      </c>
      <c r="J1553" s="21" t="s">
        <v>7228</v>
      </c>
      <c r="K1553" s="217" t="s">
        <v>27</v>
      </c>
      <c r="L1553" s="215" t="str">
        <f>VLOOKUP($K1553,[1]TONG_SL!$A$1:$D$65536,2,0)</f>
        <v>Chân giò heo muối 300g</v>
      </c>
      <c r="M1553" s="247"/>
      <c r="N1553" s="215" t="str">
        <f t="shared" si="188"/>
        <v>K-C6</v>
      </c>
      <c r="O1553" s="222"/>
      <c r="P1553" s="222"/>
      <c r="Q1553" s="215" t="str">
        <f>VLOOKUP(K1553,TONG_SL!$A:$D,3,0)</f>
        <v>Túi</v>
      </c>
      <c r="R1553" s="223">
        <v>30</v>
      </c>
      <c r="S1553" s="224"/>
      <c r="T1553" s="224">
        <f>VLOOKUP(VLOOKUP(G1553,Ma_KH!$A:$R,18,0)&amp;K1553,Gia_MB!$A:$F,6,0)</f>
        <v>73431</v>
      </c>
      <c r="U1553" s="182">
        <f t="shared" si="189"/>
        <v>2202930</v>
      </c>
      <c r="V1553" s="224"/>
      <c r="W1553" s="225">
        <f t="shared" si="190"/>
        <v>0</v>
      </c>
      <c r="X1553" s="226" t="str">
        <f t="shared" si="191"/>
        <v>8</v>
      </c>
      <c r="Y1553" s="224"/>
      <c r="Z1553" s="182">
        <f t="shared" si="192"/>
        <v>176234.4</v>
      </c>
      <c r="AA1553" s="227">
        <f>VLOOKUP(G1553,Ma_KH!$A:$R,14,0)</f>
        <v>60</v>
      </c>
    </row>
    <row r="1554" spans="1:27" x14ac:dyDescent="0.25">
      <c r="A1554" s="216">
        <v>46046</v>
      </c>
      <c r="B1554" s="217">
        <v>4183607714</v>
      </c>
      <c r="C1554" s="10" t="s">
        <v>15180</v>
      </c>
      <c r="D1554" s="9">
        <v>46056</v>
      </c>
      <c r="E1554" s="219"/>
      <c r="F1554" s="218"/>
      <c r="G1554" s="268" t="s">
        <v>15457</v>
      </c>
      <c r="H1554" s="219"/>
      <c r="I1554" s="217" t="s">
        <v>15578</v>
      </c>
      <c r="J1554" s="21" t="s">
        <v>7228</v>
      </c>
      <c r="K1554" s="217" t="s">
        <v>34</v>
      </c>
      <c r="L1554" s="215" t="str">
        <f>VLOOKUP($K1554,[1]TONG_SL!$A$1:$D$65536,2,0)</f>
        <v>Tai heo muối 200g</v>
      </c>
      <c r="M1554" s="247"/>
      <c r="N1554" s="215" t="str">
        <f t="shared" si="188"/>
        <v>K-C6</v>
      </c>
      <c r="O1554" s="222"/>
      <c r="P1554" s="222"/>
      <c r="Q1554" s="215" t="str">
        <f>VLOOKUP(K1554,TONG_SL!$A:$D,3,0)</f>
        <v>Túi</v>
      </c>
      <c r="R1554" s="223">
        <v>6</v>
      </c>
      <c r="S1554" s="224"/>
      <c r="T1554" s="224">
        <f>VLOOKUP(VLOOKUP(G1554,Ma_KH!$A:$R,18,0)&amp;K1554,Gia_MB!$A:$F,6,0)</f>
        <v>55595</v>
      </c>
      <c r="U1554" s="182">
        <f t="shared" si="189"/>
        <v>333570</v>
      </c>
      <c r="V1554" s="224"/>
      <c r="W1554" s="225">
        <f t="shared" si="190"/>
        <v>0</v>
      </c>
      <c r="X1554" s="226" t="str">
        <f t="shared" si="191"/>
        <v>8</v>
      </c>
      <c r="Y1554" s="224"/>
      <c r="Z1554" s="182">
        <f t="shared" si="192"/>
        <v>26685.600000000002</v>
      </c>
      <c r="AA1554" s="227">
        <f>VLOOKUP(G1554,Ma_KH!$A:$R,14,0)</f>
        <v>60</v>
      </c>
    </row>
    <row r="1555" spans="1:27" x14ac:dyDescent="0.25">
      <c r="A1555" s="216">
        <v>46046</v>
      </c>
      <c r="B1555" s="217">
        <v>4183607714</v>
      </c>
      <c r="C1555" s="10" t="s">
        <v>15180</v>
      </c>
      <c r="D1555" s="9">
        <v>46056</v>
      </c>
      <c r="E1555" s="219"/>
      <c r="F1555" s="218"/>
      <c r="G1555" s="268" t="s">
        <v>15457</v>
      </c>
      <c r="H1555" s="219"/>
      <c r="I1555" s="217" t="s">
        <v>15578</v>
      </c>
      <c r="J1555" s="21" t="s">
        <v>7228</v>
      </c>
      <c r="K1555" s="217" t="s">
        <v>27</v>
      </c>
      <c r="L1555" s="215" t="str">
        <f>VLOOKUP($K1555,[1]TONG_SL!$A$1:$D$65536,2,0)</f>
        <v>Chân giò heo muối 300g</v>
      </c>
      <c r="M1555" s="247"/>
      <c r="N1555" s="215" t="str">
        <f t="shared" si="188"/>
        <v>K-C6</v>
      </c>
      <c r="O1555" s="222"/>
      <c r="P1555" s="222"/>
      <c r="Q1555" s="215" t="str">
        <f>VLOOKUP(K1555,TONG_SL!$A:$D,3,0)</f>
        <v>Túi</v>
      </c>
      <c r="R1555" s="223">
        <v>9</v>
      </c>
      <c r="S1555" s="224"/>
      <c r="T1555" s="224">
        <f>VLOOKUP(VLOOKUP(G1555,Ma_KH!$A:$R,18,0)&amp;K1555,Gia_MB!$A:$F,6,0)</f>
        <v>73431</v>
      </c>
      <c r="U1555" s="182">
        <f t="shared" si="189"/>
        <v>660879</v>
      </c>
      <c r="V1555" s="224"/>
      <c r="W1555" s="225">
        <f t="shared" si="190"/>
        <v>0</v>
      </c>
      <c r="X1555" s="226" t="str">
        <f t="shared" si="191"/>
        <v>8</v>
      </c>
      <c r="Y1555" s="224"/>
      <c r="Z1555" s="182">
        <f t="shared" si="192"/>
        <v>52870.32</v>
      </c>
      <c r="AA1555" s="227">
        <f>VLOOKUP(G1555,Ma_KH!$A:$R,14,0)</f>
        <v>60</v>
      </c>
    </row>
    <row r="1556" spans="1:27" x14ac:dyDescent="0.25">
      <c r="A1556" s="216">
        <v>46046</v>
      </c>
      <c r="B1556" s="217">
        <v>4183607714</v>
      </c>
      <c r="C1556" s="10" t="s">
        <v>15180</v>
      </c>
      <c r="D1556" s="9">
        <v>46056</v>
      </c>
      <c r="E1556" s="219"/>
      <c r="F1556" s="218"/>
      <c r="G1556" s="268" t="s">
        <v>15457</v>
      </c>
      <c r="H1556" s="219"/>
      <c r="I1556" s="217" t="s">
        <v>15578</v>
      </c>
      <c r="J1556" s="21" t="s">
        <v>7228</v>
      </c>
      <c r="K1556" s="217" t="s">
        <v>32</v>
      </c>
      <c r="L1556" s="215" t="str">
        <f>VLOOKUP($K1556,[1]TONG_SL!$A$1:$D$65536,2,0)</f>
        <v>Giò Tai Lưỡi Xào 250g</v>
      </c>
      <c r="M1556" s="247"/>
      <c r="N1556" s="215" t="str">
        <f t="shared" si="188"/>
        <v>K-C6</v>
      </c>
      <c r="O1556" s="222"/>
      <c r="P1556" s="222"/>
      <c r="Q1556" s="215" t="str">
        <f>VLOOKUP(K1556,TONG_SL!$A:$D,3,0)</f>
        <v>Túi</v>
      </c>
      <c r="R1556" s="223">
        <v>6</v>
      </c>
      <c r="S1556" s="224"/>
      <c r="T1556" s="224">
        <f>VLOOKUP(VLOOKUP(G1556,Ma_KH!$A:$R,18,0)&amp;K1556,Gia_MB!$A:$F,6,0)</f>
        <v>50182</v>
      </c>
      <c r="U1556" s="182">
        <f t="shared" si="189"/>
        <v>301092</v>
      </c>
      <c r="V1556" s="224"/>
      <c r="W1556" s="225">
        <f t="shared" si="190"/>
        <v>0</v>
      </c>
      <c r="X1556" s="226" t="str">
        <f t="shared" si="191"/>
        <v>8</v>
      </c>
      <c r="Y1556" s="224"/>
      <c r="Z1556" s="182">
        <f t="shared" si="192"/>
        <v>24087.360000000001</v>
      </c>
      <c r="AA1556" s="227">
        <f>VLOOKUP(G1556,Ma_KH!$A:$R,14,0)</f>
        <v>60</v>
      </c>
    </row>
    <row r="1557" spans="1:27" x14ac:dyDescent="0.25">
      <c r="A1557" s="216">
        <v>46046</v>
      </c>
      <c r="B1557" s="217">
        <v>4183607714</v>
      </c>
      <c r="C1557" s="10" t="s">
        <v>15180</v>
      </c>
      <c r="D1557" s="9">
        <v>46056</v>
      </c>
      <c r="E1557" s="219"/>
      <c r="F1557" s="218"/>
      <c r="G1557" s="268" t="s">
        <v>15457</v>
      </c>
      <c r="H1557" s="219"/>
      <c r="I1557" s="217" t="s">
        <v>15578</v>
      </c>
      <c r="J1557" s="21" t="s">
        <v>7228</v>
      </c>
      <c r="K1557" s="217" t="s">
        <v>30</v>
      </c>
      <c r="L1557" s="215" t="str">
        <f>VLOOKUP($K1557,[1]TONG_SL!$A$1:$D$65536,2,0)</f>
        <v>Gà muối 500g</v>
      </c>
      <c r="M1557" s="247"/>
      <c r="N1557" s="215" t="str">
        <f t="shared" si="188"/>
        <v>K-C6</v>
      </c>
      <c r="O1557" s="222"/>
      <c r="P1557" s="222"/>
      <c r="Q1557" s="215" t="str">
        <f>VLOOKUP(K1557,TONG_SL!$A:$D,3,0)</f>
        <v>Túi</v>
      </c>
      <c r="R1557" s="223">
        <v>24</v>
      </c>
      <c r="S1557" s="224"/>
      <c r="T1557" s="224">
        <f>VLOOKUP(VLOOKUP(G1557,Ma_KH!$A:$R,18,0)&amp;K1557,Gia_MB!$A:$F,6,0)</f>
        <v>116611</v>
      </c>
      <c r="U1557" s="182">
        <f t="shared" si="189"/>
        <v>2798664</v>
      </c>
      <c r="V1557" s="224"/>
      <c r="W1557" s="225">
        <f t="shared" si="190"/>
        <v>0</v>
      </c>
      <c r="X1557" s="226" t="str">
        <f t="shared" si="191"/>
        <v>8</v>
      </c>
      <c r="Y1557" s="224"/>
      <c r="Z1557" s="182">
        <f t="shared" si="192"/>
        <v>223893.12</v>
      </c>
      <c r="AA1557" s="227">
        <f>VLOOKUP(G1557,Ma_KH!$A:$R,14,0)</f>
        <v>60</v>
      </c>
    </row>
    <row r="1558" spans="1:27" x14ac:dyDescent="0.25">
      <c r="A1558" s="280">
        <v>46046</v>
      </c>
      <c r="B1558" s="281">
        <v>4183607637</v>
      </c>
      <c r="C1558" s="288" t="s">
        <v>15180</v>
      </c>
      <c r="D1558" s="286">
        <v>46056</v>
      </c>
      <c r="E1558" s="219"/>
      <c r="F1558" s="218"/>
      <c r="G1558" s="268" t="s">
        <v>15457</v>
      </c>
      <c r="H1558" s="219"/>
      <c r="I1558" s="217" t="s">
        <v>15579</v>
      </c>
      <c r="J1558" s="21" t="s">
        <v>7228</v>
      </c>
      <c r="K1558" s="217" t="s">
        <v>48</v>
      </c>
      <c r="L1558" s="215" t="str">
        <f>VLOOKUP($K1558,[1]TONG_SL!$A$1:$D$65536,2,0)</f>
        <v>Mọc Nấm Hương 250g</v>
      </c>
      <c r="M1558" s="247"/>
      <c r="N1558" s="215" t="str">
        <f t="shared" si="188"/>
        <v>K-C6</v>
      </c>
      <c r="O1558" s="222"/>
      <c r="P1558" s="222"/>
      <c r="Q1558" s="215" t="str">
        <f>VLOOKUP(K1558,TONG_SL!$A:$D,3,0)</f>
        <v>Túi</v>
      </c>
      <c r="R1558" s="223">
        <v>10</v>
      </c>
      <c r="S1558" s="224"/>
      <c r="T1558" s="224">
        <f>VLOOKUP(VLOOKUP(G1558,Ma_KH!$A:$R,18,0)&amp;K1558,Gia_MB!$A:$F,6,0)</f>
        <v>46000</v>
      </c>
      <c r="U1558" s="182">
        <f t="shared" si="189"/>
        <v>460000</v>
      </c>
      <c r="V1558" s="224"/>
      <c r="W1558" s="225">
        <f t="shared" si="190"/>
        <v>0</v>
      </c>
      <c r="X1558" s="226" t="str">
        <f t="shared" si="191"/>
        <v>8</v>
      </c>
      <c r="Y1558" s="224"/>
      <c r="Z1558" s="182">
        <f t="shared" si="192"/>
        <v>36800</v>
      </c>
      <c r="AA1558" s="227">
        <f>VLOOKUP(G1558,Ma_KH!$A:$R,14,0)</f>
        <v>60</v>
      </c>
    </row>
    <row r="1559" spans="1:27" x14ac:dyDescent="0.25">
      <c r="A1559" s="280">
        <v>46046</v>
      </c>
      <c r="B1559" s="281">
        <v>4183607637</v>
      </c>
      <c r="C1559" s="288" t="s">
        <v>15180</v>
      </c>
      <c r="D1559" s="286">
        <v>46056</v>
      </c>
      <c r="E1559" s="219"/>
      <c r="F1559" s="218"/>
      <c r="G1559" s="268" t="s">
        <v>15457</v>
      </c>
      <c r="H1559" s="219"/>
      <c r="I1559" s="217" t="s">
        <v>15579</v>
      </c>
      <c r="J1559" s="21" t="s">
        <v>7228</v>
      </c>
      <c r="K1559" s="217" t="s">
        <v>32</v>
      </c>
      <c r="L1559" s="215" t="str">
        <f>VLOOKUP($K1559,[1]TONG_SL!$A$1:$D$65536,2,0)</f>
        <v>Giò Tai Lưỡi Xào 250g</v>
      </c>
      <c r="M1559" s="247"/>
      <c r="N1559" s="215" t="str">
        <f t="shared" si="188"/>
        <v>K-C6</v>
      </c>
      <c r="O1559" s="222"/>
      <c r="P1559" s="222"/>
      <c r="Q1559" s="215" t="str">
        <f>VLOOKUP(K1559,TONG_SL!$A:$D,3,0)</f>
        <v>Túi</v>
      </c>
      <c r="R1559" s="223">
        <v>3</v>
      </c>
      <c r="S1559" s="224"/>
      <c r="T1559" s="224">
        <f>VLOOKUP(VLOOKUP(G1559,Ma_KH!$A:$R,18,0)&amp;K1559,Gia_MB!$A:$F,6,0)</f>
        <v>50182</v>
      </c>
      <c r="U1559" s="182">
        <f t="shared" si="189"/>
        <v>150546</v>
      </c>
      <c r="V1559" s="224"/>
      <c r="W1559" s="225">
        <f t="shared" si="190"/>
        <v>0</v>
      </c>
      <c r="X1559" s="226" t="str">
        <f t="shared" si="191"/>
        <v>8</v>
      </c>
      <c r="Y1559" s="224"/>
      <c r="Z1559" s="182">
        <f t="shared" si="192"/>
        <v>12043.68</v>
      </c>
      <c r="AA1559" s="227">
        <f>VLOOKUP(G1559,Ma_KH!$A:$R,14,0)</f>
        <v>60</v>
      </c>
    </row>
    <row r="1560" spans="1:27" x14ac:dyDescent="0.25">
      <c r="A1560" s="280">
        <v>46046</v>
      </c>
      <c r="B1560" s="281">
        <v>4183607637</v>
      </c>
      <c r="C1560" s="288" t="s">
        <v>15180</v>
      </c>
      <c r="D1560" s="286">
        <v>46056</v>
      </c>
      <c r="E1560" s="219"/>
      <c r="F1560" s="218"/>
      <c r="G1560" s="268" t="s">
        <v>15457</v>
      </c>
      <c r="H1560" s="219"/>
      <c r="I1560" s="217" t="s">
        <v>15579</v>
      </c>
      <c r="J1560" s="21" t="s">
        <v>7228</v>
      </c>
      <c r="K1560" s="217" t="s">
        <v>30</v>
      </c>
      <c r="L1560" s="215" t="str">
        <f>VLOOKUP($K1560,[1]TONG_SL!$A$1:$D$65536,2,0)</f>
        <v>Gà muối 500g</v>
      </c>
      <c r="M1560" s="247"/>
      <c r="N1560" s="215" t="str">
        <f t="shared" si="188"/>
        <v>K-C6</v>
      </c>
      <c r="O1560" s="222"/>
      <c r="P1560" s="222"/>
      <c r="Q1560" s="215" t="str">
        <f>VLOOKUP(K1560,TONG_SL!$A:$D,3,0)</f>
        <v>Túi</v>
      </c>
      <c r="R1560" s="223">
        <v>18</v>
      </c>
      <c r="S1560" s="224"/>
      <c r="T1560" s="224">
        <f>VLOOKUP(VLOOKUP(G1560,Ma_KH!$A:$R,18,0)&amp;K1560,Gia_MB!$A:$F,6,0)</f>
        <v>116611</v>
      </c>
      <c r="U1560" s="182">
        <f t="shared" si="189"/>
        <v>2098998</v>
      </c>
      <c r="V1560" s="224"/>
      <c r="W1560" s="225">
        <f t="shared" si="190"/>
        <v>0</v>
      </c>
      <c r="X1560" s="226" t="str">
        <f t="shared" si="191"/>
        <v>8</v>
      </c>
      <c r="Y1560" s="224"/>
      <c r="Z1560" s="182">
        <f t="shared" si="192"/>
        <v>167919.84</v>
      </c>
      <c r="AA1560" s="227">
        <f>VLOOKUP(G1560,Ma_KH!$A:$R,14,0)</f>
        <v>60</v>
      </c>
    </row>
    <row r="1561" spans="1:27" x14ac:dyDescent="0.25">
      <c r="A1561" s="280">
        <v>46046</v>
      </c>
      <c r="B1561" s="281">
        <v>4183607637</v>
      </c>
      <c r="C1561" s="288" t="s">
        <v>15180</v>
      </c>
      <c r="D1561" s="286">
        <v>46056</v>
      </c>
      <c r="E1561" s="219"/>
      <c r="F1561" s="218"/>
      <c r="G1561" s="268" t="s">
        <v>15457</v>
      </c>
      <c r="H1561" s="219"/>
      <c r="I1561" s="217" t="s">
        <v>15579</v>
      </c>
      <c r="J1561" s="21" t="s">
        <v>7228</v>
      </c>
      <c r="K1561" s="217" t="s">
        <v>27</v>
      </c>
      <c r="L1561" s="215" t="str">
        <f>VLOOKUP($K1561,[1]TONG_SL!$A$1:$D$65536,2,0)</f>
        <v>Chân giò heo muối 300g</v>
      </c>
      <c r="M1561" s="247"/>
      <c r="N1561" s="215" t="str">
        <f t="shared" si="188"/>
        <v>K-C6</v>
      </c>
      <c r="O1561" s="222"/>
      <c r="P1561" s="222"/>
      <c r="Q1561" s="215" t="str">
        <f>VLOOKUP(K1561,TONG_SL!$A:$D,3,0)</f>
        <v>Túi</v>
      </c>
      <c r="R1561" s="223">
        <v>30</v>
      </c>
      <c r="S1561" s="224"/>
      <c r="T1561" s="224">
        <f>VLOOKUP(VLOOKUP(G1561,Ma_KH!$A:$R,18,0)&amp;K1561,Gia_MB!$A:$F,6,0)</f>
        <v>73431</v>
      </c>
      <c r="U1561" s="182">
        <f t="shared" si="189"/>
        <v>2202930</v>
      </c>
      <c r="V1561" s="224"/>
      <c r="W1561" s="225">
        <f t="shared" si="190"/>
        <v>0</v>
      </c>
      <c r="X1561" s="226" t="str">
        <f t="shared" si="191"/>
        <v>8</v>
      </c>
      <c r="Y1561" s="224"/>
      <c r="Z1561" s="182">
        <f t="shared" si="192"/>
        <v>176234.4</v>
      </c>
      <c r="AA1561" s="227">
        <f>VLOOKUP(G1561,Ma_KH!$A:$R,14,0)</f>
        <v>60</v>
      </c>
    </row>
    <row r="1562" spans="1:27" x14ac:dyDescent="0.25">
      <c r="A1562" s="216">
        <v>46046</v>
      </c>
      <c r="B1562" s="217">
        <v>4183607597</v>
      </c>
      <c r="C1562" s="10" t="s">
        <v>15180</v>
      </c>
      <c r="D1562" s="9">
        <v>46056</v>
      </c>
      <c r="E1562" s="219"/>
      <c r="F1562" s="218"/>
      <c r="G1562" s="268" t="s">
        <v>15457</v>
      </c>
      <c r="H1562" s="219"/>
      <c r="I1562" s="217" t="s">
        <v>15580</v>
      </c>
      <c r="J1562" s="21" t="s">
        <v>7228</v>
      </c>
      <c r="K1562" s="217" t="s">
        <v>27</v>
      </c>
      <c r="L1562" s="215" t="str">
        <f>VLOOKUP($K1562,[1]TONG_SL!$A$1:$D$65536,2,0)</f>
        <v>Chân giò heo muối 300g</v>
      </c>
      <c r="M1562" s="247"/>
      <c r="N1562" s="215" t="str">
        <f t="shared" si="188"/>
        <v>K-C6</v>
      </c>
      <c r="O1562" s="222"/>
      <c r="P1562" s="222"/>
      <c r="Q1562" s="215" t="str">
        <f>VLOOKUP(K1562,TONG_SL!$A:$D,3,0)</f>
        <v>Túi</v>
      </c>
      <c r="R1562" s="223">
        <v>20</v>
      </c>
      <c r="S1562" s="224"/>
      <c r="T1562" s="224">
        <f>VLOOKUP(VLOOKUP(G1562,Ma_KH!$A:$R,18,0)&amp;K1562,Gia_MB!$A:$F,6,0)</f>
        <v>73431</v>
      </c>
      <c r="U1562" s="182">
        <f t="shared" si="189"/>
        <v>1468620</v>
      </c>
      <c r="V1562" s="224"/>
      <c r="W1562" s="225">
        <f t="shared" si="190"/>
        <v>0</v>
      </c>
      <c r="X1562" s="226" t="str">
        <f t="shared" si="191"/>
        <v>8</v>
      </c>
      <c r="Y1562" s="224"/>
      <c r="Z1562" s="182">
        <f t="shared" si="192"/>
        <v>117489.60000000001</v>
      </c>
      <c r="AA1562" s="227">
        <f>VLOOKUP(G1562,Ma_KH!$A:$R,14,0)</f>
        <v>60</v>
      </c>
    </row>
    <row r="1563" spans="1:27" x14ac:dyDescent="0.25">
      <c r="A1563" s="216">
        <v>46046</v>
      </c>
      <c r="B1563" s="217">
        <v>4183607597</v>
      </c>
      <c r="C1563" s="10" t="s">
        <v>15180</v>
      </c>
      <c r="D1563" s="9">
        <v>46056</v>
      </c>
      <c r="E1563" s="219"/>
      <c r="F1563" s="218"/>
      <c r="G1563" s="268" t="s">
        <v>15457</v>
      </c>
      <c r="H1563" s="219"/>
      <c r="I1563" s="217" t="s">
        <v>15580</v>
      </c>
      <c r="J1563" s="21" t="s">
        <v>7228</v>
      </c>
      <c r="K1563" s="217" t="s">
        <v>30</v>
      </c>
      <c r="L1563" s="215" t="str">
        <f>VLOOKUP($K1563,[1]TONG_SL!$A$1:$D$65536,2,0)</f>
        <v>Gà muối 500g</v>
      </c>
      <c r="M1563" s="247"/>
      <c r="N1563" s="215" t="str">
        <f t="shared" si="188"/>
        <v>K-C6</v>
      </c>
      <c r="O1563" s="222"/>
      <c r="P1563" s="222"/>
      <c r="Q1563" s="215" t="str">
        <f>VLOOKUP(K1563,TONG_SL!$A:$D,3,0)</f>
        <v>Túi</v>
      </c>
      <c r="R1563" s="223">
        <v>20</v>
      </c>
      <c r="S1563" s="224"/>
      <c r="T1563" s="224">
        <f>VLOOKUP(VLOOKUP(G1563,Ma_KH!$A:$R,18,0)&amp;K1563,Gia_MB!$A:$F,6,0)</f>
        <v>116611</v>
      </c>
      <c r="U1563" s="182">
        <f t="shared" si="189"/>
        <v>2332220</v>
      </c>
      <c r="V1563" s="224"/>
      <c r="W1563" s="225">
        <f t="shared" si="190"/>
        <v>0</v>
      </c>
      <c r="X1563" s="226" t="str">
        <f t="shared" si="191"/>
        <v>8</v>
      </c>
      <c r="Y1563" s="224"/>
      <c r="Z1563" s="182">
        <f t="shared" si="192"/>
        <v>186577.6</v>
      </c>
      <c r="AA1563" s="227">
        <f>VLOOKUP(G1563,Ma_KH!$A:$R,14,0)</f>
        <v>60</v>
      </c>
    </row>
    <row r="1564" spans="1:27" x14ac:dyDescent="0.25">
      <c r="A1564" s="216">
        <v>46046</v>
      </c>
      <c r="B1564" s="217">
        <v>4183607597</v>
      </c>
      <c r="C1564" s="10" t="s">
        <v>15180</v>
      </c>
      <c r="D1564" s="9">
        <v>46056</v>
      </c>
      <c r="E1564" s="219"/>
      <c r="F1564" s="218"/>
      <c r="G1564" s="268" t="s">
        <v>15457</v>
      </c>
      <c r="H1564" s="219"/>
      <c r="I1564" s="217" t="s">
        <v>15580</v>
      </c>
      <c r="J1564" s="21" t="s">
        <v>7228</v>
      </c>
      <c r="K1564" s="217" t="s">
        <v>32</v>
      </c>
      <c r="L1564" s="215" t="str">
        <f>VLOOKUP($K1564,[1]TONG_SL!$A$1:$D$65536,2,0)</f>
        <v>Giò Tai Lưỡi Xào 250g</v>
      </c>
      <c r="M1564" s="247"/>
      <c r="N1564" s="215" t="str">
        <f t="shared" si="188"/>
        <v>K-C6</v>
      </c>
      <c r="O1564" s="222"/>
      <c r="P1564" s="222"/>
      <c r="Q1564" s="215" t="str">
        <f>VLOOKUP(K1564,TONG_SL!$A:$D,3,0)</f>
        <v>Túi</v>
      </c>
      <c r="R1564" s="223">
        <v>5</v>
      </c>
      <c r="S1564" s="224"/>
      <c r="T1564" s="224">
        <f>VLOOKUP(VLOOKUP(G1564,Ma_KH!$A:$R,18,0)&amp;K1564,Gia_MB!$A:$F,6,0)</f>
        <v>50182</v>
      </c>
      <c r="U1564" s="182">
        <f t="shared" si="189"/>
        <v>250910</v>
      </c>
      <c r="V1564" s="224"/>
      <c r="W1564" s="225">
        <f t="shared" si="190"/>
        <v>0</v>
      </c>
      <c r="X1564" s="226" t="str">
        <f t="shared" si="191"/>
        <v>8</v>
      </c>
      <c r="Y1564" s="224"/>
      <c r="Z1564" s="182">
        <f t="shared" si="192"/>
        <v>20072.8</v>
      </c>
      <c r="AA1564" s="227">
        <f>VLOOKUP(G1564,Ma_KH!$A:$R,14,0)</f>
        <v>60</v>
      </c>
    </row>
    <row r="1565" spans="1:27" x14ac:dyDescent="0.25">
      <c r="A1565" s="216">
        <v>46046</v>
      </c>
      <c r="B1565" s="217">
        <v>4183607597</v>
      </c>
      <c r="C1565" s="10" t="s">
        <v>15180</v>
      </c>
      <c r="D1565" s="9">
        <v>46056</v>
      </c>
      <c r="E1565" s="219"/>
      <c r="F1565" s="218"/>
      <c r="G1565" s="268" t="s">
        <v>15457</v>
      </c>
      <c r="H1565" s="219"/>
      <c r="I1565" s="217" t="s">
        <v>15580</v>
      </c>
      <c r="J1565" s="21" t="s">
        <v>7228</v>
      </c>
      <c r="K1565" s="217" t="s">
        <v>34</v>
      </c>
      <c r="L1565" s="215" t="str">
        <f>VLOOKUP($K1565,[1]TONG_SL!$A$1:$D$65536,2,0)</f>
        <v>Tai heo muối 200g</v>
      </c>
      <c r="M1565" s="247"/>
      <c r="N1565" s="215" t="str">
        <f t="shared" si="188"/>
        <v>K-C6</v>
      </c>
      <c r="O1565" s="222"/>
      <c r="P1565" s="222"/>
      <c r="Q1565" s="215" t="str">
        <f>VLOOKUP(K1565,TONG_SL!$A:$D,3,0)</f>
        <v>Túi</v>
      </c>
      <c r="R1565" s="223">
        <v>5</v>
      </c>
      <c r="S1565" s="224"/>
      <c r="T1565" s="224">
        <f>VLOOKUP(VLOOKUP(G1565,Ma_KH!$A:$R,18,0)&amp;K1565,Gia_MB!$A:$F,6,0)</f>
        <v>55595</v>
      </c>
      <c r="U1565" s="182">
        <f t="shared" si="189"/>
        <v>277975</v>
      </c>
      <c r="V1565" s="224"/>
      <c r="W1565" s="225">
        <f t="shared" si="190"/>
        <v>0</v>
      </c>
      <c r="X1565" s="226" t="str">
        <f t="shared" si="191"/>
        <v>8</v>
      </c>
      <c r="Y1565" s="224"/>
      <c r="Z1565" s="182">
        <f t="shared" si="192"/>
        <v>22238</v>
      </c>
      <c r="AA1565" s="227">
        <f>VLOOKUP(G1565,Ma_KH!$A:$R,14,0)</f>
        <v>60</v>
      </c>
    </row>
    <row r="1566" spans="1:27" x14ac:dyDescent="0.25">
      <c r="A1566" s="216">
        <v>46046</v>
      </c>
      <c r="B1566" s="217">
        <v>4183607597</v>
      </c>
      <c r="C1566" s="10" t="s">
        <v>15180</v>
      </c>
      <c r="D1566" s="9">
        <v>46056</v>
      </c>
      <c r="E1566" s="219"/>
      <c r="F1566" s="218"/>
      <c r="G1566" s="268" t="s">
        <v>15457</v>
      </c>
      <c r="H1566" s="219"/>
      <c r="I1566" s="217" t="s">
        <v>15580</v>
      </c>
      <c r="J1566" s="21" t="s">
        <v>7228</v>
      </c>
      <c r="K1566" s="217" t="s">
        <v>48</v>
      </c>
      <c r="L1566" s="215" t="str">
        <f>VLOOKUP($K1566,[1]TONG_SL!$A$1:$D$65536,2,0)</f>
        <v>Mọc Nấm Hương 250g</v>
      </c>
      <c r="M1566" s="247"/>
      <c r="N1566" s="215" t="str">
        <f t="shared" si="188"/>
        <v>K-C6</v>
      </c>
      <c r="O1566" s="222"/>
      <c r="P1566" s="222"/>
      <c r="Q1566" s="215" t="str">
        <f>VLOOKUP(K1566,TONG_SL!$A:$D,3,0)</f>
        <v>Túi</v>
      </c>
      <c r="R1566" s="223">
        <v>20</v>
      </c>
      <c r="S1566" s="224"/>
      <c r="T1566" s="224">
        <f>VLOOKUP(VLOOKUP(G1566,Ma_KH!$A:$R,18,0)&amp;K1566,Gia_MB!$A:$F,6,0)</f>
        <v>46000</v>
      </c>
      <c r="U1566" s="182">
        <f t="shared" si="189"/>
        <v>920000</v>
      </c>
      <c r="V1566" s="224"/>
      <c r="W1566" s="225">
        <f t="shared" si="190"/>
        <v>0</v>
      </c>
      <c r="X1566" s="226" t="str">
        <f t="shared" si="191"/>
        <v>8</v>
      </c>
      <c r="Y1566" s="224"/>
      <c r="Z1566" s="182">
        <f t="shared" si="192"/>
        <v>73600</v>
      </c>
      <c r="AA1566" s="227">
        <f>VLOOKUP(G1566,Ma_KH!$A:$R,14,0)</f>
        <v>60</v>
      </c>
    </row>
    <row r="1567" spans="1:27" x14ac:dyDescent="0.25">
      <c r="A1567" s="280">
        <v>46046</v>
      </c>
      <c r="B1567" s="281">
        <v>4183607945</v>
      </c>
      <c r="C1567" s="288" t="s">
        <v>15180</v>
      </c>
      <c r="D1567" s="286">
        <v>46056</v>
      </c>
      <c r="E1567" s="219"/>
      <c r="F1567" s="218"/>
      <c r="G1567" s="268" t="s">
        <v>15457</v>
      </c>
      <c r="H1567" s="219"/>
      <c r="I1567" s="217" t="s">
        <v>15650</v>
      </c>
      <c r="J1567" s="21" t="s">
        <v>7228</v>
      </c>
      <c r="K1567" s="217" t="s">
        <v>48</v>
      </c>
      <c r="L1567" s="215" t="str">
        <f>VLOOKUP($K1567,[1]TONG_SL!$A$1:$D$65536,2,0)</f>
        <v>Mọc Nấm Hương 250g</v>
      </c>
      <c r="M1567" s="247"/>
      <c r="N1567" s="215" t="str">
        <f t="shared" si="188"/>
        <v>K-C6</v>
      </c>
      <c r="O1567" s="222"/>
      <c r="P1567" s="222"/>
      <c r="Q1567" s="215" t="str">
        <f>VLOOKUP(K1567,TONG_SL!$A:$D,3,0)</f>
        <v>Túi</v>
      </c>
      <c r="R1567" s="223">
        <v>20</v>
      </c>
      <c r="S1567" s="224"/>
      <c r="T1567" s="224">
        <f>VLOOKUP(VLOOKUP(G1567,Ma_KH!$A:$R,18,0)&amp;K1567,Gia_MB!$A:$F,6,0)</f>
        <v>46000</v>
      </c>
      <c r="U1567" s="182">
        <f t="shared" si="189"/>
        <v>920000</v>
      </c>
      <c r="V1567" s="224"/>
      <c r="W1567" s="225">
        <f t="shared" si="190"/>
        <v>0</v>
      </c>
      <c r="X1567" s="226" t="str">
        <f t="shared" si="191"/>
        <v>8</v>
      </c>
      <c r="Y1567" s="224"/>
      <c r="Z1567" s="182">
        <f t="shared" si="192"/>
        <v>73600</v>
      </c>
      <c r="AA1567" s="227">
        <f>VLOOKUP(G1567,Ma_KH!$A:$R,14,0)</f>
        <v>60</v>
      </c>
    </row>
    <row r="1568" spans="1:27" x14ac:dyDescent="0.25">
      <c r="A1568" s="280">
        <v>46046</v>
      </c>
      <c r="B1568" s="281">
        <v>4183607945</v>
      </c>
      <c r="C1568" s="288" t="s">
        <v>15180</v>
      </c>
      <c r="D1568" s="286">
        <v>46056</v>
      </c>
      <c r="E1568" s="219"/>
      <c r="F1568" s="218"/>
      <c r="G1568" s="268" t="s">
        <v>15457</v>
      </c>
      <c r="H1568" s="219"/>
      <c r="I1568" s="217" t="s">
        <v>15650</v>
      </c>
      <c r="J1568" s="21" t="s">
        <v>7228</v>
      </c>
      <c r="K1568" s="217" t="s">
        <v>27</v>
      </c>
      <c r="L1568" s="215" t="str">
        <f>VLOOKUP($K1568,[1]TONG_SL!$A$1:$D$65536,2,0)</f>
        <v>Chân giò heo muối 300g</v>
      </c>
      <c r="M1568" s="247"/>
      <c r="N1568" s="215" t="str">
        <f t="shared" si="188"/>
        <v>K-C6</v>
      </c>
      <c r="O1568" s="222"/>
      <c r="P1568" s="222"/>
      <c r="Q1568" s="215" t="str">
        <f>VLOOKUP(K1568,TONG_SL!$A:$D,3,0)</f>
        <v>Túi</v>
      </c>
      <c r="R1568" s="223">
        <v>50</v>
      </c>
      <c r="S1568" s="224"/>
      <c r="T1568" s="224">
        <f>VLOOKUP(VLOOKUP(G1568,Ma_KH!$A:$R,18,0)&amp;K1568,Gia_MB!$A:$F,6,0)</f>
        <v>73431</v>
      </c>
      <c r="U1568" s="182">
        <f t="shared" si="189"/>
        <v>3671550</v>
      </c>
      <c r="V1568" s="224"/>
      <c r="W1568" s="225">
        <f t="shared" si="190"/>
        <v>0</v>
      </c>
      <c r="X1568" s="226" t="str">
        <f t="shared" si="191"/>
        <v>8</v>
      </c>
      <c r="Y1568" s="224"/>
      <c r="Z1568" s="182">
        <f t="shared" si="192"/>
        <v>293724</v>
      </c>
      <c r="AA1568" s="227">
        <f>VLOOKUP(G1568,Ma_KH!$A:$R,14,0)</f>
        <v>60</v>
      </c>
    </row>
    <row r="1569" spans="1:27" x14ac:dyDescent="0.25">
      <c r="A1569" s="280">
        <v>46046</v>
      </c>
      <c r="B1569" s="281">
        <v>4183607945</v>
      </c>
      <c r="C1569" s="288" t="s">
        <v>15180</v>
      </c>
      <c r="D1569" s="286">
        <v>46056</v>
      </c>
      <c r="E1569" s="219"/>
      <c r="F1569" s="218"/>
      <c r="G1569" s="268" t="s">
        <v>15457</v>
      </c>
      <c r="H1569" s="219"/>
      <c r="I1569" s="217" t="s">
        <v>15650</v>
      </c>
      <c r="J1569" s="21" t="s">
        <v>7228</v>
      </c>
      <c r="K1569" s="217" t="s">
        <v>32</v>
      </c>
      <c r="L1569" s="215" t="str">
        <f>VLOOKUP($K1569,[1]TONG_SL!$A$1:$D$65536,2,0)</f>
        <v>Giò Tai Lưỡi Xào 250g</v>
      </c>
      <c r="M1569" s="247"/>
      <c r="N1569" s="215" t="str">
        <f t="shared" si="188"/>
        <v>K-C6</v>
      </c>
      <c r="O1569" s="222"/>
      <c r="P1569" s="222"/>
      <c r="Q1569" s="215" t="str">
        <f>VLOOKUP(K1569,TONG_SL!$A:$D,3,0)</f>
        <v>Túi</v>
      </c>
      <c r="R1569" s="223">
        <v>4</v>
      </c>
      <c r="S1569" s="224"/>
      <c r="T1569" s="224">
        <f>VLOOKUP(VLOOKUP(G1569,Ma_KH!$A:$R,18,0)&amp;K1569,Gia_MB!$A:$F,6,0)</f>
        <v>50182</v>
      </c>
      <c r="U1569" s="182">
        <f t="shared" si="189"/>
        <v>200728</v>
      </c>
      <c r="V1569" s="224"/>
      <c r="W1569" s="225">
        <f t="shared" si="190"/>
        <v>0</v>
      </c>
      <c r="X1569" s="226" t="str">
        <f t="shared" si="191"/>
        <v>8</v>
      </c>
      <c r="Y1569" s="224"/>
      <c r="Z1569" s="182">
        <f t="shared" si="192"/>
        <v>16058.24</v>
      </c>
      <c r="AA1569" s="227">
        <f>VLOOKUP(G1569,Ma_KH!$A:$R,14,0)</f>
        <v>60</v>
      </c>
    </row>
    <row r="1570" spans="1:27" x14ac:dyDescent="0.25">
      <c r="A1570" s="280">
        <v>46046</v>
      </c>
      <c r="B1570" s="281">
        <v>4183607945</v>
      </c>
      <c r="C1570" s="288" t="s">
        <v>15180</v>
      </c>
      <c r="D1570" s="286">
        <v>46056</v>
      </c>
      <c r="E1570" s="219"/>
      <c r="F1570" s="218"/>
      <c r="G1570" s="268" t="s">
        <v>15457</v>
      </c>
      <c r="H1570" s="219"/>
      <c r="I1570" s="217" t="s">
        <v>15650</v>
      </c>
      <c r="J1570" s="21" t="s">
        <v>7228</v>
      </c>
      <c r="K1570" s="217" t="s">
        <v>30</v>
      </c>
      <c r="L1570" s="215" t="str">
        <f>VLOOKUP($K1570,[1]TONG_SL!$A$1:$D$65536,2,0)</f>
        <v>Gà muối 500g</v>
      </c>
      <c r="M1570" s="247"/>
      <c r="N1570" s="215" t="str">
        <f t="shared" si="188"/>
        <v>K-C6</v>
      </c>
      <c r="O1570" s="222"/>
      <c r="P1570" s="222"/>
      <c r="Q1570" s="215" t="str">
        <f>VLOOKUP(K1570,TONG_SL!$A:$D,3,0)</f>
        <v>Túi</v>
      </c>
      <c r="R1570" s="223">
        <v>26</v>
      </c>
      <c r="S1570" s="224"/>
      <c r="T1570" s="224">
        <f>VLOOKUP(VLOOKUP(G1570,Ma_KH!$A:$R,18,0)&amp;K1570,Gia_MB!$A:$F,6,0)</f>
        <v>116611</v>
      </c>
      <c r="U1570" s="182">
        <f t="shared" si="189"/>
        <v>3031886</v>
      </c>
      <c r="V1570" s="224"/>
      <c r="W1570" s="225">
        <f t="shared" si="190"/>
        <v>0</v>
      </c>
      <c r="X1570" s="226" t="str">
        <f t="shared" si="191"/>
        <v>8</v>
      </c>
      <c r="Y1570" s="224"/>
      <c r="Z1570" s="182">
        <f t="shared" si="192"/>
        <v>242550.88</v>
      </c>
      <c r="AA1570" s="227">
        <f>VLOOKUP(G1570,Ma_KH!$A:$R,14,0)</f>
        <v>60</v>
      </c>
    </row>
    <row r="1571" spans="1:27" x14ac:dyDescent="0.25">
      <c r="A1571" s="280">
        <v>46046</v>
      </c>
      <c r="B1571" s="281">
        <v>4183607945</v>
      </c>
      <c r="C1571" s="288" t="s">
        <v>15180</v>
      </c>
      <c r="D1571" s="286">
        <v>46056</v>
      </c>
      <c r="E1571" s="219"/>
      <c r="F1571" s="218"/>
      <c r="G1571" s="268" t="s">
        <v>15457</v>
      </c>
      <c r="H1571" s="219"/>
      <c r="I1571" s="217" t="s">
        <v>15650</v>
      </c>
      <c r="J1571" s="21" t="s">
        <v>7228</v>
      </c>
      <c r="K1571" s="217" t="s">
        <v>7150</v>
      </c>
      <c r="L1571" s="215" t="str">
        <f>VLOOKUP($K1571,[1]TONG_SL!$A$1:$D$65536,2,0)</f>
        <v>Chả cốm 300g</v>
      </c>
      <c r="M1571" s="247"/>
      <c r="N1571" s="215" t="str">
        <f t="shared" si="188"/>
        <v>K-C6</v>
      </c>
      <c r="O1571" s="222"/>
      <c r="P1571" s="222"/>
      <c r="Q1571" s="215" t="str">
        <f>VLOOKUP(K1571,TONG_SL!$A:$D,3,0)</f>
        <v>Túi</v>
      </c>
      <c r="R1571" s="223">
        <v>20</v>
      </c>
      <c r="S1571" s="224"/>
      <c r="T1571" s="224">
        <f>VLOOKUP(VLOOKUP(G1571,Ma_KH!$A:$R,18,0)&amp;K1571,Gia_MB!$A:$F,6,0)</f>
        <v>74250</v>
      </c>
      <c r="U1571" s="182">
        <f t="shared" si="189"/>
        <v>1485000</v>
      </c>
      <c r="V1571" s="224"/>
      <c r="W1571" s="225">
        <f t="shared" si="190"/>
        <v>0</v>
      </c>
      <c r="X1571" s="226" t="str">
        <f t="shared" si="191"/>
        <v>8</v>
      </c>
      <c r="Y1571" s="224"/>
      <c r="Z1571" s="182">
        <f t="shared" si="192"/>
        <v>118800</v>
      </c>
      <c r="AA1571" s="227">
        <f>VLOOKUP(G1571,Ma_KH!$A:$R,14,0)</f>
        <v>60</v>
      </c>
    </row>
    <row r="1572" spans="1:27" x14ac:dyDescent="0.25">
      <c r="A1572" s="280">
        <v>46046</v>
      </c>
      <c r="B1572" s="281">
        <v>4183607945</v>
      </c>
      <c r="C1572" s="288" t="s">
        <v>15180</v>
      </c>
      <c r="D1572" s="286">
        <v>46056</v>
      </c>
      <c r="E1572" s="219"/>
      <c r="F1572" s="218"/>
      <c r="G1572" s="268" t="s">
        <v>15457</v>
      </c>
      <c r="H1572" s="219"/>
      <c r="I1572" s="217" t="s">
        <v>15650</v>
      </c>
      <c r="J1572" s="21" t="s">
        <v>7228</v>
      </c>
      <c r="K1572" s="217" t="s">
        <v>34</v>
      </c>
      <c r="L1572" s="215" t="str">
        <f>VLOOKUP($K1572,[1]TONG_SL!$A$1:$D$65536,2,0)</f>
        <v>Tai heo muối 200g</v>
      </c>
      <c r="M1572" s="247"/>
      <c r="N1572" s="215" t="str">
        <f t="shared" si="188"/>
        <v>K-C6</v>
      </c>
      <c r="O1572" s="222"/>
      <c r="P1572" s="222"/>
      <c r="Q1572" s="215" t="str">
        <f>VLOOKUP(K1572,TONG_SL!$A:$D,3,0)</f>
        <v>Túi</v>
      </c>
      <c r="R1572" s="223">
        <v>15</v>
      </c>
      <c r="S1572" s="224"/>
      <c r="T1572" s="224">
        <f>VLOOKUP(VLOOKUP(G1572,Ma_KH!$A:$R,18,0)&amp;K1572,Gia_MB!$A:$F,6,0)</f>
        <v>55595</v>
      </c>
      <c r="U1572" s="182">
        <f t="shared" si="189"/>
        <v>833925</v>
      </c>
      <c r="V1572" s="224"/>
      <c r="W1572" s="225">
        <f t="shared" si="190"/>
        <v>0</v>
      </c>
      <c r="X1572" s="226" t="str">
        <f t="shared" si="191"/>
        <v>8</v>
      </c>
      <c r="Y1572" s="224"/>
      <c r="Z1572" s="182">
        <f t="shared" si="192"/>
        <v>66714</v>
      </c>
      <c r="AA1572" s="227">
        <f>VLOOKUP(G1572,Ma_KH!$A:$R,14,0)</f>
        <v>60</v>
      </c>
    </row>
    <row r="1573" spans="1:27" x14ac:dyDescent="0.25">
      <c r="A1573" s="280">
        <v>46046</v>
      </c>
      <c r="B1573" s="281">
        <v>4183607607</v>
      </c>
      <c r="C1573" s="288" t="s">
        <v>15180</v>
      </c>
      <c r="D1573" s="286">
        <v>46056</v>
      </c>
      <c r="E1573" s="219"/>
      <c r="F1573" s="218"/>
      <c r="G1573" s="268" t="s">
        <v>15457</v>
      </c>
      <c r="H1573" s="219"/>
      <c r="I1573" s="217" t="s">
        <v>15581</v>
      </c>
      <c r="J1573" s="21" t="s">
        <v>7228</v>
      </c>
      <c r="K1573" s="217" t="s">
        <v>27</v>
      </c>
      <c r="L1573" s="215" t="str">
        <f>VLOOKUP($K1573,[1]TONG_SL!$A$1:$D$65536,2,0)</f>
        <v>Chân giò heo muối 300g</v>
      </c>
      <c r="M1573" s="247"/>
      <c r="N1573" s="215" t="str">
        <f t="shared" ref="N1573:N1636" si="193">IF($B1573&lt;&gt;"","K-C6","")</f>
        <v>K-C6</v>
      </c>
      <c r="O1573" s="222"/>
      <c r="P1573" s="222"/>
      <c r="Q1573" s="215" t="str">
        <f>VLOOKUP(K1573,TONG_SL!$A:$D,3,0)</f>
        <v>Túi</v>
      </c>
      <c r="R1573" s="223">
        <v>20</v>
      </c>
      <c r="S1573" s="224"/>
      <c r="T1573" s="224">
        <f>VLOOKUP(VLOOKUP(G1573,Ma_KH!$A:$R,18,0)&amp;K1573,Gia_MB!$A:$F,6,0)</f>
        <v>73431</v>
      </c>
      <c r="U1573" s="182">
        <f t="shared" ref="U1573:U1636" si="194">T1573*R1573</f>
        <v>1468620</v>
      </c>
      <c r="V1573" s="224"/>
      <c r="W1573" s="225">
        <f t="shared" ref="W1573:W1636" si="195">U1573*V1573</f>
        <v>0</v>
      </c>
      <c r="X1573" s="226" t="str">
        <f t="shared" ref="X1573:X1636" si="196">IF(B1573&lt;&gt;"","8","0")</f>
        <v>8</v>
      </c>
      <c r="Y1573" s="224"/>
      <c r="Z1573" s="182">
        <f t="shared" ref="Z1573:Z1636" si="197">U1573*X1573%</f>
        <v>117489.60000000001</v>
      </c>
      <c r="AA1573" s="227">
        <f>VLOOKUP(G1573,Ma_KH!$A:$R,14,0)</f>
        <v>60</v>
      </c>
    </row>
    <row r="1574" spans="1:27" x14ac:dyDescent="0.25">
      <c r="A1574" s="280">
        <v>46046</v>
      </c>
      <c r="B1574" s="281">
        <v>4183607607</v>
      </c>
      <c r="C1574" s="288" t="s">
        <v>15180</v>
      </c>
      <c r="D1574" s="286">
        <v>46056</v>
      </c>
      <c r="E1574" s="219"/>
      <c r="F1574" s="218"/>
      <c r="G1574" s="268" t="s">
        <v>15457</v>
      </c>
      <c r="H1574" s="219"/>
      <c r="I1574" s="217" t="s">
        <v>15581</v>
      </c>
      <c r="J1574" s="21" t="s">
        <v>7228</v>
      </c>
      <c r="K1574" s="217" t="s">
        <v>30</v>
      </c>
      <c r="L1574" s="215" t="str">
        <f>VLOOKUP($K1574,[1]TONG_SL!$A$1:$D$65536,2,0)</f>
        <v>Gà muối 500g</v>
      </c>
      <c r="M1574" s="247"/>
      <c r="N1574" s="215" t="str">
        <f t="shared" si="193"/>
        <v>K-C6</v>
      </c>
      <c r="O1574" s="222"/>
      <c r="P1574" s="222"/>
      <c r="Q1574" s="215" t="str">
        <f>VLOOKUP(K1574,TONG_SL!$A:$D,3,0)</f>
        <v>Túi</v>
      </c>
      <c r="R1574" s="223">
        <v>20</v>
      </c>
      <c r="S1574" s="224"/>
      <c r="T1574" s="224">
        <f>VLOOKUP(VLOOKUP(G1574,Ma_KH!$A:$R,18,0)&amp;K1574,Gia_MB!$A:$F,6,0)</f>
        <v>116611</v>
      </c>
      <c r="U1574" s="182">
        <f t="shared" si="194"/>
        <v>2332220</v>
      </c>
      <c r="V1574" s="224"/>
      <c r="W1574" s="225">
        <f t="shared" si="195"/>
        <v>0</v>
      </c>
      <c r="X1574" s="226" t="str">
        <f t="shared" si="196"/>
        <v>8</v>
      </c>
      <c r="Y1574" s="224"/>
      <c r="Z1574" s="182">
        <f t="shared" si="197"/>
        <v>186577.6</v>
      </c>
      <c r="AA1574" s="227">
        <f>VLOOKUP(G1574,Ma_KH!$A:$R,14,0)</f>
        <v>60</v>
      </c>
    </row>
    <row r="1575" spans="1:27" x14ac:dyDescent="0.25">
      <c r="A1575" s="280">
        <v>46046</v>
      </c>
      <c r="B1575" s="281">
        <v>4183607607</v>
      </c>
      <c r="C1575" s="288" t="s">
        <v>15180</v>
      </c>
      <c r="D1575" s="286">
        <v>46056</v>
      </c>
      <c r="E1575" s="219"/>
      <c r="F1575" s="218"/>
      <c r="G1575" s="268" t="s">
        <v>15457</v>
      </c>
      <c r="H1575" s="219"/>
      <c r="I1575" s="217" t="s">
        <v>15581</v>
      </c>
      <c r="J1575" s="21" t="s">
        <v>7228</v>
      </c>
      <c r="K1575" s="217" t="s">
        <v>7150</v>
      </c>
      <c r="L1575" s="215" t="str">
        <f>VLOOKUP($K1575,[1]TONG_SL!$A$1:$D$65536,2,0)</f>
        <v>Chả cốm 300g</v>
      </c>
      <c r="M1575" s="247"/>
      <c r="N1575" s="215" t="str">
        <f t="shared" si="193"/>
        <v>K-C6</v>
      </c>
      <c r="O1575" s="222"/>
      <c r="P1575" s="222"/>
      <c r="Q1575" s="215" t="str">
        <f>VLOOKUP(K1575,TONG_SL!$A:$D,3,0)</f>
        <v>Túi</v>
      </c>
      <c r="R1575" s="223">
        <v>10</v>
      </c>
      <c r="S1575" s="224"/>
      <c r="T1575" s="224">
        <f>VLOOKUP(VLOOKUP(G1575,Ma_KH!$A:$R,18,0)&amp;K1575,Gia_MB!$A:$F,6,0)</f>
        <v>74250</v>
      </c>
      <c r="U1575" s="182">
        <f t="shared" si="194"/>
        <v>742500</v>
      </c>
      <c r="V1575" s="224"/>
      <c r="W1575" s="225">
        <f t="shared" si="195"/>
        <v>0</v>
      </c>
      <c r="X1575" s="226" t="str">
        <f t="shared" si="196"/>
        <v>8</v>
      </c>
      <c r="Y1575" s="224"/>
      <c r="Z1575" s="182">
        <f t="shared" si="197"/>
        <v>59400</v>
      </c>
      <c r="AA1575" s="227">
        <f>VLOOKUP(G1575,Ma_KH!$A:$R,14,0)</f>
        <v>60</v>
      </c>
    </row>
    <row r="1576" spans="1:27" x14ac:dyDescent="0.25">
      <c r="A1576" s="280">
        <v>46046</v>
      </c>
      <c r="B1576" s="281">
        <v>4183607607</v>
      </c>
      <c r="C1576" s="288" t="s">
        <v>15180</v>
      </c>
      <c r="D1576" s="286">
        <v>46056</v>
      </c>
      <c r="E1576" s="219"/>
      <c r="F1576" s="218"/>
      <c r="G1576" s="268" t="s">
        <v>15457</v>
      </c>
      <c r="H1576" s="219"/>
      <c r="I1576" s="217" t="s">
        <v>15581</v>
      </c>
      <c r="J1576" s="21" t="s">
        <v>7228</v>
      </c>
      <c r="K1576" s="217" t="s">
        <v>48</v>
      </c>
      <c r="L1576" s="215" t="str">
        <f>VLOOKUP($K1576,[1]TONG_SL!$A$1:$D$65536,2,0)</f>
        <v>Mọc Nấm Hương 250g</v>
      </c>
      <c r="M1576" s="247"/>
      <c r="N1576" s="215" t="str">
        <f t="shared" si="193"/>
        <v>K-C6</v>
      </c>
      <c r="O1576" s="222"/>
      <c r="P1576" s="222"/>
      <c r="Q1576" s="215" t="str">
        <f>VLOOKUP(K1576,TONG_SL!$A:$D,3,0)</f>
        <v>Túi</v>
      </c>
      <c r="R1576" s="223">
        <v>10</v>
      </c>
      <c r="S1576" s="224"/>
      <c r="T1576" s="224">
        <f>VLOOKUP(VLOOKUP(G1576,Ma_KH!$A:$R,18,0)&amp;K1576,Gia_MB!$A:$F,6,0)</f>
        <v>46000</v>
      </c>
      <c r="U1576" s="182">
        <f t="shared" si="194"/>
        <v>460000</v>
      </c>
      <c r="V1576" s="224"/>
      <c r="W1576" s="225">
        <f t="shared" si="195"/>
        <v>0</v>
      </c>
      <c r="X1576" s="226" t="str">
        <f t="shared" si="196"/>
        <v>8</v>
      </c>
      <c r="Y1576" s="224"/>
      <c r="Z1576" s="182">
        <f t="shared" si="197"/>
        <v>36800</v>
      </c>
      <c r="AA1576" s="227">
        <f>VLOOKUP(G1576,Ma_KH!$A:$R,14,0)</f>
        <v>60</v>
      </c>
    </row>
    <row r="1577" spans="1:27" x14ac:dyDescent="0.25">
      <c r="A1577" s="280">
        <v>46046</v>
      </c>
      <c r="B1577" s="281">
        <v>4183607607</v>
      </c>
      <c r="C1577" s="288" t="s">
        <v>15180</v>
      </c>
      <c r="D1577" s="286">
        <v>46056</v>
      </c>
      <c r="E1577" s="219"/>
      <c r="F1577" s="218"/>
      <c r="G1577" s="268" t="s">
        <v>15457</v>
      </c>
      <c r="H1577" s="219"/>
      <c r="I1577" s="217" t="s">
        <v>15581</v>
      </c>
      <c r="J1577" s="21" t="s">
        <v>7228</v>
      </c>
      <c r="K1577" s="217" t="s">
        <v>34</v>
      </c>
      <c r="L1577" s="215" t="str">
        <f>VLOOKUP($K1577,[1]TONG_SL!$A$1:$D$65536,2,0)</f>
        <v>Tai heo muối 200g</v>
      </c>
      <c r="M1577" s="247"/>
      <c r="N1577" s="215" t="str">
        <f t="shared" si="193"/>
        <v>K-C6</v>
      </c>
      <c r="O1577" s="222"/>
      <c r="P1577" s="222"/>
      <c r="Q1577" s="215" t="str">
        <f>VLOOKUP(K1577,TONG_SL!$A:$D,3,0)</f>
        <v>Túi</v>
      </c>
      <c r="R1577" s="223">
        <v>10</v>
      </c>
      <c r="S1577" s="224"/>
      <c r="T1577" s="224">
        <f>VLOOKUP(VLOOKUP(G1577,Ma_KH!$A:$R,18,0)&amp;K1577,Gia_MB!$A:$F,6,0)</f>
        <v>55595</v>
      </c>
      <c r="U1577" s="182">
        <f t="shared" si="194"/>
        <v>555950</v>
      </c>
      <c r="V1577" s="224"/>
      <c r="W1577" s="225">
        <f t="shared" si="195"/>
        <v>0</v>
      </c>
      <c r="X1577" s="226" t="str">
        <f t="shared" si="196"/>
        <v>8</v>
      </c>
      <c r="Y1577" s="224"/>
      <c r="Z1577" s="182">
        <f t="shared" si="197"/>
        <v>44476</v>
      </c>
      <c r="AA1577" s="227">
        <f>VLOOKUP(G1577,Ma_KH!$A:$R,14,0)</f>
        <v>60</v>
      </c>
    </row>
    <row r="1578" spans="1:27" x14ac:dyDescent="0.25">
      <c r="A1578" s="280">
        <v>46046</v>
      </c>
      <c r="B1578" s="281">
        <v>4183607607</v>
      </c>
      <c r="C1578" s="288" t="s">
        <v>15180</v>
      </c>
      <c r="D1578" s="286">
        <v>46056</v>
      </c>
      <c r="E1578" s="219"/>
      <c r="F1578" s="218"/>
      <c r="G1578" s="268" t="s">
        <v>15457</v>
      </c>
      <c r="H1578" s="219"/>
      <c r="I1578" s="217" t="s">
        <v>15581</v>
      </c>
      <c r="J1578" s="21" t="s">
        <v>7228</v>
      </c>
      <c r="K1578" s="217" t="s">
        <v>32</v>
      </c>
      <c r="L1578" s="215" t="str">
        <f>VLOOKUP($K1578,[1]TONG_SL!$A$1:$D$65536,2,0)</f>
        <v>Giò Tai Lưỡi Xào 250g</v>
      </c>
      <c r="M1578" s="247"/>
      <c r="N1578" s="215" t="str">
        <f t="shared" si="193"/>
        <v>K-C6</v>
      </c>
      <c r="O1578" s="222"/>
      <c r="P1578" s="222"/>
      <c r="Q1578" s="215" t="str">
        <f>VLOOKUP(K1578,TONG_SL!$A:$D,3,0)</f>
        <v>Túi</v>
      </c>
      <c r="R1578" s="223">
        <v>5</v>
      </c>
      <c r="S1578" s="224"/>
      <c r="T1578" s="224">
        <f>VLOOKUP(VLOOKUP(G1578,Ma_KH!$A:$R,18,0)&amp;K1578,Gia_MB!$A:$F,6,0)</f>
        <v>50182</v>
      </c>
      <c r="U1578" s="182">
        <f t="shared" si="194"/>
        <v>250910</v>
      </c>
      <c r="V1578" s="224"/>
      <c r="W1578" s="225">
        <f t="shared" si="195"/>
        <v>0</v>
      </c>
      <c r="X1578" s="226" t="str">
        <f t="shared" si="196"/>
        <v>8</v>
      </c>
      <c r="Y1578" s="224"/>
      <c r="Z1578" s="182">
        <f t="shared" si="197"/>
        <v>20072.8</v>
      </c>
      <c r="AA1578" s="227">
        <f>VLOOKUP(G1578,Ma_KH!$A:$R,14,0)</f>
        <v>60</v>
      </c>
    </row>
    <row r="1579" spans="1:27" x14ac:dyDescent="0.25">
      <c r="A1579" s="280">
        <v>46046</v>
      </c>
      <c r="B1579" s="281">
        <v>4183607607</v>
      </c>
      <c r="C1579" s="288" t="s">
        <v>15180</v>
      </c>
      <c r="D1579" s="286">
        <v>46056</v>
      </c>
      <c r="E1579" s="219"/>
      <c r="F1579" s="218"/>
      <c r="G1579" s="268" t="s">
        <v>15457</v>
      </c>
      <c r="H1579" s="219"/>
      <c r="I1579" s="217" t="s">
        <v>15581</v>
      </c>
      <c r="J1579" s="21" t="s">
        <v>7228</v>
      </c>
      <c r="K1579" s="217" t="s">
        <v>15450</v>
      </c>
      <c r="L1579" s="215" t="str">
        <f>VLOOKUP($K1579,[1]TONG_SL!$A$1:$D$65536,2,0)</f>
        <v>Giò sụn gà 250g</v>
      </c>
      <c r="M1579" s="247"/>
      <c r="N1579" s="215" t="str">
        <f t="shared" si="193"/>
        <v>K-C6</v>
      </c>
      <c r="O1579" s="222"/>
      <c r="P1579" s="222"/>
      <c r="Q1579" s="215" t="str">
        <f>VLOOKUP(K1579,TONG_SL!$A:$D,3,0)</f>
        <v>Túi</v>
      </c>
      <c r="R1579" s="223">
        <v>5</v>
      </c>
      <c r="S1579" s="224"/>
      <c r="T1579" s="224">
        <f>VLOOKUP(VLOOKUP(G1579,Ma_KH!$A:$R,18,0)&amp;K1579,Gia_MB!$A:$F,6,0)</f>
        <v>50400</v>
      </c>
      <c r="U1579" s="182">
        <f t="shared" si="194"/>
        <v>252000</v>
      </c>
      <c r="V1579" s="224"/>
      <c r="W1579" s="225">
        <f t="shared" si="195"/>
        <v>0</v>
      </c>
      <c r="X1579" s="226" t="str">
        <f t="shared" si="196"/>
        <v>8</v>
      </c>
      <c r="Y1579" s="224"/>
      <c r="Z1579" s="182">
        <f t="shared" si="197"/>
        <v>20160</v>
      </c>
      <c r="AA1579" s="227">
        <f>VLOOKUP(G1579,Ma_KH!$A:$R,14,0)</f>
        <v>60</v>
      </c>
    </row>
    <row r="1580" spans="1:27" x14ac:dyDescent="0.25">
      <c r="A1580" s="280">
        <v>46046</v>
      </c>
      <c r="B1580" s="281">
        <v>4183607607</v>
      </c>
      <c r="C1580" s="288" t="s">
        <v>15180</v>
      </c>
      <c r="D1580" s="286">
        <v>46056</v>
      </c>
      <c r="E1580" s="219"/>
      <c r="F1580" s="218"/>
      <c r="G1580" s="268" t="s">
        <v>15457</v>
      </c>
      <c r="H1580" s="219"/>
      <c r="I1580" s="217" t="s">
        <v>15581</v>
      </c>
      <c r="J1580" s="21" t="s">
        <v>7228</v>
      </c>
      <c r="K1580" s="217" t="s">
        <v>15451</v>
      </c>
      <c r="L1580" s="215" t="str">
        <f>VLOOKUP($K1580,[1]TONG_SL!$A$1:$D$65536,2,0)</f>
        <v>Giò lụa cây 250g</v>
      </c>
      <c r="M1580" s="247"/>
      <c r="N1580" s="215" t="str">
        <f t="shared" si="193"/>
        <v>K-C6</v>
      </c>
      <c r="O1580" s="222"/>
      <c r="P1580" s="222"/>
      <c r="Q1580" s="215" t="str">
        <f>VLOOKUP(K1580,TONG_SL!$A:$D,3,0)</f>
        <v>Túi</v>
      </c>
      <c r="R1580" s="223">
        <v>10</v>
      </c>
      <c r="S1580" s="224"/>
      <c r="T1580" s="224">
        <f>VLOOKUP(VLOOKUP(G1580,Ma_KH!$A:$R,18,0)&amp;K1580,Gia_MB!$A:$F,6,0)</f>
        <v>49500</v>
      </c>
      <c r="U1580" s="182">
        <f t="shared" si="194"/>
        <v>495000</v>
      </c>
      <c r="V1580" s="224"/>
      <c r="W1580" s="225">
        <f t="shared" si="195"/>
        <v>0</v>
      </c>
      <c r="X1580" s="226" t="str">
        <f t="shared" si="196"/>
        <v>8</v>
      </c>
      <c r="Y1580" s="224"/>
      <c r="Z1580" s="182">
        <f t="shared" si="197"/>
        <v>39600</v>
      </c>
      <c r="AA1580" s="227">
        <f>VLOOKUP(G1580,Ma_KH!$A:$R,14,0)</f>
        <v>60</v>
      </c>
    </row>
    <row r="1581" spans="1:27" x14ac:dyDescent="0.25">
      <c r="A1581" s="216">
        <v>46046</v>
      </c>
      <c r="B1581" s="217">
        <v>4183607634</v>
      </c>
      <c r="C1581" s="10" t="s">
        <v>15180</v>
      </c>
      <c r="D1581" s="9">
        <v>46056</v>
      </c>
      <c r="E1581" s="219"/>
      <c r="F1581" s="218"/>
      <c r="G1581" s="268" t="s">
        <v>15457</v>
      </c>
      <c r="H1581" s="219"/>
      <c r="I1581" s="217" t="s">
        <v>15582</v>
      </c>
      <c r="J1581" s="21" t="s">
        <v>7228</v>
      </c>
      <c r="K1581" s="217" t="s">
        <v>30</v>
      </c>
      <c r="L1581" s="215" t="str">
        <f>VLOOKUP($K1581,[1]TONG_SL!$A$1:$D$65536,2,0)</f>
        <v>Gà muối 500g</v>
      </c>
      <c r="M1581" s="247"/>
      <c r="N1581" s="215" t="str">
        <f t="shared" si="193"/>
        <v>K-C6</v>
      </c>
      <c r="O1581" s="222"/>
      <c r="P1581" s="222"/>
      <c r="Q1581" s="215" t="str">
        <f>VLOOKUP(K1581,TONG_SL!$A:$D,3,0)</f>
        <v>Túi</v>
      </c>
      <c r="R1581" s="223">
        <v>13</v>
      </c>
      <c r="S1581" s="224"/>
      <c r="T1581" s="224">
        <f>VLOOKUP(VLOOKUP(G1581,Ma_KH!$A:$R,18,0)&amp;K1581,Gia_MB!$A:$F,6,0)</f>
        <v>116611</v>
      </c>
      <c r="U1581" s="182">
        <f t="shared" si="194"/>
        <v>1515943</v>
      </c>
      <c r="V1581" s="224"/>
      <c r="W1581" s="225">
        <f t="shared" si="195"/>
        <v>0</v>
      </c>
      <c r="X1581" s="226" t="str">
        <f t="shared" si="196"/>
        <v>8</v>
      </c>
      <c r="Y1581" s="224"/>
      <c r="Z1581" s="182">
        <f t="shared" si="197"/>
        <v>121275.44</v>
      </c>
      <c r="AA1581" s="227">
        <f>VLOOKUP(G1581,Ma_KH!$A:$R,14,0)</f>
        <v>60</v>
      </c>
    </row>
    <row r="1582" spans="1:27" x14ac:dyDescent="0.25">
      <c r="A1582" s="216">
        <v>46046</v>
      </c>
      <c r="B1582" s="217">
        <v>4183607634</v>
      </c>
      <c r="C1582" s="10" t="s">
        <v>15180</v>
      </c>
      <c r="D1582" s="9">
        <v>46056</v>
      </c>
      <c r="E1582" s="219"/>
      <c r="F1582" s="218"/>
      <c r="G1582" s="268" t="s">
        <v>15457</v>
      </c>
      <c r="H1582" s="219"/>
      <c r="I1582" s="217" t="s">
        <v>15582</v>
      </c>
      <c r="J1582" s="21" t="s">
        <v>7228</v>
      </c>
      <c r="K1582" s="217" t="s">
        <v>32</v>
      </c>
      <c r="L1582" s="215" t="str">
        <f>VLOOKUP($K1582,[1]TONG_SL!$A$1:$D$65536,2,0)</f>
        <v>Giò Tai Lưỡi Xào 250g</v>
      </c>
      <c r="M1582" s="247"/>
      <c r="N1582" s="215" t="str">
        <f t="shared" si="193"/>
        <v>K-C6</v>
      </c>
      <c r="O1582" s="222"/>
      <c r="P1582" s="222"/>
      <c r="Q1582" s="215" t="str">
        <f>VLOOKUP(K1582,TONG_SL!$A:$D,3,0)</f>
        <v>Túi</v>
      </c>
      <c r="R1582" s="223">
        <v>10</v>
      </c>
      <c r="S1582" s="224"/>
      <c r="T1582" s="224">
        <f>VLOOKUP(VLOOKUP(G1582,Ma_KH!$A:$R,18,0)&amp;K1582,Gia_MB!$A:$F,6,0)</f>
        <v>50182</v>
      </c>
      <c r="U1582" s="182">
        <f t="shared" si="194"/>
        <v>501820</v>
      </c>
      <c r="V1582" s="224"/>
      <c r="W1582" s="225">
        <f t="shared" si="195"/>
        <v>0</v>
      </c>
      <c r="X1582" s="226" t="str">
        <f t="shared" si="196"/>
        <v>8</v>
      </c>
      <c r="Y1582" s="224"/>
      <c r="Z1582" s="182">
        <f t="shared" si="197"/>
        <v>40145.599999999999</v>
      </c>
      <c r="AA1582" s="227">
        <f>VLOOKUP(G1582,Ma_KH!$A:$R,14,0)</f>
        <v>60</v>
      </c>
    </row>
    <row r="1583" spans="1:27" x14ac:dyDescent="0.25">
      <c r="A1583" s="216">
        <v>46046</v>
      </c>
      <c r="B1583" s="217">
        <v>4183607634</v>
      </c>
      <c r="C1583" s="10" t="s">
        <v>15180</v>
      </c>
      <c r="D1583" s="9">
        <v>46056</v>
      </c>
      <c r="E1583" s="219"/>
      <c r="F1583" s="218"/>
      <c r="G1583" s="268" t="s">
        <v>15457</v>
      </c>
      <c r="H1583" s="219"/>
      <c r="I1583" s="217" t="s">
        <v>15582</v>
      </c>
      <c r="J1583" s="21" t="s">
        <v>7228</v>
      </c>
      <c r="K1583" s="217" t="s">
        <v>27</v>
      </c>
      <c r="L1583" s="215" t="str">
        <f>VLOOKUP($K1583,[1]TONG_SL!$A$1:$D$65536,2,0)</f>
        <v>Chân giò heo muối 300g</v>
      </c>
      <c r="M1583" s="247"/>
      <c r="N1583" s="215" t="str">
        <f t="shared" si="193"/>
        <v>K-C6</v>
      </c>
      <c r="O1583" s="222"/>
      <c r="P1583" s="222"/>
      <c r="Q1583" s="215" t="str">
        <f>VLOOKUP(K1583,TONG_SL!$A:$D,3,0)</f>
        <v>Túi</v>
      </c>
      <c r="R1583" s="223">
        <v>15</v>
      </c>
      <c r="S1583" s="224"/>
      <c r="T1583" s="224">
        <f>VLOOKUP(VLOOKUP(G1583,Ma_KH!$A:$R,18,0)&amp;K1583,Gia_MB!$A:$F,6,0)</f>
        <v>73431</v>
      </c>
      <c r="U1583" s="182">
        <f t="shared" si="194"/>
        <v>1101465</v>
      </c>
      <c r="V1583" s="224"/>
      <c r="W1583" s="225">
        <f t="shared" si="195"/>
        <v>0</v>
      </c>
      <c r="X1583" s="226" t="str">
        <f t="shared" si="196"/>
        <v>8</v>
      </c>
      <c r="Y1583" s="224"/>
      <c r="Z1583" s="182">
        <f t="shared" si="197"/>
        <v>88117.2</v>
      </c>
      <c r="AA1583" s="227">
        <f>VLOOKUP(G1583,Ma_KH!$A:$R,14,0)</f>
        <v>60</v>
      </c>
    </row>
    <row r="1584" spans="1:27" x14ac:dyDescent="0.25">
      <c r="A1584" s="216">
        <v>46046</v>
      </c>
      <c r="B1584" s="217">
        <v>4183607634</v>
      </c>
      <c r="C1584" s="10" t="s">
        <v>15180</v>
      </c>
      <c r="D1584" s="9">
        <v>46056</v>
      </c>
      <c r="E1584" s="219"/>
      <c r="F1584" s="218"/>
      <c r="G1584" s="268" t="s">
        <v>15457</v>
      </c>
      <c r="H1584" s="219"/>
      <c r="I1584" s="217" t="s">
        <v>15582</v>
      </c>
      <c r="J1584" s="21" t="s">
        <v>7228</v>
      </c>
      <c r="K1584" s="217" t="s">
        <v>48</v>
      </c>
      <c r="L1584" s="215" t="str">
        <f>VLOOKUP($K1584,[1]TONG_SL!$A$1:$D$65536,2,0)</f>
        <v>Mọc Nấm Hương 250g</v>
      </c>
      <c r="M1584" s="247"/>
      <c r="N1584" s="215" t="str">
        <f t="shared" si="193"/>
        <v>K-C6</v>
      </c>
      <c r="O1584" s="222"/>
      <c r="P1584" s="222"/>
      <c r="Q1584" s="215" t="str">
        <f>VLOOKUP(K1584,TONG_SL!$A:$D,3,0)</f>
        <v>Túi</v>
      </c>
      <c r="R1584" s="223">
        <v>5</v>
      </c>
      <c r="S1584" s="224"/>
      <c r="T1584" s="224">
        <f>VLOOKUP(VLOOKUP(G1584,Ma_KH!$A:$R,18,0)&amp;K1584,Gia_MB!$A:$F,6,0)</f>
        <v>46000</v>
      </c>
      <c r="U1584" s="182">
        <f t="shared" si="194"/>
        <v>230000</v>
      </c>
      <c r="V1584" s="224"/>
      <c r="W1584" s="225">
        <f t="shared" si="195"/>
        <v>0</v>
      </c>
      <c r="X1584" s="226" t="str">
        <f t="shared" si="196"/>
        <v>8</v>
      </c>
      <c r="Y1584" s="224"/>
      <c r="Z1584" s="182">
        <f t="shared" si="197"/>
        <v>18400</v>
      </c>
      <c r="AA1584" s="227">
        <f>VLOOKUP(G1584,Ma_KH!$A:$R,14,0)</f>
        <v>60</v>
      </c>
    </row>
    <row r="1585" spans="1:27" x14ac:dyDescent="0.25">
      <c r="A1585" s="216">
        <v>46046</v>
      </c>
      <c r="B1585" s="217">
        <v>4183607634</v>
      </c>
      <c r="C1585" s="10" t="s">
        <v>15180</v>
      </c>
      <c r="D1585" s="9">
        <v>46056</v>
      </c>
      <c r="E1585" s="219"/>
      <c r="F1585" s="218"/>
      <c r="G1585" s="268" t="s">
        <v>15457</v>
      </c>
      <c r="H1585" s="219"/>
      <c r="I1585" s="217" t="s">
        <v>15582</v>
      </c>
      <c r="J1585" s="21" t="s">
        <v>7228</v>
      </c>
      <c r="K1585" s="217" t="s">
        <v>7150</v>
      </c>
      <c r="L1585" s="215" t="str">
        <f>VLOOKUP($K1585,[1]TONG_SL!$A$1:$D$65536,2,0)</f>
        <v>Chả cốm 300g</v>
      </c>
      <c r="M1585" s="247"/>
      <c r="N1585" s="215" t="str">
        <f t="shared" si="193"/>
        <v>K-C6</v>
      </c>
      <c r="O1585" s="222"/>
      <c r="P1585" s="222"/>
      <c r="Q1585" s="215" t="str">
        <f>VLOOKUP(K1585,TONG_SL!$A:$D,3,0)</f>
        <v>Túi</v>
      </c>
      <c r="R1585" s="223">
        <v>5</v>
      </c>
      <c r="S1585" s="224"/>
      <c r="T1585" s="224">
        <f>VLOOKUP(VLOOKUP(G1585,Ma_KH!$A:$R,18,0)&amp;K1585,Gia_MB!$A:$F,6,0)</f>
        <v>74250</v>
      </c>
      <c r="U1585" s="182">
        <f t="shared" si="194"/>
        <v>371250</v>
      </c>
      <c r="V1585" s="224"/>
      <c r="W1585" s="225">
        <f t="shared" si="195"/>
        <v>0</v>
      </c>
      <c r="X1585" s="226" t="str">
        <f t="shared" si="196"/>
        <v>8</v>
      </c>
      <c r="Y1585" s="224"/>
      <c r="Z1585" s="182">
        <f t="shared" si="197"/>
        <v>29700</v>
      </c>
      <c r="AA1585" s="227">
        <f>VLOOKUP(G1585,Ma_KH!$A:$R,14,0)</f>
        <v>60</v>
      </c>
    </row>
    <row r="1586" spans="1:27" x14ac:dyDescent="0.25">
      <c r="A1586" s="280">
        <v>46046</v>
      </c>
      <c r="B1586" s="281">
        <v>4183607631</v>
      </c>
      <c r="C1586" s="288" t="s">
        <v>15180</v>
      </c>
      <c r="D1586" s="286">
        <v>46056</v>
      </c>
      <c r="E1586" s="219"/>
      <c r="F1586" s="218"/>
      <c r="G1586" s="268" t="s">
        <v>15457</v>
      </c>
      <c r="H1586" s="219"/>
      <c r="I1586" s="217" t="s">
        <v>15583</v>
      </c>
      <c r="J1586" s="21" t="s">
        <v>7228</v>
      </c>
      <c r="K1586" s="217" t="s">
        <v>48</v>
      </c>
      <c r="L1586" s="215" t="str">
        <f>VLOOKUP($K1586,[1]TONG_SL!$A$1:$D$65536,2,0)</f>
        <v>Mọc Nấm Hương 250g</v>
      </c>
      <c r="M1586" s="247"/>
      <c r="N1586" s="215" t="str">
        <f t="shared" si="193"/>
        <v>K-C6</v>
      </c>
      <c r="O1586" s="222"/>
      <c r="P1586" s="222"/>
      <c r="Q1586" s="215" t="str">
        <f>VLOOKUP(K1586,TONG_SL!$A:$D,3,0)</f>
        <v>Túi</v>
      </c>
      <c r="R1586" s="223">
        <v>5</v>
      </c>
      <c r="S1586" s="224"/>
      <c r="T1586" s="224">
        <f>VLOOKUP(VLOOKUP(G1586,Ma_KH!$A:$R,18,0)&amp;K1586,Gia_MB!$A:$F,6,0)</f>
        <v>46000</v>
      </c>
      <c r="U1586" s="182">
        <f t="shared" si="194"/>
        <v>230000</v>
      </c>
      <c r="V1586" s="224"/>
      <c r="W1586" s="225">
        <f t="shared" si="195"/>
        <v>0</v>
      </c>
      <c r="X1586" s="226" t="str">
        <f t="shared" si="196"/>
        <v>8</v>
      </c>
      <c r="Y1586" s="224"/>
      <c r="Z1586" s="182">
        <f t="shared" si="197"/>
        <v>18400</v>
      </c>
      <c r="AA1586" s="227">
        <f>VLOOKUP(G1586,Ma_KH!$A:$R,14,0)</f>
        <v>60</v>
      </c>
    </row>
    <row r="1587" spans="1:27" x14ac:dyDescent="0.25">
      <c r="A1587" s="280">
        <v>46046</v>
      </c>
      <c r="B1587" s="281">
        <v>4183607631</v>
      </c>
      <c r="C1587" s="288" t="s">
        <v>15180</v>
      </c>
      <c r="D1587" s="286">
        <v>46056</v>
      </c>
      <c r="E1587" s="219"/>
      <c r="F1587" s="218"/>
      <c r="G1587" s="268" t="s">
        <v>15457</v>
      </c>
      <c r="H1587" s="219"/>
      <c r="I1587" s="217" t="s">
        <v>15583</v>
      </c>
      <c r="J1587" s="21" t="s">
        <v>7228</v>
      </c>
      <c r="K1587" s="217" t="s">
        <v>27</v>
      </c>
      <c r="L1587" s="215" t="str">
        <f>VLOOKUP($K1587,[1]TONG_SL!$A$1:$D$65536,2,0)</f>
        <v>Chân giò heo muối 300g</v>
      </c>
      <c r="M1587" s="247"/>
      <c r="N1587" s="215" t="str">
        <f t="shared" si="193"/>
        <v>K-C6</v>
      </c>
      <c r="O1587" s="222"/>
      <c r="P1587" s="222"/>
      <c r="Q1587" s="215" t="str">
        <f>VLOOKUP(K1587,TONG_SL!$A:$D,3,0)</f>
        <v>Túi</v>
      </c>
      <c r="R1587" s="223">
        <v>2</v>
      </c>
      <c r="S1587" s="224"/>
      <c r="T1587" s="224">
        <f>VLOOKUP(VLOOKUP(G1587,Ma_KH!$A:$R,18,0)&amp;K1587,Gia_MB!$A:$F,6,0)</f>
        <v>73431</v>
      </c>
      <c r="U1587" s="182">
        <f t="shared" si="194"/>
        <v>146862</v>
      </c>
      <c r="V1587" s="224"/>
      <c r="W1587" s="225">
        <f t="shared" si="195"/>
        <v>0</v>
      </c>
      <c r="X1587" s="226" t="str">
        <f t="shared" si="196"/>
        <v>8</v>
      </c>
      <c r="Y1587" s="224"/>
      <c r="Z1587" s="182">
        <f t="shared" si="197"/>
        <v>11748.960000000001</v>
      </c>
      <c r="AA1587" s="227">
        <f>VLOOKUP(G1587,Ma_KH!$A:$R,14,0)</f>
        <v>60</v>
      </c>
    </row>
    <row r="1588" spans="1:27" x14ac:dyDescent="0.25">
      <c r="A1588" s="280">
        <v>46046</v>
      </c>
      <c r="B1588" s="281">
        <v>4183607631</v>
      </c>
      <c r="C1588" s="288" t="s">
        <v>15180</v>
      </c>
      <c r="D1588" s="286">
        <v>46056</v>
      </c>
      <c r="E1588" s="219"/>
      <c r="F1588" s="218"/>
      <c r="G1588" s="268" t="s">
        <v>15457</v>
      </c>
      <c r="H1588" s="219"/>
      <c r="I1588" s="217" t="s">
        <v>15583</v>
      </c>
      <c r="J1588" s="21" t="s">
        <v>7228</v>
      </c>
      <c r="K1588" s="217" t="s">
        <v>32</v>
      </c>
      <c r="L1588" s="215" t="str">
        <f>VLOOKUP($K1588,[1]TONG_SL!$A$1:$D$65536,2,0)</f>
        <v>Giò Tai Lưỡi Xào 250g</v>
      </c>
      <c r="M1588" s="247"/>
      <c r="N1588" s="215" t="str">
        <f t="shared" si="193"/>
        <v>K-C6</v>
      </c>
      <c r="O1588" s="222"/>
      <c r="P1588" s="222"/>
      <c r="Q1588" s="215" t="str">
        <f>VLOOKUP(K1588,TONG_SL!$A:$D,3,0)</f>
        <v>Túi</v>
      </c>
      <c r="R1588" s="223">
        <v>3</v>
      </c>
      <c r="S1588" s="224"/>
      <c r="T1588" s="224">
        <f>VLOOKUP(VLOOKUP(G1588,Ma_KH!$A:$R,18,0)&amp;K1588,Gia_MB!$A:$F,6,0)</f>
        <v>50182</v>
      </c>
      <c r="U1588" s="182">
        <f t="shared" si="194"/>
        <v>150546</v>
      </c>
      <c r="V1588" s="224"/>
      <c r="W1588" s="225">
        <f t="shared" si="195"/>
        <v>0</v>
      </c>
      <c r="X1588" s="226" t="str">
        <f t="shared" si="196"/>
        <v>8</v>
      </c>
      <c r="Y1588" s="224"/>
      <c r="Z1588" s="182">
        <f t="shared" si="197"/>
        <v>12043.68</v>
      </c>
      <c r="AA1588" s="227">
        <f>VLOOKUP(G1588,Ma_KH!$A:$R,14,0)</f>
        <v>60</v>
      </c>
    </row>
    <row r="1589" spans="1:27" x14ac:dyDescent="0.25">
      <c r="A1589" s="280">
        <v>46046</v>
      </c>
      <c r="B1589" s="281">
        <v>4183607631</v>
      </c>
      <c r="C1589" s="288" t="s">
        <v>15180</v>
      </c>
      <c r="D1589" s="286">
        <v>46056</v>
      </c>
      <c r="E1589" s="219"/>
      <c r="F1589" s="218"/>
      <c r="G1589" s="268" t="s">
        <v>15457</v>
      </c>
      <c r="H1589" s="219"/>
      <c r="I1589" s="217" t="s">
        <v>15583</v>
      </c>
      <c r="J1589" s="21" t="s">
        <v>7228</v>
      </c>
      <c r="K1589" s="217" t="s">
        <v>30</v>
      </c>
      <c r="L1589" s="215" t="str">
        <f>VLOOKUP($K1589,[1]TONG_SL!$A$1:$D$65536,2,0)</f>
        <v>Gà muối 500g</v>
      </c>
      <c r="M1589" s="247"/>
      <c r="N1589" s="215" t="str">
        <f t="shared" si="193"/>
        <v>K-C6</v>
      </c>
      <c r="O1589" s="222"/>
      <c r="P1589" s="222"/>
      <c r="Q1589" s="215" t="str">
        <f>VLOOKUP(K1589,TONG_SL!$A:$D,3,0)</f>
        <v>Túi</v>
      </c>
      <c r="R1589" s="223">
        <v>20</v>
      </c>
      <c r="S1589" s="224"/>
      <c r="T1589" s="224">
        <f>VLOOKUP(VLOOKUP(G1589,Ma_KH!$A:$R,18,0)&amp;K1589,Gia_MB!$A:$F,6,0)</f>
        <v>116611</v>
      </c>
      <c r="U1589" s="182">
        <f t="shared" si="194"/>
        <v>2332220</v>
      </c>
      <c r="V1589" s="224"/>
      <c r="W1589" s="225">
        <f t="shared" si="195"/>
        <v>0</v>
      </c>
      <c r="X1589" s="226" t="str">
        <f t="shared" si="196"/>
        <v>8</v>
      </c>
      <c r="Y1589" s="224"/>
      <c r="Z1589" s="182">
        <f t="shared" si="197"/>
        <v>186577.6</v>
      </c>
      <c r="AA1589" s="227">
        <f>VLOOKUP(G1589,Ma_KH!$A:$R,14,0)</f>
        <v>60</v>
      </c>
    </row>
    <row r="1590" spans="1:27" x14ac:dyDescent="0.25">
      <c r="A1590" s="280">
        <v>46046</v>
      </c>
      <c r="B1590" s="281">
        <v>4183607631</v>
      </c>
      <c r="C1590" s="288" t="s">
        <v>15180</v>
      </c>
      <c r="D1590" s="286">
        <v>46056</v>
      </c>
      <c r="E1590" s="219"/>
      <c r="F1590" s="218"/>
      <c r="G1590" s="268" t="s">
        <v>15457</v>
      </c>
      <c r="H1590" s="219"/>
      <c r="I1590" s="217" t="s">
        <v>15583</v>
      </c>
      <c r="J1590" s="21" t="s">
        <v>7228</v>
      </c>
      <c r="K1590" s="217" t="s">
        <v>27</v>
      </c>
      <c r="L1590" s="215" t="str">
        <f>VLOOKUP($K1590,[1]TONG_SL!$A$1:$D$65536,2,0)</f>
        <v>Chân giò heo muối 300g</v>
      </c>
      <c r="M1590" s="247"/>
      <c r="N1590" s="215" t="str">
        <f t="shared" si="193"/>
        <v>K-C6</v>
      </c>
      <c r="O1590" s="222"/>
      <c r="P1590" s="222"/>
      <c r="Q1590" s="215" t="str">
        <f>VLOOKUP(K1590,TONG_SL!$A:$D,3,0)</f>
        <v>Túi</v>
      </c>
      <c r="R1590" s="223">
        <v>30</v>
      </c>
      <c r="S1590" s="224"/>
      <c r="T1590" s="224">
        <f>VLOOKUP(VLOOKUP(G1590,Ma_KH!$A:$R,18,0)&amp;K1590,Gia_MB!$A:$F,6,0)</f>
        <v>73431</v>
      </c>
      <c r="U1590" s="182">
        <f t="shared" si="194"/>
        <v>2202930</v>
      </c>
      <c r="V1590" s="224"/>
      <c r="W1590" s="225">
        <f t="shared" si="195"/>
        <v>0</v>
      </c>
      <c r="X1590" s="226" t="str">
        <f t="shared" si="196"/>
        <v>8</v>
      </c>
      <c r="Y1590" s="224"/>
      <c r="Z1590" s="182">
        <f t="shared" si="197"/>
        <v>176234.4</v>
      </c>
      <c r="AA1590" s="227">
        <f>VLOOKUP(G1590,Ma_KH!$A:$R,14,0)</f>
        <v>60</v>
      </c>
    </row>
    <row r="1591" spans="1:27" x14ac:dyDescent="0.25">
      <c r="A1591" s="280">
        <v>46046</v>
      </c>
      <c r="B1591" s="281">
        <v>4183607608</v>
      </c>
      <c r="C1591" s="288" t="s">
        <v>15180</v>
      </c>
      <c r="D1591" s="286">
        <v>46056</v>
      </c>
      <c r="E1591" s="219"/>
      <c r="F1591" s="218"/>
      <c r="G1591" s="268" t="s">
        <v>15457</v>
      </c>
      <c r="H1591" s="219"/>
      <c r="I1591" s="217" t="s">
        <v>15584</v>
      </c>
      <c r="J1591" s="21" t="s">
        <v>7228</v>
      </c>
      <c r="K1591" s="217" t="s">
        <v>27</v>
      </c>
      <c r="L1591" s="215" t="str">
        <f>VLOOKUP($K1591,[1]TONG_SL!$A$1:$D$65536,2,0)</f>
        <v>Chân giò heo muối 300g</v>
      </c>
      <c r="M1591" s="247"/>
      <c r="N1591" s="215" t="str">
        <f t="shared" si="193"/>
        <v>K-C6</v>
      </c>
      <c r="O1591" s="222"/>
      <c r="P1591" s="222"/>
      <c r="Q1591" s="215" t="str">
        <f>VLOOKUP(K1591,TONG_SL!$A:$D,3,0)</f>
        <v>Túi</v>
      </c>
      <c r="R1591" s="223">
        <v>9</v>
      </c>
      <c r="S1591" s="224"/>
      <c r="T1591" s="224">
        <f>VLOOKUP(VLOOKUP(G1591,Ma_KH!$A:$R,18,0)&amp;K1591,Gia_MB!$A:$F,6,0)</f>
        <v>73431</v>
      </c>
      <c r="U1591" s="182">
        <f t="shared" si="194"/>
        <v>660879</v>
      </c>
      <c r="V1591" s="224"/>
      <c r="W1591" s="225">
        <f t="shared" si="195"/>
        <v>0</v>
      </c>
      <c r="X1591" s="226" t="str">
        <f t="shared" si="196"/>
        <v>8</v>
      </c>
      <c r="Y1591" s="224"/>
      <c r="Z1591" s="182">
        <f t="shared" si="197"/>
        <v>52870.32</v>
      </c>
      <c r="AA1591" s="227">
        <f>VLOOKUP(G1591,Ma_KH!$A:$R,14,0)</f>
        <v>60</v>
      </c>
    </row>
    <row r="1592" spans="1:27" x14ac:dyDescent="0.25">
      <c r="A1592" s="280">
        <v>46046</v>
      </c>
      <c r="B1592" s="281">
        <v>4183607608</v>
      </c>
      <c r="C1592" s="288" t="s">
        <v>15180</v>
      </c>
      <c r="D1592" s="286">
        <v>46056</v>
      </c>
      <c r="E1592" s="219"/>
      <c r="F1592" s="218"/>
      <c r="G1592" s="268" t="s">
        <v>15457</v>
      </c>
      <c r="H1592" s="219"/>
      <c r="I1592" s="217" t="s">
        <v>15584</v>
      </c>
      <c r="J1592" s="21" t="s">
        <v>7228</v>
      </c>
      <c r="K1592" s="217" t="s">
        <v>30</v>
      </c>
      <c r="L1592" s="215" t="str">
        <f>VLOOKUP($K1592,[1]TONG_SL!$A$1:$D$65536,2,0)</f>
        <v>Gà muối 500g</v>
      </c>
      <c r="M1592" s="247"/>
      <c r="N1592" s="215" t="str">
        <f t="shared" si="193"/>
        <v>K-C6</v>
      </c>
      <c r="O1592" s="222"/>
      <c r="P1592" s="222"/>
      <c r="Q1592" s="215" t="str">
        <f>VLOOKUP(K1592,TONG_SL!$A:$D,3,0)</f>
        <v>Túi</v>
      </c>
      <c r="R1592" s="223">
        <v>18</v>
      </c>
      <c r="S1592" s="224"/>
      <c r="T1592" s="224">
        <f>VLOOKUP(VLOOKUP(G1592,Ma_KH!$A:$R,18,0)&amp;K1592,Gia_MB!$A:$F,6,0)</f>
        <v>116611</v>
      </c>
      <c r="U1592" s="182">
        <f t="shared" si="194"/>
        <v>2098998</v>
      </c>
      <c r="V1592" s="224"/>
      <c r="W1592" s="225">
        <f t="shared" si="195"/>
        <v>0</v>
      </c>
      <c r="X1592" s="226" t="str">
        <f t="shared" si="196"/>
        <v>8</v>
      </c>
      <c r="Y1592" s="224"/>
      <c r="Z1592" s="182">
        <f t="shared" si="197"/>
        <v>167919.84</v>
      </c>
      <c r="AA1592" s="227">
        <f>VLOOKUP(G1592,Ma_KH!$A:$R,14,0)</f>
        <v>60</v>
      </c>
    </row>
    <row r="1593" spans="1:27" x14ac:dyDescent="0.25">
      <c r="A1593" s="280">
        <v>46046</v>
      </c>
      <c r="B1593" s="281">
        <v>4183607652</v>
      </c>
      <c r="C1593" s="288" t="s">
        <v>15180</v>
      </c>
      <c r="D1593" s="286">
        <v>46056</v>
      </c>
      <c r="E1593" s="219"/>
      <c r="F1593" s="218"/>
      <c r="G1593" s="268" t="s">
        <v>15457</v>
      </c>
      <c r="H1593" s="219"/>
      <c r="I1593" s="217" t="s">
        <v>15585</v>
      </c>
      <c r="J1593" s="21" t="s">
        <v>7228</v>
      </c>
      <c r="K1593" s="217" t="s">
        <v>30</v>
      </c>
      <c r="L1593" s="215" t="str">
        <f>VLOOKUP($K1593,[1]TONG_SL!$A$1:$D$65536,2,0)</f>
        <v>Gà muối 500g</v>
      </c>
      <c r="M1593" s="247"/>
      <c r="N1593" s="215" t="str">
        <f t="shared" si="193"/>
        <v>K-C6</v>
      </c>
      <c r="O1593" s="222"/>
      <c r="P1593" s="222"/>
      <c r="Q1593" s="215" t="str">
        <f>VLOOKUP(K1593,TONG_SL!$A:$D,3,0)</f>
        <v>Túi</v>
      </c>
      <c r="R1593" s="223">
        <v>16</v>
      </c>
      <c r="S1593" s="224"/>
      <c r="T1593" s="224">
        <f>VLOOKUP(VLOOKUP(G1593,Ma_KH!$A:$R,18,0)&amp;K1593,Gia_MB!$A:$F,6,0)</f>
        <v>116611</v>
      </c>
      <c r="U1593" s="182">
        <f t="shared" si="194"/>
        <v>1865776</v>
      </c>
      <c r="V1593" s="224"/>
      <c r="W1593" s="225">
        <f t="shared" si="195"/>
        <v>0</v>
      </c>
      <c r="X1593" s="226" t="str">
        <f t="shared" si="196"/>
        <v>8</v>
      </c>
      <c r="Y1593" s="224"/>
      <c r="Z1593" s="182">
        <f t="shared" si="197"/>
        <v>149262.08000000002</v>
      </c>
      <c r="AA1593" s="227">
        <f>VLOOKUP(G1593,Ma_KH!$A:$R,14,0)</f>
        <v>60</v>
      </c>
    </row>
    <row r="1594" spans="1:27" x14ac:dyDescent="0.25">
      <c r="A1594" s="280">
        <v>46046</v>
      </c>
      <c r="B1594" s="281">
        <v>4183607652</v>
      </c>
      <c r="C1594" s="288" t="s">
        <v>15180</v>
      </c>
      <c r="D1594" s="286">
        <v>46056</v>
      </c>
      <c r="E1594" s="219"/>
      <c r="F1594" s="218"/>
      <c r="G1594" s="268" t="s">
        <v>15457</v>
      </c>
      <c r="H1594" s="219"/>
      <c r="I1594" s="217" t="s">
        <v>15585</v>
      </c>
      <c r="J1594" s="21" t="s">
        <v>7228</v>
      </c>
      <c r="K1594" s="217" t="s">
        <v>27</v>
      </c>
      <c r="L1594" s="215" t="str">
        <f>VLOOKUP($K1594,[1]TONG_SL!$A$1:$D$65536,2,0)</f>
        <v>Chân giò heo muối 300g</v>
      </c>
      <c r="M1594" s="247"/>
      <c r="N1594" s="215" t="str">
        <f t="shared" si="193"/>
        <v>K-C6</v>
      </c>
      <c r="O1594" s="222"/>
      <c r="P1594" s="222"/>
      <c r="Q1594" s="215" t="str">
        <f>VLOOKUP(K1594,TONG_SL!$A:$D,3,0)</f>
        <v>Túi</v>
      </c>
      <c r="R1594" s="223">
        <v>25</v>
      </c>
      <c r="S1594" s="224"/>
      <c r="T1594" s="224">
        <f>VLOOKUP(VLOOKUP(G1594,Ma_KH!$A:$R,18,0)&amp;K1594,Gia_MB!$A:$F,6,0)</f>
        <v>73431</v>
      </c>
      <c r="U1594" s="182">
        <f t="shared" si="194"/>
        <v>1835775</v>
      </c>
      <c r="V1594" s="224"/>
      <c r="W1594" s="225">
        <f t="shared" si="195"/>
        <v>0</v>
      </c>
      <c r="X1594" s="226" t="str">
        <f t="shared" si="196"/>
        <v>8</v>
      </c>
      <c r="Y1594" s="224"/>
      <c r="Z1594" s="182">
        <f t="shared" si="197"/>
        <v>146862</v>
      </c>
      <c r="AA1594" s="227">
        <f>VLOOKUP(G1594,Ma_KH!$A:$R,14,0)</f>
        <v>60</v>
      </c>
    </row>
    <row r="1595" spans="1:27" x14ac:dyDescent="0.25">
      <c r="A1595" s="280">
        <v>46046</v>
      </c>
      <c r="B1595" s="281">
        <v>4183607652</v>
      </c>
      <c r="C1595" s="288" t="s">
        <v>15180</v>
      </c>
      <c r="D1595" s="286">
        <v>46056</v>
      </c>
      <c r="E1595" s="219"/>
      <c r="F1595" s="218"/>
      <c r="G1595" s="268" t="s">
        <v>15457</v>
      </c>
      <c r="H1595" s="219"/>
      <c r="I1595" s="217" t="s">
        <v>15585</v>
      </c>
      <c r="J1595" s="21" t="s">
        <v>7228</v>
      </c>
      <c r="K1595" s="217" t="s">
        <v>7150</v>
      </c>
      <c r="L1595" s="215" t="str">
        <f>VLOOKUP($K1595,[1]TONG_SL!$A$1:$D$65536,2,0)</f>
        <v>Chả cốm 300g</v>
      </c>
      <c r="M1595" s="247"/>
      <c r="N1595" s="215" t="str">
        <f t="shared" si="193"/>
        <v>K-C6</v>
      </c>
      <c r="O1595" s="222"/>
      <c r="P1595" s="222"/>
      <c r="Q1595" s="215" t="str">
        <f>VLOOKUP(K1595,TONG_SL!$A:$D,3,0)</f>
        <v>Túi</v>
      </c>
      <c r="R1595" s="223">
        <v>10</v>
      </c>
      <c r="S1595" s="224"/>
      <c r="T1595" s="224">
        <f>VLOOKUP(VLOOKUP(G1595,Ma_KH!$A:$R,18,0)&amp;K1595,Gia_MB!$A:$F,6,0)</f>
        <v>74250</v>
      </c>
      <c r="U1595" s="182">
        <f t="shared" si="194"/>
        <v>742500</v>
      </c>
      <c r="V1595" s="224"/>
      <c r="W1595" s="225">
        <f t="shared" si="195"/>
        <v>0</v>
      </c>
      <c r="X1595" s="226" t="str">
        <f t="shared" si="196"/>
        <v>8</v>
      </c>
      <c r="Y1595" s="224"/>
      <c r="Z1595" s="182">
        <f t="shared" si="197"/>
        <v>59400</v>
      </c>
      <c r="AA1595" s="227">
        <f>VLOOKUP(G1595,Ma_KH!$A:$R,14,0)</f>
        <v>60</v>
      </c>
    </row>
    <row r="1596" spans="1:27" x14ac:dyDescent="0.25">
      <c r="A1596" s="280">
        <v>46046</v>
      </c>
      <c r="B1596" s="281">
        <v>4183607652</v>
      </c>
      <c r="C1596" s="288" t="s">
        <v>15180</v>
      </c>
      <c r="D1596" s="286">
        <v>46056</v>
      </c>
      <c r="E1596" s="219"/>
      <c r="F1596" s="218"/>
      <c r="G1596" s="268" t="s">
        <v>15457</v>
      </c>
      <c r="H1596" s="219"/>
      <c r="I1596" s="217" t="s">
        <v>15585</v>
      </c>
      <c r="J1596" s="21" t="s">
        <v>7228</v>
      </c>
      <c r="K1596" s="217" t="s">
        <v>48</v>
      </c>
      <c r="L1596" s="215" t="str">
        <f>VLOOKUP($K1596,[1]TONG_SL!$A$1:$D$65536,2,0)</f>
        <v>Mọc Nấm Hương 250g</v>
      </c>
      <c r="M1596" s="247"/>
      <c r="N1596" s="215" t="str">
        <f t="shared" si="193"/>
        <v>K-C6</v>
      </c>
      <c r="O1596" s="222"/>
      <c r="P1596" s="222"/>
      <c r="Q1596" s="215" t="str">
        <f>VLOOKUP(K1596,TONG_SL!$A:$D,3,0)</f>
        <v>Túi</v>
      </c>
      <c r="R1596" s="223">
        <v>10</v>
      </c>
      <c r="S1596" s="224"/>
      <c r="T1596" s="224">
        <f>VLOOKUP(VLOOKUP(G1596,Ma_KH!$A:$R,18,0)&amp;K1596,Gia_MB!$A:$F,6,0)</f>
        <v>46000</v>
      </c>
      <c r="U1596" s="182">
        <f t="shared" si="194"/>
        <v>460000</v>
      </c>
      <c r="V1596" s="224"/>
      <c r="W1596" s="225">
        <f t="shared" si="195"/>
        <v>0</v>
      </c>
      <c r="X1596" s="226" t="str">
        <f t="shared" si="196"/>
        <v>8</v>
      </c>
      <c r="Y1596" s="224"/>
      <c r="Z1596" s="182">
        <f t="shared" si="197"/>
        <v>36800</v>
      </c>
      <c r="AA1596" s="227">
        <f>VLOOKUP(G1596,Ma_KH!$A:$R,14,0)</f>
        <v>60</v>
      </c>
    </row>
    <row r="1597" spans="1:27" x14ac:dyDescent="0.25">
      <c r="A1597" s="280">
        <v>46046</v>
      </c>
      <c r="B1597" s="281">
        <v>4183608160</v>
      </c>
      <c r="C1597" s="288" t="s">
        <v>15180</v>
      </c>
      <c r="D1597" s="286">
        <v>46056</v>
      </c>
      <c r="E1597" s="219"/>
      <c r="F1597" s="218"/>
      <c r="G1597" s="268" t="s">
        <v>15457</v>
      </c>
      <c r="H1597" s="219"/>
      <c r="I1597" s="217" t="s">
        <v>15586</v>
      </c>
      <c r="J1597" s="21" t="s">
        <v>7228</v>
      </c>
      <c r="K1597" s="217" t="s">
        <v>48</v>
      </c>
      <c r="L1597" s="215" t="str">
        <f>VLOOKUP($K1597,[1]TONG_SL!$A$1:$D$65536,2,0)</f>
        <v>Mọc Nấm Hương 250g</v>
      </c>
      <c r="M1597" s="247"/>
      <c r="N1597" s="215" t="str">
        <f t="shared" si="193"/>
        <v>K-C6</v>
      </c>
      <c r="O1597" s="222"/>
      <c r="P1597" s="222"/>
      <c r="Q1597" s="215" t="str">
        <f>VLOOKUP(K1597,TONG_SL!$A:$D,3,0)</f>
        <v>Túi</v>
      </c>
      <c r="R1597" s="223">
        <v>4</v>
      </c>
      <c r="S1597" s="224"/>
      <c r="T1597" s="224">
        <f>VLOOKUP(VLOOKUP(G1597,Ma_KH!$A:$R,18,0)&amp;K1597,Gia_MB!$A:$F,6,0)</f>
        <v>46000</v>
      </c>
      <c r="U1597" s="182">
        <f t="shared" si="194"/>
        <v>184000</v>
      </c>
      <c r="V1597" s="224"/>
      <c r="W1597" s="225">
        <f t="shared" si="195"/>
        <v>0</v>
      </c>
      <c r="X1597" s="226" t="str">
        <f t="shared" si="196"/>
        <v>8</v>
      </c>
      <c r="Y1597" s="224"/>
      <c r="Z1597" s="182">
        <f t="shared" si="197"/>
        <v>14720</v>
      </c>
      <c r="AA1597" s="227">
        <f>VLOOKUP(G1597,Ma_KH!$A:$R,14,0)</f>
        <v>60</v>
      </c>
    </row>
    <row r="1598" spans="1:27" x14ac:dyDescent="0.25">
      <c r="A1598" s="280">
        <v>46046</v>
      </c>
      <c r="B1598" s="281">
        <v>4183608160</v>
      </c>
      <c r="C1598" s="288" t="s">
        <v>15180</v>
      </c>
      <c r="D1598" s="286">
        <v>46056</v>
      </c>
      <c r="E1598" s="219"/>
      <c r="F1598" s="218"/>
      <c r="G1598" s="268" t="s">
        <v>15457</v>
      </c>
      <c r="H1598" s="219"/>
      <c r="I1598" s="217" t="s">
        <v>15586</v>
      </c>
      <c r="J1598" s="21" t="s">
        <v>7228</v>
      </c>
      <c r="K1598" s="217" t="s">
        <v>27</v>
      </c>
      <c r="L1598" s="215" t="str">
        <f>VLOOKUP($K1598,[1]TONG_SL!$A$1:$D$65536,2,0)</f>
        <v>Chân giò heo muối 300g</v>
      </c>
      <c r="M1598" s="247"/>
      <c r="N1598" s="215" t="str">
        <f t="shared" si="193"/>
        <v>K-C6</v>
      </c>
      <c r="O1598" s="222"/>
      <c r="P1598" s="222"/>
      <c r="Q1598" s="215" t="str">
        <f>VLOOKUP(K1598,TONG_SL!$A:$D,3,0)</f>
        <v>Túi</v>
      </c>
      <c r="R1598" s="223">
        <v>32</v>
      </c>
      <c r="S1598" s="224"/>
      <c r="T1598" s="224">
        <f>VLOOKUP(VLOOKUP(G1598,Ma_KH!$A:$R,18,0)&amp;K1598,Gia_MB!$A:$F,6,0)</f>
        <v>73431</v>
      </c>
      <c r="U1598" s="182">
        <f t="shared" si="194"/>
        <v>2349792</v>
      </c>
      <c r="V1598" s="224"/>
      <c r="W1598" s="225">
        <f t="shared" si="195"/>
        <v>0</v>
      </c>
      <c r="X1598" s="226" t="str">
        <f t="shared" si="196"/>
        <v>8</v>
      </c>
      <c r="Y1598" s="224"/>
      <c r="Z1598" s="182">
        <f t="shared" si="197"/>
        <v>187983.36000000002</v>
      </c>
      <c r="AA1598" s="227">
        <f>VLOOKUP(G1598,Ma_KH!$A:$R,14,0)</f>
        <v>60</v>
      </c>
    </row>
    <row r="1599" spans="1:27" x14ac:dyDescent="0.25">
      <c r="A1599" s="280">
        <v>46046</v>
      </c>
      <c r="B1599" s="281">
        <v>4183608160</v>
      </c>
      <c r="C1599" s="288" t="s">
        <v>15180</v>
      </c>
      <c r="D1599" s="286">
        <v>46056</v>
      </c>
      <c r="E1599" s="219"/>
      <c r="F1599" s="218"/>
      <c r="G1599" s="268" t="s">
        <v>15457</v>
      </c>
      <c r="H1599" s="219"/>
      <c r="I1599" s="217" t="s">
        <v>15586</v>
      </c>
      <c r="J1599" s="21" t="s">
        <v>7228</v>
      </c>
      <c r="K1599" s="217" t="s">
        <v>32</v>
      </c>
      <c r="L1599" s="215" t="str">
        <f>VLOOKUP($K1599,[1]TONG_SL!$A$1:$D$65536,2,0)</f>
        <v>Giò Tai Lưỡi Xào 250g</v>
      </c>
      <c r="M1599" s="247"/>
      <c r="N1599" s="215" t="str">
        <f t="shared" si="193"/>
        <v>K-C6</v>
      </c>
      <c r="O1599" s="222"/>
      <c r="P1599" s="222"/>
      <c r="Q1599" s="215" t="str">
        <f>VLOOKUP(K1599,TONG_SL!$A:$D,3,0)</f>
        <v>Túi</v>
      </c>
      <c r="R1599" s="223">
        <v>4</v>
      </c>
      <c r="S1599" s="224"/>
      <c r="T1599" s="224">
        <f>VLOOKUP(VLOOKUP(G1599,Ma_KH!$A:$R,18,0)&amp;K1599,Gia_MB!$A:$F,6,0)</f>
        <v>50182</v>
      </c>
      <c r="U1599" s="182">
        <f t="shared" si="194"/>
        <v>200728</v>
      </c>
      <c r="V1599" s="224"/>
      <c r="W1599" s="225">
        <f t="shared" si="195"/>
        <v>0</v>
      </c>
      <c r="X1599" s="226" t="str">
        <f t="shared" si="196"/>
        <v>8</v>
      </c>
      <c r="Y1599" s="224"/>
      <c r="Z1599" s="182">
        <f t="shared" si="197"/>
        <v>16058.24</v>
      </c>
      <c r="AA1599" s="227">
        <f>VLOOKUP(G1599,Ma_KH!$A:$R,14,0)</f>
        <v>60</v>
      </c>
    </row>
    <row r="1600" spans="1:27" x14ac:dyDescent="0.25">
      <c r="A1600" s="280">
        <v>46046</v>
      </c>
      <c r="B1600" s="281">
        <v>4183608160</v>
      </c>
      <c r="C1600" s="288" t="s">
        <v>15180</v>
      </c>
      <c r="D1600" s="286">
        <v>46056</v>
      </c>
      <c r="E1600" s="219"/>
      <c r="F1600" s="218"/>
      <c r="G1600" s="268" t="s">
        <v>15457</v>
      </c>
      <c r="H1600" s="219"/>
      <c r="I1600" s="217" t="s">
        <v>15586</v>
      </c>
      <c r="J1600" s="21" t="s">
        <v>7228</v>
      </c>
      <c r="K1600" s="217" t="s">
        <v>30</v>
      </c>
      <c r="L1600" s="215" t="str">
        <f>VLOOKUP($K1600,[1]TONG_SL!$A$1:$D$65536,2,0)</f>
        <v>Gà muối 500g</v>
      </c>
      <c r="M1600" s="247"/>
      <c r="N1600" s="215" t="str">
        <f t="shared" si="193"/>
        <v>K-C6</v>
      </c>
      <c r="O1600" s="222"/>
      <c r="P1600" s="222"/>
      <c r="Q1600" s="215" t="str">
        <f>VLOOKUP(K1600,TONG_SL!$A:$D,3,0)</f>
        <v>Túi</v>
      </c>
      <c r="R1600" s="223">
        <v>28</v>
      </c>
      <c r="S1600" s="224"/>
      <c r="T1600" s="224">
        <f>VLOOKUP(VLOOKUP(G1600,Ma_KH!$A:$R,18,0)&amp;K1600,Gia_MB!$A:$F,6,0)</f>
        <v>116611</v>
      </c>
      <c r="U1600" s="182">
        <f t="shared" si="194"/>
        <v>3265108</v>
      </c>
      <c r="V1600" s="224"/>
      <c r="W1600" s="225">
        <f t="shared" si="195"/>
        <v>0</v>
      </c>
      <c r="X1600" s="226" t="str">
        <f t="shared" si="196"/>
        <v>8</v>
      </c>
      <c r="Y1600" s="224"/>
      <c r="Z1600" s="182">
        <f t="shared" si="197"/>
        <v>261208.64</v>
      </c>
      <c r="AA1600" s="227">
        <f>VLOOKUP(G1600,Ma_KH!$A:$R,14,0)</f>
        <v>60</v>
      </c>
    </row>
    <row r="1601" spans="1:27" x14ac:dyDescent="0.25">
      <c r="A1601" s="280">
        <v>46040</v>
      </c>
      <c r="B1601" s="281">
        <v>4183199138</v>
      </c>
      <c r="C1601" s="288" t="s">
        <v>15180</v>
      </c>
      <c r="D1601" s="286">
        <v>46056</v>
      </c>
      <c r="E1601" s="219"/>
      <c r="F1601" s="218"/>
      <c r="G1601" s="268" t="s">
        <v>15587</v>
      </c>
      <c r="H1601" s="219"/>
      <c r="I1601" s="217" t="s">
        <v>15588</v>
      </c>
      <c r="J1601" s="21" t="s">
        <v>7228</v>
      </c>
      <c r="K1601" s="217" t="s">
        <v>30</v>
      </c>
      <c r="L1601" s="215" t="str">
        <f>VLOOKUP($K1601,[1]TONG_SL!$A$1:$D$65536,2,0)</f>
        <v>Gà muối 500g</v>
      </c>
      <c r="M1601" s="247"/>
      <c r="N1601" s="215" t="str">
        <f t="shared" si="193"/>
        <v>K-C6</v>
      </c>
      <c r="O1601" s="222"/>
      <c r="P1601" s="222"/>
      <c r="Q1601" s="215" t="str">
        <f>VLOOKUP(K1601,TONG_SL!$A:$D,3,0)</f>
        <v>Túi</v>
      </c>
      <c r="R1601" s="223">
        <v>30</v>
      </c>
      <c r="S1601" s="224"/>
      <c r="T1601" s="224">
        <f>VLOOKUP(VLOOKUP(G1601,Ma_KH!$A:$R,18,0)&amp;K1601,Gia_MB!$A:$F,6,0)</f>
        <v>116611</v>
      </c>
      <c r="U1601" s="182">
        <f t="shared" si="194"/>
        <v>3498330</v>
      </c>
      <c r="V1601" s="224"/>
      <c r="W1601" s="225">
        <f t="shared" si="195"/>
        <v>0</v>
      </c>
      <c r="X1601" s="226" t="str">
        <f t="shared" si="196"/>
        <v>8</v>
      </c>
      <c r="Y1601" s="224"/>
      <c r="Z1601" s="182">
        <f t="shared" si="197"/>
        <v>279866.40000000002</v>
      </c>
      <c r="AA1601" s="227">
        <f>VLOOKUP(G1601,Ma_KH!$A:$R,14,0)</f>
        <v>60</v>
      </c>
    </row>
    <row r="1602" spans="1:27" x14ac:dyDescent="0.25">
      <c r="A1602" s="280">
        <v>46040</v>
      </c>
      <c r="B1602" s="281">
        <v>4183199138</v>
      </c>
      <c r="C1602" s="288" t="s">
        <v>15180</v>
      </c>
      <c r="D1602" s="286">
        <v>46056</v>
      </c>
      <c r="E1602" s="219"/>
      <c r="F1602" s="218"/>
      <c r="G1602" s="268" t="s">
        <v>15587</v>
      </c>
      <c r="H1602" s="219"/>
      <c r="I1602" s="217" t="s">
        <v>15588</v>
      </c>
      <c r="J1602" s="21" t="s">
        <v>7228</v>
      </c>
      <c r="K1602" s="217" t="s">
        <v>27</v>
      </c>
      <c r="L1602" s="215" t="str">
        <f>VLOOKUP($K1602,[1]TONG_SL!$A$1:$D$65536,2,0)</f>
        <v>Chân giò heo muối 300g</v>
      </c>
      <c r="M1602" s="247"/>
      <c r="N1602" s="215" t="str">
        <f t="shared" si="193"/>
        <v>K-C6</v>
      </c>
      <c r="O1602" s="222"/>
      <c r="P1602" s="222"/>
      <c r="Q1602" s="215" t="str">
        <f>VLOOKUP(K1602,TONG_SL!$A:$D,3,0)</f>
        <v>Túi</v>
      </c>
      <c r="R1602" s="223">
        <v>15</v>
      </c>
      <c r="S1602" s="224"/>
      <c r="T1602" s="224">
        <f>VLOOKUP(VLOOKUP(G1602,Ma_KH!$A:$R,18,0)&amp;K1602,Gia_MB!$A:$F,6,0)</f>
        <v>73431</v>
      </c>
      <c r="U1602" s="182">
        <f t="shared" si="194"/>
        <v>1101465</v>
      </c>
      <c r="V1602" s="224"/>
      <c r="W1602" s="225">
        <f t="shared" si="195"/>
        <v>0</v>
      </c>
      <c r="X1602" s="226" t="str">
        <f t="shared" si="196"/>
        <v>8</v>
      </c>
      <c r="Y1602" s="224"/>
      <c r="Z1602" s="182">
        <f t="shared" si="197"/>
        <v>88117.2</v>
      </c>
      <c r="AA1602" s="227">
        <f>VLOOKUP(G1602,Ma_KH!$A:$R,14,0)</f>
        <v>60</v>
      </c>
    </row>
    <row r="1603" spans="1:27" x14ac:dyDescent="0.25">
      <c r="A1603" s="280">
        <v>46040</v>
      </c>
      <c r="B1603" s="281">
        <v>4183199138</v>
      </c>
      <c r="C1603" s="288" t="s">
        <v>15180</v>
      </c>
      <c r="D1603" s="286">
        <v>46056</v>
      </c>
      <c r="E1603" s="219"/>
      <c r="F1603" s="218"/>
      <c r="G1603" s="268" t="s">
        <v>15587</v>
      </c>
      <c r="H1603" s="219"/>
      <c r="I1603" s="217" t="s">
        <v>15588</v>
      </c>
      <c r="J1603" s="21" t="s">
        <v>7228</v>
      </c>
      <c r="K1603" s="217" t="s">
        <v>32</v>
      </c>
      <c r="L1603" s="215" t="str">
        <f>VLOOKUP($K1603,[1]TONG_SL!$A$1:$D$65536,2,0)</f>
        <v>Giò Tai Lưỡi Xào 250g</v>
      </c>
      <c r="M1603" s="247"/>
      <c r="N1603" s="215" t="str">
        <f t="shared" si="193"/>
        <v>K-C6</v>
      </c>
      <c r="O1603" s="222"/>
      <c r="P1603" s="222"/>
      <c r="Q1603" s="215" t="str">
        <f>VLOOKUP(K1603,TONG_SL!$A:$D,3,0)</f>
        <v>Túi</v>
      </c>
      <c r="R1603" s="223">
        <v>3</v>
      </c>
      <c r="S1603" s="224"/>
      <c r="T1603" s="224">
        <f>VLOOKUP(VLOOKUP(G1603,Ma_KH!$A:$R,18,0)&amp;K1603,Gia_MB!$A:$F,6,0)</f>
        <v>50182</v>
      </c>
      <c r="U1603" s="182">
        <f t="shared" si="194"/>
        <v>150546</v>
      </c>
      <c r="V1603" s="224"/>
      <c r="W1603" s="225">
        <f t="shared" si="195"/>
        <v>0</v>
      </c>
      <c r="X1603" s="226" t="str">
        <f t="shared" si="196"/>
        <v>8</v>
      </c>
      <c r="Y1603" s="224"/>
      <c r="Z1603" s="182">
        <f t="shared" si="197"/>
        <v>12043.68</v>
      </c>
      <c r="AA1603" s="227">
        <f>VLOOKUP(G1603,Ma_KH!$A:$R,14,0)</f>
        <v>60</v>
      </c>
    </row>
    <row r="1604" spans="1:27" x14ac:dyDescent="0.25">
      <c r="A1604" s="280">
        <v>46040</v>
      </c>
      <c r="B1604" s="281">
        <v>4183199138</v>
      </c>
      <c r="C1604" s="288" t="s">
        <v>15180</v>
      </c>
      <c r="D1604" s="286">
        <v>46056</v>
      </c>
      <c r="E1604" s="219"/>
      <c r="F1604" s="218"/>
      <c r="G1604" s="268" t="s">
        <v>15587</v>
      </c>
      <c r="H1604" s="219"/>
      <c r="I1604" s="217" t="s">
        <v>15588</v>
      </c>
      <c r="J1604" s="21" t="s">
        <v>7228</v>
      </c>
      <c r="K1604" s="217" t="s">
        <v>48</v>
      </c>
      <c r="L1604" s="215" t="str">
        <f>VLOOKUP($K1604,[1]TONG_SL!$A$1:$D$65536,2,0)</f>
        <v>Mọc Nấm Hương 250g</v>
      </c>
      <c r="M1604" s="247"/>
      <c r="N1604" s="215" t="str">
        <f t="shared" si="193"/>
        <v>K-C6</v>
      </c>
      <c r="O1604" s="222"/>
      <c r="P1604" s="222"/>
      <c r="Q1604" s="215" t="str">
        <f>VLOOKUP(K1604,TONG_SL!$A:$D,3,0)</f>
        <v>Túi</v>
      </c>
      <c r="R1604" s="223">
        <v>12</v>
      </c>
      <c r="S1604" s="224"/>
      <c r="T1604" s="224">
        <f>VLOOKUP(VLOOKUP(G1604,Ma_KH!$A:$R,18,0)&amp;K1604,Gia_MB!$A:$F,6,0)</f>
        <v>46000</v>
      </c>
      <c r="U1604" s="182">
        <f t="shared" si="194"/>
        <v>552000</v>
      </c>
      <c r="V1604" s="224"/>
      <c r="W1604" s="225">
        <f t="shared" si="195"/>
        <v>0</v>
      </c>
      <c r="X1604" s="226" t="str">
        <f t="shared" si="196"/>
        <v>8</v>
      </c>
      <c r="Y1604" s="224"/>
      <c r="Z1604" s="182">
        <f t="shared" si="197"/>
        <v>44160</v>
      </c>
      <c r="AA1604" s="227">
        <f>VLOOKUP(G1604,Ma_KH!$A:$R,14,0)</f>
        <v>60</v>
      </c>
    </row>
    <row r="1605" spans="1:27" x14ac:dyDescent="0.25">
      <c r="A1605" s="280">
        <v>46040</v>
      </c>
      <c r="B1605" s="281">
        <v>4183199138</v>
      </c>
      <c r="C1605" s="288" t="s">
        <v>15180</v>
      </c>
      <c r="D1605" s="286">
        <v>46056</v>
      </c>
      <c r="E1605" s="219"/>
      <c r="F1605" s="218"/>
      <c r="G1605" s="268" t="s">
        <v>15587</v>
      </c>
      <c r="H1605" s="219"/>
      <c r="I1605" s="217" t="s">
        <v>15588</v>
      </c>
      <c r="J1605" s="21" t="s">
        <v>7228</v>
      </c>
      <c r="K1605" s="217" t="s">
        <v>34</v>
      </c>
      <c r="L1605" s="215" t="str">
        <f>VLOOKUP($K1605,[1]TONG_SL!$A$1:$D$65536,2,0)</f>
        <v>Tai heo muối 200g</v>
      </c>
      <c r="M1605" s="247"/>
      <c r="N1605" s="215" t="str">
        <f t="shared" si="193"/>
        <v>K-C6</v>
      </c>
      <c r="O1605" s="222"/>
      <c r="P1605" s="222"/>
      <c r="Q1605" s="215" t="str">
        <f>VLOOKUP(K1605,TONG_SL!$A:$D,3,0)</f>
        <v>Túi</v>
      </c>
      <c r="R1605" s="223">
        <v>8</v>
      </c>
      <c r="S1605" s="224"/>
      <c r="T1605" s="224">
        <f>VLOOKUP(VLOOKUP(G1605,Ma_KH!$A:$R,18,0)&amp;K1605,Gia_MB!$A:$F,6,0)</f>
        <v>55595</v>
      </c>
      <c r="U1605" s="182">
        <f t="shared" si="194"/>
        <v>444760</v>
      </c>
      <c r="V1605" s="224"/>
      <c r="W1605" s="225">
        <f t="shared" si="195"/>
        <v>0</v>
      </c>
      <c r="X1605" s="226" t="str">
        <f t="shared" si="196"/>
        <v>8</v>
      </c>
      <c r="Y1605" s="224"/>
      <c r="Z1605" s="182">
        <f t="shared" si="197"/>
        <v>35580.800000000003</v>
      </c>
      <c r="AA1605" s="227">
        <f>VLOOKUP(G1605,Ma_KH!$A:$R,14,0)</f>
        <v>60</v>
      </c>
    </row>
    <row r="1606" spans="1:27" x14ac:dyDescent="0.25">
      <c r="A1606" s="216">
        <v>46040</v>
      </c>
      <c r="B1606" s="217">
        <v>4183199057</v>
      </c>
      <c r="C1606" s="10" t="s">
        <v>15180</v>
      </c>
      <c r="D1606" s="9">
        <v>46056</v>
      </c>
      <c r="E1606" s="219"/>
      <c r="F1606" s="218"/>
      <c r="G1606" s="268" t="s">
        <v>15587</v>
      </c>
      <c r="H1606" s="219"/>
      <c r="I1606" s="217" t="s">
        <v>15589</v>
      </c>
      <c r="J1606" s="21" t="s">
        <v>7228</v>
      </c>
      <c r="K1606" s="217" t="s">
        <v>27</v>
      </c>
      <c r="L1606" s="215" t="str">
        <f>VLOOKUP($K1606,[1]TONG_SL!$A$1:$D$65536,2,0)</f>
        <v>Chân giò heo muối 300g</v>
      </c>
      <c r="M1606" s="247"/>
      <c r="N1606" s="215" t="str">
        <f t="shared" si="193"/>
        <v>K-C6</v>
      </c>
      <c r="O1606" s="222"/>
      <c r="P1606" s="222"/>
      <c r="Q1606" s="215" t="str">
        <f>VLOOKUP(K1606,TONG_SL!$A:$D,3,0)</f>
        <v>Túi</v>
      </c>
      <c r="R1606" s="223">
        <v>50</v>
      </c>
      <c r="S1606" s="224"/>
      <c r="T1606" s="224">
        <f>VLOOKUP(VLOOKUP(G1606,Ma_KH!$A:$R,18,0)&amp;K1606,Gia_MB!$A:$F,6,0)</f>
        <v>73431</v>
      </c>
      <c r="U1606" s="182">
        <f t="shared" si="194"/>
        <v>3671550</v>
      </c>
      <c r="V1606" s="224"/>
      <c r="W1606" s="225">
        <f t="shared" si="195"/>
        <v>0</v>
      </c>
      <c r="X1606" s="226" t="str">
        <f t="shared" si="196"/>
        <v>8</v>
      </c>
      <c r="Y1606" s="224"/>
      <c r="Z1606" s="182">
        <f t="shared" si="197"/>
        <v>293724</v>
      </c>
      <c r="AA1606" s="227">
        <f>VLOOKUP(G1606,Ma_KH!$A:$R,14,0)</f>
        <v>60</v>
      </c>
    </row>
    <row r="1607" spans="1:27" x14ac:dyDescent="0.25">
      <c r="A1607" s="216">
        <v>46040</v>
      </c>
      <c r="B1607" s="217">
        <v>4183199057</v>
      </c>
      <c r="C1607" s="10" t="s">
        <v>15180</v>
      </c>
      <c r="D1607" s="9">
        <v>46056</v>
      </c>
      <c r="E1607" s="219"/>
      <c r="F1607" s="218"/>
      <c r="G1607" s="268" t="s">
        <v>15587</v>
      </c>
      <c r="H1607" s="219"/>
      <c r="I1607" s="217" t="s">
        <v>15589</v>
      </c>
      <c r="J1607" s="21" t="s">
        <v>7228</v>
      </c>
      <c r="K1607" s="217" t="s">
        <v>30</v>
      </c>
      <c r="L1607" s="215" t="str">
        <f>VLOOKUP($K1607,[1]TONG_SL!$A$1:$D$65536,2,0)</f>
        <v>Gà muối 500g</v>
      </c>
      <c r="M1607" s="247"/>
      <c r="N1607" s="215" t="str">
        <f t="shared" si="193"/>
        <v>K-C6</v>
      </c>
      <c r="O1607" s="222"/>
      <c r="P1607" s="222"/>
      <c r="Q1607" s="215" t="str">
        <f>VLOOKUP(K1607,TONG_SL!$A:$D,3,0)</f>
        <v>Túi</v>
      </c>
      <c r="R1607" s="223">
        <v>20</v>
      </c>
      <c r="S1607" s="224"/>
      <c r="T1607" s="224">
        <f>VLOOKUP(VLOOKUP(G1607,Ma_KH!$A:$R,18,0)&amp;K1607,Gia_MB!$A:$F,6,0)</f>
        <v>116611</v>
      </c>
      <c r="U1607" s="182">
        <f t="shared" si="194"/>
        <v>2332220</v>
      </c>
      <c r="V1607" s="224"/>
      <c r="W1607" s="225">
        <f t="shared" si="195"/>
        <v>0</v>
      </c>
      <c r="X1607" s="226" t="str">
        <f t="shared" si="196"/>
        <v>8</v>
      </c>
      <c r="Y1607" s="224"/>
      <c r="Z1607" s="182">
        <f t="shared" si="197"/>
        <v>186577.6</v>
      </c>
      <c r="AA1607" s="227">
        <f>VLOOKUP(G1607,Ma_KH!$A:$R,14,0)</f>
        <v>60</v>
      </c>
    </row>
    <row r="1608" spans="1:27" x14ac:dyDescent="0.25">
      <c r="A1608" s="280">
        <v>46040</v>
      </c>
      <c r="B1608" s="281">
        <v>4183199036</v>
      </c>
      <c r="C1608" s="288" t="s">
        <v>15180</v>
      </c>
      <c r="D1608" s="286">
        <v>46056</v>
      </c>
      <c r="E1608" s="219"/>
      <c r="F1608" s="218"/>
      <c r="G1608" s="268" t="s">
        <v>15587</v>
      </c>
      <c r="H1608" s="219"/>
      <c r="I1608" s="217" t="s">
        <v>15590</v>
      </c>
      <c r="J1608" s="21" t="s">
        <v>7228</v>
      </c>
      <c r="K1608" s="217" t="s">
        <v>30</v>
      </c>
      <c r="L1608" s="215" t="str">
        <f>VLOOKUP($K1608,[1]TONG_SL!$A$1:$D$65536,2,0)</f>
        <v>Gà muối 500g</v>
      </c>
      <c r="M1608" s="247"/>
      <c r="N1608" s="215" t="str">
        <f t="shared" si="193"/>
        <v>K-C6</v>
      </c>
      <c r="O1608" s="222"/>
      <c r="P1608" s="222"/>
      <c r="Q1608" s="215" t="str">
        <f>VLOOKUP(K1608,TONG_SL!$A:$D,3,0)</f>
        <v>Túi</v>
      </c>
      <c r="R1608" s="223">
        <v>8</v>
      </c>
      <c r="S1608" s="224"/>
      <c r="T1608" s="224">
        <f>VLOOKUP(VLOOKUP(G1608,Ma_KH!$A:$R,18,0)&amp;K1608,Gia_MB!$A:$F,6,0)</f>
        <v>116611</v>
      </c>
      <c r="U1608" s="182">
        <f t="shared" si="194"/>
        <v>932888</v>
      </c>
      <c r="V1608" s="224"/>
      <c r="W1608" s="225">
        <f t="shared" si="195"/>
        <v>0</v>
      </c>
      <c r="X1608" s="226" t="str">
        <f t="shared" si="196"/>
        <v>8</v>
      </c>
      <c r="Y1608" s="224"/>
      <c r="Z1608" s="182">
        <f t="shared" si="197"/>
        <v>74631.040000000008</v>
      </c>
      <c r="AA1608" s="227">
        <f>VLOOKUP(G1608,Ma_KH!$A:$R,14,0)</f>
        <v>60</v>
      </c>
    </row>
    <row r="1609" spans="1:27" x14ac:dyDescent="0.25">
      <c r="A1609" s="280">
        <v>46040</v>
      </c>
      <c r="B1609" s="281">
        <v>4183199036</v>
      </c>
      <c r="C1609" s="288" t="s">
        <v>15180</v>
      </c>
      <c r="D1609" s="286">
        <v>46056</v>
      </c>
      <c r="E1609" s="219"/>
      <c r="F1609" s="218"/>
      <c r="G1609" s="268" t="s">
        <v>15587</v>
      </c>
      <c r="H1609" s="219"/>
      <c r="I1609" s="217" t="s">
        <v>15590</v>
      </c>
      <c r="J1609" s="21" t="s">
        <v>7228</v>
      </c>
      <c r="K1609" s="217" t="s">
        <v>27</v>
      </c>
      <c r="L1609" s="215" t="str">
        <f>VLOOKUP($K1609,[1]TONG_SL!$A$1:$D$65536,2,0)</f>
        <v>Chân giò heo muối 300g</v>
      </c>
      <c r="M1609" s="247"/>
      <c r="N1609" s="215" t="str">
        <f t="shared" si="193"/>
        <v>K-C6</v>
      </c>
      <c r="O1609" s="222"/>
      <c r="P1609" s="222"/>
      <c r="Q1609" s="215" t="str">
        <f>VLOOKUP(K1609,TONG_SL!$A:$D,3,0)</f>
        <v>Túi</v>
      </c>
      <c r="R1609" s="223">
        <v>11</v>
      </c>
      <c r="S1609" s="224"/>
      <c r="T1609" s="224">
        <f>VLOOKUP(VLOOKUP(G1609,Ma_KH!$A:$R,18,0)&amp;K1609,Gia_MB!$A:$F,6,0)</f>
        <v>73431</v>
      </c>
      <c r="U1609" s="182">
        <f t="shared" si="194"/>
        <v>807741</v>
      </c>
      <c r="V1609" s="224"/>
      <c r="W1609" s="225">
        <f t="shared" si="195"/>
        <v>0</v>
      </c>
      <c r="X1609" s="226" t="str">
        <f t="shared" si="196"/>
        <v>8</v>
      </c>
      <c r="Y1609" s="224"/>
      <c r="Z1609" s="182">
        <f t="shared" si="197"/>
        <v>64619.28</v>
      </c>
      <c r="AA1609" s="227">
        <f>VLOOKUP(G1609,Ma_KH!$A:$R,14,0)</f>
        <v>60</v>
      </c>
    </row>
    <row r="1610" spans="1:27" x14ac:dyDescent="0.25">
      <c r="A1610" s="280">
        <v>46040</v>
      </c>
      <c r="B1610" s="281">
        <v>4183199036</v>
      </c>
      <c r="C1610" s="288" t="s">
        <v>15180</v>
      </c>
      <c r="D1610" s="286">
        <v>46056</v>
      </c>
      <c r="E1610" s="219"/>
      <c r="F1610" s="218"/>
      <c r="G1610" s="268" t="s">
        <v>15587</v>
      </c>
      <c r="H1610" s="219"/>
      <c r="I1610" s="217" t="s">
        <v>15590</v>
      </c>
      <c r="J1610" s="21" t="s">
        <v>7228</v>
      </c>
      <c r="K1610" s="217" t="s">
        <v>32</v>
      </c>
      <c r="L1610" s="215" t="str">
        <f>VLOOKUP($K1610,[1]TONG_SL!$A$1:$D$65536,2,0)</f>
        <v>Giò Tai Lưỡi Xào 250g</v>
      </c>
      <c r="M1610" s="247"/>
      <c r="N1610" s="215" t="str">
        <f t="shared" si="193"/>
        <v>K-C6</v>
      </c>
      <c r="O1610" s="222"/>
      <c r="P1610" s="222"/>
      <c r="Q1610" s="215" t="str">
        <f>VLOOKUP(K1610,TONG_SL!$A:$D,3,0)</f>
        <v>Túi</v>
      </c>
      <c r="R1610" s="223">
        <v>10</v>
      </c>
      <c r="S1610" s="224"/>
      <c r="T1610" s="224">
        <f>VLOOKUP(VLOOKUP(G1610,Ma_KH!$A:$R,18,0)&amp;K1610,Gia_MB!$A:$F,6,0)</f>
        <v>50182</v>
      </c>
      <c r="U1610" s="182">
        <f t="shared" si="194"/>
        <v>501820</v>
      </c>
      <c r="V1610" s="224"/>
      <c r="W1610" s="225">
        <f t="shared" si="195"/>
        <v>0</v>
      </c>
      <c r="X1610" s="226" t="str">
        <f t="shared" si="196"/>
        <v>8</v>
      </c>
      <c r="Y1610" s="224"/>
      <c r="Z1610" s="182">
        <f t="shared" si="197"/>
        <v>40145.599999999999</v>
      </c>
      <c r="AA1610" s="227">
        <f>VLOOKUP(G1610,Ma_KH!$A:$R,14,0)</f>
        <v>60</v>
      </c>
    </row>
    <row r="1611" spans="1:27" x14ac:dyDescent="0.25">
      <c r="A1611" s="280">
        <v>46040</v>
      </c>
      <c r="B1611" s="281">
        <v>4183199036</v>
      </c>
      <c r="C1611" s="288" t="s">
        <v>15180</v>
      </c>
      <c r="D1611" s="286">
        <v>46056</v>
      </c>
      <c r="E1611" s="219"/>
      <c r="F1611" s="218"/>
      <c r="G1611" s="268" t="s">
        <v>15587</v>
      </c>
      <c r="H1611" s="219"/>
      <c r="I1611" s="217" t="s">
        <v>15590</v>
      </c>
      <c r="J1611" s="21" t="s">
        <v>7228</v>
      </c>
      <c r="K1611" s="217" t="s">
        <v>48</v>
      </c>
      <c r="L1611" s="215" t="str">
        <f>VLOOKUP($K1611,[1]TONG_SL!$A$1:$D$65536,2,0)</f>
        <v>Mọc Nấm Hương 250g</v>
      </c>
      <c r="M1611" s="247"/>
      <c r="N1611" s="215" t="str">
        <f t="shared" si="193"/>
        <v>K-C6</v>
      </c>
      <c r="O1611" s="222"/>
      <c r="P1611" s="222"/>
      <c r="Q1611" s="215" t="str">
        <f>VLOOKUP(K1611,TONG_SL!$A:$D,3,0)</f>
        <v>Túi</v>
      </c>
      <c r="R1611" s="223">
        <v>13</v>
      </c>
      <c r="S1611" s="224"/>
      <c r="T1611" s="224">
        <f>VLOOKUP(VLOOKUP(G1611,Ma_KH!$A:$R,18,0)&amp;K1611,Gia_MB!$A:$F,6,0)</f>
        <v>46000</v>
      </c>
      <c r="U1611" s="182">
        <f t="shared" si="194"/>
        <v>598000</v>
      </c>
      <c r="V1611" s="224"/>
      <c r="W1611" s="225">
        <f t="shared" si="195"/>
        <v>0</v>
      </c>
      <c r="X1611" s="226" t="str">
        <f t="shared" si="196"/>
        <v>8</v>
      </c>
      <c r="Y1611" s="224"/>
      <c r="Z1611" s="182">
        <f t="shared" si="197"/>
        <v>47840</v>
      </c>
      <c r="AA1611" s="227">
        <f>VLOOKUP(G1611,Ma_KH!$A:$R,14,0)</f>
        <v>60</v>
      </c>
    </row>
    <row r="1612" spans="1:27" x14ac:dyDescent="0.25">
      <c r="A1612" s="280">
        <v>46049</v>
      </c>
      <c r="B1612" s="281">
        <v>4183761361</v>
      </c>
      <c r="C1612" s="288" t="s">
        <v>15180</v>
      </c>
      <c r="D1612" s="286">
        <v>46056</v>
      </c>
      <c r="E1612" s="219"/>
      <c r="F1612" s="218"/>
      <c r="G1612" s="268" t="s">
        <v>15587</v>
      </c>
      <c r="H1612" s="219"/>
      <c r="I1612" s="217" t="s">
        <v>15591</v>
      </c>
      <c r="J1612" s="21" t="s">
        <v>7228</v>
      </c>
      <c r="K1612" s="217" t="s">
        <v>27</v>
      </c>
      <c r="L1612" s="215" t="str">
        <f>VLOOKUP($K1612,[1]TONG_SL!$A$1:$D$65536,2,0)</f>
        <v>Chân giò heo muối 300g</v>
      </c>
      <c r="M1612" s="247"/>
      <c r="N1612" s="215" t="str">
        <f t="shared" si="193"/>
        <v>K-C6</v>
      </c>
      <c r="O1612" s="222"/>
      <c r="P1612" s="222"/>
      <c r="Q1612" s="215" t="str">
        <f>VLOOKUP(K1612,TONG_SL!$A:$D,3,0)</f>
        <v>Túi</v>
      </c>
      <c r="R1612" s="223">
        <v>10</v>
      </c>
      <c r="S1612" s="224"/>
      <c r="T1612" s="224">
        <f>VLOOKUP(VLOOKUP(G1612,Ma_KH!$A:$R,18,0)&amp;K1612,Gia_MB!$A:$F,6,0)</f>
        <v>73431</v>
      </c>
      <c r="U1612" s="182">
        <f t="shared" si="194"/>
        <v>734310</v>
      </c>
      <c r="V1612" s="224"/>
      <c r="W1612" s="225">
        <f t="shared" si="195"/>
        <v>0</v>
      </c>
      <c r="X1612" s="226" t="str">
        <f t="shared" si="196"/>
        <v>8</v>
      </c>
      <c r="Y1612" s="224"/>
      <c r="Z1612" s="182">
        <f t="shared" si="197"/>
        <v>58744.800000000003</v>
      </c>
      <c r="AA1612" s="227">
        <f>VLOOKUP(G1612,Ma_KH!$A:$R,14,0)</f>
        <v>60</v>
      </c>
    </row>
    <row r="1613" spans="1:27" x14ac:dyDescent="0.25">
      <c r="A1613" s="280">
        <v>46049</v>
      </c>
      <c r="B1613" s="281">
        <v>4183761361</v>
      </c>
      <c r="C1613" s="288" t="s">
        <v>15180</v>
      </c>
      <c r="D1613" s="286">
        <v>46056</v>
      </c>
      <c r="E1613" s="219"/>
      <c r="F1613" s="218"/>
      <c r="G1613" s="268" t="s">
        <v>15587</v>
      </c>
      <c r="H1613" s="219"/>
      <c r="I1613" s="217" t="s">
        <v>15591</v>
      </c>
      <c r="J1613" s="21" t="s">
        <v>7228</v>
      </c>
      <c r="K1613" s="217" t="s">
        <v>30</v>
      </c>
      <c r="L1613" s="215" t="str">
        <f>VLOOKUP($K1613,[1]TONG_SL!$A$1:$D$65536,2,0)</f>
        <v>Gà muối 500g</v>
      </c>
      <c r="M1613" s="247"/>
      <c r="N1613" s="215" t="str">
        <f t="shared" si="193"/>
        <v>K-C6</v>
      </c>
      <c r="O1613" s="222"/>
      <c r="P1613" s="222"/>
      <c r="Q1613" s="215" t="str">
        <f>VLOOKUP(K1613,TONG_SL!$A:$D,3,0)</f>
        <v>Túi</v>
      </c>
      <c r="R1613" s="223">
        <v>20</v>
      </c>
      <c r="S1613" s="224"/>
      <c r="T1613" s="224">
        <f>VLOOKUP(VLOOKUP(G1613,Ma_KH!$A:$R,18,0)&amp;K1613,Gia_MB!$A:$F,6,0)</f>
        <v>116611</v>
      </c>
      <c r="U1613" s="182">
        <f t="shared" si="194"/>
        <v>2332220</v>
      </c>
      <c r="V1613" s="224"/>
      <c r="W1613" s="225">
        <f t="shared" si="195"/>
        <v>0</v>
      </c>
      <c r="X1613" s="226" t="str">
        <f t="shared" si="196"/>
        <v>8</v>
      </c>
      <c r="Y1613" s="224"/>
      <c r="Z1613" s="182">
        <f t="shared" si="197"/>
        <v>186577.6</v>
      </c>
      <c r="AA1613" s="227">
        <f>VLOOKUP(G1613,Ma_KH!$A:$R,14,0)</f>
        <v>60</v>
      </c>
    </row>
    <row r="1614" spans="1:27" x14ac:dyDescent="0.25">
      <c r="A1614" s="216">
        <v>46040</v>
      </c>
      <c r="B1614" s="217">
        <v>4183198608</v>
      </c>
      <c r="C1614" s="10" t="s">
        <v>15180</v>
      </c>
      <c r="D1614" s="9">
        <v>46056</v>
      </c>
      <c r="E1614" s="219"/>
      <c r="F1614" s="218"/>
      <c r="G1614" s="268" t="s">
        <v>15587</v>
      </c>
      <c r="H1614" s="219"/>
      <c r="I1614" s="217" t="s">
        <v>15592</v>
      </c>
      <c r="J1614" s="21" t="s">
        <v>7228</v>
      </c>
      <c r="K1614" s="217" t="s">
        <v>48</v>
      </c>
      <c r="L1614" s="215" t="str">
        <f>VLOOKUP($K1614,[1]TONG_SL!$A$1:$D$65536,2,0)</f>
        <v>Mọc Nấm Hương 250g</v>
      </c>
      <c r="M1614" s="247"/>
      <c r="N1614" s="215" t="str">
        <f t="shared" si="193"/>
        <v>K-C6</v>
      </c>
      <c r="O1614" s="222"/>
      <c r="P1614" s="222"/>
      <c r="Q1614" s="215" t="str">
        <f>VLOOKUP(K1614,TONG_SL!$A:$D,3,0)</f>
        <v>Túi</v>
      </c>
      <c r="R1614" s="223">
        <v>9</v>
      </c>
      <c r="S1614" s="224"/>
      <c r="T1614" s="224">
        <f>VLOOKUP(VLOOKUP(G1614,Ma_KH!$A:$R,18,0)&amp;K1614,Gia_MB!$A:$F,6,0)</f>
        <v>46000</v>
      </c>
      <c r="U1614" s="182">
        <f t="shared" si="194"/>
        <v>414000</v>
      </c>
      <c r="V1614" s="224"/>
      <c r="W1614" s="225">
        <f t="shared" si="195"/>
        <v>0</v>
      </c>
      <c r="X1614" s="226" t="str">
        <f t="shared" si="196"/>
        <v>8</v>
      </c>
      <c r="Y1614" s="224"/>
      <c r="Z1614" s="182">
        <f t="shared" si="197"/>
        <v>33120</v>
      </c>
      <c r="AA1614" s="227">
        <f>VLOOKUP(G1614,Ma_KH!$A:$R,14,0)</f>
        <v>60</v>
      </c>
    </row>
    <row r="1615" spans="1:27" x14ac:dyDescent="0.25">
      <c r="A1615" s="216">
        <v>46040</v>
      </c>
      <c r="B1615" s="217">
        <v>4183198608</v>
      </c>
      <c r="C1615" s="10" t="s">
        <v>15180</v>
      </c>
      <c r="D1615" s="9">
        <v>46056</v>
      </c>
      <c r="E1615" s="219"/>
      <c r="F1615" s="218"/>
      <c r="G1615" s="268" t="s">
        <v>15587</v>
      </c>
      <c r="H1615" s="219"/>
      <c r="I1615" s="217" t="s">
        <v>15592</v>
      </c>
      <c r="J1615" s="21" t="s">
        <v>7228</v>
      </c>
      <c r="K1615" s="217" t="s">
        <v>27</v>
      </c>
      <c r="L1615" s="215" t="str">
        <f>VLOOKUP($K1615,[1]TONG_SL!$A$1:$D$65536,2,0)</f>
        <v>Chân giò heo muối 300g</v>
      </c>
      <c r="M1615" s="247"/>
      <c r="N1615" s="215" t="str">
        <f t="shared" si="193"/>
        <v>K-C6</v>
      </c>
      <c r="O1615" s="222"/>
      <c r="P1615" s="222"/>
      <c r="Q1615" s="215" t="str">
        <f>VLOOKUP(K1615,TONG_SL!$A:$D,3,0)</f>
        <v>Túi</v>
      </c>
      <c r="R1615" s="223">
        <v>12</v>
      </c>
      <c r="S1615" s="224"/>
      <c r="T1615" s="224">
        <f>VLOOKUP(VLOOKUP(G1615,Ma_KH!$A:$R,18,0)&amp;K1615,Gia_MB!$A:$F,6,0)</f>
        <v>73431</v>
      </c>
      <c r="U1615" s="182">
        <f t="shared" si="194"/>
        <v>881172</v>
      </c>
      <c r="V1615" s="224"/>
      <c r="W1615" s="225">
        <f t="shared" si="195"/>
        <v>0</v>
      </c>
      <c r="X1615" s="226" t="str">
        <f t="shared" si="196"/>
        <v>8</v>
      </c>
      <c r="Y1615" s="224"/>
      <c r="Z1615" s="182">
        <f t="shared" si="197"/>
        <v>70493.759999999995</v>
      </c>
      <c r="AA1615" s="227">
        <f>VLOOKUP(G1615,Ma_KH!$A:$R,14,0)</f>
        <v>60</v>
      </c>
    </row>
    <row r="1616" spans="1:27" x14ac:dyDescent="0.25">
      <c r="A1616" s="216">
        <v>46040</v>
      </c>
      <c r="B1616" s="217">
        <v>4183198608</v>
      </c>
      <c r="C1616" s="10" t="s">
        <v>15180</v>
      </c>
      <c r="D1616" s="9">
        <v>46056</v>
      </c>
      <c r="E1616" s="219"/>
      <c r="F1616" s="218"/>
      <c r="G1616" s="268" t="s">
        <v>15587</v>
      </c>
      <c r="H1616" s="219"/>
      <c r="I1616" s="217" t="s">
        <v>15592</v>
      </c>
      <c r="J1616" s="21" t="s">
        <v>7228</v>
      </c>
      <c r="K1616" s="217" t="s">
        <v>30</v>
      </c>
      <c r="L1616" s="215" t="str">
        <f>VLOOKUP($K1616,[1]TONG_SL!$A$1:$D$65536,2,0)</f>
        <v>Gà muối 500g</v>
      </c>
      <c r="M1616" s="247"/>
      <c r="N1616" s="215" t="str">
        <f t="shared" si="193"/>
        <v>K-C6</v>
      </c>
      <c r="O1616" s="222"/>
      <c r="P1616" s="222"/>
      <c r="Q1616" s="215" t="str">
        <f>VLOOKUP(K1616,TONG_SL!$A:$D,3,0)</f>
        <v>Túi</v>
      </c>
      <c r="R1616" s="223">
        <v>7</v>
      </c>
      <c r="S1616" s="224"/>
      <c r="T1616" s="224">
        <f>VLOOKUP(VLOOKUP(G1616,Ma_KH!$A:$R,18,0)&amp;K1616,Gia_MB!$A:$F,6,0)</f>
        <v>116611</v>
      </c>
      <c r="U1616" s="182">
        <f t="shared" si="194"/>
        <v>816277</v>
      </c>
      <c r="V1616" s="224"/>
      <c r="W1616" s="225">
        <f t="shared" si="195"/>
        <v>0</v>
      </c>
      <c r="X1616" s="226" t="str">
        <f t="shared" si="196"/>
        <v>8</v>
      </c>
      <c r="Y1616" s="224"/>
      <c r="Z1616" s="182">
        <f t="shared" si="197"/>
        <v>65302.16</v>
      </c>
      <c r="AA1616" s="227">
        <f>VLOOKUP(G1616,Ma_KH!$A:$R,14,0)</f>
        <v>60</v>
      </c>
    </row>
    <row r="1617" spans="1:27" x14ac:dyDescent="0.25">
      <c r="A1617" s="216">
        <v>46040</v>
      </c>
      <c r="B1617" s="217">
        <v>4183198608</v>
      </c>
      <c r="C1617" s="10" t="s">
        <v>15180</v>
      </c>
      <c r="D1617" s="9">
        <v>46056</v>
      </c>
      <c r="E1617" s="219"/>
      <c r="F1617" s="218"/>
      <c r="G1617" s="268" t="s">
        <v>15587</v>
      </c>
      <c r="H1617" s="219"/>
      <c r="I1617" s="217" t="s">
        <v>15592</v>
      </c>
      <c r="J1617" s="21" t="s">
        <v>7228</v>
      </c>
      <c r="K1617" s="217" t="s">
        <v>32</v>
      </c>
      <c r="L1617" s="215" t="str">
        <f>VLOOKUP($K1617,[1]TONG_SL!$A$1:$D$65536,2,0)</f>
        <v>Giò Tai Lưỡi Xào 250g</v>
      </c>
      <c r="M1617" s="247"/>
      <c r="N1617" s="215" t="str">
        <f t="shared" si="193"/>
        <v>K-C6</v>
      </c>
      <c r="O1617" s="222"/>
      <c r="P1617" s="222"/>
      <c r="Q1617" s="215" t="str">
        <f>VLOOKUP(K1617,TONG_SL!$A:$D,3,0)</f>
        <v>Túi</v>
      </c>
      <c r="R1617" s="223">
        <v>8</v>
      </c>
      <c r="S1617" s="224"/>
      <c r="T1617" s="224">
        <f>VLOOKUP(VLOOKUP(G1617,Ma_KH!$A:$R,18,0)&amp;K1617,Gia_MB!$A:$F,6,0)</f>
        <v>50182</v>
      </c>
      <c r="U1617" s="182">
        <f t="shared" si="194"/>
        <v>401456</v>
      </c>
      <c r="V1617" s="224"/>
      <c r="W1617" s="225">
        <f t="shared" si="195"/>
        <v>0</v>
      </c>
      <c r="X1617" s="226" t="str">
        <f t="shared" si="196"/>
        <v>8</v>
      </c>
      <c r="Y1617" s="224"/>
      <c r="Z1617" s="182">
        <f t="shared" si="197"/>
        <v>32116.48</v>
      </c>
      <c r="AA1617" s="227">
        <f>VLOOKUP(G1617,Ma_KH!$A:$R,14,0)</f>
        <v>60</v>
      </c>
    </row>
    <row r="1618" spans="1:27" x14ac:dyDescent="0.25">
      <c r="A1618" s="216">
        <v>46040</v>
      </c>
      <c r="B1618" s="217">
        <v>4183198549</v>
      </c>
      <c r="C1618" s="10" t="s">
        <v>15180</v>
      </c>
      <c r="D1618" s="9">
        <v>46056</v>
      </c>
      <c r="E1618" s="219"/>
      <c r="F1618" s="218"/>
      <c r="G1618" s="268" t="s">
        <v>15587</v>
      </c>
      <c r="H1618" s="219"/>
      <c r="I1618" s="217" t="s">
        <v>15593</v>
      </c>
      <c r="J1618" s="21" t="s">
        <v>7228</v>
      </c>
      <c r="K1618" s="217" t="s">
        <v>30</v>
      </c>
      <c r="L1618" s="215" t="str">
        <f>VLOOKUP($K1618,[1]TONG_SL!$A$1:$D$65536,2,0)</f>
        <v>Gà muối 500g</v>
      </c>
      <c r="M1618" s="247"/>
      <c r="N1618" s="215" t="str">
        <f t="shared" si="193"/>
        <v>K-C6</v>
      </c>
      <c r="O1618" s="222"/>
      <c r="P1618" s="222"/>
      <c r="Q1618" s="215" t="str">
        <f>VLOOKUP(K1618,TONG_SL!$A:$D,3,0)</f>
        <v>Túi</v>
      </c>
      <c r="R1618" s="223">
        <v>30</v>
      </c>
      <c r="S1618" s="224"/>
      <c r="T1618" s="224">
        <f>VLOOKUP(VLOOKUP(G1618,Ma_KH!$A:$R,18,0)&amp;K1618,Gia_MB!$A:$F,6,0)</f>
        <v>116611</v>
      </c>
      <c r="U1618" s="182">
        <f t="shared" si="194"/>
        <v>3498330</v>
      </c>
      <c r="V1618" s="224"/>
      <c r="W1618" s="225">
        <f t="shared" si="195"/>
        <v>0</v>
      </c>
      <c r="X1618" s="226" t="str">
        <f t="shared" si="196"/>
        <v>8</v>
      </c>
      <c r="Y1618" s="224"/>
      <c r="Z1618" s="182">
        <f t="shared" si="197"/>
        <v>279866.40000000002</v>
      </c>
      <c r="AA1618" s="227">
        <f>VLOOKUP(G1618,Ma_KH!$A:$R,14,0)</f>
        <v>60</v>
      </c>
    </row>
    <row r="1619" spans="1:27" x14ac:dyDescent="0.25">
      <c r="A1619" s="216">
        <v>46040</v>
      </c>
      <c r="B1619" s="217">
        <v>4183198549</v>
      </c>
      <c r="C1619" s="10" t="s">
        <v>15180</v>
      </c>
      <c r="D1619" s="9">
        <v>46056</v>
      </c>
      <c r="E1619" s="219"/>
      <c r="F1619" s="218"/>
      <c r="G1619" s="268" t="s">
        <v>15587</v>
      </c>
      <c r="H1619" s="219"/>
      <c r="I1619" s="217" t="s">
        <v>15593</v>
      </c>
      <c r="J1619" s="21" t="s">
        <v>7228</v>
      </c>
      <c r="K1619" s="217" t="s">
        <v>27</v>
      </c>
      <c r="L1619" s="215" t="str">
        <f>VLOOKUP($K1619,[1]TONG_SL!$A$1:$D$65536,2,0)</f>
        <v>Chân giò heo muối 300g</v>
      </c>
      <c r="M1619" s="247"/>
      <c r="N1619" s="215" t="str">
        <f t="shared" si="193"/>
        <v>K-C6</v>
      </c>
      <c r="O1619" s="222"/>
      <c r="P1619" s="222"/>
      <c r="Q1619" s="215" t="str">
        <f>VLOOKUP(K1619,TONG_SL!$A:$D,3,0)</f>
        <v>Túi</v>
      </c>
      <c r="R1619" s="223">
        <v>20</v>
      </c>
      <c r="S1619" s="224"/>
      <c r="T1619" s="224">
        <f>VLOOKUP(VLOOKUP(G1619,Ma_KH!$A:$R,18,0)&amp;K1619,Gia_MB!$A:$F,6,0)</f>
        <v>73431</v>
      </c>
      <c r="U1619" s="182">
        <f t="shared" si="194"/>
        <v>1468620</v>
      </c>
      <c r="V1619" s="224"/>
      <c r="W1619" s="225">
        <f t="shared" si="195"/>
        <v>0</v>
      </c>
      <c r="X1619" s="226" t="str">
        <f t="shared" si="196"/>
        <v>8</v>
      </c>
      <c r="Y1619" s="224"/>
      <c r="Z1619" s="182">
        <f t="shared" si="197"/>
        <v>117489.60000000001</v>
      </c>
      <c r="AA1619" s="227">
        <f>VLOOKUP(G1619,Ma_KH!$A:$R,14,0)</f>
        <v>60</v>
      </c>
    </row>
    <row r="1620" spans="1:27" x14ac:dyDescent="0.25">
      <c r="A1620" s="216">
        <v>46040</v>
      </c>
      <c r="B1620" s="217">
        <v>4183198549</v>
      </c>
      <c r="C1620" s="10" t="s">
        <v>15180</v>
      </c>
      <c r="D1620" s="9">
        <v>46056</v>
      </c>
      <c r="E1620" s="219"/>
      <c r="F1620" s="218"/>
      <c r="G1620" s="268" t="s">
        <v>15587</v>
      </c>
      <c r="H1620" s="219"/>
      <c r="I1620" s="217" t="s">
        <v>15593</v>
      </c>
      <c r="J1620" s="21" t="s">
        <v>7228</v>
      </c>
      <c r="K1620" s="217" t="s">
        <v>32</v>
      </c>
      <c r="L1620" s="215" t="str">
        <f>VLOOKUP($K1620,[1]TONG_SL!$A$1:$D$65536,2,0)</f>
        <v>Giò Tai Lưỡi Xào 250g</v>
      </c>
      <c r="M1620" s="247"/>
      <c r="N1620" s="215" t="str">
        <f t="shared" si="193"/>
        <v>K-C6</v>
      </c>
      <c r="O1620" s="222"/>
      <c r="P1620" s="222"/>
      <c r="Q1620" s="215" t="str">
        <f>VLOOKUP(K1620,TONG_SL!$A:$D,3,0)</f>
        <v>Túi</v>
      </c>
      <c r="R1620" s="223">
        <v>9</v>
      </c>
      <c r="S1620" s="224"/>
      <c r="T1620" s="224">
        <f>VLOOKUP(VLOOKUP(G1620,Ma_KH!$A:$R,18,0)&amp;K1620,Gia_MB!$A:$F,6,0)</f>
        <v>50182</v>
      </c>
      <c r="U1620" s="182">
        <f t="shared" si="194"/>
        <v>451638</v>
      </c>
      <c r="V1620" s="224"/>
      <c r="W1620" s="225">
        <f t="shared" si="195"/>
        <v>0</v>
      </c>
      <c r="X1620" s="226" t="str">
        <f t="shared" si="196"/>
        <v>8</v>
      </c>
      <c r="Y1620" s="224"/>
      <c r="Z1620" s="182">
        <f t="shared" si="197"/>
        <v>36131.040000000001</v>
      </c>
      <c r="AA1620" s="227">
        <f>VLOOKUP(G1620,Ma_KH!$A:$R,14,0)</f>
        <v>60</v>
      </c>
    </row>
    <row r="1621" spans="1:27" x14ac:dyDescent="0.25">
      <c r="A1621" s="216">
        <v>46040</v>
      </c>
      <c r="B1621" s="217">
        <v>4183198549</v>
      </c>
      <c r="C1621" s="10" t="s">
        <v>15180</v>
      </c>
      <c r="D1621" s="9">
        <v>46056</v>
      </c>
      <c r="E1621" s="219"/>
      <c r="F1621" s="218"/>
      <c r="G1621" s="268" t="s">
        <v>15587</v>
      </c>
      <c r="H1621" s="219"/>
      <c r="I1621" s="217" t="s">
        <v>15593</v>
      </c>
      <c r="J1621" s="21" t="s">
        <v>7228</v>
      </c>
      <c r="K1621" s="217" t="s">
        <v>48</v>
      </c>
      <c r="L1621" s="215" t="str">
        <f>VLOOKUP($K1621,[1]TONG_SL!$A$1:$D$65536,2,0)</f>
        <v>Mọc Nấm Hương 250g</v>
      </c>
      <c r="M1621" s="247"/>
      <c r="N1621" s="215" t="str">
        <f t="shared" si="193"/>
        <v>K-C6</v>
      </c>
      <c r="O1621" s="222"/>
      <c r="P1621" s="222"/>
      <c r="Q1621" s="215" t="str">
        <f>VLOOKUP(K1621,TONG_SL!$A:$D,3,0)</f>
        <v>Túi</v>
      </c>
      <c r="R1621" s="223">
        <v>9</v>
      </c>
      <c r="S1621" s="224"/>
      <c r="T1621" s="224">
        <f>VLOOKUP(VLOOKUP(G1621,Ma_KH!$A:$R,18,0)&amp;K1621,Gia_MB!$A:$F,6,0)</f>
        <v>46000</v>
      </c>
      <c r="U1621" s="182">
        <f t="shared" si="194"/>
        <v>414000</v>
      </c>
      <c r="V1621" s="224"/>
      <c r="W1621" s="225">
        <f t="shared" si="195"/>
        <v>0</v>
      </c>
      <c r="X1621" s="226" t="str">
        <f t="shared" si="196"/>
        <v>8</v>
      </c>
      <c r="Y1621" s="224"/>
      <c r="Z1621" s="182">
        <f t="shared" si="197"/>
        <v>33120</v>
      </c>
      <c r="AA1621" s="227">
        <f>VLOOKUP(G1621,Ma_KH!$A:$R,14,0)</f>
        <v>60</v>
      </c>
    </row>
    <row r="1622" spans="1:27" x14ac:dyDescent="0.25">
      <c r="A1622" s="280">
        <v>46040</v>
      </c>
      <c r="B1622" s="281">
        <v>4183198669</v>
      </c>
      <c r="C1622" s="288" t="s">
        <v>15180</v>
      </c>
      <c r="D1622" s="286">
        <v>46056</v>
      </c>
      <c r="E1622" s="219"/>
      <c r="F1622" s="218"/>
      <c r="G1622" s="268" t="s">
        <v>15587</v>
      </c>
      <c r="H1622" s="219"/>
      <c r="I1622" s="217" t="s">
        <v>15594</v>
      </c>
      <c r="J1622" s="21" t="s">
        <v>7228</v>
      </c>
      <c r="K1622" s="217" t="s">
        <v>27</v>
      </c>
      <c r="L1622" s="215" t="str">
        <f>VLOOKUP($K1622,[1]TONG_SL!$A$1:$D$65536,2,0)</f>
        <v>Chân giò heo muối 300g</v>
      </c>
      <c r="M1622" s="247"/>
      <c r="N1622" s="215" t="str">
        <f t="shared" si="193"/>
        <v>K-C6</v>
      </c>
      <c r="O1622" s="222"/>
      <c r="P1622" s="222"/>
      <c r="Q1622" s="215" t="str">
        <f>VLOOKUP(K1622,TONG_SL!$A:$D,3,0)</f>
        <v>Túi</v>
      </c>
      <c r="R1622" s="223">
        <v>12</v>
      </c>
      <c r="S1622" s="224"/>
      <c r="T1622" s="224">
        <f>VLOOKUP(VLOOKUP(G1622,Ma_KH!$A:$R,18,0)&amp;K1622,Gia_MB!$A:$F,6,0)</f>
        <v>73431</v>
      </c>
      <c r="U1622" s="182">
        <f t="shared" si="194"/>
        <v>881172</v>
      </c>
      <c r="V1622" s="224"/>
      <c r="W1622" s="225">
        <f t="shared" si="195"/>
        <v>0</v>
      </c>
      <c r="X1622" s="226" t="str">
        <f t="shared" si="196"/>
        <v>8</v>
      </c>
      <c r="Y1622" s="224"/>
      <c r="Z1622" s="182">
        <f t="shared" si="197"/>
        <v>70493.759999999995</v>
      </c>
      <c r="AA1622" s="227">
        <f>VLOOKUP(G1622,Ma_KH!$A:$R,14,0)</f>
        <v>60</v>
      </c>
    </row>
    <row r="1623" spans="1:27" x14ac:dyDescent="0.25">
      <c r="A1623" s="280">
        <v>46040</v>
      </c>
      <c r="B1623" s="281">
        <v>4183198669</v>
      </c>
      <c r="C1623" s="288" t="s">
        <v>15180</v>
      </c>
      <c r="D1623" s="286">
        <v>46056</v>
      </c>
      <c r="E1623" s="219"/>
      <c r="F1623" s="218"/>
      <c r="G1623" s="268" t="s">
        <v>15587</v>
      </c>
      <c r="H1623" s="219"/>
      <c r="I1623" s="217" t="s">
        <v>15594</v>
      </c>
      <c r="J1623" s="21" t="s">
        <v>7228</v>
      </c>
      <c r="K1623" s="217" t="s">
        <v>30</v>
      </c>
      <c r="L1623" s="215" t="str">
        <f>VLOOKUP($K1623,[1]TONG_SL!$A$1:$D$65536,2,0)</f>
        <v>Gà muối 500g</v>
      </c>
      <c r="M1623" s="247"/>
      <c r="N1623" s="215" t="str">
        <f t="shared" si="193"/>
        <v>K-C6</v>
      </c>
      <c r="O1623" s="222"/>
      <c r="P1623" s="222"/>
      <c r="Q1623" s="215" t="str">
        <f>VLOOKUP(K1623,TONG_SL!$A:$D,3,0)</f>
        <v>Túi</v>
      </c>
      <c r="R1623" s="223">
        <v>18</v>
      </c>
      <c r="S1623" s="224"/>
      <c r="T1623" s="224">
        <f>VLOOKUP(VLOOKUP(G1623,Ma_KH!$A:$R,18,0)&amp;K1623,Gia_MB!$A:$F,6,0)</f>
        <v>116611</v>
      </c>
      <c r="U1623" s="182">
        <f t="shared" si="194"/>
        <v>2098998</v>
      </c>
      <c r="V1623" s="224"/>
      <c r="W1623" s="225">
        <f t="shared" si="195"/>
        <v>0</v>
      </c>
      <c r="X1623" s="226" t="str">
        <f t="shared" si="196"/>
        <v>8</v>
      </c>
      <c r="Y1623" s="224"/>
      <c r="Z1623" s="182">
        <f t="shared" si="197"/>
        <v>167919.84</v>
      </c>
      <c r="AA1623" s="227">
        <f>VLOOKUP(G1623,Ma_KH!$A:$R,14,0)</f>
        <v>60</v>
      </c>
    </row>
    <row r="1624" spans="1:27" x14ac:dyDescent="0.25">
      <c r="A1624" s="280">
        <v>46040</v>
      </c>
      <c r="B1624" s="281">
        <v>4183198669</v>
      </c>
      <c r="C1624" s="288" t="s">
        <v>15180</v>
      </c>
      <c r="D1624" s="286">
        <v>46056</v>
      </c>
      <c r="E1624" s="219"/>
      <c r="F1624" s="218"/>
      <c r="G1624" s="268" t="s">
        <v>15587</v>
      </c>
      <c r="H1624" s="219"/>
      <c r="I1624" s="217" t="s">
        <v>15594</v>
      </c>
      <c r="J1624" s="21" t="s">
        <v>7228</v>
      </c>
      <c r="K1624" s="217" t="s">
        <v>48</v>
      </c>
      <c r="L1624" s="215" t="str">
        <f>VLOOKUP($K1624,[1]TONG_SL!$A$1:$D$65536,2,0)</f>
        <v>Mọc Nấm Hương 250g</v>
      </c>
      <c r="M1624" s="247"/>
      <c r="N1624" s="215" t="str">
        <f t="shared" si="193"/>
        <v>K-C6</v>
      </c>
      <c r="O1624" s="222"/>
      <c r="P1624" s="222"/>
      <c r="Q1624" s="215" t="str">
        <f>VLOOKUP(K1624,TONG_SL!$A:$D,3,0)</f>
        <v>Túi</v>
      </c>
      <c r="R1624" s="223">
        <v>9</v>
      </c>
      <c r="S1624" s="224"/>
      <c r="T1624" s="224">
        <f>VLOOKUP(VLOOKUP(G1624,Ma_KH!$A:$R,18,0)&amp;K1624,Gia_MB!$A:$F,6,0)</f>
        <v>46000</v>
      </c>
      <c r="U1624" s="182">
        <f t="shared" si="194"/>
        <v>414000</v>
      </c>
      <c r="V1624" s="224"/>
      <c r="W1624" s="225">
        <f t="shared" si="195"/>
        <v>0</v>
      </c>
      <c r="X1624" s="226" t="str">
        <f t="shared" si="196"/>
        <v>8</v>
      </c>
      <c r="Y1624" s="224"/>
      <c r="Z1624" s="182">
        <f t="shared" si="197"/>
        <v>33120</v>
      </c>
      <c r="AA1624" s="227">
        <f>VLOOKUP(G1624,Ma_KH!$A:$R,14,0)</f>
        <v>60</v>
      </c>
    </row>
    <row r="1625" spans="1:27" x14ac:dyDescent="0.25">
      <c r="A1625" s="280">
        <v>46050</v>
      </c>
      <c r="B1625" s="281">
        <v>4183911188</v>
      </c>
      <c r="C1625" s="288" t="s">
        <v>15180</v>
      </c>
      <c r="D1625" s="286">
        <v>46056</v>
      </c>
      <c r="E1625" s="219"/>
      <c r="F1625" s="218"/>
      <c r="G1625" s="268" t="s">
        <v>15587</v>
      </c>
      <c r="H1625" s="219"/>
      <c r="I1625" s="217" t="s">
        <v>15595</v>
      </c>
      <c r="J1625" s="21" t="s">
        <v>7228</v>
      </c>
      <c r="K1625" s="217" t="s">
        <v>34</v>
      </c>
      <c r="L1625" s="215" t="str">
        <f>VLOOKUP($K1625,[1]TONG_SL!$A$1:$D$65536,2,0)</f>
        <v>Tai heo muối 200g</v>
      </c>
      <c r="M1625" s="247"/>
      <c r="N1625" s="215" t="str">
        <f t="shared" si="193"/>
        <v>K-C6</v>
      </c>
      <c r="O1625" s="222"/>
      <c r="P1625" s="222"/>
      <c r="Q1625" s="215" t="str">
        <f>VLOOKUP(K1625,TONG_SL!$A:$D,3,0)</f>
        <v>Túi</v>
      </c>
      <c r="R1625" s="223">
        <v>3</v>
      </c>
      <c r="S1625" s="224"/>
      <c r="T1625" s="224">
        <f>VLOOKUP(VLOOKUP(G1625,Ma_KH!$A:$R,18,0)&amp;K1625,Gia_MB!$A:$F,6,0)</f>
        <v>55595</v>
      </c>
      <c r="U1625" s="182">
        <f t="shared" si="194"/>
        <v>166785</v>
      </c>
      <c r="V1625" s="224"/>
      <c r="W1625" s="225">
        <f t="shared" si="195"/>
        <v>0</v>
      </c>
      <c r="X1625" s="226" t="str">
        <f t="shared" si="196"/>
        <v>8</v>
      </c>
      <c r="Y1625" s="224"/>
      <c r="Z1625" s="182">
        <f t="shared" si="197"/>
        <v>13342.800000000001</v>
      </c>
      <c r="AA1625" s="227">
        <f>VLOOKUP(G1625,Ma_KH!$A:$R,14,0)</f>
        <v>60</v>
      </c>
    </row>
    <row r="1626" spans="1:27" x14ac:dyDescent="0.25">
      <c r="A1626" s="280">
        <v>46050</v>
      </c>
      <c r="B1626" s="281">
        <v>4183911188</v>
      </c>
      <c r="C1626" s="288" t="s">
        <v>15180</v>
      </c>
      <c r="D1626" s="286">
        <v>46056</v>
      </c>
      <c r="E1626" s="219"/>
      <c r="F1626" s="218"/>
      <c r="G1626" s="268" t="s">
        <v>15587</v>
      </c>
      <c r="H1626" s="219"/>
      <c r="I1626" s="217" t="s">
        <v>15595</v>
      </c>
      <c r="J1626" s="21" t="s">
        <v>7228</v>
      </c>
      <c r="K1626" s="217" t="s">
        <v>32</v>
      </c>
      <c r="L1626" s="215" t="str">
        <f>VLOOKUP($K1626,[1]TONG_SL!$A$1:$D$65536,2,0)</f>
        <v>Giò Tai Lưỡi Xào 250g</v>
      </c>
      <c r="M1626" s="247"/>
      <c r="N1626" s="215" t="str">
        <f t="shared" si="193"/>
        <v>K-C6</v>
      </c>
      <c r="O1626" s="222"/>
      <c r="P1626" s="222"/>
      <c r="Q1626" s="215" t="str">
        <f>VLOOKUP(K1626,TONG_SL!$A:$D,3,0)</f>
        <v>Túi</v>
      </c>
      <c r="R1626" s="223">
        <v>3</v>
      </c>
      <c r="S1626" s="224"/>
      <c r="T1626" s="224">
        <f>VLOOKUP(VLOOKUP(G1626,Ma_KH!$A:$R,18,0)&amp;K1626,Gia_MB!$A:$F,6,0)</f>
        <v>50182</v>
      </c>
      <c r="U1626" s="182">
        <f t="shared" si="194"/>
        <v>150546</v>
      </c>
      <c r="V1626" s="224"/>
      <c r="W1626" s="225">
        <f t="shared" si="195"/>
        <v>0</v>
      </c>
      <c r="X1626" s="226" t="str">
        <f t="shared" si="196"/>
        <v>8</v>
      </c>
      <c r="Y1626" s="224"/>
      <c r="Z1626" s="182">
        <f t="shared" si="197"/>
        <v>12043.68</v>
      </c>
      <c r="AA1626" s="227">
        <f>VLOOKUP(G1626,Ma_KH!$A:$R,14,0)</f>
        <v>60</v>
      </c>
    </row>
    <row r="1627" spans="1:27" x14ac:dyDescent="0.25">
      <c r="A1627" s="280">
        <v>46050</v>
      </c>
      <c r="B1627" s="281">
        <v>4183911188</v>
      </c>
      <c r="C1627" s="288" t="s">
        <v>15180</v>
      </c>
      <c r="D1627" s="286">
        <v>46056</v>
      </c>
      <c r="E1627" s="219"/>
      <c r="F1627" s="218"/>
      <c r="G1627" s="268" t="s">
        <v>15587</v>
      </c>
      <c r="H1627" s="219"/>
      <c r="I1627" s="217" t="s">
        <v>15595</v>
      </c>
      <c r="J1627" s="21" t="s">
        <v>7228</v>
      </c>
      <c r="K1627" s="217" t="s">
        <v>27</v>
      </c>
      <c r="L1627" s="215" t="str">
        <f>VLOOKUP($K1627,[1]TONG_SL!$A$1:$D$65536,2,0)</f>
        <v>Chân giò heo muối 300g</v>
      </c>
      <c r="M1627" s="247"/>
      <c r="N1627" s="215" t="str">
        <f t="shared" si="193"/>
        <v>K-C6</v>
      </c>
      <c r="O1627" s="222"/>
      <c r="P1627" s="222"/>
      <c r="Q1627" s="215" t="str">
        <f>VLOOKUP(K1627,TONG_SL!$A:$D,3,0)</f>
        <v>Túi</v>
      </c>
      <c r="R1627" s="223">
        <v>9</v>
      </c>
      <c r="S1627" s="224"/>
      <c r="T1627" s="224">
        <f>VLOOKUP(VLOOKUP(G1627,Ma_KH!$A:$R,18,0)&amp;K1627,Gia_MB!$A:$F,6,0)</f>
        <v>73431</v>
      </c>
      <c r="U1627" s="182">
        <f t="shared" si="194"/>
        <v>660879</v>
      </c>
      <c r="V1627" s="224"/>
      <c r="W1627" s="225">
        <f t="shared" si="195"/>
        <v>0</v>
      </c>
      <c r="X1627" s="226" t="str">
        <f t="shared" si="196"/>
        <v>8</v>
      </c>
      <c r="Y1627" s="224"/>
      <c r="Z1627" s="182">
        <f t="shared" si="197"/>
        <v>52870.32</v>
      </c>
      <c r="AA1627" s="227">
        <f>VLOOKUP(G1627,Ma_KH!$A:$R,14,0)</f>
        <v>60</v>
      </c>
    </row>
    <row r="1628" spans="1:27" x14ac:dyDescent="0.25">
      <c r="A1628" s="280">
        <v>46050</v>
      </c>
      <c r="B1628" s="281">
        <v>4183911188</v>
      </c>
      <c r="C1628" s="288" t="s">
        <v>15180</v>
      </c>
      <c r="D1628" s="286">
        <v>46056</v>
      </c>
      <c r="E1628" s="219"/>
      <c r="F1628" s="218"/>
      <c r="G1628" s="268" t="s">
        <v>15587</v>
      </c>
      <c r="H1628" s="219"/>
      <c r="I1628" s="217" t="s">
        <v>15595</v>
      </c>
      <c r="J1628" s="21" t="s">
        <v>7228</v>
      </c>
      <c r="K1628" s="217" t="s">
        <v>48</v>
      </c>
      <c r="L1628" s="215" t="str">
        <f>VLOOKUP($K1628,[1]TONG_SL!$A$1:$D$65536,2,0)</f>
        <v>Mọc Nấm Hương 250g</v>
      </c>
      <c r="M1628" s="247"/>
      <c r="N1628" s="215" t="str">
        <f t="shared" si="193"/>
        <v>K-C6</v>
      </c>
      <c r="O1628" s="222"/>
      <c r="P1628" s="222"/>
      <c r="Q1628" s="215" t="str">
        <f>VLOOKUP(K1628,TONG_SL!$A:$D,3,0)</f>
        <v>Túi</v>
      </c>
      <c r="R1628" s="223">
        <v>3</v>
      </c>
      <c r="S1628" s="224"/>
      <c r="T1628" s="224">
        <f>VLOOKUP(VLOOKUP(G1628,Ma_KH!$A:$R,18,0)&amp;K1628,Gia_MB!$A:$F,6,0)</f>
        <v>46000</v>
      </c>
      <c r="U1628" s="182">
        <f t="shared" si="194"/>
        <v>138000</v>
      </c>
      <c r="V1628" s="224"/>
      <c r="W1628" s="225">
        <f t="shared" si="195"/>
        <v>0</v>
      </c>
      <c r="X1628" s="226" t="str">
        <f t="shared" si="196"/>
        <v>8</v>
      </c>
      <c r="Y1628" s="224"/>
      <c r="Z1628" s="182">
        <f t="shared" si="197"/>
        <v>11040</v>
      </c>
      <c r="AA1628" s="227">
        <f>VLOOKUP(G1628,Ma_KH!$A:$R,14,0)</f>
        <v>60</v>
      </c>
    </row>
    <row r="1629" spans="1:27" x14ac:dyDescent="0.25">
      <c r="A1629" s="280">
        <v>46050</v>
      </c>
      <c r="B1629" s="281">
        <v>4183911188</v>
      </c>
      <c r="C1629" s="288" t="s">
        <v>15180</v>
      </c>
      <c r="D1629" s="286">
        <v>46056</v>
      </c>
      <c r="E1629" s="219"/>
      <c r="F1629" s="218"/>
      <c r="G1629" s="268" t="s">
        <v>15587</v>
      </c>
      <c r="H1629" s="219"/>
      <c r="I1629" s="217" t="s">
        <v>15595</v>
      </c>
      <c r="J1629" s="21" t="s">
        <v>7228</v>
      </c>
      <c r="K1629" s="217" t="s">
        <v>7150</v>
      </c>
      <c r="L1629" s="215" t="str">
        <f>VLOOKUP($K1629,[1]TONG_SL!$A$1:$D$65536,2,0)</f>
        <v>Chả cốm 300g</v>
      </c>
      <c r="M1629" s="247"/>
      <c r="N1629" s="215" t="str">
        <f t="shared" si="193"/>
        <v>K-C6</v>
      </c>
      <c r="O1629" s="222"/>
      <c r="P1629" s="222"/>
      <c r="Q1629" s="215" t="str">
        <f>VLOOKUP(K1629,TONG_SL!$A:$D,3,0)</f>
        <v>Túi</v>
      </c>
      <c r="R1629" s="223">
        <v>6</v>
      </c>
      <c r="S1629" s="224"/>
      <c r="T1629" s="224">
        <f>VLOOKUP(VLOOKUP(G1629,Ma_KH!$A:$R,18,0)&amp;K1629,Gia_MB!$A:$F,6,0)</f>
        <v>74250</v>
      </c>
      <c r="U1629" s="182">
        <f t="shared" si="194"/>
        <v>445500</v>
      </c>
      <c r="V1629" s="224"/>
      <c r="W1629" s="225">
        <f t="shared" si="195"/>
        <v>0</v>
      </c>
      <c r="X1629" s="226" t="str">
        <f t="shared" si="196"/>
        <v>8</v>
      </c>
      <c r="Y1629" s="224"/>
      <c r="Z1629" s="182">
        <f t="shared" si="197"/>
        <v>35640</v>
      </c>
      <c r="AA1629" s="227">
        <f>VLOOKUP(G1629,Ma_KH!$A:$R,14,0)</f>
        <v>60</v>
      </c>
    </row>
    <row r="1630" spans="1:27" x14ac:dyDescent="0.25">
      <c r="A1630" s="280">
        <v>46050</v>
      </c>
      <c r="B1630" s="281">
        <v>4183911188</v>
      </c>
      <c r="C1630" s="288" t="s">
        <v>15180</v>
      </c>
      <c r="D1630" s="286">
        <v>46056</v>
      </c>
      <c r="E1630" s="219"/>
      <c r="F1630" s="218"/>
      <c r="G1630" s="268" t="s">
        <v>15587</v>
      </c>
      <c r="H1630" s="219"/>
      <c r="I1630" s="217" t="s">
        <v>15595</v>
      </c>
      <c r="J1630" s="21" t="s">
        <v>7228</v>
      </c>
      <c r="K1630" s="217" t="s">
        <v>15534</v>
      </c>
      <c r="L1630" s="215" t="str">
        <f>VLOOKUP($K1630,[1]TONG_SL!$A$1:$D$65536,2,0)</f>
        <v>Chả nướng 300g</v>
      </c>
      <c r="M1630" s="247"/>
      <c r="N1630" s="215" t="str">
        <f t="shared" si="193"/>
        <v>K-C6</v>
      </c>
      <c r="O1630" s="222"/>
      <c r="P1630" s="222"/>
      <c r="Q1630" s="215" t="str">
        <f>VLOOKUP(K1630,TONG_SL!$A:$D,3,0)</f>
        <v>Túi</v>
      </c>
      <c r="R1630" s="223">
        <v>2</v>
      </c>
      <c r="S1630" s="224"/>
      <c r="T1630" s="224">
        <f>VLOOKUP(VLOOKUP(G1630,Ma_KH!$A:$R,18,0)&amp;K1630,Gia_MB!$A:$F,6,0)</f>
        <v>70950</v>
      </c>
      <c r="U1630" s="182">
        <f t="shared" si="194"/>
        <v>141900</v>
      </c>
      <c r="V1630" s="224"/>
      <c r="W1630" s="225">
        <f t="shared" si="195"/>
        <v>0</v>
      </c>
      <c r="X1630" s="226" t="str">
        <f t="shared" si="196"/>
        <v>8</v>
      </c>
      <c r="Y1630" s="224"/>
      <c r="Z1630" s="182">
        <f t="shared" si="197"/>
        <v>11352</v>
      </c>
      <c r="AA1630" s="227">
        <f>VLOOKUP(G1630,Ma_KH!$A:$R,14,0)</f>
        <v>60</v>
      </c>
    </row>
    <row r="1631" spans="1:27" x14ac:dyDescent="0.25">
      <c r="A1631" s="280">
        <v>46050</v>
      </c>
      <c r="B1631" s="281">
        <v>4183911188</v>
      </c>
      <c r="C1631" s="288" t="s">
        <v>15180</v>
      </c>
      <c r="D1631" s="286">
        <v>46056</v>
      </c>
      <c r="E1631" s="219"/>
      <c r="F1631" s="218"/>
      <c r="G1631" s="268" t="s">
        <v>15587</v>
      </c>
      <c r="H1631" s="219"/>
      <c r="I1631" s="217" t="s">
        <v>15595</v>
      </c>
      <c r="J1631" s="21" t="s">
        <v>7228</v>
      </c>
      <c r="K1631" s="217" t="s">
        <v>30</v>
      </c>
      <c r="L1631" s="215" t="str">
        <f>VLOOKUP($K1631,[1]TONG_SL!$A$1:$D$65536,2,0)</f>
        <v>Gà muối 500g</v>
      </c>
      <c r="M1631" s="247"/>
      <c r="N1631" s="215" t="str">
        <f t="shared" si="193"/>
        <v>K-C6</v>
      </c>
      <c r="O1631" s="222"/>
      <c r="P1631" s="222"/>
      <c r="Q1631" s="215" t="str">
        <f>VLOOKUP(K1631,TONG_SL!$A:$D,3,0)</f>
        <v>Túi</v>
      </c>
      <c r="R1631" s="223">
        <v>10</v>
      </c>
      <c r="S1631" s="224"/>
      <c r="T1631" s="224">
        <f>VLOOKUP(VLOOKUP(G1631,Ma_KH!$A:$R,18,0)&amp;K1631,Gia_MB!$A:$F,6,0)</f>
        <v>116611</v>
      </c>
      <c r="U1631" s="182">
        <f t="shared" si="194"/>
        <v>1166110</v>
      </c>
      <c r="V1631" s="224"/>
      <c r="W1631" s="225">
        <f t="shared" si="195"/>
        <v>0</v>
      </c>
      <c r="X1631" s="226" t="str">
        <f t="shared" si="196"/>
        <v>8</v>
      </c>
      <c r="Y1631" s="224"/>
      <c r="Z1631" s="182">
        <f t="shared" si="197"/>
        <v>93288.8</v>
      </c>
      <c r="AA1631" s="227">
        <f>VLOOKUP(G1631,Ma_KH!$A:$R,14,0)</f>
        <v>60</v>
      </c>
    </row>
    <row r="1632" spans="1:27" x14ac:dyDescent="0.25">
      <c r="A1632" s="280">
        <v>46054</v>
      </c>
      <c r="B1632" s="281">
        <v>4184044705</v>
      </c>
      <c r="C1632" s="288" t="s">
        <v>15180</v>
      </c>
      <c r="D1632" s="286">
        <v>46056</v>
      </c>
      <c r="E1632" s="219"/>
      <c r="F1632" s="218"/>
      <c r="G1632" s="268" t="s">
        <v>15587</v>
      </c>
      <c r="H1632" s="219"/>
      <c r="I1632" s="217" t="s">
        <v>15596</v>
      </c>
      <c r="J1632" s="21" t="s">
        <v>7228</v>
      </c>
      <c r="K1632" s="217" t="s">
        <v>48</v>
      </c>
      <c r="L1632" s="215" t="str">
        <f>VLOOKUP($K1632,[1]TONG_SL!$A$1:$D$65536,2,0)</f>
        <v>Mọc Nấm Hương 250g</v>
      </c>
      <c r="M1632" s="247"/>
      <c r="N1632" s="215" t="str">
        <f t="shared" si="193"/>
        <v>K-C6</v>
      </c>
      <c r="O1632" s="222"/>
      <c r="P1632" s="222"/>
      <c r="Q1632" s="215" t="str">
        <f>VLOOKUP(K1632,TONG_SL!$A:$D,3,0)</f>
        <v>Túi</v>
      </c>
      <c r="R1632" s="223">
        <v>10</v>
      </c>
      <c r="S1632" s="224"/>
      <c r="T1632" s="224">
        <f>VLOOKUP(VLOOKUP(G1632,Ma_KH!$A:$R,18,0)&amp;K1632,Gia_MB!$A:$F,6,0)</f>
        <v>46000</v>
      </c>
      <c r="U1632" s="182">
        <f t="shared" si="194"/>
        <v>460000</v>
      </c>
      <c r="V1632" s="224"/>
      <c r="W1632" s="225">
        <f t="shared" si="195"/>
        <v>0</v>
      </c>
      <c r="X1632" s="226" t="str">
        <f t="shared" si="196"/>
        <v>8</v>
      </c>
      <c r="Y1632" s="224"/>
      <c r="Z1632" s="182">
        <f t="shared" si="197"/>
        <v>36800</v>
      </c>
      <c r="AA1632" s="227">
        <f>VLOOKUP(G1632,Ma_KH!$A:$R,14,0)</f>
        <v>60</v>
      </c>
    </row>
    <row r="1633" spans="1:27" x14ac:dyDescent="0.25">
      <c r="A1633" s="280">
        <v>46054</v>
      </c>
      <c r="B1633" s="281">
        <v>4184044705</v>
      </c>
      <c r="C1633" s="288" t="s">
        <v>15180</v>
      </c>
      <c r="D1633" s="286">
        <v>46056</v>
      </c>
      <c r="E1633" s="219"/>
      <c r="F1633" s="218"/>
      <c r="G1633" s="268" t="s">
        <v>15587</v>
      </c>
      <c r="H1633" s="219"/>
      <c r="I1633" s="217" t="s">
        <v>15596</v>
      </c>
      <c r="J1633" s="21" t="s">
        <v>7228</v>
      </c>
      <c r="K1633" s="217" t="s">
        <v>32</v>
      </c>
      <c r="L1633" s="215" t="str">
        <f>VLOOKUP($K1633,[1]TONG_SL!$A$1:$D$65536,2,0)</f>
        <v>Giò Tai Lưỡi Xào 250g</v>
      </c>
      <c r="M1633" s="247"/>
      <c r="N1633" s="215" t="str">
        <f t="shared" si="193"/>
        <v>K-C6</v>
      </c>
      <c r="O1633" s="222"/>
      <c r="P1633" s="222"/>
      <c r="Q1633" s="215" t="str">
        <f>VLOOKUP(K1633,TONG_SL!$A:$D,3,0)</f>
        <v>Túi</v>
      </c>
      <c r="R1633" s="223">
        <v>5</v>
      </c>
      <c r="S1633" s="224"/>
      <c r="T1633" s="224">
        <f>VLOOKUP(VLOOKUP(G1633,Ma_KH!$A:$R,18,0)&amp;K1633,Gia_MB!$A:$F,6,0)</f>
        <v>50182</v>
      </c>
      <c r="U1633" s="182">
        <f t="shared" si="194"/>
        <v>250910</v>
      </c>
      <c r="V1633" s="224"/>
      <c r="W1633" s="225">
        <f t="shared" si="195"/>
        <v>0</v>
      </c>
      <c r="X1633" s="226" t="str">
        <f t="shared" si="196"/>
        <v>8</v>
      </c>
      <c r="Y1633" s="224"/>
      <c r="Z1633" s="182">
        <f t="shared" si="197"/>
        <v>20072.8</v>
      </c>
      <c r="AA1633" s="227">
        <f>VLOOKUP(G1633,Ma_KH!$A:$R,14,0)</f>
        <v>60</v>
      </c>
    </row>
    <row r="1634" spans="1:27" x14ac:dyDescent="0.25">
      <c r="A1634" s="280">
        <v>46054</v>
      </c>
      <c r="B1634" s="281">
        <v>4184044705</v>
      </c>
      <c r="C1634" s="288" t="s">
        <v>15180</v>
      </c>
      <c r="D1634" s="286">
        <v>46056</v>
      </c>
      <c r="E1634" s="219"/>
      <c r="F1634" s="218"/>
      <c r="G1634" s="268" t="s">
        <v>15587</v>
      </c>
      <c r="H1634" s="219"/>
      <c r="I1634" s="217" t="s">
        <v>15596</v>
      </c>
      <c r="J1634" s="21" t="s">
        <v>7228</v>
      </c>
      <c r="K1634" s="217" t="s">
        <v>30</v>
      </c>
      <c r="L1634" s="215" t="str">
        <f>VLOOKUP($K1634,[1]TONG_SL!$A$1:$D$65536,2,0)</f>
        <v>Gà muối 500g</v>
      </c>
      <c r="M1634" s="247"/>
      <c r="N1634" s="215" t="str">
        <f t="shared" si="193"/>
        <v>K-C6</v>
      </c>
      <c r="O1634" s="222"/>
      <c r="P1634" s="222"/>
      <c r="Q1634" s="215" t="str">
        <f>VLOOKUP(K1634,TONG_SL!$A:$D,3,0)</f>
        <v>Túi</v>
      </c>
      <c r="R1634" s="223">
        <v>10</v>
      </c>
      <c r="S1634" s="224"/>
      <c r="T1634" s="224">
        <f>VLOOKUP(VLOOKUP(G1634,Ma_KH!$A:$R,18,0)&amp;K1634,Gia_MB!$A:$F,6,0)</f>
        <v>116611</v>
      </c>
      <c r="U1634" s="182">
        <f t="shared" si="194"/>
        <v>1166110</v>
      </c>
      <c r="V1634" s="224"/>
      <c r="W1634" s="225">
        <f t="shared" si="195"/>
        <v>0</v>
      </c>
      <c r="X1634" s="226" t="str">
        <f t="shared" si="196"/>
        <v>8</v>
      </c>
      <c r="Y1634" s="224"/>
      <c r="Z1634" s="182">
        <f t="shared" si="197"/>
        <v>93288.8</v>
      </c>
      <c r="AA1634" s="227">
        <f>VLOOKUP(G1634,Ma_KH!$A:$R,14,0)</f>
        <v>60</v>
      </c>
    </row>
    <row r="1635" spans="1:27" x14ac:dyDescent="0.25">
      <c r="A1635" s="280">
        <v>46054</v>
      </c>
      <c r="B1635" s="281">
        <v>4184044705</v>
      </c>
      <c r="C1635" s="288" t="s">
        <v>15180</v>
      </c>
      <c r="D1635" s="286">
        <v>46056</v>
      </c>
      <c r="E1635" s="219"/>
      <c r="F1635" s="218"/>
      <c r="G1635" s="268" t="s">
        <v>15587</v>
      </c>
      <c r="H1635" s="219"/>
      <c r="I1635" s="217" t="s">
        <v>15596</v>
      </c>
      <c r="J1635" s="21" t="s">
        <v>7228</v>
      </c>
      <c r="K1635" s="217" t="s">
        <v>27</v>
      </c>
      <c r="L1635" s="215" t="str">
        <f>VLOOKUP($K1635,[1]TONG_SL!$A$1:$D$65536,2,0)</f>
        <v>Chân giò heo muối 300g</v>
      </c>
      <c r="M1635" s="247"/>
      <c r="N1635" s="215" t="str">
        <f t="shared" si="193"/>
        <v>K-C6</v>
      </c>
      <c r="O1635" s="222"/>
      <c r="P1635" s="222"/>
      <c r="Q1635" s="215" t="str">
        <f>VLOOKUP(K1635,TONG_SL!$A:$D,3,0)</f>
        <v>Túi</v>
      </c>
      <c r="R1635" s="223">
        <v>18</v>
      </c>
      <c r="S1635" s="224"/>
      <c r="T1635" s="224">
        <f>VLOOKUP(VLOOKUP(G1635,Ma_KH!$A:$R,18,0)&amp;K1635,Gia_MB!$A:$F,6,0)</f>
        <v>73431</v>
      </c>
      <c r="U1635" s="182">
        <f t="shared" si="194"/>
        <v>1321758</v>
      </c>
      <c r="V1635" s="224"/>
      <c r="W1635" s="225">
        <f t="shared" si="195"/>
        <v>0</v>
      </c>
      <c r="X1635" s="226" t="str">
        <f t="shared" si="196"/>
        <v>8</v>
      </c>
      <c r="Y1635" s="224"/>
      <c r="Z1635" s="182">
        <f t="shared" si="197"/>
        <v>105740.64</v>
      </c>
      <c r="AA1635" s="227">
        <f>VLOOKUP(G1635,Ma_KH!$A:$R,14,0)</f>
        <v>60</v>
      </c>
    </row>
    <row r="1636" spans="1:27" x14ac:dyDescent="0.25">
      <c r="A1636" s="280">
        <v>46040</v>
      </c>
      <c r="B1636" s="281">
        <v>4183199099</v>
      </c>
      <c r="C1636" s="288" t="s">
        <v>15180</v>
      </c>
      <c r="D1636" s="286">
        <v>46056</v>
      </c>
      <c r="E1636" s="219"/>
      <c r="F1636" s="218"/>
      <c r="G1636" s="268" t="s">
        <v>15587</v>
      </c>
      <c r="H1636" s="219"/>
      <c r="I1636" s="217" t="s">
        <v>15597</v>
      </c>
      <c r="J1636" s="21" t="s">
        <v>7228</v>
      </c>
      <c r="K1636" s="217" t="s">
        <v>30</v>
      </c>
      <c r="L1636" s="215" t="str">
        <f>VLOOKUP($K1636,[1]TONG_SL!$A$1:$D$65536,2,0)</f>
        <v>Gà muối 500g</v>
      </c>
      <c r="M1636" s="247"/>
      <c r="N1636" s="215" t="str">
        <f t="shared" si="193"/>
        <v>K-C6</v>
      </c>
      <c r="O1636" s="222"/>
      <c r="P1636" s="222"/>
      <c r="Q1636" s="215" t="str">
        <f>VLOOKUP(K1636,TONG_SL!$A:$D,3,0)</f>
        <v>Túi</v>
      </c>
      <c r="R1636" s="223">
        <v>10</v>
      </c>
      <c r="S1636" s="224"/>
      <c r="T1636" s="224">
        <f>VLOOKUP(VLOOKUP(G1636,Ma_KH!$A:$R,18,0)&amp;K1636,Gia_MB!$A:$F,6,0)</f>
        <v>116611</v>
      </c>
      <c r="U1636" s="182">
        <f t="shared" si="194"/>
        <v>1166110</v>
      </c>
      <c r="V1636" s="224"/>
      <c r="W1636" s="225">
        <f t="shared" si="195"/>
        <v>0</v>
      </c>
      <c r="X1636" s="226" t="str">
        <f t="shared" si="196"/>
        <v>8</v>
      </c>
      <c r="Y1636" s="224"/>
      <c r="Z1636" s="182">
        <f t="shared" si="197"/>
        <v>93288.8</v>
      </c>
      <c r="AA1636" s="227">
        <f>VLOOKUP(G1636,Ma_KH!$A:$R,14,0)</f>
        <v>60</v>
      </c>
    </row>
    <row r="1637" spans="1:27" x14ac:dyDescent="0.25">
      <c r="A1637" s="280">
        <v>46040</v>
      </c>
      <c r="B1637" s="281">
        <v>4183199099</v>
      </c>
      <c r="C1637" s="288" t="s">
        <v>15180</v>
      </c>
      <c r="D1637" s="286">
        <v>46056</v>
      </c>
      <c r="E1637" s="219"/>
      <c r="F1637" s="218"/>
      <c r="G1637" s="268" t="s">
        <v>15587</v>
      </c>
      <c r="H1637" s="219"/>
      <c r="I1637" s="217" t="s">
        <v>15597</v>
      </c>
      <c r="J1637" s="21" t="s">
        <v>7228</v>
      </c>
      <c r="K1637" s="217" t="s">
        <v>27</v>
      </c>
      <c r="L1637" s="215" t="str">
        <f>VLOOKUP($K1637,[1]TONG_SL!$A$1:$D$65536,2,0)</f>
        <v>Chân giò heo muối 300g</v>
      </c>
      <c r="M1637" s="247"/>
      <c r="N1637" s="215" t="str">
        <f t="shared" ref="N1637:N1700" si="198">IF($B1637&lt;&gt;"","K-C6","")</f>
        <v>K-C6</v>
      </c>
      <c r="O1637" s="222"/>
      <c r="P1637" s="222"/>
      <c r="Q1637" s="215" t="str">
        <f>VLOOKUP(K1637,TONG_SL!$A:$D,3,0)</f>
        <v>Túi</v>
      </c>
      <c r="R1637" s="223">
        <v>12</v>
      </c>
      <c r="S1637" s="224"/>
      <c r="T1637" s="224">
        <f>VLOOKUP(VLOOKUP(G1637,Ma_KH!$A:$R,18,0)&amp;K1637,Gia_MB!$A:$F,6,0)</f>
        <v>73431</v>
      </c>
      <c r="U1637" s="182">
        <f t="shared" ref="U1637:U1700" si="199">T1637*R1637</f>
        <v>881172</v>
      </c>
      <c r="V1637" s="224"/>
      <c r="W1637" s="225">
        <f t="shared" ref="W1637:W1700" si="200">U1637*V1637</f>
        <v>0</v>
      </c>
      <c r="X1637" s="226" t="str">
        <f t="shared" ref="X1637:X1700" si="201">IF(B1637&lt;&gt;"","8","0")</f>
        <v>8</v>
      </c>
      <c r="Y1637" s="224"/>
      <c r="Z1637" s="182">
        <f t="shared" ref="Z1637:Z1700" si="202">U1637*X1637%</f>
        <v>70493.759999999995</v>
      </c>
      <c r="AA1637" s="227">
        <f>VLOOKUP(G1637,Ma_KH!$A:$R,14,0)</f>
        <v>60</v>
      </c>
    </row>
    <row r="1638" spans="1:27" x14ac:dyDescent="0.25">
      <c r="A1638" s="280">
        <v>46040</v>
      </c>
      <c r="B1638" s="281">
        <v>4183199099</v>
      </c>
      <c r="C1638" s="288" t="s">
        <v>15180</v>
      </c>
      <c r="D1638" s="286">
        <v>46056</v>
      </c>
      <c r="E1638" s="219"/>
      <c r="F1638" s="218"/>
      <c r="G1638" s="268" t="s">
        <v>15587</v>
      </c>
      <c r="H1638" s="219"/>
      <c r="I1638" s="217" t="s">
        <v>15597</v>
      </c>
      <c r="J1638" s="21" t="s">
        <v>7228</v>
      </c>
      <c r="K1638" s="217" t="s">
        <v>34</v>
      </c>
      <c r="L1638" s="215" t="str">
        <f>VLOOKUP($K1638,[1]TONG_SL!$A$1:$D$65536,2,0)</f>
        <v>Tai heo muối 200g</v>
      </c>
      <c r="M1638" s="247"/>
      <c r="N1638" s="215" t="str">
        <f t="shared" si="198"/>
        <v>K-C6</v>
      </c>
      <c r="O1638" s="222"/>
      <c r="P1638" s="222"/>
      <c r="Q1638" s="215" t="str">
        <f>VLOOKUP(K1638,TONG_SL!$A:$D,3,0)</f>
        <v>Túi</v>
      </c>
      <c r="R1638" s="223">
        <v>10</v>
      </c>
      <c r="S1638" s="224"/>
      <c r="T1638" s="224">
        <f>VLOOKUP(VLOOKUP(G1638,Ma_KH!$A:$R,18,0)&amp;K1638,Gia_MB!$A:$F,6,0)</f>
        <v>55595</v>
      </c>
      <c r="U1638" s="182">
        <f t="shared" si="199"/>
        <v>555950</v>
      </c>
      <c r="V1638" s="224"/>
      <c r="W1638" s="225">
        <f t="shared" si="200"/>
        <v>0</v>
      </c>
      <c r="X1638" s="226" t="str">
        <f t="shared" si="201"/>
        <v>8</v>
      </c>
      <c r="Y1638" s="224"/>
      <c r="Z1638" s="182">
        <f t="shared" si="202"/>
        <v>44476</v>
      </c>
      <c r="AA1638" s="227">
        <f>VLOOKUP(G1638,Ma_KH!$A:$R,14,0)</f>
        <v>60</v>
      </c>
    </row>
    <row r="1639" spans="1:27" x14ac:dyDescent="0.25">
      <c r="A1639" s="280">
        <v>46050</v>
      </c>
      <c r="B1639" s="281">
        <v>4183911178</v>
      </c>
      <c r="C1639" s="288" t="s">
        <v>15180</v>
      </c>
      <c r="D1639" s="286">
        <v>46056</v>
      </c>
      <c r="E1639" s="219"/>
      <c r="F1639" s="218"/>
      <c r="G1639" s="268" t="s">
        <v>15587</v>
      </c>
      <c r="H1639" s="219"/>
      <c r="I1639" s="217" t="s">
        <v>15598</v>
      </c>
      <c r="J1639" s="21" t="s">
        <v>7228</v>
      </c>
      <c r="K1639" s="217" t="s">
        <v>32</v>
      </c>
      <c r="L1639" s="215" t="str">
        <f>VLOOKUP($K1639,[1]TONG_SL!$A$1:$D$65536,2,0)</f>
        <v>Giò Tai Lưỡi Xào 250g</v>
      </c>
      <c r="M1639" s="247"/>
      <c r="N1639" s="215" t="str">
        <f t="shared" si="198"/>
        <v>K-C6</v>
      </c>
      <c r="O1639" s="222"/>
      <c r="P1639" s="222"/>
      <c r="Q1639" s="215" t="str">
        <f>VLOOKUP(K1639,TONG_SL!$A:$D,3,0)</f>
        <v>Túi</v>
      </c>
      <c r="R1639" s="223">
        <v>3</v>
      </c>
      <c r="S1639" s="224"/>
      <c r="T1639" s="224">
        <f>VLOOKUP(VLOOKUP(G1639,Ma_KH!$A:$R,18,0)&amp;K1639,Gia_MB!$A:$F,6,0)</f>
        <v>50182</v>
      </c>
      <c r="U1639" s="182">
        <f t="shared" si="199"/>
        <v>150546</v>
      </c>
      <c r="V1639" s="224"/>
      <c r="W1639" s="225">
        <f t="shared" si="200"/>
        <v>0</v>
      </c>
      <c r="X1639" s="226" t="str">
        <f t="shared" si="201"/>
        <v>8</v>
      </c>
      <c r="Y1639" s="224"/>
      <c r="Z1639" s="182">
        <f t="shared" si="202"/>
        <v>12043.68</v>
      </c>
      <c r="AA1639" s="227">
        <f>VLOOKUP(G1639,Ma_KH!$A:$R,14,0)</f>
        <v>60</v>
      </c>
    </row>
    <row r="1640" spans="1:27" x14ac:dyDescent="0.25">
      <c r="A1640" s="280">
        <v>46050</v>
      </c>
      <c r="B1640" s="281">
        <v>4183911178</v>
      </c>
      <c r="C1640" s="288" t="s">
        <v>15180</v>
      </c>
      <c r="D1640" s="286">
        <v>46056</v>
      </c>
      <c r="E1640" s="219"/>
      <c r="F1640" s="218"/>
      <c r="G1640" s="268" t="s">
        <v>15587</v>
      </c>
      <c r="H1640" s="219"/>
      <c r="I1640" s="217" t="s">
        <v>15598</v>
      </c>
      <c r="J1640" s="21" t="s">
        <v>7228</v>
      </c>
      <c r="K1640" s="217" t="s">
        <v>34</v>
      </c>
      <c r="L1640" s="215" t="str">
        <f>VLOOKUP($K1640,[1]TONG_SL!$A$1:$D$65536,2,0)</f>
        <v>Tai heo muối 200g</v>
      </c>
      <c r="M1640" s="247"/>
      <c r="N1640" s="215" t="str">
        <f t="shared" si="198"/>
        <v>K-C6</v>
      </c>
      <c r="O1640" s="222"/>
      <c r="P1640" s="222"/>
      <c r="Q1640" s="215" t="str">
        <f>VLOOKUP(K1640,TONG_SL!$A:$D,3,0)</f>
        <v>Túi</v>
      </c>
      <c r="R1640" s="223">
        <v>6</v>
      </c>
      <c r="S1640" s="224"/>
      <c r="T1640" s="224">
        <f>VLOOKUP(VLOOKUP(G1640,Ma_KH!$A:$R,18,0)&amp;K1640,Gia_MB!$A:$F,6,0)</f>
        <v>55595</v>
      </c>
      <c r="U1640" s="182">
        <f t="shared" si="199"/>
        <v>333570</v>
      </c>
      <c r="V1640" s="224"/>
      <c r="W1640" s="225">
        <f t="shared" si="200"/>
        <v>0</v>
      </c>
      <c r="X1640" s="226" t="str">
        <f t="shared" si="201"/>
        <v>8</v>
      </c>
      <c r="Y1640" s="224"/>
      <c r="Z1640" s="182">
        <f t="shared" si="202"/>
        <v>26685.600000000002</v>
      </c>
      <c r="AA1640" s="227">
        <f>VLOOKUP(G1640,Ma_KH!$A:$R,14,0)</f>
        <v>60</v>
      </c>
    </row>
    <row r="1641" spans="1:27" x14ac:dyDescent="0.25">
      <c r="A1641" s="280">
        <v>46050</v>
      </c>
      <c r="B1641" s="281">
        <v>4183911178</v>
      </c>
      <c r="C1641" s="288" t="s">
        <v>15180</v>
      </c>
      <c r="D1641" s="286">
        <v>46056</v>
      </c>
      <c r="E1641" s="219"/>
      <c r="F1641" s="218"/>
      <c r="G1641" s="268" t="s">
        <v>15587</v>
      </c>
      <c r="H1641" s="219"/>
      <c r="I1641" s="217" t="s">
        <v>15598</v>
      </c>
      <c r="J1641" s="21" t="s">
        <v>7228</v>
      </c>
      <c r="K1641" s="217" t="s">
        <v>27</v>
      </c>
      <c r="L1641" s="215" t="str">
        <f>VLOOKUP($K1641,[1]TONG_SL!$A$1:$D$65536,2,0)</f>
        <v>Chân giò heo muối 300g</v>
      </c>
      <c r="M1641" s="247"/>
      <c r="N1641" s="215" t="str">
        <f t="shared" si="198"/>
        <v>K-C6</v>
      </c>
      <c r="O1641" s="222"/>
      <c r="P1641" s="222"/>
      <c r="Q1641" s="215" t="str">
        <f>VLOOKUP(K1641,TONG_SL!$A:$D,3,0)</f>
        <v>Túi</v>
      </c>
      <c r="R1641" s="223">
        <v>6</v>
      </c>
      <c r="S1641" s="224"/>
      <c r="T1641" s="224">
        <f>VLOOKUP(VLOOKUP(G1641,Ma_KH!$A:$R,18,0)&amp;K1641,Gia_MB!$A:$F,6,0)</f>
        <v>73431</v>
      </c>
      <c r="U1641" s="182">
        <f t="shared" si="199"/>
        <v>440586</v>
      </c>
      <c r="V1641" s="224"/>
      <c r="W1641" s="225">
        <f t="shared" si="200"/>
        <v>0</v>
      </c>
      <c r="X1641" s="226" t="str">
        <f t="shared" si="201"/>
        <v>8</v>
      </c>
      <c r="Y1641" s="224"/>
      <c r="Z1641" s="182">
        <f t="shared" si="202"/>
        <v>35246.879999999997</v>
      </c>
      <c r="AA1641" s="227">
        <f>VLOOKUP(G1641,Ma_KH!$A:$R,14,0)</f>
        <v>60</v>
      </c>
    </row>
    <row r="1642" spans="1:27" x14ac:dyDescent="0.25">
      <c r="A1642" s="280">
        <v>46050</v>
      </c>
      <c r="B1642" s="281">
        <v>4183911178</v>
      </c>
      <c r="C1642" s="288" t="s">
        <v>15180</v>
      </c>
      <c r="D1642" s="286">
        <v>46056</v>
      </c>
      <c r="E1642" s="219"/>
      <c r="F1642" s="218"/>
      <c r="G1642" s="268" t="s">
        <v>15587</v>
      </c>
      <c r="H1642" s="219"/>
      <c r="I1642" s="217" t="s">
        <v>15598</v>
      </c>
      <c r="J1642" s="21" t="s">
        <v>7228</v>
      </c>
      <c r="K1642" s="217" t="s">
        <v>48</v>
      </c>
      <c r="L1642" s="215" t="str">
        <f>VLOOKUP($K1642,[1]TONG_SL!$A$1:$D$65536,2,0)</f>
        <v>Mọc Nấm Hương 250g</v>
      </c>
      <c r="M1642" s="247"/>
      <c r="N1642" s="215" t="str">
        <f t="shared" si="198"/>
        <v>K-C6</v>
      </c>
      <c r="O1642" s="222"/>
      <c r="P1642" s="222"/>
      <c r="Q1642" s="215" t="str">
        <f>VLOOKUP(K1642,TONG_SL!$A:$D,3,0)</f>
        <v>Túi</v>
      </c>
      <c r="R1642" s="223">
        <v>6</v>
      </c>
      <c r="S1642" s="224"/>
      <c r="T1642" s="224">
        <f>VLOOKUP(VLOOKUP(G1642,Ma_KH!$A:$R,18,0)&amp;K1642,Gia_MB!$A:$F,6,0)</f>
        <v>46000</v>
      </c>
      <c r="U1642" s="182">
        <f t="shared" si="199"/>
        <v>276000</v>
      </c>
      <c r="V1642" s="224"/>
      <c r="W1642" s="225">
        <f t="shared" si="200"/>
        <v>0</v>
      </c>
      <c r="X1642" s="226" t="str">
        <f t="shared" si="201"/>
        <v>8</v>
      </c>
      <c r="Y1642" s="224"/>
      <c r="Z1642" s="182">
        <f t="shared" si="202"/>
        <v>22080</v>
      </c>
      <c r="AA1642" s="227">
        <f>VLOOKUP(G1642,Ma_KH!$A:$R,14,0)</f>
        <v>60</v>
      </c>
    </row>
    <row r="1643" spans="1:27" x14ac:dyDescent="0.25">
      <c r="A1643" s="280">
        <v>46050</v>
      </c>
      <c r="B1643" s="281">
        <v>4183911178</v>
      </c>
      <c r="C1643" s="288" t="s">
        <v>15180</v>
      </c>
      <c r="D1643" s="286">
        <v>46056</v>
      </c>
      <c r="E1643" s="219"/>
      <c r="F1643" s="218"/>
      <c r="G1643" s="268" t="s">
        <v>15587</v>
      </c>
      <c r="H1643" s="219"/>
      <c r="I1643" s="217" t="s">
        <v>15598</v>
      </c>
      <c r="J1643" s="21" t="s">
        <v>7228</v>
      </c>
      <c r="K1643" s="217" t="s">
        <v>7150</v>
      </c>
      <c r="L1643" s="215" t="str">
        <f>VLOOKUP($K1643,[1]TONG_SL!$A$1:$D$65536,2,0)</f>
        <v>Chả cốm 300g</v>
      </c>
      <c r="M1643" s="247"/>
      <c r="N1643" s="215" t="str">
        <f t="shared" si="198"/>
        <v>K-C6</v>
      </c>
      <c r="O1643" s="222"/>
      <c r="P1643" s="222"/>
      <c r="Q1643" s="215" t="str">
        <f>VLOOKUP(K1643,TONG_SL!$A:$D,3,0)</f>
        <v>Túi</v>
      </c>
      <c r="R1643" s="223">
        <v>6</v>
      </c>
      <c r="S1643" s="224"/>
      <c r="T1643" s="224">
        <f>VLOOKUP(VLOOKUP(G1643,Ma_KH!$A:$R,18,0)&amp;K1643,Gia_MB!$A:$F,6,0)</f>
        <v>74250</v>
      </c>
      <c r="U1643" s="182">
        <f t="shared" si="199"/>
        <v>445500</v>
      </c>
      <c r="V1643" s="224"/>
      <c r="W1643" s="225">
        <f t="shared" si="200"/>
        <v>0</v>
      </c>
      <c r="X1643" s="226" t="str">
        <f t="shared" si="201"/>
        <v>8</v>
      </c>
      <c r="Y1643" s="224"/>
      <c r="Z1643" s="182">
        <f t="shared" si="202"/>
        <v>35640</v>
      </c>
      <c r="AA1643" s="227">
        <f>VLOOKUP(G1643,Ma_KH!$A:$R,14,0)</f>
        <v>60</v>
      </c>
    </row>
    <row r="1644" spans="1:27" x14ac:dyDescent="0.25">
      <c r="A1644" s="280">
        <v>46050</v>
      </c>
      <c r="B1644" s="281">
        <v>4183911178</v>
      </c>
      <c r="C1644" s="288" t="s">
        <v>15180</v>
      </c>
      <c r="D1644" s="286">
        <v>46056</v>
      </c>
      <c r="E1644" s="219"/>
      <c r="F1644" s="218"/>
      <c r="G1644" s="268" t="s">
        <v>15587</v>
      </c>
      <c r="H1644" s="219"/>
      <c r="I1644" s="217" t="s">
        <v>15598</v>
      </c>
      <c r="J1644" s="21" t="s">
        <v>7228</v>
      </c>
      <c r="K1644" s="217" t="s">
        <v>15534</v>
      </c>
      <c r="L1644" s="215" t="str">
        <f>VLOOKUP($K1644,[1]TONG_SL!$A$1:$D$65536,2,0)</f>
        <v>Chả nướng 300g</v>
      </c>
      <c r="M1644" s="247"/>
      <c r="N1644" s="215" t="str">
        <f t="shared" si="198"/>
        <v>K-C6</v>
      </c>
      <c r="O1644" s="222"/>
      <c r="P1644" s="222"/>
      <c r="Q1644" s="215" t="str">
        <f>VLOOKUP(K1644,TONG_SL!$A:$D,3,0)</f>
        <v>Túi</v>
      </c>
      <c r="R1644" s="223">
        <v>3</v>
      </c>
      <c r="S1644" s="224"/>
      <c r="T1644" s="224">
        <f>VLOOKUP(VLOOKUP(G1644,Ma_KH!$A:$R,18,0)&amp;K1644,Gia_MB!$A:$F,6,0)</f>
        <v>70950</v>
      </c>
      <c r="U1644" s="182">
        <f t="shared" si="199"/>
        <v>212850</v>
      </c>
      <c r="V1644" s="224"/>
      <c r="W1644" s="225">
        <f t="shared" si="200"/>
        <v>0</v>
      </c>
      <c r="X1644" s="226" t="str">
        <f t="shared" si="201"/>
        <v>8</v>
      </c>
      <c r="Y1644" s="224"/>
      <c r="Z1644" s="182">
        <f t="shared" si="202"/>
        <v>17028</v>
      </c>
      <c r="AA1644" s="227">
        <f>VLOOKUP(G1644,Ma_KH!$A:$R,14,0)</f>
        <v>60</v>
      </c>
    </row>
    <row r="1645" spans="1:27" x14ac:dyDescent="0.25">
      <c r="A1645" s="280">
        <v>46050</v>
      </c>
      <c r="B1645" s="281">
        <v>4183911178</v>
      </c>
      <c r="C1645" s="288" t="s">
        <v>15180</v>
      </c>
      <c r="D1645" s="286">
        <v>46056</v>
      </c>
      <c r="E1645" s="219"/>
      <c r="F1645" s="218"/>
      <c r="G1645" s="268" t="s">
        <v>15587</v>
      </c>
      <c r="H1645" s="219"/>
      <c r="I1645" s="217" t="s">
        <v>15598</v>
      </c>
      <c r="J1645" s="21" t="s">
        <v>7228</v>
      </c>
      <c r="K1645" s="217" t="s">
        <v>30</v>
      </c>
      <c r="L1645" s="215" t="str">
        <f>VLOOKUP($K1645,[1]TONG_SL!$A$1:$D$65536,2,0)</f>
        <v>Gà muối 500g</v>
      </c>
      <c r="M1645" s="247"/>
      <c r="N1645" s="215" t="str">
        <f t="shared" si="198"/>
        <v>K-C6</v>
      </c>
      <c r="O1645" s="222"/>
      <c r="P1645" s="222"/>
      <c r="Q1645" s="215" t="str">
        <f>VLOOKUP(K1645,TONG_SL!$A:$D,3,0)</f>
        <v>Túi</v>
      </c>
      <c r="R1645" s="223">
        <v>10</v>
      </c>
      <c r="S1645" s="224"/>
      <c r="T1645" s="224">
        <f>VLOOKUP(VLOOKUP(G1645,Ma_KH!$A:$R,18,0)&amp;K1645,Gia_MB!$A:$F,6,0)</f>
        <v>116611</v>
      </c>
      <c r="U1645" s="182">
        <f t="shared" si="199"/>
        <v>1166110</v>
      </c>
      <c r="V1645" s="224"/>
      <c r="W1645" s="225">
        <f t="shared" si="200"/>
        <v>0</v>
      </c>
      <c r="X1645" s="226" t="str">
        <f t="shared" si="201"/>
        <v>8</v>
      </c>
      <c r="Y1645" s="224"/>
      <c r="Z1645" s="182">
        <f t="shared" si="202"/>
        <v>93288.8</v>
      </c>
      <c r="AA1645" s="227">
        <f>VLOOKUP(G1645,Ma_KH!$A:$R,14,0)</f>
        <v>60</v>
      </c>
    </row>
    <row r="1646" spans="1:27" x14ac:dyDescent="0.25">
      <c r="A1646" s="280">
        <v>46050</v>
      </c>
      <c r="B1646" s="281">
        <v>4183911176</v>
      </c>
      <c r="C1646" s="288" t="s">
        <v>15180</v>
      </c>
      <c r="D1646" s="286">
        <v>46056</v>
      </c>
      <c r="E1646" s="219"/>
      <c r="F1646" s="218"/>
      <c r="G1646" s="268" t="s">
        <v>15587</v>
      </c>
      <c r="H1646" s="219"/>
      <c r="I1646" s="217" t="s">
        <v>15599</v>
      </c>
      <c r="J1646" s="21" t="s">
        <v>7228</v>
      </c>
      <c r="K1646" s="217" t="s">
        <v>27</v>
      </c>
      <c r="L1646" s="215" t="str">
        <f>VLOOKUP($K1646,[1]TONG_SL!$A$1:$D$65536,2,0)</f>
        <v>Chân giò heo muối 300g</v>
      </c>
      <c r="M1646" s="247"/>
      <c r="N1646" s="215" t="str">
        <f t="shared" si="198"/>
        <v>K-C6</v>
      </c>
      <c r="O1646" s="222"/>
      <c r="P1646" s="222"/>
      <c r="Q1646" s="215" t="str">
        <f>VLOOKUP(K1646,TONG_SL!$A:$D,3,0)</f>
        <v>Túi</v>
      </c>
      <c r="R1646" s="223">
        <v>6</v>
      </c>
      <c r="S1646" s="224"/>
      <c r="T1646" s="224">
        <f>VLOOKUP(VLOOKUP(G1646,Ma_KH!$A:$R,18,0)&amp;K1646,Gia_MB!$A:$F,6,0)</f>
        <v>73431</v>
      </c>
      <c r="U1646" s="182">
        <f t="shared" si="199"/>
        <v>440586</v>
      </c>
      <c r="V1646" s="224"/>
      <c r="W1646" s="225">
        <f t="shared" si="200"/>
        <v>0</v>
      </c>
      <c r="X1646" s="226" t="str">
        <f t="shared" si="201"/>
        <v>8</v>
      </c>
      <c r="Y1646" s="224"/>
      <c r="Z1646" s="182">
        <f t="shared" si="202"/>
        <v>35246.879999999997</v>
      </c>
      <c r="AA1646" s="227">
        <f>VLOOKUP(G1646,Ma_KH!$A:$R,14,0)</f>
        <v>60</v>
      </c>
    </row>
    <row r="1647" spans="1:27" x14ac:dyDescent="0.25">
      <c r="A1647" s="280">
        <v>46050</v>
      </c>
      <c r="B1647" s="281">
        <v>4183911176</v>
      </c>
      <c r="C1647" s="288" t="s">
        <v>15180</v>
      </c>
      <c r="D1647" s="286">
        <v>46056</v>
      </c>
      <c r="E1647" s="219"/>
      <c r="F1647" s="218"/>
      <c r="G1647" s="268" t="s">
        <v>15587</v>
      </c>
      <c r="H1647" s="219"/>
      <c r="I1647" s="217" t="s">
        <v>15599</v>
      </c>
      <c r="J1647" s="21" t="s">
        <v>7228</v>
      </c>
      <c r="K1647" s="217" t="s">
        <v>34</v>
      </c>
      <c r="L1647" s="215" t="str">
        <f>VLOOKUP($K1647,[1]TONG_SL!$A$1:$D$65536,2,0)</f>
        <v>Tai heo muối 200g</v>
      </c>
      <c r="M1647" s="247"/>
      <c r="N1647" s="215" t="str">
        <f t="shared" si="198"/>
        <v>K-C6</v>
      </c>
      <c r="O1647" s="222"/>
      <c r="P1647" s="222"/>
      <c r="Q1647" s="215" t="str">
        <f>VLOOKUP(K1647,TONG_SL!$A:$D,3,0)</f>
        <v>Túi</v>
      </c>
      <c r="R1647" s="223">
        <v>3</v>
      </c>
      <c r="S1647" s="224"/>
      <c r="T1647" s="224">
        <f>VLOOKUP(VLOOKUP(G1647,Ma_KH!$A:$R,18,0)&amp;K1647,Gia_MB!$A:$F,6,0)</f>
        <v>55595</v>
      </c>
      <c r="U1647" s="182">
        <f t="shared" si="199"/>
        <v>166785</v>
      </c>
      <c r="V1647" s="224"/>
      <c r="W1647" s="225">
        <f t="shared" si="200"/>
        <v>0</v>
      </c>
      <c r="X1647" s="226" t="str">
        <f t="shared" si="201"/>
        <v>8</v>
      </c>
      <c r="Y1647" s="224"/>
      <c r="Z1647" s="182">
        <f t="shared" si="202"/>
        <v>13342.800000000001</v>
      </c>
      <c r="AA1647" s="227">
        <f>VLOOKUP(G1647,Ma_KH!$A:$R,14,0)</f>
        <v>60</v>
      </c>
    </row>
    <row r="1648" spans="1:27" x14ac:dyDescent="0.25">
      <c r="A1648" s="280">
        <v>46050</v>
      </c>
      <c r="B1648" s="281">
        <v>4183911176</v>
      </c>
      <c r="C1648" s="288" t="s">
        <v>15180</v>
      </c>
      <c r="D1648" s="286">
        <v>46056</v>
      </c>
      <c r="E1648" s="219"/>
      <c r="F1648" s="218"/>
      <c r="G1648" s="268" t="s">
        <v>15587</v>
      </c>
      <c r="H1648" s="219"/>
      <c r="I1648" s="217" t="s">
        <v>15599</v>
      </c>
      <c r="J1648" s="21" t="s">
        <v>7228</v>
      </c>
      <c r="K1648" s="217" t="s">
        <v>7150</v>
      </c>
      <c r="L1648" s="215" t="str">
        <f>VLOOKUP($K1648,[1]TONG_SL!$A$1:$D$65536,2,0)</f>
        <v>Chả cốm 300g</v>
      </c>
      <c r="M1648" s="247"/>
      <c r="N1648" s="215" t="str">
        <f t="shared" si="198"/>
        <v>K-C6</v>
      </c>
      <c r="O1648" s="222"/>
      <c r="P1648" s="222"/>
      <c r="Q1648" s="215" t="str">
        <f>VLOOKUP(K1648,TONG_SL!$A:$D,3,0)</f>
        <v>Túi</v>
      </c>
      <c r="R1648" s="223">
        <v>3</v>
      </c>
      <c r="S1648" s="224"/>
      <c r="T1648" s="224">
        <f>VLOOKUP(VLOOKUP(G1648,Ma_KH!$A:$R,18,0)&amp;K1648,Gia_MB!$A:$F,6,0)</f>
        <v>74250</v>
      </c>
      <c r="U1648" s="182">
        <f t="shared" si="199"/>
        <v>222750</v>
      </c>
      <c r="V1648" s="224"/>
      <c r="W1648" s="225">
        <f t="shared" si="200"/>
        <v>0</v>
      </c>
      <c r="X1648" s="226" t="str">
        <f t="shared" si="201"/>
        <v>8</v>
      </c>
      <c r="Y1648" s="224"/>
      <c r="Z1648" s="182">
        <f t="shared" si="202"/>
        <v>17820</v>
      </c>
      <c r="AA1648" s="227">
        <f>VLOOKUP(G1648,Ma_KH!$A:$R,14,0)</f>
        <v>60</v>
      </c>
    </row>
    <row r="1649" spans="1:27" x14ac:dyDescent="0.25">
      <c r="A1649" s="280">
        <v>46050</v>
      </c>
      <c r="B1649" s="281">
        <v>4183911176</v>
      </c>
      <c r="C1649" s="288" t="s">
        <v>15180</v>
      </c>
      <c r="D1649" s="286">
        <v>46056</v>
      </c>
      <c r="E1649" s="219"/>
      <c r="F1649" s="218"/>
      <c r="G1649" s="268" t="s">
        <v>15587</v>
      </c>
      <c r="H1649" s="219"/>
      <c r="I1649" s="217" t="s">
        <v>15599</v>
      </c>
      <c r="J1649" s="21" t="s">
        <v>7228</v>
      </c>
      <c r="K1649" s="217" t="s">
        <v>30</v>
      </c>
      <c r="L1649" s="215" t="str">
        <f>VLOOKUP($K1649,[1]TONG_SL!$A$1:$D$65536,2,0)</f>
        <v>Gà muối 500g</v>
      </c>
      <c r="M1649" s="247"/>
      <c r="N1649" s="215" t="str">
        <f t="shared" si="198"/>
        <v>K-C6</v>
      </c>
      <c r="O1649" s="222"/>
      <c r="P1649" s="222"/>
      <c r="Q1649" s="215" t="str">
        <f>VLOOKUP(K1649,TONG_SL!$A:$D,3,0)</f>
        <v>Túi</v>
      </c>
      <c r="R1649" s="223">
        <v>10</v>
      </c>
      <c r="S1649" s="224"/>
      <c r="T1649" s="224">
        <f>VLOOKUP(VLOOKUP(G1649,Ma_KH!$A:$R,18,0)&amp;K1649,Gia_MB!$A:$F,6,0)</f>
        <v>116611</v>
      </c>
      <c r="U1649" s="182">
        <f t="shared" si="199"/>
        <v>1166110</v>
      </c>
      <c r="V1649" s="224"/>
      <c r="W1649" s="225">
        <f t="shared" si="200"/>
        <v>0</v>
      </c>
      <c r="X1649" s="226" t="str">
        <f t="shared" si="201"/>
        <v>8</v>
      </c>
      <c r="Y1649" s="224"/>
      <c r="Z1649" s="182">
        <f t="shared" si="202"/>
        <v>93288.8</v>
      </c>
      <c r="AA1649" s="227">
        <f>VLOOKUP(G1649,Ma_KH!$A:$R,14,0)</f>
        <v>60</v>
      </c>
    </row>
    <row r="1650" spans="1:27" x14ac:dyDescent="0.25">
      <c r="A1650" s="216">
        <v>46040</v>
      </c>
      <c r="B1650" s="217">
        <v>4183199072</v>
      </c>
      <c r="C1650" s="10" t="s">
        <v>15180</v>
      </c>
      <c r="D1650" s="9">
        <v>46056</v>
      </c>
      <c r="E1650" s="219"/>
      <c r="F1650" s="218"/>
      <c r="G1650" s="268" t="s">
        <v>15587</v>
      </c>
      <c r="H1650" s="219"/>
      <c r="I1650" s="217" t="s">
        <v>15600</v>
      </c>
      <c r="J1650" s="21" t="s">
        <v>7228</v>
      </c>
      <c r="K1650" s="217" t="s">
        <v>30</v>
      </c>
      <c r="L1650" s="215" t="str">
        <f>VLOOKUP($K1650,[1]TONG_SL!$A$1:$D$65536,2,0)</f>
        <v>Gà muối 500g</v>
      </c>
      <c r="M1650" s="247"/>
      <c r="N1650" s="215" t="str">
        <f t="shared" si="198"/>
        <v>K-C6</v>
      </c>
      <c r="O1650" s="222"/>
      <c r="P1650" s="222"/>
      <c r="Q1650" s="215" t="str">
        <f>VLOOKUP(K1650,TONG_SL!$A:$D,3,0)</f>
        <v>Túi</v>
      </c>
      <c r="R1650" s="223">
        <v>30</v>
      </c>
      <c r="S1650" s="224"/>
      <c r="T1650" s="224">
        <f>VLOOKUP(VLOOKUP(G1650,Ma_KH!$A:$R,18,0)&amp;K1650,Gia_MB!$A:$F,6,0)</f>
        <v>116611</v>
      </c>
      <c r="U1650" s="182">
        <f t="shared" si="199"/>
        <v>3498330</v>
      </c>
      <c r="V1650" s="224"/>
      <c r="W1650" s="225">
        <f t="shared" si="200"/>
        <v>0</v>
      </c>
      <c r="X1650" s="226" t="str">
        <f t="shared" si="201"/>
        <v>8</v>
      </c>
      <c r="Y1650" s="224"/>
      <c r="Z1650" s="182">
        <f t="shared" si="202"/>
        <v>279866.40000000002</v>
      </c>
      <c r="AA1650" s="227">
        <f>VLOOKUP(G1650,Ma_KH!$A:$R,14,0)</f>
        <v>60</v>
      </c>
    </row>
    <row r="1651" spans="1:27" x14ac:dyDescent="0.25">
      <c r="A1651" s="216">
        <v>46040</v>
      </c>
      <c r="B1651" s="217">
        <v>4183199072</v>
      </c>
      <c r="C1651" s="10" t="s">
        <v>15180</v>
      </c>
      <c r="D1651" s="9">
        <v>46056</v>
      </c>
      <c r="E1651" s="219"/>
      <c r="F1651" s="218"/>
      <c r="G1651" s="268" t="s">
        <v>15587</v>
      </c>
      <c r="H1651" s="219"/>
      <c r="I1651" s="217" t="s">
        <v>15600</v>
      </c>
      <c r="J1651" s="21" t="s">
        <v>7228</v>
      </c>
      <c r="K1651" s="217" t="s">
        <v>27</v>
      </c>
      <c r="L1651" s="215" t="str">
        <f>VLOOKUP($K1651,[1]TONG_SL!$A$1:$D$65536,2,0)</f>
        <v>Chân giò heo muối 300g</v>
      </c>
      <c r="M1651" s="247"/>
      <c r="N1651" s="215" t="str">
        <f t="shared" si="198"/>
        <v>K-C6</v>
      </c>
      <c r="O1651" s="222"/>
      <c r="P1651" s="222"/>
      <c r="Q1651" s="215" t="str">
        <f>VLOOKUP(K1651,TONG_SL!$A:$D,3,0)</f>
        <v>Túi</v>
      </c>
      <c r="R1651" s="223">
        <v>20</v>
      </c>
      <c r="S1651" s="224"/>
      <c r="T1651" s="224">
        <f>VLOOKUP(VLOOKUP(G1651,Ma_KH!$A:$R,18,0)&amp;K1651,Gia_MB!$A:$F,6,0)</f>
        <v>73431</v>
      </c>
      <c r="U1651" s="182">
        <f t="shared" si="199"/>
        <v>1468620</v>
      </c>
      <c r="V1651" s="224"/>
      <c r="W1651" s="225">
        <f t="shared" si="200"/>
        <v>0</v>
      </c>
      <c r="X1651" s="226" t="str">
        <f t="shared" si="201"/>
        <v>8</v>
      </c>
      <c r="Y1651" s="224"/>
      <c r="Z1651" s="182">
        <f t="shared" si="202"/>
        <v>117489.60000000001</v>
      </c>
      <c r="AA1651" s="227">
        <f>VLOOKUP(G1651,Ma_KH!$A:$R,14,0)</f>
        <v>60</v>
      </c>
    </row>
    <row r="1652" spans="1:27" x14ac:dyDescent="0.25">
      <c r="A1652" s="216">
        <v>46040</v>
      </c>
      <c r="B1652" s="217">
        <v>4183199072</v>
      </c>
      <c r="C1652" s="10" t="s">
        <v>15180</v>
      </c>
      <c r="D1652" s="9">
        <v>46056</v>
      </c>
      <c r="E1652" s="219"/>
      <c r="F1652" s="218"/>
      <c r="G1652" s="268" t="s">
        <v>15587</v>
      </c>
      <c r="H1652" s="219"/>
      <c r="I1652" s="217" t="s">
        <v>15600</v>
      </c>
      <c r="J1652" s="21" t="s">
        <v>7228</v>
      </c>
      <c r="K1652" s="217" t="s">
        <v>34</v>
      </c>
      <c r="L1652" s="215" t="str">
        <f>VLOOKUP($K1652,[1]TONG_SL!$A$1:$D$65536,2,0)</f>
        <v>Tai heo muối 200g</v>
      </c>
      <c r="M1652" s="247"/>
      <c r="N1652" s="215" t="str">
        <f t="shared" si="198"/>
        <v>K-C6</v>
      </c>
      <c r="O1652" s="222"/>
      <c r="P1652" s="222"/>
      <c r="Q1652" s="215" t="str">
        <f>VLOOKUP(K1652,TONG_SL!$A:$D,3,0)</f>
        <v>Túi</v>
      </c>
      <c r="R1652" s="223">
        <v>10</v>
      </c>
      <c r="S1652" s="224"/>
      <c r="T1652" s="224">
        <f>VLOOKUP(VLOOKUP(G1652,Ma_KH!$A:$R,18,0)&amp;K1652,Gia_MB!$A:$F,6,0)</f>
        <v>55595</v>
      </c>
      <c r="U1652" s="182">
        <f t="shared" si="199"/>
        <v>555950</v>
      </c>
      <c r="V1652" s="224"/>
      <c r="W1652" s="225">
        <f t="shared" si="200"/>
        <v>0</v>
      </c>
      <c r="X1652" s="226" t="str">
        <f t="shared" si="201"/>
        <v>8</v>
      </c>
      <c r="Y1652" s="224"/>
      <c r="Z1652" s="182">
        <f t="shared" si="202"/>
        <v>44476</v>
      </c>
      <c r="AA1652" s="227">
        <f>VLOOKUP(G1652,Ma_KH!$A:$R,14,0)</f>
        <v>60</v>
      </c>
    </row>
    <row r="1653" spans="1:27" x14ac:dyDescent="0.25">
      <c r="A1653" s="216">
        <v>46040</v>
      </c>
      <c r="B1653" s="217">
        <v>4183199072</v>
      </c>
      <c r="C1653" s="10" t="s">
        <v>15180</v>
      </c>
      <c r="D1653" s="9">
        <v>46056</v>
      </c>
      <c r="E1653" s="219"/>
      <c r="F1653" s="218"/>
      <c r="G1653" s="268" t="s">
        <v>15587</v>
      </c>
      <c r="H1653" s="219"/>
      <c r="I1653" s="217" t="s">
        <v>15600</v>
      </c>
      <c r="J1653" s="21" t="s">
        <v>7228</v>
      </c>
      <c r="K1653" s="217" t="s">
        <v>15451</v>
      </c>
      <c r="L1653" s="215" t="str">
        <f>VLOOKUP($K1653,[1]TONG_SL!$A$1:$D$65536,2,0)</f>
        <v>Giò lụa cây 250g</v>
      </c>
      <c r="M1653" s="247"/>
      <c r="N1653" s="215" t="str">
        <f t="shared" si="198"/>
        <v>K-C6</v>
      </c>
      <c r="O1653" s="222"/>
      <c r="P1653" s="222"/>
      <c r="Q1653" s="215" t="str">
        <f>VLOOKUP(K1653,TONG_SL!$A:$D,3,0)</f>
        <v>Túi</v>
      </c>
      <c r="R1653" s="223">
        <v>20</v>
      </c>
      <c r="S1653" s="224"/>
      <c r="T1653" s="224">
        <f>VLOOKUP(VLOOKUP(G1653,Ma_KH!$A:$R,18,0)&amp;K1653,Gia_MB!$A:$F,6,0)</f>
        <v>49500</v>
      </c>
      <c r="U1653" s="182">
        <f t="shared" si="199"/>
        <v>990000</v>
      </c>
      <c r="V1653" s="224"/>
      <c r="W1653" s="225">
        <f t="shared" si="200"/>
        <v>0</v>
      </c>
      <c r="X1653" s="226" t="str">
        <f t="shared" si="201"/>
        <v>8</v>
      </c>
      <c r="Y1653" s="224"/>
      <c r="Z1653" s="182">
        <f t="shared" si="202"/>
        <v>79200</v>
      </c>
      <c r="AA1653" s="227">
        <f>VLOOKUP(G1653,Ma_KH!$A:$R,14,0)</f>
        <v>60</v>
      </c>
    </row>
    <row r="1654" spans="1:27" x14ac:dyDescent="0.25">
      <c r="A1654" s="216">
        <v>46040</v>
      </c>
      <c r="B1654" s="217">
        <v>4183199072</v>
      </c>
      <c r="C1654" s="10" t="s">
        <v>15180</v>
      </c>
      <c r="D1654" s="9">
        <v>46056</v>
      </c>
      <c r="E1654" s="219"/>
      <c r="F1654" s="218"/>
      <c r="G1654" s="268" t="s">
        <v>15587</v>
      </c>
      <c r="H1654" s="219"/>
      <c r="I1654" s="217" t="s">
        <v>15600</v>
      </c>
      <c r="J1654" s="21" t="s">
        <v>7228</v>
      </c>
      <c r="K1654" s="217" t="s">
        <v>15450</v>
      </c>
      <c r="L1654" s="215" t="str">
        <f>VLOOKUP($K1654,[1]TONG_SL!$A$1:$D$65536,2,0)</f>
        <v>Giò sụn gà 250g</v>
      </c>
      <c r="M1654" s="247"/>
      <c r="N1654" s="215" t="str">
        <f t="shared" si="198"/>
        <v>K-C6</v>
      </c>
      <c r="O1654" s="222"/>
      <c r="P1654" s="222"/>
      <c r="Q1654" s="215" t="str">
        <f>VLOOKUP(K1654,TONG_SL!$A:$D,3,0)</f>
        <v>Túi</v>
      </c>
      <c r="R1654" s="223">
        <v>20</v>
      </c>
      <c r="S1654" s="224"/>
      <c r="T1654" s="224">
        <f>VLOOKUP(VLOOKUP(G1654,Ma_KH!$A:$R,18,0)&amp;K1654,Gia_MB!$A:$F,6,0)</f>
        <v>50400</v>
      </c>
      <c r="U1654" s="182">
        <f t="shared" si="199"/>
        <v>1008000</v>
      </c>
      <c r="V1654" s="224"/>
      <c r="W1654" s="225">
        <f t="shared" si="200"/>
        <v>0</v>
      </c>
      <c r="X1654" s="226" t="str">
        <f t="shared" si="201"/>
        <v>8</v>
      </c>
      <c r="Y1654" s="224"/>
      <c r="Z1654" s="182">
        <f t="shared" si="202"/>
        <v>80640</v>
      </c>
      <c r="AA1654" s="227">
        <f>VLOOKUP(G1654,Ma_KH!$A:$R,14,0)</f>
        <v>60</v>
      </c>
    </row>
    <row r="1655" spans="1:27" x14ac:dyDescent="0.25">
      <c r="A1655" s="216">
        <v>46054</v>
      </c>
      <c r="B1655" s="217">
        <v>4184044669</v>
      </c>
      <c r="C1655" s="10" t="s">
        <v>15180</v>
      </c>
      <c r="D1655" s="9">
        <v>46056</v>
      </c>
      <c r="E1655" s="219"/>
      <c r="F1655" s="218"/>
      <c r="G1655" s="268" t="s">
        <v>15587</v>
      </c>
      <c r="H1655" s="219"/>
      <c r="I1655" s="217" t="s">
        <v>15601</v>
      </c>
      <c r="J1655" s="21" t="s">
        <v>7228</v>
      </c>
      <c r="K1655" s="217" t="s">
        <v>30</v>
      </c>
      <c r="L1655" s="215" t="str">
        <f>VLOOKUP($K1655,[1]TONG_SL!$A$1:$D$65536,2,0)</f>
        <v>Gà muối 500g</v>
      </c>
      <c r="M1655" s="247"/>
      <c r="N1655" s="215" t="str">
        <f t="shared" si="198"/>
        <v>K-C6</v>
      </c>
      <c r="O1655" s="222"/>
      <c r="P1655" s="222"/>
      <c r="Q1655" s="215" t="str">
        <f>VLOOKUP(K1655,TONG_SL!$A:$D,3,0)</f>
        <v>Túi</v>
      </c>
      <c r="R1655" s="223">
        <v>10</v>
      </c>
      <c r="S1655" s="224"/>
      <c r="T1655" s="224">
        <f>VLOOKUP(VLOOKUP(G1655,Ma_KH!$A:$R,18,0)&amp;K1655,Gia_MB!$A:$F,6,0)</f>
        <v>116611</v>
      </c>
      <c r="U1655" s="182">
        <f t="shared" si="199"/>
        <v>1166110</v>
      </c>
      <c r="V1655" s="224"/>
      <c r="W1655" s="225">
        <f t="shared" si="200"/>
        <v>0</v>
      </c>
      <c r="X1655" s="226" t="str">
        <f t="shared" si="201"/>
        <v>8</v>
      </c>
      <c r="Y1655" s="224"/>
      <c r="Z1655" s="182">
        <f t="shared" si="202"/>
        <v>93288.8</v>
      </c>
      <c r="AA1655" s="227">
        <f>VLOOKUP(G1655,Ma_KH!$A:$R,14,0)</f>
        <v>60</v>
      </c>
    </row>
    <row r="1656" spans="1:27" x14ac:dyDescent="0.25">
      <c r="A1656" s="216">
        <v>46054</v>
      </c>
      <c r="B1656" s="217">
        <v>4184044669</v>
      </c>
      <c r="C1656" s="10" t="s">
        <v>15180</v>
      </c>
      <c r="D1656" s="9">
        <v>46056</v>
      </c>
      <c r="E1656" s="219"/>
      <c r="F1656" s="218"/>
      <c r="G1656" s="268" t="s">
        <v>15587</v>
      </c>
      <c r="H1656" s="219"/>
      <c r="I1656" s="217" t="s">
        <v>15601</v>
      </c>
      <c r="J1656" s="21" t="s">
        <v>7228</v>
      </c>
      <c r="K1656" s="217" t="s">
        <v>27</v>
      </c>
      <c r="L1656" s="215" t="str">
        <f>VLOOKUP($K1656,[1]TONG_SL!$A$1:$D$65536,2,0)</f>
        <v>Chân giò heo muối 300g</v>
      </c>
      <c r="M1656" s="247"/>
      <c r="N1656" s="215" t="str">
        <f t="shared" si="198"/>
        <v>K-C6</v>
      </c>
      <c r="O1656" s="222"/>
      <c r="P1656" s="222"/>
      <c r="Q1656" s="215" t="str">
        <f>VLOOKUP(K1656,TONG_SL!$A:$D,3,0)</f>
        <v>Túi</v>
      </c>
      <c r="R1656" s="223">
        <v>10</v>
      </c>
      <c r="S1656" s="224"/>
      <c r="T1656" s="224">
        <f>VLOOKUP(VLOOKUP(G1656,Ma_KH!$A:$R,18,0)&amp;K1656,Gia_MB!$A:$F,6,0)</f>
        <v>73431</v>
      </c>
      <c r="U1656" s="182">
        <f t="shared" si="199"/>
        <v>734310</v>
      </c>
      <c r="V1656" s="224"/>
      <c r="W1656" s="225">
        <f t="shared" si="200"/>
        <v>0</v>
      </c>
      <c r="X1656" s="226" t="str">
        <f t="shared" si="201"/>
        <v>8</v>
      </c>
      <c r="Y1656" s="224"/>
      <c r="Z1656" s="182">
        <f t="shared" si="202"/>
        <v>58744.800000000003</v>
      </c>
      <c r="AA1656" s="227">
        <f>VLOOKUP(G1656,Ma_KH!$A:$R,14,0)</f>
        <v>60</v>
      </c>
    </row>
    <row r="1657" spans="1:27" x14ac:dyDescent="0.25">
      <c r="A1657" s="216">
        <v>46054</v>
      </c>
      <c r="B1657" s="217">
        <v>4184044669</v>
      </c>
      <c r="C1657" s="10" t="s">
        <v>15180</v>
      </c>
      <c r="D1657" s="9">
        <v>46056</v>
      </c>
      <c r="E1657" s="219"/>
      <c r="F1657" s="218"/>
      <c r="G1657" s="268" t="s">
        <v>15587</v>
      </c>
      <c r="H1657" s="219"/>
      <c r="I1657" s="217" t="s">
        <v>15601</v>
      </c>
      <c r="J1657" s="21" t="s">
        <v>7228</v>
      </c>
      <c r="K1657" s="217" t="s">
        <v>32</v>
      </c>
      <c r="L1657" s="215" t="str">
        <f>VLOOKUP($K1657,[1]TONG_SL!$A$1:$D$65536,2,0)</f>
        <v>Giò Tai Lưỡi Xào 250g</v>
      </c>
      <c r="M1657" s="247"/>
      <c r="N1657" s="215" t="str">
        <f t="shared" si="198"/>
        <v>K-C6</v>
      </c>
      <c r="O1657" s="222"/>
      <c r="P1657" s="222"/>
      <c r="Q1657" s="215" t="str">
        <f>VLOOKUP(K1657,TONG_SL!$A:$D,3,0)</f>
        <v>Túi</v>
      </c>
      <c r="R1657" s="223">
        <v>3</v>
      </c>
      <c r="S1657" s="224"/>
      <c r="T1657" s="224">
        <f>VLOOKUP(VLOOKUP(G1657,Ma_KH!$A:$R,18,0)&amp;K1657,Gia_MB!$A:$F,6,0)</f>
        <v>50182</v>
      </c>
      <c r="U1657" s="182">
        <f t="shared" si="199"/>
        <v>150546</v>
      </c>
      <c r="V1657" s="224"/>
      <c r="W1657" s="225">
        <f t="shared" si="200"/>
        <v>0</v>
      </c>
      <c r="X1657" s="226" t="str">
        <f t="shared" si="201"/>
        <v>8</v>
      </c>
      <c r="Y1657" s="224"/>
      <c r="Z1657" s="182">
        <f t="shared" si="202"/>
        <v>12043.68</v>
      </c>
      <c r="AA1657" s="227">
        <f>VLOOKUP(G1657,Ma_KH!$A:$R,14,0)</f>
        <v>60</v>
      </c>
    </row>
    <row r="1658" spans="1:27" x14ac:dyDescent="0.25">
      <c r="A1658" s="216">
        <v>46054</v>
      </c>
      <c r="B1658" s="217">
        <v>4184044669</v>
      </c>
      <c r="C1658" s="10" t="s">
        <v>15180</v>
      </c>
      <c r="D1658" s="9">
        <v>46056</v>
      </c>
      <c r="E1658" s="219"/>
      <c r="F1658" s="218"/>
      <c r="G1658" s="268" t="s">
        <v>15587</v>
      </c>
      <c r="H1658" s="219"/>
      <c r="I1658" s="217" t="s">
        <v>15601</v>
      </c>
      <c r="J1658" s="21" t="s">
        <v>7228</v>
      </c>
      <c r="K1658" s="217" t="s">
        <v>48</v>
      </c>
      <c r="L1658" s="215" t="str">
        <f>VLOOKUP($K1658,[1]TONG_SL!$A$1:$D$65536,2,0)</f>
        <v>Mọc Nấm Hương 250g</v>
      </c>
      <c r="M1658" s="247"/>
      <c r="N1658" s="215" t="str">
        <f t="shared" si="198"/>
        <v>K-C6</v>
      </c>
      <c r="O1658" s="222"/>
      <c r="P1658" s="222"/>
      <c r="Q1658" s="215" t="str">
        <f>VLOOKUP(K1658,TONG_SL!$A:$D,3,0)</f>
        <v>Túi</v>
      </c>
      <c r="R1658" s="223">
        <v>6</v>
      </c>
      <c r="S1658" s="224"/>
      <c r="T1658" s="224">
        <f>VLOOKUP(VLOOKUP(G1658,Ma_KH!$A:$R,18,0)&amp;K1658,Gia_MB!$A:$F,6,0)</f>
        <v>46000</v>
      </c>
      <c r="U1658" s="182">
        <f t="shared" si="199"/>
        <v>276000</v>
      </c>
      <c r="V1658" s="224"/>
      <c r="W1658" s="225">
        <f t="shared" si="200"/>
        <v>0</v>
      </c>
      <c r="X1658" s="226" t="str">
        <f t="shared" si="201"/>
        <v>8</v>
      </c>
      <c r="Y1658" s="224"/>
      <c r="Z1658" s="182">
        <f t="shared" si="202"/>
        <v>22080</v>
      </c>
      <c r="AA1658" s="227">
        <f>VLOOKUP(G1658,Ma_KH!$A:$R,14,0)</f>
        <v>60</v>
      </c>
    </row>
    <row r="1659" spans="1:27" x14ac:dyDescent="0.25">
      <c r="A1659" s="280">
        <v>46050</v>
      </c>
      <c r="B1659" s="281">
        <v>4183911116</v>
      </c>
      <c r="C1659" s="288" t="s">
        <v>15180</v>
      </c>
      <c r="D1659" s="286">
        <v>46056</v>
      </c>
      <c r="E1659" s="219"/>
      <c r="F1659" s="218"/>
      <c r="G1659" s="268" t="s">
        <v>15587</v>
      </c>
      <c r="H1659" s="219"/>
      <c r="I1659" s="217" t="s">
        <v>15602</v>
      </c>
      <c r="J1659" s="21" t="s">
        <v>7228</v>
      </c>
      <c r="K1659" s="217" t="s">
        <v>15534</v>
      </c>
      <c r="L1659" s="215" t="str">
        <f>VLOOKUP($K1659,[1]TONG_SL!$A$1:$D$65536,2,0)</f>
        <v>Chả nướng 300g</v>
      </c>
      <c r="M1659" s="247"/>
      <c r="N1659" s="215" t="str">
        <f t="shared" si="198"/>
        <v>K-C6</v>
      </c>
      <c r="O1659" s="222"/>
      <c r="P1659" s="222"/>
      <c r="Q1659" s="215" t="str">
        <f>VLOOKUP(K1659,TONG_SL!$A:$D,3,0)</f>
        <v>Túi</v>
      </c>
      <c r="R1659" s="223">
        <v>6</v>
      </c>
      <c r="S1659" s="224"/>
      <c r="T1659" s="224">
        <f>VLOOKUP(VLOOKUP(G1659,Ma_KH!$A:$R,18,0)&amp;K1659,Gia_MB!$A:$F,6,0)</f>
        <v>70950</v>
      </c>
      <c r="U1659" s="182">
        <f t="shared" si="199"/>
        <v>425700</v>
      </c>
      <c r="V1659" s="224"/>
      <c r="W1659" s="225">
        <f t="shared" si="200"/>
        <v>0</v>
      </c>
      <c r="X1659" s="226" t="str">
        <f t="shared" si="201"/>
        <v>8</v>
      </c>
      <c r="Y1659" s="224"/>
      <c r="Z1659" s="182">
        <f t="shared" si="202"/>
        <v>34056</v>
      </c>
      <c r="AA1659" s="227">
        <f>VLOOKUP(G1659,Ma_KH!$A:$R,14,0)</f>
        <v>60</v>
      </c>
    </row>
    <row r="1660" spans="1:27" x14ac:dyDescent="0.25">
      <c r="A1660" s="280">
        <v>46050</v>
      </c>
      <c r="B1660" s="281">
        <v>4183911116</v>
      </c>
      <c r="C1660" s="288" t="s">
        <v>15180</v>
      </c>
      <c r="D1660" s="286">
        <v>46056</v>
      </c>
      <c r="E1660" s="219"/>
      <c r="F1660" s="218"/>
      <c r="G1660" s="268" t="s">
        <v>15587</v>
      </c>
      <c r="H1660" s="219"/>
      <c r="I1660" s="217" t="s">
        <v>15602</v>
      </c>
      <c r="J1660" s="21" t="s">
        <v>7228</v>
      </c>
      <c r="K1660" s="217" t="s">
        <v>34</v>
      </c>
      <c r="L1660" s="215" t="str">
        <f>VLOOKUP($K1660,[1]TONG_SL!$A$1:$D$65536,2,0)</f>
        <v>Tai heo muối 200g</v>
      </c>
      <c r="M1660" s="247"/>
      <c r="N1660" s="215" t="str">
        <f t="shared" si="198"/>
        <v>K-C6</v>
      </c>
      <c r="O1660" s="222"/>
      <c r="P1660" s="222"/>
      <c r="Q1660" s="215" t="str">
        <f>VLOOKUP(K1660,TONG_SL!$A:$D,3,0)</f>
        <v>Túi</v>
      </c>
      <c r="R1660" s="223">
        <v>6</v>
      </c>
      <c r="S1660" s="224"/>
      <c r="T1660" s="224">
        <f>VLOOKUP(VLOOKUP(G1660,Ma_KH!$A:$R,18,0)&amp;K1660,Gia_MB!$A:$F,6,0)</f>
        <v>55595</v>
      </c>
      <c r="U1660" s="182">
        <f t="shared" si="199"/>
        <v>333570</v>
      </c>
      <c r="V1660" s="224"/>
      <c r="W1660" s="225">
        <f t="shared" si="200"/>
        <v>0</v>
      </c>
      <c r="X1660" s="226" t="str">
        <f t="shared" si="201"/>
        <v>8</v>
      </c>
      <c r="Y1660" s="224"/>
      <c r="Z1660" s="182">
        <f t="shared" si="202"/>
        <v>26685.600000000002</v>
      </c>
      <c r="AA1660" s="227">
        <f>VLOOKUP(G1660,Ma_KH!$A:$R,14,0)</f>
        <v>60</v>
      </c>
    </row>
    <row r="1661" spans="1:27" x14ac:dyDescent="0.25">
      <c r="A1661" s="280">
        <v>46050</v>
      </c>
      <c r="B1661" s="281">
        <v>4183911116</v>
      </c>
      <c r="C1661" s="288" t="s">
        <v>15180</v>
      </c>
      <c r="D1661" s="286">
        <v>46056</v>
      </c>
      <c r="E1661" s="219"/>
      <c r="F1661" s="218"/>
      <c r="G1661" s="268" t="s">
        <v>15587</v>
      </c>
      <c r="H1661" s="219"/>
      <c r="I1661" s="217" t="s">
        <v>15602</v>
      </c>
      <c r="J1661" s="21" t="s">
        <v>7228</v>
      </c>
      <c r="K1661" s="217" t="s">
        <v>30</v>
      </c>
      <c r="L1661" s="215" t="str">
        <f>VLOOKUP($K1661,[1]TONG_SL!$A$1:$D$65536,2,0)</f>
        <v>Gà muối 500g</v>
      </c>
      <c r="M1661" s="247"/>
      <c r="N1661" s="215" t="str">
        <f t="shared" si="198"/>
        <v>K-C6</v>
      </c>
      <c r="O1661" s="222"/>
      <c r="P1661" s="222"/>
      <c r="Q1661" s="215" t="str">
        <f>VLOOKUP(K1661,TONG_SL!$A:$D,3,0)</f>
        <v>Túi</v>
      </c>
      <c r="R1661" s="223">
        <v>9</v>
      </c>
      <c r="S1661" s="224"/>
      <c r="T1661" s="224">
        <f>VLOOKUP(VLOOKUP(G1661,Ma_KH!$A:$R,18,0)&amp;K1661,Gia_MB!$A:$F,6,0)</f>
        <v>116611</v>
      </c>
      <c r="U1661" s="182">
        <f t="shared" si="199"/>
        <v>1049499</v>
      </c>
      <c r="V1661" s="224"/>
      <c r="W1661" s="225">
        <f t="shared" si="200"/>
        <v>0</v>
      </c>
      <c r="X1661" s="226" t="str">
        <f t="shared" si="201"/>
        <v>8</v>
      </c>
      <c r="Y1661" s="224"/>
      <c r="Z1661" s="182">
        <f t="shared" si="202"/>
        <v>83959.92</v>
      </c>
      <c r="AA1661" s="227">
        <f>VLOOKUP(G1661,Ma_KH!$A:$R,14,0)</f>
        <v>60</v>
      </c>
    </row>
    <row r="1662" spans="1:27" x14ac:dyDescent="0.25">
      <c r="A1662" s="280">
        <v>46050</v>
      </c>
      <c r="B1662" s="281">
        <v>4183911116</v>
      </c>
      <c r="C1662" s="288" t="s">
        <v>15180</v>
      </c>
      <c r="D1662" s="286">
        <v>46056</v>
      </c>
      <c r="E1662" s="219"/>
      <c r="F1662" s="218"/>
      <c r="G1662" s="268" t="s">
        <v>15587</v>
      </c>
      <c r="H1662" s="219"/>
      <c r="I1662" s="217" t="s">
        <v>15602</v>
      </c>
      <c r="J1662" s="21" t="s">
        <v>7228</v>
      </c>
      <c r="K1662" s="217" t="s">
        <v>48</v>
      </c>
      <c r="L1662" s="215" t="str">
        <f>VLOOKUP($K1662,[1]TONG_SL!$A$1:$D$65536,2,0)</f>
        <v>Mọc Nấm Hương 250g</v>
      </c>
      <c r="M1662" s="247"/>
      <c r="N1662" s="215" t="str">
        <f t="shared" si="198"/>
        <v>K-C6</v>
      </c>
      <c r="O1662" s="222"/>
      <c r="P1662" s="222"/>
      <c r="Q1662" s="215" t="str">
        <f>VLOOKUP(K1662,TONG_SL!$A:$D,3,0)</f>
        <v>Túi</v>
      </c>
      <c r="R1662" s="223">
        <v>6</v>
      </c>
      <c r="S1662" s="224"/>
      <c r="T1662" s="224">
        <f>VLOOKUP(VLOOKUP(G1662,Ma_KH!$A:$R,18,0)&amp;K1662,Gia_MB!$A:$F,6,0)</f>
        <v>46000</v>
      </c>
      <c r="U1662" s="182">
        <f t="shared" si="199"/>
        <v>276000</v>
      </c>
      <c r="V1662" s="224"/>
      <c r="W1662" s="225">
        <f t="shared" si="200"/>
        <v>0</v>
      </c>
      <c r="X1662" s="226" t="str">
        <f t="shared" si="201"/>
        <v>8</v>
      </c>
      <c r="Y1662" s="224"/>
      <c r="Z1662" s="182">
        <f t="shared" si="202"/>
        <v>22080</v>
      </c>
      <c r="AA1662" s="227">
        <f>VLOOKUP(G1662,Ma_KH!$A:$R,14,0)</f>
        <v>60</v>
      </c>
    </row>
    <row r="1663" spans="1:27" x14ac:dyDescent="0.25">
      <c r="A1663" s="280">
        <v>46050</v>
      </c>
      <c r="B1663" s="281">
        <v>4183911116</v>
      </c>
      <c r="C1663" s="288" t="s">
        <v>15180</v>
      </c>
      <c r="D1663" s="286">
        <v>46056</v>
      </c>
      <c r="E1663" s="219"/>
      <c r="F1663" s="218"/>
      <c r="G1663" s="268" t="s">
        <v>15587</v>
      </c>
      <c r="H1663" s="219"/>
      <c r="I1663" s="217" t="s">
        <v>15602</v>
      </c>
      <c r="J1663" s="21" t="s">
        <v>7228</v>
      </c>
      <c r="K1663" s="217" t="s">
        <v>27</v>
      </c>
      <c r="L1663" s="215" t="str">
        <f>VLOOKUP($K1663,[1]TONG_SL!$A$1:$D$65536,2,0)</f>
        <v>Chân giò heo muối 300g</v>
      </c>
      <c r="M1663" s="247"/>
      <c r="N1663" s="215" t="str">
        <f t="shared" si="198"/>
        <v>K-C6</v>
      </c>
      <c r="O1663" s="222"/>
      <c r="P1663" s="222"/>
      <c r="Q1663" s="215" t="str">
        <f>VLOOKUP(K1663,TONG_SL!$A:$D,3,0)</f>
        <v>Túi</v>
      </c>
      <c r="R1663" s="223">
        <v>6</v>
      </c>
      <c r="S1663" s="224"/>
      <c r="T1663" s="224">
        <f>VLOOKUP(VLOOKUP(G1663,Ma_KH!$A:$R,18,0)&amp;K1663,Gia_MB!$A:$F,6,0)</f>
        <v>73431</v>
      </c>
      <c r="U1663" s="182">
        <f t="shared" si="199"/>
        <v>440586</v>
      </c>
      <c r="V1663" s="224"/>
      <c r="W1663" s="225">
        <f t="shared" si="200"/>
        <v>0</v>
      </c>
      <c r="X1663" s="226" t="str">
        <f t="shared" si="201"/>
        <v>8</v>
      </c>
      <c r="Y1663" s="224"/>
      <c r="Z1663" s="182">
        <f t="shared" si="202"/>
        <v>35246.879999999997</v>
      </c>
      <c r="AA1663" s="227">
        <f>VLOOKUP(G1663,Ma_KH!$A:$R,14,0)</f>
        <v>60</v>
      </c>
    </row>
    <row r="1664" spans="1:27" x14ac:dyDescent="0.25">
      <c r="A1664" s="280">
        <v>46050</v>
      </c>
      <c r="B1664" s="281">
        <v>4183911116</v>
      </c>
      <c r="C1664" s="288" t="s">
        <v>15180</v>
      </c>
      <c r="D1664" s="286">
        <v>46056</v>
      </c>
      <c r="E1664" s="219"/>
      <c r="F1664" s="218"/>
      <c r="G1664" s="268" t="s">
        <v>15587</v>
      </c>
      <c r="H1664" s="219"/>
      <c r="I1664" s="217" t="s">
        <v>15602</v>
      </c>
      <c r="J1664" s="21" t="s">
        <v>7228</v>
      </c>
      <c r="K1664" s="217" t="s">
        <v>7150</v>
      </c>
      <c r="L1664" s="215" t="str">
        <f>VLOOKUP($K1664,[1]TONG_SL!$A$1:$D$65536,2,0)</f>
        <v>Chả cốm 300g</v>
      </c>
      <c r="M1664" s="247"/>
      <c r="N1664" s="215" t="str">
        <f t="shared" si="198"/>
        <v>K-C6</v>
      </c>
      <c r="O1664" s="222"/>
      <c r="P1664" s="222"/>
      <c r="Q1664" s="215" t="str">
        <f>VLOOKUP(K1664,TONG_SL!$A:$D,3,0)</f>
        <v>Túi</v>
      </c>
      <c r="R1664" s="223">
        <v>6</v>
      </c>
      <c r="S1664" s="224"/>
      <c r="T1664" s="224">
        <f>VLOOKUP(VLOOKUP(G1664,Ma_KH!$A:$R,18,0)&amp;K1664,Gia_MB!$A:$F,6,0)</f>
        <v>74250</v>
      </c>
      <c r="U1664" s="182">
        <f t="shared" si="199"/>
        <v>445500</v>
      </c>
      <c r="V1664" s="224"/>
      <c r="W1664" s="225">
        <f t="shared" si="200"/>
        <v>0</v>
      </c>
      <c r="X1664" s="226" t="str">
        <f t="shared" si="201"/>
        <v>8</v>
      </c>
      <c r="Y1664" s="224"/>
      <c r="Z1664" s="182">
        <f t="shared" si="202"/>
        <v>35640</v>
      </c>
      <c r="AA1664" s="227">
        <f>VLOOKUP(G1664,Ma_KH!$A:$R,14,0)</f>
        <v>60</v>
      </c>
    </row>
    <row r="1665" spans="1:27" x14ac:dyDescent="0.25">
      <c r="A1665" s="280">
        <v>46050</v>
      </c>
      <c r="B1665" s="281">
        <v>4183911039</v>
      </c>
      <c r="C1665" s="288" t="s">
        <v>15180</v>
      </c>
      <c r="D1665" s="286">
        <v>46056</v>
      </c>
      <c r="E1665" s="219"/>
      <c r="F1665" s="218"/>
      <c r="G1665" s="268" t="s">
        <v>15587</v>
      </c>
      <c r="H1665" s="219"/>
      <c r="I1665" s="217" t="s">
        <v>15603</v>
      </c>
      <c r="J1665" s="21" t="s">
        <v>7228</v>
      </c>
      <c r="K1665" s="217" t="s">
        <v>30</v>
      </c>
      <c r="L1665" s="215" t="str">
        <f>VLOOKUP($K1665,[1]TONG_SL!$A$1:$D$65536,2,0)</f>
        <v>Gà muối 500g</v>
      </c>
      <c r="M1665" s="247"/>
      <c r="N1665" s="215" t="str">
        <f t="shared" si="198"/>
        <v>K-C6</v>
      </c>
      <c r="O1665" s="222"/>
      <c r="P1665" s="222"/>
      <c r="Q1665" s="215" t="str">
        <f>VLOOKUP(K1665,TONG_SL!$A:$D,3,0)</f>
        <v>Túi</v>
      </c>
      <c r="R1665" s="223">
        <v>15</v>
      </c>
      <c r="S1665" s="224"/>
      <c r="T1665" s="224">
        <f>VLOOKUP(VLOOKUP(G1665,Ma_KH!$A:$R,18,0)&amp;K1665,Gia_MB!$A:$F,6,0)</f>
        <v>116611</v>
      </c>
      <c r="U1665" s="182">
        <f t="shared" si="199"/>
        <v>1749165</v>
      </c>
      <c r="V1665" s="224"/>
      <c r="W1665" s="225">
        <f t="shared" si="200"/>
        <v>0</v>
      </c>
      <c r="X1665" s="226" t="str">
        <f t="shared" si="201"/>
        <v>8</v>
      </c>
      <c r="Y1665" s="224"/>
      <c r="Z1665" s="182">
        <f t="shared" si="202"/>
        <v>139933.20000000001</v>
      </c>
      <c r="AA1665" s="227">
        <f>VLOOKUP(G1665,Ma_KH!$A:$R,14,0)</f>
        <v>60</v>
      </c>
    </row>
    <row r="1666" spans="1:27" x14ac:dyDescent="0.25">
      <c r="A1666" s="280">
        <v>46050</v>
      </c>
      <c r="B1666" s="281">
        <v>4183911039</v>
      </c>
      <c r="C1666" s="288" t="s">
        <v>15180</v>
      </c>
      <c r="D1666" s="286">
        <v>46056</v>
      </c>
      <c r="E1666" s="219"/>
      <c r="F1666" s="218"/>
      <c r="G1666" s="268" t="s">
        <v>15587</v>
      </c>
      <c r="H1666" s="219"/>
      <c r="I1666" s="217" t="s">
        <v>15603</v>
      </c>
      <c r="J1666" s="21" t="s">
        <v>7228</v>
      </c>
      <c r="K1666" s="217" t="s">
        <v>48</v>
      </c>
      <c r="L1666" s="215" t="str">
        <f>VLOOKUP($K1666,[1]TONG_SL!$A$1:$D$65536,2,0)</f>
        <v>Mọc Nấm Hương 250g</v>
      </c>
      <c r="M1666" s="247"/>
      <c r="N1666" s="215" t="str">
        <f t="shared" si="198"/>
        <v>K-C6</v>
      </c>
      <c r="O1666" s="222"/>
      <c r="P1666" s="222"/>
      <c r="Q1666" s="215" t="str">
        <f>VLOOKUP(K1666,TONG_SL!$A:$D,3,0)</f>
        <v>Túi</v>
      </c>
      <c r="R1666" s="223">
        <v>3</v>
      </c>
      <c r="S1666" s="224"/>
      <c r="T1666" s="224">
        <f>VLOOKUP(VLOOKUP(G1666,Ma_KH!$A:$R,18,0)&amp;K1666,Gia_MB!$A:$F,6,0)</f>
        <v>46000</v>
      </c>
      <c r="U1666" s="182">
        <f t="shared" si="199"/>
        <v>138000</v>
      </c>
      <c r="V1666" s="224"/>
      <c r="W1666" s="225">
        <f t="shared" si="200"/>
        <v>0</v>
      </c>
      <c r="X1666" s="226" t="str">
        <f t="shared" si="201"/>
        <v>8</v>
      </c>
      <c r="Y1666" s="224"/>
      <c r="Z1666" s="182">
        <f t="shared" si="202"/>
        <v>11040</v>
      </c>
      <c r="AA1666" s="227">
        <f>VLOOKUP(G1666,Ma_KH!$A:$R,14,0)</f>
        <v>60</v>
      </c>
    </row>
    <row r="1667" spans="1:27" x14ac:dyDescent="0.25">
      <c r="A1667" s="280">
        <v>46050</v>
      </c>
      <c r="B1667" s="281">
        <v>4183911039</v>
      </c>
      <c r="C1667" s="288" t="s">
        <v>15180</v>
      </c>
      <c r="D1667" s="286">
        <v>46056</v>
      </c>
      <c r="E1667" s="219"/>
      <c r="F1667" s="218"/>
      <c r="G1667" s="268" t="s">
        <v>15587</v>
      </c>
      <c r="H1667" s="219"/>
      <c r="I1667" s="217" t="s">
        <v>15603</v>
      </c>
      <c r="J1667" s="21" t="s">
        <v>7228</v>
      </c>
      <c r="K1667" s="217" t="s">
        <v>27</v>
      </c>
      <c r="L1667" s="215" t="str">
        <f>VLOOKUP($K1667,[1]TONG_SL!$A$1:$D$65536,2,0)</f>
        <v>Chân giò heo muối 300g</v>
      </c>
      <c r="M1667" s="247"/>
      <c r="N1667" s="215" t="str">
        <f t="shared" si="198"/>
        <v>K-C6</v>
      </c>
      <c r="O1667" s="222"/>
      <c r="P1667" s="222"/>
      <c r="Q1667" s="215" t="str">
        <f>VLOOKUP(K1667,TONG_SL!$A:$D,3,0)</f>
        <v>Túi</v>
      </c>
      <c r="R1667" s="223">
        <v>12</v>
      </c>
      <c r="S1667" s="224"/>
      <c r="T1667" s="224">
        <f>VLOOKUP(VLOOKUP(G1667,Ma_KH!$A:$R,18,0)&amp;K1667,Gia_MB!$A:$F,6,0)</f>
        <v>73431</v>
      </c>
      <c r="U1667" s="182">
        <f t="shared" si="199"/>
        <v>881172</v>
      </c>
      <c r="V1667" s="224"/>
      <c r="W1667" s="225">
        <f t="shared" si="200"/>
        <v>0</v>
      </c>
      <c r="X1667" s="226" t="str">
        <f t="shared" si="201"/>
        <v>8</v>
      </c>
      <c r="Y1667" s="224"/>
      <c r="Z1667" s="182">
        <f t="shared" si="202"/>
        <v>70493.759999999995</v>
      </c>
      <c r="AA1667" s="227">
        <f>VLOOKUP(G1667,Ma_KH!$A:$R,14,0)</f>
        <v>60</v>
      </c>
    </row>
    <row r="1668" spans="1:27" x14ac:dyDescent="0.25">
      <c r="A1668" s="280">
        <v>46040</v>
      </c>
      <c r="B1668" s="281">
        <v>4183199075</v>
      </c>
      <c r="C1668" s="288" t="s">
        <v>15180</v>
      </c>
      <c r="D1668" s="286">
        <v>46056</v>
      </c>
      <c r="E1668" s="219"/>
      <c r="F1668" s="218"/>
      <c r="G1668" s="268" t="s">
        <v>15442</v>
      </c>
      <c r="H1668" s="219"/>
      <c r="I1668" s="217" t="s">
        <v>15604</v>
      </c>
      <c r="J1668" s="21" t="s">
        <v>7228</v>
      </c>
      <c r="K1668" s="217" t="s">
        <v>27</v>
      </c>
      <c r="L1668" s="215" t="str">
        <f>VLOOKUP($K1668,[1]TONG_SL!$A$1:$D$65536,2,0)</f>
        <v>Chân giò heo muối 300g</v>
      </c>
      <c r="M1668" s="247"/>
      <c r="N1668" s="215" t="str">
        <f t="shared" si="198"/>
        <v>K-C6</v>
      </c>
      <c r="O1668" s="222"/>
      <c r="P1668" s="222"/>
      <c r="Q1668" s="215" t="str">
        <f>VLOOKUP(K1668,TONG_SL!$A:$D,3,0)</f>
        <v>Túi</v>
      </c>
      <c r="R1668" s="223">
        <v>50</v>
      </c>
      <c r="S1668" s="224"/>
      <c r="T1668" s="224">
        <f>VLOOKUP(VLOOKUP(G1668,Ma_KH!$A:$R,18,0)&amp;K1668,Gia_MB!$A:$F,6,0)</f>
        <v>73431</v>
      </c>
      <c r="U1668" s="182">
        <f t="shared" si="199"/>
        <v>3671550</v>
      </c>
      <c r="V1668" s="224"/>
      <c r="W1668" s="225">
        <f t="shared" si="200"/>
        <v>0</v>
      </c>
      <c r="X1668" s="226" t="str">
        <f t="shared" si="201"/>
        <v>8</v>
      </c>
      <c r="Y1668" s="224"/>
      <c r="Z1668" s="182">
        <f t="shared" si="202"/>
        <v>293724</v>
      </c>
      <c r="AA1668" s="227">
        <f>VLOOKUP(G1668,Ma_KH!$A:$R,14,0)</f>
        <v>60</v>
      </c>
    </row>
    <row r="1669" spans="1:27" x14ac:dyDescent="0.25">
      <c r="A1669" s="280">
        <v>46040</v>
      </c>
      <c r="B1669" s="281">
        <v>4183199075</v>
      </c>
      <c r="C1669" s="288" t="s">
        <v>15180</v>
      </c>
      <c r="D1669" s="286">
        <v>46056</v>
      </c>
      <c r="E1669" s="219"/>
      <c r="F1669" s="218"/>
      <c r="G1669" s="268" t="s">
        <v>15442</v>
      </c>
      <c r="H1669" s="219"/>
      <c r="I1669" s="217" t="s">
        <v>15604</v>
      </c>
      <c r="J1669" s="21" t="s">
        <v>7228</v>
      </c>
      <c r="K1669" s="217" t="s">
        <v>30</v>
      </c>
      <c r="L1669" s="215" t="str">
        <f>VLOOKUP($K1669,[1]TONG_SL!$A$1:$D$65536,2,0)</f>
        <v>Gà muối 500g</v>
      </c>
      <c r="M1669" s="247"/>
      <c r="N1669" s="215" t="str">
        <f t="shared" si="198"/>
        <v>K-C6</v>
      </c>
      <c r="O1669" s="222"/>
      <c r="P1669" s="222"/>
      <c r="Q1669" s="215" t="str">
        <f>VLOOKUP(K1669,TONG_SL!$A:$D,3,0)</f>
        <v>Túi</v>
      </c>
      <c r="R1669" s="223">
        <v>30</v>
      </c>
      <c r="S1669" s="224"/>
      <c r="T1669" s="224">
        <f>VLOOKUP(VLOOKUP(G1669,Ma_KH!$A:$R,18,0)&amp;K1669,Gia_MB!$A:$F,6,0)</f>
        <v>116611</v>
      </c>
      <c r="U1669" s="182">
        <f t="shared" si="199"/>
        <v>3498330</v>
      </c>
      <c r="V1669" s="224"/>
      <c r="W1669" s="225">
        <f t="shared" si="200"/>
        <v>0</v>
      </c>
      <c r="X1669" s="226" t="str">
        <f t="shared" si="201"/>
        <v>8</v>
      </c>
      <c r="Y1669" s="224"/>
      <c r="Z1669" s="182">
        <f t="shared" si="202"/>
        <v>279866.40000000002</v>
      </c>
      <c r="AA1669" s="227">
        <f>VLOOKUP(G1669,Ma_KH!$A:$R,14,0)</f>
        <v>60</v>
      </c>
    </row>
    <row r="1670" spans="1:27" x14ac:dyDescent="0.25">
      <c r="A1670" s="280">
        <v>46040</v>
      </c>
      <c r="B1670" s="281">
        <v>4183199075</v>
      </c>
      <c r="C1670" s="288" t="s">
        <v>15180</v>
      </c>
      <c r="D1670" s="286">
        <v>46056</v>
      </c>
      <c r="E1670" s="219"/>
      <c r="F1670" s="218"/>
      <c r="G1670" s="268" t="s">
        <v>15442</v>
      </c>
      <c r="H1670" s="219"/>
      <c r="I1670" s="217" t="s">
        <v>15604</v>
      </c>
      <c r="J1670" s="21" t="s">
        <v>7228</v>
      </c>
      <c r="K1670" s="217" t="s">
        <v>32</v>
      </c>
      <c r="L1670" s="215" t="str">
        <f>VLOOKUP($K1670,[1]TONG_SL!$A$1:$D$65536,2,0)</f>
        <v>Giò Tai Lưỡi Xào 250g</v>
      </c>
      <c r="M1670" s="247"/>
      <c r="N1670" s="215" t="str">
        <f t="shared" si="198"/>
        <v>K-C6</v>
      </c>
      <c r="O1670" s="222"/>
      <c r="P1670" s="222"/>
      <c r="Q1670" s="215" t="str">
        <f>VLOOKUP(K1670,TONG_SL!$A:$D,3,0)</f>
        <v>Túi</v>
      </c>
      <c r="R1670" s="223">
        <v>13</v>
      </c>
      <c r="S1670" s="224"/>
      <c r="T1670" s="224">
        <f>VLOOKUP(VLOOKUP(G1670,Ma_KH!$A:$R,18,0)&amp;K1670,Gia_MB!$A:$F,6,0)</f>
        <v>50182</v>
      </c>
      <c r="U1670" s="182">
        <f t="shared" si="199"/>
        <v>652366</v>
      </c>
      <c r="V1670" s="224"/>
      <c r="W1670" s="225">
        <f t="shared" si="200"/>
        <v>0</v>
      </c>
      <c r="X1670" s="226" t="str">
        <f t="shared" si="201"/>
        <v>8</v>
      </c>
      <c r="Y1670" s="224"/>
      <c r="Z1670" s="182">
        <f t="shared" si="202"/>
        <v>52189.279999999999</v>
      </c>
      <c r="AA1670" s="227">
        <f>VLOOKUP(G1670,Ma_KH!$A:$R,14,0)</f>
        <v>60</v>
      </c>
    </row>
    <row r="1671" spans="1:27" x14ac:dyDescent="0.25">
      <c r="A1671" s="280">
        <v>46040</v>
      </c>
      <c r="B1671" s="281">
        <v>4183198613</v>
      </c>
      <c r="C1671" s="288" t="s">
        <v>15180</v>
      </c>
      <c r="D1671" s="286">
        <v>46056</v>
      </c>
      <c r="E1671" s="219"/>
      <c r="F1671" s="218"/>
      <c r="G1671" s="268" t="s">
        <v>15442</v>
      </c>
      <c r="H1671" s="219"/>
      <c r="I1671" s="217" t="s">
        <v>15605</v>
      </c>
      <c r="J1671" s="21" t="s">
        <v>7228</v>
      </c>
      <c r="K1671" s="217" t="s">
        <v>27</v>
      </c>
      <c r="L1671" s="215" t="str">
        <f>VLOOKUP($K1671,[1]TONG_SL!$A$1:$D$65536,2,0)</f>
        <v>Chân giò heo muối 300g</v>
      </c>
      <c r="M1671" s="247"/>
      <c r="N1671" s="215" t="str">
        <f t="shared" si="198"/>
        <v>K-C6</v>
      </c>
      <c r="O1671" s="222"/>
      <c r="P1671" s="222"/>
      <c r="Q1671" s="215" t="str">
        <f>VLOOKUP(K1671,TONG_SL!$A:$D,3,0)</f>
        <v>Túi</v>
      </c>
      <c r="R1671" s="223">
        <v>10</v>
      </c>
      <c r="S1671" s="224"/>
      <c r="T1671" s="224">
        <f>VLOOKUP(VLOOKUP(G1671,Ma_KH!$A:$R,18,0)&amp;K1671,Gia_MB!$A:$F,6,0)</f>
        <v>73431</v>
      </c>
      <c r="U1671" s="182">
        <f t="shared" si="199"/>
        <v>734310</v>
      </c>
      <c r="V1671" s="224"/>
      <c r="W1671" s="225">
        <f t="shared" si="200"/>
        <v>0</v>
      </c>
      <c r="X1671" s="226" t="str">
        <f t="shared" si="201"/>
        <v>8</v>
      </c>
      <c r="Y1671" s="224"/>
      <c r="Z1671" s="182">
        <f t="shared" si="202"/>
        <v>58744.800000000003</v>
      </c>
      <c r="AA1671" s="227">
        <f>VLOOKUP(G1671,Ma_KH!$A:$R,14,0)</f>
        <v>60</v>
      </c>
    </row>
    <row r="1672" spans="1:27" x14ac:dyDescent="0.25">
      <c r="A1672" s="280">
        <v>46040</v>
      </c>
      <c r="B1672" s="281">
        <v>4183198613</v>
      </c>
      <c r="C1672" s="288" t="s">
        <v>15180</v>
      </c>
      <c r="D1672" s="286">
        <v>46056</v>
      </c>
      <c r="E1672" s="219"/>
      <c r="F1672" s="218"/>
      <c r="G1672" s="268" t="s">
        <v>15442</v>
      </c>
      <c r="H1672" s="219"/>
      <c r="I1672" s="217" t="s">
        <v>15605</v>
      </c>
      <c r="J1672" s="21" t="s">
        <v>7228</v>
      </c>
      <c r="K1672" s="217" t="s">
        <v>30</v>
      </c>
      <c r="L1672" s="215" t="str">
        <f>VLOOKUP($K1672,[1]TONG_SL!$A$1:$D$65536,2,0)</f>
        <v>Gà muối 500g</v>
      </c>
      <c r="M1672" s="247"/>
      <c r="N1672" s="215" t="str">
        <f t="shared" si="198"/>
        <v>K-C6</v>
      </c>
      <c r="O1672" s="222"/>
      <c r="P1672" s="222"/>
      <c r="Q1672" s="215" t="str">
        <f>VLOOKUP(K1672,TONG_SL!$A:$D,3,0)</f>
        <v>Túi</v>
      </c>
      <c r="R1672" s="223">
        <v>8</v>
      </c>
      <c r="S1672" s="224"/>
      <c r="T1672" s="224">
        <f>VLOOKUP(VLOOKUP(G1672,Ma_KH!$A:$R,18,0)&amp;K1672,Gia_MB!$A:$F,6,0)</f>
        <v>116611</v>
      </c>
      <c r="U1672" s="182">
        <f t="shared" si="199"/>
        <v>932888</v>
      </c>
      <c r="V1672" s="224"/>
      <c r="W1672" s="225">
        <f t="shared" si="200"/>
        <v>0</v>
      </c>
      <c r="X1672" s="226" t="str">
        <f t="shared" si="201"/>
        <v>8</v>
      </c>
      <c r="Y1672" s="224"/>
      <c r="Z1672" s="182">
        <f t="shared" si="202"/>
        <v>74631.040000000008</v>
      </c>
      <c r="AA1672" s="227">
        <f>VLOOKUP(G1672,Ma_KH!$A:$R,14,0)</f>
        <v>60</v>
      </c>
    </row>
    <row r="1673" spans="1:27" x14ac:dyDescent="0.25">
      <c r="A1673" s="280">
        <v>46040</v>
      </c>
      <c r="B1673" s="281">
        <v>4183198613</v>
      </c>
      <c r="C1673" s="288" t="s">
        <v>15180</v>
      </c>
      <c r="D1673" s="286">
        <v>46056</v>
      </c>
      <c r="E1673" s="219"/>
      <c r="F1673" s="218"/>
      <c r="G1673" s="268" t="s">
        <v>15442</v>
      </c>
      <c r="H1673" s="219"/>
      <c r="I1673" s="217" t="s">
        <v>15605</v>
      </c>
      <c r="J1673" s="21" t="s">
        <v>7228</v>
      </c>
      <c r="K1673" s="217" t="s">
        <v>48</v>
      </c>
      <c r="L1673" s="215" t="str">
        <f>VLOOKUP($K1673,[1]TONG_SL!$A$1:$D$65536,2,0)</f>
        <v>Mọc Nấm Hương 250g</v>
      </c>
      <c r="M1673" s="247"/>
      <c r="N1673" s="215" t="str">
        <f t="shared" si="198"/>
        <v>K-C6</v>
      </c>
      <c r="O1673" s="222"/>
      <c r="P1673" s="222"/>
      <c r="Q1673" s="215" t="str">
        <f>VLOOKUP(K1673,TONG_SL!$A:$D,3,0)</f>
        <v>Túi</v>
      </c>
      <c r="R1673" s="223">
        <v>10</v>
      </c>
      <c r="S1673" s="224"/>
      <c r="T1673" s="224">
        <f>VLOOKUP(VLOOKUP(G1673,Ma_KH!$A:$R,18,0)&amp;K1673,Gia_MB!$A:$F,6,0)</f>
        <v>46000</v>
      </c>
      <c r="U1673" s="182">
        <f t="shared" si="199"/>
        <v>460000</v>
      </c>
      <c r="V1673" s="224"/>
      <c r="W1673" s="225">
        <f t="shared" si="200"/>
        <v>0</v>
      </c>
      <c r="X1673" s="226" t="str">
        <f t="shared" si="201"/>
        <v>8</v>
      </c>
      <c r="Y1673" s="224"/>
      <c r="Z1673" s="182">
        <f t="shared" si="202"/>
        <v>36800</v>
      </c>
      <c r="AA1673" s="227">
        <f>VLOOKUP(G1673,Ma_KH!$A:$R,14,0)</f>
        <v>60</v>
      </c>
    </row>
    <row r="1674" spans="1:27" x14ac:dyDescent="0.25">
      <c r="A1674" s="280">
        <v>46040</v>
      </c>
      <c r="B1674" s="281">
        <v>4183198613</v>
      </c>
      <c r="C1674" s="288" t="s">
        <v>15180</v>
      </c>
      <c r="D1674" s="286">
        <v>46056</v>
      </c>
      <c r="E1674" s="219"/>
      <c r="F1674" s="218"/>
      <c r="G1674" s="268" t="s">
        <v>15442</v>
      </c>
      <c r="H1674" s="219"/>
      <c r="I1674" s="217" t="s">
        <v>15605</v>
      </c>
      <c r="J1674" s="21" t="s">
        <v>7228</v>
      </c>
      <c r="K1674" s="217" t="s">
        <v>32</v>
      </c>
      <c r="L1674" s="215" t="str">
        <f>VLOOKUP($K1674,[1]TONG_SL!$A$1:$D$65536,2,0)</f>
        <v>Giò Tai Lưỡi Xào 250g</v>
      </c>
      <c r="M1674" s="247"/>
      <c r="N1674" s="215" t="str">
        <f t="shared" si="198"/>
        <v>K-C6</v>
      </c>
      <c r="O1674" s="222"/>
      <c r="P1674" s="222"/>
      <c r="Q1674" s="215" t="str">
        <f>VLOOKUP(K1674,TONG_SL!$A:$D,3,0)</f>
        <v>Túi</v>
      </c>
      <c r="R1674" s="223">
        <v>10</v>
      </c>
      <c r="S1674" s="224"/>
      <c r="T1674" s="224">
        <f>VLOOKUP(VLOOKUP(G1674,Ma_KH!$A:$R,18,0)&amp;K1674,Gia_MB!$A:$F,6,0)</f>
        <v>50182</v>
      </c>
      <c r="U1674" s="182">
        <f t="shared" si="199"/>
        <v>501820</v>
      </c>
      <c r="V1674" s="224"/>
      <c r="W1674" s="225">
        <f t="shared" si="200"/>
        <v>0</v>
      </c>
      <c r="X1674" s="226" t="str">
        <f t="shared" si="201"/>
        <v>8</v>
      </c>
      <c r="Y1674" s="224"/>
      <c r="Z1674" s="182">
        <f t="shared" si="202"/>
        <v>40145.599999999999</v>
      </c>
      <c r="AA1674" s="227">
        <f>VLOOKUP(G1674,Ma_KH!$A:$R,14,0)</f>
        <v>60</v>
      </c>
    </row>
    <row r="1675" spans="1:27" x14ac:dyDescent="0.25">
      <c r="A1675" s="280">
        <v>46052</v>
      </c>
      <c r="B1675" s="281">
        <v>4183986093</v>
      </c>
      <c r="C1675" s="288" t="s">
        <v>15180</v>
      </c>
      <c r="D1675" s="286">
        <v>46056</v>
      </c>
      <c r="E1675" s="219"/>
      <c r="F1675" s="218"/>
      <c r="G1675" s="268" t="s">
        <v>15442</v>
      </c>
      <c r="H1675" s="219"/>
      <c r="I1675" s="217" t="s">
        <v>15606</v>
      </c>
      <c r="J1675" s="21" t="s">
        <v>7228</v>
      </c>
      <c r="K1675" s="217" t="s">
        <v>27</v>
      </c>
      <c r="L1675" s="215" t="str">
        <f>VLOOKUP($K1675,[1]TONG_SL!$A$1:$D$65536,2,0)</f>
        <v>Chân giò heo muối 300g</v>
      </c>
      <c r="M1675" s="247"/>
      <c r="N1675" s="215" t="str">
        <f t="shared" si="198"/>
        <v>K-C6</v>
      </c>
      <c r="O1675" s="222"/>
      <c r="P1675" s="222"/>
      <c r="Q1675" s="215" t="str">
        <f>VLOOKUP(K1675,TONG_SL!$A:$D,3,0)</f>
        <v>Túi</v>
      </c>
      <c r="R1675" s="223">
        <v>10</v>
      </c>
      <c r="S1675" s="224"/>
      <c r="T1675" s="224">
        <f>VLOOKUP(VLOOKUP(G1675,Ma_KH!$A:$R,18,0)&amp;K1675,Gia_MB!$A:$F,6,0)</f>
        <v>73431</v>
      </c>
      <c r="U1675" s="182">
        <f t="shared" si="199"/>
        <v>734310</v>
      </c>
      <c r="V1675" s="224"/>
      <c r="W1675" s="225">
        <f t="shared" si="200"/>
        <v>0</v>
      </c>
      <c r="X1675" s="226" t="str">
        <f t="shared" si="201"/>
        <v>8</v>
      </c>
      <c r="Y1675" s="224"/>
      <c r="Z1675" s="182">
        <f t="shared" si="202"/>
        <v>58744.800000000003</v>
      </c>
      <c r="AA1675" s="227">
        <f>VLOOKUP(G1675,Ma_KH!$A:$R,14,0)</f>
        <v>60</v>
      </c>
    </row>
    <row r="1676" spans="1:27" x14ac:dyDescent="0.25">
      <c r="A1676" s="280">
        <v>46052</v>
      </c>
      <c r="B1676" s="281">
        <v>4183986093</v>
      </c>
      <c r="C1676" s="288" t="s">
        <v>15180</v>
      </c>
      <c r="D1676" s="286">
        <v>46056</v>
      </c>
      <c r="E1676" s="219"/>
      <c r="F1676" s="218"/>
      <c r="G1676" s="268" t="s">
        <v>15442</v>
      </c>
      <c r="H1676" s="219"/>
      <c r="I1676" s="217" t="s">
        <v>15606</v>
      </c>
      <c r="J1676" s="21" t="s">
        <v>7228</v>
      </c>
      <c r="K1676" s="217" t="s">
        <v>30</v>
      </c>
      <c r="L1676" s="215" t="str">
        <f>VLOOKUP($K1676,[1]TONG_SL!$A$1:$D$65536,2,0)</f>
        <v>Gà muối 500g</v>
      </c>
      <c r="M1676" s="247"/>
      <c r="N1676" s="215" t="str">
        <f t="shared" si="198"/>
        <v>K-C6</v>
      </c>
      <c r="O1676" s="222"/>
      <c r="P1676" s="222"/>
      <c r="Q1676" s="215" t="str">
        <f>VLOOKUP(K1676,TONG_SL!$A:$D,3,0)</f>
        <v>Túi</v>
      </c>
      <c r="R1676" s="223">
        <v>12</v>
      </c>
      <c r="S1676" s="224"/>
      <c r="T1676" s="224">
        <f>VLOOKUP(VLOOKUP(G1676,Ma_KH!$A:$R,18,0)&amp;K1676,Gia_MB!$A:$F,6,0)</f>
        <v>116611</v>
      </c>
      <c r="U1676" s="182">
        <f t="shared" si="199"/>
        <v>1399332</v>
      </c>
      <c r="V1676" s="224"/>
      <c r="W1676" s="225">
        <f t="shared" si="200"/>
        <v>0</v>
      </c>
      <c r="X1676" s="226" t="str">
        <f t="shared" si="201"/>
        <v>8</v>
      </c>
      <c r="Y1676" s="224"/>
      <c r="Z1676" s="182">
        <f t="shared" si="202"/>
        <v>111946.56</v>
      </c>
      <c r="AA1676" s="227">
        <f>VLOOKUP(G1676,Ma_KH!$A:$R,14,0)</f>
        <v>60</v>
      </c>
    </row>
    <row r="1677" spans="1:27" x14ac:dyDescent="0.25">
      <c r="A1677" s="280">
        <v>46050</v>
      </c>
      <c r="B1677" s="281">
        <v>4183905368</v>
      </c>
      <c r="C1677" s="288" t="s">
        <v>15180</v>
      </c>
      <c r="D1677" s="286">
        <v>46056</v>
      </c>
      <c r="E1677" s="219"/>
      <c r="F1677" s="218"/>
      <c r="G1677" s="268" t="s">
        <v>15442</v>
      </c>
      <c r="H1677" s="219"/>
      <c r="I1677" s="217" t="s">
        <v>15607</v>
      </c>
      <c r="J1677" s="21" t="s">
        <v>7228</v>
      </c>
      <c r="K1677" s="217" t="s">
        <v>30</v>
      </c>
      <c r="L1677" s="215" t="str">
        <f>VLOOKUP($K1677,[1]TONG_SL!$A$1:$D$65536,2,0)</f>
        <v>Gà muối 500g</v>
      </c>
      <c r="M1677" s="247"/>
      <c r="N1677" s="215" t="str">
        <f t="shared" si="198"/>
        <v>K-C6</v>
      </c>
      <c r="O1677" s="222"/>
      <c r="P1677" s="222"/>
      <c r="Q1677" s="215" t="str">
        <f>VLOOKUP(K1677,TONG_SL!$A:$D,3,0)</f>
        <v>Túi</v>
      </c>
      <c r="R1677" s="223">
        <v>15</v>
      </c>
      <c r="S1677" s="224"/>
      <c r="T1677" s="224">
        <f>VLOOKUP(VLOOKUP(G1677,Ma_KH!$A:$R,18,0)&amp;K1677,Gia_MB!$A:$F,6,0)</f>
        <v>116611</v>
      </c>
      <c r="U1677" s="182">
        <f t="shared" si="199"/>
        <v>1749165</v>
      </c>
      <c r="V1677" s="224"/>
      <c r="W1677" s="225">
        <f t="shared" si="200"/>
        <v>0</v>
      </c>
      <c r="X1677" s="226" t="str">
        <f t="shared" si="201"/>
        <v>8</v>
      </c>
      <c r="Y1677" s="224"/>
      <c r="Z1677" s="182">
        <f t="shared" si="202"/>
        <v>139933.20000000001</v>
      </c>
      <c r="AA1677" s="227">
        <f>VLOOKUP(G1677,Ma_KH!$A:$R,14,0)</f>
        <v>60</v>
      </c>
    </row>
    <row r="1678" spans="1:27" x14ac:dyDescent="0.25">
      <c r="A1678" s="280">
        <v>46050</v>
      </c>
      <c r="B1678" s="281">
        <v>4183905368</v>
      </c>
      <c r="C1678" s="288" t="s">
        <v>15180</v>
      </c>
      <c r="D1678" s="286">
        <v>46056</v>
      </c>
      <c r="E1678" s="219"/>
      <c r="F1678" s="218"/>
      <c r="G1678" s="268" t="s">
        <v>15442</v>
      </c>
      <c r="H1678" s="219"/>
      <c r="I1678" s="217" t="s">
        <v>15607</v>
      </c>
      <c r="J1678" s="21" t="s">
        <v>7228</v>
      </c>
      <c r="K1678" s="217" t="s">
        <v>27</v>
      </c>
      <c r="L1678" s="215" t="str">
        <f>VLOOKUP($K1678,[1]TONG_SL!$A$1:$D$65536,2,0)</f>
        <v>Chân giò heo muối 300g</v>
      </c>
      <c r="M1678" s="247"/>
      <c r="N1678" s="215" t="str">
        <f t="shared" si="198"/>
        <v>K-C6</v>
      </c>
      <c r="O1678" s="222"/>
      <c r="P1678" s="222"/>
      <c r="Q1678" s="215" t="str">
        <f>VLOOKUP(K1678,TONG_SL!$A:$D,3,0)</f>
        <v>Túi</v>
      </c>
      <c r="R1678" s="223">
        <v>20</v>
      </c>
      <c r="S1678" s="224"/>
      <c r="T1678" s="224">
        <f>VLOOKUP(VLOOKUP(G1678,Ma_KH!$A:$R,18,0)&amp;K1678,Gia_MB!$A:$F,6,0)</f>
        <v>73431</v>
      </c>
      <c r="U1678" s="182">
        <f t="shared" si="199"/>
        <v>1468620</v>
      </c>
      <c r="V1678" s="224"/>
      <c r="W1678" s="225">
        <f t="shared" si="200"/>
        <v>0</v>
      </c>
      <c r="X1678" s="226" t="str">
        <f t="shared" si="201"/>
        <v>8</v>
      </c>
      <c r="Y1678" s="224"/>
      <c r="Z1678" s="182">
        <f t="shared" si="202"/>
        <v>117489.60000000001</v>
      </c>
      <c r="AA1678" s="227">
        <f>VLOOKUP(G1678,Ma_KH!$A:$R,14,0)</f>
        <v>60</v>
      </c>
    </row>
    <row r="1679" spans="1:27" x14ac:dyDescent="0.25">
      <c r="A1679" s="280">
        <v>46050</v>
      </c>
      <c r="B1679" s="281">
        <v>4183905368</v>
      </c>
      <c r="C1679" s="288" t="s">
        <v>15180</v>
      </c>
      <c r="D1679" s="286">
        <v>46056</v>
      </c>
      <c r="E1679" s="219"/>
      <c r="F1679" s="218"/>
      <c r="G1679" s="268" t="s">
        <v>15442</v>
      </c>
      <c r="H1679" s="219"/>
      <c r="I1679" s="217" t="s">
        <v>15607</v>
      </c>
      <c r="J1679" s="21" t="s">
        <v>7228</v>
      </c>
      <c r="K1679" s="217" t="s">
        <v>32</v>
      </c>
      <c r="L1679" s="215" t="str">
        <f>VLOOKUP($K1679,[1]TONG_SL!$A$1:$D$65536,2,0)</f>
        <v>Giò Tai Lưỡi Xào 250g</v>
      </c>
      <c r="M1679" s="247"/>
      <c r="N1679" s="215" t="str">
        <f t="shared" si="198"/>
        <v>K-C6</v>
      </c>
      <c r="O1679" s="222"/>
      <c r="P1679" s="222"/>
      <c r="Q1679" s="215" t="str">
        <f>VLOOKUP(K1679,TONG_SL!$A:$D,3,0)</f>
        <v>Túi</v>
      </c>
      <c r="R1679" s="223">
        <v>15</v>
      </c>
      <c r="S1679" s="224"/>
      <c r="T1679" s="224">
        <f>VLOOKUP(VLOOKUP(G1679,Ma_KH!$A:$R,18,0)&amp;K1679,Gia_MB!$A:$F,6,0)</f>
        <v>50182</v>
      </c>
      <c r="U1679" s="182">
        <f t="shared" si="199"/>
        <v>752730</v>
      </c>
      <c r="V1679" s="224"/>
      <c r="W1679" s="225">
        <f t="shared" si="200"/>
        <v>0</v>
      </c>
      <c r="X1679" s="226" t="str">
        <f t="shared" si="201"/>
        <v>8</v>
      </c>
      <c r="Y1679" s="224"/>
      <c r="Z1679" s="182">
        <f t="shared" si="202"/>
        <v>60218.400000000001</v>
      </c>
      <c r="AA1679" s="227">
        <f>VLOOKUP(G1679,Ma_KH!$A:$R,14,0)</f>
        <v>60</v>
      </c>
    </row>
    <row r="1680" spans="1:27" x14ac:dyDescent="0.25">
      <c r="A1680" s="280">
        <v>46050</v>
      </c>
      <c r="B1680" s="281">
        <v>4183905368</v>
      </c>
      <c r="C1680" s="288" t="s">
        <v>15180</v>
      </c>
      <c r="D1680" s="286">
        <v>46056</v>
      </c>
      <c r="E1680" s="219"/>
      <c r="F1680" s="218"/>
      <c r="G1680" s="268" t="s">
        <v>15442</v>
      </c>
      <c r="H1680" s="219"/>
      <c r="I1680" s="217" t="s">
        <v>15607</v>
      </c>
      <c r="J1680" s="21" t="s">
        <v>7228</v>
      </c>
      <c r="K1680" s="217" t="s">
        <v>7150</v>
      </c>
      <c r="L1680" s="215" t="str">
        <f>VLOOKUP($K1680,[1]TONG_SL!$A$1:$D$65536,2,0)</f>
        <v>Chả cốm 300g</v>
      </c>
      <c r="M1680" s="247"/>
      <c r="N1680" s="215" t="str">
        <f t="shared" si="198"/>
        <v>K-C6</v>
      </c>
      <c r="O1680" s="222"/>
      <c r="P1680" s="222"/>
      <c r="Q1680" s="215" t="str">
        <f>VLOOKUP(K1680,TONG_SL!$A:$D,3,0)</f>
        <v>Túi</v>
      </c>
      <c r="R1680" s="223">
        <v>5</v>
      </c>
      <c r="S1680" s="224"/>
      <c r="T1680" s="224">
        <f>VLOOKUP(VLOOKUP(G1680,Ma_KH!$A:$R,18,0)&amp;K1680,Gia_MB!$A:$F,6,0)</f>
        <v>74250</v>
      </c>
      <c r="U1680" s="182">
        <f t="shared" si="199"/>
        <v>371250</v>
      </c>
      <c r="V1680" s="224"/>
      <c r="W1680" s="225">
        <f t="shared" si="200"/>
        <v>0</v>
      </c>
      <c r="X1680" s="226" t="str">
        <f t="shared" si="201"/>
        <v>8</v>
      </c>
      <c r="Y1680" s="224"/>
      <c r="Z1680" s="182">
        <f t="shared" si="202"/>
        <v>29700</v>
      </c>
      <c r="AA1680" s="227">
        <f>VLOOKUP(G1680,Ma_KH!$A:$R,14,0)</f>
        <v>60</v>
      </c>
    </row>
    <row r="1681" spans="1:27" x14ac:dyDescent="0.25">
      <c r="A1681" s="280">
        <v>46040</v>
      </c>
      <c r="B1681" s="281">
        <v>4183199144</v>
      </c>
      <c r="C1681" s="288" t="s">
        <v>15180</v>
      </c>
      <c r="D1681" s="286">
        <v>46056</v>
      </c>
      <c r="E1681" s="219"/>
      <c r="F1681" s="218"/>
      <c r="G1681" s="268" t="s">
        <v>15442</v>
      </c>
      <c r="H1681" s="219"/>
      <c r="I1681" s="217" t="s">
        <v>15608</v>
      </c>
      <c r="J1681" s="21" t="s">
        <v>7228</v>
      </c>
      <c r="K1681" s="217" t="s">
        <v>48</v>
      </c>
      <c r="L1681" s="215" t="str">
        <f>VLOOKUP($K1681,[1]TONG_SL!$A$1:$D$65536,2,0)</f>
        <v>Mọc Nấm Hương 250g</v>
      </c>
      <c r="M1681" s="247"/>
      <c r="N1681" s="215" t="str">
        <f t="shared" si="198"/>
        <v>K-C6</v>
      </c>
      <c r="O1681" s="222"/>
      <c r="P1681" s="222"/>
      <c r="Q1681" s="215" t="str">
        <f>VLOOKUP(K1681,TONG_SL!$A:$D,3,0)</f>
        <v>Túi</v>
      </c>
      <c r="R1681" s="223">
        <v>10</v>
      </c>
      <c r="S1681" s="224"/>
      <c r="T1681" s="224">
        <f>VLOOKUP(VLOOKUP(G1681,Ma_KH!$A:$R,18,0)&amp;K1681,Gia_MB!$A:$F,6,0)</f>
        <v>46000</v>
      </c>
      <c r="U1681" s="182">
        <f t="shared" si="199"/>
        <v>460000</v>
      </c>
      <c r="V1681" s="224"/>
      <c r="W1681" s="225">
        <f t="shared" si="200"/>
        <v>0</v>
      </c>
      <c r="X1681" s="226" t="str">
        <f t="shared" si="201"/>
        <v>8</v>
      </c>
      <c r="Y1681" s="224"/>
      <c r="Z1681" s="182">
        <f t="shared" si="202"/>
        <v>36800</v>
      </c>
      <c r="AA1681" s="227">
        <f>VLOOKUP(G1681,Ma_KH!$A:$R,14,0)</f>
        <v>60</v>
      </c>
    </row>
    <row r="1682" spans="1:27" x14ac:dyDescent="0.25">
      <c r="A1682" s="280">
        <v>46040</v>
      </c>
      <c r="B1682" s="281">
        <v>4183199144</v>
      </c>
      <c r="C1682" s="288" t="s">
        <v>15180</v>
      </c>
      <c r="D1682" s="286">
        <v>46056</v>
      </c>
      <c r="E1682" s="219"/>
      <c r="F1682" s="218"/>
      <c r="G1682" s="268" t="s">
        <v>15442</v>
      </c>
      <c r="H1682" s="219"/>
      <c r="I1682" s="217" t="s">
        <v>15608</v>
      </c>
      <c r="J1682" s="21" t="s">
        <v>7228</v>
      </c>
      <c r="K1682" s="217" t="s">
        <v>27</v>
      </c>
      <c r="L1682" s="215" t="str">
        <f>VLOOKUP($K1682,[1]TONG_SL!$A$1:$D$65536,2,0)</f>
        <v>Chân giò heo muối 300g</v>
      </c>
      <c r="M1682" s="247"/>
      <c r="N1682" s="215" t="str">
        <f t="shared" si="198"/>
        <v>K-C6</v>
      </c>
      <c r="O1682" s="222"/>
      <c r="P1682" s="222"/>
      <c r="Q1682" s="215" t="str">
        <f>VLOOKUP(K1682,TONG_SL!$A:$D,3,0)</f>
        <v>Túi</v>
      </c>
      <c r="R1682" s="223">
        <v>12</v>
      </c>
      <c r="S1682" s="224"/>
      <c r="T1682" s="224">
        <f>VLOOKUP(VLOOKUP(G1682,Ma_KH!$A:$R,18,0)&amp;K1682,Gia_MB!$A:$F,6,0)</f>
        <v>73431</v>
      </c>
      <c r="U1682" s="182">
        <f t="shared" si="199"/>
        <v>881172</v>
      </c>
      <c r="V1682" s="224"/>
      <c r="W1682" s="225">
        <f t="shared" si="200"/>
        <v>0</v>
      </c>
      <c r="X1682" s="226" t="str">
        <f t="shared" si="201"/>
        <v>8</v>
      </c>
      <c r="Y1682" s="224"/>
      <c r="Z1682" s="182">
        <f t="shared" si="202"/>
        <v>70493.759999999995</v>
      </c>
      <c r="AA1682" s="227">
        <f>VLOOKUP(G1682,Ma_KH!$A:$R,14,0)</f>
        <v>60</v>
      </c>
    </row>
    <row r="1683" spans="1:27" x14ac:dyDescent="0.25">
      <c r="A1683" s="280">
        <v>46040</v>
      </c>
      <c r="B1683" s="281">
        <v>4183199144</v>
      </c>
      <c r="C1683" s="288" t="s">
        <v>15180</v>
      </c>
      <c r="D1683" s="286">
        <v>46056</v>
      </c>
      <c r="E1683" s="219"/>
      <c r="F1683" s="218"/>
      <c r="G1683" s="268" t="s">
        <v>15442</v>
      </c>
      <c r="H1683" s="219"/>
      <c r="I1683" s="217" t="s">
        <v>15608</v>
      </c>
      <c r="J1683" s="21" t="s">
        <v>7228</v>
      </c>
      <c r="K1683" s="217" t="s">
        <v>30</v>
      </c>
      <c r="L1683" s="215" t="str">
        <f>VLOOKUP($K1683,[1]TONG_SL!$A$1:$D$65536,2,0)</f>
        <v>Gà muối 500g</v>
      </c>
      <c r="M1683" s="247"/>
      <c r="N1683" s="215" t="str">
        <f t="shared" si="198"/>
        <v>K-C6</v>
      </c>
      <c r="O1683" s="222"/>
      <c r="P1683" s="222"/>
      <c r="Q1683" s="215" t="str">
        <f>VLOOKUP(K1683,TONG_SL!$A:$D,3,0)</f>
        <v>Túi</v>
      </c>
      <c r="R1683" s="223">
        <v>10</v>
      </c>
      <c r="S1683" s="224"/>
      <c r="T1683" s="224">
        <f>VLOOKUP(VLOOKUP(G1683,Ma_KH!$A:$R,18,0)&amp;K1683,Gia_MB!$A:$F,6,0)</f>
        <v>116611</v>
      </c>
      <c r="U1683" s="182">
        <f t="shared" si="199"/>
        <v>1166110</v>
      </c>
      <c r="V1683" s="224"/>
      <c r="W1683" s="225">
        <f t="shared" si="200"/>
        <v>0</v>
      </c>
      <c r="X1683" s="226" t="str">
        <f t="shared" si="201"/>
        <v>8</v>
      </c>
      <c r="Y1683" s="224"/>
      <c r="Z1683" s="182">
        <f t="shared" si="202"/>
        <v>93288.8</v>
      </c>
      <c r="AA1683" s="227">
        <f>VLOOKUP(G1683,Ma_KH!$A:$R,14,0)</f>
        <v>60</v>
      </c>
    </row>
    <row r="1684" spans="1:27" x14ac:dyDescent="0.25">
      <c r="A1684" s="216">
        <v>46040</v>
      </c>
      <c r="B1684" s="217">
        <v>4183199102</v>
      </c>
      <c r="C1684" s="10" t="s">
        <v>15180</v>
      </c>
      <c r="D1684" s="9">
        <v>46056</v>
      </c>
      <c r="E1684" s="219"/>
      <c r="F1684" s="218"/>
      <c r="G1684" s="268" t="s">
        <v>15442</v>
      </c>
      <c r="H1684" s="219"/>
      <c r="I1684" s="217" t="s">
        <v>15609</v>
      </c>
      <c r="J1684" s="21" t="s">
        <v>7228</v>
      </c>
      <c r="K1684" s="217" t="s">
        <v>48</v>
      </c>
      <c r="L1684" s="215" t="str">
        <f>VLOOKUP($K1684,[1]TONG_SL!$A$1:$D$65536,2,0)</f>
        <v>Mọc Nấm Hương 250g</v>
      </c>
      <c r="M1684" s="247"/>
      <c r="N1684" s="215" t="str">
        <f t="shared" si="198"/>
        <v>K-C6</v>
      </c>
      <c r="O1684" s="222"/>
      <c r="P1684" s="222"/>
      <c r="Q1684" s="215" t="str">
        <f>VLOOKUP(K1684,TONG_SL!$A:$D,3,0)</f>
        <v>Túi</v>
      </c>
      <c r="R1684" s="223">
        <v>16</v>
      </c>
      <c r="S1684" s="224"/>
      <c r="T1684" s="224">
        <f>VLOOKUP(VLOOKUP(G1684,Ma_KH!$A:$R,18,0)&amp;K1684,Gia_MB!$A:$F,6,0)</f>
        <v>46000</v>
      </c>
      <c r="U1684" s="182">
        <f t="shared" si="199"/>
        <v>736000</v>
      </c>
      <c r="V1684" s="224"/>
      <c r="W1684" s="225">
        <f t="shared" si="200"/>
        <v>0</v>
      </c>
      <c r="X1684" s="226" t="str">
        <f t="shared" si="201"/>
        <v>8</v>
      </c>
      <c r="Y1684" s="224"/>
      <c r="Z1684" s="182">
        <f t="shared" si="202"/>
        <v>58880</v>
      </c>
      <c r="AA1684" s="227">
        <f>VLOOKUP(G1684,Ma_KH!$A:$R,14,0)</f>
        <v>60</v>
      </c>
    </row>
    <row r="1685" spans="1:27" x14ac:dyDescent="0.25">
      <c r="A1685" s="216">
        <v>46040</v>
      </c>
      <c r="B1685" s="217">
        <v>4183199102</v>
      </c>
      <c r="C1685" s="10" t="s">
        <v>15180</v>
      </c>
      <c r="D1685" s="9">
        <v>46056</v>
      </c>
      <c r="E1685" s="219"/>
      <c r="F1685" s="218"/>
      <c r="G1685" s="268" t="s">
        <v>15442</v>
      </c>
      <c r="H1685" s="219"/>
      <c r="I1685" s="217" t="s">
        <v>15609</v>
      </c>
      <c r="J1685" s="21" t="s">
        <v>7228</v>
      </c>
      <c r="K1685" s="217" t="s">
        <v>32</v>
      </c>
      <c r="L1685" s="215" t="str">
        <f>VLOOKUP($K1685,[1]TONG_SL!$A$1:$D$65536,2,0)</f>
        <v>Giò Tai Lưỡi Xào 250g</v>
      </c>
      <c r="M1685" s="247"/>
      <c r="N1685" s="215" t="str">
        <f t="shared" si="198"/>
        <v>K-C6</v>
      </c>
      <c r="O1685" s="222"/>
      <c r="P1685" s="222"/>
      <c r="Q1685" s="215" t="str">
        <f>VLOOKUP(K1685,TONG_SL!$A:$D,3,0)</f>
        <v>Túi</v>
      </c>
      <c r="R1685" s="223">
        <v>12</v>
      </c>
      <c r="S1685" s="224"/>
      <c r="T1685" s="224">
        <f>VLOOKUP(VLOOKUP(G1685,Ma_KH!$A:$R,18,0)&amp;K1685,Gia_MB!$A:$F,6,0)</f>
        <v>50182</v>
      </c>
      <c r="U1685" s="182">
        <f t="shared" si="199"/>
        <v>602184</v>
      </c>
      <c r="V1685" s="224"/>
      <c r="W1685" s="225">
        <f t="shared" si="200"/>
        <v>0</v>
      </c>
      <c r="X1685" s="226" t="str">
        <f t="shared" si="201"/>
        <v>8</v>
      </c>
      <c r="Y1685" s="224"/>
      <c r="Z1685" s="182">
        <f t="shared" si="202"/>
        <v>48174.720000000001</v>
      </c>
      <c r="AA1685" s="227">
        <f>VLOOKUP(G1685,Ma_KH!$A:$R,14,0)</f>
        <v>60</v>
      </c>
    </row>
    <row r="1686" spans="1:27" x14ac:dyDescent="0.25">
      <c r="A1686" s="216">
        <v>46040</v>
      </c>
      <c r="B1686" s="217">
        <v>4183199102</v>
      </c>
      <c r="C1686" s="10" t="s">
        <v>15180</v>
      </c>
      <c r="D1686" s="9">
        <v>46056</v>
      </c>
      <c r="E1686" s="219"/>
      <c r="F1686" s="218"/>
      <c r="G1686" s="268" t="s">
        <v>15442</v>
      </c>
      <c r="H1686" s="219"/>
      <c r="I1686" s="217" t="s">
        <v>15609</v>
      </c>
      <c r="J1686" s="21" t="s">
        <v>7228</v>
      </c>
      <c r="K1686" s="217" t="s">
        <v>30</v>
      </c>
      <c r="L1686" s="215" t="str">
        <f>VLOOKUP($K1686,[1]TONG_SL!$A$1:$D$65536,2,0)</f>
        <v>Gà muối 500g</v>
      </c>
      <c r="M1686" s="247"/>
      <c r="N1686" s="215" t="str">
        <f t="shared" si="198"/>
        <v>K-C6</v>
      </c>
      <c r="O1686" s="222"/>
      <c r="P1686" s="222"/>
      <c r="Q1686" s="215" t="str">
        <f>VLOOKUP(K1686,TONG_SL!$A:$D,3,0)</f>
        <v>Túi</v>
      </c>
      <c r="R1686" s="223">
        <v>50</v>
      </c>
      <c r="S1686" s="224"/>
      <c r="T1686" s="224">
        <f>VLOOKUP(VLOOKUP(G1686,Ma_KH!$A:$R,18,0)&amp;K1686,Gia_MB!$A:$F,6,0)</f>
        <v>116611</v>
      </c>
      <c r="U1686" s="182">
        <f t="shared" si="199"/>
        <v>5830550</v>
      </c>
      <c r="V1686" s="224"/>
      <c r="W1686" s="225">
        <f t="shared" si="200"/>
        <v>0</v>
      </c>
      <c r="X1686" s="226" t="str">
        <f t="shared" si="201"/>
        <v>8</v>
      </c>
      <c r="Y1686" s="224"/>
      <c r="Z1686" s="182">
        <f t="shared" si="202"/>
        <v>466444</v>
      </c>
      <c r="AA1686" s="227">
        <f>VLOOKUP(G1686,Ma_KH!$A:$R,14,0)</f>
        <v>60</v>
      </c>
    </row>
    <row r="1687" spans="1:27" x14ac:dyDescent="0.25">
      <c r="A1687" s="216">
        <v>46040</v>
      </c>
      <c r="B1687" s="217">
        <v>4183199102</v>
      </c>
      <c r="C1687" s="10" t="s">
        <v>15180</v>
      </c>
      <c r="D1687" s="9">
        <v>46056</v>
      </c>
      <c r="E1687" s="219"/>
      <c r="F1687" s="218"/>
      <c r="G1687" s="268" t="s">
        <v>15442</v>
      </c>
      <c r="H1687" s="219"/>
      <c r="I1687" s="217" t="s">
        <v>15609</v>
      </c>
      <c r="J1687" s="21" t="s">
        <v>7228</v>
      </c>
      <c r="K1687" s="217" t="s">
        <v>27</v>
      </c>
      <c r="L1687" s="215" t="str">
        <f>VLOOKUP($K1687,[1]TONG_SL!$A$1:$D$65536,2,0)</f>
        <v>Chân giò heo muối 300g</v>
      </c>
      <c r="M1687" s="247"/>
      <c r="N1687" s="215" t="str">
        <f t="shared" si="198"/>
        <v>K-C6</v>
      </c>
      <c r="O1687" s="222"/>
      <c r="P1687" s="222"/>
      <c r="Q1687" s="215" t="str">
        <f>VLOOKUP(K1687,TONG_SL!$A:$D,3,0)</f>
        <v>Túi</v>
      </c>
      <c r="R1687" s="223">
        <v>13</v>
      </c>
      <c r="S1687" s="224"/>
      <c r="T1687" s="224">
        <f>VLOOKUP(VLOOKUP(G1687,Ma_KH!$A:$R,18,0)&amp;K1687,Gia_MB!$A:$F,6,0)</f>
        <v>73431</v>
      </c>
      <c r="U1687" s="182">
        <f t="shared" si="199"/>
        <v>954603</v>
      </c>
      <c r="V1687" s="224"/>
      <c r="W1687" s="225">
        <f t="shared" si="200"/>
        <v>0</v>
      </c>
      <c r="X1687" s="226" t="str">
        <f t="shared" si="201"/>
        <v>8</v>
      </c>
      <c r="Y1687" s="224"/>
      <c r="Z1687" s="182">
        <f t="shared" si="202"/>
        <v>76368.240000000005</v>
      </c>
      <c r="AA1687" s="227">
        <f>VLOOKUP(G1687,Ma_KH!$A:$R,14,0)</f>
        <v>60</v>
      </c>
    </row>
    <row r="1688" spans="1:27" x14ac:dyDescent="0.25">
      <c r="A1688" s="280">
        <v>46040</v>
      </c>
      <c r="B1688" s="281">
        <v>4183198928</v>
      </c>
      <c r="C1688" s="288" t="s">
        <v>15180</v>
      </c>
      <c r="D1688" s="286">
        <v>46056</v>
      </c>
      <c r="E1688" s="219"/>
      <c r="F1688" s="218"/>
      <c r="G1688" s="268" t="s">
        <v>15442</v>
      </c>
      <c r="H1688" s="219"/>
      <c r="I1688" s="217" t="s">
        <v>15610</v>
      </c>
      <c r="J1688" s="21" t="s">
        <v>7228</v>
      </c>
      <c r="K1688" s="217" t="s">
        <v>30</v>
      </c>
      <c r="L1688" s="215" t="str">
        <f>VLOOKUP($K1688,[1]TONG_SL!$A$1:$D$65536,2,0)</f>
        <v>Gà muối 500g</v>
      </c>
      <c r="M1688" s="247"/>
      <c r="N1688" s="215" t="str">
        <f t="shared" si="198"/>
        <v>K-C6</v>
      </c>
      <c r="O1688" s="222"/>
      <c r="P1688" s="222"/>
      <c r="Q1688" s="215" t="str">
        <f>VLOOKUP(K1688,TONG_SL!$A:$D,3,0)</f>
        <v>Túi</v>
      </c>
      <c r="R1688" s="223">
        <v>20</v>
      </c>
      <c r="S1688" s="224"/>
      <c r="T1688" s="224">
        <f>VLOOKUP(VLOOKUP(G1688,Ma_KH!$A:$R,18,0)&amp;K1688,Gia_MB!$A:$F,6,0)</f>
        <v>116611</v>
      </c>
      <c r="U1688" s="182">
        <f t="shared" si="199"/>
        <v>2332220</v>
      </c>
      <c r="V1688" s="224"/>
      <c r="W1688" s="225">
        <f t="shared" si="200"/>
        <v>0</v>
      </c>
      <c r="X1688" s="226" t="str">
        <f t="shared" si="201"/>
        <v>8</v>
      </c>
      <c r="Y1688" s="224"/>
      <c r="Z1688" s="182">
        <f t="shared" si="202"/>
        <v>186577.6</v>
      </c>
      <c r="AA1688" s="227">
        <f>VLOOKUP(G1688,Ma_KH!$A:$R,14,0)</f>
        <v>60</v>
      </c>
    </row>
    <row r="1689" spans="1:27" x14ac:dyDescent="0.25">
      <c r="A1689" s="280">
        <v>46040</v>
      </c>
      <c r="B1689" s="281">
        <v>4183198928</v>
      </c>
      <c r="C1689" s="288" t="s">
        <v>15180</v>
      </c>
      <c r="D1689" s="286">
        <v>46056</v>
      </c>
      <c r="E1689" s="219"/>
      <c r="F1689" s="218"/>
      <c r="G1689" s="268" t="s">
        <v>15442</v>
      </c>
      <c r="H1689" s="219"/>
      <c r="I1689" s="217" t="s">
        <v>15610</v>
      </c>
      <c r="J1689" s="21" t="s">
        <v>7228</v>
      </c>
      <c r="K1689" s="217" t="s">
        <v>27</v>
      </c>
      <c r="L1689" s="215" t="str">
        <f>VLOOKUP($K1689,[1]TONG_SL!$A$1:$D$65536,2,0)</f>
        <v>Chân giò heo muối 300g</v>
      </c>
      <c r="M1689" s="247"/>
      <c r="N1689" s="215" t="str">
        <f t="shared" si="198"/>
        <v>K-C6</v>
      </c>
      <c r="O1689" s="222"/>
      <c r="P1689" s="222"/>
      <c r="Q1689" s="215" t="str">
        <f>VLOOKUP(K1689,TONG_SL!$A:$D,3,0)</f>
        <v>Túi</v>
      </c>
      <c r="R1689" s="223">
        <v>15</v>
      </c>
      <c r="S1689" s="224"/>
      <c r="T1689" s="224">
        <f>VLOOKUP(VLOOKUP(G1689,Ma_KH!$A:$R,18,0)&amp;K1689,Gia_MB!$A:$F,6,0)</f>
        <v>73431</v>
      </c>
      <c r="U1689" s="182">
        <f t="shared" si="199"/>
        <v>1101465</v>
      </c>
      <c r="V1689" s="224"/>
      <c r="W1689" s="225">
        <f t="shared" si="200"/>
        <v>0</v>
      </c>
      <c r="X1689" s="226" t="str">
        <f t="shared" si="201"/>
        <v>8</v>
      </c>
      <c r="Y1689" s="224"/>
      <c r="Z1689" s="182">
        <f t="shared" si="202"/>
        <v>88117.2</v>
      </c>
      <c r="AA1689" s="227">
        <f>VLOOKUP(G1689,Ma_KH!$A:$R,14,0)</f>
        <v>60</v>
      </c>
    </row>
    <row r="1690" spans="1:27" x14ac:dyDescent="0.25">
      <c r="A1690" s="280">
        <v>46040</v>
      </c>
      <c r="B1690" s="281">
        <v>4183198928</v>
      </c>
      <c r="C1690" s="288" t="s">
        <v>15180</v>
      </c>
      <c r="D1690" s="286">
        <v>46056</v>
      </c>
      <c r="E1690" s="219"/>
      <c r="F1690" s="218"/>
      <c r="G1690" s="268" t="s">
        <v>15442</v>
      </c>
      <c r="H1690" s="219"/>
      <c r="I1690" s="217" t="s">
        <v>15610</v>
      </c>
      <c r="J1690" s="21" t="s">
        <v>7228</v>
      </c>
      <c r="K1690" s="217" t="s">
        <v>32</v>
      </c>
      <c r="L1690" s="215" t="str">
        <f>VLOOKUP($K1690,[1]TONG_SL!$A$1:$D$65536,2,0)</f>
        <v>Giò Tai Lưỡi Xào 250g</v>
      </c>
      <c r="M1690" s="247"/>
      <c r="N1690" s="215" t="str">
        <f t="shared" si="198"/>
        <v>K-C6</v>
      </c>
      <c r="O1690" s="222"/>
      <c r="P1690" s="222"/>
      <c r="Q1690" s="215" t="str">
        <f>VLOOKUP(K1690,TONG_SL!$A:$D,3,0)</f>
        <v>Túi</v>
      </c>
      <c r="R1690" s="223">
        <v>6</v>
      </c>
      <c r="S1690" s="224"/>
      <c r="T1690" s="224">
        <f>VLOOKUP(VLOOKUP(G1690,Ma_KH!$A:$R,18,0)&amp;K1690,Gia_MB!$A:$F,6,0)</f>
        <v>50182</v>
      </c>
      <c r="U1690" s="182">
        <f t="shared" si="199"/>
        <v>301092</v>
      </c>
      <c r="V1690" s="224"/>
      <c r="W1690" s="225">
        <f t="shared" si="200"/>
        <v>0</v>
      </c>
      <c r="X1690" s="226" t="str">
        <f t="shared" si="201"/>
        <v>8</v>
      </c>
      <c r="Y1690" s="224"/>
      <c r="Z1690" s="182">
        <f t="shared" si="202"/>
        <v>24087.360000000001</v>
      </c>
      <c r="AA1690" s="227">
        <f>VLOOKUP(G1690,Ma_KH!$A:$R,14,0)</f>
        <v>60</v>
      </c>
    </row>
    <row r="1691" spans="1:27" x14ac:dyDescent="0.25">
      <c r="A1691" s="280">
        <v>46040</v>
      </c>
      <c r="B1691" s="281">
        <v>4183198928</v>
      </c>
      <c r="C1691" s="288" t="s">
        <v>15180</v>
      </c>
      <c r="D1691" s="286">
        <v>46056</v>
      </c>
      <c r="E1691" s="219"/>
      <c r="F1691" s="218"/>
      <c r="G1691" s="268" t="s">
        <v>15442</v>
      </c>
      <c r="H1691" s="219"/>
      <c r="I1691" s="217" t="s">
        <v>15610</v>
      </c>
      <c r="J1691" s="21" t="s">
        <v>7228</v>
      </c>
      <c r="K1691" s="217" t="s">
        <v>48</v>
      </c>
      <c r="L1691" s="215" t="str">
        <f>VLOOKUP($K1691,[1]TONG_SL!$A$1:$D$65536,2,0)</f>
        <v>Mọc Nấm Hương 250g</v>
      </c>
      <c r="M1691" s="247"/>
      <c r="N1691" s="215" t="str">
        <f t="shared" si="198"/>
        <v>K-C6</v>
      </c>
      <c r="O1691" s="222"/>
      <c r="P1691" s="222"/>
      <c r="Q1691" s="215" t="str">
        <f>VLOOKUP(K1691,TONG_SL!$A:$D,3,0)</f>
        <v>Túi</v>
      </c>
      <c r="R1691" s="223">
        <v>9</v>
      </c>
      <c r="S1691" s="224"/>
      <c r="T1691" s="224">
        <f>VLOOKUP(VLOOKUP(G1691,Ma_KH!$A:$R,18,0)&amp;K1691,Gia_MB!$A:$F,6,0)</f>
        <v>46000</v>
      </c>
      <c r="U1691" s="182">
        <f t="shared" si="199"/>
        <v>414000</v>
      </c>
      <c r="V1691" s="224"/>
      <c r="W1691" s="225">
        <f t="shared" si="200"/>
        <v>0</v>
      </c>
      <c r="X1691" s="226" t="str">
        <f t="shared" si="201"/>
        <v>8</v>
      </c>
      <c r="Y1691" s="224"/>
      <c r="Z1691" s="182">
        <f t="shared" si="202"/>
        <v>33120</v>
      </c>
      <c r="AA1691" s="227">
        <f>VLOOKUP(G1691,Ma_KH!$A:$R,14,0)</f>
        <v>60</v>
      </c>
    </row>
    <row r="1692" spans="1:27" x14ac:dyDescent="0.25">
      <c r="A1692" s="280">
        <v>46040</v>
      </c>
      <c r="B1692" s="281">
        <v>4183198765</v>
      </c>
      <c r="C1692" s="288" t="s">
        <v>15180</v>
      </c>
      <c r="D1692" s="286">
        <v>46056</v>
      </c>
      <c r="E1692" s="219"/>
      <c r="F1692" s="218"/>
      <c r="G1692" s="268" t="s">
        <v>15442</v>
      </c>
      <c r="H1692" s="219"/>
      <c r="I1692" s="217" t="s">
        <v>15611</v>
      </c>
      <c r="J1692" s="21" t="s">
        <v>7228</v>
      </c>
      <c r="K1692" s="217" t="s">
        <v>27</v>
      </c>
      <c r="L1692" s="215" t="str">
        <f>VLOOKUP($K1692,[1]TONG_SL!$A$1:$D$65536,2,0)</f>
        <v>Chân giò heo muối 300g</v>
      </c>
      <c r="M1692" s="247"/>
      <c r="N1692" s="215" t="str">
        <f t="shared" si="198"/>
        <v>K-C6</v>
      </c>
      <c r="O1692" s="222"/>
      <c r="P1692" s="222"/>
      <c r="Q1692" s="215" t="str">
        <f>VLOOKUP(K1692,TONG_SL!$A:$D,3,0)</f>
        <v>Túi</v>
      </c>
      <c r="R1692" s="223">
        <v>15</v>
      </c>
      <c r="S1692" s="224"/>
      <c r="T1692" s="224">
        <f>VLOOKUP(VLOOKUP(G1692,Ma_KH!$A:$R,18,0)&amp;K1692,Gia_MB!$A:$F,6,0)</f>
        <v>73431</v>
      </c>
      <c r="U1692" s="182">
        <f t="shared" si="199"/>
        <v>1101465</v>
      </c>
      <c r="V1692" s="224"/>
      <c r="W1692" s="225">
        <f t="shared" si="200"/>
        <v>0</v>
      </c>
      <c r="X1692" s="226" t="str">
        <f t="shared" si="201"/>
        <v>8</v>
      </c>
      <c r="Y1692" s="224"/>
      <c r="Z1692" s="182">
        <f t="shared" si="202"/>
        <v>88117.2</v>
      </c>
      <c r="AA1692" s="227">
        <f>VLOOKUP(G1692,Ma_KH!$A:$R,14,0)</f>
        <v>60</v>
      </c>
    </row>
    <row r="1693" spans="1:27" x14ac:dyDescent="0.25">
      <c r="A1693" s="280">
        <v>46040</v>
      </c>
      <c r="B1693" s="281">
        <v>4183198765</v>
      </c>
      <c r="C1693" s="288" t="s">
        <v>15180</v>
      </c>
      <c r="D1693" s="286">
        <v>46056</v>
      </c>
      <c r="E1693" s="219"/>
      <c r="F1693" s="218"/>
      <c r="G1693" s="268" t="s">
        <v>15442</v>
      </c>
      <c r="H1693" s="219"/>
      <c r="I1693" s="217" t="s">
        <v>15611</v>
      </c>
      <c r="J1693" s="21" t="s">
        <v>7228</v>
      </c>
      <c r="K1693" s="217" t="s">
        <v>30</v>
      </c>
      <c r="L1693" s="215" t="str">
        <f>VLOOKUP($K1693,[1]TONG_SL!$A$1:$D$65536,2,0)</f>
        <v>Gà muối 500g</v>
      </c>
      <c r="M1693" s="247"/>
      <c r="N1693" s="215" t="str">
        <f t="shared" si="198"/>
        <v>K-C6</v>
      </c>
      <c r="O1693" s="222"/>
      <c r="P1693" s="222"/>
      <c r="Q1693" s="215" t="str">
        <f>VLOOKUP(K1693,TONG_SL!$A:$D,3,0)</f>
        <v>Túi</v>
      </c>
      <c r="R1693" s="223">
        <v>35</v>
      </c>
      <c r="S1693" s="224"/>
      <c r="T1693" s="224">
        <f>VLOOKUP(VLOOKUP(G1693,Ma_KH!$A:$R,18,0)&amp;K1693,Gia_MB!$A:$F,6,0)</f>
        <v>116611</v>
      </c>
      <c r="U1693" s="182">
        <f t="shared" si="199"/>
        <v>4081385</v>
      </c>
      <c r="V1693" s="224"/>
      <c r="W1693" s="225">
        <f t="shared" si="200"/>
        <v>0</v>
      </c>
      <c r="X1693" s="226" t="str">
        <f t="shared" si="201"/>
        <v>8</v>
      </c>
      <c r="Y1693" s="224"/>
      <c r="Z1693" s="182">
        <f t="shared" si="202"/>
        <v>326510.8</v>
      </c>
      <c r="AA1693" s="227">
        <f>VLOOKUP(G1693,Ma_KH!$A:$R,14,0)</f>
        <v>60</v>
      </c>
    </row>
    <row r="1694" spans="1:27" x14ac:dyDescent="0.25">
      <c r="A1694" s="280">
        <v>46040</v>
      </c>
      <c r="B1694" s="281">
        <v>4183198765</v>
      </c>
      <c r="C1694" s="288" t="s">
        <v>15180</v>
      </c>
      <c r="D1694" s="286">
        <v>46056</v>
      </c>
      <c r="E1694" s="219"/>
      <c r="F1694" s="218"/>
      <c r="G1694" s="268" t="s">
        <v>15442</v>
      </c>
      <c r="H1694" s="219"/>
      <c r="I1694" s="217" t="s">
        <v>15611</v>
      </c>
      <c r="J1694" s="21" t="s">
        <v>7228</v>
      </c>
      <c r="K1694" s="217" t="s">
        <v>48</v>
      </c>
      <c r="L1694" s="215" t="str">
        <f>VLOOKUP($K1694,[1]TONG_SL!$A$1:$D$65536,2,0)</f>
        <v>Mọc Nấm Hương 250g</v>
      </c>
      <c r="M1694" s="247"/>
      <c r="N1694" s="215" t="str">
        <f t="shared" si="198"/>
        <v>K-C6</v>
      </c>
      <c r="O1694" s="222"/>
      <c r="P1694" s="222"/>
      <c r="Q1694" s="215" t="str">
        <f>VLOOKUP(K1694,TONG_SL!$A:$D,3,0)</f>
        <v>Túi</v>
      </c>
      <c r="R1694" s="223">
        <v>16</v>
      </c>
      <c r="S1694" s="224"/>
      <c r="T1694" s="224">
        <f>VLOOKUP(VLOOKUP(G1694,Ma_KH!$A:$R,18,0)&amp;K1694,Gia_MB!$A:$F,6,0)</f>
        <v>46000</v>
      </c>
      <c r="U1694" s="182">
        <f t="shared" si="199"/>
        <v>736000</v>
      </c>
      <c r="V1694" s="224"/>
      <c r="W1694" s="225">
        <f t="shared" si="200"/>
        <v>0</v>
      </c>
      <c r="X1694" s="226" t="str">
        <f t="shared" si="201"/>
        <v>8</v>
      </c>
      <c r="Y1694" s="224"/>
      <c r="Z1694" s="182">
        <f t="shared" si="202"/>
        <v>58880</v>
      </c>
      <c r="AA1694" s="227">
        <f>VLOOKUP(G1694,Ma_KH!$A:$R,14,0)</f>
        <v>60</v>
      </c>
    </row>
    <row r="1695" spans="1:27" x14ac:dyDescent="0.25">
      <c r="A1695" s="280">
        <v>46048</v>
      </c>
      <c r="B1695" s="281">
        <v>4183691824</v>
      </c>
      <c r="C1695" s="288" t="s">
        <v>15180</v>
      </c>
      <c r="D1695" s="286">
        <v>46056</v>
      </c>
      <c r="E1695" s="219"/>
      <c r="F1695" s="218"/>
      <c r="G1695" s="268" t="s">
        <v>15442</v>
      </c>
      <c r="H1695" s="219"/>
      <c r="I1695" s="217" t="s">
        <v>15612</v>
      </c>
      <c r="J1695" s="21" t="s">
        <v>7228</v>
      </c>
      <c r="K1695" s="217" t="s">
        <v>32</v>
      </c>
      <c r="L1695" s="215" t="str">
        <f>VLOOKUP($K1695,[1]TONG_SL!$A$1:$D$65536,2,0)</f>
        <v>Giò Tai Lưỡi Xào 250g</v>
      </c>
      <c r="M1695" s="247"/>
      <c r="N1695" s="215" t="str">
        <f t="shared" si="198"/>
        <v>K-C6</v>
      </c>
      <c r="O1695" s="222"/>
      <c r="P1695" s="222"/>
      <c r="Q1695" s="215" t="str">
        <f>VLOOKUP(K1695,TONG_SL!$A:$D,3,0)</f>
        <v>Túi</v>
      </c>
      <c r="R1695" s="223">
        <v>16</v>
      </c>
      <c r="S1695" s="224"/>
      <c r="T1695" s="224">
        <f>VLOOKUP(VLOOKUP(G1695,Ma_KH!$A:$R,18,0)&amp;K1695,Gia_MB!$A:$F,6,0)</f>
        <v>50182</v>
      </c>
      <c r="U1695" s="182">
        <f t="shared" si="199"/>
        <v>802912</v>
      </c>
      <c r="V1695" s="224"/>
      <c r="W1695" s="225">
        <f t="shared" si="200"/>
        <v>0</v>
      </c>
      <c r="X1695" s="226" t="str">
        <f t="shared" si="201"/>
        <v>8</v>
      </c>
      <c r="Y1695" s="224"/>
      <c r="Z1695" s="182">
        <f t="shared" si="202"/>
        <v>64232.959999999999</v>
      </c>
      <c r="AA1695" s="227">
        <f>VLOOKUP(G1695,Ma_KH!$A:$R,14,0)</f>
        <v>60</v>
      </c>
    </row>
    <row r="1696" spans="1:27" x14ac:dyDescent="0.25">
      <c r="A1696" s="280">
        <v>46048</v>
      </c>
      <c r="B1696" s="281">
        <v>4183691824</v>
      </c>
      <c r="C1696" s="288" t="s">
        <v>15180</v>
      </c>
      <c r="D1696" s="286">
        <v>46056</v>
      </c>
      <c r="E1696" s="219"/>
      <c r="F1696" s="218"/>
      <c r="G1696" s="268" t="s">
        <v>15442</v>
      </c>
      <c r="H1696" s="219"/>
      <c r="I1696" s="217" t="s">
        <v>15612</v>
      </c>
      <c r="J1696" s="21" t="s">
        <v>7228</v>
      </c>
      <c r="K1696" s="217" t="s">
        <v>48</v>
      </c>
      <c r="L1696" s="215" t="str">
        <f>VLOOKUP($K1696,[1]TONG_SL!$A$1:$D$65536,2,0)</f>
        <v>Mọc Nấm Hương 250g</v>
      </c>
      <c r="M1696" s="247"/>
      <c r="N1696" s="215" t="str">
        <f t="shared" si="198"/>
        <v>K-C6</v>
      </c>
      <c r="O1696" s="222"/>
      <c r="P1696" s="222"/>
      <c r="Q1696" s="215" t="str">
        <f>VLOOKUP(K1696,TONG_SL!$A:$D,3,0)</f>
        <v>Túi</v>
      </c>
      <c r="R1696" s="223">
        <v>20</v>
      </c>
      <c r="S1696" s="224"/>
      <c r="T1696" s="224">
        <f>VLOOKUP(VLOOKUP(G1696,Ma_KH!$A:$R,18,0)&amp;K1696,Gia_MB!$A:$F,6,0)</f>
        <v>46000</v>
      </c>
      <c r="U1696" s="182">
        <f t="shared" si="199"/>
        <v>920000</v>
      </c>
      <c r="V1696" s="224"/>
      <c r="W1696" s="225">
        <f t="shared" si="200"/>
        <v>0</v>
      </c>
      <c r="X1696" s="226" t="str">
        <f t="shared" si="201"/>
        <v>8</v>
      </c>
      <c r="Y1696" s="224"/>
      <c r="Z1696" s="182">
        <f t="shared" si="202"/>
        <v>73600</v>
      </c>
      <c r="AA1696" s="227">
        <f>VLOOKUP(G1696,Ma_KH!$A:$R,14,0)</f>
        <v>60</v>
      </c>
    </row>
    <row r="1697" spans="1:27" x14ac:dyDescent="0.25">
      <c r="A1697" s="280">
        <v>46048</v>
      </c>
      <c r="B1697" s="281">
        <v>4183691824</v>
      </c>
      <c r="C1697" s="288" t="s">
        <v>15180</v>
      </c>
      <c r="D1697" s="286">
        <v>46056</v>
      </c>
      <c r="E1697" s="219"/>
      <c r="F1697" s="218"/>
      <c r="G1697" s="268" t="s">
        <v>15442</v>
      </c>
      <c r="H1697" s="219"/>
      <c r="I1697" s="217" t="s">
        <v>15612</v>
      </c>
      <c r="J1697" s="21" t="s">
        <v>7228</v>
      </c>
      <c r="K1697" s="217" t="s">
        <v>27</v>
      </c>
      <c r="L1697" s="215" t="str">
        <f>VLOOKUP($K1697,[1]TONG_SL!$A$1:$D$65536,2,0)</f>
        <v>Chân giò heo muối 300g</v>
      </c>
      <c r="M1697" s="247"/>
      <c r="N1697" s="215" t="str">
        <f t="shared" si="198"/>
        <v>K-C6</v>
      </c>
      <c r="O1697" s="222"/>
      <c r="P1697" s="222"/>
      <c r="Q1697" s="215" t="str">
        <f>VLOOKUP(K1697,TONG_SL!$A:$D,3,0)</f>
        <v>Túi</v>
      </c>
      <c r="R1697" s="223">
        <v>30</v>
      </c>
      <c r="S1697" s="224"/>
      <c r="T1697" s="224">
        <f>VLOOKUP(VLOOKUP(G1697,Ma_KH!$A:$R,18,0)&amp;K1697,Gia_MB!$A:$F,6,0)</f>
        <v>73431</v>
      </c>
      <c r="U1697" s="182">
        <f t="shared" si="199"/>
        <v>2202930</v>
      </c>
      <c r="V1697" s="224"/>
      <c r="W1697" s="225">
        <f t="shared" si="200"/>
        <v>0</v>
      </c>
      <c r="X1697" s="226" t="str">
        <f t="shared" si="201"/>
        <v>8</v>
      </c>
      <c r="Y1697" s="224"/>
      <c r="Z1697" s="182">
        <f t="shared" si="202"/>
        <v>176234.4</v>
      </c>
      <c r="AA1697" s="227">
        <f>VLOOKUP(G1697,Ma_KH!$A:$R,14,0)</f>
        <v>60</v>
      </c>
    </row>
    <row r="1698" spans="1:27" x14ac:dyDescent="0.25">
      <c r="A1698" s="280">
        <v>46048</v>
      </c>
      <c r="B1698" s="281">
        <v>4183691824</v>
      </c>
      <c r="C1698" s="288" t="s">
        <v>15180</v>
      </c>
      <c r="D1698" s="286">
        <v>46056</v>
      </c>
      <c r="E1698" s="219"/>
      <c r="F1698" s="218"/>
      <c r="G1698" s="268" t="s">
        <v>15442</v>
      </c>
      <c r="H1698" s="219"/>
      <c r="I1698" s="217" t="s">
        <v>15612</v>
      </c>
      <c r="J1698" s="21" t="s">
        <v>7228</v>
      </c>
      <c r="K1698" s="217" t="s">
        <v>30</v>
      </c>
      <c r="L1698" s="215" t="str">
        <f>VLOOKUP($K1698,[1]TONG_SL!$A$1:$D$65536,2,0)</f>
        <v>Gà muối 500g</v>
      </c>
      <c r="M1698" s="247"/>
      <c r="N1698" s="215" t="str">
        <f t="shared" si="198"/>
        <v>K-C6</v>
      </c>
      <c r="O1698" s="222"/>
      <c r="P1698" s="222"/>
      <c r="Q1698" s="215" t="str">
        <f>VLOOKUP(K1698,TONG_SL!$A:$D,3,0)</f>
        <v>Túi</v>
      </c>
      <c r="R1698" s="223">
        <v>7</v>
      </c>
      <c r="S1698" s="224"/>
      <c r="T1698" s="224">
        <f>VLOOKUP(VLOOKUP(G1698,Ma_KH!$A:$R,18,0)&amp;K1698,Gia_MB!$A:$F,6,0)</f>
        <v>116611</v>
      </c>
      <c r="U1698" s="182">
        <f t="shared" si="199"/>
        <v>816277</v>
      </c>
      <c r="V1698" s="224"/>
      <c r="W1698" s="225">
        <f t="shared" si="200"/>
        <v>0</v>
      </c>
      <c r="X1698" s="226" t="str">
        <f t="shared" si="201"/>
        <v>8</v>
      </c>
      <c r="Y1698" s="224"/>
      <c r="Z1698" s="182">
        <f t="shared" si="202"/>
        <v>65302.16</v>
      </c>
      <c r="AA1698" s="227">
        <f>VLOOKUP(G1698,Ma_KH!$A:$R,14,0)</f>
        <v>60</v>
      </c>
    </row>
    <row r="1699" spans="1:27" x14ac:dyDescent="0.25">
      <c r="A1699" s="216">
        <v>46040</v>
      </c>
      <c r="B1699" s="217">
        <v>4183199027</v>
      </c>
      <c r="C1699" s="10" t="s">
        <v>15180</v>
      </c>
      <c r="D1699" s="9">
        <v>46056</v>
      </c>
      <c r="E1699" s="219"/>
      <c r="F1699" s="218"/>
      <c r="G1699" s="268" t="s">
        <v>15442</v>
      </c>
      <c r="H1699" s="219"/>
      <c r="I1699" s="217" t="s">
        <v>15613</v>
      </c>
      <c r="J1699" s="21" t="s">
        <v>7228</v>
      </c>
      <c r="K1699" s="217" t="s">
        <v>48</v>
      </c>
      <c r="L1699" s="215" t="str">
        <f>VLOOKUP($K1699,[1]TONG_SL!$A$1:$D$65536,2,0)</f>
        <v>Mọc Nấm Hương 250g</v>
      </c>
      <c r="M1699" s="247"/>
      <c r="N1699" s="215" t="str">
        <f t="shared" si="198"/>
        <v>K-C6</v>
      </c>
      <c r="O1699" s="222"/>
      <c r="P1699" s="222"/>
      <c r="Q1699" s="215" t="str">
        <f>VLOOKUP(K1699,TONG_SL!$A:$D,3,0)</f>
        <v>Túi</v>
      </c>
      <c r="R1699" s="223">
        <v>7</v>
      </c>
      <c r="S1699" s="224"/>
      <c r="T1699" s="224">
        <f>VLOOKUP(VLOOKUP(G1699,Ma_KH!$A:$R,18,0)&amp;K1699,Gia_MB!$A:$F,6,0)</f>
        <v>46000</v>
      </c>
      <c r="U1699" s="182">
        <f t="shared" si="199"/>
        <v>322000</v>
      </c>
      <c r="V1699" s="224"/>
      <c r="W1699" s="225">
        <f t="shared" si="200"/>
        <v>0</v>
      </c>
      <c r="X1699" s="226" t="str">
        <f t="shared" si="201"/>
        <v>8</v>
      </c>
      <c r="Y1699" s="224"/>
      <c r="Z1699" s="182">
        <f t="shared" si="202"/>
        <v>25760</v>
      </c>
      <c r="AA1699" s="227">
        <f>VLOOKUP(G1699,Ma_KH!$A:$R,14,0)</f>
        <v>60</v>
      </c>
    </row>
    <row r="1700" spans="1:27" x14ac:dyDescent="0.25">
      <c r="A1700" s="216">
        <v>46040</v>
      </c>
      <c r="B1700" s="217">
        <v>4183199027</v>
      </c>
      <c r="C1700" s="10" t="s">
        <v>15180</v>
      </c>
      <c r="D1700" s="9">
        <v>46056</v>
      </c>
      <c r="E1700" s="219"/>
      <c r="F1700" s="218"/>
      <c r="G1700" s="268" t="s">
        <v>15442</v>
      </c>
      <c r="H1700" s="219"/>
      <c r="I1700" s="217" t="s">
        <v>15613</v>
      </c>
      <c r="J1700" s="21" t="s">
        <v>7228</v>
      </c>
      <c r="K1700" s="217" t="s">
        <v>32</v>
      </c>
      <c r="L1700" s="215" t="str">
        <f>VLOOKUP($K1700,[1]TONG_SL!$A$1:$D$65536,2,0)</f>
        <v>Giò Tai Lưỡi Xào 250g</v>
      </c>
      <c r="M1700" s="247"/>
      <c r="N1700" s="215" t="str">
        <f t="shared" si="198"/>
        <v>K-C6</v>
      </c>
      <c r="O1700" s="222"/>
      <c r="P1700" s="222"/>
      <c r="Q1700" s="215" t="str">
        <f>VLOOKUP(K1700,TONG_SL!$A:$D,3,0)</f>
        <v>Túi</v>
      </c>
      <c r="R1700" s="223">
        <v>15</v>
      </c>
      <c r="S1700" s="224"/>
      <c r="T1700" s="224">
        <f>VLOOKUP(VLOOKUP(G1700,Ma_KH!$A:$R,18,0)&amp;K1700,Gia_MB!$A:$F,6,0)</f>
        <v>50182</v>
      </c>
      <c r="U1700" s="182">
        <f t="shared" si="199"/>
        <v>752730</v>
      </c>
      <c r="V1700" s="224"/>
      <c r="W1700" s="225">
        <f t="shared" si="200"/>
        <v>0</v>
      </c>
      <c r="X1700" s="226" t="str">
        <f t="shared" si="201"/>
        <v>8</v>
      </c>
      <c r="Y1700" s="224"/>
      <c r="Z1700" s="182">
        <f t="shared" si="202"/>
        <v>60218.400000000001</v>
      </c>
      <c r="AA1700" s="227">
        <f>VLOOKUP(G1700,Ma_KH!$A:$R,14,0)</f>
        <v>60</v>
      </c>
    </row>
    <row r="1701" spans="1:27" x14ac:dyDescent="0.25">
      <c r="A1701" s="216">
        <v>46040</v>
      </c>
      <c r="B1701" s="217">
        <v>4183199027</v>
      </c>
      <c r="C1701" s="10" t="s">
        <v>15180</v>
      </c>
      <c r="D1701" s="9">
        <v>46056</v>
      </c>
      <c r="E1701" s="219"/>
      <c r="F1701" s="218"/>
      <c r="G1701" s="268" t="s">
        <v>15442</v>
      </c>
      <c r="H1701" s="219"/>
      <c r="I1701" s="217" t="s">
        <v>15613</v>
      </c>
      <c r="J1701" s="21" t="s">
        <v>7228</v>
      </c>
      <c r="K1701" s="217" t="s">
        <v>30</v>
      </c>
      <c r="L1701" s="215" t="str">
        <f>VLOOKUP($K1701,[1]TONG_SL!$A$1:$D$65536,2,0)</f>
        <v>Gà muối 500g</v>
      </c>
      <c r="M1701" s="247"/>
      <c r="N1701" s="215" t="str">
        <f t="shared" ref="N1701:N1764" si="203">IF($B1701&lt;&gt;"","K-C6","")</f>
        <v>K-C6</v>
      </c>
      <c r="O1701" s="222"/>
      <c r="P1701" s="222"/>
      <c r="Q1701" s="215" t="str">
        <f>VLOOKUP(K1701,TONG_SL!$A:$D,3,0)</f>
        <v>Túi</v>
      </c>
      <c r="R1701" s="223">
        <v>15</v>
      </c>
      <c r="S1701" s="224"/>
      <c r="T1701" s="224">
        <f>VLOOKUP(VLOOKUP(G1701,Ma_KH!$A:$R,18,0)&amp;K1701,Gia_MB!$A:$F,6,0)</f>
        <v>116611</v>
      </c>
      <c r="U1701" s="182">
        <f t="shared" ref="U1701:U1764" si="204">T1701*R1701</f>
        <v>1749165</v>
      </c>
      <c r="V1701" s="224"/>
      <c r="W1701" s="225">
        <f t="shared" ref="W1701:W1764" si="205">U1701*V1701</f>
        <v>0</v>
      </c>
      <c r="X1701" s="226" t="str">
        <f t="shared" ref="X1701:X1764" si="206">IF(B1701&lt;&gt;"","8","0")</f>
        <v>8</v>
      </c>
      <c r="Y1701" s="224"/>
      <c r="Z1701" s="182">
        <f t="shared" ref="Z1701:Z1764" si="207">U1701*X1701%</f>
        <v>139933.20000000001</v>
      </c>
      <c r="AA1701" s="227">
        <f>VLOOKUP(G1701,Ma_KH!$A:$R,14,0)</f>
        <v>60</v>
      </c>
    </row>
    <row r="1702" spans="1:27" x14ac:dyDescent="0.25">
      <c r="A1702" s="216">
        <v>46040</v>
      </c>
      <c r="B1702" s="217">
        <v>4183199027</v>
      </c>
      <c r="C1702" s="10" t="s">
        <v>15180</v>
      </c>
      <c r="D1702" s="9">
        <v>46056</v>
      </c>
      <c r="E1702" s="219"/>
      <c r="F1702" s="218"/>
      <c r="G1702" s="268" t="s">
        <v>15442</v>
      </c>
      <c r="H1702" s="219"/>
      <c r="I1702" s="217" t="s">
        <v>15613</v>
      </c>
      <c r="J1702" s="21" t="s">
        <v>7228</v>
      </c>
      <c r="K1702" s="217" t="s">
        <v>27</v>
      </c>
      <c r="L1702" s="215" t="str">
        <f>VLOOKUP($K1702,[1]TONG_SL!$A$1:$D$65536,2,0)</f>
        <v>Chân giò heo muối 300g</v>
      </c>
      <c r="M1702" s="247"/>
      <c r="N1702" s="215" t="str">
        <f t="shared" si="203"/>
        <v>K-C6</v>
      </c>
      <c r="O1702" s="222"/>
      <c r="P1702" s="222"/>
      <c r="Q1702" s="215" t="str">
        <f>VLOOKUP(K1702,TONG_SL!$A:$D,3,0)</f>
        <v>Túi</v>
      </c>
      <c r="R1702" s="223">
        <v>15</v>
      </c>
      <c r="S1702" s="224"/>
      <c r="T1702" s="224">
        <f>VLOOKUP(VLOOKUP(G1702,Ma_KH!$A:$R,18,0)&amp;K1702,Gia_MB!$A:$F,6,0)</f>
        <v>73431</v>
      </c>
      <c r="U1702" s="182">
        <f t="shared" si="204"/>
        <v>1101465</v>
      </c>
      <c r="V1702" s="224"/>
      <c r="W1702" s="225">
        <f t="shared" si="205"/>
        <v>0</v>
      </c>
      <c r="X1702" s="226" t="str">
        <f t="shared" si="206"/>
        <v>8</v>
      </c>
      <c r="Y1702" s="224"/>
      <c r="Z1702" s="182">
        <f t="shared" si="207"/>
        <v>88117.2</v>
      </c>
      <c r="AA1702" s="227">
        <f>VLOOKUP(G1702,Ma_KH!$A:$R,14,0)</f>
        <v>60</v>
      </c>
    </row>
    <row r="1703" spans="1:27" x14ac:dyDescent="0.25">
      <c r="A1703" s="216">
        <v>46040</v>
      </c>
      <c r="B1703" s="217">
        <v>4183198760</v>
      </c>
      <c r="C1703" s="10" t="s">
        <v>15180</v>
      </c>
      <c r="D1703" s="9">
        <v>46056</v>
      </c>
      <c r="E1703" s="219"/>
      <c r="F1703" s="218"/>
      <c r="G1703" s="268" t="s">
        <v>15442</v>
      </c>
      <c r="H1703" s="219"/>
      <c r="I1703" s="217" t="s">
        <v>15614</v>
      </c>
      <c r="J1703" s="21" t="s">
        <v>7228</v>
      </c>
      <c r="K1703" s="217" t="s">
        <v>48</v>
      </c>
      <c r="L1703" s="215" t="str">
        <f>VLOOKUP($K1703,[1]TONG_SL!$A$1:$D$65536,2,0)</f>
        <v>Mọc Nấm Hương 250g</v>
      </c>
      <c r="M1703" s="247"/>
      <c r="N1703" s="215" t="str">
        <f t="shared" si="203"/>
        <v>K-C6</v>
      </c>
      <c r="O1703" s="222"/>
      <c r="P1703" s="222"/>
      <c r="Q1703" s="215" t="str">
        <f>VLOOKUP(K1703,TONG_SL!$A:$D,3,0)</f>
        <v>Túi</v>
      </c>
      <c r="R1703" s="223">
        <v>14</v>
      </c>
      <c r="S1703" s="224"/>
      <c r="T1703" s="224">
        <f>VLOOKUP(VLOOKUP(G1703,Ma_KH!$A:$R,18,0)&amp;K1703,Gia_MB!$A:$F,6,0)</f>
        <v>46000</v>
      </c>
      <c r="U1703" s="182">
        <f t="shared" si="204"/>
        <v>644000</v>
      </c>
      <c r="V1703" s="224"/>
      <c r="W1703" s="225">
        <f t="shared" si="205"/>
        <v>0</v>
      </c>
      <c r="X1703" s="226" t="str">
        <f t="shared" si="206"/>
        <v>8</v>
      </c>
      <c r="Y1703" s="224"/>
      <c r="Z1703" s="182">
        <f t="shared" si="207"/>
        <v>51520</v>
      </c>
      <c r="AA1703" s="227">
        <f>VLOOKUP(G1703,Ma_KH!$A:$R,14,0)</f>
        <v>60</v>
      </c>
    </row>
    <row r="1704" spans="1:27" x14ac:dyDescent="0.25">
      <c r="A1704" s="216">
        <v>46040</v>
      </c>
      <c r="B1704" s="217">
        <v>4183198760</v>
      </c>
      <c r="C1704" s="10" t="s">
        <v>15180</v>
      </c>
      <c r="D1704" s="9">
        <v>46056</v>
      </c>
      <c r="E1704" s="219"/>
      <c r="F1704" s="218"/>
      <c r="G1704" s="268" t="s">
        <v>15442</v>
      </c>
      <c r="H1704" s="219"/>
      <c r="I1704" s="217" t="s">
        <v>15614</v>
      </c>
      <c r="J1704" s="21" t="s">
        <v>7228</v>
      </c>
      <c r="K1704" s="217" t="s">
        <v>27</v>
      </c>
      <c r="L1704" s="215" t="str">
        <f>VLOOKUP($K1704,[1]TONG_SL!$A$1:$D$65536,2,0)</f>
        <v>Chân giò heo muối 300g</v>
      </c>
      <c r="M1704" s="247"/>
      <c r="N1704" s="215" t="str">
        <f t="shared" si="203"/>
        <v>K-C6</v>
      </c>
      <c r="O1704" s="222"/>
      <c r="P1704" s="222"/>
      <c r="Q1704" s="215" t="str">
        <f>VLOOKUP(K1704,TONG_SL!$A:$D,3,0)</f>
        <v>Túi</v>
      </c>
      <c r="R1704" s="223">
        <v>20</v>
      </c>
      <c r="S1704" s="224"/>
      <c r="T1704" s="224">
        <f>VLOOKUP(VLOOKUP(G1704,Ma_KH!$A:$R,18,0)&amp;K1704,Gia_MB!$A:$F,6,0)</f>
        <v>73431</v>
      </c>
      <c r="U1704" s="182">
        <f t="shared" si="204"/>
        <v>1468620</v>
      </c>
      <c r="V1704" s="224"/>
      <c r="W1704" s="225">
        <f t="shared" si="205"/>
        <v>0</v>
      </c>
      <c r="X1704" s="226" t="str">
        <f t="shared" si="206"/>
        <v>8</v>
      </c>
      <c r="Y1704" s="224"/>
      <c r="Z1704" s="182">
        <f t="shared" si="207"/>
        <v>117489.60000000001</v>
      </c>
      <c r="AA1704" s="227">
        <f>VLOOKUP(G1704,Ma_KH!$A:$R,14,0)</f>
        <v>60</v>
      </c>
    </row>
    <row r="1705" spans="1:27" x14ac:dyDescent="0.25">
      <c r="A1705" s="216">
        <v>46040</v>
      </c>
      <c r="B1705" s="217">
        <v>4183198760</v>
      </c>
      <c r="C1705" s="10" t="s">
        <v>15180</v>
      </c>
      <c r="D1705" s="9">
        <v>46056</v>
      </c>
      <c r="E1705" s="219"/>
      <c r="F1705" s="218"/>
      <c r="G1705" s="268" t="s">
        <v>15442</v>
      </c>
      <c r="H1705" s="219"/>
      <c r="I1705" s="217" t="s">
        <v>15614</v>
      </c>
      <c r="J1705" s="21" t="s">
        <v>7228</v>
      </c>
      <c r="K1705" s="217" t="s">
        <v>30</v>
      </c>
      <c r="L1705" s="215" t="str">
        <f>VLOOKUP($K1705,[1]TONG_SL!$A$1:$D$65536,2,0)</f>
        <v>Gà muối 500g</v>
      </c>
      <c r="M1705" s="247"/>
      <c r="N1705" s="215" t="str">
        <f t="shared" si="203"/>
        <v>K-C6</v>
      </c>
      <c r="O1705" s="222"/>
      <c r="P1705" s="222"/>
      <c r="Q1705" s="215" t="str">
        <f>VLOOKUP(K1705,TONG_SL!$A:$D,3,0)</f>
        <v>Túi</v>
      </c>
      <c r="R1705" s="223">
        <v>16</v>
      </c>
      <c r="S1705" s="224"/>
      <c r="T1705" s="224">
        <f>VLOOKUP(VLOOKUP(G1705,Ma_KH!$A:$R,18,0)&amp;K1705,Gia_MB!$A:$F,6,0)</f>
        <v>116611</v>
      </c>
      <c r="U1705" s="182">
        <f t="shared" si="204"/>
        <v>1865776</v>
      </c>
      <c r="V1705" s="224"/>
      <c r="W1705" s="225">
        <f t="shared" si="205"/>
        <v>0</v>
      </c>
      <c r="X1705" s="226" t="str">
        <f t="shared" si="206"/>
        <v>8</v>
      </c>
      <c r="Y1705" s="224"/>
      <c r="Z1705" s="182">
        <f t="shared" si="207"/>
        <v>149262.08000000002</v>
      </c>
      <c r="AA1705" s="227">
        <f>VLOOKUP(G1705,Ma_KH!$A:$R,14,0)</f>
        <v>60</v>
      </c>
    </row>
    <row r="1706" spans="1:27" x14ac:dyDescent="0.25">
      <c r="A1706" s="216">
        <v>46040</v>
      </c>
      <c r="B1706" s="217">
        <v>4183198760</v>
      </c>
      <c r="C1706" s="10" t="s">
        <v>15180</v>
      </c>
      <c r="D1706" s="9">
        <v>46056</v>
      </c>
      <c r="E1706" s="219"/>
      <c r="F1706" s="218"/>
      <c r="G1706" s="268" t="s">
        <v>15442</v>
      </c>
      <c r="H1706" s="219"/>
      <c r="I1706" s="217" t="s">
        <v>15614</v>
      </c>
      <c r="J1706" s="21" t="s">
        <v>7228</v>
      </c>
      <c r="K1706" s="217" t="s">
        <v>32</v>
      </c>
      <c r="L1706" s="215" t="str">
        <f>VLOOKUP($K1706,[1]TONG_SL!$A$1:$D$65536,2,0)</f>
        <v>Giò Tai Lưỡi Xào 250g</v>
      </c>
      <c r="M1706" s="247"/>
      <c r="N1706" s="215" t="str">
        <f t="shared" si="203"/>
        <v>K-C6</v>
      </c>
      <c r="O1706" s="222"/>
      <c r="P1706" s="222"/>
      <c r="Q1706" s="215" t="str">
        <f>VLOOKUP(K1706,TONG_SL!$A:$D,3,0)</f>
        <v>Túi</v>
      </c>
      <c r="R1706" s="223">
        <v>16</v>
      </c>
      <c r="S1706" s="224"/>
      <c r="T1706" s="224">
        <f>VLOOKUP(VLOOKUP(G1706,Ma_KH!$A:$R,18,0)&amp;K1706,Gia_MB!$A:$F,6,0)</f>
        <v>50182</v>
      </c>
      <c r="U1706" s="182">
        <f t="shared" si="204"/>
        <v>802912</v>
      </c>
      <c r="V1706" s="224"/>
      <c r="W1706" s="225">
        <f t="shared" si="205"/>
        <v>0</v>
      </c>
      <c r="X1706" s="226" t="str">
        <f t="shared" si="206"/>
        <v>8</v>
      </c>
      <c r="Y1706" s="224"/>
      <c r="Z1706" s="182">
        <f t="shared" si="207"/>
        <v>64232.959999999999</v>
      </c>
      <c r="AA1706" s="227">
        <f>VLOOKUP(G1706,Ma_KH!$A:$R,14,0)</f>
        <v>60</v>
      </c>
    </row>
    <row r="1707" spans="1:27" x14ac:dyDescent="0.25">
      <c r="A1707" s="280">
        <v>46040</v>
      </c>
      <c r="B1707" s="281">
        <v>4183198778</v>
      </c>
      <c r="C1707" s="288" t="s">
        <v>15180</v>
      </c>
      <c r="D1707" s="286">
        <v>46056</v>
      </c>
      <c r="E1707" s="219"/>
      <c r="F1707" s="218"/>
      <c r="G1707" s="268" t="s">
        <v>15442</v>
      </c>
      <c r="H1707" s="219"/>
      <c r="I1707" s="217" t="s">
        <v>15615</v>
      </c>
      <c r="J1707" s="21" t="s">
        <v>7228</v>
      </c>
      <c r="K1707" s="217" t="s">
        <v>48</v>
      </c>
      <c r="L1707" s="215" t="str">
        <f>VLOOKUP($K1707,[1]TONG_SL!$A$1:$D$65536,2,0)</f>
        <v>Mọc Nấm Hương 250g</v>
      </c>
      <c r="M1707" s="247"/>
      <c r="N1707" s="215" t="str">
        <f t="shared" si="203"/>
        <v>K-C6</v>
      </c>
      <c r="O1707" s="222"/>
      <c r="P1707" s="222"/>
      <c r="Q1707" s="215" t="str">
        <f>VLOOKUP(K1707,TONG_SL!$A:$D,3,0)</f>
        <v>Túi</v>
      </c>
      <c r="R1707" s="223">
        <v>10</v>
      </c>
      <c r="S1707" s="224"/>
      <c r="T1707" s="224">
        <f>VLOOKUP(VLOOKUP(G1707,Ma_KH!$A:$R,18,0)&amp;K1707,Gia_MB!$A:$F,6,0)</f>
        <v>46000</v>
      </c>
      <c r="U1707" s="182">
        <f t="shared" si="204"/>
        <v>460000</v>
      </c>
      <c r="V1707" s="224"/>
      <c r="W1707" s="225">
        <f t="shared" si="205"/>
        <v>0</v>
      </c>
      <c r="X1707" s="226" t="str">
        <f t="shared" si="206"/>
        <v>8</v>
      </c>
      <c r="Y1707" s="224"/>
      <c r="Z1707" s="182">
        <f t="shared" si="207"/>
        <v>36800</v>
      </c>
      <c r="AA1707" s="227">
        <f>VLOOKUP(G1707,Ma_KH!$A:$R,14,0)</f>
        <v>60</v>
      </c>
    </row>
    <row r="1708" spans="1:27" x14ac:dyDescent="0.25">
      <c r="A1708" s="280">
        <v>46040</v>
      </c>
      <c r="B1708" s="281">
        <v>4183198778</v>
      </c>
      <c r="C1708" s="288" t="s">
        <v>15180</v>
      </c>
      <c r="D1708" s="286">
        <v>46056</v>
      </c>
      <c r="E1708" s="219"/>
      <c r="F1708" s="218"/>
      <c r="G1708" s="268" t="s">
        <v>15442</v>
      </c>
      <c r="H1708" s="219"/>
      <c r="I1708" s="217" t="s">
        <v>15615</v>
      </c>
      <c r="J1708" s="21" t="s">
        <v>7228</v>
      </c>
      <c r="K1708" s="217" t="s">
        <v>27</v>
      </c>
      <c r="L1708" s="215" t="str">
        <f>VLOOKUP($K1708,[1]TONG_SL!$A$1:$D$65536,2,0)</f>
        <v>Chân giò heo muối 300g</v>
      </c>
      <c r="M1708" s="247"/>
      <c r="N1708" s="215" t="str">
        <f t="shared" si="203"/>
        <v>K-C6</v>
      </c>
      <c r="O1708" s="222"/>
      <c r="P1708" s="222"/>
      <c r="Q1708" s="215" t="str">
        <f>VLOOKUP(K1708,TONG_SL!$A:$D,3,0)</f>
        <v>Túi</v>
      </c>
      <c r="R1708" s="223">
        <v>10</v>
      </c>
      <c r="S1708" s="224"/>
      <c r="T1708" s="224">
        <f>VLOOKUP(VLOOKUP(G1708,Ma_KH!$A:$R,18,0)&amp;K1708,Gia_MB!$A:$F,6,0)</f>
        <v>73431</v>
      </c>
      <c r="U1708" s="182">
        <f t="shared" si="204"/>
        <v>734310</v>
      </c>
      <c r="V1708" s="224"/>
      <c r="W1708" s="225">
        <f t="shared" si="205"/>
        <v>0</v>
      </c>
      <c r="X1708" s="226" t="str">
        <f t="shared" si="206"/>
        <v>8</v>
      </c>
      <c r="Y1708" s="224"/>
      <c r="Z1708" s="182">
        <f t="shared" si="207"/>
        <v>58744.800000000003</v>
      </c>
      <c r="AA1708" s="227">
        <f>VLOOKUP(G1708,Ma_KH!$A:$R,14,0)</f>
        <v>60</v>
      </c>
    </row>
    <row r="1709" spans="1:27" x14ac:dyDescent="0.25">
      <c r="A1709" s="280">
        <v>46040</v>
      </c>
      <c r="B1709" s="281">
        <v>4183198778</v>
      </c>
      <c r="C1709" s="288" t="s">
        <v>15180</v>
      </c>
      <c r="D1709" s="286">
        <v>46056</v>
      </c>
      <c r="E1709" s="219"/>
      <c r="F1709" s="218"/>
      <c r="G1709" s="268" t="s">
        <v>15442</v>
      </c>
      <c r="H1709" s="219"/>
      <c r="I1709" s="217" t="s">
        <v>15615</v>
      </c>
      <c r="J1709" s="21" t="s">
        <v>7228</v>
      </c>
      <c r="K1709" s="217" t="s">
        <v>30</v>
      </c>
      <c r="L1709" s="215" t="str">
        <f>VLOOKUP($K1709,[1]TONG_SL!$A$1:$D$65536,2,0)</f>
        <v>Gà muối 500g</v>
      </c>
      <c r="M1709" s="247"/>
      <c r="N1709" s="215" t="str">
        <f t="shared" si="203"/>
        <v>K-C6</v>
      </c>
      <c r="O1709" s="222"/>
      <c r="P1709" s="222"/>
      <c r="Q1709" s="215" t="str">
        <f>VLOOKUP(K1709,TONG_SL!$A:$D,3,0)</f>
        <v>Túi</v>
      </c>
      <c r="R1709" s="223">
        <v>20</v>
      </c>
      <c r="S1709" s="224"/>
      <c r="T1709" s="224">
        <f>VLOOKUP(VLOOKUP(G1709,Ma_KH!$A:$R,18,0)&amp;K1709,Gia_MB!$A:$F,6,0)</f>
        <v>116611</v>
      </c>
      <c r="U1709" s="182">
        <f t="shared" si="204"/>
        <v>2332220</v>
      </c>
      <c r="V1709" s="224"/>
      <c r="W1709" s="225">
        <f t="shared" si="205"/>
        <v>0</v>
      </c>
      <c r="X1709" s="226" t="str">
        <f t="shared" si="206"/>
        <v>8</v>
      </c>
      <c r="Y1709" s="224"/>
      <c r="Z1709" s="182">
        <f t="shared" si="207"/>
        <v>186577.6</v>
      </c>
      <c r="AA1709" s="227">
        <f>VLOOKUP(G1709,Ma_KH!$A:$R,14,0)</f>
        <v>60</v>
      </c>
    </row>
    <row r="1710" spans="1:27" x14ac:dyDescent="0.25">
      <c r="A1710" s="280">
        <v>46040</v>
      </c>
      <c r="B1710" s="281">
        <v>4183198778</v>
      </c>
      <c r="C1710" s="288" t="s">
        <v>15180</v>
      </c>
      <c r="D1710" s="286">
        <v>46056</v>
      </c>
      <c r="E1710" s="219"/>
      <c r="F1710" s="218"/>
      <c r="G1710" s="268" t="s">
        <v>15442</v>
      </c>
      <c r="H1710" s="219"/>
      <c r="I1710" s="217" t="s">
        <v>15615</v>
      </c>
      <c r="J1710" s="21" t="s">
        <v>7228</v>
      </c>
      <c r="K1710" s="217" t="s">
        <v>32</v>
      </c>
      <c r="L1710" s="215" t="str">
        <f>VLOOKUP($K1710,[1]TONG_SL!$A$1:$D$65536,2,0)</f>
        <v>Giò Tai Lưỡi Xào 250g</v>
      </c>
      <c r="M1710" s="247"/>
      <c r="N1710" s="215" t="str">
        <f t="shared" si="203"/>
        <v>K-C6</v>
      </c>
      <c r="O1710" s="222"/>
      <c r="P1710" s="222"/>
      <c r="Q1710" s="215" t="str">
        <f>VLOOKUP(K1710,TONG_SL!$A:$D,3,0)</f>
        <v>Túi</v>
      </c>
      <c r="R1710" s="223">
        <v>10</v>
      </c>
      <c r="S1710" s="224"/>
      <c r="T1710" s="224">
        <f>VLOOKUP(VLOOKUP(G1710,Ma_KH!$A:$R,18,0)&amp;K1710,Gia_MB!$A:$F,6,0)</f>
        <v>50182</v>
      </c>
      <c r="U1710" s="182">
        <f t="shared" si="204"/>
        <v>501820</v>
      </c>
      <c r="V1710" s="224"/>
      <c r="W1710" s="225">
        <f t="shared" si="205"/>
        <v>0</v>
      </c>
      <c r="X1710" s="226" t="str">
        <f t="shared" si="206"/>
        <v>8</v>
      </c>
      <c r="Y1710" s="224"/>
      <c r="Z1710" s="182">
        <f t="shared" si="207"/>
        <v>40145.599999999999</v>
      </c>
      <c r="AA1710" s="227">
        <f>VLOOKUP(G1710,Ma_KH!$A:$R,14,0)</f>
        <v>60</v>
      </c>
    </row>
    <row r="1711" spans="1:27" x14ac:dyDescent="0.25">
      <c r="A1711" s="216">
        <v>46040</v>
      </c>
      <c r="B1711" s="217">
        <v>4183198845</v>
      </c>
      <c r="C1711" s="10" t="s">
        <v>15180</v>
      </c>
      <c r="D1711" s="9">
        <v>46056</v>
      </c>
      <c r="E1711" s="219"/>
      <c r="F1711" s="218"/>
      <c r="G1711" s="268" t="s">
        <v>15442</v>
      </c>
      <c r="H1711" s="219"/>
      <c r="I1711" s="217" t="s">
        <v>15616</v>
      </c>
      <c r="J1711" s="21" t="s">
        <v>7228</v>
      </c>
      <c r="K1711" s="217" t="s">
        <v>48</v>
      </c>
      <c r="L1711" s="215" t="str">
        <f>VLOOKUP($K1711,[1]TONG_SL!$A$1:$D$65536,2,0)</f>
        <v>Mọc Nấm Hương 250g</v>
      </c>
      <c r="M1711" s="247"/>
      <c r="N1711" s="215" t="str">
        <f t="shared" si="203"/>
        <v>K-C6</v>
      </c>
      <c r="O1711" s="222"/>
      <c r="P1711" s="222"/>
      <c r="Q1711" s="215" t="str">
        <f>VLOOKUP(K1711,TONG_SL!$A:$D,3,0)</f>
        <v>Túi</v>
      </c>
      <c r="R1711" s="223">
        <v>13</v>
      </c>
      <c r="S1711" s="224"/>
      <c r="T1711" s="224">
        <f>VLOOKUP(VLOOKUP(G1711,Ma_KH!$A:$R,18,0)&amp;K1711,Gia_MB!$A:$F,6,0)</f>
        <v>46000</v>
      </c>
      <c r="U1711" s="182">
        <f t="shared" si="204"/>
        <v>598000</v>
      </c>
      <c r="V1711" s="224"/>
      <c r="W1711" s="225">
        <f t="shared" si="205"/>
        <v>0</v>
      </c>
      <c r="X1711" s="226" t="str">
        <f t="shared" si="206"/>
        <v>8</v>
      </c>
      <c r="Y1711" s="224"/>
      <c r="Z1711" s="182">
        <f t="shared" si="207"/>
        <v>47840</v>
      </c>
      <c r="AA1711" s="227">
        <f>VLOOKUP(G1711,Ma_KH!$A:$R,14,0)</f>
        <v>60</v>
      </c>
    </row>
    <row r="1712" spans="1:27" x14ac:dyDescent="0.25">
      <c r="A1712" s="216">
        <v>46040</v>
      </c>
      <c r="B1712" s="217">
        <v>4183198845</v>
      </c>
      <c r="C1712" s="10" t="s">
        <v>15180</v>
      </c>
      <c r="D1712" s="9">
        <v>46056</v>
      </c>
      <c r="E1712" s="219"/>
      <c r="F1712" s="218"/>
      <c r="G1712" s="268" t="s">
        <v>15442</v>
      </c>
      <c r="H1712" s="219"/>
      <c r="I1712" s="217" t="s">
        <v>15616</v>
      </c>
      <c r="J1712" s="21" t="s">
        <v>7228</v>
      </c>
      <c r="K1712" s="217" t="s">
        <v>32</v>
      </c>
      <c r="L1712" s="215" t="str">
        <f>VLOOKUP($K1712,[1]TONG_SL!$A$1:$D$65536,2,0)</f>
        <v>Giò Tai Lưỡi Xào 250g</v>
      </c>
      <c r="M1712" s="247"/>
      <c r="N1712" s="215" t="str">
        <f t="shared" si="203"/>
        <v>K-C6</v>
      </c>
      <c r="O1712" s="222"/>
      <c r="P1712" s="222"/>
      <c r="Q1712" s="215" t="str">
        <f>VLOOKUP(K1712,TONG_SL!$A:$D,3,0)</f>
        <v>Túi</v>
      </c>
      <c r="R1712" s="223">
        <v>10</v>
      </c>
      <c r="S1712" s="224"/>
      <c r="T1712" s="224">
        <f>VLOOKUP(VLOOKUP(G1712,Ma_KH!$A:$R,18,0)&amp;K1712,Gia_MB!$A:$F,6,0)</f>
        <v>50182</v>
      </c>
      <c r="U1712" s="182">
        <f t="shared" si="204"/>
        <v>501820</v>
      </c>
      <c r="V1712" s="224"/>
      <c r="W1712" s="225">
        <f t="shared" si="205"/>
        <v>0</v>
      </c>
      <c r="X1712" s="226" t="str">
        <f t="shared" si="206"/>
        <v>8</v>
      </c>
      <c r="Y1712" s="224"/>
      <c r="Z1712" s="182">
        <f t="shared" si="207"/>
        <v>40145.599999999999</v>
      </c>
      <c r="AA1712" s="227">
        <f>VLOOKUP(G1712,Ma_KH!$A:$R,14,0)</f>
        <v>60</v>
      </c>
    </row>
    <row r="1713" spans="1:27" x14ac:dyDescent="0.25">
      <c r="A1713" s="216">
        <v>46040</v>
      </c>
      <c r="B1713" s="217">
        <v>4183198845</v>
      </c>
      <c r="C1713" s="10" t="s">
        <v>15180</v>
      </c>
      <c r="D1713" s="9">
        <v>46056</v>
      </c>
      <c r="E1713" s="219"/>
      <c r="F1713" s="218"/>
      <c r="G1713" s="268" t="s">
        <v>15442</v>
      </c>
      <c r="H1713" s="219"/>
      <c r="I1713" s="217" t="s">
        <v>15616</v>
      </c>
      <c r="J1713" s="21" t="s">
        <v>7228</v>
      </c>
      <c r="K1713" s="217" t="s">
        <v>30</v>
      </c>
      <c r="L1713" s="215" t="str">
        <f>VLOOKUP($K1713,[1]TONG_SL!$A$1:$D$65536,2,0)</f>
        <v>Gà muối 500g</v>
      </c>
      <c r="M1713" s="247"/>
      <c r="N1713" s="215" t="str">
        <f t="shared" si="203"/>
        <v>K-C6</v>
      </c>
      <c r="O1713" s="222"/>
      <c r="P1713" s="222"/>
      <c r="Q1713" s="215" t="str">
        <f>VLOOKUP(K1713,TONG_SL!$A:$D,3,0)</f>
        <v>Túi</v>
      </c>
      <c r="R1713" s="223">
        <v>10</v>
      </c>
      <c r="S1713" s="224"/>
      <c r="T1713" s="224">
        <f>VLOOKUP(VLOOKUP(G1713,Ma_KH!$A:$R,18,0)&amp;K1713,Gia_MB!$A:$F,6,0)</f>
        <v>116611</v>
      </c>
      <c r="U1713" s="182">
        <f t="shared" si="204"/>
        <v>1166110</v>
      </c>
      <c r="V1713" s="224"/>
      <c r="W1713" s="225">
        <f t="shared" si="205"/>
        <v>0</v>
      </c>
      <c r="X1713" s="226" t="str">
        <f t="shared" si="206"/>
        <v>8</v>
      </c>
      <c r="Y1713" s="224"/>
      <c r="Z1713" s="182">
        <f t="shared" si="207"/>
        <v>93288.8</v>
      </c>
      <c r="AA1713" s="227">
        <f>VLOOKUP(G1713,Ma_KH!$A:$R,14,0)</f>
        <v>60</v>
      </c>
    </row>
    <row r="1714" spans="1:27" x14ac:dyDescent="0.25">
      <c r="A1714" s="216">
        <v>46040</v>
      </c>
      <c r="B1714" s="217">
        <v>4183198845</v>
      </c>
      <c r="C1714" s="10" t="s">
        <v>15180</v>
      </c>
      <c r="D1714" s="9">
        <v>46056</v>
      </c>
      <c r="E1714" s="219"/>
      <c r="F1714" s="218"/>
      <c r="G1714" s="268" t="s">
        <v>15442</v>
      </c>
      <c r="H1714" s="219"/>
      <c r="I1714" s="217" t="s">
        <v>15616</v>
      </c>
      <c r="J1714" s="21" t="s">
        <v>7228</v>
      </c>
      <c r="K1714" s="217" t="s">
        <v>27</v>
      </c>
      <c r="L1714" s="215" t="str">
        <f>VLOOKUP($K1714,[1]TONG_SL!$A$1:$D$65536,2,0)</f>
        <v>Chân giò heo muối 300g</v>
      </c>
      <c r="M1714" s="247"/>
      <c r="N1714" s="215" t="str">
        <f t="shared" si="203"/>
        <v>K-C6</v>
      </c>
      <c r="O1714" s="222"/>
      <c r="P1714" s="222"/>
      <c r="Q1714" s="215" t="str">
        <f>VLOOKUP(K1714,TONG_SL!$A:$D,3,0)</f>
        <v>Túi</v>
      </c>
      <c r="R1714" s="223">
        <v>30</v>
      </c>
      <c r="S1714" s="224"/>
      <c r="T1714" s="224">
        <f>VLOOKUP(VLOOKUP(G1714,Ma_KH!$A:$R,18,0)&amp;K1714,Gia_MB!$A:$F,6,0)</f>
        <v>73431</v>
      </c>
      <c r="U1714" s="182">
        <f t="shared" si="204"/>
        <v>2202930</v>
      </c>
      <c r="V1714" s="224"/>
      <c r="W1714" s="225">
        <f t="shared" si="205"/>
        <v>0</v>
      </c>
      <c r="X1714" s="226" t="str">
        <f t="shared" si="206"/>
        <v>8</v>
      </c>
      <c r="Y1714" s="224"/>
      <c r="Z1714" s="182">
        <f t="shared" si="207"/>
        <v>176234.4</v>
      </c>
      <c r="AA1714" s="227">
        <f>VLOOKUP(G1714,Ma_KH!$A:$R,14,0)</f>
        <v>60</v>
      </c>
    </row>
    <row r="1715" spans="1:27" x14ac:dyDescent="0.25">
      <c r="A1715" s="216">
        <v>46040</v>
      </c>
      <c r="B1715" s="217">
        <v>4183198720</v>
      </c>
      <c r="C1715" s="10" t="s">
        <v>15180</v>
      </c>
      <c r="D1715" s="9">
        <v>46056</v>
      </c>
      <c r="E1715" s="219"/>
      <c r="F1715" s="218"/>
      <c r="G1715" s="268" t="s">
        <v>15442</v>
      </c>
      <c r="H1715" s="219"/>
      <c r="I1715" s="217" t="s">
        <v>15617</v>
      </c>
      <c r="J1715" s="21" t="s">
        <v>7228</v>
      </c>
      <c r="K1715" s="217" t="s">
        <v>27</v>
      </c>
      <c r="L1715" s="215" t="str">
        <f>VLOOKUP($K1715,[1]TONG_SL!$A$1:$D$65536,2,0)</f>
        <v>Chân giò heo muối 300g</v>
      </c>
      <c r="M1715" s="247"/>
      <c r="N1715" s="215" t="str">
        <f t="shared" si="203"/>
        <v>K-C6</v>
      </c>
      <c r="O1715" s="222"/>
      <c r="P1715" s="222"/>
      <c r="Q1715" s="215" t="str">
        <f>VLOOKUP(K1715,TONG_SL!$A:$D,3,0)</f>
        <v>Túi</v>
      </c>
      <c r="R1715" s="223">
        <v>10</v>
      </c>
      <c r="S1715" s="224"/>
      <c r="T1715" s="224">
        <f>VLOOKUP(VLOOKUP(G1715,Ma_KH!$A:$R,18,0)&amp;K1715,Gia_MB!$A:$F,6,0)</f>
        <v>73431</v>
      </c>
      <c r="U1715" s="182">
        <f t="shared" si="204"/>
        <v>734310</v>
      </c>
      <c r="V1715" s="224"/>
      <c r="W1715" s="225">
        <f t="shared" si="205"/>
        <v>0</v>
      </c>
      <c r="X1715" s="226" t="str">
        <f t="shared" si="206"/>
        <v>8</v>
      </c>
      <c r="Y1715" s="224"/>
      <c r="Z1715" s="182">
        <f t="shared" si="207"/>
        <v>58744.800000000003</v>
      </c>
      <c r="AA1715" s="227">
        <f>VLOOKUP(G1715,Ma_KH!$A:$R,14,0)</f>
        <v>60</v>
      </c>
    </row>
    <row r="1716" spans="1:27" x14ac:dyDescent="0.25">
      <c r="A1716" s="216">
        <v>46040</v>
      </c>
      <c r="B1716" s="217">
        <v>4183198720</v>
      </c>
      <c r="C1716" s="10" t="s">
        <v>15180</v>
      </c>
      <c r="D1716" s="9">
        <v>46056</v>
      </c>
      <c r="E1716" s="219"/>
      <c r="F1716" s="218"/>
      <c r="G1716" s="268" t="s">
        <v>15442</v>
      </c>
      <c r="H1716" s="219"/>
      <c r="I1716" s="217" t="s">
        <v>15617</v>
      </c>
      <c r="J1716" s="21" t="s">
        <v>7228</v>
      </c>
      <c r="K1716" s="217" t="s">
        <v>30</v>
      </c>
      <c r="L1716" s="215" t="str">
        <f>VLOOKUP($K1716,[1]TONG_SL!$A$1:$D$65536,2,0)</f>
        <v>Gà muối 500g</v>
      </c>
      <c r="M1716" s="247"/>
      <c r="N1716" s="215" t="str">
        <f t="shared" si="203"/>
        <v>K-C6</v>
      </c>
      <c r="O1716" s="222"/>
      <c r="P1716" s="222"/>
      <c r="Q1716" s="215" t="str">
        <f>VLOOKUP(K1716,TONG_SL!$A:$D,3,0)</f>
        <v>Túi</v>
      </c>
      <c r="R1716" s="223">
        <v>10</v>
      </c>
      <c r="S1716" s="224"/>
      <c r="T1716" s="224">
        <f>VLOOKUP(VLOOKUP(G1716,Ma_KH!$A:$R,18,0)&amp;K1716,Gia_MB!$A:$F,6,0)</f>
        <v>116611</v>
      </c>
      <c r="U1716" s="182">
        <f t="shared" si="204"/>
        <v>1166110</v>
      </c>
      <c r="V1716" s="224"/>
      <c r="W1716" s="225">
        <f t="shared" si="205"/>
        <v>0</v>
      </c>
      <c r="X1716" s="226" t="str">
        <f t="shared" si="206"/>
        <v>8</v>
      </c>
      <c r="Y1716" s="224"/>
      <c r="Z1716" s="182">
        <f t="shared" si="207"/>
        <v>93288.8</v>
      </c>
      <c r="AA1716" s="227">
        <f>VLOOKUP(G1716,Ma_KH!$A:$R,14,0)</f>
        <v>60</v>
      </c>
    </row>
    <row r="1717" spans="1:27" x14ac:dyDescent="0.25">
      <c r="A1717" s="216">
        <v>46040</v>
      </c>
      <c r="B1717" s="217">
        <v>4183198720</v>
      </c>
      <c r="C1717" s="10" t="s">
        <v>15180</v>
      </c>
      <c r="D1717" s="9">
        <v>46056</v>
      </c>
      <c r="E1717" s="219"/>
      <c r="F1717" s="218"/>
      <c r="G1717" s="268" t="s">
        <v>15442</v>
      </c>
      <c r="H1717" s="219"/>
      <c r="I1717" s="217" t="s">
        <v>15617</v>
      </c>
      <c r="J1717" s="21" t="s">
        <v>7228</v>
      </c>
      <c r="K1717" s="217" t="s">
        <v>32</v>
      </c>
      <c r="L1717" s="215" t="str">
        <f>VLOOKUP($K1717,[1]TONG_SL!$A$1:$D$65536,2,0)</f>
        <v>Giò Tai Lưỡi Xào 250g</v>
      </c>
      <c r="M1717" s="247"/>
      <c r="N1717" s="215" t="str">
        <f t="shared" si="203"/>
        <v>K-C6</v>
      </c>
      <c r="O1717" s="222"/>
      <c r="P1717" s="222"/>
      <c r="Q1717" s="215" t="str">
        <f>VLOOKUP(K1717,TONG_SL!$A:$D,3,0)</f>
        <v>Túi</v>
      </c>
      <c r="R1717" s="223">
        <v>6</v>
      </c>
      <c r="S1717" s="224"/>
      <c r="T1717" s="224">
        <f>VLOOKUP(VLOOKUP(G1717,Ma_KH!$A:$R,18,0)&amp;K1717,Gia_MB!$A:$F,6,0)</f>
        <v>50182</v>
      </c>
      <c r="U1717" s="182">
        <f t="shared" si="204"/>
        <v>301092</v>
      </c>
      <c r="V1717" s="224"/>
      <c r="W1717" s="225">
        <f t="shared" si="205"/>
        <v>0</v>
      </c>
      <c r="X1717" s="226" t="str">
        <f t="shared" si="206"/>
        <v>8</v>
      </c>
      <c r="Y1717" s="224"/>
      <c r="Z1717" s="182">
        <f t="shared" si="207"/>
        <v>24087.360000000001</v>
      </c>
      <c r="AA1717" s="227">
        <f>VLOOKUP(G1717,Ma_KH!$A:$R,14,0)</f>
        <v>60</v>
      </c>
    </row>
    <row r="1718" spans="1:27" x14ac:dyDescent="0.25">
      <c r="A1718" s="216">
        <v>46040</v>
      </c>
      <c r="B1718" s="217">
        <v>4183198720</v>
      </c>
      <c r="C1718" s="10" t="s">
        <v>15180</v>
      </c>
      <c r="D1718" s="9">
        <v>46056</v>
      </c>
      <c r="E1718" s="219"/>
      <c r="F1718" s="218"/>
      <c r="G1718" s="268" t="s">
        <v>15442</v>
      </c>
      <c r="H1718" s="219"/>
      <c r="I1718" s="217" t="s">
        <v>15617</v>
      </c>
      <c r="J1718" s="21" t="s">
        <v>7228</v>
      </c>
      <c r="K1718" s="217" t="s">
        <v>48</v>
      </c>
      <c r="L1718" s="215" t="str">
        <f>VLOOKUP($K1718,[1]TONG_SL!$A$1:$D$65536,2,0)</f>
        <v>Mọc Nấm Hương 250g</v>
      </c>
      <c r="M1718" s="247"/>
      <c r="N1718" s="215" t="str">
        <f t="shared" si="203"/>
        <v>K-C6</v>
      </c>
      <c r="O1718" s="222"/>
      <c r="P1718" s="222"/>
      <c r="Q1718" s="215" t="str">
        <f>VLOOKUP(K1718,TONG_SL!$A:$D,3,0)</f>
        <v>Túi</v>
      </c>
      <c r="R1718" s="223">
        <v>8</v>
      </c>
      <c r="S1718" s="224"/>
      <c r="T1718" s="224">
        <f>VLOOKUP(VLOOKUP(G1718,Ma_KH!$A:$R,18,0)&amp;K1718,Gia_MB!$A:$F,6,0)</f>
        <v>46000</v>
      </c>
      <c r="U1718" s="182">
        <f t="shared" si="204"/>
        <v>368000</v>
      </c>
      <c r="V1718" s="224"/>
      <c r="W1718" s="225">
        <f t="shared" si="205"/>
        <v>0</v>
      </c>
      <c r="X1718" s="226" t="str">
        <f t="shared" si="206"/>
        <v>8</v>
      </c>
      <c r="Y1718" s="224"/>
      <c r="Z1718" s="182">
        <f t="shared" si="207"/>
        <v>29440</v>
      </c>
      <c r="AA1718" s="227">
        <f>VLOOKUP(G1718,Ma_KH!$A:$R,14,0)</f>
        <v>60</v>
      </c>
    </row>
    <row r="1719" spans="1:27" x14ac:dyDescent="0.25">
      <c r="A1719" s="280">
        <v>46040</v>
      </c>
      <c r="B1719" s="281">
        <v>4183198796</v>
      </c>
      <c r="C1719" s="288" t="s">
        <v>15180</v>
      </c>
      <c r="D1719" s="286">
        <v>46056</v>
      </c>
      <c r="E1719" s="219"/>
      <c r="F1719" s="218"/>
      <c r="G1719" s="268" t="s">
        <v>15442</v>
      </c>
      <c r="H1719" s="219"/>
      <c r="I1719" s="217" t="s">
        <v>15618</v>
      </c>
      <c r="J1719" s="21" t="s">
        <v>7228</v>
      </c>
      <c r="K1719" s="217" t="s">
        <v>48</v>
      </c>
      <c r="L1719" s="215" t="str">
        <f>VLOOKUP($K1719,[1]TONG_SL!$A$1:$D$65536,2,0)</f>
        <v>Mọc Nấm Hương 250g</v>
      </c>
      <c r="M1719" s="247"/>
      <c r="N1719" s="215" t="str">
        <f t="shared" si="203"/>
        <v>K-C6</v>
      </c>
      <c r="O1719" s="222"/>
      <c r="P1719" s="222"/>
      <c r="Q1719" s="215" t="str">
        <f>VLOOKUP(K1719,TONG_SL!$A:$D,3,0)</f>
        <v>Túi</v>
      </c>
      <c r="R1719" s="223">
        <v>14</v>
      </c>
      <c r="S1719" s="224"/>
      <c r="T1719" s="224">
        <f>VLOOKUP(VLOOKUP(G1719,Ma_KH!$A:$R,18,0)&amp;K1719,Gia_MB!$A:$F,6,0)</f>
        <v>46000</v>
      </c>
      <c r="U1719" s="182">
        <f t="shared" si="204"/>
        <v>644000</v>
      </c>
      <c r="V1719" s="224"/>
      <c r="W1719" s="225">
        <f t="shared" si="205"/>
        <v>0</v>
      </c>
      <c r="X1719" s="226" t="str">
        <f t="shared" si="206"/>
        <v>8</v>
      </c>
      <c r="Y1719" s="224"/>
      <c r="Z1719" s="182">
        <f t="shared" si="207"/>
        <v>51520</v>
      </c>
      <c r="AA1719" s="227">
        <f>VLOOKUP(G1719,Ma_KH!$A:$R,14,0)</f>
        <v>60</v>
      </c>
    </row>
    <row r="1720" spans="1:27" x14ac:dyDescent="0.25">
      <c r="A1720" s="280">
        <v>46040</v>
      </c>
      <c r="B1720" s="281">
        <v>4183198796</v>
      </c>
      <c r="C1720" s="288" t="s">
        <v>15180</v>
      </c>
      <c r="D1720" s="286">
        <v>46056</v>
      </c>
      <c r="E1720" s="219"/>
      <c r="F1720" s="218"/>
      <c r="G1720" s="268" t="s">
        <v>15442</v>
      </c>
      <c r="H1720" s="219"/>
      <c r="I1720" s="217" t="s">
        <v>15618</v>
      </c>
      <c r="J1720" s="21" t="s">
        <v>7228</v>
      </c>
      <c r="K1720" s="217" t="s">
        <v>27</v>
      </c>
      <c r="L1720" s="215" t="str">
        <f>VLOOKUP($K1720,[1]TONG_SL!$A$1:$D$65536,2,0)</f>
        <v>Chân giò heo muối 300g</v>
      </c>
      <c r="M1720" s="247"/>
      <c r="N1720" s="215" t="str">
        <f t="shared" si="203"/>
        <v>K-C6</v>
      </c>
      <c r="O1720" s="222"/>
      <c r="P1720" s="222"/>
      <c r="Q1720" s="215" t="str">
        <f>VLOOKUP(K1720,TONG_SL!$A:$D,3,0)</f>
        <v>Túi</v>
      </c>
      <c r="R1720" s="223">
        <v>15</v>
      </c>
      <c r="S1720" s="224"/>
      <c r="T1720" s="224">
        <f>VLOOKUP(VLOOKUP(G1720,Ma_KH!$A:$R,18,0)&amp;K1720,Gia_MB!$A:$F,6,0)</f>
        <v>73431</v>
      </c>
      <c r="U1720" s="182">
        <f t="shared" si="204"/>
        <v>1101465</v>
      </c>
      <c r="V1720" s="224"/>
      <c r="W1720" s="225">
        <f t="shared" si="205"/>
        <v>0</v>
      </c>
      <c r="X1720" s="226" t="str">
        <f t="shared" si="206"/>
        <v>8</v>
      </c>
      <c r="Y1720" s="224"/>
      <c r="Z1720" s="182">
        <f t="shared" si="207"/>
        <v>88117.2</v>
      </c>
      <c r="AA1720" s="227">
        <f>VLOOKUP(G1720,Ma_KH!$A:$R,14,0)</f>
        <v>60</v>
      </c>
    </row>
    <row r="1721" spans="1:27" x14ac:dyDescent="0.25">
      <c r="A1721" s="280">
        <v>46040</v>
      </c>
      <c r="B1721" s="281">
        <v>4183198796</v>
      </c>
      <c r="C1721" s="288" t="s">
        <v>15180</v>
      </c>
      <c r="D1721" s="286">
        <v>46056</v>
      </c>
      <c r="E1721" s="219"/>
      <c r="F1721" s="218"/>
      <c r="G1721" s="268" t="s">
        <v>15442</v>
      </c>
      <c r="H1721" s="219"/>
      <c r="I1721" s="217" t="s">
        <v>15618</v>
      </c>
      <c r="J1721" s="21" t="s">
        <v>7228</v>
      </c>
      <c r="K1721" s="217" t="s">
        <v>30</v>
      </c>
      <c r="L1721" s="215" t="str">
        <f>VLOOKUP($K1721,[1]TONG_SL!$A$1:$D$65536,2,0)</f>
        <v>Gà muối 500g</v>
      </c>
      <c r="M1721" s="247"/>
      <c r="N1721" s="215" t="str">
        <f t="shared" si="203"/>
        <v>K-C6</v>
      </c>
      <c r="O1721" s="222"/>
      <c r="P1721" s="222"/>
      <c r="Q1721" s="215" t="str">
        <f>VLOOKUP(K1721,TONG_SL!$A:$D,3,0)</f>
        <v>Túi</v>
      </c>
      <c r="R1721" s="223">
        <v>20</v>
      </c>
      <c r="S1721" s="224"/>
      <c r="T1721" s="224">
        <f>VLOOKUP(VLOOKUP(G1721,Ma_KH!$A:$R,18,0)&amp;K1721,Gia_MB!$A:$F,6,0)</f>
        <v>116611</v>
      </c>
      <c r="U1721" s="182">
        <f t="shared" si="204"/>
        <v>2332220</v>
      </c>
      <c r="V1721" s="224"/>
      <c r="W1721" s="225">
        <f t="shared" si="205"/>
        <v>0</v>
      </c>
      <c r="X1721" s="226" t="str">
        <f t="shared" si="206"/>
        <v>8</v>
      </c>
      <c r="Y1721" s="224"/>
      <c r="Z1721" s="182">
        <f t="shared" si="207"/>
        <v>186577.6</v>
      </c>
      <c r="AA1721" s="227">
        <f>VLOOKUP(G1721,Ma_KH!$A:$R,14,0)</f>
        <v>60</v>
      </c>
    </row>
    <row r="1722" spans="1:27" x14ac:dyDescent="0.25">
      <c r="A1722" s="280">
        <v>46040</v>
      </c>
      <c r="B1722" s="281">
        <v>4183198796</v>
      </c>
      <c r="C1722" s="288" t="s">
        <v>15180</v>
      </c>
      <c r="D1722" s="286">
        <v>46056</v>
      </c>
      <c r="E1722" s="219"/>
      <c r="F1722" s="218"/>
      <c r="G1722" s="268" t="s">
        <v>15442</v>
      </c>
      <c r="H1722" s="219"/>
      <c r="I1722" s="217" t="s">
        <v>15618</v>
      </c>
      <c r="J1722" s="21" t="s">
        <v>7228</v>
      </c>
      <c r="K1722" s="217" t="s">
        <v>32</v>
      </c>
      <c r="L1722" s="215" t="str">
        <f>VLOOKUP($K1722,[1]TONG_SL!$A$1:$D$65536,2,0)</f>
        <v>Giò Tai Lưỡi Xào 250g</v>
      </c>
      <c r="M1722" s="247"/>
      <c r="N1722" s="215" t="str">
        <f t="shared" si="203"/>
        <v>K-C6</v>
      </c>
      <c r="O1722" s="222"/>
      <c r="P1722" s="222"/>
      <c r="Q1722" s="215" t="str">
        <f>VLOOKUP(K1722,TONG_SL!$A:$D,3,0)</f>
        <v>Túi</v>
      </c>
      <c r="R1722" s="223">
        <v>12</v>
      </c>
      <c r="S1722" s="224"/>
      <c r="T1722" s="224">
        <f>VLOOKUP(VLOOKUP(G1722,Ma_KH!$A:$R,18,0)&amp;K1722,Gia_MB!$A:$F,6,0)</f>
        <v>50182</v>
      </c>
      <c r="U1722" s="182">
        <f t="shared" si="204"/>
        <v>602184</v>
      </c>
      <c r="V1722" s="224"/>
      <c r="W1722" s="225">
        <f t="shared" si="205"/>
        <v>0</v>
      </c>
      <c r="X1722" s="226" t="str">
        <f t="shared" si="206"/>
        <v>8</v>
      </c>
      <c r="Y1722" s="224"/>
      <c r="Z1722" s="182">
        <f t="shared" si="207"/>
        <v>48174.720000000001</v>
      </c>
      <c r="AA1722" s="227">
        <f>VLOOKUP(G1722,Ma_KH!$A:$R,14,0)</f>
        <v>60</v>
      </c>
    </row>
    <row r="1723" spans="1:27" x14ac:dyDescent="0.25">
      <c r="A1723" s="280">
        <v>46040</v>
      </c>
      <c r="B1723" s="281">
        <v>4183198922</v>
      </c>
      <c r="C1723" s="288" t="s">
        <v>15180</v>
      </c>
      <c r="D1723" s="286">
        <v>46056</v>
      </c>
      <c r="E1723" s="219"/>
      <c r="F1723" s="218"/>
      <c r="G1723" s="268" t="s">
        <v>15442</v>
      </c>
      <c r="H1723" s="219"/>
      <c r="I1723" s="217" t="s">
        <v>15619</v>
      </c>
      <c r="J1723" s="21" t="s">
        <v>7228</v>
      </c>
      <c r="K1723" s="217" t="s">
        <v>48</v>
      </c>
      <c r="L1723" s="215" t="str">
        <f>VLOOKUP($K1723,[1]TONG_SL!$A$1:$D$65536,2,0)</f>
        <v>Mọc Nấm Hương 250g</v>
      </c>
      <c r="M1723" s="247"/>
      <c r="N1723" s="215" t="str">
        <f t="shared" si="203"/>
        <v>K-C6</v>
      </c>
      <c r="O1723" s="222"/>
      <c r="P1723" s="222"/>
      <c r="Q1723" s="215" t="str">
        <f>VLOOKUP(K1723,TONG_SL!$A:$D,3,0)</f>
        <v>Túi</v>
      </c>
      <c r="R1723" s="223">
        <v>17</v>
      </c>
      <c r="S1723" s="224"/>
      <c r="T1723" s="224">
        <f>VLOOKUP(VLOOKUP(G1723,Ma_KH!$A:$R,18,0)&amp;K1723,Gia_MB!$A:$F,6,0)</f>
        <v>46000</v>
      </c>
      <c r="U1723" s="182">
        <f t="shared" si="204"/>
        <v>782000</v>
      </c>
      <c r="V1723" s="224"/>
      <c r="W1723" s="225">
        <f t="shared" si="205"/>
        <v>0</v>
      </c>
      <c r="X1723" s="226" t="str">
        <f t="shared" si="206"/>
        <v>8</v>
      </c>
      <c r="Y1723" s="224"/>
      <c r="Z1723" s="182">
        <f t="shared" si="207"/>
        <v>62560</v>
      </c>
      <c r="AA1723" s="227">
        <f>VLOOKUP(G1723,Ma_KH!$A:$R,14,0)</f>
        <v>60</v>
      </c>
    </row>
    <row r="1724" spans="1:27" x14ac:dyDescent="0.25">
      <c r="A1724" s="280">
        <v>46040</v>
      </c>
      <c r="B1724" s="281">
        <v>4183198922</v>
      </c>
      <c r="C1724" s="288" t="s">
        <v>15180</v>
      </c>
      <c r="D1724" s="286">
        <v>46056</v>
      </c>
      <c r="E1724" s="219"/>
      <c r="F1724" s="218"/>
      <c r="G1724" s="268" t="s">
        <v>15442</v>
      </c>
      <c r="H1724" s="219"/>
      <c r="I1724" s="217" t="s">
        <v>15619</v>
      </c>
      <c r="J1724" s="21" t="s">
        <v>7228</v>
      </c>
      <c r="K1724" s="217" t="s">
        <v>32</v>
      </c>
      <c r="L1724" s="215" t="str">
        <f>VLOOKUP($K1724,[1]TONG_SL!$A$1:$D$65536,2,0)</f>
        <v>Giò Tai Lưỡi Xào 250g</v>
      </c>
      <c r="M1724" s="247"/>
      <c r="N1724" s="215" t="str">
        <f t="shared" si="203"/>
        <v>K-C6</v>
      </c>
      <c r="O1724" s="222"/>
      <c r="P1724" s="222"/>
      <c r="Q1724" s="215" t="str">
        <f>VLOOKUP(K1724,TONG_SL!$A:$D,3,0)</f>
        <v>Túi</v>
      </c>
      <c r="R1724" s="223">
        <v>10</v>
      </c>
      <c r="S1724" s="224"/>
      <c r="T1724" s="224">
        <f>VLOOKUP(VLOOKUP(G1724,Ma_KH!$A:$R,18,0)&amp;K1724,Gia_MB!$A:$F,6,0)</f>
        <v>50182</v>
      </c>
      <c r="U1724" s="182">
        <f t="shared" si="204"/>
        <v>501820</v>
      </c>
      <c r="V1724" s="224"/>
      <c r="W1724" s="225">
        <f t="shared" si="205"/>
        <v>0</v>
      </c>
      <c r="X1724" s="226" t="str">
        <f t="shared" si="206"/>
        <v>8</v>
      </c>
      <c r="Y1724" s="224"/>
      <c r="Z1724" s="182">
        <f t="shared" si="207"/>
        <v>40145.599999999999</v>
      </c>
      <c r="AA1724" s="227">
        <f>VLOOKUP(G1724,Ma_KH!$A:$R,14,0)</f>
        <v>60</v>
      </c>
    </row>
    <row r="1725" spans="1:27" x14ac:dyDescent="0.25">
      <c r="A1725" s="280">
        <v>46040</v>
      </c>
      <c r="B1725" s="281">
        <v>4183198922</v>
      </c>
      <c r="C1725" s="288" t="s">
        <v>15180</v>
      </c>
      <c r="D1725" s="286">
        <v>46056</v>
      </c>
      <c r="E1725" s="219"/>
      <c r="F1725" s="218"/>
      <c r="G1725" s="268" t="s">
        <v>15442</v>
      </c>
      <c r="H1725" s="219"/>
      <c r="I1725" s="217" t="s">
        <v>15619</v>
      </c>
      <c r="J1725" s="21" t="s">
        <v>7228</v>
      </c>
      <c r="K1725" s="217" t="s">
        <v>30</v>
      </c>
      <c r="L1725" s="215" t="str">
        <f>VLOOKUP($K1725,[1]TONG_SL!$A$1:$D$65536,2,0)</f>
        <v>Gà muối 500g</v>
      </c>
      <c r="M1725" s="247"/>
      <c r="N1725" s="215" t="str">
        <f t="shared" si="203"/>
        <v>K-C6</v>
      </c>
      <c r="O1725" s="222"/>
      <c r="P1725" s="222"/>
      <c r="Q1725" s="215" t="str">
        <f>VLOOKUP(K1725,TONG_SL!$A:$D,3,0)</f>
        <v>Túi</v>
      </c>
      <c r="R1725" s="223">
        <v>20</v>
      </c>
      <c r="S1725" s="224"/>
      <c r="T1725" s="224">
        <f>VLOOKUP(VLOOKUP(G1725,Ma_KH!$A:$R,18,0)&amp;K1725,Gia_MB!$A:$F,6,0)</f>
        <v>116611</v>
      </c>
      <c r="U1725" s="182">
        <f t="shared" si="204"/>
        <v>2332220</v>
      </c>
      <c r="V1725" s="224"/>
      <c r="W1725" s="225">
        <f t="shared" si="205"/>
        <v>0</v>
      </c>
      <c r="X1725" s="226" t="str">
        <f t="shared" si="206"/>
        <v>8</v>
      </c>
      <c r="Y1725" s="224"/>
      <c r="Z1725" s="182">
        <f t="shared" si="207"/>
        <v>186577.6</v>
      </c>
      <c r="AA1725" s="227">
        <f>VLOOKUP(G1725,Ma_KH!$A:$R,14,0)</f>
        <v>60</v>
      </c>
    </row>
    <row r="1726" spans="1:27" x14ac:dyDescent="0.25">
      <c r="A1726" s="280">
        <v>46040</v>
      </c>
      <c r="B1726" s="281">
        <v>4183198922</v>
      </c>
      <c r="C1726" s="288" t="s">
        <v>15180</v>
      </c>
      <c r="D1726" s="286">
        <v>46056</v>
      </c>
      <c r="E1726" s="219"/>
      <c r="F1726" s="218"/>
      <c r="G1726" s="268" t="s">
        <v>15442</v>
      </c>
      <c r="H1726" s="219"/>
      <c r="I1726" s="217" t="s">
        <v>15619</v>
      </c>
      <c r="J1726" s="21" t="s">
        <v>7228</v>
      </c>
      <c r="K1726" s="217" t="s">
        <v>27</v>
      </c>
      <c r="L1726" s="215" t="str">
        <f>VLOOKUP($K1726,[1]TONG_SL!$A$1:$D$65536,2,0)</f>
        <v>Chân giò heo muối 300g</v>
      </c>
      <c r="M1726" s="247"/>
      <c r="N1726" s="215" t="str">
        <f t="shared" si="203"/>
        <v>K-C6</v>
      </c>
      <c r="O1726" s="222"/>
      <c r="P1726" s="222"/>
      <c r="Q1726" s="215" t="str">
        <f>VLOOKUP(K1726,TONG_SL!$A:$D,3,0)</f>
        <v>Túi</v>
      </c>
      <c r="R1726" s="223">
        <v>16</v>
      </c>
      <c r="S1726" s="224"/>
      <c r="T1726" s="224">
        <f>VLOOKUP(VLOOKUP(G1726,Ma_KH!$A:$R,18,0)&amp;K1726,Gia_MB!$A:$F,6,0)</f>
        <v>73431</v>
      </c>
      <c r="U1726" s="182">
        <f t="shared" si="204"/>
        <v>1174896</v>
      </c>
      <c r="V1726" s="224"/>
      <c r="W1726" s="225">
        <f t="shared" si="205"/>
        <v>0</v>
      </c>
      <c r="X1726" s="226" t="str">
        <f t="shared" si="206"/>
        <v>8</v>
      </c>
      <c r="Y1726" s="224"/>
      <c r="Z1726" s="182">
        <f t="shared" si="207"/>
        <v>93991.680000000008</v>
      </c>
      <c r="AA1726" s="227">
        <f>VLOOKUP(G1726,Ma_KH!$A:$R,14,0)</f>
        <v>60</v>
      </c>
    </row>
    <row r="1727" spans="1:27" x14ac:dyDescent="0.25">
      <c r="A1727" s="280">
        <v>46040</v>
      </c>
      <c r="B1727" s="281">
        <v>4183198867</v>
      </c>
      <c r="C1727" s="288" t="s">
        <v>15180</v>
      </c>
      <c r="D1727" s="286">
        <v>46056</v>
      </c>
      <c r="E1727" s="219"/>
      <c r="F1727" s="218"/>
      <c r="G1727" s="268" t="s">
        <v>15442</v>
      </c>
      <c r="H1727" s="219"/>
      <c r="I1727" s="217" t="s">
        <v>15620</v>
      </c>
      <c r="J1727" s="21" t="s">
        <v>7228</v>
      </c>
      <c r="K1727" s="217" t="s">
        <v>27</v>
      </c>
      <c r="L1727" s="215" t="str">
        <f>VLOOKUP($K1727,[1]TONG_SL!$A$1:$D$65536,2,0)</f>
        <v>Chân giò heo muối 300g</v>
      </c>
      <c r="M1727" s="247"/>
      <c r="N1727" s="215" t="str">
        <f t="shared" si="203"/>
        <v>K-C6</v>
      </c>
      <c r="O1727" s="222"/>
      <c r="P1727" s="222"/>
      <c r="Q1727" s="215" t="str">
        <f>VLOOKUP(K1727,TONG_SL!$A:$D,3,0)</f>
        <v>Túi</v>
      </c>
      <c r="R1727" s="223">
        <v>19</v>
      </c>
      <c r="S1727" s="224"/>
      <c r="T1727" s="224">
        <f>VLOOKUP(VLOOKUP(G1727,Ma_KH!$A:$R,18,0)&amp;K1727,Gia_MB!$A:$F,6,0)</f>
        <v>73431</v>
      </c>
      <c r="U1727" s="182">
        <f t="shared" si="204"/>
        <v>1395189</v>
      </c>
      <c r="V1727" s="224"/>
      <c r="W1727" s="225">
        <f t="shared" si="205"/>
        <v>0</v>
      </c>
      <c r="X1727" s="226" t="str">
        <f t="shared" si="206"/>
        <v>8</v>
      </c>
      <c r="Y1727" s="224"/>
      <c r="Z1727" s="182">
        <f t="shared" si="207"/>
        <v>111615.12</v>
      </c>
      <c r="AA1727" s="227">
        <f>VLOOKUP(G1727,Ma_KH!$A:$R,14,0)</f>
        <v>60</v>
      </c>
    </row>
    <row r="1728" spans="1:27" x14ac:dyDescent="0.25">
      <c r="A1728" s="280">
        <v>46040</v>
      </c>
      <c r="B1728" s="281">
        <v>4183198867</v>
      </c>
      <c r="C1728" s="288" t="s">
        <v>15180</v>
      </c>
      <c r="D1728" s="286">
        <v>46056</v>
      </c>
      <c r="E1728" s="219"/>
      <c r="F1728" s="218"/>
      <c r="G1728" s="268" t="s">
        <v>15442</v>
      </c>
      <c r="H1728" s="219"/>
      <c r="I1728" s="217" t="s">
        <v>15620</v>
      </c>
      <c r="J1728" s="21" t="s">
        <v>7228</v>
      </c>
      <c r="K1728" s="217" t="s">
        <v>30</v>
      </c>
      <c r="L1728" s="215" t="str">
        <f>VLOOKUP($K1728,[1]TONG_SL!$A$1:$D$65536,2,0)</f>
        <v>Gà muối 500g</v>
      </c>
      <c r="M1728" s="247"/>
      <c r="N1728" s="215" t="str">
        <f t="shared" si="203"/>
        <v>K-C6</v>
      </c>
      <c r="O1728" s="222"/>
      <c r="P1728" s="222"/>
      <c r="Q1728" s="215" t="str">
        <f>VLOOKUP(K1728,TONG_SL!$A:$D,3,0)</f>
        <v>Túi</v>
      </c>
      <c r="R1728" s="223">
        <v>10</v>
      </c>
      <c r="S1728" s="224"/>
      <c r="T1728" s="224">
        <f>VLOOKUP(VLOOKUP(G1728,Ma_KH!$A:$R,18,0)&amp;K1728,Gia_MB!$A:$F,6,0)</f>
        <v>116611</v>
      </c>
      <c r="U1728" s="182">
        <f t="shared" si="204"/>
        <v>1166110</v>
      </c>
      <c r="V1728" s="224"/>
      <c r="W1728" s="225">
        <f t="shared" si="205"/>
        <v>0</v>
      </c>
      <c r="X1728" s="226" t="str">
        <f t="shared" si="206"/>
        <v>8</v>
      </c>
      <c r="Y1728" s="224"/>
      <c r="Z1728" s="182">
        <f t="shared" si="207"/>
        <v>93288.8</v>
      </c>
      <c r="AA1728" s="227">
        <f>VLOOKUP(G1728,Ma_KH!$A:$R,14,0)</f>
        <v>60</v>
      </c>
    </row>
    <row r="1729" spans="1:27" x14ac:dyDescent="0.25">
      <c r="A1729" s="280">
        <v>46040</v>
      </c>
      <c r="B1729" s="281">
        <v>4183198867</v>
      </c>
      <c r="C1729" s="288" t="s">
        <v>15180</v>
      </c>
      <c r="D1729" s="286">
        <v>46056</v>
      </c>
      <c r="E1729" s="219"/>
      <c r="F1729" s="218"/>
      <c r="G1729" s="268" t="s">
        <v>15442</v>
      </c>
      <c r="H1729" s="219"/>
      <c r="I1729" s="217" t="s">
        <v>15620</v>
      </c>
      <c r="J1729" s="21" t="s">
        <v>7228</v>
      </c>
      <c r="K1729" s="217" t="s">
        <v>32</v>
      </c>
      <c r="L1729" s="215" t="str">
        <f>VLOOKUP($K1729,[1]TONG_SL!$A$1:$D$65536,2,0)</f>
        <v>Giò Tai Lưỡi Xào 250g</v>
      </c>
      <c r="M1729" s="247"/>
      <c r="N1729" s="215" t="str">
        <f t="shared" si="203"/>
        <v>K-C6</v>
      </c>
      <c r="O1729" s="222"/>
      <c r="P1729" s="222"/>
      <c r="Q1729" s="215" t="str">
        <f>VLOOKUP(K1729,TONG_SL!$A:$D,3,0)</f>
        <v>Túi</v>
      </c>
      <c r="R1729" s="223">
        <v>10</v>
      </c>
      <c r="S1729" s="224"/>
      <c r="T1729" s="224">
        <f>VLOOKUP(VLOOKUP(G1729,Ma_KH!$A:$R,18,0)&amp;K1729,Gia_MB!$A:$F,6,0)</f>
        <v>50182</v>
      </c>
      <c r="U1729" s="182">
        <f t="shared" si="204"/>
        <v>501820</v>
      </c>
      <c r="V1729" s="224"/>
      <c r="W1729" s="225">
        <f t="shared" si="205"/>
        <v>0</v>
      </c>
      <c r="X1729" s="226" t="str">
        <f t="shared" si="206"/>
        <v>8</v>
      </c>
      <c r="Y1729" s="224"/>
      <c r="Z1729" s="182">
        <f t="shared" si="207"/>
        <v>40145.599999999999</v>
      </c>
      <c r="AA1729" s="227">
        <f>VLOOKUP(G1729,Ma_KH!$A:$R,14,0)</f>
        <v>60</v>
      </c>
    </row>
    <row r="1730" spans="1:27" x14ac:dyDescent="0.25">
      <c r="A1730" s="280">
        <v>46040</v>
      </c>
      <c r="B1730" s="281">
        <v>4183198867</v>
      </c>
      <c r="C1730" s="288" t="s">
        <v>15180</v>
      </c>
      <c r="D1730" s="286">
        <v>46056</v>
      </c>
      <c r="E1730" s="219"/>
      <c r="F1730" s="218"/>
      <c r="G1730" s="268" t="s">
        <v>15442</v>
      </c>
      <c r="H1730" s="219"/>
      <c r="I1730" s="217" t="s">
        <v>15620</v>
      </c>
      <c r="J1730" s="21" t="s">
        <v>7228</v>
      </c>
      <c r="K1730" s="217" t="s">
        <v>48</v>
      </c>
      <c r="L1730" s="215" t="str">
        <f>VLOOKUP($K1730,[1]TONG_SL!$A$1:$D$65536,2,0)</f>
        <v>Mọc Nấm Hương 250g</v>
      </c>
      <c r="M1730" s="247"/>
      <c r="N1730" s="215" t="str">
        <f t="shared" si="203"/>
        <v>K-C6</v>
      </c>
      <c r="O1730" s="222"/>
      <c r="P1730" s="222"/>
      <c r="Q1730" s="215" t="str">
        <f>VLOOKUP(K1730,TONG_SL!$A:$D,3,0)</f>
        <v>Túi</v>
      </c>
      <c r="R1730" s="223">
        <v>15</v>
      </c>
      <c r="S1730" s="224"/>
      <c r="T1730" s="224">
        <f>VLOOKUP(VLOOKUP(G1730,Ma_KH!$A:$R,18,0)&amp;K1730,Gia_MB!$A:$F,6,0)</f>
        <v>46000</v>
      </c>
      <c r="U1730" s="182">
        <f t="shared" si="204"/>
        <v>690000</v>
      </c>
      <c r="V1730" s="224"/>
      <c r="W1730" s="225">
        <f t="shared" si="205"/>
        <v>0</v>
      </c>
      <c r="X1730" s="226" t="str">
        <f t="shared" si="206"/>
        <v>8</v>
      </c>
      <c r="Y1730" s="224"/>
      <c r="Z1730" s="182">
        <f t="shared" si="207"/>
        <v>55200</v>
      </c>
      <c r="AA1730" s="227">
        <f>VLOOKUP(G1730,Ma_KH!$A:$R,14,0)</f>
        <v>60</v>
      </c>
    </row>
    <row r="1731" spans="1:27" x14ac:dyDescent="0.25">
      <c r="A1731" s="216">
        <v>46040</v>
      </c>
      <c r="B1731" s="217">
        <v>4183198751</v>
      </c>
      <c r="C1731" s="10" t="s">
        <v>15180</v>
      </c>
      <c r="D1731" s="9">
        <v>46056</v>
      </c>
      <c r="E1731" s="219"/>
      <c r="F1731" s="218"/>
      <c r="G1731" s="268" t="s">
        <v>15442</v>
      </c>
      <c r="H1731" s="219"/>
      <c r="I1731" s="217" t="s">
        <v>15621</v>
      </c>
      <c r="J1731" s="21" t="s">
        <v>7228</v>
      </c>
      <c r="K1731" s="217" t="s">
        <v>27</v>
      </c>
      <c r="L1731" s="215" t="str">
        <f>VLOOKUP($K1731,[1]TONG_SL!$A$1:$D$65536,2,0)</f>
        <v>Chân giò heo muối 300g</v>
      </c>
      <c r="M1731" s="247"/>
      <c r="N1731" s="215" t="str">
        <f t="shared" si="203"/>
        <v>K-C6</v>
      </c>
      <c r="O1731" s="222"/>
      <c r="P1731" s="222"/>
      <c r="Q1731" s="215" t="str">
        <f>VLOOKUP(K1731,TONG_SL!$A:$D,3,0)</f>
        <v>Túi</v>
      </c>
      <c r="R1731" s="223">
        <v>15</v>
      </c>
      <c r="S1731" s="224"/>
      <c r="T1731" s="224">
        <f>VLOOKUP(VLOOKUP(G1731,Ma_KH!$A:$R,18,0)&amp;K1731,Gia_MB!$A:$F,6,0)</f>
        <v>73431</v>
      </c>
      <c r="U1731" s="182">
        <f t="shared" si="204"/>
        <v>1101465</v>
      </c>
      <c r="V1731" s="224"/>
      <c r="W1731" s="225">
        <f t="shared" si="205"/>
        <v>0</v>
      </c>
      <c r="X1731" s="226" t="str">
        <f t="shared" si="206"/>
        <v>8</v>
      </c>
      <c r="Y1731" s="224"/>
      <c r="Z1731" s="182">
        <f t="shared" si="207"/>
        <v>88117.2</v>
      </c>
      <c r="AA1731" s="227">
        <f>VLOOKUP(G1731,Ma_KH!$A:$R,14,0)</f>
        <v>60</v>
      </c>
    </row>
    <row r="1732" spans="1:27" x14ac:dyDescent="0.25">
      <c r="A1732" s="216">
        <v>46040</v>
      </c>
      <c r="B1732" s="217">
        <v>4183198751</v>
      </c>
      <c r="C1732" s="10" t="s">
        <v>15180</v>
      </c>
      <c r="D1732" s="9">
        <v>46056</v>
      </c>
      <c r="E1732" s="219"/>
      <c r="F1732" s="218"/>
      <c r="G1732" s="268" t="s">
        <v>15442</v>
      </c>
      <c r="H1732" s="219"/>
      <c r="I1732" s="217" t="s">
        <v>15621</v>
      </c>
      <c r="J1732" s="21" t="s">
        <v>7228</v>
      </c>
      <c r="K1732" s="217" t="s">
        <v>30</v>
      </c>
      <c r="L1732" s="215" t="str">
        <f>VLOOKUP($K1732,[1]TONG_SL!$A$1:$D$65536,2,0)</f>
        <v>Gà muối 500g</v>
      </c>
      <c r="M1732" s="247"/>
      <c r="N1732" s="215" t="str">
        <f t="shared" si="203"/>
        <v>K-C6</v>
      </c>
      <c r="O1732" s="222"/>
      <c r="P1732" s="222"/>
      <c r="Q1732" s="215" t="str">
        <f>VLOOKUP(K1732,TONG_SL!$A:$D,3,0)</f>
        <v>Túi</v>
      </c>
      <c r="R1732" s="223">
        <v>20</v>
      </c>
      <c r="S1732" s="224"/>
      <c r="T1732" s="224">
        <f>VLOOKUP(VLOOKUP(G1732,Ma_KH!$A:$R,18,0)&amp;K1732,Gia_MB!$A:$F,6,0)</f>
        <v>116611</v>
      </c>
      <c r="U1732" s="182">
        <f t="shared" si="204"/>
        <v>2332220</v>
      </c>
      <c r="V1732" s="224"/>
      <c r="W1732" s="225">
        <f t="shared" si="205"/>
        <v>0</v>
      </c>
      <c r="X1732" s="226" t="str">
        <f t="shared" si="206"/>
        <v>8</v>
      </c>
      <c r="Y1732" s="224"/>
      <c r="Z1732" s="182">
        <f t="shared" si="207"/>
        <v>186577.6</v>
      </c>
      <c r="AA1732" s="227">
        <f>VLOOKUP(G1732,Ma_KH!$A:$R,14,0)</f>
        <v>60</v>
      </c>
    </row>
    <row r="1733" spans="1:27" x14ac:dyDescent="0.25">
      <c r="A1733" s="216">
        <v>46040</v>
      </c>
      <c r="B1733" s="217">
        <v>4183198751</v>
      </c>
      <c r="C1733" s="10" t="s">
        <v>15180</v>
      </c>
      <c r="D1733" s="9">
        <v>46056</v>
      </c>
      <c r="E1733" s="219"/>
      <c r="F1733" s="218"/>
      <c r="G1733" s="268" t="s">
        <v>15442</v>
      </c>
      <c r="H1733" s="219"/>
      <c r="I1733" s="217" t="s">
        <v>15621</v>
      </c>
      <c r="J1733" s="21" t="s">
        <v>7228</v>
      </c>
      <c r="K1733" s="217" t="s">
        <v>32</v>
      </c>
      <c r="L1733" s="215" t="str">
        <f>VLOOKUP($K1733,[1]TONG_SL!$A$1:$D$65536,2,0)</f>
        <v>Giò Tai Lưỡi Xào 250g</v>
      </c>
      <c r="M1733" s="247"/>
      <c r="N1733" s="215" t="str">
        <f t="shared" si="203"/>
        <v>K-C6</v>
      </c>
      <c r="O1733" s="222"/>
      <c r="P1733" s="222"/>
      <c r="Q1733" s="215" t="str">
        <f>VLOOKUP(K1733,TONG_SL!$A:$D,3,0)</f>
        <v>Túi</v>
      </c>
      <c r="R1733" s="223">
        <v>6</v>
      </c>
      <c r="S1733" s="224"/>
      <c r="T1733" s="224">
        <f>VLOOKUP(VLOOKUP(G1733,Ma_KH!$A:$R,18,0)&amp;K1733,Gia_MB!$A:$F,6,0)</f>
        <v>50182</v>
      </c>
      <c r="U1733" s="182">
        <f t="shared" si="204"/>
        <v>301092</v>
      </c>
      <c r="V1733" s="224"/>
      <c r="W1733" s="225">
        <f t="shared" si="205"/>
        <v>0</v>
      </c>
      <c r="X1733" s="226" t="str">
        <f t="shared" si="206"/>
        <v>8</v>
      </c>
      <c r="Y1733" s="224"/>
      <c r="Z1733" s="182">
        <f t="shared" si="207"/>
        <v>24087.360000000001</v>
      </c>
      <c r="AA1733" s="227">
        <f>VLOOKUP(G1733,Ma_KH!$A:$R,14,0)</f>
        <v>60</v>
      </c>
    </row>
    <row r="1734" spans="1:27" x14ac:dyDescent="0.25">
      <c r="A1734" s="216">
        <v>46040</v>
      </c>
      <c r="B1734" s="217">
        <v>4183198751</v>
      </c>
      <c r="C1734" s="10" t="s">
        <v>15180</v>
      </c>
      <c r="D1734" s="9">
        <v>46056</v>
      </c>
      <c r="E1734" s="219"/>
      <c r="F1734" s="218"/>
      <c r="G1734" s="268" t="s">
        <v>15442</v>
      </c>
      <c r="H1734" s="219"/>
      <c r="I1734" s="217" t="s">
        <v>15621</v>
      </c>
      <c r="J1734" s="21" t="s">
        <v>7228</v>
      </c>
      <c r="K1734" s="217" t="s">
        <v>48</v>
      </c>
      <c r="L1734" s="215" t="str">
        <f>VLOOKUP($K1734,[1]TONG_SL!$A$1:$D$65536,2,0)</f>
        <v>Mọc Nấm Hương 250g</v>
      </c>
      <c r="M1734" s="247"/>
      <c r="N1734" s="215" t="str">
        <f t="shared" si="203"/>
        <v>K-C6</v>
      </c>
      <c r="O1734" s="222"/>
      <c r="P1734" s="222"/>
      <c r="Q1734" s="215" t="str">
        <f>VLOOKUP(K1734,TONG_SL!$A:$D,3,0)</f>
        <v>Túi</v>
      </c>
      <c r="R1734" s="223">
        <v>6</v>
      </c>
      <c r="S1734" s="224"/>
      <c r="T1734" s="224">
        <f>VLOOKUP(VLOOKUP(G1734,Ma_KH!$A:$R,18,0)&amp;K1734,Gia_MB!$A:$F,6,0)</f>
        <v>46000</v>
      </c>
      <c r="U1734" s="182">
        <f t="shared" si="204"/>
        <v>276000</v>
      </c>
      <c r="V1734" s="224"/>
      <c r="W1734" s="225">
        <f t="shared" si="205"/>
        <v>0</v>
      </c>
      <c r="X1734" s="226" t="str">
        <f t="shared" si="206"/>
        <v>8</v>
      </c>
      <c r="Y1734" s="224"/>
      <c r="Z1734" s="182">
        <f t="shared" si="207"/>
        <v>22080</v>
      </c>
      <c r="AA1734" s="227">
        <f>VLOOKUP(G1734,Ma_KH!$A:$R,14,0)</f>
        <v>60</v>
      </c>
    </row>
    <row r="1735" spans="1:27" x14ac:dyDescent="0.25">
      <c r="A1735" s="216">
        <v>46040</v>
      </c>
      <c r="B1735" s="217">
        <v>4183198674</v>
      </c>
      <c r="C1735" s="10" t="s">
        <v>15180</v>
      </c>
      <c r="D1735" s="9">
        <v>46056</v>
      </c>
      <c r="E1735" s="219"/>
      <c r="F1735" s="218"/>
      <c r="G1735" s="268" t="s">
        <v>15442</v>
      </c>
      <c r="H1735" s="219"/>
      <c r="I1735" s="217" t="s">
        <v>15622</v>
      </c>
      <c r="J1735" s="289" t="s">
        <v>7228</v>
      </c>
      <c r="K1735" s="217" t="s">
        <v>30</v>
      </c>
      <c r="L1735" s="215" t="str">
        <f>VLOOKUP($K1735,[1]TONG_SL!$A$1:$D$65536,2,0)</f>
        <v>Gà muối 500g</v>
      </c>
      <c r="M1735" s="247"/>
      <c r="N1735" s="215" t="str">
        <f t="shared" si="203"/>
        <v>K-C6</v>
      </c>
      <c r="O1735" s="222"/>
      <c r="P1735" s="222"/>
      <c r="Q1735" s="215" t="str">
        <f>VLOOKUP(K1735,TONG_SL!$A:$D,3,0)</f>
        <v>Túi</v>
      </c>
      <c r="R1735" s="223">
        <v>15</v>
      </c>
      <c r="S1735" s="224"/>
      <c r="T1735" s="224">
        <f>VLOOKUP(VLOOKUP(G1735,Ma_KH!$A:$R,18,0)&amp;K1735,Gia_MB!$A:$F,6,0)</f>
        <v>116611</v>
      </c>
      <c r="U1735" s="182">
        <f t="shared" si="204"/>
        <v>1749165</v>
      </c>
      <c r="V1735" s="224"/>
      <c r="W1735" s="225">
        <f t="shared" si="205"/>
        <v>0</v>
      </c>
      <c r="X1735" s="226" t="str">
        <f t="shared" si="206"/>
        <v>8</v>
      </c>
      <c r="Y1735" s="224"/>
      <c r="Z1735" s="182">
        <f t="shared" si="207"/>
        <v>139933.20000000001</v>
      </c>
      <c r="AA1735" s="227">
        <f>VLOOKUP(G1735,Ma_KH!$A:$R,14,0)</f>
        <v>60</v>
      </c>
    </row>
    <row r="1736" spans="1:27" x14ac:dyDescent="0.25">
      <c r="A1736" s="216">
        <v>46040</v>
      </c>
      <c r="B1736" s="217">
        <v>4183198674</v>
      </c>
      <c r="C1736" s="10" t="s">
        <v>15180</v>
      </c>
      <c r="D1736" s="9">
        <v>46056</v>
      </c>
      <c r="E1736" s="219"/>
      <c r="F1736" s="218"/>
      <c r="G1736" s="268" t="s">
        <v>15442</v>
      </c>
      <c r="H1736" s="219"/>
      <c r="I1736" s="217" t="s">
        <v>15622</v>
      </c>
      <c r="J1736" s="289" t="s">
        <v>7228</v>
      </c>
      <c r="K1736" s="217" t="s">
        <v>27</v>
      </c>
      <c r="L1736" s="215" t="str">
        <f>VLOOKUP($K1736,[1]TONG_SL!$A$1:$D$65536,2,0)</f>
        <v>Chân giò heo muối 300g</v>
      </c>
      <c r="M1736" s="247"/>
      <c r="N1736" s="215" t="str">
        <f t="shared" si="203"/>
        <v>K-C6</v>
      </c>
      <c r="O1736" s="222"/>
      <c r="P1736" s="222"/>
      <c r="Q1736" s="215" t="str">
        <f>VLOOKUP(K1736,TONG_SL!$A:$D,3,0)</f>
        <v>Túi</v>
      </c>
      <c r="R1736" s="223">
        <v>20</v>
      </c>
      <c r="S1736" s="224"/>
      <c r="T1736" s="224">
        <f>VLOOKUP(VLOOKUP(G1736,Ma_KH!$A:$R,18,0)&amp;K1736,Gia_MB!$A:$F,6,0)</f>
        <v>73431</v>
      </c>
      <c r="U1736" s="182">
        <f t="shared" si="204"/>
        <v>1468620</v>
      </c>
      <c r="V1736" s="224"/>
      <c r="W1736" s="225">
        <f t="shared" si="205"/>
        <v>0</v>
      </c>
      <c r="X1736" s="226" t="str">
        <f t="shared" si="206"/>
        <v>8</v>
      </c>
      <c r="Y1736" s="224"/>
      <c r="Z1736" s="182">
        <f t="shared" si="207"/>
        <v>117489.60000000001</v>
      </c>
      <c r="AA1736" s="227">
        <f>VLOOKUP(G1736,Ma_KH!$A:$R,14,0)</f>
        <v>60</v>
      </c>
    </row>
    <row r="1737" spans="1:27" x14ac:dyDescent="0.25">
      <c r="A1737" s="216">
        <v>46040</v>
      </c>
      <c r="B1737" s="217">
        <v>4183198674</v>
      </c>
      <c r="C1737" s="10" t="s">
        <v>15180</v>
      </c>
      <c r="D1737" s="9">
        <v>46056</v>
      </c>
      <c r="E1737" s="219"/>
      <c r="F1737" s="218"/>
      <c r="G1737" s="268" t="s">
        <v>15442</v>
      </c>
      <c r="H1737" s="219"/>
      <c r="I1737" s="217" t="s">
        <v>15622</v>
      </c>
      <c r="J1737" s="289" t="s">
        <v>7228</v>
      </c>
      <c r="K1737" s="217" t="s">
        <v>32</v>
      </c>
      <c r="L1737" s="215" t="str">
        <f>VLOOKUP($K1737,[1]TONG_SL!$A$1:$D$65536,2,0)</f>
        <v>Giò Tai Lưỡi Xào 250g</v>
      </c>
      <c r="M1737" s="247"/>
      <c r="N1737" s="215" t="str">
        <f t="shared" si="203"/>
        <v>K-C6</v>
      </c>
      <c r="O1737" s="222"/>
      <c r="P1737" s="222"/>
      <c r="Q1737" s="215" t="str">
        <f>VLOOKUP(K1737,TONG_SL!$A:$D,3,0)</f>
        <v>Túi</v>
      </c>
      <c r="R1737" s="223">
        <v>10</v>
      </c>
      <c r="S1737" s="224"/>
      <c r="T1737" s="224">
        <f>VLOOKUP(VLOOKUP(G1737,Ma_KH!$A:$R,18,0)&amp;K1737,Gia_MB!$A:$F,6,0)</f>
        <v>50182</v>
      </c>
      <c r="U1737" s="182">
        <f t="shared" si="204"/>
        <v>501820</v>
      </c>
      <c r="V1737" s="224"/>
      <c r="W1737" s="225">
        <f t="shared" si="205"/>
        <v>0</v>
      </c>
      <c r="X1737" s="226" t="str">
        <f t="shared" si="206"/>
        <v>8</v>
      </c>
      <c r="Y1737" s="224"/>
      <c r="Z1737" s="182">
        <f t="shared" si="207"/>
        <v>40145.599999999999</v>
      </c>
      <c r="AA1737" s="227">
        <f>VLOOKUP(G1737,Ma_KH!$A:$R,14,0)</f>
        <v>60</v>
      </c>
    </row>
    <row r="1738" spans="1:27" x14ac:dyDescent="0.25">
      <c r="A1738" s="216">
        <v>46040</v>
      </c>
      <c r="B1738" s="217">
        <v>4183198674</v>
      </c>
      <c r="C1738" s="10" t="s">
        <v>15180</v>
      </c>
      <c r="D1738" s="9">
        <v>46056</v>
      </c>
      <c r="E1738" s="219"/>
      <c r="F1738" s="218"/>
      <c r="G1738" s="268" t="s">
        <v>15442</v>
      </c>
      <c r="H1738" s="219"/>
      <c r="I1738" s="217" t="s">
        <v>15622</v>
      </c>
      <c r="J1738" s="289" t="s">
        <v>7228</v>
      </c>
      <c r="K1738" s="217" t="s">
        <v>48</v>
      </c>
      <c r="L1738" s="215" t="str">
        <f>VLOOKUP($K1738,[1]TONG_SL!$A$1:$D$65536,2,0)</f>
        <v>Mọc Nấm Hương 250g</v>
      </c>
      <c r="M1738" s="247"/>
      <c r="N1738" s="215" t="str">
        <f t="shared" si="203"/>
        <v>K-C6</v>
      </c>
      <c r="O1738" s="222"/>
      <c r="P1738" s="222"/>
      <c r="Q1738" s="215" t="str">
        <f>VLOOKUP(K1738,TONG_SL!$A:$D,3,0)</f>
        <v>Túi</v>
      </c>
      <c r="R1738" s="223">
        <v>13</v>
      </c>
      <c r="S1738" s="224"/>
      <c r="T1738" s="224">
        <f>VLOOKUP(VLOOKUP(G1738,Ma_KH!$A:$R,18,0)&amp;K1738,Gia_MB!$A:$F,6,0)</f>
        <v>46000</v>
      </c>
      <c r="U1738" s="182">
        <f t="shared" si="204"/>
        <v>598000</v>
      </c>
      <c r="V1738" s="224"/>
      <c r="W1738" s="225">
        <f t="shared" si="205"/>
        <v>0</v>
      </c>
      <c r="X1738" s="226" t="str">
        <f t="shared" si="206"/>
        <v>8</v>
      </c>
      <c r="Y1738" s="224"/>
      <c r="Z1738" s="182">
        <f t="shared" si="207"/>
        <v>47840</v>
      </c>
      <c r="AA1738" s="227">
        <f>VLOOKUP(G1738,Ma_KH!$A:$R,14,0)</f>
        <v>60</v>
      </c>
    </row>
    <row r="1739" spans="1:27" x14ac:dyDescent="0.25">
      <c r="A1739" s="216">
        <v>46040</v>
      </c>
      <c r="B1739" s="217">
        <v>4183198682</v>
      </c>
      <c r="C1739" s="10" t="s">
        <v>15180</v>
      </c>
      <c r="D1739" s="9">
        <v>46056</v>
      </c>
      <c r="E1739" s="219"/>
      <c r="F1739" s="218"/>
      <c r="G1739" s="268" t="s">
        <v>15442</v>
      </c>
      <c r="H1739" s="219"/>
      <c r="I1739" s="217" t="s">
        <v>15623</v>
      </c>
      <c r="J1739" s="289" t="s">
        <v>7228</v>
      </c>
      <c r="K1739" s="217" t="s">
        <v>48</v>
      </c>
      <c r="L1739" s="215" t="str">
        <f>VLOOKUP($K1739,[1]TONG_SL!$A$1:$D$65536,2,0)</f>
        <v>Mọc Nấm Hương 250g</v>
      </c>
      <c r="M1739" s="247"/>
      <c r="N1739" s="215" t="str">
        <f t="shared" si="203"/>
        <v>K-C6</v>
      </c>
      <c r="O1739" s="222"/>
      <c r="P1739" s="222"/>
      <c r="Q1739" s="215" t="str">
        <f>VLOOKUP(K1739,TONG_SL!$A:$D,3,0)</f>
        <v>Túi</v>
      </c>
      <c r="R1739" s="223">
        <v>9</v>
      </c>
      <c r="S1739" s="224"/>
      <c r="T1739" s="224">
        <f>VLOOKUP(VLOOKUP(G1739,Ma_KH!$A:$R,18,0)&amp;K1739,Gia_MB!$A:$F,6,0)</f>
        <v>46000</v>
      </c>
      <c r="U1739" s="182">
        <f t="shared" si="204"/>
        <v>414000</v>
      </c>
      <c r="V1739" s="224"/>
      <c r="W1739" s="225">
        <f t="shared" si="205"/>
        <v>0</v>
      </c>
      <c r="X1739" s="226" t="str">
        <f t="shared" si="206"/>
        <v>8</v>
      </c>
      <c r="Y1739" s="224"/>
      <c r="Z1739" s="182">
        <f t="shared" si="207"/>
        <v>33120</v>
      </c>
      <c r="AA1739" s="227">
        <f>VLOOKUP(G1739,Ma_KH!$A:$R,14,0)</f>
        <v>60</v>
      </c>
    </row>
    <row r="1740" spans="1:27" x14ac:dyDescent="0.25">
      <c r="A1740" s="216">
        <v>46040</v>
      </c>
      <c r="B1740" s="217">
        <v>4183198682</v>
      </c>
      <c r="C1740" s="10" t="s">
        <v>15180</v>
      </c>
      <c r="D1740" s="9">
        <v>46056</v>
      </c>
      <c r="E1740" s="219"/>
      <c r="F1740" s="218"/>
      <c r="G1740" s="268" t="s">
        <v>15442</v>
      </c>
      <c r="H1740" s="219"/>
      <c r="I1740" s="217" t="s">
        <v>15623</v>
      </c>
      <c r="J1740" s="289" t="s">
        <v>7228</v>
      </c>
      <c r="K1740" s="217" t="s">
        <v>27</v>
      </c>
      <c r="L1740" s="215" t="str">
        <f>VLOOKUP($K1740,[1]TONG_SL!$A$1:$D$65536,2,0)</f>
        <v>Chân giò heo muối 300g</v>
      </c>
      <c r="M1740" s="247"/>
      <c r="N1740" s="215" t="str">
        <f t="shared" si="203"/>
        <v>K-C6</v>
      </c>
      <c r="O1740" s="222"/>
      <c r="P1740" s="222"/>
      <c r="Q1740" s="215" t="str">
        <f>VLOOKUP(K1740,TONG_SL!$A:$D,3,0)</f>
        <v>Túi</v>
      </c>
      <c r="R1740" s="223">
        <v>10</v>
      </c>
      <c r="S1740" s="224"/>
      <c r="T1740" s="224">
        <f>VLOOKUP(VLOOKUP(G1740,Ma_KH!$A:$R,18,0)&amp;K1740,Gia_MB!$A:$F,6,0)</f>
        <v>73431</v>
      </c>
      <c r="U1740" s="182">
        <f t="shared" si="204"/>
        <v>734310</v>
      </c>
      <c r="V1740" s="224"/>
      <c r="W1740" s="225">
        <f t="shared" si="205"/>
        <v>0</v>
      </c>
      <c r="X1740" s="226" t="str">
        <f t="shared" si="206"/>
        <v>8</v>
      </c>
      <c r="Y1740" s="224"/>
      <c r="Z1740" s="182">
        <f t="shared" si="207"/>
        <v>58744.800000000003</v>
      </c>
      <c r="AA1740" s="227">
        <f>VLOOKUP(G1740,Ma_KH!$A:$R,14,0)</f>
        <v>60</v>
      </c>
    </row>
    <row r="1741" spans="1:27" x14ac:dyDescent="0.25">
      <c r="A1741" s="216">
        <v>46040</v>
      </c>
      <c r="B1741" s="217">
        <v>4183198682</v>
      </c>
      <c r="C1741" s="10" t="s">
        <v>15180</v>
      </c>
      <c r="D1741" s="9">
        <v>46056</v>
      </c>
      <c r="E1741" s="219"/>
      <c r="F1741" s="218"/>
      <c r="G1741" s="268" t="s">
        <v>15442</v>
      </c>
      <c r="H1741" s="219"/>
      <c r="I1741" s="217" t="s">
        <v>15623</v>
      </c>
      <c r="J1741" s="289" t="s">
        <v>7228</v>
      </c>
      <c r="K1741" s="217" t="s">
        <v>30</v>
      </c>
      <c r="L1741" s="215" t="str">
        <f>VLOOKUP($K1741,[1]TONG_SL!$A$1:$D$65536,2,0)</f>
        <v>Gà muối 500g</v>
      </c>
      <c r="M1741" s="247"/>
      <c r="N1741" s="215" t="str">
        <f t="shared" si="203"/>
        <v>K-C6</v>
      </c>
      <c r="O1741" s="222"/>
      <c r="P1741" s="222"/>
      <c r="Q1741" s="215" t="str">
        <f>VLOOKUP(K1741,TONG_SL!$A:$D,3,0)</f>
        <v>Túi</v>
      </c>
      <c r="R1741" s="223">
        <v>10</v>
      </c>
      <c r="S1741" s="224"/>
      <c r="T1741" s="224">
        <f>VLOOKUP(VLOOKUP(G1741,Ma_KH!$A:$R,18,0)&amp;K1741,Gia_MB!$A:$F,6,0)</f>
        <v>116611</v>
      </c>
      <c r="U1741" s="182">
        <f t="shared" si="204"/>
        <v>1166110</v>
      </c>
      <c r="V1741" s="224"/>
      <c r="W1741" s="225">
        <f t="shared" si="205"/>
        <v>0</v>
      </c>
      <c r="X1741" s="226" t="str">
        <f t="shared" si="206"/>
        <v>8</v>
      </c>
      <c r="Y1741" s="224"/>
      <c r="Z1741" s="182">
        <f t="shared" si="207"/>
        <v>93288.8</v>
      </c>
      <c r="AA1741" s="227">
        <f>VLOOKUP(G1741,Ma_KH!$A:$R,14,0)</f>
        <v>60</v>
      </c>
    </row>
    <row r="1742" spans="1:27" x14ac:dyDescent="0.25">
      <c r="A1742" s="216">
        <v>46040</v>
      </c>
      <c r="B1742" s="217">
        <v>4183198682</v>
      </c>
      <c r="C1742" s="10" t="s">
        <v>15180</v>
      </c>
      <c r="D1742" s="9">
        <v>46056</v>
      </c>
      <c r="E1742" s="219"/>
      <c r="F1742" s="218"/>
      <c r="G1742" s="268" t="s">
        <v>15442</v>
      </c>
      <c r="H1742" s="219"/>
      <c r="I1742" s="217" t="s">
        <v>15623</v>
      </c>
      <c r="J1742" s="289" t="s">
        <v>7228</v>
      </c>
      <c r="K1742" s="217" t="s">
        <v>32</v>
      </c>
      <c r="L1742" s="215" t="str">
        <f>VLOOKUP($K1742,[1]TONG_SL!$A$1:$D$65536,2,0)</f>
        <v>Giò Tai Lưỡi Xào 250g</v>
      </c>
      <c r="M1742" s="247"/>
      <c r="N1742" s="215" t="str">
        <f t="shared" si="203"/>
        <v>K-C6</v>
      </c>
      <c r="O1742" s="222"/>
      <c r="P1742" s="222"/>
      <c r="Q1742" s="215" t="str">
        <f>VLOOKUP(K1742,TONG_SL!$A:$D,3,0)</f>
        <v>Túi</v>
      </c>
      <c r="R1742" s="223">
        <v>12</v>
      </c>
      <c r="S1742" s="224"/>
      <c r="T1742" s="224">
        <f>VLOOKUP(VLOOKUP(G1742,Ma_KH!$A:$R,18,0)&amp;K1742,Gia_MB!$A:$F,6,0)</f>
        <v>50182</v>
      </c>
      <c r="U1742" s="182">
        <f t="shared" si="204"/>
        <v>602184</v>
      </c>
      <c r="V1742" s="224"/>
      <c r="W1742" s="225">
        <f t="shared" si="205"/>
        <v>0</v>
      </c>
      <c r="X1742" s="226" t="str">
        <f t="shared" si="206"/>
        <v>8</v>
      </c>
      <c r="Y1742" s="224"/>
      <c r="Z1742" s="182">
        <f t="shared" si="207"/>
        <v>48174.720000000001</v>
      </c>
      <c r="AA1742" s="227">
        <f>VLOOKUP(G1742,Ma_KH!$A:$R,14,0)</f>
        <v>60</v>
      </c>
    </row>
    <row r="1743" spans="1:27" x14ac:dyDescent="0.25">
      <c r="A1743" s="280">
        <v>46040</v>
      </c>
      <c r="B1743" s="281">
        <v>4183198783</v>
      </c>
      <c r="C1743" s="288" t="s">
        <v>15180</v>
      </c>
      <c r="D1743" s="286">
        <v>46056</v>
      </c>
      <c r="E1743" s="219"/>
      <c r="F1743" s="218"/>
      <c r="G1743" s="268" t="s">
        <v>15442</v>
      </c>
      <c r="H1743" s="219"/>
      <c r="I1743" s="217" t="s">
        <v>15624</v>
      </c>
      <c r="J1743" s="289" t="s">
        <v>7228</v>
      </c>
      <c r="K1743" s="217" t="s">
        <v>48</v>
      </c>
      <c r="L1743" s="215" t="str">
        <f>VLOOKUP($K1743,[1]TONG_SL!$A$1:$D$65536,2,0)</f>
        <v>Mọc Nấm Hương 250g</v>
      </c>
      <c r="M1743" s="247"/>
      <c r="N1743" s="215" t="str">
        <f t="shared" si="203"/>
        <v>K-C6</v>
      </c>
      <c r="O1743" s="222"/>
      <c r="P1743" s="222"/>
      <c r="Q1743" s="215" t="str">
        <f>VLOOKUP(K1743,TONG_SL!$A:$D,3,0)</f>
        <v>Túi</v>
      </c>
      <c r="R1743" s="223">
        <v>9</v>
      </c>
      <c r="S1743" s="224"/>
      <c r="T1743" s="224">
        <f>VLOOKUP(VLOOKUP(G1743,Ma_KH!$A:$R,18,0)&amp;K1743,Gia_MB!$A:$F,6,0)</f>
        <v>46000</v>
      </c>
      <c r="U1743" s="182">
        <f t="shared" si="204"/>
        <v>414000</v>
      </c>
      <c r="V1743" s="224"/>
      <c r="W1743" s="225">
        <f t="shared" si="205"/>
        <v>0</v>
      </c>
      <c r="X1743" s="226" t="str">
        <f t="shared" si="206"/>
        <v>8</v>
      </c>
      <c r="Y1743" s="224"/>
      <c r="Z1743" s="182">
        <f t="shared" si="207"/>
        <v>33120</v>
      </c>
      <c r="AA1743" s="227">
        <f>VLOOKUP(G1743,Ma_KH!$A:$R,14,0)</f>
        <v>60</v>
      </c>
    </row>
    <row r="1744" spans="1:27" x14ac:dyDescent="0.25">
      <c r="A1744" s="280">
        <v>46040</v>
      </c>
      <c r="B1744" s="281">
        <v>4183198783</v>
      </c>
      <c r="C1744" s="288" t="s">
        <v>15180</v>
      </c>
      <c r="D1744" s="286">
        <v>46056</v>
      </c>
      <c r="E1744" s="219"/>
      <c r="F1744" s="218"/>
      <c r="G1744" s="268" t="s">
        <v>15442</v>
      </c>
      <c r="H1744" s="219"/>
      <c r="I1744" s="217" t="s">
        <v>15624</v>
      </c>
      <c r="J1744" s="289" t="s">
        <v>7228</v>
      </c>
      <c r="K1744" s="217" t="s">
        <v>32</v>
      </c>
      <c r="L1744" s="215" t="str">
        <f>VLOOKUP($K1744,[1]TONG_SL!$A$1:$D$65536,2,0)</f>
        <v>Giò Tai Lưỡi Xào 250g</v>
      </c>
      <c r="M1744" s="247"/>
      <c r="N1744" s="215" t="str">
        <f t="shared" si="203"/>
        <v>K-C6</v>
      </c>
      <c r="O1744" s="222"/>
      <c r="P1744" s="222"/>
      <c r="Q1744" s="215" t="str">
        <f>VLOOKUP(K1744,TONG_SL!$A:$D,3,0)</f>
        <v>Túi</v>
      </c>
      <c r="R1744" s="223">
        <v>8</v>
      </c>
      <c r="S1744" s="224"/>
      <c r="T1744" s="224">
        <f>VLOOKUP(VLOOKUP(G1744,Ma_KH!$A:$R,18,0)&amp;K1744,Gia_MB!$A:$F,6,0)</f>
        <v>50182</v>
      </c>
      <c r="U1744" s="182">
        <f t="shared" si="204"/>
        <v>401456</v>
      </c>
      <c r="V1744" s="224"/>
      <c r="W1744" s="225">
        <f t="shared" si="205"/>
        <v>0</v>
      </c>
      <c r="X1744" s="226" t="str">
        <f t="shared" si="206"/>
        <v>8</v>
      </c>
      <c r="Y1744" s="224"/>
      <c r="Z1744" s="182">
        <f t="shared" si="207"/>
        <v>32116.48</v>
      </c>
      <c r="AA1744" s="227">
        <f>VLOOKUP(G1744,Ma_KH!$A:$R,14,0)</f>
        <v>60</v>
      </c>
    </row>
    <row r="1745" spans="1:27" x14ac:dyDescent="0.25">
      <c r="A1745" s="280">
        <v>46040</v>
      </c>
      <c r="B1745" s="281">
        <v>4183198783</v>
      </c>
      <c r="C1745" s="288" t="s">
        <v>15180</v>
      </c>
      <c r="D1745" s="286">
        <v>46056</v>
      </c>
      <c r="E1745" s="219"/>
      <c r="F1745" s="218"/>
      <c r="G1745" s="268" t="s">
        <v>15442</v>
      </c>
      <c r="H1745" s="219"/>
      <c r="I1745" s="217" t="s">
        <v>15624</v>
      </c>
      <c r="J1745" s="289" t="s">
        <v>7228</v>
      </c>
      <c r="K1745" s="217" t="s">
        <v>30</v>
      </c>
      <c r="L1745" s="215" t="str">
        <f>VLOOKUP($K1745,[1]TONG_SL!$A$1:$D$65536,2,0)</f>
        <v>Gà muối 500g</v>
      </c>
      <c r="M1745" s="247"/>
      <c r="N1745" s="215" t="str">
        <f t="shared" si="203"/>
        <v>K-C6</v>
      </c>
      <c r="O1745" s="222"/>
      <c r="P1745" s="222"/>
      <c r="Q1745" s="215" t="str">
        <f>VLOOKUP(K1745,TONG_SL!$A:$D,3,0)</f>
        <v>Túi</v>
      </c>
      <c r="R1745" s="223">
        <v>7</v>
      </c>
      <c r="S1745" s="224"/>
      <c r="T1745" s="224">
        <f>VLOOKUP(VLOOKUP(G1745,Ma_KH!$A:$R,18,0)&amp;K1745,Gia_MB!$A:$F,6,0)</f>
        <v>116611</v>
      </c>
      <c r="U1745" s="182">
        <f t="shared" si="204"/>
        <v>816277</v>
      </c>
      <c r="V1745" s="224"/>
      <c r="W1745" s="225">
        <f t="shared" si="205"/>
        <v>0</v>
      </c>
      <c r="X1745" s="226" t="str">
        <f t="shared" si="206"/>
        <v>8</v>
      </c>
      <c r="Y1745" s="224"/>
      <c r="Z1745" s="182">
        <f t="shared" si="207"/>
        <v>65302.16</v>
      </c>
      <c r="AA1745" s="227">
        <f>VLOOKUP(G1745,Ma_KH!$A:$R,14,0)</f>
        <v>60</v>
      </c>
    </row>
    <row r="1746" spans="1:27" x14ac:dyDescent="0.25">
      <c r="A1746" s="280">
        <v>46040</v>
      </c>
      <c r="B1746" s="281">
        <v>4183198783</v>
      </c>
      <c r="C1746" s="288" t="s">
        <v>15180</v>
      </c>
      <c r="D1746" s="286">
        <v>46056</v>
      </c>
      <c r="E1746" s="219"/>
      <c r="F1746" s="218"/>
      <c r="G1746" s="268" t="s">
        <v>15442</v>
      </c>
      <c r="H1746" s="219"/>
      <c r="I1746" s="217" t="s">
        <v>15624</v>
      </c>
      <c r="J1746" s="289" t="s">
        <v>7228</v>
      </c>
      <c r="K1746" s="217" t="s">
        <v>27</v>
      </c>
      <c r="L1746" s="215" t="str">
        <f>VLOOKUP($K1746,[1]TONG_SL!$A$1:$D$65536,2,0)</f>
        <v>Chân giò heo muối 300g</v>
      </c>
      <c r="M1746" s="247"/>
      <c r="N1746" s="215" t="str">
        <f t="shared" si="203"/>
        <v>K-C6</v>
      </c>
      <c r="O1746" s="222"/>
      <c r="P1746" s="222"/>
      <c r="Q1746" s="215" t="str">
        <f>VLOOKUP(K1746,TONG_SL!$A:$D,3,0)</f>
        <v>Túi</v>
      </c>
      <c r="R1746" s="223">
        <v>10</v>
      </c>
      <c r="S1746" s="224"/>
      <c r="T1746" s="224">
        <f>VLOOKUP(VLOOKUP(G1746,Ma_KH!$A:$R,18,0)&amp;K1746,Gia_MB!$A:$F,6,0)</f>
        <v>73431</v>
      </c>
      <c r="U1746" s="182">
        <f t="shared" si="204"/>
        <v>734310</v>
      </c>
      <c r="V1746" s="224"/>
      <c r="W1746" s="225">
        <f t="shared" si="205"/>
        <v>0</v>
      </c>
      <c r="X1746" s="226" t="str">
        <f t="shared" si="206"/>
        <v>8</v>
      </c>
      <c r="Y1746" s="224"/>
      <c r="Z1746" s="182">
        <f t="shared" si="207"/>
        <v>58744.800000000003</v>
      </c>
      <c r="AA1746" s="227">
        <f>VLOOKUP(G1746,Ma_KH!$A:$R,14,0)</f>
        <v>60</v>
      </c>
    </row>
    <row r="1747" spans="1:27" x14ac:dyDescent="0.25">
      <c r="A1747" s="280">
        <v>46040</v>
      </c>
      <c r="B1747" s="281">
        <v>4183198703</v>
      </c>
      <c r="C1747" s="288" t="s">
        <v>15180</v>
      </c>
      <c r="D1747" s="286">
        <v>46056</v>
      </c>
      <c r="E1747" s="219"/>
      <c r="F1747" s="218"/>
      <c r="G1747" s="268" t="s">
        <v>15442</v>
      </c>
      <c r="H1747" s="219"/>
      <c r="I1747" s="217" t="s">
        <v>15625</v>
      </c>
      <c r="J1747" s="289" t="s">
        <v>7228</v>
      </c>
      <c r="K1747" s="217" t="s">
        <v>48</v>
      </c>
      <c r="L1747" s="215" t="str">
        <f>VLOOKUP($K1747,[1]TONG_SL!$A$1:$D$65536,2,0)</f>
        <v>Mọc Nấm Hương 250g</v>
      </c>
      <c r="M1747" s="247"/>
      <c r="N1747" s="215" t="str">
        <f t="shared" si="203"/>
        <v>K-C6</v>
      </c>
      <c r="O1747" s="222"/>
      <c r="P1747" s="222"/>
      <c r="Q1747" s="215" t="str">
        <f>VLOOKUP(K1747,TONG_SL!$A:$D,3,0)</f>
        <v>Túi</v>
      </c>
      <c r="R1747" s="223">
        <v>6</v>
      </c>
      <c r="S1747" s="224"/>
      <c r="T1747" s="224">
        <f>VLOOKUP(VLOOKUP(G1747,Ma_KH!$A:$R,18,0)&amp;K1747,Gia_MB!$A:$F,6,0)</f>
        <v>46000</v>
      </c>
      <c r="U1747" s="182">
        <f t="shared" si="204"/>
        <v>276000</v>
      </c>
      <c r="V1747" s="224"/>
      <c r="W1747" s="225">
        <f t="shared" si="205"/>
        <v>0</v>
      </c>
      <c r="X1747" s="226" t="str">
        <f t="shared" si="206"/>
        <v>8</v>
      </c>
      <c r="Y1747" s="224"/>
      <c r="Z1747" s="182">
        <f t="shared" si="207"/>
        <v>22080</v>
      </c>
      <c r="AA1747" s="227">
        <f>VLOOKUP(G1747,Ma_KH!$A:$R,14,0)</f>
        <v>60</v>
      </c>
    </row>
    <row r="1748" spans="1:27" x14ac:dyDescent="0.25">
      <c r="A1748" s="280">
        <v>46040</v>
      </c>
      <c r="B1748" s="281">
        <v>4183198703</v>
      </c>
      <c r="C1748" s="288" t="s">
        <v>15180</v>
      </c>
      <c r="D1748" s="286">
        <v>46056</v>
      </c>
      <c r="E1748" s="219"/>
      <c r="F1748" s="218"/>
      <c r="G1748" s="268" t="s">
        <v>15442</v>
      </c>
      <c r="H1748" s="219"/>
      <c r="I1748" s="217" t="s">
        <v>15625</v>
      </c>
      <c r="J1748" s="289" t="s">
        <v>7228</v>
      </c>
      <c r="K1748" s="217" t="s">
        <v>27</v>
      </c>
      <c r="L1748" s="215" t="str">
        <f>VLOOKUP($K1748,[1]TONG_SL!$A$1:$D$65536,2,0)</f>
        <v>Chân giò heo muối 300g</v>
      </c>
      <c r="M1748" s="247"/>
      <c r="N1748" s="215" t="str">
        <f t="shared" si="203"/>
        <v>K-C6</v>
      </c>
      <c r="O1748" s="222"/>
      <c r="P1748" s="222"/>
      <c r="Q1748" s="215" t="str">
        <f>VLOOKUP(K1748,TONG_SL!$A:$D,3,0)</f>
        <v>Túi</v>
      </c>
      <c r="R1748" s="223">
        <v>20</v>
      </c>
      <c r="S1748" s="224"/>
      <c r="T1748" s="224">
        <f>VLOOKUP(VLOOKUP(G1748,Ma_KH!$A:$R,18,0)&amp;K1748,Gia_MB!$A:$F,6,0)</f>
        <v>73431</v>
      </c>
      <c r="U1748" s="182">
        <f t="shared" si="204"/>
        <v>1468620</v>
      </c>
      <c r="V1748" s="224"/>
      <c r="W1748" s="225">
        <f t="shared" si="205"/>
        <v>0</v>
      </c>
      <c r="X1748" s="226" t="str">
        <f t="shared" si="206"/>
        <v>8</v>
      </c>
      <c r="Y1748" s="224"/>
      <c r="Z1748" s="182">
        <f t="shared" si="207"/>
        <v>117489.60000000001</v>
      </c>
      <c r="AA1748" s="227">
        <f>VLOOKUP(G1748,Ma_KH!$A:$R,14,0)</f>
        <v>60</v>
      </c>
    </row>
    <row r="1749" spans="1:27" x14ac:dyDescent="0.25">
      <c r="A1749" s="280">
        <v>46040</v>
      </c>
      <c r="B1749" s="281">
        <v>4183198703</v>
      </c>
      <c r="C1749" s="288" t="s">
        <v>15180</v>
      </c>
      <c r="D1749" s="286">
        <v>46056</v>
      </c>
      <c r="E1749" s="219"/>
      <c r="F1749" s="218"/>
      <c r="G1749" s="268" t="s">
        <v>15442</v>
      </c>
      <c r="H1749" s="219"/>
      <c r="I1749" s="217" t="s">
        <v>15625</v>
      </c>
      <c r="J1749" s="289" t="s">
        <v>7228</v>
      </c>
      <c r="K1749" s="217" t="s">
        <v>30</v>
      </c>
      <c r="L1749" s="215" t="str">
        <f>VLOOKUP($K1749,[1]TONG_SL!$A$1:$D$65536,2,0)</f>
        <v>Gà muối 500g</v>
      </c>
      <c r="M1749" s="247"/>
      <c r="N1749" s="215" t="str">
        <f t="shared" si="203"/>
        <v>K-C6</v>
      </c>
      <c r="O1749" s="222"/>
      <c r="P1749" s="222"/>
      <c r="Q1749" s="215" t="str">
        <f>VLOOKUP(K1749,TONG_SL!$A:$D,3,0)</f>
        <v>Túi</v>
      </c>
      <c r="R1749" s="223">
        <v>21</v>
      </c>
      <c r="S1749" s="224"/>
      <c r="T1749" s="224">
        <f>VLOOKUP(VLOOKUP(G1749,Ma_KH!$A:$R,18,0)&amp;K1749,Gia_MB!$A:$F,6,0)</f>
        <v>116611</v>
      </c>
      <c r="U1749" s="182">
        <f t="shared" si="204"/>
        <v>2448831</v>
      </c>
      <c r="V1749" s="224"/>
      <c r="W1749" s="225">
        <f t="shared" si="205"/>
        <v>0</v>
      </c>
      <c r="X1749" s="226" t="str">
        <f t="shared" si="206"/>
        <v>8</v>
      </c>
      <c r="Y1749" s="224"/>
      <c r="Z1749" s="182">
        <f t="shared" si="207"/>
        <v>195906.48</v>
      </c>
      <c r="AA1749" s="227">
        <f>VLOOKUP(G1749,Ma_KH!$A:$R,14,0)</f>
        <v>60</v>
      </c>
    </row>
    <row r="1750" spans="1:27" x14ac:dyDescent="0.25">
      <c r="A1750" s="280">
        <v>46040</v>
      </c>
      <c r="B1750" s="281">
        <v>4183198703</v>
      </c>
      <c r="C1750" s="288" t="s">
        <v>15180</v>
      </c>
      <c r="D1750" s="286">
        <v>46056</v>
      </c>
      <c r="E1750" s="219"/>
      <c r="F1750" s="218"/>
      <c r="G1750" s="268" t="s">
        <v>15442</v>
      </c>
      <c r="H1750" s="219"/>
      <c r="I1750" s="217" t="s">
        <v>15625</v>
      </c>
      <c r="J1750" s="289" t="s">
        <v>7228</v>
      </c>
      <c r="K1750" s="217" t="s">
        <v>32</v>
      </c>
      <c r="L1750" s="215" t="str">
        <f>VLOOKUP($K1750,[1]TONG_SL!$A$1:$D$65536,2,0)</f>
        <v>Giò Tai Lưỡi Xào 250g</v>
      </c>
      <c r="M1750" s="247"/>
      <c r="N1750" s="215" t="str">
        <f t="shared" si="203"/>
        <v>K-C6</v>
      </c>
      <c r="O1750" s="222"/>
      <c r="P1750" s="222"/>
      <c r="Q1750" s="215" t="str">
        <f>VLOOKUP(K1750,TONG_SL!$A:$D,3,0)</f>
        <v>Túi</v>
      </c>
      <c r="R1750" s="223">
        <v>6</v>
      </c>
      <c r="S1750" s="224"/>
      <c r="T1750" s="224">
        <f>VLOOKUP(VLOOKUP(G1750,Ma_KH!$A:$R,18,0)&amp;K1750,Gia_MB!$A:$F,6,0)</f>
        <v>50182</v>
      </c>
      <c r="U1750" s="182">
        <f t="shared" si="204"/>
        <v>301092</v>
      </c>
      <c r="V1750" s="224"/>
      <c r="W1750" s="225">
        <f t="shared" si="205"/>
        <v>0</v>
      </c>
      <c r="X1750" s="226" t="str">
        <f t="shared" si="206"/>
        <v>8</v>
      </c>
      <c r="Y1750" s="224"/>
      <c r="Z1750" s="182">
        <f t="shared" si="207"/>
        <v>24087.360000000001</v>
      </c>
      <c r="AA1750" s="227">
        <f>VLOOKUP(G1750,Ma_KH!$A:$R,14,0)</f>
        <v>60</v>
      </c>
    </row>
    <row r="1751" spans="1:27" x14ac:dyDescent="0.25">
      <c r="A1751" s="280">
        <v>46040</v>
      </c>
      <c r="B1751" s="281">
        <v>4183198656</v>
      </c>
      <c r="C1751" s="288" t="s">
        <v>15180</v>
      </c>
      <c r="D1751" s="286">
        <v>46056</v>
      </c>
      <c r="E1751" s="219"/>
      <c r="F1751" s="218"/>
      <c r="G1751" s="268" t="s">
        <v>15442</v>
      </c>
      <c r="H1751" s="219"/>
      <c r="I1751" s="217" t="s">
        <v>15626</v>
      </c>
      <c r="J1751" s="289" t="s">
        <v>7228</v>
      </c>
      <c r="K1751" s="217" t="s">
        <v>48</v>
      </c>
      <c r="L1751" s="215" t="str">
        <f>VLOOKUP($K1751,[1]TONG_SL!$A$1:$D$65536,2,0)</f>
        <v>Mọc Nấm Hương 250g</v>
      </c>
      <c r="M1751" s="247"/>
      <c r="N1751" s="215" t="str">
        <f t="shared" si="203"/>
        <v>K-C6</v>
      </c>
      <c r="O1751" s="222"/>
      <c r="P1751" s="222"/>
      <c r="Q1751" s="215" t="str">
        <f>VLOOKUP(K1751,TONG_SL!$A:$D,3,0)</f>
        <v>Túi</v>
      </c>
      <c r="R1751" s="223">
        <v>5</v>
      </c>
      <c r="S1751" s="224"/>
      <c r="T1751" s="224">
        <f>VLOOKUP(VLOOKUP(G1751,Ma_KH!$A:$R,18,0)&amp;K1751,Gia_MB!$A:$F,6,0)</f>
        <v>46000</v>
      </c>
      <c r="U1751" s="182">
        <f t="shared" si="204"/>
        <v>230000</v>
      </c>
      <c r="V1751" s="224"/>
      <c r="W1751" s="225">
        <f t="shared" si="205"/>
        <v>0</v>
      </c>
      <c r="X1751" s="226" t="str">
        <f t="shared" si="206"/>
        <v>8</v>
      </c>
      <c r="Y1751" s="224"/>
      <c r="Z1751" s="182">
        <f t="shared" si="207"/>
        <v>18400</v>
      </c>
      <c r="AA1751" s="227">
        <f>VLOOKUP(G1751,Ma_KH!$A:$R,14,0)</f>
        <v>60</v>
      </c>
    </row>
    <row r="1752" spans="1:27" x14ac:dyDescent="0.25">
      <c r="A1752" s="280">
        <v>46040</v>
      </c>
      <c r="B1752" s="281">
        <v>4183198656</v>
      </c>
      <c r="C1752" s="288" t="s">
        <v>15180</v>
      </c>
      <c r="D1752" s="286">
        <v>46056</v>
      </c>
      <c r="E1752" s="219"/>
      <c r="F1752" s="218"/>
      <c r="G1752" s="268" t="s">
        <v>15442</v>
      </c>
      <c r="H1752" s="219"/>
      <c r="I1752" s="217" t="s">
        <v>15626</v>
      </c>
      <c r="J1752" s="289" t="s">
        <v>7228</v>
      </c>
      <c r="K1752" s="217" t="s">
        <v>30</v>
      </c>
      <c r="L1752" s="215" t="str">
        <f>VLOOKUP($K1752,[1]TONG_SL!$A$1:$D$65536,2,0)</f>
        <v>Gà muối 500g</v>
      </c>
      <c r="M1752" s="247"/>
      <c r="N1752" s="215" t="str">
        <f t="shared" si="203"/>
        <v>K-C6</v>
      </c>
      <c r="O1752" s="222"/>
      <c r="P1752" s="222"/>
      <c r="Q1752" s="215" t="str">
        <f>VLOOKUP(K1752,TONG_SL!$A:$D,3,0)</f>
        <v>Túi</v>
      </c>
      <c r="R1752" s="223">
        <v>15</v>
      </c>
      <c r="S1752" s="224"/>
      <c r="T1752" s="224">
        <f>VLOOKUP(VLOOKUP(G1752,Ma_KH!$A:$R,18,0)&amp;K1752,Gia_MB!$A:$F,6,0)</f>
        <v>116611</v>
      </c>
      <c r="U1752" s="182">
        <f t="shared" si="204"/>
        <v>1749165</v>
      </c>
      <c r="V1752" s="224"/>
      <c r="W1752" s="225">
        <f t="shared" si="205"/>
        <v>0</v>
      </c>
      <c r="X1752" s="226" t="str">
        <f t="shared" si="206"/>
        <v>8</v>
      </c>
      <c r="Y1752" s="224"/>
      <c r="Z1752" s="182">
        <f t="shared" si="207"/>
        <v>139933.20000000001</v>
      </c>
      <c r="AA1752" s="227">
        <f>VLOOKUP(G1752,Ma_KH!$A:$R,14,0)</f>
        <v>60</v>
      </c>
    </row>
    <row r="1753" spans="1:27" x14ac:dyDescent="0.25">
      <c r="A1753" s="280">
        <v>46040</v>
      </c>
      <c r="B1753" s="281">
        <v>4183198656</v>
      </c>
      <c r="C1753" s="288" t="s">
        <v>15180</v>
      </c>
      <c r="D1753" s="286">
        <v>46056</v>
      </c>
      <c r="E1753" s="219"/>
      <c r="F1753" s="218"/>
      <c r="G1753" s="268" t="s">
        <v>15442</v>
      </c>
      <c r="H1753" s="219"/>
      <c r="I1753" s="217" t="s">
        <v>15626</v>
      </c>
      <c r="J1753" s="289" t="s">
        <v>7228</v>
      </c>
      <c r="K1753" s="217" t="s">
        <v>27</v>
      </c>
      <c r="L1753" s="215" t="str">
        <f>VLOOKUP($K1753,[1]TONG_SL!$A$1:$D$65536,2,0)</f>
        <v>Chân giò heo muối 300g</v>
      </c>
      <c r="M1753" s="247"/>
      <c r="N1753" s="215" t="str">
        <f t="shared" si="203"/>
        <v>K-C6</v>
      </c>
      <c r="O1753" s="222"/>
      <c r="P1753" s="222"/>
      <c r="Q1753" s="215" t="str">
        <f>VLOOKUP(K1753,TONG_SL!$A:$D,3,0)</f>
        <v>Túi</v>
      </c>
      <c r="R1753" s="223">
        <v>20</v>
      </c>
      <c r="S1753" s="224"/>
      <c r="T1753" s="224">
        <f>VLOOKUP(VLOOKUP(G1753,Ma_KH!$A:$R,18,0)&amp;K1753,Gia_MB!$A:$F,6,0)</f>
        <v>73431</v>
      </c>
      <c r="U1753" s="182">
        <f t="shared" si="204"/>
        <v>1468620</v>
      </c>
      <c r="V1753" s="224"/>
      <c r="W1753" s="225">
        <f t="shared" si="205"/>
        <v>0</v>
      </c>
      <c r="X1753" s="226" t="str">
        <f t="shared" si="206"/>
        <v>8</v>
      </c>
      <c r="Y1753" s="224"/>
      <c r="Z1753" s="182">
        <f t="shared" si="207"/>
        <v>117489.60000000001</v>
      </c>
      <c r="AA1753" s="227">
        <f>VLOOKUP(G1753,Ma_KH!$A:$R,14,0)</f>
        <v>60</v>
      </c>
    </row>
    <row r="1754" spans="1:27" x14ac:dyDescent="0.25">
      <c r="A1754" s="280">
        <v>46040</v>
      </c>
      <c r="B1754" s="281">
        <v>4183198656</v>
      </c>
      <c r="C1754" s="288" t="s">
        <v>15180</v>
      </c>
      <c r="D1754" s="286">
        <v>46056</v>
      </c>
      <c r="E1754" s="219"/>
      <c r="F1754" s="218"/>
      <c r="G1754" s="268" t="s">
        <v>15442</v>
      </c>
      <c r="H1754" s="219"/>
      <c r="I1754" s="217" t="s">
        <v>15626</v>
      </c>
      <c r="J1754" s="289" t="s">
        <v>7228</v>
      </c>
      <c r="K1754" s="217" t="s">
        <v>15451</v>
      </c>
      <c r="L1754" s="215" t="str">
        <f>VLOOKUP($K1754,[1]TONG_SL!$A$1:$D$65536,2,0)</f>
        <v>Giò lụa cây 250g</v>
      </c>
      <c r="M1754" s="247"/>
      <c r="N1754" s="215" t="str">
        <f t="shared" si="203"/>
        <v>K-C6</v>
      </c>
      <c r="O1754" s="222"/>
      <c r="P1754" s="222"/>
      <c r="Q1754" s="215" t="str">
        <f>VLOOKUP(K1754,TONG_SL!$A:$D,3,0)</f>
        <v>Túi</v>
      </c>
      <c r="R1754" s="223">
        <v>10</v>
      </c>
      <c r="S1754" s="224"/>
      <c r="T1754" s="224">
        <f>VLOOKUP(VLOOKUP(G1754,Ma_KH!$A:$R,18,0)&amp;K1754,Gia_MB!$A:$F,6,0)</f>
        <v>49500</v>
      </c>
      <c r="U1754" s="182">
        <f t="shared" si="204"/>
        <v>495000</v>
      </c>
      <c r="V1754" s="224"/>
      <c r="W1754" s="225">
        <f t="shared" si="205"/>
        <v>0</v>
      </c>
      <c r="X1754" s="226" t="str">
        <f t="shared" si="206"/>
        <v>8</v>
      </c>
      <c r="Y1754" s="224"/>
      <c r="Z1754" s="182">
        <f t="shared" si="207"/>
        <v>39600</v>
      </c>
      <c r="AA1754" s="227">
        <f>VLOOKUP(G1754,Ma_KH!$A:$R,14,0)</f>
        <v>60</v>
      </c>
    </row>
    <row r="1755" spans="1:27" x14ac:dyDescent="0.25">
      <c r="A1755" s="216">
        <v>46040</v>
      </c>
      <c r="B1755" s="217">
        <v>4183198689</v>
      </c>
      <c r="C1755" s="10" t="s">
        <v>15180</v>
      </c>
      <c r="D1755" s="9">
        <v>46056</v>
      </c>
      <c r="E1755" s="219"/>
      <c r="F1755" s="218"/>
      <c r="G1755" s="268" t="s">
        <v>15442</v>
      </c>
      <c r="H1755" s="219"/>
      <c r="I1755" s="217" t="s">
        <v>15627</v>
      </c>
      <c r="J1755" s="289" t="s">
        <v>7228</v>
      </c>
      <c r="K1755" s="217" t="s">
        <v>48</v>
      </c>
      <c r="L1755" s="215" t="str">
        <f>VLOOKUP($K1755,[1]TONG_SL!$A$1:$D$65536,2,0)</f>
        <v>Mọc Nấm Hương 250g</v>
      </c>
      <c r="M1755" s="247"/>
      <c r="N1755" s="215" t="str">
        <f t="shared" si="203"/>
        <v>K-C6</v>
      </c>
      <c r="O1755" s="222"/>
      <c r="P1755" s="222"/>
      <c r="Q1755" s="215" t="str">
        <f>VLOOKUP(K1755,TONG_SL!$A:$D,3,0)</f>
        <v>Túi</v>
      </c>
      <c r="R1755" s="223">
        <v>12</v>
      </c>
      <c r="S1755" s="224"/>
      <c r="T1755" s="224">
        <f>VLOOKUP(VLOOKUP(G1755,Ma_KH!$A:$R,18,0)&amp;K1755,Gia_MB!$A:$F,6,0)</f>
        <v>46000</v>
      </c>
      <c r="U1755" s="182">
        <f t="shared" si="204"/>
        <v>552000</v>
      </c>
      <c r="V1755" s="224"/>
      <c r="W1755" s="225">
        <f t="shared" si="205"/>
        <v>0</v>
      </c>
      <c r="X1755" s="226" t="str">
        <f t="shared" si="206"/>
        <v>8</v>
      </c>
      <c r="Y1755" s="224"/>
      <c r="Z1755" s="182">
        <f t="shared" si="207"/>
        <v>44160</v>
      </c>
      <c r="AA1755" s="227">
        <f>VLOOKUP(G1755,Ma_KH!$A:$R,14,0)</f>
        <v>60</v>
      </c>
    </row>
    <row r="1756" spans="1:27" x14ac:dyDescent="0.25">
      <c r="A1756" s="216">
        <v>46040</v>
      </c>
      <c r="B1756" s="217">
        <v>4183198689</v>
      </c>
      <c r="C1756" s="10" t="s">
        <v>15180</v>
      </c>
      <c r="D1756" s="9">
        <v>46056</v>
      </c>
      <c r="E1756" s="219"/>
      <c r="F1756" s="218"/>
      <c r="G1756" s="268" t="s">
        <v>15442</v>
      </c>
      <c r="H1756" s="219"/>
      <c r="I1756" s="217" t="s">
        <v>15627</v>
      </c>
      <c r="J1756" s="289" t="s">
        <v>7228</v>
      </c>
      <c r="K1756" s="217" t="s">
        <v>32</v>
      </c>
      <c r="L1756" s="215" t="str">
        <f>VLOOKUP($K1756,[1]TONG_SL!$A$1:$D$65536,2,0)</f>
        <v>Giò Tai Lưỡi Xào 250g</v>
      </c>
      <c r="M1756" s="247"/>
      <c r="N1756" s="215" t="str">
        <f t="shared" si="203"/>
        <v>K-C6</v>
      </c>
      <c r="O1756" s="222"/>
      <c r="P1756" s="222"/>
      <c r="Q1756" s="215" t="str">
        <f>VLOOKUP(K1756,TONG_SL!$A:$D,3,0)</f>
        <v>Túi</v>
      </c>
      <c r="R1756" s="223">
        <v>8</v>
      </c>
      <c r="S1756" s="224"/>
      <c r="T1756" s="224">
        <f>VLOOKUP(VLOOKUP(G1756,Ma_KH!$A:$R,18,0)&amp;K1756,Gia_MB!$A:$F,6,0)</f>
        <v>50182</v>
      </c>
      <c r="U1756" s="182">
        <f t="shared" si="204"/>
        <v>401456</v>
      </c>
      <c r="V1756" s="224"/>
      <c r="W1756" s="225">
        <f t="shared" si="205"/>
        <v>0</v>
      </c>
      <c r="X1756" s="226" t="str">
        <f t="shared" si="206"/>
        <v>8</v>
      </c>
      <c r="Y1756" s="224"/>
      <c r="Z1756" s="182">
        <f t="shared" si="207"/>
        <v>32116.48</v>
      </c>
      <c r="AA1756" s="227">
        <f>VLOOKUP(G1756,Ma_KH!$A:$R,14,0)</f>
        <v>60</v>
      </c>
    </row>
    <row r="1757" spans="1:27" x14ac:dyDescent="0.25">
      <c r="A1757" s="216">
        <v>46040</v>
      </c>
      <c r="B1757" s="217">
        <v>4183198689</v>
      </c>
      <c r="C1757" s="10" t="s">
        <v>15180</v>
      </c>
      <c r="D1757" s="9">
        <v>46056</v>
      </c>
      <c r="E1757" s="219"/>
      <c r="F1757" s="218"/>
      <c r="G1757" s="268" t="s">
        <v>15442</v>
      </c>
      <c r="H1757" s="219"/>
      <c r="I1757" s="217" t="s">
        <v>15627</v>
      </c>
      <c r="J1757" s="289" t="s">
        <v>7228</v>
      </c>
      <c r="K1757" s="217" t="s">
        <v>30</v>
      </c>
      <c r="L1757" s="215" t="str">
        <f>VLOOKUP($K1757,[1]TONG_SL!$A$1:$D$65536,2,0)</f>
        <v>Gà muối 500g</v>
      </c>
      <c r="M1757" s="247"/>
      <c r="N1757" s="215" t="str">
        <f t="shared" si="203"/>
        <v>K-C6</v>
      </c>
      <c r="O1757" s="222"/>
      <c r="P1757" s="222"/>
      <c r="Q1757" s="215" t="str">
        <f>VLOOKUP(K1757,TONG_SL!$A:$D,3,0)</f>
        <v>Túi</v>
      </c>
      <c r="R1757" s="223">
        <v>16</v>
      </c>
      <c r="S1757" s="224"/>
      <c r="T1757" s="224">
        <f>VLOOKUP(VLOOKUP(G1757,Ma_KH!$A:$R,18,0)&amp;K1757,Gia_MB!$A:$F,6,0)</f>
        <v>116611</v>
      </c>
      <c r="U1757" s="182">
        <f t="shared" si="204"/>
        <v>1865776</v>
      </c>
      <c r="V1757" s="224"/>
      <c r="W1757" s="225">
        <f t="shared" si="205"/>
        <v>0</v>
      </c>
      <c r="X1757" s="226" t="str">
        <f t="shared" si="206"/>
        <v>8</v>
      </c>
      <c r="Y1757" s="224"/>
      <c r="Z1757" s="182">
        <f t="shared" si="207"/>
        <v>149262.08000000002</v>
      </c>
      <c r="AA1757" s="227">
        <f>VLOOKUP(G1757,Ma_KH!$A:$R,14,0)</f>
        <v>60</v>
      </c>
    </row>
    <row r="1758" spans="1:27" x14ac:dyDescent="0.25">
      <c r="A1758" s="216">
        <v>46040</v>
      </c>
      <c r="B1758" s="217">
        <v>4183198689</v>
      </c>
      <c r="C1758" s="10" t="s">
        <v>15180</v>
      </c>
      <c r="D1758" s="9">
        <v>46056</v>
      </c>
      <c r="E1758" s="219"/>
      <c r="F1758" s="218"/>
      <c r="G1758" s="268" t="s">
        <v>15442</v>
      </c>
      <c r="H1758" s="219"/>
      <c r="I1758" s="217" t="s">
        <v>15627</v>
      </c>
      <c r="J1758" s="289" t="s">
        <v>7228</v>
      </c>
      <c r="K1758" s="217" t="s">
        <v>27</v>
      </c>
      <c r="L1758" s="215" t="str">
        <f>VLOOKUP($K1758,[1]TONG_SL!$A$1:$D$65536,2,0)</f>
        <v>Chân giò heo muối 300g</v>
      </c>
      <c r="M1758" s="247"/>
      <c r="N1758" s="215" t="str">
        <f t="shared" si="203"/>
        <v>K-C6</v>
      </c>
      <c r="O1758" s="222"/>
      <c r="P1758" s="222"/>
      <c r="Q1758" s="215" t="str">
        <f>VLOOKUP(K1758,TONG_SL!$A:$D,3,0)</f>
        <v>Túi</v>
      </c>
      <c r="R1758" s="223">
        <v>10</v>
      </c>
      <c r="S1758" s="224"/>
      <c r="T1758" s="224">
        <f>VLOOKUP(VLOOKUP(G1758,Ma_KH!$A:$R,18,0)&amp;K1758,Gia_MB!$A:$F,6,0)</f>
        <v>73431</v>
      </c>
      <c r="U1758" s="182">
        <f t="shared" si="204"/>
        <v>734310</v>
      </c>
      <c r="V1758" s="224"/>
      <c r="W1758" s="225">
        <f t="shared" si="205"/>
        <v>0</v>
      </c>
      <c r="X1758" s="226" t="str">
        <f t="shared" si="206"/>
        <v>8</v>
      </c>
      <c r="Y1758" s="224"/>
      <c r="Z1758" s="182">
        <f t="shared" si="207"/>
        <v>58744.800000000003</v>
      </c>
      <c r="AA1758" s="227">
        <f>VLOOKUP(G1758,Ma_KH!$A:$R,14,0)</f>
        <v>60</v>
      </c>
    </row>
    <row r="1759" spans="1:27" x14ac:dyDescent="0.25">
      <c r="A1759" s="216">
        <v>46048</v>
      </c>
      <c r="B1759" s="217">
        <v>4183692524</v>
      </c>
      <c r="C1759" s="10" t="s">
        <v>15180</v>
      </c>
      <c r="D1759" s="9">
        <v>46056</v>
      </c>
      <c r="E1759" s="219"/>
      <c r="F1759" s="218"/>
      <c r="G1759" s="268" t="s">
        <v>15442</v>
      </c>
      <c r="H1759" s="219"/>
      <c r="I1759" s="217" t="s">
        <v>15628</v>
      </c>
      <c r="J1759" s="289" t="s">
        <v>7228</v>
      </c>
      <c r="K1759" s="217" t="s">
        <v>30</v>
      </c>
      <c r="L1759" s="215" t="str">
        <f>VLOOKUP($K1759,[1]TONG_SL!$A$1:$D$65536,2,0)</f>
        <v>Gà muối 500g</v>
      </c>
      <c r="M1759" s="247"/>
      <c r="N1759" s="215" t="str">
        <f t="shared" si="203"/>
        <v>K-C6</v>
      </c>
      <c r="O1759" s="222"/>
      <c r="P1759" s="222"/>
      <c r="Q1759" s="215" t="str">
        <f>VLOOKUP(K1759,TONG_SL!$A:$D,3,0)</f>
        <v>Túi</v>
      </c>
      <c r="R1759" s="223">
        <v>50</v>
      </c>
      <c r="S1759" s="224"/>
      <c r="T1759" s="224">
        <f>VLOOKUP(VLOOKUP(G1759,Ma_KH!$A:$R,18,0)&amp;K1759,Gia_MB!$A:$F,6,0)</f>
        <v>116611</v>
      </c>
      <c r="U1759" s="182">
        <f t="shared" si="204"/>
        <v>5830550</v>
      </c>
      <c r="V1759" s="224"/>
      <c r="W1759" s="225">
        <f t="shared" si="205"/>
        <v>0</v>
      </c>
      <c r="X1759" s="226" t="str">
        <f t="shared" si="206"/>
        <v>8</v>
      </c>
      <c r="Y1759" s="224"/>
      <c r="Z1759" s="182">
        <f t="shared" si="207"/>
        <v>466444</v>
      </c>
      <c r="AA1759" s="227">
        <f>VLOOKUP(G1759,Ma_KH!$A:$R,14,0)</f>
        <v>60</v>
      </c>
    </row>
    <row r="1760" spans="1:27" x14ac:dyDescent="0.25">
      <c r="A1760" s="216">
        <v>46048</v>
      </c>
      <c r="B1760" s="217">
        <v>4183692524</v>
      </c>
      <c r="C1760" s="10" t="s">
        <v>15180</v>
      </c>
      <c r="D1760" s="9">
        <v>46056</v>
      </c>
      <c r="E1760" s="219"/>
      <c r="F1760" s="218"/>
      <c r="G1760" s="268" t="s">
        <v>15442</v>
      </c>
      <c r="H1760" s="219"/>
      <c r="I1760" s="217" t="s">
        <v>15628</v>
      </c>
      <c r="J1760" s="289" t="s">
        <v>7228</v>
      </c>
      <c r="K1760" s="217" t="s">
        <v>15534</v>
      </c>
      <c r="L1760" s="215" t="str">
        <f>VLOOKUP($K1760,[1]TONG_SL!$A$1:$D$65536,2,0)</f>
        <v>Chả nướng 300g</v>
      </c>
      <c r="M1760" s="247"/>
      <c r="N1760" s="215" t="str">
        <f t="shared" si="203"/>
        <v>K-C6</v>
      </c>
      <c r="O1760" s="222"/>
      <c r="P1760" s="222"/>
      <c r="Q1760" s="215" t="str">
        <f>VLOOKUP(K1760,TONG_SL!$A:$D,3,0)</f>
        <v>Túi</v>
      </c>
      <c r="R1760" s="223">
        <v>10</v>
      </c>
      <c r="S1760" s="224"/>
      <c r="T1760" s="224">
        <f>VLOOKUP(VLOOKUP(G1760,Ma_KH!$A:$R,18,0)&amp;K1760,Gia_MB!$A:$F,6,0)</f>
        <v>70950</v>
      </c>
      <c r="U1760" s="182">
        <f t="shared" si="204"/>
        <v>709500</v>
      </c>
      <c r="V1760" s="224"/>
      <c r="W1760" s="225">
        <f t="shared" si="205"/>
        <v>0</v>
      </c>
      <c r="X1760" s="226" t="str">
        <f t="shared" si="206"/>
        <v>8</v>
      </c>
      <c r="Y1760" s="224"/>
      <c r="Z1760" s="182">
        <f t="shared" si="207"/>
        <v>56760</v>
      </c>
      <c r="AA1760" s="227">
        <f>VLOOKUP(G1760,Ma_KH!$A:$R,14,0)</f>
        <v>60</v>
      </c>
    </row>
    <row r="1761" spans="1:27" x14ac:dyDescent="0.25">
      <c r="A1761" s="216">
        <v>46048</v>
      </c>
      <c r="B1761" s="217">
        <v>4183692524</v>
      </c>
      <c r="C1761" s="10" t="s">
        <v>15180</v>
      </c>
      <c r="D1761" s="9">
        <v>46056</v>
      </c>
      <c r="E1761" s="219"/>
      <c r="F1761" s="218"/>
      <c r="G1761" s="268" t="s">
        <v>15442</v>
      </c>
      <c r="H1761" s="219"/>
      <c r="I1761" s="217" t="s">
        <v>15628</v>
      </c>
      <c r="J1761" s="289" t="s">
        <v>7228</v>
      </c>
      <c r="K1761" s="217" t="s">
        <v>32</v>
      </c>
      <c r="L1761" s="215" t="str">
        <f>VLOOKUP($K1761,[1]TONG_SL!$A$1:$D$65536,2,0)</f>
        <v>Giò Tai Lưỡi Xào 250g</v>
      </c>
      <c r="M1761" s="247"/>
      <c r="N1761" s="215" t="str">
        <f t="shared" si="203"/>
        <v>K-C6</v>
      </c>
      <c r="O1761" s="222"/>
      <c r="P1761" s="222"/>
      <c r="Q1761" s="215" t="str">
        <f>VLOOKUP(K1761,TONG_SL!$A:$D,3,0)</f>
        <v>Túi</v>
      </c>
      <c r="R1761" s="223">
        <v>10</v>
      </c>
      <c r="S1761" s="224"/>
      <c r="T1761" s="224">
        <f>VLOOKUP(VLOOKUP(G1761,Ma_KH!$A:$R,18,0)&amp;K1761,Gia_MB!$A:$F,6,0)</f>
        <v>50182</v>
      </c>
      <c r="U1761" s="182">
        <f t="shared" si="204"/>
        <v>501820</v>
      </c>
      <c r="V1761" s="224"/>
      <c r="W1761" s="225">
        <f t="shared" si="205"/>
        <v>0</v>
      </c>
      <c r="X1761" s="226" t="str">
        <f t="shared" si="206"/>
        <v>8</v>
      </c>
      <c r="Y1761" s="224"/>
      <c r="Z1761" s="182">
        <f t="shared" si="207"/>
        <v>40145.599999999999</v>
      </c>
      <c r="AA1761" s="227">
        <f>VLOOKUP(G1761,Ma_KH!$A:$R,14,0)</f>
        <v>60</v>
      </c>
    </row>
    <row r="1762" spans="1:27" x14ac:dyDescent="0.25">
      <c r="A1762" s="216">
        <v>46048</v>
      </c>
      <c r="B1762" s="217">
        <v>4183692524</v>
      </c>
      <c r="C1762" s="10" t="s">
        <v>15180</v>
      </c>
      <c r="D1762" s="9">
        <v>46056</v>
      </c>
      <c r="E1762" s="219"/>
      <c r="F1762" s="218"/>
      <c r="G1762" s="268" t="s">
        <v>15442</v>
      </c>
      <c r="H1762" s="219"/>
      <c r="I1762" s="217" t="s">
        <v>15628</v>
      </c>
      <c r="J1762" s="289" t="s">
        <v>7228</v>
      </c>
      <c r="K1762" s="217" t="s">
        <v>27</v>
      </c>
      <c r="L1762" s="215" t="str">
        <f>VLOOKUP($K1762,[1]TONG_SL!$A$1:$D$65536,2,0)</f>
        <v>Chân giò heo muối 300g</v>
      </c>
      <c r="M1762" s="247"/>
      <c r="N1762" s="215" t="str">
        <f t="shared" si="203"/>
        <v>K-C6</v>
      </c>
      <c r="O1762" s="222"/>
      <c r="P1762" s="222"/>
      <c r="Q1762" s="215" t="str">
        <f>VLOOKUP(K1762,TONG_SL!$A:$D,3,0)</f>
        <v>Túi</v>
      </c>
      <c r="R1762" s="223">
        <v>10</v>
      </c>
      <c r="S1762" s="224"/>
      <c r="T1762" s="224">
        <f>VLOOKUP(VLOOKUP(G1762,Ma_KH!$A:$R,18,0)&amp;K1762,Gia_MB!$A:$F,6,0)</f>
        <v>73431</v>
      </c>
      <c r="U1762" s="182">
        <f t="shared" si="204"/>
        <v>734310</v>
      </c>
      <c r="V1762" s="224"/>
      <c r="W1762" s="225">
        <f t="shared" si="205"/>
        <v>0</v>
      </c>
      <c r="X1762" s="226" t="str">
        <f t="shared" si="206"/>
        <v>8</v>
      </c>
      <c r="Y1762" s="224"/>
      <c r="Z1762" s="182">
        <f t="shared" si="207"/>
        <v>58744.800000000003</v>
      </c>
      <c r="AA1762" s="227">
        <f>VLOOKUP(G1762,Ma_KH!$A:$R,14,0)</f>
        <v>60</v>
      </c>
    </row>
    <row r="1763" spans="1:27" x14ac:dyDescent="0.25">
      <c r="A1763" s="216">
        <v>46048</v>
      </c>
      <c r="B1763" s="217">
        <v>4183692524</v>
      </c>
      <c r="C1763" s="10" t="s">
        <v>15180</v>
      </c>
      <c r="D1763" s="9">
        <v>46056</v>
      </c>
      <c r="E1763" s="219"/>
      <c r="F1763" s="218"/>
      <c r="G1763" s="268" t="s">
        <v>15442</v>
      </c>
      <c r="H1763" s="219"/>
      <c r="I1763" s="217" t="s">
        <v>15628</v>
      </c>
      <c r="J1763" s="289" t="s">
        <v>7228</v>
      </c>
      <c r="K1763" s="217" t="s">
        <v>48</v>
      </c>
      <c r="L1763" s="215" t="str">
        <f>VLOOKUP($K1763,[1]TONG_SL!$A$1:$D$65536,2,0)</f>
        <v>Mọc Nấm Hương 250g</v>
      </c>
      <c r="M1763" s="247"/>
      <c r="N1763" s="215" t="str">
        <f t="shared" si="203"/>
        <v>K-C6</v>
      </c>
      <c r="O1763" s="222"/>
      <c r="P1763" s="222"/>
      <c r="Q1763" s="215" t="str">
        <f>VLOOKUP(K1763,TONG_SL!$A:$D,3,0)</f>
        <v>Túi</v>
      </c>
      <c r="R1763" s="223">
        <v>10</v>
      </c>
      <c r="S1763" s="224"/>
      <c r="T1763" s="224">
        <f>VLOOKUP(VLOOKUP(G1763,Ma_KH!$A:$R,18,0)&amp;K1763,Gia_MB!$A:$F,6,0)</f>
        <v>46000</v>
      </c>
      <c r="U1763" s="182">
        <f t="shared" si="204"/>
        <v>460000</v>
      </c>
      <c r="V1763" s="224"/>
      <c r="W1763" s="225">
        <f t="shared" si="205"/>
        <v>0</v>
      </c>
      <c r="X1763" s="226" t="str">
        <f t="shared" si="206"/>
        <v>8</v>
      </c>
      <c r="Y1763" s="224"/>
      <c r="Z1763" s="182">
        <f t="shared" si="207"/>
        <v>36800</v>
      </c>
      <c r="AA1763" s="227">
        <f>VLOOKUP(G1763,Ma_KH!$A:$R,14,0)</f>
        <v>60</v>
      </c>
    </row>
    <row r="1764" spans="1:27" x14ac:dyDescent="0.25">
      <c r="A1764" s="216">
        <v>46048</v>
      </c>
      <c r="B1764" s="217">
        <v>4183692524</v>
      </c>
      <c r="C1764" s="10" t="s">
        <v>15180</v>
      </c>
      <c r="D1764" s="9">
        <v>46056</v>
      </c>
      <c r="E1764" s="219"/>
      <c r="F1764" s="218"/>
      <c r="G1764" s="268" t="s">
        <v>15442</v>
      </c>
      <c r="H1764" s="219"/>
      <c r="I1764" s="217" t="s">
        <v>15628</v>
      </c>
      <c r="J1764" s="289" t="s">
        <v>7228</v>
      </c>
      <c r="K1764" s="217" t="s">
        <v>7150</v>
      </c>
      <c r="L1764" s="215" t="str">
        <f>VLOOKUP($K1764,[1]TONG_SL!$A$1:$D$65536,2,0)</f>
        <v>Chả cốm 300g</v>
      </c>
      <c r="M1764" s="247"/>
      <c r="N1764" s="215" t="str">
        <f t="shared" si="203"/>
        <v>K-C6</v>
      </c>
      <c r="O1764" s="222"/>
      <c r="P1764" s="222"/>
      <c r="Q1764" s="215" t="str">
        <f>VLOOKUP(K1764,TONG_SL!$A:$D,3,0)</f>
        <v>Túi</v>
      </c>
      <c r="R1764" s="223">
        <v>10</v>
      </c>
      <c r="S1764" s="224"/>
      <c r="T1764" s="224">
        <f>VLOOKUP(VLOOKUP(G1764,Ma_KH!$A:$R,18,0)&amp;K1764,Gia_MB!$A:$F,6,0)</f>
        <v>74250</v>
      </c>
      <c r="U1764" s="182">
        <f t="shared" si="204"/>
        <v>742500</v>
      </c>
      <c r="V1764" s="224"/>
      <c r="W1764" s="225">
        <f t="shared" si="205"/>
        <v>0</v>
      </c>
      <c r="X1764" s="226" t="str">
        <f t="shared" si="206"/>
        <v>8</v>
      </c>
      <c r="Y1764" s="224"/>
      <c r="Z1764" s="182">
        <f t="shared" si="207"/>
        <v>59400</v>
      </c>
      <c r="AA1764" s="227">
        <f>VLOOKUP(G1764,Ma_KH!$A:$R,14,0)</f>
        <v>60</v>
      </c>
    </row>
    <row r="1765" spans="1:27" x14ac:dyDescent="0.25">
      <c r="A1765" s="216">
        <v>46048</v>
      </c>
      <c r="B1765" s="217">
        <v>4183692524</v>
      </c>
      <c r="C1765" s="10" t="s">
        <v>15180</v>
      </c>
      <c r="D1765" s="9">
        <v>46056</v>
      </c>
      <c r="E1765" s="219"/>
      <c r="F1765" s="218"/>
      <c r="G1765" s="268" t="s">
        <v>15442</v>
      </c>
      <c r="H1765" s="219"/>
      <c r="I1765" s="217" t="s">
        <v>15628</v>
      </c>
      <c r="J1765" s="289" t="s">
        <v>7228</v>
      </c>
      <c r="K1765" s="217" t="s">
        <v>34</v>
      </c>
      <c r="L1765" s="215" t="str">
        <f>VLOOKUP($K1765,[1]TONG_SL!$A$1:$D$65536,2,0)</f>
        <v>Tai heo muối 200g</v>
      </c>
      <c r="M1765" s="247"/>
      <c r="N1765" s="215" t="str">
        <f t="shared" ref="N1765:N1828" si="208">IF($B1765&lt;&gt;"","K-C6","")</f>
        <v>K-C6</v>
      </c>
      <c r="O1765" s="222"/>
      <c r="P1765" s="222"/>
      <c r="Q1765" s="215" t="str">
        <f>VLOOKUP(K1765,TONG_SL!$A:$D,3,0)</f>
        <v>Túi</v>
      </c>
      <c r="R1765" s="223">
        <v>10</v>
      </c>
      <c r="S1765" s="224"/>
      <c r="T1765" s="224">
        <f>VLOOKUP(VLOOKUP(G1765,Ma_KH!$A:$R,18,0)&amp;K1765,Gia_MB!$A:$F,6,0)</f>
        <v>55595</v>
      </c>
      <c r="U1765" s="182">
        <f t="shared" ref="U1765:U1786" si="209">T1765*R1765</f>
        <v>555950</v>
      </c>
      <c r="V1765" s="224"/>
      <c r="W1765" s="225">
        <f t="shared" ref="W1765:W1786" si="210">U1765*V1765</f>
        <v>0</v>
      </c>
      <c r="X1765" s="226" t="str">
        <f t="shared" ref="X1765:X1786" si="211">IF(B1765&lt;&gt;"","8","0")</f>
        <v>8</v>
      </c>
      <c r="Y1765" s="224"/>
      <c r="Z1765" s="182">
        <f t="shared" ref="Z1765:Z1786" si="212">U1765*X1765%</f>
        <v>44476</v>
      </c>
      <c r="AA1765" s="227">
        <f>VLOOKUP(G1765,Ma_KH!$A:$R,14,0)</f>
        <v>60</v>
      </c>
    </row>
    <row r="1766" spans="1:27" x14ac:dyDescent="0.25">
      <c r="A1766" s="280">
        <v>46055</v>
      </c>
      <c r="B1766" s="281">
        <v>4184047282</v>
      </c>
      <c r="C1766" s="288" t="s">
        <v>15180</v>
      </c>
      <c r="D1766" s="286">
        <v>46056</v>
      </c>
      <c r="E1766" s="219"/>
      <c r="F1766" s="218"/>
      <c r="G1766" s="268" t="s">
        <v>15629</v>
      </c>
      <c r="H1766" s="219"/>
      <c r="I1766" s="217" t="s">
        <v>15630</v>
      </c>
      <c r="J1766" s="289" t="s">
        <v>7228</v>
      </c>
      <c r="K1766" s="217" t="s">
        <v>27</v>
      </c>
      <c r="L1766" s="215" t="str">
        <f>VLOOKUP($K1766,[1]TONG_SL!$A$1:$D$65536,2,0)</f>
        <v>Chân giò heo muối 300g</v>
      </c>
      <c r="M1766" s="247"/>
      <c r="N1766" s="215" t="str">
        <f t="shared" si="208"/>
        <v>K-C6</v>
      </c>
      <c r="O1766" s="222"/>
      <c r="P1766" s="222"/>
      <c r="Q1766" s="215" t="str">
        <f>VLOOKUP(K1766,TONG_SL!$A:$D,3,0)</f>
        <v>Túi</v>
      </c>
      <c r="R1766" s="223">
        <v>40</v>
      </c>
      <c r="S1766" s="224"/>
      <c r="T1766" s="224">
        <f>VLOOKUP(VLOOKUP(G1766,Ma_KH!$A:$R,18,0)&amp;K1766,Gia_MB!$A:$F,6,0)</f>
        <v>73431</v>
      </c>
      <c r="U1766" s="182">
        <f t="shared" si="209"/>
        <v>2937240</v>
      </c>
      <c r="V1766" s="224"/>
      <c r="W1766" s="225">
        <f t="shared" si="210"/>
        <v>0</v>
      </c>
      <c r="X1766" s="226" t="str">
        <f t="shared" si="211"/>
        <v>8</v>
      </c>
      <c r="Y1766" s="224"/>
      <c r="Z1766" s="182">
        <f t="shared" si="212"/>
        <v>234979.20000000001</v>
      </c>
      <c r="AA1766" s="227">
        <f>VLOOKUP(G1766,Ma_KH!$A:$R,14,0)</f>
        <v>60</v>
      </c>
    </row>
    <row r="1767" spans="1:27" x14ac:dyDescent="0.25">
      <c r="A1767" s="280">
        <v>46055</v>
      </c>
      <c r="B1767" s="281">
        <v>4184047282</v>
      </c>
      <c r="C1767" s="288" t="s">
        <v>15180</v>
      </c>
      <c r="D1767" s="286">
        <v>46056</v>
      </c>
      <c r="E1767" s="219"/>
      <c r="F1767" s="218"/>
      <c r="G1767" s="268" t="s">
        <v>15629</v>
      </c>
      <c r="H1767" s="219"/>
      <c r="I1767" s="217" t="s">
        <v>15630</v>
      </c>
      <c r="J1767" s="289" t="s">
        <v>7228</v>
      </c>
      <c r="K1767" s="217" t="s">
        <v>30</v>
      </c>
      <c r="L1767" s="215" t="str">
        <f>VLOOKUP($K1767,[1]TONG_SL!$A$1:$D$65536,2,0)</f>
        <v>Gà muối 500g</v>
      </c>
      <c r="M1767" s="247"/>
      <c r="N1767" s="215" t="str">
        <f t="shared" si="208"/>
        <v>K-C6</v>
      </c>
      <c r="O1767" s="222"/>
      <c r="P1767" s="222"/>
      <c r="Q1767" s="215" t="str">
        <f>VLOOKUP(K1767,TONG_SL!$A:$D,3,0)</f>
        <v>Túi</v>
      </c>
      <c r="R1767" s="223">
        <v>30</v>
      </c>
      <c r="S1767" s="224"/>
      <c r="T1767" s="224">
        <f>VLOOKUP(VLOOKUP(G1767,Ma_KH!$A:$R,18,0)&amp;K1767,Gia_MB!$A:$F,6,0)</f>
        <v>116611</v>
      </c>
      <c r="U1767" s="182">
        <f t="shared" si="209"/>
        <v>3498330</v>
      </c>
      <c r="V1767" s="224"/>
      <c r="W1767" s="225">
        <f t="shared" si="210"/>
        <v>0</v>
      </c>
      <c r="X1767" s="226" t="str">
        <f t="shared" si="211"/>
        <v>8</v>
      </c>
      <c r="Y1767" s="224"/>
      <c r="Z1767" s="182">
        <f t="shared" si="212"/>
        <v>279866.40000000002</v>
      </c>
      <c r="AA1767" s="227">
        <f>VLOOKUP(G1767,Ma_KH!$A:$R,14,0)</f>
        <v>60</v>
      </c>
    </row>
    <row r="1768" spans="1:27" x14ac:dyDescent="0.25">
      <c r="A1768" s="280">
        <v>46055</v>
      </c>
      <c r="B1768" s="281">
        <v>4184047282</v>
      </c>
      <c r="C1768" s="288" t="s">
        <v>15180</v>
      </c>
      <c r="D1768" s="286">
        <v>46056</v>
      </c>
      <c r="E1768" s="219"/>
      <c r="F1768" s="218"/>
      <c r="G1768" s="268" t="s">
        <v>15629</v>
      </c>
      <c r="H1768" s="219"/>
      <c r="I1768" s="217" t="s">
        <v>15630</v>
      </c>
      <c r="J1768" s="289" t="s">
        <v>7228</v>
      </c>
      <c r="K1768" s="217" t="s">
        <v>15534</v>
      </c>
      <c r="L1768" s="215" t="str">
        <f>VLOOKUP($K1768,[1]TONG_SL!$A$1:$D$65536,2,0)</f>
        <v>Chả nướng 300g</v>
      </c>
      <c r="M1768" s="247"/>
      <c r="N1768" s="215" t="str">
        <f t="shared" si="208"/>
        <v>K-C6</v>
      </c>
      <c r="O1768" s="222"/>
      <c r="P1768" s="222"/>
      <c r="Q1768" s="215" t="str">
        <f>VLOOKUP(K1768,TONG_SL!$A:$D,3,0)</f>
        <v>Túi</v>
      </c>
      <c r="R1768" s="223">
        <v>20</v>
      </c>
      <c r="S1768" s="224"/>
      <c r="T1768" s="224">
        <f>VLOOKUP(VLOOKUP(G1768,Ma_KH!$A:$R,18,0)&amp;K1768,Gia_MB!$A:$F,6,0)</f>
        <v>70950</v>
      </c>
      <c r="U1768" s="182">
        <f t="shared" si="209"/>
        <v>1419000</v>
      </c>
      <c r="V1768" s="224"/>
      <c r="W1768" s="225">
        <f t="shared" si="210"/>
        <v>0</v>
      </c>
      <c r="X1768" s="226" t="str">
        <f t="shared" si="211"/>
        <v>8</v>
      </c>
      <c r="Y1768" s="224"/>
      <c r="Z1768" s="182">
        <f t="shared" si="212"/>
        <v>113520</v>
      </c>
      <c r="AA1768" s="227">
        <f>VLOOKUP(G1768,Ma_KH!$A:$R,14,0)</f>
        <v>60</v>
      </c>
    </row>
    <row r="1769" spans="1:27" x14ac:dyDescent="0.25">
      <c r="A1769" s="280">
        <v>46055</v>
      </c>
      <c r="B1769" s="281">
        <v>4184047282</v>
      </c>
      <c r="C1769" s="288" t="s">
        <v>15180</v>
      </c>
      <c r="D1769" s="286">
        <v>46056</v>
      </c>
      <c r="E1769" s="219"/>
      <c r="F1769" s="218"/>
      <c r="G1769" s="268" t="s">
        <v>15629</v>
      </c>
      <c r="H1769" s="219"/>
      <c r="I1769" s="217" t="s">
        <v>15630</v>
      </c>
      <c r="J1769" s="289" t="s">
        <v>7228</v>
      </c>
      <c r="K1769" s="217" t="s">
        <v>7150</v>
      </c>
      <c r="L1769" s="215" t="str">
        <f>VLOOKUP($K1769,[1]TONG_SL!$A$1:$D$65536,2,0)</f>
        <v>Chả cốm 300g</v>
      </c>
      <c r="M1769" s="247"/>
      <c r="N1769" s="215" t="str">
        <f t="shared" si="208"/>
        <v>K-C6</v>
      </c>
      <c r="O1769" s="222"/>
      <c r="P1769" s="222"/>
      <c r="Q1769" s="215" t="str">
        <f>VLOOKUP(K1769,TONG_SL!$A:$D,3,0)</f>
        <v>Túi</v>
      </c>
      <c r="R1769" s="223">
        <v>20</v>
      </c>
      <c r="S1769" s="224"/>
      <c r="T1769" s="224">
        <f>VLOOKUP(VLOOKUP(G1769,Ma_KH!$A:$R,18,0)&amp;K1769,Gia_MB!$A:$F,6,0)</f>
        <v>74250</v>
      </c>
      <c r="U1769" s="182">
        <f t="shared" si="209"/>
        <v>1485000</v>
      </c>
      <c r="V1769" s="224"/>
      <c r="W1769" s="225">
        <f t="shared" si="210"/>
        <v>0</v>
      </c>
      <c r="X1769" s="226" t="str">
        <f t="shared" si="211"/>
        <v>8</v>
      </c>
      <c r="Y1769" s="224"/>
      <c r="Z1769" s="182">
        <f t="shared" si="212"/>
        <v>118800</v>
      </c>
      <c r="AA1769" s="227">
        <f>VLOOKUP(G1769,Ma_KH!$A:$R,14,0)</f>
        <v>60</v>
      </c>
    </row>
    <row r="1770" spans="1:27" x14ac:dyDescent="0.25">
      <c r="A1770" s="280">
        <v>46055</v>
      </c>
      <c r="B1770" s="281">
        <v>4184047282</v>
      </c>
      <c r="C1770" s="288" t="s">
        <v>15180</v>
      </c>
      <c r="D1770" s="286">
        <v>46056</v>
      </c>
      <c r="E1770" s="219"/>
      <c r="F1770" s="218"/>
      <c r="G1770" s="268" t="s">
        <v>15629</v>
      </c>
      <c r="H1770" s="219"/>
      <c r="I1770" s="217" t="s">
        <v>15630</v>
      </c>
      <c r="J1770" s="289" t="s">
        <v>7228</v>
      </c>
      <c r="K1770" s="217" t="s">
        <v>32</v>
      </c>
      <c r="L1770" s="215" t="str">
        <f>VLOOKUP($K1770,[1]TONG_SL!$A$1:$D$65536,2,0)</f>
        <v>Giò Tai Lưỡi Xào 250g</v>
      </c>
      <c r="M1770" s="247"/>
      <c r="N1770" s="215" t="str">
        <f t="shared" si="208"/>
        <v>K-C6</v>
      </c>
      <c r="O1770" s="222"/>
      <c r="P1770" s="222"/>
      <c r="Q1770" s="215" t="str">
        <f>VLOOKUP(K1770,TONG_SL!$A:$D,3,0)</f>
        <v>Túi</v>
      </c>
      <c r="R1770" s="223">
        <v>20</v>
      </c>
      <c r="S1770" s="224"/>
      <c r="T1770" s="224">
        <f>VLOOKUP(VLOOKUP(G1770,Ma_KH!$A:$R,18,0)&amp;K1770,Gia_MB!$A:$F,6,0)</f>
        <v>50182</v>
      </c>
      <c r="U1770" s="182">
        <f t="shared" si="209"/>
        <v>1003640</v>
      </c>
      <c r="V1770" s="224"/>
      <c r="W1770" s="225">
        <f t="shared" si="210"/>
        <v>0</v>
      </c>
      <c r="X1770" s="226" t="str">
        <f t="shared" si="211"/>
        <v>8</v>
      </c>
      <c r="Y1770" s="224"/>
      <c r="Z1770" s="182">
        <f t="shared" si="212"/>
        <v>80291.199999999997</v>
      </c>
      <c r="AA1770" s="227">
        <f>VLOOKUP(G1770,Ma_KH!$A:$R,14,0)</f>
        <v>60</v>
      </c>
    </row>
    <row r="1771" spans="1:27" x14ac:dyDescent="0.25">
      <c r="A1771" s="280">
        <v>46055</v>
      </c>
      <c r="B1771" s="281">
        <v>4184047282</v>
      </c>
      <c r="C1771" s="288" t="s">
        <v>15180</v>
      </c>
      <c r="D1771" s="286">
        <v>46056</v>
      </c>
      <c r="E1771" s="219"/>
      <c r="F1771" s="218"/>
      <c r="G1771" s="268" t="s">
        <v>15629</v>
      </c>
      <c r="H1771" s="219"/>
      <c r="I1771" s="217" t="s">
        <v>15630</v>
      </c>
      <c r="J1771" s="289" t="s">
        <v>7228</v>
      </c>
      <c r="K1771" s="217" t="s">
        <v>48</v>
      </c>
      <c r="L1771" s="215" t="str">
        <f>VLOOKUP($K1771,[1]TONG_SL!$A$1:$D$65536,2,0)</f>
        <v>Mọc Nấm Hương 250g</v>
      </c>
      <c r="M1771" s="247"/>
      <c r="N1771" s="215" t="str">
        <f t="shared" si="208"/>
        <v>K-C6</v>
      </c>
      <c r="O1771" s="222"/>
      <c r="P1771" s="222"/>
      <c r="Q1771" s="215" t="str">
        <f>VLOOKUP(K1771,TONG_SL!$A:$D,3,0)</f>
        <v>Túi</v>
      </c>
      <c r="R1771" s="223">
        <v>20</v>
      </c>
      <c r="S1771" s="224"/>
      <c r="T1771" s="224">
        <f>VLOOKUP(VLOOKUP(G1771,Ma_KH!$A:$R,18,0)&amp;K1771,Gia_MB!$A:$F,6,0)</f>
        <v>46000</v>
      </c>
      <c r="U1771" s="182">
        <f t="shared" si="209"/>
        <v>920000</v>
      </c>
      <c r="V1771" s="224"/>
      <c r="W1771" s="225">
        <f t="shared" si="210"/>
        <v>0</v>
      </c>
      <c r="X1771" s="226" t="str">
        <f t="shared" si="211"/>
        <v>8</v>
      </c>
      <c r="Y1771" s="224"/>
      <c r="Z1771" s="182">
        <f t="shared" si="212"/>
        <v>73600</v>
      </c>
      <c r="AA1771" s="227">
        <f>VLOOKUP(G1771,Ma_KH!$A:$R,14,0)</f>
        <v>60</v>
      </c>
    </row>
    <row r="1772" spans="1:27" x14ac:dyDescent="0.25">
      <c r="A1772" s="280">
        <v>46053</v>
      </c>
      <c r="B1772" s="281">
        <v>4184026766</v>
      </c>
      <c r="C1772" s="288" t="s">
        <v>15180</v>
      </c>
      <c r="D1772" s="286">
        <v>46056</v>
      </c>
      <c r="E1772" s="219"/>
      <c r="F1772" s="218"/>
      <c r="G1772" s="268" t="s">
        <v>15631</v>
      </c>
      <c r="H1772" s="219"/>
      <c r="I1772" s="217" t="s">
        <v>15632</v>
      </c>
      <c r="J1772" s="289" t="s">
        <v>7228</v>
      </c>
      <c r="K1772" s="217" t="s">
        <v>30</v>
      </c>
      <c r="L1772" s="215" t="str">
        <f>VLOOKUP($K1772,[1]TONG_SL!$A$1:$D$65536,2,0)</f>
        <v>Gà muối 500g</v>
      </c>
      <c r="M1772" s="247"/>
      <c r="N1772" s="215" t="str">
        <f t="shared" si="208"/>
        <v>K-C6</v>
      </c>
      <c r="O1772" s="222"/>
      <c r="P1772" s="222"/>
      <c r="Q1772" s="215" t="str">
        <f>VLOOKUP(K1772,TONG_SL!$A:$D,3,0)</f>
        <v>Túi</v>
      </c>
      <c r="R1772" s="223">
        <v>20</v>
      </c>
      <c r="S1772" s="224"/>
      <c r="T1772" s="224">
        <f>VLOOKUP(VLOOKUP(G1772,Ma_KH!$A:$R,18,0)&amp;K1772,Gia_MB!$A:$F,6,0)</f>
        <v>116611</v>
      </c>
      <c r="U1772" s="182">
        <f t="shared" si="209"/>
        <v>2332220</v>
      </c>
      <c r="V1772" s="224"/>
      <c r="W1772" s="225">
        <f t="shared" si="210"/>
        <v>0</v>
      </c>
      <c r="X1772" s="226" t="str">
        <f t="shared" si="211"/>
        <v>8</v>
      </c>
      <c r="Y1772" s="224"/>
      <c r="Z1772" s="182">
        <f t="shared" si="212"/>
        <v>186577.6</v>
      </c>
      <c r="AA1772" s="227">
        <f>VLOOKUP(G1772,Ma_KH!$A:$R,14,0)</f>
        <v>60</v>
      </c>
    </row>
    <row r="1773" spans="1:27" x14ac:dyDescent="0.25">
      <c r="A1773" s="280">
        <v>46053</v>
      </c>
      <c r="B1773" s="281">
        <v>4184026766</v>
      </c>
      <c r="C1773" s="288" t="s">
        <v>15180</v>
      </c>
      <c r="D1773" s="286">
        <v>46056</v>
      </c>
      <c r="E1773" s="219"/>
      <c r="F1773" s="218"/>
      <c r="G1773" s="268" t="s">
        <v>15631</v>
      </c>
      <c r="H1773" s="219"/>
      <c r="I1773" s="217" t="s">
        <v>15632</v>
      </c>
      <c r="J1773" s="289" t="s">
        <v>7228</v>
      </c>
      <c r="K1773" s="217" t="s">
        <v>32</v>
      </c>
      <c r="L1773" s="215" t="str">
        <f>VLOOKUP($K1773,[1]TONG_SL!$A$1:$D$65536,2,0)</f>
        <v>Giò Tai Lưỡi Xào 250g</v>
      </c>
      <c r="M1773" s="247"/>
      <c r="N1773" s="215" t="str">
        <f t="shared" si="208"/>
        <v>K-C6</v>
      </c>
      <c r="O1773" s="222"/>
      <c r="P1773" s="222"/>
      <c r="Q1773" s="215" t="str">
        <f>VLOOKUP(K1773,TONG_SL!$A:$D,3,0)</f>
        <v>Túi</v>
      </c>
      <c r="R1773" s="223">
        <v>20</v>
      </c>
      <c r="S1773" s="224"/>
      <c r="T1773" s="224">
        <f>VLOOKUP(VLOOKUP(G1773,Ma_KH!$A:$R,18,0)&amp;K1773,Gia_MB!$A:$F,6,0)</f>
        <v>50182</v>
      </c>
      <c r="U1773" s="182">
        <f t="shared" si="209"/>
        <v>1003640</v>
      </c>
      <c r="V1773" s="224"/>
      <c r="W1773" s="225">
        <f t="shared" si="210"/>
        <v>0</v>
      </c>
      <c r="X1773" s="226" t="str">
        <f t="shared" si="211"/>
        <v>8</v>
      </c>
      <c r="Y1773" s="224"/>
      <c r="Z1773" s="182">
        <f t="shared" si="212"/>
        <v>80291.199999999997</v>
      </c>
      <c r="AA1773" s="227">
        <f>VLOOKUP(G1773,Ma_KH!$A:$R,14,0)</f>
        <v>60</v>
      </c>
    </row>
    <row r="1774" spans="1:27" x14ac:dyDescent="0.25">
      <c r="A1774" s="280">
        <v>46053</v>
      </c>
      <c r="B1774" s="281">
        <v>4184026766</v>
      </c>
      <c r="C1774" s="288" t="s">
        <v>15180</v>
      </c>
      <c r="D1774" s="286">
        <v>46056</v>
      </c>
      <c r="E1774" s="219"/>
      <c r="F1774" s="218"/>
      <c r="G1774" s="268" t="s">
        <v>15631</v>
      </c>
      <c r="H1774" s="219"/>
      <c r="I1774" s="217" t="s">
        <v>15632</v>
      </c>
      <c r="J1774" s="289" t="s">
        <v>7228</v>
      </c>
      <c r="K1774" s="217" t="s">
        <v>27</v>
      </c>
      <c r="L1774" s="215" t="str">
        <f>VLOOKUP($K1774,[1]TONG_SL!$A$1:$D$65536,2,0)</f>
        <v>Chân giò heo muối 300g</v>
      </c>
      <c r="M1774" s="247"/>
      <c r="N1774" s="215" t="str">
        <f t="shared" si="208"/>
        <v>K-C6</v>
      </c>
      <c r="O1774" s="222"/>
      <c r="P1774" s="222"/>
      <c r="Q1774" s="215" t="str">
        <f>VLOOKUP(K1774,TONG_SL!$A:$D,3,0)</f>
        <v>Túi</v>
      </c>
      <c r="R1774" s="223">
        <v>20</v>
      </c>
      <c r="S1774" s="224"/>
      <c r="T1774" s="224">
        <f>VLOOKUP(VLOOKUP(G1774,Ma_KH!$A:$R,18,0)&amp;K1774,Gia_MB!$A:$F,6,0)</f>
        <v>73431</v>
      </c>
      <c r="U1774" s="182">
        <f t="shared" si="209"/>
        <v>1468620</v>
      </c>
      <c r="V1774" s="224"/>
      <c r="W1774" s="225">
        <f t="shared" si="210"/>
        <v>0</v>
      </c>
      <c r="X1774" s="226" t="str">
        <f t="shared" si="211"/>
        <v>8</v>
      </c>
      <c r="Y1774" s="224"/>
      <c r="Z1774" s="182">
        <f t="shared" si="212"/>
        <v>117489.60000000001</v>
      </c>
      <c r="AA1774" s="227">
        <f>VLOOKUP(G1774,Ma_KH!$A:$R,14,0)</f>
        <v>60</v>
      </c>
    </row>
    <row r="1775" spans="1:27" x14ac:dyDescent="0.25">
      <c r="A1775" s="280">
        <v>46053</v>
      </c>
      <c r="B1775" s="281">
        <v>4184026766</v>
      </c>
      <c r="C1775" s="288" t="s">
        <v>15180</v>
      </c>
      <c r="D1775" s="286">
        <v>46056</v>
      </c>
      <c r="E1775" s="219"/>
      <c r="F1775" s="218"/>
      <c r="G1775" s="268" t="s">
        <v>15631</v>
      </c>
      <c r="H1775" s="219"/>
      <c r="I1775" s="217" t="s">
        <v>15632</v>
      </c>
      <c r="J1775" s="289" t="s">
        <v>7228</v>
      </c>
      <c r="K1775" s="217" t="s">
        <v>15451</v>
      </c>
      <c r="L1775" s="215" t="str">
        <f>VLOOKUP($K1775,[1]TONG_SL!$A$1:$D$65536,2,0)</f>
        <v>Giò lụa cây 250g</v>
      </c>
      <c r="M1775" s="247"/>
      <c r="N1775" s="215" t="str">
        <f t="shared" si="208"/>
        <v>K-C6</v>
      </c>
      <c r="O1775" s="222"/>
      <c r="P1775" s="222"/>
      <c r="Q1775" s="215" t="str">
        <f>VLOOKUP(K1775,TONG_SL!$A:$D,3,0)</f>
        <v>Túi</v>
      </c>
      <c r="R1775" s="223">
        <v>20</v>
      </c>
      <c r="S1775" s="224"/>
      <c r="T1775" s="224">
        <f>VLOOKUP(VLOOKUP(G1775,Ma_KH!$A:$R,18,0)&amp;K1775,Gia_MB!$A:$F,6,0)</f>
        <v>49500</v>
      </c>
      <c r="U1775" s="182">
        <f t="shared" si="209"/>
        <v>990000</v>
      </c>
      <c r="V1775" s="224"/>
      <c r="W1775" s="225">
        <f t="shared" si="210"/>
        <v>0</v>
      </c>
      <c r="X1775" s="226" t="str">
        <f t="shared" si="211"/>
        <v>8</v>
      </c>
      <c r="Y1775" s="224"/>
      <c r="Z1775" s="182">
        <f t="shared" si="212"/>
        <v>79200</v>
      </c>
      <c r="AA1775" s="227">
        <f>VLOOKUP(G1775,Ma_KH!$A:$R,14,0)</f>
        <v>60</v>
      </c>
    </row>
    <row r="1776" spans="1:27" x14ac:dyDescent="0.25">
      <c r="A1776" s="280">
        <v>46053</v>
      </c>
      <c r="B1776" s="281">
        <v>4184026766</v>
      </c>
      <c r="C1776" s="288" t="s">
        <v>15180</v>
      </c>
      <c r="D1776" s="286">
        <v>46056</v>
      </c>
      <c r="E1776" s="219"/>
      <c r="F1776" s="218"/>
      <c r="G1776" s="268" t="s">
        <v>15631</v>
      </c>
      <c r="H1776" s="219"/>
      <c r="I1776" s="217" t="s">
        <v>15632</v>
      </c>
      <c r="J1776" s="289" t="s">
        <v>7228</v>
      </c>
      <c r="K1776" s="217" t="s">
        <v>15450</v>
      </c>
      <c r="L1776" s="215" t="str">
        <f>VLOOKUP($K1776,[1]TONG_SL!$A$1:$D$65536,2,0)</f>
        <v>Giò sụn gà 250g</v>
      </c>
      <c r="M1776" s="247"/>
      <c r="N1776" s="215" t="str">
        <f t="shared" si="208"/>
        <v>K-C6</v>
      </c>
      <c r="O1776" s="222"/>
      <c r="P1776" s="222"/>
      <c r="Q1776" s="215" t="str">
        <f>VLOOKUP(K1776,TONG_SL!$A:$D,3,0)</f>
        <v>Túi</v>
      </c>
      <c r="R1776" s="223">
        <v>6</v>
      </c>
      <c r="S1776" s="224"/>
      <c r="T1776" s="224">
        <f>VLOOKUP(VLOOKUP(G1776,Ma_KH!$A:$R,18,0)&amp;K1776,Gia_MB!$A:$F,6,0)</f>
        <v>50400</v>
      </c>
      <c r="U1776" s="182">
        <f t="shared" si="209"/>
        <v>302400</v>
      </c>
      <c r="V1776" s="224"/>
      <c r="W1776" s="225">
        <f t="shared" si="210"/>
        <v>0</v>
      </c>
      <c r="X1776" s="226" t="str">
        <f t="shared" si="211"/>
        <v>8</v>
      </c>
      <c r="Y1776" s="224"/>
      <c r="Z1776" s="182">
        <f t="shared" si="212"/>
        <v>24192</v>
      </c>
      <c r="AA1776" s="227">
        <f>VLOOKUP(G1776,Ma_KH!$A:$R,14,0)</f>
        <v>60</v>
      </c>
    </row>
    <row r="1777" spans="1:27" x14ac:dyDescent="0.25">
      <c r="A1777" s="280">
        <v>46053</v>
      </c>
      <c r="B1777" s="281">
        <v>4184026766</v>
      </c>
      <c r="C1777" s="288" t="s">
        <v>15180</v>
      </c>
      <c r="D1777" s="286">
        <v>46056</v>
      </c>
      <c r="E1777" s="219"/>
      <c r="F1777" s="218"/>
      <c r="G1777" s="268" t="s">
        <v>15631</v>
      </c>
      <c r="H1777" s="219"/>
      <c r="I1777" s="217" t="s">
        <v>15632</v>
      </c>
      <c r="J1777" s="289" t="s">
        <v>7228</v>
      </c>
      <c r="K1777" s="217" t="s">
        <v>7150</v>
      </c>
      <c r="L1777" s="215" t="str">
        <f>VLOOKUP($K1777,[1]TONG_SL!$A$1:$D$65536,2,0)</f>
        <v>Chả cốm 300g</v>
      </c>
      <c r="M1777" s="247"/>
      <c r="N1777" s="215" t="str">
        <f t="shared" si="208"/>
        <v>K-C6</v>
      </c>
      <c r="O1777" s="222"/>
      <c r="P1777" s="222"/>
      <c r="Q1777" s="215" t="str">
        <f>VLOOKUP(K1777,TONG_SL!$A:$D,3,0)</f>
        <v>Túi</v>
      </c>
      <c r="R1777" s="223">
        <v>10</v>
      </c>
      <c r="S1777" s="224"/>
      <c r="T1777" s="224">
        <f>VLOOKUP(VLOOKUP(G1777,Ma_KH!$A:$R,18,0)&amp;K1777,Gia_MB!$A:$F,6,0)</f>
        <v>74250</v>
      </c>
      <c r="U1777" s="182">
        <f t="shared" si="209"/>
        <v>742500</v>
      </c>
      <c r="V1777" s="224"/>
      <c r="W1777" s="225">
        <f t="shared" si="210"/>
        <v>0</v>
      </c>
      <c r="X1777" s="226" t="str">
        <f t="shared" si="211"/>
        <v>8</v>
      </c>
      <c r="Y1777" s="224"/>
      <c r="Z1777" s="182">
        <f t="shared" si="212"/>
        <v>59400</v>
      </c>
      <c r="AA1777" s="227">
        <f>VLOOKUP(G1777,Ma_KH!$A:$R,14,0)</f>
        <v>60</v>
      </c>
    </row>
    <row r="1778" spans="1:27" x14ac:dyDescent="0.25">
      <c r="A1778" s="280">
        <v>46053</v>
      </c>
      <c r="B1778" s="281">
        <v>4184026766</v>
      </c>
      <c r="C1778" s="288" t="s">
        <v>15180</v>
      </c>
      <c r="D1778" s="286">
        <v>46056</v>
      </c>
      <c r="E1778" s="219"/>
      <c r="F1778" s="218"/>
      <c r="G1778" s="268" t="s">
        <v>15631</v>
      </c>
      <c r="H1778" s="219"/>
      <c r="I1778" s="217" t="s">
        <v>15632</v>
      </c>
      <c r="J1778" s="289" t="s">
        <v>7228</v>
      </c>
      <c r="K1778" s="217" t="s">
        <v>15534</v>
      </c>
      <c r="L1778" s="215" t="str">
        <f>VLOOKUP($K1778,[1]TONG_SL!$A$1:$D$65536,2,0)</f>
        <v>Chả nướng 300g</v>
      </c>
      <c r="M1778" s="247"/>
      <c r="N1778" s="215" t="str">
        <f t="shared" si="208"/>
        <v>K-C6</v>
      </c>
      <c r="O1778" s="222"/>
      <c r="P1778" s="222"/>
      <c r="Q1778" s="215" t="str">
        <f>VLOOKUP(K1778,TONG_SL!$A:$D,3,0)</f>
        <v>Túi</v>
      </c>
      <c r="R1778" s="223">
        <v>8</v>
      </c>
      <c r="S1778" s="224"/>
      <c r="T1778" s="224">
        <f>VLOOKUP(VLOOKUP(G1778,Ma_KH!$A:$R,18,0)&amp;K1778,Gia_MB!$A:$F,6,0)</f>
        <v>70950</v>
      </c>
      <c r="U1778" s="182">
        <f t="shared" si="209"/>
        <v>567600</v>
      </c>
      <c r="V1778" s="224"/>
      <c r="W1778" s="225">
        <f t="shared" si="210"/>
        <v>0</v>
      </c>
      <c r="X1778" s="226" t="str">
        <f t="shared" si="211"/>
        <v>8</v>
      </c>
      <c r="Y1778" s="224"/>
      <c r="Z1778" s="182">
        <f t="shared" si="212"/>
        <v>45408</v>
      </c>
      <c r="AA1778" s="227">
        <f>VLOOKUP(G1778,Ma_KH!$A:$R,14,0)</f>
        <v>60</v>
      </c>
    </row>
    <row r="1779" spans="1:27" x14ac:dyDescent="0.25">
      <c r="A1779" s="280">
        <v>46055</v>
      </c>
      <c r="B1779" s="281">
        <v>4184048039</v>
      </c>
      <c r="C1779" s="288" t="s">
        <v>15180</v>
      </c>
      <c r="D1779" s="286">
        <v>46056</v>
      </c>
      <c r="E1779" s="219"/>
      <c r="F1779" s="218"/>
      <c r="G1779" s="268" t="s">
        <v>15631</v>
      </c>
      <c r="H1779" s="219"/>
      <c r="I1779" s="217" t="s">
        <v>15633</v>
      </c>
      <c r="J1779" s="289" t="s">
        <v>7228</v>
      </c>
      <c r="K1779" s="217" t="s">
        <v>27</v>
      </c>
      <c r="L1779" s="215" t="str">
        <f>VLOOKUP($K1779,[1]TONG_SL!$A$1:$D$65536,2,0)</f>
        <v>Chân giò heo muối 300g</v>
      </c>
      <c r="M1779" s="247"/>
      <c r="N1779" s="215" t="str">
        <f t="shared" si="208"/>
        <v>K-C6</v>
      </c>
      <c r="O1779" s="222"/>
      <c r="P1779" s="222"/>
      <c r="Q1779" s="215" t="str">
        <f>VLOOKUP(K1779,TONG_SL!$A:$D,3,0)</f>
        <v>Túi</v>
      </c>
      <c r="R1779" s="223">
        <v>50</v>
      </c>
      <c r="S1779" s="224"/>
      <c r="T1779" s="224">
        <f>VLOOKUP(VLOOKUP(G1779,Ma_KH!$A:$R,18,0)&amp;K1779,Gia_MB!$A:$F,6,0)</f>
        <v>73431</v>
      </c>
      <c r="U1779" s="182">
        <f t="shared" si="209"/>
        <v>3671550</v>
      </c>
      <c r="V1779" s="224"/>
      <c r="W1779" s="225">
        <f t="shared" si="210"/>
        <v>0</v>
      </c>
      <c r="X1779" s="226" t="str">
        <f t="shared" si="211"/>
        <v>8</v>
      </c>
      <c r="Y1779" s="224"/>
      <c r="Z1779" s="182">
        <f t="shared" si="212"/>
        <v>293724</v>
      </c>
      <c r="AA1779" s="227">
        <f>VLOOKUP(G1779,Ma_KH!$A:$R,14,0)</f>
        <v>60</v>
      </c>
    </row>
    <row r="1780" spans="1:27" x14ac:dyDescent="0.25">
      <c r="A1780" s="280">
        <v>46055</v>
      </c>
      <c r="B1780" s="281">
        <v>4184048039</v>
      </c>
      <c r="C1780" s="288" t="s">
        <v>15180</v>
      </c>
      <c r="D1780" s="286">
        <v>46056</v>
      </c>
      <c r="E1780" s="219"/>
      <c r="F1780" s="218"/>
      <c r="G1780" s="268" t="s">
        <v>15631</v>
      </c>
      <c r="H1780" s="219"/>
      <c r="I1780" s="217" t="s">
        <v>15633</v>
      </c>
      <c r="J1780" s="289" t="s">
        <v>7228</v>
      </c>
      <c r="K1780" s="217" t="s">
        <v>32</v>
      </c>
      <c r="L1780" s="215" t="str">
        <f>VLOOKUP($K1780,[1]TONG_SL!$A$1:$D$65536,2,0)</f>
        <v>Giò Tai Lưỡi Xào 250g</v>
      </c>
      <c r="M1780" s="247"/>
      <c r="N1780" s="215" t="str">
        <f t="shared" si="208"/>
        <v>K-C6</v>
      </c>
      <c r="O1780" s="222"/>
      <c r="P1780" s="222"/>
      <c r="Q1780" s="215" t="str">
        <f>VLOOKUP(K1780,TONG_SL!$A:$D,3,0)</f>
        <v>Túi</v>
      </c>
      <c r="R1780" s="223">
        <v>10</v>
      </c>
      <c r="S1780" s="224"/>
      <c r="T1780" s="224">
        <f>VLOOKUP(VLOOKUP(G1780,Ma_KH!$A:$R,18,0)&amp;K1780,Gia_MB!$A:$F,6,0)</f>
        <v>50182</v>
      </c>
      <c r="U1780" s="182">
        <f t="shared" si="209"/>
        <v>501820</v>
      </c>
      <c r="V1780" s="224"/>
      <c r="W1780" s="225">
        <f t="shared" si="210"/>
        <v>0</v>
      </c>
      <c r="X1780" s="226" t="str">
        <f t="shared" si="211"/>
        <v>8</v>
      </c>
      <c r="Y1780" s="224"/>
      <c r="Z1780" s="182">
        <f t="shared" si="212"/>
        <v>40145.599999999999</v>
      </c>
      <c r="AA1780" s="227">
        <f>VLOOKUP(G1780,Ma_KH!$A:$R,14,0)</f>
        <v>60</v>
      </c>
    </row>
    <row r="1781" spans="1:27" x14ac:dyDescent="0.25">
      <c r="A1781" s="280">
        <v>46055</v>
      </c>
      <c r="B1781" s="281">
        <v>4184048039</v>
      </c>
      <c r="C1781" s="288" t="s">
        <v>15180</v>
      </c>
      <c r="D1781" s="286">
        <v>46056</v>
      </c>
      <c r="E1781" s="219"/>
      <c r="F1781" s="218"/>
      <c r="G1781" s="268" t="s">
        <v>15631</v>
      </c>
      <c r="H1781" s="219"/>
      <c r="I1781" s="217" t="s">
        <v>15633</v>
      </c>
      <c r="J1781" s="289" t="s">
        <v>7228</v>
      </c>
      <c r="K1781" s="217" t="s">
        <v>30</v>
      </c>
      <c r="L1781" s="215" t="str">
        <f>VLOOKUP($K1781,[1]TONG_SL!$A$1:$D$65536,2,0)</f>
        <v>Gà muối 500g</v>
      </c>
      <c r="M1781" s="247"/>
      <c r="N1781" s="215" t="str">
        <f t="shared" si="208"/>
        <v>K-C6</v>
      </c>
      <c r="O1781" s="222"/>
      <c r="P1781" s="222"/>
      <c r="Q1781" s="215" t="str">
        <f>VLOOKUP(K1781,TONG_SL!$A:$D,3,0)</f>
        <v>Túi</v>
      </c>
      <c r="R1781" s="223">
        <v>10</v>
      </c>
      <c r="S1781" s="224"/>
      <c r="T1781" s="224">
        <f>VLOOKUP(VLOOKUP(G1781,Ma_KH!$A:$R,18,0)&amp;K1781,Gia_MB!$A:$F,6,0)</f>
        <v>116611</v>
      </c>
      <c r="U1781" s="182">
        <f t="shared" si="209"/>
        <v>1166110</v>
      </c>
      <c r="V1781" s="224"/>
      <c r="W1781" s="225">
        <f t="shared" si="210"/>
        <v>0</v>
      </c>
      <c r="X1781" s="226" t="str">
        <f t="shared" si="211"/>
        <v>8</v>
      </c>
      <c r="Y1781" s="224"/>
      <c r="Z1781" s="182">
        <f t="shared" si="212"/>
        <v>93288.8</v>
      </c>
      <c r="AA1781" s="227">
        <f>VLOOKUP(G1781,Ma_KH!$A:$R,14,0)</f>
        <v>60</v>
      </c>
    </row>
    <row r="1782" spans="1:27" x14ac:dyDescent="0.25">
      <c r="A1782" s="280">
        <v>46049</v>
      </c>
      <c r="B1782" s="281">
        <v>4183829709</v>
      </c>
      <c r="C1782" s="288" t="s">
        <v>15180</v>
      </c>
      <c r="D1782" s="286">
        <v>46056</v>
      </c>
      <c r="E1782" s="219"/>
      <c r="F1782" s="218"/>
      <c r="G1782" s="268" t="s">
        <v>15631</v>
      </c>
      <c r="H1782" s="219"/>
      <c r="I1782" s="217" t="s">
        <v>15634</v>
      </c>
      <c r="J1782" s="289" t="s">
        <v>7228</v>
      </c>
      <c r="K1782" s="217" t="s">
        <v>27</v>
      </c>
      <c r="L1782" s="215" t="str">
        <f>VLOOKUP($K1782,[1]TONG_SL!$A$1:$D$65536,2,0)</f>
        <v>Chân giò heo muối 300g</v>
      </c>
      <c r="M1782" s="247"/>
      <c r="N1782" s="215" t="str">
        <f t="shared" si="208"/>
        <v>K-C6</v>
      </c>
      <c r="O1782" s="222"/>
      <c r="P1782" s="222"/>
      <c r="Q1782" s="215" t="str">
        <f>VLOOKUP(K1782,TONG_SL!$A:$D,3,0)</f>
        <v>Túi</v>
      </c>
      <c r="R1782" s="223">
        <v>40</v>
      </c>
      <c r="S1782" s="224"/>
      <c r="T1782" s="224">
        <f>VLOOKUP(VLOOKUP(G1782,Ma_KH!$A:$R,18,0)&amp;K1782,Gia_MB!$A:$F,6,0)</f>
        <v>73431</v>
      </c>
      <c r="U1782" s="182">
        <f t="shared" si="209"/>
        <v>2937240</v>
      </c>
      <c r="V1782" s="224"/>
      <c r="W1782" s="225">
        <f t="shared" si="210"/>
        <v>0</v>
      </c>
      <c r="X1782" s="226" t="str">
        <f t="shared" si="211"/>
        <v>8</v>
      </c>
      <c r="Y1782" s="224"/>
      <c r="Z1782" s="182">
        <f t="shared" si="212"/>
        <v>234979.20000000001</v>
      </c>
      <c r="AA1782" s="227">
        <f>VLOOKUP(G1782,Ma_KH!$A:$R,14,0)</f>
        <v>60</v>
      </c>
    </row>
    <row r="1783" spans="1:27" x14ac:dyDescent="0.25">
      <c r="A1783" s="280">
        <v>46049</v>
      </c>
      <c r="B1783" s="281">
        <v>4183829709</v>
      </c>
      <c r="C1783" s="288" t="s">
        <v>15180</v>
      </c>
      <c r="D1783" s="286">
        <v>46056</v>
      </c>
      <c r="E1783" s="219"/>
      <c r="F1783" s="218"/>
      <c r="G1783" s="268" t="s">
        <v>15631</v>
      </c>
      <c r="H1783" s="219"/>
      <c r="I1783" s="217" t="s">
        <v>15634</v>
      </c>
      <c r="J1783" s="289" t="s">
        <v>7228</v>
      </c>
      <c r="K1783" s="217" t="s">
        <v>30</v>
      </c>
      <c r="L1783" s="215" t="str">
        <f>VLOOKUP($K1783,[1]TONG_SL!$A$1:$D$65536,2,0)</f>
        <v>Gà muối 500g</v>
      </c>
      <c r="M1783" s="247"/>
      <c r="N1783" s="215" t="str">
        <f t="shared" si="208"/>
        <v>K-C6</v>
      </c>
      <c r="O1783" s="222"/>
      <c r="P1783" s="222"/>
      <c r="Q1783" s="215" t="str">
        <f>VLOOKUP(K1783,TONG_SL!$A:$D,3,0)</f>
        <v>Túi</v>
      </c>
      <c r="R1783" s="223">
        <v>20</v>
      </c>
      <c r="S1783" s="224"/>
      <c r="T1783" s="224">
        <f>VLOOKUP(VLOOKUP(G1783,Ma_KH!$A:$R,18,0)&amp;K1783,Gia_MB!$A:$F,6,0)</f>
        <v>116611</v>
      </c>
      <c r="U1783" s="182">
        <f t="shared" si="209"/>
        <v>2332220</v>
      </c>
      <c r="V1783" s="224"/>
      <c r="W1783" s="225">
        <f t="shared" si="210"/>
        <v>0</v>
      </c>
      <c r="X1783" s="226" t="str">
        <f t="shared" si="211"/>
        <v>8</v>
      </c>
      <c r="Y1783" s="224"/>
      <c r="Z1783" s="182">
        <f t="shared" si="212"/>
        <v>186577.6</v>
      </c>
      <c r="AA1783" s="227">
        <f>VLOOKUP(G1783,Ma_KH!$A:$R,14,0)</f>
        <v>60</v>
      </c>
    </row>
    <row r="1784" spans="1:27" x14ac:dyDescent="0.25">
      <c r="A1784" s="280">
        <v>46049</v>
      </c>
      <c r="B1784" s="281">
        <v>4183829709</v>
      </c>
      <c r="C1784" s="288" t="s">
        <v>15180</v>
      </c>
      <c r="D1784" s="286">
        <v>46056</v>
      </c>
      <c r="E1784" s="219"/>
      <c r="F1784" s="218"/>
      <c r="G1784" s="268" t="s">
        <v>15631</v>
      </c>
      <c r="H1784" s="219"/>
      <c r="I1784" s="217" t="s">
        <v>15634</v>
      </c>
      <c r="J1784" s="289" t="s">
        <v>7228</v>
      </c>
      <c r="K1784" s="217" t="s">
        <v>34</v>
      </c>
      <c r="L1784" s="215" t="str">
        <f>VLOOKUP($K1784,[1]TONG_SL!$A$1:$D$65536,2,0)</f>
        <v>Tai heo muối 200g</v>
      </c>
      <c r="M1784" s="247"/>
      <c r="N1784" s="215" t="str">
        <f t="shared" si="208"/>
        <v>K-C6</v>
      </c>
      <c r="O1784" s="222"/>
      <c r="P1784" s="222"/>
      <c r="Q1784" s="215" t="str">
        <f>VLOOKUP(K1784,TONG_SL!$A:$D,3,0)</f>
        <v>Túi</v>
      </c>
      <c r="R1784" s="223">
        <v>5</v>
      </c>
      <c r="S1784" s="224"/>
      <c r="T1784" s="224">
        <f>VLOOKUP(VLOOKUP(G1784,Ma_KH!$A:$R,18,0)&amp;K1784,Gia_MB!$A:$F,6,0)</f>
        <v>55595</v>
      </c>
      <c r="U1784" s="182">
        <f t="shared" si="209"/>
        <v>277975</v>
      </c>
      <c r="V1784" s="224"/>
      <c r="W1784" s="225">
        <f t="shared" si="210"/>
        <v>0</v>
      </c>
      <c r="X1784" s="226" t="str">
        <f t="shared" si="211"/>
        <v>8</v>
      </c>
      <c r="Y1784" s="224"/>
      <c r="Z1784" s="182">
        <f t="shared" si="212"/>
        <v>22238</v>
      </c>
      <c r="AA1784" s="227">
        <f>VLOOKUP(G1784,Ma_KH!$A:$R,14,0)</f>
        <v>60</v>
      </c>
    </row>
    <row r="1785" spans="1:27" x14ac:dyDescent="0.25">
      <c r="A1785" s="280">
        <v>46055</v>
      </c>
      <c r="B1785" s="281" t="s">
        <v>15635</v>
      </c>
      <c r="C1785" s="288" t="s">
        <v>15180</v>
      </c>
      <c r="D1785" s="286">
        <v>46056</v>
      </c>
      <c r="E1785" s="219"/>
      <c r="F1785" s="218"/>
      <c r="G1785" s="268" t="s">
        <v>15631</v>
      </c>
      <c r="H1785" s="219"/>
      <c r="I1785" s="217" t="s">
        <v>15635</v>
      </c>
      <c r="J1785" s="289" t="s">
        <v>7228</v>
      </c>
      <c r="K1785" s="217" t="s">
        <v>30</v>
      </c>
      <c r="L1785" s="215" t="str">
        <f>VLOOKUP($K1785,[1]TONG_SL!$A$1:$D$65536,2,0)</f>
        <v>Gà muối 500g</v>
      </c>
      <c r="M1785" s="247"/>
      <c r="N1785" s="215" t="str">
        <f t="shared" si="208"/>
        <v>K-C6</v>
      </c>
      <c r="O1785" s="222"/>
      <c r="P1785" s="222"/>
      <c r="Q1785" s="215" t="str">
        <f>VLOOKUP(K1785,TONG_SL!$A:$D,3,0)</f>
        <v>Túi</v>
      </c>
      <c r="R1785" s="223">
        <v>10</v>
      </c>
      <c r="S1785" s="224"/>
      <c r="T1785" s="224">
        <f>VLOOKUP(VLOOKUP(G1785,Ma_KH!$A:$R,18,0)&amp;K1785,Gia_MB!$A:$F,6,0)</f>
        <v>116611</v>
      </c>
      <c r="U1785" s="182">
        <f t="shared" si="209"/>
        <v>1166110</v>
      </c>
      <c r="V1785" s="224"/>
      <c r="W1785" s="225">
        <f t="shared" si="210"/>
        <v>0</v>
      </c>
      <c r="X1785" s="226" t="str">
        <f t="shared" si="211"/>
        <v>8</v>
      </c>
      <c r="Y1785" s="224"/>
      <c r="Z1785" s="182">
        <f t="shared" si="212"/>
        <v>93288.8</v>
      </c>
      <c r="AA1785" s="227">
        <f>VLOOKUP(G1785,Ma_KH!$A:$R,14,0)</f>
        <v>60</v>
      </c>
    </row>
    <row r="1786" spans="1:27" x14ac:dyDescent="0.25">
      <c r="A1786" s="280">
        <v>46055</v>
      </c>
      <c r="B1786" s="281" t="s">
        <v>15635</v>
      </c>
      <c r="C1786" s="288" t="s">
        <v>15180</v>
      </c>
      <c r="D1786" s="286">
        <v>46056</v>
      </c>
      <c r="E1786" s="219"/>
      <c r="F1786" s="218"/>
      <c r="G1786" s="268" t="s">
        <v>15631</v>
      </c>
      <c r="H1786" s="219"/>
      <c r="I1786" s="217" t="s">
        <v>15635</v>
      </c>
      <c r="J1786" s="289" t="s">
        <v>7228</v>
      </c>
      <c r="K1786" s="217" t="s">
        <v>27</v>
      </c>
      <c r="L1786" s="215" t="str">
        <f>VLOOKUP($K1786,[1]TONG_SL!$A$1:$D$65536,2,0)</f>
        <v>Chân giò heo muối 300g</v>
      </c>
      <c r="M1786" s="247"/>
      <c r="N1786" s="215" t="str">
        <f t="shared" si="208"/>
        <v>K-C6</v>
      </c>
      <c r="O1786" s="222"/>
      <c r="P1786" s="222"/>
      <c r="Q1786" s="215" t="str">
        <f>VLOOKUP(K1786,TONG_SL!$A:$D,3,0)</f>
        <v>Túi</v>
      </c>
      <c r="R1786" s="223">
        <v>30</v>
      </c>
      <c r="S1786" s="224"/>
      <c r="T1786" s="224">
        <f>VLOOKUP(VLOOKUP(G1786,Ma_KH!$A:$R,18,0)&amp;K1786,Gia_MB!$A:$F,6,0)</f>
        <v>73431</v>
      </c>
      <c r="U1786" s="182">
        <f t="shared" si="209"/>
        <v>2202930</v>
      </c>
      <c r="V1786" s="224"/>
      <c r="W1786" s="225">
        <f t="shared" si="210"/>
        <v>0</v>
      </c>
      <c r="X1786" s="226" t="str">
        <f t="shared" si="211"/>
        <v>8</v>
      </c>
      <c r="Y1786" s="224"/>
      <c r="Z1786" s="182">
        <f t="shared" si="212"/>
        <v>176234.4</v>
      </c>
      <c r="AA1786" s="227">
        <f>VLOOKUP(G1786,Ma_KH!$A:$R,14,0)</f>
        <v>60</v>
      </c>
    </row>
    <row r="1787" spans="1:27" x14ac:dyDescent="0.25">
      <c r="A1787" s="280">
        <v>46046</v>
      </c>
      <c r="B1787" s="281">
        <v>4183607663</v>
      </c>
      <c r="C1787" s="288" t="s">
        <v>15180</v>
      </c>
      <c r="D1787" s="286">
        <v>46056</v>
      </c>
      <c r="E1787" s="219"/>
      <c r="F1787" s="218"/>
      <c r="G1787" s="268" t="s">
        <v>13959</v>
      </c>
      <c r="H1787" s="219"/>
      <c r="I1787" s="217">
        <v>4183607663</v>
      </c>
      <c r="J1787" s="217" t="s">
        <v>1786</v>
      </c>
      <c r="K1787" s="217" t="s">
        <v>48</v>
      </c>
      <c r="L1787" s="215" t="str">
        <f>VLOOKUP($K1787,[1]TONG_SL!$A$1:$D$65536,2,0)</f>
        <v>Mọc Nấm Hương 250g</v>
      </c>
      <c r="M1787" s="247"/>
      <c r="N1787" s="215" t="str">
        <f t="shared" si="208"/>
        <v>K-C6</v>
      </c>
      <c r="O1787" s="222"/>
      <c r="P1787" s="222"/>
      <c r="Q1787" s="215" t="str">
        <f>VLOOKUP(K1787,TONG_SL!$A:$D,3,0)</f>
        <v>Túi</v>
      </c>
      <c r="R1787" s="223">
        <v>1</v>
      </c>
      <c r="S1787" s="290"/>
      <c r="T1787" s="290">
        <f>VLOOKUP(VLOOKUP(G1787,Ma_KH!$A:$R,18,0)&amp;K1787,Gia_MB!$A:$F,6,0)</f>
        <v>46000</v>
      </c>
      <c r="U1787" s="291">
        <f t="shared" ref="U1787:U1818" si="213">T1787*R1787</f>
        <v>46000</v>
      </c>
      <c r="V1787" s="290"/>
      <c r="W1787" s="292">
        <f t="shared" ref="W1787:W1818" si="214">U1787*V1787</f>
        <v>0</v>
      </c>
      <c r="X1787" s="293" t="str">
        <f t="shared" ref="X1787:X1818" si="215">IF(B1787&lt;&gt;"","8","0")</f>
        <v>8</v>
      </c>
      <c r="Y1787" s="290"/>
      <c r="Z1787" s="291">
        <f t="shared" ref="Z1787:Z1818" si="216">U1787*X1787%</f>
        <v>3680</v>
      </c>
      <c r="AA1787" s="294">
        <f>VLOOKUP(G1787,Ma_KH!$A:$R,14,0)</f>
        <v>60</v>
      </c>
    </row>
    <row r="1788" spans="1:27" x14ac:dyDescent="0.25">
      <c r="A1788" s="280">
        <v>46046</v>
      </c>
      <c r="B1788" s="281">
        <v>4183607663</v>
      </c>
      <c r="C1788" s="288" t="s">
        <v>15180</v>
      </c>
      <c r="D1788" s="286">
        <v>46056</v>
      </c>
      <c r="E1788" s="219"/>
      <c r="F1788" s="218"/>
      <c r="G1788" s="268" t="s">
        <v>13959</v>
      </c>
      <c r="H1788" s="219"/>
      <c r="I1788" s="217">
        <v>4183607663</v>
      </c>
      <c r="J1788" s="217" t="s">
        <v>1786</v>
      </c>
      <c r="K1788" s="217" t="s">
        <v>27</v>
      </c>
      <c r="L1788" s="215" t="str">
        <f>VLOOKUP($K1788,[1]TONG_SL!$A$1:$D$65536,2,0)</f>
        <v>Chân giò heo muối 300g</v>
      </c>
      <c r="M1788" s="247"/>
      <c r="N1788" s="215" t="str">
        <f t="shared" si="208"/>
        <v>K-C6</v>
      </c>
      <c r="O1788" s="222"/>
      <c r="P1788" s="222"/>
      <c r="Q1788" s="215" t="str">
        <f>VLOOKUP(K1788,TONG_SL!$A:$D,3,0)</f>
        <v>Túi</v>
      </c>
      <c r="R1788" s="223">
        <v>9</v>
      </c>
      <c r="S1788" s="290"/>
      <c r="T1788" s="290">
        <f>VLOOKUP(VLOOKUP(G1788,Ma_KH!$A:$R,18,0)&amp;K1788,Gia_MB!$A:$F,6,0)</f>
        <v>73431</v>
      </c>
      <c r="U1788" s="291">
        <f t="shared" si="213"/>
        <v>660879</v>
      </c>
      <c r="V1788" s="290"/>
      <c r="W1788" s="292">
        <f t="shared" si="214"/>
        <v>0</v>
      </c>
      <c r="X1788" s="293" t="str">
        <f t="shared" si="215"/>
        <v>8</v>
      </c>
      <c r="Y1788" s="290"/>
      <c r="Z1788" s="291">
        <f t="shared" si="216"/>
        <v>52870.32</v>
      </c>
      <c r="AA1788" s="294">
        <f>VLOOKUP(G1788,Ma_KH!$A:$R,14,0)</f>
        <v>60</v>
      </c>
    </row>
    <row r="1789" spans="1:27" x14ac:dyDescent="0.25">
      <c r="A1789" s="280">
        <v>46046</v>
      </c>
      <c r="B1789" s="281">
        <v>4183607663</v>
      </c>
      <c r="C1789" s="288" t="s">
        <v>15180</v>
      </c>
      <c r="D1789" s="286">
        <v>46056</v>
      </c>
      <c r="E1789" s="219"/>
      <c r="F1789" s="218"/>
      <c r="G1789" s="268" t="s">
        <v>13959</v>
      </c>
      <c r="H1789" s="219"/>
      <c r="I1789" s="217">
        <v>4183607663</v>
      </c>
      <c r="J1789" s="217" t="s">
        <v>1786</v>
      </c>
      <c r="K1789" s="217" t="s">
        <v>32</v>
      </c>
      <c r="L1789" s="215" t="str">
        <f>VLOOKUP($K1789,[1]TONG_SL!$A$1:$D$65536,2,0)</f>
        <v>Giò Tai Lưỡi Xào 250g</v>
      </c>
      <c r="M1789" s="247"/>
      <c r="N1789" s="215" t="str">
        <f t="shared" si="208"/>
        <v>K-C6</v>
      </c>
      <c r="O1789" s="222"/>
      <c r="P1789" s="222"/>
      <c r="Q1789" s="215" t="str">
        <f>VLOOKUP(K1789,TONG_SL!$A:$D,3,0)</f>
        <v>Túi</v>
      </c>
      <c r="R1789" s="223">
        <v>4</v>
      </c>
      <c r="S1789" s="290"/>
      <c r="T1789" s="290">
        <f>VLOOKUP(VLOOKUP(G1789,Ma_KH!$A:$R,18,0)&amp;K1789,Gia_MB!$A:$F,6,0)</f>
        <v>50182</v>
      </c>
      <c r="U1789" s="291">
        <f t="shared" si="213"/>
        <v>200728</v>
      </c>
      <c r="V1789" s="290"/>
      <c r="W1789" s="292">
        <f t="shared" si="214"/>
        <v>0</v>
      </c>
      <c r="X1789" s="293" t="str">
        <f t="shared" si="215"/>
        <v>8</v>
      </c>
      <c r="Y1789" s="290"/>
      <c r="Z1789" s="291">
        <f t="shared" si="216"/>
        <v>16058.24</v>
      </c>
      <c r="AA1789" s="294">
        <f>VLOOKUP(G1789,Ma_KH!$A:$R,14,0)</f>
        <v>60</v>
      </c>
    </row>
    <row r="1790" spans="1:27" x14ac:dyDescent="0.25">
      <c r="A1790" s="280">
        <v>46046</v>
      </c>
      <c r="B1790" s="281">
        <v>4183607663</v>
      </c>
      <c r="C1790" s="288" t="s">
        <v>15180</v>
      </c>
      <c r="D1790" s="286">
        <v>46056</v>
      </c>
      <c r="E1790" s="219"/>
      <c r="F1790" s="218"/>
      <c r="G1790" s="268" t="s">
        <v>13959</v>
      </c>
      <c r="H1790" s="219"/>
      <c r="I1790" s="217">
        <v>4183607663</v>
      </c>
      <c r="J1790" s="217" t="s">
        <v>1786</v>
      </c>
      <c r="K1790" s="217" t="s">
        <v>30</v>
      </c>
      <c r="L1790" s="215" t="str">
        <f>VLOOKUP($K1790,[1]TONG_SL!$A$1:$D$65536,2,0)</f>
        <v>Gà muối 500g</v>
      </c>
      <c r="M1790" s="247"/>
      <c r="N1790" s="215" t="str">
        <f t="shared" si="208"/>
        <v>K-C6</v>
      </c>
      <c r="O1790" s="222"/>
      <c r="P1790" s="222"/>
      <c r="Q1790" s="215" t="str">
        <f>VLOOKUP(K1790,TONG_SL!$A:$D,3,0)</f>
        <v>Túi</v>
      </c>
      <c r="R1790" s="223">
        <v>5</v>
      </c>
      <c r="S1790" s="290"/>
      <c r="T1790" s="290">
        <f>VLOOKUP(VLOOKUP(G1790,Ma_KH!$A:$R,18,0)&amp;K1790,Gia_MB!$A:$F,6,0)</f>
        <v>116611</v>
      </c>
      <c r="U1790" s="291">
        <f t="shared" si="213"/>
        <v>583055</v>
      </c>
      <c r="V1790" s="290"/>
      <c r="W1790" s="292">
        <f t="shared" si="214"/>
        <v>0</v>
      </c>
      <c r="X1790" s="293" t="str">
        <f t="shared" si="215"/>
        <v>8</v>
      </c>
      <c r="Y1790" s="290"/>
      <c r="Z1790" s="291">
        <f t="shared" si="216"/>
        <v>46644.4</v>
      </c>
      <c r="AA1790" s="294">
        <f>VLOOKUP(G1790,Ma_KH!$A:$R,14,0)</f>
        <v>60</v>
      </c>
    </row>
    <row r="1791" spans="1:27" x14ac:dyDescent="0.25">
      <c r="A1791" s="280">
        <v>46046</v>
      </c>
      <c r="B1791" s="278">
        <v>4183607659</v>
      </c>
      <c r="C1791" s="288" t="s">
        <v>15180</v>
      </c>
      <c r="D1791" s="286">
        <v>46056</v>
      </c>
      <c r="E1791" s="213"/>
      <c r="F1791" s="214"/>
      <c r="G1791" s="255" t="s">
        <v>13958</v>
      </c>
      <c r="H1791" s="213"/>
      <c r="I1791" s="212">
        <v>4183607659</v>
      </c>
      <c r="J1791" s="217" t="s">
        <v>1786</v>
      </c>
      <c r="K1791" s="212" t="s">
        <v>48</v>
      </c>
      <c r="L1791" s="215" t="str">
        <f>VLOOKUP($K1791,[1]TONG_SL!$A$1:$D$65536,2,0)</f>
        <v>Mọc Nấm Hương 250g</v>
      </c>
      <c r="M1791" s="247"/>
      <c r="N1791" s="215" t="str">
        <f t="shared" si="208"/>
        <v>K-C6</v>
      </c>
      <c r="O1791" s="222"/>
      <c r="P1791" s="222"/>
      <c r="Q1791" s="215" t="str">
        <f>VLOOKUP(K1791,TONG_SL!$A:$D,3,0)</f>
        <v>Túi</v>
      </c>
      <c r="R1791" s="224">
        <v>1</v>
      </c>
      <c r="S1791" s="290"/>
      <c r="T1791" s="290">
        <f>VLOOKUP(VLOOKUP(G1791,Ma_KH!$A:$R,18,0)&amp;K1791,Gia_MB!$A:$F,6,0)</f>
        <v>46000</v>
      </c>
      <c r="U1791" s="291">
        <f t="shared" si="213"/>
        <v>46000</v>
      </c>
      <c r="V1791" s="290"/>
      <c r="W1791" s="292">
        <f t="shared" si="214"/>
        <v>0</v>
      </c>
      <c r="X1791" s="293" t="str">
        <f t="shared" si="215"/>
        <v>8</v>
      </c>
      <c r="Y1791" s="290"/>
      <c r="Z1791" s="291">
        <f t="shared" si="216"/>
        <v>3680</v>
      </c>
      <c r="AA1791" s="294">
        <f>VLOOKUP(G1791,Ma_KH!$A:$R,14,0)</f>
        <v>60</v>
      </c>
    </row>
    <row r="1792" spans="1:27" x14ac:dyDescent="0.25">
      <c r="A1792" s="280">
        <v>46046</v>
      </c>
      <c r="B1792" s="278">
        <v>4183607659</v>
      </c>
      <c r="C1792" s="288" t="s">
        <v>15180</v>
      </c>
      <c r="D1792" s="286">
        <v>46056</v>
      </c>
      <c r="E1792" s="213"/>
      <c r="F1792" s="214"/>
      <c r="G1792" s="255" t="s">
        <v>13958</v>
      </c>
      <c r="H1792" s="213"/>
      <c r="I1792" s="212">
        <v>4183607659</v>
      </c>
      <c r="J1792" s="217" t="s">
        <v>1786</v>
      </c>
      <c r="K1792" s="217" t="s">
        <v>27</v>
      </c>
      <c r="L1792" s="215" t="str">
        <f>VLOOKUP($K1792,[1]TONG_SL!$A$1:$D$65536,2,0)</f>
        <v>Chân giò heo muối 300g</v>
      </c>
      <c r="M1792" s="247"/>
      <c r="N1792" s="215" t="str">
        <f t="shared" si="208"/>
        <v>K-C6</v>
      </c>
      <c r="O1792" s="222"/>
      <c r="P1792" s="222"/>
      <c r="Q1792" s="215" t="str">
        <f>VLOOKUP(K1792,TONG_SL!$A:$D,3,0)</f>
        <v>Túi</v>
      </c>
      <c r="R1792" s="224">
        <v>12</v>
      </c>
      <c r="S1792" s="290"/>
      <c r="T1792" s="290">
        <f>VLOOKUP(VLOOKUP(G1792,Ma_KH!$A:$R,18,0)&amp;K1792,Gia_MB!$A:$F,6,0)</f>
        <v>73431</v>
      </c>
      <c r="U1792" s="291">
        <f t="shared" si="213"/>
        <v>881172</v>
      </c>
      <c r="V1792" s="290"/>
      <c r="W1792" s="292">
        <f t="shared" si="214"/>
        <v>0</v>
      </c>
      <c r="X1792" s="293" t="str">
        <f t="shared" si="215"/>
        <v>8</v>
      </c>
      <c r="Y1792" s="290"/>
      <c r="Z1792" s="291">
        <f t="shared" si="216"/>
        <v>70493.759999999995</v>
      </c>
      <c r="AA1792" s="294">
        <f>VLOOKUP(G1792,Ma_KH!$A:$R,14,0)</f>
        <v>60</v>
      </c>
    </row>
    <row r="1793" spans="1:27" x14ac:dyDescent="0.25">
      <c r="A1793" s="280">
        <v>46046</v>
      </c>
      <c r="B1793" s="278">
        <v>4183607659</v>
      </c>
      <c r="C1793" s="288" t="s">
        <v>15180</v>
      </c>
      <c r="D1793" s="286">
        <v>46056</v>
      </c>
      <c r="E1793" s="213"/>
      <c r="F1793" s="214"/>
      <c r="G1793" s="255" t="s">
        <v>13958</v>
      </c>
      <c r="H1793" s="213"/>
      <c r="I1793" s="212">
        <v>4183607659</v>
      </c>
      <c r="J1793" s="217" t="s">
        <v>1786</v>
      </c>
      <c r="K1793" s="217" t="s">
        <v>30</v>
      </c>
      <c r="L1793" s="215" t="str">
        <f>VLOOKUP($K1793,[1]TONG_SL!$A$1:$D$65536,2,0)</f>
        <v>Gà muối 500g</v>
      </c>
      <c r="M1793" s="247"/>
      <c r="N1793" s="215" t="str">
        <f t="shared" si="208"/>
        <v>K-C6</v>
      </c>
      <c r="O1793" s="222"/>
      <c r="P1793" s="222"/>
      <c r="Q1793" s="215" t="str">
        <f>VLOOKUP(K1793,TONG_SL!$A:$D,3,0)</f>
        <v>Túi</v>
      </c>
      <c r="R1793" s="224">
        <v>21</v>
      </c>
      <c r="S1793" s="290"/>
      <c r="T1793" s="290">
        <f>VLOOKUP(VLOOKUP(G1793,Ma_KH!$A:$R,18,0)&amp;K1793,Gia_MB!$A:$F,6,0)</f>
        <v>116611</v>
      </c>
      <c r="U1793" s="291">
        <f t="shared" si="213"/>
        <v>2448831</v>
      </c>
      <c r="V1793" s="290"/>
      <c r="W1793" s="292">
        <f t="shared" si="214"/>
        <v>0</v>
      </c>
      <c r="X1793" s="293" t="str">
        <f t="shared" si="215"/>
        <v>8</v>
      </c>
      <c r="Y1793" s="290"/>
      <c r="Z1793" s="291">
        <f t="shared" si="216"/>
        <v>195906.48</v>
      </c>
      <c r="AA1793" s="294">
        <f>VLOOKUP(G1793,Ma_KH!$A:$R,14,0)</f>
        <v>60</v>
      </c>
    </row>
    <row r="1794" spans="1:27" x14ac:dyDescent="0.25">
      <c r="A1794" s="280">
        <v>46046</v>
      </c>
      <c r="B1794" s="278">
        <v>4183607739</v>
      </c>
      <c r="C1794" s="288" t="s">
        <v>15180</v>
      </c>
      <c r="D1794" s="286">
        <v>46056</v>
      </c>
      <c r="E1794" s="213"/>
      <c r="F1794" s="214"/>
      <c r="G1794" s="255" t="s">
        <v>13965</v>
      </c>
      <c r="H1794" s="213"/>
      <c r="I1794" s="212">
        <v>4183607739</v>
      </c>
      <c r="J1794" s="217" t="s">
        <v>1786</v>
      </c>
      <c r="K1794" s="217" t="s">
        <v>27</v>
      </c>
      <c r="L1794" s="215" t="str">
        <f>VLOOKUP($K1794,[1]TONG_SL!$A$1:$D$65536,2,0)</f>
        <v>Chân giò heo muối 300g</v>
      </c>
      <c r="M1794" s="247"/>
      <c r="N1794" s="215" t="str">
        <f t="shared" si="208"/>
        <v>K-C6</v>
      </c>
      <c r="O1794" s="222"/>
      <c r="P1794" s="222"/>
      <c r="Q1794" s="215" t="str">
        <f>VLOOKUP(K1794,TONG_SL!$A:$D,3,0)</f>
        <v>Túi</v>
      </c>
      <c r="R1794" s="224">
        <v>3</v>
      </c>
      <c r="S1794" s="290"/>
      <c r="T1794" s="290">
        <f>VLOOKUP(VLOOKUP(G1794,Ma_KH!$A:$R,18,0)&amp;K1794,Gia_MB!$A:$F,6,0)</f>
        <v>73431</v>
      </c>
      <c r="U1794" s="291">
        <f t="shared" si="213"/>
        <v>220293</v>
      </c>
      <c r="V1794" s="290"/>
      <c r="W1794" s="292">
        <f t="shared" si="214"/>
        <v>0</v>
      </c>
      <c r="X1794" s="293" t="str">
        <f t="shared" si="215"/>
        <v>8</v>
      </c>
      <c r="Y1794" s="290"/>
      <c r="Z1794" s="291">
        <f t="shared" si="216"/>
        <v>17623.439999999999</v>
      </c>
      <c r="AA1794" s="294">
        <f>VLOOKUP(G1794,Ma_KH!$A:$R,14,0)</f>
        <v>60</v>
      </c>
    </row>
    <row r="1795" spans="1:27" x14ac:dyDescent="0.25">
      <c r="A1795" s="280">
        <v>46046</v>
      </c>
      <c r="B1795" s="278">
        <v>4183607739</v>
      </c>
      <c r="C1795" s="288" t="s">
        <v>15180</v>
      </c>
      <c r="D1795" s="286">
        <v>46056</v>
      </c>
      <c r="E1795" s="213"/>
      <c r="F1795" s="214"/>
      <c r="G1795" s="255" t="s">
        <v>13965</v>
      </c>
      <c r="H1795" s="213"/>
      <c r="I1795" s="212">
        <v>4183607739</v>
      </c>
      <c r="J1795" s="217" t="s">
        <v>1786</v>
      </c>
      <c r="K1795" s="217" t="s">
        <v>30</v>
      </c>
      <c r="L1795" s="215" t="str">
        <f>VLOOKUP($K1795,[1]TONG_SL!$A$1:$D$65536,2,0)</f>
        <v>Gà muối 500g</v>
      </c>
      <c r="M1795" s="247"/>
      <c r="N1795" s="215" t="str">
        <f t="shared" si="208"/>
        <v>K-C6</v>
      </c>
      <c r="O1795" s="222"/>
      <c r="P1795" s="222"/>
      <c r="Q1795" s="215" t="str">
        <f>VLOOKUP(K1795,TONG_SL!$A:$D,3,0)</f>
        <v>Túi</v>
      </c>
      <c r="R1795" s="224">
        <v>20</v>
      </c>
      <c r="S1795" s="290"/>
      <c r="T1795" s="290">
        <f>VLOOKUP(VLOOKUP(G1795,Ma_KH!$A:$R,18,0)&amp;K1795,Gia_MB!$A:$F,6,0)</f>
        <v>116611</v>
      </c>
      <c r="U1795" s="291">
        <f t="shared" si="213"/>
        <v>2332220</v>
      </c>
      <c r="V1795" s="290"/>
      <c r="W1795" s="292">
        <f t="shared" si="214"/>
        <v>0</v>
      </c>
      <c r="X1795" s="293" t="str">
        <f t="shared" si="215"/>
        <v>8</v>
      </c>
      <c r="Y1795" s="290"/>
      <c r="Z1795" s="291">
        <f t="shared" si="216"/>
        <v>186577.6</v>
      </c>
      <c r="AA1795" s="294">
        <f>VLOOKUP(G1795,Ma_KH!$A:$R,14,0)</f>
        <v>60</v>
      </c>
    </row>
    <row r="1796" spans="1:27" x14ac:dyDescent="0.25">
      <c r="A1796" s="280">
        <v>46046</v>
      </c>
      <c r="B1796" s="278">
        <v>4183607708</v>
      </c>
      <c r="C1796" s="288" t="s">
        <v>15180</v>
      </c>
      <c r="D1796" s="286">
        <v>46056</v>
      </c>
      <c r="E1796" s="213"/>
      <c r="F1796" s="214"/>
      <c r="G1796" s="255" t="s">
        <v>13964</v>
      </c>
      <c r="H1796" s="213"/>
      <c r="I1796" s="212">
        <v>4183607708</v>
      </c>
      <c r="J1796" s="217" t="s">
        <v>1786</v>
      </c>
      <c r="K1796" s="212" t="s">
        <v>34</v>
      </c>
      <c r="L1796" s="215" t="str">
        <f>VLOOKUP($K1796,[1]TONG_SL!$A$1:$D$65536,2,0)</f>
        <v>Tai heo muối 200g</v>
      </c>
      <c r="M1796" s="247"/>
      <c r="N1796" s="215" t="str">
        <f t="shared" si="208"/>
        <v>K-C6</v>
      </c>
      <c r="O1796" s="222"/>
      <c r="P1796" s="222"/>
      <c r="Q1796" s="215" t="str">
        <f>VLOOKUP(K1796,TONG_SL!$A:$D,3,0)</f>
        <v>Túi</v>
      </c>
      <c r="R1796" s="224">
        <v>3</v>
      </c>
      <c r="S1796" s="290"/>
      <c r="T1796" s="290">
        <f>VLOOKUP(VLOOKUP(G1796,Ma_KH!$A:$R,18,0)&amp;K1796,Gia_MB!$A:$F,6,0)</f>
        <v>55595</v>
      </c>
      <c r="U1796" s="291">
        <f t="shared" si="213"/>
        <v>166785</v>
      </c>
      <c r="V1796" s="290"/>
      <c r="W1796" s="292">
        <f t="shared" si="214"/>
        <v>0</v>
      </c>
      <c r="X1796" s="293" t="str">
        <f t="shared" si="215"/>
        <v>8</v>
      </c>
      <c r="Y1796" s="290"/>
      <c r="Z1796" s="291">
        <f t="shared" si="216"/>
        <v>13342.800000000001</v>
      </c>
      <c r="AA1796" s="294">
        <f>VLOOKUP(G1796,Ma_KH!$A:$R,14,0)</f>
        <v>60</v>
      </c>
    </row>
    <row r="1797" spans="1:27" x14ac:dyDescent="0.25">
      <c r="A1797" s="280">
        <v>46046</v>
      </c>
      <c r="B1797" s="278">
        <v>4183607708</v>
      </c>
      <c r="C1797" s="288" t="s">
        <v>15180</v>
      </c>
      <c r="D1797" s="286">
        <v>46056</v>
      </c>
      <c r="E1797" s="213"/>
      <c r="F1797" s="214"/>
      <c r="G1797" s="255" t="s">
        <v>13964</v>
      </c>
      <c r="H1797" s="213"/>
      <c r="I1797" s="212">
        <v>4183607708</v>
      </c>
      <c r="J1797" s="217" t="s">
        <v>1786</v>
      </c>
      <c r="K1797" s="217" t="s">
        <v>27</v>
      </c>
      <c r="L1797" s="215" t="str">
        <f>VLOOKUP($K1797,[1]TONG_SL!$A$1:$D$65536,2,0)</f>
        <v>Chân giò heo muối 300g</v>
      </c>
      <c r="M1797" s="247"/>
      <c r="N1797" s="215" t="str">
        <f t="shared" si="208"/>
        <v>K-C6</v>
      </c>
      <c r="O1797" s="222"/>
      <c r="P1797" s="222"/>
      <c r="Q1797" s="215" t="str">
        <f>VLOOKUP(K1797,TONG_SL!$A:$D,3,0)</f>
        <v>Túi</v>
      </c>
      <c r="R1797" s="224">
        <v>21</v>
      </c>
      <c r="S1797" s="290"/>
      <c r="T1797" s="290">
        <f>VLOOKUP(VLOOKUP(G1797,Ma_KH!$A:$R,18,0)&amp;K1797,Gia_MB!$A:$F,6,0)</f>
        <v>73431</v>
      </c>
      <c r="U1797" s="291">
        <f t="shared" si="213"/>
        <v>1542051</v>
      </c>
      <c r="V1797" s="290"/>
      <c r="W1797" s="292">
        <f t="shared" si="214"/>
        <v>0</v>
      </c>
      <c r="X1797" s="293" t="str">
        <f t="shared" si="215"/>
        <v>8</v>
      </c>
      <c r="Y1797" s="290"/>
      <c r="Z1797" s="291">
        <f t="shared" si="216"/>
        <v>123364.08</v>
      </c>
      <c r="AA1797" s="294">
        <f>VLOOKUP(G1797,Ma_KH!$A:$R,14,0)</f>
        <v>60</v>
      </c>
    </row>
    <row r="1798" spans="1:27" x14ac:dyDescent="0.25">
      <c r="A1798" s="280">
        <v>46046</v>
      </c>
      <c r="B1798" s="278">
        <v>4183607708</v>
      </c>
      <c r="C1798" s="288" t="s">
        <v>15180</v>
      </c>
      <c r="D1798" s="286">
        <v>46056</v>
      </c>
      <c r="E1798" s="213"/>
      <c r="F1798" s="214"/>
      <c r="G1798" s="255" t="s">
        <v>13964</v>
      </c>
      <c r="H1798" s="213"/>
      <c r="I1798" s="212">
        <v>4183607708</v>
      </c>
      <c r="J1798" s="217" t="s">
        <v>1786</v>
      </c>
      <c r="K1798" s="217" t="s">
        <v>32</v>
      </c>
      <c r="L1798" s="215" t="str">
        <f>VLOOKUP($K1798,[1]TONG_SL!$A$1:$D$65536,2,0)</f>
        <v>Giò Tai Lưỡi Xào 250g</v>
      </c>
      <c r="M1798" s="247"/>
      <c r="N1798" s="215" t="str">
        <f t="shared" si="208"/>
        <v>K-C6</v>
      </c>
      <c r="O1798" s="222"/>
      <c r="P1798" s="222"/>
      <c r="Q1798" s="215" t="str">
        <f>VLOOKUP(K1798,TONG_SL!$A:$D,3,0)</f>
        <v>Túi</v>
      </c>
      <c r="R1798" s="224">
        <v>5</v>
      </c>
      <c r="S1798" s="290"/>
      <c r="T1798" s="290">
        <f>VLOOKUP(VLOOKUP(G1798,Ma_KH!$A:$R,18,0)&amp;K1798,Gia_MB!$A:$F,6,0)</f>
        <v>50182</v>
      </c>
      <c r="U1798" s="291">
        <f t="shared" si="213"/>
        <v>250910</v>
      </c>
      <c r="V1798" s="290"/>
      <c r="W1798" s="292">
        <f t="shared" si="214"/>
        <v>0</v>
      </c>
      <c r="X1798" s="293" t="str">
        <f t="shared" si="215"/>
        <v>8</v>
      </c>
      <c r="Y1798" s="290"/>
      <c r="Z1798" s="291">
        <f t="shared" si="216"/>
        <v>20072.8</v>
      </c>
      <c r="AA1798" s="294">
        <f>VLOOKUP(G1798,Ma_KH!$A:$R,14,0)</f>
        <v>60</v>
      </c>
    </row>
    <row r="1799" spans="1:27" x14ac:dyDescent="0.25">
      <c r="A1799" s="280">
        <v>46046</v>
      </c>
      <c r="B1799" s="278">
        <v>4183607708</v>
      </c>
      <c r="C1799" s="288" t="s">
        <v>15180</v>
      </c>
      <c r="D1799" s="286">
        <v>46056</v>
      </c>
      <c r="E1799" s="213"/>
      <c r="F1799" s="214"/>
      <c r="G1799" s="255" t="s">
        <v>13964</v>
      </c>
      <c r="H1799" s="213"/>
      <c r="I1799" s="212">
        <v>4183607708</v>
      </c>
      <c r="J1799" s="217" t="s">
        <v>1786</v>
      </c>
      <c r="K1799" s="217" t="s">
        <v>30</v>
      </c>
      <c r="L1799" s="215" t="str">
        <f>VLOOKUP($K1799,[1]TONG_SL!$A$1:$D$65536,2,0)</f>
        <v>Gà muối 500g</v>
      </c>
      <c r="M1799" s="247"/>
      <c r="N1799" s="215" t="str">
        <f t="shared" si="208"/>
        <v>K-C6</v>
      </c>
      <c r="O1799" s="222"/>
      <c r="P1799" s="222"/>
      <c r="Q1799" s="215" t="str">
        <f>VLOOKUP(K1799,TONG_SL!$A:$D,3,0)</f>
        <v>Túi</v>
      </c>
      <c r="R1799" s="224">
        <v>5</v>
      </c>
      <c r="S1799" s="290"/>
      <c r="T1799" s="290">
        <f>VLOOKUP(VLOOKUP(G1799,Ma_KH!$A:$R,18,0)&amp;K1799,Gia_MB!$A:$F,6,0)</f>
        <v>116611</v>
      </c>
      <c r="U1799" s="291">
        <f t="shared" si="213"/>
        <v>583055</v>
      </c>
      <c r="V1799" s="290"/>
      <c r="W1799" s="292">
        <f t="shared" si="214"/>
        <v>0</v>
      </c>
      <c r="X1799" s="293" t="str">
        <f t="shared" si="215"/>
        <v>8</v>
      </c>
      <c r="Y1799" s="290"/>
      <c r="Z1799" s="291">
        <f t="shared" si="216"/>
        <v>46644.4</v>
      </c>
      <c r="AA1799" s="294">
        <f>VLOOKUP(G1799,Ma_KH!$A:$R,14,0)</f>
        <v>60</v>
      </c>
    </row>
    <row r="1800" spans="1:27" x14ac:dyDescent="0.25">
      <c r="A1800" s="280">
        <v>46046</v>
      </c>
      <c r="B1800" s="278">
        <v>4183608153</v>
      </c>
      <c r="C1800" s="288" t="s">
        <v>15180</v>
      </c>
      <c r="D1800" s="286">
        <v>46056</v>
      </c>
      <c r="E1800" s="213"/>
      <c r="F1800" s="214"/>
      <c r="G1800" s="255" t="s">
        <v>13969</v>
      </c>
      <c r="H1800" s="213"/>
      <c r="I1800" s="212">
        <v>4183608153</v>
      </c>
      <c r="J1800" s="217" t="s">
        <v>1786</v>
      </c>
      <c r="K1800" s="212" t="s">
        <v>34</v>
      </c>
      <c r="L1800" s="215" t="str">
        <f>VLOOKUP($K1800,[1]TONG_SL!$A$1:$D$65536,2,0)</f>
        <v>Tai heo muối 200g</v>
      </c>
      <c r="M1800" s="247"/>
      <c r="N1800" s="215" t="str">
        <f t="shared" si="208"/>
        <v>K-C6</v>
      </c>
      <c r="O1800" s="222"/>
      <c r="P1800" s="222"/>
      <c r="Q1800" s="215" t="str">
        <f>VLOOKUP(K1800,TONG_SL!$A:$D,3,0)</f>
        <v>Túi</v>
      </c>
      <c r="R1800" s="224">
        <v>2</v>
      </c>
      <c r="S1800" s="290"/>
      <c r="T1800" s="290">
        <f>VLOOKUP(VLOOKUP(G1800,Ma_KH!$A:$R,18,0)&amp;K1800,Gia_MB!$A:$F,6,0)</f>
        <v>55595</v>
      </c>
      <c r="U1800" s="291">
        <f t="shared" si="213"/>
        <v>111190</v>
      </c>
      <c r="V1800" s="290"/>
      <c r="W1800" s="292">
        <f t="shared" si="214"/>
        <v>0</v>
      </c>
      <c r="X1800" s="293" t="str">
        <f t="shared" si="215"/>
        <v>8</v>
      </c>
      <c r="Y1800" s="290"/>
      <c r="Z1800" s="291">
        <f t="shared" si="216"/>
        <v>8895.2000000000007</v>
      </c>
      <c r="AA1800" s="294">
        <f>VLOOKUP(G1800,Ma_KH!$A:$R,14,0)</f>
        <v>60</v>
      </c>
    </row>
    <row r="1801" spans="1:27" x14ac:dyDescent="0.25">
      <c r="A1801" s="280">
        <v>46046</v>
      </c>
      <c r="B1801" s="278">
        <v>4183608153</v>
      </c>
      <c r="C1801" s="288" t="s">
        <v>15180</v>
      </c>
      <c r="D1801" s="286">
        <v>46056</v>
      </c>
      <c r="E1801" s="213"/>
      <c r="F1801" s="214"/>
      <c r="G1801" s="255" t="s">
        <v>13969</v>
      </c>
      <c r="H1801" s="213"/>
      <c r="I1801" s="212">
        <v>4183608153</v>
      </c>
      <c r="J1801" s="217" t="s">
        <v>1786</v>
      </c>
      <c r="K1801" s="217" t="s">
        <v>27</v>
      </c>
      <c r="L1801" s="215" t="str">
        <f>VLOOKUP($K1801,[1]TONG_SL!$A$1:$D$65536,2,0)</f>
        <v>Chân giò heo muối 300g</v>
      </c>
      <c r="M1801" s="247"/>
      <c r="N1801" s="215" t="str">
        <f t="shared" si="208"/>
        <v>K-C6</v>
      </c>
      <c r="O1801" s="222"/>
      <c r="P1801" s="222"/>
      <c r="Q1801" s="215" t="str">
        <f>VLOOKUP(K1801,TONG_SL!$A:$D,3,0)</f>
        <v>Túi</v>
      </c>
      <c r="R1801" s="224">
        <v>25</v>
      </c>
      <c r="S1801" s="290"/>
      <c r="T1801" s="290">
        <f>VLOOKUP(VLOOKUP(G1801,Ma_KH!$A:$R,18,0)&amp;K1801,Gia_MB!$A:$F,6,0)</f>
        <v>73431</v>
      </c>
      <c r="U1801" s="291">
        <f t="shared" si="213"/>
        <v>1835775</v>
      </c>
      <c r="V1801" s="290"/>
      <c r="W1801" s="292">
        <f t="shared" si="214"/>
        <v>0</v>
      </c>
      <c r="X1801" s="293" t="str">
        <f t="shared" si="215"/>
        <v>8</v>
      </c>
      <c r="Y1801" s="290"/>
      <c r="Z1801" s="291">
        <f t="shared" si="216"/>
        <v>146862</v>
      </c>
      <c r="AA1801" s="294">
        <f>VLOOKUP(G1801,Ma_KH!$A:$R,14,0)</f>
        <v>60</v>
      </c>
    </row>
    <row r="1802" spans="1:27" x14ac:dyDescent="0.25">
      <c r="A1802" s="280">
        <v>46046</v>
      </c>
      <c r="B1802" s="278">
        <v>4183608153</v>
      </c>
      <c r="C1802" s="288" t="s">
        <v>15180</v>
      </c>
      <c r="D1802" s="286">
        <v>46056</v>
      </c>
      <c r="E1802" s="213"/>
      <c r="F1802" s="214"/>
      <c r="G1802" s="255" t="s">
        <v>13969</v>
      </c>
      <c r="H1802" s="213"/>
      <c r="I1802" s="212">
        <v>4183608153</v>
      </c>
      <c r="J1802" s="217" t="s">
        <v>1786</v>
      </c>
      <c r="K1802" s="217" t="s">
        <v>32</v>
      </c>
      <c r="L1802" s="215" t="str">
        <f>VLOOKUP($K1802,[1]TONG_SL!$A$1:$D$65536,2,0)</f>
        <v>Giò Tai Lưỡi Xào 250g</v>
      </c>
      <c r="M1802" s="247"/>
      <c r="N1802" s="215" t="str">
        <f t="shared" si="208"/>
        <v>K-C6</v>
      </c>
      <c r="O1802" s="222"/>
      <c r="P1802" s="222"/>
      <c r="Q1802" s="215" t="str">
        <f>VLOOKUP(K1802,TONG_SL!$A:$D,3,0)</f>
        <v>Túi</v>
      </c>
      <c r="R1802" s="224">
        <v>5</v>
      </c>
      <c r="S1802" s="290"/>
      <c r="T1802" s="290">
        <f>VLOOKUP(VLOOKUP(G1802,Ma_KH!$A:$R,18,0)&amp;K1802,Gia_MB!$A:$F,6,0)</f>
        <v>50182</v>
      </c>
      <c r="U1802" s="291">
        <f t="shared" si="213"/>
        <v>250910</v>
      </c>
      <c r="V1802" s="290"/>
      <c r="W1802" s="292">
        <f t="shared" si="214"/>
        <v>0</v>
      </c>
      <c r="X1802" s="293" t="str">
        <f t="shared" si="215"/>
        <v>8</v>
      </c>
      <c r="Y1802" s="290"/>
      <c r="Z1802" s="291">
        <f t="shared" si="216"/>
        <v>20072.8</v>
      </c>
      <c r="AA1802" s="294">
        <f>VLOOKUP(G1802,Ma_KH!$A:$R,14,0)</f>
        <v>60</v>
      </c>
    </row>
    <row r="1803" spans="1:27" x14ac:dyDescent="0.25">
      <c r="A1803" s="280">
        <v>46046</v>
      </c>
      <c r="B1803" s="278">
        <v>4183608153</v>
      </c>
      <c r="C1803" s="288" t="s">
        <v>15180</v>
      </c>
      <c r="D1803" s="286">
        <v>46056</v>
      </c>
      <c r="E1803" s="213"/>
      <c r="F1803" s="214"/>
      <c r="G1803" s="255" t="s">
        <v>13969</v>
      </c>
      <c r="H1803" s="213"/>
      <c r="I1803" s="212">
        <v>4183608153</v>
      </c>
      <c r="J1803" s="217" t="s">
        <v>1786</v>
      </c>
      <c r="K1803" s="217" t="s">
        <v>30</v>
      </c>
      <c r="L1803" s="215" t="str">
        <f>VLOOKUP($K1803,[1]TONG_SL!$A$1:$D$65536,2,0)</f>
        <v>Gà muối 500g</v>
      </c>
      <c r="M1803" s="247"/>
      <c r="N1803" s="215" t="str">
        <f t="shared" si="208"/>
        <v>K-C6</v>
      </c>
      <c r="O1803" s="222"/>
      <c r="P1803" s="222"/>
      <c r="Q1803" s="215" t="str">
        <f>VLOOKUP(K1803,TONG_SL!$A:$D,3,0)</f>
        <v>Túi</v>
      </c>
      <c r="R1803" s="224">
        <v>44</v>
      </c>
      <c r="S1803" s="290"/>
      <c r="T1803" s="290">
        <f>VLOOKUP(VLOOKUP(G1803,Ma_KH!$A:$R,18,0)&amp;K1803,Gia_MB!$A:$F,6,0)</f>
        <v>116611</v>
      </c>
      <c r="U1803" s="291">
        <f t="shared" si="213"/>
        <v>5130884</v>
      </c>
      <c r="V1803" s="290"/>
      <c r="W1803" s="292">
        <f t="shared" si="214"/>
        <v>0</v>
      </c>
      <c r="X1803" s="293" t="str">
        <f t="shared" si="215"/>
        <v>8</v>
      </c>
      <c r="Y1803" s="290"/>
      <c r="Z1803" s="291">
        <f t="shared" si="216"/>
        <v>410470.72000000003</v>
      </c>
      <c r="AA1803" s="294">
        <f>VLOOKUP(G1803,Ma_KH!$A:$R,14,0)</f>
        <v>60</v>
      </c>
    </row>
    <row r="1804" spans="1:27" x14ac:dyDescent="0.25">
      <c r="A1804" s="280">
        <v>46046</v>
      </c>
      <c r="B1804" s="278">
        <v>4183607598</v>
      </c>
      <c r="C1804" s="288" t="s">
        <v>15180</v>
      </c>
      <c r="D1804" s="286">
        <v>46056</v>
      </c>
      <c r="E1804" s="213"/>
      <c r="F1804" s="214"/>
      <c r="G1804" s="255" t="s">
        <v>13956</v>
      </c>
      <c r="H1804" s="213"/>
      <c r="I1804" s="212">
        <v>4183607598</v>
      </c>
      <c r="J1804" s="217" t="s">
        <v>1786</v>
      </c>
      <c r="K1804" s="212" t="s">
        <v>34</v>
      </c>
      <c r="L1804" s="215" t="str">
        <f>VLOOKUP($K1804,[1]TONG_SL!$A$1:$D$65536,2,0)</f>
        <v>Tai heo muối 200g</v>
      </c>
      <c r="M1804" s="247"/>
      <c r="N1804" s="215" t="str">
        <f t="shared" si="208"/>
        <v>K-C6</v>
      </c>
      <c r="O1804" s="222"/>
      <c r="P1804" s="222"/>
      <c r="Q1804" s="215" t="str">
        <f>VLOOKUP(K1804,TONG_SL!$A:$D,3,0)</f>
        <v>Túi</v>
      </c>
      <c r="R1804" s="224">
        <v>3</v>
      </c>
      <c r="S1804" s="290"/>
      <c r="T1804" s="290">
        <f>VLOOKUP(VLOOKUP(G1804,Ma_KH!$A:$R,18,0)&amp;K1804,Gia_MB!$A:$F,6,0)</f>
        <v>55595</v>
      </c>
      <c r="U1804" s="291">
        <f t="shared" si="213"/>
        <v>166785</v>
      </c>
      <c r="V1804" s="290"/>
      <c r="W1804" s="292">
        <f t="shared" si="214"/>
        <v>0</v>
      </c>
      <c r="X1804" s="293" t="str">
        <f t="shared" si="215"/>
        <v>8</v>
      </c>
      <c r="Y1804" s="290"/>
      <c r="Z1804" s="291">
        <f t="shared" si="216"/>
        <v>13342.800000000001</v>
      </c>
      <c r="AA1804" s="294">
        <f>VLOOKUP(G1804,Ma_KH!$A:$R,14,0)</f>
        <v>60</v>
      </c>
    </row>
    <row r="1805" spans="1:27" x14ac:dyDescent="0.25">
      <c r="A1805" s="280">
        <v>46046</v>
      </c>
      <c r="B1805" s="278">
        <v>4183607598</v>
      </c>
      <c r="C1805" s="288" t="s">
        <v>15180</v>
      </c>
      <c r="D1805" s="286">
        <v>46056</v>
      </c>
      <c r="E1805" s="213"/>
      <c r="F1805" s="214"/>
      <c r="G1805" s="255" t="s">
        <v>13956</v>
      </c>
      <c r="H1805" s="213"/>
      <c r="I1805" s="212">
        <v>4183607598</v>
      </c>
      <c r="J1805" s="217" t="s">
        <v>1786</v>
      </c>
      <c r="K1805" s="212" t="s">
        <v>48</v>
      </c>
      <c r="L1805" s="215" t="str">
        <f>VLOOKUP($K1805,[1]TONG_SL!$A$1:$D$65536,2,0)</f>
        <v>Mọc Nấm Hương 250g</v>
      </c>
      <c r="M1805" s="247"/>
      <c r="N1805" s="215" t="str">
        <f t="shared" si="208"/>
        <v>K-C6</v>
      </c>
      <c r="O1805" s="222"/>
      <c r="P1805" s="222"/>
      <c r="Q1805" s="215" t="str">
        <f>VLOOKUP(K1805,TONG_SL!$A:$D,3,0)</f>
        <v>Túi</v>
      </c>
      <c r="R1805" s="224">
        <v>5</v>
      </c>
      <c r="S1805" s="290"/>
      <c r="T1805" s="290">
        <f>VLOOKUP(VLOOKUP(G1805,Ma_KH!$A:$R,18,0)&amp;K1805,Gia_MB!$A:$F,6,0)</f>
        <v>46000</v>
      </c>
      <c r="U1805" s="291">
        <f t="shared" si="213"/>
        <v>230000</v>
      </c>
      <c r="V1805" s="290"/>
      <c r="W1805" s="292">
        <f t="shared" si="214"/>
        <v>0</v>
      </c>
      <c r="X1805" s="293" t="str">
        <f t="shared" si="215"/>
        <v>8</v>
      </c>
      <c r="Y1805" s="290"/>
      <c r="Z1805" s="291">
        <f t="shared" si="216"/>
        <v>18400</v>
      </c>
      <c r="AA1805" s="294">
        <f>VLOOKUP(G1805,Ma_KH!$A:$R,14,0)</f>
        <v>60</v>
      </c>
    </row>
    <row r="1806" spans="1:27" x14ac:dyDescent="0.25">
      <c r="A1806" s="280">
        <v>46046</v>
      </c>
      <c r="B1806" s="278">
        <v>4183607598</v>
      </c>
      <c r="C1806" s="288" t="s">
        <v>15180</v>
      </c>
      <c r="D1806" s="286">
        <v>46056</v>
      </c>
      <c r="E1806" s="213"/>
      <c r="F1806" s="214"/>
      <c r="G1806" s="255" t="s">
        <v>13956</v>
      </c>
      <c r="H1806" s="213"/>
      <c r="I1806" s="212">
        <v>4183607598</v>
      </c>
      <c r="J1806" s="217" t="s">
        <v>1786</v>
      </c>
      <c r="K1806" s="217" t="s">
        <v>27</v>
      </c>
      <c r="L1806" s="215" t="str">
        <f>VLOOKUP($K1806,[1]TONG_SL!$A$1:$D$65536,2,0)</f>
        <v>Chân giò heo muối 300g</v>
      </c>
      <c r="M1806" s="247"/>
      <c r="N1806" s="215" t="str">
        <f t="shared" si="208"/>
        <v>K-C6</v>
      </c>
      <c r="O1806" s="222"/>
      <c r="P1806" s="222"/>
      <c r="Q1806" s="215" t="str">
        <f>VLOOKUP(K1806,TONG_SL!$A:$D,3,0)</f>
        <v>Túi</v>
      </c>
      <c r="R1806" s="224">
        <v>7</v>
      </c>
      <c r="S1806" s="290"/>
      <c r="T1806" s="290">
        <f>VLOOKUP(VLOOKUP(G1806,Ma_KH!$A:$R,18,0)&amp;K1806,Gia_MB!$A:$F,6,0)</f>
        <v>73431</v>
      </c>
      <c r="U1806" s="291">
        <f t="shared" si="213"/>
        <v>514017</v>
      </c>
      <c r="V1806" s="290"/>
      <c r="W1806" s="292">
        <f t="shared" si="214"/>
        <v>0</v>
      </c>
      <c r="X1806" s="293" t="str">
        <f t="shared" si="215"/>
        <v>8</v>
      </c>
      <c r="Y1806" s="290"/>
      <c r="Z1806" s="291">
        <f t="shared" si="216"/>
        <v>41121.360000000001</v>
      </c>
      <c r="AA1806" s="294">
        <f>VLOOKUP(G1806,Ma_KH!$A:$R,14,0)</f>
        <v>60</v>
      </c>
    </row>
    <row r="1807" spans="1:27" x14ac:dyDescent="0.25">
      <c r="A1807" s="280">
        <v>46046</v>
      </c>
      <c r="B1807" s="278">
        <v>4183607598</v>
      </c>
      <c r="C1807" s="288" t="s">
        <v>15180</v>
      </c>
      <c r="D1807" s="286">
        <v>46056</v>
      </c>
      <c r="E1807" s="213"/>
      <c r="F1807" s="214"/>
      <c r="G1807" s="255" t="s">
        <v>13956</v>
      </c>
      <c r="H1807" s="213"/>
      <c r="I1807" s="212">
        <v>4183607598</v>
      </c>
      <c r="J1807" s="217" t="s">
        <v>1786</v>
      </c>
      <c r="K1807" s="217" t="s">
        <v>32</v>
      </c>
      <c r="L1807" s="215" t="str">
        <f>VLOOKUP($K1807,[1]TONG_SL!$A$1:$D$65536,2,0)</f>
        <v>Giò Tai Lưỡi Xào 250g</v>
      </c>
      <c r="M1807" s="247"/>
      <c r="N1807" s="215" t="str">
        <f t="shared" si="208"/>
        <v>K-C6</v>
      </c>
      <c r="O1807" s="222"/>
      <c r="P1807" s="222"/>
      <c r="Q1807" s="215" t="str">
        <f>VLOOKUP(K1807,TONG_SL!$A:$D,3,0)</f>
        <v>Túi</v>
      </c>
      <c r="R1807" s="224">
        <v>5</v>
      </c>
      <c r="S1807" s="290"/>
      <c r="T1807" s="290">
        <f>VLOOKUP(VLOOKUP(G1807,Ma_KH!$A:$R,18,0)&amp;K1807,Gia_MB!$A:$F,6,0)</f>
        <v>50182</v>
      </c>
      <c r="U1807" s="291">
        <f t="shared" si="213"/>
        <v>250910</v>
      </c>
      <c r="V1807" s="290"/>
      <c r="W1807" s="292">
        <f t="shared" si="214"/>
        <v>0</v>
      </c>
      <c r="X1807" s="293" t="str">
        <f t="shared" si="215"/>
        <v>8</v>
      </c>
      <c r="Y1807" s="290"/>
      <c r="Z1807" s="291">
        <f t="shared" si="216"/>
        <v>20072.8</v>
      </c>
      <c r="AA1807" s="294">
        <f>VLOOKUP(G1807,Ma_KH!$A:$R,14,0)</f>
        <v>60</v>
      </c>
    </row>
    <row r="1808" spans="1:27" x14ac:dyDescent="0.25">
      <c r="A1808" s="280">
        <v>46046</v>
      </c>
      <c r="B1808" s="278">
        <v>4183607598</v>
      </c>
      <c r="C1808" s="288" t="s">
        <v>15180</v>
      </c>
      <c r="D1808" s="286">
        <v>46056</v>
      </c>
      <c r="E1808" s="213"/>
      <c r="F1808" s="214"/>
      <c r="G1808" s="255" t="s">
        <v>13956</v>
      </c>
      <c r="H1808" s="213"/>
      <c r="I1808" s="212">
        <v>4183607598</v>
      </c>
      <c r="J1808" s="217" t="s">
        <v>1786</v>
      </c>
      <c r="K1808" s="217" t="s">
        <v>30</v>
      </c>
      <c r="L1808" s="215" t="str">
        <f>VLOOKUP($K1808,[1]TONG_SL!$A$1:$D$65536,2,0)</f>
        <v>Gà muối 500g</v>
      </c>
      <c r="M1808" s="247"/>
      <c r="N1808" s="215" t="str">
        <f t="shared" si="208"/>
        <v>K-C6</v>
      </c>
      <c r="O1808" s="222"/>
      <c r="P1808" s="222"/>
      <c r="Q1808" s="215" t="str">
        <f>VLOOKUP(K1808,TONG_SL!$A:$D,3,0)</f>
        <v>Túi</v>
      </c>
      <c r="R1808" s="224">
        <v>32</v>
      </c>
      <c r="S1808" s="290"/>
      <c r="T1808" s="290">
        <f>VLOOKUP(VLOOKUP(G1808,Ma_KH!$A:$R,18,0)&amp;K1808,Gia_MB!$A:$F,6,0)</f>
        <v>116611</v>
      </c>
      <c r="U1808" s="291">
        <f t="shared" si="213"/>
        <v>3731552</v>
      </c>
      <c r="V1808" s="290"/>
      <c r="W1808" s="292">
        <f t="shared" si="214"/>
        <v>0</v>
      </c>
      <c r="X1808" s="293" t="str">
        <f t="shared" si="215"/>
        <v>8</v>
      </c>
      <c r="Y1808" s="290"/>
      <c r="Z1808" s="291">
        <f t="shared" si="216"/>
        <v>298524.16000000003</v>
      </c>
      <c r="AA1808" s="294">
        <f>VLOOKUP(G1808,Ma_KH!$A:$R,14,0)</f>
        <v>60</v>
      </c>
    </row>
    <row r="1809" spans="1:27" x14ac:dyDescent="0.25">
      <c r="A1809" s="280">
        <v>46046</v>
      </c>
      <c r="B1809" s="278">
        <v>4183608240</v>
      </c>
      <c r="C1809" s="288" t="s">
        <v>15180</v>
      </c>
      <c r="D1809" s="286">
        <v>46056</v>
      </c>
      <c r="E1809" s="213"/>
      <c r="F1809" s="214"/>
      <c r="G1809" s="255" t="s">
        <v>13972</v>
      </c>
      <c r="H1809" s="213"/>
      <c r="I1809" s="212">
        <v>4183608240</v>
      </c>
      <c r="J1809" s="217" t="s">
        <v>1786</v>
      </c>
      <c r="K1809" s="217" t="s">
        <v>32</v>
      </c>
      <c r="L1809" s="215" t="str">
        <f>VLOOKUP($K1809,[1]TONG_SL!$A$1:$D$65536,2,0)</f>
        <v>Giò Tai Lưỡi Xào 250g</v>
      </c>
      <c r="M1809" s="247"/>
      <c r="N1809" s="215" t="str">
        <f t="shared" si="208"/>
        <v>K-C6</v>
      </c>
      <c r="O1809" s="222"/>
      <c r="P1809" s="222"/>
      <c r="Q1809" s="215" t="str">
        <f>VLOOKUP(K1809,TONG_SL!$A:$D,3,0)</f>
        <v>Túi</v>
      </c>
      <c r="R1809" s="224">
        <v>3</v>
      </c>
      <c r="S1809" s="290"/>
      <c r="T1809" s="290">
        <f>VLOOKUP(VLOOKUP(G1809,Ma_KH!$A:$R,18,0)&amp;K1809,Gia_MB!$A:$F,6,0)</f>
        <v>50182</v>
      </c>
      <c r="U1809" s="291">
        <f t="shared" si="213"/>
        <v>150546</v>
      </c>
      <c r="V1809" s="290"/>
      <c r="W1809" s="292">
        <f t="shared" si="214"/>
        <v>0</v>
      </c>
      <c r="X1809" s="293" t="str">
        <f t="shared" si="215"/>
        <v>8</v>
      </c>
      <c r="Y1809" s="290"/>
      <c r="Z1809" s="291">
        <f t="shared" si="216"/>
        <v>12043.68</v>
      </c>
      <c r="AA1809" s="294">
        <f>VLOOKUP(G1809,Ma_KH!$A:$R,14,0)</f>
        <v>60</v>
      </c>
    </row>
    <row r="1810" spans="1:27" x14ac:dyDescent="0.25">
      <c r="A1810" s="280">
        <v>46046</v>
      </c>
      <c r="B1810" s="278">
        <v>4183608240</v>
      </c>
      <c r="C1810" s="288" t="s">
        <v>15180</v>
      </c>
      <c r="D1810" s="286">
        <v>46056</v>
      </c>
      <c r="E1810" s="213"/>
      <c r="F1810" s="214"/>
      <c r="G1810" s="255" t="s">
        <v>13972</v>
      </c>
      <c r="H1810" s="213"/>
      <c r="I1810" s="212">
        <v>4183608240</v>
      </c>
      <c r="J1810" s="217" t="s">
        <v>1786</v>
      </c>
      <c r="K1810" s="217" t="s">
        <v>30</v>
      </c>
      <c r="L1810" s="215" t="str">
        <f>VLOOKUP($K1810,[1]TONG_SL!$A$1:$D$65536,2,0)</f>
        <v>Gà muối 500g</v>
      </c>
      <c r="M1810" s="247"/>
      <c r="N1810" s="215" t="str">
        <f t="shared" si="208"/>
        <v>K-C6</v>
      </c>
      <c r="O1810" s="222"/>
      <c r="P1810" s="222"/>
      <c r="Q1810" s="215" t="str">
        <f>VLOOKUP(K1810,TONG_SL!$A:$D,3,0)</f>
        <v>Túi</v>
      </c>
      <c r="R1810" s="224">
        <v>23</v>
      </c>
      <c r="S1810" s="290"/>
      <c r="T1810" s="290">
        <f>VLOOKUP(VLOOKUP(G1810,Ma_KH!$A:$R,18,0)&amp;K1810,Gia_MB!$A:$F,6,0)</f>
        <v>116611</v>
      </c>
      <c r="U1810" s="291">
        <f t="shared" si="213"/>
        <v>2682053</v>
      </c>
      <c r="V1810" s="290"/>
      <c r="W1810" s="292">
        <f t="shared" si="214"/>
        <v>0</v>
      </c>
      <c r="X1810" s="293" t="str">
        <f t="shared" si="215"/>
        <v>8</v>
      </c>
      <c r="Y1810" s="290"/>
      <c r="Z1810" s="291">
        <f t="shared" si="216"/>
        <v>214564.24</v>
      </c>
      <c r="AA1810" s="294">
        <f>VLOOKUP(G1810,Ma_KH!$A:$R,14,0)</f>
        <v>60</v>
      </c>
    </row>
    <row r="1811" spans="1:27" x14ac:dyDescent="0.25">
      <c r="A1811" s="280">
        <v>46046</v>
      </c>
      <c r="B1811" s="278">
        <v>4183607666</v>
      </c>
      <c r="C1811" s="288" t="s">
        <v>15180</v>
      </c>
      <c r="D1811" s="286">
        <v>46056</v>
      </c>
      <c r="E1811" s="213"/>
      <c r="F1811" s="214"/>
      <c r="G1811" s="255" t="s">
        <v>14715</v>
      </c>
      <c r="H1811" s="213"/>
      <c r="I1811" s="212">
        <v>4183607666</v>
      </c>
      <c r="J1811" s="217" t="s">
        <v>1786</v>
      </c>
      <c r="K1811" s="217" t="s">
        <v>27</v>
      </c>
      <c r="L1811" s="215" t="str">
        <f>VLOOKUP($K1811,[1]TONG_SL!$A$1:$D$65536,2,0)</f>
        <v>Chân giò heo muối 300g</v>
      </c>
      <c r="M1811" s="247"/>
      <c r="N1811" s="215" t="str">
        <f t="shared" si="208"/>
        <v>K-C6</v>
      </c>
      <c r="O1811" s="222"/>
      <c r="P1811" s="222"/>
      <c r="Q1811" s="215" t="str">
        <f>VLOOKUP(K1811,TONG_SL!$A:$D,3,0)</f>
        <v>Túi</v>
      </c>
      <c r="R1811" s="224">
        <v>9</v>
      </c>
      <c r="S1811" s="290"/>
      <c r="T1811" s="290">
        <f>VLOOKUP(VLOOKUP(G1811,Ma_KH!$A:$R,18,0)&amp;K1811,Gia_MB!$A:$F,6,0)</f>
        <v>73431</v>
      </c>
      <c r="U1811" s="291">
        <f t="shared" si="213"/>
        <v>660879</v>
      </c>
      <c r="V1811" s="290"/>
      <c r="W1811" s="292">
        <f t="shared" si="214"/>
        <v>0</v>
      </c>
      <c r="X1811" s="293" t="str">
        <f t="shared" si="215"/>
        <v>8</v>
      </c>
      <c r="Y1811" s="290"/>
      <c r="Z1811" s="291">
        <f t="shared" si="216"/>
        <v>52870.32</v>
      </c>
      <c r="AA1811" s="294">
        <f>VLOOKUP(G1811,Ma_KH!$A:$R,14,0)</f>
        <v>60</v>
      </c>
    </row>
    <row r="1812" spans="1:27" x14ac:dyDescent="0.25">
      <c r="A1812" s="280">
        <v>46046</v>
      </c>
      <c r="B1812" s="278">
        <v>4183607666</v>
      </c>
      <c r="C1812" s="288" t="s">
        <v>15180</v>
      </c>
      <c r="D1812" s="286">
        <v>46056</v>
      </c>
      <c r="E1812" s="213"/>
      <c r="F1812" s="214"/>
      <c r="G1812" s="255" t="s">
        <v>14715</v>
      </c>
      <c r="H1812" s="213"/>
      <c r="I1812" s="212">
        <v>4183607666</v>
      </c>
      <c r="J1812" s="217" t="s">
        <v>1786</v>
      </c>
      <c r="K1812" s="217" t="s">
        <v>32</v>
      </c>
      <c r="L1812" s="215" t="str">
        <f>VLOOKUP($K1812,[1]TONG_SL!$A$1:$D$65536,2,0)</f>
        <v>Giò Tai Lưỡi Xào 250g</v>
      </c>
      <c r="M1812" s="247"/>
      <c r="N1812" s="215" t="str">
        <f t="shared" si="208"/>
        <v>K-C6</v>
      </c>
      <c r="O1812" s="222"/>
      <c r="P1812" s="222"/>
      <c r="Q1812" s="215" t="str">
        <f>VLOOKUP(K1812,TONG_SL!$A:$D,3,0)</f>
        <v>Túi</v>
      </c>
      <c r="R1812" s="224">
        <v>5</v>
      </c>
      <c r="S1812" s="290"/>
      <c r="T1812" s="290">
        <f>VLOOKUP(VLOOKUP(G1812,Ma_KH!$A:$R,18,0)&amp;K1812,Gia_MB!$A:$F,6,0)</f>
        <v>50182</v>
      </c>
      <c r="U1812" s="291">
        <f t="shared" si="213"/>
        <v>250910</v>
      </c>
      <c r="V1812" s="290"/>
      <c r="W1812" s="292">
        <f t="shared" si="214"/>
        <v>0</v>
      </c>
      <c r="X1812" s="293" t="str">
        <f t="shared" si="215"/>
        <v>8</v>
      </c>
      <c r="Y1812" s="290"/>
      <c r="Z1812" s="291">
        <f t="shared" si="216"/>
        <v>20072.8</v>
      </c>
      <c r="AA1812" s="294">
        <f>VLOOKUP(G1812,Ma_KH!$A:$R,14,0)</f>
        <v>60</v>
      </c>
    </row>
    <row r="1813" spans="1:27" x14ac:dyDescent="0.25">
      <c r="A1813" s="280">
        <v>46046</v>
      </c>
      <c r="B1813" s="278">
        <v>4183607666</v>
      </c>
      <c r="C1813" s="288" t="s">
        <v>15180</v>
      </c>
      <c r="D1813" s="286">
        <v>46056</v>
      </c>
      <c r="E1813" s="213"/>
      <c r="F1813" s="214"/>
      <c r="G1813" s="255" t="s">
        <v>14715</v>
      </c>
      <c r="H1813" s="213"/>
      <c r="I1813" s="212">
        <v>4183607666</v>
      </c>
      <c r="J1813" s="217" t="s">
        <v>1786</v>
      </c>
      <c r="K1813" s="217" t="s">
        <v>30</v>
      </c>
      <c r="L1813" s="215" t="str">
        <f>VLOOKUP($K1813,[1]TONG_SL!$A$1:$D$65536,2,0)</f>
        <v>Gà muối 500g</v>
      </c>
      <c r="M1813" s="247"/>
      <c r="N1813" s="215" t="str">
        <f t="shared" si="208"/>
        <v>K-C6</v>
      </c>
      <c r="O1813" s="222"/>
      <c r="P1813" s="222"/>
      <c r="Q1813" s="215" t="str">
        <f>VLOOKUP(K1813,TONG_SL!$A:$D,3,0)</f>
        <v>Túi</v>
      </c>
      <c r="R1813" s="224">
        <v>25</v>
      </c>
      <c r="S1813" s="290"/>
      <c r="T1813" s="290">
        <f>VLOOKUP(VLOOKUP(G1813,Ma_KH!$A:$R,18,0)&amp;K1813,Gia_MB!$A:$F,6,0)</f>
        <v>116611</v>
      </c>
      <c r="U1813" s="291">
        <f t="shared" si="213"/>
        <v>2915275</v>
      </c>
      <c r="V1813" s="290"/>
      <c r="W1813" s="292">
        <f t="shared" si="214"/>
        <v>0</v>
      </c>
      <c r="X1813" s="293" t="str">
        <f t="shared" si="215"/>
        <v>8</v>
      </c>
      <c r="Y1813" s="290"/>
      <c r="Z1813" s="291">
        <f t="shared" si="216"/>
        <v>233222</v>
      </c>
      <c r="AA1813" s="294">
        <f>VLOOKUP(G1813,Ma_KH!$A:$R,14,0)</f>
        <v>60</v>
      </c>
    </row>
    <row r="1814" spans="1:27" x14ac:dyDescent="0.25">
      <c r="A1814" s="280">
        <v>46046</v>
      </c>
      <c r="B1814" s="278">
        <v>4183607668</v>
      </c>
      <c r="C1814" s="288" t="s">
        <v>15180</v>
      </c>
      <c r="D1814" s="286">
        <v>46056</v>
      </c>
      <c r="E1814" s="213"/>
      <c r="F1814" s="214"/>
      <c r="G1814" s="255" t="s">
        <v>14716</v>
      </c>
      <c r="H1814" s="213"/>
      <c r="I1814" s="212">
        <v>4183607668</v>
      </c>
      <c r="J1814" s="217" t="s">
        <v>1786</v>
      </c>
      <c r="K1814" s="217" t="s">
        <v>27</v>
      </c>
      <c r="L1814" s="215" t="str">
        <f>VLOOKUP($K1814,[1]TONG_SL!$A$1:$D$65536,2,0)</f>
        <v>Chân giò heo muối 300g</v>
      </c>
      <c r="M1814" s="247"/>
      <c r="N1814" s="215" t="str">
        <f t="shared" si="208"/>
        <v>K-C6</v>
      </c>
      <c r="O1814" s="222"/>
      <c r="P1814" s="222"/>
      <c r="Q1814" s="215" t="str">
        <f>VLOOKUP(K1814,TONG_SL!$A:$D,3,0)</f>
        <v>Túi</v>
      </c>
      <c r="R1814" s="224">
        <v>2</v>
      </c>
      <c r="S1814" s="290"/>
      <c r="T1814" s="290">
        <f>VLOOKUP(VLOOKUP(G1814,Ma_KH!$A:$R,18,0)&amp;K1814,Gia_MB!$A:$F,6,0)</f>
        <v>73431</v>
      </c>
      <c r="U1814" s="291">
        <f t="shared" si="213"/>
        <v>146862</v>
      </c>
      <c r="V1814" s="290"/>
      <c r="W1814" s="292">
        <f t="shared" si="214"/>
        <v>0</v>
      </c>
      <c r="X1814" s="293" t="str">
        <f t="shared" si="215"/>
        <v>8</v>
      </c>
      <c r="Y1814" s="290"/>
      <c r="Z1814" s="291">
        <f t="shared" si="216"/>
        <v>11748.960000000001</v>
      </c>
      <c r="AA1814" s="294">
        <f>VLOOKUP(G1814,Ma_KH!$A:$R,14,0)</f>
        <v>60</v>
      </c>
    </row>
    <row r="1815" spans="1:27" x14ac:dyDescent="0.25">
      <c r="A1815" s="280">
        <v>46046</v>
      </c>
      <c r="B1815" s="278">
        <v>4183607668</v>
      </c>
      <c r="C1815" s="288" t="s">
        <v>15180</v>
      </c>
      <c r="D1815" s="286">
        <v>46056</v>
      </c>
      <c r="E1815" s="213"/>
      <c r="F1815" s="214"/>
      <c r="G1815" s="255" t="s">
        <v>14716</v>
      </c>
      <c r="H1815" s="213"/>
      <c r="I1815" s="212">
        <v>4183607668</v>
      </c>
      <c r="J1815" s="217" t="s">
        <v>1786</v>
      </c>
      <c r="K1815" s="217" t="s">
        <v>32</v>
      </c>
      <c r="L1815" s="215" t="str">
        <f>VLOOKUP($K1815,[1]TONG_SL!$A$1:$D$65536,2,0)</f>
        <v>Giò Tai Lưỡi Xào 250g</v>
      </c>
      <c r="M1815" s="247"/>
      <c r="N1815" s="215" t="str">
        <f t="shared" si="208"/>
        <v>K-C6</v>
      </c>
      <c r="O1815" s="222"/>
      <c r="P1815" s="222"/>
      <c r="Q1815" s="215" t="str">
        <f>VLOOKUP(K1815,TONG_SL!$A:$D,3,0)</f>
        <v>Túi</v>
      </c>
      <c r="R1815" s="224">
        <v>4</v>
      </c>
      <c r="S1815" s="290"/>
      <c r="T1815" s="290">
        <f>VLOOKUP(VLOOKUP(G1815,Ma_KH!$A:$R,18,0)&amp;K1815,Gia_MB!$A:$F,6,0)</f>
        <v>50182</v>
      </c>
      <c r="U1815" s="291">
        <f t="shared" si="213"/>
        <v>200728</v>
      </c>
      <c r="V1815" s="290"/>
      <c r="W1815" s="292">
        <f t="shared" si="214"/>
        <v>0</v>
      </c>
      <c r="X1815" s="293" t="str">
        <f t="shared" si="215"/>
        <v>8</v>
      </c>
      <c r="Y1815" s="290"/>
      <c r="Z1815" s="291">
        <f t="shared" si="216"/>
        <v>16058.24</v>
      </c>
      <c r="AA1815" s="294">
        <f>VLOOKUP(G1815,Ma_KH!$A:$R,14,0)</f>
        <v>60</v>
      </c>
    </row>
    <row r="1816" spans="1:27" x14ac:dyDescent="0.25">
      <c r="A1816" s="280">
        <v>46046</v>
      </c>
      <c r="B1816" s="278">
        <v>4183607668</v>
      </c>
      <c r="C1816" s="288" t="s">
        <v>15180</v>
      </c>
      <c r="D1816" s="286">
        <v>46056</v>
      </c>
      <c r="E1816" s="213"/>
      <c r="F1816" s="214"/>
      <c r="G1816" s="255" t="s">
        <v>14716</v>
      </c>
      <c r="H1816" s="213"/>
      <c r="I1816" s="212">
        <v>4183607668</v>
      </c>
      <c r="J1816" s="217" t="s">
        <v>1786</v>
      </c>
      <c r="K1816" s="217" t="s">
        <v>30</v>
      </c>
      <c r="L1816" s="215" t="str">
        <f>VLOOKUP($K1816,[1]TONG_SL!$A$1:$D$65536,2,0)</f>
        <v>Gà muối 500g</v>
      </c>
      <c r="M1816" s="247"/>
      <c r="N1816" s="215" t="str">
        <f t="shared" si="208"/>
        <v>K-C6</v>
      </c>
      <c r="O1816" s="222"/>
      <c r="P1816" s="222"/>
      <c r="Q1816" s="215" t="str">
        <f>VLOOKUP(K1816,TONG_SL!$A:$D,3,0)</f>
        <v>Túi</v>
      </c>
      <c r="R1816" s="224">
        <v>32</v>
      </c>
      <c r="S1816" s="290"/>
      <c r="T1816" s="290">
        <f>VLOOKUP(VLOOKUP(G1816,Ma_KH!$A:$R,18,0)&amp;K1816,Gia_MB!$A:$F,6,0)</f>
        <v>116611</v>
      </c>
      <c r="U1816" s="291">
        <f t="shared" si="213"/>
        <v>3731552</v>
      </c>
      <c r="V1816" s="290"/>
      <c r="W1816" s="292">
        <f t="shared" si="214"/>
        <v>0</v>
      </c>
      <c r="X1816" s="293" t="str">
        <f t="shared" si="215"/>
        <v>8</v>
      </c>
      <c r="Y1816" s="290"/>
      <c r="Z1816" s="291">
        <f t="shared" si="216"/>
        <v>298524.16000000003</v>
      </c>
      <c r="AA1816" s="294">
        <f>VLOOKUP(G1816,Ma_KH!$A:$R,14,0)</f>
        <v>60</v>
      </c>
    </row>
    <row r="1817" spans="1:27" x14ac:dyDescent="0.25">
      <c r="A1817" s="280">
        <v>46046</v>
      </c>
      <c r="B1817" s="278">
        <v>4183607815</v>
      </c>
      <c r="C1817" s="288" t="s">
        <v>15180</v>
      </c>
      <c r="D1817" s="286">
        <v>46056</v>
      </c>
      <c r="E1817" s="213"/>
      <c r="F1817" s="214"/>
      <c r="G1817" s="255" t="s">
        <v>7791</v>
      </c>
      <c r="H1817" s="213"/>
      <c r="I1817" s="212">
        <v>4183607815</v>
      </c>
      <c r="J1817" s="217" t="s">
        <v>1786</v>
      </c>
      <c r="K1817" s="212" t="s">
        <v>48</v>
      </c>
      <c r="L1817" s="215" t="str">
        <f>VLOOKUP($K1817,[1]TONG_SL!$A$1:$D$65536,2,0)</f>
        <v>Mọc Nấm Hương 250g</v>
      </c>
      <c r="M1817" s="247"/>
      <c r="N1817" s="215" t="str">
        <f t="shared" si="208"/>
        <v>K-C6</v>
      </c>
      <c r="O1817" s="222"/>
      <c r="P1817" s="222"/>
      <c r="Q1817" s="215" t="str">
        <f>VLOOKUP(K1817,TONG_SL!$A:$D,3,0)</f>
        <v>Túi</v>
      </c>
      <c r="R1817" s="224">
        <v>6</v>
      </c>
      <c r="S1817" s="290"/>
      <c r="T1817" s="290">
        <f>VLOOKUP(VLOOKUP(G1817,Ma_KH!$A:$R,18,0)&amp;K1817,Gia_MB!$A:$F,6,0)</f>
        <v>46000</v>
      </c>
      <c r="U1817" s="291">
        <f t="shared" si="213"/>
        <v>276000</v>
      </c>
      <c r="V1817" s="290"/>
      <c r="W1817" s="292">
        <f t="shared" si="214"/>
        <v>0</v>
      </c>
      <c r="X1817" s="293" t="str">
        <f t="shared" si="215"/>
        <v>8</v>
      </c>
      <c r="Y1817" s="290"/>
      <c r="Z1817" s="291">
        <f t="shared" si="216"/>
        <v>22080</v>
      </c>
      <c r="AA1817" s="294">
        <f>VLOOKUP(G1817,Ma_KH!$A:$R,14,0)</f>
        <v>60</v>
      </c>
    </row>
    <row r="1818" spans="1:27" x14ac:dyDescent="0.25">
      <c r="A1818" s="280">
        <v>46046</v>
      </c>
      <c r="B1818" s="278">
        <v>4183607815</v>
      </c>
      <c r="C1818" s="288" t="s">
        <v>15180</v>
      </c>
      <c r="D1818" s="286">
        <v>46056</v>
      </c>
      <c r="E1818" s="213"/>
      <c r="F1818" s="214"/>
      <c r="G1818" s="255" t="s">
        <v>7791</v>
      </c>
      <c r="H1818" s="213"/>
      <c r="I1818" s="212">
        <v>4183607815</v>
      </c>
      <c r="J1818" s="217" t="s">
        <v>1786</v>
      </c>
      <c r="K1818" s="217" t="s">
        <v>27</v>
      </c>
      <c r="L1818" s="215" t="str">
        <f>VLOOKUP($K1818,[1]TONG_SL!$A$1:$D$65536,2,0)</f>
        <v>Chân giò heo muối 300g</v>
      </c>
      <c r="M1818" s="247"/>
      <c r="N1818" s="215" t="str">
        <f t="shared" si="208"/>
        <v>K-C6</v>
      </c>
      <c r="O1818" s="222"/>
      <c r="P1818" s="222"/>
      <c r="Q1818" s="215" t="str">
        <f>VLOOKUP(K1818,TONG_SL!$A:$D,3,0)</f>
        <v>Túi</v>
      </c>
      <c r="R1818" s="224">
        <v>16</v>
      </c>
      <c r="S1818" s="290"/>
      <c r="T1818" s="290">
        <f>VLOOKUP(VLOOKUP(G1818,Ma_KH!$A:$R,18,0)&amp;K1818,Gia_MB!$A:$F,6,0)</f>
        <v>73431</v>
      </c>
      <c r="U1818" s="291">
        <f t="shared" si="213"/>
        <v>1174896</v>
      </c>
      <c r="V1818" s="290"/>
      <c r="W1818" s="292">
        <f t="shared" si="214"/>
        <v>0</v>
      </c>
      <c r="X1818" s="293" t="str">
        <f t="shared" si="215"/>
        <v>8</v>
      </c>
      <c r="Y1818" s="290"/>
      <c r="Z1818" s="291">
        <f t="shared" si="216"/>
        <v>93991.680000000008</v>
      </c>
      <c r="AA1818" s="294">
        <f>VLOOKUP(G1818,Ma_KH!$A:$R,14,0)</f>
        <v>60</v>
      </c>
    </row>
    <row r="1819" spans="1:27" x14ac:dyDescent="0.25">
      <c r="A1819" s="280">
        <v>46046</v>
      </c>
      <c r="B1819" s="278">
        <v>4183607815</v>
      </c>
      <c r="C1819" s="288" t="s">
        <v>15180</v>
      </c>
      <c r="D1819" s="286">
        <v>46056</v>
      </c>
      <c r="E1819" s="213"/>
      <c r="F1819" s="214"/>
      <c r="G1819" s="255" t="s">
        <v>7791</v>
      </c>
      <c r="H1819" s="213"/>
      <c r="I1819" s="212">
        <v>4183607815</v>
      </c>
      <c r="J1819" s="217" t="s">
        <v>1786</v>
      </c>
      <c r="K1819" s="217" t="s">
        <v>30</v>
      </c>
      <c r="L1819" s="215" t="str">
        <f>VLOOKUP($K1819,[1]TONG_SL!$A$1:$D$65536,2,0)</f>
        <v>Gà muối 500g</v>
      </c>
      <c r="M1819" s="247"/>
      <c r="N1819" s="215" t="str">
        <f t="shared" si="208"/>
        <v>K-C6</v>
      </c>
      <c r="O1819" s="222"/>
      <c r="P1819" s="222"/>
      <c r="Q1819" s="215" t="str">
        <f>VLOOKUP(K1819,TONG_SL!$A:$D,3,0)</f>
        <v>Túi</v>
      </c>
      <c r="R1819" s="224">
        <v>46</v>
      </c>
      <c r="S1819" s="290"/>
      <c r="T1819" s="290">
        <f>VLOOKUP(VLOOKUP(G1819,Ma_KH!$A:$R,18,0)&amp;K1819,Gia_MB!$A:$F,6,0)</f>
        <v>116611</v>
      </c>
      <c r="U1819" s="291">
        <f t="shared" ref="U1819:U1850" si="217">T1819*R1819</f>
        <v>5364106</v>
      </c>
      <c r="V1819" s="290"/>
      <c r="W1819" s="292">
        <f t="shared" ref="W1819:W1850" si="218">U1819*V1819</f>
        <v>0</v>
      </c>
      <c r="X1819" s="293" t="str">
        <f t="shared" ref="X1819:X1850" si="219">IF(B1819&lt;&gt;"","8","0")</f>
        <v>8</v>
      </c>
      <c r="Y1819" s="290"/>
      <c r="Z1819" s="291">
        <f t="shared" ref="Z1819:Z1850" si="220">U1819*X1819%</f>
        <v>429128.48</v>
      </c>
      <c r="AA1819" s="294">
        <f>VLOOKUP(G1819,Ma_KH!$A:$R,14,0)</f>
        <v>60</v>
      </c>
    </row>
    <row r="1820" spans="1:27" x14ac:dyDescent="0.25">
      <c r="A1820" s="280">
        <v>46046</v>
      </c>
      <c r="B1820" s="278">
        <v>4183607838</v>
      </c>
      <c r="C1820" s="288" t="s">
        <v>15180</v>
      </c>
      <c r="D1820" s="286">
        <v>46056</v>
      </c>
      <c r="E1820" s="213"/>
      <c r="F1820" s="214"/>
      <c r="G1820" s="255" t="s">
        <v>7852</v>
      </c>
      <c r="H1820" s="213"/>
      <c r="I1820" s="212">
        <v>4183607838</v>
      </c>
      <c r="J1820" s="217" t="s">
        <v>1786</v>
      </c>
      <c r="K1820" s="217" t="s">
        <v>30</v>
      </c>
      <c r="L1820" s="215" t="str">
        <f>VLOOKUP($K1820,[1]TONG_SL!$A$1:$D$65536,2,0)</f>
        <v>Gà muối 500g</v>
      </c>
      <c r="M1820" s="247"/>
      <c r="N1820" s="215" t="str">
        <f t="shared" si="208"/>
        <v>K-C6</v>
      </c>
      <c r="O1820" s="222"/>
      <c r="P1820" s="222"/>
      <c r="Q1820" s="215" t="str">
        <f>VLOOKUP(K1820,TONG_SL!$A:$D,3,0)</f>
        <v>Túi</v>
      </c>
      <c r="R1820" s="224">
        <v>34</v>
      </c>
      <c r="S1820" s="290"/>
      <c r="T1820" s="290">
        <f>VLOOKUP(VLOOKUP(G1820,Ma_KH!$A:$R,18,0)&amp;K1820,Gia_MB!$A:$F,6,0)</f>
        <v>116611</v>
      </c>
      <c r="U1820" s="291">
        <f t="shared" si="217"/>
        <v>3964774</v>
      </c>
      <c r="V1820" s="290"/>
      <c r="W1820" s="292">
        <f t="shared" si="218"/>
        <v>0</v>
      </c>
      <c r="X1820" s="293" t="str">
        <f t="shared" si="219"/>
        <v>8</v>
      </c>
      <c r="Y1820" s="290"/>
      <c r="Z1820" s="291">
        <f t="shared" si="220"/>
        <v>317181.92</v>
      </c>
      <c r="AA1820" s="294">
        <f>VLOOKUP(G1820,Ma_KH!$A:$R,14,0)</f>
        <v>60</v>
      </c>
    </row>
    <row r="1821" spans="1:27" x14ac:dyDescent="0.25">
      <c r="A1821" s="280">
        <v>46046</v>
      </c>
      <c r="B1821" s="278">
        <v>4183607838</v>
      </c>
      <c r="C1821" s="288" t="s">
        <v>15180</v>
      </c>
      <c r="D1821" s="286">
        <v>46056</v>
      </c>
      <c r="E1821" s="213"/>
      <c r="F1821" s="214"/>
      <c r="G1821" s="255" t="s">
        <v>7852</v>
      </c>
      <c r="H1821" s="213"/>
      <c r="I1821" s="212">
        <v>4183607838</v>
      </c>
      <c r="J1821" s="217" t="s">
        <v>1786</v>
      </c>
      <c r="K1821" s="217" t="s">
        <v>32</v>
      </c>
      <c r="L1821" s="215" t="str">
        <f>VLOOKUP($K1821,[1]TONG_SL!$A$1:$D$65536,2,0)</f>
        <v>Giò Tai Lưỡi Xào 250g</v>
      </c>
      <c r="M1821" s="247"/>
      <c r="N1821" s="215" t="str">
        <f t="shared" si="208"/>
        <v>K-C6</v>
      </c>
      <c r="O1821" s="222"/>
      <c r="P1821" s="222"/>
      <c r="Q1821" s="215" t="str">
        <f>VLOOKUP(K1821,TONG_SL!$A:$D,3,0)</f>
        <v>Túi</v>
      </c>
      <c r="R1821" s="224">
        <v>6</v>
      </c>
      <c r="S1821" s="290"/>
      <c r="T1821" s="290">
        <f>VLOOKUP(VLOOKUP(G1821,Ma_KH!$A:$R,18,0)&amp;K1821,Gia_MB!$A:$F,6,0)</f>
        <v>50182</v>
      </c>
      <c r="U1821" s="291">
        <f t="shared" si="217"/>
        <v>301092</v>
      </c>
      <c r="V1821" s="290"/>
      <c r="W1821" s="292">
        <f t="shared" si="218"/>
        <v>0</v>
      </c>
      <c r="X1821" s="293" t="str">
        <f t="shared" si="219"/>
        <v>8</v>
      </c>
      <c r="Y1821" s="290"/>
      <c r="Z1821" s="291">
        <f t="shared" si="220"/>
        <v>24087.360000000001</v>
      </c>
      <c r="AA1821" s="294">
        <f>VLOOKUP(G1821,Ma_KH!$A:$R,14,0)</f>
        <v>60</v>
      </c>
    </row>
    <row r="1822" spans="1:27" x14ac:dyDescent="0.25">
      <c r="A1822" s="280">
        <v>46046</v>
      </c>
      <c r="B1822" s="278">
        <v>4183607838</v>
      </c>
      <c r="C1822" s="288" t="s">
        <v>15180</v>
      </c>
      <c r="D1822" s="286">
        <v>46056</v>
      </c>
      <c r="E1822" s="213"/>
      <c r="F1822" s="214"/>
      <c r="G1822" s="255" t="s">
        <v>7852</v>
      </c>
      <c r="H1822" s="213"/>
      <c r="I1822" s="212">
        <v>4183607838</v>
      </c>
      <c r="J1822" s="217" t="s">
        <v>1786</v>
      </c>
      <c r="K1822" s="217" t="s">
        <v>27</v>
      </c>
      <c r="L1822" s="215" t="str">
        <f>VLOOKUP($K1822,[1]TONG_SL!$A$1:$D$65536,2,0)</f>
        <v>Chân giò heo muối 300g</v>
      </c>
      <c r="M1822" s="247"/>
      <c r="N1822" s="215" t="str">
        <f t="shared" si="208"/>
        <v>K-C6</v>
      </c>
      <c r="O1822" s="222"/>
      <c r="P1822" s="222"/>
      <c r="Q1822" s="215" t="str">
        <f>VLOOKUP(K1822,TONG_SL!$A:$D,3,0)</f>
        <v>Túi</v>
      </c>
      <c r="R1822" s="224">
        <v>16</v>
      </c>
      <c r="S1822" s="290"/>
      <c r="T1822" s="290">
        <f>VLOOKUP(VLOOKUP(G1822,Ma_KH!$A:$R,18,0)&amp;K1822,Gia_MB!$A:$F,6,0)</f>
        <v>73431</v>
      </c>
      <c r="U1822" s="291">
        <f t="shared" si="217"/>
        <v>1174896</v>
      </c>
      <c r="V1822" s="290"/>
      <c r="W1822" s="292">
        <f t="shared" si="218"/>
        <v>0</v>
      </c>
      <c r="X1822" s="293" t="str">
        <f t="shared" si="219"/>
        <v>8</v>
      </c>
      <c r="Y1822" s="290"/>
      <c r="Z1822" s="291">
        <f t="shared" si="220"/>
        <v>93991.680000000008</v>
      </c>
      <c r="AA1822" s="294">
        <f>VLOOKUP(G1822,Ma_KH!$A:$R,14,0)</f>
        <v>60</v>
      </c>
    </row>
    <row r="1823" spans="1:27" x14ac:dyDescent="0.25">
      <c r="A1823" s="280">
        <v>46046</v>
      </c>
      <c r="B1823" s="278">
        <v>4183607838</v>
      </c>
      <c r="C1823" s="288" t="s">
        <v>15180</v>
      </c>
      <c r="D1823" s="286">
        <v>46056</v>
      </c>
      <c r="E1823" s="213"/>
      <c r="F1823" s="214"/>
      <c r="G1823" s="255" t="s">
        <v>7852</v>
      </c>
      <c r="H1823" s="213"/>
      <c r="I1823" s="212">
        <v>4183607838</v>
      </c>
      <c r="J1823" s="217" t="s">
        <v>1786</v>
      </c>
      <c r="K1823" s="212" t="s">
        <v>34</v>
      </c>
      <c r="L1823" s="215" t="str">
        <f>VLOOKUP($K1823,[1]TONG_SL!$A$1:$D$65536,2,0)</f>
        <v>Tai heo muối 200g</v>
      </c>
      <c r="M1823" s="247"/>
      <c r="N1823" s="215" t="str">
        <f t="shared" si="208"/>
        <v>K-C6</v>
      </c>
      <c r="O1823" s="222"/>
      <c r="P1823" s="222"/>
      <c r="Q1823" s="215" t="str">
        <f>VLOOKUP(K1823,TONG_SL!$A:$D,3,0)</f>
        <v>Túi</v>
      </c>
      <c r="R1823" s="224">
        <v>2</v>
      </c>
      <c r="S1823" s="290"/>
      <c r="T1823" s="290">
        <f>VLOOKUP(VLOOKUP(G1823,Ma_KH!$A:$R,18,0)&amp;K1823,Gia_MB!$A:$F,6,0)</f>
        <v>55595</v>
      </c>
      <c r="U1823" s="291">
        <f t="shared" si="217"/>
        <v>111190</v>
      </c>
      <c r="V1823" s="290"/>
      <c r="W1823" s="292">
        <f t="shared" si="218"/>
        <v>0</v>
      </c>
      <c r="X1823" s="293" t="str">
        <f t="shared" si="219"/>
        <v>8</v>
      </c>
      <c r="Y1823" s="290"/>
      <c r="Z1823" s="291">
        <f t="shared" si="220"/>
        <v>8895.2000000000007</v>
      </c>
      <c r="AA1823" s="294">
        <f>VLOOKUP(G1823,Ma_KH!$A:$R,14,0)</f>
        <v>60</v>
      </c>
    </row>
    <row r="1824" spans="1:27" x14ac:dyDescent="0.25">
      <c r="A1824" s="280">
        <v>46046</v>
      </c>
      <c r="B1824" s="278">
        <v>4183608145</v>
      </c>
      <c r="C1824" s="288" t="s">
        <v>15180</v>
      </c>
      <c r="D1824" s="286">
        <v>46056</v>
      </c>
      <c r="E1824" s="213"/>
      <c r="F1824" s="214"/>
      <c r="G1824" s="255" t="s">
        <v>13968</v>
      </c>
      <c r="H1824" s="213"/>
      <c r="I1824" s="212">
        <v>4183608145</v>
      </c>
      <c r="J1824" s="217" t="s">
        <v>1786</v>
      </c>
      <c r="K1824" s="212" t="s">
        <v>34</v>
      </c>
      <c r="L1824" s="215" t="str">
        <f>VLOOKUP($K1824,[1]TONG_SL!$A$1:$D$65536,2,0)</f>
        <v>Tai heo muối 200g</v>
      </c>
      <c r="M1824" s="247"/>
      <c r="N1824" s="215" t="str">
        <f t="shared" si="208"/>
        <v>K-C6</v>
      </c>
      <c r="O1824" s="222"/>
      <c r="P1824" s="222"/>
      <c r="Q1824" s="215" t="str">
        <f>VLOOKUP(K1824,TONG_SL!$A:$D,3,0)</f>
        <v>Túi</v>
      </c>
      <c r="R1824" s="224">
        <v>4</v>
      </c>
      <c r="S1824" s="290"/>
      <c r="T1824" s="290">
        <f>VLOOKUP(VLOOKUP(G1824,Ma_KH!$A:$R,18,0)&amp;K1824,Gia_MB!$A:$F,6,0)</f>
        <v>55595</v>
      </c>
      <c r="U1824" s="291">
        <f t="shared" si="217"/>
        <v>222380</v>
      </c>
      <c r="V1824" s="290"/>
      <c r="W1824" s="292">
        <f t="shared" si="218"/>
        <v>0</v>
      </c>
      <c r="X1824" s="293" t="str">
        <f t="shared" si="219"/>
        <v>8</v>
      </c>
      <c r="Y1824" s="290"/>
      <c r="Z1824" s="291">
        <f t="shared" si="220"/>
        <v>17790.400000000001</v>
      </c>
      <c r="AA1824" s="294">
        <f>VLOOKUP(G1824,Ma_KH!$A:$R,14,0)</f>
        <v>60</v>
      </c>
    </row>
    <row r="1825" spans="1:27" x14ac:dyDescent="0.25">
      <c r="A1825" s="280">
        <v>46046</v>
      </c>
      <c r="B1825" s="278">
        <v>4183608145</v>
      </c>
      <c r="C1825" s="288" t="s">
        <v>15180</v>
      </c>
      <c r="D1825" s="286">
        <v>46056</v>
      </c>
      <c r="E1825" s="213"/>
      <c r="F1825" s="214"/>
      <c r="G1825" s="255" t="s">
        <v>13968</v>
      </c>
      <c r="H1825" s="213"/>
      <c r="I1825" s="212">
        <v>4183608145</v>
      </c>
      <c r="J1825" s="217" t="s">
        <v>1786</v>
      </c>
      <c r="K1825" s="212" t="s">
        <v>27</v>
      </c>
      <c r="L1825" s="215" t="str">
        <f>VLOOKUP($K1825,[1]TONG_SL!$A$1:$D$65536,2,0)</f>
        <v>Chân giò heo muối 300g</v>
      </c>
      <c r="M1825" s="247"/>
      <c r="N1825" s="215" t="str">
        <f t="shared" si="208"/>
        <v>K-C6</v>
      </c>
      <c r="O1825" s="222"/>
      <c r="P1825" s="222"/>
      <c r="Q1825" s="215" t="str">
        <f>VLOOKUP(K1825,TONG_SL!$A:$D,3,0)</f>
        <v>Túi</v>
      </c>
      <c r="R1825" s="224">
        <v>13</v>
      </c>
      <c r="S1825" s="290"/>
      <c r="T1825" s="290">
        <f>VLOOKUP(VLOOKUP(G1825,Ma_KH!$A:$R,18,0)&amp;K1825,Gia_MB!$A:$F,6,0)</f>
        <v>73431</v>
      </c>
      <c r="U1825" s="291">
        <f t="shared" si="217"/>
        <v>954603</v>
      </c>
      <c r="V1825" s="290"/>
      <c r="W1825" s="292">
        <f t="shared" si="218"/>
        <v>0</v>
      </c>
      <c r="X1825" s="293" t="str">
        <f t="shared" si="219"/>
        <v>8</v>
      </c>
      <c r="Y1825" s="290"/>
      <c r="Z1825" s="291">
        <f t="shared" si="220"/>
        <v>76368.240000000005</v>
      </c>
      <c r="AA1825" s="294">
        <f>VLOOKUP(G1825,Ma_KH!$A:$R,14,0)</f>
        <v>60</v>
      </c>
    </row>
    <row r="1826" spans="1:27" x14ac:dyDescent="0.25">
      <c r="A1826" s="280">
        <v>46046</v>
      </c>
      <c r="B1826" s="278">
        <v>4183608145</v>
      </c>
      <c r="C1826" s="288" t="s">
        <v>15180</v>
      </c>
      <c r="D1826" s="286">
        <v>46056</v>
      </c>
      <c r="E1826" s="213"/>
      <c r="F1826" s="214"/>
      <c r="G1826" s="255" t="s">
        <v>13968</v>
      </c>
      <c r="H1826" s="213"/>
      <c r="I1826" s="212">
        <v>4183608145</v>
      </c>
      <c r="J1826" s="217" t="s">
        <v>1786</v>
      </c>
      <c r="K1826" s="212" t="s">
        <v>32</v>
      </c>
      <c r="L1826" s="215" t="str">
        <f>VLOOKUP($K1826,[1]TONG_SL!$A$1:$D$65536,2,0)</f>
        <v>Giò Tai Lưỡi Xào 250g</v>
      </c>
      <c r="M1826" s="247"/>
      <c r="N1826" s="215" t="str">
        <f t="shared" si="208"/>
        <v>K-C6</v>
      </c>
      <c r="O1826" s="222"/>
      <c r="P1826" s="222"/>
      <c r="Q1826" s="215" t="str">
        <f>VLOOKUP(K1826,TONG_SL!$A:$D,3,0)</f>
        <v>Túi</v>
      </c>
      <c r="R1826" s="224">
        <v>7</v>
      </c>
      <c r="S1826" s="290"/>
      <c r="T1826" s="290">
        <f>VLOOKUP(VLOOKUP(G1826,Ma_KH!$A:$R,18,0)&amp;K1826,Gia_MB!$A:$F,6,0)</f>
        <v>50182</v>
      </c>
      <c r="U1826" s="291">
        <f t="shared" si="217"/>
        <v>351274</v>
      </c>
      <c r="V1826" s="290"/>
      <c r="W1826" s="292">
        <f t="shared" si="218"/>
        <v>0</v>
      </c>
      <c r="X1826" s="293" t="str">
        <f t="shared" si="219"/>
        <v>8</v>
      </c>
      <c r="Y1826" s="290"/>
      <c r="Z1826" s="291">
        <f t="shared" si="220"/>
        <v>28101.920000000002</v>
      </c>
      <c r="AA1826" s="294">
        <f>VLOOKUP(G1826,Ma_KH!$A:$R,14,0)</f>
        <v>60</v>
      </c>
    </row>
    <row r="1827" spans="1:27" x14ac:dyDescent="0.25">
      <c r="A1827" s="280">
        <v>46046</v>
      </c>
      <c r="B1827" s="278">
        <v>4183608145</v>
      </c>
      <c r="C1827" s="288" t="s">
        <v>15180</v>
      </c>
      <c r="D1827" s="286">
        <v>46056</v>
      </c>
      <c r="E1827" s="213"/>
      <c r="F1827" s="214"/>
      <c r="G1827" s="255" t="s">
        <v>13968</v>
      </c>
      <c r="H1827" s="213"/>
      <c r="I1827" s="212">
        <v>4183608145</v>
      </c>
      <c r="J1827" s="217" t="s">
        <v>1786</v>
      </c>
      <c r="K1827" s="212" t="s">
        <v>30</v>
      </c>
      <c r="L1827" s="215" t="str">
        <f>VLOOKUP($K1827,[1]TONG_SL!$A$1:$D$65536,2,0)</f>
        <v>Gà muối 500g</v>
      </c>
      <c r="M1827" s="247"/>
      <c r="N1827" s="215" t="str">
        <f t="shared" si="208"/>
        <v>K-C6</v>
      </c>
      <c r="O1827" s="222"/>
      <c r="P1827" s="222"/>
      <c r="Q1827" s="215" t="str">
        <f>VLOOKUP(K1827,TONG_SL!$A:$D,3,0)</f>
        <v>Túi</v>
      </c>
      <c r="R1827" s="224">
        <v>25</v>
      </c>
      <c r="S1827" s="290"/>
      <c r="T1827" s="290">
        <f>VLOOKUP(VLOOKUP(G1827,Ma_KH!$A:$R,18,0)&amp;K1827,Gia_MB!$A:$F,6,0)</f>
        <v>116611</v>
      </c>
      <c r="U1827" s="291">
        <f t="shared" si="217"/>
        <v>2915275</v>
      </c>
      <c r="V1827" s="290"/>
      <c r="W1827" s="292">
        <f t="shared" si="218"/>
        <v>0</v>
      </c>
      <c r="X1827" s="293" t="str">
        <f t="shared" si="219"/>
        <v>8</v>
      </c>
      <c r="Y1827" s="290"/>
      <c r="Z1827" s="291">
        <f t="shared" si="220"/>
        <v>233222</v>
      </c>
      <c r="AA1827" s="294">
        <f>VLOOKUP(G1827,Ma_KH!$A:$R,14,0)</f>
        <v>60</v>
      </c>
    </row>
    <row r="1828" spans="1:27" x14ac:dyDescent="0.25">
      <c r="A1828" s="280">
        <v>46046</v>
      </c>
      <c r="B1828" s="278">
        <v>4183607664</v>
      </c>
      <c r="C1828" s="288" t="s">
        <v>15180</v>
      </c>
      <c r="D1828" s="286">
        <v>46056</v>
      </c>
      <c r="E1828" s="213"/>
      <c r="F1828" s="214"/>
      <c r="G1828" s="255" t="s">
        <v>13960</v>
      </c>
      <c r="H1828" s="213"/>
      <c r="I1828" s="212">
        <v>4183607664</v>
      </c>
      <c r="J1828" s="217" t="s">
        <v>1786</v>
      </c>
      <c r="K1828" s="212" t="s">
        <v>30</v>
      </c>
      <c r="L1828" s="215" t="str">
        <f>VLOOKUP($K1828,[1]TONG_SL!$A$1:$D$65536,2,0)</f>
        <v>Gà muối 500g</v>
      </c>
      <c r="M1828" s="247"/>
      <c r="N1828" s="215" t="str">
        <f t="shared" si="208"/>
        <v>K-C6</v>
      </c>
      <c r="O1828" s="222"/>
      <c r="P1828" s="222"/>
      <c r="Q1828" s="215" t="str">
        <f>VLOOKUP(K1828,TONG_SL!$A:$D,3,0)</f>
        <v>Túi</v>
      </c>
      <c r="R1828" s="224">
        <v>16</v>
      </c>
      <c r="S1828" s="290"/>
      <c r="T1828" s="290">
        <f>VLOOKUP(VLOOKUP(G1828,Ma_KH!$A:$R,18,0)&amp;K1828,Gia_MB!$A:$F,6,0)</f>
        <v>116611</v>
      </c>
      <c r="U1828" s="291">
        <f t="shared" si="217"/>
        <v>1865776</v>
      </c>
      <c r="V1828" s="290"/>
      <c r="W1828" s="292">
        <f t="shared" si="218"/>
        <v>0</v>
      </c>
      <c r="X1828" s="293" t="str">
        <f t="shared" si="219"/>
        <v>8</v>
      </c>
      <c r="Y1828" s="290"/>
      <c r="Z1828" s="291">
        <f t="shared" si="220"/>
        <v>149262.08000000002</v>
      </c>
      <c r="AA1828" s="294">
        <f>VLOOKUP(G1828,Ma_KH!$A:$R,14,0)</f>
        <v>60</v>
      </c>
    </row>
    <row r="1829" spans="1:27" x14ac:dyDescent="0.25">
      <c r="A1829" s="280">
        <v>46046</v>
      </c>
      <c r="B1829" s="278">
        <v>4183607664</v>
      </c>
      <c r="C1829" s="288" t="s">
        <v>15180</v>
      </c>
      <c r="D1829" s="286">
        <v>46056</v>
      </c>
      <c r="E1829" s="213"/>
      <c r="F1829" s="214"/>
      <c r="G1829" s="255" t="s">
        <v>13960</v>
      </c>
      <c r="H1829" s="213"/>
      <c r="I1829" s="212">
        <v>4183607664</v>
      </c>
      <c r="J1829" s="217" t="s">
        <v>1786</v>
      </c>
      <c r="K1829" s="212" t="s">
        <v>32</v>
      </c>
      <c r="L1829" s="215" t="str">
        <f>VLOOKUP($K1829,[1]TONG_SL!$A$1:$D$65536,2,0)</f>
        <v>Giò Tai Lưỡi Xào 250g</v>
      </c>
      <c r="M1829" s="247"/>
      <c r="N1829" s="215" t="str">
        <f t="shared" ref="N1829:N1892" si="221">IF($B1829&lt;&gt;"","K-C6","")</f>
        <v>K-C6</v>
      </c>
      <c r="O1829" s="222"/>
      <c r="P1829" s="222"/>
      <c r="Q1829" s="215" t="str">
        <f>VLOOKUP(K1829,TONG_SL!$A:$D,3,0)</f>
        <v>Túi</v>
      </c>
      <c r="R1829" s="224">
        <v>1</v>
      </c>
      <c r="S1829" s="290"/>
      <c r="T1829" s="290">
        <f>VLOOKUP(VLOOKUP(G1829,Ma_KH!$A:$R,18,0)&amp;K1829,Gia_MB!$A:$F,6,0)</f>
        <v>50182</v>
      </c>
      <c r="U1829" s="291">
        <f t="shared" si="217"/>
        <v>50182</v>
      </c>
      <c r="V1829" s="290"/>
      <c r="W1829" s="292">
        <f t="shared" si="218"/>
        <v>0</v>
      </c>
      <c r="X1829" s="293" t="str">
        <f t="shared" si="219"/>
        <v>8</v>
      </c>
      <c r="Y1829" s="290"/>
      <c r="Z1829" s="291">
        <f t="shared" si="220"/>
        <v>4014.56</v>
      </c>
      <c r="AA1829" s="294">
        <f>VLOOKUP(G1829,Ma_KH!$A:$R,14,0)</f>
        <v>60</v>
      </c>
    </row>
    <row r="1830" spans="1:27" x14ac:dyDescent="0.25">
      <c r="A1830" s="280">
        <v>46046</v>
      </c>
      <c r="B1830" s="278">
        <v>4183607664</v>
      </c>
      <c r="C1830" s="288" t="s">
        <v>15180</v>
      </c>
      <c r="D1830" s="286">
        <v>46056</v>
      </c>
      <c r="E1830" s="213"/>
      <c r="F1830" s="214"/>
      <c r="G1830" s="255" t="s">
        <v>13960</v>
      </c>
      <c r="H1830" s="213"/>
      <c r="I1830" s="212">
        <v>4183607664</v>
      </c>
      <c r="J1830" s="217" t="s">
        <v>1786</v>
      </c>
      <c r="K1830" s="212" t="s">
        <v>27</v>
      </c>
      <c r="L1830" s="215" t="str">
        <f>VLOOKUP($K1830,[1]TONG_SL!$A$1:$D$65536,2,0)</f>
        <v>Chân giò heo muối 300g</v>
      </c>
      <c r="M1830" s="247"/>
      <c r="N1830" s="215" t="str">
        <f t="shared" si="221"/>
        <v>K-C6</v>
      </c>
      <c r="O1830" s="222"/>
      <c r="P1830" s="222"/>
      <c r="Q1830" s="215" t="str">
        <f>VLOOKUP(K1830,TONG_SL!$A:$D,3,0)</f>
        <v>Túi</v>
      </c>
      <c r="R1830" s="224">
        <v>4</v>
      </c>
      <c r="S1830" s="290"/>
      <c r="T1830" s="290">
        <f>VLOOKUP(VLOOKUP(G1830,Ma_KH!$A:$R,18,0)&amp;K1830,Gia_MB!$A:$F,6,0)</f>
        <v>73431</v>
      </c>
      <c r="U1830" s="291">
        <f t="shared" si="217"/>
        <v>293724</v>
      </c>
      <c r="V1830" s="290"/>
      <c r="W1830" s="292">
        <f t="shared" si="218"/>
        <v>0</v>
      </c>
      <c r="X1830" s="293" t="str">
        <f t="shared" si="219"/>
        <v>8</v>
      </c>
      <c r="Y1830" s="290"/>
      <c r="Z1830" s="291">
        <f t="shared" si="220"/>
        <v>23497.920000000002</v>
      </c>
      <c r="AA1830" s="294">
        <f>VLOOKUP(G1830,Ma_KH!$A:$R,14,0)</f>
        <v>60</v>
      </c>
    </row>
    <row r="1831" spans="1:27" x14ac:dyDescent="0.25">
      <c r="A1831" s="455">
        <v>46055</v>
      </c>
      <c r="B1831" s="456">
        <v>13051123</v>
      </c>
      <c r="C1831" s="457" t="s">
        <v>15180</v>
      </c>
      <c r="D1831" s="458">
        <v>46056</v>
      </c>
      <c r="E1831" s="213"/>
      <c r="F1831" s="214"/>
      <c r="G1831" s="459" t="s">
        <v>11315</v>
      </c>
      <c r="H1831" s="213"/>
      <c r="I1831" s="255" t="s">
        <v>11315</v>
      </c>
      <c r="J1831" s="212" t="s">
        <v>70</v>
      </c>
      <c r="K1831" s="212" t="s">
        <v>52</v>
      </c>
      <c r="L1831" s="215" t="str">
        <f>VLOOKUP($K1831,[1]TONG_SL!$A$1:$D$65536,2,0)</f>
        <v>Gà xì dầu 500g</v>
      </c>
      <c r="M1831" s="247"/>
      <c r="N1831" s="215" t="str">
        <f t="shared" si="221"/>
        <v>K-C6</v>
      </c>
      <c r="O1831" s="222"/>
      <c r="P1831" s="222"/>
      <c r="Q1831" s="215" t="str">
        <f>VLOOKUP(K1831,TONG_SL!$A:$D,3,0)</f>
        <v>Túi</v>
      </c>
      <c r="R1831" s="224">
        <v>100</v>
      </c>
      <c r="S1831" s="290"/>
      <c r="T1831" s="290">
        <f>VLOOKUP(VLOOKUP(G1831,Ma_KH!$A:$R,18,0)&amp;K1831,Gia_MB!$A:$F,6,0)</f>
        <v>111606</v>
      </c>
      <c r="U1831" s="291">
        <f t="shared" si="217"/>
        <v>11160600</v>
      </c>
      <c r="V1831" s="290"/>
      <c r="W1831" s="292">
        <f t="shared" si="218"/>
        <v>0</v>
      </c>
      <c r="X1831" s="293" t="str">
        <f t="shared" si="219"/>
        <v>8</v>
      </c>
      <c r="Y1831" s="290"/>
      <c r="Z1831" s="291">
        <f t="shared" si="220"/>
        <v>892848</v>
      </c>
      <c r="AA1831" s="294">
        <f>VLOOKUP(G1831,Ma_KH!$A:$R,14,0)</f>
        <v>49</v>
      </c>
    </row>
    <row r="1832" spans="1:27" x14ac:dyDescent="0.25">
      <c r="A1832" s="455">
        <v>46055</v>
      </c>
      <c r="B1832" s="456">
        <v>13051123</v>
      </c>
      <c r="C1832" s="457" t="s">
        <v>15180</v>
      </c>
      <c r="D1832" s="458">
        <v>46056</v>
      </c>
      <c r="E1832" s="213"/>
      <c r="F1832" s="214"/>
      <c r="G1832" s="459" t="s">
        <v>11315</v>
      </c>
      <c r="H1832" s="213"/>
      <c r="I1832" s="255" t="s">
        <v>11315</v>
      </c>
      <c r="J1832" s="212" t="s">
        <v>70</v>
      </c>
      <c r="K1832" s="212" t="s">
        <v>30</v>
      </c>
      <c r="L1832" s="215" t="str">
        <f>VLOOKUP($K1832,[1]TONG_SL!$A$1:$D$65536,2,0)</f>
        <v>Gà muối 500g</v>
      </c>
      <c r="M1832" s="247"/>
      <c r="N1832" s="215" t="str">
        <f t="shared" si="221"/>
        <v>K-C6</v>
      </c>
      <c r="O1832" s="222"/>
      <c r="P1832" s="222"/>
      <c r="Q1832" s="215" t="str">
        <f>VLOOKUP(K1832,TONG_SL!$A:$D,3,0)</f>
        <v>Túi</v>
      </c>
      <c r="R1832" s="224">
        <v>100</v>
      </c>
      <c r="S1832" s="290"/>
      <c r="T1832" s="290">
        <f>VLOOKUP(VLOOKUP(G1832,Ma_KH!$A:$R,18,0)&amp;K1832,Gia_MB!$A:$F,6,0)</f>
        <v>111058</v>
      </c>
      <c r="U1832" s="291">
        <f t="shared" si="217"/>
        <v>11105800</v>
      </c>
      <c r="V1832" s="290"/>
      <c r="W1832" s="292">
        <f t="shared" si="218"/>
        <v>0</v>
      </c>
      <c r="X1832" s="293" t="str">
        <f t="shared" si="219"/>
        <v>8</v>
      </c>
      <c r="Y1832" s="290"/>
      <c r="Z1832" s="291">
        <f t="shared" si="220"/>
        <v>888464</v>
      </c>
      <c r="AA1832" s="294">
        <f>VLOOKUP(G1832,Ma_KH!$A:$R,14,0)</f>
        <v>49</v>
      </c>
    </row>
    <row r="1833" spans="1:27" x14ac:dyDescent="0.25">
      <c r="A1833" s="277">
        <v>46054</v>
      </c>
      <c r="B1833" s="278">
        <v>4184037481</v>
      </c>
      <c r="C1833" s="288" t="s">
        <v>15180</v>
      </c>
      <c r="D1833" s="286">
        <v>46056</v>
      </c>
      <c r="E1833" s="213"/>
      <c r="F1833" s="214"/>
      <c r="G1833" s="255" t="s">
        <v>13885</v>
      </c>
      <c r="H1833" s="213"/>
      <c r="I1833" s="212">
        <v>4184037481</v>
      </c>
      <c r="J1833" s="212" t="s">
        <v>70</v>
      </c>
      <c r="K1833" s="212" t="s">
        <v>48</v>
      </c>
      <c r="L1833" s="215" t="str">
        <f>VLOOKUP($K1833,[1]TONG_SL!$A$1:$D$65536,2,0)</f>
        <v>Mọc Nấm Hương 250g</v>
      </c>
      <c r="M1833" s="247"/>
      <c r="N1833" s="215" t="str">
        <f t="shared" si="221"/>
        <v>K-C6</v>
      </c>
      <c r="O1833" s="222"/>
      <c r="P1833" s="222"/>
      <c r="Q1833" s="215" t="str">
        <f>VLOOKUP(K1833,TONG_SL!$A:$D,3,0)</f>
        <v>Túi</v>
      </c>
      <c r="R1833" s="224">
        <v>25</v>
      </c>
      <c r="S1833" s="290"/>
      <c r="T1833" s="290">
        <f>VLOOKUP(VLOOKUP(G1833,Ma_KH!$A:$R,18,0)&amp;K1833,Gia_MB!$A:$F,6,0)</f>
        <v>46000</v>
      </c>
      <c r="U1833" s="291">
        <f t="shared" si="217"/>
        <v>1150000</v>
      </c>
      <c r="V1833" s="290"/>
      <c r="W1833" s="292">
        <f t="shared" si="218"/>
        <v>0</v>
      </c>
      <c r="X1833" s="293" t="str">
        <f t="shared" si="219"/>
        <v>8</v>
      </c>
      <c r="Y1833" s="290"/>
      <c r="Z1833" s="291">
        <f t="shared" si="220"/>
        <v>92000</v>
      </c>
      <c r="AA1833" s="294">
        <f>VLOOKUP(G1833,Ma_KH!$A:$R,14,0)</f>
        <v>60</v>
      </c>
    </row>
    <row r="1834" spans="1:27" x14ac:dyDescent="0.25">
      <c r="A1834" s="277">
        <v>46054</v>
      </c>
      <c r="B1834" s="278">
        <v>4184037481</v>
      </c>
      <c r="C1834" s="288" t="s">
        <v>15180</v>
      </c>
      <c r="D1834" s="286">
        <v>46056</v>
      </c>
      <c r="E1834" s="213"/>
      <c r="F1834" s="214"/>
      <c r="G1834" s="255" t="s">
        <v>13885</v>
      </c>
      <c r="H1834" s="213"/>
      <c r="I1834" s="212">
        <v>4184037481</v>
      </c>
      <c r="J1834" s="212" t="s">
        <v>70</v>
      </c>
      <c r="K1834" s="212" t="s">
        <v>32</v>
      </c>
      <c r="L1834" s="215" t="str">
        <f>VLOOKUP($K1834,[1]TONG_SL!$A$1:$D$65536,2,0)</f>
        <v>Giò Tai Lưỡi Xào 250g</v>
      </c>
      <c r="M1834" s="247"/>
      <c r="N1834" s="215" t="str">
        <f t="shared" si="221"/>
        <v>K-C6</v>
      </c>
      <c r="O1834" s="222"/>
      <c r="P1834" s="222"/>
      <c r="Q1834" s="215" t="str">
        <f>VLOOKUP(K1834,TONG_SL!$A:$D,3,0)</f>
        <v>Túi</v>
      </c>
      <c r="R1834" s="224">
        <v>50</v>
      </c>
      <c r="S1834" s="290"/>
      <c r="T1834" s="290">
        <f>VLOOKUP(VLOOKUP(G1834,Ma_KH!$A:$R,18,0)&amp;K1834,Gia_MB!$A:$F,6,0)</f>
        <v>50182</v>
      </c>
      <c r="U1834" s="291">
        <f t="shared" si="217"/>
        <v>2509100</v>
      </c>
      <c r="V1834" s="290"/>
      <c r="W1834" s="292">
        <f t="shared" si="218"/>
        <v>0</v>
      </c>
      <c r="X1834" s="293" t="str">
        <f t="shared" si="219"/>
        <v>8</v>
      </c>
      <c r="Y1834" s="290"/>
      <c r="Z1834" s="291">
        <f t="shared" si="220"/>
        <v>200728</v>
      </c>
      <c r="AA1834" s="294">
        <f>VLOOKUP(G1834,Ma_KH!$A:$R,14,0)</f>
        <v>60</v>
      </c>
    </row>
    <row r="1835" spans="1:27" x14ac:dyDescent="0.25">
      <c r="A1835" s="277">
        <v>46054</v>
      </c>
      <c r="B1835" s="278">
        <v>4184037481</v>
      </c>
      <c r="C1835" s="288" t="s">
        <v>15180</v>
      </c>
      <c r="D1835" s="286">
        <v>46056</v>
      </c>
      <c r="E1835" s="213"/>
      <c r="F1835" s="214"/>
      <c r="G1835" s="255" t="s">
        <v>13885</v>
      </c>
      <c r="H1835" s="213"/>
      <c r="I1835" s="212">
        <v>4184037481</v>
      </c>
      <c r="J1835" s="212" t="s">
        <v>70</v>
      </c>
      <c r="K1835" s="212" t="s">
        <v>46</v>
      </c>
      <c r="L1835" s="215" t="str">
        <f>VLOOKUP($K1835,[1]TONG_SL!$A$1:$D$65536,2,0)</f>
        <v>Giò sụn gà 250g</v>
      </c>
      <c r="M1835" s="247"/>
      <c r="N1835" s="215" t="str">
        <f t="shared" si="221"/>
        <v>K-C6</v>
      </c>
      <c r="O1835" s="222"/>
      <c r="P1835" s="222"/>
      <c r="Q1835" s="215" t="str">
        <f>VLOOKUP(K1835,TONG_SL!$A:$D,3,0)</f>
        <v>Túi</v>
      </c>
      <c r="R1835" s="224">
        <v>10</v>
      </c>
      <c r="S1835" s="290"/>
      <c r="T1835" s="290">
        <f>VLOOKUP(VLOOKUP(G1835,Ma_KH!$A:$R,18,0)&amp;K1835,Gia_MB!$A:$F,6,0)</f>
        <v>50400</v>
      </c>
      <c r="U1835" s="291">
        <f t="shared" si="217"/>
        <v>504000</v>
      </c>
      <c r="V1835" s="290"/>
      <c r="W1835" s="292">
        <f t="shared" si="218"/>
        <v>0</v>
      </c>
      <c r="X1835" s="293" t="str">
        <f t="shared" si="219"/>
        <v>8</v>
      </c>
      <c r="Y1835" s="290"/>
      <c r="Z1835" s="291">
        <f t="shared" si="220"/>
        <v>40320</v>
      </c>
      <c r="AA1835" s="294">
        <f>VLOOKUP(G1835,Ma_KH!$A:$R,14,0)</f>
        <v>60</v>
      </c>
    </row>
    <row r="1836" spans="1:27" x14ac:dyDescent="0.25">
      <c r="A1836" s="277">
        <v>46054</v>
      </c>
      <c r="B1836" s="278">
        <v>4184037481</v>
      </c>
      <c r="C1836" s="288" t="s">
        <v>15180</v>
      </c>
      <c r="D1836" s="286">
        <v>46056</v>
      </c>
      <c r="E1836" s="213"/>
      <c r="F1836" s="214"/>
      <c r="G1836" s="255" t="s">
        <v>13885</v>
      </c>
      <c r="H1836" s="213"/>
      <c r="I1836" s="212">
        <v>4184037481</v>
      </c>
      <c r="J1836" s="212" t="s">
        <v>70</v>
      </c>
      <c r="K1836" s="212" t="s">
        <v>52</v>
      </c>
      <c r="L1836" s="215" t="str">
        <f>VLOOKUP($K1836,[1]TONG_SL!$A$1:$D$65536,2,0)</f>
        <v>Gà xì dầu 500g</v>
      </c>
      <c r="M1836" s="247"/>
      <c r="N1836" s="215" t="str">
        <f t="shared" si="221"/>
        <v>K-C6</v>
      </c>
      <c r="O1836" s="222"/>
      <c r="P1836" s="222"/>
      <c r="Q1836" s="215" t="str">
        <f>VLOOKUP(K1836,TONG_SL!$A:$D,3,0)</f>
        <v>Túi</v>
      </c>
      <c r="R1836" s="224">
        <v>18</v>
      </c>
      <c r="S1836" s="290"/>
      <c r="T1836" s="290">
        <f>VLOOKUP(VLOOKUP(G1836,Ma_KH!$A:$R,18,0)&amp;K1836,Gia_MB!$A:$F,6,0)</f>
        <v>111606</v>
      </c>
      <c r="U1836" s="291">
        <f t="shared" si="217"/>
        <v>2008908</v>
      </c>
      <c r="V1836" s="290"/>
      <c r="W1836" s="292">
        <f t="shared" si="218"/>
        <v>0</v>
      </c>
      <c r="X1836" s="293" t="str">
        <f t="shared" si="219"/>
        <v>8</v>
      </c>
      <c r="Y1836" s="290"/>
      <c r="Z1836" s="291">
        <f t="shared" si="220"/>
        <v>160712.64000000001</v>
      </c>
      <c r="AA1836" s="294">
        <f>VLOOKUP(G1836,Ma_KH!$A:$R,14,0)</f>
        <v>60</v>
      </c>
    </row>
    <row r="1837" spans="1:27" x14ac:dyDescent="0.25">
      <c r="A1837" s="277">
        <v>46054</v>
      </c>
      <c r="B1837" s="278">
        <v>4184037481</v>
      </c>
      <c r="C1837" s="288" t="s">
        <v>15180</v>
      </c>
      <c r="D1837" s="286">
        <v>46056</v>
      </c>
      <c r="E1837" s="213"/>
      <c r="F1837" s="214"/>
      <c r="G1837" s="255" t="s">
        <v>13885</v>
      </c>
      <c r="H1837" s="213"/>
      <c r="I1837" s="212">
        <v>4184037481</v>
      </c>
      <c r="J1837" s="212" t="s">
        <v>70</v>
      </c>
      <c r="K1837" s="212" t="s">
        <v>39</v>
      </c>
      <c r="L1837" s="215" t="str">
        <f>VLOOKUP($K1837,[1]TONG_SL!$A$1:$D$65536,2,0)</f>
        <v>Chả nướng 300g</v>
      </c>
      <c r="M1837" s="247"/>
      <c r="N1837" s="215" t="str">
        <f t="shared" si="221"/>
        <v>K-C6</v>
      </c>
      <c r="O1837" s="222"/>
      <c r="P1837" s="222"/>
      <c r="Q1837" s="215" t="str">
        <f>VLOOKUP(K1837,TONG_SL!$A:$D,3,0)</f>
        <v>Túi</v>
      </c>
      <c r="R1837" s="224">
        <v>10</v>
      </c>
      <c r="S1837" s="290"/>
      <c r="T1837" s="290">
        <f>VLOOKUP(VLOOKUP(G1837,Ma_KH!$A:$R,18,0)&amp;K1837,Gia_MB!$A:$F,6,0)</f>
        <v>70950</v>
      </c>
      <c r="U1837" s="291">
        <f t="shared" si="217"/>
        <v>709500</v>
      </c>
      <c r="V1837" s="290"/>
      <c r="W1837" s="292">
        <f t="shared" si="218"/>
        <v>0</v>
      </c>
      <c r="X1837" s="293" t="str">
        <f t="shared" si="219"/>
        <v>8</v>
      </c>
      <c r="Y1837" s="290"/>
      <c r="Z1837" s="291">
        <f t="shared" si="220"/>
        <v>56760</v>
      </c>
      <c r="AA1837" s="294">
        <f>VLOOKUP(G1837,Ma_KH!$A:$R,14,0)</f>
        <v>60</v>
      </c>
    </row>
    <row r="1838" spans="1:27" x14ac:dyDescent="0.25">
      <c r="A1838" s="277">
        <v>46054</v>
      </c>
      <c r="B1838" s="278">
        <v>4184037481</v>
      </c>
      <c r="C1838" s="288" t="s">
        <v>15180</v>
      </c>
      <c r="D1838" s="286">
        <v>46056</v>
      </c>
      <c r="E1838" s="213"/>
      <c r="F1838" s="214"/>
      <c r="G1838" s="255" t="s">
        <v>13885</v>
      </c>
      <c r="H1838" s="213"/>
      <c r="I1838" s="212">
        <v>4184037481</v>
      </c>
      <c r="J1838" s="212" t="s">
        <v>70</v>
      </c>
      <c r="K1838" s="212" t="s">
        <v>44</v>
      </c>
      <c r="L1838" s="215" t="str">
        <f>VLOOKUP($K1838,[1]TONG_SL!$A$1:$D$65536,2,0)</f>
        <v>Giò lụa cây 250g</v>
      </c>
      <c r="M1838" s="247"/>
      <c r="N1838" s="215" t="str">
        <f t="shared" si="221"/>
        <v>K-C6</v>
      </c>
      <c r="O1838" s="222"/>
      <c r="P1838" s="222"/>
      <c r="Q1838" s="215" t="str">
        <f>VLOOKUP(K1838,TONG_SL!$A:$D,3,0)</f>
        <v>Túi</v>
      </c>
      <c r="R1838" s="224">
        <v>10</v>
      </c>
      <c r="S1838" s="290"/>
      <c r="T1838" s="290">
        <f>VLOOKUP(VLOOKUP(G1838,Ma_KH!$A:$R,18,0)&amp;K1838,Gia_MB!$A:$F,6,0)</f>
        <v>49500</v>
      </c>
      <c r="U1838" s="291">
        <f t="shared" si="217"/>
        <v>495000</v>
      </c>
      <c r="V1838" s="290"/>
      <c r="W1838" s="292">
        <f t="shared" si="218"/>
        <v>0</v>
      </c>
      <c r="X1838" s="293" t="str">
        <f t="shared" si="219"/>
        <v>8</v>
      </c>
      <c r="Y1838" s="290"/>
      <c r="Z1838" s="291">
        <f t="shared" si="220"/>
        <v>39600</v>
      </c>
      <c r="AA1838" s="294">
        <f>VLOOKUP(G1838,Ma_KH!$A:$R,14,0)</f>
        <v>60</v>
      </c>
    </row>
    <row r="1839" spans="1:27" x14ac:dyDescent="0.25">
      <c r="A1839" s="277">
        <v>46054</v>
      </c>
      <c r="B1839" s="278">
        <v>4184037481</v>
      </c>
      <c r="C1839" s="288" t="s">
        <v>15180</v>
      </c>
      <c r="D1839" s="286">
        <v>46056</v>
      </c>
      <c r="E1839" s="213"/>
      <c r="F1839" s="214"/>
      <c r="G1839" s="255" t="s">
        <v>13885</v>
      </c>
      <c r="H1839" s="213"/>
      <c r="I1839" s="212">
        <v>4184037481</v>
      </c>
      <c r="J1839" s="212" t="s">
        <v>70</v>
      </c>
      <c r="K1839" s="212" t="s">
        <v>27</v>
      </c>
      <c r="L1839" s="215" t="str">
        <f>VLOOKUP($K1839,[1]TONG_SL!$A$1:$D$65536,2,0)</f>
        <v>Chân giò heo muối 300g</v>
      </c>
      <c r="M1839" s="247"/>
      <c r="N1839" s="215" t="str">
        <f t="shared" si="221"/>
        <v>K-C6</v>
      </c>
      <c r="O1839" s="222"/>
      <c r="P1839" s="222"/>
      <c r="Q1839" s="215" t="str">
        <f>VLOOKUP(K1839,TONG_SL!$A:$D,3,0)</f>
        <v>Túi</v>
      </c>
      <c r="R1839" s="224">
        <v>190</v>
      </c>
      <c r="S1839" s="290"/>
      <c r="T1839" s="290">
        <f>VLOOKUP(VLOOKUP(G1839,Ma_KH!$A:$R,18,0)&amp;K1839,Gia_MB!$A:$F,6,0)</f>
        <v>73431</v>
      </c>
      <c r="U1839" s="291">
        <f t="shared" si="217"/>
        <v>13951890</v>
      </c>
      <c r="V1839" s="290"/>
      <c r="W1839" s="292">
        <f t="shared" si="218"/>
        <v>0</v>
      </c>
      <c r="X1839" s="293" t="str">
        <f t="shared" si="219"/>
        <v>8</v>
      </c>
      <c r="Y1839" s="290"/>
      <c r="Z1839" s="291">
        <f t="shared" si="220"/>
        <v>1116151.2</v>
      </c>
      <c r="AA1839" s="294">
        <f>VLOOKUP(G1839,Ma_KH!$A:$R,14,0)</f>
        <v>60</v>
      </c>
    </row>
    <row r="1840" spans="1:27" x14ac:dyDescent="0.25">
      <c r="A1840" s="277">
        <v>46054</v>
      </c>
      <c r="B1840" s="278">
        <v>4184037481</v>
      </c>
      <c r="C1840" s="288" t="s">
        <v>15180</v>
      </c>
      <c r="D1840" s="286">
        <v>46056</v>
      </c>
      <c r="E1840" s="213"/>
      <c r="F1840" s="214"/>
      <c r="G1840" s="255" t="s">
        <v>13885</v>
      </c>
      <c r="H1840" s="213"/>
      <c r="I1840" s="212">
        <v>4184037481</v>
      </c>
      <c r="J1840" s="212" t="s">
        <v>70</v>
      </c>
      <c r="K1840" s="212" t="s">
        <v>34</v>
      </c>
      <c r="L1840" s="215" t="str">
        <f>VLOOKUP($K1840,[1]TONG_SL!$A$1:$D$65536,2,0)</f>
        <v>Tai heo muối 200g</v>
      </c>
      <c r="M1840" s="247"/>
      <c r="N1840" s="215" t="str">
        <f t="shared" si="221"/>
        <v>K-C6</v>
      </c>
      <c r="O1840" s="222"/>
      <c r="P1840" s="222"/>
      <c r="Q1840" s="215" t="str">
        <f>VLOOKUP(K1840,TONG_SL!$A:$D,3,0)</f>
        <v>Túi</v>
      </c>
      <c r="R1840" s="224">
        <v>25</v>
      </c>
      <c r="S1840" s="290"/>
      <c r="T1840" s="290">
        <f>VLOOKUP(VLOOKUP(G1840,Ma_KH!$A:$R,18,0)&amp;K1840,Gia_MB!$A:$F,6,0)</f>
        <v>55595</v>
      </c>
      <c r="U1840" s="291">
        <f t="shared" si="217"/>
        <v>1389875</v>
      </c>
      <c r="V1840" s="290"/>
      <c r="W1840" s="292">
        <f t="shared" si="218"/>
        <v>0</v>
      </c>
      <c r="X1840" s="293" t="str">
        <f t="shared" si="219"/>
        <v>8</v>
      </c>
      <c r="Y1840" s="290"/>
      <c r="Z1840" s="291">
        <f t="shared" si="220"/>
        <v>111190</v>
      </c>
      <c r="AA1840" s="294">
        <f>VLOOKUP(G1840,Ma_KH!$A:$R,14,0)</f>
        <v>60</v>
      </c>
    </row>
    <row r="1841" spans="1:27" x14ac:dyDescent="0.25">
      <c r="A1841" s="277">
        <v>46054</v>
      </c>
      <c r="B1841" s="278">
        <v>4184037481</v>
      </c>
      <c r="C1841" s="288" t="s">
        <v>15180</v>
      </c>
      <c r="D1841" s="286">
        <v>46056</v>
      </c>
      <c r="E1841" s="213"/>
      <c r="F1841" s="214"/>
      <c r="G1841" s="255" t="s">
        <v>13885</v>
      </c>
      <c r="H1841" s="213"/>
      <c r="I1841" s="212">
        <v>4184037481</v>
      </c>
      <c r="J1841" s="212" t="s">
        <v>70</v>
      </c>
      <c r="K1841" s="212" t="s">
        <v>30</v>
      </c>
      <c r="L1841" s="215" t="str">
        <f>VLOOKUP($K1841,[1]TONG_SL!$A$1:$D$65536,2,0)</f>
        <v>Gà muối 500g</v>
      </c>
      <c r="M1841" s="247"/>
      <c r="N1841" s="215" t="str">
        <f t="shared" si="221"/>
        <v>K-C6</v>
      </c>
      <c r="O1841" s="222"/>
      <c r="P1841" s="222"/>
      <c r="Q1841" s="215" t="str">
        <f>VLOOKUP(K1841,TONG_SL!$A:$D,3,0)</f>
        <v>Túi</v>
      </c>
      <c r="R1841" s="224">
        <v>130</v>
      </c>
      <c r="S1841" s="290"/>
      <c r="T1841" s="290">
        <f>VLOOKUP(VLOOKUP(G1841,Ma_KH!$A:$R,18,0)&amp;K1841,Gia_MB!$A:$F,6,0)</f>
        <v>116611</v>
      </c>
      <c r="U1841" s="291">
        <f t="shared" si="217"/>
        <v>15159430</v>
      </c>
      <c r="V1841" s="290"/>
      <c r="W1841" s="292">
        <f t="shared" si="218"/>
        <v>0</v>
      </c>
      <c r="X1841" s="293" t="str">
        <f t="shared" si="219"/>
        <v>8</v>
      </c>
      <c r="Y1841" s="290"/>
      <c r="Z1841" s="291">
        <f t="shared" si="220"/>
        <v>1212754.4000000001</v>
      </c>
      <c r="AA1841" s="294">
        <f>VLOOKUP(G1841,Ma_KH!$A:$R,14,0)</f>
        <v>60</v>
      </c>
    </row>
    <row r="1842" spans="1:27" x14ac:dyDescent="0.25">
      <c r="A1842" s="277">
        <v>46049</v>
      </c>
      <c r="B1842" s="281" t="s">
        <v>15779</v>
      </c>
      <c r="C1842" s="288" t="s">
        <v>15180</v>
      </c>
      <c r="D1842" s="286">
        <v>46056</v>
      </c>
      <c r="E1842" s="213"/>
      <c r="F1842" s="214"/>
      <c r="G1842" s="255" t="s">
        <v>13800</v>
      </c>
      <c r="H1842" s="213"/>
      <c r="I1842" s="217" t="s">
        <v>15779</v>
      </c>
      <c r="J1842" s="212" t="s">
        <v>1786</v>
      </c>
      <c r="K1842" s="212" t="s">
        <v>30</v>
      </c>
      <c r="L1842" s="215" t="str">
        <f>VLOOKUP($K1842,[1]TONG_SL!$A$1:$D$65536,2,0)</f>
        <v>Gà muối 500g</v>
      </c>
      <c r="M1842" s="247"/>
      <c r="N1842" s="215" t="str">
        <f t="shared" si="221"/>
        <v>K-C6</v>
      </c>
      <c r="O1842" s="222"/>
      <c r="P1842" s="222"/>
      <c r="Q1842" s="215" t="str">
        <f>VLOOKUP(K1842,TONG_SL!$A:$D,3,0)</f>
        <v>Túi</v>
      </c>
      <c r="R1842" s="224">
        <v>10</v>
      </c>
      <c r="S1842" s="290"/>
      <c r="T1842" s="290">
        <f>VLOOKUP(VLOOKUP(G1842,Ma_KH!$A:$R,18,0)&amp;K1842,Gia_MB!$A:$F,6,0)</f>
        <v>116611</v>
      </c>
      <c r="U1842" s="291">
        <f t="shared" si="217"/>
        <v>1166110</v>
      </c>
      <c r="V1842" s="290"/>
      <c r="W1842" s="292">
        <f t="shared" si="218"/>
        <v>0</v>
      </c>
      <c r="X1842" s="293" t="str">
        <f t="shared" si="219"/>
        <v>8</v>
      </c>
      <c r="Y1842" s="290"/>
      <c r="Z1842" s="291">
        <f t="shared" si="220"/>
        <v>93288.8</v>
      </c>
      <c r="AA1842" s="294">
        <f>VLOOKUP(G1842,Ma_KH!$A:$R,14,0)</f>
        <v>60</v>
      </c>
    </row>
    <row r="1843" spans="1:27" x14ac:dyDescent="0.25">
      <c r="A1843" s="277">
        <v>46049</v>
      </c>
      <c r="B1843" s="281" t="s">
        <v>15780</v>
      </c>
      <c r="C1843" s="288" t="s">
        <v>15180</v>
      </c>
      <c r="D1843" s="286">
        <v>46056</v>
      </c>
      <c r="E1843" s="213"/>
      <c r="F1843" s="214"/>
      <c r="G1843" s="255" t="s">
        <v>13797</v>
      </c>
      <c r="H1843" s="213"/>
      <c r="I1843" s="217" t="s">
        <v>15780</v>
      </c>
      <c r="J1843" s="212" t="s">
        <v>1786</v>
      </c>
      <c r="K1843" s="212" t="s">
        <v>30</v>
      </c>
      <c r="L1843" s="215" t="str">
        <f>VLOOKUP($K1843,[1]TONG_SL!$A$1:$D$65536,2,0)</f>
        <v>Gà muối 500g</v>
      </c>
      <c r="M1843" s="247"/>
      <c r="N1843" s="215" t="str">
        <f t="shared" si="221"/>
        <v>K-C6</v>
      </c>
      <c r="O1843" s="222"/>
      <c r="P1843" s="222"/>
      <c r="Q1843" s="215" t="str">
        <f>VLOOKUP(K1843,TONG_SL!$A:$D,3,0)</f>
        <v>Túi</v>
      </c>
      <c r="R1843" s="224">
        <v>5</v>
      </c>
      <c r="S1843" s="290"/>
      <c r="T1843" s="290">
        <f>VLOOKUP(VLOOKUP(G1843,Ma_KH!$A:$R,18,0)&amp;K1843,Gia_MB!$A:$F,6,0)</f>
        <v>116611</v>
      </c>
      <c r="U1843" s="291">
        <f t="shared" si="217"/>
        <v>583055</v>
      </c>
      <c r="V1843" s="290"/>
      <c r="W1843" s="292">
        <f t="shared" si="218"/>
        <v>0</v>
      </c>
      <c r="X1843" s="293" t="str">
        <f t="shared" si="219"/>
        <v>8</v>
      </c>
      <c r="Y1843" s="290"/>
      <c r="Z1843" s="291">
        <f t="shared" si="220"/>
        <v>46644.4</v>
      </c>
      <c r="AA1843" s="294">
        <f>VLOOKUP(G1843,Ma_KH!$A:$R,14,0)</f>
        <v>60</v>
      </c>
    </row>
    <row r="1844" spans="1:27" x14ac:dyDescent="0.25">
      <c r="A1844" s="277">
        <v>46049</v>
      </c>
      <c r="B1844" s="281" t="s">
        <v>15780</v>
      </c>
      <c r="C1844" s="288" t="s">
        <v>15180</v>
      </c>
      <c r="D1844" s="286">
        <v>46056</v>
      </c>
      <c r="E1844" s="213"/>
      <c r="F1844" s="214"/>
      <c r="G1844" s="255" t="s">
        <v>13797</v>
      </c>
      <c r="H1844" s="213"/>
      <c r="I1844" s="217" t="s">
        <v>15780</v>
      </c>
      <c r="J1844" s="212" t="s">
        <v>1786</v>
      </c>
      <c r="K1844" s="212" t="s">
        <v>27</v>
      </c>
      <c r="L1844" s="215" t="str">
        <f>VLOOKUP($K1844,[1]TONG_SL!$A$1:$D$65536,2,0)</f>
        <v>Chân giò heo muối 300g</v>
      </c>
      <c r="M1844" s="247"/>
      <c r="N1844" s="215" t="str">
        <f t="shared" si="221"/>
        <v>K-C6</v>
      </c>
      <c r="O1844" s="222"/>
      <c r="P1844" s="222"/>
      <c r="Q1844" s="215" t="str">
        <f>VLOOKUP(K1844,TONG_SL!$A:$D,3,0)</f>
        <v>Túi</v>
      </c>
      <c r="R1844" s="224">
        <v>10</v>
      </c>
      <c r="S1844" s="290"/>
      <c r="T1844" s="290">
        <f>VLOOKUP(VLOOKUP(G1844,Ma_KH!$A:$R,18,0)&amp;K1844,Gia_MB!$A:$F,6,0)</f>
        <v>73431</v>
      </c>
      <c r="U1844" s="291">
        <f t="shared" si="217"/>
        <v>734310</v>
      </c>
      <c r="V1844" s="290"/>
      <c r="W1844" s="292">
        <f t="shared" si="218"/>
        <v>0</v>
      </c>
      <c r="X1844" s="293" t="str">
        <f t="shared" si="219"/>
        <v>8</v>
      </c>
      <c r="Y1844" s="290"/>
      <c r="Z1844" s="291">
        <f t="shared" si="220"/>
        <v>58744.800000000003</v>
      </c>
      <c r="AA1844" s="294">
        <f>VLOOKUP(G1844,Ma_KH!$A:$R,14,0)</f>
        <v>60</v>
      </c>
    </row>
    <row r="1845" spans="1:27" x14ac:dyDescent="0.25">
      <c r="A1845" s="211">
        <v>46049</v>
      </c>
      <c r="B1845" s="217" t="s">
        <v>15781</v>
      </c>
      <c r="C1845" s="10" t="s">
        <v>15180</v>
      </c>
      <c r="D1845" s="9">
        <v>46056</v>
      </c>
      <c r="E1845" s="213"/>
      <c r="F1845" s="214"/>
      <c r="G1845" s="255" t="s">
        <v>14815</v>
      </c>
      <c r="H1845" s="213"/>
      <c r="I1845" s="217" t="s">
        <v>15781</v>
      </c>
      <c r="J1845" s="212" t="s">
        <v>1786</v>
      </c>
      <c r="K1845" s="212" t="s">
        <v>30</v>
      </c>
      <c r="L1845" s="215" t="str">
        <f>VLOOKUP($K1845,[1]TONG_SL!$A$1:$D$65536,2,0)</f>
        <v>Gà muối 500g</v>
      </c>
      <c r="M1845" s="247"/>
      <c r="N1845" s="215" t="str">
        <f t="shared" si="221"/>
        <v>K-C6</v>
      </c>
      <c r="O1845" s="222"/>
      <c r="P1845" s="222"/>
      <c r="Q1845" s="215" t="str">
        <f>VLOOKUP(K1845,TONG_SL!$A:$D,3,0)</f>
        <v>Túi</v>
      </c>
      <c r="R1845" s="224">
        <v>15</v>
      </c>
      <c r="S1845" s="290"/>
      <c r="T1845" s="290">
        <f>VLOOKUP(VLOOKUP(G1845,Ma_KH!$A:$R,18,0)&amp;K1845,Gia_MB!$A:$F,6,0)</f>
        <v>116611</v>
      </c>
      <c r="U1845" s="291">
        <f t="shared" si="217"/>
        <v>1749165</v>
      </c>
      <c r="V1845" s="290"/>
      <c r="W1845" s="292">
        <f t="shared" si="218"/>
        <v>0</v>
      </c>
      <c r="X1845" s="293" t="str">
        <f t="shared" si="219"/>
        <v>8</v>
      </c>
      <c r="Y1845" s="290"/>
      <c r="Z1845" s="291">
        <f t="shared" si="220"/>
        <v>139933.20000000001</v>
      </c>
      <c r="AA1845" s="294">
        <f>VLOOKUP(G1845,Ma_KH!$A:$R,14,0)</f>
        <v>60</v>
      </c>
    </row>
    <row r="1846" spans="1:27" x14ac:dyDescent="0.25">
      <c r="A1846" s="277">
        <v>46049</v>
      </c>
      <c r="B1846" s="278">
        <v>4184203613</v>
      </c>
      <c r="C1846" s="288" t="s">
        <v>15180</v>
      </c>
      <c r="D1846" s="286">
        <v>46056</v>
      </c>
      <c r="E1846" s="213"/>
      <c r="F1846" s="214"/>
      <c r="G1846" s="255" t="s">
        <v>14827</v>
      </c>
      <c r="H1846" s="213"/>
      <c r="I1846" s="212">
        <v>4184203613</v>
      </c>
      <c r="J1846" s="212" t="s">
        <v>1786</v>
      </c>
      <c r="K1846" s="212" t="s">
        <v>27</v>
      </c>
      <c r="L1846" s="215" t="str">
        <f>VLOOKUP($K1846,[1]TONG_SL!$A$1:$D$65536,2,0)</f>
        <v>Chân giò heo muối 300g</v>
      </c>
      <c r="M1846" s="247"/>
      <c r="N1846" s="215" t="str">
        <f t="shared" si="221"/>
        <v>K-C6</v>
      </c>
      <c r="O1846" s="222"/>
      <c r="P1846" s="222"/>
      <c r="Q1846" s="215" t="str">
        <f>VLOOKUP(K1846,TONG_SL!$A:$D,3,0)</f>
        <v>Túi</v>
      </c>
      <c r="R1846" s="224">
        <v>10</v>
      </c>
      <c r="S1846" s="290"/>
      <c r="T1846" s="290">
        <f>VLOOKUP(VLOOKUP(G1846,Ma_KH!$A:$R,18,0)&amp;K1846,Gia_MB!$A:$F,6,0)</f>
        <v>73431</v>
      </c>
      <c r="U1846" s="291">
        <f t="shared" si="217"/>
        <v>734310</v>
      </c>
      <c r="V1846" s="290"/>
      <c r="W1846" s="292">
        <f t="shared" si="218"/>
        <v>0</v>
      </c>
      <c r="X1846" s="293" t="str">
        <f t="shared" si="219"/>
        <v>8</v>
      </c>
      <c r="Y1846" s="290"/>
      <c r="Z1846" s="291">
        <f t="shared" si="220"/>
        <v>58744.800000000003</v>
      </c>
      <c r="AA1846" s="294">
        <f>VLOOKUP(G1846,Ma_KH!$A:$R,14,0)</f>
        <v>60</v>
      </c>
    </row>
    <row r="1847" spans="1:27" x14ac:dyDescent="0.25">
      <c r="A1847" s="277">
        <v>46049</v>
      </c>
      <c r="B1847" s="278">
        <v>4184203613</v>
      </c>
      <c r="C1847" s="288" t="s">
        <v>15180</v>
      </c>
      <c r="D1847" s="286">
        <v>46056</v>
      </c>
      <c r="E1847" s="213"/>
      <c r="F1847" s="214"/>
      <c r="G1847" s="255" t="s">
        <v>14827</v>
      </c>
      <c r="H1847" s="213"/>
      <c r="I1847" s="212">
        <v>4184203613</v>
      </c>
      <c r="J1847" s="212" t="s">
        <v>1786</v>
      </c>
      <c r="K1847" s="212" t="s">
        <v>34</v>
      </c>
      <c r="L1847" s="215" t="str">
        <f>VLOOKUP($K1847,[1]TONG_SL!$A$1:$D$65536,2,0)</f>
        <v>Tai heo muối 200g</v>
      </c>
      <c r="M1847" s="247"/>
      <c r="N1847" s="215" t="str">
        <f t="shared" si="221"/>
        <v>K-C6</v>
      </c>
      <c r="O1847" s="222"/>
      <c r="P1847" s="222"/>
      <c r="Q1847" s="215" t="str">
        <f>VLOOKUP(K1847,TONG_SL!$A:$D,3,0)</f>
        <v>Túi</v>
      </c>
      <c r="R1847" s="224">
        <v>5</v>
      </c>
      <c r="S1847" s="290"/>
      <c r="T1847" s="290">
        <f>VLOOKUP(VLOOKUP(G1847,Ma_KH!$A:$R,18,0)&amp;K1847,Gia_MB!$A:$F,6,0)</f>
        <v>55595</v>
      </c>
      <c r="U1847" s="291">
        <f t="shared" si="217"/>
        <v>277975</v>
      </c>
      <c r="V1847" s="290"/>
      <c r="W1847" s="292">
        <f t="shared" si="218"/>
        <v>0</v>
      </c>
      <c r="X1847" s="293" t="str">
        <f t="shared" si="219"/>
        <v>8</v>
      </c>
      <c r="Y1847" s="290"/>
      <c r="Z1847" s="291">
        <f t="shared" si="220"/>
        <v>22238</v>
      </c>
      <c r="AA1847" s="294">
        <f>VLOOKUP(G1847,Ma_KH!$A:$R,14,0)</f>
        <v>60</v>
      </c>
    </row>
    <row r="1848" spans="1:27" x14ac:dyDescent="0.25">
      <c r="A1848" s="277">
        <v>46049</v>
      </c>
      <c r="B1848" s="278">
        <v>4183832228</v>
      </c>
      <c r="C1848" s="288" t="s">
        <v>15180</v>
      </c>
      <c r="D1848" s="286">
        <v>46056</v>
      </c>
      <c r="E1848" s="213"/>
      <c r="F1848" s="214"/>
      <c r="G1848" s="255" t="s">
        <v>14822</v>
      </c>
      <c r="H1848" s="213"/>
      <c r="I1848" s="212">
        <v>4183832228</v>
      </c>
      <c r="J1848" s="212" t="s">
        <v>1786</v>
      </c>
      <c r="K1848" s="212" t="s">
        <v>48</v>
      </c>
      <c r="L1848" s="215" t="str">
        <f>VLOOKUP($K1848,[1]TONG_SL!$A$1:$D$65536,2,0)</f>
        <v>Mọc Nấm Hương 250g</v>
      </c>
      <c r="M1848" s="247"/>
      <c r="N1848" s="215" t="str">
        <f t="shared" si="221"/>
        <v>K-C6</v>
      </c>
      <c r="O1848" s="222"/>
      <c r="P1848" s="222"/>
      <c r="Q1848" s="215" t="str">
        <f>VLOOKUP(K1848,TONG_SL!$A:$D,3,0)</f>
        <v>Túi</v>
      </c>
      <c r="R1848" s="224">
        <v>2</v>
      </c>
      <c r="S1848" s="290"/>
      <c r="T1848" s="290">
        <f>VLOOKUP(VLOOKUP(G1848,Ma_KH!$A:$R,18,0)&amp;K1848,Gia_MB!$A:$F,6,0)</f>
        <v>46000</v>
      </c>
      <c r="U1848" s="291">
        <f t="shared" si="217"/>
        <v>92000</v>
      </c>
      <c r="V1848" s="290"/>
      <c r="W1848" s="292">
        <f t="shared" si="218"/>
        <v>0</v>
      </c>
      <c r="X1848" s="293" t="str">
        <f t="shared" si="219"/>
        <v>8</v>
      </c>
      <c r="Y1848" s="290"/>
      <c r="Z1848" s="291">
        <f t="shared" si="220"/>
        <v>7360</v>
      </c>
      <c r="AA1848" s="294">
        <f>VLOOKUP(G1848,Ma_KH!$A:$R,14,0)</f>
        <v>60</v>
      </c>
    </row>
    <row r="1849" spans="1:27" x14ac:dyDescent="0.25">
      <c r="A1849" s="277">
        <v>46049</v>
      </c>
      <c r="B1849" s="278">
        <v>4183832228</v>
      </c>
      <c r="C1849" s="288" t="s">
        <v>15180</v>
      </c>
      <c r="D1849" s="286">
        <v>46056</v>
      </c>
      <c r="E1849" s="213"/>
      <c r="F1849" s="214"/>
      <c r="G1849" s="255" t="s">
        <v>14822</v>
      </c>
      <c r="H1849" s="213"/>
      <c r="I1849" s="212">
        <v>4183832228</v>
      </c>
      <c r="J1849" s="212" t="s">
        <v>1786</v>
      </c>
      <c r="K1849" s="212" t="s">
        <v>30</v>
      </c>
      <c r="L1849" s="215" t="str">
        <f>VLOOKUP($K1849,[1]TONG_SL!$A$1:$D$65536,2,0)</f>
        <v>Gà muối 500g</v>
      </c>
      <c r="M1849" s="247"/>
      <c r="N1849" s="215" t="str">
        <f t="shared" si="221"/>
        <v>K-C6</v>
      </c>
      <c r="O1849" s="222"/>
      <c r="P1849" s="222"/>
      <c r="Q1849" s="215" t="str">
        <f>VLOOKUP(K1849,TONG_SL!$A:$D,3,0)</f>
        <v>Túi</v>
      </c>
      <c r="R1849" s="224">
        <v>10</v>
      </c>
      <c r="S1849" s="290"/>
      <c r="T1849" s="290">
        <f>VLOOKUP(VLOOKUP(G1849,Ma_KH!$A:$R,18,0)&amp;K1849,Gia_MB!$A:$F,6,0)</f>
        <v>116611</v>
      </c>
      <c r="U1849" s="291">
        <f t="shared" si="217"/>
        <v>1166110</v>
      </c>
      <c r="V1849" s="290"/>
      <c r="W1849" s="292">
        <f t="shared" si="218"/>
        <v>0</v>
      </c>
      <c r="X1849" s="293" t="str">
        <f t="shared" si="219"/>
        <v>8</v>
      </c>
      <c r="Y1849" s="290"/>
      <c r="Z1849" s="291">
        <f t="shared" si="220"/>
        <v>93288.8</v>
      </c>
      <c r="AA1849" s="294">
        <f>VLOOKUP(G1849,Ma_KH!$A:$R,14,0)</f>
        <v>60</v>
      </c>
    </row>
    <row r="1850" spans="1:27" x14ac:dyDescent="0.25">
      <c r="A1850" s="277">
        <v>46049</v>
      </c>
      <c r="B1850" s="278">
        <v>4183832228</v>
      </c>
      <c r="C1850" s="288" t="s">
        <v>15180</v>
      </c>
      <c r="D1850" s="286">
        <v>46056</v>
      </c>
      <c r="E1850" s="213"/>
      <c r="F1850" s="214"/>
      <c r="G1850" s="255" t="s">
        <v>14822</v>
      </c>
      <c r="H1850" s="213"/>
      <c r="I1850" s="212">
        <v>4183832228</v>
      </c>
      <c r="J1850" s="212" t="s">
        <v>1786</v>
      </c>
      <c r="K1850" s="212" t="s">
        <v>27</v>
      </c>
      <c r="L1850" s="215" t="str">
        <f>VLOOKUP($K1850,[1]TONG_SL!$A$1:$D$65536,2,0)</f>
        <v>Chân giò heo muối 300g</v>
      </c>
      <c r="M1850" s="247"/>
      <c r="N1850" s="215" t="str">
        <f t="shared" si="221"/>
        <v>K-C6</v>
      </c>
      <c r="O1850" s="222"/>
      <c r="P1850" s="222"/>
      <c r="Q1850" s="215" t="str">
        <f>VLOOKUP(K1850,TONG_SL!$A:$D,3,0)</f>
        <v>Túi</v>
      </c>
      <c r="R1850" s="224">
        <v>3</v>
      </c>
      <c r="S1850" s="290"/>
      <c r="T1850" s="290">
        <f>VLOOKUP(VLOOKUP(G1850,Ma_KH!$A:$R,18,0)&amp;K1850,Gia_MB!$A:$F,6,0)</f>
        <v>73431</v>
      </c>
      <c r="U1850" s="291">
        <f t="shared" si="217"/>
        <v>220293</v>
      </c>
      <c r="V1850" s="290"/>
      <c r="W1850" s="292">
        <f t="shared" si="218"/>
        <v>0</v>
      </c>
      <c r="X1850" s="293" t="str">
        <f t="shared" si="219"/>
        <v>8</v>
      </c>
      <c r="Y1850" s="290"/>
      <c r="Z1850" s="291">
        <f t="shared" si="220"/>
        <v>17623.439999999999</v>
      </c>
      <c r="AA1850" s="294">
        <f>VLOOKUP(G1850,Ma_KH!$A:$R,14,0)</f>
        <v>60</v>
      </c>
    </row>
    <row r="1851" spans="1:27" x14ac:dyDescent="0.25">
      <c r="A1851" s="277">
        <v>46049</v>
      </c>
      <c r="B1851" s="278">
        <v>4183832224</v>
      </c>
      <c r="C1851" s="288" t="s">
        <v>15180</v>
      </c>
      <c r="D1851" s="286">
        <v>46056</v>
      </c>
      <c r="E1851" s="213"/>
      <c r="F1851" s="214"/>
      <c r="G1851" s="255" t="s">
        <v>14821</v>
      </c>
      <c r="H1851" s="213"/>
      <c r="I1851" s="212">
        <v>4183832224</v>
      </c>
      <c r="J1851" s="212" t="s">
        <v>1786</v>
      </c>
      <c r="K1851" s="212" t="s">
        <v>48</v>
      </c>
      <c r="L1851" s="215" t="str">
        <f>VLOOKUP($K1851,[1]TONG_SL!$A$1:$D$65536,2,0)</f>
        <v>Mọc Nấm Hương 250g</v>
      </c>
      <c r="M1851" s="247"/>
      <c r="N1851" s="215" t="str">
        <f t="shared" si="221"/>
        <v>K-C6</v>
      </c>
      <c r="O1851" s="222"/>
      <c r="P1851" s="222"/>
      <c r="Q1851" s="215" t="str">
        <f>VLOOKUP(K1851,TONG_SL!$A:$D,3,0)</f>
        <v>Túi</v>
      </c>
      <c r="R1851" s="224">
        <v>2</v>
      </c>
      <c r="S1851" s="290"/>
      <c r="T1851" s="290">
        <f>VLOOKUP(VLOOKUP(G1851,Ma_KH!$A:$R,18,0)&amp;K1851,Gia_MB!$A:$F,6,0)</f>
        <v>46000</v>
      </c>
      <c r="U1851" s="291">
        <f t="shared" ref="U1851:U1882" si="222">T1851*R1851</f>
        <v>92000</v>
      </c>
      <c r="V1851" s="290"/>
      <c r="W1851" s="292">
        <f t="shared" ref="W1851:W1882" si="223">U1851*V1851</f>
        <v>0</v>
      </c>
      <c r="X1851" s="293" t="str">
        <f t="shared" ref="X1851:X1882" si="224">IF(B1851&lt;&gt;"","8","0")</f>
        <v>8</v>
      </c>
      <c r="Y1851" s="290"/>
      <c r="Z1851" s="291">
        <f t="shared" ref="Z1851:Z1882" si="225">U1851*X1851%</f>
        <v>7360</v>
      </c>
      <c r="AA1851" s="294">
        <f>VLOOKUP(G1851,Ma_KH!$A:$R,14,0)</f>
        <v>60</v>
      </c>
    </row>
    <row r="1852" spans="1:27" x14ac:dyDescent="0.25">
      <c r="A1852" s="277">
        <v>46049</v>
      </c>
      <c r="B1852" s="278">
        <v>4183832224</v>
      </c>
      <c r="C1852" s="288" t="s">
        <v>15180</v>
      </c>
      <c r="D1852" s="286">
        <v>46056</v>
      </c>
      <c r="E1852" s="213"/>
      <c r="F1852" s="214"/>
      <c r="G1852" s="255" t="s">
        <v>14821</v>
      </c>
      <c r="H1852" s="213"/>
      <c r="I1852" s="212">
        <v>4183832224</v>
      </c>
      <c r="J1852" s="212" t="s">
        <v>1786</v>
      </c>
      <c r="K1852" s="212" t="s">
        <v>32</v>
      </c>
      <c r="L1852" s="215" t="str">
        <f>VLOOKUP($K1852,[1]TONG_SL!$A$1:$D$65536,2,0)</f>
        <v>Giò Tai Lưỡi Xào 250g</v>
      </c>
      <c r="M1852" s="247"/>
      <c r="N1852" s="215" t="str">
        <f t="shared" si="221"/>
        <v>K-C6</v>
      </c>
      <c r="O1852" s="222"/>
      <c r="P1852" s="222"/>
      <c r="Q1852" s="215" t="str">
        <f>VLOOKUP(K1852,TONG_SL!$A:$D,3,0)</f>
        <v>Túi</v>
      </c>
      <c r="R1852" s="224">
        <v>3</v>
      </c>
      <c r="S1852" s="290"/>
      <c r="T1852" s="290">
        <f>VLOOKUP(VLOOKUP(G1852,Ma_KH!$A:$R,18,0)&amp;K1852,Gia_MB!$A:$F,6,0)</f>
        <v>50182</v>
      </c>
      <c r="U1852" s="291">
        <f t="shared" si="222"/>
        <v>150546</v>
      </c>
      <c r="V1852" s="290"/>
      <c r="W1852" s="292">
        <f t="shared" si="223"/>
        <v>0</v>
      </c>
      <c r="X1852" s="293" t="str">
        <f t="shared" si="224"/>
        <v>8</v>
      </c>
      <c r="Y1852" s="290"/>
      <c r="Z1852" s="291">
        <f t="shared" si="225"/>
        <v>12043.68</v>
      </c>
      <c r="AA1852" s="294">
        <f>VLOOKUP(G1852,Ma_KH!$A:$R,14,0)</f>
        <v>60</v>
      </c>
    </row>
    <row r="1853" spans="1:27" x14ac:dyDescent="0.25">
      <c r="A1853" s="277">
        <v>46049</v>
      </c>
      <c r="B1853" s="278">
        <v>4183832224</v>
      </c>
      <c r="C1853" s="288" t="s">
        <v>15180</v>
      </c>
      <c r="D1853" s="286">
        <v>46056</v>
      </c>
      <c r="E1853" s="213"/>
      <c r="F1853" s="214"/>
      <c r="G1853" s="255" t="s">
        <v>14821</v>
      </c>
      <c r="H1853" s="213"/>
      <c r="I1853" s="212">
        <v>4183832224</v>
      </c>
      <c r="J1853" s="212" t="s">
        <v>1786</v>
      </c>
      <c r="K1853" s="212" t="s">
        <v>30</v>
      </c>
      <c r="L1853" s="215" t="str">
        <f>VLOOKUP($K1853,[1]TONG_SL!$A$1:$D$65536,2,0)</f>
        <v>Gà muối 500g</v>
      </c>
      <c r="M1853" s="247"/>
      <c r="N1853" s="215" t="str">
        <f t="shared" si="221"/>
        <v>K-C6</v>
      </c>
      <c r="O1853" s="222"/>
      <c r="P1853" s="222"/>
      <c r="Q1853" s="215" t="str">
        <f>VLOOKUP(K1853,TONG_SL!$A:$D,3,0)</f>
        <v>Túi</v>
      </c>
      <c r="R1853" s="224">
        <v>16</v>
      </c>
      <c r="S1853" s="290"/>
      <c r="T1853" s="290">
        <f>VLOOKUP(VLOOKUP(G1853,Ma_KH!$A:$R,18,0)&amp;K1853,Gia_MB!$A:$F,6,0)</f>
        <v>116611</v>
      </c>
      <c r="U1853" s="291">
        <f t="shared" si="222"/>
        <v>1865776</v>
      </c>
      <c r="V1853" s="290"/>
      <c r="W1853" s="292">
        <f t="shared" si="223"/>
        <v>0</v>
      </c>
      <c r="X1853" s="293" t="str">
        <f t="shared" si="224"/>
        <v>8</v>
      </c>
      <c r="Y1853" s="290"/>
      <c r="Z1853" s="291">
        <f t="shared" si="225"/>
        <v>149262.08000000002</v>
      </c>
      <c r="AA1853" s="294">
        <f>VLOOKUP(G1853,Ma_KH!$A:$R,14,0)</f>
        <v>60</v>
      </c>
    </row>
    <row r="1854" spans="1:27" x14ac:dyDescent="0.25">
      <c r="A1854" s="277">
        <v>46049</v>
      </c>
      <c r="B1854" s="278">
        <v>4183832224</v>
      </c>
      <c r="C1854" s="288" t="s">
        <v>15180</v>
      </c>
      <c r="D1854" s="286">
        <v>46056</v>
      </c>
      <c r="E1854" s="213"/>
      <c r="F1854" s="214"/>
      <c r="G1854" s="255" t="s">
        <v>14821</v>
      </c>
      <c r="H1854" s="213"/>
      <c r="I1854" s="212">
        <v>4183832224</v>
      </c>
      <c r="J1854" s="212" t="s">
        <v>1786</v>
      </c>
      <c r="K1854" s="212" t="s">
        <v>27</v>
      </c>
      <c r="L1854" s="215" t="str">
        <f>VLOOKUP($K1854,[1]TONG_SL!$A$1:$D$65536,2,0)</f>
        <v>Chân giò heo muối 300g</v>
      </c>
      <c r="M1854" s="247"/>
      <c r="N1854" s="215" t="str">
        <f t="shared" si="221"/>
        <v>K-C6</v>
      </c>
      <c r="O1854" s="222"/>
      <c r="P1854" s="222"/>
      <c r="Q1854" s="215" t="str">
        <f>VLOOKUP(K1854,TONG_SL!$A:$D,3,0)</f>
        <v>Túi</v>
      </c>
      <c r="R1854" s="224">
        <v>3</v>
      </c>
      <c r="S1854" s="290"/>
      <c r="T1854" s="290">
        <f>VLOOKUP(VLOOKUP(G1854,Ma_KH!$A:$R,18,0)&amp;K1854,Gia_MB!$A:$F,6,0)</f>
        <v>73431</v>
      </c>
      <c r="U1854" s="291">
        <f t="shared" si="222"/>
        <v>220293</v>
      </c>
      <c r="V1854" s="290"/>
      <c r="W1854" s="292">
        <f t="shared" si="223"/>
        <v>0</v>
      </c>
      <c r="X1854" s="293" t="str">
        <f t="shared" si="224"/>
        <v>8</v>
      </c>
      <c r="Y1854" s="290"/>
      <c r="Z1854" s="291">
        <f t="shared" si="225"/>
        <v>17623.439999999999</v>
      </c>
      <c r="AA1854" s="294">
        <f>VLOOKUP(G1854,Ma_KH!$A:$R,14,0)</f>
        <v>60</v>
      </c>
    </row>
    <row r="1855" spans="1:27" x14ac:dyDescent="0.25">
      <c r="A1855" s="277">
        <v>46049</v>
      </c>
      <c r="B1855" s="278">
        <v>4183833177</v>
      </c>
      <c r="C1855" s="288" t="s">
        <v>15180</v>
      </c>
      <c r="D1855" s="286">
        <v>46056</v>
      </c>
      <c r="E1855" s="213"/>
      <c r="F1855" s="214"/>
      <c r="G1855" s="255" t="s">
        <v>13778</v>
      </c>
      <c r="H1855" s="213"/>
      <c r="I1855" s="212">
        <v>4183833177</v>
      </c>
      <c r="J1855" s="212" t="s">
        <v>1786</v>
      </c>
      <c r="K1855" s="212" t="s">
        <v>27</v>
      </c>
      <c r="L1855" s="215" t="str">
        <f>VLOOKUP($K1855,[1]TONG_SL!$A$1:$D$65536,2,0)</f>
        <v>Chân giò heo muối 300g</v>
      </c>
      <c r="M1855" s="247"/>
      <c r="N1855" s="215" t="str">
        <f t="shared" si="221"/>
        <v>K-C6</v>
      </c>
      <c r="O1855" s="222"/>
      <c r="P1855" s="222"/>
      <c r="Q1855" s="215" t="str">
        <f>VLOOKUP(K1855,TONG_SL!$A:$D,3,0)</f>
        <v>Túi</v>
      </c>
      <c r="R1855" s="224">
        <v>3</v>
      </c>
      <c r="S1855" s="290"/>
      <c r="T1855" s="290">
        <f>VLOOKUP(VLOOKUP(G1855,Ma_KH!$A:$R,18,0)&amp;K1855,Gia_MB!$A:$F,6,0)</f>
        <v>73431</v>
      </c>
      <c r="U1855" s="291">
        <f t="shared" si="222"/>
        <v>220293</v>
      </c>
      <c r="V1855" s="290"/>
      <c r="W1855" s="292">
        <f t="shared" si="223"/>
        <v>0</v>
      </c>
      <c r="X1855" s="293" t="str">
        <f t="shared" si="224"/>
        <v>8</v>
      </c>
      <c r="Y1855" s="290"/>
      <c r="Z1855" s="291">
        <f t="shared" si="225"/>
        <v>17623.439999999999</v>
      </c>
      <c r="AA1855" s="294">
        <f>VLOOKUP(G1855,Ma_KH!$A:$R,14,0)</f>
        <v>60</v>
      </c>
    </row>
    <row r="1856" spans="1:27" x14ac:dyDescent="0.25">
      <c r="A1856" s="277">
        <v>46049</v>
      </c>
      <c r="B1856" s="278">
        <v>4183833177</v>
      </c>
      <c r="C1856" s="288" t="s">
        <v>15180</v>
      </c>
      <c r="D1856" s="286">
        <v>46056</v>
      </c>
      <c r="E1856" s="213"/>
      <c r="F1856" s="214"/>
      <c r="G1856" s="255" t="s">
        <v>13778</v>
      </c>
      <c r="H1856" s="213"/>
      <c r="I1856" s="212">
        <v>4183833177</v>
      </c>
      <c r="J1856" s="212" t="s">
        <v>1786</v>
      </c>
      <c r="K1856" s="212" t="s">
        <v>30</v>
      </c>
      <c r="L1856" s="215" t="str">
        <f>VLOOKUP($K1856,[1]TONG_SL!$A$1:$D$65536,2,0)</f>
        <v>Gà muối 500g</v>
      </c>
      <c r="M1856" s="247"/>
      <c r="N1856" s="215" t="str">
        <f t="shared" si="221"/>
        <v>K-C6</v>
      </c>
      <c r="O1856" s="222"/>
      <c r="P1856" s="222"/>
      <c r="Q1856" s="215" t="str">
        <f>VLOOKUP(K1856,TONG_SL!$A:$D,3,0)</f>
        <v>Túi</v>
      </c>
      <c r="R1856" s="224">
        <v>7</v>
      </c>
      <c r="S1856" s="290"/>
      <c r="T1856" s="290">
        <f>VLOOKUP(VLOOKUP(G1856,Ma_KH!$A:$R,18,0)&amp;K1856,Gia_MB!$A:$F,6,0)</f>
        <v>116611</v>
      </c>
      <c r="U1856" s="291">
        <f t="shared" si="222"/>
        <v>816277</v>
      </c>
      <c r="V1856" s="290"/>
      <c r="W1856" s="292">
        <f t="shared" si="223"/>
        <v>0</v>
      </c>
      <c r="X1856" s="293" t="str">
        <f t="shared" si="224"/>
        <v>8</v>
      </c>
      <c r="Y1856" s="290"/>
      <c r="Z1856" s="291">
        <f t="shared" si="225"/>
        <v>65302.16</v>
      </c>
      <c r="AA1856" s="294">
        <f>VLOOKUP(G1856,Ma_KH!$A:$R,14,0)</f>
        <v>60</v>
      </c>
    </row>
    <row r="1857" spans="1:27" x14ac:dyDescent="0.25">
      <c r="A1857" s="277">
        <v>46049</v>
      </c>
      <c r="B1857" s="278">
        <v>4183831941</v>
      </c>
      <c r="C1857" s="288" t="s">
        <v>15180</v>
      </c>
      <c r="D1857" s="286">
        <v>46056</v>
      </c>
      <c r="E1857" s="213"/>
      <c r="F1857" s="214"/>
      <c r="G1857" s="255" t="s">
        <v>13767</v>
      </c>
      <c r="H1857" s="213"/>
      <c r="I1857" s="212">
        <v>4183831941</v>
      </c>
      <c r="J1857" s="212" t="s">
        <v>1786</v>
      </c>
      <c r="K1857" s="212" t="s">
        <v>27</v>
      </c>
      <c r="L1857" s="215" t="str">
        <f>VLOOKUP($K1857,[1]TONG_SL!$A$1:$D$65536,2,0)</f>
        <v>Chân giò heo muối 300g</v>
      </c>
      <c r="M1857" s="247"/>
      <c r="N1857" s="215" t="str">
        <f t="shared" si="221"/>
        <v>K-C6</v>
      </c>
      <c r="O1857" s="222"/>
      <c r="P1857" s="222"/>
      <c r="Q1857" s="215" t="str">
        <f>VLOOKUP(K1857,TONG_SL!$A:$D,3,0)</f>
        <v>Túi</v>
      </c>
      <c r="R1857" s="224">
        <v>4</v>
      </c>
      <c r="S1857" s="290"/>
      <c r="T1857" s="290">
        <f>VLOOKUP(VLOOKUP(G1857,Ma_KH!$A:$R,18,0)&amp;K1857,Gia_MB!$A:$F,6,0)</f>
        <v>73431</v>
      </c>
      <c r="U1857" s="291">
        <f t="shared" si="222"/>
        <v>293724</v>
      </c>
      <c r="V1857" s="290"/>
      <c r="W1857" s="292">
        <f t="shared" si="223"/>
        <v>0</v>
      </c>
      <c r="X1857" s="293" t="str">
        <f t="shared" si="224"/>
        <v>8</v>
      </c>
      <c r="Y1857" s="290"/>
      <c r="Z1857" s="291">
        <f t="shared" si="225"/>
        <v>23497.920000000002</v>
      </c>
      <c r="AA1857" s="294">
        <f>VLOOKUP(G1857,Ma_KH!$A:$R,14,0)</f>
        <v>60</v>
      </c>
    </row>
    <row r="1858" spans="1:27" x14ac:dyDescent="0.25">
      <c r="A1858" s="277">
        <v>46049</v>
      </c>
      <c r="B1858" s="278">
        <v>4183831941</v>
      </c>
      <c r="C1858" s="288" t="s">
        <v>15180</v>
      </c>
      <c r="D1858" s="286">
        <v>46056</v>
      </c>
      <c r="E1858" s="213"/>
      <c r="F1858" s="214"/>
      <c r="G1858" s="255" t="s">
        <v>13767</v>
      </c>
      <c r="H1858" s="213"/>
      <c r="I1858" s="212">
        <v>4183831941</v>
      </c>
      <c r="J1858" s="212" t="s">
        <v>1786</v>
      </c>
      <c r="K1858" s="212" t="s">
        <v>30</v>
      </c>
      <c r="L1858" s="215" t="str">
        <f>VLOOKUP($K1858,[1]TONG_SL!$A$1:$D$65536,2,0)</f>
        <v>Gà muối 500g</v>
      </c>
      <c r="M1858" s="247"/>
      <c r="N1858" s="215" t="str">
        <f t="shared" si="221"/>
        <v>K-C6</v>
      </c>
      <c r="O1858" s="222"/>
      <c r="P1858" s="222"/>
      <c r="Q1858" s="215" t="str">
        <f>VLOOKUP(K1858,TONG_SL!$A:$D,3,0)</f>
        <v>Túi</v>
      </c>
      <c r="R1858" s="224">
        <v>6</v>
      </c>
      <c r="S1858" s="290"/>
      <c r="T1858" s="290">
        <f>VLOOKUP(VLOOKUP(G1858,Ma_KH!$A:$R,18,0)&amp;K1858,Gia_MB!$A:$F,6,0)</f>
        <v>116611</v>
      </c>
      <c r="U1858" s="291">
        <f t="shared" si="222"/>
        <v>699666</v>
      </c>
      <c r="V1858" s="290"/>
      <c r="W1858" s="292">
        <f t="shared" si="223"/>
        <v>0</v>
      </c>
      <c r="X1858" s="293" t="str">
        <f t="shared" si="224"/>
        <v>8</v>
      </c>
      <c r="Y1858" s="290"/>
      <c r="Z1858" s="291">
        <f t="shared" si="225"/>
        <v>55973.279999999999</v>
      </c>
      <c r="AA1858" s="294">
        <f>VLOOKUP(G1858,Ma_KH!$A:$R,14,0)</f>
        <v>60</v>
      </c>
    </row>
    <row r="1859" spans="1:27" x14ac:dyDescent="0.25">
      <c r="A1859" s="277">
        <v>46049</v>
      </c>
      <c r="B1859" s="278">
        <v>4183832832</v>
      </c>
      <c r="C1859" s="288" t="s">
        <v>15180</v>
      </c>
      <c r="D1859" s="286">
        <v>46056</v>
      </c>
      <c r="E1859" s="213"/>
      <c r="F1859" s="214"/>
      <c r="G1859" s="255" t="s">
        <v>13799</v>
      </c>
      <c r="H1859" s="213"/>
      <c r="I1859" s="212">
        <v>4183832832</v>
      </c>
      <c r="J1859" s="212" t="s">
        <v>1786</v>
      </c>
      <c r="K1859" s="212" t="s">
        <v>30</v>
      </c>
      <c r="L1859" s="215" t="str">
        <f>VLOOKUP($K1859,[1]TONG_SL!$A$1:$D$65536,2,0)</f>
        <v>Gà muối 500g</v>
      </c>
      <c r="M1859" s="247"/>
      <c r="N1859" s="215" t="str">
        <f t="shared" si="221"/>
        <v>K-C6</v>
      </c>
      <c r="O1859" s="222"/>
      <c r="P1859" s="222"/>
      <c r="Q1859" s="215" t="str">
        <f>VLOOKUP(K1859,TONG_SL!$A:$D,3,0)</f>
        <v>Túi</v>
      </c>
      <c r="R1859" s="224">
        <v>12</v>
      </c>
      <c r="S1859" s="290"/>
      <c r="T1859" s="290">
        <f>VLOOKUP(VLOOKUP(G1859,Ma_KH!$A:$R,18,0)&amp;K1859,Gia_MB!$A:$F,6,0)</f>
        <v>116611</v>
      </c>
      <c r="U1859" s="291">
        <f t="shared" si="222"/>
        <v>1399332</v>
      </c>
      <c r="V1859" s="290"/>
      <c r="W1859" s="292">
        <f t="shared" si="223"/>
        <v>0</v>
      </c>
      <c r="X1859" s="293" t="str">
        <f t="shared" si="224"/>
        <v>8</v>
      </c>
      <c r="Y1859" s="290"/>
      <c r="Z1859" s="291">
        <f t="shared" si="225"/>
        <v>111946.56</v>
      </c>
      <c r="AA1859" s="294">
        <f>VLOOKUP(G1859,Ma_KH!$A:$R,14,0)</f>
        <v>60</v>
      </c>
    </row>
    <row r="1860" spans="1:27" x14ac:dyDescent="0.25">
      <c r="A1860" s="277">
        <v>46049</v>
      </c>
      <c r="B1860" s="278">
        <v>4183832832</v>
      </c>
      <c r="C1860" s="288" t="s">
        <v>15180</v>
      </c>
      <c r="D1860" s="286">
        <v>46056</v>
      </c>
      <c r="E1860" s="213"/>
      <c r="F1860" s="214"/>
      <c r="G1860" s="255" t="s">
        <v>13799</v>
      </c>
      <c r="H1860" s="213"/>
      <c r="I1860" s="212">
        <v>4183832832</v>
      </c>
      <c r="J1860" s="212" t="s">
        <v>1786</v>
      </c>
      <c r="K1860" s="212" t="s">
        <v>27</v>
      </c>
      <c r="L1860" s="215" t="str">
        <f>VLOOKUP($K1860,[1]TONG_SL!$A$1:$D$65536,2,0)</f>
        <v>Chân giò heo muối 300g</v>
      </c>
      <c r="M1860" s="247"/>
      <c r="N1860" s="215" t="str">
        <f t="shared" si="221"/>
        <v>K-C6</v>
      </c>
      <c r="O1860" s="222"/>
      <c r="P1860" s="222"/>
      <c r="Q1860" s="215" t="str">
        <f>VLOOKUP(K1860,TONG_SL!$A:$D,3,0)</f>
        <v>Túi</v>
      </c>
      <c r="R1860" s="224">
        <v>4</v>
      </c>
      <c r="S1860" s="290"/>
      <c r="T1860" s="290">
        <f>VLOOKUP(VLOOKUP(G1860,Ma_KH!$A:$R,18,0)&amp;K1860,Gia_MB!$A:$F,6,0)</f>
        <v>73431</v>
      </c>
      <c r="U1860" s="291">
        <f t="shared" si="222"/>
        <v>293724</v>
      </c>
      <c r="V1860" s="290"/>
      <c r="W1860" s="292">
        <f t="shared" si="223"/>
        <v>0</v>
      </c>
      <c r="X1860" s="293" t="str">
        <f t="shared" si="224"/>
        <v>8</v>
      </c>
      <c r="Y1860" s="290"/>
      <c r="Z1860" s="291">
        <f t="shared" si="225"/>
        <v>23497.920000000002</v>
      </c>
      <c r="AA1860" s="294">
        <f>VLOOKUP(G1860,Ma_KH!$A:$R,14,0)</f>
        <v>60</v>
      </c>
    </row>
    <row r="1861" spans="1:27" x14ac:dyDescent="0.25">
      <c r="A1861" s="277">
        <v>46049</v>
      </c>
      <c r="B1861" s="278">
        <v>4183832832</v>
      </c>
      <c r="C1861" s="288" t="s">
        <v>15180</v>
      </c>
      <c r="D1861" s="286">
        <v>46056</v>
      </c>
      <c r="E1861" s="213"/>
      <c r="F1861" s="214"/>
      <c r="G1861" s="255" t="s">
        <v>13799</v>
      </c>
      <c r="H1861" s="213"/>
      <c r="I1861" s="212">
        <v>4183832832</v>
      </c>
      <c r="J1861" s="212" t="s">
        <v>1786</v>
      </c>
      <c r="K1861" s="212" t="s">
        <v>32</v>
      </c>
      <c r="L1861" s="215" t="str">
        <f>VLOOKUP($K1861,[1]TONG_SL!$A$1:$D$65536,2,0)</f>
        <v>Giò Tai Lưỡi Xào 250g</v>
      </c>
      <c r="M1861" s="247"/>
      <c r="N1861" s="215" t="str">
        <f t="shared" si="221"/>
        <v>K-C6</v>
      </c>
      <c r="O1861" s="222"/>
      <c r="P1861" s="222"/>
      <c r="Q1861" s="215" t="str">
        <f>VLOOKUP(K1861,TONG_SL!$A:$D,3,0)</f>
        <v>Túi</v>
      </c>
      <c r="R1861" s="224">
        <v>4</v>
      </c>
      <c r="S1861" s="290"/>
      <c r="T1861" s="290">
        <f>VLOOKUP(VLOOKUP(G1861,Ma_KH!$A:$R,18,0)&amp;K1861,Gia_MB!$A:$F,6,0)</f>
        <v>50182</v>
      </c>
      <c r="U1861" s="291">
        <f t="shared" si="222"/>
        <v>200728</v>
      </c>
      <c r="V1861" s="290"/>
      <c r="W1861" s="292">
        <f t="shared" si="223"/>
        <v>0</v>
      </c>
      <c r="X1861" s="293" t="str">
        <f t="shared" si="224"/>
        <v>8</v>
      </c>
      <c r="Y1861" s="290"/>
      <c r="Z1861" s="291">
        <f t="shared" si="225"/>
        <v>16058.24</v>
      </c>
      <c r="AA1861" s="294">
        <f>VLOOKUP(G1861,Ma_KH!$A:$R,14,0)</f>
        <v>60</v>
      </c>
    </row>
    <row r="1862" spans="1:27" x14ac:dyDescent="0.25">
      <c r="A1862" s="277">
        <v>46049</v>
      </c>
      <c r="B1862" s="278">
        <v>4183832843</v>
      </c>
      <c r="C1862" s="288" t="s">
        <v>15180</v>
      </c>
      <c r="D1862" s="286">
        <v>46056</v>
      </c>
      <c r="E1862" s="213"/>
      <c r="F1862" s="214"/>
      <c r="G1862" s="255" t="s">
        <v>13802</v>
      </c>
      <c r="H1862" s="213"/>
      <c r="I1862" s="212">
        <v>4183832843</v>
      </c>
      <c r="J1862" s="212" t="s">
        <v>1786</v>
      </c>
      <c r="K1862" s="212" t="s">
        <v>32</v>
      </c>
      <c r="L1862" s="215" t="str">
        <f>VLOOKUP($K1862,[1]TONG_SL!$A$1:$D$65536,2,0)</f>
        <v>Giò Tai Lưỡi Xào 250g</v>
      </c>
      <c r="M1862" s="247"/>
      <c r="N1862" s="215" t="str">
        <f t="shared" si="221"/>
        <v>K-C6</v>
      </c>
      <c r="O1862" s="222"/>
      <c r="P1862" s="222"/>
      <c r="Q1862" s="215" t="str">
        <f>VLOOKUP(K1862,TONG_SL!$A:$D,3,0)</f>
        <v>Túi</v>
      </c>
      <c r="R1862" s="224">
        <v>4</v>
      </c>
      <c r="S1862" s="290"/>
      <c r="T1862" s="290">
        <f>VLOOKUP(VLOOKUP(G1862,Ma_KH!$A:$R,18,0)&amp;K1862,Gia_MB!$A:$F,6,0)</f>
        <v>50182</v>
      </c>
      <c r="U1862" s="291">
        <f t="shared" si="222"/>
        <v>200728</v>
      </c>
      <c r="V1862" s="290"/>
      <c r="W1862" s="292">
        <f t="shared" si="223"/>
        <v>0</v>
      </c>
      <c r="X1862" s="293" t="str">
        <f t="shared" si="224"/>
        <v>8</v>
      </c>
      <c r="Y1862" s="290"/>
      <c r="Z1862" s="291">
        <f t="shared" si="225"/>
        <v>16058.24</v>
      </c>
      <c r="AA1862" s="294">
        <f>VLOOKUP(G1862,Ma_KH!$A:$R,14,0)</f>
        <v>60</v>
      </c>
    </row>
    <row r="1863" spans="1:27" x14ac:dyDescent="0.25">
      <c r="A1863" s="277">
        <v>46049</v>
      </c>
      <c r="B1863" s="278">
        <v>4183832843</v>
      </c>
      <c r="C1863" s="288" t="s">
        <v>15180</v>
      </c>
      <c r="D1863" s="286">
        <v>46056</v>
      </c>
      <c r="E1863" s="213"/>
      <c r="F1863" s="214"/>
      <c r="G1863" s="255" t="s">
        <v>13802</v>
      </c>
      <c r="H1863" s="213"/>
      <c r="I1863" s="212">
        <v>4183832843</v>
      </c>
      <c r="J1863" s="212" t="s">
        <v>1786</v>
      </c>
      <c r="K1863" s="212" t="s">
        <v>27</v>
      </c>
      <c r="L1863" s="215" t="str">
        <f>VLOOKUP($K1863,[1]TONG_SL!$A$1:$D$65536,2,0)</f>
        <v>Chân giò heo muối 300g</v>
      </c>
      <c r="M1863" s="247"/>
      <c r="N1863" s="215" t="str">
        <f t="shared" si="221"/>
        <v>K-C6</v>
      </c>
      <c r="O1863" s="222"/>
      <c r="P1863" s="222"/>
      <c r="Q1863" s="215" t="str">
        <f>VLOOKUP(K1863,TONG_SL!$A:$D,3,0)</f>
        <v>Túi</v>
      </c>
      <c r="R1863" s="224">
        <v>4</v>
      </c>
      <c r="S1863" s="290"/>
      <c r="T1863" s="290">
        <f>VLOOKUP(VLOOKUP(G1863,Ma_KH!$A:$R,18,0)&amp;K1863,Gia_MB!$A:$F,6,0)</f>
        <v>73431</v>
      </c>
      <c r="U1863" s="291">
        <f t="shared" si="222"/>
        <v>293724</v>
      </c>
      <c r="V1863" s="290"/>
      <c r="W1863" s="292">
        <f t="shared" si="223"/>
        <v>0</v>
      </c>
      <c r="X1863" s="293" t="str">
        <f t="shared" si="224"/>
        <v>8</v>
      </c>
      <c r="Y1863" s="290"/>
      <c r="Z1863" s="291">
        <f t="shared" si="225"/>
        <v>23497.920000000002</v>
      </c>
      <c r="AA1863" s="294">
        <f>VLOOKUP(G1863,Ma_KH!$A:$R,14,0)</f>
        <v>60</v>
      </c>
    </row>
    <row r="1864" spans="1:27" x14ac:dyDescent="0.25">
      <c r="A1864" s="277">
        <v>46049</v>
      </c>
      <c r="B1864" s="278">
        <v>4183832843</v>
      </c>
      <c r="C1864" s="288" t="s">
        <v>15180</v>
      </c>
      <c r="D1864" s="286">
        <v>46056</v>
      </c>
      <c r="E1864" s="213"/>
      <c r="F1864" s="214"/>
      <c r="G1864" s="255" t="s">
        <v>13802</v>
      </c>
      <c r="H1864" s="213"/>
      <c r="I1864" s="212">
        <v>4183832843</v>
      </c>
      <c r="J1864" s="212" t="s">
        <v>1786</v>
      </c>
      <c r="K1864" s="212" t="s">
        <v>30</v>
      </c>
      <c r="L1864" s="215" t="str">
        <f>VLOOKUP($K1864,[1]TONG_SL!$A$1:$D$65536,2,0)</f>
        <v>Gà muối 500g</v>
      </c>
      <c r="M1864" s="247"/>
      <c r="N1864" s="215" t="str">
        <f t="shared" si="221"/>
        <v>K-C6</v>
      </c>
      <c r="O1864" s="222"/>
      <c r="P1864" s="222"/>
      <c r="Q1864" s="215" t="str">
        <f>VLOOKUP(K1864,TONG_SL!$A:$D,3,0)</f>
        <v>Túi</v>
      </c>
      <c r="R1864" s="224">
        <v>4</v>
      </c>
      <c r="S1864" s="290"/>
      <c r="T1864" s="290">
        <f>VLOOKUP(VLOOKUP(G1864,Ma_KH!$A:$R,18,0)&amp;K1864,Gia_MB!$A:$F,6,0)</f>
        <v>116611</v>
      </c>
      <c r="U1864" s="291">
        <f t="shared" si="222"/>
        <v>466444</v>
      </c>
      <c r="V1864" s="290"/>
      <c r="W1864" s="292">
        <f t="shared" si="223"/>
        <v>0</v>
      </c>
      <c r="X1864" s="293" t="str">
        <f t="shared" si="224"/>
        <v>8</v>
      </c>
      <c r="Y1864" s="290"/>
      <c r="Z1864" s="291">
        <f t="shared" si="225"/>
        <v>37315.520000000004</v>
      </c>
      <c r="AA1864" s="294">
        <f>VLOOKUP(G1864,Ma_KH!$A:$R,14,0)</f>
        <v>60</v>
      </c>
    </row>
    <row r="1865" spans="1:27" x14ac:dyDescent="0.25">
      <c r="A1865" s="277">
        <v>46049</v>
      </c>
      <c r="B1865" s="278">
        <v>4183832687</v>
      </c>
      <c r="C1865" s="288" t="s">
        <v>15180</v>
      </c>
      <c r="D1865" s="286">
        <v>46056</v>
      </c>
      <c r="E1865" s="213"/>
      <c r="F1865" s="214"/>
      <c r="G1865" s="255" t="s">
        <v>13792</v>
      </c>
      <c r="H1865" s="213"/>
      <c r="I1865" s="212">
        <v>4183832687</v>
      </c>
      <c r="J1865" s="212" t="s">
        <v>1786</v>
      </c>
      <c r="K1865" s="212" t="s">
        <v>48</v>
      </c>
      <c r="L1865" s="215" t="str">
        <f>VLOOKUP($K1865,[1]TONG_SL!$A$1:$D$65536,2,0)</f>
        <v>Mọc Nấm Hương 250g</v>
      </c>
      <c r="M1865" s="247"/>
      <c r="N1865" s="215" t="str">
        <f t="shared" si="221"/>
        <v>K-C6</v>
      </c>
      <c r="O1865" s="222"/>
      <c r="P1865" s="222"/>
      <c r="Q1865" s="215" t="str">
        <f>VLOOKUP(K1865,TONG_SL!$A:$D,3,0)</f>
        <v>Túi</v>
      </c>
      <c r="R1865" s="224">
        <v>2</v>
      </c>
      <c r="S1865" s="290"/>
      <c r="T1865" s="290">
        <f>VLOOKUP(VLOOKUP(G1865,Ma_KH!$A:$R,18,0)&amp;K1865,Gia_MB!$A:$F,6,0)</f>
        <v>46000</v>
      </c>
      <c r="U1865" s="291">
        <f t="shared" si="222"/>
        <v>92000</v>
      </c>
      <c r="V1865" s="290"/>
      <c r="W1865" s="292">
        <f t="shared" si="223"/>
        <v>0</v>
      </c>
      <c r="X1865" s="293" t="str">
        <f t="shared" si="224"/>
        <v>8</v>
      </c>
      <c r="Y1865" s="290"/>
      <c r="Z1865" s="291">
        <f t="shared" si="225"/>
        <v>7360</v>
      </c>
      <c r="AA1865" s="294">
        <f>VLOOKUP(G1865,Ma_KH!$A:$R,14,0)</f>
        <v>60</v>
      </c>
    </row>
    <row r="1866" spans="1:27" x14ac:dyDescent="0.25">
      <c r="A1866" s="277">
        <v>46049</v>
      </c>
      <c r="B1866" s="278">
        <v>4183832687</v>
      </c>
      <c r="C1866" s="288" t="s">
        <v>15180</v>
      </c>
      <c r="D1866" s="286">
        <v>46056</v>
      </c>
      <c r="E1866" s="213"/>
      <c r="F1866" s="214"/>
      <c r="G1866" s="255" t="s">
        <v>13792</v>
      </c>
      <c r="H1866" s="213"/>
      <c r="I1866" s="212">
        <v>4183832687</v>
      </c>
      <c r="J1866" s="212" t="s">
        <v>1786</v>
      </c>
      <c r="K1866" s="212" t="s">
        <v>32</v>
      </c>
      <c r="L1866" s="215" t="str">
        <f>VLOOKUP($K1866,[1]TONG_SL!$A$1:$D$65536,2,0)</f>
        <v>Giò Tai Lưỡi Xào 250g</v>
      </c>
      <c r="M1866" s="247"/>
      <c r="N1866" s="215" t="str">
        <f t="shared" si="221"/>
        <v>K-C6</v>
      </c>
      <c r="O1866" s="222"/>
      <c r="P1866" s="222"/>
      <c r="Q1866" s="215" t="str">
        <f>VLOOKUP(K1866,TONG_SL!$A:$D,3,0)</f>
        <v>Túi</v>
      </c>
      <c r="R1866" s="224">
        <v>6</v>
      </c>
      <c r="S1866" s="290"/>
      <c r="T1866" s="290">
        <f>VLOOKUP(VLOOKUP(G1866,Ma_KH!$A:$R,18,0)&amp;K1866,Gia_MB!$A:$F,6,0)</f>
        <v>50182</v>
      </c>
      <c r="U1866" s="291">
        <f t="shared" si="222"/>
        <v>301092</v>
      </c>
      <c r="V1866" s="290"/>
      <c r="W1866" s="292">
        <f t="shared" si="223"/>
        <v>0</v>
      </c>
      <c r="X1866" s="293" t="str">
        <f t="shared" si="224"/>
        <v>8</v>
      </c>
      <c r="Y1866" s="290"/>
      <c r="Z1866" s="291">
        <f t="shared" si="225"/>
        <v>24087.360000000001</v>
      </c>
      <c r="AA1866" s="294">
        <f>VLOOKUP(G1866,Ma_KH!$A:$R,14,0)</f>
        <v>60</v>
      </c>
    </row>
    <row r="1867" spans="1:27" x14ac:dyDescent="0.25">
      <c r="A1867" s="277">
        <v>46049</v>
      </c>
      <c r="B1867" s="278">
        <v>4183832687</v>
      </c>
      <c r="C1867" s="288" t="s">
        <v>15180</v>
      </c>
      <c r="D1867" s="286">
        <v>46056</v>
      </c>
      <c r="E1867" s="213"/>
      <c r="F1867" s="214"/>
      <c r="G1867" s="255" t="s">
        <v>13792</v>
      </c>
      <c r="H1867" s="213"/>
      <c r="I1867" s="212">
        <v>4183832687</v>
      </c>
      <c r="J1867" s="212" t="s">
        <v>1786</v>
      </c>
      <c r="K1867" s="212" t="s">
        <v>27</v>
      </c>
      <c r="L1867" s="215" t="str">
        <f>VLOOKUP($K1867,[1]TONG_SL!$A$1:$D$65536,2,0)</f>
        <v>Chân giò heo muối 300g</v>
      </c>
      <c r="M1867" s="247"/>
      <c r="N1867" s="215" t="str">
        <f t="shared" si="221"/>
        <v>K-C6</v>
      </c>
      <c r="O1867" s="222"/>
      <c r="P1867" s="222"/>
      <c r="Q1867" s="215" t="str">
        <f>VLOOKUP(K1867,TONG_SL!$A:$D,3,0)</f>
        <v>Túi</v>
      </c>
      <c r="R1867" s="224">
        <v>2</v>
      </c>
      <c r="S1867" s="290"/>
      <c r="T1867" s="290">
        <f>VLOOKUP(VLOOKUP(G1867,Ma_KH!$A:$R,18,0)&amp;K1867,Gia_MB!$A:$F,6,0)</f>
        <v>73431</v>
      </c>
      <c r="U1867" s="291">
        <f t="shared" si="222"/>
        <v>146862</v>
      </c>
      <c r="V1867" s="290"/>
      <c r="W1867" s="292">
        <f t="shared" si="223"/>
        <v>0</v>
      </c>
      <c r="X1867" s="293" t="str">
        <f t="shared" si="224"/>
        <v>8</v>
      </c>
      <c r="Y1867" s="290"/>
      <c r="Z1867" s="291">
        <f t="shared" si="225"/>
        <v>11748.960000000001</v>
      </c>
      <c r="AA1867" s="294">
        <f>VLOOKUP(G1867,Ma_KH!$A:$R,14,0)</f>
        <v>60</v>
      </c>
    </row>
    <row r="1868" spans="1:27" x14ac:dyDescent="0.25">
      <c r="A1868" s="277">
        <v>46049</v>
      </c>
      <c r="B1868" s="278">
        <v>4183832687</v>
      </c>
      <c r="C1868" s="288" t="s">
        <v>15180</v>
      </c>
      <c r="D1868" s="286">
        <v>46056</v>
      </c>
      <c r="E1868" s="213"/>
      <c r="F1868" s="214"/>
      <c r="G1868" s="255" t="s">
        <v>13792</v>
      </c>
      <c r="H1868" s="213"/>
      <c r="I1868" s="212">
        <v>4183832687</v>
      </c>
      <c r="J1868" s="212" t="s">
        <v>1786</v>
      </c>
      <c r="K1868" s="212" t="s">
        <v>34</v>
      </c>
      <c r="L1868" s="215" t="str">
        <f>VLOOKUP($K1868,[1]TONG_SL!$A$1:$D$65536,2,0)</f>
        <v>Tai heo muối 200g</v>
      </c>
      <c r="M1868" s="247"/>
      <c r="N1868" s="215" t="str">
        <f t="shared" si="221"/>
        <v>K-C6</v>
      </c>
      <c r="O1868" s="222"/>
      <c r="P1868" s="222"/>
      <c r="Q1868" s="215" t="str">
        <f>VLOOKUP(K1868,TONG_SL!$A:$D,3,0)</f>
        <v>Túi</v>
      </c>
      <c r="R1868" s="224">
        <v>2</v>
      </c>
      <c r="S1868" s="290"/>
      <c r="T1868" s="290">
        <f>VLOOKUP(VLOOKUP(G1868,Ma_KH!$A:$R,18,0)&amp;K1868,Gia_MB!$A:$F,6,0)</f>
        <v>55595</v>
      </c>
      <c r="U1868" s="291">
        <f t="shared" si="222"/>
        <v>111190</v>
      </c>
      <c r="V1868" s="290"/>
      <c r="W1868" s="292">
        <f t="shared" si="223"/>
        <v>0</v>
      </c>
      <c r="X1868" s="293" t="str">
        <f t="shared" si="224"/>
        <v>8</v>
      </c>
      <c r="Y1868" s="290"/>
      <c r="Z1868" s="291">
        <f t="shared" si="225"/>
        <v>8895.2000000000007</v>
      </c>
      <c r="AA1868" s="294">
        <f>VLOOKUP(G1868,Ma_KH!$A:$R,14,0)</f>
        <v>60</v>
      </c>
    </row>
    <row r="1869" spans="1:27" x14ac:dyDescent="0.25">
      <c r="A1869" s="277">
        <v>46049</v>
      </c>
      <c r="B1869" s="278">
        <v>4183832687</v>
      </c>
      <c r="C1869" s="288" t="s">
        <v>15180</v>
      </c>
      <c r="D1869" s="286">
        <v>46056</v>
      </c>
      <c r="E1869" s="213"/>
      <c r="F1869" s="214"/>
      <c r="G1869" s="255" t="s">
        <v>13792</v>
      </c>
      <c r="H1869" s="213"/>
      <c r="I1869" s="212">
        <v>4183832687</v>
      </c>
      <c r="J1869" s="212" t="s">
        <v>1786</v>
      </c>
      <c r="K1869" s="212" t="s">
        <v>30</v>
      </c>
      <c r="L1869" s="215" t="str">
        <f>VLOOKUP($K1869,[1]TONG_SL!$A$1:$D$65536,2,0)</f>
        <v>Gà muối 500g</v>
      </c>
      <c r="M1869" s="247"/>
      <c r="N1869" s="215" t="str">
        <f t="shared" si="221"/>
        <v>K-C6</v>
      </c>
      <c r="O1869" s="222"/>
      <c r="P1869" s="222"/>
      <c r="Q1869" s="215" t="str">
        <f>VLOOKUP(K1869,TONG_SL!$A:$D,3,0)</f>
        <v>Túi</v>
      </c>
      <c r="R1869" s="224">
        <v>10</v>
      </c>
      <c r="S1869" s="290"/>
      <c r="T1869" s="290">
        <f>VLOOKUP(VLOOKUP(G1869,Ma_KH!$A:$R,18,0)&amp;K1869,Gia_MB!$A:$F,6,0)</f>
        <v>116611</v>
      </c>
      <c r="U1869" s="291">
        <f t="shared" si="222"/>
        <v>1166110</v>
      </c>
      <c r="V1869" s="290"/>
      <c r="W1869" s="292">
        <f t="shared" si="223"/>
        <v>0</v>
      </c>
      <c r="X1869" s="293" t="str">
        <f t="shared" si="224"/>
        <v>8</v>
      </c>
      <c r="Y1869" s="290"/>
      <c r="Z1869" s="291">
        <f t="shared" si="225"/>
        <v>93288.8</v>
      </c>
      <c r="AA1869" s="294">
        <f>VLOOKUP(G1869,Ma_KH!$A:$R,14,0)</f>
        <v>60</v>
      </c>
    </row>
    <row r="1870" spans="1:27" x14ac:dyDescent="0.25">
      <c r="A1870" s="277">
        <v>46049</v>
      </c>
      <c r="B1870" s="278">
        <v>4183832812</v>
      </c>
      <c r="C1870" s="288" t="s">
        <v>15180</v>
      </c>
      <c r="D1870" s="286">
        <v>46056</v>
      </c>
      <c r="E1870" s="213"/>
      <c r="F1870" s="214"/>
      <c r="G1870" s="255" t="s">
        <v>14366</v>
      </c>
      <c r="H1870" s="213"/>
      <c r="I1870" s="212">
        <v>4183832812</v>
      </c>
      <c r="J1870" s="212" t="s">
        <v>1786</v>
      </c>
      <c r="K1870" s="212" t="s">
        <v>32</v>
      </c>
      <c r="L1870" s="215" t="str">
        <f>VLOOKUP($K1870,[1]TONG_SL!$A$1:$D$65536,2,0)</f>
        <v>Giò Tai Lưỡi Xào 250g</v>
      </c>
      <c r="M1870" s="247"/>
      <c r="N1870" s="215" t="str">
        <f t="shared" si="221"/>
        <v>K-C6</v>
      </c>
      <c r="O1870" s="222"/>
      <c r="P1870" s="222"/>
      <c r="Q1870" s="215" t="str">
        <f>VLOOKUP(K1870,TONG_SL!$A:$D,3,0)</f>
        <v>Túi</v>
      </c>
      <c r="R1870" s="224">
        <v>4</v>
      </c>
      <c r="S1870" s="290"/>
      <c r="T1870" s="290">
        <f>VLOOKUP(VLOOKUP(G1870,Ma_KH!$A:$R,18,0)&amp;K1870,Gia_MB!$A:$F,6,0)</f>
        <v>50182</v>
      </c>
      <c r="U1870" s="291">
        <f t="shared" si="222"/>
        <v>200728</v>
      </c>
      <c r="V1870" s="290"/>
      <c r="W1870" s="292">
        <f t="shared" si="223"/>
        <v>0</v>
      </c>
      <c r="X1870" s="293" t="str">
        <f t="shared" si="224"/>
        <v>8</v>
      </c>
      <c r="Y1870" s="290"/>
      <c r="Z1870" s="291">
        <f t="shared" si="225"/>
        <v>16058.24</v>
      </c>
      <c r="AA1870" s="294">
        <f>VLOOKUP(G1870,Ma_KH!$A:$R,14,0)</f>
        <v>60</v>
      </c>
    </row>
    <row r="1871" spans="1:27" x14ac:dyDescent="0.25">
      <c r="A1871" s="277">
        <v>46049</v>
      </c>
      <c r="B1871" s="278">
        <v>4183832812</v>
      </c>
      <c r="C1871" s="288" t="s">
        <v>15180</v>
      </c>
      <c r="D1871" s="286">
        <v>46056</v>
      </c>
      <c r="E1871" s="213"/>
      <c r="F1871" s="214"/>
      <c r="G1871" s="255" t="s">
        <v>14366</v>
      </c>
      <c r="H1871" s="213"/>
      <c r="I1871" s="212">
        <v>4183832812</v>
      </c>
      <c r="J1871" s="212" t="s">
        <v>1786</v>
      </c>
      <c r="K1871" s="212" t="s">
        <v>27</v>
      </c>
      <c r="L1871" s="215" t="str">
        <f>VLOOKUP($K1871,[1]TONG_SL!$A$1:$D$65536,2,0)</f>
        <v>Chân giò heo muối 300g</v>
      </c>
      <c r="M1871" s="247"/>
      <c r="N1871" s="215" t="str">
        <f t="shared" si="221"/>
        <v>K-C6</v>
      </c>
      <c r="O1871" s="222"/>
      <c r="P1871" s="222"/>
      <c r="Q1871" s="215" t="str">
        <f>VLOOKUP(K1871,TONG_SL!$A:$D,3,0)</f>
        <v>Túi</v>
      </c>
      <c r="R1871" s="224">
        <v>4</v>
      </c>
      <c r="S1871" s="290"/>
      <c r="T1871" s="290">
        <f>VLOOKUP(VLOOKUP(G1871,Ma_KH!$A:$R,18,0)&amp;K1871,Gia_MB!$A:$F,6,0)</f>
        <v>73431</v>
      </c>
      <c r="U1871" s="291">
        <f t="shared" si="222"/>
        <v>293724</v>
      </c>
      <c r="V1871" s="290"/>
      <c r="W1871" s="292">
        <f t="shared" si="223"/>
        <v>0</v>
      </c>
      <c r="X1871" s="293" t="str">
        <f t="shared" si="224"/>
        <v>8</v>
      </c>
      <c r="Y1871" s="290"/>
      <c r="Z1871" s="291">
        <f t="shared" si="225"/>
        <v>23497.920000000002</v>
      </c>
      <c r="AA1871" s="294">
        <f>VLOOKUP(G1871,Ma_KH!$A:$R,14,0)</f>
        <v>60</v>
      </c>
    </row>
    <row r="1872" spans="1:27" x14ac:dyDescent="0.25">
      <c r="A1872" s="277">
        <v>46049</v>
      </c>
      <c r="B1872" s="278">
        <v>4183832812</v>
      </c>
      <c r="C1872" s="288" t="s">
        <v>15180</v>
      </c>
      <c r="D1872" s="286">
        <v>46056</v>
      </c>
      <c r="E1872" s="213"/>
      <c r="F1872" s="214"/>
      <c r="G1872" s="255" t="s">
        <v>14366</v>
      </c>
      <c r="H1872" s="213"/>
      <c r="I1872" s="212">
        <v>4183832812</v>
      </c>
      <c r="J1872" s="212" t="s">
        <v>1786</v>
      </c>
      <c r="K1872" s="212" t="s">
        <v>30</v>
      </c>
      <c r="L1872" s="215" t="str">
        <f>VLOOKUP($K1872,[1]TONG_SL!$A$1:$D$65536,2,0)</f>
        <v>Gà muối 500g</v>
      </c>
      <c r="M1872" s="247"/>
      <c r="N1872" s="215" t="str">
        <f t="shared" si="221"/>
        <v>K-C6</v>
      </c>
      <c r="O1872" s="222"/>
      <c r="P1872" s="222"/>
      <c r="Q1872" s="215" t="str">
        <f>VLOOKUP(K1872,TONG_SL!$A:$D,3,0)</f>
        <v>Túi</v>
      </c>
      <c r="R1872" s="224">
        <v>4</v>
      </c>
      <c r="S1872" s="290"/>
      <c r="T1872" s="290">
        <f>VLOOKUP(VLOOKUP(G1872,Ma_KH!$A:$R,18,0)&amp;K1872,Gia_MB!$A:$F,6,0)</f>
        <v>116611</v>
      </c>
      <c r="U1872" s="291">
        <f t="shared" si="222"/>
        <v>466444</v>
      </c>
      <c r="V1872" s="290"/>
      <c r="W1872" s="292">
        <f t="shared" si="223"/>
        <v>0</v>
      </c>
      <c r="X1872" s="293" t="str">
        <f t="shared" si="224"/>
        <v>8</v>
      </c>
      <c r="Y1872" s="290"/>
      <c r="Z1872" s="291">
        <f t="shared" si="225"/>
        <v>37315.520000000004</v>
      </c>
      <c r="AA1872" s="294">
        <f>VLOOKUP(G1872,Ma_KH!$A:$R,14,0)</f>
        <v>60</v>
      </c>
    </row>
    <row r="1873" spans="1:27" x14ac:dyDescent="0.25">
      <c r="A1873" s="277">
        <v>46049</v>
      </c>
      <c r="B1873" s="278">
        <v>4183833190</v>
      </c>
      <c r="C1873" s="288" t="s">
        <v>15180</v>
      </c>
      <c r="D1873" s="286">
        <v>46056</v>
      </c>
      <c r="E1873" s="213"/>
      <c r="F1873" s="214"/>
      <c r="G1873" s="255" t="s">
        <v>14357</v>
      </c>
      <c r="H1873" s="213"/>
      <c r="I1873" s="212">
        <v>4183833190</v>
      </c>
      <c r="J1873" s="212" t="s">
        <v>1786</v>
      </c>
      <c r="K1873" s="212" t="s">
        <v>30</v>
      </c>
      <c r="L1873" s="215" t="str">
        <f>VLOOKUP($K1873,[1]TONG_SL!$A$1:$D$65536,2,0)</f>
        <v>Gà muối 500g</v>
      </c>
      <c r="M1873" s="247"/>
      <c r="N1873" s="215" t="str">
        <f t="shared" si="221"/>
        <v>K-C6</v>
      </c>
      <c r="O1873" s="222"/>
      <c r="P1873" s="222"/>
      <c r="Q1873" s="215" t="str">
        <f>VLOOKUP(K1873,TONG_SL!$A:$D,3,0)</f>
        <v>Túi</v>
      </c>
      <c r="R1873" s="224">
        <v>7</v>
      </c>
      <c r="S1873" s="290"/>
      <c r="T1873" s="290">
        <f>VLOOKUP(VLOOKUP(G1873,Ma_KH!$A:$R,18,0)&amp;K1873,Gia_MB!$A:$F,6,0)</f>
        <v>116611</v>
      </c>
      <c r="U1873" s="291">
        <f t="shared" si="222"/>
        <v>816277</v>
      </c>
      <c r="V1873" s="290"/>
      <c r="W1873" s="292">
        <f t="shared" si="223"/>
        <v>0</v>
      </c>
      <c r="X1873" s="293" t="str">
        <f t="shared" si="224"/>
        <v>8</v>
      </c>
      <c r="Y1873" s="290"/>
      <c r="Z1873" s="291">
        <f t="shared" si="225"/>
        <v>65302.16</v>
      </c>
      <c r="AA1873" s="294">
        <f>VLOOKUP(G1873,Ma_KH!$A:$R,14,0)</f>
        <v>60</v>
      </c>
    </row>
    <row r="1874" spans="1:27" x14ac:dyDescent="0.25">
      <c r="A1874" s="277">
        <v>46049</v>
      </c>
      <c r="B1874" s="278">
        <v>4183833190</v>
      </c>
      <c r="C1874" s="288" t="s">
        <v>15180</v>
      </c>
      <c r="D1874" s="286">
        <v>46056</v>
      </c>
      <c r="E1874" s="213"/>
      <c r="F1874" s="214"/>
      <c r="G1874" s="255" t="s">
        <v>14357</v>
      </c>
      <c r="H1874" s="213"/>
      <c r="I1874" s="212">
        <v>4183833190</v>
      </c>
      <c r="J1874" s="212" t="s">
        <v>1786</v>
      </c>
      <c r="K1874" s="212" t="s">
        <v>32</v>
      </c>
      <c r="L1874" s="215" t="str">
        <f>VLOOKUP($K1874,[1]TONG_SL!$A$1:$D$65536,2,0)</f>
        <v>Giò Tai Lưỡi Xào 250g</v>
      </c>
      <c r="M1874" s="247"/>
      <c r="N1874" s="215" t="str">
        <f t="shared" si="221"/>
        <v>K-C6</v>
      </c>
      <c r="O1874" s="222"/>
      <c r="P1874" s="222"/>
      <c r="Q1874" s="215" t="str">
        <f>VLOOKUP(K1874,TONG_SL!$A:$D,3,0)</f>
        <v>Túi</v>
      </c>
      <c r="R1874" s="224">
        <v>5</v>
      </c>
      <c r="S1874" s="290"/>
      <c r="T1874" s="290">
        <f>VLOOKUP(VLOOKUP(G1874,Ma_KH!$A:$R,18,0)&amp;K1874,Gia_MB!$A:$F,6,0)</f>
        <v>50182</v>
      </c>
      <c r="U1874" s="291">
        <f t="shared" si="222"/>
        <v>250910</v>
      </c>
      <c r="V1874" s="290"/>
      <c r="W1874" s="292">
        <f t="shared" si="223"/>
        <v>0</v>
      </c>
      <c r="X1874" s="293" t="str">
        <f t="shared" si="224"/>
        <v>8</v>
      </c>
      <c r="Y1874" s="290"/>
      <c r="Z1874" s="291">
        <f t="shared" si="225"/>
        <v>20072.8</v>
      </c>
      <c r="AA1874" s="294">
        <f>VLOOKUP(G1874,Ma_KH!$A:$R,14,0)</f>
        <v>60</v>
      </c>
    </row>
    <row r="1875" spans="1:27" x14ac:dyDescent="0.25">
      <c r="A1875" s="277">
        <v>46049</v>
      </c>
      <c r="B1875" s="278">
        <v>4183833202</v>
      </c>
      <c r="C1875" s="288" t="s">
        <v>15180</v>
      </c>
      <c r="D1875" s="286">
        <v>46056</v>
      </c>
      <c r="E1875" s="213"/>
      <c r="F1875" s="214"/>
      <c r="G1875" s="255" t="s">
        <v>14359</v>
      </c>
      <c r="H1875" s="213"/>
      <c r="I1875" s="212">
        <v>4183833202</v>
      </c>
      <c r="J1875" s="212" t="s">
        <v>1786</v>
      </c>
      <c r="K1875" s="212" t="s">
        <v>27</v>
      </c>
      <c r="L1875" s="215" t="str">
        <f>VLOOKUP($K1875,[1]TONG_SL!$A$1:$D$65536,2,0)</f>
        <v>Chân giò heo muối 300g</v>
      </c>
      <c r="M1875" s="247"/>
      <c r="N1875" s="215" t="str">
        <f t="shared" si="221"/>
        <v>K-C6</v>
      </c>
      <c r="O1875" s="222"/>
      <c r="P1875" s="222"/>
      <c r="Q1875" s="215" t="str">
        <f>VLOOKUP(K1875,TONG_SL!$A:$D,3,0)</f>
        <v>Túi</v>
      </c>
      <c r="R1875" s="224">
        <v>4</v>
      </c>
      <c r="S1875" s="290"/>
      <c r="T1875" s="290">
        <f>VLOOKUP(VLOOKUP(G1875,Ma_KH!$A:$R,18,0)&amp;K1875,Gia_MB!$A:$F,6,0)</f>
        <v>73431</v>
      </c>
      <c r="U1875" s="291">
        <f t="shared" si="222"/>
        <v>293724</v>
      </c>
      <c r="V1875" s="290"/>
      <c r="W1875" s="292">
        <f t="shared" si="223"/>
        <v>0</v>
      </c>
      <c r="X1875" s="293" t="str">
        <f t="shared" si="224"/>
        <v>8</v>
      </c>
      <c r="Y1875" s="290"/>
      <c r="Z1875" s="291">
        <f t="shared" si="225"/>
        <v>23497.920000000002</v>
      </c>
      <c r="AA1875" s="294">
        <f>VLOOKUP(G1875,Ma_KH!$A:$R,14,0)</f>
        <v>60</v>
      </c>
    </row>
    <row r="1876" spans="1:27" x14ac:dyDescent="0.25">
      <c r="A1876" s="277">
        <v>46049</v>
      </c>
      <c r="B1876" s="278">
        <v>4183833202</v>
      </c>
      <c r="C1876" s="288" t="s">
        <v>15180</v>
      </c>
      <c r="D1876" s="286">
        <v>46056</v>
      </c>
      <c r="E1876" s="213"/>
      <c r="F1876" s="214"/>
      <c r="G1876" s="255" t="s">
        <v>14359</v>
      </c>
      <c r="H1876" s="213"/>
      <c r="I1876" s="212">
        <v>4183833202</v>
      </c>
      <c r="J1876" s="212" t="s">
        <v>1786</v>
      </c>
      <c r="K1876" s="212" t="s">
        <v>30</v>
      </c>
      <c r="L1876" s="215" t="str">
        <f>VLOOKUP($K1876,[1]TONG_SL!$A$1:$D$65536,2,0)</f>
        <v>Gà muối 500g</v>
      </c>
      <c r="M1876" s="247"/>
      <c r="N1876" s="215" t="str">
        <f t="shared" si="221"/>
        <v>K-C6</v>
      </c>
      <c r="O1876" s="222"/>
      <c r="P1876" s="222"/>
      <c r="Q1876" s="215" t="str">
        <f>VLOOKUP(K1876,TONG_SL!$A:$D,3,0)</f>
        <v>Túi</v>
      </c>
      <c r="R1876" s="224">
        <v>7</v>
      </c>
      <c r="S1876" s="290"/>
      <c r="T1876" s="290">
        <f>VLOOKUP(VLOOKUP(G1876,Ma_KH!$A:$R,18,0)&amp;K1876,Gia_MB!$A:$F,6,0)</f>
        <v>116611</v>
      </c>
      <c r="U1876" s="291">
        <f t="shared" si="222"/>
        <v>816277</v>
      </c>
      <c r="V1876" s="290"/>
      <c r="W1876" s="292">
        <f t="shared" si="223"/>
        <v>0</v>
      </c>
      <c r="X1876" s="293" t="str">
        <f t="shared" si="224"/>
        <v>8</v>
      </c>
      <c r="Y1876" s="290"/>
      <c r="Z1876" s="291">
        <f t="shared" si="225"/>
        <v>65302.16</v>
      </c>
      <c r="AA1876" s="294">
        <f>VLOOKUP(G1876,Ma_KH!$A:$R,14,0)</f>
        <v>60</v>
      </c>
    </row>
    <row r="1877" spans="1:27" x14ac:dyDescent="0.25">
      <c r="A1877" s="277">
        <v>46049</v>
      </c>
      <c r="B1877" s="278">
        <v>4183831092</v>
      </c>
      <c r="C1877" s="288" t="s">
        <v>15180</v>
      </c>
      <c r="D1877" s="286">
        <v>46056</v>
      </c>
      <c r="E1877" s="213"/>
      <c r="F1877" s="214"/>
      <c r="G1877" s="255" t="s">
        <v>14348</v>
      </c>
      <c r="H1877" s="213"/>
      <c r="I1877" s="212">
        <v>4183831092</v>
      </c>
      <c r="J1877" s="212" t="s">
        <v>1786</v>
      </c>
      <c r="K1877" s="212" t="s">
        <v>27</v>
      </c>
      <c r="L1877" s="215" t="str">
        <f>VLOOKUP($K1877,[1]TONG_SL!$A$1:$D$65536,2,0)</f>
        <v>Chân giò heo muối 300g</v>
      </c>
      <c r="M1877" s="247"/>
      <c r="N1877" s="215" t="str">
        <f t="shared" si="221"/>
        <v>K-C6</v>
      </c>
      <c r="O1877" s="222"/>
      <c r="P1877" s="222"/>
      <c r="Q1877" s="215" t="str">
        <f>VLOOKUP(K1877,TONG_SL!$A:$D,3,0)</f>
        <v>Túi</v>
      </c>
      <c r="R1877" s="224">
        <v>4</v>
      </c>
      <c r="S1877" s="290"/>
      <c r="T1877" s="290">
        <f>VLOOKUP(VLOOKUP(G1877,Ma_KH!$A:$R,18,0)&amp;K1877,Gia_MB!$A:$F,6,0)</f>
        <v>73431</v>
      </c>
      <c r="U1877" s="291">
        <f t="shared" si="222"/>
        <v>293724</v>
      </c>
      <c r="V1877" s="290"/>
      <c r="W1877" s="292">
        <f t="shared" si="223"/>
        <v>0</v>
      </c>
      <c r="X1877" s="293" t="str">
        <f t="shared" si="224"/>
        <v>8</v>
      </c>
      <c r="Y1877" s="290"/>
      <c r="Z1877" s="291">
        <f t="shared" si="225"/>
        <v>23497.920000000002</v>
      </c>
      <c r="AA1877" s="294">
        <f>VLOOKUP(G1877,Ma_KH!$A:$R,14,0)</f>
        <v>60</v>
      </c>
    </row>
    <row r="1878" spans="1:27" x14ac:dyDescent="0.25">
      <c r="A1878" s="277">
        <v>46049</v>
      </c>
      <c r="B1878" s="278">
        <v>4183831092</v>
      </c>
      <c r="C1878" s="288" t="s">
        <v>15180</v>
      </c>
      <c r="D1878" s="286">
        <v>46056</v>
      </c>
      <c r="E1878" s="213"/>
      <c r="F1878" s="214"/>
      <c r="G1878" s="255" t="s">
        <v>14348</v>
      </c>
      <c r="H1878" s="213"/>
      <c r="I1878" s="212">
        <v>4183831092</v>
      </c>
      <c r="J1878" s="212" t="s">
        <v>1786</v>
      </c>
      <c r="K1878" s="212" t="s">
        <v>30</v>
      </c>
      <c r="L1878" s="215" t="str">
        <f>VLOOKUP($K1878,[1]TONG_SL!$A$1:$D$65536,2,0)</f>
        <v>Gà muối 500g</v>
      </c>
      <c r="M1878" s="247"/>
      <c r="N1878" s="215" t="str">
        <f t="shared" si="221"/>
        <v>K-C6</v>
      </c>
      <c r="O1878" s="222"/>
      <c r="P1878" s="222"/>
      <c r="Q1878" s="215" t="str">
        <f>VLOOKUP(K1878,TONG_SL!$A:$D,3,0)</f>
        <v>Túi</v>
      </c>
      <c r="R1878" s="224">
        <v>6</v>
      </c>
      <c r="S1878" s="290"/>
      <c r="T1878" s="290">
        <f>VLOOKUP(VLOOKUP(G1878,Ma_KH!$A:$R,18,0)&amp;K1878,Gia_MB!$A:$F,6,0)</f>
        <v>116611</v>
      </c>
      <c r="U1878" s="291">
        <f t="shared" si="222"/>
        <v>699666</v>
      </c>
      <c r="V1878" s="290"/>
      <c r="W1878" s="292">
        <f t="shared" si="223"/>
        <v>0</v>
      </c>
      <c r="X1878" s="293" t="str">
        <f t="shared" si="224"/>
        <v>8</v>
      </c>
      <c r="Y1878" s="290"/>
      <c r="Z1878" s="291">
        <f t="shared" si="225"/>
        <v>55973.279999999999</v>
      </c>
      <c r="AA1878" s="294">
        <f>VLOOKUP(G1878,Ma_KH!$A:$R,14,0)</f>
        <v>60</v>
      </c>
    </row>
    <row r="1879" spans="1:27" x14ac:dyDescent="0.25">
      <c r="A1879" s="277">
        <v>46049</v>
      </c>
      <c r="B1879" s="278">
        <v>4183833215</v>
      </c>
      <c r="C1879" s="288" t="s">
        <v>15180</v>
      </c>
      <c r="D1879" s="286">
        <v>46056</v>
      </c>
      <c r="E1879" s="213"/>
      <c r="F1879" s="214"/>
      <c r="G1879" s="255" t="s">
        <v>14362</v>
      </c>
      <c r="H1879" s="213"/>
      <c r="I1879" s="212">
        <v>4183833215</v>
      </c>
      <c r="J1879" s="212" t="s">
        <v>1786</v>
      </c>
      <c r="K1879" s="212" t="s">
        <v>30</v>
      </c>
      <c r="L1879" s="215" t="str">
        <f>VLOOKUP($K1879,[1]TONG_SL!$A$1:$D$65536,2,0)</f>
        <v>Gà muối 500g</v>
      </c>
      <c r="M1879" s="247"/>
      <c r="N1879" s="215" t="str">
        <f t="shared" si="221"/>
        <v>K-C6</v>
      </c>
      <c r="O1879" s="222"/>
      <c r="P1879" s="222"/>
      <c r="Q1879" s="215" t="str">
        <f>VLOOKUP(K1879,TONG_SL!$A:$D,3,0)</f>
        <v>Túi</v>
      </c>
      <c r="R1879" s="224">
        <v>9</v>
      </c>
      <c r="S1879" s="290"/>
      <c r="T1879" s="290">
        <f>VLOOKUP(VLOOKUP(G1879,Ma_KH!$A:$R,18,0)&amp;K1879,Gia_MB!$A:$F,6,0)</f>
        <v>116611</v>
      </c>
      <c r="U1879" s="291">
        <f t="shared" si="222"/>
        <v>1049499</v>
      </c>
      <c r="V1879" s="290"/>
      <c r="W1879" s="292">
        <f t="shared" si="223"/>
        <v>0</v>
      </c>
      <c r="X1879" s="293" t="str">
        <f t="shared" si="224"/>
        <v>8</v>
      </c>
      <c r="Y1879" s="290"/>
      <c r="Z1879" s="291">
        <f t="shared" si="225"/>
        <v>83959.92</v>
      </c>
      <c r="AA1879" s="294">
        <f>VLOOKUP(G1879,Ma_KH!$A:$R,14,0)</f>
        <v>60</v>
      </c>
    </row>
    <row r="1880" spans="1:27" x14ac:dyDescent="0.25">
      <c r="A1880" s="277">
        <v>46049</v>
      </c>
      <c r="B1880" s="278">
        <v>4183833198</v>
      </c>
      <c r="C1880" s="288" t="s">
        <v>15180</v>
      </c>
      <c r="D1880" s="286">
        <v>46056</v>
      </c>
      <c r="E1880" s="213"/>
      <c r="F1880" s="214"/>
      <c r="G1880" s="255" t="s">
        <v>14358</v>
      </c>
      <c r="H1880" s="213"/>
      <c r="I1880" s="212">
        <v>4183833198</v>
      </c>
      <c r="J1880" s="212" t="s">
        <v>1786</v>
      </c>
      <c r="K1880" s="212" t="s">
        <v>30</v>
      </c>
      <c r="L1880" s="215" t="str">
        <f>VLOOKUP($K1880,[1]TONG_SL!$A$1:$D$65536,2,0)</f>
        <v>Gà muối 500g</v>
      </c>
      <c r="M1880" s="247"/>
      <c r="N1880" s="215" t="str">
        <f t="shared" si="221"/>
        <v>K-C6</v>
      </c>
      <c r="O1880" s="222"/>
      <c r="P1880" s="222"/>
      <c r="Q1880" s="215" t="str">
        <f>VLOOKUP(K1880,TONG_SL!$A:$D,3,0)</f>
        <v>Túi</v>
      </c>
      <c r="R1880" s="224">
        <v>5</v>
      </c>
      <c r="S1880" s="290"/>
      <c r="T1880" s="290">
        <f>VLOOKUP(VLOOKUP(G1880,Ma_KH!$A:$R,18,0)&amp;K1880,Gia_MB!$A:$F,6,0)</f>
        <v>116611</v>
      </c>
      <c r="U1880" s="291">
        <f t="shared" si="222"/>
        <v>583055</v>
      </c>
      <c r="V1880" s="290"/>
      <c r="W1880" s="292">
        <f t="shared" si="223"/>
        <v>0</v>
      </c>
      <c r="X1880" s="293" t="str">
        <f t="shared" si="224"/>
        <v>8</v>
      </c>
      <c r="Y1880" s="290"/>
      <c r="Z1880" s="291">
        <f t="shared" si="225"/>
        <v>46644.4</v>
      </c>
      <c r="AA1880" s="294">
        <f>VLOOKUP(G1880,Ma_KH!$A:$R,14,0)</f>
        <v>60</v>
      </c>
    </row>
    <row r="1881" spans="1:27" x14ac:dyDescent="0.25">
      <c r="A1881" s="277">
        <v>46049</v>
      </c>
      <c r="B1881" s="278">
        <v>4183833198</v>
      </c>
      <c r="C1881" s="288" t="s">
        <v>15180</v>
      </c>
      <c r="D1881" s="286">
        <v>46056</v>
      </c>
      <c r="E1881" s="213"/>
      <c r="F1881" s="214"/>
      <c r="G1881" s="255" t="s">
        <v>14358</v>
      </c>
      <c r="H1881" s="213"/>
      <c r="I1881" s="212">
        <v>4183833198</v>
      </c>
      <c r="J1881" s="212" t="s">
        <v>1786</v>
      </c>
      <c r="K1881" s="212" t="s">
        <v>27</v>
      </c>
      <c r="L1881" s="215" t="str">
        <f>VLOOKUP($K1881,[1]TONG_SL!$A$1:$D$65536,2,0)</f>
        <v>Chân giò heo muối 300g</v>
      </c>
      <c r="M1881" s="247"/>
      <c r="N1881" s="215" t="str">
        <f t="shared" si="221"/>
        <v>K-C6</v>
      </c>
      <c r="O1881" s="222"/>
      <c r="P1881" s="222"/>
      <c r="Q1881" s="215" t="str">
        <f>VLOOKUP(K1881,TONG_SL!$A:$D,3,0)</f>
        <v>Túi</v>
      </c>
      <c r="R1881" s="224">
        <v>6</v>
      </c>
      <c r="S1881" s="290"/>
      <c r="T1881" s="290">
        <f>VLOOKUP(VLOOKUP(G1881,Ma_KH!$A:$R,18,0)&amp;K1881,Gia_MB!$A:$F,6,0)</f>
        <v>73431</v>
      </c>
      <c r="U1881" s="291">
        <f t="shared" si="222"/>
        <v>440586</v>
      </c>
      <c r="V1881" s="290"/>
      <c r="W1881" s="292">
        <f t="shared" si="223"/>
        <v>0</v>
      </c>
      <c r="X1881" s="293" t="str">
        <f t="shared" si="224"/>
        <v>8</v>
      </c>
      <c r="Y1881" s="290"/>
      <c r="Z1881" s="291">
        <f t="shared" si="225"/>
        <v>35246.879999999997</v>
      </c>
      <c r="AA1881" s="294">
        <f>VLOOKUP(G1881,Ma_KH!$A:$R,14,0)</f>
        <v>60</v>
      </c>
    </row>
    <row r="1882" spans="1:27" x14ac:dyDescent="0.25">
      <c r="A1882" s="277">
        <v>46049</v>
      </c>
      <c r="B1882" s="278">
        <v>4183832716</v>
      </c>
      <c r="C1882" s="288" t="s">
        <v>15180</v>
      </c>
      <c r="D1882" s="286">
        <v>46056</v>
      </c>
      <c r="E1882" s="213"/>
      <c r="F1882" s="214"/>
      <c r="G1882" s="255" t="s">
        <v>14363</v>
      </c>
      <c r="H1882" s="213"/>
      <c r="I1882" s="212">
        <v>4183832716</v>
      </c>
      <c r="J1882" s="212" t="s">
        <v>1786</v>
      </c>
      <c r="K1882" s="212" t="s">
        <v>27</v>
      </c>
      <c r="L1882" s="215" t="str">
        <f>VLOOKUP($K1882,[1]TONG_SL!$A$1:$D$65536,2,0)</f>
        <v>Chân giò heo muối 300g</v>
      </c>
      <c r="M1882" s="247"/>
      <c r="N1882" s="215" t="str">
        <f t="shared" si="221"/>
        <v>K-C6</v>
      </c>
      <c r="O1882" s="222"/>
      <c r="P1882" s="222"/>
      <c r="Q1882" s="215" t="str">
        <f>VLOOKUP(K1882,TONG_SL!$A:$D,3,0)</f>
        <v>Túi</v>
      </c>
      <c r="R1882" s="224">
        <v>4</v>
      </c>
      <c r="S1882" s="290"/>
      <c r="T1882" s="290">
        <f>VLOOKUP(VLOOKUP(G1882,Ma_KH!$A:$R,18,0)&amp;K1882,Gia_MB!$A:$F,6,0)</f>
        <v>73431</v>
      </c>
      <c r="U1882" s="291">
        <f t="shared" si="222"/>
        <v>293724</v>
      </c>
      <c r="V1882" s="290"/>
      <c r="W1882" s="292">
        <f t="shared" si="223"/>
        <v>0</v>
      </c>
      <c r="X1882" s="293" t="str">
        <f t="shared" si="224"/>
        <v>8</v>
      </c>
      <c r="Y1882" s="290"/>
      <c r="Z1882" s="291">
        <f t="shared" si="225"/>
        <v>23497.920000000002</v>
      </c>
      <c r="AA1882" s="294">
        <f>VLOOKUP(G1882,Ma_KH!$A:$R,14,0)</f>
        <v>60</v>
      </c>
    </row>
    <row r="1883" spans="1:27" x14ac:dyDescent="0.25">
      <c r="A1883" s="277">
        <v>46049</v>
      </c>
      <c r="B1883" s="278">
        <v>4183832716</v>
      </c>
      <c r="C1883" s="288" t="s">
        <v>15180</v>
      </c>
      <c r="D1883" s="286">
        <v>46056</v>
      </c>
      <c r="E1883" s="213"/>
      <c r="F1883" s="214"/>
      <c r="G1883" s="255" t="s">
        <v>14363</v>
      </c>
      <c r="H1883" s="213"/>
      <c r="I1883" s="212">
        <v>4183832716</v>
      </c>
      <c r="J1883" s="212" t="s">
        <v>1786</v>
      </c>
      <c r="K1883" s="212" t="s">
        <v>30</v>
      </c>
      <c r="L1883" s="215" t="str">
        <f>VLOOKUP($K1883,[1]TONG_SL!$A$1:$D$65536,2,0)</f>
        <v>Gà muối 500g</v>
      </c>
      <c r="M1883" s="247"/>
      <c r="N1883" s="215" t="str">
        <f t="shared" si="221"/>
        <v>K-C6</v>
      </c>
      <c r="O1883" s="222"/>
      <c r="P1883" s="222"/>
      <c r="Q1883" s="215" t="str">
        <f>VLOOKUP(K1883,TONG_SL!$A:$D,3,0)</f>
        <v>Túi</v>
      </c>
      <c r="R1883" s="224">
        <v>12</v>
      </c>
      <c r="S1883" s="290"/>
      <c r="T1883" s="290">
        <f>VLOOKUP(VLOOKUP(G1883,Ma_KH!$A:$R,18,0)&amp;K1883,Gia_MB!$A:$F,6,0)</f>
        <v>116611</v>
      </c>
      <c r="U1883" s="291">
        <f t="shared" ref="U1883:U1899" si="226">T1883*R1883</f>
        <v>1399332</v>
      </c>
      <c r="V1883" s="290"/>
      <c r="W1883" s="292">
        <f t="shared" ref="W1883:W1899" si="227">U1883*V1883</f>
        <v>0</v>
      </c>
      <c r="X1883" s="293" t="str">
        <f t="shared" ref="X1883:X1899" si="228">IF(B1883&lt;&gt;"","8","0")</f>
        <v>8</v>
      </c>
      <c r="Y1883" s="290"/>
      <c r="Z1883" s="291">
        <f t="shared" ref="Z1883:Z1899" si="229">U1883*X1883%</f>
        <v>111946.56</v>
      </c>
      <c r="AA1883" s="294">
        <f>VLOOKUP(G1883,Ma_KH!$A:$R,14,0)</f>
        <v>60</v>
      </c>
    </row>
    <row r="1884" spans="1:27" x14ac:dyDescent="0.25">
      <c r="A1884" s="277">
        <v>46049</v>
      </c>
      <c r="B1884" s="278">
        <v>4183832716</v>
      </c>
      <c r="C1884" s="288" t="s">
        <v>15180</v>
      </c>
      <c r="D1884" s="286">
        <v>46056</v>
      </c>
      <c r="E1884" s="213"/>
      <c r="F1884" s="214"/>
      <c r="G1884" s="255" t="s">
        <v>14363</v>
      </c>
      <c r="H1884" s="213"/>
      <c r="I1884" s="212">
        <v>4183832716</v>
      </c>
      <c r="J1884" s="212" t="s">
        <v>1786</v>
      </c>
      <c r="K1884" s="212" t="s">
        <v>32</v>
      </c>
      <c r="L1884" s="215" t="str">
        <f>VLOOKUP($K1884,[1]TONG_SL!$A$1:$D$65536,2,0)</f>
        <v>Giò Tai Lưỡi Xào 250g</v>
      </c>
      <c r="M1884" s="247"/>
      <c r="N1884" s="215" t="str">
        <f t="shared" si="221"/>
        <v>K-C6</v>
      </c>
      <c r="O1884" s="222"/>
      <c r="P1884" s="222"/>
      <c r="Q1884" s="215" t="str">
        <f>VLOOKUP(K1884,TONG_SL!$A:$D,3,0)</f>
        <v>Túi</v>
      </c>
      <c r="R1884" s="224">
        <v>4</v>
      </c>
      <c r="S1884" s="290"/>
      <c r="T1884" s="290">
        <f>VLOOKUP(VLOOKUP(G1884,Ma_KH!$A:$R,18,0)&amp;K1884,Gia_MB!$A:$F,6,0)</f>
        <v>50182</v>
      </c>
      <c r="U1884" s="291">
        <f t="shared" si="226"/>
        <v>200728</v>
      </c>
      <c r="V1884" s="290"/>
      <c r="W1884" s="292">
        <f t="shared" si="227"/>
        <v>0</v>
      </c>
      <c r="X1884" s="293" t="str">
        <f t="shared" si="228"/>
        <v>8</v>
      </c>
      <c r="Y1884" s="290"/>
      <c r="Z1884" s="291">
        <f t="shared" si="229"/>
        <v>16058.24</v>
      </c>
      <c r="AA1884" s="294">
        <f>VLOOKUP(G1884,Ma_KH!$A:$R,14,0)</f>
        <v>60</v>
      </c>
    </row>
    <row r="1885" spans="1:27" x14ac:dyDescent="0.25">
      <c r="A1885" s="277">
        <v>46049</v>
      </c>
      <c r="B1885" s="278">
        <v>4183832178</v>
      </c>
      <c r="C1885" s="288" t="s">
        <v>15180</v>
      </c>
      <c r="D1885" s="286">
        <v>46056</v>
      </c>
      <c r="E1885" s="213"/>
      <c r="F1885" s="214"/>
      <c r="G1885" s="255" t="s">
        <v>14355</v>
      </c>
      <c r="H1885" s="213"/>
      <c r="I1885" s="212">
        <v>4183832178</v>
      </c>
      <c r="J1885" s="212" t="s">
        <v>1786</v>
      </c>
      <c r="K1885" s="212" t="s">
        <v>32</v>
      </c>
      <c r="L1885" s="215" t="str">
        <f>VLOOKUP($K1885,[1]TONG_SL!$A$1:$D$65536,2,0)</f>
        <v>Giò Tai Lưỡi Xào 250g</v>
      </c>
      <c r="M1885" s="247"/>
      <c r="N1885" s="215" t="str">
        <f t="shared" si="221"/>
        <v>K-C6</v>
      </c>
      <c r="O1885" s="222"/>
      <c r="P1885" s="222"/>
      <c r="Q1885" s="215" t="str">
        <f>VLOOKUP(K1885,TONG_SL!$A:$D,3,0)</f>
        <v>Túi</v>
      </c>
      <c r="R1885" s="224">
        <v>4</v>
      </c>
      <c r="S1885" s="290"/>
      <c r="T1885" s="290">
        <f>VLOOKUP(VLOOKUP(G1885,Ma_KH!$A:$R,18,0)&amp;K1885,Gia_MB!$A:$F,6,0)</f>
        <v>50182</v>
      </c>
      <c r="U1885" s="291">
        <f t="shared" si="226"/>
        <v>200728</v>
      </c>
      <c r="V1885" s="290"/>
      <c r="W1885" s="292">
        <f t="shared" si="227"/>
        <v>0</v>
      </c>
      <c r="X1885" s="293" t="str">
        <f t="shared" si="228"/>
        <v>8</v>
      </c>
      <c r="Y1885" s="290"/>
      <c r="Z1885" s="291">
        <f t="shared" si="229"/>
        <v>16058.24</v>
      </c>
      <c r="AA1885" s="294">
        <f>VLOOKUP(G1885,Ma_KH!$A:$R,14,0)</f>
        <v>60</v>
      </c>
    </row>
    <row r="1886" spans="1:27" x14ac:dyDescent="0.25">
      <c r="A1886" s="277">
        <v>46049</v>
      </c>
      <c r="B1886" s="278">
        <v>4183832178</v>
      </c>
      <c r="C1886" s="288" t="s">
        <v>15180</v>
      </c>
      <c r="D1886" s="286">
        <v>46056</v>
      </c>
      <c r="E1886" s="213"/>
      <c r="F1886" s="214"/>
      <c r="G1886" s="255" t="s">
        <v>14355</v>
      </c>
      <c r="H1886" s="213"/>
      <c r="I1886" s="212">
        <v>4183832178</v>
      </c>
      <c r="J1886" s="212" t="s">
        <v>1786</v>
      </c>
      <c r="K1886" s="212" t="s">
        <v>30</v>
      </c>
      <c r="L1886" s="215" t="str">
        <f>VLOOKUP($K1886,[1]TONG_SL!$A$1:$D$65536,2,0)</f>
        <v>Gà muối 500g</v>
      </c>
      <c r="M1886" s="247"/>
      <c r="N1886" s="215" t="str">
        <f t="shared" si="221"/>
        <v>K-C6</v>
      </c>
      <c r="O1886" s="222"/>
      <c r="P1886" s="222"/>
      <c r="Q1886" s="215" t="str">
        <f>VLOOKUP(K1886,TONG_SL!$A:$D,3,0)</f>
        <v>Túi</v>
      </c>
      <c r="R1886" s="224">
        <v>6</v>
      </c>
      <c r="S1886" s="290"/>
      <c r="T1886" s="290">
        <f>VLOOKUP(VLOOKUP(G1886,Ma_KH!$A:$R,18,0)&amp;K1886,Gia_MB!$A:$F,6,0)</f>
        <v>116611</v>
      </c>
      <c r="U1886" s="291">
        <f t="shared" si="226"/>
        <v>699666</v>
      </c>
      <c r="V1886" s="290"/>
      <c r="W1886" s="292">
        <f t="shared" si="227"/>
        <v>0</v>
      </c>
      <c r="X1886" s="293" t="str">
        <f t="shared" si="228"/>
        <v>8</v>
      </c>
      <c r="Y1886" s="290"/>
      <c r="Z1886" s="291">
        <f t="shared" si="229"/>
        <v>55973.279999999999</v>
      </c>
      <c r="AA1886" s="294">
        <f>VLOOKUP(G1886,Ma_KH!$A:$R,14,0)</f>
        <v>60</v>
      </c>
    </row>
    <row r="1887" spans="1:27" x14ac:dyDescent="0.25">
      <c r="A1887" s="277">
        <v>46049</v>
      </c>
      <c r="B1887" s="278">
        <v>4183832178</v>
      </c>
      <c r="C1887" s="288" t="s">
        <v>15180</v>
      </c>
      <c r="D1887" s="286">
        <v>46056</v>
      </c>
      <c r="E1887" s="213"/>
      <c r="F1887" s="214"/>
      <c r="G1887" s="255" t="s">
        <v>14355</v>
      </c>
      <c r="H1887" s="213"/>
      <c r="I1887" s="212">
        <v>4183832178</v>
      </c>
      <c r="J1887" s="212" t="s">
        <v>1786</v>
      </c>
      <c r="K1887" s="212" t="s">
        <v>27</v>
      </c>
      <c r="L1887" s="215" t="str">
        <f>VLOOKUP($K1887,[1]TONG_SL!$A$1:$D$65536,2,0)</f>
        <v>Chân giò heo muối 300g</v>
      </c>
      <c r="M1887" s="247"/>
      <c r="N1887" s="215" t="str">
        <f t="shared" si="221"/>
        <v>K-C6</v>
      </c>
      <c r="O1887" s="222"/>
      <c r="P1887" s="222"/>
      <c r="Q1887" s="215" t="str">
        <f>VLOOKUP(K1887,TONG_SL!$A:$D,3,0)</f>
        <v>Túi</v>
      </c>
      <c r="R1887" s="224">
        <v>4</v>
      </c>
      <c r="S1887" s="290"/>
      <c r="T1887" s="290">
        <f>VLOOKUP(VLOOKUP(G1887,Ma_KH!$A:$R,18,0)&amp;K1887,Gia_MB!$A:$F,6,0)</f>
        <v>73431</v>
      </c>
      <c r="U1887" s="291">
        <f t="shared" si="226"/>
        <v>293724</v>
      </c>
      <c r="V1887" s="290"/>
      <c r="W1887" s="292">
        <f t="shared" si="227"/>
        <v>0</v>
      </c>
      <c r="X1887" s="293" t="str">
        <f t="shared" si="228"/>
        <v>8</v>
      </c>
      <c r="Y1887" s="290"/>
      <c r="Z1887" s="291">
        <f t="shared" si="229"/>
        <v>23497.920000000002</v>
      </c>
      <c r="AA1887" s="294">
        <f>VLOOKUP(G1887,Ma_KH!$A:$R,14,0)</f>
        <v>60</v>
      </c>
    </row>
    <row r="1888" spans="1:27" x14ac:dyDescent="0.25">
      <c r="A1888" s="277">
        <v>46049</v>
      </c>
      <c r="B1888" s="278">
        <v>4183832520</v>
      </c>
      <c r="C1888" s="288" t="s">
        <v>15180</v>
      </c>
      <c r="D1888" s="286">
        <v>46056</v>
      </c>
      <c r="E1888" s="213"/>
      <c r="F1888" s="214"/>
      <c r="G1888" s="255" t="s">
        <v>14360</v>
      </c>
      <c r="H1888" s="213"/>
      <c r="I1888" s="212">
        <v>4183832520</v>
      </c>
      <c r="J1888" s="212" t="s">
        <v>1786</v>
      </c>
      <c r="K1888" s="212" t="s">
        <v>30</v>
      </c>
      <c r="L1888" s="215" t="str">
        <f>VLOOKUP($K1888,[1]TONG_SL!$A$1:$D$65536,2,0)</f>
        <v>Gà muối 500g</v>
      </c>
      <c r="M1888" s="247"/>
      <c r="N1888" s="215" t="str">
        <f t="shared" si="221"/>
        <v>K-C6</v>
      </c>
      <c r="O1888" s="222"/>
      <c r="P1888" s="222"/>
      <c r="Q1888" s="215" t="str">
        <f>VLOOKUP(K1888,TONG_SL!$A:$D,3,0)</f>
        <v>Túi</v>
      </c>
      <c r="R1888" s="224">
        <v>8</v>
      </c>
      <c r="S1888" s="290"/>
      <c r="T1888" s="290">
        <f>VLOOKUP(VLOOKUP(G1888,Ma_KH!$A:$R,18,0)&amp;K1888,Gia_MB!$A:$F,6,0)</f>
        <v>116611</v>
      </c>
      <c r="U1888" s="291">
        <f t="shared" si="226"/>
        <v>932888</v>
      </c>
      <c r="V1888" s="290"/>
      <c r="W1888" s="292">
        <f t="shared" si="227"/>
        <v>0</v>
      </c>
      <c r="X1888" s="293" t="str">
        <f t="shared" si="228"/>
        <v>8</v>
      </c>
      <c r="Y1888" s="290"/>
      <c r="Z1888" s="291">
        <f t="shared" si="229"/>
        <v>74631.040000000008</v>
      </c>
      <c r="AA1888" s="294">
        <f>VLOOKUP(G1888,Ma_KH!$A:$R,14,0)</f>
        <v>60</v>
      </c>
    </row>
    <row r="1889" spans="1:27" x14ac:dyDescent="0.25">
      <c r="A1889" s="277">
        <v>46049</v>
      </c>
      <c r="B1889" s="278">
        <v>4183832520</v>
      </c>
      <c r="C1889" s="288" t="s">
        <v>15180</v>
      </c>
      <c r="D1889" s="286">
        <v>46056</v>
      </c>
      <c r="E1889" s="213"/>
      <c r="F1889" s="214"/>
      <c r="G1889" s="255" t="s">
        <v>14360</v>
      </c>
      <c r="H1889" s="213"/>
      <c r="I1889" s="212">
        <v>4183832520</v>
      </c>
      <c r="J1889" s="212" t="s">
        <v>1786</v>
      </c>
      <c r="K1889" s="212" t="s">
        <v>32</v>
      </c>
      <c r="L1889" s="215" t="str">
        <f>VLOOKUP($K1889,[1]TONG_SL!$A$1:$D$65536,2,0)</f>
        <v>Giò Tai Lưỡi Xào 250g</v>
      </c>
      <c r="M1889" s="247"/>
      <c r="N1889" s="215" t="str">
        <f t="shared" si="221"/>
        <v>K-C6</v>
      </c>
      <c r="O1889" s="222"/>
      <c r="P1889" s="222"/>
      <c r="Q1889" s="215" t="str">
        <f>VLOOKUP(K1889,TONG_SL!$A:$D,3,0)</f>
        <v>Túi</v>
      </c>
      <c r="R1889" s="224">
        <v>4</v>
      </c>
      <c r="S1889" s="290"/>
      <c r="T1889" s="290">
        <f>VLOOKUP(VLOOKUP(G1889,Ma_KH!$A:$R,18,0)&amp;K1889,Gia_MB!$A:$F,6,0)</f>
        <v>50182</v>
      </c>
      <c r="U1889" s="291">
        <f t="shared" si="226"/>
        <v>200728</v>
      </c>
      <c r="V1889" s="290"/>
      <c r="W1889" s="292">
        <f t="shared" si="227"/>
        <v>0</v>
      </c>
      <c r="X1889" s="293" t="str">
        <f t="shared" si="228"/>
        <v>8</v>
      </c>
      <c r="Y1889" s="290"/>
      <c r="Z1889" s="291">
        <f t="shared" si="229"/>
        <v>16058.24</v>
      </c>
      <c r="AA1889" s="294">
        <f>VLOOKUP(G1889,Ma_KH!$A:$R,14,0)</f>
        <v>60</v>
      </c>
    </row>
    <row r="1890" spans="1:27" x14ac:dyDescent="0.25">
      <c r="A1890" s="277">
        <v>46049</v>
      </c>
      <c r="B1890" s="278">
        <v>4183833230</v>
      </c>
      <c r="C1890" s="288" t="s">
        <v>15180</v>
      </c>
      <c r="D1890" s="286">
        <v>46056</v>
      </c>
      <c r="E1890" s="213"/>
      <c r="F1890" s="214"/>
      <c r="G1890" s="255" t="s">
        <v>14364</v>
      </c>
      <c r="H1890" s="213"/>
      <c r="I1890" s="212">
        <v>4183833230</v>
      </c>
      <c r="J1890" s="212" t="s">
        <v>1786</v>
      </c>
      <c r="K1890" s="212" t="s">
        <v>32</v>
      </c>
      <c r="L1890" s="215" t="str">
        <f>VLOOKUP($K1890,[1]TONG_SL!$A$1:$D$65536,2,0)</f>
        <v>Giò Tai Lưỡi Xào 250g</v>
      </c>
      <c r="M1890" s="247"/>
      <c r="N1890" s="215" t="str">
        <f t="shared" si="221"/>
        <v>K-C6</v>
      </c>
      <c r="O1890" s="222"/>
      <c r="P1890" s="222"/>
      <c r="Q1890" s="215" t="str">
        <f>VLOOKUP(K1890,TONG_SL!$A:$D,3,0)</f>
        <v>Túi</v>
      </c>
      <c r="R1890" s="224">
        <v>5</v>
      </c>
      <c r="S1890" s="290"/>
      <c r="T1890" s="290">
        <f>VLOOKUP(VLOOKUP(G1890,Ma_KH!$A:$R,18,0)&amp;K1890,Gia_MB!$A:$F,6,0)</f>
        <v>50182</v>
      </c>
      <c r="U1890" s="291">
        <f t="shared" si="226"/>
        <v>250910</v>
      </c>
      <c r="V1890" s="290"/>
      <c r="W1890" s="292">
        <f t="shared" si="227"/>
        <v>0</v>
      </c>
      <c r="X1890" s="293" t="str">
        <f t="shared" si="228"/>
        <v>8</v>
      </c>
      <c r="Y1890" s="290"/>
      <c r="Z1890" s="291">
        <f t="shared" si="229"/>
        <v>20072.8</v>
      </c>
      <c r="AA1890" s="294">
        <f>VLOOKUP(G1890,Ma_KH!$A:$R,14,0)</f>
        <v>60</v>
      </c>
    </row>
    <row r="1891" spans="1:27" x14ac:dyDescent="0.25">
      <c r="A1891" s="277">
        <v>46049</v>
      </c>
      <c r="B1891" s="278">
        <v>4183833230</v>
      </c>
      <c r="C1891" s="288" t="s">
        <v>15180</v>
      </c>
      <c r="D1891" s="286">
        <v>46056</v>
      </c>
      <c r="E1891" s="213"/>
      <c r="F1891" s="214"/>
      <c r="G1891" s="255" t="s">
        <v>14364</v>
      </c>
      <c r="H1891" s="213"/>
      <c r="I1891" s="212">
        <v>4183833230</v>
      </c>
      <c r="J1891" s="212" t="s">
        <v>1786</v>
      </c>
      <c r="K1891" s="212" t="s">
        <v>30</v>
      </c>
      <c r="L1891" s="215" t="str">
        <f>VLOOKUP($K1891,[1]TONG_SL!$A$1:$D$65536,2,0)</f>
        <v>Gà muối 500g</v>
      </c>
      <c r="M1891" s="247"/>
      <c r="N1891" s="215" t="str">
        <f t="shared" si="221"/>
        <v>K-C6</v>
      </c>
      <c r="O1891" s="222"/>
      <c r="P1891" s="222"/>
      <c r="Q1891" s="215" t="str">
        <f>VLOOKUP(K1891,TONG_SL!$A:$D,3,0)</f>
        <v>Túi</v>
      </c>
      <c r="R1891" s="224">
        <v>7</v>
      </c>
      <c r="S1891" s="290"/>
      <c r="T1891" s="290">
        <f>VLOOKUP(VLOOKUP(G1891,Ma_KH!$A:$R,18,0)&amp;K1891,Gia_MB!$A:$F,6,0)</f>
        <v>116611</v>
      </c>
      <c r="U1891" s="291">
        <f t="shared" si="226"/>
        <v>816277</v>
      </c>
      <c r="V1891" s="290"/>
      <c r="W1891" s="292">
        <f t="shared" si="227"/>
        <v>0</v>
      </c>
      <c r="X1891" s="293" t="str">
        <f t="shared" si="228"/>
        <v>8</v>
      </c>
      <c r="Y1891" s="290"/>
      <c r="Z1891" s="291">
        <f t="shared" si="229"/>
        <v>65302.16</v>
      </c>
      <c r="AA1891" s="294">
        <f>VLOOKUP(G1891,Ma_KH!$A:$R,14,0)</f>
        <v>60</v>
      </c>
    </row>
    <row r="1892" spans="1:27" x14ac:dyDescent="0.25">
      <c r="A1892" s="277">
        <v>46049</v>
      </c>
      <c r="B1892" s="278">
        <v>4183833166</v>
      </c>
      <c r="C1892" s="288" t="s">
        <v>15180</v>
      </c>
      <c r="D1892" s="286">
        <v>46056</v>
      </c>
      <c r="E1892" s="213"/>
      <c r="F1892" s="214"/>
      <c r="G1892" s="255" t="s">
        <v>14349</v>
      </c>
      <c r="H1892" s="213"/>
      <c r="I1892" s="212">
        <v>4183833166</v>
      </c>
      <c r="J1892" s="212" t="s">
        <v>1786</v>
      </c>
      <c r="K1892" s="212" t="s">
        <v>27</v>
      </c>
      <c r="L1892" s="215" t="str">
        <f>VLOOKUP($K1892,[1]TONG_SL!$A$1:$D$65536,2,0)</f>
        <v>Chân giò heo muối 300g</v>
      </c>
      <c r="M1892" s="247"/>
      <c r="N1892" s="215" t="str">
        <f t="shared" si="221"/>
        <v>K-C6</v>
      </c>
      <c r="O1892" s="222"/>
      <c r="P1892" s="222"/>
      <c r="Q1892" s="215" t="str">
        <f>VLOOKUP(K1892,TONG_SL!$A:$D,3,0)</f>
        <v>Túi</v>
      </c>
      <c r="R1892" s="224">
        <v>6</v>
      </c>
      <c r="S1892" s="290"/>
      <c r="T1892" s="290">
        <f>VLOOKUP(VLOOKUP(G1892,Ma_KH!$A:$R,18,0)&amp;K1892,Gia_MB!$A:$F,6,0)</f>
        <v>73431</v>
      </c>
      <c r="U1892" s="291">
        <f t="shared" si="226"/>
        <v>440586</v>
      </c>
      <c r="V1892" s="290"/>
      <c r="W1892" s="292">
        <f t="shared" si="227"/>
        <v>0</v>
      </c>
      <c r="X1892" s="293" t="str">
        <f t="shared" si="228"/>
        <v>8</v>
      </c>
      <c r="Y1892" s="290"/>
      <c r="Z1892" s="291">
        <f t="shared" si="229"/>
        <v>35246.879999999997</v>
      </c>
      <c r="AA1892" s="294">
        <f>VLOOKUP(G1892,Ma_KH!$A:$R,14,0)</f>
        <v>60</v>
      </c>
    </row>
    <row r="1893" spans="1:27" x14ac:dyDescent="0.25">
      <c r="A1893" s="277">
        <v>46049</v>
      </c>
      <c r="B1893" s="278">
        <v>4183833166</v>
      </c>
      <c r="C1893" s="288" t="s">
        <v>15180</v>
      </c>
      <c r="D1893" s="286">
        <v>46056</v>
      </c>
      <c r="E1893" s="213"/>
      <c r="F1893" s="214"/>
      <c r="G1893" s="255" t="s">
        <v>14349</v>
      </c>
      <c r="H1893" s="213"/>
      <c r="I1893" s="212">
        <v>4183833166</v>
      </c>
      <c r="J1893" s="212" t="s">
        <v>1786</v>
      </c>
      <c r="K1893" s="212" t="s">
        <v>30</v>
      </c>
      <c r="L1893" s="215" t="str">
        <f>VLOOKUP($K1893,[1]TONG_SL!$A$1:$D$65536,2,0)</f>
        <v>Gà muối 500g</v>
      </c>
      <c r="M1893" s="247"/>
      <c r="N1893" s="215" t="str">
        <f t="shared" ref="N1893:N1956" si="230">IF($B1893&lt;&gt;"","K-C6","")</f>
        <v>K-C6</v>
      </c>
      <c r="O1893" s="222"/>
      <c r="P1893" s="222"/>
      <c r="Q1893" s="215" t="str">
        <f>VLOOKUP(K1893,TONG_SL!$A:$D,3,0)</f>
        <v>Túi</v>
      </c>
      <c r="R1893" s="224">
        <v>3</v>
      </c>
      <c r="S1893" s="290"/>
      <c r="T1893" s="290">
        <f>VLOOKUP(VLOOKUP(G1893,Ma_KH!$A:$R,18,0)&amp;K1893,Gia_MB!$A:$F,6,0)</f>
        <v>116611</v>
      </c>
      <c r="U1893" s="291">
        <f t="shared" si="226"/>
        <v>349833</v>
      </c>
      <c r="V1893" s="290"/>
      <c r="W1893" s="292">
        <f t="shared" si="227"/>
        <v>0</v>
      </c>
      <c r="X1893" s="293" t="str">
        <f t="shared" si="228"/>
        <v>8</v>
      </c>
      <c r="Y1893" s="290"/>
      <c r="Z1893" s="291">
        <f t="shared" si="229"/>
        <v>27986.639999999999</v>
      </c>
      <c r="AA1893" s="294">
        <f>VLOOKUP(G1893,Ma_KH!$A:$R,14,0)</f>
        <v>60</v>
      </c>
    </row>
    <row r="1894" spans="1:27" x14ac:dyDescent="0.25">
      <c r="A1894" s="277">
        <v>46049</v>
      </c>
      <c r="B1894" s="278">
        <v>4183833166</v>
      </c>
      <c r="C1894" s="288" t="s">
        <v>15180</v>
      </c>
      <c r="D1894" s="286">
        <v>46056</v>
      </c>
      <c r="E1894" s="213"/>
      <c r="F1894" s="214"/>
      <c r="G1894" s="255" t="s">
        <v>14349</v>
      </c>
      <c r="H1894" s="213"/>
      <c r="I1894" s="212">
        <v>4183833166</v>
      </c>
      <c r="J1894" s="212" t="s">
        <v>1786</v>
      </c>
      <c r="K1894" s="212" t="s">
        <v>32</v>
      </c>
      <c r="L1894" s="215" t="str">
        <f>VLOOKUP($K1894,[1]TONG_SL!$A$1:$D$65536,2,0)</f>
        <v>Giò Tai Lưỡi Xào 250g</v>
      </c>
      <c r="M1894" s="247"/>
      <c r="N1894" s="215" t="str">
        <f t="shared" si="230"/>
        <v>K-C6</v>
      </c>
      <c r="O1894" s="222"/>
      <c r="P1894" s="222"/>
      <c r="Q1894" s="215" t="str">
        <f>VLOOKUP(K1894,TONG_SL!$A:$D,3,0)</f>
        <v>Túi</v>
      </c>
      <c r="R1894" s="224">
        <v>5</v>
      </c>
      <c r="S1894" s="290"/>
      <c r="T1894" s="290">
        <f>VLOOKUP(VLOOKUP(G1894,Ma_KH!$A:$R,18,0)&amp;K1894,Gia_MB!$A:$F,6,0)</f>
        <v>50182</v>
      </c>
      <c r="U1894" s="291">
        <f t="shared" si="226"/>
        <v>250910</v>
      </c>
      <c r="V1894" s="290"/>
      <c r="W1894" s="292">
        <f t="shared" si="227"/>
        <v>0</v>
      </c>
      <c r="X1894" s="293" t="str">
        <f t="shared" si="228"/>
        <v>8</v>
      </c>
      <c r="Y1894" s="290"/>
      <c r="Z1894" s="291">
        <f t="shared" si="229"/>
        <v>20072.8</v>
      </c>
      <c r="AA1894" s="294">
        <f>VLOOKUP(G1894,Ma_KH!$A:$R,14,0)</f>
        <v>60</v>
      </c>
    </row>
    <row r="1895" spans="1:27" x14ac:dyDescent="0.25">
      <c r="A1895" s="277">
        <v>46049</v>
      </c>
      <c r="B1895" s="278">
        <v>4183832182</v>
      </c>
      <c r="C1895" s="288" t="s">
        <v>15180</v>
      </c>
      <c r="D1895" s="286">
        <v>46056</v>
      </c>
      <c r="E1895" s="213"/>
      <c r="F1895" s="214"/>
      <c r="G1895" s="255" t="s">
        <v>13781</v>
      </c>
      <c r="H1895" s="213"/>
      <c r="I1895" s="212">
        <v>4183832182</v>
      </c>
      <c r="J1895" s="212" t="s">
        <v>1786</v>
      </c>
      <c r="K1895" s="212" t="s">
        <v>27</v>
      </c>
      <c r="L1895" s="215" t="str">
        <f>VLOOKUP($K1895,[1]TONG_SL!$A$1:$D$65536,2,0)</f>
        <v>Chân giò heo muối 300g</v>
      </c>
      <c r="M1895" s="247"/>
      <c r="N1895" s="215" t="str">
        <f t="shared" si="230"/>
        <v>K-C6</v>
      </c>
      <c r="O1895" s="222"/>
      <c r="P1895" s="222"/>
      <c r="Q1895" s="215" t="str">
        <f>VLOOKUP(K1895,TONG_SL!$A:$D,3,0)</f>
        <v>Túi</v>
      </c>
      <c r="R1895" s="224">
        <v>3</v>
      </c>
      <c r="S1895" s="290"/>
      <c r="T1895" s="290">
        <f>VLOOKUP(VLOOKUP(G1895,Ma_KH!$A:$R,18,0)&amp;K1895,Gia_MB!$A:$F,6,0)</f>
        <v>73431</v>
      </c>
      <c r="U1895" s="291">
        <f t="shared" si="226"/>
        <v>220293</v>
      </c>
      <c r="V1895" s="290"/>
      <c r="W1895" s="292">
        <f t="shared" si="227"/>
        <v>0</v>
      </c>
      <c r="X1895" s="293" t="str">
        <f t="shared" si="228"/>
        <v>8</v>
      </c>
      <c r="Y1895" s="290"/>
      <c r="Z1895" s="291">
        <f t="shared" si="229"/>
        <v>17623.439999999999</v>
      </c>
      <c r="AA1895" s="294">
        <f>VLOOKUP(G1895,Ma_KH!$A:$R,14,0)</f>
        <v>60</v>
      </c>
    </row>
    <row r="1896" spans="1:27" x14ac:dyDescent="0.25">
      <c r="A1896" s="277">
        <v>46049</v>
      </c>
      <c r="B1896" s="278">
        <v>4183832182</v>
      </c>
      <c r="C1896" s="288" t="s">
        <v>15180</v>
      </c>
      <c r="D1896" s="286">
        <v>46056</v>
      </c>
      <c r="E1896" s="213"/>
      <c r="F1896" s="214"/>
      <c r="G1896" s="255" t="s">
        <v>13781</v>
      </c>
      <c r="H1896" s="213"/>
      <c r="I1896" s="212">
        <v>4183832182</v>
      </c>
      <c r="J1896" s="212" t="s">
        <v>1786</v>
      </c>
      <c r="K1896" s="212" t="s">
        <v>30</v>
      </c>
      <c r="L1896" s="215" t="str">
        <f>VLOOKUP($K1896,[1]TONG_SL!$A$1:$D$65536,2,0)</f>
        <v>Gà muối 500g</v>
      </c>
      <c r="M1896" s="247"/>
      <c r="N1896" s="215" t="str">
        <f t="shared" si="230"/>
        <v>K-C6</v>
      </c>
      <c r="O1896" s="222"/>
      <c r="P1896" s="222"/>
      <c r="Q1896" s="215" t="str">
        <f>VLOOKUP(K1896,TONG_SL!$A:$D,3,0)</f>
        <v>Túi</v>
      </c>
      <c r="R1896" s="224">
        <v>4</v>
      </c>
      <c r="S1896" s="290"/>
      <c r="T1896" s="290">
        <f>VLOOKUP(VLOOKUP(G1896,Ma_KH!$A:$R,18,0)&amp;K1896,Gia_MB!$A:$F,6,0)</f>
        <v>116611</v>
      </c>
      <c r="U1896" s="291">
        <f t="shared" si="226"/>
        <v>466444</v>
      </c>
      <c r="V1896" s="290"/>
      <c r="W1896" s="292">
        <f t="shared" si="227"/>
        <v>0</v>
      </c>
      <c r="X1896" s="293" t="str">
        <f t="shared" si="228"/>
        <v>8</v>
      </c>
      <c r="Y1896" s="290"/>
      <c r="Z1896" s="291">
        <f t="shared" si="229"/>
        <v>37315.520000000004</v>
      </c>
      <c r="AA1896" s="294">
        <f>VLOOKUP(G1896,Ma_KH!$A:$R,14,0)</f>
        <v>60</v>
      </c>
    </row>
    <row r="1897" spans="1:27" x14ac:dyDescent="0.25">
      <c r="A1897" s="277">
        <v>46049</v>
      </c>
      <c r="B1897" s="278">
        <v>4183832182</v>
      </c>
      <c r="C1897" s="288" t="s">
        <v>15180</v>
      </c>
      <c r="D1897" s="286">
        <v>46056</v>
      </c>
      <c r="E1897" s="213"/>
      <c r="F1897" s="214"/>
      <c r="G1897" s="255" t="s">
        <v>13781</v>
      </c>
      <c r="H1897" s="213"/>
      <c r="I1897" s="212">
        <v>4183832182</v>
      </c>
      <c r="J1897" s="212" t="s">
        <v>1786</v>
      </c>
      <c r="K1897" s="212" t="s">
        <v>32</v>
      </c>
      <c r="L1897" s="215" t="str">
        <f>VLOOKUP($K1897,[1]TONG_SL!$A$1:$D$65536,2,0)</f>
        <v>Giò Tai Lưỡi Xào 250g</v>
      </c>
      <c r="M1897" s="247"/>
      <c r="N1897" s="215" t="str">
        <f t="shared" si="230"/>
        <v>K-C6</v>
      </c>
      <c r="O1897" s="222"/>
      <c r="P1897" s="222"/>
      <c r="Q1897" s="215" t="str">
        <f>VLOOKUP(K1897,TONG_SL!$A:$D,3,0)</f>
        <v>Túi</v>
      </c>
      <c r="R1897" s="224">
        <v>4</v>
      </c>
      <c r="S1897" s="290"/>
      <c r="T1897" s="290">
        <f>VLOOKUP(VLOOKUP(G1897,Ma_KH!$A:$R,18,0)&amp;K1897,Gia_MB!$A:$F,6,0)</f>
        <v>50182</v>
      </c>
      <c r="U1897" s="291">
        <f t="shared" si="226"/>
        <v>200728</v>
      </c>
      <c r="V1897" s="290"/>
      <c r="W1897" s="292">
        <f t="shared" si="227"/>
        <v>0</v>
      </c>
      <c r="X1897" s="293" t="str">
        <f t="shared" si="228"/>
        <v>8</v>
      </c>
      <c r="Y1897" s="290"/>
      <c r="Z1897" s="291">
        <f t="shared" si="229"/>
        <v>16058.24</v>
      </c>
      <c r="AA1897" s="294">
        <f>VLOOKUP(G1897,Ma_KH!$A:$R,14,0)</f>
        <v>60</v>
      </c>
    </row>
    <row r="1898" spans="1:27" x14ac:dyDescent="0.25">
      <c r="A1898" s="277">
        <v>46049</v>
      </c>
      <c r="B1898" s="278">
        <v>4183832551</v>
      </c>
      <c r="C1898" s="288" t="s">
        <v>15180</v>
      </c>
      <c r="D1898" s="286">
        <v>46056</v>
      </c>
      <c r="E1898" s="213"/>
      <c r="F1898" s="214"/>
      <c r="G1898" s="255" t="s">
        <v>14833</v>
      </c>
      <c r="H1898" s="213"/>
      <c r="I1898" s="212">
        <v>4183832551</v>
      </c>
      <c r="J1898" s="212" t="s">
        <v>1786</v>
      </c>
      <c r="K1898" s="212" t="s">
        <v>27</v>
      </c>
      <c r="L1898" s="215" t="str">
        <f>VLOOKUP($K1898,[1]TONG_SL!$A$1:$D$65536,2,0)</f>
        <v>Chân giò heo muối 300g</v>
      </c>
      <c r="M1898" s="247"/>
      <c r="N1898" s="215" t="str">
        <f t="shared" si="230"/>
        <v>K-C6</v>
      </c>
      <c r="O1898" s="222"/>
      <c r="P1898" s="222"/>
      <c r="Q1898" s="215" t="str">
        <f>VLOOKUP(K1898,TONG_SL!$A:$D,3,0)</f>
        <v>Túi</v>
      </c>
      <c r="R1898" s="224">
        <v>3</v>
      </c>
      <c r="S1898" s="290"/>
      <c r="T1898" s="290">
        <f>VLOOKUP(VLOOKUP(G1898,Ma_KH!$A:$R,18,0)&amp;K1898,Gia_MB!$A:$F,6,0)</f>
        <v>73431</v>
      </c>
      <c r="U1898" s="291">
        <f t="shared" si="226"/>
        <v>220293</v>
      </c>
      <c r="V1898" s="290"/>
      <c r="W1898" s="292">
        <f t="shared" si="227"/>
        <v>0</v>
      </c>
      <c r="X1898" s="293" t="str">
        <f t="shared" si="228"/>
        <v>8</v>
      </c>
      <c r="Y1898" s="290"/>
      <c r="Z1898" s="291">
        <f t="shared" si="229"/>
        <v>17623.439999999999</v>
      </c>
      <c r="AA1898" s="294">
        <f>VLOOKUP(G1898,Ma_KH!$A:$R,14,0)</f>
        <v>60</v>
      </c>
    </row>
    <row r="1899" spans="1:27" x14ac:dyDescent="0.25">
      <c r="A1899" s="277">
        <v>46049</v>
      </c>
      <c r="B1899" s="278">
        <v>4183832551</v>
      </c>
      <c r="C1899" s="288" t="s">
        <v>15180</v>
      </c>
      <c r="D1899" s="286">
        <v>46056</v>
      </c>
      <c r="E1899" s="213"/>
      <c r="F1899" s="214"/>
      <c r="G1899" s="255" t="s">
        <v>14833</v>
      </c>
      <c r="H1899" s="213"/>
      <c r="I1899" s="212">
        <v>4183832551</v>
      </c>
      <c r="J1899" s="212" t="s">
        <v>1786</v>
      </c>
      <c r="K1899" s="212" t="s">
        <v>30</v>
      </c>
      <c r="L1899" s="215" t="str">
        <f>VLOOKUP($K1899,[1]TONG_SL!$A$1:$D$65536,2,0)</f>
        <v>Gà muối 500g</v>
      </c>
      <c r="M1899" s="247"/>
      <c r="N1899" s="215" t="str">
        <f t="shared" si="230"/>
        <v>K-C6</v>
      </c>
      <c r="O1899" s="222"/>
      <c r="P1899" s="222"/>
      <c r="Q1899" s="215" t="str">
        <f>VLOOKUP(K1899,TONG_SL!$A:$D,3,0)</f>
        <v>Túi</v>
      </c>
      <c r="R1899" s="224">
        <v>12</v>
      </c>
      <c r="S1899" s="295"/>
      <c r="T1899" s="295">
        <f>VLOOKUP(VLOOKUP(G1899,Ma_KH!$A:$R,18,0)&amp;K1899,Gia_MB!$A:$F,6,0)</f>
        <v>116611</v>
      </c>
      <c r="U1899" s="296">
        <f t="shared" si="226"/>
        <v>1399332</v>
      </c>
      <c r="V1899" s="295"/>
      <c r="W1899" s="297">
        <f t="shared" si="227"/>
        <v>0</v>
      </c>
      <c r="X1899" s="298" t="str">
        <f t="shared" si="228"/>
        <v>8</v>
      </c>
      <c r="Y1899" s="295"/>
      <c r="Z1899" s="296">
        <f t="shared" si="229"/>
        <v>111946.56</v>
      </c>
      <c r="AA1899" s="299">
        <f>VLOOKUP(G1899,Ma_KH!$A:$R,14,0)</f>
        <v>60</v>
      </c>
    </row>
    <row r="1900" spans="1:27" x14ac:dyDescent="0.25">
      <c r="A1900" s="277">
        <v>46049</v>
      </c>
      <c r="B1900" s="278">
        <v>4183832551</v>
      </c>
      <c r="C1900" s="288" t="s">
        <v>15180</v>
      </c>
      <c r="D1900" s="286">
        <v>46056</v>
      </c>
      <c r="E1900" s="213"/>
      <c r="F1900" s="214"/>
      <c r="G1900" s="255" t="s">
        <v>14833</v>
      </c>
      <c r="H1900" s="213"/>
      <c r="I1900" s="212">
        <v>4183832551</v>
      </c>
      <c r="J1900" s="212" t="s">
        <v>1786</v>
      </c>
      <c r="K1900" s="212" t="s">
        <v>32</v>
      </c>
      <c r="L1900" s="215" t="str">
        <f>VLOOKUP($K1900,[1]TONG_SL!$A$1:$D$65536,2,0)</f>
        <v>Giò Tai Lưỡi Xào 250g</v>
      </c>
      <c r="M1900" s="247"/>
      <c r="N1900" s="215" t="str">
        <f t="shared" si="230"/>
        <v>K-C6</v>
      </c>
      <c r="O1900" s="222"/>
      <c r="P1900" s="222"/>
      <c r="Q1900" s="215" t="str">
        <f>VLOOKUP(K1900,TONG_SL!$A:$D,3,0)</f>
        <v>Túi</v>
      </c>
      <c r="R1900" s="224">
        <v>3</v>
      </c>
      <c r="S1900" s="290"/>
      <c r="T1900" s="290">
        <f>VLOOKUP(VLOOKUP(G1900,Ma_KH!$A:$R,18,0)&amp;K1900,Gia_MB!$A:$F,6,0)</f>
        <v>50182</v>
      </c>
      <c r="U1900" s="291">
        <f t="shared" ref="U1900:U1963" si="231">T1900*R1900</f>
        <v>150546</v>
      </c>
      <c r="V1900" s="290"/>
      <c r="W1900" s="292">
        <f t="shared" ref="W1900:W1963" si="232">U1900*V1900</f>
        <v>0</v>
      </c>
      <c r="X1900" s="293" t="str">
        <f t="shared" ref="X1900:X1963" si="233">IF(B1900&lt;&gt;"","8","0")</f>
        <v>8</v>
      </c>
      <c r="Y1900" s="290"/>
      <c r="Z1900" s="291">
        <f t="shared" ref="Z1900:Z1963" si="234">U1900*X1900%</f>
        <v>12043.68</v>
      </c>
      <c r="AA1900" s="294">
        <f>VLOOKUP(G1900,Ma_KH!$A:$R,14,0)</f>
        <v>60</v>
      </c>
    </row>
    <row r="1901" spans="1:27" x14ac:dyDescent="0.25">
      <c r="A1901" s="277">
        <v>46049</v>
      </c>
      <c r="B1901" s="278">
        <v>4183832551</v>
      </c>
      <c r="C1901" s="288" t="s">
        <v>15180</v>
      </c>
      <c r="D1901" s="286">
        <v>46056</v>
      </c>
      <c r="E1901" s="213"/>
      <c r="F1901" s="214"/>
      <c r="G1901" s="255" t="s">
        <v>14833</v>
      </c>
      <c r="H1901" s="213"/>
      <c r="I1901" s="212">
        <v>4183832551</v>
      </c>
      <c r="J1901" s="212" t="s">
        <v>1786</v>
      </c>
      <c r="K1901" s="212" t="s">
        <v>48</v>
      </c>
      <c r="L1901" s="215" t="str">
        <f>VLOOKUP($K1901,[1]TONG_SL!$A$1:$D$65536,2,0)</f>
        <v>Mọc Nấm Hương 250g</v>
      </c>
      <c r="M1901" s="247"/>
      <c r="N1901" s="215" t="str">
        <f t="shared" si="230"/>
        <v>K-C6</v>
      </c>
      <c r="O1901" s="222"/>
      <c r="P1901" s="222"/>
      <c r="Q1901" s="215" t="str">
        <f>VLOOKUP(K1901,TONG_SL!$A:$D,3,0)</f>
        <v>Túi</v>
      </c>
      <c r="R1901" s="224">
        <v>3</v>
      </c>
      <c r="S1901" s="290"/>
      <c r="T1901" s="290">
        <f>VLOOKUP(VLOOKUP(G1901,Ma_KH!$A:$R,18,0)&amp;K1901,Gia_MB!$A:$F,6,0)</f>
        <v>46000</v>
      </c>
      <c r="U1901" s="291">
        <f t="shared" si="231"/>
        <v>138000</v>
      </c>
      <c r="V1901" s="290"/>
      <c r="W1901" s="292">
        <f t="shared" si="232"/>
        <v>0</v>
      </c>
      <c r="X1901" s="293" t="str">
        <f t="shared" si="233"/>
        <v>8</v>
      </c>
      <c r="Y1901" s="290"/>
      <c r="Z1901" s="291">
        <f t="shared" si="234"/>
        <v>11040</v>
      </c>
      <c r="AA1901" s="294">
        <f>VLOOKUP(G1901,Ma_KH!$A:$R,14,0)</f>
        <v>60</v>
      </c>
    </row>
    <row r="1902" spans="1:27" x14ac:dyDescent="0.25">
      <c r="A1902" s="277">
        <v>46049</v>
      </c>
      <c r="B1902" s="278">
        <v>4183832551</v>
      </c>
      <c r="C1902" s="288" t="s">
        <v>15180</v>
      </c>
      <c r="D1902" s="286">
        <v>46056</v>
      </c>
      <c r="E1902" s="213"/>
      <c r="F1902" s="214"/>
      <c r="G1902" s="255" t="s">
        <v>14833</v>
      </c>
      <c r="H1902" s="213"/>
      <c r="I1902" s="212">
        <v>4183832551</v>
      </c>
      <c r="J1902" s="212" t="s">
        <v>1786</v>
      </c>
      <c r="K1902" s="212" t="s">
        <v>34</v>
      </c>
      <c r="L1902" s="215" t="str">
        <f>VLOOKUP($K1902,[1]TONG_SL!$A$1:$D$65536,2,0)</f>
        <v>Tai heo muối 200g</v>
      </c>
      <c r="M1902" s="247"/>
      <c r="N1902" s="215" t="str">
        <f t="shared" si="230"/>
        <v>K-C6</v>
      </c>
      <c r="O1902" s="222"/>
      <c r="P1902" s="222"/>
      <c r="Q1902" s="215" t="str">
        <f>VLOOKUP(K1902,TONG_SL!$A:$D,3,0)</f>
        <v>Túi</v>
      </c>
      <c r="R1902" s="224">
        <v>3</v>
      </c>
      <c r="S1902" s="290"/>
      <c r="T1902" s="290">
        <f>VLOOKUP(VLOOKUP(G1902,Ma_KH!$A:$R,18,0)&amp;K1902,Gia_MB!$A:$F,6,0)</f>
        <v>55595</v>
      </c>
      <c r="U1902" s="291">
        <f t="shared" si="231"/>
        <v>166785</v>
      </c>
      <c r="V1902" s="290"/>
      <c r="W1902" s="292">
        <f t="shared" si="232"/>
        <v>0</v>
      </c>
      <c r="X1902" s="293" t="str">
        <f t="shared" si="233"/>
        <v>8</v>
      </c>
      <c r="Y1902" s="290"/>
      <c r="Z1902" s="291">
        <f t="shared" si="234"/>
        <v>13342.800000000001</v>
      </c>
      <c r="AA1902" s="294">
        <f>VLOOKUP(G1902,Ma_KH!$A:$R,14,0)</f>
        <v>60</v>
      </c>
    </row>
    <row r="1903" spans="1:27" x14ac:dyDescent="0.25">
      <c r="A1903" s="277">
        <v>46049</v>
      </c>
      <c r="B1903" s="278">
        <v>4183832551</v>
      </c>
      <c r="C1903" s="288" t="s">
        <v>15180</v>
      </c>
      <c r="D1903" s="286">
        <v>46056</v>
      </c>
      <c r="E1903" s="213"/>
      <c r="F1903" s="214"/>
      <c r="G1903" s="255" t="s">
        <v>14833</v>
      </c>
      <c r="H1903" s="213"/>
      <c r="I1903" s="212">
        <v>4183832551</v>
      </c>
      <c r="J1903" s="212" t="s">
        <v>1786</v>
      </c>
      <c r="K1903" s="212" t="s">
        <v>37</v>
      </c>
      <c r="L1903" s="215" t="str">
        <f>VLOOKUP($K1903,[1]TONG_SL!$A$1:$D$65536,2,0)</f>
        <v>Chả cốm 300g</v>
      </c>
      <c r="M1903" s="247"/>
      <c r="N1903" s="215" t="str">
        <f t="shared" si="230"/>
        <v>K-C6</v>
      </c>
      <c r="O1903" s="222"/>
      <c r="P1903" s="222"/>
      <c r="Q1903" s="215" t="str">
        <f>VLOOKUP(K1903,TONG_SL!$A:$D,3,0)</f>
        <v>Túi</v>
      </c>
      <c r="R1903" s="224">
        <v>2</v>
      </c>
      <c r="S1903" s="290"/>
      <c r="T1903" s="290">
        <f>VLOOKUP(VLOOKUP(G1903,Ma_KH!$A:$R,18,0)&amp;K1903,Gia_MB!$A:$F,6,0)</f>
        <v>74250</v>
      </c>
      <c r="U1903" s="291">
        <f t="shared" si="231"/>
        <v>148500</v>
      </c>
      <c r="V1903" s="290"/>
      <c r="W1903" s="292">
        <f t="shared" si="232"/>
        <v>0</v>
      </c>
      <c r="X1903" s="293" t="str">
        <f t="shared" si="233"/>
        <v>8</v>
      </c>
      <c r="Y1903" s="290"/>
      <c r="Z1903" s="291">
        <f t="shared" si="234"/>
        <v>11880</v>
      </c>
      <c r="AA1903" s="294">
        <f>VLOOKUP(G1903,Ma_KH!$A:$R,14,0)</f>
        <v>60</v>
      </c>
    </row>
    <row r="1904" spans="1:27" x14ac:dyDescent="0.25">
      <c r="A1904" s="277">
        <v>46049</v>
      </c>
      <c r="B1904" s="278">
        <v>4183832551</v>
      </c>
      <c r="C1904" s="288" t="s">
        <v>15180</v>
      </c>
      <c r="D1904" s="286">
        <v>46056</v>
      </c>
      <c r="E1904" s="213"/>
      <c r="F1904" s="214"/>
      <c r="G1904" s="255" t="s">
        <v>14833</v>
      </c>
      <c r="H1904" s="213"/>
      <c r="I1904" s="212">
        <v>4183832551</v>
      </c>
      <c r="J1904" s="212" t="s">
        <v>1786</v>
      </c>
      <c r="K1904" s="212" t="s">
        <v>39</v>
      </c>
      <c r="L1904" s="215" t="str">
        <f>VLOOKUP($K1904,[1]TONG_SL!$A$1:$D$65536,2,0)</f>
        <v>Chả nướng 300g</v>
      </c>
      <c r="M1904" s="247"/>
      <c r="N1904" s="215" t="str">
        <f t="shared" si="230"/>
        <v>K-C6</v>
      </c>
      <c r="O1904" s="222"/>
      <c r="P1904" s="222"/>
      <c r="Q1904" s="215" t="str">
        <f>VLOOKUP(K1904,TONG_SL!$A:$D,3,0)</f>
        <v>Túi</v>
      </c>
      <c r="R1904" s="224">
        <v>2</v>
      </c>
      <c r="S1904" s="290"/>
      <c r="T1904" s="290">
        <f>VLOOKUP(VLOOKUP(G1904,Ma_KH!$A:$R,18,0)&amp;K1904,Gia_MB!$A:$F,6,0)</f>
        <v>70950</v>
      </c>
      <c r="U1904" s="291">
        <f t="shared" si="231"/>
        <v>141900</v>
      </c>
      <c r="V1904" s="290"/>
      <c r="W1904" s="292">
        <f t="shared" si="232"/>
        <v>0</v>
      </c>
      <c r="X1904" s="293" t="str">
        <f t="shared" si="233"/>
        <v>8</v>
      </c>
      <c r="Y1904" s="290"/>
      <c r="Z1904" s="291">
        <f t="shared" si="234"/>
        <v>11352</v>
      </c>
      <c r="AA1904" s="294">
        <f>VLOOKUP(G1904,Ma_KH!$A:$R,14,0)</f>
        <v>60</v>
      </c>
    </row>
    <row r="1905" spans="1:27" x14ac:dyDescent="0.25">
      <c r="A1905" s="277">
        <v>46049</v>
      </c>
      <c r="B1905" s="278">
        <v>4183833211</v>
      </c>
      <c r="C1905" s="288" t="s">
        <v>15180</v>
      </c>
      <c r="D1905" s="286">
        <v>46056</v>
      </c>
      <c r="E1905" s="213"/>
      <c r="F1905" s="214"/>
      <c r="G1905" s="255" t="s">
        <v>14831</v>
      </c>
      <c r="H1905" s="213"/>
      <c r="I1905" s="212">
        <v>4183833211</v>
      </c>
      <c r="J1905" s="212" t="s">
        <v>1786</v>
      </c>
      <c r="K1905" s="212" t="s">
        <v>32</v>
      </c>
      <c r="L1905" s="215" t="str">
        <f>VLOOKUP($K1905,[1]TONG_SL!$A$1:$D$65536,2,0)</f>
        <v>Giò Tai Lưỡi Xào 250g</v>
      </c>
      <c r="M1905" s="247"/>
      <c r="N1905" s="215" t="str">
        <f t="shared" si="230"/>
        <v>K-C6</v>
      </c>
      <c r="O1905" s="222"/>
      <c r="P1905" s="222"/>
      <c r="Q1905" s="215" t="str">
        <f>VLOOKUP(K1905,TONG_SL!$A:$D,3,0)</f>
        <v>Túi</v>
      </c>
      <c r="R1905" s="224">
        <v>5</v>
      </c>
      <c r="S1905" s="290"/>
      <c r="T1905" s="290">
        <f>VLOOKUP(VLOOKUP(G1905,Ma_KH!$A:$R,18,0)&amp;K1905,Gia_MB!$A:$F,6,0)</f>
        <v>50182</v>
      </c>
      <c r="U1905" s="291">
        <f t="shared" si="231"/>
        <v>250910</v>
      </c>
      <c r="V1905" s="290"/>
      <c r="W1905" s="292">
        <f t="shared" si="232"/>
        <v>0</v>
      </c>
      <c r="X1905" s="293" t="str">
        <f t="shared" si="233"/>
        <v>8</v>
      </c>
      <c r="Y1905" s="290"/>
      <c r="Z1905" s="291">
        <f t="shared" si="234"/>
        <v>20072.8</v>
      </c>
      <c r="AA1905" s="294">
        <f>VLOOKUP(G1905,Ma_KH!$A:$R,14,0)</f>
        <v>60</v>
      </c>
    </row>
    <row r="1906" spans="1:27" x14ac:dyDescent="0.25">
      <c r="A1906" s="277">
        <v>46049</v>
      </c>
      <c r="B1906" s="278">
        <v>4183833211</v>
      </c>
      <c r="C1906" s="288" t="s">
        <v>15180</v>
      </c>
      <c r="D1906" s="286">
        <v>46056</v>
      </c>
      <c r="E1906" s="213"/>
      <c r="F1906" s="214"/>
      <c r="G1906" s="255" t="s">
        <v>14831</v>
      </c>
      <c r="H1906" s="213"/>
      <c r="I1906" s="212">
        <v>4183833211</v>
      </c>
      <c r="J1906" s="212" t="s">
        <v>1786</v>
      </c>
      <c r="K1906" s="212" t="s">
        <v>27</v>
      </c>
      <c r="L1906" s="215" t="str">
        <f>VLOOKUP($K1906,[1]TONG_SL!$A$1:$D$65536,2,0)</f>
        <v>Chân giò heo muối 300g</v>
      </c>
      <c r="M1906" s="247"/>
      <c r="N1906" s="215" t="str">
        <f t="shared" si="230"/>
        <v>K-C6</v>
      </c>
      <c r="O1906" s="222"/>
      <c r="P1906" s="222"/>
      <c r="Q1906" s="215" t="str">
        <f>VLOOKUP(K1906,TONG_SL!$A:$D,3,0)</f>
        <v>Túi</v>
      </c>
      <c r="R1906" s="224">
        <v>4</v>
      </c>
      <c r="S1906" s="290"/>
      <c r="T1906" s="290">
        <f>VLOOKUP(VLOOKUP(G1906,Ma_KH!$A:$R,18,0)&amp;K1906,Gia_MB!$A:$F,6,0)</f>
        <v>73431</v>
      </c>
      <c r="U1906" s="291">
        <f t="shared" si="231"/>
        <v>293724</v>
      </c>
      <c r="V1906" s="290"/>
      <c r="W1906" s="292">
        <f t="shared" si="232"/>
        <v>0</v>
      </c>
      <c r="X1906" s="293" t="str">
        <f t="shared" si="233"/>
        <v>8</v>
      </c>
      <c r="Y1906" s="290"/>
      <c r="Z1906" s="291">
        <f t="shared" si="234"/>
        <v>23497.920000000002</v>
      </c>
      <c r="AA1906" s="294">
        <f>VLOOKUP(G1906,Ma_KH!$A:$R,14,0)</f>
        <v>60</v>
      </c>
    </row>
    <row r="1907" spans="1:27" x14ac:dyDescent="0.25">
      <c r="A1907" s="277">
        <v>46049</v>
      </c>
      <c r="B1907" s="278">
        <v>4183833211</v>
      </c>
      <c r="C1907" s="288" t="s">
        <v>15180</v>
      </c>
      <c r="D1907" s="286">
        <v>46056</v>
      </c>
      <c r="E1907" s="213"/>
      <c r="F1907" s="214"/>
      <c r="G1907" s="255" t="s">
        <v>14831</v>
      </c>
      <c r="H1907" s="213"/>
      <c r="I1907" s="212">
        <v>4183833211</v>
      </c>
      <c r="J1907" s="212" t="s">
        <v>1786</v>
      </c>
      <c r="K1907" s="212" t="s">
        <v>30</v>
      </c>
      <c r="L1907" s="215" t="str">
        <f>VLOOKUP($K1907,[1]TONG_SL!$A$1:$D$65536,2,0)</f>
        <v>Gà muối 500g</v>
      </c>
      <c r="M1907" s="247"/>
      <c r="N1907" s="215" t="str">
        <f t="shared" si="230"/>
        <v>K-C6</v>
      </c>
      <c r="O1907" s="222"/>
      <c r="P1907" s="222"/>
      <c r="Q1907" s="215" t="str">
        <f>VLOOKUP(K1907,TONG_SL!$A:$D,3,0)</f>
        <v>Túi</v>
      </c>
      <c r="R1907" s="224">
        <v>4</v>
      </c>
      <c r="S1907" s="290"/>
      <c r="T1907" s="290">
        <f>VLOOKUP(VLOOKUP(G1907,Ma_KH!$A:$R,18,0)&amp;K1907,Gia_MB!$A:$F,6,0)</f>
        <v>116611</v>
      </c>
      <c r="U1907" s="291">
        <f t="shared" si="231"/>
        <v>466444</v>
      </c>
      <c r="V1907" s="290"/>
      <c r="W1907" s="292">
        <f t="shared" si="232"/>
        <v>0</v>
      </c>
      <c r="X1907" s="293" t="str">
        <f t="shared" si="233"/>
        <v>8</v>
      </c>
      <c r="Y1907" s="290"/>
      <c r="Z1907" s="291">
        <f t="shared" si="234"/>
        <v>37315.520000000004</v>
      </c>
      <c r="AA1907" s="294">
        <f>VLOOKUP(G1907,Ma_KH!$A:$R,14,0)</f>
        <v>60</v>
      </c>
    </row>
    <row r="1908" spans="1:27" x14ac:dyDescent="0.25">
      <c r="A1908" s="277">
        <v>46049</v>
      </c>
      <c r="B1908" s="278">
        <v>4183832155</v>
      </c>
      <c r="C1908" s="288" t="s">
        <v>15180</v>
      </c>
      <c r="D1908" s="286">
        <v>46056</v>
      </c>
      <c r="E1908" s="213"/>
      <c r="F1908" s="214"/>
      <c r="G1908" s="255" t="s">
        <v>14819</v>
      </c>
      <c r="H1908" s="213"/>
      <c r="I1908" s="212">
        <v>4183832155</v>
      </c>
      <c r="J1908" s="212" t="s">
        <v>1786</v>
      </c>
      <c r="K1908" s="212" t="s">
        <v>27</v>
      </c>
      <c r="L1908" s="215" t="str">
        <f>VLOOKUP($K1908,[1]TONG_SL!$A$1:$D$65536,2,0)</f>
        <v>Chân giò heo muối 300g</v>
      </c>
      <c r="M1908" s="247"/>
      <c r="N1908" s="215" t="str">
        <f t="shared" si="230"/>
        <v>K-C6</v>
      </c>
      <c r="O1908" s="222"/>
      <c r="P1908" s="222"/>
      <c r="Q1908" s="215" t="str">
        <f>VLOOKUP(K1908,TONG_SL!$A:$D,3,0)</f>
        <v>Túi</v>
      </c>
      <c r="R1908" s="224">
        <v>3</v>
      </c>
      <c r="S1908" s="290"/>
      <c r="T1908" s="290">
        <f>VLOOKUP(VLOOKUP(G1908,Ma_KH!$A:$R,18,0)&amp;K1908,Gia_MB!$A:$F,6,0)</f>
        <v>73431</v>
      </c>
      <c r="U1908" s="291">
        <f t="shared" si="231"/>
        <v>220293</v>
      </c>
      <c r="V1908" s="290"/>
      <c r="W1908" s="292">
        <f t="shared" si="232"/>
        <v>0</v>
      </c>
      <c r="X1908" s="293" t="str">
        <f t="shared" si="233"/>
        <v>8</v>
      </c>
      <c r="Y1908" s="290"/>
      <c r="Z1908" s="291">
        <f t="shared" si="234"/>
        <v>17623.439999999999</v>
      </c>
      <c r="AA1908" s="294">
        <f>VLOOKUP(G1908,Ma_KH!$A:$R,14,0)</f>
        <v>60</v>
      </c>
    </row>
    <row r="1909" spans="1:27" x14ac:dyDescent="0.25">
      <c r="A1909" s="277">
        <v>46049</v>
      </c>
      <c r="B1909" s="278">
        <v>4183832155</v>
      </c>
      <c r="C1909" s="288" t="s">
        <v>15180</v>
      </c>
      <c r="D1909" s="286">
        <v>46056</v>
      </c>
      <c r="E1909" s="213"/>
      <c r="F1909" s="214"/>
      <c r="G1909" s="255" t="s">
        <v>14819</v>
      </c>
      <c r="H1909" s="213"/>
      <c r="I1909" s="212">
        <v>4183832155</v>
      </c>
      <c r="J1909" s="212" t="s">
        <v>1786</v>
      </c>
      <c r="K1909" s="212" t="s">
        <v>30</v>
      </c>
      <c r="L1909" s="215" t="str">
        <f>VLOOKUP($K1909,[1]TONG_SL!$A$1:$D$65536,2,0)</f>
        <v>Gà muối 500g</v>
      </c>
      <c r="M1909" s="247"/>
      <c r="N1909" s="215" t="str">
        <f t="shared" si="230"/>
        <v>K-C6</v>
      </c>
      <c r="O1909" s="222"/>
      <c r="P1909" s="222"/>
      <c r="Q1909" s="215" t="str">
        <f>VLOOKUP(K1909,TONG_SL!$A:$D,3,0)</f>
        <v>Túi</v>
      </c>
      <c r="R1909" s="224">
        <v>6</v>
      </c>
      <c r="S1909" s="290"/>
      <c r="T1909" s="290">
        <f>VLOOKUP(VLOOKUP(G1909,Ma_KH!$A:$R,18,0)&amp;K1909,Gia_MB!$A:$F,6,0)</f>
        <v>116611</v>
      </c>
      <c r="U1909" s="291">
        <f t="shared" si="231"/>
        <v>699666</v>
      </c>
      <c r="V1909" s="290"/>
      <c r="W1909" s="292">
        <f t="shared" si="232"/>
        <v>0</v>
      </c>
      <c r="X1909" s="293" t="str">
        <f t="shared" si="233"/>
        <v>8</v>
      </c>
      <c r="Y1909" s="290"/>
      <c r="Z1909" s="291">
        <f t="shared" si="234"/>
        <v>55973.279999999999</v>
      </c>
      <c r="AA1909" s="294">
        <f>VLOOKUP(G1909,Ma_KH!$A:$R,14,0)</f>
        <v>60</v>
      </c>
    </row>
    <row r="1910" spans="1:27" x14ac:dyDescent="0.25">
      <c r="A1910" s="277">
        <v>46049</v>
      </c>
      <c r="B1910" s="278">
        <v>4183832155</v>
      </c>
      <c r="C1910" s="288" t="s">
        <v>15180</v>
      </c>
      <c r="D1910" s="286">
        <v>46056</v>
      </c>
      <c r="E1910" s="213"/>
      <c r="F1910" s="214"/>
      <c r="G1910" s="255" t="s">
        <v>14819</v>
      </c>
      <c r="H1910" s="213"/>
      <c r="I1910" s="212">
        <v>4183832155</v>
      </c>
      <c r="J1910" s="212" t="s">
        <v>1786</v>
      </c>
      <c r="K1910" s="212" t="s">
        <v>32</v>
      </c>
      <c r="L1910" s="215" t="str">
        <f>VLOOKUP($K1910,[1]TONG_SL!$A$1:$D$65536,2,0)</f>
        <v>Giò Tai Lưỡi Xào 250g</v>
      </c>
      <c r="M1910" s="247"/>
      <c r="N1910" s="215" t="str">
        <f t="shared" si="230"/>
        <v>K-C6</v>
      </c>
      <c r="O1910" s="222"/>
      <c r="P1910" s="222"/>
      <c r="Q1910" s="215" t="str">
        <f>VLOOKUP(K1910,TONG_SL!$A:$D,3,0)</f>
        <v>Túi</v>
      </c>
      <c r="R1910" s="224">
        <v>2</v>
      </c>
      <c r="S1910" s="290"/>
      <c r="T1910" s="290">
        <f>VLOOKUP(VLOOKUP(G1910,Ma_KH!$A:$R,18,0)&amp;K1910,Gia_MB!$A:$F,6,0)</f>
        <v>50182</v>
      </c>
      <c r="U1910" s="291">
        <f t="shared" si="231"/>
        <v>100364</v>
      </c>
      <c r="V1910" s="290"/>
      <c r="W1910" s="292">
        <f t="shared" si="232"/>
        <v>0</v>
      </c>
      <c r="X1910" s="293" t="str">
        <f t="shared" si="233"/>
        <v>8</v>
      </c>
      <c r="Y1910" s="290"/>
      <c r="Z1910" s="291">
        <f t="shared" si="234"/>
        <v>8029.12</v>
      </c>
      <c r="AA1910" s="294">
        <f>VLOOKUP(G1910,Ma_KH!$A:$R,14,0)</f>
        <v>60</v>
      </c>
    </row>
    <row r="1911" spans="1:27" x14ac:dyDescent="0.25">
      <c r="A1911" s="277">
        <v>46049</v>
      </c>
      <c r="B1911" s="278">
        <v>4183832155</v>
      </c>
      <c r="C1911" s="288" t="s">
        <v>15180</v>
      </c>
      <c r="D1911" s="286">
        <v>46056</v>
      </c>
      <c r="E1911" s="213"/>
      <c r="F1911" s="214"/>
      <c r="G1911" s="255" t="s">
        <v>14819</v>
      </c>
      <c r="H1911" s="213"/>
      <c r="I1911" s="212">
        <v>4183832155</v>
      </c>
      <c r="J1911" s="212" t="s">
        <v>1786</v>
      </c>
      <c r="K1911" s="212" t="s">
        <v>48</v>
      </c>
      <c r="L1911" s="215" t="str">
        <f>VLOOKUP($K1911,[1]TONG_SL!$A$1:$D$65536,2,0)</f>
        <v>Mọc Nấm Hương 250g</v>
      </c>
      <c r="M1911" s="247"/>
      <c r="N1911" s="215" t="str">
        <f t="shared" si="230"/>
        <v>K-C6</v>
      </c>
      <c r="O1911" s="222"/>
      <c r="P1911" s="222"/>
      <c r="Q1911" s="215" t="str">
        <f>VLOOKUP(K1911,TONG_SL!$A:$D,3,0)</f>
        <v>Túi</v>
      </c>
      <c r="R1911" s="224">
        <v>3</v>
      </c>
      <c r="S1911" s="290"/>
      <c r="T1911" s="290">
        <f>VLOOKUP(VLOOKUP(G1911,Ma_KH!$A:$R,18,0)&amp;K1911,Gia_MB!$A:$F,6,0)</f>
        <v>46000</v>
      </c>
      <c r="U1911" s="291">
        <f t="shared" si="231"/>
        <v>138000</v>
      </c>
      <c r="V1911" s="290"/>
      <c r="W1911" s="292">
        <f t="shared" si="232"/>
        <v>0</v>
      </c>
      <c r="X1911" s="293" t="str">
        <f t="shared" si="233"/>
        <v>8</v>
      </c>
      <c r="Y1911" s="290"/>
      <c r="Z1911" s="291">
        <f t="shared" si="234"/>
        <v>11040</v>
      </c>
      <c r="AA1911" s="294">
        <f>VLOOKUP(G1911,Ma_KH!$A:$R,14,0)</f>
        <v>60</v>
      </c>
    </row>
    <row r="1912" spans="1:27" x14ac:dyDescent="0.25">
      <c r="A1912" s="277">
        <v>46049</v>
      </c>
      <c r="B1912" s="278">
        <v>4183832402</v>
      </c>
      <c r="C1912" s="288" t="s">
        <v>15180</v>
      </c>
      <c r="D1912" s="286">
        <v>46056</v>
      </c>
      <c r="E1912" s="213"/>
      <c r="F1912" s="214"/>
      <c r="G1912" s="255" t="s">
        <v>14824</v>
      </c>
      <c r="H1912" s="213"/>
      <c r="I1912" s="212">
        <v>4183832402</v>
      </c>
      <c r="J1912" s="212" t="s">
        <v>1786</v>
      </c>
      <c r="K1912" s="212" t="s">
        <v>30</v>
      </c>
      <c r="L1912" s="215" t="str">
        <f>VLOOKUP($K1912,[1]TONG_SL!$A$1:$D$65536,2,0)</f>
        <v>Gà muối 500g</v>
      </c>
      <c r="M1912" s="247"/>
      <c r="N1912" s="215" t="str">
        <f t="shared" si="230"/>
        <v>K-C6</v>
      </c>
      <c r="O1912" s="222"/>
      <c r="P1912" s="222"/>
      <c r="Q1912" s="215" t="str">
        <f>VLOOKUP(K1912,TONG_SL!$A:$D,3,0)</f>
        <v>Túi</v>
      </c>
      <c r="R1912" s="224">
        <v>8</v>
      </c>
      <c r="S1912" s="290"/>
      <c r="T1912" s="290">
        <f>VLOOKUP(VLOOKUP(G1912,Ma_KH!$A:$R,18,0)&amp;K1912,Gia_MB!$A:$F,6,0)</f>
        <v>116611</v>
      </c>
      <c r="U1912" s="291">
        <f t="shared" si="231"/>
        <v>932888</v>
      </c>
      <c r="V1912" s="290"/>
      <c r="W1912" s="292">
        <f t="shared" si="232"/>
        <v>0</v>
      </c>
      <c r="X1912" s="293" t="str">
        <f t="shared" si="233"/>
        <v>8</v>
      </c>
      <c r="Y1912" s="290"/>
      <c r="Z1912" s="291">
        <f t="shared" si="234"/>
        <v>74631.040000000008</v>
      </c>
      <c r="AA1912" s="294">
        <f>VLOOKUP(G1912,Ma_KH!$A:$R,14,0)</f>
        <v>60</v>
      </c>
    </row>
    <row r="1913" spans="1:27" x14ac:dyDescent="0.25">
      <c r="A1913" s="277">
        <v>46049</v>
      </c>
      <c r="B1913" s="278">
        <v>4183832402</v>
      </c>
      <c r="C1913" s="288" t="s">
        <v>15180</v>
      </c>
      <c r="D1913" s="286">
        <v>46056</v>
      </c>
      <c r="E1913" s="213"/>
      <c r="F1913" s="214"/>
      <c r="G1913" s="255" t="s">
        <v>14824</v>
      </c>
      <c r="H1913" s="213"/>
      <c r="I1913" s="212">
        <v>4183832402</v>
      </c>
      <c r="J1913" s="212" t="s">
        <v>1786</v>
      </c>
      <c r="K1913" s="212" t="s">
        <v>27</v>
      </c>
      <c r="L1913" s="215" t="str">
        <f>VLOOKUP($K1913,[1]TONG_SL!$A$1:$D$65536,2,0)</f>
        <v>Chân giò heo muối 300g</v>
      </c>
      <c r="M1913" s="247"/>
      <c r="N1913" s="215" t="str">
        <f t="shared" si="230"/>
        <v>K-C6</v>
      </c>
      <c r="O1913" s="222"/>
      <c r="P1913" s="222"/>
      <c r="Q1913" s="215" t="str">
        <f>VLOOKUP(K1913,TONG_SL!$A:$D,3,0)</f>
        <v>Túi</v>
      </c>
      <c r="R1913" s="224">
        <v>2</v>
      </c>
      <c r="S1913" s="290"/>
      <c r="T1913" s="290">
        <f>VLOOKUP(VLOOKUP(G1913,Ma_KH!$A:$R,18,0)&amp;K1913,Gia_MB!$A:$F,6,0)</f>
        <v>73431</v>
      </c>
      <c r="U1913" s="291">
        <f t="shared" si="231"/>
        <v>146862</v>
      </c>
      <c r="V1913" s="290"/>
      <c r="W1913" s="292">
        <f t="shared" si="232"/>
        <v>0</v>
      </c>
      <c r="X1913" s="293" t="str">
        <f t="shared" si="233"/>
        <v>8</v>
      </c>
      <c r="Y1913" s="290"/>
      <c r="Z1913" s="291">
        <f t="shared" si="234"/>
        <v>11748.960000000001</v>
      </c>
      <c r="AA1913" s="294">
        <f>VLOOKUP(G1913,Ma_KH!$A:$R,14,0)</f>
        <v>60</v>
      </c>
    </row>
    <row r="1914" spans="1:27" x14ac:dyDescent="0.25">
      <c r="A1914" s="277">
        <v>46049</v>
      </c>
      <c r="B1914" s="278">
        <v>4183832142</v>
      </c>
      <c r="C1914" s="288" t="s">
        <v>15180</v>
      </c>
      <c r="D1914" s="286">
        <v>46056</v>
      </c>
      <c r="E1914" s="213"/>
      <c r="F1914" s="214"/>
      <c r="G1914" s="255" t="s">
        <v>14818</v>
      </c>
      <c r="H1914" s="213"/>
      <c r="I1914" s="212">
        <v>4183832142</v>
      </c>
      <c r="J1914" s="212" t="s">
        <v>1786</v>
      </c>
      <c r="K1914" s="212" t="s">
        <v>32</v>
      </c>
      <c r="L1914" s="215" t="str">
        <f>VLOOKUP($K1914,[1]TONG_SL!$A$1:$D$65536,2,0)</f>
        <v>Giò Tai Lưỡi Xào 250g</v>
      </c>
      <c r="M1914" s="247"/>
      <c r="N1914" s="215" t="str">
        <f t="shared" si="230"/>
        <v>K-C6</v>
      </c>
      <c r="O1914" s="222"/>
      <c r="P1914" s="222"/>
      <c r="Q1914" s="215" t="str">
        <f>VLOOKUP(K1914,TONG_SL!$A:$D,3,0)</f>
        <v>Túi</v>
      </c>
      <c r="R1914" s="224">
        <v>3</v>
      </c>
      <c r="S1914" s="290"/>
      <c r="T1914" s="290">
        <f>VLOOKUP(VLOOKUP(G1914,Ma_KH!$A:$R,18,0)&amp;K1914,Gia_MB!$A:$F,6,0)</f>
        <v>50182</v>
      </c>
      <c r="U1914" s="291">
        <f t="shared" si="231"/>
        <v>150546</v>
      </c>
      <c r="V1914" s="290"/>
      <c r="W1914" s="292">
        <f t="shared" si="232"/>
        <v>0</v>
      </c>
      <c r="X1914" s="293" t="str">
        <f t="shared" si="233"/>
        <v>8</v>
      </c>
      <c r="Y1914" s="290"/>
      <c r="Z1914" s="291">
        <f t="shared" si="234"/>
        <v>12043.68</v>
      </c>
      <c r="AA1914" s="294">
        <f>VLOOKUP(G1914,Ma_KH!$A:$R,14,0)</f>
        <v>60</v>
      </c>
    </row>
    <row r="1915" spans="1:27" x14ac:dyDescent="0.25">
      <c r="A1915" s="277">
        <v>46049</v>
      </c>
      <c r="B1915" s="278">
        <v>4183832142</v>
      </c>
      <c r="C1915" s="288" t="s">
        <v>15180</v>
      </c>
      <c r="D1915" s="286">
        <v>46056</v>
      </c>
      <c r="E1915" s="213"/>
      <c r="F1915" s="214"/>
      <c r="G1915" s="255" t="s">
        <v>14818</v>
      </c>
      <c r="H1915" s="213"/>
      <c r="I1915" s="212">
        <v>4183832142</v>
      </c>
      <c r="J1915" s="212" t="s">
        <v>1786</v>
      </c>
      <c r="K1915" s="212" t="s">
        <v>30</v>
      </c>
      <c r="L1915" s="215" t="str">
        <f>VLOOKUP($K1915,[1]TONG_SL!$A$1:$D$65536,2,0)</f>
        <v>Gà muối 500g</v>
      </c>
      <c r="M1915" s="247"/>
      <c r="N1915" s="215" t="str">
        <f t="shared" si="230"/>
        <v>K-C6</v>
      </c>
      <c r="O1915" s="222"/>
      <c r="P1915" s="222"/>
      <c r="Q1915" s="215" t="str">
        <f>VLOOKUP(K1915,TONG_SL!$A:$D,3,0)</f>
        <v>Túi</v>
      </c>
      <c r="R1915" s="224">
        <v>8</v>
      </c>
      <c r="S1915" s="290"/>
      <c r="T1915" s="290">
        <f>VLOOKUP(VLOOKUP(G1915,Ma_KH!$A:$R,18,0)&amp;K1915,Gia_MB!$A:$F,6,0)</f>
        <v>116611</v>
      </c>
      <c r="U1915" s="291">
        <f t="shared" si="231"/>
        <v>932888</v>
      </c>
      <c r="V1915" s="290"/>
      <c r="W1915" s="292">
        <f t="shared" si="232"/>
        <v>0</v>
      </c>
      <c r="X1915" s="293" t="str">
        <f t="shared" si="233"/>
        <v>8</v>
      </c>
      <c r="Y1915" s="290"/>
      <c r="Z1915" s="291">
        <f t="shared" si="234"/>
        <v>74631.040000000008</v>
      </c>
      <c r="AA1915" s="294">
        <f>VLOOKUP(G1915,Ma_KH!$A:$R,14,0)</f>
        <v>60</v>
      </c>
    </row>
    <row r="1916" spans="1:27" x14ac:dyDescent="0.25">
      <c r="A1916" s="277">
        <v>46049</v>
      </c>
      <c r="B1916" s="278">
        <v>4183832424</v>
      </c>
      <c r="C1916" s="288" t="s">
        <v>15180</v>
      </c>
      <c r="D1916" s="286">
        <v>46056</v>
      </c>
      <c r="E1916" s="213"/>
      <c r="F1916" s="214"/>
      <c r="G1916" s="255" t="s">
        <v>14825</v>
      </c>
      <c r="H1916" s="213"/>
      <c r="I1916" s="212">
        <v>4183832424</v>
      </c>
      <c r="J1916" s="212" t="s">
        <v>1786</v>
      </c>
      <c r="K1916" s="212" t="s">
        <v>48</v>
      </c>
      <c r="L1916" s="215" t="str">
        <f>VLOOKUP($K1916,[1]TONG_SL!$A$1:$D$65536,2,0)</f>
        <v>Mọc Nấm Hương 250g</v>
      </c>
      <c r="M1916" s="247"/>
      <c r="N1916" s="215" t="str">
        <f t="shared" si="230"/>
        <v>K-C6</v>
      </c>
      <c r="O1916" s="222"/>
      <c r="P1916" s="222"/>
      <c r="Q1916" s="215" t="str">
        <f>VLOOKUP(K1916,TONG_SL!$A:$D,3,0)</f>
        <v>Túi</v>
      </c>
      <c r="R1916" s="224">
        <v>3</v>
      </c>
      <c r="S1916" s="290"/>
      <c r="T1916" s="290">
        <f>VLOOKUP(VLOOKUP(G1916,Ma_KH!$A:$R,18,0)&amp;K1916,Gia_MB!$A:$F,6,0)</f>
        <v>46000</v>
      </c>
      <c r="U1916" s="291">
        <f t="shared" si="231"/>
        <v>138000</v>
      </c>
      <c r="V1916" s="290"/>
      <c r="W1916" s="292">
        <f t="shared" si="232"/>
        <v>0</v>
      </c>
      <c r="X1916" s="293" t="str">
        <f t="shared" si="233"/>
        <v>8</v>
      </c>
      <c r="Y1916" s="290"/>
      <c r="Z1916" s="291">
        <f t="shared" si="234"/>
        <v>11040</v>
      </c>
      <c r="AA1916" s="294">
        <f>VLOOKUP(G1916,Ma_KH!$A:$R,14,0)</f>
        <v>60</v>
      </c>
    </row>
    <row r="1917" spans="1:27" x14ac:dyDescent="0.25">
      <c r="A1917" s="277">
        <v>46049</v>
      </c>
      <c r="B1917" s="278">
        <v>4183832424</v>
      </c>
      <c r="C1917" s="288" t="s">
        <v>15180</v>
      </c>
      <c r="D1917" s="286">
        <v>46056</v>
      </c>
      <c r="E1917" s="213"/>
      <c r="F1917" s="214"/>
      <c r="G1917" s="255" t="s">
        <v>14825</v>
      </c>
      <c r="H1917" s="213"/>
      <c r="I1917" s="212">
        <v>4183832424</v>
      </c>
      <c r="J1917" s="212" t="s">
        <v>1786</v>
      </c>
      <c r="K1917" s="212" t="s">
        <v>32</v>
      </c>
      <c r="L1917" s="215" t="str">
        <f>VLOOKUP($K1917,[1]TONG_SL!$A$1:$D$65536,2,0)</f>
        <v>Giò Tai Lưỡi Xào 250g</v>
      </c>
      <c r="M1917" s="247"/>
      <c r="N1917" s="215" t="str">
        <f t="shared" si="230"/>
        <v>K-C6</v>
      </c>
      <c r="O1917" s="222"/>
      <c r="P1917" s="222"/>
      <c r="Q1917" s="215" t="str">
        <f>VLOOKUP(K1917,TONG_SL!$A:$D,3,0)</f>
        <v>Túi</v>
      </c>
      <c r="R1917" s="224">
        <v>3</v>
      </c>
      <c r="S1917" s="290"/>
      <c r="T1917" s="290">
        <f>VLOOKUP(VLOOKUP(G1917,Ma_KH!$A:$R,18,0)&amp;K1917,Gia_MB!$A:$F,6,0)</f>
        <v>50182</v>
      </c>
      <c r="U1917" s="291">
        <f t="shared" si="231"/>
        <v>150546</v>
      </c>
      <c r="V1917" s="290"/>
      <c r="W1917" s="292">
        <f t="shared" si="232"/>
        <v>0</v>
      </c>
      <c r="X1917" s="293" t="str">
        <f t="shared" si="233"/>
        <v>8</v>
      </c>
      <c r="Y1917" s="290"/>
      <c r="Z1917" s="291">
        <f t="shared" si="234"/>
        <v>12043.68</v>
      </c>
      <c r="AA1917" s="294">
        <f>VLOOKUP(G1917,Ma_KH!$A:$R,14,0)</f>
        <v>60</v>
      </c>
    </row>
    <row r="1918" spans="1:27" x14ac:dyDescent="0.25">
      <c r="A1918" s="277">
        <v>46049</v>
      </c>
      <c r="B1918" s="278">
        <v>4183832424</v>
      </c>
      <c r="C1918" s="288" t="s">
        <v>15180</v>
      </c>
      <c r="D1918" s="286">
        <v>46056</v>
      </c>
      <c r="E1918" s="213"/>
      <c r="F1918" s="214"/>
      <c r="G1918" s="255" t="s">
        <v>14825</v>
      </c>
      <c r="H1918" s="213"/>
      <c r="I1918" s="212">
        <v>4183832424</v>
      </c>
      <c r="J1918" s="212" t="s">
        <v>1786</v>
      </c>
      <c r="K1918" s="212" t="s">
        <v>30</v>
      </c>
      <c r="L1918" s="215" t="str">
        <f>VLOOKUP($K1918,[1]TONG_SL!$A$1:$D$65536,2,0)</f>
        <v>Gà muối 500g</v>
      </c>
      <c r="M1918" s="247"/>
      <c r="N1918" s="215" t="str">
        <f t="shared" si="230"/>
        <v>K-C6</v>
      </c>
      <c r="O1918" s="222"/>
      <c r="P1918" s="222"/>
      <c r="Q1918" s="215" t="str">
        <f>VLOOKUP(K1918,TONG_SL!$A:$D,3,0)</f>
        <v>Túi</v>
      </c>
      <c r="R1918" s="224">
        <v>20</v>
      </c>
      <c r="S1918" s="290"/>
      <c r="T1918" s="290">
        <f>VLOOKUP(VLOOKUP(G1918,Ma_KH!$A:$R,18,0)&amp;K1918,Gia_MB!$A:$F,6,0)</f>
        <v>116611</v>
      </c>
      <c r="U1918" s="291">
        <f t="shared" si="231"/>
        <v>2332220</v>
      </c>
      <c r="V1918" s="290"/>
      <c r="W1918" s="292">
        <f t="shared" si="232"/>
        <v>0</v>
      </c>
      <c r="X1918" s="293" t="str">
        <f t="shared" si="233"/>
        <v>8</v>
      </c>
      <c r="Y1918" s="290"/>
      <c r="Z1918" s="291">
        <f t="shared" si="234"/>
        <v>186577.6</v>
      </c>
      <c r="AA1918" s="294">
        <f>VLOOKUP(G1918,Ma_KH!$A:$R,14,0)</f>
        <v>60</v>
      </c>
    </row>
    <row r="1919" spans="1:27" x14ac:dyDescent="0.25">
      <c r="A1919" s="277">
        <v>46049</v>
      </c>
      <c r="B1919" s="278">
        <v>4183832424</v>
      </c>
      <c r="C1919" s="288" t="s">
        <v>15180</v>
      </c>
      <c r="D1919" s="286">
        <v>46056</v>
      </c>
      <c r="E1919" s="213"/>
      <c r="F1919" s="214"/>
      <c r="G1919" s="255" t="s">
        <v>14825</v>
      </c>
      <c r="H1919" s="213"/>
      <c r="I1919" s="212">
        <v>4183832424</v>
      </c>
      <c r="J1919" s="212" t="s">
        <v>1786</v>
      </c>
      <c r="K1919" s="212" t="s">
        <v>27</v>
      </c>
      <c r="L1919" s="215" t="str">
        <f>VLOOKUP($K1919,[1]TONG_SL!$A$1:$D$65536,2,0)</f>
        <v>Chân giò heo muối 300g</v>
      </c>
      <c r="M1919" s="247"/>
      <c r="N1919" s="215" t="str">
        <f t="shared" si="230"/>
        <v>K-C6</v>
      </c>
      <c r="O1919" s="222"/>
      <c r="P1919" s="222"/>
      <c r="Q1919" s="215" t="str">
        <f>VLOOKUP(K1919,TONG_SL!$A:$D,3,0)</f>
        <v>Túi</v>
      </c>
      <c r="R1919" s="224">
        <v>3</v>
      </c>
      <c r="S1919" s="290"/>
      <c r="T1919" s="290">
        <f>VLOOKUP(VLOOKUP(G1919,Ma_KH!$A:$R,18,0)&amp;K1919,Gia_MB!$A:$F,6,0)</f>
        <v>73431</v>
      </c>
      <c r="U1919" s="291">
        <f t="shared" si="231"/>
        <v>220293</v>
      </c>
      <c r="V1919" s="290"/>
      <c r="W1919" s="292">
        <f t="shared" si="232"/>
        <v>0</v>
      </c>
      <c r="X1919" s="293" t="str">
        <f t="shared" si="233"/>
        <v>8</v>
      </c>
      <c r="Y1919" s="290"/>
      <c r="Z1919" s="291">
        <f t="shared" si="234"/>
        <v>17623.439999999999</v>
      </c>
      <c r="AA1919" s="294">
        <f>VLOOKUP(G1919,Ma_KH!$A:$R,14,0)</f>
        <v>60</v>
      </c>
    </row>
    <row r="1920" spans="1:27" x14ac:dyDescent="0.25">
      <c r="A1920" s="277">
        <v>46049</v>
      </c>
      <c r="B1920" s="278">
        <v>4183832548</v>
      </c>
      <c r="C1920" s="288" t="s">
        <v>15180</v>
      </c>
      <c r="D1920" s="286">
        <v>46056</v>
      </c>
      <c r="E1920" s="213"/>
      <c r="F1920" s="214"/>
      <c r="G1920" s="255" t="s">
        <v>14832</v>
      </c>
      <c r="H1920" s="213"/>
      <c r="I1920" s="212">
        <v>4183832548</v>
      </c>
      <c r="J1920" s="212" t="s">
        <v>1786</v>
      </c>
      <c r="K1920" s="212" t="s">
        <v>27</v>
      </c>
      <c r="L1920" s="215" t="str">
        <f>VLOOKUP($K1920,[1]TONG_SL!$A$1:$D$65536,2,0)</f>
        <v>Chân giò heo muối 300g</v>
      </c>
      <c r="M1920" s="247"/>
      <c r="N1920" s="215" t="str">
        <f t="shared" si="230"/>
        <v>K-C6</v>
      </c>
      <c r="O1920" s="222"/>
      <c r="P1920" s="222"/>
      <c r="Q1920" s="215" t="str">
        <f>VLOOKUP(K1920,TONG_SL!$A:$D,3,0)</f>
        <v>Túi</v>
      </c>
      <c r="R1920" s="224">
        <v>3</v>
      </c>
      <c r="S1920" s="290"/>
      <c r="T1920" s="290">
        <f>VLOOKUP(VLOOKUP(G1920,Ma_KH!$A:$R,18,0)&amp;K1920,Gia_MB!$A:$F,6,0)</f>
        <v>73431</v>
      </c>
      <c r="U1920" s="291">
        <f t="shared" si="231"/>
        <v>220293</v>
      </c>
      <c r="V1920" s="290"/>
      <c r="W1920" s="292">
        <f t="shared" si="232"/>
        <v>0</v>
      </c>
      <c r="X1920" s="293" t="str">
        <f t="shared" si="233"/>
        <v>8</v>
      </c>
      <c r="Y1920" s="290"/>
      <c r="Z1920" s="291">
        <f t="shared" si="234"/>
        <v>17623.439999999999</v>
      </c>
      <c r="AA1920" s="294">
        <f>VLOOKUP(G1920,Ma_KH!$A:$R,14,0)</f>
        <v>60</v>
      </c>
    </row>
    <row r="1921" spans="1:27" x14ac:dyDescent="0.25">
      <c r="A1921" s="277">
        <v>46049</v>
      </c>
      <c r="B1921" s="278">
        <v>4183832548</v>
      </c>
      <c r="C1921" s="288" t="s">
        <v>15180</v>
      </c>
      <c r="D1921" s="286">
        <v>46056</v>
      </c>
      <c r="E1921" s="213"/>
      <c r="F1921" s="214"/>
      <c r="G1921" s="255" t="s">
        <v>14832</v>
      </c>
      <c r="H1921" s="213"/>
      <c r="I1921" s="212">
        <v>4183832548</v>
      </c>
      <c r="J1921" s="212" t="s">
        <v>1786</v>
      </c>
      <c r="K1921" s="212" t="s">
        <v>30</v>
      </c>
      <c r="L1921" s="215" t="str">
        <f>VLOOKUP($K1921,[1]TONG_SL!$A$1:$D$65536,2,0)</f>
        <v>Gà muối 500g</v>
      </c>
      <c r="M1921" s="247"/>
      <c r="N1921" s="215" t="str">
        <f t="shared" si="230"/>
        <v>K-C6</v>
      </c>
      <c r="O1921" s="222"/>
      <c r="P1921" s="222"/>
      <c r="Q1921" s="215" t="str">
        <f>VLOOKUP(K1921,TONG_SL!$A:$D,3,0)</f>
        <v>Túi</v>
      </c>
      <c r="R1921" s="224">
        <v>20</v>
      </c>
      <c r="S1921" s="290"/>
      <c r="T1921" s="290">
        <f>VLOOKUP(VLOOKUP(G1921,Ma_KH!$A:$R,18,0)&amp;K1921,Gia_MB!$A:$F,6,0)</f>
        <v>116611</v>
      </c>
      <c r="U1921" s="291">
        <f t="shared" si="231"/>
        <v>2332220</v>
      </c>
      <c r="V1921" s="290"/>
      <c r="W1921" s="292">
        <f t="shared" si="232"/>
        <v>0</v>
      </c>
      <c r="X1921" s="293" t="str">
        <f t="shared" si="233"/>
        <v>8</v>
      </c>
      <c r="Y1921" s="290"/>
      <c r="Z1921" s="291">
        <f t="shared" si="234"/>
        <v>186577.6</v>
      </c>
      <c r="AA1921" s="294">
        <f>VLOOKUP(G1921,Ma_KH!$A:$R,14,0)</f>
        <v>60</v>
      </c>
    </row>
    <row r="1922" spans="1:27" x14ac:dyDescent="0.25">
      <c r="A1922" s="277">
        <v>46049</v>
      </c>
      <c r="B1922" s="278">
        <v>4183832548</v>
      </c>
      <c r="C1922" s="288" t="s">
        <v>15180</v>
      </c>
      <c r="D1922" s="286">
        <v>46056</v>
      </c>
      <c r="E1922" s="213"/>
      <c r="F1922" s="214"/>
      <c r="G1922" s="255" t="s">
        <v>14832</v>
      </c>
      <c r="H1922" s="213"/>
      <c r="I1922" s="212">
        <v>4183832548</v>
      </c>
      <c r="J1922" s="212" t="s">
        <v>1786</v>
      </c>
      <c r="K1922" s="212" t="s">
        <v>34</v>
      </c>
      <c r="L1922" s="215" t="str">
        <f>VLOOKUP($K1922,[1]TONG_SL!$A$1:$D$65536,2,0)</f>
        <v>Tai heo muối 200g</v>
      </c>
      <c r="M1922" s="247"/>
      <c r="N1922" s="215" t="str">
        <f t="shared" si="230"/>
        <v>K-C6</v>
      </c>
      <c r="O1922" s="222"/>
      <c r="P1922" s="222"/>
      <c r="Q1922" s="215" t="str">
        <f>VLOOKUP(K1922,TONG_SL!$A:$D,3,0)</f>
        <v>Túi</v>
      </c>
      <c r="R1922" s="224">
        <v>2</v>
      </c>
      <c r="S1922" s="290"/>
      <c r="T1922" s="290">
        <f>VLOOKUP(VLOOKUP(G1922,Ma_KH!$A:$R,18,0)&amp;K1922,Gia_MB!$A:$F,6,0)</f>
        <v>55595</v>
      </c>
      <c r="U1922" s="291">
        <f t="shared" si="231"/>
        <v>111190</v>
      </c>
      <c r="V1922" s="290"/>
      <c r="W1922" s="292">
        <f t="shared" si="232"/>
        <v>0</v>
      </c>
      <c r="X1922" s="293" t="str">
        <f t="shared" si="233"/>
        <v>8</v>
      </c>
      <c r="Y1922" s="290"/>
      <c r="Z1922" s="291">
        <f t="shared" si="234"/>
        <v>8895.2000000000007</v>
      </c>
      <c r="AA1922" s="294">
        <f>VLOOKUP(G1922,Ma_KH!$A:$R,14,0)</f>
        <v>60</v>
      </c>
    </row>
    <row r="1923" spans="1:27" x14ac:dyDescent="0.25">
      <c r="A1923" s="277">
        <v>46049</v>
      </c>
      <c r="B1923" s="278">
        <v>4183832548</v>
      </c>
      <c r="C1923" s="288" t="s">
        <v>15180</v>
      </c>
      <c r="D1923" s="286">
        <v>46056</v>
      </c>
      <c r="E1923" s="213"/>
      <c r="F1923" s="214"/>
      <c r="G1923" s="255" t="s">
        <v>14832</v>
      </c>
      <c r="H1923" s="213"/>
      <c r="I1923" s="212">
        <v>4183832548</v>
      </c>
      <c r="J1923" s="212" t="s">
        <v>1786</v>
      </c>
      <c r="K1923" s="212" t="s">
        <v>32</v>
      </c>
      <c r="L1923" s="215" t="str">
        <f>VLOOKUP($K1923,[1]TONG_SL!$A$1:$D$65536,2,0)</f>
        <v>Giò Tai Lưỡi Xào 250g</v>
      </c>
      <c r="M1923" s="247"/>
      <c r="N1923" s="215" t="str">
        <f t="shared" si="230"/>
        <v>K-C6</v>
      </c>
      <c r="O1923" s="222"/>
      <c r="P1923" s="222"/>
      <c r="Q1923" s="215" t="str">
        <f>VLOOKUP(K1923,TONG_SL!$A:$D,3,0)</f>
        <v>Túi</v>
      </c>
      <c r="R1923" s="224">
        <v>3</v>
      </c>
      <c r="S1923" s="290"/>
      <c r="T1923" s="290">
        <f>VLOOKUP(VLOOKUP(G1923,Ma_KH!$A:$R,18,0)&amp;K1923,Gia_MB!$A:$F,6,0)</f>
        <v>50182</v>
      </c>
      <c r="U1923" s="291">
        <f t="shared" si="231"/>
        <v>150546</v>
      </c>
      <c r="V1923" s="290"/>
      <c r="W1923" s="292">
        <f t="shared" si="232"/>
        <v>0</v>
      </c>
      <c r="X1923" s="293" t="str">
        <f t="shared" si="233"/>
        <v>8</v>
      </c>
      <c r="Y1923" s="290"/>
      <c r="Z1923" s="291">
        <f t="shared" si="234"/>
        <v>12043.68</v>
      </c>
      <c r="AA1923" s="294">
        <f>VLOOKUP(G1923,Ma_KH!$A:$R,14,0)</f>
        <v>60</v>
      </c>
    </row>
    <row r="1924" spans="1:27" x14ac:dyDescent="0.25">
      <c r="A1924" s="277">
        <v>46049</v>
      </c>
      <c r="B1924" s="278">
        <v>4183833206</v>
      </c>
      <c r="C1924" s="288" t="s">
        <v>15180</v>
      </c>
      <c r="D1924" s="286">
        <v>46056</v>
      </c>
      <c r="E1924" s="213"/>
      <c r="F1924" s="214"/>
      <c r="G1924" s="255" t="s">
        <v>14827</v>
      </c>
      <c r="H1924" s="213"/>
      <c r="I1924" s="212">
        <v>4183833206</v>
      </c>
      <c r="J1924" s="212" t="s">
        <v>1786</v>
      </c>
      <c r="K1924" s="212" t="s">
        <v>30</v>
      </c>
      <c r="L1924" s="215" t="str">
        <f>VLOOKUP($K1924,[1]TONG_SL!$A$1:$D$65536,2,0)</f>
        <v>Gà muối 500g</v>
      </c>
      <c r="M1924" s="247"/>
      <c r="N1924" s="215" t="str">
        <f t="shared" si="230"/>
        <v>K-C6</v>
      </c>
      <c r="O1924" s="222"/>
      <c r="P1924" s="222"/>
      <c r="Q1924" s="215" t="str">
        <f>VLOOKUP(K1924,TONG_SL!$A:$D,3,0)</f>
        <v>Túi</v>
      </c>
      <c r="R1924" s="224">
        <v>5</v>
      </c>
      <c r="S1924" s="290"/>
      <c r="T1924" s="290">
        <f>VLOOKUP(VLOOKUP(G1924,Ma_KH!$A:$R,18,0)&amp;K1924,Gia_MB!$A:$F,6,0)</f>
        <v>116611</v>
      </c>
      <c r="U1924" s="291">
        <f t="shared" si="231"/>
        <v>583055</v>
      </c>
      <c r="V1924" s="290"/>
      <c r="W1924" s="292">
        <f t="shared" si="232"/>
        <v>0</v>
      </c>
      <c r="X1924" s="293" t="str">
        <f t="shared" si="233"/>
        <v>8</v>
      </c>
      <c r="Y1924" s="290"/>
      <c r="Z1924" s="291">
        <f t="shared" si="234"/>
        <v>46644.4</v>
      </c>
      <c r="AA1924" s="294">
        <f>VLOOKUP(G1924,Ma_KH!$A:$R,14,0)</f>
        <v>60</v>
      </c>
    </row>
    <row r="1925" spans="1:27" x14ac:dyDescent="0.25">
      <c r="A1925" s="277">
        <v>46049</v>
      </c>
      <c r="B1925" s="278">
        <v>4183833206</v>
      </c>
      <c r="C1925" s="288" t="s">
        <v>15180</v>
      </c>
      <c r="D1925" s="286">
        <v>46056</v>
      </c>
      <c r="E1925" s="213"/>
      <c r="F1925" s="214"/>
      <c r="G1925" s="255" t="s">
        <v>14827</v>
      </c>
      <c r="H1925" s="213"/>
      <c r="I1925" s="212">
        <v>4183833206</v>
      </c>
      <c r="J1925" s="212" t="s">
        <v>1786</v>
      </c>
      <c r="K1925" s="217" t="s">
        <v>32</v>
      </c>
      <c r="L1925" s="215" t="str">
        <f>VLOOKUP($K1925,[1]TONG_SL!$A$1:$D$65536,2,0)</f>
        <v>Giò Tai Lưỡi Xào 250g</v>
      </c>
      <c r="M1925" s="247"/>
      <c r="N1925" s="215" t="str">
        <f t="shared" si="230"/>
        <v>K-C6</v>
      </c>
      <c r="O1925" s="222"/>
      <c r="P1925" s="222"/>
      <c r="Q1925" s="215" t="str">
        <f>VLOOKUP(K1925,TONG_SL!$A:$D,3,0)</f>
        <v>Túi</v>
      </c>
      <c r="R1925" s="223">
        <v>4</v>
      </c>
      <c r="S1925" s="290"/>
      <c r="T1925" s="290">
        <f>VLOOKUP(VLOOKUP(G1925,Ma_KH!$A:$R,18,0)&amp;K1925,Gia_MB!$A:$F,6,0)</f>
        <v>50182</v>
      </c>
      <c r="U1925" s="291">
        <f t="shared" si="231"/>
        <v>200728</v>
      </c>
      <c r="V1925" s="290"/>
      <c r="W1925" s="292">
        <f t="shared" si="232"/>
        <v>0</v>
      </c>
      <c r="X1925" s="293" t="str">
        <f t="shared" si="233"/>
        <v>8</v>
      </c>
      <c r="Y1925" s="290"/>
      <c r="Z1925" s="291">
        <f t="shared" si="234"/>
        <v>16058.24</v>
      </c>
      <c r="AA1925" s="294">
        <f>VLOOKUP(G1925,Ma_KH!$A:$R,14,0)</f>
        <v>60</v>
      </c>
    </row>
    <row r="1926" spans="1:27" x14ac:dyDescent="0.25">
      <c r="A1926" s="277">
        <v>46049</v>
      </c>
      <c r="B1926" s="278">
        <v>4183833206</v>
      </c>
      <c r="C1926" s="288" t="s">
        <v>15180</v>
      </c>
      <c r="D1926" s="286">
        <v>46056</v>
      </c>
      <c r="E1926" s="213"/>
      <c r="F1926" s="214"/>
      <c r="G1926" s="255" t="s">
        <v>14827</v>
      </c>
      <c r="H1926" s="213"/>
      <c r="I1926" s="212">
        <v>4183833206</v>
      </c>
      <c r="J1926" s="212" t="s">
        <v>1786</v>
      </c>
      <c r="K1926" s="217" t="s">
        <v>27</v>
      </c>
      <c r="L1926" s="215" t="str">
        <f>VLOOKUP($K1926,[1]TONG_SL!$A$1:$D$65536,2,0)</f>
        <v>Chân giò heo muối 300g</v>
      </c>
      <c r="M1926" s="247"/>
      <c r="N1926" s="215" t="str">
        <f t="shared" si="230"/>
        <v>K-C6</v>
      </c>
      <c r="O1926" s="222"/>
      <c r="P1926" s="222"/>
      <c r="Q1926" s="215" t="str">
        <f>VLOOKUP(K1926,TONG_SL!$A:$D,3,0)</f>
        <v>Túi</v>
      </c>
      <c r="R1926" s="223">
        <v>4</v>
      </c>
      <c r="S1926" s="290"/>
      <c r="T1926" s="290">
        <f>VLOOKUP(VLOOKUP(G1926,Ma_KH!$A:$R,18,0)&amp;K1926,Gia_MB!$A:$F,6,0)</f>
        <v>73431</v>
      </c>
      <c r="U1926" s="291">
        <f t="shared" si="231"/>
        <v>293724</v>
      </c>
      <c r="V1926" s="290"/>
      <c r="W1926" s="292">
        <f t="shared" si="232"/>
        <v>0</v>
      </c>
      <c r="X1926" s="293" t="str">
        <f t="shared" si="233"/>
        <v>8</v>
      </c>
      <c r="Y1926" s="290"/>
      <c r="Z1926" s="291">
        <f t="shared" si="234"/>
        <v>23497.920000000002</v>
      </c>
      <c r="AA1926" s="294">
        <f>VLOOKUP(G1926,Ma_KH!$A:$R,14,0)</f>
        <v>60</v>
      </c>
    </row>
    <row r="1927" spans="1:27" x14ac:dyDescent="0.25">
      <c r="A1927" s="277">
        <v>46049</v>
      </c>
      <c r="B1927" s="278">
        <v>4183832480</v>
      </c>
      <c r="C1927" s="288" t="s">
        <v>15180</v>
      </c>
      <c r="D1927" s="286">
        <v>46056</v>
      </c>
      <c r="E1927" s="213"/>
      <c r="F1927" s="214"/>
      <c r="G1927" s="255" t="s">
        <v>13790</v>
      </c>
      <c r="H1927" s="213"/>
      <c r="I1927" s="212">
        <v>4183832480</v>
      </c>
      <c r="J1927" s="212" t="s">
        <v>1786</v>
      </c>
      <c r="K1927" s="217" t="s">
        <v>27</v>
      </c>
      <c r="L1927" s="215" t="str">
        <f>VLOOKUP($K1927,[1]TONG_SL!$A$1:$D$65536,2,0)</f>
        <v>Chân giò heo muối 300g</v>
      </c>
      <c r="M1927" s="247"/>
      <c r="N1927" s="215" t="str">
        <f t="shared" si="230"/>
        <v>K-C6</v>
      </c>
      <c r="O1927" s="222"/>
      <c r="P1927" s="222"/>
      <c r="Q1927" s="215" t="str">
        <f>VLOOKUP(K1927,TONG_SL!$A:$D,3,0)</f>
        <v>Túi</v>
      </c>
      <c r="R1927" s="224">
        <v>4</v>
      </c>
      <c r="S1927" s="290"/>
      <c r="T1927" s="290">
        <f>VLOOKUP(VLOOKUP(G1927,Ma_KH!$A:$R,18,0)&amp;K1927,Gia_MB!$A:$F,6,0)</f>
        <v>73431</v>
      </c>
      <c r="U1927" s="291">
        <f t="shared" si="231"/>
        <v>293724</v>
      </c>
      <c r="V1927" s="290"/>
      <c r="W1927" s="292">
        <f t="shared" si="232"/>
        <v>0</v>
      </c>
      <c r="X1927" s="293" t="str">
        <f t="shared" si="233"/>
        <v>8</v>
      </c>
      <c r="Y1927" s="290"/>
      <c r="Z1927" s="291">
        <f t="shared" si="234"/>
        <v>23497.920000000002</v>
      </c>
      <c r="AA1927" s="294">
        <f>VLOOKUP(G1927,Ma_KH!$A:$R,14,0)</f>
        <v>60</v>
      </c>
    </row>
    <row r="1928" spans="1:27" x14ac:dyDescent="0.25">
      <c r="A1928" s="277">
        <v>46049</v>
      </c>
      <c r="B1928" s="278">
        <v>4183832480</v>
      </c>
      <c r="C1928" s="288" t="s">
        <v>15180</v>
      </c>
      <c r="D1928" s="286">
        <v>46056</v>
      </c>
      <c r="E1928" s="213"/>
      <c r="F1928" s="214"/>
      <c r="G1928" s="255" t="s">
        <v>13790</v>
      </c>
      <c r="H1928" s="213"/>
      <c r="I1928" s="212">
        <v>4183832480</v>
      </c>
      <c r="J1928" s="212" t="s">
        <v>1786</v>
      </c>
      <c r="K1928" s="212" t="s">
        <v>30</v>
      </c>
      <c r="L1928" s="215" t="str">
        <f>VLOOKUP($K1928,[1]TONG_SL!$A$1:$D$65536,2,0)</f>
        <v>Gà muối 500g</v>
      </c>
      <c r="M1928" s="247"/>
      <c r="N1928" s="215" t="str">
        <f t="shared" si="230"/>
        <v>K-C6</v>
      </c>
      <c r="O1928" s="222"/>
      <c r="P1928" s="222"/>
      <c r="Q1928" s="215" t="str">
        <f>VLOOKUP(K1928,TONG_SL!$A:$D,3,0)</f>
        <v>Túi</v>
      </c>
      <c r="R1928" s="224">
        <v>10</v>
      </c>
      <c r="S1928" s="290"/>
      <c r="T1928" s="290">
        <f>VLOOKUP(VLOOKUP(G1928,Ma_KH!$A:$R,18,0)&amp;K1928,Gia_MB!$A:$F,6,0)</f>
        <v>116611</v>
      </c>
      <c r="U1928" s="291">
        <f t="shared" si="231"/>
        <v>1166110</v>
      </c>
      <c r="V1928" s="290"/>
      <c r="W1928" s="292">
        <f t="shared" si="232"/>
        <v>0</v>
      </c>
      <c r="X1928" s="293" t="str">
        <f t="shared" si="233"/>
        <v>8</v>
      </c>
      <c r="Y1928" s="290"/>
      <c r="Z1928" s="291">
        <f t="shared" si="234"/>
        <v>93288.8</v>
      </c>
      <c r="AA1928" s="294">
        <f>VLOOKUP(G1928,Ma_KH!$A:$R,14,0)</f>
        <v>60</v>
      </c>
    </row>
    <row r="1929" spans="1:27" x14ac:dyDescent="0.25">
      <c r="A1929" s="277">
        <v>46049</v>
      </c>
      <c r="B1929" s="278">
        <v>4183832480</v>
      </c>
      <c r="C1929" s="288" t="s">
        <v>15180</v>
      </c>
      <c r="D1929" s="286">
        <v>46056</v>
      </c>
      <c r="E1929" s="213"/>
      <c r="F1929" s="214"/>
      <c r="G1929" s="255" t="s">
        <v>13790</v>
      </c>
      <c r="H1929" s="213"/>
      <c r="I1929" s="212">
        <v>4183832480</v>
      </c>
      <c r="J1929" s="212" t="s">
        <v>1786</v>
      </c>
      <c r="K1929" s="217" t="s">
        <v>32</v>
      </c>
      <c r="L1929" s="215" t="str">
        <f>VLOOKUP($K1929,[1]TONG_SL!$A$1:$D$65536,2,0)</f>
        <v>Giò Tai Lưỡi Xào 250g</v>
      </c>
      <c r="M1929" s="247"/>
      <c r="N1929" s="215" t="str">
        <f t="shared" si="230"/>
        <v>K-C6</v>
      </c>
      <c r="O1929" s="222"/>
      <c r="P1929" s="222"/>
      <c r="Q1929" s="215" t="str">
        <f>VLOOKUP(K1929,TONG_SL!$A:$D,3,0)</f>
        <v>Túi</v>
      </c>
      <c r="R1929" s="224">
        <v>4</v>
      </c>
      <c r="S1929" s="290"/>
      <c r="T1929" s="290">
        <f>VLOOKUP(VLOOKUP(G1929,Ma_KH!$A:$R,18,0)&amp;K1929,Gia_MB!$A:$F,6,0)</f>
        <v>50182</v>
      </c>
      <c r="U1929" s="291">
        <f t="shared" si="231"/>
        <v>200728</v>
      </c>
      <c r="V1929" s="290"/>
      <c r="W1929" s="292">
        <f t="shared" si="232"/>
        <v>0</v>
      </c>
      <c r="X1929" s="293" t="str">
        <f t="shared" si="233"/>
        <v>8</v>
      </c>
      <c r="Y1929" s="290"/>
      <c r="Z1929" s="291">
        <f t="shared" si="234"/>
        <v>16058.24</v>
      </c>
      <c r="AA1929" s="294">
        <f>VLOOKUP(G1929,Ma_KH!$A:$R,14,0)</f>
        <v>60</v>
      </c>
    </row>
    <row r="1930" spans="1:27" x14ac:dyDescent="0.25">
      <c r="A1930" s="277">
        <v>46049</v>
      </c>
      <c r="B1930" s="278">
        <v>4183832332</v>
      </c>
      <c r="C1930" s="288" t="s">
        <v>15180</v>
      </c>
      <c r="D1930" s="286">
        <v>46056</v>
      </c>
      <c r="E1930" s="213"/>
      <c r="F1930" s="214"/>
      <c r="G1930" s="255" t="s">
        <v>14823</v>
      </c>
      <c r="H1930" s="213"/>
      <c r="I1930" s="212">
        <v>4183832332</v>
      </c>
      <c r="J1930" s="212" t="s">
        <v>1786</v>
      </c>
      <c r="K1930" s="212" t="s">
        <v>30</v>
      </c>
      <c r="L1930" s="215" t="str">
        <f>VLOOKUP($K1930,[1]TONG_SL!$A$1:$D$65536,2,0)</f>
        <v>Gà muối 500g</v>
      </c>
      <c r="M1930" s="247"/>
      <c r="N1930" s="215" t="str">
        <f t="shared" si="230"/>
        <v>K-C6</v>
      </c>
      <c r="O1930" s="222"/>
      <c r="P1930" s="222"/>
      <c r="Q1930" s="215" t="str">
        <f>VLOOKUP(K1930,TONG_SL!$A:$D,3,0)</f>
        <v>Túi</v>
      </c>
      <c r="R1930" s="224">
        <v>8</v>
      </c>
      <c r="S1930" s="290"/>
      <c r="T1930" s="290">
        <f>VLOOKUP(VLOOKUP(G1930,Ma_KH!$A:$R,18,0)&amp;K1930,Gia_MB!$A:$F,6,0)</f>
        <v>116611</v>
      </c>
      <c r="U1930" s="291">
        <f t="shared" si="231"/>
        <v>932888</v>
      </c>
      <c r="V1930" s="290"/>
      <c r="W1930" s="292">
        <f t="shared" si="232"/>
        <v>0</v>
      </c>
      <c r="X1930" s="293" t="str">
        <f t="shared" si="233"/>
        <v>8</v>
      </c>
      <c r="Y1930" s="290"/>
      <c r="Z1930" s="291">
        <f t="shared" si="234"/>
        <v>74631.040000000008</v>
      </c>
      <c r="AA1930" s="294">
        <f>VLOOKUP(G1930,Ma_KH!$A:$R,14,0)</f>
        <v>60</v>
      </c>
    </row>
    <row r="1931" spans="1:27" x14ac:dyDescent="0.25">
      <c r="A1931" s="277">
        <v>46049</v>
      </c>
      <c r="B1931" s="278">
        <v>4183832332</v>
      </c>
      <c r="C1931" s="288" t="s">
        <v>15180</v>
      </c>
      <c r="D1931" s="286">
        <v>46056</v>
      </c>
      <c r="E1931" s="213"/>
      <c r="F1931" s="214"/>
      <c r="G1931" s="255" t="s">
        <v>14823</v>
      </c>
      <c r="H1931" s="213"/>
      <c r="I1931" s="212">
        <v>4183832332</v>
      </c>
      <c r="J1931" s="212" t="s">
        <v>1786</v>
      </c>
      <c r="K1931" s="217" t="s">
        <v>32</v>
      </c>
      <c r="L1931" s="215" t="str">
        <f>VLOOKUP($K1931,[1]TONG_SL!$A$1:$D$65536,2,0)</f>
        <v>Giò Tai Lưỡi Xào 250g</v>
      </c>
      <c r="M1931" s="247"/>
      <c r="N1931" s="215" t="str">
        <f t="shared" si="230"/>
        <v>K-C6</v>
      </c>
      <c r="O1931" s="222"/>
      <c r="P1931" s="222"/>
      <c r="Q1931" s="215" t="str">
        <f>VLOOKUP(K1931,TONG_SL!$A:$D,3,0)</f>
        <v>Túi</v>
      </c>
      <c r="R1931" s="224">
        <v>3</v>
      </c>
      <c r="S1931" s="290"/>
      <c r="T1931" s="290">
        <f>VLOOKUP(VLOOKUP(G1931,Ma_KH!$A:$R,18,0)&amp;K1931,Gia_MB!$A:$F,6,0)</f>
        <v>50182</v>
      </c>
      <c r="U1931" s="291">
        <f t="shared" si="231"/>
        <v>150546</v>
      </c>
      <c r="V1931" s="290"/>
      <c r="W1931" s="292">
        <f t="shared" si="232"/>
        <v>0</v>
      </c>
      <c r="X1931" s="293" t="str">
        <f t="shared" si="233"/>
        <v>8</v>
      </c>
      <c r="Y1931" s="290"/>
      <c r="Z1931" s="291">
        <f t="shared" si="234"/>
        <v>12043.68</v>
      </c>
      <c r="AA1931" s="294">
        <f>VLOOKUP(G1931,Ma_KH!$A:$R,14,0)</f>
        <v>60</v>
      </c>
    </row>
    <row r="1932" spans="1:27" x14ac:dyDescent="0.25">
      <c r="A1932" s="277">
        <v>46049</v>
      </c>
      <c r="B1932" s="278">
        <v>4183833222</v>
      </c>
      <c r="C1932" s="288" t="s">
        <v>15180</v>
      </c>
      <c r="D1932" s="286">
        <v>46056</v>
      </c>
      <c r="E1932" s="213"/>
      <c r="F1932" s="214"/>
      <c r="G1932" s="255" t="s">
        <v>14836</v>
      </c>
      <c r="H1932" s="213"/>
      <c r="I1932" s="212">
        <v>4183833222</v>
      </c>
      <c r="J1932" s="212" t="s">
        <v>1786</v>
      </c>
      <c r="K1932" s="217" t="s">
        <v>32</v>
      </c>
      <c r="L1932" s="215" t="str">
        <f>VLOOKUP($K1932,[1]TONG_SL!$A$1:$D$65536,2,0)</f>
        <v>Giò Tai Lưỡi Xào 250g</v>
      </c>
      <c r="M1932" s="247"/>
      <c r="N1932" s="215" t="str">
        <f t="shared" si="230"/>
        <v>K-C6</v>
      </c>
      <c r="O1932" s="222"/>
      <c r="P1932" s="222"/>
      <c r="Q1932" s="215" t="str">
        <f>VLOOKUP(K1932,TONG_SL!$A:$D,3,0)</f>
        <v>Túi</v>
      </c>
      <c r="R1932" s="224">
        <v>4</v>
      </c>
      <c r="S1932" s="290"/>
      <c r="T1932" s="290">
        <f>VLOOKUP(VLOOKUP(G1932,Ma_KH!$A:$R,18,0)&amp;K1932,Gia_MB!$A:$F,6,0)</f>
        <v>50182</v>
      </c>
      <c r="U1932" s="291">
        <f t="shared" si="231"/>
        <v>200728</v>
      </c>
      <c r="V1932" s="290"/>
      <c r="W1932" s="292">
        <f t="shared" si="232"/>
        <v>0</v>
      </c>
      <c r="X1932" s="293" t="str">
        <f t="shared" si="233"/>
        <v>8</v>
      </c>
      <c r="Y1932" s="290"/>
      <c r="Z1932" s="291">
        <f t="shared" si="234"/>
        <v>16058.24</v>
      </c>
      <c r="AA1932" s="294">
        <f>VLOOKUP(G1932,Ma_KH!$A:$R,14,0)</f>
        <v>60</v>
      </c>
    </row>
    <row r="1933" spans="1:27" x14ac:dyDescent="0.25">
      <c r="A1933" s="277">
        <v>46049</v>
      </c>
      <c r="B1933" s="278">
        <v>4183833222</v>
      </c>
      <c r="C1933" s="288" t="s">
        <v>15180</v>
      </c>
      <c r="D1933" s="286">
        <v>46056</v>
      </c>
      <c r="E1933" s="213"/>
      <c r="F1933" s="214"/>
      <c r="G1933" s="255" t="s">
        <v>14836</v>
      </c>
      <c r="H1933" s="213"/>
      <c r="I1933" s="212">
        <v>4183833222</v>
      </c>
      <c r="J1933" s="212" t="s">
        <v>1786</v>
      </c>
      <c r="K1933" s="217" t="s">
        <v>27</v>
      </c>
      <c r="L1933" s="215" t="str">
        <f>VLOOKUP($K1933,[1]TONG_SL!$A$1:$D$65536,2,0)</f>
        <v>Chân giò heo muối 300g</v>
      </c>
      <c r="M1933" s="247"/>
      <c r="N1933" s="215" t="str">
        <f t="shared" si="230"/>
        <v>K-C6</v>
      </c>
      <c r="O1933" s="222"/>
      <c r="P1933" s="222"/>
      <c r="Q1933" s="215" t="str">
        <f>VLOOKUP(K1933,TONG_SL!$A:$D,3,0)</f>
        <v>Túi</v>
      </c>
      <c r="R1933" s="224">
        <v>3</v>
      </c>
      <c r="S1933" s="290"/>
      <c r="T1933" s="290">
        <f>VLOOKUP(VLOOKUP(G1933,Ma_KH!$A:$R,18,0)&amp;K1933,Gia_MB!$A:$F,6,0)</f>
        <v>73431</v>
      </c>
      <c r="U1933" s="291">
        <f t="shared" si="231"/>
        <v>220293</v>
      </c>
      <c r="V1933" s="290"/>
      <c r="W1933" s="292">
        <f t="shared" si="232"/>
        <v>0</v>
      </c>
      <c r="X1933" s="293" t="str">
        <f t="shared" si="233"/>
        <v>8</v>
      </c>
      <c r="Y1933" s="290"/>
      <c r="Z1933" s="291">
        <f t="shared" si="234"/>
        <v>17623.439999999999</v>
      </c>
      <c r="AA1933" s="294">
        <f>VLOOKUP(G1933,Ma_KH!$A:$R,14,0)</f>
        <v>60</v>
      </c>
    </row>
    <row r="1934" spans="1:27" x14ac:dyDescent="0.25">
      <c r="A1934" s="277">
        <v>46049</v>
      </c>
      <c r="B1934" s="278">
        <v>4183833222</v>
      </c>
      <c r="C1934" s="288" t="s">
        <v>15180</v>
      </c>
      <c r="D1934" s="286">
        <v>46056</v>
      </c>
      <c r="E1934" s="213"/>
      <c r="F1934" s="214"/>
      <c r="G1934" s="255" t="s">
        <v>14836</v>
      </c>
      <c r="H1934" s="213"/>
      <c r="I1934" s="212">
        <v>4183833222</v>
      </c>
      <c r="J1934" s="212" t="s">
        <v>1786</v>
      </c>
      <c r="K1934" s="212" t="s">
        <v>30</v>
      </c>
      <c r="L1934" s="215" t="str">
        <f>VLOOKUP($K1934,[1]TONG_SL!$A$1:$D$65536,2,0)</f>
        <v>Gà muối 500g</v>
      </c>
      <c r="M1934" s="247"/>
      <c r="N1934" s="215" t="str">
        <f t="shared" si="230"/>
        <v>K-C6</v>
      </c>
      <c r="O1934" s="222"/>
      <c r="P1934" s="222"/>
      <c r="Q1934" s="215" t="str">
        <f>VLOOKUP(K1934,TONG_SL!$A:$D,3,0)</f>
        <v>Túi</v>
      </c>
      <c r="R1934" s="224">
        <v>6</v>
      </c>
      <c r="S1934" s="290"/>
      <c r="T1934" s="290">
        <f>VLOOKUP(VLOOKUP(G1934,Ma_KH!$A:$R,18,0)&amp;K1934,Gia_MB!$A:$F,6,0)</f>
        <v>116611</v>
      </c>
      <c r="U1934" s="291">
        <f t="shared" si="231"/>
        <v>699666</v>
      </c>
      <c r="V1934" s="290"/>
      <c r="W1934" s="292">
        <f t="shared" si="232"/>
        <v>0</v>
      </c>
      <c r="X1934" s="293" t="str">
        <f t="shared" si="233"/>
        <v>8</v>
      </c>
      <c r="Y1934" s="290"/>
      <c r="Z1934" s="291">
        <f t="shared" si="234"/>
        <v>55973.279999999999</v>
      </c>
      <c r="AA1934" s="294">
        <f>VLOOKUP(G1934,Ma_KH!$A:$R,14,0)</f>
        <v>60</v>
      </c>
    </row>
    <row r="1935" spans="1:27" x14ac:dyDescent="0.25">
      <c r="A1935" s="277">
        <v>46049</v>
      </c>
      <c r="B1935" s="278">
        <v>4183831948</v>
      </c>
      <c r="C1935" s="288" t="s">
        <v>15180</v>
      </c>
      <c r="D1935" s="286">
        <v>46056</v>
      </c>
      <c r="E1935" s="213"/>
      <c r="F1935" s="214"/>
      <c r="G1935" s="255" t="s">
        <v>13768</v>
      </c>
      <c r="H1935" s="213"/>
      <c r="I1935" s="212">
        <v>4183831948</v>
      </c>
      <c r="J1935" s="212" t="s">
        <v>1786</v>
      </c>
      <c r="K1935" s="212" t="s">
        <v>34</v>
      </c>
      <c r="L1935" s="215" t="str">
        <f>VLOOKUP($K1935,[1]TONG_SL!$A$1:$D$65536,2,0)</f>
        <v>Tai heo muối 200g</v>
      </c>
      <c r="M1935" s="247"/>
      <c r="N1935" s="215" t="str">
        <f t="shared" si="230"/>
        <v>K-C6</v>
      </c>
      <c r="O1935" s="222"/>
      <c r="P1935" s="222"/>
      <c r="Q1935" s="215" t="str">
        <f>VLOOKUP(K1935,TONG_SL!$A:$D,3,0)</f>
        <v>Túi</v>
      </c>
      <c r="R1935" s="224">
        <v>4</v>
      </c>
      <c r="S1935" s="290"/>
      <c r="T1935" s="290">
        <f>VLOOKUP(VLOOKUP(G1935,Ma_KH!$A:$R,18,0)&amp;K1935,Gia_MB!$A:$F,6,0)</f>
        <v>55595</v>
      </c>
      <c r="U1935" s="291">
        <f t="shared" si="231"/>
        <v>222380</v>
      </c>
      <c r="V1935" s="290"/>
      <c r="W1935" s="292">
        <f t="shared" si="232"/>
        <v>0</v>
      </c>
      <c r="X1935" s="293" t="str">
        <f t="shared" si="233"/>
        <v>8</v>
      </c>
      <c r="Y1935" s="290"/>
      <c r="Z1935" s="291">
        <f t="shared" si="234"/>
        <v>17790.400000000001</v>
      </c>
      <c r="AA1935" s="294">
        <f>VLOOKUP(G1935,Ma_KH!$A:$R,14,0)</f>
        <v>60</v>
      </c>
    </row>
    <row r="1936" spans="1:27" x14ac:dyDescent="0.25">
      <c r="A1936" s="277">
        <v>46049</v>
      </c>
      <c r="B1936" s="278">
        <v>4183831948</v>
      </c>
      <c r="C1936" s="288" t="s">
        <v>15180</v>
      </c>
      <c r="D1936" s="286">
        <v>46056</v>
      </c>
      <c r="E1936" s="213"/>
      <c r="F1936" s="214"/>
      <c r="G1936" s="255" t="s">
        <v>13768</v>
      </c>
      <c r="H1936" s="213"/>
      <c r="I1936" s="212">
        <v>4183831948</v>
      </c>
      <c r="J1936" s="212" t="s">
        <v>1786</v>
      </c>
      <c r="K1936" s="212" t="s">
        <v>48</v>
      </c>
      <c r="L1936" s="215" t="str">
        <f>VLOOKUP($K1936,[1]TONG_SL!$A$1:$D$65536,2,0)</f>
        <v>Mọc Nấm Hương 250g</v>
      </c>
      <c r="M1936" s="247"/>
      <c r="N1936" s="215" t="str">
        <f t="shared" si="230"/>
        <v>K-C6</v>
      </c>
      <c r="O1936" s="222"/>
      <c r="P1936" s="222"/>
      <c r="Q1936" s="215" t="str">
        <f>VLOOKUP(K1936,TONG_SL!$A:$D,3,0)</f>
        <v>Túi</v>
      </c>
      <c r="R1936" s="224">
        <v>4</v>
      </c>
      <c r="S1936" s="290"/>
      <c r="T1936" s="290">
        <f>VLOOKUP(VLOOKUP(G1936,Ma_KH!$A:$R,18,0)&amp;K1936,Gia_MB!$A:$F,6,0)</f>
        <v>46000</v>
      </c>
      <c r="U1936" s="291">
        <f t="shared" si="231"/>
        <v>184000</v>
      </c>
      <c r="V1936" s="290"/>
      <c r="W1936" s="292">
        <f t="shared" si="232"/>
        <v>0</v>
      </c>
      <c r="X1936" s="293" t="str">
        <f t="shared" si="233"/>
        <v>8</v>
      </c>
      <c r="Y1936" s="290"/>
      <c r="Z1936" s="291">
        <f t="shared" si="234"/>
        <v>14720</v>
      </c>
      <c r="AA1936" s="294">
        <f>VLOOKUP(G1936,Ma_KH!$A:$R,14,0)</f>
        <v>60</v>
      </c>
    </row>
    <row r="1937" spans="1:27" x14ac:dyDescent="0.25">
      <c r="A1937" s="277">
        <v>46049</v>
      </c>
      <c r="B1937" s="278">
        <v>4183831948</v>
      </c>
      <c r="C1937" s="288" t="s">
        <v>15180</v>
      </c>
      <c r="D1937" s="286">
        <v>46056</v>
      </c>
      <c r="E1937" s="213"/>
      <c r="F1937" s="214"/>
      <c r="G1937" s="255" t="s">
        <v>13768</v>
      </c>
      <c r="H1937" s="213"/>
      <c r="I1937" s="212">
        <v>4183831948</v>
      </c>
      <c r="J1937" s="212" t="s">
        <v>1786</v>
      </c>
      <c r="K1937" s="217" t="s">
        <v>32</v>
      </c>
      <c r="L1937" s="215" t="str">
        <f>VLOOKUP($K1937,[1]TONG_SL!$A$1:$D$65536,2,0)</f>
        <v>Giò Tai Lưỡi Xào 250g</v>
      </c>
      <c r="M1937" s="247"/>
      <c r="N1937" s="215" t="str">
        <f t="shared" si="230"/>
        <v>K-C6</v>
      </c>
      <c r="O1937" s="222"/>
      <c r="P1937" s="222"/>
      <c r="Q1937" s="215" t="str">
        <f>VLOOKUP(K1937,TONG_SL!$A:$D,3,0)</f>
        <v>Túi</v>
      </c>
      <c r="R1937" s="224">
        <v>8</v>
      </c>
      <c r="S1937" s="290"/>
      <c r="T1937" s="290">
        <f>VLOOKUP(VLOOKUP(G1937,Ma_KH!$A:$R,18,0)&amp;K1937,Gia_MB!$A:$F,6,0)</f>
        <v>50182</v>
      </c>
      <c r="U1937" s="291">
        <f t="shared" si="231"/>
        <v>401456</v>
      </c>
      <c r="V1937" s="290"/>
      <c r="W1937" s="292">
        <f t="shared" si="232"/>
        <v>0</v>
      </c>
      <c r="X1937" s="293" t="str">
        <f t="shared" si="233"/>
        <v>8</v>
      </c>
      <c r="Y1937" s="290"/>
      <c r="Z1937" s="291">
        <f t="shared" si="234"/>
        <v>32116.48</v>
      </c>
      <c r="AA1937" s="294">
        <f>VLOOKUP(G1937,Ma_KH!$A:$R,14,0)</f>
        <v>60</v>
      </c>
    </row>
    <row r="1938" spans="1:27" x14ac:dyDescent="0.25">
      <c r="A1938" s="277">
        <v>46049</v>
      </c>
      <c r="B1938" s="278">
        <v>4183831948</v>
      </c>
      <c r="C1938" s="288" t="s">
        <v>15180</v>
      </c>
      <c r="D1938" s="286">
        <v>46056</v>
      </c>
      <c r="E1938" s="213"/>
      <c r="F1938" s="214"/>
      <c r="G1938" s="255" t="s">
        <v>13768</v>
      </c>
      <c r="H1938" s="213"/>
      <c r="I1938" s="212">
        <v>4183831948</v>
      </c>
      <c r="J1938" s="212" t="s">
        <v>1786</v>
      </c>
      <c r="K1938" s="212" t="s">
        <v>30</v>
      </c>
      <c r="L1938" s="215" t="str">
        <f>VLOOKUP($K1938,[1]TONG_SL!$A$1:$D$65536,2,0)</f>
        <v>Gà muối 500g</v>
      </c>
      <c r="M1938" s="247"/>
      <c r="N1938" s="215" t="str">
        <f t="shared" si="230"/>
        <v>K-C6</v>
      </c>
      <c r="O1938" s="222"/>
      <c r="P1938" s="222"/>
      <c r="Q1938" s="215" t="str">
        <f>VLOOKUP(K1938,TONG_SL!$A:$D,3,0)</f>
        <v>Túi</v>
      </c>
      <c r="R1938" s="224">
        <v>14</v>
      </c>
      <c r="S1938" s="290"/>
      <c r="T1938" s="290">
        <f>VLOOKUP(VLOOKUP(G1938,Ma_KH!$A:$R,18,0)&amp;K1938,Gia_MB!$A:$F,6,0)</f>
        <v>116611</v>
      </c>
      <c r="U1938" s="291">
        <f t="shared" si="231"/>
        <v>1632554</v>
      </c>
      <c r="V1938" s="290"/>
      <c r="W1938" s="292">
        <f t="shared" si="232"/>
        <v>0</v>
      </c>
      <c r="X1938" s="293" t="str">
        <f t="shared" si="233"/>
        <v>8</v>
      </c>
      <c r="Y1938" s="290"/>
      <c r="Z1938" s="291">
        <f t="shared" si="234"/>
        <v>130604.32</v>
      </c>
      <c r="AA1938" s="294">
        <f>VLOOKUP(G1938,Ma_KH!$A:$R,14,0)</f>
        <v>60</v>
      </c>
    </row>
    <row r="1939" spans="1:27" x14ac:dyDescent="0.25">
      <c r="A1939" s="277">
        <v>46049</v>
      </c>
      <c r="B1939" s="278">
        <v>4183831948</v>
      </c>
      <c r="C1939" s="288" t="s">
        <v>15180</v>
      </c>
      <c r="D1939" s="286">
        <v>46056</v>
      </c>
      <c r="E1939" s="213"/>
      <c r="F1939" s="214"/>
      <c r="G1939" s="255" t="s">
        <v>13768</v>
      </c>
      <c r="H1939" s="213"/>
      <c r="I1939" s="212">
        <v>4183831948</v>
      </c>
      <c r="J1939" s="212" t="s">
        <v>1786</v>
      </c>
      <c r="K1939" s="217" t="s">
        <v>27</v>
      </c>
      <c r="L1939" s="215" t="str">
        <f>VLOOKUP($K1939,[1]TONG_SL!$A$1:$D$65536,2,0)</f>
        <v>Chân giò heo muối 300g</v>
      </c>
      <c r="M1939" s="247"/>
      <c r="N1939" s="215" t="str">
        <f t="shared" si="230"/>
        <v>K-C6</v>
      </c>
      <c r="O1939" s="222"/>
      <c r="P1939" s="222"/>
      <c r="Q1939" s="215" t="str">
        <f>VLOOKUP(K1939,TONG_SL!$A:$D,3,0)</f>
        <v>Túi</v>
      </c>
      <c r="R1939" s="224">
        <v>8</v>
      </c>
      <c r="S1939" s="290"/>
      <c r="T1939" s="290">
        <f>VLOOKUP(VLOOKUP(G1939,Ma_KH!$A:$R,18,0)&amp;K1939,Gia_MB!$A:$F,6,0)</f>
        <v>73431</v>
      </c>
      <c r="U1939" s="291">
        <f t="shared" si="231"/>
        <v>587448</v>
      </c>
      <c r="V1939" s="290"/>
      <c r="W1939" s="292">
        <f t="shared" si="232"/>
        <v>0</v>
      </c>
      <c r="X1939" s="293" t="str">
        <f t="shared" si="233"/>
        <v>8</v>
      </c>
      <c r="Y1939" s="290"/>
      <c r="Z1939" s="291">
        <f t="shared" si="234"/>
        <v>46995.840000000004</v>
      </c>
      <c r="AA1939" s="294">
        <f>VLOOKUP(G1939,Ma_KH!$A:$R,14,0)</f>
        <v>60</v>
      </c>
    </row>
    <row r="1940" spans="1:27" x14ac:dyDescent="0.25">
      <c r="A1940" s="277">
        <v>46049</v>
      </c>
      <c r="B1940" s="278">
        <v>4183832174</v>
      </c>
      <c r="C1940" s="288" t="s">
        <v>15180</v>
      </c>
      <c r="D1940" s="286">
        <v>46056</v>
      </c>
      <c r="E1940" s="213"/>
      <c r="F1940" s="214"/>
      <c r="G1940" s="255" t="s">
        <v>13779</v>
      </c>
      <c r="H1940" s="213"/>
      <c r="I1940" s="212">
        <v>4183832174</v>
      </c>
      <c r="J1940" s="212" t="s">
        <v>1786</v>
      </c>
      <c r="K1940" s="217" t="s">
        <v>27</v>
      </c>
      <c r="L1940" s="215" t="str">
        <f>VLOOKUP($K1940,[1]TONG_SL!$A$1:$D$65536,2,0)</f>
        <v>Chân giò heo muối 300g</v>
      </c>
      <c r="M1940" s="247"/>
      <c r="N1940" s="215" t="str">
        <f t="shared" si="230"/>
        <v>K-C6</v>
      </c>
      <c r="O1940" s="222"/>
      <c r="P1940" s="222"/>
      <c r="Q1940" s="215" t="str">
        <f>VLOOKUP(K1940,TONG_SL!$A:$D,3,0)</f>
        <v>Túi</v>
      </c>
      <c r="R1940" s="224">
        <v>2</v>
      </c>
      <c r="S1940" s="290"/>
      <c r="T1940" s="290">
        <f>VLOOKUP(VLOOKUP(G1940,Ma_KH!$A:$R,18,0)&amp;K1940,Gia_MB!$A:$F,6,0)</f>
        <v>73431</v>
      </c>
      <c r="U1940" s="291">
        <f t="shared" si="231"/>
        <v>146862</v>
      </c>
      <c r="V1940" s="290"/>
      <c r="W1940" s="292">
        <f t="shared" si="232"/>
        <v>0</v>
      </c>
      <c r="X1940" s="293" t="str">
        <f t="shared" si="233"/>
        <v>8</v>
      </c>
      <c r="Y1940" s="290"/>
      <c r="Z1940" s="291">
        <f t="shared" si="234"/>
        <v>11748.960000000001</v>
      </c>
      <c r="AA1940" s="294">
        <f>VLOOKUP(G1940,Ma_KH!$A:$R,14,0)</f>
        <v>60</v>
      </c>
    </row>
    <row r="1941" spans="1:27" x14ac:dyDescent="0.25">
      <c r="A1941" s="277">
        <v>46049</v>
      </c>
      <c r="B1941" s="278">
        <v>4183832174</v>
      </c>
      <c r="C1941" s="288" t="s">
        <v>15180</v>
      </c>
      <c r="D1941" s="286">
        <v>46056</v>
      </c>
      <c r="E1941" s="213"/>
      <c r="F1941" s="214"/>
      <c r="G1941" s="255" t="s">
        <v>13779</v>
      </c>
      <c r="H1941" s="213"/>
      <c r="I1941" s="212">
        <v>4183832174</v>
      </c>
      <c r="J1941" s="212" t="s">
        <v>1786</v>
      </c>
      <c r="K1941" s="212" t="s">
        <v>30</v>
      </c>
      <c r="L1941" s="215" t="str">
        <f>VLOOKUP($K1941,[1]TONG_SL!$A$1:$D$65536,2,0)</f>
        <v>Gà muối 500g</v>
      </c>
      <c r="M1941" s="247"/>
      <c r="N1941" s="215" t="str">
        <f t="shared" si="230"/>
        <v>K-C6</v>
      </c>
      <c r="O1941" s="222"/>
      <c r="P1941" s="222"/>
      <c r="Q1941" s="215" t="str">
        <f>VLOOKUP(K1941,TONG_SL!$A:$D,3,0)</f>
        <v>Túi</v>
      </c>
      <c r="R1941" s="224">
        <v>10</v>
      </c>
      <c r="S1941" s="290"/>
      <c r="T1941" s="290">
        <f>VLOOKUP(VLOOKUP(G1941,Ma_KH!$A:$R,18,0)&amp;K1941,Gia_MB!$A:$F,6,0)</f>
        <v>116611</v>
      </c>
      <c r="U1941" s="291">
        <f t="shared" si="231"/>
        <v>1166110</v>
      </c>
      <c r="V1941" s="290"/>
      <c r="W1941" s="292">
        <f t="shared" si="232"/>
        <v>0</v>
      </c>
      <c r="X1941" s="293" t="str">
        <f t="shared" si="233"/>
        <v>8</v>
      </c>
      <c r="Y1941" s="290"/>
      <c r="Z1941" s="291">
        <f t="shared" si="234"/>
        <v>93288.8</v>
      </c>
      <c r="AA1941" s="294">
        <f>VLOOKUP(G1941,Ma_KH!$A:$R,14,0)</f>
        <v>60</v>
      </c>
    </row>
    <row r="1942" spans="1:27" x14ac:dyDescent="0.25">
      <c r="A1942" s="277">
        <v>46049</v>
      </c>
      <c r="B1942" s="278">
        <v>4183832174</v>
      </c>
      <c r="C1942" s="288" t="s">
        <v>15180</v>
      </c>
      <c r="D1942" s="286">
        <v>46056</v>
      </c>
      <c r="E1942" s="213"/>
      <c r="F1942" s="214"/>
      <c r="G1942" s="255" t="s">
        <v>13779</v>
      </c>
      <c r="H1942" s="213"/>
      <c r="I1942" s="212">
        <v>4183832174</v>
      </c>
      <c r="J1942" s="212" t="s">
        <v>1786</v>
      </c>
      <c r="K1942" s="217" t="s">
        <v>32</v>
      </c>
      <c r="L1942" s="215" t="str">
        <f>VLOOKUP($K1942,[1]TONG_SL!$A$1:$D$65536,2,0)</f>
        <v>Giò Tai Lưỡi Xào 250g</v>
      </c>
      <c r="M1942" s="247"/>
      <c r="N1942" s="215" t="str">
        <f t="shared" si="230"/>
        <v>K-C6</v>
      </c>
      <c r="O1942" s="222"/>
      <c r="P1942" s="222"/>
      <c r="Q1942" s="215" t="str">
        <f>VLOOKUP(K1942,TONG_SL!$A:$D,3,0)</f>
        <v>Túi</v>
      </c>
      <c r="R1942" s="224">
        <v>6</v>
      </c>
      <c r="S1942" s="290"/>
      <c r="T1942" s="290">
        <f>VLOOKUP(VLOOKUP(G1942,Ma_KH!$A:$R,18,0)&amp;K1942,Gia_MB!$A:$F,6,0)</f>
        <v>50182</v>
      </c>
      <c r="U1942" s="291">
        <f t="shared" si="231"/>
        <v>301092</v>
      </c>
      <c r="V1942" s="290"/>
      <c r="W1942" s="292">
        <f t="shared" si="232"/>
        <v>0</v>
      </c>
      <c r="X1942" s="293" t="str">
        <f t="shared" si="233"/>
        <v>8</v>
      </c>
      <c r="Y1942" s="290"/>
      <c r="Z1942" s="291">
        <f t="shared" si="234"/>
        <v>24087.360000000001</v>
      </c>
      <c r="AA1942" s="294">
        <f>VLOOKUP(G1942,Ma_KH!$A:$R,14,0)</f>
        <v>60</v>
      </c>
    </row>
    <row r="1943" spans="1:27" x14ac:dyDescent="0.25">
      <c r="A1943" s="277">
        <v>46049</v>
      </c>
      <c r="B1943" s="278">
        <v>4183832174</v>
      </c>
      <c r="C1943" s="288" t="s">
        <v>15180</v>
      </c>
      <c r="D1943" s="286">
        <v>46056</v>
      </c>
      <c r="E1943" s="213"/>
      <c r="F1943" s="214"/>
      <c r="G1943" s="255" t="s">
        <v>13779</v>
      </c>
      <c r="H1943" s="213"/>
      <c r="I1943" s="212">
        <v>4183832174</v>
      </c>
      <c r="J1943" s="212" t="s">
        <v>1786</v>
      </c>
      <c r="K1943" s="212" t="s">
        <v>37</v>
      </c>
      <c r="L1943" s="215" t="str">
        <f>VLOOKUP($K1943,[1]TONG_SL!$A$1:$D$65536,2,0)</f>
        <v>Chả cốm 300g</v>
      </c>
      <c r="M1943" s="247"/>
      <c r="N1943" s="215" t="str">
        <f t="shared" si="230"/>
        <v>K-C6</v>
      </c>
      <c r="O1943" s="222"/>
      <c r="P1943" s="222"/>
      <c r="Q1943" s="215" t="str">
        <f>VLOOKUP(K1943,TONG_SL!$A:$D,3,0)</f>
        <v>Túi</v>
      </c>
      <c r="R1943" s="224">
        <v>4</v>
      </c>
      <c r="S1943" s="290"/>
      <c r="T1943" s="290">
        <f>VLOOKUP(VLOOKUP(G1943,Ma_KH!$A:$R,18,0)&amp;K1943,Gia_MB!$A:$F,6,0)</f>
        <v>74250</v>
      </c>
      <c r="U1943" s="291">
        <f t="shared" si="231"/>
        <v>297000</v>
      </c>
      <c r="V1943" s="290"/>
      <c r="W1943" s="292">
        <f t="shared" si="232"/>
        <v>0</v>
      </c>
      <c r="X1943" s="293" t="str">
        <f t="shared" si="233"/>
        <v>8</v>
      </c>
      <c r="Y1943" s="290"/>
      <c r="Z1943" s="291">
        <f t="shared" si="234"/>
        <v>23760</v>
      </c>
      <c r="AA1943" s="294">
        <f>VLOOKUP(G1943,Ma_KH!$A:$R,14,0)</f>
        <v>60</v>
      </c>
    </row>
    <row r="1944" spans="1:27" x14ac:dyDescent="0.25">
      <c r="A1944" s="277">
        <v>46049</v>
      </c>
      <c r="B1944" s="278">
        <v>4183832083</v>
      </c>
      <c r="C1944" s="288" t="s">
        <v>15180</v>
      </c>
      <c r="D1944" s="286">
        <v>46056</v>
      </c>
      <c r="E1944" s="213"/>
      <c r="F1944" s="214"/>
      <c r="G1944" s="255" t="s">
        <v>13776</v>
      </c>
      <c r="H1944" s="213"/>
      <c r="I1944" s="212">
        <v>4183832083</v>
      </c>
      <c r="J1944" s="212" t="s">
        <v>1786</v>
      </c>
      <c r="K1944" s="217" t="s">
        <v>32</v>
      </c>
      <c r="L1944" s="215" t="str">
        <f>VLOOKUP($K1944,[1]TONG_SL!$A$1:$D$65536,2,0)</f>
        <v>Giò Tai Lưỡi Xào 250g</v>
      </c>
      <c r="M1944" s="247"/>
      <c r="N1944" s="215" t="str">
        <f t="shared" si="230"/>
        <v>K-C6</v>
      </c>
      <c r="O1944" s="222"/>
      <c r="P1944" s="222"/>
      <c r="Q1944" s="215" t="str">
        <f>VLOOKUP(K1944,TONG_SL!$A:$D,3,0)</f>
        <v>Túi</v>
      </c>
      <c r="R1944" s="224">
        <v>2</v>
      </c>
      <c r="S1944" s="290"/>
      <c r="T1944" s="290">
        <f>VLOOKUP(VLOOKUP(G1944,Ma_KH!$A:$R,18,0)&amp;K1944,Gia_MB!$A:$F,6,0)</f>
        <v>50182</v>
      </c>
      <c r="U1944" s="291">
        <f t="shared" si="231"/>
        <v>100364</v>
      </c>
      <c r="V1944" s="290"/>
      <c r="W1944" s="292">
        <f t="shared" si="232"/>
        <v>0</v>
      </c>
      <c r="X1944" s="293" t="str">
        <f t="shared" si="233"/>
        <v>8</v>
      </c>
      <c r="Y1944" s="290"/>
      <c r="Z1944" s="291">
        <f t="shared" si="234"/>
        <v>8029.12</v>
      </c>
      <c r="AA1944" s="294">
        <f>VLOOKUP(G1944,Ma_KH!$A:$R,14,0)</f>
        <v>60</v>
      </c>
    </row>
    <row r="1945" spans="1:27" x14ac:dyDescent="0.25">
      <c r="A1945" s="277">
        <v>46049</v>
      </c>
      <c r="B1945" s="278">
        <v>4183832083</v>
      </c>
      <c r="C1945" s="288" t="s">
        <v>15180</v>
      </c>
      <c r="D1945" s="286">
        <v>46056</v>
      </c>
      <c r="E1945" s="213"/>
      <c r="F1945" s="214"/>
      <c r="G1945" s="255" t="s">
        <v>13776</v>
      </c>
      <c r="H1945" s="213"/>
      <c r="I1945" s="212">
        <v>4183832083</v>
      </c>
      <c r="J1945" s="212" t="s">
        <v>1786</v>
      </c>
      <c r="K1945" s="212" t="s">
        <v>30</v>
      </c>
      <c r="L1945" s="215" t="str">
        <f>VLOOKUP($K1945,[1]TONG_SL!$A$1:$D$65536,2,0)</f>
        <v>Gà muối 500g</v>
      </c>
      <c r="M1945" s="247"/>
      <c r="N1945" s="215" t="str">
        <f t="shared" si="230"/>
        <v>K-C6</v>
      </c>
      <c r="O1945" s="222"/>
      <c r="P1945" s="222"/>
      <c r="Q1945" s="215" t="str">
        <f>VLOOKUP(K1945,TONG_SL!$A:$D,3,0)</f>
        <v>Túi</v>
      </c>
      <c r="R1945" s="224">
        <v>8</v>
      </c>
      <c r="S1945" s="290"/>
      <c r="T1945" s="290">
        <f>VLOOKUP(VLOOKUP(G1945,Ma_KH!$A:$R,18,0)&amp;K1945,Gia_MB!$A:$F,6,0)</f>
        <v>116611</v>
      </c>
      <c r="U1945" s="291">
        <f t="shared" si="231"/>
        <v>932888</v>
      </c>
      <c r="V1945" s="290"/>
      <c r="W1945" s="292">
        <f t="shared" si="232"/>
        <v>0</v>
      </c>
      <c r="X1945" s="293" t="str">
        <f t="shared" si="233"/>
        <v>8</v>
      </c>
      <c r="Y1945" s="290"/>
      <c r="Z1945" s="291">
        <f t="shared" si="234"/>
        <v>74631.040000000008</v>
      </c>
      <c r="AA1945" s="294">
        <f>VLOOKUP(G1945,Ma_KH!$A:$R,14,0)</f>
        <v>60</v>
      </c>
    </row>
    <row r="1946" spans="1:27" x14ac:dyDescent="0.25">
      <c r="A1946" s="277">
        <v>46049</v>
      </c>
      <c r="B1946" s="278">
        <v>4183832083</v>
      </c>
      <c r="C1946" s="288" t="s">
        <v>15180</v>
      </c>
      <c r="D1946" s="286">
        <v>46056</v>
      </c>
      <c r="E1946" s="213"/>
      <c r="F1946" s="214"/>
      <c r="G1946" s="255" t="s">
        <v>13776</v>
      </c>
      <c r="H1946" s="213"/>
      <c r="I1946" s="212">
        <v>4183832083</v>
      </c>
      <c r="J1946" s="212" t="s">
        <v>1786</v>
      </c>
      <c r="K1946" s="217" t="s">
        <v>27</v>
      </c>
      <c r="L1946" s="215" t="str">
        <f>VLOOKUP($K1946,[1]TONG_SL!$A$1:$D$65536,2,0)</f>
        <v>Chân giò heo muối 300g</v>
      </c>
      <c r="M1946" s="247"/>
      <c r="N1946" s="215" t="str">
        <f t="shared" si="230"/>
        <v>K-C6</v>
      </c>
      <c r="O1946" s="222"/>
      <c r="P1946" s="222"/>
      <c r="Q1946" s="215" t="str">
        <f>VLOOKUP(K1946,TONG_SL!$A:$D,3,0)</f>
        <v>Túi</v>
      </c>
      <c r="R1946" s="224">
        <v>2</v>
      </c>
      <c r="S1946" s="290"/>
      <c r="T1946" s="290">
        <f>VLOOKUP(VLOOKUP(G1946,Ma_KH!$A:$R,18,0)&amp;K1946,Gia_MB!$A:$F,6,0)</f>
        <v>73431</v>
      </c>
      <c r="U1946" s="291">
        <f t="shared" si="231"/>
        <v>146862</v>
      </c>
      <c r="V1946" s="290"/>
      <c r="W1946" s="292">
        <f t="shared" si="232"/>
        <v>0</v>
      </c>
      <c r="X1946" s="293" t="str">
        <f t="shared" si="233"/>
        <v>8</v>
      </c>
      <c r="Y1946" s="290"/>
      <c r="Z1946" s="291">
        <f t="shared" si="234"/>
        <v>11748.960000000001</v>
      </c>
      <c r="AA1946" s="294">
        <f>VLOOKUP(G1946,Ma_KH!$A:$R,14,0)</f>
        <v>60</v>
      </c>
    </row>
    <row r="1947" spans="1:27" x14ac:dyDescent="0.25">
      <c r="A1947" s="277">
        <v>46049</v>
      </c>
      <c r="B1947" s="278">
        <v>4183832739</v>
      </c>
      <c r="C1947" s="288" t="s">
        <v>15180</v>
      </c>
      <c r="D1947" s="286">
        <v>46056</v>
      </c>
      <c r="E1947" s="213"/>
      <c r="F1947" s="214"/>
      <c r="G1947" s="255" t="s">
        <v>13795</v>
      </c>
      <c r="H1947" s="213"/>
      <c r="I1947" s="212">
        <v>4183832739</v>
      </c>
      <c r="J1947" s="212" t="s">
        <v>1786</v>
      </c>
      <c r="K1947" s="212" t="s">
        <v>30</v>
      </c>
      <c r="L1947" s="215" t="str">
        <f>VLOOKUP($K1947,[1]TONG_SL!$A$1:$D$65536,2,0)</f>
        <v>Gà muối 500g</v>
      </c>
      <c r="M1947" s="247"/>
      <c r="N1947" s="215" t="str">
        <f t="shared" si="230"/>
        <v>K-C6</v>
      </c>
      <c r="O1947" s="222"/>
      <c r="P1947" s="222"/>
      <c r="Q1947" s="215" t="str">
        <f>VLOOKUP(K1947,TONG_SL!$A:$D,3,0)</f>
        <v>Túi</v>
      </c>
      <c r="R1947" s="224">
        <v>8</v>
      </c>
      <c r="S1947" s="290"/>
      <c r="T1947" s="290">
        <f>VLOOKUP(VLOOKUP(G1947,Ma_KH!$A:$R,18,0)&amp;K1947,Gia_MB!$A:$F,6,0)</f>
        <v>116611</v>
      </c>
      <c r="U1947" s="291">
        <f t="shared" si="231"/>
        <v>932888</v>
      </c>
      <c r="V1947" s="290"/>
      <c r="W1947" s="292">
        <f t="shared" si="232"/>
        <v>0</v>
      </c>
      <c r="X1947" s="293" t="str">
        <f t="shared" si="233"/>
        <v>8</v>
      </c>
      <c r="Y1947" s="290"/>
      <c r="Z1947" s="291">
        <f t="shared" si="234"/>
        <v>74631.040000000008</v>
      </c>
      <c r="AA1947" s="294">
        <f>VLOOKUP(G1947,Ma_KH!$A:$R,14,0)</f>
        <v>60</v>
      </c>
    </row>
    <row r="1948" spans="1:27" x14ac:dyDescent="0.25">
      <c r="A1948" s="277">
        <v>46049</v>
      </c>
      <c r="B1948" s="278">
        <v>4183832739</v>
      </c>
      <c r="C1948" s="288" t="s">
        <v>15180</v>
      </c>
      <c r="D1948" s="286">
        <v>46056</v>
      </c>
      <c r="E1948" s="213"/>
      <c r="F1948" s="214"/>
      <c r="G1948" s="255" t="s">
        <v>13795</v>
      </c>
      <c r="H1948" s="213"/>
      <c r="I1948" s="212">
        <v>4183832739</v>
      </c>
      <c r="J1948" s="212" t="s">
        <v>1786</v>
      </c>
      <c r="K1948" s="217" t="s">
        <v>32</v>
      </c>
      <c r="L1948" s="215" t="str">
        <f>VLOOKUP($K1948,[1]TONG_SL!$A$1:$D$65536,2,0)</f>
        <v>Giò Tai Lưỡi Xào 250g</v>
      </c>
      <c r="M1948" s="247"/>
      <c r="N1948" s="215" t="str">
        <f t="shared" si="230"/>
        <v>K-C6</v>
      </c>
      <c r="O1948" s="222"/>
      <c r="P1948" s="222"/>
      <c r="Q1948" s="215" t="str">
        <f>VLOOKUP(K1948,TONG_SL!$A:$D,3,0)</f>
        <v>Túi</v>
      </c>
      <c r="R1948" s="224">
        <v>6</v>
      </c>
      <c r="S1948" s="290"/>
      <c r="T1948" s="290">
        <f>VLOOKUP(VLOOKUP(G1948,Ma_KH!$A:$R,18,0)&amp;K1948,Gia_MB!$A:$F,6,0)</f>
        <v>50182</v>
      </c>
      <c r="U1948" s="291">
        <f t="shared" si="231"/>
        <v>301092</v>
      </c>
      <c r="V1948" s="290"/>
      <c r="W1948" s="292">
        <f t="shared" si="232"/>
        <v>0</v>
      </c>
      <c r="X1948" s="293" t="str">
        <f t="shared" si="233"/>
        <v>8</v>
      </c>
      <c r="Y1948" s="290"/>
      <c r="Z1948" s="291">
        <f t="shared" si="234"/>
        <v>24087.360000000001</v>
      </c>
      <c r="AA1948" s="294">
        <f>VLOOKUP(G1948,Ma_KH!$A:$R,14,0)</f>
        <v>60</v>
      </c>
    </row>
    <row r="1949" spans="1:27" x14ac:dyDescent="0.25">
      <c r="A1949" s="277">
        <v>46049</v>
      </c>
      <c r="B1949" s="278">
        <v>4183833168</v>
      </c>
      <c r="C1949" s="288" t="s">
        <v>15180</v>
      </c>
      <c r="D1949" s="286">
        <v>46056</v>
      </c>
      <c r="E1949" s="213"/>
      <c r="F1949" s="214"/>
      <c r="G1949" s="255" t="s">
        <v>14813</v>
      </c>
      <c r="H1949" s="213"/>
      <c r="I1949" s="212">
        <v>4183833168</v>
      </c>
      <c r="J1949" s="212" t="s">
        <v>1786</v>
      </c>
      <c r="K1949" s="212" t="s">
        <v>30</v>
      </c>
      <c r="L1949" s="215" t="str">
        <f>VLOOKUP($K1949,[1]TONG_SL!$A$1:$D$65536,2,0)</f>
        <v>Gà muối 500g</v>
      </c>
      <c r="M1949" s="247"/>
      <c r="N1949" s="215" t="str">
        <f t="shared" si="230"/>
        <v>K-C6</v>
      </c>
      <c r="O1949" s="222"/>
      <c r="P1949" s="222"/>
      <c r="Q1949" s="215" t="str">
        <f>VLOOKUP(K1949,TONG_SL!$A:$D,3,0)</f>
        <v>Túi</v>
      </c>
      <c r="R1949" s="224">
        <v>7</v>
      </c>
      <c r="S1949" s="290"/>
      <c r="T1949" s="290">
        <f>VLOOKUP(VLOOKUP(G1949,Ma_KH!$A:$R,18,0)&amp;K1949,Gia_MB!$A:$F,6,0)</f>
        <v>116611</v>
      </c>
      <c r="U1949" s="291">
        <f t="shared" si="231"/>
        <v>816277</v>
      </c>
      <c r="V1949" s="290"/>
      <c r="W1949" s="292">
        <f t="shared" si="232"/>
        <v>0</v>
      </c>
      <c r="X1949" s="293" t="str">
        <f t="shared" si="233"/>
        <v>8</v>
      </c>
      <c r="Y1949" s="290"/>
      <c r="Z1949" s="291">
        <f t="shared" si="234"/>
        <v>65302.16</v>
      </c>
      <c r="AA1949" s="294">
        <f>VLOOKUP(G1949,Ma_KH!$A:$R,14,0)</f>
        <v>60</v>
      </c>
    </row>
    <row r="1950" spans="1:27" x14ac:dyDescent="0.25">
      <c r="A1950" s="277">
        <v>46049</v>
      </c>
      <c r="B1950" s="278">
        <v>4183833168</v>
      </c>
      <c r="C1950" s="288" t="s">
        <v>15180</v>
      </c>
      <c r="D1950" s="286">
        <v>46056</v>
      </c>
      <c r="E1950" s="213"/>
      <c r="F1950" s="214"/>
      <c r="G1950" s="255" t="s">
        <v>14813</v>
      </c>
      <c r="H1950" s="213"/>
      <c r="I1950" s="212">
        <v>4183833168</v>
      </c>
      <c r="J1950" s="212" t="s">
        <v>1786</v>
      </c>
      <c r="K1950" s="217" t="s">
        <v>32</v>
      </c>
      <c r="L1950" s="215" t="str">
        <f>VLOOKUP($K1950,[1]TONG_SL!$A$1:$D$65536,2,0)</f>
        <v>Giò Tai Lưỡi Xào 250g</v>
      </c>
      <c r="M1950" s="247"/>
      <c r="N1950" s="215" t="str">
        <f t="shared" si="230"/>
        <v>K-C6</v>
      </c>
      <c r="O1950" s="222"/>
      <c r="P1950" s="222"/>
      <c r="Q1950" s="215" t="str">
        <f>VLOOKUP(K1950,TONG_SL!$A:$D,3,0)</f>
        <v>Túi</v>
      </c>
      <c r="R1950" s="224">
        <v>3</v>
      </c>
      <c r="S1950" s="290"/>
      <c r="T1950" s="290">
        <f>VLOOKUP(VLOOKUP(G1950,Ma_KH!$A:$R,18,0)&amp;K1950,Gia_MB!$A:$F,6,0)</f>
        <v>50182</v>
      </c>
      <c r="U1950" s="291">
        <f t="shared" si="231"/>
        <v>150546</v>
      </c>
      <c r="V1950" s="290"/>
      <c r="W1950" s="292">
        <f t="shared" si="232"/>
        <v>0</v>
      </c>
      <c r="X1950" s="293" t="str">
        <f t="shared" si="233"/>
        <v>8</v>
      </c>
      <c r="Y1950" s="290"/>
      <c r="Z1950" s="291">
        <f t="shared" si="234"/>
        <v>12043.68</v>
      </c>
      <c r="AA1950" s="294">
        <f>VLOOKUP(G1950,Ma_KH!$A:$R,14,0)</f>
        <v>60</v>
      </c>
    </row>
    <row r="1951" spans="1:27" x14ac:dyDescent="0.25">
      <c r="A1951" s="277">
        <v>46049</v>
      </c>
      <c r="B1951" s="278">
        <v>4183833168</v>
      </c>
      <c r="C1951" s="288" t="s">
        <v>15180</v>
      </c>
      <c r="D1951" s="286">
        <v>46056</v>
      </c>
      <c r="E1951" s="213"/>
      <c r="F1951" s="214"/>
      <c r="G1951" s="255" t="s">
        <v>14813</v>
      </c>
      <c r="H1951" s="213"/>
      <c r="I1951" s="212">
        <v>4183833168</v>
      </c>
      <c r="J1951" s="212" t="s">
        <v>1786</v>
      </c>
      <c r="K1951" s="217" t="s">
        <v>27</v>
      </c>
      <c r="L1951" s="215" t="str">
        <f>VLOOKUP($K1951,[1]TONG_SL!$A$1:$D$65536,2,0)</f>
        <v>Chân giò heo muối 300g</v>
      </c>
      <c r="M1951" s="247"/>
      <c r="N1951" s="215" t="str">
        <f t="shared" si="230"/>
        <v>K-C6</v>
      </c>
      <c r="O1951" s="222"/>
      <c r="P1951" s="222"/>
      <c r="Q1951" s="215" t="str">
        <f>VLOOKUP(K1951,TONG_SL!$A:$D,3,0)</f>
        <v>Túi</v>
      </c>
      <c r="R1951" s="224">
        <v>33</v>
      </c>
      <c r="S1951" s="290"/>
      <c r="T1951" s="290">
        <f>VLOOKUP(VLOOKUP(G1951,Ma_KH!$A:$R,18,0)&amp;K1951,Gia_MB!$A:$F,6,0)</f>
        <v>73431</v>
      </c>
      <c r="U1951" s="291">
        <f t="shared" si="231"/>
        <v>2423223</v>
      </c>
      <c r="V1951" s="290"/>
      <c r="W1951" s="292">
        <f t="shared" si="232"/>
        <v>0</v>
      </c>
      <c r="X1951" s="293" t="str">
        <f t="shared" si="233"/>
        <v>8</v>
      </c>
      <c r="Y1951" s="290"/>
      <c r="Z1951" s="291">
        <f t="shared" si="234"/>
        <v>193857.84</v>
      </c>
      <c r="AA1951" s="294">
        <f>VLOOKUP(G1951,Ma_KH!$A:$R,14,0)</f>
        <v>60</v>
      </c>
    </row>
    <row r="1952" spans="1:27" x14ac:dyDescent="0.25">
      <c r="A1952" s="277">
        <v>46049</v>
      </c>
      <c r="B1952" s="278">
        <v>4183832025</v>
      </c>
      <c r="C1952" s="288" t="s">
        <v>15180</v>
      </c>
      <c r="D1952" s="286">
        <v>46056</v>
      </c>
      <c r="E1952" s="213"/>
      <c r="F1952" s="214"/>
      <c r="G1952" s="255" t="s">
        <v>13774</v>
      </c>
      <c r="H1952" s="213"/>
      <c r="I1952" s="212">
        <v>4183832025</v>
      </c>
      <c r="J1952" s="212" t="s">
        <v>1786</v>
      </c>
      <c r="K1952" s="212" t="s">
        <v>30</v>
      </c>
      <c r="L1952" s="215" t="str">
        <f>VLOOKUP($K1952,[1]TONG_SL!$A$1:$D$65536,2,0)</f>
        <v>Gà muối 500g</v>
      </c>
      <c r="M1952" s="247"/>
      <c r="N1952" s="215" t="str">
        <f t="shared" si="230"/>
        <v>K-C6</v>
      </c>
      <c r="O1952" s="222"/>
      <c r="P1952" s="222"/>
      <c r="Q1952" s="215" t="str">
        <f>VLOOKUP(K1952,TONG_SL!$A:$D,3,0)</f>
        <v>Túi</v>
      </c>
      <c r="R1952" s="224">
        <v>14</v>
      </c>
      <c r="S1952" s="290"/>
      <c r="T1952" s="290">
        <f>VLOOKUP(VLOOKUP(G1952,Ma_KH!$A:$R,18,0)&amp;K1952,Gia_MB!$A:$F,6,0)</f>
        <v>116611</v>
      </c>
      <c r="U1952" s="291">
        <f t="shared" si="231"/>
        <v>1632554</v>
      </c>
      <c r="V1952" s="290"/>
      <c r="W1952" s="292">
        <f t="shared" si="232"/>
        <v>0</v>
      </c>
      <c r="X1952" s="293" t="str">
        <f t="shared" si="233"/>
        <v>8</v>
      </c>
      <c r="Y1952" s="290"/>
      <c r="Z1952" s="291">
        <f t="shared" si="234"/>
        <v>130604.32</v>
      </c>
      <c r="AA1952" s="294">
        <f>VLOOKUP(G1952,Ma_KH!$A:$R,14,0)</f>
        <v>60</v>
      </c>
    </row>
    <row r="1953" spans="1:27" x14ac:dyDescent="0.25">
      <c r="A1953" s="277">
        <v>46049</v>
      </c>
      <c r="B1953" s="278">
        <v>4183833207</v>
      </c>
      <c r="C1953" s="288" t="s">
        <v>15180</v>
      </c>
      <c r="D1953" s="286">
        <v>46056</v>
      </c>
      <c r="E1953" s="213"/>
      <c r="F1953" s="214"/>
      <c r="G1953" s="255" t="s">
        <v>13789</v>
      </c>
      <c r="H1953" s="213"/>
      <c r="I1953" s="212">
        <v>4183833207</v>
      </c>
      <c r="J1953" s="212" t="s">
        <v>1786</v>
      </c>
      <c r="K1953" s="212" t="s">
        <v>30</v>
      </c>
      <c r="L1953" s="215" t="str">
        <f>VLOOKUP($K1953,[1]TONG_SL!$A$1:$D$65536,2,0)</f>
        <v>Gà muối 500g</v>
      </c>
      <c r="M1953" s="247"/>
      <c r="N1953" s="215" t="str">
        <f t="shared" si="230"/>
        <v>K-C6</v>
      </c>
      <c r="O1953" s="222"/>
      <c r="P1953" s="222"/>
      <c r="Q1953" s="215" t="str">
        <f>VLOOKUP(K1953,TONG_SL!$A:$D,3,0)</f>
        <v>Túi</v>
      </c>
      <c r="R1953" s="224">
        <v>9</v>
      </c>
      <c r="S1953" s="290"/>
      <c r="T1953" s="290">
        <f>VLOOKUP(VLOOKUP(G1953,Ma_KH!$A:$R,18,0)&amp;K1953,Gia_MB!$A:$F,6,0)</f>
        <v>116611</v>
      </c>
      <c r="U1953" s="291">
        <f t="shared" si="231"/>
        <v>1049499</v>
      </c>
      <c r="V1953" s="290"/>
      <c r="W1953" s="292">
        <f t="shared" si="232"/>
        <v>0</v>
      </c>
      <c r="X1953" s="293" t="str">
        <f t="shared" si="233"/>
        <v>8</v>
      </c>
      <c r="Y1953" s="290"/>
      <c r="Z1953" s="291">
        <f t="shared" si="234"/>
        <v>83959.92</v>
      </c>
      <c r="AA1953" s="294">
        <f>VLOOKUP(G1953,Ma_KH!$A:$R,14,0)</f>
        <v>60</v>
      </c>
    </row>
    <row r="1954" spans="1:27" x14ac:dyDescent="0.25">
      <c r="A1954" s="277">
        <v>46049</v>
      </c>
      <c r="B1954" s="278">
        <v>4183831912</v>
      </c>
      <c r="C1954" s="288" t="s">
        <v>15180</v>
      </c>
      <c r="D1954" s="286">
        <v>46056</v>
      </c>
      <c r="E1954" s="213"/>
      <c r="F1954" s="214"/>
      <c r="G1954" s="255" t="s">
        <v>13765</v>
      </c>
      <c r="H1954" s="213"/>
      <c r="I1954" s="212">
        <v>4183831912</v>
      </c>
      <c r="J1954" s="212" t="s">
        <v>1786</v>
      </c>
      <c r="K1954" s="217" t="s">
        <v>32</v>
      </c>
      <c r="L1954" s="215" t="str">
        <f>VLOOKUP($K1954,[1]TONG_SL!$A$1:$D$65536,2,0)</f>
        <v>Giò Tai Lưỡi Xào 250g</v>
      </c>
      <c r="M1954" s="247"/>
      <c r="N1954" s="215" t="str">
        <f t="shared" si="230"/>
        <v>K-C6</v>
      </c>
      <c r="O1954" s="222"/>
      <c r="P1954" s="222"/>
      <c r="Q1954" s="215" t="str">
        <f>VLOOKUP(K1954,TONG_SL!$A:$D,3,0)</f>
        <v>Túi</v>
      </c>
      <c r="R1954" s="224">
        <v>4</v>
      </c>
      <c r="S1954" s="290"/>
      <c r="T1954" s="290">
        <f>VLOOKUP(VLOOKUP(G1954,Ma_KH!$A:$R,18,0)&amp;K1954,Gia_MB!$A:$F,6,0)</f>
        <v>50182</v>
      </c>
      <c r="U1954" s="291">
        <f t="shared" si="231"/>
        <v>200728</v>
      </c>
      <c r="V1954" s="290"/>
      <c r="W1954" s="292">
        <f t="shared" si="232"/>
        <v>0</v>
      </c>
      <c r="X1954" s="293" t="str">
        <f t="shared" si="233"/>
        <v>8</v>
      </c>
      <c r="Y1954" s="290"/>
      <c r="Z1954" s="291">
        <f t="shared" si="234"/>
        <v>16058.24</v>
      </c>
      <c r="AA1954" s="294">
        <f>VLOOKUP(G1954,Ma_KH!$A:$R,14,0)</f>
        <v>60</v>
      </c>
    </row>
    <row r="1955" spans="1:27" x14ac:dyDescent="0.25">
      <c r="A1955" s="277">
        <v>46049</v>
      </c>
      <c r="B1955" s="278">
        <v>4183831912</v>
      </c>
      <c r="C1955" s="288" t="s">
        <v>15180</v>
      </c>
      <c r="D1955" s="286">
        <v>46056</v>
      </c>
      <c r="E1955" s="213"/>
      <c r="F1955" s="214"/>
      <c r="G1955" s="255" t="s">
        <v>13765</v>
      </c>
      <c r="H1955" s="213"/>
      <c r="I1955" s="212">
        <v>4183831912</v>
      </c>
      <c r="J1955" s="212" t="s">
        <v>1786</v>
      </c>
      <c r="K1955" s="212" t="s">
        <v>30</v>
      </c>
      <c r="L1955" s="215" t="str">
        <f>VLOOKUP($K1955,[1]TONG_SL!$A$1:$D$65536,2,0)</f>
        <v>Gà muối 500g</v>
      </c>
      <c r="M1955" s="247"/>
      <c r="N1955" s="215" t="str">
        <f t="shared" si="230"/>
        <v>K-C6</v>
      </c>
      <c r="O1955" s="222"/>
      <c r="P1955" s="222"/>
      <c r="Q1955" s="215" t="str">
        <f>VLOOKUP(K1955,TONG_SL!$A:$D,3,0)</f>
        <v>Túi</v>
      </c>
      <c r="R1955" s="224">
        <v>12</v>
      </c>
      <c r="S1955" s="290"/>
      <c r="T1955" s="290">
        <f>VLOOKUP(VLOOKUP(G1955,Ma_KH!$A:$R,18,0)&amp;K1955,Gia_MB!$A:$F,6,0)</f>
        <v>116611</v>
      </c>
      <c r="U1955" s="291">
        <f t="shared" si="231"/>
        <v>1399332</v>
      </c>
      <c r="V1955" s="290"/>
      <c r="W1955" s="292">
        <f t="shared" si="232"/>
        <v>0</v>
      </c>
      <c r="X1955" s="293" t="str">
        <f t="shared" si="233"/>
        <v>8</v>
      </c>
      <c r="Y1955" s="290"/>
      <c r="Z1955" s="291">
        <f t="shared" si="234"/>
        <v>111946.56</v>
      </c>
      <c r="AA1955" s="294">
        <f>VLOOKUP(G1955,Ma_KH!$A:$R,14,0)</f>
        <v>60</v>
      </c>
    </row>
    <row r="1956" spans="1:27" x14ac:dyDescent="0.25">
      <c r="A1956" s="277">
        <v>46049</v>
      </c>
      <c r="B1956" s="278">
        <v>4183831912</v>
      </c>
      <c r="C1956" s="288" t="s">
        <v>15180</v>
      </c>
      <c r="D1956" s="286">
        <v>46056</v>
      </c>
      <c r="E1956" s="213"/>
      <c r="F1956" s="214"/>
      <c r="G1956" s="255" t="s">
        <v>13765</v>
      </c>
      <c r="H1956" s="213"/>
      <c r="I1956" s="212">
        <v>4183831912</v>
      </c>
      <c r="J1956" s="212" t="s">
        <v>1786</v>
      </c>
      <c r="K1956" s="217" t="s">
        <v>27</v>
      </c>
      <c r="L1956" s="215" t="str">
        <f>VLOOKUP($K1956,[1]TONG_SL!$A$1:$D$65536,2,0)</f>
        <v>Chân giò heo muối 300g</v>
      </c>
      <c r="M1956" s="247"/>
      <c r="N1956" s="215" t="str">
        <f t="shared" si="230"/>
        <v>K-C6</v>
      </c>
      <c r="O1956" s="222"/>
      <c r="P1956" s="222"/>
      <c r="Q1956" s="215" t="str">
        <f>VLOOKUP(K1956,TONG_SL!$A:$D,3,0)</f>
        <v>Túi</v>
      </c>
      <c r="R1956" s="224">
        <v>4</v>
      </c>
      <c r="S1956" s="290"/>
      <c r="T1956" s="290">
        <f>VLOOKUP(VLOOKUP(G1956,Ma_KH!$A:$R,18,0)&amp;K1956,Gia_MB!$A:$F,6,0)</f>
        <v>73431</v>
      </c>
      <c r="U1956" s="291">
        <f t="shared" si="231"/>
        <v>293724</v>
      </c>
      <c r="V1956" s="290"/>
      <c r="W1956" s="292">
        <f t="shared" si="232"/>
        <v>0</v>
      </c>
      <c r="X1956" s="293" t="str">
        <f t="shared" si="233"/>
        <v>8</v>
      </c>
      <c r="Y1956" s="290"/>
      <c r="Z1956" s="291">
        <f t="shared" si="234"/>
        <v>23497.920000000002</v>
      </c>
      <c r="AA1956" s="294">
        <f>VLOOKUP(G1956,Ma_KH!$A:$R,14,0)</f>
        <v>60</v>
      </c>
    </row>
    <row r="1957" spans="1:27" x14ac:dyDescent="0.25">
      <c r="A1957" s="277">
        <v>46049</v>
      </c>
      <c r="B1957" s="278">
        <v>4183832379</v>
      </c>
      <c r="C1957" s="288" t="s">
        <v>15180</v>
      </c>
      <c r="D1957" s="286">
        <v>46056</v>
      </c>
      <c r="E1957" s="213"/>
      <c r="F1957" s="214"/>
      <c r="G1957" s="255" t="s">
        <v>7758</v>
      </c>
      <c r="H1957" s="213"/>
      <c r="I1957" s="212">
        <v>4183832379</v>
      </c>
      <c r="J1957" s="212" t="s">
        <v>1786</v>
      </c>
      <c r="K1957" s="217" t="s">
        <v>32</v>
      </c>
      <c r="L1957" s="215" t="str">
        <f>VLOOKUP($K1957,[1]TONG_SL!$A$1:$D$65536,2,0)</f>
        <v>Giò Tai Lưỡi Xào 250g</v>
      </c>
      <c r="M1957" s="247"/>
      <c r="N1957" s="215" t="str">
        <f t="shared" ref="N1957:N2020" si="235">IF($B1957&lt;&gt;"","K-C6","")</f>
        <v>K-C6</v>
      </c>
      <c r="O1957" s="222"/>
      <c r="P1957" s="222"/>
      <c r="Q1957" s="215" t="str">
        <f>VLOOKUP(K1957,TONG_SL!$A:$D,3,0)</f>
        <v>Túi</v>
      </c>
      <c r="R1957" s="224">
        <v>3</v>
      </c>
      <c r="S1957" s="290"/>
      <c r="T1957" s="290">
        <f>VLOOKUP(VLOOKUP(G1957,Ma_KH!$A:$R,18,0)&amp;K1957,Gia_MB!$A:$F,6,0)</f>
        <v>50182</v>
      </c>
      <c r="U1957" s="291">
        <f t="shared" si="231"/>
        <v>150546</v>
      </c>
      <c r="V1957" s="290"/>
      <c r="W1957" s="292">
        <f t="shared" si="232"/>
        <v>0</v>
      </c>
      <c r="X1957" s="293" t="str">
        <f t="shared" si="233"/>
        <v>8</v>
      </c>
      <c r="Y1957" s="290"/>
      <c r="Z1957" s="291">
        <f t="shared" si="234"/>
        <v>12043.68</v>
      </c>
      <c r="AA1957" s="294">
        <f>VLOOKUP(G1957,Ma_KH!$A:$R,14,0)</f>
        <v>60</v>
      </c>
    </row>
    <row r="1958" spans="1:27" x14ac:dyDescent="0.25">
      <c r="A1958" s="277">
        <v>46049</v>
      </c>
      <c r="B1958" s="278">
        <v>4183832379</v>
      </c>
      <c r="C1958" s="288" t="s">
        <v>15180</v>
      </c>
      <c r="D1958" s="286">
        <v>46056</v>
      </c>
      <c r="E1958" s="213"/>
      <c r="F1958" s="214"/>
      <c r="G1958" s="255" t="s">
        <v>7758</v>
      </c>
      <c r="H1958" s="213"/>
      <c r="I1958" s="212">
        <v>4183832379</v>
      </c>
      <c r="J1958" s="212" t="s">
        <v>1786</v>
      </c>
      <c r="K1958" s="217" t="s">
        <v>27</v>
      </c>
      <c r="L1958" s="215" t="str">
        <f>VLOOKUP($K1958,[1]TONG_SL!$A$1:$D$65536,2,0)</f>
        <v>Chân giò heo muối 300g</v>
      </c>
      <c r="M1958" s="247"/>
      <c r="N1958" s="215" t="str">
        <f t="shared" si="235"/>
        <v>K-C6</v>
      </c>
      <c r="O1958" s="222"/>
      <c r="P1958" s="222"/>
      <c r="Q1958" s="215" t="str">
        <f>VLOOKUP(K1958,TONG_SL!$A:$D,3,0)</f>
        <v>Túi</v>
      </c>
      <c r="R1958" s="224">
        <v>4</v>
      </c>
      <c r="S1958" s="290"/>
      <c r="T1958" s="290">
        <f>VLOOKUP(VLOOKUP(G1958,Ma_KH!$A:$R,18,0)&amp;K1958,Gia_MB!$A:$F,6,0)</f>
        <v>73431</v>
      </c>
      <c r="U1958" s="291">
        <f t="shared" si="231"/>
        <v>293724</v>
      </c>
      <c r="V1958" s="290"/>
      <c r="W1958" s="292">
        <f t="shared" si="232"/>
        <v>0</v>
      </c>
      <c r="X1958" s="293" t="str">
        <f t="shared" si="233"/>
        <v>8</v>
      </c>
      <c r="Y1958" s="290"/>
      <c r="Z1958" s="291">
        <f t="shared" si="234"/>
        <v>23497.920000000002</v>
      </c>
      <c r="AA1958" s="294">
        <f>VLOOKUP(G1958,Ma_KH!$A:$R,14,0)</f>
        <v>60</v>
      </c>
    </row>
    <row r="1959" spans="1:27" x14ac:dyDescent="0.25">
      <c r="A1959" s="277">
        <v>46049</v>
      </c>
      <c r="B1959" s="278">
        <v>4183832379</v>
      </c>
      <c r="C1959" s="288" t="s">
        <v>15180</v>
      </c>
      <c r="D1959" s="286">
        <v>46056</v>
      </c>
      <c r="E1959" s="213"/>
      <c r="F1959" s="214"/>
      <c r="G1959" s="255" t="s">
        <v>7758</v>
      </c>
      <c r="H1959" s="213"/>
      <c r="I1959" s="212">
        <v>4183832379</v>
      </c>
      <c r="J1959" s="212" t="s">
        <v>1786</v>
      </c>
      <c r="K1959" s="212" t="s">
        <v>30</v>
      </c>
      <c r="L1959" s="215" t="str">
        <f>VLOOKUP($K1959,[1]TONG_SL!$A$1:$D$65536,2,0)</f>
        <v>Gà muối 500g</v>
      </c>
      <c r="M1959" s="247"/>
      <c r="N1959" s="215" t="str">
        <f t="shared" si="235"/>
        <v>K-C6</v>
      </c>
      <c r="O1959" s="222"/>
      <c r="P1959" s="222"/>
      <c r="Q1959" s="215" t="str">
        <f>VLOOKUP(K1959,TONG_SL!$A:$D,3,0)</f>
        <v>Túi</v>
      </c>
      <c r="R1959" s="224">
        <v>6</v>
      </c>
      <c r="S1959" s="290"/>
      <c r="T1959" s="290">
        <f>VLOOKUP(VLOOKUP(G1959,Ma_KH!$A:$R,18,0)&amp;K1959,Gia_MB!$A:$F,6,0)</f>
        <v>116611</v>
      </c>
      <c r="U1959" s="291">
        <f t="shared" si="231"/>
        <v>699666</v>
      </c>
      <c r="V1959" s="290"/>
      <c r="W1959" s="292">
        <f t="shared" si="232"/>
        <v>0</v>
      </c>
      <c r="X1959" s="293" t="str">
        <f t="shared" si="233"/>
        <v>8</v>
      </c>
      <c r="Y1959" s="290"/>
      <c r="Z1959" s="291">
        <f t="shared" si="234"/>
        <v>55973.279999999999</v>
      </c>
      <c r="AA1959" s="294">
        <f>VLOOKUP(G1959,Ma_KH!$A:$R,14,0)</f>
        <v>60</v>
      </c>
    </row>
    <row r="1960" spans="1:27" x14ac:dyDescent="0.25">
      <c r="A1960" s="277">
        <v>46049</v>
      </c>
      <c r="B1960" s="278">
        <v>4183832028</v>
      </c>
      <c r="C1960" s="288" t="s">
        <v>15180</v>
      </c>
      <c r="D1960" s="286">
        <v>46056</v>
      </c>
      <c r="E1960" s="213"/>
      <c r="F1960" s="214"/>
      <c r="G1960" s="255" t="s">
        <v>13775</v>
      </c>
      <c r="H1960" s="213"/>
      <c r="I1960" s="212">
        <v>4183832028</v>
      </c>
      <c r="J1960" s="212" t="s">
        <v>1786</v>
      </c>
      <c r="K1960" s="212" t="s">
        <v>48</v>
      </c>
      <c r="L1960" s="215" t="str">
        <f>VLOOKUP($K1960,[1]TONG_SL!$A$1:$D$65536,2,0)</f>
        <v>Mọc Nấm Hương 250g</v>
      </c>
      <c r="M1960" s="247"/>
      <c r="N1960" s="215" t="str">
        <f t="shared" si="235"/>
        <v>K-C6</v>
      </c>
      <c r="O1960" s="222"/>
      <c r="P1960" s="222"/>
      <c r="Q1960" s="215" t="str">
        <f>VLOOKUP(K1960,TONG_SL!$A:$D,3,0)</f>
        <v>Túi</v>
      </c>
      <c r="R1960" s="224">
        <v>4</v>
      </c>
      <c r="S1960" s="290"/>
      <c r="T1960" s="290">
        <f>VLOOKUP(VLOOKUP(G1960,Ma_KH!$A:$R,18,0)&amp;K1960,Gia_MB!$A:$F,6,0)</f>
        <v>46000</v>
      </c>
      <c r="U1960" s="291">
        <f t="shared" si="231"/>
        <v>184000</v>
      </c>
      <c r="V1960" s="290"/>
      <c r="W1960" s="292">
        <f t="shared" si="232"/>
        <v>0</v>
      </c>
      <c r="X1960" s="293" t="str">
        <f t="shared" si="233"/>
        <v>8</v>
      </c>
      <c r="Y1960" s="290"/>
      <c r="Z1960" s="291">
        <f t="shared" si="234"/>
        <v>14720</v>
      </c>
      <c r="AA1960" s="294">
        <f>VLOOKUP(G1960,Ma_KH!$A:$R,14,0)</f>
        <v>60</v>
      </c>
    </row>
    <row r="1961" spans="1:27" x14ac:dyDescent="0.25">
      <c r="A1961" s="277">
        <v>46049</v>
      </c>
      <c r="B1961" s="278">
        <v>4183832028</v>
      </c>
      <c r="C1961" s="288" t="s">
        <v>15180</v>
      </c>
      <c r="D1961" s="286">
        <v>46056</v>
      </c>
      <c r="E1961" s="213"/>
      <c r="F1961" s="214"/>
      <c r="G1961" s="255" t="s">
        <v>13775</v>
      </c>
      <c r="H1961" s="213"/>
      <c r="I1961" s="212">
        <v>4183832028</v>
      </c>
      <c r="J1961" s="212" t="s">
        <v>1786</v>
      </c>
      <c r="K1961" s="217" t="s">
        <v>32</v>
      </c>
      <c r="L1961" s="215" t="str">
        <f>VLOOKUP($K1961,[1]TONG_SL!$A$1:$D$65536,2,0)</f>
        <v>Giò Tai Lưỡi Xào 250g</v>
      </c>
      <c r="M1961" s="247"/>
      <c r="N1961" s="215" t="str">
        <f t="shared" si="235"/>
        <v>K-C6</v>
      </c>
      <c r="O1961" s="222"/>
      <c r="P1961" s="222"/>
      <c r="Q1961" s="215" t="str">
        <f>VLOOKUP(K1961,TONG_SL!$A:$D,3,0)</f>
        <v>Túi</v>
      </c>
      <c r="R1961" s="224">
        <v>6</v>
      </c>
      <c r="S1961" s="290"/>
      <c r="T1961" s="290">
        <f>VLOOKUP(VLOOKUP(G1961,Ma_KH!$A:$R,18,0)&amp;K1961,Gia_MB!$A:$F,6,0)</f>
        <v>50182</v>
      </c>
      <c r="U1961" s="291">
        <f t="shared" si="231"/>
        <v>301092</v>
      </c>
      <c r="V1961" s="290"/>
      <c r="W1961" s="292">
        <f t="shared" si="232"/>
        <v>0</v>
      </c>
      <c r="X1961" s="293" t="str">
        <f t="shared" si="233"/>
        <v>8</v>
      </c>
      <c r="Y1961" s="290"/>
      <c r="Z1961" s="291">
        <f t="shared" si="234"/>
        <v>24087.360000000001</v>
      </c>
      <c r="AA1961" s="294">
        <f>VLOOKUP(G1961,Ma_KH!$A:$R,14,0)</f>
        <v>60</v>
      </c>
    </row>
    <row r="1962" spans="1:27" x14ac:dyDescent="0.25">
      <c r="A1962" s="277">
        <v>46049</v>
      </c>
      <c r="B1962" s="278">
        <v>4183832028</v>
      </c>
      <c r="C1962" s="288" t="s">
        <v>15180</v>
      </c>
      <c r="D1962" s="286">
        <v>46056</v>
      </c>
      <c r="E1962" s="213"/>
      <c r="F1962" s="214"/>
      <c r="G1962" s="255" t="s">
        <v>13775</v>
      </c>
      <c r="H1962" s="213"/>
      <c r="I1962" s="212">
        <v>4183832028</v>
      </c>
      <c r="J1962" s="212" t="s">
        <v>1786</v>
      </c>
      <c r="K1962" s="217" t="s">
        <v>27</v>
      </c>
      <c r="L1962" s="215" t="str">
        <f>VLOOKUP($K1962,[1]TONG_SL!$A$1:$D$65536,2,0)</f>
        <v>Chân giò heo muối 300g</v>
      </c>
      <c r="M1962" s="247"/>
      <c r="N1962" s="215" t="str">
        <f t="shared" si="235"/>
        <v>K-C6</v>
      </c>
      <c r="O1962" s="222"/>
      <c r="P1962" s="222"/>
      <c r="Q1962" s="215" t="str">
        <f>VLOOKUP(K1962,TONG_SL!$A:$D,3,0)</f>
        <v>Túi</v>
      </c>
      <c r="R1962" s="224">
        <v>4</v>
      </c>
      <c r="S1962" s="290"/>
      <c r="T1962" s="290">
        <f>VLOOKUP(VLOOKUP(G1962,Ma_KH!$A:$R,18,0)&amp;K1962,Gia_MB!$A:$F,6,0)</f>
        <v>73431</v>
      </c>
      <c r="U1962" s="291">
        <f t="shared" si="231"/>
        <v>293724</v>
      </c>
      <c r="V1962" s="290"/>
      <c r="W1962" s="292">
        <f t="shared" si="232"/>
        <v>0</v>
      </c>
      <c r="X1962" s="293" t="str">
        <f t="shared" si="233"/>
        <v>8</v>
      </c>
      <c r="Y1962" s="290"/>
      <c r="Z1962" s="291">
        <f t="shared" si="234"/>
        <v>23497.920000000002</v>
      </c>
      <c r="AA1962" s="294">
        <f>VLOOKUP(G1962,Ma_KH!$A:$R,14,0)</f>
        <v>60</v>
      </c>
    </row>
    <row r="1963" spans="1:27" x14ac:dyDescent="0.25">
      <c r="A1963" s="277">
        <v>46049</v>
      </c>
      <c r="B1963" s="278">
        <v>4183832028</v>
      </c>
      <c r="C1963" s="288" t="s">
        <v>15180</v>
      </c>
      <c r="D1963" s="286">
        <v>46056</v>
      </c>
      <c r="E1963" s="213"/>
      <c r="F1963" s="214"/>
      <c r="G1963" s="255" t="s">
        <v>13775</v>
      </c>
      <c r="H1963" s="213"/>
      <c r="I1963" s="212">
        <v>4183832028</v>
      </c>
      <c r="J1963" s="212" t="s">
        <v>1786</v>
      </c>
      <c r="K1963" s="212" t="s">
        <v>30</v>
      </c>
      <c r="L1963" s="215" t="str">
        <f>VLOOKUP($K1963,[1]TONG_SL!$A$1:$D$65536,2,0)</f>
        <v>Gà muối 500g</v>
      </c>
      <c r="M1963" s="247"/>
      <c r="N1963" s="215" t="str">
        <f t="shared" si="235"/>
        <v>K-C6</v>
      </c>
      <c r="O1963" s="222"/>
      <c r="P1963" s="222"/>
      <c r="Q1963" s="215" t="str">
        <f>VLOOKUP(K1963,TONG_SL!$A:$D,3,0)</f>
        <v>Túi</v>
      </c>
      <c r="R1963" s="224">
        <v>4</v>
      </c>
      <c r="S1963" s="290"/>
      <c r="T1963" s="290">
        <f>VLOOKUP(VLOOKUP(G1963,Ma_KH!$A:$R,18,0)&amp;K1963,Gia_MB!$A:$F,6,0)</f>
        <v>116611</v>
      </c>
      <c r="U1963" s="291">
        <f t="shared" si="231"/>
        <v>466444</v>
      </c>
      <c r="V1963" s="290"/>
      <c r="W1963" s="292">
        <f t="shared" si="232"/>
        <v>0</v>
      </c>
      <c r="X1963" s="293" t="str">
        <f t="shared" si="233"/>
        <v>8</v>
      </c>
      <c r="Y1963" s="290"/>
      <c r="Z1963" s="291">
        <f t="shared" si="234"/>
        <v>37315.520000000004</v>
      </c>
      <c r="AA1963" s="294">
        <f>VLOOKUP(G1963,Ma_KH!$A:$R,14,0)</f>
        <v>60</v>
      </c>
    </row>
    <row r="1964" spans="1:27" x14ac:dyDescent="0.25">
      <c r="A1964" s="277">
        <v>46049</v>
      </c>
      <c r="B1964" s="278">
        <v>4183832754</v>
      </c>
      <c r="C1964" s="288" t="s">
        <v>15180</v>
      </c>
      <c r="D1964" s="286">
        <v>46056</v>
      </c>
      <c r="E1964" s="213"/>
      <c r="F1964" s="214"/>
      <c r="G1964" s="255" t="s">
        <v>13796</v>
      </c>
      <c r="H1964" s="213"/>
      <c r="I1964" s="212">
        <v>4183832754</v>
      </c>
      <c r="J1964" s="212" t="s">
        <v>1786</v>
      </c>
      <c r="K1964" s="217" t="s">
        <v>27</v>
      </c>
      <c r="L1964" s="215" t="str">
        <f>VLOOKUP($K1964,[1]TONG_SL!$A$1:$D$65536,2,0)</f>
        <v>Chân giò heo muối 300g</v>
      </c>
      <c r="M1964" s="247"/>
      <c r="N1964" s="215" t="str">
        <f t="shared" si="235"/>
        <v>K-C6</v>
      </c>
      <c r="O1964" s="222"/>
      <c r="P1964" s="222"/>
      <c r="Q1964" s="215" t="str">
        <f>VLOOKUP(K1964,TONG_SL!$A:$D,3,0)</f>
        <v>Túi</v>
      </c>
      <c r="R1964" s="224">
        <v>2</v>
      </c>
      <c r="S1964" s="290"/>
      <c r="T1964" s="290">
        <f>VLOOKUP(VLOOKUP(G1964,Ma_KH!$A:$R,18,0)&amp;K1964,Gia_MB!$A:$F,6,0)</f>
        <v>73431</v>
      </c>
      <c r="U1964" s="291">
        <f t="shared" ref="U1964:U2027" si="236">T1964*R1964</f>
        <v>146862</v>
      </c>
      <c r="V1964" s="290"/>
      <c r="W1964" s="292">
        <f t="shared" ref="W1964:W2027" si="237">U1964*V1964</f>
        <v>0</v>
      </c>
      <c r="X1964" s="293" t="str">
        <f t="shared" ref="X1964:X2027" si="238">IF(B1964&lt;&gt;"","8","0")</f>
        <v>8</v>
      </c>
      <c r="Y1964" s="290"/>
      <c r="Z1964" s="291">
        <f t="shared" ref="Z1964:Z2027" si="239">U1964*X1964%</f>
        <v>11748.960000000001</v>
      </c>
      <c r="AA1964" s="294">
        <f>VLOOKUP(G1964,Ma_KH!$A:$R,14,0)</f>
        <v>60</v>
      </c>
    </row>
    <row r="1965" spans="1:27" x14ac:dyDescent="0.25">
      <c r="A1965" s="277">
        <v>46049</v>
      </c>
      <c r="B1965" s="278">
        <v>4183832754</v>
      </c>
      <c r="C1965" s="288" t="s">
        <v>15180</v>
      </c>
      <c r="D1965" s="286">
        <v>46056</v>
      </c>
      <c r="E1965" s="213"/>
      <c r="F1965" s="214"/>
      <c r="G1965" s="255" t="s">
        <v>13796</v>
      </c>
      <c r="H1965" s="213"/>
      <c r="I1965" s="212">
        <v>4183832754</v>
      </c>
      <c r="J1965" s="212" t="s">
        <v>1786</v>
      </c>
      <c r="K1965" s="212" t="s">
        <v>30</v>
      </c>
      <c r="L1965" s="215" t="str">
        <f>VLOOKUP($K1965,[1]TONG_SL!$A$1:$D$65536,2,0)</f>
        <v>Gà muối 500g</v>
      </c>
      <c r="M1965" s="247"/>
      <c r="N1965" s="215" t="str">
        <f t="shared" si="235"/>
        <v>K-C6</v>
      </c>
      <c r="O1965" s="222"/>
      <c r="P1965" s="222"/>
      <c r="Q1965" s="215" t="str">
        <f>VLOOKUP(K1965,TONG_SL!$A:$D,3,0)</f>
        <v>Túi</v>
      </c>
      <c r="R1965" s="224">
        <v>8</v>
      </c>
      <c r="S1965" s="290"/>
      <c r="T1965" s="290">
        <f>VLOOKUP(VLOOKUP(G1965,Ma_KH!$A:$R,18,0)&amp;K1965,Gia_MB!$A:$F,6,0)</f>
        <v>116611</v>
      </c>
      <c r="U1965" s="291">
        <f t="shared" si="236"/>
        <v>932888</v>
      </c>
      <c r="V1965" s="290"/>
      <c r="W1965" s="292">
        <f t="shared" si="237"/>
        <v>0</v>
      </c>
      <c r="X1965" s="293" t="str">
        <f t="shared" si="238"/>
        <v>8</v>
      </c>
      <c r="Y1965" s="290"/>
      <c r="Z1965" s="291">
        <f t="shared" si="239"/>
        <v>74631.040000000008</v>
      </c>
      <c r="AA1965" s="294">
        <f>VLOOKUP(G1965,Ma_KH!$A:$R,14,0)</f>
        <v>60</v>
      </c>
    </row>
    <row r="1966" spans="1:27" x14ac:dyDescent="0.25">
      <c r="A1966" s="277">
        <v>46049</v>
      </c>
      <c r="B1966" s="278">
        <v>4183832754</v>
      </c>
      <c r="C1966" s="288" t="s">
        <v>15180</v>
      </c>
      <c r="D1966" s="286">
        <v>46056</v>
      </c>
      <c r="E1966" s="213"/>
      <c r="F1966" s="214"/>
      <c r="G1966" s="255" t="s">
        <v>13796</v>
      </c>
      <c r="H1966" s="213"/>
      <c r="I1966" s="212">
        <v>4183832754</v>
      </c>
      <c r="J1966" s="212" t="s">
        <v>1786</v>
      </c>
      <c r="K1966" s="217" t="s">
        <v>32</v>
      </c>
      <c r="L1966" s="215" t="str">
        <f>VLOOKUP($K1966,[1]TONG_SL!$A$1:$D$65536,2,0)</f>
        <v>Giò Tai Lưỡi Xào 250g</v>
      </c>
      <c r="M1966" s="247"/>
      <c r="N1966" s="215" t="str">
        <f t="shared" si="235"/>
        <v>K-C6</v>
      </c>
      <c r="O1966" s="222"/>
      <c r="P1966" s="222"/>
      <c r="Q1966" s="215" t="str">
        <f>VLOOKUP(K1966,TONG_SL!$A:$D,3,0)</f>
        <v>Túi</v>
      </c>
      <c r="R1966" s="224">
        <v>4</v>
      </c>
      <c r="S1966" s="290"/>
      <c r="T1966" s="290">
        <f>VLOOKUP(VLOOKUP(G1966,Ma_KH!$A:$R,18,0)&amp;K1966,Gia_MB!$A:$F,6,0)</f>
        <v>50182</v>
      </c>
      <c r="U1966" s="291">
        <f t="shared" si="236"/>
        <v>200728</v>
      </c>
      <c r="V1966" s="290"/>
      <c r="W1966" s="292">
        <f t="shared" si="237"/>
        <v>0</v>
      </c>
      <c r="X1966" s="293" t="str">
        <f t="shared" si="238"/>
        <v>8</v>
      </c>
      <c r="Y1966" s="290"/>
      <c r="Z1966" s="291">
        <f t="shared" si="239"/>
        <v>16058.24</v>
      </c>
      <c r="AA1966" s="294">
        <f>VLOOKUP(G1966,Ma_KH!$A:$R,14,0)</f>
        <v>60</v>
      </c>
    </row>
    <row r="1967" spans="1:27" x14ac:dyDescent="0.25">
      <c r="A1967" s="277">
        <v>46049</v>
      </c>
      <c r="B1967" s="278">
        <v>4183832177</v>
      </c>
      <c r="C1967" s="288" t="s">
        <v>15180</v>
      </c>
      <c r="D1967" s="286">
        <v>46056</v>
      </c>
      <c r="E1967" s="213"/>
      <c r="F1967" s="214"/>
      <c r="G1967" s="255" t="s">
        <v>13780</v>
      </c>
      <c r="H1967" s="213"/>
      <c r="I1967" s="212">
        <v>4183832177</v>
      </c>
      <c r="J1967" s="212" t="s">
        <v>1786</v>
      </c>
      <c r="K1967" s="212" t="s">
        <v>30</v>
      </c>
      <c r="L1967" s="215" t="str">
        <f>VLOOKUP($K1967,[1]TONG_SL!$A$1:$D$65536,2,0)</f>
        <v>Gà muối 500g</v>
      </c>
      <c r="M1967" s="247"/>
      <c r="N1967" s="215" t="str">
        <f t="shared" si="235"/>
        <v>K-C6</v>
      </c>
      <c r="O1967" s="222"/>
      <c r="P1967" s="222"/>
      <c r="Q1967" s="215" t="str">
        <f>VLOOKUP(K1967,TONG_SL!$A:$D,3,0)</f>
        <v>Túi</v>
      </c>
      <c r="R1967" s="224">
        <v>8</v>
      </c>
      <c r="S1967" s="290"/>
      <c r="T1967" s="290">
        <f>VLOOKUP(VLOOKUP(G1967,Ma_KH!$A:$R,18,0)&amp;K1967,Gia_MB!$A:$F,6,0)</f>
        <v>116611</v>
      </c>
      <c r="U1967" s="291">
        <f t="shared" si="236"/>
        <v>932888</v>
      </c>
      <c r="V1967" s="290"/>
      <c r="W1967" s="292">
        <f t="shared" si="237"/>
        <v>0</v>
      </c>
      <c r="X1967" s="293" t="str">
        <f t="shared" si="238"/>
        <v>8</v>
      </c>
      <c r="Y1967" s="290"/>
      <c r="Z1967" s="291">
        <f t="shared" si="239"/>
        <v>74631.040000000008</v>
      </c>
      <c r="AA1967" s="294">
        <f>VLOOKUP(G1967,Ma_KH!$A:$R,14,0)</f>
        <v>60</v>
      </c>
    </row>
    <row r="1968" spans="1:27" x14ac:dyDescent="0.25">
      <c r="A1968" s="277">
        <v>46049</v>
      </c>
      <c r="B1968" s="278">
        <v>4183832177</v>
      </c>
      <c r="C1968" s="288" t="s">
        <v>15180</v>
      </c>
      <c r="D1968" s="286">
        <v>46056</v>
      </c>
      <c r="E1968" s="213"/>
      <c r="F1968" s="214"/>
      <c r="G1968" s="255" t="s">
        <v>13780</v>
      </c>
      <c r="H1968" s="213"/>
      <c r="I1968" s="212">
        <v>4183832177</v>
      </c>
      <c r="J1968" s="212" t="s">
        <v>1786</v>
      </c>
      <c r="K1968" s="217" t="s">
        <v>27</v>
      </c>
      <c r="L1968" s="215" t="str">
        <f>VLOOKUP($K1968,[1]TONG_SL!$A$1:$D$65536,2,0)</f>
        <v>Chân giò heo muối 300g</v>
      </c>
      <c r="M1968" s="247"/>
      <c r="N1968" s="215" t="str">
        <f t="shared" si="235"/>
        <v>K-C6</v>
      </c>
      <c r="O1968" s="222"/>
      <c r="P1968" s="222"/>
      <c r="Q1968" s="215" t="str">
        <f>VLOOKUP(K1968,TONG_SL!$A:$D,3,0)</f>
        <v>Túi</v>
      </c>
      <c r="R1968" s="224">
        <v>2</v>
      </c>
      <c r="S1968" s="290"/>
      <c r="T1968" s="290">
        <f>VLOOKUP(VLOOKUP(G1968,Ma_KH!$A:$R,18,0)&amp;K1968,Gia_MB!$A:$F,6,0)</f>
        <v>73431</v>
      </c>
      <c r="U1968" s="291">
        <f t="shared" si="236"/>
        <v>146862</v>
      </c>
      <c r="V1968" s="290"/>
      <c r="W1968" s="292">
        <f t="shared" si="237"/>
        <v>0</v>
      </c>
      <c r="X1968" s="293" t="str">
        <f t="shared" si="238"/>
        <v>8</v>
      </c>
      <c r="Y1968" s="290"/>
      <c r="Z1968" s="291">
        <f t="shared" si="239"/>
        <v>11748.960000000001</v>
      </c>
      <c r="AA1968" s="294">
        <f>VLOOKUP(G1968,Ma_KH!$A:$R,14,0)</f>
        <v>60</v>
      </c>
    </row>
    <row r="1969" spans="1:27" x14ac:dyDescent="0.25">
      <c r="A1969" s="277">
        <v>46049</v>
      </c>
      <c r="B1969" s="278">
        <v>4183832021</v>
      </c>
      <c r="C1969" s="288" t="s">
        <v>15180</v>
      </c>
      <c r="D1969" s="286">
        <v>46056</v>
      </c>
      <c r="E1969" s="213"/>
      <c r="F1969" s="214"/>
      <c r="G1969" s="255" t="s">
        <v>13773</v>
      </c>
      <c r="H1969" s="213"/>
      <c r="I1969" s="212">
        <v>4183832021</v>
      </c>
      <c r="J1969" s="212" t="s">
        <v>1786</v>
      </c>
      <c r="K1969" s="217" t="s">
        <v>27</v>
      </c>
      <c r="L1969" s="215" t="str">
        <f>VLOOKUP($K1969,[1]TONG_SL!$A$1:$D$65536,2,0)</f>
        <v>Chân giò heo muối 300g</v>
      </c>
      <c r="M1969" s="247"/>
      <c r="N1969" s="215" t="str">
        <f t="shared" si="235"/>
        <v>K-C6</v>
      </c>
      <c r="O1969" s="222"/>
      <c r="P1969" s="222"/>
      <c r="Q1969" s="215" t="str">
        <f>VLOOKUP(K1969,TONG_SL!$A:$D,3,0)</f>
        <v>Túi</v>
      </c>
      <c r="R1969" s="224">
        <v>4</v>
      </c>
      <c r="S1969" s="290"/>
      <c r="T1969" s="290">
        <f>VLOOKUP(VLOOKUP(G1969,Ma_KH!$A:$R,18,0)&amp;K1969,Gia_MB!$A:$F,6,0)</f>
        <v>73431</v>
      </c>
      <c r="U1969" s="291">
        <f t="shared" si="236"/>
        <v>293724</v>
      </c>
      <c r="V1969" s="290"/>
      <c r="W1969" s="292">
        <f t="shared" si="237"/>
        <v>0</v>
      </c>
      <c r="X1969" s="293" t="str">
        <f t="shared" si="238"/>
        <v>8</v>
      </c>
      <c r="Y1969" s="290"/>
      <c r="Z1969" s="291">
        <f t="shared" si="239"/>
        <v>23497.920000000002</v>
      </c>
      <c r="AA1969" s="294">
        <f>VLOOKUP(G1969,Ma_KH!$A:$R,14,0)</f>
        <v>60</v>
      </c>
    </row>
    <row r="1970" spans="1:27" x14ac:dyDescent="0.25">
      <c r="A1970" s="277">
        <v>46049</v>
      </c>
      <c r="B1970" s="278">
        <v>4183832021</v>
      </c>
      <c r="C1970" s="288" t="s">
        <v>15180</v>
      </c>
      <c r="D1970" s="286">
        <v>46056</v>
      </c>
      <c r="E1970" s="213"/>
      <c r="F1970" s="214"/>
      <c r="G1970" s="255" t="s">
        <v>13773</v>
      </c>
      <c r="H1970" s="213"/>
      <c r="I1970" s="212">
        <v>4183832021</v>
      </c>
      <c r="J1970" s="212" t="s">
        <v>1786</v>
      </c>
      <c r="K1970" s="212" t="s">
        <v>30</v>
      </c>
      <c r="L1970" s="215" t="str">
        <f>VLOOKUP($K1970,[1]TONG_SL!$A$1:$D$65536,2,0)</f>
        <v>Gà muối 500g</v>
      </c>
      <c r="M1970" s="247"/>
      <c r="N1970" s="215" t="str">
        <f t="shared" si="235"/>
        <v>K-C6</v>
      </c>
      <c r="O1970" s="222"/>
      <c r="P1970" s="222"/>
      <c r="Q1970" s="215" t="str">
        <f>VLOOKUP(K1970,TONG_SL!$A:$D,3,0)</f>
        <v>Túi</v>
      </c>
      <c r="R1970" s="224">
        <v>6</v>
      </c>
      <c r="S1970" s="290"/>
      <c r="T1970" s="290">
        <f>VLOOKUP(VLOOKUP(G1970,Ma_KH!$A:$R,18,0)&amp;K1970,Gia_MB!$A:$F,6,0)</f>
        <v>116611</v>
      </c>
      <c r="U1970" s="291">
        <f t="shared" si="236"/>
        <v>699666</v>
      </c>
      <c r="V1970" s="290"/>
      <c r="W1970" s="292">
        <f t="shared" si="237"/>
        <v>0</v>
      </c>
      <c r="X1970" s="293" t="str">
        <f t="shared" si="238"/>
        <v>8</v>
      </c>
      <c r="Y1970" s="290"/>
      <c r="Z1970" s="291">
        <f t="shared" si="239"/>
        <v>55973.279999999999</v>
      </c>
      <c r="AA1970" s="294">
        <f>VLOOKUP(G1970,Ma_KH!$A:$R,14,0)</f>
        <v>60</v>
      </c>
    </row>
    <row r="1971" spans="1:27" x14ac:dyDescent="0.25">
      <c r="A1971" s="277">
        <v>46049</v>
      </c>
      <c r="B1971" s="278">
        <v>4183832021</v>
      </c>
      <c r="C1971" s="288" t="s">
        <v>15180</v>
      </c>
      <c r="D1971" s="286">
        <v>46056</v>
      </c>
      <c r="E1971" s="213"/>
      <c r="F1971" s="214"/>
      <c r="G1971" s="255" t="s">
        <v>13773</v>
      </c>
      <c r="H1971" s="213"/>
      <c r="I1971" s="212">
        <v>4183832021</v>
      </c>
      <c r="J1971" s="212" t="s">
        <v>1786</v>
      </c>
      <c r="K1971" s="217" t="s">
        <v>32</v>
      </c>
      <c r="L1971" s="215" t="str">
        <f>VLOOKUP($K1971,[1]TONG_SL!$A$1:$D$65536,2,0)</f>
        <v>Giò Tai Lưỡi Xào 250g</v>
      </c>
      <c r="M1971" s="247"/>
      <c r="N1971" s="215" t="str">
        <f t="shared" si="235"/>
        <v>K-C6</v>
      </c>
      <c r="O1971" s="222"/>
      <c r="P1971" s="222"/>
      <c r="Q1971" s="215" t="str">
        <f>VLOOKUP(K1971,TONG_SL!$A:$D,3,0)</f>
        <v>Túi</v>
      </c>
      <c r="R1971" s="224">
        <v>2</v>
      </c>
      <c r="S1971" s="290"/>
      <c r="T1971" s="290">
        <f>VLOOKUP(VLOOKUP(G1971,Ma_KH!$A:$R,18,0)&amp;K1971,Gia_MB!$A:$F,6,0)</f>
        <v>50182</v>
      </c>
      <c r="U1971" s="291">
        <f t="shared" si="236"/>
        <v>100364</v>
      </c>
      <c r="V1971" s="290"/>
      <c r="W1971" s="292">
        <f t="shared" si="237"/>
        <v>0</v>
      </c>
      <c r="X1971" s="293" t="str">
        <f t="shared" si="238"/>
        <v>8</v>
      </c>
      <c r="Y1971" s="290"/>
      <c r="Z1971" s="291">
        <f t="shared" si="239"/>
        <v>8029.12</v>
      </c>
      <c r="AA1971" s="294">
        <f>VLOOKUP(G1971,Ma_KH!$A:$R,14,0)</f>
        <v>60</v>
      </c>
    </row>
    <row r="1972" spans="1:27" x14ac:dyDescent="0.25">
      <c r="A1972" s="277">
        <v>46049</v>
      </c>
      <c r="B1972" s="278">
        <v>4183833223</v>
      </c>
      <c r="C1972" s="288" t="s">
        <v>15180</v>
      </c>
      <c r="D1972" s="286">
        <v>46056</v>
      </c>
      <c r="E1972" s="213"/>
      <c r="F1972" s="214"/>
      <c r="G1972" s="255" t="s">
        <v>13794</v>
      </c>
      <c r="H1972" s="213"/>
      <c r="I1972" s="212">
        <v>4183833223</v>
      </c>
      <c r="J1972" s="212" t="s">
        <v>1786</v>
      </c>
      <c r="K1972" s="217" t="s">
        <v>32</v>
      </c>
      <c r="L1972" s="215" t="str">
        <f>VLOOKUP($K1972,[1]TONG_SL!$A$1:$D$65536,2,0)</f>
        <v>Giò Tai Lưỡi Xào 250g</v>
      </c>
      <c r="M1972" s="247"/>
      <c r="N1972" s="215" t="str">
        <f t="shared" si="235"/>
        <v>K-C6</v>
      </c>
      <c r="O1972" s="222"/>
      <c r="P1972" s="222"/>
      <c r="Q1972" s="215" t="str">
        <f>VLOOKUP(K1972,TONG_SL!$A:$D,3,0)</f>
        <v>Túi</v>
      </c>
      <c r="R1972" s="224">
        <v>3</v>
      </c>
      <c r="S1972" s="290"/>
      <c r="T1972" s="290">
        <f>VLOOKUP(VLOOKUP(G1972,Ma_KH!$A:$R,18,0)&amp;K1972,Gia_MB!$A:$F,6,0)</f>
        <v>50182</v>
      </c>
      <c r="U1972" s="291">
        <f t="shared" si="236"/>
        <v>150546</v>
      </c>
      <c r="V1972" s="290"/>
      <c r="W1972" s="292">
        <f t="shared" si="237"/>
        <v>0</v>
      </c>
      <c r="X1972" s="293" t="str">
        <f t="shared" si="238"/>
        <v>8</v>
      </c>
      <c r="Y1972" s="290"/>
      <c r="Z1972" s="291">
        <f t="shared" si="239"/>
        <v>12043.68</v>
      </c>
      <c r="AA1972" s="294">
        <f>VLOOKUP(G1972,Ma_KH!$A:$R,14,0)</f>
        <v>60</v>
      </c>
    </row>
    <row r="1973" spans="1:27" x14ac:dyDescent="0.25">
      <c r="A1973" s="277">
        <v>46049</v>
      </c>
      <c r="B1973" s="278">
        <v>4183833223</v>
      </c>
      <c r="C1973" s="288" t="s">
        <v>15180</v>
      </c>
      <c r="D1973" s="286">
        <v>46056</v>
      </c>
      <c r="E1973" s="213"/>
      <c r="F1973" s="214"/>
      <c r="G1973" s="255" t="s">
        <v>13794</v>
      </c>
      <c r="H1973" s="213"/>
      <c r="I1973" s="212">
        <v>4183833223</v>
      </c>
      <c r="J1973" s="212" t="s">
        <v>1786</v>
      </c>
      <c r="K1973" s="212" t="s">
        <v>30</v>
      </c>
      <c r="L1973" s="215" t="str">
        <f>VLOOKUP($K1973,[1]TONG_SL!$A$1:$D$65536,2,0)</f>
        <v>Gà muối 500g</v>
      </c>
      <c r="M1973" s="247"/>
      <c r="N1973" s="215" t="str">
        <f t="shared" si="235"/>
        <v>K-C6</v>
      </c>
      <c r="O1973" s="222"/>
      <c r="P1973" s="222"/>
      <c r="Q1973" s="215" t="str">
        <f>VLOOKUP(K1973,TONG_SL!$A:$D,3,0)</f>
        <v>Túi</v>
      </c>
      <c r="R1973" s="224">
        <v>5</v>
      </c>
      <c r="S1973" s="290"/>
      <c r="T1973" s="290">
        <f>VLOOKUP(VLOOKUP(G1973,Ma_KH!$A:$R,18,0)&amp;K1973,Gia_MB!$A:$F,6,0)</f>
        <v>116611</v>
      </c>
      <c r="U1973" s="291">
        <f t="shared" si="236"/>
        <v>583055</v>
      </c>
      <c r="V1973" s="290"/>
      <c r="W1973" s="292">
        <f t="shared" si="237"/>
        <v>0</v>
      </c>
      <c r="X1973" s="293" t="str">
        <f t="shared" si="238"/>
        <v>8</v>
      </c>
      <c r="Y1973" s="290"/>
      <c r="Z1973" s="291">
        <f t="shared" si="239"/>
        <v>46644.4</v>
      </c>
      <c r="AA1973" s="294">
        <f>VLOOKUP(G1973,Ma_KH!$A:$R,14,0)</f>
        <v>60</v>
      </c>
    </row>
    <row r="1974" spans="1:27" x14ac:dyDescent="0.25">
      <c r="A1974" s="277">
        <v>46049</v>
      </c>
      <c r="B1974" s="278">
        <v>4183833223</v>
      </c>
      <c r="C1974" s="288" t="s">
        <v>15180</v>
      </c>
      <c r="D1974" s="286">
        <v>46056</v>
      </c>
      <c r="E1974" s="213"/>
      <c r="F1974" s="214"/>
      <c r="G1974" s="255" t="s">
        <v>13794</v>
      </c>
      <c r="H1974" s="213"/>
      <c r="I1974" s="212">
        <v>4183833223</v>
      </c>
      <c r="J1974" s="212" t="s">
        <v>1786</v>
      </c>
      <c r="K1974" s="217" t="s">
        <v>27</v>
      </c>
      <c r="L1974" s="215" t="str">
        <f>VLOOKUP($K1974,[1]TONG_SL!$A$1:$D$65536,2,0)</f>
        <v>Chân giò heo muối 300g</v>
      </c>
      <c r="M1974" s="247"/>
      <c r="N1974" s="215" t="str">
        <f t="shared" si="235"/>
        <v>K-C6</v>
      </c>
      <c r="O1974" s="222"/>
      <c r="P1974" s="222"/>
      <c r="Q1974" s="215" t="str">
        <f>VLOOKUP(K1974,TONG_SL!$A:$D,3,0)</f>
        <v>Túi</v>
      </c>
      <c r="R1974" s="224">
        <v>5</v>
      </c>
      <c r="S1974" s="290"/>
      <c r="T1974" s="290">
        <f>VLOOKUP(VLOOKUP(G1974,Ma_KH!$A:$R,18,0)&amp;K1974,Gia_MB!$A:$F,6,0)</f>
        <v>73431</v>
      </c>
      <c r="U1974" s="291">
        <f t="shared" si="236"/>
        <v>367155</v>
      </c>
      <c r="V1974" s="290"/>
      <c r="W1974" s="292">
        <f t="shared" si="237"/>
        <v>0</v>
      </c>
      <c r="X1974" s="293" t="str">
        <f t="shared" si="238"/>
        <v>8</v>
      </c>
      <c r="Y1974" s="290"/>
      <c r="Z1974" s="291">
        <f t="shared" si="239"/>
        <v>29372.400000000001</v>
      </c>
      <c r="AA1974" s="294">
        <f>VLOOKUP(G1974,Ma_KH!$A:$R,14,0)</f>
        <v>60</v>
      </c>
    </row>
    <row r="1975" spans="1:27" x14ac:dyDescent="0.25">
      <c r="A1975" s="277">
        <v>46049</v>
      </c>
      <c r="B1975" s="278">
        <v>4183832692</v>
      </c>
      <c r="C1975" s="288" t="s">
        <v>15180</v>
      </c>
      <c r="D1975" s="286">
        <v>46056</v>
      </c>
      <c r="E1975" s="213"/>
      <c r="F1975" s="214"/>
      <c r="G1975" s="255" t="s">
        <v>13793</v>
      </c>
      <c r="H1975" s="213"/>
      <c r="I1975" s="212">
        <v>4183832692</v>
      </c>
      <c r="J1975" s="212" t="s">
        <v>1786</v>
      </c>
      <c r="K1975" s="212" t="s">
        <v>30</v>
      </c>
      <c r="L1975" s="215" t="str">
        <f>VLOOKUP($K1975,[1]TONG_SL!$A$1:$D$65536,2,0)</f>
        <v>Gà muối 500g</v>
      </c>
      <c r="M1975" s="247"/>
      <c r="N1975" s="215" t="str">
        <f t="shared" si="235"/>
        <v>K-C6</v>
      </c>
      <c r="O1975" s="222"/>
      <c r="P1975" s="222"/>
      <c r="Q1975" s="215" t="str">
        <f>VLOOKUP(K1975,TONG_SL!$A:$D,3,0)</f>
        <v>Túi</v>
      </c>
      <c r="R1975" s="224">
        <v>8</v>
      </c>
      <c r="S1975" s="290"/>
      <c r="T1975" s="290">
        <f>VLOOKUP(VLOOKUP(G1975,Ma_KH!$A:$R,18,0)&amp;K1975,Gia_MB!$A:$F,6,0)</f>
        <v>116611</v>
      </c>
      <c r="U1975" s="291">
        <f t="shared" si="236"/>
        <v>932888</v>
      </c>
      <c r="V1975" s="290"/>
      <c r="W1975" s="292">
        <f t="shared" si="237"/>
        <v>0</v>
      </c>
      <c r="X1975" s="293" t="str">
        <f t="shared" si="238"/>
        <v>8</v>
      </c>
      <c r="Y1975" s="290"/>
      <c r="Z1975" s="291">
        <f t="shared" si="239"/>
        <v>74631.040000000008</v>
      </c>
      <c r="AA1975" s="294">
        <f>VLOOKUP(G1975,Ma_KH!$A:$R,14,0)</f>
        <v>60</v>
      </c>
    </row>
    <row r="1976" spans="1:27" x14ac:dyDescent="0.25">
      <c r="A1976" s="277">
        <v>46049</v>
      </c>
      <c r="B1976" s="278">
        <v>4183832692</v>
      </c>
      <c r="C1976" s="288" t="s">
        <v>15180</v>
      </c>
      <c r="D1976" s="286">
        <v>46056</v>
      </c>
      <c r="E1976" s="213"/>
      <c r="F1976" s="214"/>
      <c r="G1976" s="255" t="s">
        <v>13793</v>
      </c>
      <c r="H1976" s="213"/>
      <c r="I1976" s="212">
        <v>4183832692</v>
      </c>
      <c r="J1976" s="212" t="s">
        <v>1786</v>
      </c>
      <c r="K1976" s="217" t="s">
        <v>32</v>
      </c>
      <c r="L1976" s="215" t="str">
        <f>VLOOKUP($K1976,[1]TONG_SL!$A$1:$D$65536,2,0)</f>
        <v>Giò Tai Lưỡi Xào 250g</v>
      </c>
      <c r="M1976" s="247"/>
      <c r="N1976" s="215" t="str">
        <f t="shared" si="235"/>
        <v>K-C6</v>
      </c>
      <c r="O1976" s="222"/>
      <c r="P1976" s="222"/>
      <c r="Q1976" s="215" t="str">
        <f>VLOOKUP(K1976,TONG_SL!$A:$D,3,0)</f>
        <v>Túi</v>
      </c>
      <c r="R1976" s="224">
        <v>2</v>
      </c>
      <c r="S1976" s="290"/>
      <c r="T1976" s="290">
        <f>VLOOKUP(VLOOKUP(G1976,Ma_KH!$A:$R,18,0)&amp;K1976,Gia_MB!$A:$F,6,0)</f>
        <v>50182</v>
      </c>
      <c r="U1976" s="291">
        <f t="shared" si="236"/>
        <v>100364</v>
      </c>
      <c r="V1976" s="290"/>
      <c r="W1976" s="292">
        <f t="shared" si="237"/>
        <v>0</v>
      </c>
      <c r="X1976" s="293" t="str">
        <f t="shared" si="238"/>
        <v>8</v>
      </c>
      <c r="Y1976" s="290"/>
      <c r="Z1976" s="291">
        <f t="shared" si="239"/>
        <v>8029.12</v>
      </c>
      <c r="AA1976" s="294">
        <f>VLOOKUP(G1976,Ma_KH!$A:$R,14,0)</f>
        <v>60</v>
      </c>
    </row>
    <row r="1977" spans="1:27" x14ac:dyDescent="0.25">
      <c r="A1977" s="277">
        <v>46049</v>
      </c>
      <c r="B1977" s="278">
        <v>4183833170</v>
      </c>
      <c r="C1977" s="288" t="s">
        <v>15180</v>
      </c>
      <c r="D1977" s="286">
        <v>46056</v>
      </c>
      <c r="E1977" s="213"/>
      <c r="F1977" s="214"/>
      <c r="G1977" s="255" t="s">
        <v>13772</v>
      </c>
      <c r="H1977" s="213"/>
      <c r="I1977" s="212">
        <v>4183833170</v>
      </c>
      <c r="J1977" s="212" t="s">
        <v>1786</v>
      </c>
      <c r="K1977" s="217" t="s">
        <v>32</v>
      </c>
      <c r="L1977" s="215" t="str">
        <f>VLOOKUP($K1977,[1]TONG_SL!$A$1:$D$65536,2,0)</f>
        <v>Giò Tai Lưỡi Xào 250g</v>
      </c>
      <c r="M1977" s="247"/>
      <c r="N1977" s="215" t="str">
        <f t="shared" si="235"/>
        <v>K-C6</v>
      </c>
      <c r="O1977" s="222"/>
      <c r="P1977" s="222"/>
      <c r="Q1977" s="215" t="str">
        <f>VLOOKUP(K1977,TONG_SL!$A:$D,3,0)</f>
        <v>Túi</v>
      </c>
      <c r="R1977" s="224">
        <v>5</v>
      </c>
      <c r="S1977" s="290"/>
      <c r="T1977" s="290">
        <f>VLOOKUP(VLOOKUP(G1977,Ma_KH!$A:$R,18,0)&amp;K1977,Gia_MB!$A:$F,6,0)</f>
        <v>50182</v>
      </c>
      <c r="U1977" s="291">
        <f t="shared" si="236"/>
        <v>250910</v>
      </c>
      <c r="V1977" s="290"/>
      <c r="W1977" s="292">
        <f t="shared" si="237"/>
        <v>0</v>
      </c>
      <c r="X1977" s="293" t="str">
        <f t="shared" si="238"/>
        <v>8</v>
      </c>
      <c r="Y1977" s="290"/>
      <c r="Z1977" s="291">
        <f t="shared" si="239"/>
        <v>20072.8</v>
      </c>
      <c r="AA1977" s="294">
        <f>VLOOKUP(G1977,Ma_KH!$A:$R,14,0)</f>
        <v>60</v>
      </c>
    </row>
    <row r="1978" spans="1:27" x14ac:dyDescent="0.25">
      <c r="A1978" s="277">
        <v>46049</v>
      </c>
      <c r="B1978" s="278">
        <v>4183833170</v>
      </c>
      <c r="C1978" s="288" t="s">
        <v>15180</v>
      </c>
      <c r="D1978" s="286">
        <v>46056</v>
      </c>
      <c r="E1978" s="213"/>
      <c r="F1978" s="214"/>
      <c r="G1978" s="255" t="s">
        <v>13772</v>
      </c>
      <c r="H1978" s="213"/>
      <c r="I1978" s="212">
        <v>4183833170</v>
      </c>
      <c r="J1978" s="212" t="s">
        <v>1786</v>
      </c>
      <c r="K1978" s="212" t="s">
        <v>30</v>
      </c>
      <c r="L1978" s="215" t="str">
        <f>VLOOKUP($K1978,[1]TONG_SL!$A$1:$D$65536,2,0)</f>
        <v>Gà muối 500g</v>
      </c>
      <c r="M1978" s="247"/>
      <c r="N1978" s="215" t="str">
        <f t="shared" si="235"/>
        <v>K-C6</v>
      </c>
      <c r="O1978" s="222"/>
      <c r="P1978" s="222"/>
      <c r="Q1978" s="215" t="str">
        <f>VLOOKUP(K1978,TONG_SL!$A:$D,3,0)</f>
        <v>Túi</v>
      </c>
      <c r="R1978" s="224">
        <v>5</v>
      </c>
      <c r="S1978" s="290"/>
      <c r="T1978" s="290">
        <f>VLOOKUP(VLOOKUP(G1978,Ma_KH!$A:$R,18,0)&amp;K1978,Gia_MB!$A:$F,6,0)</f>
        <v>116611</v>
      </c>
      <c r="U1978" s="291">
        <f t="shared" si="236"/>
        <v>583055</v>
      </c>
      <c r="V1978" s="290"/>
      <c r="W1978" s="292">
        <f t="shared" si="237"/>
        <v>0</v>
      </c>
      <c r="X1978" s="293" t="str">
        <f t="shared" si="238"/>
        <v>8</v>
      </c>
      <c r="Y1978" s="290"/>
      <c r="Z1978" s="291">
        <f t="shared" si="239"/>
        <v>46644.4</v>
      </c>
      <c r="AA1978" s="294">
        <f>VLOOKUP(G1978,Ma_KH!$A:$R,14,0)</f>
        <v>60</v>
      </c>
    </row>
    <row r="1979" spans="1:27" x14ac:dyDescent="0.25">
      <c r="A1979" s="277">
        <v>46049</v>
      </c>
      <c r="B1979" s="278">
        <v>4183833170</v>
      </c>
      <c r="C1979" s="288" t="s">
        <v>15180</v>
      </c>
      <c r="D1979" s="286">
        <v>46056</v>
      </c>
      <c r="E1979" s="213"/>
      <c r="F1979" s="214"/>
      <c r="G1979" s="255" t="s">
        <v>13772</v>
      </c>
      <c r="H1979" s="213"/>
      <c r="I1979" s="212">
        <v>4183833170</v>
      </c>
      <c r="J1979" s="212" t="s">
        <v>1786</v>
      </c>
      <c r="K1979" s="217" t="s">
        <v>27</v>
      </c>
      <c r="L1979" s="215" t="str">
        <f>VLOOKUP($K1979,[1]TONG_SL!$A$1:$D$65536,2,0)</f>
        <v>Chân giò heo muối 300g</v>
      </c>
      <c r="M1979" s="247"/>
      <c r="N1979" s="215" t="str">
        <f t="shared" si="235"/>
        <v>K-C6</v>
      </c>
      <c r="O1979" s="222"/>
      <c r="P1979" s="222"/>
      <c r="Q1979" s="215" t="str">
        <f>VLOOKUP(K1979,TONG_SL!$A:$D,3,0)</f>
        <v>Túi</v>
      </c>
      <c r="R1979" s="224">
        <v>5</v>
      </c>
      <c r="S1979" s="290"/>
      <c r="T1979" s="290">
        <f>VLOOKUP(VLOOKUP(G1979,Ma_KH!$A:$R,18,0)&amp;K1979,Gia_MB!$A:$F,6,0)</f>
        <v>73431</v>
      </c>
      <c r="U1979" s="291">
        <f t="shared" si="236"/>
        <v>367155</v>
      </c>
      <c r="V1979" s="290"/>
      <c r="W1979" s="292">
        <f t="shared" si="237"/>
        <v>0</v>
      </c>
      <c r="X1979" s="293" t="str">
        <f t="shared" si="238"/>
        <v>8</v>
      </c>
      <c r="Y1979" s="290"/>
      <c r="Z1979" s="291">
        <f t="shared" si="239"/>
        <v>29372.400000000001</v>
      </c>
      <c r="AA1979" s="294">
        <f>VLOOKUP(G1979,Ma_KH!$A:$R,14,0)</f>
        <v>60</v>
      </c>
    </row>
    <row r="1980" spans="1:27" x14ac:dyDescent="0.25">
      <c r="A1980" s="277">
        <v>46049</v>
      </c>
      <c r="B1980" s="278">
        <v>4183832565</v>
      </c>
      <c r="C1980" s="288" t="s">
        <v>15180</v>
      </c>
      <c r="D1980" s="286">
        <v>46056</v>
      </c>
      <c r="E1980" s="213"/>
      <c r="F1980" s="214"/>
      <c r="G1980" s="255" t="s">
        <v>13791</v>
      </c>
      <c r="H1980" s="213"/>
      <c r="I1980" s="212">
        <v>4183832565</v>
      </c>
      <c r="J1980" s="212" t="s">
        <v>1786</v>
      </c>
      <c r="K1980" s="217" t="s">
        <v>27</v>
      </c>
      <c r="L1980" s="215" t="str">
        <f>VLOOKUP($K1980,[1]TONG_SL!$A$1:$D$65536,2,0)</f>
        <v>Chân giò heo muối 300g</v>
      </c>
      <c r="M1980" s="247"/>
      <c r="N1980" s="215" t="str">
        <f t="shared" si="235"/>
        <v>K-C6</v>
      </c>
      <c r="O1980" s="222"/>
      <c r="P1980" s="222"/>
      <c r="Q1980" s="215" t="str">
        <f>VLOOKUP(K1980,TONG_SL!$A:$D,3,0)</f>
        <v>Túi</v>
      </c>
      <c r="R1980" s="224">
        <v>4</v>
      </c>
      <c r="S1980" s="290"/>
      <c r="T1980" s="290">
        <f>VLOOKUP(VLOOKUP(G1980,Ma_KH!$A:$R,18,0)&amp;K1980,Gia_MB!$A:$F,6,0)</f>
        <v>73431</v>
      </c>
      <c r="U1980" s="291">
        <f t="shared" si="236"/>
        <v>293724</v>
      </c>
      <c r="V1980" s="290"/>
      <c r="W1980" s="292">
        <f t="shared" si="237"/>
        <v>0</v>
      </c>
      <c r="X1980" s="293" t="str">
        <f t="shared" si="238"/>
        <v>8</v>
      </c>
      <c r="Y1980" s="290"/>
      <c r="Z1980" s="291">
        <f t="shared" si="239"/>
        <v>23497.920000000002</v>
      </c>
      <c r="AA1980" s="294">
        <f>VLOOKUP(G1980,Ma_KH!$A:$R,14,0)</f>
        <v>60</v>
      </c>
    </row>
    <row r="1981" spans="1:27" x14ac:dyDescent="0.25">
      <c r="A1981" s="277">
        <v>46049</v>
      </c>
      <c r="B1981" s="278">
        <v>4183832565</v>
      </c>
      <c r="C1981" s="288" t="s">
        <v>15180</v>
      </c>
      <c r="D1981" s="286">
        <v>46056</v>
      </c>
      <c r="E1981" s="213"/>
      <c r="F1981" s="214"/>
      <c r="G1981" s="255" t="s">
        <v>13791</v>
      </c>
      <c r="H1981" s="213"/>
      <c r="I1981" s="212">
        <v>4183832565</v>
      </c>
      <c r="J1981" s="212" t="s">
        <v>1786</v>
      </c>
      <c r="K1981" s="212" t="s">
        <v>30</v>
      </c>
      <c r="L1981" s="215" t="str">
        <f>VLOOKUP($K1981,[1]TONG_SL!$A$1:$D$65536,2,0)</f>
        <v>Gà muối 500g</v>
      </c>
      <c r="M1981" s="247"/>
      <c r="N1981" s="215" t="str">
        <f t="shared" si="235"/>
        <v>K-C6</v>
      </c>
      <c r="O1981" s="222"/>
      <c r="P1981" s="222"/>
      <c r="Q1981" s="215" t="str">
        <f>VLOOKUP(K1981,TONG_SL!$A:$D,3,0)</f>
        <v>Túi</v>
      </c>
      <c r="R1981" s="224">
        <v>6</v>
      </c>
      <c r="S1981" s="290"/>
      <c r="T1981" s="290">
        <f>VLOOKUP(VLOOKUP(G1981,Ma_KH!$A:$R,18,0)&amp;K1981,Gia_MB!$A:$F,6,0)</f>
        <v>116611</v>
      </c>
      <c r="U1981" s="291">
        <f t="shared" si="236"/>
        <v>699666</v>
      </c>
      <c r="V1981" s="290"/>
      <c r="W1981" s="292">
        <f t="shared" si="237"/>
        <v>0</v>
      </c>
      <c r="X1981" s="293" t="str">
        <f t="shared" si="238"/>
        <v>8</v>
      </c>
      <c r="Y1981" s="290"/>
      <c r="Z1981" s="291">
        <f t="shared" si="239"/>
        <v>55973.279999999999</v>
      </c>
      <c r="AA1981" s="294">
        <f>VLOOKUP(G1981,Ma_KH!$A:$R,14,0)</f>
        <v>60</v>
      </c>
    </row>
    <row r="1982" spans="1:27" x14ac:dyDescent="0.25">
      <c r="A1982" s="277">
        <v>46049</v>
      </c>
      <c r="B1982" s="278">
        <v>4183832565</v>
      </c>
      <c r="C1982" s="288" t="s">
        <v>15180</v>
      </c>
      <c r="D1982" s="286">
        <v>46056</v>
      </c>
      <c r="E1982" s="213"/>
      <c r="F1982" s="214"/>
      <c r="G1982" s="255" t="s">
        <v>13791</v>
      </c>
      <c r="H1982" s="213"/>
      <c r="I1982" s="212">
        <v>4183832565</v>
      </c>
      <c r="J1982" s="212" t="s">
        <v>1786</v>
      </c>
      <c r="K1982" s="217" t="s">
        <v>32</v>
      </c>
      <c r="L1982" s="215" t="str">
        <f>VLOOKUP($K1982,[1]TONG_SL!$A$1:$D$65536,2,0)</f>
        <v>Giò Tai Lưỡi Xào 250g</v>
      </c>
      <c r="M1982" s="247"/>
      <c r="N1982" s="215" t="str">
        <f t="shared" si="235"/>
        <v>K-C6</v>
      </c>
      <c r="O1982" s="222"/>
      <c r="P1982" s="222"/>
      <c r="Q1982" s="215" t="str">
        <f>VLOOKUP(K1982,TONG_SL!$A:$D,3,0)</f>
        <v>Túi</v>
      </c>
      <c r="R1982" s="224">
        <v>2</v>
      </c>
      <c r="S1982" s="290"/>
      <c r="T1982" s="290">
        <f>VLOOKUP(VLOOKUP(G1982,Ma_KH!$A:$R,18,0)&amp;K1982,Gia_MB!$A:$F,6,0)</f>
        <v>50182</v>
      </c>
      <c r="U1982" s="291">
        <f t="shared" si="236"/>
        <v>100364</v>
      </c>
      <c r="V1982" s="290"/>
      <c r="W1982" s="292">
        <f t="shared" si="237"/>
        <v>0</v>
      </c>
      <c r="X1982" s="293" t="str">
        <f t="shared" si="238"/>
        <v>8</v>
      </c>
      <c r="Y1982" s="290"/>
      <c r="Z1982" s="291">
        <f t="shared" si="239"/>
        <v>8029.12</v>
      </c>
      <c r="AA1982" s="294">
        <f>VLOOKUP(G1982,Ma_KH!$A:$R,14,0)</f>
        <v>60</v>
      </c>
    </row>
    <row r="1983" spans="1:27" x14ac:dyDescent="0.25">
      <c r="A1983" s="277">
        <v>46049</v>
      </c>
      <c r="B1983" s="278">
        <v>4183832325</v>
      </c>
      <c r="C1983" s="288" t="s">
        <v>15180</v>
      </c>
      <c r="D1983" s="286">
        <v>46056</v>
      </c>
      <c r="E1983" s="213"/>
      <c r="F1983" s="214"/>
      <c r="G1983" s="255" t="s">
        <v>13786</v>
      </c>
      <c r="H1983" s="213"/>
      <c r="I1983" s="212">
        <v>4183832325</v>
      </c>
      <c r="J1983" s="212" t="s">
        <v>1786</v>
      </c>
      <c r="K1983" s="212" t="s">
        <v>30</v>
      </c>
      <c r="L1983" s="215" t="str">
        <f>VLOOKUP($K1983,[1]TONG_SL!$A$1:$D$65536,2,0)</f>
        <v>Gà muối 500g</v>
      </c>
      <c r="M1983" s="247"/>
      <c r="N1983" s="215" t="str">
        <f t="shared" si="235"/>
        <v>K-C6</v>
      </c>
      <c r="O1983" s="222"/>
      <c r="P1983" s="222"/>
      <c r="Q1983" s="215" t="str">
        <f>VLOOKUP(K1983,TONG_SL!$A:$D,3,0)</f>
        <v>Túi</v>
      </c>
      <c r="R1983" s="224">
        <v>10</v>
      </c>
      <c r="S1983" s="290"/>
      <c r="T1983" s="290">
        <f>VLOOKUP(VLOOKUP(G1983,Ma_KH!$A:$R,18,0)&amp;K1983,Gia_MB!$A:$F,6,0)</f>
        <v>116611</v>
      </c>
      <c r="U1983" s="291">
        <f t="shared" si="236"/>
        <v>1166110</v>
      </c>
      <c r="V1983" s="290"/>
      <c r="W1983" s="292">
        <f t="shared" si="237"/>
        <v>0</v>
      </c>
      <c r="X1983" s="293" t="str">
        <f t="shared" si="238"/>
        <v>8</v>
      </c>
      <c r="Y1983" s="290"/>
      <c r="Z1983" s="291">
        <f t="shared" si="239"/>
        <v>93288.8</v>
      </c>
      <c r="AA1983" s="294">
        <f>VLOOKUP(G1983,Ma_KH!$A:$R,14,0)</f>
        <v>60</v>
      </c>
    </row>
    <row r="1984" spans="1:27" x14ac:dyDescent="0.25">
      <c r="A1984" s="277">
        <v>46049</v>
      </c>
      <c r="B1984" s="278">
        <v>4183832325</v>
      </c>
      <c r="C1984" s="288" t="s">
        <v>15180</v>
      </c>
      <c r="D1984" s="286">
        <v>46056</v>
      </c>
      <c r="E1984" s="213"/>
      <c r="F1984" s="214"/>
      <c r="G1984" s="255" t="s">
        <v>13786</v>
      </c>
      <c r="H1984" s="213"/>
      <c r="I1984" s="212">
        <v>4183832325</v>
      </c>
      <c r="J1984" s="212" t="s">
        <v>1786</v>
      </c>
      <c r="K1984" s="212" t="s">
        <v>37</v>
      </c>
      <c r="L1984" s="215" t="str">
        <f>VLOOKUP($K1984,[1]TONG_SL!$A$1:$D$65536,2,0)</f>
        <v>Chả cốm 300g</v>
      </c>
      <c r="M1984" s="247"/>
      <c r="N1984" s="215" t="str">
        <f t="shared" si="235"/>
        <v>K-C6</v>
      </c>
      <c r="O1984" s="222"/>
      <c r="P1984" s="222"/>
      <c r="Q1984" s="215" t="str">
        <f>VLOOKUP(K1984,TONG_SL!$A:$D,3,0)</f>
        <v>Túi</v>
      </c>
      <c r="R1984" s="224">
        <v>4</v>
      </c>
      <c r="S1984" s="290"/>
      <c r="T1984" s="290">
        <f>VLOOKUP(VLOOKUP(G1984,Ma_KH!$A:$R,18,0)&amp;K1984,Gia_MB!$A:$F,6,0)</f>
        <v>74250</v>
      </c>
      <c r="U1984" s="291">
        <f t="shared" si="236"/>
        <v>297000</v>
      </c>
      <c r="V1984" s="290"/>
      <c r="W1984" s="292">
        <f t="shared" si="237"/>
        <v>0</v>
      </c>
      <c r="X1984" s="293" t="str">
        <f t="shared" si="238"/>
        <v>8</v>
      </c>
      <c r="Y1984" s="290"/>
      <c r="Z1984" s="291">
        <f t="shared" si="239"/>
        <v>23760</v>
      </c>
      <c r="AA1984" s="294">
        <f>VLOOKUP(G1984,Ma_KH!$A:$R,14,0)</f>
        <v>60</v>
      </c>
    </row>
    <row r="1985" spans="1:27" x14ac:dyDescent="0.25">
      <c r="A1985" s="277">
        <v>46049</v>
      </c>
      <c r="B1985" s="278">
        <v>4183832325</v>
      </c>
      <c r="C1985" s="288" t="s">
        <v>15180</v>
      </c>
      <c r="D1985" s="286">
        <v>46056</v>
      </c>
      <c r="E1985" s="213"/>
      <c r="F1985" s="214"/>
      <c r="G1985" s="255" t="s">
        <v>13786</v>
      </c>
      <c r="H1985" s="213"/>
      <c r="I1985" s="212">
        <v>4183832325</v>
      </c>
      <c r="J1985" s="212" t="s">
        <v>1786</v>
      </c>
      <c r="K1985" s="217" t="s">
        <v>32</v>
      </c>
      <c r="L1985" s="215" t="str">
        <f>VLOOKUP($K1985,[1]TONG_SL!$A$1:$D$65536,2,0)</f>
        <v>Giò Tai Lưỡi Xào 250g</v>
      </c>
      <c r="M1985" s="247"/>
      <c r="N1985" s="215" t="str">
        <f t="shared" si="235"/>
        <v>K-C6</v>
      </c>
      <c r="O1985" s="222"/>
      <c r="P1985" s="222"/>
      <c r="Q1985" s="215" t="str">
        <f>VLOOKUP(K1985,TONG_SL!$A:$D,3,0)</f>
        <v>Túi</v>
      </c>
      <c r="R1985" s="224">
        <v>2</v>
      </c>
      <c r="S1985" s="290"/>
      <c r="T1985" s="290">
        <f>VLOOKUP(VLOOKUP(G1985,Ma_KH!$A:$R,18,0)&amp;K1985,Gia_MB!$A:$F,6,0)</f>
        <v>50182</v>
      </c>
      <c r="U1985" s="291">
        <f t="shared" si="236"/>
        <v>100364</v>
      </c>
      <c r="V1985" s="290"/>
      <c r="W1985" s="292">
        <f t="shared" si="237"/>
        <v>0</v>
      </c>
      <c r="X1985" s="293" t="str">
        <f t="shared" si="238"/>
        <v>8</v>
      </c>
      <c r="Y1985" s="290"/>
      <c r="Z1985" s="291">
        <f t="shared" si="239"/>
        <v>8029.12</v>
      </c>
      <c r="AA1985" s="294">
        <f>VLOOKUP(G1985,Ma_KH!$A:$R,14,0)</f>
        <v>60</v>
      </c>
    </row>
    <row r="1986" spans="1:27" x14ac:dyDescent="0.25">
      <c r="A1986" s="277">
        <v>46052</v>
      </c>
      <c r="B1986" s="278">
        <v>4184003493</v>
      </c>
      <c r="C1986" s="288" t="s">
        <v>15180</v>
      </c>
      <c r="D1986" s="286">
        <v>46056</v>
      </c>
      <c r="E1986" s="213"/>
      <c r="F1986" s="214"/>
      <c r="G1986" s="255" t="s">
        <v>13797</v>
      </c>
      <c r="H1986" s="213"/>
      <c r="I1986" s="212">
        <v>4184003493</v>
      </c>
      <c r="J1986" s="212" t="s">
        <v>1786</v>
      </c>
      <c r="K1986" s="217" t="s">
        <v>27</v>
      </c>
      <c r="L1986" s="215" t="str">
        <f>VLOOKUP($K1986,[1]TONG_SL!$A$1:$D$65536,2,0)</f>
        <v>Chân giò heo muối 300g</v>
      </c>
      <c r="M1986" s="247"/>
      <c r="N1986" s="215" t="str">
        <f t="shared" si="235"/>
        <v>K-C6</v>
      </c>
      <c r="O1986" s="222"/>
      <c r="P1986" s="222"/>
      <c r="Q1986" s="215" t="str">
        <f>VLOOKUP(K1986,TONG_SL!$A:$D,3,0)</f>
        <v>Túi</v>
      </c>
      <c r="R1986" s="224">
        <v>5</v>
      </c>
      <c r="S1986" s="290"/>
      <c r="T1986" s="290">
        <f>VLOOKUP(VLOOKUP(G1986,Ma_KH!$A:$R,18,0)&amp;K1986,Gia_MB!$A:$F,6,0)</f>
        <v>73431</v>
      </c>
      <c r="U1986" s="291">
        <f t="shared" si="236"/>
        <v>367155</v>
      </c>
      <c r="V1986" s="290"/>
      <c r="W1986" s="292">
        <f t="shared" si="237"/>
        <v>0</v>
      </c>
      <c r="X1986" s="293" t="str">
        <f t="shared" si="238"/>
        <v>8</v>
      </c>
      <c r="Y1986" s="290"/>
      <c r="Z1986" s="291">
        <f t="shared" si="239"/>
        <v>29372.400000000001</v>
      </c>
      <c r="AA1986" s="294">
        <f>VLOOKUP(G1986,Ma_KH!$A:$R,14,0)</f>
        <v>60</v>
      </c>
    </row>
    <row r="1987" spans="1:27" x14ac:dyDescent="0.25">
      <c r="A1987" s="277">
        <v>46052</v>
      </c>
      <c r="B1987" s="278">
        <v>4184003493</v>
      </c>
      <c r="C1987" s="288" t="s">
        <v>15180</v>
      </c>
      <c r="D1987" s="286">
        <v>46056</v>
      </c>
      <c r="E1987" s="213"/>
      <c r="F1987" s="214"/>
      <c r="G1987" s="255" t="s">
        <v>13797</v>
      </c>
      <c r="H1987" s="213"/>
      <c r="I1987" s="212">
        <v>4184003493</v>
      </c>
      <c r="J1987" s="212" t="s">
        <v>1786</v>
      </c>
      <c r="K1987" s="212" t="s">
        <v>34</v>
      </c>
      <c r="L1987" s="215" t="str">
        <f>VLOOKUP($K1987,[1]TONG_SL!$A$1:$D$65536,2,0)</f>
        <v>Tai heo muối 200g</v>
      </c>
      <c r="M1987" s="247"/>
      <c r="N1987" s="215" t="str">
        <f t="shared" si="235"/>
        <v>K-C6</v>
      </c>
      <c r="O1987" s="222"/>
      <c r="P1987" s="222"/>
      <c r="Q1987" s="215" t="str">
        <f>VLOOKUP(K1987,TONG_SL!$A:$D,3,0)</f>
        <v>Túi</v>
      </c>
      <c r="R1987" s="224">
        <v>5</v>
      </c>
      <c r="S1987" s="290"/>
      <c r="T1987" s="290">
        <f>VLOOKUP(VLOOKUP(G1987,Ma_KH!$A:$R,18,0)&amp;K1987,Gia_MB!$A:$F,6,0)</f>
        <v>55595</v>
      </c>
      <c r="U1987" s="291">
        <f t="shared" si="236"/>
        <v>277975</v>
      </c>
      <c r="V1987" s="290"/>
      <c r="W1987" s="292">
        <f t="shared" si="237"/>
        <v>0</v>
      </c>
      <c r="X1987" s="293" t="str">
        <f t="shared" si="238"/>
        <v>8</v>
      </c>
      <c r="Y1987" s="290"/>
      <c r="Z1987" s="291">
        <f t="shared" si="239"/>
        <v>22238</v>
      </c>
      <c r="AA1987" s="294">
        <f>VLOOKUP(G1987,Ma_KH!$A:$R,14,0)</f>
        <v>60</v>
      </c>
    </row>
    <row r="1988" spans="1:27" x14ac:dyDescent="0.25">
      <c r="A1988" s="277">
        <v>46052</v>
      </c>
      <c r="B1988" s="278">
        <v>4184003493</v>
      </c>
      <c r="C1988" s="288" t="s">
        <v>15180</v>
      </c>
      <c r="D1988" s="286">
        <v>46056</v>
      </c>
      <c r="E1988" s="213"/>
      <c r="F1988" s="214"/>
      <c r="G1988" s="255" t="s">
        <v>13797</v>
      </c>
      <c r="H1988" s="213"/>
      <c r="I1988" s="212">
        <v>4184003493</v>
      </c>
      <c r="J1988" s="212" t="s">
        <v>1786</v>
      </c>
      <c r="K1988" s="212" t="s">
        <v>39</v>
      </c>
      <c r="L1988" s="215" t="str">
        <f>VLOOKUP($K1988,[1]TONG_SL!$A$1:$D$65536,2,0)</f>
        <v>Chả nướng 300g</v>
      </c>
      <c r="M1988" s="247"/>
      <c r="N1988" s="215" t="str">
        <f t="shared" si="235"/>
        <v>K-C6</v>
      </c>
      <c r="O1988" s="222"/>
      <c r="P1988" s="222"/>
      <c r="Q1988" s="215" t="str">
        <f>VLOOKUP(K1988,TONG_SL!$A:$D,3,0)</f>
        <v>Túi</v>
      </c>
      <c r="R1988" s="224">
        <v>5</v>
      </c>
      <c r="S1988" s="290"/>
      <c r="T1988" s="290">
        <f>VLOOKUP(VLOOKUP(G1988,Ma_KH!$A:$R,18,0)&amp;K1988,Gia_MB!$A:$F,6,0)</f>
        <v>70950</v>
      </c>
      <c r="U1988" s="291">
        <f t="shared" si="236"/>
        <v>354750</v>
      </c>
      <c r="V1988" s="290"/>
      <c r="W1988" s="292">
        <f t="shared" si="237"/>
        <v>0</v>
      </c>
      <c r="X1988" s="293" t="str">
        <f t="shared" si="238"/>
        <v>8</v>
      </c>
      <c r="Y1988" s="290"/>
      <c r="Z1988" s="291">
        <f t="shared" si="239"/>
        <v>28380</v>
      </c>
      <c r="AA1988" s="294">
        <f>VLOOKUP(G1988,Ma_KH!$A:$R,14,0)</f>
        <v>60</v>
      </c>
    </row>
    <row r="1989" spans="1:27" x14ac:dyDescent="0.25">
      <c r="A1989" s="277">
        <v>46052</v>
      </c>
      <c r="B1989" s="278">
        <v>4184003493</v>
      </c>
      <c r="C1989" s="288" t="s">
        <v>15180</v>
      </c>
      <c r="D1989" s="286">
        <v>46056</v>
      </c>
      <c r="E1989" s="213"/>
      <c r="F1989" s="214"/>
      <c r="G1989" s="255" t="s">
        <v>13797</v>
      </c>
      <c r="H1989" s="213"/>
      <c r="I1989" s="212">
        <v>4184003493</v>
      </c>
      <c r="J1989" s="212" t="s">
        <v>1786</v>
      </c>
      <c r="K1989" s="212" t="s">
        <v>37</v>
      </c>
      <c r="L1989" s="215" t="str">
        <f>VLOOKUP($K1989,[1]TONG_SL!$A$1:$D$65536,2,0)</f>
        <v>Chả cốm 300g</v>
      </c>
      <c r="M1989" s="247"/>
      <c r="N1989" s="215" t="str">
        <f t="shared" si="235"/>
        <v>K-C6</v>
      </c>
      <c r="O1989" s="222"/>
      <c r="P1989" s="222"/>
      <c r="Q1989" s="215" t="str">
        <f>VLOOKUP(K1989,TONG_SL!$A:$D,3,0)</f>
        <v>Túi</v>
      </c>
      <c r="R1989" s="224">
        <v>5</v>
      </c>
      <c r="S1989" s="290"/>
      <c r="T1989" s="290">
        <f>VLOOKUP(VLOOKUP(G1989,Ma_KH!$A:$R,18,0)&amp;K1989,Gia_MB!$A:$F,6,0)</f>
        <v>74250</v>
      </c>
      <c r="U1989" s="291">
        <f t="shared" si="236"/>
        <v>371250</v>
      </c>
      <c r="V1989" s="290"/>
      <c r="W1989" s="292">
        <f t="shared" si="237"/>
        <v>0</v>
      </c>
      <c r="X1989" s="293" t="str">
        <f t="shared" si="238"/>
        <v>8</v>
      </c>
      <c r="Y1989" s="290"/>
      <c r="Z1989" s="291">
        <f t="shared" si="239"/>
        <v>29700</v>
      </c>
      <c r="AA1989" s="294">
        <f>VLOOKUP(G1989,Ma_KH!$A:$R,14,0)</f>
        <v>60</v>
      </c>
    </row>
    <row r="1990" spans="1:27" x14ac:dyDescent="0.25">
      <c r="A1990" s="277">
        <v>46052</v>
      </c>
      <c r="B1990" s="278">
        <v>4184003493</v>
      </c>
      <c r="C1990" s="288" t="s">
        <v>15180</v>
      </c>
      <c r="D1990" s="286">
        <v>46056</v>
      </c>
      <c r="E1990" s="213"/>
      <c r="F1990" s="214"/>
      <c r="G1990" s="255" t="s">
        <v>13797</v>
      </c>
      <c r="H1990" s="213"/>
      <c r="I1990" s="212">
        <v>4184003493</v>
      </c>
      <c r="J1990" s="212" t="s">
        <v>1786</v>
      </c>
      <c r="K1990" s="217" t="s">
        <v>32</v>
      </c>
      <c r="L1990" s="215" t="str">
        <f>VLOOKUP($K1990,[1]TONG_SL!$A$1:$D$65536,2,0)</f>
        <v>Giò Tai Lưỡi Xào 250g</v>
      </c>
      <c r="M1990" s="247"/>
      <c r="N1990" s="215" t="str">
        <f t="shared" si="235"/>
        <v>K-C6</v>
      </c>
      <c r="O1990" s="222"/>
      <c r="P1990" s="222"/>
      <c r="Q1990" s="215" t="str">
        <f>VLOOKUP(K1990,TONG_SL!$A:$D,3,0)</f>
        <v>Túi</v>
      </c>
      <c r="R1990" s="224">
        <v>7</v>
      </c>
      <c r="S1990" s="290"/>
      <c r="T1990" s="290">
        <f>VLOOKUP(VLOOKUP(G1990,Ma_KH!$A:$R,18,0)&amp;K1990,Gia_MB!$A:$F,6,0)</f>
        <v>50182</v>
      </c>
      <c r="U1990" s="291">
        <f t="shared" si="236"/>
        <v>351274</v>
      </c>
      <c r="V1990" s="290"/>
      <c r="W1990" s="292">
        <f t="shared" si="237"/>
        <v>0</v>
      </c>
      <c r="X1990" s="293" t="str">
        <f t="shared" si="238"/>
        <v>8</v>
      </c>
      <c r="Y1990" s="290"/>
      <c r="Z1990" s="291">
        <f t="shared" si="239"/>
        <v>28101.920000000002</v>
      </c>
      <c r="AA1990" s="294">
        <f>VLOOKUP(G1990,Ma_KH!$A:$R,14,0)</f>
        <v>60</v>
      </c>
    </row>
    <row r="1991" spans="1:27" x14ac:dyDescent="0.25">
      <c r="A1991" s="277">
        <v>46052</v>
      </c>
      <c r="B1991" s="278">
        <v>4184003493</v>
      </c>
      <c r="C1991" s="288" t="s">
        <v>15180</v>
      </c>
      <c r="D1991" s="286">
        <v>46056</v>
      </c>
      <c r="E1991" s="213"/>
      <c r="F1991" s="214"/>
      <c r="G1991" s="255" t="s">
        <v>13797</v>
      </c>
      <c r="H1991" s="213"/>
      <c r="I1991" s="212">
        <v>4184003493</v>
      </c>
      <c r="J1991" s="212" t="s">
        <v>1786</v>
      </c>
      <c r="K1991" s="212" t="s">
        <v>48</v>
      </c>
      <c r="L1991" s="215" t="str">
        <f>VLOOKUP($K1991,[1]TONG_SL!$A$1:$D$65536,2,0)</f>
        <v>Mọc Nấm Hương 250g</v>
      </c>
      <c r="M1991" s="247"/>
      <c r="N1991" s="215" t="str">
        <f t="shared" si="235"/>
        <v>K-C6</v>
      </c>
      <c r="O1991" s="222"/>
      <c r="P1991" s="222"/>
      <c r="Q1991" s="215" t="str">
        <f>VLOOKUP(K1991,TONG_SL!$A:$D,3,0)</f>
        <v>Túi</v>
      </c>
      <c r="R1991" s="224">
        <v>5</v>
      </c>
      <c r="S1991" s="290"/>
      <c r="T1991" s="290">
        <f>VLOOKUP(VLOOKUP(G1991,Ma_KH!$A:$R,18,0)&amp;K1991,Gia_MB!$A:$F,6,0)</f>
        <v>46000</v>
      </c>
      <c r="U1991" s="291">
        <f t="shared" si="236"/>
        <v>230000</v>
      </c>
      <c r="V1991" s="290"/>
      <c r="W1991" s="292">
        <f t="shared" si="237"/>
        <v>0</v>
      </c>
      <c r="X1991" s="293" t="str">
        <f t="shared" si="238"/>
        <v>8</v>
      </c>
      <c r="Y1991" s="290"/>
      <c r="Z1991" s="291">
        <f t="shared" si="239"/>
        <v>18400</v>
      </c>
      <c r="AA1991" s="294">
        <f>VLOOKUP(G1991,Ma_KH!$A:$R,14,0)</f>
        <v>60</v>
      </c>
    </row>
    <row r="1992" spans="1:27" x14ac:dyDescent="0.25">
      <c r="A1992" s="277">
        <v>46052</v>
      </c>
      <c r="B1992" s="278">
        <v>4184003493</v>
      </c>
      <c r="C1992" s="288" t="s">
        <v>15180</v>
      </c>
      <c r="D1992" s="286">
        <v>46056</v>
      </c>
      <c r="E1992" s="213"/>
      <c r="F1992" s="214"/>
      <c r="G1992" s="255" t="s">
        <v>13797</v>
      </c>
      <c r="H1992" s="213"/>
      <c r="I1992" s="212">
        <v>4184003493</v>
      </c>
      <c r="J1992" s="212" t="s">
        <v>1786</v>
      </c>
      <c r="K1992" s="212" t="s">
        <v>30</v>
      </c>
      <c r="L1992" s="215" t="str">
        <f>VLOOKUP($K1992,[1]TONG_SL!$A$1:$D$65536,2,0)</f>
        <v>Gà muối 500g</v>
      </c>
      <c r="M1992" s="247"/>
      <c r="N1992" s="215" t="str">
        <f t="shared" si="235"/>
        <v>K-C6</v>
      </c>
      <c r="O1992" s="222"/>
      <c r="P1992" s="222"/>
      <c r="Q1992" s="215" t="str">
        <f>VLOOKUP(K1992,TONG_SL!$A:$D,3,0)</f>
        <v>Túi</v>
      </c>
      <c r="R1992" s="224">
        <v>10</v>
      </c>
      <c r="S1992" s="290"/>
      <c r="T1992" s="290">
        <f>VLOOKUP(VLOOKUP(G1992,Ma_KH!$A:$R,18,0)&amp;K1992,Gia_MB!$A:$F,6,0)</f>
        <v>116611</v>
      </c>
      <c r="U1992" s="291">
        <f t="shared" si="236"/>
        <v>1166110</v>
      </c>
      <c r="V1992" s="290"/>
      <c r="W1992" s="292">
        <f t="shared" si="237"/>
        <v>0</v>
      </c>
      <c r="X1992" s="293" t="str">
        <f t="shared" si="238"/>
        <v>8</v>
      </c>
      <c r="Y1992" s="290"/>
      <c r="Z1992" s="291">
        <f t="shared" si="239"/>
        <v>93288.8</v>
      </c>
      <c r="AA1992" s="294">
        <f>VLOOKUP(G1992,Ma_KH!$A:$R,14,0)</f>
        <v>60</v>
      </c>
    </row>
    <row r="1993" spans="1:27" x14ac:dyDescent="0.25">
      <c r="A1993" s="277">
        <v>46053</v>
      </c>
      <c r="B1993" s="278">
        <v>4184022582</v>
      </c>
      <c r="C1993" s="288" t="s">
        <v>15180</v>
      </c>
      <c r="D1993" s="286">
        <v>46056</v>
      </c>
      <c r="E1993" s="213"/>
      <c r="F1993" s="214"/>
      <c r="G1993" s="255" t="s">
        <v>14044</v>
      </c>
      <c r="H1993" s="213"/>
      <c r="I1993" s="212">
        <v>4184022582</v>
      </c>
      <c r="J1993" s="212" t="s">
        <v>1786</v>
      </c>
      <c r="K1993" s="212" t="s">
        <v>39</v>
      </c>
      <c r="L1993" s="215" t="str">
        <f>VLOOKUP($K1993,[1]TONG_SL!$A$1:$D$65536,2,0)</f>
        <v>Chả nướng 300g</v>
      </c>
      <c r="M1993" s="247"/>
      <c r="N1993" s="215" t="str">
        <f t="shared" si="235"/>
        <v>K-C6</v>
      </c>
      <c r="O1993" s="222"/>
      <c r="P1993" s="222"/>
      <c r="Q1993" s="215" t="str">
        <f>VLOOKUP(K1993,TONG_SL!$A:$D,3,0)</f>
        <v>Túi</v>
      </c>
      <c r="R1993" s="224">
        <v>3</v>
      </c>
      <c r="S1993" s="290"/>
      <c r="T1993" s="290">
        <f>VLOOKUP(VLOOKUP(G1993,Ma_KH!$A:$R,18,0)&amp;K1993,Gia_MB!$A:$F,6,0)</f>
        <v>70950</v>
      </c>
      <c r="U1993" s="291">
        <f t="shared" si="236"/>
        <v>212850</v>
      </c>
      <c r="V1993" s="290"/>
      <c r="W1993" s="292">
        <f t="shared" si="237"/>
        <v>0</v>
      </c>
      <c r="X1993" s="293" t="str">
        <f t="shared" si="238"/>
        <v>8</v>
      </c>
      <c r="Y1993" s="290"/>
      <c r="Z1993" s="291">
        <f t="shared" si="239"/>
        <v>17028</v>
      </c>
      <c r="AA1993" s="294">
        <f>VLOOKUP(G1993,Ma_KH!$A:$R,14,0)</f>
        <v>60</v>
      </c>
    </row>
    <row r="1994" spans="1:27" x14ac:dyDescent="0.25">
      <c r="A1994" s="277">
        <v>46053</v>
      </c>
      <c r="B1994" s="278">
        <v>4184022582</v>
      </c>
      <c r="C1994" s="288" t="s">
        <v>15180</v>
      </c>
      <c r="D1994" s="286">
        <v>46056</v>
      </c>
      <c r="E1994" s="213"/>
      <c r="F1994" s="214"/>
      <c r="G1994" s="255" t="s">
        <v>14044</v>
      </c>
      <c r="H1994" s="213"/>
      <c r="I1994" s="212">
        <v>4184022582</v>
      </c>
      <c r="J1994" s="212" t="s">
        <v>1786</v>
      </c>
      <c r="K1994" s="212" t="s">
        <v>32</v>
      </c>
      <c r="L1994" s="215" t="str">
        <f>VLOOKUP($K1994,[1]TONG_SL!$A$1:$D$65536,2,0)</f>
        <v>Giò Tai Lưỡi Xào 250g</v>
      </c>
      <c r="M1994" s="247"/>
      <c r="N1994" s="215" t="str">
        <f t="shared" si="235"/>
        <v>K-C6</v>
      </c>
      <c r="O1994" s="222"/>
      <c r="P1994" s="222"/>
      <c r="Q1994" s="215" t="str">
        <f>VLOOKUP(K1994,TONG_SL!$A:$D,3,0)</f>
        <v>Túi</v>
      </c>
      <c r="R1994" s="224">
        <v>8</v>
      </c>
      <c r="S1994" s="290"/>
      <c r="T1994" s="290">
        <f>VLOOKUP(VLOOKUP(G1994,Ma_KH!$A:$R,18,0)&amp;K1994,Gia_MB!$A:$F,6,0)</f>
        <v>50182</v>
      </c>
      <c r="U1994" s="291">
        <f t="shared" si="236"/>
        <v>401456</v>
      </c>
      <c r="V1994" s="290"/>
      <c r="W1994" s="292">
        <f t="shared" si="237"/>
        <v>0</v>
      </c>
      <c r="X1994" s="293" t="str">
        <f t="shared" si="238"/>
        <v>8</v>
      </c>
      <c r="Y1994" s="290"/>
      <c r="Z1994" s="291">
        <f t="shared" si="239"/>
        <v>32116.48</v>
      </c>
      <c r="AA1994" s="294">
        <f>VLOOKUP(G1994,Ma_KH!$A:$R,14,0)</f>
        <v>60</v>
      </c>
    </row>
    <row r="1995" spans="1:27" x14ac:dyDescent="0.25">
      <c r="A1995" s="277">
        <v>46053</v>
      </c>
      <c r="B1995" s="278">
        <v>4184022582</v>
      </c>
      <c r="C1995" s="288" t="s">
        <v>15180</v>
      </c>
      <c r="D1995" s="286">
        <v>46056</v>
      </c>
      <c r="E1995" s="213"/>
      <c r="F1995" s="214"/>
      <c r="G1995" s="255" t="s">
        <v>14044</v>
      </c>
      <c r="H1995" s="213"/>
      <c r="I1995" s="212">
        <v>4184022582</v>
      </c>
      <c r="J1995" s="212" t="s">
        <v>1786</v>
      </c>
      <c r="K1995" s="212" t="s">
        <v>34</v>
      </c>
      <c r="L1995" s="215" t="str">
        <f>VLOOKUP($K1995,[1]TONG_SL!$A$1:$D$65536,2,0)</f>
        <v>Tai heo muối 200g</v>
      </c>
      <c r="M1995" s="247"/>
      <c r="N1995" s="215" t="str">
        <f t="shared" si="235"/>
        <v>K-C6</v>
      </c>
      <c r="O1995" s="222"/>
      <c r="P1995" s="222"/>
      <c r="Q1995" s="215" t="str">
        <f>VLOOKUP(K1995,TONG_SL!$A:$D,3,0)</f>
        <v>Túi</v>
      </c>
      <c r="R1995" s="224">
        <v>3</v>
      </c>
      <c r="S1995" s="290"/>
      <c r="T1995" s="290">
        <f>VLOOKUP(VLOOKUP(G1995,Ma_KH!$A:$R,18,0)&amp;K1995,Gia_MB!$A:$F,6,0)</f>
        <v>55595</v>
      </c>
      <c r="U1995" s="291">
        <f t="shared" si="236"/>
        <v>166785</v>
      </c>
      <c r="V1995" s="290"/>
      <c r="W1995" s="292">
        <f t="shared" si="237"/>
        <v>0</v>
      </c>
      <c r="X1995" s="293" t="str">
        <f t="shared" si="238"/>
        <v>8</v>
      </c>
      <c r="Y1995" s="290"/>
      <c r="Z1995" s="291">
        <f t="shared" si="239"/>
        <v>13342.800000000001</v>
      </c>
      <c r="AA1995" s="294">
        <f>VLOOKUP(G1995,Ma_KH!$A:$R,14,0)</f>
        <v>60</v>
      </c>
    </row>
    <row r="1996" spans="1:27" x14ac:dyDescent="0.25">
      <c r="A1996" s="211">
        <v>46053</v>
      </c>
      <c r="B1996" s="217" t="s">
        <v>15782</v>
      </c>
      <c r="C1996" s="10" t="s">
        <v>15180</v>
      </c>
      <c r="D1996" s="9">
        <v>46056</v>
      </c>
      <c r="E1996" s="213"/>
      <c r="F1996" s="214"/>
      <c r="G1996" s="255" t="s">
        <v>14930</v>
      </c>
      <c r="H1996" s="213"/>
      <c r="I1996" s="217" t="s">
        <v>15782</v>
      </c>
      <c r="J1996" s="212" t="s">
        <v>1786</v>
      </c>
      <c r="K1996" s="212" t="s">
        <v>30</v>
      </c>
      <c r="L1996" s="215" t="str">
        <f>VLOOKUP($K1996,[1]TONG_SL!$A$1:$D$65536,2,0)</f>
        <v>Gà muối 500g</v>
      </c>
      <c r="M1996" s="247"/>
      <c r="N1996" s="215" t="str">
        <f t="shared" si="235"/>
        <v>K-C6</v>
      </c>
      <c r="O1996" s="222"/>
      <c r="P1996" s="222"/>
      <c r="Q1996" s="215" t="str">
        <f>VLOOKUP(K1996,TONG_SL!$A:$D,3,0)</f>
        <v>Túi</v>
      </c>
      <c r="R1996" s="224">
        <v>9</v>
      </c>
      <c r="S1996" s="290"/>
      <c r="T1996" s="290">
        <f>VLOOKUP(VLOOKUP(G1996,Ma_KH!$A:$R,18,0)&amp;K1996,Gia_MB!$A:$F,6,0)</f>
        <v>116611</v>
      </c>
      <c r="U1996" s="291">
        <f t="shared" si="236"/>
        <v>1049499</v>
      </c>
      <c r="V1996" s="290"/>
      <c r="W1996" s="292">
        <f t="shared" si="237"/>
        <v>0</v>
      </c>
      <c r="X1996" s="293" t="str">
        <f t="shared" si="238"/>
        <v>8</v>
      </c>
      <c r="Y1996" s="290"/>
      <c r="Z1996" s="291">
        <f t="shared" si="239"/>
        <v>83959.92</v>
      </c>
      <c r="AA1996" s="294">
        <f>VLOOKUP(G1996,Ma_KH!$A:$R,14,0)</f>
        <v>60</v>
      </c>
    </row>
    <row r="1997" spans="1:27" x14ac:dyDescent="0.25">
      <c r="A1997" s="211">
        <v>46053</v>
      </c>
      <c r="B1997" s="217" t="s">
        <v>15782</v>
      </c>
      <c r="C1997" s="10" t="s">
        <v>15180</v>
      </c>
      <c r="D1997" s="9">
        <v>46056</v>
      </c>
      <c r="E1997" s="213"/>
      <c r="F1997" s="214"/>
      <c r="G1997" s="255" t="s">
        <v>14930</v>
      </c>
      <c r="H1997" s="213"/>
      <c r="I1997" s="217" t="s">
        <v>15782</v>
      </c>
      <c r="J1997" s="212" t="s">
        <v>1786</v>
      </c>
      <c r="K1997" s="212" t="s">
        <v>27</v>
      </c>
      <c r="L1997" s="215" t="str">
        <f>VLOOKUP($K1997,[1]TONG_SL!$A$1:$D$65536,2,0)</f>
        <v>Chân giò heo muối 300g</v>
      </c>
      <c r="M1997" s="247"/>
      <c r="N1997" s="215" t="str">
        <f t="shared" si="235"/>
        <v>K-C6</v>
      </c>
      <c r="O1997" s="222"/>
      <c r="P1997" s="222"/>
      <c r="Q1997" s="215" t="str">
        <f>VLOOKUP(K1997,TONG_SL!$A:$D,3,0)</f>
        <v>Túi</v>
      </c>
      <c r="R1997" s="224">
        <v>29</v>
      </c>
      <c r="S1997" s="290"/>
      <c r="T1997" s="290">
        <f>VLOOKUP(VLOOKUP(G1997,Ma_KH!$A:$R,18,0)&amp;K1997,Gia_MB!$A:$F,6,0)</f>
        <v>73431</v>
      </c>
      <c r="U1997" s="291">
        <f t="shared" si="236"/>
        <v>2129499</v>
      </c>
      <c r="V1997" s="290"/>
      <c r="W1997" s="292">
        <f t="shared" si="237"/>
        <v>0</v>
      </c>
      <c r="X1997" s="293" t="str">
        <f t="shared" si="238"/>
        <v>8</v>
      </c>
      <c r="Y1997" s="290"/>
      <c r="Z1997" s="291">
        <f t="shared" si="239"/>
        <v>170359.92</v>
      </c>
      <c r="AA1997" s="294">
        <f>VLOOKUP(G1997,Ma_KH!$A:$R,14,0)</f>
        <v>60</v>
      </c>
    </row>
    <row r="1998" spans="1:27" x14ac:dyDescent="0.25">
      <c r="A1998" s="211">
        <v>46053</v>
      </c>
      <c r="B1998" s="217" t="s">
        <v>15782</v>
      </c>
      <c r="C1998" s="10" t="s">
        <v>15180</v>
      </c>
      <c r="D1998" s="9">
        <v>46056</v>
      </c>
      <c r="E1998" s="213"/>
      <c r="F1998" s="214"/>
      <c r="G1998" s="255" t="s">
        <v>14930</v>
      </c>
      <c r="H1998" s="213"/>
      <c r="I1998" s="217" t="s">
        <v>15782</v>
      </c>
      <c r="J1998" s="212" t="s">
        <v>1786</v>
      </c>
      <c r="K1998" s="212" t="s">
        <v>32</v>
      </c>
      <c r="L1998" s="215" t="str">
        <f>VLOOKUP($K1998,[1]TONG_SL!$A$1:$D$65536,2,0)</f>
        <v>Giò Tai Lưỡi Xào 250g</v>
      </c>
      <c r="M1998" s="247"/>
      <c r="N1998" s="215" t="str">
        <f t="shared" si="235"/>
        <v>K-C6</v>
      </c>
      <c r="O1998" s="222"/>
      <c r="P1998" s="222"/>
      <c r="Q1998" s="215" t="str">
        <f>VLOOKUP(K1998,TONG_SL!$A:$D,3,0)</f>
        <v>Túi</v>
      </c>
      <c r="R1998" s="224">
        <v>7</v>
      </c>
      <c r="S1998" s="290"/>
      <c r="T1998" s="290">
        <f>VLOOKUP(VLOOKUP(G1998,Ma_KH!$A:$R,18,0)&amp;K1998,Gia_MB!$A:$F,6,0)</f>
        <v>50182</v>
      </c>
      <c r="U1998" s="291">
        <f t="shared" si="236"/>
        <v>351274</v>
      </c>
      <c r="V1998" s="290"/>
      <c r="W1998" s="292">
        <f t="shared" si="237"/>
        <v>0</v>
      </c>
      <c r="X1998" s="293" t="str">
        <f t="shared" si="238"/>
        <v>8</v>
      </c>
      <c r="Y1998" s="290"/>
      <c r="Z1998" s="291">
        <f t="shared" si="239"/>
        <v>28101.920000000002</v>
      </c>
      <c r="AA1998" s="294">
        <f>VLOOKUP(G1998,Ma_KH!$A:$R,14,0)</f>
        <v>60</v>
      </c>
    </row>
    <row r="1999" spans="1:27" x14ac:dyDescent="0.25">
      <c r="A1999" s="211">
        <v>46053</v>
      </c>
      <c r="B1999" s="217" t="s">
        <v>15783</v>
      </c>
      <c r="C1999" s="10" t="s">
        <v>15180</v>
      </c>
      <c r="D1999" s="9">
        <v>46056</v>
      </c>
      <c r="E1999" s="213"/>
      <c r="F1999" s="214"/>
      <c r="G1999" s="255" t="s">
        <v>14931</v>
      </c>
      <c r="H1999" s="213"/>
      <c r="I1999" s="217" t="s">
        <v>15783</v>
      </c>
      <c r="J1999" s="212" t="s">
        <v>1786</v>
      </c>
      <c r="K1999" s="212" t="s">
        <v>27</v>
      </c>
      <c r="L1999" s="215" t="str">
        <f>VLOOKUP($K1999,[1]TONG_SL!$A$1:$D$65536,2,0)</f>
        <v>Chân giò heo muối 300g</v>
      </c>
      <c r="M1999" s="247"/>
      <c r="N1999" s="215" t="str">
        <f t="shared" si="235"/>
        <v>K-C6</v>
      </c>
      <c r="O1999" s="222"/>
      <c r="P1999" s="222"/>
      <c r="Q1999" s="215" t="str">
        <f>VLOOKUP(K1999,TONG_SL!$A:$D,3,0)</f>
        <v>Túi</v>
      </c>
      <c r="R1999" s="224">
        <v>21</v>
      </c>
      <c r="S1999" s="290"/>
      <c r="T1999" s="290">
        <f>VLOOKUP(VLOOKUP(G1999,Ma_KH!$A:$R,18,0)&amp;K1999,Gia_MB!$A:$F,6,0)</f>
        <v>73431</v>
      </c>
      <c r="U1999" s="291">
        <f t="shared" si="236"/>
        <v>1542051</v>
      </c>
      <c r="V1999" s="290"/>
      <c r="W1999" s="292">
        <f t="shared" si="237"/>
        <v>0</v>
      </c>
      <c r="X1999" s="293" t="str">
        <f t="shared" si="238"/>
        <v>8</v>
      </c>
      <c r="Y1999" s="290"/>
      <c r="Z1999" s="291">
        <f t="shared" si="239"/>
        <v>123364.08</v>
      </c>
      <c r="AA1999" s="294">
        <f>VLOOKUP(G1999,Ma_KH!$A:$R,14,0)</f>
        <v>60</v>
      </c>
    </row>
    <row r="2000" spans="1:27" x14ac:dyDescent="0.25">
      <c r="A2000" s="211">
        <v>46053</v>
      </c>
      <c r="B2000" s="217" t="s">
        <v>15783</v>
      </c>
      <c r="C2000" s="10" t="s">
        <v>15180</v>
      </c>
      <c r="D2000" s="9">
        <v>46056</v>
      </c>
      <c r="E2000" s="213"/>
      <c r="F2000" s="214"/>
      <c r="G2000" s="255" t="s">
        <v>14931</v>
      </c>
      <c r="H2000" s="213"/>
      <c r="I2000" s="217" t="s">
        <v>15783</v>
      </c>
      <c r="J2000" s="212" t="s">
        <v>1786</v>
      </c>
      <c r="K2000" s="212" t="s">
        <v>37</v>
      </c>
      <c r="L2000" s="215" t="str">
        <f>VLOOKUP($K2000,[1]TONG_SL!$A$1:$D$65536,2,0)</f>
        <v>Chả cốm 300g</v>
      </c>
      <c r="M2000" s="247"/>
      <c r="N2000" s="215" t="str">
        <f t="shared" si="235"/>
        <v>K-C6</v>
      </c>
      <c r="O2000" s="222"/>
      <c r="P2000" s="222"/>
      <c r="Q2000" s="215" t="str">
        <f>VLOOKUP(K2000,TONG_SL!$A:$D,3,0)</f>
        <v>Túi</v>
      </c>
      <c r="R2000" s="224">
        <v>5</v>
      </c>
      <c r="S2000" s="290"/>
      <c r="T2000" s="290">
        <f>VLOOKUP(VLOOKUP(G2000,Ma_KH!$A:$R,18,0)&amp;K2000,Gia_MB!$A:$F,6,0)</f>
        <v>74250</v>
      </c>
      <c r="U2000" s="291">
        <f t="shared" si="236"/>
        <v>371250</v>
      </c>
      <c r="V2000" s="290"/>
      <c r="W2000" s="292">
        <f t="shared" si="237"/>
        <v>0</v>
      </c>
      <c r="X2000" s="293" t="str">
        <f t="shared" si="238"/>
        <v>8</v>
      </c>
      <c r="Y2000" s="290"/>
      <c r="Z2000" s="291">
        <f t="shared" si="239"/>
        <v>29700</v>
      </c>
      <c r="AA2000" s="294">
        <f>VLOOKUP(G2000,Ma_KH!$A:$R,14,0)</f>
        <v>60</v>
      </c>
    </row>
    <row r="2001" spans="1:27" x14ac:dyDescent="0.25">
      <c r="A2001" s="277">
        <v>46046</v>
      </c>
      <c r="B2001" s="278">
        <v>4183607755</v>
      </c>
      <c r="C2001" s="288" t="s">
        <v>15180</v>
      </c>
      <c r="D2001" s="286">
        <v>46056</v>
      </c>
      <c r="E2001" s="213"/>
      <c r="F2001" s="214"/>
      <c r="G2001" s="255" t="s">
        <v>14720</v>
      </c>
      <c r="H2001" s="213"/>
      <c r="I2001" s="212">
        <v>4183607755</v>
      </c>
      <c r="J2001" s="212" t="s">
        <v>70</v>
      </c>
      <c r="K2001" s="212" t="s">
        <v>30</v>
      </c>
      <c r="L2001" s="215" t="str">
        <f>VLOOKUP($K2001,[1]TONG_SL!$A$1:$D$65536,2,0)</f>
        <v>Gà muối 500g</v>
      </c>
      <c r="M2001" s="247"/>
      <c r="N2001" s="215" t="str">
        <f t="shared" si="235"/>
        <v>K-C6</v>
      </c>
      <c r="O2001" s="222"/>
      <c r="P2001" s="222"/>
      <c r="Q2001" s="215" t="str">
        <f>VLOOKUP(K2001,TONG_SL!$A:$D,3,0)</f>
        <v>Túi</v>
      </c>
      <c r="R2001" s="224">
        <v>9</v>
      </c>
      <c r="S2001" s="290"/>
      <c r="T2001" s="290">
        <f>VLOOKUP(VLOOKUP(G2001,Ma_KH!$A:$R,18,0)&amp;K2001,Gia_MB!$A:$F,6,0)</f>
        <v>116611</v>
      </c>
      <c r="U2001" s="291">
        <f t="shared" si="236"/>
        <v>1049499</v>
      </c>
      <c r="V2001" s="290"/>
      <c r="W2001" s="292">
        <f t="shared" si="237"/>
        <v>0</v>
      </c>
      <c r="X2001" s="293" t="str">
        <f t="shared" si="238"/>
        <v>8</v>
      </c>
      <c r="Y2001" s="290"/>
      <c r="Z2001" s="291">
        <f t="shared" si="239"/>
        <v>83959.92</v>
      </c>
      <c r="AA2001" s="294">
        <f>VLOOKUP(G2001,Ma_KH!$A:$R,14,0)</f>
        <v>60</v>
      </c>
    </row>
    <row r="2002" spans="1:27" x14ac:dyDescent="0.25">
      <c r="A2002" s="277">
        <v>46046</v>
      </c>
      <c r="B2002" s="278">
        <v>4183607701</v>
      </c>
      <c r="C2002" s="288" t="s">
        <v>15180</v>
      </c>
      <c r="D2002" s="286">
        <v>46056</v>
      </c>
      <c r="E2002" s="213"/>
      <c r="F2002" s="214"/>
      <c r="G2002" s="255" t="s">
        <v>14717</v>
      </c>
      <c r="H2002" s="213"/>
      <c r="I2002" s="212">
        <v>4183607701</v>
      </c>
      <c r="J2002" s="212" t="s">
        <v>70</v>
      </c>
      <c r="K2002" s="212" t="s">
        <v>34</v>
      </c>
      <c r="L2002" s="215" t="str">
        <f>VLOOKUP($K2002,[1]TONG_SL!$A$1:$D$65536,2,0)</f>
        <v>Tai heo muối 200g</v>
      </c>
      <c r="M2002" s="247"/>
      <c r="N2002" s="215" t="str">
        <f t="shared" si="235"/>
        <v>K-C6</v>
      </c>
      <c r="O2002" s="222"/>
      <c r="P2002" s="222"/>
      <c r="Q2002" s="215" t="str">
        <f>VLOOKUP(K2002,TONG_SL!$A:$D,3,0)</f>
        <v>Túi</v>
      </c>
      <c r="R2002" s="224">
        <v>2</v>
      </c>
      <c r="S2002" s="290"/>
      <c r="T2002" s="290">
        <f>VLOOKUP(VLOOKUP(G2002,Ma_KH!$A:$R,18,0)&amp;K2002,Gia_MB!$A:$F,6,0)</f>
        <v>55595</v>
      </c>
      <c r="U2002" s="291">
        <f t="shared" si="236"/>
        <v>111190</v>
      </c>
      <c r="V2002" s="290"/>
      <c r="W2002" s="292">
        <f t="shared" si="237"/>
        <v>0</v>
      </c>
      <c r="X2002" s="293" t="str">
        <f t="shared" si="238"/>
        <v>8</v>
      </c>
      <c r="Y2002" s="290"/>
      <c r="Z2002" s="291">
        <f t="shared" si="239"/>
        <v>8895.2000000000007</v>
      </c>
      <c r="AA2002" s="294">
        <f>VLOOKUP(G2002,Ma_KH!$A:$R,14,0)</f>
        <v>60</v>
      </c>
    </row>
    <row r="2003" spans="1:27" x14ac:dyDescent="0.25">
      <c r="A2003" s="277">
        <v>46046</v>
      </c>
      <c r="B2003" s="278">
        <v>4183607701</v>
      </c>
      <c r="C2003" s="288" t="s">
        <v>15180</v>
      </c>
      <c r="D2003" s="286">
        <v>46056</v>
      </c>
      <c r="E2003" s="213"/>
      <c r="F2003" s="214"/>
      <c r="G2003" s="255" t="s">
        <v>14717</v>
      </c>
      <c r="H2003" s="213"/>
      <c r="I2003" s="212">
        <v>4183607701</v>
      </c>
      <c r="J2003" s="212" t="s">
        <v>70</v>
      </c>
      <c r="K2003" s="212" t="s">
        <v>48</v>
      </c>
      <c r="L2003" s="215" t="str">
        <f>VLOOKUP($K2003,[1]TONG_SL!$A$1:$D$65536,2,0)</f>
        <v>Mọc Nấm Hương 250g</v>
      </c>
      <c r="M2003" s="247"/>
      <c r="N2003" s="215" t="str">
        <f t="shared" si="235"/>
        <v>K-C6</v>
      </c>
      <c r="O2003" s="222"/>
      <c r="P2003" s="222"/>
      <c r="Q2003" s="215" t="str">
        <f>VLOOKUP(K2003,TONG_SL!$A:$D,3,0)</f>
        <v>Túi</v>
      </c>
      <c r="R2003" s="224">
        <v>1</v>
      </c>
      <c r="S2003" s="290"/>
      <c r="T2003" s="290">
        <f>VLOOKUP(VLOOKUP(G2003,Ma_KH!$A:$R,18,0)&amp;K2003,Gia_MB!$A:$F,6,0)</f>
        <v>46000</v>
      </c>
      <c r="U2003" s="291">
        <f t="shared" si="236"/>
        <v>46000</v>
      </c>
      <c r="V2003" s="290"/>
      <c r="W2003" s="292">
        <f t="shared" si="237"/>
        <v>0</v>
      </c>
      <c r="X2003" s="293" t="str">
        <f t="shared" si="238"/>
        <v>8</v>
      </c>
      <c r="Y2003" s="290"/>
      <c r="Z2003" s="291">
        <f t="shared" si="239"/>
        <v>3680</v>
      </c>
      <c r="AA2003" s="294">
        <f>VLOOKUP(G2003,Ma_KH!$A:$R,14,0)</f>
        <v>60</v>
      </c>
    </row>
    <row r="2004" spans="1:27" x14ac:dyDescent="0.25">
      <c r="A2004" s="277">
        <v>46046</v>
      </c>
      <c r="B2004" s="278">
        <v>4183607701</v>
      </c>
      <c r="C2004" s="288" t="s">
        <v>15180</v>
      </c>
      <c r="D2004" s="286">
        <v>46056</v>
      </c>
      <c r="E2004" s="213"/>
      <c r="F2004" s="214"/>
      <c r="G2004" s="255" t="s">
        <v>14717</v>
      </c>
      <c r="H2004" s="213"/>
      <c r="I2004" s="212">
        <v>4183607701</v>
      </c>
      <c r="J2004" s="212" t="s">
        <v>70</v>
      </c>
      <c r="K2004" s="212" t="s">
        <v>27</v>
      </c>
      <c r="L2004" s="215" t="str">
        <f>VLOOKUP($K2004,[1]TONG_SL!$A$1:$D$65536,2,0)</f>
        <v>Chân giò heo muối 300g</v>
      </c>
      <c r="M2004" s="247"/>
      <c r="N2004" s="215" t="str">
        <f t="shared" si="235"/>
        <v>K-C6</v>
      </c>
      <c r="O2004" s="222"/>
      <c r="P2004" s="222"/>
      <c r="Q2004" s="215" t="str">
        <f>VLOOKUP(K2004,TONG_SL!$A:$D,3,0)</f>
        <v>Túi</v>
      </c>
      <c r="R2004" s="224">
        <v>1</v>
      </c>
      <c r="S2004" s="290"/>
      <c r="T2004" s="290">
        <f>VLOOKUP(VLOOKUP(G2004,Ma_KH!$A:$R,18,0)&amp;K2004,Gia_MB!$A:$F,6,0)</f>
        <v>73431</v>
      </c>
      <c r="U2004" s="291">
        <f t="shared" si="236"/>
        <v>73431</v>
      </c>
      <c r="V2004" s="290"/>
      <c r="W2004" s="292">
        <f t="shared" si="237"/>
        <v>0</v>
      </c>
      <c r="X2004" s="293" t="str">
        <f t="shared" si="238"/>
        <v>8</v>
      </c>
      <c r="Y2004" s="290"/>
      <c r="Z2004" s="291">
        <f t="shared" si="239"/>
        <v>5874.4800000000005</v>
      </c>
      <c r="AA2004" s="294">
        <f>VLOOKUP(G2004,Ma_KH!$A:$R,14,0)</f>
        <v>60</v>
      </c>
    </row>
    <row r="2005" spans="1:27" x14ac:dyDescent="0.25">
      <c r="A2005" s="277">
        <v>46046</v>
      </c>
      <c r="B2005" s="278">
        <v>4183607701</v>
      </c>
      <c r="C2005" s="288" t="s">
        <v>15180</v>
      </c>
      <c r="D2005" s="286">
        <v>46056</v>
      </c>
      <c r="E2005" s="213"/>
      <c r="F2005" s="214"/>
      <c r="G2005" s="255" t="s">
        <v>14717</v>
      </c>
      <c r="H2005" s="213"/>
      <c r="I2005" s="212">
        <v>4183607701</v>
      </c>
      <c r="J2005" s="212" t="s">
        <v>70</v>
      </c>
      <c r="K2005" s="212" t="s">
        <v>30</v>
      </c>
      <c r="L2005" s="215" t="str">
        <f>VLOOKUP($K2005,[1]TONG_SL!$A$1:$D$65536,2,0)</f>
        <v>Gà muối 500g</v>
      </c>
      <c r="M2005" s="247"/>
      <c r="N2005" s="215" t="str">
        <f t="shared" si="235"/>
        <v>K-C6</v>
      </c>
      <c r="O2005" s="222"/>
      <c r="P2005" s="222"/>
      <c r="Q2005" s="215" t="str">
        <f>VLOOKUP(K2005,TONG_SL!$A:$D,3,0)</f>
        <v>Túi</v>
      </c>
      <c r="R2005" s="224">
        <v>19</v>
      </c>
      <c r="S2005" s="290"/>
      <c r="T2005" s="290">
        <f>VLOOKUP(VLOOKUP(G2005,Ma_KH!$A:$R,18,0)&amp;K2005,Gia_MB!$A:$F,6,0)</f>
        <v>116611</v>
      </c>
      <c r="U2005" s="291">
        <f t="shared" si="236"/>
        <v>2215609</v>
      </c>
      <c r="V2005" s="290"/>
      <c r="W2005" s="292">
        <f t="shared" si="237"/>
        <v>0</v>
      </c>
      <c r="X2005" s="293" t="str">
        <f t="shared" si="238"/>
        <v>8</v>
      </c>
      <c r="Y2005" s="290"/>
      <c r="Z2005" s="291">
        <f t="shared" si="239"/>
        <v>177248.72</v>
      </c>
      <c r="AA2005" s="294">
        <f>VLOOKUP(G2005,Ma_KH!$A:$R,14,0)</f>
        <v>60</v>
      </c>
    </row>
    <row r="2006" spans="1:27" x14ac:dyDescent="0.25">
      <c r="A2006" s="277">
        <v>46046</v>
      </c>
      <c r="B2006" s="278">
        <v>4183607991</v>
      </c>
      <c r="C2006" s="288" t="s">
        <v>15180</v>
      </c>
      <c r="D2006" s="286">
        <v>46056</v>
      </c>
      <c r="E2006" s="213"/>
      <c r="F2006" s="214"/>
      <c r="G2006" s="255" t="s">
        <v>14724</v>
      </c>
      <c r="H2006" s="213"/>
      <c r="I2006" s="212">
        <v>4183607991</v>
      </c>
      <c r="J2006" s="212" t="s">
        <v>70</v>
      </c>
      <c r="K2006" s="212" t="s">
        <v>27</v>
      </c>
      <c r="L2006" s="215" t="str">
        <f>VLOOKUP($K2006,[1]TONG_SL!$A$1:$D$65536,2,0)</f>
        <v>Chân giò heo muối 300g</v>
      </c>
      <c r="M2006" s="247"/>
      <c r="N2006" s="215" t="str">
        <f t="shared" si="235"/>
        <v>K-C6</v>
      </c>
      <c r="O2006" s="222"/>
      <c r="P2006" s="222"/>
      <c r="Q2006" s="215" t="str">
        <f>VLOOKUP(K2006,TONG_SL!$A:$D,3,0)</f>
        <v>Túi</v>
      </c>
      <c r="R2006" s="224">
        <v>20</v>
      </c>
      <c r="S2006" s="290"/>
      <c r="T2006" s="290">
        <f>VLOOKUP(VLOOKUP(G2006,Ma_KH!$A:$R,18,0)&amp;K2006,Gia_MB!$A:$F,6,0)</f>
        <v>73431</v>
      </c>
      <c r="U2006" s="291">
        <f t="shared" si="236"/>
        <v>1468620</v>
      </c>
      <c r="V2006" s="290"/>
      <c r="W2006" s="292">
        <f t="shared" si="237"/>
        <v>0</v>
      </c>
      <c r="X2006" s="293" t="str">
        <f t="shared" si="238"/>
        <v>8</v>
      </c>
      <c r="Y2006" s="290"/>
      <c r="Z2006" s="291">
        <f t="shared" si="239"/>
        <v>117489.60000000001</v>
      </c>
      <c r="AA2006" s="294">
        <f>VLOOKUP(G2006,Ma_KH!$A:$R,14,0)</f>
        <v>60</v>
      </c>
    </row>
    <row r="2007" spans="1:27" x14ac:dyDescent="0.25">
      <c r="A2007" s="277">
        <v>46046</v>
      </c>
      <c r="B2007" s="278">
        <v>4183607991</v>
      </c>
      <c r="C2007" s="288" t="s">
        <v>15180</v>
      </c>
      <c r="D2007" s="286">
        <v>46056</v>
      </c>
      <c r="E2007" s="213"/>
      <c r="F2007" s="214"/>
      <c r="G2007" s="255" t="s">
        <v>14724</v>
      </c>
      <c r="H2007" s="213"/>
      <c r="I2007" s="212">
        <v>4183607991</v>
      </c>
      <c r="J2007" s="212" t="s">
        <v>70</v>
      </c>
      <c r="K2007" s="212" t="s">
        <v>32</v>
      </c>
      <c r="L2007" s="215" t="str">
        <f>VLOOKUP($K2007,[1]TONG_SL!$A$1:$D$65536,2,0)</f>
        <v>Giò Tai Lưỡi Xào 250g</v>
      </c>
      <c r="M2007" s="247"/>
      <c r="N2007" s="215" t="str">
        <f t="shared" si="235"/>
        <v>K-C6</v>
      </c>
      <c r="O2007" s="222"/>
      <c r="P2007" s="222"/>
      <c r="Q2007" s="215" t="str">
        <f>VLOOKUP(K2007,TONG_SL!$A:$D,3,0)</f>
        <v>Túi</v>
      </c>
      <c r="R2007" s="224">
        <v>8</v>
      </c>
      <c r="S2007" s="290"/>
      <c r="T2007" s="290">
        <f>VLOOKUP(VLOOKUP(G2007,Ma_KH!$A:$R,18,0)&amp;K2007,Gia_MB!$A:$F,6,0)</f>
        <v>50182</v>
      </c>
      <c r="U2007" s="291">
        <f t="shared" si="236"/>
        <v>401456</v>
      </c>
      <c r="V2007" s="290"/>
      <c r="W2007" s="292">
        <f t="shared" si="237"/>
        <v>0</v>
      </c>
      <c r="X2007" s="293" t="str">
        <f t="shared" si="238"/>
        <v>8</v>
      </c>
      <c r="Y2007" s="290"/>
      <c r="Z2007" s="291">
        <f t="shared" si="239"/>
        <v>32116.48</v>
      </c>
      <c r="AA2007" s="294">
        <f>VLOOKUP(G2007,Ma_KH!$A:$R,14,0)</f>
        <v>60</v>
      </c>
    </row>
    <row r="2008" spans="1:27" x14ac:dyDescent="0.25">
      <c r="A2008" s="277">
        <v>46046</v>
      </c>
      <c r="B2008" s="278">
        <v>4183607991</v>
      </c>
      <c r="C2008" s="288" t="s">
        <v>15180</v>
      </c>
      <c r="D2008" s="286">
        <v>46056</v>
      </c>
      <c r="E2008" s="213"/>
      <c r="F2008" s="214"/>
      <c r="G2008" s="255" t="s">
        <v>14724</v>
      </c>
      <c r="H2008" s="213"/>
      <c r="I2008" s="212">
        <v>4183607991</v>
      </c>
      <c r="J2008" s="212" t="s">
        <v>70</v>
      </c>
      <c r="K2008" s="212" t="s">
        <v>30</v>
      </c>
      <c r="L2008" s="215" t="str">
        <f>VLOOKUP($K2008,[1]TONG_SL!$A$1:$D$65536,2,0)</f>
        <v>Gà muối 500g</v>
      </c>
      <c r="M2008" s="247"/>
      <c r="N2008" s="215" t="str">
        <f t="shared" si="235"/>
        <v>K-C6</v>
      </c>
      <c r="O2008" s="222"/>
      <c r="P2008" s="222"/>
      <c r="Q2008" s="215" t="str">
        <f>VLOOKUP(K2008,TONG_SL!$A:$D,3,0)</f>
        <v>Túi</v>
      </c>
      <c r="R2008" s="224">
        <v>31</v>
      </c>
      <c r="S2008" s="290"/>
      <c r="T2008" s="290">
        <f>VLOOKUP(VLOOKUP(G2008,Ma_KH!$A:$R,18,0)&amp;K2008,Gia_MB!$A:$F,6,0)</f>
        <v>116611</v>
      </c>
      <c r="U2008" s="291">
        <f t="shared" si="236"/>
        <v>3614941</v>
      </c>
      <c r="V2008" s="290"/>
      <c r="W2008" s="292">
        <f t="shared" si="237"/>
        <v>0</v>
      </c>
      <c r="X2008" s="293" t="str">
        <f t="shared" si="238"/>
        <v>8</v>
      </c>
      <c r="Y2008" s="290"/>
      <c r="Z2008" s="291">
        <f t="shared" si="239"/>
        <v>289195.28000000003</v>
      </c>
      <c r="AA2008" s="294">
        <f>VLOOKUP(G2008,Ma_KH!$A:$R,14,0)</f>
        <v>60</v>
      </c>
    </row>
    <row r="2009" spans="1:27" x14ac:dyDescent="0.25">
      <c r="A2009" s="277">
        <v>46046</v>
      </c>
      <c r="B2009" s="278">
        <v>4183607746</v>
      </c>
      <c r="C2009" s="288" t="s">
        <v>15180</v>
      </c>
      <c r="D2009" s="286">
        <v>46056</v>
      </c>
      <c r="E2009" s="213"/>
      <c r="F2009" s="214"/>
      <c r="G2009" s="255" t="s">
        <v>14924</v>
      </c>
      <c r="H2009" s="213"/>
      <c r="I2009" s="212">
        <v>4183607746</v>
      </c>
      <c r="J2009" s="212" t="s">
        <v>1786</v>
      </c>
      <c r="K2009" s="212" t="s">
        <v>27</v>
      </c>
      <c r="L2009" s="215" t="str">
        <f>VLOOKUP($K2009,[1]TONG_SL!$A$1:$D$65536,2,0)</f>
        <v>Chân giò heo muối 300g</v>
      </c>
      <c r="M2009" s="247"/>
      <c r="N2009" s="215" t="str">
        <f t="shared" si="235"/>
        <v>K-C6</v>
      </c>
      <c r="O2009" s="222"/>
      <c r="P2009" s="222"/>
      <c r="Q2009" s="215" t="str">
        <f>VLOOKUP(K2009,TONG_SL!$A:$D,3,0)</f>
        <v>Túi</v>
      </c>
      <c r="R2009" s="224">
        <v>5</v>
      </c>
      <c r="S2009" s="290"/>
      <c r="T2009" s="290">
        <f>VLOOKUP(VLOOKUP(G2009,Ma_KH!$A:$R,18,0)&amp;K2009,Gia_MB!$A:$F,6,0)</f>
        <v>73431</v>
      </c>
      <c r="U2009" s="291">
        <f t="shared" si="236"/>
        <v>367155</v>
      </c>
      <c r="V2009" s="290"/>
      <c r="W2009" s="292">
        <f t="shared" si="237"/>
        <v>0</v>
      </c>
      <c r="X2009" s="293" t="str">
        <f t="shared" si="238"/>
        <v>8</v>
      </c>
      <c r="Y2009" s="290"/>
      <c r="Z2009" s="291">
        <f t="shared" si="239"/>
        <v>29372.400000000001</v>
      </c>
      <c r="AA2009" s="294">
        <f>VLOOKUP(G2009,Ma_KH!$A:$R,14,0)</f>
        <v>60</v>
      </c>
    </row>
    <row r="2010" spans="1:27" x14ac:dyDescent="0.25">
      <c r="A2010" s="277">
        <v>46046</v>
      </c>
      <c r="B2010" s="278">
        <v>4183607746</v>
      </c>
      <c r="C2010" s="288" t="s">
        <v>15180</v>
      </c>
      <c r="D2010" s="286">
        <v>46056</v>
      </c>
      <c r="E2010" s="213"/>
      <c r="F2010" s="214"/>
      <c r="G2010" s="255" t="s">
        <v>14924</v>
      </c>
      <c r="H2010" s="213"/>
      <c r="I2010" s="212">
        <v>4183607746</v>
      </c>
      <c r="J2010" s="212" t="s">
        <v>1786</v>
      </c>
      <c r="K2010" s="212" t="s">
        <v>30</v>
      </c>
      <c r="L2010" s="215" t="str">
        <f>VLOOKUP($K2010,[1]TONG_SL!$A$1:$D$65536,2,0)</f>
        <v>Gà muối 500g</v>
      </c>
      <c r="M2010" s="247"/>
      <c r="N2010" s="215" t="str">
        <f t="shared" si="235"/>
        <v>K-C6</v>
      </c>
      <c r="O2010" s="222"/>
      <c r="P2010" s="222"/>
      <c r="Q2010" s="215" t="str">
        <f>VLOOKUP(K2010,TONG_SL!$A:$D,3,0)</f>
        <v>Túi</v>
      </c>
      <c r="R2010" s="224">
        <v>17</v>
      </c>
      <c r="S2010" s="290"/>
      <c r="T2010" s="290">
        <f>VLOOKUP(VLOOKUP(G2010,Ma_KH!$A:$R,18,0)&amp;K2010,Gia_MB!$A:$F,6,0)</f>
        <v>116611</v>
      </c>
      <c r="U2010" s="291">
        <f t="shared" si="236"/>
        <v>1982387</v>
      </c>
      <c r="V2010" s="290"/>
      <c r="W2010" s="292">
        <f t="shared" si="237"/>
        <v>0</v>
      </c>
      <c r="X2010" s="293" t="str">
        <f t="shared" si="238"/>
        <v>8</v>
      </c>
      <c r="Y2010" s="290"/>
      <c r="Z2010" s="291">
        <f t="shared" si="239"/>
        <v>158590.96</v>
      </c>
      <c r="AA2010" s="294">
        <f>VLOOKUP(G2010,Ma_KH!$A:$R,14,0)</f>
        <v>60</v>
      </c>
    </row>
    <row r="2011" spans="1:27" x14ac:dyDescent="0.25">
      <c r="A2011" s="277">
        <v>46046</v>
      </c>
      <c r="B2011" s="278">
        <v>4183607922</v>
      </c>
      <c r="C2011" s="288" t="s">
        <v>15180</v>
      </c>
      <c r="D2011" s="286">
        <v>46056</v>
      </c>
      <c r="E2011" s="213"/>
      <c r="F2011" s="214"/>
      <c r="G2011" s="255" t="s">
        <v>7254</v>
      </c>
      <c r="H2011" s="213"/>
      <c r="I2011" s="212">
        <v>4183607922</v>
      </c>
      <c r="J2011" s="212" t="s">
        <v>1786</v>
      </c>
      <c r="K2011" s="212" t="s">
        <v>34</v>
      </c>
      <c r="L2011" s="215" t="str">
        <f>VLOOKUP($K2011,[1]TONG_SL!$A$1:$D$65536,2,0)</f>
        <v>Tai heo muối 200g</v>
      </c>
      <c r="M2011" s="247"/>
      <c r="N2011" s="215" t="str">
        <f t="shared" si="235"/>
        <v>K-C6</v>
      </c>
      <c r="O2011" s="222"/>
      <c r="P2011" s="222"/>
      <c r="Q2011" s="215" t="str">
        <f>VLOOKUP(K2011,TONG_SL!$A:$D,3,0)</f>
        <v>Túi</v>
      </c>
      <c r="R2011" s="224">
        <v>1</v>
      </c>
      <c r="S2011" s="290"/>
      <c r="T2011" s="290">
        <f>VLOOKUP(VLOOKUP(G2011,Ma_KH!$A:$R,18,0)&amp;K2011,Gia_MB!$A:$F,6,0)</f>
        <v>55595</v>
      </c>
      <c r="U2011" s="291">
        <f t="shared" si="236"/>
        <v>55595</v>
      </c>
      <c r="V2011" s="290"/>
      <c r="W2011" s="292">
        <f t="shared" si="237"/>
        <v>0</v>
      </c>
      <c r="X2011" s="293" t="str">
        <f t="shared" si="238"/>
        <v>8</v>
      </c>
      <c r="Y2011" s="290"/>
      <c r="Z2011" s="291">
        <f t="shared" si="239"/>
        <v>4447.6000000000004</v>
      </c>
      <c r="AA2011" s="294">
        <f>VLOOKUP(G2011,Ma_KH!$A:$R,14,0)</f>
        <v>60</v>
      </c>
    </row>
    <row r="2012" spans="1:27" x14ac:dyDescent="0.25">
      <c r="A2012" s="277">
        <v>46046</v>
      </c>
      <c r="B2012" s="278">
        <v>4183607922</v>
      </c>
      <c r="C2012" s="288" t="s">
        <v>15180</v>
      </c>
      <c r="D2012" s="286">
        <v>46056</v>
      </c>
      <c r="E2012" s="213"/>
      <c r="F2012" s="214"/>
      <c r="G2012" s="255" t="s">
        <v>7254</v>
      </c>
      <c r="H2012" s="213"/>
      <c r="I2012" s="212">
        <v>4183607922</v>
      </c>
      <c r="J2012" s="212" t="s">
        <v>1786</v>
      </c>
      <c r="K2012" s="212" t="s">
        <v>30</v>
      </c>
      <c r="L2012" s="215" t="str">
        <f>VLOOKUP($K2012,[1]TONG_SL!$A$1:$D$65536,2,0)</f>
        <v>Gà muối 500g</v>
      </c>
      <c r="M2012" s="247"/>
      <c r="N2012" s="215" t="str">
        <f t="shared" si="235"/>
        <v>K-C6</v>
      </c>
      <c r="O2012" s="222"/>
      <c r="P2012" s="222"/>
      <c r="Q2012" s="215" t="str">
        <f>VLOOKUP(K2012,TONG_SL!$A:$D,3,0)</f>
        <v>Túi</v>
      </c>
      <c r="R2012" s="224">
        <v>36</v>
      </c>
      <c r="S2012" s="290"/>
      <c r="T2012" s="290">
        <f>VLOOKUP(VLOOKUP(G2012,Ma_KH!$A:$R,18,0)&amp;K2012,Gia_MB!$A:$F,6,0)</f>
        <v>116611</v>
      </c>
      <c r="U2012" s="291">
        <f t="shared" si="236"/>
        <v>4197996</v>
      </c>
      <c r="V2012" s="290"/>
      <c r="W2012" s="292">
        <f t="shared" si="237"/>
        <v>0</v>
      </c>
      <c r="X2012" s="293" t="str">
        <f t="shared" si="238"/>
        <v>8</v>
      </c>
      <c r="Y2012" s="290"/>
      <c r="Z2012" s="291">
        <f t="shared" si="239"/>
        <v>335839.68</v>
      </c>
      <c r="AA2012" s="294">
        <f>VLOOKUP(G2012,Ma_KH!$A:$R,14,0)</f>
        <v>60</v>
      </c>
    </row>
    <row r="2013" spans="1:27" x14ac:dyDescent="0.25">
      <c r="A2013" s="277">
        <v>46046</v>
      </c>
      <c r="B2013" s="278">
        <v>4183608053</v>
      </c>
      <c r="C2013" s="288" t="s">
        <v>15180</v>
      </c>
      <c r="D2013" s="286">
        <v>46056</v>
      </c>
      <c r="E2013" s="213"/>
      <c r="F2013" s="214"/>
      <c r="G2013" s="255" t="s">
        <v>14930</v>
      </c>
      <c r="H2013" s="213"/>
      <c r="I2013" s="212">
        <v>4183608053</v>
      </c>
      <c r="J2013" s="212" t="s">
        <v>1786</v>
      </c>
      <c r="K2013" s="212" t="s">
        <v>27</v>
      </c>
      <c r="L2013" s="215" t="str">
        <f>VLOOKUP($K2013,[1]TONG_SL!$A$1:$D$65536,2,0)</f>
        <v>Chân giò heo muối 300g</v>
      </c>
      <c r="M2013" s="247"/>
      <c r="N2013" s="215" t="str">
        <f t="shared" si="235"/>
        <v>K-C6</v>
      </c>
      <c r="O2013" s="222"/>
      <c r="P2013" s="222"/>
      <c r="Q2013" s="215" t="str">
        <f>VLOOKUP(K2013,TONG_SL!$A:$D,3,0)</f>
        <v>Túi</v>
      </c>
      <c r="R2013" s="224">
        <v>21</v>
      </c>
      <c r="S2013" s="290"/>
      <c r="T2013" s="290">
        <f>VLOOKUP(VLOOKUP(G2013,Ma_KH!$A:$R,18,0)&amp;K2013,Gia_MB!$A:$F,6,0)</f>
        <v>73431</v>
      </c>
      <c r="U2013" s="291">
        <f t="shared" si="236"/>
        <v>1542051</v>
      </c>
      <c r="V2013" s="290"/>
      <c r="W2013" s="292">
        <f t="shared" si="237"/>
        <v>0</v>
      </c>
      <c r="X2013" s="293" t="str">
        <f t="shared" si="238"/>
        <v>8</v>
      </c>
      <c r="Y2013" s="290"/>
      <c r="Z2013" s="291">
        <f t="shared" si="239"/>
        <v>123364.08</v>
      </c>
      <c r="AA2013" s="294">
        <f>VLOOKUP(G2013,Ma_KH!$A:$R,14,0)</f>
        <v>60</v>
      </c>
    </row>
    <row r="2014" spans="1:27" x14ac:dyDescent="0.25">
      <c r="A2014" s="277">
        <v>46046</v>
      </c>
      <c r="B2014" s="278">
        <v>4183608053</v>
      </c>
      <c r="C2014" s="288" t="s">
        <v>15180</v>
      </c>
      <c r="D2014" s="286">
        <v>46056</v>
      </c>
      <c r="E2014" s="213"/>
      <c r="F2014" s="214"/>
      <c r="G2014" s="255" t="s">
        <v>14930</v>
      </c>
      <c r="H2014" s="213"/>
      <c r="I2014" s="212">
        <v>4183608053</v>
      </c>
      <c r="J2014" s="212" t="s">
        <v>1786</v>
      </c>
      <c r="K2014" s="212" t="s">
        <v>32</v>
      </c>
      <c r="L2014" s="215" t="str">
        <f>VLOOKUP($K2014,[1]TONG_SL!$A$1:$D$65536,2,0)</f>
        <v>Giò Tai Lưỡi Xào 250g</v>
      </c>
      <c r="M2014" s="247"/>
      <c r="N2014" s="215" t="str">
        <f t="shared" si="235"/>
        <v>K-C6</v>
      </c>
      <c r="O2014" s="222"/>
      <c r="P2014" s="222"/>
      <c r="Q2014" s="215" t="str">
        <f>VLOOKUP(K2014,TONG_SL!$A:$D,3,0)</f>
        <v>Túi</v>
      </c>
      <c r="R2014" s="224">
        <v>3</v>
      </c>
      <c r="S2014" s="290"/>
      <c r="T2014" s="290">
        <f>VLOOKUP(VLOOKUP(G2014,Ma_KH!$A:$R,18,0)&amp;K2014,Gia_MB!$A:$F,6,0)</f>
        <v>50182</v>
      </c>
      <c r="U2014" s="291">
        <f t="shared" si="236"/>
        <v>150546</v>
      </c>
      <c r="V2014" s="290"/>
      <c r="W2014" s="292">
        <f t="shared" si="237"/>
        <v>0</v>
      </c>
      <c r="X2014" s="293" t="str">
        <f t="shared" si="238"/>
        <v>8</v>
      </c>
      <c r="Y2014" s="290"/>
      <c r="Z2014" s="291">
        <f t="shared" si="239"/>
        <v>12043.68</v>
      </c>
      <c r="AA2014" s="294">
        <f>VLOOKUP(G2014,Ma_KH!$A:$R,14,0)</f>
        <v>60</v>
      </c>
    </row>
    <row r="2015" spans="1:27" x14ac:dyDescent="0.25">
      <c r="A2015" s="277">
        <v>46046</v>
      </c>
      <c r="B2015" s="278">
        <v>4183608053</v>
      </c>
      <c r="C2015" s="288" t="s">
        <v>15180</v>
      </c>
      <c r="D2015" s="286">
        <v>46056</v>
      </c>
      <c r="E2015" s="213"/>
      <c r="F2015" s="214"/>
      <c r="G2015" s="255" t="s">
        <v>14930</v>
      </c>
      <c r="H2015" s="213"/>
      <c r="I2015" s="212">
        <v>4183608053</v>
      </c>
      <c r="J2015" s="212" t="s">
        <v>1786</v>
      </c>
      <c r="K2015" s="212" t="s">
        <v>30</v>
      </c>
      <c r="L2015" s="215" t="str">
        <f>VLOOKUP($K2015,[1]TONG_SL!$A$1:$D$65536,2,0)</f>
        <v>Gà muối 500g</v>
      </c>
      <c r="M2015" s="247"/>
      <c r="N2015" s="215" t="str">
        <f t="shared" si="235"/>
        <v>K-C6</v>
      </c>
      <c r="O2015" s="222"/>
      <c r="P2015" s="222"/>
      <c r="Q2015" s="215" t="str">
        <f>VLOOKUP(K2015,TONG_SL!$A:$D,3,0)</f>
        <v>Túi</v>
      </c>
      <c r="R2015" s="224">
        <v>16</v>
      </c>
      <c r="S2015" s="290"/>
      <c r="T2015" s="290">
        <f>VLOOKUP(VLOOKUP(G2015,Ma_KH!$A:$R,18,0)&amp;K2015,Gia_MB!$A:$F,6,0)</f>
        <v>116611</v>
      </c>
      <c r="U2015" s="291">
        <f t="shared" si="236"/>
        <v>1865776</v>
      </c>
      <c r="V2015" s="290"/>
      <c r="W2015" s="292">
        <f t="shared" si="237"/>
        <v>0</v>
      </c>
      <c r="X2015" s="293" t="str">
        <f t="shared" si="238"/>
        <v>8</v>
      </c>
      <c r="Y2015" s="290"/>
      <c r="Z2015" s="291">
        <f t="shared" si="239"/>
        <v>149262.08000000002</v>
      </c>
      <c r="AA2015" s="294">
        <f>VLOOKUP(G2015,Ma_KH!$A:$R,14,0)</f>
        <v>60</v>
      </c>
    </row>
    <row r="2016" spans="1:27" x14ac:dyDescent="0.25">
      <c r="A2016" s="277">
        <v>46046</v>
      </c>
      <c r="B2016" s="278">
        <v>4183607619</v>
      </c>
      <c r="C2016" s="288" t="s">
        <v>15180</v>
      </c>
      <c r="D2016" s="286">
        <v>46056</v>
      </c>
      <c r="E2016" s="213"/>
      <c r="F2016" s="214"/>
      <c r="G2016" s="255" t="s">
        <v>14921</v>
      </c>
      <c r="H2016" s="213"/>
      <c r="I2016" s="212">
        <v>4183607619</v>
      </c>
      <c r="J2016" s="212" t="s">
        <v>1786</v>
      </c>
      <c r="K2016" s="212" t="s">
        <v>27</v>
      </c>
      <c r="L2016" s="215" t="str">
        <f>VLOOKUP($K2016,[1]TONG_SL!$A$1:$D$65536,2,0)</f>
        <v>Chân giò heo muối 300g</v>
      </c>
      <c r="M2016" s="247"/>
      <c r="N2016" s="215" t="str">
        <f t="shared" si="235"/>
        <v>K-C6</v>
      </c>
      <c r="O2016" s="222"/>
      <c r="P2016" s="222"/>
      <c r="Q2016" s="215" t="str">
        <f>VLOOKUP(K2016,TONG_SL!$A:$D,3,0)</f>
        <v>Túi</v>
      </c>
      <c r="R2016" s="224">
        <v>12</v>
      </c>
      <c r="S2016" s="290"/>
      <c r="T2016" s="290">
        <f>VLOOKUP(VLOOKUP(G2016,Ma_KH!$A:$R,18,0)&amp;K2016,Gia_MB!$A:$F,6,0)</f>
        <v>73431</v>
      </c>
      <c r="U2016" s="291">
        <f t="shared" si="236"/>
        <v>881172</v>
      </c>
      <c r="V2016" s="290"/>
      <c r="W2016" s="292">
        <f t="shared" si="237"/>
        <v>0</v>
      </c>
      <c r="X2016" s="293" t="str">
        <f t="shared" si="238"/>
        <v>8</v>
      </c>
      <c r="Y2016" s="290"/>
      <c r="Z2016" s="291">
        <f t="shared" si="239"/>
        <v>70493.759999999995</v>
      </c>
      <c r="AA2016" s="294">
        <f>VLOOKUP(G2016,Ma_KH!$A:$R,14,0)</f>
        <v>60</v>
      </c>
    </row>
    <row r="2017" spans="1:27" x14ac:dyDescent="0.25">
      <c r="A2017" s="277">
        <v>46046</v>
      </c>
      <c r="B2017" s="278">
        <v>4183607619</v>
      </c>
      <c r="C2017" s="288" t="s">
        <v>15180</v>
      </c>
      <c r="D2017" s="286">
        <v>46056</v>
      </c>
      <c r="E2017" s="213"/>
      <c r="F2017" s="214"/>
      <c r="G2017" s="255" t="s">
        <v>14921</v>
      </c>
      <c r="H2017" s="213"/>
      <c r="I2017" s="212">
        <v>4183607619</v>
      </c>
      <c r="J2017" s="212" t="s">
        <v>1786</v>
      </c>
      <c r="K2017" s="212" t="s">
        <v>32</v>
      </c>
      <c r="L2017" s="215" t="str">
        <f>VLOOKUP($K2017,[1]TONG_SL!$A$1:$D$65536,2,0)</f>
        <v>Giò Tai Lưỡi Xào 250g</v>
      </c>
      <c r="M2017" s="247"/>
      <c r="N2017" s="215" t="str">
        <f t="shared" si="235"/>
        <v>K-C6</v>
      </c>
      <c r="O2017" s="222"/>
      <c r="P2017" s="222"/>
      <c r="Q2017" s="215" t="str">
        <f>VLOOKUP(K2017,TONG_SL!$A:$D,3,0)</f>
        <v>Túi</v>
      </c>
      <c r="R2017" s="224">
        <v>11</v>
      </c>
      <c r="S2017" s="290"/>
      <c r="T2017" s="290">
        <f>VLOOKUP(VLOOKUP(G2017,Ma_KH!$A:$R,18,0)&amp;K2017,Gia_MB!$A:$F,6,0)</f>
        <v>50182</v>
      </c>
      <c r="U2017" s="291">
        <f t="shared" si="236"/>
        <v>552002</v>
      </c>
      <c r="V2017" s="290"/>
      <c r="W2017" s="292">
        <f t="shared" si="237"/>
        <v>0</v>
      </c>
      <c r="X2017" s="293" t="str">
        <f t="shared" si="238"/>
        <v>8</v>
      </c>
      <c r="Y2017" s="290"/>
      <c r="Z2017" s="291">
        <f t="shared" si="239"/>
        <v>44160.160000000003</v>
      </c>
      <c r="AA2017" s="294">
        <f>VLOOKUP(G2017,Ma_KH!$A:$R,14,0)</f>
        <v>60</v>
      </c>
    </row>
    <row r="2018" spans="1:27" x14ac:dyDescent="0.25">
      <c r="A2018" s="277">
        <v>46046</v>
      </c>
      <c r="B2018" s="278">
        <v>4183607619</v>
      </c>
      <c r="C2018" s="288" t="s">
        <v>15180</v>
      </c>
      <c r="D2018" s="286">
        <v>46056</v>
      </c>
      <c r="E2018" s="213"/>
      <c r="F2018" s="214"/>
      <c r="G2018" s="255" t="s">
        <v>14921</v>
      </c>
      <c r="H2018" s="213"/>
      <c r="I2018" s="212">
        <v>4183607619</v>
      </c>
      <c r="J2018" s="212" t="s">
        <v>1786</v>
      </c>
      <c r="K2018" s="212" t="s">
        <v>30</v>
      </c>
      <c r="L2018" s="215" t="str">
        <f>VLOOKUP($K2018,[1]TONG_SL!$A$1:$D$65536,2,0)</f>
        <v>Gà muối 500g</v>
      </c>
      <c r="M2018" s="247"/>
      <c r="N2018" s="215" t="str">
        <f t="shared" si="235"/>
        <v>K-C6</v>
      </c>
      <c r="O2018" s="222"/>
      <c r="P2018" s="222"/>
      <c r="Q2018" s="215" t="str">
        <f>VLOOKUP(K2018,TONG_SL!$A:$D,3,0)</f>
        <v>Túi</v>
      </c>
      <c r="R2018" s="224">
        <v>31</v>
      </c>
      <c r="S2018" s="290"/>
      <c r="T2018" s="290">
        <f>VLOOKUP(VLOOKUP(G2018,Ma_KH!$A:$R,18,0)&amp;K2018,Gia_MB!$A:$F,6,0)</f>
        <v>116611</v>
      </c>
      <c r="U2018" s="291">
        <f t="shared" si="236"/>
        <v>3614941</v>
      </c>
      <c r="V2018" s="290"/>
      <c r="W2018" s="292">
        <f t="shared" si="237"/>
        <v>0</v>
      </c>
      <c r="X2018" s="293" t="str">
        <f t="shared" si="238"/>
        <v>8</v>
      </c>
      <c r="Y2018" s="290"/>
      <c r="Z2018" s="291">
        <f t="shared" si="239"/>
        <v>289195.28000000003</v>
      </c>
      <c r="AA2018" s="294">
        <f>VLOOKUP(G2018,Ma_KH!$A:$R,14,0)</f>
        <v>60</v>
      </c>
    </row>
    <row r="2019" spans="1:27" x14ac:dyDescent="0.25">
      <c r="A2019" s="277">
        <v>46046</v>
      </c>
      <c r="B2019" s="278">
        <v>4183608058</v>
      </c>
      <c r="C2019" s="288" t="s">
        <v>15180</v>
      </c>
      <c r="D2019" s="286">
        <v>46056</v>
      </c>
      <c r="E2019" s="213"/>
      <c r="F2019" s="214"/>
      <c r="G2019" s="255" t="s">
        <v>14931</v>
      </c>
      <c r="H2019" s="213"/>
      <c r="I2019" s="212">
        <v>4183608058</v>
      </c>
      <c r="J2019" s="212" t="s">
        <v>1786</v>
      </c>
      <c r="K2019" s="212" t="s">
        <v>34</v>
      </c>
      <c r="L2019" s="215" t="str">
        <f>VLOOKUP($K2019,[1]TONG_SL!$A$1:$D$65536,2,0)</f>
        <v>Tai heo muối 200g</v>
      </c>
      <c r="M2019" s="247"/>
      <c r="N2019" s="215" t="str">
        <f t="shared" si="235"/>
        <v>K-C6</v>
      </c>
      <c r="O2019" s="222"/>
      <c r="P2019" s="222"/>
      <c r="Q2019" s="215" t="str">
        <f>VLOOKUP(K2019,TONG_SL!$A:$D,3,0)</f>
        <v>Túi</v>
      </c>
      <c r="R2019" s="224">
        <v>5</v>
      </c>
      <c r="S2019" s="290"/>
      <c r="T2019" s="290">
        <f>VLOOKUP(VLOOKUP(G2019,Ma_KH!$A:$R,18,0)&amp;K2019,Gia_MB!$A:$F,6,0)</f>
        <v>55595</v>
      </c>
      <c r="U2019" s="291">
        <f t="shared" si="236"/>
        <v>277975</v>
      </c>
      <c r="V2019" s="290"/>
      <c r="W2019" s="292">
        <f t="shared" si="237"/>
        <v>0</v>
      </c>
      <c r="X2019" s="293" t="str">
        <f t="shared" si="238"/>
        <v>8</v>
      </c>
      <c r="Y2019" s="290"/>
      <c r="Z2019" s="291">
        <f t="shared" si="239"/>
        <v>22238</v>
      </c>
      <c r="AA2019" s="294">
        <f>VLOOKUP(G2019,Ma_KH!$A:$R,14,0)</f>
        <v>60</v>
      </c>
    </row>
    <row r="2020" spans="1:27" x14ac:dyDescent="0.25">
      <c r="A2020" s="277">
        <v>46046</v>
      </c>
      <c r="B2020" s="278">
        <v>4183608058</v>
      </c>
      <c r="C2020" s="288" t="s">
        <v>15180</v>
      </c>
      <c r="D2020" s="286">
        <v>46056</v>
      </c>
      <c r="E2020" s="213"/>
      <c r="F2020" s="214"/>
      <c r="G2020" s="255" t="s">
        <v>14931</v>
      </c>
      <c r="H2020" s="213"/>
      <c r="I2020" s="212">
        <v>4183608058</v>
      </c>
      <c r="J2020" s="212" t="s">
        <v>1786</v>
      </c>
      <c r="K2020" s="212" t="s">
        <v>48</v>
      </c>
      <c r="L2020" s="215" t="str">
        <f>VLOOKUP($K2020,[1]TONG_SL!$A$1:$D$65536,2,0)</f>
        <v>Mọc Nấm Hương 250g</v>
      </c>
      <c r="M2020" s="247"/>
      <c r="N2020" s="215" t="str">
        <f t="shared" si="235"/>
        <v>K-C6</v>
      </c>
      <c r="O2020" s="222"/>
      <c r="P2020" s="222"/>
      <c r="Q2020" s="215" t="str">
        <f>VLOOKUP(K2020,TONG_SL!$A:$D,3,0)</f>
        <v>Túi</v>
      </c>
      <c r="R2020" s="224">
        <v>5</v>
      </c>
      <c r="S2020" s="290"/>
      <c r="T2020" s="290">
        <f>VLOOKUP(VLOOKUP(G2020,Ma_KH!$A:$R,18,0)&amp;K2020,Gia_MB!$A:$F,6,0)</f>
        <v>46000</v>
      </c>
      <c r="U2020" s="291">
        <f t="shared" si="236"/>
        <v>230000</v>
      </c>
      <c r="V2020" s="290"/>
      <c r="W2020" s="292">
        <f t="shared" si="237"/>
        <v>0</v>
      </c>
      <c r="X2020" s="293" t="str">
        <f t="shared" si="238"/>
        <v>8</v>
      </c>
      <c r="Y2020" s="290"/>
      <c r="Z2020" s="291">
        <f t="shared" si="239"/>
        <v>18400</v>
      </c>
      <c r="AA2020" s="294">
        <f>VLOOKUP(G2020,Ma_KH!$A:$R,14,0)</f>
        <v>60</v>
      </c>
    </row>
    <row r="2021" spans="1:27" x14ac:dyDescent="0.25">
      <c r="A2021" s="277">
        <v>46046</v>
      </c>
      <c r="B2021" s="278">
        <v>4183608058</v>
      </c>
      <c r="C2021" s="288" t="s">
        <v>15180</v>
      </c>
      <c r="D2021" s="286">
        <v>46056</v>
      </c>
      <c r="E2021" s="213"/>
      <c r="F2021" s="214"/>
      <c r="G2021" s="255" t="s">
        <v>14931</v>
      </c>
      <c r="H2021" s="213"/>
      <c r="I2021" s="212">
        <v>4183608058</v>
      </c>
      <c r="J2021" s="212" t="s">
        <v>1786</v>
      </c>
      <c r="K2021" s="212" t="s">
        <v>27</v>
      </c>
      <c r="L2021" s="215" t="str">
        <f>VLOOKUP($K2021,[1]TONG_SL!$A$1:$D$65536,2,0)</f>
        <v>Chân giò heo muối 300g</v>
      </c>
      <c r="M2021" s="247"/>
      <c r="N2021" s="215" t="str">
        <f t="shared" ref="N2021:N2084" si="240">IF($B2021&lt;&gt;"","K-C6","")</f>
        <v>K-C6</v>
      </c>
      <c r="O2021" s="222"/>
      <c r="P2021" s="222"/>
      <c r="Q2021" s="215" t="str">
        <f>VLOOKUP(K2021,TONG_SL!$A:$D,3,0)</f>
        <v>Túi</v>
      </c>
      <c r="R2021" s="224">
        <v>29</v>
      </c>
      <c r="S2021" s="290"/>
      <c r="T2021" s="290">
        <f>VLOOKUP(VLOOKUP(G2021,Ma_KH!$A:$R,18,0)&amp;K2021,Gia_MB!$A:$F,6,0)</f>
        <v>73431</v>
      </c>
      <c r="U2021" s="291">
        <f t="shared" si="236"/>
        <v>2129499</v>
      </c>
      <c r="V2021" s="290"/>
      <c r="W2021" s="292">
        <f t="shared" si="237"/>
        <v>0</v>
      </c>
      <c r="X2021" s="293" t="str">
        <f t="shared" si="238"/>
        <v>8</v>
      </c>
      <c r="Y2021" s="290"/>
      <c r="Z2021" s="291">
        <f t="shared" si="239"/>
        <v>170359.92</v>
      </c>
      <c r="AA2021" s="294">
        <f>VLOOKUP(G2021,Ma_KH!$A:$R,14,0)</f>
        <v>60</v>
      </c>
    </row>
    <row r="2022" spans="1:27" x14ac:dyDescent="0.25">
      <c r="A2022" s="277">
        <v>46046</v>
      </c>
      <c r="B2022" s="278">
        <v>4183608058</v>
      </c>
      <c r="C2022" s="288" t="s">
        <v>15180</v>
      </c>
      <c r="D2022" s="286">
        <v>46056</v>
      </c>
      <c r="E2022" s="213"/>
      <c r="F2022" s="214"/>
      <c r="G2022" s="255" t="s">
        <v>14931</v>
      </c>
      <c r="H2022" s="213"/>
      <c r="I2022" s="212">
        <v>4183608058</v>
      </c>
      <c r="J2022" s="212" t="s">
        <v>1786</v>
      </c>
      <c r="K2022" s="212" t="s">
        <v>32</v>
      </c>
      <c r="L2022" s="215" t="str">
        <f>VLOOKUP($K2022,[1]TONG_SL!$A$1:$D$65536,2,0)</f>
        <v>Giò Tai Lưỡi Xào 250g</v>
      </c>
      <c r="M2022" s="247"/>
      <c r="N2022" s="215" t="str">
        <f t="shared" si="240"/>
        <v>K-C6</v>
      </c>
      <c r="O2022" s="222"/>
      <c r="P2022" s="222"/>
      <c r="Q2022" s="215" t="str">
        <f>VLOOKUP(K2022,TONG_SL!$A:$D,3,0)</f>
        <v>Túi</v>
      </c>
      <c r="R2022" s="224">
        <v>5</v>
      </c>
      <c r="S2022" s="290"/>
      <c r="T2022" s="290">
        <f>VLOOKUP(VLOOKUP(G2022,Ma_KH!$A:$R,18,0)&amp;K2022,Gia_MB!$A:$F,6,0)</f>
        <v>50182</v>
      </c>
      <c r="U2022" s="291">
        <f t="shared" si="236"/>
        <v>250910</v>
      </c>
      <c r="V2022" s="290"/>
      <c r="W2022" s="292">
        <f t="shared" si="237"/>
        <v>0</v>
      </c>
      <c r="X2022" s="293" t="str">
        <f t="shared" si="238"/>
        <v>8</v>
      </c>
      <c r="Y2022" s="290"/>
      <c r="Z2022" s="291">
        <f t="shared" si="239"/>
        <v>20072.8</v>
      </c>
      <c r="AA2022" s="294">
        <f>VLOOKUP(G2022,Ma_KH!$A:$R,14,0)</f>
        <v>60</v>
      </c>
    </row>
    <row r="2023" spans="1:27" x14ac:dyDescent="0.25">
      <c r="A2023" s="277">
        <v>46046</v>
      </c>
      <c r="B2023" s="278">
        <v>4183608058</v>
      </c>
      <c r="C2023" s="288" t="s">
        <v>15180</v>
      </c>
      <c r="D2023" s="286">
        <v>46056</v>
      </c>
      <c r="E2023" s="213"/>
      <c r="F2023" s="214"/>
      <c r="G2023" s="255" t="s">
        <v>14931</v>
      </c>
      <c r="H2023" s="213"/>
      <c r="I2023" s="212">
        <v>4183608058</v>
      </c>
      <c r="J2023" s="212" t="s">
        <v>1786</v>
      </c>
      <c r="K2023" s="212" t="s">
        <v>30</v>
      </c>
      <c r="L2023" s="215" t="str">
        <f>VLOOKUP($K2023,[1]TONG_SL!$A$1:$D$65536,2,0)</f>
        <v>Gà muối 500g</v>
      </c>
      <c r="M2023" s="247"/>
      <c r="N2023" s="215" t="str">
        <f t="shared" si="240"/>
        <v>K-C6</v>
      </c>
      <c r="O2023" s="222"/>
      <c r="P2023" s="222"/>
      <c r="Q2023" s="215" t="str">
        <f>VLOOKUP(K2023,TONG_SL!$A:$D,3,0)</f>
        <v>Túi</v>
      </c>
      <c r="R2023" s="224">
        <v>25</v>
      </c>
      <c r="S2023" s="290"/>
      <c r="T2023" s="290">
        <f>VLOOKUP(VLOOKUP(G2023,Ma_KH!$A:$R,18,0)&amp;K2023,Gia_MB!$A:$F,6,0)</f>
        <v>116611</v>
      </c>
      <c r="U2023" s="291">
        <f t="shared" si="236"/>
        <v>2915275</v>
      </c>
      <c r="V2023" s="290"/>
      <c r="W2023" s="292">
        <f t="shared" si="237"/>
        <v>0</v>
      </c>
      <c r="X2023" s="293" t="str">
        <f t="shared" si="238"/>
        <v>8</v>
      </c>
      <c r="Y2023" s="290"/>
      <c r="Z2023" s="291">
        <f t="shared" si="239"/>
        <v>233222</v>
      </c>
      <c r="AA2023" s="294">
        <f>VLOOKUP(G2023,Ma_KH!$A:$R,14,0)</f>
        <v>60</v>
      </c>
    </row>
    <row r="2024" spans="1:27" x14ac:dyDescent="0.25">
      <c r="A2024" s="277">
        <v>46046</v>
      </c>
      <c r="B2024" s="278">
        <v>4183608017</v>
      </c>
      <c r="C2024" s="288" t="s">
        <v>15180</v>
      </c>
      <c r="D2024" s="286">
        <v>46056</v>
      </c>
      <c r="E2024" s="213"/>
      <c r="F2024" s="214"/>
      <c r="G2024" s="255" t="s">
        <v>14929</v>
      </c>
      <c r="H2024" s="213"/>
      <c r="I2024" s="212">
        <v>4183608017</v>
      </c>
      <c r="J2024" s="212" t="s">
        <v>1786</v>
      </c>
      <c r="K2024" s="212" t="s">
        <v>32</v>
      </c>
      <c r="L2024" s="215" t="str">
        <f>VLOOKUP($K2024,[1]TONG_SL!$A$1:$D$65536,2,0)</f>
        <v>Giò Tai Lưỡi Xào 250g</v>
      </c>
      <c r="M2024" s="247"/>
      <c r="N2024" s="215" t="str">
        <f t="shared" si="240"/>
        <v>K-C6</v>
      </c>
      <c r="O2024" s="222"/>
      <c r="P2024" s="222"/>
      <c r="Q2024" s="215" t="str">
        <f>VLOOKUP(K2024,TONG_SL!$A:$D,3,0)</f>
        <v>Túi</v>
      </c>
      <c r="R2024" s="224">
        <v>11</v>
      </c>
      <c r="S2024" s="290"/>
      <c r="T2024" s="290">
        <f>VLOOKUP(VLOOKUP(G2024,Ma_KH!$A:$R,18,0)&amp;K2024,Gia_MB!$A:$F,6,0)</f>
        <v>50182</v>
      </c>
      <c r="U2024" s="291">
        <f t="shared" si="236"/>
        <v>552002</v>
      </c>
      <c r="V2024" s="290"/>
      <c r="W2024" s="292">
        <f t="shared" si="237"/>
        <v>0</v>
      </c>
      <c r="X2024" s="293" t="str">
        <f t="shared" si="238"/>
        <v>8</v>
      </c>
      <c r="Y2024" s="290"/>
      <c r="Z2024" s="291">
        <f t="shared" si="239"/>
        <v>44160.160000000003</v>
      </c>
      <c r="AA2024" s="294">
        <f>VLOOKUP(G2024,Ma_KH!$A:$R,14,0)</f>
        <v>60</v>
      </c>
    </row>
    <row r="2025" spans="1:27" x14ac:dyDescent="0.25">
      <c r="A2025" s="277">
        <v>46046</v>
      </c>
      <c r="B2025" s="278">
        <v>4183608017</v>
      </c>
      <c r="C2025" s="288" t="s">
        <v>15180</v>
      </c>
      <c r="D2025" s="286">
        <v>46056</v>
      </c>
      <c r="E2025" s="213"/>
      <c r="F2025" s="214"/>
      <c r="G2025" s="255" t="s">
        <v>14929</v>
      </c>
      <c r="H2025" s="213"/>
      <c r="I2025" s="212">
        <v>4183608017</v>
      </c>
      <c r="J2025" s="212" t="s">
        <v>1786</v>
      </c>
      <c r="K2025" s="212" t="s">
        <v>30</v>
      </c>
      <c r="L2025" s="215" t="str">
        <f>VLOOKUP($K2025,[1]TONG_SL!$A$1:$D$65536,2,0)</f>
        <v>Gà muối 500g</v>
      </c>
      <c r="M2025" s="247"/>
      <c r="N2025" s="215" t="str">
        <f t="shared" si="240"/>
        <v>K-C6</v>
      </c>
      <c r="O2025" s="222"/>
      <c r="P2025" s="222"/>
      <c r="Q2025" s="215" t="str">
        <f>VLOOKUP(K2025,TONG_SL!$A:$D,3,0)</f>
        <v>Túi</v>
      </c>
      <c r="R2025" s="224">
        <v>28</v>
      </c>
      <c r="S2025" s="290"/>
      <c r="T2025" s="290">
        <f>VLOOKUP(VLOOKUP(G2025,Ma_KH!$A:$R,18,0)&amp;K2025,Gia_MB!$A:$F,6,0)</f>
        <v>116611</v>
      </c>
      <c r="U2025" s="291">
        <f t="shared" si="236"/>
        <v>3265108</v>
      </c>
      <c r="V2025" s="290"/>
      <c r="W2025" s="292">
        <f t="shared" si="237"/>
        <v>0</v>
      </c>
      <c r="X2025" s="293" t="str">
        <f t="shared" si="238"/>
        <v>8</v>
      </c>
      <c r="Y2025" s="290"/>
      <c r="Z2025" s="291">
        <f t="shared" si="239"/>
        <v>261208.64</v>
      </c>
      <c r="AA2025" s="294">
        <f>VLOOKUP(G2025,Ma_KH!$A:$R,14,0)</f>
        <v>60</v>
      </c>
    </row>
    <row r="2026" spans="1:27" x14ac:dyDescent="0.25">
      <c r="A2026" s="277">
        <v>46046</v>
      </c>
      <c r="B2026" s="278">
        <v>4183608017</v>
      </c>
      <c r="C2026" s="288" t="s">
        <v>15180</v>
      </c>
      <c r="D2026" s="286">
        <v>46056</v>
      </c>
      <c r="E2026" s="213"/>
      <c r="F2026" s="214"/>
      <c r="G2026" s="255" t="s">
        <v>14929</v>
      </c>
      <c r="H2026" s="213"/>
      <c r="I2026" s="212">
        <v>4183608017</v>
      </c>
      <c r="J2026" s="212" t="s">
        <v>1786</v>
      </c>
      <c r="K2026" s="212" t="s">
        <v>27</v>
      </c>
      <c r="L2026" s="215" t="str">
        <f>VLOOKUP($K2026,[1]TONG_SL!$A$1:$D$65536,2,0)</f>
        <v>Chân giò heo muối 300g</v>
      </c>
      <c r="M2026" s="247"/>
      <c r="N2026" s="215" t="str">
        <f t="shared" si="240"/>
        <v>K-C6</v>
      </c>
      <c r="O2026" s="222"/>
      <c r="P2026" s="222"/>
      <c r="Q2026" s="215" t="str">
        <f>VLOOKUP(K2026,TONG_SL!$A:$D,3,0)</f>
        <v>Túi</v>
      </c>
      <c r="R2026" s="224">
        <v>22</v>
      </c>
      <c r="S2026" s="290"/>
      <c r="T2026" s="290">
        <f>VLOOKUP(VLOOKUP(G2026,Ma_KH!$A:$R,18,0)&amp;K2026,Gia_MB!$A:$F,6,0)</f>
        <v>73431</v>
      </c>
      <c r="U2026" s="291">
        <f t="shared" si="236"/>
        <v>1615482</v>
      </c>
      <c r="V2026" s="290"/>
      <c r="W2026" s="292">
        <f t="shared" si="237"/>
        <v>0</v>
      </c>
      <c r="X2026" s="293" t="str">
        <f t="shared" si="238"/>
        <v>8</v>
      </c>
      <c r="Y2026" s="290"/>
      <c r="Z2026" s="291">
        <f t="shared" si="239"/>
        <v>129238.56</v>
      </c>
      <c r="AA2026" s="294">
        <f>VLOOKUP(G2026,Ma_KH!$A:$R,14,0)</f>
        <v>60</v>
      </c>
    </row>
    <row r="2027" spans="1:27" x14ac:dyDescent="0.25">
      <c r="A2027" s="277">
        <v>46046</v>
      </c>
      <c r="B2027" s="278">
        <v>4183608017</v>
      </c>
      <c r="C2027" s="288" t="s">
        <v>15180</v>
      </c>
      <c r="D2027" s="286">
        <v>46056</v>
      </c>
      <c r="E2027" s="213"/>
      <c r="F2027" s="214"/>
      <c r="G2027" s="255" t="s">
        <v>14929</v>
      </c>
      <c r="H2027" s="213"/>
      <c r="I2027" s="212">
        <v>4183608017</v>
      </c>
      <c r="J2027" s="212" t="s">
        <v>1786</v>
      </c>
      <c r="K2027" s="212" t="s">
        <v>48</v>
      </c>
      <c r="L2027" s="215" t="str">
        <f>VLOOKUP($K2027,[1]TONG_SL!$A$1:$D$65536,2,0)</f>
        <v>Mọc Nấm Hương 250g</v>
      </c>
      <c r="M2027" s="247"/>
      <c r="N2027" s="215" t="str">
        <f t="shared" si="240"/>
        <v>K-C6</v>
      </c>
      <c r="O2027" s="222"/>
      <c r="P2027" s="222"/>
      <c r="Q2027" s="215" t="str">
        <f>VLOOKUP(K2027,TONG_SL!$A:$D,3,0)</f>
        <v>Túi</v>
      </c>
      <c r="R2027" s="224">
        <v>1</v>
      </c>
      <c r="S2027" s="290"/>
      <c r="T2027" s="290">
        <f>VLOOKUP(VLOOKUP(G2027,Ma_KH!$A:$R,18,0)&amp;K2027,Gia_MB!$A:$F,6,0)</f>
        <v>46000</v>
      </c>
      <c r="U2027" s="291">
        <f t="shared" si="236"/>
        <v>46000</v>
      </c>
      <c r="V2027" s="290"/>
      <c r="W2027" s="292">
        <f t="shared" si="237"/>
        <v>0</v>
      </c>
      <c r="X2027" s="293" t="str">
        <f t="shared" si="238"/>
        <v>8</v>
      </c>
      <c r="Y2027" s="290"/>
      <c r="Z2027" s="291">
        <f t="shared" si="239"/>
        <v>3680</v>
      </c>
      <c r="AA2027" s="294">
        <f>VLOOKUP(G2027,Ma_KH!$A:$R,14,0)</f>
        <v>60</v>
      </c>
    </row>
    <row r="2028" spans="1:27" x14ac:dyDescent="0.25">
      <c r="A2028" s="277">
        <v>46046</v>
      </c>
      <c r="B2028" s="278">
        <v>4183608315</v>
      </c>
      <c r="C2028" s="288" t="s">
        <v>15180</v>
      </c>
      <c r="D2028" s="286">
        <v>46056</v>
      </c>
      <c r="E2028" s="213"/>
      <c r="F2028" s="214"/>
      <c r="G2028" s="255" t="s">
        <v>14937</v>
      </c>
      <c r="H2028" s="213"/>
      <c r="I2028" s="212">
        <v>4183608315</v>
      </c>
      <c r="J2028" s="212" t="s">
        <v>1786</v>
      </c>
      <c r="K2028" s="212" t="s">
        <v>27</v>
      </c>
      <c r="L2028" s="215" t="str">
        <f>VLOOKUP($K2028,[1]TONG_SL!$A$1:$D$65536,2,0)</f>
        <v>Chân giò heo muối 300g</v>
      </c>
      <c r="M2028" s="247"/>
      <c r="N2028" s="215" t="str">
        <f t="shared" si="240"/>
        <v>K-C6</v>
      </c>
      <c r="O2028" s="222"/>
      <c r="P2028" s="222"/>
      <c r="Q2028" s="215" t="str">
        <f>VLOOKUP(K2028,TONG_SL!$A:$D,3,0)</f>
        <v>Túi</v>
      </c>
      <c r="R2028" s="224">
        <v>12</v>
      </c>
      <c r="S2028" s="290"/>
      <c r="T2028" s="290">
        <f>VLOOKUP(VLOOKUP(G2028,Ma_KH!$A:$R,18,0)&amp;K2028,Gia_MB!$A:$F,6,0)</f>
        <v>73431</v>
      </c>
      <c r="U2028" s="291">
        <f t="shared" ref="U2028:U2091" si="241">T2028*R2028</f>
        <v>881172</v>
      </c>
      <c r="V2028" s="290"/>
      <c r="W2028" s="292">
        <f t="shared" ref="W2028:W2091" si="242">U2028*V2028</f>
        <v>0</v>
      </c>
      <c r="X2028" s="293" t="str">
        <f t="shared" ref="X2028:X2091" si="243">IF(B2028&lt;&gt;"","8","0")</f>
        <v>8</v>
      </c>
      <c r="Y2028" s="290"/>
      <c r="Z2028" s="291">
        <f t="shared" ref="Z2028:Z2091" si="244">U2028*X2028%</f>
        <v>70493.759999999995</v>
      </c>
      <c r="AA2028" s="294">
        <f>VLOOKUP(G2028,Ma_KH!$A:$R,14,0)</f>
        <v>60</v>
      </c>
    </row>
    <row r="2029" spans="1:27" x14ac:dyDescent="0.25">
      <c r="A2029" s="277">
        <v>46046</v>
      </c>
      <c r="B2029" s="278">
        <v>4183608315</v>
      </c>
      <c r="C2029" s="288" t="s">
        <v>15180</v>
      </c>
      <c r="D2029" s="286">
        <v>46056</v>
      </c>
      <c r="E2029" s="213"/>
      <c r="F2029" s="214"/>
      <c r="G2029" s="255" t="s">
        <v>14937</v>
      </c>
      <c r="H2029" s="213"/>
      <c r="I2029" s="212">
        <v>4183608315</v>
      </c>
      <c r="J2029" s="212" t="s">
        <v>1786</v>
      </c>
      <c r="K2029" s="212" t="s">
        <v>32</v>
      </c>
      <c r="L2029" s="215" t="str">
        <f>VLOOKUP($K2029,[1]TONG_SL!$A$1:$D$65536,2,0)</f>
        <v>Giò Tai Lưỡi Xào 250g</v>
      </c>
      <c r="M2029" s="247"/>
      <c r="N2029" s="215" t="str">
        <f t="shared" si="240"/>
        <v>K-C6</v>
      </c>
      <c r="O2029" s="222"/>
      <c r="P2029" s="222"/>
      <c r="Q2029" s="215" t="str">
        <f>VLOOKUP(K2029,TONG_SL!$A:$D,3,0)</f>
        <v>Túi</v>
      </c>
      <c r="R2029" s="224">
        <v>9</v>
      </c>
      <c r="S2029" s="290"/>
      <c r="T2029" s="290">
        <f>VLOOKUP(VLOOKUP(G2029,Ma_KH!$A:$R,18,0)&amp;K2029,Gia_MB!$A:$F,6,0)</f>
        <v>50182</v>
      </c>
      <c r="U2029" s="291">
        <f t="shared" si="241"/>
        <v>451638</v>
      </c>
      <c r="V2029" s="290"/>
      <c r="W2029" s="292">
        <f t="shared" si="242"/>
        <v>0</v>
      </c>
      <c r="X2029" s="293" t="str">
        <f t="shared" si="243"/>
        <v>8</v>
      </c>
      <c r="Y2029" s="290"/>
      <c r="Z2029" s="291">
        <f t="shared" si="244"/>
        <v>36131.040000000001</v>
      </c>
      <c r="AA2029" s="294">
        <f>VLOOKUP(G2029,Ma_KH!$A:$R,14,0)</f>
        <v>60</v>
      </c>
    </row>
    <row r="2030" spans="1:27" x14ac:dyDescent="0.25">
      <c r="A2030" s="277">
        <v>46046</v>
      </c>
      <c r="B2030" s="278">
        <v>4183608315</v>
      </c>
      <c r="C2030" s="288" t="s">
        <v>15180</v>
      </c>
      <c r="D2030" s="286">
        <v>46056</v>
      </c>
      <c r="E2030" s="213"/>
      <c r="F2030" s="214"/>
      <c r="G2030" s="255" t="s">
        <v>14937</v>
      </c>
      <c r="H2030" s="213"/>
      <c r="I2030" s="212">
        <v>4183608315</v>
      </c>
      <c r="J2030" s="212" t="s">
        <v>1786</v>
      </c>
      <c r="K2030" s="212" t="s">
        <v>30</v>
      </c>
      <c r="L2030" s="215" t="str">
        <f>VLOOKUP($K2030,[1]TONG_SL!$A$1:$D$65536,2,0)</f>
        <v>Gà muối 500g</v>
      </c>
      <c r="M2030" s="247"/>
      <c r="N2030" s="215" t="str">
        <f t="shared" si="240"/>
        <v>K-C6</v>
      </c>
      <c r="O2030" s="222"/>
      <c r="P2030" s="222"/>
      <c r="Q2030" s="215" t="str">
        <f>VLOOKUP(K2030,TONG_SL!$A:$D,3,0)</f>
        <v>Túi</v>
      </c>
      <c r="R2030" s="224">
        <v>49</v>
      </c>
      <c r="S2030" s="290"/>
      <c r="T2030" s="290">
        <f>VLOOKUP(VLOOKUP(G2030,Ma_KH!$A:$R,18,0)&amp;K2030,Gia_MB!$A:$F,6,0)</f>
        <v>116611</v>
      </c>
      <c r="U2030" s="291">
        <f t="shared" si="241"/>
        <v>5713939</v>
      </c>
      <c r="V2030" s="290"/>
      <c r="W2030" s="292">
        <f t="shared" si="242"/>
        <v>0</v>
      </c>
      <c r="X2030" s="293" t="str">
        <f t="shared" si="243"/>
        <v>8</v>
      </c>
      <c r="Y2030" s="290"/>
      <c r="Z2030" s="291">
        <f t="shared" si="244"/>
        <v>457115.12</v>
      </c>
      <c r="AA2030" s="294">
        <f>VLOOKUP(G2030,Ma_KH!$A:$R,14,0)</f>
        <v>60</v>
      </c>
    </row>
    <row r="2031" spans="1:27" x14ac:dyDescent="0.25">
      <c r="A2031" s="277">
        <v>46046</v>
      </c>
      <c r="B2031" s="278">
        <v>4183608016</v>
      </c>
      <c r="C2031" s="288" t="s">
        <v>15180</v>
      </c>
      <c r="D2031" s="286">
        <v>46056</v>
      </c>
      <c r="E2031" s="213"/>
      <c r="F2031" s="214"/>
      <c r="G2031" s="255" t="s">
        <v>14928</v>
      </c>
      <c r="H2031" s="213"/>
      <c r="I2031" s="212">
        <v>4183608016</v>
      </c>
      <c r="J2031" s="212" t="s">
        <v>1786</v>
      </c>
      <c r="K2031" s="212" t="s">
        <v>30</v>
      </c>
      <c r="L2031" s="215" t="str">
        <f>VLOOKUP($K2031,[1]TONG_SL!$A$1:$D$65536,2,0)</f>
        <v>Gà muối 500g</v>
      </c>
      <c r="M2031" s="247"/>
      <c r="N2031" s="215" t="str">
        <f t="shared" si="240"/>
        <v>K-C6</v>
      </c>
      <c r="O2031" s="222"/>
      <c r="P2031" s="222"/>
      <c r="Q2031" s="215" t="str">
        <f>VLOOKUP(K2031,TONG_SL!$A:$D,3,0)</f>
        <v>Túi</v>
      </c>
      <c r="R2031" s="224">
        <v>35</v>
      </c>
      <c r="S2031" s="290"/>
      <c r="T2031" s="290">
        <f>VLOOKUP(VLOOKUP(G2031,Ma_KH!$A:$R,18,0)&amp;K2031,Gia_MB!$A:$F,6,0)</f>
        <v>116611</v>
      </c>
      <c r="U2031" s="291">
        <f t="shared" si="241"/>
        <v>4081385</v>
      </c>
      <c r="V2031" s="290"/>
      <c r="W2031" s="292">
        <f t="shared" si="242"/>
        <v>0</v>
      </c>
      <c r="X2031" s="293" t="str">
        <f t="shared" si="243"/>
        <v>8</v>
      </c>
      <c r="Y2031" s="290"/>
      <c r="Z2031" s="291">
        <f t="shared" si="244"/>
        <v>326510.8</v>
      </c>
      <c r="AA2031" s="294">
        <f>VLOOKUP(G2031,Ma_KH!$A:$R,14,0)</f>
        <v>60</v>
      </c>
    </row>
    <row r="2032" spans="1:27" x14ac:dyDescent="0.25">
      <c r="A2032" s="277">
        <v>46046</v>
      </c>
      <c r="B2032" s="278">
        <v>4183608016</v>
      </c>
      <c r="C2032" s="288" t="s">
        <v>15180</v>
      </c>
      <c r="D2032" s="286">
        <v>46056</v>
      </c>
      <c r="E2032" s="213"/>
      <c r="F2032" s="214"/>
      <c r="G2032" s="255" t="s">
        <v>14928</v>
      </c>
      <c r="H2032" s="213"/>
      <c r="I2032" s="212">
        <v>4183608016</v>
      </c>
      <c r="J2032" s="212" t="s">
        <v>1786</v>
      </c>
      <c r="K2032" s="212" t="s">
        <v>32</v>
      </c>
      <c r="L2032" s="215" t="str">
        <f>VLOOKUP($K2032,[1]TONG_SL!$A$1:$D$65536,2,0)</f>
        <v>Giò Tai Lưỡi Xào 250g</v>
      </c>
      <c r="M2032" s="247"/>
      <c r="N2032" s="215" t="str">
        <f t="shared" si="240"/>
        <v>K-C6</v>
      </c>
      <c r="O2032" s="222"/>
      <c r="P2032" s="222"/>
      <c r="Q2032" s="215" t="str">
        <f>VLOOKUP(K2032,TONG_SL!$A:$D,3,0)</f>
        <v>Túi</v>
      </c>
      <c r="R2032" s="224">
        <v>1</v>
      </c>
      <c r="S2032" s="290"/>
      <c r="T2032" s="290">
        <f>VLOOKUP(VLOOKUP(G2032,Ma_KH!$A:$R,18,0)&amp;K2032,Gia_MB!$A:$F,6,0)</f>
        <v>50182</v>
      </c>
      <c r="U2032" s="291">
        <f t="shared" si="241"/>
        <v>50182</v>
      </c>
      <c r="V2032" s="290"/>
      <c r="W2032" s="292">
        <f t="shared" si="242"/>
        <v>0</v>
      </c>
      <c r="X2032" s="293" t="str">
        <f t="shared" si="243"/>
        <v>8</v>
      </c>
      <c r="Y2032" s="290"/>
      <c r="Z2032" s="291">
        <f t="shared" si="244"/>
        <v>4014.56</v>
      </c>
      <c r="AA2032" s="294">
        <f>VLOOKUP(G2032,Ma_KH!$A:$R,14,0)</f>
        <v>60</v>
      </c>
    </row>
    <row r="2033" spans="1:27" x14ac:dyDescent="0.25">
      <c r="A2033" s="277">
        <v>46046</v>
      </c>
      <c r="B2033" s="278">
        <v>4183608016</v>
      </c>
      <c r="C2033" s="288" t="s">
        <v>15180</v>
      </c>
      <c r="D2033" s="286">
        <v>46056</v>
      </c>
      <c r="E2033" s="213"/>
      <c r="F2033" s="214"/>
      <c r="G2033" s="255" t="s">
        <v>14928</v>
      </c>
      <c r="H2033" s="213"/>
      <c r="I2033" s="212">
        <v>4183608016</v>
      </c>
      <c r="J2033" s="212" t="s">
        <v>1786</v>
      </c>
      <c r="K2033" s="212" t="s">
        <v>27</v>
      </c>
      <c r="L2033" s="215" t="str">
        <f>VLOOKUP($K2033,[1]TONG_SL!$A$1:$D$65536,2,0)</f>
        <v>Chân giò heo muối 300g</v>
      </c>
      <c r="M2033" s="247"/>
      <c r="N2033" s="215" t="str">
        <f t="shared" si="240"/>
        <v>K-C6</v>
      </c>
      <c r="O2033" s="222"/>
      <c r="P2033" s="222"/>
      <c r="Q2033" s="215" t="str">
        <f>VLOOKUP(K2033,TONG_SL!$A:$D,3,0)</f>
        <v>Túi</v>
      </c>
      <c r="R2033" s="224">
        <v>8</v>
      </c>
      <c r="S2033" s="290"/>
      <c r="T2033" s="290">
        <f>VLOOKUP(VLOOKUP(G2033,Ma_KH!$A:$R,18,0)&amp;K2033,Gia_MB!$A:$F,6,0)</f>
        <v>73431</v>
      </c>
      <c r="U2033" s="291">
        <f t="shared" si="241"/>
        <v>587448</v>
      </c>
      <c r="V2033" s="290"/>
      <c r="W2033" s="292">
        <f t="shared" si="242"/>
        <v>0</v>
      </c>
      <c r="X2033" s="293" t="str">
        <f t="shared" si="243"/>
        <v>8</v>
      </c>
      <c r="Y2033" s="290"/>
      <c r="Z2033" s="291">
        <f t="shared" si="244"/>
        <v>46995.840000000004</v>
      </c>
      <c r="AA2033" s="294">
        <f>VLOOKUP(G2033,Ma_KH!$A:$R,14,0)</f>
        <v>60</v>
      </c>
    </row>
    <row r="2034" spans="1:27" x14ac:dyDescent="0.25">
      <c r="A2034" s="277">
        <v>46046</v>
      </c>
      <c r="B2034" s="278">
        <v>4183608221</v>
      </c>
      <c r="C2034" s="288" t="s">
        <v>15180</v>
      </c>
      <c r="D2034" s="286">
        <v>46056</v>
      </c>
      <c r="E2034" s="213"/>
      <c r="F2034" s="214"/>
      <c r="G2034" s="255" t="s">
        <v>14934</v>
      </c>
      <c r="H2034" s="213"/>
      <c r="I2034" s="212">
        <v>4183608221</v>
      </c>
      <c r="J2034" s="212" t="s">
        <v>1786</v>
      </c>
      <c r="K2034" s="212" t="s">
        <v>30</v>
      </c>
      <c r="L2034" s="215" t="str">
        <f>VLOOKUP($K2034,[1]TONG_SL!$A$1:$D$65536,2,0)</f>
        <v>Gà muối 500g</v>
      </c>
      <c r="M2034" s="247"/>
      <c r="N2034" s="215" t="str">
        <f t="shared" si="240"/>
        <v>K-C6</v>
      </c>
      <c r="O2034" s="222"/>
      <c r="P2034" s="222"/>
      <c r="Q2034" s="215" t="str">
        <f>VLOOKUP(K2034,TONG_SL!$A:$D,3,0)</f>
        <v>Túi</v>
      </c>
      <c r="R2034" s="224">
        <v>25</v>
      </c>
      <c r="S2034" s="290"/>
      <c r="T2034" s="290">
        <f>VLOOKUP(VLOOKUP(G2034,Ma_KH!$A:$R,18,0)&amp;K2034,Gia_MB!$A:$F,6,0)</f>
        <v>116611</v>
      </c>
      <c r="U2034" s="291">
        <f t="shared" si="241"/>
        <v>2915275</v>
      </c>
      <c r="V2034" s="290"/>
      <c r="W2034" s="292">
        <f t="shared" si="242"/>
        <v>0</v>
      </c>
      <c r="X2034" s="293" t="str">
        <f t="shared" si="243"/>
        <v>8</v>
      </c>
      <c r="Y2034" s="290"/>
      <c r="Z2034" s="291">
        <f t="shared" si="244"/>
        <v>233222</v>
      </c>
      <c r="AA2034" s="294">
        <f>VLOOKUP(G2034,Ma_KH!$A:$R,14,0)</f>
        <v>60</v>
      </c>
    </row>
    <row r="2035" spans="1:27" x14ac:dyDescent="0.25">
      <c r="A2035" s="277">
        <v>46046</v>
      </c>
      <c r="B2035" s="278">
        <v>4183608221</v>
      </c>
      <c r="C2035" s="288" t="s">
        <v>15180</v>
      </c>
      <c r="D2035" s="286">
        <v>46056</v>
      </c>
      <c r="E2035" s="213"/>
      <c r="F2035" s="214"/>
      <c r="G2035" s="255" t="s">
        <v>14934</v>
      </c>
      <c r="H2035" s="213"/>
      <c r="I2035" s="212">
        <v>4183608221</v>
      </c>
      <c r="J2035" s="212" t="s">
        <v>1786</v>
      </c>
      <c r="K2035" s="212" t="s">
        <v>32</v>
      </c>
      <c r="L2035" s="215" t="str">
        <f>VLOOKUP($K2035,[1]TONG_SL!$A$1:$D$65536,2,0)</f>
        <v>Giò Tai Lưỡi Xào 250g</v>
      </c>
      <c r="M2035" s="247"/>
      <c r="N2035" s="215" t="str">
        <f t="shared" si="240"/>
        <v>K-C6</v>
      </c>
      <c r="O2035" s="222"/>
      <c r="P2035" s="222"/>
      <c r="Q2035" s="215" t="str">
        <f>VLOOKUP(K2035,TONG_SL!$A:$D,3,0)</f>
        <v>Túi</v>
      </c>
      <c r="R2035" s="224">
        <v>4</v>
      </c>
      <c r="S2035" s="290"/>
      <c r="T2035" s="290">
        <f>VLOOKUP(VLOOKUP(G2035,Ma_KH!$A:$R,18,0)&amp;K2035,Gia_MB!$A:$F,6,0)</f>
        <v>50182</v>
      </c>
      <c r="U2035" s="291">
        <f t="shared" si="241"/>
        <v>200728</v>
      </c>
      <c r="V2035" s="290"/>
      <c r="W2035" s="292">
        <f t="shared" si="242"/>
        <v>0</v>
      </c>
      <c r="X2035" s="293" t="str">
        <f t="shared" si="243"/>
        <v>8</v>
      </c>
      <c r="Y2035" s="290"/>
      <c r="Z2035" s="291">
        <f t="shared" si="244"/>
        <v>16058.24</v>
      </c>
      <c r="AA2035" s="294">
        <f>VLOOKUP(G2035,Ma_KH!$A:$R,14,0)</f>
        <v>60</v>
      </c>
    </row>
    <row r="2036" spans="1:27" x14ac:dyDescent="0.25">
      <c r="A2036" s="277">
        <v>46046</v>
      </c>
      <c r="B2036" s="278">
        <v>4183608221</v>
      </c>
      <c r="C2036" s="288" t="s">
        <v>15180</v>
      </c>
      <c r="D2036" s="286">
        <v>46056</v>
      </c>
      <c r="E2036" s="213"/>
      <c r="F2036" s="214"/>
      <c r="G2036" s="255" t="s">
        <v>14934</v>
      </c>
      <c r="H2036" s="213"/>
      <c r="I2036" s="212">
        <v>4183608221</v>
      </c>
      <c r="J2036" s="212" t="s">
        <v>1786</v>
      </c>
      <c r="K2036" s="212" t="s">
        <v>27</v>
      </c>
      <c r="L2036" s="215" t="str">
        <f>VLOOKUP($K2036,[1]TONG_SL!$A$1:$D$65536,2,0)</f>
        <v>Chân giò heo muối 300g</v>
      </c>
      <c r="M2036" s="247"/>
      <c r="N2036" s="215" t="str">
        <f t="shared" si="240"/>
        <v>K-C6</v>
      </c>
      <c r="O2036" s="222"/>
      <c r="P2036" s="222"/>
      <c r="Q2036" s="215" t="str">
        <f>VLOOKUP(K2036,TONG_SL!$A:$D,3,0)</f>
        <v>Túi</v>
      </c>
      <c r="R2036" s="224">
        <v>7</v>
      </c>
      <c r="S2036" s="290"/>
      <c r="T2036" s="290">
        <f>VLOOKUP(VLOOKUP(G2036,Ma_KH!$A:$R,18,0)&amp;K2036,Gia_MB!$A:$F,6,0)</f>
        <v>73431</v>
      </c>
      <c r="U2036" s="291">
        <f t="shared" si="241"/>
        <v>514017</v>
      </c>
      <c r="V2036" s="290"/>
      <c r="W2036" s="292">
        <f t="shared" si="242"/>
        <v>0</v>
      </c>
      <c r="X2036" s="293" t="str">
        <f t="shared" si="243"/>
        <v>8</v>
      </c>
      <c r="Y2036" s="290"/>
      <c r="Z2036" s="291">
        <f t="shared" si="244"/>
        <v>41121.360000000001</v>
      </c>
      <c r="AA2036" s="294">
        <f>VLOOKUP(G2036,Ma_KH!$A:$R,14,0)</f>
        <v>60</v>
      </c>
    </row>
    <row r="2037" spans="1:27" x14ac:dyDescent="0.25">
      <c r="A2037" s="277">
        <v>46046</v>
      </c>
      <c r="B2037" s="278">
        <v>4183608221</v>
      </c>
      <c r="C2037" s="288" t="s">
        <v>15180</v>
      </c>
      <c r="D2037" s="286">
        <v>46056</v>
      </c>
      <c r="E2037" s="213"/>
      <c r="F2037" s="214"/>
      <c r="G2037" s="255" t="s">
        <v>14934</v>
      </c>
      <c r="H2037" s="213"/>
      <c r="I2037" s="212">
        <v>4183608221</v>
      </c>
      <c r="J2037" s="212" t="s">
        <v>1786</v>
      </c>
      <c r="K2037" s="212" t="s">
        <v>48</v>
      </c>
      <c r="L2037" s="215" t="str">
        <f>VLOOKUP($K2037,[1]TONG_SL!$A$1:$D$65536,2,0)</f>
        <v>Mọc Nấm Hương 250g</v>
      </c>
      <c r="M2037" s="247"/>
      <c r="N2037" s="215" t="str">
        <f t="shared" si="240"/>
        <v>K-C6</v>
      </c>
      <c r="O2037" s="222"/>
      <c r="P2037" s="222"/>
      <c r="Q2037" s="215" t="str">
        <f>VLOOKUP(K2037,TONG_SL!$A:$D,3,0)</f>
        <v>Túi</v>
      </c>
      <c r="R2037" s="224">
        <v>6</v>
      </c>
      <c r="S2037" s="290"/>
      <c r="T2037" s="290">
        <f>VLOOKUP(VLOOKUP(G2037,Ma_KH!$A:$R,18,0)&amp;K2037,Gia_MB!$A:$F,6,0)</f>
        <v>46000</v>
      </c>
      <c r="U2037" s="291">
        <f t="shared" si="241"/>
        <v>276000</v>
      </c>
      <c r="V2037" s="290"/>
      <c r="W2037" s="292">
        <f t="shared" si="242"/>
        <v>0</v>
      </c>
      <c r="X2037" s="293" t="str">
        <f t="shared" si="243"/>
        <v>8</v>
      </c>
      <c r="Y2037" s="290"/>
      <c r="Z2037" s="291">
        <f t="shared" si="244"/>
        <v>22080</v>
      </c>
      <c r="AA2037" s="294">
        <f>VLOOKUP(G2037,Ma_KH!$A:$R,14,0)</f>
        <v>60</v>
      </c>
    </row>
    <row r="2038" spans="1:27" x14ac:dyDescent="0.25">
      <c r="A2038" s="277">
        <v>46046</v>
      </c>
      <c r="B2038" s="278">
        <v>4183608087</v>
      </c>
      <c r="C2038" s="288" t="s">
        <v>15180</v>
      </c>
      <c r="D2038" s="286">
        <v>46056</v>
      </c>
      <c r="E2038" s="213"/>
      <c r="F2038" s="214"/>
      <c r="G2038" s="255" t="s">
        <v>14932</v>
      </c>
      <c r="H2038" s="213"/>
      <c r="I2038" s="212">
        <v>4183608087</v>
      </c>
      <c r="J2038" s="212" t="s">
        <v>1786</v>
      </c>
      <c r="K2038" s="212" t="s">
        <v>27</v>
      </c>
      <c r="L2038" s="215" t="str">
        <f>VLOOKUP($K2038,[1]TONG_SL!$A$1:$D$65536,2,0)</f>
        <v>Chân giò heo muối 300g</v>
      </c>
      <c r="M2038" s="247"/>
      <c r="N2038" s="215" t="str">
        <f t="shared" si="240"/>
        <v>K-C6</v>
      </c>
      <c r="O2038" s="222"/>
      <c r="P2038" s="222"/>
      <c r="Q2038" s="215" t="str">
        <f>VLOOKUP(K2038,TONG_SL!$A:$D,3,0)</f>
        <v>Túi</v>
      </c>
      <c r="R2038" s="224">
        <v>21</v>
      </c>
      <c r="S2038" s="290"/>
      <c r="T2038" s="290">
        <f>VLOOKUP(VLOOKUP(G2038,Ma_KH!$A:$R,18,0)&amp;K2038,Gia_MB!$A:$F,6,0)</f>
        <v>73431</v>
      </c>
      <c r="U2038" s="291">
        <f t="shared" si="241"/>
        <v>1542051</v>
      </c>
      <c r="V2038" s="290"/>
      <c r="W2038" s="292">
        <f t="shared" si="242"/>
        <v>0</v>
      </c>
      <c r="X2038" s="293" t="str">
        <f t="shared" si="243"/>
        <v>8</v>
      </c>
      <c r="Y2038" s="290"/>
      <c r="Z2038" s="291">
        <f t="shared" si="244"/>
        <v>123364.08</v>
      </c>
      <c r="AA2038" s="294">
        <f>VLOOKUP(G2038,Ma_KH!$A:$R,14,0)</f>
        <v>60</v>
      </c>
    </row>
    <row r="2039" spans="1:27" x14ac:dyDescent="0.25">
      <c r="A2039" s="277">
        <v>46046</v>
      </c>
      <c r="B2039" s="278">
        <v>4183608087</v>
      </c>
      <c r="C2039" s="288" t="s">
        <v>15180</v>
      </c>
      <c r="D2039" s="286">
        <v>46056</v>
      </c>
      <c r="E2039" s="213"/>
      <c r="F2039" s="214"/>
      <c r="G2039" s="255" t="s">
        <v>14932</v>
      </c>
      <c r="H2039" s="213"/>
      <c r="I2039" s="212">
        <v>4183608087</v>
      </c>
      <c r="J2039" s="212" t="s">
        <v>1786</v>
      </c>
      <c r="K2039" s="212" t="s">
        <v>32</v>
      </c>
      <c r="L2039" s="215" t="str">
        <f>VLOOKUP($K2039,[1]TONG_SL!$A$1:$D$65536,2,0)</f>
        <v>Giò Tai Lưỡi Xào 250g</v>
      </c>
      <c r="M2039" s="247"/>
      <c r="N2039" s="215" t="str">
        <f t="shared" si="240"/>
        <v>K-C6</v>
      </c>
      <c r="O2039" s="222"/>
      <c r="P2039" s="222"/>
      <c r="Q2039" s="215" t="str">
        <f>VLOOKUP(K2039,TONG_SL!$A:$D,3,0)</f>
        <v>Túi</v>
      </c>
      <c r="R2039" s="224">
        <v>4</v>
      </c>
      <c r="S2039" s="290"/>
      <c r="T2039" s="290">
        <f>VLOOKUP(VLOOKUP(G2039,Ma_KH!$A:$R,18,0)&amp;K2039,Gia_MB!$A:$F,6,0)</f>
        <v>50182</v>
      </c>
      <c r="U2039" s="291">
        <f t="shared" si="241"/>
        <v>200728</v>
      </c>
      <c r="V2039" s="290"/>
      <c r="W2039" s="292">
        <f t="shared" si="242"/>
        <v>0</v>
      </c>
      <c r="X2039" s="293" t="str">
        <f t="shared" si="243"/>
        <v>8</v>
      </c>
      <c r="Y2039" s="290"/>
      <c r="Z2039" s="291">
        <f t="shared" si="244"/>
        <v>16058.24</v>
      </c>
      <c r="AA2039" s="294">
        <f>VLOOKUP(G2039,Ma_KH!$A:$R,14,0)</f>
        <v>60</v>
      </c>
    </row>
    <row r="2040" spans="1:27" x14ac:dyDescent="0.25">
      <c r="A2040" s="277">
        <v>46046</v>
      </c>
      <c r="B2040" s="278">
        <v>4183608087</v>
      </c>
      <c r="C2040" s="288" t="s">
        <v>15180</v>
      </c>
      <c r="D2040" s="286">
        <v>46056</v>
      </c>
      <c r="E2040" s="213"/>
      <c r="F2040" s="214"/>
      <c r="G2040" s="255" t="s">
        <v>14932</v>
      </c>
      <c r="H2040" s="213"/>
      <c r="I2040" s="212">
        <v>4183608087</v>
      </c>
      <c r="J2040" s="212" t="s">
        <v>1786</v>
      </c>
      <c r="K2040" s="212" t="s">
        <v>30</v>
      </c>
      <c r="L2040" s="215" t="str">
        <f>VLOOKUP($K2040,[1]TONG_SL!$A$1:$D$65536,2,0)</f>
        <v>Gà muối 500g</v>
      </c>
      <c r="M2040" s="247"/>
      <c r="N2040" s="215" t="str">
        <f t="shared" si="240"/>
        <v>K-C6</v>
      </c>
      <c r="O2040" s="222"/>
      <c r="P2040" s="222"/>
      <c r="Q2040" s="215" t="str">
        <f>VLOOKUP(K2040,TONG_SL!$A:$D,3,0)</f>
        <v>Túi</v>
      </c>
      <c r="R2040" s="224">
        <v>27</v>
      </c>
      <c r="S2040" s="290"/>
      <c r="T2040" s="290">
        <f>VLOOKUP(VLOOKUP(G2040,Ma_KH!$A:$R,18,0)&amp;K2040,Gia_MB!$A:$F,6,0)</f>
        <v>116611</v>
      </c>
      <c r="U2040" s="291">
        <f t="shared" si="241"/>
        <v>3148497</v>
      </c>
      <c r="V2040" s="290"/>
      <c r="W2040" s="292">
        <f t="shared" si="242"/>
        <v>0</v>
      </c>
      <c r="X2040" s="293" t="str">
        <f t="shared" si="243"/>
        <v>8</v>
      </c>
      <c r="Y2040" s="290"/>
      <c r="Z2040" s="291">
        <f t="shared" si="244"/>
        <v>251879.76</v>
      </c>
      <c r="AA2040" s="294">
        <f>VLOOKUP(G2040,Ma_KH!$A:$R,14,0)</f>
        <v>60</v>
      </c>
    </row>
    <row r="2041" spans="1:27" x14ac:dyDescent="0.25">
      <c r="A2041" s="277">
        <v>46046</v>
      </c>
      <c r="B2041" s="281">
        <v>4183607769</v>
      </c>
      <c r="C2041" s="288" t="s">
        <v>15180</v>
      </c>
      <c r="D2041" s="286">
        <v>46056</v>
      </c>
      <c r="E2041" s="219"/>
      <c r="F2041" s="218"/>
      <c r="G2041" s="268" t="s">
        <v>7873</v>
      </c>
      <c r="H2041" s="219"/>
      <c r="I2041" s="217">
        <v>4183607769</v>
      </c>
      <c r="J2041" s="212" t="s">
        <v>1786</v>
      </c>
      <c r="K2041" s="217" t="s">
        <v>34</v>
      </c>
      <c r="L2041" s="215" t="str">
        <f>VLOOKUP($K2041,[1]TONG_SL!$A$1:$D$65536,2,0)</f>
        <v>Tai heo muối 200g</v>
      </c>
      <c r="M2041" s="247"/>
      <c r="N2041" s="215" t="str">
        <f t="shared" si="240"/>
        <v>K-C6</v>
      </c>
      <c r="O2041" s="222"/>
      <c r="P2041" s="222"/>
      <c r="Q2041" s="215" t="str">
        <f>VLOOKUP(K2041,TONG_SL!$A:$D,3,0)</f>
        <v>Túi</v>
      </c>
      <c r="R2041" s="223">
        <v>4</v>
      </c>
      <c r="S2041" s="290"/>
      <c r="T2041" s="290">
        <f>VLOOKUP(VLOOKUP(G2041,Ma_KH!$A:$R,18,0)&amp;K2041,Gia_MB!$A:$F,6,0)</f>
        <v>55595</v>
      </c>
      <c r="U2041" s="291">
        <f t="shared" si="241"/>
        <v>222380</v>
      </c>
      <c r="V2041" s="290"/>
      <c r="W2041" s="292">
        <f t="shared" si="242"/>
        <v>0</v>
      </c>
      <c r="X2041" s="293" t="str">
        <f t="shared" si="243"/>
        <v>8</v>
      </c>
      <c r="Y2041" s="290"/>
      <c r="Z2041" s="291">
        <f t="shared" si="244"/>
        <v>17790.400000000001</v>
      </c>
      <c r="AA2041" s="294">
        <f>VLOOKUP(G2041,Ma_KH!$A:$R,14,0)</f>
        <v>60</v>
      </c>
    </row>
    <row r="2042" spans="1:27" x14ac:dyDescent="0.25">
      <c r="A2042" s="277">
        <v>46046</v>
      </c>
      <c r="B2042" s="281">
        <v>4183607769</v>
      </c>
      <c r="C2042" s="288" t="s">
        <v>15180</v>
      </c>
      <c r="D2042" s="286">
        <v>46056</v>
      </c>
      <c r="E2042" s="219"/>
      <c r="F2042" s="218"/>
      <c r="G2042" s="268" t="s">
        <v>7873</v>
      </c>
      <c r="H2042" s="219"/>
      <c r="I2042" s="217">
        <v>4183607769</v>
      </c>
      <c r="J2042" s="212" t="s">
        <v>1786</v>
      </c>
      <c r="K2042" s="212" t="s">
        <v>30</v>
      </c>
      <c r="L2042" s="215" t="str">
        <f>VLOOKUP($K2042,[1]TONG_SL!$A$1:$D$65536,2,0)</f>
        <v>Gà muối 500g</v>
      </c>
      <c r="M2042" s="247"/>
      <c r="N2042" s="215" t="str">
        <f t="shared" si="240"/>
        <v>K-C6</v>
      </c>
      <c r="O2042" s="222"/>
      <c r="P2042" s="222"/>
      <c r="Q2042" s="215" t="str">
        <f>VLOOKUP(K2042,TONG_SL!$A:$D,3,0)</f>
        <v>Túi</v>
      </c>
      <c r="R2042" s="224">
        <v>27</v>
      </c>
      <c r="S2042" s="290"/>
      <c r="T2042" s="290">
        <f>VLOOKUP(VLOOKUP(G2042,Ma_KH!$A:$R,18,0)&amp;K2042,Gia_MB!$A:$F,6,0)</f>
        <v>116611</v>
      </c>
      <c r="U2042" s="291">
        <f t="shared" si="241"/>
        <v>3148497</v>
      </c>
      <c r="V2042" s="290"/>
      <c r="W2042" s="292">
        <f t="shared" si="242"/>
        <v>0</v>
      </c>
      <c r="X2042" s="293" t="str">
        <f t="shared" si="243"/>
        <v>8</v>
      </c>
      <c r="Y2042" s="290"/>
      <c r="Z2042" s="291">
        <f t="shared" si="244"/>
        <v>251879.76</v>
      </c>
      <c r="AA2042" s="294">
        <f>VLOOKUP(G2042,Ma_KH!$A:$R,14,0)</f>
        <v>60</v>
      </c>
    </row>
    <row r="2043" spans="1:27" x14ac:dyDescent="0.25">
      <c r="A2043" s="277">
        <v>46046</v>
      </c>
      <c r="B2043" s="278">
        <v>4183607775</v>
      </c>
      <c r="C2043" s="288" t="s">
        <v>15180</v>
      </c>
      <c r="D2043" s="286">
        <v>46056</v>
      </c>
      <c r="E2043" s="213"/>
      <c r="F2043" s="214"/>
      <c r="G2043" s="255" t="s">
        <v>7688</v>
      </c>
      <c r="H2043" s="213"/>
      <c r="I2043" s="212">
        <v>4183607775</v>
      </c>
      <c r="J2043" s="212" t="s">
        <v>1786</v>
      </c>
      <c r="K2043" s="212" t="s">
        <v>30</v>
      </c>
      <c r="L2043" s="215" t="str">
        <f>VLOOKUP($K2043,[1]TONG_SL!$A$1:$D$65536,2,0)</f>
        <v>Gà muối 500g</v>
      </c>
      <c r="M2043" s="247"/>
      <c r="N2043" s="215" t="str">
        <f t="shared" si="240"/>
        <v>K-C6</v>
      </c>
      <c r="O2043" s="222"/>
      <c r="P2043" s="222"/>
      <c r="Q2043" s="215" t="str">
        <f>VLOOKUP(K2043,TONG_SL!$A:$D,3,0)</f>
        <v>Túi</v>
      </c>
      <c r="R2043" s="224">
        <v>26</v>
      </c>
      <c r="S2043" s="290"/>
      <c r="T2043" s="290">
        <f>VLOOKUP(VLOOKUP(G2043,Ma_KH!$A:$R,18,0)&amp;K2043,Gia_MB!$A:$F,6,0)</f>
        <v>116611</v>
      </c>
      <c r="U2043" s="291">
        <f t="shared" si="241"/>
        <v>3031886</v>
      </c>
      <c r="V2043" s="290"/>
      <c r="W2043" s="292">
        <f t="shared" si="242"/>
        <v>0</v>
      </c>
      <c r="X2043" s="293" t="str">
        <f t="shared" si="243"/>
        <v>8</v>
      </c>
      <c r="Y2043" s="290"/>
      <c r="Z2043" s="291">
        <f t="shared" si="244"/>
        <v>242550.88</v>
      </c>
      <c r="AA2043" s="294">
        <f>VLOOKUP(G2043,Ma_KH!$A:$R,14,0)</f>
        <v>60</v>
      </c>
    </row>
    <row r="2044" spans="1:27" x14ac:dyDescent="0.25">
      <c r="A2044" s="277">
        <v>46046</v>
      </c>
      <c r="B2044" s="278">
        <v>4183607775</v>
      </c>
      <c r="C2044" s="288" t="s">
        <v>15180</v>
      </c>
      <c r="D2044" s="286">
        <v>46056</v>
      </c>
      <c r="E2044" s="213"/>
      <c r="F2044" s="214"/>
      <c r="G2044" s="255" t="s">
        <v>7688</v>
      </c>
      <c r="H2044" s="213"/>
      <c r="I2044" s="212">
        <v>4183607775</v>
      </c>
      <c r="J2044" s="212" t="s">
        <v>1786</v>
      </c>
      <c r="K2044" s="212" t="s">
        <v>32</v>
      </c>
      <c r="L2044" s="215" t="str">
        <f>VLOOKUP($K2044,[1]TONG_SL!$A$1:$D$65536,2,0)</f>
        <v>Giò Tai Lưỡi Xào 250g</v>
      </c>
      <c r="M2044" s="247"/>
      <c r="N2044" s="215" t="str">
        <f t="shared" si="240"/>
        <v>K-C6</v>
      </c>
      <c r="O2044" s="222"/>
      <c r="P2044" s="222"/>
      <c r="Q2044" s="215" t="str">
        <f>VLOOKUP(K2044,TONG_SL!$A:$D,3,0)</f>
        <v>Túi</v>
      </c>
      <c r="R2044" s="224">
        <v>3</v>
      </c>
      <c r="S2044" s="290"/>
      <c r="T2044" s="290">
        <f>VLOOKUP(VLOOKUP(G2044,Ma_KH!$A:$R,18,0)&amp;K2044,Gia_MB!$A:$F,6,0)</f>
        <v>50182</v>
      </c>
      <c r="U2044" s="291">
        <f t="shared" si="241"/>
        <v>150546</v>
      </c>
      <c r="V2044" s="290"/>
      <c r="W2044" s="292">
        <f t="shared" si="242"/>
        <v>0</v>
      </c>
      <c r="X2044" s="293" t="str">
        <f t="shared" si="243"/>
        <v>8</v>
      </c>
      <c r="Y2044" s="290"/>
      <c r="Z2044" s="291">
        <f t="shared" si="244"/>
        <v>12043.68</v>
      </c>
      <c r="AA2044" s="294">
        <f>VLOOKUP(G2044,Ma_KH!$A:$R,14,0)</f>
        <v>60</v>
      </c>
    </row>
    <row r="2045" spans="1:27" x14ac:dyDescent="0.25">
      <c r="A2045" s="277">
        <v>46046</v>
      </c>
      <c r="B2045" s="278">
        <v>4183607912</v>
      </c>
      <c r="C2045" s="288" t="s">
        <v>15180</v>
      </c>
      <c r="D2045" s="286">
        <v>46056</v>
      </c>
      <c r="E2045" s="213"/>
      <c r="F2045" s="214"/>
      <c r="G2045" s="144" t="s">
        <v>14927</v>
      </c>
      <c r="H2045" s="213"/>
      <c r="I2045" s="212">
        <v>4183607912</v>
      </c>
      <c r="J2045" s="212" t="s">
        <v>1786</v>
      </c>
      <c r="K2045" s="212" t="s">
        <v>34</v>
      </c>
      <c r="L2045" s="215" t="str">
        <f>VLOOKUP($K2045,[1]TONG_SL!$A$1:$D$65536,2,0)</f>
        <v>Tai heo muối 200g</v>
      </c>
      <c r="M2045" s="247"/>
      <c r="N2045" s="215" t="str">
        <f t="shared" si="240"/>
        <v>K-C6</v>
      </c>
      <c r="O2045" s="222"/>
      <c r="P2045" s="222"/>
      <c r="Q2045" s="215" t="str">
        <f>VLOOKUP(K2045,TONG_SL!$A:$D,3,0)</f>
        <v>Túi</v>
      </c>
      <c r="R2045" s="224">
        <v>4</v>
      </c>
      <c r="S2045" s="290"/>
      <c r="T2045" s="290" t="e">
        <f>VLOOKUP(VLOOKUP(G2045,Ma_KH!$A:$R,18,0)&amp;K2045,Gia_MB!$A:$F,6,0)</f>
        <v>#N/A</v>
      </c>
      <c r="U2045" s="291" t="e">
        <f t="shared" si="241"/>
        <v>#N/A</v>
      </c>
      <c r="V2045" s="290"/>
      <c r="W2045" s="292" t="e">
        <f t="shared" si="242"/>
        <v>#N/A</v>
      </c>
      <c r="X2045" s="293" t="str">
        <f t="shared" si="243"/>
        <v>8</v>
      </c>
      <c r="Y2045" s="290"/>
      <c r="Z2045" s="291" t="e">
        <f t="shared" si="244"/>
        <v>#N/A</v>
      </c>
      <c r="AA2045" s="294" t="e">
        <f>VLOOKUP(G2045,Ma_KH!$A:$R,14,0)</f>
        <v>#N/A</v>
      </c>
    </row>
    <row r="2046" spans="1:27" x14ac:dyDescent="0.25">
      <c r="A2046" s="277">
        <v>46046</v>
      </c>
      <c r="B2046" s="278">
        <v>4183607912</v>
      </c>
      <c r="C2046" s="288" t="s">
        <v>15180</v>
      </c>
      <c r="D2046" s="286">
        <v>46056</v>
      </c>
      <c r="E2046" s="213"/>
      <c r="F2046" s="214"/>
      <c r="G2046" s="144" t="s">
        <v>14927</v>
      </c>
      <c r="H2046" s="213"/>
      <c r="I2046" s="212">
        <v>4183607912</v>
      </c>
      <c r="J2046" s="212" t="s">
        <v>1786</v>
      </c>
      <c r="K2046" s="212" t="s">
        <v>32</v>
      </c>
      <c r="L2046" s="215" t="str">
        <f>VLOOKUP($K2046,[1]TONG_SL!$A$1:$D$65536,2,0)</f>
        <v>Giò Tai Lưỡi Xào 250g</v>
      </c>
      <c r="M2046" s="247"/>
      <c r="N2046" s="215" t="str">
        <f t="shared" si="240"/>
        <v>K-C6</v>
      </c>
      <c r="O2046" s="222"/>
      <c r="P2046" s="222"/>
      <c r="Q2046" s="215" t="str">
        <f>VLOOKUP(K2046,TONG_SL!$A:$D,3,0)</f>
        <v>Túi</v>
      </c>
      <c r="R2046" s="224">
        <v>2</v>
      </c>
      <c r="S2046" s="290"/>
      <c r="T2046" s="290" t="e">
        <f>VLOOKUP(VLOOKUP(G2046,Ma_KH!$A:$R,18,0)&amp;K2046,Gia_MB!$A:$F,6,0)</f>
        <v>#N/A</v>
      </c>
      <c r="U2046" s="291" t="e">
        <f t="shared" si="241"/>
        <v>#N/A</v>
      </c>
      <c r="V2046" s="290"/>
      <c r="W2046" s="292" t="e">
        <f t="shared" si="242"/>
        <v>#N/A</v>
      </c>
      <c r="X2046" s="293" t="str">
        <f t="shared" si="243"/>
        <v>8</v>
      </c>
      <c r="Y2046" s="290"/>
      <c r="Z2046" s="291" t="e">
        <f t="shared" si="244"/>
        <v>#N/A</v>
      </c>
      <c r="AA2046" s="294" t="e">
        <f>VLOOKUP(G2046,Ma_KH!$A:$R,14,0)</f>
        <v>#N/A</v>
      </c>
    </row>
    <row r="2047" spans="1:27" x14ac:dyDescent="0.25">
      <c r="A2047" s="277">
        <v>46046</v>
      </c>
      <c r="B2047" s="278">
        <v>4183607912</v>
      </c>
      <c r="C2047" s="288" t="s">
        <v>15180</v>
      </c>
      <c r="D2047" s="286">
        <v>46056</v>
      </c>
      <c r="E2047" s="213"/>
      <c r="F2047" s="214"/>
      <c r="G2047" s="144" t="s">
        <v>14927</v>
      </c>
      <c r="H2047" s="213"/>
      <c r="I2047" s="212">
        <v>4183607912</v>
      </c>
      <c r="J2047" s="212" t="s">
        <v>1786</v>
      </c>
      <c r="K2047" s="212" t="s">
        <v>30</v>
      </c>
      <c r="L2047" s="215" t="str">
        <f>VLOOKUP($K2047,[1]TONG_SL!$A$1:$D$65536,2,0)</f>
        <v>Gà muối 500g</v>
      </c>
      <c r="M2047" s="247"/>
      <c r="N2047" s="215" t="str">
        <f t="shared" si="240"/>
        <v>K-C6</v>
      </c>
      <c r="O2047" s="222"/>
      <c r="P2047" s="222"/>
      <c r="Q2047" s="215" t="str">
        <f>VLOOKUP(K2047,TONG_SL!$A:$D,3,0)</f>
        <v>Túi</v>
      </c>
      <c r="R2047" s="224">
        <v>13</v>
      </c>
      <c r="S2047" s="290"/>
      <c r="T2047" s="290" t="e">
        <f>VLOOKUP(VLOOKUP(G2047,Ma_KH!$A:$R,18,0)&amp;K2047,Gia_MB!$A:$F,6,0)</f>
        <v>#N/A</v>
      </c>
      <c r="U2047" s="291" t="e">
        <f t="shared" si="241"/>
        <v>#N/A</v>
      </c>
      <c r="V2047" s="290"/>
      <c r="W2047" s="292" t="e">
        <f t="shared" si="242"/>
        <v>#N/A</v>
      </c>
      <c r="X2047" s="293" t="str">
        <f t="shared" si="243"/>
        <v>8</v>
      </c>
      <c r="Y2047" s="290"/>
      <c r="Z2047" s="291" t="e">
        <f t="shared" si="244"/>
        <v>#N/A</v>
      </c>
      <c r="AA2047" s="294" t="e">
        <f>VLOOKUP(G2047,Ma_KH!$A:$R,14,0)</f>
        <v>#N/A</v>
      </c>
    </row>
    <row r="2048" spans="1:27" x14ac:dyDescent="0.25">
      <c r="A2048" s="277">
        <v>46046</v>
      </c>
      <c r="B2048" s="278">
        <v>4183607740</v>
      </c>
      <c r="C2048" s="288" t="s">
        <v>15180</v>
      </c>
      <c r="D2048" s="286">
        <v>46056</v>
      </c>
      <c r="E2048" s="213"/>
      <c r="F2048" s="214"/>
      <c r="G2048" s="255" t="s">
        <v>7711</v>
      </c>
      <c r="H2048" s="213"/>
      <c r="I2048" s="212">
        <v>4183607740</v>
      </c>
      <c r="J2048" s="212" t="s">
        <v>1786</v>
      </c>
      <c r="K2048" s="212" t="s">
        <v>34</v>
      </c>
      <c r="L2048" s="215" t="str">
        <f>VLOOKUP($K2048,[1]TONG_SL!$A$1:$D$65536,2,0)</f>
        <v>Tai heo muối 200g</v>
      </c>
      <c r="M2048" s="247"/>
      <c r="N2048" s="215" t="str">
        <f t="shared" si="240"/>
        <v>K-C6</v>
      </c>
      <c r="O2048" s="222"/>
      <c r="P2048" s="222"/>
      <c r="Q2048" s="215" t="str">
        <f>VLOOKUP(K2048,TONG_SL!$A:$D,3,0)</f>
        <v>Túi</v>
      </c>
      <c r="R2048" s="224">
        <v>4</v>
      </c>
      <c r="S2048" s="290"/>
      <c r="T2048" s="290">
        <f>VLOOKUP(VLOOKUP(G2048,Ma_KH!$A:$R,18,0)&amp;K2048,Gia_MB!$A:$F,6,0)</f>
        <v>55595</v>
      </c>
      <c r="U2048" s="291">
        <f t="shared" si="241"/>
        <v>222380</v>
      </c>
      <c r="V2048" s="290"/>
      <c r="W2048" s="292">
        <f t="shared" si="242"/>
        <v>0</v>
      </c>
      <c r="X2048" s="293" t="str">
        <f t="shared" si="243"/>
        <v>8</v>
      </c>
      <c r="Y2048" s="290"/>
      <c r="Z2048" s="291">
        <f t="shared" si="244"/>
        <v>17790.400000000001</v>
      </c>
      <c r="AA2048" s="294">
        <f>VLOOKUP(G2048,Ma_KH!$A:$R,14,0)</f>
        <v>60</v>
      </c>
    </row>
    <row r="2049" spans="1:27" x14ac:dyDescent="0.25">
      <c r="A2049" s="277">
        <v>46046</v>
      </c>
      <c r="B2049" s="278">
        <v>4183607740</v>
      </c>
      <c r="C2049" s="288" t="s">
        <v>15180</v>
      </c>
      <c r="D2049" s="286">
        <v>46056</v>
      </c>
      <c r="E2049" s="213"/>
      <c r="F2049" s="214"/>
      <c r="G2049" s="255" t="s">
        <v>7711</v>
      </c>
      <c r="H2049" s="213"/>
      <c r="I2049" s="212">
        <v>4183607740</v>
      </c>
      <c r="J2049" s="212" t="s">
        <v>1786</v>
      </c>
      <c r="K2049" s="212" t="s">
        <v>27</v>
      </c>
      <c r="L2049" s="215" t="str">
        <f>VLOOKUP($K2049,[1]TONG_SL!$A$1:$D$65536,2,0)</f>
        <v>Chân giò heo muối 300g</v>
      </c>
      <c r="M2049" s="247"/>
      <c r="N2049" s="215" t="str">
        <f t="shared" si="240"/>
        <v>K-C6</v>
      </c>
      <c r="O2049" s="222"/>
      <c r="P2049" s="222"/>
      <c r="Q2049" s="215" t="str">
        <f>VLOOKUP(K2049,TONG_SL!$A:$D,3,0)</f>
        <v>Túi</v>
      </c>
      <c r="R2049" s="224">
        <v>10</v>
      </c>
      <c r="S2049" s="290"/>
      <c r="T2049" s="290">
        <f>VLOOKUP(VLOOKUP(G2049,Ma_KH!$A:$R,18,0)&amp;K2049,Gia_MB!$A:$F,6,0)</f>
        <v>73431</v>
      </c>
      <c r="U2049" s="291">
        <f t="shared" si="241"/>
        <v>734310</v>
      </c>
      <c r="V2049" s="290"/>
      <c r="W2049" s="292">
        <f t="shared" si="242"/>
        <v>0</v>
      </c>
      <c r="X2049" s="293" t="str">
        <f t="shared" si="243"/>
        <v>8</v>
      </c>
      <c r="Y2049" s="290"/>
      <c r="Z2049" s="291">
        <f t="shared" si="244"/>
        <v>58744.800000000003</v>
      </c>
      <c r="AA2049" s="294">
        <f>VLOOKUP(G2049,Ma_KH!$A:$R,14,0)</f>
        <v>60</v>
      </c>
    </row>
    <row r="2050" spans="1:27" x14ac:dyDescent="0.25">
      <c r="A2050" s="277">
        <v>46046</v>
      </c>
      <c r="B2050" s="278">
        <v>4183607740</v>
      </c>
      <c r="C2050" s="288" t="s">
        <v>15180</v>
      </c>
      <c r="D2050" s="286">
        <v>46056</v>
      </c>
      <c r="E2050" s="213"/>
      <c r="F2050" s="214"/>
      <c r="G2050" s="255" t="s">
        <v>7711</v>
      </c>
      <c r="H2050" s="213"/>
      <c r="I2050" s="212">
        <v>4183607740</v>
      </c>
      <c r="J2050" s="212" t="s">
        <v>1786</v>
      </c>
      <c r="K2050" s="212" t="s">
        <v>32</v>
      </c>
      <c r="L2050" s="215" t="str">
        <f>VLOOKUP($K2050,[1]TONG_SL!$A$1:$D$65536,2,0)</f>
        <v>Giò Tai Lưỡi Xào 250g</v>
      </c>
      <c r="M2050" s="247"/>
      <c r="N2050" s="215" t="str">
        <f t="shared" si="240"/>
        <v>K-C6</v>
      </c>
      <c r="O2050" s="222"/>
      <c r="P2050" s="222"/>
      <c r="Q2050" s="215" t="str">
        <f>VLOOKUP(K2050,TONG_SL!$A:$D,3,0)</f>
        <v>Túi</v>
      </c>
      <c r="R2050" s="224">
        <v>9</v>
      </c>
      <c r="S2050" s="290"/>
      <c r="T2050" s="290">
        <f>VLOOKUP(VLOOKUP(G2050,Ma_KH!$A:$R,18,0)&amp;K2050,Gia_MB!$A:$F,6,0)</f>
        <v>50182</v>
      </c>
      <c r="U2050" s="291">
        <f t="shared" si="241"/>
        <v>451638</v>
      </c>
      <c r="V2050" s="290"/>
      <c r="W2050" s="292">
        <f t="shared" si="242"/>
        <v>0</v>
      </c>
      <c r="X2050" s="293" t="str">
        <f t="shared" si="243"/>
        <v>8</v>
      </c>
      <c r="Y2050" s="290"/>
      <c r="Z2050" s="291">
        <f t="shared" si="244"/>
        <v>36131.040000000001</v>
      </c>
      <c r="AA2050" s="294">
        <f>VLOOKUP(G2050,Ma_KH!$A:$R,14,0)</f>
        <v>60</v>
      </c>
    </row>
    <row r="2051" spans="1:27" x14ac:dyDescent="0.25">
      <c r="A2051" s="277">
        <v>46046</v>
      </c>
      <c r="B2051" s="278">
        <v>4183607740</v>
      </c>
      <c r="C2051" s="288" t="s">
        <v>15180</v>
      </c>
      <c r="D2051" s="286">
        <v>46056</v>
      </c>
      <c r="E2051" s="213"/>
      <c r="F2051" s="214"/>
      <c r="G2051" s="255" t="s">
        <v>7711</v>
      </c>
      <c r="H2051" s="213"/>
      <c r="I2051" s="212">
        <v>4183607740</v>
      </c>
      <c r="J2051" s="212" t="s">
        <v>1786</v>
      </c>
      <c r="K2051" s="212" t="s">
        <v>30</v>
      </c>
      <c r="L2051" s="215" t="str">
        <f>VLOOKUP($K2051,[1]TONG_SL!$A$1:$D$65536,2,0)</f>
        <v>Gà muối 500g</v>
      </c>
      <c r="M2051" s="247"/>
      <c r="N2051" s="215" t="str">
        <f t="shared" si="240"/>
        <v>K-C6</v>
      </c>
      <c r="O2051" s="222"/>
      <c r="P2051" s="222"/>
      <c r="Q2051" s="215" t="str">
        <f>VLOOKUP(K2051,TONG_SL!$A:$D,3,0)</f>
        <v>Túi</v>
      </c>
      <c r="R2051" s="224">
        <v>21</v>
      </c>
      <c r="S2051" s="290"/>
      <c r="T2051" s="290">
        <f>VLOOKUP(VLOOKUP(G2051,Ma_KH!$A:$R,18,0)&amp;K2051,Gia_MB!$A:$F,6,0)</f>
        <v>116611</v>
      </c>
      <c r="U2051" s="291">
        <f t="shared" si="241"/>
        <v>2448831</v>
      </c>
      <c r="V2051" s="290"/>
      <c r="W2051" s="292">
        <f t="shared" si="242"/>
        <v>0</v>
      </c>
      <c r="X2051" s="293" t="str">
        <f t="shared" si="243"/>
        <v>8</v>
      </c>
      <c r="Y2051" s="290"/>
      <c r="Z2051" s="291">
        <f t="shared" si="244"/>
        <v>195906.48</v>
      </c>
      <c r="AA2051" s="294">
        <f>VLOOKUP(G2051,Ma_KH!$A:$R,14,0)</f>
        <v>60</v>
      </c>
    </row>
    <row r="2052" spans="1:27" x14ac:dyDescent="0.25">
      <c r="A2052" s="277">
        <v>46046</v>
      </c>
      <c r="B2052" s="278">
        <v>4183607828</v>
      </c>
      <c r="C2052" s="288" t="s">
        <v>15180</v>
      </c>
      <c r="D2052" s="286">
        <v>46056</v>
      </c>
      <c r="E2052" s="213"/>
      <c r="F2052" s="214"/>
      <c r="G2052" s="255" t="s">
        <v>7255</v>
      </c>
      <c r="H2052" s="213"/>
      <c r="I2052" s="212">
        <v>4183607828</v>
      </c>
      <c r="J2052" s="212" t="s">
        <v>1786</v>
      </c>
      <c r="K2052" s="212" t="s">
        <v>34</v>
      </c>
      <c r="L2052" s="215" t="str">
        <f>VLOOKUP($K2052,[1]TONG_SL!$A$1:$D$65536,2,0)</f>
        <v>Tai heo muối 200g</v>
      </c>
      <c r="M2052" s="247"/>
      <c r="N2052" s="215" t="str">
        <f t="shared" si="240"/>
        <v>K-C6</v>
      </c>
      <c r="O2052" s="222"/>
      <c r="P2052" s="222"/>
      <c r="Q2052" s="215" t="str">
        <f>VLOOKUP(K2052,TONG_SL!$A:$D,3,0)</f>
        <v>Túi</v>
      </c>
      <c r="R2052" s="224">
        <v>2</v>
      </c>
      <c r="S2052" s="290"/>
      <c r="T2052" s="290">
        <f>VLOOKUP(VLOOKUP(G2052,Ma_KH!$A:$R,18,0)&amp;K2052,Gia_MB!$A:$F,6,0)</f>
        <v>55595</v>
      </c>
      <c r="U2052" s="291">
        <f t="shared" si="241"/>
        <v>111190</v>
      </c>
      <c r="V2052" s="290"/>
      <c r="W2052" s="292">
        <f t="shared" si="242"/>
        <v>0</v>
      </c>
      <c r="X2052" s="293" t="str">
        <f t="shared" si="243"/>
        <v>8</v>
      </c>
      <c r="Y2052" s="290"/>
      <c r="Z2052" s="291">
        <f t="shared" si="244"/>
        <v>8895.2000000000007</v>
      </c>
      <c r="AA2052" s="294" t="str">
        <f>VLOOKUP(G2052,Ma_KH!$A:$R,14,0)</f>
        <v>60</v>
      </c>
    </row>
    <row r="2053" spans="1:27" x14ac:dyDescent="0.25">
      <c r="A2053" s="277">
        <v>46046</v>
      </c>
      <c r="B2053" s="278">
        <v>4183607828</v>
      </c>
      <c r="C2053" s="288" t="s">
        <v>15180</v>
      </c>
      <c r="D2053" s="286">
        <v>46056</v>
      </c>
      <c r="E2053" s="213"/>
      <c r="F2053" s="214"/>
      <c r="G2053" s="255" t="s">
        <v>7255</v>
      </c>
      <c r="H2053" s="213"/>
      <c r="I2053" s="212">
        <v>4183607828</v>
      </c>
      <c r="J2053" s="212" t="s">
        <v>1786</v>
      </c>
      <c r="K2053" s="212" t="s">
        <v>27</v>
      </c>
      <c r="L2053" s="215" t="str">
        <f>VLOOKUP($K2053,[1]TONG_SL!$A$1:$D$65536,2,0)</f>
        <v>Chân giò heo muối 300g</v>
      </c>
      <c r="M2053" s="247"/>
      <c r="N2053" s="215" t="str">
        <f t="shared" si="240"/>
        <v>K-C6</v>
      </c>
      <c r="O2053" s="222"/>
      <c r="P2053" s="222"/>
      <c r="Q2053" s="215" t="str">
        <f>VLOOKUP(K2053,TONG_SL!$A:$D,3,0)</f>
        <v>Túi</v>
      </c>
      <c r="R2053" s="224">
        <v>4</v>
      </c>
      <c r="S2053" s="290"/>
      <c r="T2053" s="290">
        <f>VLOOKUP(VLOOKUP(G2053,Ma_KH!$A:$R,18,0)&amp;K2053,Gia_MB!$A:$F,6,0)</f>
        <v>73431</v>
      </c>
      <c r="U2053" s="291">
        <f t="shared" si="241"/>
        <v>293724</v>
      </c>
      <c r="V2053" s="290"/>
      <c r="W2053" s="292">
        <f t="shared" si="242"/>
        <v>0</v>
      </c>
      <c r="X2053" s="293" t="str">
        <f t="shared" si="243"/>
        <v>8</v>
      </c>
      <c r="Y2053" s="290"/>
      <c r="Z2053" s="291">
        <f t="shared" si="244"/>
        <v>23497.920000000002</v>
      </c>
      <c r="AA2053" s="294" t="str">
        <f>VLOOKUP(G2053,Ma_KH!$A:$R,14,0)</f>
        <v>60</v>
      </c>
    </row>
    <row r="2054" spans="1:27" x14ac:dyDescent="0.25">
      <c r="A2054" s="277">
        <v>46046</v>
      </c>
      <c r="B2054" s="278">
        <v>4183607828</v>
      </c>
      <c r="C2054" s="288" t="s">
        <v>15180</v>
      </c>
      <c r="D2054" s="286">
        <v>46056</v>
      </c>
      <c r="E2054" s="213"/>
      <c r="F2054" s="214"/>
      <c r="G2054" s="255" t="s">
        <v>7255</v>
      </c>
      <c r="H2054" s="213"/>
      <c r="I2054" s="212">
        <v>4183607828</v>
      </c>
      <c r="J2054" s="212" t="s">
        <v>1786</v>
      </c>
      <c r="K2054" s="212" t="s">
        <v>30</v>
      </c>
      <c r="L2054" s="215" t="str">
        <f>VLOOKUP($K2054,[1]TONG_SL!$A$1:$D$65536,2,0)</f>
        <v>Gà muối 500g</v>
      </c>
      <c r="M2054" s="247"/>
      <c r="N2054" s="215" t="str">
        <f t="shared" si="240"/>
        <v>K-C6</v>
      </c>
      <c r="O2054" s="222"/>
      <c r="P2054" s="222"/>
      <c r="Q2054" s="215" t="str">
        <f>VLOOKUP(K2054,TONG_SL!$A:$D,3,0)</f>
        <v>Túi</v>
      </c>
      <c r="R2054" s="224">
        <v>8</v>
      </c>
      <c r="S2054" s="290"/>
      <c r="T2054" s="290">
        <f>VLOOKUP(VLOOKUP(G2054,Ma_KH!$A:$R,18,0)&amp;K2054,Gia_MB!$A:$F,6,0)</f>
        <v>116611</v>
      </c>
      <c r="U2054" s="291">
        <f t="shared" si="241"/>
        <v>932888</v>
      </c>
      <c r="V2054" s="290"/>
      <c r="W2054" s="292">
        <f t="shared" si="242"/>
        <v>0</v>
      </c>
      <c r="X2054" s="293" t="str">
        <f t="shared" si="243"/>
        <v>8</v>
      </c>
      <c r="Y2054" s="290"/>
      <c r="Z2054" s="291">
        <f t="shared" si="244"/>
        <v>74631.040000000008</v>
      </c>
      <c r="AA2054" s="294" t="str">
        <f>VLOOKUP(G2054,Ma_KH!$A:$R,14,0)</f>
        <v>60</v>
      </c>
    </row>
    <row r="2055" spans="1:27" x14ac:dyDescent="0.25">
      <c r="A2055" s="277">
        <v>46046</v>
      </c>
      <c r="B2055" s="278">
        <v>4183607763</v>
      </c>
      <c r="C2055" s="288" t="s">
        <v>15180</v>
      </c>
      <c r="D2055" s="286">
        <v>46056</v>
      </c>
      <c r="E2055" s="213"/>
      <c r="F2055" s="214"/>
      <c r="G2055" s="255" t="s">
        <v>14925</v>
      </c>
      <c r="H2055" s="213"/>
      <c r="I2055" s="212">
        <v>4183607763</v>
      </c>
      <c r="J2055" s="212" t="s">
        <v>1786</v>
      </c>
      <c r="K2055" s="212" t="s">
        <v>48</v>
      </c>
      <c r="L2055" s="215" t="str">
        <f>VLOOKUP($K2055,[1]TONG_SL!$A$1:$D$65536,2,0)</f>
        <v>Mọc Nấm Hương 250g</v>
      </c>
      <c r="M2055" s="247"/>
      <c r="N2055" s="215" t="str">
        <f t="shared" si="240"/>
        <v>K-C6</v>
      </c>
      <c r="O2055" s="222"/>
      <c r="P2055" s="222"/>
      <c r="Q2055" s="215" t="str">
        <f>VLOOKUP(K2055,TONG_SL!$A:$D,3,0)</f>
        <v>Túi</v>
      </c>
      <c r="R2055" s="224">
        <v>3</v>
      </c>
      <c r="S2055" s="290"/>
      <c r="T2055" s="290">
        <f>VLOOKUP(VLOOKUP(G2055,Ma_KH!$A:$R,18,0)&amp;K2055,Gia_MB!$A:$F,6,0)</f>
        <v>46000</v>
      </c>
      <c r="U2055" s="291">
        <f t="shared" si="241"/>
        <v>138000</v>
      </c>
      <c r="V2055" s="290"/>
      <c r="W2055" s="292">
        <f t="shared" si="242"/>
        <v>0</v>
      </c>
      <c r="X2055" s="293" t="str">
        <f t="shared" si="243"/>
        <v>8</v>
      </c>
      <c r="Y2055" s="290"/>
      <c r="Z2055" s="291">
        <f t="shared" si="244"/>
        <v>11040</v>
      </c>
      <c r="AA2055" s="294">
        <f>VLOOKUP(G2055,Ma_KH!$A:$R,14,0)</f>
        <v>60</v>
      </c>
    </row>
    <row r="2056" spans="1:27" x14ac:dyDescent="0.25">
      <c r="A2056" s="277">
        <v>46046</v>
      </c>
      <c r="B2056" s="278">
        <v>4183607763</v>
      </c>
      <c r="C2056" s="288" t="s">
        <v>15180</v>
      </c>
      <c r="D2056" s="286">
        <v>46056</v>
      </c>
      <c r="E2056" s="213"/>
      <c r="F2056" s="214"/>
      <c r="G2056" s="255" t="s">
        <v>14925</v>
      </c>
      <c r="H2056" s="213"/>
      <c r="I2056" s="212">
        <v>4183607763</v>
      </c>
      <c r="J2056" s="212" t="s">
        <v>1786</v>
      </c>
      <c r="K2056" s="212" t="s">
        <v>27</v>
      </c>
      <c r="L2056" s="215" t="str">
        <f>VLOOKUP($K2056,[1]TONG_SL!$A$1:$D$65536,2,0)</f>
        <v>Chân giò heo muối 300g</v>
      </c>
      <c r="M2056" s="247"/>
      <c r="N2056" s="215" t="str">
        <f t="shared" si="240"/>
        <v>K-C6</v>
      </c>
      <c r="O2056" s="222"/>
      <c r="P2056" s="222"/>
      <c r="Q2056" s="215" t="str">
        <f>VLOOKUP(K2056,TONG_SL!$A:$D,3,0)</f>
        <v>Túi</v>
      </c>
      <c r="R2056" s="224">
        <v>25</v>
      </c>
      <c r="S2056" s="290"/>
      <c r="T2056" s="290">
        <f>VLOOKUP(VLOOKUP(G2056,Ma_KH!$A:$R,18,0)&amp;K2056,Gia_MB!$A:$F,6,0)</f>
        <v>73431</v>
      </c>
      <c r="U2056" s="291">
        <f t="shared" si="241"/>
        <v>1835775</v>
      </c>
      <c r="V2056" s="290"/>
      <c r="W2056" s="292">
        <f t="shared" si="242"/>
        <v>0</v>
      </c>
      <c r="X2056" s="293" t="str">
        <f t="shared" si="243"/>
        <v>8</v>
      </c>
      <c r="Y2056" s="290"/>
      <c r="Z2056" s="291">
        <f t="shared" si="244"/>
        <v>146862</v>
      </c>
      <c r="AA2056" s="294">
        <f>VLOOKUP(G2056,Ma_KH!$A:$R,14,0)</f>
        <v>60</v>
      </c>
    </row>
    <row r="2057" spans="1:27" x14ac:dyDescent="0.25">
      <c r="A2057" s="277">
        <v>46046</v>
      </c>
      <c r="B2057" s="278">
        <v>4183607763</v>
      </c>
      <c r="C2057" s="288" t="s">
        <v>15180</v>
      </c>
      <c r="D2057" s="286">
        <v>46056</v>
      </c>
      <c r="E2057" s="213"/>
      <c r="F2057" s="214"/>
      <c r="G2057" s="255" t="s">
        <v>14925</v>
      </c>
      <c r="H2057" s="213"/>
      <c r="I2057" s="212">
        <v>4183607763</v>
      </c>
      <c r="J2057" s="212" t="s">
        <v>1786</v>
      </c>
      <c r="K2057" s="212" t="s">
        <v>32</v>
      </c>
      <c r="L2057" s="215" t="str">
        <f>VLOOKUP($K2057,[1]TONG_SL!$A$1:$D$65536,2,0)</f>
        <v>Giò Tai Lưỡi Xào 250g</v>
      </c>
      <c r="M2057" s="247"/>
      <c r="N2057" s="215" t="str">
        <f t="shared" si="240"/>
        <v>K-C6</v>
      </c>
      <c r="O2057" s="222"/>
      <c r="P2057" s="222"/>
      <c r="Q2057" s="215" t="str">
        <f>VLOOKUP(K2057,TONG_SL!$A:$D,3,0)</f>
        <v>Túi</v>
      </c>
      <c r="R2057" s="224">
        <v>7</v>
      </c>
      <c r="S2057" s="290"/>
      <c r="T2057" s="290">
        <f>VLOOKUP(VLOOKUP(G2057,Ma_KH!$A:$R,18,0)&amp;K2057,Gia_MB!$A:$F,6,0)</f>
        <v>50182</v>
      </c>
      <c r="U2057" s="291">
        <f t="shared" si="241"/>
        <v>351274</v>
      </c>
      <c r="V2057" s="290"/>
      <c r="W2057" s="292">
        <f t="shared" si="242"/>
        <v>0</v>
      </c>
      <c r="X2057" s="293" t="str">
        <f t="shared" si="243"/>
        <v>8</v>
      </c>
      <c r="Y2057" s="290"/>
      <c r="Z2057" s="291">
        <f t="shared" si="244"/>
        <v>28101.920000000002</v>
      </c>
      <c r="AA2057" s="294">
        <f>VLOOKUP(G2057,Ma_KH!$A:$R,14,0)</f>
        <v>60</v>
      </c>
    </row>
    <row r="2058" spans="1:27" x14ac:dyDescent="0.25">
      <c r="A2058" s="277">
        <v>46046</v>
      </c>
      <c r="B2058" s="278">
        <v>4183607763</v>
      </c>
      <c r="C2058" s="288" t="s">
        <v>15180</v>
      </c>
      <c r="D2058" s="286">
        <v>46056</v>
      </c>
      <c r="E2058" s="213"/>
      <c r="F2058" s="214"/>
      <c r="G2058" s="255" t="s">
        <v>14925</v>
      </c>
      <c r="H2058" s="213"/>
      <c r="I2058" s="212">
        <v>4183607763</v>
      </c>
      <c r="J2058" s="212" t="s">
        <v>1786</v>
      </c>
      <c r="K2058" s="212" t="s">
        <v>30</v>
      </c>
      <c r="L2058" s="215" t="str">
        <f>VLOOKUP($K2058,[1]TONG_SL!$A$1:$D$65536,2,0)</f>
        <v>Gà muối 500g</v>
      </c>
      <c r="M2058" s="247"/>
      <c r="N2058" s="215" t="str">
        <f t="shared" si="240"/>
        <v>K-C6</v>
      </c>
      <c r="O2058" s="222"/>
      <c r="P2058" s="222"/>
      <c r="Q2058" s="215" t="str">
        <f>VLOOKUP(K2058,TONG_SL!$A:$D,3,0)</f>
        <v>Túi</v>
      </c>
      <c r="R2058" s="224">
        <v>27</v>
      </c>
      <c r="S2058" s="290"/>
      <c r="T2058" s="290">
        <f>VLOOKUP(VLOOKUP(G2058,Ma_KH!$A:$R,18,0)&amp;K2058,Gia_MB!$A:$F,6,0)</f>
        <v>116611</v>
      </c>
      <c r="U2058" s="291">
        <f t="shared" si="241"/>
        <v>3148497</v>
      </c>
      <c r="V2058" s="290"/>
      <c r="W2058" s="292">
        <f t="shared" si="242"/>
        <v>0</v>
      </c>
      <c r="X2058" s="293" t="str">
        <f t="shared" si="243"/>
        <v>8</v>
      </c>
      <c r="Y2058" s="290"/>
      <c r="Z2058" s="291">
        <f t="shared" si="244"/>
        <v>251879.76</v>
      </c>
      <c r="AA2058" s="294">
        <f>VLOOKUP(G2058,Ma_KH!$A:$R,14,0)</f>
        <v>60</v>
      </c>
    </row>
    <row r="2059" spans="1:27" x14ac:dyDescent="0.25">
      <c r="A2059" s="277">
        <v>46046</v>
      </c>
      <c r="B2059" s="278">
        <v>4183608269</v>
      </c>
      <c r="C2059" s="288" t="s">
        <v>15180</v>
      </c>
      <c r="D2059" s="286">
        <v>46056</v>
      </c>
      <c r="E2059" s="213"/>
      <c r="F2059" s="214"/>
      <c r="G2059" s="255" t="s">
        <v>14936</v>
      </c>
      <c r="H2059" s="213"/>
      <c r="I2059" s="212">
        <v>4183608269</v>
      </c>
      <c r="J2059" s="212" t="s">
        <v>1786</v>
      </c>
      <c r="K2059" s="212" t="s">
        <v>48</v>
      </c>
      <c r="L2059" s="215" t="str">
        <f>VLOOKUP($K2059,[1]TONG_SL!$A$1:$D$65536,2,0)</f>
        <v>Mọc Nấm Hương 250g</v>
      </c>
      <c r="M2059" s="247"/>
      <c r="N2059" s="215" t="str">
        <f t="shared" si="240"/>
        <v>K-C6</v>
      </c>
      <c r="O2059" s="222"/>
      <c r="P2059" s="222"/>
      <c r="Q2059" s="215" t="str">
        <f>VLOOKUP(K2059,TONG_SL!$A:$D,3,0)</f>
        <v>Túi</v>
      </c>
      <c r="R2059" s="224">
        <v>5</v>
      </c>
      <c r="S2059" s="290"/>
      <c r="T2059" s="290">
        <f>VLOOKUP(VLOOKUP(G2059,Ma_KH!$A:$R,18,0)&amp;K2059,Gia_MB!$A:$F,6,0)</f>
        <v>46000</v>
      </c>
      <c r="U2059" s="291">
        <f t="shared" si="241"/>
        <v>230000</v>
      </c>
      <c r="V2059" s="290"/>
      <c r="W2059" s="292">
        <f t="shared" si="242"/>
        <v>0</v>
      </c>
      <c r="X2059" s="293" t="str">
        <f t="shared" si="243"/>
        <v>8</v>
      </c>
      <c r="Y2059" s="290"/>
      <c r="Z2059" s="291">
        <f t="shared" si="244"/>
        <v>18400</v>
      </c>
      <c r="AA2059" s="294">
        <f>VLOOKUP(G2059,Ma_KH!$A:$R,14,0)</f>
        <v>60</v>
      </c>
    </row>
    <row r="2060" spans="1:27" x14ac:dyDescent="0.25">
      <c r="A2060" s="277">
        <v>46046</v>
      </c>
      <c r="B2060" s="278">
        <v>4183608269</v>
      </c>
      <c r="C2060" s="288" t="s">
        <v>15180</v>
      </c>
      <c r="D2060" s="286">
        <v>46056</v>
      </c>
      <c r="E2060" s="213"/>
      <c r="F2060" s="214"/>
      <c r="G2060" s="255" t="s">
        <v>14936</v>
      </c>
      <c r="H2060" s="213"/>
      <c r="I2060" s="212">
        <v>4183608269</v>
      </c>
      <c r="J2060" s="212" t="s">
        <v>1786</v>
      </c>
      <c r="K2060" s="212" t="s">
        <v>27</v>
      </c>
      <c r="L2060" s="215" t="str">
        <f>VLOOKUP($K2060,[1]TONG_SL!$A$1:$D$65536,2,0)</f>
        <v>Chân giò heo muối 300g</v>
      </c>
      <c r="M2060" s="247"/>
      <c r="N2060" s="215" t="str">
        <f t="shared" si="240"/>
        <v>K-C6</v>
      </c>
      <c r="O2060" s="222"/>
      <c r="P2060" s="222"/>
      <c r="Q2060" s="215" t="str">
        <f>VLOOKUP(K2060,TONG_SL!$A:$D,3,0)</f>
        <v>Túi</v>
      </c>
      <c r="R2060" s="224">
        <v>8</v>
      </c>
      <c r="S2060" s="290"/>
      <c r="T2060" s="290">
        <f>VLOOKUP(VLOOKUP(G2060,Ma_KH!$A:$R,18,0)&amp;K2060,Gia_MB!$A:$F,6,0)</f>
        <v>73431</v>
      </c>
      <c r="U2060" s="291">
        <f t="shared" si="241"/>
        <v>587448</v>
      </c>
      <c r="V2060" s="290"/>
      <c r="W2060" s="292">
        <f t="shared" si="242"/>
        <v>0</v>
      </c>
      <c r="X2060" s="293" t="str">
        <f t="shared" si="243"/>
        <v>8</v>
      </c>
      <c r="Y2060" s="290"/>
      <c r="Z2060" s="291">
        <f t="shared" si="244"/>
        <v>46995.840000000004</v>
      </c>
      <c r="AA2060" s="294">
        <f>VLOOKUP(G2060,Ma_KH!$A:$R,14,0)</f>
        <v>60</v>
      </c>
    </row>
    <row r="2061" spans="1:27" x14ac:dyDescent="0.25">
      <c r="A2061" s="277">
        <v>46046</v>
      </c>
      <c r="B2061" s="278">
        <v>4183608269</v>
      </c>
      <c r="C2061" s="288" t="s">
        <v>15180</v>
      </c>
      <c r="D2061" s="286">
        <v>46056</v>
      </c>
      <c r="E2061" s="213"/>
      <c r="F2061" s="214"/>
      <c r="G2061" s="255" t="s">
        <v>14936</v>
      </c>
      <c r="H2061" s="213"/>
      <c r="I2061" s="212">
        <v>4183608269</v>
      </c>
      <c r="J2061" s="212" t="s">
        <v>1786</v>
      </c>
      <c r="K2061" s="212" t="s">
        <v>32</v>
      </c>
      <c r="L2061" s="215" t="str">
        <f>VLOOKUP($K2061,[1]TONG_SL!$A$1:$D$65536,2,0)</f>
        <v>Giò Tai Lưỡi Xào 250g</v>
      </c>
      <c r="M2061" s="247"/>
      <c r="N2061" s="215" t="str">
        <f t="shared" si="240"/>
        <v>K-C6</v>
      </c>
      <c r="O2061" s="222"/>
      <c r="P2061" s="222"/>
      <c r="Q2061" s="215" t="str">
        <f>VLOOKUP(K2061,TONG_SL!$A:$D,3,0)</f>
        <v>Túi</v>
      </c>
      <c r="R2061" s="224">
        <v>2</v>
      </c>
      <c r="S2061" s="290"/>
      <c r="T2061" s="290">
        <f>VLOOKUP(VLOOKUP(G2061,Ma_KH!$A:$R,18,0)&amp;K2061,Gia_MB!$A:$F,6,0)</f>
        <v>50182</v>
      </c>
      <c r="U2061" s="291">
        <f t="shared" si="241"/>
        <v>100364</v>
      </c>
      <c r="V2061" s="290"/>
      <c r="W2061" s="292">
        <f t="shared" si="242"/>
        <v>0</v>
      </c>
      <c r="X2061" s="293" t="str">
        <f t="shared" si="243"/>
        <v>8</v>
      </c>
      <c r="Y2061" s="290"/>
      <c r="Z2061" s="291">
        <f t="shared" si="244"/>
        <v>8029.12</v>
      </c>
      <c r="AA2061" s="294">
        <f>VLOOKUP(G2061,Ma_KH!$A:$R,14,0)</f>
        <v>60</v>
      </c>
    </row>
    <row r="2062" spans="1:27" x14ac:dyDescent="0.25">
      <c r="A2062" s="277">
        <v>46046</v>
      </c>
      <c r="B2062" s="278">
        <v>4183608269</v>
      </c>
      <c r="C2062" s="288" t="s">
        <v>15180</v>
      </c>
      <c r="D2062" s="286">
        <v>46056</v>
      </c>
      <c r="E2062" s="213"/>
      <c r="F2062" s="214"/>
      <c r="G2062" s="255" t="s">
        <v>14936</v>
      </c>
      <c r="H2062" s="213"/>
      <c r="I2062" s="212">
        <v>4183608269</v>
      </c>
      <c r="J2062" s="212" t="s">
        <v>1786</v>
      </c>
      <c r="K2062" s="212" t="s">
        <v>30</v>
      </c>
      <c r="L2062" s="215" t="str">
        <f>VLOOKUP($K2062,[1]TONG_SL!$A$1:$D$65536,2,0)</f>
        <v>Gà muối 500g</v>
      </c>
      <c r="M2062" s="247"/>
      <c r="N2062" s="215" t="str">
        <f t="shared" si="240"/>
        <v>K-C6</v>
      </c>
      <c r="O2062" s="222"/>
      <c r="P2062" s="222"/>
      <c r="Q2062" s="215" t="str">
        <f>VLOOKUP(K2062,TONG_SL!$A:$D,3,0)</f>
        <v>Túi</v>
      </c>
      <c r="R2062" s="224">
        <v>13</v>
      </c>
      <c r="S2062" s="290"/>
      <c r="T2062" s="290">
        <f>VLOOKUP(VLOOKUP(G2062,Ma_KH!$A:$R,18,0)&amp;K2062,Gia_MB!$A:$F,6,0)</f>
        <v>116611</v>
      </c>
      <c r="U2062" s="291">
        <f t="shared" si="241"/>
        <v>1515943</v>
      </c>
      <c r="V2062" s="290"/>
      <c r="W2062" s="292">
        <f t="shared" si="242"/>
        <v>0</v>
      </c>
      <c r="X2062" s="293" t="str">
        <f t="shared" si="243"/>
        <v>8</v>
      </c>
      <c r="Y2062" s="290"/>
      <c r="Z2062" s="291">
        <f t="shared" si="244"/>
        <v>121275.44</v>
      </c>
      <c r="AA2062" s="294">
        <f>VLOOKUP(G2062,Ma_KH!$A:$R,14,0)</f>
        <v>60</v>
      </c>
    </row>
    <row r="2063" spans="1:27" x14ac:dyDescent="0.25">
      <c r="A2063" s="277">
        <v>46046</v>
      </c>
      <c r="B2063" s="278">
        <v>4183607762</v>
      </c>
      <c r="C2063" s="288" t="s">
        <v>15180</v>
      </c>
      <c r="D2063" s="286">
        <v>46056</v>
      </c>
      <c r="E2063" s="213"/>
      <c r="F2063" s="214"/>
      <c r="G2063" s="255" t="s">
        <v>7319</v>
      </c>
      <c r="H2063" s="213"/>
      <c r="I2063" s="212">
        <v>4183607762</v>
      </c>
      <c r="J2063" s="212" t="s">
        <v>1786</v>
      </c>
      <c r="K2063" s="212" t="s">
        <v>48</v>
      </c>
      <c r="L2063" s="215" t="str">
        <f>VLOOKUP($K2063,[1]TONG_SL!$A$1:$D$65536,2,0)</f>
        <v>Mọc Nấm Hương 250g</v>
      </c>
      <c r="M2063" s="247"/>
      <c r="N2063" s="215" t="str">
        <f t="shared" si="240"/>
        <v>K-C6</v>
      </c>
      <c r="O2063" s="222"/>
      <c r="P2063" s="222"/>
      <c r="Q2063" s="215" t="str">
        <f>VLOOKUP(K2063,TONG_SL!$A:$D,3,0)</f>
        <v>Túi</v>
      </c>
      <c r="R2063" s="224">
        <v>5</v>
      </c>
      <c r="S2063" s="290"/>
      <c r="T2063" s="290">
        <f>VLOOKUP(VLOOKUP(G2063,Ma_KH!$A:$R,18,0)&amp;K2063,Gia_MB!$A:$F,6,0)</f>
        <v>46000</v>
      </c>
      <c r="U2063" s="291">
        <f t="shared" si="241"/>
        <v>230000</v>
      </c>
      <c r="V2063" s="290"/>
      <c r="W2063" s="292">
        <f t="shared" si="242"/>
        <v>0</v>
      </c>
      <c r="X2063" s="293" t="str">
        <f t="shared" si="243"/>
        <v>8</v>
      </c>
      <c r="Y2063" s="290"/>
      <c r="Z2063" s="291">
        <f t="shared" si="244"/>
        <v>18400</v>
      </c>
      <c r="AA2063" s="294">
        <f>VLOOKUP(G2063,Ma_KH!$A:$R,14,0)</f>
        <v>60</v>
      </c>
    </row>
    <row r="2064" spans="1:27" x14ac:dyDescent="0.25">
      <c r="A2064" s="277">
        <v>46046</v>
      </c>
      <c r="B2064" s="278">
        <v>4183607762</v>
      </c>
      <c r="C2064" s="288" t="s">
        <v>15180</v>
      </c>
      <c r="D2064" s="286">
        <v>46056</v>
      </c>
      <c r="E2064" s="213"/>
      <c r="F2064" s="214"/>
      <c r="G2064" s="255" t="s">
        <v>7319</v>
      </c>
      <c r="H2064" s="213"/>
      <c r="I2064" s="212">
        <v>4183607762</v>
      </c>
      <c r="J2064" s="212" t="s">
        <v>1786</v>
      </c>
      <c r="K2064" s="212" t="s">
        <v>27</v>
      </c>
      <c r="L2064" s="215" t="str">
        <f>VLOOKUP($K2064,[1]TONG_SL!$A$1:$D$65536,2,0)</f>
        <v>Chân giò heo muối 300g</v>
      </c>
      <c r="M2064" s="247"/>
      <c r="N2064" s="215" t="str">
        <f t="shared" si="240"/>
        <v>K-C6</v>
      </c>
      <c r="O2064" s="222"/>
      <c r="P2064" s="222"/>
      <c r="Q2064" s="215" t="str">
        <f>VLOOKUP(K2064,TONG_SL!$A:$D,3,0)</f>
        <v>Túi</v>
      </c>
      <c r="R2064" s="224">
        <v>7</v>
      </c>
      <c r="S2064" s="290"/>
      <c r="T2064" s="290">
        <f>VLOOKUP(VLOOKUP(G2064,Ma_KH!$A:$R,18,0)&amp;K2064,Gia_MB!$A:$F,6,0)</f>
        <v>73431</v>
      </c>
      <c r="U2064" s="291">
        <f t="shared" si="241"/>
        <v>514017</v>
      </c>
      <c r="V2064" s="290"/>
      <c r="W2064" s="292">
        <f t="shared" si="242"/>
        <v>0</v>
      </c>
      <c r="X2064" s="293" t="str">
        <f t="shared" si="243"/>
        <v>8</v>
      </c>
      <c r="Y2064" s="290"/>
      <c r="Z2064" s="291">
        <f t="shared" si="244"/>
        <v>41121.360000000001</v>
      </c>
      <c r="AA2064" s="294">
        <f>VLOOKUP(G2064,Ma_KH!$A:$R,14,0)</f>
        <v>60</v>
      </c>
    </row>
    <row r="2065" spans="1:27" x14ac:dyDescent="0.25">
      <c r="A2065" s="277">
        <v>46046</v>
      </c>
      <c r="B2065" s="278">
        <v>4183607762</v>
      </c>
      <c r="C2065" s="288" t="s">
        <v>15180</v>
      </c>
      <c r="D2065" s="286">
        <v>46056</v>
      </c>
      <c r="E2065" s="213"/>
      <c r="F2065" s="214"/>
      <c r="G2065" s="255" t="s">
        <v>7319</v>
      </c>
      <c r="H2065" s="213"/>
      <c r="I2065" s="212">
        <v>4183607762</v>
      </c>
      <c r="J2065" s="212" t="s">
        <v>1786</v>
      </c>
      <c r="K2065" s="212" t="s">
        <v>32</v>
      </c>
      <c r="L2065" s="215" t="str">
        <f>VLOOKUP($K2065,[1]TONG_SL!$A$1:$D$65536,2,0)</f>
        <v>Giò Tai Lưỡi Xào 250g</v>
      </c>
      <c r="M2065" s="247"/>
      <c r="N2065" s="215" t="str">
        <f t="shared" si="240"/>
        <v>K-C6</v>
      </c>
      <c r="O2065" s="222"/>
      <c r="P2065" s="222"/>
      <c r="Q2065" s="215" t="str">
        <f>VLOOKUP(K2065,TONG_SL!$A:$D,3,0)</f>
        <v>Túi</v>
      </c>
      <c r="R2065" s="224">
        <v>21</v>
      </c>
      <c r="S2065" s="290"/>
      <c r="T2065" s="290">
        <f>VLOOKUP(VLOOKUP(G2065,Ma_KH!$A:$R,18,0)&amp;K2065,Gia_MB!$A:$F,6,0)</f>
        <v>50182</v>
      </c>
      <c r="U2065" s="291">
        <f t="shared" si="241"/>
        <v>1053822</v>
      </c>
      <c r="V2065" s="290"/>
      <c r="W2065" s="292">
        <f t="shared" si="242"/>
        <v>0</v>
      </c>
      <c r="X2065" s="293" t="str">
        <f t="shared" si="243"/>
        <v>8</v>
      </c>
      <c r="Y2065" s="290"/>
      <c r="Z2065" s="291">
        <f t="shared" si="244"/>
        <v>84305.76</v>
      </c>
      <c r="AA2065" s="294">
        <f>VLOOKUP(G2065,Ma_KH!$A:$R,14,0)</f>
        <v>60</v>
      </c>
    </row>
    <row r="2066" spans="1:27" x14ac:dyDescent="0.25">
      <c r="A2066" s="277">
        <v>46046</v>
      </c>
      <c r="B2066" s="278">
        <v>4183607762</v>
      </c>
      <c r="C2066" s="288" t="s">
        <v>15180</v>
      </c>
      <c r="D2066" s="286">
        <v>46056</v>
      </c>
      <c r="E2066" s="213"/>
      <c r="F2066" s="214"/>
      <c r="G2066" s="255" t="s">
        <v>7319</v>
      </c>
      <c r="H2066" s="213"/>
      <c r="I2066" s="212">
        <v>4183607762</v>
      </c>
      <c r="J2066" s="212" t="s">
        <v>1786</v>
      </c>
      <c r="K2066" s="212" t="s">
        <v>30</v>
      </c>
      <c r="L2066" s="215" t="str">
        <f>VLOOKUP($K2066,[1]TONG_SL!$A$1:$D$65536,2,0)</f>
        <v>Gà muối 500g</v>
      </c>
      <c r="M2066" s="247"/>
      <c r="N2066" s="215" t="str">
        <f t="shared" si="240"/>
        <v>K-C6</v>
      </c>
      <c r="O2066" s="222"/>
      <c r="P2066" s="222"/>
      <c r="Q2066" s="215" t="str">
        <f>VLOOKUP(K2066,TONG_SL!$A:$D,3,0)</f>
        <v>Túi</v>
      </c>
      <c r="R2066" s="224">
        <v>21</v>
      </c>
      <c r="S2066" s="290"/>
      <c r="T2066" s="290">
        <f>VLOOKUP(VLOOKUP(G2066,Ma_KH!$A:$R,18,0)&amp;K2066,Gia_MB!$A:$F,6,0)</f>
        <v>116611</v>
      </c>
      <c r="U2066" s="291">
        <f t="shared" si="241"/>
        <v>2448831</v>
      </c>
      <c r="V2066" s="290"/>
      <c r="W2066" s="292">
        <f t="shared" si="242"/>
        <v>0</v>
      </c>
      <c r="X2066" s="293" t="str">
        <f t="shared" si="243"/>
        <v>8</v>
      </c>
      <c r="Y2066" s="290"/>
      <c r="Z2066" s="291">
        <f t="shared" si="244"/>
        <v>195906.48</v>
      </c>
      <c r="AA2066" s="294">
        <f>VLOOKUP(G2066,Ma_KH!$A:$R,14,0)</f>
        <v>60</v>
      </c>
    </row>
    <row r="2067" spans="1:27" x14ac:dyDescent="0.25">
      <c r="A2067" s="277">
        <v>46046</v>
      </c>
      <c r="B2067" s="278">
        <v>4183608244</v>
      </c>
      <c r="C2067" s="288" t="s">
        <v>15180</v>
      </c>
      <c r="D2067" s="286">
        <v>46056</v>
      </c>
      <c r="E2067" s="213"/>
      <c r="F2067" s="214"/>
      <c r="G2067" s="255" t="s">
        <v>14935</v>
      </c>
      <c r="H2067" s="213"/>
      <c r="I2067" s="212">
        <v>4183608244</v>
      </c>
      <c r="J2067" s="212" t="s">
        <v>1786</v>
      </c>
      <c r="K2067" s="212" t="s">
        <v>30</v>
      </c>
      <c r="L2067" s="215" t="str">
        <f>VLOOKUP($K2067,[1]TONG_SL!$A$1:$D$65536,2,0)</f>
        <v>Gà muối 500g</v>
      </c>
      <c r="M2067" s="247"/>
      <c r="N2067" s="215" t="str">
        <f t="shared" si="240"/>
        <v>K-C6</v>
      </c>
      <c r="O2067" s="222"/>
      <c r="P2067" s="222"/>
      <c r="Q2067" s="215" t="str">
        <f>VLOOKUP(K2067,TONG_SL!$A:$D,3,0)</f>
        <v>Túi</v>
      </c>
      <c r="R2067" s="224">
        <v>20</v>
      </c>
      <c r="S2067" s="290"/>
      <c r="T2067" s="290">
        <f>VLOOKUP(VLOOKUP(G2067,Ma_KH!$A:$R,18,0)&amp;K2067,Gia_MB!$A:$F,6,0)</f>
        <v>116611</v>
      </c>
      <c r="U2067" s="291">
        <f t="shared" si="241"/>
        <v>2332220</v>
      </c>
      <c r="V2067" s="290"/>
      <c r="W2067" s="292">
        <f t="shared" si="242"/>
        <v>0</v>
      </c>
      <c r="X2067" s="293" t="str">
        <f t="shared" si="243"/>
        <v>8</v>
      </c>
      <c r="Y2067" s="290"/>
      <c r="Z2067" s="291">
        <f t="shared" si="244"/>
        <v>186577.6</v>
      </c>
      <c r="AA2067" s="294">
        <f>VLOOKUP(G2067,Ma_KH!$A:$R,14,0)</f>
        <v>60</v>
      </c>
    </row>
    <row r="2068" spans="1:27" x14ac:dyDescent="0.25">
      <c r="A2068" s="277">
        <v>46046</v>
      </c>
      <c r="B2068" s="278">
        <v>4183608244</v>
      </c>
      <c r="C2068" s="288" t="s">
        <v>15180</v>
      </c>
      <c r="D2068" s="286">
        <v>46056</v>
      </c>
      <c r="E2068" s="213"/>
      <c r="F2068" s="214"/>
      <c r="G2068" s="255" t="s">
        <v>14935</v>
      </c>
      <c r="H2068" s="213"/>
      <c r="I2068" s="212">
        <v>4183608244</v>
      </c>
      <c r="J2068" s="212" t="s">
        <v>1786</v>
      </c>
      <c r="K2068" s="212" t="s">
        <v>32</v>
      </c>
      <c r="L2068" s="215" t="str">
        <f>VLOOKUP($K2068,[1]TONG_SL!$A$1:$D$65536,2,0)</f>
        <v>Giò Tai Lưỡi Xào 250g</v>
      </c>
      <c r="M2068" s="247"/>
      <c r="N2068" s="215" t="str">
        <f t="shared" si="240"/>
        <v>K-C6</v>
      </c>
      <c r="O2068" s="222"/>
      <c r="P2068" s="222"/>
      <c r="Q2068" s="215" t="str">
        <f>VLOOKUP(K2068,TONG_SL!$A:$D,3,0)</f>
        <v>Túi</v>
      </c>
      <c r="R2068" s="224">
        <v>12</v>
      </c>
      <c r="S2068" s="290"/>
      <c r="T2068" s="290">
        <f>VLOOKUP(VLOOKUP(G2068,Ma_KH!$A:$R,18,0)&amp;K2068,Gia_MB!$A:$F,6,0)</f>
        <v>50182</v>
      </c>
      <c r="U2068" s="291">
        <f t="shared" si="241"/>
        <v>602184</v>
      </c>
      <c r="V2068" s="290"/>
      <c r="W2068" s="292">
        <f t="shared" si="242"/>
        <v>0</v>
      </c>
      <c r="X2068" s="293" t="str">
        <f t="shared" si="243"/>
        <v>8</v>
      </c>
      <c r="Y2068" s="290"/>
      <c r="Z2068" s="291">
        <f t="shared" si="244"/>
        <v>48174.720000000001</v>
      </c>
      <c r="AA2068" s="294">
        <f>VLOOKUP(G2068,Ma_KH!$A:$R,14,0)</f>
        <v>60</v>
      </c>
    </row>
    <row r="2069" spans="1:27" x14ac:dyDescent="0.25">
      <c r="A2069" s="277">
        <v>46046</v>
      </c>
      <c r="B2069" s="278">
        <v>4183608244</v>
      </c>
      <c r="C2069" s="288" t="s">
        <v>15180</v>
      </c>
      <c r="D2069" s="286">
        <v>46056</v>
      </c>
      <c r="E2069" s="213"/>
      <c r="F2069" s="214"/>
      <c r="G2069" s="255" t="s">
        <v>14935</v>
      </c>
      <c r="H2069" s="213"/>
      <c r="I2069" s="212">
        <v>4183608244</v>
      </c>
      <c r="J2069" s="212" t="s">
        <v>1786</v>
      </c>
      <c r="K2069" s="212" t="s">
        <v>27</v>
      </c>
      <c r="L2069" s="215" t="str">
        <f>VLOOKUP($K2069,[1]TONG_SL!$A$1:$D$65536,2,0)</f>
        <v>Chân giò heo muối 300g</v>
      </c>
      <c r="M2069" s="247"/>
      <c r="N2069" s="215" t="str">
        <f t="shared" si="240"/>
        <v>K-C6</v>
      </c>
      <c r="O2069" s="222"/>
      <c r="P2069" s="222"/>
      <c r="Q2069" s="215" t="str">
        <f>VLOOKUP(K2069,TONG_SL!$A:$D,3,0)</f>
        <v>Túi</v>
      </c>
      <c r="R2069" s="224">
        <v>4</v>
      </c>
      <c r="S2069" s="290"/>
      <c r="T2069" s="290">
        <f>VLOOKUP(VLOOKUP(G2069,Ma_KH!$A:$R,18,0)&amp;K2069,Gia_MB!$A:$F,6,0)</f>
        <v>73431</v>
      </c>
      <c r="U2069" s="291">
        <f t="shared" si="241"/>
        <v>293724</v>
      </c>
      <c r="V2069" s="290"/>
      <c r="W2069" s="292">
        <f t="shared" si="242"/>
        <v>0</v>
      </c>
      <c r="X2069" s="293" t="str">
        <f t="shared" si="243"/>
        <v>8</v>
      </c>
      <c r="Y2069" s="290"/>
      <c r="Z2069" s="291">
        <f t="shared" si="244"/>
        <v>23497.920000000002</v>
      </c>
      <c r="AA2069" s="294">
        <f>VLOOKUP(G2069,Ma_KH!$A:$R,14,0)</f>
        <v>60</v>
      </c>
    </row>
    <row r="2070" spans="1:27" x14ac:dyDescent="0.25">
      <c r="A2070" s="277">
        <v>46046</v>
      </c>
      <c r="B2070" s="278">
        <v>4183608244</v>
      </c>
      <c r="C2070" s="288" t="s">
        <v>15180</v>
      </c>
      <c r="D2070" s="286">
        <v>46056</v>
      </c>
      <c r="E2070" s="213"/>
      <c r="F2070" s="214"/>
      <c r="G2070" s="255" t="s">
        <v>14935</v>
      </c>
      <c r="H2070" s="213"/>
      <c r="I2070" s="212">
        <v>4183608244</v>
      </c>
      <c r="J2070" s="212" t="s">
        <v>1786</v>
      </c>
      <c r="K2070" s="212" t="s">
        <v>48</v>
      </c>
      <c r="L2070" s="215" t="str">
        <f>VLOOKUP($K2070,[1]TONG_SL!$A$1:$D$65536,2,0)</f>
        <v>Mọc Nấm Hương 250g</v>
      </c>
      <c r="M2070" s="247"/>
      <c r="N2070" s="215" t="str">
        <f t="shared" si="240"/>
        <v>K-C6</v>
      </c>
      <c r="O2070" s="222"/>
      <c r="P2070" s="222"/>
      <c r="Q2070" s="215" t="str">
        <f>VLOOKUP(K2070,TONG_SL!$A:$D,3,0)</f>
        <v>Túi</v>
      </c>
      <c r="R2070" s="224">
        <v>9</v>
      </c>
      <c r="S2070" s="290"/>
      <c r="T2070" s="290">
        <f>VLOOKUP(VLOOKUP(G2070,Ma_KH!$A:$R,18,0)&amp;K2070,Gia_MB!$A:$F,6,0)</f>
        <v>46000</v>
      </c>
      <c r="U2070" s="291">
        <f t="shared" si="241"/>
        <v>414000</v>
      </c>
      <c r="V2070" s="290"/>
      <c r="W2070" s="292">
        <f t="shared" si="242"/>
        <v>0</v>
      </c>
      <c r="X2070" s="293" t="str">
        <f t="shared" si="243"/>
        <v>8</v>
      </c>
      <c r="Y2070" s="290"/>
      <c r="Z2070" s="291">
        <f t="shared" si="244"/>
        <v>33120</v>
      </c>
      <c r="AA2070" s="294">
        <f>VLOOKUP(G2070,Ma_KH!$A:$R,14,0)</f>
        <v>60</v>
      </c>
    </row>
    <row r="2071" spans="1:27" x14ac:dyDescent="0.25">
      <c r="A2071" s="277">
        <v>46046</v>
      </c>
      <c r="B2071" s="278">
        <v>4183608039</v>
      </c>
      <c r="C2071" s="288" t="s">
        <v>15180</v>
      </c>
      <c r="D2071" s="286">
        <v>46056</v>
      </c>
      <c r="E2071" s="213"/>
      <c r="F2071" s="214"/>
      <c r="G2071" s="255" t="s">
        <v>14698</v>
      </c>
      <c r="H2071" s="213"/>
      <c r="I2071" s="212">
        <v>4183608039</v>
      </c>
      <c r="J2071" s="212" t="s">
        <v>1786</v>
      </c>
      <c r="K2071" s="212" t="s">
        <v>27</v>
      </c>
      <c r="L2071" s="215" t="str">
        <f>VLOOKUP($K2071,[1]TONG_SL!$A$1:$D$65536,2,0)</f>
        <v>Chân giò heo muối 300g</v>
      </c>
      <c r="M2071" s="247"/>
      <c r="N2071" s="215" t="str">
        <f t="shared" si="240"/>
        <v>K-C6</v>
      </c>
      <c r="O2071" s="222"/>
      <c r="P2071" s="222"/>
      <c r="Q2071" s="215" t="str">
        <f>VLOOKUP(K2071,TONG_SL!$A:$D,3,0)</f>
        <v>Túi</v>
      </c>
      <c r="R2071" s="224">
        <v>32</v>
      </c>
      <c r="S2071" s="290"/>
      <c r="T2071" s="290">
        <f>VLOOKUP(VLOOKUP(G2071,Ma_KH!$A:$R,18,0)&amp;K2071,Gia_MB!$A:$F,6,0)</f>
        <v>73431</v>
      </c>
      <c r="U2071" s="291">
        <f t="shared" si="241"/>
        <v>2349792</v>
      </c>
      <c r="V2071" s="290"/>
      <c r="W2071" s="292">
        <f t="shared" si="242"/>
        <v>0</v>
      </c>
      <c r="X2071" s="293" t="str">
        <f t="shared" si="243"/>
        <v>8</v>
      </c>
      <c r="Y2071" s="290"/>
      <c r="Z2071" s="291">
        <f t="shared" si="244"/>
        <v>187983.36000000002</v>
      </c>
      <c r="AA2071" s="294">
        <f>VLOOKUP(G2071,Ma_KH!$A:$R,14,0)</f>
        <v>60</v>
      </c>
    </row>
    <row r="2072" spans="1:27" x14ac:dyDescent="0.25">
      <c r="A2072" s="277">
        <v>46046</v>
      </c>
      <c r="B2072" s="278">
        <v>4183608039</v>
      </c>
      <c r="C2072" s="288" t="s">
        <v>15180</v>
      </c>
      <c r="D2072" s="286">
        <v>46056</v>
      </c>
      <c r="E2072" s="213"/>
      <c r="F2072" s="214"/>
      <c r="G2072" s="255" t="s">
        <v>14698</v>
      </c>
      <c r="H2072" s="213"/>
      <c r="I2072" s="212">
        <v>4183608039</v>
      </c>
      <c r="J2072" s="212" t="s">
        <v>1786</v>
      </c>
      <c r="K2072" s="212" t="s">
        <v>32</v>
      </c>
      <c r="L2072" s="215" t="str">
        <f>VLOOKUP($K2072,[1]TONG_SL!$A$1:$D$65536,2,0)</f>
        <v>Giò Tai Lưỡi Xào 250g</v>
      </c>
      <c r="M2072" s="247"/>
      <c r="N2072" s="215" t="str">
        <f t="shared" si="240"/>
        <v>K-C6</v>
      </c>
      <c r="O2072" s="222"/>
      <c r="P2072" s="222"/>
      <c r="Q2072" s="215" t="str">
        <f>VLOOKUP(K2072,TONG_SL!$A:$D,3,0)</f>
        <v>Túi</v>
      </c>
      <c r="R2072" s="224">
        <v>12</v>
      </c>
      <c r="S2072" s="290"/>
      <c r="T2072" s="290">
        <f>VLOOKUP(VLOOKUP(G2072,Ma_KH!$A:$R,18,0)&amp;K2072,Gia_MB!$A:$F,6,0)</f>
        <v>50182</v>
      </c>
      <c r="U2072" s="291">
        <f t="shared" si="241"/>
        <v>602184</v>
      </c>
      <c r="V2072" s="290"/>
      <c r="W2072" s="292">
        <f t="shared" si="242"/>
        <v>0</v>
      </c>
      <c r="X2072" s="293" t="str">
        <f t="shared" si="243"/>
        <v>8</v>
      </c>
      <c r="Y2072" s="290"/>
      <c r="Z2072" s="291">
        <f t="shared" si="244"/>
        <v>48174.720000000001</v>
      </c>
      <c r="AA2072" s="294">
        <f>VLOOKUP(G2072,Ma_KH!$A:$R,14,0)</f>
        <v>60</v>
      </c>
    </row>
    <row r="2073" spans="1:27" x14ac:dyDescent="0.25">
      <c r="A2073" s="277">
        <v>46046</v>
      </c>
      <c r="B2073" s="278">
        <v>4183608039</v>
      </c>
      <c r="C2073" s="288" t="s">
        <v>15180</v>
      </c>
      <c r="D2073" s="286">
        <v>46056</v>
      </c>
      <c r="E2073" s="213"/>
      <c r="F2073" s="214"/>
      <c r="G2073" s="255" t="s">
        <v>14698</v>
      </c>
      <c r="H2073" s="213"/>
      <c r="I2073" s="212">
        <v>4183608039</v>
      </c>
      <c r="J2073" s="212" t="s">
        <v>1786</v>
      </c>
      <c r="K2073" s="212" t="s">
        <v>30</v>
      </c>
      <c r="L2073" s="215" t="str">
        <f>VLOOKUP($K2073,[1]TONG_SL!$A$1:$D$65536,2,0)</f>
        <v>Gà muối 500g</v>
      </c>
      <c r="M2073" s="247"/>
      <c r="N2073" s="215" t="str">
        <f t="shared" si="240"/>
        <v>K-C6</v>
      </c>
      <c r="O2073" s="222"/>
      <c r="P2073" s="222"/>
      <c r="Q2073" s="215" t="str">
        <f>VLOOKUP(K2073,TONG_SL!$A:$D,3,0)</f>
        <v>Túi</v>
      </c>
      <c r="R2073" s="224">
        <v>8</v>
      </c>
      <c r="S2073" s="290"/>
      <c r="T2073" s="290">
        <f>VLOOKUP(VLOOKUP(G2073,Ma_KH!$A:$R,18,0)&amp;K2073,Gia_MB!$A:$F,6,0)</f>
        <v>116611</v>
      </c>
      <c r="U2073" s="291">
        <f t="shared" si="241"/>
        <v>932888</v>
      </c>
      <c r="V2073" s="290"/>
      <c r="W2073" s="292">
        <f t="shared" si="242"/>
        <v>0</v>
      </c>
      <c r="X2073" s="293" t="str">
        <f t="shared" si="243"/>
        <v>8</v>
      </c>
      <c r="Y2073" s="290"/>
      <c r="Z2073" s="291">
        <f t="shared" si="244"/>
        <v>74631.040000000008</v>
      </c>
      <c r="AA2073" s="294">
        <f>VLOOKUP(G2073,Ma_KH!$A:$R,14,0)</f>
        <v>60</v>
      </c>
    </row>
    <row r="2074" spans="1:27" x14ac:dyDescent="0.25">
      <c r="A2074" s="277">
        <v>46046</v>
      </c>
      <c r="B2074" s="278">
        <v>4183608092</v>
      </c>
      <c r="C2074" s="288" t="s">
        <v>15180</v>
      </c>
      <c r="D2074" s="286">
        <v>46056</v>
      </c>
      <c r="E2074" s="213"/>
      <c r="F2074" s="214"/>
      <c r="G2074" s="255" t="s">
        <v>14699</v>
      </c>
      <c r="H2074" s="213"/>
      <c r="I2074" s="212">
        <v>4183608092</v>
      </c>
      <c r="J2074" s="212" t="s">
        <v>1786</v>
      </c>
      <c r="K2074" s="212" t="s">
        <v>48</v>
      </c>
      <c r="L2074" s="215" t="str">
        <f>VLOOKUP($K2074,[1]TONG_SL!$A$1:$D$65536,2,0)</f>
        <v>Mọc Nấm Hương 250g</v>
      </c>
      <c r="M2074" s="247"/>
      <c r="N2074" s="215" t="str">
        <f t="shared" si="240"/>
        <v>K-C6</v>
      </c>
      <c r="O2074" s="222"/>
      <c r="P2074" s="222"/>
      <c r="Q2074" s="215" t="str">
        <f>VLOOKUP(K2074,TONG_SL!$A:$D,3,0)</f>
        <v>Túi</v>
      </c>
      <c r="R2074" s="224">
        <v>3</v>
      </c>
      <c r="S2074" s="290"/>
      <c r="T2074" s="290">
        <f>VLOOKUP(VLOOKUP(G2074,Ma_KH!$A:$R,18,0)&amp;K2074,Gia_MB!$A:$F,6,0)</f>
        <v>46000</v>
      </c>
      <c r="U2074" s="291">
        <f t="shared" si="241"/>
        <v>138000</v>
      </c>
      <c r="V2074" s="290"/>
      <c r="W2074" s="292">
        <f t="shared" si="242"/>
        <v>0</v>
      </c>
      <c r="X2074" s="293" t="str">
        <f t="shared" si="243"/>
        <v>8</v>
      </c>
      <c r="Y2074" s="290"/>
      <c r="Z2074" s="291">
        <f t="shared" si="244"/>
        <v>11040</v>
      </c>
      <c r="AA2074" s="294">
        <f>VLOOKUP(G2074,Ma_KH!$A:$R,14,0)</f>
        <v>60</v>
      </c>
    </row>
    <row r="2075" spans="1:27" x14ac:dyDescent="0.25">
      <c r="A2075" s="277">
        <v>46046</v>
      </c>
      <c r="B2075" s="278">
        <v>4183608092</v>
      </c>
      <c r="C2075" s="288" t="s">
        <v>15180</v>
      </c>
      <c r="D2075" s="286">
        <v>46056</v>
      </c>
      <c r="E2075" s="213"/>
      <c r="F2075" s="214"/>
      <c r="G2075" s="255" t="s">
        <v>14699</v>
      </c>
      <c r="H2075" s="213"/>
      <c r="I2075" s="212">
        <v>4183608092</v>
      </c>
      <c r="J2075" s="212" t="s">
        <v>1786</v>
      </c>
      <c r="K2075" s="212" t="s">
        <v>32</v>
      </c>
      <c r="L2075" s="215" t="str">
        <f>VLOOKUP($K2075,[1]TONG_SL!$A$1:$D$65536,2,0)</f>
        <v>Giò Tai Lưỡi Xào 250g</v>
      </c>
      <c r="M2075" s="247"/>
      <c r="N2075" s="215" t="str">
        <f t="shared" si="240"/>
        <v>K-C6</v>
      </c>
      <c r="O2075" s="222"/>
      <c r="P2075" s="222"/>
      <c r="Q2075" s="215" t="str">
        <f>VLOOKUP(K2075,TONG_SL!$A:$D,3,0)</f>
        <v>Túi</v>
      </c>
      <c r="R2075" s="224">
        <v>1</v>
      </c>
      <c r="S2075" s="290"/>
      <c r="T2075" s="290">
        <f>VLOOKUP(VLOOKUP(G2075,Ma_KH!$A:$R,18,0)&amp;K2075,Gia_MB!$A:$F,6,0)</f>
        <v>50182</v>
      </c>
      <c r="U2075" s="291">
        <f t="shared" si="241"/>
        <v>50182</v>
      </c>
      <c r="V2075" s="290"/>
      <c r="W2075" s="292">
        <f t="shared" si="242"/>
        <v>0</v>
      </c>
      <c r="X2075" s="293" t="str">
        <f t="shared" si="243"/>
        <v>8</v>
      </c>
      <c r="Y2075" s="290"/>
      <c r="Z2075" s="291">
        <f t="shared" si="244"/>
        <v>4014.56</v>
      </c>
      <c r="AA2075" s="294">
        <f>VLOOKUP(G2075,Ma_KH!$A:$R,14,0)</f>
        <v>60</v>
      </c>
    </row>
    <row r="2076" spans="1:27" x14ac:dyDescent="0.25">
      <c r="A2076" s="277">
        <v>46046</v>
      </c>
      <c r="B2076" s="278">
        <v>4183608092</v>
      </c>
      <c r="C2076" s="288" t="s">
        <v>15180</v>
      </c>
      <c r="D2076" s="286">
        <v>46056</v>
      </c>
      <c r="E2076" s="213"/>
      <c r="F2076" s="214"/>
      <c r="G2076" s="255" t="s">
        <v>14699</v>
      </c>
      <c r="H2076" s="213"/>
      <c r="I2076" s="212">
        <v>4183608092</v>
      </c>
      <c r="J2076" s="212" t="s">
        <v>1786</v>
      </c>
      <c r="K2076" s="212" t="s">
        <v>30</v>
      </c>
      <c r="L2076" s="215" t="str">
        <f>VLOOKUP($K2076,[1]TONG_SL!$A$1:$D$65536,2,0)</f>
        <v>Gà muối 500g</v>
      </c>
      <c r="M2076" s="247"/>
      <c r="N2076" s="215" t="str">
        <f t="shared" si="240"/>
        <v>K-C6</v>
      </c>
      <c r="O2076" s="222"/>
      <c r="P2076" s="222"/>
      <c r="Q2076" s="215" t="str">
        <f>VLOOKUP(K2076,TONG_SL!$A:$D,3,0)</f>
        <v>Túi</v>
      </c>
      <c r="R2076" s="224">
        <v>25</v>
      </c>
      <c r="S2076" s="290"/>
      <c r="T2076" s="290">
        <f>VLOOKUP(VLOOKUP(G2076,Ma_KH!$A:$R,18,0)&amp;K2076,Gia_MB!$A:$F,6,0)</f>
        <v>116611</v>
      </c>
      <c r="U2076" s="291">
        <f t="shared" si="241"/>
        <v>2915275</v>
      </c>
      <c r="V2076" s="290"/>
      <c r="W2076" s="292">
        <f t="shared" si="242"/>
        <v>0</v>
      </c>
      <c r="X2076" s="293" t="str">
        <f t="shared" si="243"/>
        <v>8</v>
      </c>
      <c r="Y2076" s="290"/>
      <c r="Z2076" s="291">
        <f t="shared" si="244"/>
        <v>233222</v>
      </c>
      <c r="AA2076" s="294">
        <f>VLOOKUP(G2076,Ma_KH!$A:$R,14,0)</f>
        <v>60</v>
      </c>
    </row>
    <row r="2077" spans="1:27" x14ac:dyDescent="0.25">
      <c r="A2077" s="277">
        <v>46046</v>
      </c>
      <c r="B2077" s="278">
        <v>4183607682</v>
      </c>
      <c r="C2077" s="288" t="s">
        <v>15180</v>
      </c>
      <c r="D2077" s="286">
        <v>46056</v>
      </c>
      <c r="E2077" s="213"/>
      <c r="F2077" s="214"/>
      <c r="G2077" s="255" t="s">
        <v>14922</v>
      </c>
      <c r="H2077" s="213"/>
      <c r="I2077" s="212">
        <v>4183607682</v>
      </c>
      <c r="J2077" s="212" t="s">
        <v>1786</v>
      </c>
      <c r="K2077" s="212" t="s">
        <v>34</v>
      </c>
      <c r="L2077" s="215" t="str">
        <f>VLOOKUP($K2077,[1]TONG_SL!$A$1:$D$65536,2,0)</f>
        <v>Tai heo muối 200g</v>
      </c>
      <c r="M2077" s="247"/>
      <c r="N2077" s="215" t="str">
        <f t="shared" si="240"/>
        <v>K-C6</v>
      </c>
      <c r="O2077" s="222"/>
      <c r="P2077" s="222"/>
      <c r="Q2077" s="215" t="str">
        <f>VLOOKUP(K2077,TONG_SL!$A:$D,3,0)</f>
        <v>Túi</v>
      </c>
      <c r="R2077" s="224">
        <v>3</v>
      </c>
      <c r="S2077" s="290"/>
      <c r="T2077" s="290">
        <f>VLOOKUP(VLOOKUP(G2077,Ma_KH!$A:$R,18,0)&amp;K2077,Gia_MB!$A:$F,6,0)</f>
        <v>55595</v>
      </c>
      <c r="U2077" s="291">
        <f t="shared" si="241"/>
        <v>166785</v>
      </c>
      <c r="V2077" s="290"/>
      <c r="W2077" s="292">
        <f t="shared" si="242"/>
        <v>0</v>
      </c>
      <c r="X2077" s="293" t="str">
        <f t="shared" si="243"/>
        <v>8</v>
      </c>
      <c r="Y2077" s="290"/>
      <c r="Z2077" s="291">
        <f t="shared" si="244"/>
        <v>13342.800000000001</v>
      </c>
      <c r="AA2077" s="294">
        <f>VLOOKUP(G2077,Ma_KH!$A:$R,14,0)</f>
        <v>60</v>
      </c>
    </row>
    <row r="2078" spans="1:27" x14ac:dyDescent="0.25">
      <c r="A2078" s="277">
        <v>46046</v>
      </c>
      <c r="B2078" s="278">
        <v>4183607682</v>
      </c>
      <c r="C2078" s="288" t="s">
        <v>15180</v>
      </c>
      <c r="D2078" s="286">
        <v>46056</v>
      </c>
      <c r="E2078" s="213"/>
      <c r="F2078" s="214"/>
      <c r="G2078" s="255" t="s">
        <v>14922</v>
      </c>
      <c r="H2078" s="213"/>
      <c r="I2078" s="212">
        <v>4183607682</v>
      </c>
      <c r="J2078" s="212" t="s">
        <v>1786</v>
      </c>
      <c r="K2078" s="212" t="s">
        <v>27</v>
      </c>
      <c r="L2078" s="215" t="str">
        <f>VLOOKUP($K2078,[1]TONG_SL!$A$1:$D$65536,2,0)</f>
        <v>Chân giò heo muối 300g</v>
      </c>
      <c r="M2078" s="247"/>
      <c r="N2078" s="215" t="str">
        <f t="shared" si="240"/>
        <v>K-C6</v>
      </c>
      <c r="O2078" s="222"/>
      <c r="P2078" s="222"/>
      <c r="Q2078" s="215" t="str">
        <f>VLOOKUP(K2078,TONG_SL!$A:$D,3,0)</f>
        <v>Túi</v>
      </c>
      <c r="R2078" s="224">
        <v>13</v>
      </c>
      <c r="S2078" s="290"/>
      <c r="T2078" s="290">
        <f>VLOOKUP(VLOOKUP(G2078,Ma_KH!$A:$R,18,0)&amp;K2078,Gia_MB!$A:$F,6,0)</f>
        <v>73431</v>
      </c>
      <c r="U2078" s="291">
        <f t="shared" si="241"/>
        <v>954603</v>
      </c>
      <c r="V2078" s="290"/>
      <c r="W2078" s="292">
        <f t="shared" si="242"/>
        <v>0</v>
      </c>
      <c r="X2078" s="293" t="str">
        <f t="shared" si="243"/>
        <v>8</v>
      </c>
      <c r="Y2078" s="290"/>
      <c r="Z2078" s="291">
        <f t="shared" si="244"/>
        <v>76368.240000000005</v>
      </c>
      <c r="AA2078" s="294">
        <f>VLOOKUP(G2078,Ma_KH!$A:$R,14,0)</f>
        <v>60</v>
      </c>
    </row>
    <row r="2079" spans="1:27" x14ac:dyDescent="0.25">
      <c r="A2079" s="277">
        <v>46046</v>
      </c>
      <c r="B2079" s="278">
        <v>4183607682</v>
      </c>
      <c r="C2079" s="288" t="s">
        <v>15180</v>
      </c>
      <c r="D2079" s="286">
        <v>46056</v>
      </c>
      <c r="E2079" s="213"/>
      <c r="F2079" s="214"/>
      <c r="G2079" s="255" t="s">
        <v>14922</v>
      </c>
      <c r="H2079" s="213"/>
      <c r="I2079" s="212">
        <v>4183607682</v>
      </c>
      <c r="J2079" s="212" t="s">
        <v>1786</v>
      </c>
      <c r="K2079" s="212" t="s">
        <v>32</v>
      </c>
      <c r="L2079" s="215" t="str">
        <f>VLOOKUP($K2079,[1]TONG_SL!$A$1:$D$65536,2,0)</f>
        <v>Giò Tai Lưỡi Xào 250g</v>
      </c>
      <c r="M2079" s="247"/>
      <c r="N2079" s="215" t="str">
        <f t="shared" si="240"/>
        <v>K-C6</v>
      </c>
      <c r="O2079" s="222"/>
      <c r="P2079" s="222"/>
      <c r="Q2079" s="215" t="str">
        <f>VLOOKUP(K2079,TONG_SL!$A:$D,3,0)</f>
        <v>Túi</v>
      </c>
      <c r="R2079" s="224">
        <v>3</v>
      </c>
      <c r="S2079" s="290"/>
      <c r="T2079" s="290">
        <f>VLOOKUP(VLOOKUP(G2079,Ma_KH!$A:$R,18,0)&amp;K2079,Gia_MB!$A:$F,6,0)</f>
        <v>50182</v>
      </c>
      <c r="U2079" s="291">
        <f t="shared" si="241"/>
        <v>150546</v>
      </c>
      <c r="V2079" s="290"/>
      <c r="W2079" s="292">
        <f t="shared" si="242"/>
        <v>0</v>
      </c>
      <c r="X2079" s="293" t="str">
        <f t="shared" si="243"/>
        <v>8</v>
      </c>
      <c r="Y2079" s="290"/>
      <c r="Z2079" s="291">
        <f t="shared" si="244"/>
        <v>12043.68</v>
      </c>
      <c r="AA2079" s="294">
        <f>VLOOKUP(G2079,Ma_KH!$A:$R,14,0)</f>
        <v>60</v>
      </c>
    </row>
    <row r="2080" spans="1:27" x14ac:dyDescent="0.25">
      <c r="A2080" s="277">
        <v>46046</v>
      </c>
      <c r="B2080" s="278">
        <v>4183607682</v>
      </c>
      <c r="C2080" s="288" t="s">
        <v>15180</v>
      </c>
      <c r="D2080" s="286">
        <v>46056</v>
      </c>
      <c r="E2080" s="213"/>
      <c r="F2080" s="214"/>
      <c r="G2080" s="255" t="s">
        <v>14922</v>
      </c>
      <c r="H2080" s="213"/>
      <c r="I2080" s="212">
        <v>4183607682</v>
      </c>
      <c r="J2080" s="212" t="s">
        <v>1786</v>
      </c>
      <c r="K2080" s="212" t="s">
        <v>30</v>
      </c>
      <c r="L2080" s="215" t="str">
        <f>VLOOKUP($K2080,[1]TONG_SL!$A$1:$D$65536,2,0)</f>
        <v>Gà muối 500g</v>
      </c>
      <c r="M2080" s="247"/>
      <c r="N2080" s="215" t="str">
        <f t="shared" si="240"/>
        <v>K-C6</v>
      </c>
      <c r="O2080" s="222"/>
      <c r="P2080" s="222"/>
      <c r="Q2080" s="215" t="str">
        <f>VLOOKUP(K2080,TONG_SL!$A:$D,3,0)</f>
        <v>Túi</v>
      </c>
      <c r="R2080" s="224">
        <v>20</v>
      </c>
      <c r="S2080" s="290"/>
      <c r="T2080" s="290">
        <f>VLOOKUP(VLOOKUP(G2080,Ma_KH!$A:$R,18,0)&amp;K2080,Gia_MB!$A:$F,6,0)</f>
        <v>116611</v>
      </c>
      <c r="U2080" s="291">
        <f t="shared" si="241"/>
        <v>2332220</v>
      </c>
      <c r="V2080" s="290"/>
      <c r="W2080" s="292">
        <f t="shared" si="242"/>
        <v>0</v>
      </c>
      <c r="X2080" s="293" t="str">
        <f t="shared" si="243"/>
        <v>8</v>
      </c>
      <c r="Y2080" s="290"/>
      <c r="Z2080" s="291">
        <f t="shared" si="244"/>
        <v>186577.6</v>
      </c>
      <c r="AA2080" s="294">
        <f>VLOOKUP(G2080,Ma_KH!$A:$R,14,0)</f>
        <v>60</v>
      </c>
    </row>
    <row r="2081" spans="1:27" x14ac:dyDescent="0.25">
      <c r="A2081" s="277">
        <v>46046</v>
      </c>
      <c r="B2081" s="278">
        <v>4183608122</v>
      </c>
      <c r="C2081" s="288" t="s">
        <v>15180</v>
      </c>
      <c r="D2081" s="286">
        <v>46056</v>
      </c>
      <c r="E2081" s="213"/>
      <c r="F2081" s="214"/>
      <c r="G2081" s="255" t="s">
        <v>14933</v>
      </c>
      <c r="H2081" s="213"/>
      <c r="I2081" s="212">
        <v>4183608122</v>
      </c>
      <c r="J2081" s="212" t="s">
        <v>1786</v>
      </c>
      <c r="K2081" s="212" t="s">
        <v>27</v>
      </c>
      <c r="L2081" s="215" t="str">
        <f>VLOOKUP($K2081,[1]TONG_SL!$A$1:$D$65536,2,0)</f>
        <v>Chân giò heo muối 300g</v>
      </c>
      <c r="M2081" s="247"/>
      <c r="N2081" s="215" t="str">
        <f t="shared" si="240"/>
        <v>K-C6</v>
      </c>
      <c r="O2081" s="222"/>
      <c r="P2081" s="222"/>
      <c r="Q2081" s="215" t="str">
        <f>VLOOKUP(K2081,TONG_SL!$A:$D,3,0)</f>
        <v>Túi</v>
      </c>
      <c r="R2081" s="224">
        <v>11</v>
      </c>
      <c r="S2081" s="290"/>
      <c r="T2081" s="290">
        <f>VLOOKUP(VLOOKUP(G2081,Ma_KH!$A:$R,18,0)&amp;K2081,Gia_MB!$A:$F,6,0)</f>
        <v>73431</v>
      </c>
      <c r="U2081" s="291">
        <f t="shared" si="241"/>
        <v>807741</v>
      </c>
      <c r="V2081" s="290"/>
      <c r="W2081" s="292">
        <f t="shared" si="242"/>
        <v>0</v>
      </c>
      <c r="X2081" s="293" t="str">
        <f t="shared" si="243"/>
        <v>8</v>
      </c>
      <c r="Y2081" s="290"/>
      <c r="Z2081" s="291">
        <f t="shared" si="244"/>
        <v>64619.28</v>
      </c>
      <c r="AA2081" s="294">
        <f>VLOOKUP(G2081,Ma_KH!$A:$R,14,0)</f>
        <v>60</v>
      </c>
    </row>
    <row r="2082" spans="1:27" x14ac:dyDescent="0.25">
      <c r="A2082" s="277">
        <v>46046</v>
      </c>
      <c r="B2082" s="278">
        <v>4183608122</v>
      </c>
      <c r="C2082" s="288" t="s">
        <v>15180</v>
      </c>
      <c r="D2082" s="286">
        <v>46056</v>
      </c>
      <c r="E2082" s="213"/>
      <c r="F2082" s="214"/>
      <c r="G2082" s="255" t="s">
        <v>14933</v>
      </c>
      <c r="H2082" s="213"/>
      <c r="I2082" s="212">
        <v>4183608122</v>
      </c>
      <c r="J2082" s="212" t="s">
        <v>1786</v>
      </c>
      <c r="K2082" s="212" t="s">
        <v>30</v>
      </c>
      <c r="L2082" s="215" t="str">
        <f>VLOOKUP($K2082,[1]TONG_SL!$A$1:$D$65536,2,0)</f>
        <v>Gà muối 500g</v>
      </c>
      <c r="M2082" s="247"/>
      <c r="N2082" s="215" t="str">
        <f t="shared" si="240"/>
        <v>K-C6</v>
      </c>
      <c r="O2082" s="222"/>
      <c r="P2082" s="222"/>
      <c r="Q2082" s="215" t="str">
        <f>VLOOKUP(K2082,TONG_SL!$A:$D,3,0)</f>
        <v>Túi</v>
      </c>
      <c r="R2082" s="224">
        <v>26</v>
      </c>
      <c r="S2082" s="290"/>
      <c r="T2082" s="290">
        <f>VLOOKUP(VLOOKUP(G2082,Ma_KH!$A:$R,18,0)&amp;K2082,Gia_MB!$A:$F,6,0)</f>
        <v>116611</v>
      </c>
      <c r="U2082" s="291">
        <f t="shared" si="241"/>
        <v>3031886</v>
      </c>
      <c r="V2082" s="290"/>
      <c r="W2082" s="292">
        <f t="shared" si="242"/>
        <v>0</v>
      </c>
      <c r="X2082" s="293" t="str">
        <f t="shared" si="243"/>
        <v>8</v>
      </c>
      <c r="Y2082" s="290"/>
      <c r="Z2082" s="291">
        <f t="shared" si="244"/>
        <v>242550.88</v>
      </c>
      <c r="AA2082" s="294">
        <f>VLOOKUP(G2082,Ma_KH!$A:$R,14,0)</f>
        <v>60</v>
      </c>
    </row>
    <row r="2083" spans="1:27" x14ac:dyDescent="0.25">
      <c r="A2083" s="277">
        <v>46046</v>
      </c>
      <c r="B2083" s="278">
        <v>4183607593</v>
      </c>
      <c r="C2083" s="288" t="s">
        <v>15180</v>
      </c>
      <c r="D2083" s="286">
        <v>46056</v>
      </c>
      <c r="E2083" s="213"/>
      <c r="F2083" s="214"/>
      <c r="G2083" s="255" t="s">
        <v>14920</v>
      </c>
      <c r="H2083" s="213"/>
      <c r="I2083" s="212">
        <v>4183607593</v>
      </c>
      <c r="J2083" s="212" t="s">
        <v>1786</v>
      </c>
      <c r="K2083" s="212" t="s">
        <v>27</v>
      </c>
      <c r="L2083" s="215" t="str">
        <f>VLOOKUP($K2083,[1]TONG_SL!$A$1:$D$65536,2,0)</f>
        <v>Chân giò heo muối 300g</v>
      </c>
      <c r="M2083" s="247"/>
      <c r="N2083" s="215" t="str">
        <f t="shared" si="240"/>
        <v>K-C6</v>
      </c>
      <c r="O2083" s="222"/>
      <c r="P2083" s="222"/>
      <c r="Q2083" s="215" t="str">
        <f>VLOOKUP(K2083,TONG_SL!$A:$D,3,0)</f>
        <v>Túi</v>
      </c>
      <c r="R2083" s="224">
        <v>6</v>
      </c>
      <c r="S2083" s="290"/>
      <c r="T2083" s="290">
        <f>VLOOKUP(VLOOKUP(G2083,Ma_KH!$A:$R,18,0)&amp;K2083,Gia_MB!$A:$F,6,0)</f>
        <v>73431</v>
      </c>
      <c r="U2083" s="291">
        <f t="shared" si="241"/>
        <v>440586</v>
      </c>
      <c r="V2083" s="290"/>
      <c r="W2083" s="292">
        <f t="shared" si="242"/>
        <v>0</v>
      </c>
      <c r="X2083" s="293" t="str">
        <f t="shared" si="243"/>
        <v>8</v>
      </c>
      <c r="Y2083" s="290"/>
      <c r="Z2083" s="291">
        <f t="shared" si="244"/>
        <v>35246.879999999997</v>
      </c>
      <c r="AA2083" s="294">
        <f>VLOOKUP(G2083,Ma_KH!$A:$R,14,0)</f>
        <v>60</v>
      </c>
    </row>
    <row r="2084" spans="1:27" x14ac:dyDescent="0.25">
      <c r="A2084" s="277">
        <v>46046</v>
      </c>
      <c r="B2084" s="278">
        <v>4183607593</v>
      </c>
      <c r="C2084" s="288" t="s">
        <v>15180</v>
      </c>
      <c r="D2084" s="286">
        <v>46056</v>
      </c>
      <c r="E2084" s="213"/>
      <c r="F2084" s="214"/>
      <c r="G2084" s="255" t="s">
        <v>14920</v>
      </c>
      <c r="H2084" s="213"/>
      <c r="I2084" s="212">
        <v>4183607593</v>
      </c>
      <c r="J2084" s="212" t="s">
        <v>1786</v>
      </c>
      <c r="K2084" s="212" t="s">
        <v>32</v>
      </c>
      <c r="L2084" s="215" t="str">
        <f>VLOOKUP($K2084,[1]TONG_SL!$A$1:$D$65536,2,0)</f>
        <v>Giò Tai Lưỡi Xào 250g</v>
      </c>
      <c r="M2084" s="247"/>
      <c r="N2084" s="215" t="str">
        <f t="shared" si="240"/>
        <v>K-C6</v>
      </c>
      <c r="O2084" s="222"/>
      <c r="P2084" s="222"/>
      <c r="Q2084" s="215" t="str">
        <f>VLOOKUP(K2084,TONG_SL!$A:$D,3,0)</f>
        <v>Túi</v>
      </c>
      <c r="R2084" s="224">
        <v>3</v>
      </c>
      <c r="S2084" s="290"/>
      <c r="T2084" s="290">
        <f>VLOOKUP(VLOOKUP(G2084,Ma_KH!$A:$R,18,0)&amp;K2084,Gia_MB!$A:$F,6,0)</f>
        <v>50182</v>
      </c>
      <c r="U2084" s="291">
        <f t="shared" si="241"/>
        <v>150546</v>
      </c>
      <c r="V2084" s="290"/>
      <c r="W2084" s="292">
        <f t="shared" si="242"/>
        <v>0</v>
      </c>
      <c r="X2084" s="293" t="str">
        <f t="shared" si="243"/>
        <v>8</v>
      </c>
      <c r="Y2084" s="290"/>
      <c r="Z2084" s="291">
        <f t="shared" si="244"/>
        <v>12043.68</v>
      </c>
      <c r="AA2084" s="294">
        <f>VLOOKUP(G2084,Ma_KH!$A:$R,14,0)</f>
        <v>60</v>
      </c>
    </row>
    <row r="2085" spans="1:27" x14ac:dyDescent="0.25">
      <c r="A2085" s="277">
        <v>46046</v>
      </c>
      <c r="B2085" s="278">
        <v>4183607593</v>
      </c>
      <c r="C2085" s="288" t="s">
        <v>15180</v>
      </c>
      <c r="D2085" s="286">
        <v>46056</v>
      </c>
      <c r="E2085" s="213"/>
      <c r="F2085" s="214"/>
      <c r="G2085" s="255" t="s">
        <v>14920</v>
      </c>
      <c r="H2085" s="213"/>
      <c r="I2085" s="212">
        <v>4183607593</v>
      </c>
      <c r="J2085" s="212" t="s">
        <v>1786</v>
      </c>
      <c r="K2085" s="212" t="s">
        <v>30</v>
      </c>
      <c r="L2085" s="215" t="str">
        <f>VLOOKUP($K2085,[1]TONG_SL!$A$1:$D$65536,2,0)</f>
        <v>Gà muối 500g</v>
      </c>
      <c r="M2085" s="247"/>
      <c r="N2085" s="215" t="str">
        <f t="shared" ref="N2085:N2148" si="245">IF($B2085&lt;&gt;"","K-C6","")</f>
        <v>K-C6</v>
      </c>
      <c r="O2085" s="222"/>
      <c r="P2085" s="222"/>
      <c r="Q2085" s="215" t="str">
        <f>VLOOKUP(K2085,TONG_SL!$A:$D,3,0)</f>
        <v>Túi</v>
      </c>
      <c r="R2085" s="224">
        <v>15</v>
      </c>
      <c r="S2085" s="290"/>
      <c r="T2085" s="290">
        <f>VLOOKUP(VLOOKUP(G2085,Ma_KH!$A:$R,18,0)&amp;K2085,Gia_MB!$A:$F,6,0)</f>
        <v>116611</v>
      </c>
      <c r="U2085" s="291">
        <f t="shared" si="241"/>
        <v>1749165</v>
      </c>
      <c r="V2085" s="290"/>
      <c r="W2085" s="292">
        <f t="shared" si="242"/>
        <v>0</v>
      </c>
      <c r="X2085" s="293" t="str">
        <f t="shared" si="243"/>
        <v>8</v>
      </c>
      <c r="Y2085" s="290"/>
      <c r="Z2085" s="291">
        <f t="shared" si="244"/>
        <v>139933.20000000001</v>
      </c>
      <c r="AA2085" s="294">
        <f>VLOOKUP(G2085,Ma_KH!$A:$R,14,0)</f>
        <v>60</v>
      </c>
    </row>
    <row r="2086" spans="1:27" x14ac:dyDescent="0.25">
      <c r="A2086" s="277">
        <v>46049</v>
      </c>
      <c r="B2086" s="278">
        <v>4183832267</v>
      </c>
      <c r="C2086" s="288" t="s">
        <v>15180</v>
      </c>
      <c r="D2086" s="286">
        <v>46056</v>
      </c>
      <c r="E2086" s="213"/>
      <c r="F2086" s="214"/>
      <c r="G2086" s="255" t="s">
        <v>14961</v>
      </c>
      <c r="H2086" s="213"/>
      <c r="I2086" s="212">
        <v>4183832267</v>
      </c>
      <c r="J2086" s="212" t="s">
        <v>1786</v>
      </c>
      <c r="K2086" s="212" t="s">
        <v>27</v>
      </c>
      <c r="L2086" s="215" t="str">
        <f>VLOOKUP($K2086,[1]TONG_SL!$A$1:$D$65536,2,0)</f>
        <v>Chân giò heo muối 300g</v>
      </c>
      <c r="M2086" s="247"/>
      <c r="N2086" s="215" t="str">
        <f t="shared" si="245"/>
        <v>K-C6</v>
      </c>
      <c r="O2086" s="222"/>
      <c r="P2086" s="222"/>
      <c r="Q2086" s="215" t="str">
        <f>VLOOKUP(K2086,TONG_SL!$A:$D,3,0)</f>
        <v>Túi</v>
      </c>
      <c r="R2086" s="224">
        <v>2</v>
      </c>
      <c r="S2086" s="290"/>
      <c r="T2086" s="290">
        <f>VLOOKUP(VLOOKUP(G2086,Ma_KH!$A:$R,18,0)&amp;K2086,Gia_MB!$A:$F,6,0)</f>
        <v>73431</v>
      </c>
      <c r="U2086" s="291">
        <f t="shared" si="241"/>
        <v>146862</v>
      </c>
      <c r="V2086" s="290"/>
      <c r="W2086" s="292">
        <f t="shared" si="242"/>
        <v>0</v>
      </c>
      <c r="X2086" s="293" t="str">
        <f t="shared" si="243"/>
        <v>8</v>
      </c>
      <c r="Y2086" s="290"/>
      <c r="Z2086" s="291">
        <f t="shared" si="244"/>
        <v>11748.960000000001</v>
      </c>
      <c r="AA2086" s="294">
        <f>VLOOKUP(G2086,Ma_KH!$A:$R,14,0)</f>
        <v>60</v>
      </c>
    </row>
    <row r="2087" spans="1:27" x14ac:dyDescent="0.25">
      <c r="A2087" s="277">
        <v>46049</v>
      </c>
      <c r="B2087" s="278">
        <v>4183832267</v>
      </c>
      <c r="C2087" s="288" t="s">
        <v>15180</v>
      </c>
      <c r="D2087" s="286">
        <v>46056</v>
      </c>
      <c r="E2087" s="213"/>
      <c r="F2087" s="214"/>
      <c r="G2087" s="255" t="s">
        <v>14961</v>
      </c>
      <c r="H2087" s="213"/>
      <c r="I2087" s="212">
        <v>4183832267</v>
      </c>
      <c r="J2087" s="212" t="s">
        <v>1786</v>
      </c>
      <c r="K2087" s="212" t="s">
        <v>30</v>
      </c>
      <c r="L2087" s="215" t="str">
        <f>VLOOKUP($K2087,[1]TONG_SL!$A$1:$D$65536,2,0)</f>
        <v>Gà muối 500g</v>
      </c>
      <c r="M2087" s="247"/>
      <c r="N2087" s="215" t="str">
        <f t="shared" si="245"/>
        <v>K-C6</v>
      </c>
      <c r="O2087" s="222"/>
      <c r="P2087" s="222"/>
      <c r="Q2087" s="215" t="str">
        <f>VLOOKUP(K2087,TONG_SL!$A:$D,3,0)</f>
        <v>Túi</v>
      </c>
      <c r="R2087" s="224">
        <v>6</v>
      </c>
      <c r="S2087" s="290"/>
      <c r="T2087" s="290">
        <f>VLOOKUP(VLOOKUP(G2087,Ma_KH!$A:$R,18,0)&amp;K2087,Gia_MB!$A:$F,6,0)</f>
        <v>116611</v>
      </c>
      <c r="U2087" s="291">
        <f t="shared" si="241"/>
        <v>699666</v>
      </c>
      <c r="V2087" s="290"/>
      <c r="W2087" s="292">
        <f t="shared" si="242"/>
        <v>0</v>
      </c>
      <c r="X2087" s="293" t="str">
        <f t="shared" si="243"/>
        <v>8</v>
      </c>
      <c r="Y2087" s="290"/>
      <c r="Z2087" s="291">
        <f t="shared" si="244"/>
        <v>55973.279999999999</v>
      </c>
      <c r="AA2087" s="294">
        <f>VLOOKUP(G2087,Ma_KH!$A:$R,14,0)</f>
        <v>60</v>
      </c>
    </row>
    <row r="2088" spans="1:27" x14ac:dyDescent="0.25">
      <c r="A2088" s="277">
        <v>46049</v>
      </c>
      <c r="B2088" s="278">
        <v>4183832267</v>
      </c>
      <c r="C2088" s="288" t="s">
        <v>15180</v>
      </c>
      <c r="D2088" s="286">
        <v>46056</v>
      </c>
      <c r="E2088" s="213"/>
      <c r="F2088" s="214"/>
      <c r="G2088" s="255" t="s">
        <v>14961</v>
      </c>
      <c r="H2088" s="213"/>
      <c r="I2088" s="212">
        <v>4183832267</v>
      </c>
      <c r="J2088" s="212" t="s">
        <v>1786</v>
      </c>
      <c r="K2088" s="212" t="s">
        <v>32</v>
      </c>
      <c r="L2088" s="215" t="str">
        <f>VLOOKUP($K2088,[1]TONG_SL!$A$1:$D$65536,2,0)</f>
        <v>Giò Tai Lưỡi Xào 250g</v>
      </c>
      <c r="M2088" s="247"/>
      <c r="N2088" s="215" t="str">
        <f t="shared" si="245"/>
        <v>K-C6</v>
      </c>
      <c r="O2088" s="222"/>
      <c r="P2088" s="222"/>
      <c r="Q2088" s="215" t="str">
        <f>VLOOKUP(K2088,TONG_SL!$A:$D,3,0)</f>
        <v>Túi</v>
      </c>
      <c r="R2088" s="224">
        <v>2</v>
      </c>
      <c r="S2088" s="290"/>
      <c r="T2088" s="290">
        <f>VLOOKUP(VLOOKUP(G2088,Ma_KH!$A:$R,18,0)&amp;K2088,Gia_MB!$A:$F,6,0)</f>
        <v>50182</v>
      </c>
      <c r="U2088" s="291">
        <f t="shared" si="241"/>
        <v>100364</v>
      </c>
      <c r="V2088" s="290"/>
      <c r="W2088" s="292">
        <f t="shared" si="242"/>
        <v>0</v>
      </c>
      <c r="X2088" s="293" t="str">
        <f t="shared" si="243"/>
        <v>8</v>
      </c>
      <c r="Y2088" s="290"/>
      <c r="Z2088" s="291">
        <f t="shared" si="244"/>
        <v>8029.12</v>
      </c>
      <c r="AA2088" s="294">
        <f>VLOOKUP(G2088,Ma_KH!$A:$R,14,0)</f>
        <v>60</v>
      </c>
    </row>
    <row r="2089" spans="1:27" x14ac:dyDescent="0.25">
      <c r="A2089" s="277">
        <v>46049</v>
      </c>
      <c r="B2089" s="278">
        <v>4183832267</v>
      </c>
      <c r="C2089" s="288" t="s">
        <v>15180</v>
      </c>
      <c r="D2089" s="286">
        <v>46056</v>
      </c>
      <c r="E2089" s="213"/>
      <c r="F2089" s="214"/>
      <c r="G2089" s="255" t="s">
        <v>14961</v>
      </c>
      <c r="H2089" s="213"/>
      <c r="I2089" s="212">
        <v>4183832267</v>
      </c>
      <c r="J2089" s="212" t="s">
        <v>1786</v>
      </c>
      <c r="K2089" s="212" t="s">
        <v>39</v>
      </c>
      <c r="L2089" s="215" t="str">
        <f>VLOOKUP($K2089,[1]TONG_SL!$A$1:$D$65536,2,0)</f>
        <v>Chả nướng 300g</v>
      </c>
      <c r="M2089" s="247"/>
      <c r="N2089" s="215" t="str">
        <f t="shared" si="245"/>
        <v>K-C6</v>
      </c>
      <c r="O2089" s="222"/>
      <c r="P2089" s="222"/>
      <c r="Q2089" s="215" t="str">
        <f>VLOOKUP(K2089,TONG_SL!$A:$D,3,0)</f>
        <v>Túi</v>
      </c>
      <c r="R2089" s="224">
        <v>3</v>
      </c>
      <c r="S2089" s="290"/>
      <c r="T2089" s="290">
        <f>VLOOKUP(VLOOKUP(G2089,Ma_KH!$A:$R,18,0)&amp;K2089,Gia_MB!$A:$F,6,0)</f>
        <v>70950</v>
      </c>
      <c r="U2089" s="291">
        <f t="shared" si="241"/>
        <v>212850</v>
      </c>
      <c r="V2089" s="290"/>
      <c r="W2089" s="292">
        <f t="shared" si="242"/>
        <v>0</v>
      </c>
      <c r="X2089" s="293" t="str">
        <f t="shared" si="243"/>
        <v>8</v>
      </c>
      <c r="Y2089" s="290"/>
      <c r="Z2089" s="291">
        <f t="shared" si="244"/>
        <v>17028</v>
      </c>
      <c r="AA2089" s="294">
        <f>VLOOKUP(G2089,Ma_KH!$A:$R,14,0)</f>
        <v>60</v>
      </c>
    </row>
    <row r="2090" spans="1:27" x14ac:dyDescent="0.25">
      <c r="A2090" s="277">
        <v>46049</v>
      </c>
      <c r="B2090" s="278">
        <v>4183832516</v>
      </c>
      <c r="C2090" s="288" t="s">
        <v>15180</v>
      </c>
      <c r="D2090" s="286">
        <v>46056</v>
      </c>
      <c r="E2090" s="213"/>
      <c r="F2090" s="214"/>
      <c r="G2090" s="255" t="s">
        <v>14973</v>
      </c>
      <c r="H2090" s="213"/>
      <c r="I2090" s="212">
        <v>4183832516</v>
      </c>
      <c r="J2090" s="212" t="s">
        <v>1786</v>
      </c>
      <c r="K2090" s="212" t="s">
        <v>34</v>
      </c>
      <c r="L2090" s="215" t="str">
        <f>VLOOKUP($K2090,[1]TONG_SL!$A$1:$D$65536,2,0)</f>
        <v>Tai heo muối 200g</v>
      </c>
      <c r="M2090" s="247"/>
      <c r="N2090" s="215" t="str">
        <f t="shared" si="245"/>
        <v>K-C6</v>
      </c>
      <c r="O2090" s="222"/>
      <c r="P2090" s="222"/>
      <c r="Q2090" s="215" t="str">
        <f>VLOOKUP(K2090,TONG_SL!$A:$D,3,0)</f>
        <v>Túi</v>
      </c>
      <c r="R2090" s="224">
        <v>3</v>
      </c>
      <c r="S2090" s="290"/>
      <c r="T2090" s="290">
        <f>VLOOKUP(VLOOKUP(G2090,Ma_KH!$A:$R,18,0)&amp;K2090,Gia_MB!$A:$F,6,0)</f>
        <v>55595</v>
      </c>
      <c r="U2090" s="291">
        <f t="shared" si="241"/>
        <v>166785</v>
      </c>
      <c r="V2090" s="290"/>
      <c r="W2090" s="292">
        <f t="shared" si="242"/>
        <v>0</v>
      </c>
      <c r="X2090" s="293" t="str">
        <f t="shared" si="243"/>
        <v>8</v>
      </c>
      <c r="Y2090" s="290"/>
      <c r="Z2090" s="291">
        <f t="shared" si="244"/>
        <v>13342.800000000001</v>
      </c>
      <c r="AA2090" s="294">
        <f>VLOOKUP(G2090,Ma_KH!$A:$R,14,0)</f>
        <v>60</v>
      </c>
    </row>
    <row r="2091" spans="1:27" x14ac:dyDescent="0.25">
      <c r="A2091" s="277">
        <v>46049</v>
      </c>
      <c r="B2091" s="278">
        <v>4183832516</v>
      </c>
      <c r="C2091" s="288" t="s">
        <v>15180</v>
      </c>
      <c r="D2091" s="286">
        <v>46056</v>
      </c>
      <c r="E2091" s="213"/>
      <c r="F2091" s="214"/>
      <c r="G2091" s="255" t="s">
        <v>14973</v>
      </c>
      <c r="H2091" s="213"/>
      <c r="I2091" s="212">
        <v>4183832516</v>
      </c>
      <c r="J2091" s="212" t="s">
        <v>1786</v>
      </c>
      <c r="K2091" s="212" t="s">
        <v>27</v>
      </c>
      <c r="L2091" s="215" t="str">
        <f>VLOOKUP($K2091,[1]TONG_SL!$A$1:$D$65536,2,0)</f>
        <v>Chân giò heo muối 300g</v>
      </c>
      <c r="M2091" s="247"/>
      <c r="N2091" s="215" t="str">
        <f t="shared" si="245"/>
        <v>K-C6</v>
      </c>
      <c r="O2091" s="222"/>
      <c r="P2091" s="222"/>
      <c r="Q2091" s="215" t="str">
        <f>VLOOKUP(K2091,TONG_SL!$A:$D,3,0)</f>
        <v>Túi</v>
      </c>
      <c r="R2091" s="224">
        <v>4</v>
      </c>
      <c r="S2091" s="290"/>
      <c r="T2091" s="290">
        <f>VLOOKUP(VLOOKUP(G2091,Ma_KH!$A:$R,18,0)&amp;K2091,Gia_MB!$A:$F,6,0)</f>
        <v>73431</v>
      </c>
      <c r="U2091" s="291">
        <f t="shared" si="241"/>
        <v>293724</v>
      </c>
      <c r="V2091" s="290"/>
      <c r="W2091" s="292">
        <f t="shared" si="242"/>
        <v>0</v>
      </c>
      <c r="X2091" s="293" t="str">
        <f t="shared" si="243"/>
        <v>8</v>
      </c>
      <c r="Y2091" s="290"/>
      <c r="Z2091" s="291">
        <f t="shared" si="244"/>
        <v>23497.920000000002</v>
      </c>
      <c r="AA2091" s="294">
        <f>VLOOKUP(G2091,Ma_KH!$A:$R,14,0)</f>
        <v>60</v>
      </c>
    </row>
    <row r="2092" spans="1:27" x14ac:dyDescent="0.25">
      <c r="A2092" s="277">
        <v>46049</v>
      </c>
      <c r="B2092" s="278">
        <v>4183832516</v>
      </c>
      <c r="C2092" s="288" t="s">
        <v>15180</v>
      </c>
      <c r="D2092" s="286">
        <v>46056</v>
      </c>
      <c r="E2092" s="213"/>
      <c r="F2092" s="214"/>
      <c r="G2092" s="255" t="s">
        <v>14973</v>
      </c>
      <c r="H2092" s="213"/>
      <c r="I2092" s="212">
        <v>4183832516</v>
      </c>
      <c r="J2092" s="212" t="s">
        <v>1786</v>
      </c>
      <c r="K2092" s="212" t="s">
        <v>30</v>
      </c>
      <c r="L2092" s="215" t="str">
        <f>VLOOKUP($K2092,[1]TONG_SL!$A$1:$D$65536,2,0)</f>
        <v>Gà muối 500g</v>
      </c>
      <c r="M2092" s="247"/>
      <c r="N2092" s="215" t="str">
        <f t="shared" si="245"/>
        <v>K-C6</v>
      </c>
      <c r="O2092" s="222"/>
      <c r="P2092" s="222"/>
      <c r="Q2092" s="215" t="str">
        <f>VLOOKUP(K2092,TONG_SL!$A:$D,3,0)</f>
        <v>Túi</v>
      </c>
      <c r="R2092" s="224">
        <v>6</v>
      </c>
      <c r="S2092" s="290"/>
      <c r="T2092" s="290">
        <f>VLOOKUP(VLOOKUP(G2092,Ma_KH!$A:$R,18,0)&amp;K2092,Gia_MB!$A:$F,6,0)</f>
        <v>116611</v>
      </c>
      <c r="U2092" s="291">
        <f t="shared" ref="U2092:U2155" si="246">T2092*R2092</f>
        <v>699666</v>
      </c>
      <c r="V2092" s="290"/>
      <c r="W2092" s="292">
        <f t="shared" ref="W2092:W2155" si="247">U2092*V2092</f>
        <v>0</v>
      </c>
      <c r="X2092" s="293" t="str">
        <f t="shared" ref="X2092:X2155" si="248">IF(B2092&lt;&gt;"","8","0")</f>
        <v>8</v>
      </c>
      <c r="Y2092" s="290"/>
      <c r="Z2092" s="291">
        <f t="shared" ref="Z2092:Z2155" si="249">U2092*X2092%</f>
        <v>55973.279999999999</v>
      </c>
      <c r="AA2092" s="294">
        <f>VLOOKUP(G2092,Ma_KH!$A:$R,14,0)</f>
        <v>60</v>
      </c>
    </row>
    <row r="2093" spans="1:27" x14ac:dyDescent="0.25">
      <c r="A2093" s="277">
        <v>46049</v>
      </c>
      <c r="B2093" s="278">
        <v>4183832516</v>
      </c>
      <c r="C2093" s="288" t="s">
        <v>15180</v>
      </c>
      <c r="D2093" s="286">
        <v>46056</v>
      </c>
      <c r="E2093" s="213"/>
      <c r="F2093" s="214"/>
      <c r="G2093" s="255" t="s">
        <v>14973</v>
      </c>
      <c r="H2093" s="213"/>
      <c r="I2093" s="212">
        <v>4183832516</v>
      </c>
      <c r="J2093" s="212" t="s">
        <v>1786</v>
      </c>
      <c r="K2093" s="212" t="s">
        <v>32</v>
      </c>
      <c r="L2093" s="215" t="str">
        <f>VLOOKUP($K2093,[1]TONG_SL!$A$1:$D$65536,2,0)</f>
        <v>Giò Tai Lưỡi Xào 250g</v>
      </c>
      <c r="M2093" s="247"/>
      <c r="N2093" s="215" t="str">
        <f t="shared" si="245"/>
        <v>K-C6</v>
      </c>
      <c r="O2093" s="222"/>
      <c r="P2093" s="222"/>
      <c r="Q2093" s="215" t="str">
        <f>VLOOKUP(K2093,TONG_SL!$A:$D,3,0)</f>
        <v>Túi</v>
      </c>
      <c r="R2093" s="224">
        <v>2</v>
      </c>
      <c r="S2093" s="290"/>
      <c r="T2093" s="290">
        <f>VLOOKUP(VLOOKUP(G2093,Ma_KH!$A:$R,18,0)&amp;K2093,Gia_MB!$A:$F,6,0)</f>
        <v>50182</v>
      </c>
      <c r="U2093" s="291">
        <f t="shared" si="246"/>
        <v>100364</v>
      </c>
      <c r="V2093" s="290"/>
      <c r="W2093" s="292">
        <f t="shared" si="247"/>
        <v>0</v>
      </c>
      <c r="X2093" s="293" t="str">
        <f t="shared" si="248"/>
        <v>8</v>
      </c>
      <c r="Y2093" s="290"/>
      <c r="Z2093" s="291">
        <f t="shared" si="249"/>
        <v>8029.12</v>
      </c>
      <c r="AA2093" s="294">
        <f>VLOOKUP(G2093,Ma_KH!$A:$R,14,0)</f>
        <v>60</v>
      </c>
    </row>
    <row r="2094" spans="1:27" x14ac:dyDescent="0.25">
      <c r="A2094" s="277">
        <v>46049</v>
      </c>
      <c r="B2094" s="281" t="s">
        <v>15784</v>
      </c>
      <c r="C2094" s="288" t="s">
        <v>15180</v>
      </c>
      <c r="D2094" s="286">
        <v>46056</v>
      </c>
      <c r="E2094" s="213"/>
      <c r="F2094" s="214"/>
      <c r="G2094" s="255" t="s">
        <v>14961</v>
      </c>
      <c r="H2094" s="213"/>
      <c r="I2094" s="217" t="s">
        <v>15784</v>
      </c>
      <c r="J2094" s="212" t="s">
        <v>1786</v>
      </c>
      <c r="K2094" s="212" t="s">
        <v>30</v>
      </c>
      <c r="L2094" s="215" t="str">
        <f>VLOOKUP($K2094,[1]TONG_SL!$A$1:$D$65536,2,0)</f>
        <v>Gà muối 500g</v>
      </c>
      <c r="M2094" s="247"/>
      <c r="N2094" s="215" t="str">
        <f t="shared" si="245"/>
        <v>K-C6</v>
      </c>
      <c r="O2094" s="222"/>
      <c r="P2094" s="222"/>
      <c r="Q2094" s="215" t="str">
        <f>VLOOKUP(K2094,TONG_SL!$A:$D,3,0)</f>
        <v>Túi</v>
      </c>
      <c r="R2094" s="224">
        <v>6</v>
      </c>
      <c r="S2094" s="290"/>
      <c r="T2094" s="290">
        <f>VLOOKUP(VLOOKUP(G2094,Ma_KH!$A:$R,18,0)&amp;K2094,Gia_MB!$A:$F,6,0)</f>
        <v>116611</v>
      </c>
      <c r="U2094" s="291">
        <f t="shared" si="246"/>
        <v>699666</v>
      </c>
      <c r="V2094" s="290"/>
      <c r="W2094" s="292">
        <f t="shared" si="247"/>
        <v>0</v>
      </c>
      <c r="X2094" s="293" t="str">
        <f t="shared" si="248"/>
        <v>8</v>
      </c>
      <c r="Y2094" s="290"/>
      <c r="Z2094" s="291">
        <f t="shared" si="249"/>
        <v>55973.279999999999</v>
      </c>
      <c r="AA2094" s="294">
        <f>VLOOKUP(G2094,Ma_KH!$A:$R,14,0)</f>
        <v>60</v>
      </c>
    </row>
    <row r="2095" spans="1:27" x14ac:dyDescent="0.25">
      <c r="A2095" s="277">
        <v>46049</v>
      </c>
      <c r="B2095" s="281" t="s">
        <v>15784</v>
      </c>
      <c r="C2095" s="288" t="s">
        <v>15180</v>
      </c>
      <c r="D2095" s="286">
        <v>46056</v>
      </c>
      <c r="E2095" s="213"/>
      <c r="F2095" s="214"/>
      <c r="G2095" s="255" t="s">
        <v>14961</v>
      </c>
      <c r="H2095" s="213"/>
      <c r="I2095" s="217" t="s">
        <v>15784</v>
      </c>
      <c r="J2095" s="212" t="s">
        <v>1786</v>
      </c>
      <c r="K2095" s="212" t="s">
        <v>27</v>
      </c>
      <c r="L2095" s="215" t="str">
        <f>VLOOKUP($K2095,[1]TONG_SL!$A$1:$D$65536,2,0)</f>
        <v>Chân giò heo muối 300g</v>
      </c>
      <c r="M2095" s="247"/>
      <c r="N2095" s="215" t="str">
        <f t="shared" si="245"/>
        <v>K-C6</v>
      </c>
      <c r="O2095" s="222"/>
      <c r="P2095" s="222"/>
      <c r="Q2095" s="215" t="str">
        <f>VLOOKUP(K2095,TONG_SL!$A:$D,3,0)</f>
        <v>Túi</v>
      </c>
      <c r="R2095" s="224">
        <v>10</v>
      </c>
      <c r="S2095" s="290"/>
      <c r="T2095" s="290">
        <f>VLOOKUP(VLOOKUP(G2095,Ma_KH!$A:$R,18,0)&amp;K2095,Gia_MB!$A:$F,6,0)</f>
        <v>73431</v>
      </c>
      <c r="U2095" s="291">
        <f t="shared" si="246"/>
        <v>734310</v>
      </c>
      <c r="V2095" s="290"/>
      <c r="W2095" s="292">
        <f t="shared" si="247"/>
        <v>0</v>
      </c>
      <c r="X2095" s="293" t="str">
        <f t="shared" si="248"/>
        <v>8</v>
      </c>
      <c r="Y2095" s="290"/>
      <c r="Z2095" s="291">
        <f t="shared" si="249"/>
        <v>58744.800000000003</v>
      </c>
      <c r="AA2095" s="294">
        <f>VLOOKUP(G2095,Ma_KH!$A:$R,14,0)</f>
        <v>60</v>
      </c>
    </row>
    <row r="2096" spans="1:27" x14ac:dyDescent="0.25">
      <c r="A2096" s="211">
        <v>46049</v>
      </c>
      <c r="B2096" s="217" t="s">
        <v>15785</v>
      </c>
      <c r="C2096" s="10" t="s">
        <v>15180</v>
      </c>
      <c r="D2096" s="9">
        <v>46056</v>
      </c>
      <c r="E2096" s="213"/>
      <c r="F2096" s="214"/>
      <c r="G2096" s="255" t="s">
        <v>14973</v>
      </c>
      <c r="H2096" s="213"/>
      <c r="I2096" s="217" t="s">
        <v>15785</v>
      </c>
      <c r="J2096" s="212" t="s">
        <v>1786</v>
      </c>
      <c r="K2096" s="212" t="s">
        <v>30</v>
      </c>
      <c r="L2096" s="215" t="str">
        <f>VLOOKUP($K2096,[1]TONG_SL!$A$1:$D$65536,2,0)</f>
        <v>Gà muối 500g</v>
      </c>
      <c r="M2096" s="247"/>
      <c r="N2096" s="215" t="str">
        <f t="shared" si="245"/>
        <v>K-C6</v>
      </c>
      <c r="O2096" s="222"/>
      <c r="P2096" s="222"/>
      <c r="Q2096" s="215" t="str">
        <f>VLOOKUP(K2096,TONG_SL!$A:$D,3,0)</f>
        <v>Túi</v>
      </c>
      <c r="R2096" s="224">
        <v>6</v>
      </c>
      <c r="S2096" s="290"/>
      <c r="T2096" s="290">
        <f>VLOOKUP(VLOOKUP(G2096,Ma_KH!$A:$R,18,0)&amp;K2096,Gia_MB!$A:$F,6,0)</f>
        <v>116611</v>
      </c>
      <c r="U2096" s="291">
        <f t="shared" si="246"/>
        <v>699666</v>
      </c>
      <c r="V2096" s="290"/>
      <c r="W2096" s="292">
        <f t="shared" si="247"/>
        <v>0</v>
      </c>
      <c r="X2096" s="293" t="str">
        <f t="shared" si="248"/>
        <v>8</v>
      </c>
      <c r="Y2096" s="290"/>
      <c r="Z2096" s="291">
        <f t="shared" si="249"/>
        <v>55973.279999999999</v>
      </c>
      <c r="AA2096" s="294">
        <f>VLOOKUP(G2096,Ma_KH!$A:$R,14,0)</f>
        <v>60</v>
      </c>
    </row>
    <row r="2097" spans="1:27" x14ac:dyDescent="0.25">
      <c r="A2097" s="211">
        <v>46049</v>
      </c>
      <c r="B2097" s="217" t="s">
        <v>15785</v>
      </c>
      <c r="C2097" s="10" t="s">
        <v>15180</v>
      </c>
      <c r="D2097" s="9">
        <v>46056</v>
      </c>
      <c r="E2097" s="213"/>
      <c r="F2097" s="214"/>
      <c r="G2097" s="255" t="s">
        <v>14973</v>
      </c>
      <c r="H2097" s="213"/>
      <c r="I2097" s="217" t="s">
        <v>15785</v>
      </c>
      <c r="J2097" s="212" t="s">
        <v>1786</v>
      </c>
      <c r="K2097" s="212" t="s">
        <v>27</v>
      </c>
      <c r="L2097" s="215" t="str">
        <f>VLOOKUP($K2097,[1]TONG_SL!$A$1:$D$65536,2,0)</f>
        <v>Chân giò heo muối 300g</v>
      </c>
      <c r="M2097" s="247"/>
      <c r="N2097" s="215" t="str">
        <f t="shared" si="245"/>
        <v>K-C6</v>
      </c>
      <c r="O2097" s="222"/>
      <c r="P2097" s="222"/>
      <c r="Q2097" s="215" t="str">
        <f>VLOOKUP(K2097,TONG_SL!$A:$D,3,0)</f>
        <v>Túi</v>
      </c>
      <c r="R2097" s="224">
        <v>10</v>
      </c>
      <c r="S2097" s="290"/>
      <c r="T2097" s="290">
        <f>VLOOKUP(VLOOKUP(G2097,Ma_KH!$A:$R,18,0)&amp;K2097,Gia_MB!$A:$F,6,0)</f>
        <v>73431</v>
      </c>
      <c r="U2097" s="291">
        <f t="shared" si="246"/>
        <v>734310</v>
      </c>
      <c r="V2097" s="290"/>
      <c r="W2097" s="292">
        <f t="shared" si="247"/>
        <v>0</v>
      </c>
      <c r="X2097" s="293" t="str">
        <f t="shared" si="248"/>
        <v>8</v>
      </c>
      <c r="Y2097" s="290"/>
      <c r="Z2097" s="291">
        <f t="shared" si="249"/>
        <v>58744.800000000003</v>
      </c>
      <c r="AA2097" s="294">
        <f>VLOOKUP(G2097,Ma_KH!$A:$R,14,0)</f>
        <v>60</v>
      </c>
    </row>
    <row r="2098" spans="1:27" x14ac:dyDescent="0.25">
      <c r="A2098" s="277">
        <v>46049</v>
      </c>
      <c r="B2098" s="281" t="s">
        <v>15786</v>
      </c>
      <c r="C2098" s="288" t="s">
        <v>15180</v>
      </c>
      <c r="D2098" s="286">
        <v>46056</v>
      </c>
      <c r="E2098" s="213"/>
      <c r="F2098" s="214"/>
      <c r="G2098" s="255" t="s">
        <v>14292</v>
      </c>
      <c r="H2098" s="213"/>
      <c r="I2098" s="217" t="s">
        <v>15786</v>
      </c>
      <c r="J2098" s="212" t="s">
        <v>70</v>
      </c>
      <c r="K2098" s="212" t="s">
        <v>30</v>
      </c>
      <c r="L2098" s="215" t="str">
        <f>VLOOKUP($K2098,[1]TONG_SL!$A$1:$D$65536,2,0)</f>
        <v>Gà muối 500g</v>
      </c>
      <c r="M2098" s="247"/>
      <c r="N2098" s="215" t="str">
        <f t="shared" si="245"/>
        <v>K-C6</v>
      </c>
      <c r="O2098" s="222"/>
      <c r="P2098" s="222"/>
      <c r="Q2098" s="215" t="str">
        <f>VLOOKUP(K2098,TONG_SL!$A:$D,3,0)</f>
        <v>Túi</v>
      </c>
      <c r="R2098" s="224">
        <v>10</v>
      </c>
      <c r="S2098" s="290"/>
      <c r="T2098" s="290">
        <f>VLOOKUP(VLOOKUP(G2098,Ma_KH!$A:$R,18,0)&amp;K2098,Gia_MB!$A:$F,6,0)</f>
        <v>116611</v>
      </c>
      <c r="U2098" s="291">
        <f t="shared" si="246"/>
        <v>1166110</v>
      </c>
      <c r="V2098" s="290"/>
      <c r="W2098" s="292">
        <f t="shared" si="247"/>
        <v>0</v>
      </c>
      <c r="X2098" s="293" t="str">
        <f t="shared" si="248"/>
        <v>8</v>
      </c>
      <c r="Y2098" s="290"/>
      <c r="Z2098" s="291">
        <f t="shared" si="249"/>
        <v>93288.8</v>
      </c>
      <c r="AA2098" s="294">
        <f>VLOOKUP(G2098,Ma_KH!$A:$R,14,0)</f>
        <v>60</v>
      </c>
    </row>
    <row r="2099" spans="1:27" x14ac:dyDescent="0.25">
      <c r="A2099" s="277">
        <v>46049</v>
      </c>
      <c r="B2099" s="281" t="s">
        <v>15786</v>
      </c>
      <c r="C2099" s="288" t="s">
        <v>15180</v>
      </c>
      <c r="D2099" s="286">
        <v>46056</v>
      </c>
      <c r="E2099" s="213"/>
      <c r="F2099" s="214"/>
      <c r="G2099" s="255" t="s">
        <v>14292</v>
      </c>
      <c r="H2099" s="213"/>
      <c r="I2099" s="217" t="s">
        <v>15786</v>
      </c>
      <c r="J2099" s="212" t="s">
        <v>70</v>
      </c>
      <c r="K2099" s="212" t="s">
        <v>27</v>
      </c>
      <c r="L2099" s="215" t="str">
        <f>VLOOKUP($K2099,[1]TONG_SL!$A$1:$D$65536,2,0)</f>
        <v>Chân giò heo muối 300g</v>
      </c>
      <c r="M2099" s="247"/>
      <c r="N2099" s="215" t="str">
        <f t="shared" si="245"/>
        <v>K-C6</v>
      </c>
      <c r="O2099" s="222"/>
      <c r="P2099" s="222"/>
      <c r="Q2099" s="215" t="str">
        <f>VLOOKUP(K2099,TONG_SL!$A:$D,3,0)</f>
        <v>Túi</v>
      </c>
      <c r="R2099" s="224">
        <v>10</v>
      </c>
      <c r="S2099" s="290"/>
      <c r="T2099" s="290">
        <f>VLOOKUP(VLOOKUP(G2099,Ma_KH!$A:$R,18,0)&amp;K2099,Gia_MB!$A:$F,6,0)</f>
        <v>73431</v>
      </c>
      <c r="U2099" s="291">
        <f t="shared" si="246"/>
        <v>734310</v>
      </c>
      <c r="V2099" s="290"/>
      <c r="W2099" s="292">
        <f t="shared" si="247"/>
        <v>0</v>
      </c>
      <c r="X2099" s="293" t="str">
        <f t="shared" si="248"/>
        <v>8</v>
      </c>
      <c r="Y2099" s="290"/>
      <c r="Z2099" s="291">
        <f t="shared" si="249"/>
        <v>58744.800000000003</v>
      </c>
      <c r="AA2099" s="294">
        <f>VLOOKUP(G2099,Ma_KH!$A:$R,14,0)</f>
        <v>60</v>
      </c>
    </row>
    <row r="2100" spans="1:27" x14ac:dyDescent="0.25">
      <c r="A2100" s="277">
        <v>46049</v>
      </c>
      <c r="B2100" s="278">
        <v>4183832813</v>
      </c>
      <c r="C2100" s="288" t="s">
        <v>15180</v>
      </c>
      <c r="D2100" s="286">
        <v>46056</v>
      </c>
      <c r="E2100" s="213"/>
      <c r="F2100" s="214"/>
      <c r="G2100" s="255" t="s">
        <v>14338</v>
      </c>
      <c r="H2100" s="213"/>
      <c r="I2100" s="212">
        <v>4183832813</v>
      </c>
      <c r="J2100" s="212" t="s">
        <v>70</v>
      </c>
      <c r="K2100" s="212" t="s">
        <v>32</v>
      </c>
      <c r="L2100" s="215" t="str">
        <f>VLOOKUP($K2100,[1]TONG_SL!$A$1:$D$65536,2,0)</f>
        <v>Giò Tai Lưỡi Xào 250g</v>
      </c>
      <c r="M2100" s="247"/>
      <c r="N2100" s="215" t="str">
        <f t="shared" si="245"/>
        <v>K-C6</v>
      </c>
      <c r="O2100" s="222"/>
      <c r="P2100" s="222"/>
      <c r="Q2100" s="215" t="str">
        <f>VLOOKUP(K2100,TONG_SL!$A:$D,3,0)</f>
        <v>Túi</v>
      </c>
      <c r="R2100" s="224">
        <v>3</v>
      </c>
      <c r="S2100" s="290"/>
      <c r="T2100" s="290">
        <f>VLOOKUP(VLOOKUP(G2100,Ma_KH!$A:$R,18,0)&amp;K2100,Gia_MB!$A:$F,6,0)</f>
        <v>50182</v>
      </c>
      <c r="U2100" s="291">
        <f t="shared" si="246"/>
        <v>150546</v>
      </c>
      <c r="V2100" s="290"/>
      <c r="W2100" s="292">
        <f t="shared" si="247"/>
        <v>0</v>
      </c>
      <c r="X2100" s="293" t="str">
        <f t="shared" si="248"/>
        <v>8</v>
      </c>
      <c r="Y2100" s="290"/>
      <c r="Z2100" s="291">
        <f t="shared" si="249"/>
        <v>12043.68</v>
      </c>
      <c r="AA2100" s="294">
        <f>VLOOKUP(G2100,Ma_KH!$A:$R,14,0)</f>
        <v>60</v>
      </c>
    </row>
    <row r="2101" spans="1:27" x14ac:dyDescent="0.25">
      <c r="A2101" s="277">
        <v>46049</v>
      </c>
      <c r="B2101" s="278">
        <v>4183832813</v>
      </c>
      <c r="C2101" s="288" t="s">
        <v>15180</v>
      </c>
      <c r="D2101" s="286">
        <v>46056</v>
      </c>
      <c r="E2101" s="213"/>
      <c r="F2101" s="214"/>
      <c r="G2101" s="255" t="s">
        <v>14338</v>
      </c>
      <c r="H2101" s="213"/>
      <c r="I2101" s="212">
        <v>4183832813</v>
      </c>
      <c r="J2101" s="212" t="s">
        <v>70</v>
      </c>
      <c r="K2101" s="212" t="s">
        <v>30</v>
      </c>
      <c r="L2101" s="215" t="str">
        <f>VLOOKUP($K2101,[1]TONG_SL!$A$1:$D$65536,2,0)</f>
        <v>Gà muối 500g</v>
      </c>
      <c r="M2101" s="247"/>
      <c r="N2101" s="215" t="str">
        <f t="shared" si="245"/>
        <v>K-C6</v>
      </c>
      <c r="O2101" s="222"/>
      <c r="P2101" s="222"/>
      <c r="Q2101" s="215" t="str">
        <f>VLOOKUP(K2101,TONG_SL!$A:$D,3,0)</f>
        <v>Túi</v>
      </c>
      <c r="R2101" s="224">
        <v>12</v>
      </c>
      <c r="S2101" s="290"/>
      <c r="T2101" s="290">
        <f>VLOOKUP(VLOOKUP(G2101,Ma_KH!$A:$R,18,0)&amp;K2101,Gia_MB!$A:$F,6,0)</f>
        <v>116611</v>
      </c>
      <c r="U2101" s="291">
        <f t="shared" si="246"/>
        <v>1399332</v>
      </c>
      <c r="V2101" s="290"/>
      <c r="W2101" s="292">
        <f t="shared" si="247"/>
        <v>0</v>
      </c>
      <c r="X2101" s="293" t="str">
        <f t="shared" si="248"/>
        <v>8</v>
      </c>
      <c r="Y2101" s="290"/>
      <c r="Z2101" s="291">
        <f t="shared" si="249"/>
        <v>111946.56</v>
      </c>
      <c r="AA2101" s="294">
        <f>VLOOKUP(G2101,Ma_KH!$A:$R,14,0)</f>
        <v>60</v>
      </c>
    </row>
    <row r="2102" spans="1:27" x14ac:dyDescent="0.25">
      <c r="A2102" s="277">
        <v>46049</v>
      </c>
      <c r="B2102" s="278">
        <v>4183832813</v>
      </c>
      <c r="C2102" s="288" t="s">
        <v>15180</v>
      </c>
      <c r="D2102" s="286">
        <v>46056</v>
      </c>
      <c r="E2102" s="213"/>
      <c r="F2102" s="214"/>
      <c r="G2102" s="255" t="s">
        <v>14338</v>
      </c>
      <c r="H2102" s="213"/>
      <c r="I2102" s="212">
        <v>4183832813</v>
      </c>
      <c r="J2102" s="212" t="s">
        <v>70</v>
      </c>
      <c r="K2102" s="212" t="s">
        <v>27</v>
      </c>
      <c r="L2102" s="215" t="str">
        <f>VLOOKUP($K2102,[1]TONG_SL!$A$1:$D$65536,2,0)</f>
        <v>Chân giò heo muối 300g</v>
      </c>
      <c r="M2102" s="247"/>
      <c r="N2102" s="215" t="str">
        <f t="shared" si="245"/>
        <v>K-C6</v>
      </c>
      <c r="O2102" s="222"/>
      <c r="P2102" s="222"/>
      <c r="Q2102" s="215" t="str">
        <f>VLOOKUP(K2102,TONG_SL!$A:$D,3,0)</f>
        <v>Túi</v>
      </c>
      <c r="R2102" s="224">
        <v>6</v>
      </c>
      <c r="S2102" s="290"/>
      <c r="T2102" s="290">
        <f>VLOOKUP(VLOOKUP(G2102,Ma_KH!$A:$R,18,0)&amp;K2102,Gia_MB!$A:$F,6,0)</f>
        <v>73431</v>
      </c>
      <c r="U2102" s="291">
        <f t="shared" si="246"/>
        <v>440586</v>
      </c>
      <c r="V2102" s="290"/>
      <c r="W2102" s="292">
        <f t="shared" si="247"/>
        <v>0</v>
      </c>
      <c r="X2102" s="293" t="str">
        <f t="shared" si="248"/>
        <v>8</v>
      </c>
      <c r="Y2102" s="290"/>
      <c r="Z2102" s="291">
        <f t="shared" si="249"/>
        <v>35246.879999999997</v>
      </c>
      <c r="AA2102" s="294">
        <f>VLOOKUP(G2102,Ma_KH!$A:$R,14,0)</f>
        <v>60</v>
      </c>
    </row>
    <row r="2103" spans="1:27" x14ac:dyDescent="0.25">
      <c r="A2103" s="277">
        <v>46049</v>
      </c>
      <c r="B2103" s="278">
        <v>4183832501</v>
      </c>
      <c r="C2103" s="288" t="s">
        <v>15180</v>
      </c>
      <c r="D2103" s="286">
        <v>46056</v>
      </c>
      <c r="E2103" s="213"/>
      <c r="F2103" s="214"/>
      <c r="G2103" s="255" t="s">
        <v>14307</v>
      </c>
      <c r="H2103" s="213"/>
      <c r="I2103" s="212">
        <v>4183832501</v>
      </c>
      <c r="J2103" s="212" t="s">
        <v>70</v>
      </c>
      <c r="K2103" s="212" t="s">
        <v>30</v>
      </c>
      <c r="L2103" s="215" t="str">
        <f>VLOOKUP($K2103,[1]TONG_SL!$A$1:$D$65536,2,0)</f>
        <v>Gà muối 500g</v>
      </c>
      <c r="M2103" s="247"/>
      <c r="N2103" s="215" t="str">
        <f t="shared" si="245"/>
        <v>K-C6</v>
      </c>
      <c r="O2103" s="222"/>
      <c r="P2103" s="222"/>
      <c r="Q2103" s="215" t="str">
        <f>VLOOKUP(K2103,TONG_SL!$A:$D,3,0)</f>
        <v>Túi</v>
      </c>
      <c r="R2103" s="224">
        <v>14</v>
      </c>
      <c r="S2103" s="290"/>
      <c r="T2103" s="290">
        <f>VLOOKUP(VLOOKUP(G2103,Ma_KH!$A:$R,18,0)&amp;K2103,Gia_MB!$A:$F,6,0)</f>
        <v>116611</v>
      </c>
      <c r="U2103" s="291">
        <f t="shared" si="246"/>
        <v>1632554</v>
      </c>
      <c r="V2103" s="290"/>
      <c r="W2103" s="292">
        <f t="shared" si="247"/>
        <v>0</v>
      </c>
      <c r="X2103" s="293" t="str">
        <f t="shared" si="248"/>
        <v>8</v>
      </c>
      <c r="Y2103" s="290"/>
      <c r="Z2103" s="291">
        <f t="shared" si="249"/>
        <v>130604.32</v>
      </c>
      <c r="AA2103" s="294">
        <f>VLOOKUP(G2103,Ma_KH!$A:$R,14,0)</f>
        <v>60</v>
      </c>
    </row>
    <row r="2104" spans="1:27" x14ac:dyDescent="0.25">
      <c r="A2104" s="277">
        <v>46049</v>
      </c>
      <c r="B2104" s="278">
        <v>4183832501</v>
      </c>
      <c r="C2104" s="288" t="s">
        <v>15180</v>
      </c>
      <c r="D2104" s="286">
        <v>46056</v>
      </c>
      <c r="E2104" s="213"/>
      <c r="F2104" s="214"/>
      <c r="G2104" s="255" t="s">
        <v>14307</v>
      </c>
      <c r="H2104" s="213"/>
      <c r="I2104" s="212">
        <v>4183832501</v>
      </c>
      <c r="J2104" s="212" t="s">
        <v>70</v>
      </c>
      <c r="K2104" s="212" t="s">
        <v>32</v>
      </c>
      <c r="L2104" s="215" t="str">
        <f>VLOOKUP($K2104,[1]TONG_SL!$A$1:$D$65536,2,0)</f>
        <v>Giò Tai Lưỡi Xào 250g</v>
      </c>
      <c r="M2104" s="247"/>
      <c r="N2104" s="215" t="str">
        <f t="shared" si="245"/>
        <v>K-C6</v>
      </c>
      <c r="O2104" s="222"/>
      <c r="P2104" s="222"/>
      <c r="Q2104" s="215" t="str">
        <f>VLOOKUP(K2104,TONG_SL!$A:$D,3,0)</f>
        <v>Túi</v>
      </c>
      <c r="R2104" s="224">
        <v>3</v>
      </c>
      <c r="S2104" s="290"/>
      <c r="T2104" s="290">
        <f>VLOOKUP(VLOOKUP(G2104,Ma_KH!$A:$R,18,0)&amp;K2104,Gia_MB!$A:$F,6,0)</f>
        <v>50182</v>
      </c>
      <c r="U2104" s="291">
        <f t="shared" si="246"/>
        <v>150546</v>
      </c>
      <c r="V2104" s="290"/>
      <c r="W2104" s="292">
        <f t="shared" si="247"/>
        <v>0</v>
      </c>
      <c r="X2104" s="293" t="str">
        <f t="shared" si="248"/>
        <v>8</v>
      </c>
      <c r="Y2104" s="290"/>
      <c r="Z2104" s="291">
        <f t="shared" si="249"/>
        <v>12043.68</v>
      </c>
      <c r="AA2104" s="294">
        <f>VLOOKUP(G2104,Ma_KH!$A:$R,14,0)</f>
        <v>60</v>
      </c>
    </row>
    <row r="2105" spans="1:27" x14ac:dyDescent="0.25">
      <c r="A2105" s="277">
        <v>46049</v>
      </c>
      <c r="B2105" s="278">
        <v>4183832501</v>
      </c>
      <c r="C2105" s="288" t="s">
        <v>15180</v>
      </c>
      <c r="D2105" s="286">
        <v>46056</v>
      </c>
      <c r="E2105" s="213"/>
      <c r="F2105" s="214"/>
      <c r="G2105" s="255" t="s">
        <v>14307</v>
      </c>
      <c r="H2105" s="213"/>
      <c r="I2105" s="212">
        <v>4183832501</v>
      </c>
      <c r="J2105" s="212" t="s">
        <v>70</v>
      </c>
      <c r="K2105" s="212" t="s">
        <v>27</v>
      </c>
      <c r="L2105" s="215" t="str">
        <f>VLOOKUP($K2105,[1]TONG_SL!$A$1:$D$65536,2,0)</f>
        <v>Chân giò heo muối 300g</v>
      </c>
      <c r="M2105" s="247"/>
      <c r="N2105" s="215" t="str">
        <f t="shared" si="245"/>
        <v>K-C6</v>
      </c>
      <c r="O2105" s="222"/>
      <c r="P2105" s="222"/>
      <c r="Q2105" s="215" t="str">
        <f>VLOOKUP(K2105,TONG_SL!$A:$D,3,0)</f>
        <v>Túi</v>
      </c>
      <c r="R2105" s="224">
        <v>3</v>
      </c>
      <c r="S2105" s="290"/>
      <c r="T2105" s="290">
        <f>VLOOKUP(VLOOKUP(G2105,Ma_KH!$A:$R,18,0)&amp;K2105,Gia_MB!$A:$F,6,0)</f>
        <v>73431</v>
      </c>
      <c r="U2105" s="291">
        <f t="shared" si="246"/>
        <v>220293</v>
      </c>
      <c r="V2105" s="290"/>
      <c r="W2105" s="292">
        <f t="shared" si="247"/>
        <v>0</v>
      </c>
      <c r="X2105" s="293" t="str">
        <f t="shared" si="248"/>
        <v>8</v>
      </c>
      <c r="Y2105" s="290"/>
      <c r="Z2105" s="291">
        <f t="shared" si="249"/>
        <v>17623.439999999999</v>
      </c>
      <c r="AA2105" s="294">
        <f>VLOOKUP(G2105,Ma_KH!$A:$R,14,0)</f>
        <v>60</v>
      </c>
    </row>
    <row r="2106" spans="1:27" x14ac:dyDescent="0.25">
      <c r="A2106" s="277">
        <v>46049</v>
      </c>
      <c r="B2106" s="278">
        <v>4183832571</v>
      </c>
      <c r="C2106" s="288" t="s">
        <v>15180</v>
      </c>
      <c r="D2106" s="286">
        <v>46056</v>
      </c>
      <c r="E2106" s="213"/>
      <c r="F2106" s="214"/>
      <c r="G2106" s="255" t="s">
        <v>14313</v>
      </c>
      <c r="H2106" s="213"/>
      <c r="I2106" s="212">
        <v>4183832571</v>
      </c>
      <c r="J2106" s="212" t="s">
        <v>70</v>
      </c>
      <c r="K2106" s="212" t="s">
        <v>30</v>
      </c>
      <c r="L2106" s="215" t="str">
        <f>VLOOKUP($K2106,[1]TONG_SL!$A$1:$D$65536,2,0)</f>
        <v>Gà muối 500g</v>
      </c>
      <c r="M2106" s="247"/>
      <c r="N2106" s="215" t="str">
        <f t="shared" si="245"/>
        <v>K-C6</v>
      </c>
      <c r="O2106" s="222"/>
      <c r="P2106" s="222"/>
      <c r="Q2106" s="215" t="str">
        <f>VLOOKUP(K2106,TONG_SL!$A:$D,3,0)</f>
        <v>Túi</v>
      </c>
      <c r="R2106" s="224">
        <v>10</v>
      </c>
      <c r="S2106" s="290"/>
      <c r="T2106" s="290">
        <f>VLOOKUP(VLOOKUP(G2106,Ma_KH!$A:$R,18,0)&amp;K2106,Gia_MB!$A:$F,6,0)</f>
        <v>116611</v>
      </c>
      <c r="U2106" s="291">
        <f t="shared" si="246"/>
        <v>1166110</v>
      </c>
      <c r="V2106" s="290"/>
      <c r="W2106" s="292">
        <f t="shared" si="247"/>
        <v>0</v>
      </c>
      <c r="X2106" s="293" t="str">
        <f t="shared" si="248"/>
        <v>8</v>
      </c>
      <c r="Y2106" s="290"/>
      <c r="Z2106" s="291">
        <f t="shared" si="249"/>
        <v>93288.8</v>
      </c>
      <c r="AA2106" s="294">
        <f>VLOOKUP(G2106,Ma_KH!$A:$R,14,0)</f>
        <v>60</v>
      </c>
    </row>
    <row r="2107" spans="1:27" x14ac:dyDescent="0.25">
      <c r="A2107" s="277">
        <v>46049</v>
      </c>
      <c r="B2107" s="278">
        <v>4183832571</v>
      </c>
      <c r="C2107" s="288" t="s">
        <v>15180</v>
      </c>
      <c r="D2107" s="286">
        <v>46056</v>
      </c>
      <c r="E2107" s="213"/>
      <c r="F2107" s="214"/>
      <c r="G2107" s="255" t="s">
        <v>14313</v>
      </c>
      <c r="H2107" s="213"/>
      <c r="I2107" s="212">
        <v>4183832571</v>
      </c>
      <c r="J2107" s="212" t="s">
        <v>70</v>
      </c>
      <c r="K2107" s="212" t="s">
        <v>27</v>
      </c>
      <c r="L2107" s="215" t="str">
        <f>VLOOKUP($K2107,[1]TONG_SL!$A$1:$D$65536,2,0)</f>
        <v>Chân giò heo muối 300g</v>
      </c>
      <c r="M2107" s="247"/>
      <c r="N2107" s="215" t="str">
        <f t="shared" si="245"/>
        <v>K-C6</v>
      </c>
      <c r="O2107" s="222"/>
      <c r="P2107" s="222"/>
      <c r="Q2107" s="215" t="str">
        <f>VLOOKUP(K2107,TONG_SL!$A:$D,3,0)</f>
        <v>Túi</v>
      </c>
      <c r="R2107" s="224">
        <v>2</v>
      </c>
      <c r="S2107" s="290"/>
      <c r="T2107" s="290">
        <f>VLOOKUP(VLOOKUP(G2107,Ma_KH!$A:$R,18,0)&amp;K2107,Gia_MB!$A:$F,6,0)</f>
        <v>73431</v>
      </c>
      <c r="U2107" s="291">
        <f t="shared" si="246"/>
        <v>146862</v>
      </c>
      <c r="V2107" s="290"/>
      <c r="W2107" s="292">
        <f t="shared" si="247"/>
        <v>0</v>
      </c>
      <c r="X2107" s="293" t="str">
        <f t="shared" si="248"/>
        <v>8</v>
      </c>
      <c r="Y2107" s="290"/>
      <c r="Z2107" s="291">
        <f t="shared" si="249"/>
        <v>11748.960000000001</v>
      </c>
      <c r="AA2107" s="294">
        <f>VLOOKUP(G2107,Ma_KH!$A:$R,14,0)</f>
        <v>60</v>
      </c>
    </row>
    <row r="2108" spans="1:27" x14ac:dyDescent="0.25">
      <c r="A2108" s="277">
        <v>46049</v>
      </c>
      <c r="B2108" s="278">
        <v>4183832549</v>
      </c>
      <c r="C2108" s="288" t="s">
        <v>15180</v>
      </c>
      <c r="D2108" s="286">
        <v>46056</v>
      </c>
      <c r="E2108" s="213"/>
      <c r="F2108" s="214"/>
      <c r="G2108" s="255" t="s">
        <v>14310</v>
      </c>
      <c r="H2108" s="213"/>
      <c r="I2108" s="212">
        <v>4183832549</v>
      </c>
      <c r="J2108" s="212" t="s">
        <v>70</v>
      </c>
      <c r="K2108" s="212" t="s">
        <v>30</v>
      </c>
      <c r="L2108" s="215" t="str">
        <f>VLOOKUP($K2108,[1]TONG_SL!$A$1:$D$65536,2,0)</f>
        <v>Gà muối 500g</v>
      </c>
      <c r="M2108" s="247"/>
      <c r="N2108" s="215" t="str">
        <f t="shared" si="245"/>
        <v>K-C6</v>
      </c>
      <c r="O2108" s="222"/>
      <c r="P2108" s="222"/>
      <c r="Q2108" s="215" t="str">
        <f>VLOOKUP(K2108,TONG_SL!$A:$D,3,0)</f>
        <v>Túi</v>
      </c>
      <c r="R2108" s="224">
        <v>10</v>
      </c>
      <c r="S2108" s="290"/>
      <c r="T2108" s="290">
        <f>VLOOKUP(VLOOKUP(G2108,Ma_KH!$A:$R,18,0)&amp;K2108,Gia_MB!$A:$F,6,0)</f>
        <v>116611</v>
      </c>
      <c r="U2108" s="291">
        <f t="shared" si="246"/>
        <v>1166110</v>
      </c>
      <c r="V2108" s="290"/>
      <c r="W2108" s="292">
        <f t="shared" si="247"/>
        <v>0</v>
      </c>
      <c r="X2108" s="293" t="str">
        <f t="shared" si="248"/>
        <v>8</v>
      </c>
      <c r="Y2108" s="290"/>
      <c r="Z2108" s="291">
        <f t="shared" si="249"/>
        <v>93288.8</v>
      </c>
      <c r="AA2108" s="294">
        <f>VLOOKUP(G2108,Ma_KH!$A:$R,14,0)</f>
        <v>60</v>
      </c>
    </row>
    <row r="2109" spans="1:27" x14ac:dyDescent="0.25">
      <c r="A2109" s="277">
        <v>46049</v>
      </c>
      <c r="B2109" s="278">
        <v>4183832549</v>
      </c>
      <c r="C2109" s="288" t="s">
        <v>15180</v>
      </c>
      <c r="D2109" s="286">
        <v>46056</v>
      </c>
      <c r="E2109" s="213"/>
      <c r="F2109" s="214"/>
      <c r="G2109" s="255" t="s">
        <v>14310</v>
      </c>
      <c r="H2109" s="213"/>
      <c r="I2109" s="212">
        <v>4183832549</v>
      </c>
      <c r="J2109" s="212" t="s">
        <v>70</v>
      </c>
      <c r="K2109" s="212" t="s">
        <v>27</v>
      </c>
      <c r="L2109" s="215" t="str">
        <f>VLOOKUP($K2109,[1]TONG_SL!$A$1:$D$65536,2,0)</f>
        <v>Chân giò heo muối 300g</v>
      </c>
      <c r="M2109" s="247"/>
      <c r="N2109" s="215" t="str">
        <f t="shared" si="245"/>
        <v>K-C6</v>
      </c>
      <c r="O2109" s="222"/>
      <c r="P2109" s="222"/>
      <c r="Q2109" s="215" t="str">
        <f>VLOOKUP(K2109,TONG_SL!$A:$D,3,0)</f>
        <v>Túi</v>
      </c>
      <c r="R2109" s="224">
        <v>2</v>
      </c>
      <c r="S2109" s="290"/>
      <c r="T2109" s="290">
        <f>VLOOKUP(VLOOKUP(G2109,Ma_KH!$A:$R,18,0)&amp;K2109,Gia_MB!$A:$F,6,0)</f>
        <v>73431</v>
      </c>
      <c r="U2109" s="291">
        <f t="shared" si="246"/>
        <v>146862</v>
      </c>
      <c r="V2109" s="290"/>
      <c r="W2109" s="292">
        <f t="shared" si="247"/>
        <v>0</v>
      </c>
      <c r="X2109" s="293" t="str">
        <f t="shared" si="248"/>
        <v>8</v>
      </c>
      <c r="Y2109" s="290"/>
      <c r="Z2109" s="291">
        <f t="shared" si="249"/>
        <v>11748.960000000001</v>
      </c>
      <c r="AA2109" s="294">
        <f>VLOOKUP(G2109,Ma_KH!$A:$R,14,0)</f>
        <v>60</v>
      </c>
    </row>
    <row r="2110" spans="1:27" x14ac:dyDescent="0.25">
      <c r="A2110" s="277">
        <v>46049</v>
      </c>
      <c r="B2110" s="278">
        <v>4183832643</v>
      </c>
      <c r="C2110" s="288" t="s">
        <v>15180</v>
      </c>
      <c r="D2110" s="286">
        <v>46056</v>
      </c>
      <c r="E2110" s="213"/>
      <c r="F2110" s="214"/>
      <c r="G2110" s="255" t="s">
        <v>14322</v>
      </c>
      <c r="H2110" s="213"/>
      <c r="I2110" s="212">
        <v>4183832643</v>
      </c>
      <c r="J2110" s="212" t="s">
        <v>70</v>
      </c>
      <c r="K2110" s="212" t="s">
        <v>30</v>
      </c>
      <c r="L2110" s="215" t="str">
        <f>VLOOKUP($K2110,[1]TONG_SL!$A$1:$D$65536,2,0)</f>
        <v>Gà muối 500g</v>
      </c>
      <c r="M2110" s="247"/>
      <c r="N2110" s="215" t="str">
        <f t="shared" si="245"/>
        <v>K-C6</v>
      </c>
      <c r="O2110" s="222"/>
      <c r="P2110" s="222"/>
      <c r="Q2110" s="215" t="str">
        <f>VLOOKUP(K2110,TONG_SL!$A:$D,3,0)</f>
        <v>Túi</v>
      </c>
      <c r="R2110" s="224">
        <v>6</v>
      </c>
      <c r="S2110" s="290"/>
      <c r="T2110" s="290">
        <f>VLOOKUP(VLOOKUP(G2110,Ma_KH!$A:$R,18,0)&amp;K2110,Gia_MB!$A:$F,6,0)</f>
        <v>116611</v>
      </c>
      <c r="U2110" s="291">
        <f t="shared" si="246"/>
        <v>699666</v>
      </c>
      <c r="V2110" s="290"/>
      <c r="W2110" s="292">
        <f t="shared" si="247"/>
        <v>0</v>
      </c>
      <c r="X2110" s="293" t="str">
        <f t="shared" si="248"/>
        <v>8</v>
      </c>
      <c r="Y2110" s="290"/>
      <c r="Z2110" s="291">
        <f t="shared" si="249"/>
        <v>55973.279999999999</v>
      </c>
      <c r="AA2110" s="294">
        <f>VLOOKUP(G2110,Ma_KH!$A:$R,14,0)</f>
        <v>60</v>
      </c>
    </row>
    <row r="2111" spans="1:27" x14ac:dyDescent="0.25">
      <c r="A2111" s="277">
        <v>46049</v>
      </c>
      <c r="B2111" s="278">
        <v>4183832643</v>
      </c>
      <c r="C2111" s="288" t="s">
        <v>15180</v>
      </c>
      <c r="D2111" s="286">
        <v>46056</v>
      </c>
      <c r="E2111" s="213"/>
      <c r="F2111" s="214"/>
      <c r="G2111" s="255" t="s">
        <v>14322</v>
      </c>
      <c r="H2111" s="213"/>
      <c r="I2111" s="212">
        <v>4183832643</v>
      </c>
      <c r="J2111" s="212" t="s">
        <v>70</v>
      </c>
      <c r="K2111" s="212" t="s">
        <v>27</v>
      </c>
      <c r="L2111" s="215" t="str">
        <f>VLOOKUP($K2111,[1]TONG_SL!$A$1:$D$65536,2,0)</f>
        <v>Chân giò heo muối 300g</v>
      </c>
      <c r="M2111" s="247"/>
      <c r="N2111" s="215" t="str">
        <f t="shared" si="245"/>
        <v>K-C6</v>
      </c>
      <c r="O2111" s="222"/>
      <c r="P2111" s="222"/>
      <c r="Q2111" s="215" t="str">
        <f>VLOOKUP(K2111,TONG_SL!$A:$D,3,0)</f>
        <v>Túi</v>
      </c>
      <c r="R2111" s="224">
        <v>6</v>
      </c>
      <c r="S2111" s="290"/>
      <c r="T2111" s="290">
        <f>VLOOKUP(VLOOKUP(G2111,Ma_KH!$A:$R,18,0)&amp;K2111,Gia_MB!$A:$F,6,0)</f>
        <v>73431</v>
      </c>
      <c r="U2111" s="291">
        <f t="shared" si="246"/>
        <v>440586</v>
      </c>
      <c r="V2111" s="290"/>
      <c r="W2111" s="292">
        <f t="shared" si="247"/>
        <v>0</v>
      </c>
      <c r="X2111" s="293" t="str">
        <f t="shared" si="248"/>
        <v>8</v>
      </c>
      <c r="Y2111" s="290"/>
      <c r="Z2111" s="291">
        <f t="shared" si="249"/>
        <v>35246.879999999997</v>
      </c>
      <c r="AA2111" s="294">
        <f>VLOOKUP(G2111,Ma_KH!$A:$R,14,0)</f>
        <v>60</v>
      </c>
    </row>
    <row r="2112" spans="1:27" x14ac:dyDescent="0.25">
      <c r="A2112" s="277">
        <v>46049</v>
      </c>
      <c r="B2112" s="278">
        <v>4183832667</v>
      </c>
      <c r="C2112" s="288" t="s">
        <v>15180</v>
      </c>
      <c r="D2112" s="286">
        <v>46056</v>
      </c>
      <c r="E2112" s="213"/>
      <c r="F2112" s="214"/>
      <c r="G2112" s="255" t="s">
        <v>14325</v>
      </c>
      <c r="H2112" s="213"/>
      <c r="I2112" s="212">
        <v>4183832667</v>
      </c>
      <c r="J2112" s="212" t="s">
        <v>70</v>
      </c>
      <c r="K2112" s="212" t="s">
        <v>27</v>
      </c>
      <c r="L2112" s="215" t="str">
        <f>VLOOKUP($K2112,[1]TONG_SL!$A$1:$D$65536,2,0)</f>
        <v>Chân giò heo muối 300g</v>
      </c>
      <c r="M2112" s="247"/>
      <c r="N2112" s="215" t="str">
        <f t="shared" si="245"/>
        <v>K-C6</v>
      </c>
      <c r="O2112" s="222"/>
      <c r="P2112" s="222"/>
      <c r="Q2112" s="215" t="str">
        <f>VLOOKUP(K2112,TONG_SL!$A:$D,3,0)</f>
        <v>Túi</v>
      </c>
      <c r="R2112" s="224">
        <v>3</v>
      </c>
      <c r="S2112" s="290"/>
      <c r="T2112" s="290">
        <f>VLOOKUP(VLOOKUP(G2112,Ma_KH!$A:$R,18,0)&amp;K2112,Gia_MB!$A:$F,6,0)</f>
        <v>73431</v>
      </c>
      <c r="U2112" s="291">
        <f t="shared" si="246"/>
        <v>220293</v>
      </c>
      <c r="V2112" s="290"/>
      <c r="W2112" s="292">
        <f t="shared" si="247"/>
        <v>0</v>
      </c>
      <c r="X2112" s="293" t="str">
        <f t="shared" si="248"/>
        <v>8</v>
      </c>
      <c r="Y2112" s="290"/>
      <c r="Z2112" s="291">
        <f t="shared" si="249"/>
        <v>17623.439999999999</v>
      </c>
      <c r="AA2112" s="294">
        <f>VLOOKUP(G2112,Ma_KH!$A:$R,14,0)</f>
        <v>60</v>
      </c>
    </row>
    <row r="2113" spans="1:27" x14ac:dyDescent="0.25">
      <c r="A2113" s="277">
        <v>46049</v>
      </c>
      <c r="B2113" s="278">
        <v>4183832667</v>
      </c>
      <c r="C2113" s="288" t="s">
        <v>15180</v>
      </c>
      <c r="D2113" s="286">
        <v>46056</v>
      </c>
      <c r="E2113" s="213"/>
      <c r="F2113" s="214"/>
      <c r="G2113" s="255" t="s">
        <v>14325</v>
      </c>
      <c r="H2113" s="213"/>
      <c r="I2113" s="212">
        <v>4183832667</v>
      </c>
      <c r="J2113" s="212" t="s">
        <v>70</v>
      </c>
      <c r="K2113" s="212" t="s">
        <v>30</v>
      </c>
      <c r="L2113" s="215" t="str">
        <f>VLOOKUP($K2113,[1]TONG_SL!$A$1:$D$65536,2,0)</f>
        <v>Gà muối 500g</v>
      </c>
      <c r="M2113" s="247"/>
      <c r="N2113" s="215" t="str">
        <f t="shared" si="245"/>
        <v>K-C6</v>
      </c>
      <c r="O2113" s="222"/>
      <c r="P2113" s="222"/>
      <c r="Q2113" s="215" t="str">
        <f>VLOOKUP(K2113,TONG_SL!$A:$D,3,0)</f>
        <v>Túi</v>
      </c>
      <c r="R2113" s="224">
        <v>8</v>
      </c>
      <c r="S2113" s="290"/>
      <c r="T2113" s="290">
        <f>VLOOKUP(VLOOKUP(G2113,Ma_KH!$A:$R,18,0)&amp;K2113,Gia_MB!$A:$F,6,0)</f>
        <v>116611</v>
      </c>
      <c r="U2113" s="291">
        <f t="shared" si="246"/>
        <v>932888</v>
      </c>
      <c r="V2113" s="290"/>
      <c r="W2113" s="292">
        <f t="shared" si="247"/>
        <v>0</v>
      </c>
      <c r="X2113" s="293" t="str">
        <f t="shared" si="248"/>
        <v>8</v>
      </c>
      <c r="Y2113" s="290"/>
      <c r="Z2113" s="291">
        <f t="shared" si="249"/>
        <v>74631.040000000008</v>
      </c>
      <c r="AA2113" s="294">
        <f>VLOOKUP(G2113,Ma_KH!$A:$R,14,0)</f>
        <v>60</v>
      </c>
    </row>
    <row r="2114" spans="1:27" x14ac:dyDescent="0.25">
      <c r="A2114" s="277">
        <v>46049</v>
      </c>
      <c r="B2114" s="278">
        <v>4183832826</v>
      </c>
      <c r="C2114" s="288" t="s">
        <v>15180</v>
      </c>
      <c r="D2114" s="286">
        <v>46056</v>
      </c>
      <c r="E2114" s="213"/>
      <c r="F2114" s="214"/>
      <c r="G2114" s="255" t="s">
        <v>14340</v>
      </c>
      <c r="H2114" s="213"/>
      <c r="I2114" s="212">
        <v>4183832826</v>
      </c>
      <c r="J2114" s="212" t="s">
        <v>70</v>
      </c>
      <c r="K2114" s="212" t="s">
        <v>30</v>
      </c>
      <c r="L2114" s="215" t="str">
        <f>VLOOKUP($K2114,[1]TONG_SL!$A$1:$D$65536,2,0)</f>
        <v>Gà muối 500g</v>
      </c>
      <c r="M2114" s="247"/>
      <c r="N2114" s="215" t="str">
        <f t="shared" si="245"/>
        <v>K-C6</v>
      </c>
      <c r="O2114" s="222"/>
      <c r="P2114" s="222"/>
      <c r="Q2114" s="215" t="str">
        <f>VLOOKUP(K2114,TONG_SL!$A:$D,3,0)</f>
        <v>Túi</v>
      </c>
      <c r="R2114" s="224">
        <v>8</v>
      </c>
      <c r="S2114" s="290"/>
      <c r="T2114" s="290">
        <f>VLOOKUP(VLOOKUP(G2114,Ma_KH!$A:$R,18,0)&amp;K2114,Gia_MB!$A:$F,6,0)</f>
        <v>116611</v>
      </c>
      <c r="U2114" s="291">
        <f t="shared" si="246"/>
        <v>932888</v>
      </c>
      <c r="V2114" s="290"/>
      <c r="W2114" s="292">
        <f t="shared" si="247"/>
        <v>0</v>
      </c>
      <c r="X2114" s="293" t="str">
        <f t="shared" si="248"/>
        <v>8</v>
      </c>
      <c r="Y2114" s="290"/>
      <c r="Z2114" s="291">
        <f t="shared" si="249"/>
        <v>74631.040000000008</v>
      </c>
      <c r="AA2114" s="294">
        <f>VLOOKUP(G2114,Ma_KH!$A:$R,14,0)</f>
        <v>60</v>
      </c>
    </row>
    <row r="2115" spans="1:27" x14ac:dyDescent="0.25">
      <c r="A2115" s="277">
        <v>46049</v>
      </c>
      <c r="B2115" s="278">
        <v>4183832826</v>
      </c>
      <c r="C2115" s="288" t="s">
        <v>15180</v>
      </c>
      <c r="D2115" s="286">
        <v>46056</v>
      </c>
      <c r="E2115" s="213"/>
      <c r="F2115" s="214"/>
      <c r="G2115" s="255" t="s">
        <v>14340</v>
      </c>
      <c r="H2115" s="213"/>
      <c r="I2115" s="212">
        <v>4183832826</v>
      </c>
      <c r="J2115" s="212" t="s">
        <v>70</v>
      </c>
      <c r="K2115" s="212" t="s">
        <v>27</v>
      </c>
      <c r="L2115" s="215" t="str">
        <f>VLOOKUP($K2115,[1]TONG_SL!$A$1:$D$65536,2,0)</f>
        <v>Chân giò heo muối 300g</v>
      </c>
      <c r="M2115" s="247"/>
      <c r="N2115" s="215" t="str">
        <f t="shared" si="245"/>
        <v>K-C6</v>
      </c>
      <c r="O2115" s="222"/>
      <c r="P2115" s="222"/>
      <c r="Q2115" s="215" t="str">
        <f>VLOOKUP(K2115,TONG_SL!$A:$D,3,0)</f>
        <v>Túi</v>
      </c>
      <c r="R2115" s="224">
        <v>2</v>
      </c>
      <c r="S2115" s="290"/>
      <c r="T2115" s="290">
        <f>VLOOKUP(VLOOKUP(G2115,Ma_KH!$A:$R,18,0)&amp;K2115,Gia_MB!$A:$F,6,0)</f>
        <v>73431</v>
      </c>
      <c r="U2115" s="291">
        <f t="shared" si="246"/>
        <v>146862</v>
      </c>
      <c r="V2115" s="290"/>
      <c r="W2115" s="292">
        <f t="shared" si="247"/>
        <v>0</v>
      </c>
      <c r="X2115" s="293" t="str">
        <f t="shared" si="248"/>
        <v>8</v>
      </c>
      <c r="Y2115" s="290"/>
      <c r="Z2115" s="291">
        <f t="shared" si="249"/>
        <v>11748.960000000001</v>
      </c>
      <c r="AA2115" s="294">
        <f>VLOOKUP(G2115,Ma_KH!$A:$R,14,0)</f>
        <v>60</v>
      </c>
    </row>
    <row r="2116" spans="1:27" x14ac:dyDescent="0.25">
      <c r="A2116" s="277">
        <v>46049</v>
      </c>
      <c r="B2116" s="278">
        <v>4183832503</v>
      </c>
      <c r="C2116" s="288" t="s">
        <v>15180</v>
      </c>
      <c r="D2116" s="286">
        <v>46056</v>
      </c>
      <c r="E2116" s="213"/>
      <c r="F2116" s="214"/>
      <c r="G2116" s="255" t="s">
        <v>14308</v>
      </c>
      <c r="H2116" s="213"/>
      <c r="I2116" s="212">
        <v>4183832503</v>
      </c>
      <c r="J2116" s="212" t="s">
        <v>70</v>
      </c>
      <c r="K2116" s="212" t="s">
        <v>30</v>
      </c>
      <c r="L2116" s="215" t="str">
        <f>VLOOKUP($K2116,[1]TONG_SL!$A$1:$D$65536,2,0)</f>
        <v>Gà muối 500g</v>
      </c>
      <c r="M2116" s="247"/>
      <c r="N2116" s="215" t="str">
        <f t="shared" si="245"/>
        <v>K-C6</v>
      </c>
      <c r="O2116" s="222"/>
      <c r="P2116" s="222"/>
      <c r="Q2116" s="215" t="str">
        <f>VLOOKUP(K2116,TONG_SL!$A:$D,3,0)</f>
        <v>Túi</v>
      </c>
      <c r="R2116" s="224">
        <v>10</v>
      </c>
      <c r="S2116" s="290"/>
      <c r="T2116" s="290">
        <f>VLOOKUP(VLOOKUP(G2116,Ma_KH!$A:$R,18,0)&amp;K2116,Gia_MB!$A:$F,6,0)</f>
        <v>116611</v>
      </c>
      <c r="U2116" s="291">
        <f t="shared" si="246"/>
        <v>1166110</v>
      </c>
      <c r="V2116" s="290"/>
      <c r="W2116" s="292">
        <f t="shared" si="247"/>
        <v>0</v>
      </c>
      <c r="X2116" s="293" t="str">
        <f t="shared" si="248"/>
        <v>8</v>
      </c>
      <c r="Y2116" s="290"/>
      <c r="Z2116" s="291">
        <f t="shared" si="249"/>
        <v>93288.8</v>
      </c>
      <c r="AA2116" s="294">
        <f>VLOOKUP(G2116,Ma_KH!$A:$R,14,0)</f>
        <v>60</v>
      </c>
    </row>
    <row r="2117" spans="1:27" x14ac:dyDescent="0.25">
      <c r="A2117" s="277">
        <v>46049</v>
      </c>
      <c r="B2117" s="278">
        <v>4183832503</v>
      </c>
      <c r="C2117" s="288" t="s">
        <v>15180</v>
      </c>
      <c r="D2117" s="286">
        <v>46056</v>
      </c>
      <c r="E2117" s="213"/>
      <c r="F2117" s="214"/>
      <c r="G2117" s="255" t="s">
        <v>14308</v>
      </c>
      <c r="H2117" s="213"/>
      <c r="I2117" s="212">
        <v>4183832503</v>
      </c>
      <c r="J2117" s="212" t="s">
        <v>70</v>
      </c>
      <c r="K2117" s="212" t="s">
        <v>27</v>
      </c>
      <c r="L2117" s="215" t="str">
        <f>VLOOKUP($K2117,[1]TONG_SL!$A$1:$D$65536,2,0)</f>
        <v>Chân giò heo muối 300g</v>
      </c>
      <c r="M2117" s="247"/>
      <c r="N2117" s="215" t="str">
        <f t="shared" si="245"/>
        <v>K-C6</v>
      </c>
      <c r="O2117" s="222"/>
      <c r="P2117" s="222"/>
      <c r="Q2117" s="215" t="str">
        <f>VLOOKUP(K2117,TONG_SL!$A:$D,3,0)</f>
        <v>Túi</v>
      </c>
      <c r="R2117" s="224">
        <v>6</v>
      </c>
      <c r="S2117" s="290"/>
      <c r="T2117" s="290">
        <f>VLOOKUP(VLOOKUP(G2117,Ma_KH!$A:$R,18,0)&amp;K2117,Gia_MB!$A:$F,6,0)</f>
        <v>73431</v>
      </c>
      <c r="U2117" s="291">
        <f t="shared" si="246"/>
        <v>440586</v>
      </c>
      <c r="V2117" s="290"/>
      <c r="W2117" s="292">
        <f t="shared" si="247"/>
        <v>0</v>
      </c>
      <c r="X2117" s="293" t="str">
        <f t="shared" si="248"/>
        <v>8</v>
      </c>
      <c r="Y2117" s="290"/>
      <c r="Z2117" s="291">
        <f t="shared" si="249"/>
        <v>35246.879999999997</v>
      </c>
      <c r="AA2117" s="294">
        <f>VLOOKUP(G2117,Ma_KH!$A:$R,14,0)</f>
        <v>60</v>
      </c>
    </row>
    <row r="2118" spans="1:27" x14ac:dyDescent="0.25">
      <c r="A2118" s="277">
        <v>46049</v>
      </c>
      <c r="B2118" s="278">
        <v>4183833220</v>
      </c>
      <c r="C2118" s="288" t="s">
        <v>15180</v>
      </c>
      <c r="D2118" s="286">
        <v>46056</v>
      </c>
      <c r="E2118" s="213"/>
      <c r="F2118" s="214"/>
      <c r="G2118" s="255" t="s">
        <v>14326</v>
      </c>
      <c r="H2118" s="213"/>
      <c r="I2118" s="212">
        <v>4183833220</v>
      </c>
      <c r="J2118" s="212" t="s">
        <v>70</v>
      </c>
      <c r="K2118" s="212" t="s">
        <v>27</v>
      </c>
      <c r="L2118" s="215" t="str">
        <f>VLOOKUP($K2118,[1]TONG_SL!$A$1:$D$65536,2,0)</f>
        <v>Chân giò heo muối 300g</v>
      </c>
      <c r="M2118" s="247"/>
      <c r="N2118" s="215" t="str">
        <f t="shared" si="245"/>
        <v>K-C6</v>
      </c>
      <c r="O2118" s="222"/>
      <c r="P2118" s="222"/>
      <c r="Q2118" s="215" t="str">
        <f>VLOOKUP(K2118,TONG_SL!$A:$D,3,0)</f>
        <v>Túi</v>
      </c>
      <c r="R2118" s="224">
        <v>3</v>
      </c>
      <c r="S2118" s="290"/>
      <c r="T2118" s="290">
        <f>VLOOKUP(VLOOKUP(G2118,Ma_KH!$A:$R,18,0)&amp;K2118,Gia_MB!$A:$F,6,0)</f>
        <v>73431</v>
      </c>
      <c r="U2118" s="291">
        <f t="shared" si="246"/>
        <v>220293</v>
      </c>
      <c r="V2118" s="290"/>
      <c r="W2118" s="292">
        <f t="shared" si="247"/>
        <v>0</v>
      </c>
      <c r="X2118" s="293" t="str">
        <f t="shared" si="248"/>
        <v>8</v>
      </c>
      <c r="Y2118" s="290"/>
      <c r="Z2118" s="291">
        <f t="shared" si="249"/>
        <v>17623.439999999999</v>
      </c>
      <c r="AA2118" s="294">
        <f>VLOOKUP(G2118,Ma_KH!$A:$R,14,0)</f>
        <v>60</v>
      </c>
    </row>
    <row r="2119" spans="1:27" x14ac:dyDescent="0.25">
      <c r="A2119" s="277">
        <v>46049</v>
      </c>
      <c r="B2119" s="278">
        <v>4183833220</v>
      </c>
      <c r="C2119" s="288" t="s">
        <v>15180</v>
      </c>
      <c r="D2119" s="286">
        <v>46056</v>
      </c>
      <c r="E2119" s="213"/>
      <c r="F2119" s="214"/>
      <c r="G2119" s="255" t="s">
        <v>14326</v>
      </c>
      <c r="H2119" s="213"/>
      <c r="I2119" s="212">
        <v>4183833220</v>
      </c>
      <c r="J2119" s="212" t="s">
        <v>70</v>
      </c>
      <c r="K2119" s="212" t="s">
        <v>30</v>
      </c>
      <c r="L2119" s="215" t="str">
        <f>VLOOKUP($K2119,[1]TONG_SL!$A$1:$D$65536,2,0)</f>
        <v>Gà muối 500g</v>
      </c>
      <c r="M2119" s="247"/>
      <c r="N2119" s="215" t="str">
        <f t="shared" si="245"/>
        <v>K-C6</v>
      </c>
      <c r="O2119" s="222"/>
      <c r="P2119" s="222"/>
      <c r="Q2119" s="215" t="str">
        <f>VLOOKUP(K2119,TONG_SL!$A:$D,3,0)</f>
        <v>Túi</v>
      </c>
      <c r="R2119" s="224">
        <v>7</v>
      </c>
      <c r="S2119" s="290"/>
      <c r="T2119" s="290">
        <f>VLOOKUP(VLOOKUP(G2119,Ma_KH!$A:$R,18,0)&amp;K2119,Gia_MB!$A:$F,6,0)</f>
        <v>116611</v>
      </c>
      <c r="U2119" s="291">
        <f t="shared" si="246"/>
        <v>816277</v>
      </c>
      <c r="V2119" s="290"/>
      <c r="W2119" s="292">
        <f t="shared" si="247"/>
        <v>0</v>
      </c>
      <c r="X2119" s="293" t="str">
        <f t="shared" si="248"/>
        <v>8</v>
      </c>
      <c r="Y2119" s="290"/>
      <c r="Z2119" s="291">
        <f t="shared" si="249"/>
        <v>65302.16</v>
      </c>
      <c r="AA2119" s="294">
        <f>VLOOKUP(G2119,Ma_KH!$A:$R,14,0)</f>
        <v>60</v>
      </c>
    </row>
    <row r="2120" spans="1:27" x14ac:dyDescent="0.25">
      <c r="A2120" s="277">
        <v>46049</v>
      </c>
      <c r="B2120" s="278">
        <v>4183832586</v>
      </c>
      <c r="C2120" s="288" t="s">
        <v>15180</v>
      </c>
      <c r="D2120" s="286">
        <v>46056</v>
      </c>
      <c r="E2120" s="213"/>
      <c r="F2120" s="214"/>
      <c r="G2120" s="255" t="s">
        <v>14315</v>
      </c>
      <c r="H2120" s="213"/>
      <c r="I2120" s="212">
        <v>4183832586</v>
      </c>
      <c r="J2120" s="212" t="s">
        <v>70</v>
      </c>
      <c r="K2120" s="212" t="s">
        <v>30</v>
      </c>
      <c r="L2120" s="215" t="str">
        <f>VLOOKUP($K2120,[1]TONG_SL!$A$1:$D$65536,2,0)</f>
        <v>Gà muối 500g</v>
      </c>
      <c r="M2120" s="247"/>
      <c r="N2120" s="215" t="str">
        <f t="shared" si="245"/>
        <v>K-C6</v>
      </c>
      <c r="O2120" s="222"/>
      <c r="P2120" s="222"/>
      <c r="Q2120" s="215" t="str">
        <f>VLOOKUP(K2120,TONG_SL!$A:$D,3,0)</f>
        <v>Túi</v>
      </c>
      <c r="R2120" s="224">
        <v>12</v>
      </c>
      <c r="S2120" s="290"/>
      <c r="T2120" s="290">
        <f>VLOOKUP(VLOOKUP(G2120,Ma_KH!$A:$R,18,0)&amp;K2120,Gia_MB!$A:$F,6,0)</f>
        <v>116611</v>
      </c>
      <c r="U2120" s="291">
        <f t="shared" si="246"/>
        <v>1399332</v>
      </c>
      <c r="V2120" s="290"/>
      <c r="W2120" s="292">
        <f t="shared" si="247"/>
        <v>0</v>
      </c>
      <c r="X2120" s="293" t="str">
        <f t="shared" si="248"/>
        <v>8</v>
      </c>
      <c r="Y2120" s="290"/>
      <c r="Z2120" s="291">
        <f t="shared" si="249"/>
        <v>111946.56</v>
      </c>
      <c r="AA2120" s="294">
        <f>VLOOKUP(G2120,Ma_KH!$A:$R,14,0)</f>
        <v>60</v>
      </c>
    </row>
    <row r="2121" spans="1:27" x14ac:dyDescent="0.25">
      <c r="A2121" s="277">
        <v>46049</v>
      </c>
      <c r="B2121" s="278">
        <v>4183832586</v>
      </c>
      <c r="C2121" s="288" t="s">
        <v>15180</v>
      </c>
      <c r="D2121" s="286">
        <v>46056</v>
      </c>
      <c r="E2121" s="213"/>
      <c r="F2121" s="214"/>
      <c r="G2121" s="255" t="s">
        <v>14315</v>
      </c>
      <c r="H2121" s="213"/>
      <c r="I2121" s="212">
        <v>4183832586</v>
      </c>
      <c r="J2121" s="212" t="s">
        <v>70</v>
      </c>
      <c r="K2121" s="212" t="s">
        <v>27</v>
      </c>
      <c r="L2121" s="215" t="str">
        <f>VLOOKUP($K2121,[1]TONG_SL!$A$1:$D$65536,2,0)</f>
        <v>Chân giò heo muối 300g</v>
      </c>
      <c r="M2121" s="247"/>
      <c r="N2121" s="215" t="str">
        <f t="shared" si="245"/>
        <v>K-C6</v>
      </c>
      <c r="O2121" s="222"/>
      <c r="P2121" s="222"/>
      <c r="Q2121" s="215" t="str">
        <f>VLOOKUP(K2121,TONG_SL!$A:$D,3,0)</f>
        <v>Túi</v>
      </c>
      <c r="R2121" s="224">
        <v>3</v>
      </c>
      <c r="S2121" s="290"/>
      <c r="T2121" s="290">
        <f>VLOOKUP(VLOOKUP(G2121,Ma_KH!$A:$R,18,0)&amp;K2121,Gia_MB!$A:$F,6,0)</f>
        <v>73431</v>
      </c>
      <c r="U2121" s="291">
        <f t="shared" si="246"/>
        <v>220293</v>
      </c>
      <c r="V2121" s="290"/>
      <c r="W2121" s="292">
        <f t="shared" si="247"/>
        <v>0</v>
      </c>
      <c r="X2121" s="293" t="str">
        <f t="shared" si="248"/>
        <v>8</v>
      </c>
      <c r="Y2121" s="290"/>
      <c r="Z2121" s="291">
        <f t="shared" si="249"/>
        <v>17623.439999999999</v>
      </c>
      <c r="AA2121" s="294">
        <f>VLOOKUP(G2121,Ma_KH!$A:$R,14,0)</f>
        <v>60</v>
      </c>
    </row>
    <row r="2122" spans="1:27" x14ac:dyDescent="0.25">
      <c r="A2122" s="277">
        <v>46049</v>
      </c>
      <c r="B2122" s="278">
        <v>4183833201</v>
      </c>
      <c r="C2122" s="288" t="s">
        <v>15180</v>
      </c>
      <c r="D2122" s="286">
        <v>46056</v>
      </c>
      <c r="E2122" s="213"/>
      <c r="F2122" s="214"/>
      <c r="G2122" s="255" t="s">
        <v>7818</v>
      </c>
      <c r="H2122" s="213"/>
      <c r="I2122" s="212">
        <v>4183833201</v>
      </c>
      <c r="J2122" s="212" t="s">
        <v>70</v>
      </c>
      <c r="K2122" s="212" t="s">
        <v>27</v>
      </c>
      <c r="L2122" s="215" t="str">
        <f>VLOOKUP($K2122,[1]TONG_SL!$A$1:$D$65536,2,0)</f>
        <v>Chân giò heo muối 300g</v>
      </c>
      <c r="M2122" s="247"/>
      <c r="N2122" s="215" t="str">
        <f t="shared" si="245"/>
        <v>K-C6</v>
      </c>
      <c r="O2122" s="222"/>
      <c r="P2122" s="222"/>
      <c r="Q2122" s="215" t="str">
        <f>VLOOKUP(K2122,TONG_SL!$A:$D,3,0)</f>
        <v>Túi</v>
      </c>
      <c r="R2122" s="224">
        <v>4</v>
      </c>
      <c r="S2122" s="290"/>
      <c r="T2122" s="290">
        <f>VLOOKUP(VLOOKUP(G2122,Ma_KH!$A:$R,18,0)&amp;K2122,Gia_MB!$A:$F,6,0)</f>
        <v>73431</v>
      </c>
      <c r="U2122" s="291">
        <f t="shared" si="246"/>
        <v>293724</v>
      </c>
      <c r="V2122" s="290"/>
      <c r="W2122" s="292">
        <f t="shared" si="247"/>
        <v>0</v>
      </c>
      <c r="X2122" s="293" t="str">
        <f t="shared" si="248"/>
        <v>8</v>
      </c>
      <c r="Y2122" s="290"/>
      <c r="Z2122" s="291">
        <f t="shared" si="249"/>
        <v>23497.920000000002</v>
      </c>
      <c r="AA2122" s="294">
        <f>VLOOKUP(G2122,Ma_KH!$A:$R,14,0)</f>
        <v>60</v>
      </c>
    </row>
    <row r="2123" spans="1:27" x14ac:dyDescent="0.25">
      <c r="A2123" s="277">
        <v>46049</v>
      </c>
      <c r="B2123" s="278">
        <v>4183833201</v>
      </c>
      <c r="C2123" s="288" t="s">
        <v>15180</v>
      </c>
      <c r="D2123" s="286">
        <v>46056</v>
      </c>
      <c r="E2123" s="213"/>
      <c r="F2123" s="214"/>
      <c r="G2123" s="255" t="s">
        <v>7818</v>
      </c>
      <c r="H2123" s="213"/>
      <c r="I2123" s="212">
        <v>4183833201</v>
      </c>
      <c r="J2123" s="212" t="s">
        <v>70</v>
      </c>
      <c r="K2123" s="212" t="s">
        <v>30</v>
      </c>
      <c r="L2123" s="215" t="str">
        <f>VLOOKUP($K2123,[1]TONG_SL!$A$1:$D$65536,2,0)</f>
        <v>Gà muối 500g</v>
      </c>
      <c r="M2123" s="247"/>
      <c r="N2123" s="215" t="str">
        <f t="shared" si="245"/>
        <v>K-C6</v>
      </c>
      <c r="O2123" s="222"/>
      <c r="P2123" s="222"/>
      <c r="Q2123" s="215" t="str">
        <f>VLOOKUP(K2123,TONG_SL!$A:$D,3,0)</f>
        <v>Túi</v>
      </c>
      <c r="R2123" s="224">
        <v>6</v>
      </c>
      <c r="S2123" s="290"/>
      <c r="T2123" s="290">
        <f>VLOOKUP(VLOOKUP(G2123,Ma_KH!$A:$R,18,0)&amp;K2123,Gia_MB!$A:$F,6,0)</f>
        <v>116611</v>
      </c>
      <c r="U2123" s="291">
        <f t="shared" si="246"/>
        <v>699666</v>
      </c>
      <c r="V2123" s="290"/>
      <c r="W2123" s="292">
        <f t="shared" si="247"/>
        <v>0</v>
      </c>
      <c r="X2123" s="293" t="str">
        <f t="shared" si="248"/>
        <v>8</v>
      </c>
      <c r="Y2123" s="290"/>
      <c r="Z2123" s="291">
        <f t="shared" si="249"/>
        <v>55973.279999999999</v>
      </c>
      <c r="AA2123" s="294">
        <f>VLOOKUP(G2123,Ma_KH!$A:$R,14,0)</f>
        <v>60</v>
      </c>
    </row>
    <row r="2124" spans="1:27" x14ac:dyDescent="0.25">
      <c r="A2124" s="277">
        <v>46049</v>
      </c>
      <c r="B2124" s="278">
        <v>4183832500</v>
      </c>
      <c r="C2124" s="288" t="s">
        <v>15180</v>
      </c>
      <c r="D2124" s="286">
        <v>46056</v>
      </c>
      <c r="E2124" s="213"/>
      <c r="F2124" s="214"/>
      <c r="G2124" s="255" t="s">
        <v>14305</v>
      </c>
      <c r="H2124" s="213"/>
      <c r="I2124" s="212">
        <v>4183832500</v>
      </c>
      <c r="J2124" s="212" t="s">
        <v>70</v>
      </c>
      <c r="K2124" s="212" t="s">
        <v>30</v>
      </c>
      <c r="L2124" s="215" t="str">
        <f>VLOOKUP($K2124,[1]TONG_SL!$A$1:$D$65536,2,0)</f>
        <v>Gà muối 500g</v>
      </c>
      <c r="M2124" s="247"/>
      <c r="N2124" s="215" t="str">
        <f t="shared" si="245"/>
        <v>K-C6</v>
      </c>
      <c r="O2124" s="222"/>
      <c r="P2124" s="222"/>
      <c r="Q2124" s="215" t="str">
        <f>VLOOKUP(K2124,TONG_SL!$A:$D,3,0)</f>
        <v>Túi</v>
      </c>
      <c r="R2124" s="224">
        <v>5</v>
      </c>
      <c r="S2124" s="290"/>
      <c r="T2124" s="290">
        <f>VLOOKUP(VLOOKUP(G2124,Ma_KH!$A:$R,18,0)&amp;K2124,Gia_MB!$A:$F,6,0)</f>
        <v>116611</v>
      </c>
      <c r="U2124" s="291">
        <f t="shared" si="246"/>
        <v>583055</v>
      </c>
      <c r="V2124" s="290"/>
      <c r="W2124" s="292">
        <f t="shared" si="247"/>
        <v>0</v>
      </c>
      <c r="X2124" s="293" t="str">
        <f t="shared" si="248"/>
        <v>8</v>
      </c>
      <c r="Y2124" s="290"/>
      <c r="Z2124" s="291">
        <f t="shared" si="249"/>
        <v>46644.4</v>
      </c>
      <c r="AA2124" s="294">
        <f>VLOOKUP(G2124,Ma_KH!$A:$R,14,0)</f>
        <v>60</v>
      </c>
    </row>
    <row r="2125" spans="1:27" x14ac:dyDescent="0.25">
      <c r="A2125" s="277">
        <v>46049</v>
      </c>
      <c r="B2125" s="278">
        <v>4183832500</v>
      </c>
      <c r="C2125" s="288" t="s">
        <v>15180</v>
      </c>
      <c r="D2125" s="286">
        <v>46056</v>
      </c>
      <c r="E2125" s="213"/>
      <c r="F2125" s="214"/>
      <c r="G2125" s="255" t="s">
        <v>14305</v>
      </c>
      <c r="H2125" s="213"/>
      <c r="I2125" s="212">
        <v>4183832500</v>
      </c>
      <c r="J2125" s="212" t="s">
        <v>70</v>
      </c>
      <c r="K2125" s="212" t="s">
        <v>27</v>
      </c>
      <c r="L2125" s="215" t="str">
        <f>VLOOKUP($K2125,[1]TONG_SL!$A$1:$D$65536,2,0)</f>
        <v>Chân giò heo muối 300g</v>
      </c>
      <c r="M2125" s="247"/>
      <c r="N2125" s="215" t="str">
        <f t="shared" si="245"/>
        <v>K-C6</v>
      </c>
      <c r="O2125" s="222"/>
      <c r="P2125" s="222"/>
      <c r="Q2125" s="215" t="str">
        <f>VLOOKUP(K2125,TONG_SL!$A:$D,3,0)</f>
        <v>Túi</v>
      </c>
      <c r="R2125" s="224">
        <v>6</v>
      </c>
      <c r="S2125" s="290"/>
      <c r="T2125" s="290">
        <f>VLOOKUP(VLOOKUP(G2125,Ma_KH!$A:$R,18,0)&amp;K2125,Gia_MB!$A:$F,6,0)</f>
        <v>73431</v>
      </c>
      <c r="U2125" s="291">
        <f t="shared" si="246"/>
        <v>440586</v>
      </c>
      <c r="V2125" s="290"/>
      <c r="W2125" s="292">
        <f t="shared" si="247"/>
        <v>0</v>
      </c>
      <c r="X2125" s="293" t="str">
        <f t="shared" si="248"/>
        <v>8</v>
      </c>
      <c r="Y2125" s="290"/>
      <c r="Z2125" s="291">
        <f t="shared" si="249"/>
        <v>35246.879999999997</v>
      </c>
      <c r="AA2125" s="294">
        <f>VLOOKUP(G2125,Ma_KH!$A:$R,14,0)</f>
        <v>60</v>
      </c>
    </row>
    <row r="2126" spans="1:27" x14ac:dyDescent="0.25">
      <c r="A2126" s="277">
        <v>46049</v>
      </c>
      <c r="B2126" s="278">
        <v>4183832425</v>
      </c>
      <c r="C2126" s="288" t="s">
        <v>15180</v>
      </c>
      <c r="D2126" s="286">
        <v>46056</v>
      </c>
      <c r="E2126" s="213"/>
      <c r="F2126" s="214"/>
      <c r="G2126" s="255" t="s">
        <v>14294</v>
      </c>
      <c r="H2126" s="213"/>
      <c r="I2126" s="212">
        <v>4183832425</v>
      </c>
      <c r="J2126" s="212" t="s">
        <v>70</v>
      </c>
      <c r="K2126" s="212" t="s">
        <v>30</v>
      </c>
      <c r="L2126" s="215" t="str">
        <f>VLOOKUP($K2126,[1]TONG_SL!$A$1:$D$65536,2,0)</f>
        <v>Gà muối 500g</v>
      </c>
      <c r="M2126" s="247"/>
      <c r="N2126" s="215" t="str">
        <f t="shared" si="245"/>
        <v>K-C6</v>
      </c>
      <c r="O2126" s="222"/>
      <c r="P2126" s="222"/>
      <c r="Q2126" s="215" t="str">
        <f>VLOOKUP(K2126,TONG_SL!$A:$D,3,0)</f>
        <v>Túi</v>
      </c>
      <c r="R2126" s="224">
        <v>12</v>
      </c>
      <c r="S2126" s="290"/>
      <c r="T2126" s="290">
        <f>VLOOKUP(VLOOKUP(G2126,Ma_KH!$A:$R,18,0)&amp;K2126,Gia_MB!$A:$F,6,0)</f>
        <v>116611</v>
      </c>
      <c r="U2126" s="291">
        <f t="shared" si="246"/>
        <v>1399332</v>
      </c>
      <c r="V2126" s="290"/>
      <c r="W2126" s="292">
        <f t="shared" si="247"/>
        <v>0</v>
      </c>
      <c r="X2126" s="293" t="str">
        <f t="shared" si="248"/>
        <v>8</v>
      </c>
      <c r="Y2126" s="290"/>
      <c r="Z2126" s="291">
        <f t="shared" si="249"/>
        <v>111946.56</v>
      </c>
      <c r="AA2126" s="294">
        <f>VLOOKUP(G2126,Ma_KH!$A:$R,14,0)</f>
        <v>60</v>
      </c>
    </row>
    <row r="2127" spans="1:27" x14ac:dyDescent="0.25">
      <c r="A2127" s="277">
        <v>46049</v>
      </c>
      <c r="B2127" s="278">
        <v>4183832425</v>
      </c>
      <c r="C2127" s="288" t="s">
        <v>15180</v>
      </c>
      <c r="D2127" s="286">
        <v>46056</v>
      </c>
      <c r="E2127" s="213"/>
      <c r="F2127" s="214"/>
      <c r="G2127" s="255" t="s">
        <v>14294</v>
      </c>
      <c r="H2127" s="213"/>
      <c r="I2127" s="212">
        <v>4183832425</v>
      </c>
      <c r="J2127" s="212" t="s">
        <v>70</v>
      </c>
      <c r="K2127" s="212" t="s">
        <v>27</v>
      </c>
      <c r="L2127" s="215" t="str">
        <f>VLOOKUP($K2127,[1]TONG_SL!$A$1:$D$65536,2,0)</f>
        <v>Chân giò heo muối 300g</v>
      </c>
      <c r="M2127" s="247"/>
      <c r="N2127" s="215" t="str">
        <f t="shared" si="245"/>
        <v>K-C6</v>
      </c>
      <c r="O2127" s="222"/>
      <c r="P2127" s="222"/>
      <c r="Q2127" s="215" t="str">
        <f>VLOOKUP(K2127,TONG_SL!$A:$D,3,0)</f>
        <v>Túi</v>
      </c>
      <c r="R2127" s="224">
        <v>3</v>
      </c>
      <c r="S2127" s="290"/>
      <c r="T2127" s="290">
        <f>VLOOKUP(VLOOKUP(G2127,Ma_KH!$A:$R,18,0)&amp;K2127,Gia_MB!$A:$F,6,0)</f>
        <v>73431</v>
      </c>
      <c r="U2127" s="291">
        <f t="shared" si="246"/>
        <v>220293</v>
      </c>
      <c r="V2127" s="290"/>
      <c r="W2127" s="292">
        <f t="shared" si="247"/>
        <v>0</v>
      </c>
      <c r="X2127" s="293" t="str">
        <f t="shared" si="248"/>
        <v>8</v>
      </c>
      <c r="Y2127" s="290"/>
      <c r="Z2127" s="291">
        <f t="shared" si="249"/>
        <v>17623.439999999999</v>
      </c>
      <c r="AA2127" s="294">
        <f>VLOOKUP(G2127,Ma_KH!$A:$R,14,0)</f>
        <v>60</v>
      </c>
    </row>
    <row r="2128" spans="1:27" x14ac:dyDescent="0.25">
      <c r="A2128" s="277">
        <v>46049</v>
      </c>
      <c r="B2128" s="278">
        <v>4183832029</v>
      </c>
      <c r="C2128" s="288" t="s">
        <v>15180</v>
      </c>
      <c r="D2128" s="286">
        <v>46056</v>
      </c>
      <c r="E2128" s="213"/>
      <c r="F2128" s="214"/>
      <c r="G2128" s="255" t="s">
        <v>14277</v>
      </c>
      <c r="H2128" s="213"/>
      <c r="I2128" s="212">
        <v>4183832029</v>
      </c>
      <c r="J2128" s="212" t="s">
        <v>70</v>
      </c>
      <c r="K2128" s="212" t="s">
        <v>27</v>
      </c>
      <c r="L2128" s="215" t="str">
        <f>VLOOKUP($K2128,[1]TONG_SL!$A$1:$D$65536,2,0)</f>
        <v>Chân giò heo muối 300g</v>
      </c>
      <c r="M2128" s="247"/>
      <c r="N2128" s="215" t="str">
        <f t="shared" si="245"/>
        <v>K-C6</v>
      </c>
      <c r="O2128" s="222"/>
      <c r="P2128" s="222"/>
      <c r="Q2128" s="215" t="str">
        <f>VLOOKUP(K2128,TONG_SL!$A:$D,3,0)</f>
        <v>Túi</v>
      </c>
      <c r="R2128" s="224">
        <v>6</v>
      </c>
      <c r="S2128" s="290"/>
      <c r="T2128" s="290">
        <f>VLOOKUP(VLOOKUP(G2128,Ma_KH!$A:$R,18,0)&amp;K2128,Gia_MB!$A:$F,6,0)</f>
        <v>73431</v>
      </c>
      <c r="U2128" s="291">
        <f t="shared" si="246"/>
        <v>440586</v>
      </c>
      <c r="V2128" s="290"/>
      <c r="W2128" s="292">
        <f t="shared" si="247"/>
        <v>0</v>
      </c>
      <c r="X2128" s="293" t="str">
        <f t="shared" si="248"/>
        <v>8</v>
      </c>
      <c r="Y2128" s="290"/>
      <c r="Z2128" s="291">
        <f t="shared" si="249"/>
        <v>35246.879999999997</v>
      </c>
      <c r="AA2128" s="294">
        <f>VLOOKUP(G2128,Ma_KH!$A:$R,14,0)</f>
        <v>60</v>
      </c>
    </row>
    <row r="2129" spans="1:27" x14ac:dyDescent="0.25">
      <c r="A2129" s="277">
        <v>46049</v>
      </c>
      <c r="B2129" s="278">
        <v>4183832029</v>
      </c>
      <c r="C2129" s="288" t="s">
        <v>15180</v>
      </c>
      <c r="D2129" s="286">
        <v>46056</v>
      </c>
      <c r="E2129" s="213"/>
      <c r="F2129" s="214"/>
      <c r="G2129" s="255" t="s">
        <v>14277</v>
      </c>
      <c r="H2129" s="213"/>
      <c r="I2129" s="212">
        <v>4183832029</v>
      </c>
      <c r="J2129" s="212" t="s">
        <v>70</v>
      </c>
      <c r="K2129" s="212" t="s">
        <v>30</v>
      </c>
      <c r="L2129" s="215" t="str">
        <f>VLOOKUP($K2129,[1]TONG_SL!$A$1:$D$65536,2,0)</f>
        <v>Gà muối 500g</v>
      </c>
      <c r="M2129" s="247"/>
      <c r="N2129" s="215" t="str">
        <f t="shared" si="245"/>
        <v>K-C6</v>
      </c>
      <c r="O2129" s="222"/>
      <c r="P2129" s="222"/>
      <c r="Q2129" s="215" t="str">
        <f>VLOOKUP(K2129,TONG_SL!$A:$D,3,0)</f>
        <v>Túi</v>
      </c>
      <c r="R2129" s="224">
        <v>10</v>
      </c>
      <c r="S2129" s="290"/>
      <c r="T2129" s="290">
        <f>VLOOKUP(VLOOKUP(G2129,Ma_KH!$A:$R,18,0)&amp;K2129,Gia_MB!$A:$F,6,0)</f>
        <v>116611</v>
      </c>
      <c r="U2129" s="291">
        <f t="shared" si="246"/>
        <v>1166110</v>
      </c>
      <c r="V2129" s="290"/>
      <c r="W2129" s="292">
        <f t="shared" si="247"/>
        <v>0</v>
      </c>
      <c r="X2129" s="293" t="str">
        <f t="shared" si="248"/>
        <v>8</v>
      </c>
      <c r="Y2129" s="290"/>
      <c r="Z2129" s="291">
        <f t="shared" si="249"/>
        <v>93288.8</v>
      </c>
      <c r="AA2129" s="294">
        <f>VLOOKUP(G2129,Ma_KH!$A:$R,14,0)</f>
        <v>60</v>
      </c>
    </row>
    <row r="2130" spans="1:27" x14ac:dyDescent="0.25">
      <c r="A2130" s="277">
        <v>46052</v>
      </c>
      <c r="B2130" s="278">
        <v>4183986916</v>
      </c>
      <c r="C2130" s="288" t="s">
        <v>15180</v>
      </c>
      <c r="D2130" s="286">
        <v>46056</v>
      </c>
      <c r="E2130" s="213"/>
      <c r="F2130" s="214"/>
      <c r="G2130" s="255" t="s">
        <v>14309</v>
      </c>
      <c r="H2130" s="213"/>
      <c r="I2130" s="212">
        <v>4183986916</v>
      </c>
      <c r="J2130" s="212" t="s">
        <v>70</v>
      </c>
      <c r="K2130" s="212" t="s">
        <v>27</v>
      </c>
      <c r="L2130" s="215" t="str">
        <f>VLOOKUP($K2130,[1]TONG_SL!$A$1:$D$65536,2,0)</f>
        <v>Chân giò heo muối 300g</v>
      </c>
      <c r="M2130" s="247"/>
      <c r="N2130" s="215" t="str">
        <f t="shared" si="245"/>
        <v>K-C6</v>
      </c>
      <c r="O2130" s="222"/>
      <c r="P2130" s="222"/>
      <c r="Q2130" s="215" t="str">
        <f>VLOOKUP(K2130,TONG_SL!$A:$D,3,0)</f>
        <v>Túi</v>
      </c>
      <c r="R2130" s="224">
        <v>15</v>
      </c>
      <c r="S2130" s="290"/>
      <c r="T2130" s="290">
        <f>VLOOKUP(VLOOKUP(G2130,Ma_KH!$A:$R,18,0)&amp;K2130,Gia_MB!$A:$F,6,0)</f>
        <v>73431</v>
      </c>
      <c r="U2130" s="291">
        <f t="shared" si="246"/>
        <v>1101465</v>
      </c>
      <c r="V2130" s="290"/>
      <c r="W2130" s="292">
        <f t="shared" si="247"/>
        <v>0</v>
      </c>
      <c r="X2130" s="293" t="str">
        <f t="shared" si="248"/>
        <v>8</v>
      </c>
      <c r="Y2130" s="290"/>
      <c r="Z2130" s="291">
        <f t="shared" si="249"/>
        <v>88117.2</v>
      </c>
      <c r="AA2130" s="294">
        <f>VLOOKUP(G2130,Ma_KH!$A:$R,14,0)</f>
        <v>60</v>
      </c>
    </row>
    <row r="2131" spans="1:27" x14ac:dyDescent="0.25">
      <c r="A2131" s="277">
        <v>46052</v>
      </c>
      <c r="B2131" s="278">
        <v>4183986916</v>
      </c>
      <c r="C2131" s="288" t="s">
        <v>15180</v>
      </c>
      <c r="D2131" s="286">
        <v>46056</v>
      </c>
      <c r="E2131" s="213"/>
      <c r="F2131" s="214"/>
      <c r="G2131" s="255" t="s">
        <v>14309</v>
      </c>
      <c r="H2131" s="213"/>
      <c r="I2131" s="212">
        <v>4183986916</v>
      </c>
      <c r="J2131" s="212" t="s">
        <v>70</v>
      </c>
      <c r="K2131" s="212" t="s">
        <v>30</v>
      </c>
      <c r="L2131" s="215" t="str">
        <f>VLOOKUP($K2131,[1]TONG_SL!$A$1:$D$65536,2,0)</f>
        <v>Gà muối 500g</v>
      </c>
      <c r="M2131" s="247"/>
      <c r="N2131" s="215" t="str">
        <f t="shared" si="245"/>
        <v>K-C6</v>
      </c>
      <c r="O2131" s="222"/>
      <c r="P2131" s="222"/>
      <c r="Q2131" s="215" t="str">
        <f>VLOOKUP(K2131,TONG_SL!$A:$D,3,0)</f>
        <v>Túi</v>
      </c>
      <c r="R2131" s="224">
        <v>10</v>
      </c>
      <c r="S2131" s="290"/>
      <c r="T2131" s="290">
        <f>VLOOKUP(VLOOKUP(G2131,Ma_KH!$A:$R,18,0)&amp;K2131,Gia_MB!$A:$F,6,0)</f>
        <v>116611</v>
      </c>
      <c r="U2131" s="291">
        <f t="shared" si="246"/>
        <v>1166110</v>
      </c>
      <c r="V2131" s="290"/>
      <c r="W2131" s="292">
        <f t="shared" si="247"/>
        <v>0</v>
      </c>
      <c r="X2131" s="293" t="str">
        <f t="shared" si="248"/>
        <v>8</v>
      </c>
      <c r="Y2131" s="290"/>
      <c r="Z2131" s="291">
        <f t="shared" si="249"/>
        <v>93288.8</v>
      </c>
      <c r="AA2131" s="294">
        <f>VLOOKUP(G2131,Ma_KH!$A:$R,14,0)</f>
        <v>60</v>
      </c>
    </row>
    <row r="2132" spans="1:27" x14ac:dyDescent="0.25">
      <c r="A2132" s="277">
        <v>46052</v>
      </c>
      <c r="B2132" s="278">
        <v>4183986916</v>
      </c>
      <c r="C2132" s="288" t="s">
        <v>15180</v>
      </c>
      <c r="D2132" s="286">
        <v>46056</v>
      </c>
      <c r="E2132" s="213"/>
      <c r="F2132" s="214"/>
      <c r="G2132" s="255" t="s">
        <v>14309</v>
      </c>
      <c r="H2132" s="213"/>
      <c r="I2132" s="212">
        <v>4183986916</v>
      </c>
      <c r="J2132" s="212" t="s">
        <v>70</v>
      </c>
      <c r="K2132" s="212" t="s">
        <v>39</v>
      </c>
      <c r="L2132" s="215" t="str">
        <f>VLOOKUP($K2132,[1]TONG_SL!$A$1:$D$65536,2,0)</f>
        <v>Chả nướng 300g</v>
      </c>
      <c r="M2132" s="247"/>
      <c r="N2132" s="215" t="str">
        <f t="shared" si="245"/>
        <v>K-C6</v>
      </c>
      <c r="O2132" s="222"/>
      <c r="P2132" s="222"/>
      <c r="Q2132" s="215" t="str">
        <f>VLOOKUP(K2132,TONG_SL!$A:$D,3,0)</f>
        <v>Túi</v>
      </c>
      <c r="R2132" s="224">
        <v>5</v>
      </c>
      <c r="S2132" s="290"/>
      <c r="T2132" s="290">
        <f>VLOOKUP(VLOOKUP(G2132,Ma_KH!$A:$R,18,0)&amp;K2132,Gia_MB!$A:$F,6,0)</f>
        <v>70950</v>
      </c>
      <c r="U2132" s="291">
        <f t="shared" si="246"/>
        <v>354750</v>
      </c>
      <c r="V2132" s="290"/>
      <c r="W2132" s="292">
        <f t="shared" si="247"/>
        <v>0</v>
      </c>
      <c r="X2132" s="293" t="str">
        <f t="shared" si="248"/>
        <v>8</v>
      </c>
      <c r="Y2132" s="290"/>
      <c r="Z2132" s="291">
        <f t="shared" si="249"/>
        <v>28380</v>
      </c>
      <c r="AA2132" s="294">
        <f>VLOOKUP(G2132,Ma_KH!$A:$R,14,0)</f>
        <v>60</v>
      </c>
    </row>
    <row r="2133" spans="1:27" x14ac:dyDescent="0.25">
      <c r="A2133" s="277">
        <v>46052</v>
      </c>
      <c r="B2133" s="278">
        <v>4183986916</v>
      </c>
      <c r="C2133" s="288" t="s">
        <v>15180</v>
      </c>
      <c r="D2133" s="286">
        <v>46056</v>
      </c>
      <c r="E2133" s="213"/>
      <c r="F2133" s="214"/>
      <c r="G2133" s="255" t="s">
        <v>14309</v>
      </c>
      <c r="H2133" s="213"/>
      <c r="I2133" s="212">
        <v>4183986916</v>
      </c>
      <c r="J2133" s="212" t="s">
        <v>70</v>
      </c>
      <c r="K2133" s="212" t="s">
        <v>37</v>
      </c>
      <c r="L2133" s="215" t="str">
        <f>VLOOKUP($K2133,[1]TONG_SL!$A$1:$D$65536,2,0)</f>
        <v>Chả cốm 300g</v>
      </c>
      <c r="M2133" s="247"/>
      <c r="N2133" s="215" t="str">
        <f t="shared" si="245"/>
        <v>K-C6</v>
      </c>
      <c r="O2133" s="222"/>
      <c r="P2133" s="222"/>
      <c r="Q2133" s="215" t="str">
        <f>VLOOKUP(K2133,TONG_SL!$A:$D,3,0)</f>
        <v>Túi</v>
      </c>
      <c r="R2133" s="224">
        <v>10</v>
      </c>
      <c r="S2133" s="290"/>
      <c r="T2133" s="290">
        <f>VLOOKUP(VLOOKUP(G2133,Ma_KH!$A:$R,18,0)&amp;K2133,Gia_MB!$A:$F,6,0)</f>
        <v>74250</v>
      </c>
      <c r="U2133" s="291">
        <f t="shared" si="246"/>
        <v>742500</v>
      </c>
      <c r="V2133" s="290"/>
      <c r="W2133" s="292">
        <f t="shared" si="247"/>
        <v>0</v>
      </c>
      <c r="X2133" s="293" t="str">
        <f t="shared" si="248"/>
        <v>8</v>
      </c>
      <c r="Y2133" s="290"/>
      <c r="Z2133" s="291">
        <f t="shared" si="249"/>
        <v>59400</v>
      </c>
      <c r="AA2133" s="294">
        <f>VLOOKUP(G2133,Ma_KH!$A:$R,14,0)</f>
        <v>60</v>
      </c>
    </row>
    <row r="2134" spans="1:27" x14ac:dyDescent="0.25">
      <c r="A2134" s="277">
        <v>46052</v>
      </c>
      <c r="B2134" s="278">
        <v>4183986916</v>
      </c>
      <c r="C2134" s="288" t="s">
        <v>15180</v>
      </c>
      <c r="D2134" s="286">
        <v>46056</v>
      </c>
      <c r="E2134" s="213"/>
      <c r="F2134" s="214"/>
      <c r="G2134" s="255" t="s">
        <v>14309</v>
      </c>
      <c r="H2134" s="213"/>
      <c r="I2134" s="212">
        <v>4183986916</v>
      </c>
      <c r="J2134" s="212" t="s">
        <v>70</v>
      </c>
      <c r="K2134" s="212" t="s">
        <v>32</v>
      </c>
      <c r="L2134" s="215" t="str">
        <f>VLOOKUP($K2134,[1]TONG_SL!$A$1:$D$65536,2,0)</f>
        <v>Giò Tai Lưỡi Xào 250g</v>
      </c>
      <c r="M2134" s="247"/>
      <c r="N2134" s="215" t="str">
        <f t="shared" si="245"/>
        <v>K-C6</v>
      </c>
      <c r="O2134" s="222"/>
      <c r="P2134" s="222"/>
      <c r="Q2134" s="215" t="str">
        <f>VLOOKUP(K2134,TONG_SL!$A:$D,3,0)</f>
        <v>Túi</v>
      </c>
      <c r="R2134" s="224">
        <v>5</v>
      </c>
      <c r="S2134" s="290"/>
      <c r="T2134" s="290">
        <f>VLOOKUP(VLOOKUP(G2134,Ma_KH!$A:$R,18,0)&amp;K2134,Gia_MB!$A:$F,6,0)</f>
        <v>50182</v>
      </c>
      <c r="U2134" s="291">
        <f t="shared" si="246"/>
        <v>250910</v>
      </c>
      <c r="V2134" s="290"/>
      <c r="W2134" s="292">
        <f t="shared" si="247"/>
        <v>0</v>
      </c>
      <c r="X2134" s="293" t="str">
        <f t="shared" si="248"/>
        <v>8</v>
      </c>
      <c r="Y2134" s="290"/>
      <c r="Z2134" s="291">
        <f t="shared" si="249"/>
        <v>20072.8</v>
      </c>
      <c r="AA2134" s="294">
        <f>VLOOKUP(G2134,Ma_KH!$A:$R,14,0)</f>
        <v>60</v>
      </c>
    </row>
    <row r="2135" spans="1:27" x14ac:dyDescent="0.25">
      <c r="A2135" s="277">
        <v>46049</v>
      </c>
      <c r="B2135" s="278">
        <v>4183833200</v>
      </c>
      <c r="C2135" s="288" t="s">
        <v>15180</v>
      </c>
      <c r="D2135" s="286">
        <v>46056</v>
      </c>
      <c r="E2135" s="213"/>
      <c r="F2135" s="214"/>
      <c r="G2135" s="255" t="s">
        <v>15212</v>
      </c>
      <c r="H2135" s="213"/>
      <c r="I2135" s="212">
        <v>4183833200</v>
      </c>
      <c r="J2135" s="212" t="s">
        <v>1782</v>
      </c>
      <c r="K2135" s="212" t="s">
        <v>32</v>
      </c>
      <c r="L2135" s="215" t="str">
        <f>VLOOKUP($K2135,[1]TONG_SL!$A$1:$D$65536,2,0)</f>
        <v>Giò Tai Lưỡi Xào 250g</v>
      </c>
      <c r="M2135" s="247"/>
      <c r="N2135" s="215" t="str">
        <f t="shared" si="245"/>
        <v>K-C6</v>
      </c>
      <c r="O2135" s="222"/>
      <c r="P2135" s="222"/>
      <c r="Q2135" s="215" t="str">
        <f>VLOOKUP(K2135,TONG_SL!$A:$D,3,0)</f>
        <v>Túi</v>
      </c>
      <c r="R2135" s="224">
        <v>5</v>
      </c>
      <c r="S2135" s="290"/>
      <c r="T2135" s="290">
        <f>VLOOKUP(VLOOKUP(G2135,Ma_KH!$A:$R,18,0)&amp;K2135,Gia_MB!$A:$F,6,0)</f>
        <v>50182</v>
      </c>
      <c r="U2135" s="291">
        <f t="shared" si="246"/>
        <v>250910</v>
      </c>
      <c r="V2135" s="290"/>
      <c r="W2135" s="292">
        <f t="shared" si="247"/>
        <v>0</v>
      </c>
      <c r="X2135" s="293" t="str">
        <f t="shared" si="248"/>
        <v>8</v>
      </c>
      <c r="Y2135" s="290"/>
      <c r="Z2135" s="291">
        <f t="shared" si="249"/>
        <v>20072.8</v>
      </c>
      <c r="AA2135" s="294">
        <f>VLOOKUP(G2135,Ma_KH!$A:$R,14,0)</f>
        <v>60</v>
      </c>
    </row>
    <row r="2136" spans="1:27" x14ac:dyDescent="0.25">
      <c r="A2136" s="277">
        <v>46049</v>
      </c>
      <c r="B2136" s="278">
        <v>4183833200</v>
      </c>
      <c r="C2136" s="288" t="s">
        <v>15180</v>
      </c>
      <c r="D2136" s="286">
        <v>46056</v>
      </c>
      <c r="E2136" s="213"/>
      <c r="F2136" s="214"/>
      <c r="G2136" s="255" t="s">
        <v>15212</v>
      </c>
      <c r="H2136" s="213"/>
      <c r="I2136" s="212">
        <v>4183833200</v>
      </c>
      <c r="J2136" s="212" t="s">
        <v>1782</v>
      </c>
      <c r="K2136" s="212" t="s">
        <v>30</v>
      </c>
      <c r="L2136" s="215" t="str">
        <f>VLOOKUP($K2136,[1]TONG_SL!$A$1:$D$65536,2,0)</f>
        <v>Gà muối 500g</v>
      </c>
      <c r="M2136" s="247"/>
      <c r="N2136" s="215" t="str">
        <f t="shared" si="245"/>
        <v>K-C6</v>
      </c>
      <c r="O2136" s="222"/>
      <c r="P2136" s="222"/>
      <c r="Q2136" s="215" t="str">
        <f>VLOOKUP(K2136,TONG_SL!$A:$D,3,0)</f>
        <v>Túi</v>
      </c>
      <c r="R2136" s="224">
        <v>7</v>
      </c>
      <c r="S2136" s="290"/>
      <c r="T2136" s="290">
        <f>VLOOKUP(VLOOKUP(G2136,Ma_KH!$A:$R,18,0)&amp;K2136,Gia_MB!$A:$F,6,0)</f>
        <v>116611</v>
      </c>
      <c r="U2136" s="291">
        <f t="shared" si="246"/>
        <v>816277</v>
      </c>
      <c r="V2136" s="290"/>
      <c r="W2136" s="292">
        <f t="shared" si="247"/>
        <v>0</v>
      </c>
      <c r="X2136" s="293" t="str">
        <f t="shared" si="248"/>
        <v>8</v>
      </c>
      <c r="Y2136" s="290"/>
      <c r="Z2136" s="291">
        <f t="shared" si="249"/>
        <v>65302.16</v>
      </c>
      <c r="AA2136" s="294">
        <f>VLOOKUP(G2136,Ma_KH!$A:$R,14,0)</f>
        <v>60</v>
      </c>
    </row>
    <row r="2137" spans="1:27" x14ac:dyDescent="0.25">
      <c r="A2137" s="277">
        <v>46049</v>
      </c>
      <c r="B2137" s="278">
        <v>4183832225</v>
      </c>
      <c r="C2137" s="288" t="s">
        <v>15180</v>
      </c>
      <c r="D2137" s="286">
        <v>46056</v>
      </c>
      <c r="E2137" s="213"/>
      <c r="F2137" s="214"/>
      <c r="G2137" s="255" t="s">
        <v>14483</v>
      </c>
      <c r="H2137" s="213"/>
      <c r="I2137" s="212">
        <v>4183832225</v>
      </c>
      <c r="J2137" s="212" t="s">
        <v>1782</v>
      </c>
      <c r="K2137" s="212" t="s">
        <v>30</v>
      </c>
      <c r="L2137" s="215" t="str">
        <f>VLOOKUP($K2137,[1]TONG_SL!$A$1:$D$65536,2,0)</f>
        <v>Gà muối 500g</v>
      </c>
      <c r="M2137" s="247"/>
      <c r="N2137" s="215" t="str">
        <f t="shared" si="245"/>
        <v>K-C6</v>
      </c>
      <c r="O2137" s="222"/>
      <c r="P2137" s="222"/>
      <c r="Q2137" s="215" t="str">
        <f>VLOOKUP(K2137,TONG_SL!$A:$D,3,0)</f>
        <v>Túi</v>
      </c>
      <c r="R2137" s="224">
        <v>10</v>
      </c>
      <c r="S2137" s="290"/>
      <c r="T2137" s="290">
        <f>VLOOKUP(VLOOKUP(G2137,Ma_KH!$A:$R,18,0)&amp;K2137,Gia_MB!$A:$F,6,0)</f>
        <v>116611</v>
      </c>
      <c r="U2137" s="291">
        <f t="shared" si="246"/>
        <v>1166110</v>
      </c>
      <c r="V2137" s="290"/>
      <c r="W2137" s="292">
        <f t="shared" si="247"/>
        <v>0</v>
      </c>
      <c r="X2137" s="293" t="str">
        <f t="shared" si="248"/>
        <v>8</v>
      </c>
      <c r="Y2137" s="290"/>
      <c r="Z2137" s="291">
        <f t="shared" si="249"/>
        <v>93288.8</v>
      </c>
      <c r="AA2137" s="294">
        <f>VLOOKUP(G2137,Ma_KH!$A:$R,14,0)</f>
        <v>60</v>
      </c>
    </row>
    <row r="2138" spans="1:27" x14ac:dyDescent="0.25">
      <c r="A2138" s="277">
        <v>46049</v>
      </c>
      <c r="B2138" s="278">
        <v>4183832225</v>
      </c>
      <c r="C2138" s="288" t="s">
        <v>15180</v>
      </c>
      <c r="D2138" s="286">
        <v>46056</v>
      </c>
      <c r="E2138" s="213"/>
      <c r="F2138" s="214"/>
      <c r="G2138" s="255" t="s">
        <v>14483</v>
      </c>
      <c r="H2138" s="213"/>
      <c r="I2138" s="212">
        <v>4183832225</v>
      </c>
      <c r="J2138" s="212" t="s">
        <v>1782</v>
      </c>
      <c r="K2138" s="212" t="s">
        <v>32</v>
      </c>
      <c r="L2138" s="215" t="str">
        <f>VLOOKUP($K2138,[1]TONG_SL!$A$1:$D$65536,2,0)</f>
        <v>Giò Tai Lưỡi Xào 250g</v>
      </c>
      <c r="M2138" s="247"/>
      <c r="N2138" s="215" t="str">
        <f t="shared" si="245"/>
        <v>K-C6</v>
      </c>
      <c r="O2138" s="222"/>
      <c r="P2138" s="222"/>
      <c r="Q2138" s="215" t="str">
        <f>VLOOKUP(K2138,TONG_SL!$A:$D,3,0)</f>
        <v>Túi</v>
      </c>
      <c r="R2138" s="224">
        <v>2</v>
      </c>
      <c r="S2138" s="290"/>
      <c r="T2138" s="290">
        <f>VLOOKUP(VLOOKUP(G2138,Ma_KH!$A:$R,18,0)&amp;K2138,Gia_MB!$A:$F,6,0)</f>
        <v>50182</v>
      </c>
      <c r="U2138" s="291">
        <f t="shared" si="246"/>
        <v>100364</v>
      </c>
      <c r="V2138" s="290"/>
      <c r="W2138" s="292">
        <f t="shared" si="247"/>
        <v>0</v>
      </c>
      <c r="X2138" s="293" t="str">
        <f t="shared" si="248"/>
        <v>8</v>
      </c>
      <c r="Y2138" s="290"/>
      <c r="Z2138" s="291">
        <f t="shared" si="249"/>
        <v>8029.12</v>
      </c>
      <c r="AA2138" s="294">
        <f>VLOOKUP(G2138,Ma_KH!$A:$R,14,0)</f>
        <v>60</v>
      </c>
    </row>
    <row r="2139" spans="1:27" x14ac:dyDescent="0.25">
      <c r="A2139" s="277">
        <v>46049</v>
      </c>
      <c r="B2139" s="278">
        <v>4183832225</v>
      </c>
      <c r="C2139" s="288" t="s">
        <v>15180</v>
      </c>
      <c r="D2139" s="286">
        <v>46056</v>
      </c>
      <c r="E2139" s="213"/>
      <c r="F2139" s="214"/>
      <c r="G2139" s="255" t="s">
        <v>14483</v>
      </c>
      <c r="H2139" s="213"/>
      <c r="I2139" s="212">
        <v>4183832225</v>
      </c>
      <c r="J2139" s="212" t="s">
        <v>1782</v>
      </c>
      <c r="K2139" s="212" t="s">
        <v>27</v>
      </c>
      <c r="L2139" s="215" t="str">
        <f>VLOOKUP($K2139,[1]TONG_SL!$A$1:$D$65536,2,0)</f>
        <v>Chân giò heo muối 300g</v>
      </c>
      <c r="M2139" s="247"/>
      <c r="N2139" s="215" t="str">
        <f t="shared" si="245"/>
        <v>K-C6</v>
      </c>
      <c r="O2139" s="222"/>
      <c r="P2139" s="222"/>
      <c r="Q2139" s="215" t="str">
        <f>VLOOKUP(K2139,TONG_SL!$A:$D,3,0)</f>
        <v>Túi</v>
      </c>
      <c r="R2139" s="224">
        <v>6</v>
      </c>
      <c r="S2139" s="290"/>
      <c r="T2139" s="290">
        <f>VLOOKUP(VLOOKUP(G2139,Ma_KH!$A:$R,18,0)&amp;K2139,Gia_MB!$A:$F,6,0)</f>
        <v>73431</v>
      </c>
      <c r="U2139" s="291">
        <f t="shared" si="246"/>
        <v>440586</v>
      </c>
      <c r="V2139" s="290"/>
      <c r="W2139" s="292">
        <f t="shared" si="247"/>
        <v>0</v>
      </c>
      <c r="X2139" s="293" t="str">
        <f t="shared" si="248"/>
        <v>8</v>
      </c>
      <c r="Y2139" s="290"/>
      <c r="Z2139" s="291">
        <f t="shared" si="249"/>
        <v>35246.879999999997</v>
      </c>
      <c r="AA2139" s="294">
        <f>VLOOKUP(G2139,Ma_KH!$A:$R,14,0)</f>
        <v>60</v>
      </c>
    </row>
    <row r="2140" spans="1:27" x14ac:dyDescent="0.25">
      <c r="A2140" s="277">
        <v>46049</v>
      </c>
      <c r="B2140" s="278">
        <v>4183832299</v>
      </c>
      <c r="C2140" s="288" t="s">
        <v>15180</v>
      </c>
      <c r="D2140" s="286">
        <v>46056</v>
      </c>
      <c r="E2140" s="213"/>
      <c r="F2140" s="214"/>
      <c r="G2140" s="255" t="s">
        <v>14492</v>
      </c>
      <c r="H2140" s="213"/>
      <c r="I2140" s="212">
        <v>4183832299</v>
      </c>
      <c r="J2140" s="212" t="s">
        <v>1782</v>
      </c>
      <c r="K2140" s="212" t="s">
        <v>34</v>
      </c>
      <c r="L2140" s="215" t="str">
        <f>VLOOKUP($K2140,[1]TONG_SL!$A$1:$D$65536,2,0)</f>
        <v>Tai heo muối 200g</v>
      </c>
      <c r="M2140" s="247"/>
      <c r="N2140" s="215" t="str">
        <f t="shared" si="245"/>
        <v>K-C6</v>
      </c>
      <c r="O2140" s="222"/>
      <c r="P2140" s="222"/>
      <c r="Q2140" s="215" t="str">
        <f>VLOOKUP(K2140,TONG_SL!$A:$D,3,0)</f>
        <v>Túi</v>
      </c>
      <c r="R2140" s="224">
        <v>2</v>
      </c>
      <c r="S2140" s="290"/>
      <c r="T2140" s="290">
        <f>VLOOKUP(VLOOKUP(G2140,Ma_KH!$A:$R,18,0)&amp;K2140,Gia_MB!$A:$F,6,0)</f>
        <v>55595</v>
      </c>
      <c r="U2140" s="291">
        <f t="shared" si="246"/>
        <v>111190</v>
      </c>
      <c r="V2140" s="290"/>
      <c r="W2140" s="292">
        <f t="shared" si="247"/>
        <v>0</v>
      </c>
      <c r="X2140" s="293" t="str">
        <f t="shared" si="248"/>
        <v>8</v>
      </c>
      <c r="Y2140" s="290"/>
      <c r="Z2140" s="291">
        <f t="shared" si="249"/>
        <v>8895.2000000000007</v>
      </c>
      <c r="AA2140" s="294">
        <f>VLOOKUP(G2140,Ma_KH!$A:$R,14,0)</f>
        <v>60</v>
      </c>
    </row>
    <row r="2141" spans="1:27" x14ac:dyDescent="0.25">
      <c r="A2141" s="277">
        <v>46049</v>
      </c>
      <c r="B2141" s="278">
        <v>4183832299</v>
      </c>
      <c r="C2141" s="288" t="s">
        <v>15180</v>
      </c>
      <c r="D2141" s="286">
        <v>46056</v>
      </c>
      <c r="E2141" s="213"/>
      <c r="F2141" s="214"/>
      <c r="G2141" s="255" t="s">
        <v>14492</v>
      </c>
      <c r="H2141" s="213"/>
      <c r="I2141" s="212">
        <v>4183832299</v>
      </c>
      <c r="J2141" s="212" t="s">
        <v>1782</v>
      </c>
      <c r="K2141" s="212" t="s">
        <v>32</v>
      </c>
      <c r="L2141" s="215" t="str">
        <f>VLOOKUP($K2141,[1]TONG_SL!$A$1:$D$65536,2,0)</f>
        <v>Giò Tai Lưỡi Xào 250g</v>
      </c>
      <c r="M2141" s="247"/>
      <c r="N2141" s="215" t="str">
        <f t="shared" si="245"/>
        <v>K-C6</v>
      </c>
      <c r="O2141" s="222"/>
      <c r="P2141" s="222"/>
      <c r="Q2141" s="215" t="str">
        <f>VLOOKUP(K2141,TONG_SL!$A:$D,3,0)</f>
        <v>Túi</v>
      </c>
      <c r="R2141" s="224">
        <v>6</v>
      </c>
      <c r="S2141" s="290"/>
      <c r="T2141" s="290">
        <f>VLOOKUP(VLOOKUP(G2141,Ma_KH!$A:$R,18,0)&amp;K2141,Gia_MB!$A:$F,6,0)</f>
        <v>50182</v>
      </c>
      <c r="U2141" s="291">
        <f t="shared" si="246"/>
        <v>301092</v>
      </c>
      <c r="V2141" s="290"/>
      <c r="W2141" s="292">
        <f t="shared" si="247"/>
        <v>0</v>
      </c>
      <c r="X2141" s="293" t="str">
        <f t="shared" si="248"/>
        <v>8</v>
      </c>
      <c r="Y2141" s="290"/>
      <c r="Z2141" s="291">
        <f t="shared" si="249"/>
        <v>24087.360000000001</v>
      </c>
      <c r="AA2141" s="294">
        <f>VLOOKUP(G2141,Ma_KH!$A:$R,14,0)</f>
        <v>60</v>
      </c>
    </row>
    <row r="2142" spans="1:27" x14ac:dyDescent="0.25">
      <c r="A2142" s="277">
        <v>46049</v>
      </c>
      <c r="B2142" s="278">
        <v>4183832299</v>
      </c>
      <c r="C2142" s="288" t="s">
        <v>15180</v>
      </c>
      <c r="D2142" s="286">
        <v>46056</v>
      </c>
      <c r="E2142" s="213"/>
      <c r="F2142" s="214"/>
      <c r="G2142" s="255" t="s">
        <v>14492</v>
      </c>
      <c r="H2142" s="213"/>
      <c r="I2142" s="212">
        <v>4183832299</v>
      </c>
      <c r="J2142" s="212" t="s">
        <v>1782</v>
      </c>
      <c r="K2142" s="212" t="s">
        <v>30</v>
      </c>
      <c r="L2142" s="215" t="str">
        <f>VLOOKUP($K2142,[1]TONG_SL!$A$1:$D$65536,2,0)</f>
        <v>Gà muối 500g</v>
      </c>
      <c r="M2142" s="247"/>
      <c r="N2142" s="215" t="str">
        <f t="shared" si="245"/>
        <v>K-C6</v>
      </c>
      <c r="O2142" s="222"/>
      <c r="P2142" s="222"/>
      <c r="Q2142" s="215" t="str">
        <f>VLOOKUP(K2142,TONG_SL!$A:$D,3,0)</f>
        <v>Túi</v>
      </c>
      <c r="R2142" s="224">
        <v>12</v>
      </c>
      <c r="S2142" s="290"/>
      <c r="T2142" s="290">
        <f>VLOOKUP(VLOOKUP(G2142,Ma_KH!$A:$R,18,0)&amp;K2142,Gia_MB!$A:$F,6,0)</f>
        <v>116611</v>
      </c>
      <c r="U2142" s="291">
        <f t="shared" si="246"/>
        <v>1399332</v>
      </c>
      <c r="V2142" s="290"/>
      <c r="W2142" s="292">
        <f t="shared" si="247"/>
        <v>0</v>
      </c>
      <c r="X2142" s="293" t="str">
        <f t="shared" si="248"/>
        <v>8</v>
      </c>
      <c r="Y2142" s="290"/>
      <c r="Z2142" s="291">
        <f t="shared" si="249"/>
        <v>111946.56</v>
      </c>
      <c r="AA2142" s="294">
        <f>VLOOKUP(G2142,Ma_KH!$A:$R,14,0)</f>
        <v>60</v>
      </c>
    </row>
    <row r="2143" spans="1:27" x14ac:dyDescent="0.25">
      <c r="A2143" s="277">
        <v>46049</v>
      </c>
      <c r="B2143" s="278">
        <v>4183832299</v>
      </c>
      <c r="C2143" s="288" t="s">
        <v>15180</v>
      </c>
      <c r="D2143" s="286">
        <v>46056</v>
      </c>
      <c r="E2143" s="213"/>
      <c r="F2143" s="214"/>
      <c r="G2143" s="255" t="s">
        <v>14492</v>
      </c>
      <c r="H2143" s="213"/>
      <c r="I2143" s="212">
        <v>4183832299</v>
      </c>
      <c r="J2143" s="212" t="s">
        <v>1782</v>
      </c>
      <c r="K2143" s="212" t="s">
        <v>27</v>
      </c>
      <c r="L2143" s="215" t="str">
        <f>VLOOKUP($K2143,[1]TONG_SL!$A$1:$D$65536,2,0)</f>
        <v>Chân giò heo muối 300g</v>
      </c>
      <c r="M2143" s="247"/>
      <c r="N2143" s="215" t="str">
        <f t="shared" si="245"/>
        <v>K-C6</v>
      </c>
      <c r="O2143" s="222"/>
      <c r="P2143" s="222"/>
      <c r="Q2143" s="215" t="str">
        <f>VLOOKUP(K2143,TONG_SL!$A:$D,3,0)</f>
        <v>Túi</v>
      </c>
      <c r="R2143" s="224">
        <v>4</v>
      </c>
      <c r="S2143" s="290"/>
      <c r="T2143" s="290">
        <f>VLOOKUP(VLOOKUP(G2143,Ma_KH!$A:$R,18,0)&amp;K2143,Gia_MB!$A:$F,6,0)</f>
        <v>73431</v>
      </c>
      <c r="U2143" s="291">
        <f t="shared" si="246"/>
        <v>293724</v>
      </c>
      <c r="V2143" s="290"/>
      <c r="W2143" s="292">
        <f t="shared" si="247"/>
        <v>0</v>
      </c>
      <c r="X2143" s="293" t="str">
        <f t="shared" si="248"/>
        <v>8</v>
      </c>
      <c r="Y2143" s="290"/>
      <c r="Z2143" s="291">
        <f t="shared" si="249"/>
        <v>23497.920000000002</v>
      </c>
      <c r="AA2143" s="294">
        <f>VLOOKUP(G2143,Ma_KH!$A:$R,14,0)</f>
        <v>60</v>
      </c>
    </row>
    <row r="2144" spans="1:27" x14ac:dyDescent="0.25">
      <c r="A2144" s="277">
        <v>46049</v>
      </c>
      <c r="B2144" s="278">
        <v>4183831093</v>
      </c>
      <c r="C2144" s="288" t="s">
        <v>15180</v>
      </c>
      <c r="D2144" s="286">
        <v>46056</v>
      </c>
      <c r="E2144" s="213"/>
      <c r="F2144" s="214"/>
      <c r="G2144" s="255" t="s">
        <v>14467</v>
      </c>
      <c r="H2144" s="213"/>
      <c r="I2144" s="212">
        <v>4183831093</v>
      </c>
      <c r="J2144" s="212" t="s">
        <v>1782</v>
      </c>
      <c r="K2144" s="212" t="s">
        <v>30</v>
      </c>
      <c r="L2144" s="215" t="str">
        <f>VLOOKUP($K2144,[1]TONG_SL!$A$1:$D$65536,2,0)</f>
        <v>Gà muối 500g</v>
      </c>
      <c r="M2144" s="247"/>
      <c r="N2144" s="215" t="str">
        <f t="shared" si="245"/>
        <v>K-C6</v>
      </c>
      <c r="O2144" s="222"/>
      <c r="P2144" s="222"/>
      <c r="Q2144" s="215" t="str">
        <f>VLOOKUP(K2144,TONG_SL!$A:$D,3,0)</f>
        <v>Túi</v>
      </c>
      <c r="R2144" s="224">
        <v>10</v>
      </c>
      <c r="S2144" s="290"/>
      <c r="T2144" s="290">
        <f>VLOOKUP(VLOOKUP(G2144,Ma_KH!$A:$R,18,0)&amp;K2144,Gia_MB!$A:$F,6,0)</f>
        <v>116611</v>
      </c>
      <c r="U2144" s="291">
        <f t="shared" si="246"/>
        <v>1166110</v>
      </c>
      <c r="V2144" s="290"/>
      <c r="W2144" s="292">
        <f t="shared" si="247"/>
        <v>0</v>
      </c>
      <c r="X2144" s="293" t="str">
        <f t="shared" si="248"/>
        <v>8</v>
      </c>
      <c r="Y2144" s="290"/>
      <c r="Z2144" s="291">
        <f t="shared" si="249"/>
        <v>93288.8</v>
      </c>
      <c r="AA2144" s="294">
        <f>VLOOKUP(G2144,Ma_KH!$A:$R,14,0)</f>
        <v>60</v>
      </c>
    </row>
    <row r="2145" spans="1:27" x14ac:dyDescent="0.25">
      <c r="A2145" s="277">
        <v>46049</v>
      </c>
      <c r="B2145" s="278">
        <v>4183831093</v>
      </c>
      <c r="C2145" s="288" t="s">
        <v>15180</v>
      </c>
      <c r="D2145" s="286">
        <v>46056</v>
      </c>
      <c r="E2145" s="213"/>
      <c r="F2145" s="214"/>
      <c r="G2145" s="255" t="s">
        <v>14467</v>
      </c>
      <c r="H2145" s="213"/>
      <c r="I2145" s="212">
        <v>4183831093</v>
      </c>
      <c r="J2145" s="212" t="s">
        <v>1782</v>
      </c>
      <c r="K2145" s="212" t="s">
        <v>32</v>
      </c>
      <c r="L2145" s="215" t="str">
        <f>VLOOKUP($K2145,[1]TONG_SL!$A$1:$D$65536,2,0)</f>
        <v>Giò Tai Lưỡi Xào 250g</v>
      </c>
      <c r="M2145" s="247"/>
      <c r="N2145" s="215" t="str">
        <f t="shared" si="245"/>
        <v>K-C6</v>
      </c>
      <c r="O2145" s="222"/>
      <c r="P2145" s="222"/>
      <c r="Q2145" s="215" t="str">
        <f>VLOOKUP(K2145,TONG_SL!$A:$D,3,0)</f>
        <v>Túi</v>
      </c>
      <c r="R2145" s="224">
        <v>4</v>
      </c>
      <c r="S2145" s="290"/>
      <c r="T2145" s="290">
        <f>VLOOKUP(VLOOKUP(G2145,Ma_KH!$A:$R,18,0)&amp;K2145,Gia_MB!$A:$F,6,0)</f>
        <v>50182</v>
      </c>
      <c r="U2145" s="291">
        <f t="shared" si="246"/>
        <v>200728</v>
      </c>
      <c r="V2145" s="290"/>
      <c r="W2145" s="292">
        <f t="shared" si="247"/>
        <v>0</v>
      </c>
      <c r="X2145" s="293" t="str">
        <f t="shared" si="248"/>
        <v>8</v>
      </c>
      <c r="Y2145" s="290"/>
      <c r="Z2145" s="291">
        <f t="shared" si="249"/>
        <v>16058.24</v>
      </c>
      <c r="AA2145" s="294">
        <f>VLOOKUP(G2145,Ma_KH!$A:$R,14,0)</f>
        <v>60</v>
      </c>
    </row>
    <row r="2146" spans="1:27" x14ac:dyDescent="0.25">
      <c r="A2146" s="277">
        <v>46049</v>
      </c>
      <c r="B2146" s="278">
        <v>4183832265</v>
      </c>
      <c r="C2146" s="288" t="s">
        <v>15180</v>
      </c>
      <c r="D2146" s="286">
        <v>46056</v>
      </c>
      <c r="E2146" s="213"/>
      <c r="F2146" s="214"/>
      <c r="G2146" s="255" t="s">
        <v>14489</v>
      </c>
      <c r="H2146" s="213"/>
      <c r="I2146" s="212">
        <v>4183832265</v>
      </c>
      <c r="J2146" s="212" t="s">
        <v>1782</v>
      </c>
      <c r="K2146" s="212" t="s">
        <v>27</v>
      </c>
      <c r="L2146" s="215" t="str">
        <f>VLOOKUP($K2146,[1]TONG_SL!$A$1:$D$65536,2,0)</f>
        <v>Chân giò heo muối 300g</v>
      </c>
      <c r="M2146" s="247"/>
      <c r="N2146" s="215" t="str">
        <f t="shared" si="245"/>
        <v>K-C6</v>
      </c>
      <c r="O2146" s="222"/>
      <c r="P2146" s="222"/>
      <c r="Q2146" s="215" t="str">
        <f>VLOOKUP(K2146,TONG_SL!$A:$D,3,0)</f>
        <v>Túi</v>
      </c>
      <c r="R2146" s="224">
        <v>2</v>
      </c>
      <c r="S2146" s="290"/>
      <c r="T2146" s="290">
        <f>VLOOKUP(VLOOKUP(G2146,Ma_KH!$A:$R,18,0)&amp;K2146,Gia_MB!$A:$F,6,0)</f>
        <v>73431</v>
      </c>
      <c r="U2146" s="291">
        <f t="shared" si="246"/>
        <v>146862</v>
      </c>
      <c r="V2146" s="290"/>
      <c r="W2146" s="292">
        <f t="shared" si="247"/>
        <v>0</v>
      </c>
      <c r="X2146" s="293" t="str">
        <f t="shared" si="248"/>
        <v>8</v>
      </c>
      <c r="Y2146" s="290"/>
      <c r="Z2146" s="291">
        <f t="shared" si="249"/>
        <v>11748.960000000001</v>
      </c>
      <c r="AA2146" s="294">
        <f>VLOOKUP(G2146,Ma_KH!$A:$R,14,0)</f>
        <v>60</v>
      </c>
    </row>
    <row r="2147" spans="1:27" x14ac:dyDescent="0.25">
      <c r="A2147" s="277">
        <v>46049</v>
      </c>
      <c r="B2147" s="278">
        <v>4183832265</v>
      </c>
      <c r="C2147" s="288" t="s">
        <v>15180</v>
      </c>
      <c r="D2147" s="286">
        <v>46056</v>
      </c>
      <c r="E2147" s="213"/>
      <c r="F2147" s="214"/>
      <c r="G2147" s="255" t="s">
        <v>14489</v>
      </c>
      <c r="H2147" s="213"/>
      <c r="I2147" s="212">
        <v>4183832265</v>
      </c>
      <c r="J2147" s="212" t="s">
        <v>1782</v>
      </c>
      <c r="K2147" s="212" t="s">
        <v>30</v>
      </c>
      <c r="L2147" s="215" t="str">
        <f>VLOOKUP($K2147,[1]TONG_SL!$A$1:$D$65536,2,0)</f>
        <v>Gà muối 500g</v>
      </c>
      <c r="M2147" s="247"/>
      <c r="N2147" s="215" t="str">
        <f t="shared" si="245"/>
        <v>K-C6</v>
      </c>
      <c r="O2147" s="222"/>
      <c r="P2147" s="222"/>
      <c r="Q2147" s="215" t="str">
        <f>VLOOKUP(K2147,TONG_SL!$A:$D,3,0)</f>
        <v>Túi</v>
      </c>
      <c r="R2147" s="224">
        <v>10</v>
      </c>
      <c r="S2147" s="290"/>
      <c r="T2147" s="290">
        <f>VLOOKUP(VLOOKUP(G2147,Ma_KH!$A:$R,18,0)&amp;K2147,Gia_MB!$A:$F,6,0)</f>
        <v>116611</v>
      </c>
      <c r="U2147" s="291">
        <f t="shared" si="246"/>
        <v>1166110</v>
      </c>
      <c r="V2147" s="290"/>
      <c r="W2147" s="292">
        <f t="shared" si="247"/>
        <v>0</v>
      </c>
      <c r="X2147" s="293" t="str">
        <f t="shared" si="248"/>
        <v>8</v>
      </c>
      <c r="Y2147" s="290"/>
      <c r="Z2147" s="291">
        <f t="shared" si="249"/>
        <v>93288.8</v>
      </c>
      <c r="AA2147" s="294">
        <f>VLOOKUP(G2147,Ma_KH!$A:$R,14,0)</f>
        <v>60</v>
      </c>
    </row>
    <row r="2148" spans="1:27" x14ac:dyDescent="0.25">
      <c r="A2148" s="277">
        <v>46049</v>
      </c>
      <c r="B2148" s="278">
        <v>4183832265</v>
      </c>
      <c r="C2148" s="288" t="s">
        <v>15180</v>
      </c>
      <c r="D2148" s="286">
        <v>46056</v>
      </c>
      <c r="E2148" s="213"/>
      <c r="F2148" s="214"/>
      <c r="G2148" s="255" t="s">
        <v>14489</v>
      </c>
      <c r="H2148" s="213"/>
      <c r="I2148" s="212">
        <v>4183832265</v>
      </c>
      <c r="J2148" s="212" t="s">
        <v>1782</v>
      </c>
      <c r="K2148" s="212" t="s">
        <v>32</v>
      </c>
      <c r="L2148" s="215" t="str">
        <f>VLOOKUP($K2148,[1]TONG_SL!$A$1:$D$65536,2,0)</f>
        <v>Giò Tai Lưỡi Xào 250g</v>
      </c>
      <c r="M2148" s="247"/>
      <c r="N2148" s="215" t="str">
        <f t="shared" si="245"/>
        <v>K-C6</v>
      </c>
      <c r="O2148" s="222"/>
      <c r="P2148" s="222"/>
      <c r="Q2148" s="215" t="str">
        <f>VLOOKUP(K2148,TONG_SL!$A:$D,3,0)</f>
        <v>Túi</v>
      </c>
      <c r="R2148" s="224">
        <v>4</v>
      </c>
      <c r="S2148" s="290"/>
      <c r="T2148" s="290">
        <f>VLOOKUP(VLOOKUP(G2148,Ma_KH!$A:$R,18,0)&amp;K2148,Gia_MB!$A:$F,6,0)</f>
        <v>50182</v>
      </c>
      <c r="U2148" s="291">
        <f t="shared" si="246"/>
        <v>200728</v>
      </c>
      <c r="V2148" s="290"/>
      <c r="W2148" s="292">
        <f t="shared" si="247"/>
        <v>0</v>
      </c>
      <c r="X2148" s="293" t="str">
        <f t="shared" si="248"/>
        <v>8</v>
      </c>
      <c r="Y2148" s="290"/>
      <c r="Z2148" s="291">
        <f t="shared" si="249"/>
        <v>16058.24</v>
      </c>
      <c r="AA2148" s="294">
        <f>VLOOKUP(G2148,Ma_KH!$A:$R,14,0)</f>
        <v>60</v>
      </c>
    </row>
    <row r="2149" spans="1:27" x14ac:dyDescent="0.25">
      <c r="A2149" s="277">
        <v>46049</v>
      </c>
      <c r="B2149" s="278">
        <v>4183832180</v>
      </c>
      <c r="C2149" s="288" t="s">
        <v>15180</v>
      </c>
      <c r="D2149" s="286">
        <v>46056</v>
      </c>
      <c r="E2149" s="213"/>
      <c r="F2149" s="214"/>
      <c r="G2149" s="255" t="s">
        <v>14480</v>
      </c>
      <c r="H2149" s="213"/>
      <c r="I2149" s="212">
        <v>4183832180</v>
      </c>
      <c r="J2149" s="212" t="s">
        <v>1782</v>
      </c>
      <c r="K2149" s="212" t="s">
        <v>27</v>
      </c>
      <c r="L2149" s="215" t="str">
        <f>VLOOKUP($K2149,[1]TONG_SL!$A$1:$D$65536,2,0)</f>
        <v>Chân giò heo muối 300g</v>
      </c>
      <c r="M2149" s="247"/>
      <c r="N2149" s="215" t="str">
        <f t="shared" ref="N2149:N2212" si="250">IF($B2149&lt;&gt;"","K-C6","")</f>
        <v>K-C6</v>
      </c>
      <c r="O2149" s="222"/>
      <c r="P2149" s="222"/>
      <c r="Q2149" s="215" t="str">
        <f>VLOOKUP(K2149,TONG_SL!$A:$D,3,0)</f>
        <v>Túi</v>
      </c>
      <c r="R2149" s="224">
        <v>8</v>
      </c>
      <c r="S2149" s="290"/>
      <c r="T2149" s="290">
        <f>VLOOKUP(VLOOKUP(G2149,Ma_KH!$A:$R,18,0)&amp;K2149,Gia_MB!$A:$F,6,0)</f>
        <v>73431</v>
      </c>
      <c r="U2149" s="291">
        <f t="shared" si="246"/>
        <v>587448</v>
      </c>
      <c r="V2149" s="290"/>
      <c r="W2149" s="292">
        <f t="shared" si="247"/>
        <v>0</v>
      </c>
      <c r="X2149" s="293" t="str">
        <f t="shared" si="248"/>
        <v>8</v>
      </c>
      <c r="Y2149" s="290"/>
      <c r="Z2149" s="291">
        <f t="shared" si="249"/>
        <v>46995.840000000004</v>
      </c>
      <c r="AA2149" s="294">
        <f>VLOOKUP(G2149,Ma_KH!$A:$R,14,0)</f>
        <v>60</v>
      </c>
    </row>
    <row r="2150" spans="1:27" x14ac:dyDescent="0.25">
      <c r="A2150" s="277">
        <v>46049</v>
      </c>
      <c r="B2150" s="278">
        <v>4183832180</v>
      </c>
      <c r="C2150" s="288" t="s">
        <v>15180</v>
      </c>
      <c r="D2150" s="286">
        <v>46056</v>
      </c>
      <c r="E2150" s="213"/>
      <c r="F2150" s="214"/>
      <c r="G2150" s="255" t="s">
        <v>14480</v>
      </c>
      <c r="H2150" s="213"/>
      <c r="I2150" s="212">
        <v>4183832180</v>
      </c>
      <c r="J2150" s="212" t="s">
        <v>1782</v>
      </c>
      <c r="K2150" s="212" t="s">
        <v>30</v>
      </c>
      <c r="L2150" s="215" t="str">
        <f>VLOOKUP($K2150,[1]TONG_SL!$A$1:$D$65536,2,0)</f>
        <v>Gà muối 500g</v>
      </c>
      <c r="M2150" s="247"/>
      <c r="N2150" s="215" t="str">
        <f t="shared" si="250"/>
        <v>K-C6</v>
      </c>
      <c r="O2150" s="222"/>
      <c r="P2150" s="222"/>
      <c r="Q2150" s="215" t="str">
        <f>VLOOKUP(K2150,TONG_SL!$A:$D,3,0)</f>
        <v>Túi</v>
      </c>
      <c r="R2150" s="224">
        <v>8</v>
      </c>
      <c r="S2150" s="290"/>
      <c r="T2150" s="290">
        <f>VLOOKUP(VLOOKUP(G2150,Ma_KH!$A:$R,18,0)&amp;K2150,Gia_MB!$A:$F,6,0)</f>
        <v>116611</v>
      </c>
      <c r="U2150" s="291">
        <f t="shared" si="246"/>
        <v>932888</v>
      </c>
      <c r="V2150" s="290"/>
      <c r="W2150" s="292">
        <f t="shared" si="247"/>
        <v>0</v>
      </c>
      <c r="X2150" s="293" t="str">
        <f t="shared" si="248"/>
        <v>8</v>
      </c>
      <c r="Y2150" s="290"/>
      <c r="Z2150" s="291">
        <f t="shared" si="249"/>
        <v>74631.040000000008</v>
      </c>
      <c r="AA2150" s="294">
        <f>VLOOKUP(G2150,Ma_KH!$A:$R,14,0)</f>
        <v>60</v>
      </c>
    </row>
    <row r="2151" spans="1:27" x14ac:dyDescent="0.25">
      <c r="A2151" s="277">
        <v>46049</v>
      </c>
      <c r="B2151" s="278">
        <v>4183832180</v>
      </c>
      <c r="C2151" s="288" t="s">
        <v>15180</v>
      </c>
      <c r="D2151" s="286">
        <v>46056</v>
      </c>
      <c r="E2151" s="213"/>
      <c r="F2151" s="214"/>
      <c r="G2151" s="255" t="s">
        <v>14480</v>
      </c>
      <c r="H2151" s="213"/>
      <c r="I2151" s="212">
        <v>4183832180</v>
      </c>
      <c r="J2151" s="212" t="s">
        <v>1782</v>
      </c>
      <c r="K2151" s="212" t="s">
        <v>32</v>
      </c>
      <c r="L2151" s="215" t="str">
        <f>VLOOKUP($K2151,[1]TONG_SL!$A$1:$D$65536,2,0)</f>
        <v>Giò Tai Lưỡi Xào 250g</v>
      </c>
      <c r="M2151" s="247"/>
      <c r="N2151" s="215" t="str">
        <f t="shared" si="250"/>
        <v>K-C6</v>
      </c>
      <c r="O2151" s="222"/>
      <c r="P2151" s="222"/>
      <c r="Q2151" s="215" t="str">
        <f>VLOOKUP(K2151,TONG_SL!$A:$D,3,0)</f>
        <v>Túi</v>
      </c>
      <c r="R2151" s="224">
        <v>4</v>
      </c>
      <c r="S2151" s="290"/>
      <c r="T2151" s="290">
        <f>VLOOKUP(VLOOKUP(G2151,Ma_KH!$A:$R,18,0)&amp;K2151,Gia_MB!$A:$F,6,0)</f>
        <v>50182</v>
      </c>
      <c r="U2151" s="291">
        <f t="shared" si="246"/>
        <v>200728</v>
      </c>
      <c r="V2151" s="290"/>
      <c r="W2151" s="292">
        <f t="shared" si="247"/>
        <v>0</v>
      </c>
      <c r="X2151" s="293" t="str">
        <f t="shared" si="248"/>
        <v>8</v>
      </c>
      <c r="Y2151" s="290"/>
      <c r="Z2151" s="291">
        <f t="shared" si="249"/>
        <v>16058.24</v>
      </c>
      <c r="AA2151" s="294">
        <f>VLOOKUP(G2151,Ma_KH!$A:$R,14,0)</f>
        <v>60</v>
      </c>
    </row>
    <row r="2152" spans="1:27" x14ac:dyDescent="0.25">
      <c r="A2152" s="277">
        <v>46049</v>
      </c>
      <c r="B2152" s="278">
        <v>4183832180</v>
      </c>
      <c r="C2152" s="288" t="s">
        <v>15180</v>
      </c>
      <c r="D2152" s="286">
        <v>46056</v>
      </c>
      <c r="E2152" s="213"/>
      <c r="F2152" s="214"/>
      <c r="G2152" s="255" t="s">
        <v>14480</v>
      </c>
      <c r="H2152" s="213"/>
      <c r="I2152" s="212">
        <v>4183832180</v>
      </c>
      <c r="J2152" s="212" t="s">
        <v>1782</v>
      </c>
      <c r="K2152" s="212" t="s">
        <v>48</v>
      </c>
      <c r="L2152" s="215" t="str">
        <f>VLOOKUP($K2152,[1]TONG_SL!$A$1:$D$65536,2,0)</f>
        <v>Mọc Nấm Hương 250g</v>
      </c>
      <c r="M2152" s="247"/>
      <c r="N2152" s="215" t="str">
        <f t="shared" si="250"/>
        <v>K-C6</v>
      </c>
      <c r="O2152" s="222"/>
      <c r="P2152" s="222"/>
      <c r="Q2152" s="215" t="str">
        <f>VLOOKUP(K2152,TONG_SL!$A:$D,3,0)</f>
        <v>Túi</v>
      </c>
      <c r="R2152" s="224">
        <v>4</v>
      </c>
      <c r="S2152" s="290"/>
      <c r="T2152" s="290">
        <f>VLOOKUP(VLOOKUP(G2152,Ma_KH!$A:$R,18,0)&amp;K2152,Gia_MB!$A:$F,6,0)</f>
        <v>46000</v>
      </c>
      <c r="U2152" s="291">
        <f t="shared" si="246"/>
        <v>184000</v>
      </c>
      <c r="V2152" s="290"/>
      <c r="W2152" s="292">
        <f t="shared" si="247"/>
        <v>0</v>
      </c>
      <c r="X2152" s="293" t="str">
        <f t="shared" si="248"/>
        <v>8</v>
      </c>
      <c r="Y2152" s="290"/>
      <c r="Z2152" s="291">
        <f t="shared" si="249"/>
        <v>14720</v>
      </c>
      <c r="AA2152" s="294">
        <f>VLOOKUP(G2152,Ma_KH!$A:$R,14,0)</f>
        <v>60</v>
      </c>
    </row>
    <row r="2153" spans="1:27" x14ac:dyDescent="0.25">
      <c r="A2153" s="277">
        <v>46049</v>
      </c>
      <c r="B2153" s="278">
        <v>4183832180</v>
      </c>
      <c r="C2153" s="288" t="s">
        <v>15180</v>
      </c>
      <c r="D2153" s="286">
        <v>46056</v>
      </c>
      <c r="E2153" s="213"/>
      <c r="F2153" s="214"/>
      <c r="G2153" s="255" t="s">
        <v>14480</v>
      </c>
      <c r="H2153" s="213"/>
      <c r="I2153" s="212">
        <v>4183832180</v>
      </c>
      <c r="J2153" s="212" t="s">
        <v>1782</v>
      </c>
      <c r="K2153" s="212" t="s">
        <v>37</v>
      </c>
      <c r="L2153" s="215" t="str">
        <f>VLOOKUP($K2153,[1]TONG_SL!$A$1:$D$65536,2,0)</f>
        <v>Chả cốm 300g</v>
      </c>
      <c r="M2153" s="247"/>
      <c r="N2153" s="215" t="str">
        <f t="shared" si="250"/>
        <v>K-C6</v>
      </c>
      <c r="O2153" s="222"/>
      <c r="P2153" s="222"/>
      <c r="Q2153" s="215" t="str">
        <f>VLOOKUP(K2153,TONG_SL!$A:$D,3,0)</f>
        <v>Túi</v>
      </c>
      <c r="R2153" s="224">
        <v>2</v>
      </c>
      <c r="S2153" s="290"/>
      <c r="T2153" s="290">
        <f>VLOOKUP(VLOOKUP(G2153,Ma_KH!$A:$R,18,0)&amp;K2153,Gia_MB!$A:$F,6,0)</f>
        <v>74250</v>
      </c>
      <c r="U2153" s="291">
        <f t="shared" si="246"/>
        <v>148500</v>
      </c>
      <c r="V2153" s="290"/>
      <c r="W2153" s="292">
        <f t="shared" si="247"/>
        <v>0</v>
      </c>
      <c r="X2153" s="293" t="str">
        <f t="shared" si="248"/>
        <v>8</v>
      </c>
      <c r="Y2153" s="290"/>
      <c r="Z2153" s="291">
        <f t="shared" si="249"/>
        <v>11880</v>
      </c>
      <c r="AA2153" s="294">
        <f>VLOOKUP(G2153,Ma_KH!$A:$R,14,0)</f>
        <v>60</v>
      </c>
    </row>
    <row r="2154" spans="1:27" x14ac:dyDescent="0.25">
      <c r="A2154" s="277">
        <v>46049</v>
      </c>
      <c r="B2154" s="278">
        <v>4183833204</v>
      </c>
      <c r="C2154" s="288" t="s">
        <v>15180</v>
      </c>
      <c r="D2154" s="286">
        <v>46056</v>
      </c>
      <c r="E2154" s="213"/>
      <c r="F2154" s="214"/>
      <c r="G2154" s="255" t="s">
        <v>14496</v>
      </c>
      <c r="H2154" s="213"/>
      <c r="I2154" s="212">
        <v>4183833204</v>
      </c>
      <c r="J2154" s="212" t="s">
        <v>1782</v>
      </c>
      <c r="K2154" s="212" t="s">
        <v>48</v>
      </c>
      <c r="L2154" s="215" t="str">
        <f>VLOOKUP($K2154,[1]TONG_SL!$A$1:$D$65536,2,0)</f>
        <v>Mọc Nấm Hương 250g</v>
      </c>
      <c r="M2154" s="247"/>
      <c r="N2154" s="215" t="str">
        <f t="shared" si="250"/>
        <v>K-C6</v>
      </c>
      <c r="O2154" s="222"/>
      <c r="P2154" s="222"/>
      <c r="Q2154" s="215" t="str">
        <f>VLOOKUP(K2154,TONG_SL!$A:$D,3,0)</f>
        <v>Túi</v>
      </c>
      <c r="R2154" s="224">
        <v>5</v>
      </c>
      <c r="S2154" s="290"/>
      <c r="T2154" s="290">
        <f>VLOOKUP(VLOOKUP(G2154,Ma_KH!$A:$R,18,0)&amp;K2154,Gia_MB!$A:$F,6,0)</f>
        <v>46000</v>
      </c>
      <c r="U2154" s="291">
        <f t="shared" si="246"/>
        <v>230000</v>
      </c>
      <c r="V2154" s="290"/>
      <c r="W2154" s="292">
        <f t="shared" si="247"/>
        <v>0</v>
      </c>
      <c r="X2154" s="293" t="str">
        <f t="shared" si="248"/>
        <v>8</v>
      </c>
      <c r="Y2154" s="290"/>
      <c r="Z2154" s="291">
        <f t="shared" si="249"/>
        <v>18400</v>
      </c>
      <c r="AA2154" s="294">
        <f>VLOOKUP(G2154,Ma_KH!$A:$R,14,0)</f>
        <v>60</v>
      </c>
    </row>
    <row r="2155" spans="1:27" x14ac:dyDescent="0.25">
      <c r="A2155" s="277">
        <v>46049</v>
      </c>
      <c r="B2155" s="278">
        <v>4183833204</v>
      </c>
      <c r="C2155" s="288" t="s">
        <v>15180</v>
      </c>
      <c r="D2155" s="286">
        <v>46056</v>
      </c>
      <c r="E2155" s="213"/>
      <c r="F2155" s="214"/>
      <c r="G2155" s="255" t="s">
        <v>14496</v>
      </c>
      <c r="H2155" s="213"/>
      <c r="I2155" s="212">
        <v>4183833204</v>
      </c>
      <c r="J2155" s="212" t="s">
        <v>1782</v>
      </c>
      <c r="K2155" s="212" t="s">
        <v>30</v>
      </c>
      <c r="L2155" s="215" t="str">
        <f>VLOOKUP($K2155,[1]TONG_SL!$A$1:$D$65536,2,0)</f>
        <v>Gà muối 500g</v>
      </c>
      <c r="M2155" s="247"/>
      <c r="N2155" s="215" t="str">
        <f t="shared" si="250"/>
        <v>K-C6</v>
      </c>
      <c r="O2155" s="222"/>
      <c r="P2155" s="222"/>
      <c r="Q2155" s="215" t="str">
        <f>VLOOKUP(K2155,TONG_SL!$A:$D,3,0)</f>
        <v>Túi</v>
      </c>
      <c r="R2155" s="224">
        <v>7</v>
      </c>
      <c r="S2155" s="290"/>
      <c r="T2155" s="290">
        <f>VLOOKUP(VLOOKUP(G2155,Ma_KH!$A:$R,18,0)&amp;K2155,Gia_MB!$A:$F,6,0)</f>
        <v>116611</v>
      </c>
      <c r="U2155" s="291">
        <f t="shared" si="246"/>
        <v>816277</v>
      </c>
      <c r="V2155" s="290"/>
      <c r="W2155" s="292">
        <f t="shared" si="247"/>
        <v>0</v>
      </c>
      <c r="X2155" s="293" t="str">
        <f t="shared" si="248"/>
        <v>8</v>
      </c>
      <c r="Y2155" s="290"/>
      <c r="Z2155" s="291">
        <f t="shared" si="249"/>
        <v>65302.16</v>
      </c>
      <c r="AA2155" s="294">
        <f>VLOOKUP(G2155,Ma_KH!$A:$R,14,0)</f>
        <v>60</v>
      </c>
    </row>
    <row r="2156" spans="1:27" x14ac:dyDescent="0.25">
      <c r="A2156" s="277">
        <v>46049</v>
      </c>
      <c r="B2156" s="278">
        <v>4183832264</v>
      </c>
      <c r="C2156" s="288" t="s">
        <v>15180</v>
      </c>
      <c r="D2156" s="286">
        <v>46056</v>
      </c>
      <c r="E2156" s="213"/>
      <c r="F2156" s="214"/>
      <c r="G2156" s="255" t="s">
        <v>14488</v>
      </c>
      <c r="H2156" s="213"/>
      <c r="I2156" s="212">
        <v>4183832264</v>
      </c>
      <c r="J2156" s="212" t="s">
        <v>1782</v>
      </c>
      <c r="K2156" s="212" t="s">
        <v>30</v>
      </c>
      <c r="L2156" s="215" t="str">
        <f>VLOOKUP($K2156,[1]TONG_SL!$A$1:$D$65536,2,0)</f>
        <v>Gà muối 500g</v>
      </c>
      <c r="M2156" s="247"/>
      <c r="N2156" s="215" t="str">
        <f t="shared" si="250"/>
        <v>K-C6</v>
      </c>
      <c r="O2156" s="222"/>
      <c r="P2156" s="222"/>
      <c r="Q2156" s="215" t="str">
        <f>VLOOKUP(K2156,TONG_SL!$A:$D,3,0)</f>
        <v>Túi</v>
      </c>
      <c r="R2156" s="224">
        <v>10</v>
      </c>
      <c r="S2156" s="290"/>
      <c r="T2156" s="290">
        <f>VLOOKUP(VLOOKUP(G2156,Ma_KH!$A:$R,18,0)&amp;K2156,Gia_MB!$A:$F,6,0)</f>
        <v>116611</v>
      </c>
      <c r="U2156" s="291">
        <f t="shared" ref="U2156:U2175" si="251">T2156*R2156</f>
        <v>1166110</v>
      </c>
      <c r="V2156" s="290"/>
      <c r="W2156" s="292">
        <f t="shared" ref="W2156:W2175" si="252">U2156*V2156</f>
        <v>0</v>
      </c>
      <c r="X2156" s="293" t="str">
        <f t="shared" ref="X2156:X2175" si="253">IF(B2156&lt;&gt;"","8","0")</f>
        <v>8</v>
      </c>
      <c r="Y2156" s="290"/>
      <c r="Z2156" s="291">
        <f t="shared" ref="Z2156:Z2175" si="254">U2156*X2156%</f>
        <v>93288.8</v>
      </c>
      <c r="AA2156" s="294">
        <f>VLOOKUP(G2156,Ma_KH!$A:$R,14,0)</f>
        <v>60</v>
      </c>
    </row>
    <row r="2157" spans="1:27" x14ac:dyDescent="0.25">
      <c r="A2157" s="277">
        <v>46049</v>
      </c>
      <c r="B2157" s="278">
        <v>4183832059</v>
      </c>
      <c r="C2157" s="288" t="s">
        <v>15180</v>
      </c>
      <c r="D2157" s="286">
        <v>46056</v>
      </c>
      <c r="E2157" s="213"/>
      <c r="F2157" s="214"/>
      <c r="G2157" s="255" t="s">
        <v>14471</v>
      </c>
      <c r="H2157" s="213"/>
      <c r="I2157" s="212">
        <v>4183832059</v>
      </c>
      <c r="J2157" s="212" t="s">
        <v>1782</v>
      </c>
      <c r="K2157" s="212" t="s">
        <v>27</v>
      </c>
      <c r="L2157" s="215" t="str">
        <f>VLOOKUP($K2157,[1]TONG_SL!$A$1:$D$65536,2,0)</f>
        <v>Chân giò heo muối 300g</v>
      </c>
      <c r="M2157" s="247"/>
      <c r="N2157" s="215" t="str">
        <f t="shared" si="250"/>
        <v>K-C6</v>
      </c>
      <c r="O2157" s="222"/>
      <c r="P2157" s="222"/>
      <c r="Q2157" s="215" t="str">
        <f>VLOOKUP(K2157,TONG_SL!$A:$D,3,0)</f>
        <v>Túi</v>
      </c>
      <c r="R2157" s="224">
        <v>4</v>
      </c>
      <c r="S2157" s="290"/>
      <c r="T2157" s="290">
        <f>VLOOKUP(VLOOKUP(G2157,Ma_KH!$A:$R,18,0)&amp;K2157,Gia_MB!$A:$F,6,0)</f>
        <v>73431</v>
      </c>
      <c r="U2157" s="291">
        <f t="shared" si="251"/>
        <v>293724</v>
      </c>
      <c r="V2157" s="290"/>
      <c r="W2157" s="292">
        <f t="shared" si="252"/>
        <v>0</v>
      </c>
      <c r="X2157" s="293" t="str">
        <f t="shared" si="253"/>
        <v>8</v>
      </c>
      <c r="Y2157" s="290"/>
      <c r="Z2157" s="291">
        <f t="shared" si="254"/>
        <v>23497.920000000002</v>
      </c>
      <c r="AA2157" s="294">
        <f>VLOOKUP(G2157,Ma_KH!$A:$R,14,0)</f>
        <v>60</v>
      </c>
    </row>
    <row r="2158" spans="1:27" x14ac:dyDescent="0.25">
      <c r="A2158" s="277">
        <v>46049</v>
      </c>
      <c r="B2158" s="278">
        <v>4183832059</v>
      </c>
      <c r="C2158" s="288" t="s">
        <v>15180</v>
      </c>
      <c r="D2158" s="286">
        <v>46056</v>
      </c>
      <c r="E2158" s="213"/>
      <c r="F2158" s="214"/>
      <c r="G2158" s="255" t="s">
        <v>14471</v>
      </c>
      <c r="H2158" s="213"/>
      <c r="I2158" s="212">
        <v>4183832059</v>
      </c>
      <c r="J2158" s="212" t="s">
        <v>1782</v>
      </c>
      <c r="K2158" s="212" t="s">
        <v>30</v>
      </c>
      <c r="L2158" s="215" t="str">
        <f>VLOOKUP($K2158,[1]TONG_SL!$A$1:$D$65536,2,0)</f>
        <v>Gà muối 500g</v>
      </c>
      <c r="M2158" s="247"/>
      <c r="N2158" s="215" t="str">
        <f t="shared" si="250"/>
        <v>K-C6</v>
      </c>
      <c r="O2158" s="222"/>
      <c r="P2158" s="222"/>
      <c r="Q2158" s="215" t="str">
        <f>VLOOKUP(K2158,TONG_SL!$A:$D,3,0)</f>
        <v>Túi</v>
      </c>
      <c r="R2158" s="224">
        <v>6</v>
      </c>
      <c r="S2158" s="290"/>
      <c r="T2158" s="290">
        <f>VLOOKUP(VLOOKUP(G2158,Ma_KH!$A:$R,18,0)&amp;K2158,Gia_MB!$A:$F,6,0)</f>
        <v>116611</v>
      </c>
      <c r="U2158" s="291">
        <f t="shared" si="251"/>
        <v>699666</v>
      </c>
      <c r="V2158" s="290"/>
      <c r="W2158" s="292">
        <f t="shared" si="252"/>
        <v>0</v>
      </c>
      <c r="X2158" s="293" t="str">
        <f t="shared" si="253"/>
        <v>8</v>
      </c>
      <c r="Y2158" s="290"/>
      <c r="Z2158" s="291">
        <f t="shared" si="254"/>
        <v>55973.279999999999</v>
      </c>
      <c r="AA2158" s="294">
        <f>VLOOKUP(G2158,Ma_KH!$A:$R,14,0)</f>
        <v>60</v>
      </c>
    </row>
    <row r="2159" spans="1:27" x14ac:dyDescent="0.25">
      <c r="A2159" s="277">
        <v>46049</v>
      </c>
      <c r="B2159" s="278">
        <v>4183832059</v>
      </c>
      <c r="C2159" s="288" t="s">
        <v>15180</v>
      </c>
      <c r="D2159" s="286">
        <v>46056</v>
      </c>
      <c r="E2159" s="213"/>
      <c r="F2159" s="214"/>
      <c r="G2159" s="255" t="s">
        <v>14471</v>
      </c>
      <c r="H2159" s="213"/>
      <c r="I2159" s="212">
        <v>4183832059</v>
      </c>
      <c r="J2159" s="212" t="s">
        <v>1782</v>
      </c>
      <c r="K2159" s="212" t="s">
        <v>32</v>
      </c>
      <c r="L2159" s="215" t="str">
        <f>VLOOKUP($K2159,[1]TONG_SL!$A$1:$D$65536,2,0)</f>
        <v>Giò Tai Lưỡi Xào 250g</v>
      </c>
      <c r="M2159" s="247"/>
      <c r="N2159" s="215" t="str">
        <f t="shared" si="250"/>
        <v>K-C6</v>
      </c>
      <c r="O2159" s="222"/>
      <c r="P2159" s="222"/>
      <c r="Q2159" s="215" t="str">
        <f>VLOOKUP(K2159,TONG_SL!$A:$D,3,0)</f>
        <v>Túi</v>
      </c>
      <c r="R2159" s="224">
        <v>4</v>
      </c>
      <c r="S2159" s="290"/>
      <c r="T2159" s="290">
        <f>VLOOKUP(VLOOKUP(G2159,Ma_KH!$A:$R,18,0)&amp;K2159,Gia_MB!$A:$F,6,0)</f>
        <v>50182</v>
      </c>
      <c r="U2159" s="291">
        <f t="shared" si="251"/>
        <v>200728</v>
      </c>
      <c r="V2159" s="290"/>
      <c r="W2159" s="292">
        <f t="shared" si="252"/>
        <v>0</v>
      </c>
      <c r="X2159" s="293" t="str">
        <f t="shared" si="253"/>
        <v>8</v>
      </c>
      <c r="Y2159" s="290"/>
      <c r="Z2159" s="291">
        <f t="shared" si="254"/>
        <v>16058.24</v>
      </c>
      <c r="AA2159" s="294">
        <f>VLOOKUP(G2159,Ma_KH!$A:$R,14,0)</f>
        <v>60</v>
      </c>
    </row>
    <row r="2160" spans="1:27" x14ac:dyDescent="0.25">
      <c r="A2160" s="277">
        <v>46049</v>
      </c>
      <c r="B2160" s="278">
        <v>4183832429</v>
      </c>
      <c r="C2160" s="288" t="s">
        <v>15180</v>
      </c>
      <c r="D2160" s="286">
        <v>46056</v>
      </c>
      <c r="E2160" s="213"/>
      <c r="F2160" s="214"/>
      <c r="G2160" s="255" t="s">
        <v>14498</v>
      </c>
      <c r="H2160" s="213"/>
      <c r="I2160" s="212">
        <v>4183832429</v>
      </c>
      <c r="J2160" s="212" t="s">
        <v>1782</v>
      </c>
      <c r="K2160" s="212" t="s">
        <v>30</v>
      </c>
      <c r="L2160" s="215" t="str">
        <f>VLOOKUP($K2160,[1]TONG_SL!$A$1:$D$65536,2,0)</f>
        <v>Gà muối 500g</v>
      </c>
      <c r="M2160" s="247"/>
      <c r="N2160" s="215" t="str">
        <f t="shared" si="250"/>
        <v>K-C6</v>
      </c>
      <c r="O2160" s="222"/>
      <c r="P2160" s="222"/>
      <c r="Q2160" s="215" t="str">
        <f>VLOOKUP(K2160,TONG_SL!$A:$D,3,0)</f>
        <v>Túi</v>
      </c>
      <c r="R2160" s="224">
        <v>12</v>
      </c>
      <c r="S2160" s="290"/>
      <c r="T2160" s="290">
        <f>VLOOKUP(VLOOKUP(G2160,Ma_KH!$A:$R,18,0)&amp;K2160,Gia_MB!$A:$F,6,0)</f>
        <v>116611</v>
      </c>
      <c r="U2160" s="291">
        <f t="shared" si="251"/>
        <v>1399332</v>
      </c>
      <c r="V2160" s="290"/>
      <c r="W2160" s="292">
        <f t="shared" si="252"/>
        <v>0</v>
      </c>
      <c r="X2160" s="293" t="str">
        <f t="shared" si="253"/>
        <v>8</v>
      </c>
      <c r="Y2160" s="290"/>
      <c r="Z2160" s="291">
        <f t="shared" si="254"/>
        <v>111946.56</v>
      </c>
      <c r="AA2160" s="294">
        <f>VLOOKUP(G2160,Ma_KH!$A:$R,14,0)</f>
        <v>60</v>
      </c>
    </row>
    <row r="2161" spans="1:27" x14ac:dyDescent="0.25">
      <c r="A2161" s="277">
        <v>46049</v>
      </c>
      <c r="B2161" s="278">
        <v>4183832429</v>
      </c>
      <c r="C2161" s="288" t="s">
        <v>15180</v>
      </c>
      <c r="D2161" s="286">
        <v>46056</v>
      </c>
      <c r="E2161" s="213"/>
      <c r="F2161" s="214"/>
      <c r="G2161" s="255" t="s">
        <v>14498</v>
      </c>
      <c r="H2161" s="213"/>
      <c r="I2161" s="212">
        <v>4183832429</v>
      </c>
      <c r="J2161" s="212" t="s">
        <v>1782</v>
      </c>
      <c r="K2161" s="212" t="s">
        <v>32</v>
      </c>
      <c r="L2161" s="215" t="str">
        <f>VLOOKUP($K2161,[1]TONG_SL!$A$1:$D$65536,2,0)</f>
        <v>Giò Tai Lưỡi Xào 250g</v>
      </c>
      <c r="M2161" s="247"/>
      <c r="N2161" s="215" t="str">
        <f t="shared" si="250"/>
        <v>K-C6</v>
      </c>
      <c r="O2161" s="222"/>
      <c r="P2161" s="222"/>
      <c r="Q2161" s="215" t="str">
        <f>VLOOKUP(K2161,TONG_SL!$A:$D,3,0)</f>
        <v>Túi</v>
      </c>
      <c r="R2161" s="224">
        <v>4</v>
      </c>
      <c r="S2161" s="290"/>
      <c r="T2161" s="290">
        <f>VLOOKUP(VLOOKUP(G2161,Ma_KH!$A:$R,18,0)&amp;K2161,Gia_MB!$A:$F,6,0)</f>
        <v>50182</v>
      </c>
      <c r="U2161" s="291">
        <f t="shared" si="251"/>
        <v>200728</v>
      </c>
      <c r="V2161" s="290"/>
      <c r="W2161" s="292">
        <f t="shared" si="252"/>
        <v>0</v>
      </c>
      <c r="X2161" s="293" t="str">
        <f t="shared" si="253"/>
        <v>8</v>
      </c>
      <c r="Y2161" s="290"/>
      <c r="Z2161" s="291">
        <f t="shared" si="254"/>
        <v>16058.24</v>
      </c>
      <c r="AA2161" s="294">
        <f>VLOOKUP(G2161,Ma_KH!$A:$R,14,0)</f>
        <v>60</v>
      </c>
    </row>
    <row r="2162" spans="1:27" x14ac:dyDescent="0.25">
      <c r="A2162" s="277">
        <v>46049</v>
      </c>
      <c r="B2162" s="278">
        <v>4183833178</v>
      </c>
      <c r="C2162" s="288" t="s">
        <v>15180</v>
      </c>
      <c r="D2162" s="286">
        <v>46056</v>
      </c>
      <c r="E2162" s="213"/>
      <c r="F2162" s="214"/>
      <c r="G2162" s="255" t="s">
        <v>14475</v>
      </c>
      <c r="H2162" s="213"/>
      <c r="I2162" s="212">
        <v>4183833178</v>
      </c>
      <c r="J2162" s="212" t="s">
        <v>1782</v>
      </c>
      <c r="K2162" s="212" t="s">
        <v>30</v>
      </c>
      <c r="L2162" s="215" t="str">
        <f>VLOOKUP($K2162,[1]TONG_SL!$A$1:$D$65536,2,0)</f>
        <v>Gà muối 500g</v>
      </c>
      <c r="M2162" s="247"/>
      <c r="N2162" s="215" t="str">
        <f t="shared" si="250"/>
        <v>K-C6</v>
      </c>
      <c r="O2162" s="222"/>
      <c r="P2162" s="222"/>
      <c r="Q2162" s="215" t="str">
        <f>VLOOKUP(K2162,TONG_SL!$A:$D,3,0)</f>
        <v>Túi</v>
      </c>
      <c r="R2162" s="224">
        <v>8</v>
      </c>
      <c r="S2162" s="290"/>
      <c r="T2162" s="290">
        <f>VLOOKUP(VLOOKUP(G2162,Ma_KH!$A:$R,18,0)&amp;K2162,Gia_MB!$A:$F,6,0)</f>
        <v>116611</v>
      </c>
      <c r="U2162" s="291">
        <f t="shared" si="251"/>
        <v>932888</v>
      </c>
      <c r="V2162" s="290"/>
      <c r="W2162" s="292">
        <f t="shared" si="252"/>
        <v>0</v>
      </c>
      <c r="X2162" s="293" t="str">
        <f t="shared" si="253"/>
        <v>8</v>
      </c>
      <c r="Y2162" s="290"/>
      <c r="Z2162" s="291">
        <f t="shared" si="254"/>
        <v>74631.040000000008</v>
      </c>
      <c r="AA2162" s="294">
        <f>VLOOKUP(G2162,Ma_KH!$A:$R,14,0)</f>
        <v>60</v>
      </c>
    </row>
    <row r="2163" spans="1:27" x14ac:dyDescent="0.25">
      <c r="A2163" s="277">
        <v>46049</v>
      </c>
      <c r="B2163" s="278">
        <v>4183833178</v>
      </c>
      <c r="C2163" s="288" t="s">
        <v>15180</v>
      </c>
      <c r="D2163" s="286">
        <v>46056</v>
      </c>
      <c r="E2163" s="213"/>
      <c r="F2163" s="214"/>
      <c r="G2163" s="255" t="s">
        <v>14475</v>
      </c>
      <c r="H2163" s="213"/>
      <c r="I2163" s="212">
        <v>4183833178</v>
      </c>
      <c r="J2163" s="212" t="s">
        <v>1782</v>
      </c>
      <c r="K2163" s="212" t="s">
        <v>34</v>
      </c>
      <c r="L2163" s="215" t="str">
        <f>VLOOKUP($K2163,[1]TONG_SL!$A$1:$D$65536,2,0)</f>
        <v>Tai heo muối 200g</v>
      </c>
      <c r="M2163" s="247"/>
      <c r="N2163" s="215" t="str">
        <f t="shared" si="250"/>
        <v>K-C6</v>
      </c>
      <c r="O2163" s="222"/>
      <c r="P2163" s="222"/>
      <c r="Q2163" s="215" t="str">
        <f>VLOOKUP(K2163,TONG_SL!$A:$D,3,0)</f>
        <v>Túi</v>
      </c>
      <c r="R2163" s="224">
        <v>3</v>
      </c>
      <c r="S2163" s="290"/>
      <c r="T2163" s="290">
        <f>VLOOKUP(VLOOKUP(G2163,Ma_KH!$A:$R,18,0)&amp;K2163,Gia_MB!$A:$F,6,0)</f>
        <v>55595</v>
      </c>
      <c r="U2163" s="291">
        <f t="shared" si="251"/>
        <v>166785</v>
      </c>
      <c r="V2163" s="290"/>
      <c r="W2163" s="292">
        <f t="shared" si="252"/>
        <v>0</v>
      </c>
      <c r="X2163" s="293" t="str">
        <f t="shared" si="253"/>
        <v>8</v>
      </c>
      <c r="Y2163" s="290"/>
      <c r="Z2163" s="291">
        <f t="shared" si="254"/>
        <v>13342.800000000001</v>
      </c>
      <c r="AA2163" s="294">
        <f>VLOOKUP(G2163,Ma_KH!$A:$R,14,0)</f>
        <v>60</v>
      </c>
    </row>
    <row r="2164" spans="1:27" x14ac:dyDescent="0.25">
      <c r="A2164" s="277">
        <v>46049</v>
      </c>
      <c r="B2164" s="278">
        <v>4183832395</v>
      </c>
      <c r="C2164" s="288" t="s">
        <v>15180</v>
      </c>
      <c r="D2164" s="286">
        <v>46056</v>
      </c>
      <c r="E2164" s="213"/>
      <c r="F2164" s="214"/>
      <c r="G2164" s="255" t="s">
        <v>7736</v>
      </c>
      <c r="H2164" s="213"/>
      <c r="I2164" s="212">
        <v>4183832395</v>
      </c>
      <c r="J2164" s="212" t="s">
        <v>1782</v>
      </c>
      <c r="K2164" s="212" t="s">
        <v>32</v>
      </c>
      <c r="L2164" s="215" t="str">
        <f>VLOOKUP($K2164,[1]TONG_SL!$A$1:$D$65536,2,0)</f>
        <v>Giò Tai Lưỡi Xào 250g</v>
      </c>
      <c r="M2164" s="247"/>
      <c r="N2164" s="215" t="str">
        <f t="shared" si="250"/>
        <v>K-C6</v>
      </c>
      <c r="O2164" s="222"/>
      <c r="P2164" s="222"/>
      <c r="Q2164" s="215" t="str">
        <f>VLOOKUP(K2164,TONG_SL!$A:$D,3,0)</f>
        <v>Túi</v>
      </c>
      <c r="R2164" s="224">
        <v>4</v>
      </c>
      <c r="S2164" s="290"/>
      <c r="T2164" s="290">
        <f>VLOOKUP(VLOOKUP(G2164,Ma_KH!$A:$R,18,0)&amp;K2164,Gia_MB!$A:$F,6,0)</f>
        <v>50182</v>
      </c>
      <c r="U2164" s="291">
        <f t="shared" si="251"/>
        <v>200728</v>
      </c>
      <c r="V2164" s="290"/>
      <c r="W2164" s="292">
        <f t="shared" si="252"/>
        <v>0</v>
      </c>
      <c r="X2164" s="293" t="str">
        <f t="shared" si="253"/>
        <v>8</v>
      </c>
      <c r="Y2164" s="290"/>
      <c r="Z2164" s="291">
        <f t="shared" si="254"/>
        <v>16058.24</v>
      </c>
      <c r="AA2164" s="294">
        <f>VLOOKUP(G2164,Ma_KH!$A:$R,14,0)</f>
        <v>60</v>
      </c>
    </row>
    <row r="2165" spans="1:27" x14ac:dyDescent="0.25">
      <c r="A2165" s="277">
        <v>46049</v>
      </c>
      <c r="B2165" s="278">
        <v>4183832395</v>
      </c>
      <c r="C2165" s="288" t="s">
        <v>15180</v>
      </c>
      <c r="D2165" s="286">
        <v>46056</v>
      </c>
      <c r="E2165" s="213"/>
      <c r="F2165" s="214"/>
      <c r="G2165" s="255" t="s">
        <v>7736</v>
      </c>
      <c r="H2165" s="213"/>
      <c r="I2165" s="212">
        <v>4183832395</v>
      </c>
      <c r="J2165" s="212" t="s">
        <v>1782</v>
      </c>
      <c r="K2165" s="212" t="s">
        <v>30</v>
      </c>
      <c r="L2165" s="215" t="str">
        <f>VLOOKUP($K2165,[1]TONG_SL!$A$1:$D$65536,2,0)</f>
        <v>Gà muối 500g</v>
      </c>
      <c r="M2165" s="247"/>
      <c r="N2165" s="215" t="str">
        <f t="shared" si="250"/>
        <v>K-C6</v>
      </c>
      <c r="O2165" s="222"/>
      <c r="P2165" s="222"/>
      <c r="Q2165" s="215" t="str">
        <f>VLOOKUP(K2165,TONG_SL!$A:$D,3,0)</f>
        <v>Túi</v>
      </c>
      <c r="R2165" s="224">
        <v>6</v>
      </c>
      <c r="S2165" s="290"/>
      <c r="T2165" s="290">
        <f>VLOOKUP(VLOOKUP(G2165,Ma_KH!$A:$R,18,0)&amp;K2165,Gia_MB!$A:$F,6,0)</f>
        <v>116611</v>
      </c>
      <c r="U2165" s="291">
        <f t="shared" si="251"/>
        <v>699666</v>
      </c>
      <c r="V2165" s="290"/>
      <c r="W2165" s="292">
        <f t="shared" si="252"/>
        <v>0</v>
      </c>
      <c r="X2165" s="293" t="str">
        <f t="shared" si="253"/>
        <v>8</v>
      </c>
      <c r="Y2165" s="290"/>
      <c r="Z2165" s="291">
        <f t="shared" si="254"/>
        <v>55973.279999999999</v>
      </c>
      <c r="AA2165" s="294">
        <f>VLOOKUP(G2165,Ma_KH!$A:$R,14,0)</f>
        <v>60</v>
      </c>
    </row>
    <row r="2166" spans="1:27" x14ac:dyDescent="0.25">
      <c r="A2166" s="277">
        <v>46049</v>
      </c>
      <c r="B2166" s="278">
        <v>4183832395</v>
      </c>
      <c r="C2166" s="288" t="s">
        <v>15180</v>
      </c>
      <c r="D2166" s="286">
        <v>46056</v>
      </c>
      <c r="E2166" s="213"/>
      <c r="F2166" s="214"/>
      <c r="G2166" s="255" t="s">
        <v>7736</v>
      </c>
      <c r="H2166" s="213"/>
      <c r="I2166" s="212">
        <v>4183832395</v>
      </c>
      <c r="J2166" s="212" t="s">
        <v>1782</v>
      </c>
      <c r="K2166" s="212" t="s">
        <v>27</v>
      </c>
      <c r="L2166" s="215" t="str">
        <f>VLOOKUP($K2166,[1]TONG_SL!$A$1:$D$65536,2,0)</f>
        <v>Chân giò heo muối 300g</v>
      </c>
      <c r="M2166" s="247"/>
      <c r="N2166" s="215" t="str">
        <f t="shared" si="250"/>
        <v>K-C6</v>
      </c>
      <c r="O2166" s="222"/>
      <c r="P2166" s="222"/>
      <c r="Q2166" s="215" t="str">
        <f>VLOOKUP(K2166,TONG_SL!$A:$D,3,0)</f>
        <v>Túi</v>
      </c>
      <c r="R2166" s="224">
        <v>4</v>
      </c>
      <c r="S2166" s="290"/>
      <c r="T2166" s="290">
        <f>VLOOKUP(VLOOKUP(G2166,Ma_KH!$A:$R,18,0)&amp;K2166,Gia_MB!$A:$F,6,0)</f>
        <v>73431</v>
      </c>
      <c r="U2166" s="291">
        <f t="shared" si="251"/>
        <v>293724</v>
      </c>
      <c r="V2166" s="290"/>
      <c r="W2166" s="292">
        <f t="shared" si="252"/>
        <v>0</v>
      </c>
      <c r="X2166" s="293" t="str">
        <f t="shared" si="253"/>
        <v>8</v>
      </c>
      <c r="Y2166" s="290"/>
      <c r="Z2166" s="291">
        <f t="shared" si="254"/>
        <v>23497.920000000002</v>
      </c>
      <c r="AA2166" s="294">
        <f>VLOOKUP(G2166,Ma_KH!$A:$R,14,0)</f>
        <v>60</v>
      </c>
    </row>
    <row r="2167" spans="1:27" x14ac:dyDescent="0.25">
      <c r="A2167" s="277">
        <v>46049</v>
      </c>
      <c r="B2167" s="278">
        <v>4183832622</v>
      </c>
      <c r="C2167" s="288" t="s">
        <v>15180</v>
      </c>
      <c r="D2167" s="286">
        <v>46056</v>
      </c>
      <c r="E2167" s="213"/>
      <c r="F2167" s="214"/>
      <c r="G2167" s="255" t="s">
        <v>14522</v>
      </c>
      <c r="H2167" s="213"/>
      <c r="I2167" s="212">
        <v>4183832622</v>
      </c>
      <c r="J2167" s="212" t="s">
        <v>1782</v>
      </c>
      <c r="K2167" s="212" t="s">
        <v>30</v>
      </c>
      <c r="L2167" s="215" t="str">
        <f>VLOOKUP($K2167,[1]TONG_SL!$A$1:$D$65536,2,0)</f>
        <v>Gà muối 500g</v>
      </c>
      <c r="M2167" s="247"/>
      <c r="N2167" s="215" t="str">
        <f t="shared" si="250"/>
        <v>K-C6</v>
      </c>
      <c r="O2167" s="222"/>
      <c r="P2167" s="222"/>
      <c r="Q2167" s="215" t="str">
        <f>VLOOKUP(K2167,TONG_SL!$A:$D,3,0)</f>
        <v>Túi</v>
      </c>
      <c r="R2167" s="224">
        <v>6</v>
      </c>
      <c r="S2167" s="290"/>
      <c r="T2167" s="290">
        <f>VLOOKUP(VLOOKUP(G2167,Ma_KH!$A:$R,18,0)&amp;K2167,Gia_MB!$A:$F,6,0)</f>
        <v>116611</v>
      </c>
      <c r="U2167" s="291">
        <f t="shared" si="251"/>
        <v>699666</v>
      </c>
      <c r="V2167" s="290"/>
      <c r="W2167" s="292">
        <f t="shared" si="252"/>
        <v>0</v>
      </c>
      <c r="X2167" s="293" t="str">
        <f t="shared" si="253"/>
        <v>8</v>
      </c>
      <c r="Y2167" s="290"/>
      <c r="Z2167" s="291">
        <f t="shared" si="254"/>
        <v>55973.279999999999</v>
      </c>
      <c r="AA2167" s="294">
        <f>VLOOKUP(G2167,Ma_KH!$A:$R,14,0)</f>
        <v>60</v>
      </c>
    </row>
    <row r="2168" spans="1:27" x14ac:dyDescent="0.25">
      <c r="A2168" s="277">
        <v>46049</v>
      </c>
      <c r="B2168" s="278">
        <v>4183832622</v>
      </c>
      <c r="C2168" s="288" t="s">
        <v>15180</v>
      </c>
      <c r="D2168" s="286">
        <v>46056</v>
      </c>
      <c r="E2168" s="213"/>
      <c r="F2168" s="214"/>
      <c r="G2168" s="255" t="s">
        <v>14522</v>
      </c>
      <c r="H2168" s="213"/>
      <c r="I2168" s="212">
        <v>4183832622</v>
      </c>
      <c r="J2168" s="212" t="s">
        <v>1782</v>
      </c>
      <c r="K2168" s="212" t="s">
        <v>48</v>
      </c>
      <c r="L2168" s="215" t="str">
        <f>VLOOKUP($K2168,[1]TONG_SL!$A$1:$D$65536,2,0)</f>
        <v>Mọc Nấm Hương 250g</v>
      </c>
      <c r="M2168" s="247"/>
      <c r="N2168" s="215" t="str">
        <f t="shared" si="250"/>
        <v>K-C6</v>
      </c>
      <c r="O2168" s="222"/>
      <c r="P2168" s="222"/>
      <c r="Q2168" s="215" t="str">
        <f>VLOOKUP(K2168,TONG_SL!$A:$D,3,0)</f>
        <v>Túi</v>
      </c>
      <c r="R2168" s="224">
        <v>4</v>
      </c>
      <c r="S2168" s="290"/>
      <c r="T2168" s="290">
        <f>VLOOKUP(VLOOKUP(G2168,Ma_KH!$A:$R,18,0)&amp;K2168,Gia_MB!$A:$F,6,0)</f>
        <v>46000</v>
      </c>
      <c r="U2168" s="291">
        <f t="shared" si="251"/>
        <v>184000</v>
      </c>
      <c r="V2168" s="290"/>
      <c r="W2168" s="292">
        <f t="shared" si="252"/>
        <v>0</v>
      </c>
      <c r="X2168" s="293" t="str">
        <f t="shared" si="253"/>
        <v>8</v>
      </c>
      <c r="Y2168" s="290"/>
      <c r="Z2168" s="291">
        <f t="shared" si="254"/>
        <v>14720</v>
      </c>
      <c r="AA2168" s="294">
        <f>VLOOKUP(G2168,Ma_KH!$A:$R,14,0)</f>
        <v>60</v>
      </c>
    </row>
    <row r="2169" spans="1:27" x14ac:dyDescent="0.25">
      <c r="A2169" s="277">
        <v>46049</v>
      </c>
      <c r="B2169" s="278">
        <v>4183832622</v>
      </c>
      <c r="C2169" s="288" t="s">
        <v>15180</v>
      </c>
      <c r="D2169" s="286">
        <v>46056</v>
      </c>
      <c r="E2169" s="213"/>
      <c r="F2169" s="214"/>
      <c r="G2169" s="255" t="s">
        <v>14522</v>
      </c>
      <c r="H2169" s="213"/>
      <c r="I2169" s="212">
        <v>4183832622</v>
      </c>
      <c r="J2169" s="212" t="s">
        <v>1782</v>
      </c>
      <c r="K2169" s="212" t="s">
        <v>27</v>
      </c>
      <c r="L2169" s="215" t="str">
        <f>VLOOKUP($K2169,[1]TONG_SL!$A$1:$D$65536,2,0)</f>
        <v>Chân giò heo muối 300g</v>
      </c>
      <c r="M2169" s="247"/>
      <c r="N2169" s="215" t="str">
        <f t="shared" si="250"/>
        <v>K-C6</v>
      </c>
      <c r="O2169" s="222"/>
      <c r="P2169" s="222"/>
      <c r="Q2169" s="215" t="str">
        <f>VLOOKUP(K2169,TONG_SL!$A:$D,3,0)</f>
        <v>Túi</v>
      </c>
      <c r="R2169" s="224">
        <v>8</v>
      </c>
      <c r="S2169" s="290"/>
      <c r="T2169" s="290">
        <f>VLOOKUP(VLOOKUP(G2169,Ma_KH!$A:$R,18,0)&amp;K2169,Gia_MB!$A:$F,6,0)</f>
        <v>73431</v>
      </c>
      <c r="U2169" s="291">
        <f t="shared" si="251"/>
        <v>587448</v>
      </c>
      <c r="V2169" s="290"/>
      <c r="W2169" s="292">
        <f t="shared" si="252"/>
        <v>0</v>
      </c>
      <c r="X2169" s="293" t="str">
        <f t="shared" si="253"/>
        <v>8</v>
      </c>
      <c r="Y2169" s="290"/>
      <c r="Z2169" s="291">
        <f t="shared" si="254"/>
        <v>46995.840000000004</v>
      </c>
      <c r="AA2169" s="294">
        <f>VLOOKUP(G2169,Ma_KH!$A:$R,14,0)</f>
        <v>60</v>
      </c>
    </row>
    <row r="2170" spans="1:27" x14ac:dyDescent="0.25">
      <c r="A2170" s="277">
        <v>46049</v>
      </c>
      <c r="B2170" s="278">
        <v>4183832621</v>
      </c>
      <c r="C2170" s="288" t="s">
        <v>15180</v>
      </c>
      <c r="D2170" s="286">
        <v>46056</v>
      </c>
      <c r="E2170" s="213"/>
      <c r="F2170" s="214"/>
      <c r="G2170" s="255" t="s">
        <v>14521</v>
      </c>
      <c r="H2170" s="213"/>
      <c r="I2170" s="212">
        <v>4183832621</v>
      </c>
      <c r="J2170" s="212" t="s">
        <v>1782</v>
      </c>
      <c r="K2170" s="212" t="s">
        <v>37</v>
      </c>
      <c r="L2170" s="215" t="str">
        <f>VLOOKUP($K2170,[1]TONG_SL!$A$1:$D$65536,2,0)</f>
        <v>Chả cốm 300g</v>
      </c>
      <c r="M2170" s="247"/>
      <c r="N2170" s="215" t="str">
        <f t="shared" si="250"/>
        <v>K-C6</v>
      </c>
      <c r="O2170" s="222"/>
      <c r="P2170" s="222"/>
      <c r="Q2170" s="215" t="str">
        <f>VLOOKUP(K2170,TONG_SL!$A:$D,3,0)</f>
        <v>Túi</v>
      </c>
      <c r="R2170" s="224">
        <v>2</v>
      </c>
      <c r="S2170" s="290"/>
      <c r="T2170" s="290">
        <f>VLOOKUP(VLOOKUP(G2170,Ma_KH!$A:$R,18,0)&amp;K2170,Gia_MB!$A:$F,6,0)</f>
        <v>74250</v>
      </c>
      <c r="U2170" s="291">
        <f t="shared" si="251"/>
        <v>148500</v>
      </c>
      <c r="V2170" s="290"/>
      <c r="W2170" s="292">
        <f t="shared" si="252"/>
        <v>0</v>
      </c>
      <c r="X2170" s="293" t="str">
        <f t="shared" si="253"/>
        <v>8</v>
      </c>
      <c r="Y2170" s="290"/>
      <c r="Z2170" s="291">
        <f t="shared" si="254"/>
        <v>11880</v>
      </c>
      <c r="AA2170" s="294">
        <f>VLOOKUP(G2170,Ma_KH!$A:$R,14,0)</f>
        <v>60</v>
      </c>
    </row>
    <row r="2171" spans="1:27" x14ac:dyDescent="0.25">
      <c r="A2171" s="277">
        <v>46049</v>
      </c>
      <c r="B2171" s="278">
        <v>4183832621</v>
      </c>
      <c r="C2171" s="288" t="s">
        <v>15180</v>
      </c>
      <c r="D2171" s="286">
        <v>46056</v>
      </c>
      <c r="E2171" s="213"/>
      <c r="F2171" s="214"/>
      <c r="G2171" s="255" t="s">
        <v>14521</v>
      </c>
      <c r="H2171" s="213"/>
      <c r="I2171" s="212">
        <v>4183832621</v>
      </c>
      <c r="J2171" s="212" t="s">
        <v>1782</v>
      </c>
      <c r="K2171" s="212" t="s">
        <v>34</v>
      </c>
      <c r="L2171" s="215" t="str">
        <f>VLOOKUP($K2171,[1]TONG_SL!$A$1:$D$65536,2,0)</f>
        <v>Tai heo muối 200g</v>
      </c>
      <c r="M2171" s="247"/>
      <c r="N2171" s="215" t="str">
        <f t="shared" si="250"/>
        <v>K-C6</v>
      </c>
      <c r="O2171" s="222"/>
      <c r="P2171" s="222"/>
      <c r="Q2171" s="215" t="str">
        <f>VLOOKUP(K2171,TONG_SL!$A:$D,3,0)</f>
        <v>Túi</v>
      </c>
      <c r="R2171" s="224">
        <v>4</v>
      </c>
      <c r="S2171" s="290"/>
      <c r="T2171" s="290">
        <f>VLOOKUP(VLOOKUP(G2171,Ma_KH!$A:$R,18,0)&amp;K2171,Gia_MB!$A:$F,6,0)</f>
        <v>55595</v>
      </c>
      <c r="U2171" s="291">
        <f t="shared" si="251"/>
        <v>222380</v>
      </c>
      <c r="V2171" s="290"/>
      <c r="W2171" s="292">
        <f t="shared" si="252"/>
        <v>0</v>
      </c>
      <c r="X2171" s="293" t="str">
        <f t="shared" si="253"/>
        <v>8</v>
      </c>
      <c r="Y2171" s="290"/>
      <c r="Z2171" s="291">
        <f t="shared" si="254"/>
        <v>17790.400000000001</v>
      </c>
      <c r="AA2171" s="294">
        <f>VLOOKUP(G2171,Ma_KH!$A:$R,14,0)</f>
        <v>60</v>
      </c>
    </row>
    <row r="2172" spans="1:27" x14ac:dyDescent="0.25">
      <c r="A2172" s="277">
        <v>46049</v>
      </c>
      <c r="B2172" s="278">
        <v>4183832621</v>
      </c>
      <c r="C2172" s="288" t="s">
        <v>15180</v>
      </c>
      <c r="D2172" s="286">
        <v>46056</v>
      </c>
      <c r="E2172" s="213"/>
      <c r="F2172" s="214"/>
      <c r="G2172" s="255" t="s">
        <v>14521</v>
      </c>
      <c r="H2172" s="213"/>
      <c r="I2172" s="212">
        <v>4183832621</v>
      </c>
      <c r="J2172" s="212" t="s">
        <v>1782</v>
      </c>
      <c r="K2172" s="212" t="s">
        <v>32</v>
      </c>
      <c r="L2172" s="215" t="str">
        <f>VLOOKUP($K2172,[1]TONG_SL!$A$1:$D$65536,2,0)</f>
        <v>Giò Tai Lưỡi Xào 250g</v>
      </c>
      <c r="M2172" s="247"/>
      <c r="N2172" s="215" t="str">
        <f t="shared" si="250"/>
        <v>K-C6</v>
      </c>
      <c r="O2172" s="222"/>
      <c r="P2172" s="222"/>
      <c r="Q2172" s="215" t="str">
        <f>VLOOKUP(K2172,TONG_SL!$A:$D,3,0)</f>
        <v>Túi</v>
      </c>
      <c r="R2172" s="224">
        <v>4</v>
      </c>
      <c r="S2172" s="290"/>
      <c r="T2172" s="290">
        <f>VLOOKUP(VLOOKUP(G2172,Ma_KH!$A:$R,18,0)&amp;K2172,Gia_MB!$A:$F,6,0)</f>
        <v>50182</v>
      </c>
      <c r="U2172" s="291">
        <f t="shared" si="251"/>
        <v>200728</v>
      </c>
      <c r="V2172" s="290"/>
      <c r="W2172" s="292">
        <f t="shared" si="252"/>
        <v>0</v>
      </c>
      <c r="X2172" s="293" t="str">
        <f t="shared" si="253"/>
        <v>8</v>
      </c>
      <c r="Y2172" s="290"/>
      <c r="Z2172" s="291">
        <f t="shared" si="254"/>
        <v>16058.24</v>
      </c>
      <c r="AA2172" s="294">
        <f>VLOOKUP(G2172,Ma_KH!$A:$R,14,0)</f>
        <v>60</v>
      </c>
    </row>
    <row r="2173" spans="1:27" x14ac:dyDescent="0.25">
      <c r="A2173" s="277">
        <v>46049</v>
      </c>
      <c r="B2173" s="278">
        <v>4183832621</v>
      </c>
      <c r="C2173" s="288" t="s">
        <v>15180</v>
      </c>
      <c r="D2173" s="286">
        <v>46056</v>
      </c>
      <c r="E2173" s="213"/>
      <c r="F2173" s="214"/>
      <c r="G2173" s="255" t="s">
        <v>14521</v>
      </c>
      <c r="H2173" s="213"/>
      <c r="I2173" s="212">
        <v>4183832621</v>
      </c>
      <c r="J2173" s="212" t="s">
        <v>1782</v>
      </c>
      <c r="K2173" s="212" t="s">
        <v>30</v>
      </c>
      <c r="L2173" s="215" t="str">
        <f>VLOOKUP($K2173,[1]TONG_SL!$A$1:$D$65536,2,0)</f>
        <v>Gà muối 500g</v>
      </c>
      <c r="M2173" s="247"/>
      <c r="N2173" s="215" t="str">
        <f t="shared" si="250"/>
        <v>K-C6</v>
      </c>
      <c r="O2173" s="222"/>
      <c r="P2173" s="222"/>
      <c r="Q2173" s="215" t="str">
        <f>VLOOKUP(K2173,TONG_SL!$A:$D,3,0)</f>
        <v>Túi</v>
      </c>
      <c r="R2173" s="224">
        <v>4</v>
      </c>
      <c r="S2173" s="290"/>
      <c r="T2173" s="290">
        <f>VLOOKUP(VLOOKUP(G2173,Ma_KH!$A:$R,18,0)&amp;K2173,Gia_MB!$A:$F,6,0)</f>
        <v>116611</v>
      </c>
      <c r="U2173" s="291">
        <f t="shared" si="251"/>
        <v>466444</v>
      </c>
      <c r="V2173" s="290"/>
      <c r="W2173" s="292">
        <f t="shared" si="252"/>
        <v>0</v>
      </c>
      <c r="X2173" s="293" t="str">
        <f t="shared" si="253"/>
        <v>8</v>
      </c>
      <c r="Y2173" s="290"/>
      <c r="Z2173" s="291">
        <f t="shared" si="254"/>
        <v>37315.520000000004</v>
      </c>
      <c r="AA2173" s="294">
        <f>VLOOKUP(G2173,Ma_KH!$A:$R,14,0)</f>
        <v>60</v>
      </c>
    </row>
    <row r="2174" spans="1:27" x14ac:dyDescent="0.25">
      <c r="A2174" s="277">
        <v>46049</v>
      </c>
      <c r="B2174" s="278">
        <v>4183832621</v>
      </c>
      <c r="C2174" s="288" t="s">
        <v>15180</v>
      </c>
      <c r="D2174" s="286">
        <v>46056</v>
      </c>
      <c r="E2174" s="213"/>
      <c r="F2174" s="214"/>
      <c r="G2174" s="255" t="s">
        <v>14521</v>
      </c>
      <c r="H2174" s="213"/>
      <c r="I2174" s="212">
        <v>4183832621</v>
      </c>
      <c r="J2174" s="212" t="s">
        <v>1782</v>
      </c>
      <c r="K2174" s="212" t="s">
        <v>27</v>
      </c>
      <c r="L2174" s="215" t="str">
        <f>VLOOKUP($K2174,[1]TONG_SL!$A$1:$D$65536,2,0)</f>
        <v>Chân giò heo muối 300g</v>
      </c>
      <c r="M2174" s="247"/>
      <c r="N2174" s="215" t="str">
        <f t="shared" si="250"/>
        <v>K-C6</v>
      </c>
      <c r="O2174" s="222"/>
      <c r="P2174" s="222"/>
      <c r="Q2174" s="215" t="str">
        <f>VLOOKUP(K2174,TONG_SL!$A:$D,3,0)</f>
        <v>Túi</v>
      </c>
      <c r="R2174" s="224">
        <v>2</v>
      </c>
      <c r="S2174" s="290"/>
      <c r="T2174" s="290">
        <f>VLOOKUP(VLOOKUP(G2174,Ma_KH!$A:$R,18,0)&amp;K2174,Gia_MB!$A:$F,6,0)</f>
        <v>73431</v>
      </c>
      <c r="U2174" s="291">
        <f t="shared" si="251"/>
        <v>146862</v>
      </c>
      <c r="V2174" s="290"/>
      <c r="W2174" s="292">
        <f t="shared" si="252"/>
        <v>0</v>
      </c>
      <c r="X2174" s="293" t="str">
        <f t="shared" si="253"/>
        <v>8</v>
      </c>
      <c r="Y2174" s="290"/>
      <c r="Z2174" s="291">
        <f t="shared" si="254"/>
        <v>11748.960000000001</v>
      </c>
      <c r="AA2174" s="294">
        <f>VLOOKUP(G2174,Ma_KH!$A:$R,14,0)</f>
        <v>60</v>
      </c>
    </row>
    <row r="2175" spans="1:27" x14ac:dyDescent="0.25">
      <c r="A2175" s="277">
        <v>46049</v>
      </c>
      <c r="B2175" s="278">
        <v>4183833208</v>
      </c>
      <c r="C2175" s="288" t="s">
        <v>15180</v>
      </c>
      <c r="D2175" s="286">
        <v>46056</v>
      </c>
      <c r="E2175" s="213"/>
      <c r="F2175" s="214"/>
      <c r="G2175" s="255" t="s">
        <v>14512</v>
      </c>
      <c r="H2175" s="213"/>
      <c r="I2175" s="212">
        <v>4183833208</v>
      </c>
      <c r="J2175" s="212" t="s">
        <v>1782</v>
      </c>
      <c r="K2175" s="212" t="s">
        <v>48</v>
      </c>
      <c r="L2175" s="215" t="str">
        <f>VLOOKUP($K2175,[1]TONG_SL!$A$1:$D$65536,2,0)</f>
        <v>Mọc Nấm Hương 250g</v>
      </c>
      <c r="M2175" s="247"/>
      <c r="N2175" s="215" t="str">
        <f t="shared" si="250"/>
        <v>K-C6</v>
      </c>
      <c r="O2175" s="222"/>
      <c r="P2175" s="222"/>
      <c r="Q2175" s="215" t="str">
        <f>VLOOKUP(K2175,TONG_SL!$A:$D,3,0)</f>
        <v>Túi</v>
      </c>
      <c r="R2175" s="224">
        <v>5</v>
      </c>
      <c r="S2175" s="295"/>
      <c r="T2175" s="295">
        <f>VLOOKUP(VLOOKUP(G2175,Ma_KH!$A:$R,18,0)&amp;K2175,Gia_MB!$A:$F,6,0)</f>
        <v>46000</v>
      </c>
      <c r="U2175" s="296">
        <f t="shared" si="251"/>
        <v>230000</v>
      </c>
      <c r="V2175" s="295"/>
      <c r="W2175" s="297">
        <f t="shared" si="252"/>
        <v>0</v>
      </c>
      <c r="X2175" s="298" t="str">
        <f t="shared" si="253"/>
        <v>8</v>
      </c>
      <c r="Y2175" s="295"/>
      <c r="Z2175" s="296">
        <f t="shared" si="254"/>
        <v>18400</v>
      </c>
      <c r="AA2175" s="299">
        <f>VLOOKUP(G2175,Ma_KH!$A:$R,14,0)</f>
        <v>60</v>
      </c>
    </row>
    <row r="2176" spans="1:27" x14ac:dyDescent="0.25">
      <c r="A2176" s="277">
        <v>46049</v>
      </c>
      <c r="B2176" s="278">
        <v>4183833208</v>
      </c>
      <c r="C2176" s="288" t="s">
        <v>15180</v>
      </c>
      <c r="D2176" s="286">
        <v>46056</v>
      </c>
      <c r="E2176" s="213"/>
      <c r="F2176" s="214"/>
      <c r="G2176" s="255" t="s">
        <v>14512</v>
      </c>
      <c r="H2176" s="213"/>
      <c r="I2176" s="212">
        <v>4183833208</v>
      </c>
      <c r="J2176" s="212" t="s">
        <v>1782</v>
      </c>
      <c r="K2176" s="212" t="s">
        <v>27</v>
      </c>
      <c r="L2176" s="215" t="str">
        <f>VLOOKUP($K2176,[1]TONG_SL!$A$1:$D$65536,2,0)</f>
        <v>Chân giò heo muối 300g</v>
      </c>
      <c r="M2176" s="247"/>
      <c r="N2176" s="215" t="str">
        <f t="shared" si="250"/>
        <v>K-C6</v>
      </c>
      <c r="O2176" s="222"/>
      <c r="P2176" s="222"/>
      <c r="Q2176" s="215" t="str">
        <f>VLOOKUP(K2176,TONG_SL!$A:$D,3,0)</f>
        <v>Túi</v>
      </c>
      <c r="R2176" s="224">
        <v>9</v>
      </c>
      <c r="S2176" s="290"/>
      <c r="T2176" s="290">
        <f>VLOOKUP(VLOOKUP(G2176,Ma_KH!$A:$R,18,0)&amp;K2176,Gia_MB!$A:$F,6,0)</f>
        <v>73431</v>
      </c>
      <c r="U2176" s="291">
        <f t="shared" ref="U2176:U2239" si="255">T2176*R2176</f>
        <v>660879</v>
      </c>
      <c r="V2176" s="290"/>
      <c r="W2176" s="292">
        <f t="shared" ref="W2176:W2239" si="256">U2176*V2176</f>
        <v>0</v>
      </c>
      <c r="X2176" s="293" t="str">
        <f t="shared" ref="X2176:X2239" si="257">IF(B2176&lt;&gt;"","8","0")</f>
        <v>8</v>
      </c>
      <c r="Y2176" s="290"/>
      <c r="Z2176" s="291">
        <f t="shared" ref="Z2176:Z2239" si="258">U2176*X2176%</f>
        <v>52870.32</v>
      </c>
      <c r="AA2176" s="294">
        <f>VLOOKUP(G2176,Ma_KH!$A:$R,14,0)</f>
        <v>60</v>
      </c>
    </row>
    <row r="2177" spans="1:27" x14ac:dyDescent="0.25">
      <c r="A2177" s="277">
        <v>46049</v>
      </c>
      <c r="B2177" s="278">
        <v>4183832446</v>
      </c>
      <c r="C2177" s="288" t="s">
        <v>15180</v>
      </c>
      <c r="D2177" s="286">
        <v>46056</v>
      </c>
      <c r="E2177" s="213"/>
      <c r="F2177" s="214"/>
      <c r="G2177" s="255" t="s">
        <v>14499</v>
      </c>
      <c r="H2177" s="213"/>
      <c r="I2177" s="212">
        <v>4183832446</v>
      </c>
      <c r="J2177" s="212" t="s">
        <v>1782</v>
      </c>
      <c r="K2177" s="212" t="s">
        <v>30</v>
      </c>
      <c r="L2177" s="215" t="str">
        <f>VLOOKUP($K2177,[1]TONG_SL!$A$1:$D$65536,2,0)</f>
        <v>Gà muối 500g</v>
      </c>
      <c r="M2177" s="247"/>
      <c r="N2177" s="215" t="str">
        <f t="shared" si="250"/>
        <v>K-C6</v>
      </c>
      <c r="O2177" s="222"/>
      <c r="P2177" s="222"/>
      <c r="Q2177" s="215" t="str">
        <f>VLOOKUP(K2177,TONG_SL!$A:$D,3,0)</f>
        <v>Túi</v>
      </c>
      <c r="R2177" s="224">
        <v>12</v>
      </c>
      <c r="S2177" s="290"/>
      <c r="T2177" s="290">
        <f>VLOOKUP(VLOOKUP(G2177,Ma_KH!$A:$R,18,0)&amp;K2177,Gia_MB!$A:$F,6,0)</f>
        <v>116611</v>
      </c>
      <c r="U2177" s="291">
        <f t="shared" si="255"/>
        <v>1399332</v>
      </c>
      <c r="V2177" s="290"/>
      <c r="W2177" s="292">
        <f t="shared" si="256"/>
        <v>0</v>
      </c>
      <c r="X2177" s="293" t="str">
        <f t="shared" si="257"/>
        <v>8</v>
      </c>
      <c r="Y2177" s="290"/>
      <c r="Z2177" s="291">
        <f t="shared" si="258"/>
        <v>111946.56</v>
      </c>
      <c r="AA2177" s="294">
        <f>VLOOKUP(G2177,Ma_KH!$A:$R,14,0)</f>
        <v>60</v>
      </c>
    </row>
    <row r="2178" spans="1:27" x14ac:dyDescent="0.25">
      <c r="A2178" s="277">
        <v>46049</v>
      </c>
      <c r="B2178" s="278">
        <v>4183832446</v>
      </c>
      <c r="C2178" s="288" t="s">
        <v>15180</v>
      </c>
      <c r="D2178" s="286">
        <v>46056</v>
      </c>
      <c r="E2178" s="213"/>
      <c r="F2178" s="214"/>
      <c r="G2178" s="255" t="s">
        <v>14499</v>
      </c>
      <c r="H2178" s="213"/>
      <c r="I2178" s="212">
        <v>4183832446</v>
      </c>
      <c r="J2178" s="212" t="s">
        <v>1782</v>
      </c>
      <c r="K2178" s="212" t="s">
        <v>27</v>
      </c>
      <c r="L2178" s="215" t="str">
        <f>VLOOKUP($K2178,[1]TONG_SL!$A$1:$D$65536,2,0)</f>
        <v>Chân giò heo muối 300g</v>
      </c>
      <c r="M2178" s="247"/>
      <c r="N2178" s="215" t="str">
        <f t="shared" si="250"/>
        <v>K-C6</v>
      </c>
      <c r="O2178" s="222"/>
      <c r="P2178" s="222"/>
      <c r="Q2178" s="215" t="str">
        <f>VLOOKUP(K2178,TONG_SL!$A:$D,3,0)</f>
        <v>Túi</v>
      </c>
      <c r="R2178" s="224">
        <v>10</v>
      </c>
      <c r="S2178" s="290"/>
      <c r="T2178" s="290">
        <f>VLOOKUP(VLOOKUP(G2178,Ma_KH!$A:$R,18,0)&amp;K2178,Gia_MB!$A:$F,6,0)</f>
        <v>73431</v>
      </c>
      <c r="U2178" s="291">
        <f t="shared" si="255"/>
        <v>734310</v>
      </c>
      <c r="V2178" s="290"/>
      <c r="W2178" s="292">
        <f t="shared" si="256"/>
        <v>0</v>
      </c>
      <c r="X2178" s="293" t="str">
        <f t="shared" si="257"/>
        <v>8</v>
      </c>
      <c r="Y2178" s="290"/>
      <c r="Z2178" s="291">
        <f t="shared" si="258"/>
        <v>58744.800000000003</v>
      </c>
      <c r="AA2178" s="294">
        <f>VLOOKUP(G2178,Ma_KH!$A:$R,14,0)</f>
        <v>60</v>
      </c>
    </row>
    <row r="2179" spans="1:27" x14ac:dyDescent="0.25">
      <c r="A2179" s="277">
        <v>46049</v>
      </c>
      <c r="B2179" s="278">
        <v>4183832446</v>
      </c>
      <c r="C2179" s="288" t="s">
        <v>15180</v>
      </c>
      <c r="D2179" s="286">
        <v>46056</v>
      </c>
      <c r="E2179" s="213"/>
      <c r="F2179" s="214"/>
      <c r="G2179" s="255" t="s">
        <v>14499</v>
      </c>
      <c r="H2179" s="213"/>
      <c r="I2179" s="212">
        <v>4183832446</v>
      </c>
      <c r="J2179" s="212" t="s">
        <v>1782</v>
      </c>
      <c r="K2179" s="212" t="s">
        <v>32</v>
      </c>
      <c r="L2179" s="215" t="str">
        <f>VLOOKUP($K2179,[1]TONG_SL!$A$1:$D$65536,2,0)</f>
        <v>Giò Tai Lưỡi Xào 250g</v>
      </c>
      <c r="M2179" s="247"/>
      <c r="N2179" s="215" t="str">
        <f t="shared" si="250"/>
        <v>K-C6</v>
      </c>
      <c r="O2179" s="222"/>
      <c r="P2179" s="222"/>
      <c r="Q2179" s="215" t="str">
        <f>VLOOKUP(K2179,TONG_SL!$A:$D,3,0)</f>
        <v>Túi</v>
      </c>
      <c r="R2179" s="224">
        <v>6</v>
      </c>
      <c r="S2179" s="290"/>
      <c r="T2179" s="290">
        <f>VLOOKUP(VLOOKUP(G2179,Ma_KH!$A:$R,18,0)&amp;K2179,Gia_MB!$A:$F,6,0)</f>
        <v>50182</v>
      </c>
      <c r="U2179" s="291">
        <f t="shared" si="255"/>
        <v>301092</v>
      </c>
      <c r="V2179" s="290"/>
      <c r="W2179" s="292">
        <f t="shared" si="256"/>
        <v>0</v>
      </c>
      <c r="X2179" s="293" t="str">
        <f t="shared" si="257"/>
        <v>8</v>
      </c>
      <c r="Y2179" s="290"/>
      <c r="Z2179" s="291">
        <f t="shared" si="258"/>
        <v>24087.360000000001</v>
      </c>
      <c r="AA2179" s="294">
        <f>VLOOKUP(G2179,Ma_KH!$A:$R,14,0)</f>
        <v>60</v>
      </c>
    </row>
    <row r="2180" spans="1:27" x14ac:dyDescent="0.25">
      <c r="A2180" s="277">
        <v>46049</v>
      </c>
      <c r="B2180" s="278">
        <v>4183832446</v>
      </c>
      <c r="C2180" s="288" t="s">
        <v>15180</v>
      </c>
      <c r="D2180" s="286">
        <v>46056</v>
      </c>
      <c r="E2180" s="213"/>
      <c r="F2180" s="214"/>
      <c r="G2180" s="255" t="s">
        <v>14499</v>
      </c>
      <c r="H2180" s="213"/>
      <c r="I2180" s="212">
        <v>4183832446</v>
      </c>
      <c r="J2180" s="212" t="s">
        <v>1782</v>
      </c>
      <c r="K2180" s="212" t="s">
        <v>48</v>
      </c>
      <c r="L2180" s="215" t="str">
        <f>VLOOKUP($K2180,[1]TONG_SL!$A$1:$D$65536,2,0)</f>
        <v>Mọc Nấm Hương 250g</v>
      </c>
      <c r="M2180" s="247"/>
      <c r="N2180" s="215" t="str">
        <f t="shared" si="250"/>
        <v>K-C6</v>
      </c>
      <c r="O2180" s="222"/>
      <c r="P2180" s="222"/>
      <c r="Q2180" s="215" t="str">
        <f>VLOOKUP(K2180,TONG_SL!$A:$D,3,0)</f>
        <v>Túi</v>
      </c>
      <c r="R2180" s="224">
        <v>4</v>
      </c>
      <c r="S2180" s="290"/>
      <c r="T2180" s="290">
        <f>VLOOKUP(VLOOKUP(G2180,Ma_KH!$A:$R,18,0)&amp;K2180,Gia_MB!$A:$F,6,0)</f>
        <v>46000</v>
      </c>
      <c r="U2180" s="291">
        <f t="shared" si="255"/>
        <v>184000</v>
      </c>
      <c r="V2180" s="290"/>
      <c r="W2180" s="292">
        <f t="shared" si="256"/>
        <v>0</v>
      </c>
      <c r="X2180" s="293" t="str">
        <f t="shared" si="257"/>
        <v>8</v>
      </c>
      <c r="Y2180" s="290"/>
      <c r="Z2180" s="291">
        <f t="shared" si="258"/>
        <v>14720</v>
      </c>
      <c r="AA2180" s="294">
        <f>VLOOKUP(G2180,Ma_KH!$A:$R,14,0)</f>
        <v>60</v>
      </c>
    </row>
    <row r="2181" spans="1:27" x14ac:dyDescent="0.25">
      <c r="A2181" s="277">
        <v>46049</v>
      </c>
      <c r="B2181" s="278">
        <v>4183832381</v>
      </c>
      <c r="C2181" s="288" t="s">
        <v>15180</v>
      </c>
      <c r="D2181" s="286">
        <v>46056</v>
      </c>
      <c r="E2181" s="213"/>
      <c r="F2181" s="214"/>
      <c r="G2181" s="255" t="s">
        <v>7808</v>
      </c>
      <c r="H2181" s="213"/>
      <c r="I2181" s="212">
        <v>4183832381</v>
      </c>
      <c r="J2181" s="212" t="s">
        <v>1782</v>
      </c>
      <c r="K2181" s="212" t="s">
        <v>27</v>
      </c>
      <c r="L2181" s="215" t="str">
        <f>VLOOKUP($K2181,[1]TONG_SL!$A$1:$D$65536,2,0)</f>
        <v>Chân giò heo muối 300g</v>
      </c>
      <c r="M2181" s="247"/>
      <c r="N2181" s="215" t="str">
        <f t="shared" si="250"/>
        <v>K-C6</v>
      </c>
      <c r="O2181" s="222"/>
      <c r="P2181" s="222"/>
      <c r="Q2181" s="215" t="str">
        <f>VLOOKUP(K2181,TONG_SL!$A:$D,3,0)</f>
        <v>Túi</v>
      </c>
      <c r="R2181" s="224">
        <v>4</v>
      </c>
      <c r="S2181" s="290"/>
      <c r="T2181" s="290">
        <f>VLOOKUP(VLOOKUP(G2181,Ma_KH!$A:$R,18,0)&amp;K2181,Gia_MB!$A:$F,6,0)</f>
        <v>73431</v>
      </c>
      <c r="U2181" s="291">
        <f t="shared" si="255"/>
        <v>293724</v>
      </c>
      <c r="V2181" s="290"/>
      <c r="W2181" s="292">
        <f t="shared" si="256"/>
        <v>0</v>
      </c>
      <c r="X2181" s="293" t="str">
        <f t="shared" si="257"/>
        <v>8</v>
      </c>
      <c r="Y2181" s="290"/>
      <c r="Z2181" s="291">
        <f t="shared" si="258"/>
        <v>23497.920000000002</v>
      </c>
      <c r="AA2181" s="294">
        <f>VLOOKUP(G2181,Ma_KH!$A:$R,14,0)</f>
        <v>60</v>
      </c>
    </row>
    <row r="2182" spans="1:27" x14ac:dyDescent="0.25">
      <c r="A2182" s="277">
        <v>46049</v>
      </c>
      <c r="B2182" s="278">
        <v>4183832381</v>
      </c>
      <c r="C2182" s="288" t="s">
        <v>15180</v>
      </c>
      <c r="D2182" s="286">
        <v>46056</v>
      </c>
      <c r="E2182" s="213"/>
      <c r="F2182" s="214"/>
      <c r="G2182" s="255" t="s">
        <v>7808</v>
      </c>
      <c r="H2182" s="213"/>
      <c r="I2182" s="212">
        <v>4183832381</v>
      </c>
      <c r="J2182" s="212" t="s">
        <v>1782</v>
      </c>
      <c r="K2182" s="212" t="s">
        <v>30</v>
      </c>
      <c r="L2182" s="215" t="str">
        <f>VLOOKUP($K2182,[1]TONG_SL!$A$1:$D$65536,2,0)</f>
        <v>Gà muối 500g</v>
      </c>
      <c r="M2182" s="247"/>
      <c r="N2182" s="215" t="str">
        <f t="shared" si="250"/>
        <v>K-C6</v>
      </c>
      <c r="O2182" s="222"/>
      <c r="P2182" s="222"/>
      <c r="Q2182" s="215" t="str">
        <f>VLOOKUP(K2182,TONG_SL!$A:$D,3,0)</f>
        <v>Túi</v>
      </c>
      <c r="R2182" s="224">
        <v>4</v>
      </c>
      <c r="S2182" s="290"/>
      <c r="T2182" s="290">
        <f>VLOOKUP(VLOOKUP(G2182,Ma_KH!$A:$R,18,0)&amp;K2182,Gia_MB!$A:$F,6,0)</f>
        <v>116611</v>
      </c>
      <c r="U2182" s="291">
        <f t="shared" si="255"/>
        <v>466444</v>
      </c>
      <c r="V2182" s="290"/>
      <c r="W2182" s="292">
        <f t="shared" si="256"/>
        <v>0</v>
      </c>
      <c r="X2182" s="293" t="str">
        <f t="shared" si="257"/>
        <v>8</v>
      </c>
      <c r="Y2182" s="290"/>
      <c r="Z2182" s="291">
        <f t="shared" si="258"/>
        <v>37315.520000000004</v>
      </c>
      <c r="AA2182" s="294">
        <f>VLOOKUP(G2182,Ma_KH!$A:$R,14,0)</f>
        <v>60</v>
      </c>
    </row>
    <row r="2183" spans="1:27" x14ac:dyDescent="0.25">
      <c r="A2183" s="277">
        <v>46049</v>
      </c>
      <c r="B2183" s="278">
        <v>4183832381</v>
      </c>
      <c r="C2183" s="288" t="s">
        <v>15180</v>
      </c>
      <c r="D2183" s="286">
        <v>46056</v>
      </c>
      <c r="E2183" s="213"/>
      <c r="F2183" s="214"/>
      <c r="G2183" s="255" t="s">
        <v>7808</v>
      </c>
      <c r="H2183" s="213"/>
      <c r="I2183" s="212">
        <v>4183832381</v>
      </c>
      <c r="J2183" s="212" t="s">
        <v>1782</v>
      </c>
      <c r="K2183" s="212" t="s">
        <v>32</v>
      </c>
      <c r="L2183" s="215" t="str">
        <f>VLOOKUP($K2183,[1]TONG_SL!$A$1:$D$65536,2,0)</f>
        <v>Giò Tai Lưỡi Xào 250g</v>
      </c>
      <c r="M2183" s="247"/>
      <c r="N2183" s="215" t="str">
        <f t="shared" si="250"/>
        <v>K-C6</v>
      </c>
      <c r="O2183" s="222"/>
      <c r="P2183" s="222"/>
      <c r="Q2183" s="215" t="str">
        <f>VLOOKUP(K2183,TONG_SL!$A:$D,3,0)</f>
        <v>Túi</v>
      </c>
      <c r="R2183" s="224">
        <v>4</v>
      </c>
      <c r="S2183" s="290"/>
      <c r="T2183" s="290">
        <f>VLOOKUP(VLOOKUP(G2183,Ma_KH!$A:$R,18,0)&amp;K2183,Gia_MB!$A:$F,6,0)</f>
        <v>50182</v>
      </c>
      <c r="U2183" s="291">
        <f t="shared" si="255"/>
        <v>200728</v>
      </c>
      <c r="V2183" s="290"/>
      <c r="W2183" s="292">
        <f t="shared" si="256"/>
        <v>0</v>
      </c>
      <c r="X2183" s="293" t="str">
        <f t="shared" si="257"/>
        <v>8</v>
      </c>
      <c r="Y2183" s="290"/>
      <c r="Z2183" s="291">
        <f t="shared" si="258"/>
        <v>16058.24</v>
      </c>
      <c r="AA2183" s="294">
        <f>VLOOKUP(G2183,Ma_KH!$A:$R,14,0)</f>
        <v>60</v>
      </c>
    </row>
    <row r="2184" spans="1:27" x14ac:dyDescent="0.25">
      <c r="A2184" s="277">
        <v>46049</v>
      </c>
      <c r="B2184" s="278">
        <v>4183832333</v>
      </c>
      <c r="C2184" s="288" t="s">
        <v>15180</v>
      </c>
      <c r="D2184" s="286">
        <v>46056</v>
      </c>
      <c r="E2184" s="213"/>
      <c r="F2184" s="214"/>
      <c r="G2184" s="255" t="s">
        <v>14493</v>
      </c>
      <c r="H2184" s="213"/>
      <c r="I2184" s="212">
        <v>4183832333</v>
      </c>
      <c r="J2184" s="212" t="s">
        <v>1782</v>
      </c>
      <c r="K2184" s="212" t="s">
        <v>27</v>
      </c>
      <c r="L2184" s="215" t="str">
        <f>VLOOKUP($K2184,[1]TONG_SL!$A$1:$D$65536,2,0)</f>
        <v>Chân giò heo muối 300g</v>
      </c>
      <c r="M2184" s="247"/>
      <c r="N2184" s="215" t="str">
        <f t="shared" si="250"/>
        <v>K-C6</v>
      </c>
      <c r="O2184" s="222"/>
      <c r="P2184" s="222"/>
      <c r="Q2184" s="215" t="str">
        <f>VLOOKUP(K2184,TONG_SL!$A:$D,3,0)</f>
        <v>Túi</v>
      </c>
      <c r="R2184" s="224">
        <v>6</v>
      </c>
      <c r="S2184" s="290"/>
      <c r="T2184" s="290">
        <f>VLOOKUP(VLOOKUP(G2184,Ma_KH!$A:$R,18,0)&amp;K2184,Gia_MB!$A:$F,6,0)</f>
        <v>73431</v>
      </c>
      <c r="U2184" s="291">
        <f t="shared" si="255"/>
        <v>440586</v>
      </c>
      <c r="V2184" s="290"/>
      <c r="W2184" s="292">
        <f t="shared" si="256"/>
        <v>0</v>
      </c>
      <c r="X2184" s="293" t="str">
        <f t="shared" si="257"/>
        <v>8</v>
      </c>
      <c r="Y2184" s="290"/>
      <c r="Z2184" s="291">
        <f t="shared" si="258"/>
        <v>35246.879999999997</v>
      </c>
      <c r="AA2184" s="294">
        <f>VLOOKUP(G2184,Ma_KH!$A:$R,14,0)</f>
        <v>60</v>
      </c>
    </row>
    <row r="2185" spans="1:27" x14ac:dyDescent="0.25">
      <c r="A2185" s="277">
        <v>46049</v>
      </c>
      <c r="B2185" s="278">
        <v>4183832333</v>
      </c>
      <c r="C2185" s="288" t="s">
        <v>15180</v>
      </c>
      <c r="D2185" s="286">
        <v>46056</v>
      </c>
      <c r="E2185" s="213"/>
      <c r="F2185" s="214"/>
      <c r="G2185" s="255" t="s">
        <v>14493</v>
      </c>
      <c r="H2185" s="213"/>
      <c r="I2185" s="212">
        <v>4183832333</v>
      </c>
      <c r="J2185" s="212" t="s">
        <v>1782</v>
      </c>
      <c r="K2185" s="212" t="s">
        <v>30</v>
      </c>
      <c r="L2185" s="215" t="str">
        <f>VLOOKUP($K2185,[1]TONG_SL!$A$1:$D$65536,2,0)</f>
        <v>Gà muối 500g</v>
      </c>
      <c r="M2185" s="247"/>
      <c r="N2185" s="215" t="str">
        <f t="shared" si="250"/>
        <v>K-C6</v>
      </c>
      <c r="O2185" s="222"/>
      <c r="P2185" s="222"/>
      <c r="Q2185" s="215" t="str">
        <f>VLOOKUP(K2185,TONG_SL!$A:$D,3,0)</f>
        <v>Túi</v>
      </c>
      <c r="R2185" s="224">
        <v>10</v>
      </c>
      <c r="S2185" s="290"/>
      <c r="T2185" s="290">
        <f>VLOOKUP(VLOOKUP(G2185,Ma_KH!$A:$R,18,0)&amp;K2185,Gia_MB!$A:$F,6,0)</f>
        <v>116611</v>
      </c>
      <c r="U2185" s="291">
        <f t="shared" si="255"/>
        <v>1166110</v>
      </c>
      <c r="V2185" s="290"/>
      <c r="W2185" s="292">
        <f t="shared" si="256"/>
        <v>0</v>
      </c>
      <c r="X2185" s="293" t="str">
        <f t="shared" si="257"/>
        <v>8</v>
      </c>
      <c r="Y2185" s="290"/>
      <c r="Z2185" s="291">
        <f t="shared" si="258"/>
        <v>93288.8</v>
      </c>
      <c r="AA2185" s="294">
        <f>VLOOKUP(G2185,Ma_KH!$A:$R,14,0)</f>
        <v>60</v>
      </c>
    </row>
    <row r="2186" spans="1:27" x14ac:dyDescent="0.25">
      <c r="A2186" s="277">
        <v>46049</v>
      </c>
      <c r="B2186" s="278">
        <v>4183832333</v>
      </c>
      <c r="C2186" s="288" t="s">
        <v>15180</v>
      </c>
      <c r="D2186" s="286">
        <v>46056</v>
      </c>
      <c r="E2186" s="213"/>
      <c r="F2186" s="214"/>
      <c r="G2186" s="255" t="s">
        <v>14493</v>
      </c>
      <c r="H2186" s="213"/>
      <c r="I2186" s="212">
        <v>4183832333</v>
      </c>
      <c r="J2186" s="212" t="s">
        <v>1782</v>
      </c>
      <c r="K2186" s="212" t="s">
        <v>32</v>
      </c>
      <c r="L2186" s="215" t="str">
        <f>VLOOKUP($K2186,[1]TONG_SL!$A$1:$D$65536,2,0)</f>
        <v>Giò Tai Lưỡi Xào 250g</v>
      </c>
      <c r="M2186" s="247"/>
      <c r="N2186" s="215" t="str">
        <f t="shared" si="250"/>
        <v>K-C6</v>
      </c>
      <c r="O2186" s="222"/>
      <c r="P2186" s="222"/>
      <c r="Q2186" s="215" t="str">
        <f>VLOOKUP(K2186,TONG_SL!$A:$D,3,0)</f>
        <v>Túi</v>
      </c>
      <c r="R2186" s="224">
        <v>4</v>
      </c>
      <c r="S2186" s="290"/>
      <c r="T2186" s="290">
        <f>VLOOKUP(VLOOKUP(G2186,Ma_KH!$A:$R,18,0)&amp;K2186,Gia_MB!$A:$F,6,0)</f>
        <v>50182</v>
      </c>
      <c r="U2186" s="291">
        <f t="shared" si="255"/>
        <v>200728</v>
      </c>
      <c r="V2186" s="290"/>
      <c r="W2186" s="292">
        <f t="shared" si="256"/>
        <v>0</v>
      </c>
      <c r="X2186" s="293" t="str">
        <f t="shared" si="257"/>
        <v>8</v>
      </c>
      <c r="Y2186" s="290"/>
      <c r="Z2186" s="291">
        <f t="shared" si="258"/>
        <v>16058.24</v>
      </c>
      <c r="AA2186" s="294">
        <f>VLOOKUP(G2186,Ma_KH!$A:$R,14,0)</f>
        <v>60</v>
      </c>
    </row>
    <row r="2187" spans="1:27" x14ac:dyDescent="0.25">
      <c r="A2187" s="277">
        <v>46049</v>
      </c>
      <c r="B2187" s="278">
        <v>4183832333</v>
      </c>
      <c r="C2187" s="288" t="s">
        <v>15180</v>
      </c>
      <c r="D2187" s="286">
        <v>46056</v>
      </c>
      <c r="E2187" s="213"/>
      <c r="F2187" s="214"/>
      <c r="G2187" s="255" t="s">
        <v>14493</v>
      </c>
      <c r="H2187" s="213"/>
      <c r="I2187" s="212">
        <v>4183832333</v>
      </c>
      <c r="J2187" s="212" t="s">
        <v>1782</v>
      </c>
      <c r="K2187" s="212" t="s">
        <v>48</v>
      </c>
      <c r="L2187" s="215" t="str">
        <f>VLOOKUP($K2187,[1]TONG_SL!$A$1:$D$65536,2,0)</f>
        <v>Mọc Nấm Hương 250g</v>
      </c>
      <c r="M2187" s="247"/>
      <c r="N2187" s="215" t="str">
        <f t="shared" si="250"/>
        <v>K-C6</v>
      </c>
      <c r="O2187" s="222"/>
      <c r="P2187" s="222"/>
      <c r="Q2187" s="215" t="str">
        <f>VLOOKUP(K2187,TONG_SL!$A:$D,3,0)</f>
        <v>Túi</v>
      </c>
      <c r="R2187" s="224">
        <v>2</v>
      </c>
      <c r="S2187" s="290"/>
      <c r="T2187" s="290">
        <f>VLOOKUP(VLOOKUP(G2187,Ma_KH!$A:$R,18,0)&amp;K2187,Gia_MB!$A:$F,6,0)</f>
        <v>46000</v>
      </c>
      <c r="U2187" s="291">
        <f t="shared" si="255"/>
        <v>92000</v>
      </c>
      <c r="V2187" s="290"/>
      <c r="W2187" s="292">
        <f t="shared" si="256"/>
        <v>0</v>
      </c>
      <c r="X2187" s="293" t="str">
        <f t="shared" si="257"/>
        <v>8</v>
      </c>
      <c r="Y2187" s="290"/>
      <c r="Z2187" s="291">
        <f t="shared" si="258"/>
        <v>7360</v>
      </c>
      <c r="AA2187" s="294">
        <f>VLOOKUP(G2187,Ma_KH!$A:$R,14,0)</f>
        <v>60</v>
      </c>
    </row>
    <row r="2188" spans="1:27" x14ac:dyDescent="0.25">
      <c r="A2188" s="277">
        <v>46049</v>
      </c>
      <c r="B2188" s="278">
        <v>4183832158</v>
      </c>
      <c r="C2188" s="288" t="s">
        <v>15180</v>
      </c>
      <c r="D2188" s="286">
        <v>46056</v>
      </c>
      <c r="E2188" s="213"/>
      <c r="F2188" s="214"/>
      <c r="G2188" s="255" t="s">
        <v>14477</v>
      </c>
      <c r="H2188" s="213"/>
      <c r="I2188" s="212">
        <v>4183832158</v>
      </c>
      <c r="J2188" s="212" t="s">
        <v>1782</v>
      </c>
      <c r="K2188" s="212" t="s">
        <v>32</v>
      </c>
      <c r="L2188" s="215" t="str">
        <f>VLOOKUP($K2188,[1]TONG_SL!$A$1:$D$65536,2,0)</f>
        <v>Giò Tai Lưỡi Xào 250g</v>
      </c>
      <c r="M2188" s="247"/>
      <c r="N2188" s="215" t="str">
        <f t="shared" si="250"/>
        <v>K-C6</v>
      </c>
      <c r="O2188" s="222"/>
      <c r="P2188" s="222"/>
      <c r="Q2188" s="215" t="str">
        <f>VLOOKUP(K2188,TONG_SL!$A:$D,3,0)</f>
        <v>Túi</v>
      </c>
      <c r="R2188" s="224">
        <v>2</v>
      </c>
      <c r="S2188" s="290"/>
      <c r="T2188" s="290">
        <f>VLOOKUP(VLOOKUP(G2188,Ma_KH!$A:$R,18,0)&amp;K2188,Gia_MB!$A:$F,6,0)</f>
        <v>50182</v>
      </c>
      <c r="U2188" s="291">
        <f t="shared" si="255"/>
        <v>100364</v>
      </c>
      <c r="V2188" s="290"/>
      <c r="W2188" s="292">
        <f t="shared" si="256"/>
        <v>0</v>
      </c>
      <c r="X2188" s="293" t="str">
        <f t="shared" si="257"/>
        <v>8</v>
      </c>
      <c r="Y2188" s="290"/>
      <c r="Z2188" s="291">
        <f t="shared" si="258"/>
        <v>8029.12</v>
      </c>
      <c r="AA2188" s="294">
        <f>VLOOKUP(G2188,Ma_KH!$A:$R,14,0)</f>
        <v>60</v>
      </c>
    </row>
    <row r="2189" spans="1:27" x14ac:dyDescent="0.25">
      <c r="A2189" s="277">
        <v>46049</v>
      </c>
      <c r="B2189" s="278">
        <v>4183832158</v>
      </c>
      <c r="C2189" s="288" t="s">
        <v>15180</v>
      </c>
      <c r="D2189" s="286">
        <v>46056</v>
      </c>
      <c r="E2189" s="213"/>
      <c r="F2189" s="214"/>
      <c r="G2189" s="255" t="s">
        <v>14477</v>
      </c>
      <c r="H2189" s="213"/>
      <c r="I2189" s="212">
        <v>4183832158</v>
      </c>
      <c r="J2189" s="212" t="s">
        <v>1782</v>
      </c>
      <c r="K2189" s="212" t="s">
        <v>30</v>
      </c>
      <c r="L2189" s="215" t="str">
        <f>VLOOKUP($K2189,[1]TONG_SL!$A$1:$D$65536,2,0)</f>
        <v>Gà muối 500g</v>
      </c>
      <c r="M2189" s="247"/>
      <c r="N2189" s="215" t="str">
        <f t="shared" si="250"/>
        <v>K-C6</v>
      </c>
      <c r="O2189" s="222"/>
      <c r="P2189" s="222"/>
      <c r="Q2189" s="215" t="str">
        <f>VLOOKUP(K2189,TONG_SL!$A:$D,3,0)</f>
        <v>Túi</v>
      </c>
      <c r="R2189" s="224">
        <v>6</v>
      </c>
      <c r="S2189" s="290"/>
      <c r="T2189" s="290">
        <f>VLOOKUP(VLOOKUP(G2189,Ma_KH!$A:$R,18,0)&amp;K2189,Gia_MB!$A:$F,6,0)</f>
        <v>116611</v>
      </c>
      <c r="U2189" s="291">
        <f t="shared" si="255"/>
        <v>699666</v>
      </c>
      <c r="V2189" s="290"/>
      <c r="W2189" s="292">
        <f t="shared" si="256"/>
        <v>0</v>
      </c>
      <c r="X2189" s="293" t="str">
        <f t="shared" si="257"/>
        <v>8</v>
      </c>
      <c r="Y2189" s="290"/>
      <c r="Z2189" s="291">
        <f t="shared" si="258"/>
        <v>55973.279999999999</v>
      </c>
      <c r="AA2189" s="294">
        <f>VLOOKUP(G2189,Ma_KH!$A:$R,14,0)</f>
        <v>60</v>
      </c>
    </row>
    <row r="2190" spans="1:27" x14ac:dyDescent="0.25">
      <c r="A2190" s="277">
        <v>46049</v>
      </c>
      <c r="B2190" s="278">
        <v>4183832158</v>
      </c>
      <c r="C2190" s="288" t="s">
        <v>15180</v>
      </c>
      <c r="D2190" s="286">
        <v>46056</v>
      </c>
      <c r="E2190" s="213"/>
      <c r="F2190" s="214"/>
      <c r="G2190" s="255" t="s">
        <v>14477</v>
      </c>
      <c r="H2190" s="213"/>
      <c r="I2190" s="212">
        <v>4183832158</v>
      </c>
      <c r="J2190" s="212" t="s">
        <v>1782</v>
      </c>
      <c r="K2190" s="212" t="s">
        <v>27</v>
      </c>
      <c r="L2190" s="215" t="str">
        <f>VLOOKUP($K2190,[1]TONG_SL!$A$1:$D$65536,2,0)</f>
        <v>Chân giò heo muối 300g</v>
      </c>
      <c r="M2190" s="247"/>
      <c r="N2190" s="215" t="str">
        <f t="shared" si="250"/>
        <v>K-C6</v>
      </c>
      <c r="O2190" s="222"/>
      <c r="P2190" s="222"/>
      <c r="Q2190" s="215" t="str">
        <f>VLOOKUP(K2190,TONG_SL!$A:$D,3,0)</f>
        <v>Túi</v>
      </c>
      <c r="R2190" s="224">
        <v>4</v>
      </c>
      <c r="S2190" s="290"/>
      <c r="T2190" s="290">
        <f>VLOOKUP(VLOOKUP(G2190,Ma_KH!$A:$R,18,0)&amp;K2190,Gia_MB!$A:$F,6,0)</f>
        <v>73431</v>
      </c>
      <c r="U2190" s="291">
        <f t="shared" si="255"/>
        <v>293724</v>
      </c>
      <c r="V2190" s="290"/>
      <c r="W2190" s="292">
        <f t="shared" si="256"/>
        <v>0</v>
      </c>
      <c r="X2190" s="293" t="str">
        <f t="shared" si="257"/>
        <v>8</v>
      </c>
      <c r="Y2190" s="290"/>
      <c r="Z2190" s="291">
        <f t="shared" si="258"/>
        <v>23497.920000000002</v>
      </c>
      <c r="AA2190" s="294">
        <f>VLOOKUP(G2190,Ma_KH!$A:$R,14,0)</f>
        <v>60</v>
      </c>
    </row>
    <row r="2191" spans="1:27" x14ac:dyDescent="0.25">
      <c r="A2191" s="277">
        <v>46049</v>
      </c>
      <c r="B2191" s="278">
        <v>4183832808</v>
      </c>
      <c r="C2191" s="288" t="s">
        <v>15180</v>
      </c>
      <c r="D2191" s="286">
        <v>46056</v>
      </c>
      <c r="E2191" s="213"/>
      <c r="F2191" s="214"/>
      <c r="G2191" s="255" t="s">
        <v>14536</v>
      </c>
      <c r="H2191" s="213"/>
      <c r="I2191" s="212">
        <v>4183832808</v>
      </c>
      <c r="J2191" s="212" t="s">
        <v>1782</v>
      </c>
      <c r="K2191" s="212" t="s">
        <v>27</v>
      </c>
      <c r="L2191" s="215" t="str">
        <f>VLOOKUP($K2191,[1]TONG_SL!$A$1:$D$65536,2,0)</f>
        <v>Chân giò heo muối 300g</v>
      </c>
      <c r="M2191" s="247"/>
      <c r="N2191" s="215" t="str">
        <f t="shared" si="250"/>
        <v>K-C6</v>
      </c>
      <c r="O2191" s="222"/>
      <c r="P2191" s="222"/>
      <c r="Q2191" s="215" t="str">
        <f>VLOOKUP(K2191,TONG_SL!$A:$D,3,0)</f>
        <v>Túi</v>
      </c>
      <c r="R2191" s="224">
        <v>2</v>
      </c>
      <c r="S2191" s="290"/>
      <c r="T2191" s="290">
        <f>VLOOKUP(VLOOKUP(G2191,Ma_KH!$A:$R,18,0)&amp;K2191,Gia_MB!$A:$F,6,0)</f>
        <v>73431</v>
      </c>
      <c r="U2191" s="291">
        <f t="shared" si="255"/>
        <v>146862</v>
      </c>
      <c r="V2191" s="290"/>
      <c r="W2191" s="292">
        <f t="shared" si="256"/>
        <v>0</v>
      </c>
      <c r="X2191" s="293" t="str">
        <f t="shared" si="257"/>
        <v>8</v>
      </c>
      <c r="Y2191" s="290"/>
      <c r="Z2191" s="291">
        <f t="shared" si="258"/>
        <v>11748.960000000001</v>
      </c>
      <c r="AA2191" s="294">
        <f>VLOOKUP(G2191,Ma_KH!$A:$R,14,0)</f>
        <v>60</v>
      </c>
    </row>
    <row r="2192" spans="1:27" x14ac:dyDescent="0.25">
      <c r="A2192" s="277">
        <v>46049</v>
      </c>
      <c r="B2192" s="278">
        <v>4183832808</v>
      </c>
      <c r="C2192" s="288" t="s">
        <v>15180</v>
      </c>
      <c r="D2192" s="286">
        <v>46056</v>
      </c>
      <c r="E2192" s="213"/>
      <c r="F2192" s="214"/>
      <c r="G2192" s="255" t="s">
        <v>14536</v>
      </c>
      <c r="H2192" s="213"/>
      <c r="I2192" s="212">
        <v>4183832808</v>
      </c>
      <c r="J2192" s="212" t="s">
        <v>1782</v>
      </c>
      <c r="K2192" s="212" t="s">
        <v>48</v>
      </c>
      <c r="L2192" s="215" t="str">
        <f>VLOOKUP($K2192,[1]TONG_SL!$A$1:$D$65536,2,0)</f>
        <v>Mọc Nấm Hương 250g</v>
      </c>
      <c r="M2192" s="247"/>
      <c r="N2192" s="215" t="str">
        <f t="shared" si="250"/>
        <v>K-C6</v>
      </c>
      <c r="O2192" s="222"/>
      <c r="P2192" s="222"/>
      <c r="Q2192" s="215" t="str">
        <f>VLOOKUP(K2192,TONG_SL!$A:$D,3,0)</f>
        <v>Túi</v>
      </c>
      <c r="R2192" s="224">
        <v>4</v>
      </c>
      <c r="S2192" s="290"/>
      <c r="T2192" s="290">
        <f>VLOOKUP(VLOOKUP(G2192,Ma_KH!$A:$R,18,0)&amp;K2192,Gia_MB!$A:$F,6,0)</f>
        <v>46000</v>
      </c>
      <c r="U2192" s="291">
        <f t="shared" si="255"/>
        <v>184000</v>
      </c>
      <c r="V2192" s="290"/>
      <c r="W2192" s="292">
        <f t="shared" si="256"/>
        <v>0</v>
      </c>
      <c r="X2192" s="293" t="str">
        <f t="shared" si="257"/>
        <v>8</v>
      </c>
      <c r="Y2192" s="290"/>
      <c r="Z2192" s="291">
        <f t="shared" si="258"/>
        <v>14720</v>
      </c>
      <c r="AA2192" s="294">
        <f>VLOOKUP(G2192,Ma_KH!$A:$R,14,0)</f>
        <v>60</v>
      </c>
    </row>
    <row r="2193" spans="1:27" x14ac:dyDescent="0.25">
      <c r="A2193" s="277">
        <v>46049</v>
      </c>
      <c r="B2193" s="278">
        <v>4183832808</v>
      </c>
      <c r="C2193" s="288" t="s">
        <v>15180</v>
      </c>
      <c r="D2193" s="286">
        <v>46056</v>
      </c>
      <c r="E2193" s="213"/>
      <c r="F2193" s="214"/>
      <c r="G2193" s="255" t="s">
        <v>14536</v>
      </c>
      <c r="H2193" s="213"/>
      <c r="I2193" s="212">
        <v>4183832808</v>
      </c>
      <c r="J2193" s="212" t="s">
        <v>1782</v>
      </c>
      <c r="K2193" s="212" t="s">
        <v>32</v>
      </c>
      <c r="L2193" s="215" t="str">
        <f>VLOOKUP($K2193,[1]TONG_SL!$A$1:$D$65536,2,0)</f>
        <v>Giò Tai Lưỡi Xào 250g</v>
      </c>
      <c r="M2193" s="247"/>
      <c r="N2193" s="215" t="str">
        <f t="shared" si="250"/>
        <v>K-C6</v>
      </c>
      <c r="O2193" s="222"/>
      <c r="P2193" s="222"/>
      <c r="Q2193" s="215" t="str">
        <f>VLOOKUP(K2193,TONG_SL!$A:$D,3,0)</f>
        <v>Túi</v>
      </c>
      <c r="R2193" s="224">
        <v>2</v>
      </c>
      <c r="S2193" s="290"/>
      <c r="T2193" s="290">
        <f>VLOOKUP(VLOOKUP(G2193,Ma_KH!$A:$R,18,0)&amp;K2193,Gia_MB!$A:$F,6,0)</f>
        <v>50182</v>
      </c>
      <c r="U2193" s="291">
        <f t="shared" si="255"/>
        <v>100364</v>
      </c>
      <c r="V2193" s="290"/>
      <c r="W2193" s="292">
        <f t="shared" si="256"/>
        <v>0</v>
      </c>
      <c r="X2193" s="293" t="str">
        <f t="shared" si="257"/>
        <v>8</v>
      </c>
      <c r="Y2193" s="290"/>
      <c r="Z2193" s="291">
        <f t="shared" si="258"/>
        <v>8029.12</v>
      </c>
      <c r="AA2193" s="294">
        <f>VLOOKUP(G2193,Ma_KH!$A:$R,14,0)</f>
        <v>60</v>
      </c>
    </row>
    <row r="2194" spans="1:27" x14ac:dyDescent="0.25">
      <c r="A2194" s="277">
        <v>46049</v>
      </c>
      <c r="B2194" s="278">
        <v>4183832808</v>
      </c>
      <c r="C2194" s="288" t="s">
        <v>15180</v>
      </c>
      <c r="D2194" s="286">
        <v>46056</v>
      </c>
      <c r="E2194" s="213"/>
      <c r="F2194" s="214"/>
      <c r="G2194" s="255" t="s">
        <v>14536</v>
      </c>
      <c r="H2194" s="213"/>
      <c r="I2194" s="212">
        <v>4183832808</v>
      </c>
      <c r="J2194" s="212" t="s">
        <v>1782</v>
      </c>
      <c r="K2194" s="212" t="s">
        <v>30</v>
      </c>
      <c r="L2194" s="215" t="str">
        <f>VLOOKUP($K2194,[1]TONG_SL!$A$1:$D$65536,2,0)</f>
        <v>Gà muối 500g</v>
      </c>
      <c r="M2194" s="247"/>
      <c r="N2194" s="215" t="str">
        <f t="shared" si="250"/>
        <v>K-C6</v>
      </c>
      <c r="O2194" s="222"/>
      <c r="P2194" s="222"/>
      <c r="Q2194" s="215" t="str">
        <f>VLOOKUP(K2194,TONG_SL!$A:$D,3,0)</f>
        <v>Túi</v>
      </c>
      <c r="R2194" s="224">
        <v>12</v>
      </c>
      <c r="S2194" s="290"/>
      <c r="T2194" s="290">
        <f>VLOOKUP(VLOOKUP(G2194,Ma_KH!$A:$R,18,0)&amp;K2194,Gia_MB!$A:$F,6,0)</f>
        <v>116611</v>
      </c>
      <c r="U2194" s="291">
        <f t="shared" si="255"/>
        <v>1399332</v>
      </c>
      <c r="V2194" s="290"/>
      <c r="W2194" s="292">
        <f t="shared" si="256"/>
        <v>0</v>
      </c>
      <c r="X2194" s="293" t="str">
        <f t="shared" si="257"/>
        <v>8</v>
      </c>
      <c r="Y2194" s="290"/>
      <c r="Z2194" s="291">
        <f t="shared" si="258"/>
        <v>111946.56</v>
      </c>
      <c r="AA2194" s="294">
        <f>VLOOKUP(G2194,Ma_KH!$A:$R,14,0)</f>
        <v>60</v>
      </c>
    </row>
    <row r="2195" spans="1:27" x14ac:dyDescent="0.25">
      <c r="A2195" s="277">
        <v>46049</v>
      </c>
      <c r="B2195" s="278">
        <v>4183832226</v>
      </c>
      <c r="C2195" s="288" t="s">
        <v>15180</v>
      </c>
      <c r="D2195" s="286">
        <v>46056</v>
      </c>
      <c r="E2195" s="213"/>
      <c r="F2195" s="214"/>
      <c r="G2195" s="255" t="s">
        <v>14485</v>
      </c>
      <c r="H2195" s="213"/>
      <c r="I2195" s="212">
        <v>4183832226</v>
      </c>
      <c r="J2195" s="212" t="s">
        <v>1782</v>
      </c>
      <c r="K2195" s="212" t="s">
        <v>30</v>
      </c>
      <c r="L2195" s="215" t="str">
        <f>VLOOKUP($K2195,[1]TONG_SL!$A$1:$D$65536,2,0)</f>
        <v>Gà muối 500g</v>
      </c>
      <c r="M2195" s="247"/>
      <c r="N2195" s="215" t="str">
        <f t="shared" si="250"/>
        <v>K-C6</v>
      </c>
      <c r="O2195" s="222"/>
      <c r="P2195" s="222"/>
      <c r="Q2195" s="215" t="str">
        <f>VLOOKUP(K2195,TONG_SL!$A:$D,3,0)</f>
        <v>Túi</v>
      </c>
      <c r="R2195" s="224">
        <v>6</v>
      </c>
      <c r="S2195" s="290"/>
      <c r="T2195" s="290">
        <f>VLOOKUP(VLOOKUP(G2195,Ma_KH!$A:$R,18,0)&amp;K2195,Gia_MB!$A:$F,6,0)</f>
        <v>116611</v>
      </c>
      <c r="U2195" s="291">
        <f t="shared" si="255"/>
        <v>699666</v>
      </c>
      <c r="V2195" s="290"/>
      <c r="W2195" s="292">
        <f t="shared" si="256"/>
        <v>0</v>
      </c>
      <c r="X2195" s="293" t="str">
        <f t="shared" si="257"/>
        <v>8</v>
      </c>
      <c r="Y2195" s="290"/>
      <c r="Z2195" s="291">
        <f t="shared" si="258"/>
        <v>55973.279999999999</v>
      </c>
      <c r="AA2195" s="294">
        <f>VLOOKUP(G2195,Ma_KH!$A:$R,14,0)</f>
        <v>60</v>
      </c>
    </row>
    <row r="2196" spans="1:27" x14ac:dyDescent="0.25">
      <c r="A2196" s="277">
        <v>46049</v>
      </c>
      <c r="B2196" s="278">
        <v>4183832226</v>
      </c>
      <c r="C2196" s="288" t="s">
        <v>15180</v>
      </c>
      <c r="D2196" s="286">
        <v>46056</v>
      </c>
      <c r="E2196" s="213"/>
      <c r="F2196" s="214"/>
      <c r="G2196" s="255" t="s">
        <v>14485</v>
      </c>
      <c r="H2196" s="213"/>
      <c r="I2196" s="212">
        <v>4183832226</v>
      </c>
      <c r="J2196" s="212" t="s">
        <v>1782</v>
      </c>
      <c r="K2196" s="212" t="s">
        <v>32</v>
      </c>
      <c r="L2196" s="215" t="str">
        <f>VLOOKUP($K2196,[1]TONG_SL!$A$1:$D$65536,2,0)</f>
        <v>Giò Tai Lưỡi Xào 250g</v>
      </c>
      <c r="M2196" s="247"/>
      <c r="N2196" s="215" t="str">
        <f t="shared" si="250"/>
        <v>K-C6</v>
      </c>
      <c r="O2196" s="222"/>
      <c r="P2196" s="222"/>
      <c r="Q2196" s="215" t="str">
        <f>VLOOKUP(K2196,TONG_SL!$A:$D,3,0)</f>
        <v>Túi</v>
      </c>
      <c r="R2196" s="224">
        <v>4</v>
      </c>
      <c r="S2196" s="290"/>
      <c r="T2196" s="290">
        <f>VLOOKUP(VLOOKUP(G2196,Ma_KH!$A:$R,18,0)&amp;K2196,Gia_MB!$A:$F,6,0)</f>
        <v>50182</v>
      </c>
      <c r="U2196" s="291">
        <f t="shared" si="255"/>
        <v>200728</v>
      </c>
      <c r="V2196" s="290"/>
      <c r="W2196" s="292">
        <f t="shared" si="256"/>
        <v>0</v>
      </c>
      <c r="X2196" s="293" t="str">
        <f t="shared" si="257"/>
        <v>8</v>
      </c>
      <c r="Y2196" s="290"/>
      <c r="Z2196" s="291">
        <f t="shared" si="258"/>
        <v>16058.24</v>
      </c>
      <c r="AA2196" s="294">
        <f>VLOOKUP(G2196,Ma_KH!$A:$R,14,0)</f>
        <v>60</v>
      </c>
    </row>
    <row r="2197" spans="1:27" x14ac:dyDescent="0.25">
      <c r="A2197" s="277">
        <v>46049</v>
      </c>
      <c r="B2197" s="278">
        <v>4183832226</v>
      </c>
      <c r="C2197" s="288" t="s">
        <v>15180</v>
      </c>
      <c r="D2197" s="286">
        <v>46056</v>
      </c>
      <c r="E2197" s="213"/>
      <c r="F2197" s="214"/>
      <c r="G2197" s="255" t="s">
        <v>14485</v>
      </c>
      <c r="H2197" s="213"/>
      <c r="I2197" s="212">
        <v>4183832226</v>
      </c>
      <c r="J2197" s="212" t="s">
        <v>1782</v>
      </c>
      <c r="K2197" s="212" t="s">
        <v>48</v>
      </c>
      <c r="L2197" s="215" t="str">
        <f>VLOOKUP($K2197,[1]TONG_SL!$A$1:$D$65536,2,0)</f>
        <v>Mọc Nấm Hương 250g</v>
      </c>
      <c r="M2197" s="247"/>
      <c r="N2197" s="215" t="str">
        <f t="shared" si="250"/>
        <v>K-C6</v>
      </c>
      <c r="O2197" s="222"/>
      <c r="P2197" s="222"/>
      <c r="Q2197" s="215" t="str">
        <f>VLOOKUP(K2197,TONG_SL!$A:$D,3,0)</f>
        <v>Túi</v>
      </c>
      <c r="R2197" s="224">
        <v>4</v>
      </c>
      <c r="S2197" s="290"/>
      <c r="T2197" s="290">
        <f>VLOOKUP(VLOOKUP(G2197,Ma_KH!$A:$R,18,0)&amp;K2197,Gia_MB!$A:$F,6,0)</f>
        <v>46000</v>
      </c>
      <c r="U2197" s="291">
        <f t="shared" si="255"/>
        <v>184000</v>
      </c>
      <c r="V2197" s="290"/>
      <c r="W2197" s="292">
        <f t="shared" si="256"/>
        <v>0</v>
      </c>
      <c r="X2197" s="293" t="str">
        <f t="shared" si="257"/>
        <v>8</v>
      </c>
      <c r="Y2197" s="290"/>
      <c r="Z2197" s="291">
        <f t="shared" si="258"/>
        <v>14720</v>
      </c>
      <c r="AA2197" s="294">
        <f>VLOOKUP(G2197,Ma_KH!$A:$R,14,0)</f>
        <v>60</v>
      </c>
    </row>
    <row r="2198" spans="1:27" x14ac:dyDescent="0.25">
      <c r="A2198" s="277">
        <v>46049</v>
      </c>
      <c r="B2198" s="278">
        <v>4183832836</v>
      </c>
      <c r="C2198" s="288" t="s">
        <v>15180</v>
      </c>
      <c r="D2198" s="286">
        <v>46056</v>
      </c>
      <c r="E2198" s="213"/>
      <c r="F2198" s="214"/>
      <c r="G2198" s="255" t="s">
        <v>14539</v>
      </c>
      <c r="H2198" s="213"/>
      <c r="I2198" s="212">
        <v>4183832836</v>
      </c>
      <c r="J2198" s="212" t="s">
        <v>1782</v>
      </c>
      <c r="K2198" s="212" t="s">
        <v>27</v>
      </c>
      <c r="L2198" s="215" t="str">
        <f>VLOOKUP($K2198,[1]TONG_SL!$A$1:$D$65536,2,0)</f>
        <v>Chân giò heo muối 300g</v>
      </c>
      <c r="M2198" s="247"/>
      <c r="N2198" s="215" t="str">
        <f t="shared" si="250"/>
        <v>K-C6</v>
      </c>
      <c r="O2198" s="222"/>
      <c r="P2198" s="222"/>
      <c r="Q2198" s="215" t="str">
        <f>VLOOKUP(K2198,TONG_SL!$A:$D,3,0)</f>
        <v>Túi</v>
      </c>
      <c r="R2198" s="224">
        <v>6</v>
      </c>
      <c r="S2198" s="290"/>
      <c r="T2198" s="290">
        <f>VLOOKUP(VLOOKUP(G2198,Ma_KH!$A:$R,18,0)&amp;K2198,Gia_MB!$A:$F,6,0)</f>
        <v>73431</v>
      </c>
      <c r="U2198" s="291">
        <f t="shared" si="255"/>
        <v>440586</v>
      </c>
      <c r="V2198" s="290"/>
      <c r="W2198" s="292">
        <f t="shared" si="256"/>
        <v>0</v>
      </c>
      <c r="X2198" s="293" t="str">
        <f t="shared" si="257"/>
        <v>8</v>
      </c>
      <c r="Y2198" s="290"/>
      <c r="Z2198" s="291">
        <f t="shared" si="258"/>
        <v>35246.879999999997</v>
      </c>
      <c r="AA2198" s="294">
        <f>VLOOKUP(G2198,Ma_KH!$A:$R,14,0)</f>
        <v>60</v>
      </c>
    </row>
    <row r="2199" spans="1:27" x14ac:dyDescent="0.25">
      <c r="A2199" s="277">
        <v>46049</v>
      </c>
      <c r="B2199" s="278">
        <v>4183832836</v>
      </c>
      <c r="C2199" s="288" t="s">
        <v>15180</v>
      </c>
      <c r="D2199" s="286">
        <v>46056</v>
      </c>
      <c r="E2199" s="213"/>
      <c r="F2199" s="214"/>
      <c r="G2199" s="255" t="s">
        <v>14539</v>
      </c>
      <c r="H2199" s="213"/>
      <c r="I2199" s="212">
        <v>4183832836</v>
      </c>
      <c r="J2199" s="212" t="s">
        <v>1782</v>
      </c>
      <c r="K2199" s="212" t="s">
        <v>30</v>
      </c>
      <c r="L2199" s="215" t="str">
        <f>VLOOKUP($K2199,[1]TONG_SL!$A$1:$D$65536,2,0)</f>
        <v>Gà muối 500g</v>
      </c>
      <c r="M2199" s="247"/>
      <c r="N2199" s="215" t="str">
        <f t="shared" si="250"/>
        <v>K-C6</v>
      </c>
      <c r="O2199" s="222"/>
      <c r="P2199" s="222"/>
      <c r="Q2199" s="215" t="str">
        <f>VLOOKUP(K2199,TONG_SL!$A:$D,3,0)</f>
        <v>Túi</v>
      </c>
      <c r="R2199" s="224">
        <v>4</v>
      </c>
      <c r="S2199" s="290"/>
      <c r="T2199" s="290">
        <f>VLOOKUP(VLOOKUP(G2199,Ma_KH!$A:$R,18,0)&amp;K2199,Gia_MB!$A:$F,6,0)</f>
        <v>116611</v>
      </c>
      <c r="U2199" s="291">
        <f t="shared" si="255"/>
        <v>466444</v>
      </c>
      <c r="V2199" s="290"/>
      <c r="W2199" s="292">
        <f t="shared" si="256"/>
        <v>0</v>
      </c>
      <c r="X2199" s="293" t="str">
        <f t="shared" si="257"/>
        <v>8</v>
      </c>
      <c r="Y2199" s="290"/>
      <c r="Z2199" s="291">
        <f t="shared" si="258"/>
        <v>37315.520000000004</v>
      </c>
      <c r="AA2199" s="294">
        <f>VLOOKUP(G2199,Ma_KH!$A:$R,14,0)</f>
        <v>60</v>
      </c>
    </row>
    <row r="2200" spans="1:27" x14ac:dyDescent="0.25">
      <c r="A2200" s="277">
        <v>46049</v>
      </c>
      <c r="B2200" s="278">
        <v>4183832836</v>
      </c>
      <c r="C2200" s="288" t="s">
        <v>15180</v>
      </c>
      <c r="D2200" s="286">
        <v>46056</v>
      </c>
      <c r="E2200" s="213"/>
      <c r="F2200" s="214"/>
      <c r="G2200" s="255" t="s">
        <v>14539</v>
      </c>
      <c r="H2200" s="213"/>
      <c r="I2200" s="212">
        <v>4183832836</v>
      </c>
      <c r="J2200" s="212" t="s">
        <v>1782</v>
      </c>
      <c r="K2200" s="212" t="s">
        <v>32</v>
      </c>
      <c r="L2200" s="215" t="str">
        <f>VLOOKUP($K2200,[1]TONG_SL!$A$1:$D$65536,2,0)</f>
        <v>Giò Tai Lưỡi Xào 250g</v>
      </c>
      <c r="M2200" s="247"/>
      <c r="N2200" s="215" t="str">
        <f t="shared" si="250"/>
        <v>K-C6</v>
      </c>
      <c r="O2200" s="222"/>
      <c r="P2200" s="222"/>
      <c r="Q2200" s="215" t="str">
        <f>VLOOKUP(K2200,TONG_SL!$A:$D,3,0)</f>
        <v>Túi</v>
      </c>
      <c r="R2200" s="224">
        <v>4</v>
      </c>
      <c r="S2200" s="290"/>
      <c r="T2200" s="290">
        <f>VLOOKUP(VLOOKUP(G2200,Ma_KH!$A:$R,18,0)&amp;K2200,Gia_MB!$A:$F,6,0)</f>
        <v>50182</v>
      </c>
      <c r="U2200" s="291">
        <f t="shared" si="255"/>
        <v>200728</v>
      </c>
      <c r="V2200" s="290"/>
      <c r="W2200" s="292">
        <f t="shared" si="256"/>
        <v>0</v>
      </c>
      <c r="X2200" s="293" t="str">
        <f t="shared" si="257"/>
        <v>8</v>
      </c>
      <c r="Y2200" s="290"/>
      <c r="Z2200" s="291">
        <f t="shared" si="258"/>
        <v>16058.24</v>
      </c>
      <c r="AA2200" s="294">
        <f>VLOOKUP(G2200,Ma_KH!$A:$R,14,0)</f>
        <v>60</v>
      </c>
    </row>
    <row r="2201" spans="1:27" x14ac:dyDescent="0.25">
      <c r="A2201" s="277">
        <v>46049</v>
      </c>
      <c r="B2201" s="278">
        <v>4183832760</v>
      </c>
      <c r="C2201" s="288" t="s">
        <v>15180</v>
      </c>
      <c r="D2201" s="286">
        <v>46056</v>
      </c>
      <c r="E2201" s="213"/>
      <c r="F2201" s="214"/>
      <c r="G2201" s="255" t="s">
        <v>14533</v>
      </c>
      <c r="H2201" s="213"/>
      <c r="I2201" s="212">
        <v>4183832760</v>
      </c>
      <c r="J2201" s="212" t="s">
        <v>1782</v>
      </c>
      <c r="K2201" s="212" t="s">
        <v>27</v>
      </c>
      <c r="L2201" s="215" t="str">
        <f>VLOOKUP($K2201,[1]TONG_SL!$A$1:$D$65536,2,0)</f>
        <v>Chân giò heo muối 300g</v>
      </c>
      <c r="M2201" s="247"/>
      <c r="N2201" s="215" t="str">
        <f t="shared" si="250"/>
        <v>K-C6</v>
      </c>
      <c r="O2201" s="222"/>
      <c r="P2201" s="222"/>
      <c r="Q2201" s="215" t="str">
        <f>VLOOKUP(K2201,TONG_SL!$A:$D,3,0)</f>
        <v>Túi</v>
      </c>
      <c r="R2201" s="224">
        <v>6</v>
      </c>
      <c r="S2201" s="290"/>
      <c r="T2201" s="290">
        <f>VLOOKUP(VLOOKUP(G2201,Ma_KH!$A:$R,18,0)&amp;K2201,Gia_MB!$A:$F,6,0)</f>
        <v>73431</v>
      </c>
      <c r="U2201" s="291">
        <f t="shared" si="255"/>
        <v>440586</v>
      </c>
      <c r="V2201" s="290"/>
      <c r="W2201" s="292">
        <f t="shared" si="256"/>
        <v>0</v>
      </c>
      <c r="X2201" s="293" t="str">
        <f t="shared" si="257"/>
        <v>8</v>
      </c>
      <c r="Y2201" s="290"/>
      <c r="Z2201" s="291">
        <f t="shared" si="258"/>
        <v>35246.879999999997</v>
      </c>
      <c r="AA2201" s="294">
        <f>VLOOKUP(G2201,Ma_KH!$A:$R,14,0)</f>
        <v>60</v>
      </c>
    </row>
    <row r="2202" spans="1:27" x14ac:dyDescent="0.25">
      <c r="A2202" s="277">
        <v>46049</v>
      </c>
      <c r="B2202" s="278">
        <v>4183832760</v>
      </c>
      <c r="C2202" s="288" t="s">
        <v>15180</v>
      </c>
      <c r="D2202" s="286">
        <v>46056</v>
      </c>
      <c r="E2202" s="213"/>
      <c r="F2202" s="214"/>
      <c r="G2202" s="255" t="s">
        <v>14533</v>
      </c>
      <c r="H2202" s="213"/>
      <c r="I2202" s="212">
        <v>4183832760</v>
      </c>
      <c r="J2202" s="212" t="s">
        <v>1782</v>
      </c>
      <c r="K2202" s="212" t="s">
        <v>30</v>
      </c>
      <c r="L2202" s="215" t="str">
        <f>VLOOKUP($K2202,[1]TONG_SL!$A$1:$D$65536,2,0)</f>
        <v>Gà muối 500g</v>
      </c>
      <c r="M2202" s="247"/>
      <c r="N2202" s="215" t="str">
        <f t="shared" si="250"/>
        <v>K-C6</v>
      </c>
      <c r="O2202" s="222"/>
      <c r="P2202" s="222"/>
      <c r="Q2202" s="215" t="str">
        <f>VLOOKUP(K2202,TONG_SL!$A:$D,3,0)</f>
        <v>Túi</v>
      </c>
      <c r="R2202" s="224">
        <v>8</v>
      </c>
      <c r="S2202" s="290"/>
      <c r="T2202" s="290">
        <f>VLOOKUP(VLOOKUP(G2202,Ma_KH!$A:$R,18,0)&amp;K2202,Gia_MB!$A:$F,6,0)</f>
        <v>116611</v>
      </c>
      <c r="U2202" s="291">
        <f t="shared" si="255"/>
        <v>932888</v>
      </c>
      <c r="V2202" s="290"/>
      <c r="W2202" s="292">
        <f t="shared" si="256"/>
        <v>0</v>
      </c>
      <c r="X2202" s="293" t="str">
        <f t="shared" si="257"/>
        <v>8</v>
      </c>
      <c r="Y2202" s="290"/>
      <c r="Z2202" s="291">
        <f t="shared" si="258"/>
        <v>74631.040000000008</v>
      </c>
      <c r="AA2202" s="294">
        <f>VLOOKUP(G2202,Ma_KH!$A:$R,14,0)</f>
        <v>60</v>
      </c>
    </row>
    <row r="2203" spans="1:27" x14ac:dyDescent="0.25">
      <c r="A2203" s="277">
        <v>46049</v>
      </c>
      <c r="B2203" s="278">
        <v>4183832760</v>
      </c>
      <c r="C2203" s="288" t="s">
        <v>15180</v>
      </c>
      <c r="D2203" s="286">
        <v>46056</v>
      </c>
      <c r="E2203" s="213"/>
      <c r="F2203" s="214"/>
      <c r="G2203" s="255" t="s">
        <v>14533</v>
      </c>
      <c r="H2203" s="213"/>
      <c r="I2203" s="212">
        <v>4183832760</v>
      </c>
      <c r="J2203" s="212" t="s">
        <v>1782</v>
      </c>
      <c r="K2203" s="212" t="s">
        <v>32</v>
      </c>
      <c r="L2203" s="215" t="str">
        <f>VLOOKUP($K2203,[1]TONG_SL!$A$1:$D$65536,2,0)</f>
        <v>Giò Tai Lưỡi Xào 250g</v>
      </c>
      <c r="M2203" s="247"/>
      <c r="N2203" s="215" t="str">
        <f t="shared" si="250"/>
        <v>K-C6</v>
      </c>
      <c r="O2203" s="222"/>
      <c r="P2203" s="222"/>
      <c r="Q2203" s="215" t="str">
        <f>VLOOKUP(K2203,TONG_SL!$A:$D,3,0)</f>
        <v>Túi</v>
      </c>
      <c r="R2203" s="224">
        <v>6</v>
      </c>
      <c r="S2203" s="290"/>
      <c r="T2203" s="290">
        <f>VLOOKUP(VLOOKUP(G2203,Ma_KH!$A:$R,18,0)&amp;K2203,Gia_MB!$A:$F,6,0)</f>
        <v>50182</v>
      </c>
      <c r="U2203" s="291">
        <f t="shared" si="255"/>
        <v>301092</v>
      </c>
      <c r="V2203" s="290"/>
      <c r="W2203" s="292">
        <f t="shared" si="256"/>
        <v>0</v>
      </c>
      <c r="X2203" s="293" t="str">
        <f t="shared" si="257"/>
        <v>8</v>
      </c>
      <c r="Y2203" s="290"/>
      <c r="Z2203" s="291">
        <f t="shared" si="258"/>
        <v>24087.360000000001</v>
      </c>
      <c r="AA2203" s="294">
        <f>VLOOKUP(G2203,Ma_KH!$A:$R,14,0)</f>
        <v>60</v>
      </c>
    </row>
    <row r="2204" spans="1:27" x14ac:dyDescent="0.25">
      <c r="A2204" s="277">
        <v>46049</v>
      </c>
      <c r="B2204" s="278">
        <v>4183832270</v>
      </c>
      <c r="C2204" s="288" t="s">
        <v>15180</v>
      </c>
      <c r="D2204" s="286">
        <v>46056</v>
      </c>
      <c r="E2204" s="213"/>
      <c r="F2204" s="214"/>
      <c r="G2204" s="255" t="s">
        <v>14490</v>
      </c>
      <c r="H2204" s="213"/>
      <c r="I2204" s="212">
        <v>4183832270</v>
      </c>
      <c r="J2204" s="212" t="s">
        <v>1782</v>
      </c>
      <c r="K2204" s="212" t="s">
        <v>48</v>
      </c>
      <c r="L2204" s="215" t="str">
        <f>VLOOKUP($K2204,[1]TONG_SL!$A$1:$D$65536,2,0)</f>
        <v>Mọc Nấm Hương 250g</v>
      </c>
      <c r="M2204" s="247"/>
      <c r="N2204" s="215" t="str">
        <f t="shared" si="250"/>
        <v>K-C6</v>
      </c>
      <c r="O2204" s="222"/>
      <c r="P2204" s="222"/>
      <c r="Q2204" s="215" t="str">
        <f>VLOOKUP(K2204,TONG_SL!$A:$D,3,0)</f>
        <v>Túi</v>
      </c>
      <c r="R2204" s="224">
        <v>2</v>
      </c>
      <c r="S2204" s="290"/>
      <c r="T2204" s="290">
        <f>VLOOKUP(VLOOKUP(G2204,Ma_KH!$A:$R,18,0)&amp;K2204,Gia_MB!$A:$F,6,0)</f>
        <v>46000</v>
      </c>
      <c r="U2204" s="291">
        <f t="shared" si="255"/>
        <v>92000</v>
      </c>
      <c r="V2204" s="290"/>
      <c r="W2204" s="292">
        <f t="shared" si="256"/>
        <v>0</v>
      </c>
      <c r="X2204" s="293" t="str">
        <f t="shared" si="257"/>
        <v>8</v>
      </c>
      <c r="Y2204" s="290"/>
      <c r="Z2204" s="291">
        <f t="shared" si="258"/>
        <v>7360</v>
      </c>
      <c r="AA2204" s="294">
        <f>VLOOKUP(G2204,Ma_KH!$A:$R,14,0)</f>
        <v>60</v>
      </c>
    </row>
    <row r="2205" spans="1:27" x14ac:dyDescent="0.25">
      <c r="A2205" s="277">
        <v>46049</v>
      </c>
      <c r="B2205" s="278">
        <v>4183832270</v>
      </c>
      <c r="C2205" s="288" t="s">
        <v>15180</v>
      </c>
      <c r="D2205" s="286">
        <v>46056</v>
      </c>
      <c r="E2205" s="213"/>
      <c r="F2205" s="214"/>
      <c r="G2205" s="255" t="s">
        <v>14490</v>
      </c>
      <c r="H2205" s="213"/>
      <c r="I2205" s="212">
        <v>4183832270</v>
      </c>
      <c r="J2205" s="212" t="s">
        <v>1782</v>
      </c>
      <c r="K2205" s="212" t="s">
        <v>32</v>
      </c>
      <c r="L2205" s="215" t="str">
        <f>VLOOKUP($K2205,[1]TONG_SL!$A$1:$D$65536,2,0)</f>
        <v>Giò Tai Lưỡi Xào 250g</v>
      </c>
      <c r="M2205" s="247"/>
      <c r="N2205" s="215" t="str">
        <f t="shared" si="250"/>
        <v>K-C6</v>
      </c>
      <c r="O2205" s="222"/>
      <c r="P2205" s="222"/>
      <c r="Q2205" s="215" t="str">
        <f>VLOOKUP(K2205,TONG_SL!$A:$D,3,0)</f>
        <v>Túi</v>
      </c>
      <c r="R2205" s="224">
        <v>4</v>
      </c>
      <c r="S2205" s="290"/>
      <c r="T2205" s="290">
        <f>VLOOKUP(VLOOKUP(G2205,Ma_KH!$A:$R,18,0)&amp;K2205,Gia_MB!$A:$F,6,0)</f>
        <v>50182</v>
      </c>
      <c r="U2205" s="291">
        <f t="shared" si="255"/>
        <v>200728</v>
      </c>
      <c r="V2205" s="290"/>
      <c r="W2205" s="292">
        <f t="shared" si="256"/>
        <v>0</v>
      </c>
      <c r="X2205" s="293" t="str">
        <f t="shared" si="257"/>
        <v>8</v>
      </c>
      <c r="Y2205" s="290"/>
      <c r="Z2205" s="291">
        <f t="shared" si="258"/>
        <v>16058.24</v>
      </c>
      <c r="AA2205" s="294">
        <f>VLOOKUP(G2205,Ma_KH!$A:$R,14,0)</f>
        <v>60</v>
      </c>
    </row>
    <row r="2206" spans="1:27" x14ac:dyDescent="0.25">
      <c r="A2206" s="277">
        <v>46049</v>
      </c>
      <c r="B2206" s="278">
        <v>4183832270</v>
      </c>
      <c r="C2206" s="288" t="s">
        <v>15180</v>
      </c>
      <c r="D2206" s="286">
        <v>46056</v>
      </c>
      <c r="E2206" s="213"/>
      <c r="F2206" s="214"/>
      <c r="G2206" s="255" t="s">
        <v>14490</v>
      </c>
      <c r="H2206" s="213"/>
      <c r="I2206" s="212">
        <v>4183832270</v>
      </c>
      <c r="J2206" s="212" t="s">
        <v>1782</v>
      </c>
      <c r="K2206" s="212" t="s">
        <v>30</v>
      </c>
      <c r="L2206" s="215" t="str">
        <f>VLOOKUP($K2206,[1]TONG_SL!$A$1:$D$65536,2,0)</f>
        <v>Gà muối 500g</v>
      </c>
      <c r="M2206" s="247"/>
      <c r="N2206" s="215" t="str">
        <f t="shared" si="250"/>
        <v>K-C6</v>
      </c>
      <c r="O2206" s="222"/>
      <c r="P2206" s="222"/>
      <c r="Q2206" s="215" t="str">
        <f>VLOOKUP(K2206,TONG_SL!$A:$D,3,0)</f>
        <v>Túi</v>
      </c>
      <c r="R2206" s="224">
        <v>6</v>
      </c>
      <c r="S2206" s="290"/>
      <c r="T2206" s="290">
        <f>VLOOKUP(VLOOKUP(G2206,Ma_KH!$A:$R,18,0)&amp;K2206,Gia_MB!$A:$F,6,0)</f>
        <v>116611</v>
      </c>
      <c r="U2206" s="291">
        <f t="shared" si="255"/>
        <v>699666</v>
      </c>
      <c r="V2206" s="290"/>
      <c r="W2206" s="292">
        <f t="shared" si="256"/>
        <v>0</v>
      </c>
      <c r="X2206" s="293" t="str">
        <f t="shared" si="257"/>
        <v>8</v>
      </c>
      <c r="Y2206" s="290"/>
      <c r="Z2206" s="291">
        <f t="shared" si="258"/>
        <v>55973.279999999999</v>
      </c>
      <c r="AA2206" s="294">
        <f>VLOOKUP(G2206,Ma_KH!$A:$R,14,0)</f>
        <v>60</v>
      </c>
    </row>
    <row r="2207" spans="1:27" x14ac:dyDescent="0.25">
      <c r="A2207" s="277">
        <v>46049</v>
      </c>
      <c r="B2207" s="278">
        <v>4183832270</v>
      </c>
      <c r="C2207" s="288" t="s">
        <v>15180</v>
      </c>
      <c r="D2207" s="286">
        <v>46056</v>
      </c>
      <c r="E2207" s="213"/>
      <c r="F2207" s="214"/>
      <c r="G2207" s="255" t="s">
        <v>14490</v>
      </c>
      <c r="H2207" s="213"/>
      <c r="I2207" s="212">
        <v>4183832270</v>
      </c>
      <c r="J2207" s="212" t="s">
        <v>1782</v>
      </c>
      <c r="K2207" s="212" t="s">
        <v>27</v>
      </c>
      <c r="L2207" s="215" t="str">
        <f>VLOOKUP($K2207,[1]TONG_SL!$A$1:$D$65536,2,0)</f>
        <v>Chân giò heo muối 300g</v>
      </c>
      <c r="M2207" s="247"/>
      <c r="N2207" s="215" t="str">
        <f t="shared" si="250"/>
        <v>K-C6</v>
      </c>
      <c r="O2207" s="222"/>
      <c r="P2207" s="222"/>
      <c r="Q2207" s="215" t="str">
        <f>VLOOKUP(K2207,TONG_SL!$A:$D,3,0)</f>
        <v>Túi</v>
      </c>
      <c r="R2207" s="224">
        <v>2</v>
      </c>
      <c r="S2207" s="290"/>
      <c r="T2207" s="290">
        <f>VLOOKUP(VLOOKUP(G2207,Ma_KH!$A:$R,18,0)&amp;K2207,Gia_MB!$A:$F,6,0)</f>
        <v>73431</v>
      </c>
      <c r="U2207" s="291">
        <f t="shared" si="255"/>
        <v>146862</v>
      </c>
      <c r="V2207" s="290"/>
      <c r="W2207" s="292">
        <f t="shared" si="256"/>
        <v>0</v>
      </c>
      <c r="X2207" s="293" t="str">
        <f t="shared" si="257"/>
        <v>8</v>
      </c>
      <c r="Y2207" s="290"/>
      <c r="Z2207" s="291">
        <f t="shared" si="258"/>
        <v>11748.960000000001</v>
      </c>
      <c r="AA2207" s="294">
        <f>VLOOKUP(G2207,Ma_KH!$A:$R,14,0)</f>
        <v>60</v>
      </c>
    </row>
    <row r="2208" spans="1:27" x14ac:dyDescent="0.25">
      <c r="A2208" s="277">
        <v>46049</v>
      </c>
      <c r="B2208" s="278">
        <v>4183832136</v>
      </c>
      <c r="C2208" s="288" t="s">
        <v>15180</v>
      </c>
      <c r="D2208" s="286">
        <v>46056</v>
      </c>
      <c r="E2208" s="213"/>
      <c r="F2208" s="214"/>
      <c r="G2208" s="255" t="s">
        <v>14476</v>
      </c>
      <c r="H2208" s="213"/>
      <c r="I2208" s="212">
        <v>4183832136</v>
      </c>
      <c r="J2208" s="212" t="s">
        <v>1782</v>
      </c>
      <c r="K2208" s="212" t="s">
        <v>30</v>
      </c>
      <c r="L2208" s="215" t="str">
        <f>VLOOKUP($K2208,[1]TONG_SL!$A$1:$D$65536,2,0)</f>
        <v>Gà muối 500g</v>
      </c>
      <c r="M2208" s="247"/>
      <c r="N2208" s="215" t="str">
        <f t="shared" si="250"/>
        <v>K-C6</v>
      </c>
      <c r="O2208" s="222"/>
      <c r="P2208" s="222"/>
      <c r="Q2208" s="215" t="str">
        <f>VLOOKUP(K2208,TONG_SL!$A:$D,3,0)</f>
        <v>Túi</v>
      </c>
      <c r="R2208" s="224">
        <v>14</v>
      </c>
      <c r="S2208" s="290"/>
      <c r="T2208" s="290">
        <f>VLOOKUP(VLOOKUP(G2208,Ma_KH!$A:$R,18,0)&amp;K2208,Gia_MB!$A:$F,6,0)</f>
        <v>116611</v>
      </c>
      <c r="U2208" s="291">
        <f t="shared" si="255"/>
        <v>1632554</v>
      </c>
      <c r="V2208" s="290"/>
      <c r="W2208" s="292">
        <f t="shared" si="256"/>
        <v>0</v>
      </c>
      <c r="X2208" s="293" t="str">
        <f t="shared" si="257"/>
        <v>8</v>
      </c>
      <c r="Y2208" s="290"/>
      <c r="Z2208" s="291">
        <f t="shared" si="258"/>
        <v>130604.32</v>
      </c>
      <c r="AA2208" s="294">
        <f>VLOOKUP(G2208,Ma_KH!$A:$R,14,0)</f>
        <v>60</v>
      </c>
    </row>
    <row r="2209" spans="1:27" x14ac:dyDescent="0.25">
      <c r="A2209" s="277">
        <v>46049</v>
      </c>
      <c r="B2209" s="278">
        <v>4183832136</v>
      </c>
      <c r="C2209" s="288" t="s">
        <v>15180</v>
      </c>
      <c r="D2209" s="286">
        <v>46056</v>
      </c>
      <c r="E2209" s="213"/>
      <c r="F2209" s="214"/>
      <c r="G2209" s="255" t="s">
        <v>14476</v>
      </c>
      <c r="H2209" s="213"/>
      <c r="I2209" s="212">
        <v>4183832136</v>
      </c>
      <c r="J2209" s="212" t="s">
        <v>1782</v>
      </c>
      <c r="K2209" s="212" t="s">
        <v>32</v>
      </c>
      <c r="L2209" s="215" t="str">
        <f>VLOOKUP($K2209,[1]TONG_SL!$A$1:$D$65536,2,0)</f>
        <v>Giò Tai Lưỡi Xào 250g</v>
      </c>
      <c r="M2209" s="247"/>
      <c r="N2209" s="215" t="str">
        <f t="shared" si="250"/>
        <v>K-C6</v>
      </c>
      <c r="O2209" s="222"/>
      <c r="P2209" s="222"/>
      <c r="Q2209" s="215" t="str">
        <f>VLOOKUP(K2209,TONG_SL!$A:$D,3,0)</f>
        <v>Túi</v>
      </c>
      <c r="R2209" s="224">
        <v>6</v>
      </c>
      <c r="S2209" s="290"/>
      <c r="T2209" s="290">
        <f>VLOOKUP(VLOOKUP(G2209,Ma_KH!$A:$R,18,0)&amp;K2209,Gia_MB!$A:$F,6,0)</f>
        <v>50182</v>
      </c>
      <c r="U2209" s="291">
        <f t="shared" si="255"/>
        <v>301092</v>
      </c>
      <c r="V2209" s="290"/>
      <c r="W2209" s="292">
        <f t="shared" si="256"/>
        <v>0</v>
      </c>
      <c r="X2209" s="293" t="str">
        <f t="shared" si="257"/>
        <v>8</v>
      </c>
      <c r="Y2209" s="290"/>
      <c r="Z2209" s="291">
        <f t="shared" si="258"/>
        <v>24087.360000000001</v>
      </c>
      <c r="AA2209" s="294">
        <f>VLOOKUP(G2209,Ma_KH!$A:$R,14,0)</f>
        <v>60</v>
      </c>
    </row>
    <row r="2210" spans="1:27" x14ac:dyDescent="0.25">
      <c r="A2210" s="277">
        <v>46049</v>
      </c>
      <c r="B2210" s="278">
        <v>4183832136</v>
      </c>
      <c r="C2210" s="288" t="s">
        <v>15180</v>
      </c>
      <c r="D2210" s="286">
        <v>46056</v>
      </c>
      <c r="E2210" s="213"/>
      <c r="F2210" s="214"/>
      <c r="G2210" s="255" t="s">
        <v>14476</v>
      </c>
      <c r="H2210" s="213"/>
      <c r="I2210" s="212">
        <v>4183832136</v>
      </c>
      <c r="J2210" s="212" t="s">
        <v>1782</v>
      </c>
      <c r="K2210" s="212" t="s">
        <v>48</v>
      </c>
      <c r="L2210" s="215" t="str">
        <f>VLOOKUP($K2210,[1]TONG_SL!$A$1:$D$65536,2,0)</f>
        <v>Mọc Nấm Hương 250g</v>
      </c>
      <c r="M2210" s="247"/>
      <c r="N2210" s="215" t="str">
        <f t="shared" si="250"/>
        <v>K-C6</v>
      </c>
      <c r="O2210" s="222"/>
      <c r="P2210" s="222"/>
      <c r="Q2210" s="215" t="str">
        <f>VLOOKUP(K2210,TONG_SL!$A:$D,3,0)</f>
        <v>Túi</v>
      </c>
      <c r="R2210" s="224">
        <v>4</v>
      </c>
      <c r="S2210" s="290"/>
      <c r="T2210" s="290">
        <f>VLOOKUP(VLOOKUP(G2210,Ma_KH!$A:$R,18,0)&amp;K2210,Gia_MB!$A:$F,6,0)</f>
        <v>46000</v>
      </c>
      <c r="U2210" s="291">
        <f t="shared" si="255"/>
        <v>184000</v>
      </c>
      <c r="V2210" s="290"/>
      <c r="W2210" s="292">
        <f t="shared" si="256"/>
        <v>0</v>
      </c>
      <c r="X2210" s="293" t="str">
        <f t="shared" si="257"/>
        <v>8</v>
      </c>
      <c r="Y2210" s="290"/>
      <c r="Z2210" s="291">
        <f t="shared" si="258"/>
        <v>14720</v>
      </c>
      <c r="AA2210" s="294">
        <f>VLOOKUP(G2210,Ma_KH!$A:$R,14,0)</f>
        <v>60</v>
      </c>
    </row>
    <row r="2211" spans="1:27" x14ac:dyDescent="0.25">
      <c r="A2211" s="277">
        <v>46049</v>
      </c>
      <c r="B2211" s="278">
        <v>4183832497</v>
      </c>
      <c r="C2211" s="288" t="s">
        <v>15180</v>
      </c>
      <c r="D2211" s="286">
        <v>46056</v>
      </c>
      <c r="E2211" s="213"/>
      <c r="F2211" s="214"/>
      <c r="G2211" s="255" t="s">
        <v>14506</v>
      </c>
      <c r="H2211" s="213"/>
      <c r="I2211" s="212">
        <v>4183832497</v>
      </c>
      <c r="J2211" s="212" t="s">
        <v>1782</v>
      </c>
      <c r="K2211" s="212" t="s">
        <v>30</v>
      </c>
      <c r="L2211" s="215" t="str">
        <f>VLOOKUP($K2211,[1]TONG_SL!$A$1:$D$65536,2,0)</f>
        <v>Gà muối 500g</v>
      </c>
      <c r="M2211" s="247"/>
      <c r="N2211" s="215" t="str">
        <f t="shared" si="250"/>
        <v>K-C6</v>
      </c>
      <c r="O2211" s="222"/>
      <c r="P2211" s="222"/>
      <c r="Q2211" s="215" t="str">
        <f>VLOOKUP(K2211,TONG_SL!$A:$D,3,0)</f>
        <v>Túi</v>
      </c>
      <c r="R2211" s="224">
        <v>4</v>
      </c>
      <c r="S2211" s="290"/>
      <c r="T2211" s="290">
        <f>VLOOKUP(VLOOKUP(G2211,Ma_KH!$A:$R,18,0)&amp;K2211,Gia_MB!$A:$F,6,0)</f>
        <v>116611</v>
      </c>
      <c r="U2211" s="291">
        <f t="shared" si="255"/>
        <v>466444</v>
      </c>
      <c r="V2211" s="290"/>
      <c r="W2211" s="292">
        <f t="shared" si="256"/>
        <v>0</v>
      </c>
      <c r="X2211" s="293" t="str">
        <f t="shared" si="257"/>
        <v>8</v>
      </c>
      <c r="Y2211" s="290"/>
      <c r="Z2211" s="291">
        <f t="shared" si="258"/>
        <v>37315.520000000004</v>
      </c>
      <c r="AA2211" s="294">
        <f>VLOOKUP(G2211,Ma_KH!$A:$R,14,0)</f>
        <v>60</v>
      </c>
    </row>
    <row r="2212" spans="1:27" x14ac:dyDescent="0.25">
      <c r="A2212" s="277">
        <v>46049</v>
      </c>
      <c r="B2212" s="278">
        <v>4183832497</v>
      </c>
      <c r="C2212" s="288" t="s">
        <v>15180</v>
      </c>
      <c r="D2212" s="286">
        <v>46056</v>
      </c>
      <c r="E2212" s="213"/>
      <c r="F2212" s="214"/>
      <c r="G2212" s="255" t="s">
        <v>14506</v>
      </c>
      <c r="H2212" s="213"/>
      <c r="I2212" s="212">
        <v>4183832497</v>
      </c>
      <c r="J2212" s="212" t="s">
        <v>1782</v>
      </c>
      <c r="K2212" s="212" t="s">
        <v>27</v>
      </c>
      <c r="L2212" s="215" t="str">
        <f>VLOOKUP($K2212,[1]TONG_SL!$A$1:$D$65536,2,0)</f>
        <v>Chân giò heo muối 300g</v>
      </c>
      <c r="M2212" s="247"/>
      <c r="N2212" s="215" t="str">
        <f t="shared" si="250"/>
        <v>K-C6</v>
      </c>
      <c r="O2212" s="222"/>
      <c r="P2212" s="222"/>
      <c r="Q2212" s="215" t="str">
        <f>VLOOKUP(K2212,TONG_SL!$A:$D,3,0)</f>
        <v>Túi</v>
      </c>
      <c r="R2212" s="224">
        <v>6</v>
      </c>
      <c r="S2212" s="290"/>
      <c r="T2212" s="290">
        <f>VLOOKUP(VLOOKUP(G2212,Ma_KH!$A:$R,18,0)&amp;K2212,Gia_MB!$A:$F,6,0)</f>
        <v>73431</v>
      </c>
      <c r="U2212" s="291">
        <f t="shared" si="255"/>
        <v>440586</v>
      </c>
      <c r="V2212" s="290"/>
      <c r="W2212" s="292">
        <f t="shared" si="256"/>
        <v>0</v>
      </c>
      <c r="X2212" s="293" t="str">
        <f t="shared" si="257"/>
        <v>8</v>
      </c>
      <c r="Y2212" s="290"/>
      <c r="Z2212" s="291">
        <f t="shared" si="258"/>
        <v>35246.879999999997</v>
      </c>
      <c r="AA2212" s="294">
        <f>VLOOKUP(G2212,Ma_KH!$A:$R,14,0)</f>
        <v>60</v>
      </c>
    </row>
    <row r="2213" spans="1:27" x14ac:dyDescent="0.25">
      <c r="A2213" s="277">
        <v>46049</v>
      </c>
      <c r="B2213" s="278">
        <v>4183832497</v>
      </c>
      <c r="C2213" s="288" t="s">
        <v>15180</v>
      </c>
      <c r="D2213" s="286">
        <v>46056</v>
      </c>
      <c r="E2213" s="213"/>
      <c r="F2213" s="214"/>
      <c r="G2213" s="255" t="s">
        <v>14506</v>
      </c>
      <c r="H2213" s="213"/>
      <c r="I2213" s="212">
        <v>4183832497</v>
      </c>
      <c r="J2213" s="212" t="s">
        <v>1782</v>
      </c>
      <c r="K2213" s="212" t="s">
        <v>32</v>
      </c>
      <c r="L2213" s="215" t="str">
        <f>VLOOKUP($K2213,[1]TONG_SL!$A$1:$D$65536,2,0)</f>
        <v>Giò Tai Lưỡi Xào 250g</v>
      </c>
      <c r="M2213" s="247"/>
      <c r="N2213" s="215" t="str">
        <f t="shared" ref="N2213:N2276" si="259">IF($B2213&lt;&gt;"","K-C6","")</f>
        <v>K-C6</v>
      </c>
      <c r="O2213" s="222"/>
      <c r="P2213" s="222"/>
      <c r="Q2213" s="215" t="str">
        <f>VLOOKUP(K2213,TONG_SL!$A:$D,3,0)</f>
        <v>Túi</v>
      </c>
      <c r="R2213" s="224">
        <v>2</v>
      </c>
      <c r="S2213" s="290"/>
      <c r="T2213" s="290">
        <f>VLOOKUP(VLOOKUP(G2213,Ma_KH!$A:$R,18,0)&amp;K2213,Gia_MB!$A:$F,6,0)</f>
        <v>50182</v>
      </c>
      <c r="U2213" s="291">
        <f t="shared" si="255"/>
        <v>100364</v>
      </c>
      <c r="V2213" s="290"/>
      <c r="W2213" s="292">
        <f t="shared" si="256"/>
        <v>0</v>
      </c>
      <c r="X2213" s="293" t="str">
        <f t="shared" si="257"/>
        <v>8</v>
      </c>
      <c r="Y2213" s="290"/>
      <c r="Z2213" s="291">
        <f t="shared" si="258"/>
        <v>8029.12</v>
      </c>
      <c r="AA2213" s="294">
        <f>VLOOKUP(G2213,Ma_KH!$A:$R,14,0)</f>
        <v>60</v>
      </c>
    </row>
    <row r="2214" spans="1:27" x14ac:dyDescent="0.25">
      <c r="A2214" s="277">
        <v>46049</v>
      </c>
      <c r="B2214" s="278">
        <v>4183832272</v>
      </c>
      <c r="C2214" s="288" t="s">
        <v>15180</v>
      </c>
      <c r="D2214" s="286">
        <v>46056</v>
      </c>
      <c r="E2214" s="213"/>
      <c r="F2214" s="214"/>
      <c r="G2214" s="255" t="s">
        <v>14491</v>
      </c>
      <c r="H2214" s="213"/>
      <c r="I2214" s="212">
        <v>4183832272</v>
      </c>
      <c r="J2214" s="212" t="s">
        <v>1782</v>
      </c>
      <c r="K2214" s="212" t="s">
        <v>32</v>
      </c>
      <c r="L2214" s="215" t="str">
        <f>VLOOKUP($K2214,[1]TONG_SL!$A$1:$D$65536,2,0)</f>
        <v>Giò Tai Lưỡi Xào 250g</v>
      </c>
      <c r="M2214" s="247"/>
      <c r="N2214" s="215" t="str">
        <f t="shared" si="259"/>
        <v>K-C6</v>
      </c>
      <c r="O2214" s="222"/>
      <c r="P2214" s="222"/>
      <c r="Q2214" s="215" t="str">
        <f>VLOOKUP(K2214,TONG_SL!$A:$D,3,0)</f>
        <v>Túi</v>
      </c>
      <c r="R2214" s="224">
        <v>4</v>
      </c>
      <c r="S2214" s="290"/>
      <c r="T2214" s="290">
        <f>VLOOKUP(VLOOKUP(G2214,Ma_KH!$A:$R,18,0)&amp;K2214,Gia_MB!$A:$F,6,0)</f>
        <v>50182</v>
      </c>
      <c r="U2214" s="291">
        <f t="shared" si="255"/>
        <v>200728</v>
      </c>
      <c r="V2214" s="290"/>
      <c r="W2214" s="292">
        <f t="shared" si="256"/>
        <v>0</v>
      </c>
      <c r="X2214" s="293" t="str">
        <f t="shared" si="257"/>
        <v>8</v>
      </c>
      <c r="Y2214" s="290"/>
      <c r="Z2214" s="291">
        <f t="shared" si="258"/>
        <v>16058.24</v>
      </c>
      <c r="AA2214" s="294">
        <f>VLOOKUP(G2214,Ma_KH!$A:$R,14,0)</f>
        <v>60</v>
      </c>
    </row>
    <row r="2215" spans="1:27" x14ac:dyDescent="0.25">
      <c r="A2215" s="277">
        <v>46049</v>
      </c>
      <c r="B2215" s="278">
        <v>4183832272</v>
      </c>
      <c r="C2215" s="288" t="s">
        <v>15180</v>
      </c>
      <c r="D2215" s="286">
        <v>46056</v>
      </c>
      <c r="E2215" s="213"/>
      <c r="F2215" s="214"/>
      <c r="G2215" s="255" t="s">
        <v>14491</v>
      </c>
      <c r="H2215" s="213"/>
      <c r="I2215" s="212">
        <v>4183832272</v>
      </c>
      <c r="J2215" s="212" t="s">
        <v>1782</v>
      </c>
      <c r="K2215" s="212" t="s">
        <v>30</v>
      </c>
      <c r="L2215" s="215" t="str">
        <f>VLOOKUP($K2215,[1]TONG_SL!$A$1:$D$65536,2,0)</f>
        <v>Gà muối 500g</v>
      </c>
      <c r="M2215" s="247"/>
      <c r="N2215" s="215" t="str">
        <f t="shared" si="259"/>
        <v>K-C6</v>
      </c>
      <c r="O2215" s="222"/>
      <c r="P2215" s="222"/>
      <c r="Q2215" s="215" t="str">
        <f>VLOOKUP(K2215,TONG_SL!$A:$D,3,0)</f>
        <v>Túi</v>
      </c>
      <c r="R2215" s="224">
        <v>8</v>
      </c>
      <c r="S2215" s="290"/>
      <c r="T2215" s="290">
        <f>VLOOKUP(VLOOKUP(G2215,Ma_KH!$A:$R,18,0)&amp;K2215,Gia_MB!$A:$F,6,0)</f>
        <v>116611</v>
      </c>
      <c r="U2215" s="291">
        <f t="shared" si="255"/>
        <v>932888</v>
      </c>
      <c r="V2215" s="290"/>
      <c r="W2215" s="292">
        <f t="shared" si="256"/>
        <v>0</v>
      </c>
      <c r="X2215" s="293" t="str">
        <f t="shared" si="257"/>
        <v>8</v>
      </c>
      <c r="Y2215" s="290"/>
      <c r="Z2215" s="291">
        <f t="shared" si="258"/>
        <v>74631.040000000008</v>
      </c>
      <c r="AA2215" s="294">
        <f>VLOOKUP(G2215,Ma_KH!$A:$R,14,0)</f>
        <v>60</v>
      </c>
    </row>
    <row r="2216" spans="1:27" x14ac:dyDescent="0.25">
      <c r="A2216" s="277">
        <v>46049</v>
      </c>
      <c r="B2216" s="278">
        <v>4183833221</v>
      </c>
      <c r="C2216" s="288" t="s">
        <v>15180</v>
      </c>
      <c r="D2216" s="286">
        <v>46056</v>
      </c>
      <c r="E2216" s="213"/>
      <c r="F2216" s="214"/>
      <c r="G2216" s="255" t="s">
        <v>14528</v>
      </c>
      <c r="H2216" s="213"/>
      <c r="I2216" s="212">
        <v>4183833221</v>
      </c>
      <c r="J2216" s="212" t="s">
        <v>1782</v>
      </c>
      <c r="K2216" s="212" t="s">
        <v>34</v>
      </c>
      <c r="L2216" s="215" t="str">
        <f>VLOOKUP($K2216,[1]TONG_SL!$A$1:$D$65536,2,0)</f>
        <v>Tai heo muối 200g</v>
      </c>
      <c r="M2216" s="247"/>
      <c r="N2216" s="215" t="str">
        <f t="shared" si="259"/>
        <v>K-C6</v>
      </c>
      <c r="O2216" s="222"/>
      <c r="P2216" s="222"/>
      <c r="Q2216" s="215" t="str">
        <f>VLOOKUP(K2216,TONG_SL!$A:$D,3,0)</f>
        <v>Túi</v>
      </c>
      <c r="R2216" s="224">
        <v>3</v>
      </c>
      <c r="S2216" s="290"/>
      <c r="T2216" s="290">
        <f>VLOOKUP(VLOOKUP(G2216,Ma_KH!$A:$R,18,0)&amp;K2216,Gia_MB!$A:$F,6,0)</f>
        <v>55595</v>
      </c>
      <c r="U2216" s="291">
        <f t="shared" si="255"/>
        <v>166785</v>
      </c>
      <c r="V2216" s="290"/>
      <c r="W2216" s="292">
        <f t="shared" si="256"/>
        <v>0</v>
      </c>
      <c r="X2216" s="293" t="str">
        <f t="shared" si="257"/>
        <v>8</v>
      </c>
      <c r="Y2216" s="290"/>
      <c r="Z2216" s="291">
        <f t="shared" si="258"/>
        <v>13342.800000000001</v>
      </c>
      <c r="AA2216" s="294">
        <f>VLOOKUP(G2216,Ma_KH!$A:$R,14,0)</f>
        <v>60</v>
      </c>
    </row>
    <row r="2217" spans="1:27" x14ac:dyDescent="0.25">
      <c r="A2217" s="277">
        <v>46049</v>
      </c>
      <c r="B2217" s="278">
        <v>4183833221</v>
      </c>
      <c r="C2217" s="288" t="s">
        <v>15180</v>
      </c>
      <c r="D2217" s="286">
        <v>46056</v>
      </c>
      <c r="E2217" s="213"/>
      <c r="F2217" s="214"/>
      <c r="G2217" s="255" t="s">
        <v>14528</v>
      </c>
      <c r="H2217" s="213"/>
      <c r="I2217" s="212">
        <v>4183833221</v>
      </c>
      <c r="J2217" s="212" t="s">
        <v>1782</v>
      </c>
      <c r="K2217" s="212" t="s">
        <v>32</v>
      </c>
      <c r="L2217" s="215" t="str">
        <f>VLOOKUP($K2217,[1]TONG_SL!$A$1:$D$65536,2,0)</f>
        <v>Giò Tai Lưỡi Xào 250g</v>
      </c>
      <c r="M2217" s="247"/>
      <c r="N2217" s="215" t="str">
        <f t="shared" si="259"/>
        <v>K-C6</v>
      </c>
      <c r="O2217" s="222"/>
      <c r="P2217" s="222"/>
      <c r="Q2217" s="215" t="str">
        <f>VLOOKUP(K2217,TONG_SL!$A:$D,3,0)</f>
        <v>Túi</v>
      </c>
      <c r="R2217" s="224">
        <v>6</v>
      </c>
      <c r="S2217" s="290"/>
      <c r="T2217" s="290">
        <f>VLOOKUP(VLOOKUP(G2217,Ma_KH!$A:$R,18,0)&amp;K2217,Gia_MB!$A:$F,6,0)</f>
        <v>50182</v>
      </c>
      <c r="U2217" s="291">
        <f t="shared" si="255"/>
        <v>301092</v>
      </c>
      <c r="V2217" s="290"/>
      <c r="W2217" s="292">
        <f t="shared" si="256"/>
        <v>0</v>
      </c>
      <c r="X2217" s="293" t="str">
        <f t="shared" si="257"/>
        <v>8</v>
      </c>
      <c r="Y2217" s="290"/>
      <c r="Z2217" s="291">
        <f t="shared" si="258"/>
        <v>24087.360000000001</v>
      </c>
      <c r="AA2217" s="294">
        <f>VLOOKUP(G2217,Ma_KH!$A:$R,14,0)</f>
        <v>60</v>
      </c>
    </row>
    <row r="2218" spans="1:27" x14ac:dyDescent="0.25">
      <c r="A2218" s="277">
        <v>46049</v>
      </c>
      <c r="B2218" s="278">
        <v>4183833221</v>
      </c>
      <c r="C2218" s="288" t="s">
        <v>15180</v>
      </c>
      <c r="D2218" s="286">
        <v>46056</v>
      </c>
      <c r="E2218" s="213"/>
      <c r="F2218" s="214"/>
      <c r="G2218" s="255" t="s">
        <v>14528</v>
      </c>
      <c r="H2218" s="213"/>
      <c r="I2218" s="212">
        <v>4183833221</v>
      </c>
      <c r="J2218" s="212" t="s">
        <v>1782</v>
      </c>
      <c r="K2218" s="212" t="s">
        <v>30</v>
      </c>
      <c r="L2218" s="215" t="str">
        <f>VLOOKUP($K2218,[1]TONG_SL!$A$1:$D$65536,2,0)</f>
        <v>Gà muối 500g</v>
      </c>
      <c r="M2218" s="247"/>
      <c r="N2218" s="215" t="str">
        <f t="shared" si="259"/>
        <v>K-C6</v>
      </c>
      <c r="O2218" s="222"/>
      <c r="P2218" s="222"/>
      <c r="Q2218" s="215" t="str">
        <f>VLOOKUP(K2218,TONG_SL!$A:$D,3,0)</f>
        <v>Túi</v>
      </c>
      <c r="R2218" s="224">
        <v>15</v>
      </c>
      <c r="S2218" s="290"/>
      <c r="T2218" s="290">
        <f>VLOOKUP(VLOOKUP(G2218,Ma_KH!$A:$R,18,0)&amp;K2218,Gia_MB!$A:$F,6,0)</f>
        <v>116611</v>
      </c>
      <c r="U2218" s="291">
        <f t="shared" si="255"/>
        <v>1749165</v>
      </c>
      <c r="V2218" s="290"/>
      <c r="W2218" s="292">
        <f t="shared" si="256"/>
        <v>0</v>
      </c>
      <c r="X2218" s="293" t="str">
        <f t="shared" si="257"/>
        <v>8</v>
      </c>
      <c r="Y2218" s="290"/>
      <c r="Z2218" s="291">
        <f t="shared" si="258"/>
        <v>139933.20000000001</v>
      </c>
      <c r="AA2218" s="294">
        <f>VLOOKUP(G2218,Ma_KH!$A:$R,14,0)</f>
        <v>60</v>
      </c>
    </row>
    <row r="2219" spans="1:27" x14ac:dyDescent="0.25">
      <c r="A2219" s="277">
        <v>46049</v>
      </c>
      <c r="B2219" s="278">
        <v>4183833216</v>
      </c>
      <c r="C2219" s="288" t="s">
        <v>15180</v>
      </c>
      <c r="D2219" s="286">
        <v>46056</v>
      </c>
      <c r="E2219" s="213"/>
      <c r="F2219" s="214"/>
      <c r="G2219" s="255" t="s">
        <v>14526</v>
      </c>
      <c r="H2219" s="213"/>
      <c r="I2219" s="212">
        <v>4183833216</v>
      </c>
      <c r="J2219" s="212" t="s">
        <v>1782</v>
      </c>
      <c r="K2219" s="212" t="s">
        <v>27</v>
      </c>
      <c r="L2219" s="215" t="str">
        <f>VLOOKUP($K2219,[1]TONG_SL!$A$1:$D$65536,2,0)</f>
        <v>Chân giò heo muối 300g</v>
      </c>
      <c r="M2219" s="247"/>
      <c r="N2219" s="215" t="str">
        <f t="shared" si="259"/>
        <v>K-C6</v>
      </c>
      <c r="O2219" s="222"/>
      <c r="P2219" s="222"/>
      <c r="Q2219" s="215" t="str">
        <f>VLOOKUP(K2219,TONG_SL!$A:$D,3,0)</f>
        <v>Túi</v>
      </c>
      <c r="R2219" s="224">
        <v>4</v>
      </c>
      <c r="S2219" s="290"/>
      <c r="T2219" s="290">
        <f>VLOOKUP(VLOOKUP(G2219,Ma_KH!$A:$R,18,0)&amp;K2219,Gia_MB!$A:$F,6,0)</f>
        <v>73431</v>
      </c>
      <c r="U2219" s="291">
        <f t="shared" si="255"/>
        <v>293724</v>
      </c>
      <c r="V2219" s="290"/>
      <c r="W2219" s="292">
        <f t="shared" si="256"/>
        <v>0</v>
      </c>
      <c r="X2219" s="293" t="str">
        <f t="shared" si="257"/>
        <v>8</v>
      </c>
      <c r="Y2219" s="290"/>
      <c r="Z2219" s="291">
        <f t="shared" si="258"/>
        <v>23497.920000000002</v>
      </c>
      <c r="AA2219" s="294">
        <f>VLOOKUP(G2219,Ma_KH!$A:$R,14,0)</f>
        <v>60</v>
      </c>
    </row>
    <row r="2220" spans="1:27" x14ac:dyDescent="0.25">
      <c r="A2220" s="277">
        <v>46049</v>
      </c>
      <c r="B2220" s="278">
        <v>4183833216</v>
      </c>
      <c r="C2220" s="288" t="s">
        <v>15180</v>
      </c>
      <c r="D2220" s="286">
        <v>46056</v>
      </c>
      <c r="E2220" s="213"/>
      <c r="F2220" s="214"/>
      <c r="G2220" s="255" t="s">
        <v>14526</v>
      </c>
      <c r="H2220" s="213"/>
      <c r="I2220" s="212">
        <v>4183833216</v>
      </c>
      <c r="J2220" s="212" t="s">
        <v>1782</v>
      </c>
      <c r="K2220" s="212" t="s">
        <v>32</v>
      </c>
      <c r="L2220" s="215" t="str">
        <f>VLOOKUP($K2220,[1]TONG_SL!$A$1:$D$65536,2,0)</f>
        <v>Giò Tai Lưỡi Xào 250g</v>
      </c>
      <c r="M2220" s="247"/>
      <c r="N2220" s="215" t="str">
        <f t="shared" si="259"/>
        <v>K-C6</v>
      </c>
      <c r="O2220" s="222"/>
      <c r="P2220" s="222"/>
      <c r="Q2220" s="215" t="str">
        <f>VLOOKUP(K2220,TONG_SL!$A:$D,3,0)</f>
        <v>Túi</v>
      </c>
      <c r="R2220" s="224">
        <v>3</v>
      </c>
      <c r="S2220" s="290"/>
      <c r="T2220" s="290">
        <f>VLOOKUP(VLOOKUP(G2220,Ma_KH!$A:$R,18,0)&amp;K2220,Gia_MB!$A:$F,6,0)</f>
        <v>50182</v>
      </c>
      <c r="U2220" s="291">
        <f t="shared" si="255"/>
        <v>150546</v>
      </c>
      <c r="V2220" s="290"/>
      <c r="W2220" s="292">
        <f t="shared" si="256"/>
        <v>0</v>
      </c>
      <c r="X2220" s="293" t="str">
        <f t="shared" si="257"/>
        <v>8</v>
      </c>
      <c r="Y2220" s="290"/>
      <c r="Z2220" s="291">
        <f t="shared" si="258"/>
        <v>12043.68</v>
      </c>
      <c r="AA2220" s="294">
        <f>VLOOKUP(G2220,Ma_KH!$A:$R,14,0)</f>
        <v>60</v>
      </c>
    </row>
    <row r="2221" spans="1:27" x14ac:dyDescent="0.25">
      <c r="A2221" s="277">
        <v>46049</v>
      </c>
      <c r="B2221" s="278">
        <v>4183833216</v>
      </c>
      <c r="C2221" s="288" t="s">
        <v>15180</v>
      </c>
      <c r="D2221" s="286">
        <v>46056</v>
      </c>
      <c r="E2221" s="213"/>
      <c r="F2221" s="214"/>
      <c r="G2221" s="255" t="s">
        <v>14526</v>
      </c>
      <c r="H2221" s="213"/>
      <c r="I2221" s="212">
        <v>4183833216</v>
      </c>
      <c r="J2221" s="212" t="s">
        <v>1782</v>
      </c>
      <c r="K2221" s="212" t="s">
        <v>30</v>
      </c>
      <c r="L2221" s="215" t="str">
        <f>VLOOKUP($K2221,[1]TONG_SL!$A$1:$D$65536,2,0)</f>
        <v>Gà muối 500g</v>
      </c>
      <c r="M2221" s="247"/>
      <c r="N2221" s="215" t="str">
        <f t="shared" si="259"/>
        <v>K-C6</v>
      </c>
      <c r="O2221" s="222"/>
      <c r="P2221" s="222"/>
      <c r="Q2221" s="215" t="str">
        <f>VLOOKUP(K2221,TONG_SL!$A:$D,3,0)</f>
        <v>Túi</v>
      </c>
      <c r="R2221" s="224">
        <v>4</v>
      </c>
      <c r="S2221" s="290"/>
      <c r="T2221" s="290">
        <f>VLOOKUP(VLOOKUP(G2221,Ma_KH!$A:$R,18,0)&amp;K2221,Gia_MB!$A:$F,6,0)</f>
        <v>116611</v>
      </c>
      <c r="U2221" s="291">
        <f t="shared" si="255"/>
        <v>466444</v>
      </c>
      <c r="V2221" s="290"/>
      <c r="W2221" s="292">
        <f t="shared" si="256"/>
        <v>0</v>
      </c>
      <c r="X2221" s="293" t="str">
        <f t="shared" si="257"/>
        <v>8</v>
      </c>
      <c r="Y2221" s="290"/>
      <c r="Z2221" s="291">
        <f t="shared" si="258"/>
        <v>37315.520000000004</v>
      </c>
      <c r="AA2221" s="294">
        <f>VLOOKUP(G2221,Ma_KH!$A:$R,14,0)</f>
        <v>60</v>
      </c>
    </row>
    <row r="2222" spans="1:27" x14ac:dyDescent="0.25">
      <c r="A2222" s="277">
        <v>46053</v>
      </c>
      <c r="B2222" s="278">
        <v>4184023041</v>
      </c>
      <c r="C2222" s="288" t="s">
        <v>15180</v>
      </c>
      <c r="D2222" s="286">
        <v>46056</v>
      </c>
      <c r="E2222" s="213"/>
      <c r="F2222" s="214"/>
      <c r="G2222" s="255" t="s">
        <v>14533</v>
      </c>
      <c r="H2222" s="213"/>
      <c r="I2222" s="212">
        <v>4184023041</v>
      </c>
      <c r="J2222" s="212" t="s">
        <v>1782</v>
      </c>
      <c r="K2222" s="212" t="s">
        <v>48</v>
      </c>
      <c r="L2222" s="215" t="str">
        <f>VLOOKUP($K2222,[1]TONG_SL!$A$1:$D$65536,2,0)</f>
        <v>Mọc Nấm Hương 250g</v>
      </c>
      <c r="M2222" s="247"/>
      <c r="N2222" s="215" t="str">
        <f t="shared" si="259"/>
        <v>K-C6</v>
      </c>
      <c r="O2222" s="222"/>
      <c r="P2222" s="222"/>
      <c r="Q2222" s="215" t="str">
        <f>VLOOKUP(K2222,TONG_SL!$A:$D,3,0)</f>
        <v>Túi</v>
      </c>
      <c r="R2222" s="224">
        <v>4</v>
      </c>
      <c r="S2222" s="290"/>
      <c r="T2222" s="290">
        <f>VLOOKUP(VLOOKUP(G2222,Ma_KH!$A:$R,18,0)&amp;K2222,Gia_MB!$A:$F,6,0)</f>
        <v>46000</v>
      </c>
      <c r="U2222" s="291">
        <f t="shared" si="255"/>
        <v>184000</v>
      </c>
      <c r="V2222" s="290"/>
      <c r="W2222" s="292">
        <f t="shared" si="256"/>
        <v>0</v>
      </c>
      <c r="X2222" s="293" t="str">
        <f t="shared" si="257"/>
        <v>8</v>
      </c>
      <c r="Y2222" s="290"/>
      <c r="Z2222" s="291">
        <f t="shared" si="258"/>
        <v>14720</v>
      </c>
      <c r="AA2222" s="294">
        <f>VLOOKUP(G2222,Ma_KH!$A:$R,14,0)</f>
        <v>60</v>
      </c>
    </row>
    <row r="2223" spans="1:27" x14ac:dyDescent="0.25">
      <c r="A2223" s="277">
        <v>46053</v>
      </c>
      <c r="B2223" s="278">
        <v>4184023041</v>
      </c>
      <c r="C2223" s="288" t="s">
        <v>15180</v>
      </c>
      <c r="D2223" s="286">
        <v>46056</v>
      </c>
      <c r="E2223" s="213"/>
      <c r="F2223" s="214"/>
      <c r="G2223" s="255" t="s">
        <v>14533</v>
      </c>
      <c r="H2223" s="213"/>
      <c r="I2223" s="212">
        <v>4184023041</v>
      </c>
      <c r="J2223" s="212" t="s">
        <v>1782</v>
      </c>
      <c r="K2223" s="212" t="s">
        <v>39</v>
      </c>
      <c r="L2223" s="215" t="str">
        <f>VLOOKUP($K2223,[1]TONG_SL!$A$1:$D$65536,2,0)</f>
        <v>Chả nướng 300g</v>
      </c>
      <c r="M2223" s="247"/>
      <c r="N2223" s="215" t="str">
        <f t="shared" si="259"/>
        <v>K-C6</v>
      </c>
      <c r="O2223" s="222"/>
      <c r="P2223" s="222"/>
      <c r="Q2223" s="215" t="str">
        <f>VLOOKUP(K2223,TONG_SL!$A:$D,3,0)</f>
        <v>Túi</v>
      </c>
      <c r="R2223" s="224">
        <v>4</v>
      </c>
      <c r="S2223" s="290"/>
      <c r="T2223" s="290">
        <f>VLOOKUP(VLOOKUP(G2223,Ma_KH!$A:$R,18,0)&amp;K2223,Gia_MB!$A:$F,6,0)</f>
        <v>70950</v>
      </c>
      <c r="U2223" s="291">
        <f t="shared" si="255"/>
        <v>283800</v>
      </c>
      <c r="V2223" s="290"/>
      <c r="W2223" s="292">
        <f t="shared" si="256"/>
        <v>0</v>
      </c>
      <c r="X2223" s="293" t="str">
        <f t="shared" si="257"/>
        <v>8</v>
      </c>
      <c r="Y2223" s="290"/>
      <c r="Z2223" s="291">
        <f t="shared" si="258"/>
        <v>22704</v>
      </c>
      <c r="AA2223" s="294">
        <f>VLOOKUP(G2223,Ma_KH!$A:$R,14,0)</f>
        <v>60</v>
      </c>
    </row>
    <row r="2224" spans="1:27" x14ac:dyDescent="0.25">
      <c r="A2224" s="277">
        <v>46053</v>
      </c>
      <c r="B2224" s="278">
        <v>4184023041</v>
      </c>
      <c r="C2224" s="288" t="s">
        <v>15180</v>
      </c>
      <c r="D2224" s="286">
        <v>46056</v>
      </c>
      <c r="E2224" s="213"/>
      <c r="F2224" s="214"/>
      <c r="G2224" s="255" t="s">
        <v>14533</v>
      </c>
      <c r="H2224" s="213"/>
      <c r="I2224" s="212">
        <v>4184023041</v>
      </c>
      <c r="J2224" s="212" t="s">
        <v>1782</v>
      </c>
      <c r="K2224" s="212" t="s">
        <v>37</v>
      </c>
      <c r="L2224" s="215" t="str">
        <f>VLOOKUP($K2224,[1]TONG_SL!$A$1:$D$65536,2,0)</f>
        <v>Chả cốm 300g</v>
      </c>
      <c r="M2224" s="247"/>
      <c r="N2224" s="215" t="str">
        <f t="shared" si="259"/>
        <v>K-C6</v>
      </c>
      <c r="O2224" s="222"/>
      <c r="P2224" s="222"/>
      <c r="Q2224" s="215" t="str">
        <f>VLOOKUP(K2224,TONG_SL!$A:$D,3,0)</f>
        <v>Túi</v>
      </c>
      <c r="R2224" s="224">
        <v>4</v>
      </c>
      <c r="S2224" s="290"/>
      <c r="T2224" s="290">
        <f>VLOOKUP(VLOOKUP(G2224,Ma_KH!$A:$R,18,0)&amp;K2224,Gia_MB!$A:$F,6,0)</f>
        <v>74250</v>
      </c>
      <c r="U2224" s="291">
        <f t="shared" si="255"/>
        <v>297000</v>
      </c>
      <c r="V2224" s="290"/>
      <c r="W2224" s="292">
        <f t="shared" si="256"/>
        <v>0</v>
      </c>
      <c r="X2224" s="293" t="str">
        <f t="shared" si="257"/>
        <v>8</v>
      </c>
      <c r="Y2224" s="290"/>
      <c r="Z2224" s="291">
        <f t="shared" si="258"/>
        <v>23760</v>
      </c>
      <c r="AA2224" s="294">
        <f>VLOOKUP(G2224,Ma_KH!$A:$R,14,0)</f>
        <v>60</v>
      </c>
    </row>
    <row r="2225" spans="1:27" x14ac:dyDescent="0.25">
      <c r="A2225" s="277">
        <v>46053</v>
      </c>
      <c r="B2225" s="278">
        <v>4184023723</v>
      </c>
      <c r="C2225" s="288" t="s">
        <v>15180</v>
      </c>
      <c r="D2225" s="286">
        <v>46056</v>
      </c>
      <c r="E2225" s="213"/>
      <c r="F2225" s="214"/>
      <c r="G2225" s="255" t="s">
        <v>14472</v>
      </c>
      <c r="H2225" s="213"/>
      <c r="I2225" s="212">
        <v>4184023723</v>
      </c>
      <c r="J2225" s="212" t="s">
        <v>1782</v>
      </c>
      <c r="K2225" s="212" t="s">
        <v>34</v>
      </c>
      <c r="L2225" s="215" t="str">
        <f>VLOOKUP($K2225,[1]TONG_SL!$A$1:$D$65536,2,0)</f>
        <v>Tai heo muối 200g</v>
      </c>
      <c r="M2225" s="247"/>
      <c r="N2225" s="215" t="str">
        <f t="shared" si="259"/>
        <v>K-C6</v>
      </c>
      <c r="O2225" s="222"/>
      <c r="P2225" s="222"/>
      <c r="Q2225" s="215" t="str">
        <f>VLOOKUP(K2225,TONG_SL!$A:$D,3,0)</f>
        <v>Túi</v>
      </c>
      <c r="R2225" s="224">
        <v>9</v>
      </c>
      <c r="S2225" s="290"/>
      <c r="T2225" s="290">
        <f>VLOOKUP(VLOOKUP(G2225,Ma_KH!$A:$R,18,0)&amp;K2225,Gia_MB!$A:$F,6,0)</f>
        <v>55595</v>
      </c>
      <c r="U2225" s="291">
        <f t="shared" si="255"/>
        <v>500355</v>
      </c>
      <c r="V2225" s="290"/>
      <c r="W2225" s="292">
        <f t="shared" si="256"/>
        <v>0</v>
      </c>
      <c r="X2225" s="293" t="str">
        <f t="shared" si="257"/>
        <v>8</v>
      </c>
      <c r="Y2225" s="290"/>
      <c r="Z2225" s="291">
        <f t="shared" si="258"/>
        <v>40028.400000000001</v>
      </c>
      <c r="AA2225" s="294">
        <f>VLOOKUP(G2225,Ma_KH!$A:$R,14,0)</f>
        <v>60</v>
      </c>
    </row>
    <row r="2226" spans="1:27" x14ac:dyDescent="0.25">
      <c r="A2226" s="277">
        <v>46053</v>
      </c>
      <c r="B2226" s="278">
        <v>4184023723</v>
      </c>
      <c r="C2226" s="288" t="s">
        <v>15180</v>
      </c>
      <c r="D2226" s="286">
        <v>46056</v>
      </c>
      <c r="E2226" s="213"/>
      <c r="F2226" s="214"/>
      <c r="G2226" s="255" t="s">
        <v>14472</v>
      </c>
      <c r="H2226" s="213"/>
      <c r="I2226" s="212">
        <v>4184023723</v>
      </c>
      <c r="J2226" s="212" t="s">
        <v>1782</v>
      </c>
      <c r="K2226" s="212" t="s">
        <v>32</v>
      </c>
      <c r="L2226" s="215" t="str">
        <f>VLOOKUP($K2226,[1]TONG_SL!$A$1:$D$65536,2,0)</f>
        <v>Giò Tai Lưỡi Xào 250g</v>
      </c>
      <c r="M2226" s="247"/>
      <c r="N2226" s="215" t="str">
        <f t="shared" si="259"/>
        <v>K-C6</v>
      </c>
      <c r="O2226" s="222"/>
      <c r="P2226" s="222"/>
      <c r="Q2226" s="215" t="str">
        <f>VLOOKUP(K2226,TONG_SL!$A:$D,3,0)</f>
        <v>Túi</v>
      </c>
      <c r="R2226" s="224">
        <v>7</v>
      </c>
      <c r="S2226" s="290"/>
      <c r="T2226" s="290">
        <f>VLOOKUP(VLOOKUP(G2226,Ma_KH!$A:$R,18,0)&amp;K2226,Gia_MB!$A:$F,6,0)</f>
        <v>50182</v>
      </c>
      <c r="U2226" s="291">
        <f t="shared" si="255"/>
        <v>351274</v>
      </c>
      <c r="V2226" s="290"/>
      <c r="W2226" s="292">
        <f t="shared" si="256"/>
        <v>0</v>
      </c>
      <c r="X2226" s="293" t="str">
        <f t="shared" si="257"/>
        <v>8</v>
      </c>
      <c r="Y2226" s="290"/>
      <c r="Z2226" s="291">
        <f t="shared" si="258"/>
        <v>28101.920000000002</v>
      </c>
      <c r="AA2226" s="294">
        <f>VLOOKUP(G2226,Ma_KH!$A:$R,14,0)</f>
        <v>60</v>
      </c>
    </row>
    <row r="2227" spans="1:27" x14ac:dyDescent="0.25">
      <c r="A2227" s="277">
        <v>46053</v>
      </c>
      <c r="B2227" s="281">
        <v>4184022842</v>
      </c>
      <c r="C2227" s="288" t="s">
        <v>15180</v>
      </c>
      <c r="D2227" s="286">
        <v>46056</v>
      </c>
      <c r="E2227" s="219"/>
      <c r="F2227" s="218"/>
      <c r="G2227" s="268" t="s">
        <v>14496</v>
      </c>
      <c r="H2227" s="219"/>
      <c r="I2227" s="217">
        <v>4184022842</v>
      </c>
      <c r="J2227" s="212" t="s">
        <v>1782</v>
      </c>
      <c r="K2227" s="217" t="s">
        <v>27</v>
      </c>
      <c r="L2227" s="215" t="str">
        <f>VLOOKUP($K2227,[1]TONG_SL!$A$1:$D$65536,2,0)</f>
        <v>Chân giò heo muối 300g</v>
      </c>
      <c r="M2227" s="247"/>
      <c r="N2227" s="215" t="str">
        <f t="shared" si="259"/>
        <v>K-C6</v>
      </c>
      <c r="O2227" s="222"/>
      <c r="P2227" s="222"/>
      <c r="Q2227" s="215" t="str">
        <f>VLOOKUP(K2227,TONG_SL!$A:$D,3,0)</f>
        <v>Túi</v>
      </c>
      <c r="R2227" s="223">
        <v>6</v>
      </c>
      <c r="S2227" s="290"/>
      <c r="T2227" s="290">
        <f>VLOOKUP(VLOOKUP(G2227,Ma_KH!$A:$R,18,0)&amp;K2227,Gia_MB!$A:$F,6,0)</f>
        <v>73431</v>
      </c>
      <c r="U2227" s="291">
        <f t="shared" si="255"/>
        <v>440586</v>
      </c>
      <c r="V2227" s="290"/>
      <c r="W2227" s="292">
        <f t="shared" si="256"/>
        <v>0</v>
      </c>
      <c r="X2227" s="293" t="str">
        <f t="shared" si="257"/>
        <v>8</v>
      </c>
      <c r="Y2227" s="290"/>
      <c r="Z2227" s="291">
        <f t="shared" si="258"/>
        <v>35246.879999999997</v>
      </c>
      <c r="AA2227" s="294">
        <f>VLOOKUP(G2227,Ma_KH!$A:$R,14,0)</f>
        <v>60</v>
      </c>
    </row>
    <row r="2228" spans="1:27" x14ac:dyDescent="0.25">
      <c r="A2228" s="277">
        <v>46053</v>
      </c>
      <c r="B2228" s="281">
        <v>4184022842</v>
      </c>
      <c r="C2228" s="288" t="s">
        <v>15180</v>
      </c>
      <c r="D2228" s="286">
        <v>46056</v>
      </c>
      <c r="E2228" s="219"/>
      <c r="F2228" s="218"/>
      <c r="G2228" s="268" t="s">
        <v>14496</v>
      </c>
      <c r="H2228" s="219"/>
      <c r="I2228" s="217">
        <v>4184022842</v>
      </c>
      <c r="J2228" s="212" t="s">
        <v>1782</v>
      </c>
      <c r="K2228" s="217" t="s">
        <v>39</v>
      </c>
      <c r="L2228" s="215" t="str">
        <f>VLOOKUP($K2228,[1]TONG_SL!$A$1:$D$65536,2,0)</f>
        <v>Chả nướng 300g</v>
      </c>
      <c r="M2228" s="247"/>
      <c r="N2228" s="215" t="str">
        <f t="shared" si="259"/>
        <v>K-C6</v>
      </c>
      <c r="O2228" s="222"/>
      <c r="P2228" s="222"/>
      <c r="Q2228" s="215" t="str">
        <f>VLOOKUP(K2228,TONG_SL!$A:$D,3,0)</f>
        <v>Túi</v>
      </c>
      <c r="R2228" s="223">
        <v>6</v>
      </c>
      <c r="S2228" s="290"/>
      <c r="T2228" s="290">
        <f>VLOOKUP(VLOOKUP(G2228,Ma_KH!$A:$R,18,0)&amp;K2228,Gia_MB!$A:$F,6,0)</f>
        <v>70950</v>
      </c>
      <c r="U2228" s="291">
        <f t="shared" si="255"/>
        <v>425700</v>
      </c>
      <c r="V2228" s="290"/>
      <c r="W2228" s="292">
        <f t="shared" si="256"/>
        <v>0</v>
      </c>
      <c r="X2228" s="293" t="str">
        <f t="shared" si="257"/>
        <v>8</v>
      </c>
      <c r="Y2228" s="290"/>
      <c r="Z2228" s="291">
        <f t="shared" si="258"/>
        <v>34056</v>
      </c>
      <c r="AA2228" s="294">
        <f>VLOOKUP(G2228,Ma_KH!$A:$R,14,0)</f>
        <v>60</v>
      </c>
    </row>
    <row r="2229" spans="1:27" x14ac:dyDescent="0.25">
      <c r="A2229" s="277">
        <v>46053</v>
      </c>
      <c r="B2229" s="278">
        <v>4184023970</v>
      </c>
      <c r="C2229" s="288" t="s">
        <v>15180</v>
      </c>
      <c r="D2229" s="286">
        <v>46056</v>
      </c>
      <c r="E2229" s="213"/>
      <c r="F2229" s="214"/>
      <c r="G2229" s="255" t="s">
        <v>14522</v>
      </c>
      <c r="H2229" s="213"/>
      <c r="I2229" s="212">
        <v>4184023970</v>
      </c>
      <c r="J2229" s="212" t="s">
        <v>1782</v>
      </c>
      <c r="K2229" s="212" t="s">
        <v>32</v>
      </c>
      <c r="L2229" s="215" t="str">
        <f>VLOOKUP($K2229,[1]TONG_SL!$A$1:$D$65536,2,0)</f>
        <v>Giò Tai Lưỡi Xào 250g</v>
      </c>
      <c r="M2229" s="247"/>
      <c r="N2229" s="215" t="str">
        <f t="shared" si="259"/>
        <v>K-C6</v>
      </c>
      <c r="O2229" s="222"/>
      <c r="P2229" s="222"/>
      <c r="Q2229" s="215" t="str">
        <f>VLOOKUP(K2229,TONG_SL!$A:$D,3,0)</f>
        <v>Túi</v>
      </c>
      <c r="R2229" s="224">
        <v>7</v>
      </c>
      <c r="S2229" s="290"/>
      <c r="T2229" s="290">
        <f>VLOOKUP(VLOOKUP(G2229,Ma_KH!$A:$R,18,0)&amp;K2229,Gia_MB!$A:$F,6,0)</f>
        <v>50182</v>
      </c>
      <c r="U2229" s="291">
        <f t="shared" si="255"/>
        <v>351274</v>
      </c>
      <c r="V2229" s="290"/>
      <c r="W2229" s="292">
        <f t="shared" si="256"/>
        <v>0</v>
      </c>
      <c r="X2229" s="293" t="str">
        <f t="shared" si="257"/>
        <v>8</v>
      </c>
      <c r="Y2229" s="290"/>
      <c r="Z2229" s="291">
        <f t="shared" si="258"/>
        <v>28101.920000000002</v>
      </c>
      <c r="AA2229" s="294">
        <f>VLOOKUP(G2229,Ma_KH!$A:$R,14,0)</f>
        <v>60</v>
      </c>
    </row>
    <row r="2230" spans="1:27" x14ac:dyDescent="0.25">
      <c r="A2230" s="277">
        <v>46053</v>
      </c>
      <c r="B2230" s="278">
        <v>4184023970</v>
      </c>
      <c r="C2230" s="288" t="s">
        <v>15180</v>
      </c>
      <c r="D2230" s="286">
        <v>46056</v>
      </c>
      <c r="E2230" s="213"/>
      <c r="F2230" s="214"/>
      <c r="G2230" s="255" t="s">
        <v>14522</v>
      </c>
      <c r="H2230" s="213"/>
      <c r="I2230" s="212">
        <v>4184023970</v>
      </c>
      <c r="J2230" s="212" t="s">
        <v>1782</v>
      </c>
      <c r="K2230" s="217" t="s">
        <v>39</v>
      </c>
      <c r="L2230" s="215" t="str">
        <f>VLOOKUP($K2230,[1]TONG_SL!$A$1:$D$65536,2,0)</f>
        <v>Chả nướng 300g</v>
      </c>
      <c r="M2230" s="247"/>
      <c r="N2230" s="215" t="str">
        <f t="shared" si="259"/>
        <v>K-C6</v>
      </c>
      <c r="O2230" s="222"/>
      <c r="P2230" s="222"/>
      <c r="Q2230" s="215" t="str">
        <f>VLOOKUP(K2230,TONG_SL!$A:$D,3,0)</f>
        <v>Túi</v>
      </c>
      <c r="R2230" s="224">
        <v>7</v>
      </c>
      <c r="S2230" s="290"/>
      <c r="T2230" s="290">
        <f>VLOOKUP(VLOOKUP(G2230,Ma_KH!$A:$R,18,0)&amp;K2230,Gia_MB!$A:$F,6,0)</f>
        <v>70950</v>
      </c>
      <c r="U2230" s="291">
        <f t="shared" si="255"/>
        <v>496650</v>
      </c>
      <c r="V2230" s="290"/>
      <c r="W2230" s="292">
        <f t="shared" si="256"/>
        <v>0</v>
      </c>
      <c r="X2230" s="293" t="str">
        <f t="shared" si="257"/>
        <v>8</v>
      </c>
      <c r="Y2230" s="290"/>
      <c r="Z2230" s="291">
        <f t="shared" si="258"/>
        <v>39732</v>
      </c>
      <c r="AA2230" s="294">
        <f>VLOOKUP(G2230,Ma_KH!$A:$R,14,0)</f>
        <v>60</v>
      </c>
    </row>
    <row r="2231" spans="1:27" x14ac:dyDescent="0.25">
      <c r="A2231" s="277">
        <v>46053</v>
      </c>
      <c r="B2231" s="278">
        <v>4184022854</v>
      </c>
      <c r="C2231" s="288" t="s">
        <v>15180</v>
      </c>
      <c r="D2231" s="286">
        <v>46056</v>
      </c>
      <c r="E2231" s="213"/>
      <c r="F2231" s="214"/>
      <c r="G2231" s="255" t="s">
        <v>14498</v>
      </c>
      <c r="H2231" s="213"/>
      <c r="I2231" s="212">
        <v>4184022854</v>
      </c>
      <c r="J2231" s="212" t="s">
        <v>1782</v>
      </c>
      <c r="K2231" s="217" t="s">
        <v>39</v>
      </c>
      <c r="L2231" s="215" t="str">
        <f>VLOOKUP($K2231,[1]TONG_SL!$A$1:$D$65536,2,0)</f>
        <v>Chả nướng 300g</v>
      </c>
      <c r="M2231" s="247"/>
      <c r="N2231" s="215" t="str">
        <f t="shared" si="259"/>
        <v>K-C6</v>
      </c>
      <c r="O2231" s="222"/>
      <c r="P2231" s="222"/>
      <c r="Q2231" s="215" t="str">
        <f>VLOOKUP(K2231,TONG_SL!$A:$D,3,0)</f>
        <v>Túi</v>
      </c>
      <c r="R2231" s="224">
        <v>4</v>
      </c>
      <c r="S2231" s="290"/>
      <c r="T2231" s="290">
        <f>VLOOKUP(VLOOKUP(G2231,Ma_KH!$A:$R,18,0)&amp;K2231,Gia_MB!$A:$F,6,0)</f>
        <v>70950</v>
      </c>
      <c r="U2231" s="291">
        <f t="shared" si="255"/>
        <v>283800</v>
      </c>
      <c r="V2231" s="290"/>
      <c r="W2231" s="292">
        <f t="shared" si="256"/>
        <v>0</v>
      </c>
      <c r="X2231" s="293" t="str">
        <f t="shared" si="257"/>
        <v>8</v>
      </c>
      <c r="Y2231" s="290"/>
      <c r="Z2231" s="291">
        <f t="shared" si="258"/>
        <v>22704</v>
      </c>
      <c r="AA2231" s="294">
        <f>VLOOKUP(G2231,Ma_KH!$A:$R,14,0)</f>
        <v>60</v>
      </c>
    </row>
    <row r="2232" spans="1:27" x14ac:dyDescent="0.25">
      <c r="A2232" s="277">
        <v>46053</v>
      </c>
      <c r="B2232" s="278">
        <v>4184022854</v>
      </c>
      <c r="C2232" s="288" t="s">
        <v>15180</v>
      </c>
      <c r="D2232" s="286">
        <v>46056</v>
      </c>
      <c r="E2232" s="213"/>
      <c r="F2232" s="214"/>
      <c r="G2232" s="255" t="s">
        <v>14498</v>
      </c>
      <c r="H2232" s="213"/>
      <c r="I2232" s="212">
        <v>4184022854</v>
      </c>
      <c r="J2232" s="212" t="s">
        <v>1782</v>
      </c>
      <c r="K2232" s="212" t="s">
        <v>27</v>
      </c>
      <c r="L2232" s="215" t="str">
        <f>VLOOKUP($K2232,[1]TONG_SL!$A$1:$D$65536,2,0)</f>
        <v>Chân giò heo muối 300g</v>
      </c>
      <c r="M2232" s="247"/>
      <c r="N2232" s="215" t="str">
        <f t="shared" si="259"/>
        <v>K-C6</v>
      </c>
      <c r="O2232" s="222"/>
      <c r="P2232" s="222"/>
      <c r="Q2232" s="215" t="str">
        <f>VLOOKUP(K2232,TONG_SL!$A:$D,3,0)</f>
        <v>Túi</v>
      </c>
      <c r="R2232" s="224">
        <v>3</v>
      </c>
      <c r="S2232" s="290"/>
      <c r="T2232" s="290">
        <f>VLOOKUP(VLOOKUP(G2232,Ma_KH!$A:$R,18,0)&amp;K2232,Gia_MB!$A:$F,6,0)</f>
        <v>73431</v>
      </c>
      <c r="U2232" s="291">
        <f t="shared" si="255"/>
        <v>220293</v>
      </c>
      <c r="V2232" s="290"/>
      <c r="W2232" s="292">
        <f t="shared" si="256"/>
        <v>0</v>
      </c>
      <c r="X2232" s="293" t="str">
        <f t="shared" si="257"/>
        <v>8</v>
      </c>
      <c r="Y2232" s="290"/>
      <c r="Z2232" s="291">
        <f t="shared" si="258"/>
        <v>17623.439999999999</v>
      </c>
      <c r="AA2232" s="294">
        <f>VLOOKUP(G2232,Ma_KH!$A:$R,14,0)</f>
        <v>60</v>
      </c>
    </row>
    <row r="2233" spans="1:27" x14ac:dyDescent="0.25">
      <c r="A2233" s="277">
        <v>46053</v>
      </c>
      <c r="B2233" s="278">
        <v>4184022854</v>
      </c>
      <c r="C2233" s="288" t="s">
        <v>15180</v>
      </c>
      <c r="D2233" s="286">
        <v>46056</v>
      </c>
      <c r="E2233" s="213"/>
      <c r="F2233" s="214"/>
      <c r="G2233" s="255" t="s">
        <v>14498</v>
      </c>
      <c r="H2233" s="213"/>
      <c r="I2233" s="212">
        <v>4184022854</v>
      </c>
      <c r="J2233" s="212" t="s">
        <v>1782</v>
      </c>
      <c r="K2233" s="212" t="s">
        <v>34</v>
      </c>
      <c r="L2233" s="215" t="str">
        <f>VLOOKUP($K2233,[1]TONG_SL!$A$1:$D$65536,2,0)</f>
        <v>Tai heo muối 200g</v>
      </c>
      <c r="M2233" s="247"/>
      <c r="N2233" s="215" t="str">
        <f t="shared" si="259"/>
        <v>K-C6</v>
      </c>
      <c r="O2233" s="222"/>
      <c r="P2233" s="222"/>
      <c r="Q2233" s="215" t="str">
        <f>VLOOKUP(K2233,TONG_SL!$A:$D,3,0)</f>
        <v>Túi</v>
      </c>
      <c r="R2233" s="224">
        <v>5</v>
      </c>
      <c r="S2233" s="290"/>
      <c r="T2233" s="290">
        <f>VLOOKUP(VLOOKUP(G2233,Ma_KH!$A:$R,18,0)&amp;K2233,Gia_MB!$A:$F,6,0)</f>
        <v>55595</v>
      </c>
      <c r="U2233" s="291">
        <f t="shared" si="255"/>
        <v>277975</v>
      </c>
      <c r="V2233" s="290"/>
      <c r="W2233" s="292">
        <f t="shared" si="256"/>
        <v>0</v>
      </c>
      <c r="X2233" s="293" t="str">
        <f t="shared" si="257"/>
        <v>8</v>
      </c>
      <c r="Y2233" s="290"/>
      <c r="Z2233" s="291">
        <f t="shared" si="258"/>
        <v>22238</v>
      </c>
      <c r="AA2233" s="294">
        <f>VLOOKUP(G2233,Ma_KH!$A:$R,14,0)</f>
        <v>60</v>
      </c>
    </row>
    <row r="2234" spans="1:27" x14ac:dyDescent="0.25">
      <c r="A2234" s="277">
        <v>46053</v>
      </c>
      <c r="B2234" s="278">
        <v>4184023882</v>
      </c>
      <c r="C2234" s="288" t="s">
        <v>15180</v>
      </c>
      <c r="D2234" s="286">
        <v>46056</v>
      </c>
      <c r="E2234" s="213"/>
      <c r="F2234" s="214"/>
      <c r="G2234" s="255" t="s">
        <v>14500</v>
      </c>
      <c r="H2234" s="213"/>
      <c r="I2234" s="212">
        <v>4184023882</v>
      </c>
      <c r="J2234" s="212" t="s">
        <v>1782</v>
      </c>
      <c r="K2234" s="212" t="s">
        <v>32</v>
      </c>
      <c r="L2234" s="215" t="str">
        <f>VLOOKUP($K2234,[1]TONG_SL!$A$1:$D$65536,2,0)</f>
        <v>Giò Tai Lưỡi Xào 250g</v>
      </c>
      <c r="M2234" s="247"/>
      <c r="N2234" s="215" t="str">
        <f t="shared" si="259"/>
        <v>K-C6</v>
      </c>
      <c r="O2234" s="222"/>
      <c r="P2234" s="222"/>
      <c r="Q2234" s="215" t="str">
        <f>VLOOKUP(K2234,TONG_SL!$A:$D,3,0)</f>
        <v>Túi</v>
      </c>
      <c r="R2234" s="224">
        <v>11</v>
      </c>
      <c r="S2234" s="290"/>
      <c r="T2234" s="290">
        <f>VLOOKUP(VLOOKUP(G2234,Ma_KH!$A:$R,18,0)&amp;K2234,Gia_MB!$A:$F,6,0)</f>
        <v>50182</v>
      </c>
      <c r="U2234" s="291">
        <f t="shared" si="255"/>
        <v>552002</v>
      </c>
      <c r="V2234" s="290"/>
      <c r="W2234" s="292">
        <f t="shared" si="256"/>
        <v>0</v>
      </c>
      <c r="X2234" s="293" t="str">
        <f t="shared" si="257"/>
        <v>8</v>
      </c>
      <c r="Y2234" s="290"/>
      <c r="Z2234" s="291">
        <f t="shared" si="258"/>
        <v>44160.160000000003</v>
      </c>
      <c r="AA2234" s="294">
        <f>VLOOKUP(G2234,Ma_KH!$A:$R,14,0)</f>
        <v>60</v>
      </c>
    </row>
    <row r="2235" spans="1:27" x14ac:dyDescent="0.25">
      <c r="A2235" s="277">
        <v>46053</v>
      </c>
      <c r="B2235" s="278">
        <v>4184023882</v>
      </c>
      <c r="C2235" s="288" t="s">
        <v>15180</v>
      </c>
      <c r="D2235" s="286">
        <v>46056</v>
      </c>
      <c r="E2235" s="213"/>
      <c r="F2235" s="214"/>
      <c r="G2235" s="255" t="s">
        <v>14500</v>
      </c>
      <c r="H2235" s="213"/>
      <c r="I2235" s="212">
        <v>4184023882</v>
      </c>
      <c r="J2235" s="212" t="s">
        <v>1782</v>
      </c>
      <c r="K2235" s="212" t="s">
        <v>48</v>
      </c>
      <c r="L2235" s="215" t="str">
        <f>VLOOKUP($K2235,[1]TONG_SL!$A$1:$D$65536,2,0)</f>
        <v>Mọc Nấm Hương 250g</v>
      </c>
      <c r="M2235" s="247"/>
      <c r="N2235" s="215" t="str">
        <f t="shared" si="259"/>
        <v>K-C6</v>
      </c>
      <c r="O2235" s="222"/>
      <c r="P2235" s="222"/>
      <c r="Q2235" s="215" t="str">
        <f>VLOOKUP(K2235,TONG_SL!$A:$D,3,0)</f>
        <v>Túi</v>
      </c>
      <c r="R2235" s="224">
        <v>7</v>
      </c>
      <c r="S2235" s="290"/>
      <c r="T2235" s="290">
        <f>VLOOKUP(VLOOKUP(G2235,Ma_KH!$A:$R,18,0)&amp;K2235,Gia_MB!$A:$F,6,0)</f>
        <v>46000</v>
      </c>
      <c r="U2235" s="291">
        <f t="shared" si="255"/>
        <v>322000</v>
      </c>
      <c r="V2235" s="290"/>
      <c r="W2235" s="292">
        <f t="shared" si="256"/>
        <v>0</v>
      </c>
      <c r="X2235" s="293" t="str">
        <f t="shared" si="257"/>
        <v>8</v>
      </c>
      <c r="Y2235" s="290"/>
      <c r="Z2235" s="291">
        <f t="shared" si="258"/>
        <v>25760</v>
      </c>
      <c r="AA2235" s="294">
        <f>VLOOKUP(G2235,Ma_KH!$A:$R,14,0)</f>
        <v>60</v>
      </c>
    </row>
    <row r="2236" spans="1:27" x14ac:dyDescent="0.25">
      <c r="A2236" s="277">
        <v>46053</v>
      </c>
      <c r="B2236" s="278">
        <v>4184023882</v>
      </c>
      <c r="C2236" s="288" t="s">
        <v>15180</v>
      </c>
      <c r="D2236" s="286">
        <v>46056</v>
      </c>
      <c r="E2236" s="213"/>
      <c r="F2236" s="214"/>
      <c r="G2236" s="255" t="s">
        <v>14500</v>
      </c>
      <c r="H2236" s="213"/>
      <c r="I2236" s="212">
        <v>4184023882</v>
      </c>
      <c r="J2236" s="212" t="s">
        <v>1782</v>
      </c>
      <c r="K2236" s="212" t="s">
        <v>27</v>
      </c>
      <c r="L2236" s="215" t="str">
        <f>VLOOKUP($K2236,[1]TONG_SL!$A$1:$D$65536,2,0)</f>
        <v>Chân giò heo muối 300g</v>
      </c>
      <c r="M2236" s="247"/>
      <c r="N2236" s="215" t="str">
        <f t="shared" si="259"/>
        <v>K-C6</v>
      </c>
      <c r="O2236" s="222"/>
      <c r="P2236" s="222"/>
      <c r="Q2236" s="215" t="str">
        <f>VLOOKUP(K2236,TONG_SL!$A:$D,3,0)</f>
        <v>Túi</v>
      </c>
      <c r="R2236" s="224">
        <v>50</v>
      </c>
      <c r="S2236" s="290"/>
      <c r="T2236" s="290">
        <f>VLOOKUP(VLOOKUP(G2236,Ma_KH!$A:$R,18,0)&amp;K2236,Gia_MB!$A:$F,6,0)</f>
        <v>73431</v>
      </c>
      <c r="U2236" s="291">
        <f t="shared" si="255"/>
        <v>3671550</v>
      </c>
      <c r="V2236" s="290"/>
      <c r="W2236" s="292">
        <f t="shared" si="256"/>
        <v>0</v>
      </c>
      <c r="X2236" s="293" t="str">
        <f t="shared" si="257"/>
        <v>8</v>
      </c>
      <c r="Y2236" s="290"/>
      <c r="Z2236" s="291">
        <f t="shared" si="258"/>
        <v>293724</v>
      </c>
      <c r="AA2236" s="294">
        <f>VLOOKUP(G2236,Ma_KH!$A:$R,14,0)</f>
        <v>60</v>
      </c>
    </row>
    <row r="2237" spans="1:27" x14ac:dyDescent="0.25">
      <c r="A2237" s="277">
        <v>46053</v>
      </c>
      <c r="B2237" s="278">
        <v>4184023882</v>
      </c>
      <c r="C2237" s="288" t="s">
        <v>15180</v>
      </c>
      <c r="D2237" s="286">
        <v>46056</v>
      </c>
      <c r="E2237" s="213"/>
      <c r="F2237" s="214"/>
      <c r="G2237" s="255" t="s">
        <v>14500</v>
      </c>
      <c r="H2237" s="213"/>
      <c r="I2237" s="212">
        <v>4184023882</v>
      </c>
      <c r="J2237" s="212" t="s">
        <v>1782</v>
      </c>
      <c r="K2237" s="212" t="s">
        <v>30</v>
      </c>
      <c r="L2237" s="215" t="str">
        <f>VLOOKUP($K2237,[1]TONG_SL!$A$1:$D$65536,2,0)</f>
        <v>Gà muối 500g</v>
      </c>
      <c r="M2237" s="247"/>
      <c r="N2237" s="215" t="str">
        <f t="shared" si="259"/>
        <v>K-C6</v>
      </c>
      <c r="O2237" s="222"/>
      <c r="P2237" s="222"/>
      <c r="Q2237" s="215" t="str">
        <f>VLOOKUP(K2237,TONG_SL!$A:$D,3,0)</f>
        <v>Túi</v>
      </c>
      <c r="R2237" s="224">
        <v>5</v>
      </c>
      <c r="S2237" s="290"/>
      <c r="T2237" s="290">
        <f>VLOOKUP(VLOOKUP(G2237,Ma_KH!$A:$R,18,0)&amp;K2237,Gia_MB!$A:$F,6,0)</f>
        <v>116611</v>
      </c>
      <c r="U2237" s="291">
        <f t="shared" si="255"/>
        <v>583055</v>
      </c>
      <c r="V2237" s="290"/>
      <c r="W2237" s="292">
        <f t="shared" si="256"/>
        <v>0</v>
      </c>
      <c r="X2237" s="293" t="str">
        <f t="shared" si="257"/>
        <v>8</v>
      </c>
      <c r="Y2237" s="290"/>
      <c r="Z2237" s="291">
        <f t="shared" si="258"/>
        <v>46644.4</v>
      </c>
      <c r="AA2237" s="294">
        <f>VLOOKUP(G2237,Ma_KH!$A:$R,14,0)</f>
        <v>60</v>
      </c>
    </row>
    <row r="2238" spans="1:27" x14ac:dyDescent="0.25">
      <c r="A2238" s="277">
        <v>46049</v>
      </c>
      <c r="B2238" s="278">
        <v>4183832719</v>
      </c>
      <c r="C2238" s="288" t="s">
        <v>15180</v>
      </c>
      <c r="D2238" s="286">
        <v>46056</v>
      </c>
      <c r="E2238" s="213"/>
      <c r="F2238" s="214"/>
      <c r="G2238" s="255" t="s">
        <v>13948</v>
      </c>
      <c r="H2238" s="213"/>
      <c r="I2238" s="212">
        <v>4183832719</v>
      </c>
      <c r="J2238" s="212" t="s">
        <v>70</v>
      </c>
      <c r="K2238" s="212" t="s">
        <v>37</v>
      </c>
      <c r="L2238" s="215" t="str">
        <f>VLOOKUP($K2238,[1]TONG_SL!$A$1:$D$65536,2,0)</f>
        <v>Chả cốm 300g</v>
      </c>
      <c r="M2238" s="247"/>
      <c r="N2238" s="215" t="str">
        <f t="shared" si="259"/>
        <v>K-C6</v>
      </c>
      <c r="O2238" s="222"/>
      <c r="P2238" s="222"/>
      <c r="Q2238" s="215" t="str">
        <f>VLOOKUP(K2238,TONG_SL!$A:$D,3,0)</f>
        <v>Túi</v>
      </c>
      <c r="R2238" s="224">
        <v>3</v>
      </c>
      <c r="S2238" s="290"/>
      <c r="T2238" s="290">
        <f>VLOOKUP(VLOOKUP(G2238,Ma_KH!$A:$R,18,0)&amp;K2238,Gia_MB!$A:$F,6,0)</f>
        <v>74250</v>
      </c>
      <c r="U2238" s="291">
        <f t="shared" si="255"/>
        <v>222750</v>
      </c>
      <c r="V2238" s="290"/>
      <c r="W2238" s="292">
        <f t="shared" si="256"/>
        <v>0</v>
      </c>
      <c r="X2238" s="293" t="str">
        <f t="shared" si="257"/>
        <v>8</v>
      </c>
      <c r="Y2238" s="290"/>
      <c r="Z2238" s="291">
        <f t="shared" si="258"/>
        <v>17820</v>
      </c>
      <c r="AA2238" s="294">
        <f>VLOOKUP(G2238,Ma_KH!$A:$R,14,0)</f>
        <v>60</v>
      </c>
    </row>
    <row r="2239" spans="1:27" x14ac:dyDescent="0.25">
      <c r="A2239" s="277">
        <v>46049</v>
      </c>
      <c r="B2239" s="278">
        <v>4183832719</v>
      </c>
      <c r="C2239" s="288" t="s">
        <v>15180</v>
      </c>
      <c r="D2239" s="286">
        <v>46056</v>
      </c>
      <c r="E2239" s="213"/>
      <c r="F2239" s="214"/>
      <c r="G2239" s="255" t="s">
        <v>13948</v>
      </c>
      <c r="H2239" s="213"/>
      <c r="I2239" s="212">
        <v>4183832719</v>
      </c>
      <c r="J2239" s="212" t="s">
        <v>70</v>
      </c>
      <c r="K2239" s="212" t="s">
        <v>32</v>
      </c>
      <c r="L2239" s="215" t="str">
        <f>VLOOKUP($K2239,[1]TONG_SL!$A$1:$D$65536,2,0)</f>
        <v>Giò Tai Lưỡi Xào 250g</v>
      </c>
      <c r="M2239" s="247"/>
      <c r="N2239" s="215" t="str">
        <f t="shared" si="259"/>
        <v>K-C6</v>
      </c>
      <c r="O2239" s="222"/>
      <c r="P2239" s="222"/>
      <c r="Q2239" s="215" t="str">
        <f>VLOOKUP(K2239,TONG_SL!$A:$D,3,0)</f>
        <v>Túi</v>
      </c>
      <c r="R2239" s="224">
        <v>3</v>
      </c>
      <c r="S2239" s="290"/>
      <c r="T2239" s="290">
        <f>VLOOKUP(VLOOKUP(G2239,Ma_KH!$A:$R,18,0)&amp;K2239,Gia_MB!$A:$F,6,0)</f>
        <v>50182</v>
      </c>
      <c r="U2239" s="291">
        <f t="shared" si="255"/>
        <v>150546</v>
      </c>
      <c r="V2239" s="290"/>
      <c r="W2239" s="292">
        <f t="shared" si="256"/>
        <v>0</v>
      </c>
      <c r="X2239" s="293" t="str">
        <f t="shared" si="257"/>
        <v>8</v>
      </c>
      <c r="Y2239" s="290"/>
      <c r="Z2239" s="291">
        <f t="shared" si="258"/>
        <v>12043.68</v>
      </c>
      <c r="AA2239" s="294">
        <f>VLOOKUP(G2239,Ma_KH!$A:$R,14,0)</f>
        <v>60</v>
      </c>
    </row>
    <row r="2240" spans="1:27" x14ac:dyDescent="0.25">
      <c r="A2240" s="277">
        <v>46049</v>
      </c>
      <c r="B2240" s="278">
        <v>4183832719</v>
      </c>
      <c r="C2240" s="288" t="s">
        <v>15180</v>
      </c>
      <c r="D2240" s="286">
        <v>46056</v>
      </c>
      <c r="E2240" s="213"/>
      <c r="F2240" s="214"/>
      <c r="G2240" s="255" t="s">
        <v>13948</v>
      </c>
      <c r="H2240" s="213"/>
      <c r="I2240" s="212">
        <v>4183832719</v>
      </c>
      <c r="J2240" s="212" t="s">
        <v>70</v>
      </c>
      <c r="K2240" s="212" t="s">
        <v>30</v>
      </c>
      <c r="L2240" s="215" t="str">
        <f>VLOOKUP($K2240,[1]TONG_SL!$A$1:$D$65536,2,0)</f>
        <v>Gà muối 500g</v>
      </c>
      <c r="M2240" s="247"/>
      <c r="N2240" s="215" t="str">
        <f t="shared" si="259"/>
        <v>K-C6</v>
      </c>
      <c r="O2240" s="222"/>
      <c r="P2240" s="222"/>
      <c r="Q2240" s="215" t="str">
        <f>VLOOKUP(K2240,TONG_SL!$A:$D,3,0)</f>
        <v>Túi</v>
      </c>
      <c r="R2240" s="224">
        <v>10</v>
      </c>
      <c r="S2240" s="290"/>
      <c r="T2240" s="290">
        <f>VLOOKUP(VLOOKUP(G2240,Ma_KH!$A:$R,18,0)&amp;K2240,Gia_MB!$A:$F,6,0)</f>
        <v>116611</v>
      </c>
      <c r="U2240" s="291">
        <f t="shared" ref="U2240:U2303" si="260">T2240*R2240</f>
        <v>1166110</v>
      </c>
      <c r="V2240" s="290"/>
      <c r="W2240" s="292">
        <f t="shared" ref="W2240:W2303" si="261">U2240*V2240</f>
        <v>0</v>
      </c>
      <c r="X2240" s="293" t="str">
        <f t="shared" ref="X2240:X2303" si="262">IF(B2240&lt;&gt;"","8","0")</f>
        <v>8</v>
      </c>
      <c r="Y2240" s="290"/>
      <c r="Z2240" s="291">
        <f t="shared" ref="Z2240:Z2303" si="263">U2240*X2240%</f>
        <v>93288.8</v>
      </c>
      <c r="AA2240" s="294">
        <f>VLOOKUP(G2240,Ma_KH!$A:$R,14,0)</f>
        <v>60</v>
      </c>
    </row>
    <row r="2241" spans="1:27" x14ac:dyDescent="0.25">
      <c r="A2241" s="277">
        <v>46049</v>
      </c>
      <c r="B2241" s="278">
        <v>4183832719</v>
      </c>
      <c r="C2241" s="288" t="s">
        <v>15180</v>
      </c>
      <c r="D2241" s="286">
        <v>46056</v>
      </c>
      <c r="E2241" s="213"/>
      <c r="F2241" s="214"/>
      <c r="G2241" s="255" t="s">
        <v>13948</v>
      </c>
      <c r="H2241" s="213"/>
      <c r="I2241" s="212">
        <v>4183832719</v>
      </c>
      <c r="J2241" s="212" t="s">
        <v>70</v>
      </c>
      <c r="K2241" s="212" t="s">
        <v>27</v>
      </c>
      <c r="L2241" s="215" t="str">
        <f>VLOOKUP($K2241,[1]TONG_SL!$A$1:$D$65536,2,0)</f>
        <v>Chân giò heo muối 300g</v>
      </c>
      <c r="M2241" s="247"/>
      <c r="N2241" s="215" t="str">
        <f t="shared" si="259"/>
        <v>K-C6</v>
      </c>
      <c r="O2241" s="222"/>
      <c r="P2241" s="222"/>
      <c r="Q2241" s="215" t="str">
        <f>VLOOKUP(K2241,TONG_SL!$A:$D,3,0)</f>
        <v>Túi</v>
      </c>
      <c r="R2241" s="224">
        <v>3</v>
      </c>
      <c r="S2241" s="290"/>
      <c r="T2241" s="290">
        <f>VLOOKUP(VLOOKUP(G2241,Ma_KH!$A:$R,18,0)&amp;K2241,Gia_MB!$A:$F,6,0)</f>
        <v>73431</v>
      </c>
      <c r="U2241" s="291">
        <f t="shared" si="260"/>
        <v>220293</v>
      </c>
      <c r="V2241" s="290"/>
      <c r="W2241" s="292">
        <f t="shared" si="261"/>
        <v>0</v>
      </c>
      <c r="X2241" s="293" t="str">
        <f t="shared" si="262"/>
        <v>8</v>
      </c>
      <c r="Y2241" s="290"/>
      <c r="Z2241" s="291">
        <f t="shared" si="263"/>
        <v>17623.439999999999</v>
      </c>
      <c r="AA2241" s="294">
        <f>VLOOKUP(G2241,Ma_KH!$A:$R,14,0)</f>
        <v>60</v>
      </c>
    </row>
    <row r="2242" spans="1:27" x14ac:dyDescent="0.25">
      <c r="A2242" s="277">
        <v>46049</v>
      </c>
      <c r="B2242" s="278">
        <v>4183831946</v>
      </c>
      <c r="C2242" s="288" t="s">
        <v>15180</v>
      </c>
      <c r="D2242" s="286">
        <v>46056</v>
      </c>
      <c r="E2242" s="213"/>
      <c r="F2242" s="214"/>
      <c r="G2242" s="255" t="s">
        <v>13895</v>
      </c>
      <c r="H2242" s="213"/>
      <c r="I2242" s="212">
        <v>4183831946</v>
      </c>
      <c r="J2242" s="212" t="s">
        <v>70</v>
      </c>
      <c r="K2242" s="212" t="s">
        <v>27</v>
      </c>
      <c r="L2242" s="215" t="str">
        <f>VLOOKUP($K2242,[1]TONG_SL!$A$1:$D$65536,2,0)</f>
        <v>Chân giò heo muối 300g</v>
      </c>
      <c r="M2242" s="247"/>
      <c r="N2242" s="215" t="str">
        <f t="shared" si="259"/>
        <v>K-C6</v>
      </c>
      <c r="O2242" s="222"/>
      <c r="P2242" s="222"/>
      <c r="Q2242" s="215" t="str">
        <f>VLOOKUP(K2242,TONG_SL!$A:$D,3,0)</f>
        <v>Túi</v>
      </c>
      <c r="R2242" s="224">
        <v>6</v>
      </c>
      <c r="S2242" s="290"/>
      <c r="T2242" s="290">
        <f>VLOOKUP(VLOOKUP(G2242,Ma_KH!$A:$R,18,0)&amp;K2242,Gia_MB!$A:$F,6,0)</f>
        <v>73431</v>
      </c>
      <c r="U2242" s="291">
        <f t="shared" si="260"/>
        <v>440586</v>
      </c>
      <c r="V2242" s="290"/>
      <c r="W2242" s="292">
        <f t="shared" si="261"/>
        <v>0</v>
      </c>
      <c r="X2242" s="293" t="str">
        <f t="shared" si="262"/>
        <v>8</v>
      </c>
      <c r="Y2242" s="290"/>
      <c r="Z2242" s="291">
        <f t="shared" si="263"/>
        <v>35246.879999999997</v>
      </c>
      <c r="AA2242" s="294">
        <f>VLOOKUP(G2242,Ma_KH!$A:$R,14,0)</f>
        <v>60</v>
      </c>
    </row>
    <row r="2243" spans="1:27" x14ac:dyDescent="0.25">
      <c r="A2243" s="277">
        <v>46049</v>
      </c>
      <c r="B2243" s="278">
        <v>4183831946</v>
      </c>
      <c r="C2243" s="288" t="s">
        <v>15180</v>
      </c>
      <c r="D2243" s="286">
        <v>46056</v>
      </c>
      <c r="E2243" s="213"/>
      <c r="F2243" s="214"/>
      <c r="G2243" s="255" t="s">
        <v>13895</v>
      </c>
      <c r="H2243" s="213"/>
      <c r="I2243" s="212">
        <v>4183831946</v>
      </c>
      <c r="J2243" s="212" t="s">
        <v>70</v>
      </c>
      <c r="K2243" s="212" t="s">
        <v>30</v>
      </c>
      <c r="L2243" s="215" t="str">
        <f>VLOOKUP($K2243,[1]TONG_SL!$A$1:$D$65536,2,0)</f>
        <v>Gà muối 500g</v>
      </c>
      <c r="M2243" s="247"/>
      <c r="N2243" s="215" t="str">
        <f t="shared" si="259"/>
        <v>K-C6</v>
      </c>
      <c r="O2243" s="222"/>
      <c r="P2243" s="222"/>
      <c r="Q2243" s="215" t="str">
        <f>VLOOKUP(K2243,TONG_SL!$A:$D,3,0)</f>
        <v>Túi</v>
      </c>
      <c r="R2243" s="224">
        <v>16</v>
      </c>
      <c r="S2243" s="290"/>
      <c r="T2243" s="290">
        <f>VLOOKUP(VLOOKUP(G2243,Ma_KH!$A:$R,18,0)&amp;K2243,Gia_MB!$A:$F,6,0)</f>
        <v>116611</v>
      </c>
      <c r="U2243" s="291">
        <f t="shared" si="260"/>
        <v>1865776</v>
      </c>
      <c r="V2243" s="290"/>
      <c r="W2243" s="292">
        <f t="shared" si="261"/>
        <v>0</v>
      </c>
      <c r="X2243" s="293" t="str">
        <f t="shared" si="262"/>
        <v>8</v>
      </c>
      <c r="Y2243" s="290"/>
      <c r="Z2243" s="291">
        <f t="shared" si="263"/>
        <v>149262.08000000002</v>
      </c>
      <c r="AA2243" s="294">
        <f>VLOOKUP(G2243,Ma_KH!$A:$R,14,0)</f>
        <v>60</v>
      </c>
    </row>
    <row r="2244" spans="1:27" x14ac:dyDescent="0.25">
      <c r="A2244" s="277">
        <v>46049</v>
      </c>
      <c r="B2244" s="278">
        <v>4183831946</v>
      </c>
      <c r="C2244" s="288" t="s">
        <v>15180</v>
      </c>
      <c r="D2244" s="286">
        <v>46056</v>
      </c>
      <c r="E2244" s="213"/>
      <c r="F2244" s="214"/>
      <c r="G2244" s="255" t="s">
        <v>13895</v>
      </c>
      <c r="H2244" s="213"/>
      <c r="I2244" s="212">
        <v>4183831946</v>
      </c>
      <c r="J2244" s="212" t="s">
        <v>70</v>
      </c>
      <c r="K2244" s="212" t="s">
        <v>32</v>
      </c>
      <c r="L2244" s="215" t="str">
        <f>VLOOKUP($K2244,[1]TONG_SL!$A$1:$D$65536,2,0)</f>
        <v>Giò Tai Lưỡi Xào 250g</v>
      </c>
      <c r="M2244" s="247"/>
      <c r="N2244" s="215" t="str">
        <f t="shared" si="259"/>
        <v>K-C6</v>
      </c>
      <c r="O2244" s="222"/>
      <c r="P2244" s="222"/>
      <c r="Q2244" s="215" t="str">
        <f>VLOOKUP(K2244,TONG_SL!$A:$D,3,0)</f>
        <v>Túi</v>
      </c>
      <c r="R2244" s="224">
        <v>8</v>
      </c>
      <c r="S2244" s="290"/>
      <c r="T2244" s="290">
        <f>VLOOKUP(VLOOKUP(G2244,Ma_KH!$A:$R,18,0)&amp;K2244,Gia_MB!$A:$F,6,0)</f>
        <v>50182</v>
      </c>
      <c r="U2244" s="291">
        <f t="shared" si="260"/>
        <v>401456</v>
      </c>
      <c r="V2244" s="290"/>
      <c r="W2244" s="292">
        <f t="shared" si="261"/>
        <v>0</v>
      </c>
      <c r="X2244" s="293" t="str">
        <f t="shared" si="262"/>
        <v>8</v>
      </c>
      <c r="Y2244" s="290"/>
      <c r="Z2244" s="291">
        <f t="shared" si="263"/>
        <v>32116.48</v>
      </c>
      <c r="AA2244" s="294">
        <f>VLOOKUP(G2244,Ma_KH!$A:$R,14,0)</f>
        <v>60</v>
      </c>
    </row>
    <row r="2245" spans="1:27" x14ac:dyDescent="0.25">
      <c r="A2245" s="277">
        <v>46049</v>
      </c>
      <c r="B2245" s="278">
        <v>4183831946</v>
      </c>
      <c r="C2245" s="288" t="s">
        <v>15180</v>
      </c>
      <c r="D2245" s="286">
        <v>46056</v>
      </c>
      <c r="E2245" s="213"/>
      <c r="F2245" s="214"/>
      <c r="G2245" s="255" t="s">
        <v>13895</v>
      </c>
      <c r="H2245" s="213"/>
      <c r="I2245" s="212">
        <v>4183831946</v>
      </c>
      <c r="J2245" s="212" t="s">
        <v>70</v>
      </c>
      <c r="K2245" s="212" t="s">
        <v>34</v>
      </c>
      <c r="L2245" s="215" t="str">
        <f>VLOOKUP($K2245,[1]TONG_SL!$A$1:$D$65536,2,0)</f>
        <v>Tai heo muối 200g</v>
      </c>
      <c r="M2245" s="247"/>
      <c r="N2245" s="215" t="str">
        <f t="shared" si="259"/>
        <v>K-C6</v>
      </c>
      <c r="O2245" s="222"/>
      <c r="P2245" s="222"/>
      <c r="Q2245" s="215" t="str">
        <f>VLOOKUP(K2245,TONG_SL!$A:$D,3,0)</f>
        <v>Túi</v>
      </c>
      <c r="R2245" s="224">
        <v>4</v>
      </c>
      <c r="S2245" s="290"/>
      <c r="T2245" s="290">
        <f>VLOOKUP(VLOOKUP(G2245,Ma_KH!$A:$R,18,0)&amp;K2245,Gia_MB!$A:$F,6,0)</f>
        <v>55595</v>
      </c>
      <c r="U2245" s="291">
        <f t="shared" si="260"/>
        <v>222380</v>
      </c>
      <c r="V2245" s="290"/>
      <c r="W2245" s="292">
        <f t="shared" si="261"/>
        <v>0</v>
      </c>
      <c r="X2245" s="293" t="str">
        <f t="shared" si="262"/>
        <v>8</v>
      </c>
      <c r="Y2245" s="290"/>
      <c r="Z2245" s="291">
        <f t="shared" si="263"/>
        <v>17790.400000000001</v>
      </c>
      <c r="AA2245" s="294">
        <f>VLOOKUP(G2245,Ma_KH!$A:$R,14,0)</f>
        <v>60</v>
      </c>
    </row>
    <row r="2246" spans="1:27" x14ac:dyDescent="0.25">
      <c r="A2246" s="277">
        <v>46049</v>
      </c>
      <c r="B2246" s="278">
        <v>4183831946</v>
      </c>
      <c r="C2246" s="288" t="s">
        <v>15180</v>
      </c>
      <c r="D2246" s="286">
        <v>46056</v>
      </c>
      <c r="E2246" s="213"/>
      <c r="F2246" s="214"/>
      <c r="G2246" s="255" t="s">
        <v>13895</v>
      </c>
      <c r="H2246" s="213"/>
      <c r="I2246" s="212">
        <v>4183831946</v>
      </c>
      <c r="J2246" s="212" t="s">
        <v>70</v>
      </c>
      <c r="K2246" s="217" t="s">
        <v>39</v>
      </c>
      <c r="L2246" s="215" t="str">
        <f>VLOOKUP($K2246,[1]TONG_SL!$A$1:$D$65536,2,0)</f>
        <v>Chả nướng 300g</v>
      </c>
      <c r="M2246" s="247"/>
      <c r="N2246" s="215" t="str">
        <f t="shared" si="259"/>
        <v>K-C6</v>
      </c>
      <c r="O2246" s="222"/>
      <c r="P2246" s="222"/>
      <c r="Q2246" s="215" t="str">
        <f>VLOOKUP(K2246,TONG_SL!$A:$D,3,0)</f>
        <v>Túi</v>
      </c>
      <c r="R2246" s="224">
        <v>2</v>
      </c>
      <c r="S2246" s="290"/>
      <c r="T2246" s="290">
        <f>VLOOKUP(VLOOKUP(G2246,Ma_KH!$A:$R,18,0)&amp;K2246,Gia_MB!$A:$F,6,0)</f>
        <v>70950</v>
      </c>
      <c r="U2246" s="291">
        <f t="shared" si="260"/>
        <v>141900</v>
      </c>
      <c r="V2246" s="290"/>
      <c r="W2246" s="292">
        <f t="shared" si="261"/>
        <v>0</v>
      </c>
      <c r="X2246" s="293" t="str">
        <f t="shared" si="262"/>
        <v>8</v>
      </c>
      <c r="Y2246" s="290"/>
      <c r="Z2246" s="291">
        <f t="shared" si="263"/>
        <v>11352</v>
      </c>
      <c r="AA2246" s="294">
        <f>VLOOKUP(G2246,Ma_KH!$A:$R,14,0)</f>
        <v>60</v>
      </c>
    </row>
    <row r="2247" spans="1:27" x14ac:dyDescent="0.25">
      <c r="A2247" s="277">
        <v>46049</v>
      </c>
      <c r="B2247" s="278">
        <v>4183832483</v>
      </c>
      <c r="C2247" s="288" t="s">
        <v>15180</v>
      </c>
      <c r="D2247" s="286">
        <v>46056</v>
      </c>
      <c r="E2247" s="213"/>
      <c r="F2247" s="214"/>
      <c r="G2247" s="255" t="s">
        <v>13929</v>
      </c>
      <c r="H2247" s="213"/>
      <c r="I2247" s="212">
        <v>4183832483</v>
      </c>
      <c r="J2247" s="212" t="s">
        <v>70</v>
      </c>
      <c r="K2247" s="212" t="s">
        <v>27</v>
      </c>
      <c r="L2247" s="215" t="str">
        <f>VLOOKUP($K2247,[1]TONG_SL!$A$1:$D$65536,2,0)</f>
        <v>Chân giò heo muối 300g</v>
      </c>
      <c r="M2247" s="247"/>
      <c r="N2247" s="215" t="str">
        <f t="shared" si="259"/>
        <v>K-C6</v>
      </c>
      <c r="O2247" s="222"/>
      <c r="P2247" s="222"/>
      <c r="Q2247" s="215" t="str">
        <f>VLOOKUP(K2247,TONG_SL!$A:$D,3,0)</f>
        <v>Túi</v>
      </c>
      <c r="R2247" s="224">
        <v>4</v>
      </c>
      <c r="S2247" s="290"/>
      <c r="T2247" s="290">
        <f>VLOOKUP(VLOOKUP(G2247,Ma_KH!$A:$R,18,0)&amp;K2247,Gia_MB!$A:$F,6,0)</f>
        <v>73431</v>
      </c>
      <c r="U2247" s="291">
        <f t="shared" si="260"/>
        <v>293724</v>
      </c>
      <c r="V2247" s="290"/>
      <c r="W2247" s="292">
        <f t="shared" si="261"/>
        <v>0</v>
      </c>
      <c r="X2247" s="293" t="str">
        <f t="shared" si="262"/>
        <v>8</v>
      </c>
      <c r="Y2247" s="290"/>
      <c r="Z2247" s="291">
        <f t="shared" si="263"/>
        <v>23497.920000000002</v>
      </c>
      <c r="AA2247" s="294">
        <f>VLOOKUP(G2247,Ma_KH!$A:$R,14,0)</f>
        <v>60</v>
      </c>
    </row>
    <row r="2248" spans="1:27" x14ac:dyDescent="0.25">
      <c r="A2248" s="277">
        <v>46049</v>
      </c>
      <c r="B2248" s="278">
        <v>4183832483</v>
      </c>
      <c r="C2248" s="288" t="s">
        <v>15180</v>
      </c>
      <c r="D2248" s="286">
        <v>46056</v>
      </c>
      <c r="E2248" s="213"/>
      <c r="F2248" s="214"/>
      <c r="G2248" s="255" t="s">
        <v>13929</v>
      </c>
      <c r="H2248" s="213"/>
      <c r="I2248" s="212">
        <v>4183832483</v>
      </c>
      <c r="J2248" s="212" t="s">
        <v>70</v>
      </c>
      <c r="K2248" s="212" t="s">
        <v>30</v>
      </c>
      <c r="L2248" s="215" t="str">
        <f>VLOOKUP($K2248,[1]TONG_SL!$A$1:$D$65536,2,0)</f>
        <v>Gà muối 500g</v>
      </c>
      <c r="M2248" s="247"/>
      <c r="N2248" s="215" t="str">
        <f t="shared" si="259"/>
        <v>K-C6</v>
      </c>
      <c r="O2248" s="222"/>
      <c r="P2248" s="222"/>
      <c r="Q2248" s="215" t="str">
        <f>VLOOKUP(K2248,TONG_SL!$A:$D,3,0)</f>
        <v>Túi</v>
      </c>
      <c r="R2248" s="224">
        <v>10</v>
      </c>
      <c r="S2248" s="290"/>
      <c r="T2248" s="290">
        <f>VLOOKUP(VLOOKUP(G2248,Ma_KH!$A:$R,18,0)&amp;K2248,Gia_MB!$A:$F,6,0)</f>
        <v>116611</v>
      </c>
      <c r="U2248" s="291">
        <f t="shared" si="260"/>
        <v>1166110</v>
      </c>
      <c r="V2248" s="290"/>
      <c r="W2248" s="292">
        <f t="shared" si="261"/>
        <v>0</v>
      </c>
      <c r="X2248" s="293" t="str">
        <f t="shared" si="262"/>
        <v>8</v>
      </c>
      <c r="Y2248" s="290"/>
      <c r="Z2248" s="291">
        <f t="shared" si="263"/>
        <v>93288.8</v>
      </c>
      <c r="AA2248" s="294">
        <f>VLOOKUP(G2248,Ma_KH!$A:$R,14,0)</f>
        <v>60</v>
      </c>
    </row>
    <row r="2249" spans="1:27" x14ac:dyDescent="0.25">
      <c r="A2249" s="277">
        <v>46049</v>
      </c>
      <c r="B2249" s="278">
        <v>4183832483</v>
      </c>
      <c r="C2249" s="288" t="s">
        <v>15180</v>
      </c>
      <c r="D2249" s="286">
        <v>46056</v>
      </c>
      <c r="E2249" s="213"/>
      <c r="F2249" s="214"/>
      <c r="G2249" s="255" t="s">
        <v>13929</v>
      </c>
      <c r="H2249" s="213"/>
      <c r="I2249" s="212">
        <v>4183832483</v>
      </c>
      <c r="J2249" s="212" t="s">
        <v>70</v>
      </c>
      <c r="K2249" s="212" t="s">
        <v>32</v>
      </c>
      <c r="L2249" s="215" t="str">
        <f>VLOOKUP($K2249,[1]TONG_SL!$A$1:$D$65536,2,0)</f>
        <v>Giò Tai Lưỡi Xào 250g</v>
      </c>
      <c r="M2249" s="247"/>
      <c r="N2249" s="215" t="str">
        <f t="shared" si="259"/>
        <v>K-C6</v>
      </c>
      <c r="O2249" s="222"/>
      <c r="P2249" s="222"/>
      <c r="Q2249" s="215" t="str">
        <f>VLOOKUP(K2249,TONG_SL!$A:$D,3,0)</f>
        <v>Túi</v>
      </c>
      <c r="R2249" s="224">
        <v>6</v>
      </c>
      <c r="S2249" s="290"/>
      <c r="T2249" s="290">
        <f>VLOOKUP(VLOOKUP(G2249,Ma_KH!$A:$R,18,0)&amp;K2249,Gia_MB!$A:$F,6,0)</f>
        <v>50182</v>
      </c>
      <c r="U2249" s="291">
        <f t="shared" si="260"/>
        <v>301092</v>
      </c>
      <c r="V2249" s="290"/>
      <c r="W2249" s="292">
        <f t="shared" si="261"/>
        <v>0</v>
      </c>
      <c r="X2249" s="293" t="str">
        <f t="shared" si="262"/>
        <v>8</v>
      </c>
      <c r="Y2249" s="290"/>
      <c r="Z2249" s="291">
        <f t="shared" si="263"/>
        <v>24087.360000000001</v>
      </c>
      <c r="AA2249" s="294">
        <f>VLOOKUP(G2249,Ma_KH!$A:$R,14,0)</f>
        <v>60</v>
      </c>
    </row>
    <row r="2250" spans="1:27" x14ac:dyDescent="0.25">
      <c r="A2250" s="277">
        <v>46049</v>
      </c>
      <c r="B2250" s="278">
        <v>4183832483</v>
      </c>
      <c r="C2250" s="288" t="s">
        <v>15180</v>
      </c>
      <c r="D2250" s="286">
        <v>46056</v>
      </c>
      <c r="E2250" s="213"/>
      <c r="F2250" s="214"/>
      <c r="G2250" s="255" t="s">
        <v>13929</v>
      </c>
      <c r="H2250" s="213"/>
      <c r="I2250" s="212">
        <v>4183832483</v>
      </c>
      <c r="J2250" s="212" t="s">
        <v>70</v>
      </c>
      <c r="K2250" s="212" t="s">
        <v>48</v>
      </c>
      <c r="L2250" s="215" t="str">
        <f>VLOOKUP($K2250,[1]TONG_SL!$A$1:$D$65536,2,0)</f>
        <v>Mọc Nấm Hương 250g</v>
      </c>
      <c r="M2250" s="247"/>
      <c r="N2250" s="215" t="str">
        <f t="shared" si="259"/>
        <v>K-C6</v>
      </c>
      <c r="O2250" s="222"/>
      <c r="P2250" s="222"/>
      <c r="Q2250" s="215" t="str">
        <f>VLOOKUP(K2250,TONG_SL!$A:$D,3,0)</f>
        <v>Túi</v>
      </c>
      <c r="R2250" s="224">
        <v>2</v>
      </c>
      <c r="S2250" s="290"/>
      <c r="T2250" s="290">
        <f>VLOOKUP(VLOOKUP(G2250,Ma_KH!$A:$R,18,0)&amp;K2250,Gia_MB!$A:$F,6,0)</f>
        <v>46000</v>
      </c>
      <c r="U2250" s="291">
        <f t="shared" si="260"/>
        <v>92000</v>
      </c>
      <c r="V2250" s="290"/>
      <c r="W2250" s="292">
        <f t="shared" si="261"/>
        <v>0</v>
      </c>
      <c r="X2250" s="293" t="str">
        <f t="shared" si="262"/>
        <v>8</v>
      </c>
      <c r="Y2250" s="290"/>
      <c r="Z2250" s="291">
        <f t="shared" si="263"/>
        <v>7360</v>
      </c>
      <c r="AA2250" s="294">
        <f>VLOOKUP(G2250,Ma_KH!$A:$R,14,0)</f>
        <v>60</v>
      </c>
    </row>
    <row r="2251" spans="1:27" x14ac:dyDescent="0.25">
      <c r="A2251" s="277">
        <v>46049</v>
      </c>
      <c r="B2251" s="278">
        <v>4183832483</v>
      </c>
      <c r="C2251" s="288" t="s">
        <v>15180</v>
      </c>
      <c r="D2251" s="286">
        <v>46056</v>
      </c>
      <c r="E2251" s="213"/>
      <c r="F2251" s="214"/>
      <c r="G2251" s="255" t="s">
        <v>13929</v>
      </c>
      <c r="H2251" s="213"/>
      <c r="I2251" s="212">
        <v>4183832483</v>
      </c>
      <c r="J2251" s="212" t="s">
        <v>70</v>
      </c>
      <c r="K2251" s="212" t="s">
        <v>34</v>
      </c>
      <c r="L2251" s="215" t="str">
        <f>VLOOKUP($K2251,[1]TONG_SL!$A$1:$D$65536,2,0)</f>
        <v>Tai heo muối 200g</v>
      </c>
      <c r="M2251" s="247"/>
      <c r="N2251" s="215" t="str">
        <f t="shared" si="259"/>
        <v>K-C6</v>
      </c>
      <c r="O2251" s="222"/>
      <c r="P2251" s="222"/>
      <c r="Q2251" s="215" t="str">
        <f>VLOOKUP(K2251,TONG_SL!$A:$D,3,0)</f>
        <v>Túi</v>
      </c>
      <c r="R2251" s="224">
        <v>4</v>
      </c>
      <c r="S2251" s="290"/>
      <c r="T2251" s="290">
        <f>VLOOKUP(VLOOKUP(G2251,Ma_KH!$A:$R,18,0)&amp;K2251,Gia_MB!$A:$F,6,0)</f>
        <v>55595</v>
      </c>
      <c r="U2251" s="291">
        <f t="shared" si="260"/>
        <v>222380</v>
      </c>
      <c r="V2251" s="290"/>
      <c r="W2251" s="292">
        <f t="shared" si="261"/>
        <v>0</v>
      </c>
      <c r="X2251" s="293" t="str">
        <f t="shared" si="262"/>
        <v>8</v>
      </c>
      <c r="Y2251" s="290"/>
      <c r="Z2251" s="291">
        <f t="shared" si="263"/>
        <v>17790.400000000001</v>
      </c>
      <c r="AA2251" s="294">
        <f>VLOOKUP(G2251,Ma_KH!$A:$R,14,0)</f>
        <v>60</v>
      </c>
    </row>
    <row r="2252" spans="1:27" x14ac:dyDescent="0.25">
      <c r="A2252" s="277">
        <v>46049</v>
      </c>
      <c r="B2252" s="278">
        <v>4183832673</v>
      </c>
      <c r="C2252" s="288" t="s">
        <v>15180</v>
      </c>
      <c r="D2252" s="286">
        <v>46056</v>
      </c>
      <c r="E2252" s="213"/>
      <c r="F2252" s="214"/>
      <c r="G2252" s="255" t="s">
        <v>13946</v>
      </c>
      <c r="H2252" s="213"/>
      <c r="I2252" s="212">
        <v>4183832673</v>
      </c>
      <c r="J2252" s="212" t="s">
        <v>70</v>
      </c>
      <c r="K2252" s="212" t="s">
        <v>37</v>
      </c>
      <c r="L2252" s="215" t="str">
        <f>VLOOKUP($K2252,[1]TONG_SL!$A$1:$D$65536,2,0)</f>
        <v>Chả cốm 300g</v>
      </c>
      <c r="M2252" s="247"/>
      <c r="N2252" s="215" t="str">
        <f t="shared" si="259"/>
        <v>K-C6</v>
      </c>
      <c r="O2252" s="222"/>
      <c r="P2252" s="222"/>
      <c r="Q2252" s="215" t="str">
        <f>VLOOKUP(K2252,TONG_SL!$A:$D,3,0)</f>
        <v>Túi</v>
      </c>
      <c r="R2252" s="224">
        <v>4</v>
      </c>
      <c r="S2252" s="290"/>
      <c r="T2252" s="290">
        <f>VLOOKUP(VLOOKUP(G2252,Ma_KH!$A:$R,18,0)&amp;K2252,Gia_MB!$A:$F,6,0)</f>
        <v>74250</v>
      </c>
      <c r="U2252" s="291">
        <f t="shared" si="260"/>
        <v>297000</v>
      </c>
      <c r="V2252" s="290"/>
      <c r="W2252" s="292">
        <f t="shared" si="261"/>
        <v>0</v>
      </c>
      <c r="X2252" s="293" t="str">
        <f t="shared" si="262"/>
        <v>8</v>
      </c>
      <c r="Y2252" s="290"/>
      <c r="Z2252" s="291">
        <f t="shared" si="263"/>
        <v>23760</v>
      </c>
      <c r="AA2252" s="294">
        <f>VLOOKUP(G2252,Ma_KH!$A:$R,14,0)</f>
        <v>60</v>
      </c>
    </row>
    <row r="2253" spans="1:27" x14ac:dyDescent="0.25">
      <c r="A2253" s="277">
        <v>46049</v>
      </c>
      <c r="B2253" s="278">
        <v>4183832673</v>
      </c>
      <c r="C2253" s="288" t="s">
        <v>15180</v>
      </c>
      <c r="D2253" s="286">
        <v>46056</v>
      </c>
      <c r="E2253" s="213"/>
      <c r="F2253" s="214"/>
      <c r="G2253" s="255" t="s">
        <v>13946</v>
      </c>
      <c r="H2253" s="213"/>
      <c r="I2253" s="212">
        <v>4183832673</v>
      </c>
      <c r="J2253" s="212" t="s">
        <v>70</v>
      </c>
      <c r="K2253" s="212" t="s">
        <v>34</v>
      </c>
      <c r="L2253" s="215" t="str">
        <f>VLOOKUP($K2253,[1]TONG_SL!$A$1:$D$65536,2,0)</f>
        <v>Tai heo muối 200g</v>
      </c>
      <c r="M2253" s="247"/>
      <c r="N2253" s="215" t="str">
        <f t="shared" si="259"/>
        <v>K-C6</v>
      </c>
      <c r="O2253" s="222"/>
      <c r="P2253" s="222"/>
      <c r="Q2253" s="215" t="str">
        <f>VLOOKUP(K2253,TONG_SL!$A:$D,3,0)</f>
        <v>Túi</v>
      </c>
      <c r="R2253" s="224">
        <v>2</v>
      </c>
      <c r="S2253" s="290"/>
      <c r="T2253" s="290">
        <f>VLOOKUP(VLOOKUP(G2253,Ma_KH!$A:$R,18,0)&amp;K2253,Gia_MB!$A:$F,6,0)</f>
        <v>55595</v>
      </c>
      <c r="U2253" s="291">
        <f t="shared" si="260"/>
        <v>111190</v>
      </c>
      <c r="V2253" s="290"/>
      <c r="W2253" s="292">
        <f t="shared" si="261"/>
        <v>0</v>
      </c>
      <c r="X2253" s="293" t="str">
        <f t="shared" si="262"/>
        <v>8</v>
      </c>
      <c r="Y2253" s="290"/>
      <c r="Z2253" s="291">
        <f t="shared" si="263"/>
        <v>8895.2000000000007</v>
      </c>
      <c r="AA2253" s="294">
        <f>VLOOKUP(G2253,Ma_KH!$A:$R,14,0)</f>
        <v>60</v>
      </c>
    </row>
    <row r="2254" spans="1:27" x14ac:dyDescent="0.25">
      <c r="A2254" s="277">
        <v>46049</v>
      </c>
      <c r="B2254" s="278">
        <v>4183832673</v>
      </c>
      <c r="C2254" s="288" t="s">
        <v>15180</v>
      </c>
      <c r="D2254" s="286">
        <v>46056</v>
      </c>
      <c r="E2254" s="213"/>
      <c r="F2254" s="214"/>
      <c r="G2254" s="255" t="s">
        <v>13946</v>
      </c>
      <c r="H2254" s="213"/>
      <c r="I2254" s="212">
        <v>4183832673</v>
      </c>
      <c r="J2254" s="212" t="s">
        <v>70</v>
      </c>
      <c r="K2254" s="212" t="s">
        <v>48</v>
      </c>
      <c r="L2254" s="215" t="str">
        <f>VLOOKUP($K2254,[1]TONG_SL!$A$1:$D$65536,2,0)</f>
        <v>Mọc Nấm Hương 250g</v>
      </c>
      <c r="M2254" s="247"/>
      <c r="N2254" s="215" t="str">
        <f t="shared" si="259"/>
        <v>K-C6</v>
      </c>
      <c r="O2254" s="222"/>
      <c r="P2254" s="222"/>
      <c r="Q2254" s="215" t="str">
        <f>VLOOKUP(K2254,TONG_SL!$A:$D,3,0)</f>
        <v>Túi</v>
      </c>
      <c r="R2254" s="224">
        <v>6</v>
      </c>
      <c r="S2254" s="290"/>
      <c r="T2254" s="290">
        <f>VLOOKUP(VLOOKUP(G2254,Ma_KH!$A:$R,18,0)&amp;K2254,Gia_MB!$A:$F,6,0)</f>
        <v>46000</v>
      </c>
      <c r="U2254" s="291">
        <f t="shared" si="260"/>
        <v>276000</v>
      </c>
      <c r="V2254" s="290"/>
      <c r="W2254" s="292">
        <f t="shared" si="261"/>
        <v>0</v>
      </c>
      <c r="X2254" s="293" t="str">
        <f t="shared" si="262"/>
        <v>8</v>
      </c>
      <c r="Y2254" s="290"/>
      <c r="Z2254" s="291">
        <f t="shared" si="263"/>
        <v>22080</v>
      </c>
      <c r="AA2254" s="294">
        <f>VLOOKUP(G2254,Ma_KH!$A:$R,14,0)</f>
        <v>60</v>
      </c>
    </row>
    <row r="2255" spans="1:27" x14ac:dyDescent="0.25">
      <c r="A2255" s="277">
        <v>46049</v>
      </c>
      <c r="B2255" s="278">
        <v>4183832673</v>
      </c>
      <c r="C2255" s="288" t="s">
        <v>15180</v>
      </c>
      <c r="D2255" s="286">
        <v>46056</v>
      </c>
      <c r="E2255" s="213"/>
      <c r="F2255" s="214"/>
      <c r="G2255" s="255" t="s">
        <v>13946</v>
      </c>
      <c r="H2255" s="213"/>
      <c r="I2255" s="212">
        <v>4183832673</v>
      </c>
      <c r="J2255" s="212" t="s">
        <v>70</v>
      </c>
      <c r="K2255" s="212" t="s">
        <v>32</v>
      </c>
      <c r="L2255" s="215" t="str">
        <f>VLOOKUP($K2255,[1]TONG_SL!$A$1:$D$65536,2,0)</f>
        <v>Giò Tai Lưỡi Xào 250g</v>
      </c>
      <c r="M2255" s="247"/>
      <c r="N2255" s="215" t="str">
        <f t="shared" si="259"/>
        <v>K-C6</v>
      </c>
      <c r="O2255" s="222"/>
      <c r="P2255" s="222"/>
      <c r="Q2255" s="215" t="str">
        <f>VLOOKUP(K2255,TONG_SL!$A:$D,3,0)</f>
        <v>Túi</v>
      </c>
      <c r="R2255" s="224">
        <v>8</v>
      </c>
      <c r="S2255" s="290"/>
      <c r="T2255" s="290">
        <f>VLOOKUP(VLOOKUP(G2255,Ma_KH!$A:$R,18,0)&amp;K2255,Gia_MB!$A:$F,6,0)</f>
        <v>50182</v>
      </c>
      <c r="U2255" s="291">
        <f t="shared" si="260"/>
        <v>401456</v>
      </c>
      <c r="V2255" s="290"/>
      <c r="W2255" s="292">
        <f t="shared" si="261"/>
        <v>0</v>
      </c>
      <c r="X2255" s="293" t="str">
        <f t="shared" si="262"/>
        <v>8</v>
      </c>
      <c r="Y2255" s="290"/>
      <c r="Z2255" s="291">
        <f t="shared" si="263"/>
        <v>32116.48</v>
      </c>
      <c r="AA2255" s="294">
        <f>VLOOKUP(G2255,Ma_KH!$A:$R,14,0)</f>
        <v>60</v>
      </c>
    </row>
    <row r="2256" spans="1:27" x14ac:dyDescent="0.25">
      <c r="A2256" s="277">
        <v>46049</v>
      </c>
      <c r="B2256" s="278">
        <v>4183832673</v>
      </c>
      <c r="C2256" s="288" t="s">
        <v>15180</v>
      </c>
      <c r="D2256" s="286">
        <v>46056</v>
      </c>
      <c r="E2256" s="213"/>
      <c r="F2256" s="214"/>
      <c r="G2256" s="255" t="s">
        <v>13946</v>
      </c>
      <c r="H2256" s="213"/>
      <c r="I2256" s="212">
        <v>4183832673</v>
      </c>
      <c r="J2256" s="212" t="s">
        <v>70</v>
      </c>
      <c r="K2256" s="212" t="s">
        <v>30</v>
      </c>
      <c r="L2256" s="215" t="str">
        <f>VLOOKUP($K2256,[1]TONG_SL!$A$1:$D$65536,2,0)</f>
        <v>Gà muối 500g</v>
      </c>
      <c r="M2256" s="247"/>
      <c r="N2256" s="215" t="str">
        <f t="shared" si="259"/>
        <v>K-C6</v>
      </c>
      <c r="O2256" s="222"/>
      <c r="P2256" s="222"/>
      <c r="Q2256" s="215" t="str">
        <f>VLOOKUP(K2256,TONG_SL!$A:$D,3,0)</f>
        <v>Túi</v>
      </c>
      <c r="R2256" s="224">
        <v>18</v>
      </c>
      <c r="S2256" s="290"/>
      <c r="T2256" s="290">
        <f>VLOOKUP(VLOOKUP(G2256,Ma_KH!$A:$R,18,0)&amp;K2256,Gia_MB!$A:$F,6,0)</f>
        <v>116611</v>
      </c>
      <c r="U2256" s="291">
        <f t="shared" si="260"/>
        <v>2098998</v>
      </c>
      <c r="V2256" s="290"/>
      <c r="W2256" s="292">
        <f t="shared" si="261"/>
        <v>0</v>
      </c>
      <c r="X2256" s="293" t="str">
        <f t="shared" si="262"/>
        <v>8</v>
      </c>
      <c r="Y2256" s="290"/>
      <c r="Z2256" s="291">
        <f t="shared" si="263"/>
        <v>167919.84</v>
      </c>
      <c r="AA2256" s="294">
        <f>VLOOKUP(G2256,Ma_KH!$A:$R,14,0)</f>
        <v>60</v>
      </c>
    </row>
    <row r="2257" spans="1:27" x14ac:dyDescent="0.25">
      <c r="A2257" s="277">
        <v>46049</v>
      </c>
      <c r="B2257" s="278">
        <v>4183832673</v>
      </c>
      <c r="C2257" s="288" t="s">
        <v>15180</v>
      </c>
      <c r="D2257" s="286">
        <v>46056</v>
      </c>
      <c r="E2257" s="213"/>
      <c r="F2257" s="214"/>
      <c r="G2257" s="255" t="s">
        <v>13946</v>
      </c>
      <c r="H2257" s="213"/>
      <c r="I2257" s="212">
        <v>4183832673</v>
      </c>
      <c r="J2257" s="212" t="s">
        <v>70</v>
      </c>
      <c r="K2257" s="212" t="s">
        <v>27</v>
      </c>
      <c r="L2257" s="215" t="str">
        <f>VLOOKUP($K2257,[1]TONG_SL!$A$1:$D$65536,2,0)</f>
        <v>Chân giò heo muối 300g</v>
      </c>
      <c r="M2257" s="247"/>
      <c r="N2257" s="215" t="str">
        <f t="shared" si="259"/>
        <v>K-C6</v>
      </c>
      <c r="O2257" s="222"/>
      <c r="P2257" s="222"/>
      <c r="Q2257" s="215" t="str">
        <f>VLOOKUP(K2257,TONG_SL!$A:$D,3,0)</f>
        <v>Túi</v>
      </c>
      <c r="R2257" s="224">
        <v>8</v>
      </c>
      <c r="S2257" s="290"/>
      <c r="T2257" s="290">
        <f>VLOOKUP(VLOOKUP(G2257,Ma_KH!$A:$R,18,0)&amp;K2257,Gia_MB!$A:$F,6,0)</f>
        <v>73431</v>
      </c>
      <c r="U2257" s="291">
        <f t="shared" si="260"/>
        <v>587448</v>
      </c>
      <c r="V2257" s="290"/>
      <c r="W2257" s="292">
        <f t="shared" si="261"/>
        <v>0</v>
      </c>
      <c r="X2257" s="293" t="str">
        <f t="shared" si="262"/>
        <v>8</v>
      </c>
      <c r="Y2257" s="290"/>
      <c r="Z2257" s="291">
        <f t="shared" si="263"/>
        <v>46995.840000000004</v>
      </c>
      <c r="AA2257" s="294">
        <f>VLOOKUP(G2257,Ma_KH!$A:$R,14,0)</f>
        <v>60</v>
      </c>
    </row>
    <row r="2258" spans="1:27" x14ac:dyDescent="0.25">
      <c r="A2258" s="277">
        <v>46049</v>
      </c>
      <c r="B2258" s="278">
        <v>4183832589</v>
      </c>
      <c r="C2258" s="288" t="s">
        <v>15180</v>
      </c>
      <c r="D2258" s="286">
        <v>46056</v>
      </c>
      <c r="E2258" s="213"/>
      <c r="F2258" s="214"/>
      <c r="G2258" s="255" t="s">
        <v>13938</v>
      </c>
      <c r="H2258" s="213"/>
      <c r="I2258" s="212">
        <v>4183832589</v>
      </c>
      <c r="J2258" s="212" t="s">
        <v>70</v>
      </c>
      <c r="K2258" s="212" t="s">
        <v>27</v>
      </c>
      <c r="L2258" s="215" t="str">
        <f>VLOOKUP($K2258,[1]TONG_SL!$A$1:$D$65536,2,0)</f>
        <v>Chân giò heo muối 300g</v>
      </c>
      <c r="M2258" s="247"/>
      <c r="N2258" s="215" t="str">
        <f t="shared" si="259"/>
        <v>K-C6</v>
      </c>
      <c r="O2258" s="222"/>
      <c r="P2258" s="222"/>
      <c r="Q2258" s="215" t="str">
        <f>VLOOKUP(K2258,TONG_SL!$A:$D,3,0)</f>
        <v>Túi</v>
      </c>
      <c r="R2258" s="224">
        <v>8</v>
      </c>
      <c r="S2258" s="290"/>
      <c r="T2258" s="290">
        <f>VLOOKUP(VLOOKUP(G2258,Ma_KH!$A:$R,18,0)&amp;K2258,Gia_MB!$A:$F,6,0)</f>
        <v>73431</v>
      </c>
      <c r="U2258" s="291">
        <f t="shared" si="260"/>
        <v>587448</v>
      </c>
      <c r="V2258" s="290"/>
      <c r="W2258" s="292">
        <f t="shared" si="261"/>
        <v>0</v>
      </c>
      <c r="X2258" s="293" t="str">
        <f t="shared" si="262"/>
        <v>8</v>
      </c>
      <c r="Y2258" s="290"/>
      <c r="Z2258" s="291">
        <f t="shared" si="263"/>
        <v>46995.840000000004</v>
      </c>
      <c r="AA2258" s="294">
        <f>VLOOKUP(G2258,Ma_KH!$A:$R,14,0)</f>
        <v>60</v>
      </c>
    </row>
    <row r="2259" spans="1:27" x14ac:dyDescent="0.25">
      <c r="A2259" s="277">
        <v>46049</v>
      </c>
      <c r="B2259" s="278">
        <v>4183832589</v>
      </c>
      <c r="C2259" s="288" t="s">
        <v>15180</v>
      </c>
      <c r="D2259" s="286">
        <v>46056</v>
      </c>
      <c r="E2259" s="213"/>
      <c r="F2259" s="214"/>
      <c r="G2259" s="255" t="s">
        <v>13938</v>
      </c>
      <c r="H2259" s="213"/>
      <c r="I2259" s="212">
        <v>4183832589</v>
      </c>
      <c r="J2259" s="212" t="s">
        <v>70</v>
      </c>
      <c r="K2259" s="212" t="s">
        <v>30</v>
      </c>
      <c r="L2259" s="215" t="str">
        <f>VLOOKUP($K2259,[1]TONG_SL!$A$1:$D$65536,2,0)</f>
        <v>Gà muối 500g</v>
      </c>
      <c r="M2259" s="247"/>
      <c r="N2259" s="215" t="str">
        <f t="shared" si="259"/>
        <v>K-C6</v>
      </c>
      <c r="O2259" s="222"/>
      <c r="P2259" s="222"/>
      <c r="Q2259" s="215" t="str">
        <f>VLOOKUP(K2259,TONG_SL!$A:$D,3,0)</f>
        <v>Túi</v>
      </c>
      <c r="R2259" s="224">
        <v>16</v>
      </c>
      <c r="S2259" s="290"/>
      <c r="T2259" s="290">
        <f>VLOOKUP(VLOOKUP(G2259,Ma_KH!$A:$R,18,0)&amp;K2259,Gia_MB!$A:$F,6,0)</f>
        <v>116611</v>
      </c>
      <c r="U2259" s="291">
        <f t="shared" si="260"/>
        <v>1865776</v>
      </c>
      <c r="V2259" s="290"/>
      <c r="W2259" s="292">
        <f t="shared" si="261"/>
        <v>0</v>
      </c>
      <c r="X2259" s="293" t="str">
        <f t="shared" si="262"/>
        <v>8</v>
      </c>
      <c r="Y2259" s="290"/>
      <c r="Z2259" s="291">
        <f t="shared" si="263"/>
        <v>149262.08000000002</v>
      </c>
      <c r="AA2259" s="294">
        <f>VLOOKUP(G2259,Ma_KH!$A:$R,14,0)</f>
        <v>60</v>
      </c>
    </row>
    <row r="2260" spans="1:27" x14ac:dyDescent="0.25">
      <c r="A2260" s="277">
        <v>46049</v>
      </c>
      <c r="B2260" s="278">
        <v>4183832589</v>
      </c>
      <c r="C2260" s="288" t="s">
        <v>15180</v>
      </c>
      <c r="D2260" s="286">
        <v>46056</v>
      </c>
      <c r="E2260" s="213"/>
      <c r="F2260" s="214"/>
      <c r="G2260" s="255" t="s">
        <v>13938</v>
      </c>
      <c r="H2260" s="213"/>
      <c r="I2260" s="212">
        <v>4183832589</v>
      </c>
      <c r="J2260" s="212" t="s">
        <v>70</v>
      </c>
      <c r="K2260" s="212" t="s">
        <v>32</v>
      </c>
      <c r="L2260" s="215" t="str">
        <f>VLOOKUP($K2260,[1]TONG_SL!$A$1:$D$65536,2,0)</f>
        <v>Giò Tai Lưỡi Xào 250g</v>
      </c>
      <c r="M2260" s="247"/>
      <c r="N2260" s="215" t="str">
        <f t="shared" si="259"/>
        <v>K-C6</v>
      </c>
      <c r="O2260" s="222"/>
      <c r="P2260" s="222"/>
      <c r="Q2260" s="215" t="str">
        <f>VLOOKUP(K2260,TONG_SL!$A:$D,3,0)</f>
        <v>Túi</v>
      </c>
      <c r="R2260" s="224">
        <v>8</v>
      </c>
      <c r="S2260" s="290"/>
      <c r="T2260" s="290">
        <f>VLOOKUP(VLOOKUP(G2260,Ma_KH!$A:$R,18,0)&amp;K2260,Gia_MB!$A:$F,6,0)</f>
        <v>50182</v>
      </c>
      <c r="U2260" s="291">
        <f t="shared" si="260"/>
        <v>401456</v>
      </c>
      <c r="V2260" s="290"/>
      <c r="W2260" s="292">
        <f t="shared" si="261"/>
        <v>0</v>
      </c>
      <c r="X2260" s="293" t="str">
        <f t="shared" si="262"/>
        <v>8</v>
      </c>
      <c r="Y2260" s="290"/>
      <c r="Z2260" s="291">
        <f t="shared" si="263"/>
        <v>32116.48</v>
      </c>
      <c r="AA2260" s="294">
        <f>VLOOKUP(G2260,Ma_KH!$A:$R,14,0)</f>
        <v>60</v>
      </c>
    </row>
    <row r="2261" spans="1:27" x14ac:dyDescent="0.25">
      <c r="A2261" s="277">
        <v>46049</v>
      </c>
      <c r="B2261" s="278">
        <v>4183832589</v>
      </c>
      <c r="C2261" s="288" t="s">
        <v>15180</v>
      </c>
      <c r="D2261" s="286">
        <v>46056</v>
      </c>
      <c r="E2261" s="213"/>
      <c r="F2261" s="214"/>
      <c r="G2261" s="255" t="s">
        <v>13938</v>
      </c>
      <c r="H2261" s="213"/>
      <c r="I2261" s="212">
        <v>4183832589</v>
      </c>
      <c r="J2261" s="212" t="s">
        <v>70</v>
      </c>
      <c r="K2261" s="212" t="s">
        <v>48</v>
      </c>
      <c r="L2261" s="215" t="str">
        <f>VLOOKUP($K2261,[1]TONG_SL!$A$1:$D$65536,2,0)</f>
        <v>Mọc Nấm Hương 250g</v>
      </c>
      <c r="M2261" s="247"/>
      <c r="N2261" s="215" t="str">
        <f t="shared" si="259"/>
        <v>K-C6</v>
      </c>
      <c r="O2261" s="222"/>
      <c r="P2261" s="222"/>
      <c r="Q2261" s="215" t="str">
        <f>VLOOKUP(K2261,TONG_SL!$A:$D,3,0)</f>
        <v>Túi</v>
      </c>
      <c r="R2261" s="224">
        <v>4</v>
      </c>
      <c r="S2261" s="290"/>
      <c r="T2261" s="290">
        <f>VLOOKUP(VLOOKUP(G2261,Ma_KH!$A:$R,18,0)&amp;K2261,Gia_MB!$A:$F,6,0)</f>
        <v>46000</v>
      </c>
      <c r="U2261" s="291">
        <f t="shared" si="260"/>
        <v>184000</v>
      </c>
      <c r="V2261" s="290"/>
      <c r="W2261" s="292">
        <f t="shared" si="261"/>
        <v>0</v>
      </c>
      <c r="X2261" s="293" t="str">
        <f t="shared" si="262"/>
        <v>8</v>
      </c>
      <c r="Y2261" s="290"/>
      <c r="Z2261" s="291">
        <f t="shared" si="263"/>
        <v>14720</v>
      </c>
      <c r="AA2261" s="294">
        <f>VLOOKUP(G2261,Ma_KH!$A:$R,14,0)</f>
        <v>60</v>
      </c>
    </row>
    <row r="2262" spans="1:27" x14ac:dyDescent="0.25">
      <c r="A2262" s="277">
        <v>46049</v>
      </c>
      <c r="B2262" s="278">
        <v>4183832589</v>
      </c>
      <c r="C2262" s="288" t="s">
        <v>15180</v>
      </c>
      <c r="D2262" s="286">
        <v>46056</v>
      </c>
      <c r="E2262" s="213"/>
      <c r="F2262" s="214"/>
      <c r="G2262" s="255" t="s">
        <v>13938</v>
      </c>
      <c r="H2262" s="213"/>
      <c r="I2262" s="212">
        <v>4183832589</v>
      </c>
      <c r="J2262" s="212" t="s">
        <v>70</v>
      </c>
      <c r="K2262" s="212" t="s">
        <v>34</v>
      </c>
      <c r="L2262" s="215" t="str">
        <f>VLOOKUP($K2262,[1]TONG_SL!$A$1:$D$65536,2,0)</f>
        <v>Tai heo muối 200g</v>
      </c>
      <c r="M2262" s="247"/>
      <c r="N2262" s="215" t="str">
        <f t="shared" si="259"/>
        <v>K-C6</v>
      </c>
      <c r="O2262" s="222"/>
      <c r="P2262" s="222"/>
      <c r="Q2262" s="215" t="str">
        <f>VLOOKUP(K2262,TONG_SL!$A:$D,3,0)</f>
        <v>Túi</v>
      </c>
      <c r="R2262" s="224">
        <v>2</v>
      </c>
      <c r="S2262" s="290"/>
      <c r="T2262" s="290">
        <f>VLOOKUP(VLOOKUP(G2262,Ma_KH!$A:$R,18,0)&amp;K2262,Gia_MB!$A:$F,6,0)</f>
        <v>55595</v>
      </c>
      <c r="U2262" s="291">
        <f t="shared" si="260"/>
        <v>111190</v>
      </c>
      <c r="V2262" s="290"/>
      <c r="W2262" s="292">
        <f t="shared" si="261"/>
        <v>0</v>
      </c>
      <c r="X2262" s="293" t="str">
        <f t="shared" si="262"/>
        <v>8</v>
      </c>
      <c r="Y2262" s="290"/>
      <c r="Z2262" s="291">
        <f t="shared" si="263"/>
        <v>8895.2000000000007</v>
      </c>
      <c r="AA2262" s="294">
        <f>VLOOKUP(G2262,Ma_KH!$A:$R,14,0)</f>
        <v>60</v>
      </c>
    </row>
    <row r="2263" spans="1:27" x14ac:dyDescent="0.25">
      <c r="A2263" s="277">
        <v>46049</v>
      </c>
      <c r="B2263" s="278">
        <v>4183832589</v>
      </c>
      <c r="C2263" s="288" t="s">
        <v>15180</v>
      </c>
      <c r="D2263" s="286">
        <v>46056</v>
      </c>
      <c r="E2263" s="213"/>
      <c r="F2263" s="214"/>
      <c r="G2263" s="255" t="s">
        <v>13938</v>
      </c>
      <c r="H2263" s="213"/>
      <c r="I2263" s="212">
        <v>4183832589</v>
      </c>
      <c r="J2263" s="212" t="s">
        <v>70</v>
      </c>
      <c r="K2263" s="212" t="s">
        <v>37</v>
      </c>
      <c r="L2263" s="215" t="str">
        <f>VLOOKUP($K2263,[1]TONG_SL!$A$1:$D$65536,2,0)</f>
        <v>Chả cốm 300g</v>
      </c>
      <c r="M2263" s="247"/>
      <c r="N2263" s="215" t="str">
        <f t="shared" si="259"/>
        <v>K-C6</v>
      </c>
      <c r="O2263" s="222"/>
      <c r="P2263" s="222"/>
      <c r="Q2263" s="215" t="str">
        <f>VLOOKUP(K2263,TONG_SL!$A:$D,3,0)</f>
        <v>Túi</v>
      </c>
      <c r="R2263" s="224">
        <v>2</v>
      </c>
      <c r="S2263" s="290"/>
      <c r="T2263" s="290">
        <f>VLOOKUP(VLOOKUP(G2263,Ma_KH!$A:$R,18,0)&amp;K2263,Gia_MB!$A:$F,6,0)</f>
        <v>74250</v>
      </c>
      <c r="U2263" s="291">
        <f t="shared" si="260"/>
        <v>148500</v>
      </c>
      <c r="V2263" s="290"/>
      <c r="W2263" s="292">
        <f t="shared" si="261"/>
        <v>0</v>
      </c>
      <c r="X2263" s="293" t="str">
        <f t="shared" si="262"/>
        <v>8</v>
      </c>
      <c r="Y2263" s="290"/>
      <c r="Z2263" s="291">
        <f t="shared" si="263"/>
        <v>11880</v>
      </c>
      <c r="AA2263" s="294">
        <f>VLOOKUP(G2263,Ma_KH!$A:$R,14,0)</f>
        <v>60</v>
      </c>
    </row>
    <row r="2264" spans="1:27" x14ac:dyDescent="0.25">
      <c r="A2264" s="277">
        <v>46049</v>
      </c>
      <c r="B2264" s="278">
        <v>4183832589</v>
      </c>
      <c r="C2264" s="288" t="s">
        <v>15180</v>
      </c>
      <c r="D2264" s="286">
        <v>46056</v>
      </c>
      <c r="E2264" s="213"/>
      <c r="F2264" s="214"/>
      <c r="G2264" s="255" t="s">
        <v>13938</v>
      </c>
      <c r="H2264" s="213"/>
      <c r="I2264" s="212">
        <v>4183832589</v>
      </c>
      <c r="J2264" s="212" t="s">
        <v>70</v>
      </c>
      <c r="K2264" s="212" t="s">
        <v>39</v>
      </c>
      <c r="L2264" s="215" t="str">
        <f>VLOOKUP($K2264,[1]TONG_SL!$A$1:$D$65536,2,0)</f>
        <v>Chả nướng 300g</v>
      </c>
      <c r="M2264" s="247"/>
      <c r="N2264" s="215" t="str">
        <f t="shared" si="259"/>
        <v>K-C6</v>
      </c>
      <c r="O2264" s="222"/>
      <c r="P2264" s="222"/>
      <c r="Q2264" s="215" t="str">
        <f>VLOOKUP(K2264,TONG_SL!$A:$D,3,0)</f>
        <v>Túi</v>
      </c>
      <c r="R2264" s="224">
        <v>2</v>
      </c>
      <c r="S2264" s="290"/>
      <c r="T2264" s="290">
        <f>VLOOKUP(VLOOKUP(G2264,Ma_KH!$A:$R,18,0)&amp;K2264,Gia_MB!$A:$F,6,0)</f>
        <v>70950</v>
      </c>
      <c r="U2264" s="291">
        <f t="shared" si="260"/>
        <v>141900</v>
      </c>
      <c r="V2264" s="290"/>
      <c r="W2264" s="292">
        <f t="shared" si="261"/>
        <v>0</v>
      </c>
      <c r="X2264" s="293" t="str">
        <f t="shared" si="262"/>
        <v>8</v>
      </c>
      <c r="Y2264" s="290"/>
      <c r="Z2264" s="291">
        <f t="shared" si="263"/>
        <v>11352</v>
      </c>
      <c r="AA2264" s="294">
        <f>VLOOKUP(G2264,Ma_KH!$A:$R,14,0)</f>
        <v>60</v>
      </c>
    </row>
    <row r="2265" spans="1:27" x14ac:dyDescent="0.25">
      <c r="A2265" s="277">
        <v>46049</v>
      </c>
      <c r="B2265" s="278">
        <v>4183832018</v>
      </c>
      <c r="C2265" s="288" t="s">
        <v>15180</v>
      </c>
      <c r="D2265" s="286">
        <v>46056</v>
      </c>
      <c r="E2265" s="213"/>
      <c r="F2265" s="214"/>
      <c r="G2265" s="255" t="s">
        <v>13899</v>
      </c>
      <c r="H2265" s="213"/>
      <c r="I2265" s="212">
        <v>4183832018</v>
      </c>
      <c r="J2265" s="212" t="s">
        <v>70</v>
      </c>
      <c r="K2265" s="212" t="s">
        <v>48</v>
      </c>
      <c r="L2265" s="215" t="str">
        <f>VLOOKUP($K2265,[1]TONG_SL!$A$1:$D$65536,2,0)</f>
        <v>Mọc Nấm Hương 250g</v>
      </c>
      <c r="M2265" s="247"/>
      <c r="N2265" s="215" t="str">
        <f t="shared" si="259"/>
        <v>K-C6</v>
      </c>
      <c r="O2265" s="222"/>
      <c r="P2265" s="222"/>
      <c r="Q2265" s="215" t="str">
        <f>VLOOKUP(K2265,TONG_SL!$A:$D,3,0)</f>
        <v>Túi</v>
      </c>
      <c r="R2265" s="224">
        <v>2</v>
      </c>
      <c r="S2265" s="290"/>
      <c r="T2265" s="290">
        <f>VLOOKUP(VLOOKUP(G2265,Ma_KH!$A:$R,18,0)&amp;K2265,Gia_MB!$A:$F,6,0)</f>
        <v>46000</v>
      </c>
      <c r="U2265" s="291">
        <f t="shared" si="260"/>
        <v>92000</v>
      </c>
      <c r="V2265" s="290"/>
      <c r="W2265" s="292">
        <f t="shared" si="261"/>
        <v>0</v>
      </c>
      <c r="X2265" s="293" t="str">
        <f t="shared" si="262"/>
        <v>8</v>
      </c>
      <c r="Y2265" s="290"/>
      <c r="Z2265" s="291">
        <f t="shared" si="263"/>
        <v>7360</v>
      </c>
      <c r="AA2265" s="294">
        <f>VLOOKUP(G2265,Ma_KH!$A:$R,14,0)</f>
        <v>60</v>
      </c>
    </row>
    <row r="2266" spans="1:27" x14ac:dyDescent="0.25">
      <c r="A2266" s="277">
        <v>46049</v>
      </c>
      <c r="B2266" s="278">
        <v>4183832018</v>
      </c>
      <c r="C2266" s="288" t="s">
        <v>15180</v>
      </c>
      <c r="D2266" s="286">
        <v>46056</v>
      </c>
      <c r="E2266" s="213"/>
      <c r="F2266" s="214"/>
      <c r="G2266" s="255" t="s">
        <v>13899</v>
      </c>
      <c r="H2266" s="213"/>
      <c r="I2266" s="212">
        <v>4183832018</v>
      </c>
      <c r="J2266" s="212" t="s">
        <v>70</v>
      </c>
      <c r="K2266" s="212" t="s">
        <v>34</v>
      </c>
      <c r="L2266" s="215" t="str">
        <f>VLOOKUP($K2266,[1]TONG_SL!$A$1:$D$65536,2,0)</f>
        <v>Tai heo muối 200g</v>
      </c>
      <c r="M2266" s="247"/>
      <c r="N2266" s="215" t="str">
        <f t="shared" si="259"/>
        <v>K-C6</v>
      </c>
      <c r="O2266" s="222"/>
      <c r="P2266" s="222"/>
      <c r="Q2266" s="215" t="str">
        <f>VLOOKUP(K2266,TONG_SL!$A:$D,3,0)</f>
        <v>Túi</v>
      </c>
      <c r="R2266" s="224">
        <v>2</v>
      </c>
      <c r="S2266" s="290"/>
      <c r="T2266" s="290">
        <f>VLOOKUP(VLOOKUP(G2266,Ma_KH!$A:$R,18,0)&amp;K2266,Gia_MB!$A:$F,6,0)</f>
        <v>55595</v>
      </c>
      <c r="U2266" s="291">
        <f t="shared" si="260"/>
        <v>111190</v>
      </c>
      <c r="V2266" s="290"/>
      <c r="W2266" s="292">
        <f t="shared" si="261"/>
        <v>0</v>
      </c>
      <c r="X2266" s="293" t="str">
        <f t="shared" si="262"/>
        <v>8</v>
      </c>
      <c r="Y2266" s="290"/>
      <c r="Z2266" s="291">
        <f t="shared" si="263"/>
        <v>8895.2000000000007</v>
      </c>
      <c r="AA2266" s="294">
        <f>VLOOKUP(G2266,Ma_KH!$A:$R,14,0)</f>
        <v>60</v>
      </c>
    </row>
    <row r="2267" spans="1:27" x14ac:dyDescent="0.25">
      <c r="A2267" s="277">
        <v>46049</v>
      </c>
      <c r="B2267" s="278">
        <v>4183832018</v>
      </c>
      <c r="C2267" s="288" t="s">
        <v>15180</v>
      </c>
      <c r="D2267" s="286">
        <v>46056</v>
      </c>
      <c r="E2267" s="213"/>
      <c r="F2267" s="214"/>
      <c r="G2267" s="255" t="s">
        <v>13899</v>
      </c>
      <c r="H2267" s="213"/>
      <c r="I2267" s="212">
        <v>4183832018</v>
      </c>
      <c r="J2267" s="212" t="s">
        <v>70</v>
      </c>
      <c r="K2267" s="212" t="s">
        <v>30</v>
      </c>
      <c r="L2267" s="215" t="str">
        <f>VLOOKUP($K2267,[1]TONG_SL!$A$1:$D$65536,2,0)</f>
        <v>Gà muối 500g</v>
      </c>
      <c r="M2267" s="247"/>
      <c r="N2267" s="215" t="str">
        <f t="shared" si="259"/>
        <v>K-C6</v>
      </c>
      <c r="O2267" s="222"/>
      <c r="P2267" s="222"/>
      <c r="Q2267" s="215" t="str">
        <f>VLOOKUP(K2267,TONG_SL!$A:$D,3,0)</f>
        <v>Túi</v>
      </c>
      <c r="R2267" s="224">
        <v>8</v>
      </c>
      <c r="S2267" s="290"/>
      <c r="T2267" s="290">
        <f>VLOOKUP(VLOOKUP(G2267,Ma_KH!$A:$R,18,0)&amp;K2267,Gia_MB!$A:$F,6,0)</f>
        <v>116611</v>
      </c>
      <c r="U2267" s="291">
        <f t="shared" si="260"/>
        <v>932888</v>
      </c>
      <c r="V2267" s="290"/>
      <c r="W2267" s="292">
        <f t="shared" si="261"/>
        <v>0</v>
      </c>
      <c r="X2267" s="293" t="str">
        <f t="shared" si="262"/>
        <v>8</v>
      </c>
      <c r="Y2267" s="290"/>
      <c r="Z2267" s="291">
        <f t="shared" si="263"/>
        <v>74631.040000000008</v>
      </c>
      <c r="AA2267" s="294">
        <f>VLOOKUP(G2267,Ma_KH!$A:$R,14,0)</f>
        <v>60</v>
      </c>
    </row>
    <row r="2268" spans="1:27" x14ac:dyDescent="0.25">
      <c r="A2268" s="277">
        <v>46049</v>
      </c>
      <c r="B2268" s="278">
        <v>4183832161</v>
      </c>
      <c r="C2268" s="288" t="s">
        <v>15180</v>
      </c>
      <c r="D2268" s="286">
        <v>46056</v>
      </c>
      <c r="E2268" s="213"/>
      <c r="F2268" s="214"/>
      <c r="G2268" s="255" t="s">
        <v>13905</v>
      </c>
      <c r="H2268" s="213"/>
      <c r="I2268" s="212">
        <v>4183832161</v>
      </c>
      <c r="J2268" s="212" t="s">
        <v>70</v>
      </c>
      <c r="K2268" s="212" t="s">
        <v>30</v>
      </c>
      <c r="L2268" s="215" t="str">
        <f>VLOOKUP($K2268,[1]TONG_SL!$A$1:$D$65536,2,0)</f>
        <v>Gà muối 500g</v>
      </c>
      <c r="M2268" s="247"/>
      <c r="N2268" s="215" t="str">
        <f t="shared" si="259"/>
        <v>K-C6</v>
      </c>
      <c r="O2268" s="222"/>
      <c r="P2268" s="222"/>
      <c r="Q2268" s="215" t="str">
        <f>VLOOKUP(K2268,TONG_SL!$A:$D,3,0)</f>
        <v>Túi</v>
      </c>
      <c r="R2268" s="224">
        <v>10</v>
      </c>
      <c r="S2268" s="290"/>
      <c r="T2268" s="290">
        <f>VLOOKUP(VLOOKUP(G2268,Ma_KH!$A:$R,18,0)&amp;K2268,Gia_MB!$A:$F,6,0)</f>
        <v>116611</v>
      </c>
      <c r="U2268" s="291">
        <f t="shared" si="260"/>
        <v>1166110</v>
      </c>
      <c r="V2268" s="290"/>
      <c r="W2268" s="292">
        <f t="shared" si="261"/>
        <v>0</v>
      </c>
      <c r="X2268" s="293" t="str">
        <f t="shared" si="262"/>
        <v>8</v>
      </c>
      <c r="Y2268" s="290"/>
      <c r="Z2268" s="291">
        <f t="shared" si="263"/>
        <v>93288.8</v>
      </c>
      <c r="AA2268" s="294">
        <f>VLOOKUP(G2268,Ma_KH!$A:$R,14,0)</f>
        <v>60</v>
      </c>
    </row>
    <row r="2269" spans="1:27" x14ac:dyDescent="0.25">
      <c r="A2269" s="277">
        <v>46049</v>
      </c>
      <c r="B2269" s="278">
        <v>4183832126</v>
      </c>
      <c r="C2269" s="288" t="s">
        <v>15180</v>
      </c>
      <c r="D2269" s="286">
        <v>46056</v>
      </c>
      <c r="E2269" s="213"/>
      <c r="F2269" s="214"/>
      <c r="G2269" s="255" t="s">
        <v>13904</v>
      </c>
      <c r="H2269" s="213"/>
      <c r="I2269" s="212">
        <v>4183832126</v>
      </c>
      <c r="J2269" s="212" t="s">
        <v>70</v>
      </c>
      <c r="K2269" s="212" t="s">
        <v>30</v>
      </c>
      <c r="L2269" s="215" t="str">
        <f>VLOOKUP($K2269,[1]TONG_SL!$A$1:$D$65536,2,0)</f>
        <v>Gà muối 500g</v>
      </c>
      <c r="M2269" s="247"/>
      <c r="N2269" s="215" t="str">
        <f t="shared" si="259"/>
        <v>K-C6</v>
      </c>
      <c r="O2269" s="222"/>
      <c r="P2269" s="222"/>
      <c r="Q2269" s="215" t="str">
        <f>VLOOKUP(K2269,TONG_SL!$A:$D,3,0)</f>
        <v>Túi</v>
      </c>
      <c r="R2269" s="224">
        <v>12</v>
      </c>
      <c r="S2269" s="290"/>
      <c r="T2269" s="290">
        <f>VLOOKUP(VLOOKUP(G2269,Ma_KH!$A:$R,18,0)&amp;K2269,Gia_MB!$A:$F,6,0)</f>
        <v>116611</v>
      </c>
      <c r="U2269" s="291">
        <f t="shared" si="260"/>
        <v>1399332</v>
      </c>
      <c r="V2269" s="290"/>
      <c r="W2269" s="292">
        <f t="shared" si="261"/>
        <v>0</v>
      </c>
      <c r="X2269" s="293" t="str">
        <f t="shared" si="262"/>
        <v>8</v>
      </c>
      <c r="Y2269" s="290"/>
      <c r="Z2269" s="291">
        <f t="shared" si="263"/>
        <v>111946.56</v>
      </c>
      <c r="AA2269" s="294">
        <f>VLOOKUP(G2269,Ma_KH!$A:$R,14,0)</f>
        <v>60</v>
      </c>
    </row>
    <row r="2270" spans="1:27" x14ac:dyDescent="0.25">
      <c r="A2270" s="277">
        <v>46049</v>
      </c>
      <c r="B2270" s="278">
        <v>4183832567</v>
      </c>
      <c r="C2270" s="288" t="s">
        <v>15180</v>
      </c>
      <c r="D2270" s="286">
        <v>46056</v>
      </c>
      <c r="E2270" s="213"/>
      <c r="F2270" s="214"/>
      <c r="G2270" s="255" t="s">
        <v>13935</v>
      </c>
      <c r="H2270" s="213"/>
      <c r="I2270" s="212">
        <v>4183832567</v>
      </c>
      <c r="J2270" s="212" t="s">
        <v>70</v>
      </c>
      <c r="K2270" s="212" t="s">
        <v>30</v>
      </c>
      <c r="L2270" s="215" t="str">
        <f>VLOOKUP($K2270,[1]TONG_SL!$A$1:$D$65536,2,0)</f>
        <v>Gà muối 500g</v>
      </c>
      <c r="M2270" s="247"/>
      <c r="N2270" s="215" t="str">
        <f t="shared" si="259"/>
        <v>K-C6</v>
      </c>
      <c r="O2270" s="222"/>
      <c r="P2270" s="222"/>
      <c r="Q2270" s="215" t="str">
        <f>VLOOKUP(K2270,TONG_SL!$A:$D,3,0)</f>
        <v>Túi</v>
      </c>
      <c r="R2270" s="224">
        <v>12</v>
      </c>
      <c r="S2270" s="290"/>
      <c r="T2270" s="290">
        <f>VLOOKUP(VLOOKUP(G2270,Ma_KH!$A:$R,18,0)&amp;K2270,Gia_MB!$A:$F,6,0)</f>
        <v>116611</v>
      </c>
      <c r="U2270" s="291">
        <f t="shared" si="260"/>
        <v>1399332</v>
      </c>
      <c r="V2270" s="290"/>
      <c r="W2270" s="292">
        <f t="shared" si="261"/>
        <v>0</v>
      </c>
      <c r="X2270" s="293" t="str">
        <f t="shared" si="262"/>
        <v>8</v>
      </c>
      <c r="Y2270" s="290"/>
      <c r="Z2270" s="291">
        <f t="shared" si="263"/>
        <v>111946.56</v>
      </c>
      <c r="AA2270" s="294">
        <f>VLOOKUP(G2270,Ma_KH!$A:$R,14,0)</f>
        <v>60</v>
      </c>
    </row>
    <row r="2271" spans="1:27" x14ac:dyDescent="0.25">
      <c r="A2271" s="277">
        <v>46049</v>
      </c>
      <c r="B2271" s="278">
        <v>4183833171</v>
      </c>
      <c r="C2271" s="288" t="s">
        <v>15180</v>
      </c>
      <c r="D2271" s="286">
        <v>46056</v>
      </c>
      <c r="E2271" s="213"/>
      <c r="F2271" s="214"/>
      <c r="G2271" s="255" t="s">
        <v>13898</v>
      </c>
      <c r="H2271" s="213"/>
      <c r="I2271" s="212">
        <v>4183833171</v>
      </c>
      <c r="J2271" s="212" t="s">
        <v>70</v>
      </c>
      <c r="K2271" s="212" t="s">
        <v>30</v>
      </c>
      <c r="L2271" s="215" t="str">
        <f>VLOOKUP($K2271,[1]TONG_SL!$A$1:$D$65536,2,0)</f>
        <v>Gà muối 500g</v>
      </c>
      <c r="M2271" s="247"/>
      <c r="N2271" s="215" t="str">
        <f t="shared" si="259"/>
        <v>K-C6</v>
      </c>
      <c r="O2271" s="222"/>
      <c r="P2271" s="222"/>
      <c r="Q2271" s="215" t="str">
        <f>VLOOKUP(K2271,TONG_SL!$A:$D,3,0)</f>
        <v>Túi</v>
      </c>
      <c r="R2271" s="224">
        <v>9</v>
      </c>
      <c r="S2271" s="290"/>
      <c r="T2271" s="290">
        <f>VLOOKUP(VLOOKUP(G2271,Ma_KH!$A:$R,18,0)&amp;K2271,Gia_MB!$A:$F,6,0)</f>
        <v>116611</v>
      </c>
      <c r="U2271" s="291">
        <f t="shared" si="260"/>
        <v>1049499</v>
      </c>
      <c r="V2271" s="290"/>
      <c r="W2271" s="292">
        <f t="shared" si="261"/>
        <v>0</v>
      </c>
      <c r="X2271" s="293" t="str">
        <f t="shared" si="262"/>
        <v>8</v>
      </c>
      <c r="Y2271" s="290"/>
      <c r="Z2271" s="291">
        <f t="shared" si="263"/>
        <v>83959.92</v>
      </c>
      <c r="AA2271" s="294">
        <f>VLOOKUP(G2271,Ma_KH!$A:$R,14,0)</f>
        <v>60</v>
      </c>
    </row>
    <row r="2272" spans="1:27" x14ac:dyDescent="0.25">
      <c r="A2272" s="277">
        <v>46049</v>
      </c>
      <c r="B2272" s="278">
        <v>4183832478</v>
      </c>
      <c r="C2272" s="288" t="s">
        <v>15180</v>
      </c>
      <c r="D2272" s="286">
        <v>46056</v>
      </c>
      <c r="E2272" s="213"/>
      <c r="F2272" s="214"/>
      <c r="G2272" s="255" t="s">
        <v>13928</v>
      </c>
      <c r="H2272" s="213"/>
      <c r="I2272" s="212">
        <v>4183832478</v>
      </c>
      <c r="J2272" s="212" t="s">
        <v>70</v>
      </c>
      <c r="K2272" s="212" t="s">
        <v>30</v>
      </c>
      <c r="L2272" s="215" t="str">
        <f>VLOOKUP($K2272,[1]TONG_SL!$A$1:$D$65536,2,0)</f>
        <v>Gà muối 500g</v>
      </c>
      <c r="M2272" s="247"/>
      <c r="N2272" s="215" t="str">
        <f t="shared" si="259"/>
        <v>K-C6</v>
      </c>
      <c r="O2272" s="222"/>
      <c r="P2272" s="222"/>
      <c r="Q2272" s="215" t="str">
        <f>VLOOKUP(K2272,TONG_SL!$A:$D,3,0)</f>
        <v>Túi</v>
      </c>
      <c r="R2272" s="224">
        <v>10</v>
      </c>
      <c r="S2272" s="290"/>
      <c r="T2272" s="290">
        <f>VLOOKUP(VLOOKUP(G2272,Ma_KH!$A:$R,18,0)&amp;K2272,Gia_MB!$A:$F,6,0)</f>
        <v>116611</v>
      </c>
      <c r="U2272" s="291">
        <f t="shared" si="260"/>
        <v>1166110</v>
      </c>
      <c r="V2272" s="290"/>
      <c r="W2272" s="292">
        <f t="shared" si="261"/>
        <v>0</v>
      </c>
      <c r="X2272" s="293" t="str">
        <f t="shared" si="262"/>
        <v>8</v>
      </c>
      <c r="Y2272" s="290"/>
      <c r="Z2272" s="291">
        <f t="shared" si="263"/>
        <v>93288.8</v>
      </c>
      <c r="AA2272" s="294">
        <f>VLOOKUP(G2272,Ma_KH!$A:$R,14,0)</f>
        <v>60</v>
      </c>
    </row>
    <row r="2273" spans="1:27" x14ac:dyDescent="0.25">
      <c r="A2273" s="277">
        <v>46049</v>
      </c>
      <c r="B2273" s="278">
        <v>4183832553</v>
      </c>
      <c r="C2273" s="288" t="s">
        <v>15180</v>
      </c>
      <c r="D2273" s="286">
        <v>46056</v>
      </c>
      <c r="E2273" s="213"/>
      <c r="F2273" s="214"/>
      <c r="G2273" s="255" t="s">
        <v>13934</v>
      </c>
      <c r="H2273" s="213"/>
      <c r="I2273" s="212">
        <v>4183832553</v>
      </c>
      <c r="J2273" s="212" t="s">
        <v>70</v>
      </c>
      <c r="K2273" s="212" t="s">
        <v>27</v>
      </c>
      <c r="L2273" s="215" t="str">
        <f>VLOOKUP($K2273,[1]TONG_SL!$A$1:$D$65536,2,0)</f>
        <v>Chân giò heo muối 300g</v>
      </c>
      <c r="M2273" s="247"/>
      <c r="N2273" s="215" t="str">
        <f t="shared" si="259"/>
        <v>K-C6</v>
      </c>
      <c r="O2273" s="222"/>
      <c r="P2273" s="222"/>
      <c r="Q2273" s="215" t="str">
        <f>VLOOKUP(K2273,TONG_SL!$A:$D,3,0)</f>
        <v>Túi</v>
      </c>
      <c r="R2273" s="224">
        <v>3</v>
      </c>
      <c r="S2273" s="290"/>
      <c r="T2273" s="290">
        <f>VLOOKUP(VLOOKUP(G2273,Ma_KH!$A:$R,18,0)&amp;K2273,Gia_MB!$A:$F,6,0)</f>
        <v>73431</v>
      </c>
      <c r="U2273" s="291">
        <f t="shared" si="260"/>
        <v>220293</v>
      </c>
      <c r="V2273" s="290"/>
      <c r="W2273" s="292">
        <f t="shared" si="261"/>
        <v>0</v>
      </c>
      <c r="X2273" s="293" t="str">
        <f t="shared" si="262"/>
        <v>8</v>
      </c>
      <c r="Y2273" s="290"/>
      <c r="Z2273" s="291">
        <f t="shared" si="263"/>
        <v>17623.439999999999</v>
      </c>
      <c r="AA2273" s="294">
        <f>VLOOKUP(G2273,Ma_KH!$A:$R,14,0)</f>
        <v>60</v>
      </c>
    </row>
    <row r="2274" spans="1:27" x14ac:dyDescent="0.25">
      <c r="A2274" s="277">
        <v>46049</v>
      </c>
      <c r="B2274" s="278">
        <v>4183832553</v>
      </c>
      <c r="C2274" s="288" t="s">
        <v>15180</v>
      </c>
      <c r="D2274" s="286">
        <v>46056</v>
      </c>
      <c r="E2274" s="213"/>
      <c r="F2274" s="214"/>
      <c r="G2274" s="255" t="s">
        <v>13934</v>
      </c>
      <c r="H2274" s="213"/>
      <c r="I2274" s="212">
        <v>4183832553</v>
      </c>
      <c r="J2274" s="212" t="s">
        <v>70</v>
      </c>
      <c r="K2274" s="212" t="s">
        <v>30</v>
      </c>
      <c r="L2274" s="215" t="str">
        <f>VLOOKUP($K2274,[1]TONG_SL!$A$1:$D$65536,2,0)</f>
        <v>Gà muối 500g</v>
      </c>
      <c r="M2274" s="247"/>
      <c r="N2274" s="215" t="str">
        <f t="shared" si="259"/>
        <v>K-C6</v>
      </c>
      <c r="O2274" s="222"/>
      <c r="P2274" s="222"/>
      <c r="Q2274" s="215" t="str">
        <f>VLOOKUP(K2274,TONG_SL!$A:$D,3,0)</f>
        <v>Túi</v>
      </c>
      <c r="R2274" s="224">
        <v>14</v>
      </c>
      <c r="S2274" s="290"/>
      <c r="T2274" s="290">
        <f>VLOOKUP(VLOOKUP(G2274,Ma_KH!$A:$R,18,0)&amp;K2274,Gia_MB!$A:$F,6,0)</f>
        <v>116611</v>
      </c>
      <c r="U2274" s="291">
        <f t="shared" si="260"/>
        <v>1632554</v>
      </c>
      <c r="V2274" s="290"/>
      <c r="W2274" s="292">
        <f t="shared" si="261"/>
        <v>0</v>
      </c>
      <c r="X2274" s="293" t="str">
        <f t="shared" si="262"/>
        <v>8</v>
      </c>
      <c r="Y2274" s="290"/>
      <c r="Z2274" s="291">
        <f t="shared" si="263"/>
        <v>130604.32</v>
      </c>
      <c r="AA2274" s="294">
        <f>VLOOKUP(G2274,Ma_KH!$A:$R,14,0)</f>
        <v>60</v>
      </c>
    </row>
    <row r="2275" spans="1:27" x14ac:dyDescent="0.25">
      <c r="A2275" s="277">
        <v>46049</v>
      </c>
      <c r="B2275" s="278">
        <v>4183832553</v>
      </c>
      <c r="C2275" s="288" t="s">
        <v>15180</v>
      </c>
      <c r="D2275" s="286">
        <v>46056</v>
      </c>
      <c r="E2275" s="213"/>
      <c r="F2275" s="214"/>
      <c r="G2275" s="255" t="s">
        <v>13934</v>
      </c>
      <c r="H2275" s="213"/>
      <c r="I2275" s="212">
        <v>4183832553</v>
      </c>
      <c r="J2275" s="212" t="s">
        <v>70</v>
      </c>
      <c r="K2275" s="212" t="s">
        <v>32</v>
      </c>
      <c r="L2275" s="215" t="str">
        <f>VLOOKUP($K2275,[1]TONG_SL!$A$1:$D$65536,2,0)</f>
        <v>Giò Tai Lưỡi Xào 250g</v>
      </c>
      <c r="M2275" s="247"/>
      <c r="N2275" s="215" t="str">
        <f t="shared" si="259"/>
        <v>K-C6</v>
      </c>
      <c r="O2275" s="222"/>
      <c r="P2275" s="222"/>
      <c r="Q2275" s="215" t="str">
        <f>VLOOKUP(K2275,TONG_SL!$A:$D,3,0)</f>
        <v>Túi</v>
      </c>
      <c r="R2275" s="224">
        <v>3</v>
      </c>
      <c r="S2275" s="290"/>
      <c r="T2275" s="290">
        <f>VLOOKUP(VLOOKUP(G2275,Ma_KH!$A:$R,18,0)&amp;K2275,Gia_MB!$A:$F,6,0)</f>
        <v>50182</v>
      </c>
      <c r="U2275" s="291">
        <f t="shared" si="260"/>
        <v>150546</v>
      </c>
      <c r="V2275" s="290"/>
      <c r="W2275" s="292">
        <f t="shared" si="261"/>
        <v>0</v>
      </c>
      <c r="X2275" s="293" t="str">
        <f t="shared" si="262"/>
        <v>8</v>
      </c>
      <c r="Y2275" s="290"/>
      <c r="Z2275" s="291">
        <f t="shared" si="263"/>
        <v>12043.68</v>
      </c>
      <c r="AA2275" s="294">
        <f>VLOOKUP(G2275,Ma_KH!$A:$R,14,0)</f>
        <v>60</v>
      </c>
    </row>
    <row r="2276" spans="1:27" x14ac:dyDescent="0.25">
      <c r="A2276" s="277">
        <v>46049</v>
      </c>
      <c r="B2276" s="278">
        <v>4183832553</v>
      </c>
      <c r="C2276" s="288" t="s">
        <v>15180</v>
      </c>
      <c r="D2276" s="286">
        <v>46056</v>
      </c>
      <c r="E2276" s="213"/>
      <c r="F2276" s="214"/>
      <c r="G2276" s="255" t="s">
        <v>13934</v>
      </c>
      <c r="H2276" s="213"/>
      <c r="I2276" s="212">
        <v>4183832553</v>
      </c>
      <c r="J2276" s="212" t="s">
        <v>70</v>
      </c>
      <c r="K2276" s="212" t="s">
        <v>48</v>
      </c>
      <c r="L2276" s="215" t="str">
        <f>VLOOKUP($K2276,[1]TONG_SL!$A$1:$D$65536,2,0)</f>
        <v>Mọc Nấm Hương 250g</v>
      </c>
      <c r="M2276" s="247"/>
      <c r="N2276" s="215" t="str">
        <f t="shared" si="259"/>
        <v>K-C6</v>
      </c>
      <c r="O2276" s="222"/>
      <c r="P2276" s="222"/>
      <c r="Q2276" s="215" t="str">
        <f>VLOOKUP(K2276,TONG_SL!$A:$D,3,0)</f>
        <v>Túi</v>
      </c>
      <c r="R2276" s="224">
        <v>3</v>
      </c>
      <c r="S2276" s="290"/>
      <c r="T2276" s="290">
        <f>VLOOKUP(VLOOKUP(G2276,Ma_KH!$A:$R,18,0)&amp;K2276,Gia_MB!$A:$F,6,0)</f>
        <v>46000</v>
      </c>
      <c r="U2276" s="291">
        <f t="shared" si="260"/>
        <v>138000</v>
      </c>
      <c r="V2276" s="290"/>
      <c r="W2276" s="292">
        <f t="shared" si="261"/>
        <v>0</v>
      </c>
      <c r="X2276" s="293" t="str">
        <f t="shared" si="262"/>
        <v>8</v>
      </c>
      <c r="Y2276" s="290"/>
      <c r="Z2276" s="291">
        <f t="shared" si="263"/>
        <v>11040</v>
      </c>
      <c r="AA2276" s="294">
        <f>VLOOKUP(G2276,Ma_KH!$A:$R,14,0)</f>
        <v>60</v>
      </c>
    </row>
    <row r="2277" spans="1:27" x14ac:dyDescent="0.25">
      <c r="A2277" s="277">
        <v>46049</v>
      </c>
      <c r="B2277" s="278">
        <v>4183832553</v>
      </c>
      <c r="C2277" s="288" t="s">
        <v>15180</v>
      </c>
      <c r="D2277" s="286">
        <v>46056</v>
      </c>
      <c r="E2277" s="213"/>
      <c r="F2277" s="214"/>
      <c r="G2277" s="255" t="s">
        <v>13934</v>
      </c>
      <c r="H2277" s="213"/>
      <c r="I2277" s="212">
        <v>4183832553</v>
      </c>
      <c r="J2277" s="212" t="s">
        <v>70</v>
      </c>
      <c r="K2277" s="212" t="s">
        <v>34</v>
      </c>
      <c r="L2277" s="215" t="str">
        <f>VLOOKUP($K2277,[1]TONG_SL!$A$1:$D$65536,2,0)</f>
        <v>Tai heo muối 200g</v>
      </c>
      <c r="M2277" s="247"/>
      <c r="N2277" s="215" t="str">
        <f t="shared" ref="N2277:N2340" si="264">IF($B2277&lt;&gt;"","K-C6","")</f>
        <v>K-C6</v>
      </c>
      <c r="O2277" s="222"/>
      <c r="P2277" s="222"/>
      <c r="Q2277" s="215" t="str">
        <f>VLOOKUP(K2277,TONG_SL!$A:$D,3,0)</f>
        <v>Túi</v>
      </c>
      <c r="R2277" s="224">
        <v>3</v>
      </c>
      <c r="S2277" s="290"/>
      <c r="T2277" s="290">
        <f>VLOOKUP(VLOOKUP(G2277,Ma_KH!$A:$R,18,0)&amp;K2277,Gia_MB!$A:$F,6,0)</f>
        <v>55595</v>
      </c>
      <c r="U2277" s="291">
        <f t="shared" si="260"/>
        <v>166785</v>
      </c>
      <c r="V2277" s="290"/>
      <c r="W2277" s="292">
        <f t="shared" si="261"/>
        <v>0</v>
      </c>
      <c r="X2277" s="293" t="str">
        <f t="shared" si="262"/>
        <v>8</v>
      </c>
      <c r="Y2277" s="290"/>
      <c r="Z2277" s="291">
        <f t="shared" si="263"/>
        <v>13342.800000000001</v>
      </c>
      <c r="AA2277" s="294">
        <f>VLOOKUP(G2277,Ma_KH!$A:$R,14,0)</f>
        <v>60</v>
      </c>
    </row>
    <row r="2278" spans="1:27" x14ac:dyDescent="0.25">
      <c r="A2278" s="277">
        <v>46049</v>
      </c>
      <c r="B2278" s="278">
        <v>4183832553</v>
      </c>
      <c r="C2278" s="288" t="s">
        <v>15180</v>
      </c>
      <c r="D2278" s="286">
        <v>46056</v>
      </c>
      <c r="E2278" s="213"/>
      <c r="F2278" s="214"/>
      <c r="G2278" s="255" t="s">
        <v>13934</v>
      </c>
      <c r="H2278" s="213"/>
      <c r="I2278" s="212">
        <v>4183832553</v>
      </c>
      <c r="J2278" s="212" t="s">
        <v>70</v>
      </c>
      <c r="K2278" s="212" t="s">
        <v>39</v>
      </c>
      <c r="L2278" s="215" t="str">
        <f>VLOOKUP($K2278,[1]TONG_SL!$A$1:$D$65536,2,0)</f>
        <v>Chả nướng 300g</v>
      </c>
      <c r="M2278" s="247"/>
      <c r="N2278" s="215" t="str">
        <f t="shared" si="264"/>
        <v>K-C6</v>
      </c>
      <c r="O2278" s="222"/>
      <c r="P2278" s="222"/>
      <c r="Q2278" s="215" t="str">
        <f>VLOOKUP(K2278,TONG_SL!$A:$D,3,0)</f>
        <v>Túi</v>
      </c>
      <c r="R2278" s="224">
        <v>3</v>
      </c>
      <c r="S2278" s="290"/>
      <c r="T2278" s="290">
        <f>VLOOKUP(VLOOKUP(G2278,Ma_KH!$A:$R,18,0)&amp;K2278,Gia_MB!$A:$F,6,0)</f>
        <v>70950</v>
      </c>
      <c r="U2278" s="291">
        <f t="shared" si="260"/>
        <v>212850</v>
      </c>
      <c r="V2278" s="290"/>
      <c r="W2278" s="292">
        <f t="shared" si="261"/>
        <v>0</v>
      </c>
      <c r="X2278" s="293" t="str">
        <f t="shared" si="262"/>
        <v>8</v>
      </c>
      <c r="Y2278" s="290"/>
      <c r="Z2278" s="291">
        <f t="shared" si="263"/>
        <v>17028</v>
      </c>
      <c r="AA2278" s="294">
        <f>VLOOKUP(G2278,Ma_KH!$A:$R,14,0)</f>
        <v>60</v>
      </c>
    </row>
    <row r="2279" spans="1:27" x14ac:dyDescent="0.25">
      <c r="A2279" s="277">
        <v>46053</v>
      </c>
      <c r="B2279" s="278">
        <v>4184029431</v>
      </c>
      <c r="C2279" s="288" t="s">
        <v>15180</v>
      </c>
      <c r="D2279" s="286">
        <v>46056</v>
      </c>
      <c r="E2279" s="213"/>
      <c r="F2279" s="214"/>
      <c r="G2279" s="255" t="s">
        <v>13891</v>
      </c>
      <c r="H2279" s="213"/>
      <c r="I2279" s="212">
        <v>4184029431</v>
      </c>
      <c r="J2279" s="212" t="s">
        <v>70</v>
      </c>
      <c r="K2279" s="212" t="s">
        <v>27</v>
      </c>
      <c r="L2279" s="215" t="str">
        <f>VLOOKUP($K2279,[1]TONG_SL!$A$1:$D$65536,2,0)</f>
        <v>Chân giò heo muối 300g</v>
      </c>
      <c r="M2279" s="247"/>
      <c r="N2279" s="215" t="str">
        <f t="shared" si="264"/>
        <v>K-C6</v>
      </c>
      <c r="O2279" s="222"/>
      <c r="P2279" s="222"/>
      <c r="Q2279" s="215" t="str">
        <f>VLOOKUP(K2279,TONG_SL!$A:$D,3,0)</f>
        <v>Túi</v>
      </c>
      <c r="R2279" s="224">
        <v>10</v>
      </c>
      <c r="S2279" s="290"/>
      <c r="T2279" s="290">
        <f>VLOOKUP(VLOOKUP(G2279,Ma_KH!$A:$R,18,0)&amp;K2279,Gia_MB!$A:$F,6,0)</f>
        <v>73431</v>
      </c>
      <c r="U2279" s="291">
        <f t="shared" si="260"/>
        <v>734310</v>
      </c>
      <c r="V2279" s="290"/>
      <c r="W2279" s="292">
        <f t="shared" si="261"/>
        <v>0</v>
      </c>
      <c r="X2279" s="293" t="str">
        <f t="shared" si="262"/>
        <v>8</v>
      </c>
      <c r="Y2279" s="290"/>
      <c r="Z2279" s="291">
        <f t="shared" si="263"/>
        <v>58744.800000000003</v>
      </c>
      <c r="AA2279" s="294">
        <f>VLOOKUP(G2279,Ma_KH!$A:$R,14,0)</f>
        <v>60</v>
      </c>
    </row>
    <row r="2280" spans="1:27" x14ac:dyDescent="0.25">
      <c r="A2280" s="277">
        <v>46053</v>
      </c>
      <c r="B2280" s="278">
        <v>4184029431</v>
      </c>
      <c r="C2280" s="288" t="s">
        <v>15180</v>
      </c>
      <c r="D2280" s="286">
        <v>46056</v>
      </c>
      <c r="E2280" s="213"/>
      <c r="F2280" s="214"/>
      <c r="G2280" s="255" t="s">
        <v>13891</v>
      </c>
      <c r="H2280" s="213"/>
      <c r="I2280" s="212">
        <v>4184029431</v>
      </c>
      <c r="J2280" s="212" t="s">
        <v>70</v>
      </c>
      <c r="K2280" s="212" t="s">
        <v>30</v>
      </c>
      <c r="L2280" s="215" t="str">
        <f>VLOOKUP($K2280,[1]TONG_SL!$A$1:$D$65536,2,0)</f>
        <v>Gà muối 500g</v>
      </c>
      <c r="M2280" s="247"/>
      <c r="N2280" s="215" t="str">
        <f t="shared" si="264"/>
        <v>K-C6</v>
      </c>
      <c r="O2280" s="222"/>
      <c r="P2280" s="222"/>
      <c r="Q2280" s="215" t="str">
        <f>VLOOKUP(K2280,TONG_SL!$A:$D,3,0)</f>
        <v>Túi</v>
      </c>
      <c r="R2280" s="224">
        <v>10</v>
      </c>
      <c r="S2280" s="290"/>
      <c r="T2280" s="290">
        <f>VLOOKUP(VLOOKUP(G2280,Ma_KH!$A:$R,18,0)&amp;K2280,Gia_MB!$A:$F,6,0)</f>
        <v>116611</v>
      </c>
      <c r="U2280" s="291">
        <f t="shared" si="260"/>
        <v>1166110</v>
      </c>
      <c r="V2280" s="290"/>
      <c r="W2280" s="292">
        <f t="shared" si="261"/>
        <v>0</v>
      </c>
      <c r="X2280" s="293" t="str">
        <f t="shared" si="262"/>
        <v>8</v>
      </c>
      <c r="Y2280" s="290"/>
      <c r="Z2280" s="291">
        <f t="shared" si="263"/>
        <v>93288.8</v>
      </c>
      <c r="AA2280" s="294">
        <f>VLOOKUP(G2280,Ma_KH!$A:$R,14,0)</f>
        <v>60</v>
      </c>
    </row>
    <row r="2281" spans="1:27" x14ac:dyDescent="0.25">
      <c r="A2281" s="277">
        <v>46053</v>
      </c>
      <c r="B2281" s="278">
        <v>4184029431</v>
      </c>
      <c r="C2281" s="288" t="s">
        <v>15180</v>
      </c>
      <c r="D2281" s="286">
        <v>46056</v>
      </c>
      <c r="E2281" s="213"/>
      <c r="F2281" s="214"/>
      <c r="G2281" s="255" t="s">
        <v>13891</v>
      </c>
      <c r="H2281" s="213"/>
      <c r="I2281" s="212">
        <v>4184029431</v>
      </c>
      <c r="J2281" s="212" t="s">
        <v>70</v>
      </c>
      <c r="K2281" s="212" t="s">
        <v>34</v>
      </c>
      <c r="L2281" s="215" t="str">
        <f>VLOOKUP($K2281,[1]TONG_SL!$A$1:$D$65536,2,0)</f>
        <v>Tai heo muối 200g</v>
      </c>
      <c r="M2281" s="247"/>
      <c r="N2281" s="215" t="str">
        <f t="shared" si="264"/>
        <v>K-C6</v>
      </c>
      <c r="O2281" s="222"/>
      <c r="P2281" s="222"/>
      <c r="Q2281" s="215" t="str">
        <f>VLOOKUP(K2281,TONG_SL!$A:$D,3,0)</f>
        <v>Túi</v>
      </c>
      <c r="R2281" s="224">
        <v>15</v>
      </c>
      <c r="S2281" s="290"/>
      <c r="T2281" s="290">
        <f>VLOOKUP(VLOOKUP(G2281,Ma_KH!$A:$R,18,0)&amp;K2281,Gia_MB!$A:$F,6,0)</f>
        <v>55595</v>
      </c>
      <c r="U2281" s="291">
        <f t="shared" si="260"/>
        <v>833925</v>
      </c>
      <c r="V2281" s="290"/>
      <c r="W2281" s="292">
        <f t="shared" si="261"/>
        <v>0</v>
      </c>
      <c r="X2281" s="293" t="str">
        <f t="shared" si="262"/>
        <v>8</v>
      </c>
      <c r="Y2281" s="290"/>
      <c r="Z2281" s="291">
        <f t="shared" si="263"/>
        <v>66714</v>
      </c>
      <c r="AA2281" s="294">
        <f>VLOOKUP(G2281,Ma_KH!$A:$R,14,0)</f>
        <v>60</v>
      </c>
    </row>
    <row r="2282" spans="1:27" x14ac:dyDescent="0.25">
      <c r="A2282" s="277">
        <v>46053</v>
      </c>
      <c r="B2282" s="278">
        <v>4184029431</v>
      </c>
      <c r="C2282" s="288" t="s">
        <v>15180</v>
      </c>
      <c r="D2282" s="286">
        <v>46056</v>
      </c>
      <c r="E2282" s="213"/>
      <c r="F2282" s="214"/>
      <c r="G2282" s="255" t="s">
        <v>13891</v>
      </c>
      <c r="H2282" s="213"/>
      <c r="I2282" s="212">
        <v>4184029431</v>
      </c>
      <c r="J2282" s="212" t="s">
        <v>70</v>
      </c>
      <c r="K2282" s="212" t="s">
        <v>32</v>
      </c>
      <c r="L2282" s="215" t="str">
        <f>VLOOKUP($K2282,[1]TONG_SL!$A$1:$D$65536,2,0)</f>
        <v>Giò Tai Lưỡi Xào 250g</v>
      </c>
      <c r="M2282" s="247"/>
      <c r="N2282" s="215" t="str">
        <f t="shared" si="264"/>
        <v>K-C6</v>
      </c>
      <c r="O2282" s="222"/>
      <c r="P2282" s="222"/>
      <c r="Q2282" s="215" t="str">
        <f>VLOOKUP(K2282,TONG_SL!$A:$D,3,0)</f>
        <v>Túi</v>
      </c>
      <c r="R2282" s="224">
        <v>10</v>
      </c>
      <c r="S2282" s="290"/>
      <c r="T2282" s="290">
        <f>VLOOKUP(VLOOKUP(G2282,Ma_KH!$A:$R,18,0)&amp;K2282,Gia_MB!$A:$F,6,0)</f>
        <v>50182</v>
      </c>
      <c r="U2282" s="291">
        <f t="shared" si="260"/>
        <v>501820</v>
      </c>
      <c r="V2282" s="290"/>
      <c r="W2282" s="292">
        <f t="shared" si="261"/>
        <v>0</v>
      </c>
      <c r="X2282" s="293" t="str">
        <f t="shared" si="262"/>
        <v>8</v>
      </c>
      <c r="Y2282" s="290"/>
      <c r="Z2282" s="291">
        <f t="shared" si="263"/>
        <v>40145.599999999999</v>
      </c>
      <c r="AA2282" s="294">
        <f>VLOOKUP(G2282,Ma_KH!$A:$R,14,0)</f>
        <v>60</v>
      </c>
    </row>
    <row r="2283" spans="1:27" x14ac:dyDescent="0.25">
      <c r="A2283" s="277">
        <v>46051</v>
      </c>
      <c r="B2283" s="278">
        <v>4183960684</v>
      </c>
      <c r="C2283" s="288" t="s">
        <v>15180</v>
      </c>
      <c r="D2283" s="286">
        <v>46056</v>
      </c>
      <c r="E2283" s="213"/>
      <c r="F2283" s="214"/>
      <c r="G2283" s="255" t="s">
        <v>14369</v>
      </c>
      <c r="H2283" s="213"/>
      <c r="I2283" s="212">
        <v>4183960684</v>
      </c>
      <c r="J2283" s="212" t="s">
        <v>1782</v>
      </c>
      <c r="K2283" s="212" t="s">
        <v>44</v>
      </c>
      <c r="L2283" s="215" t="str">
        <f>VLOOKUP($K2283,[1]TONG_SL!$A$1:$D$65536,2,0)</f>
        <v>Giò lụa cây 250g</v>
      </c>
      <c r="M2283" s="247"/>
      <c r="N2283" s="215" t="str">
        <f t="shared" si="264"/>
        <v>K-C6</v>
      </c>
      <c r="O2283" s="222"/>
      <c r="P2283" s="222"/>
      <c r="Q2283" s="215" t="str">
        <f>VLOOKUP(K2283,TONG_SL!$A:$D,3,0)</f>
        <v>Túi</v>
      </c>
      <c r="R2283" s="224">
        <v>10</v>
      </c>
      <c r="S2283" s="290"/>
      <c r="T2283" s="290">
        <f>VLOOKUP(VLOOKUP(G2283,Ma_KH!$A:$R,18,0)&amp;K2283,Gia_MB!$A:$F,6,0)</f>
        <v>49500</v>
      </c>
      <c r="U2283" s="291">
        <f t="shared" si="260"/>
        <v>495000</v>
      </c>
      <c r="V2283" s="290"/>
      <c r="W2283" s="292">
        <f t="shared" si="261"/>
        <v>0</v>
      </c>
      <c r="X2283" s="293" t="str">
        <f t="shared" si="262"/>
        <v>8</v>
      </c>
      <c r="Y2283" s="290"/>
      <c r="Z2283" s="291">
        <f t="shared" si="263"/>
        <v>39600</v>
      </c>
      <c r="AA2283" s="294">
        <f>VLOOKUP(G2283,Ma_KH!$A:$R,14,0)</f>
        <v>60</v>
      </c>
    </row>
    <row r="2284" spans="1:27" x14ac:dyDescent="0.25">
      <c r="A2284" s="277">
        <v>46051</v>
      </c>
      <c r="B2284" s="278">
        <v>4183960684</v>
      </c>
      <c r="C2284" s="288" t="s">
        <v>15180</v>
      </c>
      <c r="D2284" s="286">
        <v>46056</v>
      </c>
      <c r="E2284" s="213"/>
      <c r="F2284" s="214"/>
      <c r="G2284" s="255" t="s">
        <v>14369</v>
      </c>
      <c r="H2284" s="213"/>
      <c r="I2284" s="212">
        <v>4183960684</v>
      </c>
      <c r="J2284" s="212" t="s">
        <v>1782</v>
      </c>
      <c r="K2284" s="212" t="s">
        <v>32</v>
      </c>
      <c r="L2284" s="215" t="str">
        <f>VLOOKUP($K2284,[1]TONG_SL!$A$1:$D$65536,2,0)</f>
        <v>Giò Tai Lưỡi Xào 250g</v>
      </c>
      <c r="M2284" s="247"/>
      <c r="N2284" s="215" t="str">
        <f t="shared" si="264"/>
        <v>K-C6</v>
      </c>
      <c r="O2284" s="222"/>
      <c r="P2284" s="222"/>
      <c r="Q2284" s="215" t="str">
        <f>VLOOKUP(K2284,TONG_SL!$A:$D,3,0)</f>
        <v>Túi</v>
      </c>
      <c r="R2284" s="224">
        <v>30</v>
      </c>
      <c r="S2284" s="290"/>
      <c r="T2284" s="290">
        <f>VLOOKUP(VLOOKUP(G2284,Ma_KH!$A:$R,18,0)&amp;K2284,Gia_MB!$A:$F,6,0)</f>
        <v>50182</v>
      </c>
      <c r="U2284" s="291">
        <f t="shared" si="260"/>
        <v>1505460</v>
      </c>
      <c r="V2284" s="290"/>
      <c r="W2284" s="292">
        <f t="shared" si="261"/>
        <v>0</v>
      </c>
      <c r="X2284" s="293" t="str">
        <f t="shared" si="262"/>
        <v>8</v>
      </c>
      <c r="Y2284" s="290"/>
      <c r="Z2284" s="291">
        <f t="shared" si="263"/>
        <v>120436.8</v>
      </c>
      <c r="AA2284" s="294">
        <f>VLOOKUP(G2284,Ma_KH!$A:$R,14,0)</f>
        <v>60</v>
      </c>
    </row>
    <row r="2285" spans="1:27" x14ac:dyDescent="0.25">
      <c r="A2285" s="277">
        <v>46051</v>
      </c>
      <c r="B2285" s="278">
        <v>4183960684</v>
      </c>
      <c r="C2285" s="288" t="s">
        <v>15180</v>
      </c>
      <c r="D2285" s="286">
        <v>46056</v>
      </c>
      <c r="E2285" s="213"/>
      <c r="F2285" s="214"/>
      <c r="G2285" s="255" t="s">
        <v>14369</v>
      </c>
      <c r="H2285" s="213"/>
      <c r="I2285" s="212">
        <v>4183960684</v>
      </c>
      <c r="J2285" s="212" t="s">
        <v>1782</v>
      </c>
      <c r="K2285" s="212" t="s">
        <v>52</v>
      </c>
      <c r="L2285" s="215" t="str">
        <f>VLOOKUP($K2285,[1]TONG_SL!$A$1:$D$65536,2,0)</f>
        <v>Gà xì dầu 500g</v>
      </c>
      <c r="M2285" s="247"/>
      <c r="N2285" s="215" t="str">
        <f t="shared" si="264"/>
        <v>K-C6</v>
      </c>
      <c r="O2285" s="222"/>
      <c r="P2285" s="222"/>
      <c r="Q2285" s="215" t="str">
        <f>VLOOKUP(K2285,TONG_SL!$A:$D,3,0)</f>
        <v>Túi</v>
      </c>
      <c r="R2285" s="224">
        <v>20</v>
      </c>
      <c r="S2285" s="290"/>
      <c r="T2285" s="290">
        <f>VLOOKUP(VLOOKUP(G2285,Ma_KH!$A:$R,18,0)&amp;K2285,Gia_MB!$A:$F,6,0)</f>
        <v>111606</v>
      </c>
      <c r="U2285" s="291">
        <f t="shared" si="260"/>
        <v>2232120</v>
      </c>
      <c r="V2285" s="290"/>
      <c r="W2285" s="292">
        <f t="shared" si="261"/>
        <v>0</v>
      </c>
      <c r="X2285" s="293" t="str">
        <f t="shared" si="262"/>
        <v>8</v>
      </c>
      <c r="Y2285" s="290"/>
      <c r="Z2285" s="291">
        <f t="shared" si="263"/>
        <v>178569.60000000001</v>
      </c>
      <c r="AA2285" s="294">
        <f>VLOOKUP(G2285,Ma_KH!$A:$R,14,0)</f>
        <v>60</v>
      </c>
    </row>
    <row r="2286" spans="1:27" x14ac:dyDescent="0.25">
      <c r="A2286" s="277">
        <v>46051</v>
      </c>
      <c r="B2286" s="278">
        <v>4183960684</v>
      </c>
      <c r="C2286" s="288" t="s">
        <v>15180</v>
      </c>
      <c r="D2286" s="286">
        <v>46056</v>
      </c>
      <c r="E2286" s="213"/>
      <c r="F2286" s="214"/>
      <c r="G2286" s="255" t="s">
        <v>14369</v>
      </c>
      <c r="H2286" s="213"/>
      <c r="I2286" s="212">
        <v>4183960684</v>
      </c>
      <c r="J2286" s="212" t="s">
        <v>1782</v>
      </c>
      <c r="K2286" s="212" t="s">
        <v>34</v>
      </c>
      <c r="L2286" s="215" t="str">
        <f>VLOOKUP($K2286,[1]TONG_SL!$A$1:$D$65536,2,0)</f>
        <v>Tai heo muối 200g</v>
      </c>
      <c r="M2286" s="247"/>
      <c r="N2286" s="215" t="str">
        <f t="shared" si="264"/>
        <v>K-C6</v>
      </c>
      <c r="O2286" s="222"/>
      <c r="P2286" s="222"/>
      <c r="Q2286" s="215" t="str">
        <f>VLOOKUP(K2286,TONG_SL!$A:$D,3,0)</f>
        <v>Túi</v>
      </c>
      <c r="R2286" s="224">
        <v>15</v>
      </c>
      <c r="S2286" s="290"/>
      <c r="T2286" s="290">
        <f>VLOOKUP(VLOOKUP(G2286,Ma_KH!$A:$R,18,0)&amp;K2286,Gia_MB!$A:$F,6,0)</f>
        <v>55595</v>
      </c>
      <c r="U2286" s="291">
        <f t="shared" si="260"/>
        <v>833925</v>
      </c>
      <c r="V2286" s="290"/>
      <c r="W2286" s="292">
        <f t="shared" si="261"/>
        <v>0</v>
      </c>
      <c r="X2286" s="293" t="str">
        <f t="shared" si="262"/>
        <v>8</v>
      </c>
      <c r="Y2286" s="290"/>
      <c r="Z2286" s="291">
        <f t="shared" si="263"/>
        <v>66714</v>
      </c>
      <c r="AA2286" s="294">
        <f>VLOOKUP(G2286,Ma_KH!$A:$R,14,0)</f>
        <v>60</v>
      </c>
    </row>
    <row r="2287" spans="1:27" x14ac:dyDescent="0.25">
      <c r="A2287" s="277">
        <v>46051</v>
      </c>
      <c r="B2287" s="278">
        <v>4183960684</v>
      </c>
      <c r="C2287" s="288" t="s">
        <v>15180</v>
      </c>
      <c r="D2287" s="286">
        <v>46056</v>
      </c>
      <c r="E2287" s="213"/>
      <c r="F2287" s="214"/>
      <c r="G2287" s="255" t="s">
        <v>14369</v>
      </c>
      <c r="H2287" s="213"/>
      <c r="I2287" s="212">
        <v>4183960684</v>
      </c>
      <c r="J2287" s="212" t="s">
        <v>1782</v>
      </c>
      <c r="K2287" s="212" t="s">
        <v>46</v>
      </c>
      <c r="L2287" s="215" t="str">
        <f>VLOOKUP($K2287,[1]TONG_SL!$A$1:$D$65536,2,0)</f>
        <v>Giò sụn gà 250g</v>
      </c>
      <c r="M2287" s="247"/>
      <c r="N2287" s="215" t="str">
        <f t="shared" si="264"/>
        <v>K-C6</v>
      </c>
      <c r="O2287" s="222"/>
      <c r="P2287" s="222"/>
      <c r="Q2287" s="215" t="str">
        <f>VLOOKUP(K2287,TONG_SL!$A:$D,3,0)</f>
        <v>Túi</v>
      </c>
      <c r="R2287" s="224">
        <v>10</v>
      </c>
      <c r="S2287" s="290"/>
      <c r="T2287" s="290">
        <f>VLOOKUP(VLOOKUP(G2287,Ma_KH!$A:$R,18,0)&amp;K2287,Gia_MB!$A:$F,6,0)</f>
        <v>50400</v>
      </c>
      <c r="U2287" s="291">
        <f t="shared" si="260"/>
        <v>504000</v>
      </c>
      <c r="V2287" s="290"/>
      <c r="W2287" s="292">
        <f t="shared" si="261"/>
        <v>0</v>
      </c>
      <c r="X2287" s="293" t="str">
        <f t="shared" si="262"/>
        <v>8</v>
      </c>
      <c r="Y2287" s="290"/>
      <c r="Z2287" s="291">
        <f t="shared" si="263"/>
        <v>40320</v>
      </c>
      <c r="AA2287" s="294">
        <f>VLOOKUP(G2287,Ma_KH!$A:$R,14,0)</f>
        <v>60</v>
      </c>
    </row>
    <row r="2288" spans="1:27" x14ac:dyDescent="0.25">
      <c r="A2288" s="277">
        <v>46051</v>
      </c>
      <c r="B2288" s="278">
        <v>4183960684</v>
      </c>
      <c r="C2288" s="288" t="s">
        <v>15180</v>
      </c>
      <c r="D2288" s="286">
        <v>46056</v>
      </c>
      <c r="E2288" s="213"/>
      <c r="F2288" s="214"/>
      <c r="G2288" s="255" t="s">
        <v>14369</v>
      </c>
      <c r="H2288" s="213"/>
      <c r="I2288" s="212">
        <v>4183960684</v>
      </c>
      <c r="J2288" s="212" t="s">
        <v>1782</v>
      </c>
      <c r="K2288" s="212" t="s">
        <v>30</v>
      </c>
      <c r="L2288" s="215" t="str">
        <f>VLOOKUP($K2288,[1]TONG_SL!$A$1:$D$65536,2,0)</f>
        <v>Gà muối 500g</v>
      </c>
      <c r="M2288" s="247"/>
      <c r="N2288" s="215" t="str">
        <f t="shared" si="264"/>
        <v>K-C6</v>
      </c>
      <c r="O2288" s="222"/>
      <c r="P2288" s="222"/>
      <c r="Q2288" s="215" t="str">
        <f>VLOOKUP(K2288,TONG_SL!$A:$D,3,0)</f>
        <v>Túi</v>
      </c>
      <c r="R2288" s="224">
        <v>60</v>
      </c>
      <c r="S2288" s="290"/>
      <c r="T2288" s="290">
        <f>VLOOKUP(VLOOKUP(G2288,Ma_KH!$A:$R,18,0)&amp;K2288,Gia_MB!$A:$F,6,0)</f>
        <v>116611</v>
      </c>
      <c r="U2288" s="291">
        <f t="shared" si="260"/>
        <v>6996660</v>
      </c>
      <c r="V2288" s="290"/>
      <c r="W2288" s="292">
        <f t="shared" si="261"/>
        <v>0</v>
      </c>
      <c r="X2288" s="293" t="str">
        <f t="shared" si="262"/>
        <v>8</v>
      </c>
      <c r="Y2288" s="290"/>
      <c r="Z2288" s="291">
        <f t="shared" si="263"/>
        <v>559732.80000000005</v>
      </c>
      <c r="AA2288" s="294">
        <f>VLOOKUP(G2288,Ma_KH!$A:$R,14,0)</f>
        <v>60</v>
      </c>
    </row>
    <row r="2289" spans="1:27" x14ac:dyDescent="0.25">
      <c r="A2289" s="277">
        <v>46051</v>
      </c>
      <c r="B2289" s="278">
        <v>4183960684</v>
      </c>
      <c r="C2289" s="288" t="s">
        <v>15180</v>
      </c>
      <c r="D2289" s="286">
        <v>46056</v>
      </c>
      <c r="E2289" s="213"/>
      <c r="F2289" s="214"/>
      <c r="G2289" s="255" t="s">
        <v>14369</v>
      </c>
      <c r="H2289" s="213"/>
      <c r="I2289" s="212">
        <v>4183960684</v>
      </c>
      <c r="J2289" s="212" t="s">
        <v>1782</v>
      </c>
      <c r="K2289" s="212" t="s">
        <v>27</v>
      </c>
      <c r="L2289" s="215" t="str">
        <f>VLOOKUP($K2289,[1]TONG_SL!$A$1:$D$65536,2,0)</f>
        <v>Chân giò heo muối 300g</v>
      </c>
      <c r="M2289" s="247"/>
      <c r="N2289" s="215" t="str">
        <f t="shared" si="264"/>
        <v>K-C6</v>
      </c>
      <c r="O2289" s="222"/>
      <c r="P2289" s="222"/>
      <c r="Q2289" s="215" t="str">
        <f>VLOOKUP(K2289,TONG_SL!$A:$D,3,0)</f>
        <v>Túi</v>
      </c>
      <c r="R2289" s="224">
        <v>70</v>
      </c>
      <c r="S2289" s="290"/>
      <c r="T2289" s="290">
        <f>VLOOKUP(VLOOKUP(G2289,Ma_KH!$A:$R,18,0)&amp;K2289,Gia_MB!$A:$F,6,0)</f>
        <v>73431</v>
      </c>
      <c r="U2289" s="291">
        <f t="shared" si="260"/>
        <v>5140170</v>
      </c>
      <c r="V2289" s="290"/>
      <c r="W2289" s="292">
        <f t="shared" si="261"/>
        <v>0</v>
      </c>
      <c r="X2289" s="293" t="str">
        <f t="shared" si="262"/>
        <v>8</v>
      </c>
      <c r="Y2289" s="290"/>
      <c r="Z2289" s="291">
        <f t="shared" si="263"/>
        <v>411213.60000000003</v>
      </c>
      <c r="AA2289" s="294">
        <f>VLOOKUP(G2289,Ma_KH!$A:$R,14,0)</f>
        <v>60</v>
      </c>
    </row>
    <row r="2290" spans="1:27" x14ac:dyDescent="0.25">
      <c r="A2290" s="277">
        <v>46055</v>
      </c>
      <c r="B2290" s="278">
        <v>4184047256</v>
      </c>
      <c r="C2290" s="288" t="s">
        <v>15180</v>
      </c>
      <c r="D2290" s="286">
        <v>46056</v>
      </c>
      <c r="E2290" s="213"/>
      <c r="F2290" s="214"/>
      <c r="G2290" s="255" t="s">
        <v>14368</v>
      </c>
      <c r="H2290" s="213"/>
      <c r="I2290" s="212">
        <v>4184047256</v>
      </c>
      <c r="J2290" s="212" t="s">
        <v>1782</v>
      </c>
      <c r="K2290" s="212" t="s">
        <v>27</v>
      </c>
      <c r="L2290" s="215" t="str">
        <f>VLOOKUP($K2290,[1]TONG_SL!$A$1:$D$65536,2,0)</f>
        <v>Chân giò heo muối 300g</v>
      </c>
      <c r="M2290" s="247"/>
      <c r="N2290" s="215" t="str">
        <f t="shared" si="264"/>
        <v>K-C6</v>
      </c>
      <c r="O2290" s="222"/>
      <c r="P2290" s="222"/>
      <c r="Q2290" s="215" t="str">
        <f>VLOOKUP(K2290,TONG_SL!$A:$D,3,0)</f>
        <v>Túi</v>
      </c>
      <c r="R2290" s="224">
        <v>30</v>
      </c>
      <c r="S2290" s="290"/>
      <c r="T2290" s="290">
        <f>VLOOKUP(VLOOKUP(G2290,Ma_KH!$A:$R,18,0)&amp;K2290,Gia_MB!$A:$F,6,0)</f>
        <v>73431</v>
      </c>
      <c r="U2290" s="291">
        <f t="shared" si="260"/>
        <v>2202930</v>
      </c>
      <c r="V2290" s="290"/>
      <c r="W2290" s="292">
        <f t="shared" si="261"/>
        <v>0</v>
      </c>
      <c r="X2290" s="293" t="str">
        <f t="shared" si="262"/>
        <v>8</v>
      </c>
      <c r="Y2290" s="290"/>
      <c r="Z2290" s="291">
        <f t="shared" si="263"/>
        <v>176234.4</v>
      </c>
      <c r="AA2290" s="294">
        <f>VLOOKUP(G2290,Ma_KH!$A:$R,14,0)</f>
        <v>60</v>
      </c>
    </row>
    <row r="2291" spans="1:27" x14ac:dyDescent="0.25">
      <c r="A2291" s="280">
        <v>46046</v>
      </c>
      <c r="B2291" s="281">
        <v>4183608090</v>
      </c>
      <c r="C2291" s="328" t="s">
        <v>15180</v>
      </c>
      <c r="D2291" s="280">
        <v>46057</v>
      </c>
      <c r="E2291" s="219"/>
      <c r="F2291" s="218"/>
      <c r="G2291" s="268" t="s">
        <v>15430</v>
      </c>
      <c r="H2291" s="219"/>
      <c r="I2291" s="217" t="s">
        <v>15685</v>
      </c>
      <c r="J2291" s="217" t="s">
        <v>7228</v>
      </c>
      <c r="K2291" s="217" t="s">
        <v>27</v>
      </c>
      <c r="L2291" s="215" t="str">
        <f>VLOOKUP($K2291,[1]TONG_SL!$A$1:$D$65536,2,0)</f>
        <v>Chân giò heo muối 300g</v>
      </c>
      <c r="M2291" s="247"/>
      <c r="N2291" s="215" t="str">
        <f t="shared" si="264"/>
        <v>K-C6</v>
      </c>
      <c r="O2291" s="222"/>
      <c r="P2291" s="222"/>
      <c r="Q2291" s="215" t="str">
        <f>VLOOKUP(K2291,TONG_SL!$A:$D,3,0)</f>
        <v>Túi</v>
      </c>
      <c r="R2291" s="223">
        <v>25</v>
      </c>
      <c r="S2291" s="290"/>
      <c r="T2291" s="290">
        <f>VLOOKUP(VLOOKUP(G2291,Ma_KH!$A:$R,18,0)&amp;K2291,Gia_MB!$A:$F,6,0)</f>
        <v>73431</v>
      </c>
      <c r="U2291" s="291">
        <f t="shared" si="260"/>
        <v>1835775</v>
      </c>
      <c r="V2291" s="290"/>
      <c r="W2291" s="292">
        <f t="shared" si="261"/>
        <v>0</v>
      </c>
      <c r="X2291" s="293" t="str">
        <f t="shared" si="262"/>
        <v>8</v>
      </c>
      <c r="Y2291" s="290"/>
      <c r="Z2291" s="291">
        <f t="shared" si="263"/>
        <v>146862</v>
      </c>
      <c r="AA2291" s="294">
        <f>VLOOKUP(G2291,Ma_KH!$A:$R,14,0)</f>
        <v>60</v>
      </c>
    </row>
    <row r="2292" spans="1:27" x14ac:dyDescent="0.25">
      <c r="A2292" s="280">
        <v>46046</v>
      </c>
      <c r="B2292" s="281">
        <v>4183608090</v>
      </c>
      <c r="C2292" s="328" t="s">
        <v>15180</v>
      </c>
      <c r="D2292" s="280">
        <v>46057</v>
      </c>
      <c r="E2292" s="219"/>
      <c r="F2292" s="218"/>
      <c r="G2292" s="268" t="s">
        <v>15430</v>
      </c>
      <c r="H2292" s="219"/>
      <c r="I2292" s="217" t="s">
        <v>15685</v>
      </c>
      <c r="J2292" s="217" t="s">
        <v>7228</v>
      </c>
      <c r="K2292" s="217" t="s">
        <v>30</v>
      </c>
      <c r="L2292" s="215" t="str">
        <f>VLOOKUP($K2292,[1]TONG_SL!$A$1:$D$65536,2,0)</f>
        <v>Gà muối 500g</v>
      </c>
      <c r="M2292" s="247"/>
      <c r="N2292" s="215" t="str">
        <f t="shared" si="264"/>
        <v>K-C6</v>
      </c>
      <c r="O2292" s="222"/>
      <c r="P2292" s="222"/>
      <c r="Q2292" s="215" t="str">
        <f>VLOOKUP(K2292,TONG_SL!$A:$D,3,0)</f>
        <v>Túi</v>
      </c>
      <c r="R2292" s="223">
        <v>18</v>
      </c>
      <c r="S2292" s="290"/>
      <c r="T2292" s="290">
        <f>VLOOKUP(VLOOKUP(G2292,Ma_KH!$A:$R,18,0)&amp;K2292,Gia_MB!$A:$F,6,0)</f>
        <v>116611</v>
      </c>
      <c r="U2292" s="291">
        <f t="shared" si="260"/>
        <v>2098998</v>
      </c>
      <c r="V2292" s="290"/>
      <c r="W2292" s="292">
        <f t="shared" si="261"/>
        <v>0</v>
      </c>
      <c r="X2292" s="293" t="str">
        <f t="shared" si="262"/>
        <v>8</v>
      </c>
      <c r="Y2292" s="290"/>
      <c r="Z2292" s="291">
        <f t="shared" si="263"/>
        <v>167919.84</v>
      </c>
      <c r="AA2292" s="294">
        <f>VLOOKUP(G2292,Ma_KH!$A:$R,14,0)</f>
        <v>60</v>
      </c>
    </row>
    <row r="2293" spans="1:27" x14ac:dyDescent="0.25">
      <c r="A2293" s="280">
        <v>46046</v>
      </c>
      <c r="B2293" s="281">
        <v>4183608090</v>
      </c>
      <c r="C2293" s="328" t="s">
        <v>15180</v>
      </c>
      <c r="D2293" s="280">
        <v>46057</v>
      </c>
      <c r="E2293" s="219"/>
      <c r="F2293" s="218"/>
      <c r="G2293" s="268" t="s">
        <v>15430</v>
      </c>
      <c r="H2293" s="219"/>
      <c r="I2293" s="217" t="s">
        <v>15685</v>
      </c>
      <c r="J2293" s="217" t="s">
        <v>7228</v>
      </c>
      <c r="K2293" s="217" t="s">
        <v>48</v>
      </c>
      <c r="L2293" s="215" t="str">
        <f>VLOOKUP($K2293,[1]TONG_SL!$A$1:$D$65536,2,0)</f>
        <v>Mọc Nấm Hương 250g</v>
      </c>
      <c r="M2293" s="247"/>
      <c r="N2293" s="215" t="str">
        <f t="shared" si="264"/>
        <v>K-C6</v>
      </c>
      <c r="O2293" s="222"/>
      <c r="P2293" s="222"/>
      <c r="Q2293" s="215" t="str">
        <f>VLOOKUP(K2293,TONG_SL!$A:$D,3,0)</f>
        <v>Túi</v>
      </c>
      <c r="R2293" s="223">
        <v>10</v>
      </c>
      <c r="S2293" s="290"/>
      <c r="T2293" s="290">
        <f>VLOOKUP(VLOOKUP(G2293,Ma_KH!$A:$R,18,0)&amp;K2293,Gia_MB!$A:$F,6,0)</f>
        <v>46000</v>
      </c>
      <c r="U2293" s="291">
        <f t="shared" si="260"/>
        <v>460000</v>
      </c>
      <c r="V2293" s="290"/>
      <c r="W2293" s="292">
        <f t="shared" si="261"/>
        <v>0</v>
      </c>
      <c r="X2293" s="293" t="str">
        <f t="shared" si="262"/>
        <v>8</v>
      </c>
      <c r="Y2293" s="290"/>
      <c r="Z2293" s="291">
        <f t="shared" si="263"/>
        <v>36800</v>
      </c>
      <c r="AA2293" s="294">
        <f>VLOOKUP(G2293,Ma_KH!$A:$R,14,0)</f>
        <v>60</v>
      </c>
    </row>
    <row r="2294" spans="1:27" x14ac:dyDescent="0.25">
      <c r="A2294" s="216">
        <v>46050</v>
      </c>
      <c r="B2294" s="217">
        <v>4183889319</v>
      </c>
      <c r="C2294" s="218" t="s">
        <v>15180</v>
      </c>
      <c r="D2294" s="216">
        <v>46057</v>
      </c>
      <c r="E2294" s="219"/>
      <c r="F2294" s="218"/>
      <c r="G2294" s="268" t="s">
        <v>15430</v>
      </c>
      <c r="H2294" s="219"/>
      <c r="I2294" s="217" t="s">
        <v>15686</v>
      </c>
      <c r="J2294" s="217" t="s">
        <v>7228</v>
      </c>
      <c r="K2294" s="217" t="s">
        <v>27</v>
      </c>
      <c r="L2294" s="215" t="str">
        <f>VLOOKUP($K2294,[1]TONG_SL!$A$1:$D$65536,2,0)</f>
        <v>Chân giò heo muối 300g</v>
      </c>
      <c r="M2294" s="247"/>
      <c r="N2294" s="215" t="str">
        <f t="shared" si="264"/>
        <v>K-C6</v>
      </c>
      <c r="O2294" s="222"/>
      <c r="P2294" s="222"/>
      <c r="Q2294" s="215" t="str">
        <f>VLOOKUP(K2294,TONG_SL!$A:$D,3,0)</f>
        <v>Túi</v>
      </c>
      <c r="R2294" s="223">
        <v>25</v>
      </c>
      <c r="S2294" s="290"/>
      <c r="T2294" s="290">
        <f>VLOOKUP(VLOOKUP(G2294,Ma_KH!$A:$R,18,0)&amp;K2294,Gia_MB!$A:$F,6,0)</f>
        <v>73431</v>
      </c>
      <c r="U2294" s="291">
        <f t="shared" si="260"/>
        <v>1835775</v>
      </c>
      <c r="V2294" s="290"/>
      <c r="W2294" s="292">
        <f t="shared" si="261"/>
        <v>0</v>
      </c>
      <c r="X2294" s="293" t="str">
        <f t="shared" si="262"/>
        <v>8</v>
      </c>
      <c r="Y2294" s="290"/>
      <c r="Z2294" s="291">
        <f t="shared" si="263"/>
        <v>146862</v>
      </c>
      <c r="AA2294" s="294">
        <f>VLOOKUP(G2294,Ma_KH!$A:$R,14,0)</f>
        <v>60</v>
      </c>
    </row>
    <row r="2295" spans="1:27" x14ac:dyDescent="0.25">
      <c r="A2295" s="216">
        <v>46050</v>
      </c>
      <c r="B2295" s="217">
        <v>4183889319</v>
      </c>
      <c r="C2295" s="218" t="s">
        <v>15180</v>
      </c>
      <c r="D2295" s="216">
        <v>46057</v>
      </c>
      <c r="E2295" s="219"/>
      <c r="F2295" s="218"/>
      <c r="G2295" s="268" t="s">
        <v>15430</v>
      </c>
      <c r="H2295" s="219"/>
      <c r="I2295" s="217" t="s">
        <v>15686</v>
      </c>
      <c r="J2295" s="217" t="s">
        <v>7228</v>
      </c>
      <c r="K2295" s="217" t="s">
        <v>30</v>
      </c>
      <c r="L2295" s="215" t="str">
        <f>VLOOKUP($K2295,[1]TONG_SL!$A$1:$D$65536,2,0)</f>
        <v>Gà muối 500g</v>
      </c>
      <c r="M2295" s="247"/>
      <c r="N2295" s="215" t="str">
        <f t="shared" si="264"/>
        <v>K-C6</v>
      </c>
      <c r="O2295" s="222"/>
      <c r="P2295" s="222"/>
      <c r="Q2295" s="215" t="str">
        <f>VLOOKUP(K2295,TONG_SL!$A:$D,3,0)</f>
        <v>Túi</v>
      </c>
      <c r="R2295" s="223">
        <v>10</v>
      </c>
      <c r="S2295" s="290"/>
      <c r="T2295" s="290">
        <f>VLOOKUP(VLOOKUP(G2295,Ma_KH!$A:$R,18,0)&amp;K2295,Gia_MB!$A:$F,6,0)</f>
        <v>116611</v>
      </c>
      <c r="U2295" s="291">
        <f t="shared" si="260"/>
        <v>1166110</v>
      </c>
      <c r="V2295" s="290"/>
      <c r="W2295" s="292">
        <f t="shared" si="261"/>
        <v>0</v>
      </c>
      <c r="X2295" s="293" t="str">
        <f t="shared" si="262"/>
        <v>8</v>
      </c>
      <c r="Y2295" s="290"/>
      <c r="Z2295" s="291">
        <f t="shared" si="263"/>
        <v>93288.8</v>
      </c>
      <c r="AA2295" s="294">
        <f>VLOOKUP(G2295,Ma_KH!$A:$R,14,0)</f>
        <v>60</v>
      </c>
    </row>
    <row r="2296" spans="1:27" x14ac:dyDescent="0.25">
      <c r="A2296" s="216">
        <v>46046</v>
      </c>
      <c r="B2296" s="217">
        <v>4183607887</v>
      </c>
      <c r="C2296" s="218" t="s">
        <v>15180</v>
      </c>
      <c r="D2296" s="216">
        <v>46057</v>
      </c>
      <c r="E2296" s="219"/>
      <c r="F2296" s="218"/>
      <c r="G2296" s="268" t="s">
        <v>15430</v>
      </c>
      <c r="H2296" s="219"/>
      <c r="I2296" s="217" t="s">
        <v>15687</v>
      </c>
      <c r="J2296" s="217" t="s">
        <v>7228</v>
      </c>
      <c r="K2296" s="217" t="s">
        <v>30</v>
      </c>
      <c r="L2296" s="215" t="str">
        <f>VLOOKUP($K2296,[1]TONG_SL!$A$1:$D$65536,2,0)</f>
        <v>Gà muối 500g</v>
      </c>
      <c r="M2296" s="247"/>
      <c r="N2296" s="215" t="str">
        <f t="shared" si="264"/>
        <v>K-C6</v>
      </c>
      <c r="O2296" s="222"/>
      <c r="P2296" s="222"/>
      <c r="Q2296" s="215" t="str">
        <f>VLOOKUP(K2296,TONG_SL!$A:$D,3,0)</f>
        <v>Túi</v>
      </c>
      <c r="R2296" s="223">
        <v>26</v>
      </c>
      <c r="S2296" s="290"/>
      <c r="T2296" s="290">
        <f>VLOOKUP(VLOOKUP(G2296,Ma_KH!$A:$R,18,0)&amp;K2296,Gia_MB!$A:$F,6,0)</f>
        <v>116611</v>
      </c>
      <c r="U2296" s="291">
        <f t="shared" si="260"/>
        <v>3031886</v>
      </c>
      <c r="V2296" s="290"/>
      <c r="W2296" s="292">
        <f t="shared" si="261"/>
        <v>0</v>
      </c>
      <c r="X2296" s="293" t="str">
        <f t="shared" si="262"/>
        <v>8</v>
      </c>
      <c r="Y2296" s="290"/>
      <c r="Z2296" s="291">
        <f t="shared" si="263"/>
        <v>242550.88</v>
      </c>
      <c r="AA2296" s="294">
        <f>VLOOKUP(G2296,Ma_KH!$A:$R,14,0)</f>
        <v>60</v>
      </c>
    </row>
    <row r="2297" spans="1:27" x14ac:dyDescent="0.25">
      <c r="A2297" s="216">
        <v>46046</v>
      </c>
      <c r="B2297" s="217">
        <v>4183607887</v>
      </c>
      <c r="C2297" s="218" t="s">
        <v>15180</v>
      </c>
      <c r="D2297" s="216">
        <v>46057</v>
      </c>
      <c r="E2297" s="219"/>
      <c r="F2297" s="218"/>
      <c r="G2297" s="268" t="s">
        <v>15430</v>
      </c>
      <c r="H2297" s="219"/>
      <c r="I2297" s="217" t="s">
        <v>15687</v>
      </c>
      <c r="J2297" s="217" t="s">
        <v>7228</v>
      </c>
      <c r="K2297" s="217" t="s">
        <v>34</v>
      </c>
      <c r="L2297" s="215" t="str">
        <f>VLOOKUP($K2297,[1]TONG_SL!$A$1:$D$65536,2,0)</f>
        <v>Tai heo muối 200g</v>
      </c>
      <c r="M2297" s="247"/>
      <c r="N2297" s="215" t="str">
        <f t="shared" si="264"/>
        <v>K-C6</v>
      </c>
      <c r="O2297" s="222"/>
      <c r="P2297" s="222"/>
      <c r="Q2297" s="215" t="str">
        <f>VLOOKUP(K2297,TONG_SL!$A:$D,3,0)</f>
        <v>Túi</v>
      </c>
      <c r="R2297" s="223">
        <v>6</v>
      </c>
      <c r="S2297" s="290"/>
      <c r="T2297" s="290">
        <f>VLOOKUP(VLOOKUP(G2297,Ma_KH!$A:$R,18,0)&amp;K2297,Gia_MB!$A:$F,6,0)</f>
        <v>55595</v>
      </c>
      <c r="U2297" s="291">
        <f t="shared" si="260"/>
        <v>333570</v>
      </c>
      <c r="V2297" s="290"/>
      <c r="W2297" s="292">
        <f t="shared" si="261"/>
        <v>0</v>
      </c>
      <c r="X2297" s="293" t="str">
        <f t="shared" si="262"/>
        <v>8</v>
      </c>
      <c r="Y2297" s="290"/>
      <c r="Z2297" s="291">
        <f t="shared" si="263"/>
        <v>26685.600000000002</v>
      </c>
      <c r="AA2297" s="294">
        <f>VLOOKUP(G2297,Ma_KH!$A:$R,14,0)</f>
        <v>60</v>
      </c>
    </row>
    <row r="2298" spans="1:27" x14ac:dyDescent="0.25">
      <c r="A2298" s="216">
        <v>46046</v>
      </c>
      <c r="B2298" s="217">
        <v>4183607887</v>
      </c>
      <c r="C2298" s="218" t="s">
        <v>15180</v>
      </c>
      <c r="D2298" s="216">
        <v>46057</v>
      </c>
      <c r="E2298" s="219"/>
      <c r="F2298" s="218"/>
      <c r="G2298" s="268" t="s">
        <v>15430</v>
      </c>
      <c r="H2298" s="219"/>
      <c r="I2298" s="217" t="s">
        <v>15687</v>
      </c>
      <c r="J2298" s="217" t="s">
        <v>7228</v>
      </c>
      <c r="K2298" s="217" t="s">
        <v>27</v>
      </c>
      <c r="L2298" s="215" t="str">
        <f>VLOOKUP($K2298,[1]TONG_SL!$A$1:$D$65536,2,0)</f>
        <v>Chân giò heo muối 300g</v>
      </c>
      <c r="M2298" s="247"/>
      <c r="N2298" s="215" t="str">
        <f t="shared" si="264"/>
        <v>K-C6</v>
      </c>
      <c r="O2298" s="222"/>
      <c r="P2298" s="222"/>
      <c r="Q2298" s="215" t="str">
        <f>VLOOKUP(K2298,TONG_SL!$A:$D,3,0)</f>
        <v>Túi</v>
      </c>
      <c r="R2298" s="223">
        <v>7</v>
      </c>
      <c r="S2298" s="290"/>
      <c r="T2298" s="290">
        <f>VLOOKUP(VLOOKUP(G2298,Ma_KH!$A:$R,18,0)&amp;K2298,Gia_MB!$A:$F,6,0)</f>
        <v>73431</v>
      </c>
      <c r="U2298" s="291">
        <f t="shared" si="260"/>
        <v>514017</v>
      </c>
      <c r="V2298" s="290"/>
      <c r="W2298" s="292">
        <f t="shared" si="261"/>
        <v>0</v>
      </c>
      <c r="X2298" s="293" t="str">
        <f t="shared" si="262"/>
        <v>8</v>
      </c>
      <c r="Y2298" s="290"/>
      <c r="Z2298" s="291">
        <f t="shared" si="263"/>
        <v>41121.360000000001</v>
      </c>
      <c r="AA2298" s="294">
        <f>VLOOKUP(G2298,Ma_KH!$A:$R,14,0)</f>
        <v>60</v>
      </c>
    </row>
    <row r="2299" spans="1:27" x14ac:dyDescent="0.25">
      <c r="A2299" s="280">
        <v>46046</v>
      </c>
      <c r="B2299" s="281">
        <v>4183608257</v>
      </c>
      <c r="C2299" s="328" t="s">
        <v>15180</v>
      </c>
      <c r="D2299" s="280">
        <v>46057</v>
      </c>
      <c r="E2299" s="219"/>
      <c r="F2299" s="218"/>
      <c r="G2299" s="268" t="s">
        <v>15430</v>
      </c>
      <c r="H2299" s="219"/>
      <c r="I2299" s="217" t="s">
        <v>15688</v>
      </c>
      <c r="J2299" s="217" t="s">
        <v>7228</v>
      </c>
      <c r="K2299" s="217" t="s">
        <v>30</v>
      </c>
      <c r="L2299" s="215" t="str">
        <f>VLOOKUP($K2299,[1]TONG_SL!$A$1:$D$65536,2,0)</f>
        <v>Gà muối 500g</v>
      </c>
      <c r="M2299" s="247"/>
      <c r="N2299" s="215" t="str">
        <f t="shared" si="264"/>
        <v>K-C6</v>
      </c>
      <c r="O2299" s="222"/>
      <c r="P2299" s="222"/>
      <c r="Q2299" s="215" t="str">
        <f>VLOOKUP(K2299,TONG_SL!$A:$D,3,0)</f>
        <v>Túi</v>
      </c>
      <c r="R2299" s="223">
        <v>18</v>
      </c>
      <c r="S2299" s="290"/>
      <c r="T2299" s="290">
        <f>VLOOKUP(VLOOKUP(G2299,Ma_KH!$A:$R,18,0)&amp;K2299,Gia_MB!$A:$F,6,0)</f>
        <v>116611</v>
      </c>
      <c r="U2299" s="291">
        <f t="shared" si="260"/>
        <v>2098998</v>
      </c>
      <c r="V2299" s="290"/>
      <c r="W2299" s="292">
        <f t="shared" si="261"/>
        <v>0</v>
      </c>
      <c r="X2299" s="293" t="str">
        <f t="shared" si="262"/>
        <v>8</v>
      </c>
      <c r="Y2299" s="290"/>
      <c r="Z2299" s="291">
        <f t="shared" si="263"/>
        <v>167919.84</v>
      </c>
      <c r="AA2299" s="294">
        <f>VLOOKUP(G2299,Ma_KH!$A:$R,14,0)</f>
        <v>60</v>
      </c>
    </row>
    <row r="2300" spans="1:27" x14ac:dyDescent="0.25">
      <c r="A2300" s="280">
        <v>46046</v>
      </c>
      <c r="B2300" s="281">
        <v>4183608257</v>
      </c>
      <c r="C2300" s="328" t="s">
        <v>15180</v>
      </c>
      <c r="D2300" s="280">
        <v>46057</v>
      </c>
      <c r="E2300" s="219"/>
      <c r="F2300" s="218"/>
      <c r="G2300" s="268" t="s">
        <v>15430</v>
      </c>
      <c r="H2300" s="219"/>
      <c r="I2300" s="217" t="s">
        <v>15688</v>
      </c>
      <c r="J2300" s="217" t="s">
        <v>7228</v>
      </c>
      <c r="K2300" s="217" t="s">
        <v>32</v>
      </c>
      <c r="L2300" s="215" t="str">
        <f>VLOOKUP($K2300,[1]TONG_SL!$A$1:$D$65536,2,0)</f>
        <v>Giò Tai Lưỡi Xào 250g</v>
      </c>
      <c r="M2300" s="247"/>
      <c r="N2300" s="215" t="str">
        <f t="shared" si="264"/>
        <v>K-C6</v>
      </c>
      <c r="O2300" s="222"/>
      <c r="P2300" s="222"/>
      <c r="Q2300" s="215" t="str">
        <f>VLOOKUP(K2300,TONG_SL!$A:$D,3,0)</f>
        <v>Túi</v>
      </c>
      <c r="R2300" s="223">
        <v>4</v>
      </c>
      <c r="S2300" s="290"/>
      <c r="T2300" s="290">
        <f>VLOOKUP(VLOOKUP(G2300,Ma_KH!$A:$R,18,0)&amp;K2300,Gia_MB!$A:$F,6,0)</f>
        <v>50182</v>
      </c>
      <c r="U2300" s="291">
        <f t="shared" si="260"/>
        <v>200728</v>
      </c>
      <c r="V2300" s="290"/>
      <c r="W2300" s="292">
        <f t="shared" si="261"/>
        <v>0</v>
      </c>
      <c r="X2300" s="293" t="str">
        <f t="shared" si="262"/>
        <v>8</v>
      </c>
      <c r="Y2300" s="290"/>
      <c r="Z2300" s="291">
        <f t="shared" si="263"/>
        <v>16058.24</v>
      </c>
      <c r="AA2300" s="294">
        <f>VLOOKUP(G2300,Ma_KH!$A:$R,14,0)</f>
        <v>60</v>
      </c>
    </row>
    <row r="2301" spans="1:27" x14ac:dyDescent="0.25">
      <c r="A2301" s="280">
        <v>46046</v>
      </c>
      <c r="B2301" s="281">
        <v>4183608257</v>
      </c>
      <c r="C2301" s="328" t="s">
        <v>15180</v>
      </c>
      <c r="D2301" s="280">
        <v>46057</v>
      </c>
      <c r="E2301" s="219"/>
      <c r="F2301" s="218"/>
      <c r="G2301" s="268" t="s">
        <v>15430</v>
      </c>
      <c r="H2301" s="219"/>
      <c r="I2301" s="217" t="s">
        <v>15688</v>
      </c>
      <c r="J2301" s="217" t="s">
        <v>7228</v>
      </c>
      <c r="K2301" s="217" t="s">
        <v>27</v>
      </c>
      <c r="L2301" s="215" t="str">
        <f>VLOOKUP($K2301,[1]TONG_SL!$A$1:$D$65536,2,0)</f>
        <v>Chân giò heo muối 300g</v>
      </c>
      <c r="M2301" s="247"/>
      <c r="N2301" s="215" t="str">
        <f t="shared" si="264"/>
        <v>K-C6</v>
      </c>
      <c r="O2301" s="222"/>
      <c r="P2301" s="222"/>
      <c r="Q2301" s="215" t="str">
        <f>VLOOKUP(K2301,TONG_SL!$A:$D,3,0)</f>
        <v>Túi</v>
      </c>
      <c r="R2301" s="223">
        <v>16</v>
      </c>
      <c r="S2301" s="290"/>
      <c r="T2301" s="290">
        <f>VLOOKUP(VLOOKUP(G2301,Ma_KH!$A:$R,18,0)&amp;K2301,Gia_MB!$A:$F,6,0)</f>
        <v>73431</v>
      </c>
      <c r="U2301" s="291">
        <f t="shared" si="260"/>
        <v>1174896</v>
      </c>
      <c r="V2301" s="290"/>
      <c r="W2301" s="292">
        <f t="shared" si="261"/>
        <v>0</v>
      </c>
      <c r="X2301" s="293" t="str">
        <f t="shared" si="262"/>
        <v>8</v>
      </c>
      <c r="Y2301" s="290"/>
      <c r="Z2301" s="291">
        <f t="shared" si="263"/>
        <v>93991.680000000008</v>
      </c>
      <c r="AA2301" s="294">
        <f>VLOOKUP(G2301,Ma_KH!$A:$R,14,0)</f>
        <v>60</v>
      </c>
    </row>
    <row r="2302" spans="1:27" x14ac:dyDescent="0.25">
      <c r="A2302" s="280">
        <v>46046</v>
      </c>
      <c r="B2302" s="281">
        <v>4183608257</v>
      </c>
      <c r="C2302" s="328" t="s">
        <v>15180</v>
      </c>
      <c r="D2302" s="280">
        <v>46057</v>
      </c>
      <c r="E2302" s="219"/>
      <c r="F2302" s="218"/>
      <c r="G2302" s="268" t="s">
        <v>15430</v>
      </c>
      <c r="H2302" s="219"/>
      <c r="I2302" s="217" t="s">
        <v>15688</v>
      </c>
      <c r="J2302" s="217" t="s">
        <v>7228</v>
      </c>
      <c r="K2302" s="217" t="s">
        <v>48</v>
      </c>
      <c r="L2302" s="215" t="str">
        <f>VLOOKUP($K2302,[1]TONG_SL!$A$1:$D$65536,2,0)</f>
        <v>Mọc Nấm Hương 250g</v>
      </c>
      <c r="M2302" s="247"/>
      <c r="N2302" s="215" t="str">
        <f t="shared" si="264"/>
        <v>K-C6</v>
      </c>
      <c r="O2302" s="222"/>
      <c r="P2302" s="222"/>
      <c r="Q2302" s="215" t="str">
        <f>VLOOKUP(K2302,TONG_SL!$A:$D,3,0)</f>
        <v>Túi</v>
      </c>
      <c r="R2302" s="223">
        <v>4</v>
      </c>
      <c r="S2302" s="290"/>
      <c r="T2302" s="290">
        <f>VLOOKUP(VLOOKUP(G2302,Ma_KH!$A:$R,18,0)&amp;K2302,Gia_MB!$A:$F,6,0)</f>
        <v>46000</v>
      </c>
      <c r="U2302" s="291">
        <f t="shared" si="260"/>
        <v>184000</v>
      </c>
      <c r="V2302" s="290"/>
      <c r="W2302" s="292">
        <f t="shared" si="261"/>
        <v>0</v>
      </c>
      <c r="X2302" s="293" t="str">
        <f t="shared" si="262"/>
        <v>8</v>
      </c>
      <c r="Y2302" s="290"/>
      <c r="Z2302" s="291">
        <f t="shared" si="263"/>
        <v>14720</v>
      </c>
      <c r="AA2302" s="294">
        <f>VLOOKUP(G2302,Ma_KH!$A:$R,14,0)</f>
        <v>60</v>
      </c>
    </row>
    <row r="2303" spans="1:27" x14ac:dyDescent="0.25">
      <c r="A2303" s="216">
        <v>46046</v>
      </c>
      <c r="B2303" s="217">
        <v>4183608345</v>
      </c>
      <c r="C2303" s="218" t="s">
        <v>15180</v>
      </c>
      <c r="D2303" s="216">
        <v>46057</v>
      </c>
      <c r="E2303" s="219"/>
      <c r="F2303" s="218"/>
      <c r="G2303" s="268" t="s">
        <v>15430</v>
      </c>
      <c r="H2303" s="219"/>
      <c r="I2303" s="217" t="s">
        <v>15689</v>
      </c>
      <c r="J2303" s="217" t="s">
        <v>7228</v>
      </c>
      <c r="K2303" s="217" t="s">
        <v>30</v>
      </c>
      <c r="L2303" s="215" t="str">
        <f>VLOOKUP($K2303,[1]TONG_SL!$A$1:$D$65536,2,0)</f>
        <v>Gà muối 500g</v>
      </c>
      <c r="M2303" s="247"/>
      <c r="N2303" s="215" t="str">
        <f t="shared" si="264"/>
        <v>K-C6</v>
      </c>
      <c r="O2303" s="222"/>
      <c r="P2303" s="222"/>
      <c r="Q2303" s="215" t="str">
        <f>VLOOKUP(K2303,TONG_SL!$A:$D,3,0)</f>
        <v>Túi</v>
      </c>
      <c r="R2303" s="223">
        <v>30</v>
      </c>
      <c r="S2303" s="290"/>
      <c r="T2303" s="290">
        <f>VLOOKUP(VLOOKUP(G2303,Ma_KH!$A:$R,18,0)&amp;K2303,Gia_MB!$A:$F,6,0)</f>
        <v>116611</v>
      </c>
      <c r="U2303" s="291">
        <f t="shared" si="260"/>
        <v>3498330</v>
      </c>
      <c r="V2303" s="290"/>
      <c r="W2303" s="292">
        <f t="shared" si="261"/>
        <v>0</v>
      </c>
      <c r="X2303" s="293" t="str">
        <f t="shared" si="262"/>
        <v>8</v>
      </c>
      <c r="Y2303" s="290"/>
      <c r="Z2303" s="291">
        <f t="shared" si="263"/>
        <v>279866.40000000002</v>
      </c>
      <c r="AA2303" s="294">
        <f>VLOOKUP(G2303,Ma_KH!$A:$R,14,0)</f>
        <v>60</v>
      </c>
    </row>
    <row r="2304" spans="1:27" x14ac:dyDescent="0.25">
      <c r="A2304" s="216">
        <v>46046</v>
      </c>
      <c r="B2304" s="217">
        <v>4183608345</v>
      </c>
      <c r="C2304" s="218" t="s">
        <v>15180</v>
      </c>
      <c r="D2304" s="216">
        <v>46057</v>
      </c>
      <c r="E2304" s="219"/>
      <c r="F2304" s="218"/>
      <c r="G2304" s="268" t="s">
        <v>15430</v>
      </c>
      <c r="H2304" s="219"/>
      <c r="I2304" s="217" t="s">
        <v>15689</v>
      </c>
      <c r="J2304" s="217" t="s">
        <v>7228</v>
      </c>
      <c r="K2304" s="217" t="s">
        <v>27</v>
      </c>
      <c r="L2304" s="215" t="str">
        <f>VLOOKUP($K2304,[1]TONG_SL!$A$1:$D$65536,2,0)</f>
        <v>Chân giò heo muối 300g</v>
      </c>
      <c r="M2304" s="247"/>
      <c r="N2304" s="215" t="str">
        <f t="shared" si="264"/>
        <v>K-C6</v>
      </c>
      <c r="O2304" s="222"/>
      <c r="P2304" s="222"/>
      <c r="Q2304" s="215" t="str">
        <f>VLOOKUP(K2304,TONG_SL!$A:$D,3,0)</f>
        <v>Túi</v>
      </c>
      <c r="R2304" s="223">
        <v>20</v>
      </c>
      <c r="S2304" s="290"/>
      <c r="T2304" s="290">
        <f>VLOOKUP(VLOOKUP(G2304,Ma_KH!$A:$R,18,0)&amp;K2304,Gia_MB!$A:$F,6,0)</f>
        <v>73431</v>
      </c>
      <c r="U2304" s="291">
        <f t="shared" ref="U2304:U2367" si="265">T2304*R2304</f>
        <v>1468620</v>
      </c>
      <c r="V2304" s="290"/>
      <c r="W2304" s="292">
        <f t="shared" ref="W2304:W2367" si="266">U2304*V2304</f>
        <v>0</v>
      </c>
      <c r="X2304" s="293" t="str">
        <f t="shared" ref="X2304:X2367" si="267">IF(B2304&lt;&gt;"","8","0")</f>
        <v>8</v>
      </c>
      <c r="Y2304" s="290"/>
      <c r="Z2304" s="291">
        <f t="shared" ref="Z2304:Z2367" si="268">U2304*X2304%</f>
        <v>117489.60000000001</v>
      </c>
      <c r="AA2304" s="294">
        <f>VLOOKUP(G2304,Ma_KH!$A:$R,14,0)</f>
        <v>60</v>
      </c>
    </row>
    <row r="2305" spans="1:27" x14ac:dyDescent="0.25">
      <c r="A2305" s="216">
        <v>46046</v>
      </c>
      <c r="B2305" s="217">
        <v>4183608134</v>
      </c>
      <c r="C2305" s="218" t="s">
        <v>15180</v>
      </c>
      <c r="D2305" s="216">
        <v>46057</v>
      </c>
      <c r="E2305" s="219"/>
      <c r="F2305" s="218"/>
      <c r="G2305" s="268" t="s">
        <v>15430</v>
      </c>
      <c r="H2305" s="219"/>
      <c r="I2305" s="217" t="s">
        <v>15690</v>
      </c>
      <c r="J2305" s="217" t="s">
        <v>7228</v>
      </c>
      <c r="K2305" s="217" t="s">
        <v>32</v>
      </c>
      <c r="L2305" s="215" t="str">
        <f>VLOOKUP($K2305,[1]TONG_SL!$A$1:$D$65536,2,0)</f>
        <v>Giò Tai Lưỡi Xào 250g</v>
      </c>
      <c r="M2305" s="247"/>
      <c r="N2305" s="215" t="str">
        <f t="shared" si="264"/>
        <v>K-C6</v>
      </c>
      <c r="O2305" s="222"/>
      <c r="P2305" s="222"/>
      <c r="Q2305" s="215" t="str">
        <f>VLOOKUP(K2305,TONG_SL!$A:$D,3,0)</f>
        <v>Túi</v>
      </c>
      <c r="R2305" s="223">
        <v>4</v>
      </c>
      <c r="S2305" s="290"/>
      <c r="T2305" s="290">
        <f>VLOOKUP(VLOOKUP(G2305,Ma_KH!$A:$R,18,0)&amp;K2305,Gia_MB!$A:$F,6,0)</f>
        <v>50182</v>
      </c>
      <c r="U2305" s="291">
        <f t="shared" si="265"/>
        <v>200728</v>
      </c>
      <c r="V2305" s="290"/>
      <c r="W2305" s="292">
        <f t="shared" si="266"/>
        <v>0</v>
      </c>
      <c r="X2305" s="293" t="str">
        <f t="shared" si="267"/>
        <v>8</v>
      </c>
      <c r="Y2305" s="290"/>
      <c r="Z2305" s="291">
        <f t="shared" si="268"/>
        <v>16058.24</v>
      </c>
      <c r="AA2305" s="294">
        <f>VLOOKUP(G2305,Ma_KH!$A:$R,14,0)</f>
        <v>60</v>
      </c>
    </row>
    <row r="2306" spans="1:27" x14ac:dyDescent="0.25">
      <c r="A2306" s="216">
        <v>46046</v>
      </c>
      <c r="B2306" s="217">
        <v>4183608134</v>
      </c>
      <c r="C2306" s="218" t="s">
        <v>15180</v>
      </c>
      <c r="D2306" s="216">
        <v>46057</v>
      </c>
      <c r="E2306" s="219"/>
      <c r="F2306" s="218"/>
      <c r="G2306" s="268" t="s">
        <v>15430</v>
      </c>
      <c r="H2306" s="219"/>
      <c r="I2306" s="217" t="s">
        <v>15690</v>
      </c>
      <c r="J2306" s="217" t="s">
        <v>7228</v>
      </c>
      <c r="K2306" s="217" t="s">
        <v>30</v>
      </c>
      <c r="L2306" s="215" t="str">
        <f>VLOOKUP($K2306,[1]TONG_SL!$A$1:$D$65536,2,0)</f>
        <v>Gà muối 500g</v>
      </c>
      <c r="M2306" s="247"/>
      <c r="N2306" s="215" t="str">
        <f t="shared" si="264"/>
        <v>K-C6</v>
      </c>
      <c r="O2306" s="222"/>
      <c r="P2306" s="222"/>
      <c r="Q2306" s="215" t="str">
        <f>VLOOKUP(K2306,TONG_SL!$A:$D,3,0)</f>
        <v>Túi</v>
      </c>
      <c r="R2306" s="223">
        <v>22</v>
      </c>
      <c r="S2306" s="290"/>
      <c r="T2306" s="290">
        <f>VLOOKUP(VLOOKUP(G2306,Ma_KH!$A:$R,18,0)&amp;K2306,Gia_MB!$A:$F,6,0)</f>
        <v>116611</v>
      </c>
      <c r="U2306" s="291">
        <f t="shared" si="265"/>
        <v>2565442</v>
      </c>
      <c r="V2306" s="290"/>
      <c r="W2306" s="292">
        <f t="shared" si="266"/>
        <v>0</v>
      </c>
      <c r="X2306" s="293" t="str">
        <f t="shared" si="267"/>
        <v>8</v>
      </c>
      <c r="Y2306" s="290"/>
      <c r="Z2306" s="291">
        <f t="shared" si="268"/>
        <v>205235.36000000002</v>
      </c>
      <c r="AA2306" s="294">
        <f>VLOOKUP(G2306,Ma_KH!$A:$R,14,0)</f>
        <v>60</v>
      </c>
    </row>
    <row r="2307" spans="1:27" x14ac:dyDescent="0.25">
      <c r="A2307" s="216">
        <v>46046</v>
      </c>
      <c r="B2307" s="217">
        <v>4183608134</v>
      </c>
      <c r="C2307" s="218" t="s">
        <v>15180</v>
      </c>
      <c r="D2307" s="216">
        <v>46057</v>
      </c>
      <c r="E2307" s="219"/>
      <c r="F2307" s="218"/>
      <c r="G2307" s="268" t="s">
        <v>15430</v>
      </c>
      <c r="H2307" s="219"/>
      <c r="I2307" s="217" t="s">
        <v>15690</v>
      </c>
      <c r="J2307" s="217" t="s">
        <v>7228</v>
      </c>
      <c r="K2307" s="217" t="s">
        <v>27</v>
      </c>
      <c r="L2307" s="215" t="str">
        <f>VLOOKUP($K2307,[1]TONG_SL!$A$1:$D$65536,2,0)</f>
        <v>Chân giò heo muối 300g</v>
      </c>
      <c r="M2307" s="247"/>
      <c r="N2307" s="215" t="str">
        <f t="shared" si="264"/>
        <v>K-C6</v>
      </c>
      <c r="O2307" s="222"/>
      <c r="P2307" s="222"/>
      <c r="Q2307" s="215" t="str">
        <f>VLOOKUP(K2307,TONG_SL!$A:$D,3,0)</f>
        <v>Túi</v>
      </c>
      <c r="R2307" s="223">
        <v>20</v>
      </c>
      <c r="S2307" s="290"/>
      <c r="T2307" s="290">
        <f>VLOOKUP(VLOOKUP(G2307,Ma_KH!$A:$R,18,0)&amp;K2307,Gia_MB!$A:$F,6,0)</f>
        <v>73431</v>
      </c>
      <c r="U2307" s="291">
        <f t="shared" si="265"/>
        <v>1468620</v>
      </c>
      <c r="V2307" s="290"/>
      <c r="W2307" s="292">
        <f t="shared" si="266"/>
        <v>0</v>
      </c>
      <c r="X2307" s="293" t="str">
        <f t="shared" si="267"/>
        <v>8</v>
      </c>
      <c r="Y2307" s="290"/>
      <c r="Z2307" s="291">
        <f t="shared" si="268"/>
        <v>117489.60000000001</v>
      </c>
      <c r="AA2307" s="294">
        <f>VLOOKUP(G2307,Ma_KH!$A:$R,14,0)</f>
        <v>60</v>
      </c>
    </row>
    <row r="2308" spans="1:27" x14ac:dyDescent="0.25">
      <c r="A2308" s="280">
        <v>46046</v>
      </c>
      <c r="B2308" s="281">
        <v>4183608093</v>
      </c>
      <c r="C2308" s="328" t="s">
        <v>15180</v>
      </c>
      <c r="D2308" s="280">
        <v>46057</v>
      </c>
      <c r="E2308" s="219"/>
      <c r="F2308" s="218"/>
      <c r="G2308" s="268" t="s">
        <v>15430</v>
      </c>
      <c r="H2308" s="219"/>
      <c r="I2308" s="217" t="s">
        <v>15691</v>
      </c>
      <c r="J2308" s="217" t="s">
        <v>7228</v>
      </c>
      <c r="K2308" s="217" t="s">
        <v>48</v>
      </c>
      <c r="L2308" s="215" t="str">
        <f>VLOOKUP($K2308,[1]TONG_SL!$A$1:$D$65536,2,0)</f>
        <v>Mọc Nấm Hương 250g</v>
      </c>
      <c r="M2308" s="247"/>
      <c r="N2308" s="215" t="str">
        <f t="shared" si="264"/>
        <v>K-C6</v>
      </c>
      <c r="O2308" s="222"/>
      <c r="P2308" s="222"/>
      <c r="Q2308" s="215" t="str">
        <f>VLOOKUP(K2308,TONG_SL!$A:$D,3,0)</f>
        <v>Túi</v>
      </c>
      <c r="R2308" s="223">
        <v>2</v>
      </c>
      <c r="S2308" s="290"/>
      <c r="T2308" s="290">
        <f>VLOOKUP(VLOOKUP(G2308,Ma_KH!$A:$R,18,0)&amp;K2308,Gia_MB!$A:$F,6,0)</f>
        <v>46000</v>
      </c>
      <c r="U2308" s="291">
        <f t="shared" si="265"/>
        <v>92000</v>
      </c>
      <c r="V2308" s="290"/>
      <c r="W2308" s="292">
        <f t="shared" si="266"/>
        <v>0</v>
      </c>
      <c r="X2308" s="293" t="str">
        <f t="shared" si="267"/>
        <v>8</v>
      </c>
      <c r="Y2308" s="290"/>
      <c r="Z2308" s="291">
        <f t="shared" si="268"/>
        <v>7360</v>
      </c>
      <c r="AA2308" s="294">
        <f>VLOOKUP(G2308,Ma_KH!$A:$R,14,0)</f>
        <v>60</v>
      </c>
    </row>
    <row r="2309" spans="1:27" x14ac:dyDescent="0.25">
      <c r="A2309" s="280">
        <v>46046</v>
      </c>
      <c r="B2309" s="281">
        <v>4183608093</v>
      </c>
      <c r="C2309" s="328" t="s">
        <v>15180</v>
      </c>
      <c r="D2309" s="280">
        <v>46057</v>
      </c>
      <c r="E2309" s="219"/>
      <c r="F2309" s="218"/>
      <c r="G2309" s="268" t="s">
        <v>15430</v>
      </c>
      <c r="H2309" s="219"/>
      <c r="I2309" s="217" t="s">
        <v>15691</v>
      </c>
      <c r="J2309" s="217" t="s">
        <v>7228</v>
      </c>
      <c r="K2309" s="217" t="s">
        <v>27</v>
      </c>
      <c r="L2309" s="215" t="str">
        <f>VLOOKUP($K2309,[1]TONG_SL!$A$1:$D$65536,2,0)</f>
        <v>Chân giò heo muối 300g</v>
      </c>
      <c r="M2309" s="247"/>
      <c r="N2309" s="215" t="str">
        <f t="shared" si="264"/>
        <v>K-C6</v>
      </c>
      <c r="O2309" s="222"/>
      <c r="P2309" s="222"/>
      <c r="Q2309" s="215" t="str">
        <f>VLOOKUP(K2309,TONG_SL!$A:$D,3,0)</f>
        <v>Túi</v>
      </c>
      <c r="R2309" s="223">
        <v>15</v>
      </c>
      <c r="S2309" s="290"/>
      <c r="T2309" s="290">
        <f>VLOOKUP(VLOOKUP(G2309,Ma_KH!$A:$R,18,0)&amp;K2309,Gia_MB!$A:$F,6,0)</f>
        <v>73431</v>
      </c>
      <c r="U2309" s="291">
        <f t="shared" si="265"/>
        <v>1101465</v>
      </c>
      <c r="V2309" s="290"/>
      <c r="W2309" s="292">
        <f t="shared" si="266"/>
        <v>0</v>
      </c>
      <c r="X2309" s="293" t="str">
        <f t="shared" si="267"/>
        <v>8</v>
      </c>
      <c r="Y2309" s="290"/>
      <c r="Z2309" s="291">
        <f t="shared" si="268"/>
        <v>88117.2</v>
      </c>
      <c r="AA2309" s="294">
        <f>VLOOKUP(G2309,Ma_KH!$A:$R,14,0)</f>
        <v>60</v>
      </c>
    </row>
    <row r="2310" spans="1:27" x14ac:dyDescent="0.25">
      <c r="A2310" s="280">
        <v>46046</v>
      </c>
      <c r="B2310" s="281">
        <v>4183608093</v>
      </c>
      <c r="C2310" s="328" t="s">
        <v>15180</v>
      </c>
      <c r="D2310" s="280">
        <v>46057</v>
      </c>
      <c r="E2310" s="219"/>
      <c r="F2310" s="218"/>
      <c r="G2310" s="268" t="s">
        <v>15430</v>
      </c>
      <c r="H2310" s="219"/>
      <c r="I2310" s="217" t="s">
        <v>15691</v>
      </c>
      <c r="J2310" s="217" t="s">
        <v>7228</v>
      </c>
      <c r="K2310" s="217" t="s">
        <v>32</v>
      </c>
      <c r="L2310" s="215" t="str">
        <f>VLOOKUP($K2310,[1]TONG_SL!$A$1:$D$65536,2,0)</f>
        <v>Giò Tai Lưỡi Xào 250g</v>
      </c>
      <c r="M2310" s="247"/>
      <c r="N2310" s="215" t="str">
        <f t="shared" si="264"/>
        <v>K-C6</v>
      </c>
      <c r="O2310" s="222"/>
      <c r="P2310" s="222"/>
      <c r="Q2310" s="215" t="str">
        <f>VLOOKUP(K2310,TONG_SL!$A:$D,3,0)</f>
        <v>Túi</v>
      </c>
      <c r="R2310" s="223">
        <v>6</v>
      </c>
      <c r="S2310" s="290"/>
      <c r="T2310" s="290">
        <f>VLOOKUP(VLOOKUP(G2310,Ma_KH!$A:$R,18,0)&amp;K2310,Gia_MB!$A:$F,6,0)</f>
        <v>50182</v>
      </c>
      <c r="U2310" s="291">
        <f t="shared" si="265"/>
        <v>301092</v>
      </c>
      <c r="V2310" s="290"/>
      <c r="W2310" s="292">
        <f t="shared" si="266"/>
        <v>0</v>
      </c>
      <c r="X2310" s="293" t="str">
        <f t="shared" si="267"/>
        <v>8</v>
      </c>
      <c r="Y2310" s="290"/>
      <c r="Z2310" s="291">
        <f t="shared" si="268"/>
        <v>24087.360000000001</v>
      </c>
      <c r="AA2310" s="294">
        <f>VLOOKUP(G2310,Ma_KH!$A:$R,14,0)</f>
        <v>60</v>
      </c>
    </row>
    <row r="2311" spans="1:27" x14ac:dyDescent="0.25">
      <c r="A2311" s="280">
        <v>46046</v>
      </c>
      <c r="B2311" s="281">
        <v>4183608093</v>
      </c>
      <c r="C2311" s="328" t="s">
        <v>15180</v>
      </c>
      <c r="D2311" s="280">
        <v>46057</v>
      </c>
      <c r="E2311" s="219"/>
      <c r="F2311" s="218"/>
      <c r="G2311" s="268" t="s">
        <v>15430</v>
      </c>
      <c r="H2311" s="219"/>
      <c r="I2311" s="217" t="s">
        <v>15691</v>
      </c>
      <c r="J2311" s="217" t="s">
        <v>7228</v>
      </c>
      <c r="K2311" s="217" t="s">
        <v>30</v>
      </c>
      <c r="L2311" s="215" t="str">
        <f>VLOOKUP($K2311,[1]TONG_SL!$A$1:$D$65536,2,0)</f>
        <v>Gà muối 500g</v>
      </c>
      <c r="M2311" s="247"/>
      <c r="N2311" s="215" t="str">
        <f t="shared" si="264"/>
        <v>K-C6</v>
      </c>
      <c r="O2311" s="222"/>
      <c r="P2311" s="222"/>
      <c r="Q2311" s="215" t="str">
        <f>VLOOKUP(K2311,TONG_SL!$A:$D,3,0)</f>
        <v>Túi</v>
      </c>
      <c r="R2311" s="223">
        <v>24</v>
      </c>
      <c r="S2311" s="290"/>
      <c r="T2311" s="290">
        <f>VLOOKUP(VLOOKUP(G2311,Ma_KH!$A:$R,18,0)&amp;K2311,Gia_MB!$A:$F,6,0)</f>
        <v>116611</v>
      </c>
      <c r="U2311" s="291">
        <f t="shared" si="265"/>
        <v>2798664</v>
      </c>
      <c r="V2311" s="290"/>
      <c r="W2311" s="292">
        <f t="shared" si="266"/>
        <v>0</v>
      </c>
      <c r="X2311" s="293" t="str">
        <f t="shared" si="267"/>
        <v>8</v>
      </c>
      <c r="Y2311" s="290"/>
      <c r="Z2311" s="291">
        <f t="shared" si="268"/>
        <v>223893.12</v>
      </c>
      <c r="AA2311" s="294">
        <f>VLOOKUP(G2311,Ma_KH!$A:$R,14,0)</f>
        <v>60</v>
      </c>
    </row>
    <row r="2312" spans="1:27" x14ac:dyDescent="0.25">
      <c r="A2312" s="216">
        <v>46046</v>
      </c>
      <c r="B2312" s="217">
        <v>4183607886</v>
      </c>
      <c r="C2312" s="218" t="s">
        <v>15180</v>
      </c>
      <c r="D2312" s="216">
        <v>46057</v>
      </c>
      <c r="E2312" s="219"/>
      <c r="F2312" s="218"/>
      <c r="G2312" s="268" t="s">
        <v>15430</v>
      </c>
      <c r="H2312" s="219"/>
      <c r="I2312" s="217" t="s">
        <v>15692</v>
      </c>
      <c r="J2312" s="217" t="s">
        <v>7228</v>
      </c>
      <c r="K2312" s="217" t="s">
        <v>48</v>
      </c>
      <c r="L2312" s="215" t="str">
        <f>VLOOKUP($K2312,[1]TONG_SL!$A$1:$D$65536,2,0)</f>
        <v>Mọc Nấm Hương 250g</v>
      </c>
      <c r="M2312" s="247"/>
      <c r="N2312" s="215" t="str">
        <f t="shared" si="264"/>
        <v>K-C6</v>
      </c>
      <c r="O2312" s="222"/>
      <c r="P2312" s="222"/>
      <c r="Q2312" s="215" t="str">
        <f>VLOOKUP(K2312,TONG_SL!$A:$D,3,0)</f>
        <v>Túi</v>
      </c>
      <c r="R2312" s="223">
        <v>10</v>
      </c>
      <c r="S2312" s="290"/>
      <c r="T2312" s="290">
        <f>VLOOKUP(VLOOKUP(G2312,Ma_KH!$A:$R,18,0)&amp;K2312,Gia_MB!$A:$F,6,0)</f>
        <v>46000</v>
      </c>
      <c r="U2312" s="291">
        <f t="shared" si="265"/>
        <v>460000</v>
      </c>
      <c r="V2312" s="290"/>
      <c r="W2312" s="292">
        <f t="shared" si="266"/>
        <v>0</v>
      </c>
      <c r="X2312" s="293" t="str">
        <f t="shared" si="267"/>
        <v>8</v>
      </c>
      <c r="Y2312" s="290"/>
      <c r="Z2312" s="291">
        <f t="shared" si="268"/>
        <v>36800</v>
      </c>
      <c r="AA2312" s="294">
        <f>VLOOKUP(G2312,Ma_KH!$A:$R,14,0)</f>
        <v>60</v>
      </c>
    </row>
    <row r="2313" spans="1:27" x14ac:dyDescent="0.25">
      <c r="A2313" s="216">
        <v>46046</v>
      </c>
      <c r="B2313" s="217">
        <v>4183607886</v>
      </c>
      <c r="C2313" s="218" t="s">
        <v>15180</v>
      </c>
      <c r="D2313" s="216">
        <v>46057</v>
      </c>
      <c r="E2313" s="219"/>
      <c r="F2313" s="218"/>
      <c r="G2313" s="268" t="s">
        <v>15430</v>
      </c>
      <c r="H2313" s="219"/>
      <c r="I2313" s="217" t="s">
        <v>15692</v>
      </c>
      <c r="J2313" s="217" t="s">
        <v>7228</v>
      </c>
      <c r="K2313" s="217" t="s">
        <v>27</v>
      </c>
      <c r="L2313" s="215" t="str">
        <f>VLOOKUP($K2313,[1]TONG_SL!$A$1:$D$65536,2,0)</f>
        <v>Chân giò heo muối 300g</v>
      </c>
      <c r="M2313" s="247"/>
      <c r="N2313" s="215" t="str">
        <f t="shared" si="264"/>
        <v>K-C6</v>
      </c>
      <c r="O2313" s="222"/>
      <c r="P2313" s="222"/>
      <c r="Q2313" s="215" t="str">
        <f>VLOOKUP(K2313,TONG_SL!$A:$D,3,0)</f>
        <v>Túi</v>
      </c>
      <c r="R2313" s="223">
        <v>22</v>
      </c>
      <c r="S2313" s="290"/>
      <c r="T2313" s="290">
        <f>VLOOKUP(VLOOKUP(G2313,Ma_KH!$A:$R,18,0)&amp;K2313,Gia_MB!$A:$F,6,0)</f>
        <v>73431</v>
      </c>
      <c r="U2313" s="291">
        <f t="shared" si="265"/>
        <v>1615482</v>
      </c>
      <c r="V2313" s="290"/>
      <c r="W2313" s="292">
        <f t="shared" si="266"/>
        <v>0</v>
      </c>
      <c r="X2313" s="293" t="str">
        <f t="shared" si="267"/>
        <v>8</v>
      </c>
      <c r="Y2313" s="290"/>
      <c r="Z2313" s="291">
        <f t="shared" si="268"/>
        <v>129238.56</v>
      </c>
      <c r="AA2313" s="294">
        <f>VLOOKUP(G2313,Ma_KH!$A:$R,14,0)</f>
        <v>60</v>
      </c>
    </row>
    <row r="2314" spans="1:27" x14ac:dyDescent="0.25">
      <c r="A2314" s="216">
        <v>46046</v>
      </c>
      <c r="B2314" s="217">
        <v>4183607886</v>
      </c>
      <c r="C2314" s="218" t="s">
        <v>15180</v>
      </c>
      <c r="D2314" s="216">
        <v>46057</v>
      </c>
      <c r="E2314" s="219"/>
      <c r="F2314" s="218"/>
      <c r="G2314" s="268" t="s">
        <v>15430</v>
      </c>
      <c r="H2314" s="219"/>
      <c r="I2314" s="217" t="s">
        <v>15692</v>
      </c>
      <c r="J2314" s="217" t="s">
        <v>7228</v>
      </c>
      <c r="K2314" s="217" t="s">
        <v>32</v>
      </c>
      <c r="L2314" s="215" t="str">
        <f>VLOOKUP($K2314,[1]TONG_SL!$A$1:$D$65536,2,0)</f>
        <v>Giò Tai Lưỡi Xào 250g</v>
      </c>
      <c r="M2314" s="247"/>
      <c r="N2314" s="215" t="str">
        <f t="shared" si="264"/>
        <v>K-C6</v>
      </c>
      <c r="O2314" s="222"/>
      <c r="P2314" s="222"/>
      <c r="Q2314" s="215" t="str">
        <f>VLOOKUP(K2314,TONG_SL!$A:$D,3,0)</f>
        <v>Túi</v>
      </c>
      <c r="R2314" s="223">
        <v>5</v>
      </c>
      <c r="S2314" s="290"/>
      <c r="T2314" s="290">
        <f>VLOOKUP(VLOOKUP(G2314,Ma_KH!$A:$R,18,0)&amp;K2314,Gia_MB!$A:$F,6,0)</f>
        <v>50182</v>
      </c>
      <c r="U2314" s="291">
        <f t="shared" si="265"/>
        <v>250910</v>
      </c>
      <c r="V2314" s="290"/>
      <c r="W2314" s="292">
        <f t="shared" si="266"/>
        <v>0</v>
      </c>
      <c r="X2314" s="293" t="str">
        <f t="shared" si="267"/>
        <v>8</v>
      </c>
      <c r="Y2314" s="290"/>
      <c r="Z2314" s="291">
        <f t="shared" si="268"/>
        <v>20072.8</v>
      </c>
      <c r="AA2314" s="294">
        <f>VLOOKUP(G2314,Ma_KH!$A:$R,14,0)</f>
        <v>60</v>
      </c>
    </row>
    <row r="2315" spans="1:27" x14ac:dyDescent="0.25">
      <c r="A2315" s="216">
        <v>46046</v>
      </c>
      <c r="B2315" s="217">
        <v>4183607886</v>
      </c>
      <c r="C2315" s="218" t="s">
        <v>15180</v>
      </c>
      <c r="D2315" s="216">
        <v>46057</v>
      </c>
      <c r="E2315" s="219"/>
      <c r="F2315" s="218"/>
      <c r="G2315" s="268" t="s">
        <v>15430</v>
      </c>
      <c r="H2315" s="219"/>
      <c r="I2315" s="217" t="s">
        <v>15692</v>
      </c>
      <c r="J2315" s="217" t="s">
        <v>7228</v>
      </c>
      <c r="K2315" s="217" t="s">
        <v>30</v>
      </c>
      <c r="L2315" s="215" t="str">
        <f>VLOOKUP($K2315,[1]TONG_SL!$A$1:$D$65536,2,0)</f>
        <v>Gà muối 500g</v>
      </c>
      <c r="M2315" s="247"/>
      <c r="N2315" s="215" t="str">
        <f t="shared" si="264"/>
        <v>K-C6</v>
      </c>
      <c r="O2315" s="222"/>
      <c r="P2315" s="222"/>
      <c r="Q2315" s="215" t="str">
        <f>VLOOKUP(K2315,TONG_SL!$A:$D,3,0)</f>
        <v>Túi</v>
      </c>
      <c r="R2315" s="223">
        <v>46</v>
      </c>
      <c r="S2315" s="290"/>
      <c r="T2315" s="290">
        <f>VLOOKUP(VLOOKUP(G2315,Ma_KH!$A:$R,18,0)&amp;K2315,Gia_MB!$A:$F,6,0)</f>
        <v>116611</v>
      </c>
      <c r="U2315" s="291">
        <f t="shared" si="265"/>
        <v>5364106</v>
      </c>
      <c r="V2315" s="290"/>
      <c r="W2315" s="292">
        <f t="shared" si="266"/>
        <v>0</v>
      </c>
      <c r="X2315" s="293" t="str">
        <f t="shared" si="267"/>
        <v>8</v>
      </c>
      <c r="Y2315" s="290"/>
      <c r="Z2315" s="291">
        <f t="shared" si="268"/>
        <v>429128.48</v>
      </c>
      <c r="AA2315" s="294">
        <f>VLOOKUP(G2315,Ma_KH!$A:$R,14,0)</f>
        <v>60</v>
      </c>
    </row>
    <row r="2316" spans="1:27" x14ac:dyDescent="0.25">
      <c r="A2316" s="216">
        <v>46055</v>
      </c>
      <c r="B2316" s="217" t="s">
        <v>15693</v>
      </c>
      <c r="C2316" s="218" t="s">
        <v>15180</v>
      </c>
      <c r="D2316" s="216">
        <v>46057</v>
      </c>
      <c r="E2316" s="219"/>
      <c r="F2316" s="218"/>
      <c r="G2316" s="268" t="s">
        <v>15430</v>
      </c>
      <c r="H2316" s="219"/>
      <c r="I2316" s="217" t="s">
        <v>15693</v>
      </c>
      <c r="J2316" s="217" t="s">
        <v>7228</v>
      </c>
      <c r="K2316" s="217" t="s">
        <v>30</v>
      </c>
      <c r="L2316" s="215" t="str">
        <f>VLOOKUP($K2316,[1]TONG_SL!$A$1:$D$65536,2,0)</f>
        <v>Gà muối 500g</v>
      </c>
      <c r="M2316" s="247"/>
      <c r="N2316" s="215" t="str">
        <f t="shared" si="264"/>
        <v>K-C6</v>
      </c>
      <c r="O2316" s="222"/>
      <c r="P2316" s="222"/>
      <c r="Q2316" s="215" t="str">
        <f>VLOOKUP(K2316,TONG_SL!$A:$D,3,0)</f>
        <v>Túi</v>
      </c>
      <c r="R2316" s="223">
        <v>20</v>
      </c>
      <c r="S2316" s="290"/>
      <c r="T2316" s="290">
        <f>VLOOKUP(VLOOKUP(G2316,Ma_KH!$A:$R,18,0)&amp;K2316,Gia_MB!$A:$F,6,0)</f>
        <v>116611</v>
      </c>
      <c r="U2316" s="291">
        <f t="shared" si="265"/>
        <v>2332220</v>
      </c>
      <c r="V2316" s="290"/>
      <c r="W2316" s="292">
        <f t="shared" si="266"/>
        <v>0</v>
      </c>
      <c r="X2316" s="293" t="str">
        <f t="shared" si="267"/>
        <v>8</v>
      </c>
      <c r="Y2316" s="290"/>
      <c r="Z2316" s="291">
        <f t="shared" si="268"/>
        <v>186577.6</v>
      </c>
      <c r="AA2316" s="294">
        <f>VLOOKUP(G2316,Ma_KH!$A:$R,14,0)</f>
        <v>60</v>
      </c>
    </row>
    <row r="2317" spans="1:27" x14ac:dyDescent="0.25">
      <c r="A2317" s="216">
        <v>46055</v>
      </c>
      <c r="B2317" s="217" t="s">
        <v>15693</v>
      </c>
      <c r="C2317" s="218" t="s">
        <v>15180</v>
      </c>
      <c r="D2317" s="216">
        <v>46057</v>
      </c>
      <c r="E2317" s="219"/>
      <c r="F2317" s="218"/>
      <c r="G2317" s="268" t="s">
        <v>15430</v>
      </c>
      <c r="H2317" s="219"/>
      <c r="I2317" s="217" t="s">
        <v>15693</v>
      </c>
      <c r="J2317" s="217" t="s">
        <v>7228</v>
      </c>
      <c r="K2317" s="217" t="s">
        <v>27</v>
      </c>
      <c r="L2317" s="215" t="str">
        <f>VLOOKUP($K2317,[1]TONG_SL!$A$1:$D$65536,2,0)</f>
        <v>Chân giò heo muối 300g</v>
      </c>
      <c r="M2317" s="247"/>
      <c r="N2317" s="215" t="str">
        <f t="shared" si="264"/>
        <v>K-C6</v>
      </c>
      <c r="O2317" s="222"/>
      <c r="P2317" s="222"/>
      <c r="Q2317" s="215" t="str">
        <f>VLOOKUP(K2317,TONG_SL!$A:$D,3,0)</f>
        <v>Túi</v>
      </c>
      <c r="R2317" s="223">
        <v>30</v>
      </c>
      <c r="S2317" s="290"/>
      <c r="T2317" s="290">
        <f>VLOOKUP(VLOOKUP(G2317,Ma_KH!$A:$R,18,0)&amp;K2317,Gia_MB!$A:$F,6,0)</f>
        <v>73431</v>
      </c>
      <c r="U2317" s="291">
        <f t="shared" si="265"/>
        <v>2202930</v>
      </c>
      <c r="V2317" s="290"/>
      <c r="W2317" s="292">
        <f t="shared" si="266"/>
        <v>0</v>
      </c>
      <c r="X2317" s="293" t="str">
        <f t="shared" si="267"/>
        <v>8</v>
      </c>
      <c r="Y2317" s="290"/>
      <c r="Z2317" s="291">
        <f t="shared" si="268"/>
        <v>176234.4</v>
      </c>
      <c r="AA2317" s="294">
        <f>VLOOKUP(G2317,Ma_KH!$A:$R,14,0)</f>
        <v>60</v>
      </c>
    </row>
    <row r="2318" spans="1:27" x14ac:dyDescent="0.25">
      <c r="A2318" s="216">
        <v>46055</v>
      </c>
      <c r="B2318" s="217" t="s">
        <v>15693</v>
      </c>
      <c r="C2318" s="218" t="s">
        <v>15180</v>
      </c>
      <c r="D2318" s="216">
        <v>46057</v>
      </c>
      <c r="E2318" s="219"/>
      <c r="F2318" s="218"/>
      <c r="G2318" s="268" t="s">
        <v>15430</v>
      </c>
      <c r="H2318" s="219"/>
      <c r="I2318" s="217" t="s">
        <v>15693</v>
      </c>
      <c r="J2318" s="217" t="s">
        <v>7228</v>
      </c>
      <c r="K2318" s="217" t="s">
        <v>48</v>
      </c>
      <c r="L2318" s="215" t="str">
        <f>VLOOKUP($K2318,[1]TONG_SL!$A$1:$D$65536,2,0)</f>
        <v>Mọc Nấm Hương 250g</v>
      </c>
      <c r="M2318" s="247"/>
      <c r="N2318" s="215" t="str">
        <f t="shared" si="264"/>
        <v>K-C6</v>
      </c>
      <c r="O2318" s="222"/>
      <c r="P2318" s="222"/>
      <c r="Q2318" s="215" t="str">
        <f>VLOOKUP(K2318,TONG_SL!$A:$D,3,0)</f>
        <v>Túi</v>
      </c>
      <c r="R2318" s="223">
        <v>10</v>
      </c>
      <c r="S2318" s="290"/>
      <c r="T2318" s="290">
        <f>VLOOKUP(VLOOKUP(G2318,Ma_KH!$A:$R,18,0)&amp;K2318,Gia_MB!$A:$F,6,0)</f>
        <v>46000</v>
      </c>
      <c r="U2318" s="291">
        <f t="shared" si="265"/>
        <v>460000</v>
      </c>
      <c r="V2318" s="290"/>
      <c r="W2318" s="292">
        <f t="shared" si="266"/>
        <v>0</v>
      </c>
      <c r="X2318" s="293" t="str">
        <f t="shared" si="267"/>
        <v>8</v>
      </c>
      <c r="Y2318" s="290"/>
      <c r="Z2318" s="291">
        <f t="shared" si="268"/>
        <v>36800</v>
      </c>
      <c r="AA2318" s="294">
        <f>VLOOKUP(G2318,Ma_KH!$A:$R,14,0)</f>
        <v>60</v>
      </c>
    </row>
    <row r="2319" spans="1:27" x14ac:dyDescent="0.25">
      <c r="A2319" s="216">
        <v>46055</v>
      </c>
      <c r="B2319" s="217" t="s">
        <v>15693</v>
      </c>
      <c r="C2319" s="218" t="s">
        <v>15180</v>
      </c>
      <c r="D2319" s="216">
        <v>46057</v>
      </c>
      <c r="E2319" s="219"/>
      <c r="F2319" s="218"/>
      <c r="G2319" s="268" t="s">
        <v>15430</v>
      </c>
      <c r="H2319" s="219"/>
      <c r="I2319" s="217" t="s">
        <v>15693</v>
      </c>
      <c r="J2319" s="217" t="s">
        <v>7228</v>
      </c>
      <c r="K2319" s="217" t="s">
        <v>37</v>
      </c>
      <c r="L2319" s="215" t="str">
        <f>VLOOKUP($K2319,[1]TONG_SL!$A$1:$D$65536,2,0)</f>
        <v>Chả cốm 300g</v>
      </c>
      <c r="M2319" s="247"/>
      <c r="N2319" s="215" t="str">
        <f t="shared" si="264"/>
        <v>K-C6</v>
      </c>
      <c r="O2319" s="222"/>
      <c r="P2319" s="222"/>
      <c r="Q2319" s="215" t="str">
        <f>VLOOKUP(K2319,TONG_SL!$A:$D,3,0)</f>
        <v>Túi</v>
      </c>
      <c r="R2319" s="223">
        <v>5</v>
      </c>
      <c r="S2319" s="290"/>
      <c r="T2319" s="290">
        <f>VLOOKUP(VLOOKUP(G2319,Ma_KH!$A:$R,18,0)&amp;K2319,Gia_MB!$A:$F,6,0)</f>
        <v>74250</v>
      </c>
      <c r="U2319" s="291">
        <f t="shared" si="265"/>
        <v>371250</v>
      </c>
      <c r="V2319" s="290"/>
      <c r="W2319" s="292">
        <f t="shared" si="266"/>
        <v>0</v>
      </c>
      <c r="X2319" s="293" t="str">
        <f t="shared" si="267"/>
        <v>8</v>
      </c>
      <c r="Y2319" s="290"/>
      <c r="Z2319" s="291">
        <f t="shared" si="268"/>
        <v>29700</v>
      </c>
      <c r="AA2319" s="294">
        <f>VLOOKUP(G2319,Ma_KH!$A:$R,14,0)</f>
        <v>60</v>
      </c>
    </row>
    <row r="2320" spans="1:27" x14ac:dyDescent="0.25">
      <c r="A2320" s="216">
        <v>46046</v>
      </c>
      <c r="B2320" s="217">
        <v>4183608212</v>
      </c>
      <c r="C2320" s="218" t="s">
        <v>15180</v>
      </c>
      <c r="D2320" s="216">
        <v>46057</v>
      </c>
      <c r="E2320" s="219"/>
      <c r="F2320" s="218"/>
      <c r="G2320" s="268" t="s">
        <v>15430</v>
      </c>
      <c r="H2320" s="219"/>
      <c r="I2320" s="217" t="s">
        <v>15694</v>
      </c>
      <c r="J2320" s="217" t="s">
        <v>7228</v>
      </c>
      <c r="K2320" s="217" t="s">
        <v>27</v>
      </c>
      <c r="L2320" s="215" t="str">
        <f>VLOOKUP($K2320,[1]TONG_SL!$A$1:$D$65536,2,0)</f>
        <v>Chân giò heo muối 300g</v>
      </c>
      <c r="M2320" s="247"/>
      <c r="N2320" s="215" t="str">
        <f t="shared" si="264"/>
        <v>K-C6</v>
      </c>
      <c r="O2320" s="222"/>
      <c r="P2320" s="222"/>
      <c r="Q2320" s="215" t="str">
        <f>VLOOKUP(K2320,TONG_SL!$A:$D,3,0)</f>
        <v>Túi</v>
      </c>
      <c r="R2320" s="223">
        <v>14</v>
      </c>
      <c r="S2320" s="290"/>
      <c r="T2320" s="290">
        <f>VLOOKUP(VLOOKUP(G2320,Ma_KH!$A:$R,18,0)&amp;K2320,Gia_MB!$A:$F,6,0)</f>
        <v>73431</v>
      </c>
      <c r="U2320" s="291">
        <f t="shared" si="265"/>
        <v>1028034</v>
      </c>
      <c r="V2320" s="290"/>
      <c r="W2320" s="292">
        <f t="shared" si="266"/>
        <v>0</v>
      </c>
      <c r="X2320" s="293" t="str">
        <f t="shared" si="267"/>
        <v>8</v>
      </c>
      <c r="Y2320" s="290"/>
      <c r="Z2320" s="291">
        <f t="shared" si="268"/>
        <v>82242.720000000001</v>
      </c>
      <c r="AA2320" s="294">
        <f>VLOOKUP(G2320,Ma_KH!$A:$R,14,0)</f>
        <v>60</v>
      </c>
    </row>
    <row r="2321" spans="1:27" x14ac:dyDescent="0.25">
      <c r="A2321" s="216">
        <v>46046</v>
      </c>
      <c r="B2321" s="217">
        <v>4183608212</v>
      </c>
      <c r="C2321" s="218" t="s">
        <v>15180</v>
      </c>
      <c r="D2321" s="216">
        <v>46057</v>
      </c>
      <c r="E2321" s="219"/>
      <c r="F2321" s="218"/>
      <c r="G2321" s="268" t="s">
        <v>15430</v>
      </c>
      <c r="H2321" s="219"/>
      <c r="I2321" s="217" t="s">
        <v>15694</v>
      </c>
      <c r="J2321" s="217" t="s">
        <v>7228</v>
      </c>
      <c r="K2321" s="217" t="s">
        <v>30</v>
      </c>
      <c r="L2321" s="215" t="str">
        <f>VLOOKUP($K2321,[1]TONG_SL!$A$1:$D$65536,2,0)</f>
        <v>Gà muối 500g</v>
      </c>
      <c r="M2321" s="247"/>
      <c r="N2321" s="215" t="str">
        <f t="shared" si="264"/>
        <v>K-C6</v>
      </c>
      <c r="O2321" s="222"/>
      <c r="P2321" s="222"/>
      <c r="Q2321" s="215" t="str">
        <f>VLOOKUP(K2321,TONG_SL!$A:$D,3,0)</f>
        <v>Túi</v>
      </c>
      <c r="R2321" s="223">
        <v>23</v>
      </c>
      <c r="S2321" s="290"/>
      <c r="T2321" s="290">
        <f>VLOOKUP(VLOOKUP(G2321,Ma_KH!$A:$R,18,0)&amp;K2321,Gia_MB!$A:$F,6,0)</f>
        <v>116611</v>
      </c>
      <c r="U2321" s="291">
        <f t="shared" si="265"/>
        <v>2682053</v>
      </c>
      <c r="V2321" s="290"/>
      <c r="W2321" s="292">
        <f t="shared" si="266"/>
        <v>0</v>
      </c>
      <c r="X2321" s="293" t="str">
        <f t="shared" si="267"/>
        <v>8</v>
      </c>
      <c r="Y2321" s="290"/>
      <c r="Z2321" s="291">
        <f t="shared" si="268"/>
        <v>214564.24</v>
      </c>
      <c r="AA2321" s="294">
        <f>VLOOKUP(G2321,Ma_KH!$A:$R,14,0)</f>
        <v>60</v>
      </c>
    </row>
    <row r="2322" spans="1:27" x14ac:dyDescent="0.25">
      <c r="A2322" s="216">
        <v>46046</v>
      </c>
      <c r="B2322" s="217">
        <v>4183608252</v>
      </c>
      <c r="C2322" s="218" t="s">
        <v>15180</v>
      </c>
      <c r="D2322" s="216">
        <v>46057</v>
      </c>
      <c r="E2322" s="219"/>
      <c r="F2322" s="218"/>
      <c r="G2322" s="268" t="s">
        <v>15430</v>
      </c>
      <c r="H2322" s="219"/>
      <c r="I2322" s="217" t="s">
        <v>15695</v>
      </c>
      <c r="J2322" s="217" t="s">
        <v>7228</v>
      </c>
      <c r="K2322" s="217" t="s">
        <v>27</v>
      </c>
      <c r="L2322" s="215" t="str">
        <f>VLOOKUP($K2322,[1]TONG_SL!$A$1:$D$65536,2,0)</f>
        <v>Chân giò heo muối 300g</v>
      </c>
      <c r="M2322" s="247"/>
      <c r="N2322" s="215" t="str">
        <f t="shared" si="264"/>
        <v>K-C6</v>
      </c>
      <c r="O2322" s="222"/>
      <c r="P2322" s="222"/>
      <c r="Q2322" s="215" t="str">
        <f>VLOOKUP(K2322,TONG_SL!$A:$D,3,0)</f>
        <v>Túi</v>
      </c>
      <c r="R2322" s="223">
        <v>30</v>
      </c>
      <c r="S2322" s="290"/>
      <c r="T2322" s="290">
        <f>VLOOKUP(VLOOKUP(G2322,Ma_KH!$A:$R,18,0)&amp;K2322,Gia_MB!$A:$F,6,0)</f>
        <v>73431</v>
      </c>
      <c r="U2322" s="291">
        <f t="shared" si="265"/>
        <v>2202930</v>
      </c>
      <c r="V2322" s="290"/>
      <c r="W2322" s="292">
        <f t="shared" si="266"/>
        <v>0</v>
      </c>
      <c r="X2322" s="293" t="str">
        <f t="shared" si="267"/>
        <v>8</v>
      </c>
      <c r="Y2322" s="290"/>
      <c r="Z2322" s="291">
        <f t="shared" si="268"/>
        <v>176234.4</v>
      </c>
      <c r="AA2322" s="294">
        <f>VLOOKUP(G2322,Ma_KH!$A:$R,14,0)</f>
        <v>60</v>
      </c>
    </row>
    <row r="2323" spans="1:27" x14ac:dyDescent="0.25">
      <c r="A2323" s="216">
        <v>46046</v>
      </c>
      <c r="B2323" s="217">
        <v>4183608252</v>
      </c>
      <c r="C2323" s="218" t="s">
        <v>15180</v>
      </c>
      <c r="D2323" s="216">
        <v>46057</v>
      </c>
      <c r="E2323" s="219"/>
      <c r="F2323" s="218"/>
      <c r="G2323" s="268" t="s">
        <v>15430</v>
      </c>
      <c r="H2323" s="219"/>
      <c r="I2323" s="217" t="s">
        <v>15695</v>
      </c>
      <c r="J2323" s="217" t="s">
        <v>7228</v>
      </c>
      <c r="K2323" s="217" t="s">
        <v>30</v>
      </c>
      <c r="L2323" s="215" t="str">
        <f>VLOOKUP($K2323,[1]TONG_SL!$A$1:$D$65536,2,0)</f>
        <v>Gà muối 500g</v>
      </c>
      <c r="M2323" s="247"/>
      <c r="N2323" s="215" t="str">
        <f t="shared" si="264"/>
        <v>K-C6</v>
      </c>
      <c r="O2323" s="222"/>
      <c r="P2323" s="222"/>
      <c r="Q2323" s="215" t="str">
        <f>VLOOKUP(K2323,TONG_SL!$A:$D,3,0)</f>
        <v>Túi</v>
      </c>
      <c r="R2323" s="223">
        <v>27</v>
      </c>
      <c r="S2323" s="290"/>
      <c r="T2323" s="290">
        <f>VLOOKUP(VLOOKUP(G2323,Ma_KH!$A:$R,18,0)&amp;K2323,Gia_MB!$A:$F,6,0)</f>
        <v>116611</v>
      </c>
      <c r="U2323" s="291">
        <f t="shared" si="265"/>
        <v>3148497</v>
      </c>
      <c r="V2323" s="290"/>
      <c r="W2323" s="292">
        <f t="shared" si="266"/>
        <v>0</v>
      </c>
      <c r="X2323" s="293" t="str">
        <f t="shared" si="267"/>
        <v>8</v>
      </c>
      <c r="Y2323" s="290"/>
      <c r="Z2323" s="291">
        <f t="shared" si="268"/>
        <v>251879.76</v>
      </c>
      <c r="AA2323" s="294">
        <f>VLOOKUP(G2323,Ma_KH!$A:$R,14,0)</f>
        <v>60</v>
      </c>
    </row>
    <row r="2324" spans="1:27" x14ac:dyDescent="0.25">
      <c r="A2324" s="216">
        <v>46046</v>
      </c>
      <c r="B2324" s="217">
        <v>4183607797</v>
      </c>
      <c r="C2324" s="218" t="s">
        <v>15180</v>
      </c>
      <c r="D2324" s="216">
        <v>46057</v>
      </c>
      <c r="E2324" s="219"/>
      <c r="F2324" s="218"/>
      <c r="G2324" s="268" t="s">
        <v>15430</v>
      </c>
      <c r="H2324" s="219"/>
      <c r="I2324" s="217" t="s">
        <v>15696</v>
      </c>
      <c r="J2324" s="217" t="s">
        <v>7228</v>
      </c>
      <c r="K2324" s="217" t="s">
        <v>30</v>
      </c>
      <c r="L2324" s="215" t="str">
        <f>VLOOKUP($K2324,[1]TONG_SL!$A$1:$D$65536,2,0)</f>
        <v>Gà muối 500g</v>
      </c>
      <c r="M2324" s="247"/>
      <c r="N2324" s="215" t="str">
        <f t="shared" si="264"/>
        <v>K-C6</v>
      </c>
      <c r="O2324" s="222"/>
      <c r="P2324" s="222"/>
      <c r="Q2324" s="215" t="str">
        <f>VLOOKUP(K2324,TONG_SL!$A:$D,3,0)</f>
        <v>Túi</v>
      </c>
      <c r="R2324" s="223">
        <v>15</v>
      </c>
      <c r="S2324" s="290"/>
      <c r="T2324" s="290">
        <f>VLOOKUP(VLOOKUP(G2324,Ma_KH!$A:$R,18,0)&amp;K2324,Gia_MB!$A:$F,6,0)</f>
        <v>116611</v>
      </c>
      <c r="U2324" s="291">
        <f t="shared" si="265"/>
        <v>1749165</v>
      </c>
      <c r="V2324" s="290"/>
      <c r="W2324" s="292">
        <f t="shared" si="266"/>
        <v>0</v>
      </c>
      <c r="X2324" s="293" t="str">
        <f t="shared" si="267"/>
        <v>8</v>
      </c>
      <c r="Y2324" s="290"/>
      <c r="Z2324" s="291">
        <f t="shared" si="268"/>
        <v>139933.20000000001</v>
      </c>
      <c r="AA2324" s="294">
        <f>VLOOKUP(G2324,Ma_KH!$A:$R,14,0)</f>
        <v>60</v>
      </c>
    </row>
    <row r="2325" spans="1:27" x14ac:dyDescent="0.25">
      <c r="A2325" s="216">
        <v>46046</v>
      </c>
      <c r="B2325" s="217">
        <v>4183607797</v>
      </c>
      <c r="C2325" s="218" t="s">
        <v>15180</v>
      </c>
      <c r="D2325" s="216">
        <v>46057</v>
      </c>
      <c r="E2325" s="219"/>
      <c r="F2325" s="218"/>
      <c r="G2325" s="268" t="s">
        <v>15430</v>
      </c>
      <c r="H2325" s="219"/>
      <c r="I2325" s="217" t="s">
        <v>15696</v>
      </c>
      <c r="J2325" s="217" t="s">
        <v>7228</v>
      </c>
      <c r="K2325" s="217" t="s">
        <v>27</v>
      </c>
      <c r="L2325" s="215" t="str">
        <f>VLOOKUP($K2325,[1]TONG_SL!$A$1:$D$65536,2,0)</f>
        <v>Chân giò heo muối 300g</v>
      </c>
      <c r="M2325" s="247"/>
      <c r="N2325" s="215" t="str">
        <f t="shared" si="264"/>
        <v>K-C6</v>
      </c>
      <c r="O2325" s="222"/>
      <c r="P2325" s="222"/>
      <c r="Q2325" s="215" t="str">
        <f>VLOOKUP(K2325,TONG_SL!$A:$D,3,0)</f>
        <v>Túi</v>
      </c>
      <c r="R2325" s="223">
        <v>20</v>
      </c>
      <c r="S2325" s="290"/>
      <c r="T2325" s="290">
        <f>VLOOKUP(VLOOKUP(G2325,Ma_KH!$A:$R,18,0)&amp;K2325,Gia_MB!$A:$F,6,0)</f>
        <v>73431</v>
      </c>
      <c r="U2325" s="291">
        <f t="shared" si="265"/>
        <v>1468620</v>
      </c>
      <c r="V2325" s="290"/>
      <c r="W2325" s="292">
        <f t="shared" si="266"/>
        <v>0</v>
      </c>
      <c r="X2325" s="293" t="str">
        <f t="shared" si="267"/>
        <v>8</v>
      </c>
      <c r="Y2325" s="290"/>
      <c r="Z2325" s="291">
        <f t="shared" si="268"/>
        <v>117489.60000000001</v>
      </c>
      <c r="AA2325" s="294">
        <f>VLOOKUP(G2325,Ma_KH!$A:$R,14,0)</f>
        <v>60</v>
      </c>
    </row>
    <row r="2326" spans="1:27" x14ac:dyDescent="0.25">
      <c r="A2326" s="216">
        <v>46046</v>
      </c>
      <c r="B2326" s="217">
        <v>4183607797</v>
      </c>
      <c r="C2326" s="218" t="s">
        <v>15180</v>
      </c>
      <c r="D2326" s="216">
        <v>46057</v>
      </c>
      <c r="E2326" s="219"/>
      <c r="F2326" s="218"/>
      <c r="G2326" s="268" t="s">
        <v>15430</v>
      </c>
      <c r="H2326" s="219"/>
      <c r="I2326" s="217" t="s">
        <v>15696</v>
      </c>
      <c r="J2326" s="217" t="s">
        <v>7228</v>
      </c>
      <c r="K2326" s="217" t="s">
        <v>30</v>
      </c>
      <c r="L2326" s="215" t="str">
        <f>VLOOKUP($K2326,[1]TONG_SL!$A$1:$D$65536,2,0)</f>
        <v>Gà muối 500g</v>
      </c>
      <c r="M2326" s="247"/>
      <c r="N2326" s="215" t="str">
        <f t="shared" si="264"/>
        <v>K-C6</v>
      </c>
      <c r="O2326" s="222"/>
      <c r="P2326" s="222"/>
      <c r="Q2326" s="215" t="str">
        <f>VLOOKUP(K2326,TONG_SL!$A:$D,3,0)</f>
        <v>Túi</v>
      </c>
      <c r="R2326" s="223">
        <v>10</v>
      </c>
      <c r="S2326" s="290"/>
      <c r="T2326" s="290">
        <f>VLOOKUP(VLOOKUP(G2326,Ma_KH!$A:$R,18,0)&amp;K2326,Gia_MB!$A:$F,6,0)</f>
        <v>116611</v>
      </c>
      <c r="U2326" s="291">
        <f t="shared" si="265"/>
        <v>1166110</v>
      </c>
      <c r="V2326" s="290"/>
      <c r="W2326" s="292">
        <f t="shared" si="266"/>
        <v>0</v>
      </c>
      <c r="X2326" s="293" t="str">
        <f t="shared" si="267"/>
        <v>8</v>
      </c>
      <c r="Y2326" s="290"/>
      <c r="Z2326" s="291">
        <f t="shared" si="268"/>
        <v>93288.8</v>
      </c>
      <c r="AA2326" s="294">
        <f>VLOOKUP(G2326,Ma_KH!$A:$R,14,0)</f>
        <v>60</v>
      </c>
    </row>
    <row r="2327" spans="1:27" x14ac:dyDescent="0.25">
      <c r="A2327" s="280">
        <v>46055</v>
      </c>
      <c r="B2327" s="281" t="s">
        <v>15697</v>
      </c>
      <c r="C2327" s="328" t="s">
        <v>15180</v>
      </c>
      <c r="D2327" s="280">
        <v>46057</v>
      </c>
      <c r="E2327" s="219"/>
      <c r="F2327" s="218"/>
      <c r="G2327" s="268" t="s">
        <v>15430</v>
      </c>
      <c r="H2327" s="219"/>
      <c r="I2327" s="217" t="s">
        <v>15697</v>
      </c>
      <c r="J2327" s="217" t="s">
        <v>7228</v>
      </c>
      <c r="K2327" s="217" t="s">
        <v>30</v>
      </c>
      <c r="L2327" s="215" t="str">
        <f>VLOOKUP($K2327,[1]TONG_SL!$A$1:$D$65536,2,0)</f>
        <v>Gà muối 500g</v>
      </c>
      <c r="M2327" s="247"/>
      <c r="N2327" s="215" t="str">
        <f t="shared" si="264"/>
        <v>K-C6</v>
      </c>
      <c r="O2327" s="222"/>
      <c r="P2327" s="222"/>
      <c r="Q2327" s="215" t="str">
        <f>VLOOKUP(K2327,TONG_SL!$A:$D,3,0)</f>
        <v>Túi</v>
      </c>
      <c r="R2327" s="223">
        <v>10</v>
      </c>
      <c r="S2327" s="290"/>
      <c r="T2327" s="290">
        <f>VLOOKUP(VLOOKUP(G2327,Ma_KH!$A:$R,18,0)&amp;K2327,Gia_MB!$A:$F,6,0)</f>
        <v>116611</v>
      </c>
      <c r="U2327" s="291">
        <f t="shared" si="265"/>
        <v>1166110</v>
      </c>
      <c r="V2327" s="290"/>
      <c r="W2327" s="292">
        <f t="shared" si="266"/>
        <v>0</v>
      </c>
      <c r="X2327" s="293" t="str">
        <f t="shared" si="267"/>
        <v>8</v>
      </c>
      <c r="Y2327" s="290"/>
      <c r="Z2327" s="291">
        <f t="shared" si="268"/>
        <v>93288.8</v>
      </c>
      <c r="AA2327" s="294">
        <f>VLOOKUP(G2327,Ma_KH!$A:$R,14,0)</f>
        <v>60</v>
      </c>
    </row>
    <row r="2328" spans="1:27" x14ac:dyDescent="0.25">
      <c r="A2328" s="280">
        <v>46055</v>
      </c>
      <c r="B2328" s="281" t="s">
        <v>15697</v>
      </c>
      <c r="C2328" s="328" t="s">
        <v>15180</v>
      </c>
      <c r="D2328" s="280">
        <v>46057</v>
      </c>
      <c r="E2328" s="219"/>
      <c r="F2328" s="218"/>
      <c r="G2328" s="268" t="s">
        <v>15430</v>
      </c>
      <c r="H2328" s="219"/>
      <c r="I2328" s="217" t="s">
        <v>15697</v>
      </c>
      <c r="J2328" s="217" t="s">
        <v>7228</v>
      </c>
      <c r="K2328" s="217" t="s">
        <v>27</v>
      </c>
      <c r="L2328" s="215" t="str">
        <f>VLOOKUP($K2328,[1]TONG_SL!$A$1:$D$65536,2,0)</f>
        <v>Chân giò heo muối 300g</v>
      </c>
      <c r="M2328" s="247"/>
      <c r="N2328" s="215" t="str">
        <f t="shared" si="264"/>
        <v>K-C6</v>
      </c>
      <c r="O2328" s="222"/>
      <c r="P2328" s="222"/>
      <c r="Q2328" s="215" t="str">
        <f>VLOOKUP(K2328,TONG_SL!$A:$D,3,0)</f>
        <v>Túi</v>
      </c>
      <c r="R2328" s="223">
        <v>15</v>
      </c>
      <c r="S2328" s="290"/>
      <c r="T2328" s="290">
        <f>VLOOKUP(VLOOKUP(G2328,Ma_KH!$A:$R,18,0)&amp;K2328,Gia_MB!$A:$F,6,0)</f>
        <v>73431</v>
      </c>
      <c r="U2328" s="291">
        <f t="shared" si="265"/>
        <v>1101465</v>
      </c>
      <c r="V2328" s="290"/>
      <c r="W2328" s="292">
        <f t="shared" si="266"/>
        <v>0</v>
      </c>
      <c r="X2328" s="293" t="str">
        <f t="shared" si="267"/>
        <v>8</v>
      </c>
      <c r="Y2328" s="290"/>
      <c r="Z2328" s="291">
        <f t="shared" si="268"/>
        <v>88117.2</v>
      </c>
      <c r="AA2328" s="294">
        <f>VLOOKUP(G2328,Ma_KH!$A:$R,14,0)</f>
        <v>60</v>
      </c>
    </row>
    <row r="2329" spans="1:27" x14ac:dyDescent="0.25">
      <c r="A2329" s="280">
        <v>46055</v>
      </c>
      <c r="B2329" s="281" t="s">
        <v>15697</v>
      </c>
      <c r="C2329" s="328" t="s">
        <v>15180</v>
      </c>
      <c r="D2329" s="280">
        <v>46057</v>
      </c>
      <c r="E2329" s="219"/>
      <c r="F2329" s="218"/>
      <c r="G2329" s="268" t="s">
        <v>15430</v>
      </c>
      <c r="H2329" s="219"/>
      <c r="I2329" s="217" t="s">
        <v>15697</v>
      </c>
      <c r="J2329" s="217" t="s">
        <v>7228</v>
      </c>
      <c r="K2329" s="217" t="s">
        <v>32</v>
      </c>
      <c r="L2329" s="215" t="str">
        <f>VLOOKUP($K2329,[1]TONG_SL!$A$1:$D$65536,2,0)</f>
        <v>Giò Tai Lưỡi Xào 250g</v>
      </c>
      <c r="M2329" s="247"/>
      <c r="N2329" s="215" t="str">
        <f t="shared" si="264"/>
        <v>K-C6</v>
      </c>
      <c r="O2329" s="222"/>
      <c r="P2329" s="222"/>
      <c r="Q2329" s="215" t="str">
        <f>VLOOKUP(K2329,TONG_SL!$A:$D,3,0)</f>
        <v>Túi</v>
      </c>
      <c r="R2329" s="223">
        <v>5</v>
      </c>
      <c r="S2329" s="290"/>
      <c r="T2329" s="290">
        <f>VLOOKUP(VLOOKUP(G2329,Ma_KH!$A:$R,18,0)&amp;K2329,Gia_MB!$A:$F,6,0)</f>
        <v>50182</v>
      </c>
      <c r="U2329" s="291">
        <f t="shared" si="265"/>
        <v>250910</v>
      </c>
      <c r="V2329" s="290"/>
      <c r="W2329" s="292">
        <f t="shared" si="266"/>
        <v>0</v>
      </c>
      <c r="X2329" s="293" t="str">
        <f t="shared" si="267"/>
        <v>8</v>
      </c>
      <c r="Y2329" s="290"/>
      <c r="Z2329" s="291">
        <f t="shared" si="268"/>
        <v>20072.8</v>
      </c>
      <c r="AA2329" s="294">
        <f>VLOOKUP(G2329,Ma_KH!$A:$R,14,0)</f>
        <v>60</v>
      </c>
    </row>
    <row r="2330" spans="1:27" x14ac:dyDescent="0.25">
      <c r="A2330" s="280">
        <v>46055</v>
      </c>
      <c r="B2330" s="281" t="s">
        <v>15697</v>
      </c>
      <c r="C2330" s="328" t="s">
        <v>15180</v>
      </c>
      <c r="D2330" s="280">
        <v>46057</v>
      </c>
      <c r="E2330" s="219"/>
      <c r="F2330" s="218"/>
      <c r="G2330" s="268" t="s">
        <v>15430</v>
      </c>
      <c r="H2330" s="219"/>
      <c r="I2330" s="217" t="s">
        <v>15697</v>
      </c>
      <c r="J2330" s="217" t="s">
        <v>7228</v>
      </c>
      <c r="K2330" s="217" t="s">
        <v>48</v>
      </c>
      <c r="L2330" s="215" t="str">
        <f>VLOOKUP($K2330,[1]TONG_SL!$A$1:$D$65536,2,0)</f>
        <v>Mọc Nấm Hương 250g</v>
      </c>
      <c r="M2330" s="247"/>
      <c r="N2330" s="215" t="str">
        <f t="shared" si="264"/>
        <v>K-C6</v>
      </c>
      <c r="O2330" s="222"/>
      <c r="P2330" s="222"/>
      <c r="Q2330" s="215" t="str">
        <f>VLOOKUP(K2330,TONG_SL!$A:$D,3,0)</f>
        <v>Túi</v>
      </c>
      <c r="R2330" s="223">
        <v>5</v>
      </c>
      <c r="S2330" s="290"/>
      <c r="T2330" s="290">
        <f>VLOOKUP(VLOOKUP(G2330,Ma_KH!$A:$R,18,0)&amp;K2330,Gia_MB!$A:$F,6,0)</f>
        <v>46000</v>
      </c>
      <c r="U2330" s="291">
        <f t="shared" si="265"/>
        <v>230000</v>
      </c>
      <c r="V2330" s="290"/>
      <c r="W2330" s="292">
        <f t="shared" si="266"/>
        <v>0</v>
      </c>
      <c r="X2330" s="293" t="str">
        <f t="shared" si="267"/>
        <v>8</v>
      </c>
      <c r="Y2330" s="290"/>
      <c r="Z2330" s="291">
        <f t="shared" si="268"/>
        <v>18400</v>
      </c>
      <c r="AA2330" s="294">
        <f>VLOOKUP(G2330,Ma_KH!$A:$R,14,0)</f>
        <v>60</v>
      </c>
    </row>
    <row r="2331" spans="1:27" x14ac:dyDescent="0.25">
      <c r="A2331" s="280">
        <v>46055</v>
      </c>
      <c r="B2331" s="281" t="s">
        <v>15697</v>
      </c>
      <c r="C2331" s="328" t="s">
        <v>15180</v>
      </c>
      <c r="D2331" s="280">
        <v>46057</v>
      </c>
      <c r="E2331" s="219"/>
      <c r="F2331" s="218"/>
      <c r="G2331" s="268" t="s">
        <v>15430</v>
      </c>
      <c r="H2331" s="219"/>
      <c r="I2331" s="217" t="s">
        <v>15697</v>
      </c>
      <c r="J2331" s="217" t="s">
        <v>7228</v>
      </c>
      <c r="K2331" s="217" t="s">
        <v>37</v>
      </c>
      <c r="L2331" s="215" t="str">
        <f>VLOOKUP($K2331,[1]TONG_SL!$A$1:$D$65536,2,0)</f>
        <v>Chả cốm 300g</v>
      </c>
      <c r="M2331" s="247"/>
      <c r="N2331" s="215" t="str">
        <f t="shared" si="264"/>
        <v>K-C6</v>
      </c>
      <c r="O2331" s="222"/>
      <c r="P2331" s="222"/>
      <c r="Q2331" s="215" t="str">
        <f>VLOOKUP(K2331,TONG_SL!$A:$D,3,0)</f>
        <v>Túi</v>
      </c>
      <c r="R2331" s="223">
        <v>5</v>
      </c>
      <c r="S2331" s="290"/>
      <c r="T2331" s="290">
        <f>VLOOKUP(VLOOKUP(G2331,Ma_KH!$A:$R,18,0)&amp;K2331,Gia_MB!$A:$F,6,0)</f>
        <v>74250</v>
      </c>
      <c r="U2331" s="291">
        <f t="shared" si="265"/>
        <v>371250</v>
      </c>
      <c r="V2331" s="290"/>
      <c r="W2331" s="292">
        <f t="shared" si="266"/>
        <v>0</v>
      </c>
      <c r="X2331" s="293" t="str">
        <f t="shared" si="267"/>
        <v>8</v>
      </c>
      <c r="Y2331" s="290"/>
      <c r="Z2331" s="291">
        <f t="shared" si="268"/>
        <v>29700</v>
      </c>
      <c r="AA2331" s="294">
        <f>VLOOKUP(G2331,Ma_KH!$A:$R,14,0)</f>
        <v>60</v>
      </c>
    </row>
    <row r="2332" spans="1:27" x14ac:dyDescent="0.25">
      <c r="A2332" s="216">
        <v>46046</v>
      </c>
      <c r="B2332" s="217" t="s">
        <v>15985</v>
      </c>
      <c r="C2332" s="218" t="s">
        <v>15180</v>
      </c>
      <c r="D2332" s="216">
        <v>46057</v>
      </c>
      <c r="E2332" s="219"/>
      <c r="F2332" s="218"/>
      <c r="G2332" s="268" t="s">
        <v>15430</v>
      </c>
      <c r="H2332" s="219"/>
      <c r="I2332" s="217" t="s">
        <v>15698</v>
      </c>
      <c r="J2332" s="217" t="s">
        <v>7228</v>
      </c>
      <c r="K2332" s="217" t="s">
        <v>30</v>
      </c>
      <c r="L2332" s="215" t="str">
        <f>VLOOKUP($K2332,[1]TONG_SL!$A$1:$D$65536,2,0)</f>
        <v>Gà muối 500g</v>
      </c>
      <c r="M2332" s="247"/>
      <c r="N2332" s="215" t="str">
        <f t="shared" si="264"/>
        <v>K-C6</v>
      </c>
      <c r="O2332" s="222"/>
      <c r="P2332" s="222"/>
      <c r="Q2332" s="215" t="str">
        <f>VLOOKUP(K2332,TONG_SL!$A:$D,3,0)</f>
        <v>Túi</v>
      </c>
      <c r="R2332" s="223">
        <v>23</v>
      </c>
      <c r="S2332" s="290"/>
      <c r="T2332" s="290">
        <f>VLOOKUP(VLOOKUP(G2332,Ma_KH!$A:$R,18,0)&amp;K2332,Gia_MB!$A:$F,6,0)</f>
        <v>116611</v>
      </c>
      <c r="U2332" s="291">
        <f t="shared" si="265"/>
        <v>2682053</v>
      </c>
      <c r="V2332" s="290"/>
      <c r="W2332" s="292">
        <f t="shared" si="266"/>
        <v>0</v>
      </c>
      <c r="X2332" s="293" t="str">
        <f t="shared" si="267"/>
        <v>8</v>
      </c>
      <c r="Y2332" s="290"/>
      <c r="Z2332" s="291">
        <f t="shared" si="268"/>
        <v>214564.24</v>
      </c>
      <c r="AA2332" s="294">
        <f>VLOOKUP(G2332,Ma_KH!$A:$R,14,0)</f>
        <v>60</v>
      </c>
    </row>
    <row r="2333" spans="1:27" x14ac:dyDescent="0.25">
      <c r="A2333" s="216">
        <v>46046</v>
      </c>
      <c r="B2333" s="217" t="s">
        <v>15985</v>
      </c>
      <c r="C2333" s="218" t="s">
        <v>15180</v>
      </c>
      <c r="D2333" s="216">
        <v>46057</v>
      </c>
      <c r="E2333" s="219"/>
      <c r="F2333" s="218"/>
      <c r="G2333" s="268" t="s">
        <v>15430</v>
      </c>
      <c r="H2333" s="219"/>
      <c r="I2333" s="217" t="s">
        <v>15698</v>
      </c>
      <c r="J2333" s="217" t="s">
        <v>7228</v>
      </c>
      <c r="K2333" s="217" t="s">
        <v>27</v>
      </c>
      <c r="L2333" s="215" t="str">
        <f>VLOOKUP($K2333,[1]TONG_SL!$A$1:$D$65536,2,0)</f>
        <v>Chân giò heo muối 300g</v>
      </c>
      <c r="M2333" s="247"/>
      <c r="N2333" s="215" t="str">
        <f t="shared" si="264"/>
        <v>K-C6</v>
      </c>
      <c r="O2333" s="222"/>
      <c r="P2333" s="222"/>
      <c r="Q2333" s="215" t="str">
        <f>VLOOKUP(K2333,TONG_SL!$A:$D,3,0)</f>
        <v>Túi</v>
      </c>
      <c r="R2333" s="223">
        <v>15</v>
      </c>
      <c r="S2333" s="290"/>
      <c r="T2333" s="290">
        <f>VLOOKUP(VLOOKUP(G2333,Ma_KH!$A:$R,18,0)&amp;K2333,Gia_MB!$A:$F,6,0)</f>
        <v>73431</v>
      </c>
      <c r="U2333" s="291">
        <f t="shared" si="265"/>
        <v>1101465</v>
      </c>
      <c r="V2333" s="290"/>
      <c r="W2333" s="292">
        <f t="shared" si="266"/>
        <v>0</v>
      </c>
      <c r="X2333" s="293" t="str">
        <f t="shared" si="267"/>
        <v>8</v>
      </c>
      <c r="Y2333" s="290"/>
      <c r="Z2333" s="291">
        <f t="shared" si="268"/>
        <v>88117.2</v>
      </c>
      <c r="AA2333" s="294">
        <f>VLOOKUP(G2333,Ma_KH!$A:$R,14,0)</f>
        <v>60</v>
      </c>
    </row>
    <row r="2334" spans="1:27" x14ac:dyDescent="0.25">
      <c r="A2334" s="280">
        <v>46046</v>
      </c>
      <c r="B2334" s="281">
        <v>4183607653</v>
      </c>
      <c r="C2334" s="328" t="s">
        <v>15180</v>
      </c>
      <c r="D2334" s="280">
        <v>46057</v>
      </c>
      <c r="E2334" s="219"/>
      <c r="F2334" s="218"/>
      <c r="G2334" s="268" t="s">
        <v>15430</v>
      </c>
      <c r="H2334" s="219"/>
      <c r="I2334" s="217" t="s">
        <v>15699</v>
      </c>
      <c r="J2334" s="217" t="s">
        <v>7228</v>
      </c>
      <c r="K2334" s="217" t="s">
        <v>27</v>
      </c>
      <c r="L2334" s="215" t="str">
        <f>VLOOKUP($K2334,[1]TONG_SL!$A$1:$D$65536,2,0)</f>
        <v>Chân giò heo muối 300g</v>
      </c>
      <c r="M2334" s="247"/>
      <c r="N2334" s="215" t="str">
        <f t="shared" si="264"/>
        <v>K-C6</v>
      </c>
      <c r="O2334" s="222"/>
      <c r="P2334" s="222"/>
      <c r="Q2334" s="215" t="str">
        <f>VLOOKUP(K2334,TONG_SL!$A:$D,3,0)</f>
        <v>Túi</v>
      </c>
      <c r="R2334" s="223">
        <v>10</v>
      </c>
      <c r="S2334" s="290"/>
      <c r="T2334" s="290">
        <f>VLOOKUP(VLOOKUP(G2334,Ma_KH!$A:$R,18,0)&amp;K2334,Gia_MB!$A:$F,6,0)</f>
        <v>73431</v>
      </c>
      <c r="U2334" s="291">
        <f t="shared" si="265"/>
        <v>734310</v>
      </c>
      <c r="V2334" s="290"/>
      <c r="W2334" s="292">
        <f t="shared" si="266"/>
        <v>0</v>
      </c>
      <c r="X2334" s="293" t="str">
        <f t="shared" si="267"/>
        <v>8</v>
      </c>
      <c r="Y2334" s="290"/>
      <c r="Z2334" s="291">
        <f t="shared" si="268"/>
        <v>58744.800000000003</v>
      </c>
      <c r="AA2334" s="294">
        <f>VLOOKUP(G2334,Ma_KH!$A:$R,14,0)</f>
        <v>60</v>
      </c>
    </row>
    <row r="2335" spans="1:27" x14ac:dyDescent="0.25">
      <c r="A2335" s="280">
        <v>46046</v>
      </c>
      <c r="B2335" s="281">
        <v>4183607653</v>
      </c>
      <c r="C2335" s="328" t="s">
        <v>15180</v>
      </c>
      <c r="D2335" s="280">
        <v>46057</v>
      </c>
      <c r="E2335" s="219"/>
      <c r="F2335" s="218"/>
      <c r="G2335" s="268" t="s">
        <v>15430</v>
      </c>
      <c r="H2335" s="219"/>
      <c r="I2335" s="217" t="s">
        <v>15699</v>
      </c>
      <c r="J2335" s="217" t="s">
        <v>7228</v>
      </c>
      <c r="K2335" s="217" t="s">
        <v>32</v>
      </c>
      <c r="L2335" s="215" t="str">
        <f>VLOOKUP($K2335,[1]TONG_SL!$A$1:$D$65536,2,0)</f>
        <v>Giò Tai Lưỡi Xào 250g</v>
      </c>
      <c r="M2335" s="247"/>
      <c r="N2335" s="215" t="str">
        <f t="shared" si="264"/>
        <v>K-C6</v>
      </c>
      <c r="O2335" s="222"/>
      <c r="P2335" s="222"/>
      <c r="Q2335" s="215" t="str">
        <f>VLOOKUP(K2335,TONG_SL!$A:$D,3,0)</f>
        <v>Túi</v>
      </c>
      <c r="R2335" s="223">
        <v>5</v>
      </c>
      <c r="S2335" s="290"/>
      <c r="T2335" s="290">
        <f>VLOOKUP(VLOOKUP(G2335,Ma_KH!$A:$R,18,0)&amp;K2335,Gia_MB!$A:$F,6,0)</f>
        <v>50182</v>
      </c>
      <c r="U2335" s="291">
        <f t="shared" si="265"/>
        <v>250910</v>
      </c>
      <c r="V2335" s="290"/>
      <c r="W2335" s="292">
        <f t="shared" si="266"/>
        <v>0</v>
      </c>
      <c r="X2335" s="293" t="str">
        <f t="shared" si="267"/>
        <v>8</v>
      </c>
      <c r="Y2335" s="290"/>
      <c r="Z2335" s="291">
        <f t="shared" si="268"/>
        <v>20072.8</v>
      </c>
      <c r="AA2335" s="294">
        <f>VLOOKUP(G2335,Ma_KH!$A:$R,14,0)</f>
        <v>60</v>
      </c>
    </row>
    <row r="2336" spans="1:27" x14ac:dyDescent="0.25">
      <c r="A2336" s="280">
        <v>46046</v>
      </c>
      <c r="B2336" s="281">
        <v>4183607653</v>
      </c>
      <c r="C2336" s="328" t="s">
        <v>15180</v>
      </c>
      <c r="D2336" s="280">
        <v>46057</v>
      </c>
      <c r="E2336" s="219"/>
      <c r="F2336" s="218"/>
      <c r="G2336" s="268" t="s">
        <v>15430</v>
      </c>
      <c r="H2336" s="219"/>
      <c r="I2336" s="217" t="s">
        <v>15699</v>
      </c>
      <c r="J2336" s="217" t="s">
        <v>7228</v>
      </c>
      <c r="K2336" s="217" t="s">
        <v>30</v>
      </c>
      <c r="L2336" s="215" t="str">
        <f>VLOOKUP($K2336,[1]TONG_SL!$A$1:$D$65536,2,0)</f>
        <v>Gà muối 500g</v>
      </c>
      <c r="M2336" s="247"/>
      <c r="N2336" s="215" t="str">
        <f t="shared" si="264"/>
        <v>K-C6</v>
      </c>
      <c r="O2336" s="222"/>
      <c r="P2336" s="222"/>
      <c r="Q2336" s="215" t="str">
        <f>VLOOKUP(K2336,TONG_SL!$A:$D,3,0)</f>
        <v>Túi</v>
      </c>
      <c r="R2336" s="223">
        <v>32</v>
      </c>
      <c r="S2336" s="290"/>
      <c r="T2336" s="290">
        <f>VLOOKUP(VLOOKUP(G2336,Ma_KH!$A:$R,18,0)&amp;K2336,Gia_MB!$A:$F,6,0)</f>
        <v>116611</v>
      </c>
      <c r="U2336" s="291">
        <f t="shared" si="265"/>
        <v>3731552</v>
      </c>
      <c r="V2336" s="290"/>
      <c r="W2336" s="292">
        <f t="shared" si="266"/>
        <v>0</v>
      </c>
      <c r="X2336" s="293" t="str">
        <f t="shared" si="267"/>
        <v>8</v>
      </c>
      <c r="Y2336" s="290"/>
      <c r="Z2336" s="291">
        <f t="shared" si="268"/>
        <v>298524.16000000003</v>
      </c>
      <c r="AA2336" s="294">
        <f>VLOOKUP(G2336,Ma_KH!$A:$R,14,0)</f>
        <v>60</v>
      </c>
    </row>
    <row r="2337" spans="1:27" x14ac:dyDescent="0.25">
      <c r="A2337" s="216">
        <v>46046</v>
      </c>
      <c r="B2337" s="217">
        <v>4183608170</v>
      </c>
      <c r="C2337" s="218" t="s">
        <v>15180</v>
      </c>
      <c r="D2337" s="216">
        <v>46057</v>
      </c>
      <c r="E2337" s="219"/>
      <c r="F2337" s="218"/>
      <c r="G2337" s="268" t="s">
        <v>15430</v>
      </c>
      <c r="H2337" s="219"/>
      <c r="I2337" s="217" t="s">
        <v>15700</v>
      </c>
      <c r="J2337" s="217" t="s">
        <v>7228</v>
      </c>
      <c r="K2337" s="217" t="s">
        <v>48</v>
      </c>
      <c r="L2337" s="215" t="str">
        <f>VLOOKUP($K2337,[1]TONG_SL!$A$1:$D$65536,2,0)</f>
        <v>Mọc Nấm Hương 250g</v>
      </c>
      <c r="M2337" s="247"/>
      <c r="N2337" s="215" t="str">
        <f t="shared" si="264"/>
        <v>K-C6</v>
      </c>
      <c r="O2337" s="222"/>
      <c r="P2337" s="222"/>
      <c r="Q2337" s="215" t="str">
        <f>VLOOKUP(K2337,TONG_SL!$A:$D,3,0)</f>
        <v>Túi</v>
      </c>
      <c r="R2337" s="223">
        <v>2</v>
      </c>
      <c r="S2337" s="290"/>
      <c r="T2337" s="290">
        <f>VLOOKUP(VLOOKUP(G2337,Ma_KH!$A:$R,18,0)&amp;K2337,Gia_MB!$A:$F,6,0)</f>
        <v>46000</v>
      </c>
      <c r="U2337" s="291">
        <f t="shared" si="265"/>
        <v>92000</v>
      </c>
      <c r="V2337" s="290"/>
      <c r="W2337" s="292">
        <f t="shared" si="266"/>
        <v>0</v>
      </c>
      <c r="X2337" s="293" t="str">
        <f t="shared" si="267"/>
        <v>8</v>
      </c>
      <c r="Y2337" s="290"/>
      <c r="Z2337" s="291">
        <f t="shared" si="268"/>
        <v>7360</v>
      </c>
      <c r="AA2337" s="294">
        <f>VLOOKUP(G2337,Ma_KH!$A:$R,14,0)</f>
        <v>60</v>
      </c>
    </row>
    <row r="2338" spans="1:27" x14ac:dyDescent="0.25">
      <c r="A2338" s="216">
        <v>46046</v>
      </c>
      <c r="B2338" s="217">
        <v>4183608170</v>
      </c>
      <c r="C2338" s="218" t="s">
        <v>15180</v>
      </c>
      <c r="D2338" s="216">
        <v>46057</v>
      </c>
      <c r="E2338" s="219"/>
      <c r="F2338" s="218"/>
      <c r="G2338" s="268" t="s">
        <v>15430</v>
      </c>
      <c r="H2338" s="219"/>
      <c r="I2338" s="217" t="s">
        <v>15700</v>
      </c>
      <c r="J2338" s="217" t="s">
        <v>7228</v>
      </c>
      <c r="K2338" s="217" t="s">
        <v>27</v>
      </c>
      <c r="L2338" s="215" t="str">
        <f>VLOOKUP($K2338,[1]TONG_SL!$A$1:$D$65536,2,0)</f>
        <v>Chân giò heo muối 300g</v>
      </c>
      <c r="M2338" s="247"/>
      <c r="N2338" s="215" t="str">
        <f t="shared" si="264"/>
        <v>K-C6</v>
      </c>
      <c r="O2338" s="222"/>
      <c r="P2338" s="222"/>
      <c r="Q2338" s="215" t="str">
        <f>VLOOKUP(K2338,TONG_SL!$A:$D,3,0)</f>
        <v>Túi</v>
      </c>
      <c r="R2338" s="223">
        <v>2</v>
      </c>
      <c r="S2338" s="290"/>
      <c r="T2338" s="290">
        <f>VLOOKUP(VLOOKUP(G2338,Ma_KH!$A:$R,18,0)&amp;K2338,Gia_MB!$A:$F,6,0)</f>
        <v>73431</v>
      </c>
      <c r="U2338" s="291">
        <f t="shared" si="265"/>
        <v>146862</v>
      </c>
      <c r="V2338" s="290"/>
      <c r="W2338" s="292">
        <f t="shared" si="266"/>
        <v>0</v>
      </c>
      <c r="X2338" s="293" t="str">
        <f t="shared" si="267"/>
        <v>8</v>
      </c>
      <c r="Y2338" s="290"/>
      <c r="Z2338" s="291">
        <f t="shared" si="268"/>
        <v>11748.960000000001</v>
      </c>
      <c r="AA2338" s="294">
        <f>VLOOKUP(G2338,Ma_KH!$A:$R,14,0)</f>
        <v>60</v>
      </c>
    </row>
    <row r="2339" spans="1:27" x14ac:dyDescent="0.25">
      <c r="A2339" s="216">
        <v>46046</v>
      </c>
      <c r="B2339" s="217">
        <v>4183608170</v>
      </c>
      <c r="C2339" s="218" t="s">
        <v>15180</v>
      </c>
      <c r="D2339" s="216">
        <v>46057</v>
      </c>
      <c r="E2339" s="219"/>
      <c r="F2339" s="218"/>
      <c r="G2339" s="268" t="s">
        <v>15430</v>
      </c>
      <c r="H2339" s="219"/>
      <c r="I2339" s="217" t="s">
        <v>15700</v>
      </c>
      <c r="J2339" s="217" t="s">
        <v>7228</v>
      </c>
      <c r="K2339" s="217" t="s">
        <v>32</v>
      </c>
      <c r="L2339" s="215" t="str">
        <f>VLOOKUP($K2339,[1]TONG_SL!$A$1:$D$65536,2,0)</f>
        <v>Giò Tai Lưỡi Xào 250g</v>
      </c>
      <c r="M2339" s="247"/>
      <c r="N2339" s="215" t="str">
        <f t="shared" si="264"/>
        <v>K-C6</v>
      </c>
      <c r="O2339" s="222"/>
      <c r="P2339" s="222"/>
      <c r="Q2339" s="215" t="str">
        <f>VLOOKUP(K2339,TONG_SL!$A:$D,3,0)</f>
        <v>Túi</v>
      </c>
      <c r="R2339" s="223">
        <v>12</v>
      </c>
      <c r="S2339" s="290"/>
      <c r="T2339" s="290">
        <f>VLOOKUP(VLOOKUP(G2339,Ma_KH!$A:$R,18,0)&amp;K2339,Gia_MB!$A:$F,6,0)</f>
        <v>50182</v>
      </c>
      <c r="U2339" s="291">
        <f t="shared" si="265"/>
        <v>602184</v>
      </c>
      <c r="V2339" s="290"/>
      <c r="W2339" s="292">
        <f t="shared" si="266"/>
        <v>0</v>
      </c>
      <c r="X2339" s="293" t="str">
        <f t="shared" si="267"/>
        <v>8</v>
      </c>
      <c r="Y2339" s="290"/>
      <c r="Z2339" s="291">
        <f t="shared" si="268"/>
        <v>48174.720000000001</v>
      </c>
      <c r="AA2339" s="294">
        <f>VLOOKUP(G2339,Ma_KH!$A:$R,14,0)</f>
        <v>60</v>
      </c>
    </row>
    <row r="2340" spans="1:27" x14ac:dyDescent="0.25">
      <c r="A2340" s="216">
        <v>46046</v>
      </c>
      <c r="B2340" s="217">
        <v>4183608170</v>
      </c>
      <c r="C2340" s="218" t="s">
        <v>15180</v>
      </c>
      <c r="D2340" s="216">
        <v>46057</v>
      </c>
      <c r="E2340" s="219"/>
      <c r="F2340" s="218"/>
      <c r="G2340" s="268" t="s">
        <v>15430</v>
      </c>
      <c r="H2340" s="219"/>
      <c r="I2340" s="217" t="s">
        <v>15700</v>
      </c>
      <c r="J2340" s="217" t="s">
        <v>7228</v>
      </c>
      <c r="K2340" s="217" t="s">
        <v>30</v>
      </c>
      <c r="L2340" s="215" t="str">
        <f>VLOOKUP($K2340,[1]TONG_SL!$A$1:$D$65536,2,0)</f>
        <v>Gà muối 500g</v>
      </c>
      <c r="M2340" s="247"/>
      <c r="N2340" s="215" t="str">
        <f t="shared" si="264"/>
        <v>K-C6</v>
      </c>
      <c r="O2340" s="222"/>
      <c r="P2340" s="222"/>
      <c r="Q2340" s="215" t="str">
        <f>VLOOKUP(K2340,TONG_SL!$A:$D,3,0)</f>
        <v>Túi</v>
      </c>
      <c r="R2340" s="223">
        <v>19</v>
      </c>
      <c r="S2340" s="290"/>
      <c r="T2340" s="290">
        <f>VLOOKUP(VLOOKUP(G2340,Ma_KH!$A:$R,18,0)&amp;K2340,Gia_MB!$A:$F,6,0)</f>
        <v>116611</v>
      </c>
      <c r="U2340" s="291">
        <f t="shared" si="265"/>
        <v>2215609</v>
      </c>
      <c r="V2340" s="290"/>
      <c r="W2340" s="292">
        <f t="shared" si="266"/>
        <v>0</v>
      </c>
      <c r="X2340" s="293" t="str">
        <f t="shared" si="267"/>
        <v>8</v>
      </c>
      <c r="Y2340" s="290"/>
      <c r="Z2340" s="291">
        <f t="shared" si="268"/>
        <v>177248.72</v>
      </c>
      <c r="AA2340" s="294">
        <f>VLOOKUP(G2340,Ma_KH!$A:$R,14,0)</f>
        <v>60</v>
      </c>
    </row>
    <row r="2341" spans="1:27" x14ac:dyDescent="0.25">
      <c r="A2341" s="343">
        <v>46046</v>
      </c>
      <c r="B2341" s="344">
        <v>4183608211</v>
      </c>
      <c r="C2341" s="345" t="s">
        <v>15180</v>
      </c>
      <c r="D2341" s="343">
        <v>46057</v>
      </c>
      <c r="E2341" s="219"/>
      <c r="F2341" s="218"/>
      <c r="G2341" s="268" t="s">
        <v>15430</v>
      </c>
      <c r="H2341" s="219"/>
      <c r="I2341" s="217" t="s">
        <v>15701</v>
      </c>
      <c r="J2341" s="217" t="s">
        <v>7228</v>
      </c>
      <c r="K2341" s="217" t="s">
        <v>48</v>
      </c>
      <c r="L2341" s="215" t="str">
        <f>VLOOKUP($K2341,[1]TONG_SL!$A$1:$D$65536,2,0)</f>
        <v>Mọc Nấm Hương 250g</v>
      </c>
      <c r="M2341" s="247"/>
      <c r="N2341" s="215" t="str">
        <f t="shared" ref="N2341:N2404" si="269">IF($B2341&lt;&gt;"","K-C6","")</f>
        <v>K-C6</v>
      </c>
      <c r="O2341" s="222"/>
      <c r="P2341" s="222"/>
      <c r="Q2341" s="215" t="str">
        <f>VLOOKUP(K2341,TONG_SL!$A:$D,3,0)</f>
        <v>Túi</v>
      </c>
      <c r="R2341" s="223">
        <v>4</v>
      </c>
      <c r="S2341" s="290"/>
      <c r="T2341" s="290">
        <f>VLOOKUP(VLOOKUP(G2341,Ma_KH!$A:$R,18,0)&amp;K2341,Gia_MB!$A:$F,6,0)</f>
        <v>46000</v>
      </c>
      <c r="U2341" s="291">
        <f t="shared" si="265"/>
        <v>184000</v>
      </c>
      <c r="V2341" s="290"/>
      <c r="W2341" s="292">
        <f t="shared" si="266"/>
        <v>0</v>
      </c>
      <c r="X2341" s="293" t="str">
        <f t="shared" si="267"/>
        <v>8</v>
      </c>
      <c r="Y2341" s="290"/>
      <c r="Z2341" s="291">
        <f t="shared" si="268"/>
        <v>14720</v>
      </c>
      <c r="AA2341" s="294">
        <f>VLOOKUP(G2341,Ma_KH!$A:$R,14,0)</f>
        <v>60</v>
      </c>
    </row>
    <row r="2342" spans="1:27" x14ac:dyDescent="0.25">
      <c r="A2342" s="280">
        <v>46046</v>
      </c>
      <c r="B2342" s="281">
        <v>4183608211</v>
      </c>
      <c r="C2342" s="328" t="s">
        <v>15180</v>
      </c>
      <c r="D2342" s="280">
        <v>46057</v>
      </c>
      <c r="E2342" s="219"/>
      <c r="F2342" s="218"/>
      <c r="G2342" s="268" t="s">
        <v>15430</v>
      </c>
      <c r="H2342" s="219"/>
      <c r="I2342" s="217" t="s">
        <v>15701</v>
      </c>
      <c r="J2342" s="217" t="s">
        <v>7228</v>
      </c>
      <c r="K2342" s="217" t="s">
        <v>32</v>
      </c>
      <c r="L2342" s="215" t="str">
        <f>VLOOKUP($K2342,[1]TONG_SL!$A$1:$D$65536,2,0)</f>
        <v>Giò Tai Lưỡi Xào 250g</v>
      </c>
      <c r="M2342" s="247"/>
      <c r="N2342" s="215" t="str">
        <f t="shared" si="269"/>
        <v>K-C6</v>
      </c>
      <c r="O2342" s="222"/>
      <c r="P2342" s="222"/>
      <c r="Q2342" s="215" t="str">
        <f>VLOOKUP(K2342,TONG_SL!$A:$D,3,0)</f>
        <v>Túi</v>
      </c>
      <c r="R2342" s="223">
        <v>5</v>
      </c>
      <c r="S2342" s="290"/>
      <c r="T2342" s="290">
        <f>VLOOKUP(VLOOKUP(G2342,Ma_KH!$A:$R,18,0)&amp;K2342,Gia_MB!$A:$F,6,0)</f>
        <v>50182</v>
      </c>
      <c r="U2342" s="291">
        <f t="shared" si="265"/>
        <v>250910</v>
      </c>
      <c r="V2342" s="290"/>
      <c r="W2342" s="292">
        <f t="shared" si="266"/>
        <v>0</v>
      </c>
      <c r="X2342" s="293" t="str">
        <f t="shared" si="267"/>
        <v>8</v>
      </c>
      <c r="Y2342" s="290"/>
      <c r="Z2342" s="291">
        <f t="shared" si="268"/>
        <v>20072.8</v>
      </c>
      <c r="AA2342" s="294">
        <f>VLOOKUP(G2342,Ma_KH!$A:$R,14,0)</f>
        <v>60</v>
      </c>
    </row>
    <row r="2343" spans="1:27" x14ac:dyDescent="0.25">
      <c r="A2343" s="280">
        <v>46046</v>
      </c>
      <c r="B2343" s="281">
        <v>4183608211</v>
      </c>
      <c r="C2343" s="328" t="s">
        <v>15180</v>
      </c>
      <c r="D2343" s="280">
        <v>46057</v>
      </c>
      <c r="E2343" s="219"/>
      <c r="F2343" s="218"/>
      <c r="G2343" s="268" t="s">
        <v>15430</v>
      </c>
      <c r="H2343" s="219"/>
      <c r="I2343" s="217" t="s">
        <v>15701</v>
      </c>
      <c r="J2343" s="217" t="s">
        <v>7228</v>
      </c>
      <c r="K2343" s="217" t="s">
        <v>30</v>
      </c>
      <c r="L2343" s="215" t="str">
        <f>VLOOKUP($K2343,[1]TONG_SL!$A$1:$D$65536,2,0)</f>
        <v>Gà muối 500g</v>
      </c>
      <c r="M2343" s="247"/>
      <c r="N2343" s="215" t="str">
        <f t="shared" si="269"/>
        <v>K-C6</v>
      </c>
      <c r="O2343" s="222"/>
      <c r="P2343" s="222"/>
      <c r="Q2343" s="215" t="str">
        <f>VLOOKUP(K2343,TONG_SL!$A:$D,3,0)</f>
        <v>Túi</v>
      </c>
      <c r="R2343" s="223">
        <v>17</v>
      </c>
      <c r="S2343" s="290"/>
      <c r="T2343" s="290">
        <f>VLOOKUP(VLOOKUP(G2343,Ma_KH!$A:$R,18,0)&amp;K2343,Gia_MB!$A:$F,6,0)</f>
        <v>116611</v>
      </c>
      <c r="U2343" s="291">
        <f t="shared" si="265"/>
        <v>1982387</v>
      </c>
      <c r="V2343" s="290"/>
      <c r="W2343" s="292">
        <f t="shared" si="266"/>
        <v>0</v>
      </c>
      <c r="X2343" s="293" t="str">
        <f t="shared" si="267"/>
        <v>8</v>
      </c>
      <c r="Y2343" s="290"/>
      <c r="Z2343" s="291">
        <f t="shared" si="268"/>
        <v>158590.96</v>
      </c>
      <c r="AA2343" s="294">
        <f>VLOOKUP(G2343,Ma_KH!$A:$R,14,0)</f>
        <v>60</v>
      </c>
    </row>
    <row r="2344" spans="1:27" x14ac:dyDescent="0.25">
      <c r="A2344" s="280">
        <v>46046</v>
      </c>
      <c r="B2344" s="281">
        <v>4183608211</v>
      </c>
      <c r="C2344" s="328" t="s">
        <v>15180</v>
      </c>
      <c r="D2344" s="280">
        <v>46057</v>
      </c>
      <c r="E2344" s="219"/>
      <c r="F2344" s="218"/>
      <c r="G2344" s="268" t="s">
        <v>15430</v>
      </c>
      <c r="H2344" s="219"/>
      <c r="I2344" s="217" t="s">
        <v>15701</v>
      </c>
      <c r="J2344" s="217" t="s">
        <v>7228</v>
      </c>
      <c r="K2344" s="217" t="s">
        <v>27</v>
      </c>
      <c r="L2344" s="215" t="str">
        <f>VLOOKUP($K2344,[1]TONG_SL!$A$1:$D$65536,2,0)</f>
        <v>Chân giò heo muối 300g</v>
      </c>
      <c r="M2344" s="247"/>
      <c r="N2344" s="215" t="str">
        <f t="shared" si="269"/>
        <v>K-C6</v>
      </c>
      <c r="O2344" s="222"/>
      <c r="P2344" s="222"/>
      <c r="Q2344" s="215" t="str">
        <f>VLOOKUP(K2344,TONG_SL!$A:$D,3,0)</f>
        <v>Túi</v>
      </c>
      <c r="R2344" s="223">
        <v>15</v>
      </c>
      <c r="S2344" s="290"/>
      <c r="T2344" s="290">
        <f>VLOOKUP(VLOOKUP(G2344,Ma_KH!$A:$R,18,0)&amp;K2344,Gia_MB!$A:$F,6,0)</f>
        <v>73431</v>
      </c>
      <c r="U2344" s="291">
        <f t="shared" si="265"/>
        <v>1101465</v>
      </c>
      <c r="V2344" s="290"/>
      <c r="W2344" s="292">
        <f t="shared" si="266"/>
        <v>0</v>
      </c>
      <c r="X2344" s="293" t="str">
        <f t="shared" si="267"/>
        <v>8</v>
      </c>
      <c r="Y2344" s="290"/>
      <c r="Z2344" s="291">
        <f t="shared" si="268"/>
        <v>88117.2</v>
      </c>
      <c r="AA2344" s="294">
        <f>VLOOKUP(G2344,Ma_KH!$A:$R,14,0)</f>
        <v>60</v>
      </c>
    </row>
    <row r="2345" spans="1:27" x14ac:dyDescent="0.25">
      <c r="A2345" s="343">
        <v>46046</v>
      </c>
      <c r="B2345" s="344">
        <v>4183608353</v>
      </c>
      <c r="C2345" s="345" t="s">
        <v>15180</v>
      </c>
      <c r="D2345" s="343">
        <v>46057</v>
      </c>
      <c r="E2345" s="346"/>
      <c r="F2345" s="345"/>
      <c r="G2345" s="347" t="s">
        <v>15430</v>
      </c>
      <c r="H2345" s="219"/>
      <c r="I2345" s="217" t="s">
        <v>15702</v>
      </c>
      <c r="J2345" s="217" t="s">
        <v>7228</v>
      </c>
      <c r="K2345" s="217" t="s">
        <v>30</v>
      </c>
      <c r="L2345" s="215" t="str">
        <f>VLOOKUP($K2345,[1]TONG_SL!$A$1:$D$65536,2,0)</f>
        <v>Gà muối 500g</v>
      </c>
      <c r="M2345" s="247"/>
      <c r="N2345" s="215" t="str">
        <f t="shared" si="269"/>
        <v>K-C6</v>
      </c>
      <c r="O2345" s="222"/>
      <c r="P2345" s="222"/>
      <c r="Q2345" s="215" t="str">
        <f>VLOOKUP(K2345,TONG_SL!$A:$D,3,0)</f>
        <v>Túi</v>
      </c>
      <c r="R2345" s="223">
        <v>15</v>
      </c>
      <c r="S2345" s="290"/>
      <c r="T2345" s="290">
        <f>VLOOKUP(VLOOKUP(G2345,Ma_KH!$A:$R,18,0)&amp;K2345,Gia_MB!$A:$F,6,0)</f>
        <v>116611</v>
      </c>
      <c r="U2345" s="291">
        <f t="shared" si="265"/>
        <v>1749165</v>
      </c>
      <c r="V2345" s="290"/>
      <c r="W2345" s="292">
        <f t="shared" si="266"/>
        <v>0</v>
      </c>
      <c r="X2345" s="293" t="str">
        <f t="shared" si="267"/>
        <v>8</v>
      </c>
      <c r="Y2345" s="290"/>
      <c r="Z2345" s="291">
        <f t="shared" si="268"/>
        <v>139933.20000000001</v>
      </c>
      <c r="AA2345" s="294">
        <f>VLOOKUP(G2345,Ma_KH!$A:$R,14,0)</f>
        <v>60</v>
      </c>
    </row>
    <row r="2346" spans="1:27" x14ac:dyDescent="0.25">
      <c r="A2346" s="280">
        <v>46046</v>
      </c>
      <c r="B2346" s="281">
        <v>4183608353</v>
      </c>
      <c r="C2346" s="328" t="s">
        <v>15180</v>
      </c>
      <c r="D2346" s="280">
        <v>46057</v>
      </c>
      <c r="E2346" s="219"/>
      <c r="F2346" s="218"/>
      <c r="G2346" s="268" t="s">
        <v>15430</v>
      </c>
      <c r="H2346" s="219"/>
      <c r="I2346" s="217" t="s">
        <v>15702</v>
      </c>
      <c r="J2346" s="217" t="s">
        <v>7228</v>
      </c>
      <c r="K2346" s="217" t="s">
        <v>27</v>
      </c>
      <c r="L2346" s="215" t="str">
        <f>VLOOKUP($K2346,[1]TONG_SL!$A$1:$D$65536,2,0)</f>
        <v>Chân giò heo muối 300g</v>
      </c>
      <c r="M2346" s="247"/>
      <c r="N2346" s="215" t="str">
        <f t="shared" si="269"/>
        <v>K-C6</v>
      </c>
      <c r="O2346" s="222"/>
      <c r="P2346" s="222"/>
      <c r="Q2346" s="215" t="str">
        <f>VLOOKUP(K2346,TONG_SL!$A:$D,3,0)</f>
        <v>Túi</v>
      </c>
      <c r="R2346" s="223">
        <v>30</v>
      </c>
      <c r="S2346" s="290"/>
      <c r="T2346" s="290">
        <f>VLOOKUP(VLOOKUP(G2346,Ma_KH!$A:$R,18,0)&amp;K2346,Gia_MB!$A:$F,6,0)</f>
        <v>73431</v>
      </c>
      <c r="U2346" s="291">
        <f t="shared" si="265"/>
        <v>2202930</v>
      </c>
      <c r="V2346" s="290"/>
      <c r="W2346" s="292">
        <f t="shared" si="266"/>
        <v>0</v>
      </c>
      <c r="X2346" s="293" t="str">
        <f t="shared" si="267"/>
        <v>8</v>
      </c>
      <c r="Y2346" s="290"/>
      <c r="Z2346" s="291">
        <f t="shared" si="268"/>
        <v>176234.4</v>
      </c>
      <c r="AA2346" s="294">
        <f>VLOOKUP(G2346,Ma_KH!$A:$R,14,0)</f>
        <v>60</v>
      </c>
    </row>
    <row r="2347" spans="1:27" x14ac:dyDescent="0.25">
      <c r="A2347" s="280">
        <v>46046</v>
      </c>
      <c r="B2347" s="281">
        <v>4183607827</v>
      </c>
      <c r="C2347" s="328" t="s">
        <v>15180</v>
      </c>
      <c r="D2347" s="280">
        <v>46057</v>
      </c>
      <c r="E2347" s="219"/>
      <c r="F2347" s="218"/>
      <c r="G2347" s="268" t="s">
        <v>15430</v>
      </c>
      <c r="H2347" s="219"/>
      <c r="I2347" s="217" t="s">
        <v>15703</v>
      </c>
      <c r="J2347" s="217" t="s">
        <v>7228</v>
      </c>
      <c r="K2347" s="217" t="s">
        <v>34</v>
      </c>
      <c r="L2347" s="215" t="str">
        <f>VLOOKUP($K2347,[1]TONG_SL!$A$1:$D$65536,2,0)</f>
        <v>Tai heo muối 200g</v>
      </c>
      <c r="M2347" s="247"/>
      <c r="N2347" s="215" t="str">
        <f t="shared" si="269"/>
        <v>K-C6</v>
      </c>
      <c r="O2347" s="222"/>
      <c r="P2347" s="222"/>
      <c r="Q2347" s="215" t="str">
        <f>VLOOKUP(K2347,TONG_SL!$A:$D,3,0)</f>
        <v>Túi</v>
      </c>
      <c r="R2347" s="223">
        <v>8</v>
      </c>
      <c r="S2347" s="290"/>
      <c r="T2347" s="290">
        <f>VLOOKUP(VLOOKUP(G2347,Ma_KH!$A:$R,18,0)&amp;K2347,Gia_MB!$A:$F,6,0)</f>
        <v>55595</v>
      </c>
      <c r="U2347" s="291">
        <f t="shared" si="265"/>
        <v>444760</v>
      </c>
      <c r="V2347" s="290"/>
      <c r="W2347" s="292">
        <f t="shared" si="266"/>
        <v>0</v>
      </c>
      <c r="X2347" s="293" t="str">
        <f t="shared" si="267"/>
        <v>8</v>
      </c>
      <c r="Y2347" s="290"/>
      <c r="Z2347" s="291">
        <f t="shared" si="268"/>
        <v>35580.800000000003</v>
      </c>
      <c r="AA2347" s="294">
        <f>VLOOKUP(G2347,Ma_KH!$A:$R,14,0)</f>
        <v>60</v>
      </c>
    </row>
    <row r="2348" spans="1:27" x14ac:dyDescent="0.25">
      <c r="A2348" s="280">
        <v>46046</v>
      </c>
      <c r="B2348" s="281">
        <v>4183607827</v>
      </c>
      <c r="C2348" s="328" t="s">
        <v>15180</v>
      </c>
      <c r="D2348" s="280">
        <v>46057</v>
      </c>
      <c r="E2348" s="219"/>
      <c r="F2348" s="218"/>
      <c r="G2348" s="268" t="s">
        <v>15430</v>
      </c>
      <c r="H2348" s="219"/>
      <c r="I2348" s="217" t="s">
        <v>15703</v>
      </c>
      <c r="J2348" s="217" t="s">
        <v>7228</v>
      </c>
      <c r="K2348" s="217" t="s">
        <v>27</v>
      </c>
      <c r="L2348" s="215" t="str">
        <f>VLOOKUP($K2348,[1]TONG_SL!$A$1:$D$65536,2,0)</f>
        <v>Chân giò heo muối 300g</v>
      </c>
      <c r="M2348" s="247"/>
      <c r="N2348" s="215" t="str">
        <f t="shared" si="269"/>
        <v>K-C6</v>
      </c>
      <c r="O2348" s="222"/>
      <c r="P2348" s="222"/>
      <c r="Q2348" s="215" t="str">
        <f>VLOOKUP(K2348,TONG_SL!$A:$D,3,0)</f>
        <v>Túi</v>
      </c>
      <c r="R2348" s="223">
        <v>20</v>
      </c>
      <c r="S2348" s="290"/>
      <c r="T2348" s="290">
        <f>VLOOKUP(VLOOKUP(G2348,Ma_KH!$A:$R,18,0)&amp;K2348,Gia_MB!$A:$F,6,0)</f>
        <v>73431</v>
      </c>
      <c r="U2348" s="291">
        <f t="shared" si="265"/>
        <v>1468620</v>
      </c>
      <c r="V2348" s="290"/>
      <c r="W2348" s="292">
        <f t="shared" si="266"/>
        <v>0</v>
      </c>
      <c r="X2348" s="293" t="str">
        <f t="shared" si="267"/>
        <v>8</v>
      </c>
      <c r="Y2348" s="290"/>
      <c r="Z2348" s="291">
        <f t="shared" si="268"/>
        <v>117489.60000000001</v>
      </c>
      <c r="AA2348" s="294">
        <f>VLOOKUP(G2348,Ma_KH!$A:$R,14,0)</f>
        <v>60</v>
      </c>
    </row>
    <row r="2349" spans="1:27" x14ac:dyDescent="0.25">
      <c r="A2349" s="280">
        <v>46046</v>
      </c>
      <c r="B2349" s="281">
        <v>4183607827</v>
      </c>
      <c r="C2349" s="328" t="s">
        <v>15180</v>
      </c>
      <c r="D2349" s="280">
        <v>46057</v>
      </c>
      <c r="E2349" s="219"/>
      <c r="F2349" s="218"/>
      <c r="G2349" s="268" t="s">
        <v>15430</v>
      </c>
      <c r="H2349" s="219"/>
      <c r="I2349" s="217" t="s">
        <v>15703</v>
      </c>
      <c r="J2349" s="217" t="s">
        <v>7228</v>
      </c>
      <c r="K2349" s="217" t="s">
        <v>32</v>
      </c>
      <c r="L2349" s="215" t="str">
        <f>VLOOKUP($K2349,[1]TONG_SL!$A$1:$D$65536,2,0)</f>
        <v>Giò Tai Lưỡi Xào 250g</v>
      </c>
      <c r="M2349" s="247"/>
      <c r="N2349" s="215" t="str">
        <f t="shared" si="269"/>
        <v>K-C6</v>
      </c>
      <c r="O2349" s="222"/>
      <c r="P2349" s="222"/>
      <c r="Q2349" s="215" t="str">
        <f>VLOOKUP(K2349,TONG_SL!$A:$D,3,0)</f>
        <v>Túi</v>
      </c>
      <c r="R2349" s="223">
        <v>10</v>
      </c>
      <c r="S2349" s="290"/>
      <c r="T2349" s="290">
        <f>VLOOKUP(VLOOKUP(G2349,Ma_KH!$A:$R,18,0)&amp;K2349,Gia_MB!$A:$F,6,0)</f>
        <v>50182</v>
      </c>
      <c r="U2349" s="291">
        <f t="shared" si="265"/>
        <v>501820</v>
      </c>
      <c r="V2349" s="290"/>
      <c r="W2349" s="292">
        <f t="shared" si="266"/>
        <v>0</v>
      </c>
      <c r="X2349" s="293" t="str">
        <f t="shared" si="267"/>
        <v>8</v>
      </c>
      <c r="Y2349" s="290"/>
      <c r="Z2349" s="291">
        <f t="shared" si="268"/>
        <v>40145.599999999999</v>
      </c>
      <c r="AA2349" s="294">
        <f>VLOOKUP(G2349,Ma_KH!$A:$R,14,0)</f>
        <v>60</v>
      </c>
    </row>
    <row r="2350" spans="1:27" x14ac:dyDescent="0.25">
      <c r="A2350" s="216">
        <v>46046</v>
      </c>
      <c r="B2350" s="217">
        <v>4183607812</v>
      </c>
      <c r="C2350" s="218" t="s">
        <v>15180</v>
      </c>
      <c r="D2350" s="216">
        <v>46057</v>
      </c>
      <c r="E2350" s="219"/>
      <c r="F2350" s="218"/>
      <c r="G2350" s="268" t="s">
        <v>15430</v>
      </c>
      <c r="H2350" s="219"/>
      <c r="I2350" s="217" t="s">
        <v>15704</v>
      </c>
      <c r="J2350" s="217" t="s">
        <v>7228</v>
      </c>
      <c r="K2350" s="217" t="s">
        <v>27</v>
      </c>
      <c r="L2350" s="215" t="str">
        <f>VLOOKUP($K2350,[1]TONG_SL!$A$1:$D$65536,2,0)</f>
        <v>Chân giò heo muối 300g</v>
      </c>
      <c r="M2350" s="247"/>
      <c r="N2350" s="215" t="str">
        <f t="shared" si="269"/>
        <v>K-C6</v>
      </c>
      <c r="O2350" s="222"/>
      <c r="P2350" s="222"/>
      <c r="Q2350" s="215" t="str">
        <f>VLOOKUP(K2350,TONG_SL!$A:$D,3,0)</f>
        <v>Túi</v>
      </c>
      <c r="R2350" s="223">
        <v>6</v>
      </c>
      <c r="S2350" s="290"/>
      <c r="T2350" s="290">
        <f>VLOOKUP(VLOOKUP(G2350,Ma_KH!$A:$R,18,0)&amp;K2350,Gia_MB!$A:$F,6,0)</f>
        <v>73431</v>
      </c>
      <c r="U2350" s="291">
        <f t="shared" si="265"/>
        <v>440586</v>
      </c>
      <c r="V2350" s="290"/>
      <c r="W2350" s="292">
        <f t="shared" si="266"/>
        <v>0</v>
      </c>
      <c r="X2350" s="293" t="str">
        <f t="shared" si="267"/>
        <v>8</v>
      </c>
      <c r="Y2350" s="290"/>
      <c r="Z2350" s="291">
        <f t="shared" si="268"/>
        <v>35246.879999999997</v>
      </c>
      <c r="AA2350" s="294">
        <f>VLOOKUP(G2350,Ma_KH!$A:$R,14,0)</f>
        <v>60</v>
      </c>
    </row>
    <row r="2351" spans="1:27" x14ac:dyDescent="0.25">
      <c r="A2351" s="216">
        <v>46046</v>
      </c>
      <c r="B2351" s="217">
        <v>4183607812</v>
      </c>
      <c r="C2351" s="218" t="s">
        <v>15180</v>
      </c>
      <c r="D2351" s="216">
        <v>46057</v>
      </c>
      <c r="E2351" s="219"/>
      <c r="F2351" s="218"/>
      <c r="G2351" s="268" t="s">
        <v>15430</v>
      </c>
      <c r="H2351" s="219"/>
      <c r="I2351" s="217" t="s">
        <v>15704</v>
      </c>
      <c r="J2351" s="217" t="s">
        <v>7228</v>
      </c>
      <c r="K2351" s="217" t="s">
        <v>30</v>
      </c>
      <c r="L2351" s="215" t="str">
        <f>VLOOKUP($K2351,[1]TONG_SL!$A$1:$D$65536,2,0)</f>
        <v>Gà muối 500g</v>
      </c>
      <c r="M2351" s="247"/>
      <c r="N2351" s="215" t="str">
        <f t="shared" si="269"/>
        <v>K-C6</v>
      </c>
      <c r="O2351" s="222"/>
      <c r="P2351" s="222"/>
      <c r="Q2351" s="215" t="str">
        <f>VLOOKUP(K2351,TONG_SL!$A:$D,3,0)</f>
        <v>Túi</v>
      </c>
      <c r="R2351" s="223">
        <v>18</v>
      </c>
      <c r="S2351" s="290"/>
      <c r="T2351" s="290">
        <f>VLOOKUP(VLOOKUP(G2351,Ma_KH!$A:$R,18,0)&amp;K2351,Gia_MB!$A:$F,6,0)</f>
        <v>116611</v>
      </c>
      <c r="U2351" s="291">
        <f t="shared" si="265"/>
        <v>2098998</v>
      </c>
      <c r="V2351" s="290"/>
      <c r="W2351" s="292">
        <f t="shared" si="266"/>
        <v>0</v>
      </c>
      <c r="X2351" s="293" t="str">
        <f t="shared" si="267"/>
        <v>8</v>
      </c>
      <c r="Y2351" s="290"/>
      <c r="Z2351" s="291">
        <f t="shared" si="268"/>
        <v>167919.84</v>
      </c>
      <c r="AA2351" s="294">
        <f>VLOOKUP(G2351,Ma_KH!$A:$R,14,0)</f>
        <v>60</v>
      </c>
    </row>
    <row r="2352" spans="1:27" x14ac:dyDescent="0.25">
      <c r="A2352" s="216">
        <v>46046</v>
      </c>
      <c r="B2352" s="217">
        <v>4183608323</v>
      </c>
      <c r="C2352" s="218" t="s">
        <v>15180</v>
      </c>
      <c r="D2352" s="216">
        <v>46057</v>
      </c>
      <c r="E2352" s="219"/>
      <c r="F2352" s="218"/>
      <c r="G2352" s="268" t="s">
        <v>15430</v>
      </c>
      <c r="H2352" s="219"/>
      <c r="I2352" s="217" t="s">
        <v>15658</v>
      </c>
      <c r="J2352" s="217" t="s">
        <v>7228</v>
      </c>
      <c r="K2352" s="217" t="s">
        <v>27</v>
      </c>
      <c r="L2352" s="215" t="str">
        <f>VLOOKUP($K2352,[1]TONG_SL!$A$1:$D$65536,2,0)</f>
        <v>Chân giò heo muối 300g</v>
      </c>
      <c r="M2352" s="247"/>
      <c r="N2352" s="215" t="str">
        <f t="shared" si="269"/>
        <v>K-C6</v>
      </c>
      <c r="O2352" s="222"/>
      <c r="P2352" s="222"/>
      <c r="Q2352" s="215" t="str">
        <f>VLOOKUP(K2352,TONG_SL!$A:$D,3,0)</f>
        <v>Túi</v>
      </c>
      <c r="R2352" s="223">
        <v>20</v>
      </c>
      <c r="S2352" s="290"/>
      <c r="T2352" s="290">
        <f>VLOOKUP(VLOOKUP(G2352,Ma_KH!$A:$R,18,0)&amp;K2352,Gia_MB!$A:$F,6,0)</f>
        <v>73431</v>
      </c>
      <c r="U2352" s="291">
        <f t="shared" si="265"/>
        <v>1468620</v>
      </c>
      <c r="V2352" s="290"/>
      <c r="W2352" s="292">
        <f t="shared" si="266"/>
        <v>0</v>
      </c>
      <c r="X2352" s="293" t="str">
        <f t="shared" si="267"/>
        <v>8</v>
      </c>
      <c r="Y2352" s="290"/>
      <c r="Z2352" s="291">
        <f t="shared" si="268"/>
        <v>117489.60000000001</v>
      </c>
      <c r="AA2352" s="294">
        <f>VLOOKUP(G2352,Ma_KH!$A:$R,14,0)</f>
        <v>60</v>
      </c>
    </row>
    <row r="2353" spans="1:27" x14ac:dyDescent="0.25">
      <c r="A2353" s="216">
        <v>46046</v>
      </c>
      <c r="B2353" s="217">
        <v>4183608323</v>
      </c>
      <c r="C2353" s="218" t="s">
        <v>15180</v>
      </c>
      <c r="D2353" s="216">
        <v>46057</v>
      </c>
      <c r="E2353" s="219"/>
      <c r="F2353" s="218"/>
      <c r="G2353" s="268" t="s">
        <v>15430</v>
      </c>
      <c r="H2353" s="219"/>
      <c r="I2353" s="217" t="s">
        <v>15658</v>
      </c>
      <c r="J2353" s="217" t="s">
        <v>7228</v>
      </c>
      <c r="K2353" s="217" t="s">
        <v>32</v>
      </c>
      <c r="L2353" s="215" t="str">
        <f>VLOOKUP($K2353,[1]TONG_SL!$A$1:$D$65536,2,0)</f>
        <v>Giò Tai Lưỡi Xào 250g</v>
      </c>
      <c r="M2353" s="247"/>
      <c r="N2353" s="215" t="str">
        <f t="shared" si="269"/>
        <v>K-C6</v>
      </c>
      <c r="O2353" s="222"/>
      <c r="P2353" s="222"/>
      <c r="Q2353" s="215" t="str">
        <f>VLOOKUP(K2353,TONG_SL!$A:$D,3,0)</f>
        <v>Túi</v>
      </c>
      <c r="R2353" s="223">
        <v>3</v>
      </c>
      <c r="S2353" s="290"/>
      <c r="T2353" s="290">
        <f>VLOOKUP(VLOOKUP(G2353,Ma_KH!$A:$R,18,0)&amp;K2353,Gia_MB!$A:$F,6,0)</f>
        <v>50182</v>
      </c>
      <c r="U2353" s="291">
        <f t="shared" si="265"/>
        <v>150546</v>
      </c>
      <c r="V2353" s="290"/>
      <c r="W2353" s="292">
        <f t="shared" si="266"/>
        <v>0</v>
      </c>
      <c r="X2353" s="293" t="str">
        <f t="shared" si="267"/>
        <v>8</v>
      </c>
      <c r="Y2353" s="290"/>
      <c r="Z2353" s="291">
        <f t="shared" si="268"/>
        <v>12043.68</v>
      </c>
      <c r="AA2353" s="294">
        <f>VLOOKUP(G2353,Ma_KH!$A:$R,14,0)</f>
        <v>60</v>
      </c>
    </row>
    <row r="2354" spans="1:27" x14ac:dyDescent="0.25">
      <c r="A2354" s="216">
        <v>46046</v>
      </c>
      <c r="B2354" s="217">
        <v>4183608323</v>
      </c>
      <c r="C2354" s="218" t="s">
        <v>15180</v>
      </c>
      <c r="D2354" s="216">
        <v>46057</v>
      </c>
      <c r="E2354" s="219"/>
      <c r="F2354" s="218"/>
      <c r="G2354" s="268" t="s">
        <v>15430</v>
      </c>
      <c r="H2354" s="219"/>
      <c r="I2354" s="217" t="s">
        <v>15658</v>
      </c>
      <c r="J2354" s="217" t="s">
        <v>7228</v>
      </c>
      <c r="K2354" s="217" t="s">
        <v>30</v>
      </c>
      <c r="L2354" s="215" t="str">
        <f>VLOOKUP($K2354,[1]TONG_SL!$A$1:$D$65536,2,0)</f>
        <v>Gà muối 500g</v>
      </c>
      <c r="M2354" s="247"/>
      <c r="N2354" s="215" t="str">
        <f t="shared" si="269"/>
        <v>K-C6</v>
      </c>
      <c r="O2354" s="222"/>
      <c r="P2354" s="222"/>
      <c r="Q2354" s="215" t="str">
        <f>VLOOKUP(K2354,TONG_SL!$A:$D,3,0)</f>
        <v>Túi</v>
      </c>
      <c r="R2354" s="223">
        <v>30</v>
      </c>
      <c r="S2354" s="290"/>
      <c r="T2354" s="290">
        <f>VLOOKUP(VLOOKUP(G2354,Ma_KH!$A:$R,18,0)&amp;K2354,Gia_MB!$A:$F,6,0)</f>
        <v>116611</v>
      </c>
      <c r="U2354" s="291">
        <f t="shared" si="265"/>
        <v>3498330</v>
      </c>
      <c r="V2354" s="290"/>
      <c r="W2354" s="292">
        <f t="shared" si="266"/>
        <v>0</v>
      </c>
      <c r="X2354" s="293" t="str">
        <f t="shared" si="267"/>
        <v>8</v>
      </c>
      <c r="Y2354" s="290"/>
      <c r="Z2354" s="291">
        <f t="shared" si="268"/>
        <v>279866.40000000002</v>
      </c>
      <c r="AA2354" s="294">
        <f>VLOOKUP(G2354,Ma_KH!$A:$R,14,0)</f>
        <v>60</v>
      </c>
    </row>
    <row r="2355" spans="1:27" x14ac:dyDescent="0.25">
      <c r="A2355" s="280">
        <v>46043</v>
      </c>
      <c r="B2355" s="281">
        <v>4183361685</v>
      </c>
      <c r="C2355" s="328" t="s">
        <v>15180</v>
      </c>
      <c r="D2355" s="280">
        <v>46057</v>
      </c>
      <c r="E2355" s="219"/>
      <c r="F2355" s="218"/>
      <c r="G2355" s="268" t="s">
        <v>15430</v>
      </c>
      <c r="H2355" s="219"/>
      <c r="I2355" s="217" t="s">
        <v>15705</v>
      </c>
      <c r="J2355" s="217" t="s">
        <v>7228</v>
      </c>
      <c r="K2355" s="217" t="s">
        <v>27</v>
      </c>
      <c r="L2355" s="215" t="str">
        <f>VLOOKUP($K2355,[1]TONG_SL!$A$1:$D$65536,2,0)</f>
        <v>Chân giò heo muối 300g</v>
      </c>
      <c r="M2355" s="247"/>
      <c r="N2355" s="215" t="str">
        <f t="shared" si="269"/>
        <v>K-C6</v>
      </c>
      <c r="O2355" s="222"/>
      <c r="P2355" s="222"/>
      <c r="Q2355" s="215" t="str">
        <f>VLOOKUP(K2355,TONG_SL!$A:$D,3,0)</f>
        <v>Túi</v>
      </c>
      <c r="R2355" s="223">
        <v>15</v>
      </c>
      <c r="S2355" s="290"/>
      <c r="T2355" s="290">
        <f>VLOOKUP(VLOOKUP(G2355,Ma_KH!$A:$R,18,0)&amp;K2355,Gia_MB!$A:$F,6,0)</f>
        <v>73431</v>
      </c>
      <c r="U2355" s="291">
        <f t="shared" si="265"/>
        <v>1101465</v>
      </c>
      <c r="V2355" s="290"/>
      <c r="W2355" s="292">
        <f t="shared" si="266"/>
        <v>0</v>
      </c>
      <c r="X2355" s="293" t="str">
        <f t="shared" si="267"/>
        <v>8</v>
      </c>
      <c r="Y2355" s="290"/>
      <c r="Z2355" s="291">
        <f t="shared" si="268"/>
        <v>88117.2</v>
      </c>
      <c r="AA2355" s="294">
        <f>VLOOKUP(G2355,Ma_KH!$A:$R,14,0)</f>
        <v>60</v>
      </c>
    </row>
    <row r="2356" spans="1:27" x14ac:dyDescent="0.25">
      <c r="A2356" s="280">
        <v>46043</v>
      </c>
      <c r="B2356" s="281">
        <v>4183361685</v>
      </c>
      <c r="C2356" s="328" t="s">
        <v>15180</v>
      </c>
      <c r="D2356" s="280">
        <v>46057</v>
      </c>
      <c r="E2356" s="219"/>
      <c r="F2356" s="218"/>
      <c r="G2356" s="268" t="s">
        <v>15430</v>
      </c>
      <c r="H2356" s="219"/>
      <c r="I2356" s="217" t="s">
        <v>15705</v>
      </c>
      <c r="J2356" s="217" t="s">
        <v>7228</v>
      </c>
      <c r="K2356" s="217" t="s">
        <v>30</v>
      </c>
      <c r="L2356" s="215" t="str">
        <f>VLOOKUP($K2356,[1]TONG_SL!$A$1:$D$65536,2,0)</f>
        <v>Gà muối 500g</v>
      </c>
      <c r="M2356" s="247"/>
      <c r="N2356" s="215" t="str">
        <f t="shared" si="269"/>
        <v>K-C6</v>
      </c>
      <c r="O2356" s="222"/>
      <c r="P2356" s="222"/>
      <c r="Q2356" s="215" t="str">
        <f>VLOOKUP(K2356,TONG_SL!$A:$D,3,0)</f>
        <v>Túi</v>
      </c>
      <c r="R2356" s="223">
        <v>5</v>
      </c>
      <c r="S2356" s="290"/>
      <c r="T2356" s="290">
        <f>VLOOKUP(VLOOKUP(G2356,Ma_KH!$A:$R,18,0)&amp;K2356,Gia_MB!$A:$F,6,0)</f>
        <v>116611</v>
      </c>
      <c r="U2356" s="291">
        <f t="shared" si="265"/>
        <v>583055</v>
      </c>
      <c r="V2356" s="290"/>
      <c r="W2356" s="292">
        <f t="shared" si="266"/>
        <v>0</v>
      </c>
      <c r="X2356" s="293" t="str">
        <f t="shared" si="267"/>
        <v>8</v>
      </c>
      <c r="Y2356" s="290"/>
      <c r="Z2356" s="291">
        <f t="shared" si="268"/>
        <v>46644.4</v>
      </c>
      <c r="AA2356" s="294">
        <f>VLOOKUP(G2356,Ma_KH!$A:$R,14,0)</f>
        <v>60</v>
      </c>
    </row>
    <row r="2357" spans="1:27" x14ac:dyDescent="0.25">
      <c r="A2357" s="280">
        <v>46043</v>
      </c>
      <c r="B2357" s="281">
        <v>4183361685</v>
      </c>
      <c r="C2357" s="328" t="s">
        <v>15180</v>
      </c>
      <c r="D2357" s="280">
        <v>46057</v>
      </c>
      <c r="E2357" s="219"/>
      <c r="F2357" s="218"/>
      <c r="G2357" s="268" t="s">
        <v>15430</v>
      </c>
      <c r="H2357" s="219"/>
      <c r="I2357" s="217" t="s">
        <v>15705</v>
      </c>
      <c r="J2357" s="217" t="s">
        <v>7228</v>
      </c>
      <c r="K2357" s="217" t="s">
        <v>32</v>
      </c>
      <c r="L2357" s="215" t="str">
        <f>VLOOKUP($K2357,[1]TONG_SL!$A$1:$D$65536,2,0)</f>
        <v>Giò Tai Lưỡi Xào 250g</v>
      </c>
      <c r="M2357" s="247"/>
      <c r="N2357" s="215" t="str">
        <f t="shared" si="269"/>
        <v>K-C6</v>
      </c>
      <c r="O2357" s="222"/>
      <c r="P2357" s="222"/>
      <c r="Q2357" s="215" t="str">
        <f>VLOOKUP(K2357,TONG_SL!$A:$D,3,0)</f>
        <v>Túi</v>
      </c>
      <c r="R2357" s="223">
        <v>5</v>
      </c>
      <c r="S2357" s="290"/>
      <c r="T2357" s="290">
        <f>VLOOKUP(VLOOKUP(G2357,Ma_KH!$A:$R,18,0)&amp;K2357,Gia_MB!$A:$F,6,0)</f>
        <v>50182</v>
      </c>
      <c r="U2357" s="291">
        <f t="shared" si="265"/>
        <v>250910</v>
      </c>
      <c r="V2357" s="290"/>
      <c r="W2357" s="292">
        <f t="shared" si="266"/>
        <v>0</v>
      </c>
      <c r="X2357" s="293" t="str">
        <f t="shared" si="267"/>
        <v>8</v>
      </c>
      <c r="Y2357" s="290"/>
      <c r="Z2357" s="291">
        <f t="shared" si="268"/>
        <v>20072.8</v>
      </c>
      <c r="AA2357" s="294">
        <f>VLOOKUP(G2357,Ma_KH!$A:$R,14,0)</f>
        <v>60</v>
      </c>
    </row>
    <row r="2358" spans="1:27" x14ac:dyDescent="0.25">
      <c r="A2358" s="280">
        <v>46055</v>
      </c>
      <c r="B2358" s="281">
        <v>4184116363</v>
      </c>
      <c r="C2358" s="328" t="s">
        <v>15180</v>
      </c>
      <c r="D2358" s="280">
        <v>46057</v>
      </c>
      <c r="E2358" s="219"/>
      <c r="F2358" s="218"/>
      <c r="G2358" s="268" t="s">
        <v>15430</v>
      </c>
      <c r="H2358" s="219"/>
      <c r="I2358" s="217" t="s">
        <v>15706</v>
      </c>
      <c r="J2358" s="217" t="s">
        <v>7228</v>
      </c>
      <c r="K2358" s="217" t="s">
        <v>30</v>
      </c>
      <c r="L2358" s="215" t="str">
        <f>VLOOKUP($K2358,[1]TONG_SL!$A$1:$D$65536,2,0)</f>
        <v>Gà muối 500g</v>
      </c>
      <c r="M2358" s="247"/>
      <c r="N2358" s="215" t="str">
        <f t="shared" si="269"/>
        <v>K-C6</v>
      </c>
      <c r="O2358" s="222"/>
      <c r="P2358" s="222"/>
      <c r="Q2358" s="215" t="str">
        <f>VLOOKUP(K2358,TONG_SL!$A:$D,3,0)</f>
        <v>Túi</v>
      </c>
      <c r="R2358" s="223">
        <v>9</v>
      </c>
      <c r="S2358" s="290"/>
      <c r="T2358" s="290">
        <f>VLOOKUP(VLOOKUP(G2358,Ma_KH!$A:$R,18,0)&amp;K2358,Gia_MB!$A:$F,6,0)</f>
        <v>116611</v>
      </c>
      <c r="U2358" s="291">
        <f t="shared" si="265"/>
        <v>1049499</v>
      </c>
      <c r="V2358" s="290"/>
      <c r="W2358" s="292">
        <f t="shared" si="266"/>
        <v>0</v>
      </c>
      <c r="X2358" s="293" t="str">
        <f t="shared" si="267"/>
        <v>8</v>
      </c>
      <c r="Y2358" s="290"/>
      <c r="Z2358" s="291">
        <f t="shared" si="268"/>
        <v>83959.92</v>
      </c>
      <c r="AA2358" s="294">
        <f>VLOOKUP(G2358,Ma_KH!$A:$R,14,0)</f>
        <v>60</v>
      </c>
    </row>
    <row r="2359" spans="1:27" x14ac:dyDescent="0.25">
      <c r="A2359" s="280">
        <v>46055</v>
      </c>
      <c r="B2359" s="281">
        <v>4184116363</v>
      </c>
      <c r="C2359" s="328" t="s">
        <v>15180</v>
      </c>
      <c r="D2359" s="280">
        <v>46057</v>
      </c>
      <c r="E2359" s="219"/>
      <c r="F2359" s="218"/>
      <c r="G2359" s="268" t="s">
        <v>15430</v>
      </c>
      <c r="H2359" s="219"/>
      <c r="I2359" s="217" t="s">
        <v>15706</v>
      </c>
      <c r="J2359" s="217" t="s">
        <v>7228</v>
      </c>
      <c r="K2359" s="217" t="s">
        <v>32</v>
      </c>
      <c r="L2359" s="215" t="str">
        <f>VLOOKUP($K2359,[1]TONG_SL!$A$1:$D$65536,2,0)</f>
        <v>Giò Tai Lưỡi Xào 250g</v>
      </c>
      <c r="M2359" s="247"/>
      <c r="N2359" s="215" t="str">
        <f t="shared" si="269"/>
        <v>K-C6</v>
      </c>
      <c r="O2359" s="222"/>
      <c r="P2359" s="222"/>
      <c r="Q2359" s="215" t="str">
        <f>VLOOKUP(K2359,TONG_SL!$A:$D,3,0)</f>
        <v>Túi</v>
      </c>
      <c r="R2359" s="223">
        <v>3</v>
      </c>
      <c r="S2359" s="290"/>
      <c r="T2359" s="290">
        <f>VLOOKUP(VLOOKUP(G2359,Ma_KH!$A:$R,18,0)&amp;K2359,Gia_MB!$A:$F,6,0)</f>
        <v>50182</v>
      </c>
      <c r="U2359" s="291">
        <f t="shared" si="265"/>
        <v>150546</v>
      </c>
      <c r="V2359" s="290"/>
      <c r="W2359" s="292">
        <f t="shared" si="266"/>
        <v>0</v>
      </c>
      <c r="X2359" s="293" t="str">
        <f t="shared" si="267"/>
        <v>8</v>
      </c>
      <c r="Y2359" s="290"/>
      <c r="Z2359" s="291">
        <f t="shared" si="268"/>
        <v>12043.68</v>
      </c>
      <c r="AA2359" s="294">
        <f>VLOOKUP(G2359,Ma_KH!$A:$R,14,0)</f>
        <v>60</v>
      </c>
    </row>
    <row r="2360" spans="1:27" x14ac:dyDescent="0.25">
      <c r="A2360" s="280">
        <v>46056</v>
      </c>
      <c r="B2360" s="281">
        <v>4184146832</v>
      </c>
      <c r="C2360" s="328" t="s">
        <v>15180</v>
      </c>
      <c r="D2360" s="280">
        <v>46057</v>
      </c>
      <c r="E2360" s="219"/>
      <c r="F2360" s="218"/>
      <c r="G2360" s="268" t="s">
        <v>15430</v>
      </c>
      <c r="H2360" s="219"/>
      <c r="I2360" s="217" t="s">
        <v>15707</v>
      </c>
      <c r="J2360" s="217" t="s">
        <v>7228</v>
      </c>
      <c r="K2360" s="217" t="s">
        <v>37</v>
      </c>
      <c r="L2360" s="215" t="str">
        <f>VLOOKUP($K2360,[1]TONG_SL!$A$1:$D$65536,2,0)</f>
        <v>Chả cốm 300g</v>
      </c>
      <c r="M2360" s="247"/>
      <c r="N2360" s="215" t="str">
        <f t="shared" si="269"/>
        <v>K-C6</v>
      </c>
      <c r="O2360" s="222"/>
      <c r="P2360" s="222"/>
      <c r="Q2360" s="215" t="str">
        <f>VLOOKUP(K2360,TONG_SL!$A:$D,3,0)</f>
        <v>Túi</v>
      </c>
      <c r="R2360" s="223">
        <v>30</v>
      </c>
      <c r="S2360" s="290"/>
      <c r="T2360" s="290">
        <f>VLOOKUP(VLOOKUP(G2360,Ma_KH!$A:$R,18,0)&amp;K2360,Gia_MB!$A:$F,6,0)</f>
        <v>74250</v>
      </c>
      <c r="U2360" s="291">
        <f t="shared" si="265"/>
        <v>2227500</v>
      </c>
      <c r="V2360" s="290"/>
      <c r="W2360" s="292">
        <f t="shared" si="266"/>
        <v>0</v>
      </c>
      <c r="X2360" s="293" t="str">
        <f t="shared" si="267"/>
        <v>8</v>
      </c>
      <c r="Y2360" s="290"/>
      <c r="Z2360" s="291">
        <f t="shared" si="268"/>
        <v>178200</v>
      </c>
      <c r="AA2360" s="294">
        <f>VLOOKUP(G2360,Ma_KH!$A:$R,14,0)</f>
        <v>60</v>
      </c>
    </row>
    <row r="2361" spans="1:27" x14ac:dyDescent="0.25">
      <c r="A2361" s="280">
        <v>46056</v>
      </c>
      <c r="B2361" s="281">
        <v>4184146832</v>
      </c>
      <c r="C2361" s="328" t="s">
        <v>15180</v>
      </c>
      <c r="D2361" s="280">
        <v>46057</v>
      </c>
      <c r="E2361" s="219"/>
      <c r="F2361" s="218"/>
      <c r="G2361" s="268" t="s">
        <v>15430</v>
      </c>
      <c r="H2361" s="219"/>
      <c r="I2361" s="217" t="s">
        <v>15707</v>
      </c>
      <c r="J2361" s="217" t="s">
        <v>7228</v>
      </c>
      <c r="K2361" s="217" t="s">
        <v>30</v>
      </c>
      <c r="L2361" s="215" t="str">
        <f>VLOOKUP($K2361,[1]TONG_SL!$A$1:$D$65536,2,0)</f>
        <v>Gà muối 500g</v>
      </c>
      <c r="M2361" s="247"/>
      <c r="N2361" s="215" t="str">
        <f t="shared" si="269"/>
        <v>K-C6</v>
      </c>
      <c r="O2361" s="222"/>
      <c r="P2361" s="222"/>
      <c r="Q2361" s="215" t="str">
        <f>VLOOKUP(K2361,TONG_SL!$A:$D,3,0)</f>
        <v>Túi</v>
      </c>
      <c r="R2361" s="223">
        <v>20</v>
      </c>
      <c r="S2361" s="290"/>
      <c r="T2361" s="290">
        <f>VLOOKUP(VLOOKUP(G2361,Ma_KH!$A:$R,18,0)&amp;K2361,Gia_MB!$A:$F,6,0)</f>
        <v>116611</v>
      </c>
      <c r="U2361" s="291">
        <f t="shared" si="265"/>
        <v>2332220</v>
      </c>
      <c r="V2361" s="290"/>
      <c r="W2361" s="292">
        <f t="shared" si="266"/>
        <v>0</v>
      </c>
      <c r="X2361" s="293" t="str">
        <f t="shared" si="267"/>
        <v>8</v>
      </c>
      <c r="Y2361" s="290"/>
      <c r="Z2361" s="291">
        <f t="shared" si="268"/>
        <v>186577.6</v>
      </c>
      <c r="AA2361" s="294">
        <f>VLOOKUP(G2361,Ma_KH!$A:$R,14,0)</f>
        <v>60</v>
      </c>
    </row>
    <row r="2362" spans="1:27" x14ac:dyDescent="0.25">
      <c r="A2362" s="280">
        <v>46056</v>
      </c>
      <c r="B2362" s="281">
        <v>4184146832</v>
      </c>
      <c r="C2362" s="328" t="s">
        <v>15180</v>
      </c>
      <c r="D2362" s="280">
        <v>46057</v>
      </c>
      <c r="E2362" s="219"/>
      <c r="F2362" s="218"/>
      <c r="G2362" s="268" t="s">
        <v>15430</v>
      </c>
      <c r="H2362" s="219"/>
      <c r="I2362" s="217" t="s">
        <v>15707</v>
      </c>
      <c r="J2362" s="217" t="s">
        <v>7228</v>
      </c>
      <c r="K2362" s="217" t="s">
        <v>48</v>
      </c>
      <c r="L2362" s="215" t="str">
        <f>VLOOKUP($K2362,[1]TONG_SL!$A$1:$D$65536,2,0)</f>
        <v>Mọc Nấm Hương 250g</v>
      </c>
      <c r="M2362" s="247"/>
      <c r="N2362" s="215" t="str">
        <f t="shared" si="269"/>
        <v>K-C6</v>
      </c>
      <c r="O2362" s="222"/>
      <c r="P2362" s="222"/>
      <c r="Q2362" s="215" t="str">
        <f>VLOOKUP(K2362,TONG_SL!$A:$D,3,0)</f>
        <v>Túi</v>
      </c>
      <c r="R2362" s="223">
        <v>15</v>
      </c>
      <c r="S2362" s="290"/>
      <c r="T2362" s="290">
        <f>VLOOKUP(VLOOKUP(G2362,Ma_KH!$A:$R,18,0)&amp;K2362,Gia_MB!$A:$F,6,0)</f>
        <v>46000</v>
      </c>
      <c r="U2362" s="291">
        <f t="shared" si="265"/>
        <v>690000</v>
      </c>
      <c r="V2362" s="290"/>
      <c r="W2362" s="292">
        <f t="shared" si="266"/>
        <v>0</v>
      </c>
      <c r="X2362" s="293" t="str">
        <f t="shared" si="267"/>
        <v>8</v>
      </c>
      <c r="Y2362" s="290"/>
      <c r="Z2362" s="291">
        <f t="shared" si="268"/>
        <v>55200</v>
      </c>
      <c r="AA2362" s="294">
        <f>VLOOKUP(G2362,Ma_KH!$A:$R,14,0)</f>
        <v>60</v>
      </c>
    </row>
    <row r="2363" spans="1:27" x14ac:dyDescent="0.25">
      <c r="A2363" s="280">
        <v>46056</v>
      </c>
      <c r="B2363" s="281">
        <v>4184146832</v>
      </c>
      <c r="C2363" s="328" t="s">
        <v>15180</v>
      </c>
      <c r="D2363" s="280">
        <v>46057</v>
      </c>
      <c r="E2363" s="219"/>
      <c r="F2363" s="218"/>
      <c r="G2363" s="268" t="s">
        <v>15430</v>
      </c>
      <c r="H2363" s="219"/>
      <c r="I2363" s="217" t="s">
        <v>15707</v>
      </c>
      <c r="J2363" s="217" t="s">
        <v>7228</v>
      </c>
      <c r="K2363" s="217" t="s">
        <v>27</v>
      </c>
      <c r="L2363" s="215" t="str">
        <f>VLOOKUP($K2363,[1]TONG_SL!$A$1:$D$65536,2,0)</f>
        <v>Chân giò heo muối 300g</v>
      </c>
      <c r="M2363" s="247"/>
      <c r="N2363" s="215" t="str">
        <f t="shared" si="269"/>
        <v>K-C6</v>
      </c>
      <c r="O2363" s="222"/>
      <c r="P2363" s="222"/>
      <c r="Q2363" s="215" t="str">
        <f>VLOOKUP(K2363,TONG_SL!$A:$D,3,0)</f>
        <v>Túi</v>
      </c>
      <c r="R2363" s="223">
        <v>30</v>
      </c>
      <c r="S2363" s="290"/>
      <c r="T2363" s="290">
        <f>VLOOKUP(VLOOKUP(G2363,Ma_KH!$A:$R,18,0)&amp;K2363,Gia_MB!$A:$F,6,0)</f>
        <v>73431</v>
      </c>
      <c r="U2363" s="291">
        <f t="shared" si="265"/>
        <v>2202930</v>
      </c>
      <c r="V2363" s="290"/>
      <c r="W2363" s="292">
        <f t="shared" si="266"/>
        <v>0</v>
      </c>
      <c r="X2363" s="293" t="str">
        <f t="shared" si="267"/>
        <v>8</v>
      </c>
      <c r="Y2363" s="290"/>
      <c r="Z2363" s="291">
        <f t="shared" si="268"/>
        <v>176234.4</v>
      </c>
      <c r="AA2363" s="294">
        <f>VLOOKUP(G2363,Ma_KH!$A:$R,14,0)</f>
        <v>60</v>
      </c>
    </row>
    <row r="2364" spans="1:27" x14ac:dyDescent="0.25">
      <c r="A2364" s="280">
        <v>46056</v>
      </c>
      <c r="B2364" s="281">
        <v>4184146832</v>
      </c>
      <c r="C2364" s="328" t="s">
        <v>15180</v>
      </c>
      <c r="D2364" s="280">
        <v>46057</v>
      </c>
      <c r="E2364" s="219"/>
      <c r="F2364" s="218"/>
      <c r="G2364" s="268" t="s">
        <v>15430</v>
      </c>
      <c r="H2364" s="219"/>
      <c r="I2364" s="217" t="s">
        <v>15707</v>
      </c>
      <c r="J2364" s="217" t="s">
        <v>7228</v>
      </c>
      <c r="K2364" s="217" t="s">
        <v>32</v>
      </c>
      <c r="L2364" s="215" t="str">
        <f>VLOOKUP($K2364,[1]TONG_SL!$A$1:$D$65536,2,0)</f>
        <v>Giò Tai Lưỡi Xào 250g</v>
      </c>
      <c r="M2364" s="247"/>
      <c r="N2364" s="215" t="str">
        <f t="shared" si="269"/>
        <v>K-C6</v>
      </c>
      <c r="O2364" s="222"/>
      <c r="P2364" s="222"/>
      <c r="Q2364" s="215" t="str">
        <f>VLOOKUP(K2364,TONG_SL!$A:$D,3,0)</f>
        <v>Túi</v>
      </c>
      <c r="R2364" s="223">
        <v>10</v>
      </c>
      <c r="S2364" s="290"/>
      <c r="T2364" s="290">
        <f>VLOOKUP(VLOOKUP(G2364,Ma_KH!$A:$R,18,0)&amp;K2364,Gia_MB!$A:$F,6,0)</f>
        <v>50182</v>
      </c>
      <c r="U2364" s="291">
        <f t="shared" si="265"/>
        <v>501820</v>
      </c>
      <c r="V2364" s="290"/>
      <c r="W2364" s="292">
        <f t="shared" si="266"/>
        <v>0</v>
      </c>
      <c r="X2364" s="293" t="str">
        <f t="shared" si="267"/>
        <v>8</v>
      </c>
      <c r="Y2364" s="290"/>
      <c r="Z2364" s="291">
        <f t="shared" si="268"/>
        <v>40145.599999999999</v>
      </c>
      <c r="AA2364" s="294">
        <f>VLOOKUP(G2364,Ma_KH!$A:$R,14,0)</f>
        <v>60</v>
      </c>
    </row>
    <row r="2365" spans="1:27" x14ac:dyDescent="0.25">
      <c r="A2365" s="216">
        <v>46046</v>
      </c>
      <c r="B2365" s="217">
        <v>4183607926</v>
      </c>
      <c r="C2365" s="218" t="s">
        <v>15180</v>
      </c>
      <c r="D2365" s="216">
        <v>46057</v>
      </c>
      <c r="E2365" s="219"/>
      <c r="F2365" s="218"/>
      <c r="G2365" s="268" t="s">
        <v>15430</v>
      </c>
      <c r="H2365" s="219"/>
      <c r="I2365" s="217" t="s">
        <v>15708</v>
      </c>
      <c r="J2365" s="217" t="s">
        <v>7228</v>
      </c>
      <c r="K2365" s="217" t="s">
        <v>30</v>
      </c>
      <c r="L2365" s="215" t="str">
        <f>VLOOKUP($K2365,[1]TONG_SL!$A$1:$D$65536,2,0)</f>
        <v>Gà muối 500g</v>
      </c>
      <c r="M2365" s="247"/>
      <c r="N2365" s="215" t="str">
        <f t="shared" si="269"/>
        <v>K-C6</v>
      </c>
      <c r="O2365" s="222"/>
      <c r="P2365" s="222"/>
      <c r="Q2365" s="215" t="str">
        <f>VLOOKUP(K2365,TONG_SL!$A:$D,3,0)</f>
        <v>Túi</v>
      </c>
      <c r="R2365" s="223">
        <v>15</v>
      </c>
      <c r="S2365" s="290"/>
      <c r="T2365" s="290">
        <f>VLOOKUP(VLOOKUP(G2365,Ma_KH!$A:$R,18,0)&amp;K2365,Gia_MB!$A:$F,6,0)</f>
        <v>116611</v>
      </c>
      <c r="U2365" s="291">
        <f t="shared" si="265"/>
        <v>1749165</v>
      </c>
      <c r="V2365" s="290"/>
      <c r="W2365" s="292">
        <f t="shared" si="266"/>
        <v>0</v>
      </c>
      <c r="X2365" s="293" t="str">
        <f t="shared" si="267"/>
        <v>8</v>
      </c>
      <c r="Y2365" s="290"/>
      <c r="Z2365" s="291">
        <f t="shared" si="268"/>
        <v>139933.20000000001</v>
      </c>
      <c r="AA2365" s="294">
        <f>VLOOKUP(G2365,Ma_KH!$A:$R,14,0)</f>
        <v>60</v>
      </c>
    </row>
    <row r="2366" spans="1:27" x14ac:dyDescent="0.25">
      <c r="A2366" s="280">
        <v>46046</v>
      </c>
      <c r="B2366" s="281">
        <v>4183607926</v>
      </c>
      <c r="C2366" s="328" t="s">
        <v>15180</v>
      </c>
      <c r="D2366" s="280">
        <v>46057</v>
      </c>
      <c r="E2366" s="219"/>
      <c r="F2366" s="218"/>
      <c r="G2366" s="268" t="s">
        <v>15430</v>
      </c>
      <c r="H2366" s="219"/>
      <c r="I2366" s="217" t="s">
        <v>15708</v>
      </c>
      <c r="J2366" s="217" t="s">
        <v>7228</v>
      </c>
      <c r="K2366" s="217" t="s">
        <v>32</v>
      </c>
      <c r="L2366" s="215" t="str">
        <f>VLOOKUP($K2366,[1]TONG_SL!$A$1:$D$65536,2,0)</f>
        <v>Giò Tai Lưỡi Xào 250g</v>
      </c>
      <c r="M2366" s="247"/>
      <c r="N2366" s="215" t="str">
        <f t="shared" si="269"/>
        <v>K-C6</v>
      </c>
      <c r="O2366" s="222"/>
      <c r="P2366" s="222"/>
      <c r="Q2366" s="215" t="str">
        <f>VLOOKUP(K2366,TONG_SL!$A:$D,3,0)</f>
        <v>Túi</v>
      </c>
      <c r="R2366" s="223">
        <v>2</v>
      </c>
      <c r="S2366" s="290"/>
      <c r="T2366" s="290">
        <f>VLOOKUP(VLOOKUP(G2366,Ma_KH!$A:$R,18,0)&amp;K2366,Gia_MB!$A:$F,6,0)</f>
        <v>50182</v>
      </c>
      <c r="U2366" s="291">
        <f t="shared" si="265"/>
        <v>100364</v>
      </c>
      <c r="V2366" s="290"/>
      <c r="W2366" s="292">
        <f t="shared" si="266"/>
        <v>0</v>
      </c>
      <c r="X2366" s="293" t="str">
        <f t="shared" si="267"/>
        <v>8</v>
      </c>
      <c r="Y2366" s="290"/>
      <c r="Z2366" s="291">
        <f t="shared" si="268"/>
        <v>8029.12</v>
      </c>
      <c r="AA2366" s="294">
        <f>VLOOKUP(G2366,Ma_KH!$A:$R,14,0)</f>
        <v>60</v>
      </c>
    </row>
    <row r="2367" spans="1:27" x14ac:dyDescent="0.25">
      <c r="A2367" s="280">
        <v>46046</v>
      </c>
      <c r="B2367" s="281">
        <v>4183607926</v>
      </c>
      <c r="C2367" s="328" t="s">
        <v>15180</v>
      </c>
      <c r="D2367" s="280">
        <v>46057</v>
      </c>
      <c r="E2367" s="219"/>
      <c r="F2367" s="218"/>
      <c r="G2367" s="268" t="s">
        <v>15430</v>
      </c>
      <c r="H2367" s="219"/>
      <c r="I2367" s="217" t="s">
        <v>15708</v>
      </c>
      <c r="J2367" s="217" t="s">
        <v>7228</v>
      </c>
      <c r="K2367" s="217" t="s">
        <v>27</v>
      </c>
      <c r="L2367" s="215" t="str">
        <f>VLOOKUP($K2367,[1]TONG_SL!$A$1:$D$65536,2,0)</f>
        <v>Chân giò heo muối 300g</v>
      </c>
      <c r="M2367" s="247"/>
      <c r="N2367" s="215" t="str">
        <f t="shared" si="269"/>
        <v>K-C6</v>
      </c>
      <c r="O2367" s="222"/>
      <c r="P2367" s="222"/>
      <c r="Q2367" s="215" t="str">
        <f>VLOOKUP(K2367,TONG_SL!$A:$D,3,0)</f>
        <v>Túi</v>
      </c>
      <c r="R2367" s="223">
        <v>10</v>
      </c>
      <c r="S2367" s="290"/>
      <c r="T2367" s="290">
        <f>VLOOKUP(VLOOKUP(G2367,Ma_KH!$A:$R,18,0)&amp;K2367,Gia_MB!$A:$F,6,0)</f>
        <v>73431</v>
      </c>
      <c r="U2367" s="291">
        <f t="shared" si="265"/>
        <v>734310</v>
      </c>
      <c r="V2367" s="290"/>
      <c r="W2367" s="292">
        <f t="shared" si="266"/>
        <v>0</v>
      </c>
      <c r="X2367" s="293" t="str">
        <f t="shared" si="267"/>
        <v>8</v>
      </c>
      <c r="Y2367" s="290"/>
      <c r="Z2367" s="291">
        <f t="shared" si="268"/>
        <v>58744.800000000003</v>
      </c>
      <c r="AA2367" s="294">
        <f>VLOOKUP(G2367,Ma_KH!$A:$R,14,0)</f>
        <v>60</v>
      </c>
    </row>
    <row r="2368" spans="1:27" x14ac:dyDescent="0.25">
      <c r="A2368" s="280">
        <v>46046</v>
      </c>
      <c r="B2368" s="281">
        <v>4183607926</v>
      </c>
      <c r="C2368" s="328" t="s">
        <v>15180</v>
      </c>
      <c r="D2368" s="280">
        <v>46057</v>
      </c>
      <c r="E2368" s="219"/>
      <c r="F2368" s="218"/>
      <c r="G2368" s="268" t="s">
        <v>15430</v>
      </c>
      <c r="H2368" s="219"/>
      <c r="I2368" s="217" t="s">
        <v>15708</v>
      </c>
      <c r="J2368" s="217" t="s">
        <v>7228</v>
      </c>
      <c r="K2368" s="217" t="s">
        <v>34</v>
      </c>
      <c r="L2368" s="215" t="str">
        <f>VLOOKUP($K2368,[1]TONG_SL!$A$1:$D$65536,2,0)</f>
        <v>Tai heo muối 200g</v>
      </c>
      <c r="M2368" s="247"/>
      <c r="N2368" s="215" t="str">
        <f t="shared" si="269"/>
        <v>K-C6</v>
      </c>
      <c r="O2368" s="222"/>
      <c r="P2368" s="222"/>
      <c r="Q2368" s="215" t="str">
        <f>VLOOKUP(K2368,TONG_SL!$A:$D,3,0)</f>
        <v>Túi</v>
      </c>
      <c r="R2368" s="223">
        <v>4</v>
      </c>
      <c r="S2368" s="290"/>
      <c r="T2368" s="290">
        <f>VLOOKUP(VLOOKUP(G2368,Ma_KH!$A:$R,18,0)&amp;K2368,Gia_MB!$A:$F,6,0)</f>
        <v>55595</v>
      </c>
      <c r="U2368" s="291">
        <f t="shared" ref="U2368:U2431" si="270">T2368*R2368</f>
        <v>222380</v>
      </c>
      <c r="V2368" s="290"/>
      <c r="W2368" s="292">
        <f t="shared" ref="W2368:W2431" si="271">U2368*V2368</f>
        <v>0</v>
      </c>
      <c r="X2368" s="293" t="str">
        <f t="shared" ref="X2368:X2431" si="272">IF(B2368&lt;&gt;"","8","0")</f>
        <v>8</v>
      </c>
      <c r="Y2368" s="290"/>
      <c r="Z2368" s="291">
        <f t="shared" ref="Z2368:Z2431" si="273">U2368*X2368%</f>
        <v>17790.400000000001</v>
      </c>
      <c r="AA2368" s="294">
        <f>VLOOKUP(G2368,Ma_KH!$A:$R,14,0)</f>
        <v>60</v>
      </c>
    </row>
    <row r="2369" spans="1:27" x14ac:dyDescent="0.25">
      <c r="A2369" s="216">
        <v>46046</v>
      </c>
      <c r="B2369" s="217">
        <v>4183608223</v>
      </c>
      <c r="C2369" s="218" t="s">
        <v>15180</v>
      </c>
      <c r="D2369" s="216">
        <v>46057</v>
      </c>
      <c r="E2369" s="219"/>
      <c r="F2369" s="218"/>
      <c r="G2369" s="268" t="s">
        <v>15430</v>
      </c>
      <c r="H2369" s="219"/>
      <c r="I2369" s="217" t="s">
        <v>15709</v>
      </c>
      <c r="J2369" s="217" t="s">
        <v>7228</v>
      </c>
      <c r="K2369" s="217" t="s">
        <v>27</v>
      </c>
      <c r="L2369" s="215" t="str">
        <f>VLOOKUP($K2369,[1]TONG_SL!$A$1:$D$65536,2,0)</f>
        <v>Chân giò heo muối 300g</v>
      </c>
      <c r="M2369" s="247"/>
      <c r="N2369" s="215" t="str">
        <f t="shared" si="269"/>
        <v>K-C6</v>
      </c>
      <c r="O2369" s="222"/>
      <c r="P2369" s="222"/>
      <c r="Q2369" s="215" t="str">
        <f>VLOOKUP(K2369,TONG_SL!$A:$D,3,0)</f>
        <v>Túi</v>
      </c>
      <c r="R2369" s="223">
        <v>16</v>
      </c>
      <c r="S2369" s="290"/>
      <c r="T2369" s="290">
        <f>VLOOKUP(VLOOKUP(G2369,Ma_KH!$A:$R,18,0)&amp;K2369,Gia_MB!$A:$F,6,0)</f>
        <v>73431</v>
      </c>
      <c r="U2369" s="291">
        <f t="shared" si="270"/>
        <v>1174896</v>
      </c>
      <c r="V2369" s="290"/>
      <c r="W2369" s="292">
        <f t="shared" si="271"/>
        <v>0</v>
      </c>
      <c r="X2369" s="293" t="str">
        <f t="shared" si="272"/>
        <v>8</v>
      </c>
      <c r="Y2369" s="290"/>
      <c r="Z2369" s="291">
        <f t="shared" si="273"/>
        <v>93991.680000000008</v>
      </c>
      <c r="AA2369" s="294">
        <f>VLOOKUP(G2369,Ma_KH!$A:$R,14,0)</f>
        <v>60</v>
      </c>
    </row>
    <row r="2370" spans="1:27" x14ac:dyDescent="0.25">
      <c r="A2370" s="216">
        <v>46046</v>
      </c>
      <c r="B2370" s="217">
        <v>4183608223</v>
      </c>
      <c r="C2370" s="218" t="s">
        <v>15180</v>
      </c>
      <c r="D2370" s="216">
        <v>46057</v>
      </c>
      <c r="E2370" s="219"/>
      <c r="F2370" s="218"/>
      <c r="G2370" s="268" t="s">
        <v>15430</v>
      </c>
      <c r="H2370" s="219"/>
      <c r="I2370" s="217" t="s">
        <v>15709</v>
      </c>
      <c r="J2370" s="217" t="s">
        <v>7228</v>
      </c>
      <c r="K2370" s="217" t="s">
        <v>30</v>
      </c>
      <c r="L2370" s="215" t="str">
        <f>VLOOKUP($K2370,[1]TONG_SL!$A$1:$D$65536,2,0)</f>
        <v>Gà muối 500g</v>
      </c>
      <c r="M2370" s="247"/>
      <c r="N2370" s="215" t="str">
        <f t="shared" si="269"/>
        <v>K-C6</v>
      </c>
      <c r="O2370" s="222"/>
      <c r="P2370" s="222"/>
      <c r="Q2370" s="215" t="str">
        <f>VLOOKUP(K2370,TONG_SL!$A:$D,3,0)</f>
        <v>Túi</v>
      </c>
      <c r="R2370" s="223">
        <v>16</v>
      </c>
      <c r="S2370" s="290"/>
      <c r="T2370" s="290">
        <f>VLOOKUP(VLOOKUP(G2370,Ma_KH!$A:$R,18,0)&amp;K2370,Gia_MB!$A:$F,6,0)</f>
        <v>116611</v>
      </c>
      <c r="U2370" s="291">
        <f t="shared" si="270"/>
        <v>1865776</v>
      </c>
      <c r="V2370" s="290"/>
      <c r="W2370" s="292">
        <f t="shared" si="271"/>
        <v>0</v>
      </c>
      <c r="X2370" s="293" t="str">
        <f t="shared" si="272"/>
        <v>8</v>
      </c>
      <c r="Y2370" s="290"/>
      <c r="Z2370" s="291">
        <f t="shared" si="273"/>
        <v>149262.08000000002</v>
      </c>
      <c r="AA2370" s="294">
        <f>VLOOKUP(G2370,Ma_KH!$A:$R,14,0)</f>
        <v>60</v>
      </c>
    </row>
    <row r="2371" spans="1:27" x14ac:dyDescent="0.25">
      <c r="A2371" s="216">
        <v>46046</v>
      </c>
      <c r="B2371" s="217">
        <v>4183608223</v>
      </c>
      <c r="C2371" s="218" t="s">
        <v>15180</v>
      </c>
      <c r="D2371" s="216">
        <v>46057</v>
      </c>
      <c r="E2371" s="219"/>
      <c r="F2371" s="218"/>
      <c r="G2371" s="268" t="s">
        <v>15430</v>
      </c>
      <c r="H2371" s="219"/>
      <c r="I2371" s="217" t="s">
        <v>15709</v>
      </c>
      <c r="J2371" s="217" t="s">
        <v>7228</v>
      </c>
      <c r="K2371" s="217" t="s">
        <v>32</v>
      </c>
      <c r="L2371" s="215" t="str">
        <f>VLOOKUP($K2371,[1]TONG_SL!$A$1:$D$65536,2,0)</f>
        <v>Giò Tai Lưỡi Xào 250g</v>
      </c>
      <c r="M2371" s="247"/>
      <c r="N2371" s="215" t="str">
        <f t="shared" si="269"/>
        <v>K-C6</v>
      </c>
      <c r="O2371" s="222"/>
      <c r="P2371" s="222"/>
      <c r="Q2371" s="215" t="str">
        <f>VLOOKUP(K2371,TONG_SL!$A:$D,3,0)</f>
        <v>Túi</v>
      </c>
      <c r="R2371" s="223">
        <v>5</v>
      </c>
      <c r="S2371" s="290"/>
      <c r="T2371" s="290">
        <f>VLOOKUP(VLOOKUP(G2371,Ma_KH!$A:$R,18,0)&amp;K2371,Gia_MB!$A:$F,6,0)</f>
        <v>50182</v>
      </c>
      <c r="U2371" s="291">
        <f t="shared" si="270"/>
        <v>250910</v>
      </c>
      <c r="V2371" s="290"/>
      <c r="W2371" s="292">
        <f t="shared" si="271"/>
        <v>0</v>
      </c>
      <c r="X2371" s="293" t="str">
        <f t="shared" si="272"/>
        <v>8</v>
      </c>
      <c r="Y2371" s="290"/>
      <c r="Z2371" s="291">
        <f t="shared" si="273"/>
        <v>20072.8</v>
      </c>
      <c r="AA2371" s="294">
        <f>VLOOKUP(G2371,Ma_KH!$A:$R,14,0)</f>
        <v>60</v>
      </c>
    </row>
    <row r="2372" spans="1:27" x14ac:dyDescent="0.25">
      <c r="A2372" s="280">
        <v>46046</v>
      </c>
      <c r="B2372" s="281">
        <v>4183608190</v>
      </c>
      <c r="C2372" s="328" t="s">
        <v>15180</v>
      </c>
      <c r="D2372" s="280">
        <v>46057</v>
      </c>
      <c r="E2372" s="219"/>
      <c r="F2372" s="218"/>
      <c r="G2372" s="268" t="s">
        <v>15430</v>
      </c>
      <c r="H2372" s="219"/>
      <c r="I2372" s="217" t="s">
        <v>15710</v>
      </c>
      <c r="J2372" s="217" t="s">
        <v>7228</v>
      </c>
      <c r="K2372" s="217" t="s">
        <v>27</v>
      </c>
      <c r="L2372" s="215" t="str">
        <f>VLOOKUP($K2372,[1]TONG_SL!$A$1:$D$65536,2,0)</f>
        <v>Chân giò heo muối 300g</v>
      </c>
      <c r="M2372" s="247"/>
      <c r="N2372" s="215" t="str">
        <f t="shared" si="269"/>
        <v>K-C6</v>
      </c>
      <c r="O2372" s="222"/>
      <c r="P2372" s="222"/>
      <c r="Q2372" s="215" t="str">
        <f>VLOOKUP(K2372,TONG_SL!$A:$D,3,0)</f>
        <v>Túi</v>
      </c>
      <c r="R2372" s="223">
        <v>15</v>
      </c>
      <c r="S2372" s="290"/>
      <c r="T2372" s="290">
        <f>VLOOKUP(VLOOKUP(G2372,Ma_KH!$A:$R,18,0)&amp;K2372,Gia_MB!$A:$F,6,0)</f>
        <v>73431</v>
      </c>
      <c r="U2372" s="291">
        <f t="shared" si="270"/>
        <v>1101465</v>
      </c>
      <c r="V2372" s="290"/>
      <c r="W2372" s="292">
        <f t="shared" si="271"/>
        <v>0</v>
      </c>
      <c r="X2372" s="293" t="str">
        <f t="shared" si="272"/>
        <v>8</v>
      </c>
      <c r="Y2372" s="290"/>
      <c r="Z2372" s="291">
        <f t="shared" si="273"/>
        <v>88117.2</v>
      </c>
      <c r="AA2372" s="294">
        <f>VLOOKUP(G2372,Ma_KH!$A:$R,14,0)</f>
        <v>60</v>
      </c>
    </row>
    <row r="2373" spans="1:27" x14ac:dyDescent="0.25">
      <c r="A2373" s="280">
        <v>46046</v>
      </c>
      <c r="B2373" s="281">
        <v>4183608190</v>
      </c>
      <c r="C2373" s="328" t="s">
        <v>15180</v>
      </c>
      <c r="D2373" s="280">
        <v>46057</v>
      </c>
      <c r="E2373" s="219"/>
      <c r="F2373" s="218"/>
      <c r="G2373" s="268" t="s">
        <v>15430</v>
      </c>
      <c r="H2373" s="219"/>
      <c r="I2373" s="217" t="s">
        <v>15710</v>
      </c>
      <c r="J2373" s="217" t="s">
        <v>7228</v>
      </c>
      <c r="K2373" s="217" t="s">
        <v>30</v>
      </c>
      <c r="L2373" s="215" t="str">
        <f>VLOOKUP($K2373,[1]TONG_SL!$A$1:$D$65536,2,0)</f>
        <v>Gà muối 500g</v>
      </c>
      <c r="M2373" s="247"/>
      <c r="N2373" s="215" t="str">
        <f t="shared" si="269"/>
        <v>K-C6</v>
      </c>
      <c r="O2373" s="222"/>
      <c r="P2373" s="222"/>
      <c r="Q2373" s="215" t="str">
        <f>VLOOKUP(K2373,TONG_SL!$A:$D,3,0)</f>
        <v>Túi</v>
      </c>
      <c r="R2373" s="223">
        <v>20</v>
      </c>
      <c r="S2373" s="290"/>
      <c r="T2373" s="290">
        <f>VLOOKUP(VLOOKUP(G2373,Ma_KH!$A:$R,18,0)&amp;K2373,Gia_MB!$A:$F,6,0)</f>
        <v>116611</v>
      </c>
      <c r="U2373" s="291">
        <f t="shared" si="270"/>
        <v>2332220</v>
      </c>
      <c r="V2373" s="290"/>
      <c r="W2373" s="292">
        <f t="shared" si="271"/>
        <v>0</v>
      </c>
      <c r="X2373" s="293" t="str">
        <f t="shared" si="272"/>
        <v>8</v>
      </c>
      <c r="Y2373" s="290"/>
      <c r="Z2373" s="291">
        <f t="shared" si="273"/>
        <v>186577.6</v>
      </c>
      <c r="AA2373" s="294">
        <f>VLOOKUP(G2373,Ma_KH!$A:$R,14,0)</f>
        <v>60</v>
      </c>
    </row>
    <row r="2374" spans="1:27" x14ac:dyDescent="0.25">
      <c r="A2374" s="216">
        <v>46046</v>
      </c>
      <c r="B2374" s="217">
        <v>4183607649</v>
      </c>
      <c r="C2374" s="218" t="s">
        <v>15180</v>
      </c>
      <c r="D2374" s="216">
        <v>46057</v>
      </c>
      <c r="E2374" s="219"/>
      <c r="F2374" s="218"/>
      <c r="G2374" s="268" t="s">
        <v>15430</v>
      </c>
      <c r="H2374" s="219"/>
      <c r="I2374" s="217" t="s">
        <v>15711</v>
      </c>
      <c r="J2374" s="217" t="s">
        <v>7228</v>
      </c>
      <c r="K2374" s="217" t="s">
        <v>30</v>
      </c>
      <c r="L2374" s="215" t="str">
        <f>VLOOKUP($K2374,[1]TONG_SL!$A$1:$D$65536,2,0)</f>
        <v>Gà muối 500g</v>
      </c>
      <c r="M2374" s="247"/>
      <c r="N2374" s="215" t="str">
        <f t="shared" si="269"/>
        <v>K-C6</v>
      </c>
      <c r="O2374" s="222"/>
      <c r="P2374" s="222"/>
      <c r="Q2374" s="215" t="str">
        <f>VLOOKUP(K2374,TONG_SL!$A:$D,3,0)</f>
        <v>Túi</v>
      </c>
      <c r="R2374" s="223">
        <v>17</v>
      </c>
      <c r="S2374" s="290"/>
      <c r="T2374" s="290">
        <f>VLOOKUP(VLOOKUP(G2374,Ma_KH!$A:$R,18,0)&amp;K2374,Gia_MB!$A:$F,6,0)</f>
        <v>116611</v>
      </c>
      <c r="U2374" s="291">
        <f t="shared" si="270"/>
        <v>1982387</v>
      </c>
      <c r="V2374" s="290"/>
      <c r="W2374" s="292">
        <f t="shared" si="271"/>
        <v>0</v>
      </c>
      <c r="X2374" s="293" t="str">
        <f t="shared" si="272"/>
        <v>8</v>
      </c>
      <c r="Y2374" s="290"/>
      <c r="Z2374" s="291">
        <f t="shared" si="273"/>
        <v>158590.96</v>
      </c>
      <c r="AA2374" s="294">
        <f>VLOOKUP(G2374,Ma_KH!$A:$R,14,0)</f>
        <v>60</v>
      </c>
    </row>
    <row r="2375" spans="1:27" x14ac:dyDescent="0.25">
      <c r="A2375" s="216">
        <v>46046</v>
      </c>
      <c r="B2375" s="217">
        <v>4183607649</v>
      </c>
      <c r="C2375" s="218" t="s">
        <v>15180</v>
      </c>
      <c r="D2375" s="216">
        <v>46057</v>
      </c>
      <c r="E2375" s="219"/>
      <c r="F2375" s="218"/>
      <c r="G2375" s="268" t="s">
        <v>15430</v>
      </c>
      <c r="H2375" s="219"/>
      <c r="I2375" s="217" t="s">
        <v>15711</v>
      </c>
      <c r="J2375" s="217" t="s">
        <v>7228</v>
      </c>
      <c r="K2375" s="217" t="s">
        <v>32</v>
      </c>
      <c r="L2375" s="215" t="str">
        <f>VLOOKUP($K2375,[1]TONG_SL!$A$1:$D$65536,2,0)</f>
        <v>Giò Tai Lưỡi Xào 250g</v>
      </c>
      <c r="M2375" s="247"/>
      <c r="N2375" s="215" t="str">
        <f t="shared" si="269"/>
        <v>K-C6</v>
      </c>
      <c r="O2375" s="222"/>
      <c r="P2375" s="222"/>
      <c r="Q2375" s="215" t="str">
        <f>VLOOKUP(K2375,TONG_SL!$A:$D,3,0)</f>
        <v>Túi</v>
      </c>
      <c r="R2375" s="223">
        <v>4</v>
      </c>
      <c r="S2375" s="290"/>
      <c r="T2375" s="290">
        <f>VLOOKUP(VLOOKUP(G2375,Ma_KH!$A:$R,18,0)&amp;K2375,Gia_MB!$A:$F,6,0)</f>
        <v>50182</v>
      </c>
      <c r="U2375" s="291">
        <f t="shared" si="270"/>
        <v>200728</v>
      </c>
      <c r="V2375" s="290"/>
      <c r="W2375" s="292">
        <f t="shared" si="271"/>
        <v>0</v>
      </c>
      <c r="X2375" s="293" t="str">
        <f t="shared" si="272"/>
        <v>8</v>
      </c>
      <c r="Y2375" s="290"/>
      <c r="Z2375" s="291">
        <f t="shared" si="273"/>
        <v>16058.24</v>
      </c>
      <c r="AA2375" s="294">
        <f>VLOOKUP(G2375,Ma_KH!$A:$R,14,0)</f>
        <v>60</v>
      </c>
    </row>
    <row r="2376" spans="1:27" x14ac:dyDescent="0.25">
      <c r="A2376" s="216">
        <v>46046</v>
      </c>
      <c r="B2376" s="217">
        <v>4183607649</v>
      </c>
      <c r="C2376" s="218" t="s">
        <v>15180</v>
      </c>
      <c r="D2376" s="216">
        <v>46057</v>
      </c>
      <c r="E2376" s="219"/>
      <c r="F2376" s="218"/>
      <c r="G2376" s="268" t="s">
        <v>15430</v>
      </c>
      <c r="H2376" s="219"/>
      <c r="I2376" s="217" t="s">
        <v>15711</v>
      </c>
      <c r="J2376" s="217" t="s">
        <v>7228</v>
      </c>
      <c r="K2376" s="217" t="s">
        <v>27</v>
      </c>
      <c r="L2376" s="215" t="str">
        <f>VLOOKUP($K2376,[1]TONG_SL!$A$1:$D$65536,2,0)</f>
        <v>Chân giò heo muối 300g</v>
      </c>
      <c r="M2376" s="247"/>
      <c r="N2376" s="215" t="str">
        <f t="shared" si="269"/>
        <v>K-C6</v>
      </c>
      <c r="O2376" s="222"/>
      <c r="P2376" s="222"/>
      <c r="Q2376" s="215" t="str">
        <f>VLOOKUP(K2376,TONG_SL!$A:$D,3,0)</f>
        <v>Túi</v>
      </c>
      <c r="R2376" s="223">
        <v>15</v>
      </c>
      <c r="S2376" s="290"/>
      <c r="T2376" s="290">
        <f>VLOOKUP(VLOOKUP(G2376,Ma_KH!$A:$R,18,0)&amp;K2376,Gia_MB!$A:$F,6,0)</f>
        <v>73431</v>
      </c>
      <c r="U2376" s="291">
        <f t="shared" si="270"/>
        <v>1101465</v>
      </c>
      <c r="V2376" s="290"/>
      <c r="W2376" s="292">
        <f t="shared" si="271"/>
        <v>0</v>
      </c>
      <c r="X2376" s="293" t="str">
        <f t="shared" si="272"/>
        <v>8</v>
      </c>
      <c r="Y2376" s="290"/>
      <c r="Z2376" s="291">
        <f t="shared" si="273"/>
        <v>88117.2</v>
      </c>
      <c r="AA2376" s="294">
        <f>VLOOKUP(G2376,Ma_KH!$A:$R,14,0)</f>
        <v>60</v>
      </c>
    </row>
    <row r="2377" spans="1:27" x14ac:dyDescent="0.25">
      <c r="A2377" s="280">
        <v>46046</v>
      </c>
      <c r="B2377" s="281">
        <v>4183607948</v>
      </c>
      <c r="C2377" s="328" t="s">
        <v>15180</v>
      </c>
      <c r="D2377" s="280">
        <v>46057</v>
      </c>
      <c r="E2377" s="219"/>
      <c r="F2377" s="218"/>
      <c r="G2377" s="268" t="s">
        <v>15430</v>
      </c>
      <c r="H2377" s="219"/>
      <c r="I2377" s="217" t="s">
        <v>15712</v>
      </c>
      <c r="J2377" s="217" t="s">
        <v>7228</v>
      </c>
      <c r="K2377" s="217" t="s">
        <v>32</v>
      </c>
      <c r="L2377" s="215" t="str">
        <f>VLOOKUP($K2377,[1]TONG_SL!$A$1:$D$65536,2,0)</f>
        <v>Giò Tai Lưỡi Xào 250g</v>
      </c>
      <c r="M2377" s="247"/>
      <c r="N2377" s="215" t="str">
        <f t="shared" si="269"/>
        <v>K-C6</v>
      </c>
      <c r="O2377" s="222"/>
      <c r="P2377" s="222"/>
      <c r="Q2377" s="215" t="str">
        <f>VLOOKUP(K2377,TONG_SL!$A:$D,3,0)</f>
        <v>Túi</v>
      </c>
      <c r="R2377" s="223">
        <v>9</v>
      </c>
      <c r="S2377" s="290"/>
      <c r="T2377" s="290">
        <f>VLOOKUP(VLOOKUP(G2377,Ma_KH!$A:$R,18,0)&amp;K2377,Gia_MB!$A:$F,6,0)</f>
        <v>50182</v>
      </c>
      <c r="U2377" s="291">
        <f t="shared" si="270"/>
        <v>451638</v>
      </c>
      <c r="V2377" s="290"/>
      <c r="W2377" s="292">
        <f t="shared" si="271"/>
        <v>0</v>
      </c>
      <c r="X2377" s="293" t="str">
        <f t="shared" si="272"/>
        <v>8</v>
      </c>
      <c r="Y2377" s="290"/>
      <c r="Z2377" s="291">
        <f t="shared" si="273"/>
        <v>36131.040000000001</v>
      </c>
      <c r="AA2377" s="294">
        <f>VLOOKUP(G2377,Ma_KH!$A:$R,14,0)</f>
        <v>60</v>
      </c>
    </row>
    <row r="2378" spans="1:27" x14ac:dyDescent="0.25">
      <c r="A2378" s="280">
        <v>46046</v>
      </c>
      <c r="B2378" s="281">
        <v>4183607948</v>
      </c>
      <c r="C2378" s="328" t="s">
        <v>15180</v>
      </c>
      <c r="D2378" s="280">
        <v>46057</v>
      </c>
      <c r="E2378" s="219"/>
      <c r="F2378" s="218"/>
      <c r="G2378" s="268" t="s">
        <v>15430</v>
      </c>
      <c r="H2378" s="219"/>
      <c r="I2378" s="217" t="s">
        <v>15712</v>
      </c>
      <c r="J2378" s="217" t="s">
        <v>7228</v>
      </c>
      <c r="K2378" s="217" t="s">
        <v>30</v>
      </c>
      <c r="L2378" s="215" t="str">
        <f>VLOOKUP($K2378,[1]TONG_SL!$A$1:$D$65536,2,0)</f>
        <v>Gà muối 500g</v>
      </c>
      <c r="M2378" s="247"/>
      <c r="N2378" s="215" t="str">
        <f t="shared" si="269"/>
        <v>K-C6</v>
      </c>
      <c r="O2378" s="222"/>
      <c r="P2378" s="222"/>
      <c r="Q2378" s="215" t="str">
        <f>VLOOKUP(K2378,TONG_SL!$A:$D,3,0)</f>
        <v>Túi</v>
      </c>
      <c r="R2378" s="223">
        <v>24</v>
      </c>
      <c r="S2378" s="290"/>
      <c r="T2378" s="290">
        <f>VLOOKUP(VLOOKUP(G2378,Ma_KH!$A:$R,18,0)&amp;K2378,Gia_MB!$A:$F,6,0)</f>
        <v>116611</v>
      </c>
      <c r="U2378" s="291">
        <f t="shared" si="270"/>
        <v>2798664</v>
      </c>
      <c r="V2378" s="290"/>
      <c r="W2378" s="292">
        <f t="shared" si="271"/>
        <v>0</v>
      </c>
      <c r="X2378" s="293" t="str">
        <f t="shared" si="272"/>
        <v>8</v>
      </c>
      <c r="Y2378" s="290"/>
      <c r="Z2378" s="291">
        <f t="shared" si="273"/>
        <v>223893.12</v>
      </c>
      <c r="AA2378" s="294">
        <f>VLOOKUP(G2378,Ma_KH!$A:$R,14,0)</f>
        <v>60</v>
      </c>
    </row>
    <row r="2379" spans="1:27" x14ac:dyDescent="0.25">
      <c r="A2379" s="216">
        <v>46046</v>
      </c>
      <c r="B2379" s="217">
        <v>4183608125</v>
      </c>
      <c r="C2379" s="218" t="s">
        <v>15180</v>
      </c>
      <c r="D2379" s="216">
        <v>46057</v>
      </c>
      <c r="E2379" s="219"/>
      <c r="F2379" s="218"/>
      <c r="G2379" s="268" t="s">
        <v>15368</v>
      </c>
      <c r="H2379" s="219"/>
      <c r="I2379" s="217" t="s">
        <v>15713</v>
      </c>
      <c r="J2379" s="217" t="s">
        <v>7228</v>
      </c>
      <c r="K2379" s="217" t="s">
        <v>30</v>
      </c>
      <c r="L2379" s="215" t="str">
        <f>VLOOKUP($K2379,[1]TONG_SL!$A$1:$D$65536,2,0)</f>
        <v>Gà muối 500g</v>
      </c>
      <c r="M2379" s="247"/>
      <c r="N2379" s="215" t="str">
        <f t="shared" si="269"/>
        <v>K-C6</v>
      </c>
      <c r="O2379" s="222"/>
      <c r="P2379" s="222"/>
      <c r="Q2379" s="215" t="str">
        <f>VLOOKUP(K2379,TONG_SL!$A:$D,3,0)</f>
        <v>Túi</v>
      </c>
      <c r="R2379" s="223">
        <v>20</v>
      </c>
      <c r="S2379" s="290"/>
      <c r="T2379" s="290">
        <f>VLOOKUP(VLOOKUP(G2379,Ma_KH!$A:$R,18,0)&amp;K2379,Gia_MB!$A:$F,6,0)</f>
        <v>116611</v>
      </c>
      <c r="U2379" s="291">
        <f t="shared" si="270"/>
        <v>2332220</v>
      </c>
      <c r="V2379" s="290"/>
      <c r="W2379" s="292">
        <f t="shared" si="271"/>
        <v>0</v>
      </c>
      <c r="X2379" s="293" t="str">
        <f t="shared" si="272"/>
        <v>8</v>
      </c>
      <c r="Y2379" s="290"/>
      <c r="Z2379" s="291">
        <f t="shared" si="273"/>
        <v>186577.6</v>
      </c>
      <c r="AA2379" s="294">
        <f>VLOOKUP(G2379,Ma_KH!$A:$R,14,0)</f>
        <v>60</v>
      </c>
    </row>
    <row r="2380" spans="1:27" x14ac:dyDescent="0.25">
      <c r="A2380" s="216">
        <v>46046</v>
      </c>
      <c r="B2380" s="217">
        <v>4183608125</v>
      </c>
      <c r="C2380" s="218" t="s">
        <v>15180</v>
      </c>
      <c r="D2380" s="216">
        <v>46057</v>
      </c>
      <c r="E2380" s="219"/>
      <c r="F2380" s="218"/>
      <c r="G2380" s="268" t="s">
        <v>15368</v>
      </c>
      <c r="H2380" s="219"/>
      <c r="I2380" s="217" t="s">
        <v>15713</v>
      </c>
      <c r="J2380" s="217" t="s">
        <v>7228</v>
      </c>
      <c r="K2380" s="217" t="s">
        <v>27</v>
      </c>
      <c r="L2380" s="215" t="str">
        <f>VLOOKUP($K2380,[1]TONG_SL!$A$1:$D$65536,2,0)</f>
        <v>Chân giò heo muối 300g</v>
      </c>
      <c r="M2380" s="247"/>
      <c r="N2380" s="215" t="str">
        <f t="shared" si="269"/>
        <v>K-C6</v>
      </c>
      <c r="O2380" s="222"/>
      <c r="P2380" s="222"/>
      <c r="Q2380" s="215" t="str">
        <f>VLOOKUP(K2380,TONG_SL!$A:$D,3,0)</f>
        <v>Túi</v>
      </c>
      <c r="R2380" s="223">
        <v>20</v>
      </c>
      <c r="S2380" s="290"/>
      <c r="T2380" s="290">
        <f>VLOOKUP(VLOOKUP(G2380,Ma_KH!$A:$R,18,0)&amp;K2380,Gia_MB!$A:$F,6,0)</f>
        <v>73431</v>
      </c>
      <c r="U2380" s="291">
        <f t="shared" si="270"/>
        <v>1468620</v>
      </c>
      <c r="V2380" s="290"/>
      <c r="W2380" s="292">
        <f t="shared" si="271"/>
        <v>0</v>
      </c>
      <c r="X2380" s="293" t="str">
        <f t="shared" si="272"/>
        <v>8</v>
      </c>
      <c r="Y2380" s="290"/>
      <c r="Z2380" s="291">
        <f t="shared" si="273"/>
        <v>117489.60000000001</v>
      </c>
      <c r="AA2380" s="294">
        <f>VLOOKUP(G2380,Ma_KH!$A:$R,14,0)</f>
        <v>60</v>
      </c>
    </row>
    <row r="2381" spans="1:27" x14ac:dyDescent="0.25">
      <c r="A2381" s="216">
        <v>46046</v>
      </c>
      <c r="B2381" s="217">
        <v>4183608125</v>
      </c>
      <c r="C2381" s="218" t="s">
        <v>15180</v>
      </c>
      <c r="D2381" s="216">
        <v>46057</v>
      </c>
      <c r="E2381" s="219"/>
      <c r="F2381" s="218"/>
      <c r="G2381" s="268" t="s">
        <v>15368</v>
      </c>
      <c r="H2381" s="219"/>
      <c r="I2381" s="217" t="s">
        <v>15713</v>
      </c>
      <c r="J2381" s="217" t="s">
        <v>7228</v>
      </c>
      <c r="K2381" s="217" t="s">
        <v>37</v>
      </c>
      <c r="L2381" s="215" t="str">
        <f>VLOOKUP($K2381,[1]TONG_SL!$A$1:$D$65536,2,0)</f>
        <v>Chả cốm 300g</v>
      </c>
      <c r="M2381" s="247"/>
      <c r="N2381" s="215" t="str">
        <f t="shared" si="269"/>
        <v>K-C6</v>
      </c>
      <c r="O2381" s="222"/>
      <c r="P2381" s="222"/>
      <c r="Q2381" s="215" t="str">
        <f>VLOOKUP(K2381,TONG_SL!$A:$D,3,0)</f>
        <v>Túi</v>
      </c>
      <c r="R2381" s="223">
        <v>6</v>
      </c>
      <c r="S2381" s="290"/>
      <c r="T2381" s="290">
        <f>VLOOKUP(VLOOKUP(G2381,Ma_KH!$A:$R,18,0)&amp;K2381,Gia_MB!$A:$F,6,0)</f>
        <v>74250</v>
      </c>
      <c r="U2381" s="291">
        <f t="shared" si="270"/>
        <v>445500</v>
      </c>
      <c r="V2381" s="290"/>
      <c r="W2381" s="292">
        <f t="shared" si="271"/>
        <v>0</v>
      </c>
      <c r="X2381" s="293" t="str">
        <f t="shared" si="272"/>
        <v>8</v>
      </c>
      <c r="Y2381" s="290"/>
      <c r="Z2381" s="291">
        <f t="shared" si="273"/>
        <v>35640</v>
      </c>
      <c r="AA2381" s="294">
        <f>VLOOKUP(G2381,Ma_KH!$A:$R,14,0)</f>
        <v>60</v>
      </c>
    </row>
    <row r="2382" spans="1:27" x14ac:dyDescent="0.25">
      <c r="A2382" s="216">
        <v>46046</v>
      </c>
      <c r="B2382" s="217">
        <v>4183608125</v>
      </c>
      <c r="C2382" s="218" t="s">
        <v>15180</v>
      </c>
      <c r="D2382" s="216">
        <v>46057</v>
      </c>
      <c r="E2382" s="219"/>
      <c r="F2382" s="218"/>
      <c r="G2382" s="268" t="s">
        <v>15368</v>
      </c>
      <c r="H2382" s="219"/>
      <c r="I2382" s="217" t="s">
        <v>15713</v>
      </c>
      <c r="J2382" s="217" t="s">
        <v>7228</v>
      </c>
      <c r="K2382" s="217" t="s">
        <v>32</v>
      </c>
      <c r="L2382" s="215" t="str">
        <f>VLOOKUP($K2382,[1]TONG_SL!$A$1:$D$65536,2,0)</f>
        <v>Giò Tai Lưỡi Xào 250g</v>
      </c>
      <c r="M2382" s="247"/>
      <c r="N2382" s="215" t="str">
        <f t="shared" si="269"/>
        <v>K-C6</v>
      </c>
      <c r="O2382" s="222"/>
      <c r="P2382" s="222"/>
      <c r="Q2382" s="215" t="str">
        <f>VLOOKUP(K2382,TONG_SL!$A:$D,3,0)</f>
        <v>Túi</v>
      </c>
      <c r="R2382" s="223">
        <v>6</v>
      </c>
      <c r="S2382" s="290"/>
      <c r="T2382" s="290">
        <f>VLOOKUP(VLOOKUP(G2382,Ma_KH!$A:$R,18,0)&amp;K2382,Gia_MB!$A:$F,6,0)</f>
        <v>50182</v>
      </c>
      <c r="U2382" s="291">
        <f t="shared" si="270"/>
        <v>301092</v>
      </c>
      <c r="V2382" s="290"/>
      <c r="W2382" s="292">
        <f t="shared" si="271"/>
        <v>0</v>
      </c>
      <c r="X2382" s="293" t="str">
        <f t="shared" si="272"/>
        <v>8</v>
      </c>
      <c r="Y2382" s="290"/>
      <c r="Z2382" s="291">
        <f t="shared" si="273"/>
        <v>24087.360000000001</v>
      </c>
      <c r="AA2382" s="294">
        <f>VLOOKUP(G2382,Ma_KH!$A:$R,14,0)</f>
        <v>60</v>
      </c>
    </row>
    <row r="2383" spans="1:27" x14ac:dyDescent="0.25">
      <c r="A2383" s="216">
        <v>46046</v>
      </c>
      <c r="B2383" s="217">
        <v>4183608125</v>
      </c>
      <c r="C2383" s="218" t="s">
        <v>15180</v>
      </c>
      <c r="D2383" s="216">
        <v>46057</v>
      </c>
      <c r="E2383" s="219"/>
      <c r="F2383" s="218"/>
      <c r="G2383" s="268" t="s">
        <v>15368</v>
      </c>
      <c r="H2383" s="219"/>
      <c r="I2383" s="217" t="s">
        <v>15713</v>
      </c>
      <c r="J2383" s="217" t="s">
        <v>7228</v>
      </c>
      <c r="K2383" s="217" t="s">
        <v>34</v>
      </c>
      <c r="L2383" s="215" t="str">
        <f>VLOOKUP($K2383,[1]TONG_SL!$A$1:$D$65536,2,0)</f>
        <v>Tai heo muối 200g</v>
      </c>
      <c r="M2383" s="247"/>
      <c r="N2383" s="215" t="str">
        <f t="shared" si="269"/>
        <v>K-C6</v>
      </c>
      <c r="O2383" s="222"/>
      <c r="P2383" s="222"/>
      <c r="Q2383" s="215" t="str">
        <f>VLOOKUP(K2383,TONG_SL!$A:$D,3,0)</f>
        <v>Túi</v>
      </c>
      <c r="R2383" s="223">
        <v>3</v>
      </c>
      <c r="S2383" s="290"/>
      <c r="T2383" s="290">
        <f>VLOOKUP(VLOOKUP(G2383,Ma_KH!$A:$R,18,0)&amp;K2383,Gia_MB!$A:$F,6,0)</f>
        <v>55595</v>
      </c>
      <c r="U2383" s="291">
        <f t="shared" si="270"/>
        <v>166785</v>
      </c>
      <c r="V2383" s="290"/>
      <c r="W2383" s="292">
        <f t="shared" si="271"/>
        <v>0</v>
      </c>
      <c r="X2383" s="293" t="str">
        <f t="shared" si="272"/>
        <v>8</v>
      </c>
      <c r="Y2383" s="290"/>
      <c r="Z2383" s="291">
        <f t="shared" si="273"/>
        <v>13342.800000000001</v>
      </c>
      <c r="AA2383" s="294">
        <f>VLOOKUP(G2383,Ma_KH!$A:$R,14,0)</f>
        <v>60</v>
      </c>
    </row>
    <row r="2384" spans="1:27" x14ac:dyDescent="0.25">
      <c r="A2384" s="216">
        <v>46046</v>
      </c>
      <c r="B2384" s="217">
        <v>4183608125</v>
      </c>
      <c r="C2384" s="218" t="s">
        <v>15180</v>
      </c>
      <c r="D2384" s="216">
        <v>46057</v>
      </c>
      <c r="E2384" s="219"/>
      <c r="F2384" s="218"/>
      <c r="G2384" s="268" t="s">
        <v>15368</v>
      </c>
      <c r="H2384" s="219"/>
      <c r="I2384" s="217" t="s">
        <v>15713</v>
      </c>
      <c r="J2384" s="217" t="s">
        <v>7228</v>
      </c>
      <c r="K2384" s="217" t="s">
        <v>48</v>
      </c>
      <c r="L2384" s="215" t="str">
        <f>VLOOKUP($K2384,[1]TONG_SL!$A$1:$D$65536,2,0)</f>
        <v>Mọc Nấm Hương 250g</v>
      </c>
      <c r="M2384" s="247"/>
      <c r="N2384" s="215" t="str">
        <f t="shared" si="269"/>
        <v>K-C6</v>
      </c>
      <c r="O2384" s="222"/>
      <c r="P2384" s="222"/>
      <c r="Q2384" s="215" t="str">
        <f>VLOOKUP(K2384,TONG_SL!$A:$D,3,0)</f>
        <v>Túi</v>
      </c>
      <c r="R2384" s="223">
        <v>4</v>
      </c>
      <c r="S2384" s="290"/>
      <c r="T2384" s="290">
        <f>VLOOKUP(VLOOKUP(G2384,Ma_KH!$A:$R,18,0)&amp;K2384,Gia_MB!$A:$F,6,0)</f>
        <v>46000</v>
      </c>
      <c r="U2384" s="291">
        <f t="shared" si="270"/>
        <v>184000</v>
      </c>
      <c r="V2384" s="290"/>
      <c r="W2384" s="292">
        <f t="shared" si="271"/>
        <v>0</v>
      </c>
      <c r="X2384" s="293" t="str">
        <f t="shared" si="272"/>
        <v>8</v>
      </c>
      <c r="Y2384" s="290"/>
      <c r="Z2384" s="291">
        <f t="shared" si="273"/>
        <v>14720</v>
      </c>
      <c r="AA2384" s="294">
        <f>VLOOKUP(G2384,Ma_KH!$A:$R,14,0)</f>
        <v>60</v>
      </c>
    </row>
    <row r="2385" spans="1:214" x14ac:dyDescent="0.25">
      <c r="A2385" s="216">
        <v>46046</v>
      </c>
      <c r="B2385" s="217">
        <v>4183608203</v>
      </c>
      <c r="C2385" s="218" t="s">
        <v>15180</v>
      </c>
      <c r="D2385" s="216">
        <v>46057</v>
      </c>
      <c r="E2385" s="219"/>
      <c r="F2385" s="218"/>
      <c r="G2385" s="268" t="s">
        <v>15368</v>
      </c>
      <c r="H2385" s="219"/>
      <c r="I2385" s="217" t="s">
        <v>15714</v>
      </c>
      <c r="J2385" s="217" t="s">
        <v>7228</v>
      </c>
      <c r="K2385" s="217" t="s">
        <v>30</v>
      </c>
      <c r="L2385" s="215" t="str">
        <f>VLOOKUP($K2385,[1]TONG_SL!$A$1:$D$65536,2,0)</f>
        <v>Gà muối 500g</v>
      </c>
      <c r="M2385" s="247"/>
      <c r="N2385" s="215" t="str">
        <f t="shared" si="269"/>
        <v>K-C6</v>
      </c>
      <c r="O2385" s="222"/>
      <c r="P2385" s="222"/>
      <c r="Q2385" s="215" t="str">
        <f>VLOOKUP(K2385,TONG_SL!$A:$D,3,0)</f>
        <v>Túi</v>
      </c>
      <c r="R2385" s="223">
        <v>15</v>
      </c>
      <c r="S2385" s="290"/>
      <c r="T2385" s="290">
        <f>VLOOKUP(VLOOKUP(G2385,Ma_KH!$A:$R,18,0)&amp;K2385,Gia_MB!$A:$F,6,0)</f>
        <v>116611</v>
      </c>
      <c r="U2385" s="291">
        <f t="shared" si="270"/>
        <v>1749165</v>
      </c>
      <c r="V2385" s="290"/>
      <c r="W2385" s="292">
        <f t="shared" si="271"/>
        <v>0</v>
      </c>
      <c r="X2385" s="293" t="str">
        <f t="shared" si="272"/>
        <v>8</v>
      </c>
      <c r="Y2385" s="290"/>
      <c r="Z2385" s="291">
        <f t="shared" si="273"/>
        <v>139933.20000000001</v>
      </c>
      <c r="AA2385" s="294">
        <f>VLOOKUP(G2385,Ma_KH!$A:$R,14,0)</f>
        <v>60</v>
      </c>
    </row>
    <row r="2386" spans="1:214" x14ac:dyDescent="0.25">
      <c r="A2386" s="216">
        <v>46046</v>
      </c>
      <c r="B2386" s="217">
        <v>4183608203</v>
      </c>
      <c r="C2386" s="218" t="s">
        <v>15180</v>
      </c>
      <c r="D2386" s="216">
        <v>46057</v>
      </c>
      <c r="E2386" s="219"/>
      <c r="F2386" s="218"/>
      <c r="G2386" s="268" t="s">
        <v>15368</v>
      </c>
      <c r="H2386" s="219"/>
      <c r="I2386" s="217" t="s">
        <v>15714</v>
      </c>
      <c r="J2386" s="217" t="s">
        <v>7228</v>
      </c>
      <c r="K2386" s="217" t="s">
        <v>32</v>
      </c>
      <c r="L2386" s="215" t="str">
        <f>VLOOKUP($K2386,[1]TONG_SL!$A$1:$D$65536,2,0)</f>
        <v>Giò Tai Lưỡi Xào 250g</v>
      </c>
      <c r="M2386" s="247"/>
      <c r="N2386" s="215" t="str">
        <f t="shared" si="269"/>
        <v>K-C6</v>
      </c>
      <c r="O2386" s="222"/>
      <c r="P2386" s="222"/>
      <c r="Q2386" s="215" t="str">
        <f>VLOOKUP(K2386,TONG_SL!$A:$D,3,0)</f>
        <v>Túi</v>
      </c>
      <c r="R2386" s="223">
        <v>6</v>
      </c>
      <c r="S2386" s="290"/>
      <c r="T2386" s="290">
        <f>VLOOKUP(VLOOKUP(G2386,Ma_KH!$A:$R,18,0)&amp;K2386,Gia_MB!$A:$F,6,0)</f>
        <v>50182</v>
      </c>
      <c r="U2386" s="291">
        <f t="shared" si="270"/>
        <v>301092</v>
      </c>
      <c r="V2386" s="290"/>
      <c r="W2386" s="292">
        <f t="shared" si="271"/>
        <v>0</v>
      </c>
      <c r="X2386" s="293" t="str">
        <f t="shared" si="272"/>
        <v>8</v>
      </c>
      <c r="Y2386" s="290"/>
      <c r="Z2386" s="291">
        <f t="shared" si="273"/>
        <v>24087.360000000001</v>
      </c>
      <c r="AA2386" s="294">
        <f>VLOOKUP(G2386,Ma_KH!$A:$R,14,0)</f>
        <v>60</v>
      </c>
    </row>
    <row r="2387" spans="1:214" x14ac:dyDescent="0.25">
      <c r="A2387" s="216">
        <v>46046</v>
      </c>
      <c r="B2387" s="217">
        <v>4183608203</v>
      </c>
      <c r="C2387" s="218" t="s">
        <v>15180</v>
      </c>
      <c r="D2387" s="216">
        <v>46057</v>
      </c>
      <c r="E2387" s="219"/>
      <c r="F2387" s="218"/>
      <c r="G2387" s="268" t="s">
        <v>15368</v>
      </c>
      <c r="H2387" s="219"/>
      <c r="I2387" s="217" t="s">
        <v>15714</v>
      </c>
      <c r="J2387" s="217" t="s">
        <v>7228</v>
      </c>
      <c r="K2387" s="217" t="s">
        <v>27</v>
      </c>
      <c r="L2387" s="215" t="str">
        <f>VLOOKUP($K2387,[1]TONG_SL!$A$1:$D$65536,2,0)</f>
        <v>Chân giò heo muối 300g</v>
      </c>
      <c r="M2387" s="247"/>
      <c r="N2387" s="215" t="str">
        <f t="shared" si="269"/>
        <v>K-C6</v>
      </c>
      <c r="O2387" s="222"/>
      <c r="P2387" s="222"/>
      <c r="Q2387" s="215" t="str">
        <f>VLOOKUP(K2387,TONG_SL!$A:$D,3,0)</f>
        <v>Túi</v>
      </c>
      <c r="R2387" s="223">
        <v>4</v>
      </c>
      <c r="S2387" s="290"/>
      <c r="T2387" s="290">
        <f>VLOOKUP(VLOOKUP(G2387,Ma_KH!$A:$R,18,0)&amp;K2387,Gia_MB!$A:$F,6,0)</f>
        <v>73431</v>
      </c>
      <c r="U2387" s="291">
        <f t="shared" si="270"/>
        <v>293724</v>
      </c>
      <c r="V2387" s="290"/>
      <c r="W2387" s="292">
        <f t="shared" si="271"/>
        <v>0</v>
      </c>
      <c r="X2387" s="293" t="str">
        <f t="shared" si="272"/>
        <v>8</v>
      </c>
      <c r="Y2387" s="290"/>
      <c r="Z2387" s="291">
        <f t="shared" si="273"/>
        <v>23497.920000000002</v>
      </c>
      <c r="AA2387" s="294">
        <f>VLOOKUP(G2387,Ma_KH!$A:$R,14,0)</f>
        <v>60</v>
      </c>
    </row>
    <row r="2388" spans="1:214" x14ac:dyDescent="0.25">
      <c r="A2388" s="216">
        <v>46046</v>
      </c>
      <c r="B2388" s="217">
        <v>4183608203</v>
      </c>
      <c r="C2388" s="218" t="s">
        <v>15180</v>
      </c>
      <c r="D2388" s="216">
        <v>46057</v>
      </c>
      <c r="E2388" s="219"/>
      <c r="F2388" s="218"/>
      <c r="G2388" s="268" t="s">
        <v>15368</v>
      </c>
      <c r="H2388" s="219"/>
      <c r="I2388" s="217" t="s">
        <v>15714</v>
      </c>
      <c r="J2388" s="217" t="s">
        <v>7228</v>
      </c>
      <c r="K2388" s="217" t="s">
        <v>48</v>
      </c>
      <c r="L2388" s="215" t="str">
        <f>VLOOKUP($K2388,[1]TONG_SL!$A$1:$D$65536,2,0)</f>
        <v>Mọc Nấm Hương 250g</v>
      </c>
      <c r="M2388" s="247"/>
      <c r="N2388" s="215" t="str">
        <f t="shared" si="269"/>
        <v>K-C6</v>
      </c>
      <c r="O2388" s="222"/>
      <c r="P2388" s="222"/>
      <c r="Q2388" s="215" t="str">
        <f>VLOOKUP(K2388,TONG_SL!$A:$D,3,0)</f>
        <v>Túi</v>
      </c>
      <c r="R2388" s="223">
        <v>4</v>
      </c>
      <c r="S2388" s="290"/>
      <c r="T2388" s="290">
        <f>VLOOKUP(VLOOKUP(G2388,Ma_KH!$A:$R,18,0)&amp;K2388,Gia_MB!$A:$F,6,0)</f>
        <v>46000</v>
      </c>
      <c r="U2388" s="291">
        <f t="shared" si="270"/>
        <v>184000</v>
      </c>
      <c r="V2388" s="290"/>
      <c r="W2388" s="292">
        <f t="shared" si="271"/>
        <v>0</v>
      </c>
      <c r="X2388" s="293" t="str">
        <f t="shared" si="272"/>
        <v>8</v>
      </c>
      <c r="Y2388" s="290"/>
      <c r="Z2388" s="291">
        <f t="shared" si="273"/>
        <v>14720</v>
      </c>
      <c r="AA2388" s="294">
        <f>VLOOKUP(G2388,Ma_KH!$A:$R,14,0)</f>
        <v>60</v>
      </c>
    </row>
    <row r="2389" spans="1:214" s="436" customFormat="1" x14ac:dyDescent="0.25">
      <c r="A2389" s="280">
        <v>46046</v>
      </c>
      <c r="B2389" s="281">
        <v>4183608184</v>
      </c>
      <c r="C2389" s="328" t="s">
        <v>15180</v>
      </c>
      <c r="D2389" s="280">
        <v>46057</v>
      </c>
      <c r="E2389" s="426"/>
      <c r="F2389" s="328"/>
      <c r="G2389" s="427" t="s">
        <v>15368</v>
      </c>
      <c r="H2389" s="426"/>
      <c r="I2389" s="281" t="s">
        <v>15715</v>
      </c>
      <c r="J2389" s="281" t="s">
        <v>7228</v>
      </c>
      <c r="K2389" s="281" t="s">
        <v>48</v>
      </c>
      <c r="L2389" s="287" t="str">
        <f>VLOOKUP($K2389,[1]TONG_SL!$A$1:$D$65536,2,0)</f>
        <v>Mọc Nấm Hương 250g</v>
      </c>
      <c r="M2389" s="428"/>
      <c r="N2389" s="287" t="str">
        <f t="shared" si="269"/>
        <v>K-C6</v>
      </c>
      <c r="O2389" s="429"/>
      <c r="P2389" s="429"/>
      <c r="Q2389" s="287" t="str">
        <f>VLOOKUP(K2389,TONG_SL!$A:$D,3,0)</f>
        <v>Túi</v>
      </c>
      <c r="R2389" s="430">
        <v>2</v>
      </c>
      <c r="S2389" s="444"/>
      <c r="T2389" s="444">
        <f>VLOOKUP(VLOOKUP(G2389,Ma_KH!$A:$R,18,0)&amp;K2389,Gia_MB!$A:$F,6,0)</f>
        <v>46000</v>
      </c>
      <c r="U2389" s="445">
        <f t="shared" si="270"/>
        <v>92000</v>
      </c>
      <c r="V2389" s="444"/>
      <c r="W2389" s="446">
        <f t="shared" si="271"/>
        <v>0</v>
      </c>
      <c r="X2389" s="447" t="str">
        <f t="shared" si="272"/>
        <v>8</v>
      </c>
      <c r="Y2389" s="444"/>
      <c r="Z2389" s="445">
        <f t="shared" si="273"/>
        <v>7360</v>
      </c>
      <c r="AA2389" s="448">
        <f>VLOOKUP(G2389,Ma_KH!$A:$R,14,0)</f>
        <v>60</v>
      </c>
      <c r="AB2389" s="435"/>
      <c r="AC2389" s="435"/>
      <c r="AD2389" s="435"/>
      <c r="AE2389" s="435"/>
      <c r="AF2389" s="435"/>
      <c r="AG2389" s="435"/>
      <c r="AH2389" s="435"/>
      <c r="AI2389" s="435"/>
      <c r="AJ2389" s="435"/>
      <c r="AK2389" s="435"/>
      <c r="AL2389" s="435"/>
      <c r="AM2389" s="435"/>
      <c r="AN2389" s="435"/>
      <c r="AO2389" s="435"/>
      <c r="AP2389" s="435"/>
      <c r="AQ2389" s="435"/>
      <c r="AR2389" s="435"/>
      <c r="AS2389" s="435"/>
      <c r="AT2389" s="435"/>
      <c r="AU2389" s="435"/>
      <c r="AV2389" s="435"/>
      <c r="AW2389" s="435"/>
      <c r="AX2389" s="435"/>
      <c r="AY2389" s="435"/>
      <c r="AZ2389" s="435"/>
      <c r="BA2389" s="435"/>
      <c r="BB2389" s="435"/>
      <c r="BC2389" s="435"/>
      <c r="BD2389" s="435"/>
      <c r="BE2389" s="435"/>
      <c r="BF2389" s="435"/>
      <c r="BG2389" s="435"/>
      <c r="BH2389" s="435"/>
      <c r="BI2389" s="435"/>
      <c r="BJ2389" s="435"/>
      <c r="BK2389" s="435"/>
      <c r="BL2389" s="435"/>
      <c r="BM2389" s="435"/>
      <c r="BN2389" s="435"/>
      <c r="BO2389" s="435"/>
      <c r="BP2389" s="435"/>
      <c r="BQ2389" s="435"/>
      <c r="BR2389" s="435"/>
      <c r="BS2389" s="435"/>
      <c r="BT2389" s="435"/>
      <c r="BU2389" s="435"/>
      <c r="BV2389" s="435"/>
      <c r="BW2389" s="435"/>
      <c r="BX2389" s="435"/>
      <c r="BY2389" s="435"/>
      <c r="BZ2389" s="435"/>
      <c r="CA2389" s="435"/>
      <c r="CB2389" s="435"/>
      <c r="CC2389" s="435"/>
      <c r="CD2389" s="435"/>
      <c r="CE2389" s="435"/>
      <c r="CF2389" s="435"/>
      <c r="CG2389" s="435"/>
      <c r="CH2389" s="435"/>
      <c r="CI2389" s="435"/>
      <c r="CJ2389" s="435"/>
      <c r="CK2389" s="435"/>
      <c r="CL2389" s="435"/>
      <c r="CM2389" s="435"/>
      <c r="CN2389" s="435"/>
      <c r="CO2389" s="435"/>
      <c r="CP2389" s="435"/>
      <c r="CQ2389" s="435"/>
      <c r="CR2389" s="435"/>
      <c r="CS2389" s="435"/>
      <c r="CT2389" s="435"/>
      <c r="CU2389" s="435"/>
      <c r="CV2389" s="435"/>
      <c r="CW2389" s="435"/>
      <c r="CX2389" s="435"/>
      <c r="CY2389" s="435"/>
      <c r="CZ2389" s="435"/>
      <c r="DA2389" s="435"/>
      <c r="DB2389" s="435"/>
      <c r="DC2389" s="435"/>
      <c r="DD2389" s="435"/>
      <c r="DE2389" s="435"/>
      <c r="DF2389" s="435"/>
      <c r="DG2389" s="435"/>
      <c r="DH2389" s="435"/>
      <c r="DI2389" s="435"/>
      <c r="DJ2389" s="435"/>
      <c r="DK2389" s="435"/>
      <c r="DL2389" s="435"/>
      <c r="DM2389" s="435"/>
      <c r="DN2389" s="435"/>
      <c r="DO2389" s="435"/>
      <c r="DP2389" s="435"/>
      <c r="DQ2389" s="435"/>
      <c r="DR2389" s="435"/>
      <c r="DS2389" s="435"/>
      <c r="DT2389" s="435"/>
      <c r="DU2389" s="435"/>
      <c r="DV2389" s="435"/>
      <c r="DW2389" s="435"/>
      <c r="DX2389" s="435"/>
      <c r="DY2389" s="435"/>
      <c r="DZ2389" s="435"/>
      <c r="EA2389" s="435"/>
      <c r="EB2389" s="435"/>
      <c r="EC2389" s="435"/>
      <c r="ED2389" s="435"/>
      <c r="EE2389" s="435"/>
      <c r="EF2389" s="435"/>
      <c r="EG2389" s="435"/>
      <c r="EH2389" s="435"/>
      <c r="EI2389" s="435"/>
      <c r="EJ2389" s="435"/>
      <c r="EK2389" s="435"/>
      <c r="EL2389" s="435"/>
      <c r="EM2389" s="435"/>
      <c r="EN2389" s="435"/>
      <c r="EO2389" s="435"/>
      <c r="EP2389" s="435"/>
      <c r="EQ2389" s="435"/>
      <c r="ER2389" s="435"/>
      <c r="ES2389" s="435"/>
      <c r="ET2389" s="435"/>
      <c r="EU2389" s="435"/>
      <c r="EV2389" s="435"/>
      <c r="EW2389" s="435"/>
      <c r="EX2389" s="435"/>
      <c r="EY2389" s="435"/>
      <c r="EZ2389" s="435"/>
      <c r="FA2389" s="435"/>
      <c r="FB2389" s="435"/>
      <c r="FC2389" s="435"/>
      <c r="FD2389" s="435"/>
      <c r="FE2389" s="435"/>
      <c r="FF2389" s="435"/>
      <c r="FG2389" s="435"/>
      <c r="FH2389" s="435"/>
      <c r="FI2389" s="435"/>
      <c r="FJ2389" s="435"/>
      <c r="FK2389" s="435"/>
      <c r="FL2389" s="435"/>
      <c r="FM2389" s="435"/>
      <c r="FN2389" s="435"/>
      <c r="FO2389" s="435"/>
      <c r="FP2389" s="435"/>
      <c r="FQ2389" s="435"/>
      <c r="FR2389" s="435"/>
      <c r="FS2389" s="435"/>
      <c r="FT2389" s="435"/>
      <c r="FU2389" s="435"/>
      <c r="FV2389" s="435"/>
      <c r="FW2389" s="435"/>
      <c r="FX2389" s="435"/>
      <c r="FY2389" s="435"/>
      <c r="FZ2389" s="435"/>
      <c r="GA2389" s="435"/>
      <c r="GB2389" s="435"/>
      <c r="GC2389" s="435"/>
      <c r="GD2389" s="435"/>
      <c r="GE2389" s="435"/>
      <c r="GF2389" s="435"/>
      <c r="GG2389" s="435"/>
      <c r="GH2389" s="435"/>
      <c r="GI2389" s="435"/>
      <c r="GJ2389" s="435"/>
      <c r="GK2389" s="435"/>
      <c r="GL2389" s="435"/>
      <c r="GM2389" s="435"/>
      <c r="GN2389" s="435"/>
      <c r="GO2389" s="435"/>
      <c r="GP2389" s="435"/>
      <c r="GQ2389" s="435"/>
      <c r="GR2389" s="435"/>
      <c r="GS2389" s="435"/>
      <c r="GT2389" s="435"/>
      <c r="GU2389" s="435"/>
      <c r="GV2389" s="435"/>
      <c r="GW2389" s="435"/>
      <c r="GX2389" s="435"/>
      <c r="GY2389" s="435"/>
      <c r="GZ2389" s="435"/>
      <c r="HA2389" s="435"/>
      <c r="HB2389" s="435"/>
      <c r="HC2389" s="435"/>
      <c r="HD2389" s="435"/>
      <c r="HE2389" s="435"/>
      <c r="HF2389" s="435"/>
    </row>
    <row r="2390" spans="1:214" s="436" customFormat="1" x14ac:dyDescent="0.25">
      <c r="A2390" s="280">
        <v>46046</v>
      </c>
      <c r="B2390" s="281">
        <v>4183608184</v>
      </c>
      <c r="C2390" s="328" t="s">
        <v>15180</v>
      </c>
      <c r="D2390" s="280">
        <v>46057</v>
      </c>
      <c r="E2390" s="426"/>
      <c r="F2390" s="328"/>
      <c r="G2390" s="427" t="s">
        <v>15368</v>
      </c>
      <c r="H2390" s="426"/>
      <c r="I2390" s="281" t="s">
        <v>15715</v>
      </c>
      <c r="J2390" s="281" t="s">
        <v>7228</v>
      </c>
      <c r="K2390" s="281" t="s">
        <v>32</v>
      </c>
      <c r="L2390" s="287" t="str">
        <f>VLOOKUP($K2390,[1]TONG_SL!$A$1:$D$65536,2,0)</f>
        <v>Giò Tai Lưỡi Xào 250g</v>
      </c>
      <c r="M2390" s="428"/>
      <c r="N2390" s="287" t="str">
        <f t="shared" si="269"/>
        <v>K-C6</v>
      </c>
      <c r="O2390" s="429"/>
      <c r="P2390" s="429"/>
      <c r="Q2390" s="287" t="str">
        <f>VLOOKUP(K2390,TONG_SL!$A:$D,3,0)</f>
        <v>Túi</v>
      </c>
      <c r="R2390" s="430">
        <v>15</v>
      </c>
      <c r="S2390" s="444"/>
      <c r="T2390" s="444">
        <f>VLOOKUP(VLOOKUP(G2390,Ma_KH!$A:$R,18,0)&amp;K2390,Gia_MB!$A:$F,6,0)</f>
        <v>50182</v>
      </c>
      <c r="U2390" s="445">
        <f t="shared" si="270"/>
        <v>752730</v>
      </c>
      <c r="V2390" s="444"/>
      <c r="W2390" s="446">
        <f t="shared" si="271"/>
        <v>0</v>
      </c>
      <c r="X2390" s="447" t="str">
        <f t="shared" si="272"/>
        <v>8</v>
      </c>
      <c r="Y2390" s="444"/>
      <c r="Z2390" s="445">
        <f t="shared" si="273"/>
        <v>60218.400000000001</v>
      </c>
      <c r="AA2390" s="448">
        <f>VLOOKUP(G2390,Ma_KH!$A:$R,14,0)</f>
        <v>60</v>
      </c>
      <c r="AB2390" s="435"/>
      <c r="AC2390" s="435"/>
      <c r="AD2390" s="435"/>
      <c r="AE2390" s="435"/>
      <c r="AF2390" s="435"/>
      <c r="AG2390" s="435"/>
      <c r="AH2390" s="435"/>
      <c r="AI2390" s="435"/>
      <c r="AJ2390" s="435"/>
      <c r="AK2390" s="435"/>
      <c r="AL2390" s="435"/>
      <c r="AM2390" s="435"/>
      <c r="AN2390" s="435"/>
      <c r="AO2390" s="435"/>
      <c r="AP2390" s="435"/>
      <c r="AQ2390" s="435"/>
      <c r="AR2390" s="435"/>
      <c r="AS2390" s="435"/>
      <c r="AT2390" s="435"/>
      <c r="AU2390" s="435"/>
      <c r="AV2390" s="435"/>
      <c r="AW2390" s="435"/>
      <c r="AX2390" s="435"/>
      <c r="AY2390" s="435"/>
      <c r="AZ2390" s="435"/>
      <c r="BA2390" s="435"/>
      <c r="BB2390" s="435"/>
      <c r="BC2390" s="435"/>
      <c r="BD2390" s="435"/>
      <c r="BE2390" s="435"/>
      <c r="BF2390" s="435"/>
      <c r="BG2390" s="435"/>
      <c r="BH2390" s="435"/>
      <c r="BI2390" s="435"/>
      <c r="BJ2390" s="435"/>
      <c r="BK2390" s="435"/>
      <c r="BL2390" s="435"/>
      <c r="BM2390" s="435"/>
      <c r="BN2390" s="435"/>
      <c r="BO2390" s="435"/>
      <c r="BP2390" s="435"/>
      <c r="BQ2390" s="435"/>
      <c r="BR2390" s="435"/>
      <c r="BS2390" s="435"/>
      <c r="BT2390" s="435"/>
      <c r="BU2390" s="435"/>
      <c r="BV2390" s="435"/>
      <c r="BW2390" s="435"/>
      <c r="BX2390" s="435"/>
      <c r="BY2390" s="435"/>
      <c r="BZ2390" s="435"/>
      <c r="CA2390" s="435"/>
      <c r="CB2390" s="435"/>
      <c r="CC2390" s="435"/>
      <c r="CD2390" s="435"/>
      <c r="CE2390" s="435"/>
      <c r="CF2390" s="435"/>
      <c r="CG2390" s="435"/>
      <c r="CH2390" s="435"/>
      <c r="CI2390" s="435"/>
      <c r="CJ2390" s="435"/>
      <c r="CK2390" s="435"/>
      <c r="CL2390" s="435"/>
      <c r="CM2390" s="435"/>
      <c r="CN2390" s="435"/>
      <c r="CO2390" s="435"/>
      <c r="CP2390" s="435"/>
      <c r="CQ2390" s="435"/>
      <c r="CR2390" s="435"/>
      <c r="CS2390" s="435"/>
      <c r="CT2390" s="435"/>
      <c r="CU2390" s="435"/>
      <c r="CV2390" s="435"/>
      <c r="CW2390" s="435"/>
      <c r="CX2390" s="435"/>
      <c r="CY2390" s="435"/>
      <c r="CZ2390" s="435"/>
      <c r="DA2390" s="435"/>
      <c r="DB2390" s="435"/>
      <c r="DC2390" s="435"/>
      <c r="DD2390" s="435"/>
      <c r="DE2390" s="435"/>
      <c r="DF2390" s="435"/>
      <c r="DG2390" s="435"/>
      <c r="DH2390" s="435"/>
      <c r="DI2390" s="435"/>
      <c r="DJ2390" s="435"/>
      <c r="DK2390" s="435"/>
      <c r="DL2390" s="435"/>
      <c r="DM2390" s="435"/>
      <c r="DN2390" s="435"/>
      <c r="DO2390" s="435"/>
      <c r="DP2390" s="435"/>
      <c r="DQ2390" s="435"/>
      <c r="DR2390" s="435"/>
      <c r="DS2390" s="435"/>
      <c r="DT2390" s="435"/>
      <c r="DU2390" s="435"/>
      <c r="DV2390" s="435"/>
      <c r="DW2390" s="435"/>
      <c r="DX2390" s="435"/>
      <c r="DY2390" s="435"/>
      <c r="DZ2390" s="435"/>
      <c r="EA2390" s="435"/>
      <c r="EB2390" s="435"/>
      <c r="EC2390" s="435"/>
      <c r="ED2390" s="435"/>
      <c r="EE2390" s="435"/>
      <c r="EF2390" s="435"/>
      <c r="EG2390" s="435"/>
      <c r="EH2390" s="435"/>
      <c r="EI2390" s="435"/>
      <c r="EJ2390" s="435"/>
      <c r="EK2390" s="435"/>
      <c r="EL2390" s="435"/>
      <c r="EM2390" s="435"/>
      <c r="EN2390" s="435"/>
      <c r="EO2390" s="435"/>
      <c r="EP2390" s="435"/>
      <c r="EQ2390" s="435"/>
      <c r="ER2390" s="435"/>
      <c r="ES2390" s="435"/>
      <c r="ET2390" s="435"/>
      <c r="EU2390" s="435"/>
      <c r="EV2390" s="435"/>
      <c r="EW2390" s="435"/>
      <c r="EX2390" s="435"/>
      <c r="EY2390" s="435"/>
      <c r="EZ2390" s="435"/>
      <c r="FA2390" s="435"/>
      <c r="FB2390" s="435"/>
      <c r="FC2390" s="435"/>
      <c r="FD2390" s="435"/>
      <c r="FE2390" s="435"/>
      <c r="FF2390" s="435"/>
      <c r="FG2390" s="435"/>
      <c r="FH2390" s="435"/>
      <c r="FI2390" s="435"/>
      <c r="FJ2390" s="435"/>
      <c r="FK2390" s="435"/>
      <c r="FL2390" s="435"/>
      <c r="FM2390" s="435"/>
      <c r="FN2390" s="435"/>
      <c r="FO2390" s="435"/>
      <c r="FP2390" s="435"/>
      <c r="FQ2390" s="435"/>
      <c r="FR2390" s="435"/>
      <c r="FS2390" s="435"/>
      <c r="FT2390" s="435"/>
      <c r="FU2390" s="435"/>
      <c r="FV2390" s="435"/>
      <c r="FW2390" s="435"/>
      <c r="FX2390" s="435"/>
      <c r="FY2390" s="435"/>
      <c r="FZ2390" s="435"/>
      <c r="GA2390" s="435"/>
      <c r="GB2390" s="435"/>
      <c r="GC2390" s="435"/>
      <c r="GD2390" s="435"/>
      <c r="GE2390" s="435"/>
      <c r="GF2390" s="435"/>
      <c r="GG2390" s="435"/>
      <c r="GH2390" s="435"/>
      <c r="GI2390" s="435"/>
      <c r="GJ2390" s="435"/>
      <c r="GK2390" s="435"/>
      <c r="GL2390" s="435"/>
      <c r="GM2390" s="435"/>
      <c r="GN2390" s="435"/>
      <c r="GO2390" s="435"/>
      <c r="GP2390" s="435"/>
      <c r="GQ2390" s="435"/>
      <c r="GR2390" s="435"/>
      <c r="GS2390" s="435"/>
      <c r="GT2390" s="435"/>
      <c r="GU2390" s="435"/>
      <c r="GV2390" s="435"/>
      <c r="GW2390" s="435"/>
      <c r="GX2390" s="435"/>
      <c r="GY2390" s="435"/>
      <c r="GZ2390" s="435"/>
      <c r="HA2390" s="435"/>
      <c r="HB2390" s="435"/>
      <c r="HC2390" s="435"/>
      <c r="HD2390" s="435"/>
      <c r="HE2390" s="435"/>
      <c r="HF2390" s="435"/>
    </row>
    <row r="2391" spans="1:214" s="436" customFormat="1" x14ac:dyDescent="0.25">
      <c r="A2391" s="280">
        <v>46046</v>
      </c>
      <c r="B2391" s="281">
        <v>4183608184</v>
      </c>
      <c r="C2391" s="328" t="s">
        <v>15180</v>
      </c>
      <c r="D2391" s="280">
        <v>46057</v>
      </c>
      <c r="E2391" s="426"/>
      <c r="F2391" s="328"/>
      <c r="G2391" s="427" t="s">
        <v>15368</v>
      </c>
      <c r="H2391" s="426"/>
      <c r="I2391" s="281" t="s">
        <v>15715</v>
      </c>
      <c r="J2391" s="281" t="s">
        <v>7228</v>
      </c>
      <c r="K2391" s="281" t="s">
        <v>30</v>
      </c>
      <c r="L2391" s="287" t="str">
        <f>VLOOKUP($K2391,[1]TONG_SL!$A$1:$D$65536,2,0)</f>
        <v>Gà muối 500g</v>
      </c>
      <c r="M2391" s="428"/>
      <c r="N2391" s="287" t="str">
        <f t="shared" si="269"/>
        <v>K-C6</v>
      </c>
      <c r="O2391" s="429"/>
      <c r="P2391" s="429"/>
      <c r="Q2391" s="287" t="str">
        <f>VLOOKUP(K2391,TONG_SL!$A:$D,3,0)</f>
        <v>Túi</v>
      </c>
      <c r="R2391" s="430">
        <v>13</v>
      </c>
      <c r="S2391" s="444"/>
      <c r="T2391" s="444">
        <f>VLOOKUP(VLOOKUP(G2391,Ma_KH!$A:$R,18,0)&amp;K2391,Gia_MB!$A:$F,6,0)</f>
        <v>116611</v>
      </c>
      <c r="U2391" s="445">
        <f t="shared" si="270"/>
        <v>1515943</v>
      </c>
      <c r="V2391" s="444"/>
      <c r="W2391" s="446">
        <f t="shared" si="271"/>
        <v>0</v>
      </c>
      <c r="X2391" s="447" t="str">
        <f t="shared" si="272"/>
        <v>8</v>
      </c>
      <c r="Y2391" s="444"/>
      <c r="Z2391" s="445">
        <f t="shared" si="273"/>
        <v>121275.44</v>
      </c>
      <c r="AA2391" s="448">
        <f>VLOOKUP(G2391,Ma_KH!$A:$R,14,0)</f>
        <v>60</v>
      </c>
      <c r="AB2391" s="435"/>
      <c r="AC2391" s="435"/>
      <c r="AD2391" s="435"/>
      <c r="AE2391" s="435"/>
      <c r="AF2391" s="435"/>
      <c r="AG2391" s="435"/>
      <c r="AH2391" s="435"/>
      <c r="AI2391" s="435"/>
      <c r="AJ2391" s="435"/>
      <c r="AK2391" s="435"/>
      <c r="AL2391" s="435"/>
      <c r="AM2391" s="435"/>
      <c r="AN2391" s="435"/>
      <c r="AO2391" s="435"/>
      <c r="AP2391" s="435"/>
      <c r="AQ2391" s="435"/>
      <c r="AR2391" s="435"/>
      <c r="AS2391" s="435"/>
      <c r="AT2391" s="435"/>
      <c r="AU2391" s="435"/>
      <c r="AV2391" s="435"/>
      <c r="AW2391" s="435"/>
      <c r="AX2391" s="435"/>
      <c r="AY2391" s="435"/>
      <c r="AZ2391" s="435"/>
      <c r="BA2391" s="435"/>
      <c r="BB2391" s="435"/>
      <c r="BC2391" s="435"/>
      <c r="BD2391" s="435"/>
      <c r="BE2391" s="435"/>
      <c r="BF2391" s="435"/>
      <c r="BG2391" s="435"/>
      <c r="BH2391" s="435"/>
      <c r="BI2391" s="435"/>
      <c r="BJ2391" s="435"/>
      <c r="BK2391" s="435"/>
      <c r="BL2391" s="435"/>
      <c r="BM2391" s="435"/>
      <c r="BN2391" s="435"/>
      <c r="BO2391" s="435"/>
      <c r="BP2391" s="435"/>
      <c r="BQ2391" s="435"/>
      <c r="BR2391" s="435"/>
      <c r="BS2391" s="435"/>
      <c r="BT2391" s="435"/>
      <c r="BU2391" s="435"/>
      <c r="BV2391" s="435"/>
      <c r="BW2391" s="435"/>
      <c r="BX2391" s="435"/>
      <c r="BY2391" s="435"/>
      <c r="BZ2391" s="435"/>
      <c r="CA2391" s="435"/>
      <c r="CB2391" s="435"/>
      <c r="CC2391" s="435"/>
      <c r="CD2391" s="435"/>
      <c r="CE2391" s="435"/>
      <c r="CF2391" s="435"/>
      <c r="CG2391" s="435"/>
      <c r="CH2391" s="435"/>
      <c r="CI2391" s="435"/>
      <c r="CJ2391" s="435"/>
      <c r="CK2391" s="435"/>
      <c r="CL2391" s="435"/>
      <c r="CM2391" s="435"/>
      <c r="CN2391" s="435"/>
      <c r="CO2391" s="435"/>
      <c r="CP2391" s="435"/>
      <c r="CQ2391" s="435"/>
      <c r="CR2391" s="435"/>
      <c r="CS2391" s="435"/>
      <c r="CT2391" s="435"/>
      <c r="CU2391" s="435"/>
      <c r="CV2391" s="435"/>
      <c r="CW2391" s="435"/>
      <c r="CX2391" s="435"/>
      <c r="CY2391" s="435"/>
      <c r="CZ2391" s="435"/>
      <c r="DA2391" s="435"/>
      <c r="DB2391" s="435"/>
      <c r="DC2391" s="435"/>
      <c r="DD2391" s="435"/>
      <c r="DE2391" s="435"/>
      <c r="DF2391" s="435"/>
      <c r="DG2391" s="435"/>
      <c r="DH2391" s="435"/>
      <c r="DI2391" s="435"/>
      <c r="DJ2391" s="435"/>
      <c r="DK2391" s="435"/>
      <c r="DL2391" s="435"/>
      <c r="DM2391" s="435"/>
      <c r="DN2391" s="435"/>
      <c r="DO2391" s="435"/>
      <c r="DP2391" s="435"/>
      <c r="DQ2391" s="435"/>
      <c r="DR2391" s="435"/>
      <c r="DS2391" s="435"/>
      <c r="DT2391" s="435"/>
      <c r="DU2391" s="435"/>
      <c r="DV2391" s="435"/>
      <c r="DW2391" s="435"/>
      <c r="DX2391" s="435"/>
      <c r="DY2391" s="435"/>
      <c r="DZ2391" s="435"/>
      <c r="EA2391" s="435"/>
      <c r="EB2391" s="435"/>
      <c r="EC2391" s="435"/>
      <c r="ED2391" s="435"/>
      <c r="EE2391" s="435"/>
      <c r="EF2391" s="435"/>
      <c r="EG2391" s="435"/>
      <c r="EH2391" s="435"/>
      <c r="EI2391" s="435"/>
      <c r="EJ2391" s="435"/>
      <c r="EK2391" s="435"/>
      <c r="EL2391" s="435"/>
      <c r="EM2391" s="435"/>
      <c r="EN2391" s="435"/>
      <c r="EO2391" s="435"/>
      <c r="EP2391" s="435"/>
      <c r="EQ2391" s="435"/>
      <c r="ER2391" s="435"/>
      <c r="ES2391" s="435"/>
      <c r="ET2391" s="435"/>
      <c r="EU2391" s="435"/>
      <c r="EV2391" s="435"/>
      <c r="EW2391" s="435"/>
      <c r="EX2391" s="435"/>
      <c r="EY2391" s="435"/>
      <c r="EZ2391" s="435"/>
      <c r="FA2391" s="435"/>
      <c r="FB2391" s="435"/>
      <c r="FC2391" s="435"/>
      <c r="FD2391" s="435"/>
      <c r="FE2391" s="435"/>
      <c r="FF2391" s="435"/>
      <c r="FG2391" s="435"/>
      <c r="FH2391" s="435"/>
      <c r="FI2391" s="435"/>
      <c r="FJ2391" s="435"/>
      <c r="FK2391" s="435"/>
      <c r="FL2391" s="435"/>
      <c r="FM2391" s="435"/>
      <c r="FN2391" s="435"/>
      <c r="FO2391" s="435"/>
      <c r="FP2391" s="435"/>
      <c r="FQ2391" s="435"/>
      <c r="FR2391" s="435"/>
      <c r="FS2391" s="435"/>
      <c r="FT2391" s="435"/>
      <c r="FU2391" s="435"/>
      <c r="FV2391" s="435"/>
      <c r="FW2391" s="435"/>
      <c r="FX2391" s="435"/>
      <c r="FY2391" s="435"/>
      <c r="FZ2391" s="435"/>
      <c r="GA2391" s="435"/>
      <c r="GB2391" s="435"/>
      <c r="GC2391" s="435"/>
      <c r="GD2391" s="435"/>
      <c r="GE2391" s="435"/>
      <c r="GF2391" s="435"/>
      <c r="GG2391" s="435"/>
      <c r="GH2391" s="435"/>
      <c r="GI2391" s="435"/>
      <c r="GJ2391" s="435"/>
      <c r="GK2391" s="435"/>
      <c r="GL2391" s="435"/>
      <c r="GM2391" s="435"/>
      <c r="GN2391" s="435"/>
      <c r="GO2391" s="435"/>
      <c r="GP2391" s="435"/>
      <c r="GQ2391" s="435"/>
      <c r="GR2391" s="435"/>
      <c r="GS2391" s="435"/>
      <c r="GT2391" s="435"/>
      <c r="GU2391" s="435"/>
      <c r="GV2391" s="435"/>
      <c r="GW2391" s="435"/>
      <c r="GX2391" s="435"/>
      <c r="GY2391" s="435"/>
      <c r="GZ2391" s="435"/>
      <c r="HA2391" s="435"/>
      <c r="HB2391" s="435"/>
      <c r="HC2391" s="435"/>
      <c r="HD2391" s="435"/>
      <c r="HE2391" s="435"/>
      <c r="HF2391" s="435"/>
    </row>
    <row r="2392" spans="1:214" s="436" customFormat="1" x14ac:dyDescent="0.25">
      <c r="A2392" s="280">
        <v>46046</v>
      </c>
      <c r="B2392" s="281">
        <v>4183608184</v>
      </c>
      <c r="C2392" s="328" t="s">
        <v>15180</v>
      </c>
      <c r="D2392" s="280">
        <v>46057</v>
      </c>
      <c r="E2392" s="426"/>
      <c r="F2392" s="328"/>
      <c r="G2392" s="427" t="s">
        <v>15368</v>
      </c>
      <c r="H2392" s="426"/>
      <c r="I2392" s="281" t="s">
        <v>15715</v>
      </c>
      <c r="J2392" s="281" t="s">
        <v>7228</v>
      </c>
      <c r="K2392" s="281" t="s">
        <v>34</v>
      </c>
      <c r="L2392" s="287" t="str">
        <f>VLOOKUP($K2392,[1]TONG_SL!$A$1:$D$65536,2,0)</f>
        <v>Tai heo muối 200g</v>
      </c>
      <c r="M2392" s="428"/>
      <c r="N2392" s="287" t="str">
        <f t="shared" si="269"/>
        <v>K-C6</v>
      </c>
      <c r="O2392" s="429"/>
      <c r="P2392" s="429"/>
      <c r="Q2392" s="287" t="str">
        <f>VLOOKUP(K2392,TONG_SL!$A:$D,3,0)</f>
        <v>Túi</v>
      </c>
      <c r="R2392" s="430">
        <v>10</v>
      </c>
      <c r="S2392" s="444"/>
      <c r="T2392" s="444">
        <f>VLOOKUP(VLOOKUP(G2392,Ma_KH!$A:$R,18,0)&amp;K2392,Gia_MB!$A:$F,6,0)</f>
        <v>55595</v>
      </c>
      <c r="U2392" s="445">
        <f t="shared" si="270"/>
        <v>555950</v>
      </c>
      <c r="V2392" s="444"/>
      <c r="W2392" s="446">
        <f t="shared" si="271"/>
        <v>0</v>
      </c>
      <c r="X2392" s="447" t="str">
        <f t="shared" si="272"/>
        <v>8</v>
      </c>
      <c r="Y2392" s="444"/>
      <c r="Z2392" s="445">
        <f t="shared" si="273"/>
        <v>44476</v>
      </c>
      <c r="AA2392" s="448">
        <f>VLOOKUP(G2392,Ma_KH!$A:$R,14,0)</f>
        <v>60</v>
      </c>
      <c r="AB2392" s="435"/>
      <c r="AC2392" s="435"/>
      <c r="AD2392" s="435"/>
      <c r="AE2392" s="435"/>
      <c r="AF2392" s="435"/>
      <c r="AG2392" s="435"/>
      <c r="AH2392" s="435"/>
      <c r="AI2392" s="435"/>
      <c r="AJ2392" s="435"/>
      <c r="AK2392" s="435"/>
      <c r="AL2392" s="435"/>
      <c r="AM2392" s="435"/>
      <c r="AN2392" s="435"/>
      <c r="AO2392" s="435"/>
      <c r="AP2392" s="435"/>
      <c r="AQ2392" s="435"/>
      <c r="AR2392" s="435"/>
      <c r="AS2392" s="435"/>
      <c r="AT2392" s="435"/>
      <c r="AU2392" s="435"/>
      <c r="AV2392" s="435"/>
      <c r="AW2392" s="435"/>
      <c r="AX2392" s="435"/>
      <c r="AY2392" s="435"/>
      <c r="AZ2392" s="435"/>
      <c r="BA2392" s="435"/>
      <c r="BB2392" s="435"/>
      <c r="BC2392" s="435"/>
      <c r="BD2392" s="435"/>
      <c r="BE2392" s="435"/>
      <c r="BF2392" s="435"/>
      <c r="BG2392" s="435"/>
      <c r="BH2392" s="435"/>
      <c r="BI2392" s="435"/>
      <c r="BJ2392" s="435"/>
      <c r="BK2392" s="435"/>
      <c r="BL2392" s="435"/>
      <c r="BM2392" s="435"/>
      <c r="BN2392" s="435"/>
      <c r="BO2392" s="435"/>
      <c r="BP2392" s="435"/>
      <c r="BQ2392" s="435"/>
      <c r="BR2392" s="435"/>
      <c r="BS2392" s="435"/>
      <c r="BT2392" s="435"/>
      <c r="BU2392" s="435"/>
      <c r="BV2392" s="435"/>
      <c r="BW2392" s="435"/>
      <c r="BX2392" s="435"/>
      <c r="BY2392" s="435"/>
      <c r="BZ2392" s="435"/>
      <c r="CA2392" s="435"/>
      <c r="CB2392" s="435"/>
      <c r="CC2392" s="435"/>
      <c r="CD2392" s="435"/>
      <c r="CE2392" s="435"/>
      <c r="CF2392" s="435"/>
      <c r="CG2392" s="435"/>
      <c r="CH2392" s="435"/>
      <c r="CI2392" s="435"/>
      <c r="CJ2392" s="435"/>
      <c r="CK2392" s="435"/>
      <c r="CL2392" s="435"/>
      <c r="CM2392" s="435"/>
      <c r="CN2392" s="435"/>
      <c r="CO2392" s="435"/>
      <c r="CP2392" s="435"/>
      <c r="CQ2392" s="435"/>
      <c r="CR2392" s="435"/>
      <c r="CS2392" s="435"/>
      <c r="CT2392" s="435"/>
      <c r="CU2392" s="435"/>
      <c r="CV2392" s="435"/>
      <c r="CW2392" s="435"/>
      <c r="CX2392" s="435"/>
      <c r="CY2392" s="435"/>
      <c r="CZ2392" s="435"/>
      <c r="DA2392" s="435"/>
      <c r="DB2392" s="435"/>
      <c r="DC2392" s="435"/>
      <c r="DD2392" s="435"/>
      <c r="DE2392" s="435"/>
      <c r="DF2392" s="435"/>
      <c r="DG2392" s="435"/>
      <c r="DH2392" s="435"/>
      <c r="DI2392" s="435"/>
      <c r="DJ2392" s="435"/>
      <c r="DK2392" s="435"/>
      <c r="DL2392" s="435"/>
      <c r="DM2392" s="435"/>
      <c r="DN2392" s="435"/>
      <c r="DO2392" s="435"/>
      <c r="DP2392" s="435"/>
      <c r="DQ2392" s="435"/>
      <c r="DR2392" s="435"/>
      <c r="DS2392" s="435"/>
      <c r="DT2392" s="435"/>
      <c r="DU2392" s="435"/>
      <c r="DV2392" s="435"/>
      <c r="DW2392" s="435"/>
      <c r="DX2392" s="435"/>
      <c r="DY2392" s="435"/>
      <c r="DZ2392" s="435"/>
      <c r="EA2392" s="435"/>
      <c r="EB2392" s="435"/>
      <c r="EC2392" s="435"/>
      <c r="ED2392" s="435"/>
      <c r="EE2392" s="435"/>
      <c r="EF2392" s="435"/>
      <c r="EG2392" s="435"/>
      <c r="EH2392" s="435"/>
      <c r="EI2392" s="435"/>
      <c r="EJ2392" s="435"/>
      <c r="EK2392" s="435"/>
      <c r="EL2392" s="435"/>
      <c r="EM2392" s="435"/>
      <c r="EN2392" s="435"/>
      <c r="EO2392" s="435"/>
      <c r="EP2392" s="435"/>
      <c r="EQ2392" s="435"/>
      <c r="ER2392" s="435"/>
      <c r="ES2392" s="435"/>
      <c r="ET2392" s="435"/>
      <c r="EU2392" s="435"/>
      <c r="EV2392" s="435"/>
      <c r="EW2392" s="435"/>
      <c r="EX2392" s="435"/>
      <c r="EY2392" s="435"/>
      <c r="EZ2392" s="435"/>
      <c r="FA2392" s="435"/>
      <c r="FB2392" s="435"/>
      <c r="FC2392" s="435"/>
      <c r="FD2392" s="435"/>
      <c r="FE2392" s="435"/>
      <c r="FF2392" s="435"/>
      <c r="FG2392" s="435"/>
      <c r="FH2392" s="435"/>
      <c r="FI2392" s="435"/>
      <c r="FJ2392" s="435"/>
      <c r="FK2392" s="435"/>
      <c r="FL2392" s="435"/>
      <c r="FM2392" s="435"/>
      <c r="FN2392" s="435"/>
      <c r="FO2392" s="435"/>
      <c r="FP2392" s="435"/>
      <c r="FQ2392" s="435"/>
      <c r="FR2392" s="435"/>
      <c r="FS2392" s="435"/>
      <c r="FT2392" s="435"/>
      <c r="FU2392" s="435"/>
      <c r="FV2392" s="435"/>
      <c r="FW2392" s="435"/>
      <c r="FX2392" s="435"/>
      <c r="FY2392" s="435"/>
      <c r="FZ2392" s="435"/>
      <c r="GA2392" s="435"/>
      <c r="GB2392" s="435"/>
      <c r="GC2392" s="435"/>
      <c r="GD2392" s="435"/>
      <c r="GE2392" s="435"/>
      <c r="GF2392" s="435"/>
      <c r="GG2392" s="435"/>
      <c r="GH2392" s="435"/>
      <c r="GI2392" s="435"/>
      <c r="GJ2392" s="435"/>
      <c r="GK2392" s="435"/>
      <c r="GL2392" s="435"/>
      <c r="GM2392" s="435"/>
      <c r="GN2392" s="435"/>
      <c r="GO2392" s="435"/>
      <c r="GP2392" s="435"/>
      <c r="GQ2392" s="435"/>
      <c r="GR2392" s="435"/>
      <c r="GS2392" s="435"/>
      <c r="GT2392" s="435"/>
      <c r="GU2392" s="435"/>
      <c r="GV2392" s="435"/>
      <c r="GW2392" s="435"/>
      <c r="GX2392" s="435"/>
      <c r="GY2392" s="435"/>
      <c r="GZ2392" s="435"/>
      <c r="HA2392" s="435"/>
      <c r="HB2392" s="435"/>
      <c r="HC2392" s="435"/>
      <c r="HD2392" s="435"/>
      <c r="HE2392" s="435"/>
      <c r="HF2392" s="435"/>
    </row>
    <row r="2393" spans="1:214" x14ac:dyDescent="0.25">
      <c r="A2393" s="216">
        <v>46046</v>
      </c>
      <c r="B2393" s="217">
        <v>4183607877</v>
      </c>
      <c r="C2393" s="218" t="s">
        <v>15180</v>
      </c>
      <c r="D2393" s="216">
        <v>46057</v>
      </c>
      <c r="E2393" s="219"/>
      <c r="F2393" s="218"/>
      <c r="G2393" s="268" t="s">
        <v>15430</v>
      </c>
      <c r="H2393" s="219"/>
      <c r="I2393" s="217" t="s">
        <v>15716</v>
      </c>
      <c r="J2393" s="217" t="s">
        <v>7228</v>
      </c>
      <c r="K2393" s="217" t="s">
        <v>34</v>
      </c>
      <c r="L2393" s="215" t="str">
        <f>VLOOKUP($K2393,[1]TONG_SL!$A$1:$D$65536,2,0)</f>
        <v>Tai heo muối 200g</v>
      </c>
      <c r="M2393" s="247"/>
      <c r="N2393" s="215" t="str">
        <f t="shared" si="269"/>
        <v>K-C6</v>
      </c>
      <c r="O2393" s="222"/>
      <c r="P2393" s="222"/>
      <c r="Q2393" s="215" t="str">
        <f>VLOOKUP(K2393,TONG_SL!$A:$D,3,0)</f>
        <v>Túi</v>
      </c>
      <c r="R2393" s="223">
        <v>6</v>
      </c>
      <c r="S2393" s="290"/>
      <c r="T2393" s="290">
        <f>VLOOKUP(VLOOKUP(G2393,Ma_KH!$A:$R,18,0)&amp;K2393,Gia_MB!$A:$F,6,0)</f>
        <v>55595</v>
      </c>
      <c r="U2393" s="291">
        <f t="shared" si="270"/>
        <v>333570</v>
      </c>
      <c r="V2393" s="290"/>
      <c r="W2393" s="292">
        <f t="shared" si="271"/>
        <v>0</v>
      </c>
      <c r="X2393" s="293" t="str">
        <f t="shared" si="272"/>
        <v>8</v>
      </c>
      <c r="Y2393" s="290"/>
      <c r="Z2393" s="291">
        <f t="shared" si="273"/>
        <v>26685.600000000002</v>
      </c>
      <c r="AA2393" s="294">
        <f>VLOOKUP(G2393,Ma_KH!$A:$R,14,0)</f>
        <v>60</v>
      </c>
    </row>
    <row r="2394" spans="1:214" x14ac:dyDescent="0.25">
      <c r="A2394" s="216">
        <v>46046</v>
      </c>
      <c r="B2394" s="217">
        <v>4183607877</v>
      </c>
      <c r="C2394" s="218" t="s">
        <v>15180</v>
      </c>
      <c r="D2394" s="216">
        <v>46057</v>
      </c>
      <c r="E2394" s="219"/>
      <c r="F2394" s="218"/>
      <c r="G2394" s="268" t="s">
        <v>15430</v>
      </c>
      <c r="H2394" s="219"/>
      <c r="I2394" s="217" t="s">
        <v>15716</v>
      </c>
      <c r="J2394" s="217" t="s">
        <v>7228</v>
      </c>
      <c r="K2394" s="217" t="s">
        <v>32</v>
      </c>
      <c r="L2394" s="215" t="str">
        <f>VLOOKUP($K2394,[1]TONG_SL!$A$1:$D$65536,2,0)</f>
        <v>Giò Tai Lưỡi Xào 250g</v>
      </c>
      <c r="M2394" s="247"/>
      <c r="N2394" s="215" t="str">
        <f t="shared" si="269"/>
        <v>K-C6</v>
      </c>
      <c r="O2394" s="222"/>
      <c r="P2394" s="222"/>
      <c r="Q2394" s="215" t="str">
        <f>VLOOKUP(K2394,TONG_SL!$A:$D,3,0)</f>
        <v>Túi</v>
      </c>
      <c r="R2394" s="223">
        <v>1</v>
      </c>
      <c r="S2394" s="290"/>
      <c r="T2394" s="290">
        <f>VLOOKUP(VLOOKUP(G2394,Ma_KH!$A:$R,18,0)&amp;K2394,Gia_MB!$A:$F,6,0)</f>
        <v>50182</v>
      </c>
      <c r="U2394" s="291">
        <f t="shared" si="270"/>
        <v>50182</v>
      </c>
      <c r="V2394" s="290"/>
      <c r="W2394" s="292">
        <f t="shared" si="271"/>
        <v>0</v>
      </c>
      <c r="X2394" s="293" t="str">
        <f t="shared" si="272"/>
        <v>8</v>
      </c>
      <c r="Y2394" s="290"/>
      <c r="Z2394" s="291">
        <f t="shared" si="273"/>
        <v>4014.56</v>
      </c>
      <c r="AA2394" s="294">
        <f>VLOOKUP(G2394,Ma_KH!$A:$R,14,0)</f>
        <v>60</v>
      </c>
    </row>
    <row r="2395" spans="1:214" x14ac:dyDescent="0.25">
      <c r="A2395" s="216">
        <v>46046</v>
      </c>
      <c r="B2395" s="217">
        <v>4183607877</v>
      </c>
      <c r="C2395" s="218" t="s">
        <v>15180</v>
      </c>
      <c r="D2395" s="216">
        <v>46057</v>
      </c>
      <c r="E2395" s="219"/>
      <c r="F2395" s="218"/>
      <c r="G2395" s="268" t="s">
        <v>15430</v>
      </c>
      <c r="H2395" s="219"/>
      <c r="I2395" s="217" t="s">
        <v>15716</v>
      </c>
      <c r="J2395" s="217" t="s">
        <v>7228</v>
      </c>
      <c r="K2395" s="217" t="s">
        <v>30</v>
      </c>
      <c r="L2395" s="215" t="str">
        <f>VLOOKUP($K2395,[1]TONG_SL!$A$1:$D$65536,2,0)</f>
        <v>Gà muối 500g</v>
      </c>
      <c r="M2395" s="247"/>
      <c r="N2395" s="215" t="str">
        <f t="shared" si="269"/>
        <v>K-C6</v>
      </c>
      <c r="O2395" s="222"/>
      <c r="P2395" s="222"/>
      <c r="Q2395" s="215" t="str">
        <f>VLOOKUP(K2395,TONG_SL!$A:$D,3,0)</f>
        <v>Túi</v>
      </c>
      <c r="R2395" s="223">
        <v>34</v>
      </c>
      <c r="S2395" s="290"/>
      <c r="T2395" s="290">
        <f>VLOOKUP(VLOOKUP(G2395,Ma_KH!$A:$R,18,0)&amp;K2395,Gia_MB!$A:$F,6,0)</f>
        <v>116611</v>
      </c>
      <c r="U2395" s="291">
        <f t="shared" si="270"/>
        <v>3964774</v>
      </c>
      <c r="V2395" s="290"/>
      <c r="W2395" s="292">
        <f t="shared" si="271"/>
        <v>0</v>
      </c>
      <c r="X2395" s="293" t="str">
        <f t="shared" si="272"/>
        <v>8</v>
      </c>
      <c r="Y2395" s="290"/>
      <c r="Z2395" s="291">
        <f t="shared" si="273"/>
        <v>317181.92</v>
      </c>
      <c r="AA2395" s="294">
        <f>VLOOKUP(G2395,Ma_KH!$A:$R,14,0)</f>
        <v>60</v>
      </c>
    </row>
    <row r="2396" spans="1:214" x14ac:dyDescent="0.25">
      <c r="A2396" s="216">
        <v>46046</v>
      </c>
      <c r="B2396" s="217">
        <v>4183607831</v>
      </c>
      <c r="C2396" s="218" t="s">
        <v>15180</v>
      </c>
      <c r="D2396" s="216">
        <v>46057</v>
      </c>
      <c r="E2396" s="219"/>
      <c r="F2396" s="218"/>
      <c r="G2396" s="268" t="s">
        <v>15430</v>
      </c>
      <c r="H2396" s="219"/>
      <c r="I2396" s="217" t="s">
        <v>15717</v>
      </c>
      <c r="J2396" s="217" t="s">
        <v>7228</v>
      </c>
      <c r="K2396" s="217" t="s">
        <v>27</v>
      </c>
      <c r="L2396" s="215" t="str">
        <f>VLOOKUP($K2396,[1]TONG_SL!$A$1:$D$65536,2,0)</f>
        <v>Chân giò heo muối 300g</v>
      </c>
      <c r="M2396" s="247"/>
      <c r="N2396" s="215" t="str">
        <f t="shared" si="269"/>
        <v>K-C6</v>
      </c>
      <c r="O2396" s="222"/>
      <c r="P2396" s="222"/>
      <c r="Q2396" s="215" t="str">
        <f>VLOOKUP(K2396,TONG_SL!$A:$D,3,0)</f>
        <v>Túi</v>
      </c>
      <c r="R2396" s="223">
        <v>20</v>
      </c>
      <c r="S2396" s="290"/>
      <c r="T2396" s="290">
        <f>VLOOKUP(VLOOKUP(G2396,Ma_KH!$A:$R,18,0)&amp;K2396,Gia_MB!$A:$F,6,0)</f>
        <v>73431</v>
      </c>
      <c r="U2396" s="291">
        <f t="shared" si="270"/>
        <v>1468620</v>
      </c>
      <c r="V2396" s="290"/>
      <c r="W2396" s="292">
        <f t="shared" si="271"/>
        <v>0</v>
      </c>
      <c r="X2396" s="293" t="str">
        <f t="shared" si="272"/>
        <v>8</v>
      </c>
      <c r="Y2396" s="290"/>
      <c r="Z2396" s="291">
        <f t="shared" si="273"/>
        <v>117489.60000000001</v>
      </c>
      <c r="AA2396" s="294">
        <f>VLOOKUP(G2396,Ma_KH!$A:$R,14,0)</f>
        <v>60</v>
      </c>
    </row>
    <row r="2397" spans="1:214" x14ac:dyDescent="0.25">
      <c r="A2397" s="216">
        <v>46046</v>
      </c>
      <c r="B2397" s="217">
        <v>4183607831</v>
      </c>
      <c r="C2397" s="218" t="s">
        <v>15180</v>
      </c>
      <c r="D2397" s="216">
        <v>46057</v>
      </c>
      <c r="E2397" s="219"/>
      <c r="F2397" s="218"/>
      <c r="G2397" s="268" t="s">
        <v>15430</v>
      </c>
      <c r="H2397" s="219"/>
      <c r="I2397" s="217" t="s">
        <v>15717</v>
      </c>
      <c r="J2397" s="217" t="s">
        <v>7228</v>
      </c>
      <c r="K2397" s="217" t="s">
        <v>32</v>
      </c>
      <c r="L2397" s="215" t="str">
        <f>VLOOKUP($K2397,[1]TONG_SL!$A$1:$D$65536,2,0)</f>
        <v>Giò Tai Lưỡi Xào 250g</v>
      </c>
      <c r="M2397" s="247"/>
      <c r="N2397" s="215" t="str">
        <f t="shared" si="269"/>
        <v>K-C6</v>
      </c>
      <c r="O2397" s="222"/>
      <c r="P2397" s="222"/>
      <c r="Q2397" s="215" t="str">
        <f>VLOOKUP(K2397,TONG_SL!$A:$D,3,0)</f>
        <v>Túi</v>
      </c>
      <c r="R2397" s="223">
        <v>2</v>
      </c>
      <c r="S2397" s="290"/>
      <c r="T2397" s="290">
        <f>VLOOKUP(VLOOKUP(G2397,Ma_KH!$A:$R,18,0)&amp;K2397,Gia_MB!$A:$F,6,0)</f>
        <v>50182</v>
      </c>
      <c r="U2397" s="291">
        <f t="shared" si="270"/>
        <v>100364</v>
      </c>
      <c r="V2397" s="290"/>
      <c r="W2397" s="292">
        <f t="shared" si="271"/>
        <v>0</v>
      </c>
      <c r="X2397" s="293" t="str">
        <f t="shared" si="272"/>
        <v>8</v>
      </c>
      <c r="Y2397" s="290"/>
      <c r="Z2397" s="291">
        <f t="shared" si="273"/>
        <v>8029.12</v>
      </c>
      <c r="AA2397" s="294">
        <f>VLOOKUP(G2397,Ma_KH!$A:$R,14,0)</f>
        <v>60</v>
      </c>
    </row>
    <row r="2398" spans="1:214" x14ac:dyDescent="0.25">
      <c r="A2398" s="216">
        <v>46046</v>
      </c>
      <c r="B2398" s="217">
        <v>4183607831</v>
      </c>
      <c r="C2398" s="218" t="s">
        <v>15180</v>
      </c>
      <c r="D2398" s="216">
        <v>46057</v>
      </c>
      <c r="E2398" s="219"/>
      <c r="F2398" s="218"/>
      <c r="G2398" s="268" t="s">
        <v>15430</v>
      </c>
      <c r="H2398" s="219"/>
      <c r="I2398" s="217" t="s">
        <v>15717</v>
      </c>
      <c r="J2398" s="217" t="s">
        <v>7228</v>
      </c>
      <c r="K2398" s="217" t="s">
        <v>30</v>
      </c>
      <c r="L2398" s="215" t="str">
        <f>VLOOKUP($K2398,[1]TONG_SL!$A$1:$D$65536,2,0)</f>
        <v>Gà muối 500g</v>
      </c>
      <c r="M2398" s="247"/>
      <c r="N2398" s="215" t="str">
        <f t="shared" si="269"/>
        <v>K-C6</v>
      </c>
      <c r="O2398" s="222"/>
      <c r="P2398" s="222"/>
      <c r="Q2398" s="215" t="str">
        <f>VLOOKUP(K2398,TONG_SL!$A:$D,3,0)</f>
        <v>Túi</v>
      </c>
      <c r="R2398" s="223">
        <v>18</v>
      </c>
      <c r="S2398" s="290"/>
      <c r="T2398" s="290">
        <f>VLOOKUP(VLOOKUP(G2398,Ma_KH!$A:$R,18,0)&amp;K2398,Gia_MB!$A:$F,6,0)</f>
        <v>116611</v>
      </c>
      <c r="U2398" s="291">
        <f t="shared" si="270"/>
        <v>2098998</v>
      </c>
      <c r="V2398" s="290"/>
      <c r="W2398" s="292">
        <f t="shared" si="271"/>
        <v>0</v>
      </c>
      <c r="X2398" s="293" t="str">
        <f t="shared" si="272"/>
        <v>8</v>
      </c>
      <c r="Y2398" s="290"/>
      <c r="Z2398" s="291">
        <f t="shared" si="273"/>
        <v>167919.84</v>
      </c>
      <c r="AA2398" s="294">
        <f>VLOOKUP(G2398,Ma_KH!$A:$R,14,0)</f>
        <v>60</v>
      </c>
    </row>
    <row r="2399" spans="1:214" x14ac:dyDescent="0.25">
      <c r="A2399" s="216">
        <v>46046</v>
      </c>
      <c r="B2399" s="217">
        <v>4183607900</v>
      </c>
      <c r="C2399" s="218" t="s">
        <v>15180</v>
      </c>
      <c r="D2399" s="216">
        <v>46057</v>
      </c>
      <c r="E2399" s="219"/>
      <c r="F2399" s="218"/>
      <c r="G2399" s="268" t="s">
        <v>15430</v>
      </c>
      <c r="H2399" s="219"/>
      <c r="I2399" s="217" t="s">
        <v>15718</v>
      </c>
      <c r="J2399" s="217" t="s">
        <v>7228</v>
      </c>
      <c r="K2399" s="217" t="s">
        <v>27</v>
      </c>
      <c r="L2399" s="215" t="str">
        <f>VLOOKUP($K2399,[1]TONG_SL!$A$1:$D$65536,2,0)</f>
        <v>Chân giò heo muối 300g</v>
      </c>
      <c r="M2399" s="247"/>
      <c r="N2399" s="215" t="str">
        <f t="shared" si="269"/>
        <v>K-C6</v>
      </c>
      <c r="O2399" s="222"/>
      <c r="P2399" s="222"/>
      <c r="Q2399" s="215" t="str">
        <f>VLOOKUP(K2399,TONG_SL!$A:$D,3,0)</f>
        <v>Túi</v>
      </c>
      <c r="R2399" s="223">
        <v>6</v>
      </c>
      <c r="S2399" s="290"/>
      <c r="T2399" s="290">
        <f>VLOOKUP(VLOOKUP(G2399,Ma_KH!$A:$R,18,0)&amp;K2399,Gia_MB!$A:$F,6,0)</f>
        <v>73431</v>
      </c>
      <c r="U2399" s="291">
        <f t="shared" si="270"/>
        <v>440586</v>
      </c>
      <c r="V2399" s="290"/>
      <c r="W2399" s="292">
        <f t="shared" si="271"/>
        <v>0</v>
      </c>
      <c r="X2399" s="293" t="str">
        <f t="shared" si="272"/>
        <v>8</v>
      </c>
      <c r="Y2399" s="290"/>
      <c r="Z2399" s="291">
        <f t="shared" si="273"/>
        <v>35246.879999999997</v>
      </c>
      <c r="AA2399" s="294">
        <f>VLOOKUP(G2399,Ma_KH!$A:$R,14,0)</f>
        <v>60</v>
      </c>
    </row>
    <row r="2400" spans="1:214" x14ac:dyDescent="0.25">
      <c r="A2400" s="216">
        <v>46046</v>
      </c>
      <c r="B2400" s="217">
        <v>4183607900</v>
      </c>
      <c r="C2400" s="218" t="s">
        <v>15180</v>
      </c>
      <c r="D2400" s="216">
        <v>46057</v>
      </c>
      <c r="E2400" s="219"/>
      <c r="F2400" s="218"/>
      <c r="G2400" s="268" t="s">
        <v>15430</v>
      </c>
      <c r="H2400" s="219"/>
      <c r="I2400" s="217" t="s">
        <v>15718</v>
      </c>
      <c r="J2400" s="217" t="s">
        <v>7228</v>
      </c>
      <c r="K2400" s="217" t="s">
        <v>32</v>
      </c>
      <c r="L2400" s="215" t="str">
        <f>VLOOKUP($K2400,[1]TONG_SL!$A$1:$D$65536,2,0)</f>
        <v>Giò Tai Lưỡi Xào 250g</v>
      </c>
      <c r="M2400" s="247"/>
      <c r="N2400" s="215" t="str">
        <f t="shared" si="269"/>
        <v>K-C6</v>
      </c>
      <c r="O2400" s="222"/>
      <c r="P2400" s="222"/>
      <c r="Q2400" s="215" t="str">
        <f>VLOOKUP(K2400,TONG_SL!$A:$D,3,0)</f>
        <v>Túi</v>
      </c>
      <c r="R2400" s="223">
        <v>4</v>
      </c>
      <c r="S2400" s="290"/>
      <c r="T2400" s="290">
        <f>VLOOKUP(VLOOKUP(G2400,Ma_KH!$A:$R,18,0)&amp;K2400,Gia_MB!$A:$F,6,0)</f>
        <v>50182</v>
      </c>
      <c r="U2400" s="291">
        <f t="shared" si="270"/>
        <v>200728</v>
      </c>
      <c r="V2400" s="290"/>
      <c r="W2400" s="292">
        <f t="shared" si="271"/>
        <v>0</v>
      </c>
      <c r="X2400" s="293" t="str">
        <f t="shared" si="272"/>
        <v>8</v>
      </c>
      <c r="Y2400" s="290"/>
      <c r="Z2400" s="291">
        <f t="shared" si="273"/>
        <v>16058.24</v>
      </c>
      <c r="AA2400" s="294">
        <f>VLOOKUP(G2400,Ma_KH!$A:$R,14,0)</f>
        <v>60</v>
      </c>
    </row>
    <row r="2401" spans="1:27" x14ac:dyDescent="0.25">
      <c r="A2401" s="216">
        <v>46046</v>
      </c>
      <c r="B2401" s="217">
        <v>4183607900</v>
      </c>
      <c r="C2401" s="218" t="s">
        <v>15180</v>
      </c>
      <c r="D2401" s="216">
        <v>46057</v>
      </c>
      <c r="E2401" s="219"/>
      <c r="F2401" s="218"/>
      <c r="G2401" s="268" t="s">
        <v>15430</v>
      </c>
      <c r="H2401" s="219"/>
      <c r="I2401" s="217" t="s">
        <v>15718</v>
      </c>
      <c r="J2401" s="217" t="s">
        <v>7228</v>
      </c>
      <c r="K2401" s="217" t="s">
        <v>30</v>
      </c>
      <c r="L2401" s="215" t="str">
        <f>VLOOKUP($K2401,[1]TONG_SL!$A$1:$D$65536,2,0)</f>
        <v>Gà muối 500g</v>
      </c>
      <c r="M2401" s="247"/>
      <c r="N2401" s="215" t="str">
        <f t="shared" si="269"/>
        <v>K-C6</v>
      </c>
      <c r="O2401" s="222"/>
      <c r="P2401" s="222"/>
      <c r="Q2401" s="215" t="str">
        <f>VLOOKUP(K2401,TONG_SL!$A:$D,3,0)</f>
        <v>Túi</v>
      </c>
      <c r="R2401" s="223">
        <v>25</v>
      </c>
      <c r="S2401" s="290"/>
      <c r="T2401" s="290">
        <f>VLOOKUP(VLOOKUP(G2401,Ma_KH!$A:$R,18,0)&amp;K2401,Gia_MB!$A:$F,6,0)</f>
        <v>116611</v>
      </c>
      <c r="U2401" s="291">
        <f t="shared" si="270"/>
        <v>2915275</v>
      </c>
      <c r="V2401" s="290"/>
      <c r="W2401" s="292">
        <f t="shared" si="271"/>
        <v>0</v>
      </c>
      <c r="X2401" s="293" t="str">
        <f t="shared" si="272"/>
        <v>8</v>
      </c>
      <c r="Y2401" s="290"/>
      <c r="Z2401" s="291">
        <f t="shared" si="273"/>
        <v>233222</v>
      </c>
      <c r="AA2401" s="294">
        <f>VLOOKUP(G2401,Ma_KH!$A:$R,14,0)</f>
        <v>60</v>
      </c>
    </row>
    <row r="2402" spans="1:27" x14ac:dyDescent="0.25">
      <c r="A2402" s="280">
        <v>46046</v>
      </c>
      <c r="B2402" s="281">
        <v>4183607764</v>
      </c>
      <c r="C2402" s="328" t="s">
        <v>15180</v>
      </c>
      <c r="D2402" s="280">
        <v>46057</v>
      </c>
      <c r="E2402" s="219"/>
      <c r="F2402" s="218"/>
      <c r="G2402" s="268" t="s">
        <v>15368</v>
      </c>
      <c r="H2402" s="219"/>
      <c r="I2402" s="217" t="s">
        <v>15719</v>
      </c>
      <c r="J2402" s="217" t="s">
        <v>7228</v>
      </c>
      <c r="K2402" s="217" t="s">
        <v>30</v>
      </c>
      <c r="L2402" s="215" t="str">
        <f>VLOOKUP($K2402,[1]TONG_SL!$A$1:$D$65536,2,0)</f>
        <v>Gà muối 500g</v>
      </c>
      <c r="M2402" s="247"/>
      <c r="N2402" s="215" t="str">
        <f t="shared" si="269"/>
        <v>K-C6</v>
      </c>
      <c r="O2402" s="222"/>
      <c r="P2402" s="222"/>
      <c r="Q2402" s="215" t="str">
        <f>VLOOKUP(K2402,TONG_SL!$A:$D,3,0)</f>
        <v>Túi</v>
      </c>
      <c r="R2402" s="223">
        <v>21</v>
      </c>
      <c r="S2402" s="290"/>
      <c r="T2402" s="290">
        <f>VLOOKUP(VLOOKUP(G2402,Ma_KH!$A:$R,18,0)&amp;K2402,Gia_MB!$A:$F,6,0)</f>
        <v>116611</v>
      </c>
      <c r="U2402" s="291">
        <f t="shared" si="270"/>
        <v>2448831</v>
      </c>
      <c r="V2402" s="290"/>
      <c r="W2402" s="292">
        <f t="shared" si="271"/>
        <v>0</v>
      </c>
      <c r="X2402" s="293" t="str">
        <f t="shared" si="272"/>
        <v>8</v>
      </c>
      <c r="Y2402" s="290"/>
      <c r="Z2402" s="291">
        <f t="shared" si="273"/>
        <v>195906.48</v>
      </c>
      <c r="AA2402" s="294">
        <f>VLOOKUP(G2402,Ma_KH!$A:$R,14,0)</f>
        <v>60</v>
      </c>
    </row>
    <row r="2403" spans="1:27" x14ac:dyDescent="0.25">
      <c r="A2403" s="280">
        <v>46046</v>
      </c>
      <c r="B2403" s="281">
        <v>4183607764</v>
      </c>
      <c r="C2403" s="328" t="s">
        <v>15180</v>
      </c>
      <c r="D2403" s="280">
        <v>46057</v>
      </c>
      <c r="E2403" s="219"/>
      <c r="F2403" s="218"/>
      <c r="G2403" s="268" t="s">
        <v>15368</v>
      </c>
      <c r="H2403" s="219"/>
      <c r="I2403" s="217" t="s">
        <v>15719</v>
      </c>
      <c r="J2403" s="217" t="s">
        <v>7228</v>
      </c>
      <c r="K2403" s="217" t="s">
        <v>32</v>
      </c>
      <c r="L2403" s="215" t="str">
        <f>VLOOKUP($K2403,[1]TONG_SL!$A$1:$D$65536,2,0)</f>
        <v>Giò Tai Lưỡi Xào 250g</v>
      </c>
      <c r="M2403" s="247"/>
      <c r="N2403" s="215" t="str">
        <f t="shared" si="269"/>
        <v>K-C6</v>
      </c>
      <c r="O2403" s="222"/>
      <c r="P2403" s="222"/>
      <c r="Q2403" s="215" t="str">
        <f>VLOOKUP(K2403,TONG_SL!$A:$D,3,0)</f>
        <v>Túi</v>
      </c>
      <c r="R2403" s="223">
        <v>5</v>
      </c>
      <c r="S2403" s="290"/>
      <c r="T2403" s="290">
        <f>VLOOKUP(VLOOKUP(G2403,Ma_KH!$A:$R,18,0)&amp;K2403,Gia_MB!$A:$F,6,0)</f>
        <v>50182</v>
      </c>
      <c r="U2403" s="291">
        <f t="shared" si="270"/>
        <v>250910</v>
      </c>
      <c r="V2403" s="290"/>
      <c r="W2403" s="292">
        <f t="shared" si="271"/>
        <v>0</v>
      </c>
      <c r="X2403" s="293" t="str">
        <f t="shared" si="272"/>
        <v>8</v>
      </c>
      <c r="Y2403" s="290"/>
      <c r="Z2403" s="291">
        <f t="shared" si="273"/>
        <v>20072.8</v>
      </c>
      <c r="AA2403" s="294">
        <f>VLOOKUP(G2403,Ma_KH!$A:$R,14,0)</f>
        <v>60</v>
      </c>
    </row>
    <row r="2404" spans="1:27" x14ac:dyDescent="0.25">
      <c r="A2404" s="280">
        <v>46046</v>
      </c>
      <c r="B2404" s="281">
        <v>4183607764</v>
      </c>
      <c r="C2404" s="328" t="s">
        <v>15180</v>
      </c>
      <c r="D2404" s="280">
        <v>46057</v>
      </c>
      <c r="E2404" s="219"/>
      <c r="F2404" s="218"/>
      <c r="G2404" s="268" t="s">
        <v>15368</v>
      </c>
      <c r="H2404" s="219"/>
      <c r="I2404" s="217" t="s">
        <v>15719</v>
      </c>
      <c r="J2404" s="217" t="s">
        <v>7228</v>
      </c>
      <c r="K2404" s="217" t="s">
        <v>48</v>
      </c>
      <c r="L2404" s="215" t="str">
        <f>VLOOKUP($K2404,[1]TONG_SL!$A$1:$D$65536,2,0)</f>
        <v>Mọc Nấm Hương 250g</v>
      </c>
      <c r="M2404" s="247"/>
      <c r="N2404" s="215" t="str">
        <f t="shared" si="269"/>
        <v>K-C6</v>
      </c>
      <c r="O2404" s="222"/>
      <c r="P2404" s="222"/>
      <c r="Q2404" s="215" t="str">
        <f>VLOOKUP(K2404,TONG_SL!$A:$D,3,0)</f>
        <v>Túi</v>
      </c>
      <c r="R2404" s="223">
        <v>2</v>
      </c>
      <c r="S2404" s="290"/>
      <c r="T2404" s="290">
        <f>VLOOKUP(VLOOKUP(G2404,Ma_KH!$A:$R,18,0)&amp;K2404,Gia_MB!$A:$F,6,0)</f>
        <v>46000</v>
      </c>
      <c r="U2404" s="291">
        <f t="shared" si="270"/>
        <v>92000</v>
      </c>
      <c r="V2404" s="290"/>
      <c r="W2404" s="292">
        <f t="shared" si="271"/>
        <v>0</v>
      </c>
      <c r="X2404" s="293" t="str">
        <f t="shared" si="272"/>
        <v>8</v>
      </c>
      <c r="Y2404" s="290"/>
      <c r="Z2404" s="291">
        <f t="shared" si="273"/>
        <v>7360</v>
      </c>
      <c r="AA2404" s="294">
        <f>VLOOKUP(G2404,Ma_KH!$A:$R,14,0)</f>
        <v>60</v>
      </c>
    </row>
    <row r="2405" spans="1:27" x14ac:dyDescent="0.25">
      <c r="A2405" s="280">
        <v>46046</v>
      </c>
      <c r="B2405" s="281">
        <v>4183607764</v>
      </c>
      <c r="C2405" s="328" t="s">
        <v>15180</v>
      </c>
      <c r="D2405" s="280">
        <v>46057</v>
      </c>
      <c r="E2405" s="219"/>
      <c r="F2405" s="218"/>
      <c r="G2405" s="268" t="s">
        <v>15368</v>
      </c>
      <c r="H2405" s="219"/>
      <c r="I2405" s="217" t="s">
        <v>15719</v>
      </c>
      <c r="J2405" s="217" t="s">
        <v>7228</v>
      </c>
      <c r="K2405" s="217" t="s">
        <v>34</v>
      </c>
      <c r="L2405" s="215" t="str">
        <f>VLOOKUP($K2405,[1]TONG_SL!$A$1:$D$65536,2,0)</f>
        <v>Tai heo muối 200g</v>
      </c>
      <c r="M2405" s="247"/>
      <c r="N2405" s="215" t="str">
        <f t="shared" ref="N2405:N2468" si="274">IF($B2405&lt;&gt;"","K-C6","")</f>
        <v>K-C6</v>
      </c>
      <c r="O2405" s="222"/>
      <c r="P2405" s="222"/>
      <c r="Q2405" s="215" t="str">
        <f>VLOOKUP(K2405,TONG_SL!$A:$D,3,0)</f>
        <v>Túi</v>
      </c>
      <c r="R2405" s="223">
        <v>1</v>
      </c>
      <c r="S2405" s="290"/>
      <c r="T2405" s="290">
        <f>VLOOKUP(VLOOKUP(G2405,Ma_KH!$A:$R,18,0)&amp;K2405,Gia_MB!$A:$F,6,0)</f>
        <v>55595</v>
      </c>
      <c r="U2405" s="291">
        <f t="shared" si="270"/>
        <v>55595</v>
      </c>
      <c r="V2405" s="290"/>
      <c r="W2405" s="292">
        <f t="shared" si="271"/>
        <v>0</v>
      </c>
      <c r="X2405" s="293" t="str">
        <f t="shared" si="272"/>
        <v>8</v>
      </c>
      <c r="Y2405" s="290"/>
      <c r="Z2405" s="291">
        <f t="shared" si="273"/>
        <v>4447.6000000000004</v>
      </c>
      <c r="AA2405" s="294">
        <f>VLOOKUP(G2405,Ma_KH!$A:$R,14,0)</f>
        <v>60</v>
      </c>
    </row>
    <row r="2406" spans="1:27" x14ac:dyDescent="0.25">
      <c r="A2406" s="280">
        <v>46046</v>
      </c>
      <c r="B2406" s="281">
        <v>4183607738</v>
      </c>
      <c r="C2406" s="328" t="s">
        <v>15180</v>
      </c>
      <c r="D2406" s="280">
        <v>46057</v>
      </c>
      <c r="E2406" s="219"/>
      <c r="F2406" s="218"/>
      <c r="G2406" s="268" t="s">
        <v>15368</v>
      </c>
      <c r="H2406" s="219"/>
      <c r="I2406" s="217" t="s">
        <v>15720</v>
      </c>
      <c r="J2406" s="217" t="s">
        <v>7228</v>
      </c>
      <c r="K2406" s="217" t="s">
        <v>27</v>
      </c>
      <c r="L2406" s="215" t="str">
        <f>VLOOKUP($K2406,[1]TONG_SL!$A$1:$D$65536,2,0)</f>
        <v>Chân giò heo muối 300g</v>
      </c>
      <c r="M2406" s="247"/>
      <c r="N2406" s="215" t="str">
        <f t="shared" si="274"/>
        <v>K-C6</v>
      </c>
      <c r="O2406" s="222"/>
      <c r="P2406" s="222"/>
      <c r="Q2406" s="215" t="str">
        <f>VLOOKUP(K2406,TONG_SL!$A:$D,3,0)</f>
        <v>Túi</v>
      </c>
      <c r="R2406" s="223">
        <v>3</v>
      </c>
      <c r="S2406" s="290"/>
      <c r="T2406" s="290">
        <f>VLOOKUP(VLOOKUP(G2406,Ma_KH!$A:$R,18,0)&amp;K2406,Gia_MB!$A:$F,6,0)</f>
        <v>73431</v>
      </c>
      <c r="U2406" s="291">
        <f t="shared" si="270"/>
        <v>220293</v>
      </c>
      <c r="V2406" s="290"/>
      <c r="W2406" s="292">
        <f t="shared" si="271"/>
        <v>0</v>
      </c>
      <c r="X2406" s="293" t="str">
        <f t="shared" si="272"/>
        <v>8</v>
      </c>
      <c r="Y2406" s="290"/>
      <c r="Z2406" s="291">
        <f t="shared" si="273"/>
        <v>17623.439999999999</v>
      </c>
      <c r="AA2406" s="294">
        <f>VLOOKUP(G2406,Ma_KH!$A:$R,14,0)</f>
        <v>60</v>
      </c>
    </row>
    <row r="2407" spans="1:27" x14ac:dyDescent="0.25">
      <c r="A2407" s="280">
        <v>46046</v>
      </c>
      <c r="B2407" s="281">
        <v>4183607738</v>
      </c>
      <c r="C2407" s="328" t="s">
        <v>15180</v>
      </c>
      <c r="D2407" s="280">
        <v>46057</v>
      </c>
      <c r="E2407" s="219"/>
      <c r="F2407" s="218"/>
      <c r="G2407" s="268" t="s">
        <v>15368</v>
      </c>
      <c r="H2407" s="219"/>
      <c r="I2407" s="217" t="s">
        <v>15720</v>
      </c>
      <c r="J2407" s="217" t="s">
        <v>7228</v>
      </c>
      <c r="K2407" s="217" t="s">
        <v>32</v>
      </c>
      <c r="L2407" s="215" t="str">
        <f>VLOOKUP($K2407,[1]TONG_SL!$A$1:$D$65536,2,0)</f>
        <v>Giò Tai Lưỡi Xào 250g</v>
      </c>
      <c r="M2407" s="247"/>
      <c r="N2407" s="215" t="str">
        <f t="shared" si="274"/>
        <v>K-C6</v>
      </c>
      <c r="O2407" s="222"/>
      <c r="P2407" s="222"/>
      <c r="Q2407" s="215" t="str">
        <f>VLOOKUP(K2407,TONG_SL!$A:$D,3,0)</f>
        <v>Túi</v>
      </c>
      <c r="R2407" s="223">
        <v>3</v>
      </c>
      <c r="S2407" s="290"/>
      <c r="T2407" s="290">
        <f>VLOOKUP(VLOOKUP(G2407,Ma_KH!$A:$R,18,0)&amp;K2407,Gia_MB!$A:$F,6,0)</f>
        <v>50182</v>
      </c>
      <c r="U2407" s="291">
        <f t="shared" si="270"/>
        <v>150546</v>
      </c>
      <c r="V2407" s="290"/>
      <c r="W2407" s="292">
        <f t="shared" si="271"/>
        <v>0</v>
      </c>
      <c r="X2407" s="293" t="str">
        <f t="shared" si="272"/>
        <v>8</v>
      </c>
      <c r="Y2407" s="290"/>
      <c r="Z2407" s="291">
        <f t="shared" si="273"/>
        <v>12043.68</v>
      </c>
      <c r="AA2407" s="294">
        <f>VLOOKUP(G2407,Ma_KH!$A:$R,14,0)</f>
        <v>60</v>
      </c>
    </row>
    <row r="2408" spans="1:27" x14ac:dyDescent="0.25">
      <c r="A2408" s="280">
        <v>46046</v>
      </c>
      <c r="B2408" s="281">
        <v>4183607738</v>
      </c>
      <c r="C2408" s="328" t="s">
        <v>15180</v>
      </c>
      <c r="D2408" s="280">
        <v>46057</v>
      </c>
      <c r="E2408" s="219"/>
      <c r="F2408" s="218"/>
      <c r="G2408" s="268" t="s">
        <v>15368</v>
      </c>
      <c r="H2408" s="219"/>
      <c r="I2408" s="217" t="s">
        <v>15720</v>
      </c>
      <c r="J2408" s="217" t="s">
        <v>7228</v>
      </c>
      <c r="K2408" s="217" t="s">
        <v>30</v>
      </c>
      <c r="L2408" s="215" t="str">
        <f>VLOOKUP($K2408,[1]TONG_SL!$A$1:$D$65536,2,0)</f>
        <v>Gà muối 500g</v>
      </c>
      <c r="M2408" s="247"/>
      <c r="N2408" s="215" t="str">
        <f t="shared" si="274"/>
        <v>K-C6</v>
      </c>
      <c r="O2408" s="222"/>
      <c r="P2408" s="222"/>
      <c r="Q2408" s="215" t="str">
        <f>VLOOKUP(K2408,TONG_SL!$A:$D,3,0)</f>
        <v>Túi</v>
      </c>
      <c r="R2408" s="223">
        <v>22</v>
      </c>
      <c r="S2408" s="290"/>
      <c r="T2408" s="290">
        <f>VLOOKUP(VLOOKUP(G2408,Ma_KH!$A:$R,18,0)&amp;K2408,Gia_MB!$A:$F,6,0)</f>
        <v>116611</v>
      </c>
      <c r="U2408" s="291">
        <f t="shared" si="270"/>
        <v>2565442</v>
      </c>
      <c r="V2408" s="290"/>
      <c r="W2408" s="292">
        <f t="shared" si="271"/>
        <v>0</v>
      </c>
      <c r="X2408" s="293" t="str">
        <f t="shared" si="272"/>
        <v>8</v>
      </c>
      <c r="Y2408" s="290"/>
      <c r="Z2408" s="291">
        <f t="shared" si="273"/>
        <v>205235.36000000002</v>
      </c>
      <c r="AA2408" s="294">
        <f>VLOOKUP(G2408,Ma_KH!$A:$R,14,0)</f>
        <v>60</v>
      </c>
    </row>
    <row r="2409" spans="1:27" x14ac:dyDescent="0.25">
      <c r="A2409" s="280">
        <v>46046</v>
      </c>
      <c r="B2409" s="281">
        <v>4183607921</v>
      </c>
      <c r="C2409" s="328" t="s">
        <v>15180</v>
      </c>
      <c r="D2409" s="280">
        <v>46057</v>
      </c>
      <c r="E2409" s="219"/>
      <c r="F2409" s="218"/>
      <c r="G2409" s="268" t="s">
        <v>15430</v>
      </c>
      <c r="H2409" s="219"/>
      <c r="I2409" s="217" t="s">
        <v>15721</v>
      </c>
      <c r="J2409" s="217" t="s">
        <v>7228</v>
      </c>
      <c r="K2409" s="217" t="s">
        <v>48</v>
      </c>
      <c r="L2409" s="215" t="str">
        <f>VLOOKUP($K2409,[1]TONG_SL!$A$1:$D$65536,2,0)</f>
        <v>Mọc Nấm Hương 250g</v>
      </c>
      <c r="M2409" s="247"/>
      <c r="N2409" s="215" t="str">
        <f t="shared" si="274"/>
        <v>K-C6</v>
      </c>
      <c r="O2409" s="222"/>
      <c r="P2409" s="222"/>
      <c r="Q2409" s="215" t="str">
        <f>VLOOKUP(K2409,TONG_SL!$A:$D,3,0)</f>
        <v>Túi</v>
      </c>
      <c r="R2409" s="223">
        <v>1</v>
      </c>
      <c r="S2409" s="290"/>
      <c r="T2409" s="290">
        <f>VLOOKUP(VLOOKUP(G2409,Ma_KH!$A:$R,18,0)&amp;K2409,Gia_MB!$A:$F,6,0)</f>
        <v>46000</v>
      </c>
      <c r="U2409" s="291">
        <f t="shared" si="270"/>
        <v>46000</v>
      </c>
      <c r="V2409" s="290"/>
      <c r="W2409" s="292">
        <f t="shared" si="271"/>
        <v>0</v>
      </c>
      <c r="X2409" s="293" t="str">
        <f t="shared" si="272"/>
        <v>8</v>
      </c>
      <c r="Y2409" s="290"/>
      <c r="Z2409" s="291">
        <f t="shared" si="273"/>
        <v>3680</v>
      </c>
      <c r="AA2409" s="294">
        <f>VLOOKUP(G2409,Ma_KH!$A:$R,14,0)</f>
        <v>60</v>
      </c>
    </row>
    <row r="2410" spans="1:27" x14ac:dyDescent="0.25">
      <c r="A2410" s="280">
        <v>46046</v>
      </c>
      <c r="B2410" s="281">
        <v>4183607921</v>
      </c>
      <c r="C2410" s="328" t="s">
        <v>15180</v>
      </c>
      <c r="D2410" s="280">
        <v>46057</v>
      </c>
      <c r="E2410" s="219"/>
      <c r="F2410" s="218"/>
      <c r="G2410" s="268" t="s">
        <v>15430</v>
      </c>
      <c r="H2410" s="219"/>
      <c r="I2410" s="217" t="s">
        <v>15721</v>
      </c>
      <c r="J2410" s="217" t="s">
        <v>7228</v>
      </c>
      <c r="K2410" s="217" t="s">
        <v>27</v>
      </c>
      <c r="L2410" s="215" t="str">
        <f>VLOOKUP($K2410,[1]TONG_SL!$A$1:$D$65536,2,0)</f>
        <v>Chân giò heo muối 300g</v>
      </c>
      <c r="M2410" s="247"/>
      <c r="N2410" s="215" t="str">
        <f t="shared" si="274"/>
        <v>K-C6</v>
      </c>
      <c r="O2410" s="222"/>
      <c r="P2410" s="222"/>
      <c r="Q2410" s="215" t="str">
        <f>VLOOKUP(K2410,TONG_SL!$A:$D,3,0)</f>
        <v>Túi</v>
      </c>
      <c r="R2410" s="223">
        <v>16</v>
      </c>
      <c r="S2410" s="290"/>
      <c r="T2410" s="290">
        <f>VLOOKUP(VLOOKUP(G2410,Ma_KH!$A:$R,18,0)&amp;K2410,Gia_MB!$A:$F,6,0)</f>
        <v>73431</v>
      </c>
      <c r="U2410" s="291">
        <f t="shared" si="270"/>
        <v>1174896</v>
      </c>
      <c r="V2410" s="290"/>
      <c r="W2410" s="292">
        <f t="shared" si="271"/>
        <v>0</v>
      </c>
      <c r="X2410" s="293" t="str">
        <f t="shared" si="272"/>
        <v>8</v>
      </c>
      <c r="Y2410" s="290"/>
      <c r="Z2410" s="291">
        <f t="shared" si="273"/>
        <v>93991.680000000008</v>
      </c>
      <c r="AA2410" s="294">
        <f>VLOOKUP(G2410,Ma_KH!$A:$R,14,0)</f>
        <v>60</v>
      </c>
    </row>
    <row r="2411" spans="1:27" x14ac:dyDescent="0.25">
      <c r="A2411" s="280">
        <v>46046</v>
      </c>
      <c r="B2411" s="281">
        <v>4183607921</v>
      </c>
      <c r="C2411" s="328" t="s">
        <v>15180</v>
      </c>
      <c r="D2411" s="280">
        <v>46057</v>
      </c>
      <c r="E2411" s="219"/>
      <c r="F2411" s="218"/>
      <c r="G2411" s="268" t="s">
        <v>15430</v>
      </c>
      <c r="H2411" s="219"/>
      <c r="I2411" s="217" t="s">
        <v>15721</v>
      </c>
      <c r="J2411" s="217" t="s">
        <v>7228</v>
      </c>
      <c r="K2411" s="217" t="s">
        <v>32</v>
      </c>
      <c r="L2411" s="215" t="str">
        <f>VLOOKUP($K2411,[1]TONG_SL!$A$1:$D$65536,2,0)</f>
        <v>Giò Tai Lưỡi Xào 250g</v>
      </c>
      <c r="M2411" s="247"/>
      <c r="N2411" s="215" t="str">
        <f t="shared" si="274"/>
        <v>K-C6</v>
      </c>
      <c r="O2411" s="222"/>
      <c r="P2411" s="222"/>
      <c r="Q2411" s="215" t="str">
        <f>VLOOKUP(K2411,TONG_SL!$A:$D,3,0)</f>
        <v>Túi</v>
      </c>
      <c r="R2411" s="223">
        <v>5</v>
      </c>
      <c r="S2411" s="290"/>
      <c r="T2411" s="290">
        <f>VLOOKUP(VLOOKUP(G2411,Ma_KH!$A:$R,18,0)&amp;K2411,Gia_MB!$A:$F,6,0)</f>
        <v>50182</v>
      </c>
      <c r="U2411" s="291">
        <f t="shared" si="270"/>
        <v>250910</v>
      </c>
      <c r="V2411" s="290"/>
      <c r="W2411" s="292">
        <f t="shared" si="271"/>
        <v>0</v>
      </c>
      <c r="X2411" s="293" t="str">
        <f t="shared" si="272"/>
        <v>8</v>
      </c>
      <c r="Y2411" s="290"/>
      <c r="Z2411" s="291">
        <f t="shared" si="273"/>
        <v>20072.8</v>
      </c>
      <c r="AA2411" s="294">
        <f>VLOOKUP(G2411,Ma_KH!$A:$R,14,0)</f>
        <v>60</v>
      </c>
    </row>
    <row r="2412" spans="1:27" x14ac:dyDescent="0.25">
      <c r="A2412" s="280">
        <v>46046</v>
      </c>
      <c r="B2412" s="281">
        <v>4183607921</v>
      </c>
      <c r="C2412" s="328" t="s">
        <v>15180</v>
      </c>
      <c r="D2412" s="280">
        <v>46057</v>
      </c>
      <c r="E2412" s="219"/>
      <c r="F2412" s="218"/>
      <c r="G2412" s="268" t="s">
        <v>15430</v>
      </c>
      <c r="H2412" s="219"/>
      <c r="I2412" s="217" t="s">
        <v>15721</v>
      </c>
      <c r="J2412" s="217" t="s">
        <v>7228</v>
      </c>
      <c r="K2412" s="217" t="s">
        <v>30</v>
      </c>
      <c r="L2412" s="215" t="str">
        <f>VLOOKUP($K2412,[1]TONG_SL!$A$1:$D$65536,2,0)</f>
        <v>Gà muối 500g</v>
      </c>
      <c r="M2412" s="247"/>
      <c r="N2412" s="215" t="str">
        <f t="shared" si="274"/>
        <v>K-C6</v>
      </c>
      <c r="O2412" s="222"/>
      <c r="P2412" s="222"/>
      <c r="Q2412" s="215" t="str">
        <f>VLOOKUP(K2412,TONG_SL!$A:$D,3,0)</f>
        <v>Túi</v>
      </c>
      <c r="R2412" s="223">
        <v>28</v>
      </c>
      <c r="S2412" s="290"/>
      <c r="T2412" s="290">
        <f>VLOOKUP(VLOOKUP(G2412,Ma_KH!$A:$R,18,0)&amp;K2412,Gia_MB!$A:$F,6,0)</f>
        <v>116611</v>
      </c>
      <c r="U2412" s="291">
        <f t="shared" si="270"/>
        <v>3265108</v>
      </c>
      <c r="V2412" s="290"/>
      <c r="W2412" s="292">
        <f t="shared" si="271"/>
        <v>0</v>
      </c>
      <c r="X2412" s="293" t="str">
        <f t="shared" si="272"/>
        <v>8</v>
      </c>
      <c r="Y2412" s="290"/>
      <c r="Z2412" s="291">
        <f t="shared" si="273"/>
        <v>261208.64</v>
      </c>
      <c r="AA2412" s="294">
        <f>VLOOKUP(G2412,Ma_KH!$A:$R,14,0)</f>
        <v>60</v>
      </c>
    </row>
    <row r="2413" spans="1:27" x14ac:dyDescent="0.25">
      <c r="A2413" s="216">
        <v>46046</v>
      </c>
      <c r="B2413" s="217">
        <v>4183607829</v>
      </c>
      <c r="C2413" s="218" t="s">
        <v>15180</v>
      </c>
      <c r="D2413" s="216">
        <v>46057</v>
      </c>
      <c r="E2413" s="219"/>
      <c r="F2413" s="218"/>
      <c r="G2413" s="268" t="s">
        <v>15430</v>
      </c>
      <c r="H2413" s="219"/>
      <c r="I2413" s="217" t="s">
        <v>15722</v>
      </c>
      <c r="J2413" s="217" t="s">
        <v>7228</v>
      </c>
      <c r="K2413" s="217" t="s">
        <v>30</v>
      </c>
      <c r="L2413" s="215" t="str">
        <f>VLOOKUP($K2413,[1]TONG_SL!$A$1:$D$65536,2,0)</f>
        <v>Gà muối 500g</v>
      </c>
      <c r="M2413" s="247"/>
      <c r="N2413" s="215" t="str">
        <f t="shared" si="274"/>
        <v>K-C6</v>
      </c>
      <c r="O2413" s="222"/>
      <c r="P2413" s="222"/>
      <c r="Q2413" s="215" t="str">
        <f>VLOOKUP(K2413,TONG_SL!$A:$D,3,0)</f>
        <v>Túi</v>
      </c>
      <c r="R2413" s="223">
        <v>32</v>
      </c>
      <c r="S2413" s="290"/>
      <c r="T2413" s="290">
        <f>VLOOKUP(VLOOKUP(G2413,Ma_KH!$A:$R,18,0)&amp;K2413,Gia_MB!$A:$F,6,0)</f>
        <v>116611</v>
      </c>
      <c r="U2413" s="291">
        <f t="shared" si="270"/>
        <v>3731552</v>
      </c>
      <c r="V2413" s="290"/>
      <c r="W2413" s="292">
        <f t="shared" si="271"/>
        <v>0</v>
      </c>
      <c r="X2413" s="293" t="str">
        <f t="shared" si="272"/>
        <v>8</v>
      </c>
      <c r="Y2413" s="290"/>
      <c r="Z2413" s="291">
        <f t="shared" si="273"/>
        <v>298524.16000000003</v>
      </c>
      <c r="AA2413" s="294">
        <f>VLOOKUP(G2413,Ma_KH!$A:$R,14,0)</f>
        <v>60</v>
      </c>
    </row>
    <row r="2414" spans="1:27" x14ac:dyDescent="0.25">
      <c r="A2414" s="216">
        <v>46046</v>
      </c>
      <c r="B2414" s="217">
        <v>4183607829</v>
      </c>
      <c r="C2414" s="218" t="s">
        <v>15180</v>
      </c>
      <c r="D2414" s="216">
        <v>46057</v>
      </c>
      <c r="E2414" s="219"/>
      <c r="F2414" s="218"/>
      <c r="G2414" s="268" t="s">
        <v>15430</v>
      </c>
      <c r="H2414" s="219"/>
      <c r="I2414" s="217" t="s">
        <v>15722</v>
      </c>
      <c r="J2414" s="217" t="s">
        <v>7228</v>
      </c>
      <c r="K2414" s="217" t="s">
        <v>32</v>
      </c>
      <c r="L2414" s="215" t="str">
        <f>VLOOKUP($K2414,[1]TONG_SL!$A$1:$D$65536,2,0)</f>
        <v>Giò Tai Lưỡi Xào 250g</v>
      </c>
      <c r="M2414" s="247"/>
      <c r="N2414" s="215" t="str">
        <f t="shared" si="274"/>
        <v>K-C6</v>
      </c>
      <c r="O2414" s="222"/>
      <c r="P2414" s="222"/>
      <c r="Q2414" s="215" t="str">
        <f>VLOOKUP(K2414,TONG_SL!$A:$D,3,0)</f>
        <v>Túi</v>
      </c>
      <c r="R2414" s="223">
        <v>5</v>
      </c>
      <c r="S2414" s="290"/>
      <c r="T2414" s="290">
        <f>VLOOKUP(VLOOKUP(G2414,Ma_KH!$A:$R,18,0)&amp;K2414,Gia_MB!$A:$F,6,0)</f>
        <v>50182</v>
      </c>
      <c r="U2414" s="291">
        <f t="shared" si="270"/>
        <v>250910</v>
      </c>
      <c r="V2414" s="290"/>
      <c r="W2414" s="292">
        <f t="shared" si="271"/>
        <v>0</v>
      </c>
      <c r="X2414" s="293" t="str">
        <f t="shared" si="272"/>
        <v>8</v>
      </c>
      <c r="Y2414" s="290"/>
      <c r="Z2414" s="291">
        <f t="shared" si="273"/>
        <v>20072.8</v>
      </c>
      <c r="AA2414" s="294">
        <f>VLOOKUP(G2414,Ma_KH!$A:$R,14,0)</f>
        <v>60</v>
      </c>
    </row>
    <row r="2415" spans="1:27" x14ac:dyDescent="0.25">
      <c r="A2415" s="216">
        <v>46046</v>
      </c>
      <c r="B2415" s="217">
        <v>4183607829</v>
      </c>
      <c r="C2415" s="218" t="s">
        <v>15180</v>
      </c>
      <c r="D2415" s="216">
        <v>46057</v>
      </c>
      <c r="E2415" s="219"/>
      <c r="F2415" s="218"/>
      <c r="G2415" s="268" t="s">
        <v>15430</v>
      </c>
      <c r="H2415" s="219"/>
      <c r="I2415" s="217" t="s">
        <v>15722</v>
      </c>
      <c r="J2415" s="217" t="s">
        <v>7228</v>
      </c>
      <c r="K2415" s="217" t="s">
        <v>27</v>
      </c>
      <c r="L2415" s="215" t="str">
        <f>VLOOKUP($K2415,[1]TONG_SL!$A$1:$D$65536,2,0)</f>
        <v>Chân giò heo muối 300g</v>
      </c>
      <c r="M2415" s="247"/>
      <c r="N2415" s="215" t="str">
        <f t="shared" si="274"/>
        <v>K-C6</v>
      </c>
      <c r="O2415" s="222"/>
      <c r="P2415" s="222"/>
      <c r="Q2415" s="215" t="str">
        <f>VLOOKUP(K2415,TONG_SL!$A:$D,3,0)</f>
        <v>Túi</v>
      </c>
      <c r="R2415" s="223">
        <v>8</v>
      </c>
      <c r="S2415" s="290"/>
      <c r="T2415" s="290">
        <f>VLOOKUP(VLOOKUP(G2415,Ma_KH!$A:$R,18,0)&amp;K2415,Gia_MB!$A:$F,6,0)</f>
        <v>73431</v>
      </c>
      <c r="U2415" s="291">
        <f t="shared" si="270"/>
        <v>587448</v>
      </c>
      <c r="V2415" s="290"/>
      <c r="W2415" s="292">
        <f t="shared" si="271"/>
        <v>0</v>
      </c>
      <c r="X2415" s="293" t="str">
        <f t="shared" si="272"/>
        <v>8</v>
      </c>
      <c r="Y2415" s="290"/>
      <c r="Z2415" s="291">
        <f t="shared" si="273"/>
        <v>46995.840000000004</v>
      </c>
      <c r="AA2415" s="294">
        <f>VLOOKUP(G2415,Ma_KH!$A:$R,14,0)</f>
        <v>60</v>
      </c>
    </row>
    <row r="2416" spans="1:27" x14ac:dyDescent="0.25">
      <c r="A2416" s="216">
        <v>46046</v>
      </c>
      <c r="B2416" s="217">
        <v>4183607829</v>
      </c>
      <c r="C2416" s="218" t="s">
        <v>15180</v>
      </c>
      <c r="D2416" s="216">
        <v>46057</v>
      </c>
      <c r="E2416" s="219"/>
      <c r="F2416" s="218"/>
      <c r="G2416" s="268" t="s">
        <v>15430</v>
      </c>
      <c r="H2416" s="219"/>
      <c r="I2416" s="217" t="s">
        <v>15722</v>
      </c>
      <c r="J2416" s="217" t="s">
        <v>7228</v>
      </c>
      <c r="K2416" s="217" t="s">
        <v>48</v>
      </c>
      <c r="L2416" s="215" t="str">
        <f>VLOOKUP($K2416,[1]TONG_SL!$A$1:$D$65536,2,0)</f>
        <v>Mọc Nấm Hương 250g</v>
      </c>
      <c r="M2416" s="247"/>
      <c r="N2416" s="215" t="str">
        <f t="shared" si="274"/>
        <v>K-C6</v>
      </c>
      <c r="O2416" s="222"/>
      <c r="P2416" s="222"/>
      <c r="Q2416" s="215" t="str">
        <f>VLOOKUP(K2416,TONG_SL!$A:$D,3,0)</f>
        <v>Túi</v>
      </c>
      <c r="R2416" s="223">
        <v>1</v>
      </c>
      <c r="S2416" s="290"/>
      <c r="T2416" s="290">
        <f>VLOOKUP(VLOOKUP(G2416,Ma_KH!$A:$R,18,0)&amp;K2416,Gia_MB!$A:$F,6,0)</f>
        <v>46000</v>
      </c>
      <c r="U2416" s="291">
        <f t="shared" si="270"/>
        <v>46000</v>
      </c>
      <c r="V2416" s="290"/>
      <c r="W2416" s="292">
        <f t="shared" si="271"/>
        <v>0</v>
      </c>
      <c r="X2416" s="293" t="str">
        <f t="shared" si="272"/>
        <v>8</v>
      </c>
      <c r="Y2416" s="290"/>
      <c r="Z2416" s="291">
        <f t="shared" si="273"/>
        <v>3680</v>
      </c>
      <c r="AA2416" s="294">
        <f>VLOOKUP(G2416,Ma_KH!$A:$R,14,0)</f>
        <v>60</v>
      </c>
    </row>
    <row r="2417" spans="1:27" x14ac:dyDescent="0.25">
      <c r="A2417" s="280">
        <v>46046</v>
      </c>
      <c r="B2417" s="281">
        <v>4183608205</v>
      </c>
      <c r="C2417" s="328" t="s">
        <v>15180</v>
      </c>
      <c r="D2417" s="280">
        <v>46057</v>
      </c>
      <c r="E2417" s="219"/>
      <c r="F2417" s="218"/>
      <c r="G2417" s="268" t="s">
        <v>15368</v>
      </c>
      <c r="H2417" s="219"/>
      <c r="I2417" s="217" t="s">
        <v>15723</v>
      </c>
      <c r="J2417" s="217" t="s">
        <v>7228</v>
      </c>
      <c r="K2417" s="217" t="s">
        <v>48</v>
      </c>
      <c r="L2417" s="215" t="str">
        <f>VLOOKUP($K2417,[1]TONG_SL!$A$1:$D$65536,2,0)</f>
        <v>Mọc Nấm Hương 250g</v>
      </c>
      <c r="M2417" s="247"/>
      <c r="N2417" s="215" t="str">
        <f t="shared" si="274"/>
        <v>K-C6</v>
      </c>
      <c r="O2417" s="222"/>
      <c r="P2417" s="222"/>
      <c r="Q2417" s="215" t="str">
        <f>VLOOKUP(K2417,TONG_SL!$A:$D,3,0)</f>
        <v>Túi</v>
      </c>
      <c r="R2417" s="223">
        <v>8</v>
      </c>
      <c r="S2417" s="290"/>
      <c r="T2417" s="290">
        <f>VLOOKUP(VLOOKUP(G2417,Ma_KH!$A:$R,18,0)&amp;K2417,Gia_MB!$A:$F,6,0)</f>
        <v>46000</v>
      </c>
      <c r="U2417" s="291">
        <f t="shared" si="270"/>
        <v>368000</v>
      </c>
      <c r="V2417" s="290"/>
      <c r="W2417" s="292">
        <f t="shared" si="271"/>
        <v>0</v>
      </c>
      <c r="X2417" s="293" t="str">
        <f t="shared" si="272"/>
        <v>8</v>
      </c>
      <c r="Y2417" s="290"/>
      <c r="Z2417" s="291">
        <f t="shared" si="273"/>
        <v>29440</v>
      </c>
      <c r="AA2417" s="294">
        <f>VLOOKUP(G2417,Ma_KH!$A:$R,14,0)</f>
        <v>60</v>
      </c>
    </row>
    <row r="2418" spans="1:27" x14ac:dyDescent="0.25">
      <c r="A2418" s="280">
        <v>46046</v>
      </c>
      <c r="B2418" s="281">
        <v>4183608205</v>
      </c>
      <c r="C2418" s="328" t="s">
        <v>15180</v>
      </c>
      <c r="D2418" s="280">
        <v>46057</v>
      </c>
      <c r="E2418" s="219"/>
      <c r="F2418" s="218"/>
      <c r="G2418" s="268" t="s">
        <v>15368</v>
      </c>
      <c r="H2418" s="219"/>
      <c r="I2418" s="217" t="s">
        <v>15723</v>
      </c>
      <c r="J2418" s="217" t="s">
        <v>7228</v>
      </c>
      <c r="K2418" s="217" t="s">
        <v>30</v>
      </c>
      <c r="L2418" s="215" t="str">
        <f>VLOOKUP($K2418,[1]TONG_SL!$A$1:$D$65536,2,0)</f>
        <v>Gà muối 500g</v>
      </c>
      <c r="M2418" s="247"/>
      <c r="N2418" s="215" t="str">
        <f t="shared" si="274"/>
        <v>K-C6</v>
      </c>
      <c r="O2418" s="222"/>
      <c r="P2418" s="222"/>
      <c r="Q2418" s="215" t="str">
        <f>VLOOKUP(K2418,TONG_SL!$A:$D,3,0)</f>
        <v>Túi</v>
      </c>
      <c r="R2418" s="223">
        <v>25</v>
      </c>
      <c r="S2418" s="290"/>
      <c r="T2418" s="290">
        <f>VLOOKUP(VLOOKUP(G2418,Ma_KH!$A:$R,18,0)&amp;K2418,Gia_MB!$A:$F,6,0)</f>
        <v>116611</v>
      </c>
      <c r="U2418" s="291">
        <f t="shared" si="270"/>
        <v>2915275</v>
      </c>
      <c r="V2418" s="290"/>
      <c r="W2418" s="292">
        <f t="shared" si="271"/>
        <v>0</v>
      </c>
      <c r="X2418" s="293" t="str">
        <f t="shared" si="272"/>
        <v>8</v>
      </c>
      <c r="Y2418" s="290"/>
      <c r="Z2418" s="291">
        <f t="shared" si="273"/>
        <v>233222</v>
      </c>
      <c r="AA2418" s="294">
        <f>VLOOKUP(G2418,Ma_KH!$A:$R,14,0)</f>
        <v>60</v>
      </c>
    </row>
    <row r="2419" spans="1:27" x14ac:dyDescent="0.25">
      <c r="A2419" s="280">
        <v>46046</v>
      </c>
      <c r="B2419" s="423">
        <v>4184280340</v>
      </c>
      <c r="C2419" s="328" t="s">
        <v>15180</v>
      </c>
      <c r="D2419" s="280">
        <v>46057</v>
      </c>
      <c r="E2419" s="219"/>
      <c r="F2419" s="218"/>
      <c r="G2419" s="268" t="s">
        <v>15430</v>
      </c>
      <c r="H2419" s="219"/>
      <c r="I2419" s="217" t="s">
        <v>15724</v>
      </c>
      <c r="J2419" s="217" t="s">
        <v>7228</v>
      </c>
      <c r="K2419" s="217" t="s">
        <v>30</v>
      </c>
      <c r="L2419" s="215" t="str">
        <f>VLOOKUP($K2419,[1]TONG_SL!$A$1:$D$65536,2,0)</f>
        <v>Gà muối 500g</v>
      </c>
      <c r="M2419" s="247"/>
      <c r="N2419" s="215" t="str">
        <f t="shared" si="274"/>
        <v>K-C6</v>
      </c>
      <c r="O2419" s="222"/>
      <c r="P2419" s="222"/>
      <c r="Q2419" s="215" t="str">
        <f>VLOOKUP(K2419,TONG_SL!$A:$D,3,0)</f>
        <v>Túi</v>
      </c>
      <c r="R2419" s="223">
        <v>20</v>
      </c>
      <c r="S2419" s="290"/>
      <c r="T2419" s="290">
        <f>VLOOKUP(VLOOKUP(G2419,Ma_KH!$A:$R,18,0)&amp;K2419,Gia_MB!$A:$F,6,0)</f>
        <v>116611</v>
      </c>
      <c r="U2419" s="291">
        <f t="shared" si="270"/>
        <v>2332220</v>
      </c>
      <c r="V2419" s="290"/>
      <c r="W2419" s="292">
        <f t="shared" si="271"/>
        <v>0</v>
      </c>
      <c r="X2419" s="293" t="str">
        <f t="shared" si="272"/>
        <v>8</v>
      </c>
      <c r="Y2419" s="290"/>
      <c r="Z2419" s="291">
        <f t="shared" si="273"/>
        <v>186577.6</v>
      </c>
      <c r="AA2419" s="294">
        <f>VLOOKUP(G2419,Ma_KH!$A:$R,14,0)</f>
        <v>60</v>
      </c>
    </row>
    <row r="2420" spans="1:27" x14ac:dyDescent="0.25">
      <c r="A2420" s="280">
        <v>46046</v>
      </c>
      <c r="B2420" s="423">
        <v>4184280340</v>
      </c>
      <c r="C2420" s="328" t="s">
        <v>15180</v>
      </c>
      <c r="D2420" s="280">
        <v>46057</v>
      </c>
      <c r="E2420" s="219"/>
      <c r="F2420" s="218"/>
      <c r="G2420" s="268" t="s">
        <v>15430</v>
      </c>
      <c r="H2420" s="219"/>
      <c r="I2420" s="217" t="s">
        <v>15724</v>
      </c>
      <c r="J2420" s="217" t="s">
        <v>7228</v>
      </c>
      <c r="K2420" s="217" t="s">
        <v>32</v>
      </c>
      <c r="L2420" s="215" t="str">
        <f>VLOOKUP($K2420,[1]TONG_SL!$A$1:$D$65536,2,0)</f>
        <v>Giò Tai Lưỡi Xào 250g</v>
      </c>
      <c r="M2420" s="247"/>
      <c r="N2420" s="215" t="str">
        <f t="shared" si="274"/>
        <v>K-C6</v>
      </c>
      <c r="O2420" s="222"/>
      <c r="P2420" s="222"/>
      <c r="Q2420" s="215" t="str">
        <f>VLOOKUP(K2420,TONG_SL!$A:$D,3,0)</f>
        <v>Túi</v>
      </c>
      <c r="R2420" s="223">
        <v>2</v>
      </c>
      <c r="S2420" s="290"/>
      <c r="T2420" s="290">
        <f>VLOOKUP(VLOOKUP(G2420,Ma_KH!$A:$R,18,0)&amp;K2420,Gia_MB!$A:$F,6,0)</f>
        <v>50182</v>
      </c>
      <c r="U2420" s="291">
        <f t="shared" si="270"/>
        <v>100364</v>
      </c>
      <c r="V2420" s="290"/>
      <c r="W2420" s="292">
        <f t="shared" si="271"/>
        <v>0</v>
      </c>
      <c r="X2420" s="293" t="str">
        <f t="shared" si="272"/>
        <v>8</v>
      </c>
      <c r="Y2420" s="290"/>
      <c r="Z2420" s="291">
        <f t="shared" si="273"/>
        <v>8029.12</v>
      </c>
      <c r="AA2420" s="294">
        <f>VLOOKUP(G2420,Ma_KH!$A:$R,14,0)</f>
        <v>60</v>
      </c>
    </row>
    <row r="2421" spans="1:27" x14ac:dyDescent="0.25">
      <c r="A2421" s="280">
        <v>46046</v>
      </c>
      <c r="B2421" s="423">
        <v>4184280340</v>
      </c>
      <c r="C2421" s="328" t="s">
        <v>15180</v>
      </c>
      <c r="D2421" s="280">
        <v>46057</v>
      </c>
      <c r="E2421" s="219"/>
      <c r="F2421" s="218"/>
      <c r="G2421" s="268" t="s">
        <v>15430</v>
      </c>
      <c r="H2421" s="219"/>
      <c r="I2421" s="217" t="s">
        <v>15724</v>
      </c>
      <c r="J2421" s="217" t="s">
        <v>7228</v>
      </c>
      <c r="K2421" s="217" t="s">
        <v>27</v>
      </c>
      <c r="L2421" s="215" t="str">
        <f>VLOOKUP($K2421,[1]TONG_SL!$A$1:$D$65536,2,0)</f>
        <v>Chân giò heo muối 300g</v>
      </c>
      <c r="M2421" s="247"/>
      <c r="N2421" s="215" t="str">
        <f t="shared" si="274"/>
        <v>K-C6</v>
      </c>
      <c r="O2421" s="222"/>
      <c r="P2421" s="222"/>
      <c r="Q2421" s="215" t="str">
        <f>VLOOKUP(K2421,TONG_SL!$A:$D,3,0)</f>
        <v>Túi</v>
      </c>
      <c r="R2421" s="223">
        <v>20</v>
      </c>
      <c r="S2421" s="290"/>
      <c r="T2421" s="290">
        <f>VLOOKUP(VLOOKUP(G2421,Ma_KH!$A:$R,18,0)&amp;K2421,Gia_MB!$A:$F,6,0)</f>
        <v>73431</v>
      </c>
      <c r="U2421" s="291">
        <f t="shared" si="270"/>
        <v>1468620</v>
      </c>
      <c r="V2421" s="290"/>
      <c r="W2421" s="292">
        <f t="shared" si="271"/>
        <v>0</v>
      </c>
      <c r="X2421" s="293" t="str">
        <f t="shared" si="272"/>
        <v>8</v>
      </c>
      <c r="Y2421" s="290"/>
      <c r="Z2421" s="291">
        <f t="shared" si="273"/>
        <v>117489.60000000001</v>
      </c>
      <c r="AA2421" s="294">
        <f>VLOOKUP(G2421,Ma_KH!$A:$R,14,0)</f>
        <v>60</v>
      </c>
    </row>
    <row r="2422" spans="1:27" x14ac:dyDescent="0.25">
      <c r="A2422" s="280">
        <v>46046</v>
      </c>
      <c r="B2422" s="281">
        <v>4183607748</v>
      </c>
      <c r="C2422" s="328" t="s">
        <v>15180</v>
      </c>
      <c r="D2422" s="280">
        <v>46057</v>
      </c>
      <c r="E2422" s="219"/>
      <c r="F2422" s="218"/>
      <c r="G2422" s="268" t="s">
        <v>15368</v>
      </c>
      <c r="H2422" s="219"/>
      <c r="I2422" s="217" t="s">
        <v>15725</v>
      </c>
      <c r="J2422" s="217" t="s">
        <v>7228</v>
      </c>
      <c r="K2422" s="217" t="s">
        <v>48</v>
      </c>
      <c r="L2422" s="215" t="str">
        <f>VLOOKUP($K2422,[1]TONG_SL!$A$1:$D$65536,2,0)</f>
        <v>Mọc Nấm Hương 250g</v>
      </c>
      <c r="M2422" s="247"/>
      <c r="N2422" s="215" t="str">
        <f t="shared" si="274"/>
        <v>K-C6</v>
      </c>
      <c r="O2422" s="222"/>
      <c r="P2422" s="222"/>
      <c r="Q2422" s="215" t="str">
        <f>VLOOKUP(K2422,TONG_SL!$A:$D,3,0)</f>
        <v>Túi</v>
      </c>
      <c r="R2422" s="223">
        <v>9</v>
      </c>
      <c r="S2422" s="290"/>
      <c r="T2422" s="290">
        <f>VLOOKUP(VLOOKUP(G2422,Ma_KH!$A:$R,18,0)&amp;K2422,Gia_MB!$A:$F,6,0)</f>
        <v>46000</v>
      </c>
      <c r="U2422" s="291">
        <f t="shared" si="270"/>
        <v>414000</v>
      </c>
      <c r="V2422" s="290"/>
      <c r="W2422" s="292">
        <f t="shared" si="271"/>
        <v>0</v>
      </c>
      <c r="X2422" s="293" t="str">
        <f t="shared" si="272"/>
        <v>8</v>
      </c>
      <c r="Y2422" s="290"/>
      <c r="Z2422" s="291">
        <f t="shared" si="273"/>
        <v>33120</v>
      </c>
      <c r="AA2422" s="294">
        <f>VLOOKUP(G2422,Ma_KH!$A:$R,14,0)</f>
        <v>60</v>
      </c>
    </row>
    <row r="2423" spans="1:27" x14ac:dyDescent="0.25">
      <c r="A2423" s="280">
        <v>46046</v>
      </c>
      <c r="B2423" s="281">
        <v>4183607748</v>
      </c>
      <c r="C2423" s="328" t="s">
        <v>15180</v>
      </c>
      <c r="D2423" s="280">
        <v>46057</v>
      </c>
      <c r="E2423" s="219"/>
      <c r="F2423" s="218"/>
      <c r="G2423" s="268" t="s">
        <v>15368</v>
      </c>
      <c r="H2423" s="219"/>
      <c r="I2423" s="217" t="s">
        <v>15725</v>
      </c>
      <c r="J2423" s="217" t="s">
        <v>7228</v>
      </c>
      <c r="K2423" s="217" t="s">
        <v>27</v>
      </c>
      <c r="L2423" s="215" t="str">
        <f>VLOOKUP($K2423,[1]TONG_SL!$A$1:$D$65536,2,0)</f>
        <v>Chân giò heo muối 300g</v>
      </c>
      <c r="M2423" s="247"/>
      <c r="N2423" s="215" t="str">
        <f t="shared" si="274"/>
        <v>K-C6</v>
      </c>
      <c r="O2423" s="222"/>
      <c r="P2423" s="222"/>
      <c r="Q2423" s="215" t="str">
        <f>VLOOKUP(K2423,TONG_SL!$A:$D,3,0)</f>
        <v>Túi</v>
      </c>
      <c r="R2423" s="223">
        <v>24</v>
      </c>
      <c r="S2423" s="290"/>
      <c r="T2423" s="290">
        <f>VLOOKUP(VLOOKUP(G2423,Ma_KH!$A:$R,18,0)&amp;K2423,Gia_MB!$A:$F,6,0)</f>
        <v>73431</v>
      </c>
      <c r="U2423" s="291">
        <f t="shared" si="270"/>
        <v>1762344</v>
      </c>
      <c r="V2423" s="290"/>
      <c r="W2423" s="292">
        <f t="shared" si="271"/>
        <v>0</v>
      </c>
      <c r="X2423" s="293" t="str">
        <f t="shared" si="272"/>
        <v>8</v>
      </c>
      <c r="Y2423" s="290"/>
      <c r="Z2423" s="291">
        <f t="shared" si="273"/>
        <v>140987.51999999999</v>
      </c>
      <c r="AA2423" s="294">
        <f>VLOOKUP(G2423,Ma_KH!$A:$R,14,0)</f>
        <v>60</v>
      </c>
    </row>
    <row r="2424" spans="1:27" x14ac:dyDescent="0.25">
      <c r="A2424" s="280">
        <v>46046</v>
      </c>
      <c r="B2424" s="281">
        <v>4183607748</v>
      </c>
      <c r="C2424" s="328" t="s">
        <v>15180</v>
      </c>
      <c r="D2424" s="280">
        <v>46057</v>
      </c>
      <c r="E2424" s="219"/>
      <c r="F2424" s="218"/>
      <c r="G2424" s="268" t="s">
        <v>15368</v>
      </c>
      <c r="H2424" s="219"/>
      <c r="I2424" s="217" t="s">
        <v>15725</v>
      </c>
      <c r="J2424" s="217" t="s">
        <v>7228</v>
      </c>
      <c r="K2424" s="217" t="s">
        <v>32</v>
      </c>
      <c r="L2424" s="215" t="str">
        <f>VLOOKUP($K2424,[1]TONG_SL!$A$1:$D$65536,2,0)</f>
        <v>Giò Tai Lưỡi Xào 250g</v>
      </c>
      <c r="M2424" s="247"/>
      <c r="N2424" s="215" t="str">
        <f t="shared" si="274"/>
        <v>K-C6</v>
      </c>
      <c r="O2424" s="222"/>
      <c r="P2424" s="222"/>
      <c r="Q2424" s="215" t="str">
        <f>VLOOKUP(K2424,TONG_SL!$A:$D,3,0)</f>
        <v>Túi</v>
      </c>
      <c r="R2424" s="223">
        <v>5</v>
      </c>
      <c r="S2424" s="290"/>
      <c r="T2424" s="290">
        <f>VLOOKUP(VLOOKUP(G2424,Ma_KH!$A:$R,18,0)&amp;K2424,Gia_MB!$A:$F,6,0)</f>
        <v>50182</v>
      </c>
      <c r="U2424" s="291">
        <f t="shared" si="270"/>
        <v>250910</v>
      </c>
      <c r="V2424" s="290"/>
      <c r="W2424" s="292">
        <f t="shared" si="271"/>
        <v>0</v>
      </c>
      <c r="X2424" s="293" t="str">
        <f t="shared" si="272"/>
        <v>8</v>
      </c>
      <c r="Y2424" s="290"/>
      <c r="Z2424" s="291">
        <f t="shared" si="273"/>
        <v>20072.8</v>
      </c>
      <c r="AA2424" s="294">
        <f>VLOOKUP(G2424,Ma_KH!$A:$R,14,0)</f>
        <v>60</v>
      </c>
    </row>
    <row r="2425" spans="1:27" x14ac:dyDescent="0.25">
      <c r="A2425" s="280">
        <v>46046</v>
      </c>
      <c r="B2425" s="281">
        <v>4183607748</v>
      </c>
      <c r="C2425" s="328" t="s">
        <v>15180</v>
      </c>
      <c r="D2425" s="280">
        <v>46057</v>
      </c>
      <c r="E2425" s="219"/>
      <c r="F2425" s="218"/>
      <c r="G2425" s="268" t="s">
        <v>15368</v>
      </c>
      <c r="H2425" s="219"/>
      <c r="I2425" s="217" t="s">
        <v>15725</v>
      </c>
      <c r="J2425" s="217" t="s">
        <v>7228</v>
      </c>
      <c r="K2425" s="217" t="s">
        <v>30</v>
      </c>
      <c r="L2425" s="215" t="str">
        <f>VLOOKUP($K2425,[1]TONG_SL!$A$1:$D$65536,2,0)</f>
        <v>Gà muối 500g</v>
      </c>
      <c r="M2425" s="247"/>
      <c r="N2425" s="215" t="str">
        <f t="shared" si="274"/>
        <v>K-C6</v>
      </c>
      <c r="O2425" s="222"/>
      <c r="P2425" s="222"/>
      <c r="Q2425" s="215" t="str">
        <f>VLOOKUP(K2425,TONG_SL!$A:$D,3,0)</f>
        <v>Túi</v>
      </c>
      <c r="R2425" s="223">
        <v>25</v>
      </c>
      <c r="S2425" s="290"/>
      <c r="T2425" s="290">
        <f>VLOOKUP(VLOOKUP(G2425,Ma_KH!$A:$R,18,0)&amp;K2425,Gia_MB!$A:$F,6,0)</f>
        <v>116611</v>
      </c>
      <c r="U2425" s="291">
        <f t="shared" si="270"/>
        <v>2915275</v>
      </c>
      <c r="V2425" s="290"/>
      <c r="W2425" s="292">
        <f t="shared" si="271"/>
        <v>0</v>
      </c>
      <c r="X2425" s="293" t="str">
        <f t="shared" si="272"/>
        <v>8</v>
      </c>
      <c r="Y2425" s="290"/>
      <c r="Z2425" s="291">
        <f t="shared" si="273"/>
        <v>233222</v>
      </c>
      <c r="AA2425" s="294">
        <f>VLOOKUP(G2425,Ma_KH!$A:$R,14,0)</f>
        <v>60</v>
      </c>
    </row>
    <row r="2426" spans="1:27" x14ac:dyDescent="0.25">
      <c r="A2426" s="280">
        <v>46046</v>
      </c>
      <c r="B2426" s="281">
        <v>4183608183</v>
      </c>
      <c r="C2426" s="328" t="s">
        <v>15180</v>
      </c>
      <c r="D2426" s="280">
        <v>46057</v>
      </c>
      <c r="E2426" s="219"/>
      <c r="F2426" s="218"/>
      <c r="G2426" s="268" t="s">
        <v>15368</v>
      </c>
      <c r="H2426" s="219"/>
      <c r="I2426" s="217" t="s">
        <v>15726</v>
      </c>
      <c r="J2426" s="217" t="s">
        <v>7228</v>
      </c>
      <c r="K2426" s="217" t="s">
        <v>27</v>
      </c>
      <c r="L2426" s="215" t="str">
        <f>VLOOKUP($K2426,[1]TONG_SL!$A$1:$D$65536,2,0)</f>
        <v>Chân giò heo muối 300g</v>
      </c>
      <c r="M2426" s="247"/>
      <c r="N2426" s="215" t="str">
        <f t="shared" si="274"/>
        <v>K-C6</v>
      </c>
      <c r="O2426" s="222"/>
      <c r="P2426" s="222"/>
      <c r="Q2426" s="215" t="str">
        <f>VLOOKUP(K2426,TONG_SL!$A:$D,3,0)</f>
        <v>Túi</v>
      </c>
      <c r="R2426" s="223">
        <v>13</v>
      </c>
      <c r="S2426" s="290"/>
      <c r="T2426" s="290">
        <f>VLOOKUP(VLOOKUP(G2426,Ma_KH!$A:$R,18,0)&amp;K2426,Gia_MB!$A:$F,6,0)</f>
        <v>73431</v>
      </c>
      <c r="U2426" s="291">
        <f t="shared" si="270"/>
        <v>954603</v>
      </c>
      <c r="V2426" s="290"/>
      <c r="W2426" s="292">
        <f t="shared" si="271"/>
        <v>0</v>
      </c>
      <c r="X2426" s="293" t="str">
        <f t="shared" si="272"/>
        <v>8</v>
      </c>
      <c r="Y2426" s="290"/>
      <c r="Z2426" s="291">
        <f t="shared" si="273"/>
        <v>76368.240000000005</v>
      </c>
      <c r="AA2426" s="294">
        <f>VLOOKUP(G2426,Ma_KH!$A:$R,14,0)</f>
        <v>60</v>
      </c>
    </row>
    <row r="2427" spans="1:27" x14ac:dyDescent="0.25">
      <c r="A2427" s="280">
        <v>46046</v>
      </c>
      <c r="B2427" s="281">
        <v>4183608183</v>
      </c>
      <c r="C2427" s="328" t="s">
        <v>15180</v>
      </c>
      <c r="D2427" s="280">
        <v>46057</v>
      </c>
      <c r="E2427" s="219"/>
      <c r="F2427" s="218"/>
      <c r="G2427" s="268" t="s">
        <v>15368</v>
      </c>
      <c r="H2427" s="219"/>
      <c r="I2427" s="217" t="s">
        <v>15726</v>
      </c>
      <c r="J2427" s="217" t="s">
        <v>7228</v>
      </c>
      <c r="K2427" s="217" t="s">
        <v>32</v>
      </c>
      <c r="L2427" s="215" t="str">
        <f>VLOOKUP($K2427,[1]TONG_SL!$A$1:$D$65536,2,0)</f>
        <v>Giò Tai Lưỡi Xào 250g</v>
      </c>
      <c r="M2427" s="247"/>
      <c r="N2427" s="215" t="str">
        <f t="shared" si="274"/>
        <v>K-C6</v>
      </c>
      <c r="O2427" s="222"/>
      <c r="P2427" s="222"/>
      <c r="Q2427" s="215" t="str">
        <f>VLOOKUP(K2427,TONG_SL!$A:$D,3,0)</f>
        <v>Túi</v>
      </c>
      <c r="R2427" s="223">
        <v>5</v>
      </c>
      <c r="S2427" s="290"/>
      <c r="T2427" s="290">
        <f>VLOOKUP(VLOOKUP(G2427,Ma_KH!$A:$R,18,0)&amp;K2427,Gia_MB!$A:$F,6,0)</f>
        <v>50182</v>
      </c>
      <c r="U2427" s="291">
        <f t="shared" si="270"/>
        <v>250910</v>
      </c>
      <c r="V2427" s="290"/>
      <c r="W2427" s="292">
        <f t="shared" si="271"/>
        <v>0</v>
      </c>
      <c r="X2427" s="293" t="str">
        <f t="shared" si="272"/>
        <v>8</v>
      </c>
      <c r="Y2427" s="290"/>
      <c r="Z2427" s="291">
        <f t="shared" si="273"/>
        <v>20072.8</v>
      </c>
      <c r="AA2427" s="294">
        <f>VLOOKUP(G2427,Ma_KH!$A:$R,14,0)</f>
        <v>60</v>
      </c>
    </row>
    <row r="2428" spans="1:27" x14ac:dyDescent="0.25">
      <c r="A2428" s="280">
        <v>46046</v>
      </c>
      <c r="B2428" s="281">
        <v>4183608183</v>
      </c>
      <c r="C2428" s="328" t="s">
        <v>15180</v>
      </c>
      <c r="D2428" s="280">
        <v>46057</v>
      </c>
      <c r="E2428" s="219"/>
      <c r="F2428" s="218"/>
      <c r="G2428" s="268" t="s">
        <v>15368</v>
      </c>
      <c r="H2428" s="219"/>
      <c r="I2428" s="217" t="s">
        <v>15726</v>
      </c>
      <c r="J2428" s="217" t="s">
        <v>7228</v>
      </c>
      <c r="K2428" s="217" t="s">
        <v>30</v>
      </c>
      <c r="L2428" s="215" t="str">
        <f>VLOOKUP($K2428,[1]TONG_SL!$A$1:$D$65536,2,0)</f>
        <v>Gà muối 500g</v>
      </c>
      <c r="M2428" s="247"/>
      <c r="N2428" s="215" t="str">
        <f t="shared" si="274"/>
        <v>K-C6</v>
      </c>
      <c r="O2428" s="222"/>
      <c r="P2428" s="222"/>
      <c r="Q2428" s="215" t="str">
        <f>VLOOKUP(K2428,TONG_SL!$A:$D,3,0)</f>
        <v>Túi</v>
      </c>
      <c r="R2428" s="223">
        <v>28</v>
      </c>
      <c r="S2428" s="290"/>
      <c r="T2428" s="290">
        <f>VLOOKUP(VLOOKUP(G2428,Ma_KH!$A:$R,18,0)&amp;K2428,Gia_MB!$A:$F,6,0)</f>
        <v>116611</v>
      </c>
      <c r="U2428" s="291">
        <f t="shared" si="270"/>
        <v>3265108</v>
      </c>
      <c r="V2428" s="290"/>
      <c r="W2428" s="292">
        <f t="shared" si="271"/>
        <v>0</v>
      </c>
      <c r="X2428" s="293" t="str">
        <f t="shared" si="272"/>
        <v>8</v>
      </c>
      <c r="Y2428" s="290"/>
      <c r="Z2428" s="291">
        <f t="shared" si="273"/>
        <v>261208.64</v>
      </c>
      <c r="AA2428" s="294">
        <f>VLOOKUP(G2428,Ma_KH!$A:$R,14,0)</f>
        <v>60</v>
      </c>
    </row>
    <row r="2429" spans="1:27" x14ac:dyDescent="0.25">
      <c r="A2429" s="280">
        <v>46046</v>
      </c>
      <c r="B2429" s="281">
        <v>4183608175</v>
      </c>
      <c r="C2429" s="328" t="s">
        <v>15180</v>
      </c>
      <c r="D2429" s="280">
        <v>46057</v>
      </c>
      <c r="E2429" s="219"/>
      <c r="F2429" s="218"/>
      <c r="G2429" s="268" t="s">
        <v>15368</v>
      </c>
      <c r="H2429" s="219"/>
      <c r="I2429" s="217" t="s">
        <v>15727</v>
      </c>
      <c r="J2429" s="217" t="s">
        <v>7228</v>
      </c>
      <c r="K2429" s="217" t="s">
        <v>48</v>
      </c>
      <c r="L2429" s="215" t="str">
        <f>VLOOKUP($K2429,[1]TONG_SL!$A$1:$D$65536,2,0)</f>
        <v>Mọc Nấm Hương 250g</v>
      </c>
      <c r="M2429" s="247"/>
      <c r="N2429" s="215" t="str">
        <f t="shared" si="274"/>
        <v>K-C6</v>
      </c>
      <c r="O2429" s="222"/>
      <c r="P2429" s="222"/>
      <c r="Q2429" s="215" t="str">
        <f>VLOOKUP(K2429,TONG_SL!$A:$D,3,0)</f>
        <v>Túi</v>
      </c>
      <c r="R2429" s="223">
        <v>5</v>
      </c>
      <c r="S2429" s="290"/>
      <c r="T2429" s="290">
        <f>VLOOKUP(VLOOKUP(G2429,Ma_KH!$A:$R,18,0)&amp;K2429,Gia_MB!$A:$F,6,0)</f>
        <v>46000</v>
      </c>
      <c r="U2429" s="291">
        <f t="shared" si="270"/>
        <v>230000</v>
      </c>
      <c r="V2429" s="290"/>
      <c r="W2429" s="292">
        <f t="shared" si="271"/>
        <v>0</v>
      </c>
      <c r="X2429" s="293" t="str">
        <f t="shared" si="272"/>
        <v>8</v>
      </c>
      <c r="Y2429" s="290"/>
      <c r="Z2429" s="291">
        <f t="shared" si="273"/>
        <v>18400</v>
      </c>
      <c r="AA2429" s="294">
        <f>VLOOKUP(G2429,Ma_KH!$A:$R,14,0)</f>
        <v>60</v>
      </c>
    </row>
    <row r="2430" spans="1:27" x14ac:dyDescent="0.25">
      <c r="A2430" s="280">
        <v>46046</v>
      </c>
      <c r="B2430" s="281">
        <v>4183608175</v>
      </c>
      <c r="C2430" s="328" t="s">
        <v>15180</v>
      </c>
      <c r="D2430" s="280">
        <v>46057</v>
      </c>
      <c r="E2430" s="219"/>
      <c r="F2430" s="218"/>
      <c r="G2430" s="268" t="s">
        <v>15368</v>
      </c>
      <c r="H2430" s="219"/>
      <c r="I2430" s="217" t="s">
        <v>15727</v>
      </c>
      <c r="J2430" s="217" t="s">
        <v>7228</v>
      </c>
      <c r="K2430" s="217" t="s">
        <v>27</v>
      </c>
      <c r="L2430" s="215" t="str">
        <f>VLOOKUP($K2430,[1]TONG_SL!$A$1:$D$65536,2,0)</f>
        <v>Chân giò heo muối 300g</v>
      </c>
      <c r="M2430" s="247"/>
      <c r="N2430" s="215" t="str">
        <f t="shared" si="274"/>
        <v>K-C6</v>
      </c>
      <c r="O2430" s="222"/>
      <c r="P2430" s="222"/>
      <c r="Q2430" s="215" t="str">
        <f>VLOOKUP(K2430,TONG_SL!$A:$D,3,0)</f>
        <v>Túi</v>
      </c>
      <c r="R2430" s="223">
        <v>31</v>
      </c>
      <c r="S2430" s="290"/>
      <c r="T2430" s="290">
        <f>VLOOKUP(VLOOKUP(G2430,Ma_KH!$A:$R,18,0)&amp;K2430,Gia_MB!$A:$F,6,0)</f>
        <v>73431</v>
      </c>
      <c r="U2430" s="291">
        <f t="shared" si="270"/>
        <v>2276361</v>
      </c>
      <c r="V2430" s="290"/>
      <c r="W2430" s="292">
        <f t="shared" si="271"/>
        <v>0</v>
      </c>
      <c r="X2430" s="293" t="str">
        <f t="shared" si="272"/>
        <v>8</v>
      </c>
      <c r="Y2430" s="290"/>
      <c r="Z2430" s="291">
        <f t="shared" si="273"/>
        <v>182108.88</v>
      </c>
      <c r="AA2430" s="294">
        <f>VLOOKUP(G2430,Ma_KH!$A:$R,14,0)</f>
        <v>60</v>
      </c>
    </row>
    <row r="2431" spans="1:27" x14ac:dyDescent="0.25">
      <c r="A2431" s="280">
        <v>46046</v>
      </c>
      <c r="B2431" s="281">
        <v>4183608175</v>
      </c>
      <c r="C2431" s="328" t="s">
        <v>15180</v>
      </c>
      <c r="D2431" s="280">
        <v>46057</v>
      </c>
      <c r="E2431" s="219"/>
      <c r="F2431" s="218"/>
      <c r="G2431" s="268" t="s">
        <v>15368</v>
      </c>
      <c r="H2431" s="219"/>
      <c r="I2431" s="217" t="s">
        <v>15727</v>
      </c>
      <c r="J2431" s="217" t="s">
        <v>7228</v>
      </c>
      <c r="K2431" s="217" t="s">
        <v>30</v>
      </c>
      <c r="L2431" s="215" t="str">
        <f>VLOOKUP($K2431,[1]TONG_SL!$A$1:$D$65536,2,0)</f>
        <v>Gà muối 500g</v>
      </c>
      <c r="M2431" s="247"/>
      <c r="N2431" s="215" t="str">
        <f t="shared" si="274"/>
        <v>K-C6</v>
      </c>
      <c r="O2431" s="222"/>
      <c r="P2431" s="222"/>
      <c r="Q2431" s="215" t="str">
        <f>VLOOKUP(K2431,TONG_SL!$A:$D,3,0)</f>
        <v>Túi</v>
      </c>
      <c r="R2431" s="223">
        <v>40</v>
      </c>
      <c r="S2431" s="290"/>
      <c r="T2431" s="290">
        <f>VLOOKUP(VLOOKUP(G2431,Ma_KH!$A:$R,18,0)&amp;K2431,Gia_MB!$A:$F,6,0)</f>
        <v>116611</v>
      </c>
      <c r="U2431" s="291">
        <f t="shared" si="270"/>
        <v>4664440</v>
      </c>
      <c r="V2431" s="290"/>
      <c r="W2431" s="292">
        <f t="shared" si="271"/>
        <v>0</v>
      </c>
      <c r="X2431" s="293" t="str">
        <f t="shared" si="272"/>
        <v>8</v>
      </c>
      <c r="Y2431" s="290"/>
      <c r="Z2431" s="291">
        <f t="shared" si="273"/>
        <v>373155.2</v>
      </c>
      <c r="AA2431" s="294">
        <f>VLOOKUP(G2431,Ma_KH!$A:$R,14,0)</f>
        <v>60</v>
      </c>
    </row>
    <row r="2432" spans="1:27" x14ac:dyDescent="0.25">
      <c r="A2432" s="280">
        <v>46046</v>
      </c>
      <c r="B2432" s="281">
        <v>4183608220</v>
      </c>
      <c r="C2432" s="328" t="s">
        <v>15180</v>
      </c>
      <c r="D2432" s="280">
        <v>46057</v>
      </c>
      <c r="E2432" s="219"/>
      <c r="F2432" s="218"/>
      <c r="G2432" s="268" t="s">
        <v>15368</v>
      </c>
      <c r="H2432" s="219"/>
      <c r="I2432" s="217" t="s">
        <v>15728</v>
      </c>
      <c r="J2432" s="217" t="s">
        <v>7228</v>
      </c>
      <c r="K2432" s="217" t="s">
        <v>27</v>
      </c>
      <c r="L2432" s="215" t="str">
        <f>VLOOKUP($K2432,[1]TONG_SL!$A$1:$D$65536,2,0)</f>
        <v>Chân giò heo muối 300g</v>
      </c>
      <c r="M2432" s="247"/>
      <c r="N2432" s="215" t="str">
        <f t="shared" si="274"/>
        <v>K-C6</v>
      </c>
      <c r="O2432" s="222"/>
      <c r="P2432" s="222"/>
      <c r="Q2432" s="215" t="str">
        <f>VLOOKUP(K2432,TONG_SL!$A:$D,3,0)</f>
        <v>Túi</v>
      </c>
      <c r="R2432" s="223">
        <v>29</v>
      </c>
      <c r="S2432" s="290"/>
      <c r="T2432" s="290">
        <f>VLOOKUP(VLOOKUP(G2432,Ma_KH!$A:$R,18,0)&amp;K2432,Gia_MB!$A:$F,6,0)</f>
        <v>73431</v>
      </c>
      <c r="U2432" s="291">
        <f t="shared" ref="U2432:U2495" si="275">T2432*R2432</f>
        <v>2129499</v>
      </c>
      <c r="V2432" s="290"/>
      <c r="W2432" s="292">
        <f t="shared" ref="W2432:W2495" si="276">U2432*V2432</f>
        <v>0</v>
      </c>
      <c r="X2432" s="293" t="str">
        <f t="shared" ref="X2432:X2495" si="277">IF(B2432&lt;&gt;"","8","0")</f>
        <v>8</v>
      </c>
      <c r="Y2432" s="290"/>
      <c r="Z2432" s="291">
        <f t="shared" ref="Z2432:Z2495" si="278">U2432*X2432%</f>
        <v>170359.92</v>
      </c>
      <c r="AA2432" s="294">
        <f>VLOOKUP(G2432,Ma_KH!$A:$R,14,0)</f>
        <v>60</v>
      </c>
    </row>
    <row r="2433" spans="1:27" x14ac:dyDescent="0.25">
      <c r="A2433" s="280">
        <v>46046</v>
      </c>
      <c r="B2433" s="281">
        <v>4183608220</v>
      </c>
      <c r="C2433" s="328" t="s">
        <v>15180</v>
      </c>
      <c r="D2433" s="280">
        <v>46057</v>
      </c>
      <c r="E2433" s="219"/>
      <c r="F2433" s="218"/>
      <c r="G2433" s="268" t="s">
        <v>15368</v>
      </c>
      <c r="H2433" s="219"/>
      <c r="I2433" s="217" t="s">
        <v>15728</v>
      </c>
      <c r="J2433" s="217" t="s">
        <v>7228</v>
      </c>
      <c r="K2433" s="217" t="s">
        <v>32</v>
      </c>
      <c r="L2433" s="215" t="str">
        <f>VLOOKUP($K2433,[1]TONG_SL!$A$1:$D$65536,2,0)</f>
        <v>Giò Tai Lưỡi Xào 250g</v>
      </c>
      <c r="M2433" s="247"/>
      <c r="N2433" s="215" t="str">
        <f t="shared" si="274"/>
        <v>K-C6</v>
      </c>
      <c r="O2433" s="222"/>
      <c r="P2433" s="222"/>
      <c r="Q2433" s="215" t="str">
        <f>VLOOKUP(K2433,TONG_SL!$A:$D,3,0)</f>
        <v>Túi</v>
      </c>
      <c r="R2433" s="223">
        <v>5</v>
      </c>
      <c r="S2433" s="290"/>
      <c r="T2433" s="290">
        <f>VLOOKUP(VLOOKUP(G2433,Ma_KH!$A:$R,18,0)&amp;K2433,Gia_MB!$A:$F,6,0)</f>
        <v>50182</v>
      </c>
      <c r="U2433" s="291">
        <f t="shared" si="275"/>
        <v>250910</v>
      </c>
      <c r="V2433" s="290"/>
      <c r="W2433" s="292">
        <f t="shared" si="276"/>
        <v>0</v>
      </c>
      <c r="X2433" s="293" t="str">
        <f t="shared" si="277"/>
        <v>8</v>
      </c>
      <c r="Y2433" s="290"/>
      <c r="Z2433" s="291">
        <f t="shared" si="278"/>
        <v>20072.8</v>
      </c>
      <c r="AA2433" s="294">
        <f>VLOOKUP(G2433,Ma_KH!$A:$R,14,0)</f>
        <v>60</v>
      </c>
    </row>
    <row r="2434" spans="1:27" x14ac:dyDescent="0.25">
      <c r="A2434" s="280">
        <v>46046</v>
      </c>
      <c r="B2434" s="281">
        <v>4183608220</v>
      </c>
      <c r="C2434" s="328" t="s">
        <v>15180</v>
      </c>
      <c r="D2434" s="280">
        <v>46057</v>
      </c>
      <c r="E2434" s="219"/>
      <c r="F2434" s="218"/>
      <c r="G2434" s="268" t="s">
        <v>15368</v>
      </c>
      <c r="H2434" s="219"/>
      <c r="I2434" s="217" t="s">
        <v>15728</v>
      </c>
      <c r="J2434" s="217" t="s">
        <v>7228</v>
      </c>
      <c r="K2434" s="217" t="s">
        <v>30</v>
      </c>
      <c r="L2434" s="215" t="str">
        <f>VLOOKUP($K2434,[1]TONG_SL!$A$1:$D$65536,2,0)</f>
        <v>Gà muối 500g</v>
      </c>
      <c r="M2434" s="247"/>
      <c r="N2434" s="215" t="str">
        <f t="shared" si="274"/>
        <v>K-C6</v>
      </c>
      <c r="O2434" s="222"/>
      <c r="P2434" s="222"/>
      <c r="Q2434" s="215" t="str">
        <f>VLOOKUP(K2434,TONG_SL!$A:$D,3,0)</f>
        <v>Túi</v>
      </c>
      <c r="R2434" s="223">
        <v>35</v>
      </c>
      <c r="S2434" s="290"/>
      <c r="T2434" s="290">
        <f>VLOOKUP(VLOOKUP(G2434,Ma_KH!$A:$R,18,0)&amp;K2434,Gia_MB!$A:$F,6,0)</f>
        <v>116611</v>
      </c>
      <c r="U2434" s="291">
        <f t="shared" si="275"/>
        <v>4081385</v>
      </c>
      <c r="V2434" s="290"/>
      <c r="W2434" s="292">
        <f t="shared" si="276"/>
        <v>0</v>
      </c>
      <c r="X2434" s="293" t="str">
        <f t="shared" si="277"/>
        <v>8</v>
      </c>
      <c r="Y2434" s="290"/>
      <c r="Z2434" s="291">
        <f t="shared" si="278"/>
        <v>326510.8</v>
      </c>
      <c r="AA2434" s="294">
        <f>VLOOKUP(G2434,Ma_KH!$A:$R,14,0)</f>
        <v>60</v>
      </c>
    </row>
    <row r="2435" spans="1:27" x14ac:dyDescent="0.25">
      <c r="A2435" s="216">
        <v>46046</v>
      </c>
      <c r="B2435" s="217">
        <v>4183607841</v>
      </c>
      <c r="C2435" s="218" t="s">
        <v>15180</v>
      </c>
      <c r="D2435" s="216">
        <v>46057</v>
      </c>
      <c r="E2435" s="219"/>
      <c r="F2435" s="218"/>
      <c r="G2435" s="268" t="s">
        <v>15430</v>
      </c>
      <c r="H2435" s="219"/>
      <c r="I2435" s="217" t="s">
        <v>15729</v>
      </c>
      <c r="J2435" s="217" t="s">
        <v>7228</v>
      </c>
      <c r="K2435" s="217" t="s">
        <v>27</v>
      </c>
      <c r="L2435" s="215" t="str">
        <f>VLOOKUP($K2435,[1]TONG_SL!$A$1:$D$65536,2,0)</f>
        <v>Chân giò heo muối 300g</v>
      </c>
      <c r="M2435" s="247"/>
      <c r="N2435" s="215" t="str">
        <f t="shared" si="274"/>
        <v>K-C6</v>
      </c>
      <c r="O2435" s="222"/>
      <c r="P2435" s="222"/>
      <c r="Q2435" s="215" t="str">
        <f>VLOOKUP(K2435,TONG_SL!$A:$D,3,0)</f>
        <v>Túi</v>
      </c>
      <c r="R2435" s="223">
        <v>10</v>
      </c>
      <c r="S2435" s="290"/>
      <c r="T2435" s="290">
        <f>VLOOKUP(VLOOKUP(G2435,Ma_KH!$A:$R,18,0)&amp;K2435,Gia_MB!$A:$F,6,0)</f>
        <v>73431</v>
      </c>
      <c r="U2435" s="291">
        <f t="shared" si="275"/>
        <v>734310</v>
      </c>
      <c r="V2435" s="290"/>
      <c r="W2435" s="292">
        <f t="shared" si="276"/>
        <v>0</v>
      </c>
      <c r="X2435" s="293" t="str">
        <f t="shared" si="277"/>
        <v>8</v>
      </c>
      <c r="Y2435" s="290"/>
      <c r="Z2435" s="291">
        <f t="shared" si="278"/>
        <v>58744.800000000003</v>
      </c>
      <c r="AA2435" s="294">
        <f>VLOOKUP(G2435,Ma_KH!$A:$R,14,0)</f>
        <v>60</v>
      </c>
    </row>
    <row r="2436" spans="1:27" x14ac:dyDescent="0.25">
      <c r="A2436" s="216">
        <v>46046</v>
      </c>
      <c r="B2436" s="217">
        <v>4183607841</v>
      </c>
      <c r="C2436" s="218" t="s">
        <v>15180</v>
      </c>
      <c r="D2436" s="216">
        <v>46057</v>
      </c>
      <c r="E2436" s="219"/>
      <c r="F2436" s="218"/>
      <c r="G2436" s="268" t="s">
        <v>15430</v>
      </c>
      <c r="H2436" s="219"/>
      <c r="I2436" s="217" t="s">
        <v>15729</v>
      </c>
      <c r="J2436" s="217" t="s">
        <v>7228</v>
      </c>
      <c r="K2436" s="217" t="s">
        <v>32</v>
      </c>
      <c r="L2436" s="215" t="str">
        <f>VLOOKUP($K2436,[1]TONG_SL!$A$1:$D$65536,2,0)</f>
        <v>Giò Tai Lưỡi Xào 250g</v>
      </c>
      <c r="M2436" s="247"/>
      <c r="N2436" s="215" t="str">
        <f t="shared" si="274"/>
        <v>K-C6</v>
      </c>
      <c r="O2436" s="222"/>
      <c r="P2436" s="222"/>
      <c r="Q2436" s="215" t="str">
        <f>VLOOKUP(K2436,TONG_SL!$A:$D,3,0)</f>
        <v>Túi</v>
      </c>
      <c r="R2436" s="223">
        <v>8</v>
      </c>
      <c r="S2436" s="290"/>
      <c r="T2436" s="290">
        <f>VLOOKUP(VLOOKUP(G2436,Ma_KH!$A:$R,18,0)&amp;K2436,Gia_MB!$A:$F,6,0)</f>
        <v>50182</v>
      </c>
      <c r="U2436" s="291">
        <f t="shared" si="275"/>
        <v>401456</v>
      </c>
      <c r="V2436" s="290"/>
      <c r="W2436" s="292">
        <f t="shared" si="276"/>
        <v>0</v>
      </c>
      <c r="X2436" s="293" t="str">
        <f t="shared" si="277"/>
        <v>8</v>
      </c>
      <c r="Y2436" s="290"/>
      <c r="Z2436" s="291">
        <f t="shared" si="278"/>
        <v>32116.48</v>
      </c>
      <c r="AA2436" s="294">
        <f>VLOOKUP(G2436,Ma_KH!$A:$R,14,0)</f>
        <v>60</v>
      </c>
    </row>
    <row r="2437" spans="1:27" x14ac:dyDescent="0.25">
      <c r="A2437" s="216">
        <v>46046</v>
      </c>
      <c r="B2437" s="217">
        <v>4183607841</v>
      </c>
      <c r="C2437" s="218" t="s">
        <v>15180</v>
      </c>
      <c r="D2437" s="216">
        <v>46057</v>
      </c>
      <c r="E2437" s="219"/>
      <c r="F2437" s="218"/>
      <c r="G2437" s="268" t="s">
        <v>15430</v>
      </c>
      <c r="H2437" s="219"/>
      <c r="I2437" s="217" t="s">
        <v>15729</v>
      </c>
      <c r="J2437" s="217" t="s">
        <v>7228</v>
      </c>
      <c r="K2437" s="217" t="s">
        <v>30</v>
      </c>
      <c r="L2437" s="215" t="str">
        <f>VLOOKUP($K2437,[1]TONG_SL!$A$1:$D$65536,2,0)</f>
        <v>Gà muối 500g</v>
      </c>
      <c r="M2437" s="247"/>
      <c r="N2437" s="215" t="str">
        <f t="shared" si="274"/>
        <v>K-C6</v>
      </c>
      <c r="O2437" s="222"/>
      <c r="P2437" s="222"/>
      <c r="Q2437" s="215" t="str">
        <f>VLOOKUP(K2437,TONG_SL!$A:$D,3,0)</f>
        <v>Túi</v>
      </c>
      <c r="R2437" s="223">
        <v>14</v>
      </c>
      <c r="S2437" s="290"/>
      <c r="T2437" s="290">
        <f>VLOOKUP(VLOOKUP(G2437,Ma_KH!$A:$R,18,0)&amp;K2437,Gia_MB!$A:$F,6,0)</f>
        <v>116611</v>
      </c>
      <c r="U2437" s="291">
        <f t="shared" si="275"/>
        <v>1632554</v>
      </c>
      <c r="V2437" s="290"/>
      <c r="W2437" s="292">
        <f t="shared" si="276"/>
        <v>0</v>
      </c>
      <c r="X2437" s="293" t="str">
        <f t="shared" si="277"/>
        <v>8</v>
      </c>
      <c r="Y2437" s="290"/>
      <c r="Z2437" s="291">
        <f t="shared" si="278"/>
        <v>130604.32</v>
      </c>
      <c r="AA2437" s="294">
        <f>VLOOKUP(G2437,Ma_KH!$A:$R,14,0)</f>
        <v>60</v>
      </c>
    </row>
    <row r="2438" spans="1:27" x14ac:dyDescent="0.25">
      <c r="A2438" s="216">
        <v>46046</v>
      </c>
      <c r="B2438" s="217">
        <v>4183608196</v>
      </c>
      <c r="C2438" s="218" t="s">
        <v>15180</v>
      </c>
      <c r="D2438" s="216">
        <v>46057</v>
      </c>
      <c r="E2438" s="219"/>
      <c r="F2438" s="218"/>
      <c r="G2438" s="268" t="s">
        <v>15368</v>
      </c>
      <c r="H2438" s="219"/>
      <c r="I2438" s="217" t="s">
        <v>15730</v>
      </c>
      <c r="J2438" s="217" t="s">
        <v>7228</v>
      </c>
      <c r="K2438" s="217" t="s">
        <v>27</v>
      </c>
      <c r="L2438" s="215" t="str">
        <f>VLOOKUP($K2438,[1]TONG_SL!$A$1:$D$65536,2,0)</f>
        <v>Chân giò heo muối 300g</v>
      </c>
      <c r="M2438" s="247"/>
      <c r="N2438" s="215" t="str">
        <f t="shared" si="274"/>
        <v>K-C6</v>
      </c>
      <c r="O2438" s="222"/>
      <c r="P2438" s="222"/>
      <c r="Q2438" s="215" t="str">
        <f>VLOOKUP(K2438,TONG_SL!$A:$D,3,0)</f>
        <v>Túi</v>
      </c>
      <c r="R2438" s="223">
        <v>9</v>
      </c>
      <c r="S2438" s="290"/>
      <c r="T2438" s="290">
        <f>VLOOKUP(VLOOKUP(G2438,Ma_KH!$A:$R,18,0)&amp;K2438,Gia_MB!$A:$F,6,0)</f>
        <v>73431</v>
      </c>
      <c r="U2438" s="291">
        <f t="shared" si="275"/>
        <v>660879</v>
      </c>
      <c r="V2438" s="290"/>
      <c r="W2438" s="292">
        <f t="shared" si="276"/>
        <v>0</v>
      </c>
      <c r="X2438" s="293" t="str">
        <f t="shared" si="277"/>
        <v>8</v>
      </c>
      <c r="Y2438" s="290"/>
      <c r="Z2438" s="291">
        <f t="shared" si="278"/>
        <v>52870.32</v>
      </c>
      <c r="AA2438" s="294">
        <f>VLOOKUP(G2438,Ma_KH!$A:$R,14,0)</f>
        <v>60</v>
      </c>
    </row>
    <row r="2439" spans="1:27" x14ac:dyDescent="0.25">
      <c r="A2439" s="216">
        <v>46046</v>
      </c>
      <c r="B2439" s="217">
        <v>4183608196</v>
      </c>
      <c r="C2439" s="218" t="s">
        <v>15180</v>
      </c>
      <c r="D2439" s="216">
        <v>46057</v>
      </c>
      <c r="E2439" s="219"/>
      <c r="F2439" s="218"/>
      <c r="G2439" s="268" t="s">
        <v>15368</v>
      </c>
      <c r="H2439" s="219"/>
      <c r="I2439" s="217" t="s">
        <v>15730</v>
      </c>
      <c r="J2439" s="217" t="s">
        <v>7228</v>
      </c>
      <c r="K2439" s="217" t="s">
        <v>32</v>
      </c>
      <c r="L2439" s="215" t="str">
        <f>VLOOKUP($K2439,[1]TONG_SL!$A$1:$D$65536,2,0)</f>
        <v>Giò Tai Lưỡi Xào 250g</v>
      </c>
      <c r="M2439" s="247"/>
      <c r="N2439" s="215" t="str">
        <f t="shared" si="274"/>
        <v>K-C6</v>
      </c>
      <c r="O2439" s="222"/>
      <c r="P2439" s="222"/>
      <c r="Q2439" s="215" t="str">
        <f>VLOOKUP(K2439,TONG_SL!$A:$D,3,0)</f>
        <v>Túi</v>
      </c>
      <c r="R2439" s="223">
        <v>2</v>
      </c>
      <c r="S2439" s="290"/>
      <c r="T2439" s="290">
        <f>VLOOKUP(VLOOKUP(G2439,Ma_KH!$A:$R,18,0)&amp;K2439,Gia_MB!$A:$F,6,0)</f>
        <v>50182</v>
      </c>
      <c r="U2439" s="291">
        <f t="shared" si="275"/>
        <v>100364</v>
      </c>
      <c r="V2439" s="290"/>
      <c r="W2439" s="292">
        <f t="shared" si="276"/>
        <v>0</v>
      </c>
      <c r="X2439" s="293" t="str">
        <f t="shared" si="277"/>
        <v>8</v>
      </c>
      <c r="Y2439" s="290"/>
      <c r="Z2439" s="291">
        <f t="shared" si="278"/>
        <v>8029.12</v>
      </c>
      <c r="AA2439" s="294">
        <f>VLOOKUP(G2439,Ma_KH!$A:$R,14,0)</f>
        <v>60</v>
      </c>
    </row>
    <row r="2440" spans="1:27" x14ac:dyDescent="0.25">
      <c r="A2440" s="216">
        <v>46046</v>
      </c>
      <c r="B2440" s="217">
        <v>4183608196</v>
      </c>
      <c r="C2440" s="218" t="s">
        <v>15180</v>
      </c>
      <c r="D2440" s="216">
        <v>46057</v>
      </c>
      <c r="E2440" s="219"/>
      <c r="F2440" s="218"/>
      <c r="G2440" s="268" t="s">
        <v>15368</v>
      </c>
      <c r="H2440" s="219"/>
      <c r="I2440" s="217" t="s">
        <v>15730</v>
      </c>
      <c r="J2440" s="217" t="s">
        <v>7228</v>
      </c>
      <c r="K2440" s="217" t="s">
        <v>30</v>
      </c>
      <c r="L2440" s="215" t="str">
        <f>VLOOKUP($K2440,[1]TONG_SL!$A$1:$D$65536,2,0)</f>
        <v>Gà muối 500g</v>
      </c>
      <c r="M2440" s="247"/>
      <c r="N2440" s="215" t="str">
        <f t="shared" si="274"/>
        <v>K-C6</v>
      </c>
      <c r="O2440" s="222"/>
      <c r="P2440" s="222"/>
      <c r="Q2440" s="215" t="str">
        <f>VLOOKUP(K2440,TONG_SL!$A:$D,3,0)</f>
        <v>Túi</v>
      </c>
      <c r="R2440" s="223">
        <v>16</v>
      </c>
      <c r="S2440" s="290"/>
      <c r="T2440" s="290">
        <f>VLOOKUP(VLOOKUP(G2440,Ma_KH!$A:$R,18,0)&amp;K2440,Gia_MB!$A:$F,6,0)</f>
        <v>116611</v>
      </c>
      <c r="U2440" s="291">
        <f t="shared" si="275"/>
        <v>1865776</v>
      </c>
      <c r="V2440" s="290"/>
      <c r="W2440" s="292">
        <f t="shared" si="276"/>
        <v>0</v>
      </c>
      <c r="X2440" s="293" t="str">
        <f t="shared" si="277"/>
        <v>8</v>
      </c>
      <c r="Y2440" s="290"/>
      <c r="Z2440" s="291">
        <f t="shared" si="278"/>
        <v>149262.08000000002</v>
      </c>
      <c r="AA2440" s="294">
        <f>VLOOKUP(G2440,Ma_KH!$A:$R,14,0)</f>
        <v>60</v>
      </c>
    </row>
    <row r="2441" spans="1:27" x14ac:dyDescent="0.25">
      <c r="A2441" s="216">
        <v>46046</v>
      </c>
      <c r="B2441" s="217">
        <v>4183608189</v>
      </c>
      <c r="C2441" s="218" t="s">
        <v>15180</v>
      </c>
      <c r="D2441" s="216">
        <v>46057</v>
      </c>
      <c r="E2441" s="219"/>
      <c r="F2441" s="218"/>
      <c r="G2441" s="268" t="s">
        <v>15368</v>
      </c>
      <c r="H2441" s="219"/>
      <c r="I2441" s="217" t="s">
        <v>15731</v>
      </c>
      <c r="J2441" s="217" t="s">
        <v>7228</v>
      </c>
      <c r="K2441" s="217" t="s">
        <v>30</v>
      </c>
      <c r="L2441" s="215" t="str">
        <f>VLOOKUP($K2441,[1]TONG_SL!$A$1:$D$65536,2,0)</f>
        <v>Gà muối 500g</v>
      </c>
      <c r="M2441" s="247"/>
      <c r="N2441" s="215" t="str">
        <f t="shared" si="274"/>
        <v>K-C6</v>
      </c>
      <c r="O2441" s="222"/>
      <c r="P2441" s="222"/>
      <c r="Q2441" s="215" t="str">
        <f>VLOOKUP(K2441,TONG_SL!$A:$D,3,0)</f>
        <v>Túi</v>
      </c>
      <c r="R2441" s="223">
        <v>39</v>
      </c>
      <c r="S2441" s="290"/>
      <c r="T2441" s="290">
        <f>VLOOKUP(VLOOKUP(G2441,Ma_KH!$A:$R,18,0)&amp;K2441,Gia_MB!$A:$F,6,0)</f>
        <v>116611</v>
      </c>
      <c r="U2441" s="291">
        <f t="shared" si="275"/>
        <v>4547829</v>
      </c>
      <c r="V2441" s="290"/>
      <c r="W2441" s="292">
        <f t="shared" si="276"/>
        <v>0</v>
      </c>
      <c r="X2441" s="293" t="str">
        <f t="shared" si="277"/>
        <v>8</v>
      </c>
      <c r="Y2441" s="290"/>
      <c r="Z2441" s="291">
        <f t="shared" si="278"/>
        <v>363826.32</v>
      </c>
      <c r="AA2441" s="294">
        <f>VLOOKUP(G2441,Ma_KH!$A:$R,14,0)</f>
        <v>60</v>
      </c>
    </row>
    <row r="2442" spans="1:27" x14ac:dyDescent="0.25">
      <c r="A2442" s="216">
        <v>46046</v>
      </c>
      <c r="B2442" s="217">
        <v>4183608189</v>
      </c>
      <c r="C2442" s="218" t="s">
        <v>15180</v>
      </c>
      <c r="D2442" s="216">
        <v>46057</v>
      </c>
      <c r="E2442" s="219"/>
      <c r="F2442" s="218"/>
      <c r="G2442" s="268" t="s">
        <v>15368</v>
      </c>
      <c r="H2442" s="219"/>
      <c r="I2442" s="217" t="s">
        <v>15731</v>
      </c>
      <c r="J2442" s="217" t="s">
        <v>7228</v>
      </c>
      <c r="K2442" s="217" t="s">
        <v>27</v>
      </c>
      <c r="L2442" s="215" t="str">
        <f>VLOOKUP($K2442,[1]TONG_SL!$A$1:$D$65536,2,0)</f>
        <v>Chân giò heo muối 300g</v>
      </c>
      <c r="M2442" s="247"/>
      <c r="N2442" s="215" t="str">
        <f t="shared" si="274"/>
        <v>K-C6</v>
      </c>
      <c r="O2442" s="222"/>
      <c r="P2442" s="222"/>
      <c r="Q2442" s="215" t="str">
        <f>VLOOKUP(K2442,TONG_SL!$A:$D,3,0)</f>
        <v>Túi</v>
      </c>
      <c r="R2442" s="223">
        <v>20</v>
      </c>
      <c r="S2442" s="290"/>
      <c r="T2442" s="290">
        <f>VLOOKUP(VLOOKUP(G2442,Ma_KH!$A:$R,18,0)&amp;K2442,Gia_MB!$A:$F,6,0)</f>
        <v>73431</v>
      </c>
      <c r="U2442" s="291">
        <f t="shared" si="275"/>
        <v>1468620</v>
      </c>
      <c r="V2442" s="290"/>
      <c r="W2442" s="292">
        <f t="shared" si="276"/>
        <v>0</v>
      </c>
      <c r="X2442" s="293" t="str">
        <f t="shared" si="277"/>
        <v>8</v>
      </c>
      <c r="Y2442" s="290"/>
      <c r="Z2442" s="291">
        <f t="shared" si="278"/>
        <v>117489.60000000001</v>
      </c>
      <c r="AA2442" s="294">
        <f>VLOOKUP(G2442,Ma_KH!$A:$R,14,0)</f>
        <v>60</v>
      </c>
    </row>
    <row r="2443" spans="1:27" x14ac:dyDescent="0.25">
      <c r="A2443" s="280">
        <v>46046</v>
      </c>
      <c r="B2443" s="281">
        <v>4183608132</v>
      </c>
      <c r="C2443" s="328" t="s">
        <v>15180</v>
      </c>
      <c r="D2443" s="280">
        <v>46057</v>
      </c>
      <c r="E2443" s="219"/>
      <c r="F2443" s="218"/>
      <c r="G2443" s="268" t="s">
        <v>15368</v>
      </c>
      <c r="H2443" s="219"/>
      <c r="I2443" s="217" t="s">
        <v>15732</v>
      </c>
      <c r="J2443" s="217" t="s">
        <v>7228</v>
      </c>
      <c r="K2443" s="217" t="s">
        <v>48</v>
      </c>
      <c r="L2443" s="215" t="str">
        <f>VLOOKUP($K2443,[1]TONG_SL!$A$1:$D$65536,2,0)</f>
        <v>Mọc Nấm Hương 250g</v>
      </c>
      <c r="M2443" s="247"/>
      <c r="N2443" s="215" t="str">
        <f t="shared" si="274"/>
        <v>K-C6</v>
      </c>
      <c r="O2443" s="222"/>
      <c r="P2443" s="222"/>
      <c r="Q2443" s="215" t="str">
        <f>VLOOKUP(K2443,TONG_SL!$A:$D,3,0)</f>
        <v>Túi</v>
      </c>
      <c r="R2443" s="223">
        <v>4</v>
      </c>
      <c r="S2443" s="290"/>
      <c r="T2443" s="290">
        <f>VLOOKUP(VLOOKUP(G2443,Ma_KH!$A:$R,18,0)&amp;K2443,Gia_MB!$A:$F,6,0)</f>
        <v>46000</v>
      </c>
      <c r="U2443" s="291">
        <f t="shared" si="275"/>
        <v>184000</v>
      </c>
      <c r="V2443" s="290"/>
      <c r="W2443" s="292">
        <f t="shared" si="276"/>
        <v>0</v>
      </c>
      <c r="X2443" s="293" t="str">
        <f t="shared" si="277"/>
        <v>8</v>
      </c>
      <c r="Y2443" s="290"/>
      <c r="Z2443" s="291">
        <f t="shared" si="278"/>
        <v>14720</v>
      </c>
      <c r="AA2443" s="294">
        <f>VLOOKUP(G2443,Ma_KH!$A:$R,14,0)</f>
        <v>60</v>
      </c>
    </row>
    <row r="2444" spans="1:27" x14ac:dyDescent="0.25">
      <c r="A2444" s="280">
        <v>46046</v>
      </c>
      <c r="B2444" s="281">
        <v>4183608132</v>
      </c>
      <c r="C2444" s="328" t="s">
        <v>15180</v>
      </c>
      <c r="D2444" s="280">
        <v>46057</v>
      </c>
      <c r="E2444" s="219"/>
      <c r="F2444" s="218"/>
      <c r="G2444" s="268" t="s">
        <v>15368</v>
      </c>
      <c r="H2444" s="219"/>
      <c r="I2444" s="217" t="s">
        <v>15732</v>
      </c>
      <c r="J2444" s="217" t="s">
        <v>7228</v>
      </c>
      <c r="K2444" s="217" t="s">
        <v>30</v>
      </c>
      <c r="L2444" s="215" t="str">
        <f>VLOOKUP($K2444,[1]TONG_SL!$A$1:$D$65536,2,0)</f>
        <v>Gà muối 500g</v>
      </c>
      <c r="M2444" s="247"/>
      <c r="N2444" s="215" t="str">
        <f t="shared" si="274"/>
        <v>K-C6</v>
      </c>
      <c r="O2444" s="222"/>
      <c r="P2444" s="222"/>
      <c r="Q2444" s="215" t="str">
        <f>VLOOKUP(K2444,TONG_SL!$A:$D,3,0)</f>
        <v>Túi</v>
      </c>
      <c r="R2444" s="223">
        <v>23</v>
      </c>
      <c r="S2444" s="290"/>
      <c r="T2444" s="290">
        <f>VLOOKUP(VLOOKUP(G2444,Ma_KH!$A:$R,18,0)&amp;K2444,Gia_MB!$A:$F,6,0)</f>
        <v>116611</v>
      </c>
      <c r="U2444" s="291">
        <f t="shared" si="275"/>
        <v>2682053</v>
      </c>
      <c r="V2444" s="290"/>
      <c r="W2444" s="292">
        <f t="shared" si="276"/>
        <v>0</v>
      </c>
      <c r="X2444" s="293" t="str">
        <f t="shared" si="277"/>
        <v>8</v>
      </c>
      <c r="Y2444" s="290"/>
      <c r="Z2444" s="291">
        <f t="shared" si="278"/>
        <v>214564.24</v>
      </c>
      <c r="AA2444" s="294">
        <f>VLOOKUP(G2444,Ma_KH!$A:$R,14,0)</f>
        <v>60</v>
      </c>
    </row>
    <row r="2445" spans="1:27" x14ac:dyDescent="0.25">
      <c r="A2445" s="216">
        <v>46046</v>
      </c>
      <c r="B2445" s="217">
        <v>4183608131</v>
      </c>
      <c r="C2445" s="218" t="s">
        <v>15180</v>
      </c>
      <c r="D2445" s="216">
        <v>46057</v>
      </c>
      <c r="E2445" s="219"/>
      <c r="F2445" s="218"/>
      <c r="G2445" s="268" t="s">
        <v>15368</v>
      </c>
      <c r="H2445" s="219"/>
      <c r="I2445" s="217" t="s">
        <v>15733</v>
      </c>
      <c r="J2445" s="217" t="s">
        <v>7228</v>
      </c>
      <c r="K2445" s="217" t="s">
        <v>27</v>
      </c>
      <c r="L2445" s="215" t="str">
        <f>VLOOKUP($K2445,[1]TONG_SL!$A$1:$D$65536,2,0)</f>
        <v>Chân giò heo muối 300g</v>
      </c>
      <c r="M2445" s="247"/>
      <c r="N2445" s="215" t="str">
        <f t="shared" si="274"/>
        <v>K-C6</v>
      </c>
      <c r="O2445" s="222"/>
      <c r="P2445" s="222"/>
      <c r="Q2445" s="215" t="str">
        <f>VLOOKUP(K2445,TONG_SL!$A:$D,3,0)</f>
        <v>Túi</v>
      </c>
      <c r="R2445" s="223">
        <v>14</v>
      </c>
      <c r="S2445" s="290"/>
      <c r="T2445" s="290">
        <f>VLOOKUP(VLOOKUP(G2445,Ma_KH!$A:$R,18,0)&amp;K2445,Gia_MB!$A:$F,6,0)</f>
        <v>73431</v>
      </c>
      <c r="U2445" s="291">
        <f t="shared" si="275"/>
        <v>1028034</v>
      </c>
      <c r="V2445" s="290"/>
      <c r="W2445" s="292">
        <f t="shared" si="276"/>
        <v>0</v>
      </c>
      <c r="X2445" s="293" t="str">
        <f t="shared" si="277"/>
        <v>8</v>
      </c>
      <c r="Y2445" s="290"/>
      <c r="Z2445" s="291">
        <f t="shared" si="278"/>
        <v>82242.720000000001</v>
      </c>
      <c r="AA2445" s="294">
        <f>VLOOKUP(G2445,Ma_KH!$A:$R,14,0)</f>
        <v>60</v>
      </c>
    </row>
    <row r="2446" spans="1:27" x14ac:dyDescent="0.25">
      <c r="A2446" s="216">
        <v>46046</v>
      </c>
      <c r="B2446" s="217">
        <v>4183608131</v>
      </c>
      <c r="C2446" s="218" t="s">
        <v>15180</v>
      </c>
      <c r="D2446" s="216">
        <v>46057</v>
      </c>
      <c r="E2446" s="219"/>
      <c r="F2446" s="218"/>
      <c r="G2446" s="268" t="s">
        <v>15368</v>
      </c>
      <c r="H2446" s="219"/>
      <c r="I2446" s="217" t="s">
        <v>15733</v>
      </c>
      <c r="J2446" s="217" t="s">
        <v>7228</v>
      </c>
      <c r="K2446" s="217" t="s">
        <v>30</v>
      </c>
      <c r="L2446" s="215" t="str">
        <f>VLOOKUP($K2446,[1]TONG_SL!$A$1:$D$65536,2,0)</f>
        <v>Gà muối 500g</v>
      </c>
      <c r="M2446" s="247"/>
      <c r="N2446" s="215" t="str">
        <f t="shared" si="274"/>
        <v>K-C6</v>
      </c>
      <c r="O2446" s="222"/>
      <c r="P2446" s="222"/>
      <c r="Q2446" s="215" t="str">
        <f>VLOOKUP(K2446,TONG_SL!$A:$D,3,0)</f>
        <v>Túi</v>
      </c>
      <c r="R2446" s="223">
        <v>18</v>
      </c>
      <c r="S2446" s="290"/>
      <c r="T2446" s="290">
        <f>VLOOKUP(VLOOKUP(G2446,Ma_KH!$A:$R,18,0)&amp;K2446,Gia_MB!$A:$F,6,0)</f>
        <v>116611</v>
      </c>
      <c r="U2446" s="291">
        <f t="shared" si="275"/>
        <v>2098998</v>
      </c>
      <c r="V2446" s="290"/>
      <c r="W2446" s="292">
        <f t="shared" si="276"/>
        <v>0</v>
      </c>
      <c r="X2446" s="293" t="str">
        <f t="shared" si="277"/>
        <v>8</v>
      </c>
      <c r="Y2446" s="290"/>
      <c r="Z2446" s="291">
        <f t="shared" si="278"/>
        <v>167919.84</v>
      </c>
      <c r="AA2446" s="294">
        <f>VLOOKUP(G2446,Ma_KH!$A:$R,14,0)</f>
        <v>60</v>
      </c>
    </row>
    <row r="2447" spans="1:27" x14ac:dyDescent="0.25">
      <c r="A2447" s="216">
        <v>46046</v>
      </c>
      <c r="B2447" s="217">
        <v>4183607674</v>
      </c>
      <c r="C2447" s="218" t="s">
        <v>15180</v>
      </c>
      <c r="D2447" s="216">
        <v>46057</v>
      </c>
      <c r="E2447" s="219"/>
      <c r="F2447" s="218"/>
      <c r="G2447" s="268" t="s">
        <v>15368</v>
      </c>
      <c r="H2447" s="219"/>
      <c r="I2447" s="217" t="s">
        <v>15734</v>
      </c>
      <c r="J2447" s="217" t="s">
        <v>7228</v>
      </c>
      <c r="K2447" s="217" t="s">
        <v>30</v>
      </c>
      <c r="L2447" s="215" t="str">
        <f>VLOOKUP($K2447,[1]TONG_SL!$A$1:$D$65536,2,0)</f>
        <v>Gà muối 500g</v>
      </c>
      <c r="M2447" s="247"/>
      <c r="N2447" s="215" t="str">
        <f t="shared" si="274"/>
        <v>K-C6</v>
      </c>
      <c r="O2447" s="222"/>
      <c r="P2447" s="222"/>
      <c r="Q2447" s="215" t="str">
        <f>VLOOKUP(K2447,TONG_SL!$A:$D,3,0)</f>
        <v>Túi</v>
      </c>
      <c r="R2447" s="223">
        <v>17</v>
      </c>
      <c r="S2447" s="290"/>
      <c r="T2447" s="290">
        <f>VLOOKUP(VLOOKUP(G2447,Ma_KH!$A:$R,18,0)&amp;K2447,Gia_MB!$A:$F,6,0)</f>
        <v>116611</v>
      </c>
      <c r="U2447" s="291">
        <f t="shared" si="275"/>
        <v>1982387</v>
      </c>
      <c r="V2447" s="290"/>
      <c r="W2447" s="292">
        <f t="shared" si="276"/>
        <v>0</v>
      </c>
      <c r="X2447" s="293" t="str">
        <f t="shared" si="277"/>
        <v>8</v>
      </c>
      <c r="Y2447" s="290"/>
      <c r="Z2447" s="291">
        <f t="shared" si="278"/>
        <v>158590.96</v>
      </c>
      <c r="AA2447" s="294">
        <f>VLOOKUP(G2447,Ma_KH!$A:$R,14,0)</f>
        <v>60</v>
      </c>
    </row>
    <row r="2448" spans="1:27" x14ac:dyDescent="0.25">
      <c r="A2448" s="216">
        <v>46046</v>
      </c>
      <c r="B2448" s="217">
        <v>4183607674</v>
      </c>
      <c r="C2448" s="218" t="s">
        <v>15180</v>
      </c>
      <c r="D2448" s="216">
        <v>46057</v>
      </c>
      <c r="E2448" s="219"/>
      <c r="F2448" s="218"/>
      <c r="G2448" s="268" t="s">
        <v>15368</v>
      </c>
      <c r="H2448" s="219"/>
      <c r="I2448" s="217" t="s">
        <v>15734</v>
      </c>
      <c r="J2448" s="217" t="s">
        <v>7228</v>
      </c>
      <c r="K2448" s="217" t="s">
        <v>27</v>
      </c>
      <c r="L2448" s="215" t="str">
        <f>VLOOKUP($K2448,[1]TONG_SL!$A$1:$D$65536,2,0)</f>
        <v>Chân giò heo muối 300g</v>
      </c>
      <c r="M2448" s="247"/>
      <c r="N2448" s="215" t="str">
        <f t="shared" si="274"/>
        <v>K-C6</v>
      </c>
      <c r="O2448" s="222"/>
      <c r="P2448" s="222"/>
      <c r="Q2448" s="215" t="str">
        <f>VLOOKUP(K2448,TONG_SL!$A:$D,3,0)</f>
        <v>Túi</v>
      </c>
      <c r="R2448" s="223">
        <v>15</v>
      </c>
      <c r="S2448" s="290"/>
      <c r="T2448" s="290">
        <f>VLOOKUP(VLOOKUP(G2448,Ma_KH!$A:$R,18,0)&amp;K2448,Gia_MB!$A:$F,6,0)</f>
        <v>73431</v>
      </c>
      <c r="U2448" s="291">
        <f t="shared" si="275"/>
        <v>1101465</v>
      </c>
      <c r="V2448" s="290"/>
      <c r="W2448" s="292">
        <f t="shared" si="276"/>
        <v>0</v>
      </c>
      <c r="X2448" s="293" t="str">
        <f t="shared" si="277"/>
        <v>8</v>
      </c>
      <c r="Y2448" s="290"/>
      <c r="Z2448" s="291">
        <f t="shared" si="278"/>
        <v>88117.2</v>
      </c>
      <c r="AA2448" s="294">
        <f>VLOOKUP(G2448,Ma_KH!$A:$R,14,0)</f>
        <v>60</v>
      </c>
    </row>
    <row r="2449" spans="1:214" x14ac:dyDescent="0.25">
      <c r="A2449" s="216">
        <v>46046</v>
      </c>
      <c r="B2449" s="217">
        <v>4183607676</v>
      </c>
      <c r="C2449" s="218" t="s">
        <v>15180</v>
      </c>
      <c r="D2449" s="216">
        <v>46057</v>
      </c>
      <c r="E2449" s="219"/>
      <c r="F2449" s="218"/>
      <c r="G2449" s="268" t="s">
        <v>15368</v>
      </c>
      <c r="H2449" s="219"/>
      <c r="I2449" s="217" t="s">
        <v>15735</v>
      </c>
      <c r="J2449" s="217" t="s">
        <v>7228</v>
      </c>
      <c r="K2449" s="217" t="s">
        <v>30</v>
      </c>
      <c r="L2449" s="215" t="str">
        <f>VLOOKUP($K2449,[1]TONG_SL!$A$1:$D$65536,2,0)</f>
        <v>Gà muối 500g</v>
      </c>
      <c r="M2449" s="247"/>
      <c r="N2449" s="215" t="str">
        <f t="shared" si="274"/>
        <v>K-C6</v>
      </c>
      <c r="O2449" s="222"/>
      <c r="P2449" s="222"/>
      <c r="Q2449" s="215" t="str">
        <f>VLOOKUP(K2449,TONG_SL!$A:$D,3,0)</f>
        <v>Túi</v>
      </c>
      <c r="R2449" s="223">
        <v>10</v>
      </c>
      <c r="S2449" s="290"/>
      <c r="T2449" s="290">
        <f>VLOOKUP(VLOOKUP(G2449,Ma_KH!$A:$R,18,0)&amp;K2449,Gia_MB!$A:$F,6,0)</f>
        <v>116611</v>
      </c>
      <c r="U2449" s="291">
        <f t="shared" si="275"/>
        <v>1166110</v>
      </c>
      <c r="V2449" s="290"/>
      <c r="W2449" s="292">
        <f t="shared" si="276"/>
        <v>0</v>
      </c>
      <c r="X2449" s="293" t="str">
        <f t="shared" si="277"/>
        <v>8</v>
      </c>
      <c r="Y2449" s="290"/>
      <c r="Z2449" s="291">
        <f t="shared" si="278"/>
        <v>93288.8</v>
      </c>
      <c r="AA2449" s="294">
        <f>VLOOKUP(G2449,Ma_KH!$A:$R,14,0)</f>
        <v>60</v>
      </c>
    </row>
    <row r="2450" spans="1:214" x14ac:dyDescent="0.25">
      <c r="A2450" s="216">
        <v>46046</v>
      </c>
      <c r="B2450" s="217">
        <v>4183607676</v>
      </c>
      <c r="C2450" s="218" t="s">
        <v>15180</v>
      </c>
      <c r="D2450" s="216">
        <v>46057</v>
      </c>
      <c r="E2450" s="219"/>
      <c r="F2450" s="218"/>
      <c r="G2450" s="268" t="s">
        <v>15368</v>
      </c>
      <c r="H2450" s="219"/>
      <c r="I2450" s="217" t="s">
        <v>15735</v>
      </c>
      <c r="J2450" s="217" t="s">
        <v>7228</v>
      </c>
      <c r="K2450" s="217" t="s">
        <v>27</v>
      </c>
      <c r="L2450" s="215" t="str">
        <f>VLOOKUP($K2450,[1]TONG_SL!$A$1:$D$65536,2,0)</f>
        <v>Chân giò heo muối 300g</v>
      </c>
      <c r="M2450" s="247"/>
      <c r="N2450" s="215" t="str">
        <f t="shared" si="274"/>
        <v>K-C6</v>
      </c>
      <c r="O2450" s="222"/>
      <c r="P2450" s="222"/>
      <c r="Q2450" s="215" t="str">
        <f>VLOOKUP(K2450,TONG_SL!$A:$D,3,0)</f>
        <v>Túi</v>
      </c>
      <c r="R2450" s="223">
        <v>20</v>
      </c>
      <c r="S2450" s="290"/>
      <c r="T2450" s="290">
        <f>VLOOKUP(VLOOKUP(G2450,Ma_KH!$A:$R,18,0)&amp;K2450,Gia_MB!$A:$F,6,0)</f>
        <v>73431</v>
      </c>
      <c r="U2450" s="291">
        <f t="shared" si="275"/>
        <v>1468620</v>
      </c>
      <c r="V2450" s="290"/>
      <c r="W2450" s="292">
        <f t="shared" si="276"/>
        <v>0</v>
      </c>
      <c r="X2450" s="293" t="str">
        <f t="shared" si="277"/>
        <v>8</v>
      </c>
      <c r="Y2450" s="290"/>
      <c r="Z2450" s="291">
        <f t="shared" si="278"/>
        <v>117489.60000000001</v>
      </c>
      <c r="AA2450" s="294">
        <f>VLOOKUP(G2450,Ma_KH!$A:$R,14,0)</f>
        <v>60</v>
      </c>
    </row>
    <row r="2451" spans="1:214" x14ac:dyDescent="0.25">
      <c r="A2451" s="216">
        <v>46046</v>
      </c>
      <c r="B2451" s="217">
        <v>4183607676</v>
      </c>
      <c r="C2451" s="218" t="s">
        <v>15180</v>
      </c>
      <c r="D2451" s="216">
        <v>46057</v>
      </c>
      <c r="E2451" s="219"/>
      <c r="F2451" s="218"/>
      <c r="G2451" s="268" t="s">
        <v>15368</v>
      </c>
      <c r="H2451" s="219"/>
      <c r="I2451" s="217" t="s">
        <v>15735</v>
      </c>
      <c r="J2451" s="217" t="s">
        <v>7228</v>
      </c>
      <c r="K2451" s="217" t="s">
        <v>48</v>
      </c>
      <c r="L2451" s="215" t="str">
        <f>VLOOKUP($K2451,[1]TONG_SL!$A$1:$D$65536,2,0)</f>
        <v>Mọc Nấm Hương 250g</v>
      </c>
      <c r="M2451" s="247"/>
      <c r="N2451" s="215" t="str">
        <f t="shared" si="274"/>
        <v>K-C6</v>
      </c>
      <c r="O2451" s="222"/>
      <c r="P2451" s="222"/>
      <c r="Q2451" s="215" t="str">
        <f>VLOOKUP(K2451,TONG_SL!$A:$D,3,0)</f>
        <v>Túi</v>
      </c>
      <c r="R2451" s="223">
        <v>3</v>
      </c>
      <c r="S2451" s="290"/>
      <c r="T2451" s="290">
        <f>VLOOKUP(VLOOKUP(G2451,Ma_KH!$A:$R,18,0)&amp;K2451,Gia_MB!$A:$F,6,0)</f>
        <v>46000</v>
      </c>
      <c r="U2451" s="291">
        <f t="shared" si="275"/>
        <v>138000</v>
      </c>
      <c r="V2451" s="290"/>
      <c r="W2451" s="292">
        <f t="shared" si="276"/>
        <v>0</v>
      </c>
      <c r="X2451" s="293" t="str">
        <f t="shared" si="277"/>
        <v>8</v>
      </c>
      <c r="Y2451" s="290"/>
      <c r="Z2451" s="291">
        <f t="shared" si="278"/>
        <v>11040</v>
      </c>
      <c r="AA2451" s="294">
        <f>VLOOKUP(G2451,Ma_KH!$A:$R,14,0)</f>
        <v>60</v>
      </c>
    </row>
    <row r="2452" spans="1:214" s="436" customFormat="1" x14ac:dyDescent="0.25">
      <c r="A2452" s="280">
        <v>46046</v>
      </c>
      <c r="B2452" s="281">
        <v>4183608126</v>
      </c>
      <c r="C2452" s="328" t="s">
        <v>15180</v>
      </c>
      <c r="D2452" s="280">
        <v>46057</v>
      </c>
      <c r="E2452" s="426"/>
      <c r="F2452" s="328"/>
      <c r="G2452" s="427" t="s">
        <v>15368</v>
      </c>
      <c r="H2452" s="426"/>
      <c r="I2452" s="281" t="s">
        <v>15736</v>
      </c>
      <c r="J2452" s="281" t="s">
        <v>7228</v>
      </c>
      <c r="K2452" s="281" t="s">
        <v>34</v>
      </c>
      <c r="L2452" s="287" t="str">
        <f>VLOOKUP($K2452,[1]TONG_SL!$A$1:$D$65536,2,0)</f>
        <v>Tai heo muối 200g</v>
      </c>
      <c r="M2452" s="428"/>
      <c r="N2452" s="287" t="str">
        <f t="shared" si="274"/>
        <v>K-C6</v>
      </c>
      <c r="O2452" s="429"/>
      <c r="P2452" s="429"/>
      <c r="Q2452" s="287" t="str">
        <f>VLOOKUP(K2452,TONG_SL!$A:$D,3,0)</f>
        <v>Túi</v>
      </c>
      <c r="R2452" s="430">
        <v>1</v>
      </c>
      <c r="S2452" s="444"/>
      <c r="T2452" s="444">
        <f>VLOOKUP(VLOOKUP(G2452,Ma_KH!$A:$R,18,0)&amp;K2452,Gia_MB!$A:$F,6,0)</f>
        <v>55595</v>
      </c>
      <c r="U2452" s="445">
        <f t="shared" si="275"/>
        <v>55595</v>
      </c>
      <c r="V2452" s="444"/>
      <c r="W2452" s="446">
        <f t="shared" si="276"/>
        <v>0</v>
      </c>
      <c r="X2452" s="447" t="str">
        <f t="shared" si="277"/>
        <v>8</v>
      </c>
      <c r="Y2452" s="444"/>
      <c r="Z2452" s="445">
        <f t="shared" si="278"/>
        <v>4447.6000000000004</v>
      </c>
      <c r="AA2452" s="448">
        <f>VLOOKUP(G2452,Ma_KH!$A:$R,14,0)</f>
        <v>60</v>
      </c>
      <c r="AB2452" s="435"/>
      <c r="AC2452" s="435"/>
      <c r="AD2452" s="435"/>
      <c r="AE2452" s="435"/>
      <c r="AF2452" s="435"/>
      <c r="AG2452" s="435"/>
      <c r="AH2452" s="435"/>
      <c r="AI2452" s="435"/>
      <c r="AJ2452" s="435"/>
      <c r="AK2452" s="435"/>
      <c r="AL2452" s="435"/>
      <c r="AM2452" s="435"/>
      <c r="AN2452" s="435"/>
      <c r="AO2452" s="435"/>
      <c r="AP2452" s="435"/>
      <c r="AQ2452" s="435"/>
      <c r="AR2452" s="435"/>
      <c r="AS2452" s="435"/>
      <c r="AT2452" s="435"/>
      <c r="AU2452" s="435"/>
      <c r="AV2452" s="435"/>
      <c r="AW2452" s="435"/>
      <c r="AX2452" s="435"/>
      <c r="AY2452" s="435"/>
      <c r="AZ2452" s="435"/>
      <c r="BA2452" s="435"/>
      <c r="BB2452" s="435"/>
      <c r="BC2452" s="435"/>
      <c r="BD2452" s="435"/>
      <c r="BE2452" s="435"/>
      <c r="BF2452" s="435"/>
      <c r="BG2452" s="435"/>
      <c r="BH2452" s="435"/>
      <c r="BI2452" s="435"/>
      <c r="BJ2452" s="435"/>
      <c r="BK2452" s="435"/>
      <c r="BL2452" s="435"/>
      <c r="BM2452" s="435"/>
      <c r="BN2452" s="435"/>
      <c r="BO2452" s="435"/>
      <c r="BP2452" s="435"/>
      <c r="BQ2452" s="435"/>
      <c r="BR2452" s="435"/>
      <c r="BS2452" s="435"/>
      <c r="BT2452" s="435"/>
      <c r="BU2452" s="435"/>
      <c r="BV2452" s="435"/>
      <c r="BW2452" s="435"/>
      <c r="BX2452" s="435"/>
      <c r="BY2452" s="435"/>
      <c r="BZ2452" s="435"/>
      <c r="CA2452" s="435"/>
      <c r="CB2452" s="435"/>
      <c r="CC2452" s="435"/>
      <c r="CD2452" s="435"/>
      <c r="CE2452" s="435"/>
      <c r="CF2452" s="435"/>
      <c r="CG2452" s="435"/>
      <c r="CH2452" s="435"/>
      <c r="CI2452" s="435"/>
      <c r="CJ2452" s="435"/>
      <c r="CK2452" s="435"/>
      <c r="CL2452" s="435"/>
      <c r="CM2452" s="435"/>
      <c r="CN2452" s="435"/>
      <c r="CO2452" s="435"/>
      <c r="CP2452" s="435"/>
      <c r="CQ2452" s="435"/>
      <c r="CR2452" s="435"/>
      <c r="CS2452" s="435"/>
      <c r="CT2452" s="435"/>
      <c r="CU2452" s="435"/>
      <c r="CV2452" s="435"/>
      <c r="CW2452" s="435"/>
      <c r="CX2452" s="435"/>
      <c r="CY2452" s="435"/>
      <c r="CZ2452" s="435"/>
      <c r="DA2452" s="435"/>
      <c r="DB2452" s="435"/>
      <c r="DC2452" s="435"/>
      <c r="DD2452" s="435"/>
      <c r="DE2452" s="435"/>
      <c r="DF2452" s="435"/>
      <c r="DG2452" s="435"/>
      <c r="DH2452" s="435"/>
      <c r="DI2452" s="435"/>
      <c r="DJ2452" s="435"/>
      <c r="DK2452" s="435"/>
      <c r="DL2452" s="435"/>
      <c r="DM2452" s="435"/>
      <c r="DN2452" s="435"/>
      <c r="DO2452" s="435"/>
      <c r="DP2452" s="435"/>
      <c r="DQ2452" s="435"/>
      <c r="DR2452" s="435"/>
      <c r="DS2452" s="435"/>
      <c r="DT2452" s="435"/>
      <c r="DU2452" s="435"/>
      <c r="DV2452" s="435"/>
      <c r="DW2452" s="435"/>
      <c r="DX2452" s="435"/>
      <c r="DY2452" s="435"/>
      <c r="DZ2452" s="435"/>
      <c r="EA2452" s="435"/>
      <c r="EB2452" s="435"/>
      <c r="EC2452" s="435"/>
      <c r="ED2452" s="435"/>
      <c r="EE2452" s="435"/>
      <c r="EF2452" s="435"/>
      <c r="EG2452" s="435"/>
      <c r="EH2452" s="435"/>
      <c r="EI2452" s="435"/>
      <c r="EJ2452" s="435"/>
      <c r="EK2452" s="435"/>
      <c r="EL2452" s="435"/>
      <c r="EM2452" s="435"/>
      <c r="EN2452" s="435"/>
      <c r="EO2452" s="435"/>
      <c r="EP2452" s="435"/>
      <c r="EQ2452" s="435"/>
      <c r="ER2452" s="435"/>
      <c r="ES2452" s="435"/>
      <c r="ET2452" s="435"/>
      <c r="EU2452" s="435"/>
      <c r="EV2452" s="435"/>
      <c r="EW2452" s="435"/>
      <c r="EX2452" s="435"/>
      <c r="EY2452" s="435"/>
      <c r="EZ2452" s="435"/>
      <c r="FA2452" s="435"/>
      <c r="FB2452" s="435"/>
      <c r="FC2452" s="435"/>
      <c r="FD2452" s="435"/>
      <c r="FE2452" s="435"/>
      <c r="FF2452" s="435"/>
      <c r="FG2452" s="435"/>
      <c r="FH2452" s="435"/>
      <c r="FI2452" s="435"/>
      <c r="FJ2452" s="435"/>
      <c r="FK2452" s="435"/>
      <c r="FL2452" s="435"/>
      <c r="FM2452" s="435"/>
      <c r="FN2452" s="435"/>
      <c r="FO2452" s="435"/>
      <c r="FP2452" s="435"/>
      <c r="FQ2452" s="435"/>
      <c r="FR2452" s="435"/>
      <c r="FS2452" s="435"/>
      <c r="FT2452" s="435"/>
      <c r="FU2452" s="435"/>
      <c r="FV2452" s="435"/>
      <c r="FW2452" s="435"/>
      <c r="FX2452" s="435"/>
      <c r="FY2452" s="435"/>
      <c r="FZ2452" s="435"/>
      <c r="GA2452" s="435"/>
      <c r="GB2452" s="435"/>
      <c r="GC2452" s="435"/>
      <c r="GD2452" s="435"/>
      <c r="GE2452" s="435"/>
      <c r="GF2452" s="435"/>
      <c r="GG2452" s="435"/>
      <c r="GH2452" s="435"/>
      <c r="GI2452" s="435"/>
      <c r="GJ2452" s="435"/>
      <c r="GK2452" s="435"/>
      <c r="GL2452" s="435"/>
      <c r="GM2452" s="435"/>
      <c r="GN2452" s="435"/>
      <c r="GO2452" s="435"/>
      <c r="GP2452" s="435"/>
      <c r="GQ2452" s="435"/>
      <c r="GR2452" s="435"/>
      <c r="GS2452" s="435"/>
      <c r="GT2452" s="435"/>
      <c r="GU2452" s="435"/>
      <c r="GV2452" s="435"/>
      <c r="GW2452" s="435"/>
      <c r="GX2452" s="435"/>
      <c r="GY2452" s="435"/>
      <c r="GZ2452" s="435"/>
      <c r="HA2452" s="435"/>
      <c r="HB2452" s="435"/>
      <c r="HC2452" s="435"/>
      <c r="HD2452" s="435"/>
      <c r="HE2452" s="435"/>
      <c r="HF2452" s="435"/>
    </row>
    <row r="2453" spans="1:214" x14ac:dyDescent="0.25">
      <c r="A2453" s="216">
        <v>46046</v>
      </c>
      <c r="B2453" s="217">
        <v>4183608126</v>
      </c>
      <c r="C2453" s="218" t="s">
        <v>15180</v>
      </c>
      <c r="D2453" s="216">
        <v>46057</v>
      </c>
      <c r="E2453" s="219"/>
      <c r="F2453" s="218"/>
      <c r="G2453" s="268" t="s">
        <v>15368</v>
      </c>
      <c r="H2453" s="219"/>
      <c r="I2453" s="217" t="s">
        <v>15736</v>
      </c>
      <c r="J2453" s="217" t="s">
        <v>7228</v>
      </c>
      <c r="K2453" s="217" t="s">
        <v>27</v>
      </c>
      <c r="L2453" s="215" t="str">
        <f>VLOOKUP($K2453,[1]TONG_SL!$A$1:$D$65536,2,0)</f>
        <v>Chân giò heo muối 300g</v>
      </c>
      <c r="M2453" s="247"/>
      <c r="N2453" s="215" t="str">
        <f t="shared" si="274"/>
        <v>K-C6</v>
      </c>
      <c r="O2453" s="222"/>
      <c r="P2453" s="222"/>
      <c r="Q2453" s="215" t="str">
        <f>VLOOKUP(K2453,TONG_SL!$A:$D,3,0)</f>
        <v>Túi</v>
      </c>
      <c r="R2453" s="223">
        <v>30</v>
      </c>
      <c r="S2453" s="290"/>
      <c r="T2453" s="290">
        <f>VLOOKUP(VLOOKUP(G2453,Ma_KH!$A:$R,18,0)&amp;K2453,Gia_MB!$A:$F,6,0)</f>
        <v>73431</v>
      </c>
      <c r="U2453" s="291">
        <f t="shared" si="275"/>
        <v>2202930</v>
      </c>
      <c r="V2453" s="290"/>
      <c r="W2453" s="292">
        <f t="shared" si="276"/>
        <v>0</v>
      </c>
      <c r="X2453" s="293" t="str">
        <f t="shared" si="277"/>
        <v>8</v>
      </c>
      <c r="Y2453" s="290"/>
      <c r="Z2453" s="291">
        <f t="shared" si="278"/>
        <v>176234.4</v>
      </c>
      <c r="AA2453" s="294">
        <f>VLOOKUP(G2453,Ma_KH!$A:$R,14,0)</f>
        <v>60</v>
      </c>
    </row>
    <row r="2454" spans="1:214" x14ac:dyDescent="0.25">
      <c r="A2454" s="216">
        <v>46046</v>
      </c>
      <c r="B2454" s="217">
        <v>4183608126</v>
      </c>
      <c r="C2454" s="218" t="s">
        <v>15180</v>
      </c>
      <c r="D2454" s="216">
        <v>46057</v>
      </c>
      <c r="E2454" s="219"/>
      <c r="F2454" s="218"/>
      <c r="G2454" s="268" t="s">
        <v>15368</v>
      </c>
      <c r="H2454" s="219"/>
      <c r="I2454" s="217" t="s">
        <v>15736</v>
      </c>
      <c r="J2454" s="217" t="s">
        <v>7228</v>
      </c>
      <c r="K2454" s="217" t="s">
        <v>30</v>
      </c>
      <c r="L2454" s="215" t="str">
        <f>VLOOKUP($K2454,[1]TONG_SL!$A$1:$D$65536,2,0)</f>
        <v>Gà muối 500g</v>
      </c>
      <c r="M2454" s="247"/>
      <c r="N2454" s="215" t="str">
        <f t="shared" si="274"/>
        <v>K-C6</v>
      </c>
      <c r="O2454" s="222"/>
      <c r="P2454" s="222"/>
      <c r="Q2454" s="215" t="str">
        <f>VLOOKUP(K2454,TONG_SL!$A:$D,3,0)</f>
        <v>Túi</v>
      </c>
      <c r="R2454" s="223">
        <v>30</v>
      </c>
      <c r="S2454" s="290"/>
      <c r="T2454" s="290">
        <f>VLOOKUP(VLOOKUP(G2454,Ma_KH!$A:$R,18,0)&amp;K2454,Gia_MB!$A:$F,6,0)</f>
        <v>116611</v>
      </c>
      <c r="U2454" s="291">
        <f t="shared" si="275"/>
        <v>3498330</v>
      </c>
      <c r="V2454" s="290"/>
      <c r="W2454" s="292">
        <f t="shared" si="276"/>
        <v>0</v>
      </c>
      <c r="X2454" s="293" t="str">
        <f t="shared" si="277"/>
        <v>8</v>
      </c>
      <c r="Y2454" s="290"/>
      <c r="Z2454" s="291">
        <f t="shared" si="278"/>
        <v>279866.40000000002</v>
      </c>
      <c r="AA2454" s="294">
        <f>VLOOKUP(G2454,Ma_KH!$A:$R,14,0)</f>
        <v>60</v>
      </c>
    </row>
    <row r="2455" spans="1:214" x14ac:dyDescent="0.25">
      <c r="A2455" s="216">
        <v>46046</v>
      </c>
      <c r="B2455" s="217">
        <v>4183608191</v>
      </c>
      <c r="C2455" s="218" t="s">
        <v>15180</v>
      </c>
      <c r="D2455" s="216">
        <v>46057</v>
      </c>
      <c r="E2455" s="219"/>
      <c r="F2455" s="218"/>
      <c r="G2455" s="268" t="s">
        <v>15368</v>
      </c>
      <c r="H2455" s="219"/>
      <c r="I2455" s="217" t="s">
        <v>15737</v>
      </c>
      <c r="J2455" s="217" t="s">
        <v>7228</v>
      </c>
      <c r="K2455" s="217" t="s">
        <v>48</v>
      </c>
      <c r="L2455" s="215" t="str">
        <f>VLOOKUP($K2455,[1]TONG_SL!$A$1:$D$65536,2,0)</f>
        <v>Mọc Nấm Hương 250g</v>
      </c>
      <c r="M2455" s="247"/>
      <c r="N2455" s="215" t="str">
        <f t="shared" si="274"/>
        <v>K-C6</v>
      </c>
      <c r="O2455" s="222"/>
      <c r="P2455" s="222"/>
      <c r="Q2455" s="215" t="str">
        <f>VLOOKUP(K2455,TONG_SL!$A:$D,3,0)</f>
        <v>Túi</v>
      </c>
      <c r="R2455" s="223">
        <v>4</v>
      </c>
      <c r="S2455" s="290"/>
      <c r="T2455" s="290">
        <f>VLOOKUP(VLOOKUP(G2455,Ma_KH!$A:$R,18,0)&amp;K2455,Gia_MB!$A:$F,6,0)</f>
        <v>46000</v>
      </c>
      <c r="U2455" s="291">
        <f t="shared" si="275"/>
        <v>184000</v>
      </c>
      <c r="V2455" s="290"/>
      <c r="W2455" s="292">
        <f t="shared" si="276"/>
        <v>0</v>
      </c>
      <c r="X2455" s="293" t="str">
        <f t="shared" si="277"/>
        <v>8</v>
      </c>
      <c r="Y2455" s="290"/>
      <c r="Z2455" s="291">
        <f t="shared" si="278"/>
        <v>14720</v>
      </c>
      <c r="AA2455" s="294">
        <f>VLOOKUP(G2455,Ma_KH!$A:$R,14,0)</f>
        <v>60</v>
      </c>
    </row>
    <row r="2456" spans="1:214" x14ac:dyDescent="0.25">
      <c r="A2456" s="216">
        <v>46046</v>
      </c>
      <c r="B2456" s="217">
        <v>4183608191</v>
      </c>
      <c r="C2456" s="218" t="s">
        <v>15180</v>
      </c>
      <c r="D2456" s="216">
        <v>46057</v>
      </c>
      <c r="E2456" s="219"/>
      <c r="F2456" s="218"/>
      <c r="G2456" s="268" t="s">
        <v>15368</v>
      </c>
      <c r="H2456" s="219"/>
      <c r="I2456" s="217" t="s">
        <v>15737</v>
      </c>
      <c r="J2456" s="217" t="s">
        <v>7228</v>
      </c>
      <c r="K2456" s="217" t="s">
        <v>27</v>
      </c>
      <c r="L2456" s="215" t="str">
        <f>VLOOKUP($K2456,[1]TONG_SL!$A$1:$D$65536,2,0)</f>
        <v>Chân giò heo muối 300g</v>
      </c>
      <c r="M2456" s="247"/>
      <c r="N2456" s="215" t="str">
        <f t="shared" si="274"/>
        <v>K-C6</v>
      </c>
      <c r="O2456" s="222"/>
      <c r="P2456" s="222"/>
      <c r="Q2456" s="215" t="str">
        <f>VLOOKUP(K2456,TONG_SL!$A:$D,3,0)</f>
        <v>Túi</v>
      </c>
      <c r="R2456" s="223">
        <v>15</v>
      </c>
      <c r="S2456" s="290"/>
      <c r="T2456" s="290">
        <f>VLOOKUP(VLOOKUP(G2456,Ma_KH!$A:$R,18,0)&amp;K2456,Gia_MB!$A:$F,6,0)</f>
        <v>73431</v>
      </c>
      <c r="U2456" s="291">
        <f t="shared" si="275"/>
        <v>1101465</v>
      </c>
      <c r="V2456" s="290"/>
      <c r="W2456" s="292">
        <f t="shared" si="276"/>
        <v>0</v>
      </c>
      <c r="X2456" s="293" t="str">
        <f t="shared" si="277"/>
        <v>8</v>
      </c>
      <c r="Y2456" s="290"/>
      <c r="Z2456" s="291">
        <f t="shared" si="278"/>
        <v>88117.2</v>
      </c>
      <c r="AA2456" s="294">
        <f>VLOOKUP(G2456,Ma_KH!$A:$R,14,0)</f>
        <v>60</v>
      </c>
    </row>
    <row r="2457" spans="1:214" x14ac:dyDescent="0.25">
      <c r="A2457" s="216">
        <v>46046</v>
      </c>
      <c r="B2457" s="217">
        <v>4183608191</v>
      </c>
      <c r="C2457" s="218" t="s">
        <v>15180</v>
      </c>
      <c r="D2457" s="216">
        <v>46057</v>
      </c>
      <c r="E2457" s="219"/>
      <c r="F2457" s="218"/>
      <c r="G2457" s="268" t="s">
        <v>15368</v>
      </c>
      <c r="H2457" s="219"/>
      <c r="I2457" s="217" t="s">
        <v>15737</v>
      </c>
      <c r="J2457" s="217" t="s">
        <v>7228</v>
      </c>
      <c r="K2457" s="217" t="s">
        <v>30</v>
      </c>
      <c r="L2457" s="215" t="str">
        <f>VLOOKUP($K2457,[1]TONG_SL!$A$1:$D$65536,2,0)</f>
        <v>Gà muối 500g</v>
      </c>
      <c r="M2457" s="247"/>
      <c r="N2457" s="215" t="str">
        <f t="shared" si="274"/>
        <v>K-C6</v>
      </c>
      <c r="O2457" s="222"/>
      <c r="P2457" s="222"/>
      <c r="Q2457" s="215" t="str">
        <f>VLOOKUP(K2457,TONG_SL!$A:$D,3,0)</f>
        <v>Túi</v>
      </c>
      <c r="R2457" s="223">
        <v>15</v>
      </c>
      <c r="S2457" s="290"/>
      <c r="T2457" s="290">
        <f>VLOOKUP(VLOOKUP(G2457,Ma_KH!$A:$R,18,0)&amp;K2457,Gia_MB!$A:$F,6,0)</f>
        <v>116611</v>
      </c>
      <c r="U2457" s="291">
        <f t="shared" si="275"/>
        <v>1749165</v>
      </c>
      <c r="V2457" s="290"/>
      <c r="W2457" s="292">
        <f t="shared" si="276"/>
        <v>0</v>
      </c>
      <c r="X2457" s="293" t="str">
        <f t="shared" si="277"/>
        <v>8</v>
      </c>
      <c r="Y2457" s="290"/>
      <c r="Z2457" s="291">
        <f t="shared" si="278"/>
        <v>139933.20000000001</v>
      </c>
      <c r="AA2457" s="294">
        <f>VLOOKUP(G2457,Ma_KH!$A:$R,14,0)</f>
        <v>60</v>
      </c>
    </row>
    <row r="2458" spans="1:214" s="436" customFormat="1" x14ac:dyDescent="0.25">
      <c r="A2458" s="280">
        <v>46046</v>
      </c>
      <c r="B2458" s="281">
        <v>4183607749</v>
      </c>
      <c r="C2458" s="328" t="s">
        <v>15180</v>
      </c>
      <c r="D2458" s="280">
        <v>46057</v>
      </c>
      <c r="E2458" s="426"/>
      <c r="F2458" s="328"/>
      <c r="G2458" s="427" t="s">
        <v>15368</v>
      </c>
      <c r="H2458" s="426"/>
      <c r="I2458" s="281" t="s">
        <v>15738</v>
      </c>
      <c r="J2458" s="281" t="s">
        <v>7228</v>
      </c>
      <c r="K2458" s="281" t="s">
        <v>27</v>
      </c>
      <c r="L2458" s="287" t="str">
        <f>VLOOKUP($K2458,[1]TONG_SL!$A$1:$D$65536,2,0)</f>
        <v>Chân giò heo muối 300g</v>
      </c>
      <c r="M2458" s="428"/>
      <c r="N2458" s="287" t="str">
        <f t="shared" si="274"/>
        <v>K-C6</v>
      </c>
      <c r="O2458" s="429"/>
      <c r="P2458" s="429"/>
      <c r="Q2458" s="287" t="str">
        <f>VLOOKUP(K2458,TONG_SL!$A:$D,3,0)</f>
        <v>Túi</v>
      </c>
      <c r="R2458" s="430">
        <v>16</v>
      </c>
      <c r="S2458" s="444"/>
      <c r="T2458" s="444">
        <f>VLOOKUP(VLOOKUP(G2458,Ma_KH!$A:$R,18,0)&amp;K2458,Gia_MB!$A:$F,6,0)</f>
        <v>73431</v>
      </c>
      <c r="U2458" s="445">
        <f t="shared" si="275"/>
        <v>1174896</v>
      </c>
      <c r="V2458" s="444"/>
      <c r="W2458" s="446">
        <f t="shared" si="276"/>
        <v>0</v>
      </c>
      <c r="X2458" s="447" t="str">
        <f t="shared" si="277"/>
        <v>8</v>
      </c>
      <c r="Y2458" s="444"/>
      <c r="Z2458" s="445">
        <f t="shared" si="278"/>
        <v>93991.680000000008</v>
      </c>
      <c r="AA2458" s="448">
        <f>VLOOKUP(G2458,Ma_KH!$A:$R,14,0)</f>
        <v>60</v>
      </c>
      <c r="AB2458" s="435"/>
      <c r="AC2458" s="435"/>
      <c r="AD2458" s="435"/>
      <c r="AE2458" s="435"/>
      <c r="AF2458" s="435"/>
      <c r="AG2458" s="435"/>
      <c r="AH2458" s="435"/>
      <c r="AI2458" s="435"/>
      <c r="AJ2458" s="435"/>
      <c r="AK2458" s="435"/>
      <c r="AL2458" s="435"/>
      <c r="AM2458" s="435"/>
      <c r="AN2458" s="435"/>
      <c r="AO2458" s="435"/>
      <c r="AP2458" s="435"/>
      <c r="AQ2458" s="435"/>
      <c r="AR2458" s="435"/>
      <c r="AS2458" s="435"/>
      <c r="AT2458" s="435"/>
      <c r="AU2458" s="435"/>
      <c r="AV2458" s="435"/>
      <c r="AW2458" s="435"/>
      <c r="AX2458" s="435"/>
      <c r="AY2458" s="435"/>
      <c r="AZ2458" s="435"/>
      <c r="BA2458" s="435"/>
      <c r="BB2458" s="435"/>
      <c r="BC2458" s="435"/>
      <c r="BD2458" s="435"/>
      <c r="BE2458" s="435"/>
      <c r="BF2458" s="435"/>
      <c r="BG2458" s="435"/>
      <c r="BH2458" s="435"/>
      <c r="BI2458" s="435"/>
      <c r="BJ2458" s="435"/>
      <c r="BK2458" s="435"/>
      <c r="BL2458" s="435"/>
      <c r="BM2458" s="435"/>
      <c r="BN2458" s="435"/>
      <c r="BO2458" s="435"/>
      <c r="BP2458" s="435"/>
      <c r="BQ2458" s="435"/>
      <c r="BR2458" s="435"/>
      <c r="BS2458" s="435"/>
      <c r="BT2458" s="435"/>
      <c r="BU2458" s="435"/>
      <c r="BV2458" s="435"/>
      <c r="BW2458" s="435"/>
      <c r="BX2458" s="435"/>
      <c r="BY2458" s="435"/>
      <c r="BZ2458" s="435"/>
      <c r="CA2458" s="435"/>
      <c r="CB2458" s="435"/>
      <c r="CC2458" s="435"/>
      <c r="CD2458" s="435"/>
      <c r="CE2458" s="435"/>
      <c r="CF2458" s="435"/>
      <c r="CG2458" s="435"/>
      <c r="CH2458" s="435"/>
      <c r="CI2458" s="435"/>
      <c r="CJ2458" s="435"/>
      <c r="CK2458" s="435"/>
      <c r="CL2458" s="435"/>
      <c r="CM2458" s="435"/>
      <c r="CN2458" s="435"/>
      <c r="CO2458" s="435"/>
      <c r="CP2458" s="435"/>
      <c r="CQ2458" s="435"/>
      <c r="CR2458" s="435"/>
      <c r="CS2458" s="435"/>
      <c r="CT2458" s="435"/>
      <c r="CU2458" s="435"/>
      <c r="CV2458" s="435"/>
      <c r="CW2458" s="435"/>
      <c r="CX2458" s="435"/>
      <c r="CY2458" s="435"/>
      <c r="CZ2458" s="435"/>
      <c r="DA2458" s="435"/>
      <c r="DB2458" s="435"/>
      <c r="DC2458" s="435"/>
      <c r="DD2458" s="435"/>
      <c r="DE2458" s="435"/>
      <c r="DF2458" s="435"/>
      <c r="DG2458" s="435"/>
      <c r="DH2458" s="435"/>
      <c r="DI2458" s="435"/>
      <c r="DJ2458" s="435"/>
      <c r="DK2458" s="435"/>
      <c r="DL2458" s="435"/>
      <c r="DM2458" s="435"/>
      <c r="DN2458" s="435"/>
      <c r="DO2458" s="435"/>
      <c r="DP2458" s="435"/>
      <c r="DQ2458" s="435"/>
      <c r="DR2458" s="435"/>
      <c r="DS2458" s="435"/>
      <c r="DT2458" s="435"/>
      <c r="DU2458" s="435"/>
      <c r="DV2458" s="435"/>
      <c r="DW2458" s="435"/>
      <c r="DX2458" s="435"/>
      <c r="DY2458" s="435"/>
      <c r="DZ2458" s="435"/>
      <c r="EA2458" s="435"/>
      <c r="EB2458" s="435"/>
      <c r="EC2458" s="435"/>
      <c r="ED2458" s="435"/>
      <c r="EE2458" s="435"/>
      <c r="EF2458" s="435"/>
      <c r="EG2458" s="435"/>
      <c r="EH2458" s="435"/>
      <c r="EI2458" s="435"/>
      <c r="EJ2458" s="435"/>
      <c r="EK2458" s="435"/>
      <c r="EL2458" s="435"/>
      <c r="EM2458" s="435"/>
      <c r="EN2458" s="435"/>
      <c r="EO2458" s="435"/>
      <c r="EP2458" s="435"/>
      <c r="EQ2458" s="435"/>
      <c r="ER2458" s="435"/>
      <c r="ES2458" s="435"/>
      <c r="ET2458" s="435"/>
      <c r="EU2458" s="435"/>
      <c r="EV2458" s="435"/>
      <c r="EW2458" s="435"/>
      <c r="EX2458" s="435"/>
      <c r="EY2458" s="435"/>
      <c r="EZ2458" s="435"/>
      <c r="FA2458" s="435"/>
      <c r="FB2458" s="435"/>
      <c r="FC2458" s="435"/>
      <c r="FD2458" s="435"/>
      <c r="FE2458" s="435"/>
      <c r="FF2458" s="435"/>
      <c r="FG2458" s="435"/>
      <c r="FH2458" s="435"/>
      <c r="FI2458" s="435"/>
      <c r="FJ2458" s="435"/>
      <c r="FK2458" s="435"/>
      <c r="FL2458" s="435"/>
      <c r="FM2458" s="435"/>
      <c r="FN2458" s="435"/>
      <c r="FO2458" s="435"/>
      <c r="FP2458" s="435"/>
      <c r="FQ2458" s="435"/>
      <c r="FR2458" s="435"/>
      <c r="FS2458" s="435"/>
      <c r="FT2458" s="435"/>
      <c r="FU2458" s="435"/>
      <c r="FV2458" s="435"/>
      <c r="FW2458" s="435"/>
      <c r="FX2458" s="435"/>
      <c r="FY2458" s="435"/>
      <c r="FZ2458" s="435"/>
      <c r="GA2458" s="435"/>
      <c r="GB2458" s="435"/>
      <c r="GC2458" s="435"/>
      <c r="GD2458" s="435"/>
      <c r="GE2458" s="435"/>
      <c r="GF2458" s="435"/>
      <c r="GG2458" s="435"/>
      <c r="GH2458" s="435"/>
      <c r="GI2458" s="435"/>
      <c r="GJ2458" s="435"/>
      <c r="GK2458" s="435"/>
      <c r="GL2458" s="435"/>
      <c r="GM2458" s="435"/>
      <c r="GN2458" s="435"/>
      <c r="GO2458" s="435"/>
      <c r="GP2458" s="435"/>
      <c r="GQ2458" s="435"/>
      <c r="GR2458" s="435"/>
      <c r="GS2458" s="435"/>
      <c r="GT2458" s="435"/>
      <c r="GU2458" s="435"/>
      <c r="GV2458" s="435"/>
      <c r="GW2458" s="435"/>
      <c r="GX2458" s="435"/>
      <c r="GY2458" s="435"/>
      <c r="GZ2458" s="435"/>
      <c r="HA2458" s="435"/>
      <c r="HB2458" s="435"/>
      <c r="HC2458" s="435"/>
      <c r="HD2458" s="435"/>
      <c r="HE2458" s="435"/>
      <c r="HF2458" s="435"/>
    </row>
    <row r="2459" spans="1:214" x14ac:dyDescent="0.25">
      <c r="A2459" s="216">
        <v>46046</v>
      </c>
      <c r="B2459" s="217">
        <v>4183607749</v>
      </c>
      <c r="C2459" s="218" t="s">
        <v>15180</v>
      </c>
      <c r="D2459" s="216">
        <v>46057</v>
      </c>
      <c r="E2459" s="219"/>
      <c r="F2459" s="218"/>
      <c r="G2459" s="268" t="s">
        <v>15368</v>
      </c>
      <c r="H2459" s="219"/>
      <c r="I2459" s="217" t="s">
        <v>15738</v>
      </c>
      <c r="J2459" s="217" t="s">
        <v>7228</v>
      </c>
      <c r="K2459" s="217" t="s">
        <v>30</v>
      </c>
      <c r="L2459" s="215" t="str">
        <f>VLOOKUP($K2459,[1]TONG_SL!$A$1:$D$65536,2,0)</f>
        <v>Gà muối 500g</v>
      </c>
      <c r="M2459" s="247"/>
      <c r="N2459" s="215" t="str">
        <f t="shared" si="274"/>
        <v>K-C6</v>
      </c>
      <c r="O2459" s="222"/>
      <c r="P2459" s="222"/>
      <c r="Q2459" s="215" t="str">
        <f>VLOOKUP(K2459,TONG_SL!$A:$D,3,0)</f>
        <v>Túi</v>
      </c>
      <c r="R2459" s="223">
        <v>20</v>
      </c>
      <c r="S2459" s="290"/>
      <c r="T2459" s="290">
        <f>VLOOKUP(VLOOKUP(G2459,Ma_KH!$A:$R,18,0)&amp;K2459,Gia_MB!$A:$F,6,0)</f>
        <v>116611</v>
      </c>
      <c r="U2459" s="291">
        <f t="shared" si="275"/>
        <v>2332220</v>
      </c>
      <c r="V2459" s="290"/>
      <c r="W2459" s="292">
        <f t="shared" si="276"/>
        <v>0</v>
      </c>
      <c r="X2459" s="293" t="str">
        <f t="shared" si="277"/>
        <v>8</v>
      </c>
      <c r="Y2459" s="290"/>
      <c r="Z2459" s="291">
        <f t="shared" si="278"/>
        <v>186577.6</v>
      </c>
      <c r="AA2459" s="294">
        <f>VLOOKUP(G2459,Ma_KH!$A:$R,14,0)</f>
        <v>60</v>
      </c>
    </row>
    <row r="2460" spans="1:214" x14ac:dyDescent="0.25">
      <c r="A2460" s="216">
        <v>46046</v>
      </c>
      <c r="B2460" s="217">
        <v>4183607749</v>
      </c>
      <c r="C2460" s="218" t="s">
        <v>15180</v>
      </c>
      <c r="D2460" s="216">
        <v>46057</v>
      </c>
      <c r="E2460" s="219"/>
      <c r="F2460" s="218"/>
      <c r="G2460" s="268" t="s">
        <v>15368</v>
      </c>
      <c r="H2460" s="219"/>
      <c r="I2460" s="217" t="s">
        <v>15738</v>
      </c>
      <c r="J2460" s="217" t="s">
        <v>7228</v>
      </c>
      <c r="K2460" s="217" t="s">
        <v>37</v>
      </c>
      <c r="L2460" s="215" t="str">
        <f>VLOOKUP($K2460,[1]TONG_SL!$A$1:$D$65536,2,0)</f>
        <v>Chả cốm 300g</v>
      </c>
      <c r="M2460" s="247"/>
      <c r="N2460" s="215" t="str">
        <f t="shared" si="274"/>
        <v>K-C6</v>
      </c>
      <c r="O2460" s="222"/>
      <c r="P2460" s="222"/>
      <c r="Q2460" s="215" t="str">
        <f>VLOOKUP(K2460,TONG_SL!$A:$D,3,0)</f>
        <v>Túi</v>
      </c>
      <c r="R2460" s="223">
        <v>5</v>
      </c>
      <c r="S2460" s="290"/>
      <c r="T2460" s="290">
        <f>VLOOKUP(VLOOKUP(G2460,Ma_KH!$A:$R,18,0)&amp;K2460,Gia_MB!$A:$F,6,0)</f>
        <v>74250</v>
      </c>
      <c r="U2460" s="291">
        <f t="shared" si="275"/>
        <v>371250</v>
      </c>
      <c r="V2460" s="290"/>
      <c r="W2460" s="292">
        <f t="shared" si="276"/>
        <v>0</v>
      </c>
      <c r="X2460" s="293" t="str">
        <f t="shared" si="277"/>
        <v>8</v>
      </c>
      <c r="Y2460" s="290"/>
      <c r="Z2460" s="291">
        <f t="shared" si="278"/>
        <v>29700</v>
      </c>
      <c r="AA2460" s="294">
        <f>VLOOKUP(G2460,Ma_KH!$A:$R,14,0)</f>
        <v>60</v>
      </c>
    </row>
    <row r="2461" spans="1:214" x14ac:dyDescent="0.25">
      <c r="A2461" s="216">
        <v>46046</v>
      </c>
      <c r="B2461" s="217">
        <v>4183607749</v>
      </c>
      <c r="C2461" s="218" t="s">
        <v>15180</v>
      </c>
      <c r="D2461" s="216">
        <v>46057</v>
      </c>
      <c r="E2461" s="219"/>
      <c r="F2461" s="218"/>
      <c r="G2461" s="268" t="s">
        <v>15368</v>
      </c>
      <c r="H2461" s="219"/>
      <c r="I2461" s="217" t="s">
        <v>15738</v>
      </c>
      <c r="J2461" s="217" t="s">
        <v>7228</v>
      </c>
      <c r="K2461" s="217" t="s">
        <v>48</v>
      </c>
      <c r="L2461" s="215" t="str">
        <f>VLOOKUP($K2461,[1]TONG_SL!$A$1:$D$65536,2,0)</f>
        <v>Mọc Nấm Hương 250g</v>
      </c>
      <c r="M2461" s="247"/>
      <c r="N2461" s="215" t="str">
        <f t="shared" si="274"/>
        <v>K-C6</v>
      </c>
      <c r="O2461" s="222"/>
      <c r="P2461" s="222"/>
      <c r="Q2461" s="215" t="str">
        <f>VLOOKUP(K2461,TONG_SL!$A:$D,3,0)</f>
        <v>Túi</v>
      </c>
      <c r="R2461" s="223">
        <v>5</v>
      </c>
      <c r="S2461" s="290"/>
      <c r="T2461" s="290">
        <f>VLOOKUP(VLOOKUP(G2461,Ma_KH!$A:$R,18,0)&amp;K2461,Gia_MB!$A:$F,6,0)</f>
        <v>46000</v>
      </c>
      <c r="U2461" s="291">
        <f t="shared" si="275"/>
        <v>230000</v>
      </c>
      <c r="V2461" s="290"/>
      <c r="W2461" s="292">
        <f t="shared" si="276"/>
        <v>0</v>
      </c>
      <c r="X2461" s="293" t="str">
        <f t="shared" si="277"/>
        <v>8</v>
      </c>
      <c r="Y2461" s="290"/>
      <c r="Z2461" s="291">
        <f t="shared" si="278"/>
        <v>18400</v>
      </c>
      <c r="AA2461" s="294">
        <f>VLOOKUP(G2461,Ma_KH!$A:$R,14,0)</f>
        <v>60</v>
      </c>
    </row>
    <row r="2462" spans="1:214" s="436" customFormat="1" x14ac:dyDescent="0.25">
      <c r="A2462" s="280">
        <v>46046</v>
      </c>
      <c r="B2462" s="281">
        <v>4183608172</v>
      </c>
      <c r="C2462" s="328" t="s">
        <v>15180</v>
      </c>
      <c r="D2462" s="280">
        <v>46057</v>
      </c>
      <c r="E2462" s="426"/>
      <c r="F2462" s="328"/>
      <c r="G2462" s="427" t="s">
        <v>15368</v>
      </c>
      <c r="H2462" s="426"/>
      <c r="I2462" s="281" t="s">
        <v>15739</v>
      </c>
      <c r="J2462" s="281" t="s">
        <v>7228</v>
      </c>
      <c r="K2462" s="281" t="s">
        <v>48</v>
      </c>
      <c r="L2462" s="287" t="str">
        <f>VLOOKUP($K2462,[1]TONG_SL!$A$1:$D$65536,2,0)</f>
        <v>Mọc Nấm Hương 250g</v>
      </c>
      <c r="M2462" s="428"/>
      <c r="N2462" s="287" t="str">
        <f t="shared" si="274"/>
        <v>K-C6</v>
      </c>
      <c r="O2462" s="429"/>
      <c r="P2462" s="429"/>
      <c r="Q2462" s="287" t="str">
        <f>VLOOKUP(K2462,TONG_SL!$A:$D,3,0)</f>
        <v>Túi</v>
      </c>
      <c r="R2462" s="430">
        <v>2</v>
      </c>
      <c r="S2462" s="444"/>
      <c r="T2462" s="444">
        <f>VLOOKUP(VLOOKUP(G2462,Ma_KH!$A:$R,18,0)&amp;K2462,Gia_MB!$A:$F,6,0)</f>
        <v>46000</v>
      </c>
      <c r="U2462" s="445">
        <f t="shared" si="275"/>
        <v>92000</v>
      </c>
      <c r="V2462" s="444"/>
      <c r="W2462" s="446">
        <f t="shared" si="276"/>
        <v>0</v>
      </c>
      <c r="X2462" s="447" t="str">
        <f t="shared" si="277"/>
        <v>8</v>
      </c>
      <c r="Y2462" s="444"/>
      <c r="Z2462" s="445">
        <f t="shared" si="278"/>
        <v>7360</v>
      </c>
      <c r="AA2462" s="448">
        <f>VLOOKUP(G2462,Ma_KH!$A:$R,14,0)</f>
        <v>60</v>
      </c>
      <c r="AB2462" s="435"/>
      <c r="AC2462" s="435"/>
      <c r="AD2462" s="435"/>
      <c r="AE2462" s="435"/>
      <c r="AF2462" s="435"/>
      <c r="AG2462" s="435"/>
      <c r="AH2462" s="435"/>
      <c r="AI2462" s="435"/>
      <c r="AJ2462" s="435"/>
      <c r="AK2462" s="435"/>
      <c r="AL2462" s="435"/>
      <c r="AM2462" s="435"/>
      <c r="AN2462" s="435"/>
      <c r="AO2462" s="435"/>
      <c r="AP2462" s="435"/>
      <c r="AQ2462" s="435"/>
      <c r="AR2462" s="435"/>
      <c r="AS2462" s="435"/>
      <c r="AT2462" s="435"/>
      <c r="AU2462" s="435"/>
      <c r="AV2462" s="435"/>
      <c r="AW2462" s="435"/>
      <c r="AX2462" s="435"/>
      <c r="AY2462" s="435"/>
      <c r="AZ2462" s="435"/>
      <c r="BA2462" s="435"/>
      <c r="BB2462" s="435"/>
      <c r="BC2462" s="435"/>
      <c r="BD2462" s="435"/>
      <c r="BE2462" s="435"/>
      <c r="BF2462" s="435"/>
      <c r="BG2462" s="435"/>
      <c r="BH2462" s="435"/>
      <c r="BI2462" s="435"/>
      <c r="BJ2462" s="435"/>
      <c r="BK2462" s="435"/>
      <c r="BL2462" s="435"/>
      <c r="BM2462" s="435"/>
      <c r="BN2462" s="435"/>
      <c r="BO2462" s="435"/>
      <c r="BP2462" s="435"/>
      <c r="BQ2462" s="435"/>
      <c r="BR2462" s="435"/>
      <c r="BS2462" s="435"/>
      <c r="BT2462" s="435"/>
      <c r="BU2462" s="435"/>
      <c r="BV2462" s="435"/>
      <c r="BW2462" s="435"/>
      <c r="BX2462" s="435"/>
      <c r="BY2462" s="435"/>
      <c r="BZ2462" s="435"/>
      <c r="CA2462" s="435"/>
      <c r="CB2462" s="435"/>
      <c r="CC2462" s="435"/>
      <c r="CD2462" s="435"/>
      <c r="CE2462" s="435"/>
      <c r="CF2462" s="435"/>
      <c r="CG2462" s="435"/>
      <c r="CH2462" s="435"/>
      <c r="CI2462" s="435"/>
      <c r="CJ2462" s="435"/>
      <c r="CK2462" s="435"/>
      <c r="CL2462" s="435"/>
      <c r="CM2462" s="435"/>
      <c r="CN2462" s="435"/>
      <c r="CO2462" s="435"/>
      <c r="CP2462" s="435"/>
      <c r="CQ2462" s="435"/>
      <c r="CR2462" s="435"/>
      <c r="CS2462" s="435"/>
      <c r="CT2462" s="435"/>
      <c r="CU2462" s="435"/>
      <c r="CV2462" s="435"/>
      <c r="CW2462" s="435"/>
      <c r="CX2462" s="435"/>
      <c r="CY2462" s="435"/>
      <c r="CZ2462" s="435"/>
      <c r="DA2462" s="435"/>
      <c r="DB2462" s="435"/>
      <c r="DC2462" s="435"/>
      <c r="DD2462" s="435"/>
      <c r="DE2462" s="435"/>
      <c r="DF2462" s="435"/>
      <c r="DG2462" s="435"/>
      <c r="DH2462" s="435"/>
      <c r="DI2462" s="435"/>
      <c r="DJ2462" s="435"/>
      <c r="DK2462" s="435"/>
      <c r="DL2462" s="435"/>
      <c r="DM2462" s="435"/>
      <c r="DN2462" s="435"/>
      <c r="DO2462" s="435"/>
      <c r="DP2462" s="435"/>
      <c r="DQ2462" s="435"/>
      <c r="DR2462" s="435"/>
      <c r="DS2462" s="435"/>
      <c r="DT2462" s="435"/>
      <c r="DU2462" s="435"/>
      <c r="DV2462" s="435"/>
      <c r="DW2462" s="435"/>
      <c r="DX2462" s="435"/>
      <c r="DY2462" s="435"/>
      <c r="DZ2462" s="435"/>
      <c r="EA2462" s="435"/>
      <c r="EB2462" s="435"/>
      <c r="EC2462" s="435"/>
      <c r="ED2462" s="435"/>
      <c r="EE2462" s="435"/>
      <c r="EF2462" s="435"/>
      <c r="EG2462" s="435"/>
      <c r="EH2462" s="435"/>
      <c r="EI2462" s="435"/>
      <c r="EJ2462" s="435"/>
      <c r="EK2462" s="435"/>
      <c r="EL2462" s="435"/>
      <c r="EM2462" s="435"/>
      <c r="EN2462" s="435"/>
      <c r="EO2462" s="435"/>
      <c r="EP2462" s="435"/>
      <c r="EQ2462" s="435"/>
      <c r="ER2462" s="435"/>
      <c r="ES2462" s="435"/>
      <c r="ET2462" s="435"/>
      <c r="EU2462" s="435"/>
      <c r="EV2462" s="435"/>
      <c r="EW2462" s="435"/>
      <c r="EX2462" s="435"/>
      <c r="EY2462" s="435"/>
      <c r="EZ2462" s="435"/>
      <c r="FA2462" s="435"/>
      <c r="FB2462" s="435"/>
      <c r="FC2462" s="435"/>
      <c r="FD2462" s="435"/>
      <c r="FE2462" s="435"/>
      <c r="FF2462" s="435"/>
      <c r="FG2462" s="435"/>
      <c r="FH2462" s="435"/>
      <c r="FI2462" s="435"/>
      <c r="FJ2462" s="435"/>
      <c r="FK2462" s="435"/>
      <c r="FL2462" s="435"/>
      <c r="FM2462" s="435"/>
      <c r="FN2462" s="435"/>
      <c r="FO2462" s="435"/>
      <c r="FP2462" s="435"/>
      <c r="FQ2462" s="435"/>
      <c r="FR2462" s="435"/>
      <c r="FS2462" s="435"/>
      <c r="FT2462" s="435"/>
      <c r="FU2462" s="435"/>
      <c r="FV2462" s="435"/>
      <c r="FW2462" s="435"/>
      <c r="FX2462" s="435"/>
      <c r="FY2462" s="435"/>
      <c r="FZ2462" s="435"/>
      <c r="GA2462" s="435"/>
      <c r="GB2462" s="435"/>
      <c r="GC2462" s="435"/>
      <c r="GD2462" s="435"/>
      <c r="GE2462" s="435"/>
      <c r="GF2462" s="435"/>
      <c r="GG2462" s="435"/>
      <c r="GH2462" s="435"/>
      <c r="GI2462" s="435"/>
      <c r="GJ2462" s="435"/>
      <c r="GK2462" s="435"/>
      <c r="GL2462" s="435"/>
      <c r="GM2462" s="435"/>
      <c r="GN2462" s="435"/>
      <c r="GO2462" s="435"/>
      <c r="GP2462" s="435"/>
      <c r="GQ2462" s="435"/>
      <c r="GR2462" s="435"/>
      <c r="GS2462" s="435"/>
      <c r="GT2462" s="435"/>
      <c r="GU2462" s="435"/>
      <c r="GV2462" s="435"/>
      <c r="GW2462" s="435"/>
      <c r="GX2462" s="435"/>
      <c r="GY2462" s="435"/>
      <c r="GZ2462" s="435"/>
      <c r="HA2462" s="435"/>
      <c r="HB2462" s="435"/>
      <c r="HC2462" s="435"/>
      <c r="HD2462" s="435"/>
      <c r="HE2462" s="435"/>
      <c r="HF2462" s="435"/>
    </row>
    <row r="2463" spans="1:214" s="436" customFormat="1" x14ac:dyDescent="0.25">
      <c r="A2463" s="280">
        <v>46046</v>
      </c>
      <c r="B2463" s="281">
        <v>4183608172</v>
      </c>
      <c r="C2463" s="328" t="s">
        <v>15180</v>
      </c>
      <c r="D2463" s="280">
        <v>46057</v>
      </c>
      <c r="E2463" s="426"/>
      <c r="F2463" s="328"/>
      <c r="G2463" s="427" t="s">
        <v>15368</v>
      </c>
      <c r="H2463" s="426"/>
      <c r="I2463" s="281" t="s">
        <v>15739</v>
      </c>
      <c r="J2463" s="281" t="s">
        <v>7228</v>
      </c>
      <c r="K2463" s="281" t="s">
        <v>27</v>
      </c>
      <c r="L2463" s="287" t="str">
        <f>VLOOKUP($K2463,[1]TONG_SL!$A$1:$D$65536,2,0)</f>
        <v>Chân giò heo muối 300g</v>
      </c>
      <c r="M2463" s="428"/>
      <c r="N2463" s="287" t="str">
        <f t="shared" si="274"/>
        <v>K-C6</v>
      </c>
      <c r="O2463" s="429"/>
      <c r="P2463" s="429"/>
      <c r="Q2463" s="287" t="str">
        <f>VLOOKUP(K2463,TONG_SL!$A:$D,3,0)</f>
        <v>Túi</v>
      </c>
      <c r="R2463" s="430">
        <v>2</v>
      </c>
      <c r="S2463" s="444"/>
      <c r="T2463" s="444">
        <f>VLOOKUP(VLOOKUP(G2463,Ma_KH!$A:$R,18,0)&amp;K2463,Gia_MB!$A:$F,6,0)</f>
        <v>73431</v>
      </c>
      <c r="U2463" s="445">
        <f t="shared" si="275"/>
        <v>146862</v>
      </c>
      <c r="V2463" s="444"/>
      <c r="W2463" s="446">
        <f t="shared" si="276"/>
        <v>0</v>
      </c>
      <c r="X2463" s="447" t="str">
        <f t="shared" si="277"/>
        <v>8</v>
      </c>
      <c r="Y2463" s="444"/>
      <c r="Z2463" s="445">
        <f t="shared" si="278"/>
        <v>11748.960000000001</v>
      </c>
      <c r="AA2463" s="448">
        <f>VLOOKUP(G2463,Ma_KH!$A:$R,14,0)</f>
        <v>60</v>
      </c>
      <c r="AB2463" s="435"/>
      <c r="AC2463" s="435"/>
      <c r="AD2463" s="435"/>
      <c r="AE2463" s="435"/>
      <c r="AF2463" s="435"/>
      <c r="AG2463" s="435"/>
      <c r="AH2463" s="435"/>
      <c r="AI2463" s="435"/>
      <c r="AJ2463" s="435"/>
      <c r="AK2463" s="435"/>
      <c r="AL2463" s="435"/>
      <c r="AM2463" s="435"/>
      <c r="AN2463" s="435"/>
      <c r="AO2463" s="435"/>
      <c r="AP2463" s="435"/>
      <c r="AQ2463" s="435"/>
      <c r="AR2463" s="435"/>
      <c r="AS2463" s="435"/>
      <c r="AT2463" s="435"/>
      <c r="AU2463" s="435"/>
      <c r="AV2463" s="435"/>
      <c r="AW2463" s="435"/>
      <c r="AX2463" s="435"/>
      <c r="AY2463" s="435"/>
      <c r="AZ2463" s="435"/>
      <c r="BA2463" s="435"/>
      <c r="BB2463" s="435"/>
      <c r="BC2463" s="435"/>
      <c r="BD2463" s="435"/>
      <c r="BE2463" s="435"/>
      <c r="BF2463" s="435"/>
      <c r="BG2463" s="435"/>
      <c r="BH2463" s="435"/>
      <c r="BI2463" s="435"/>
      <c r="BJ2463" s="435"/>
      <c r="BK2463" s="435"/>
      <c r="BL2463" s="435"/>
      <c r="BM2463" s="435"/>
      <c r="BN2463" s="435"/>
      <c r="BO2463" s="435"/>
      <c r="BP2463" s="435"/>
      <c r="BQ2463" s="435"/>
      <c r="BR2463" s="435"/>
      <c r="BS2463" s="435"/>
      <c r="BT2463" s="435"/>
      <c r="BU2463" s="435"/>
      <c r="BV2463" s="435"/>
      <c r="BW2463" s="435"/>
      <c r="BX2463" s="435"/>
      <c r="BY2463" s="435"/>
      <c r="BZ2463" s="435"/>
      <c r="CA2463" s="435"/>
      <c r="CB2463" s="435"/>
      <c r="CC2463" s="435"/>
      <c r="CD2463" s="435"/>
      <c r="CE2463" s="435"/>
      <c r="CF2463" s="435"/>
      <c r="CG2463" s="435"/>
      <c r="CH2463" s="435"/>
      <c r="CI2463" s="435"/>
      <c r="CJ2463" s="435"/>
      <c r="CK2463" s="435"/>
      <c r="CL2463" s="435"/>
      <c r="CM2463" s="435"/>
      <c r="CN2463" s="435"/>
      <c r="CO2463" s="435"/>
      <c r="CP2463" s="435"/>
      <c r="CQ2463" s="435"/>
      <c r="CR2463" s="435"/>
      <c r="CS2463" s="435"/>
      <c r="CT2463" s="435"/>
      <c r="CU2463" s="435"/>
      <c r="CV2463" s="435"/>
      <c r="CW2463" s="435"/>
      <c r="CX2463" s="435"/>
      <c r="CY2463" s="435"/>
      <c r="CZ2463" s="435"/>
      <c r="DA2463" s="435"/>
      <c r="DB2463" s="435"/>
      <c r="DC2463" s="435"/>
      <c r="DD2463" s="435"/>
      <c r="DE2463" s="435"/>
      <c r="DF2463" s="435"/>
      <c r="DG2463" s="435"/>
      <c r="DH2463" s="435"/>
      <c r="DI2463" s="435"/>
      <c r="DJ2463" s="435"/>
      <c r="DK2463" s="435"/>
      <c r="DL2463" s="435"/>
      <c r="DM2463" s="435"/>
      <c r="DN2463" s="435"/>
      <c r="DO2463" s="435"/>
      <c r="DP2463" s="435"/>
      <c r="DQ2463" s="435"/>
      <c r="DR2463" s="435"/>
      <c r="DS2463" s="435"/>
      <c r="DT2463" s="435"/>
      <c r="DU2463" s="435"/>
      <c r="DV2463" s="435"/>
      <c r="DW2463" s="435"/>
      <c r="DX2463" s="435"/>
      <c r="DY2463" s="435"/>
      <c r="DZ2463" s="435"/>
      <c r="EA2463" s="435"/>
      <c r="EB2463" s="435"/>
      <c r="EC2463" s="435"/>
      <c r="ED2463" s="435"/>
      <c r="EE2463" s="435"/>
      <c r="EF2463" s="435"/>
      <c r="EG2463" s="435"/>
      <c r="EH2463" s="435"/>
      <c r="EI2463" s="435"/>
      <c r="EJ2463" s="435"/>
      <c r="EK2463" s="435"/>
      <c r="EL2463" s="435"/>
      <c r="EM2463" s="435"/>
      <c r="EN2463" s="435"/>
      <c r="EO2463" s="435"/>
      <c r="EP2463" s="435"/>
      <c r="EQ2463" s="435"/>
      <c r="ER2463" s="435"/>
      <c r="ES2463" s="435"/>
      <c r="ET2463" s="435"/>
      <c r="EU2463" s="435"/>
      <c r="EV2463" s="435"/>
      <c r="EW2463" s="435"/>
      <c r="EX2463" s="435"/>
      <c r="EY2463" s="435"/>
      <c r="EZ2463" s="435"/>
      <c r="FA2463" s="435"/>
      <c r="FB2463" s="435"/>
      <c r="FC2463" s="435"/>
      <c r="FD2463" s="435"/>
      <c r="FE2463" s="435"/>
      <c r="FF2463" s="435"/>
      <c r="FG2463" s="435"/>
      <c r="FH2463" s="435"/>
      <c r="FI2463" s="435"/>
      <c r="FJ2463" s="435"/>
      <c r="FK2463" s="435"/>
      <c r="FL2463" s="435"/>
      <c r="FM2463" s="435"/>
      <c r="FN2463" s="435"/>
      <c r="FO2463" s="435"/>
      <c r="FP2463" s="435"/>
      <c r="FQ2463" s="435"/>
      <c r="FR2463" s="435"/>
      <c r="FS2463" s="435"/>
      <c r="FT2463" s="435"/>
      <c r="FU2463" s="435"/>
      <c r="FV2463" s="435"/>
      <c r="FW2463" s="435"/>
      <c r="FX2463" s="435"/>
      <c r="FY2463" s="435"/>
      <c r="FZ2463" s="435"/>
      <c r="GA2463" s="435"/>
      <c r="GB2463" s="435"/>
      <c r="GC2463" s="435"/>
      <c r="GD2463" s="435"/>
      <c r="GE2463" s="435"/>
      <c r="GF2463" s="435"/>
      <c r="GG2463" s="435"/>
      <c r="GH2463" s="435"/>
      <c r="GI2463" s="435"/>
      <c r="GJ2463" s="435"/>
      <c r="GK2463" s="435"/>
      <c r="GL2463" s="435"/>
      <c r="GM2463" s="435"/>
      <c r="GN2463" s="435"/>
      <c r="GO2463" s="435"/>
      <c r="GP2463" s="435"/>
      <c r="GQ2463" s="435"/>
      <c r="GR2463" s="435"/>
      <c r="GS2463" s="435"/>
      <c r="GT2463" s="435"/>
      <c r="GU2463" s="435"/>
      <c r="GV2463" s="435"/>
      <c r="GW2463" s="435"/>
      <c r="GX2463" s="435"/>
      <c r="GY2463" s="435"/>
      <c r="GZ2463" s="435"/>
      <c r="HA2463" s="435"/>
      <c r="HB2463" s="435"/>
      <c r="HC2463" s="435"/>
      <c r="HD2463" s="435"/>
      <c r="HE2463" s="435"/>
      <c r="HF2463" s="435"/>
    </row>
    <row r="2464" spans="1:214" s="436" customFormat="1" x14ac:dyDescent="0.25">
      <c r="A2464" s="280">
        <v>46046</v>
      </c>
      <c r="B2464" s="281">
        <v>4183608172</v>
      </c>
      <c r="C2464" s="328" t="s">
        <v>15180</v>
      </c>
      <c r="D2464" s="280">
        <v>46057</v>
      </c>
      <c r="E2464" s="426"/>
      <c r="F2464" s="328"/>
      <c r="G2464" s="427" t="s">
        <v>15368</v>
      </c>
      <c r="H2464" s="426"/>
      <c r="I2464" s="281" t="s">
        <v>15739</v>
      </c>
      <c r="J2464" s="281" t="s">
        <v>7228</v>
      </c>
      <c r="K2464" s="281" t="s">
        <v>30</v>
      </c>
      <c r="L2464" s="287" t="str">
        <f>VLOOKUP($K2464,[1]TONG_SL!$A$1:$D$65536,2,0)</f>
        <v>Gà muối 500g</v>
      </c>
      <c r="M2464" s="428"/>
      <c r="N2464" s="287" t="str">
        <f t="shared" si="274"/>
        <v>K-C6</v>
      </c>
      <c r="O2464" s="429"/>
      <c r="P2464" s="429"/>
      <c r="Q2464" s="287" t="str">
        <f>VLOOKUP(K2464,TONG_SL!$A:$D,3,0)</f>
        <v>Túi</v>
      </c>
      <c r="R2464" s="430">
        <v>20</v>
      </c>
      <c r="S2464" s="444"/>
      <c r="T2464" s="444">
        <f>VLOOKUP(VLOOKUP(G2464,Ma_KH!$A:$R,18,0)&amp;K2464,Gia_MB!$A:$F,6,0)</f>
        <v>116611</v>
      </c>
      <c r="U2464" s="445">
        <f t="shared" si="275"/>
        <v>2332220</v>
      </c>
      <c r="V2464" s="444"/>
      <c r="W2464" s="446">
        <f t="shared" si="276"/>
        <v>0</v>
      </c>
      <c r="X2464" s="447" t="str">
        <f t="shared" si="277"/>
        <v>8</v>
      </c>
      <c r="Y2464" s="444"/>
      <c r="Z2464" s="445">
        <f t="shared" si="278"/>
        <v>186577.6</v>
      </c>
      <c r="AA2464" s="448">
        <f>VLOOKUP(G2464,Ma_KH!$A:$R,14,0)</f>
        <v>60</v>
      </c>
      <c r="AB2464" s="435"/>
      <c r="AC2464" s="435"/>
      <c r="AD2464" s="435"/>
      <c r="AE2464" s="435"/>
      <c r="AF2464" s="435"/>
      <c r="AG2464" s="435"/>
      <c r="AH2464" s="435"/>
      <c r="AI2464" s="435"/>
      <c r="AJ2464" s="435"/>
      <c r="AK2464" s="435"/>
      <c r="AL2464" s="435"/>
      <c r="AM2464" s="435"/>
      <c r="AN2464" s="435"/>
      <c r="AO2464" s="435"/>
      <c r="AP2464" s="435"/>
      <c r="AQ2464" s="435"/>
      <c r="AR2464" s="435"/>
      <c r="AS2464" s="435"/>
      <c r="AT2464" s="435"/>
      <c r="AU2464" s="435"/>
      <c r="AV2464" s="435"/>
      <c r="AW2464" s="435"/>
      <c r="AX2464" s="435"/>
      <c r="AY2464" s="435"/>
      <c r="AZ2464" s="435"/>
      <c r="BA2464" s="435"/>
      <c r="BB2464" s="435"/>
      <c r="BC2464" s="435"/>
      <c r="BD2464" s="435"/>
      <c r="BE2464" s="435"/>
      <c r="BF2464" s="435"/>
      <c r="BG2464" s="435"/>
      <c r="BH2464" s="435"/>
      <c r="BI2464" s="435"/>
      <c r="BJ2464" s="435"/>
      <c r="BK2464" s="435"/>
      <c r="BL2464" s="435"/>
      <c r="BM2464" s="435"/>
      <c r="BN2464" s="435"/>
      <c r="BO2464" s="435"/>
      <c r="BP2464" s="435"/>
      <c r="BQ2464" s="435"/>
      <c r="BR2464" s="435"/>
      <c r="BS2464" s="435"/>
      <c r="BT2464" s="435"/>
      <c r="BU2464" s="435"/>
      <c r="BV2464" s="435"/>
      <c r="BW2464" s="435"/>
      <c r="BX2464" s="435"/>
      <c r="BY2464" s="435"/>
      <c r="BZ2464" s="435"/>
      <c r="CA2464" s="435"/>
      <c r="CB2464" s="435"/>
      <c r="CC2464" s="435"/>
      <c r="CD2464" s="435"/>
      <c r="CE2464" s="435"/>
      <c r="CF2464" s="435"/>
      <c r="CG2464" s="435"/>
      <c r="CH2464" s="435"/>
      <c r="CI2464" s="435"/>
      <c r="CJ2464" s="435"/>
      <c r="CK2464" s="435"/>
      <c r="CL2464" s="435"/>
      <c r="CM2464" s="435"/>
      <c r="CN2464" s="435"/>
      <c r="CO2464" s="435"/>
      <c r="CP2464" s="435"/>
      <c r="CQ2464" s="435"/>
      <c r="CR2464" s="435"/>
      <c r="CS2464" s="435"/>
      <c r="CT2464" s="435"/>
      <c r="CU2464" s="435"/>
      <c r="CV2464" s="435"/>
      <c r="CW2464" s="435"/>
      <c r="CX2464" s="435"/>
      <c r="CY2464" s="435"/>
      <c r="CZ2464" s="435"/>
      <c r="DA2464" s="435"/>
      <c r="DB2464" s="435"/>
      <c r="DC2464" s="435"/>
      <c r="DD2464" s="435"/>
      <c r="DE2464" s="435"/>
      <c r="DF2464" s="435"/>
      <c r="DG2464" s="435"/>
      <c r="DH2464" s="435"/>
      <c r="DI2464" s="435"/>
      <c r="DJ2464" s="435"/>
      <c r="DK2464" s="435"/>
      <c r="DL2464" s="435"/>
      <c r="DM2464" s="435"/>
      <c r="DN2464" s="435"/>
      <c r="DO2464" s="435"/>
      <c r="DP2464" s="435"/>
      <c r="DQ2464" s="435"/>
      <c r="DR2464" s="435"/>
      <c r="DS2464" s="435"/>
      <c r="DT2464" s="435"/>
      <c r="DU2464" s="435"/>
      <c r="DV2464" s="435"/>
      <c r="DW2464" s="435"/>
      <c r="DX2464" s="435"/>
      <c r="DY2464" s="435"/>
      <c r="DZ2464" s="435"/>
      <c r="EA2464" s="435"/>
      <c r="EB2464" s="435"/>
      <c r="EC2464" s="435"/>
      <c r="ED2464" s="435"/>
      <c r="EE2464" s="435"/>
      <c r="EF2464" s="435"/>
      <c r="EG2464" s="435"/>
      <c r="EH2464" s="435"/>
      <c r="EI2464" s="435"/>
      <c r="EJ2464" s="435"/>
      <c r="EK2464" s="435"/>
      <c r="EL2464" s="435"/>
      <c r="EM2464" s="435"/>
      <c r="EN2464" s="435"/>
      <c r="EO2464" s="435"/>
      <c r="EP2464" s="435"/>
      <c r="EQ2464" s="435"/>
      <c r="ER2464" s="435"/>
      <c r="ES2464" s="435"/>
      <c r="ET2464" s="435"/>
      <c r="EU2464" s="435"/>
      <c r="EV2464" s="435"/>
      <c r="EW2464" s="435"/>
      <c r="EX2464" s="435"/>
      <c r="EY2464" s="435"/>
      <c r="EZ2464" s="435"/>
      <c r="FA2464" s="435"/>
      <c r="FB2464" s="435"/>
      <c r="FC2464" s="435"/>
      <c r="FD2464" s="435"/>
      <c r="FE2464" s="435"/>
      <c r="FF2464" s="435"/>
      <c r="FG2464" s="435"/>
      <c r="FH2464" s="435"/>
      <c r="FI2464" s="435"/>
      <c r="FJ2464" s="435"/>
      <c r="FK2464" s="435"/>
      <c r="FL2464" s="435"/>
      <c r="FM2464" s="435"/>
      <c r="FN2464" s="435"/>
      <c r="FO2464" s="435"/>
      <c r="FP2464" s="435"/>
      <c r="FQ2464" s="435"/>
      <c r="FR2464" s="435"/>
      <c r="FS2464" s="435"/>
      <c r="FT2464" s="435"/>
      <c r="FU2464" s="435"/>
      <c r="FV2464" s="435"/>
      <c r="FW2464" s="435"/>
      <c r="FX2464" s="435"/>
      <c r="FY2464" s="435"/>
      <c r="FZ2464" s="435"/>
      <c r="GA2464" s="435"/>
      <c r="GB2464" s="435"/>
      <c r="GC2464" s="435"/>
      <c r="GD2464" s="435"/>
      <c r="GE2464" s="435"/>
      <c r="GF2464" s="435"/>
      <c r="GG2464" s="435"/>
      <c r="GH2464" s="435"/>
      <c r="GI2464" s="435"/>
      <c r="GJ2464" s="435"/>
      <c r="GK2464" s="435"/>
      <c r="GL2464" s="435"/>
      <c r="GM2464" s="435"/>
      <c r="GN2464" s="435"/>
      <c r="GO2464" s="435"/>
      <c r="GP2464" s="435"/>
      <c r="GQ2464" s="435"/>
      <c r="GR2464" s="435"/>
      <c r="GS2464" s="435"/>
      <c r="GT2464" s="435"/>
      <c r="GU2464" s="435"/>
      <c r="GV2464" s="435"/>
      <c r="GW2464" s="435"/>
      <c r="GX2464" s="435"/>
      <c r="GY2464" s="435"/>
      <c r="GZ2464" s="435"/>
      <c r="HA2464" s="435"/>
      <c r="HB2464" s="435"/>
      <c r="HC2464" s="435"/>
      <c r="HD2464" s="435"/>
      <c r="HE2464" s="435"/>
      <c r="HF2464" s="435"/>
    </row>
    <row r="2465" spans="1:214" s="436" customFormat="1" x14ac:dyDescent="0.25">
      <c r="A2465" s="280">
        <v>46046</v>
      </c>
      <c r="B2465" s="281">
        <v>4183608172</v>
      </c>
      <c r="C2465" s="328" t="s">
        <v>15180</v>
      </c>
      <c r="D2465" s="280">
        <v>46057</v>
      </c>
      <c r="E2465" s="426"/>
      <c r="F2465" s="328"/>
      <c r="G2465" s="427" t="s">
        <v>15368</v>
      </c>
      <c r="H2465" s="426"/>
      <c r="I2465" s="281" t="s">
        <v>15739</v>
      </c>
      <c r="J2465" s="281" t="s">
        <v>7228</v>
      </c>
      <c r="K2465" s="281" t="s">
        <v>27</v>
      </c>
      <c r="L2465" s="287" t="str">
        <f>VLOOKUP($K2465,[1]TONG_SL!$A$1:$D$65536,2,0)</f>
        <v>Chân giò heo muối 300g</v>
      </c>
      <c r="M2465" s="428"/>
      <c r="N2465" s="287" t="str">
        <f t="shared" si="274"/>
        <v>K-C6</v>
      </c>
      <c r="O2465" s="429"/>
      <c r="P2465" s="429"/>
      <c r="Q2465" s="287" t="str">
        <f>VLOOKUP(K2465,TONG_SL!$A:$D,3,0)</f>
        <v>Túi</v>
      </c>
      <c r="R2465" s="430">
        <v>20</v>
      </c>
      <c r="S2465" s="444"/>
      <c r="T2465" s="444">
        <f>VLOOKUP(VLOOKUP(G2465,Ma_KH!$A:$R,18,0)&amp;K2465,Gia_MB!$A:$F,6,0)</f>
        <v>73431</v>
      </c>
      <c r="U2465" s="445">
        <f t="shared" si="275"/>
        <v>1468620</v>
      </c>
      <c r="V2465" s="444"/>
      <c r="W2465" s="446">
        <f t="shared" si="276"/>
        <v>0</v>
      </c>
      <c r="X2465" s="447" t="str">
        <f t="shared" si="277"/>
        <v>8</v>
      </c>
      <c r="Y2465" s="444"/>
      <c r="Z2465" s="445">
        <f t="shared" si="278"/>
        <v>117489.60000000001</v>
      </c>
      <c r="AA2465" s="448">
        <f>VLOOKUP(G2465,Ma_KH!$A:$R,14,0)</f>
        <v>60</v>
      </c>
      <c r="AB2465" s="435"/>
      <c r="AC2465" s="435"/>
      <c r="AD2465" s="435"/>
      <c r="AE2465" s="435"/>
      <c r="AF2465" s="435"/>
      <c r="AG2465" s="435"/>
      <c r="AH2465" s="435"/>
      <c r="AI2465" s="435"/>
      <c r="AJ2465" s="435"/>
      <c r="AK2465" s="435"/>
      <c r="AL2465" s="435"/>
      <c r="AM2465" s="435"/>
      <c r="AN2465" s="435"/>
      <c r="AO2465" s="435"/>
      <c r="AP2465" s="435"/>
      <c r="AQ2465" s="435"/>
      <c r="AR2465" s="435"/>
      <c r="AS2465" s="435"/>
      <c r="AT2465" s="435"/>
      <c r="AU2465" s="435"/>
      <c r="AV2465" s="435"/>
      <c r="AW2465" s="435"/>
      <c r="AX2465" s="435"/>
      <c r="AY2465" s="435"/>
      <c r="AZ2465" s="435"/>
      <c r="BA2465" s="435"/>
      <c r="BB2465" s="435"/>
      <c r="BC2465" s="435"/>
      <c r="BD2465" s="435"/>
      <c r="BE2465" s="435"/>
      <c r="BF2465" s="435"/>
      <c r="BG2465" s="435"/>
      <c r="BH2465" s="435"/>
      <c r="BI2465" s="435"/>
      <c r="BJ2465" s="435"/>
      <c r="BK2465" s="435"/>
      <c r="BL2465" s="435"/>
      <c r="BM2465" s="435"/>
      <c r="BN2465" s="435"/>
      <c r="BO2465" s="435"/>
      <c r="BP2465" s="435"/>
      <c r="BQ2465" s="435"/>
      <c r="BR2465" s="435"/>
      <c r="BS2465" s="435"/>
      <c r="BT2465" s="435"/>
      <c r="BU2465" s="435"/>
      <c r="BV2465" s="435"/>
      <c r="BW2465" s="435"/>
      <c r="BX2465" s="435"/>
      <c r="BY2465" s="435"/>
      <c r="BZ2465" s="435"/>
      <c r="CA2465" s="435"/>
      <c r="CB2465" s="435"/>
      <c r="CC2465" s="435"/>
      <c r="CD2465" s="435"/>
      <c r="CE2465" s="435"/>
      <c r="CF2465" s="435"/>
      <c r="CG2465" s="435"/>
      <c r="CH2465" s="435"/>
      <c r="CI2465" s="435"/>
      <c r="CJ2465" s="435"/>
      <c r="CK2465" s="435"/>
      <c r="CL2465" s="435"/>
      <c r="CM2465" s="435"/>
      <c r="CN2465" s="435"/>
      <c r="CO2465" s="435"/>
      <c r="CP2465" s="435"/>
      <c r="CQ2465" s="435"/>
      <c r="CR2465" s="435"/>
      <c r="CS2465" s="435"/>
      <c r="CT2465" s="435"/>
      <c r="CU2465" s="435"/>
      <c r="CV2465" s="435"/>
      <c r="CW2465" s="435"/>
      <c r="CX2465" s="435"/>
      <c r="CY2465" s="435"/>
      <c r="CZ2465" s="435"/>
      <c r="DA2465" s="435"/>
      <c r="DB2465" s="435"/>
      <c r="DC2465" s="435"/>
      <c r="DD2465" s="435"/>
      <c r="DE2465" s="435"/>
      <c r="DF2465" s="435"/>
      <c r="DG2465" s="435"/>
      <c r="DH2465" s="435"/>
      <c r="DI2465" s="435"/>
      <c r="DJ2465" s="435"/>
      <c r="DK2465" s="435"/>
      <c r="DL2465" s="435"/>
      <c r="DM2465" s="435"/>
      <c r="DN2465" s="435"/>
      <c r="DO2465" s="435"/>
      <c r="DP2465" s="435"/>
      <c r="DQ2465" s="435"/>
      <c r="DR2465" s="435"/>
      <c r="DS2465" s="435"/>
      <c r="DT2465" s="435"/>
      <c r="DU2465" s="435"/>
      <c r="DV2465" s="435"/>
      <c r="DW2465" s="435"/>
      <c r="DX2465" s="435"/>
      <c r="DY2465" s="435"/>
      <c r="DZ2465" s="435"/>
      <c r="EA2465" s="435"/>
      <c r="EB2465" s="435"/>
      <c r="EC2465" s="435"/>
      <c r="ED2465" s="435"/>
      <c r="EE2465" s="435"/>
      <c r="EF2465" s="435"/>
      <c r="EG2465" s="435"/>
      <c r="EH2465" s="435"/>
      <c r="EI2465" s="435"/>
      <c r="EJ2465" s="435"/>
      <c r="EK2465" s="435"/>
      <c r="EL2465" s="435"/>
      <c r="EM2465" s="435"/>
      <c r="EN2465" s="435"/>
      <c r="EO2465" s="435"/>
      <c r="EP2465" s="435"/>
      <c r="EQ2465" s="435"/>
      <c r="ER2465" s="435"/>
      <c r="ES2465" s="435"/>
      <c r="ET2465" s="435"/>
      <c r="EU2465" s="435"/>
      <c r="EV2465" s="435"/>
      <c r="EW2465" s="435"/>
      <c r="EX2465" s="435"/>
      <c r="EY2465" s="435"/>
      <c r="EZ2465" s="435"/>
      <c r="FA2465" s="435"/>
      <c r="FB2465" s="435"/>
      <c r="FC2465" s="435"/>
      <c r="FD2465" s="435"/>
      <c r="FE2465" s="435"/>
      <c r="FF2465" s="435"/>
      <c r="FG2465" s="435"/>
      <c r="FH2465" s="435"/>
      <c r="FI2465" s="435"/>
      <c r="FJ2465" s="435"/>
      <c r="FK2465" s="435"/>
      <c r="FL2465" s="435"/>
      <c r="FM2465" s="435"/>
      <c r="FN2465" s="435"/>
      <c r="FO2465" s="435"/>
      <c r="FP2465" s="435"/>
      <c r="FQ2465" s="435"/>
      <c r="FR2465" s="435"/>
      <c r="FS2465" s="435"/>
      <c r="FT2465" s="435"/>
      <c r="FU2465" s="435"/>
      <c r="FV2465" s="435"/>
      <c r="FW2465" s="435"/>
      <c r="FX2465" s="435"/>
      <c r="FY2465" s="435"/>
      <c r="FZ2465" s="435"/>
      <c r="GA2465" s="435"/>
      <c r="GB2465" s="435"/>
      <c r="GC2465" s="435"/>
      <c r="GD2465" s="435"/>
      <c r="GE2465" s="435"/>
      <c r="GF2465" s="435"/>
      <c r="GG2465" s="435"/>
      <c r="GH2465" s="435"/>
      <c r="GI2465" s="435"/>
      <c r="GJ2465" s="435"/>
      <c r="GK2465" s="435"/>
      <c r="GL2465" s="435"/>
      <c r="GM2465" s="435"/>
      <c r="GN2465" s="435"/>
      <c r="GO2465" s="435"/>
      <c r="GP2465" s="435"/>
      <c r="GQ2465" s="435"/>
      <c r="GR2465" s="435"/>
      <c r="GS2465" s="435"/>
      <c r="GT2465" s="435"/>
      <c r="GU2465" s="435"/>
      <c r="GV2465" s="435"/>
      <c r="GW2465" s="435"/>
      <c r="GX2465" s="435"/>
      <c r="GY2465" s="435"/>
      <c r="GZ2465" s="435"/>
      <c r="HA2465" s="435"/>
      <c r="HB2465" s="435"/>
      <c r="HC2465" s="435"/>
      <c r="HD2465" s="435"/>
      <c r="HE2465" s="435"/>
      <c r="HF2465" s="435"/>
    </row>
    <row r="2466" spans="1:214" s="436" customFormat="1" x14ac:dyDescent="0.25">
      <c r="A2466" s="280">
        <v>46046</v>
      </c>
      <c r="B2466" s="281">
        <v>4183608215</v>
      </c>
      <c r="C2466" s="328" t="s">
        <v>15180</v>
      </c>
      <c r="D2466" s="280">
        <v>46057</v>
      </c>
      <c r="E2466" s="426"/>
      <c r="F2466" s="328"/>
      <c r="G2466" s="427" t="s">
        <v>15368</v>
      </c>
      <c r="H2466" s="426"/>
      <c r="I2466" s="281" t="s">
        <v>15740</v>
      </c>
      <c r="J2466" s="281" t="s">
        <v>7228</v>
      </c>
      <c r="K2466" s="281" t="s">
        <v>30</v>
      </c>
      <c r="L2466" s="287" t="str">
        <f>VLOOKUP($K2466,[1]TONG_SL!$A$1:$D$65536,2,0)</f>
        <v>Gà muối 500g</v>
      </c>
      <c r="M2466" s="428"/>
      <c r="N2466" s="287" t="str">
        <f t="shared" si="274"/>
        <v>K-C6</v>
      </c>
      <c r="O2466" s="429"/>
      <c r="P2466" s="429"/>
      <c r="Q2466" s="287" t="str">
        <f>VLOOKUP(K2466,TONG_SL!$A:$D,3,0)</f>
        <v>Túi</v>
      </c>
      <c r="R2466" s="430">
        <v>14</v>
      </c>
      <c r="S2466" s="444"/>
      <c r="T2466" s="444">
        <f>VLOOKUP(VLOOKUP(G2466,Ma_KH!$A:$R,18,0)&amp;K2466,Gia_MB!$A:$F,6,0)</f>
        <v>116611</v>
      </c>
      <c r="U2466" s="445">
        <f t="shared" si="275"/>
        <v>1632554</v>
      </c>
      <c r="V2466" s="444"/>
      <c r="W2466" s="446">
        <f t="shared" si="276"/>
        <v>0</v>
      </c>
      <c r="X2466" s="447" t="str">
        <f t="shared" si="277"/>
        <v>8</v>
      </c>
      <c r="Y2466" s="444"/>
      <c r="Z2466" s="445">
        <f t="shared" si="278"/>
        <v>130604.32</v>
      </c>
      <c r="AA2466" s="448">
        <f>VLOOKUP(G2466,Ma_KH!$A:$R,14,0)</f>
        <v>60</v>
      </c>
      <c r="AB2466" s="435"/>
      <c r="AC2466" s="435"/>
      <c r="AD2466" s="435"/>
      <c r="AE2466" s="435"/>
      <c r="AF2466" s="435"/>
      <c r="AG2466" s="435"/>
      <c r="AH2466" s="435"/>
      <c r="AI2466" s="435"/>
      <c r="AJ2466" s="435"/>
      <c r="AK2466" s="435"/>
      <c r="AL2466" s="435"/>
      <c r="AM2466" s="435"/>
      <c r="AN2466" s="435"/>
      <c r="AO2466" s="435"/>
      <c r="AP2466" s="435"/>
      <c r="AQ2466" s="435"/>
      <c r="AR2466" s="435"/>
      <c r="AS2466" s="435"/>
      <c r="AT2466" s="435"/>
      <c r="AU2466" s="435"/>
      <c r="AV2466" s="435"/>
      <c r="AW2466" s="435"/>
      <c r="AX2466" s="435"/>
      <c r="AY2466" s="435"/>
      <c r="AZ2466" s="435"/>
      <c r="BA2466" s="435"/>
      <c r="BB2466" s="435"/>
      <c r="BC2466" s="435"/>
      <c r="BD2466" s="435"/>
      <c r="BE2466" s="435"/>
      <c r="BF2466" s="435"/>
      <c r="BG2466" s="435"/>
      <c r="BH2466" s="435"/>
      <c r="BI2466" s="435"/>
      <c r="BJ2466" s="435"/>
      <c r="BK2466" s="435"/>
      <c r="BL2466" s="435"/>
      <c r="BM2466" s="435"/>
      <c r="BN2466" s="435"/>
      <c r="BO2466" s="435"/>
      <c r="BP2466" s="435"/>
      <c r="BQ2466" s="435"/>
      <c r="BR2466" s="435"/>
      <c r="BS2466" s="435"/>
      <c r="BT2466" s="435"/>
      <c r="BU2466" s="435"/>
      <c r="BV2466" s="435"/>
      <c r="BW2466" s="435"/>
      <c r="BX2466" s="435"/>
      <c r="BY2466" s="435"/>
      <c r="BZ2466" s="435"/>
      <c r="CA2466" s="435"/>
      <c r="CB2466" s="435"/>
      <c r="CC2466" s="435"/>
      <c r="CD2466" s="435"/>
      <c r="CE2466" s="435"/>
      <c r="CF2466" s="435"/>
      <c r="CG2466" s="435"/>
      <c r="CH2466" s="435"/>
      <c r="CI2466" s="435"/>
      <c r="CJ2466" s="435"/>
      <c r="CK2466" s="435"/>
      <c r="CL2466" s="435"/>
      <c r="CM2466" s="435"/>
      <c r="CN2466" s="435"/>
      <c r="CO2466" s="435"/>
      <c r="CP2466" s="435"/>
      <c r="CQ2466" s="435"/>
      <c r="CR2466" s="435"/>
      <c r="CS2466" s="435"/>
      <c r="CT2466" s="435"/>
      <c r="CU2466" s="435"/>
      <c r="CV2466" s="435"/>
      <c r="CW2466" s="435"/>
      <c r="CX2466" s="435"/>
      <c r="CY2466" s="435"/>
      <c r="CZ2466" s="435"/>
      <c r="DA2466" s="435"/>
      <c r="DB2466" s="435"/>
      <c r="DC2466" s="435"/>
      <c r="DD2466" s="435"/>
      <c r="DE2466" s="435"/>
      <c r="DF2466" s="435"/>
      <c r="DG2466" s="435"/>
      <c r="DH2466" s="435"/>
      <c r="DI2466" s="435"/>
      <c r="DJ2466" s="435"/>
      <c r="DK2466" s="435"/>
      <c r="DL2466" s="435"/>
      <c r="DM2466" s="435"/>
      <c r="DN2466" s="435"/>
      <c r="DO2466" s="435"/>
      <c r="DP2466" s="435"/>
      <c r="DQ2466" s="435"/>
      <c r="DR2466" s="435"/>
      <c r="DS2466" s="435"/>
      <c r="DT2466" s="435"/>
      <c r="DU2466" s="435"/>
      <c r="DV2466" s="435"/>
      <c r="DW2466" s="435"/>
      <c r="DX2466" s="435"/>
      <c r="DY2466" s="435"/>
      <c r="DZ2466" s="435"/>
      <c r="EA2466" s="435"/>
      <c r="EB2466" s="435"/>
      <c r="EC2466" s="435"/>
      <c r="ED2466" s="435"/>
      <c r="EE2466" s="435"/>
      <c r="EF2466" s="435"/>
      <c r="EG2466" s="435"/>
      <c r="EH2466" s="435"/>
      <c r="EI2466" s="435"/>
      <c r="EJ2466" s="435"/>
      <c r="EK2466" s="435"/>
      <c r="EL2466" s="435"/>
      <c r="EM2466" s="435"/>
      <c r="EN2466" s="435"/>
      <c r="EO2466" s="435"/>
      <c r="EP2466" s="435"/>
      <c r="EQ2466" s="435"/>
      <c r="ER2466" s="435"/>
      <c r="ES2466" s="435"/>
      <c r="ET2466" s="435"/>
      <c r="EU2466" s="435"/>
      <c r="EV2466" s="435"/>
      <c r="EW2466" s="435"/>
      <c r="EX2466" s="435"/>
      <c r="EY2466" s="435"/>
      <c r="EZ2466" s="435"/>
      <c r="FA2466" s="435"/>
      <c r="FB2466" s="435"/>
      <c r="FC2466" s="435"/>
      <c r="FD2466" s="435"/>
      <c r="FE2466" s="435"/>
      <c r="FF2466" s="435"/>
      <c r="FG2466" s="435"/>
      <c r="FH2466" s="435"/>
      <c r="FI2466" s="435"/>
      <c r="FJ2466" s="435"/>
      <c r="FK2466" s="435"/>
      <c r="FL2466" s="435"/>
      <c r="FM2466" s="435"/>
      <c r="FN2466" s="435"/>
      <c r="FO2466" s="435"/>
      <c r="FP2466" s="435"/>
      <c r="FQ2466" s="435"/>
      <c r="FR2466" s="435"/>
      <c r="FS2466" s="435"/>
      <c r="FT2466" s="435"/>
      <c r="FU2466" s="435"/>
      <c r="FV2466" s="435"/>
      <c r="FW2466" s="435"/>
      <c r="FX2466" s="435"/>
      <c r="FY2466" s="435"/>
      <c r="FZ2466" s="435"/>
      <c r="GA2466" s="435"/>
      <c r="GB2466" s="435"/>
      <c r="GC2466" s="435"/>
      <c r="GD2466" s="435"/>
      <c r="GE2466" s="435"/>
      <c r="GF2466" s="435"/>
      <c r="GG2466" s="435"/>
      <c r="GH2466" s="435"/>
      <c r="GI2466" s="435"/>
      <c r="GJ2466" s="435"/>
      <c r="GK2466" s="435"/>
      <c r="GL2466" s="435"/>
      <c r="GM2466" s="435"/>
      <c r="GN2466" s="435"/>
      <c r="GO2466" s="435"/>
      <c r="GP2466" s="435"/>
      <c r="GQ2466" s="435"/>
      <c r="GR2466" s="435"/>
      <c r="GS2466" s="435"/>
      <c r="GT2466" s="435"/>
      <c r="GU2466" s="435"/>
      <c r="GV2466" s="435"/>
      <c r="GW2466" s="435"/>
      <c r="GX2466" s="435"/>
      <c r="GY2466" s="435"/>
      <c r="GZ2466" s="435"/>
      <c r="HA2466" s="435"/>
      <c r="HB2466" s="435"/>
      <c r="HC2466" s="435"/>
      <c r="HD2466" s="435"/>
      <c r="HE2466" s="435"/>
      <c r="HF2466" s="435"/>
    </row>
    <row r="2467" spans="1:214" s="451" customFormat="1" x14ac:dyDescent="0.25">
      <c r="A2467" s="216">
        <v>46046</v>
      </c>
      <c r="B2467" s="217">
        <v>4183608215</v>
      </c>
      <c r="C2467" s="218" t="s">
        <v>15180</v>
      </c>
      <c r="D2467" s="216">
        <v>46057</v>
      </c>
      <c r="E2467" s="219"/>
      <c r="F2467" s="218"/>
      <c r="G2467" s="268" t="s">
        <v>15368</v>
      </c>
      <c r="H2467" s="219"/>
      <c r="I2467" s="217" t="s">
        <v>15740</v>
      </c>
      <c r="J2467" s="217" t="s">
        <v>7228</v>
      </c>
      <c r="K2467" s="217" t="s">
        <v>27</v>
      </c>
      <c r="L2467" s="215" t="str">
        <f>VLOOKUP($K2467,[1]TONG_SL!$A$1:$D$65536,2,0)</f>
        <v>Chân giò heo muối 300g</v>
      </c>
      <c r="M2467" s="247"/>
      <c r="N2467" s="215" t="str">
        <f t="shared" si="274"/>
        <v>K-C6</v>
      </c>
      <c r="O2467" s="222"/>
      <c r="P2467" s="222"/>
      <c r="Q2467" s="215" t="str">
        <f>VLOOKUP(K2467,TONG_SL!$A:$D,3,0)</f>
        <v>Túi</v>
      </c>
      <c r="R2467" s="223">
        <v>30</v>
      </c>
      <c r="S2467" s="290"/>
      <c r="T2467" s="290">
        <f>VLOOKUP(VLOOKUP(G2467,Ma_KH!$A:$R,18,0)&amp;K2467,Gia_MB!$A:$F,6,0)</f>
        <v>73431</v>
      </c>
      <c r="U2467" s="450">
        <f t="shared" si="275"/>
        <v>2202930</v>
      </c>
      <c r="V2467" s="290"/>
      <c r="W2467" s="292">
        <f t="shared" si="276"/>
        <v>0</v>
      </c>
      <c r="X2467" s="293" t="str">
        <f t="shared" si="277"/>
        <v>8</v>
      </c>
      <c r="Y2467" s="290"/>
      <c r="Z2467" s="450">
        <f t="shared" si="278"/>
        <v>176234.4</v>
      </c>
      <c r="AA2467" s="294">
        <f>VLOOKUP(G2467,Ma_KH!$A:$R,14,0)</f>
        <v>60</v>
      </c>
      <c r="AB2467" s="227"/>
      <c r="AC2467" s="227"/>
      <c r="AD2467" s="227"/>
      <c r="AE2467" s="227"/>
      <c r="AF2467" s="227"/>
      <c r="AG2467" s="227"/>
      <c r="AH2467" s="227"/>
      <c r="AI2467" s="227"/>
      <c r="AJ2467" s="227"/>
      <c r="AK2467" s="227"/>
      <c r="AL2467" s="227"/>
      <c r="AM2467" s="227"/>
      <c r="AN2467" s="227"/>
      <c r="AO2467" s="227"/>
      <c r="AP2467" s="227"/>
      <c r="AQ2467" s="227"/>
      <c r="AR2467" s="227"/>
      <c r="AS2467" s="227"/>
      <c r="AT2467" s="227"/>
      <c r="AU2467" s="227"/>
      <c r="AV2467" s="227"/>
      <c r="AW2467" s="227"/>
      <c r="AX2467" s="227"/>
      <c r="AY2467" s="227"/>
      <c r="AZ2467" s="227"/>
      <c r="BA2467" s="227"/>
      <c r="BB2467" s="227"/>
      <c r="BC2467" s="227"/>
      <c r="BD2467" s="227"/>
      <c r="BE2467" s="227"/>
      <c r="BF2467" s="227"/>
      <c r="BG2467" s="227"/>
      <c r="BH2467" s="227"/>
      <c r="BI2467" s="227"/>
      <c r="BJ2467" s="227"/>
      <c r="BK2467" s="227"/>
      <c r="BL2467" s="227"/>
      <c r="BM2467" s="227"/>
      <c r="BN2467" s="227"/>
      <c r="BO2467" s="227"/>
      <c r="BP2467" s="227"/>
      <c r="BQ2467" s="227"/>
      <c r="BR2467" s="227"/>
      <c r="BS2467" s="227"/>
      <c r="BT2467" s="227"/>
      <c r="BU2467" s="227"/>
      <c r="BV2467" s="227"/>
      <c r="BW2467" s="227"/>
      <c r="BX2467" s="227"/>
      <c r="BY2467" s="227"/>
      <c r="BZ2467" s="227"/>
      <c r="CA2467" s="227"/>
      <c r="CB2467" s="227"/>
      <c r="CC2467" s="227"/>
      <c r="CD2467" s="227"/>
      <c r="CE2467" s="227"/>
      <c r="CF2467" s="227"/>
      <c r="CG2467" s="227"/>
      <c r="CH2467" s="227"/>
      <c r="CI2467" s="227"/>
      <c r="CJ2467" s="227"/>
      <c r="CK2467" s="227"/>
      <c r="CL2467" s="227"/>
      <c r="CM2467" s="227"/>
      <c r="CN2467" s="227"/>
      <c r="CO2467" s="227"/>
      <c r="CP2467" s="227"/>
      <c r="CQ2467" s="227"/>
      <c r="CR2467" s="227"/>
      <c r="CS2467" s="227"/>
      <c r="CT2467" s="227"/>
      <c r="CU2467" s="227"/>
      <c r="CV2467" s="227"/>
      <c r="CW2467" s="227"/>
      <c r="CX2467" s="227"/>
      <c r="CY2467" s="227"/>
      <c r="CZ2467" s="227"/>
      <c r="DA2467" s="227"/>
      <c r="DB2467" s="227"/>
      <c r="DC2467" s="227"/>
      <c r="DD2467" s="227"/>
      <c r="DE2467" s="227"/>
      <c r="DF2467" s="227"/>
      <c r="DG2467" s="227"/>
      <c r="DH2467" s="227"/>
      <c r="DI2467" s="227"/>
      <c r="DJ2467" s="227"/>
      <c r="DK2467" s="227"/>
      <c r="DL2467" s="227"/>
      <c r="DM2467" s="227"/>
      <c r="DN2467" s="227"/>
      <c r="DO2467" s="227"/>
      <c r="DP2467" s="227"/>
      <c r="DQ2467" s="227"/>
      <c r="DR2467" s="227"/>
      <c r="DS2467" s="227"/>
      <c r="DT2467" s="227"/>
      <c r="DU2467" s="227"/>
      <c r="DV2467" s="227"/>
      <c r="DW2467" s="227"/>
      <c r="DX2467" s="227"/>
      <c r="DY2467" s="227"/>
      <c r="DZ2467" s="227"/>
      <c r="EA2467" s="227"/>
      <c r="EB2467" s="227"/>
      <c r="EC2467" s="227"/>
      <c r="ED2467" s="227"/>
      <c r="EE2467" s="227"/>
      <c r="EF2467" s="227"/>
      <c r="EG2467" s="227"/>
      <c r="EH2467" s="227"/>
      <c r="EI2467" s="227"/>
      <c r="EJ2467" s="227"/>
      <c r="EK2467" s="227"/>
      <c r="EL2467" s="227"/>
      <c r="EM2467" s="227"/>
      <c r="EN2467" s="227"/>
      <c r="EO2467" s="227"/>
      <c r="EP2467" s="227"/>
      <c r="EQ2467" s="227"/>
      <c r="ER2467" s="227"/>
      <c r="ES2467" s="227"/>
      <c r="ET2467" s="227"/>
      <c r="EU2467" s="227"/>
      <c r="EV2467" s="227"/>
      <c r="EW2467" s="227"/>
      <c r="EX2467" s="227"/>
      <c r="EY2467" s="227"/>
      <c r="EZ2467" s="227"/>
      <c r="FA2467" s="227"/>
      <c r="FB2467" s="227"/>
      <c r="FC2467" s="227"/>
      <c r="FD2467" s="227"/>
      <c r="FE2467" s="227"/>
      <c r="FF2467" s="227"/>
      <c r="FG2467" s="227"/>
      <c r="FH2467" s="227"/>
      <c r="FI2467" s="227"/>
      <c r="FJ2467" s="227"/>
      <c r="FK2467" s="227"/>
      <c r="FL2467" s="227"/>
      <c r="FM2467" s="227"/>
      <c r="FN2467" s="227"/>
      <c r="FO2467" s="227"/>
      <c r="FP2467" s="227"/>
      <c r="FQ2467" s="227"/>
      <c r="FR2467" s="227"/>
      <c r="FS2467" s="227"/>
      <c r="FT2467" s="227"/>
      <c r="FU2467" s="227"/>
      <c r="FV2467" s="227"/>
      <c r="FW2467" s="227"/>
      <c r="FX2467" s="227"/>
      <c r="FY2467" s="227"/>
      <c r="FZ2467" s="227"/>
      <c r="GA2467" s="227"/>
      <c r="GB2467" s="227"/>
      <c r="GC2467" s="227"/>
      <c r="GD2467" s="227"/>
      <c r="GE2467" s="227"/>
      <c r="GF2467" s="227"/>
      <c r="GG2467" s="227"/>
      <c r="GH2467" s="227"/>
      <c r="GI2467" s="227"/>
      <c r="GJ2467" s="227"/>
      <c r="GK2467" s="227"/>
      <c r="GL2467" s="227"/>
      <c r="GM2467" s="227"/>
      <c r="GN2467" s="227"/>
      <c r="GO2467" s="227"/>
      <c r="GP2467" s="227"/>
      <c r="GQ2467" s="227"/>
      <c r="GR2467" s="227"/>
      <c r="GS2467" s="227"/>
      <c r="GT2467" s="227"/>
      <c r="GU2467" s="227"/>
      <c r="GV2467" s="227"/>
      <c r="GW2467" s="227"/>
      <c r="GX2467" s="227"/>
      <c r="GY2467" s="227"/>
      <c r="GZ2467" s="227"/>
      <c r="HA2467" s="227"/>
      <c r="HB2467" s="227"/>
      <c r="HC2467" s="227"/>
      <c r="HD2467" s="227"/>
      <c r="HE2467" s="227"/>
      <c r="HF2467" s="227"/>
    </row>
    <row r="2468" spans="1:214" s="436" customFormat="1" x14ac:dyDescent="0.25">
      <c r="A2468" s="280">
        <v>46046</v>
      </c>
      <c r="B2468" s="281">
        <v>4183607658</v>
      </c>
      <c r="C2468" s="328" t="s">
        <v>15180</v>
      </c>
      <c r="D2468" s="280">
        <v>46057</v>
      </c>
      <c r="E2468" s="426"/>
      <c r="F2468" s="328"/>
      <c r="G2468" s="427" t="s">
        <v>15368</v>
      </c>
      <c r="H2468" s="426"/>
      <c r="I2468" s="281" t="s">
        <v>15741</v>
      </c>
      <c r="J2468" s="281" t="s">
        <v>7228</v>
      </c>
      <c r="K2468" s="281" t="s">
        <v>30</v>
      </c>
      <c r="L2468" s="287" t="str">
        <f>VLOOKUP($K2468,[1]TONG_SL!$A$1:$D$65536,2,0)</f>
        <v>Gà muối 500g</v>
      </c>
      <c r="M2468" s="428"/>
      <c r="N2468" s="287" t="str">
        <f t="shared" si="274"/>
        <v>K-C6</v>
      </c>
      <c r="O2468" s="429"/>
      <c r="P2468" s="429"/>
      <c r="Q2468" s="287" t="str">
        <f>VLOOKUP(K2468,TONG_SL!$A:$D,3,0)</f>
        <v>Túi</v>
      </c>
      <c r="R2468" s="430">
        <v>17</v>
      </c>
      <c r="S2468" s="444"/>
      <c r="T2468" s="444">
        <f>VLOOKUP(VLOOKUP(G2468,Ma_KH!$A:$R,18,0)&amp;K2468,Gia_MB!$A:$F,6,0)</f>
        <v>116611</v>
      </c>
      <c r="U2468" s="445">
        <f t="shared" si="275"/>
        <v>1982387</v>
      </c>
      <c r="V2468" s="444"/>
      <c r="W2468" s="446">
        <f t="shared" si="276"/>
        <v>0</v>
      </c>
      <c r="X2468" s="447" t="str">
        <f t="shared" si="277"/>
        <v>8</v>
      </c>
      <c r="Y2468" s="444"/>
      <c r="Z2468" s="445">
        <f t="shared" si="278"/>
        <v>158590.96</v>
      </c>
      <c r="AA2468" s="448">
        <f>VLOOKUP(G2468,Ma_KH!$A:$R,14,0)</f>
        <v>60</v>
      </c>
      <c r="AB2468" s="435"/>
      <c r="AC2468" s="435"/>
      <c r="AD2468" s="435"/>
      <c r="AE2468" s="435"/>
      <c r="AF2468" s="435"/>
      <c r="AG2468" s="435"/>
      <c r="AH2468" s="435"/>
      <c r="AI2468" s="435"/>
      <c r="AJ2468" s="435"/>
      <c r="AK2468" s="435"/>
      <c r="AL2468" s="435"/>
      <c r="AM2468" s="435"/>
      <c r="AN2468" s="435"/>
      <c r="AO2468" s="435"/>
      <c r="AP2468" s="435"/>
      <c r="AQ2468" s="435"/>
      <c r="AR2468" s="435"/>
      <c r="AS2468" s="435"/>
      <c r="AT2468" s="435"/>
      <c r="AU2468" s="435"/>
      <c r="AV2468" s="435"/>
      <c r="AW2468" s="435"/>
      <c r="AX2468" s="435"/>
      <c r="AY2468" s="435"/>
      <c r="AZ2468" s="435"/>
      <c r="BA2468" s="435"/>
      <c r="BB2468" s="435"/>
      <c r="BC2468" s="435"/>
      <c r="BD2468" s="435"/>
      <c r="BE2468" s="435"/>
      <c r="BF2468" s="435"/>
      <c r="BG2468" s="435"/>
      <c r="BH2468" s="435"/>
      <c r="BI2468" s="435"/>
      <c r="BJ2468" s="435"/>
      <c r="BK2468" s="435"/>
      <c r="BL2468" s="435"/>
      <c r="BM2468" s="435"/>
      <c r="BN2468" s="435"/>
      <c r="BO2468" s="435"/>
      <c r="BP2468" s="435"/>
      <c r="BQ2468" s="435"/>
      <c r="BR2468" s="435"/>
      <c r="BS2468" s="435"/>
      <c r="BT2468" s="435"/>
      <c r="BU2468" s="435"/>
      <c r="BV2468" s="435"/>
      <c r="BW2468" s="435"/>
      <c r="BX2468" s="435"/>
      <c r="BY2468" s="435"/>
      <c r="BZ2468" s="435"/>
      <c r="CA2468" s="435"/>
      <c r="CB2468" s="435"/>
      <c r="CC2468" s="435"/>
      <c r="CD2468" s="435"/>
      <c r="CE2468" s="435"/>
      <c r="CF2468" s="435"/>
      <c r="CG2468" s="435"/>
      <c r="CH2468" s="435"/>
      <c r="CI2468" s="435"/>
      <c r="CJ2468" s="435"/>
      <c r="CK2468" s="435"/>
      <c r="CL2468" s="435"/>
      <c r="CM2468" s="435"/>
      <c r="CN2468" s="435"/>
      <c r="CO2468" s="435"/>
      <c r="CP2468" s="435"/>
      <c r="CQ2468" s="435"/>
      <c r="CR2468" s="435"/>
      <c r="CS2468" s="435"/>
      <c r="CT2468" s="435"/>
      <c r="CU2468" s="435"/>
      <c r="CV2468" s="435"/>
      <c r="CW2468" s="435"/>
      <c r="CX2468" s="435"/>
      <c r="CY2468" s="435"/>
      <c r="CZ2468" s="435"/>
      <c r="DA2468" s="435"/>
      <c r="DB2468" s="435"/>
      <c r="DC2468" s="435"/>
      <c r="DD2468" s="435"/>
      <c r="DE2468" s="435"/>
      <c r="DF2468" s="435"/>
      <c r="DG2468" s="435"/>
      <c r="DH2468" s="435"/>
      <c r="DI2468" s="435"/>
      <c r="DJ2468" s="435"/>
      <c r="DK2468" s="435"/>
      <c r="DL2468" s="435"/>
      <c r="DM2468" s="435"/>
      <c r="DN2468" s="435"/>
      <c r="DO2468" s="435"/>
      <c r="DP2468" s="435"/>
      <c r="DQ2468" s="435"/>
      <c r="DR2468" s="435"/>
      <c r="DS2468" s="435"/>
      <c r="DT2468" s="435"/>
      <c r="DU2468" s="435"/>
      <c r="DV2468" s="435"/>
      <c r="DW2468" s="435"/>
      <c r="DX2468" s="435"/>
      <c r="DY2468" s="435"/>
      <c r="DZ2468" s="435"/>
      <c r="EA2468" s="435"/>
      <c r="EB2468" s="435"/>
      <c r="EC2468" s="435"/>
      <c r="ED2468" s="435"/>
      <c r="EE2468" s="435"/>
      <c r="EF2468" s="435"/>
      <c r="EG2468" s="435"/>
      <c r="EH2468" s="435"/>
      <c r="EI2468" s="435"/>
      <c r="EJ2468" s="435"/>
      <c r="EK2468" s="435"/>
      <c r="EL2468" s="435"/>
      <c r="EM2468" s="435"/>
      <c r="EN2468" s="435"/>
      <c r="EO2468" s="435"/>
      <c r="EP2468" s="435"/>
      <c r="EQ2468" s="435"/>
      <c r="ER2468" s="435"/>
      <c r="ES2468" s="435"/>
      <c r="ET2468" s="435"/>
      <c r="EU2468" s="435"/>
      <c r="EV2468" s="435"/>
      <c r="EW2468" s="435"/>
      <c r="EX2468" s="435"/>
      <c r="EY2468" s="435"/>
      <c r="EZ2468" s="435"/>
      <c r="FA2468" s="435"/>
      <c r="FB2468" s="435"/>
      <c r="FC2468" s="435"/>
      <c r="FD2468" s="435"/>
      <c r="FE2468" s="435"/>
      <c r="FF2468" s="435"/>
      <c r="FG2468" s="435"/>
      <c r="FH2468" s="435"/>
      <c r="FI2468" s="435"/>
      <c r="FJ2468" s="435"/>
      <c r="FK2468" s="435"/>
      <c r="FL2468" s="435"/>
      <c r="FM2468" s="435"/>
      <c r="FN2468" s="435"/>
      <c r="FO2468" s="435"/>
      <c r="FP2468" s="435"/>
      <c r="FQ2468" s="435"/>
      <c r="FR2468" s="435"/>
      <c r="FS2468" s="435"/>
      <c r="FT2468" s="435"/>
      <c r="FU2468" s="435"/>
      <c r="FV2468" s="435"/>
      <c r="FW2468" s="435"/>
      <c r="FX2468" s="435"/>
      <c r="FY2468" s="435"/>
      <c r="FZ2468" s="435"/>
      <c r="GA2468" s="435"/>
      <c r="GB2468" s="435"/>
      <c r="GC2468" s="435"/>
      <c r="GD2468" s="435"/>
      <c r="GE2468" s="435"/>
      <c r="GF2468" s="435"/>
      <c r="GG2468" s="435"/>
      <c r="GH2468" s="435"/>
      <c r="GI2468" s="435"/>
      <c r="GJ2468" s="435"/>
      <c r="GK2468" s="435"/>
      <c r="GL2468" s="435"/>
      <c r="GM2468" s="435"/>
      <c r="GN2468" s="435"/>
      <c r="GO2468" s="435"/>
      <c r="GP2468" s="435"/>
      <c r="GQ2468" s="435"/>
      <c r="GR2468" s="435"/>
      <c r="GS2468" s="435"/>
      <c r="GT2468" s="435"/>
      <c r="GU2468" s="435"/>
      <c r="GV2468" s="435"/>
      <c r="GW2468" s="435"/>
      <c r="GX2468" s="435"/>
      <c r="GY2468" s="435"/>
      <c r="GZ2468" s="435"/>
      <c r="HA2468" s="435"/>
      <c r="HB2468" s="435"/>
      <c r="HC2468" s="435"/>
      <c r="HD2468" s="435"/>
      <c r="HE2468" s="435"/>
      <c r="HF2468" s="435"/>
    </row>
    <row r="2469" spans="1:214" s="436" customFormat="1" x14ac:dyDescent="0.25">
      <c r="A2469" s="280">
        <v>46046</v>
      </c>
      <c r="B2469" s="281">
        <v>4183607658</v>
      </c>
      <c r="C2469" s="328" t="s">
        <v>15180</v>
      </c>
      <c r="D2469" s="280">
        <v>46057</v>
      </c>
      <c r="E2469" s="426"/>
      <c r="F2469" s="328"/>
      <c r="G2469" s="427" t="s">
        <v>15368</v>
      </c>
      <c r="H2469" s="426"/>
      <c r="I2469" s="281" t="s">
        <v>15741</v>
      </c>
      <c r="J2469" s="281" t="s">
        <v>7228</v>
      </c>
      <c r="K2469" s="281" t="s">
        <v>27</v>
      </c>
      <c r="L2469" s="287" t="str">
        <f>VLOOKUP($K2469,[1]TONG_SL!$A$1:$D$65536,2,0)</f>
        <v>Chân giò heo muối 300g</v>
      </c>
      <c r="M2469" s="428"/>
      <c r="N2469" s="287" t="str">
        <f t="shared" ref="N2469:N2532" si="279">IF($B2469&lt;&gt;"","K-C6","")</f>
        <v>K-C6</v>
      </c>
      <c r="O2469" s="429"/>
      <c r="P2469" s="429"/>
      <c r="Q2469" s="287" t="str">
        <f>VLOOKUP(K2469,TONG_SL!$A:$D,3,0)</f>
        <v>Túi</v>
      </c>
      <c r="R2469" s="430">
        <v>15</v>
      </c>
      <c r="S2469" s="444"/>
      <c r="T2469" s="444">
        <f>VLOOKUP(VLOOKUP(G2469,Ma_KH!$A:$R,18,0)&amp;K2469,Gia_MB!$A:$F,6,0)</f>
        <v>73431</v>
      </c>
      <c r="U2469" s="445">
        <f t="shared" si="275"/>
        <v>1101465</v>
      </c>
      <c r="V2469" s="444"/>
      <c r="W2469" s="446">
        <f t="shared" si="276"/>
        <v>0</v>
      </c>
      <c r="X2469" s="447" t="str">
        <f t="shared" si="277"/>
        <v>8</v>
      </c>
      <c r="Y2469" s="444"/>
      <c r="Z2469" s="445">
        <f t="shared" si="278"/>
        <v>88117.2</v>
      </c>
      <c r="AA2469" s="448">
        <f>VLOOKUP(G2469,Ma_KH!$A:$R,14,0)</f>
        <v>60</v>
      </c>
      <c r="AB2469" s="435"/>
      <c r="AC2469" s="435"/>
      <c r="AD2469" s="435"/>
      <c r="AE2469" s="435"/>
      <c r="AF2469" s="435"/>
      <c r="AG2469" s="435"/>
      <c r="AH2469" s="435"/>
      <c r="AI2469" s="435"/>
      <c r="AJ2469" s="435"/>
      <c r="AK2469" s="435"/>
      <c r="AL2469" s="435"/>
      <c r="AM2469" s="435"/>
      <c r="AN2469" s="435"/>
      <c r="AO2469" s="435"/>
      <c r="AP2469" s="435"/>
      <c r="AQ2469" s="435"/>
      <c r="AR2469" s="435"/>
      <c r="AS2469" s="435"/>
      <c r="AT2469" s="435"/>
      <c r="AU2469" s="435"/>
      <c r="AV2469" s="435"/>
      <c r="AW2469" s="435"/>
      <c r="AX2469" s="435"/>
      <c r="AY2469" s="435"/>
      <c r="AZ2469" s="435"/>
      <c r="BA2469" s="435"/>
      <c r="BB2469" s="435"/>
      <c r="BC2469" s="435"/>
      <c r="BD2469" s="435"/>
      <c r="BE2469" s="435"/>
      <c r="BF2469" s="435"/>
      <c r="BG2469" s="435"/>
      <c r="BH2469" s="435"/>
      <c r="BI2469" s="435"/>
      <c r="BJ2469" s="435"/>
      <c r="BK2469" s="435"/>
      <c r="BL2469" s="435"/>
      <c r="BM2469" s="435"/>
      <c r="BN2469" s="435"/>
      <c r="BO2469" s="435"/>
      <c r="BP2469" s="435"/>
      <c r="BQ2469" s="435"/>
      <c r="BR2469" s="435"/>
      <c r="BS2469" s="435"/>
      <c r="BT2469" s="435"/>
      <c r="BU2469" s="435"/>
      <c r="BV2469" s="435"/>
      <c r="BW2469" s="435"/>
      <c r="BX2469" s="435"/>
      <c r="BY2469" s="435"/>
      <c r="BZ2469" s="435"/>
      <c r="CA2469" s="435"/>
      <c r="CB2469" s="435"/>
      <c r="CC2469" s="435"/>
      <c r="CD2469" s="435"/>
      <c r="CE2469" s="435"/>
      <c r="CF2469" s="435"/>
      <c r="CG2469" s="435"/>
      <c r="CH2469" s="435"/>
      <c r="CI2469" s="435"/>
      <c r="CJ2469" s="435"/>
      <c r="CK2469" s="435"/>
      <c r="CL2469" s="435"/>
      <c r="CM2469" s="435"/>
      <c r="CN2469" s="435"/>
      <c r="CO2469" s="435"/>
      <c r="CP2469" s="435"/>
      <c r="CQ2469" s="435"/>
      <c r="CR2469" s="435"/>
      <c r="CS2469" s="435"/>
      <c r="CT2469" s="435"/>
      <c r="CU2469" s="435"/>
      <c r="CV2469" s="435"/>
      <c r="CW2469" s="435"/>
      <c r="CX2469" s="435"/>
      <c r="CY2469" s="435"/>
      <c r="CZ2469" s="435"/>
      <c r="DA2469" s="435"/>
      <c r="DB2469" s="435"/>
      <c r="DC2469" s="435"/>
      <c r="DD2469" s="435"/>
      <c r="DE2469" s="435"/>
      <c r="DF2469" s="435"/>
      <c r="DG2469" s="435"/>
      <c r="DH2469" s="435"/>
      <c r="DI2469" s="435"/>
      <c r="DJ2469" s="435"/>
      <c r="DK2469" s="435"/>
      <c r="DL2469" s="435"/>
      <c r="DM2469" s="435"/>
      <c r="DN2469" s="435"/>
      <c r="DO2469" s="435"/>
      <c r="DP2469" s="435"/>
      <c r="DQ2469" s="435"/>
      <c r="DR2469" s="435"/>
      <c r="DS2469" s="435"/>
      <c r="DT2469" s="435"/>
      <c r="DU2469" s="435"/>
      <c r="DV2469" s="435"/>
      <c r="DW2469" s="435"/>
      <c r="DX2469" s="435"/>
      <c r="DY2469" s="435"/>
      <c r="DZ2469" s="435"/>
      <c r="EA2469" s="435"/>
      <c r="EB2469" s="435"/>
      <c r="EC2469" s="435"/>
      <c r="ED2469" s="435"/>
      <c r="EE2469" s="435"/>
      <c r="EF2469" s="435"/>
      <c r="EG2469" s="435"/>
      <c r="EH2469" s="435"/>
      <c r="EI2469" s="435"/>
      <c r="EJ2469" s="435"/>
      <c r="EK2469" s="435"/>
      <c r="EL2469" s="435"/>
      <c r="EM2469" s="435"/>
      <c r="EN2469" s="435"/>
      <c r="EO2469" s="435"/>
      <c r="EP2469" s="435"/>
      <c r="EQ2469" s="435"/>
      <c r="ER2469" s="435"/>
      <c r="ES2469" s="435"/>
      <c r="ET2469" s="435"/>
      <c r="EU2469" s="435"/>
      <c r="EV2469" s="435"/>
      <c r="EW2469" s="435"/>
      <c r="EX2469" s="435"/>
      <c r="EY2469" s="435"/>
      <c r="EZ2469" s="435"/>
      <c r="FA2469" s="435"/>
      <c r="FB2469" s="435"/>
      <c r="FC2469" s="435"/>
      <c r="FD2469" s="435"/>
      <c r="FE2469" s="435"/>
      <c r="FF2469" s="435"/>
      <c r="FG2469" s="435"/>
      <c r="FH2469" s="435"/>
      <c r="FI2469" s="435"/>
      <c r="FJ2469" s="435"/>
      <c r="FK2469" s="435"/>
      <c r="FL2469" s="435"/>
      <c r="FM2469" s="435"/>
      <c r="FN2469" s="435"/>
      <c r="FO2469" s="435"/>
      <c r="FP2469" s="435"/>
      <c r="FQ2469" s="435"/>
      <c r="FR2469" s="435"/>
      <c r="FS2469" s="435"/>
      <c r="FT2469" s="435"/>
      <c r="FU2469" s="435"/>
      <c r="FV2469" s="435"/>
      <c r="FW2469" s="435"/>
      <c r="FX2469" s="435"/>
      <c r="FY2469" s="435"/>
      <c r="FZ2469" s="435"/>
      <c r="GA2469" s="435"/>
      <c r="GB2469" s="435"/>
      <c r="GC2469" s="435"/>
      <c r="GD2469" s="435"/>
      <c r="GE2469" s="435"/>
      <c r="GF2469" s="435"/>
      <c r="GG2469" s="435"/>
      <c r="GH2469" s="435"/>
      <c r="GI2469" s="435"/>
      <c r="GJ2469" s="435"/>
      <c r="GK2469" s="435"/>
      <c r="GL2469" s="435"/>
      <c r="GM2469" s="435"/>
      <c r="GN2469" s="435"/>
      <c r="GO2469" s="435"/>
      <c r="GP2469" s="435"/>
      <c r="GQ2469" s="435"/>
      <c r="GR2469" s="435"/>
      <c r="GS2469" s="435"/>
      <c r="GT2469" s="435"/>
      <c r="GU2469" s="435"/>
      <c r="GV2469" s="435"/>
      <c r="GW2469" s="435"/>
      <c r="GX2469" s="435"/>
      <c r="GY2469" s="435"/>
      <c r="GZ2469" s="435"/>
      <c r="HA2469" s="435"/>
      <c r="HB2469" s="435"/>
      <c r="HC2469" s="435"/>
      <c r="HD2469" s="435"/>
      <c r="HE2469" s="435"/>
      <c r="HF2469" s="435"/>
    </row>
    <row r="2470" spans="1:214" x14ac:dyDescent="0.25">
      <c r="A2470" s="280">
        <v>46046</v>
      </c>
      <c r="B2470" s="281">
        <v>4183608171</v>
      </c>
      <c r="C2470" s="328" t="s">
        <v>15180</v>
      </c>
      <c r="D2470" s="280">
        <v>46057</v>
      </c>
      <c r="E2470" s="219"/>
      <c r="F2470" s="218"/>
      <c r="G2470" s="268" t="s">
        <v>15368</v>
      </c>
      <c r="H2470" s="219"/>
      <c r="I2470" s="217" t="s">
        <v>15742</v>
      </c>
      <c r="J2470" s="217" t="s">
        <v>7228</v>
      </c>
      <c r="K2470" s="217" t="s">
        <v>30</v>
      </c>
      <c r="L2470" s="215" t="str">
        <f>VLOOKUP($K2470,[1]TONG_SL!$A$1:$D$65536,2,0)</f>
        <v>Gà muối 500g</v>
      </c>
      <c r="M2470" s="247"/>
      <c r="N2470" s="215" t="str">
        <f t="shared" si="279"/>
        <v>K-C6</v>
      </c>
      <c r="O2470" s="222"/>
      <c r="P2470" s="222"/>
      <c r="Q2470" s="215" t="str">
        <f>VLOOKUP(K2470,TONG_SL!$A:$D,3,0)</f>
        <v>Túi</v>
      </c>
      <c r="R2470" s="223">
        <v>8</v>
      </c>
      <c r="S2470" s="290"/>
      <c r="T2470" s="290">
        <f>VLOOKUP(VLOOKUP(G2470,Ma_KH!$A:$R,18,0)&amp;K2470,Gia_MB!$A:$F,6,0)</f>
        <v>116611</v>
      </c>
      <c r="U2470" s="291">
        <f t="shared" si="275"/>
        <v>932888</v>
      </c>
      <c r="V2470" s="290"/>
      <c r="W2470" s="292">
        <f t="shared" si="276"/>
        <v>0</v>
      </c>
      <c r="X2470" s="293" t="str">
        <f t="shared" si="277"/>
        <v>8</v>
      </c>
      <c r="Y2470" s="290"/>
      <c r="Z2470" s="291">
        <f t="shared" si="278"/>
        <v>74631.040000000008</v>
      </c>
      <c r="AA2470" s="294">
        <f>VLOOKUP(G2470,Ma_KH!$A:$R,14,0)</f>
        <v>60</v>
      </c>
    </row>
    <row r="2471" spans="1:214" x14ac:dyDescent="0.25">
      <c r="A2471" s="280">
        <v>46046</v>
      </c>
      <c r="B2471" s="281">
        <v>4183608171</v>
      </c>
      <c r="C2471" s="328" t="s">
        <v>15180</v>
      </c>
      <c r="D2471" s="280">
        <v>46057</v>
      </c>
      <c r="E2471" s="219"/>
      <c r="F2471" s="218"/>
      <c r="G2471" s="268" t="s">
        <v>15368</v>
      </c>
      <c r="H2471" s="219"/>
      <c r="I2471" s="217" t="s">
        <v>15742</v>
      </c>
      <c r="J2471" s="217" t="s">
        <v>7228</v>
      </c>
      <c r="K2471" s="217" t="s">
        <v>32</v>
      </c>
      <c r="L2471" s="215" t="str">
        <f>VLOOKUP($K2471,[1]TONG_SL!$A$1:$D$65536,2,0)</f>
        <v>Giò Tai Lưỡi Xào 250g</v>
      </c>
      <c r="M2471" s="247"/>
      <c r="N2471" s="215" t="str">
        <f t="shared" si="279"/>
        <v>K-C6</v>
      </c>
      <c r="O2471" s="222"/>
      <c r="P2471" s="222"/>
      <c r="Q2471" s="215" t="str">
        <f>VLOOKUP(K2471,TONG_SL!$A:$D,3,0)</f>
        <v>Túi</v>
      </c>
      <c r="R2471" s="223">
        <v>5</v>
      </c>
      <c r="S2471" s="290"/>
      <c r="T2471" s="290">
        <f>VLOOKUP(VLOOKUP(G2471,Ma_KH!$A:$R,18,0)&amp;K2471,Gia_MB!$A:$F,6,0)</f>
        <v>50182</v>
      </c>
      <c r="U2471" s="291">
        <f t="shared" si="275"/>
        <v>250910</v>
      </c>
      <c r="V2471" s="290"/>
      <c r="W2471" s="292">
        <f t="shared" si="276"/>
        <v>0</v>
      </c>
      <c r="X2471" s="293" t="str">
        <f t="shared" si="277"/>
        <v>8</v>
      </c>
      <c r="Y2471" s="290"/>
      <c r="Z2471" s="291">
        <f t="shared" si="278"/>
        <v>20072.8</v>
      </c>
      <c r="AA2471" s="294">
        <f>VLOOKUP(G2471,Ma_KH!$A:$R,14,0)</f>
        <v>60</v>
      </c>
    </row>
    <row r="2472" spans="1:214" x14ac:dyDescent="0.25">
      <c r="A2472" s="280">
        <v>46046</v>
      </c>
      <c r="B2472" s="281">
        <v>4183608171</v>
      </c>
      <c r="C2472" s="328" t="s">
        <v>15180</v>
      </c>
      <c r="D2472" s="280">
        <v>46057</v>
      </c>
      <c r="E2472" s="219"/>
      <c r="F2472" s="218"/>
      <c r="G2472" s="268" t="s">
        <v>15368</v>
      </c>
      <c r="H2472" s="219"/>
      <c r="I2472" s="217" t="s">
        <v>15742</v>
      </c>
      <c r="J2472" s="217" t="s">
        <v>7228</v>
      </c>
      <c r="K2472" s="217" t="s">
        <v>27</v>
      </c>
      <c r="L2472" s="215" t="str">
        <f>VLOOKUP($K2472,[1]TONG_SL!$A$1:$D$65536,2,0)</f>
        <v>Chân giò heo muối 300g</v>
      </c>
      <c r="M2472" s="247"/>
      <c r="N2472" s="215" t="str">
        <f t="shared" si="279"/>
        <v>K-C6</v>
      </c>
      <c r="O2472" s="222"/>
      <c r="P2472" s="222"/>
      <c r="Q2472" s="215" t="str">
        <f>VLOOKUP(K2472,TONG_SL!$A:$D,3,0)</f>
        <v>Túi</v>
      </c>
      <c r="R2472" s="223">
        <v>15</v>
      </c>
      <c r="S2472" s="290"/>
      <c r="T2472" s="290">
        <f>VLOOKUP(VLOOKUP(G2472,Ma_KH!$A:$R,18,0)&amp;K2472,Gia_MB!$A:$F,6,0)</f>
        <v>73431</v>
      </c>
      <c r="U2472" s="291">
        <f t="shared" si="275"/>
        <v>1101465</v>
      </c>
      <c r="V2472" s="290"/>
      <c r="W2472" s="292">
        <f t="shared" si="276"/>
        <v>0</v>
      </c>
      <c r="X2472" s="293" t="str">
        <f t="shared" si="277"/>
        <v>8</v>
      </c>
      <c r="Y2472" s="290"/>
      <c r="Z2472" s="291">
        <f t="shared" si="278"/>
        <v>88117.2</v>
      </c>
      <c r="AA2472" s="294">
        <f>VLOOKUP(G2472,Ma_KH!$A:$R,14,0)</f>
        <v>60</v>
      </c>
    </row>
    <row r="2473" spans="1:214" x14ac:dyDescent="0.25">
      <c r="A2473" s="280">
        <v>46046</v>
      </c>
      <c r="B2473" s="281">
        <v>4183608171</v>
      </c>
      <c r="C2473" s="328" t="s">
        <v>15180</v>
      </c>
      <c r="D2473" s="280">
        <v>46057</v>
      </c>
      <c r="E2473" s="219"/>
      <c r="F2473" s="218"/>
      <c r="G2473" s="268" t="s">
        <v>15368</v>
      </c>
      <c r="H2473" s="219"/>
      <c r="I2473" s="217" t="s">
        <v>15742</v>
      </c>
      <c r="J2473" s="217" t="s">
        <v>7228</v>
      </c>
      <c r="K2473" s="217" t="s">
        <v>48</v>
      </c>
      <c r="L2473" s="215" t="str">
        <f>VLOOKUP($K2473,[1]TONG_SL!$A$1:$D$65536,2,0)</f>
        <v>Mọc Nấm Hương 250g</v>
      </c>
      <c r="M2473" s="247"/>
      <c r="N2473" s="215" t="str">
        <f t="shared" si="279"/>
        <v>K-C6</v>
      </c>
      <c r="O2473" s="222"/>
      <c r="P2473" s="222"/>
      <c r="Q2473" s="215" t="str">
        <f>VLOOKUP(K2473,TONG_SL!$A:$D,3,0)</f>
        <v>Túi</v>
      </c>
      <c r="R2473" s="223">
        <v>1</v>
      </c>
      <c r="S2473" s="290"/>
      <c r="T2473" s="290">
        <f>VLOOKUP(VLOOKUP(G2473,Ma_KH!$A:$R,18,0)&amp;K2473,Gia_MB!$A:$F,6,0)</f>
        <v>46000</v>
      </c>
      <c r="U2473" s="291">
        <f t="shared" si="275"/>
        <v>46000</v>
      </c>
      <c r="V2473" s="290"/>
      <c r="W2473" s="292">
        <f t="shared" si="276"/>
        <v>0</v>
      </c>
      <c r="X2473" s="293" t="str">
        <f t="shared" si="277"/>
        <v>8</v>
      </c>
      <c r="Y2473" s="290"/>
      <c r="Z2473" s="291">
        <f t="shared" si="278"/>
        <v>3680</v>
      </c>
      <c r="AA2473" s="294">
        <f>VLOOKUP(G2473,Ma_KH!$A:$R,14,0)</f>
        <v>60</v>
      </c>
    </row>
    <row r="2474" spans="1:214" x14ac:dyDescent="0.25">
      <c r="A2474" s="280">
        <v>46046</v>
      </c>
      <c r="B2474" s="281">
        <v>4183608171</v>
      </c>
      <c r="C2474" s="328" t="s">
        <v>15180</v>
      </c>
      <c r="D2474" s="280">
        <v>46057</v>
      </c>
      <c r="E2474" s="219"/>
      <c r="F2474" s="218"/>
      <c r="G2474" s="268" t="s">
        <v>15368</v>
      </c>
      <c r="H2474" s="219"/>
      <c r="I2474" s="217" t="s">
        <v>15742</v>
      </c>
      <c r="J2474" s="217" t="s">
        <v>7228</v>
      </c>
      <c r="K2474" s="217" t="s">
        <v>34</v>
      </c>
      <c r="L2474" s="215" t="str">
        <f>VLOOKUP($K2474,[1]TONG_SL!$A$1:$D$65536,2,0)</f>
        <v>Tai heo muối 200g</v>
      </c>
      <c r="M2474" s="247"/>
      <c r="N2474" s="215" t="str">
        <f t="shared" si="279"/>
        <v>K-C6</v>
      </c>
      <c r="O2474" s="222"/>
      <c r="P2474" s="222"/>
      <c r="Q2474" s="215" t="str">
        <f>VLOOKUP(K2474,TONG_SL!$A:$D,3,0)</f>
        <v>Túi</v>
      </c>
      <c r="R2474" s="223">
        <v>4</v>
      </c>
      <c r="S2474" s="290"/>
      <c r="T2474" s="290">
        <f>VLOOKUP(VLOOKUP(G2474,Ma_KH!$A:$R,18,0)&amp;K2474,Gia_MB!$A:$F,6,0)</f>
        <v>55595</v>
      </c>
      <c r="U2474" s="291">
        <f t="shared" si="275"/>
        <v>222380</v>
      </c>
      <c r="V2474" s="290"/>
      <c r="W2474" s="292">
        <f t="shared" si="276"/>
        <v>0</v>
      </c>
      <c r="X2474" s="293" t="str">
        <f t="shared" si="277"/>
        <v>8</v>
      </c>
      <c r="Y2474" s="290"/>
      <c r="Z2474" s="291">
        <f t="shared" si="278"/>
        <v>17790.400000000001</v>
      </c>
      <c r="AA2474" s="294">
        <f>VLOOKUP(G2474,Ma_KH!$A:$R,14,0)</f>
        <v>60</v>
      </c>
    </row>
    <row r="2475" spans="1:214" x14ac:dyDescent="0.25">
      <c r="A2475" s="280">
        <v>46046</v>
      </c>
      <c r="B2475" s="281">
        <v>4183608197</v>
      </c>
      <c r="C2475" s="328" t="s">
        <v>15180</v>
      </c>
      <c r="D2475" s="280">
        <v>46057</v>
      </c>
      <c r="E2475" s="219"/>
      <c r="F2475" s="218"/>
      <c r="G2475" s="268" t="s">
        <v>15368</v>
      </c>
      <c r="H2475" s="219"/>
      <c r="I2475" s="217" t="s">
        <v>15743</v>
      </c>
      <c r="J2475" s="217" t="s">
        <v>7228</v>
      </c>
      <c r="K2475" s="217" t="s">
        <v>48</v>
      </c>
      <c r="L2475" s="215" t="str">
        <f>VLOOKUP($K2475,[1]TONG_SL!$A$1:$D$65536,2,0)</f>
        <v>Mọc Nấm Hương 250g</v>
      </c>
      <c r="M2475" s="247"/>
      <c r="N2475" s="215" t="str">
        <f t="shared" si="279"/>
        <v>K-C6</v>
      </c>
      <c r="O2475" s="222"/>
      <c r="P2475" s="222"/>
      <c r="Q2475" s="215" t="str">
        <f>VLOOKUP(K2475,TONG_SL!$A:$D,3,0)</f>
        <v>Túi</v>
      </c>
      <c r="R2475" s="223">
        <v>9</v>
      </c>
      <c r="S2475" s="290"/>
      <c r="T2475" s="290">
        <f>VLOOKUP(VLOOKUP(G2475,Ma_KH!$A:$R,18,0)&amp;K2475,Gia_MB!$A:$F,6,0)</f>
        <v>46000</v>
      </c>
      <c r="U2475" s="291">
        <f t="shared" si="275"/>
        <v>414000</v>
      </c>
      <c r="V2475" s="290"/>
      <c r="W2475" s="292">
        <f t="shared" si="276"/>
        <v>0</v>
      </c>
      <c r="X2475" s="293" t="str">
        <f t="shared" si="277"/>
        <v>8</v>
      </c>
      <c r="Y2475" s="290"/>
      <c r="Z2475" s="291">
        <f t="shared" si="278"/>
        <v>33120</v>
      </c>
      <c r="AA2475" s="294">
        <f>VLOOKUP(G2475,Ma_KH!$A:$R,14,0)</f>
        <v>60</v>
      </c>
    </row>
    <row r="2476" spans="1:214" x14ac:dyDescent="0.25">
      <c r="A2476" s="280">
        <v>46046</v>
      </c>
      <c r="B2476" s="281">
        <v>4183608197</v>
      </c>
      <c r="C2476" s="328" t="s">
        <v>15180</v>
      </c>
      <c r="D2476" s="280">
        <v>46057</v>
      </c>
      <c r="E2476" s="219"/>
      <c r="F2476" s="218"/>
      <c r="G2476" s="268" t="s">
        <v>15368</v>
      </c>
      <c r="H2476" s="219"/>
      <c r="I2476" s="217" t="s">
        <v>15743</v>
      </c>
      <c r="J2476" s="217" t="s">
        <v>7228</v>
      </c>
      <c r="K2476" s="217" t="s">
        <v>27</v>
      </c>
      <c r="L2476" s="215" t="str">
        <f>VLOOKUP($K2476,[1]TONG_SL!$A$1:$D$65536,2,0)</f>
        <v>Chân giò heo muối 300g</v>
      </c>
      <c r="M2476" s="247"/>
      <c r="N2476" s="215" t="str">
        <f t="shared" si="279"/>
        <v>K-C6</v>
      </c>
      <c r="O2476" s="222"/>
      <c r="P2476" s="222"/>
      <c r="Q2476" s="215" t="str">
        <f>VLOOKUP(K2476,TONG_SL!$A:$D,3,0)</f>
        <v>Túi</v>
      </c>
      <c r="R2476" s="223">
        <v>11</v>
      </c>
      <c r="S2476" s="290"/>
      <c r="T2476" s="290">
        <f>VLOOKUP(VLOOKUP(G2476,Ma_KH!$A:$R,18,0)&amp;K2476,Gia_MB!$A:$F,6,0)</f>
        <v>73431</v>
      </c>
      <c r="U2476" s="291">
        <f t="shared" si="275"/>
        <v>807741</v>
      </c>
      <c r="V2476" s="290"/>
      <c r="W2476" s="292">
        <f t="shared" si="276"/>
        <v>0</v>
      </c>
      <c r="X2476" s="293" t="str">
        <f t="shared" si="277"/>
        <v>8</v>
      </c>
      <c r="Y2476" s="290"/>
      <c r="Z2476" s="291">
        <f t="shared" si="278"/>
        <v>64619.28</v>
      </c>
      <c r="AA2476" s="294">
        <f>VLOOKUP(G2476,Ma_KH!$A:$R,14,0)</f>
        <v>60</v>
      </c>
    </row>
    <row r="2477" spans="1:214" x14ac:dyDescent="0.25">
      <c r="A2477" s="280">
        <v>46046</v>
      </c>
      <c r="B2477" s="281">
        <v>4183608197</v>
      </c>
      <c r="C2477" s="328" t="s">
        <v>15180</v>
      </c>
      <c r="D2477" s="280">
        <v>46057</v>
      </c>
      <c r="E2477" s="219"/>
      <c r="F2477" s="218"/>
      <c r="G2477" s="268" t="s">
        <v>15368</v>
      </c>
      <c r="H2477" s="219"/>
      <c r="I2477" s="217" t="s">
        <v>15743</v>
      </c>
      <c r="J2477" s="217" t="s">
        <v>7228</v>
      </c>
      <c r="K2477" s="217" t="s">
        <v>30</v>
      </c>
      <c r="L2477" s="215" t="str">
        <f>VLOOKUP($K2477,[1]TONG_SL!$A$1:$D$65536,2,0)</f>
        <v>Gà muối 500g</v>
      </c>
      <c r="M2477" s="247"/>
      <c r="N2477" s="215" t="str">
        <f t="shared" si="279"/>
        <v>K-C6</v>
      </c>
      <c r="O2477" s="222"/>
      <c r="P2477" s="222"/>
      <c r="Q2477" s="215" t="str">
        <f>VLOOKUP(K2477,TONG_SL!$A:$D,3,0)</f>
        <v>Túi</v>
      </c>
      <c r="R2477" s="223">
        <v>28</v>
      </c>
      <c r="S2477" s="290"/>
      <c r="T2477" s="290">
        <f>VLOOKUP(VLOOKUP(G2477,Ma_KH!$A:$R,18,0)&amp;K2477,Gia_MB!$A:$F,6,0)</f>
        <v>116611</v>
      </c>
      <c r="U2477" s="291">
        <f t="shared" si="275"/>
        <v>3265108</v>
      </c>
      <c r="V2477" s="290"/>
      <c r="W2477" s="292">
        <f t="shared" si="276"/>
        <v>0</v>
      </c>
      <c r="X2477" s="293" t="str">
        <f t="shared" si="277"/>
        <v>8</v>
      </c>
      <c r="Y2477" s="290"/>
      <c r="Z2477" s="291">
        <f t="shared" si="278"/>
        <v>261208.64</v>
      </c>
      <c r="AA2477" s="294">
        <f>VLOOKUP(G2477,Ma_KH!$A:$R,14,0)</f>
        <v>60</v>
      </c>
    </row>
    <row r="2478" spans="1:214" x14ac:dyDescent="0.25">
      <c r="A2478" s="280">
        <v>46046</v>
      </c>
      <c r="B2478" s="281">
        <v>4183608204</v>
      </c>
      <c r="C2478" s="328" t="s">
        <v>15180</v>
      </c>
      <c r="D2478" s="280">
        <v>46057</v>
      </c>
      <c r="E2478" s="219"/>
      <c r="F2478" s="218"/>
      <c r="G2478" s="268" t="s">
        <v>15368</v>
      </c>
      <c r="H2478" s="219"/>
      <c r="I2478" s="217" t="s">
        <v>15744</v>
      </c>
      <c r="J2478" s="217" t="s">
        <v>7228</v>
      </c>
      <c r="K2478" s="217" t="s">
        <v>48</v>
      </c>
      <c r="L2478" s="215" t="str">
        <f>VLOOKUP($K2478,[1]TONG_SL!$A$1:$D$65536,2,0)</f>
        <v>Mọc Nấm Hương 250g</v>
      </c>
      <c r="M2478" s="247"/>
      <c r="N2478" s="215" t="str">
        <f t="shared" si="279"/>
        <v>K-C6</v>
      </c>
      <c r="O2478" s="222"/>
      <c r="P2478" s="222"/>
      <c r="Q2478" s="215" t="str">
        <f>VLOOKUP(K2478,TONG_SL!$A:$D,3,0)</f>
        <v>Túi</v>
      </c>
      <c r="R2478" s="223">
        <v>1</v>
      </c>
      <c r="S2478" s="290"/>
      <c r="T2478" s="290">
        <f>VLOOKUP(VLOOKUP(G2478,Ma_KH!$A:$R,18,0)&amp;K2478,Gia_MB!$A:$F,6,0)</f>
        <v>46000</v>
      </c>
      <c r="U2478" s="291">
        <f t="shared" si="275"/>
        <v>46000</v>
      </c>
      <c r="V2478" s="290"/>
      <c r="W2478" s="292">
        <f t="shared" si="276"/>
        <v>0</v>
      </c>
      <c r="X2478" s="293" t="str">
        <f t="shared" si="277"/>
        <v>8</v>
      </c>
      <c r="Y2478" s="290"/>
      <c r="Z2478" s="291">
        <f t="shared" si="278"/>
        <v>3680</v>
      </c>
      <c r="AA2478" s="294">
        <f>VLOOKUP(G2478,Ma_KH!$A:$R,14,0)</f>
        <v>60</v>
      </c>
    </row>
    <row r="2479" spans="1:214" x14ac:dyDescent="0.25">
      <c r="A2479" s="280">
        <v>46046</v>
      </c>
      <c r="B2479" s="281">
        <v>4183608204</v>
      </c>
      <c r="C2479" s="328" t="s">
        <v>15180</v>
      </c>
      <c r="D2479" s="280">
        <v>46057</v>
      </c>
      <c r="E2479" s="219"/>
      <c r="F2479" s="218"/>
      <c r="G2479" s="268" t="s">
        <v>15368</v>
      </c>
      <c r="H2479" s="219"/>
      <c r="I2479" s="217" t="s">
        <v>15744</v>
      </c>
      <c r="J2479" s="217" t="s">
        <v>7228</v>
      </c>
      <c r="K2479" s="217" t="s">
        <v>27</v>
      </c>
      <c r="L2479" s="215" t="str">
        <f>VLOOKUP($K2479,[1]TONG_SL!$A$1:$D$65536,2,0)</f>
        <v>Chân giò heo muối 300g</v>
      </c>
      <c r="M2479" s="247"/>
      <c r="N2479" s="215" t="str">
        <f t="shared" si="279"/>
        <v>K-C6</v>
      </c>
      <c r="O2479" s="222"/>
      <c r="P2479" s="222"/>
      <c r="Q2479" s="215" t="str">
        <f>VLOOKUP(K2479,TONG_SL!$A:$D,3,0)</f>
        <v>Túi</v>
      </c>
      <c r="R2479" s="223">
        <v>13</v>
      </c>
      <c r="S2479" s="290"/>
      <c r="T2479" s="290">
        <f>VLOOKUP(VLOOKUP(G2479,Ma_KH!$A:$R,18,0)&amp;K2479,Gia_MB!$A:$F,6,0)</f>
        <v>73431</v>
      </c>
      <c r="U2479" s="291">
        <f t="shared" si="275"/>
        <v>954603</v>
      </c>
      <c r="V2479" s="290"/>
      <c r="W2479" s="292">
        <f t="shared" si="276"/>
        <v>0</v>
      </c>
      <c r="X2479" s="293" t="str">
        <f t="shared" si="277"/>
        <v>8</v>
      </c>
      <c r="Y2479" s="290"/>
      <c r="Z2479" s="291">
        <f t="shared" si="278"/>
        <v>76368.240000000005</v>
      </c>
      <c r="AA2479" s="294">
        <f>VLOOKUP(G2479,Ma_KH!$A:$R,14,0)</f>
        <v>60</v>
      </c>
    </row>
    <row r="2480" spans="1:214" x14ac:dyDescent="0.25">
      <c r="A2480" s="280">
        <v>46046</v>
      </c>
      <c r="B2480" s="281">
        <v>4183608204</v>
      </c>
      <c r="C2480" s="328" t="s">
        <v>15180</v>
      </c>
      <c r="D2480" s="280">
        <v>46057</v>
      </c>
      <c r="E2480" s="219"/>
      <c r="F2480" s="218"/>
      <c r="G2480" s="268" t="s">
        <v>15368</v>
      </c>
      <c r="H2480" s="219"/>
      <c r="I2480" s="217" t="s">
        <v>15744</v>
      </c>
      <c r="J2480" s="217" t="s">
        <v>7228</v>
      </c>
      <c r="K2480" s="217" t="s">
        <v>30</v>
      </c>
      <c r="L2480" s="215" t="str">
        <f>VLOOKUP($K2480,[1]TONG_SL!$A$1:$D$65536,2,0)</f>
        <v>Gà muối 500g</v>
      </c>
      <c r="M2480" s="247"/>
      <c r="N2480" s="215" t="str">
        <f t="shared" si="279"/>
        <v>K-C6</v>
      </c>
      <c r="O2480" s="222"/>
      <c r="P2480" s="222"/>
      <c r="Q2480" s="215" t="str">
        <f>VLOOKUP(K2480,TONG_SL!$A:$D,3,0)</f>
        <v>Túi</v>
      </c>
      <c r="R2480" s="223">
        <v>29</v>
      </c>
      <c r="S2480" s="290"/>
      <c r="T2480" s="290">
        <f>VLOOKUP(VLOOKUP(G2480,Ma_KH!$A:$R,18,0)&amp;K2480,Gia_MB!$A:$F,6,0)</f>
        <v>116611</v>
      </c>
      <c r="U2480" s="291">
        <f t="shared" si="275"/>
        <v>3381719</v>
      </c>
      <c r="V2480" s="290"/>
      <c r="W2480" s="292">
        <f t="shared" si="276"/>
        <v>0</v>
      </c>
      <c r="X2480" s="293" t="str">
        <f t="shared" si="277"/>
        <v>8</v>
      </c>
      <c r="Y2480" s="290"/>
      <c r="Z2480" s="291">
        <f t="shared" si="278"/>
        <v>270537.52</v>
      </c>
      <c r="AA2480" s="294">
        <f>VLOOKUP(G2480,Ma_KH!$A:$R,14,0)</f>
        <v>60</v>
      </c>
    </row>
    <row r="2481" spans="1:214" s="436" customFormat="1" x14ac:dyDescent="0.25">
      <c r="A2481" s="280">
        <v>46046</v>
      </c>
      <c r="B2481" s="423">
        <v>4184350837</v>
      </c>
      <c r="C2481" s="328" t="s">
        <v>15180</v>
      </c>
      <c r="D2481" s="280">
        <v>46057</v>
      </c>
      <c r="E2481" s="426"/>
      <c r="F2481" s="328"/>
      <c r="G2481" s="427" t="s">
        <v>15368</v>
      </c>
      <c r="H2481" s="426"/>
      <c r="I2481" s="281" t="s">
        <v>15745</v>
      </c>
      <c r="J2481" s="281" t="s">
        <v>7228</v>
      </c>
      <c r="K2481" s="281" t="s">
        <v>48</v>
      </c>
      <c r="L2481" s="287" t="str">
        <f>VLOOKUP($K2481,[1]TONG_SL!$A$1:$D$65536,2,0)</f>
        <v>Mọc Nấm Hương 250g</v>
      </c>
      <c r="M2481" s="428"/>
      <c r="N2481" s="287" t="str">
        <f t="shared" si="279"/>
        <v>K-C6</v>
      </c>
      <c r="O2481" s="429"/>
      <c r="P2481" s="429"/>
      <c r="Q2481" s="287" t="str">
        <f>VLOOKUP(K2481,TONG_SL!$A:$D,3,0)</f>
        <v>Túi</v>
      </c>
      <c r="R2481" s="430">
        <v>1</v>
      </c>
      <c r="S2481" s="444"/>
      <c r="T2481" s="444">
        <f>VLOOKUP(VLOOKUP(G2481,Ma_KH!$A:$R,18,0)&amp;K2481,Gia_MB!$A:$F,6,0)</f>
        <v>46000</v>
      </c>
      <c r="U2481" s="445">
        <f t="shared" si="275"/>
        <v>46000</v>
      </c>
      <c r="V2481" s="444"/>
      <c r="W2481" s="446">
        <f t="shared" si="276"/>
        <v>0</v>
      </c>
      <c r="X2481" s="447" t="str">
        <f t="shared" si="277"/>
        <v>8</v>
      </c>
      <c r="Y2481" s="444"/>
      <c r="Z2481" s="445">
        <f t="shared" si="278"/>
        <v>3680</v>
      </c>
      <c r="AA2481" s="448">
        <f>VLOOKUP(G2481,Ma_KH!$A:$R,14,0)</f>
        <v>60</v>
      </c>
      <c r="AB2481" s="435"/>
      <c r="AC2481" s="435"/>
      <c r="AD2481" s="435"/>
      <c r="AE2481" s="435"/>
      <c r="AF2481" s="435"/>
      <c r="AG2481" s="435"/>
      <c r="AH2481" s="435"/>
      <c r="AI2481" s="435"/>
      <c r="AJ2481" s="435"/>
      <c r="AK2481" s="435"/>
      <c r="AL2481" s="435"/>
      <c r="AM2481" s="435"/>
      <c r="AN2481" s="435"/>
      <c r="AO2481" s="435"/>
      <c r="AP2481" s="435"/>
      <c r="AQ2481" s="435"/>
      <c r="AR2481" s="435"/>
      <c r="AS2481" s="435"/>
      <c r="AT2481" s="435"/>
      <c r="AU2481" s="435"/>
      <c r="AV2481" s="435"/>
      <c r="AW2481" s="435"/>
      <c r="AX2481" s="435"/>
      <c r="AY2481" s="435"/>
      <c r="AZ2481" s="435"/>
      <c r="BA2481" s="435"/>
      <c r="BB2481" s="435"/>
      <c r="BC2481" s="435"/>
      <c r="BD2481" s="435"/>
      <c r="BE2481" s="435"/>
      <c r="BF2481" s="435"/>
      <c r="BG2481" s="435"/>
      <c r="BH2481" s="435"/>
      <c r="BI2481" s="435"/>
      <c r="BJ2481" s="435"/>
      <c r="BK2481" s="435"/>
      <c r="BL2481" s="435"/>
      <c r="BM2481" s="435"/>
      <c r="BN2481" s="435"/>
      <c r="BO2481" s="435"/>
      <c r="BP2481" s="435"/>
      <c r="BQ2481" s="435"/>
      <c r="BR2481" s="435"/>
      <c r="BS2481" s="435"/>
      <c r="BT2481" s="435"/>
      <c r="BU2481" s="435"/>
      <c r="BV2481" s="435"/>
      <c r="BW2481" s="435"/>
      <c r="BX2481" s="435"/>
      <c r="BY2481" s="435"/>
      <c r="BZ2481" s="435"/>
      <c r="CA2481" s="435"/>
      <c r="CB2481" s="435"/>
      <c r="CC2481" s="435"/>
      <c r="CD2481" s="435"/>
      <c r="CE2481" s="435"/>
      <c r="CF2481" s="435"/>
      <c r="CG2481" s="435"/>
      <c r="CH2481" s="435"/>
      <c r="CI2481" s="435"/>
      <c r="CJ2481" s="435"/>
      <c r="CK2481" s="435"/>
      <c r="CL2481" s="435"/>
      <c r="CM2481" s="435"/>
      <c r="CN2481" s="435"/>
      <c r="CO2481" s="435"/>
      <c r="CP2481" s="435"/>
      <c r="CQ2481" s="435"/>
      <c r="CR2481" s="435"/>
      <c r="CS2481" s="435"/>
      <c r="CT2481" s="435"/>
      <c r="CU2481" s="435"/>
      <c r="CV2481" s="435"/>
      <c r="CW2481" s="435"/>
      <c r="CX2481" s="435"/>
      <c r="CY2481" s="435"/>
      <c r="CZ2481" s="435"/>
      <c r="DA2481" s="435"/>
      <c r="DB2481" s="435"/>
      <c r="DC2481" s="435"/>
      <c r="DD2481" s="435"/>
      <c r="DE2481" s="435"/>
      <c r="DF2481" s="435"/>
      <c r="DG2481" s="435"/>
      <c r="DH2481" s="435"/>
      <c r="DI2481" s="435"/>
      <c r="DJ2481" s="435"/>
      <c r="DK2481" s="435"/>
      <c r="DL2481" s="435"/>
      <c r="DM2481" s="435"/>
      <c r="DN2481" s="435"/>
      <c r="DO2481" s="435"/>
      <c r="DP2481" s="435"/>
      <c r="DQ2481" s="435"/>
      <c r="DR2481" s="435"/>
      <c r="DS2481" s="435"/>
      <c r="DT2481" s="435"/>
      <c r="DU2481" s="435"/>
      <c r="DV2481" s="435"/>
      <c r="DW2481" s="435"/>
      <c r="DX2481" s="435"/>
      <c r="DY2481" s="435"/>
      <c r="DZ2481" s="435"/>
      <c r="EA2481" s="435"/>
      <c r="EB2481" s="435"/>
      <c r="EC2481" s="435"/>
      <c r="ED2481" s="435"/>
      <c r="EE2481" s="435"/>
      <c r="EF2481" s="435"/>
      <c r="EG2481" s="435"/>
      <c r="EH2481" s="435"/>
      <c r="EI2481" s="435"/>
      <c r="EJ2481" s="435"/>
      <c r="EK2481" s="435"/>
      <c r="EL2481" s="435"/>
      <c r="EM2481" s="435"/>
      <c r="EN2481" s="435"/>
      <c r="EO2481" s="435"/>
      <c r="EP2481" s="435"/>
      <c r="EQ2481" s="435"/>
      <c r="ER2481" s="435"/>
      <c r="ES2481" s="435"/>
      <c r="ET2481" s="435"/>
      <c r="EU2481" s="435"/>
      <c r="EV2481" s="435"/>
      <c r="EW2481" s="435"/>
      <c r="EX2481" s="435"/>
      <c r="EY2481" s="435"/>
      <c r="EZ2481" s="435"/>
      <c r="FA2481" s="435"/>
      <c r="FB2481" s="435"/>
      <c r="FC2481" s="435"/>
      <c r="FD2481" s="435"/>
      <c r="FE2481" s="435"/>
      <c r="FF2481" s="435"/>
      <c r="FG2481" s="435"/>
      <c r="FH2481" s="435"/>
      <c r="FI2481" s="435"/>
      <c r="FJ2481" s="435"/>
      <c r="FK2481" s="435"/>
      <c r="FL2481" s="435"/>
      <c r="FM2481" s="435"/>
      <c r="FN2481" s="435"/>
      <c r="FO2481" s="435"/>
      <c r="FP2481" s="435"/>
      <c r="FQ2481" s="435"/>
      <c r="FR2481" s="435"/>
      <c r="FS2481" s="435"/>
      <c r="FT2481" s="435"/>
      <c r="FU2481" s="435"/>
      <c r="FV2481" s="435"/>
      <c r="FW2481" s="435"/>
      <c r="FX2481" s="435"/>
      <c r="FY2481" s="435"/>
      <c r="FZ2481" s="435"/>
      <c r="GA2481" s="435"/>
      <c r="GB2481" s="435"/>
      <c r="GC2481" s="435"/>
      <c r="GD2481" s="435"/>
      <c r="GE2481" s="435"/>
      <c r="GF2481" s="435"/>
      <c r="GG2481" s="435"/>
      <c r="GH2481" s="435"/>
      <c r="GI2481" s="435"/>
      <c r="GJ2481" s="435"/>
      <c r="GK2481" s="435"/>
      <c r="GL2481" s="435"/>
      <c r="GM2481" s="435"/>
      <c r="GN2481" s="435"/>
      <c r="GO2481" s="435"/>
      <c r="GP2481" s="435"/>
      <c r="GQ2481" s="435"/>
      <c r="GR2481" s="435"/>
      <c r="GS2481" s="435"/>
      <c r="GT2481" s="435"/>
      <c r="GU2481" s="435"/>
      <c r="GV2481" s="435"/>
      <c r="GW2481" s="435"/>
      <c r="GX2481" s="435"/>
      <c r="GY2481" s="435"/>
      <c r="GZ2481" s="435"/>
      <c r="HA2481" s="435"/>
      <c r="HB2481" s="435"/>
      <c r="HC2481" s="435"/>
      <c r="HD2481" s="435"/>
      <c r="HE2481" s="435"/>
      <c r="HF2481" s="435"/>
    </row>
    <row r="2482" spans="1:214" s="436" customFormat="1" x14ac:dyDescent="0.25">
      <c r="A2482" s="280">
        <v>46046</v>
      </c>
      <c r="B2482" s="423">
        <v>4184350837</v>
      </c>
      <c r="C2482" s="328" t="s">
        <v>15180</v>
      </c>
      <c r="D2482" s="280">
        <v>46057</v>
      </c>
      <c r="E2482" s="426"/>
      <c r="F2482" s="328"/>
      <c r="G2482" s="427" t="s">
        <v>15368</v>
      </c>
      <c r="H2482" s="426"/>
      <c r="I2482" s="281" t="s">
        <v>15745</v>
      </c>
      <c r="J2482" s="281" t="s">
        <v>7228</v>
      </c>
      <c r="K2482" s="281" t="s">
        <v>27</v>
      </c>
      <c r="L2482" s="287" t="str">
        <f>VLOOKUP($K2482,[1]TONG_SL!$A$1:$D$65536,2,0)</f>
        <v>Chân giò heo muối 300g</v>
      </c>
      <c r="M2482" s="428"/>
      <c r="N2482" s="287" t="str">
        <f t="shared" si="279"/>
        <v>K-C6</v>
      </c>
      <c r="O2482" s="429"/>
      <c r="P2482" s="429"/>
      <c r="Q2482" s="287" t="str">
        <f>VLOOKUP(K2482,TONG_SL!$A:$D,3,0)</f>
        <v>Túi</v>
      </c>
      <c r="R2482" s="430">
        <v>19</v>
      </c>
      <c r="S2482" s="444"/>
      <c r="T2482" s="444">
        <f>VLOOKUP(VLOOKUP(G2482,Ma_KH!$A:$R,18,0)&amp;K2482,Gia_MB!$A:$F,6,0)</f>
        <v>73431</v>
      </c>
      <c r="U2482" s="445">
        <f t="shared" si="275"/>
        <v>1395189</v>
      </c>
      <c r="V2482" s="444"/>
      <c r="W2482" s="446">
        <f t="shared" si="276"/>
        <v>0</v>
      </c>
      <c r="X2482" s="447" t="str">
        <f t="shared" si="277"/>
        <v>8</v>
      </c>
      <c r="Y2482" s="444"/>
      <c r="Z2482" s="445">
        <f t="shared" si="278"/>
        <v>111615.12</v>
      </c>
      <c r="AA2482" s="448">
        <f>VLOOKUP(G2482,Ma_KH!$A:$R,14,0)</f>
        <v>60</v>
      </c>
      <c r="AB2482" s="435"/>
      <c r="AC2482" s="435"/>
      <c r="AD2482" s="435"/>
      <c r="AE2482" s="435"/>
      <c r="AF2482" s="435"/>
      <c r="AG2482" s="435"/>
      <c r="AH2482" s="435"/>
      <c r="AI2482" s="435"/>
      <c r="AJ2482" s="435"/>
      <c r="AK2482" s="435"/>
      <c r="AL2482" s="435"/>
      <c r="AM2482" s="435"/>
      <c r="AN2482" s="435"/>
      <c r="AO2482" s="435"/>
      <c r="AP2482" s="435"/>
      <c r="AQ2482" s="435"/>
      <c r="AR2482" s="435"/>
      <c r="AS2482" s="435"/>
      <c r="AT2482" s="435"/>
      <c r="AU2482" s="435"/>
      <c r="AV2482" s="435"/>
      <c r="AW2482" s="435"/>
      <c r="AX2482" s="435"/>
      <c r="AY2482" s="435"/>
      <c r="AZ2482" s="435"/>
      <c r="BA2482" s="435"/>
      <c r="BB2482" s="435"/>
      <c r="BC2482" s="435"/>
      <c r="BD2482" s="435"/>
      <c r="BE2482" s="435"/>
      <c r="BF2482" s="435"/>
      <c r="BG2482" s="435"/>
      <c r="BH2482" s="435"/>
      <c r="BI2482" s="435"/>
      <c r="BJ2482" s="435"/>
      <c r="BK2482" s="435"/>
      <c r="BL2482" s="435"/>
      <c r="BM2482" s="435"/>
      <c r="BN2482" s="435"/>
      <c r="BO2482" s="435"/>
      <c r="BP2482" s="435"/>
      <c r="BQ2482" s="435"/>
      <c r="BR2482" s="435"/>
      <c r="BS2482" s="435"/>
      <c r="BT2482" s="435"/>
      <c r="BU2482" s="435"/>
      <c r="BV2482" s="435"/>
      <c r="BW2482" s="435"/>
      <c r="BX2482" s="435"/>
      <c r="BY2482" s="435"/>
      <c r="BZ2482" s="435"/>
      <c r="CA2482" s="435"/>
      <c r="CB2482" s="435"/>
      <c r="CC2482" s="435"/>
      <c r="CD2482" s="435"/>
      <c r="CE2482" s="435"/>
      <c r="CF2482" s="435"/>
      <c r="CG2482" s="435"/>
      <c r="CH2482" s="435"/>
      <c r="CI2482" s="435"/>
      <c r="CJ2482" s="435"/>
      <c r="CK2482" s="435"/>
      <c r="CL2482" s="435"/>
      <c r="CM2482" s="435"/>
      <c r="CN2482" s="435"/>
      <c r="CO2482" s="435"/>
      <c r="CP2482" s="435"/>
      <c r="CQ2482" s="435"/>
      <c r="CR2482" s="435"/>
      <c r="CS2482" s="435"/>
      <c r="CT2482" s="435"/>
      <c r="CU2482" s="435"/>
      <c r="CV2482" s="435"/>
      <c r="CW2482" s="435"/>
      <c r="CX2482" s="435"/>
      <c r="CY2482" s="435"/>
      <c r="CZ2482" s="435"/>
      <c r="DA2482" s="435"/>
      <c r="DB2482" s="435"/>
      <c r="DC2482" s="435"/>
      <c r="DD2482" s="435"/>
      <c r="DE2482" s="435"/>
      <c r="DF2482" s="435"/>
      <c r="DG2482" s="435"/>
      <c r="DH2482" s="435"/>
      <c r="DI2482" s="435"/>
      <c r="DJ2482" s="435"/>
      <c r="DK2482" s="435"/>
      <c r="DL2482" s="435"/>
      <c r="DM2482" s="435"/>
      <c r="DN2482" s="435"/>
      <c r="DO2482" s="435"/>
      <c r="DP2482" s="435"/>
      <c r="DQ2482" s="435"/>
      <c r="DR2482" s="435"/>
      <c r="DS2482" s="435"/>
      <c r="DT2482" s="435"/>
      <c r="DU2482" s="435"/>
      <c r="DV2482" s="435"/>
      <c r="DW2482" s="435"/>
      <c r="DX2482" s="435"/>
      <c r="DY2482" s="435"/>
      <c r="DZ2482" s="435"/>
      <c r="EA2482" s="435"/>
      <c r="EB2482" s="435"/>
      <c r="EC2482" s="435"/>
      <c r="ED2482" s="435"/>
      <c r="EE2482" s="435"/>
      <c r="EF2482" s="435"/>
      <c r="EG2482" s="435"/>
      <c r="EH2482" s="435"/>
      <c r="EI2482" s="435"/>
      <c r="EJ2482" s="435"/>
      <c r="EK2482" s="435"/>
      <c r="EL2482" s="435"/>
      <c r="EM2482" s="435"/>
      <c r="EN2482" s="435"/>
      <c r="EO2482" s="435"/>
      <c r="EP2482" s="435"/>
      <c r="EQ2482" s="435"/>
      <c r="ER2482" s="435"/>
      <c r="ES2482" s="435"/>
      <c r="ET2482" s="435"/>
      <c r="EU2482" s="435"/>
      <c r="EV2482" s="435"/>
      <c r="EW2482" s="435"/>
      <c r="EX2482" s="435"/>
      <c r="EY2482" s="435"/>
      <c r="EZ2482" s="435"/>
      <c r="FA2482" s="435"/>
      <c r="FB2482" s="435"/>
      <c r="FC2482" s="435"/>
      <c r="FD2482" s="435"/>
      <c r="FE2482" s="435"/>
      <c r="FF2482" s="435"/>
      <c r="FG2482" s="435"/>
      <c r="FH2482" s="435"/>
      <c r="FI2482" s="435"/>
      <c r="FJ2482" s="435"/>
      <c r="FK2482" s="435"/>
      <c r="FL2482" s="435"/>
      <c r="FM2482" s="435"/>
      <c r="FN2482" s="435"/>
      <c r="FO2482" s="435"/>
      <c r="FP2482" s="435"/>
      <c r="FQ2482" s="435"/>
      <c r="FR2482" s="435"/>
      <c r="FS2482" s="435"/>
      <c r="FT2482" s="435"/>
      <c r="FU2482" s="435"/>
      <c r="FV2482" s="435"/>
      <c r="FW2482" s="435"/>
      <c r="FX2482" s="435"/>
      <c r="FY2482" s="435"/>
      <c r="FZ2482" s="435"/>
      <c r="GA2482" s="435"/>
      <c r="GB2482" s="435"/>
      <c r="GC2482" s="435"/>
      <c r="GD2482" s="435"/>
      <c r="GE2482" s="435"/>
      <c r="GF2482" s="435"/>
      <c r="GG2482" s="435"/>
      <c r="GH2482" s="435"/>
      <c r="GI2482" s="435"/>
      <c r="GJ2482" s="435"/>
      <c r="GK2482" s="435"/>
      <c r="GL2482" s="435"/>
      <c r="GM2482" s="435"/>
      <c r="GN2482" s="435"/>
      <c r="GO2482" s="435"/>
      <c r="GP2482" s="435"/>
      <c r="GQ2482" s="435"/>
      <c r="GR2482" s="435"/>
      <c r="GS2482" s="435"/>
      <c r="GT2482" s="435"/>
      <c r="GU2482" s="435"/>
      <c r="GV2482" s="435"/>
      <c r="GW2482" s="435"/>
      <c r="GX2482" s="435"/>
      <c r="GY2482" s="435"/>
      <c r="GZ2482" s="435"/>
      <c r="HA2482" s="435"/>
      <c r="HB2482" s="435"/>
      <c r="HC2482" s="435"/>
      <c r="HD2482" s="435"/>
      <c r="HE2482" s="435"/>
      <c r="HF2482" s="435"/>
    </row>
    <row r="2483" spans="1:214" s="436" customFormat="1" x14ac:dyDescent="0.25">
      <c r="A2483" s="280">
        <v>46046</v>
      </c>
      <c r="B2483" s="423">
        <v>4184350837</v>
      </c>
      <c r="C2483" s="328" t="s">
        <v>15180</v>
      </c>
      <c r="D2483" s="280">
        <v>46057</v>
      </c>
      <c r="E2483" s="426"/>
      <c r="F2483" s="328"/>
      <c r="G2483" s="427" t="s">
        <v>15368</v>
      </c>
      <c r="H2483" s="426"/>
      <c r="I2483" s="281" t="s">
        <v>15745</v>
      </c>
      <c r="J2483" s="281" t="s">
        <v>7228</v>
      </c>
      <c r="K2483" s="281" t="s">
        <v>30</v>
      </c>
      <c r="L2483" s="287" t="str">
        <f>VLOOKUP($K2483,[1]TONG_SL!$A$1:$D$65536,2,0)</f>
        <v>Gà muối 500g</v>
      </c>
      <c r="M2483" s="428"/>
      <c r="N2483" s="287" t="str">
        <f t="shared" si="279"/>
        <v>K-C6</v>
      </c>
      <c r="O2483" s="429"/>
      <c r="P2483" s="429"/>
      <c r="Q2483" s="287" t="str">
        <f>VLOOKUP(K2483,TONG_SL!$A:$D,3,0)</f>
        <v>Túi</v>
      </c>
      <c r="R2483" s="430">
        <v>23</v>
      </c>
      <c r="S2483" s="444"/>
      <c r="T2483" s="444">
        <f>VLOOKUP(VLOOKUP(G2483,Ma_KH!$A:$R,18,0)&amp;K2483,Gia_MB!$A:$F,6,0)</f>
        <v>116611</v>
      </c>
      <c r="U2483" s="445">
        <f t="shared" si="275"/>
        <v>2682053</v>
      </c>
      <c r="V2483" s="444"/>
      <c r="W2483" s="446">
        <f t="shared" si="276"/>
        <v>0</v>
      </c>
      <c r="X2483" s="447" t="str">
        <f t="shared" si="277"/>
        <v>8</v>
      </c>
      <c r="Y2483" s="444"/>
      <c r="Z2483" s="445">
        <f t="shared" si="278"/>
        <v>214564.24</v>
      </c>
      <c r="AA2483" s="448">
        <f>VLOOKUP(G2483,Ma_KH!$A:$R,14,0)</f>
        <v>60</v>
      </c>
      <c r="AB2483" s="435"/>
      <c r="AC2483" s="435"/>
      <c r="AD2483" s="435"/>
      <c r="AE2483" s="435"/>
      <c r="AF2483" s="435"/>
      <c r="AG2483" s="435"/>
      <c r="AH2483" s="435"/>
      <c r="AI2483" s="435"/>
      <c r="AJ2483" s="435"/>
      <c r="AK2483" s="435"/>
      <c r="AL2483" s="435"/>
      <c r="AM2483" s="435"/>
      <c r="AN2483" s="435"/>
      <c r="AO2483" s="435"/>
      <c r="AP2483" s="435"/>
      <c r="AQ2483" s="435"/>
      <c r="AR2483" s="435"/>
      <c r="AS2483" s="435"/>
      <c r="AT2483" s="435"/>
      <c r="AU2483" s="435"/>
      <c r="AV2483" s="435"/>
      <c r="AW2483" s="435"/>
      <c r="AX2483" s="435"/>
      <c r="AY2483" s="435"/>
      <c r="AZ2483" s="435"/>
      <c r="BA2483" s="435"/>
      <c r="BB2483" s="435"/>
      <c r="BC2483" s="435"/>
      <c r="BD2483" s="435"/>
      <c r="BE2483" s="435"/>
      <c r="BF2483" s="435"/>
      <c r="BG2483" s="435"/>
      <c r="BH2483" s="435"/>
      <c r="BI2483" s="435"/>
      <c r="BJ2483" s="435"/>
      <c r="BK2483" s="435"/>
      <c r="BL2483" s="435"/>
      <c r="BM2483" s="435"/>
      <c r="BN2483" s="435"/>
      <c r="BO2483" s="435"/>
      <c r="BP2483" s="435"/>
      <c r="BQ2483" s="435"/>
      <c r="BR2483" s="435"/>
      <c r="BS2483" s="435"/>
      <c r="BT2483" s="435"/>
      <c r="BU2483" s="435"/>
      <c r="BV2483" s="435"/>
      <c r="BW2483" s="435"/>
      <c r="BX2483" s="435"/>
      <c r="BY2483" s="435"/>
      <c r="BZ2483" s="435"/>
      <c r="CA2483" s="435"/>
      <c r="CB2483" s="435"/>
      <c r="CC2483" s="435"/>
      <c r="CD2483" s="435"/>
      <c r="CE2483" s="435"/>
      <c r="CF2483" s="435"/>
      <c r="CG2483" s="435"/>
      <c r="CH2483" s="435"/>
      <c r="CI2483" s="435"/>
      <c r="CJ2483" s="435"/>
      <c r="CK2483" s="435"/>
      <c r="CL2483" s="435"/>
      <c r="CM2483" s="435"/>
      <c r="CN2483" s="435"/>
      <c r="CO2483" s="435"/>
      <c r="CP2483" s="435"/>
      <c r="CQ2483" s="435"/>
      <c r="CR2483" s="435"/>
      <c r="CS2483" s="435"/>
      <c r="CT2483" s="435"/>
      <c r="CU2483" s="435"/>
      <c r="CV2483" s="435"/>
      <c r="CW2483" s="435"/>
      <c r="CX2483" s="435"/>
      <c r="CY2483" s="435"/>
      <c r="CZ2483" s="435"/>
      <c r="DA2483" s="435"/>
      <c r="DB2483" s="435"/>
      <c r="DC2483" s="435"/>
      <c r="DD2483" s="435"/>
      <c r="DE2483" s="435"/>
      <c r="DF2483" s="435"/>
      <c r="DG2483" s="435"/>
      <c r="DH2483" s="435"/>
      <c r="DI2483" s="435"/>
      <c r="DJ2483" s="435"/>
      <c r="DK2483" s="435"/>
      <c r="DL2483" s="435"/>
      <c r="DM2483" s="435"/>
      <c r="DN2483" s="435"/>
      <c r="DO2483" s="435"/>
      <c r="DP2483" s="435"/>
      <c r="DQ2483" s="435"/>
      <c r="DR2483" s="435"/>
      <c r="DS2483" s="435"/>
      <c r="DT2483" s="435"/>
      <c r="DU2483" s="435"/>
      <c r="DV2483" s="435"/>
      <c r="DW2483" s="435"/>
      <c r="DX2483" s="435"/>
      <c r="DY2483" s="435"/>
      <c r="DZ2483" s="435"/>
      <c r="EA2483" s="435"/>
      <c r="EB2483" s="435"/>
      <c r="EC2483" s="435"/>
      <c r="ED2483" s="435"/>
      <c r="EE2483" s="435"/>
      <c r="EF2483" s="435"/>
      <c r="EG2483" s="435"/>
      <c r="EH2483" s="435"/>
      <c r="EI2483" s="435"/>
      <c r="EJ2483" s="435"/>
      <c r="EK2483" s="435"/>
      <c r="EL2483" s="435"/>
      <c r="EM2483" s="435"/>
      <c r="EN2483" s="435"/>
      <c r="EO2483" s="435"/>
      <c r="EP2483" s="435"/>
      <c r="EQ2483" s="435"/>
      <c r="ER2483" s="435"/>
      <c r="ES2483" s="435"/>
      <c r="ET2483" s="435"/>
      <c r="EU2483" s="435"/>
      <c r="EV2483" s="435"/>
      <c r="EW2483" s="435"/>
      <c r="EX2483" s="435"/>
      <c r="EY2483" s="435"/>
      <c r="EZ2483" s="435"/>
      <c r="FA2483" s="435"/>
      <c r="FB2483" s="435"/>
      <c r="FC2483" s="435"/>
      <c r="FD2483" s="435"/>
      <c r="FE2483" s="435"/>
      <c r="FF2483" s="435"/>
      <c r="FG2483" s="435"/>
      <c r="FH2483" s="435"/>
      <c r="FI2483" s="435"/>
      <c r="FJ2483" s="435"/>
      <c r="FK2483" s="435"/>
      <c r="FL2483" s="435"/>
      <c r="FM2483" s="435"/>
      <c r="FN2483" s="435"/>
      <c r="FO2483" s="435"/>
      <c r="FP2483" s="435"/>
      <c r="FQ2483" s="435"/>
      <c r="FR2483" s="435"/>
      <c r="FS2483" s="435"/>
      <c r="FT2483" s="435"/>
      <c r="FU2483" s="435"/>
      <c r="FV2483" s="435"/>
      <c r="FW2483" s="435"/>
      <c r="FX2483" s="435"/>
      <c r="FY2483" s="435"/>
      <c r="FZ2483" s="435"/>
      <c r="GA2483" s="435"/>
      <c r="GB2483" s="435"/>
      <c r="GC2483" s="435"/>
      <c r="GD2483" s="435"/>
      <c r="GE2483" s="435"/>
      <c r="GF2483" s="435"/>
      <c r="GG2483" s="435"/>
      <c r="GH2483" s="435"/>
      <c r="GI2483" s="435"/>
      <c r="GJ2483" s="435"/>
      <c r="GK2483" s="435"/>
      <c r="GL2483" s="435"/>
      <c r="GM2483" s="435"/>
      <c r="GN2483" s="435"/>
      <c r="GO2483" s="435"/>
      <c r="GP2483" s="435"/>
      <c r="GQ2483" s="435"/>
      <c r="GR2483" s="435"/>
      <c r="GS2483" s="435"/>
      <c r="GT2483" s="435"/>
      <c r="GU2483" s="435"/>
      <c r="GV2483" s="435"/>
      <c r="GW2483" s="435"/>
      <c r="GX2483" s="435"/>
      <c r="GY2483" s="435"/>
      <c r="GZ2483" s="435"/>
      <c r="HA2483" s="435"/>
      <c r="HB2483" s="435"/>
      <c r="HC2483" s="435"/>
      <c r="HD2483" s="435"/>
      <c r="HE2483" s="435"/>
      <c r="HF2483" s="435"/>
    </row>
    <row r="2484" spans="1:214" x14ac:dyDescent="0.25">
      <c r="A2484" s="280">
        <v>46046</v>
      </c>
      <c r="B2484" s="281">
        <v>4183608354</v>
      </c>
      <c r="C2484" s="328" t="s">
        <v>15180</v>
      </c>
      <c r="D2484" s="280">
        <v>46057</v>
      </c>
      <c r="E2484" s="219"/>
      <c r="F2484" s="218"/>
      <c r="G2484" s="268" t="s">
        <v>15368</v>
      </c>
      <c r="H2484" s="219"/>
      <c r="I2484" s="217" t="s">
        <v>15746</v>
      </c>
      <c r="J2484" s="217" t="s">
        <v>7228</v>
      </c>
      <c r="K2484" s="217" t="s">
        <v>34</v>
      </c>
      <c r="L2484" s="215" t="str">
        <f>VLOOKUP($K2484,[1]TONG_SL!$A$1:$D$65536,2,0)</f>
        <v>Tai heo muối 200g</v>
      </c>
      <c r="M2484" s="247"/>
      <c r="N2484" s="215" t="str">
        <f t="shared" si="279"/>
        <v>K-C6</v>
      </c>
      <c r="O2484" s="222"/>
      <c r="P2484" s="222"/>
      <c r="Q2484" s="215" t="str">
        <f>VLOOKUP(K2484,TONG_SL!$A:$D,3,0)</f>
        <v>Túi</v>
      </c>
      <c r="R2484" s="223">
        <v>1</v>
      </c>
      <c r="S2484" s="290"/>
      <c r="T2484" s="290">
        <f>VLOOKUP(VLOOKUP(G2484,Ma_KH!$A:$R,18,0)&amp;K2484,Gia_MB!$A:$F,6,0)</f>
        <v>55595</v>
      </c>
      <c r="U2484" s="291">
        <f t="shared" si="275"/>
        <v>55595</v>
      </c>
      <c r="V2484" s="290"/>
      <c r="W2484" s="292">
        <f t="shared" si="276"/>
        <v>0</v>
      </c>
      <c r="X2484" s="293" t="str">
        <f t="shared" si="277"/>
        <v>8</v>
      </c>
      <c r="Y2484" s="290"/>
      <c r="Z2484" s="291">
        <f t="shared" si="278"/>
        <v>4447.6000000000004</v>
      </c>
      <c r="AA2484" s="294">
        <f>VLOOKUP(G2484,Ma_KH!$A:$R,14,0)</f>
        <v>60</v>
      </c>
    </row>
    <row r="2485" spans="1:214" x14ac:dyDescent="0.25">
      <c r="A2485" s="280">
        <v>46046</v>
      </c>
      <c r="B2485" s="281">
        <v>4183608354</v>
      </c>
      <c r="C2485" s="328" t="s">
        <v>15180</v>
      </c>
      <c r="D2485" s="280">
        <v>46057</v>
      </c>
      <c r="E2485" s="219"/>
      <c r="F2485" s="218"/>
      <c r="G2485" s="268" t="s">
        <v>15368</v>
      </c>
      <c r="H2485" s="219"/>
      <c r="I2485" s="217" t="s">
        <v>15746</v>
      </c>
      <c r="J2485" s="217" t="s">
        <v>7228</v>
      </c>
      <c r="K2485" s="217" t="s">
        <v>48</v>
      </c>
      <c r="L2485" s="215" t="str">
        <f>VLOOKUP($K2485,[1]TONG_SL!$A$1:$D$65536,2,0)</f>
        <v>Mọc Nấm Hương 250g</v>
      </c>
      <c r="M2485" s="247"/>
      <c r="N2485" s="215" t="str">
        <f t="shared" si="279"/>
        <v>K-C6</v>
      </c>
      <c r="O2485" s="222"/>
      <c r="P2485" s="222"/>
      <c r="Q2485" s="215" t="str">
        <f>VLOOKUP(K2485,TONG_SL!$A:$D,3,0)</f>
        <v>Túi</v>
      </c>
      <c r="R2485" s="223">
        <v>4</v>
      </c>
      <c r="S2485" s="290"/>
      <c r="T2485" s="290">
        <f>VLOOKUP(VLOOKUP(G2485,Ma_KH!$A:$R,18,0)&amp;K2485,Gia_MB!$A:$F,6,0)</f>
        <v>46000</v>
      </c>
      <c r="U2485" s="291">
        <f t="shared" si="275"/>
        <v>184000</v>
      </c>
      <c r="V2485" s="290"/>
      <c r="W2485" s="292">
        <f t="shared" si="276"/>
        <v>0</v>
      </c>
      <c r="X2485" s="293" t="str">
        <f t="shared" si="277"/>
        <v>8</v>
      </c>
      <c r="Y2485" s="290"/>
      <c r="Z2485" s="291">
        <f t="shared" si="278"/>
        <v>14720</v>
      </c>
      <c r="AA2485" s="294">
        <f>VLOOKUP(G2485,Ma_KH!$A:$R,14,0)</f>
        <v>60</v>
      </c>
    </row>
    <row r="2486" spans="1:214" x14ac:dyDescent="0.25">
      <c r="A2486" s="280">
        <v>46046</v>
      </c>
      <c r="B2486" s="281">
        <v>4183608354</v>
      </c>
      <c r="C2486" s="328" t="s">
        <v>15180</v>
      </c>
      <c r="D2486" s="280">
        <v>46057</v>
      </c>
      <c r="E2486" s="219"/>
      <c r="F2486" s="218"/>
      <c r="G2486" s="268" t="s">
        <v>15368</v>
      </c>
      <c r="H2486" s="219"/>
      <c r="I2486" s="217" t="s">
        <v>15746</v>
      </c>
      <c r="J2486" s="217" t="s">
        <v>7228</v>
      </c>
      <c r="K2486" s="217" t="s">
        <v>27</v>
      </c>
      <c r="L2486" s="215" t="str">
        <f>VLOOKUP($K2486,[1]TONG_SL!$A$1:$D$65536,2,0)</f>
        <v>Chân giò heo muối 300g</v>
      </c>
      <c r="M2486" s="247"/>
      <c r="N2486" s="215" t="str">
        <f t="shared" si="279"/>
        <v>K-C6</v>
      </c>
      <c r="O2486" s="222"/>
      <c r="P2486" s="222"/>
      <c r="Q2486" s="215" t="str">
        <f>VLOOKUP(K2486,TONG_SL!$A:$D,3,0)</f>
        <v>Túi</v>
      </c>
      <c r="R2486" s="223">
        <v>16</v>
      </c>
      <c r="S2486" s="290"/>
      <c r="T2486" s="290">
        <f>VLOOKUP(VLOOKUP(G2486,Ma_KH!$A:$R,18,0)&amp;K2486,Gia_MB!$A:$F,6,0)</f>
        <v>73431</v>
      </c>
      <c r="U2486" s="291">
        <f t="shared" si="275"/>
        <v>1174896</v>
      </c>
      <c r="V2486" s="290"/>
      <c r="W2486" s="292">
        <f t="shared" si="276"/>
        <v>0</v>
      </c>
      <c r="X2486" s="293" t="str">
        <f t="shared" si="277"/>
        <v>8</v>
      </c>
      <c r="Y2486" s="290"/>
      <c r="Z2486" s="291">
        <f t="shared" si="278"/>
        <v>93991.680000000008</v>
      </c>
      <c r="AA2486" s="294">
        <f>VLOOKUP(G2486,Ma_KH!$A:$R,14,0)</f>
        <v>60</v>
      </c>
    </row>
    <row r="2487" spans="1:214" x14ac:dyDescent="0.25">
      <c r="A2487" s="280">
        <v>46046</v>
      </c>
      <c r="B2487" s="281">
        <v>4183608354</v>
      </c>
      <c r="C2487" s="328" t="s">
        <v>15180</v>
      </c>
      <c r="D2487" s="280">
        <v>46057</v>
      </c>
      <c r="E2487" s="219"/>
      <c r="F2487" s="218"/>
      <c r="G2487" s="268" t="s">
        <v>15368</v>
      </c>
      <c r="H2487" s="219"/>
      <c r="I2487" s="217" t="s">
        <v>15746</v>
      </c>
      <c r="J2487" s="217" t="s">
        <v>7228</v>
      </c>
      <c r="K2487" s="217" t="s">
        <v>30</v>
      </c>
      <c r="L2487" s="215" t="str">
        <f>VLOOKUP($K2487,[1]TONG_SL!$A$1:$D$65536,2,0)</f>
        <v>Gà muối 500g</v>
      </c>
      <c r="M2487" s="247"/>
      <c r="N2487" s="215" t="str">
        <f t="shared" si="279"/>
        <v>K-C6</v>
      </c>
      <c r="O2487" s="222"/>
      <c r="P2487" s="222"/>
      <c r="Q2487" s="215" t="str">
        <f>VLOOKUP(K2487,TONG_SL!$A:$D,3,0)</f>
        <v>Túi</v>
      </c>
      <c r="R2487" s="223">
        <v>19</v>
      </c>
      <c r="S2487" s="290"/>
      <c r="T2487" s="290">
        <f>VLOOKUP(VLOOKUP(G2487,Ma_KH!$A:$R,18,0)&amp;K2487,Gia_MB!$A:$F,6,0)</f>
        <v>116611</v>
      </c>
      <c r="U2487" s="291">
        <f t="shared" si="275"/>
        <v>2215609</v>
      </c>
      <c r="V2487" s="290"/>
      <c r="W2487" s="292">
        <f t="shared" si="276"/>
        <v>0</v>
      </c>
      <c r="X2487" s="293" t="str">
        <f t="shared" si="277"/>
        <v>8</v>
      </c>
      <c r="Y2487" s="290"/>
      <c r="Z2487" s="291">
        <f t="shared" si="278"/>
        <v>177248.72</v>
      </c>
      <c r="AA2487" s="294">
        <f>VLOOKUP(G2487,Ma_KH!$A:$R,14,0)</f>
        <v>60</v>
      </c>
    </row>
    <row r="2488" spans="1:214" x14ac:dyDescent="0.25">
      <c r="A2488" s="280">
        <v>46046</v>
      </c>
      <c r="B2488" s="281">
        <v>4183608199</v>
      </c>
      <c r="C2488" s="328" t="s">
        <v>15180</v>
      </c>
      <c r="D2488" s="280">
        <v>46057</v>
      </c>
      <c r="E2488" s="219"/>
      <c r="F2488" s="218"/>
      <c r="G2488" s="268" t="s">
        <v>15368</v>
      </c>
      <c r="H2488" s="219"/>
      <c r="I2488" s="217" t="s">
        <v>15747</v>
      </c>
      <c r="J2488" s="217" t="s">
        <v>7228</v>
      </c>
      <c r="K2488" s="217" t="s">
        <v>34</v>
      </c>
      <c r="L2488" s="215" t="str">
        <f>VLOOKUP($K2488,[1]TONG_SL!$A$1:$D$65536,2,0)</f>
        <v>Tai heo muối 200g</v>
      </c>
      <c r="M2488" s="247"/>
      <c r="N2488" s="215" t="str">
        <f t="shared" si="279"/>
        <v>K-C6</v>
      </c>
      <c r="O2488" s="222"/>
      <c r="P2488" s="222"/>
      <c r="Q2488" s="215" t="str">
        <f>VLOOKUP(K2488,TONG_SL!$A:$D,3,0)</f>
        <v>Túi</v>
      </c>
      <c r="R2488" s="223">
        <v>2</v>
      </c>
      <c r="S2488" s="290"/>
      <c r="T2488" s="290">
        <f>VLOOKUP(VLOOKUP(G2488,Ma_KH!$A:$R,18,0)&amp;K2488,Gia_MB!$A:$F,6,0)</f>
        <v>55595</v>
      </c>
      <c r="U2488" s="291">
        <f t="shared" si="275"/>
        <v>111190</v>
      </c>
      <c r="V2488" s="290"/>
      <c r="W2488" s="292">
        <f t="shared" si="276"/>
        <v>0</v>
      </c>
      <c r="X2488" s="293" t="str">
        <f t="shared" si="277"/>
        <v>8</v>
      </c>
      <c r="Y2488" s="290"/>
      <c r="Z2488" s="291">
        <f t="shared" si="278"/>
        <v>8895.2000000000007</v>
      </c>
      <c r="AA2488" s="294">
        <f>VLOOKUP(G2488,Ma_KH!$A:$R,14,0)</f>
        <v>60</v>
      </c>
    </row>
    <row r="2489" spans="1:214" x14ac:dyDescent="0.25">
      <c r="A2489" s="280">
        <v>46046</v>
      </c>
      <c r="B2489" s="281">
        <v>4183608199</v>
      </c>
      <c r="C2489" s="328" t="s">
        <v>15180</v>
      </c>
      <c r="D2489" s="280">
        <v>46057</v>
      </c>
      <c r="E2489" s="219"/>
      <c r="F2489" s="218"/>
      <c r="G2489" s="268" t="s">
        <v>15368</v>
      </c>
      <c r="H2489" s="219"/>
      <c r="I2489" s="217" t="s">
        <v>15747</v>
      </c>
      <c r="J2489" s="217" t="s">
        <v>7228</v>
      </c>
      <c r="K2489" s="217" t="s">
        <v>27</v>
      </c>
      <c r="L2489" s="215" t="str">
        <f>VLOOKUP($K2489,[1]TONG_SL!$A$1:$D$65536,2,0)</f>
        <v>Chân giò heo muối 300g</v>
      </c>
      <c r="M2489" s="247"/>
      <c r="N2489" s="215" t="str">
        <f t="shared" si="279"/>
        <v>K-C6</v>
      </c>
      <c r="O2489" s="222"/>
      <c r="P2489" s="222"/>
      <c r="Q2489" s="215" t="str">
        <f>VLOOKUP(K2489,TONG_SL!$A:$D,3,0)</f>
        <v>Túi</v>
      </c>
      <c r="R2489" s="223">
        <v>21</v>
      </c>
      <c r="S2489" s="290"/>
      <c r="T2489" s="290">
        <f>VLOOKUP(VLOOKUP(G2489,Ma_KH!$A:$R,18,0)&amp;K2489,Gia_MB!$A:$F,6,0)</f>
        <v>73431</v>
      </c>
      <c r="U2489" s="291">
        <f t="shared" si="275"/>
        <v>1542051</v>
      </c>
      <c r="V2489" s="290"/>
      <c r="W2489" s="292">
        <f t="shared" si="276"/>
        <v>0</v>
      </c>
      <c r="X2489" s="293" t="str">
        <f t="shared" si="277"/>
        <v>8</v>
      </c>
      <c r="Y2489" s="290"/>
      <c r="Z2489" s="291">
        <f t="shared" si="278"/>
        <v>123364.08</v>
      </c>
      <c r="AA2489" s="294">
        <f>VLOOKUP(G2489,Ma_KH!$A:$R,14,0)</f>
        <v>60</v>
      </c>
    </row>
    <row r="2490" spans="1:214" x14ac:dyDescent="0.25">
      <c r="A2490" s="280">
        <v>46046</v>
      </c>
      <c r="B2490" s="281">
        <v>4183608199</v>
      </c>
      <c r="C2490" s="328" t="s">
        <v>15180</v>
      </c>
      <c r="D2490" s="280">
        <v>46057</v>
      </c>
      <c r="E2490" s="219"/>
      <c r="F2490" s="218"/>
      <c r="G2490" s="268" t="s">
        <v>15368</v>
      </c>
      <c r="H2490" s="219"/>
      <c r="I2490" s="217" t="s">
        <v>15747</v>
      </c>
      <c r="J2490" s="217" t="s">
        <v>7228</v>
      </c>
      <c r="K2490" s="217" t="s">
        <v>30</v>
      </c>
      <c r="L2490" s="215" t="str">
        <f>VLOOKUP($K2490,[1]TONG_SL!$A$1:$D$65536,2,0)</f>
        <v>Gà muối 500g</v>
      </c>
      <c r="M2490" s="247"/>
      <c r="N2490" s="215" t="str">
        <f t="shared" si="279"/>
        <v>K-C6</v>
      </c>
      <c r="O2490" s="222"/>
      <c r="P2490" s="222"/>
      <c r="Q2490" s="215" t="str">
        <f>VLOOKUP(K2490,TONG_SL!$A:$D,3,0)</f>
        <v>Túi</v>
      </c>
      <c r="R2490" s="223">
        <v>20</v>
      </c>
      <c r="S2490" s="290"/>
      <c r="T2490" s="290">
        <f>VLOOKUP(VLOOKUP(G2490,Ma_KH!$A:$R,18,0)&amp;K2490,Gia_MB!$A:$F,6,0)</f>
        <v>116611</v>
      </c>
      <c r="U2490" s="291">
        <f t="shared" si="275"/>
        <v>2332220</v>
      </c>
      <c r="V2490" s="290"/>
      <c r="W2490" s="292">
        <f t="shared" si="276"/>
        <v>0</v>
      </c>
      <c r="X2490" s="293" t="str">
        <f t="shared" si="277"/>
        <v>8</v>
      </c>
      <c r="Y2490" s="290"/>
      <c r="Z2490" s="291">
        <f t="shared" si="278"/>
        <v>186577.6</v>
      </c>
      <c r="AA2490" s="294">
        <f>VLOOKUP(G2490,Ma_KH!$A:$R,14,0)</f>
        <v>60</v>
      </c>
    </row>
    <row r="2491" spans="1:214" x14ac:dyDescent="0.25">
      <c r="A2491" s="280">
        <v>46046</v>
      </c>
      <c r="B2491" s="281">
        <v>4183608261</v>
      </c>
      <c r="C2491" s="328" t="s">
        <v>15180</v>
      </c>
      <c r="D2491" s="280">
        <v>46057</v>
      </c>
      <c r="E2491" s="219"/>
      <c r="F2491" s="218"/>
      <c r="G2491" s="268" t="s">
        <v>15368</v>
      </c>
      <c r="H2491" s="219"/>
      <c r="I2491" s="217" t="s">
        <v>15748</v>
      </c>
      <c r="J2491" s="217" t="s">
        <v>7228</v>
      </c>
      <c r="K2491" s="217" t="s">
        <v>34</v>
      </c>
      <c r="L2491" s="215" t="str">
        <f>VLOOKUP($K2491,[1]TONG_SL!$A$1:$D$65536,2,0)</f>
        <v>Tai heo muối 200g</v>
      </c>
      <c r="M2491" s="247"/>
      <c r="N2491" s="215" t="str">
        <f t="shared" si="279"/>
        <v>K-C6</v>
      </c>
      <c r="O2491" s="222"/>
      <c r="P2491" s="222"/>
      <c r="Q2491" s="215" t="str">
        <f>VLOOKUP(K2491,TONG_SL!$A:$D,3,0)</f>
        <v>Túi</v>
      </c>
      <c r="R2491" s="223">
        <v>1</v>
      </c>
      <c r="S2491" s="290"/>
      <c r="T2491" s="290">
        <f>VLOOKUP(VLOOKUP(G2491,Ma_KH!$A:$R,18,0)&amp;K2491,Gia_MB!$A:$F,6,0)</f>
        <v>55595</v>
      </c>
      <c r="U2491" s="291">
        <f t="shared" si="275"/>
        <v>55595</v>
      </c>
      <c r="V2491" s="290"/>
      <c r="W2491" s="292">
        <f t="shared" si="276"/>
        <v>0</v>
      </c>
      <c r="X2491" s="293" t="str">
        <f t="shared" si="277"/>
        <v>8</v>
      </c>
      <c r="Y2491" s="290"/>
      <c r="Z2491" s="291">
        <f t="shared" si="278"/>
        <v>4447.6000000000004</v>
      </c>
      <c r="AA2491" s="294">
        <f>VLOOKUP(G2491,Ma_KH!$A:$R,14,0)</f>
        <v>60</v>
      </c>
    </row>
    <row r="2492" spans="1:214" x14ac:dyDescent="0.25">
      <c r="A2492" s="280">
        <v>46046</v>
      </c>
      <c r="B2492" s="281">
        <v>4183608261</v>
      </c>
      <c r="C2492" s="328" t="s">
        <v>15180</v>
      </c>
      <c r="D2492" s="280">
        <v>46057</v>
      </c>
      <c r="E2492" s="219"/>
      <c r="F2492" s="218"/>
      <c r="G2492" s="268" t="s">
        <v>15368</v>
      </c>
      <c r="H2492" s="219"/>
      <c r="I2492" s="217" t="s">
        <v>15748</v>
      </c>
      <c r="J2492" s="217" t="s">
        <v>7228</v>
      </c>
      <c r="K2492" s="217" t="s">
        <v>27</v>
      </c>
      <c r="L2492" s="215" t="str">
        <f>VLOOKUP($K2492,[1]TONG_SL!$A$1:$D$65536,2,0)</f>
        <v>Chân giò heo muối 300g</v>
      </c>
      <c r="M2492" s="247"/>
      <c r="N2492" s="215" t="str">
        <f t="shared" si="279"/>
        <v>K-C6</v>
      </c>
      <c r="O2492" s="222"/>
      <c r="P2492" s="222"/>
      <c r="Q2492" s="215" t="str">
        <f>VLOOKUP(K2492,TONG_SL!$A:$D,3,0)</f>
        <v>Túi</v>
      </c>
      <c r="R2492" s="223">
        <v>30</v>
      </c>
      <c r="S2492" s="290"/>
      <c r="T2492" s="290">
        <f>VLOOKUP(VLOOKUP(G2492,Ma_KH!$A:$R,18,0)&amp;K2492,Gia_MB!$A:$F,6,0)</f>
        <v>73431</v>
      </c>
      <c r="U2492" s="291">
        <f t="shared" si="275"/>
        <v>2202930</v>
      </c>
      <c r="V2492" s="290"/>
      <c r="W2492" s="292">
        <f t="shared" si="276"/>
        <v>0</v>
      </c>
      <c r="X2492" s="293" t="str">
        <f t="shared" si="277"/>
        <v>8</v>
      </c>
      <c r="Y2492" s="290"/>
      <c r="Z2492" s="291">
        <f t="shared" si="278"/>
        <v>176234.4</v>
      </c>
      <c r="AA2492" s="294">
        <f>VLOOKUP(G2492,Ma_KH!$A:$R,14,0)</f>
        <v>60</v>
      </c>
    </row>
    <row r="2493" spans="1:214" x14ac:dyDescent="0.25">
      <c r="A2493" s="280">
        <v>46046</v>
      </c>
      <c r="B2493" s="281">
        <v>4183608261</v>
      </c>
      <c r="C2493" s="328" t="s">
        <v>15180</v>
      </c>
      <c r="D2493" s="280">
        <v>46057</v>
      </c>
      <c r="E2493" s="219"/>
      <c r="F2493" s="218"/>
      <c r="G2493" s="268" t="s">
        <v>15368</v>
      </c>
      <c r="H2493" s="219"/>
      <c r="I2493" s="217" t="s">
        <v>15748</v>
      </c>
      <c r="J2493" s="217" t="s">
        <v>7228</v>
      </c>
      <c r="K2493" s="217" t="s">
        <v>30</v>
      </c>
      <c r="L2493" s="215" t="str">
        <f>VLOOKUP($K2493,[1]TONG_SL!$A$1:$D$65536,2,0)</f>
        <v>Gà muối 500g</v>
      </c>
      <c r="M2493" s="247"/>
      <c r="N2493" s="215" t="str">
        <f t="shared" si="279"/>
        <v>K-C6</v>
      </c>
      <c r="O2493" s="222"/>
      <c r="P2493" s="222"/>
      <c r="Q2493" s="215" t="str">
        <f>VLOOKUP(K2493,TONG_SL!$A:$D,3,0)</f>
        <v>Túi</v>
      </c>
      <c r="R2493" s="223">
        <v>22</v>
      </c>
      <c r="S2493" s="290"/>
      <c r="T2493" s="290">
        <f>VLOOKUP(VLOOKUP(G2493,Ma_KH!$A:$R,18,0)&amp;K2493,Gia_MB!$A:$F,6,0)</f>
        <v>116611</v>
      </c>
      <c r="U2493" s="291">
        <f t="shared" si="275"/>
        <v>2565442</v>
      </c>
      <c r="V2493" s="290"/>
      <c r="W2493" s="292">
        <f t="shared" si="276"/>
        <v>0</v>
      </c>
      <c r="X2493" s="293" t="str">
        <f t="shared" si="277"/>
        <v>8</v>
      </c>
      <c r="Y2493" s="290"/>
      <c r="Z2493" s="291">
        <f t="shared" si="278"/>
        <v>205235.36000000002</v>
      </c>
      <c r="AA2493" s="294">
        <f>VLOOKUP(G2493,Ma_KH!$A:$R,14,0)</f>
        <v>60</v>
      </c>
    </row>
    <row r="2494" spans="1:214" s="436" customFormat="1" x14ac:dyDescent="0.25">
      <c r="A2494" s="280">
        <v>46046</v>
      </c>
      <c r="B2494" s="281">
        <v>4183608195</v>
      </c>
      <c r="C2494" s="328" t="s">
        <v>15180</v>
      </c>
      <c r="D2494" s="280">
        <v>46057</v>
      </c>
      <c r="E2494" s="426"/>
      <c r="F2494" s="328"/>
      <c r="G2494" s="427" t="s">
        <v>15368</v>
      </c>
      <c r="H2494" s="426"/>
      <c r="I2494" s="281" t="s">
        <v>15749</v>
      </c>
      <c r="J2494" s="281" t="s">
        <v>7228</v>
      </c>
      <c r="K2494" s="281" t="s">
        <v>48</v>
      </c>
      <c r="L2494" s="287" t="str">
        <f>VLOOKUP($K2494,[1]TONG_SL!$A$1:$D$65536,2,0)</f>
        <v>Mọc Nấm Hương 250g</v>
      </c>
      <c r="M2494" s="428"/>
      <c r="N2494" s="287" t="str">
        <f t="shared" si="279"/>
        <v>K-C6</v>
      </c>
      <c r="O2494" s="429"/>
      <c r="P2494" s="429"/>
      <c r="Q2494" s="287" t="str">
        <f>VLOOKUP(K2494,TONG_SL!$A:$D,3,0)</f>
        <v>Túi</v>
      </c>
      <c r="R2494" s="430">
        <v>4</v>
      </c>
      <c r="S2494" s="444"/>
      <c r="T2494" s="444">
        <f>VLOOKUP(VLOOKUP(G2494,Ma_KH!$A:$R,18,0)&amp;K2494,Gia_MB!$A:$F,6,0)</f>
        <v>46000</v>
      </c>
      <c r="U2494" s="445">
        <f t="shared" si="275"/>
        <v>184000</v>
      </c>
      <c r="V2494" s="444"/>
      <c r="W2494" s="446">
        <f t="shared" si="276"/>
        <v>0</v>
      </c>
      <c r="X2494" s="447" t="str">
        <f t="shared" si="277"/>
        <v>8</v>
      </c>
      <c r="Y2494" s="444"/>
      <c r="Z2494" s="445">
        <f t="shared" si="278"/>
        <v>14720</v>
      </c>
      <c r="AA2494" s="448">
        <f>VLOOKUP(G2494,Ma_KH!$A:$R,14,0)</f>
        <v>60</v>
      </c>
      <c r="AB2494" s="435"/>
      <c r="AC2494" s="435"/>
      <c r="AD2494" s="435"/>
      <c r="AE2494" s="435"/>
      <c r="AF2494" s="435"/>
      <c r="AG2494" s="435"/>
      <c r="AH2494" s="435"/>
      <c r="AI2494" s="435"/>
      <c r="AJ2494" s="435"/>
      <c r="AK2494" s="435"/>
      <c r="AL2494" s="435"/>
      <c r="AM2494" s="435"/>
      <c r="AN2494" s="435"/>
      <c r="AO2494" s="435"/>
      <c r="AP2494" s="435"/>
      <c r="AQ2494" s="435"/>
      <c r="AR2494" s="435"/>
      <c r="AS2494" s="435"/>
      <c r="AT2494" s="435"/>
      <c r="AU2494" s="435"/>
      <c r="AV2494" s="435"/>
      <c r="AW2494" s="435"/>
      <c r="AX2494" s="435"/>
      <c r="AY2494" s="435"/>
      <c r="AZ2494" s="435"/>
      <c r="BA2494" s="435"/>
      <c r="BB2494" s="435"/>
      <c r="BC2494" s="435"/>
      <c r="BD2494" s="435"/>
      <c r="BE2494" s="435"/>
      <c r="BF2494" s="435"/>
      <c r="BG2494" s="435"/>
      <c r="BH2494" s="435"/>
      <c r="BI2494" s="435"/>
      <c r="BJ2494" s="435"/>
      <c r="BK2494" s="435"/>
      <c r="BL2494" s="435"/>
      <c r="BM2494" s="435"/>
      <c r="BN2494" s="435"/>
      <c r="BO2494" s="435"/>
      <c r="BP2494" s="435"/>
      <c r="BQ2494" s="435"/>
      <c r="BR2494" s="435"/>
      <c r="BS2494" s="435"/>
      <c r="BT2494" s="435"/>
      <c r="BU2494" s="435"/>
      <c r="BV2494" s="435"/>
      <c r="BW2494" s="435"/>
      <c r="BX2494" s="435"/>
      <c r="BY2494" s="435"/>
      <c r="BZ2494" s="435"/>
      <c r="CA2494" s="435"/>
      <c r="CB2494" s="435"/>
      <c r="CC2494" s="435"/>
      <c r="CD2494" s="435"/>
      <c r="CE2494" s="435"/>
      <c r="CF2494" s="435"/>
      <c r="CG2494" s="435"/>
      <c r="CH2494" s="435"/>
      <c r="CI2494" s="435"/>
      <c r="CJ2494" s="435"/>
      <c r="CK2494" s="435"/>
      <c r="CL2494" s="435"/>
      <c r="CM2494" s="435"/>
      <c r="CN2494" s="435"/>
      <c r="CO2494" s="435"/>
      <c r="CP2494" s="435"/>
      <c r="CQ2494" s="435"/>
      <c r="CR2494" s="435"/>
      <c r="CS2494" s="435"/>
      <c r="CT2494" s="435"/>
      <c r="CU2494" s="435"/>
      <c r="CV2494" s="435"/>
      <c r="CW2494" s="435"/>
      <c r="CX2494" s="435"/>
      <c r="CY2494" s="435"/>
      <c r="CZ2494" s="435"/>
      <c r="DA2494" s="435"/>
      <c r="DB2494" s="435"/>
      <c r="DC2494" s="435"/>
      <c r="DD2494" s="435"/>
      <c r="DE2494" s="435"/>
      <c r="DF2494" s="435"/>
      <c r="DG2494" s="435"/>
      <c r="DH2494" s="435"/>
      <c r="DI2494" s="435"/>
      <c r="DJ2494" s="435"/>
      <c r="DK2494" s="435"/>
      <c r="DL2494" s="435"/>
      <c r="DM2494" s="435"/>
      <c r="DN2494" s="435"/>
      <c r="DO2494" s="435"/>
      <c r="DP2494" s="435"/>
      <c r="DQ2494" s="435"/>
      <c r="DR2494" s="435"/>
      <c r="DS2494" s="435"/>
      <c r="DT2494" s="435"/>
      <c r="DU2494" s="435"/>
      <c r="DV2494" s="435"/>
      <c r="DW2494" s="435"/>
      <c r="DX2494" s="435"/>
      <c r="DY2494" s="435"/>
      <c r="DZ2494" s="435"/>
      <c r="EA2494" s="435"/>
      <c r="EB2494" s="435"/>
      <c r="EC2494" s="435"/>
      <c r="ED2494" s="435"/>
      <c r="EE2494" s="435"/>
      <c r="EF2494" s="435"/>
      <c r="EG2494" s="435"/>
      <c r="EH2494" s="435"/>
      <c r="EI2494" s="435"/>
      <c r="EJ2494" s="435"/>
      <c r="EK2494" s="435"/>
      <c r="EL2494" s="435"/>
      <c r="EM2494" s="435"/>
      <c r="EN2494" s="435"/>
      <c r="EO2494" s="435"/>
      <c r="EP2494" s="435"/>
      <c r="EQ2494" s="435"/>
      <c r="ER2494" s="435"/>
      <c r="ES2494" s="435"/>
      <c r="ET2494" s="435"/>
      <c r="EU2494" s="435"/>
      <c r="EV2494" s="435"/>
      <c r="EW2494" s="435"/>
      <c r="EX2494" s="435"/>
      <c r="EY2494" s="435"/>
      <c r="EZ2494" s="435"/>
      <c r="FA2494" s="435"/>
      <c r="FB2494" s="435"/>
      <c r="FC2494" s="435"/>
      <c r="FD2494" s="435"/>
      <c r="FE2494" s="435"/>
      <c r="FF2494" s="435"/>
      <c r="FG2494" s="435"/>
      <c r="FH2494" s="435"/>
      <c r="FI2494" s="435"/>
      <c r="FJ2494" s="435"/>
      <c r="FK2494" s="435"/>
      <c r="FL2494" s="435"/>
      <c r="FM2494" s="435"/>
      <c r="FN2494" s="435"/>
      <c r="FO2494" s="435"/>
      <c r="FP2494" s="435"/>
      <c r="FQ2494" s="435"/>
      <c r="FR2494" s="435"/>
      <c r="FS2494" s="435"/>
      <c r="FT2494" s="435"/>
      <c r="FU2494" s="435"/>
      <c r="FV2494" s="435"/>
      <c r="FW2494" s="435"/>
      <c r="FX2494" s="435"/>
      <c r="FY2494" s="435"/>
      <c r="FZ2494" s="435"/>
      <c r="GA2494" s="435"/>
      <c r="GB2494" s="435"/>
      <c r="GC2494" s="435"/>
      <c r="GD2494" s="435"/>
      <c r="GE2494" s="435"/>
      <c r="GF2494" s="435"/>
      <c r="GG2494" s="435"/>
      <c r="GH2494" s="435"/>
      <c r="GI2494" s="435"/>
      <c r="GJ2494" s="435"/>
      <c r="GK2494" s="435"/>
      <c r="GL2494" s="435"/>
      <c r="GM2494" s="435"/>
      <c r="GN2494" s="435"/>
      <c r="GO2494" s="435"/>
      <c r="GP2494" s="435"/>
      <c r="GQ2494" s="435"/>
      <c r="GR2494" s="435"/>
      <c r="GS2494" s="435"/>
      <c r="GT2494" s="435"/>
      <c r="GU2494" s="435"/>
      <c r="GV2494" s="435"/>
      <c r="GW2494" s="435"/>
      <c r="GX2494" s="435"/>
      <c r="GY2494" s="435"/>
      <c r="GZ2494" s="435"/>
      <c r="HA2494" s="435"/>
      <c r="HB2494" s="435"/>
      <c r="HC2494" s="435"/>
      <c r="HD2494" s="435"/>
      <c r="HE2494" s="435"/>
      <c r="HF2494" s="435"/>
    </row>
    <row r="2495" spans="1:214" s="436" customFormat="1" x14ac:dyDescent="0.25">
      <c r="A2495" s="280">
        <v>46046</v>
      </c>
      <c r="B2495" s="281">
        <v>4183608195</v>
      </c>
      <c r="C2495" s="328" t="s">
        <v>15180</v>
      </c>
      <c r="D2495" s="280">
        <v>46057</v>
      </c>
      <c r="E2495" s="426"/>
      <c r="F2495" s="328"/>
      <c r="G2495" s="427" t="s">
        <v>15368</v>
      </c>
      <c r="H2495" s="426"/>
      <c r="I2495" s="281" t="s">
        <v>15749</v>
      </c>
      <c r="J2495" s="281" t="s">
        <v>7228</v>
      </c>
      <c r="K2495" s="281" t="s">
        <v>27</v>
      </c>
      <c r="L2495" s="287" t="str">
        <f>VLOOKUP($K2495,[1]TONG_SL!$A$1:$D$65536,2,0)</f>
        <v>Chân giò heo muối 300g</v>
      </c>
      <c r="M2495" s="428"/>
      <c r="N2495" s="287" t="str">
        <f t="shared" si="279"/>
        <v>K-C6</v>
      </c>
      <c r="O2495" s="429"/>
      <c r="P2495" s="429"/>
      <c r="Q2495" s="287" t="str">
        <f>VLOOKUP(K2495,TONG_SL!$A:$D,3,0)</f>
        <v>Túi</v>
      </c>
      <c r="R2495" s="430">
        <v>30</v>
      </c>
      <c r="S2495" s="444"/>
      <c r="T2495" s="444">
        <f>VLOOKUP(VLOOKUP(G2495,Ma_KH!$A:$R,18,0)&amp;K2495,Gia_MB!$A:$F,6,0)</f>
        <v>73431</v>
      </c>
      <c r="U2495" s="445">
        <f t="shared" si="275"/>
        <v>2202930</v>
      </c>
      <c r="V2495" s="444"/>
      <c r="W2495" s="446">
        <f t="shared" si="276"/>
        <v>0</v>
      </c>
      <c r="X2495" s="447" t="str">
        <f t="shared" si="277"/>
        <v>8</v>
      </c>
      <c r="Y2495" s="444"/>
      <c r="Z2495" s="445">
        <f t="shared" si="278"/>
        <v>176234.4</v>
      </c>
      <c r="AA2495" s="448">
        <f>VLOOKUP(G2495,Ma_KH!$A:$R,14,0)</f>
        <v>60</v>
      </c>
      <c r="AB2495" s="435"/>
      <c r="AC2495" s="435"/>
      <c r="AD2495" s="435"/>
      <c r="AE2495" s="435"/>
      <c r="AF2495" s="435"/>
      <c r="AG2495" s="435"/>
      <c r="AH2495" s="435"/>
      <c r="AI2495" s="435"/>
      <c r="AJ2495" s="435"/>
      <c r="AK2495" s="435"/>
      <c r="AL2495" s="435"/>
      <c r="AM2495" s="435"/>
      <c r="AN2495" s="435"/>
      <c r="AO2495" s="435"/>
      <c r="AP2495" s="435"/>
      <c r="AQ2495" s="435"/>
      <c r="AR2495" s="435"/>
      <c r="AS2495" s="435"/>
      <c r="AT2495" s="435"/>
      <c r="AU2495" s="435"/>
      <c r="AV2495" s="435"/>
      <c r="AW2495" s="435"/>
      <c r="AX2495" s="435"/>
      <c r="AY2495" s="435"/>
      <c r="AZ2495" s="435"/>
      <c r="BA2495" s="435"/>
      <c r="BB2495" s="435"/>
      <c r="BC2495" s="435"/>
      <c r="BD2495" s="435"/>
      <c r="BE2495" s="435"/>
      <c r="BF2495" s="435"/>
      <c r="BG2495" s="435"/>
      <c r="BH2495" s="435"/>
      <c r="BI2495" s="435"/>
      <c r="BJ2495" s="435"/>
      <c r="BK2495" s="435"/>
      <c r="BL2495" s="435"/>
      <c r="BM2495" s="435"/>
      <c r="BN2495" s="435"/>
      <c r="BO2495" s="435"/>
      <c r="BP2495" s="435"/>
      <c r="BQ2495" s="435"/>
      <c r="BR2495" s="435"/>
      <c r="BS2495" s="435"/>
      <c r="BT2495" s="435"/>
      <c r="BU2495" s="435"/>
      <c r="BV2495" s="435"/>
      <c r="BW2495" s="435"/>
      <c r="BX2495" s="435"/>
      <c r="BY2495" s="435"/>
      <c r="BZ2495" s="435"/>
      <c r="CA2495" s="435"/>
      <c r="CB2495" s="435"/>
      <c r="CC2495" s="435"/>
      <c r="CD2495" s="435"/>
      <c r="CE2495" s="435"/>
      <c r="CF2495" s="435"/>
      <c r="CG2495" s="435"/>
      <c r="CH2495" s="435"/>
      <c r="CI2495" s="435"/>
      <c r="CJ2495" s="435"/>
      <c r="CK2495" s="435"/>
      <c r="CL2495" s="435"/>
      <c r="CM2495" s="435"/>
      <c r="CN2495" s="435"/>
      <c r="CO2495" s="435"/>
      <c r="CP2495" s="435"/>
      <c r="CQ2495" s="435"/>
      <c r="CR2495" s="435"/>
      <c r="CS2495" s="435"/>
      <c r="CT2495" s="435"/>
      <c r="CU2495" s="435"/>
      <c r="CV2495" s="435"/>
      <c r="CW2495" s="435"/>
      <c r="CX2495" s="435"/>
      <c r="CY2495" s="435"/>
      <c r="CZ2495" s="435"/>
      <c r="DA2495" s="435"/>
      <c r="DB2495" s="435"/>
      <c r="DC2495" s="435"/>
      <c r="DD2495" s="435"/>
      <c r="DE2495" s="435"/>
      <c r="DF2495" s="435"/>
      <c r="DG2495" s="435"/>
      <c r="DH2495" s="435"/>
      <c r="DI2495" s="435"/>
      <c r="DJ2495" s="435"/>
      <c r="DK2495" s="435"/>
      <c r="DL2495" s="435"/>
      <c r="DM2495" s="435"/>
      <c r="DN2495" s="435"/>
      <c r="DO2495" s="435"/>
      <c r="DP2495" s="435"/>
      <c r="DQ2495" s="435"/>
      <c r="DR2495" s="435"/>
      <c r="DS2495" s="435"/>
      <c r="DT2495" s="435"/>
      <c r="DU2495" s="435"/>
      <c r="DV2495" s="435"/>
      <c r="DW2495" s="435"/>
      <c r="DX2495" s="435"/>
      <c r="DY2495" s="435"/>
      <c r="DZ2495" s="435"/>
      <c r="EA2495" s="435"/>
      <c r="EB2495" s="435"/>
      <c r="EC2495" s="435"/>
      <c r="ED2495" s="435"/>
      <c r="EE2495" s="435"/>
      <c r="EF2495" s="435"/>
      <c r="EG2495" s="435"/>
      <c r="EH2495" s="435"/>
      <c r="EI2495" s="435"/>
      <c r="EJ2495" s="435"/>
      <c r="EK2495" s="435"/>
      <c r="EL2495" s="435"/>
      <c r="EM2495" s="435"/>
      <c r="EN2495" s="435"/>
      <c r="EO2495" s="435"/>
      <c r="EP2495" s="435"/>
      <c r="EQ2495" s="435"/>
      <c r="ER2495" s="435"/>
      <c r="ES2495" s="435"/>
      <c r="ET2495" s="435"/>
      <c r="EU2495" s="435"/>
      <c r="EV2495" s="435"/>
      <c r="EW2495" s="435"/>
      <c r="EX2495" s="435"/>
      <c r="EY2495" s="435"/>
      <c r="EZ2495" s="435"/>
      <c r="FA2495" s="435"/>
      <c r="FB2495" s="435"/>
      <c r="FC2495" s="435"/>
      <c r="FD2495" s="435"/>
      <c r="FE2495" s="435"/>
      <c r="FF2495" s="435"/>
      <c r="FG2495" s="435"/>
      <c r="FH2495" s="435"/>
      <c r="FI2495" s="435"/>
      <c r="FJ2495" s="435"/>
      <c r="FK2495" s="435"/>
      <c r="FL2495" s="435"/>
      <c r="FM2495" s="435"/>
      <c r="FN2495" s="435"/>
      <c r="FO2495" s="435"/>
      <c r="FP2495" s="435"/>
      <c r="FQ2495" s="435"/>
      <c r="FR2495" s="435"/>
      <c r="FS2495" s="435"/>
      <c r="FT2495" s="435"/>
      <c r="FU2495" s="435"/>
      <c r="FV2495" s="435"/>
      <c r="FW2495" s="435"/>
      <c r="FX2495" s="435"/>
      <c r="FY2495" s="435"/>
      <c r="FZ2495" s="435"/>
      <c r="GA2495" s="435"/>
      <c r="GB2495" s="435"/>
      <c r="GC2495" s="435"/>
      <c r="GD2495" s="435"/>
      <c r="GE2495" s="435"/>
      <c r="GF2495" s="435"/>
      <c r="GG2495" s="435"/>
      <c r="GH2495" s="435"/>
      <c r="GI2495" s="435"/>
      <c r="GJ2495" s="435"/>
      <c r="GK2495" s="435"/>
      <c r="GL2495" s="435"/>
      <c r="GM2495" s="435"/>
      <c r="GN2495" s="435"/>
      <c r="GO2495" s="435"/>
      <c r="GP2495" s="435"/>
      <c r="GQ2495" s="435"/>
      <c r="GR2495" s="435"/>
      <c r="GS2495" s="435"/>
      <c r="GT2495" s="435"/>
      <c r="GU2495" s="435"/>
      <c r="GV2495" s="435"/>
      <c r="GW2495" s="435"/>
      <c r="GX2495" s="435"/>
      <c r="GY2495" s="435"/>
      <c r="GZ2495" s="435"/>
      <c r="HA2495" s="435"/>
      <c r="HB2495" s="435"/>
      <c r="HC2495" s="435"/>
      <c r="HD2495" s="435"/>
      <c r="HE2495" s="435"/>
      <c r="HF2495" s="435"/>
    </row>
    <row r="2496" spans="1:214" s="436" customFormat="1" x14ac:dyDescent="0.25">
      <c r="A2496" s="280">
        <v>46046</v>
      </c>
      <c r="B2496" s="281">
        <v>4183608195</v>
      </c>
      <c r="C2496" s="328" t="s">
        <v>15180</v>
      </c>
      <c r="D2496" s="280">
        <v>46057</v>
      </c>
      <c r="E2496" s="426"/>
      <c r="F2496" s="328"/>
      <c r="G2496" s="427" t="s">
        <v>15368</v>
      </c>
      <c r="H2496" s="426"/>
      <c r="I2496" s="281" t="s">
        <v>15749</v>
      </c>
      <c r="J2496" s="281" t="s">
        <v>7228</v>
      </c>
      <c r="K2496" s="281" t="s">
        <v>32</v>
      </c>
      <c r="L2496" s="287" t="str">
        <f>VLOOKUP($K2496,[1]TONG_SL!$A$1:$D$65536,2,0)</f>
        <v>Giò Tai Lưỡi Xào 250g</v>
      </c>
      <c r="M2496" s="428"/>
      <c r="N2496" s="287" t="str">
        <f t="shared" si="279"/>
        <v>K-C6</v>
      </c>
      <c r="O2496" s="429"/>
      <c r="P2496" s="429"/>
      <c r="Q2496" s="287" t="str">
        <f>VLOOKUP(K2496,TONG_SL!$A:$D,3,0)</f>
        <v>Túi</v>
      </c>
      <c r="R2496" s="430">
        <v>6</v>
      </c>
      <c r="S2496" s="444"/>
      <c r="T2496" s="444">
        <f>VLOOKUP(VLOOKUP(G2496,Ma_KH!$A:$R,18,0)&amp;K2496,Gia_MB!$A:$F,6,0)</f>
        <v>50182</v>
      </c>
      <c r="U2496" s="445">
        <f t="shared" ref="U2496:U2559" si="280">T2496*R2496</f>
        <v>301092</v>
      </c>
      <c r="V2496" s="444"/>
      <c r="W2496" s="446">
        <f t="shared" ref="W2496:W2559" si="281">U2496*V2496</f>
        <v>0</v>
      </c>
      <c r="X2496" s="447" t="str">
        <f t="shared" ref="X2496:X2559" si="282">IF(B2496&lt;&gt;"","8","0")</f>
        <v>8</v>
      </c>
      <c r="Y2496" s="444"/>
      <c r="Z2496" s="445">
        <f t="shared" ref="Z2496:Z2559" si="283">U2496*X2496%</f>
        <v>24087.360000000001</v>
      </c>
      <c r="AA2496" s="448">
        <f>VLOOKUP(G2496,Ma_KH!$A:$R,14,0)</f>
        <v>60</v>
      </c>
      <c r="AB2496" s="435"/>
      <c r="AC2496" s="435"/>
      <c r="AD2496" s="435"/>
      <c r="AE2496" s="435"/>
      <c r="AF2496" s="435"/>
      <c r="AG2496" s="435"/>
      <c r="AH2496" s="435"/>
      <c r="AI2496" s="435"/>
      <c r="AJ2496" s="435"/>
      <c r="AK2496" s="435"/>
      <c r="AL2496" s="435"/>
      <c r="AM2496" s="435"/>
      <c r="AN2496" s="435"/>
      <c r="AO2496" s="435"/>
      <c r="AP2496" s="435"/>
      <c r="AQ2496" s="435"/>
      <c r="AR2496" s="435"/>
      <c r="AS2496" s="435"/>
      <c r="AT2496" s="435"/>
      <c r="AU2496" s="435"/>
      <c r="AV2496" s="435"/>
      <c r="AW2496" s="435"/>
      <c r="AX2496" s="435"/>
      <c r="AY2496" s="435"/>
      <c r="AZ2496" s="435"/>
      <c r="BA2496" s="435"/>
      <c r="BB2496" s="435"/>
      <c r="BC2496" s="435"/>
      <c r="BD2496" s="435"/>
      <c r="BE2496" s="435"/>
      <c r="BF2496" s="435"/>
      <c r="BG2496" s="435"/>
      <c r="BH2496" s="435"/>
      <c r="BI2496" s="435"/>
      <c r="BJ2496" s="435"/>
      <c r="BK2496" s="435"/>
      <c r="BL2496" s="435"/>
      <c r="BM2496" s="435"/>
      <c r="BN2496" s="435"/>
      <c r="BO2496" s="435"/>
      <c r="BP2496" s="435"/>
      <c r="BQ2496" s="435"/>
      <c r="BR2496" s="435"/>
      <c r="BS2496" s="435"/>
      <c r="BT2496" s="435"/>
      <c r="BU2496" s="435"/>
      <c r="BV2496" s="435"/>
      <c r="BW2496" s="435"/>
      <c r="BX2496" s="435"/>
      <c r="BY2496" s="435"/>
      <c r="BZ2496" s="435"/>
      <c r="CA2496" s="435"/>
      <c r="CB2496" s="435"/>
      <c r="CC2496" s="435"/>
      <c r="CD2496" s="435"/>
      <c r="CE2496" s="435"/>
      <c r="CF2496" s="435"/>
      <c r="CG2496" s="435"/>
      <c r="CH2496" s="435"/>
      <c r="CI2496" s="435"/>
      <c r="CJ2496" s="435"/>
      <c r="CK2496" s="435"/>
      <c r="CL2496" s="435"/>
      <c r="CM2496" s="435"/>
      <c r="CN2496" s="435"/>
      <c r="CO2496" s="435"/>
      <c r="CP2496" s="435"/>
      <c r="CQ2496" s="435"/>
      <c r="CR2496" s="435"/>
      <c r="CS2496" s="435"/>
      <c r="CT2496" s="435"/>
      <c r="CU2496" s="435"/>
      <c r="CV2496" s="435"/>
      <c r="CW2496" s="435"/>
      <c r="CX2496" s="435"/>
      <c r="CY2496" s="435"/>
      <c r="CZ2496" s="435"/>
      <c r="DA2496" s="435"/>
      <c r="DB2496" s="435"/>
      <c r="DC2496" s="435"/>
      <c r="DD2496" s="435"/>
      <c r="DE2496" s="435"/>
      <c r="DF2496" s="435"/>
      <c r="DG2496" s="435"/>
      <c r="DH2496" s="435"/>
      <c r="DI2496" s="435"/>
      <c r="DJ2496" s="435"/>
      <c r="DK2496" s="435"/>
      <c r="DL2496" s="435"/>
      <c r="DM2496" s="435"/>
      <c r="DN2496" s="435"/>
      <c r="DO2496" s="435"/>
      <c r="DP2496" s="435"/>
      <c r="DQ2496" s="435"/>
      <c r="DR2496" s="435"/>
      <c r="DS2496" s="435"/>
      <c r="DT2496" s="435"/>
      <c r="DU2496" s="435"/>
      <c r="DV2496" s="435"/>
      <c r="DW2496" s="435"/>
      <c r="DX2496" s="435"/>
      <c r="DY2496" s="435"/>
      <c r="DZ2496" s="435"/>
      <c r="EA2496" s="435"/>
      <c r="EB2496" s="435"/>
      <c r="EC2496" s="435"/>
      <c r="ED2496" s="435"/>
      <c r="EE2496" s="435"/>
      <c r="EF2496" s="435"/>
      <c r="EG2496" s="435"/>
      <c r="EH2496" s="435"/>
      <c r="EI2496" s="435"/>
      <c r="EJ2496" s="435"/>
      <c r="EK2496" s="435"/>
      <c r="EL2496" s="435"/>
      <c r="EM2496" s="435"/>
      <c r="EN2496" s="435"/>
      <c r="EO2496" s="435"/>
      <c r="EP2496" s="435"/>
      <c r="EQ2496" s="435"/>
      <c r="ER2496" s="435"/>
      <c r="ES2496" s="435"/>
      <c r="ET2496" s="435"/>
      <c r="EU2496" s="435"/>
      <c r="EV2496" s="435"/>
      <c r="EW2496" s="435"/>
      <c r="EX2496" s="435"/>
      <c r="EY2496" s="435"/>
      <c r="EZ2496" s="435"/>
      <c r="FA2496" s="435"/>
      <c r="FB2496" s="435"/>
      <c r="FC2496" s="435"/>
      <c r="FD2496" s="435"/>
      <c r="FE2496" s="435"/>
      <c r="FF2496" s="435"/>
      <c r="FG2496" s="435"/>
      <c r="FH2496" s="435"/>
      <c r="FI2496" s="435"/>
      <c r="FJ2496" s="435"/>
      <c r="FK2496" s="435"/>
      <c r="FL2496" s="435"/>
      <c r="FM2496" s="435"/>
      <c r="FN2496" s="435"/>
      <c r="FO2496" s="435"/>
      <c r="FP2496" s="435"/>
      <c r="FQ2496" s="435"/>
      <c r="FR2496" s="435"/>
      <c r="FS2496" s="435"/>
      <c r="FT2496" s="435"/>
      <c r="FU2496" s="435"/>
      <c r="FV2496" s="435"/>
      <c r="FW2496" s="435"/>
      <c r="FX2496" s="435"/>
      <c r="FY2496" s="435"/>
      <c r="FZ2496" s="435"/>
      <c r="GA2496" s="435"/>
      <c r="GB2496" s="435"/>
      <c r="GC2496" s="435"/>
      <c r="GD2496" s="435"/>
      <c r="GE2496" s="435"/>
      <c r="GF2496" s="435"/>
      <c r="GG2496" s="435"/>
      <c r="GH2496" s="435"/>
      <c r="GI2496" s="435"/>
      <c r="GJ2496" s="435"/>
      <c r="GK2496" s="435"/>
      <c r="GL2496" s="435"/>
      <c r="GM2496" s="435"/>
      <c r="GN2496" s="435"/>
      <c r="GO2496" s="435"/>
      <c r="GP2496" s="435"/>
      <c r="GQ2496" s="435"/>
      <c r="GR2496" s="435"/>
      <c r="GS2496" s="435"/>
      <c r="GT2496" s="435"/>
      <c r="GU2496" s="435"/>
      <c r="GV2496" s="435"/>
      <c r="GW2496" s="435"/>
      <c r="GX2496" s="435"/>
      <c r="GY2496" s="435"/>
      <c r="GZ2496" s="435"/>
      <c r="HA2496" s="435"/>
      <c r="HB2496" s="435"/>
      <c r="HC2496" s="435"/>
      <c r="HD2496" s="435"/>
      <c r="HE2496" s="435"/>
      <c r="HF2496" s="435"/>
    </row>
    <row r="2497" spans="1:214" s="436" customFormat="1" x14ac:dyDescent="0.25">
      <c r="A2497" s="280">
        <v>46046</v>
      </c>
      <c r="B2497" s="281">
        <v>4183608195</v>
      </c>
      <c r="C2497" s="328" t="s">
        <v>15180</v>
      </c>
      <c r="D2497" s="280">
        <v>46057</v>
      </c>
      <c r="E2497" s="426"/>
      <c r="F2497" s="328"/>
      <c r="G2497" s="427" t="s">
        <v>15368</v>
      </c>
      <c r="H2497" s="426"/>
      <c r="I2497" s="281" t="s">
        <v>15749</v>
      </c>
      <c r="J2497" s="281" t="s">
        <v>7228</v>
      </c>
      <c r="K2497" s="281" t="s">
        <v>30</v>
      </c>
      <c r="L2497" s="287" t="str">
        <f>VLOOKUP($K2497,[1]TONG_SL!$A$1:$D$65536,2,0)</f>
        <v>Gà muối 500g</v>
      </c>
      <c r="M2497" s="428"/>
      <c r="N2497" s="287" t="str">
        <f t="shared" si="279"/>
        <v>K-C6</v>
      </c>
      <c r="O2497" s="429"/>
      <c r="P2497" s="429"/>
      <c r="Q2497" s="287" t="str">
        <f>VLOOKUP(K2497,TONG_SL!$A:$D,3,0)</f>
        <v>Túi</v>
      </c>
      <c r="R2497" s="430">
        <v>20</v>
      </c>
      <c r="S2497" s="444"/>
      <c r="T2497" s="444">
        <f>VLOOKUP(VLOOKUP(G2497,Ma_KH!$A:$R,18,0)&amp;K2497,Gia_MB!$A:$F,6,0)</f>
        <v>116611</v>
      </c>
      <c r="U2497" s="445">
        <f t="shared" si="280"/>
        <v>2332220</v>
      </c>
      <c r="V2497" s="444"/>
      <c r="W2497" s="446">
        <f t="shared" si="281"/>
        <v>0</v>
      </c>
      <c r="X2497" s="447" t="str">
        <f t="shared" si="282"/>
        <v>8</v>
      </c>
      <c r="Y2497" s="444"/>
      <c r="Z2497" s="445">
        <f t="shared" si="283"/>
        <v>186577.6</v>
      </c>
      <c r="AA2497" s="448">
        <f>VLOOKUP(G2497,Ma_KH!$A:$R,14,0)</f>
        <v>60</v>
      </c>
      <c r="AB2497" s="435"/>
      <c r="AC2497" s="435"/>
      <c r="AD2497" s="435"/>
      <c r="AE2497" s="435"/>
      <c r="AF2497" s="435"/>
      <c r="AG2497" s="435"/>
      <c r="AH2497" s="435"/>
      <c r="AI2497" s="435"/>
      <c r="AJ2497" s="435"/>
      <c r="AK2497" s="435"/>
      <c r="AL2497" s="435"/>
      <c r="AM2497" s="435"/>
      <c r="AN2497" s="435"/>
      <c r="AO2497" s="435"/>
      <c r="AP2497" s="435"/>
      <c r="AQ2497" s="435"/>
      <c r="AR2497" s="435"/>
      <c r="AS2497" s="435"/>
      <c r="AT2497" s="435"/>
      <c r="AU2497" s="435"/>
      <c r="AV2497" s="435"/>
      <c r="AW2497" s="435"/>
      <c r="AX2497" s="435"/>
      <c r="AY2497" s="435"/>
      <c r="AZ2497" s="435"/>
      <c r="BA2497" s="435"/>
      <c r="BB2497" s="435"/>
      <c r="BC2497" s="435"/>
      <c r="BD2497" s="435"/>
      <c r="BE2497" s="435"/>
      <c r="BF2497" s="435"/>
      <c r="BG2497" s="435"/>
      <c r="BH2497" s="435"/>
      <c r="BI2497" s="435"/>
      <c r="BJ2497" s="435"/>
      <c r="BK2497" s="435"/>
      <c r="BL2497" s="435"/>
      <c r="BM2497" s="435"/>
      <c r="BN2497" s="435"/>
      <c r="BO2497" s="435"/>
      <c r="BP2497" s="435"/>
      <c r="BQ2497" s="435"/>
      <c r="BR2497" s="435"/>
      <c r="BS2497" s="435"/>
      <c r="BT2497" s="435"/>
      <c r="BU2497" s="435"/>
      <c r="BV2497" s="435"/>
      <c r="BW2497" s="435"/>
      <c r="BX2497" s="435"/>
      <c r="BY2497" s="435"/>
      <c r="BZ2497" s="435"/>
      <c r="CA2497" s="435"/>
      <c r="CB2497" s="435"/>
      <c r="CC2497" s="435"/>
      <c r="CD2497" s="435"/>
      <c r="CE2497" s="435"/>
      <c r="CF2497" s="435"/>
      <c r="CG2497" s="435"/>
      <c r="CH2497" s="435"/>
      <c r="CI2497" s="435"/>
      <c r="CJ2497" s="435"/>
      <c r="CK2497" s="435"/>
      <c r="CL2497" s="435"/>
      <c r="CM2497" s="435"/>
      <c r="CN2497" s="435"/>
      <c r="CO2497" s="435"/>
      <c r="CP2497" s="435"/>
      <c r="CQ2497" s="435"/>
      <c r="CR2497" s="435"/>
      <c r="CS2497" s="435"/>
      <c r="CT2497" s="435"/>
      <c r="CU2497" s="435"/>
      <c r="CV2497" s="435"/>
      <c r="CW2497" s="435"/>
      <c r="CX2497" s="435"/>
      <c r="CY2497" s="435"/>
      <c r="CZ2497" s="435"/>
      <c r="DA2497" s="435"/>
      <c r="DB2497" s="435"/>
      <c r="DC2497" s="435"/>
      <c r="DD2497" s="435"/>
      <c r="DE2497" s="435"/>
      <c r="DF2497" s="435"/>
      <c r="DG2497" s="435"/>
      <c r="DH2497" s="435"/>
      <c r="DI2497" s="435"/>
      <c r="DJ2497" s="435"/>
      <c r="DK2497" s="435"/>
      <c r="DL2497" s="435"/>
      <c r="DM2497" s="435"/>
      <c r="DN2497" s="435"/>
      <c r="DO2497" s="435"/>
      <c r="DP2497" s="435"/>
      <c r="DQ2497" s="435"/>
      <c r="DR2497" s="435"/>
      <c r="DS2497" s="435"/>
      <c r="DT2497" s="435"/>
      <c r="DU2497" s="435"/>
      <c r="DV2497" s="435"/>
      <c r="DW2497" s="435"/>
      <c r="DX2497" s="435"/>
      <c r="DY2497" s="435"/>
      <c r="DZ2497" s="435"/>
      <c r="EA2497" s="435"/>
      <c r="EB2497" s="435"/>
      <c r="EC2497" s="435"/>
      <c r="ED2497" s="435"/>
      <c r="EE2497" s="435"/>
      <c r="EF2497" s="435"/>
      <c r="EG2497" s="435"/>
      <c r="EH2497" s="435"/>
      <c r="EI2497" s="435"/>
      <c r="EJ2497" s="435"/>
      <c r="EK2497" s="435"/>
      <c r="EL2497" s="435"/>
      <c r="EM2497" s="435"/>
      <c r="EN2497" s="435"/>
      <c r="EO2497" s="435"/>
      <c r="EP2497" s="435"/>
      <c r="EQ2497" s="435"/>
      <c r="ER2497" s="435"/>
      <c r="ES2497" s="435"/>
      <c r="ET2497" s="435"/>
      <c r="EU2497" s="435"/>
      <c r="EV2497" s="435"/>
      <c r="EW2497" s="435"/>
      <c r="EX2497" s="435"/>
      <c r="EY2497" s="435"/>
      <c r="EZ2497" s="435"/>
      <c r="FA2497" s="435"/>
      <c r="FB2497" s="435"/>
      <c r="FC2497" s="435"/>
      <c r="FD2497" s="435"/>
      <c r="FE2497" s="435"/>
      <c r="FF2497" s="435"/>
      <c r="FG2497" s="435"/>
      <c r="FH2497" s="435"/>
      <c r="FI2497" s="435"/>
      <c r="FJ2497" s="435"/>
      <c r="FK2497" s="435"/>
      <c r="FL2497" s="435"/>
      <c r="FM2497" s="435"/>
      <c r="FN2497" s="435"/>
      <c r="FO2497" s="435"/>
      <c r="FP2497" s="435"/>
      <c r="FQ2497" s="435"/>
      <c r="FR2497" s="435"/>
      <c r="FS2497" s="435"/>
      <c r="FT2497" s="435"/>
      <c r="FU2497" s="435"/>
      <c r="FV2497" s="435"/>
      <c r="FW2497" s="435"/>
      <c r="FX2497" s="435"/>
      <c r="FY2497" s="435"/>
      <c r="FZ2497" s="435"/>
      <c r="GA2497" s="435"/>
      <c r="GB2497" s="435"/>
      <c r="GC2497" s="435"/>
      <c r="GD2497" s="435"/>
      <c r="GE2497" s="435"/>
      <c r="GF2497" s="435"/>
      <c r="GG2497" s="435"/>
      <c r="GH2497" s="435"/>
      <c r="GI2497" s="435"/>
      <c r="GJ2497" s="435"/>
      <c r="GK2497" s="435"/>
      <c r="GL2497" s="435"/>
      <c r="GM2497" s="435"/>
      <c r="GN2497" s="435"/>
      <c r="GO2497" s="435"/>
      <c r="GP2497" s="435"/>
      <c r="GQ2497" s="435"/>
      <c r="GR2497" s="435"/>
      <c r="GS2497" s="435"/>
      <c r="GT2497" s="435"/>
      <c r="GU2497" s="435"/>
      <c r="GV2497" s="435"/>
      <c r="GW2497" s="435"/>
      <c r="GX2497" s="435"/>
      <c r="GY2497" s="435"/>
      <c r="GZ2497" s="435"/>
      <c r="HA2497" s="435"/>
      <c r="HB2497" s="435"/>
      <c r="HC2497" s="435"/>
      <c r="HD2497" s="435"/>
      <c r="HE2497" s="435"/>
      <c r="HF2497" s="435"/>
    </row>
    <row r="2498" spans="1:214" x14ac:dyDescent="0.25">
      <c r="A2498" s="280">
        <v>46046</v>
      </c>
      <c r="B2498" s="281">
        <v>4183607786</v>
      </c>
      <c r="C2498" s="328" t="s">
        <v>15180</v>
      </c>
      <c r="D2498" s="280">
        <v>46057</v>
      </c>
      <c r="E2498" s="219"/>
      <c r="F2498" s="218"/>
      <c r="G2498" s="268" t="s">
        <v>15430</v>
      </c>
      <c r="H2498" s="219"/>
      <c r="I2498" s="217" t="s">
        <v>15750</v>
      </c>
      <c r="J2498" s="217" t="s">
        <v>7228</v>
      </c>
      <c r="K2498" s="217" t="s">
        <v>27</v>
      </c>
      <c r="L2498" s="215" t="str">
        <f>VLOOKUP($K2498,[1]TONG_SL!$A$1:$D$65536,2,0)</f>
        <v>Chân giò heo muối 300g</v>
      </c>
      <c r="M2498" s="247"/>
      <c r="N2498" s="215" t="str">
        <f t="shared" si="279"/>
        <v>K-C6</v>
      </c>
      <c r="O2498" s="222"/>
      <c r="P2498" s="222"/>
      <c r="Q2498" s="215" t="str">
        <f>VLOOKUP(K2498,TONG_SL!$A:$D,3,0)</f>
        <v>Túi</v>
      </c>
      <c r="R2498" s="223">
        <v>11</v>
      </c>
      <c r="S2498" s="290"/>
      <c r="T2498" s="290">
        <f>VLOOKUP(VLOOKUP(G2498,Ma_KH!$A:$R,18,0)&amp;K2498,Gia_MB!$A:$F,6,0)</f>
        <v>73431</v>
      </c>
      <c r="U2498" s="291">
        <f t="shared" si="280"/>
        <v>807741</v>
      </c>
      <c r="V2498" s="290"/>
      <c r="W2498" s="292">
        <f t="shared" si="281"/>
        <v>0</v>
      </c>
      <c r="X2498" s="293" t="str">
        <f t="shared" si="282"/>
        <v>8</v>
      </c>
      <c r="Y2498" s="290"/>
      <c r="Z2498" s="291">
        <f t="shared" si="283"/>
        <v>64619.28</v>
      </c>
      <c r="AA2498" s="294">
        <f>VLOOKUP(G2498,Ma_KH!$A:$R,14,0)</f>
        <v>60</v>
      </c>
    </row>
    <row r="2499" spans="1:214" x14ac:dyDescent="0.25">
      <c r="A2499" s="280">
        <v>46046</v>
      </c>
      <c r="B2499" s="281">
        <v>4183607786</v>
      </c>
      <c r="C2499" s="328" t="s">
        <v>15180</v>
      </c>
      <c r="D2499" s="280">
        <v>46057</v>
      </c>
      <c r="E2499" s="219"/>
      <c r="F2499" s="218"/>
      <c r="G2499" s="268" t="s">
        <v>15430</v>
      </c>
      <c r="H2499" s="219"/>
      <c r="I2499" s="217" t="s">
        <v>15750</v>
      </c>
      <c r="J2499" s="217" t="s">
        <v>7228</v>
      </c>
      <c r="K2499" s="217" t="s">
        <v>32</v>
      </c>
      <c r="L2499" s="215" t="str">
        <f>VLOOKUP($K2499,[1]TONG_SL!$A$1:$D$65536,2,0)</f>
        <v>Giò Tai Lưỡi Xào 250g</v>
      </c>
      <c r="M2499" s="247"/>
      <c r="N2499" s="215" t="str">
        <f t="shared" si="279"/>
        <v>K-C6</v>
      </c>
      <c r="O2499" s="222"/>
      <c r="P2499" s="222"/>
      <c r="Q2499" s="215" t="str">
        <f>VLOOKUP(K2499,TONG_SL!$A:$D,3,0)</f>
        <v>Túi</v>
      </c>
      <c r="R2499" s="223">
        <v>5</v>
      </c>
      <c r="S2499" s="290"/>
      <c r="T2499" s="290">
        <f>VLOOKUP(VLOOKUP(G2499,Ma_KH!$A:$R,18,0)&amp;K2499,Gia_MB!$A:$F,6,0)</f>
        <v>50182</v>
      </c>
      <c r="U2499" s="291">
        <f t="shared" si="280"/>
        <v>250910</v>
      </c>
      <c r="V2499" s="290"/>
      <c r="W2499" s="292">
        <f t="shared" si="281"/>
        <v>0</v>
      </c>
      <c r="X2499" s="293" t="str">
        <f t="shared" si="282"/>
        <v>8</v>
      </c>
      <c r="Y2499" s="290"/>
      <c r="Z2499" s="291">
        <f t="shared" si="283"/>
        <v>20072.8</v>
      </c>
      <c r="AA2499" s="294">
        <f>VLOOKUP(G2499,Ma_KH!$A:$R,14,0)</f>
        <v>60</v>
      </c>
    </row>
    <row r="2500" spans="1:214" x14ac:dyDescent="0.25">
      <c r="A2500" s="280">
        <v>46046</v>
      </c>
      <c r="B2500" s="281">
        <v>4183607786</v>
      </c>
      <c r="C2500" s="328" t="s">
        <v>15180</v>
      </c>
      <c r="D2500" s="280">
        <v>46057</v>
      </c>
      <c r="E2500" s="219"/>
      <c r="F2500" s="218"/>
      <c r="G2500" s="268" t="s">
        <v>15430</v>
      </c>
      <c r="H2500" s="219"/>
      <c r="I2500" s="217" t="s">
        <v>15750</v>
      </c>
      <c r="J2500" s="217" t="s">
        <v>7228</v>
      </c>
      <c r="K2500" s="217" t="s">
        <v>30</v>
      </c>
      <c r="L2500" s="215" t="str">
        <f>VLOOKUP($K2500,[1]TONG_SL!$A$1:$D$65536,2,0)</f>
        <v>Gà muối 500g</v>
      </c>
      <c r="M2500" s="247"/>
      <c r="N2500" s="215" t="str">
        <f t="shared" si="279"/>
        <v>K-C6</v>
      </c>
      <c r="O2500" s="222"/>
      <c r="P2500" s="222"/>
      <c r="Q2500" s="215" t="str">
        <f>VLOOKUP(K2500,TONG_SL!$A:$D,3,0)</f>
        <v>Túi</v>
      </c>
      <c r="R2500" s="223">
        <v>28</v>
      </c>
      <c r="S2500" s="290"/>
      <c r="T2500" s="290">
        <f>VLOOKUP(VLOOKUP(G2500,Ma_KH!$A:$R,18,0)&amp;K2500,Gia_MB!$A:$F,6,0)</f>
        <v>116611</v>
      </c>
      <c r="U2500" s="291">
        <f t="shared" si="280"/>
        <v>3265108</v>
      </c>
      <c r="V2500" s="290"/>
      <c r="W2500" s="292">
        <f t="shared" si="281"/>
        <v>0</v>
      </c>
      <c r="X2500" s="293" t="str">
        <f t="shared" si="282"/>
        <v>8</v>
      </c>
      <c r="Y2500" s="290"/>
      <c r="Z2500" s="291">
        <f t="shared" si="283"/>
        <v>261208.64</v>
      </c>
      <c r="AA2500" s="294">
        <f>VLOOKUP(G2500,Ma_KH!$A:$R,14,0)</f>
        <v>60</v>
      </c>
    </row>
    <row r="2501" spans="1:214" x14ac:dyDescent="0.25">
      <c r="A2501" s="280">
        <v>46046</v>
      </c>
      <c r="B2501" s="281">
        <v>4183608194</v>
      </c>
      <c r="C2501" s="328" t="s">
        <v>15180</v>
      </c>
      <c r="D2501" s="280">
        <v>46057</v>
      </c>
      <c r="E2501" s="219"/>
      <c r="F2501" s="218"/>
      <c r="G2501" s="268" t="s">
        <v>15368</v>
      </c>
      <c r="H2501" s="219"/>
      <c r="I2501" s="217" t="s">
        <v>15751</v>
      </c>
      <c r="J2501" s="217" t="s">
        <v>7228</v>
      </c>
      <c r="K2501" s="217" t="s">
        <v>48</v>
      </c>
      <c r="L2501" s="215" t="str">
        <f>VLOOKUP($K2501,[1]TONG_SL!$A$1:$D$65536,2,0)</f>
        <v>Mọc Nấm Hương 250g</v>
      </c>
      <c r="M2501" s="247"/>
      <c r="N2501" s="215" t="str">
        <f t="shared" si="279"/>
        <v>K-C6</v>
      </c>
      <c r="O2501" s="222"/>
      <c r="P2501" s="222"/>
      <c r="Q2501" s="215" t="str">
        <f>VLOOKUP(K2501,TONG_SL!$A:$D,3,0)</f>
        <v>Túi</v>
      </c>
      <c r="R2501" s="223">
        <v>6</v>
      </c>
      <c r="S2501" s="290"/>
      <c r="T2501" s="290">
        <f>VLOOKUP(VLOOKUP(G2501,Ma_KH!$A:$R,18,0)&amp;K2501,Gia_MB!$A:$F,6,0)</f>
        <v>46000</v>
      </c>
      <c r="U2501" s="291">
        <f t="shared" si="280"/>
        <v>276000</v>
      </c>
      <c r="V2501" s="290"/>
      <c r="W2501" s="292">
        <f t="shared" si="281"/>
        <v>0</v>
      </c>
      <c r="X2501" s="293" t="str">
        <f t="shared" si="282"/>
        <v>8</v>
      </c>
      <c r="Y2501" s="290"/>
      <c r="Z2501" s="291">
        <f t="shared" si="283"/>
        <v>22080</v>
      </c>
      <c r="AA2501" s="294">
        <f>VLOOKUP(G2501,Ma_KH!$A:$R,14,0)</f>
        <v>60</v>
      </c>
    </row>
    <row r="2502" spans="1:214" x14ac:dyDescent="0.25">
      <c r="A2502" s="280">
        <v>46046</v>
      </c>
      <c r="B2502" s="281">
        <v>4183608194</v>
      </c>
      <c r="C2502" s="328" t="s">
        <v>15180</v>
      </c>
      <c r="D2502" s="280">
        <v>46057</v>
      </c>
      <c r="E2502" s="219"/>
      <c r="F2502" s="218"/>
      <c r="G2502" s="268" t="s">
        <v>15368</v>
      </c>
      <c r="H2502" s="219"/>
      <c r="I2502" s="217" t="s">
        <v>15751</v>
      </c>
      <c r="J2502" s="217" t="s">
        <v>7228</v>
      </c>
      <c r="K2502" s="217" t="s">
        <v>27</v>
      </c>
      <c r="L2502" s="215" t="str">
        <f>VLOOKUP($K2502,[1]TONG_SL!$A$1:$D$65536,2,0)</f>
        <v>Chân giò heo muối 300g</v>
      </c>
      <c r="M2502" s="247"/>
      <c r="N2502" s="215" t="str">
        <f t="shared" si="279"/>
        <v>K-C6</v>
      </c>
      <c r="O2502" s="222"/>
      <c r="P2502" s="222"/>
      <c r="Q2502" s="215" t="str">
        <f>VLOOKUP(K2502,TONG_SL!$A:$D,3,0)</f>
        <v>Túi</v>
      </c>
      <c r="R2502" s="223">
        <v>24</v>
      </c>
      <c r="S2502" s="290"/>
      <c r="T2502" s="290">
        <f>VLOOKUP(VLOOKUP(G2502,Ma_KH!$A:$R,18,0)&amp;K2502,Gia_MB!$A:$F,6,0)</f>
        <v>73431</v>
      </c>
      <c r="U2502" s="291">
        <f t="shared" si="280"/>
        <v>1762344</v>
      </c>
      <c r="V2502" s="290"/>
      <c r="W2502" s="292">
        <f t="shared" si="281"/>
        <v>0</v>
      </c>
      <c r="X2502" s="293" t="str">
        <f t="shared" si="282"/>
        <v>8</v>
      </c>
      <c r="Y2502" s="290"/>
      <c r="Z2502" s="291">
        <f t="shared" si="283"/>
        <v>140987.51999999999</v>
      </c>
      <c r="AA2502" s="294">
        <f>VLOOKUP(G2502,Ma_KH!$A:$R,14,0)</f>
        <v>60</v>
      </c>
    </row>
    <row r="2503" spans="1:214" x14ac:dyDescent="0.25">
      <c r="A2503" s="280">
        <v>46046</v>
      </c>
      <c r="B2503" s="281">
        <v>4183608194</v>
      </c>
      <c r="C2503" s="328" t="s">
        <v>15180</v>
      </c>
      <c r="D2503" s="280">
        <v>46057</v>
      </c>
      <c r="E2503" s="219"/>
      <c r="F2503" s="218"/>
      <c r="G2503" s="268" t="s">
        <v>15368</v>
      </c>
      <c r="H2503" s="219"/>
      <c r="I2503" s="217" t="s">
        <v>15751</v>
      </c>
      <c r="J2503" s="217" t="s">
        <v>7228</v>
      </c>
      <c r="K2503" s="217" t="s">
        <v>32</v>
      </c>
      <c r="L2503" s="215" t="str">
        <f>VLOOKUP($K2503,[1]TONG_SL!$A$1:$D$65536,2,0)</f>
        <v>Giò Tai Lưỡi Xào 250g</v>
      </c>
      <c r="M2503" s="247"/>
      <c r="N2503" s="215" t="str">
        <f t="shared" si="279"/>
        <v>K-C6</v>
      </c>
      <c r="O2503" s="222"/>
      <c r="P2503" s="222"/>
      <c r="Q2503" s="215" t="str">
        <f>VLOOKUP(K2503,TONG_SL!$A:$D,3,0)</f>
        <v>Túi</v>
      </c>
      <c r="R2503" s="223">
        <v>2</v>
      </c>
      <c r="S2503" s="290"/>
      <c r="T2503" s="290">
        <f>VLOOKUP(VLOOKUP(G2503,Ma_KH!$A:$R,18,0)&amp;K2503,Gia_MB!$A:$F,6,0)</f>
        <v>50182</v>
      </c>
      <c r="U2503" s="291">
        <f t="shared" si="280"/>
        <v>100364</v>
      </c>
      <c r="V2503" s="290"/>
      <c r="W2503" s="292">
        <f t="shared" si="281"/>
        <v>0</v>
      </c>
      <c r="X2503" s="293" t="str">
        <f t="shared" si="282"/>
        <v>8</v>
      </c>
      <c r="Y2503" s="290"/>
      <c r="Z2503" s="291">
        <f t="shared" si="283"/>
        <v>8029.12</v>
      </c>
      <c r="AA2503" s="294">
        <f>VLOOKUP(G2503,Ma_KH!$A:$R,14,0)</f>
        <v>60</v>
      </c>
    </row>
    <row r="2504" spans="1:214" x14ac:dyDescent="0.25">
      <c r="A2504" s="280">
        <v>46046</v>
      </c>
      <c r="B2504" s="281">
        <v>4183608194</v>
      </c>
      <c r="C2504" s="328" t="s">
        <v>15180</v>
      </c>
      <c r="D2504" s="280">
        <v>46057</v>
      </c>
      <c r="E2504" s="219"/>
      <c r="F2504" s="218"/>
      <c r="G2504" s="268" t="s">
        <v>15368</v>
      </c>
      <c r="H2504" s="219"/>
      <c r="I2504" s="217" t="s">
        <v>15751</v>
      </c>
      <c r="J2504" s="217" t="s">
        <v>7228</v>
      </c>
      <c r="K2504" s="217" t="s">
        <v>30</v>
      </c>
      <c r="L2504" s="215" t="str">
        <f>VLOOKUP($K2504,[1]TONG_SL!$A$1:$D$65536,2,0)</f>
        <v>Gà muối 500g</v>
      </c>
      <c r="M2504" s="247"/>
      <c r="N2504" s="215" t="str">
        <f t="shared" si="279"/>
        <v>K-C6</v>
      </c>
      <c r="O2504" s="222"/>
      <c r="P2504" s="222"/>
      <c r="Q2504" s="215" t="str">
        <f>VLOOKUP(K2504,TONG_SL!$A:$D,3,0)</f>
        <v>Túi</v>
      </c>
      <c r="R2504" s="223">
        <v>12</v>
      </c>
      <c r="S2504" s="290"/>
      <c r="T2504" s="290">
        <f>VLOOKUP(VLOOKUP(G2504,Ma_KH!$A:$R,18,0)&amp;K2504,Gia_MB!$A:$F,6,0)</f>
        <v>116611</v>
      </c>
      <c r="U2504" s="291">
        <f t="shared" si="280"/>
        <v>1399332</v>
      </c>
      <c r="V2504" s="290"/>
      <c r="W2504" s="292">
        <f t="shared" si="281"/>
        <v>0</v>
      </c>
      <c r="X2504" s="293" t="str">
        <f t="shared" si="282"/>
        <v>8</v>
      </c>
      <c r="Y2504" s="290"/>
      <c r="Z2504" s="291">
        <f t="shared" si="283"/>
        <v>111946.56</v>
      </c>
      <c r="AA2504" s="294">
        <f>VLOOKUP(G2504,Ma_KH!$A:$R,14,0)</f>
        <v>60</v>
      </c>
    </row>
    <row r="2505" spans="1:214" x14ac:dyDescent="0.25">
      <c r="A2505" s="216">
        <v>46046</v>
      </c>
      <c r="B2505" s="217">
        <v>4183608176</v>
      </c>
      <c r="C2505" s="218" t="s">
        <v>15180</v>
      </c>
      <c r="D2505" s="216">
        <v>46057</v>
      </c>
      <c r="E2505" s="219"/>
      <c r="F2505" s="218"/>
      <c r="G2505" s="268" t="s">
        <v>15368</v>
      </c>
      <c r="H2505" s="219"/>
      <c r="I2505" s="217" t="s">
        <v>15752</v>
      </c>
      <c r="J2505" s="217" t="s">
        <v>7228</v>
      </c>
      <c r="K2505" s="217" t="s">
        <v>30</v>
      </c>
      <c r="L2505" s="215" t="str">
        <f>VLOOKUP($K2505,[1]TONG_SL!$A$1:$D$65536,2,0)</f>
        <v>Gà muối 500g</v>
      </c>
      <c r="M2505" s="247"/>
      <c r="N2505" s="215" t="str">
        <f t="shared" si="279"/>
        <v>K-C6</v>
      </c>
      <c r="O2505" s="222"/>
      <c r="P2505" s="222"/>
      <c r="Q2505" s="215" t="str">
        <f>VLOOKUP(K2505,TONG_SL!$A:$D,3,0)</f>
        <v>Túi</v>
      </c>
      <c r="R2505" s="223">
        <v>4</v>
      </c>
      <c r="S2505" s="290"/>
      <c r="T2505" s="290">
        <f>VLOOKUP(VLOOKUP(G2505,Ma_KH!$A:$R,18,0)&amp;K2505,Gia_MB!$A:$F,6,0)</f>
        <v>116611</v>
      </c>
      <c r="U2505" s="291">
        <f t="shared" si="280"/>
        <v>466444</v>
      </c>
      <c r="V2505" s="290"/>
      <c r="W2505" s="292">
        <f t="shared" si="281"/>
        <v>0</v>
      </c>
      <c r="X2505" s="293" t="str">
        <f t="shared" si="282"/>
        <v>8</v>
      </c>
      <c r="Y2505" s="290"/>
      <c r="Z2505" s="291">
        <f t="shared" si="283"/>
        <v>37315.520000000004</v>
      </c>
      <c r="AA2505" s="294">
        <f>VLOOKUP(G2505,Ma_KH!$A:$R,14,0)</f>
        <v>60</v>
      </c>
    </row>
    <row r="2506" spans="1:214" x14ac:dyDescent="0.25">
      <c r="A2506" s="216">
        <v>46046</v>
      </c>
      <c r="B2506" s="217">
        <v>4183608176</v>
      </c>
      <c r="C2506" s="218" t="s">
        <v>15180</v>
      </c>
      <c r="D2506" s="216">
        <v>46057</v>
      </c>
      <c r="E2506" s="219"/>
      <c r="F2506" s="218"/>
      <c r="G2506" s="268" t="s">
        <v>15368</v>
      </c>
      <c r="H2506" s="219"/>
      <c r="I2506" s="217" t="s">
        <v>15752</v>
      </c>
      <c r="J2506" s="217" t="s">
        <v>7228</v>
      </c>
      <c r="K2506" s="217" t="s">
        <v>32</v>
      </c>
      <c r="L2506" s="215" t="str">
        <f>VLOOKUP($K2506,[1]TONG_SL!$A$1:$D$65536,2,0)</f>
        <v>Giò Tai Lưỡi Xào 250g</v>
      </c>
      <c r="M2506" s="247"/>
      <c r="N2506" s="215" t="str">
        <f t="shared" si="279"/>
        <v>K-C6</v>
      </c>
      <c r="O2506" s="222"/>
      <c r="P2506" s="222"/>
      <c r="Q2506" s="215" t="str">
        <f>VLOOKUP(K2506,TONG_SL!$A:$D,3,0)</f>
        <v>Túi</v>
      </c>
      <c r="R2506" s="223">
        <v>1</v>
      </c>
      <c r="S2506" s="290"/>
      <c r="T2506" s="290">
        <f>VLOOKUP(VLOOKUP(G2506,Ma_KH!$A:$R,18,0)&amp;K2506,Gia_MB!$A:$F,6,0)</f>
        <v>50182</v>
      </c>
      <c r="U2506" s="291">
        <f t="shared" si="280"/>
        <v>50182</v>
      </c>
      <c r="V2506" s="290"/>
      <c r="W2506" s="292">
        <f t="shared" si="281"/>
        <v>0</v>
      </c>
      <c r="X2506" s="293" t="str">
        <f t="shared" si="282"/>
        <v>8</v>
      </c>
      <c r="Y2506" s="290"/>
      <c r="Z2506" s="291">
        <f t="shared" si="283"/>
        <v>4014.56</v>
      </c>
      <c r="AA2506" s="294">
        <f>VLOOKUP(G2506,Ma_KH!$A:$R,14,0)</f>
        <v>60</v>
      </c>
    </row>
    <row r="2507" spans="1:214" x14ac:dyDescent="0.25">
      <c r="A2507" s="216">
        <v>46046</v>
      </c>
      <c r="B2507" s="217">
        <v>4183608176</v>
      </c>
      <c r="C2507" s="218" t="s">
        <v>15180</v>
      </c>
      <c r="D2507" s="216">
        <v>46057</v>
      </c>
      <c r="E2507" s="219"/>
      <c r="F2507" s="218"/>
      <c r="G2507" s="268" t="s">
        <v>15368</v>
      </c>
      <c r="H2507" s="219"/>
      <c r="I2507" s="217" t="s">
        <v>15752</v>
      </c>
      <c r="J2507" s="217" t="s">
        <v>7228</v>
      </c>
      <c r="K2507" s="217" t="s">
        <v>27</v>
      </c>
      <c r="L2507" s="215" t="str">
        <f>VLOOKUP($K2507,[1]TONG_SL!$A$1:$D$65536,2,0)</f>
        <v>Chân giò heo muối 300g</v>
      </c>
      <c r="M2507" s="247"/>
      <c r="N2507" s="215" t="str">
        <f t="shared" si="279"/>
        <v>K-C6</v>
      </c>
      <c r="O2507" s="222"/>
      <c r="P2507" s="222"/>
      <c r="Q2507" s="215" t="str">
        <f>VLOOKUP(K2507,TONG_SL!$A:$D,3,0)</f>
        <v>Túi</v>
      </c>
      <c r="R2507" s="223">
        <v>50</v>
      </c>
      <c r="S2507" s="290"/>
      <c r="T2507" s="290">
        <f>VLOOKUP(VLOOKUP(G2507,Ma_KH!$A:$R,18,0)&amp;K2507,Gia_MB!$A:$F,6,0)</f>
        <v>73431</v>
      </c>
      <c r="U2507" s="291">
        <f t="shared" si="280"/>
        <v>3671550</v>
      </c>
      <c r="V2507" s="290"/>
      <c r="W2507" s="292">
        <f t="shared" si="281"/>
        <v>0</v>
      </c>
      <c r="X2507" s="293" t="str">
        <f t="shared" si="282"/>
        <v>8</v>
      </c>
      <c r="Y2507" s="290"/>
      <c r="Z2507" s="291">
        <f t="shared" si="283"/>
        <v>293724</v>
      </c>
      <c r="AA2507" s="294">
        <f>VLOOKUP(G2507,Ma_KH!$A:$R,14,0)</f>
        <v>60</v>
      </c>
    </row>
    <row r="2508" spans="1:214" x14ac:dyDescent="0.25">
      <c r="A2508" s="216">
        <v>46046</v>
      </c>
      <c r="B2508" s="217">
        <v>4183608176</v>
      </c>
      <c r="C2508" s="218" t="s">
        <v>15180</v>
      </c>
      <c r="D2508" s="216">
        <v>46057</v>
      </c>
      <c r="E2508" s="219"/>
      <c r="F2508" s="218"/>
      <c r="G2508" s="268" t="s">
        <v>15368</v>
      </c>
      <c r="H2508" s="219"/>
      <c r="I2508" s="217" t="s">
        <v>15752</v>
      </c>
      <c r="J2508" s="217" t="s">
        <v>7228</v>
      </c>
      <c r="K2508" s="217" t="s">
        <v>48</v>
      </c>
      <c r="L2508" s="215" t="str">
        <f>VLOOKUP($K2508,[1]TONG_SL!$A$1:$D$65536,2,0)</f>
        <v>Mọc Nấm Hương 250g</v>
      </c>
      <c r="M2508" s="247"/>
      <c r="N2508" s="215" t="str">
        <f t="shared" si="279"/>
        <v>K-C6</v>
      </c>
      <c r="O2508" s="222"/>
      <c r="P2508" s="222"/>
      <c r="Q2508" s="215" t="str">
        <f>VLOOKUP(K2508,TONG_SL!$A:$D,3,0)</f>
        <v>Túi</v>
      </c>
      <c r="R2508" s="223">
        <v>1</v>
      </c>
      <c r="S2508" s="290"/>
      <c r="T2508" s="290">
        <f>VLOOKUP(VLOOKUP(G2508,Ma_KH!$A:$R,18,0)&amp;K2508,Gia_MB!$A:$F,6,0)</f>
        <v>46000</v>
      </c>
      <c r="U2508" s="291">
        <f t="shared" si="280"/>
        <v>46000</v>
      </c>
      <c r="V2508" s="290"/>
      <c r="W2508" s="292">
        <f t="shared" si="281"/>
        <v>0</v>
      </c>
      <c r="X2508" s="293" t="str">
        <f t="shared" si="282"/>
        <v>8</v>
      </c>
      <c r="Y2508" s="290"/>
      <c r="Z2508" s="291">
        <f t="shared" si="283"/>
        <v>3680</v>
      </c>
      <c r="AA2508" s="294">
        <f>VLOOKUP(G2508,Ma_KH!$A:$R,14,0)</f>
        <v>60</v>
      </c>
    </row>
    <row r="2509" spans="1:214" s="436" customFormat="1" x14ac:dyDescent="0.25">
      <c r="A2509" s="280">
        <v>46046</v>
      </c>
      <c r="B2509" s="281">
        <v>4183608318</v>
      </c>
      <c r="C2509" s="328" t="s">
        <v>15180</v>
      </c>
      <c r="D2509" s="280">
        <v>46057</v>
      </c>
      <c r="E2509" s="426"/>
      <c r="F2509" s="328"/>
      <c r="G2509" s="427" t="s">
        <v>15368</v>
      </c>
      <c r="H2509" s="426"/>
      <c r="I2509" s="281" t="s">
        <v>15753</v>
      </c>
      <c r="J2509" s="281" t="s">
        <v>7228</v>
      </c>
      <c r="K2509" s="281" t="s">
        <v>48</v>
      </c>
      <c r="L2509" s="287" t="str">
        <f>VLOOKUP($K2509,[1]TONG_SL!$A$1:$D$65536,2,0)</f>
        <v>Mọc Nấm Hương 250g</v>
      </c>
      <c r="M2509" s="428"/>
      <c r="N2509" s="287" t="str">
        <f t="shared" si="279"/>
        <v>K-C6</v>
      </c>
      <c r="O2509" s="429"/>
      <c r="P2509" s="429"/>
      <c r="Q2509" s="287" t="str">
        <f>VLOOKUP(K2509,TONG_SL!$A:$D,3,0)</f>
        <v>Túi</v>
      </c>
      <c r="R2509" s="430">
        <v>4</v>
      </c>
      <c r="S2509" s="444"/>
      <c r="T2509" s="444">
        <f>VLOOKUP(VLOOKUP(G2509,Ma_KH!$A:$R,18,0)&amp;K2509,Gia_MB!$A:$F,6,0)</f>
        <v>46000</v>
      </c>
      <c r="U2509" s="445">
        <f t="shared" si="280"/>
        <v>184000</v>
      </c>
      <c r="V2509" s="444"/>
      <c r="W2509" s="446">
        <f t="shared" si="281"/>
        <v>0</v>
      </c>
      <c r="X2509" s="447" t="str">
        <f t="shared" si="282"/>
        <v>8</v>
      </c>
      <c r="Y2509" s="444"/>
      <c r="Z2509" s="445">
        <f t="shared" si="283"/>
        <v>14720</v>
      </c>
      <c r="AA2509" s="448">
        <f>VLOOKUP(G2509,Ma_KH!$A:$R,14,0)</f>
        <v>60</v>
      </c>
      <c r="AB2509" s="435"/>
      <c r="AC2509" s="435"/>
      <c r="AD2509" s="435"/>
      <c r="AE2509" s="435"/>
      <c r="AF2509" s="435"/>
      <c r="AG2509" s="435"/>
      <c r="AH2509" s="435"/>
      <c r="AI2509" s="435"/>
      <c r="AJ2509" s="435"/>
      <c r="AK2509" s="435"/>
      <c r="AL2509" s="435"/>
      <c r="AM2509" s="435"/>
      <c r="AN2509" s="435"/>
      <c r="AO2509" s="435"/>
      <c r="AP2509" s="435"/>
      <c r="AQ2509" s="435"/>
      <c r="AR2509" s="435"/>
      <c r="AS2509" s="435"/>
      <c r="AT2509" s="435"/>
      <c r="AU2509" s="435"/>
      <c r="AV2509" s="435"/>
      <c r="AW2509" s="435"/>
      <c r="AX2509" s="435"/>
      <c r="AY2509" s="435"/>
      <c r="AZ2509" s="435"/>
      <c r="BA2509" s="435"/>
      <c r="BB2509" s="435"/>
      <c r="BC2509" s="435"/>
      <c r="BD2509" s="435"/>
      <c r="BE2509" s="435"/>
      <c r="BF2509" s="435"/>
      <c r="BG2509" s="435"/>
      <c r="BH2509" s="435"/>
      <c r="BI2509" s="435"/>
      <c r="BJ2509" s="435"/>
      <c r="BK2509" s="435"/>
      <c r="BL2509" s="435"/>
      <c r="BM2509" s="435"/>
      <c r="BN2509" s="435"/>
      <c r="BO2509" s="435"/>
      <c r="BP2509" s="435"/>
      <c r="BQ2509" s="435"/>
      <c r="BR2509" s="435"/>
      <c r="BS2509" s="435"/>
      <c r="BT2509" s="435"/>
      <c r="BU2509" s="435"/>
      <c r="BV2509" s="435"/>
      <c r="BW2509" s="435"/>
      <c r="BX2509" s="435"/>
      <c r="BY2509" s="435"/>
      <c r="BZ2509" s="435"/>
      <c r="CA2509" s="435"/>
      <c r="CB2509" s="435"/>
      <c r="CC2509" s="435"/>
      <c r="CD2509" s="435"/>
      <c r="CE2509" s="435"/>
      <c r="CF2509" s="435"/>
      <c r="CG2509" s="435"/>
      <c r="CH2509" s="435"/>
      <c r="CI2509" s="435"/>
      <c r="CJ2509" s="435"/>
      <c r="CK2509" s="435"/>
      <c r="CL2509" s="435"/>
      <c r="CM2509" s="435"/>
      <c r="CN2509" s="435"/>
      <c r="CO2509" s="435"/>
      <c r="CP2509" s="435"/>
      <c r="CQ2509" s="435"/>
      <c r="CR2509" s="435"/>
      <c r="CS2509" s="435"/>
      <c r="CT2509" s="435"/>
      <c r="CU2509" s="435"/>
      <c r="CV2509" s="435"/>
      <c r="CW2509" s="435"/>
      <c r="CX2509" s="435"/>
      <c r="CY2509" s="435"/>
      <c r="CZ2509" s="435"/>
      <c r="DA2509" s="435"/>
      <c r="DB2509" s="435"/>
      <c r="DC2509" s="435"/>
      <c r="DD2509" s="435"/>
      <c r="DE2509" s="435"/>
      <c r="DF2509" s="435"/>
      <c r="DG2509" s="435"/>
      <c r="DH2509" s="435"/>
      <c r="DI2509" s="435"/>
      <c r="DJ2509" s="435"/>
      <c r="DK2509" s="435"/>
      <c r="DL2509" s="435"/>
      <c r="DM2509" s="435"/>
      <c r="DN2509" s="435"/>
      <c r="DO2509" s="435"/>
      <c r="DP2509" s="435"/>
      <c r="DQ2509" s="435"/>
      <c r="DR2509" s="435"/>
      <c r="DS2509" s="435"/>
      <c r="DT2509" s="435"/>
      <c r="DU2509" s="435"/>
      <c r="DV2509" s="435"/>
      <c r="DW2509" s="435"/>
      <c r="DX2509" s="435"/>
      <c r="DY2509" s="435"/>
      <c r="DZ2509" s="435"/>
      <c r="EA2509" s="435"/>
      <c r="EB2509" s="435"/>
      <c r="EC2509" s="435"/>
      <c r="ED2509" s="435"/>
      <c r="EE2509" s="435"/>
      <c r="EF2509" s="435"/>
      <c r="EG2509" s="435"/>
      <c r="EH2509" s="435"/>
      <c r="EI2509" s="435"/>
      <c r="EJ2509" s="435"/>
      <c r="EK2509" s="435"/>
      <c r="EL2509" s="435"/>
      <c r="EM2509" s="435"/>
      <c r="EN2509" s="435"/>
      <c r="EO2509" s="435"/>
      <c r="EP2509" s="435"/>
      <c r="EQ2509" s="435"/>
      <c r="ER2509" s="435"/>
      <c r="ES2509" s="435"/>
      <c r="ET2509" s="435"/>
      <c r="EU2509" s="435"/>
      <c r="EV2509" s="435"/>
      <c r="EW2509" s="435"/>
      <c r="EX2509" s="435"/>
      <c r="EY2509" s="435"/>
      <c r="EZ2509" s="435"/>
      <c r="FA2509" s="435"/>
      <c r="FB2509" s="435"/>
      <c r="FC2509" s="435"/>
      <c r="FD2509" s="435"/>
      <c r="FE2509" s="435"/>
      <c r="FF2509" s="435"/>
      <c r="FG2509" s="435"/>
      <c r="FH2509" s="435"/>
      <c r="FI2509" s="435"/>
      <c r="FJ2509" s="435"/>
      <c r="FK2509" s="435"/>
      <c r="FL2509" s="435"/>
      <c r="FM2509" s="435"/>
      <c r="FN2509" s="435"/>
      <c r="FO2509" s="435"/>
      <c r="FP2509" s="435"/>
      <c r="FQ2509" s="435"/>
      <c r="FR2509" s="435"/>
      <c r="FS2509" s="435"/>
      <c r="FT2509" s="435"/>
      <c r="FU2509" s="435"/>
      <c r="FV2509" s="435"/>
      <c r="FW2509" s="435"/>
      <c r="FX2509" s="435"/>
      <c r="FY2509" s="435"/>
      <c r="FZ2509" s="435"/>
      <c r="GA2509" s="435"/>
      <c r="GB2509" s="435"/>
      <c r="GC2509" s="435"/>
      <c r="GD2509" s="435"/>
      <c r="GE2509" s="435"/>
      <c r="GF2509" s="435"/>
      <c r="GG2509" s="435"/>
      <c r="GH2509" s="435"/>
      <c r="GI2509" s="435"/>
      <c r="GJ2509" s="435"/>
      <c r="GK2509" s="435"/>
      <c r="GL2509" s="435"/>
      <c r="GM2509" s="435"/>
      <c r="GN2509" s="435"/>
      <c r="GO2509" s="435"/>
      <c r="GP2509" s="435"/>
      <c r="GQ2509" s="435"/>
      <c r="GR2509" s="435"/>
      <c r="GS2509" s="435"/>
      <c r="GT2509" s="435"/>
      <c r="GU2509" s="435"/>
      <c r="GV2509" s="435"/>
      <c r="GW2509" s="435"/>
      <c r="GX2509" s="435"/>
      <c r="GY2509" s="435"/>
      <c r="GZ2509" s="435"/>
      <c r="HA2509" s="435"/>
      <c r="HB2509" s="435"/>
      <c r="HC2509" s="435"/>
      <c r="HD2509" s="435"/>
      <c r="HE2509" s="435"/>
      <c r="HF2509" s="435"/>
    </row>
    <row r="2510" spans="1:214" s="451" customFormat="1" x14ac:dyDescent="0.25">
      <c r="A2510" s="216">
        <v>46046</v>
      </c>
      <c r="B2510" s="217">
        <v>4183608318</v>
      </c>
      <c r="C2510" s="218" t="s">
        <v>15180</v>
      </c>
      <c r="D2510" s="216">
        <v>46057</v>
      </c>
      <c r="E2510" s="219"/>
      <c r="F2510" s="218"/>
      <c r="G2510" s="268" t="s">
        <v>15368</v>
      </c>
      <c r="H2510" s="219"/>
      <c r="I2510" s="217" t="s">
        <v>15753</v>
      </c>
      <c r="J2510" s="217" t="s">
        <v>7228</v>
      </c>
      <c r="K2510" s="217" t="s">
        <v>27</v>
      </c>
      <c r="L2510" s="215" t="str">
        <f>VLOOKUP($K2510,[1]TONG_SL!$A$1:$D$65536,2,0)</f>
        <v>Chân giò heo muối 300g</v>
      </c>
      <c r="M2510" s="247"/>
      <c r="N2510" s="215" t="str">
        <f t="shared" si="279"/>
        <v>K-C6</v>
      </c>
      <c r="O2510" s="222"/>
      <c r="P2510" s="222"/>
      <c r="Q2510" s="215" t="str">
        <f>VLOOKUP(K2510,TONG_SL!$A:$D,3,0)</f>
        <v>Túi</v>
      </c>
      <c r="R2510" s="223">
        <v>30</v>
      </c>
      <c r="S2510" s="290"/>
      <c r="T2510" s="290">
        <f>VLOOKUP(VLOOKUP(G2510,Ma_KH!$A:$R,18,0)&amp;K2510,Gia_MB!$A:$F,6,0)</f>
        <v>73431</v>
      </c>
      <c r="U2510" s="450">
        <f t="shared" si="280"/>
        <v>2202930</v>
      </c>
      <c r="V2510" s="290"/>
      <c r="W2510" s="292">
        <f t="shared" si="281"/>
        <v>0</v>
      </c>
      <c r="X2510" s="293" t="str">
        <f t="shared" si="282"/>
        <v>8</v>
      </c>
      <c r="Y2510" s="290"/>
      <c r="Z2510" s="450">
        <f t="shared" si="283"/>
        <v>176234.4</v>
      </c>
      <c r="AA2510" s="294">
        <f>VLOOKUP(G2510,Ma_KH!$A:$R,14,0)</f>
        <v>60</v>
      </c>
      <c r="AB2510" s="227"/>
      <c r="AC2510" s="227"/>
      <c r="AD2510" s="227"/>
      <c r="AE2510" s="227"/>
      <c r="AF2510" s="227"/>
      <c r="AG2510" s="227"/>
      <c r="AH2510" s="227"/>
      <c r="AI2510" s="227"/>
      <c r="AJ2510" s="227"/>
      <c r="AK2510" s="227"/>
      <c r="AL2510" s="227"/>
      <c r="AM2510" s="227"/>
      <c r="AN2510" s="227"/>
      <c r="AO2510" s="227"/>
      <c r="AP2510" s="227"/>
      <c r="AQ2510" s="227"/>
      <c r="AR2510" s="227"/>
      <c r="AS2510" s="227"/>
      <c r="AT2510" s="227"/>
      <c r="AU2510" s="227"/>
      <c r="AV2510" s="227"/>
      <c r="AW2510" s="227"/>
      <c r="AX2510" s="227"/>
      <c r="AY2510" s="227"/>
      <c r="AZ2510" s="227"/>
      <c r="BA2510" s="227"/>
      <c r="BB2510" s="227"/>
      <c r="BC2510" s="227"/>
      <c r="BD2510" s="227"/>
      <c r="BE2510" s="227"/>
      <c r="BF2510" s="227"/>
      <c r="BG2510" s="227"/>
      <c r="BH2510" s="227"/>
      <c r="BI2510" s="227"/>
      <c r="BJ2510" s="227"/>
      <c r="BK2510" s="227"/>
      <c r="BL2510" s="227"/>
      <c r="BM2510" s="227"/>
      <c r="BN2510" s="227"/>
      <c r="BO2510" s="227"/>
      <c r="BP2510" s="227"/>
      <c r="BQ2510" s="227"/>
      <c r="BR2510" s="227"/>
      <c r="BS2510" s="227"/>
      <c r="BT2510" s="227"/>
      <c r="BU2510" s="227"/>
      <c r="BV2510" s="227"/>
      <c r="BW2510" s="227"/>
      <c r="BX2510" s="227"/>
      <c r="BY2510" s="227"/>
      <c r="BZ2510" s="227"/>
      <c r="CA2510" s="227"/>
      <c r="CB2510" s="227"/>
      <c r="CC2510" s="227"/>
      <c r="CD2510" s="227"/>
      <c r="CE2510" s="227"/>
      <c r="CF2510" s="227"/>
      <c r="CG2510" s="227"/>
      <c r="CH2510" s="227"/>
      <c r="CI2510" s="227"/>
      <c r="CJ2510" s="227"/>
      <c r="CK2510" s="227"/>
      <c r="CL2510" s="227"/>
      <c r="CM2510" s="227"/>
      <c r="CN2510" s="227"/>
      <c r="CO2510" s="227"/>
      <c r="CP2510" s="227"/>
      <c r="CQ2510" s="227"/>
      <c r="CR2510" s="227"/>
      <c r="CS2510" s="227"/>
      <c r="CT2510" s="227"/>
      <c r="CU2510" s="227"/>
      <c r="CV2510" s="227"/>
      <c r="CW2510" s="227"/>
      <c r="CX2510" s="227"/>
      <c r="CY2510" s="227"/>
      <c r="CZ2510" s="227"/>
      <c r="DA2510" s="227"/>
      <c r="DB2510" s="227"/>
      <c r="DC2510" s="227"/>
      <c r="DD2510" s="227"/>
      <c r="DE2510" s="227"/>
      <c r="DF2510" s="227"/>
      <c r="DG2510" s="227"/>
      <c r="DH2510" s="227"/>
      <c r="DI2510" s="227"/>
      <c r="DJ2510" s="227"/>
      <c r="DK2510" s="227"/>
      <c r="DL2510" s="227"/>
      <c r="DM2510" s="227"/>
      <c r="DN2510" s="227"/>
      <c r="DO2510" s="227"/>
      <c r="DP2510" s="227"/>
      <c r="DQ2510" s="227"/>
      <c r="DR2510" s="227"/>
      <c r="DS2510" s="227"/>
      <c r="DT2510" s="227"/>
      <c r="DU2510" s="227"/>
      <c r="DV2510" s="227"/>
      <c r="DW2510" s="227"/>
      <c r="DX2510" s="227"/>
      <c r="DY2510" s="227"/>
      <c r="DZ2510" s="227"/>
      <c r="EA2510" s="227"/>
      <c r="EB2510" s="227"/>
      <c r="EC2510" s="227"/>
      <c r="ED2510" s="227"/>
      <c r="EE2510" s="227"/>
      <c r="EF2510" s="227"/>
      <c r="EG2510" s="227"/>
      <c r="EH2510" s="227"/>
      <c r="EI2510" s="227"/>
      <c r="EJ2510" s="227"/>
      <c r="EK2510" s="227"/>
      <c r="EL2510" s="227"/>
      <c r="EM2510" s="227"/>
      <c r="EN2510" s="227"/>
      <c r="EO2510" s="227"/>
      <c r="EP2510" s="227"/>
      <c r="EQ2510" s="227"/>
      <c r="ER2510" s="227"/>
      <c r="ES2510" s="227"/>
      <c r="ET2510" s="227"/>
      <c r="EU2510" s="227"/>
      <c r="EV2510" s="227"/>
      <c r="EW2510" s="227"/>
      <c r="EX2510" s="227"/>
      <c r="EY2510" s="227"/>
      <c r="EZ2510" s="227"/>
      <c r="FA2510" s="227"/>
      <c r="FB2510" s="227"/>
      <c r="FC2510" s="227"/>
      <c r="FD2510" s="227"/>
      <c r="FE2510" s="227"/>
      <c r="FF2510" s="227"/>
      <c r="FG2510" s="227"/>
      <c r="FH2510" s="227"/>
      <c r="FI2510" s="227"/>
      <c r="FJ2510" s="227"/>
      <c r="FK2510" s="227"/>
      <c r="FL2510" s="227"/>
      <c r="FM2510" s="227"/>
      <c r="FN2510" s="227"/>
      <c r="FO2510" s="227"/>
      <c r="FP2510" s="227"/>
      <c r="FQ2510" s="227"/>
      <c r="FR2510" s="227"/>
      <c r="FS2510" s="227"/>
      <c r="FT2510" s="227"/>
      <c r="FU2510" s="227"/>
      <c r="FV2510" s="227"/>
      <c r="FW2510" s="227"/>
      <c r="FX2510" s="227"/>
      <c r="FY2510" s="227"/>
      <c r="FZ2510" s="227"/>
      <c r="GA2510" s="227"/>
      <c r="GB2510" s="227"/>
      <c r="GC2510" s="227"/>
      <c r="GD2510" s="227"/>
      <c r="GE2510" s="227"/>
      <c r="GF2510" s="227"/>
      <c r="GG2510" s="227"/>
      <c r="GH2510" s="227"/>
      <c r="GI2510" s="227"/>
      <c r="GJ2510" s="227"/>
      <c r="GK2510" s="227"/>
      <c r="GL2510" s="227"/>
      <c r="GM2510" s="227"/>
      <c r="GN2510" s="227"/>
      <c r="GO2510" s="227"/>
      <c r="GP2510" s="227"/>
      <c r="GQ2510" s="227"/>
      <c r="GR2510" s="227"/>
      <c r="GS2510" s="227"/>
      <c r="GT2510" s="227"/>
      <c r="GU2510" s="227"/>
      <c r="GV2510" s="227"/>
      <c r="GW2510" s="227"/>
      <c r="GX2510" s="227"/>
      <c r="GY2510" s="227"/>
      <c r="GZ2510" s="227"/>
      <c r="HA2510" s="227"/>
      <c r="HB2510" s="227"/>
      <c r="HC2510" s="227"/>
      <c r="HD2510" s="227"/>
      <c r="HE2510" s="227"/>
      <c r="HF2510" s="227"/>
    </row>
    <row r="2511" spans="1:214" s="436" customFormat="1" x14ac:dyDescent="0.25">
      <c r="A2511" s="280">
        <v>46046</v>
      </c>
      <c r="B2511" s="281">
        <v>4183608318</v>
      </c>
      <c r="C2511" s="328" t="s">
        <v>15180</v>
      </c>
      <c r="D2511" s="280">
        <v>46057</v>
      </c>
      <c r="E2511" s="426"/>
      <c r="F2511" s="328"/>
      <c r="G2511" s="427" t="s">
        <v>15368</v>
      </c>
      <c r="H2511" s="426"/>
      <c r="I2511" s="281" t="s">
        <v>15753</v>
      </c>
      <c r="J2511" s="281" t="s">
        <v>7228</v>
      </c>
      <c r="K2511" s="281" t="s">
        <v>30</v>
      </c>
      <c r="L2511" s="287" t="str">
        <f>VLOOKUP($K2511,[1]TONG_SL!$A$1:$D$65536,2,0)</f>
        <v>Gà muối 500g</v>
      </c>
      <c r="M2511" s="428"/>
      <c r="N2511" s="287" t="str">
        <f t="shared" si="279"/>
        <v>K-C6</v>
      </c>
      <c r="O2511" s="429"/>
      <c r="P2511" s="429"/>
      <c r="Q2511" s="287" t="str">
        <f>VLOOKUP(K2511,TONG_SL!$A:$D,3,0)</f>
        <v>Túi</v>
      </c>
      <c r="R2511" s="430">
        <v>12</v>
      </c>
      <c r="S2511" s="444"/>
      <c r="T2511" s="444">
        <f>VLOOKUP(VLOOKUP(G2511,Ma_KH!$A:$R,18,0)&amp;K2511,Gia_MB!$A:$F,6,0)</f>
        <v>116611</v>
      </c>
      <c r="U2511" s="445">
        <f t="shared" si="280"/>
        <v>1399332</v>
      </c>
      <c r="V2511" s="444"/>
      <c r="W2511" s="446">
        <f t="shared" si="281"/>
        <v>0</v>
      </c>
      <c r="X2511" s="447" t="str">
        <f t="shared" si="282"/>
        <v>8</v>
      </c>
      <c r="Y2511" s="444"/>
      <c r="Z2511" s="445">
        <f t="shared" si="283"/>
        <v>111946.56</v>
      </c>
      <c r="AA2511" s="448">
        <f>VLOOKUP(G2511,Ma_KH!$A:$R,14,0)</f>
        <v>60</v>
      </c>
      <c r="AB2511" s="435"/>
      <c r="AC2511" s="435"/>
      <c r="AD2511" s="435"/>
      <c r="AE2511" s="435"/>
      <c r="AF2511" s="435"/>
      <c r="AG2511" s="435"/>
      <c r="AH2511" s="435"/>
      <c r="AI2511" s="435"/>
      <c r="AJ2511" s="435"/>
      <c r="AK2511" s="435"/>
      <c r="AL2511" s="435"/>
      <c r="AM2511" s="435"/>
      <c r="AN2511" s="435"/>
      <c r="AO2511" s="435"/>
      <c r="AP2511" s="435"/>
      <c r="AQ2511" s="435"/>
      <c r="AR2511" s="435"/>
      <c r="AS2511" s="435"/>
      <c r="AT2511" s="435"/>
      <c r="AU2511" s="435"/>
      <c r="AV2511" s="435"/>
      <c r="AW2511" s="435"/>
      <c r="AX2511" s="435"/>
      <c r="AY2511" s="435"/>
      <c r="AZ2511" s="435"/>
      <c r="BA2511" s="435"/>
      <c r="BB2511" s="435"/>
      <c r="BC2511" s="435"/>
      <c r="BD2511" s="435"/>
      <c r="BE2511" s="435"/>
      <c r="BF2511" s="435"/>
      <c r="BG2511" s="435"/>
      <c r="BH2511" s="435"/>
      <c r="BI2511" s="435"/>
      <c r="BJ2511" s="435"/>
      <c r="BK2511" s="435"/>
      <c r="BL2511" s="435"/>
      <c r="BM2511" s="435"/>
      <c r="BN2511" s="435"/>
      <c r="BO2511" s="435"/>
      <c r="BP2511" s="435"/>
      <c r="BQ2511" s="435"/>
      <c r="BR2511" s="435"/>
      <c r="BS2511" s="435"/>
      <c r="BT2511" s="435"/>
      <c r="BU2511" s="435"/>
      <c r="BV2511" s="435"/>
      <c r="BW2511" s="435"/>
      <c r="BX2511" s="435"/>
      <c r="BY2511" s="435"/>
      <c r="BZ2511" s="435"/>
      <c r="CA2511" s="435"/>
      <c r="CB2511" s="435"/>
      <c r="CC2511" s="435"/>
      <c r="CD2511" s="435"/>
      <c r="CE2511" s="435"/>
      <c r="CF2511" s="435"/>
      <c r="CG2511" s="435"/>
      <c r="CH2511" s="435"/>
      <c r="CI2511" s="435"/>
      <c r="CJ2511" s="435"/>
      <c r="CK2511" s="435"/>
      <c r="CL2511" s="435"/>
      <c r="CM2511" s="435"/>
      <c r="CN2511" s="435"/>
      <c r="CO2511" s="435"/>
      <c r="CP2511" s="435"/>
      <c r="CQ2511" s="435"/>
      <c r="CR2511" s="435"/>
      <c r="CS2511" s="435"/>
      <c r="CT2511" s="435"/>
      <c r="CU2511" s="435"/>
      <c r="CV2511" s="435"/>
      <c r="CW2511" s="435"/>
      <c r="CX2511" s="435"/>
      <c r="CY2511" s="435"/>
      <c r="CZ2511" s="435"/>
      <c r="DA2511" s="435"/>
      <c r="DB2511" s="435"/>
      <c r="DC2511" s="435"/>
      <c r="DD2511" s="435"/>
      <c r="DE2511" s="435"/>
      <c r="DF2511" s="435"/>
      <c r="DG2511" s="435"/>
      <c r="DH2511" s="435"/>
      <c r="DI2511" s="435"/>
      <c r="DJ2511" s="435"/>
      <c r="DK2511" s="435"/>
      <c r="DL2511" s="435"/>
      <c r="DM2511" s="435"/>
      <c r="DN2511" s="435"/>
      <c r="DO2511" s="435"/>
      <c r="DP2511" s="435"/>
      <c r="DQ2511" s="435"/>
      <c r="DR2511" s="435"/>
      <c r="DS2511" s="435"/>
      <c r="DT2511" s="435"/>
      <c r="DU2511" s="435"/>
      <c r="DV2511" s="435"/>
      <c r="DW2511" s="435"/>
      <c r="DX2511" s="435"/>
      <c r="DY2511" s="435"/>
      <c r="DZ2511" s="435"/>
      <c r="EA2511" s="435"/>
      <c r="EB2511" s="435"/>
      <c r="EC2511" s="435"/>
      <c r="ED2511" s="435"/>
      <c r="EE2511" s="435"/>
      <c r="EF2511" s="435"/>
      <c r="EG2511" s="435"/>
      <c r="EH2511" s="435"/>
      <c r="EI2511" s="435"/>
      <c r="EJ2511" s="435"/>
      <c r="EK2511" s="435"/>
      <c r="EL2511" s="435"/>
      <c r="EM2511" s="435"/>
      <c r="EN2511" s="435"/>
      <c r="EO2511" s="435"/>
      <c r="EP2511" s="435"/>
      <c r="EQ2511" s="435"/>
      <c r="ER2511" s="435"/>
      <c r="ES2511" s="435"/>
      <c r="ET2511" s="435"/>
      <c r="EU2511" s="435"/>
      <c r="EV2511" s="435"/>
      <c r="EW2511" s="435"/>
      <c r="EX2511" s="435"/>
      <c r="EY2511" s="435"/>
      <c r="EZ2511" s="435"/>
      <c r="FA2511" s="435"/>
      <c r="FB2511" s="435"/>
      <c r="FC2511" s="435"/>
      <c r="FD2511" s="435"/>
      <c r="FE2511" s="435"/>
      <c r="FF2511" s="435"/>
      <c r="FG2511" s="435"/>
      <c r="FH2511" s="435"/>
      <c r="FI2511" s="435"/>
      <c r="FJ2511" s="435"/>
      <c r="FK2511" s="435"/>
      <c r="FL2511" s="435"/>
      <c r="FM2511" s="435"/>
      <c r="FN2511" s="435"/>
      <c r="FO2511" s="435"/>
      <c r="FP2511" s="435"/>
      <c r="FQ2511" s="435"/>
      <c r="FR2511" s="435"/>
      <c r="FS2511" s="435"/>
      <c r="FT2511" s="435"/>
      <c r="FU2511" s="435"/>
      <c r="FV2511" s="435"/>
      <c r="FW2511" s="435"/>
      <c r="FX2511" s="435"/>
      <c r="FY2511" s="435"/>
      <c r="FZ2511" s="435"/>
      <c r="GA2511" s="435"/>
      <c r="GB2511" s="435"/>
      <c r="GC2511" s="435"/>
      <c r="GD2511" s="435"/>
      <c r="GE2511" s="435"/>
      <c r="GF2511" s="435"/>
      <c r="GG2511" s="435"/>
      <c r="GH2511" s="435"/>
      <c r="GI2511" s="435"/>
      <c r="GJ2511" s="435"/>
      <c r="GK2511" s="435"/>
      <c r="GL2511" s="435"/>
      <c r="GM2511" s="435"/>
      <c r="GN2511" s="435"/>
      <c r="GO2511" s="435"/>
      <c r="GP2511" s="435"/>
      <c r="GQ2511" s="435"/>
      <c r="GR2511" s="435"/>
      <c r="GS2511" s="435"/>
      <c r="GT2511" s="435"/>
      <c r="GU2511" s="435"/>
      <c r="GV2511" s="435"/>
      <c r="GW2511" s="435"/>
      <c r="GX2511" s="435"/>
      <c r="GY2511" s="435"/>
      <c r="GZ2511" s="435"/>
      <c r="HA2511" s="435"/>
      <c r="HB2511" s="435"/>
      <c r="HC2511" s="435"/>
      <c r="HD2511" s="435"/>
      <c r="HE2511" s="435"/>
      <c r="HF2511" s="435"/>
    </row>
    <row r="2512" spans="1:214" x14ac:dyDescent="0.25">
      <c r="A2512" s="280">
        <v>46046</v>
      </c>
      <c r="B2512" s="281">
        <v>4183607765</v>
      </c>
      <c r="C2512" s="328" t="s">
        <v>15180</v>
      </c>
      <c r="D2512" s="280">
        <v>46057</v>
      </c>
      <c r="E2512" s="219"/>
      <c r="F2512" s="218"/>
      <c r="G2512" s="268" t="s">
        <v>15430</v>
      </c>
      <c r="H2512" s="219"/>
      <c r="I2512" s="217" t="s">
        <v>15754</v>
      </c>
      <c r="J2512" s="217" t="s">
        <v>7228</v>
      </c>
      <c r="K2512" s="217" t="s">
        <v>48</v>
      </c>
      <c r="L2512" s="215" t="str">
        <f>VLOOKUP($K2512,[1]TONG_SL!$A$1:$D$65536,2,0)</f>
        <v>Mọc Nấm Hương 250g</v>
      </c>
      <c r="M2512" s="247"/>
      <c r="N2512" s="215" t="str">
        <f t="shared" si="279"/>
        <v>K-C6</v>
      </c>
      <c r="O2512" s="222"/>
      <c r="P2512" s="222"/>
      <c r="Q2512" s="215" t="str">
        <f>VLOOKUP(K2512,TONG_SL!$A:$D,3,0)</f>
        <v>Túi</v>
      </c>
      <c r="R2512" s="223">
        <v>1</v>
      </c>
      <c r="S2512" s="290"/>
      <c r="T2512" s="290">
        <f>VLOOKUP(VLOOKUP(G2512,Ma_KH!$A:$R,18,0)&amp;K2512,Gia_MB!$A:$F,6,0)</f>
        <v>46000</v>
      </c>
      <c r="U2512" s="291">
        <f t="shared" si="280"/>
        <v>46000</v>
      </c>
      <c r="V2512" s="290"/>
      <c r="W2512" s="292">
        <f t="shared" si="281"/>
        <v>0</v>
      </c>
      <c r="X2512" s="293" t="str">
        <f t="shared" si="282"/>
        <v>8</v>
      </c>
      <c r="Y2512" s="290"/>
      <c r="Z2512" s="291">
        <f t="shared" si="283"/>
        <v>3680</v>
      </c>
      <c r="AA2512" s="294">
        <f>VLOOKUP(G2512,Ma_KH!$A:$R,14,0)</f>
        <v>60</v>
      </c>
    </row>
    <row r="2513" spans="1:27" x14ac:dyDescent="0.25">
      <c r="A2513" s="280">
        <v>46046</v>
      </c>
      <c r="B2513" s="281">
        <v>4183607765</v>
      </c>
      <c r="C2513" s="328" t="s">
        <v>15180</v>
      </c>
      <c r="D2513" s="280">
        <v>46057</v>
      </c>
      <c r="E2513" s="219"/>
      <c r="F2513" s="218"/>
      <c r="G2513" s="268" t="s">
        <v>15430</v>
      </c>
      <c r="H2513" s="219"/>
      <c r="I2513" s="217" t="s">
        <v>15754</v>
      </c>
      <c r="J2513" s="217" t="s">
        <v>7228</v>
      </c>
      <c r="K2513" s="217" t="s">
        <v>27</v>
      </c>
      <c r="L2513" s="215" t="str">
        <f>VLOOKUP($K2513,[1]TONG_SL!$A$1:$D$65536,2,0)</f>
        <v>Chân giò heo muối 300g</v>
      </c>
      <c r="M2513" s="247"/>
      <c r="N2513" s="215" t="str">
        <f t="shared" si="279"/>
        <v>K-C6</v>
      </c>
      <c r="O2513" s="222"/>
      <c r="P2513" s="222"/>
      <c r="Q2513" s="215" t="str">
        <f>VLOOKUP(K2513,TONG_SL!$A:$D,3,0)</f>
        <v>Túi</v>
      </c>
      <c r="R2513" s="223">
        <v>5</v>
      </c>
      <c r="S2513" s="290"/>
      <c r="T2513" s="290">
        <f>VLOOKUP(VLOOKUP(G2513,Ma_KH!$A:$R,18,0)&amp;K2513,Gia_MB!$A:$F,6,0)</f>
        <v>73431</v>
      </c>
      <c r="U2513" s="291">
        <f t="shared" si="280"/>
        <v>367155</v>
      </c>
      <c r="V2513" s="290"/>
      <c r="W2513" s="292">
        <f t="shared" si="281"/>
        <v>0</v>
      </c>
      <c r="X2513" s="293" t="str">
        <f t="shared" si="282"/>
        <v>8</v>
      </c>
      <c r="Y2513" s="290"/>
      <c r="Z2513" s="291">
        <f t="shared" si="283"/>
        <v>29372.400000000001</v>
      </c>
      <c r="AA2513" s="294">
        <f>VLOOKUP(G2513,Ma_KH!$A:$R,14,0)</f>
        <v>60</v>
      </c>
    </row>
    <row r="2514" spans="1:27" x14ac:dyDescent="0.25">
      <c r="A2514" s="280">
        <v>46046</v>
      </c>
      <c r="B2514" s="281">
        <v>4183607765</v>
      </c>
      <c r="C2514" s="328" t="s">
        <v>15180</v>
      </c>
      <c r="D2514" s="280">
        <v>46057</v>
      </c>
      <c r="E2514" s="219"/>
      <c r="F2514" s="218"/>
      <c r="G2514" s="268" t="s">
        <v>15430</v>
      </c>
      <c r="H2514" s="219"/>
      <c r="I2514" s="217" t="s">
        <v>15754</v>
      </c>
      <c r="J2514" s="217" t="s">
        <v>7228</v>
      </c>
      <c r="K2514" s="217" t="s">
        <v>32</v>
      </c>
      <c r="L2514" s="215" t="str">
        <f>VLOOKUP($K2514,[1]TONG_SL!$A$1:$D$65536,2,0)</f>
        <v>Giò Tai Lưỡi Xào 250g</v>
      </c>
      <c r="M2514" s="247"/>
      <c r="N2514" s="215" t="str">
        <f t="shared" si="279"/>
        <v>K-C6</v>
      </c>
      <c r="O2514" s="222"/>
      <c r="P2514" s="222"/>
      <c r="Q2514" s="215" t="str">
        <f>VLOOKUP(K2514,TONG_SL!$A:$D,3,0)</f>
        <v>Túi</v>
      </c>
      <c r="R2514" s="223">
        <v>6</v>
      </c>
      <c r="S2514" s="290"/>
      <c r="T2514" s="290">
        <f>VLOOKUP(VLOOKUP(G2514,Ma_KH!$A:$R,18,0)&amp;K2514,Gia_MB!$A:$F,6,0)</f>
        <v>50182</v>
      </c>
      <c r="U2514" s="291">
        <f t="shared" si="280"/>
        <v>301092</v>
      </c>
      <c r="V2514" s="290"/>
      <c r="W2514" s="292">
        <f t="shared" si="281"/>
        <v>0</v>
      </c>
      <c r="X2514" s="293" t="str">
        <f t="shared" si="282"/>
        <v>8</v>
      </c>
      <c r="Y2514" s="290"/>
      <c r="Z2514" s="291">
        <f t="shared" si="283"/>
        <v>24087.360000000001</v>
      </c>
      <c r="AA2514" s="294">
        <f>VLOOKUP(G2514,Ma_KH!$A:$R,14,0)</f>
        <v>60</v>
      </c>
    </row>
    <row r="2515" spans="1:27" x14ac:dyDescent="0.25">
      <c r="A2515" s="280">
        <v>46046</v>
      </c>
      <c r="B2515" s="281">
        <v>4183607765</v>
      </c>
      <c r="C2515" s="328" t="s">
        <v>15180</v>
      </c>
      <c r="D2515" s="280">
        <v>46057</v>
      </c>
      <c r="E2515" s="219"/>
      <c r="F2515" s="218"/>
      <c r="G2515" s="268" t="s">
        <v>15430</v>
      </c>
      <c r="H2515" s="219"/>
      <c r="I2515" s="217" t="s">
        <v>15754</v>
      </c>
      <c r="J2515" s="217" t="s">
        <v>7228</v>
      </c>
      <c r="K2515" s="217" t="s">
        <v>30</v>
      </c>
      <c r="L2515" s="215" t="str">
        <f>VLOOKUP($K2515,[1]TONG_SL!$A$1:$D$65536,2,0)</f>
        <v>Gà muối 500g</v>
      </c>
      <c r="M2515" s="247"/>
      <c r="N2515" s="215" t="str">
        <f t="shared" si="279"/>
        <v>K-C6</v>
      </c>
      <c r="O2515" s="222"/>
      <c r="P2515" s="222"/>
      <c r="Q2515" s="215" t="str">
        <f>VLOOKUP(K2515,TONG_SL!$A:$D,3,0)</f>
        <v>Túi</v>
      </c>
      <c r="R2515" s="223">
        <v>18</v>
      </c>
      <c r="S2515" s="290"/>
      <c r="T2515" s="290">
        <f>VLOOKUP(VLOOKUP(G2515,Ma_KH!$A:$R,18,0)&amp;K2515,Gia_MB!$A:$F,6,0)</f>
        <v>116611</v>
      </c>
      <c r="U2515" s="291">
        <f t="shared" si="280"/>
        <v>2098998</v>
      </c>
      <c r="V2515" s="290"/>
      <c r="W2515" s="292">
        <f t="shared" si="281"/>
        <v>0</v>
      </c>
      <c r="X2515" s="293" t="str">
        <f t="shared" si="282"/>
        <v>8</v>
      </c>
      <c r="Y2515" s="290"/>
      <c r="Z2515" s="291">
        <f t="shared" si="283"/>
        <v>167919.84</v>
      </c>
      <c r="AA2515" s="294">
        <f>VLOOKUP(G2515,Ma_KH!$A:$R,14,0)</f>
        <v>60</v>
      </c>
    </row>
    <row r="2516" spans="1:27" x14ac:dyDescent="0.25">
      <c r="A2516" s="216">
        <v>46046</v>
      </c>
      <c r="B2516" s="217">
        <v>4183607939</v>
      </c>
      <c r="C2516" s="218" t="s">
        <v>15180</v>
      </c>
      <c r="D2516" s="216">
        <v>46057</v>
      </c>
      <c r="E2516" s="219"/>
      <c r="F2516" s="218"/>
      <c r="G2516" s="268" t="s">
        <v>15430</v>
      </c>
      <c r="H2516" s="219"/>
      <c r="I2516" s="217" t="s">
        <v>15755</v>
      </c>
      <c r="J2516" s="217" t="s">
        <v>7228</v>
      </c>
      <c r="K2516" s="217" t="s">
        <v>27</v>
      </c>
      <c r="L2516" s="215" t="str">
        <f>VLOOKUP($K2516,[1]TONG_SL!$A$1:$D$65536,2,0)</f>
        <v>Chân giò heo muối 300g</v>
      </c>
      <c r="M2516" s="247"/>
      <c r="N2516" s="215" t="str">
        <f t="shared" si="279"/>
        <v>K-C6</v>
      </c>
      <c r="O2516" s="222"/>
      <c r="P2516" s="222"/>
      <c r="Q2516" s="215" t="str">
        <f>VLOOKUP(K2516,TONG_SL!$A:$D,3,0)</f>
        <v>Túi</v>
      </c>
      <c r="R2516" s="223">
        <v>25</v>
      </c>
      <c r="S2516" s="290"/>
      <c r="T2516" s="290">
        <f>VLOOKUP(VLOOKUP(G2516,Ma_KH!$A:$R,18,0)&amp;K2516,Gia_MB!$A:$F,6,0)</f>
        <v>73431</v>
      </c>
      <c r="U2516" s="291">
        <f t="shared" si="280"/>
        <v>1835775</v>
      </c>
      <c r="V2516" s="290"/>
      <c r="W2516" s="292">
        <f t="shared" si="281"/>
        <v>0</v>
      </c>
      <c r="X2516" s="293" t="str">
        <f t="shared" si="282"/>
        <v>8</v>
      </c>
      <c r="Y2516" s="290"/>
      <c r="Z2516" s="291">
        <f t="shared" si="283"/>
        <v>146862</v>
      </c>
      <c r="AA2516" s="294">
        <f>VLOOKUP(G2516,Ma_KH!$A:$R,14,0)</f>
        <v>60</v>
      </c>
    </row>
    <row r="2517" spans="1:27" x14ac:dyDescent="0.25">
      <c r="A2517" s="216">
        <v>46046</v>
      </c>
      <c r="B2517" s="217">
        <v>4183607939</v>
      </c>
      <c r="C2517" s="218" t="s">
        <v>15180</v>
      </c>
      <c r="D2517" s="216">
        <v>46057</v>
      </c>
      <c r="E2517" s="219"/>
      <c r="F2517" s="218"/>
      <c r="G2517" s="268" t="s">
        <v>15430</v>
      </c>
      <c r="H2517" s="219"/>
      <c r="I2517" s="217" t="s">
        <v>15755</v>
      </c>
      <c r="J2517" s="217" t="s">
        <v>7228</v>
      </c>
      <c r="K2517" s="217" t="s">
        <v>30</v>
      </c>
      <c r="L2517" s="215" t="str">
        <f>VLOOKUP($K2517,[1]TONG_SL!$A$1:$D$65536,2,0)</f>
        <v>Gà muối 500g</v>
      </c>
      <c r="M2517" s="247"/>
      <c r="N2517" s="215" t="str">
        <f t="shared" si="279"/>
        <v>K-C6</v>
      </c>
      <c r="O2517" s="222"/>
      <c r="P2517" s="222"/>
      <c r="Q2517" s="215" t="str">
        <f>VLOOKUP(K2517,TONG_SL!$A:$D,3,0)</f>
        <v>Túi</v>
      </c>
      <c r="R2517" s="223">
        <v>27</v>
      </c>
      <c r="S2517" s="290"/>
      <c r="T2517" s="290">
        <f>VLOOKUP(VLOOKUP(G2517,Ma_KH!$A:$R,18,0)&amp;K2517,Gia_MB!$A:$F,6,0)</f>
        <v>116611</v>
      </c>
      <c r="U2517" s="291">
        <f t="shared" si="280"/>
        <v>3148497</v>
      </c>
      <c r="V2517" s="290"/>
      <c r="W2517" s="292">
        <f t="shared" si="281"/>
        <v>0</v>
      </c>
      <c r="X2517" s="293" t="str">
        <f t="shared" si="282"/>
        <v>8</v>
      </c>
      <c r="Y2517" s="290"/>
      <c r="Z2517" s="291">
        <f t="shared" si="283"/>
        <v>251879.76</v>
      </c>
      <c r="AA2517" s="294">
        <f>VLOOKUP(G2517,Ma_KH!$A:$R,14,0)</f>
        <v>60</v>
      </c>
    </row>
    <row r="2518" spans="1:27" x14ac:dyDescent="0.25">
      <c r="A2518" s="280">
        <v>46046</v>
      </c>
      <c r="B2518" s="281">
        <v>4183607842</v>
      </c>
      <c r="C2518" s="328" t="s">
        <v>15180</v>
      </c>
      <c r="D2518" s="280">
        <v>46057</v>
      </c>
      <c r="E2518" s="219"/>
      <c r="F2518" s="218"/>
      <c r="G2518" s="268" t="s">
        <v>15459</v>
      </c>
      <c r="H2518" s="219"/>
      <c r="I2518" s="217" t="s">
        <v>15756</v>
      </c>
      <c r="J2518" s="217" t="s">
        <v>7228</v>
      </c>
      <c r="K2518" s="217" t="s">
        <v>27</v>
      </c>
      <c r="L2518" s="215" t="str">
        <f>VLOOKUP($K2518,[1]TONG_SL!$A$1:$D$65536,2,0)</f>
        <v>Chân giò heo muối 300g</v>
      </c>
      <c r="M2518" s="247"/>
      <c r="N2518" s="215" t="str">
        <f t="shared" si="279"/>
        <v>K-C6</v>
      </c>
      <c r="O2518" s="222"/>
      <c r="P2518" s="222"/>
      <c r="Q2518" s="215" t="str">
        <f>VLOOKUP(K2518,TONG_SL!$A:$D,3,0)</f>
        <v>Túi</v>
      </c>
      <c r="R2518" s="223">
        <v>18</v>
      </c>
      <c r="S2518" s="290"/>
      <c r="T2518" s="290">
        <f>VLOOKUP(VLOOKUP(G2518,Ma_KH!$A:$R,18,0)&amp;K2518,Gia_MB!$A:$F,6,0)</f>
        <v>73431</v>
      </c>
      <c r="U2518" s="291">
        <f t="shared" si="280"/>
        <v>1321758</v>
      </c>
      <c r="V2518" s="290"/>
      <c r="W2518" s="292">
        <f t="shared" si="281"/>
        <v>0</v>
      </c>
      <c r="X2518" s="293" t="str">
        <f t="shared" si="282"/>
        <v>8</v>
      </c>
      <c r="Y2518" s="290"/>
      <c r="Z2518" s="291">
        <f t="shared" si="283"/>
        <v>105740.64</v>
      </c>
      <c r="AA2518" s="294">
        <f>VLOOKUP(G2518,Ma_KH!$A:$R,14,0)</f>
        <v>60</v>
      </c>
    </row>
    <row r="2519" spans="1:27" x14ac:dyDescent="0.25">
      <c r="A2519" s="280">
        <v>46046</v>
      </c>
      <c r="B2519" s="281">
        <v>4183607842</v>
      </c>
      <c r="C2519" s="328" t="s">
        <v>15180</v>
      </c>
      <c r="D2519" s="280">
        <v>46057</v>
      </c>
      <c r="E2519" s="219"/>
      <c r="F2519" s="218"/>
      <c r="G2519" s="268" t="s">
        <v>15459</v>
      </c>
      <c r="H2519" s="219"/>
      <c r="I2519" s="217" t="s">
        <v>15756</v>
      </c>
      <c r="J2519" s="217" t="s">
        <v>7228</v>
      </c>
      <c r="K2519" s="217" t="s">
        <v>30</v>
      </c>
      <c r="L2519" s="215" t="str">
        <f>VLOOKUP($K2519,[1]TONG_SL!$A$1:$D$65536,2,0)</f>
        <v>Gà muối 500g</v>
      </c>
      <c r="M2519" s="247"/>
      <c r="N2519" s="215" t="str">
        <f t="shared" si="279"/>
        <v>K-C6</v>
      </c>
      <c r="O2519" s="222"/>
      <c r="P2519" s="222"/>
      <c r="Q2519" s="215" t="str">
        <f>VLOOKUP(K2519,TONG_SL!$A:$D,3,0)</f>
        <v>Túi</v>
      </c>
      <c r="R2519" s="223">
        <v>41</v>
      </c>
      <c r="S2519" s="290"/>
      <c r="T2519" s="290">
        <f>VLOOKUP(VLOOKUP(G2519,Ma_KH!$A:$R,18,0)&amp;K2519,Gia_MB!$A:$F,6,0)</f>
        <v>116611</v>
      </c>
      <c r="U2519" s="291">
        <f t="shared" si="280"/>
        <v>4781051</v>
      </c>
      <c r="V2519" s="290"/>
      <c r="W2519" s="292">
        <f t="shared" si="281"/>
        <v>0</v>
      </c>
      <c r="X2519" s="293" t="str">
        <f t="shared" si="282"/>
        <v>8</v>
      </c>
      <c r="Y2519" s="290"/>
      <c r="Z2519" s="291">
        <f t="shared" si="283"/>
        <v>382484.08</v>
      </c>
      <c r="AA2519" s="294">
        <f>VLOOKUP(G2519,Ma_KH!$A:$R,14,0)</f>
        <v>60</v>
      </c>
    </row>
    <row r="2520" spans="1:27" x14ac:dyDescent="0.25">
      <c r="A2520" s="216">
        <v>46047</v>
      </c>
      <c r="B2520" s="217">
        <v>4183612941</v>
      </c>
      <c r="C2520" s="218" t="s">
        <v>15180</v>
      </c>
      <c r="D2520" s="216">
        <v>46057</v>
      </c>
      <c r="E2520" s="219"/>
      <c r="F2520" s="218"/>
      <c r="G2520" s="268" t="s">
        <v>15517</v>
      </c>
      <c r="H2520" s="219"/>
      <c r="I2520" s="217" t="s">
        <v>15757</v>
      </c>
      <c r="J2520" s="217" t="s">
        <v>7228</v>
      </c>
      <c r="K2520" s="217" t="s">
        <v>30</v>
      </c>
      <c r="L2520" s="215" t="str">
        <f>VLOOKUP($K2520,[1]TONG_SL!$A$1:$D$65536,2,0)</f>
        <v>Gà muối 500g</v>
      </c>
      <c r="M2520" s="247"/>
      <c r="N2520" s="215" t="str">
        <f t="shared" si="279"/>
        <v>K-C6</v>
      </c>
      <c r="O2520" s="222"/>
      <c r="P2520" s="222"/>
      <c r="Q2520" s="215" t="str">
        <f>VLOOKUP(K2520,TONG_SL!$A:$D,3,0)</f>
        <v>Túi</v>
      </c>
      <c r="R2520" s="223">
        <v>30</v>
      </c>
      <c r="S2520" s="290"/>
      <c r="T2520" s="290">
        <f>VLOOKUP(VLOOKUP(G2520,Ma_KH!$A:$R,18,0)&amp;K2520,Gia_MB!$A:$F,6,0)</f>
        <v>116611</v>
      </c>
      <c r="U2520" s="291">
        <f t="shared" si="280"/>
        <v>3498330</v>
      </c>
      <c r="V2520" s="290"/>
      <c r="W2520" s="292">
        <f t="shared" si="281"/>
        <v>0</v>
      </c>
      <c r="X2520" s="293" t="str">
        <f t="shared" si="282"/>
        <v>8</v>
      </c>
      <c r="Y2520" s="290"/>
      <c r="Z2520" s="291">
        <f t="shared" si="283"/>
        <v>279866.40000000002</v>
      </c>
      <c r="AA2520" s="294">
        <f>VLOOKUP(G2520,Ma_KH!$A:$R,14,0)</f>
        <v>60</v>
      </c>
    </row>
    <row r="2521" spans="1:27" x14ac:dyDescent="0.25">
      <c r="A2521" s="216">
        <v>46047</v>
      </c>
      <c r="B2521" s="217">
        <v>4183612941</v>
      </c>
      <c r="C2521" s="218" t="s">
        <v>15180</v>
      </c>
      <c r="D2521" s="216">
        <v>46057</v>
      </c>
      <c r="E2521" s="219"/>
      <c r="F2521" s="218"/>
      <c r="G2521" s="268" t="s">
        <v>15517</v>
      </c>
      <c r="H2521" s="219"/>
      <c r="I2521" s="217" t="s">
        <v>15757</v>
      </c>
      <c r="J2521" s="217" t="s">
        <v>7228</v>
      </c>
      <c r="K2521" s="217" t="s">
        <v>15450</v>
      </c>
      <c r="L2521" s="215" t="str">
        <f>VLOOKUP($K2521,[1]TONG_SL!$A$1:$D$65536,2,0)</f>
        <v>Giò sụn gà 250g</v>
      </c>
      <c r="M2521" s="247"/>
      <c r="N2521" s="215" t="str">
        <f t="shared" si="279"/>
        <v>K-C6</v>
      </c>
      <c r="O2521" s="222"/>
      <c r="P2521" s="222"/>
      <c r="Q2521" s="215" t="str">
        <f>VLOOKUP(K2521,TONG_SL!$A:$D,3,0)</f>
        <v>Túi</v>
      </c>
      <c r="R2521" s="223">
        <v>8</v>
      </c>
      <c r="S2521" s="290"/>
      <c r="T2521" s="290">
        <f>VLOOKUP(VLOOKUP(G2521,Ma_KH!$A:$R,18,0)&amp;K2521,Gia_MB!$A:$F,6,0)</f>
        <v>50400</v>
      </c>
      <c r="U2521" s="291">
        <f t="shared" si="280"/>
        <v>403200</v>
      </c>
      <c r="V2521" s="290"/>
      <c r="W2521" s="292">
        <f t="shared" si="281"/>
        <v>0</v>
      </c>
      <c r="X2521" s="293" t="str">
        <f t="shared" si="282"/>
        <v>8</v>
      </c>
      <c r="Y2521" s="290"/>
      <c r="Z2521" s="291">
        <f t="shared" si="283"/>
        <v>32256</v>
      </c>
      <c r="AA2521" s="294">
        <f>VLOOKUP(G2521,Ma_KH!$A:$R,14,0)</f>
        <v>60</v>
      </c>
    </row>
    <row r="2522" spans="1:27" x14ac:dyDescent="0.25">
      <c r="A2522" s="216">
        <v>46047</v>
      </c>
      <c r="B2522" s="217">
        <v>4183612941</v>
      </c>
      <c r="C2522" s="218" t="s">
        <v>15180</v>
      </c>
      <c r="D2522" s="216">
        <v>46057</v>
      </c>
      <c r="E2522" s="219"/>
      <c r="F2522" s="218"/>
      <c r="G2522" s="268" t="s">
        <v>15517</v>
      </c>
      <c r="H2522" s="219"/>
      <c r="I2522" s="217" t="s">
        <v>15757</v>
      </c>
      <c r="J2522" s="217" t="s">
        <v>7228</v>
      </c>
      <c r="K2522" s="217" t="s">
        <v>15451</v>
      </c>
      <c r="L2522" s="215" t="str">
        <f>VLOOKUP($K2522,[1]TONG_SL!$A$1:$D$65536,2,0)</f>
        <v>Giò lụa cây 250g</v>
      </c>
      <c r="M2522" s="247"/>
      <c r="N2522" s="215" t="str">
        <f t="shared" si="279"/>
        <v>K-C6</v>
      </c>
      <c r="O2522" s="222"/>
      <c r="P2522" s="222"/>
      <c r="Q2522" s="215" t="str">
        <f>VLOOKUP(K2522,TONG_SL!$A:$D,3,0)</f>
        <v>Túi</v>
      </c>
      <c r="R2522" s="223">
        <v>15</v>
      </c>
      <c r="S2522" s="290"/>
      <c r="T2522" s="290">
        <f>VLOOKUP(VLOOKUP(G2522,Ma_KH!$A:$R,18,0)&amp;K2522,Gia_MB!$A:$F,6,0)</f>
        <v>49500</v>
      </c>
      <c r="U2522" s="291">
        <f t="shared" si="280"/>
        <v>742500</v>
      </c>
      <c r="V2522" s="290"/>
      <c r="W2522" s="292">
        <f t="shared" si="281"/>
        <v>0</v>
      </c>
      <c r="X2522" s="293" t="str">
        <f t="shared" si="282"/>
        <v>8</v>
      </c>
      <c r="Y2522" s="290"/>
      <c r="Z2522" s="291">
        <f t="shared" si="283"/>
        <v>59400</v>
      </c>
      <c r="AA2522" s="294">
        <f>VLOOKUP(G2522,Ma_KH!$A:$R,14,0)</f>
        <v>60</v>
      </c>
    </row>
    <row r="2523" spans="1:27" x14ac:dyDescent="0.25">
      <c r="A2523" s="216">
        <v>46047</v>
      </c>
      <c r="B2523" s="217">
        <v>4183612941</v>
      </c>
      <c r="C2523" s="218" t="s">
        <v>15180</v>
      </c>
      <c r="D2523" s="216">
        <v>46057</v>
      </c>
      <c r="E2523" s="219"/>
      <c r="F2523" s="218"/>
      <c r="G2523" s="268" t="s">
        <v>15517</v>
      </c>
      <c r="H2523" s="219"/>
      <c r="I2523" s="217" t="s">
        <v>15757</v>
      </c>
      <c r="J2523" s="217" t="s">
        <v>7228</v>
      </c>
      <c r="K2523" s="217" t="s">
        <v>48</v>
      </c>
      <c r="L2523" s="215" t="str">
        <f>VLOOKUP($K2523,[1]TONG_SL!$A$1:$D$65536,2,0)</f>
        <v>Mọc Nấm Hương 250g</v>
      </c>
      <c r="M2523" s="247"/>
      <c r="N2523" s="215" t="str">
        <f t="shared" si="279"/>
        <v>K-C6</v>
      </c>
      <c r="O2523" s="222"/>
      <c r="P2523" s="222"/>
      <c r="Q2523" s="215" t="str">
        <f>VLOOKUP(K2523,TONG_SL!$A:$D,3,0)</f>
        <v>Túi</v>
      </c>
      <c r="R2523" s="223">
        <v>6</v>
      </c>
      <c r="S2523" s="290"/>
      <c r="T2523" s="290">
        <f>VLOOKUP(VLOOKUP(G2523,Ma_KH!$A:$R,18,0)&amp;K2523,Gia_MB!$A:$F,6,0)</f>
        <v>46000</v>
      </c>
      <c r="U2523" s="291">
        <f t="shared" si="280"/>
        <v>276000</v>
      </c>
      <c r="V2523" s="290"/>
      <c r="W2523" s="292">
        <f t="shared" si="281"/>
        <v>0</v>
      </c>
      <c r="X2523" s="293" t="str">
        <f t="shared" si="282"/>
        <v>8</v>
      </c>
      <c r="Y2523" s="290"/>
      <c r="Z2523" s="291">
        <f t="shared" si="283"/>
        <v>22080</v>
      </c>
      <c r="AA2523" s="294">
        <f>VLOOKUP(G2523,Ma_KH!$A:$R,14,0)</f>
        <v>60</v>
      </c>
    </row>
    <row r="2524" spans="1:27" x14ac:dyDescent="0.25">
      <c r="A2524" s="216">
        <v>46047</v>
      </c>
      <c r="B2524" s="217">
        <v>4183612941</v>
      </c>
      <c r="C2524" s="218" t="s">
        <v>15180</v>
      </c>
      <c r="D2524" s="216">
        <v>46057</v>
      </c>
      <c r="E2524" s="219"/>
      <c r="F2524" s="218"/>
      <c r="G2524" s="268" t="s">
        <v>15517</v>
      </c>
      <c r="H2524" s="219"/>
      <c r="I2524" s="217" t="s">
        <v>15757</v>
      </c>
      <c r="J2524" s="217" t="s">
        <v>7228</v>
      </c>
      <c r="K2524" s="217" t="s">
        <v>27</v>
      </c>
      <c r="L2524" s="215" t="str">
        <f>VLOOKUP($K2524,[1]TONG_SL!$A$1:$D$65536,2,0)</f>
        <v>Chân giò heo muối 300g</v>
      </c>
      <c r="M2524" s="247"/>
      <c r="N2524" s="215" t="str">
        <f t="shared" si="279"/>
        <v>K-C6</v>
      </c>
      <c r="O2524" s="222"/>
      <c r="P2524" s="222"/>
      <c r="Q2524" s="215" t="str">
        <f>VLOOKUP(K2524,TONG_SL!$A:$D,3,0)</f>
        <v>Túi</v>
      </c>
      <c r="R2524" s="223">
        <v>20</v>
      </c>
      <c r="S2524" s="290"/>
      <c r="T2524" s="290">
        <f>VLOOKUP(VLOOKUP(G2524,Ma_KH!$A:$R,18,0)&amp;K2524,Gia_MB!$A:$F,6,0)</f>
        <v>73431</v>
      </c>
      <c r="U2524" s="291">
        <f t="shared" si="280"/>
        <v>1468620</v>
      </c>
      <c r="V2524" s="290"/>
      <c r="W2524" s="292">
        <f t="shared" si="281"/>
        <v>0</v>
      </c>
      <c r="X2524" s="293" t="str">
        <f t="shared" si="282"/>
        <v>8</v>
      </c>
      <c r="Y2524" s="290"/>
      <c r="Z2524" s="291">
        <f t="shared" si="283"/>
        <v>117489.60000000001</v>
      </c>
      <c r="AA2524" s="294">
        <f>VLOOKUP(G2524,Ma_KH!$A:$R,14,0)</f>
        <v>60</v>
      </c>
    </row>
    <row r="2525" spans="1:27" x14ac:dyDescent="0.25">
      <c r="A2525" s="216">
        <v>46047</v>
      </c>
      <c r="B2525" s="217">
        <v>4183612941</v>
      </c>
      <c r="C2525" s="218" t="s">
        <v>15180</v>
      </c>
      <c r="D2525" s="216">
        <v>46057</v>
      </c>
      <c r="E2525" s="219"/>
      <c r="F2525" s="218"/>
      <c r="G2525" s="268" t="s">
        <v>15517</v>
      </c>
      <c r="H2525" s="219"/>
      <c r="I2525" s="217" t="s">
        <v>15757</v>
      </c>
      <c r="J2525" s="217" t="s">
        <v>7228</v>
      </c>
      <c r="K2525" s="217" t="s">
        <v>15534</v>
      </c>
      <c r="L2525" s="215" t="str">
        <f>VLOOKUP($K2525,[1]TONG_SL!$A$1:$D$65536,2,0)</f>
        <v>Chả nướng 300g</v>
      </c>
      <c r="M2525" s="247"/>
      <c r="N2525" s="215" t="str">
        <f t="shared" si="279"/>
        <v>K-C6</v>
      </c>
      <c r="O2525" s="222"/>
      <c r="P2525" s="222"/>
      <c r="Q2525" s="215" t="str">
        <f>VLOOKUP(K2525,TONG_SL!$A:$D,3,0)</f>
        <v>Túi</v>
      </c>
      <c r="R2525" s="223">
        <v>15</v>
      </c>
      <c r="S2525" s="290"/>
      <c r="T2525" s="290">
        <f>VLOOKUP(VLOOKUP(G2525,Ma_KH!$A:$R,18,0)&amp;K2525,Gia_MB!$A:$F,6,0)</f>
        <v>70950</v>
      </c>
      <c r="U2525" s="291">
        <f t="shared" si="280"/>
        <v>1064250</v>
      </c>
      <c r="V2525" s="290"/>
      <c r="W2525" s="292">
        <f t="shared" si="281"/>
        <v>0</v>
      </c>
      <c r="X2525" s="293" t="str">
        <f t="shared" si="282"/>
        <v>8</v>
      </c>
      <c r="Y2525" s="290"/>
      <c r="Z2525" s="291">
        <f t="shared" si="283"/>
        <v>85140</v>
      </c>
      <c r="AA2525" s="294">
        <f>VLOOKUP(G2525,Ma_KH!$A:$R,14,0)</f>
        <v>60</v>
      </c>
    </row>
    <row r="2526" spans="1:27" x14ac:dyDescent="0.25">
      <c r="A2526" s="216">
        <v>46047</v>
      </c>
      <c r="B2526" s="217">
        <v>4183611888</v>
      </c>
      <c r="C2526" s="218" t="s">
        <v>15180</v>
      </c>
      <c r="D2526" s="216">
        <v>46057</v>
      </c>
      <c r="E2526" s="219"/>
      <c r="F2526" s="218"/>
      <c r="G2526" s="268" t="s">
        <v>15517</v>
      </c>
      <c r="H2526" s="219"/>
      <c r="I2526" s="217" t="s">
        <v>15758</v>
      </c>
      <c r="J2526" s="217" t="s">
        <v>7228</v>
      </c>
      <c r="K2526" s="217" t="s">
        <v>30</v>
      </c>
      <c r="L2526" s="215" t="str">
        <f>VLOOKUP($K2526,[1]TONG_SL!$A$1:$D$65536,2,0)</f>
        <v>Gà muối 500g</v>
      </c>
      <c r="M2526" s="247"/>
      <c r="N2526" s="215" t="str">
        <f t="shared" si="279"/>
        <v>K-C6</v>
      </c>
      <c r="O2526" s="222"/>
      <c r="P2526" s="222"/>
      <c r="Q2526" s="215" t="str">
        <f>VLOOKUP(K2526,TONG_SL!$A:$D,3,0)</f>
        <v>Túi</v>
      </c>
      <c r="R2526" s="223">
        <v>23</v>
      </c>
      <c r="S2526" s="290"/>
      <c r="T2526" s="290">
        <f>VLOOKUP(VLOOKUP(G2526,Ma_KH!$A:$R,18,0)&amp;K2526,Gia_MB!$A:$F,6,0)</f>
        <v>116611</v>
      </c>
      <c r="U2526" s="291">
        <f t="shared" si="280"/>
        <v>2682053</v>
      </c>
      <c r="V2526" s="290"/>
      <c r="W2526" s="292">
        <f t="shared" si="281"/>
        <v>0</v>
      </c>
      <c r="X2526" s="293" t="str">
        <f t="shared" si="282"/>
        <v>8</v>
      </c>
      <c r="Y2526" s="290"/>
      <c r="Z2526" s="291">
        <f t="shared" si="283"/>
        <v>214564.24</v>
      </c>
      <c r="AA2526" s="294">
        <f>VLOOKUP(G2526,Ma_KH!$A:$R,14,0)</f>
        <v>60</v>
      </c>
    </row>
    <row r="2527" spans="1:27" x14ac:dyDescent="0.25">
      <c r="A2527" s="216">
        <v>46047</v>
      </c>
      <c r="B2527" s="217">
        <v>4183611888</v>
      </c>
      <c r="C2527" s="218" t="s">
        <v>15180</v>
      </c>
      <c r="D2527" s="216">
        <v>46057</v>
      </c>
      <c r="E2527" s="219"/>
      <c r="F2527" s="218"/>
      <c r="G2527" s="268" t="s">
        <v>15517</v>
      </c>
      <c r="H2527" s="219"/>
      <c r="I2527" s="217" t="s">
        <v>15758</v>
      </c>
      <c r="J2527" s="217" t="s">
        <v>7228</v>
      </c>
      <c r="K2527" s="217" t="s">
        <v>48</v>
      </c>
      <c r="L2527" s="215" t="str">
        <f>VLOOKUP($K2527,[1]TONG_SL!$A$1:$D$65536,2,0)</f>
        <v>Mọc Nấm Hương 250g</v>
      </c>
      <c r="M2527" s="247"/>
      <c r="N2527" s="215" t="str">
        <f t="shared" si="279"/>
        <v>K-C6</v>
      </c>
      <c r="O2527" s="222"/>
      <c r="P2527" s="222"/>
      <c r="Q2527" s="215" t="str">
        <f>VLOOKUP(K2527,TONG_SL!$A:$D,3,0)</f>
        <v>Túi</v>
      </c>
      <c r="R2527" s="223">
        <v>6</v>
      </c>
      <c r="S2527" s="290"/>
      <c r="T2527" s="290">
        <f>VLOOKUP(VLOOKUP(G2527,Ma_KH!$A:$R,18,0)&amp;K2527,Gia_MB!$A:$F,6,0)</f>
        <v>46000</v>
      </c>
      <c r="U2527" s="291">
        <f t="shared" si="280"/>
        <v>276000</v>
      </c>
      <c r="V2527" s="290"/>
      <c r="W2527" s="292">
        <f t="shared" si="281"/>
        <v>0</v>
      </c>
      <c r="X2527" s="293" t="str">
        <f t="shared" si="282"/>
        <v>8</v>
      </c>
      <c r="Y2527" s="290"/>
      <c r="Z2527" s="291">
        <f t="shared" si="283"/>
        <v>22080</v>
      </c>
      <c r="AA2527" s="294">
        <f>VLOOKUP(G2527,Ma_KH!$A:$R,14,0)</f>
        <v>60</v>
      </c>
    </row>
    <row r="2528" spans="1:27" x14ac:dyDescent="0.25">
      <c r="A2528" s="216">
        <v>46047</v>
      </c>
      <c r="B2528" s="217">
        <v>4183611888</v>
      </c>
      <c r="C2528" s="218" t="s">
        <v>15180</v>
      </c>
      <c r="D2528" s="216">
        <v>46057</v>
      </c>
      <c r="E2528" s="219"/>
      <c r="F2528" s="218"/>
      <c r="G2528" s="268" t="s">
        <v>15517</v>
      </c>
      <c r="H2528" s="219"/>
      <c r="I2528" s="217" t="s">
        <v>15758</v>
      </c>
      <c r="J2528" s="217" t="s">
        <v>7228</v>
      </c>
      <c r="K2528" s="217" t="s">
        <v>27</v>
      </c>
      <c r="L2528" s="215" t="str">
        <f>VLOOKUP($K2528,[1]TONG_SL!$A$1:$D$65536,2,0)</f>
        <v>Chân giò heo muối 300g</v>
      </c>
      <c r="M2528" s="247"/>
      <c r="N2528" s="215" t="str">
        <f t="shared" si="279"/>
        <v>K-C6</v>
      </c>
      <c r="O2528" s="222"/>
      <c r="P2528" s="222"/>
      <c r="Q2528" s="215" t="str">
        <f>VLOOKUP(K2528,TONG_SL!$A:$D,3,0)</f>
        <v>Túi</v>
      </c>
      <c r="R2528" s="223">
        <v>40</v>
      </c>
      <c r="S2528" s="290"/>
      <c r="T2528" s="290">
        <f>VLOOKUP(VLOOKUP(G2528,Ma_KH!$A:$R,18,0)&amp;K2528,Gia_MB!$A:$F,6,0)</f>
        <v>73431</v>
      </c>
      <c r="U2528" s="291">
        <f t="shared" si="280"/>
        <v>2937240</v>
      </c>
      <c r="V2528" s="290"/>
      <c r="W2528" s="292">
        <f t="shared" si="281"/>
        <v>0</v>
      </c>
      <c r="X2528" s="293" t="str">
        <f t="shared" si="282"/>
        <v>8</v>
      </c>
      <c r="Y2528" s="290"/>
      <c r="Z2528" s="291">
        <f t="shared" si="283"/>
        <v>234979.20000000001</v>
      </c>
      <c r="AA2528" s="294">
        <f>VLOOKUP(G2528,Ma_KH!$A:$R,14,0)</f>
        <v>60</v>
      </c>
    </row>
    <row r="2529" spans="1:27" x14ac:dyDescent="0.25">
      <c r="A2529" s="216">
        <v>46047</v>
      </c>
      <c r="B2529" s="217">
        <v>4183611888</v>
      </c>
      <c r="C2529" s="218" t="s">
        <v>15180</v>
      </c>
      <c r="D2529" s="216">
        <v>46057</v>
      </c>
      <c r="E2529" s="219"/>
      <c r="F2529" s="218"/>
      <c r="G2529" s="268" t="s">
        <v>15517</v>
      </c>
      <c r="H2529" s="219"/>
      <c r="I2529" s="217" t="s">
        <v>15758</v>
      </c>
      <c r="J2529" s="217" t="s">
        <v>7228</v>
      </c>
      <c r="K2529" s="217" t="s">
        <v>15450</v>
      </c>
      <c r="L2529" s="215" t="str">
        <f>VLOOKUP($K2529,[1]TONG_SL!$A$1:$D$65536,2,0)</f>
        <v>Giò sụn gà 250g</v>
      </c>
      <c r="M2529" s="247"/>
      <c r="N2529" s="215" t="str">
        <f t="shared" si="279"/>
        <v>K-C6</v>
      </c>
      <c r="O2529" s="222"/>
      <c r="P2529" s="222"/>
      <c r="Q2529" s="215" t="str">
        <f>VLOOKUP(K2529,TONG_SL!$A:$D,3,0)</f>
        <v>Túi</v>
      </c>
      <c r="R2529" s="223">
        <v>5</v>
      </c>
      <c r="S2529" s="290"/>
      <c r="T2529" s="290">
        <f>VLOOKUP(VLOOKUP(G2529,Ma_KH!$A:$R,18,0)&amp;K2529,Gia_MB!$A:$F,6,0)</f>
        <v>50400</v>
      </c>
      <c r="U2529" s="291">
        <f t="shared" si="280"/>
        <v>252000</v>
      </c>
      <c r="V2529" s="290"/>
      <c r="W2529" s="292">
        <f t="shared" si="281"/>
        <v>0</v>
      </c>
      <c r="X2529" s="293" t="str">
        <f t="shared" si="282"/>
        <v>8</v>
      </c>
      <c r="Y2529" s="290"/>
      <c r="Z2529" s="291">
        <f t="shared" si="283"/>
        <v>20160</v>
      </c>
      <c r="AA2529" s="294">
        <f>VLOOKUP(G2529,Ma_KH!$A:$R,14,0)</f>
        <v>60</v>
      </c>
    </row>
    <row r="2530" spans="1:27" x14ac:dyDescent="0.25">
      <c r="A2530" s="216">
        <v>46047</v>
      </c>
      <c r="B2530" s="217">
        <v>4183611888</v>
      </c>
      <c r="C2530" s="218" t="s">
        <v>15180</v>
      </c>
      <c r="D2530" s="216">
        <v>46057</v>
      </c>
      <c r="E2530" s="219"/>
      <c r="F2530" s="218"/>
      <c r="G2530" s="268" t="s">
        <v>15517</v>
      </c>
      <c r="H2530" s="219"/>
      <c r="I2530" s="217" t="s">
        <v>15758</v>
      </c>
      <c r="J2530" s="217" t="s">
        <v>7228</v>
      </c>
      <c r="K2530" s="217" t="s">
        <v>15451</v>
      </c>
      <c r="L2530" s="215" t="str">
        <f>VLOOKUP($K2530,[1]TONG_SL!$A$1:$D$65536,2,0)</f>
        <v>Giò lụa cây 250g</v>
      </c>
      <c r="M2530" s="247"/>
      <c r="N2530" s="215" t="str">
        <f t="shared" si="279"/>
        <v>K-C6</v>
      </c>
      <c r="O2530" s="222"/>
      <c r="P2530" s="222"/>
      <c r="Q2530" s="215" t="str">
        <f>VLOOKUP(K2530,TONG_SL!$A:$D,3,0)</f>
        <v>Túi</v>
      </c>
      <c r="R2530" s="223">
        <v>10</v>
      </c>
      <c r="S2530" s="290"/>
      <c r="T2530" s="290">
        <f>VLOOKUP(VLOOKUP(G2530,Ma_KH!$A:$R,18,0)&amp;K2530,Gia_MB!$A:$F,6,0)</f>
        <v>49500</v>
      </c>
      <c r="U2530" s="291">
        <f t="shared" si="280"/>
        <v>495000</v>
      </c>
      <c r="V2530" s="290"/>
      <c r="W2530" s="292">
        <f t="shared" si="281"/>
        <v>0</v>
      </c>
      <c r="X2530" s="293" t="str">
        <f t="shared" si="282"/>
        <v>8</v>
      </c>
      <c r="Y2530" s="290"/>
      <c r="Z2530" s="291">
        <f t="shared" si="283"/>
        <v>39600</v>
      </c>
      <c r="AA2530" s="294">
        <f>VLOOKUP(G2530,Ma_KH!$A:$R,14,0)</f>
        <v>60</v>
      </c>
    </row>
    <row r="2531" spans="1:27" x14ac:dyDescent="0.25">
      <c r="A2531" s="216">
        <v>46046</v>
      </c>
      <c r="B2531" s="217">
        <v>4183608303</v>
      </c>
      <c r="C2531" s="218" t="s">
        <v>15180</v>
      </c>
      <c r="D2531" s="216">
        <v>46057</v>
      </c>
      <c r="E2531" s="219"/>
      <c r="F2531" s="218"/>
      <c r="G2531" s="268" t="s">
        <v>15459</v>
      </c>
      <c r="H2531" s="219"/>
      <c r="I2531" s="217" t="s">
        <v>15759</v>
      </c>
      <c r="J2531" s="217" t="s">
        <v>7228</v>
      </c>
      <c r="K2531" s="217" t="s">
        <v>48</v>
      </c>
      <c r="L2531" s="215" t="str">
        <f>VLOOKUP($K2531,[1]TONG_SL!$A$1:$D$65536,2,0)</f>
        <v>Mọc Nấm Hương 250g</v>
      </c>
      <c r="M2531" s="247"/>
      <c r="N2531" s="215" t="str">
        <f t="shared" si="279"/>
        <v>K-C6</v>
      </c>
      <c r="O2531" s="222"/>
      <c r="P2531" s="222"/>
      <c r="Q2531" s="215" t="str">
        <f>VLOOKUP(K2531,TONG_SL!$A:$D,3,0)</f>
        <v>Túi</v>
      </c>
      <c r="R2531" s="223">
        <v>4</v>
      </c>
      <c r="S2531" s="290"/>
      <c r="T2531" s="290">
        <f>VLOOKUP(VLOOKUP(G2531,Ma_KH!$A:$R,18,0)&amp;K2531,Gia_MB!$A:$F,6,0)</f>
        <v>46000</v>
      </c>
      <c r="U2531" s="291">
        <f t="shared" si="280"/>
        <v>184000</v>
      </c>
      <c r="V2531" s="290"/>
      <c r="W2531" s="292">
        <f t="shared" si="281"/>
        <v>0</v>
      </c>
      <c r="X2531" s="293" t="str">
        <f t="shared" si="282"/>
        <v>8</v>
      </c>
      <c r="Y2531" s="290"/>
      <c r="Z2531" s="291">
        <f t="shared" si="283"/>
        <v>14720</v>
      </c>
      <c r="AA2531" s="294">
        <f>VLOOKUP(G2531,Ma_KH!$A:$R,14,0)</f>
        <v>60</v>
      </c>
    </row>
    <row r="2532" spans="1:27" x14ac:dyDescent="0.25">
      <c r="A2532" s="216">
        <v>46046</v>
      </c>
      <c r="B2532" s="217">
        <v>4183608303</v>
      </c>
      <c r="C2532" s="218" t="s">
        <v>15180</v>
      </c>
      <c r="D2532" s="216">
        <v>46057</v>
      </c>
      <c r="E2532" s="219"/>
      <c r="F2532" s="218"/>
      <c r="G2532" s="268" t="s">
        <v>15459</v>
      </c>
      <c r="H2532" s="219"/>
      <c r="I2532" s="217" t="s">
        <v>15759</v>
      </c>
      <c r="J2532" s="217" t="s">
        <v>7228</v>
      </c>
      <c r="K2532" s="217" t="s">
        <v>27</v>
      </c>
      <c r="L2532" s="215" t="str">
        <f>VLOOKUP($K2532,[1]TONG_SL!$A$1:$D$65536,2,0)</f>
        <v>Chân giò heo muối 300g</v>
      </c>
      <c r="M2532" s="247"/>
      <c r="N2532" s="215" t="str">
        <f t="shared" si="279"/>
        <v>K-C6</v>
      </c>
      <c r="O2532" s="222"/>
      <c r="P2532" s="222"/>
      <c r="Q2532" s="215" t="str">
        <f>VLOOKUP(K2532,TONG_SL!$A:$D,3,0)</f>
        <v>Túi</v>
      </c>
      <c r="R2532" s="223">
        <v>5</v>
      </c>
      <c r="S2532" s="290"/>
      <c r="T2532" s="290">
        <f>VLOOKUP(VLOOKUP(G2532,Ma_KH!$A:$R,18,0)&amp;K2532,Gia_MB!$A:$F,6,0)</f>
        <v>73431</v>
      </c>
      <c r="U2532" s="291">
        <f t="shared" si="280"/>
        <v>367155</v>
      </c>
      <c r="V2532" s="290"/>
      <c r="W2532" s="292">
        <f t="shared" si="281"/>
        <v>0</v>
      </c>
      <c r="X2532" s="293" t="str">
        <f t="shared" si="282"/>
        <v>8</v>
      </c>
      <c r="Y2532" s="290"/>
      <c r="Z2532" s="291">
        <f t="shared" si="283"/>
        <v>29372.400000000001</v>
      </c>
      <c r="AA2532" s="294">
        <f>VLOOKUP(G2532,Ma_KH!$A:$R,14,0)</f>
        <v>60</v>
      </c>
    </row>
    <row r="2533" spans="1:27" x14ac:dyDescent="0.25">
      <c r="A2533" s="216">
        <v>46046</v>
      </c>
      <c r="B2533" s="217">
        <v>4183608303</v>
      </c>
      <c r="C2533" s="218" t="s">
        <v>15180</v>
      </c>
      <c r="D2533" s="216">
        <v>46057</v>
      </c>
      <c r="E2533" s="219"/>
      <c r="F2533" s="218"/>
      <c r="G2533" s="268" t="s">
        <v>15459</v>
      </c>
      <c r="H2533" s="219"/>
      <c r="I2533" s="217" t="s">
        <v>15759</v>
      </c>
      <c r="J2533" s="217" t="s">
        <v>7228</v>
      </c>
      <c r="K2533" s="217" t="s">
        <v>30</v>
      </c>
      <c r="L2533" s="215" t="str">
        <f>VLOOKUP($K2533,[1]TONG_SL!$A$1:$D$65536,2,0)</f>
        <v>Gà muối 500g</v>
      </c>
      <c r="M2533" s="247"/>
      <c r="N2533" s="215" t="str">
        <f t="shared" ref="N2533:N2596" si="284">IF($B2533&lt;&gt;"","K-C6","")</f>
        <v>K-C6</v>
      </c>
      <c r="O2533" s="222"/>
      <c r="P2533" s="222"/>
      <c r="Q2533" s="215" t="str">
        <f>VLOOKUP(K2533,TONG_SL!$A:$D,3,0)</f>
        <v>Túi</v>
      </c>
      <c r="R2533" s="223">
        <v>28</v>
      </c>
      <c r="S2533" s="290"/>
      <c r="T2533" s="290">
        <f>VLOOKUP(VLOOKUP(G2533,Ma_KH!$A:$R,18,0)&amp;K2533,Gia_MB!$A:$F,6,0)</f>
        <v>116611</v>
      </c>
      <c r="U2533" s="291">
        <f t="shared" si="280"/>
        <v>3265108</v>
      </c>
      <c r="V2533" s="290"/>
      <c r="W2533" s="292">
        <f t="shared" si="281"/>
        <v>0</v>
      </c>
      <c r="X2533" s="293" t="str">
        <f t="shared" si="282"/>
        <v>8</v>
      </c>
      <c r="Y2533" s="290"/>
      <c r="Z2533" s="291">
        <f t="shared" si="283"/>
        <v>261208.64</v>
      </c>
      <c r="AA2533" s="294">
        <f>VLOOKUP(G2533,Ma_KH!$A:$R,14,0)</f>
        <v>60</v>
      </c>
    </row>
    <row r="2534" spans="1:27" x14ac:dyDescent="0.25">
      <c r="A2534" s="216">
        <v>46046</v>
      </c>
      <c r="B2534" s="217">
        <v>4183607689</v>
      </c>
      <c r="C2534" s="218" t="s">
        <v>15180</v>
      </c>
      <c r="D2534" s="216">
        <v>46057</v>
      </c>
      <c r="E2534" s="219"/>
      <c r="F2534" s="218"/>
      <c r="G2534" s="268" t="s">
        <v>15459</v>
      </c>
      <c r="H2534" s="219"/>
      <c r="I2534" s="217" t="s">
        <v>15760</v>
      </c>
      <c r="J2534" s="217" t="s">
        <v>7228</v>
      </c>
      <c r="K2534" s="217" t="s">
        <v>27</v>
      </c>
      <c r="L2534" s="215" t="str">
        <f>VLOOKUP($K2534,[1]TONG_SL!$A$1:$D$65536,2,0)</f>
        <v>Chân giò heo muối 300g</v>
      </c>
      <c r="M2534" s="247"/>
      <c r="N2534" s="215" t="str">
        <f t="shared" si="284"/>
        <v>K-C6</v>
      </c>
      <c r="O2534" s="222"/>
      <c r="P2534" s="222"/>
      <c r="Q2534" s="215" t="str">
        <f>VLOOKUP(K2534,TONG_SL!$A:$D,3,0)</f>
        <v>Túi</v>
      </c>
      <c r="R2534" s="223">
        <v>15</v>
      </c>
      <c r="S2534" s="290"/>
      <c r="T2534" s="290">
        <f>VLOOKUP(VLOOKUP(G2534,Ma_KH!$A:$R,18,0)&amp;K2534,Gia_MB!$A:$F,6,0)</f>
        <v>73431</v>
      </c>
      <c r="U2534" s="291">
        <f t="shared" si="280"/>
        <v>1101465</v>
      </c>
      <c r="V2534" s="290"/>
      <c r="W2534" s="292">
        <f t="shared" si="281"/>
        <v>0</v>
      </c>
      <c r="X2534" s="293" t="str">
        <f t="shared" si="282"/>
        <v>8</v>
      </c>
      <c r="Y2534" s="290"/>
      <c r="Z2534" s="291">
        <f t="shared" si="283"/>
        <v>88117.2</v>
      </c>
      <c r="AA2534" s="294">
        <f>VLOOKUP(G2534,Ma_KH!$A:$R,14,0)</f>
        <v>60</v>
      </c>
    </row>
    <row r="2535" spans="1:27" x14ac:dyDescent="0.25">
      <c r="A2535" s="216">
        <v>46046</v>
      </c>
      <c r="B2535" s="217">
        <v>4183607689</v>
      </c>
      <c r="C2535" s="218" t="s">
        <v>15180</v>
      </c>
      <c r="D2535" s="216">
        <v>46057</v>
      </c>
      <c r="E2535" s="219"/>
      <c r="F2535" s="218"/>
      <c r="G2535" s="268" t="s">
        <v>15459</v>
      </c>
      <c r="H2535" s="219"/>
      <c r="I2535" s="217" t="s">
        <v>15760</v>
      </c>
      <c r="J2535" s="217" t="s">
        <v>7228</v>
      </c>
      <c r="K2535" s="217" t="s">
        <v>30</v>
      </c>
      <c r="L2535" s="215" t="str">
        <f>VLOOKUP($K2535,[1]TONG_SL!$A$1:$D$65536,2,0)</f>
        <v>Gà muối 500g</v>
      </c>
      <c r="M2535" s="247"/>
      <c r="N2535" s="215" t="str">
        <f t="shared" si="284"/>
        <v>K-C6</v>
      </c>
      <c r="O2535" s="222"/>
      <c r="P2535" s="222"/>
      <c r="Q2535" s="215" t="str">
        <f>VLOOKUP(K2535,TONG_SL!$A:$D,3,0)</f>
        <v>Túi</v>
      </c>
      <c r="R2535" s="223">
        <v>31</v>
      </c>
      <c r="S2535" s="290"/>
      <c r="T2535" s="290">
        <f>VLOOKUP(VLOOKUP(G2535,Ma_KH!$A:$R,18,0)&amp;K2535,Gia_MB!$A:$F,6,0)</f>
        <v>116611</v>
      </c>
      <c r="U2535" s="291">
        <f t="shared" si="280"/>
        <v>3614941</v>
      </c>
      <c r="V2535" s="290"/>
      <c r="W2535" s="292">
        <f t="shared" si="281"/>
        <v>0</v>
      </c>
      <c r="X2535" s="293" t="str">
        <f t="shared" si="282"/>
        <v>8</v>
      </c>
      <c r="Y2535" s="290"/>
      <c r="Z2535" s="291">
        <f t="shared" si="283"/>
        <v>289195.28000000003</v>
      </c>
      <c r="AA2535" s="294">
        <f>VLOOKUP(G2535,Ma_KH!$A:$R,14,0)</f>
        <v>60</v>
      </c>
    </row>
    <row r="2536" spans="1:27" x14ac:dyDescent="0.25">
      <c r="A2536" s="216">
        <v>46046</v>
      </c>
      <c r="B2536" s="217">
        <v>4183607795</v>
      </c>
      <c r="C2536" s="218" t="s">
        <v>15180</v>
      </c>
      <c r="D2536" s="216">
        <v>46057</v>
      </c>
      <c r="E2536" s="219"/>
      <c r="F2536" s="218"/>
      <c r="G2536" s="268" t="s">
        <v>15459</v>
      </c>
      <c r="H2536" s="219"/>
      <c r="I2536" s="217" t="s">
        <v>15761</v>
      </c>
      <c r="J2536" s="217" t="s">
        <v>7228</v>
      </c>
      <c r="K2536" s="217" t="s">
        <v>30</v>
      </c>
      <c r="L2536" s="215" t="str">
        <f>VLOOKUP($K2536,[1]TONG_SL!$A$1:$D$65536,2,0)</f>
        <v>Gà muối 500g</v>
      </c>
      <c r="M2536" s="247"/>
      <c r="N2536" s="215" t="str">
        <f t="shared" si="284"/>
        <v>K-C6</v>
      </c>
      <c r="O2536" s="222"/>
      <c r="P2536" s="222"/>
      <c r="Q2536" s="215" t="str">
        <f>VLOOKUP(K2536,TONG_SL!$A:$D,3,0)</f>
        <v>Túi</v>
      </c>
      <c r="R2536" s="223">
        <v>21</v>
      </c>
      <c r="S2536" s="290"/>
      <c r="T2536" s="290">
        <f>VLOOKUP(VLOOKUP(G2536,Ma_KH!$A:$R,18,0)&amp;K2536,Gia_MB!$A:$F,6,0)</f>
        <v>116611</v>
      </c>
      <c r="U2536" s="291">
        <f t="shared" si="280"/>
        <v>2448831</v>
      </c>
      <c r="V2536" s="290"/>
      <c r="W2536" s="292">
        <f t="shared" si="281"/>
        <v>0</v>
      </c>
      <c r="X2536" s="293" t="str">
        <f t="shared" si="282"/>
        <v>8</v>
      </c>
      <c r="Y2536" s="290"/>
      <c r="Z2536" s="291">
        <f t="shared" si="283"/>
        <v>195906.48</v>
      </c>
      <c r="AA2536" s="294">
        <f>VLOOKUP(G2536,Ma_KH!$A:$R,14,0)</f>
        <v>60</v>
      </c>
    </row>
    <row r="2537" spans="1:27" x14ac:dyDescent="0.25">
      <c r="A2537" s="216">
        <v>46046</v>
      </c>
      <c r="B2537" s="217">
        <v>4183607795</v>
      </c>
      <c r="C2537" s="218" t="s">
        <v>15180</v>
      </c>
      <c r="D2537" s="216">
        <v>46057</v>
      </c>
      <c r="E2537" s="219"/>
      <c r="F2537" s="218"/>
      <c r="G2537" s="268" t="s">
        <v>15459</v>
      </c>
      <c r="H2537" s="219"/>
      <c r="I2537" s="217" t="s">
        <v>15761</v>
      </c>
      <c r="J2537" s="217" t="s">
        <v>7228</v>
      </c>
      <c r="K2537" s="217" t="s">
        <v>48</v>
      </c>
      <c r="L2537" s="215" t="str">
        <f>VLOOKUP($K2537,[1]TONG_SL!$A$1:$D$65536,2,0)</f>
        <v>Mọc Nấm Hương 250g</v>
      </c>
      <c r="M2537" s="247"/>
      <c r="N2537" s="215" t="str">
        <f t="shared" si="284"/>
        <v>K-C6</v>
      </c>
      <c r="O2537" s="222"/>
      <c r="P2537" s="222"/>
      <c r="Q2537" s="215" t="str">
        <f>VLOOKUP(K2537,TONG_SL!$A:$D,3,0)</f>
        <v>Túi</v>
      </c>
      <c r="R2537" s="223">
        <v>7</v>
      </c>
      <c r="S2537" s="290"/>
      <c r="T2537" s="290">
        <f>VLOOKUP(VLOOKUP(G2537,Ma_KH!$A:$R,18,0)&amp;K2537,Gia_MB!$A:$F,6,0)</f>
        <v>46000</v>
      </c>
      <c r="U2537" s="291">
        <f t="shared" si="280"/>
        <v>322000</v>
      </c>
      <c r="V2537" s="290"/>
      <c r="W2537" s="292">
        <f t="shared" si="281"/>
        <v>0</v>
      </c>
      <c r="X2537" s="293" t="str">
        <f t="shared" si="282"/>
        <v>8</v>
      </c>
      <c r="Y2537" s="290"/>
      <c r="Z2537" s="291">
        <f t="shared" si="283"/>
        <v>25760</v>
      </c>
      <c r="AA2537" s="294">
        <f>VLOOKUP(G2537,Ma_KH!$A:$R,14,0)</f>
        <v>60</v>
      </c>
    </row>
    <row r="2538" spans="1:27" x14ac:dyDescent="0.25">
      <c r="A2538" s="216">
        <v>46046</v>
      </c>
      <c r="B2538" s="217">
        <v>4183607795</v>
      </c>
      <c r="C2538" s="218" t="s">
        <v>15180</v>
      </c>
      <c r="D2538" s="216">
        <v>46057</v>
      </c>
      <c r="E2538" s="219"/>
      <c r="F2538" s="218"/>
      <c r="G2538" s="268" t="s">
        <v>15459</v>
      </c>
      <c r="H2538" s="219"/>
      <c r="I2538" s="217" t="s">
        <v>15761</v>
      </c>
      <c r="J2538" s="217" t="s">
        <v>7228</v>
      </c>
      <c r="K2538" s="217" t="s">
        <v>27</v>
      </c>
      <c r="L2538" s="215" t="str">
        <f>VLOOKUP($K2538,[1]TONG_SL!$A$1:$D$65536,2,0)</f>
        <v>Chân giò heo muối 300g</v>
      </c>
      <c r="M2538" s="247"/>
      <c r="N2538" s="215" t="str">
        <f t="shared" si="284"/>
        <v>K-C6</v>
      </c>
      <c r="O2538" s="222"/>
      <c r="P2538" s="222"/>
      <c r="Q2538" s="215" t="str">
        <f>VLOOKUP(K2538,TONG_SL!$A:$D,3,0)</f>
        <v>Túi</v>
      </c>
      <c r="R2538" s="223">
        <v>30</v>
      </c>
      <c r="S2538" s="290"/>
      <c r="T2538" s="290">
        <f>VLOOKUP(VLOOKUP(G2538,Ma_KH!$A:$R,18,0)&amp;K2538,Gia_MB!$A:$F,6,0)</f>
        <v>73431</v>
      </c>
      <c r="U2538" s="291">
        <f t="shared" si="280"/>
        <v>2202930</v>
      </c>
      <c r="V2538" s="290"/>
      <c r="W2538" s="292">
        <f t="shared" si="281"/>
        <v>0</v>
      </c>
      <c r="X2538" s="293" t="str">
        <f t="shared" si="282"/>
        <v>8</v>
      </c>
      <c r="Y2538" s="290"/>
      <c r="Z2538" s="291">
        <f t="shared" si="283"/>
        <v>176234.4</v>
      </c>
      <c r="AA2538" s="294">
        <f>VLOOKUP(G2538,Ma_KH!$A:$R,14,0)</f>
        <v>60</v>
      </c>
    </row>
    <row r="2539" spans="1:27" x14ac:dyDescent="0.25">
      <c r="A2539" s="216">
        <v>46046</v>
      </c>
      <c r="B2539" s="217">
        <v>4183607850</v>
      </c>
      <c r="C2539" s="218" t="s">
        <v>15180</v>
      </c>
      <c r="D2539" s="216">
        <v>46057</v>
      </c>
      <c r="E2539" s="219"/>
      <c r="F2539" s="218"/>
      <c r="G2539" s="268" t="s">
        <v>15459</v>
      </c>
      <c r="H2539" s="219"/>
      <c r="I2539" s="217" t="s">
        <v>15762</v>
      </c>
      <c r="J2539" s="217" t="s">
        <v>7228</v>
      </c>
      <c r="K2539" s="217" t="s">
        <v>27</v>
      </c>
      <c r="L2539" s="215" t="str">
        <f>VLOOKUP($K2539,[1]TONG_SL!$A$1:$D$65536,2,0)</f>
        <v>Chân giò heo muối 300g</v>
      </c>
      <c r="M2539" s="247"/>
      <c r="N2539" s="215" t="str">
        <f t="shared" si="284"/>
        <v>K-C6</v>
      </c>
      <c r="O2539" s="222"/>
      <c r="P2539" s="222"/>
      <c r="Q2539" s="215" t="str">
        <f>VLOOKUP(K2539,TONG_SL!$A:$D,3,0)</f>
        <v>Túi</v>
      </c>
      <c r="R2539" s="223">
        <v>12</v>
      </c>
      <c r="S2539" s="290"/>
      <c r="T2539" s="290">
        <f>VLOOKUP(VLOOKUP(G2539,Ma_KH!$A:$R,18,0)&amp;K2539,Gia_MB!$A:$F,6,0)</f>
        <v>73431</v>
      </c>
      <c r="U2539" s="291">
        <f t="shared" si="280"/>
        <v>881172</v>
      </c>
      <c r="V2539" s="290"/>
      <c r="W2539" s="292">
        <f t="shared" si="281"/>
        <v>0</v>
      </c>
      <c r="X2539" s="293" t="str">
        <f t="shared" si="282"/>
        <v>8</v>
      </c>
      <c r="Y2539" s="290"/>
      <c r="Z2539" s="291">
        <f t="shared" si="283"/>
        <v>70493.759999999995</v>
      </c>
      <c r="AA2539" s="294">
        <f>VLOOKUP(G2539,Ma_KH!$A:$R,14,0)</f>
        <v>60</v>
      </c>
    </row>
    <row r="2540" spans="1:27" x14ac:dyDescent="0.25">
      <c r="A2540" s="216">
        <v>46046</v>
      </c>
      <c r="B2540" s="217">
        <v>4183607850</v>
      </c>
      <c r="C2540" s="218" t="s">
        <v>15180</v>
      </c>
      <c r="D2540" s="216">
        <v>46057</v>
      </c>
      <c r="E2540" s="219"/>
      <c r="F2540" s="218"/>
      <c r="G2540" s="268" t="s">
        <v>15459</v>
      </c>
      <c r="H2540" s="219"/>
      <c r="I2540" s="217" t="s">
        <v>15762</v>
      </c>
      <c r="J2540" s="217" t="s">
        <v>7228</v>
      </c>
      <c r="K2540" s="217" t="s">
        <v>30</v>
      </c>
      <c r="L2540" s="215" t="str">
        <f>VLOOKUP($K2540,[1]TONG_SL!$A$1:$D$65536,2,0)</f>
        <v>Gà muối 500g</v>
      </c>
      <c r="M2540" s="247"/>
      <c r="N2540" s="215" t="str">
        <f t="shared" si="284"/>
        <v>K-C6</v>
      </c>
      <c r="O2540" s="222"/>
      <c r="P2540" s="222"/>
      <c r="Q2540" s="215" t="str">
        <f>VLOOKUP(K2540,TONG_SL!$A:$D,3,0)</f>
        <v>Túi</v>
      </c>
      <c r="R2540" s="223">
        <v>33</v>
      </c>
      <c r="S2540" s="290"/>
      <c r="T2540" s="290">
        <f>VLOOKUP(VLOOKUP(G2540,Ma_KH!$A:$R,18,0)&amp;K2540,Gia_MB!$A:$F,6,0)</f>
        <v>116611</v>
      </c>
      <c r="U2540" s="291">
        <f t="shared" si="280"/>
        <v>3848163</v>
      </c>
      <c r="V2540" s="290"/>
      <c r="W2540" s="292">
        <f t="shared" si="281"/>
        <v>0</v>
      </c>
      <c r="X2540" s="293" t="str">
        <f t="shared" si="282"/>
        <v>8</v>
      </c>
      <c r="Y2540" s="290"/>
      <c r="Z2540" s="291">
        <f t="shared" si="283"/>
        <v>307853.03999999998</v>
      </c>
      <c r="AA2540" s="294">
        <f>VLOOKUP(G2540,Ma_KH!$A:$R,14,0)</f>
        <v>60</v>
      </c>
    </row>
    <row r="2541" spans="1:27" x14ac:dyDescent="0.25">
      <c r="A2541" s="216">
        <v>46046</v>
      </c>
      <c r="B2541" s="217">
        <v>4183607889</v>
      </c>
      <c r="C2541" s="218" t="s">
        <v>15180</v>
      </c>
      <c r="D2541" s="216">
        <v>46057</v>
      </c>
      <c r="E2541" s="219"/>
      <c r="F2541" s="218"/>
      <c r="G2541" s="268" t="s">
        <v>15459</v>
      </c>
      <c r="H2541" s="219"/>
      <c r="I2541" s="217" t="s">
        <v>15763</v>
      </c>
      <c r="J2541" s="217" t="s">
        <v>7228</v>
      </c>
      <c r="K2541" s="217" t="s">
        <v>30</v>
      </c>
      <c r="L2541" s="215" t="str">
        <f>VLOOKUP($K2541,[1]TONG_SL!$A$1:$D$65536,2,0)</f>
        <v>Gà muối 500g</v>
      </c>
      <c r="M2541" s="247"/>
      <c r="N2541" s="215" t="str">
        <f t="shared" si="284"/>
        <v>K-C6</v>
      </c>
      <c r="O2541" s="222"/>
      <c r="P2541" s="222"/>
      <c r="Q2541" s="215" t="str">
        <f>VLOOKUP(K2541,TONG_SL!$A:$D,3,0)</f>
        <v>Túi</v>
      </c>
      <c r="R2541" s="223">
        <v>30</v>
      </c>
      <c r="S2541" s="290"/>
      <c r="T2541" s="290">
        <f>VLOOKUP(VLOOKUP(G2541,Ma_KH!$A:$R,18,0)&amp;K2541,Gia_MB!$A:$F,6,0)</f>
        <v>116611</v>
      </c>
      <c r="U2541" s="291">
        <f t="shared" si="280"/>
        <v>3498330</v>
      </c>
      <c r="V2541" s="290"/>
      <c r="W2541" s="292">
        <f t="shared" si="281"/>
        <v>0</v>
      </c>
      <c r="X2541" s="293" t="str">
        <f t="shared" si="282"/>
        <v>8</v>
      </c>
      <c r="Y2541" s="290"/>
      <c r="Z2541" s="291">
        <f t="shared" si="283"/>
        <v>279866.40000000002</v>
      </c>
      <c r="AA2541" s="294">
        <f>VLOOKUP(G2541,Ma_KH!$A:$R,14,0)</f>
        <v>60</v>
      </c>
    </row>
    <row r="2542" spans="1:27" x14ac:dyDescent="0.25">
      <c r="A2542" s="216">
        <v>46046</v>
      </c>
      <c r="B2542" s="217">
        <v>4183607889</v>
      </c>
      <c r="C2542" s="218" t="s">
        <v>15180</v>
      </c>
      <c r="D2542" s="216">
        <v>46057</v>
      </c>
      <c r="E2542" s="219"/>
      <c r="F2542" s="218"/>
      <c r="G2542" s="268" t="s">
        <v>15459</v>
      </c>
      <c r="H2542" s="219"/>
      <c r="I2542" s="217" t="s">
        <v>15763</v>
      </c>
      <c r="J2542" s="217" t="s">
        <v>7228</v>
      </c>
      <c r="K2542" s="217" t="s">
        <v>27</v>
      </c>
      <c r="L2542" s="215" t="str">
        <f>VLOOKUP($K2542,[1]TONG_SL!$A$1:$D$65536,2,0)</f>
        <v>Chân giò heo muối 300g</v>
      </c>
      <c r="M2542" s="247"/>
      <c r="N2542" s="215" t="str">
        <f t="shared" si="284"/>
        <v>K-C6</v>
      </c>
      <c r="O2542" s="222"/>
      <c r="P2542" s="222"/>
      <c r="Q2542" s="215" t="str">
        <f>VLOOKUP(K2542,TONG_SL!$A:$D,3,0)</f>
        <v>Túi</v>
      </c>
      <c r="R2542" s="223">
        <v>10</v>
      </c>
      <c r="S2542" s="290"/>
      <c r="T2542" s="290">
        <f>VLOOKUP(VLOOKUP(G2542,Ma_KH!$A:$R,18,0)&amp;K2542,Gia_MB!$A:$F,6,0)</f>
        <v>73431</v>
      </c>
      <c r="U2542" s="291">
        <f t="shared" si="280"/>
        <v>734310</v>
      </c>
      <c r="V2542" s="290"/>
      <c r="W2542" s="292">
        <f t="shared" si="281"/>
        <v>0</v>
      </c>
      <c r="X2542" s="293" t="str">
        <f t="shared" si="282"/>
        <v>8</v>
      </c>
      <c r="Y2542" s="290"/>
      <c r="Z2542" s="291">
        <f t="shared" si="283"/>
        <v>58744.800000000003</v>
      </c>
      <c r="AA2542" s="294">
        <f>VLOOKUP(G2542,Ma_KH!$A:$R,14,0)</f>
        <v>60</v>
      </c>
    </row>
    <row r="2543" spans="1:27" x14ac:dyDescent="0.25">
      <c r="A2543" s="216">
        <v>46046</v>
      </c>
      <c r="B2543" s="217">
        <v>4183607889</v>
      </c>
      <c r="C2543" s="218" t="s">
        <v>15180</v>
      </c>
      <c r="D2543" s="216">
        <v>46057</v>
      </c>
      <c r="E2543" s="219"/>
      <c r="F2543" s="218"/>
      <c r="G2543" s="268" t="s">
        <v>15459</v>
      </c>
      <c r="H2543" s="219"/>
      <c r="I2543" s="217" t="s">
        <v>15763</v>
      </c>
      <c r="J2543" s="217" t="s">
        <v>7228</v>
      </c>
      <c r="K2543" s="217" t="s">
        <v>48</v>
      </c>
      <c r="L2543" s="215" t="str">
        <f>VLOOKUP($K2543,[1]TONG_SL!$A$1:$D$65536,2,0)</f>
        <v>Mọc Nấm Hương 250g</v>
      </c>
      <c r="M2543" s="247"/>
      <c r="N2543" s="215" t="str">
        <f t="shared" si="284"/>
        <v>K-C6</v>
      </c>
      <c r="O2543" s="222"/>
      <c r="P2543" s="222"/>
      <c r="Q2543" s="215" t="str">
        <f>VLOOKUP(K2543,TONG_SL!$A:$D,3,0)</f>
        <v>Túi</v>
      </c>
      <c r="R2543" s="223">
        <v>6</v>
      </c>
      <c r="S2543" s="290"/>
      <c r="T2543" s="290">
        <f>VLOOKUP(VLOOKUP(G2543,Ma_KH!$A:$R,18,0)&amp;K2543,Gia_MB!$A:$F,6,0)</f>
        <v>46000</v>
      </c>
      <c r="U2543" s="291">
        <f t="shared" si="280"/>
        <v>276000</v>
      </c>
      <c r="V2543" s="290"/>
      <c r="W2543" s="292">
        <f t="shared" si="281"/>
        <v>0</v>
      </c>
      <c r="X2543" s="293" t="str">
        <f t="shared" si="282"/>
        <v>8</v>
      </c>
      <c r="Y2543" s="290"/>
      <c r="Z2543" s="291">
        <f t="shared" si="283"/>
        <v>22080</v>
      </c>
      <c r="AA2543" s="294">
        <f>VLOOKUP(G2543,Ma_KH!$A:$R,14,0)</f>
        <v>60</v>
      </c>
    </row>
    <row r="2544" spans="1:27" x14ac:dyDescent="0.25">
      <c r="A2544" s="280">
        <v>46046</v>
      </c>
      <c r="B2544" s="281">
        <v>4183607626</v>
      </c>
      <c r="C2544" s="328" t="s">
        <v>15180</v>
      </c>
      <c r="D2544" s="280">
        <v>46057</v>
      </c>
      <c r="E2544" s="219"/>
      <c r="F2544" s="218"/>
      <c r="G2544" s="268" t="s">
        <v>15398</v>
      </c>
      <c r="H2544" s="219"/>
      <c r="I2544" s="217" t="s">
        <v>15764</v>
      </c>
      <c r="J2544" s="217" t="s">
        <v>7228</v>
      </c>
      <c r="K2544" s="217" t="s">
        <v>27</v>
      </c>
      <c r="L2544" s="215" t="str">
        <f>VLOOKUP($K2544,[1]TONG_SL!$A$1:$D$65536,2,0)</f>
        <v>Chân giò heo muối 300g</v>
      </c>
      <c r="M2544" s="247"/>
      <c r="N2544" s="215" t="str">
        <f t="shared" si="284"/>
        <v>K-C6</v>
      </c>
      <c r="O2544" s="222"/>
      <c r="P2544" s="222"/>
      <c r="Q2544" s="215" t="str">
        <f>VLOOKUP(K2544,TONG_SL!$A:$D,3,0)</f>
        <v>Túi</v>
      </c>
      <c r="R2544" s="223">
        <v>20</v>
      </c>
      <c r="S2544" s="290"/>
      <c r="T2544" s="290">
        <f>VLOOKUP(VLOOKUP(G2544,Ma_KH!$A:$R,18,0)&amp;K2544,Gia_MB!$A:$F,6,0)</f>
        <v>73431</v>
      </c>
      <c r="U2544" s="291">
        <f t="shared" si="280"/>
        <v>1468620</v>
      </c>
      <c r="V2544" s="290"/>
      <c r="W2544" s="292">
        <f t="shared" si="281"/>
        <v>0</v>
      </c>
      <c r="X2544" s="293" t="str">
        <f t="shared" si="282"/>
        <v>8</v>
      </c>
      <c r="Y2544" s="290"/>
      <c r="Z2544" s="291">
        <f t="shared" si="283"/>
        <v>117489.60000000001</v>
      </c>
      <c r="AA2544" s="294">
        <f>VLOOKUP(G2544,Ma_KH!$A:$R,14,0)</f>
        <v>60</v>
      </c>
    </row>
    <row r="2545" spans="1:27" x14ac:dyDescent="0.25">
      <c r="A2545" s="280">
        <v>46046</v>
      </c>
      <c r="B2545" s="281">
        <v>4183607626</v>
      </c>
      <c r="C2545" s="328" t="s">
        <v>15180</v>
      </c>
      <c r="D2545" s="280">
        <v>46057</v>
      </c>
      <c r="E2545" s="219"/>
      <c r="F2545" s="218"/>
      <c r="G2545" s="268" t="s">
        <v>15398</v>
      </c>
      <c r="H2545" s="219"/>
      <c r="I2545" s="217" t="s">
        <v>15764</v>
      </c>
      <c r="J2545" s="217" t="s">
        <v>7228</v>
      </c>
      <c r="K2545" s="217" t="s">
        <v>30</v>
      </c>
      <c r="L2545" s="215" t="str">
        <f>VLOOKUP($K2545,[1]TONG_SL!$A$1:$D$65536,2,0)</f>
        <v>Gà muối 500g</v>
      </c>
      <c r="M2545" s="247"/>
      <c r="N2545" s="215" t="str">
        <f t="shared" si="284"/>
        <v>K-C6</v>
      </c>
      <c r="O2545" s="222"/>
      <c r="P2545" s="222"/>
      <c r="Q2545" s="215" t="str">
        <f>VLOOKUP(K2545,TONG_SL!$A:$D,3,0)</f>
        <v>Túi</v>
      </c>
      <c r="R2545" s="223">
        <v>13</v>
      </c>
      <c r="S2545" s="290"/>
      <c r="T2545" s="290">
        <f>VLOOKUP(VLOOKUP(G2545,Ma_KH!$A:$R,18,0)&amp;K2545,Gia_MB!$A:$F,6,0)</f>
        <v>116611</v>
      </c>
      <c r="U2545" s="291">
        <f t="shared" si="280"/>
        <v>1515943</v>
      </c>
      <c r="V2545" s="290"/>
      <c r="W2545" s="292">
        <f t="shared" si="281"/>
        <v>0</v>
      </c>
      <c r="X2545" s="293" t="str">
        <f t="shared" si="282"/>
        <v>8</v>
      </c>
      <c r="Y2545" s="290"/>
      <c r="Z2545" s="291">
        <f t="shared" si="283"/>
        <v>121275.44</v>
      </c>
      <c r="AA2545" s="294">
        <f>VLOOKUP(G2545,Ma_KH!$A:$R,14,0)</f>
        <v>60</v>
      </c>
    </row>
    <row r="2546" spans="1:27" x14ac:dyDescent="0.25">
      <c r="A2546" s="216">
        <v>46046</v>
      </c>
      <c r="B2546" s="217">
        <v>4183608328</v>
      </c>
      <c r="C2546" s="218" t="s">
        <v>15180</v>
      </c>
      <c r="D2546" s="216">
        <v>46057</v>
      </c>
      <c r="E2546" s="219"/>
      <c r="F2546" s="218"/>
      <c r="G2546" s="268" t="s">
        <v>15373</v>
      </c>
      <c r="H2546" s="219"/>
      <c r="I2546" s="217" t="s">
        <v>15765</v>
      </c>
      <c r="J2546" s="217" t="s">
        <v>7228</v>
      </c>
      <c r="K2546" s="217" t="s">
        <v>48</v>
      </c>
      <c r="L2546" s="215" t="str">
        <f>VLOOKUP($K2546,[1]TONG_SL!$A$1:$D$65536,2,0)</f>
        <v>Mọc Nấm Hương 250g</v>
      </c>
      <c r="M2546" s="247"/>
      <c r="N2546" s="215" t="str">
        <f t="shared" si="284"/>
        <v>K-C6</v>
      </c>
      <c r="O2546" s="222"/>
      <c r="P2546" s="222"/>
      <c r="Q2546" s="215" t="str">
        <f>VLOOKUP(K2546,TONG_SL!$A:$D,3,0)</f>
        <v>Túi</v>
      </c>
      <c r="R2546" s="223">
        <v>4</v>
      </c>
      <c r="S2546" s="290"/>
      <c r="T2546" s="290">
        <f>VLOOKUP(VLOOKUP(G2546,Ma_KH!$A:$R,18,0)&amp;K2546,Gia_MB!$A:$F,6,0)</f>
        <v>46000</v>
      </c>
      <c r="U2546" s="291">
        <f t="shared" si="280"/>
        <v>184000</v>
      </c>
      <c r="V2546" s="290"/>
      <c r="W2546" s="292">
        <f t="shared" si="281"/>
        <v>0</v>
      </c>
      <c r="X2546" s="293" t="str">
        <f t="shared" si="282"/>
        <v>8</v>
      </c>
      <c r="Y2546" s="290"/>
      <c r="Z2546" s="291">
        <f t="shared" si="283"/>
        <v>14720</v>
      </c>
      <c r="AA2546" s="294">
        <f>VLOOKUP(G2546,Ma_KH!$A:$R,14,0)</f>
        <v>60</v>
      </c>
    </row>
    <row r="2547" spans="1:27" x14ac:dyDescent="0.25">
      <c r="A2547" s="216">
        <v>46046</v>
      </c>
      <c r="B2547" s="217">
        <v>4183608328</v>
      </c>
      <c r="C2547" s="218" t="s">
        <v>15180</v>
      </c>
      <c r="D2547" s="216">
        <v>46057</v>
      </c>
      <c r="E2547" s="219"/>
      <c r="F2547" s="218"/>
      <c r="G2547" s="268" t="s">
        <v>15373</v>
      </c>
      <c r="H2547" s="219"/>
      <c r="I2547" s="217" t="s">
        <v>15765</v>
      </c>
      <c r="J2547" s="217" t="s">
        <v>7228</v>
      </c>
      <c r="K2547" s="217" t="s">
        <v>30</v>
      </c>
      <c r="L2547" s="215" t="str">
        <f>VLOOKUP($K2547,[1]TONG_SL!$A$1:$D$65536,2,0)</f>
        <v>Gà muối 500g</v>
      </c>
      <c r="M2547" s="247"/>
      <c r="N2547" s="215" t="str">
        <f t="shared" si="284"/>
        <v>K-C6</v>
      </c>
      <c r="O2547" s="222"/>
      <c r="P2547" s="222"/>
      <c r="Q2547" s="215" t="str">
        <f>VLOOKUP(K2547,TONG_SL!$A:$D,3,0)</f>
        <v>Túi</v>
      </c>
      <c r="R2547" s="223">
        <v>22</v>
      </c>
      <c r="S2547" s="290"/>
      <c r="T2547" s="290">
        <f>VLOOKUP(VLOOKUP(G2547,Ma_KH!$A:$R,18,0)&amp;K2547,Gia_MB!$A:$F,6,0)</f>
        <v>116611</v>
      </c>
      <c r="U2547" s="291">
        <f t="shared" si="280"/>
        <v>2565442</v>
      </c>
      <c r="V2547" s="290"/>
      <c r="W2547" s="292">
        <f t="shared" si="281"/>
        <v>0</v>
      </c>
      <c r="X2547" s="293" t="str">
        <f t="shared" si="282"/>
        <v>8</v>
      </c>
      <c r="Y2547" s="290"/>
      <c r="Z2547" s="291">
        <f t="shared" si="283"/>
        <v>205235.36000000002</v>
      </c>
      <c r="AA2547" s="294">
        <f>VLOOKUP(G2547,Ma_KH!$A:$R,14,0)</f>
        <v>60</v>
      </c>
    </row>
    <row r="2548" spans="1:27" x14ac:dyDescent="0.25">
      <c r="A2548" s="216">
        <v>46046</v>
      </c>
      <c r="B2548" s="217">
        <v>4183608328</v>
      </c>
      <c r="C2548" s="218" t="s">
        <v>15180</v>
      </c>
      <c r="D2548" s="216">
        <v>46057</v>
      </c>
      <c r="E2548" s="219"/>
      <c r="F2548" s="218"/>
      <c r="G2548" s="268" t="s">
        <v>15373</v>
      </c>
      <c r="H2548" s="219"/>
      <c r="I2548" s="217" t="s">
        <v>15765</v>
      </c>
      <c r="J2548" s="217" t="s">
        <v>7228</v>
      </c>
      <c r="K2548" s="217" t="s">
        <v>27</v>
      </c>
      <c r="L2548" s="215" t="str">
        <f>VLOOKUP($K2548,[1]TONG_SL!$A$1:$D$65536,2,0)</f>
        <v>Chân giò heo muối 300g</v>
      </c>
      <c r="M2548" s="247"/>
      <c r="N2548" s="215" t="str">
        <f t="shared" si="284"/>
        <v>K-C6</v>
      </c>
      <c r="O2548" s="222"/>
      <c r="P2548" s="222"/>
      <c r="Q2548" s="215" t="str">
        <f>VLOOKUP(K2548,TONG_SL!$A:$D,3,0)</f>
        <v>Túi</v>
      </c>
      <c r="R2548" s="223">
        <v>30</v>
      </c>
      <c r="S2548" s="290"/>
      <c r="T2548" s="290">
        <f>VLOOKUP(VLOOKUP(G2548,Ma_KH!$A:$R,18,0)&amp;K2548,Gia_MB!$A:$F,6,0)</f>
        <v>73431</v>
      </c>
      <c r="U2548" s="291">
        <f t="shared" si="280"/>
        <v>2202930</v>
      </c>
      <c r="V2548" s="290"/>
      <c r="W2548" s="292">
        <f t="shared" si="281"/>
        <v>0</v>
      </c>
      <c r="X2548" s="293" t="str">
        <f t="shared" si="282"/>
        <v>8</v>
      </c>
      <c r="Y2548" s="290"/>
      <c r="Z2548" s="291">
        <f t="shared" si="283"/>
        <v>176234.4</v>
      </c>
      <c r="AA2548" s="294">
        <f>VLOOKUP(G2548,Ma_KH!$A:$R,14,0)</f>
        <v>60</v>
      </c>
    </row>
    <row r="2549" spans="1:27" x14ac:dyDescent="0.25">
      <c r="A2549" s="216">
        <v>46046</v>
      </c>
      <c r="B2549" s="217">
        <v>4183607852</v>
      </c>
      <c r="C2549" s="218" t="s">
        <v>15180</v>
      </c>
      <c r="D2549" s="216">
        <v>46057</v>
      </c>
      <c r="E2549" s="219"/>
      <c r="F2549" s="218"/>
      <c r="G2549" s="268" t="s">
        <v>15459</v>
      </c>
      <c r="H2549" s="219"/>
      <c r="I2549" s="217" t="s">
        <v>15766</v>
      </c>
      <c r="J2549" s="217" t="s">
        <v>7228</v>
      </c>
      <c r="K2549" s="217" t="s">
        <v>32</v>
      </c>
      <c r="L2549" s="215" t="str">
        <f>VLOOKUP($K2549,[1]TONG_SL!$A$1:$D$65536,2,0)</f>
        <v>Giò Tai Lưỡi Xào 250g</v>
      </c>
      <c r="M2549" s="247"/>
      <c r="N2549" s="215" t="str">
        <f t="shared" si="284"/>
        <v>K-C6</v>
      </c>
      <c r="O2549" s="222"/>
      <c r="P2549" s="222"/>
      <c r="Q2549" s="215" t="str">
        <f>VLOOKUP(K2549,TONG_SL!$A:$D,3,0)</f>
        <v>Túi</v>
      </c>
      <c r="R2549" s="223">
        <v>2</v>
      </c>
      <c r="S2549" s="290"/>
      <c r="T2549" s="290">
        <f>VLOOKUP(VLOOKUP(G2549,Ma_KH!$A:$R,18,0)&amp;K2549,Gia_MB!$A:$F,6,0)</f>
        <v>50182</v>
      </c>
      <c r="U2549" s="291">
        <f t="shared" si="280"/>
        <v>100364</v>
      </c>
      <c r="V2549" s="290"/>
      <c r="W2549" s="292">
        <f t="shared" si="281"/>
        <v>0</v>
      </c>
      <c r="X2549" s="293" t="str">
        <f t="shared" si="282"/>
        <v>8</v>
      </c>
      <c r="Y2549" s="290"/>
      <c r="Z2549" s="291">
        <f t="shared" si="283"/>
        <v>8029.12</v>
      </c>
      <c r="AA2549" s="294">
        <f>VLOOKUP(G2549,Ma_KH!$A:$R,14,0)</f>
        <v>60</v>
      </c>
    </row>
    <row r="2550" spans="1:27" x14ac:dyDescent="0.25">
      <c r="A2550" s="216">
        <v>46046</v>
      </c>
      <c r="B2550" s="217">
        <v>4183607852</v>
      </c>
      <c r="C2550" s="218" t="s">
        <v>15180</v>
      </c>
      <c r="D2550" s="216">
        <v>46057</v>
      </c>
      <c r="E2550" s="219"/>
      <c r="F2550" s="218"/>
      <c r="G2550" s="268" t="s">
        <v>15459</v>
      </c>
      <c r="H2550" s="219"/>
      <c r="I2550" s="217" t="s">
        <v>15766</v>
      </c>
      <c r="J2550" s="217" t="s">
        <v>7228</v>
      </c>
      <c r="K2550" s="217" t="s">
        <v>30</v>
      </c>
      <c r="L2550" s="215" t="str">
        <f>VLOOKUP($K2550,[1]TONG_SL!$A$1:$D$65536,2,0)</f>
        <v>Gà muối 500g</v>
      </c>
      <c r="M2550" s="247"/>
      <c r="N2550" s="215" t="str">
        <f t="shared" si="284"/>
        <v>K-C6</v>
      </c>
      <c r="O2550" s="222"/>
      <c r="P2550" s="222"/>
      <c r="Q2550" s="215" t="str">
        <f>VLOOKUP(K2550,TONG_SL!$A:$D,3,0)</f>
        <v>Túi</v>
      </c>
      <c r="R2550" s="223">
        <v>20</v>
      </c>
      <c r="S2550" s="290"/>
      <c r="T2550" s="290">
        <f>VLOOKUP(VLOOKUP(G2550,Ma_KH!$A:$R,18,0)&amp;K2550,Gia_MB!$A:$F,6,0)</f>
        <v>116611</v>
      </c>
      <c r="U2550" s="291">
        <f t="shared" si="280"/>
        <v>2332220</v>
      </c>
      <c r="V2550" s="290"/>
      <c r="W2550" s="292">
        <f t="shared" si="281"/>
        <v>0</v>
      </c>
      <c r="X2550" s="293" t="str">
        <f t="shared" si="282"/>
        <v>8</v>
      </c>
      <c r="Y2550" s="290"/>
      <c r="Z2550" s="291">
        <f t="shared" si="283"/>
        <v>186577.6</v>
      </c>
      <c r="AA2550" s="294">
        <f>VLOOKUP(G2550,Ma_KH!$A:$R,14,0)</f>
        <v>60</v>
      </c>
    </row>
    <row r="2551" spans="1:27" x14ac:dyDescent="0.25">
      <c r="A2551" s="216">
        <v>46046</v>
      </c>
      <c r="B2551" s="217">
        <v>4183607852</v>
      </c>
      <c r="C2551" s="218" t="s">
        <v>15180</v>
      </c>
      <c r="D2551" s="216">
        <v>46057</v>
      </c>
      <c r="E2551" s="219"/>
      <c r="F2551" s="218"/>
      <c r="G2551" s="268" t="s">
        <v>15459</v>
      </c>
      <c r="H2551" s="219"/>
      <c r="I2551" s="217" t="s">
        <v>15766</v>
      </c>
      <c r="J2551" s="217" t="s">
        <v>7228</v>
      </c>
      <c r="K2551" s="217" t="s">
        <v>27</v>
      </c>
      <c r="L2551" s="215" t="str">
        <f>VLOOKUP($K2551,[1]TONG_SL!$A$1:$D$65536,2,0)</f>
        <v>Chân giò heo muối 300g</v>
      </c>
      <c r="M2551" s="247"/>
      <c r="N2551" s="215" t="str">
        <f t="shared" si="284"/>
        <v>K-C6</v>
      </c>
      <c r="O2551" s="222"/>
      <c r="P2551" s="222"/>
      <c r="Q2551" s="215" t="str">
        <f>VLOOKUP(K2551,TONG_SL!$A:$D,3,0)</f>
        <v>Túi</v>
      </c>
      <c r="R2551" s="223">
        <v>10</v>
      </c>
      <c r="S2551" s="290"/>
      <c r="T2551" s="290">
        <f>VLOOKUP(VLOOKUP(G2551,Ma_KH!$A:$R,18,0)&amp;K2551,Gia_MB!$A:$F,6,0)</f>
        <v>73431</v>
      </c>
      <c r="U2551" s="291">
        <f t="shared" si="280"/>
        <v>734310</v>
      </c>
      <c r="V2551" s="290"/>
      <c r="W2551" s="292">
        <f t="shared" si="281"/>
        <v>0</v>
      </c>
      <c r="X2551" s="293" t="str">
        <f t="shared" si="282"/>
        <v>8</v>
      </c>
      <c r="Y2551" s="290"/>
      <c r="Z2551" s="291">
        <f t="shared" si="283"/>
        <v>58744.800000000003</v>
      </c>
      <c r="AA2551" s="294">
        <f>VLOOKUP(G2551,Ma_KH!$A:$R,14,0)</f>
        <v>60</v>
      </c>
    </row>
    <row r="2552" spans="1:27" x14ac:dyDescent="0.25">
      <c r="A2552" s="343">
        <v>46047</v>
      </c>
      <c r="B2552" s="344">
        <v>4183612906</v>
      </c>
      <c r="C2552" s="345" t="s">
        <v>15180</v>
      </c>
      <c r="D2552" s="343">
        <v>46057</v>
      </c>
      <c r="E2552" s="219"/>
      <c r="F2552" s="218"/>
      <c r="G2552" s="268" t="s">
        <v>15511</v>
      </c>
      <c r="H2552" s="219"/>
      <c r="I2552" s="217" t="s">
        <v>15767</v>
      </c>
      <c r="J2552" s="217" t="s">
        <v>7228</v>
      </c>
      <c r="K2552" s="217" t="s">
        <v>15451</v>
      </c>
      <c r="L2552" s="215" t="str">
        <f>VLOOKUP($K2552,[1]TONG_SL!$A$1:$D$65536,2,0)</f>
        <v>Giò lụa cây 250g</v>
      </c>
      <c r="M2552" s="247"/>
      <c r="N2552" s="215" t="str">
        <f t="shared" si="284"/>
        <v>K-C6</v>
      </c>
      <c r="O2552" s="222"/>
      <c r="P2552" s="222"/>
      <c r="Q2552" s="215" t="str">
        <f>VLOOKUP(K2552,TONG_SL!$A:$D,3,0)</f>
        <v>Túi</v>
      </c>
      <c r="R2552" s="223">
        <v>3</v>
      </c>
      <c r="S2552" s="290"/>
      <c r="T2552" s="290">
        <f>VLOOKUP(VLOOKUP(G2552,Ma_KH!$A:$R,18,0)&amp;K2552,Gia_MB!$A:$F,6,0)</f>
        <v>49500</v>
      </c>
      <c r="U2552" s="291">
        <f t="shared" si="280"/>
        <v>148500</v>
      </c>
      <c r="V2552" s="290"/>
      <c r="W2552" s="292">
        <f t="shared" si="281"/>
        <v>0</v>
      </c>
      <c r="X2552" s="293" t="str">
        <f t="shared" si="282"/>
        <v>8</v>
      </c>
      <c r="Y2552" s="290"/>
      <c r="Z2552" s="291">
        <f t="shared" si="283"/>
        <v>11880</v>
      </c>
      <c r="AA2552" s="294">
        <f>VLOOKUP(G2552,Ma_KH!$A:$R,14,0)</f>
        <v>60</v>
      </c>
    </row>
    <row r="2553" spans="1:27" x14ac:dyDescent="0.25">
      <c r="A2553" s="280">
        <v>46047</v>
      </c>
      <c r="B2553" s="281">
        <v>4183612906</v>
      </c>
      <c r="C2553" s="328" t="s">
        <v>15180</v>
      </c>
      <c r="D2553" s="280">
        <v>46057</v>
      </c>
      <c r="E2553" s="219"/>
      <c r="F2553" s="218"/>
      <c r="G2553" s="268" t="s">
        <v>15511</v>
      </c>
      <c r="H2553" s="219"/>
      <c r="I2553" s="217" t="s">
        <v>15767</v>
      </c>
      <c r="J2553" s="217" t="s">
        <v>7228</v>
      </c>
      <c r="K2553" s="217" t="s">
        <v>15450</v>
      </c>
      <c r="L2553" s="215" t="str">
        <f>VLOOKUP($K2553,[1]TONG_SL!$A$1:$D$65536,2,0)</f>
        <v>Giò sụn gà 250g</v>
      </c>
      <c r="M2553" s="247"/>
      <c r="N2553" s="215" t="str">
        <f t="shared" si="284"/>
        <v>K-C6</v>
      </c>
      <c r="O2553" s="222"/>
      <c r="P2553" s="222"/>
      <c r="Q2553" s="215" t="str">
        <f>VLOOKUP(K2553,TONG_SL!$A:$D,3,0)</f>
        <v>Túi</v>
      </c>
      <c r="R2553" s="223">
        <v>8</v>
      </c>
      <c r="S2553" s="290"/>
      <c r="T2553" s="290">
        <f>VLOOKUP(VLOOKUP(G2553,Ma_KH!$A:$R,18,0)&amp;K2553,Gia_MB!$A:$F,6,0)</f>
        <v>50400</v>
      </c>
      <c r="U2553" s="291">
        <f t="shared" si="280"/>
        <v>403200</v>
      </c>
      <c r="V2553" s="290"/>
      <c r="W2553" s="292">
        <f t="shared" si="281"/>
        <v>0</v>
      </c>
      <c r="X2553" s="293" t="str">
        <f t="shared" si="282"/>
        <v>8</v>
      </c>
      <c r="Y2553" s="290"/>
      <c r="Z2553" s="291">
        <f t="shared" si="283"/>
        <v>32256</v>
      </c>
      <c r="AA2553" s="294">
        <f>VLOOKUP(G2553,Ma_KH!$A:$R,14,0)</f>
        <v>60</v>
      </c>
    </row>
    <row r="2554" spans="1:27" x14ac:dyDescent="0.25">
      <c r="A2554" s="280">
        <v>46047</v>
      </c>
      <c r="B2554" s="281">
        <v>4183612906</v>
      </c>
      <c r="C2554" s="328" t="s">
        <v>15180</v>
      </c>
      <c r="D2554" s="280">
        <v>46057</v>
      </c>
      <c r="E2554" s="219"/>
      <c r="F2554" s="218"/>
      <c r="G2554" s="268" t="s">
        <v>15511</v>
      </c>
      <c r="H2554" s="219"/>
      <c r="I2554" s="217" t="s">
        <v>15767</v>
      </c>
      <c r="J2554" s="217" t="s">
        <v>7228</v>
      </c>
      <c r="K2554" s="217" t="s">
        <v>27</v>
      </c>
      <c r="L2554" s="215" t="str">
        <f>VLOOKUP($K2554,[1]TONG_SL!$A$1:$D$65536,2,0)</f>
        <v>Chân giò heo muối 300g</v>
      </c>
      <c r="M2554" s="247"/>
      <c r="N2554" s="215" t="str">
        <f t="shared" si="284"/>
        <v>K-C6</v>
      </c>
      <c r="O2554" s="222"/>
      <c r="P2554" s="222"/>
      <c r="Q2554" s="215" t="str">
        <f>VLOOKUP(K2554,TONG_SL!$A:$D,3,0)</f>
        <v>Túi</v>
      </c>
      <c r="R2554" s="223">
        <v>10</v>
      </c>
      <c r="S2554" s="290"/>
      <c r="T2554" s="290">
        <f>VLOOKUP(VLOOKUP(G2554,Ma_KH!$A:$R,18,0)&amp;K2554,Gia_MB!$A:$F,6,0)</f>
        <v>73431</v>
      </c>
      <c r="U2554" s="291">
        <f t="shared" si="280"/>
        <v>734310</v>
      </c>
      <c r="V2554" s="290"/>
      <c r="W2554" s="292">
        <f t="shared" si="281"/>
        <v>0</v>
      </c>
      <c r="X2554" s="293" t="str">
        <f t="shared" si="282"/>
        <v>8</v>
      </c>
      <c r="Y2554" s="290"/>
      <c r="Z2554" s="291">
        <f t="shared" si="283"/>
        <v>58744.800000000003</v>
      </c>
      <c r="AA2554" s="294">
        <f>VLOOKUP(G2554,Ma_KH!$A:$R,14,0)</f>
        <v>60</v>
      </c>
    </row>
    <row r="2555" spans="1:27" x14ac:dyDescent="0.25">
      <c r="A2555" s="280">
        <v>46047</v>
      </c>
      <c r="B2555" s="281">
        <v>4183612906</v>
      </c>
      <c r="C2555" s="328" t="s">
        <v>15180</v>
      </c>
      <c r="D2555" s="280">
        <v>46057</v>
      </c>
      <c r="E2555" s="219"/>
      <c r="F2555" s="218"/>
      <c r="G2555" s="268" t="s">
        <v>15511</v>
      </c>
      <c r="H2555" s="219"/>
      <c r="I2555" s="217" t="s">
        <v>15767</v>
      </c>
      <c r="J2555" s="217" t="s">
        <v>7228</v>
      </c>
      <c r="K2555" s="217" t="s">
        <v>48</v>
      </c>
      <c r="L2555" s="215" t="str">
        <f>VLOOKUP($K2555,[1]TONG_SL!$A$1:$D$65536,2,0)</f>
        <v>Mọc Nấm Hương 250g</v>
      </c>
      <c r="M2555" s="247"/>
      <c r="N2555" s="215" t="str">
        <f t="shared" si="284"/>
        <v>K-C6</v>
      </c>
      <c r="O2555" s="222"/>
      <c r="P2555" s="222"/>
      <c r="Q2555" s="215" t="str">
        <f>VLOOKUP(K2555,TONG_SL!$A:$D,3,0)</f>
        <v>Túi</v>
      </c>
      <c r="R2555" s="223">
        <v>6</v>
      </c>
      <c r="S2555" s="290"/>
      <c r="T2555" s="290">
        <f>VLOOKUP(VLOOKUP(G2555,Ma_KH!$A:$R,18,0)&amp;K2555,Gia_MB!$A:$F,6,0)</f>
        <v>46000</v>
      </c>
      <c r="U2555" s="291">
        <f t="shared" si="280"/>
        <v>276000</v>
      </c>
      <c r="V2555" s="290"/>
      <c r="W2555" s="292">
        <f t="shared" si="281"/>
        <v>0</v>
      </c>
      <c r="X2555" s="293" t="str">
        <f t="shared" si="282"/>
        <v>8</v>
      </c>
      <c r="Y2555" s="290"/>
      <c r="Z2555" s="291">
        <f t="shared" si="283"/>
        <v>22080</v>
      </c>
      <c r="AA2555" s="294">
        <f>VLOOKUP(G2555,Ma_KH!$A:$R,14,0)</f>
        <v>60</v>
      </c>
    </row>
    <row r="2556" spans="1:27" x14ac:dyDescent="0.25">
      <c r="A2556" s="280">
        <v>46047</v>
      </c>
      <c r="B2556" s="281">
        <v>4183612906</v>
      </c>
      <c r="C2556" s="328" t="s">
        <v>15180</v>
      </c>
      <c r="D2556" s="280">
        <v>46057</v>
      </c>
      <c r="E2556" s="219"/>
      <c r="F2556" s="218"/>
      <c r="G2556" s="268" t="s">
        <v>15511</v>
      </c>
      <c r="H2556" s="219"/>
      <c r="I2556" s="217" t="s">
        <v>15767</v>
      </c>
      <c r="J2556" s="217" t="s">
        <v>7228</v>
      </c>
      <c r="K2556" s="217" t="s">
        <v>30</v>
      </c>
      <c r="L2556" s="215" t="str">
        <f>VLOOKUP($K2556,[1]TONG_SL!$A$1:$D$65536,2,0)</f>
        <v>Gà muối 500g</v>
      </c>
      <c r="M2556" s="247"/>
      <c r="N2556" s="215" t="str">
        <f t="shared" si="284"/>
        <v>K-C6</v>
      </c>
      <c r="O2556" s="222"/>
      <c r="P2556" s="222"/>
      <c r="Q2556" s="215" t="str">
        <f>VLOOKUP(K2556,TONG_SL!$A:$D,3,0)</f>
        <v>Túi</v>
      </c>
      <c r="R2556" s="223">
        <v>21</v>
      </c>
      <c r="S2556" s="290"/>
      <c r="T2556" s="290">
        <f>VLOOKUP(VLOOKUP(G2556,Ma_KH!$A:$R,18,0)&amp;K2556,Gia_MB!$A:$F,6,0)</f>
        <v>116611</v>
      </c>
      <c r="U2556" s="291">
        <f t="shared" si="280"/>
        <v>2448831</v>
      </c>
      <c r="V2556" s="290"/>
      <c r="W2556" s="292">
        <f t="shared" si="281"/>
        <v>0</v>
      </c>
      <c r="X2556" s="293" t="str">
        <f t="shared" si="282"/>
        <v>8</v>
      </c>
      <c r="Y2556" s="290"/>
      <c r="Z2556" s="291">
        <f t="shared" si="283"/>
        <v>195906.48</v>
      </c>
      <c r="AA2556" s="294">
        <f>VLOOKUP(G2556,Ma_KH!$A:$R,14,0)</f>
        <v>60</v>
      </c>
    </row>
    <row r="2557" spans="1:27" x14ac:dyDescent="0.25">
      <c r="A2557" s="280">
        <v>46047</v>
      </c>
      <c r="B2557" s="281">
        <v>4183612857</v>
      </c>
      <c r="C2557" s="328" t="s">
        <v>15180</v>
      </c>
      <c r="D2557" s="280">
        <v>46057</v>
      </c>
      <c r="E2557" s="219"/>
      <c r="F2557" s="218"/>
      <c r="G2557" s="268" t="s">
        <v>15528</v>
      </c>
      <c r="H2557" s="219"/>
      <c r="I2557" s="217" t="s">
        <v>15768</v>
      </c>
      <c r="J2557" s="217" t="s">
        <v>7228</v>
      </c>
      <c r="K2557" s="217" t="s">
        <v>48</v>
      </c>
      <c r="L2557" s="215" t="str">
        <f>VLOOKUP($K2557,[1]TONG_SL!$A$1:$D$65536,2,0)</f>
        <v>Mọc Nấm Hương 250g</v>
      </c>
      <c r="M2557" s="247"/>
      <c r="N2557" s="215" t="str">
        <f t="shared" si="284"/>
        <v>K-C6</v>
      </c>
      <c r="O2557" s="222"/>
      <c r="P2557" s="222"/>
      <c r="Q2557" s="215" t="str">
        <f>VLOOKUP(K2557,TONG_SL!$A:$D,3,0)</f>
        <v>Túi</v>
      </c>
      <c r="R2557" s="223">
        <v>11</v>
      </c>
      <c r="S2557" s="290"/>
      <c r="T2557" s="290">
        <f>VLOOKUP(VLOOKUP(G2557,Ma_KH!$A:$R,18,0)&amp;K2557,Gia_MB!$A:$F,6,0)</f>
        <v>46000</v>
      </c>
      <c r="U2557" s="291">
        <f t="shared" si="280"/>
        <v>506000</v>
      </c>
      <c r="V2557" s="290"/>
      <c r="W2557" s="292">
        <f t="shared" si="281"/>
        <v>0</v>
      </c>
      <c r="X2557" s="293" t="str">
        <f t="shared" si="282"/>
        <v>8</v>
      </c>
      <c r="Y2557" s="290"/>
      <c r="Z2557" s="291">
        <f t="shared" si="283"/>
        <v>40480</v>
      </c>
      <c r="AA2557" s="294">
        <f>VLOOKUP(G2557,Ma_KH!$A:$R,14,0)</f>
        <v>60</v>
      </c>
    </row>
    <row r="2558" spans="1:27" x14ac:dyDescent="0.25">
      <c r="A2558" s="280">
        <v>46047</v>
      </c>
      <c r="B2558" s="281">
        <v>4183612857</v>
      </c>
      <c r="C2558" s="328" t="s">
        <v>15180</v>
      </c>
      <c r="D2558" s="280">
        <v>46057</v>
      </c>
      <c r="E2558" s="219"/>
      <c r="F2558" s="218"/>
      <c r="G2558" s="268" t="s">
        <v>15528</v>
      </c>
      <c r="H2558" s="219"/>
      <c r="I2558" s="217" t="s">
        <v>15768</v>
      </c>
      <c r="J2558" s="217" t="s">
        <v>7228</v>
      </c>
      <c r="K2558" s="217" t="s">
        <v>27</v>
      </c>
      <c r="L2558" s="215" t="str">
        <f>VLOOKUP($K2558,[1]TONG_SL!$A$1:$D$65536,2,0)</f>
        <v>Chân giò heo muối 300g</v>
      </c>
      <c r="M2558" s="247"/>
      <c r="N2558" s="215" t="str">
        <f t="shared" si="284"/>
        <v>K-C6</v>
      </c>
      <c r="O2558" s="222"/>
      <c r="P2558" s="222"/>
      <c r="Q2558" s="215" t="str">
        <f>VLOOKUP(K2558,TONG_SL!$A:$D,3,0)</f>
        <v>Túi</v>
      </c>
      <c r="R2558" s="223">
        <v>20</v>
      </c>
      <c r="S2558" s="290"/>
      <c r="T2558" s="290">
        <f>VLOOKUP(VLOOKUP(G2558,Ma_KH!$A:$R,18,0)&amp;K2558,Gia_MB!$A:$F,6,0)</f>
        <v>73431</v>
      </c>
      <c r="U2558" s="291">
        <f t="shared" si="280"/>
        <v>1468620</v>
      </c>
      <c r="V2558" s="290"/>
      <c r="W2558" s="292">
        <f t="shared" si="281"/>
        <v>0</v>
      </c>
      <c r="X2558" s="293" t="str">
        <f t="shared" si="282"/>
        <v>8</v>
      </c>
      <c r="Y2558" s="290"/>
      <c r="Z2558" s="291">
        <f t="shared" si="283"/>
        <v>117489.60000000001</v>
      </c>
      <c r="AA2558" s="294">
        <f>VLOOKUP(G2558,Ma_KH!$A:$R,14,0)</f>
        <v>60</v>
      </c>
    </row>
    <row r="2559" spans="1:27" x14ac:dyDescent="0.25">
      <c r="A2559" s="280">
        <v>46047</v>
      </c>
      <c r="B2559" s="281">
        <v>4183612857</v>
      </c>
      <c r="C2559" s="328" t="s">
        <v>15180</v>
      </c>
      <c r="D2559" s="280">
        <v>46057</v>
      </c>
      <c r="E2559" s="219"/>
      <c r="F2559" s="218"/>
      <c r="G2559" s="268" t="s">
        <v>15528</v>
      </c>
      <c r="H2559" s="219"/>
      <c r="I2559" s="217" t="s">
        <v>15768</v>
      </c>
      <c r="J2559" s="217" t="s">
        <v>7228</v>
      </c>
      <c r="K2559" s="217" t="s">
        <v>30</v>
      </c>
      <c r="L2559" s="215" t="str">
        <f>VLOOKUP($K2559,[1]TONG_SL!$A$1:$D$65536,2,0)</f>
        <v>Gà muối 500g</v>
      </c>
      <c r="M2559" s="247"/>
      <c r="N2559" s="215" t="str">
        <f t="shared" si="284"/>
        <v>K-C6</v>
      </c>
      <c r="O2559" s="222"/>
      <c r="P2559" s="222"/>
      <c r="Q2559" s="215" t="str">
        <f>VLOOKUP(K2559,TONG_SL!$A:$D,3,0)</f>
        <v>Túi</v>
      </c>
      <c r="R2559" s="223">
        <v>15</v>
      </c>
      <c r="S2559" s="290"/>
      <c r="T2559" s="290">
        <f>VLOOKUP(VLOOKUP(G2559,Ma_KH!$A:$R,18,0)&amp;K2559,Gia_MB!$A:$F,6,0)</f>
        <v>116611</v>
      </c>
      <c r="U2559" s="291">
        <f t="shared" si="280"/>
        <v>1749165</v>
      </c>
      <c r="V2559" s="290"/>
      <c r="W2559" s="292">
        <f t="shared" si="281"/>
        <v>0</v>
      </c>
      <c r="X2559" s="293" t="str">
        <f t="shared" si="282"/>
        <v>8</v>
      </c>
      <c r="Y2559" s="290"/>
      <c r="Z2559" s="291">
        <f t="shared" si="283"/>
        <v>139933.20000000001</v>
      </c>
      <c r="AA2559" s="294">
        <f>VLOOKUP(G2559,Ma_KH!$A:$R,14,0)</f>
        <v>60</v>
      </c>
    </row>
    <row r="2560" spans="1:27" x14ac:dyDescent="0.25">
      <c r="A2560" s="280">
        <v>46046</v>
      </c>
      <c r="B2560" s="281">
        <v>4183607609</v>
      </c>
      <c r="C2560" s="328" t="s">
        <v>15180</v>
      </c>
      <c r="D2560" s="280">
        <v>46057</v>
      </c>
      <c r="E2560" s="219"/>
      <c r="F2560" s="218"/>
      <c r="G2560" s="268" t="s">
        <v>15459</v>
      </c>
      <c r="H2560" s="219"/>
      <c r="I2560" s="217" t="s">
        <v>15769</v>
      </c>
      <c r="J2560" s="217" t="s">
        <v>7228</v>
      </c>
      <c r="K2560" s="217" t="s">
        <v>27</v>
      </c>
      <c r="L2560" s="215" t="str">
        <f>VLOOKUP($K2560,[1]TONG_SL!$A$1:$D$65536,2,0)</f>
        <v>Chân giò heo muối 300g</v>
      </c>
      <c r="M2560" s="247"/>
      <c r="N2560" s="215" t="str">
        <f t="shared" si="284"/>
        <v>K-C6</v>
      </c>
      <c r="O2560" s="222"/>
      <c r="P2560" s="222"/>
      <c r="Q2560" s="215" t="str">
        <f>VLOOKUP(K2560,TONG_SL!$A:$D,3,0)</f>
        <v>Túi</v>
      </c>
      <c r="R2560" s="223">
        <v>20</v>
      </c>
      <c r="S2560" s="290"/>
      <c r="T2560" s="290">
        <f>VLOOKUP(VLOOKUP(G2560,Ma_KH!$A:$R,18,0)&amp;K2560,Gia_MB!$A:$F,6,0)</f>
        <v>73431</v>
      </c>
      <c r="U2560" s="291">
        <f t="shared" ref="U2560:U2623" si="285">T2560*R2560</f>
        <v>1468620</v>
      </c>
      <c r="V2560" s="290"/>
      <c r="W2560" s="292">
        <f t="shared" ref="W2560:W2623" si="286">U2560*V2560</f>
        <v>0</v>
      </c>
      <c r="X2560" s="293" t="str">
        <f t="shared" ref="X2560:X2623" si="287">IF(B2560&lt;&gt;"","8","0")</f>
        <v>8</v>
      </c>
      <c r="Y2560" s="290"/>
      <c r="Z2560" s="291">
        <f t="shared" ref="Z2560:Z2623" si="288">U2560*X2560%</f>
        <v>117489.60000000001</v>
      </c>
      <c r="AA2560" s="294">
        <f>VLOOKUP(G2560,Ma_KH!$A:$R,14,0)</f>
        <v>60</v>
      </c>
    </row>
    <row r="2561" spans="1:27" x14ac:dyDescent="0.25">
      <c r="A2561" s="280">
        <v>46046</v>
      </c>
      <c r="B2561" s="281">
        <v>4183607609</v>
      </c>
      <c r="C2561" s="328" t="s">
        <v>15180</v>
      </c>
      <c r="D2561" s="280">
        <v>46057</v>
      </c>
      <c r="E2561" s="219"/>
      <c r="F2561" s="218"/>
      <c r="G2561" s="268" t="s">
        <v>15459</v>
      </c>
      <c r="H2561" s="219"/>
      <c r="I2561" s="217" t="s">
        <v>15769</v>
      </c>
      <c r="J2561" s="217" t="s">
        <v>7228</v>
      </c>
      <c r="K2561" s="217" t="s">
        <v>30</v>
      </c>
      <c r="L2561" s="215" t="str">
        <f>VLOOKUP($K2561,[1]TONG_SL!$A$1:$D$65536,2,0)</f>
        <v>Gà muối 500g</v>
      </c>
      <c r="M2561" s="247"/>
      <c r="N2561" s="215" t="str">
        <f t="shared" si="284"/>
        <v>K-C6</v>
      </c>
      <c r="O2561" s="222"/>
      <c r="P2561" s="222"/>
      <c r="Q2561" s="215" t="str">
        <f>VLOOKUP(K2561,TONG_SL!$A:$D,3,0)</f>
        <v>Túi</v>
      </c>
      <c r="R2561" s="223">
        <v>20</v>
      </c>
      <c r="S2561" s="290"/>
      <c r="T2561" s="290">
        <f>VLOOKUP(VLOOKUP(G2561,Ma_KH!$A:$R,18,0)&amp;K2561,Gia_MB!$A:$F,6,0)</f>
        <v>116611</v>
      </c>
      <c r="U2561" s="291">
        <f t="shared" si="285"/>
        <v>2332220</v>
      </c>
      <c r="V2561" s="290"/>
      <c r="W2561" s="292">
        <f t="shared" si="286"/>
        <v>0</v>
      </c>
      <c r="X2561" s="293" t="str">
        <f t="shared" si="287"/>
        <v>8</v>
      </c>
      <c r="Y2561" s="290"/>
      <c r="Z2561" s="291">
        <f t="shared" si="288"/>
        <v>186577.6</v>
      </c>
      <c r="AA2561" s="294">
        <f>VLOOKUP(G2561,Ma_KH!$A:$R,14,0)</f>
        <v>60</v>
      </c>
    </row>
    <row r="2562" spans="1:27" x14ac:dyDescent="0.25">
      <c r="A2562" s="280">
        <v>46046</v>
      </c>
      <c r="B2562" s="281">
        <v>4183607759</v>
      </c>
      <c r="C2562" s="328" t="s">
        <v>15180</v>
      </c>
      <c r="D2562" s="280">
        <v>46057</v>
      </c>
      <c r="E2562" s="219"/>
      <c r="F2562" s="218"/>
      <c r="G2562" s="268" t="s">
        <v>15459</v>
      </c>
      <c r="H2562" s="219"/>
      <c r="I2562" s="217" t="s">
        <v>15770</v>
      </c>
      <c r="J2562" s="217" t="s">
        <v>7228</v>
      </c>
      <c r="K2562" s="217" t="s">
        <v>30</v>
      </c>
      <c r="L2562" s="215" t="str">
        <f>VLOOKUP($K2562,[1]TONG_SL!$A$1:$D$65536,2,0)</f>
        <v>Gà muối 500g</v>
      </c>
      <c r="M2562" s="247"/>
      <c r="N2562" s="215" t="str">
        <f t="shared" si="284"/>
        <v>K-C6</v>
      </c>
      <c r="O2562" s="222"/>
      <c r="P2562" s="222"/>
      <c r="Q2562" s="215" t="str">
        <f>VLOOKUP(K2562,TONG_SL!$A:$D,3,0)</f>
        <v>Túi</v>
      </c>
      <c r="R2562" s="223">
        <v>22</v>
      </c>
      <c r="S2562" s="290"/>
      <c r="T2562" s="290">
        <f>VLOOKUP(VLOOKUP(G2562,Ma_KH!$A:$R,18,0)&amp;K2562,Gia_MB!$A:$F,6,0)</f>
        <v>116611</v>
      </c>
      <c r="U2562" s="291">
        <f t="shared" si="285"/>
        <v>2565442</v>
      </c>
      <c r="V2562" s="290"/>
      <c r="W2562" s="292">
        <f t="shared" si="286"/>
        <v>0</v>
      </c>
      <c r="X2562" s="293" t="str">
        <f t="shared" si="287"/>
        <v>8</v>
      </c>
      <c r="Y2562" s="290"/>
      <c r="Z2562" s="291">
        <f t="shared" si="288"/>
        <v>205235.36000000002</v>
      </c>
      <c r="AA2562" s="294">
        <f>VLOOKUP(G2562,Ma_KH!$A:$R,14,0)</f>
        <v>60</v>
      </c>
    </row>
    <row r="2563" spans="1:27" x14ac:dyDescent="0.25">
      <c r="A2563" s="280">
        <v>46046</v>
      </c>
      <c r="B2563" s="281">
        <v>4183607759</v>
      </c>
      <c r="C2563" s="328" t="s">
        <v>15180</v>
      </c>
      <c r="D2563" s="280">
        <v>46057</v>
      </c>
      <c r="E2563" s="219"/>
      <c r="F2563" s="218"/>
      <c r="G2563" s="268" t="s">
        <v>15459</v>
      </c>
      <c r="H2563" s="219"/>
      <c r="I2563" s="217" t="s">
        <v>15770</v>
      </c>
      <c r="J2563" s="217" t="s">
        <v>7228</v>
      </c>
      <c r="K2563" s="217" t="s">
        <v>27</v>
      </c>
      <c r="L2563" s="215" t="str">
        <f>VLOOKUP($K2563,[1]TONG_SL!$A$1:$D$65536,2,0)</f>
        <v>Chân giò heo muối 300g</v>
      </c>
      <c r="M2563" s="247"/>
      <c r="N2563" s="215" t="str">
        <f t="shared" si="284"/>
        <v>K-C6</v>
      </c>
      <c r="O2563" s="222"/>
      <c r="P2563" s="222"/>
      <c r="Q2563" s="215" t="str">
        <f>VLOOKUP(K2563,TONG_SL!$A:$D,3,0)</f>
        <v>Túi</v>
      </c>
      <c r="R2563" s="223">
        <v>19</v>
      </c>
      <c r="S2563" s="290"/>
      <c r="T2563" s="290">
        <f>VLOOKUP(VLOOKUP(G2563,Ma_KH!$A:$R,18,0)&amp;K2563,Gia_MB!$A:$F,6,0)</f>
        <v>73431</v>
      </c>
      <c r="U2563" s="291">
        <f t="shared" si="285"/>
        <v>1395189</v>
      </c>
      <c r="V2563" s="290"/>
      <c r="W2563" s="292">
        <f t="shared" si="286"/>
        <v>0</v>
      </c>
      <c r="X2563" s="293" t="str">
        <f t="shared" si="287"/>
        <v>8</v>
      </c>
      <c r="Y2563" s="290"/>
      <c r="Z2563" s="291">
        <f t="shared" si="288"/>
        <v>111615.12</v>
      </c>
      <c r="AA2563" s="294">
        <f>VLOOKUP(G2563,Ma_KH!$A:$R,14,0)</f>
        <v>60</v>
      </c>
    </row>
    <row r="2564" spans="1:27" x14ac:dyDescent="0.25">
      <c r="A2564" s="280">
        <v>46046</v>
      </c>
      <c r="B2564" s="281">
        <v>4183607759</v>
      </c>
      <c r="C2564" s="328" t="s">
        <v>15180</v>
      </c>
      <c r="D2564" s="280">
        <v>46057</v>
      </c>
      <c r="E2564" s="219"/>
      <c r="F2564" s="218"/>
      <c r="G2564" s="268" t="s">
        <v>15459</v>
      </c>
      <c r="H2564" s="219"/>
      <c r="I2564" s="217" t="s">
        <v>15770</v>
      </c>
      <c r="J2564" s="217" t="s">
        <v>7228</v>
      </c>
      <c r="K2564" s="217" t="s">
        <v>48</v>
      </c>
      <c r="L2564" s="215" t="str">
        <f>VLOOKUP($K2564,[1]TONG_SL!$A$1:$D$65536,2,0)</f>
        <v>Mọc Nấm Hương 250g</v>
      </c>
      <c r="M2564" s="247"/>
      <c r="N2564" s="215" t="str">
        <f t="shared" si="284"/>
        <v>K-C6</v>
      </c>
      <c r="O2564" s="222"/>
      <c r="P2564" s="222"/>
      <c r="Q2564" s="215" t="str">
        <f>VLOOKUP(K2564,TONG_SL!$A:$D,3,0)</f>
        <v>Túi</v>
      </c>
      <c r="R2564" s="223">
        <v>7</v>
      </c>
      <c r="S2564" s="290"/>
      <c r="T2564" s="290">
        <f>VLOOKUP(VLOOKUP(G2564,Ma_KH!$A:$R,18,0)&amp;K2564,Gia_MB!$A:$F,6,0)</f>
        <v>46000</v>
      </c>
      <c r="U2564" s="291">
        <f t="shared" si="285"/>
        <v>322000</v>
      </c>
      <c r="V2564" s="290"/>
      <c r="W2564" s="292">
        <f t="shared" si="286"/>
        <v>0</v>
      </c>
      <c r="X2564" s="293" t="str">
        <f t="shared" si="287"/>
        <v>8</v>
      </c>
      <c r="Y2564" s="290"/>
      <c r="Z2564" s="291">
        <f t="shared" si="288"/>
        <v>25760</v>
      </c>
      <c r="AA2564" s="294">
        <f>VLOOKUP(G2564,Ma_KH!$A:$R,14,0)</f>
        <v>60</v>
      </c>
    </row>
    <row r="2565" spans="1:27" x14ac:dyDescent="0.25">
      <c r="A2565" s="280">
        <v>46046</v>
      </c>
      <c r="B2565" s="281">
        <v>4183607879</v>
      </c>
      <c r="C2565" s="328" t="s">
        <v>15180</v>
      </c>
      <c r="D2565" s="280">
        <v>46057</v>
      </c>
      <c r="E2565" s="219"/>
      <c r="F2565" s="218"/>
      <c r="G2565" s="268" t="s">
        <v>15459</v>
      </c>
      <c r="H2565" s="219"/>
      <c r="I2565" s="217" t="s">
        <v>15771</v>
      </c>
      <c r="J2565" s="217" t="s">
        <v>7228</v>
      </c>
      <c r="K2565" s="217" t="s">
        <v>27</v>
      </c>
      <c r="L2565" s="215" t="str">
        <f>VLOOKUP($K2565,[1]TONG_SL!$A$1:$D$65536,2,0)</f>
        <v>Chân giò heo muối 300g</v>
      </c>
      <c r="M2565" s="247"/>
      <c r="N2565" s="215" t="str">
        <f t="shared" si="284"/>
        <v>K-C6</v>
      </c>
      <c r="O2565" s="222"/>
      <c r="P2565" s="222"/>
      <c r="Q2565" s="215" t="str">
        <f>VLOOKUP(K2565,TONG_SL!$A:$D,3,0)</f>
        <v>Túi</v>
      </c>
      <c r="R2565" s="223">
        <v>10</v>
      </c>
      <c r="S2565" s="290"/>
      <c r="T2565" s="290">
        <f>VLOOKUP(VLOOKUP(G2565,Ma_KH!$A:$R,18,0)&amp;K2565,Gia_MB!$A:$F,6,0)</f>
        <v>73431</v>
      </c>
      <c r="U2565" s="291">
        <f t="shared" si="285"/>
        <v>734310</v>
      </c>
      <c r="V2565" s="290"/>
      <c r="W2565" s="292">
        <f t="shared" si="286"/>
        <v>0</v>
      </c>
      <c r="X2565" s="293" t="str">
        <f t="shared" si="287"/>
        <v>8</v>
      </c>
      <c r="Y2565" s="290"/>
      <c r="Z2565" s="291">
        <f t="shared" si="288"/>
        <v>58744.800000000003</v>
      </c>
      <c r="AA2565" s="294">
        <f>VLOOKUP(G2565,Ma_KH!$A:$R,14,0)</f>
        <v>60</v>
      </c>
    </row>
    <row r="2566" spans="1:27" x14ac:dyDescent="0.25">
      <c r="A2566" s="280">
        <v>46046</v>
      </c>
      <c r="B2566" s="281">
        <v>4183607879</v>
      </c>
      <c r="C2566" s="328" t="s">
        <v>15180</v>
      </c>
      <c r="D2566" s="280">
        <v>46057</v>
      </c>
      <c r="E2566" s="219"/>
      <c r="F2566" s="218"/>
      <c r="G2566" s="268" t="s">
        <v>15459</v>
      </c>
      <c r="H2566" s="219"/>
      <c r="I2566" s="217" t="s">
        <v>15771</v>
      </c>
      <c r="J2566" s="217" t="s">
        <v>7228</v>
      </c>
      <c r="K2566" s="217" t="s">
        <v>30</v>
      </c>
      <c r="L2566" s="215" t="str">
        <f>VLOOKUP($K2566,[1]TONG_SL!$A$1:$D$65536,2,0)</f>
        <v>Gà muối 500g</v>
      </c>
      <c r="M2566" s="247"/>
      <c r="N2566" s="215" t="str">
        <f t="shared" si="284"/>
        <v>K-C6</v>
      </c>
      <c r="O2566" s="222"/>
      <c r="P2566" s="222"/>
      <c r="Q2566" s="215" t="str">
        <f>VLOOKUP(K2566,TONG_SL!$A:$D,3,0)</f>
        <v>Túi</v>
      </c>
      <c r="R2566" s="223">
        <v>35</v>
      </c>
      <c r="S2566" s="290"/>
      <c r="T2566" s="290">
        <f>VLOOKUP(VLOOKUP(G2566,Ma_KH!$A:$R,18,0)&amp;K2566,Gia_MB!$A:$F,6,0)</f>
        <v>116611</v>
      </c>
      <c r="U2566" s="291">
        <f t="shared" si="285"/>
        <v>4081385</v>
      </c>
      <c r="V2566" s="290"/>
      <c r="W2566" s="292">
        <f t="shared" si="286"/>
        <v>0</v>
      </c>
      <c r="X2566" s="293" t="str">
        <f t="shared" si="287"/>
        <v>8</v>
      </c>
      <c r="Y2566" s="290"/>
      <c r="Z2566" s="291">
        <f t="shared" si="288"/>
        <v>326510.8</v>
      </c>
      <c r="AA2566" s="294">
        <f>VLOOKUP(G2566,Ma_KH!$A:$R,14,0)</f>
        <v>60</v>
      </c>
    </row>
    <row r="2567" spans="1:27" x14ac:dyDescent="0.25">
      <c r="A2567" s="280">
        <v>46055</v>
      </c>
      <c r="B2567" s="281">
        <v>4184046936</v>
      </c>
      <c r="C2567" s="328" t="s">
        <v>15180</v>
      </c>
      <c r="D2567" s="280">
        <v>46057</v>
      </c>
      <c r="E2567" s="219"/>
      <c r="F2567" s="218"/>
      <c r="G2567" s="268" t="s">
        <v>15659</v>
      </c>
      <c r="H2567" s="219"/>
      <c r="I2567" s="217" t="s">
        <v>15660</v>
      </c>
      <c r="J2567" s="217" t="s">
        <v>7228</v>
      </c>
      <c r="K2567" s="217" t="s">
        <v>30</v>
      </c>
      <c r="L2567" s="215" t="str">
        <f>VLOOKUP($K2567,[1]TONG_SL!$A$1:$D$65536,2,0)</f>
        <v>Gà muối 500g</v>
      </c>
      <c r="M2567" s="247"/>
      <c r="N2567" s="215" t="str">
        <f t="shared" si="284"/>
        <v>K-C6</v>
      </c>
      <c r="O2567" s="222"/>
      <c r="P2567" s="222"/>
      <c r="Q2567" s="215" t="str">
        <f>VLOOKUP(K2567,TONG_SL!$A:$D,3,0)</f>
        <v>Túi</v>
      </c>
      <c r="R2567" s="223">
        <v>15</v>
      </c>
      <c r="S2567" s="290"/>
      <c r="T2567" s="290">
        <f>VLOOKUP(VLOOKUP(G2567,Ma_KH!$A:$R,18,0)&amp;K2567,Gia_MB!$A:$F,6,0)</f>
        <v>116611</v>
      </c>
      <c r="U2567" s="291">
        <f t="shared" si="285"/>
        <v>1749165</v>
      </c>
      <c r="V2567" s="290"/>
      <c r="W2567" s="292">
        <f t="shared" si="286"/>
        <v>0</v>
      </c>
      <c r="X2567" s="293" t="str">
        <f t="shared" si="287"/>
        <v>8</v>
      </c>
      <c r="Y2567" s="290"/>
      <c r="Z2567" s="291">
        <f t="shared" si="288"/>
        <v>139933.20000000001</v>
      </c>
      <c r="AA2567" s="294">
        <f>VLOOKUP(G2567,Ma_KH!$A:$R,14,0)</f>
        <v>60</v>
      </c>
    </row>
    <row r="2568" spans="1:27" x14ac:dyDescent="0.25">
      <c r="A2568" s="280">
        <v>46055</v>
      </c>
      <c r="B2568" s="281">
        <v>4184046936</v>
      </c>
      <c r="C2568" s="328" t="s">
        <v>15180</v>
      </c>
      <c r="D2568" s="280">
        <v>46057</v>
      </c>
      <c r="E2568" s="219"/>
      <c r="F2568" s="218"/>
      <c r="G2568" s="268" t="s">
        <v>15659</v>
      </c>
      <c r="H2568" s="219"/>
      <c r="I2568" s="217" t="s">
        <v>15660</v>
      </c>
      <c r="J2568" s="217" t="s">
        <v>7228</v>
      </c>
      <c r="K2568" s="217" t="s">
        <v>27</v>
      </c>
      <c r="L2568" s="215" t="str">
        <f>VLOOKUP($K2568,[1]TONG_SL!$A$1:$D$65536,2,0)</f>
        <v>Chân giò heo muối 300g</v>
      </c>
      <c r="M2568" s="247"/>
      <c r="N2568" s="215" t="str">
        <f t="shared" si="284"/>
        <v>K-C6</v>
      </c>
      <c r="O2568" s="222"/>
      <c r="P2568" s="222"/>
      <c r="Q2568" s="215" t="str">
        <f>VLOOKUP(K2568,TONG_SL!$A:$D,3,0)</f>
        <v>Túi</v>
      </c>
      <c r="R2568" s="223">
        <v>21</v>
      </c>
      <c r="S2568" s="290"/>
      <c r="T2568" s="290">
        <f>VLOOKUP(VLOOKUP(G2568,Ma_KH!$A:$R,18,0)&amp;K2568,Gia_MB!$A:$F,6,0)</f>
        <v>73431</v>
      </c>
      <c r="U2568" s="291">
        <f t="shared" si="285"/>
        <v>1542051</v>
      </c>
      <c r="V2568" s="290"/>
      <c r="W2568" s="292">
        <f t="shared" si="286"/>
        <v>0</v>
      </c>
      <c r="X2568" s="293" t="str">
        <f t="shared" si="287"/>
        <v>8</v>
      </c>
      <c r="Y2568" s="290"/>
      <c r="Z2568" s="291">
        <f t="shared" si="288"/>
        <v>123364.08</v>
      </c>
      <c r="AA2568" s="294">
        <f>VLOOKUP(G2568,Ma_KH!$A:$R,14,0)</f>
        <v>60</v>
      </c>
    </row>
    <row r="2569" spans="1:27" x14ac:dyDescent="0.25">
      <c r="A2569" s="280">
        <v>46040</v>
      </c>
      <c r="B2569" s="281">
        <v>4183199156</v>
      </c>
      <c r="C2569" s="328" t="s">
        <v>15180</v>
      </c>
      <c r="D2569" s="280">
        <v>46057</v>
      </c>
      <c r="E2569" s="219"/>
      <c r="F2569" s="218"/>
      <c r="G2569" s="268" t="s">
        <v>15659</v>
      </c>
      <c r="H2569" s="219"/>
      <c r="I2569" s="217" t="s">
        <v>15661</v>
      </c>
      <c r="J2569" s="217" t="s">
        <v>7228</v>
      </c>
      <c r="K2569" s="217" t="s">
        <v>27</v>
      </c>
      <c r="L2569" s="215" t="str">
        <f>VLOOKUP($K2569,[1]TONG_SL!$A$1:$D$65536,2,0)</f>
        <v>Chân giò heo muối 300g</v>
      </c>
      <c r="M2569" s="247"/>
      <c r="N2569" s="215" t="str">
        <f t="shared" si="284"/>
        <v>K-C6</v>
      </c>
      <c r="O2569" s="222"/>
      <c r="P2569" s="222"/>
      <c r="Q2569" s="215" t="str">
        <f>VLOOKUP(K2569,TONG_SL!$A:$D,3,0)</f>
        <v>Túi</v>
      </c>
      <c r="R2569" s="223">
        <v>9</v>
      </c>
      <c r="S2569" s="290"/>
      <c r="T2569" s="290">
        <f>VLOOKUP(VLOOKUP(G2569,Ma_KH!$A:$R,18,0)&amp;K2569,Gia_MB!$A:$F,6,0)</f>
        <v>73431</v>
      </c>
      <c r="U2569" s="291">
        <f t="shared" si="285"/>
        <v>660879</v>
      </c>
      <c r="V2569" s="290"/>
      <c r="W2569" s="292">
        <f t="shared" si="286"/>
        <v>0</v>
      </c>
      <c r="X2569" s="293" t="str">
        <f t="shared" si="287"/>
        <v>8</v>
      </c>
      <c r="Y2569" s="290"/>
      <c r="Z2569" s="291">
        <f t="shared" si="288"/>
        <v>52870.32</v>
      </c>
      <c r="AA2569" s="294">
        <f>VLOOKUP(G2569,Ma_KH!$A:$R,14,0)</f>
        <v>60</v>
      </c>
    </row>
    <row r="2570" spans="1:27" x14ac:dyDescent="0.25">
      <c r="A2570" s="280">
        <v>46040</v>
      </c>
      <c r="B2570" s="281">
        <v>4183199156</v>
      </c>
      <c r="C2570" s="328" t="s">
        <v>15180</v>
      </c>
      <c r="D2570" s="280">
        <v>46057</v>
      </c>
      <c r="E2570" s="219"/>
      <c r="F2570" s="218"/>
      <c r="G2570" s="268" t="s">
        <v>15659</v>
      </c>
      <c r="H2570" s="219"/>
      <c r="I2570" s="217" t="s">
        <v>15661</v>
      </c>
      <c r="J2570" s="217" t="s">
        <v>7228</v>
      </c>
      <c r="K2570" s="217" t="s">
        <v>32</v>
      </c>
      <c r="L2570" s="215" t="str">
        <f>VLOOKUP($K2570,[1]TONG_SL!$A$1:$D$65536,2,0)</f>
        <v>Giò Tai Lưỡi Xào 250g</v>
      </c>
      <c r="M2570" s="247"/>
      <c r="N2570" s="215" t="str">
        <f t="shared" si="284"/>
        <v>K-C6</v>
      </c>
      <c r="O2570" s="222"/>
      <c r="P2570" s="222"/>
      <c r="Q2570" s="215" t="str">
        <f>VLOOKUP(K2570,TONG_SL!$A:$D,3,0)</f>
        <v>Túi</v>
      </c>
      <c r="R2570" s="223">
        <v>3</v>
      </c>
      <c r="S2570" s="290"/>
      <c r="T2570" s="290">
        <f>VLOOKUP(VLOOKUP(G2570,Ma_KH!$A:$R,18,0)&amp;K2570,Gia_MB!$A:$F,6,0)</f>
        <v>50182</v>
      </c>
      <c r="U2570" s="291">
        <f t="shared" si="285"/>
        <v>150546</v>
      </c>
      <c r="V2570" s="290"/>
      <c r="W2570" s="292">
        <f t="shared" si="286"/>
        <v>0</v>
      </c>
      <c r="X2570" s="293" t="str">
        <f t="shared" si="287"/>
        <v>8</v>
      </c>
      <c r="Y2570" s="290"/>
      <c r="Z2570" s="291">
        <f t="shared" si="288"/>
        <v>12043.68</v>
      </c>
      <c r="AA2570" s="294">
        <f>VLOOKUP(G2570,Ma_KH!$A:$R,14,0)</f>
        <v>60</v>
      </c>
    </row>
    <row r="2571" spans="1:27" x14ac:dyDescent="0.25">
      <c r="A2571" s="280">
        <v>46040</v>
      </c>
      <c r="B2571" s="281">
        <v>4183199156</v>
      </c>
      <c r="C2571" s="328" t="s">
        <v>15180</v>
      </c>
      <c r="D2571" s="280">
        <v>46057</v>
      </c>
      <c r="E2571" s="219"/>
      <c r="F2571" s="218"/>
      <c r="G2571" s="268" t="s">
        <v>15659</v>
      </c>
      <c r="H2571" s="219"/>
      <c r="I2571" s="217" t="s">
        <v>15661</v>
      </c>
      <c r="J2571" s="217" t="s">
        <v>7228</v>
      </c>
      <c r="K2571" s="217" t="s">
        <v>48</v>
      </c>
      <c r="L2571" s="215" t="str">
        <f>VLOOKUP($K2571,[1]TONG_SL!$A$1:$D$65536,2,0)</f>
        <v>Mọc Nấm Hương 250g</v>
      </c>
      <c r="M2571" s="247"/>
      <c r="N2571" s="215" t="str">
        <f t="shared" si="284"/>
        <v>K-C6</v>
      </c>
      <c r="O2571" s="222"/>
      <c r="P2571" s="222"/>
      <c r="Q2571" s="215" t="str">
        <f>VLOOKUP(K2571,TONG_SL!$A:$D,3,0)</f>
        <v>Túi</v>
      </c>
      <c r="R2571" s="223">
        <v>5</v>
      </c>
      <c r="S2571" s="290"/>
      <c r="T2571" s="290">
        <f>VLOOKUP(VLOOKUP(G2571,Ma_KH!$A:$R,18,0)&amp;K2571,Gia_MB!$A:$F,6,0)</f>
        <v>46000</v>
      </c>
      <c r="U2571" s="291">
        <f t="shared" si="285"/>
        <v>230000</v>
      </c>
      <c r="V2571" s="290"/>
      <c r="W2571" s="292">
        <f t="shared" si="286"/>
        <v>0</v>
      </c>
      <c r="X2571" s="293" t="str">
        <f t="shared" si="287"/>
        <v>8</v>
      </c>
      <c r="Y2571" s="290"/>
      <c r="Z2571" s="291">
        <f t="shared" si="288"/>
        <v>18400</v>
      </c>
      <c r="AA2571" s="294">
        <f>VLOOKUP(G2571,Ma_KH!$A:$R,14,0)</f>
        <v>60</v>
      </c>
    </row>
    <row r="2572" spans="1:27" x14ac:dyDescent="0.25">
      <c r="A2572" s="280">
        <v>46056</v>
      </c>
      <c r="B2572" s="281">
        <v>4184159595</v>
      </c>
      <c r="C2572" s="328" t="s">
        <v>15180</v>
      </c>
      <c r="D2572" s="280">
        <v>46057</v>
      </c>
      <c r="E2572" s="219"/>
      <c r="F2572" s="218"/>
      <c r="G2572" s="268" t="s">
        <v>15442</v>
      </c>
      <c r="H2572" s="219"/>
      <c r="I2572" s="217" t="s">
        <v>15662</v>
      </c>
      <c r="J2572" s="217" t="s">
        <v>7228</v>
      </c>
      <c r="K2572" s="217" t="s">
        <v>30</v>
      </c>
      <c r="L2572" s="215" t="str">
        <f>VLOOKUP($K2572,[1]TONG_SL!$A$1:$D$65536,2,0)</f>
        <v>Gà muối 500g</v>
      </c>
      <c r="M2572" s="247"/>
      <c r="N2572" s="215" t="str">
        <f t="shared" si="284"/>
        <v>K-C6</v>
      </c>
      <c r="O2572" s="222"/>
      <c r="P2572" s="222"/>
      <c r="Q2572" s="215" t="str">
        <f>VLOOKUP(K2572,TONG_SL!$A:$D,3,0)</f>
        <v>Túi</v>
      </c>
      <c r="R2572" s="223">
        <v>25</v>
      </c>
      <c r="S2572" s="290"/>
      <c r="T2572" s="290">
        <f>VLOOKUP(VLOOKUP(G2572,Ma_KH!$A:$R,18,0)&amp;K2572,Gia_MB!$A:$F,6,0)</f>
        <v>116611</v>
      </c>
      <c r="U2572" s="291">
        <f t="shared" si="285"/>
        <v>2915275</v>
      </c>
      <c r="V2572" s="290"/>
      <c r="W2572" s="292">
        <f t="shared" si="286"/>
        <v>0</v>
      </c>
      <c r="X2572" s="293" t="str">
        <f t="shared" si="287"/>
        <v>8</v>
      </c>
      <c r="Y2572" s="290"/>
      <c r="Z2572" s="291">
        <f t="shared" si="288"/>
        <v>233222</v>
      </c>
      <c r="AA2572" s="294">
        <f>VLOOKUP(G2572,Ma_KH!$A:$R,14,0)</f>
        <v>60</v>
      </c>
    </row>
    <row r="2573" spans="1:27" x14ac:dyDescent="0.25">
      <c r="A2573" s="280">
        <v>46056</v>
      </c>
      <c r="B2573" s="281">
        <v>4184159595</v>
      </c>
      <c r="C2573" s="328" t="s">
        <v>15180</v>
      </c>
      <c r="D2573" s="280">
        <v>46057</v>
      </c>
      <c r="E2573" s="219"/>
      <c r="F2573" s="218"/>
      <c r="G2573" s="268" t="s">
        <v>15442</v>
      </c>
      <c r="H2573" s="219"/>
      <c r="I2573" s="217" t="s">
        <v>15662</v>
      </c>
      <c r="J2573" s="217" t="s">
        <v>7228</v>
      </c>
      <c r="K2573" s="217" t="s">
        <v>27</v>
      </c>
      <c r="L2573" s="215" t="str">
        <f>VLOOKUP($K2573,[1]TONG_SL!$A$1:$D$65536,2,0)</f>
        <v>Chân giò heo muối 300g</v>
      </c>
      <c r="M2573" s="247"/>
      <c r="N2573" s="215" t="str">
        <f t="shared" si="284"/>
        <v>K-C6</v>
      </c>
      <c r="O2573" s="222"/>
      <c r="P2573" s="222"/>
      <c r="Q2573" s="215" t="str">
        <f>VLOOKUP(K2573,TONG_SL!$A:$D,3,0)</f>
        <v>Túi</v>
      </c>
      <c r="R2573" s="223">
        <v>20</v>
      </c>
      <c r="S2573" s="290"/>
      <c r="T2573" s="290">
        <f>VLOOKUP(VLOOKUP(G2573,Ma_KH!$A:$R,18,0)&amp;K2573,Gia_MB!$A:$F,6,0)</f>
        <v>73431</v>
      </c>
      <c r="U2573" s="291">
        <f t="shared" si="285"/>
        <v>1468620</v>
      </c>
      <c r="V2573" s="290"/>
      <c r="W2573" s="292">
        <f t="shared" si="286"/>
        <v>0</v>
      </c>
      <c r="X2573" s="293" t="str">
        <f t="shared" si="287"/>
        <v>8</v>
      </c>
      <c r="Y2573" s="290"/>
      <c r="Z2573" s="291">
        <f t="shared" si="288"/>
        <v>117489.60000000001</v>
      </c>
      <c r="AA2573" s="294">
        <f>VLOOKUP(G2573,Ma_KH!$A:$R,14,0)</f>
        <v>60</v>
      </c>
    </row>
    <row r="2574" spans="1:27" x14ac:dyDescent="0.25">
      <c r="A2574" s="280">
        <v>46054</v>
      </c>
      <c r="B2574" s="281">
        <v>4184044697</v>
      </c>
      <c r="C2574" s="328" t="s">
        <v>15180</v>
      </c>
      <c r="D2574" s="280">
        <v>46057</v>
      </c>
      <c r="E2574" s="219"/>
      <c r="F2574" s="218"/>
      <c r="G2574" s="268" t="s">
        <v>15442</v>
      </c>
      <c r="H2574" s="219"/>
      <c r="I2574" s="217" t="s">
        <v>15663</v>
      </c>
      <c r="J2574" s="217" t="s">
        <v>7228</v>
      </c>
      <c r="K2574" s="217" t="s">
        <v>48</v>
      </c>
      <c r="L2574" s="215" t="str">
        <f>VLOOKUP($K2574,[1]TONG_SL!$A$1:$D$65536,2,0)</f>
        <v>Mọc Nấm Hương 250g</v>
      </c>
      <c r="M2574" s="247"/>
      <c r="N2574" s="215" t="str">
        <f t="shared" si="284"/>
        <v>K-C6</v>
      </c>
      <c r="O2574" s="222"/>
      <c r="P2574" s="222"/>
      <c r="Q2574" s="215" t="str">
        <f>VLOOKUP(K2574,TONG_SL!$A:$D,3,0)</f>
        <v>Túi</v>
      </c>
      <c r="R2574" s="223">
        <v>10</v>
      </c>
      <c r="S2574" s="290"/>
      <c r="T2574" s="290">
        <f>VLOOKUP(VLOOKUP(G2574,Ma_KH!$A:$R,18,0)&amp;K2574,Gia_MB!$A:$F,6,0)</f>
        <v>46000</v>
      </c>
      <c r="U2574" s="291">
        <f t="shared" si="285"/>
        <v>460000</v>
      </c>
      <c r="V2574" s="290"/>
      <c r="W2574" s="292">
        <f t="shared" si="286"/>
        <v>0</v>
      </c>
      <c r="X2574" s="293" t="str">
        <f t="shared" si="287"/>
        <v>8</v>
      </c>
      <c r="Y2574" s="290"/>
      <c r="Z2574" s="291">
        <f t="shared" si="288"/>
        <v>36800</v>
      </c>
      <c r="AA2574" s="294">
        <f>VLOOKUP(G2574,Ma_KH!$A:$R,14,0)</f>
        <v>60</v>
      </c>
    </row>
    <row r="2575" spans="1:27" x14ac:dyDescent="0.25">
      <c r="A2575" s="280">
        <v>46054</v>
      </c>
      <c r="B2575" s="281">
        <v>4184044697</v>
      </c>
      <c r="C2575" s="328" t="s">
        <v>15180</v>
      </c>
      <c r="D2575" s="280">
        <v>46057</v>
      </c>
      <c r="E2575" s="219"/>
      <c r="F2575" s="218"/>
      <c r="G2575" s="268" t="s">
        <v>15442</v>
      </c>
      <c r="H2575" s="219"/>
      <c r="I2575" s="217" t="s">
        <v>15663</v>
      </c>
      <c r="J2575" s="217" t="s">
        <v>7228</v>
      </c>
      <c r="K2575" s="217" t="s">
        <v>27</v>
      </c>
      <c r="L2575" s="215" t="str">
        <f>VLOOKUP($K2575,[1]TONG_SL!$A$1:$D$65536,2,0)</f>
        <v>Chân giò heo muối 300g</v>
      </c>
      <c r="M2575" s="247"/>
      <c r="N2575" s="215" t="str">
        <f t="shared" si="284"/>
        <v>K-C6</v>
      </c>
      <c r="O2575" s="222"/>
      <c r="P2575" s="222"/>
      <c r="Q2575" s="215" t="str">
        <f>VLOOKUP(K2575,TONG_SL!$A:$D,3,0)</f>
        <v>Túi</v>
      </c>
      <c r="R2575" s="223">
        <v>30</v>
      </c>
      <c r="S2575" s="290"/>
      <c r="T2575" s="290">
        <f>VLOOKUP(VLOOKUP(G2575,Ma_KH!$A:$R,18,0)&amp;K2575,Gia_MB!$A:$F,6,0)</f>
        <v>73431</v>
      </c>
      <c r="U2575" s="291">
        <f t="shared" si="285"/>
        <v>2202930</v>
      </c>
      <c r="V2575" s="290"/>
      <c r="W2575" s="292">
        <f t="shared" si="286"/>
        <v>0</v>
      </c>
      <c r="X2575" s="293" t="str">
        <f t="shared" si="287"/>
        <v>8</v>
      </c>
      <c r="Y2575" s="290"/>
      <c r="Z2575" s="291">
        <f t="shared" si="288"/>
        <v>176234.4</v>
      </c>
      <c r="AA2575" s="294">
        <f>VLOOKUP(G2575,Ma_KH!$A:$R,14,0)</f>
        <v>60</v>
      </c>
    </row>
    <row r="2576" spans="1:27" x14ac:dyDescent="0.25">
      <c r="A2576" s="280">
        <v>46054</v>
      </c>
      <c r="B2576" s="281">
        <v>4184044697</v>
      </c>
      <c r="C2576" s="328" t="s">
        <v>15180</v>
      </c>
      <c r="D2576" s="280">
        <v>46057</v>
      </c>
      <c r="E2576" s="219"/>
      <c r="F2576" s="218"/>
      <c r="G2576" s="268" t="s">
        <v>15442</v>
      </c>
      <c r="H2576" s="219"/>
      <c r="I2576" s="217" t="s">
        <v>15663</v>
      </c>
      <c r="J2576" s="217" t="s">
        <v>7228</v>
      </c>
      <c r="K2576" s="217" t="s">
        <v>30</v>
      </c>
      <c r="L2576" s="215" t="str">
        <f>VLOOKUP($K2576,[1]TONG_SL!$A$1:$D$65536,2,0)</f>
        <v>Gà muối 500g</v>
      </c>
      <c r="M2576" s="247"/>
      <c r="N2576" s="215" t="str">
        <f t="shared" si="284"/>
        <v>K-C6</v>
      </c>
      <c r="O2576" s="222"/>
      <c r="P2576" s="222"/>
      <c r="Q2576" s="215" t="str">
        <f>VLOOKUP(K2576,TONG_SL!$A:$D,3,0)</f>
        <v>Túi</v>
      </c>
      <c r="R2576" s="223">
        <v>10</v>
      </c>
      <c r="S2576" s="290"/>
      <c r="T2576" s="290">
        <f>VLOOKUP(VLOOKUP(G2576,Ma_KH!$A:$R,18,0)&amp;K2576,Gia_MB!$A:$F,6,0)</f>
        <v>116611</v>
      </c>
      <c r="U2576" s="291">
        <f t="shared" si="285"/>
        <v>1166110</v>
      </c>
      <c r="V2576" s="290"/>
      <c r="W2576" s="292">
        <f t="shared" si="286"/>
        <v>0</v>
      </c>
      <c r="X2576" s="293" t="str">
        <f t="shared" si="287"/>
        <v>8</v>
      </c>
      <c r="Y2576" s="290"/>
      <c r="Z2576" s="291">
        <f t="shared" si="288"/>
        <v>93288.8</v>
      </c>
      <c r="AA2576" s="294">
        <f>VLOOKUP(G2576,Ma_KH!$A:$R,14,0)</f>
        <v>60</v>
      </c>
    </row>
    <row r="2577" spans="1:27" x14ac:dyDescent="0.25">
      <c r="A2577" s="280">
        <v>46054</v>
      </c>
      <c r="B2577" s="281">
        <v>4184044697</v>
      </c>
      <c r="C2577" s="328" t="s">
        <v>15180</v>
      </c>
      <c r="D2577" s="280">
        <v>46057</v>
      </c>
      <c r="E2577" s="219"/>
      <c r="F2577" s="218"/>
      <c r="G2577" s="268" t="s">
        <v>15442</v>
      </c>
      <c r="H2577" s="219"/>
      <c r="I2577" s="217" t="s">
        <v>15663</v>
      </c>
      <c r="J2577" s="217" t="s">
        <v>7228</v>
      </c>
      <c r="K2577" s="217" t="s">
        <v>32</v>
      </c>
      <c r="L2577" s="215" t="str">
        <f>VLOOKUP($K2577,[1]TONG_SL!$A$1:$D$65536,2,0)</f>
        <v>Giò Tai Lưỡi Xào 250g</v>
      </c>
      <c r="M2577" s="247"/>
      <c r="N2577" s="215" t="str">
        <f t="shared" si="284"/>
        <v>K-C6</v>
      </c>
      <c r="O2577" s="222"/>
      <c r="P2577" s="222"/>
      <c r="Q2577" s="215" t="str">
        <f>VLOOKUP(K2577,TONG_SL!$A:$D,3,0)</f>
        <v>Túi</v>
      </c>
      <c r="R2577" s="223">
        <v>10</v>
      </c>
      <c r="S2577" s="290"/>
      <c r="T2577" s="290">
        <f>VLOOKUP(VLOOKUP(G2577,Ma_KH!$A:$R,18,0)&amp;K2577,Gia_MB!$A:$F,6,0)</f>
        <v>50182</v>
      </c>
      <c r="U2577" s="291">
        <f t="shared" si="285"/>
        <v>501820</v>
      </c>
      <c r="V2577" s="290"/>
      <c r="W2577" s="292">
        <f t="shared" si="286"/>
        <v>0</v>
      </c>
      <c r="X2577" s="293" t="str">
        <f t="shared" si="287"/>
        <v>8</v>
      </c>
      <c r="Y2577" s="290"/>
      <c r="Z2577" s="291">
        <f t="shared" si="288"/>
        <v>40145.599999999999</v>
      </c>
      <c r="AA2577" s="294">
        <f>VLOOKUP(G2577,Ma_KH!$A:$R,14,0)</f>
        <v>60</v>
      </c>
    </row>
    <row r="2578" spans="1:27" x14ac:dyDescent="0.25">
      <c r="A2578" s="280">
        <v>46056</v>
      </c>
      <c r="B2578" s="281">
        <v>4184122672</v>
      </c>
      <c r="C2578" s="328" t="s">
        <v>15180</v>
      </c>
      <c r="D2578" s="280">
        <v>46057</v>
      </c>
      <c r="E2578" s="219"/>
      <c r="F2578" s="218"/>
      <c r="G2578" s="268" t="s">
        <v>15442</v>
      </c>
      <c r="H2578" s="219"/>
      <c r="I2578" s="217" t="s">
        <v>15664</v>
      </c>
      <c r="J2578" s="217" t="s">
        <v>7228</v>
      </c>
      <c r="K2578" s="217" t="s">
        <v>48</v>
      </c>
      <c r="L2578" s="215" t="str">
        <f>VLOOKUP($K2578,[1]TONG_SL!$A$1:$D$65536,2,0)</f>
        <v>Mọc Nấm Hương 250g</v>
      </c>
      <c r="M2578" s="247"/>
      <c r="N2578" s="215" t="str">
        <f t="shared" si="284"/>
        <v>K-C6</v>
      </c>
      <c r="O2578" s="222"/>
      <c r="P2578" s="222"/>
      <c r="Q2578" s="215" t="str">
        <f>VLOOKUP(K2578,TONG_SL!$A:$D,3,0)</f>
        <v>Túi</v>
      </c>
      <c r="R2578" s="223">
        <v>15</v>
      </c>
      <c r="S2578" s="290"/>
      <c r="T2578" s="290">
        <f>VLOOKUP(VLOOKUP(G2578,Ma_KH!$A:$R,18,0)&amp;K2578,Gia_MB!$A:$F,6,0)</f>
        <v>46000</v>
      </c>
      <c r="U2578" s="291">
        <f t="shared" si="285"/>
        <v>690000</v>
      </c>
      <c r="V2578" s="290"/>
      <c r="W2578" s="292">
        <f t="shared" si="286"/>
        <v>0</v>
      </c>
      <c r="X2578" s="293" t="str">
        <f t="shared" si="287"/>
        <v>8</v>
      </c>
      <c r="Y2578" s="290"/>
      <c r="Z2578" s="291">
        <f t="shared" si="288"/>
        <v>55200</v>
      </c>
      <c r="AA2578" s="294">
        <f>VLOOKUP(G2578,Ma_KH!$A:$R,14,0)</f>
        <v>60</v>
      </c>
    </row>
    <row r="2579" spans="1:27" x14ac:dyDescent="0.25">
      <c r="A2579" s="280">
        <v>46056</v>
      </c>
      <c r="B2579" s="281">
        <v>4184122672</v>
      </c>
      <c r="C2579" s="328" t="s">
        <v>15180</v>
      </c>
      <c r="D2579" s="280">
        <v>46057</v>
      </c>
      <c r="E2579" s="219"/>
      <c r="F2579" s="218"/>
      <c r="G2579" s="268" t="s">
        <v>15442</v>
      </c>
      <c r="H2579" s="219"/>
      <c r="I2579" s="217" t="s">
        <v>15664</v>
      </c>
      <c r="J2579" s="217" t="s">
        <v>7228</v>
      </c>
      <c r="K2579" s="217" t="s">
        <v>30</v>
      </c>
      <c r="L2579" s="215" t="str">
        <f>VLOOKUP($K2579,[1]TONG_SL!$A$1:$D$65536,2,0)</f>
        <v>Gà muối 500g</v>
      </c>
      <c r="M2579" s="247"/>
      <c r="N2579" s="215" t="str">
        <f t="shared" si="284"/>
        <v>K-C6</v>
      </c>
      <c r="O2579" s="222"/>
      <c r="P2579" s="222"/>
      <c r="Q2579" s="215" t="str">
        <f>VLOOKUP(K2579,TONG_SL!$A:$D,3,0)</f>
        <v>Túi</v>
      </c>
      <c r="R2579" s="223">
        <v>20</v>
      </c>
      <c r="S2579" s="290"/>
      <c r="T2579" s="290">
        <f>VLOOKUP(VLOOKUP(G2579,Ma_KH!$A:$R,18,0)&amp;K2579,Gia_MB!$A:$F,6,0)</f>
        <v>116611</v>
      </c>
      <c r="U2579" s="291">
        <f t="shared" si="285"/>
        <v>2332220</v>
      </c>
      <c r="V2579" s="290"/>
      <c r="W2579" s="292">
        <f t="shared" si="286"/>
        <v>0</v>
      </c>
      <c r="X2579" s="293" t="str">
        <f t="shared" si="287"/>
        <v>8</v>
      </c>
      <c r="Y2579" s="290"/>
      <c r="Z2579" s="291">
        <f t="shared" si="288"/>
        <v>186577.6</v>
      </c>
      <c r="AA2579" s="294">
        <f>VLOOKUP(G2579,Ma_KH!$A:$R,14,0)</f>
        <v>60</v>
      </c>
    </row>
    <row r="2580" spans="1:27" x14ac:dyDescent="0.25">
      <c r="A2580" s="280">
        <v>46056</v>
      </c>
      <c r="B2580" s="281">
        <v>4184122672</v>
      </c>
      <c r="C2580" s="328" t="s">
        <v>15180</v>
      </c>
      <c r="D2580" s="280">
        <v>46057</v>
      </c>
      <c r="E2580" s="219"/>
      <c r="F2580" s="218"/>
      <c r="G2580" s="268" t="s">
        <v>15442</v>
      </c>
      <c r="H2580" s="219"/>
      <c r="I2580" s="217" t="s">
        <v>15664</v>
      </c>
      <c r="J2580" s="217" t="s">
        <v>7228</v>
      </c>
      <c r="K2580" s="217" t="s">
        <v>27</v>
      </c>
      <c r="L2580" s="215" t="str">
        <f>VLOOKUP($K2580,[1]TONG_SL!$A$1:$D$65536,2,0)</f>
        <v>Chân giò heo muối 300g</v>
      </c>
      <c r="M2580" s="247"/>
      <c r="N2580" s="215" t="str">
        <f t="shared" si="284"/>
        <v>K-C6</v>
      </c>
      <c r="O2580" s="222"/>
      <c r="P2580" s="222"/>
      <c r="Q2580" s="215" t="str">
        <f>VLOOKUP(K2580,TONG_SL!$A:$D,3,0)</f>
        <v>Túi</v>
      </c>
      <c r="R2580" s="223">
        <v>20</v>
      </c>
      <c r="S2580" s="290"/>
      <c r="T2580" s="290">
        <f>VLOOKUP(VLOOKUP(G2580,Ma_KH!$A:$R,18,0)&amp;K2580,Gia_MB!$A:$F,6,0)</f>
        <v>73431</v>
      </c>
      <c r="U2580" s="291">
        <f t="shared" si="285"/>
        <v>1468620</v>
      </c>
      <c r="V2580" s="290"/>
      <c r="W2580" s="292">
        <f t="shared" si="286"/>
        <v>0</v>
      </c>
      <c r="X2580" s="293" t="str">
        <f t="shared" si="287"/>
        <v>8</v>
      </c>
      <c r="Y2580" s="290"/>
      <c r="Z2580" s="291">
        <f t="shared" si="288"/>
        <v>117489.60000000001</v>
      </c>
      <c r="AA2580" s="294">
        <f>VLOOKUP(G2580,Ma_KH!$A:$R,14,0)</f>
        <v>60</v>
      </c>
    </row>
    <row r="2581" spans="1:27" x14ac:dyDescent="0.25">
      <c r="A2581" s="280">
        <v>46056</v>
      </c>
      <c r="B2581" s="281">
        <v>4184122672</v>
      </c>
      <c r="C2581" s="328" t="s">
        <v>15180</v>
      </c>
      <c r="D2581" s="280">
        <v>46057</v>
      </c>
      <c r="E2581" s="219"/>
      <c r="F2581" s="218"/>
      <c r="G2581" s="268" t="s">
        <v>15442</v>
      </c>
      <c r="H2581" s="219"/>
      <c r="I2581" s="217" t="s">
        <v>15664</v>
      </c>
      <c r="J2581" s="217" t="s">
        <v>7228</v>
      </c>
      <c r="K2581" s="217" t="s">
        <v>15534</v>
      </c>
      <c r="L2581" s="215" t="str">
        <f>VLOOKUP($K2581,[1]TONG_SL!$A$1:$D$65536,2,0)</f>
        <v>Chả nướng 300g</v>
      </c>
      <c r="M2581" s="247"/>
      <c r="N2581" s="215" t="str">
        <f t="shared" si="284"/>
        <v>K-C6</v>
      </c>
      <c r="O2581" s="222"/>
      <c r="P2581" s="222"/>
      <c r="Q2581" s="215" t="str">
        <f>VLOOKUP(K2581,TONG_SL!$A:$D,3,0)</f>
        <v>Túi</v>
      </c>
      <c r="R2581" s="223">
        <v>10</v>
      </c>
      <c r="S2581" s="290"/>
      <c r="T2581" s="290">
        <f>VLOOKUP(VLOOKUP(G2581,Ma_KH!$A:$R,18,0)&amp;K2581,Gia_MB!$A:$F,6,0)</f>
        <v>70950</v>
      </c>
      <c r="U2581" s="291">
        <f t="shared" si="285"/>
        <v>709500</v>
      </c>
      <c r="V2581" s="290"/>
      <c r="W2581" s="292">
        <f t="shared" si="286"/>
        <v>0</v>
      </c>
      <c r="X2581" s="293" t="str">
        <f t="shared" si="287"/>
        <v>8</v>
      </c>
      <c r="Y2581" s="290"/>
      <c r="Z2581" s="291">
        <f t="shared" si="288"/>
        <v>56760</v>
      </c>
      <c r="AA2581" s="294">
        <f>VLOOKUP(G2581,Ma_KH!$A:$R,14,0)</f>
        <v>60</v>
      </c>
    </row>
    <row r="2582" spans="1:27" x14ac:dyDescent="0.25">
      <c r="A2582" s="280">
        <v>46050</v>
      </c>
      <c r="B2582" s="281">
        <v>4183911168</v>
      </c>
      <c r="C2582" s="328" t="s">
        <v>15180</v>
      </c>
      <c r="D2582" s="280">
        <v>46057</v>
      </c>
      <c r="E2582" s="219"/>
      <c r="F2582" s="218"/>
      <c r="G2582" s="268" t="s">
        <v>15442</v>
      </c>
      <c r="H2582" s="219"/>
      <c r="I2582" s="217" t="s">
        <v>15665</v>
      </c>
      <c r="J2582" s="217" t="s">
        <v>7228</v>
      </c>
      <c r="K2582" s="217" t="s">
        <v>32</v>
      </c>
      <c r="L2582" s="215" t="str">
        <f>VLOOKUP($K2582,[1]TONG_SL!$A$1:$D$65536,2,0)</f>
        <v>Giò Tai Lưỡi Xào 250g</v>
      </c>
      <c r="M2582" s="247"/>
      <c r="N2582" s="215" t="str">
        <f t="shared" si="284"/>
        <v>K-C6</v>
      </c>
      <c r="O2582" s="222"/>
      <c r="P2582" s="222"/>
      <c r="Q2582" s="215" t="str">
        <f>VLOOKUP(K2582,TONG_SL!$A:$D,3,0)</f>
        <v>Túi</v>
      </c>
      <c r="R2582" s="223">
        <v>6</v>
      </c>
      <c r="S2582" s="290"/>
      <c r="T2582" s="290">
        <f>VLOOKUP(VLOOKUP(G2582,Ma_KH!$A:$R,18,0)&amp;K2582,Gia_MB!$A:$F,6,0)</f>
        <v>50182</v>
      </c>
      <c r="U2582" s="291">
        <f t="shared" si="285"/>
        <v>301092</v>
      </c>
      <c r="V2582" s="290"/>
      <c r="W2582" s="292">
        <f t="shared" si="286"/>
        <v>0</v>
      </c>
      <c r="X2582" s="293" t="str">
        <f t="shared" si="287"/>
        <v>8</v>
      </c>
      <c r="Y2582" s="290"/>
      <c r="Z2582" s="291">
        <f t="shared" si="288"/>
        <v>24087.360000000001</v>
      </c>
      <c r="AA2582" s="294">
        <f>VLOOKUP(G2582,Ma_KH!$A:$R,14,0)</f>
        <v>60</v>
      </c>
    </row>
    <row r="2583" spans="1:27" x14ac:dyDescent="0.25">
      <c r="A2583" s="280">
        <v>46050</v>
      </c>
      <c r="B2583" s="281">
        <v>4183911168</v>
      </c>
      <c r="C2583" s="328" t="s">
        <v>15180</v>
      </c>
      <c r="D2583" s="280">
        <v>46057</v>
      </c>
      <c r="E2583" s="219"/>
      <c r="F2583" s="218"/>
      <c r="G2583" s="268" t="s">
        <v>15442</v>
      </c>
      <c r="H2583" s="219"/>
      <c r="I2583" s="217" t="s">
        <v>15665</v>
      </c>
      <c r="J2583" s="217" t="s">
        <v>7228</v>
      </c>
      <c r="K2583" s="217" t="s">
        <v>30</v>
      </c>
      <c r="L2583" s="215" t="str">
        <f>VLOOKUP($K2583,[1]TONG_SL!$A$1:$D$65536,2,0)</f>
        <v>Gà muối 500g</v>
      </c>
      <c r="M2583" s="247"/>
      <c r="N2583" s="215" t="str">
        <f t="shared" si="284"/>
        <v>K-C6</v>
      </c>
      <c r="O2583" s="222"/>
      <c r="P2583" s="222"/>
      <c r="Q2583" s="215" t="str">
        <f>VLOOKUP(K2583,TONG_SL!$A:$D,3,0)</f>
        <v>Túi</v>
      </c>
      <c r="R2583" s="223">
        <v>10</v>
      </c>
      <c r="S2583" s="290"/>
      <c r="T2583" s="290">
        <f>VLOOKUP(VLOOKUP(G2583,Ma_KH!$A:$R,18,0)&amp;K2583,Gia_MB!$A:$F,6,0)</f>
        <v>116611</v>
      </c>
      <c r="U2583" s="291">
        <f t="shared" si="285"/>
        <v>1166110</v>
      </c>
      <c r="V2583" s="290"/>
      <c r="W2583" s="292">
        <f t="shared" si="286"/>
        <v>0</v>
      </c>
      <c r="X2583" s="293" t="str">
        <f t="shared" si="287"/>
        <v>8</v>
      </c>
      <c r="Y2583" s="290"/>
      <c r="Z2583" s="291">
        <f t="shared" si="288"/>
        <v>93288.8</v>
      </c>
      <c r="AA2583" s="294">
        <f>VLOOKUP(G2583,Ma_KH!$A:$R,14,0)</f>
        <v>60</v>
      </c>
    </row>
    <row r="2584" spans="1:27" x14ac:dyDescent="0.25">
      <c r="A2584" s="280">
        <v>46054</v>
      </c>
      <c r="B2584" s="281">
        <v>4184044565</v>
      </c>
      <c r="C2584" s="328" t="s">
        <v>15180</v>
      </c>
      <c r="D2584" s="280">
        <v>46057</v>
      </c>
      <c r="E2584" s="219"/>
      <c r="F2584" s="218"/>
      <c r="G2584" s="268" t="s">
        <v>15442</v>
      </c>
      <c r="H2584" s="219"/>
      <c r="I2584" s="217" t="s">
        <v>15666</v>
      </c>
      <c r="J2584" s="217" t="s">
        <v>7228</v>
      </c>
      <c r="K2584" s="217" t="s">
        <v>48</v>
      </c>
      <c r="L2584" s="215" t="str">
        <f>VLOOKUP($K2584,[1]TONG_SL!$A$1:$D$65536,2,0)</f>
        <v>Mọc Nấm Hương 250g</v>
      </c>
      <c r="M2584" s="247"/>
      <c r="N2584" s="215" t="str">
        <f t="shared" si="284"/>
        <v>K-C6</v>
      </c>
      <c r="O2584" s="222"/>
      <c r="P2584" s="222"/>
      <c r="Q2584" s="215" t="str">
        <f>VLOOKUP(K2584,TONG_SL!$A:$D,3,0)</f>
        <v>Túi</v>
      </c>
      <c r="R2584" s="223">
        <v>14</v>
      </c>
      <c r="S2584" s="290"/>
      <c r="T2584" s="290">
        <f>VLOOKUP(VLOOKUP(G2584,Ma_KH!$A:$R,18,0)&amp;K2584,Gia_MB!$A:$F,6,0)</f>
        <v>46000</v>
      </c>
      <c r="U2584" s="291">
        <f t="shared" si="285"/>
        <v>644000</v>
      </c>
      <c r="V2584" s="290"/>
      <c r="W2584" s="292">
        <f t="shared" si="286"/>
        <v>0</v>
      </c>
      <c r="X2584" s="293" t="str">
        <f t="shared" si="287"/>
        <v>8</v>
      </c>
      <c r="Y2584" s="290"/>
      <c r="Z2584" s="291">
        <f t="shared" si="288"/>
        <v>51520</v>
      </c>
      <c r="AA2584" s="294">
        <f>VLOOKUP(G2584,Ma_KH!$A:$R,14,0)</f>
        <v>60</v>
      </c>
    </row>
    <row r="2585" spans="1:27" x14ac:dyDescent="0.25">
      <c r="A2585" s="280">
        <v>46054</v>
      </c>
      <c r="B2585" s="281">
        <v>4184044565</v>
      </c>
      <c r="C2585" s="328" t="s">
        <v>15180</v>
      </c>
      <c r="D2585" s="280">
        <v>46057</v>
      </c>
      <c r="E2585" s="219"/>
      <c r="F2585" s="218"/>
      <c r="G2585" s="268" t="s">
        <v>15442</v>
      </c>
      <c r="H2585" s="219"/>
      <c r="I2585" s="217" t="s">
        <v>15666</v>
      </c>
      <c r="J2585" s="217" t="s">
        <v>7228</v>
      </c>
      <c r="K2585" s="217" t="s">
        <v>32</v>
      </c>
      <c r="L2585" s="215" t="str">
        <f>VLOOKUP($K2585,[1]TONG_SL!$A$1:$D$65536,2,0)</f>
        <v>Giò Tai Lưỡi Xào 250g</v>
      </c>
      <c r="M2585" s="247"/>
      <c r="N2585" s="215" t="str">
        <f t="shared" si="284"/>
        <v>K-C6</v>
      </c>
      <c r="O2585" s="222"/>
      <c r="P2585" s="222"/>
      <c r="Q2585" s="215" t="str">
        <f>VLOOKUP(K2585,TONG_SL!$A:$D,3,0)</f>
        <v>Túi</v>
      </c>
      <c r="R2585" s="223">
        <v>3</v>
      </c>
      <c r="S2585" s="290"/>
      <c r="T2585" s="290">
        <f>VLOOKUP(VLOOKUP(G2585,Ma_KH!$A:$R,18,0)&amp;K2585,Gia_MB!$A:$F,6,0)</f>
        <v>50182</v>
      </c>
      <c r="U2585" s="291">
        <f t="shared" si="285"/>
        <v>150546</v>
      </c>
      <c r="V2585" s="290"/>
      <c r="W2585" s="292">
        <f t="shared" si="286"/>
        <v>0</v>
      </c>
      <c r="X2585" s="293" t="str">
        <f t="shared" si="287"/>
        <v>8</v>
      </c>
      <c r="Y2585" s="290"/>
      <c r="Z2585" s="291">
        <f t="shared" si="288"/>
        <v>12043.68</v>
      </c>
      <c r="AA2585" s="294">
        <f>VLOOKUP(G2585,Ma_KH!$A:$R,14,0)</f>
        <v>60</v>
      </c>
    </row>
    <row r="2586" spans="1:27" x14ac:dyDescent="0.25">
      <c r="A2586" s="280">
        <v>46054</v>
      </c>
      <c r="B2586" s="281">
        <v>4184044565</v>
      </c>
      <c r="C2586" s="328" t="s">
        <v>15180</v>
      </c>
      <c r="D2586" s="280">
        <v>46057</v>
      </c>
      <c r="E2586" s="219"/>
      <c r="F2586" s="218"/>
      <c r="G2586" s="268" t="s">
        <v>15442</v>
      </c>
      <c r="H2586" s="219"/>
      <c r="I2586" s="217" t="s">
        <v>15666</v>
      </c>
      <c r="J2586" s="217" t="s">
        <v>7228</v>
      </c>
      <c r="K2586" s="217" t="s">
        <v>30</v>
      </c>
      <c r="L2586" s="215" t="str">
        <f>VLOOKUP($K2586,[1]TONG_SL!$A$1:$D$65536,2,0)</f>
        <v>Gà muối 500g</v>
      </c>
      <c r="M2586" s="247"/>
      <c r="N2586" s="215" t="str">
        <f t="shared" si="284"/>
        <v>K-C6</v>
      </c>
      <c r="O2586" s="222"/>
      <c r="P2586" s="222"/>
      <c r="Q2586" s="215" t="str">
        <f>VLOOKUP(K2586,TONG_SL!$A:$D,3,0)</f>
        <v>Túi</v>
      </c>
      <c r="R2586" s="223">
        <v>10</v>
      </c>
      <c r="S2586" s="290"/>
      <c r="T2586" s="290">
        <f>VLOOKUP(VLOOKUP(G2586,Ma_KH!$A:$R,18,0)&amp;K2586,Gia_MB!$A:$F,6,0)</f>
        <v>116611</v>
      </c>
      <c r="U2586" s="291">
        <f t="shared" si="285"/>
        <v>1166110</v>
      </c>
      <c r="V2586" s="290"/>
      <c r="W2586" s="292">
        <f t="shared" si="286"/>
        <v>0</v>
      </c>
      <c r="X2586" s="293" t="str">
        <f t="shared" si="287"/>
        <v>8</v>
      </c>
      <c r="Y2586" s="290"/>
      <c r="Z2586" s="291">
        <f t="shared" si="288"/>
        <v>93288.8</v>
      </c>
      <c r="AA2586" s="294">
        <f>VLOOKUP(G2586,Ma_KH!$A:$R,14,0)</f>
        <v>60</v>
      </c>
    </row>
    <row r="2587" spans="1:27" x14ac:dyDescent="0.25">
      <c r="A2587" s="280">
        <v>46054</v>
      </c>
      <c r="B2587" s="281">
        <v>4184044565</v>
      </c>
      <c r="C2587" s="328" t="s">
        <v>15180</v>
      </c>
      <c r="D2587" s="280">
        <v>46057</v>
      </c>
      <c r="E2587" s="219"/>
      <c r="F2587" s="218"/>
      <c r="G2587" s="268" t="s">
        <v>15442</v>
      </c>
      <c r="H2587" s="219"/>
      <c r="I2587" s="217" t="s">
        <v>15666</v>
      </c>
      <c r="J2587" s="217" t="s">
        <v>7228</v>
      </c>
      <c r="K2587" s="217" t="s">
        <v>27</v>
      </c>
      <c r="L2587" s="215" t="str">
        <f>VLOOKUP($K2587,[1]TONG_SL!$A$1:$D$65536,2,0)</f>
        <v>Chân giò heo muối 300g</v>
      </c>
      <c r="M2587" s="247"/>
      <c r="N2587" s="215" t="str">
        <f t="shared" si="284"/>
        <v>K-C6</v>
      </c>
      <c r="O2587" s="222"/>
      <c r="P2587" s="222"/>
      <c r="Q2587" s="215" t="str">
        <f>VLOOKUP(K2587,TONG_SL!$A:$D,3,0)</f>
        <v>Túi</v>
      </c>
      <c r="R2587" s="223">
        <v>10</v>
      </c>
      <c r="S2587" s="290"/>
      <c r="T2587" s="290">
        <f>VLOOKUP(VLOOKUP(G2587,Ma_KH!$A:$R,18,0)&amp;K2587,Gia_MB!$A:$F,6,0)</f>
        <v>73431</v>
      </c>
      <c r="U2587" s="291">
        <f t="shared" si="285"/>
        <v>734310</v>
      </c>
      <c r="V2587" s="290"/>
      <c r="W2587" s="292">
        <f t="shared" si="286"/>
        <v>0</v>
      </c>
      <c r="X2587" s="293" t="str">
        <f t="shared" si="287"/>
        <v>8</v>
      </c>
      <c r="Y2587" s="290"/>
      <c r="Z2587" s="291">
        <f t="shared" si="288"/>
        <v>58744.800000000003</v>
      </c>
      <c r="AA2587" s="294">
        <f>VLOOKUP(G2587,Ma_KH!$A:$R,14,0)</f>
        <v>60</v>
      </c>
    </row>
    <row r="2588" spans="1:27" x14ac:dyDescent="0.25">
      <c r="A2588" s="216">
        <v>46040</v>
      </c>
      <c r="B2588" s="217">
        <v>4183198994</v>
      </c>
      <c r="C2588" s="218" t="s">
        <v>15180</v>
      </c>
      <c r="D2588" s="216">
        <v>46057</v>
      </c>
      <c r="E2588" s="219"/>
      <c r="F2588" s="218"/>
      <c r="G2588" s="268" t="s">
        <v>15442</v>
      </c>
      <c r="H2588" s="219"/>
      <c r="I2588" s="217" t="s">
        <v>15667</v>
      </c>
      <c r="J2588" s="217" t="s">
        <v>7228</v>
      </c>
      <c r="K2588" s="217" t="s">
        <v>30</v>
      </c>
      <c r="L2588" s="215" t="str">
        <f>VLOOKUP($K2588,[1]TONG_SL!$A$1:$D$65536,2,0)</f>
        <v>Gà muối 500g</v>
      </c>
      <c r="M2588" s="247"/>
      <c r="N2588" s="215" t="str">
        <f t="shared" si="284"/>
        <v>K-C6</v>
      </c>
      <c r="O2588" s="222"/>
      <c r="P2588" s="222"/>
      <c r="Q2588" s="215" t="str">
        <f>VLOOKUP(K2588,TONG_SL!$A:$D,3,0)</f>
        <v>Túi</v>
      </c>
      <c r="R2588" s="223">
        <v>7</v>
      </c>
      <c r="S2588" s="290"/>
      <c r="T2588" s="290">
        <f>VLOOKUP(VLOOKUP(G2588,Ma_KH!$A:$R,18,0)&amp;K2588,Gia_MB!$A:$F,6,0)</f>
        <v>116611</v>
      </c>
      <c r="U2588" s="291">
        <f t="shared" si="285"/>
        <v>816277</v>
      </c>
      <c r="V2588" s="290"/>
      <c r="W2588" s="292">
        <f t="shared" si="286"/>
        <v>0</v>
      </c>
      <c r="X2588" s="293" t="str">
        <f t="shared" si="287"/>
        <v>8</v>
      </c>
      <c r="Y2588" s="290"/>
      <c r="Z2588" s="291">
        <f t="shared" si="288"/>
        <v>65302.16</v>
      </c>
      <c r="AA2588" s="294">
        <f>VLOOKUP(G2588,Ma_KH!$A:$R,14,0)</f>
        <v>60</v>
      </c>
    </row>
    <row r="2589" spans="1:27" x14ac:dyDescent="0.25">
      <c r="A2589" s="216">
        <v>46040</v>
      </c>
      <c r="B2589" s="217">
        <v>4183198994</v>
      </c>
      <c r="C2589" s="218" t="s">
        <v>15180</v>
      </c>
      <c r="D2589" s="216">
        <v>46057</v>
      </c>
      <c r="E2589" s="219"/>
      <c r="F2589" s="218"/>
      <c r="G2589" s="268" t="s">
        <v>15442</v>
      </c>
      <c r="H2589" s="219"/>
      <c r="I2589" s="217" t="s">
        <v>15667</v>
      </c>
      <c r="J2589" s="217" t="s">
        <v>7228</v>
      </c>
      <c r="K2589" s="217" t="s">
        <v>27</v>
      </c>
      <c r="L2589" s="215" t="str">
        <f>VLOOKUP($K2589,[1]TONG_SL!$A$1:$D$65536,2,0)</f>
        <v>Chân giò heo muối 300g</v>
      </c>
      <c r="M2589" s="247"/>
      <c r="N2589" s="215" t="str">
        <f t="shared" si="284"/>
        <v>K-C6</v>
      </c>
      <c r="O2589" s="222"/>
      <c r="P2589" s="222"/>
      <c r="Q2589" s="215" t="str">
        <f>VLOOKUP(K2589,TONG_SL!$A:$D,3,0)</f>
        <v>Túi</v>
      </c>
      <c r="R2589" s="223">
        <v>10</v>
      </c>
      <c r="S2589" s="290"/>
      <c r="T2589" s="290">
        <f>VLOOKUP(VLOOKUP(G2589,Ma_KH!$A:$R,18,0)&amp;K2589,Gia_MB!$A:$F,6,0)</f>
        <v>73431</v>
      </c>
      <c r="U2589" s="291">
        <f t="shared" si="285"/>
        <v>734310</v>
      </c>
      <c r="V2589" s="290"/>
      <c r="W2589" s="292">
        <f t="shared" si="286"/>
        <v>0</v>
      </c>
      <c r="X2589" s="293" t="str">
        <f t="shared" si="287"/>
        <v>8</v>
      </c>
      <c r="Y2589" s="290"/>
      <c r="Z2589" s="291">
        <f t="shared" si="288"/>
        <v>58744.800000000003</v>
      </c>
      <c r="AA2589" s="294">
        <f>VLOOKUP(G2589,Ma_KH!$A:$R,14,0)</f>
        <v>60</v>
      </c>
    </row>
    <row r="2590" spans="1:27" x14ac:dyDescent="0.25">
      <c r="A2590" s="280">
        <v>46055</v>
      </c>
      <c r="B2590" s="281">
        <v>4184081361</v>
      </c>
      <c r="C2590" s="328" t="s">
        <v>15180</v>
      </c>
      <c r="D2590" s="280">
        <v>46057</v>
      </c>
      <c r="E2590" s="219"/>
      <c r="F2590" s="218"/>
      <c r="G2590" s="268" t="s">
        <v>15455</v>
      </c>
      <c r="H2590" s="219"/>
      <c r="I2590" s="217" t="s">
        <v>15668</v>
      </c>
      <c r="J2590" s="217" t="s">
        <v>7228</v>
      </c>
      <c r="K2590" s="217" t="s">
        <v>7315</v>
      </c>
      <c r="L2590" s="215" t="str">
        <f>VLOOKUP($K2590,[1]TONG_SL!$A$1:$D$65536,2,0)</f>
        <v>Gà xì dầu 500g</v>
      </c>
      <c r="M2590" s="247"/>
      <c r="N2590" s="215" t="str">
        <f t="shared" si="284"/>
        <v>K-C6</v>
      </c>
      <c r="O2590" s="222"/>
      <c r="P2590" s="222"/>
      <c r="Q2590" s="215" t="str">
        <f>VLOOKUP(K2590,TONG_SL!$A:$D,3,0)</f>
        <v>Túi</v>
      </c>
      <c r="R2590" s="223">
        <v>15</v>
      </c>
      <c r="S2590" s="290"/>
      <c r="T2590" s="290">
        <f>VLOOKUP(VLOOKUP(G2590,Ma_KH!$A:$R,18,0)&amp;K2590,Gia_MB!$A:$F,6,0)</f>
        <v>111606</v>
      </c>
      <c r="U2590" s="291">
        <f t="shared" si="285"/>
        <v>1674090</v>
      </c>
      <c r="V2590" s="290"/>
      <c r="W2590" s="292">
        <f t="shared" si="286"/>
        <v>0</v>
      </c>
      <c r="X2590" s="293" t="str">
        <f t="shared" si="287"/>
        <v>8</v>
      </c>
      <c r="Y2590" s="290"/>
      <c r="Z2590" s="291">
        <f t="shared" si="288"/>
        <v>133927.20000000001</v>
      </c>
      <c r="AA2590" s="294">
        <f>VLOOKUP(G2590,Ma_KH!$A:$R,14,0)</f>
        <v>60</v>
      </c>
    </row>
    <row r="2591" spans="1:27" x14ac:dyDescent="0.25">
      <c r="A2591" s="280">
        <v>46055</v>
      </c>
      <c r="B2591" s="281">
        <v>4184081361</v>
      </c>
      <c r="C2591" s="328" t="s">
        <v>15180</v>
      </c>
      <c r="D2591" s="280">
        <v>46057</v>
      </c>
      <c r="E2591" s="219"/>
      <c r="F2591" s="218"/>
      <c r="G2591" s="268" t="s">
        <v>15455</v>
      </c>
      <c r="H2591" s="219"/>
      <c r="I2591" s="217" t="s">
        <v>15668</v>
      </c>
      <c r="J2591" s="217" t="s">
        <v>7228</v>
      </c>
      <c r="K2591" s="217" t="s">
        <v>7150</v>
      </c>
      <c r="L2591" s="215" t="str">
        <f>VLOOKUP($K2591,[1]TONG_SL!$A$1:$D$65536,2,0)</f>
        <v>Chả cốm 300g</v>
      </c>
      <c r="M2591" s="247"/>
      <c r="N2591" s="215" t="str">
        <f t="shared" si="284"/>
        <v>K-C6</v>
      </c>
      <c r="O2591" s="222"/>
      <c r="P2591" s="222"/>
      <c r="Q2591" s="215" t="str">
        <f>VLOOKUP(K2591,TONG_SL!$A:$D,3,0)</f>
        <v>Túi</v>
      </c>
      <c r="R2591" s="223">
        <v>10</v>
      </c>
      <c r="S2591" s="290"/>
      <c r="T2591" s="290">
        <f>VLOOKUP(VLOOKUP(G2591,Ma_KH!$A:$R,18,0)&amp;K2591,Gia_MB!$A:$F,6,0)</f>
        <v>74250</v>
      </c>
      <c r="U2591" s="291">
        <f t="shared" si="285"/>
        <v>742500</v>
      </c>
      <c r="V2591" s="290"/>
      <c r="W2591" s="292">
        <f t="shared" si="286"/>
        <v>0</v>
      </c>
      <c r="X2591" s="293" t="str">
        <f t="shared" si="287"/>
        <v>8</v>
      </c>
      <c r="Y2591" s="290"/>
      <c r="Z2591" s="291">
        <f t="shared" si="288"/>
        <v>59400</v>
      </c>
      <c r="AA2591" s="294">
        <f>VLOOKUP(G2591,Ma_KH!$A:$R,14,0)</f>
        <v>60</v>
      </c>
    </row>
    <row r="2592" spans="1:27" x14ac:dyDescent="0.25">
      <c r="A2592" s="280">
        <v>46055</v>
      </c>
      <c r="B2592" s="281">
        <v>4184081361</v>
      </c>
      <c r="C2592" s="328" t="s">
        <v>15180</v>
      </c>
      <c r="D2592" s="280">
        <v>46057</v>
      </c>
      <c r="E2592" s="219"/>
      <c r="F2592" s="218"/>
      <c r="G2592" s="268" t="s">
        <v>15455</v>
      </c>
      <c r="H2592" s="219"/>
      <c r="I2592" s="217" t="s">
        <v>15668</v>
      </c>
      <c r="J2592" s="217" t="s">
        <v>7228</v>
      </c>
      <c r="K2592" s="217" t="s">
        <v>32</v>
      </c>
      <c r="L2592" s="215" t="str">
        <f>VLOOKUP($K2592,[1]TONG_SL!$A$1:$D$65536,2,0)</f>
        <v>Giò Tai Lưỡi Xào 250g</v>
      </c>
      <c r="M2592" s="247"/>
      <c r="N2592" s="215" t="str">
        <f t="shared" si="284"/>
        <v>K-C6</v>
      </c>
      <c r="O2592" s="222"/>
      <c r="P2592" s="222"/>
      <c r="Q2592" s="215" t="str">
        <f>VLOOKUP(K2592,TONG_SL!$A:$D,3,0)</f>
        <v>Túi</v>
      </c>
      <c r="R2592" s="223">
        <v>20</v>
      </c>
      <c r="S2592" s="290"/>
      <c r="T2592" s="290">
        <f>VLOOKUP(VLOOKUP(G2592,Ma_KH!$A:$R,18,0)&amp;K2592,Gia_MB!$A:$F,6,0)</f>
        <v>50182</v>
      </c>
      <c r="U2592" s="291">
        <f t="shared" si="285"/>
        <v>1003640</v>
      </c>
      <c r="V2592" s="290"/>
      <c r="W2592" s="292">
        <f t="shared" si="286"/>
        <v>0</v>
      </c>
      <c r="X2592" s="293" t="str">
        <f t="shared" si="287"/>
        <v>8</v>
      </c>
      <c r="Y2592" s="290"/>
      <c r="Z2592" s="291">
        <f t="shared" si="288"/>
        <v>80291.199999999997</v>
      </c>
      <c r="AA2592" s="294">
        <f>VLOOKUP(G2592,Ma_KH!$A:$R,14,0)</f>
        <v>60</v>
      </c>
    </row>
    <row r="2593" spans="1:27" x14ac:dyDescent="0.25">
      <c r="A2593" s="280">
        <v>46055</v>
      </c>
      <c r="B2593" s="281">
        <v>4184081361</v>
      </c>
      <c r="C2593" s="328" t="s">
        <v>15180</v>
      </c>
      <c r="D2593" s="280">
        <v>46057</v>
      </c>
      <c r="E2593" s="219"/>
      <c r="F2593" s="218"/>
      <c r="G2593" s="268" t="s">
        <v>15455</v>
      </c>
      <c r="H2593" s="219"/>
      <c r="I2593" s="217" t="s">
        <v>15668</v>
      </c>
      <c r="J2593" s="217" t="s">
        <v>7228</v>
      </c>
      <c r="K2593" s="217" t="s">
        <v>48</v>
      </c>
      <c r="L2593" s="215" t="str">
        <f>VLOOKUP($K2593,[1]TONG_SL!$A$1:$D$65536,2,0)</f>
        <v>Mọc Nấm Hương 250g</v>
      </c>
      <c r="M2593" s="247"/>
      <c r="N2593" s="215" t="str">
        <f t="shared" si="284"/>
        <v>K-C6</v>
      </c>
      <c r="O2593" s="222"/>
      <c r="P2593" s="222"/>
      <c r="Q2593" s="215" t="str">
        <f>VLOOKUP(K2593,TONG_SL!$A:$D,3,0)</f>
        <v>Túi</v>
      </c>
      <c r="R2593" s="223">
        <v>10</v>
      </c>
      <c r="S2593" s="290"/>
      <c r="T2593" s="290">
        <f>VLOOKUP(VLOOKUP(G2593,Ma_KH!$A:$R,18,0)&amp;K2593,Gia_MB!$A:$F,6,0)</f>
        <v>46000</v>
      </c>
      <c r="U2593" s="291">
        <f t="shared" si="285"/>
        <v>460000</v>
      </c>
      <c r="V2593" s="290"/>
      <c r="W2593" s="292">
        <f t="shared" si="286"/>
        <v>0</v>
      </c>
      <c r="X2593" s="293" t="str">
        <f t="shared" si="287"/>
        <v>8</v>
      </c>
      <c r="Y2593" s="290"/>
      <c r="Z2593" s="291">
        <f t="shared" si="288"/>
        <v>36800</v>
      </c>
      <c r="AA2593" s="294">
        <f>VLOOKUP(G2593,Ma_KH!$A:$R,14,0)</f>
        <v>60</v>
      </c>
    </row>
    <row r="2594" spans="1:27" x14ac:dyDescent="0.25">
      <c r="A2594" s="280">
        <v>46055</v>
      </c>
      <c r="B2594" s="281">
        <v>4184081361</v>
      </c>
      <c r="C2594" s="328" t="s">
        <v>15180</v>
      </c>
      <c r="D2594" s="280">
        <v>46057</v>
      </c>
      <c r="E2594" s="219"/>
      <c r="F2594" s="218"/>
      <c r="G2594" s="268" t="s">
        <v>15455</v>
      </c>
      <c r="H2594" s="219"/>
      <c r="I2594" s="217" t="s">
        <v>15668</v>
      </c>
      <c r="J2594" s="217" t="s">
        <v>7228</v>
      </c>
      <c r="K2594" s="217" t="s">
        <v>27</v>
      </c>
      <c r="L2594" s="215" t="str">
        <f>VLOOKUP($K2594,[1]TONG_SL!$A$1:$D$65536,2,0)</f>
        <v>Chân giò heo muối 300g</v>
      </c>
      <c r="M2594" s="247"/>
      <c r="N2594" s="215" t="str">
        <f t="shared" si="284"/>
        <v>K-C6</v>
      </c>
      <c r="O2594" s="222"/>
      <c r="P2594" s="222"/>
      <c r="Q2594" s="215" t="str">
        <f>VLOOKUP(K2594,TONG_SL!$A:$D,3,0)</f>
        <v>Túi</v>
      </c>
      <c r="R2594" s="223">
        <v>250</v>
      </c>
      <c r="S2594" s="290"/>
      <c r="T2594" s="290">
        <f>VLOOKUP(VLOOKUP(G2594,Ma_KH!$A:$R,18,0)&amp;K2594,Gia_MB!$A:$F,6,0)</f>
        <v>73431</v>
      </c>
      <c r="U2594" s="291">
        <f t="shared" si="285"/>
        <v>18357750</v>
      </c>
      <c r="V2594" s="290"/>
      <c r="W2594" s="292">
        <f t="shared" si="286"/>
        <v>0</v>
      </c>
      <c r="X2594" s="293" t="str">
        <f t="shared" si="287"/>
        <v>8</v>
      </c>
      <c r="Y2594" s="290"/>
      <c r="Z2594" s="291">
        <f t="shared" si="288"/>
        <v>1468620</v>
      </c>
      <c r="AA2594" s="294">
        <f>VLOOKUP(G2594,Ma_KH!$A:$R,14,0)</f>
        <v>60</v>
      </c>
    </row>
    <row r="2595" spans="1:27" x14ac:dyDescent="0.25">
      <c r="A2595" s="280">
        <v>46055</v>
      </c>
      <c r="B2595" s="281">
        <v>4184081361</v>
      </c>
      <c r="C2595" s="328" t="s">
        <v>15180</v>
      </c>
      <c r="D2595" s="280">
        <v>46057</v>
      </c>
      <c r="E2595" s="219"/>
      <c r="F2595" s="218"/>
      <c r="G2595" s="268" t="s">
        <v>15455</v>
      </c>
      <c r="H2595" s="219"/>
      <c r="I2595" s="217" t="s">
        <v>15668</v>
      </c>
      <c r="J2595" s="217" t="s">
        <v>7228</v>
      </c>
      <c r="K2595" s="217" t="s">
        <v>30</v>
      </c>
      <c r="L2595" s="215" t="str">
        <f>VLOOKUP($K2595,[1]TONG_SL!$A$1:$D$65536,2,0)</f>
        <v>Gà muối 500g</v>
      </c>
      <c r="M2595" s="247"/>
      <c r="N2595" s="215" t="str">
        <f t="shared" si="284"/>
        <v>K-C6</v>
      </c>
      <c r="O2595" s="222"/>
      <c r="P2595" s="222"/>
      <c r="Q2595" s="215" t="str">
        <f>VLOOKUP(K2595,TONG_SL!$A:$D,3,0)</f>
        <v>Túi</v>
      </c>
      <c r="R2595" s="223">
        <v>100</v>
      </c>
      <c r="S2595" s="290"/>
      <c r="T2595" s="290">
        <f>VLOOKUP(VLOOKUP(G2595,Ma_KH!$A:$R,18,0)&amp;K2595,Gia_MB!$A:$F,6,0)</f>
        <v>116611</v>
      </c>
      <c r="U2595" s="291">
        <f t="shared" si="285"/>
        <v>11661100</v>
      </c>
      <c r="V2595" s="290"/>
      <c r="W2595" s="292">
        <f t="shared" si="286"/>
        <v>0</v>
      </c>
      <c r="X2595" s="293" t="str">
        <f t="shared" si="287"/>
        <v>8</v>
      </c>
      <c r="Y2595" s="290"/>
      <c r="Z2595" s="291">
        <f t="shared" si="288"/>
        <v>932888</v>
      </c>
      <c r="AA2595" s="294">
        <f>VLOOKUP(G2595,Ma_KH!$A:$R,14,0)</f>
        <v>60</v>
      </c>
    </row>
    <row r="2596" spans="1:27" x14ac:dyDescent="0.25">
      <c r="A2596" s="280">
        <v>46055</v>
      </c>
      <c r="B2596" s="281">
        <v>4184081361</v>
      </c>
      <c r="C2596" s="328" t="s">
        <v>15180</v>
      </c>
      <c r="D2596" s="280">
        <v>46057</v>
      </c>
      <c r="E2596" s="219"/>
      <c r="F2596" s="218"/>
      <c r="G2596" s="268" t="s">
        <v>15455</v>
      </c>
      <c r="H2596" s="219"/>
      <c r="I2596" s="217" t="s">
        <v>15668</v>
      </c>
      <c r="J2596" s="217" t="s">
        <v>7228</v>
      </c>
      <c r="K2596" s="217" t="s">
        <v>34</v>
      </c>
      <c r="L2596" s="215" t="str">
        <f>VLOOKUP($K2596,[1]TONG_SL!$A$1:$D$65536,2,0)</f>
        <v>Tai heo muối 200g</v>
      </c>
      <c r="M2596" s="247"/>
      <c r="N2596" s="215" t="str">
        <f t="shared" si="284"/>
        <v>K-C6</v>
      </c>
      <c r="O2596" s="222"/>
      <c r="P2596" s="222"/>
      <c r="Q2596" s="215" t="str">
        <f>VLOOKUP(K2596,TONG_SL!$A:$D,3,0)</f>
        <v>Túi</v>
      </c>
      <c r="R2596" s="223">
        <v>10</v>
      </c>
      <c r="S2596" s="290"/>
      <c r="T2596" s="290">
        <f>VLOOKUP(VLOOKUP(G2596,Ma_KH!$A:$R,18,0)&amp;K2596,Gia_MB!$A:$F,6,0)</f>
        <v>55595</v>
      </c>
      <c r="U2596" s="291">
        <f t="shared" si="285"/>
        <v>555950</v>
      </c>
      <c r="V2596" s="290"/>
      <c r="W2596" s="292">
        <f t="shared" si="286"/>
        <v>0</v>
      </c>
      <c r="X2596" s="293" t="str">
        <f t="shared" si="287"/>
        <v>8</v>
      </c>
      <c r="Y2596" s="290"/>
      <c r="Z2596" s="291">
        <f t="shared" si="288"/>
        <v>44476</v>
      </c>
      <c r="AA2596" s="294">
        <f>VLOOKUP(G2596,Ma_KH!$A:$R,14,0)</f>
        <v>60</v>
      </c>
    </row>
    <row r="2597" spans="1:27" x14ac:dyDescent="0.25">
      <c r="A2597" s="280">
        <v>46052</v>
      </c>
      <c r="B2597" s="281">
        <v>4183989167</v>
      </c>
      <c r="C2597" s="328" t="s">
        <v>15180</v>
      </c>
      <c r="D2597" s="280">
        <v>46057</v>
      </c>
      <c r="E2597" s="219"/>
      <c r="F2597" s="218"/>
      <c r="G2597" s="268" t="s">
        <v>15459</v>
      </c>
      <c r="H2597" s="219"/>
      <c r="I2597" s="217" t="s">
        <v>15669</v>
      </c>
      <c r="J2597" s="217" t="s">
        <v>7228</v>
      </c>
      <c r="K2597" s="217" t="s">
        <v>32</v>
      </c>
      <c r="L2597" s="215" t="str">
        <f>VLOOKUP($K2597,[1]TONG_SL!$A$1:$D$65536,2,0)</f>
        <v>Giò Tai Lưỡi Xào 250g</v>
      </c>
      <c r="M2597" s="247"/>
      <c r="N2597" s="215" t="str">
        <f t="shared" ref="N2597:N2660" si="289">IF($B2597&lt;&gt;"","K-C6","")</f>
        <v>K-C6</v>
      </c>
      <c r="O2597" s="222"/>
      <c r="P2597" s="222"/>
      <c r="Q2597" s="215" t="str">
        <f>VLOOKUP(K2597,TONG_SL!$A:$D,3,0)</f>
        <v>Túi</v>
      </c>
      <c r="R2597" s="223">
        <v>12</v>
      </c>
      <c r="S2597" s="290"/>
      <c r="T2597" s="290">
        <f>VLOOKUP(VLOOKUP(G2597,Ma_KH!$A:$R,18,0)&amp;K2597,Gia_MB!$A:$F,6,0)</f>
        <v>50182</v>
      </c>
      <c r="U2597" s="291">
        <f t="shared" si="285"/>
        <v>602184</v>
      </c>
      <c r="V2597" s="290"/>
      <c r="W2597" s="292">
        <f t="shared" si="286"/>
        <v>0</v>
      </c>
      <c r="X2597" s="293" t="str">
        <f t="shared" si="287"/>
        <v>8</v>
      </c>
      <c r="Y2597" s="290"/>
      <c r="Z2597" s="291">
        <f t="shared" si="288"/>
        <v>48174.720000000001</v>
      </c>
      <c r="AA2597" s="294">
        <f>VLOOKUP(G2597,Ma_KH!$A:$R,14,0)</f>
        <v>60</v>
      </c>
    </row>
    <row r="2598" spans="1:27" x14ac:dyDescent="0.25">
      <c r="A2598" s="280">
        <v>46052</v>
      </c>
      <c r="B2598" s="281">
        <v>4183989167</v>
      </c>
      <c r="C2598" s="328" t="s">
        <v>15180</v>
      </c>
      <c r="D2598" s="280">
        <v>46057</v>
      </c>
      <c r="E2598" s="219"/>
      <c r="F2598" s="218"/>
      <c r="G2598" s="268" t="s">
        <v>15459</v>
      </c>
      <c r="H2598" s="219"/>
      <c r="I2598" s="217" t="s">
        <v>15669</v>
      </c>
      <c r="J2598" s="217" t="s">
        <v>7228</v>
      </c>
      <c r="K2598" s="217" t="s">
        <v>48</v>
      </c>
      <c r="L2598" s="215" t="str">
        <f>VLOOKUP($K2598,[1]TONG_SL!$A$1:$D$65536,2,0)</f>
        <v>Mọc Nấm Hương 250g</v>
      </c>
      <c r="M2598" s="247"/>
      <c r="N2598" s="215" t="str">
        <f t="shared" si="289"/>
        <v>K-C6</v>
      </c>
      <c r="O2598" s="222"/>
      <c r="P2598" s="222"/>
      <c r="Q2598" s="215" t="str">
        <f>VLOOKUP(K2598,TONG_SL!$A:$D,3,0)</f>
        <v>Túi</v>
      </c>
      <c r="R2598" s="223">
        <v>15</v>
      </c>
      <c r="S2598" s="290"/>
      <c r="T2598" s="290">
        <f>VLOOKUP(VLOOKUP(G2598,Ma_KH!$A:$R,18,0)&amp;K2598,Gia_MB!$A:$F,6,0)</f>
        <v>46000</v>
      </c>
      <c r="U2598" s="291">
        <f t="shared" si="285"/>
        <v>690000</v>
      </c>
      <c r="V2598" s="290"/>
      <c r="W2598" s="292">
        <f t="shared" si="286"/>
        <v>0</v>
      </c>
      <c r="X2598" s="293" t="str">
        <f t="shared" si="287"/>
        <v>8</v>
      </c>
      <c r="Y2598" s="290"/>
      <c r="Z2598" s="291">
        <f t="shared" si="288"/>
        <v>55200</v>
      </c>
      <c r="AA2598" s="294">
        <f>VLOOKUP(G2598,Ma_KH!$A:$R,14,0)</f>
        <v>60</v>
      </c>
    </row>
    <row r="2599" spans="1:27" x14ac:dyDescent="0.25">
      <c r="A2599" s="280">
        <v>46052</v>
      </c>
      <c r="B2599" s="281">
        <v>4183989167</v>
      </c>
      <c r="C2599" s="328" t="s">
        <v>15180</v>
      </c>
      <c r="D2599" s="280">
        <v>46057</v>
      </c>
      <c r="E2599" s="219"/>
      <c r="F2599" s="218"/>
      <c r="G2599" s="268" t="s">
        <v>15459</v>
      </c>
      <c r="H2599" s="219"/>
      <c r="I2599" s="217" t="s">
        <v>15669</v>
      </c>
      <c r="J2599" s="217" t="s">
        <v>7228</v>
      </c>
      <c r="K2599" s="217" t="s">
        <v>30</v>
      </c>
      <c r="L2599" s="215" t="str">
        <f>VLOOKUP($K2599,[1]TONG_SL!$A$1:$D$65536,2,0)</f>
        <v>Gà muối 500g</v>
      </c>
      <c r="M2599" s="247"/>
      <c r="N2599" s="215" t="str">
        <f t="shared" si="289"/>
        <v>K-C6</v>
      </c>
      <c r="O2599" s="222"/>
      <c r="P2599" s="222"/>
      <c r="Q2599" s="215" t="str">
        <f>VLOOKUP(K2599,TONG_SL!$A:$D,3,0)</f>
        <v>Túi</v>
      </c>
      <c r="R2599" s="223">
        <v>20</v>
      </c>
      <c r="S2599" s="290"/>
      <c r="T2599" s="290">
        <f>VLOOKUP(VLOOKUP(G2599,Ma_KH!$A:$R,18,0)&amp;K2599,Gia_MB!$A:$F,6,0)</f>
        <v>116611</v>
      </c>
      <c r="U2599" s="291">
        <f t="shared" si="285"/>
        <v>2332220</v>
      </c>
      <c r="V2599" s="290"/>
      <c r="W2599" s="292">
        <f t="shared" si="286"/>
        <v>0</v>
      </c>
      <c r="X2599" s="293" t="str">
        <f t="shared" si="287"/>
        <v>8</v>
      </c>
      <c r="Y2599" s="290"/>
      <c r="Z2599" s="291">
        <f t="shared" si="288"/>
        <v>186577.6</v>
      </c>
      <c r="AA2599" s="294">
        <f>VLOOKUP(G2599,Ma_KH!$A:$R,14,0)</f>
        <v>60</v>
      </c>
    </row>
    <row r="2600" spans="1:27" x14ac:dyDescent="0.25">
      <c r="A2600" s="280">
        <v>46052</v>
      </c>
      <c r="B2600" s="281">
        <v>4183989167</v>
      </c>
      <c r="C2600" s="328" t="s">
        <v>15180</v>
      </c>
      <c r="D2600" s="280">
        <v>46057</v>
      </c>
      <c r="E2600" s="219"/>
      <c r="F2600" s="218"/>
      <c r="G2600" s="268" t="s">
        <v>15459</v>
      </c>
      <c r="H2600" s="219"/>
      <c r="I2600" s="217" t="s">
        <v>15669</v>
      </c>
      <c r="J2600" s="217" t="s">
        <v>7228</v>
      </c>
      <c r="K2600" s="217" t="s">
        <v>27</v>
      </c>
      <c r="L2600" s="215" t="str">
        <f>VLOOKUP($K2600,[1]TONG_SL!$A$1:$D$65536,2,0)</f>
        <v>Chân giò heo muối 300g</v>
      </c>
      <c r="M2600" s="247"/>
      <c r="N2600" s="215" t="str">
        <f t="shared" si="289"/>
        <v>K-C6</v>
      </c>
      <c r="O2600" s="222"/>
      <c r="P2600" s="222"/>
      <c r="Q2600" s="215" t="str">
        <f>VLOOKUP(K2600,TONG_SL!$A:$D,3,0)</f>
        <v>Túi</v>
      </c>
      <c r="R2600" s="223">
        <v>10</v>
      </c>
      <c r="S2600" s="290"/>
      <c r="T2600" s="290">
        <f>VLOOKUP(VLOOKUP(G2600,Ma_KH!$A:$R,18,0)&amp;K2600,Gia_MB!$A:$F,6,0)</f>
        <v>73431</v>
      </c>
      <c r="U2600" s="291">
        <f t="shared" si="285"/>
        <v>734310</v>
      </c>
      <c r="V2600" s="290"/>
      <c r="W2600" s="292">
        <f t="shared" si="286"/>
        <v>0</v>
      </c>
      <c r="X2600" s="293" t="str">
        <f t="shared" si="287"/>
        <v>8</v>
      </c>
      <c r="Y2600" s="290"/>
      <c r="Z2600" s="291">
        <f t="shared" si="288"/>
        <v>58744.800000000003</v>
      </c>
      <c r="AA2600" s="294">
        <f>VLOOKUP(G2600,Ma_KH!$A:$R,14,0)</f>
        <v>60</v>
      </c>
    </row>
    <row r="2601" spans="1:27" x14ac:dyDescent="0.25">
      <c r="A2601" s="280">
        <v>46050</v>
      </c>
      <c r="B2601" s="281">
        <v>4183911163</v>
      </c>
      <c r="C2601" s="328" t="s">
        <v>15180</v>
      </c>
      <c r="D2601" s="280">
        <v>46057</v>
      </c>
      <c r="E2601" s="219"/>
      <c r="F2601" s="218"/>
      <c r="G2601" s="268" t="s">
        <v>15459</v>
      </c>
      <c r="H2601" s="219"/>
      <c r="I2601" s="217" t="s">
        <v>15670</v>
      </c>
      <c r="J2601" s="217" t="s">
        <v>7228</v>
      </c>
      <c r="K2601" s="217" t="s">
        <v>15534</v>
      </c>
      <c r="L2601" s="215" t="str">
        <f>VLOOKUP($K2601,[1]TONG_SL!$A$1:$D$65536,2,0)</f>
        <v>Chả nướng 300g</v>
      </c>
      <c r="M2601" s="247"/>
      <c r="N2601" s="215" t="str">
        <f t="shared" si="289"/>
        <v>K-C6</v>
      </c>
      <c r="O2601" s="222"/>
      <c r="P2601" s="222"/>
      <c r="Q2601" s="215" t="str">
        <f>VLOOKUP(K2601,TONG_SL!$A:$D,3,0)</f>
        <v>Túi</v>
      </c>
      <c r="R2601" s="223">
        <v>5</v>
      </c>
      <c r="S2601" s="290"/>
      <c r="T2601" s="290">
        <f>VLOOKUP(VLOOKUP(G2601,Ma_KH!$A:$R,18,0)&amp;K2601,Gia_MB!$A:$F,6,0)</f>
        <v>70950</v>
      </c>
      <c r="U2601" s="291">
        <f t="shared" si="285"/>
        <v>354750</v>
      </c>
      <c r="V2601" s="290"/>
      <c r="W2601" s="292">
        <f t="shared" si="286"/>
        <v>0</v>
      </c>
      <c r="X2601" s="293" t="str">
        <f t="shared" si="287"/>
        <v>8</v>
      </c>
      <c r="Y2601" s="290"/>
      <c r="Z2601" s="291">
        <f t="shared" si="288"/>
        <v>28380</v>
      </c>
      <c r="AA2601" s="294">
        <f>VLOOKUP(G2601,Ma_KH!$A:$R,14,0)</f>
        <v>60</v>
      </c>
    </row>
    <row r="2602" spans="1:27" x14ac:dyDescent="0.25">
      <c r="A2602" s="280">
        <v>46050</v>
      </c>
      <c r="B2602" s="281">
        <v>4183911163</v>
      </c>
      <c r="C2602" s="328" t="s">
        <v>15180</v>
      </c>
      <c r="D2602" s="280">
        <v>46057</v>
      </c>
      <c r="E2602" s="219"/>
      <c r="F2602" s="218"/>
      <c r="G2602" s="268" t="s">
        <v>15459</v>
      </c>
      <c r="H2602" s="219"/>
      <c r="I2602" s="217" t="s">
        <v>15670</v>
      </c>
      <c r="J2602" s="217" t="s">
        <v>7228</v>
      </c>
      <c r="K2602" s="217" t="s">
        <v>32</v>
      </c>
      <c r="L2602" s="215" t="str">
        <f>VLOOKUP($K2602,[1]TONG_SL!$A$1:$D$65536,2,0)</f>
        <v>Giò Tai Lưỡi Xào 250g</v>
      </c>
      <c r="M2602" s="247"/>
      <c r="N2602" s="215" t="str">
        <f t="shared" si="289"/>
        <v>K-C6</v>
      </c>
      <c r="O2602" s="222"/>
      <c r="P2602" s="222"/>
      <c r="Q2602" s="215" t="str">
        <f>VLOOKUP(K2602,TONG_SL!$A:$D,3,0)</f>
        <v>Túi</v>
      </c>
      <c r="R2602" s="223">
        <v>6</v>
      </c>
      <c r="S2602" s="290"/>
      <c r="T2602" s="290">
        <f>VLOOKUP(VLOOKUP(G2602,Ma_KH!$A:$R,18,0)&amp;K2602,Gia_MB!$A:$F,6,0)</f>
        <v>50182</v>
      </c>
      <c r="U2602" s="291">
        <f t="shared" si="285"/>
        <v>301092</v>
      </c>
      <c r="V2602" s="290"/>
      <c r="W2602" s="292">
        <f t="shared" si="286"/>
        <v>0</v>
      </c>
      <c r="X2602" s="293" t="str">
        <f t="shared" si="287"/>
        <v>8</v>
      </c>
      <c r="Y2602" s="290"/>
      <c r="Z2602" s="291">
        <f t="shared" si="288"/>
        <v>24087.360000000001</v>
      </c>
      <c r="AA2602" s="294">
        <f>VLOOKUP(G2602,Ma_KH!$A:$R,14,0)</f>
        <v>60</v>
      </c>
    </row>
    <row r="2603" spans="1:27" x14ac:dyDescent="0.25">
      <c r="A2603" s="280">
        <v>46050</v>
      </c>
      <c r="B2603" s="281">
        <v>4183911163</v>
      </c>
      <c r="C2603" s="328" t="s">
        <v>15180</v>
      </c>
      <c r="D2603" s="280">
        <v>46057</v>
      </c>
      <c r="E2603" s="219"/>
      <c r="F2603" s="218"/>
      <c r="G2603" s="268" t="s">
        <v>15459</v>
      </c>
      <c r="H2603" s="219"/>
      <c r="I2603" s="217" t="s">
        <v>15670</v>
      </c>
      <c r="J2603" s="217" t="s">
        <v>7228</v>
      </c>
      <c r="K2603" s="217" t="s">
        <v>48</v>
      </c>
      <c r="L2603" s="215" t="str">
        <f>VLOOKUP($K2603,[1]TONG_SL!$A$1:$D$65536,2,0)</f>
        <v>Mọc Nấm Hương 250g</v>
      </c>
      <c r="M2603" s="247"/>
      <c r="N2603" s="215" t="str">
        <f t="shared" si="289"/>
        <v>K-C6</v>
      </c>
      <c r="O2603" s="222"/>
      <c r="P2603" s="222"/>
      <c r="Q2603" s="215" t="str">
        <f>VLOOKUP(K2603,TONG_SL!$A:$D,3,0)</f>
        <v>Túi</v>
      </c>
      <c r="R2603" s="223">
        <v>5</v>
      </c>
      <c r="S2603" s="290"/>
      <c r="T2603" s="290">
        <f>VLOOKUP(VLOOKUP(G2603,Ma_KH!$A:$R,18,0)&amp;K2603,Gia_MB!$A:$F,6,0)</f>
        <v>46000</v>
      </c>
      <c r="U2603" s="291">
        <f t="shared" si="285"/>
        <v>230000</v>
      </c>
      <c r="V2603" s="290"/>
      <c r="W2603" s="292">
        <f t="shared" si="286"/>
        <v>0</v>
      </c>
      <c r="X2603" s="293" t="str">
        <f t="shared" si="287"/>
        <v>8</v>
      </c>
      <c r="Y2603" s="290"/>
      <c r="Z2603" s="291">
        <f t="shared" si="288"/>
        <v>18400</v>
      </c>
      <c r="AA2603" s="294">
        <f>VLOOKUP(G2603,Ma_KH!$A:$R,14,0)</f>
        <v>60</v>
      </c>
    </row>
    <row r="2604" spans="1:27" x14ac:dyDescent="0.25">
      <c r="A2604" s="280">
        <v>46050</v>
      </c>
      <c r="B2604" s="281">
        <v>4183911163</v>
      </c>
      <c r="C2604" s="328" t="s">
        <v>15180</v>
      </c>
      <c r="D2604" s="280">
        <v>46057</v>
      </c>
      <c r="E2604" s="219"/>
      <c r="F2604" s="218"/>
      <c r="G2604" s="268" t="s">
        <v>15459</v>
      </c>
      <c r="H2604" s="219"/>
      <c r="I2604" s="217" t="s">
        <v>15670</v>
      </c>
      <c r="J2604" s="217" t="s">
        <v>7228</v>
      </c>
      <c r="K2604" s="217" t="s">
        <v>27</v>
      </c>
      <c r="L2604" s="215" t="str">
        <f>VLOOKUP($K2604,[1]TONG_SL!$A$1:$D$65536,2,0)</f>
        <v>Chân giò heo muối 300g</v>
      </c>
      <c r="M2604" s="247"/>
      <c r="N2604" s="215" t="str">
        <f t="shared" si="289"/>
        <v>K-C6</v>
      </c>
      <c r="O2604" s="222"/>
      <c r="P2604" s="222"/>
      <c r="Q2604" s="215" t="str">
        <f>VLOOKUP(K2604,TONG_SL!$A:$D,3,0)</f>
        <v>Túi</v>
      </c>
      <c r="R2604" s="223">
        <v>15</v>
      </c>
      <c r="S2604" s="290"/>
      <c r="T2604" s="290">
        <f>VLOOKUP(VLOOKUP(G2604,Ma_KH!$A:$R,18,0)&amp;K2604,Gia_MB!$A:$F,6,0)</f>
        <v>73431</v>
      </c>
      <c r="U2604" s="291">
        <f t="shared" si="285"/>
        <v>1101465</v>
      </c>
      <c r="V2604" s="290"/>
      <c r="W2604" s="292">
        <f t="shared" si="286"/>
        <v>0</v>
      </c>
      <c r="X2604" s="293" t="str">
        <f t="shared" si="287"/>
        <v>8</v>
      </c>
      <c r="Y2604" s="290"/>
      <c r="Z2604" s="291">
        <f t="shared" si="288"/>
        <v>88117.2</v>
      </c>
      <c r="AA2604" s="294">
        <f>VLOOKUP(G2604,Ma_KH!$A:$R,14,0)</f>
        <v>60</v>
      </c>
    </row>
    <row r="2605" spans="1:27" x14ac:dyDescent="0.25">
      <c r="A2605" s="280">
        <v>46050</v>
      </c>
      <c r="B2605" s="281">
        <v>4183911163</v>
      </c>
      <c r="C2605" s="328" t="s">
        <v>15180</v>
      </c>
      <c r="D2605" s="280">
        <v>46057</v>
      </c>
      <c r="E2605" s="219"/>
      <c r="F2605" s="218"/>
      <c r="G2605" s="268" t="s">
        <v>15459</v>
      </c>
      <c r="H2605" s="219"/>
      <c r="I2605" s="217" t="s">
        <v>15670</v>
      </c>
      <c r="J2605" s="217" t="s">
        <v>7228</v>
      </c>
      <c r="K2605" s="217" t="s">
        <v>30</v>
      </c>
      <c r="L2605" s="215" t="str">
        <f>VLOOKUP($K2605,[1]TONG_SL!$A$1:$D$65536,2,0)</f>
        <v>Gà muối 500g</v>
      </c>
      <c r="M2605" s="247"/>
      <c r="N2605" s="215" t="str">
        <f t="shared" si="289"/>
        <v>K-C6</v>
      </c>
      <c r="O2605" s="222"/>
      <c r="P2605" s="222"/>
      <c r="Q2605" s="215" t="str">
        <f>VLOOKUP(K2605,TONG_SL!$A:$D,3,0)</f>
        <v>Túi</v>
      </c>
      <c r="R2605" s="223">
        <v>12</v>
      </c>
      <c r="S2605" s="290"/>
      <c r="T2605" s="290">
        <f>VLOOKUP(VLOOKUP(G2605,Ma_KH!$A:$R,18,0)&amp;K2605,Gia_MB!$A:$F,6,0)</f>
        <v>116611</v>
      </c>
      <c r="U2605" s="291">
        <f t="shared" si="285"/>
        <v>1399332</v>
      </c>
      <c r="V2605" s="290"/>
      <c r="W2605" s="292">
        <f t="shared" si="286"/>
        <v>0</v>
      </c>
      <c r="X2605" s="293" t="str">
        <f t="shared" si="287"/>
        <v>8</v>
      </c>
      <c r="Y2605" s="290"/>
      <c r="Z2605" s="291">
        <f t="shared" si="288"/>
        <v>111946.56</v>
      </c>
      <c r="AA2605" s="294">
        <f>VLOOKUP(G2605,Ma_KH!$A:$R,14,0)</f>
        <v>60</v>
      </c>
    </row>
    <row r="2606" spans="1:27" x14ac:dyDescent="0.25">
      <c r="A2606" s="280">
        <v>46050</v>
      </c>
      <c r="B2606" s="281">
        <v>4183911163</v>
      </c>
      <c r="C2606" s="328" t="s">
        <v>15180</v>
      </c>
      <c r="D2606" s="280">
        <v>46057</v>
      </c>
      <c r="E2606" s="219"/>
      <c r="F2606" s="218"/>
      <c r="G2606" s="268" t="s">
        <v>15459</v>
      </c>
      <c r="H2606" s="219"/>
      <c r="I2606" s="217" t="s">
        <v>15670</v>
      </c>
      <c r="J2606" s="217" t="s">
        <v>7228</v>
      </c>
      <c r="K2606" s="217" t="s">
        <v>7150</v>
      </c>
      <c r="L2606" s="215" t="str">
        <f>VLOOKUP($K2606,[1]TONG_SL!$A$1:$D$65536,2,0)</f>
        <v>Chả cốm 300g</v>
      </c>
      <c r="M2606" s="247"/>
      <c r="N2606" s="215" t="str">
        <f t="shared" si="289"/>
        <v>K-C6</v>
      </c>
      <c r="O2606" s="222"/>
      <c r="P2606" s="222"/>
      <c r="Q2606" s="215" t="str">
        <f>VLOOKUP(K2606,TONG_SL!$A:$D,3,0)</f>
        <v>Túi</v>
      </c>
      <c r="R2606" s="223">
        <v>5</v>
      </c>
      <c r="S2606" s="290"/>
      <c r="T2606" s="290">
        <f>VLOOKUP(VLOOKUP(G2606,Ma_KH!$A:$R,18,0)&amp;K2606,Gia_MB!$A:$F,6,0)</f>
        <v>74250</v>
      </c>
      <c r="U2606" s="291">
        <f t="shared" si="285"/>
        <v>371250</v>
      </c>
      <c r="V2606" s="290"/>
      <c r="W2606" s="292">
        <f t="shared" si="286"/>
        <v>0</v>
      </c>
      <c r="X2606" s="293" t="str">
        <f t="shared" si="287"/>
        <v>8</v>
      </c>
      <c r="Y2606" s="290"/>
      <c r="Z2606" s="291">
        <f t="shared" si="288"/>
        <v>29700</v>
      </c>
      <c r="AA2606" s="294">
        <f>VLOOKUP(G2606,Ma_KH!$A:$R,14,0)</f>
        <v>60</v>
      </c>
    </row>
    <row r="2607" spans="1:27" x14ac:dyDescent="0.25">
      <c r="A2607" s="280">
        <v>46043</v>
      </c>
      <c r="B2607" s="281">
        <v>4183442609</v>
      </c>
      <c r="C2607" s="328" t="s">
        <v>15180</v>
      </c>
      <c r="D2607" s="280">
        <v>46057</v>
      </c>
      <c r="E2607" s="219"/>
      <c r="F2607" s="218"/>
      <c r="G2607" s="268" t="s">
        <v>15459</v>
      </c>
      <c r="H2607" s="219"/>
      <c r="I2607" s="217" t="s">
        <v>15671</v>
      </c>
      <c r="J2607" s="217" t="s">
        <v>7228</v>
      </c>
      <c r="K2607" s="217" t="s">
        <v>30</v>
      </c>
      <c r="L2607" s="215" t="str">
        <f>VLOOKUP($K2607,[1]TONG_SL!$A$1:$D$65536,2,0)</f>
        <v>Gà muối 500g</v>
      </c>
      <c r="M2607" s="247"/>
      <c r="N2607" s="215" t="str">
        <f t="shared" si="289"/>
        <v>K-C6</v>
      </c>
      <c r="O2607" s="222"/>
      <c r="P2607" s="222"/>
      <c r="Q2607" s="215" t="str">
        <f>VLOOKUP(K2607,TONG_SL!$A:$D,3,0)</f>
        <v>Túi</v>
      </c>
      <c r="R2607" s="223">
        <v>3</v>
      </c>
      <c r="S2607" s="290"/>
      <c r="T2607" s="290">
        <f>VLOOKUP(VLOOKUP(G2607,Ma_KH!$A:$R,18,0)&amp;K2607,Gia_MB!$A:$F,6,0)</f>
        <v>116611</v>
      </c>
      <c r="U2607" s="291">
        <f t="shared" si="285"/>
        <v>349833</v>
      </c>
      <c r="V2607" s="290"/>
      <c r="W2607" s="292">
        <f t="shared" si="286"/>
        <v>0</v>
      </c>
      <c r="X2607" s="293" t="str">
        <f t="shared" si="287"/>
        <v>8</v>
      </c>
      <c r="Y2607" s="290"/>
      <c r="Z2607" s="291">
        <f t="shared" si="288"/>
        <v>27986.639999999999</v>
      </c>
      <c r="AA2607" s="294">
        <f>VLOOKUP(G2607,Ma_KH!$A:$R,14,0)</f>
        <v>60</v>
      </c>
    </row>
    <row r="2608" spans="1:27" x14ac:dyDescent="0.25">
      <c r="A2608" s="280">
        <v>46043</v>
      </c>
      <c r="B2608" s="281">
        <v>4183442609</v>
      </c>
      <c r="C2608" s="328" t="s">
        <v>15180</v>
      </c>
      <c r="D2608" s="280">
        <v>46057</v>
      </c>
      <c r="E2608" s="219"/>
      <c r="F2608" s="218"/>
      <c r="G2608" s="268" t="s">
        <v>15459</v>
      </c>
      <c r="H2608" s="219"/>
      <c r="I2608" s="217" t="s">
        <v>15671</v>
      </c>
      <c r="J2608" s="217" t="s">
        <v>7228</v>
      </c>
      <c r="K2608" s="217" t="s">
        <v>27</v>
      </c>
      <c r="L2608" s="215" t="str">
        <f>VLOOKUP($K2608,[1]TONG_SL!$A$1:$D$65536,2,0)</f>
        <v>Chân giò heo muối 300g</v>
      </c>
      <c r="M2608" s="247"/>
      <c r="N2608" s="215" t="str">
        <f t="shared" si="289"/>
        <v>K-C6</v>
      </c>
      <c r="O2608" s="222"/>
      <c r="P2608" s="222"/>
      <c r="Q2608" s="215" t="str">
        <f>VLOOKUP(K2608,TONG_SL!$A:$D,3,0)</f>
        <v>Túi</v>
      </c>
      <c r="R2608" s="223">
        <v>15</v>
      </c>
      <c r="S2608" s="290"/>
      <c r="T2608" s="290">
        <f>VLOOKUP(VLOOKUP(G2608,Ma_KH!$A:$R,18,0)&amp;K2608,Gia_MB!$A:$F,6,0)</f>
        <v>73431</v>
      </c>
      <c r="U2608" s="291">
        <f t="shared" si="285"/>
        <v>1101465</v>
      </c>
      <c r="V2608" s="290"/>
      <c r="W2608" s="292">
        <f t="shared" si="286"/>
        <v>0</v>
      </c>
      <c r="X2608" s="293" t="str">
        <f t="shared" si="287"/>
        <v>8</v>
      </c>
      <c r="Y2608" s="290"/>
      <c r="Z2608" s="291">
        <f t="shared" si="288"/>
        <v>88117.2</v>
      </c>
      <c r="AA2608" s="294">
        <f>VLOOKUP(G2608,Ma_KH!$A:$R,14,0)</f>
        <v>60</v>
      </c>
    </row>
    <row r="2609" spans="1:27" x14ac:dyDescent="0.25">
      <c r="A2609" s="280">
        <v>46046</v>
      </c>
      <c r="B2609" s="281">
        <v>4183607848</v>
      </c>
      <c r="C2609" s="328" t="s">
        <v>15180</v>
      </c>
      <c r="D2609" s="280">
        <v>46057</v>
      </c>
      <c r="E2609" s="219"/>
      <c r="F2609" s="218"/>
      <c r="G2609" s="268" t="s">
        <v>15459</v>
      </c>
      <c r="H2609" s="219"/>
      <c r="I2609" s="217" t="s">
        <v>15672</v>
      </c>
      <c r="J2609" s="217" t="s">
        <v>7228</v>
      </c>
      <c r="K2609" s="217" t="s">
        <v>48</v>
      </c>
      <c r="L2609" s="215" t="str">
        <f>VLOOKUP($K2609,[1]TONG_SL!$A$1:$D$65536,2,0)</f>
        <v>Mọc Nấm Hương 250g</v>
      </c>
      <c r="M2609" s="247"/>
      <c r="N2609" s="215" t="str">
        <f t="shared" si="289"/>
        <v>K-C6</v>
      </c>
      <c r="O2609" s="222"/>
      <c r="P2609" s="222"/>
      <c r="Q2609" s="215" t="str">
        <f>VLOOKUP(K2609,TONG_SL!$A:$D,3,0)</f>
        <v>Túi</v>
      </c>
      <c r="R2609" s="223">
        <v>4</v>
      </c>
      <c r="S2609" s="290"/>
      <c r="T2609" s="290">
        <f>VLOOKUP(VLOOKUP(G2609,Ma_KH!$A:$R,18,0)&amp;K2609,Gia_MB!$A:$F,6,0)</f>
        <v>46000</v>
      </c>
      <c r="U2609" s="291">
        <f t="shared" si="285"/>
        <v>184000</v>
      </c>
      <c r="V2609" s="290"/>
      <c r="W2609" s="292">
        <f t="shared" si="286"/>
        <v>0</v>
      </c>
      <c r="X2609" s="293" t="str">
        <f t="shared" si="287"/>
        <v>8</v>
      </c>
      <c r="Y2609" s="290"/>
      <c r="Z2609" s="291">
        <f t="shared" si="288"/>
        <v>14720</v>
      </c>
      <c r="AA2609" s="294">
        <f>VLOOKUP(G2609,Ma_KH!$A:$R,14,0)</f>
        <v>60</v>
      </c>
    </row>
    <row r="2610" spans="1:27" x14ac:dyDescent="0.25">
      <c r="A2610" s="280">
        <v>46046</v>
      </c>
      <c r="B2610" s="281">
        <v>4183607848</v>
      </c>
      <c r="C2610" s="328" t="s">
        <v>15180</v>
      </c>
      <c r="D2610" s="280">
        <v>46057</v>
      </c>
      <c r="E2610" s="219"/>
      <c r="F2610" s="218"/>
      <c r="G2610" s="268" t="s">
        <v>15459</v>
      </c>
      <c r="H2610" s="219"/>
      <c r="I2610" s="217" t="s">
        <v>15672</v>
      </c>
      <c r="J2610" s="217" t="s">
        <v>7228</v>
      </c>
      <c r="K2610" s="217" t="s">
        <v>27</v>
      </c>
      <c r="L2610" s="215" t="str">
        <f>VLOOKUP($K2610,[1]TONG_SL!$A$1:$D$65536,2,0)</f>
        <v>Chân giò heo muối 300g</v>
      </c>
      <c r="M2610" s="247"/>
      <c r="N2610" s="215" t="str">
        <f t="shared" si="289"/>
        <v>K-C6</v>
      </c>
      <c r="O2610" s="222"/>
      <c r="P2610" s="222"/>
      <c r="Q2610" s="215" t="str">
        <f>VLOOKUP(K2610,TONG_SL!$A:$D,3,0)</f>
        <v>Túi</v>
      </c>
      <c r="R2610" s="223">
        <v>7</v>
      </c>
      <c r="S2610" s="290"/>
      <c r="T2610" s="290">
        <f>VLOOKUP(VLOOKUP(G2610,Ma_KH!$A:$R,18,0)&amp;K2610,Gia_MB!$A:$F,6,0)</f>
        <v>73431</v>
      </c>
      <c r="U2610" s="291">
        <f t="shared" si="285"/>
        <v>514017</v>
      </c>
      <c r="V2610" s="290"/>
      <c r="W2610" s="292">
        <f t="shared" si="286"/>
        <v>0</v>
      </c>
      <c r="X2610" s="293" t="str">
        <f t="shared" si="287"/>
        <v>8</v>
      </c>
      <c r="Y2610" s="290"/>
      <c r="Z2610" s="291">
        <f t="shared" si="288"/>
        <v>41121.360000000001</v>
      </c>
      <c r="AA2610" s="294">
        <f>VLOOKUP(G2610,Ma_KH!$A:$R,14,0)</f>
        <v>60</v>
      </c>
    </row>
    <row r="2611" spans="1:27" x14ac:dyDescent="0.25">
      <c r="A2611" s="280">
        <v>46046</v>
      </c>
      <c r="B2611" s="281">
        <v>4183607848</v>
      </c>
      <c r="C2611" s="328" t="s">
        <v>15180</v>
      </c>
      <c r="D2611" s="280">
        <v>46057</v>
      </c>
      <c r="E2611" s="219"/>
      <c r="F2611" s="218"/>
      <c r="G2611" s="268" t="s">
        <v>15459</v>
      </c>
      <c r="H2611" s="219"/>
      <c r="I2611" s="217" t="s">
        <v>15672</v>
      </c>
      <c r="J2611" s="217" t="s">
        <v>7228</v>
      </c>
      <c r="K2611" s="217" t="s">
        <v>32</v>
      </c>
      <c r="L2611" s="215" t="str">
        <f>VLOOKUP($K2611,[1]TONG_SL!$A$1:$D$65536,2,0)</f>
        <v>Giò Tai Lưỡi Xào 250g</v>
      </c>
      <c r="M2611" s="247"/>
      <c r="N2611" s="215" t="str">
        <f t="shared" si="289"/>
        <v>K-C6</v>
      </c>
      <c r="O2611" s="222"/>
      <c r="P2611" s="222"/>
      <c r="Q2611" s="215" t="str">
        <f>VLOOKUP(K2611,TONG_SL!$A:$D,3,0)</f>
        <v>Túi</v>
      </c>
      <c r="R2611" s="223">
        <v>4</v>
      </c>
      <c r="S2611" s="290"/>
      <c r="T2611" s="290">
        <f>VLOOKUP(VLOOKUP(G2611,Ma_KH!$A:$R,18,0)&amp;K2611,Gia_MB!$A:$F,6,0)</f>
        <v>50182</v>
      </c>
      <c r="U2611" s="291">
        <f t="shared" si="285"/>
        <v>200728</v>
      </c>
      <c r="V2611" s="290"/>
      <c r="W2611" s="292">
        <f t="shared" si="286"/>
        <v>0</v>
      </c>
      <c r="X2611" s="293" t="str">
        <f t="shared" si="287"/>
        <v>8</v>
      </c>
      <c r="Y2611" s="290"/>
      <c r="Z2611" s="291">
        <f t="shared" si="288"/>
        <v>16058.24</v>
      </c>
      <c r="AA2611" s="294">
        <f>VLOOKUP(G2611,Ma_KH!$A:$R,14,0)</f>
        <v>60</v>
      </c>
    </row>
    <row r="2612" spans="1:27" x14ac:dyDescent="0.25">
      <c r="A2612" s="280">
        <v>46046</v>
      </c>
      <c r="B2612" s="281">
        <v>4183607848</v>
      </c>
      <c r="C2612" s="328" t="s">
        <v>15180</v>
      </c>
      <c r="D2612" s="280">
        <v>46057</v>
      </c>
      <c r="E2612" s="219"/>
      <c r="F2612" s="218"/>
      <c r="G2612" s="268" t="s">
        <v>15459</v>
      </c>
      <c r="H2612" s="219"/>
      <c r="I2612" s="217" t="s">
        <v>15672</v>
      </c>
      <c r="J2612" s="217" t="s">
        <v>7228</v>
      </c>
      <c r="K2612" s="217" t="s">
        <v>30</v>
      </c>
      <c r="L2612" s="215" t="str">
        <f>VLOOKUP($K2612,[1]TONG_SL!$A$1:$D$65536,2,0)</f>
        <v>Gà muối 500g</v>
      </c>
      <c r="M2612" s="247"/>
      <c r="N2612" s="215" t="str">
        <f t="shared" si="289"/>
        <v>K-C6</v>
      </c>
      <c r="O2612" s="222"/>
      <c r="P2612" s="222"/>
      <c r="Q2612" s="215" t="str">
        <f>VLOOKUP(K2612,TONG_SL!$A:$D,3,0)</f>
        <v>Túi</v>
      </c>
      <c r="R2612" s="223">
        <v>31</v>
      </c>
      <c r="S2612" s="290"/>
      <c r="T2612" s="290">
        <f>VLOOKUP(VLOOKUP(G2612,Ma_KH!$A:$R,18,0)&amp;K2612,Gia_MB!$A:$F,6,0)</f>
        <v>116611</v>
      </c>
      <c r="U2612" s="291">
        <f t="shared" si="285"/>
        <v>3614941</v>
      </c>
      <c r="V2612" s="290"/>
      <c r="W2612" s="292">
        <f t="shared" si="286"/>
        <v>0</v>
      </c>
      <c r="X2612" s="293" t="str">
        <f t="shared" si="287"/>
        <v>8</v>
      </c>
      <c r="Y2612" s="290"/>
      <c r="Z2612" s="291">
        <f t="shared" si="288"/>
        <v>289195.28000000003</v>
      </c>
      <c r="AA2612" s="294">
        <f>VLOOKUP(G2612,Ma_KH!$A:$R,14,0)</f>
        <v>60</v>
      </c>
    </row>
    <row r="2613" spans="1:27" x14ac:dyDescent="0.25">
      <c r="A2613" s="280">
        <v>46046</v>
      </c>
      <c r="B2613" s="281">
        <v>4183607878</v>
      </c>
      <c r="C2613" s="328" t="s">
        <v>15180</v>
      </c>
      <c r="D2613" s="280">
        <v>46057</v>
      </c>
      <c r="E2613" s="219"/>
      <c r="F2613" s="218"/>
      <c r="G2613" s="268" t="s">
        <v>15459</v>
      </c>
      <c r="H2613" s="219"/>
      <c r="I2613" s="217" t="s">
        <v>15673</v>
      </c>
      <c r="J2613" s="217" t="s">
        <v>7228</v>
      </c>
      <c r="K2613" s="217" t="s">
        <v>27</v>
      </c>
      <c r="L2613" s="215" t="str">
        <f>VLOOKUP($K2613,[1]TONG_SL!$A$1:$D$65536,2,0)</f>
        <v>Chân giò heo muối 300g</v>
      </c>
      <c r="M2613" s="247"/>
      <c r="N2613" s="215" t="str">
        <f t="shared" si="289"/>
        <v>K-C6</v>
      </c>
      <c r="O2613" s="222"/>
      <c r="P2613" s="222"/>
      <c r="Q2613" s="215" t="str">
        <f>VLOOKUP(K2613,TONG_SL!$A:$D,3,0)</f>
        <v>Túi</v>
      </c>
      <c r="R2613" s="223">
        <v>28</v>
      </c>
      <c r="S2613" s="290"/>
      <c r="T2613" s="290">
        <f>VLOOKUP(VLOOKUP(G2613,Ma_KH!$A:$R,18,0)&amp;K2613,Gia_MB!$A:$F,6,0)</f>
        <v>73431</v>
      </c>
      <c r="U2613" s="291">
        <f t="shared" si="285"/>
        <v>2056068</v>
      </c>
      <c r="V2613" s="290"/>
      <c r="W2613" s="292">
        <f t="shared" si="286"/>
        <v>0</v>
      </c>
      <c r="X2613" s="293" t="str">
        <f t="shared" si="287"/>
        <v>8</v>
      </c>
      <c r="Y2613" s="290"/>
      <c r="Z2613" s="291">
        <f t="shared" si="288"/>
        <v>164485.44</v>
      </c>
      <c r="AA2613" s="294">
        <f>VLOOKUP(G2613,Ma_KH!$A:$R,14,0)</f>
        <v>60</v>
      </c>
    </row>
    <row r="2614" spans="1:27" x14ac:dyDescent="0.25">
      <c r="A2614" s="280">
        <v>46046</v>
      </c>
      <c r="B2614" s="281">
        <v>4183607878</v>
      </c>
      <c r="C2614" s="328" t="s">
        <v>15180</v>
      </c>
      <c r="D2614" s="280">
        <v>46057</v>
      </c>
      <c r="E2614" s="219"/>
      <c r="F2614" s="218"/>
      <c r="G2614" s="268" t="s">
        <v>15459</v>
      </c>
      <c r="H2614" s="219"/>
      <c r="I2614" s="217" t="s">
        <v>15673</v>
      </c>
      <c r="J2614" s="217" t="s">
        <v>7228</v>
      </c>
      <c r="K2614" s="217" t="s">
        <v>32</v>
      </c>
      <c r="L2614" s="215" t="str">
        <f>VLOOKUP($K2614,[1]TONG_SL!$A$1:$D$65536,2,0)</f>
        <v>Giò Tai Lưỡi Xào 250g</v>
      </c>
      <c r="M2614" s="247"/>
      <c r="N2614" s="215" t="str">
        <f t="shared" si="289"/>
        <v>K-C6</v>
      </c>
      <c r="O2614" s="222"/>
      <c r="P2614" s="222"/>
      <c r="Q2614" s="215" t="str">
        <f>VLOOKUP(K2614,TONG_SL!$A:$D,3,0)</f>
        <v>Túi</v>
      </c>
      <c r="R2614" s="223">
        <v>3</v>
      </c>
      <c r="S2614" s="290"/>
      <c r="T2614" s="290">
        <f>VLOOKUP(VLOOKUP(G2614,Ma_KH!$A:$R,18,0)&amp;K2614,Gia_MB!$A:$F,6,0)</f>
        <v>50182</v>
      </c>
      <c r="U2614" s="291">
        <f t="shared" si="285"/>
        <v>150546</v>
      </c>
      <c r="V2614" s="290"/>
      <c r="W2614" s="292">
        <f t="shared" si="286"/>
        <v>0</v>
      </c>
      <c r="X2614" s="293" t="str">
        <f t="shared" si="287"/>
        <v>8</v>
      </c>
      <c r="Y2614" s="290"/>
      <c r="Z2614" s="291">
        <f t="shared" si="288"/>
        <v>12043.68</v>
      </c>
      <c r="AA2614" s="294">
        <f>VLOOKUP(G2614,Ma_KH!$A:$R,14,0)</f>
        <v>60</v>
      </c>
    </row>
    <row r="2615" spans="1:27" x14ac:dyDescent="0.25">
      <c r="A2615" s="280">
        <v>46046</v>
      </c>
      <c r="B2615" s="281">
        <v>4183607878</v>
      </c>
      <c r="C2615" s="328" t="s">
        <v>15180</v>
      </c>
      <c r="D2615" s="280">
        <v>46057</v>
      </c>
      <c r="E2615" s="219"/>
      <c r="F2615" s="218"/>
      <c r="G2615" s="268" t="s">
        <v>15459</v>
      </c>
      <c r="H2615" s="219"/>
      <c r="I2615" s="217" t="s">
        <v>15673</v>
      </c>
      <c r="J2615" s="217" t="s">
        <v>7228</v>
      </c>
      <c r="K2615" s="217" t="s">
        <v>30</v>
      </c>
      <c r="L2615" s="215" t="str">
        <f>VLOOKUP($K2615,[1]TONG_SL!$A$1:$D$65536,2,0)</f>
        <v>Gà muối 500g</v>
      </c>
      <c r="M2615" s="247"/>
      <c r="N2615" s="215" t="str">
        <f t="shared" si="289"/>
        <v>K-C6</v>
      </c>
      <c r="O2615" s="222"/>
      <c r="P2615" s="222"/>
      <c r="Q2615" s="215" t="str">
        <f>VLOOKUP(K2615,TONG_SL!$A:$D,3,0)</f>
        <v>Túi</v>
      </c>
      <c r="R2615" s="223">
        <v>45</v>
      </c>
      <c r="S2615" s="290"/>
      <c r="T2615" s="290">
        <f>VLOOKUP(VLOOKUP(G2615,Ma_KH!$A:$R,18,0)&amp;K2615,Gia_MB!$A:$F,6,0)</f>
        <v>116611</v>
      </c>
      <c r="U2615" s="291">
        <f t="shared" si="285"/>
        <v>5247495</v>
      </c>
      <c r="V2615" s="290"/>
      <c r="W2615" s="292">
        <f t="shared" si="286"/>
        <v>0</v>
      </c>
      <c r="X2615" s="293" t="str">
        <f t="shared" si="287"/>
        <v>8</v>
      </c>
      <c r="Y2615" s="290"/>
      <c r="Z2615" s="291">
        <f t="shared" si="288"/>
        <v>419799.60000000003</v>
      </c>
      <c r="AA2615" s="294">
        <f>VLOOKUP(G2615,Ma_KH!$A:$R,14,0)</f>
        <v>60</v>
      </c>
    </row>
    <row r="2616" spans="1:27" x14ac:dyDescent="0.25">
      <c r="A2616" s="280">
        <v>46046</v>
      </c>
      <c r="B2616" s="281">
        <v>4183607802</v>
      </c>
      <c r="C2616" s="328" t="s">
        <v>15180</v>
      </c>
      <c r="D2616" s="280">
        <v>46057</v>
      </c>
      <c r="E2616" s="219"/>
      <c r="F2616" s="218"/>
      <c r="G2616" s="268" t="s">
        <v>15459</v>
      </c>
      <c r="H2616" s="219"/>
      <c r="I2616" s="217" t="s">
        <v>15674</v>
      </c>
      <c r="J2616" s="217" t="s">
        <v>7228</v>
      </c>
      <c r="K2616" s="217" t="s">
        <v>34</v>
      </c>
      <c r="L2616" s="215" t="str">
        <f>VLOOKUP($K2616,[1]TONG_SL!$A$1:$D$65536,2,0)</f>
        <v>Tai heo muối 200g</v>
      </c>
      <c r="M2616" s="247"/>
      <c r="N2616" s="215" t="str">
        <f t="shared" si="289"/>
        <v>K-C6</v>
      </c>
      <c r="O2616" s="222"/>
      <c r="P2616" s="222"/>
      <c r="Q2616" s="215" t="str">
        <f>VLOOKUP(K2616,TONG_SL!$A:$D,3,0)</f>
        <v>Túi</v>
      </c>
      <c r="R2616" s="223">
        <v>1</v>
      </c>
      <c r="S2616" s="290"/>
      <c r="T2616" s="290">
        <f>VLOOKUP(VLOOKUP(G2616,Ma_KH!$A:$R,18,0)&amp;K2616,Gia_MB!$A:$F,6,0)</f>
        <v>55595</v>
      </c>
      <c r="U2616" s="291">
        <f t="shared" si="285"/>
        <v>55595</v>
      </c>
      <c r="V2616" s="290"/>
      <c r="W2616" s="292">
        <f t="shared" si="286"/>
        <v>0</v>
      </c>
      <c r="X2616" s="293" t="str">
        <f t="shared" si="287"/>
        <v>8</v>
      </c>
      <c r="Y2616" s="290"/>
      <c r="Z2616" s="291">
        <f t="shared" si="288"/>
        <v>4447.6000000000004</v>
      </c>
      <c r="AA2616" s="294">
        <f>VLOOKUP(G2616,Ma_KH!$A:$R,14,0)</f>
        <v>60</v>
      </c>
    </row>
    <row r="2617" spans="1:27" x14ac:dyDescent="0.25">
      <c r="A2617" s="280">
        <v>46046</v>
      </c>
      <c r="B2617" s="281">
        <v>4183607802</v>
      </c>
      <c r="C2617" s="328" t="s">
        <v>15180</v>
      </c>
      <c r="D2617" s="280">
        <v>46057</v>
      </c>
      <c r="E2617" s="219"/>
      <c r="F2617" s="218"/>
      <c r="G2617" s="268" t="s">
        <v>15459</v>
      </c>
      <c r="H2617" s="219"/>
      <c r="I2617" s="217" t="s">
        <v>15674</v>
      </c>
      <c r="J2617" s="217" t="s">
        <v>7228</v>
      </c>
      <c r="K2617" s="217" t="s">
        <v>27</v>
      </c>
      <c r="L2617" s="215" t="str">
        <f>VLOOKUP($K2617,[1]TONG_SL!$A$1:$D$65536,2,0)</f>
        <v>Chân giò heo muối 300g</v>
      </c>
      <c r="M2617" s="247"/>
      <c r="N2617" s="215" t="str">
        <f t="shared" si="289"/>
        <v>K-C6</v>
      </c>
      <c r="O2617" s="222"/>
      <c r="P2617" s="222"/>
      <c r="Q2617" s="215" t="str">
        <f>VLOOKUP(K2617,TONG_SL!$A:$D,3,0)</f>
        <v>Túi</v>
      </c>
      <c r="R2617" s="223">
        <v>20</v>
      </c>
      <c r="S2617" s="290"/>
      <c r="T2617" s="290">
        <f>VLOOKUP(VLOOKUP(G2617,Ma_KH!$A:$R,18,0)&amp;K2617,Gia_MB!$A:$F,6,0)</f>
        <v>73431</v>
      </c>
      <c r="U2617" s="291">
        <f t="shared" si="285"/>
        <v>1468620</v>
      </c>
      <c r="V2617" s="290"/>
      <c r="W2617" s="292">
        <f t="shared" si="286"/>
        <v>0</v>
      </c>
      <c r="X2617" s="293" t="str">
        <f t="shared" si="287"/>
        <v>8</v>
      </c>
      <c r="Y2617" s="290"/>
      <c r="Z2617" s="291">
        <f t="shared" si="288"/>
        <v>117489.60000000001</v>
      </c>
      <c r="AA2617" s="294">
        <f>VLOOKUP(G2617,Ma_KH!$A:$R,14,0)</f>
        <v>60</v>
      </c>
    </row>
    <row r="2618" spans="1:27" x14ac:dyDescent="0.25">
      <c r="A2618" s="280">
        <v>46046</v>
      </c>
      <c r="B2618" s="281">
        <v>4183607802</v>
      </c>
      <c r="C2618" s="328" t="s">
        <v>15180</v>
      </c>
      <c r="D2618" s="280">
        <v>46057</v>
      </c>
      <c r="E2618" s="219"/>
      <c r="F2618" s="218"/>
      <c r="G2618" s="268" t="s">
        <v>15459</v>
      </c>
      <c r="H2618" s="219"/>
      <c r="I2618" s="217" t="s">
        <v>15674</v>
      </c>
      <c r="J2618" s="217" t="s">
        <v>7228</v>
      </c>
      <c r="K2618" s="217" t="s">
        <v>32</v>
      </c>
      <c r="L2618" s="215" t="str">
        <f>VLOOKUP($K2618,[1]TONG_SL!$A$1:$D$65536,2,0)</f>
        <v>Giò Tai Lưỡi Xào 250g</v>
      </c>
      <c r="M2618" s="247"/>
      <c r="N2618" s="215" t="str">
        <f t="shared" si="289"/>
        <v>K-C6</v>
      </c>
      <c r="O2618" s="222"/>
      <c r="P2618" s="222"/>
      <c r="Q2618" s="215" t="str">
        <f>VLOOKUP(K2618,TONG_SL!$A:$D,3,0)</f>
        <v>Túi</v>
      </c>
      <c r="R2618" s="223">
        <v>3</v>
      </c>
      <c r="S2618" s="290"/>
      <c r="T2618" s="290">
        <f>VLOOKUP(VLOOKUP(G2618,Ma_KH!$A:$R,18,0)&amp;K2618,Gia_MB!$A:$F,6,0)</f>
        <v>50182</v>
      </c>
      <c r="U2618" s="291">
        <f t="shared" si="285"/>
        <v>150546</v>
      </c>
      <c r="V2618" s="290"/>
      <c r="W2618" s="292">
        <f t="shared" si="286"/>
        <v>0</v>
      </c>
      <c r="X2618" s="293" t="str">
        <f t="shared" si="287"/>
        <v>8</v>
      </c>
      <c r="Y2618" s="290"/>
      <c r="Z2618" s="291">
        <f t="shared" si="288"/>
        <v>12043.68</v>
      </c>
      <c r="AA2618" s="294">
        <f>VLOOKUP(G2618,Ma_KH!$A:$R,14,0)</f>
        <v>60</v>
      </c>
    </row>
    <row r="2619" spans="1:27" x14ac:dyDescent="0.25">
      <c r="A2619" s="280">
        <v>46046</v>
      </c>
      <c r="B2619" s="281">
        <v>4183607802</v>
      </c>
      <c r="C2619" s="328" t="s">
        <v>15180</v>
      </c>
      <c r="D2619" s="280">
        <v>46057</v>
      </c>
      <c r="E2619" s="219"/>
      <c r="F2619" s="218"/>
      <c r="G2619" s="268" t="s">
        <v>15459</v>
      </c>
      <c r="H2619" s="219"/>
      <c r="I2619" s="217" t="s">
        <v>15674</v>
      </c>
      <c r="J2619" s="217" t="s">
        <v>7228</v>
      </c>
      <c r="K2619" s="217" t="s">
        <v>30</v>
      </c>
      <c r="L2619" s="215" t="str">
        <f>VLOOKUP($K2619,[1]TONG_SL!$A$1:$D$65536,2,0)</f>
        <v>Gà muối 500g</v>
      </c>
      <c r="M2619" s="247"/>
      <c r="N2619" s="215" t="str">
        <f t="shared" si="289"/>
        <v>K-C6</v>
      </c>
      <c r="O2619" s="222"/>
      <c r="P2619" s="222"/>
      <c r="Q2619" s="215" t="str">
        <f>VLOOKUP(K2619,TONG_SL!$A:$D,3,0)</f>
        <v>Túi</v>
      </c>
      <c r="R2619" s="223">
        <v>41</v>
      </c>
      <c r="S2619" s="290"/>
      <c r="T2619" s="290">
        <f>VLOOKUP(VLOOKUP(G2619,Ma_KH!$A:$R,18,0)&amp;K2619,Gia_MB!$A:$F,6,0)</f>
        <v>116611</v>
      </c>
      <c r="U2619" s="291">
        <f t="shared" si="285"/>
        <v>4781051</v>
      </c>
      <c r="V2619" s="290"/>
      <c r="W2619" s="292">
        <f t="shared" si="286"/>
        <v>0</v>
      </c>
      <c r="X2619" s="293" t="str">
        <f t="shared" si="287"/>
        <v>8</v>
      </c>
      <c r="Y2619" s="290"/>
      <c r="Z2619" s="291">
        <f t="shared" si="288"/>
        <v>382484.08</v>
      </c>
      <c r="AA2619" s="294">
        <f>VLOOKUP(G2619,Ma_KH!$A:$R,14,0)</f>
        <v>60</v>
      </c>
    </row>
    <row r="2620" spans="1:27" x14ac:dyDescent="0.25">
      <c r="A2620" s="216">
        <v>46046</v>
      </c>
      <c r="B2620" s="217">
        <v>4183607880</v>
      </c>
      <c r="C2620" s="218" t="s">
        <v>15180</v>
      </c>
      <c r="D2620" s="216">
        <v>46057</v>
      </c>
      <c r="E2620" s="219"/>
      <c r="F2620" s="218"/>
      <c r="G2620" s="268" t="s">
        <v>15459</v>
      </c>
      <c r="H2620" s="219"/>
      <c r="I2620" s="217" t="s">
        <v>15675</v>
      </c>
      <c r="J2620" s="217" t="s">
        <v>7228</v>
      </c>
      <c r="K2620" s="217" t="s">
        <v>27</v>
      </c>
      <c r="L2620" s="215" t="str">
        <f>VLOOKUP($K2620,[1]TONG_SL!$A$1:$D$65536,2,0)</f>
        <v>Chân giò heo muối 300g</v>
      </c>
      <c r="M2620" s="247"/>
      <c r="N2620" s="215" t="str">
        <f t="shared" si="289"/>
        <v>K-C6</v>
      </c>
      <c r="O2620" s="222"/>
      <c r="P2620" s="222"/>
      <c r="Q2620" s="215" t="str">
        <f>VLOOKUP(K2620,TONG_SL!$A:$D,3,0)</f>
        <v>Túi</v>
      </c>
      <c r="R2620" s="223">
        <v>10</v>
      </c>
      <c r="S2620" s="290"/>
      <c r="T2620" s="290">
        <f>VLOOKUP(VLOOKUP(G2620,Ma_KH!$A:$R,18,0)&amp;K2620,Gia_MB!$A:$F,6,0)</f>
        <v>73431</v>
      </c>
      <c r="U2620" s="291">
        <f t="shared" si="285"/>
        <v>734310</v>
      </c>
      <c r="V2620" s="290"/>
      <c r="W2620" s="292">
        <f t="shared" si="286"/>
        <v>0</v>
      </c>
      <c r="X2620" s="293" t="str">
        <f t="shared" si="287"/>
        <v>8</v>
      </c>
      <c r="Y2620" s="290"/>
      <c r="Z2620" s="291">
        <f t="shared" si="288"/>
        <v>58744.800000000003</v>
      </c>
      <c r="AA2620" s="294">
        <f>VLOOKUP(G2620,Ma_KH!$A:$R,14,0)</f>
        <v>60</v>
      </c>
    </row>
    <row r="2621" spans="1:27" x14ac:dyDescent="0.25">
      <c r="A2621" s="216">
        <v>46046</v>
      </c>
      <c r="B2621" s="217">
        <v>4183607880</v>
      </c>
      <c r="C2621" s="218" t="s">
        <v>15180</v>
      </c>
      <c r="D2621" s="216">
        <v>46057</v>
      </c>
      <c r="E2621" s="219"/>
      <c r="F2621" s="218"/>
      <c r="G2621" s="268" t="s">
        <v>15459</v>
      </c>
      <c r="H2621" s="219"/>
      <c r="I2621" s="217" t="s">
        <v>15675</v>
      </c>
      <c r="J2621" s="217" t="s">
        <v>7228</v>
      </c>
      <c r="K2621" s="217" t="s">
        <v>32</v>
      </c>
      <c r="L2621" s="215" t="str">
        <f>VLOOKUP($K2621,[1]TONG_SL!$A$1:$D$65536,2,0)</f>
        <v>Giò Tai Lưỡi Xào 250g</v>
      </c>
      <c r="M2621" s="247"/>
      <c r="N2621" s="215" t="str">
        <f t="shared" si="289"/>
        <v>K-C6</v>
      </c>
      <c r="O2621" s="222"/>
      <c r="P2621" s="222"/>
      <c r="Q2621" s="215" t="str">
        <f>VLOOKUP(K2621,TONG_SL!$A:$D,3,0)</f>
        <v>Túi</v>
      </c>
      <c r="R2621" s="223">
        <v>8</v>
      </c>
      <c r="S2621" s="290"/>
      <c r="T2621" s="290">
        <f>VLOOKUP(VLOOKUP(G2621,Ma_KH!$A:$R,18,0)&amp;K2621,Gia_MB!$A:$F,6,0)</f>
        <v>50182</v>
      </c>
      <c r="U2621" s="291">
        <f t="shared" si="285"/>
        <v>401456</v>
      </c>
      <c r="V2621" s="290"/>
      <c r="W2621" s="292">
        <f t="shared" si="286"/>
        <v>0</v>
      </c>
      <c r="X2621" s="293" t="str">
        <f t="shared" si="287"/>
        <v>8</v>
      </c>
      <c r="Y2621" s="290"/>
      <c r="Z2621" s="291">
        <f t="shared" si="288"/>
        <v>32116.48</v>
      </c>
      <c r="AA2621" s="294">
        <f>VLOOKUP(G2621,Ma_KH!$A:$R,14,0)</f>
        <v>60</v>
      </c>
    </row>
    <row r="2622" spans="1:27" x14ac:dyDescent="0.25">
      <c r="A2622" s="216">
        <v>46046</v>
      </c>
      <c r="B2622" s="217">
        <v>4183607880</v>
      </c>
      <c r="C2622" s="218" t="s">
        <v>15180</v>
      </c>
      <c r="D2622" s="216">
        <v>46057</v>
      </c>
      <c r="E2622" s="219"/>
      <c r="F2622" s="218"/>
      <c r="G2622" s="268" t="s">
        <v>15459</v>
      </c>
      <c r="H2622" s="219"/>
      <c r="I2622" s="217" t="s">
        <v>15675</v>
      </c>
      <c r="J2622" s="217" t="s">
        <v>7228</v>
      </c>
      <c r="K2622" s="217" t="s">
        <v>30</v>
      </c>
      <c r="L2622" s="215" t="str">
        <f>VLOOKUP($K2622,[1]TONG_SL!$A$1:$D$65536,2,0)</f>
        <v>Gà muối 500g</v>
      </c>
      <c r="M2622" s="247"/>
      <c r="N2622" s="215" t="str">
        <f t="shared" si="289"/>
        <v>K-C6</v>
      </c>
      <c r="O2622" s="222"/>
      <c r="P2622" s="222"/>
      <c r="Q2622" s="215" t="str">
        <f>VLOOKUP(K2622,TONG_SL!$A:$D,3,0)</f>
        <v>Túi</v>
      </c>
      <c r="R2622" s="223">
        <v>35</v>
      </c>
      <c r="S2622" s="290"/>
      <c r="T2622" s="290">
        <f>VLOOKUP(VLOOKUP(G2622,Ma_KH!$A:$R,18,0)&amp;K2622,Gia_MB!$A:$F,6,0)</f>
        <v>116611</v>
      </c>
      <c r="U2622" s="291">
        <f t="shared" si="285"/>
        <v>4081385</v>
      </c>
      <c r="V2622" s="290"/>
      <c r="W2622" s="292">
        <f t="shared" si="286"/>
        <v>0</v>
      </c>
      <c r="X2622" s="293" t="str">
        <f t="shared" si="287"/>
        <v>8</v>
      </c>
      <c r="Y2622" s="290"/>
      <c r="Z2622" s="291">
        <f t="shared" si="288"/>
        <v>326510.8</v>
      </c>
      <c r="AA2622" s="294">
        <f>VLOOKUP(G2622,Ma_KH!$A:$R,14,0)</f>
        <v>60</v>
      </c>
    </row>
    <row r="2623" spans="1:27" x14ac:dyDescent="0.25">
      <c r="A2623" s="280">
        <v>46047</v>
      </c>
      <c r="B2623" s="281">
        <v>4183612955</v>
      </c>
      <c r="C2623" s="328" t="s">
        <v>15180</v>
      </c>
      <c r="D2623" s="280">
        <v>46057</v>
      </c>
      <c r="E2623" s="219"/>
      <c r="F2623" s="218"/>
      <c r="G2623" s="268" t="s">
        <v>15528</v>
      </c>
      <c r="H2623" s="219"/>
      <c r="I2623" s="217" t="s">
        <v>15676</v>
      </c>
      <c r="J2623" s="217" t="s">
        <v>7228</v>
      </c>
      <c r="K2623" s="217" t="s">
        <v>48</v>
      </c>
      <c r="L2623" s="215" t="str">
        <f>VLOOKUP($K2623,[1]TONG_SL!$A$1:$D$65536,2,0)</f>
        <v>Mọc Nấm Hương 250g</v>
      </c>
      <c r="M2623" s="247"/>
      <c r="N2623" s="215" t="str">
        <f t="shared" si="289"/>
        <v>K-C6</v>
      </c>
      <c r="O2623" s="222"/>
      <c r="P2623" s="222"/>
      <c r="Q2623" s="215" t="str">
        <f>VLOOKUP(K2623,TONG_SL!$A:$D,3,0)</f>
        <v>Túi</v>
      </c>
      <c r="R2623" s="223">
        <v>16</v>
      </c>
      <c r="S2623" s="290"/>
      <c r="T2623" s="290">
        <f>VLOOKUP(VLOOKUP(G2623,Ma_KH!$A:$R,18,0)&amp;K2623,Gia_MB!$A:$F,6,0)</f>
        <v>46000</v>
      </c>
      <c r="U2623" s="291">
        <f t="shared" si="285"/>
        <v>736000</v>
      </c>
      <c r="V2623" s="290"/>
      <c r="W2623" s="292">
        <f t="shared" si="286"/>
        <v>0</v>
      </c>
      <c r="X2623" s="293" t="str">
        <f t="shared" si="287"/>
        <v>8</v>
      </c>
      <c r="Y2623" s="290"/>
      <c r="Z2623" s="291">
        <f t="shared" si="288"/>
        <v>58880</v>
      </c>
      <c r="AA2623" s="294">
        <f>VLOOKUP(G2623,Ma_KH!$A:$R,14,0)</f>
        <v>60</v>
      </c>
    </row>
    <row r="2624" spans="1:27" x14ac:dyDescent="0.25">
      <c r="A2624" s="280">
        <v>46047</v>
      </c>
      <c r="B2624" s="281">
        <v>4183612955</v>
      </c>
      <c r="C2624" s="328" t="s">
        <v>15180</v>
      </c>
      <c r="D2624" s="280">
        <v>46057</v>
      </c>
      <c r="E2624" s="219"/>
      <c r="F2624" s="218"/>
      <c r="G2624" s="268" t="s">
        <v>15528</v>
      </c>
      <c r="H2624" s="219"/>
      <c r="I2624" s="217" t="s">
        <v>15676</v>
      </c>
      <c r="J2624" s="217" t="s">
        <v>7228</v>
      </c>
      <c r="K2624" s="217" t="s">
        <v>32</v>
      </c>
      <c r="L2624" s="215" t="str">
        <f>VLOOKUP($K2624,[1]TONG_SL!$A$1:$D$65536,2,0)</f>
        <v>Giò Tai Lưỡi Xào 250g</v>
      </c>
      <c r="M2624" s="247"/>
      <c r="N2624" s="215" t="str">
        <f t="shared" si="289"/>
        <v>K-C6</v>
      </c>
      <c r="O2624" s="222"/>
      <c r="P2624" s="222"/>
      <c r="Q2624" s="215" t="str">
        <f>VLOOKUP(K2624,TONG_SL!$A:$D,3,0)</f>
        <v>Túi</v>
      </c>
      <c r="R2624" s="223">
        <v>16</v>
      </c>
      <c r="S2624" s="290"/>
      <c r="T2624" s="290">
        <f>VLOOKUP(VLOOKUP(G2624,Ma_KH!$A:$R,18,0)&amp;K2624,Gia_MB!$A:$F,6,0)</f>
        <v>50182</v>
      </c>
      <c r="U2624" s="291">
        <f t="shared" ref="U2624:U2687" si="290">T2624*R2624</f>
        <v>802912</v>
      </c>
      <c r="V2624" s="290"/>
      <c r="W2624" s="292">
        <f t="shared" ref="W2624:W2687" si="291">U2624*V2624</f>
        <v>0</v>
      </c>
      <c r="X2624" s="293" t="str">
        <f t="shared" ref="X2624:X2687" si="292">IF(B2624&lt;&gt;"","8","0")</f>
        <v>8</v>
      </c>
      <c r="Y2624" s="290"/>
      <c r="Z2624" s="291">
        <f t="shared" ref="Z2624:Z2687" si="293">U2624*X2624%</f>
        <v>64232.959999999999</v>
      </c>
      <c r="AA2624" s="294">
        <f>VLOOKUP(G2624,Ma_KH!$A:$R,14,0)</f>
        <v>60</v>
      </c>
    </row>
    <row r="2625" spans="1:27" x14ac:dyDescent="0.25">
      <c r="A2625" s="280">
        <v>46047</v>
      </c>
      <c r="B2625" s="281">
        <v>4183612955</v>
      </c>
      <c r="C2625" s="328" t="s">
        <v>15180</v>
      </c>
      <c r="D2625" s="280">
        <v>46057</v>
      </c>
      <c r="E2625" s="219"/>
      <c r="F2625" s="218"/>
      <c r="G2625" s="268" t="s">
        <v>15528</v>
      </c>
      <c r="H2625" s="219"/>
      <c r="I2625" s="217" t="s">
        <v>15676</v>
      </c>
      <c r="J2625" s="217" t="s">
        <v>7228</v>
      </c>
      <c r="K2625" s="217" t="s">
        <v>30</v>
      </c>
      <c r="L2625" s="215" t="str">
        <f>VLOOKUP($K2625,[1]TONG_SL!$A$1:$D$65536,2,0)</f>
        <v>Gà muối 500g</v>
      </c>
      <c r="M2625" s="247"/>
      <c r="N2625" s="215" t="str">
        <f t="shared" si="289"/>
        <v>K-C6</v>
      </c>
      <c r="O2625" s="222"/>
      <c r="P2625" s="222"/>
      <c r="Q2625" s="215" t="str">
        <f>VLOOKUP(K2625,TONG_SL!$A:$D,3,0)</f>
        <v>Túi</v>
      </c>
      <c r="R2625" s="223">
        <v>15</v>
      </c>
      <c r="S2625" s="290"/>
      <c r="T2625" s="290">
        <f>VLOOKUP(VLOOKUP(G2625,Ma_KH!$A:$R,18,0)&amp;K2625,Gia_MB!$A:$F,6,0)</f>
        <v>116611</v>
      </c>
      <c r="U2625" s="291">
        <f t="shared" si="290"/>
        <v>1749165</v>
      </c>
      <c r="V2625" s="290"/>
      <c r="W2625" s="292">
        <f t="shared" si="291"/>
        <v>0</v>
      </c>
      <c r="X2625" s="293" t="str">
        <f t="shared" si="292"/>
        <v>8</v>
      </c>
      <c r="Y2625" s="290"/>
      <c r="Z2625" s="291">
        <f t="shared" si="293"/>
        <v>139933.20000000001</v>
      </c>
      <c r="AA2625" s="294">
        <f>VLOOKUP(G2625,Ma_KH!$A:$R,14,0)</f>
        <v>60</v>
      </c>
    </row>
    <row r="2626" spans="1:27" x14ac:dyDescent="0.25">
      <c r="A2626" s="280">
        <v>46047</v>
      </c>
      <c r="B2626" s="281">
        <v>4183612955</v>
      </c>
      <c r="C2626" s="328" t="s">
        <v>15180</v>
      </c>
      <c r="D2626" s="280">
        <v>46057</v>
      </c>
      <c r="E2626" s="219"/>
      <c r="F2626" s="218"/>
      <c r="G2626" s="268" t="s">
        <v>15528</v>
      </c>
      <c r="H2626" s="219"/>
      <c r="I2626" s="217" t="s">
        <v>15676</v>
      </c>
      <c r="J2626" s="217" t="s">
        <v>7228</v>
      </c>
      <c r="K2626" s="217" t="s">
        <v>27</v>
      </c>
      <c r="L2626" s="215" t="str">
        <f>VLOOKUP($K2626,[1]TONG_SL!$A$1:$D$65536,2,0)</f>
        <v>Chân giò heo muối 300g</v>
      </c>
      <c r="M2626" s="247"/>
      <c r="N2626" s="215" t="str">
        <f t="shared" si="289"/>
        <v>K-C6</v>
      </c>
      <c r="O2626" s="222"/>
      <c r="P2626" s="222"/>
      <c r="Q2626" s="215" t="str">
        <f>VLOOKUP(K2626,TONG_SL!$A:$D,3,0)</f>
        <v>Túi</v>
      </c>
      <c r="R2626" s="223">
        <v>30</v>
      </c>
      <c r="S2626" s="290"/>
      <c r="T2626" s="290">
        <f>VLOOKUP(VLOOKUP(G2626,Ma_KH!$A:$R,18,0)&amp;K2626,Gia_MB!$A:$F,6,0)</f>
        <v>73431</v>
      </c>
      <c r="U2626" s="291">
        <f t="shared" si="290"/>
        <v>2202930</v>
      </c>
      <c r="V2626" s="290"/>
      <c r="W2626" s="292">
        <f t="shared" si="291"/>
        <v>0</v>
      </c>
      <c r="X2626" s="293" t="str">
        <f t="shared" si="292"/>
        <v>8</v>
      </c>
      <c r="Y2626" s="290"/>
      <c r="Z2626" s="291">
        <f t="shared" si="293"/>
        <v>176234.4</v>
      </c>
      <c r="AA2626" s="294">
        <f>VLOOKUP(G2626,Ma_KH!$A:$R,14,0)</f>
        <v>60</v>
      </c>
    </row>
    <row r="2627" spans="1:27" x14ac:dyDescent="0.25">
      <c r="A2627" s="280">
        <v>46047</v>
      </c>
      <c r="B2627" s="281">
        <v>4183612955</v>
      </c>
      <c r="C2627" s="328" t="s">
        <v>15180</v>
      </c>
      <c r="D2627" s="280">
        <v>46057</v>
      </c>
      <c r="E2627" s="219"/>
      <c r="F2627" s="218"/>
      <c r="G2627" s="268" t="s">
        <v>15528</v>
      </c>
      <c r="H2627" s="219"/>
      <c r="I2627" s="217" t="s">
        <v>15676</v>
      </c>
      <c r="J2627" s="217" t="s">
        <v>7228</v>
      </c>
      <c r="K2627" s="217" t="s">
        <v>15450</v>
      </c>
      <c r="L2627" s="215" t="str">
        <f>VLOOKUP($K2627,[1]TONG_SL!$A$1:$D$65536,2,0)</f>
        <v>Giò sụn gà 250g</v>
      </c>
      <c r="M2627" s="247"/>
      <c r="N2627" s="215" t="str">
        <f t="shared" si="289"/>
        <v>K-C6</v>
      </c>
      <c r="O2627" s="222"/>
      <c r="P2627" s="222"/>
      <c r="Q2627" s="215" t="str">
        <f>VLOOKUP(K2627,TONG_SL!$A:$D,3,0)</f>
        <v>Túi</v>
      </c>
      <c r="R2627" s="223">
        <v>8</v>
      </c>
      <c r="S2627" s="290"/>
      <c r="T2627" s="290">
        <f>VLOOKUP(VLOOKUP(G2627,Ma_KH!$A:$R,18,0)&amp;K2627,Gia_MB!$A:$F,6,0)</f>
        <v>50400</v>
      </c>
      <c r="U2627" s="291">
        <f t="shared" si="290"/>
        <v>403200</v>
      </c>
      <c r="V2627" s="290"/>
      <c r="W2627" s="292">
        <f t="shared" si="291"/>
        <v>0</v>
      </c>
      <c r="X2627" s="293" t="str">
        <f t="shared" si="292"/>
        <v>8</v>
      </c>
      <c r="Y2627" s="290"/>
      <c r="Z2627" s="291">
        <f t="shared" si="293"/>
        <v>32256</v>
      </c>
      <c r="AA2627" s="294">
        <f>VLOOKUP(G2627,Ma_KH!$A:$R,14,0)</f>
        <v>60</v>
      </c>
    </row>
    <row r="2628" spans="1:27" x14ac:dyDescent="0.25">
      <c r="A2628" s="280">
        <v>46047</v>
      </c>
      <c r="B2628" s="281">
        <v>4183612955</v>
      </c>
      <c r="C2628" s="328" t="s">
        <v>15180</v>
      </c>
      <c r="D2628" s="280">
        <v>46057</v>
      </c>
      <c r="E2628" s="219"/>
      <c r="F2628" s="218"/>
      <c r="G2628" s="268" t="s">
        <v>15528</v>
      </c>
      <c r="H2628" s="219"/>
      <c r="I2628" s="217" t="s">
        <v>15676</v>
      </c>
      <c r="J2628" s="217" t="s">
        <v>7228</v>
      </c>
      <c r="K2628" s="217" t="s">
        <v>15451</v>
      </c>
      <c r="L2628" s="215" t="str">
        <f>VLOOKUP($K2628,[1]TONG_SL!$A$1:$D$65536,2,0)</f>
        <v>Giò lụa cây 250g</v>
      </c>
      <c r="M2628" s="247"/>
      <c r="N2628" s="215" t="str">
        <f t="shared" si="289"/>
        <v>K-C6</v>
      </c>
      <c r="O2628" s="222"/>
      <c r="P2628" s="222"/>
      <c r="Q2628" s="215" t="str">
        <f>VLOOKUP(K2628,TONG_SL!$A:$D,3,0)</f>
        <v>Túi</v>
      </c>
      <c r="R2628" s="223">
        <v>3</v>
      </c>
      <c r="S2628" s="290"/>
      <c r="T2628" s="290">
        <f>VLOOKUP(VLOOKUP(G2628,Ma_KH!$A:$R,18,0)&amp;K2628,Gia_MB!$A:$F,6,0)</f>
        <v>49500</v>
      </c>
      <c r="U2628" s="291">
        <f t="shared" si="290"/>
        <v>148500</v>
      </c>
      <c r="V2628" s="290"/>
      <c r="W2628" s="292">
        <f t="shared" si="291"/>
        <v>0</v>
      </c>
      <c r="X2628" s="293" t="str">
        <f t="shared" si="292"/>
        <v>8</v>
      </c>
      <c r="Y2628" s="290"/>
      <c r="Z2628" s="291">
        <f t="shared" si="293"/>
        <v>11880</v>
      </c>
      <c r="AA2628" s="294">
        <f>VLOOKUP(G2628,Ma_KH!$A:$R,14,0)</f>
        <v>60</v>
      </c>
    </row>
    <row r="2629" spans="1:27" x14ac:dyDescent="0.25">
      <c r="A2629" s="216">
        <v>46047</v>
      </c>
      <c r="B2629" s="217">
        <v>4183612829</v>
      </c>
      <c r="C2629" s="218" t="s">
        <v>15180</v>
      </c>
      <c r="D2629" s="216">
        <v>46057</v>
      </c>
      <c r="E2629" s="219"/>
      <c r="F2629" s="218"/>
      <c r="G2629" s="268" t="s">
        <v>15528</v>
      </c>
      <c r="H2629" s="219"/>
      <c r="I2629" s="217" t="s">
        <v>15677</v>
      </c>
      <c r="J2629" s="217" t="s">
        <v>7228</v>
      </c>
      <c r="K2629" s="217" t="s">
        <v>27</v>
      </c>
      <c r="L2629" s="215" t="str">
        <f>VLOOKUP($K2629,[1]TONG_SL!$A$1:$D$65536,2,0)</f>
        <v>Chân giò heo muối 300g</v>
      </c>
      <c r="M2629" s="247"/>
      <c r="N2629" s="215" t="str">
        <f t="shared" si="289"/>
        <v>K-C6</v>
      </c>
      <c r="O2629" s="222"/>
      <c r="P2629" s="222"/>
      <c r="Q2629" s="215" t="str">
        <f>VLOOKUP(K2629,TONG_SL!$A:$D,3,0)</f>
        <v>Túi</v>
      </c>
      <c r="R2629" s="223">
        <v>25</v>
      </c>
      <c r="S2629" s="290"/>
      <c r="T2629" s="290">
        <f>VLOOKUP(VLOOKUP(G2629,Ma_KH!$A:$R,18,0)&amp;K2629,Gia_MB!$A:$F,6,0)</f>
        <v>73431</v>
      </c>
      <c r="U2629" s="291">
        <f t="shared" si="290"/>
        <v>1835775</v>
      </c>
      <c r="V2629" s="290"/>
      <c r="W2629" s="292">
        <f t="shared" si="291"/>
        <v>0</v>
      </c>
      <c r="X2629" s="293" t="str">
        <f t="shared" si="292"/>
        <v>8</v>
      </c>
      <c r="Y2629" s="290"/>
      <c r="Z2629" s="291">
        <f t="shared" si="293"/>
        <v>146862</v>
      </c>
      <c r="AA2629" s="294">
        <f>VLOOKUP(G2629,Ma_KH!$A:$R,14,0)</f>
        <v>60</v>
      </c>
    </row>
    <row r="2630" spans="1:27" x14ac:dyDescent="0.25">
      <c r="A2630" s="280">
        <v>46047</v>
      </c>
      <c r="B2630" s="281">
        <v>4183612829</v>
      </c>
      <c r="C2630" s="328" t="s">
        <v>15180</v>
      </c>
      <c r="D2630" s="280">
        <v>46057</v>
      </c>
      <c r="E2630" s="219"/>
      <c r="F2630" s="218"/>
      <c r="G2630" s="268" t="s">
        <v>15528</v>
      </c>
      <c r="H2630" s="219"/>
      <c r="I2630" s="217" t="s">
        <v>15677</v>
      </c>
      <c r="J2630" s="217" t="s">
        <v>7228</v>
      </c>
      <c r="K2630" s="217" t="s">
        <v>48</v>
      </c>
      <c r="L2630" s="215" t="str">
        <f>VLOOKUP($K2630,[1]TONG_SL!$A$1:$D$65536,2,0)</f>
        <v>Mọc Nấm Hương 250g</v>
      </c>
      <c r="M2630" s="247"/>
      <c r="N2630" s="215" t="str">
        <f t="shared" si="289"/>
        <v>K-C6</v>
      </c>
      <c r="O2630" s="222"/>
      <c r="P2630" s="222"/>
      <c r="Q2630" s="215" t="str">
        <f>VLOOKUP(K2630,TONG_SL!$A:$D,3,0)</f>
        <v>Túi</v>
      </c>
      <c r="R2630" s="223">
        <v>6</v>
      </c>
      <c r="S2630" s="290"/>
      <c r="T2630" s="290">
        <f>VLOOKUP(VLOOKUP(G2630,Ma_KH!$A:$R,18,0)&amp;K2630,Gia_MB!$A:$F,6,0)</f>
        <v>46000</v>
      </c>
      <c r="U2630" s="291">
        <f t="shared" si="290"/>
        <v>276000</v>
      </c>
      <c r="V2630" s="290"/>
      <c r="W2630" s="292">
        <f t="shared" si="291"/>
        <v>0</v>
      </c>
      <c r="X2630" s="293" t="str">
        <f t="shared" si="292"/>
        <v>8</v>
      </c>
      <c r="Y2630" s="290"/>
      <c r="Z2630" s="291">
        <f t="shared" si="293"/>
        <v>22080</v>
      </c>
      <c r="AA2630" s="294">
        <f>VLOOKUP(G2630,Ma_KH!$A:$R,14,0)</f>
        <v>60</v>
      </c>
    </row>
    <row r="2631" spans="1:27" x14ac:dyDescent="0.25">
      <c r="A2631" s="280">
        <v>46047</v>
      </c>
      <c r="B2631" s="281">
        <v>4183612829</v>
      </c>
      <c r="C2631" s="328" t="s">
        <v>15180</v>
      </c>
      <c r="D2631" s="280">
        <v>46057</v>
      </c>
      <c r="E2631" s="219"/>
      <c r="F2631" s="218"/>
      <c r="G2631" s="268" t="s">
        <v>15528</v>
      </c>
      <c r="H2631" s="219"/>
      <c r="I2631" s="217" t="s">
        <v>15677</v>
      </c>
      <c r="J2631" s="217" t="s">
        <v>7228</v>
      </c>
      <c r="K2631" s="217" t="s">
        <v>32</v>
      </c>
      <c r="L2631" s="215" t="str">
        <f>VLOOKUP($K2631,[1]TONG_SL!$A$1:$D$65536,2,0)</f>
        <v>Giò Tai Lưỡi Xào 250g</v>
      </c>
      <c r="M2631" s="247"/>
      <c r="N2631" s="215" t="str">
        <f t="shared" si="289"/>
        <v>K-C6</v>
      </c>
      <c r="O2631" s="222"/>
      <c r="P2631" s="222"/>
      <c r="Q2631" s="215" t="str">
        <f>VLOOKUP(K2631,TONG_SL!$A:$D,3,0)</f>
        <v>Túi</v>
      </c>
      <c r="R2631" s="223">
        <v>6</v>
      </c>
      <c r="S2631" s="290"/>
      <c r="T2631" s="290">
        <f>VLOOKUP(VLOOKUP(G2631,Ma_KH!$A:$R,18,0)&amp;K2631,Gia_MB!$A:$F,6,0)</f>
        <v>50182</v>
      </c>
      <c r="U2631" s="291">
        <f t="shared" si="290"/>
        <v>301092</v>
      </c>
      <c r="V2631" s="290"/>
      <c r="W2631" s="292">
        <f t="shared" si="291"/>
        <v>0</v>
      </c>
      <c r="X2631" s="293" t="str">
        <f t="shared" si="292"/>
        <v>8</v>
      </c>
      <c r="Y2631" s="290"/>
      <c r="Z2631" s="291">
        <f t="shared" si="293"/>
        <v>24087.360000000001</v>
      </c>
      <c r="AA2631" s="294">
        <f>VLOOKUP(G2631,Ma_KH!$A:$R,14,0)</f>
        <v>60</v>
      </c>
    </row>
    <row r="2632" spans="1:27" x14ac:dyDescent="0.25">
      <c r="A2632" s="280">
        <v>46047</v>
      </c>
      <c r="B2632" s="281">
        <v>4183612829</v>
      </c>
      <c r="C2632" s="328" t="s">
        <v>15180</v>
      </c>
      <c r="D2632" s="280">
        <v>46057</v>
      </c>
      <c r="E2632" s="219"/>
      <c r="F2632" s="218"/>
      <c r="G2632" s="268" t="s">
        <v>15528</v>
      </c>
      <c r="H2632" s="219"/>
      <c r="I2632" s="217" t="s">
        <v>15677</v>
      </c>
      <c r="J2632" s="217" t="s">
        <v>7228</v>
      </c>
      <c r="K2632" s="217" t="s">
        <v>30</v>
      </c>
      <c r="L2632" s="215" t="str">
        <f>VLOOKUP($K2632,[1]TONG_SL!$A$1:$D$65536,2,0)</f>
        <v>Gà muối 500g</v>
      </c>
      <c r="M2632" s="247"/>
      <c r="N2632" s="215" t="str">
        <f t="shared" si="289"/>
        <v>K-C6</v>
      </c>
      <c r="O2632" s="222"/>
      <c r="P2632" s="222"/>
      <c r="Q2632" s="215" t="str">
        <f>VLOOKUP(K2632,TONG_SL!$A:$D,3,0)</f>
        <v>Túi</v>
      </c>
      <c r="R2632" s="223">
        <v>15</v>
      </c>
      <c r="S2632" s="290"/>
      <c r="T2632" s="290">
        <f>VLOOKUP(VLOOKUP(G2632,Ma_KH!$A:$R,18,0)&amp;K2632,Gia_MB!$A:$F,6,0)</f>
        <v>116611</v>
      </c>
      <c r="U2632" s="291">
        <f t="shared" si="290"/>
        <v>1749165</v>
      </c>
      <c r="V2632" s="290"/>
      <c r="W2632" s="292">
        <f t="shared" si="291"/>
        <v>0</v>
      </c>
      <c r="X2632" s="293" t="str">
        <f t="shared" si="292"/>
        <v>8</v>
      </c>
      <c r="Y2632" s="290"/>
      <c r="Z2632" s="291">
        <f t="shared" si="293"/>
        <v>139933.20000000001</v>
      </c>
      <c r="AA2632" s="294">
        <f>VLOOKUP(G2632,Ma_KH!$A:$R,14,0)</f>
        <v>60</v>
      </c>
    </row>
    <row r="2633" spans="1:27" x14ac:dyDescent="0.25">
      <c r="A2633" s="343">
        <v>46047</v>
      </c>
      <c r="B2633" s="344">
        <v>4183611868</v>
      </c>
      <c r="C2633" s="345" t="s">
        <v>15180</v>
      </c>
      <c r="D2633" s="343">
        <v>46057</v>
      </c>
      <c r="E2633" s="219"/>
      <c r="F2633" s="218"/>
      <c r="G2633" s="268" t="s">
        <v>15528</v>
      </c>
      <c r="H2633" s="219"/>
      <c r="I2633" s="217" t="s">
        <v>15678</v>
      </c>
      <c r="J2633" s="217" t="s">
        <v>7228</v>
      </c>
      <c r="K2633" s="217" t="s">
        <v>30</v>
      </c>
      <c r="L2633" s="215" t="str">
        <f>VLOOKUP($K2633,[1]TONG_SL!$A$1:$D$65536,2,0)</f>
        <v>Gà muối 500g</v>
      </c>
      <c r="M2633" s="247"/>
      <c r="N2633" s="215" t="str">
        <f t="shared" si="289"/>
        <v>K-C6</v>
      </c>
      <c r="O2633" s="222"/>
      <c r="P2633" s="222"/>
      <c r="Q2633" s="215" t="str">
        <f>VLOOKUP(K2633,TONG_SL!$A:$D,3,0)</f>
        <v>Túi</v>
      </c>
      <c r="R2633" s="223">
        <v>7</v>
      </c>
      <c r="S2633" s="290"/>
      <c r="T2633" s="290">
        <f>VLOOKUP(VLOOKUP(G2633,Ma_KH!$A:$R,18,0)&amp;K2633,Gia_MB!$A:$F,6,0)</f>
        <v>116611</v>
      </c>
      <c r="U2633" s="291">
        <f t="shared" si="290"/>
        <v>816277</v>
      </c>
      <c r="V2633" s="290"/>
      <c r="W2633" s="292">
        <f t="shared" si="291"/>
        <v>0</v>
      </c>
      <c r="X2633" s="293" t="str">
        <f t="shared" si="292"/>
        <v>8</v>
      </c>
      <c r="Y2633" s="290"/>
      <c r="Z2633" s="291">
        <f t="shared" si="293"/>
        <v>65302.16</v>
      </c>
      <c r="AA2633" s="294">
        <f>VLOOKUP(G2633,Ma_KH!$A:$R,14,0)</f>
        <v>60</v>
      </c>
    </row>
    <row r="2634" spans="1:27" x14ac:dyDescent="0.25">
      <c r="A2634" s="280">
        <v>46047</v>
      </c>
      <c r="B2634" s="281">
        <v>4183611868</v>
      </c>
      <c r="C2634" s="328" t="s">
        <v>15180</v>
      </c>
      <c r="D2634" s="280">
        <v>46057</v>
      </c>
      <c r="E2634" s="219"/>
      <c r="F2634" s="218"/>
      <c r="G2634" s="268" t="s">
        <v>15528</v>
      </c>
      <c r="H2634" s="219"/>
      <c r="I2634" s="217" t="s">
        <v>15678</v>
      </c>
      <c r="J2634" s="217" t="s">
        <v>7228</v>
      </c>
      <c r="K2634" s="217" t="s">
        <v>48</v>
      </c>
      <c r="L2634" s="215" t="str">
        <f>VLOOKUP($K2634,[1]TONG_SL!$A$1:$D$65536,2,0)</f>
        <v>Mọc Nấm Hương 250g</v>
      </c>
      <c r="M2634" s="247"/>
      <c r="N2634" s="215" t="str">
        <f t="shared" si="289"/>
        <v>K-C6</v>
      </c>
      <c r="O2634" s="222"/>
      <c r="P2634" s="222"/>
      <c r="Q2634" s="215" t="str">
        <f>VLOOKUP(K2634,TONG_SL!$A:$D,3,0)</f>
        <v>Túi</v>
      </c>
      <c r="R2634" s="223">
        <v>4</v>
      </c>
      <c r="S2634" s="290"/>
      <c r="T2634" s="290">
        <f>VLOOKUP(VLOOKUP(G2634,Ma_KH!$A:$R,18,0)&amp;K2634,Gia_MB!$A:$F,6,0)</f>
        <v>46000</v>
      </c>
      <c r="U2634" s="291">
        <f t="shared" si="290"/>
        <v>184000</v>
      </c>
      <c r="V2634" s="290"/>
      <c r="W2634" s="292">
        <f t="shared" si="291"/>
        <v>0</v>
      </c>
      <c r="X2634" s="293" t="str">
        <f t="shared" si="292"/>
        <v>8</v>
      </c>
      <c r="Y2634" s="290"/>
      <c r="Z2634" s="291">
        <f t="shared" si="293"/>
        <v>14720</v>
      </c>
      <c r="AA2634" s="294">
        <f>VLOOKUP(G2634,Ma_KH!$A:$R,14,0)</f>
        <v>60</v>
      </c>
    </row>
    <row r="2635" spans="1:27" x14ac:dyDescent="0.25">
      <c r="A2635" s="280">
        <v>46047</v>
      </c>
      <c r="B2635" s="281">
        <v>4183611868</v>
      </c>
      <c r="C2635" s="328" t="s">
        <v>15180</v>
      </c>
      <c r="D2635" s="280">
        <v>46057</v>
      </c>
      <c r="E2635" s="219"/>
      <c r="F2635" s="218"/>
      <c r="G2635" s="268" t="s">
        <v>15528</v>
      </c>
      <c r="H2635" s="219"/>
      <c r="I2635" s="217" t="s">
        <v>15678</v>
      </c>
      <c r="J2635" s="217" t="s">
        <v>7228</v>
      </c>
      <c r="K2635" s="217" t="s">
        <v>27</v>
      </c>
      <c r="L2635" s="215" t="str">
        <f>VLOOKUP($K2635,[1]TONG_SL!$A$1:$D$65536,2,0)</f>
        <v>Chân giò heo muối 300g</v>
      </c>
      <c r="M2635" s="247"/>
      <c r="N2635" s="215" t="str">
        <f t="shared" si="289"/>
        <v>K-C6</v>
      </c>
      <c r="O2635" s="222"/>
      <c r="P2635" s="222"/>
      <c r="Q2635" s="215" t="str">
        <f>VLOOKUP(K2635,TONG_SL!$A:$D,3,0)</f>
        <v>Túi</v>
      </c>
      <c r="R2635" s="223">
        <v>3</v>
      </c>
      <c r="S2635" s="290"/>
      <c r="T2635" s="290">
        <f>VLOOKUP(VLOOKUP(G2635,Ma_KH!$A:$R,18,0)&amp;K2635,Gia_MB!$A:$F,6,0)</f>
        <v>73431</v>
      </c>
      <c r="U2635" s="291">
        <f t="shared" si="290"/>
        <v>220293</v>
      </c>
      <c r="V2635" s="290"/>
      <c r="W2635" s="292">
        <f t="shared" si="291"/>
        <v>0</v>
      </c>
      <c r="X2635" s="293" t="str">
        <f t="shared" si="292"/>
        <v>8</v>
      </c>
      <c r="Y2635" s="290"/>
      <c r="Z2635" s="291">
        <f t="shared" si="293"/>
        <v>17623.439999999999</v>
      </c>
      <c r="AA2635" s="294">
        <f>VLOOKUP(G2635,Ma_KH!$A:$R,14,0)</f>
        <v>60</v>
      </c>
    </row>
    <row r="2636" spans="1:27" x14ac:dyDescent="0.25">
      <c r="A2636" s="280">
        <v>46047</v>
      </c>
      <c r="B2636" s="281">
        <v>4183611868</v>
      </c>
      <c r="C2636" s="328" t="s">
        <v>15180</v>
      </c>
      <c r="D2636" s="280">
        <v>46057</v>
      </c>
      <c r="E2636" s="219"/>
      <c r="F2636" s="218"/>
      <c r="G2636" s="268" t="s">
        <v>15528</v>
      </c>
      <c r="H2636" s="219"/>
      <c r="I2636" s="217" t="s">
        <v>15678</v>
      </c>
      <c r="J2636" s="217" t="s">
        <v>7228</v>
      </c>
      <c r="K2636" s="217" t="s">
        <v>32</v>
      </c>
      <c r="L2636" s="215" t="str">
        <f>VLOOKUP($K2636,[1]TONG_SL!$A$1:$D$65536,2,0)</f>
        <v>Giò Tai Lưỡi Xào 250g</v>
      </c>
      <c r="M2636" s="247"/>
      <c r="N2636" s="215" t="str">
        <f t="shared" si="289"/>
        <v>K-C6</v>
      </c>
      <c r="O2636" s="222"/>
      <c r="P2636" s="222"/>
      <c r="Q2636" s="215" t="str">
        <f>VLOOKUP(K2636,TONG_SL!$A:$D,3,0)</f>
        <v>Túi</v>
      </c>
      <c r="R2636" s="223">
        <v>4</v>
      </c>
      <c r="S2636" s="290"/>
      <c r="T2636" s="290">
        <f>VLOOKUP(VLOOKUP(G2636,Ma_KH!$A:$R,18,0)&amp;K2636,Gia_MB!$A:$F,6,0)</f>
        <v>50182</v>
      </c>
      <c r="U2636" s="291">
        <f t="shared" si="290"/>
        <v>200728</v>
      </c>
      <c r="V2636" s="290"/>
      <c r="W2636" s="292">
        <f t="shared" si="291"/>
        <v>0</v>
      </c>
      <c r="X2636" s="293" t="str">
        <f t="shared" si="292"/>
        <v>8</v>
      </c>
      <c r="Y2636" s="290"/>
      <c r="Z2636" s="291">
        <f t="shared" si="293"/>
        <v>16058.24</v>
      </c>
      <c r="AA2636" s="294">
        <f>VLOOKUP(G2636,Ma_KH!$A:$R,14,0)</f>
        <v>60</v>
      </c>
    </row>
    <row r="2637" spans="1:27" x14ac:dyDescent="0.25">
      <c r="A2637" s="280">
        <v>46047</v>
      </c>
      <c r="B2637" s="281">
        <v>4183611868</v>
      </c>
      <c r="C2637" s="328" t="s">
        <v>15180</v>
      </c>
      <c r="D2637" s="280">
        <v>46057</v>
      </c>
      <c r="E2637" s="219"/>
      <c r="F2637" s="218"/>
      <c r="G2637" s="268" t="s">
        <v>15528</v>
      </c>
      <c r="H2637" s="219"/>
      <c r="I2637" s="217" t="s">
        <v>15678</v>
      </c>
      <c r="J2637" s="217" t="s">
        <v>7228</v>
      </c>
      <c r="K2637" s="217" t="s">
        <v>15450</v>
      </c>
      <c r="L2637" s="215" t="str">
        <f>VLOOKUP($K2637,[1]TONG_SL!$A$1:$D$65536,2,0)</f>
        <v>Giò sụn gà 250g</v>
      </c>
      <c r="M2637" s="247"/>
      <c r="N2637" s="215" t="str">
        <f t="shared" si="289"/>
        <v>K-C6</v>
      </c>
      <c r="O2637" s="222"/>
      <c r="P2637" s="222"/>
      <c r="Q2637" s="215" t="str">
        <f>VLOOKUP(K2637,TONG_SL!$A:$D,3,0)</f>
        <v>Túi</v>
      </c>
      <c r="R2637" s="223">
        <v>4</v>
      </c>
      <c r="S2637" s="290"/>
      <c r="T2637" s="290">
        <f>VLOOKUP(VLOOKUP(G2637,Ma_KH!$A:$R,18,0)&amp;K2637,Gia_MB!$A:$F,6,0)</f>
        <v>50400</v>
      </c>
      <c r="U2637" s="291">
        <f t="shared" si="290"/>
        <v>201600</v>
      </c>
      <c r="V2637" s="290"/>
      <c r="W2637" s="292">
        <f t="shared" si="291"/>
        <v>0</v>
      </c>
      <c r="X2637" s="293" t="str">
        <f t="shared" si="292"/>
        <v>8</v>
      </c>
      <c r="Y2637" s="290"/>
      <c r="Z2637" s="291">
        <f t="shared" si="293"/>
        <v>16128</v>
      </c>
      <c r="AA2637" s="294">
        <f>VLOOKUP(G2637,Ma_KH!$A:$R,14,0)</f>
        <v>60</v>
      </c>
    </row>
    <row r="2638" spans="1:27" x14ac:dyDescent="0.25">
      <c r="A2638" s="216">
        <v>46046</v>
      </c>
      <c r="B2638" s="217">
        <v>4183608025</v>
      </c>
      <c r="C2638" s="218" t="s">
        <v>15180</v>
      </c>
      <c r="D2638" s="216">
        <v>46057</v>
      </c>
      <c r="E2638" s="219"/>
      <c r="F2638" s="218"/>
      <c r="G2638" s="268" t="s">
        <v>15373</v>
      </c>
      <c r="H2638" s="219"/>
      <c r="I2638" s="217" t="s">
        <v>15679</v>
      </c>
      <c r="J2638" s="217" t="s">
        <v>7228</v>
      </c>
      <c r="K2638" s="217" t="s">
        <v>34</v>
      </c>
      <c r="L2638" s="215" t="str">
        <f>VLOOKUP($K2638,[1]TONG_SL!$A$1:$D$65536,2,0)</f>
        <v>Tai heo muối 200g</v>
      </c>
      <c r="M2638" s="247"/>
      <c r="N2638" s="215" t="str">
        <f t="shared" si="289"/>
        <v>K-C6</v>
      </c>
      <c r="O2638" s="222"/>
      <c r="P2638" s="222"/>
      <c r="Q2638" s="215" t="str">
        <f>VLOOKUP(K2638,TONG_SL!$A:$D,3,0)</f>
        <v>Túi</v>
      </c>
      <c r="R2638" s="223">
        <v>1</v>
      </c>
      <c r="S2638" s="290"/>
      <c r="T2638" s="290">
        <f>VLOOKUP(VLOOKUP(G2638,Ma_KH!$A:$R,18,0)&amp;K2638,Gia_MB!$A:$F,6,0)</f>
        <v>55595</v>
      </c>
      <c r="U2638" s="291">
        <f t="shared" si="290"/>
        <v>55595</v>
      </c>
      <c r="V2638" s="290"/>
      <c r="W2638" s="292">
        <f t="shared" si="291"/>
        <v>0</v>
      </c>
      <c r="X2638" s="293" t="str">
        <f t="shared" si="292"/>
        <v>8</v>
      </c>
      <c r="Y2638" s="290"/>
      <c r="Z2638" s="291">
        <f t="shared" si="293"/>
        <v>4447.6000000000004</v>
      </c>
      <c r="AA2638" s="294">
        <f>VLOOKUP(G2638,Ma_KH!$A:$R,14,0)</f>
        <v>60</v>
      </c>
    </row>
    <row r="2639" spans="1:27" x14ac:dyDescent="0.25">
      <c r="A2639" s="216">
        <v>46046</v>
      </c>
      <c r="B2639" s="217">
        <v>4183608025</v>
      </c>
      <c r="C2639" s="218" t="s">
        <v>15180</v>
      </c>
      <c r="D2639" s="216">
        <v>46057</v>
      </c>
      <c r="E2639" s="219"/>
      <c r="F2639" s="218"/>
      <c r="G2639" s="268" t="s">
        <v>15373</v>
      </c>
      <c r="H2639" s="219"/>
      <c r="I2639" s="217" t="s">
        <v>15679</v>
      </c>
      <c r="J2639" s="217" t="s">
        <v>7228</v>
      </c>
      <c r="K2639" s="217" t="s">
        <v>48</v>
      </c>
      <c r="L2639" s="215" t="str">
        <f>VLOOKUP($K2639,[1]TONG_SL!$A$1:$D$65536,2,0)</f>
        <v>Mọc Nấm Hương 250g</v>
      </c>
      <c r="M2639" s="247"/>
      <c r="N2639" s="215" t="str">
        <f t="shared" si="289"/>
        <v>K-C6</v>
      </c>
      <c r="O2639" s="222"/>
      <c r="P2639" s="222"/>
      <c r="Q2639" s="215" t="str">
        <f>VLOOKUP(K2639,TONG_SL!$A:$D,3,0)</f>
        <v>Túi</v>
      </c>
      <c r="R2639" s="223">
        <v>7</v>
      </c>
      <c r="S2639" s="290"/>
      <c r="T2639" s="290">
        <f>VLOOKUP(VLOOKUP(G2639,Ma_KH!$A:$R,18,0)&amp;K2639,Gia_MB!$A:$F,6,0)</f>
        <v>46000</v>
      </c>
      <c r="U2639" s="291">
        <f t="shared" si="290"/>
        <v>322000</v>
      </c>
      <c r="V2639" s="290"/>
      <c r="W2639" s="292">
        <f t="shared" si="291"/>
        <v>0</v>
      </c>
      <c r="X2639" s="293" t="str">
        <f t="shared" si="292"/>
        <v>8</v>
      </c>
      <c r="Y2639" s="290"/>
      <c r="Z2639" s="291">
        <f t="shared" si="293"/>
        <v>25760</v>
      </c>
      <c r="AA2639" s="294">
        <f>VLOOKUP(G2639,Ma_KH!$A:$R,14,0)</f>
        <v>60</v>
      </c>
    </row>
    <row r="2640" spans="1:27" x14ac:dyDescent="0.25">
      <c r="A2640" s="216">
        <v>46046</v>
      </c>
      <c r="B2640" s="217">
        <v>4183608025</v>
      </c>
      <c r="C2640" s="218" t="s">
        <v>15180</v>
      </c>
      <c r="D2640" s="216">
        <v>46057</v>
      </c>
      <c r="E2640" s="219"/>
      <c r="F2640" s="218"/>
      <c r="G2640" s="268" t="s">
        <v>15373</v>
      </c>
      <c r="H2640" s="219"/>
      <c r="I2640" s="217" t="s">
        <v>15679</v>
      </c>
      <c r="J2640" s="217" t="s">
        <v>7228</v>
      </c>
      <c r="K2640" s="217" t="s">
        <v>27</v>
      </c>
      <c r="L2640" s="215" t="str">
        <f>VLOOKUP($K2640,[1]TONG_SL!$A$1:$D$65536,2,0)</f>
        <v>Chân giò heo muối 300g</v>
      </c>
      <c r="M2640" s="247"/>
      <c r="N2640" s="215" t="str">
        <f t="shared" si="289"/>
        <v>K-C6</v>
      </c>
      <c r="O2640" s="222"/>
      <c r="P2640" s="222"/>
      <c r="Q2640" s="215" t="str">
        <f>VLOOKUP(K2640,TONG_SL!$A:$D,3,0)</f>
        <v>Túi</v>
      </c>
      <c r="R2640" s="223">
        <v>8</v>
      </c>
      <c r="S2640" s="290"/>
      <c r="T2640" s="290">
        <f>VLOOKUP(VLOOKUP(G2640,Ma_KH!$A:$R,18,0)&amp;K2640,Gia_MB!$A:$F,6,0)</f>
        <v>73431</v>
      </c>
      <c r="U2640" s="291">
        <f t="shared" si="290"/>
        <v>587448</v>
      </c>
      <c r="V2640" s="290"/>
      <c r="W2640" s="292">
        <f t="shared" si="291"/>
        <v>0</v>
      </c>
      <c r="X2640" s="293" t="str">
        <f t="shared" si="292"/>
        <v>8</v>
      </c>
      <c r="Y2640" s="290"/>
      <c r="Z2640" s="291">
        <f t="shared" si="293"/>
        <v>46995.840000000004</v>
      </c>
      <c r="AA2640" s="294">
        <f>VLOOKUP(G2640,Ma_KH!$A:$R,14,0)</f>
        <v>60</v>
      </c>
    </row>
    <row r="2641" spans="1:27" x14ac:dyDescent="0.25">
      <c r="A2641" s="216">
        <v>46046</v>
      </c>
      <c r="B2641" s="217">
        <v>4183608025</v>
      </c>
      <c r="C2641" s="218" t="s">
        <v>15180</v>
      </c>
      <c r="D2641" s="216">
        <v>46057</v>
      </c>
      <c r="E2641" s="219"/>
      <c r="F2641" s="218"/>
      <c r="G2641" s="268" t="s">
        <v>15373</v>
      </c>
      <c r="H2641" s="219"/>
      <c r="I2641" s="217" t="s">
        <v>15679</v>
      </c>
      <c r="J2641" s="217" t="s">
        <v>7228</v>
      </c>
      <c r="K2641" s="217" t="s">
        <v>32</v>
      </c>
      <c r="L2641" s="215" t="str">
        <f>VLOOKUP($K2641,[1]TONG_SL!$A$1:$D$65536,2,0)</f>
        <v>Giò Tai Lưỡi Xào 250g</v>
      </c>
      <c r="M2641" s="247"/>
      <c r="N2641" s="215" t="str">
        <f t="shared" si="289"/>
        <v>K-C6</v>
      </c>
      <c r="O2641" s="222"/>
      <c r="P2641" s="222"/>
      <c r="Q2641" s="215" t="str">
        <f>VLOOKUP(K2641,TONG_SL!$A:$D,3,0)</f>
        <v>Túi</v>
      </c>
      <c r="R2641" s="223">
        <v>5</v>
      </c>
      <c r="S2641" s="290"/>
      <c r="T2641" s="290">
        <f>VLOOKUP(VLOOKUP(G2641,Ma_KH!$A:$R,18,0)&amp;K2641,Gia_MB!$A:$F,6,0)</f>
        <v>50182</v>
      </c>
      <c r="U2641" s="291">
        <f t="shared" si="290"/>
        <v>250910</v>
      </c>
      <c r="V2641" s="290"/>
      <c r="W2641" s="292">
        <f t="shared" si="291"/>
        <v>0</v>
      </c>
      <c r="X2641" s="293" t="str">
        <f t="shared" si="292"/>
        <v>8</v>
      </c>
      <c r="Y2641" s="290"/>
      <c r="Z2641" s="291">
        <f t="shared" si="293"/>
        <v>20072.8</v>
      </c>
      <c r="AA2641" s="294">
        <f>VLOOKUP(G2641,Ma_KH!$A:$R,14,0)</f>
        <v>60</v>
      </c>
    </row>
    <row r="2642" spans="1:27" x14ac:dyDescent="0.25">
      <c r="A2642" s="216">
        <v>46046</v>
      </c>
      <c r="B2642" s="217">
        <v>4183608025</v>
      </c>
      <c r="C2642" s="218" t="s">
        <v>15180</v>
      </c>
      <c r="D2642" s="216">
        <v>46057</v>
      </c>
      <c r="E2642" s="219"/>
      <c r="F2642" s="218"/>
      <c r="G2642" s="268" t="s">
        <v>15373</v>
      </c>
      <c r="H2642" s="219"/>
      <c r="I2642" s="217" t="s">
        <v>15679</v>
      </c>
      <c r="J2642" s="217" t="s">
        <v>7228</v>
      </c>
      <c r="K2642" s="217" t="s">
        <v>30</v>
      </c>
      <c r="L2642" s="215" t="str">
        <f>VLOOKUP($K2642,[1]TONG_SL!$A$1:$D$65536,2,0)</f>
        <v>Gà muối 500g</v>
      </c>
      <c r="M2642" s="247"/>
      <c r="N2642" s="215" t="str">
        <f t="shared" si="289"/>
        <v>K-C6</v>
      </c>
      <c r="O2642" s="222"/>
      <c r="P2642" s="222"/>
      <c r="Q2642" s="215" t="str">
        <f>VLOOKUP(K2642,TONG_SL!$A:$D,3,0)</f>
        <v>Túi</v>
      </c>
      <c r="R2642" s="223">
        <v>30</v>
      </c>
      <c r="S2642" s="290"/>
      <c r="T2642" s="290">
        <f>VLOOKUP(VLOOKUP(G2642,Ma_KH!$A:$R,18,0)&amp;K2642,Gia_MB!$A:$F,6,0)</f>
        <v>116611</v>
      </c>
      <c r="U2642" s="291">
        <f t="shared" si="290"/>
        <v>3498330</v>
      </c>
      <c r="V2642" s="290"/>
      <c r="W2642" s="292">
        <f t="shared" si="291"/>
        <v>0</v>
      </c>
      <c r="X2642" s="293" t="str">
        <f t="shared" si="292"/>
        <v>8</v>
      </c>
      <c r="Y2642" s="290"/>
      <c r="Z2642" s="291">
        <f t="shared" si="293"/>
        <v>279866.40000000002</v>
      </c>
      <c r="AA2642" s="294">
        <f>VLOOKUP(G2642,Ma_KH!$A:$R,14,0)</f>
        <v>60</v>
      </c>
    </row>
    <row r="2643" spans="1:27" x14ac:dyDescent="0.25">
      <c r="A2643" s="280">
        <v>46046</v>
      </c>
      <c r="B2643" s="281">
        <v>4183607839</v>
      </c>
      <c r="C2643" s="328" t="s">
        <v>15180</v>
      </c>
      <c r="D2643" s="280">
        <v>46057</v>
      </c>
      <c r="E2643" s="219"/>
      <c r="F2643" s="218"/>
      <c r="G2643" s="268" t="s">
        <v>15373</v>
      </c>
      <c r="H2643" s="219"/>
      <c r="I2643" s="217" t="s">
        <v>15680</v>
      </c>
      <c r="J2643" s="217" t="s">
        <v>7228</v>
      </c>
      <c r="K2643" s="217" t="s">
        <v>34</v>
      </c>
      <c r="L2643" s="215" t="str">
        <f>VLOOKUP($K2643,[1]TONG_SL!$A$1:$D$65536,2,0)</f>
        <v>Tai heo muối 200g</v>
      </c>
      <c r="M2643" s="247"/>
      <c r="N2643" s="215" t="str">
        <f t="shared" si="289"/>
        <v>K-C6</v>
      </c>
      <c r="O2643" s="222"/>
      <c r="P2643" s="222"/>
      <c r="Q2643" s="215" t="str">
        <f>VLOOKUP(K2643,TONG_SL!$A:$D,3,0)</f>
        <v>Túi</v>
      </c>
      <c r="R2643" s="223">
        <v>6</v>
      </c>
      <c r="S2643" s="290"/>
      <c r="T2643" s="290">
        <f>VLOOKUP(VLOOKUP(G2643,Ma_KH!$A:$R,18,0)&amp;K2643,Gia_MB!$A:$F,6,0)</f>
        <v>55595</v>
      </c>
      <c r="U2643" s="291">
        <f t="shared" si="290"/>
        <v>333570</v>
      </c>
      <c r="V2643" s="290"/>
      <c r="W2643" s="292">
        <f t="shared" si="291"/>
        <v>0</v>
      </c>
      <c r="X2643" s="293" t="str">
        <f t="shared" si="292"/>
        <v>8</v>
      </c>
      <c r="Y2643" s="290"/>
      <c r="Z2643" s="291">
        <f t="shared" si="293"/>
        <v>26685.600000000002</v>
      </c>
      <c r="AA2643" s="294">
        <f>VLOOKUP(G2643,Ma_KH!$A:$R,14,0)</f>
        <v>60</v>
      </c>
    </row>
    <row r="2644" spans="1:27" x14ac:dyDescent="0.25">
      <c r="A2644" s="280">
        <v>46046</v>
      </c>
      <c r="B2644" s="281">
        <v>4183607839</v>
      </c>
      <c r="C2644" s="328" t="s">
        <v>15180</v>
      </c>
      <c r="D2644" s="280">
        <v>46057</v>
      </c>
      <c r="E2644" s="219"/>
      <c r="F2644" s="218"/>
      <c r="G2644" s="268" t="s">
        <v>15373</v>
      </c>
      <c r="H2644" s="219"/>
      <c r="I2644" s="217" t="s">
        <v>15680</v>
      </c>
      <c r="J2644" s="217" t="s">
        <v>7228</v>
      </c>
      <c r="K2644" s="217" t="s">
        <v>27</v>
      </c>
      <c r="L2644" s="215" t="str">
        <f>VLOOKUP($K2644,[1]TONG_SL!$A$1:$D$65536,2,0)</f>
        <v>Chân giò heo muối 300g</v>
      </c>
      <c r="M2644" s="247"/>
      <c r="N2644" s="215" t="str">
        <f t="shared" si="289"/>
        <v>K-C6</v>
      </c>
      <c r="O2644" s="222"/>
      <c r="P2644" s="222"/>
      <c r="Q2644" s="215" t="str">
        <f>VLOOKUP(K2644,TONG_SL!$A:$D,3,0)</f>
        <v>Túi</v>
      </c>
      <c r="R2644" s="223">
        <v>2</v>
      </c>
      <c r="S2644" s="290"/>
      <c r="T2644" s="290">
        <f>VLOOKUP(VLOOKUP(G2644,Ma_KH!$A:$R,18,0)&amp;K2644,Gia_MB!$A:$F,6,0)</f>
        <v>73431</v>
      </c>
      <c r="U2644" s="291">
        <f t="shared" si="290"/>
        <v>146862</v>
      </c>
      <c r="V2644" s="290"/>
      <c r="W2644" s="292">
        <f t="shared" si="291"/>
        <v>0</v>
      </c>
      <c r="X2644" s="293" t="str">
        <f t="shared" si="292"/>
        <v>8</v>
      </c>
      <c r="Y2644" s="290"/>
      <c r="Z2644" s="291">
        <f t="shared" si="293"/>
        <v>11748.960000000001</v>
      </c>
      <c r="AA2644" s="294">
        <f>VLOOKUP(G2644,Ma_KH!$A:$R,14,0)</f>
        <v>60</v>
      </c>
    </row>
    <row r="2645" spans="1:27" x14ac:dyDescent="0.25">
      <c r="A2645" s="280">
        <v>46046</v>
      </c>
      <c r="B2645" s="281">
        <v>4183607839</v>
      </c>
      <c r="C2645" s="328" t="s">
        <v>15180</v>
      </c>
      <c r="D2645" s="280">
        <v>46057</v>
      </c>
      <c r="E2645" s="219"/>
      <c r="F2645" s="218"/>
      <c r="G2645" s="268" t="s">
        <v>15373</v>
      </c>
      <c r="H2645" s="219"/>
      <c r="I2645" s="217" t="s">
        <v>15680</v>
      </c>
      <c r="J2645" s="217" t="s">
        <v>7228</v>
      </c>
      <c r="K2645" s="217" t="s">
        <v>32</v>
      </c>
      <c r="L2645" s="215" t="str">
        <f>VLOOKUP($K2645,[1]TONG_SL!$A$1:$D$65536,2,0)</f>
        <v>Giò Tai Lưỡi Xào 250g</v>
      </c>
      <c r="M2645" s="247"/>
      <c r="N2645" s="215" t="str">
        <f t="shared" si="289"/>
        <v>K-C6</v>
      </c>
      <c r="O2645" s="222"/>
      <c r="P2645" s="222"/>
      <c r="Q2645" s="215" t="str">
        <f>VLOOKUP(K2645,TONG_SL!$A:$D,3,0)</f>
        <v>Túi</v>
      </c>
      <c r="R2645" s="223">
        <v>2</v>
      </c>
      <c r="S2645" s="290"/>
      <c r="T2645" s="290">
        <f>VLOOKUP(VLOOKUP(G2645,Ma_KH!$A:$R,18,0)&amp;K2645,Gia_MB!$A:$F,6,0)</f>
        <v>50182</v>
      </c>
      <c r="U2645" s="291">
        <f t="shared" si="290"/>
        <v>100364</v>
      </c>
      <c r="V2645" s="290"/>
      <c r="W2645" s="292">
        <f t="shared" si="291"/>
        <v>0</v>
      </c>
      <c r="X2645" s="293" t="str">
        <f t="shared" si="292"/>
        <v>8</v>
      </c>
      <c r="Y2645" s="290"/>
      <c r="Z2645" s="291">
        <f t="shared" si="293"/>
        <v>8029.12</v>
      </c>
      <c r="AA2645" s="294">
        <f>VLOOKUP(G2645,Ma_KH!$A:$R,14,0)</f>
        <v>60</v>
      </c>
    </row>
    <row r="2646" spans="1:27" x14ac:dyDescent="0.25">
      <c r="A2646" s="280">
        <v>46046</v>
      </c>
      <c r="B2646" s="281">
        <v>4183607839</v>
      </c>
      <c r="C2646" s="328" t="s">
        <v>15180</v>
      </c>
      <c r="D2646" s="280">
        <v>46057</v>
      </c>
      <c r="E2646" s="219"/>
      <c r="F2646" s="218"/>
      <c r="G2646" s="268" t="s">
        <v>15373</v>
      </c>
      <c r="H2646" s="219"/>
      <c r="I2646" s="217" t="s">
        <v>15680</v>
      </c>
      <c r="J2646" s="217" t="s">
        <v>7228</v>
      </c>
      <c r="K2646" s="217" t="s">
        <v>30</v>
      </c>
      <c r="L2646" s="215" t="str">
        <f>VLOOKUP($K2646,[1]TONG_SL!$A$1:$D$65536,2,0)</f>
        <v>Gà muối 500g</v>
      </c>
      <c r="M2646" s="247"/>
      <c r="N2646" s="215" t="str">
        <f t="shared" si="289"/>
        <v>K-C6</v>
      </c>
      <c r="O2646" s="222"/>
      <c r="P2646" s="222"/>
      <c r="Q2646" s="215" t="str">
        <f>VLOOKUP(K2646,TONG_SL!$A:$D,3,0)</f>
        <v>Túi</v>
      </c>
      <c r="R2646" s="223">
        <v>24</v>
      </c>
      <c r="S2646" s="290"/>
      <c r="T2646" s="290">
        <f>VLOOKUP(VLOOKUP(G2646,Ma_KH!$A:$R,18,0)&amp;K2646,Gia_MB!$A:$F,6,0)</f>
        <v>116611</v>
      </c>
      <c r="U2646" s="291">
        <f t="shared" si="290"/>
        <v>2798664</v>
      </c>
      <c r="V2646" s="290"/>
      <c r="W2646" s="292">
        <f t="shared" si="291"/>
        <v>0</v>
      </c>
      <c r="X2646" s="293" t="str">
        <f t="shared" si="292"/>
        <v>8</v>
      </c>
      <c r="Y2646" s="290"/>
      <c r="Z2646" s="291">
        <f t="shared" si="293"/>
        <v>223893.12</v>
      </c>
      <c r="AA2646" s="294">
        <f>VLOOKUP(G2646,Ma_KH!$A:$R,14,0)</f>
        <v>60</v>
      </c>
    </row>
    <row r="2647" spans="1:27" x14ac:dyDescent="0.25">
      <c r="A2647" s="216">
        <v>46042</v>
      </c>
      <c r="B2647" s="217">
        <v>4183316435</v>
      </c>
      <c r="C2647" s="218" t="s">
        <v>15180</v>
      </c>
      <c r="D2647" s="216">
        <v>46057</v>
      </c>
      <c r="E2647" s="219"/>
      <c r="F2647" s="218"/>
      <c r="G2647" s="268" t="s">
        <v>15457</v>
      </c>
      <c r="H2647" s="219"/>
      <c r="I2647" s="217" t="s">
        <v>15681</v>
      </c>
      <c r="J2647" s="217" t="s">
        <v>7228</v>
      </c>
      <c r="K2647" s="217" t="s">
        <v>30</v>
      </c>
      <c r="L2647" s="215" t="str">
        <f>VLOOKUP($K2647,[1]TONG_SL!$A$1:$D$65536,2,0)</f>
        <v>Gà muối 500g</v>
      </c>
      <c r="M2647" s="247"/>
      <c r="N2647" s="215" t="str">
        <f t="shared" si="289"/>
        <v>K-C6</v>
      </c>
      <c r="O2647" s="222"/>
      <c r="P2647" s="222"/>
      <c r="Q2647" s="215" t="str">
        <f>VLOOKUP(K2647,TONG_SL!$A:$D,3,0)</f>
        <v>Túi</v>
      </c>
      <c r="R2647" s="223">
        <v>30</v>
      </c>
      <c r="S2647" s="290"/>
      <c r="T2647" s="290">
        <f>VLOOKUP(VLOOKUP(G2647,Ma_KH!$A:$R,18,0)&amp;K2647,Gia_MB!$A:$F,6,0)</f>
        <v>116611</v>
      </c>
      <c r="U2647" s="291">
        <f t="shared" si="290"/>
        <v>3498330</v>
      </c>
      <c r="V2647" s="290"/>
      <c r="W2647" s="292">
        <f t="shared" si="291"/>
        <v>0</v>
      </c>
      <c r="X2647" s="293" t="str">
        <f t="shared" si="292"/>
        <v>8</v>
      </c>
      <c r="Y2647" s="290"/>
      <c r="Z2647" s="291">
        <f t="shared" si="293"/>
        <v>279866.40000000002</v>
      </c>
      <c r="AA2647" s="294">
        <f>VLOOKUP(G2647,Ma_KH!$A:$R,14,0)</f>
        <v>60</v>
      </c>
    </row>
    <row r="2648" spans="1:27" x14ac:dyDescent="0.25">
      <c r="A2648" s="216">
        <v>46042</v>
      </c>
      <c r="B2648" s="217">
        <v>4183316435</v>
      </c>
      <c r="C2648" s="218" t="s">
        <v>15180</v>
      </c>
      <c r="D2648" s="216">
        <v>46057</v>
      </c>
      <c r="E2648" s="219"/>
      <c r="F2648" s="218"/>
      <c r="G2648" s="268" t="s">
        <v>15457</v>
      </c>
      <c r="H2648" s="219"/>
      <c r="I2648" s="217" t="s">
        <v>15681</v>
      </c>
      <c r="J2648" s="217" t="s">
        <v>7228</v>
      </c>
      <c r="K2648" s="217" t="s">
        <v>7150</v>
      </c>
      <c r="L2648" s="215" t="str">
        <f>VLOOKUP($K2648,[1]TONG_SL!$A$1:$D$65536,2,0)</f>
        <v>Chả cốm 300g</v>
      </c>
      <c r="M2648" s="247"/>
      <c r="N2648" s="215" t="str">
        <f t="shared" si="289"/>
        <v>K-C6</v>
      </c>
      <c r="O2648" s="222"/>
      <c r="P2648" s="222"/>
      <c r="Q2648" s="215" t="str">
        <f>VLOOKUP(K2648,TONG_SL!$A:$D,3,0)</f>
        <v>Túi</v>
      </c>
      <c r="R2648" s="223">
        <v>10</v>
      </c>
      <c r="S2648" s="290"/>
      <c r="T2648" s="290">
        <f>VLOOKUP(VLOOKUP(G2648,Ma_KH!$A:$R,18,0)&amp;K2648,Gia_MB!$A:$F,6,0)</f>
        <v>74250</v>
      </c>
      <c r="U2648" s="291">
        <f t="shared" si="290"/>
        <v>742500</v>
      </c>
      <c r="V2648" s="290"/>
      <c r="W2648" s="292">
        <f t="shared" si="291"/>
        <v>0</v>
      </c>
      <c r="X2648" s="293" t="str">
        <f t="shared" si="292"/>
        <v>8</v>
      </c>
      <c r="Y2648" s="290"/>
      <c r="Z2648" s="291">
        <f t="shared" si="293"/>
        <v>59400</v>
      </c>
      <c r="AA2648" s="294">
        <f>VLOOKUP(G2648,Ma_KH!$A:$R,14,0)</f>
        <v>60</v>
      </c>
    </row>
    <row r="2649" spans="1:27" x14ac:dyDescent="0.25">
      <c r="A2649" s="216">
        <v>46042</v>
      </c>
      <c r="B2649" s="217">
        <v>4183316435</v>
      </c>
      <c r="C2649" s="218" t="s">
        <v>15180</v>
      </c>
      <c r="D2649" s="216">
        <v>46057</v>
      </c>
      <c r="E2649" s="219"/>
      <c r="F2649" s="218"/>
      <c r="G2649" s="268" t="s">
        <v>15457</v>
      </c>
      <c r="H2649" s="219"/>
      <c r="I2649" s="217" t="s">
        <v>15681</v>
      </c>
      <c r="J2649" s="217" t="s">
        <v>7228</v>
      </c>
      <c r="K2649" s="217" t="s">
        <v>27</v>
      </c>
      <c r="L2649" s="215" t="str">
        <f>VLOOKUP($K2649,[1]TONG_SL!$A$1:$D$65536,2,0)</f>
        <v>Chân giò heo muối 300g</v>
      </c>
      <c r="M2649" s="247"/>
      <c r="N2649" s="215" t="str">
        <f t="shared" si="289"/>
        <v>K-C6</v>
      </c>
      <c r="O2649" s="222"/>
      <c r="P2649" s="222"/>
      <c r="Q2649" s="215" t="str">
        <f>VLOOKUP(K2649,TONG_SL!$A:$D,3,0)</f>
        <v>Túi</v>
      </c>
      <c r="R2649" s="223">
        <v>10</v>
      </c>
      <c r="S2649" s="290"/>
      <c r="T2649" s="290">
        <f>VLOOKUP(VLOOKUP(G2649,Ma_KH!$A:$R,18,0)&amp;K2649,Gia_MB!$A:$F,6,0)</f>
        <v>73431</v>
      </c>
      <c r="U2649" s="291">
        <f t="shared" si="290"/>
        <v>734310</v>
      </c>
      <c r="V2649" s="290"/>
      <c r="W2649" s="292">
        <f t="shared" si="291"/>
        <v>0</v>
      </c>
      <c r="X2649" s="293" t="str">
        <f t="shared" si="292"/>
        <v>8</v>
      </c>
      <c r="Y2649" s="290"/>
      <c r="Z2649" s="291">
        <f t="shared" si="293"/>
        <v>58744.800000000003</v>
      </c>
      <c r="AA2649" s="294">
        <f>VLOOKUP(G2649,Ma_KH!$A:$R,14,0)</f>
        <v>60</v>
      </c>
    </row>
    <row r="2650" spans="1:27" x14ac:dyDescent="0.25">
      <c r="A2650" s="280">
        <v>46046</v>
      </c>
      <c r="B2650" s="281">
        <v>4183608344</v>
      </c>
      <c r="C2650" s="328" t="s">
        <v>15180</v>
      </c>
      <c r="D2650" s="280">
        <v>46057</v>
      </c>
      <c r="E2650" s="219"/>
      <c r="F2650" s="218"/>
      <c r="G2650" s="268" t="s">
        <v>15457</v>
      </c>
      <c r="H2650" s="219"/>
      <c r="I2650" s="217" t="s">
        <v>15651</v>
      </c>
      <c r="J2650" s="217" t="s">
        <v>7228</v>
      </c>
      <c r="K2650" s="217" t="s">
        <v>30</v>
      </c>
      <c r="L2650" s="215" t="str">
        <f>VLOOKUP($K2650,[1]TONG_SL!$A$1:$D$65536,2,0)</f>
        <v>Gà muối 500g</v>
      </c>
      <c r="M2650" s="247"/>
      <c r="N2650" s="215" t="str">
        <f t="shared" si="289"/>
        <v>K-C6</v>
      </c>
      <c r="O2650" s="222"/>
      <c r="P2650" s="222"/>
      <c r="Q2650" s="215" t="str">
        <f>VLOOKUP(K2650,TONG_SL!$A:$D,3,0)</f>
        <v>Túi</v>
      </c>
      <c r="R2650" s="223">
        <v>20</v>
      </c>
      <c r="S2650" s="290"/>
      <c r="T2650" s="290">
        <f>VLOOKUP(VLOOKUP(G2650,Ma_KH!$A:$R,18,0)&amp;K2650,Gia_MB!$A:$F,6,0)</f>
        <v>116611</v>
      </c>
      <c r="U2650" s="291">
        <f t="shared" si="290"/>
        <v>2332220</v>
      </c>
      <c r="V2650" s="290"/>
      <c r="W2650" s="292">
        <f t="shared" si="291"/>
        <v>0</v>
      </c>
      <c r="X2650" s="293" t="str">
        <f t="shared" si="292"/>
        <v>8</v>
      </c>
      <c r="Y2650" s="290"/>
      <c r="Z2650" s="291">
        <f t="shared" si="293"/>
        <v>186577.6</v>
      </c>
      <c r="AA2650" s="294">
        <f>VLOOKUP(G2650,Ma_KH!$A:$R,14,0)</f>
        <v>60</v>
      </c>
    </row>
    <row r="2651" spans="1:27" x14ac:dyDescent="0.25">
      <c r="A2651" s="280">
        <v>46046</v>
      </c>
      <c r="B2651" s="281">
        <v>4183608344</v>
      </c>
      <c r="C2651" s="328" t="s">
        <v>15180</v>
      </c>
      <c r="D2651" s="280">
        <v>46057</v>
      </c>
      <c r="E2651" s="219"/>
      <c r="F2651" s="218"/>
      <c r="G2651" s="268" t="s">
        <v>15457</v>
      </c>
      <c r="H2651" s="219"/>
      <c r="I2651" s="217" t="s">
        <v>15651</v>
      </c>
      <c r="J2651" s="217" t="s">
        <v>7228</v>
      </c>
      <c r="K2651" s="217" t="s">
        <v>27</v>
      </c>
      <c r="L2651" s="215" t="str">
        <f>VLOOKUP($K2651,[1]TONG_SL!$A$1:$D$65536,2,0)</f>
        <v>Chân giò heo muối 300g</v>
      </c>
      <c r="M2651" s="247"/>
      <c r="N2651" s="215" t="str">
        <f t="shared" si="289"/>
        <v>K-C6</v>
      </c>
      <c r="O2651" s="222"/>
      <c r="P2651" s="222"/>
      <c r="Q2651" s="215" t="str">
        <f>VLOOKUP(K2651,TONG_SL!$A:$D,3,0)</f>
        <v>Túi</v>
      </c>
      <c r="R2651" s="223">
        <v>30</v>
      </c>
      <c r="S2651" s="290"/>
      <c r="T2651" s="290">
        <f>VLOOKUP(VLOOKUP(G2651,Ma_KH!$A:$R,18,0)&amp;K2651,Gia_MB!$A:$F,6,0)</f>
        <v>73431</v>
      </c>
      <c r="U2651" s="291">
        <f t="shared" si="290"/>
        <v>2202930</v>
      </c>
      <c r="V2651" s="290"/>
      <c r="W2651" s="292">
        <f t="shared" si="291"/>
        <v>0</v>
      </c>
      <c r="X2651" s="293" t="str">
        <f t="shared" si="292"/>
        <v>8</v>
      </c>
      <c r="Y2651" s="290"/>
      <c r="Z2651" s="291">
        <f t="shared" si="293"/>
        <v>176234.4</v>
      </c>
      <c r="AA2651" s="294">
        <f>VLOOKUP(G2651,Ma_KH!$A:$R,14,0)</f>
        <v>60</v>
      </c>
    </row>
    <row r="2652" spans="1:27" x14ac:dyDescent="0.25">
      <c r="A2652" s="280">
        <v>46046</v>
      </c>
      <c r="B2652" s="281">
        <v>4183608344</v>
      </c>
      <c r="C2652" s="328" t="s">
        <v>15180</v>
      </c>
      <c r="D2652" s="280">
        <v>46057</v>
      </c>
      <c r="E2652" s="219"/>
      <c r="F2652" s="218"/>
      <c r="G2652" s="268" t="s">
        <v>15457</v>
      </c>
      <c r="H2652" s="219"/>
      <c r="I2652" s="217" t="s">
        <v>15651</v>
      </c>
      <c r="J2652" s="217" t="s">
        <v>7228</v>
      </c>
      <c r="K2652" s="217" t="s">
        <v>7150</v>
      </c>
      <c r="L2652" s="215" t="str">
        <f>VLOOKUP($K2652,[1]TONG_SL!$A$1:$D$65536,2,0)</f>
        <v>Chả cốm 300g</v>
      </c>
      <c r="M2652" s="247"/>
      <c r="N2652" s="215" t="str">
        <f t="shared" si="289"/>
        <v>K-C6</v>
      </c>
      <c r="O2652" s="222"/>
      <c r="P2652" s="222"/>
      <c r="Q2652" s="215" t="str">
        <f>VLOOKUP(K2652,TONG_SL!$A:$D,3,0)</f>
        <v>Túi</v>
      </c>
      <c r="R2652" s="223">
        <v>5</v>
      </c>
      <c r="S2652" s="290"/>
      <c r="T2652" s="290">
        <f>VLOOKUP(VLOOKUP(G2652,Ma_KH!$A:$R,18,0)&amp;K2652,Gia_MB!$A:$F,6,0)</f>
        <v>74250</v>
      </c>
      <c r="U2652" s="291">
        <f t="shared" si="290"/>
        <v>371250</v>
      </c>
      <c r="V2652" s="290"/>
      <c r="W2652" s="292">
        <f t="shared" si="291"/>
        <v>0</v>
      </c>
      <c r="X2652" s="293" t="str">
        <f t="shared" si="292"/>
        <v>8</v>
      </c>
      <c r="Y2652" s="290"/>
      <c r="Z2652" s="291">
        <f t="shared" si="293"/>
        <v>29700</v>
      </c>
      <c r="AA2652" s="294">
        <f>VLOOKUP(G2652,Ma_KH!$A:$R,14,0)</f>
        <v>60</v>
      </c>
    </row>
    <row r="2653" spans="1:27" x14ac:dyDescent="0.25">
      <c r="A2653" s="216">
        <v>46046</v>
      </c>
      <c r="B2653" s="217">
        <v>4183607756</v>
      </c>
      <c r="C2653" s="218" t="s">
        <v>15180</v>
      </c>
      <c r="D2653" s="216">
        <v>46057</v>
      </c>
      <c r="E2653" s="219"/>
      <c r="F2653" s="218"/>
      <c r="G2653" s="268" t="s">
        <v>15457</v>
      </c>
      <c r="H2653" s="219"/>
      <c r="I2653" s="217" t="s">
        <v>15652</v>
      </c>
      <c r="J2653" s="217" t="s">
        <v>7228</v>
      </c>
      <c r="K2653" s="217" t="s">
        <v>30</v>
      </c>
      <c r="L2653" s="215" t="str">
        <f>VLOOKUP($K2653,[1]TONG_SL!$A$1:$D$65536,2,0)</f>
        <v>Gà muối 500g</v>
      </c>
      <c r="M2653" s="247"/>
      <c r="N2653" s="215" t="str">
        <f t="shared" si="289"/>
        <v>K-C6</v>
      </c>
      <c r="O2653" s="222"/>
      <c r="P2653" s="222"/>
      <c r="Q2653" s="215" t="str">
        <f>VLOOKUP(K2653,TONG_SL!$A:$D,3,0)</f>
        <v>Túi</v>
      </c>
      <c r="R2653" s="223">
        <v>50</v>
      </c>
      <c r="S2653" s="290"/>
      <c r="T2653" s="290">
        <f>VLOOKUP(VLOOKUP(G2653,Ma_KH!$A:$R,18,0)&amp;K2653,Gia_MB!$A:$F,6,0)</f>
        <v>116611</v>
      </c>
      <c r="U2653" s="291">
        <f t="shared" si="290"/>
        <v>5830550</v>
      </c>
      <c r="V2653" s="290"/>
      <c r="W2653" s="292">
        <f t="shared" si="291"/>
        <v>0</v>
      </c>
      <c r="X2653" s="293" t="str">
        <f t="shared" si="292"/>
        <v>8</v>
      </c>
      <c r="Y2653" s="290"/>
      <c r="Z2653" s="291">
        <f t="shared" si="293"/>
        <v>466444</v>
      </c>
      <c r="AA2653" s="294">
        <f>VLOOKUP(G2653,Ma_KH!$A:$R,14,0)</f>
        <v>60</v>
      </c>
    </row>
    <row r="2654" spans="1:27" x14ac:dyDescent="0.25">
      <c r="A2654" s="216">
        <v>46046</v>
      </c>
      <c r="B2654" s="217">
        <v>4183607756</v>
      </c>
      <c r="C2654" s="218" t="s">
        <v>15180</v>
      </c>
      <c r="D2654" s="216">
        <v>46057</v>
      </c>
      <c r="E2654" s="219"/>
      <c r="F2654" s="218"/>
      <c r="G2654" s="268" t="s">
        <v>15457</v>
      </c>
      <c r="H2654" s="219"/>
      <c r="I2654" s="217" t="s">
        <v>15652</v>
      </c>
      <c r="J2654" s="217" t="s">
        <v>7228</v>
      </c>
      <c r="K2654" s="217" t="s">
        <v>27</v>
      </c>
      <c r="L2654" s="215" t="str">
        <f>VLOOKUP($K2654,[1]TONG_SL!$A$1:$D$65536,2,0)</f>
        <v>Chân giò heo muối 300g</v>
      </c>
      <c r="M2654" s="247"/>
      <c r="N2654" s="215" t="str">
        <f t="shared" si="289"/>
        <v>K-C6</v>
      </c>
      <c r="O2654" s="222"/>
      <c r="P2654" s="222"/>
      <c r="Q2654" s="215" t="str">
        <f>VLOOKUP(K2654,TONG_SL!$A:$D,3,0)</f>
        <v>Túi</v>
      </c>
      <c r="R2654" s="223">
        <v>30</v>
      </c>
      <c r="S2654" s="290"/>
      <c r="T2654" s="290">
        <f>VLOOKUP(VLOOKUP(G2654,Ma_KH!$A:$R,18,0)&amp;K2654,Gia_MB!$A:$F,6,0)</f>
        <v>73431</v>
      </c>
      <c r="U2654" s="291">
        <f t="shared" si="290"/>
        <v>2202930</v>
      </c>
      <c r="V2654" s="290"/>
      <c r="W2654" s="292">
        <f t="shared" si="291"/>
        <v>0</v>
      </c>
      <c r="X2654" s="293" t="str">
        <f t="shared" si="292"/>
        <v>8</v>
      </c>
      <c r="Y2654" s="290"/>
      <c r="Z2654" s="291">
        <f t="shared" si="293"/>
        <v>176234.4</v>
      </c>
      <c r="AA2654" s="294">
        <f>VLOOKUP(G2654,Ma_KH!$A:$R,14,0)</f>
        <v>60</v>
      </c>
    </row>
    <row r="2655" spans="1:27" x14ac:dyDescent="0.25">
      <c r="A2655" s="216">
        <v>46046</v>
      </c>
      <c r="B2655" s="217">
        <v>4183607756</v>
      </c>
      <c r="C2655" s="218" t="s">
        <v>15180</v>
      </c>
      <c r="D2655" s="216">
        <v>46057</v>
      </c>
      <c r="E2655" s="219"/>
      <c r="F2655" s="218"/>
      <c r="G2655" s="268" t="s">
        <v>15457</v>
      </c>
      <c r="H2655" s="219"/>
      <c r="I2655" s="217" t="s">
        <v>15652</v>
      </c>
      <c r="J2655" s="217" t="s">
        <v>7228</v>
      </c>
      <c r="K2655" s="217" t="s">
        <v>15451</v>
      </c>
      <c r="L2655" s="215" t="str">
        <f>VLOOKUP($K2655,[1]TONG_SL!$A$1:$D$65536,2,0)</f>
        <v>Giò lụa cây 250g</v>
      </c>
      <c r="M2655" s="247"/>
      <c r="N2655" s="215" t="str">
        <f t="shared" si="289"/>
        <v>K-C6</v>
      </c>
      <c r="O2655" s="222"/>
      <c r="P2655" s="222"/>
      <c r="Q2655" s="215" t="str">
        <f>VLOOKUP(K2655,TONG_SL!$A:$D,3,0)</f>
        <v>Túi</v>
      </c>
      <c r="R2655" s="223">
        <v>20</v>
      </c>
      <c r="S2655" s="290"/>
      <c r="T2655" s="290">
        <f>VLOOKUP(VLOOKUP(G2655,Ma_KH!$A:$R,18,0)&amp;K2655,Gia_MB!$A:$F,6,0)</f>
        <v>49500</v>
      </c>
      <c r="U2655" s="291">
        <f t="shared" si="290"/>
        <v>990000</v>
      </c>
      <c r="V2655" s="290"/>
      <c r="W2655" s="292">
        <f t="shared" si="291"/>
        <v>0</v>
      </c>
      <c r="X2655" s="293" t="str">
        <f t="shared" si="292"/>
        <v>8</v>
      </c>
      <c r="Y2655" s="290"/>
      <c r="Z2655" s="291">
        <f t="shared" si="293"/>
        <v>79200</v>
      </c>
      <c r="AA2655" s="294">
        <f>VLOOKUP(G2655,Ma_KH!$A:$R,14,0)</f>
        <v>60</v>
      </c>
    </row>
    <row r="2656" spans="1:27" x14ac:dyDescent="0.25">
      <c r="A2656" s="216">
        <v>46046</v>
      </c>
      <c r="B2656" s="217">
        <v>4183607756</v>
      </c>
      <c r="C2656" s="218" t="s">
        <v>15180</v>
      </c>
      <c r="D2656" s="216">
        <v>46057</v>
      </c>
      <c r="E2656" s="219"/>
      <c r="F2656" s="218"/>
      <c r="G2656" s="268" t="s">
        <v>15457</v>
      </c>
      <c r="H2656" s="219"/>
      <c r="I2656" s="217" t="s">
        <v>15652</v>
      </c>
      <c r="J2656" s="217" t="s">
        <v>7228</v>
      </c>
      <c r="K2656" s="217" t="s">
        <v>15450</v>
      </c>
      <c r="L2656" s="215" t="str">
        <f>VLOOKUP($K2656,[1]TONG_SL!$A$1:$D$65536,2,0)</f>
        <v>Giò sụn gà 250g</v>
      </c>
      <c r="M2656" s="247"/>
      <c r="N2656" s="215" t="str">
        <f t="shared" si="289"/>
        <v>K-C6</v>
      </c>
      <c r="O2656" s="222"/>
      <c r="P2656" s="222"/>
      <c r="Q2656" s="215" t="str">
        <f>VLOOKUP(K2656,TONG_SL!$A:$D,3,0)</f>
        <v>Túi</v>
      </c>
      <c r="R2656" s="223">
        <v>20</v>
      </c>
      <c r="S2656" s="290"/>
      <c r="T2656" s="290">
        <f>VLOOKUP(VLOOKUP(G2656,Ma_KH!$A:$R,18,0)&amp;K2656,Gia_MB!$A:$F,6,0)</f>
        <v>50400</v>
      </c>
      <c r="U2656" s="291">
        <f t="shared" si="290"/>
        <v>1008000</v>
      </c>
      <c r="V2656" s="290"/>
      <c r="W2656" s="292">
        <f t="shared" si="291"/>
        <v>0</v>
      </c>
      <c r="X2656" s="293" t="str">
        <f t="shared" si="292"/>
        <v>8</v>
      </c>
      <c r="Y2656" s="290"/>
      <c r="Z2656" s="291">
        <f t="shared" si="293"/>
        <v>80640</v>
      </c>
      <c r="AA2656" s="294">
        <f>VLOOKUP(G2656,Ma_KH!$A:$R,14,0)</f>
        <v>60</v>
      </c>
    </row>
    <row r="2657" spans="1:27" x14ac:dyDescent="0.25">
      <c r="A2657" s="280">
        <v>46056</v>
      </c>
      <c r="B2657" s="281" t="s">
        <v>15653</v>
      </c>
      <c r="C2657" s="328" t="s">
        <v>15180</v>
      </c>
      <c r="D2657" s="280">
        <v>46057</v>
      </c>
      <c r="E2657" s="219"/>
      <c r="F2657" s="218"/>
      <c r="G2657" s="268" t="s">
        <v>15457</v>
      </c>
      <c r="H2657" s="219"/>
      <c r="I2657" s="217" t="s">
        <v>15653</v>
      </c>
      <c r="J2657" s="217" t="s">
        <v>7228</v>
      </c>
      <c r="K2657" s="217" t="s">
        <v>30</v>
      </c>
      <c r="L2657" s="215" t="str">
        <f>VLOOKUP($K2657,[1]TONG_SL!$A$1:$D$65536,2,0)</f>
        <v>Gà muối 500g</v>
      </c>
      <c r="M2657" s="247"/>
      <c r="N2657" s="215" t="str">
        <f t="shared" si="289"/>
        <v>K-C6</v>
      </c>
      <c r="O2657" s="222"/>
      <c r="P2657" s="222"/>
      <c r="Q2657" s="215" t="str">
        <f>VLOOKUP(K2657,TONG_SL!$A:$D,3,0)</f>
        <v>Túi</v>
      </c>
      <c r="R2657" s="223">
        <v>40</v>
      </c>
      <c r="S2657" s="290"/>
      <c r="T2657" s="290">
        <f>VLOOKUP(VLOOKUP(G2657,Ma_KH!$A:$R,18,0)&amp;K2657,Gia_MB!$A:$F,6,0)</f>
        <v>116611</v>
      </c>
      <c r="U2657" s="291">
        <f t="shared" si="290"/>
        <v>4664440</v>
      </c>
      <c r="V2657" s="290"/>
      <c r="W2657" s="292">
        <f t="shared" si="291"/>
        <v>0</v>
      </c>
      <c r="X2657" s="293" t="str">
        <f t="shared" si="292"/>
        <v>8</v>
      </c>
      <c r="Y2657" s="290"/>
      <c r="Z2657" s="291">
        <f t="shared" si="293"/>
        <v>373155.2</v>
      </c>
      <c r="AA2657" s="294">
        <f>VLOOKUP(G2657,Ma_KH!$A:$R,14,0)</f>
        <v>60</v>
      </c>
    </row>
    <row r="2658" spans="1:27" x14ac:dyDescent="0.25">
      <c r="A2658" s="280">
        <v>46056</v>
      </c>
      <c r="B2658" s="281" t="s">
        <v>15653</v>
      </c>
      <c r="C2658" s="328" t="s">
        <v>15180</v>
      </c>
      <c r="D2658" s="280">
        <v>46057</v>
      </c>
      <c r="E2658" s="219"/>
      <c r="F2658" s="218"/>
      <c r="G2658" s="268" t="s">
        <v>15457</v>
      </c>
      <c r="H2658" s="219"/>
      <c r="I2658" s="217" t="s">
        <v>15653</v>
      </c>
      <c r="J2658" s="217" t="s">
        <v>7228</v>
      </c>
      <c r="K2658" s="217" t="s">
        <v>27</v>
      </c>
      <c r="L2658" s="215" t="str">
        <f>VLOOKUP($K2658,[1]TONG_SL!$A$1:$D$65536,2,0)</f>
        <v>Chân giò heo muối 300g</v>
      </c>
      <c r="M2658" s="247"/>
      <c r="N2658" s="215" t="str">
        <f t="shared" si="289"/>
        <v>K-C6</v>
      </c>
      <c r="O2658" s="222"/>
      <c r="P2658" s="222"/>
      <c r="Q2658" s="215" t="str">
        <f>VLOOKUP(K2658,TONG_SL!$A:$D,3,0)</f>
        <v>Túi</v>
      </c>
      <c r="R2658" s="223">
        <v>40</v>
      </c>
      <c r="S2658" s="290"/>
      <c r="T2658" s="290">
        <f>VLOOKUP(VLOOKUP(G2658,Ma_KH!$A:$R,18,0)&amp;K2658,Gia_MB!$A:$F,6,0)</f>
        <v>73431</v>
      </c>
      <c r="U2658" s="291">
        <f t="shared" si="290"/>
        <v>2937240</v>
      </c>
      <c r="V2658" s="290"/>
      <c r="W2658" s="292">
        <f t="shared" si="291"/>
        <v>0</v>
      </c>
      <c r="X2658" s="293" t="str">
        <f t="shared" si="292"/>
        <v>8</v>
      </c>
      <c r="Y2658" s="290"/>
      <c r="Z2658" s="291">
        <f t="shared" si="293"/>
        <v>234979.20000000001</v>
      </c>
      <c r="AA2658" s="294">
        <f>VLOOKUP(G2658,Ma_KH!$A:$R,14,0)</f>
        <v>60</v>
      </c>
    </row>
    <row r="2659" spans="1:27" x14ac:dyDescent="0.25">
      <c r="A2659" s="280">
        <v>46056</v>
      </c>
      <c r="B2659" s="281" t="s">
        <v>15653</v>
      </c>
      <c r="C2659" s="328" t="s">
        <v>15180</v>
      </c>
      <c r="D2659" s="280">
        <v>46057</v>
      </c>
      <c r="E2659" s="219"/>
      <c r="F2659" s="218"/>
      <c r="G2659" s="268" t="s">
        <v>15457</v>
      </c>
      <c r="H2659" s="219"/>
      <c r="I2659" s="217" t="s">
        <v>15653</v>
      </c>
      <c r="J2659" s="217" t="s">
        <v>7228</v>
      </c>
      <c r="K2659" s="217" t="s">
        <v>48</v>
      </c>
      <c r="L2659" s="215" t="str">
        <f>VLOOKUP($K2659,[1]TONG_SL!$A$1:$D$65536,2,0)</f>
        <v>Mọc Nấm Hương 250g</v>
      </c>
      <c r="M2659" s="247"/>
      <c r="N2659" s="215" t="str">
        <f t="shared" si="289"/>
        <v>K-C6</v>
      </c>
      <c r="O2659" s="222"/>
      <c r="P2659" s="222"/>
      <c r="Q2659" s="215" t="str">
        <f>VLOOKUP(K2659,TONG_SL!$A:$D,3,0)</f>
        <v>Túi</v>
      </c>
      <c r="R2659" s="223">
        <v>15</v>
      </c>
      <c r="S2659" s="290"/>
      <c r="T2659" s="290">
        <f>VLOOKUP(VLOOKUP(G2659,Ma_KH!$A:$R,18,0)&amp;K2659,Gia_MB!$A:$F,6,0)</f>
        <v>46000</v>
      </c>
      <c r="U2659" s="291">
        <f t="shared" si="290"/>
        <v>690000</v>
      </c>
      <c r="V2659" s="290"/>
      <c r="W2659" s="292">
        <f t="shared" si="291"/>
        <v>0</v>
      </c>
      <c r="X2659" s="293" t="str">
        <f t="shared" si="292"/>
        <v>8</v>
      </c>
      <c r="Y2659" s="290"/>
      <c r="Z2659" s="291">
        <f t="shared" si="293"/>
        <v>55200</v>
      </c>
      <c r="AA2659" s="294">
        <f>VLOOKUP(G2659,Ma_KH!$A:$R,14,0)</f>
        <v>60</v>
      </c>
    </row>
    <row r="2660" spans="1:27" x14ac:dyDescent="0.25">
      <c r="A2660" s="216">
        <v>46046</v>
      </c>
      <c r="B2660" s="217">
        <v>4183607630</v>
      </c>
      <c r="C2660" s="218" t="s">
        <v>15180</v>
      </c>
      <c r="D2660" s="216">
        <v>46057</v>
      </c>
      <c r="E2660" s="219"/>
      <c r="F2660" s="218"/>
      <c r="G2660" s="268" t="s">
        <v>15457</v>
      </c>
      <c r="H2660" s="219"/>
      <c r="I2660" s="217" t="s">
        <v>15654</v>
      </c>
      <c r="J2660" s="217" t="s">
        <v>7228</v>
      </c>
      <c r="K2660" s="217" t="s">
        <v>27</v>
      </c>
      <c r="L2660" s="215" t="str">
        <f>VLOOKUP($K2660,[1]TONG_SL!$A$1:$D$65536,2,0)</f>
        <v>Chân giò heo muối 300g</v>
      </c>
      <c r="M2660" s="247"/>
      <c r="N2660" s="215" t="str">
        <f t="shared" si="289"/>
        <v>K-C6</v>
      </c>
      <c r="O2660" s="222"/>
      <c r="P2660" s="222"/>
      <c r="Q2660" s="215" t="str">
        <f>VLOOKUP(K2660,TONG_SL!$A:$D,3,0)</f>
        <v>Túi</v>
      </c>
      <c r="R2660" s="223">
        <v>17</v>
      </c>
      <c r="S2660" s="290"/>
      <c r="T2660" s="290">
        <f>VLOOKUP(VLOOKUP(G2660,Ma_KH!$A:$R,18,0)&amp;K2660,Gia_MB!$A:$F,6,0)</f>
        <v>73431</v>
      </c>
      <c r="U2660" s="291">
        <f t="shared" si="290"/>
        <v>1248327</v>
      </c>
      <c r="V2660" s="290"/>
      <c r="W2660" s="292">
        <f t="shared" si="291"/>
        <v>0</v>
      </c>
      <c r="X2660" s="293" t="str">
        <f t="shared" si="292"/>
        <v>8</v>
      </c>
      <c r="Y2660" s="290"/>
      <c r="Z2660" s="291">
        <f t="shared" si="293"/>
        <v>99866.16</v>
      </c>
      <c r="AA2660" s="294">
        <f>VLOOKUP(G2660,Ma_KH!$A:$R,14,0)</f>
        <v>60</v>
      </c>
    </row>
    <row r="2661" spans="1:27" x14ac:dyDescent="0.25">
      <c r="A2661" s="280">
        <v>46046</v>
      </c>
      <c r="B2661" s="281">
        <v>4183607630</v>
      </c>
      <c r="C2661" s="328" t="s">
        <v>15180</v>
      </c>
      <c r="D2661" s="280">
        <v>46057</v>
      </c>
      <c r="E2661" s="219"/>
      <c r="F2661" s="218"/>
      <c r="G2661" s="268" t="s">
        <v>15457</v>
      </c>
      <c r="H2661" s="219"/>
      <c r="I2661" s="217" t="s">
        <v>15654</v>
      </c>
      <c r="J2661" s="217" t="s">
        <v>7228</v>
      </c>
      <c r="K2661" s="217" t="s">
        <v>32</v>
      </c>
      <c r="L2661" s="215" t="str">
        <f>VLOOKUP($K2661,[1]TONG_SL!$A$1:$D$65536,2,0)</f>
        <v>Giò Tai Lưỡi Xào 250g</v>
      </c>
      <c r="M2661" s="247"/>
      <c r="N2661" s="215" t="str">
        <f t="shared" ref="N2661:N2724" si="294">IF($B2661&lt;&gt;"","K-C6","")</f>
        <v>K-C6</v>
      </c>
      <c r="O2661" s="222"/>
      <c r="P2661" s="222"/>
      <c r="Q2661" s="215" t="str">
        <f>VLOOKUP(K2661,TONG_SL!$A:$D,3,0)</f>
        <v>Túi</v>
      </c>
      <c r="R2661" s="223">
        <v>3</v>
      </c>
      <c r="S2661" s="290"/>
      <c r="T2661" s="290">
        <f>VLOOKUP(VLOOKUP(G2661,Ma_KH!$A:$R,18,0)&amp;K2661,Gia_MB!$A:$F,6,0)</f>
        <v>50182</v>
      </c>
      <c r="U2661" s="291">
        <f t="shared" si="290"/>
        <v>150546</v>
      </c>
      <c r="V2661" s="290"/>
      <c r="W2661" s="292">
        <f t="shared" si="291"/>
        <v>0</v>
      </c>
      <c r="X2661" s="293" t="str">
        <f t="shared" si="292"/>
        <v>8</v>
      </c>
      <c r="Y2661" s="290"/>
      <c r="Z2661" s="291">
        <f t="shared" si="293"/>
        <v>12043.68</v>
      </c>
      <c r="AA2661" s="294">
        <f>VLOOKUP(G2661,Ma_KH!$A:$R,14,0)</f>
        <v>60</v>
      </c>
    </row>
    <row r="2662" spans="1:27" x14ac:dyDescent="0.25">
      <c r="A2662" s="280">
        <v>46046</v>
      </c>
      <c r="B2662" s="281">
        <v>4183607630</v>
      </c>
      <c r="C2662" s="328" t="s">
        <v>15180</v>
      </c>
      <c r="D2662" s="280">
        <v>46057</v>
      </c>
      <c r="E2662" s="219"/>
      <c r="F2662" s="218"/>
      <c r="G2662" s="268" t="s">
        <v>15457</v>
      </c>
      <c r="H2662" s="219"/>
      <c r="I2662" s="217" t="s">
        <v>15654</v>
      </c>
      <c r="J2662" s="217" t="s">
        <v>7228</v>
      </c>
      <c r="K2662" s="217" t="s">
        <v>30</v>
      </c>
      <c r="L2662" s="215" t="str">
        <f>VLOOKUP($K2662,[1]TONG_SL!$A$1:$D$65536,2,0)</f>
        <v>Gà muối 500g</v>
      </c>
      <c r="M2662" s="247"/>
      <c r="N2662" s="215" t="str">
        <f t="shared" si="294"/>
        <v>K-C6</v>
      </c>
      <c r="O2662" s="222"/>
      <c r="P2662" s="222"/>
      <c r="Q2662" s="215" t="str">
        <f>VLOOKUP(K2662,TONG_SL!$A:$D,3,0)</f>
        <v>Túi</v>
      </c>
      <c r="R2662" s="223">
        <v>11</v>
      </c>
      <c r="S2662" s="290"/>
      <c r="T2662" s="290">
        <f>VLOOKUP(VLOOKUP(G2662,Ma_KH!$A:$R,18,0)&amp;K2662,Gia_MB!$A:$F,6,0)</f>
        <v>116611</v>
      </c>
      <c r="U2662" s="291">
        <f t="shared" si="290"/>
        <v>1282721</v>
      </c>
      <c r="V2662" s="290"/>
      <c r="W2662" s="292">
        <f t="shared" si="291"/>
        <v>0</v>
      </c>
      <c r="X2662" s="293" t="str">
        <f t="shared" si="292"/>
        <v>8</v>
      </c>
      <c r="Y2662" s="290"/>
      <c r="Z2662" s="291">
        <f t="shared" si="293"/>
        <v>102617.68000000001</v>
      </c>
      <c r="AA2662" s="294">
        <f>VLOOKUP(G2662,Ma_KH!$A:$R,14,0)</f>
        <v>60</v>
      </c>
    </row>
    <row r="2663" spans="1:27" x14ac:dyDescent="0.25">
      <c r="A2663" s="280">
        <v>46046</v>
      </c>
      <c r="B2663" s="281">
        <v>4183607630</v>
      </c>
      <c r="C2663" s="328" t="s">
        <v>15180</v>
      </c>
      <c r="D2663" s="280">
        <v>46057</v>
      </c>
      <c r="E2663" s="219"/>
      <c r="F2663" s="218"/>
      <c r="G2663" s="268" t="s">
        <v>15457</v>
      </c>
      <c r="H2663" s="219"/>
      <c r="I2663" s="217" t="s">
        <v>15654</v>
      </c>
      <c r="J2663" s="217" t="s">
        <v>7228</v>
      </c>
      <c r="K2663" s="217" t="s">
        <v>7150</v>
      </c>
      <c r="L2663" s="215" t="str">
        <f>VLOOKUP($K2663,[1]TONG_SL!$A$1:$D$65536,2,0)</f>
        <v>Chả cốm 300g</v>
      </c>
      <c r="M2663" s="247"/>
      <c r="N2663" s="215" t="str">
        <f t="shared" si="294"/>
        <v>K-C6</v>
      </c>
      <c r="O2663" s="222"/>
      <c r="P2663" s="222"/>
      <c r="Q2663" s="215" t="str">
        <f>VLOOKUP(K2663,TONG_SL!$A:$D,3,0)</f>
        <v>Túi</v>
      </c>
      <c r="R2663" s="223">
        <v>10</v>
      </c>
      <c r="S2663" s="290"/>
      <c r="T2663" s="290">
        <f>VLOOKUP(VLOOKUP(G2663,Ma_KH!$A:$R,18,0)&amp;K2663,Gia_MB!$A:$F,6,0)</f>
        <v>74250</v>
      </c>
      <c r="U2663" s="291">
        <f t="shared" si="290"/>
        <v>742500</v>
      </c>
      <c r="V2663" s="290"/>
      <c r="W2663" s="292">
        <f t="shared" si="291"/>
        <v>0</v>
      </c>
      <c r="X2663" s="293" t="str">
        <f t="shared" si="292"/>
        <v>8</v>
      </c>
      <c r="Y2663" s="290"/>
      <c r="Z2663" s="291">
        <f t="shared" si="293"/>
        <v>59400</v>
      </c>
      <c r="AA2663" s="294">
        <f>VLOOKUP(G2663,Ma_KH!$A:$R,14,0)</f>
        <v>60</v>
      </c>
    </row>
    <row r="2664" spans="1:27" x14ac:dyDescent="0.25">
      <c r="A2664" s="280">
        <v>46046</v>
      </c>
      <c r="B2664" s="281">
        <v>4183607630</v>
      </c>
      <c r="C2664" s="328" t="s">
        <v>15180</v>
      </c>
      <c r="D2664" s="280">
        <v>46057</v>
      </c>
      <c r="E2664" s="219"/>
      <c r="F2664" s="218"/>
      <c r="G2664" s="268" t="s">
        <v>15457</v>
      </c>
      <c r="H2664" s="219"/>
      <c r="I2664" s="217" t="s">
        <v>15654</v>
      </c>
      <c r="J2664" s="217" t="s">
        <v>7228</v>
      </c>
      <c r="K2664" s="217" t="s">
        <v>48</v>
      </c>
      <c r="L2664" s="215" t="str">
        <f>VLOOKUP($K2664,[1]TONG_SL!$A$1:$D$65536,2,0)</f>
        <v>Mọc Nấm Hương 250g</v>
      </c>
      <c r="M2664" s="247"/>
      <c r="N2664" s="215" t="str">
        <f t="shared" si="294"/>
        <v>K-C6</v>
      </c>
      <c r="O2664" s="222"/>
      <c r="P2664" s="222"/>
      <c r="Q2664" s="215" t="str">
        <f>VLOOKUP(K2664,TONG_SL!$A:$D,3,0)</f>
        <v>Túi</v>
      </c>
      <c r="R2664" s="223">
        <v>10</v>
      </c>
      <c r="S2664" s="290"/>
      <c r="T2664" s="290">
        <f>VLOOKUP(VLOOKUP(G2664,Ma_KH!$A:$R,18,0)&amp;K2664,Gia_MB!$A:$F,6,0)</f>
        <v>46000</v>
      </c>
      <c r="U2664" s="291">
        <f t="shared" si="290"/>
        <v>460000</v>
      </c>
      <c r="V2664" s="290"/>
      <c r="W2664" s="292">
        <f t="shared" si="291"/>
        <v>0</v>
      </c>
      <c r="X2664" s="293" t="str">
        <f t="shared" si="292"/>
        <v>8</v>
      </c>
      <c r="Y2664" s="290"/>
      <c r="Z2664" s="291">
        <f t="shared" si="293"/>
        <v>36800</v>
      </c>
      <c r="AA2664" s="294">
        <f>VLOOKUP(G2664,Ma_KH!$A:$R,14,0)</f>
        <v>60</v>
      </c>
    </row>
    <row r="2665" spans="1:27" x14ac:dyDescent="0.25">
      <c r="A2665" s="216">
        <v>46041</v>
      </c>
      <c r="B2665" s="217">
        <v>4183206652</v>
      </c>
      <c r="C2665" s="218" t="s">
        <v>15180</v>
      </c>
      <c r="D2665" s="216">
        <v>46057</v>
      </c>
      <c r="E2665" s="219"/>
      <c r="F2665" s="218"/>
      <c r="G2665" s="268" t="s">
        <v>15481</v>
      </c>
      <c r="H2665" s="219"/>
      <c r="I2665" s="217" t="s">
        <v>15655</v>
      </c>
      <c r="J2665" s="217" t="s">
        <v>7228</v>
      </c>
      <c r="K2665" s="217" t="s">
        <v>48</v>
      </c>
      <c r="L2665" s="215" t="str">
        <f>VLOOKUP($K2665,[1]TONG_SL!$A$1:$D$65536,2,0)</f>
        <v>Mọc Nấm Hương 250g</v>
      </c>
      <c r="M2665" s="247"/>
      <c r="N2665" s="215" t="str">
        <f t="shared" si="294"/>
        <v>K-C6</v>
      </c>
      <c r="O2665" s="222"/>
      <c r="P2665" s="222"/>
      <c r="Q2665" s="215" t="str">
        <f>VLOOKUP(K2665,TONG_SL!$A:$D,3,0)</f>
        <v>Túi</v>
      </c>
      <c r="R2665" s="223">
        <v>5</v>
      </c>
      <c r="S2665" s="290"/>
      <c r="T2665" s="290">
        <f>VLOOKUP(VLOOKUP(G2665,Ma_KH!$A:$R,18,0)&amp;K2665,Gia_MB!$A:$F,6,0)</f>
        <v>46000</v>
      </c>
      <c r="U2665" s="291">
        <f t="shared" si="290"/>
        <v>230000</v>
      </c>
      <c r="V2665" s="290"/>
      <c r="W2665" s="292">
        <f t="shared" si="291"/>
        <v>0</v>
      </c>
      <c r="X2665" s="293" t="str">
        <f t="shared" si="292"/>
        <v>8</v>
      </c>
      <c r="Y2665" s="290"/>
      <c r="Z2665" s="291">
        <f t="shared" si="293"/>
        <v>18400</v>
      </c>
      <c r="AA2665" s="294">
        <f>VLOOKUP(G2665,Ma_KH!$A:$R,14,0)</f>
        <v>60</v>
      </c>
    </row>
    <row r="2666" spans="1:27" x14ac:dyDescent="0.25">
      <c r="A2666" s="216">
        <v>46041</v>
      </c>
      <c r="B2666" s="217">
        <v>4183206652</v>
      </c>
      <c r="C2666" s="218" t="s">
        <v>15180</v>
      </c>
      <c r="D2666" s="216">
        <v>46057</v>
      </c>
      <c r="E2666" s="219"/>
      <c r="F2666" s="218"/>
      <c r="G2666" s="268" t="s">
        <v>15481</v>
      </c>
      <c r="H2666" s="219"/>
      <c r="I2666" s="217" t="s">
        <v>15655</v>
      </c>
      <c r="J2666" s="217" t="s">
        <v>7228</v>
      </c>
      <c r="K2666" s="217" t="s">
        <v>32</v>
      </c>
      <c r="L2666" s="215" t="str">
        <f>VLOOKUP($K2666,[1]TONG_SL!$A$1:$D$65536,2,0)</f>
        <v>Giò Tai Lưỡi Xào 250g</v>
      </c>
      <c r="M2666" s="247"/>
      <c r="N2666" s="215" t="str">
        <f t="shared" si="294"/>
        <v>K-C6</v>
      </c>
      <c r="O2666" s="222"/>
      <c r="P2666" s="222"/>
      <c r="Q2666" s="215" t="str">
        <f>VLOOKUP(K2666,TONG_SL!$A:$D,3,0)</f>
        <v>Túi</v>
      </c>
      <c r="R2666" s="223">
        <v>5</v>
      </c>
      <c r="S2666" s="290"/>
      <c r="T2666" s="290">
        <f>VLOOKUP(VLOOKUP(G2666,Ma_KH!$A:$R,18,0)&amp;K2666,Gia_MB!$A:$F,6,0)</f>
        <v>50182</v>
      </c>
      <c r="U2666" s="291">
        <f t="shared" si="290"/>
        <v>250910</v>
      </c>
      <c r="V2666" s="290"/>
      <c r="W2666" s="292">
        <f t="shared" si="291"/>
        <v>0</v>
      </c>
      <c r="X2666" s="293" t="str">
        <f t="shared" si="292"/>
        <v>8</v>
      </c>
      <c r="Y2666" s="290"/>
      <c r="Z2666" s="291">
        <f t="shared" si="293"/>
        <v>20072.8</v>
      </c>
      <c r="AA2666" s="294">
        <f>VLOOKUP(G2666,Ma_KH!$A:$R,14,0)</f>
        <v>60</v>
      </c>
    </row>
    <row r="2667" spans="1:27" x14ac:dyDescent="0.25">
      <c r="A2667" s="216">
        <v>46041</v>
      </c>
      <c r="B2667" s="217">
        <v>4183206652</v>
      </c>
      <c r="C2667" s="218" t="s">
        <v>15180</v>
      </c>
      <c r="D2667" s="216">
        <v>46057</v>
      </c>
      <c r="E2667" s="219"/>
      <c r="F2667" s="218"/>
      <c r="G2667" s="268" t="s">
        <v>15481</v>
      </c>
      <c r="H2667" s="219"/>
      <c r="I2667" s="217" t="s">
        <v>15655</v>
      </c>
      <c r="J2667" s="217" t="s">
        <v>7228</v>
      </c>
      <c r="K2667" s="217" t="s">
        <v>30</v>
      </c>
      <c r="L2667" s="215" t="str">
        <f>VLOOKUP($K2667,[1]TONG_SL!$A$1:$D$65536,2,0)</f>
        <v>Gà muối 500g</v>
      </c>
      <c r="M2667" s="247"/>
      <c r="N2667" s="215" t="str">
        <f t="shared" si="294"/>
        <v>K-C6</v>
      </c>
      <c r="O2667" s="222"/>
      <c r="P2667" s="222"/>
      <c r="Q2667" s="215" t="str">
        <f>VLOOKUP(K2667,TONG_SL!$A:$D,3,0)</f>
        <v>Túi</v>
      </c>
      <c r="R2667" s="223">
        <v>20</v>
      </c>
      <c r="S2667" s="290"/>
      <c r="T2667" s="290">
        <f>VLOOKUP(VLOOKUP(G2667,Ma_KH!$A:$R,18,0)&amp;K2667,Gia_MB!$A:$F,6,0)</f>
        <v>116611</v>
      </c>
      <c r="U2667" s="291">
        <f t="shared" si="290"/>
        <v>2332220</v>
      </c>
      <c r="V2667" s="290"/>
      <c r="W2667" s="292">
        <f t="shared" si="291"/>
        <v>0</v>
      </c>
      <c r="X2667" s="293" t="str">
        <f t="shared" si="292"/>
        <v>8</v>
      </c>
      <c r="Y2667" s="290"/>
      <c r="Z2667" s="291">
        <f t="shared" si="293"/>
        <v>186577.6</v>
      </c>
      <c r="AA2667" s="294">
        <f>VLOOKUP(G2667,Ma_KH!$A:$R,14,0)</f>
        <v>60</v>
      </c>
    </row>
    <row r="2668" spans="1:27" x14ac:dyDescent="0.25">
      <c r="A2668" s="216">
        <v>46041</v>
      </c>
      <c r="B2668" s="217">
        <v>4183206652</v>
      </c>
      <c r="C2668" s="218" t="s">
        <v>15180</v>
      </c>
      <c r="D2668" s="216">
        <v>46057</v>
      </c>
      <c r="E2668" s="219"/>
      <c r="F2668" s="218"/>
      <c r="G2668" s="268" t="s">
        <v>15481</v>
      </c>
      <c r="H2668" s="219"/>
      <c r="I2668" s="217" t="s">
        <v>15655</v>
      </c>
      <c r="J2668" s="217" t="s">
        <v>7228</v>
      </c>
      <c r="K2668" s="217" t="s">
        <v>27</v>
      </c>
      <c r="L2668" s="215" t="str">
        <f>VLOOKUP($K2668,[1]TONG_SL!$A$1:$D$65536,2,0)</f>
        <v>Chân giò heo muối 300g</v>
      </c>
      <c r="M2668" s="247"/>
      <c r="N2668" s="215" t="str">
        <f t="shared" si="294"/>
        <v>K-C6</v>
      </c>
      <c r="O2668" s="222"/>
      <c r="P2668" s="222"/>
      <c r="Q2668" s="215" t="str">
        <f>VLOOKUP(K2668,TONG_SL!$A:$D,3,0)</f>
        <v>Túi</v>
      </c>
      <c r="R2668" s="223">
        <v>20</v>
      </c>
      <c r="S2668" s="290"/>
      <c r="T2668" s="290">
        <f>VLOOKUP(VLOOKUP(G2668,Ma_KH!$A:$R,18,0)&amp;K2668,Gia_MB!$A:$F,6,0)</f>
        <v>73431</v>
      </c>
      <c r="U2668" s="291">
        <f t="shared" si="290"/>
        <v>1468620</v>
      </c>
      <c r="V2668" s="290"/>
      <c r="W2668" s="292">
        <f t="shared" si="291"/>
        <v>0</v>
      </c>
      <c r="X2668" s="293" t="str">
        <f t="shared" si="292"/>
        <v>8</v>
      </c>
      <c r="Y2668" s="290"/>
      <c r="Z2668" s="291">
        <f t="shared" si="293"/>
        <v>117489.60000000001</v>
      </c>
      <c r="AA2668" s="294">
        <f>VLOOKUP(G2668,Ma_KH!$A:$R,14,0)</f>
        <v>60</v>
      </c>
    </row>
    <row r="2669" spans="1:27" x14ac:dyDescent="0.25">
      <c r="A2669" s="280">
        <v>46046</v>
      </c>
      <c r="B2669" s="281">
        <v>4183608351</v>
      </c>
      <c r="C2669" s="328" t="s">
        <v>15180</v>
      </c>
      <c r="D2669" s="280">
        <v>46057</v>
      </c>
      <c r="E2669" s="219"/>
      <c r="F2669" s="218"/>
      <c r="G2669" s="268" t="s">
        <v>15410</v>
      </c>
      <c r="H2669" s="219"/>
      <c r="I2669" s="217" t="s">
        <v>15656</v>
      </c>
      <c r="J2669" s="217" t="s">
        <v>7228</v>
      </c>
      <c r="K2669" s="217" t="s">
        <v>30</v>
      </c>
      <c r="L2669" s="215" t="str">
        <f>VLOOKUP($K2669,[1]TONG_SL!$A$1:$D$65536,2,0)</f>
        <v>Gà muối 500g</v>
      </c>
      <c r="M2669" s="247"/>
      <c r="N2669" s="215" t="str">
        <f t="shared" si="294"/>
        <v>K-C6</v>
      </c>
      <c r="O2669" s="222"/>
      <c r="P2669" s="222"/>
      <c r="Q2669" s="215" t="str">
        <f>VLOOKUP(K2669,TONG_SL!$A:$D,3,0)</f>
        <v>Túi</v>
      </c>
      <c r="R2669" s="223">
        <v>13</v>
      </c>
      <c r="S2669" s="290"/>
      <c r="T2669" s="290">
        <f>VLOOKUP(VLOOKUP(G2669,Ma_KH!$A:$R,18,0)&amp;K2669,Gia_MB!$A:$F,6,0)</f>
        <v>116611</v>
      </c>
      <c r="U2669" s="291">
        <f t="shared" si="290"/>
        <v>1515943</v>
      </c>
      <c r="V2669" s="290"/>
      <c r="W2669" s="292">
        <f t="shared" si="291"/>
        <v>0</v>
      </c>
      <c r="X2669" s="293" t="str">
        <f t="shared" si="292"/>
        <v>8</v>
      </c>
      <c r="Y2669" s="290"/>
      <c r="Z2669" s="291">
        <f t="shared" si="293"/>
        <v>121275.44</v>
      </c>
      <c r="AA2669" s="294">
        <f>VLOOKUP(G2669,Ma_KH!$A:$R,14,0)</f>
        <v>60</v>
      </c>
    </row>
    <row r="2670" spans="1:27" x14ac:dyDescent="0.25">
      <c r="A2670" s="280">
        <v>46046</v>
      </c>
      <c r="B2670" s="281">
        <v>4183608351</v>
      </c>
      <c r="C2670" s="328" t="s">
        <v>15180</v>
      </c>
      <c r="D2670" s="280">
        <v>46057</v>
      </c>
      <c r="E2670" s="219"/>
      <c r="F2670" s="218"/>
      <c r="G2670" s="268" t="s">
        <v>15410</v>
      </c>
      <c r="H2670" s="219"/>
      <c r="I2670" s="217" t="s">
        <v>15656</v>
      </c>
      <c r="J2670" s="217" t="s">
        <v>7228</v>
      </c>
      <c r="K2670" s="217" t="s">
        <v>32</v>
      </c>
      <c r="L2670" s="215" t="str">
        <f>VLOOKUP($K2670,[1]TONG_SL!$A$1:$D$65536,2,0)</f>
        <v>Giò Tai Lưỡi Xào 250g</v>
      </c>
      <c r="M2670" s="247"/>
      <c r="N2670" s="215" t="str">
        <f t="shared" si="294"/>
        <v>K-C6</v>
      </c>
      <c r="O2670" s="222"/>
      <c r="P2670" s="222"/>
      <c r="Q2670" s="215" t="str">
        <f>VLOOKUP(K2670,TONG_SL!$A:$D,3,0)</f>
        <v>Túi</v>
      </c>
      <c r="R2670" s="223">
        <v>3</v>
      </c>
      <c r="S2670" s="290"/>
      <c r="T2670" s="290">
        <f>VLOOKUP(VLOOKUP(G2670,Ma_KH!$A:$R,18,0)&amp;K2670,Gia_MB!$A:$F,6,0)</f>
        <v>50182</v>
      </c>
      <c r="U2670" s="291">
        <f t="shared" si="290"/>
        <v>150546</v>
      </c>
      <c r="V2670" s="290"/>
      <c r="W2670" s="292">
        <f t="shared" si="291"/>
        <v>0</v>
      </c>
      <c r="X2670" s="293" t="str">
        <f t="shared" si="292"/>
        <v>8</v>
      </c>
      <c r="Y2670" s="290"/>
      <c r="Z2670" s="291">
        <f t="shared" si="293"/>
        <v>12043.68</v>
      </c>
      <c r="AA2670" s="294">
        <f>VLOOKUP(G2670,Ma_KH!$A:$R,14,0)</f>
        <v>60</v>
      </c>
    </row>
    <row r="2671" spans="1:27" x14ac:dyDescent="0.25">
      <c r="A2671" s="280">
        <v>46046</v>
      </c>
      <c r="B2671" s="281">
        <v>4183608351</v>
      </c>
      <c r="C2671" s="328" t="s">
        <v>15180</v>
      </c>
      <c r="D2671" s="280">
        <v>46057</v>
      </c>
      <c r="E2671" s="219"/>
      <c r="F2671" s="218"/>
      <c r="G2671" s="268" t="s">
        <v>15410</v>
      </c>
      <c r="H2671" s="219"/>
      <c r="I2671" s="217" t="s">
        <v>15656</v>
      </c>
      <c r="J2671" s="217" t="s">
        <v>7228</v>
      </c>
      <c r="K2671" s="217" t="s">
        <v>27</v>
      </c>
      <c r="L2671" s="215" t="str">
        <f>VLOOKUP($K2671,[1]TONG_SL!$A$1:$D$65536,2,0)</f>
        <v>Chân giò heo muối 300g</v>
      </c>
      <c r="M2671" s="247"/>
      <c r="N2671" s="215" t="str">
        <f t="shared" si="294"/>
        <v>K-C6</v>
      </c>
      <c r="O2671" s="222"/>
      <c r="P2671" s="222"/>
      <c r="Q2671" s="215" t="str">
        <f>VLOOKUP(K2671,TONG_SL!$A:$D,3,0)</f>
        <v>Túi</v>
      </c>
      <c r="R2671" s="223">
        <v>11</v>
      </c>
      <c r="S2671" s="290"/>
      <c r="T2671" s="290">
        <f>VLOOKUP(VLOOKUP(G2671,Ma_KH!$A:$R,18,0)&amp;K2671,Gia_MB!$A:$F,6,0)</f>
        <v>73431</v>
      </c>
      <c r="U2671" s="291">
        <f t="shared" si="290"/>
        <v>807741</v>
      </c>
      <c r="V2671" s="290"/>
      <c r="W2671" s="292">
        <f t="shared" si="291"/>
        <v>0</v>
      </c>
      <c r="X2671" s="293" t="str">
        <f t="shared" si="292"/>
        <v>8</v>
      </c>
      <c r="Y2671" s="290"/>
      <c r="Z2671" s="291">
        <f t="shared" si="293"/>
        <v>64619.28</v>
      </c>
      <c r="AA2671" s="294">
        <f>VLOOKUP(G2671,Ma_KH!$A:$R,14,0)</f>
        <v>60</v>
      </c>
    </row>
    <row r="2672" spans="1:27" x14ac:dyDescent="0.25">
      <c r="A2672" s="280">
        <v>46046</v>
      </c>
      <c r="B2672" s="281">
        <v>4183608351</v>
      </c>
      <c r="C2672" s="328" t="s">
        <v>15180</v>
      </c>
      <c r="D2672" s="280">
        <v>46057</v>
      </c>
      <c r="E2672" s="219"/>
      <c r="F2672" s="218"/>
      <c r="G2672" s="268" t="s">
        <v>15410</v>
      </c>
      <c r="H2672" s="219"/>
      <c r="I2672" s="217" t="s">
        <v>15656</v>
      </c>
      <c r="J2672" s="217" t="s">
        <v>7228</v>
      </c>
      <c r="K2672" s="217" t="s">
        <v>48</v>
      </c>
      <c r="L2672" s="215" t="str">
        <f>VLOOKUP($K2672,[1]TONG_SL!$A$1:$D$65536,2,0)</f>
        <v>Mọc Nấm Hương 250g</v>
      </c>
      <c r="M2672" s="247"/>
      <c r="N2672" s="215" t="str">
        <f t="shared" si="294"/>
        <v>K-C6</v>
      </c>
      <c r="O2672" s="222"/>
      <c r="P2672" s="222"/>
      <c r="Q2672" s="215" t="str">
        <f>VLOOKUP(K2672,TONG_SL!$A:$D,3,0)</f>
        <v>Túi</v>
      </c>
      <c r="R2672" s="223">
        <v>4</v>
      </c>
      <c r="S2672" s="290"/>
      <c r="T2672" s="290">
        <f>VLOOKUP(VLOOKUP(G2672,Ma_KH!$A:$R,18,0)&amp;K2672,Gia_MB!$A:$F,6,0)</f>
        <v>46000</v>
      </c>
      <c r="U2672" s="291">
        <f t="shared" si="290"/>
        <v>184000</v>
      </c>
      <c r="V2672" s="290"/>
      <c r="W2672" s="292">
        <f t="shared" si="291"/>
        <v>0</v>
      </c>
      <c r="X2672" s="293" t="str">
        <f t="shared" si="292"/>
        <v>8</v>
      </c>
      <c r="Y2672" s="290"/>
      <c r="Z2672" s="291">
        <f t="shared" si="293"/>
        <v>14720</v>
      </c>
      <c r="AA2672" s="294">
        <f>VLOOKUP(G2672,Ma_KH!$A:$R,14,0)</f>
        <v>60</v>
      </c>
    </row>
    <row r="2673" spans="1:214" x14ac:dyDescent="0.25">
      <c r="A2673" s="216">
        <v>46046</v>
      </c>
      <c r="B2673" s="217">
        <v>4183608152</v>
      </c>
      <c r="C2673" s="218" t="s">
        <v>15180</v>
      </c>
      <c r="D2673" s="216">
        <v>46057</v>
      </c>
      <c r="E2673" s="219"/>
      <c r="F2673" s="218"/>
      <c r="G2673" s="268" t="s">
        <v>15410</v>
      </c>
      <c r="H2673" s="219"/>
      <c r="I2673" s="217" t="s">
        <v>15657</v>
      </c>
      <c r="J2673" s="217" t="s">
        <v>7228</v>
      </c>
      <c r="K2673" s="217" t="s">
        <v>48</v>
      </c>
      <c r="L2673" s="215" t="str">
        <f>VLOOKUP($K2673,[1]TONG_SL!$A$1:$D$65536,2,0)</f>
        <v>Mọc Nấm Hương 250g</v>
      </c>
      <c r="M2673" s="247"/>
      <c r="N2673" s="215" t="str">
        <f t="shared" si="294"/>
        <v>K-C6</v>
      </c>
      <c r="O2673" s="222"/>
      <c r="P2673" s="222"/>
      <c r="Q2673" s="215" t="str">
        <f>VLOOKUP(K2673,TONG_SL!$A:$D,3,0)</f>
        <v>Túi</v>
      </c>
      <c r="R2673" s="223">
        <v>6</v>
      </c>
      <c r="S2673" s="290"/>
      <c r="T2673" s="290">
        <f>VLOOKUP(VLOOKUP(G2673,Ma_KH!$A:$R,18,0)&amp;K2673,Gia_MB!$A:$F,6,0)</f>
        <v>46000</v>
      </c>
      <c r="U2673" s="291">
        <f t="shared" si="290"/>
        <v>276000</v>
      </c>
      <c r="V2673" s="290"/>
      <c r="W2673" s="292">
        <f t="shared" si="291"/>
        <v>0</v>
      </c>
      <c r="X2673" s="293" t="str">
        <f t="shared" si="292"/>
        <v>8</v>
      </c>
      <c r="Y2673" s="290"/>
      <c r="Z2673" s="291">
        <f t="shared" si="293"/>
        <v>22080</v>
      </c>
      <c r="AA2673" s="294">
        <f>VLOOKUP(G2673,Ma_KH!$A:$R,14,0)</f>
        <v>60</v>
      </c>
    </row>
    <row r="2674" spans="1:214" x14ac:dyDescent="0.25">
      <c r="A2674" s="216">
        <v>46046</v>
      </c>
      <c r="B2674" s="217">
        <v>4183608152</v>
      </c>
      <c r="C2674" s="218" t="s">
        <v>15180</v>
      </c>
      <c r="D2674" s="216">
        <v>46057</v>
      </c>
      <c r="E2674" s="219"/>
      <c r="F2674" s="218"/>
      <c r="G2674" s="268" t="s">
        <v>15410</v>
      </c>
      <c r="H2674" s="219"/>
      <c r="I2674" s="217" t="s">
        <v>15657</v>
      </c>
      <c r="J2674" s="217" t="s">
        <v>7228</v>
      </c>
      <c r="K2674" s="217" t="s">
        <v>27</v>
      </c>
      <c r="L2674" s="215" t="str">
        <f>VLOOKUP($K2674,[1]TONG_SL!$A$1:$D$65536,2,0)</f>
        <v>Chân giò heo muối 300g</v>
      </c>
      <c r="M2674" s="247"/>
      <c r="N2674" s="215" t="str">
        <f t="shared" si="294"/>
        <v>K-C6</v>
      </c>
      <c r="O2674" s="222"/>
      <c r="P2674" s="222"/>
      <c r="Q2674" s="215" t="str">
        <f>VLOOKUP(K2674,TONG_SL!$A:$D,3,0)</f>
        <v>Túi</v>
      </c>
      <c r="R2674" s="223">
        <v>16</v>
      </c>
      <c r="S2674" s="290"/>
      <c r="T2674" s="290">
        <f>VLOOKUP(VLOOKUP(G2674,Ma_KH!$A:$R,18,0)&amp;K2674,Gia_MB!$A:$F,6,0)</f>
        <v>73431</v>
      </c>
      <c r="U2674" s="291">
        <f t="shared" si="290"/>
        <v>1174896</v>
      </c>
      <c r="V2674" s="290"/>
      <c r="W2674" s="292">
        <f t="shared" si="291"/>
        <v>0</v>
      </c>
      <c r="X2674" s="293" t="str">
        <f t="shared" si="292"/>
        <v>8</v>
      </c>
      <c r="Y2674" s="290"/>
      <c r="Z2674" s="291">
        <f t="shared" si="293"/>
        <v>93991.680000000008</v>
      </c>
      <c r="AA2674" s="294">
        <f>VLOOKUP(G2674,Ma_KH!$A:$R,14,0)</f>
        <v>60</v>
      </c>
    </row>
    <row r="2675" spans="1:214" x14ac:dyDescent="0.25">
      <c r="A2675" s="216">
        <v>46046</v>
      </c>
      <c r="B2675" s="217">
        <v>4183608152</v>
      </c>
      <c r="C2675" s="218" t="s">
        <v>15180</v>
      </c>
      <c r="D2675" s="216">
        <v>46057</v>
      </c>
      <c r="E2675" s="219"/>
      <c r="F2675" s="218"/>
      <c r="G2675" s="268" t="s">
        <v>15410</v>
      </c>
      <c r="H2675" s="219"/>
      <c r="I2675" s="217" t="s">
        <v>15657</v>
      </c>
      <c r="J2675" s="217" t="s">
        <v>7228</v>
      </c>
      <c r="K2675" s="217" t="s">
        <v>32</v>
      </c>
      <c r="L2675" s="215" t="str">
        <f>VLOOKUP($K2675,[1]TONG_SL!$A$1:$D$65536,2,0)</f>
        <v>Giò Tai Lưỡi Xào 250g</v>
      </c>
      <c r="M2675" s="247"/>
      <c r="N2675" s="215" t="str">
        <f t="shared" si="294"/>
        <v>K-C6</v>
      </c>
      <c r="O2675" s="222"/>
      <c r="P2675" s="222"/>
      <c r="Q2675" s="215" t="str">
        <f>VLOOKUP(K2675,TONG_SL!$A:$D,3,0)</f>
        <v>Túi</v>
      </c>
      <c r="R2675" s="223">
        <v>4</v>
      </c>
      <c r="S2675" s="290"/>
      <c r="T2675" s="290">
        <f>VLOOKUP(VLOOKUP(G2675,Ma_KH!$A:$R,18,0)&amp;K2675,Gia_MB!$A:$F,6,0)</f>
        <v>50182</v>
      </c>
      <c r="U2675" s="291">
        <f t="shared" si="290"/>
        <v>200728</v>
      </c>
      <c r="V2675" s="290"/>
      <c r="W2675" s="292">
        <f t="shared" si="291"/>
        <v>0</v>
      </c>
      <c r="X2675" s="293" t="str">
        <f t="shared" si="292"/>
        <v>8</v>
      </c>
      <c r="Y2675" s="290"/>
      <c r="Z2675" s="291">
        <f t="shared" si="293"/>
        <v>16058.24</v>
      </c>
      <c r="AA2675" s="294">
        <f>VLOOKUP(G2675,Ma_KH!$A:$R,14,0)</f>
        <v>60</v>
      </c>
    </row>
    <row r="2676" spans="1:214" x14ac:dyDescent="0.25">
      <c r="A2676" s="216">
        <v>46046</v>
      </c>
      <c r="B2676" s="217">
        <v>4183608152</v>
      </c>
      <c r="C2676" s="218" t="s">
        <v>15180</v>
      </c>
      <c r="D2676" s="216">
        <v>46057</v>
      </c>
      <c r="E2676" s="219"/>
      <c r="F2676" s="218"/>
      <c r="G2676" s="268" t="s">
        <v>15410</v>
      </c>
      <c r="H2676" s="219"/>
      <c r="I2676" s="217" t="s">
        <v>15657</v>
      </c>
      <c r="J2676" s="217" t="s">
        <v>7228</v>
      </c>
      <c r="K2676" s="217" t="s">
        <v>30</v>
      </c>
      <c r="L2676" s="215" t="str">
        <f>VLOOKUP($K2676,[1]TONG_SL!$A$1:$D$65536,2,0)</f>
        <v>Gà muối 500g</v>
      </c>
      <c r="M2676" s="247"/>
      <c r="N2676" s="215" t="str">
        <f t="shared" si="294"/>
        <v>K-C6</v>
      </c>
      <c r="O2676" s="222"/>
      <c r="P2676" s="222"/>
      <c r="Q2676" s="215" t="str">
        <f>VLOOKUP(K2676,TONG_SL!$A:$D,3,0)</f>
        <v>Túi</v>
      </c>
      <c r="R2676" s="223">
        <v>14</v>
      </c>
      <c r="S2676" s="290"/>
      <c r="T2676" s="290">
        <f>VLOOKUP(VLOOKUP(G2676,Ma_KH!$A:$R,18,0)&amp;K2676,Gia_MB!$A:$F,6,0)</f>
        <v>116611</v>
      </c>
      <c r="U2676" s="291">
        <f t="shared" si="290"/>
        <v>1632554</v>
      </c>
      <c r="V2676" s="290"/>
      <c r="W2676" s="292">
        <f t="shared" si="291"/>
        <v>0</v>
      </c>
      <c r="X2676" s="293" t="str">
        <f t="shared" si="292"/>
        <v>8</v>
      </c>
      <c r="Y2676" s="290"/>
      <c r="Z2676" s="291">
        <f t="shared" si="293"/>
        <v>130604.32</v>
      </c>
      <c r="AA2676" s="294">
        <f>VLOOKUP(G2676,Ma_KH!$A:$R,14,0)</f>
        <v>60</v>
      </c>
    </row>
    <row r="2677" spans="1:214" x14ac:dyDescent="0.25">
      <c r="A2677" s="216">
        <v>46046</v>
      </c>
      <c r="B2677" s="217">
        <v>4183608323</v>
      </c>
      <c r="C2677" s="218" t="s">
        <v>15180</v>
      </c>
      <c r="D2677" s="216">
        <v>46057</v>
      </c>
      <c r="E2677" s="219"/>
      <c r="F2677" s="218"/>
      <c r="G2677" s="268" t="s">
        <v>15430</v>
      </c>
      <c r="H2677" s="219"/>
      <c r="I2677" s="217" t="s">
        <v>15658</v>
      </c>
      <c r="J2677" s="217" t="s">
        <v>7228</v>
      </c>
      <c r="K2677" s="217" t="s">
        <v>27</v>
      </c>
      <c r="L2677" s="215" t="str">
        <f>VLOOKUP($K2677,[1]TONG_SL!$A$1:$D$65536,2,0)</f>
        <v>Chân giò heo muối 300g</v>
      </c>
      <c r="M2677" s="247"/>
      <c r="N2677" s="215" t="str">
        <f t="shared" si="294"/>
        <v>K-C6</v>
      </c>
      <c r="O2677" s="222"/>
      <c r="P2677" s="222"/>
      <c r="Q2677" s="215" t="str">
        <f>VLOOKUP(K2677,TONG_SL!$A:$D,3,0)</f>
        <v>Túi</v>
      </c>
      <c r="R2677" s="223">
        <v>20</v>
      </c>
      <c r="S2677" s="290"/>
      <c r="T2677" s="290">
        <f>VLOOKUP(VLOOKUP(G2677,Ma_KH!$A:$R,18,0)&amp;K2677,Gia_MB!$A:$F,6,0)</f>
        <v>73431</v>
      </c>
      <c r="U2677" s="291">
        <f t="shared" si="290"/>
        <v>1468620</v>
      </c>
      <c r="V2677" s="290"/>
      <c r="W2677" s="292">
        <f t="shared" si="291"/>
        <v>0</v>
      </c>
      <c r="X2677" s="293" t="str">
        <f t="shared" si="292"/>
        <v>8</v>
      </c>
      <c r="Y2677" s="290"/>
      <c r="Z2677" s="291">
        <f t="shared" si="293"/>
        <v>117489.60000000001</v>
      </c>
      <c r="AA2677" s="294">
        <f>VLOOKUP(G2677,Ma_KH!$A:$R,14,0)</f>
        <v>60</v>
      </c>
    </row>
    <row r="2678" spans="1:214" x14ac:dyDescent="0.25">
      <c r="A2678" s="216">
        <v>46046</v>
      </c>
      <c r="B2678" s="217">
        <v>4183608323</v>
      </c>
      <c r="C2678" s="218" t="s">
        <v>15180</v>
      </c>
      <c r="D2678" s="216">
        <v>46057</v>
      </c>
      <c r="E2678" s="219"/>
      <c r="F2678" s="218"/>
      <c r="G2678" s="268" t="s">
        <v>15430</v>
      </c>
      <c r="H2678" s="219"/>
      <c r="I2678" s="217" t="s">
        <v>15658</v>
      </c>
      <c r="J2678" s="217" t="s">
        <v>7228</v>
      </c>
      <c r="K2678" s="217" t="s">
        <v>32</v>
      </c>
      <c r="L2678" s="215" t="str">
        <f>VLOOKUP($K2678,[1]TONG_SL!$A$1:$D$65536,2,0)</f>
        <v>Giò Tai Lưỡi Xào 250g</v>
      </c>
      <c r="M2678" s="247"/>
      <c r="N2678" s="215" t="str">
        <f t="shared" si="294"/>
        <v>K-C6</v>
      </c>
      <c r="O2678" s="222"/>
      <c r="P2678" s="222"/>
      <c r="Q2678" s="215" t="str">
        <f>VLOOKUP(K2678,TONG_SL!$A:$D,3,0)</f>
        <v>Túi</v>
      </c>
      <c r="R2678" s="223">
        <v>3</v>
      </c>
      <c r="S2678" s="290"/>
      <c r="T2678" s="290">
        <f>VLOOKUP(VLOOKUP(G2678,Ma_KH!$A:$R,18,0)&amp;K2678,Gia_MB!$A:$F,6,0)</f>
        <v>50182</v>
      </c>
      <c r="U2678" s="291">
        <f t="shared" si="290"/>
        <v>150546</v>
      </c>
      <c r="V2678" s="290"/>
      <c r="W2678" s="292">
        <f t="shared" si="291"/>
        <v>0</v>
      </c>
      <c r="X2678" s="293" t="str">
        <f t="shared" si="292"/>
        <v>8</v>
      </c>
      <c r="Y2678" s="290"/>
      <c r="Z2678" s="291">
        <f t="shared" si="293"/>
        <v>12043.68</v>
      </c>
      <c r="AA2678" s="294">
        <f>VLOOKUP(G2678,Ma_KH!$A:$R,14,0)</f>
        <v>60</v>
      </c>
    </row>
    <row r="2679" spans="1:214" x14ac:dyDescent="0.25">
      <c r="A2679" s="313">
        <v>46046</v>
      </c>
      <c r="B2679" s="217">
        <v>4183608323</v>
      </c>
      <c r="C2679" s="218" t="s">
        <v>15180</v>
      </c>
      <c r="D2679" s="216">
        <v>46057</v>
      </c>
      <c r="E2679" s="219"/>
      <c r="F2679" s="218"/>
      <c r="G2679" s="268" t="s">
        <v>15430</v>
      </c>
      <c r="H2679" s="219"/>
      <c r="I2679" s="217" t="s">
        <v>15658</v>
      </c>
      <c r="J2679" s="217" t="s">
        <v>7228</v>
      </c>
      <c r="K2679" s="217" t="s">
        <v>30</v>
      </c>
      <c r="L2679" s="215" t="str">
        <f>VLOOKUP($K2679,[1]TONG_SL!$A$1:$D$65536,2,0)</f>
        <v>Gà muối 500g</v>
      </c>
      <c r="M2679" s="247"/>
      <c r="N2679" s="215" t="str">
        <f t="shared" si="294"/>
        <v>K-C6</v>
      </c>
      <c r="O2679" s="222"/>
      <c r="P2679" s="222"/>
      <c r="Q2679" s="215" t="str">
        <f>VLOOKUP(K2679,TONG_SL!$A:$D,3,0)</f>
        <v>Túi</v>
      </c>
      <c r="R2679" s="223">
        <v>30</v>
      </c>
      <c r="S2679" s="290"/>
      <c r="T2679" s="290">
        <f>VLOOKUP(VLOOKUP(G2679,Ma_KH!$A:$R,18,0)&amp;K2679,Gia_MB!$A:$F,6,0)</f>
        <v>116611</v>
      </c>
      <c r="U2679" s="291">
        <f t="shared" si="290"/>
        <v>3498330</v>
      </c>
      <c r="V2679" s="290"/>
      <c r="W2679" s="292">
        <f t="shared" si="291"/>
        <v>0</v>
      </c>
      <c r="X2679" s="293" t="str">
        <f t="shared" si="292"/>
        <v>8</v>
      </c>
      <c r="Y2679" s="290"/>
      <c r="Z2679" s="291">
        <f t="shared" si="293"/>
        <v>279866.40000000002</v>
      </c>
      <c r="AA2679" s="294">
        <f>VLOOKUP(G2679,Ma_KH!$A:$R,14,0)</f>
        <v>60</v>
      </c>
    </row>
    <row r="2680" spans="1:214" s="436" customFormat="1" x14ac:dyDescent="0.25">
      <c r="A2680" s="277">
        <v>46047</v>
      </c>
      <c r="B2680" s="278">
        <v>4183612773</v>
      </c>
      <c r="C2680" s="328" t="s">
        <v>15180</v>
      </c>
      <c r="D2680" s="280">
        <v>46057</v>
      </c>
      <c r="E2680" s="437"/>
      <c r="F2680" s="279"/>
      <c r="G2680" s="449" t="s">
        <v>15517</v>
      </c>
      <c r="H2680" s="437"/>
      <c r="I2680" s="278" t="s">
        <v>15787</v>
      </c>
      <c r="J2680" s="278" t="s">
        <v>7228</v>
      </c>
      <c r="K2680" s="278" t="s">
        <v>48</v>
      </c>
      <c r="L2680" s="287" t="str">
        <f>VLOOKUP($K2680,[1]TONG_SL!$A$1:$D$65536,2,0)</f>
        <v>Mọc Nấm Hương 250g</v>
      </c>
      <c r="M2680" s="428"/>
      <c r="N2680" s="287" t="str">
        <f t="shared" si="294"/>
        <v>K-C6</v>
      </c>
      <c r="O2680" s="429"/>
      <c r="P2680" s="429"/>
      <c r="Q2680" s="287" t="str">
        <f>VLOOKUP(K2680,TONG_SL!$A:$D,3,0)</f>
        <v>Túi</v>
      </c>
      <c r="R2680" s="430">
        <v>6</v>
      </c>
      <c r="S2680" s="444"/>
      <c r="T2680" s="444">
        <f>VLOOKUP(VLOOKUP(G2680,Ma_KH!$A:$R,18,0)&amp;K2680,Gia_MB!$A:$F,6,0)</f>
        <v>46000</v>
      </c>
      <c r="U2680" s="445">
        <f t="shared" si="290"/>
        <v>276000</v>
      </c>
      <c r="V2680" s="444"/>
      <c r="W2680" s="446">
        <f t="shared" si="291"/>
        <v>0</v>
      </c>
      <c r="X2680" s="447" t="str">
        <f t="shared" si="292"/>
        <v>8</v>
      </c>
      <c r="Y2680" s="444"/>
      <c r="Z2680" s="445">
        <f t="shared" si="293"/>
        <v>22080</v>
      </c>
      <c r="AA2680" s="448">
        <f>VLOOKUP(G2680,Ma_KH!$A:$R,14,0)</f>
        <v>60</v>
      </c>
      <c r="AB2680" s="435"/>
      <c r="AC2680" s="435"/>
      <c r="AD2680" s="435"/>
      <c r="AE2680" s="435"/>
      <c r="AF2680" s="435"/>
      <c r="AG2680" s="435"/>
      <c r="AH2680" s="435"/>
      <c r="AI2680" s="435"/>
      <c r="AJ2680" s="435"/>
      <c r="AK2680" s="435"/>
      <c r="AL2680" s="435"/>
      <c r="AM2680" s="435"/>
      <c r="AN2680" s="435"/>
      <c r="AO2680" s="435"/>
      <c r="AP2680" s="435"/>
      <c r="AQ2680" s="435"/>
      <c r="AR2680" s="435"/>
      <c r="AS2680" s="435"/>
      <c r="AT2680" s="435"/>
      <c r="AU2680" s="435"/>
      <c r="AV2680" s="435"/>
      <c r="AW2680" s="435"/>
      <c r="AX2680" s="435"/>
      <c r="AY2680" s="435"/>
      <c r="AZ2680" s="435"/>
      <c r="BA2680" s="435"/>
      <c r="BB2680" s="435"/>
      <c r="BC2680" s="435"/>
      <c r="BD2680" s="435"/>
      <c r="BE2680" s="435"/>
      <c r="BF2680" s="435"/>
      <c r="BG2680" s="435"/>
      <c r="BH2680" s="435"/>
      <c r="BI2680" s="435"/>
      <c r="BJ2680" s="435"/>
      <c r="BK2680" s="435"/>
      <c r="BL2680" s="435"/>
      <c r="BM2680" s="435"/>
      <c r="BN2680" s="435"/>
      <c r="BO2680" s="435"/>
      <c r="BP2680" s="435"/>
      <c r="BQ2680" s="435"/>
      <c r="BR2680" s="435"/>
      <c r="BS2680" s="435"/>
      <c r="BT2680" s="435"/>
      <c r="BU2680" s="435"/>
      <c r="BV2680" s="435"/>
      <c r="BW2680" s="435"/>
      <c r="BX2680" s="435"/>
      <c r="BY2680" s="435"/>
      <c r="BZ2680" s="435"/>
      <c r="CA2680" s="435"/>
      <c r="CB2680" s="435"/>
      <c r="CC2680" s="435"/>
      <c r="CD2680" s="435"/>
      <c r="CE2680" s="435"/>
      <c r="CF2680" s="435"/>
      <c r="CG2680" s="435"/>
      <c r="CH2680" s="435"/>
      <c r="CI2680" s="435"/>
      <c r="CJ2680" s="435"/>
      <c r="CK2680" s="435"/>
      <c r="CL2680" s="435"/>
      <c r="CM2680" s="435"/>
      <c r="CN2680" s="435"/>
      <c r="CO2680" s="435"/>
      <c r="CP2680" s="435"/>
      <c r="CQ2680" s="435"/>
      <c r="CR2680" s="435"/>
      <c r="CS2680" s="435"/>
      <c r="CT2680" s="435"/>
      <c r="CU2680" s="435"/>
      <c r="CV2680" s="435"/>
      <c r="CW2680" s="435"/>
      <c r="CX2680" s="435"/>
      <c r="CY2680" s="435"/>
      <c r="CZ2680" s="435"/>
      <c r="DA2680" s="435"/>
      <c r="DB2680" s="435"/>
      <c r="DC2680" s="435"/>
      <c r="DD2680" s="435"/>
      <c r="DE2680" s="435"/>
      <c r="DF2680" s="435"/>
      <c r="DG2680" s="435"/>
      <c r="DH2680" s="435"/>
      <c r="DI2680" s="435"/>
      <c r="DJ2680" s="435"/>
      <c r="DK2680" s="435"/>
      <c r="DL2680" s="435"/>
      <c r="DM2680" s="435"/>
      <c r="DN2680" s="435"/>
      <c r="DO2680" s="435"/>
      <c r="DP2680" s="435"/>
      <c r="DQ2680" s="435"/>
      <c r="DR2680" s="435"/>
      <c r="DS2680" s="435"/>
      <c r="DT2680" s="435"/>
      <c r="DU2680" s="435"/>
      <c r="DV2680" s="435"/>
      <c r="DW2680" s="435"/>
      <c r="DX2680" s="435"/>
      <c r="DY2680" s="435"/>
      <c r="DZ2680" s="435"/>
      <c r="EA2680" s="435"/>
      <c r="EB2680" s="435"/>
      <c r="EC2680" s="435"/>
      <c r="ED2680" s="435"/>
      <c r="EE2680" s="435"/>
      <c r="EF2680" s="435"/>
      <c r="EG2680" s="435"/>
      <c r="EH2680" s="435"/>
      <c r="EI2680" s="435"/>
      <c r="EJ2680" s="435"/>
      <c r="EK2680" s="435"/>
      <c r="EL2680" s="435"/>
      <c r="EM2680" s="435"/>
      <c r="EN2680" s="435"/>
      <c r="EO2680" s="435"/>
      <c r="EP2680" s="435"/>
      <c r="EQ2680" s="435"/>
      <c r="ER2680" s="435"/>
      <c r="ES2680" s="435"/>
      <c r="ET2680" s="435"/>
      <c r="EU2680" s="435"/>
      <c r="EV2680" s="435"/>
      <c r="EW2680" s="435"/>
      <c r="EX2680" s="435"/>
      <c r="EY2680" s="435"/>
      <c r="EZ2680" s="435"/>
      <c r="FA2680" s="435"/>
      <c r="FB2680" s="435"/>
      <c r="FC2680" s="435"/>
      <c r="FD2680" s="435"/>
      <c r="FE2680" s="435"/>
      <c r="FF2680" s="435"/>
      <c r="FG2680" s="435"/>
      <c r="FH2680" s="435"/>
      <c r="FI2680" s="435"/>
      <c r="FJ2680" s="435"/>
      <c r="FK2680" s="435"/>
      <c r="FL2680" s="435"/>
      <c r="FM2680" s="435"/>
      <c r="FN2680" s="435"/>
      <c r="FO2680" s="435"/>
      <c r="FP2680" s="435"/>
      <c r="FQ2680" s="435"/>
      <c r="FR2680" s="435"/>
      <c r="FS2680" s="435"/>
      <c r="FT2680" s="435"/>
      <c r="FU2680" s="435"/>
      <c r="FV2680" s="435"/>
      <c r="FW2680" s="435"/>
      <c r="FX2680" s="435"/>
      <c r="FY2680" s="435"/>
      <c r="FZ2680" s="435"/>
      <c r="GA2680" s="435"/>
      <c r="GB2680" s="435"/>
      <c r="GC2680" s="435"/>
      <c r="GD2680" s="435"/>
      <c r="GE2680" s="435"/>
      <c r="GF2680" s="435"/>
      <c r="GG2680" s="435"/>
      <c r="GH2680" s="435"/>
      <c r="GI2680" s="435"/>
      <c r="GJ2680" s="435"/>
      <c r="GK2680" s="435"/>
      <c r="GL2680" s="435"/>
      <c r="GM2680" s="435"/>
      <c r="GN2680" s="435"/>
      <c r="GO2680" s="435"/>
      <c r="GP2680" s="435"/>
      <c r="GQ2680" s="435"/>
      <c r="GR2680" s="435"/>
      <c r="GS2680" s="435"/>
      <c r="GT2680" s="435"/>
      <c r="GU2680" s="435"/>
      <c r="GV2680" s="435"/>
      <c r="GW2680" s="435"/>
      <c r="GX2680" s="435"/>
      <c r="GY2680" s="435"/>
      <c r="GZ2680" s="435"/>
      <c r="HA2680" s="435"/>
      <c r="HB2680" s="435"/>
      <c r="HC2680" s="435"/>
      <c r="HD2680" s="435"/>
      <c r="HE2680" s="435"/>
      <c r="HF2680" s="435"/>
    </row>
    <row r="2681" spans="1:214" s="436" customFormat="1" x14ac:dyDescent="0.25">
      <c r="A2681" s="277">
        <v>46047</v>
      </c>
      <c r="B2681" s="278">
        <v>4183612773</v>
      </c>
      <c r="C2681" s="328" t="s">
        <v>15180</v>
      </c>
      <c r="D2681" s="280">
        <v>46057</v>
      </c>
      <c r="E2681" s="437"/>
      <c r="F2681" s="279"/>
      <c r="G2681" s="449" t="s">
        <v>15517</v>
      </c>
      <c r="H2681" s="437"/>
      <c r="I2681" s="278" t="s">
        <v>15787</v>
      </c>
      <c r="J2681" s="278" t="s">
        <v>7228</v>
      </c>
      <c r="K2681" s="278" t="s">
        <v>15450</v>
      </c>
      <c r="L2681" s="287" t="str">
        <f>VLOOKUP($K2681,[1]TONG_SL!$A$1:$D$65536,2,0)</f>
        <v>Giò sụn gà 250g</v>
      </c>
      <c r="M2681" s="428"/>
      <c r="N2681" s="287" t="str">
        <f t="shared" si="294"/>
        <v>K-C6</v>
      </c>
      <c r="O2681" s="429"/>
      <c r="P2681" s="429"/>
      <c r="Q2681" s="287" t="str">
        <f>VLOOKUP(K2681,TONG_SL!$A:$D,3,0)</f>
        <v>Túi</v>
      </c>
      <c r="R2681" s="430">
        <v>8</v>
      </c>
      <c r="S2681" s="444"/>
      <c r="T2681" s="444">
        <f>VLOOKUP(VLOOKUP(G2681,Ma_KH!$A:$R,18,0)&amp;K2681,Gia_MB!$A:$F,6,0)</f>
        <v>50400</v>
      </c>
      <c r="U2681" s="445">
        <f t="shared" si="290"/>
        <v>403200</v>
      </c>
      <c r="V2681" s="444"/>
      <c r="W2681" s="446">
        <f t="shared" si="291"/>
        <v>0</v>
      </c>
      <c r="X2681" s="447" t="str">
        <f t="shared" si="292"/>
        <v>8</v>
      </c>
      <c r="Y2681" s="444"/>
      <c r="Z2681" s="445">
        <f t="shared" si="293"/>
        <v>32256</v>
      </c>
      <c r="AA2681" s="448">
        <f>VLOOKUP(G2681,Ma_KH!$A:$R,14,0)</f>
        <v>60</v>
      </c>
      <c r="AB2681" s="435"/>
      <c r="AC2681" s="435"/>
      <c r="AD2681" s="435"/>
      <c r="AE2681" s="435"/>
      <c r="AF2681" s="435"/>
      <c r="AG2681" s="435"/>
      <c r="AH2681" s="435"/>
      <c r="AI2681" s="435"/>
      <c r="AJ2681" s="435"/>
      <c r="AK2681" s="435"/>
      <c r="AL2681" s="435"/>
      <c r="AM2681" s="435"/>
      <c r="AN2681" s="435"/>
      <c r="AO2681" s="435"/>
      <c r="AP2681" s="435"/>
      <c r="AQ2681" s="435"/>
      <c r="AR2681" s="435"/>
      <c r="AS2681" s="435"/>
      <c r="AT2681" s="435"/>
      <c r="AU2681" s="435"/>
      <c r="AV2681" s="435"/>
      <c r="AW2681" s="435"/>
      <c r="AX2681" s="435"/>
      <c r="AY2681" s="435"/>
      <c r="AZ2681" s="435"/>
      <c r="BA2681" s="435"/>
      <c r="BB2681" s="435"/>
      <c r="BC2681" s="435"/>
      <c r="BD2681" s="435"/>
      <c r="BE2681" s="435"/>
      <c r="BF2681" s="435"/>
      <c r="BG2681" s="435"/>
      <c r="BH2681" s="435"/>
      <c r="BI2681" s="435"/>
      <c r="BJ2681" s="435"/>
      <c r="BK2681" s="435"/>
      <c r="BL2681" s="435"/>
      <c r="BM2681" s="435"/>
      <c r="BN2681" s="435"/>
      <c r="BO2681" s="435"/>
      <c r="BP2681" s="435"/>
      <c r="BQ2681" s="435"/>
      <c r="BR2681" s="435"/>
      <c r="BS2681" s="435"/>
      <c r="BT2681" s="435"/>
      <c r="BU2681" s="435"/>
      <c r="BV2681" s="435"/>
      <c r="BW2681" s="435"/>
      <c r="BX2681" s="435"/>
      <c r="BY2681" s="435"/>
      <c r="BZ2681" s="435"/>
      <c r="CA2681" s="435"/>
      <c r="CB2681" s="435"/>
      <c r="CC2681" s="435"/>
      <c r="CD2681" s="435"/>
      <c r="CE2681" s="435"/>
      <c r="CF2681" s="435"/>
      <c r="CG2681" s="435"/>
      <c r="CH2681" s="435"/>
      <c r="CI2681" s="435"/>
      <c r="CJ2681" s="435"/>
      <c r="CK2681" s="435"/>
      <c r="CL2681" s="435"/>
      <c r="CM2681" s="435"/>
      <c r="CN2681" s="435"/>
      <c r="CO2681" s="435"/>
      <c r="CP2681" s="435"/>
      <c r="CQ2681" s="435"/>
      <c r="CR2681" s="435"/>
      <c r="CS2681" s="435"/>
      <c r="CT2681" s="435"/>
      <c r="CU2681" s="435"/>
      <c r="CV2681" s="435"/>
      <c r="CW2681" s="435"/>
      <c r="CX2681" s="435"/>
      <c r="CY2681" s="435"/>
      <c r="CZ2681" s="435"/>
      <c r="DA2681" s="435"/>
      <c r="DB2681" s="435"/>
      <c r="DC2681" s="435"/>
      <c r="DD2681" s="435"/>
      <c r="DE2681" s="435"/>
      <c r="DF2681" s="435"/>
      <c r="DG2681" s="435"/>
      <c r="DH2681" s="435"/>
      <c r="DI2681" s="435"/>
      <c r="DJ2681" s="435"/>
      <c r="DK2681" s="435"/>
      <c r="DL2681" s="435"/>
      <c r="DM2681" s="435"/>
      <c r="DN2681" s="435"/>
      <c r="DO2681" s="435"/>
      <c r="DP2681" s="435"/>
      <c r="DQ2681" s="435"/>
      <c r="DR2681" s="435"/>
      <c r="DS2681" s="435"/>
      <c r="DT2681" s="435"/>
      <c r="DU2681" s="435"/>
      <c r="DV2681" s="435"/>
      <c r="DW2681" s="435"/>
      <c r="DX2681" s="435"/>
      <c r="DY2681" s="435"/>
      <c r="DZ2681" s="435"/>
      <c r="EA2681" s="435"/>
      <c r="EB2681" s="435"/>
      <c r="EC2681" s="435"/>
      <c r="ED2681" s="435"/>
      <c r="EE2681" s="435"/>
      <c r="EF2681" s="435"/>
      <c r="EG2681" s="435"/>
      <c r="EH2681" s="435"/>
      <c r="EI2681" s="435"/>
      <c r="EJ2681" s="435"/>
      <c r="EK2681" s="435"/>
      <c r="EL2681" s="435"/>
      <c r="EM2681" s="435"/>
      <c r="EN2681" s="435"/>
      <c r="EO2681" s="435"/>
      <c r="EP2681" s="435"/>
      <c r="EQ2681" s="435"/>
      <c r="ER2681" s="435"/>
      <c r="ES2681" s="435"/>
      <c r="ET2681" s="435"/>
      <c r="EU2681" s="435"/>
      <c r="EV2681" s="435"/>
      <c r="EW2681" s="435"/>
      <c r="EX2681" s="435"/>
      <c r="EY2681" s="435"/>
      <c r="EZ2681" s="435"/>
      <c r="FA2681" s="435"/>
      <c r="FB2681" s="435"/>
      <c r="FC2681" s="435"/>
      <c r="FD2681" s="435"/>
      <c r="FE2681" s="435"/>
      <c r="FF2681" s="435"/>
      <c r="FG2681" s="435"/>
      <c r="FH2681" s="435"/>
      <c r="FI2681" s="435"/>
      <c r="FJ2681" s="435"/>
      <c r="FK2681" s="435"/>
      <c r="FL2681" s="435"/>
      <c r="FM2681" s="435"/>
      <c r="FN2681" s="435"/>
      <c r="FO2681" s="435"/>
      <c r="FP2681" s="435"/>
      <c r="FQ2681" s="435"/>
      <c r="FR2681" s="435"/>
      <c r="FS2681" s="435"/>
      <c r="FT2681" s="435"/>
      <c r="FU2681" s="435"/>
      <c r="FV2681" s="435"/>
      <c r="FW2681" s="435"/>
      <c r="FX2681" s="435"/>
      <c r="FY2681" s="435"/>
      <c r="FZ2681" s="435"/>
      <c r="GA2681" s="435"/>
      <c r="GB2681" s="435"/>
      <c r="GC2681" s="435"/>
      <c r="GD2681" s="435"/>
      <c r="GE2681" s="435"/>
      <c r="GF2681" s="435"/>
      <c r="GG2681" s="435"/>
      <c r="GH2681" s="435"/>
      <c r="GI2681" s="435"/>
      <c r="GJ2681" s="435"/>
      <c r="GK2681" s="435"/>
      <c r="GL2681" s="435"/>
      <c r="GM2681" s="435"/>
      <c r="GN2681" s="435"/>
      <c r="GO2681" s="435"/>
      <c r="GP2681" s="435"/>
      <c r="GQ2681" s="435"/>
      <c r="GR2681" s="435"/>
      <c r="GS2681" s="435"/>
      <c r="GT2681" s="435"/>
      <c r="GU2681" s="435"/>
      <c r="GV2681" s="435"/>
      <c r="GW2681" s="435"/>
      <c r="GX2681" s="435"/>
      <c r="GY2681" s="435"/>
      <c r="GZ2681" s="435"/>
      <c r="HA2681" s="435"/>
      <c r="HB2681" s="435"/>
      <c r="HC2681" s="435"/>
      <c r="HD2681" s="435"/>
      <c r="HE2681" s="435"/>
      <c r="HF2681" s="435"/>
    </row>
    <row r="2682" spans="1:214" s="451" customFormat="1" x14ac:dyDescent="0.25">
      <c r="A2682" s="211">
        <v>46047</v>
      </c>
      <c r="B2682" s="212">
        <v>4183612773</v>
      </c>
      <c r="C2682" s="218" t="s">
        <v>15180</v>
      </c>
      <c r="D2682" s="216">
        <v>46057</v>
      </c>
      <c r="E2682" s="213"/>
      <c r="F2682" s="214"/>
      <c r="G2682" s="255" t="s">
        <v>15517</v>
      </c>
      <c r="H2682" s="213"/>
      <c r="I2682" s="212" t="s">
        <v>15787</v>
      </c>
      <c r="J2682" s="212" t="s">
        <v>7228</v>
      </c>
      <c r="K2682" s="212" t="s">
        <v>30</v>
      </c>
      <c r="L2682" s="215" t="str">
        <f>VLOOKUP($K2682,[1]TONG_SL!$A$1:$D$65536,2,0)</f>
        <v>Gà muối 500g</v>
      </c>
      <c r="M2682" s="247"/>
      <c r="N2682" s="215" t="str">
        <f t="shared" si="294"/>
        <v>K-C6</v>
      </c>
      <c r="O2682" s="222"/>
      <c r="P2682" s="222"/>
      <c r="Q2682" s="215" t="str">
        <f>VLOOKUP(K2682,TONG_SL!$A:$D,3,0)</f>
        <v>Túi</v>
      </c>
      <c r="R2682" s="223">
        <v>20</v>
      </c>
      <c r="S2682" s="290"/>
      <c r="T2682" s="290">
        <f>VLOOKUP(VLOOKUP(G2682,Ma_KH!$A:$R,18,0)&amp;K2682,Gia_MB!$A:$F,6,0)</f>
        <v>116611</v>
      </c>
      <c r="U2682" s="450">
        <f t="shared" si="290"/>
        <v>2332220</v>
      </c>
      <c r="V2682" s="290"/>
      <c r="W2682" s="292">
        <f t="shared" si="291"/>
        <v>0</v>
      </c>
      <c r="X2682" s="293" t="str">
        <f t="shared" si="292"/>
        <v>8</v>
      </c>
      <c r="Y2682" s="290"/>
      <c r="Z2682" s="450">
        <f t="shared" si="293"/>
        <v>186577.6</v>
      </c>
      <c r="AA2682" s="294">
        <f>VLOOKUP(G2682,Ma_KH!$A:$R,14,0)</f>
        <v>60</v>
      </c>
      <c r="AB2682" s="227"/>
      <c r="AC2682" s="227"/>
      <c r="AD2682" s="227"/>
      <c r="AE2682" s="227"/>
      <c r="AF2682" s="227"/>
      <c r="AG2682" s="227"/>
      <c r="AH2682" s="227"/>
      <c r="AI2682" s="227"/>
      <c r="AJ2682" s="227"/>
      <c r="AK2682" s="227"/>
      <c r="AL2682" s="227"/>
      <c r="AM2682" s="227"/>
      <c r="AN2682" s="227"/>
      <c r="AO2682" s="227"/>
      <c r="AP2682" s="227"/>
      <c r="AQ2682" s="227"/>
      <c r="AR2682" s="227"/>
      <c r="AS2682" s="227"/>
      <c r="AT2682" s="227"/>
      <c r="AU2682" s="227"/>
      <c r="AV2682" s="227"/>
      <c r="AW2682" s="227"/>
      <c r="AX2682" s="227"/>
      <c r="AY2682" s="227"/>
      <c r="AZ2682" s="227"/>
      <c r="BA2682" s="227"/>
      <c r="BB2682" s="227"/>
      <c r="BC2682" s="227"/>
      <c r="BD2682" s="227"/>
      <c r="BE2682" s="227"/>
      <c r="BF2682" s="227"/>
      <c r="BG2682" s="227"/>
      <c r="BH2682" s="227"/>
      <c r="BI2682" s="227"/>
      <c r="BJ2682" s="227"/>
      <c r="BK2682" s="227"/>
      <c r="BL2682" s="227"/>
      <c r="BM2682" s="227"/>
      <c r="BN2682" s="227"/>
      <c r="BO2682" s="227"/>
      <c r="BP2682" s="227"/>
      <c r="BQ2682" s="227"/>
      <c r="BR2682" s="227"/>
      <c r="BS2682" s="227"/>
      <c r="BT2682" s="227"/>
      <c r="BU2682" s="227"/>
      <c r="BV2682" s="227"/>
      <c r="BW2682" s="227"/>
      <c r="BX2682" s="227"/>
      <c r="BY2682" s="227"/>
      <c r="BZ2682" s="227"/>
      <c r="CA2682" s="227"/>
      <c r="CB2682" s="227"/>
      <c r="CC2682" s="227"/>
      <c r="CD2682" s="227"/>
      <c r="CE2682" s="227"/>
      <c r="CF2682" s="227"/>
      <c r="CG2682" s="227"/>
      <c r="CH2682" s="227"/>
      <c r="CI2682" s="227"/>
      <c r="CJ2682" s="227"/>
      <c r="CK2682" s="227"/>
      <c r="CL2682" s="227"/>
      <c r="CM2682" s="227"/>
      <c r="CN2682" s="227"/>
      <c r="CO2682" s="227"/>
      <c r="CP2682" s="227"/>
      <c r="CQ2682" s="227"/>
      <c r="CR2682" s="227"/>
      <c r="CS2682" s="227"/>
      <c r="CT2682" s="227"/>
      <c r="CU2682" s="227"/>
      <c r="CV2682" s="227"/>
      <c r="CW2682" s="227"/>
      <c r="CX2682" s="227"/>
      <c r="CY2682" s="227"/>
      <c r="CZ2682" s="227"/>
      <c r="DA2682" s="227"/>
      <c r="DB2682" s="227"/>
      <c r="DC2682" s="227"/>
      <c r="DD2682" s="227"/>
      <c r="DE2682" s="227"/>
      <c r="DF2682" s="227"/>
      <c r="DG2682" s="227"/>
      <c r="DH2682" s="227"/>
      <c r="DI2682" s="227"/>
      <c r="DJ2682" s="227"/>
      <c r="DK2682" s="227"/>
      <c r="DL2682" s="227"/>
      <c r="DM2682" s="227"/>
      <c r="DN2682" s="227"/>
      <c r="DO2682" s="227"/>
      <c r="DP2682" s="227"/>
      <c r="DQ2682" s="227"/>
      <c r="DR2682" s="227"/>
      <c r="DS2682" s="227"/>
      <c r="DT2682" s="227"/>
      <c r="DU2682" s="227"/>
      <c r="DV2682" s="227"/>
      <c r="DW2682" s="227"/>
      <c r="DX2682" s="227"/>
      <c r="DY2682" s="227"/>
      <c r="DZ2682" s="227"/>
      <c r="EA2682" s="227"/>
      <c r="EB2682" s="227"/>
      <c r="EC2682" s="227"/>
      <c r="ED2682" s="227"/>
      <c r="EE2682" s="227"/>
      <c r="EF2682" s="227"/>
      <c r="EG2682" s="227"/>
      <c r="EH2682" s="227"/>
      <c r="EI2682" s="227"/>
      <c r="EJ2682" s="227"/>
      <c r="EK2682" s="227"/>
      <c r="EL2682" s="227"/>
      <c r="EM2682" s="227"/>
      <c r="EN2682" s="227"/>
      <c r="EO2682" s="227"/>
      <c r="EP2682" s="227"/>
      <c r="EQ2682" s="227"/>
      <c r="ER2682" s="227"/>
      <c r="ES2682" s="227"/>
      <c r="ET2682" s="227"/>
      <c r="EU2682" s="227"/>
      <c r="EV2682" s="227"/>
      <c r="EW2682" s="227"/>
      <c r="EX2682" s="227"/>
      <c r="EY2682" s="227"/>
      <c r="EZ2682" s="227"/>
      <c r="FA2682" s="227"/>
      <c r="FB2682" s="227"/>
      <c r="FC2682" s="227"/>
      <c r="FD2682" s="227"/>
      <c r="FE2682" s="227"/>
      <c r="FF2682" s="227"/>
      <c r="FG2682" s="227"/>
      <c r="FH2682" s="227"/>
      <c r="FI2682" s="227"/>
      <c r="FJ2682" s="227"/>
      <c r="FK2682" s="227"/>
      <c r="FL2682" s="227"/>
      <c r="FM2682" s="227"/>
      <c r="FN2682" s="227"/>
      <c r="FO2682" s="227"/>
      <c r="FP2682" s="227"/>
      <c r="FQ2682" s="227"/>
      <c r="FR2682" s="227"/>
      <c r="FS2682" s="227"/>
      <c r="FT2682" s="227"/>
      <c r="FU2682" s="227"/>
      <c r="FV2682" s="227"/>
      <c r="FW2682" s="227"/>
      <c r="FX2682" s="227"/>
      <c r="FY2682" s="227"/>
      <c r="FZ2682" s="227"/>
      <c r="GA2682" s="227"/>
      <c r="GB2682" s="227"/>
      <c r="GC2682" s="227"/>
      <c r="GD2682" s="227"/>
      <c r="GE2682" s="227"/>
      <c r="GF2682" s="227"/>
      <c r="GG2682" s="227"/>
      <c r="GH2682" s="227"/>
      <c r="GI2682" s="227"/>
      <c r="GJ2682" s="227"/>
      <c r="GK2682" s="227"/>
      <c r="GL2682" s="227"/>
      <c r="GM2682" s="227"/>
      <c r="GN2682" s="227"/>
      <c r="GO2682" s="227"/>
      <c r="GP2682" s="227"/>
      <c r="GQ2682" s="227"/>
      <c r="GR2682" s="227"/>
      <c r="GS2682" s="227"/>
      <c r="GT2682" s="227"/>
      <c r="GU2682" s="227"/>
      <c r="GV2682" s="227"/>
      <c r="GW2682" s="227"/>
      <c r="GX2682" s="227"/>
      <c r="GY2682" s="227"/>
      <c r="GZ2682" s="227"/>
      <c r="HA2682" s="227"/>
      <c r="HB2682" s="227"/>
      <c r="HC2682" s="227"/>
      <c r="HD2682" s="227"/>
      <c r="HE2682" s="227"/>
      <c r="HF2682" s="227"/>
    </row>
    <row r="2683" spans="1:214" s="436" customFormat="1" x14ac:dyDescent="0.25">
      <c r="A2683" s="277">
        <v>46047</v>
      </c>
      <c r="B2683" s="278">
        <v>4183612773</v>
      </c>
      <c r="C2683" s="328" t="s">
        <v>15180</v>
      </c>
      <c r="D2683" s="280">
        <v>46057</v>
      </c>
      <c r="E2683" s="437"/>
      <c r="F2683" s="279"/>
      <c r="G2683" s="449" t="s">
        <v>15517</v>
      </c>
      <c r="H2683" s="437"/>
      <c r="I2683" s="278" t="s">
        <v>15787</v>
      </c>
      <c r="J2683" s="278" t="s">
        <v>7228</v>
      </c>
      <c r="K2683" s="278" t="s">
        <v>15451</v>
      </c>
      <c r="L2683" s="287" t="str">
        <f>VLOOKUP($K2683,[1]TONG_SL!$A$1:$D$65536,2,0)</f>
        <v>Giò lụa cây 250g</v>
      </c>
      <c r="M2683" s="428"/>
      <c r="N2683" s="287" t="str">
        <f t="shared" si="294"/>
        <v>K-C6</v>
      </c>
      <c r="O2683" s="429"/>
      <c r="P2683" s="429"/>
      <c r="Q2683" s="287" t="str">
        <f>VLOOKUP(K2683,TONG_SL!$A:$D,3,0)</f>
        <v>Túi</v>
      </c>
      <c r="R2683" s="430">
        <v>3</v>
      </c>
      <c r="S2683" s="444"/>
      <c r="T2683" s="444">
        <f>VLOOKUP(VLOOKUP(G2683,Ma_KH!$A:$R,18,0)&amp;K2683,Gia_MB!$A:$F,6,0)</f>
        <v>49500</v>
      </c>
      <c r="U2683" s="445">
        <f t="shared" si="290"/>
        <v>148500</v>
      </c>
      <c r="V2683" s="444"/>
      <c r="W2683" s="446">
        <f t="shared" si="291"/>
        <v>0</v>
      </c>
      <c r="X2683" s="447" t="str">
        <f t="shared" si="292"/>
        <v>8</v>
      </c>
      <c r="Y2683" s="444"/>
      <c r="Z2683" s="445">
        <f t="shared" si="293"/>
        <v>11880</v>
      </c>
      <c r="AA2683" s="448">
        <f>VLOOKUP(G2683,Ma_KH!$A:$R,14,0)</f>
        <v>60</v>
      </c>
      <c r="AB2683" s="435"/>
      <c r="AC2683" s="435"/>
      <c r="AD2683" s="435"/>
      <c r="AE2683" s="435"/>
      <c r="AF2683" s="435"/>
      <c r="AG2683" s="435"/>
      <c r="AH2683" s="435"/>
      <c r="AI2683" s="435"/>
      <c r="AJ2683" s="435"/>
      <c r="AK2683" s="435"/>
      <c r="AL2683" s="435"/>
      <c r="AM2683" s="435"/>
      <c r="AN2683" s="435"/>
      <c r="AO2683" s="435"/>
      <c r="AP2683" s="435"/>
      <c r="AQ2683" s="435"/>
      <c r="AR2683" s="435"/>
      <c r="AS2683" s="435"/>
      <c r="AT2683" s="435"/>
      <c r="AU2683" s="435"/>
      <c r="AV2683" s="435"/>
      <c r="AW2683" s="435"/>
      <c r="AX2683" s="435"/>
      <c r="AY2683" s="435"/>
      <c r="AZ2683" s="435"/>
      <c r="BA2683" s="435"/>
      <c r="BB2683" s="435"/>
      <c r="BC2683" s="435"/>
      <c r="BD2683" s="435"/>
      <c r="BE2683" s="435"/>
      <c r="BF2683" s="435"/>
      <c r="BG2683" s="435"/>
      <c r="BH2683" s="435"/>
      <c r="BI2683" s="435"/>
      <c r="BJ2683" s="435"/>
      <c r="BK2683" s="435"/>
      <c r="BL2683" s="435"/>
      <c r="BM2683" s="435"/>
      <c r="BN2683" s="435"/>
      <c r="BO2683" s="435"/>
      <c r="BP2683" s="435"/>
      <c r="BQ2683" s="435"/>
      <c r="BR2683" s="435"/>
      <c r="BS2683" s="435"/>
      <c r="BT2683" s="435"/>
      <c r="BU2683" s="435"/>
      <c r="BV2683" s="435"/>
      <c r="BW2683" s="435"/>
      <c r="BX2683" s="435"/>
      <c r="BY2683" s="435"/>
      <c r="BZ2683" s="435"/>
      <c r="CA2683" s="435"/>
      <c r="CB2683" s="435"/>
      <c r="CC2683" s="435"/>
      <c r="CD2683" s="435"/>
      <c r="CE2683" s="435"/>
      <c r="CF2683" s="435"/>
      <c r="CG2683" s="435"/>
      <c r="CH2683" s="435"/>
      <c r="CI2683" s="435"/>
      <c r="CJ2683" s="435"/>
      <c r="CK2683" s="435"/>
      <c r="CL2683" s="435"/>
      <c r="CM2683" s="435"/>
      <c r="CN2683" s="435"/>
      <c r="CO2683" s="435"/>
      <c r="CP2683" s="435"/>
      <c r="CQ2683" s="435"/>
      <c r="CR2683" s="435"/>
      <c r="CS2683" s="435"/>
      <c r="CT2683" s="435"/>
      <c r="CU2683" s="435"/>
      <c r="CV2683" s="435"/>
      <c r="CW2683" s="435"/>
      <c r="CX2683" s="435"/>
      <c r="CY2683" s="435"/>
      <c r="CZ2683" s="435"/>
      <c r="DA2683" s="435"/>
      <c r="DB2683" s="435"/>
      <c r="DC2683" s="435"/>
      <c r="DD2683" s="435"/>
      <c r="DE2683" s="435"/>
      <c r="DF2683" s="435"/>
      <c r="DG2683" s="435"/>
      <c r="DH2683" s="435"/>
      <c r="DI2683" s="435"/>
      <c r="DJ2683" s="435"/>
      <c r="DK2683" s="435"/>
      <c r="DL2683" s="435"/>
      <c r="DM2683" s="435"/>
      <c r="DN2683" s="435"/>
      <c r="DO2683" s="435"/>
      <c r="DP2683" s="435"/>
      <c r="DQ2683" s="435"/>
      <c r="DR2683" s="435"/>
      <c r="DS2683" s="435"/>
      <c r="DT2683" s="435"/>
      <c r="DU2683" s="435"/>
      <c r="DV2683" s="435"/>
      <c r="DW2683" s="435"/>
      <c r="DX2683" s="435"/>
      <c r="DY2683" s="435"/>
      <c r="DZ2683" s="435"/>
      <c r="EA2683" s="435"/>
      <c r="EB2683" s="435"/>
      <c r="EC2683" s="435"/>
      <c r="ED2683" s="435"/>
      <c r="EE2683" s="435"/>
      <c r="EF2683" s="435"/>
      <c r="EG2683" s="435"/>
      <c r="EH2683" s="435"/>
      <c r="EI2683" s="435"/>
      <c r="EJ2683" s="435"/>
      <c r="EK2683" s="435"/>
      <c r="EL2683" s="435"/>
      <c r="EM2683" s="435"/>
      <c r="EN2683" s="435"/>
      <c r="EO2683" s="435"/>
      <c r="EP2683" s="435"/>
      <c r="EQ2683" s="435"/>
      <c r="ER2683" s="435"/>
      <c r="ES2683" s="435"/>
      <c r="ET2683" s="435"/>
      <c r="EU2683" s="435"/>
      <c r="EV2683" s="435"/>
      <c r="EW2683" s="435"/>
      <c r="EX2683" s="435"/>
      <c r="EY2683" s="435"/>
      <c r="EZ2683" s="435"/>
      <c r="FA2683" s="435"/>
      <c r="FB2683" s="435"/>
      <c r="FC2683" s="435"/>
      <c r="FD2683" s="435"/>
      <c r="FE2683" s="435"/>
      <c r="FF2683" s="435"/>
      <c r="FG2683" s="435"/>
      <c r="FH2683" s="435"/>
      <c r="FI2683" s="435"/>
      <c r="FJ2683" s="435"/>
      <c r="FK2683" s="435"/>
      <c r="FL2683" s="435"/>
      <c r="FM2683" s="435"/>
      <c r="FN2683" s="435"/>
      <c r="FO2683" s="435"/>
      <c r="FP2683" s="435"/>
      <c r="FQ2683" s="435"/>
      <c r="FR2683" s="435"/>
      <c r="FS2683" s="435"/>
      <c r="FT2683" s="435"/>
      <c r="FU2683" s="435"/>
      <c r="FV2683" s="435"/>
      <c r="FW2683" s="435"/>
      <c r="FX2683" s="435"/>
      <c r="FY2683" s="435"/>
      <c r="FZ2683" s="435"/>
      <c r="GA2683" s="435"/>
      <c r="GB2683" s="435"/>
      <c r="GC2683" s="435"/>
      <c r="GD2683" s="435"/>
      <c r="GE2683" s="435"/>
      <c r="GF2683" s="435"/>
      <c r="GG2683" s="435"/>
      <c r="GH2683" s="435"/>
      <c r="GI2683" s="435"/>
      <c r="GJ2683" s="435"/>
      <c r="GK2683" s="435"/>
      <c r="GL2683" s="435"/>
      <c r="GM2683" s="435"/>
      <c r="GN2683" s="435"/>
      <c r="GO2683" s="435"/>
      <c r="GP2683" s="435"/>
      <c r="GQ2683" s="435"/>
      <c r="GR2683" s="435"/>
      <c r="GS2683" s="435"/>
      <c r="GT2683" s="435"/>
      <c r="GU2683" s="435"/>
      <c r="GV2683" s="435"/>
      <c r="GW2683" s="435"/>
      <c r="GX2683" s="435"/>
      <c r="GY2683" s="435"/>
      <c r="GZ2683" s="435"/>
      <c r="HA2683" s="435"/>
      <c r="HB2683" s="435"/>
      <c r="HC2683" s="435"/>
      <c r="HD2683" s="435"/>
      <c r="HE2683" s="435"/>
      <c r="HF2683" s="435"/>
    </row>
    <row r="2684" spans="1:214" s="436" customFormat="1" x14ac:dyDescent="0.25">
      <c r="A2684" s="277">
        <v>46047</v>
      </c>
      <c r="B2684" s="278">
        <v>4183612773</v>
      </c>
      <c r="C2684" s="328" t="s">
        <v>15180</v>
      </c>
      <c r="D2684" s="280">
        <v>46057</v>
      </c>
      <c r="E2684" s="437"/>
      <c r="F2684" s="279"/>
      <c r="G2684" s="449" t="s">
        <v>15517</v>
      </c>
      <c r="H2684" s="437"/>
      <c r="I2684" s="278" t="s">
        <v>15787</v>
      </c>
      <c r="J2684" s="278" t="s">
        <v>7228</v>
      </c>
      <c r="K2684" s="278" t="s">
        <v>27</v>
      </c>
      <c r="L2684" s="287" t="str">
        <f>VLOOKUP($K2684,[1]TONG_SL!$A$1:$D$65536,2,0)</f>
        <v>Chân giò heo muối 300g</v>
      </c>
      <c r="M2684" s="428"/>
      <c r="N2684" s="287" t="str">
        <f t="shared" si="294"/>
        <v>K-C6</v>
      </c>
      <c r="O2684" s="429"/>
      <c r="P2684" s="429"/>
      <c r="Q2684" s="287" t="str">
        <f>VLOOKUP(K2684,TONG_SL!$A:$D,3,0)</f>
        <v>Túi</v>
      </c>
      <c r="R2684" s="430">
        <v>70</v>
      </c>
      <c r="S2684" s="444"/>
      <c r="T2684" s="444">
        <f>VLOOKUP(VLOOKUP(G2684,Ma_KH!$A:$R,18,0)&amp;K2684,Gia_MB!$A:$F,6,0)</f>
        <v>73431</v>
      </c>
      <c r="U2684" s="445">
        <f t="shared" si="290"/>
        <v>5140170</v>
      </c>
      <c r="V2684" s="444"/>
      <c r="W2684" s="446">
        <f t="shared" si="291"/>
        <v>0</v>
      </c>
      <c r="X2684" s="447" t="str">
        <f t="shared" si="292"/>
        <v>8</v>
      </c>
      <c r="Y2684" s="444"/>
      <c r="Z2684" s="445">
        <f t="shared" si="293"/>
        <v>411213.60000000003</v>
      </c>
      <c r="AA2684" s="448">
        <f>VLOOKUP(G2684,Ma_KH!$A:$R,14,0)</f>
        <v>60</v>
      </c>
      <c r="AB2684" s="435"/>
      <c r="AC2684" s="435"/>
      <c r="AD2684" s="435"/>
      <c r="AE2684" s="435"/>
      <c r="AF2684" s="435"/>
      <c r="AG2684" s="435"/>
      <c r="AH2684" s="435"/>
      <c r="AI2684" s="435"/>
      <c r="AJ2684" s="435"/>
      <c r="AK2684" s="435"/>
      <c r="AL2684" s="435"/>
      <c r="AM2684" s="435"/>
      <c r="AN2684" s="435"/>
      <c r="AO2684" s="435"/>
      <c r="AP2684" s="435"/>
      <c r="AQ2684" s="435"/>
      <c r="AR2684" s="435"/>
      <c r="AS2684" s="435"/>
      <c r="AT2684" s="435"/>
      <c r="AU2684" s="435"/>
      <c r="AV2684" s="435"/>
      <c r="AW2684" s="435"/>
      <c r="AX2684" s="435"/>
      <c r="AY2684" s="435"/>
      <c r="AZ2684" s="435"/>
      <c r="BA2684" s="435"/>
      <c r="BB2684" s="435"/>
      <c r="BC2684" s="435"/>
      <c r="BD2684" s="435"/>
      <c r="BE2684" s="435"/>
      <c r="BF2684" s="435"/>
      <c r="BG2684" s="435"/>
      <c r="BH2684" s="435"/>
      <c r="BI2684" s="435"/>
      <c r="BJ2684" s="435"/>
      <c r="BK2684" s="435"/>
      <c r="BL2684" s="435"/>
      <c r="BM2684" s="435"/>
      <c r="BN2684" s="435"/>
      <c r="BO2684" s="435"/>
      <c r="BP2684" s="435"/>
      <c r="BQ2684" s="435"/>
      <c r="BR2684" s="435"/>
      <c r="BS2684" s="435"/>
      <c r="BT2684" s="435"/>
      <c r="BU2684" s="435"/>
      <c r="BV2684" s="435"/>
      <c r="BW2684" s="435"/>
      <c r="BX2684" s="435"/>
      <c r="BY2684" s="435"/>
      <c r="BZ2684" s="435"/>
      <c r="CA2684" s="435"/>
      <c r="CB2684" s="435"/>
      <c r="CC2684" s="435"/>
      <c r="CD2684" s="435"/>
      <c r="CE2684" s="435"/>
      <c r="CF2684" s="435"/>
      <c r="CG2684" s="435"/>
      <c r="CH2684" s="435"/>
      <c r="CI2684" s="435"/>
      <c r="CJ2684" s="435"/>
      <c r="CK2684" s="435"/>
      <c r="CL2684" s="435"/>
      <c r="CM2684" s="435"/>
      <c r="CN2684" s="435"/>
      <c r="CO2684" s="435"/>
      <c r="CP2684" s="435"/>
      <c r="CQ2684" s="435"/>
      <c r="CR2684" s="435"/>
      <c r="CS2684" s="435"/>
      <c r="CT2684" s="435"/>
      <c r="CU2684" s="435"/>
      <c r="CV2684" s="435"/>
      <c r="CW2684" s="435"/>
      <c r="CX2684" s="435"/>
      <c r="CY2684" s="435"/>
      <c r="CZ2684" s="435"/>
      <c r="DA2684" s="435"/>
      <c r="DB2684" s="435"/>
      <c r="DC2684" s="435"/>
      <c r="DD2684" s="435"/>
      <c r="DE2684" s="435"/>
      <c r="DF2684" s="435"/>
      <c r="DG2684" s="435"/>
      <c r="DH2684" s="435"/>
      <c r="DI2684" s="435"/>
      <c r="DJ2684" s="435"/>
      <c r="DK2684" s="435"/>
      <c r="DL2684" s="435"/>
      <c r="DM2684" s="435"/>
      <c r="DN2684" s="435"/>
      <c r="DO2684" s="435"/>
      <c r="DP2684" s="435"/>
      <c r="DQ2684" s="435"/>
      <c r="DR2684" s="435"/>
      <c r="DS2684" s="435"/>
      <c r="DT2684" s="435"/>
      <c r="DU2684" s="435"/>
      <c r="DV2684" s="435"/>
      <c r="DW2684" s="435"/>
      <c r="DX2684" s="435"/>
      <c r="DY2684" s="435"/>
      <c r="DZ2684" s="435"/>
      <c r="EA2684" s="435"/>
      <c r="EB2684" s="435"/>
      <c r="EC2684" s="435"/>
      <c r="ED2684" s="435"/>
      <c r="EE2684" s="435"/>
      <c r="EF2684" s="435"/>
      <c r="EG2684" s="435"/>
      <c r="EH2684" s="435"/>
      <c r="EI2684" s="435"/>
      <c r="EJ2684" s="435"/>
      <c r="EK2684" s="435"/>
      <c r="EL2684" s="435"/>
      <c r="EM2684" s="435"/>
      <c r="EN2684" s="435"/>
      <c r="EO2684" s="435"/>
      <c r="EP2684" s="435"/>
      <c r="EQ2684" s="435"/>
      <c r="ER2684" s="435"/>
      <c r="ES2684" s="435"/>
      <c r="ET2684" s="435"/>
      <c r="EU2684" s="435"/>
      <c r="EV2684" s="435"/>
      <c r="EW2684" s="435"/>
      <c r="EX2684" s="435"/>
      <c r="EY2684" s="435"/>
      <c r="EZ2684" s="435"/>
      <c r="FA2684" s="435"/>
      <c r="FB2684" s="435"/>
      <c r="FC2684" s="435"/>
      <c r="FD2684" s="435"/>
      <c r="FE2684" s="435"/>
      <c r="FF2684" s="435"/>
      <c r="FG2684" s="435"/>
      <c r="FH2684" s="435"/>
      <c r="FI2684" s="435"/>
      <c r="FJ2684" s="435"/>
      <c r="FK2684" s="435"/>
      <c r="FL2684" s="435"/>
      <c r="FM2684" s="435"/>
      <c r="FN2684" s="435"/>
      <c r="FO2684" s="435"/>
      <c r="FP2684" s="435"/>
      <c r="FQ2684" s="435"/>
      <c r="FR2684" s="435"/>
      <c r="FS2684" s="435"/>
      <c r="FT2684" s="435"/>
      <c r="FU2684" s="435"/>
      <c r="FV2684" s="435"/>
      <c r="FW2684" s="435"/>
      <c r="FX2684" s="435"/>
      <c r="FY2684" s="435"/>
      <c r="FZ2684" s="435"/>
      <c r="GA2684" s="435"/>
      <c r="GB2684" s="435"/>
      <c r="GC2684" s="435"/>
      <c r="GD2684" s="435"/>
      <c r="GE2684" s="435"/>
      <c r="GF2684" s="435"/>
      <c r="GG2684" s="435"/>
      <c r="GH2684" s="435"/>
      <c r="GI2684" s="435"/>
      <c r="GJ2684" s="435"/>
      <c r="GK2684" s="435"/>
      <c r="GL2684" s="435"/>
      <c r="GM2684" s="435"/>
      <c r="GN2684" s="435"/>
      <c r="GO2684" s="435"/>
      <c r="GP2684" s="435"/>
      <c r="GQ2684" s="435"/>
      <c r="GR2684" s="435"/>
      <c r="GS2684" s="435"/>
      <c r="GT2684" s="435"/>
      <c r="GU2684" s="435"/>
      <c r="GV2684" s="435"/>
      <c r="GW2684" s="435"/>
      <c r="GX2684" s="435"/>
      <c r="GY2684" s="435"/>
      <c r="GZ2684" s="435"/>
      <c r="HA2684" s="435"/>
      <c r="HB2684" s="435"/>
      <c r="HC2684" s="435"/>
      <c r="HD2684" s="435"/>
      <c r="HE2684" s="435"/>
      <c r="HF2684" s="435"/>
    </row>
    <row r="2685" spans="1:214" x14ac:dyDescent="0.25">
      <c r="A2685" s="277">
        <v>46052</v>
      </c>
      <c r="B2685" s="278">
        <v>4184019015</v>
      </c>
      <c r="C2685" s="328" t="s">
        <v>15180</v>
      </c>
      <c r="D2685" s="280">
        <v>46057</v>
      </c>
      <c r="E2685" s="213"/>
      <c r="F2685" s="214"/>
      <c r="G2685" s="255" t="s">
        <v>15068</v>
      </c>
      <c r="H2685" s="213"/>
      <c r="I2685" s="212" t="s">
        <v>15789</v>
      </c>
      <c r="J2685" s="212" t="s">
        <v>7228</v>
      </c>
      <c r="K2685" s="212" t="s">
        <v>30</v>
      </c>
      <c r="L2685" s="215" t="str">
        <f>VLOOKUP($K2685,[1]TONG_SL!$A$1:$D$65536,2,0)</f>
        <v>Gà muối 500g</v>
      </c>
      <c r="M2685" s="247"/>
      <c r="N2685" s="215" t="str">
        <f t="shared" si="294"/>
        <v>K-C6</v>
      </c>
      <c r="O2685" s="222"/>
      <c r="P2685" s="222"/>
      <c r="Q2685" s="215" t="str">
        <f>VLOOKUP(K2685,TONG_SL!$A:$D,3,0)</f>
        <v>Túi</v>
      </c>
      <c r="R2685" s="223">
        <v>30</v>
      </c>
      <c r="S2685" s="290"/>
      <c r="T2685" s="290">
        <f>VLOOKUP(VLOOKUP(G2685,Ma_KH!$A:$R,18,0)&amp;K2685,Gia_MB!$A:$F,6,0)</f>
        <v>116611</v>
      </c>
      <c r="U2685" s="291">
        <f t="shared" si="290"/>
        <v>3498330</v>
      </c>
      <c r="V2685" s="290"/>
      <c r="W2685" s="292">
        <f t="shared" si="291"/>
        <v>0</v>
      </c>
      <c r="X2685" s="293" t="str">
        <f t="shared" si="292"/>
        <v>8</v>
      </c>
      <c r="Y2685" s="290"/>
      <c r="Z2685" s="291">
        <f t="shared" si="293"/>
        <v>279866.40000000002</v>
      </c>
      <c r="AA2685" s="294">
        <f>VLOOKUP(G2685,Ma_KH!$A:$R,14,0)</f>
        <v>60</v>
      </c>
    </row>
    <row r="2686" spans="1:214" x14ac:dyDescent="0.25">
      <c r="A2686" s="277">
        <v>46052</v>
      </c>
      <c r="B2686" s="278">
        <v>4184019015</v>
      </c>
      <c r="C2686" s="328" t="s">
        <v>15180</v>
      </c>
      <c r="D2686" s="280">
        <v>46057</v>
      </c>
      <c r="E2686" s="213"/>
      <c r="F2686" s="214"/>
      <c r="G2686" s="255" t="s">
        <v>15068</v>
      </c>
      <c r="H2686" s="213"/>
      <c r="I2686" s="212" t="s">
        <v>15789</v>
      </c>
      <c r="J2686" s="212" t="s">
        <v>7228</v>
      </c>
      <c r="K2686" s="212" t="s">
        <v>48</v>
      </c>
      <c r="L2686" s="215" t="str">
        <f>VLOOKUP($K2686,[1]TONG_SL!$A$1:$D$65536,2,0)</f>
        <v>Mọc Nấm Hương 250g</v>
      </c>
      <c r="M2686" s="247"/>
      <c r="N2686" s="215" t="str">
        <f t="shared" si="294"/>
        <v>K-C6</v>
      </c>
      <c r="O2686" s="222"/>
      <c r="P2686" s="222"/>
      <c r="Q2686" s="215" t="str">
        <f>VLOOKUP(K2686,TONG_SL!$A:$D,3,0)</f>
        <v>Túi</v>
      </c>
      <c r="R2686" s="223">
        <v>10</v>
      </c>
      <c r="S2686" s="290"/>
      <c r="T2686" s="290">
        <f>VLOOKUP(VLOOKUP(G2686,Ma_KH!$A:$R,18,0)&amp;K2686,Gia_MB!$A:$F,6,0)</f>
        <v>46000</v>
      </c>
      <c r="U2686" s="291">
        <f t="shared" si="290"/>
        <v>460000</v>
      </c>
      <c r="V2686" s="290"/>
      <c r="W2686" s="292">
        <f t="shared" si="291"/>
        <v>0</v>
      </c>
      <c r="X2686" s="293" t="str">
        <f t="shared" si="292"/>
        <v>8</v>
      </c>
      <c r="Y2686" s="290"/>
      <c r="Z2686" s="291">
        <f t="shared" si="293"/>
        <v>36800</v>
      </c>
      <c r="AA2686" s="294">
        <f>VLOOKUP(G2686,Ma_KH!$A:$R,14,0)</f>
        <v>60</v>
      </c>
    </row>
    <row r="2687" spans="1:214" x14ac:dyDescent="0.25">
      <c r="A2687" s="277">
        <v>46052</v>
      </c>
      <c r="B2687" s="278">
        <v>4184019015</v>
      </c>
      <c r="C2687" s="328" t="s">
        <v>15180</v>
      </c>
      <c r="D2687" s="280">
        <v>46057</v>
      </c>
      <c r="E2687" s="213"/>
      <c r="F2687" s="214"/>
      <c r="G2687" s="255" t="s">
        <v>15068</v>
      </c>
      <c r="H2687" s="213"/>
      <c r="I2687" s="212" t="s">
        <v>15789</v>
      </c>
      <c r="J2687" s="212" t="s">
        <v>7228</v>
      </c>
      <c r="K2687" s="212" t="s">
        <v>27</v>
      </c>
      <c r="L2687" s="215" t="str">
        <f>VLOOKUP($K2687,[1]TONG_SL!$A$1:$D$65536,2,0)</f>
        <v>Chân giò heo muối 300g</v>
      </c>
      <c r="M2687" s="247"/>
      <c r="N2687" s="215" t="str">
        <f t="shared" si="294"/>
        <v>K-C6</v>
      </c>
      <c r="O2687" s="222"/>
      <c r="P2687" s="222"/>
      <c r="Q2687" s="215" t="str">
        <f>VLOOKUP(K2687,TONG_SL!$A:$D,3,0)</f>
        <v>Túi</v>
      </c>
      <c r="R2687" s="223">
        <v>20</v>
      </c>
      <c r="S2687" s="290"/>
      <c r="T2687" s="290">
        <f>VLOOKUP(VLOOKUP(G2687,Ma_KH!$A:$R,18,0)&amp;K2687,Gia_MB!$A:$F,6,0)</f>
        <v>73431</v>
      </c>
      <c r="U2687" s="291">
        <f t="shared" si="290"/>
        <v>1468620</v>
      </c>
      <c r="V2687" s="290"/>
      <c r="W2687" s="292">
        <f t="shared" si="291"/>
        <v>0</v>
      </c>
      <c r="X2687" s="293" t="str">
        <f t="shared" si="292"/>
        <v>8</v>
      </c>
      <c r="Y2687" s="290"/>
      <c r="Z2687" s="291">
        <f t="shared" si="293"/>
        <v>117489.60000000001</v>
      </c>
      <c r="AA2687" s="294">
        <f>VLOOKUP(G2687,Ma_KH!$A:$R,14,0)</f>
        <v>60</v>
      </c>
    </row>
    <row r="2688" spans="1:214" x14ac:dyDescent="0.25">
      <c r="A2688" s="211">
        <v>46055</v>
      </c>
      <c r="B2688" s="212">
        <v>4184118655</v>
      </c>
      <c r="C2688" s="218" t="s">
        <v>15180</v>
      </c>
      <c r="D2688" s="216">
        <v>46057</v>
      </c>
      <c r="E2688" s="213"/>
      <c r="F2688" s="214"/>
      <c r="G2688" s="255" t="s">
        <v>15037</v>
      </c>
      <c r="H2688" s="213"/>
      <c r="I2688" s="212" t="s">
        <v>15790</v>
      </c>
      <c r="J2688" s="212" t="s">
        <v>7228</v>
      </c>
      <c r="K2688" s="212" t="s">
        <v>30</v>
      </c>
      <c r="L2688" s="215" t="str">
        <f>VLOOKUP($K2688,[1]TONG_SL!$A$1:$D$65536,2,0)</f>
        <v>Gà muối 500g</v>
      </c>
      <c r="M2688" s="247"/>
      <c r="N2688" s="215" t="str">
        <f t="shared" si="294"/>
        <v>K-C6</v>
      </c>
      <c r="O2688" s="222"/>
      <c r="P2688" s="222"/>
      <c r="Q2688" s="215" t="str">
        <f>VLOOKUP(K2688,TONG_SL!$A:$D,3,0)</f>
        <v>Túi</v>
      </c>
      <c r="R2688" s="223">
        <v>15</v>
      </c>
      <c r="S2688" s="290"/>
      <c r="T2688" s="290">
        <f>VLOOKUP(VLOOKUP(G2688,Ma_KH!$A:$R,18,0)&amp;K2688,Gia_MB!$A:$F,6,0)</f>
        <v>116611</v>
      </c>
      <c r="U2688" s="291">
        <f t="shared" ref="U2688:U2750" si="295">T2688*R2688</f>
        <v>1749165</v>
      </c>
      <c r="V2688" s="290"/>
      <c r="W2688" s="292">
        <f t="shared" ref="W2688:W2750" si="296">U2688*V2688</f>
        <v>0</v>
      </c>
      <c r="X2688" s="293" t="str">
        <f t="shared" ref="X2688:X2750" si="297">IF(B2688&lt;&gt;"","8","0")</f>
        <v>8</v>
      </c>
      <c r="Y2688" s="290"/>
      <c r="Z2688" s="291">
        <f t="shared" ref="Z2688:Z2750" si="298">U2688*X2688%</f>
        <v>139933.20000000001</v>
      </c>
      <c r="AA2688" s="294">
        <f>VLOOKUP(G2688,Ma_KH!$A:$R,14,0)</f>
        <v>60</v>
      </c>
    </row>
    <row r="2689" spans="1:27" x14ac:dyDescent="0.25">
      <c r="A2689" s="211">
        <v>46055</v>
      </c>
      <c r="B2689" s="212">
        <v>4184118655</v>
      </c>
      <c r="C2689" s="218" t="s">
        <v>15180</v>
      </c>
      <c r="D2689" s="216">
        <v>46057</v>
      </c>
      <c r="E2689" s="213"/>
      <c r="F2689" s="214"/>
      <c r="G2689" s="255" t="s">
        <v>15037</v>
      </c>
      <c r="H2689" s="213"/>
      <c r="I2689" s="212" t="s">
        <v>15790</v>
      </c>
      <c r="J2689" s="212" t="s">
        <v>7228</v>
      </c>
      <c r="K2689" s="212" t="s">
        <v>27</v>
      </c>
      <c r="L2689" s="215" t="str">
        <f>VLOOKUP($K2689,[1]TONG_SL!$A$1:$D$65536,2,0)</f>
        <v>Chân giò heo muối 300g</v>
      </c>
      <c r="M2689" s="247"/>
      <c r="N2689" s="215" t="str">
        <f t="shared" si="294"/>
        <v>K-C6</v>
      </c>
      <c r="O2689" s="222"/>
      <c r="P2689" s="222"/>
      <c r="Q2689" s="215" t="str">
        <f>VLOOKUP(K2689,TONG_SL!$A:$D,3,0)</f>
        <v>Túi</v>
      </c>
      <c r="R2689" s="223">
        <v>20</v>
      </c>
      <c r="S2689" s="290"/>
      <c r="T2689" s="290">
        <f>VLOOKUP(VLOOKUP(G2689,Ma_KH!$A:$R,18,0)&amp;K2689,Gia_MB!$A:$F,6,0)</f>
        <v>73431</v>
      </c>
      <c r="U2689" s="291">
        <f t="shared" si="295"/>
        <v>1468620</v>
      </c>
      <c r="V2689" s="290"/>
      <c r="W2689" s="292">
        <f t="shared" si="296"/>
        <v>0</v>
      </c>
      <c r="X2689" s="293" t="str">
        <f t="shared" si="297"/>
        <v>8</v>
      </c>
      <c r="Y2689" s="290"/>
      <c r="Z2689" s="291">
        <f t="shared" si="298"/>
        <v>117489.60000000001</v>
      </c>
      <c r="AA2689" s="294">
        <f>VLOOKUP(G2689,Ma_KH!$A:$R,14,0)</f>
        <v>60</v>
      </c>
    </row>
    <row r="2690" spans="1:27" x14ac:dyDescent="0.25">
      <c r="A2690" s="277">
        <v>46055</v>
      </c>
      <c r="B2690" s="278">
        <v>4184053672</v>
      </c>
      <c r="C2690" s="328" t="s">
        <v>15180</v>
      </c>
      <c r="D2690" s="280">
        <v>46057</v>
      </c>
      <c r="E2690" s="213"/>
      <c r="F2690" s="214"/>
      <c r="G2690" s="255" t="s">
        <v>15333</v>
      </c>
      <c r="H2690" s="213"/>
      <c r="I2690" s="212" t="s">
        <v>15791</v>
      </c>
      <c r="J2690" s="212" t="s">
        <v>7228</v>
      </c>
      <c r="K2690" s="212" t="s">
        <v>15450</v>
      </c>
      <c r="L2690" s="215" t="str">
        <f>VLOOKUP($K2690,[1]TONG_SL!$A$1:$D$65536,2,0)</f>
        <v>Giò sụn gà 250g</v>
      </c>
      <c r="M2690" s="247"/>
      <c r="N2690" s="215" t="str">
        <f t="shared" si="294"/>
        <v>K-C6</v>
      </c>
      <c r="O2690" s="222"/>
      <c r="P2690" s="222"/>
      <c r="Q2690" s="215" t="str">
        <f>VLOOKUP(K2690,TONG_SL!$A:$D,3,0)</f>
        <v>Túi</v>
      </c>
      <c r="R2690" s="223">
        <v>5</v>
      </c>
      <c r="S2690" s="290"/>
      <c r="T2690" s="290">
        <f>VLOOKUP(VLOOKUP(G2690,Ma_KH!$A:$R,18,0)&amp;K2690,Gia_MB!$A:$F,6,0)</f>
        <v>50400</v>
      </c>
      <c r="U2690" s="291">
        <f t="shared" si="295"/>
        <v>252000</v>
      </c>
      <c r="V2690" s="290"/>
      <c r="W2690" s="292">
        <f t="shared" si="296"/>
        <v>0</v>
      </c>
      <c r="X2690" s="293" t="str">
        <f t="shared" si="297"/>
        <v>8</v>
      </c>
      <c r="Y2690" s="290"/>
      <c r="Z2690" s="291">
        <f t="shared" si="298"/>
        <v>20160</v>
      </c>
      <c r="AA2690" s="294">
        <f>VLOOKUP(G2690,Ma_KH!$A:$R,14,0)</f>
        <v>60</v>
      </c>
    </row>
    <row r="2691" spans="1:27" x14ac:dyDescent="0.25">
      <c r="A2691" s="277">
        <v>46055</v>
      </c>
      <c r="B2691" s="278">
        <v>4184053672</v>
      </c>
      <c r="C2691" s="328" t="s">
        <v>15180</v>
      </c>
      <c r="D2691" s="280">
        <v>46057</v>
      </c>
      <c r="E2691" s="213"/>
      <c r="F2691" s="214"/>
      <c r="G2691" s="255" t="s">
        <v>15333</v>
      </c>
      <c r="H2691" s="213"/>
      <c r="I2691" s="212" t="s">
        <v>15791</v>
      </c>
      <c r="J2691" s="212" t="s">
        <v>7228</v>
      </c>
      <c r="K2691" s="212" t="s">
        <v>7315</v>
      </c>
      <c r="L2691" s="215" t="str">
        <f>VLOOKUP($K2691,[1]TONG_SL!$A$1:$D$65536,2,0)</f>
        <v>Gà xì dầu 500g</v>
      </c>
      <c r="M2691" s="247"/>
      <c r="N2691" s="215" t="str">
        <f t="shared" si="294"/>
        <v>K-C6</v>
      </c>
      <c r="O2691" s="222"/>
      <c r="P2691" s="222"/>
      <c r="Q2691" s="215" t="str">
        <f>VLOOKUP(K2691,TONG_SL!$A:$D,3,0)</f>
        <v>Túi</v>
      </c>
      <c r="R2691" s="223">
        <v>5</v>
      </c>
      <c r="S2691" s="290"/>
      <c r="T2691" s="290">
        <f>VLOOKUP(VLOOKUP(G2691,Ma_KH!$A:$R,18,0)&amp;K2691,Gia_MB!$A:$F,6,0)</f>
        <v>111606</v>
      </c>
      <c r="U2691" s="291">
        <f t="shared" si="295"/>
        <v>558030</v>
      </c>
      <c r="V2691" s="290"/>
      <c r="W2691" s="292">
        <f t="shared" si="296"/>
        <v>0</v>
      </c>
      <c r="X2691" s="293" t="str">
        <f t="shared" si="297"/>
        <v>8</v>
      </c>
      <c r="Y2691" s="290"/>
      <c r="Z2691" s="291">
        <f t="shared" si="298"/>
        <v>44642.400000000001</v>
      </c>
      <c r="AA2691" s="294">
        <f>VLOOKUP(G2691,Ma_KH!$A:$R,14,0)</f>
        <v>60</v>
      </c>
    </row>
    <row r="2692" spans="1:27" x14ac:dyDescent="0.25">
      <c r="A2692" s="277">
        <v>46055</v>
      </c>
      <c r="B2692" s="278">
        <v>4184053672</v>
      </c>
      <c r="C2692" s="328" t="s">
        <v>15180</v>
      </c>
      <c r="D2692" s="280">
        <v>46057</v>
      </c>
      <c r="E2692" s="213"/>
      <c r="F2692" s="214"/>
      <c r="G2692" s="255" t="s">
        <v>15333</v>
      </c>
      <c r="H2692" s="213"/>
      <c r="I2692" s="212" t="s">
        <v>15791</v>
      </c>
      <c r="J2692" s="212" t="s">
        <v>7228</v>
      </c>
      <c r="K2692" s="212" t="s">
        <v>37</v>
      </c>
      <c r="L2692" s="215" t="str">
        <f>VLOOKUP($K2692,[1]TONG_SL!$A$1:$D$65536,2,0)</f>
        <v>Chả cốm 300g</v>
      </c>
      <c r="M2692" s="247"/>
      <c r="N2692" s="215" t="str">
        <f t="shared" si="294"/>
        <v>K-C6</v>
      </c>
      <c r="O2692" s="222"/>
      <c r="P2692" s="222"/>
      <c r="Q2692" s="215" t="str">
        <f>VLOOKUP(K2692,TONG_SL!$A:$D,3,0)</f>
        <v>Túi</v>
      </c>
      <c r="R2692" s="223">
        <v>8</v>
      </c>
      <c r="S2692" s="290"/>
      <c r="T2692" s="290">
        <f>VLOOKUP(VLOOKUP(G2692,Ma_KH!$A:$R,18,0)&amp;K2692,Gia_MB!$A:$F,6,0)</f>
        <v>74250</v>
      </c>
      <c r="U2692" s="291">
        <f t="shared" si="295"/>
        <v>594000</v>
      </c>
      <c r="V2692" s="290"/>
      <c r="W2692" s="292">
        <f t="shared" si="296"/>
        <v>0</v>
      </c>
      <c r="X2692" s="293" t="str">
        <f t="shared" si="297"/>
        <v>8</v>
      </c>
      <c r="Y2692" s="290"/>
      <c r="Z2692" s="291">
        <f t="shared" si="298"/>
        <v>47520</v>
      </c>
      <c r="AA2692" s="294">
        <f>VLOOKUP(G2692,Ma_KH!$A:$R,14,0)</f>
        <v>60</v>
      </c>
    </row>
    <row r="2693" spans="1:27" x14ac:dyDescent="0.25">
      <c r="A2693" s="277">
        <v>46055</v>
      </c>
      <c r="B2693" s="278">
        <v>4184053672</v>
      </c>
      <c r="C2693" s="328" t="s">
        <v>15180</v>
      </c>
      <c r="D2693" s="280">
        <v>46057</v>
      </c>
      <c r="E2693" s="213"/>
      <c r="F2693" s="214"/>
      <c r="G2693" s="255" t="s">
        <v>15333</v>
      </c>
      <c r="H2693" s="213"/>
      <c r="I2693" s="212" t="s">
        <v>15791</v>
      </c>
      <c r="J2693" s="212" t="s">
        <v>7228</v>
      </c>
      <c r="K2693" s="212" t="s">
        <v>15534</v>
      </c>
      <c r="L2693" s="215" t="str">
        <f>VLOOKUP($K2693,[1]TONG_SL!$A$1:$D$65536,2,0)</f>
        <v>Chả nướng 300g</v>
      </c>
      <c r="M2693" s="247"/>
      <c r="N2693" s="215" t="str">
        <f t="shared" si="294"/>
        <v>K-C6</v>
      </c>
      <c r="O2693" s="222"/>
      <c r="P2693" s="222"/>
      <c r="Q2693" s="215" t="str">
        <f>VLOOKUP(K2693,TONG_SL!$A:$D,3,0)</f>
        <v>Túi</v>
      </c>
      <c r="R2693" s="223">
        <v>8</v>
      </c>
      <c r="S2693" s="290"/>
      <c r="T2693" s="290">
        <f>VLOOKUP(VLOOKUP(G2693,Ma_KH!$A:$R,18,0)&amp;K2693,Gia_MB!$A:$F,6,0)</f>
        <v>70950</v>
      </c>
      <c r="U2693" s="291">
        <f t="shared" si="295"/>
        <v>567600</v>
      </c>
      <c r="V2693" s="290"/>
      <c r="W2693" s="292">
        <f t="shared" si="296"/>
        <v>0</v>
      </c>
      <c r="X2693" s="293" t="str">
        <f t="shared" si="297"/>
        <v>8</v>
      </c>
      <c r="Y2693" s="290"/>
      <c r="Z2693" s="291">
        <f t="shared" si="298"/>
        <v>45408</v>
      </c>
      <c r="AA2693" s="294">
        <f>VLOOKUP(G2693,Ma_KH!$A:$R,14,0)</f>
        <v>60</v>
      </c>
    </row>
    <row r="2694" spans="1:27" x14ac:dyDescent="0.25">
      <c r="A2694" s="277">
        <v>46055</v>
      </c>
      <c r="B2694" s="278">
        <v>4184053672</v>
      </c>
      <c r="C2694" s="328" t="s">
        <v>15180</v>
      </c>
      <c r="D2694" s="280">
        <v>46057</v>
      </c>
      <c r="E2694" s="213"/>
      <c r="F2694" s="214"/>
      <c r="G2694" s="255" t="s">
        <v>15333</v>
      </c>
      <c r="H2694" s="213"/>
      <c r="I2694" s="212" t="s">
        <v>15791</v>
      </c>
      <c r="J2694" s="212" t="s">
        <v>7228</v>
      </c>
      <c r="K2694" s="212" t="s">
        <v>34</v>
      </c>
      <c r="L2694" s="215" t="str">
        <f>VLOOKUP($K2694,[1]TONG_SL!$A$1:$D$65536,2,0)</f>
        <v>Tai heo muối 200g</v>
      </c>
      <c r="M2694" s="247"/>
      <c r="N2694" s="215" t="str">
        <f t="shared" si="294"/>
        <v>K-C6</v>
      </c>
      <c r="O2694" s="222"/>
      <c r="P2694" s="222"/>
      <c r="Q2694" s="215" t="str">
        <f>VLOOKUP(K2694,TONG_SL!$A:$D,3,0)</f>
        <v>Túi</v>
      </c>
      <c r="R2694" s="223">
        <v>5</v>
      </c>
      <c r="S2694" s="290"/>
      <c r="T2694" s="290">
        <f>VLOOKUP(VLOOKUP(G2694,Ma_KH!$A:$R,18,0)&amp;K2694,Gia_MB!$A:$F,6,0)</f>
        <v>55595</v>
      </c>
      <c r="U2694" s="291">
        <f t="shared" si="295"/>
        <v>277975</v>
      </c>
      <c r="V2694" s="290"/>
      <c r="W2694" s="292">
        <f t="shared" si="296"/>
        <v>0</v>
      </c>
      <c r="X2694" s="293" t="str">
        <f t="shared" si="297"/>
        <v>8</v>
      </c>
      <c r="Y2694" s="290"/>
      <c r="Z2694" s="291">
        <f t="shared" si="298"/>
        <v>22238</v>
      </c>
      <c r="AA2694" s="294">
        <f>VLOOKUP(G2694,Ma_KH!$A:$R,14,0)</f>
        <v>60</v>
      </c>
    </row>
    <row r="2695" spans="1:27" x14ac:dyDescent="0.25">
      <c r="A2695" s="277">
        <v>46055</v>
      </c>
      <c r="B2695" s="278">
        <v>4184053672</v>
      </c>
      <c r="C2695" s="328" t="s">
        <v>15180</v>
      </c>
      <c r="D2695" s="280">
        <v>46057</v>
      </c>
      <c r="E2695" s="213"/>
      <c r="F2695" s="214"/>
      <c r="G2695" s="255" t="s">
        <v>15333</v>
      </c>
      <c r="H2695" s="213"/>
      <c r="I2695" s="212" t="s">
        <v>15791</v>
      </c>
      <c r="J2695" s="212" t="s">
        <v>7228</v>
      </c>
      <c r="K2695" s="212" t="s">
        <v>48</v>
      </c>
      <c r="L2695" s="215" t="str">
        <f>VLOOKUP($K2695,[1]TONG_SL!$A$1:$D$65536,2,0)</f>
        <v>Mọc Nấm Hương 250g</v>
      </c>
      <c r="M2695" s="247"/>
      <c r="N2695" s="215" t="str">
        <f t="shared" si="294"/>
        <v>K-C6</v>
      </c>
      <c r="O2695" s="222"/>
      <c r="P2695" s="222"/>
      <c r="Q2695" s="215" t="str">
        <f>VLOOKUP(K2695,TONG_SL!$A:$D,3,0)</f>
        <v>Túi</v>
      </c>
      <c r="R2695" s="223">
        <v>10</v>
      </c>
      <c r="S2695" s="290"/>
      <c r="T2695" s="290">
        <f>VLOOKUP(VLOOKUP(G2695,Ma_KH!$A:$R,18,0)&amp;K2695,Gia_MB!$A:$F,6,0)</f>
        <v>46000</v>
      </c>
      <c r="U2695" s="291">
        <f t="shared" si="295"/>
        <v>460000</v>
      </c>
      <c r="V2695" s="290"/>
      <c r="W2695" s="292">
        <f t="shared" si="296"/>
        <v>0</v>
      </c>
      <c r="X2695" s="293" t="str">
        <f t="shared" si="297"/>
        <v>8</v>
      </c>
      <c r="Y2695" s="290"/>
      <c r="Z2695" s="291">
        <f t="shared" si="298"/>
        <v>36800</v>
      </c>
      <c r="AA2695" s="294">
        <f>VLOOKUP(G2695,Ma_KH!$A:$R,14,0)</f>
        <v>60</v>
      </c>
    </row>
    <row r="2696" spans="1:27" x14ac:dyDescent="0.25">
      <c r="A2696" s="277">
        <v>46055</v>
      </c>
      <c r="B2696" s="278">
        <v>4184053672</v>
      </c>
      <c r="C2696" s="328" t="s">
        <v>15180</v>
      </c>
      <c r="D2696" s="280">
        <v>46057</v>
      </c>
      <c r="E2696" s="213"/>
      <c r="F2696" s="214"/>
      <c r="G2696" s="255" t="s">
        <v>15333</v>
      </c>
      <c r="H2696" s="213"/>
      <c r="I2696" s="212" t="s">
        <v>15791</v>
      </c>
      <c r="J2696" s="212" t="s">
        <v>7228</v>
      </c>
      <c r="K2696" s="212" t="s">
        <v>30</v>
      </c>
      <c r="L2696" s="215" t="str">
        <f>VLOOKUP($K2696,[1]TONG_SL!$A$1:$D$65536,2,0)</f>
        <v>Gà muối 500g</v>
      </c>
      <c r="M2696" s="247"/>
      <c r="N2696" s="215" t="str">
        <f t="shared" si="294"/>
        <v>K-C6</v>
      </c>
      <c r="O2696" s="222"/>
      <c r="P2696" s="222"/>
      <c r="Q2696" s="215" t="str">
        <f>VLOOKUP(K2696,TONG_SL!$A:$D,3,0)</f>
        <v>Túi</v>
      </c>
      <c r="R2696" s="223">
        <v>10</v>
      </c>
      <c r="S2696" s="290"/>
      <c r="T2696" s="290">
        <f>VLOOKUP(VLOOKUP(G2696,Ma_KH!$A:$R,18,0)&amp;K2696,Gia_MB!$A:$F,6,0)</f>
        <v>116611</v>
      </c>
      <c r="U2696" s="291">
        <f t="shared" si="295"/>
        <v>1166110</v>
      </c>
      <c r="V2696" s="290"/>
      <c r="W2696" s="292">
        <f t="shared" si="296"/>
        <v>0</v>
      </c>
      <c r="X2696" s="293" t="str">
        <f t="shared" si="297"/>
        <v>8</v>
      </c>
      <c r="Y2696" s="290"/>
      <c r="Z2696" s="291">
        <f t="shared" si="298"/>
        <v>93288.8</v>
      </c>
      <c r="AA2696" s="294">
        <f>VLOOKUP(G2696,Ma_KH!$A:$R,14,0)</f>
        <v>60</v>
      </c>
    </row>
    <row r="2697" spans="1:27" x14ac:dyDescent="0.25">
      <c r="A2697" s="277">
        <v>46055</v>
      </c>
      <c r="B2697" s="278">
        <v>4184053672</v>
      </c>
      <c r="C2697" s="328" t="s">
        <v>15180</v>
      </c>
      <c r="D2697" s="280">
        <v>46057</v>
      </c>
      <c r="E2697" s="213"/>
      <c r="F2697" s="214"/>
      <c r="G2697" s="255" t="s">
        <v>15333</v>
      </c>
      <c r="H2697" s="213"/>
      <c r="I2697" s="212" t="s">
        <v>15791</v>
      </c>
      <c r="J2697" s="212" t="s">
        <v>7228</v>
      </c>
      <c r="K2697" s="212" t="s">
        <v>27</v>
      </c>
      <c r="L2697" s="215" t="str">
        <f>VLOOKUP($K2697,[1]TONG_SL!$A$1:$D$65536,2,0)</f>
        <v>Chân giò heo muối 300g</v>
      </c>
      <c r="M2697" s="247"/>
      <c r="N2697" s="215" t="str">
        <f t="shared" si="294"/>
        <v>K-C6</v>
      </c>
      <c r="O2697" s="222"/>
      <c r="P2697" s="222"/>
      <c r="Q2697" s="215" t="str">
        <f>VLOOKUP(K2697,TONG_SL!$A:$D,3,0)</f>
        <v>Túi</v>
      </c>
      <c r="R2697" s="223">
        <v>100</v>
      </c>
      <c r="S2697" s="290"/>
      <c r="T2697" s="290">
        <f>VLOOKUP(VLOOKUP(G2697,Ma_KH!$A:$R,18,0)&amp;K2697,Gia_MB!$A:$F,6,0)</f>
        <v>73431</v>
      </c>
      <c r="U2697" s="291">
        <f t="shared" si="295"/>
        <v>7343100</v>
      </c>
      <c r="V2697" s="290"/>
      <c r="W2697" s="292">
        <f t="shared" si="296"/>
        <v>0</v>
      </c>
      <c r="X2697" s="293" t="str">
        <f t="shared" si="297"/>
        <v>8</v>
      </c>
      <c r="Y2697" s="290"/>
      <c r="Z2697" s="291">
        <f t="shared" si="298"/>
        <v>587448</v>
      </c>
      <c r="AA2697" s="294">
        <f>VLOOKUP(G2697,Ma_KH!$A:$R,14,0)</f>
        <v>60</v>
      </c>
    </row>
    <row r="2698" spans="1:27" x14ac:dyDescent="0.25">
      <c r="A2698" s="277">
        <v>46046</v>
      </c>
      <c r="B2698" s="278">
        <v>4183607800</v>
      </c>
      <c r="C2698" s="328" t="s">
        <v>15180</v>
      </c>
      <c r="D2698" s="280">
        <v>46057</v>
      </c>
      <c r="E2698" s="213"/>
      <c r="F2698" s="214"/>
      <c r="G2698" s="255" t="s">
        <v>15373</v>
      </c>
      <c r="H2698" s="213"/>
      <c r="I2698" s="212" t="s">
        <v>15792</v>
      </c>
      <c r="J2698" s="212" t="s">
        <v>7228</v>
      </c>
      <c r="K2698" s="212" t="s">
        <v>30</v>
      </c>
      <c r="L2698" s="215" t="str">
        <f>VLOOKUP($K2698,[1]TONG_SL!$A$1:$D$65536,2,0)</f>
        <v>Gà muối 500g</v>
      </c>
      <c r="M2698" s="247"/>
      <c r="N2698" s="215" t="str">
        <f t="shared" si="294"/>
        <v>K-C6</v>
      </c>
      <c r="O2698" s="222"/>
      <c r="P2698" s="222"/>
      <c r="Q2698" s="215" t="str">
        <f>VLOOKUP(K2698,TONG_SL!$A:$D,3,0)</f>
        <v>Túi</v>
      </c>
      <c r="R2698" s="223">
        <v>18</v>
      </c>
      <c r="S2698" s="290"/>
      <c r="T2698" s="290">
        <f>VLOOKUP(VLOOKUP(G2698,Ma_KH!$A:$R,18,0)&amp;K2698,Gia_MB!$A:$F,6,0)</f>
        <v>116611</v>
      </c>
      <c r="U2698" s="291">
        <f t="shared" si="295"/>
        <v>2098998</v>
      </c>
      <c r="V2698" s="290"/>
      <c r="W2698" s="292">
        <f t="shared" si="296"/>
        <v>0</v>
      </c>
      <c r="X2698" s="293" t="str">
        <f t="shared" si="297"/>
        <v>8</v>
      </c>
      <c r="Y2698" s="290"/>
      <c r="Z2698" s="291">
        <f t="shared" si="298"/>
        <v>167919.84</v>
      </c>
      <c r="AA2698" s="294">
        <f>VLOOKUP(G2698,Ma_KH!$A:$R,14,0)</f>
        <v>60</v>
      </c>
    </row>
    <row r="2699" spans="1:27" x14ac:dyDescent="0.25">
      <c r="A2699" s="277">
        <v>46046</v>
      </c>
      <c r="B2699" s="278">
        <v>4183607800</v>
      </c>
      <c r="C2699" s="328" t="s">
        <v>15180</v>
      </c>
      <c r="D2699" s="280">
        <v>46057</v>
      </c>
      <c r="E2699" s="213"/>
      <c r="F2699" s="214"/>
      <c r="G2699" s="255" t="s">
        <v>15373</v>
      </c>
      <c r="H2699" s="213"/>
      <c r="I2699" s="212" t="s">
        <v>15792</v>
      </c>
      <c r="J2699" s="212" t="s">
        <v>7228</v>
      </c>
      <c r="K2699" s="212" t="s">
        <v>27</v>
      </c>
      <c r="L2699" s="215" t="str">
        <f>VLOOKUP($K2699,[1]TONG_SL!$A$1:$D$65536,2,0)</f>
        <v>Chân giò heo muối 300g</v>
      </c>
      <c r="M2699" s="247"/>
      <c r="N2699" s="215" t="str">
        <f t="shared" si="294"/>
        <v>K-C6</v>
      </c>
      <c r="O2699" s="222"/>
      <c r="P2699" s="222"/>
      <c r="Q2699" s="215" t="str">
        <f>VLOOKUP(K2699,TONG_SL!$A:$D,3,0)</f>
        <v>Túi</v>
      </c>
      <c r="R2699" s="223">
        <v>20</v>
      </c>
      <c r="S2699" s="290"/>
      <c r="T2699" s="290">
        <f>VLOOKUP(VLOOKUP(G2699,Ma_KH!$A:$R,18,0)&amp;K2699,Gia_MB!$A:$F,6,0)</f>
        <v>73431</v>
      </c>
      <c r="U2699" s="291">
        <f t="shared" si="295"/>
        <v>1468620</v>
      </c>
      <c r="V2699" s="290"/>
      <c r="W2699" s="292">
        <f t="shared" si="296"/>
        <v>0</v>
      </c>
      <c r="X2699" s="293" t="str">
        <f t="shared" si="297"/>
        <v>8</v>
      </c>
      <c r="Y2699" s="290"/>
      <c r="Z2699" s="291">
        <f t="shared" si="298"/>
        <v>117489.60000000001</v>
      </c>
      <c r="AA2699" s="294">
        <f>VLOOKUP(G2699,Ma_KH!$A:$R,14,0)</f>
        <v>60</v>
      </c>
    </row>
    <row r="2700" spans="1:27" x14ac:dyDescent="0.25">
      <c r="A2700" s="277">
        <v>46055</v>
      </c>
      <c r="B2700" s="278">
        <v>4184046719</v>
      </c>
      <c r="C2700" s="328" t="s">
        <v>15180</v>
      </c>
      <c r="D2700" s="280">
        <v>46057</v>
      </c>
      <c r="E2700" s="213"/>
      <c r="F2700" s="214"/>
      <c r="G2700" s="255" t="s">
        <v>15442</v>
      </c>
      <c r="H2700" s="213"/>
      <c r="I2700" s="212" t="s">
        <v>15793</v>
      </c>
      <c r="J2700" s="212" t="s">
        <v>7228</v>
      </c>
      <c r="K2700" s="212" t="s">
        <v>30</v>
      </c>
      <c r="L2700" s="215" t="str">
        <f>VLOOKUP($K2700,[1]TONG_SL!$A$1:$D$65536,2,0)</f>
        <v>Gà muối 500g</v>
      </c>
      <c r="M2700" s="247"/>
      <c r="N2700" s="215" t="str">
        <f t="shared" si="294"/>
        <v>K-C6</v>
      </c>
      <c r="O2700" s="222"/>
      <c r="P2700" s="222"/>
      <c r="Q2700" s="215" t="str">
        <f>VLOOKUP(K2700,TONG_SL!$A:$D,3,0)</f>
        <v>Túi</v>
      </c>
      <c r="R2700" s="223">
        <v>20</v>
      </c>
      <c r="S2700" s="290"/>
      <c r="T2700" s="290">
        <f>VLOOKUP(VLOOKUP(G2700,Ma_KH!$A:$R,18,0)&amp;K2700,Gia_MB!$A:$F,6,0)</f>
        <v>116611</v>
      </c>
      <c r="U2700" s="291">
        <f t="shared" si="295"/>
        <v>2332220</v>
      </c>
      <c r="V2700" s="290"/>
      <c r="W2700" s="292">
        <f t="shared" si="296"/>
        <v>0</v>
      </c>
      <c r="X2700" s="293" t="str">
        <f t="shared" si="297"/>
        <v>8</v>
      </c>
      <c r="Y2700" s="290"/>
      <c r="Z2700" s="291">
        <f t="shared" si="298"/>
        <v>186577.6</v>
      </c>
      <c r="AA2700" s="294">
        <f>VLOOKUP(G2700,Ma_KH!$A:$R,14,0)</f>
        <v>60</v>
      </c>
    </row>
    <row r="2701" spans="1:27" x14ac:dyDescent="0.25">
      <c r="A2701" s="277">
        <v>46055</v>
      </c>
      <c r="B2701" s="278">
        <v>4184046719</v>
      </c>
      <c r="C2701" s="328" t="s">
        <v>15180</v>
      </c>
      <c r="D2701" s="280">
        <v>46057</v>
      </c>
      <c r="E2701" s="213"/>
      <c r="F2701" s="214"/>
      <c r="G2701" s="255" t="s">
        <v>15442</v>
      </c>
      <c r="H2701" s="213"/>
      <c r="I2701" s="212" t="s">
        <v>15793</v>
      </c>
      <c r="J2701" s="212" t="s">
        <v>7228</v>
      </c>
      <c r="K2701" s="212" t="s">
        <v>27</v>
      </c>
      <c r="L2701" s="215" t="str">
        <f>VLOOKUP($K2701,[1]TONG_SL!$A$1:$D$65536,2,0)</f>
        <v>Chân giò heo muối 300g</v>
      </c>
      <c r="M2701" s="247"/>
      <c r="N2701" s="215" t="str">
        <f t="shared" si="294"/>
        <v>K-C6</v>
      </c>
      <c r="O2701" s="222"/>
      <c r="P2701" s="222"/>
      <c r="Q2701" s="215" t="str">
        <f>VLOOKUP(K2701,TONG_SL!$A:$D,3,0)</f>
        <v>Túi</v>
      </c>
      <c r="R2701" s="223">
        <v>15</v>
      </c>
      <c r="S2701" s="290"/>
      <c r="T2701" s="290">
        <f>VLOOKUP(VLOOKUP(G2701,Ma_KH!$A:$R,18,0)&amp;K2701,Gia_MB!$A:$F,6,0)</f>
        <v>73431</v>
      </c>
      <c r="U2701" s="291">
        <f t="shared" si="295"/>
        <v>1101465</v>
      </c>
      <c r="V2701" s="290"/>
      <c r="W2701" s="292">
        <f t="shared" si="296"/>
        <v>0</v>
      </c>
      <c r="X2701" s="293" t="str">
        <f t="shared" si="297"/>
        <v>8</v>
      </c>
      <c r="Y2701" s="290"/>
      <c r="Z2701" s="291">
        <f t="shared" si="298"/>
        <v>88117.2</v>
      </c>
      <c r="AA2701" s="294">
        <f>VLOOKUP(G2701,Ma_KH!$A:$R,14,0)</f>
        <v>60</v>
      </c>
    </row>
    <row r="2702" spans="1:27" x14ac:dyDescent="0.25">
      <c r="A2702" s="277">
        <v>46055</v>
      </c>
      <c r="B2702" s="278">
        <v>4184046719</v>
      </c>
      <c r="C2702" s="328" t="s">
        <v>15180</v>
      </c>
      <c r="D2702" s="280">
        <v>46057</v>
      </c>
      <c r="E2702" s="213"/>
      <c r="F2702" s="214"/>
      <c r="G2702" s="255" t="s">
        <v>15442</v>
      </c>
      <c r="H2702" s="213"/>
      <c r="I2702" s="212" t="s">
        <v>15793</v>
      </c>
      <c r="J2702" s="212" t="s">
        <v>7228</v>
      </c>
      <c r="K2702" s="212" t="s">
        <v>37</v>
      </c>
      <c r="L2702" s="215" t="str">
        <f>VLOOKUP($K2702,[1]TONG_SL!$A$1:$D$65536,2,0)</f>
        <v>Chả cốm 300g</v>
      </c>
      <c r="M2702" s="247"/>
      <c r="N2702" s="215" t="str">
        <f t="shared" si="294"/>
        <v>K-C6</v>
      </c>
      <c r="O2702" s="222"/>
      <c r="P2702" s="222"/>
      <c r="Q2702" s="215" t="str">
        <f>VLOOKUP(K2702,TONG_SL!$A:$D,3,0)</f>
        <v>Túi</v>
      </c>
      <c r="R2702" s="223">
        <v>10</v>
      </c>
      <c r="S2702" s="290"/>
      <c r="T2702" s="290">
        <f>VLOOKUP(VLOOKUP(G2702,Ma_KH!$A:$R,18,0)&amp;K2702,Gia_MB!$A:$F,6,0)</f>
        <v>74250</v>
      </c>
      <c r="U2702" s="291">
        <f t="shared" si="295"/>
        <v>742500</v>
      </c>
      <c r="V2702" s="290"/>
      <c r="W2702" s="292">
        <f t="shared" si="296"/>
        <v>0</v>
      </c>
      <c r="X2702" s="293" t="str">
        <f t="shared" si="297"/>
        <v>8</v>
      </c>
      <c r="Y2702" s="290"/>
      <c r="Z2702" s="291">
        <f t="shared" si="298"/>
        <v>59400</v>
      </c>
      <c r="AA2702" s="294">
        <f>VLOOKUP(G2702,Ma_KH!$A:$R,14,0)</f>
        <v>60</v>
      </c>
    </row>
    <row r="2703" spans="1:27" x14ac:dyDescent="0.25">
      <c r="A2703" s="277">
        <v>46055</v>
      </c>
      <c r="B2703" s="278">
        <v>4184046719</v>
      </c>
      <c r="C2703" s="328" t="s">
        <v>15180</v>
      </c>
      <c r="D2703" s="280">
        <v>46057</v>
      </c>
      <c r="E2703" s="213"/>
      <c r="F2703" s="214"/>
      <c r="G2703" s="255" t="s">
        <v>15442</v>
      </c>
      <c r="H2703" s="213"/>
      <c r="I2703" s="212" t="s">
        <v>15793</v>
      </c>
      <c r="J2703" s="212" t="s">
        <v>7228</v>
      </c>
      <c r="K2703" s="212" t="s">
        <v>7315</v>
      </c>
      <c r="L2703" s="215" t="str">
        <f>VLOOKUP($K2703,[1]TONG_SL!$A$1:$D$65536,2,0)</f>
        <v>Gà xì dầu 500g</v>
      </c>
      <c r="M2703" s="247"/>
      <c r="N2703" s="215" t="str">
        <f t="shared" si="294"/>
        <v>K-C6</v>
      </c>
      <c r="O2703" s="222"/>
      <c r="P2703" s="222"/>
      <c r="Q2703" s="215" t="str">
        <f>VLOOKUP(K2703,TONG_SL!$A:$D,3,0)</f>
        <v>Túi</v>
      </c>
      <c r="R2703" s="223">
        <v>4</v>
      </c>
      <c r="S2703" s="290"/>
      <c r="T2703" s="290">
        <f>VLOOKUP(VLOOKUP(G2703,Ma_KH!$A:$R,18,0)&amp;K2703,Gia_MB!$A:$F,6,0)</f>
        <v>111606</v>
      </c>
      <c r="U2703" s="291">
        <f t="shared" si="295"/>
        <v>446424</v>
      </c>
      <c r="V2703" s="290"/>
      <c r="W2703" s="292">
        <f t="shared" si="296"/>
        <v>0</v>
      </c>
      <c r="X2703" s="293" t="str">
        <f t="shared" si="297"/>
        <v>8</v>
      </c>
      <c r="Y2703" s="290"/>
      <c r="Z2703" s="291">
        <f t="shared" si="298"/>
        <v>35713.919999999998</v>
      </c>
      <c r="AA2703" s="294">
        <f>VLOOKUP(G2703,Ma_KH!$A:$R,14,0)</f>
        <v>60</v>
      </c>
    </row>
    <row r="2704" spans="1:27" x14ac:dyDescent="0.25">
      <c r="A2704" s="277">
        <v>46055</v>
      </c>
      <c r="B2704" s="278">
        <v>4184046719</v>
      </c>
      <c r="C2704" s="328" t="s">
        <v>15180</v>
      </c>
      <c r="D2704" s="280">
        <v>46057</v>
      </c>
      <c r="E2704" s="213"/>
      <c r="F2704" s="214"/>
      <c r="G2704" s="255" t="s">
        <v>15442</v>
      </c>
      <c r="H2704" s="213"/>
      <c r="I2704" s="212" t="s">
        <v>15793</v>
      </c>
      <c r="J2704" s="212" t="s">
        <v>7228</v>
      </c>
      <c r="K2704" s="212" t="s">
        <v>15534</v>
      </c>
      <c r="L2704" s="215" t="str">
        <f>VLOOKUP($K2704,[1]TONG_SL!$A$1:$D$65536,2,0)</f>
        <v>Chả nướng 300g</v>
      </c>
      <c r="M2704" s="247"/>
      <c r="N2704" s="215" t="str">
        <f t="shared" si="294"/>
        <v>K-C6</v>
      </c>
      <c r="O2704" s="222"/>
      <c r="P2704" s="222"/>
      <c r="Q2704" s="215" t="str">
        <f>VLOOKUP(K2704,TONG_SL!$A:$D,3,0)</f>
        <v>Túi</v>
      </c>
      <c r="R2704" s="223">
        <v>10</v>
      </c>
      <c r="S2704" s="290"/>
      <c r="T2704" s="290">
        <f>VLOOKUP(VLOOKUP(G2704,Ma_KH!$A:$R,18,0)&amp;K2704,Gia_MB!$A:$F,6,0)</f>
        <v>70950</v>
      </c>
      <c r="U2704" s="291">
        <f t="shared" si="295"/>
        <v>709500</v>
      </c>
      <c r="V2704" s="290"/>
      <c r="W2704" s="292">
        <f t="shared" si="296"/>
        <v>0</v>
      </c>
      <c r="X2704" s="293" t="str">
        <f t="shared" si="297"/>
        <v>8</v>
      </c>
      <c r="Y2704" s="290"/>
      <c r="Z2704" s="291">
        <f t="shared" si="298"/>
        <v>56760</v>
      </c>
      <c r="AA2704" s="294">
        <f>VLOOKUP(G2704,Ma_KH!$A:$R,14,0)</f>
        <v>60</v>
      </c>
    </row>
    <row r="2705" spans="1:27" x14ac:dyDescent="0.25">
      <c r="A2705" s="277">
        <v>46055</v>
      </c>
      <c r="B2705" s="278">
        <v>4184046719</v>
      </c>
      <c r="C2705" s="328" t="s">
        <v>15180</v>
      </c>
      <c r="D2705" s="280">
        <v>46057</v>
      </c>
      <c r="E2705" s="213"/>
      <c r="F2705" s="214"/>
      <c r="G2705" s="255" t="s">
        <v>15442</v>
      </c>
      <c r="H2705" s="213"/>
      <c r="I2705" s="212" t="s">
        <v>15793</v>
      </c>
      <c r="J2705" s="212" t="s">
        <v>7228</v>
      </c>
      <c r="K2705" s="212" t="s">
        <v>15451</v>
      </c>
      <c r="L2705" s="215" t="str">
        <f>VLOOKUP($K2705,[1]TONG_SL!$A$1:$D$65536,2,0)</f>
        <v>Giò lụa cây 250g</v>
      </c>
      <c r="M2705" s="247"/>
      <c r="N2705" s="215" t="str">
        <f t="shared" si="294"/>
        <v>K-C6</v>
      </c>
      <c r="O2705" s="222"/>
      <c r="P2705" s="222"/>
      <c r="Q2705" s="215" t="str">
        <f>VLOOKUP(K2705,TONG_SL!$A:$D,3,0)</f>
        <v>Túi</v>
      </c>
      <c r="R2705" s="223">
        <v>15</v>
      </c>
      <c r="S2705" s="290"/>
      <c r="T2705" s="290">
        <f>VLOOKUP(VLOOKUP(G2705,Ma_KH!$A:$R,18,0)&amp;K2705,Gia_MB!$A:$F,6,0)</f>
        <v>49500</v>
      </c>
      <c r="U2705" s="291">
        <f t="shared" si="295"/>
        <v>742500</v>
      </c>
      <c r="V2705" s="290"/>
      <c r="W2705" s="292">
        <f t="shared" si="296"/>
        <v>0</v>
      </c>
      <c r="X2705" s="293" t="str">
        <f t="shared" si="297"/>
        <v>8</v>
      </c>
      <c r="Y2705" s="290"/>
      <c r="Z2705" s="291">
        <f t="shared" si="298"/>
        <v>59400</v>
      </c>
      <c r="AA2705" s="294">
        <f>VLOOKUP(G2705,Ma_KH!$A:$R,14,0)</f>
        <v>60</v>
      </c>
    </row>
    <row r="2706" spans="1:27" x14ac:dyDescent="0.25">
      <c r="A2706" s="211">
        <v>46046</v>
      </c>
      <c r="B2706" s="212">
        <v>4183607603</v>
      </c>
      <c r="C2706" s="218" t="s">
        <v>15180</v>
      </c>
      <c r="D2706" s="216">
        <v>46057</v>
      </c>
      <c r="E2706" s="213"/>
      <c r="F2706" s="214"/>
      <c r="G2706" s="255" t="s">
        <v>15459</v>
      </c>
      <c r="H2706" s="213"/>
      <c r="I2706" s="212" t="s">
        <v>15794</v>
      </c>
      <c r="J2706" s="212" t="s">
        <v>7228</v>
      </c>
      <c r="K2706" s="212" t="s">
        <v>30</v>
      </c>
      <c r="L2706" s="215" t="str">
        <f>VLOOKUP($K2706,[1]TONG_SL!$A$1:$D$65536,2,0)</f>
        <v>Gà muối 500g</v>
      </c>
      <c r="M2706" s="247"/>
      <c r="N2706" s="215" t="str">
        <f t="shared" si="294"/>
        <v>K-C6</v>
      </c>
      <c r="O2706" s="222"/>
      <c r="P2706" s="222"/>
      <c r="Q2706" s="215" t="str">
        <f>VLOOKUP(K2706,TONG_SL!$A:$D,3,0)</f>
        <v>Túi</v>
      </c>
      <c r="R2706" s="223">
        <v>21</v>
      </c>
      <c r="S2706" s="290"/>
      <c r="T2706" s="290">
        <f>VLOOKUP(VLOOKUP(G2706,Ma_KH!$A:$R,18,0)&amp;K2706,Gia_MB!$A:$F,6,0)</f>
        <v>116611</v>
      </c>
      <c r="U2706" s="291">
        <f t="shared" si="295"/>
        <v>2448831</v>
      </c>
      <c r="V2706" s="290"/>
      <c r="W2706" s="292">
        <f t="shared" si="296"/>
        <v>0</v>
      </c>
      <c r="X2706" s="293" t="str">
        <f t="shared" si="297"/>
        <v>8</v>
      </c>
      <c r="Y2706" s="290"/>
      <c r="Z2706" s="291">
        <f t="shared" si="298"/>
        <v>195906.48</v>
      </c>
      <c r="AA2706" s="294">
        <f>VLOOKUP(G2706,Ma_KH!$A:$R,14,0)</f>
        <v>60</v>
      </c>
    </row>
    <row r="2707" spans="1:27" x14ac:dyDescent="0.25">
      <c r="A2707" s="211">
        <v>46046</v>
      </c>
      <c r="B2707" s="212">
        <v>4183607603</v>
      </c>
      <c r="C2707" s="218" t="s">
        <v>15180</v>
      </c>
      <c r="D2707" s="216">
        <v>46057</v>
      </c>
      <c r="E2707" s="213"/>
      <c r="F2707" s="214"/>
      <c r="G2707" s="255" t="s">
        <v>15459</v>
      </c>
      <c r="H2707" s="213"/>
      <c r="I2707" s="212" t="s">
        <v>15794</v>
      </c>
      <c r="J2707" s="212" t="s">
        <v>7228</v>
      </c>
      <c r="K2707" s="212" t="s">
        <v>27</v>
      </c>
      <c r="L2707" s="215" t="str">
        <f>VLOOKUP($K2707,[1]TONG_SL!$A$1:$D$65536,2,0)</f>
        <v>Chân giò heo muối 300g</v>
      </c>
      <c r="M2707" s="247"/>
      <c r="N2707" s="215" t="str">
        <f t="shared" si="294"/>
        <v>K-C6</v>
      </c>
      <c r="O2707" s="222"/>
      <c r="P2707" s="222"/>
      <c r="Q2707" s="215" t="str">
        <f>VLOOKUP(K2707,TONG_SL!$A:$D,3,0)</f>
        <v>Túi</v>
      </c>
      <c r="R2707" s="223">
        <v>15</v>
      </c>
      <c r="S2707" s="290"/>
      <c r="T2707" s="290">
        <f>VLOOKUP(VLOOKUP(G2707,Ma_KH!$A:$R,18,0)&amp;K2707,Gia_MB!$A:$F,6,0)</f>
        <v>73431</v>
      </c>
      <c r="U2707" s="291">
        <f t="shared" si="295"/>
        <v>1101465</v>
      </c>
      <c r="V2707" s="290"/>
      <c r="W2707" s="292">
        <f t="shared" si="296"/>
        <v>0</v>
      </c>
      <c r="X2707" s="293" t="str">
        <f t="shared" si="297"/>
        <v>8</v>
      </c>
      <c r="Y2707" s="290"/>
      <c r="Z2707" s="291">
        <f t="shared" si="298"/>
        <v>88117.2</v>
      </c>
      <c r="AA2707" s="294">
        <f>VLOOKUP(G2707,Ma_KH!$A:$R,14,0)</f>
        <v>60</v>
      </c>
    </row>
    <row r="2708" spans="1:27" x14ac:dyDescent="0.25">
      <c r="A2708" s="277">
        <v>46046</v>
      </c>
      <c r="B2708" s="278">
        <v>4183607753</v>
      </c>
      <c r="C2708" s="328" t="s">
        <v>15180</v>
      </c>
      <c r="D2708" s="280">
        <v>46057</v>
      </c>
      <c r="E2708" s="213"/>
      <c r="F2708" s="214"/>
      <c r="G2708" s="255" t="s">
        <v>15037</v>
      </c>
      <c r="H2708" s="213"/>
      <c r="I2708" s="212" t="s">
        <v>15795</v>
      </c>
      <c r="J2708" s="212" t="s">
        <v>7228</v>
      </c>
      <c r="K2708" s="212" t="s">
        <v>48</v>
      </c>
      <c r="L2708" s="215" t="str">
        <f>VLOOKUP($K2708,[1]TONG_SL!$A$1:$D$65536,2,0)</f>
        <v>Mọc Nấm Hương 250g</v>
      </c>
      <c r="M2708" s="247"/>
      <c r="N2708" s="215" t="str">
        <f t="shared" si="294"/>
        <v>K-C6</v>
      </c>
      <c r="O2708" s="222"/>
      <c r="P2708" s="222"/>
      <c r="Q2708" s="215" t="str">
        <f>VLOOKUP(K2708,TONG_SL!$A:$D,3,0)</f>
        <v>Túi</v>
      </c>
      <c r="R2708" s="223">
        <v>2</v>
      </c>
      <c r="S2708" s="290"/>
      <c r="T2708" s="290">
        <f>VLOOKUP(VLOOKUP(G2708,Ma_KH!$A:$R,18,0)&amp;K2708,Gia_MB!$A:$F,6,0)</f>
        <v>46000</v>
      </c>
      <c r="U2708" s="291">
        <f t="shared" si="295"/>
        <v>92000</v>
      </c>
      <c r="V2708" s="290"/>
      <c r="W2708" s="292">
        <f t="shared" si="296"/>
        <v>0</v>
      </c>
      <c r="X2708" s="293" t="str">
        <f t="shared" si="297"/>
        <v>8</v>
      </c>
      <c r="Y2708" s="290"/>
      <c r="Z2708" s="291">
        <f t="shared" si="298"/>
        <v>7360</v>
      </c>
      <c r="AA2708" s="294">
        <f>VLOOKUP(G2708,Ma_KH!$A:$R,14,0)</f>
        <v>60</v>
      </c>
    </row>
    <row r="2709" spans="1:27" x14ac:dyDescent="0.25">
      <c r="A2709" s="277">
        <v>46046</v>
      </c>
      <c r="B2709" s="278">
        <v>4183607753</v>
      </c>
      <c r="C2709" s="328" t="s">
        <v>15180</v>
      </c>
      <c r="D2709" s="280">
        <v>46057</v>
      </c>
      <c r="E2709" s="213"/>
      <c r="F2709" s="214"/>
      <c r="G2709" s="255" t="s">
        <v>15037</v>
      </c>
      <c r="H2709" s="213"/>
      <c r="I2709" s="212" t="s">
        <v>15795</v>
      </c>
      <c r="J2709" s="212" t="s">
        <v>7228</v>
      </c>
      <c r="K2709" s="212" t="s">
        <v>27</v>
      </c>
      <c r="L2709" s="215" t="str">
        <f>VLOOKUP($K2709,[1]TONG_SL!$A$1:$D$65536,2,0)</f>
        <v>Chân giò heo muối 300g</v>
      </c>
      <c r="M2709" s="247"/>
      <c r="N2709" s="215" t="str">
        <f t="shared" si="294"/>
        <v>K-C6</v>
      </c>
      <c r="O2709" s="222"/>
      <c r="P2709" s="222"/>
      <c r="Q2709" s="215" t="str">
        <f>VLOOKUP(K2709,TONG_SL!$A:$D,3,0)</f>
        <v>Túi</v>
      </c>
      <c r="R2709" s="223">
        <v>24</v>
      </c>
      <c r="S2709" s="290"/>
      <c r="T2709" s="290">
        <f>VLOOKUP(VLOOKUP(G2709,Ma_KH!$A:$R,18,0)&amp;K2709,Gia_MB!$A:$F,6,0)</f>
        <v>73431</v>
      </c>
      <c r="U2709" s="291">
        <f t="shared" si="295"/>
        <v>1762344</v>
      </c>
      <c r="V2709" s="290"/>
      <c r="W2709" s="292">
        <f t="shared" si="296"/>
        <v>0</v>
      </c>
      <c r="X2709" s="293" t="str">
        <f t="shared" si="297"/>
        <v>8</v>
      </c>
      <c r="Y2709" s="290"/>
      <c r="Z2709" s="291">
        <f t="shared" si="298"/>
        <v>140987.51999999999</v>
      </c>
      <c r="AA2709" s="294">
        <f>VLOOKUP(G2709,Ma_KH!$A:$R,14,0)</f>
        <v>60</v>
      </c>
    </row>
    <row r="2710" spans="1:27" x14ac:dyDescent="0.25">
      <c r="A2710" s="277">
        <v>46046</v>
      </c>
      <c r="B2710" s="278">
        <v>4183607753</v>
      </c>
      <c r="C2710" s="328" t="s">
        <v>15180</v>
      </c>
      <c r="D2710" s="280">
        <v>46057</v>
      </c>
      <c r="E2710" s="213"/>
      <c r="F2710" s="214"/>
      <c r="G2710" s="255" t="s">
        <v>15037</v>
      </c>
      <c r="H2710" s="213"/>
      <c r="I2710" s="212" t="s">
        <v>15795</v>
      </c>
      <c r="J2710" s="212" t="s">
        <v>7228</v>
      </c>
      <c r="K2710" s="212" t="s">
        <v>30</v>
      </c>
      <c r="L2710" s="215" t="str">
        <f>VLOOKUP($K2710,[1]TONG_SL!$A$1:$D$65536,2,0)</f>
        <v>Gà muối 500g</v>
      </c>
      <c r="M2710" s="247"/>
      <c r="N2710" s="215" t="str">
        <f t="shared" si="294"/>
        <v>K-C6</v>
      </c>
      <c r="O2710" s="222"/>
      <c r="P2710" s="222"/>
      <c r="Q2710" s="215" t="str">
        <f>VLOOKUP(K2710,TONG_SL!$A:$D,3,0)</f>
        <v>Túi</v>
      </c>
      <c r="R2710" s="223">
        <v>14</v>
      </c>
      <c r="S2710" s="290"/>
      <c r="T2710" s="290">
        <f>VLOOKUP(VLOOKUP(G2710,Ma_KH!$A:$R,18,0)&amp;K2710,Gia_MB!$A:$F,6,0)</f>
        <v>116611</v>
      </c>
      <c r="U2710" s="291">
        <f t="shared" si="295"/>
        <v>1632554</v>
      </c>
      <c r="V2710" s="290"/>
      <c r="W2710" s="292">
        <f t="shared" si="296"/>
        <v>0</v>
      </c>
      <c r="X2710" s="293" t="str">
        <f t="shared" si="297"/>
        <v>8</v>
      </c>
      <c r="Y2710" s="290"/>
      <c r="Z2710" s="291">
        <f t="shared" si="298"/>
        <v>130604.32</v>
      </c>
      <c r="AA2710" s="294">
        <f>VLOOKUP(G2710,Ma_KH!$A:$R,14,0)</f>
        <v>60</v>
      </c>
    </row>
    <row r="2711" spans="1:27" x14ac:dyDescent="0.25">
      <c r="A2711" s="277">
        <v>46046</v>
      </c>
      <c r="B2711" s="278">
        <v>4183608349</v>
      </c>
      <c r="C2711" s="328" t="s">
        <v>15180</v>
      </c>
      <c r="D2711" s="280">
        <v>46057</v>
      </c>
      <c r="E2711" s="213"/>
      <c r="F2711" s="214"/>
      <c r="G2711" s="255" t="s">
        <v>15037</v>
      </c>
      <c r="H2711" s="213"/>
      <c r="I2711" s="212" t="s">
        <v>15796</v>
      </c>
      <c r="J2711" s="212" t="s">
        <v>7228</v>
      </c>
      <c r="K2711" s="212" t="s">
        <v>27</v>
      </c>
      <c r="L2711" s="215" t="str">
        <f>VLOOKUP($K2711,[1]TONG_SL!$A$1:$D$65536,2,0)</f>
        <v>Chân giò heo muối 300g</v>
      </c>
      <c r="M2711" s="247"/>
      <c r="N2711" s="215" t="str">
        <f t="shared" si="294"/>
        <v>K-C6</v>
      </c>
      <c r="O2711" s="222"/>
      <c r="P2711" s="222"/>
      <c r="Q2711" s="215" t="str">
        <f>VLOOKUP(K2711,TONG_SL!$A:$D,3,0)</f>
        <v>Túi</v>
      </c>
      <c r="R2711" s="223">
        <v>8</v>
      </c>
      <c r="S2711" s="290"/>
      <c r="T2711" s="290">
        <f>VLOOKUP(VLOOKUP(G2711,Ma_KH!$A:$R,18,0)&amp;K2711,Gia_MB!$A:$F,6,0)</f>
        <v>73431</v>
      </c>
      <c r="U2711" s="291">
        <f t="shared" si="295"/>
        <v>587448</v>
      </c>
      <c r="V2711" s="290"/>
      <c r="W2711" s="292">
        <f t="shared" si="296"/>
        <v>0</v>
      </c>
      <c r="X2711" s="293" t="str">
        <f t="shared" si="297"/>
        <v>8</v>
      </c>
      <c r="Y2711" s="290"/>
      <c r="Z2711" s="291">
        <f t="shared" si="298"/>
        <v>46995.840000000004</v>
      </c>
      <c r="AA2711" s="294">
        <f>VLOOKUP(G2711,Ma_KH!$A:$R,14,0)</f>
        <v>60</v>
      </c>
    </row>
    <row r="2712" spans="1:27" x14ac:dyDescent="0.25">
      <c r="A2712" s="277">
        <v>46046</v>
      </c>
      <c r="B2712" s="278">
        <v>4183608349</v>
      </c>
      <c r="C2712" s="328" t="s">
        <v>15180</v>
      </c>
      <c r="D2712" s="280">
        <v>46057</v>
      </c>
      <c r="E2712" s="213"/>
      <c r="F2712" s="214"/>
      <c r="G2712" s="255" t="s">
        <v>15037</v>
      </c>
      <c r="H2712" s="213"/>
      <c r="I2712" s="212" t="s">
        <v>15796</v>
      </c>
      <c r="J2712" s="212" t="s">
        <v>7228</v>
      </c>
      <c r="K2712" s="212" t="s">
        <v>30</v>
      </c>
      <c r="L2712" s="215" t="str">
        <f>VLOOKUP($K2712,[1]TONG_SL!$A$1:$D$65536,2,0)</f>
        <v>Gà muối 500g</v>
      </c>
      <c r="M2712" s="247"/>
      <c r="N2712" s="215" t="str">
        <f t="shared" si="294"/>
        <v>K-C6</v>
      </c>
      <c r="O2712" s="222"/>
      <c r="P2712" s="222"/>
      <c r="Q2712" s="215" t="str">
        <f>VLOOKUP(K2712,TONG_SL!$A:$D,3,0)</f>
        <v>Túi</v>
      </c>
      <c r="R2712" s="223">
        <v>31</v>
      </c>
      <c r="S2712" s="290"/>
      <c r="T2712" s="290">
        <f>VLOOKUP(VLOOKUP(G2712,Ma_KH!$A:$R,18,0)&amp;K2712,Gia_MB!$A:$F,6,0)</f>
        <v>116611</v>
      </c>
      <c r="U2712" s="291">
        <f t="shared" si="295"/>
        <v>3614941</v>
      </c>
      <c r="V2712" s="290"/>
      <c r="W2712" s="292">
        <f t="shared" si="296"/>
        <v>0</v>
      </c>
      <c r="X2712" s="293" t="str">
        <f t="shared" si="297"/>
        <v>8</v>
      </c>
      <c r="Y2712" s="290"/>
      <c r="Z2712" s="291">
        <f t="shared" si="298"/>
        <v>289195.28000000003</v>
      </c>
      <c r="AA2712" s="294">
        <f>VLOOKUP(G2712,Ma_KH!$A:$R,14,0)</f>
        <v>60</v>
      </c>
    </row>
    <row r="2713" spans="1:27" x14ac:dyDescent="0.25">
      <c r="A2713" s="211">
        <v>46046</v>
      </c>
      <c r="B2713" s="212">
        <v>4183607635</v>
      </c>
      <c r="C2713" s="218" t="s">
        <v>15180</v>
      </c>
      <c r="D2713" s="216">
        <v>46057</v>
      </c>
      <c r="E2713" s="213"/>
      <c r="F2713" s="214"/>
      <c r="G2713" s="255" t="s">
        <v>15373</v>
      </c>
      <c r="H2713" s="213"/>
      <c r="I2713" s="212" t="s">
        <v>15797</v>
      </c>
      <c r="J2713" s="212" t="s">
        <v>7228</v>
      </c>
      <c r="K2713" s="212" t="s">
        <v>30</v>
      </c>
      <c r="L2713" s="215" t="str">
        <f>VLOOKUP($K2713,[1]TONG_SL!$A$1:$D$65536,2,0)</f>
        <v>Gà muối 500g</v>
      </c>
      <c r="M2713" s="247"/>
      <c r="N2713" s="215" t="str">
        <f t="shared" si="294"/>
        <v>K-C6</v>
      </c>
      <c r="O2713" s="222"/>
      <c r="P2713" s="222"/>
      <c r="Q2713" s="215" t="str">
        <f>VLOOKUP(K2713,TONG_SL!$A:$D,3,0)</f>
        <v>Túi</v>
      </c>
      <c r="R2713" s="223">
        <v>40</v>
      </c>
      <c r="S2713" s="290"/>
      <c r="T2713" s="290">
        <f>VLOOKUP(VLOOKUP(G2713,Ma_KH!$A:$R,18,0)&amp;K2713,Gia_MB!$A:$F,6,0)</f>
        <v>116611</v>
      </c>
      <c r="U2713" s="291">
        <f t="shared" si="295"/>
        <v>4664440</v>
      </c>
      <c r="V2713" s="290"/>
      <c r="W2713" s="292">
        <f t="shared" si="296"/>
        <v>0</v>
      </c>
      <c r="X2713" s="293" t="str">
        <f t="shared" si="297"/>
        <v>8</v>
      </c>
      <c r="Y2713" s="290"/>
      <c r="Z2713" s="291">
        <f t="shared" si="298"/>
        <v>373155.2</v>
      </c>
      <c r="AA2713" s="294">
        <f>VLOOKUP(G2713,Ma_KH!$A:$R,14,0)</f>
        <v>60</v>
      </c>
    </row>
    <row r="2714" spans="1:27" x14ac:dyDescent="0.25">
      <c r="A2714" s="211">
        <v>46046</v>
      </c>
      <c r="B2714" s="212">
        <v>4183607635</v>
      </c>
      <c r="C2714" s="218" t="s">
        <v>15180</v>
      </c>
      <c r="D2714" s="216">
        <v>46057</v>
      </c>
      <c r="E2714" s="213"/>
      <c r="F2714" s="214"/>
      <c r="G2714" s="255" t="s">
        <v>15373</v>
      </c>
      <c r="H2714" s="213"/>
      <c r="I2714" s="212" t="s">
        <v>15797</v>
      </c>
      <c r="J2714" s="212" t="s">
        <v>7228</v>
      </c>
      <c r="K2714" s="212" t="s">
        <v>27</v>
      </c>
      <c r="L2714" s="215" t="str">
        <f>VLOOKUP($K2714,[1]TONG_SL!$A$1:$D$65536,2,0)</f>
        <v>Chân giò heo muối 300g</v>
      </c>
      <c r="M2714" s="247"/>
      <c r="N2714" s="215" t="str">
        <f t="shared" si="294"/>
        <v>K-C6</v>
      </c>
      <c r="O2714" s="222"/>
      <c r="P2714" s="222"/>
      <c r="Q2714" s="215" t="str">
        <f>VLOOKUP(K2714,TONG_SL!$A:$D,3,0)</f>
        <v>Túi</v>
      </c>
      <c r="R2714" s="223">
        <v>20</v>
      </c>
      <c r="S2714" s="290"/>
      <c r="T2714" s="290">
        <f>VLOOKUP(VLOOKUP(G2714,Ma_KH!$A:$R,18,0)&amp;K2714,Gia_MB!$A:$F,6,0)</f>
        <v>73431</v>
      </c>
      <c r="U2714" s="291">
        <f t="shared" si="295"/>
        <v>1468620</v>
      </c>
      <c r="V2714" s="290"/>
      <c r="W2714" s="292">
        <f t="shared" si="296"/>
        <v>0</v>
      </c>
      <c r="X2714" s="293" t="str">
        <f t="shared" si="297"/>
        <v>8</v>
      </c>
      <c r="Y2714" s="290"/>
      <c r="Z2714" s="291">
        <f t="shared" si="298"/>
        <v>117489.60000000001</v>
      </c>
      <c r="AA2714" s="294">
        <f>VLOOKUP(G2714,Ma_KH!$A:$R,14,0)</f>
        <v>60</v>
      </c>
    </row>
    <row r="2715" spans="1:27" x14ac:dyDescent="0.25">
      <c r="A2715" s="277">
        <v>46050</v>
      </c>
      <c r="B2715" s="278">
        <v>4183840506</v>
      </c>
      <c r="C2715" s="328" t="s">
        <v>15180</v>
      </c>
      <c r="D2715" s="280">
        <v>46057</v>
      </c>
      <c r="E2715" s="213"/>
      <c r="F2715" s="214"/>
      <c r="G2715" s="255" t="s">
        <v>15587</v>
      </c>
      <c r="H2715" s="213"/>
      <c r="I2715" s="212" t="s">
        <v>16199</v>
      </c>
      <c r="J2715" s="212" t="s">
        <v>7228</v>
      </c>
      <c r="K2715" s="212" t="s">
        <v>27</v>
      </c>
      <c r="L2715" s="215" t="str">
        <f>VLOOKUP($K2715,[1]TONG_SL!$A$1:$D$65536,2,0)</f>
        <v>Chân giò heo muối 300g</v>
      </c>
      <c r="M2715" s="247"/>
      <c r="N2715" s="215" t="str">
        <f t="shared" si="294"/>
        <v>K-C6</v>
      </c>
      <c r="O2715" s="222"/>
      <c r="P2715" s="222"/>
      <c r="Q2715" s="215" t="str">
        <f>VLOOKUP(K2715,TONG_SL!$A:$D,3,0)</f>
        <v>Túi</v>
      </c>
      <c r="R2715" s="223">
        <v>25</v>
      </c>
      <c r="S2715" s="290"/>
      <c r="T2715" s="290">
        <f>VLOOKUP(VLOOKUP(G2715,Ma_KH!$A:$R,18,0)&amp;K2715,Gia_MB!$A:$F,6,0)</f>
        <v>73431</v>
      </c>
      <c r="U2715" s="291">
        <f t="shared" si="295"/>
        <v>1835775</v>
      </c>
      <c r="V2715" s="290"/>
      <c r="W2715" s="292">
        <f t="shared" si="296"/>
        <v>0</v>
      </c>
      <c r="X2715" s="293" t="str">
        <f t="shared" si="297"/>
        <v>8</v>
      </c>
      <c r="Y2715" s="290"/>
      <c r="Z2715" s="291">
        <f t="shared" si="298"/>
        <v>146862</v>
      </c>
      <c r="AA2715" s="294">
        <f>VLOOKUP(G2715,Ma_KH!$A:$R,14,0)</f>
        <v>60</v>
      </c>
    </row>
    <row r="2716" spans="1:27" x14ac:dyDescent="0.25">
      <c r="A2716" s="277">
        <v>46050</v>
      </c>
      <c r="B2716" s="278">
        <v>4183840506</v>
      </c>
      <c r="C2716" s="328" t="s">
        <v>15180</v>
      </c>
      <c r="D2716" s="280">
        <v>46057</v>
      </c>
      <c r="E2716" s="213"/>
      <c r="F2716" s="214"/>
      <c r="G2716" s="255" t="s">
        <v>15587</v>
      </c>
      <c r="H2716" s="213"/>
      <c r="I2716" s="212" t="s">
        <v>16199</v>
      </c>
      <c r="J2716" s="212" t="s">
        <v>7228</v>
      </c>
      <c r="K2716" s="212" t="s">
        <v>37</v>
      </c>
      <c r="L2716" s="215" t="str">
        <f>VLOOKUP($K2716,[1]TONG_SL!$A$1:$D$65536,2,0)</f>
        <v>Chả cốm 300g</v>
      </c>
      <c r="M2716" s="247"/>
      <c r="N2716" s="215" t="str">
        <f t="shared" si="294"/>
        <v>K-C6</v>
      </c>
      <c r="O2716" s="222"/>
      <c r="P2716" s="222"/>
      <c r="Q2716" s="215" t="str">
        <f>VLOOKUP(K2716,TONG_SL!$A:$D,3,0)</f>
        <v>Túi</v>
      </c>
      <c r="R2716" s="223">
        <v>5</v>
      </c>
      <c r="S2716" s="290"/>
      <c r="T2716" s="290">
        <f>VLOOKUP(VLOOKUP(G2716,Ma_KH!$A:$R,18,0)&amp;K2716,Gia_MB!$A:$F,6,0)</f>
        <v>74250</v>
      </c>
      <c r="U2716" s="291">
        <f t="shared" si="295"/>
        <v>371250</v>
      </c>
      <c r="V2716" s="290"/>
      <c r="W2716" s="292">
        <f t="shared" si="296"/>
        <v>0</v>
      </c>
      <c r="X2716" s="293" t="str">
        <f t="shared" si="297"/>
        <v>8</v>
      </c>
      <c r="Y2716" s="290"/>
      <c r="Z2716" s="291">
        <f t="shared" si="298"/>
        <v>29700</v>
      </c>
      <c r="AA2716" s="294">
        <f>VLOOKUP(G2716,Ma_KH!$A:$R,14,0)</f>
        <v>60</v>
      </c>
    </row>
    <row r="2717" spans="1:27" x14ac:dyDescent="0.25">
      <c r="A2717" s="277">
        <v>46050</v>
      </c>
      <c r="B2717" s="278">
        <v>4183840506</v>
      </c>
      <c r="C2717" s="328" t="s">
        <v>15180</v>
      </c>
      <c r="D2717" s="280">
        <v>46057</v>
      </c>
      <c r="E2717" s="213"/>
      <c r="F2717" s="214"/>
      <c r="G2717" s="255" t="s">
        <v>15587</v>
      </c>
      <c r="H2717" s="213"/>
      <c r="I2717" s="212" t="s">
        <v>16199</v>
      </c>
      <c r="J2717" s="212" t="s">
        <v>7228</v>
      </c>
      <c r="K2717" s="212" t="s">
        <v>48</v>
      </c>
      <c r="L2717" s="215" t="str">
        <f>VLOOKUP($K2717,[1]TONG_SL!$A$1:$D$65536,2,0)</f>
        <v>Mọc Nấm Hương 250g</v>
      </c>
      <c r="M2717" s="247"/>
      <c r="N2717" s="215" t="str">
        <f t="shared" si="294"/>
        <v>K-C6</v>
      </c>
      <c r="O2717" s="222"/>
      <c r="P2717" s="222"/>
      <c r="Q2717" s="215" t="str">
        <f>VLOOKUP(K2717,TONG_SL!$A:$D,3,0)</f>
        <v>Túi</v>
      </c>
      <c r="R2717" s="223">
        <v>10</v>
      </c>
      <c r="S2717" s="290"/>
      <c r="T2717" s="290">
        <f>VLOOKUP(VLOOKUP(G2717,Ma_KH!$A:$R,18,0)&amp;K2717,Gia_MB!$A:$F,6,0)</f>
        <v>46000</v>
      </c>
      <c r="U2717" s="291">
        <f t="shared" si="295"/>
        <v>460000</v>
      </c>
      <c r="V2717" s="290"/>
      <c r="W2717" s="292">
        <f t="shared" si="296"/>
        <v>0</v>
      </c>
      <c r="X2717" s="293" t="str">
        <f t="shared" si="297"/>
        <v>8</v>
      </c>
      <c r="Y2717" s="290"/>
      <c r="Z2717" s="291">
        <f t="shared" si="298"/>
        <v>36800</v>
      </c>
      <c r="AA2717" s="294">
        <f>VLOOKUP(G2717,Ma_KH!$A:$R,14,0)</f>
        <v>60</v>
      </c>
    </row>
    <row r="2718" spans="1:27" x14ac:dyDescent="0.25">
      <c r="A2718" s="277">
        <v>46050</v>
      </c>
      <c r="B2718" s="278">
        <v>4183840506</v>
      </c>
      <c r="C2718" s="328" t="s">
        <v>15180</v>
      </c>
      <c r="D2718" s="280">
        <v>46057</v>
      </c>
      <c r="E2718" s="213"/>
      <c r="F2718" s="214"/>
      <c r="G2718" s="255" t="s">
        <v>15587</v>
      </c>
      <c r="H2718" s="213"/>
      <c r="I2718" s="212" t="s">
        <v>16199</v>
      </c>
      <c r="J2718" s="212" t="s">
        <v>7228</v>
      </c>
      <c r="K2718" s="212" t="s">
        <v>15534</v>
      </c>
      <c r="L2718" s="215" t="str">
        <f>VLOOKUP($K2718,[1]TONG_SL!$A$1:$D$65536,2,0)</f>
        <v>Chả nướng 300g</v>
      </c>
      <c r="M2718" s="247"/>
      <c r="N2718" s="215" t="str">
        <f t="shared" si="294"/>
        <v>K-C6</v>
      </c>
      <c r="O2718" s="222"/>
      <c r="P2718" s="222"/>
      <c r="Q2718" s="215" t="str">
        <f>VLOOKUP(K2718,TONG_SL!$A:$D,3,0)</f>
        <v>Túi</v>
      </c>
      <c r="R2718" s="223">
        <v>10</v>
      </c>
      <c r="S2718" s="290"/>
      <c r="T2718" s="290">
        <f>VLOOKUP(VLOOKUP(G2718,Ma_KH!$A:$R,18,0)&amp;K2718,Gia_MB!$A:$F,6,0)</f>
        <v>70950</v>
      </c>
      <c r="U2718" s="291">
        <f t="shared" si="295"/>
        <v>709500</v>
      </c>
      <c r="V2718" s="290"/>
      <c r="W2718" s="292">
        <f t="shared" si="296"/>
        <v>0</v>
      </c>
      <c r="X2718" s="293" t="str">
        <f t="shared" si="297"/>
        <v>8</v>
      </c>
      <c r="Y2718" s="290"/>
      <c r="Z2718" s="291">
        <f t="shared" si="298"/>
        <v>56760</v>
      </c>
      <c r="AA2718" s="294">
        <f>VLOOKUP(G2718,Ma_KH!$A:$R,14,0)</f>
        <v>60</v>
      </c>
    </row>
    <row r="2719" spans="1:27" x14ac:dyDescent="0.25">
      <c r="A2719" s="277">
        <v>46050</v>
      </c>
      <c r="B2719" s="278">
        <v>4183840506</v>
      </c>
      <c r="C2719" s="328" t="s">
        <v>15180</v>
      </c>
      <c r="D2719" s="280">
        <v>46057</v>
      </c>
      <c r="E2719" s="213"/>
      <c r="F2719" s="214"/>
      <c r="G2719" s="255" t="s">
        <v>15587</v>
      </c>
      <c r="H2719" s="213"/>
      <c r="I2719" s="212" t="s">
        <v>16199</v>
      </c>
      <c r="J2719" s="212" t="s">
        <v>7228</v>
      </c>
      <c r="K2719" s="212" t="s">
        <v>30</v>
      </c>
      <c r="L2719" s="215" t="str">
        <f>VLOOKUP($K2719,[1]TONG_SL!$A$1:$D$65536,2,0)</f>
        <v>Gà muối 500g</v>
      </c>
      <c r="M2719" s="247"/>
      <c r="N2719" s="215" t="str">
        <f t="shared" si="294"/>
        <v>K-C6</v>
      </c>
      <c r="O2719" s="222"/>
      <c r="P2719" s="222"/>
      <c r="Q2719" s="215" t="str">
        <f>VLOOKUP(K2719,TONG_SL!$A:$D,3,0)</f>
        <v>Túi</v>
      </c>
      <c r="R2719" s="223">
        <v>10</v>
      </c>
      <c r="S2719" s="290"/>
      <c r="T2719" s="290">
        <f>VLOOKUP(VLOOKUP(G2719,Ma_KH!$A:$R,18,0)&amp;K2719,Gia_MB!$A:$F,6,0)</f>
        <v>116611</v>
      </c>
      <c r="U2719" s="291">
        <f t="shared" si="295"/>
        <v>1166110</v>
      </c>
      <c r="V2719" s="290"/>
      <c r="W2719" s="292">
        <f t="shared" si="296"/>
        <v>0</v>
      </c>
      <c r="X2719" s="293" t="str">
        <f t="shared" si="297"/>
        <v>8</v>
      </c>
      <c r="Y2719" s="290"/>
      <c r="Z2719" s="291">
        <f t="shared" si="298"/>
        <v>93288.8</v>
      </c>
      <c r="AA2719" s="294">
        <f>VLOOKUP(G2719,Ma_KH!$A:$R,14,0)</f>
        <v>60</v>
      </c>
    </row>
    <row r="2720" spans="1:27" x14ac:dyDescent="0.25">
      <c r="A2720" s="211">
        <v>46046</v>
      </c>
      <c r="B2720" s="212">
        <v>4183608302</v>
      </c>
      <c r="C2720" s="218" t="s">
        <v>15180</v>
      </c>
      <c r="D2720" s="216">
        <v>46057</v>
      </c>
      <c r="E2720" s="213"/>
      <c r="F2720" s="214"/>
      <c r="G2720" s="255" t="s">
        <v>15459</v>
      </c>
      <c r="H2720" s="213"/>
      <c r="I2720" s="212" t="s">
        <v>15798</v>
      </c>
      <c r="J2720" s="212" t="s">
        <v>7228</v>
      </c>
      <c r="K2720" s="212" t="s">
        <v>30</v>
      </c>
      <c r="L2720" s="215" t="str">
        <f>VLOOKUP($K2720,[1]TONG_SL!$A$1:$D$65536,2,0)</f>
        <v>Gà muối 500g</v>
      </c>
      <c r="M2720" s="247"/>
      <c r="N2720" s="215" t="str">
        <f t="shared" si="294"/>
        <v>K-C6</v>
      </c>
      <c r="O2720" s="222"/>
      <c r="P2720" s="222"/>
      <c r="Q2720" s="215" t="str">
        <f>VLOOKUP(K2720,TONG_SL!$A:$D,3,0)</f>
        <v>Túi</v>
      </c>
      <c r="R2720" s="223">
        <v>20</v>
      </c>
      <c r="S2720" s="290"/>
      <c r="T2720" s="290">
        <f>VLOOKUP(VLOOKUP(G2720,Ma_KH!$A:$R,18,0)&amp;K2720,Gia_MB!$A:$F,6,0)</f>
        <v>116611</v>
      </c>
      <c r="U2720" s="291">
        <f t="shared" si="295"/>
        <v>2332220</v>
      </c>
      <c r="V2720" s="290"/>
      <c r="W2720" s="292">
        <f t="shared" si="296"/>
        <v>0</v>
      </c>
      <c r="X2720" s="293" t="str">
        <f t="shared" si="297"/>
        <v>8</v>
      </c>
      <c r="Y2720" s="290"/>
      <c r="Z2720" s="291">
        <f t="shared" si="298"/>
        <v>186577.6</v>
      </c>
      <c r="AA2720" s="294">
        <f>VLOOKUP(G2720,Ma_KH!$A:$R,14,0)</f>
        <v>60</v>
      </c>
    </row>
    <row r="2721" spans="1:27" x14ac:dyDescent="0.25">
      <c r="A2721" s="211">
        <v>46046</v>
      </c>
      <c r="B2721" s="212">
        <v>4183608302</v>
      </c>
      <c r="C2721" s="218" t="s">
        <v>15180</v>
      </c>
      <c r="D2721" s="216">
        <v>46057</v>
      </c>
      <c r="E2721" s="213"/>
      <c r="F2721" s="214"/>
      <c r="G2721" s="255" t="s">
        <v>15459</v>
      </c>
      <c r="H2721" s="213"/>
      <c r="I2721" s="212" t="s">
        <v>15798</v>
      </c>
      <c r="J2721" s="212" t="s">
        <v>7228</v>
      </c>
      <c r="K2721" s="212" t="s">
        <v>27</v>
      </c>
      <c r="L2721" s="215" t="str">
        <f>VLOOKUP($K2721,[1]TONG_SL!$A$1:$D$65536,2,0)</f>
        <v>Chân giò heo muối 300g</v>
      </c>
      <c r="M2721" s="247"/>
      <c r="N2721" s="215" t="str">
        <f t="shared" si="294"/>
        <v>K-C6</v>
      </c>
      <c r="O2721" s="222"/>
      <c r="P2721" s="222"/>
      <c r="Q2721" s="215" t="str">
        <f>VLOOKUP(K2721,TONG_SL!$A:$D,3,0)</f>
        <v>Túi</v>
      </c>
      <c r="R2721" s="223">
        <v>20</v>
      </c>
      <c r="S2721" s="290"/>
      <c r="T2721" s="290">
        <f>VLOOKUP(VLOOKUP(G2721,Ma_KH!$A:$R,18,0)&amp;K2721,Gia_MB!$A:$F,6,0)</f>
        <v>73431</v>
      </c>
      <c r="U2721" s="291">
        <f t="shared" si="295"/>
        <v>1468620</v>
      </c>
      <c r="V2721" s="290"/>
      <c r="W2721" s="292">
        <f t="shared" si="296"/>
        <v>0</v>
      </c>
      <c r="X2721" s="293" t="str">
        <f t="shared" si="297"/>
        <v>8</v>
      </c>
      <c r="Y2721" s="290"/>
      <c r="Z2721" s="291">
        <f t="shared" si="298"/>
        <v>117489.60000000001</v>
      </c>
      <c r="AA2721" s="294">
        <f>VLOOKUP(G2721,Ma_KH!$A:$R,14,0)</f>
        <v>60</v>
      </c>
    </row>
    <row r="2722" spans="1:27" x14ac:dyDescent="0.25">
      <c r="A2722" s="277">
        <v>46046</v>
      </c>
      <c r="B2722" s="278">
        <v>4183607731</v>
      </c>
      <c r="C2722" s="328" t="s">
        <v>15180</v>
      </c>
      <c r="D2722" s="280">
        <v>46057</v>
      </c>
      <c r="E2722" s="213"/>
      <c r="F2722" s="214"/>
      <c r="G2722" s="255" t="s">
        <v>15459</v>
      </c>
      <c r="H2722" s="213"/>
      <c r="I2722" s="212" t="s">
        <v>15799</v>
      </c>
      <c r="J2722" s="212" t="s">
        <v>7228</v>
      </c>
      <c r="K2722" s="212" t="s">
        <v>27</v>
      </c>
      <c r="L2722" s="215" t="str">
        <f>VLOOKUP($K2722,[1]TONG_SL!$A$1:$D$65536,2,0)</f>
        <v>Chân giò heo muối 300g</v>
      </c>
      <c r="M2722" s="247"/>
      <c r="N2722" s="215" t="str">
        <f t="shared" si="294"/>
        <v>K-C6</v>
      </c>
      <c r="O2722" s="222"/>
      <c r="P2722" s="222"/>
      <c r="Q2722" s="215" t="str">
        <f>VLOOKUP(K2722,TONG_SL!$A:$D,3,0)</f>
        <v>Túi</v>
      </c>
      <c r="R2722" s="223">
        <v>19</v>
      </c>
      <c r="S2722" s="290"/>
      <c r="T2722" s="290">
        <f>VLOOKUP(VLOOKUP(G2722,Ma_KH!$A:$R,18,0)&amp;K2722,Gia_MB!$A:$F,6,0)</f>
        <v>73431</v>
      </c>
      <c r="U2722" s="291">
        <f t="shared" si="295"/>
        <v>1395189</v>
      </c>
      <c r="V2722" s="290"/>
      <c r="W2722" s="292">
        <f t="shared" si="296"/>
        <v>0</v>
      </c>
      <c r="X2722" s="293" t="str">
        <f t="shared" si="297"/>
        <v>8</v>
      </c>
      <c r="Y2722" s="290"/>
      <c r="Z2722" s="291">
        <f t="shared" si="298"/>
        <v>111615.12</v>
      </c>
      <c r="AA2722" s="294">
        <f>VLOOKUP(G2722,Ma_KH!$A:$R,14,0)</f>
        <v>60</v>
      </c>
    </row>
    <row r="2723" spans="1:27" x14ac:dyDescent="0.25">
      <c r="A2723" s="277">
        <v>46046</v>
      </c>
      <c r="B2723" s="278">
        <v>4183607731</v>
      </c>
      <c r="C2723" s="328" t="s">
        <v>15180</v>
      </c>
      <c r="D2723" s="280">
        <v>46057</v>
      </c>
      <c r="E2723" s="213"/>
      <c r="F2723" s="214"/>
      <c r="G2723" s="255" t="s">
        <v>15459</v>
      </c>
      <c r="H2723" s="213"/>
      <c r="I2723" s="212" t="s">
        <v>15799</v>
      </c>
      <c r="J2723" s="212" t="s">
        <v>7228</v>
      </c>
      <c r="K2723" s="212" t="s">
        <v>30</v>
      </c>
      <c r="L2723" s="215" t="str">
        <f>VLOOKUP($K2723,[1]TONG_SL!$A$1:$D$65536,2,0)</f>
        <v>Gà muối 500g</v>
      </c>
      <c r="M2723" s="247"/>
      <c r="N2723" s="215" t="str">
        <f t="shared" si="294"/>
        <v>K-C6</v>
      </c>
      <c r="O2723" s="222"/>
      <c r="P2723" s="222"/>
      <c r="Q2723" s="215" t="str">
        <f>VLOOKUP(K2723,TONG_SL!$A:$D,3,0)</f>
        <v>Túi</v>
      </c>
      <c r="R2723" s="223">
        <v>16</v>
      </c>
      <c r="S2723" s="290"/>
      <c r="T2723" s="290">
        <f>VLOOKUP(VLOOKUP(G2723,Ma_KH!$A:$R,18,0)&amp;K2723,Gia_MB!$A:$F,6,0)</f>
        <v>116611</v>
      </c>
      <c r="U2723" s="291">
        <f t="shared" si="295"/>
        <v>1865776</v>
      </c>
      <c r="V2723" s="290"/>
      <c r="W2723" s="292">
        <f t="shared" si="296"/>
        <v>0</v>
      </c>
      <c r="X2723" s="293" t="str">
        <f t="shared" si="297"/>
        <v>8</v>
      </c>
      <c r="Y2723" s="290"/>
      <c r="Z2723" s="291">
        <f t="shared" si="298"/>
        <v>149262.08000000002</v>
      </c>
      <c r="AA2723" s="294">
        <f>VLOOKUP(G2723,Ma_KH!$A:$R,14,0)</f>
        <v>60</v>
      </c>
    </row>
    <row r="2724" spans="1:27" x14ac:dyDescent="0.25">
      <c r="A2724" s="211">
        <v>46014</v>
      </c>
      <c r="B2724" s="212">
        <v>4183961120</v>
      </c>
      <c r="C2724" s="218" t="s">
        <v>15180</v>
      </c>
      <c r="D2724" s="216">
        <v>46057</v>
      </c>
      <c r="E2724" s="213"/>
      <c r="F2724" s="214"/>
      <c r="G2724" s="255" t="s">
        <v>15068</v>
      </c>
      <c r="H2724" s="213"/>
      <c r="I2724" s="212" t="s">
        <v>15800</v>
      </c>
      <c r="J2724" s="212" t="s">
        <v>7228</v>
      </c>
      <c r="K2724" s="212" t="s">
        <v>15451</v>
      </c>
      <c r="L2724" s="215" t="str">
        <f>VLOOKUP($K2724,[1]TONG_SL!$A$1:$D$65536,2,0)</f>
        <v>Giò lụa cây 250g</v>
      </c>
      <c r="M2724" s="247"/>
      <c r="N2724" s="215" t="str">
        <f t="shared" si="294"/>
        <v>K-C6</v>
      </c>
      <c r="O2724" s="222"/>
      <c r="P2724" s="222"/>
      <c r="Q2724" s="215" t="str">
        <f>VLOOKUP(K2724,TONG_SL!$A:$D,3,0)</f>
        <v>Túi</v>
      </c>
      <c r="R2724" s="223">
        <v>10</v>
      </c>
      <c r="S2724" s="290"/>
      <c r="T2724" s="290">
        <f>VLOOKUP(VLOOKUP(G2724,Ma_KH!$A:$R,18,0)&amp;K2724,Gia_MB!$A:$F,6,0)</f>
        <v>49500</v>
      </c>
      <c r="U2724" s="291">
        <f t="shared" si="295"/>
        <v>495000</v>
      </c>
      <c r="V2724" s="290"/>
      <c r="W2724" s="292">
        <f t="shared" si="296"/>
        <v>0</v>
      </c>
      <c r="X2724" s="293" t="str">
        <f t="shared" si="297"/>
        <v>8</v>
      </c>
      <c r="Y2724" s="290"/>
      <c r="Z2724" s="291">
        <f t="shared" si="298"/>
        <v>39600</v>
      </c>
      <c r="AA2724" s="294">
        <f>VLOOKUP(G2724,Ma_KH!$A:$R,14,0)</f>
        <v>60</v>
      </c>
    </row>
    <row r="2725" spans="1:27" x14ac:dyDescent="0.25">
      <c r="A2725" s="211">
        <v>46014</v>
      </c>
      <c r="B2725" s="212">
        <v>4183961120</v>
      </c>
      <c r="C2725" s="218" t="s">
        <v>15180</v>
      </c>
      <c r="D2725" s="216">
        <v>46057</v>
      </c>
      <c r="E2725" s="213"/>
      <c r="F2725" s="214"/>
      <c r="G2725" s="255" t="s">
        <v>15068</v>
      </c>
      <c r="H2725" s="213"/>
      <c r="I2725" s="212" t="s">
        <v>15800</v>
      </c>
      <c r="J2725" s="212" t="s">
        <v>7228</v>
      </c>
      <c r="K2725" s="212" t="s">
        <v>37</v>
      </c>
      <c r="L2725" s="215" t="str">
        <f>VLOOKUP($K2725,[1]TONG_SL!$A$1:$D$65536,2,0)</f>
        <v>Chả cốm 300g</v>
      </c>
      <c r="M2725" s="247"/>
      <c r="N2725" s="215" t="str">
        <f t="shared" ref="N2725:N2787" si="299">IF($B2725&lt;&gt;"","K-C6","")</f>
        <v>K-C6</v>
      </c>
      <c r="O2725" s="222"/>
      <c r="P2725" s="222"/>
      <c r="Q2725" s="215" t="str">
        <f>VLOOKUP(K2725,TONG_SL!$A:$D,3,0)</f>
        <v>Túi</v>
      </c>
      <c r="R2725" s="223">
        <v>10</v>
      </c>
      <c r="S2725" s="290"/>
      <c r="T2725" s="290">
        <f>VLOOKUP(VLOOKUP(G2725,Ma_KH!$A:$R,18,0)&amp;K2725,Gia_MB!$A:$F,6,0)</f>
        <v>74250</v>
      </c>
      <c r="U2725" s="291">
        <f t="shared" si="295"/>
        <v>742500</v>
      </c>
      <c r="V2725" s="290"/>
      <c r="W2725" s="292">
        <f t="shared" si="296"/>
        <v>0</v>
      </c>
      <c r="X2725" s="293" t="str">
        <f t="shared" si="297"/>
        <v>8</v>
      </c>
      <c r="Y2725" s="290"/>
      <c r="Z2725" s="291">
        <f t="shared" si="298"/>
        <v>59400</v>
      </c>
      <c r="AA2725" s="294">
        <f>VLOOKUP(G2725,Ma_KH!$A:$R,14,0)</f>
        <v>60</v>
      </c>
    </row>
    <row r="2726" spans="1:27" x14ac:dyDescent="0.25">
      <c r="A2726" s="211">
        <v>46014</v>
      </c>
      <c r="B2726" s="212">
        <v>4183961120</v>
      </c>
      <c r="C2726" s="218" t="s">
        <v>15180</v>
      </c>
      <c r="D2726" s="216">
        <v>46057</v>
      </c>
      <c r="E2726" s="213"/>
      <c r="F2726" s="214"/>
      <c r="G2726" s="255" t="s">
        <v>15068</v>
      </c>
      <c r="H2726" s="213"/>
      <c r="I2726" s="212" t="s">
        <v>15800</v>
      </c>
      <c r="J2726" s="212" t="s">
        <v>7228</v>
      </c>
      <c r="K2726" s="212" t="s">
        <v>32</v>
      </c>
      <c r="L2726" s="215" t="str">
        <f>VLOOKUP($K2726,[1]TONG_SL!$A$1:$D$65536,2,0)</f>
        <v>Giò Tai Lưỡi Xào 250g</v>
      </c>
      <c r="M2726" s="247"/>
      <c r="N2726" s="215" t="str">
        <f t="shared" si="299"/>
        <v>K-C6</v>
      </c>
      <c r="O2726" s="222"/>
      <c r="P2726" s="222"/>
      <c r="Q2726" s="215" t="str">
        <f>VLOOKUP(K2726,TONG_SL!$A:$D,3,0)</f>
        <v>Túi</v>
      </c>
      <c r="R2726" s="223">
        <v>3</v>
      </c>
      <c r="S2726" s="290"/>
      <c r="T2726" s="290">
        <f>VLOOKUP(VLOOKUP(G2726,Ma_KH!$A:$R,18,0)&amp;K2726,Gia_MB!$A:$F,6,0)</f>
        <v>50182</v>
      </c>
      <c r="U2726" s="291">
        <f t="shared" si="295"/>
        <v>150546</v>
      </c>
      <c r="V2726" s="290"/>
      <c r="W2726" s="292">
        <f t="shared" si="296"/>
        <v>0</v>
      </c>
      <c r="X2726" s="293" t="str">
        <f t="shared" si="297"/>
        <v>8</v>
      </c>
      <c r="Y2726" s="290"/>
      <c r="Z2726" s="291">
        <f t="shared" si="298"/>
        <v>12043.68</v>
      </c>
      <c r="AA2726" s="294">
        <f>VLOOKUP(G2726,Ma_KH!$A:$R,14,0)</f>
        <v>60</v>
      </c>
    </row>
    <row r="2727" spans="1:27" x14ac:dyDescent="0.25">
      <c r="A2727" s="211">
        <v>46014</v>
      </c>
      <c r="B2727" s="212">
        <v>4183961120</v>
      </c>
      <c r="C2727" s="218" t="s">
        <v>15180</v>
      </c>
      <c r="D2727" s="216">
        <v>46057</v>
      </c>
      <c r="E2727" s="213"/>
      <c r="F2727" s="214"/>
      <c r="G2727" s="255" t="s">
        <v>15068</v>
      </c>
      <c r="H2727" s="213"/>
      <c r="I2727" s="212" t="s">
        <v>15800</v>
      </c>
      <c r="J2727" s="212" t="s">
        <v>7228</v>
      </c>
      <c r="K2727" s="212" t="s">
        <v>30</v>
      </c>
      <c r="L2727" s="215" t="str">
        <f>VLOOKUP($K2727,[1]TONG_SL!$A$1:$D$65536,2,0)</f>
        <v>Gà muối 500g</v>
      </c>
      <c r="M2727" s="247"/>
      <c r="N2727" s="215" t="str">
        <f t="shared" si="299"/>
        <v>K-C6</v>
      </c>
      <c r="O2727" s="222"/>
      <c r="P2727" s="222"/>
      <c r="Q2727" s="215" t="str">
        <f>VLOOKUP(K2727,TONG_SL!$A:$D,3,0)</f>
        <v>Túi</v>
      </c>
      <c r="R2727" s="223">
        <v>20</v>
      </c>
      <c r="S2727" s="290"/>
      <c r="T2727" s="290">
        <f>VLOOKUP(VLOOKUP(G2727,Ma_KH!$A:$R,18,0)&amp;K2727,Gia_MB!$A:$F,6,0)</f>
        <v>116611</v>
      </c>
      <c r="U2727" s="291">
        <f t="shared" si="295"/>
        <v>2332220</v>
      </c>
      <c r="V2727" s="290"/>
      <c r="W2727" s="292">
        <f t="shared" si="296"/>
        <v>0</v>
      </c>
      <c r="X2727" s="293" t="str">
        <f t="shared" si="297"/>
        <v>8</v>
      </c>
      <c r="Y2727" s="290"/>
      <c r="Z2727" s="291">
        <f t="shared" si="298"/>
        <v>186577.6</v>
      </c>
      <c r="AA2727" s="294">
        <f>VLOOKUP(G2727,Ma_KH!$A:$R,14,0)</f>
        <v>60</v>
      </c>
    </row>
    <row r="2728" spans="1:27" x14ac:dyDescent="0.25">
      <c r="A2728" s="211">
        <v>46014</v>
      </c>
      <c r="B2728" s="212">
        <v>4183961120</v>
      </c>
      <c r="C2728" s="218" t="s">
        <v>15180</v>
      </c>
      <c r="D2728" s="216">
        <v>46057</v>
      </c>
      <c r="E2728" s="213"/>
      <c r="F2728" s="214"/>
      <c r="G2728" s="255" t="s">
        <v>15068</v>
      </c>
      <c r="H2728" s="213"/>
      <c r="I2728" s="212" t="s">
        <v>15800</v>
      </c>
      <c r="J2728" s="212" t="s">
        <v>7228</v>
      </c>
      <c r="K2728" s="212" t="s">
        <v>27</v>
      </c>
      <c r="L2728" s="215" t="str">
        <f>VLOOKUP($K2728,[1]TONG_SL!$A$1:$D$65536,2,0)</f>
        <v>Chân giò heo muối 300g</v>
      </c>
      <c r="M2728" s="247"/>
      <c r="N2728" s="215" t="str">
        <f t="shared" si="299"/>
        <v>K-C6</v>
      </c>
      <c r="O2728" s="222"/>
      <c r="P2728" s="222"/>
      <c r="Q2728" s="215" t="str">
        <f>VLOOKUP(K2728,TONG_SL!$A:$D,3,0)</f>
        <v>Túi</v>
      </c>
      <c r="R2728" s="223">
        <v>30</v>
      </c>
      <c r="S2728" s="290"/>
      <c r="T2728" s="290">
        <f>VLOOKUP(VLOOKUP(G2728,Ma_KH!$A:$R,18,0)&amp;K2728,Gia_MB!$A:$F,6,0)</f>
        <v>73431</v>
      </c>
      <c r="U2728" s="291">
        <f t="shared" si="295"/>
        <v>2202930</v>
      </c>
      <c r="V2728" s="290"/>
      <c r="W2728" s="292">
        <f t="shared" si="296"/>
        <v>0</v>
      </c>
      <c r="X2728" s="293" t="str">
        <f t="shared" si="297"/>
        <v>8</v>
      </c>
      <c r="Y2728" s="290"/>
      <c r="Z2728" s="291">
        <f t="shared" si="298"/>
        <v>176234.4</v>
      </c>
      <c r="AA2728" s="294">
        <f>VLOOKUP(G2728,Ma_KH!$A:$R,14,0)</f>
        <v>60</v>
      </c>
    </row>
    <row r="2729" spans="1:27" x14ac:dyDescent="0.25">
      <c r="A2729" s="277">
        <v>46053</v>
      </c>
      <c r="B2729" s="278">
        <v>4184020554</v>
      </c>
      <c r="C2729" s="328" t="s">
        <v>15180</v>
      </c>
      <c r="D2729" s="280">
        <v>46057</v>
      </c>
      <c r="E2729" s="213"/>
      <c r="F2729" s="214"/>
      <c r="G2729" s="255" t="s">
        <v>15445</v>
      </c>
      <c r="H2729" s="213"/>
      <c r="I2729" s="212" t="s">
        <v>15801</v>
      </c>
      <c r="J2729" s="212" t="s">
        <v>7228</v>
      </c>
      <c r="K2729" s="212" t="s">
        <v>30</v>
      </c>
      <c r="L2729" s="215" t="str">
        <f>VLOOKUP($K2729,[1]TONG_SL!$A$1:$D$65536,2,0)</f>
        <v>Gà muối 500g</v>
      </c>
      <c r="M2729" s="247"/>
      <c r="N2729" s="215" t="str">
        <f t="shared" si="299"/>
        <v>K-C6</v>
      </c>
      <c r="O2729" s="222"/>
      <c r="P2729" s="222"/>
      <c r="Q2729" s="215" t="str">
        <f>VLOOKUP(K2729,TONG_SL!$A:$D,3,0)</f>
        <v>Túi</v>
      </c>
      <c r="R2729" s="223">
        <v>20</v>
      </c>
      <c r="S2729" s="290"/>
      <c r="T2729" s="290">
        <f>VLOOKUP(VLOOKUP(G2729,Ma_KH!$A:$R,18,0)&amp;K2729,Gia_MB!$A:$F,6,0)</f>
        <v>116611</v>
      </c>
      <c r="U2729" s="291">
        <f t="shared" si="295"/>
        <v>2332220</v>
      </c>
      <c r="V2729" s="290"/>
      <c r="W2729" s="292">
        <f t="shared" si="296"/>
        <v>0</v>
      </c>
      <c r="X2729" s="293" t="str">
        <f t="shared" si="297"/>
        <v>8</v>
      </c>
      <c r="Y2729" s="290"/>
      <c r="Z2729" s="291">
        <f t="shared" si="298"/>
        <v>186577.6</v>
      </c>
      <c r="AA2729" s="294">
        <f>VLOOKUP(G2729,Ma_KH!$A:$R,14,0)</f>
        <v>60</v>
      </c>
    </row>
    <row r="2730" spans="1:27" x14ac:dyDescent="0.25">
      <c r="A2730" s="277">
        <v>46053</v>
      </c>
      <c r="B2730" s="278">
        <v>4184020554</v>
      </c>
      <c r="C2730" s="328" t="s">
        <v>15180</v>
      </c>
      <c r="D2730" s="280">
        <v>46057</v>
      </c>
      <c r="E2730" s="213"/>
      <c r="F2730" s="214"/>
      <c r="G2730" s="255" t="s">
        <v>15445</v>
      </c>
      <c r="H2730" s="213"/>
      <c r="I2730" s="212" t="s">
        <v>15801</v>
      </c>
      <c r="J2730" s="212" t="s">
        <v>7228</v>
      </c>
      <c r="K2730" s="212" t="s">
        <v>27</v>
      </c>
      <c r="L2730" s="215" t="str">
        <f>VLOOKUP($K2730,[1]TONG_SL!$A$1:$D$65536,2,0)</f>
        <v>Chân giò heo muối 300g</v>
      </c>
      <c r="M2730" s="247"/>
      <c r="N2730" s="215" t="str">
        <f t="shared" si="299"/>
        <v>K-C6</v>
      </c>
      <c r="O2730" s="222"/>
      <c r="P2730" s="222"/>
      <c r="Q2730" s="215" t="str">
        <f>VLOOKUP(K2730,TONG_SL!$A:$D,3,0)</f>
        <v>Túi</v>
      </c>
      <c r="R2730" s="223">
        <v>5</v>
      </c>
      <c r="S2730" s="290"/>
      <c r="T2730" s="290">
        <f>VLOOKUP(VLOOKUP(G2730,Ma_KH!$A:$R,18,0)&amp;K2730,Gia_MB!$A:$F,6,0)</f>
        <v>73431</v>
      </c>
      <c r="U2730" s="291">
        <f t="shared" si="295"/>
        <v>367155</v>
      </c>
      <c r="V2730" s="290"/>
      <c r="W2730" s="292">
        <f t="shared" si="296"/>
        <v>0</v>
      </c>
      <c r="X2730" s="293" t="str">
        <f t="shared" si="297"/>
        <v>8</v>
      </c>
      <c r="Y2730" s="290"/>
      <c r="Z2730" s="291">
        <f t="shared" si="298"/>
        <v>29372.400000000001</v>
      </c>
      <c r="AA2730" s="294">
        <f>VLOOKUP(G2730,Ma_KH!$A:$R,14,0)</f>
        <v>60</v>
      </c>
    </row>
    <row r="2731" spans="1:27" x14ac:dyDescent="0.25">
      <c r="A2731" s="277">
        <v>46050</v>
      </c>
      <c r="B2731" s="278">
        <v>4183911088</v>
      </c>
      <c r="C2731" s="328" t="s">
        <v>15180</v>
      </c>
      <c r="D2731" s="280">
        <v>46057</v>
      </c>
      <c r="E2731" s="213"/>
      <c r="F2731" s="214"/>
      <c r="G2731" s="255" t="s">
        <v>15445</v>
      </c>
      <c r="H2731" s="213"/>
      <c r="I2731" s="212" t="s">
        <v>15802</v>
      </c>
      <c r="J2731" s="212" t="s">
        <v>7228</v>
      </c>
      <c r="K2731" s="212" t="s">
        <v>27</v>
      </c>
      <c r="L2731" s="215" t="str">
        <f>VLOOKUP($K2731,[1]TONG_SL!$A$1:$D$65536,2,0)</f>
        <v>Chân giò heo muối 300g</v>
      </c>
      <c r="M2731" s="247"/>
      <c r="N2731" s="215" t="str">
        <f t="shared" si="299"/>
        <v>K-C6</v>
      </c>
      <c r="O2731" s="222"/>
      <c r="P2731" s="222"/>
      <c r="Q2731" s="215" t="str">
        <f>VLOOKUP(K2731,TONG_SL!$A:$D,3,0)</f>
        <v>Túi</v>
      </c>
      <c r="R2731" s="223">
        <v>6</v>
      </c>
      <c r="S2731" s="290"/>
      <c r="T2731" s="290">
        <f>VLOOKUP(VLOOKUP(G2731,Ma_KH!$A:$R,18,0)&amp;K2731,Gia_MB!$A:$F,6,0)</f>
        <v>73431</v>
      </c>
      <c r="U2731" s="291">
        <f t="shared" si="295"/>
        <v>440586</v>
      </c>
      <c r="V2731" s="290"/>
      <c r="W2731" s="292">
        <f t="shared" si="296"/>
        <v>0</v>
      </c>
      <c r="X2731" s="293" t="str">
        <f t="shared" si="297"/>
        <v>8</v>
      </c>
      <c r="Y2731" s="290"/>
      <c r="Z2731" s="291">
        <f t="shared" si="298"/>
        <v>35246.879999999997</v>
      </c>
      <c r="AA2731" s="294">
        <f>VLOOKUP(G2731,Ma_KH!$A:$R,14,0)</f>
        <v>60</v>
      </c>
    </row>
    <row r="2732" spans="1:27" x14ac:dyDescent="0.25">
      <c r="A2732" s="277">
        <v>46050</v>
      </c>
      <c r="B2732" s="278">
        <v>4183911088</v>
      </c>
      <c r="C2732" s="328" t="s">
        <v>15180</v>
      </c>
      <c r="D2732" s="280">
        <v>46057</v>
      </c>
      <c r="E2732" s="213"/>
      <c r="F2732" s="214"/>
      <c r="G2732" s="255" t="s">
        <v>15445</v>
      </c>
      <c r="H2732" s="213"/>
      <c r="I2732" s="212" t="s">
        <v>15802</v>
      </c>
      <c r="J2732" s="212" t="s">
        <v>7228</v>
      </c>
      <c r="K2732" s="212" t="s">
        <v>48</v>
      </c>
      <c r="L2732" s="215" t="str">
        <f>VLOOKUP($K2732,[1]TONG_SL!$A$1:$D$65536,2,0)</f>
        <v>Mọc Nấm Hương 250g</v>
      </c>
      <c r="M2732" s="247"/>
      <c r="N2732" s="215" t="str">
        <f t="shared" si="299"/>
        <v>K-C6</v>
      </c>
      <c r="O2732" s="222"/>
      <c r="P2732" s="222"/>
      <c r="Q2732" s="215" t="str">
        <f>VLOOKUP(K2732,TONG_SL!$A:$D,3,0)</f>
        <v>Túi</v>
      </c>
      <c r="R2732" s="223">
        <v>6</v>
      </c>
      <c r="S2732" s="290"/>
      <c r="T2732" s="290">
        <f>VLOOKUP(VLOOKUP(G2732,Ma_KH!$A:$R,18,0)&amp;K2732,Gia_MB!$A:$F,6,0)</f>
        <v>46000</v>
      </c>
      <c r="U2732" s="291">
        <f t="shared" si="295"/>
        <v>276000</v>
      </c>
      <c r="V2732" s="290"/>
      <c r="W2732" s="292">
        <f t="shared" si="296"/>
        <v>0</v>
      </c>
      <c r="X2732" s="293" t="str">
        <f t="shared" si="297"/>
        <v>8</v>
      </c>
      <c r="Y2732" s="290"/>
      <c r="Z2732" s="291">
        <f t="shared" si="298"/>
        <v>22080</v>
      </c>
      <c r="AA2732" s="294">
        <f>VLOOKUP(G2732,Ma_KH!$A:$R,14,0)</f>
        <v>60</v>
      </c>
    </row>
    <row r="2733" spans="1:27" x14ac:dyDescent="0.25">
      <c r="A2733" s="424">
        <v>46048</v>
      </c>
      <c r="B2733" s="425">
        <v>4183698160</v>
      </c>
      <c r="C2733" s="345" t="s">
        <v>15180</v>
      </c>
      <c r="D2733" s="343">
        <v>46057</v>
      </c>
      <c r="E2733" s="213"/>
      <c r="F2733" s="214"/>
      <c r="G2733" s="255" t="s">
        <v>15442</v>
      </c>
      <c r="H2733" s="213"/>
      <c r="I2733" s="212" t="s">
        <v>15803</v>
      </c>
      <c r="J2733" s="212" t="s">
        <v>7228</v>
      </c>
      <c r="K2733" s="212" t="s">
        <v>30</v>
      </c>
      <c r="L2733" s="215" t="str">
        <f>VLOOKUP($K2733,[1]TONG_SL!$A$1:$D$65536,2,0)</f>
        <v>Gà muối 500g</v>
      </c>
      <c r="M2733" s="247"/>
      <c r="N2733" s="215" t="str">
        <f t="shared" si="299"/>
        <v>K-C6</v>
      </c>
      <c r="O2733" s="222"/>
      <c r="P2733" s="222"/>
      <c r="Q2733" s="215" t="str">
        <f>VLOOKUP(K2733,TONG_SL!$A:$D,3,0)</f>
        <v>Túi</v>
      </c>
      <c r="R2733" s="223">
        <v>25</v>
      </c>
      <c r="S2733" s="290"/>
      <c r="T2733" s="290">
        <f>VLOOKUP(VLOOKUP(G2733,Ma_KH!$A:$R,18,0)&amp;K2733,Gia_MB!$A:$F,6,0)</f>
        <v>116611</v>
      </c>
      <c r="U2733" s="291">
        <f t="shared" si="295"/>
        <v>2915275</v>
      </c>
      <c r="V2733" s="290"/>
      <c r="W2733" s="292">
        <f t="shared" si="296"/>
        <v>0</v>
      </c>
      <c r="X2733" s="293" t="str">
        <f t="shared" si="297"/>
        <v>8</v>
      </c>
      <c r="Y2733" s="290"/>
      <c r="Z2733" s="291">
        <f t="shared" si="298"/>
        <v>233222</v>
      </c>
      <c r="AA2733" s="294">
        <f>VLOOKUP(G2733,Ma_KH!$A:$R,14,0)</f>
        <v>60</v>
      </c>
    </row>
    <row r="2734" spans="1:27" x14ac:dyDescent="0.25">
      <c r="A2734" s="277">
        <v>46048</v>
      </c>
      <c r="B2734" s="278">
        <v>4183698160</v>
      </c>
      <c r="C2734" s="328" t="s">
        <v>15180</v>
      </c>
      <c r="D2734" s="280">
        <v>46057</v>
      </c>
      <c r="E2734" s="213"/>
      <c r="F2734" s="214"/>
      <c r="G2734" s="255" t="s">
        <v>15442</v>
      </c>
      <c r="H2734" s="213"/>
      <c r="I2734" s="212" t="s">
        <v>15803</v>
      </c>
      <c r="J2734" s="212" t="s">
        <v>7228</v>
      </c>
      <c r="K2734" s="212" t="s">
        <v>27</v>
      </c>
      <c r="L2734" s="215" t="str">
        <f>VLOOKUP($K2734,[1]TONG_SL!$A$1:$D$65536,2,0)</f>
        <v>Chân giò heo muối 300g</v>
      </c>
      <c r="M2734" s="247"/>
      <c r="N2734" s="215" t="str">
        <f t="shared" si="299"/>
        <v>K-C6</v>
      </c>
      <c r="O2734" s="222"/>
      <c r="P2734" s="222"/>
      <c r="Q2734" s="215" t="str">
        <f>VLOOKUP(K2734,TONG_SL!$A:$D,3,0)</f>
        <v>Túi</v>
      </c>
      <c r="R2734" s="223">
        <v>29</v>
      </c>
      <c r="S2734" s="290"/>
      <c r="T2734" s="290">
        <f>VLOOKUP(VLOOKUP(G2734,Ma_KH!$A:$R,18,0)&amp;K2734,Gia_MB!$A:$F,6,0)</f>
        <v>73431</v>
      </c>
      <c r="U2734" s="291">
        <f t="shared" si="295"/>
        <v>2129499</v>
      </c>
      <c r="V2734" s="290"/>
      <c r="W2734" s="292">
        <f t="shared" si="296"/>
        <v>0</v>
      </c>
      <c r="X2734" s="293" t="str">
        <f t="shared" si="297"/>
        <v>8</v>
      </c>
      <c r="Y2734" s="290"/>
      <c r="Z2734" s="291">
        <f t="shared" si="298"/>
        <v>170359.92</v>
      </c>
      <c r="AA2734" s="294">
        <f>VLOOKUP(G2734,Ma_KH!$A:$R,14,0)</f>
        <v>60</v>
      </c>
    </row>
    <row r="2735" spans="1:27" x14ac:dyDescent="0.25">
      <c r="A2735" s="277">
        <v>46048</v>
      </c>
      <c r="B2735" s="278">
        <v>4183698160</v>
      </c>
      <c r="C2735" s="328" t="s">
        <v>15180</v>
      </c>
      <c r="D2735" s="280">
        <v>46057</v>
      </c>
      <c r="E2735" s="213"/>
      <c r="F2735" s="214"/>
      <c r="G2735" s="255" t="s">
        <v>15442</v>
      </c>
      <c r="H2735" s="213"/>
      <c r="I2735" s="212" t="s">
        <v>15803</v>
      </c>
      <c r="J2735" s="212" t="s">
        <v>7228</v>
      </c>
      <c r="K2735" s="212" t="s">
        <v>37</v>
      </c>
      <c r="L2735" s="215" t="str">
        <f>VLOOKUP($K2735,[1]TONG_SL!$A$1:$D$65536,2,0)</f>
        <v>Chả cốm 300g</v>
      </c>
      <c r="M2735" s="247"/>
      <c r="N2735" s="215" t="str">
        <f t="shared" si="299"/>
        <v>K-C6</v>
      </c>
      <c r="O2735" s="222"/>
      <c r="P2735" s="222"/>
      <c r="Q2735" s="215" t="str">
        <f>VLOOKUP(K2735,TONG_SL!$A:$D,3,0)</f>
        <v>Túi</v>
      </c>
      <c r="R2735" s="223">
        <v>10</v>
      </c>
      <c r="S2735" s="290"/>
      <c r="T2735" s="290">
        <f>VLOOKUP(VLOOKUP(G2735,Ma_KH!$A:$R,18,0)&amp;K2735,Gia_MB!$A:$F,6,0)</f>
        <v>74250</v>
      </c>
      <c r="U2735" s="291">
        <f t="shared" si="295"/>
        <v>742500</v>
      </c>
      <c r="V2735" s="290"/>
      <c r="W2735" s="292">
        <f t="shared" si="296"/>
        <v>0</v>
      </c>
      <c r="X2735" s="293" t="str">
        <f t="shared" si="297"/>
        <v>8</v>
      </c>
      <c r="Y2735" s="290"/>
      <c r="Z2735" s="291">
        <f t="shared" si="298"/>
        <v>59400</v>
      </c>
      <c r="AA2735" s="294">
        <f>VLOOKUP(G2735,Ma_KH!$A:$R,14,0)</f>
        <v>60</v>
      </c>
    </row>
    <row r="2736" spans="1:27" x14ac:dyDescent="0.25">
      <c r="A2736" s="277">
        <v>46048</v>
      </c>
      <c r="B2736" s="278">
        <v>4183698160</v>
      </c>
      <c r="C2736" s="328" t="s">
        <v>15180</v>
      </c>
      <c r="D2736" s="280">
        <v>46057</v>
      </c>
      <c r="E2736" s="213"/>
      <c r="F2736" s="214"/>
      <c r="G2736" s="255" t="s">
        <v>15442</v>
      </c>
      <c r="H2736" s="213"/>
      <c r="I2736" s="212" t="s">
        <v>15803</v>
      </c>
      <c r="J2736" s="212" t="s">
        <v>7228</v>
      </c>
      <c r="K2736" s="212" t="s">
        <v>48</v>
      </c>
      <c r="L2736" s="215" t="str">
        <f>VLOOKUP($K2736,[1]TONG_SL!$A$1:$D$65536,2,0)</f>
        <v>Mọc Nấm Hương 250g</v>
      </c>
      <c r="M2736" s="247"/>
      <c r="N2736" s="215" t="str">
        <f t="shared" si="299"/>
        <v>K-C6</v>
      </c>
      <c r="O2736" s="222"/>
      <c r="P2736" s="222"/>
      <c r="Q2736" s="215" t="str">
        <f>VLOOKUP(K2736,TONG_SL!$A:$D,3,0)</f>
        <v>Túi</v>
      </c>
      <c r="R2736" s="223">
        <v>19</v>
      </c>
      <c r="S2736" s="290"/>
      <c r="T2736" s="290">
        <f>VLOOKUP(VLOOKUP(G2736,Ma_KH!$A:$R,18,0)&amp;K2736,Gia_MB!$A:$F,6,0)</f>
        <v>46000</v>
      </c>
      <c r="U2736" s="291">
        <f t="shared" si="295"/>
        <v>874000</v>
      </c>
      <c r="V2736" s="290"/>
      <c r="W2736" s="292">
        <f t="shared" si="296"/>
        <v>0</v>
      </c>
      <c r="X2736" s="293" t="str">
        <f t="shared" si="297"/>
        <v>8</v>
      </c>
      <c r="Y2736" s="290"/>
      <c r="Z2736" s="291">
        <f t="shared" si="298"/>
        <v>69920</v>
      </c>
      <c r="AA2736" s="294">
        <f>VLOOKUP(G2736,Ma_KH!$A:$R,14,0)</f>
        <v>60</v>
      </c>
    </row>
    <row r="2737" spans="1:27" x14ac:dyDescent="0.25">
      <c r="A2737" s="277">
        <v>46048</v>
      </c>
      <c r="B2737" s="278">
        <v>4183698160</v>
      </c>
      <c r="C2737" s="328" t="s">
        <v>15180</v>
      </c>
      <c r="D2737" s="280">
        <v>46057</v>
      </c>
      <c r="E2737" s="213"/>
      <c r="F2737" s="214"/>
      <c r="G2737" s="255" t="s">
        <v>15442</v>
      </c>
      <c r="H2737" s="213"/>
      <c r="I2737" s="212" t="s">
        <v>15803</v>
      </c>
      <c r="J2737" s="212" t="s">
        <v>7228</v>
      </c>
      <c r="K2737" s="212" t="s">
        <v>32</v>
      </c>
      <c r="L2737" s="215" t="str">
        <f>VLOOKUP($K2737,[1]TONG_SL!$A$1:$D$65536,2,0)</f>
        <v>Giò Tai Lưỡi Xào 250g</v>
      </c>
      <c r="M2737" s="247"/>
      <c r="N2737" s="215" t="str">
        <f t="shared" si="299"/>
        <v>K-C6</v>
      </c>
      <c r="O2737" s="222"/>
      <c r="P2737" s="222"/>
      <c r="Q2737" s="215" t="str">
        <f>VLOOKUP(K2737,TONG_SL!$A:$D,3,0)</f>
        <v>Túi</v>
      </c>
      <c r="R2737" s="223">
        <v>5</v>
      </c>
      <c r="S2737" s="290"/>
      <c r="T2737" s="290">
        <f>VLOOKUP(VLOOKUP(G2737,Ma_KH!$A:$R,18,0)&amp;K2737,Gia_MB!$A:$F,6,0)</f>
        <v>50182</v>
      </c>
      <c r="U2737" s="291">
        <f t="shared" si="295"/>
        <v>250910</v>
      </c>
      <c r="V2737" s="290"/>
      <c r="W2737" s="292">
        <f t="shared" si="296"/>
        <v>0</v>
      </c>
      <c r="X2737" s="293" t="str">
        <f t="shared" si="297"/>
        <v>8</v>
      </c>
      <c r="Y2737" s="290"/>
      <c r="Z2737" s="291">
        <f t="shared" si="298"/>
        <v>20072.8</v>
      </c>
      <c r="AA2737" s="294">
        <f>VLOOKUP(G2737,Ma_KH!$A:$R,14,0)</f>
        <v>60</v>
      </c>
    </row>
    <row r="2738" spans="1:27" x14ac:dyDescent="0.25">
      <c r="A2738" s="211">
        <v>46047</v>
      </c>
      <c r="B2738" s="212">
        <v>4183612714</v>
      </c>
      <c r="C2738" s="218" t="s">
        <v>15180</v>
      </c>
      <c r="D2738" s="216">
        <v>46057</v>
      </c>
      <c r="E2738" s="213"/>
      <c r="F2738" s="214"/>
      <c r="G2738" s="255" t="s">
        <v>15068</v>
      </c>
      <c r="H2738" s="213"/>
      <c r="I2738" s="212" t="s">
        <v>15808</v>
      </c>
      <c r="J2738" s="212" t="s">
        <v>7228</v>
      </c>
      <c r="K2738" s="212" t="s">
        <v>48</v>
      </c>
      <c r="L2738" s="215" t="str">
        <f>VLOOKUP($K2738,[1]TONG_SL!$A$1:$D$65536,2,0)</f>
        <v>Mọc Nấm Hương 250g</v>
      </c>
      <c r="M2738" s="247"/>
      <c r="N2738" s="215" t="str">
        <f t="shared" si="299"/>
        <v>K-C6</v>
      </c>
      <c r="O2738" s="222"/>
      <c r="P2738" s="222"/>
      <c r="Q2738" s="215" t="str">
        <f>VLOOKUP(K2738,TONG_SL!$A:$D,3,0)</f>
        <v>Túi</v>
      </c>
      <c r="R2738" s="223">
        <v>6</v>
      </c>
      <c r="S2738" s="290"/>
      <c r="T2738" s="290">
        <f>VLOOKUP(VLOOKUP(G2738,Ma_KH!$A:$R,18,0)&amp;K2738,Gia_MB!$A:$F,6,0)</f>
        <v>46000</v>
      </c>
      <c r="U2738" s="291">
        <f t="shared" si="295"/>
        <v>276000</v>
      </c>
      <c r="V2738" s="290"/>
      <c r="W2738" s="292">
        <f t="shared" si="296"/>
        <v>0</v>
      </c>
      <c r="X2738" s="293" t="str">
        <f t="shared" si="297"/>
        <v>8</v>
      </c>
      <c r="Y2738" s="290"/>
      <c r="Z2738" s="291">
        <f t="shared" si="298"/>
        <v>22080</v>
      </c>
      <c r="AA2738" s="294">
        <f>VLOOKUP(G2738,Ma_KH!$A:$R,14,0)</f>
        <v>60</v>
      </c>
    </row>
    <row r="2739" spans="1:27" x14ac:dyDescent="0.25">
      <c r="A2739" s="211">
        <v>46047</v>
      </c>
      <c r="B2739" s="212">
        <v>4183612714</v>
      </c>
      <c r="C2739" s="218" t="s">
        <v>15180</v>
      </c>
      <c r="D2739" s="216">
        <v>46057</v>
      </c>
      <c r="E2739" s="213"/>
      <c r="F2739" s="214"/>
      <c r="G2739" s="255" t="s">
        <v>15068</v>
      </c>
      <c r="H2739" s="213"/>
      <c r="I2739" s="212" t="s">
        <v>15808</v>
      </c>
      <c r="J2739" s="212" t="s">
        <v>7228</v>
      </c>
      <c r="K2739" s="212" t="s">
        <v>27</v>
      </c>
      <c r="L2739" s="215" t="str">
        <f>VLOOKUP($K2739,[1]TONG_SL!$A$1:$D$65536,2,0)</f>
        <v>Chân giò heo muối 300g</v>
      </c>
      <c r="M2739" s="247"/>
      <c r="N2739" s="215" t="str">
        <f t="shared" si="299"/>
        <v>K-C6</v>
      </c>
      <c r="O2739" s="222"/>
      <c r="P2739" s="222"/>
      <c r="Q2739" s="215" t="str">
        <f>VLOOKUP(K2739,TONG_SL!$A:$D,3,0)</f>
        <v>Túi</v>
      </c>
      <c r="R2739" s="223">
        <v>30</v>
      </c>
      <c r="S2739" s="290"/>
      <c r="T2739" s="290">
        <f>VLOOKUP(VLOOKUP(G2739,Ma_KH!$A:$R,18,0)&amp;K2739,Gia_MB!$A:$F,6,0)</f>
        <v>73431</v>
      </c>
      <c r="U2739" s="291">
        <f t="shared" si="295"/>
        <v>2202930</v>
      </c>
      <c r="V2739" s="290"/>
      <c r="W2739" s="292">
        <f t="shared" si="296"/>
        <v>0</v>
      </c>
      <c r="X2739" s="293" t="str">
        <f t="shared" si="297"/>
        <v>8</v>
      </c>
      <c r="Y2739" s="290"/>
      <c r="Z2739" s="291">
        <f t="shared" si="298"/>
        <v>176234.4</v>
      </c>
      <c r="AA2739" s="294">
        <f>VLOOKUP(G2739,Ma_KH!$A:$R,14,0)</f>
        <v>60</v>
      </c>
    </row>
    <row r="2740" spans="1:27" x14ac:dyDescent="0.25">
      <c r="A2740" s="211">
        <v>46047</v>
      </c>
      <c r="B2740" s="212">
        <v>4183612714</v>
      </c>
      <c r="C2740" s="218" t="s">
        <v>15180</v>
      </c>
      <c r="D2740" s="216">
        <v>46057</v>
      </c>
      <c r="E2740" s="213"/>
      <c r="F2740" s="214"/>
      <c r="G2740" s="255" t="s">
        <v>15068</v>
      </c>
      <c r="H2740" s="213"/>
      <c r="I2740" s="212" t="s">
        <v>15808</v>
      </c>
      <c r="J2740" s="212" t="s">
        <v>7228</v>
      </c>
      <c r="K2740" s="212" t="s">
        <v>15451</v>
      </c>
      <c r="L2740" s="215" t="str">
        <f>VLOOKUP($K2740,[1]TONG_SL!$A$1:$D$65536,2,0)</f>
        <v>Giò lụa cây 250g</v>
      </c>
      <c r="M2740" s="247"/>
      <c r="N2740" s="215" t="str">
        <f t="shared" si="299"/>
        <v>K-C6</v>
      </c>
      <c r="O2740" s="222"/>
      <c r="P2740" s="222"/>
      <c r="Q2740" s="215" t="str">
        <f>VLOOKUP(K2740,TONG_SL!$A:$D,3,0)</f>
        <v>Túi</v>
      </c>
      <c r="R2740" s="223">
        <v>3</v>
      </c>
      <c r="S2740" s="290"/>
      <c r="T2740" s="290">
        <f>VLOOKUP(VLOOKUP(G2740,Ma_KH!$A:$R,18,0)&amp;K2740,Gia_MB!$A:$F,6,0)</f>
        <v>49500</v>
      </c>
      <c r="U2740" s="291">
        <f t="shared" si="295"/>
        <v>148500</v>
      </c>
      <c r="V2740" s="290"/>
      <c r="W2740" s="292">
        <f t="shared" si="296"/>
        <v>0</v>
      </c>
      <c r="X2740" s="293" t="str">
        <f t="shared" si="297"/>
        <v>8</v>
      </c>
      <c r="Y2740" s="290"/>
      <c r="Z2740" s="291">
        <f t="shared" si="298"/>
        <v>11880</v>
      </c>
      <c r="AA2740" s="294">
        <f>VLOOKUP(G2740,Ma_KH!$A:$R,14,0)</f>
        <v>60</v>
      </c>
    </row>
    <row r="2741" spans="1:27" x14ac:dyDescent="0.25">
      <c r="A2741" s="211">
        <v>46047</v>
      </c>
      <c r="B2741" s="212">
        <v>4183612714</v>
      </c>
      <c r="C2741" s="218" t="s">
        <v>15180</v>
      </c>
      <c r="D2741" s="216">
        <v>46057</v>
      </c>
      <c r="E2741" s="213"/>
      <c r="F2741" s="214"/>
      <c r="G2741" s="255" t="s">
        <v>15068</v>
      </c>
      <c r="H2741" s="213"/>
      <c r="I2741" s="212" t="s">
        <v>15808</v>
      </c>
      <c r="J2741" s="212" t="s">
        <v>7228</v>
      </c>
      <c r="K2741" s="212" t="s">
        <v>15450</v>
      </c>
      <c r="L2741" s="215" t="str">
        <f>VLOOKUP($K2741,[1]TONG_SL!$A$1:$D$65536,2,0)</f>
        <v>Giò sụn gà 250g</v>
      </c>
      <c r="M2741" s="247"/>
      <c r="N2741" s="215" t="str">
        <f t="shared" si="299"/>
        <v>K-C6</v>
      </c>
      <c r="O2741" s="222"/>
      <c r="P2741" s="222"/>
      <c r="Q2741" s="215" t="str">
        <f>VLOOKUP(K2741,TONG_SL!$A:$D,3,0)</f>
        <v>Túi</v>
      </c>
      <c r="R2741" s="223">
        <v>8</v>
      </c>
      <c r="S2741" s="290"/>
      <c r="T2741" s="290">
        <f>VLOOKUP(VLOOKUP(G2741,Ma_KH!$A:$R,18,0)&amp;K2741,Gia_MB!$A:$F,6,0)</f>
        <v>50400</v>
      </c>
      <c r="U2741" s="291">
        <f t="shared" si="295"/>
        <v>403200</v>
      </c>
      <c r="V2741" s="290"/>
      <c r="W2741" s="292">
        <f t="shared" si="296"/>
        <v>0</v>
      </c>
      <c r="X2741" s="293" t="str">
        <f t="shared" si="297"/>
        <v>8</v>
      </c>
      <c r="Y2741" s="290"/>
      <c r="Z2741" s="291">
        <f t="shared" si="298"/>
        <v>32256</v>
      </c>
      <c r="AA2741" s="294">
        <f>VLOOKUP(G2741,Ma_KH!$A:$R,14,0)</f>
        <v>60</v>
      </c>
    </row>
    <row r="2742" spans="1:27" x14ac:dyDescent="0.25">
      <c r="A2742" s="211">
        <v>46047</v>
      </c>
      <c r="B2742" s="212">
        <v>4183612714</v>
      </c>
      <c r="C2742" s="218" t="s">
        <v>15180</v>
      </c>
      <c r="D2742" s="216">
        <v>46057</v>
      </c>
      <c r="E2742" s="213"/>
      <c r="F2742" s="214"/>
      <c r="G2742" s="255" t="s">
        <v>15068</v>
      </c>
      <c r="H2742" s="213"/>
      <c r="I2742" s="212" t="s">
        <v>15808</v>
      </c>
      <c r="J2742" s="212" t="s">
        <v>7228</v>
      </c>
      <c r="K2742" s="212" t="s">
        <v>30</v>
      </c>
      <c r="L2742" s="215" t="str">
        <f>VLOOKUP($K2742,[1]TONG_SL!$A$1:$D$65536,2,0)</f>
        <v>Gà muối 500g</v>
      </c>
      <c r="M2742" s="247"/>
      <c r="N2742" s="215" t="str">
        <f t="shared" si="299"/>
        <v>K-C6</v>
      </c>
      <c r="O2742" s="222"/>
      <c r="P2742" s="222"/>
      <c r="Q2742" s="215" t="str">
        <f>VLOOKUP(K2742,TONG_SL!$A:$D,3,0)</f>
        <v>Túi</v>
      </c>
      <c r="R2742" s="223">
        <v>30</v>
      </c>
      <c r="S2742" s="290"/>
      <c r="T2742" s="290">
        <f>VLOOKUP(VLOOKUP(G2742,Ma_KH!$A:$R,18,0)&amp;K2742,Gia_MB!$A:$F,6,0)</f>
        <v>116611</v>
      </c>
      <c r="U2742" s="291">
        <f t="shared" si="295"/>
        <v>3498330</v>
      </c>
      <c r="V2742" s="290"/>
      <c r="W2742" s="292">
        <f t="shared" si="296"/>
        <v>0</v>
      </c>
      <c r="X2742" s="293" t="str">
        <f t="shared" si="297"/>
        <v>8</v>
      </c>
      <c r="Y2742" s="290"/>
      <c r="Z2742" s="291">
        <f t="shared" si="298"/>
        <v>279866.40000000002</v>
      </c>
      <c r="AA2742" s="294">
        <f>VLOOKUP(G2742,Ma_KH!$A:$R,14,0)</f>
        <v>60</v>
      </c>
    </row>
    <row r="2743" spans="1:27" x14ac:dyDescent="0.25">
      <c r="A2743" s="277">
        <v>46046</v>
      </c>
      <c r="B2743" s="278">
        <v>4183607616</v>
      </c>
      <c r="C2743" s="279" t="s">
        <v>15180</v>
      </c>
      <c r="D2743" s="277">
        <v>46057</v>
      </c>
      <c r="E2743" s="213"/>
      <c r="F2743" s="214"/>
      <c r="G2743" s="255" t="s">
        <v>7225</v>
      </c>
      <c r="H2743" s="213"/>
      <c r="I2743" s="212" t="s">
        <v>15827</v>
      </c>
      <c r="J2743" s="212" t="s">
        <v>7228</v>
      </c>
      <c r="K2743" s="212" t="s">
        <v>48</v>
      </c>
      <c r="L2743" s="215" t="str">
        <f>VLOOKUP($K2743,[1]TONG_SL!$A$1:$D$65536,2,0)</f>
        <v>Mọc Nấm Hương 250g</v>
      </c>
      <c r="M2743" s="247"/>
      <c r="N2743" s="215" t="str">
        <f t="shared" si="299"/>
        <v>K-C6</v>
      </c>
      <c r="O2743" s="222"/>
      <c r="P2743" s="222"/>
      <c r="Q2743" s="215" t="str">
        <f>VLOOKUP(K2743,TONG_SL!$A:$D,3,0)</f>
        <v>Túi</v>
      </c>
      <c r="R2743" s="223">
        <v>6</v>
      </c>
      <c r="S2743" s="290"/>
      <c r="T2743" s="290">
        <f>VLOOKUP(VLOOKUP(G2743,Ma_KH!$A:$R,18,0)&amp;K2743,Gia_MB!$A:$F,6,0)</f>
        <v>46000</v>
      </c>
      <c r="U2743" s="291">
        <f t="shared" si="295"/>
        <v>276000</v>
      </c>
      <c r="V2743" s="290"/>
      <c r="W2743" s="292">
        <f t="shared" si="296"/>
        <v>0</v>
      </c>
      <c r="X2743" s="293" t="str">
        <f t="shared" si="297"/>
        <v>8</v>
      </c>
      <c r="Y2743" s="290"/>
      <c r="Z2743" s="291">
        <f t="shared" si="298"/>
        <v>22080</v>
      </c>
      <c r="AA2743" s="294">
        <f>VLOOKUP(G2743,Ma_KH!$A:$R,14,0)</f>
        <v>60</v>
      </c>
    </row>
    <row r="2744" spans="1:27" x14ac:dyDescent="0.25">
      <c r="A2744" s="277">
        <v>46046</v>
      </c>
      <c r="B2744" s="278">
        <v>4183607616</v>
      </c>
      <c r="C2744" s="279" t="s">
        <v>15180</v>
      </c>
      <c r="D2744" s="277">
        <v>46057</v>
      </c>
      <c r="E2744" s="213"/>
      <c r="F2744" s="214"/>
      <c r="G2744" s="255" t="s">
        <v>7225</v>
      </c>
      <c r="H2744" s="213"/>
      <c r="I2744" s="212" t="s">
        <v>15827</v>
      </c>
      <c r="J2744" s="212" t="s">
        <v>7228</v>
      </c>
      <c r="K2744" s="212" t="s">
        <v>27</v>
      </c>
      <c r="L2744" s="215" t="str">
        <f>VLOOKUP($K2744,[1]TONG_SL!$A$1:$D$65536,2,0)</f>
        <v>Chân giò heo muối 300g</v>
      </c>
      <c r="M2744" s="247"/>
      <c r="N2744" s="215" t="str">
        <f t="shared" si="299"/>
        <v>K-C6</v>
      </c>
      <c r="O2744" s="222"/>
      <c r="P2744" s="222"/>
      <c r="Q2744" s="215" t="str">
        <f>VLOOKUP(K2744,TONG_SL!$A:$D,3,0)</f>
        <v>Túi</v>
      </c>
      <c r="R2744" s="223">
        <v>18</v>
      </c>
      <c r="S2744" s="290"/>
      <c r="T2744" s="290">
        <f>VLOOKUP(VLOOKUP(G2744,Ma_KH!$A:$R,18,0)&amp;K2744,Gia_MB!$A:$F,6,0)</f>
        <v>73431</v>
      </c>
      <c r="U2744" s="291">
        <f t="shared" si="295"/>
        <v>1321758</v>
      </c>
      <c r="V2744" s="290"/>
      <c r="W2744" s="292">
        <f t="shared" si="296"/>
        <v>0</v>
      </c>
      <c r="X2744" s="293" t="str">
        <f t="shared" si="297"/>
        <v>8</v>
      </c>
      <c r="Y2744" s="290"/>
      <c r="Z2744" s="291">
        <f t="shared" si="298"/>
        <v>105740.64</v>
      </c>
      <c r="AA2744" s="294">
        <f>VLOOKUP(G2744,Ma_KH!$A:$R,14,0)</f>
        <v>60</v>
      </c>
    </row>
    <row r="2745" spans="1:27" x14ac:dyDescent="0.25">
      <c r="A2745" s="277">
        <v>46046</v>
      </c>
      <c r="B2745" s="278">
        <v>4183607616</v>
      </c>
      <c r="C2745" s="279" t="s">
        <v>15180</v>
      </c>
      <c r="D2745" s="277">
        <v>46057</v>
      </c>
      <c r="E2745" s="213"/>
      <c r="F2745" s="214"/>
      <c r="G2745" s="255" t="s">
        <v>7225</v>
      </c>
      <c r="H2745" s="213"/>
      <c r="I2745" s="212" t="s">
        <v>15827</v>
      </c>
      <c r="J2745" s="212" t="s">
        <v>7228</v>
      </c>
      <c r="K2745" s="212" t="s">
        <v>32</v>
      </c>
      <c r="L2745" s="215" t="str">
        <f>VLOOKUP($K2745,[1]TONG_SL!$A$1:$D$65536,2,0)</f>
        <v>Giò Tai Lưỡi Xào 250g</v>
      </c>
      <c r="M2745" s="247"/>
      <c r="N2745" s="215" t="str">
        <f t="shared" si="299"/>
        <v>K-C6</v>
      </c>
      <c r="O2745" s="222"/>
      <c r="P2745" s="222"/>
      <c r="Q2745" s="215" t="str">
        <f>VLOOKUP(K2745,TONG_SL!$A:$D,3,0)</f>
        <v>Túi</v>
      </c>
      <c r="R2745" s="223">
        <v>5</v>
      </c>
      <c r="S2745" s="290"/>
      <c r="T2745" s="290">
        <f>VLOOKUP(VLOOKUP(G2745,Ma_KH!$A:$R,18,0)&amp;K2745,Gia_MB!$A:$F,6,0)</f>
        <v>50182</v>
      </c>
      <c r="U2745" s="291">
        <f t="shared" si="295"/>
        <v>250910</v>
      </c>
      <c r="V2745" s="290"/>
      <c r="W2745" s="292">
        <f t="shared" si="296"/>
        <v>0</v>
      </c>
      <c r="X2745" s="293" t="str">
        <f t="shared" si="297"/>
        <v>8</v>
      </c>
      <c r="Y2745" s="290"/>
      <c r="Z2745" s="291">
        <f t="shared" si="298"/>
        <v>20072.8</v>
      </c>
      <c r="AA2745" s="294">
        <f>VLOOKUP(G2745,Ma_KH!$A:$R,14,0)</f>
        <v>60</v>
      </c>
    </row>
    <row r="2746" spans="1:27" x14ac:dyDescent="0.25">
      <c r="A2746" s="277">
        <v>46046</v>
      </c>
      <c r="B2746" s="278">
        <v>4183607616</v>
      </c>
      <c r="C2746" s="279" t="s">
        <v>15180</v>
      </c>
      <c r="D2746" s="277">
        <v>46057</v>
      </c>
      <c r="E2746" s="213"/>
      <c r="F2746" s="214"/>
      <c r="G2746" s="255" t="s">
        <v>7225</v>
      </c>
      <c r="H2746" s="213"/>
      <c r="I2746" s="212" t="s">
        <v>15827</v>
      </c>
      <c r="J2746" s="212" t="s">
        <v>7228</v>
      </c>
      <c r="K2746" s="212" t="s">
        <v>30</v>
      </c>
      <c r="L2746" s="215" t="str">
        <f>VLOOKUP($K2746,[1]TONG_SL!$A$1:$D$65536,2,0)</f>
        <v>Gà muối 500g</v>
      </c>
      <c r="M2746" s="247"/>
      <c r="N2746" s="215" t="str">
        <f t="shared" si="299"/>
        <v>K-C6</v>
      </c>
      <c r="O2746" s="222"/>
      <c r="P2746" s="222"/>
      <c r="Q2746" s="215" t="str">
        <f>VLOOKUP(K2746,TONG_SL!$A:$D,3,0)</f>
        <v>Túi</v>
      </c>
      <c r="R2746" s="223">
        <v>33</v>
      </c>
      <c r="S2746" s="290"/>
      <c r="T2746" s="290">
        <f>VLOOKUP(VLOOKUP(G2746,Ma_KH!$A:$R,18,0)&amp;K2746,Gia_MB!$A:$F,6,0)</f>
        <v>116611</v>
      </c>
      <c r="U2746" s="291">
        <f t="shared" si="295"/>
        <v>3848163</v>
      </c>
      <c r="V2746" s="290"/>
      <c r="W2746" s="292">
        <f t="shared" si="296"/>
        <v>0</v>
      </c>
      <c r="X2746" s="293" t="str">
        <f t="shared" si="297"/>
        <v>8</v>
      </c>
      <c r="Y2746" s="290"/>
      <c r="Z2746" s="291">
        <f t="shared" si="298"/>
        <v>307853.03999999998</v>
      </c>
      <c r="AA2746" s="294">
        <f>VLOOKUP(G2746,Ma_KH!$A:$R,14,0)</f>
        <v>60</v>
      </c>
    </row>
    <row r="2747" spans="1:27" x14ac:dyDescent="0.25">
      <c r="A2747" s="277">
        <v>46050</v>
      </c>
      <c r="B2747" s="278">
        <v>4183910251</v>
      </c>
      <c r="C2747" s="279" t="s">
        <v>15180</v>
      </c>
      <c r="D2747" s="277">
        <v>46057</v>
      </c>
      <c r="E2747" s="213"/>
      <c r="F2747" s="214"/>
      <c r="G2747" s="255" t="s">
        <v>12354</v>
      </c>
      <c r="H2747" s="213"/>
      <c r="I2747" s="212" t="s">
        <v>15828</v>
      </c>
      <c r="J2747" s="212" t="s">
        <v>7228</v>
      </c>
      <c r="K2747" s="212" t="s">
        <v>30</v>
      </c>
      <c r="L2747" s="215" t="str">
        <f>VLOOKUP($K2747,[1]TONG_SL!$A$1:$D$65536,2,0)</f>
        <v>Gà muối 500g</v>
      </c>
      <c r="M2747" s="247"/>
      <c r="N2747" s="215" t="str">
        <f t="shared" si="299"/>
        <v>K-C6</v>
      </c>
      <c r="O2747" s="222"/>
      <c r="P2747" s="222"/>
      <c r="Q2747" s="215" t="str">
        <f>VLOOKUP(K2747,TONG_SL!$A:$D,3,0)</f>
        <v>Túi</v>
      </c>
      <c r="R2747" s="224">
        <v>20</v>
      </c>
      <c r="S2747" s="290"/>
      <c r="T2747" s="290">
        <f>VLOOKUP(VLOOKUP(G2747,Ma_KH!$A:$R,18,0)&amp;K2747,Gia_MB!$A:$F,6,0)</f>
        <v>116611</v>
      </c>
      <c r="U2747" s="291">
        <f t="shared" si="295"/>
        <v>2332220</v>
      </c>
      <c r="V2747" s="290"/>
      <c r="W2747" s="292">
        <f t="shared" si="296"/>
        <v>0</v>
      </c>
      <c r="X2747" s="293" t="str">
        <f t="shared" si="297"/>
        <v>8</v>
      </c>
      <c r="Y2747" s="290"/>
      <c r="Z2747" s="291">
        <f t="shared" si="298"/>
        <v>186577.6</v>
      </c>
      <c r="AA2747" s="294">
        <f>VLOOKUP(G2747,Ma_KH!$A:$R,14,0)</f>
        <v>60</v>
      </c>
    </row>
    <row r="2748" spans="1:27" x14ac:dyDescent="0.25">
      <c r="A2748" s="277">
        <v>46042</v>
      </c>
      <c r="B2748" s="278">
        <v>4183330325</v>
      </c>
      <c r="C2748" s="279" t="s">
        <v>15180</v>
      </c>
      <c r="D2748" s="277">
        <v>46057</v>
      </c>
      <c r="E2748" s="213"/>
      <c r="F2748" s="214"/>
      <c r="G2748" s="255" t="s">
        <v>12354</v>
      </c>
      <c r="H2748" s="213"/>
      <c r="I2748" s="212" t="s">
        <v>15829</v>
      </c>
      <c r="J2748" s="212" t="s">
        <v>7228</v>
      </c>
      <c r="K2748" s="212" t="s">
        <v>48</v>
      </c>
      <c r="L2748" s="215" t="str">
        <f>VLOOKUP($K2748,[1]TONG_SL!$A$1:$D$65536,2,0)</f>
        <v>Mọc Nấm Hương 250g</v>
      </c>
      <c r="M2748" s="247"/>
      <c r="N2748" s="215" t="str">
        <f t="shared" si="299"/>
        <v>K-C6</v>
      </c>
      <c r="O2748" s="222"/>
      <c r="P2748" s="222"/>
      <c r="Q2748" s="215" t="str">
        <f>VLOOKUP(K2748,TONG_SL!$A:$D,3,0)</f>
        <v>Túi</v>
      </c>
      <c r="R2748" s="224">
        <v>15</v>
      </c>
      <c r="S2748" s="290"/>
      <c r="T2748" s="290">
        <f>VLOOKUP(VLOOKUP(G2748,Ma_KH!$A:$R,18,0)&amp;K2748,Gia_MB!$A:$F,6,0)</f>
        <v>46000</v>
      </c>
      <c r="U2748" s="291">
        <f t="shared" si="295"/>
        <v>690000</v>
      </c>
      <c r="V2748" s="290"/>
      <c r="W2748" s="292">
        <f t="shared" si="296"/>
        <v>0</v>
      </c>
      <c r="X2748" s="293" t="str">
        <f t="shared" si="297"/>
        <v>8</v>
      </c>
      <c r="Y2748" s="290"/>
      <c r="Z2748" s="291">
        <f t="shared" si="298"/>
        <v>55200</v>
      </c>
      <c r="AA2748" s="294">
        <f>VLOOKUP(G2748,Ma_KH!$A:$R,14,0)</f>
        <v>60</v>
      </c>
    </row>
    <row r="2749" spans="1:27" x14ac:dyDescent="0.25">
      <c r="A2749" s="277">
        <v>46042</v>
      </c>
      <c r="B2749" s="278">
        <v>4183330325</v>
      </c>
      <c r="C2749" s="279" t="s">
        <v>15180</v>
      </c>
      <c r="D2749" s="277">
        <v>46057</v>
      </c>
      <c r="E2749" s="213"/>
      <c r="F2749" s="214"/>
      <c r="G2749" s="255" t="s">
        <v>12354</v>
      </c>
      <c r="H2749" s="213"/>
      <c r="I2749" s="212" t="s">
        <v>15829</v>
      </c>
      <c r="J2749" s="212" t="s">
        <v>7228</v>
      </c>
      <c r="K2749" s="212" t="s">
        <v>30</v>
      </c>
      <c r="L2749" s="215" t="str">
        <f>VLOOKUP($K2749,[1]TONG_SL!$A$1:$D$65536,2,0)</f>
        <v>Gà muối 500g</v>
      </c>
      <c r="M2749" s="247"/>
      <c r="N2749" s="215" t="str">
        <f t="shared" si="299"/>
        <v>K-C6</v>
      </c>
      <c r="O2749" s="222"/>
      <c r="P2749" s="222"/>
      <c r="Q2749" s="215" t="str">
        <f>VLOOKUP(K2749,TONG_SL!$A:$D,3,0)</f>
        <v>Túi</v>
      </c>
      <c r="R2749" s="224">
        <v>10</v>
      </c>
      <c r="S2749" s="290"/>
      <c r="T2749" s="290">
        <f>VLOOKUP(VLOOKUP(G2749,Ma_KH!$A:$R,18,0)&amp;K2749,Gia_MB!$A:$F,6,0)</f>
        <v>116611</v>
      </c>
      <c r="U2749" s="291">
        <f t="shared" si="295"/>
        <v>1166110</v>
      </c>
      <c r="V2749" s="290"/>
      <c r="W2749" s="292">
        <f t="shared" si="296"/>
        <v>0</v>
      </c>
      <c r="X2749" s="293" t="str">
        <f t="shared" si="297"/>
        <v>8</v>
      </c>
      <c r="Y2749" s="290"/>
      <c r="Z2749" s="291">
        <f t="shared" si="298"/>
        <v>93288.8</v>
      </c>
      <c r="AA2749" s="294">
        <f>VLOOKUP(G2749,Ma_KH!$A:$R,14,0)</f>
        <v>60</v>
      </c>
    </row>
    <row r="2750" spans="1:27" x14ac:dyDescent="0.25">
      <c r="A2750" s="277">
        <v>46042</v>
      </c>
      <c r="B2750" s="278">
        <v>4183330325</v>
      </c>
      <c r="C2750" s="279" t="s">
        <v>15180</v>
      </c>
      <c r="D2750" s="277">
        <v>46057</v>
      </c>
      <c r="E2750" s="213"/>
      <c r="F2750" s="214"/>
      <c r="G2750" s="255" t="s">
        <v>12354</v>
      </c>
      <c r="H2750" s="213"/>
      <c r="I2750" s="212" t="s">
        <v>15829</v>
      </c>
      <c r="J2750" s="212" t="s">
        <v>7228</v>
      </c>
      <c r="K2750" s="212" t="s">
        <v>37</v>
      </c>
      <c r="L2750" s="215" t="str">
        <f>VLOOKUP($K2750,[1]TONG_SL!$A$1:$D$65536,2,0)</f>
        <v>Chả cốm 300g</v>
      </c>
      <c r="M2750" s="247"/>
      <c r="N2750" s="215" t="str">
        <f t="shared" si="299"/>
        <v>K-C6</v>
      </c>
      <c r="O2750" s="222"/>
      <c r="P2750" s="222"/>
      <c r="Q2750" s="215" t="str">
        <f>VLOOKUP(K2750,TONG_SL!$A:$D,3,0)</f>
        <v>Túi</v>
      </c>
      <c r="R2750" s="224">
        <v>5</v>
      </c>
      <c r="S2750" s="290"/>
      <c r="T2750" s="290">
        <f>VLOOKUP(VLOOKUP(G2750,Ma_KH!$A:$R,18,0)&amp;K2750,Gia_MB!$A:$F,6,0)</f>
        <v>74250</v>
      </c>
      <c r="U2750" s="291">
        <f t="shared" si="295"/>
        <v>371250</v>
      </c>
      <c r="V2750" s="290"/>
      <c r="W2750" s="292">
        <f t="shared" si="296"/>
        <v>0</v>
      </c>
      <c r="X2750" s="293" t="str">
        <f t="shared" si="297"/>
        <v>8</v>
      </c>
      <c r="Y2750" s="290"/>
      <c r="Z2750" s="291">
        <f t="shared" si="298"/>
        <v>29700</v>
      </c>
      <c r="AA2750" s="294">
        <f>VLOOKUP(G2750,Ma_KH!$A:$R,14,0)</f>
        <v>60</v>
      </c>
    </row>
    <row r="2751" spans="1:27" x14ac:dyDescent="0.25">
      <c r="A2751" s="280">
        <v>46042</v>
      </c>
      <c r="B2751" s="281">
        <v>4183330325</v>
      </c>
      <c r="C2751" s="328" t="s">
        <v>15180</v>
      </c>
      <c r="D2751" s="280">
        <v>46057</v>
      </c>
      <c r="E2751" s="219"/>
      <c r="F2751" s="218"/>
      <c r="G2751" s="268" t="s">
        <v>12354</v>
      </c>
      <c r="H2751" s="219"/>
      <c r="I2751" s="217" t="s">
        <v>15829</v>
      </c>
      <c r="J2751" s="217" t="s">
        <v>7228</v>
      </c>
      <c r="K2751" s="217" t="s">
        <v>27</v>
      </c>
      <c r="L2751" s="215" t="str">
        <f>VLOOKUP($K2751,[1]TONG_SL!$A$1:$D$65536,2,0)</f>
        <v>Chân giò heo muối 300g</v>
      </c>
      <c r="M2751" s="247"/>
      <c r="N2751" s="215" t="str">
        <f t="shared" si="299"/>
        <v>K-C6</v>
      </c>
      <c r="O2751" s="222"/>
      <c r="P2751" s="222"/>
      <c r="Q2751" s="215" t="str">
        <f>VLOOKUP(K2751,TONG_SL!$A:$D,3,0)</f>
        <v>Túi</v>
      </c>
      <c r="R2751" s="224">
        <v>5</v>
      </c>
      <c r="S2751" s="290"/>
      <c r="T2751" s="290">
        <f>VLOOKUP(VLOOKUP(G2751,Ma_KH!$A:$R,18,0)&amp;K2751,Gia_MB!$A:$F,6,0)</f>
        <v>73431</v>
      </c>
      <c r="U2751" s="291">
        <f t="shared" ref="U2751:U2783" si="300">T2751*R2751</f>
        <v>367155</v>
      </c>
      <c r="V2751" s="290"/>
      <c r="W2751" s="292">
        <f t="shared" ref="W2751:W2783" si="301">U2751*V2751</f>
        <v>0</v>
      </c>
      <c r="X2751" s="293" t="str">
        <f t="shared" ref="X2751:X2783" si="302">IF(B2751&lt;&gt;"","8","0")</f>
        <v>8</v>
      </c>
      <c r="Y2751" s="290"/>
      <c r="Z2751" s="291">
        <f t="shared" ref="Z2751:Z2783" si="303">U2751*X2751%</f>
        <v>29372.400000000001</v>
      </c>
      <c r="AA2751" s="294">
        <f>VLOOKUP(G2751,Ma_KH!$A:$R,14,0)</f>
        <v>60</v>
      </c>
    </row>
    <row r="2752" spans="1:27" x14ac:dyDescent="0.25">
      <c r="A2752" s="277">
        <v>46051</v>
      </c>
      <c r="B2752" s="278">
        <v>4183953331</v>
      </c>
      <c r="C2752" s="328" t="s">
        <v>15180</v>
      </c>
      <c r="D2752" s="280">
        <v>46057</v>
      </c>
      <c r="E2752" s="213"/>
      <c r="F2752" s="214"/>
      <c r="G2752" s="255" t="s">
        <v>14938</v>
      </c>
      <c r="H2752" s="213"/>
      <c r="I2752" s="212">
        <v>4183953331</v>
      </c>
      <c r="J2752" s="212" t="s">
        <v>1786</v>
      </c>
      <c r="K2752" s="212" t="s">
        <v>44</v>
      </c>
      <c r="L2752" s="215" t="str">
        <f>VLOOKUP($K2752,[1]TONG_SL!$A$1:$D$65536,2,0)</f>
        <v>Giò lụa cây 250g</v>
      </c>
      <c r="M2752" s="247"/>
      <c r="N2752" s="215" t="str">
        <f t="shared" si="299"/>
        <v>K-C6</v>
      </c>
      <c r="O2752" s="222"/>
      <c r="P2752" s="222"/>
      <c r="Q2752" s="215" t="str">
        <f>VLOOKUP(K2752,TONG_SL!$A:$D,3,0)</f>
        <v>Túi</v>
      </c>
      <c r="R2752" s="224">
        <v>5</v>
      </c>
      <c r="S2752" s="290"/>
      <c r="T2752" s="290">
        <f>VLOOKUP(VLOOKUP(G2752,Ma_KH!$A:$R,18,0)&amp;K2752,Gia_MB!$A:$F,6,0)</f>
        <v>49500</v>
      </c>
      <c r="U2752" s="291">
        <f t="shared" si="300"/>
        <v>247500</v>
      </c>
      <c r="V2752" s="290"/>
      <c r="W2752" s="292">
        <f t="shared" si="301"/>
        <v>0</v>
      </c>
      <c r="X2752" s="293" t="str">
        <f t="shared" si="302"/>
        <v>8</v>
      </c>
      <c r="Y2752" s="290"/>
      <c r="Z2752" s="291">
        <f t="shared" si="303"/>
        <v>19800</v>
      </c>
      <c r="AA2752" s="294">
        <f>VLOOKUP(G2752,Ma_KH!$A:$R,14,0)</f>
        <v>60</v>
      </c>
    </row>
    <row r="2753" spans="1:27" x14ac:dyDescent="0.25">
      <c r="A2753" s="277">
        <v>46051</v>
      </c>
      <c r="B2753" s="278">
        <v>4183953331</v>
      </c>
      <c r="C2753" s="328" t="s">
        <v>15180</v>
      </c>
      <c r="D2753" s="280">
        <v>46057</v>
      </c>
      <c r="E2753" s="213"/>
      <c r="F2753" s="214"/>
      <c r="G2753" s="255" t="s">
        <v>14938</v>
      </c>
      <c r="H2753" s="213"/>
      <c r="I2753" s="212">
        <v>4183953331</v>
      </c>
      <c r="J2753" s="212" t="s">
        <v>1786</v>
      </c>
      <c r="K2753" s="212" t="s">
        <v>46</v>
      </c>
      <c r="L2753" s="215" t="str">
        <f>VLOOKUP($K2753,[1]TONG_SL!$A$1:$D$65536,2,0)</f>
        <v>Giò sụn gà 250g</v>
      </c>
      <c r="M2753" s="247"/>
      <c r="N2753" s="215" t="str">
        <f t="shared" si="299"/>
        <v>K-C6</v>
      </c>
      <c r="O2753" s="222"/>
      <c r="P2753" s="222"/>
      <c r="Q2753" s="215" t="str">
        <f>VLOOKUP(K2753,TONG_SL!$A:$D,3,0)</f>
        <v>Túi</v>
      </c>
      <c r="R2753" s="224">
        <v>5</v>
      </c>
      <c r="S2753" s="290"/>
      <c r="T2753" s="290">
        <f>VLOOKUP(VLOOKUP(G2753,Ma_KH!$A:$R,18,0)&amp;K2753,Gia_MB!$A:$F,6,0)</f>
        <v>50400</v>
      </c>
      <c r="U2753" s="291">
        <f t="shared" si="300"/>
        <v>252000</v>
      </c>
      <c r="V2753" s="290"/>
      <c r="W2753" s="292">
        <f t="shared" si="301"/>
        <v>0</v>
      </c>
      <c r="X2753" s="293" t="str">
        <f t="shared" si="302"/>
        <v>8</v>
      </c>
      <c r="Y2753" s="290"/>
      <c r="Z2753" s="291">
        <f t="shared" si="303"/>
        <v>20160</v>
      </c>
      <c r="AA2753" s="294">
        <f>VLOOKUP(G2753,Ma_KH!$A:$R,14,0)</f>
        <v>60</v>
      </c>
    </row>
    <row r="2754" spans="1:27" x14ac:dyDescent="0.25">
      <c r="A2754" s="277">
        <v>46051</v>
      </c>
      <c r="B2754" s="278">
        <v>4183953331</v>
      </c>
      <c r="C2754" s="328" t="s">
        <v>15180</v>
      </c>
      <c r="D2754" s="280">
        <v>46057</v>
      </c>
      <c r="E2754" s="213"/>
      <c r="F2754" s="214"/>
      <c r="G2754" s="255" t="s">
        <v>14938</v>
      </c>
      <c r="H2754" s="213"/>
      <c r="I2754" s="212">
        <v>4183953331</v>
      </c>
      <c r="J2754" s="212" t="s">
        <v>1786</v>
      </c>
      <c r="K2754" s="212" t="s">
        <v>48</v>
      </c>
      <c r="L2754" s="215" t="str">
        <f>VLOOKUP($K2754,[1]TONG_SL!$A$1:$D$65536,2,0)</f>
        <v>Mọc Nấm Hương 250g</v>
      </c>
      <c r="M2754" s="247"/>
      <c r="N2754" s="215" t="str">
        <f t="shared" si="299"/>
        <v>K-C6</v>
      </c>
      <c r="O2754" s="222"/>
      <c r="P2754" s="222"/>
      <c r="Q2754" s="215" t="str">
        <f>VLOOKUP(K2754,TONG_SL!$A:$D,3,0)</f>
        <v>Túi</v>
      </c>
      <c r="R2754" s="224">
        <v>5</v>
      </c>
      <c r="S2754" s="290"/>
      <c r="T2754" s="290">
        <f>VLOOKUP(VLOOKUP(G2754,Ma_KH!$A:$R,18,0)&amp;K2754,Gia_MB!$A:$F,6,0)</f>
        <v>46000</v>
      </c>
      <c r="U2754" s="291">
        <f t="shared" si="300"/>
        <v>230000</v>
      </c>
      <c r="V2754" s="290"/>
      <c r="W2754" s="292">
        <f t="shared" si="301"/>
        <v>0</v>
      </c>
      <c r="X2754" s="293" t="str">
        <f t="shared" si="302"/>
        <v>8</v>
      </c>
      <c r="Y2754" s="290"/>
      <c r="Z2754" s="291">
        <f t="shared" si="303"/>
        <v>18400</v>
      </c>
      <c r="AA2754" s="294">
        <f>VLOOKUP(G2754,Ma_KH!$A:$R,14,0)</f>
        <v>60</v>
      </c>
    </row>
    <row r="2755" spans="1:27" x14ac:dyDescent="0.25">
      <c r="A2755" s="277">
        <v>46051</v>
      </c>
      <c r="B2755" s="278">
        <v>4183953331</v>
      </c>
      <c r="C2755" s="328" t="s">
        <v>15180</v>
      </c>
      <c r="D2755" s="280">
        <v>46057</v>
      </c>
      <c r="E2755" s="213"/>
      <c r="F2755" s="214"/>
      <c r="G2755" s="255" t="s">
        <v>14938</v>
      </c>
      <c r="H2755" s="213"/>
      <c r="I2755" s="212">
        <v>4183953331</v>
      </c>
      <c r="J2755" s="212" t="s">
        <v>1786</v>
      </c>
      <c r="K2755" s="212" t="s">
        <v>27</v>
      </c>
      <c r="L2755" s="215" t="str">
        <f>VLOOKUP($K2755,[1]TONG_SL!$A$1:$D$65536,2,0)</f>
        <v>Chân giò heo muối 300g</v>
      </c>
      <c r="M2755" s="247"/>
      <c r="N2755" s="215" t="str">
        <f t="shared" si="299"/>
        <v>K-C6</v>
      </c>
      <c r="O2755" s="222"/>
      <c r="P2755" s="222"/>
      <c r="Q2755" s="215" t="str">
        <f>VLOOKUP(K2755,TONG_SL!$A:$D,3,0)</f>
        <v>Túi</v>
      </c>
      <c r="R2755" s="224">
        <v>50</v>
      </c>
      <c r="S2755" s="290"/>
      <c r="T2755" s="290">
        <f>VLOOKUP(VLOOKUP(G2755,Ma_KH!$A:$R,18,0)&amp;K2755,Gia_MB!$A:$F,6,0)</f>
        <v>73431</v>
      </c>
      <c r="U2755" s="291">
        <f t="shared" si="300"/>
        <v>3671550</v>
      </c>
      <c r="V2755" s="290"/>
      <c r="W2755" s="292">
        <f t="shared" si="301"/>
        <v>0</v>
      </c>
      <c r="X2755" s="293" t="str">
        <f t="shared" si="302"/>
        <v>8</v>
      </c>
      <c r="Y2755" s="290"/>
      <c r="Z2755" s="291">
        <f t="shared" si="303"/>
        <v>293724</v>
      </c>
      <c r="AA2755" s="294">
        <f>VLOOKUP(G2755,Ma_KH!$A:$R,14,0)</f>
        <v>60</v>
      </c>
    </row>
    <row r="2756" spans="1:27" x14ac:dyDescent="0.25">
      <c r="A2756" s="277">
        <v>46051</v>
      </c>
      <c r="B2756" s="278">
        <v>4183953331</v>
      </c>
      <c r="C2756" s="328" t="s">
        <v>15180</v>
      </c>
      <c r="D2756" s="280">
        <v>46057</v>
      </c>
      <c r="E2756" s="213"/>
      <c r="F2756" s="214"/>
      <c r="G2756" s="255" t="s">
        <v>14938</v>
      </c>
      <c r="H2756" s="213"/>
      <c r="I2756" s="212">
        <v>4183953331</v>
      </c>
      <c r="J2756" s="212" t="s">
        <v>1786</v>
      </c>
      <c r="K2756" s="212" t="s">
        <v>30</v>
      </c>
      <c r="L2756" s="215" t="str">
        <f>VLOOKUP($K2756,[1]TONG_SL!$A$1:$D$65536,2,0)</f>
        <v>Gà muối 500g</v>
      </c>
      <c r="M2756" s="247"/>
      <c r="N2756" s="215" t="str">
        <f t="shared" si="299"/>
        <v>K-C6</v>
      </c>
      <c r="O2756" s="222"/>
      <c r="P2756" s="222"/>
      <c r="Q2756" s="215" t="str">
        <f>VLOOKUP(K2756,TONG_SL!$A:$D,3,0)</f>
        <v>Túi</v>
      </c>
      <c r="R2756" s="224">
        <v>9</v>
      </c>
      <c r="S2756" s="290"/>
      <c r="T2756" s="290">
        <f>VLOOKUP(VLOOKUP(G2756,Ma_KH!$A:$R,18,0)&amp;K2756,Gia_MB!$A:$F,6,0)</f>
        <v>116611</v>
      </c>
      <c r="U2756" s="291">
        <f t="shared" si="300"/>
        <v>1049499</v>
      </c>
      <c r="V2756" s="290"/>
      <c r="W2756" s="292">
        <f t="shared" si="301"/>
        <v>0</v>
      </c>
      <c r="X2756" s="293" t="str">
        <f t="shared" si="302"/>
        <v>8</v>
      </c>
      <c r="Y2756" s="290"/>
      <c r="Z2756" s="291">
        <f t="shared" si="303"/>
        <v>83959.92</v>
      </c>
      <c r="AA2756" s="294">
        <f>VLOOKUP(G2756,Ma_KH!$A:$R,14,0)</f>
        <v>60</v>
      </c>
    </row>
    <row r="2757" spans="1:27" x14ac:dyDescent="0.25">
      <c r="A2757" s="277">
        <v>46055</v>
      </c>
      <c r="B2757" s="278">
        <v>4184046804</v>
      </c>
      <c r="C2757" s="328" t="s">
        <v>15180</v>
      </c>
      <c r="D2757" s="280">
        <v>46057</v>
      </c>
      <c r="E2757" s="213"/>
      <c r="F2757" s="214"/>
      <c r="G2757" s="255" t="s">
        <v>14938</v>
      </c>
      <c r="H2757" s="213"/>
      <c r="I2757" s="212">
        <v>4184046804</v>
      </c>
      <c r="J2757" s="212" t="s">
        <v>1786</v>
      </c>
      <c r="K2757" s="212" t="s">
        <v>27</v>
      </c>
      <c r="L2757" s="215" t="str">
        <f>VLOOKUP($K2757,[1]TONG_SL!$A$1:$D$65536,2,0)</f>
        <v>Chân giò heo muối 300g</v>
      </c>
      <c r="M2757" s="247"/>
      <c r="N2757" s="215" t="str">
        <f t="shared" si="299"/>
        <v>K-C6</v>
      </c>
      <c r="O2757" s="222"/>
      <c r="P2757" s="222"/>
      <c r="Q2757" s="215" t="str">
        <f>VLOOKUP(K2757,TONG_SL!$A:$D,3,0)</f>
        <v>Túi</v>
      </c>
      <c r="R2757" s="224">
        <v>20</v>
      </c>
      <c r="S2757" s="290"/>
      <c r="T2757" s="290">
        <f>VLOOKUP(VLOOKUP(G2757,Ma_KH!$A:$R,18,0)&amp;K2757,Gia_MB!$A:$F,6,0)</f>
        <v>73431</v>
      </c>
      <c r="U2757" s="291">
        <f t="shared" si="300"/>
        <v>1468620</v>
      </c>
      <c r="V2757" s="290"/>
      <c r="W2757" s="292">
        <f t="shared" si="301"/>
        <v>0</v>
      </c>
      <c r="X2757" s="293" t="str">
        <f t="shared" si="302"/>
        <v>8</v>
      </c>
      <c r="Y2757" s="290"/>
      <c r="Z2757" s="291">
        <f t="shared" si="303"/>
        <v>117489.60000000001</v>
      </c>
      <c r="AA2757" s="294">
        <f>VLOOKUP(G2757,Ma_KH!$A:$R,14,0)</f>
        <v>60</v>
      </c>
    </row>
    <row r="2758" spans="1:27" x14ac:dyDescent="0.25">
      <c r="A2758" s="277">
        <v>46055</v>
      </c>
      <c r="B2758" s="278">
        <v>4184046804</v>
      </c>
      <c r="C2758" s="328" t="s">
        <v>15180</v>
      </c>
      <c r="D2758" s="280">
        <v>46057</v>
      </c>
      <c r="E2758" s="213"/>
      <c r="F2758" s="214"/>
      <c r="G2758" s="255" t="s">
        <v>14938</v>
      </c>
      <c r="H2758" s="213"/>
      <c r="I2758" s="212">
        <v>4184046804</v>
      </c>
      <c r="J2758" s="212" t="s">
        <v>1786</v>
      </c>
      <c r="K2758" s="212" t="s">
        <v>30</v>
      </c>
      <c r="L2758" s="215" t="str">
        <f>VLOOKUP($K2758,[1]TONG_SL!$A$1:$D$65536,2,0)</f>
        <v>Gà muối 500g</v>
      </c>
      <c r="M2758" s="247"/>
      <c r="N2758" s="215" t="str">
        <f t="shared" si="299"/>
        <v>K-C6</v>
      </c>
      <c r="O2758" s="222"/>
      <c r="P2758" s="222"/>
      <c r="Q2758" s="215" t="str">
        <f>VLOOKUP(K2758,TONG_SL!$A:$D,3,0)</f>
        <v>Túi</v>
      </c>
      <c r="R2758" s="224">
        <v>50</v>
      </c>
      <c r="S2758" s="290"/>
      <c r="T2758" s="290">
        <f>VLOOKUP(VLOOKUP(G2758,Ma_KH!$A:$R,18,0)&amp;K2758,Gia_MB!$A:$F,6,0)</f>
        <v>116611</v>
      </c>
      <c r="U2758" s="291">
        <f t="shared" si="300"/>
        <v>5830550</v>
      </c>
      <c r="V2758" s="290"/>
      <c r="W2758" s="292">
        <f t="shared" si="301"/>
        <v>0</v>
      </c>
      <c r="X2758" s="293" t="str">
        <f t="shared" si="302"/>
        <v>8</v>
      </c>
      <c r="Y2758" s="290"/>
      <c r="Z2758" s="291">
        <f t="shared" si="303"/>
        <v>466444</v>
      </c>
      <c r="AA2758" s="294">
        <f>VLOOKUP(G2758,Ma_KH!$A:$R,14,0)</f>
        <v>60</v>
      </c>
    </row>
    <row r="2759" spans="1:27" x14ac:dyDescent="0.25">
      <c r="A2759" s="277">
        <v>46049</v>
      </c>
      <c r="B2759" s="278">
        <v>4183832093</v>
      </c>
      <c r="C2759" s="328" t="s">
        <v>15180</v>
      </c>
      <c r="D2759" s="280">
        <v>46057</v>
      </c>
      <c r="E2759" s="213"/>
      <c r="F2759" s="214"/>
      <c r="G2759" s="255" t="s">
        <v>14279</v>
      </c>
      <c r="H2759" s="213"/>
      <c r="I2759" s="212">
        <v>4183832093</v>
      </c>
      <c r="J2759" s="212" t="s">
        <v>70</v>
      </c>
      <c r="K2759" s="212" t="s">
        <v>30</v>
      </c>
      <c r="L2759" s="215" t="str">
        <f>VLOOKUP($K2759,[1]TONG_SL!$A$1:$D$65536,2,0)</f>
        <v>Gà muối 500g</v>
      </c>
      <c r="M2759" s="247"/>
      <c r="N2759" s="215" t="str">
        <f t="shared" si="299"/>
        <v>K-C6</v>
      </c>
      <c r="O2759" s="222"/>
      <c r="P2759" s="222"/>
      <c r="Q2759" s="215" t="str">
        <f>VLOOKUP(K2759,TONG_SL!$A:$D,3,0)</f>
        <v>Túi</v>
      </c>
      <c r="R2759" s="224">
        <v>10</v>
      </c>
      <c r="S2759" s="290"/>
      <c r="T2759" s="290">
        <f>VLOOKUP(VLOOKUP(G2759,Ma_KH!$A:$R,18,0)&amp;K2759,Gia_MB!$A:$F,6,0)</f>
        <v>116611</v>
      </c>
      <c r="U2759" s="291">
        <f t="shared" si="300"/>
        <v>1166110</v>
      </c>
      <c r="V2759" s="290"/>
      <c r="W2759" s="292">
        <f t="shared" si="301"/>
        <v>0</v>
      </c>
      <c r="X2759" s="293" t="str">
        <f t="shared" si="302"/>
        <v>8</v>
      </c>
      <c r="Y2759" s="290"/>
      <c r="Z2759" s="291">
        <f t="shared" si="303"/>
        <v>93288.8</v>
      </c>
      <c r="AA2759" s="294">
        <f>VLOOKUP(G2759,Ma_KH!$A:$R,14,0)</f>
        <v>60</v>
      </c>
    </row>
    <row r="2760" spans="1:27" x14ac:dyDescent="0.25">
      <c r="A2760" s="277">
        <v>46049</v>
      </c>
      <c r="B2760" s="278">
        <v>4183832093</v>
      </c>
      <c r="C2760" s="328" t="s">
        <v>15180</v>
      </c>
      <c r="D2760" s="280">
        <v>46057</v>
      </c>
      <c r="E2760" s="213"/>
      <c r="F2760" s="214"/>
      <c r="G2760" s="255" t="s">
        <v>14279</v>
      </c>
      <c r="H2760" s="213"/>
      <c r="I2760" s="212">
        <v>4183832093</v>
      </c>
      <c r="J2760" s="212" t="s">
        <v>70</v>
      </c>
      <c r="K2760" s="212" t="s">
        <v>27</v>
      </c>
      <c r="L2760" s="215" t="str">
        <f>VLOOKUP($K2760,[1]TONG_SL!$A$1:$D$65536,2,0)</f>
        <v>Chân giò heo muối 300g</v>
      </c>
      <c r="M2760" s="247"/>
      <c r="N2760" s="215" t="str">
        <f t="shared" si="299"/>
        <v>K-C6</v>
      </c>
      <c r="O2760" s="222"/>
      <c r="P2760" s="222"/>
      <c r="Q2760" s="215" t="str">
        <f>VLOOKUP(K2760,TONG_SL!$A:$D,3,0)</f>
        <v>Túi</v>
      </c>
      <c r="R2760" s="224">
        <v>3</v>
      </c>
      <c r="S2760" s="290"/>
      <c r="T2760" s="290">
        <f>VLOOKUP(VLOOKUP(G2760,Ma_KH!$A:$R,18,0)&amp;K2760,Gia_MB!$A:$F,6,0)</f>
        <v>73431</v>
      </c>
      <c r="U2760" s="291">
        <f t="shared" si="300"/>
        <v>220293</v>
      </c>
      <c r="V2760" s="290"/>
      <c r="W2760" s="292">
        <f t="shared" si="301"/>
        <v>0</v>
      </c>
      <c r="X2760" s="293" t="str">
        <f t="shared" si="302"/>
        <v>8</v>
      </c>
      <c r="Y2760" s="290"/>
      <c r="Z2760" s="291">
        <f t="shared" si="303"/>
        <v>17623.439999999999</v>
      </c>
      <c r="AA2760" s="294">
        <f>VLOOKUP(G2760,Ma_KH!$A:$R,14,0)</f>
        <v>60</v>
      </c>
    </row>
    <row r="2761" spans="1:27" x14ac:dyDescent="0.25">
      <c r="A2761" s="277">
        <v>46049</v>
      </c>
      <c r="B2761" s="278">
        <v>4183832346</v>
      </c>
      <c r="C2761" s="328" t="s">
        <v>15180</v>
      </c>
      <c r="D2761" s="280">
        <v>46057</v>
      </c>
      <c r="E2761" s="213"/>
      <c r="F2761" s="214"/>
      <c r="G2761" s="255" t="s">
        <v>14289</v>
      </c>
      <c r="H2761" s="213"/>
      <c r="I2761" s="212">
        <v>4183832346</v>
      </c>
      <c r="J2761" s="212" t="s">
        <v>70</v>
      </c>
      <c r="K2761" s="212" t="s">
        <v>27</v>
      </c>
      <c r="L2761" s="215" t="str">
        <f>VLOOKUP($K2761,[1]TONG_SL!$A$1:$D$65536,2,0)</f>
        <v>Chân giò heo muối 300g</v>
      </c>
      <c r="M2761" s="247"/>
      <c r="N2761" s="215" t="str">
        <f t="shared" si="299"/>
        <v>K-C6</v>
      </c>
      <c r="O2761" s="222"/>
      <c r="P2761" s="222"/>
      <c r="Q2761" s="215" t="str">
        <f>VLOOKUP(K2761,TONG_SL!$A:$D,3,0)</f>
        <v>Túi</v>
      </c>
      <c r="R2761" s="224">
        <v>3</v>
      </c>
      <c r="S2761" s="290"/>
      <c r="T2761" s="290">
        <f>VLOOKUP(VLOOKUP(G2761,Ma_KH!$A:$R,18,0)&amp;K2761,Gia_MB!$A:$F,6,0)</f>
        <v>73431</v>
      </c>
      <c r="U2761" s="291">
        <f t="shared" si="300"/>
        <v>220293</v>
      </c>
      <c r="V2761" s="290"/>
      <c r="W2761" s="292">
        <f t="shared" si="301"/>
        <v>0</v>
      </c>
      <c r="X2761" s="293" t="str">
        <f t="shared" si="302"/>
        <v>8</v>
      </c>
      <c r="Y2761" s="290"/>
      <c r="Z2761" s="291">
        <f t="shared" si="303"/>
        <v>17623.439999999999</v>
      </c>
      <c r="AA2761" s="294">
        <f>VLOOKUP(G2761,Ma_KH!$A:$R,14,0)</f>
        <v>60</v>
      </c>
    </row>
    <row r="2762" spans="1:27" x14ac:dyDescent="0.25">
      <c r="A2762" s="277">
        <v>46049</v>
      </c>
      <c r="B2762" s="278">
        <v>4183832346</v>
      </c>
      <c r="C2762" s="328" t="s">
        <v>15180</v>
      </c>
      <c r="D2762" s="280">
        <v>46057</v>
      </c>
      <c r="E2762" s="213"/>
      <c r="F2762" s="214"/>
      <c r="G2762" s="255" t="s">
        <v>14289</v>
      </c>
      <c r="H2762" s="213"/>
      <c r="I2762" s="212">
        <v>4183832346</v>
      </c>
      <c r="J2762" s="212" t="s">
        <v>70</v>
      </c>
      <c r="K2762" s="212" t="s">
        <v>30</v>
      </c>
      <c r="L2762" s="215" t="str">
        <f>VLOOKUP($K2762,[1]TONG_SL!$A$1:$D$65536,2,0)</f>
        <v>Gà muối 500g</v>
      </c>
      <c r="M2762" s="247"/>
      <c r="N2762" s="215" t="str">
        <f t="shared" si="299"/>
        <v>K-C6</v>
      </c>
      <c r="O2762" s="222"/>
      <c r="P2762" s="222"/>
      <c r="Q2762" s="215" t="str">
        <f>VLOOKUP(K2762,TONG_SL!$A:$D,3,0)</f>
        <v>Túi</v>
      </c>
      <c r="R2762" s="224">
        <v>10</v>
      </c>
      <c r="S2762" s="290"/>
      <c r="T2762" s="290">
        <f>VLOOKUP(VLOOKUP(G2762,Ma_KH!$A:$R,18,0)&amp;K2762,Gia_MB!$A:$F,6,0)</f>
        <v>116611</v>
      </c>
      <c r="U2762" s="291">
        <f t="shared" si="300"/>
        <v>1166110</v>
      </c>
      <c r="V2762" s="290"/>
      <c r="W2762" s="292">
        <f t="shared" si="301"/>
        <v>0</v>
      </c>
      <c r="X2762" s="293" t="str">
        <f t="shared" si="302"/>
        <v>8</v>
      </c>
      <c r="Y2762" s="290"/>
      <c r="Z2762" s="291">
        <f t="shared" si="303"/>
        <v>93288.8</v>
      </c>
      <c r="AA2762" s="294">
        <f>VLOOKUP(G2762,Ma_KH!$A:$R,14,0)</f>
        <v>60</v>
      </c>
    </row>
    <row r="2763" spans="1:27" x14ac:dyDescent="0.25">
      <c r="A2763" s="277">
        <v>46049</v>
      </c>
      <c r="B2763" s="278">
        <v>4183833233</v>
      </c>
      <c r="C2763" s="328" t="s">
        <v>15180</v>
      </c>
      <c r="D2763" s="280">
        <v>46057</v>
      </c>
      <c r="E2763" s="213"/>
      <c r="F2763" s="214"/>
      <c r="G2763" s="255" t="s">
        <v>14347</v>
      </c>
      <c r="H2763" s="213"/>
      <c r="I2763" s="212">
        <v>4183833233</v>
      </c>
      <c r="J2763" s="212" t="s">
        <v>70</v>
      </c>
      <c r="K2763" s="212" t="s">
        <v>30</v>
      </c>
      <c r="L2763" s="215" t="str">
        <f>VLOOKUP($K2763,[1]TONG_SL!$A$1:$D$65536,2,0)</f>
        <v>Gà muối 500g</v>
      </c>
      <c r="M2763" s="247"/>
      <c r="N2763" s="215" t="str">
        <f t="shared" si="299"/>
        <v>K-C6</v>
      </c>
      <c r="O2763" s="222"/>
      <c r="P2763" s="222"/>
      <c r="Q2763" s="215" t="str">
        <f>VLOOKUP(K2763,TONG_SL!$A:$D,3,0)</f>
        <v>Túi</v>
      </c>
      <c r="R2763" s="224">
        <v>7</v>
      </c>
      <c r="S2763" s="290"/>
      <c r="T2763" s="290">
        <f>VLOOKUP(VLOOKUP(G2763,Ma_KH!$A:$R,18,0)&amp;K2763,Gia_MB!$A:$F,6,0)</f>
        <v>116611</v>
      </c>
      <c r="U2763" s="291">
        <f t="shared" si="300"/>
        <v>816277</v>
      </c>
      <c r="V2763" s="290"/>
      <c r="W2763" s="292">
        <f t="shared" si="301"/>
        <v>0</v>
      </c>
      <c r="X2763" s="293" t="str">
        <f t="shared" si="302"/>
        <v>8</v>
      </c>
      <c r="Y2763" s="290"/>
      <c r="Z2763" s="291">
        <f t="shared" si="303"/>
        <v>65302.16</v>
      </c>
      <c r="AA2763" s="294">
        <f>VLOOKUP(G2763,Ma_KH!$A:$R,14,0)</f>
        <v>60</v>
      </c>
    </row>
    <row r="2764" spans="1:27" x14ac:dyDescent="0.25">
      <c r="A2764" s="277">
        <v>46049</v>
      </c>
      <c r="B2764" s="278">
        <v>4183833233</v>
      </c>
      <c r="C2764" s="328" t="s">
        <v>15180</v>
      </c>
      <c r="D2764" s="280">
        <v>46057</v>
      </c>
      <c r="E2764" s="213"/>
      <c r="F2764" s="214"/>
      <c r="G2764" s="255" t="s">
        <v>14347</v>
      </c>
      <c r="H2764" s="213"/>
      <c r="I2764" s="212">
        <v>4183833233</v>
      </c>
      <c r="J2764" s="212" t="s">
        <v>70</v>
      </c>
      <c r="K2764" s="212" t="s">
        <v>27</v>
      </c>
      <c r="L2764" s="215" t="str">
        <f>VLOOKUP($K2764,[1]TONG_SL!$A$1:$D$65536,2,0)</f>
        <v>Chân giò heo muối 300g</v>
      </c>
      <c r="M2764" s="247"/>
      <c r="N2764" s="215" t="str">
        <f t="shared" si="299"/>
        <v>K-C6</v>
      </c>
      <c r="O2764" s="222"/>
      <c r="P2764" s="222"/>
      <c r="Q2764" s="215" t="str">
        <f>VLOOKUP(K2764,TONG_SL!$A:$D,3,0)</f>
        <v>Túi</v>
      </c>
      <c r="R2764" s="224">
        <v>3</v>
      </c>
      <c r="S2764" s="290"/>
      <c r="T2764" s="290">
        <f>VLOOKUP(VLOOKUP(G2764,Ma_KH!$A:$R,18,0)&amp;K2764,Gia_MB!$A:$F,6,0)</f>
        <v>73431</v>
      </c>
      <c r="U2764" s="291">
        <f t="shared" si="300"/>
        <v>220293</v>
      </c>
      <c r="V2764" s="290"/>
      <c r="W2764" s="292">
        <f t="shared" si="301"/>
        <v>0</v>
      </c>
      <c r="X2764" s="293" t="str">
        <f t="shared" si="302"/>
        <v>8</v>
      </c>
      <c r="Y2764" s="290"/>
      <c r="Z2764" s="291">
        <f t="shared" si="303"/>
        <v>17623.439999999999</v>
      </c>
      <c r="AA2764" s="294">
        <f>VLOOKUP(G2764,Ma_KH!$A:$R,14,0)</f>
        <v>60</v>
      </c>
    </row>
    <row r="2765" spans="1:27" x14ac:dyDescent="0.25">
      <c r="A2765" s="277">
        <v>46049</v>
      </c>
      <c r="B2765" s="278">
        <v>4183833231</v>
      </c>
      <c r="C2765" s="328" t="s">
        <v>15180</v>
      </c>
      <c r="D2765" s="280">
        <v>46057</v>
      </c>
      <c r="E2765" s="213"/>
      <c r="F2765" s="214"/>
      <c r="G2765" s="255" t="s">
        <v>14341</v>
      </c>
      <c r="H2765" s="213"/>
      <c r="I2765" s="212">
        <v>4183833231</v>
      </c>
      <c r="J2765" s="212" t="s">
        <v>70</v>
      </c>
      <c r="K2765" s="212" t="s">
        <v>27</v>
      </c>
      <c r="L2765" s="215" t="str">
        <f>VLOOKUP($K2765,[1]TONG_SL!$A$1:$D$65536,2,0)</f>
        <v>Chân giò heo muối 300g</v>
      </c>
      <c r="M2765" s="247"/>
      <c r="N2765" s="215" t="str">
        <f t="shared" si="299"/>
        <v>K-C6</v>
      </c>
      <c r="O2765" s="222"/>
      <c r="P2765" s="222"/>
      <c r="Q2765" s="215" t="str">
        <f>VLOOKUP(K2765,TONG_SL!$A:$D,3,0)</f>
        <v>Túi</v>
      </c>
      <c r="R2765" s="224">
        <v>3</v>
      </c>
      <c r="S2765" s="290"/>
      <c r="T2765" s="290">
        <f>VLOOKUP(VLOOKUP(G2765,Ma_KH!$A:$R,18,0)&amp;K2765,Gia_MB!$A:$F,6,0)</f>
        <v>73431</v>
      </c>
      <c r="U2765" s="291">
        <f t="shared" si="300"/>
        <v>220293</v>
      </c>
      <c r="V2765" s="290"/>
      <c r="W2765" s="292">
        <f t="shared" si="301"/>
        <v>0</v>
      </c>
      <c r="X2765" s="293" t="str">
        <f t="shared" si="302"/>
        <v>8</v>
      </c>
      <c r="Y2765" s="290"/>
      <c r="Z2765" s="291">
        <f t="shared" si="303"/>
        <v>17623.439999999999</v>
      </c>
      <c r="AA2765" s="294">
        <f>VLOOKUP(G2765,Ma_KH!$A:$R,14,0)</f>
        <v>60</v>
      </c>
    </row>
    <row r="2766" spans="1:27" x14ac:dyDescent="0.25">
      <c r="A2766" s="277">
        <v>46049</v>
      </c>
      <c r="B2766" s="278">
        <v>4183833231</v>
      </c>
      <c r="C2766" s="328" t="s">
        <v>15180</v>
      </c>
      <c r="D2766" s="280">
        <v>46057</v>
      </c>
      <c r="E2766" s="213"/>
      <c r="F2766" s="214"/>
      <c r="G2766" s="255" t="s">
        <v>14341</v>
      </c>
      <c r="H2766" s="213"/>
      <c r="I2766" s="212">
        <v>4183833231</v>
      </c>
      <c r="J2766" s="212" t="s">
        <v>70</v>
      </c>
      <c r="K2766" s="212" t="s">
        <v>30</v>
      </c>
      <c r="L2766" s="215" t="str">
        <f>VLOOKUP($K2766,[1]TONG_SL!$A$1:$D$65536,2,0)</f>
        <v>Gà muối 500g</v>
      </c>
      <c r="M2766" s="247"/>
      <c r="N2766" s="215" t="str">
        <f t="shared" si="299"/>
        <v>K-C6</v>
      </c>
      <c r="O2766" s="222"/>
      <c r="P2766" s="222"/>
      <c r="Q2766" s="215" t="str">
        <f>VLOOKUP(K2766,TONG_SL!$A:$D,3,0)</f>
        <v>Túi</v>
      </c>
      <c r="R2766" s="224">
        <v>7</v>
      </c>
      <c r="S2766" s="290"/>
      <c r="T2766" s="290">
        <f>VLOOKUP(VLOOKUP(G2766,Ma_KH!$A:$R,18,0)&amp;K2766,Gia_MB!$A:$F,6,0)</f>
        <v>116611</v>
      </c>
      <c r="U2766" s="291">
        <f t="shared" si="300"/>
        <v>816277</v>
      </c>
      <c r="V2766" s="290"/>
      <c r="W2766" s="292">
        <f t="shared" si="301"/>
        <v>0</v>
      </c>
      <c r="X2766" s="293" t="str">
        <f t="shared" si="302"/>
        <v>8</v>
      </c>
      <c r="Y2766" s="290"/>
      <c r="Z2766" s="291">
        <f t="shared" si="303"/>
        <v>65302.16</v>
      </c>
      <c r="AA2766" s="294">
        <f>VLOOKUP(G2766,Ma_KH!$A:$R,14,0)</f>
        <v>60</v>
      </c>
    </row>
    <row r="2767" spans="1:27" x14ac:dyDescent="0.25">
      <c r="A2767" s="277">
        <v>46049</v>
      </c>
      <c r="B2767" s="278">
        <v>4183832829</v>
      </c>
      <c r="C2767" s="328" t="s">
        <v>15180</v>
      </c>
      <c r="D2767" s="280">
        <v>46057</v>
      </c>
      <c r="E2767" s="213"/>
      <c r="F2767" s="214"/>
      <c r="G2767" s="255" t="s">
        <v>14342</v>
      </c>
      <c r="H2767" s="213"/>
      <c r="I2767" s="212">
        <v>4183832829</v>
      </c>
      <c r="J2767" s="212" t="s">
        <v>70</v>
      </c>
      <c r="K2767" s="212" t="s">
        <v>27</v>
      </c>
      <c r="L2767" s="215" t="str">
        <f>VLOOKUP($K2767,[1]TONG_SL!$A$1:$D$65536,2,0)</f>
        <v>Chân giò heo muối 300g</v>
      </c>
      <c r="M2767" s="247"/>
      <c r="N2767" s="215" t="str">
        <f t="shared" si="299"/>
        <v>K-C6</v>
      </c>
      <c r="O2767" s="222"/>
      <c r="P2767" s="222"/>
      <c r="Q2767" s="215" t="str">
        <f>VLOOKUP(K2767,TONG_SL!$A:$D,3,0)</f>
        <v>Túi</v>
      </c>
      <c r="R2767" s="224">
        <v>2</v>
      </c>
      <c r="S2767" s="290"/>
      <c r="T2767" s="290">
        <f>VLOOKUP(VLOOKUP(G2767,Ma_KH!$A:$R,18,0)&amp;K2767,Gia_MB!$A:$F,6,0)</f>
        <v>73431</v>
      </c>
      <c r="U2767" s="291">
        <f t="shared" si="300"/>
        <v>146862</v>
      </c>
      <c r="V2767" s="290"/>
      <c r="W2767" s="292">
        <f t="shared" si="301"/>
        <v>0</v>
      </c>
      <c r="X2767" s="293" t="str">
        <f t="shared" si="302"/>
        <v>8</v>
      </c>
      <c r="Y2767" s="290"/>
      <c r="Z2767" s="291">
        <f t="shared" si="303"/>
        <v>11748.960000000001</v>
      </c>
      <c r="AA2767" s="294">
        <f>VLOOKUP(G2767,Ma_KH!$A:$R,14,0)</f>
        <v>60</v>
      </c>
    </row>
    <row r="2768" spans="1:27" x14ac:dyDescent="0.25">
      <c r="A2768" s="277">
        <v>46049</v>
      </c>
      <c r="B2768" s="278">
        <v>4183832829</v>
      </c>
      <c r="C2768" s="328" t="s">
        <v>15180</v>
      </c>
      <c r="D2768" s="280">
        <v>46057</v>
      </c>
      <c r="E2768" s="213"/>
      <c r="F2768" s="214"/>
      <c r="G2768" s="255" t="s">
        <v>14342</v>
      </c>
      <c r="H2768" s="213"/>
      <c r="I2768" s="212">
        <v>4183832829</v>
      </c>
      <c r="J2768" s="212" t="s">
        <v>70</v>
      </c>
      <c r="K2768" s="212" t="s">
        <v>30</v>
      </c>
      <c r="L2768" s="215" t="str">
        <f>VLOOKUP($K2768,[1]TONG_SL!$A$1:$D$65536,2,0)</f>
        <v>Gà muối 500g</v>
      </c>
      <c r="M2768" s="247"/>
      <c r="N2768" s="215" t="str">
        <f t="shared" si="299"/>
        <v>K-C6</v>
      </c>
      <c r="O2768" s="222"/>
      <c r="P2768" s="222"/>
      <c r="Q2768" s="215" t="str">
        <f>VLOOKUP(K2768,TONG_SL!$A:$D,3,0)</f>
        <v>Túi</v>
      </c>
      <c r="R2768" s="224">
        <v>10</v>
      </c>
      <c r="S2768" s="290"/>
      <c r="T2768" s="290">
        <f>VLOOKUP(VLOOKUP(G2768,Ma_KH!$A:$R,18,0)&amp;K2768,Gia_MB!$A:$F,6,0)</f>
        <v>116611</v>
      </c>
      <c r="U2768" s="291">
        <f t="shared" si="300"/>
        <v>1166110</v>
      </c>
      <c r="V2768" s="290"/>
      <c r="W2768" s="292">
        <f t="shared" si="301"/>
        <v>0</v>
      </c>
      <c r="X2768" s="293" t="str">
        <f t="shared" si="302"/>
        <v>8</v>
      </c>
      <c r="Y2768" s="290"/>
      <c r="Z2768" s="291">
        <f t="shared" si="303"/>
        <v>93288.8</v>
      </c>
      <c r="AA2768" s="294">
        <f>VLOOKUP(G2768,Ma_KH!$A:$R,14,0)</f>
        <v>60</v>
      </c>
    </row>
    <row r="2769" spans="1:27" x14ac:dyDescent="0.25">
      <c r="A2769" s="277">
        <v>46049</v>
      </c>
      <c r="B2769" s="278">
        <v>4183833192</v>
      </c>
      <c r="C2769" s="328" t="s">
        <v>15180</v>
      </c>
      <c r="D2769" s="280">
        <v>46057</v>
      </c>
      <c r="E2769" s="213"/>
      <c r="F2769" s="214"/>
      <c r="G2769" s="255" t="s">
        <v>14284</v>
      </c>
      <c r="H2769" s="213"/>
      <c r="I2769" s="212">
        <v>4183833192</v>
      </c>
      <c r="J2769" s="212" t="s">
        <v>70</v>
      </c>
      <c r="K2769" s="212" t="s">
        <v>30</v>
      </c>
      <c r="L2769" s="215" t="str">
        <f>VLOOKUP($K2769,[1]TONG_SL!$A$1:$D$65536,2,0)</f>
        <v>Gà muối 500g</v>
      </c>
      <c r="M2769" s="247"/>
      <c r="N2769" s="215" t="str">
        <f t="shared" si="299"/>
        <v>K-C6</v>
      </c>
      <c r="O2769" s="222"/>
      <c r="P2769" s="222"/>
      <c r="Q2769" s="215" t="str">
        <f>VLOOKUP(K2769,TONG_SL!$A:$D,3,0)</f>
        <v>Túi</v>
      </c>
      <c r="R2769" s="224">
        <v>6</v>
      </c>
      <c r="S2769" s="290"/>
      <c r="T2769" s="290">
        <f>VLOOKUP(VLOOKUP(G2769,Ma_KH!$A:$R,18,0)&amp;K2769,Gia_MB!$A:$F,6,0)</f>
        <v>116611</v>
      </c>
      <c r="U2769" s="291">
        <f t="shared" si="300"/>
        <v>699666</v>
      </c>
      <c r="V2769" s="290"/>
      <c r="W2769" s="292">
        <f t="shared" si="301"/>
        <v>0</v>
      </c>
      <c r="X2769" s="293" t="str">
        <f t="shared" si="302"/>
        <v>8</v>
      </c>
      <c r="Y2769" s="290"/>
      <c r="Z2769" s="291">
        <f t="shared" si="303"/>
        <v>55973.279999999999</v>
      </c>
      <c r="AA2769" s="294">
        <f>VLOOKUP(G2769,Ma_KH!$A:$R,14,0)</f>
        <v>60</v>
      </c>
    </row>
    <row r="2770" spans="1:27" x14ac:dyDescent="0.25">
      <c r="A2770" s="277">
        <v>46049</v>
      </c>
      <c r="B2770" s="278">
        <v>4183833192</v>
      </c>
      <c r="C2770" s="328" t="s">
        <v>15180</v>
      </c>
      <c r="D2770" s="280">
        <v>46057</v>
      </c>
      <c r="E2770" s="213"/>
      <c r="F2770" s="214"/>
      <c r="G2770" s="255" t="s">
        <v>14284</v>
      </c>
      <c r="H2770" s="213"/>
      <c r="I2770" s="212">
        <v>4183833192</v>
      </c>
      <c r="J2770" s="212" t="s">
        <v>70</v>
      </c>
      <c r="K2770" s="212" t="s">
        <v>27</v>
      </c>
      <c r="L2770" s="215" t="str">
        <f>VLOOKUP($K2770,[1]TONG_SL!$A$1:$D$65536,2,0)</f>
        <v>Chân giò heo muối 300g</v>
      </c>
      <c r="M2770" s="247"/>
      <c r="N2770" s="215" t="str">
        <f t="shared" si="299"/>
        <v>K-C6</v>
      </c>
      <c r="O2770" s="222"/>
      <c r="P2770" s="222"/>
      <c r="Q2770" s="215" t="str">
        <f>VLOOKUP(K2770,TONG_SL!$A:$D,3,0)</f>
        <v>Túi</v>
      </c>
      <c r="R2770" s="224">
        <v>4</v>
      </c>
      <c r="S2770" s="290"/>
      <c r="T2770" s="290">
        <f>VLOOKUP(VLOOKUP(G2770,Ma_KH!$A:$R,18,0)&amp;K2770,Gia_MB!$A:$F,6,0)</f>
        <v>73431</v>
      </c>
      <c r="U2770" s="291">
        <f t="shared" si="300"/>
        <v>293724</v>
      </c>
      <c r="V2770" s="290"/>
      <c r="W2770" s="292">
        <f t="shared" si="301"/>
        <v>0</v>
      </c>
      <c r="X2770" s="293" t="str">
        <f t="shared" si="302"/>
        <v>8</v>
      </c>
      <c r="Y2770" s="290"/>
      <c r="Z2770" s="291">
        <f t="shared" si="303"/>
        <v>23497.920000000002</v>
      </c>
      <c r="AA2770" s="294">
        <f>VLOOKUP(G2770,Ma_KH!$A:$R,14,0)</f>
        <v>60</v>
      </c>
    </row>
    <row r="2771" spans="1:27" x14ac:dyDescent="0.25">
      <c r="A2771" s="277">
        <v>46049</v>
      </c>
      <c r="B2771" s="278">
        <v>4183833217</v>
      </c>
      <c r="C2771" s="328" t="s">
        <v>15180</v>
      </c>
      <c r="D2771" s="280">
        <v>46057</v>
      </c>
      <c r="E2771" s="213"/>
      <c r="F2771" s="214"/>
      <c r="G2771" s="255" t="s">
        <v>14324</v>
      </c>
      <c r="H2771" s="213"/>
      <c r="I2771" s="212">
        <v>4183833217</v>
      </c>
      <c r="J2771" s="212" t="s">
        <v>70</v>
      </c>
      <c r="K2771" s="212" t="s">
        <v>27</v>
      </c>
      <c r="L2771" s="215" t="str">
        <f>VLOOKUP($K2771,[1]TONG_SL!$A$1:$D$65536,2,0)</f>
        <v>Chân giò heo muối 300g</v>
      </c>
      <c r="M2771" s="247"/>
      <c r="N2771" s="215" t="str">
        <f t="shared" si="299"/>
        <v>K-C6</v>
      </c>
      <c r="O2771" s="222"/>
      <c r="P2771" s="222"/>
      <c r="Q2771" s="215" t="str">
        <f>VLOOKUP(K2771,TONG_SL!$A:$D,3,0)</f>
        <v>Túi</v>
      </c>
      <c r="R2771" s="224">
        <v>4</v>
      </c>
      <c r="S2771" s="290"/>
      <c r="T2771" s="290">
        <f>VLOOKUP(VLOOKUP(G2771,Ma_KH!$A:$R,18,0)&amp;K2771,Gia_MB!$A:$F,6,0)</f>
        <v>73431</v>
      </c>
      <c r="U2771" s="291">
        <f t="shared" si="300"/>
        <v>293724</v>
      </c>
      <c r="V2771" s="290"/>
      <c r="W2771" s="292">
        <f t="shared" si="301"/>
        <v>0</v>
      </c>
      <c r="X2771" s="293" t="str">
        <f t="shared" si="302"/>
        <v>8</v>
      </c>
      <c r="Y2771" s="290"/>
      <c r="Z2771" s="291">
        <f t="shared" si="303"/>
        <v>23497.920000000002</v>
      </c>
      <c r="AA2771" s="294">
        <f>VLOOKUP(G2771,Ma_KH!$A:$R,14,0)</f>
        <v>60</v>
      </c>
    </row>
    <row r="2772" spans="1:27" x14ac:dyDescent="0.25">
      <c r="A2772" s="277">
        <v>46049</v>
      </c>
      <c r="B2772" s="278">
        <v>4183833217</v>
      </c>
      <c r="C2772" s="328" t="s">
        <v>15180</v>
      </c>
      <c r="D2772" s="280">
        <v>46057</v>
      </c>
      <c r="E2772" s="213"/>
      <c r="F2772" s="214"/>
      <c r="G2772" s="255" t="s">
        <v>14324</v>
      </c>
      <c r="H2772" s="213"/>
      <c r="I2772" s="212">
        <v>4183833217</v>
      </c>
      <c r="J2772" s="212" t="s">
        <v>70</v>
      </c>
      <c r="K2772" s="212" t="s">
        <v>30</v>
      </c>
      <c r="L2772" s="215" t="str">
        <f>VLOOKUP($K2772,[1]TONG_SL!$A$1:$D$65536,2,0)</f>
        <v>Gà muối 500g</v>
      </c>
      <c r="M2772" s="247"/>
      <c r="N2772" s="215" t="str">
        <f t="shared" si="299"/>
        <v>K-C6</v>
      </c>
      <c r="O2772" s="222"/>
      <c r="P2772" s="222"/>
      <c r="Q2772" s="215" t="str">
        <f>VLOOKUP(K2772,TONG_SL!$A:$D,3,0)</f>
        <v>Túi</v>
      </c>
      <c r="R2772" s="224">
        <v>6</v>
      </c>
      <c r="S2772" s="290"/>
      <c r="T2772" s="290">
        <f>VLOOKUP(VLOOKUP(G2772,Ma_KH!$A:$R,18,0)&amp;K2772,Gia_MB!$A:$F,6,0)</f>
        <v>116611</v>
      </c>
      <c r="U2772" s="291">
        <f t="shared" si="300"/>
        <v>699666</v>
      </c>
      <c r="V2772" s="290"/>
      <c r="W2772" s="292">
        <f t="shared" si="301"/>
        <v>0</v>
      </c>
      <c r="X2772" s="293" t="str">
        <f t="shared" si="302"/>
        <v>8</v>
      </c>
      <c r="Y2772" s="290"/>
      <c r="Z2772" s="291">
        <f t="shared" si="303"/>
        <v>55973.279999999999</v>
      </c>
      <c r="AA2772" s="294">
        <f>VLOOKUP(G2772,Ma_KH!$A:$R,14,0)</f>
        <v>60</v>
      </c>
    </row>
    <row r="2773" spans="1:27" x14ac:dyDescent="0.25">
      <c r="A2773" s="277">
        <v>46049</v>
      </c>
      <c r="B2773" s="278">
        <v>4183832835</v>
      </c>
      <c r="C2773" s="328" t="s">
        <v>15180</v>
      </c>
      <c r="D2773" s="280">
        <v>46057</v>
      </c>
      <c r="E2773" s="213"/>
      <c r="F2773" s="214"/>
      <c r="G2773" s="255" t="s">
        <v>14345</v>
      </c>
      <c r="H2773" s="213"/>
      <c r="I2773" s="212">
        <v>4183832835</v>
      </c>
      <c r="J2773" s="212" t="s">
        <v>70</v>
      </c>
      <c r="K2773" s="212" t="s">
        <v>27</v>
      </c>
      <c r="L2773" s="215" t="str">
        <f>VLOOKUP($K2773,[1]TONG_SL!$A$1:$D$65536,2,0)</f>
        <v>Chân giò heo muối 300g</v>
      </c>
      <c r="M2773" s="247"/>
      <c r="N2773" s="215" t="str">
        <f t="shared" si="299"/>
        <v>K-C6</v>
      </c>
      <c r="O2773" s="222"/>
      <c r="P2773" s="222"/>
      <c r="Q2773" s="215" t="str">
        <f>VLOOKUP(K2773,TONG_SL!$A:$D,3,0)</f>
        <v>Túi</v>
      </c>
      <c r="R2773" s="224">
        <v>3</v>
      </c>
      <c r="S2773" s="290"/>
      <c r="T2773" s="290">
        <f>VLOOKUP(VLOOKUP(G2773,Ma_KH!$A:$R,18,0)&amp;K2773,Gia_MB!$A:$F,6,0)</f>
        <v>73431</v>
      </c>
      <c r="U2773" s="291">
        <f t="shared" si="300"/>
        <v>220293</v>
      </c>
      <c r="V2773" s="290"/>
      <c r="W2773" s="292">
        <f t="shared" si="301"/>
        <v>0</v>
      </c>
      <c r="X2773" s="293" t="str">
        <f t="shared" si="302"/>
        <v>8</v>
      </c>
      <c r="Y2773" s="290"/>
      <c r="Z2773" s="291">
        <f t="shared" si="303"/>
        <v>17623.439999999999</v>
      </c>
      <c r="AA2773" s="294">
        <f>VLOOKUP(G2773,Ma_KH!$A:$R,14,0)</f>
        <v>60</v>
      </c>
    </row>
    <row r="2774" spans="1:27" x14ac:dyDescent="0.25">
      <c r="A2774" s="277">
        <v>46049</v>
      </c>
      <c r="B2774" s="278">
        <v>4183832835</v>
      </c>
      <c r="C2774" s="328" t="s">
        <v>15180</v>
      </c>
      <c r="D2774" s="280">
        <v>46057</v>
      </c>
      <c r="E2774" s="213"/>
      <c r="F2774" s="214"/>
      <c r="G2774" s="255" t="s">
        <v>14345</v>
      </c>
      <c r="H2774" s="213"/>
      <c r="I2774" s="212">
        <v>4183832835</v>
      </c>
      <c r="J2774" s="212" t="s">
        <v>70</v>
      </c>
      <c r="K2774" s="212" t="s">
        <v>30</v>
      </c>
      <c r="L2774" s="215" t="str">
        <f>VLOOKUP($K2774,[1]TONG_SL!$A$1:$D$65536,2,0)</f>
        <v>Gà muối 500g</v>
      </c>
      <c r="M2774" s="247"/>
      <c r="N2774" s="215" t="str">
        <f t="shared" si="299"/>
        <v>K-C6</v>
      </c>
      <c r="O2774" s="222"/>
      <c r="P2774" s="222"/>
      <c r="Q2774" s="215" t="str">
        <f>VLOOKUP(K2774,TONG_SL!$A:$D,3,0)</f>
        <v>Túi</v>
      </c>
      <c r="R2774" s="224">
        <v>14</v>
      </c>
      <c r="S2774" s="290"/>
      <c r="T2774" s="290">
        <f>VLOOKUP(VLOOKUP(G2774,Ma_KH!$A:$R,18,0)&amp;K2774,Gia_MB!$A:$F,6,0)</f>
        <v>116611</v>
      </c>
      <c r="U2774" s="291">
        <f t="shared" si="300"/>
        <v>1632554</v>
      </c>
      <c r="V2774" s="290"/>
      <c r="W2774" s="292">
        <f t="shared" si="301"/>
        <v>0</v>
      </c>
      <c r="X2774" s="293" t="str">
        <f t="shared" si="302"/>
        <v>8</v>
      </c>
      <c r="Y2774" s="290"/>
      <c r="Z2774" s="291">
        <f t="shared" si="303"/>
        <v>130604.32</v>
      </c>
      <c r="AA2774" s="294">
        <f>VLOOKUP(G2774,Ma_KH!$A:$R,14,0)</f>
        <v>60</v>
      </c>
    </row>
    <row r="2775" spans="1:27" x14ac:dyDescent="0.25">
      <c r="A2775" s="277">
        <v>46049</v>
      </c>
      <c r="B2775" s="278">
        <v>4183833213</v>
      </c>
      <c r="C2775" s="328" t="s">
        <v>15180</v>
      </c>
      <c r="D2775" s="280">
        <v>46057</v>
      </c>
      <c r="E2775" s="213"/>
      <c r="F2775" s="214"/>
      <c r="G2775" s="255" t="s">
        <v>14312</v>
      </c>
      <c r="H2775" s="213"/>
      <c r="I2775" s="212">
        <v>4183833213</v>
      </c>
      <c r="J2775" s="212" t="s">
        <v>70</v>
      </c>
      <c r="K2775" s="212" t="s">
        <v>27</v>
      </c>
      <c r="L2775" s="215" t="str">
        <f>VLOOKUP($K2775,[1]TONG_SL!$A$1:$D$65536,2,0)</f>
        <v>Chân giò heo muối 300g</v>
      </c>
      <c r="M2775" s="247"/>
      <c r="N2775" s="215" t="str">
        <f t="shared" si="299"/>
        <v>K-C6</v>
      </c>
      <c r="O2775" s="222"/>
      <c r="P2775" s="222"/>
      <c r="Q2775" s="215" t="str">
        <f>VLOOKUP(K2775,TONG_SL!$A:$D,3,0)</f>
        <v>Túi</v>
      </c>
      <c r="R2775" s="224">
        <v>3</v>
      </c>
      <c r="S2775" s="290"/>
      <c r="T2775" s="290">
        <f>VLOOKUP(VLOOKUP(G2775,Ma_KH!$A:$R,18,0)&amp;K2775,Gia_MB!$A:$F,6,0)</f>
        <v>73431</v>
      </c>
      <c r="U2775" s="291">
        <f t="shared" si="300"/>
        <v>220293</v>
      </c>
      <c r="V2775" s="290"/>
      <c r="W2775" s="292">
        <f t="shared" si="301"/>
        <v>0</v>
      </c>
      <c r="X2775" s="293" t="str">
        <f t="shared" si="302"/>
        <v>8</v>
      </c>
      <c r="Y2775" s="290"/>
      <c r="Z2775" s="291">
        <f t="shared" si="303"/>
        <v>17623.439999999999</v>
      </c>
      <c r="AA2775" s="294">
        <f>VLOOKUP(G2775,Ma_KH!$A:$R,14,0)</f>
        <v>60</v>
      </c>
    </row>
    <row r="2776" spans="1:27" x14ac:dyDescent="0.25">
      <c r="A2776" s="277">
        <v>46049</v>
      </c>
      <c r="B2776" s="278">
        <v>4183833213</v>
      </c>
      <c r="C2776" s="328" t="s">
        <v>15180</v>
      </c>
      <c r="D2776" s="280">
        <v>46057</v>
      </c>
      <c r="E2776" s="213"/>
      <c r="F2776" s="214"/>
      <c r="G2776" s="255" t="s">
        <v>14312</v>
      </c>
      <c r="H2776" s="213"/>
      <c r="I2776" s="212">
        <v>4183833213</v>
      </c>
      <c r="J2776" s="212" t="s">
        <v>70</v>
      </c>
      <c r="K2776" s="212" t="s">
        <v>30</v>
      </c>
      <c r="L2776" s="215" t="str">
        <f>VLOOKUP($K2776,[1]TONG_SL!$A$1:$D$65536,2,0)</f>
        <v>Gà muối 500g</v>
      </c>
      <c r="M2776" s="247"/>
      <c r="N2776" s="215" t="str">
        <f t="shared" si="299"/>
        <v>K-C6</v>
      </c>
      <c r="O2776" s="222"/>
      <c r="P2776" s="222"/>
      <c r="Q2776" s="215" t="str">
        <f>VLOOKUP(K2776,TONG_SL!$A:$D,3,0)</f>
        <v>Túi</v>
      </c>
      <c r="R2776" s="224">
        <v>7</v>
      </c>
      <c r="S2776" s="290"/>
      <c r="T2776" s="290">
        <f>VLOOKUP(VLOOKUP(G2776,Ma_KH!$A:$R,18,0)&amp;K2776,Gia_MB!$A:$F,6,0)</f>
        <v>116611</v>
      </c>
      <c r="U2776" s="291">
        <f t="shared" si="300"/>
        <v>816277</v>
      </c>
      <c r="V2776" s="290"/>
      <c r="W2776" s="292">
        <f t="shared" si="301"/>
        <v>0</v>
      </c>
      <c r="X2776" s="293" t="str">
        <f t="shared" si="302"/>
        <v>8</v>
      </c>
      <c r="Y2776" s="290"/>
      <c r="Z2776" s="291">
        <f t="shared" si="303"/>
        <v>65302.16</v>
      </c>
      <c r="AA2776" s="294">
        <f>VLOOKUP(G2776,Ma_KH!$A:$R,14,0)</f>
        <v>60</v>
      </c>
    </row>
    <row r="2777" spans="1:27" x14ac:dyDescent="0.25">
      <c r="A2777" s="277">
        <v>46049</v>
      </c>
      <c r="B2777" s="278">
        <v>4183832396</v>
      </c>
      <c r="C2777" s="328" t="s">
        <v>15180</v>
      </c>
      <c r="D2777" s="280">
        <v>46057</v>
      </c>
      <c r="E2777" s="213"/>
      <c r="F2777" s="214"/>
      <c r="G2777" s="255" t="s">
        <v>7618</v>
      </c>
      <c r="H2777" s="213"/>
      <c r="I2777" s="212">
        <v>4183832396</v>
      </c>
      <c r="J2777" s="212" t="s">
        <v>70</v>
      </c>
      <c r="K2777" s="212" t="s">
        <v>30</v>
      </c>
      <c r="L2777" s="215" t="str">
        <f>VLOOKUP($K2777,[1]TONG_SL!$A$1:$D$65536,2,0)</f>
        <v>Gà muối 500g</v>
      </c>
      <c r="M2777" s="247"/>
      <c r="N2777" s="215" t="str">
        <f t="shared" si="299"/>
        <v>K-C6</v>
      </c>
      <c r="O2777" s="222"/>
      <c r="P2777" s="222"/>
      <c r="Q2777" s="215" t="str">
        <f>VLOOKUP(K2777,TONG_SL!$A:$D,3,0)</f>
        <v>Túi</v>
      </c>
      <c r="R2777" s="224">
        <v>10</v>
      </c>
      <c r="S2777" s="290"/>
      <c r="T2777" s="290">
        <f>VLOOKUP(VLOOKUP(G2777,Ma_KH!$A:$R,18,0)&amp;K2777,Gia_MB!$A:$F,6,0)</f>
        <v>116611</v>
      </c>
      <c r="U2777" s="291">
        <f t="shared" si="300"/>
        <v>1166110</v>
      </c>
      <c r="V2777" s="290"/>
      <c r="W2777" s="292">
        <f t="shared" si="301"/>
        <v>0</v>
      </c>
      <c r="X2777" s="293" t="str">
        <f t="shared" si="302"/>
        <v>8</v>
      </c>
      <c r="Y2777" s="290"/>
      <c r="Z2777" s="291">
        <f t="shared" si="303"/>
        <v>93288.8</v>
      </c>
      <c r="AA2777" s="294">
        <f>VLOOKUP(G2777,Ma_KH!$A:$R,14,0)</f>
        <v>60</v>
      </c>
    </row>
    <row r="2778" spans="1:27" x14ac:dyDescent="0.25">
      <c r="A2778" s="277">
        <v>46049</v>
      </c>
      <c r="B2778" s="278">
        <v>4183832396</v>
      </c>
      <c r="C2778" s="328" t="s">
        <v>15180</v>
      </c>
      <c r="D2778" s="280">
        <v>46057</v>
      </c>
      <c r="E2778" s="213"/>
      <c r="F2778" s="214"/>
      <c r="G2778" s="255" t="s">
        <v>7618</v>
      </c>
      <c r="H2778" s="213"/>
      <c r="I2778" s="212">
        <v>4183832396</v>
      </c>
      <c r="J2778" s="212" t="s">
        <v>70</v>
      </c>
      <c r="K2778" s="212" t="s">
        <v>27</v>
      </c>
      <c r="L2778" s="215" t="str">
        <f>VLOOKUP($K2778,[1]TONG_SL!$A$1:$D$65536,2,0)</f>
        <v>Chân giò heo muối 300g</v>
      </c>
      <c r="M2778" s="247"/>
      <c r="N2778" s="215" t="str">
        <f t="shared" si="299"/>
        <v>K-C6</v>
      </c>
      <c r="O2778" s="222"/>
      <c r="P2778" s="222"/>
      <c r="Q2778" s="215" t="str">
        <f>VLOOKUP(K2778,TONG_SL!$A:$D,3,0)</f>
        <v>Túi</v>
      </c>
      <c r="R2778" s="224">
        <v>2</v>
      </c>
      <c r="S2778" s="290"/>
      <c r="T2778" s="290">
        <f>VLOOKUP(VLOOKUP(G2778,Ma_KH!$A:$R,18,0)&amp;K2778,Gia_MB!$A:$F,6,0)</f>
        <v>73431</v>
      </c>
      <c r="U2778" s="291">
        <f t="shared" si="300"/>
        <v>146862</v>
      </c>
      <c r="V2778" s="290"/>
      <c r="W2778" s="292">
        <f t="shared" si="301"/>
        <v>0</v>
      </c>
      <c r="X2778" s="293" t="str">
        <f t="shared" si="302"/>
        <v>8</v>
      </c>
      <c r="Y2778" s="290"/>
      <c r="Z2778" s="291">
        <f t="shared" si="303"/>
        <v>11748.960000000001</v>
      </c>
      <c r="AA2778" s="294">
        <f>VLOOKUP(G2778,Ma_KH!$A:$R,14,0)</f>
        <v>60</v>
      </c>
    </row>
    <row r="2779" spans="1:27" x14ac:dyDescent="0.25">
      <c r="A2779" s="277">
        <v>46049</v>
      </c>
      <c r="B2779" s="278">
        <v>4183833183</v>
      </c>
      <c r="C2779" s="328" t="s">
        <v>15180</v>
      </c>
      <c r="D2779" s="280">
        <v>46057</v>
      </c>
      <c r="E2779" s="213"/>
      <c r="F2779" s="214"/>
      <c r="G2779" s="255" t="s">
        <v>14280</v>
      </c>
      <c r="H2779" s="213"/>
      <c r="I2779" s="212">
        <v>4183833183</v>
      </c>
      <c r="J2779" s="212" t="s">
        <v>70</v>
      </c>
      <c r="K2779" s="212" t="s">
        <v>30</v>
      </c>
      <c r="L2779" s="215" t="str">
        <f>VLOOKUP($K2779,[1]TONG_SL!$A$1:$D$65536,2,0)</f>
        <v>Gà muối 500g</v>
      </c>
      <c r="M2779" s="247"/>
      <c r="N2779" s="215" t="str">
        <f t="shared" si="299"/>
        <v>K-C6</v>
      </c>
      <c r="O2779" s="222"/>
      <c r="P2779" s="222"/>
      <c r="Q2779" s="215" t="str">
        <f>VLOOKUP(K2779,TONG_SL!$A:$D,3,0)</f>
        <v>Túi</v>
      </c>
      <c r="R2779" s="224">
        <v>7</v>
      </c>
      <c r="S2779" s="290"/>
      <c r="T2779" s="290">
        <f>VLOOKUP(VLOOKUP(G2779,Ma_KH!$A:$R,18,0)&amp;K2779,Gia_MB!$A:$F,6,0)</f>
        <v>116611</v>
      </c>
      <c r="U2779" s="291">
        <f t="shared" si="300"/>
        <v>816277</v>
      </c>
      <c r="V2779" s="290"/>
      <c r="W2779" s="292">
        <f t="shared" si="301"/>
        <v>0</v>
      </c>
      <c r="X2779" s="293" t="str">
        <f t="shared" si="302"/>
        <v>8</v>
      </c>
      <c r="Y2779" s="290"/>
      <c r="Z2779" s="291">
        <f t="shared" si="303"/>
        <v>65302.16</v>
      </c>
      <c r="AA2779" s="294">
        <f>VLOOKUP(G2779,Ma_KH!$A:$R,14,0)</f>
        <v>60</v>
      </c>
    </row>
    <row r="2780" spans="1:27" x14ac:dyDescent="0.25">
      <c r="A2780" s="277">
        <v>46049</v>
      </c>
      <c r="B2780" s="278">
        <v>4183833183</v>
      </c>
      <c r="C2780" s="328" t="s">
        <v>15180</v>
      </c>
      <c r="D2780" s="280">
        <v>46057</v>
      </c>
      <c r="E2780" s="213"/>
      <c r="F2780" s="214"/>
      <c r="G2780" s="255" t="s">
        <v>14280</v>
      </c>
      <c r="H2780" s="213"/>
      <c r="I2780" s="212">
        <v>4183833183</v>
      </c>
      <c r="J2780" s="212" t="s">
        <v>70</v>
      </c>
      <c r="K2780" s="212" t="s">
        <v>27</v>
      </c>
      <c r="L2780" s="215" t="str">
        <f>VLOOKUP($K2780,[1]TONG_SL!$A$1:$D$65536,2,0)</f>
        <v>Chân giò heo muối 300g</v>
      </c>
      <c r="M2780" s="247"/>
      <c r="N2780" s="215" t="str">
        <f t="shared" si="299"/>
        <v>K-C6</v>
      </c>
      <c r="O2780" s="222"/>
      <c r="P2780" s="222"/>
      <c r="Q2780" s="215" t="str">
        <f>VLOOKUP(K2780,TONG_SL!$A:$D,3,0)</f>
        <v>Túi</v>
      </c>
      <c r="R2780" s="224">
        <v>3</v>
      </c>
      <c r="S2780" s="290"/>
      <c r="T2780" s="290">
        <f>VLOOKUP(VLOOKUP(G2780,Ma_KH!$A:$R,18,0)&amp;K2780,Gia_MB!$A:$F,6,0)</f>
        <v>73431</v>
      </c>
      <c r="U2780" s="291">
        <f t="shared" si="300"/>
        <v>220293</v>
      </c>
      <c r="V2780" s="290"/>
      <c r="W2780" s="292">
        <f t="shared" si="301"/>
        <v>0</v>
      </c>
      <c r="X2780" s="293" t="str">
        <f t="shared" si="302"/>
        <v>8</v>
      </c>
      <c r="Y2780" s="290"/>
      <c r="Z2780" s="291">
        <f t="shared" si="303"/>
        <v>17623.439999999999</v>
      </c>
      <c r="AA2780" s="294">
        <f>VLOOKUP(G2780,Ma_KH!$A:$R,14,0)</f>
        <v>60</v>
      </c>
    </row>
    <row r="2781" spans="1:27" x14ac:dyDescent="0.25">
      <c r="A2781" s="277">
        <v>46049</v>
      </c>
      <c r="B2781" s="278">
        <v>4183832831</v>
      </c>
      <c r="C2781" s="328" t="s">
        <v>15180</v>
      </c>
      <c r="D2781" s="280">
        <v>46057</v>
      </c>
      <c r="E2781" s="213"/>
      <c r="F2781" s="214"/>
      <c r="G2781" s="255" t="s">
        <v>14343</v>
      </c>
      <c r="H2781" s="213"/>
      <c r="I2781" s="212">
        <v>4183832831</v>
      </c>
      <c r="J2781" s="212" t="s">
        <v>70</v>
      </c>
      <c r="K2781" s="212" t="s">
        <v>27</v>
      </c>
      <c r="L2781" s="215" t="str">
        <f>VLOOKUP($K2781,[1]TONG_SL!$A$1:$D$65536,2,0)</f>
        <v>Chân giò heo muối 300g</v>
      </c>
      <c r="M2781" s="247"/>
      <c r="N2781" s="215" t="str">
        <f t="shared" si="299"/>
        <v>K-C6</v>
      </c>
      <c r="O2781" s="222"/>
      <c r="P2781" s="222"/>
      <c r="Q2781" s="215" t="str">
        <f>VLOOKUP(K2781,TONG_SL!$A:$D,3,0)</f>
        <v>Túi</v>
      </c>
      <c r="R2781" s="224">
        <v>3</v>
      </c>
      <c r="S2781" s="290"/>
      <c r="T2781" s="290">
        <f>VLOOKUP(VLOOKUP(G2781,Ma_KH!$A:$R,18,0)&amp;K2781,Gia_MB!$A:$F,6,0)</f>
        <v>73431</v>
      </c>
      <c r="U2781" s="291">
        <f t="shared" si="300"/>
        <v>220293</v>
      </c>
      <c r="V2781" s="290"/>
      <c r="W2781" s="292">
        <f t="shared" si="301"/>
        <v>0</v>
      </c>
      <c r="X2781" s="293" t="str">
        <f t="shared" si="302"/>
        <v>8</v>
      </c>
      <c r="Y2781" s="290"/>
      <c r="Z2781" s="291">
        <f t="shared" si="303"/>
        <v>17623.439999999999</v>
      </c>
      <c r="AA2781" s="294">
        <f>VLOOKUP(G2781,Ma_KH!$A:$R,14,0)</f>
        <v>60</v>
      </c>
    </row>
    <row r="2782" spans="1:27" x14ac:dyDescent="0.25">
      <c r="A2782" s="277">
        <v>46049</v>
      </c>
      <c r="B2782" s="278">
        <v>4183832831</v>
      </c>
      <c r="C2782" s="328" t="s">
        <v>15180</v>
      </c>
      <c r="D2782" s="280">
        <v>46057</v>
      </c>
      <c r="E2782" s="213"/>
      <c r="F2782" s="214"/>
      <c r="G2782" s="255" t="s">
        <v>14343</v>
      </c>
      <c r="H2782" s="213"/>
      <c r="I2782" s="212">
        <v>4183832831</v>
      </c>
      <c r="J2782" s="212" t="s">
        <v>70</v>
      </c>
      <c r="K2782" s="212" t="s">
        <v>30</v>
      </c>
      <c r="L2782" s="215" t="str">
        <f>VLOOKUP($K2782,[1]TONG_SL!$A$1:$D$65536,2,0)</f>
        <v>Gà muối 500g</v>
      </c>
      <c r="M2782" s="247"/>
      <c r="N2782" s="215" t="str">
        <f t="shared" si="299"/>
        <v>K-C6</v>
      </c>
      <c r="O2782" s="222"/>
      <c r="P2782" s="222"/>
      <c r="Q2782" s="215" t="str">
        <f>VLOOKUP(K2782,TONG_SL!$A:$D,3,0)</f>
        <v>Túi</v>
      </c>
      <c r="R2782" s="224">
        <v>12</v>
      </c>
      <c r="S2782" s="290"/>
      <c r="T2782" s="290">
        <f>VLOOKUP(VLOOKUP(G2782,Ma_KH!$A:$R,18,0)&amp;K2782,Gia_MB!$A:$F,6,0)</f>
        <v>116611</v>
      </c>
      <c r="U2782" s="291">
        <f t="shared" si="300"/>
        <v>1399332</v>
      </c>
      <c r="V2782" s="290"/>
      <c r="W2782" s="292">
        <f t="shared" si="301"/>
        <v>0</v>
      </c>
      <c r="X2782" s="293" t="str">
        <f t="shared" si="302"/>
        <v>8</v>
      </c>
      <c r="Y2782" s="290"/>
      <c r="Z2782" s="291">
        <f t="shared" si="303"/>
        <v>111946.56</v>
      </c>
      <c r="AA2782" s="294">
        <f>VLOOKUP(G2782,Ma_KH!$A:$R,14,0)</f>
        <v>60</v>
      </c>
    </row>
    <row r="2783" spans="1:27" x14ac:dyDescent="0.25">
      <c r="A2783" s="277">
        <v>46049</v>
      </c>
      <c r="B2783" s="278">
        <v>4183832324</v>
      </c>
      <c r="C2783" s="328" t="s">
        <v>15180</v>
      </c>
      <c r="D2783" s="280">
        <v>46057</v>
      </c>
      <c r="E2783" s="213"/>
      <c r="F2783" s="214"/>
      <c r="G2783" s="255" t="s">
        <v>14285</v>
      </c>
      <c r="H2783" s="213"/>
      <c r="I2783" s="212">
        <v>4183832324</v>
      </c>
      <c r="J2783" s="212" t="s">
        <v>70</v>
      </c>
      <c r="K2783" s="212" t="s">
        <v>30</v>
      </c>
      <c r="L2783" s="215" t="str">
        <f>VLOOKUP($K2783,[1]TONG_SL!$A$1:$D$65536,2,0)</f>
        <v>Gà muối 500g</v>
      </c>
      <c r="M2783" s="247"/>
      <c r="N2783" s="215" t="str">
        <f t="shared" si="299"/>
        <v>K-C6</v>
      </c>
      <c r="O2783" s="222"/>
      <c r="P2783" s="222"/>
      <c r="Q2783" s="215" t="str">
        <f>VLOOKUP(K2783,TONG_SL!$A:$D,3,0)</f>
        <v>Túi</v>
      </c>
      <c r="R2783" s="224">
        <v>10</v>
      </c>
      <c r="S2783" s="290"/>
      <c r="T2783" s="290">
        <f>VLOOKUP(VLOOKUP(G2783,Ma_KH!$A:$R,18,0)&amp;K2783,Gia_MB!$A:$F,6,0)</f>
        <v>116611</v>
      </c>
      <c r="U2783" s="291">
        <f t="shared" si="300"/>
        <v>1166110</v>
      </c>
      <c r="V2783" s="290"/>
      <c r="W2783" s="292">
        <f t="shared" si="301"/>
        <v>0</v>
      </c>
      <c r="X2783" s="293" t="str">
        <f t="shared" si="302"/>
        <v>8</v>
      </c>
      <c r="Y2783" s="290"/>
      <c r="Z2783" s="291">
        <f t="shared" si="303"/>
        <v>93288.8</v>
      </c>
      <c r="AA2783" s="294">
        <f>VLOOKUP(G2783,Ma_KH!$A:$R,14,0)</f>
        <v>60</v>
      </c>
    </row>
    <row r="2784" spans="1:27" x14ac:dyDescent="0.25">
      <c r="A2784" s="277">
        <v>46049</v>
      </c>
      <c r="B2784" s="278">
        <v>4183832324</v>
      </c>
      <c r="C2784" s="328" t="s">
        <v>15180</v>
      </c>
      <c r="D2784" s="280">
        <v>46057</v>
      </c>
      <c r="E2784" s="213"/>
      <c r="F2784" s="214"/>
      <c r="G2784" s="255" t="s">
        <v>14285</v>
      </c>
      <c r="H2784" s="213"/>
      <c r="I2784" s="212">
        <v>4183832324</v>
      </c>
      <c r="J2784" s="212" t="s">
        <v>70</v>
      </c>
      <c r="K2784" s="212" t="s">
        <v>27</v>
      </c>
      <c r="L2784" s="215" t="str">
        <f>VLOOKUP($K2784,[1]TONG_SL!$A$1:$D$65536,2,0)</f>
        <v>Chân giò heo muối 300g</v>
      </c>
      <c r="M2784" s="247"/>
      <c r="N2784" s="215" t="str">
        <f t="shared" si="299"/>
        <v>K-C6</v>
      </c>
      <c r="O2784" s="222"/>
      <c r="P2784" s="222"/>
      <c r="Q2784" s="215" t="str">
        <f>VLOOKUP(K2784,TONG_SL!$A:$D,3,0)</f>
        <v>Túi</v>
      </c>
      <c r="R2784" s="224">
        <v>3</v>
      </c>
      <c r="S2784" s="290"/>
      <c r="T2784" s="290">
        <f>VLOOKUP(VLOOKUP(G2784,Ma_KH!$A:$R,18,0)&amp;K2784,Gia_MB!$A:$F,6,0)</f>
        <v>73431</v>
      </c>
      <c r="U2784" s="291">
        <f t="shared" ref="U2784:U2847" si="304">T2784*R2784</f>
        <v>220293</v>
      </c>
      <c r="V2784" s="290"/>
      <c r="W2784" s="292">
        <f t="shared" ref="W2784:W2847" si="305">U2784*V2784</f>
        <v>0</v>
      </c>
      <c r="X2784" s="293" t="str">
        <f t="shared" ref="X2784:X2847" si="306">IF(B2784&lt;&gt;"","8","0")</f>
        <v>8</v>
      </c>
      <c r="Y2784" s="290"/>
      <c r="Z2784" s="291">
        <f t="shared" ref="Z2784:Z2847" si="307">U2784*X2784%</f>
        <v>17623.439999999999</v>
      </c>
      <c r="AA2784" s="294">
        <f>VLOOKUP(G2784,Ma_KH!$A:$R,14,0)</f>
        <v>60</v>
      </c>
    </row>
    <row r="2785" spans="1:27" x14ac:dyDescent="0.25">
      <c r="A2785" s="277">
        <v>46049</v>
      </c>
      <c r="B2785" s="278">
        <v>4183832811</v>
      </c>
      <c r="C2785" s="328" t="s">
        <v>15180</v>
      </c>
      <c r="D2785" s="280">
        <v>46057</v>
      </c>
      <c r="E2785" s="213"/>
      <c r="F2785" s="214"/>
      <c r="G2785" s="255" t="s">
        <v>14337</v>
      </c>
      <c r="H2785" s="213"/>
      <c r="I2785" s="212">
        <v>4183832811</v>
      </c>
      <c r="J2785" s="212" t="s">
        <v>70</v>
      </c>
      <c r="K2785" s="212" t="s">
        <v>27</v>
      </c>
      <c r="L2785" s="215" t="str">
        <f>VLOOKUP($K2785,[1]TONG_SL!$A$1:$D$65536,2,0)</f>
        <v>Chân giò heo muối 300g</v>
      </c>
      <c r="M2785" s="247"/>
      <c r="N2785" s="215" t="str">
        <f t="shared" si="299"/>
        <v>K-C6</v>
      </c>
      <c r="O2785" s="222"/>
      <c r="P2785" s="222"/>
      <c r="Q2785" s="215" t="str">
        <f>VLOOKUP(K2785,TONG_SL!$A:$D,3,0)</f>
        <v>Túi</v>
      </c>
      <c r="R2785" s="224">
        <v>3</v>
      </c>
      <c r="S2785" s="290"/>
      <c r="T2785" s="290">
        <f>VLOOKUP(VLOOKUP(G2785,Ma_KH!$A:$R,18,0)&amp;K2785,Gia_MB!$A:$F,6,0)</f>
        <v>73431</v>
      </c>
      <c r="U2785" s="291">
        <f t="shared" si="304"/>
        <v>220293</v>
      </c>
      <c r="V2785" s="290"/>
      <c r="W2785" s="292">
        <f t="shared" si="305"/>
        <v>0</v>
      </c>
      <c r="X2785" s="293" t="str">
        <f t="shared" si="306"/>
        <v>8</v>
      </c>
      <c r="Y2785" s="290"/>
      <c r="Z2785" s="291">
        <f t="shared" si="307"/>
        <v>17623.439999999999</v>
      </c>
      <c r="AA2785" s="294">
        <f>VLOOKUP(G2785,Ma_KH!$A:$R,14,0)</f>
        <v>60</v>
      </c>
    </row>
    <row r="2786" spans="1:27" x14ac:dyDescent="0.25">
      <c r="A2786" s="277">
        <v>46049</v>
      </c>
      <c r="B2786" s="278">
        <v>4183832811</v>
      </c>
      <c r="C2786" s="328" t="s">
        <v>15180</v>
      </c>
      <c r="D2786" s="280">
        <v>46057</v>
      </c>
      <c r="E2786" s="213"/>
      <c r="F2786" s="214"/>
      <c r="G2786" s="255" t="s">
        <v>14337</v>
      </c>
      <c r="H2786" s="213"/>
      <c r="I2786" s="212">
        <v>4183832811</v>
      </c>
      <c r="J2786" s="212" t="s">
        <v>70</v>
      </c>
      <c r="K2786" s="212" t="s">
        <v>30</v>
      </c>
      <c r="L2786" s="215" t="str">
        <f>VLOOKUP($K2786,[1]TONG_SL!$A$1:$D$65536,2,0)</f>
        <v>Gà muối 500g</v>
      </c>
      <c r="M2786" s="247"/>
      <c r="N2786" s="215" t="str">
        <f t="shared" si="299"/>
        <v>K-C6</v>
      </c>
      <c r="O2786" s="222"/>
      <c r="P2786" s="222"/>
      <c r="Q2786" s="215" t="str">
        <f>VLOOKUP(K2786,TONG_SL!$A:$D,3,0)</f>
        <v>Túi</v>
      </c>
      <c r="R2786" s="224">
        <v>10</v>
      </c>
      <c r="S2786" s="290"/>
      <c r="T2786" s="290">
        <f>VLOOKUP(VLOOKUP(G2786,Ma_KH!$A:$R,18,0)&amp;K2786,Gia_MB!$A:$F,6,0)</f>
        <v>116611</v>
      </c>
      <c r="U2786" s="291">
        <f t="shared" si="304"/>
        <v>1166110</v>
      </c>
      <c r="V2786" s="290"/>
      <c r="W2786" s="292">
        <f t="shared" si="305"/>
        <v>0</v>
      </c>
      <c r="X2786" s="293" t="str">
        <f t="shared" si="306"/>
        <v>8</v>
      </c>
      <c r="Y2786" s="290"/>
      <c r="Z2786" s="291">
        <f t="shared" si="307"/>
        <v>93288.8</v>
      </c>
      <c r="AA2786" s="294">
        <f>VLOOKUP(G2786,Ma_KH!$A:$R,14,0)</f>
        <v>60</v>
      </c>
    </row>
    <row r="2787" spans="1:27" x14ac:dyDescent="0.25">
      <c r="A2787" s="277">
        <v>46049</v>
      </c>
      <c r="B2787" s="278">
        <v>4183832197</v>
      </c>
      <c r="C2787" s="328" t="s">
        <v>15180</v>
      </c>
      <c r="D2787" s="280">
        <v>46057</v>
      </c>
      <c r="E2787" s="213"/>
      <c r="F2787" s="214"/>
      <c r="G2787" s="255" t="s">
        <v>14282</v>
      </c>
      <c r="H2787" s="213"/>
      <c r="I2787" s="212">
        <v>4183832197</v>
      </c>
      <c r="J2787" s="212" t="s">
        <v>70</v>
      </c>
      <c r="K2787" s="212" t="s">
        <v>30</v>
      </c>
      <c r="L2787" s="215" t="str">
        <f>VLOOKUP($K2787,[1]TONG_SL!$A$1:$D$65536,2,0)</f>
        <v>Gà muối 500g</v>
      </c>
      <c r="M2787" s="247"/>
      <c r="N2787" s="215" t="str">
        <f t="shared" si="299"/>
        <v>K-C6</v>
      </c>
      <c r="O2787" s="222"/>
      <c r="P2787" s="222"/>
      <c r="Q2787" s="215" t="str">
        <f>VLOOKUP(K2787,TONG_SL!$A:$D,3,0)</f>
        <v>Túi</v>
      </c>
      <c r="R2787" s="224">
        <v>12</v>
      </c>
      <c r="S2787" s="290"/>
      <c r="T2787" s="290">
        <f>VLOOKUP(VLOOKUP(G2787,Ma_KH!$A:$R,18,0)&amp;K2787,Gia_MB!$A:$F,6,0)</f>
        <v>116611</v>
      </c>
      <c r="U2787" s="291">
        <f t="shared" si="304"/>
        <v>1399332</v>
      </c>
      <c r="V2787" s="290"/>
      <c r="W2787" s="292">
        <f t="shared" si="305"/>
        <v>0</v>
      </c>
      <c r="X2787" s="293" t="str">
        <f t="shared" si="306"/>
        <v>8</v>
      </c>
      <c r="Y2787" s="290"/>
      <c r="Z2787" s="291">
        <f t="shared" si="307"/>
        <v>111946.56</v>
      </c>
      <c r="AA2787" s="294">
        <f>VLOOKUP(G2787,Ma_KH!$A:$R,14,0)</f>
        <v>60</v>
      </c>
    </row>
    <row r="2788" spans="1:27" x14ac:dyDescent="0.25">
      <c r="A2788" s="277">
        <v>46049</v>
      </c>
      <c r="B2788" s="278">
        <v>4183832197</v>
      </c>
      <c r="C2788" s="328" t="s">
        <v>15180</v>
      </c>
      <c r="D2788" s="280">
        <v>46057</v>
      </c>
      <c r="E2788" s="213"/>
      <c r="F2788" s="214"/>
      <c r="G2788" s="255" t="s">
        <v>14282</v>
      </c>
      <c r="H2788" s="213"/>
      <c r="I2788" s="212">
        <v>4183832197</v>
      </c>
      <c r="J2788" s="212" t="s">
        <v>70</v>
      </c>
      <c r="K2788" s="212" t="s">
        <v>27</v>
      </c>
      <c r="L2788" s="215" t="str">
        <f>VLOOKUP($K2788,[1]TONG_SL!$A$1:$D$65536,2,0)</f>
        <v>Chân giò heo muối 300g</v>
      </c>
      <c r="M2788" s="247"/>
      <c r="N2788" s="215" t="str">
        <f t="shared" ref="N2788:N2851" si="308">IF($B2788&lt;&gt;"","K-C6","")</f>
        <v>K-C6</v>
      </c>
      <c r="O2788" s="222"/>
      <c r="P2788" s="222"/>
      <c r="Q2788" s="215" t="str">
        <f>VLOOKUP(K2788,TONG_SL!$A:$D,3,0)</f>
        <v>Túi</v>
      </c>
      <c r="R2788" s="224">
        <v>2</v>
      </c>
      <c r="S2788" s="290"/>
      <c r="T2788" s="290">
        <f>VLOOKUP(VLOOKUP(G2788,Ma_KH!$A:$R,18,0)&amp;K2788,Gia_MB!$A:$F,6,0)</f>
        <v>73431</v>
      </c>
      <c r="U2788" s="291">
        <f t="shared" si="304"/>
        <v>146862</v>
      </c>
      <c r="V2788" s="290"/>
      <c r="W2788" s="292">
        <f t="shared" si="305"/>
        <v>0</v>
      </c>
      <c r="X2788" s="293" t="str">
        <f t="shared" si="306"/>
        <v>8</v>
      </c>
      <c r="Y2788" s="290"/>
      <c r="Z2788" s="291">
        <f t="shared" si="307"/>
        <v>11748.960000000001</v>
      </c>
      <c r="AA2788" s="294">
        <f>VLOOKUP(G2788,Ma_KH!$A:$R,14,0)</f>
        <v>60</v>
      </c>
    </row>
    <row r="2789" spans="1:27" x14ac:dyDescent="0.25">
      <c r="A2789" s="277">
        <v>46049</v>
      </c>
      <c r="B2789" s="278">
        <v>4183832052</v>
      </c>
      <c r="C2789" s="328" t="s">
        <v>15180</v>
      </c>
      <c r="D2789" s="280">
        <v>46057</v>
      </c>
      <c r="E2789" s="213"/>
      <c r="F2789" s="214"/>
      <c r="G2789" s="255" t="s">
        <v>14278</v>
      </c>
      <c r="H2789" s="213"/>
      <c r="I2789" s="212">
        <v>4183832052</v>
      </c>
      <c r="J2789" s="212" t="s">
        <v>70</v>
      </c>
      <c r="K2789" s="212" t="s">
        <v>27</v>
      </c>
      <c r="L2789" s="215" t="str">
        <f>VLOOKUP($K2789,[1]TONG_SL!$A$1:$D$65536,2,0)</f>
        <v>Chân giò heo muối 300g</v>
      </c>
      <c r="M2789" s="247"/>
      <c r="N2789" s="215" t="str">
        <f t="shared" si="308"/>
        <v>K-C6</v>
      </c>
      <c r="O2789" s="222"/>
      <c r="P2789" s="222"/>
      <c r="Q2789" s="215" t="str">
        <f>VLOOKUP(K2789,TONG_SL!$A:$D,3,0)</f>
        <v>Túi</v>
      </c>
      <c r="R2789" s="224">
        <v>2</v>
      </c>
      <c r="S2789" s="290"/>
      <c r="T2789" s="290">
        <f>VLOOKUP(VLOOKUP(G2789,Ma_KH!$A:$R,18,0)&amp;K2789,Gia_MB!$A:$F,6,0)</f>
        <v>73431</v>
      </c>
      <c r="U2789" s="291">
        <f t="shared" si="304"/>
        <v>146862</v>
      </c>
      <c r="V2789" s="290"/>
      <c r="W2789" s="292">
        <f t="shared" si="305"/>
        <v>0</v>
      </c>
      <c r="X2789" s="293" t="str">
        <f t="shared" si="306"/>
        <v>8</v>
      </c>
      <c r="Y2789" s="290"/>
      <c r="Z2789" s="291">
        <f t="shared" si="307"/>
        <v>11748.960000000001</v>
      </c>
      <c r="AA2789" s="294">
        <f>VLOOKUP(G2789,Ma_KH!$A:$R,14,0)</f>
        <v>60</v>
      </c>
    </row>
    <row r="2790" spans="1:27" x14ac:dyDescent="0.25">
      <c r="A2790" s="277">
        <v>46049</v>
      </c>
      <c r="B2790" s="278">
        <v>4183832052</v>
      </c>
      <c r="C2790" s="328" t="s">
        <v>15180</v>
      </c>
      <c r="D2790" s="280">
        <v>46057</v>
      </c>
      <c r="E2790" s="213"/>
      <c r="F2790" s="214"/>
      <c r="G2790" s="255" t="s">
        <v>14278</v>
      </c>
      <c r="H2790" s="213"/>
      <c r="I2790" s="212">
        <v>4183832052</v>
      </c>
      <c r="J2790" s="212" t="s">
        <v>70</v>
      </c>
      <c r="K2790" s="212" t="s">
        <v>30</v>
      </c>
      <c r="L2790" s="215" t="str">
        <f>VLOOKUP($K2790,[1]TONG_SL!$A$1:$D$65536,2,0)</f>
        <v>Gà muối 500g</v>
      </c>
      <c r="M2790" s="247"/>
      <c r="N2790" s="215" t="str">
        <f t="shared" si="308"/>
        <v>K-C6</v>
      </c>
      <c r="O2790" s="222"/>
      <c r="P2790" s="222"/>
      <c r="Q2790" s="215" t="str">
        <f>VLOOKUP(K2790,TONG_SL!$A:$D,3,0)</f>
        <v>Túi</v>
      </c>
      <c r="R2790" s="224">
        <v>10</v>
      </c>
      <c r="S2790" s="290"/>
      <c r="T2790" s="290">
        <f>VLOOKUP(VLOOKUP(G2790,Ma_KH!$A:$R,18,0)&amp;K2790,Gia_MB!$A:$F,6,0)</f>
        <v>116611</v>
      </c>
      <c r="U2790" s="291">
        <f t="shared" si="304"/>
        <v>1166110</v>
      </c>
      <c r="V2790" s="290"/>
      <c r="W2790" s="292">
        <f t="shared" si="305"/>
        <v>0</v>
      </c>
      <c r="X2790" s="293" t="str">
        <f t="shared" si="306"/>
        <v>8</v>
      </c>
      <c r="Y2790" s="290"/>
      <c r="Z2790" s="291">
        <f t="shared" si="307"/>
        <v>93288.8</v>
      </c>
      <c r="AA2790" s="294">
        <f>VLOOKUP(G2790,Ma_KH!$A:$R,14,0)</f>
        <v>60</v>
      </c>
    </row>
    <row r="2791" spans="1:27" x14ac:dyDescent="0.25">
      <c r="A2791" s="277">
        <v>46049</v>
      </c>
      <c r="B2791" s="278">
        <v>4183832665</v>
      </c>
      <c r="C2791" s="328" t="s">
        <v>15180</v>
      </c>
      <c r="D2791" s="280">
        <v>46057</v>
      </c>
      <c r="E2791" s="213"/>
      <c r="F2791" s="214"/>
      <c r="G2791" s="255" t="s">
        <v>14323</v>
      </c>
      <c r="H2791" s="213"/>
      <c r="I2791" s="212">
        <v>4183832665</v>
      </c>
      <c r="J2791" s="212" t="s">
        <v>70</v>
      </c>
      <c r="K2791" s="212" t="s">
        <v>27</v>
      </c>
      <c r="L2791" s="215" t="str">
        <f>VLOOKUP($K2791,[1]TONG_SL!$A$1:$D$65536,2,0)</f>
        <v>Chân giò heo muối 300g</v>
      </c>
      <c r="M2791" s="247"/>
      <c r="N2791" s="215" t="str">
        <f t="shared" si="308"/>
        <v>K-C6</v>
      </c>
      <c r="O2791" s="222"/>
      <c r="P2791" s="222"/>
      <c r="Q2791" s="215" t="str">
        <f>VLOOKUP(K2791,TONG_SL!$A:$D,3,0)</f>
        <v>Túi</v>
      </c>
      <c r="R2791" s="224">
        <v>6</v>
      </c>
      <c r="S2791" s="290"/>
      <c r="T2791" s="290">
        <f>VLOOKUP(VLOOKUP(G2791,Ma_KH!$A:$R,18,0)&amp;K2791,Gia_MB!$A:$F,6,0)</f>
        <v>73431</v>
      </c>
      <c r="U2791" s="291">
        <f t="shared" si="304"/>
        <v>440586</v>
      </c>
      <c r="V2791" s="290"/>
      <c r="W2791" s="292">
        <f t="shared" si="305"/>
        <v>0</v>
      </c>
      <c r="X2791" s="293" t="str">
        <f t="shared" si="306"/>
        <v>8</v>
      </c>
      <c r="Y2791" s="290"/>
      <c r="Z2791" s="291">
        <f t="shared" si="307"/>
        <v>35246.879999999997</v>
      </c>
      <c r="AA2791" s="294">
        <f>VLOOKUP(G2791,Ma_KH!$A:$R,14,0)</f>
        <v>60</v>
      </c>
    </row>
    <row r="2792" spans="1:27" x14ac:dyDescent="0.25">
      <c r="A2792" s="277">
        <v>46049</v>
      </c>
      <c r="B2792" s="278">
        <v>4183832665</v>
      </c>
      <c r="C2792" s="328" t="s">
        <v>15180</v>
      </c>
      <c r="D2792" s="280">
        <v>46057</v>
      </c>
      <c r="E2792" s="213"/>
      <c r="F2792" s="214"/>
      <c r="G2792" s="255" t="s">
        <v>14323</v>
      </c>
      <c r="H2792" s="213"/>
      <c r="I2792" s="212">
        <v>4183832665</v>
      </c>
      <c r="J2792" s="212" t="s">
        <v>70</v>
      </c>
      <c r="K2792" s="212" t="s">
        <v>30</v>
      </c>
      <c r="L2792" s="215" t="str">
        <f>VLOOKUP($K2792,[1]TONG_SL!$A$1:$D$65536,2,0)</f>
        <v>Gà muối 500g</v>
      </c>
      <c r="M2792" s="247"/>
      <c r="N2792" s="215" t="str">
        <f t="shared" si="308"/>
        <v>K-C6</v>
      </c>
      <c r="O2792" s="222"/>
      <c r="P2792" s="222"/>
      <c r="Q2792" s="215" t="str">
        <f>VLOOKUP(K2792,TONG_SL!$A:$D,3,0)</f>
        <v>Túi</v>
      </c>
      <c r="R2792" s="224">
        <v>8</v>
      </c>
      <c r="S2792" s="290"/>
      <c r="T2792" s="290">
        <f>VLOOKUP(VLOOKUP(G2792,Ma_KH!$A:$R,18,0)&amp;K2792,Gia_MB!$A:$F,6,0)</f>
        <v>116611</v>
      </c>
      <c r="U2792" s="291">
        <f t="shared" si="304"/>
        <v>932888</v>
      </c>
      <c r="V2792" s="290"/>
      <c r="W2792" s="292">
        <f t="shared" si="305"/>
        <v>0</v>
      </c>
      <c r="X2792" s="293" t="str">
        <f t="shared" si="306"/>
        <v>8</v>
      </c>
      <c r="Y2792" s="290"/>
      <c r="Z2792" s="291">
        <f t="shared" si="307"/>
        <v>74631.040000000008</v>
      </c>
      <c r="AA2792" s="294">
        <f>VLOOKUP(G2792,Ma_KH!$A:$R,14,0)</f>
        <v>60</v>
      </c>
    </row>
    <row r="2793" spans="1:27" x14ac:dyDescent="0.25">
      <c r="A2793" s="277">
        <v>46049</v>
      </c>
      <c r="B2793" s="278">
        <v>4183832326</v>
      </c>
      <c r="C2793" s="328" t="s">
        <v>15180</v>
      </c>
      <c r="D2793" s="280">
        <v>46057</v>
      </c>
      <c r="E2793" s="213"/>
      <c r="F2793" s="214"/>
      <c r="G2793" s="255" t="s">
        <v>14286</v>
      </c>
      <c r="H2793" s="213"/>
      <c r="I2793" s="212">
        <v>4183832326</v>
      </c>
      <c r="J2793" s="212" t="s">
        <v>70</v>
      </c>
      <c r="K2793" s="212" t="s">
        <v>30</v>
      </c>
      <c r="L2793" s="215" t="str">
        <f>VLOOKUP($K2793,[1]TONG_SL!$A$1:$D$65536,2,0)</f>
        <v>Gà muối 500g</v>
      </c>
      <c r="M2793" s="247"/>
      <c r="N2793" s="215" t="str">
        <f t="shared" si="308"/>
        <v>K-C6</v>
      </c>
      <c r="O2793" s="222"/>
      <c r="P2793" s="222"/>
      <c r="Q2793" s="215" t="str">
        <f>VLOOKUP(K2793,TONG_SL!$A:$D,3,0)</f>
        <v>Túi</v>
      </c>
      <c r="R2793" s="224">
        <v>6</v>
      </c>
      <c r="S2793" s="290"/>
      <c r="T2793" s="290">
        <f>VLOOKUP(VLOOKUP(G2793,Ma_KH!$A:$R,18,0)&amp;K2793,Gia_MB!$A:$F,6,0)</f>
        <v>116611</v>
      </c>
      <c r="U2793" s="291">
        <f t="shared" si="304"/>
        <v>699666</v>
      </c>
      <c r="V2793" s="290"/>
      <c r="W2793" s="292">
        <f t="shared" si="305"/>
        <v>0</v>
      </c>
      <c r="X2793" s="293" t="str">
        <f t="shared" si="306"/>
        <v>8</v>
      </c>
      <c r="Y2793" s="290"/>
      <c r="Z2793" s="291">
        <f t="shared" si="307"/>
        <v>55973.279999999999</v>
      </c>
      <c r="AA2793" s="294">
        <f>VLOOKUP(G2793,Ma_KH!$A:$R,14,0)</f>
        <v>60</v>
      </c>
    </row>
    <row r="2794" spans="1:27" x14ac:dyDescent="0.25">
      <c r="A2794" s="277">
        <v>46049</v>
      </c>
      <c r="B2794" s="278">
        <v>4183832326</v>
      </c>
      <c r="C2794" s="328" t="s">
        <v>15180</v>
      </c>
      <c r="D2794" s="280">
        <v>46057</v>
      </c>
      <c r="E2794" s="213"/>
      <c r="F2794" s="214"/>
      <c r="G2794" s="255" t="s">
        <v>14286</v>
      </c>
      <c r="H2794" s="213"/>
      <c r="I2794" s="212">
        <v>4183832326</v>
      </c>
      <c r="J2794" s="212" t="s">
        <v>70</v>
      </c>
      <c r="K2794" s="212" t="s">
        <v>27</v>
      </c>
      <c r="L2794" s="215" t="str">
        <f>VLOOKUP($K2794,[1]TONG_SL!$A$1:$D$65536,2,0)</f>
        <v>Chân giò heo muối 300g</v>
      </c>
      <c r="M2794" s="247"/>
      <c r="N2794" s="215" t="str">
        <f t="shared" si="308"/>
        <v>K-C6</v>
      </c>
      <c r="O2794" s="222"/>
      <c r="P2794" s="222"/>
      <c r="Q2794" s="215" t="str">
        <f>VLOOKUP(K2794,TONG_SL!$A:$D,3,0)</f>
        <v>Túi</v>
      </c>
      <c r="R2794" s="224">
        <v>3</v>
      </c>
      <c r="S2794" s="290"/>
      <c r="T2794" s="290">
        <f>VLOOKUP(VLOOKUP(G2794,Ma_KH!$A:$R,18,0)&amp;K2794,Gia_MB!$A:$F,6,0)</f>
        <v>73431</v>
      </c>
      <c r="U2794" s="291">
        <f t="shared" si="304"/>
        <v>220293</v>
      </c>
      <c r="V2794" s="290"/>
      <c r="W2794" s="292">
        <f t="shared" si="305"/>
        <v>0</v>
      </c>
      <c r="X2794" s="293" t="str">
        <f t="shared" si="306"/>
        <v>8</v>
      </c>
      <c r="Y2794" s="290"/>
      <c r="Z2794" s="291">
        <f t="shared" si="307"/>
        <v>17623.439999999999</v>
      </c>
      <c r="AA2794" s="294">
        <f>VLOOKUP(G2794,Ma_KH!$A:$R,14,0)</f>
        <v>60</v>
      </c>
    </row>
    <row r="2795" spans="1:27" x14ac:dyDescent="0.25">
      <c r="A2795" s="277">
        <v>46049</v>
      </c>
      <c r="B2795" s="278">
        <v>4183832195</v>
      </c>
      <c r="C2795" s="328" t="s">
        <v>15180</v>
      </c>
      <c r="D2795" s="280">
        <v>46057</v>
      </c>
      <c r="E2795" s="213"/>
      <c r="F2795" s="214"/>
      <c r="G2795" s="255" t="s">
        <v>14281</v>
      </c>
      <c r="H2795" s="213"/>
      <c r="I2795" s="212">
        <v>4183832195</v>
      </c>
      <c r="J2795" s="212" t="s">
        <v>70</v>
      </c>
      <c r="K2795" s="212" t="s">
        <v>30</v>
      </c>
      <c r="L2795" s="215" t="str">
        <f>VLOOKUP($K2795,[1]TONG_SL!$A$1:$D$65536,2,0)</f>
        <v>Gà muối 500g</v>
      </c>
      <c r="M2795" s="247"/>
      <c r="N2795" s="215" t="str">
        <f t="shared" si="308"/>
        <v>K-C6</v>
      </c>
      <c r="O2795" s="222"/>
      <c r="P2795" s="222"/>
      <c r="Q2795" s="215" t="str">
        <f>VLOOKUP(K2795,TONG_SL!$A:$D,3,0)</f>
        <v>Túi</v>
      </c>
      <c r="R2795" s="224">
        <v>14</v>
      </c>
      <c r="S2795" s="290"/>
      <c r="T2795" s="290">
        <f>VLOOKUP(VLOOKUP(G2795,Ma_KH!$A:$R,18,0)&amp;K2795,Gia_MB!$A:$F,6,0)</f>
        <v>116611</v>
      </c>
      <c r="U2795" s="291">
        <f t="shared" si="304"/>
        <v>1632554</v>
      </c>
      <c r="V2795" s="290"/>
      <c r="W2795" s="292">
        <f t="shared" si="305"/>
        <v>0</v>
      </c>
      <c r="X2795" s="293" t="str">
        <f t="shared" si="306"/>
        <v>8</v>
      </c>
      <c r="Y2795" s="290"/>
      <c r="Z2795" s="291">
        <f t="shared" si="307"/>
        <v>130604.32</v>
      </c>
      <c r="AA2795" s="294">
        <f>VLOOKUP(G2795,Ma_KH!$A:$R,14,0)</f>
        <v>60</v>
      </c>
    </row>
    <row r="2796" spans="1:27" x14ac:dyDescent="0.25">
      <c r="A2796" s="277">
        <v>46049</v>
      </c>
      <c r="B2796" s="278">
        <v>4183832195</v>
      </c>
      <c r="C2796" s="328" t="s">
        <v>15180</v>
      </c>
      <c r="D2796" s="280">
        <v>46057</v>
      </c>
      <c r="E2796" s="213"/>
      <c r="F2796" s="214"/>
      <c r="G2796" s="255" t="s">
        <v>14281</v>
      </c>
      <c r="H2796" s="213"/>
      <c r="I2796" s="212">
        <v>4183832195</v>
      </c>
      <c r="J2796" s="212" t="s">
        <v>70</v>
      </c>
      <c r="K2796" s="212" t="s">
        <v>27</v>
      </c>
      <c r="L2796" s="215" t="str">
        <f>VLOOKUP($K2796,[1]TONG_SL!$A$1:$D$65536,2,0)</f>
        <v>Chân giò heo muối 300g</v>
      </c>
      <c r="M2796" s="247"/>
      <c r="N2796" s="215" t="str">
        <f t="shared" si="308"/>
        <v>K-C6</v>
      </c>
      <c r="O2796" s="222"/>
      <c r="P2796" s="222"/>
      <c r="Q2796" s="215" t="str">
        <f>VLOOKUP(K2796,TONG_SL!$A:$D,3,0)</f>
        <v>Túi</v>
      </c>
      <c r="R2796" s="224">
        <v>3</v>
      </c>
      <c r="S2796" s="290"/>
      <c r="T2796" s="290">
        <f>VLOOKUP(VLOOKUP(G2796,Ma_KH!$A:$R,18,0)&amp;K2796,Gia_MB!$A:$F,6,0)</f>
        <v>73431</v>
      </c>
      <c r="U2796" s="291">
        <f t="shared" si="304"/>
        <v>220293</v>
      </c>
      <c r="V2796" s="290"/>
      <c r="W2796" s="292">
        <f t="shared" si="305"/>
        <v>0</v>
      </c>
      <c r="X2796" s="293" t="str">
        <f t="shared" si="306"/>
        <v>8</v>
      </c>
      <c r="Y2796" s="290"/>
      <c r="Z2796" s="291">
        <f t="shared" si="307"/>
        <v>17623.439999999999</v>
      </c>
      <c r="AA2796" s="294">
        <f>VLOOKUP(G2796,Ma_KH!$A:$R,14,0)</f>
        <v>60</v>
      </c>
    </row>
    <row r="2797" spans="1:27" x14ac:dyDescent="0.25">
      <c r="A2797" s="277">
        <v>46049</v>
      </c>
      <c r="B2797" s="278">
        <v>4183832792</v>
      </c>
      <c r="C2797" s="328" t="s">
        <v>15180</v>
      </c>
      <c r="D2797" s="280">
        <v>46057</v>
      </c>
      <c r="E2797" s="213"/>
      <c r="F2797" s="214"/>
      <c r="G2797" s="144" t="s">
        <v>14330</v>
      </c>
      <c r="H2797" s="213"/>
      <c r="I2797" s="212">
        <v>4183832792</v>
      </c>
      <c r="J2797" s="212" t="s">
        <v>70</v>
      </c>
      <c r="K2797" s="212" t="s">
        <v>30</v>
      </c>
      <c r="L2797" s="215" t="str">
        <f>VLOOKUP($K2797,[1]TONG_SL!$A$1:$D$65536,2,0)</f>
        <v>Gà muối 500g</v>
      </c>
      <c r="M2797" s="247"/>
      <c r="N2797" s="215" t="str">
        <f t="shared" si="308"/>
        <v>K-C6</v>
      </c>
      <c r="O2797" s="222"/>
      <c r="P2797" s="222"/>
      <c r="Q2797" s="215" t="str">
        <f>VLOOKUP(K2797,TONG_SL!$A:$D,3,0)</f>
        <v>Túi</v>
      </c>
      <c r="R2797" s="224">
        <v>6</v>
      </c>
      <c r="S2797" s="290"/>
      <c r="T2797" s="290">
        <f>VLOOKUP(VLOOKUP(G2797,Ma_KH!$A:$R,18,0)&amp;K2797,Gia_MB!$A:$F,6,0)</f>
        <v>116611</v>
      </c>
      <c r="U2797" s="291">
        <f t="shared" si="304"/>
        <v>699666</v>
      </c>
      <c r="V2797" s="290"/>
      <c r="W2797" s="292">
        <f t="shared" si="305"/>
        <v>0</v>
      </c>
      <c r="X2797" s="293" t="str">
        <f t="shared" si="306"/>
        <v>8</v>
      </c>
      <c r="Y2797" s="290"/>
      <c r="Z2797" s="291">
        <f t="shared" si="307"/>
        <v>55973.279999999999</v>
      </c>
      <c r="AA2797" s="294">
        <f>VLOOKUP(G2797,Ma_KH!$A:$R,14,0)</f>
        <v>60</v>
      </c>
    </row>
    <row r="2798" spans="1:27" x14ac:dyDescent="0.25">
      <c r="A2798" s="277">
        <v>46049</v>
      </c>
      <c r="B2798" s="278">
        <v>4183832792</v>
      </c>
      <c r="C2798" s="328" t="s">
        <v>15180</v>
      </c>
      <c r="D2798" s="280">
        <v>46057</v>
      </c>
      <c r="E2798" s="213"/>
      <c r="F2798" s="214"/>
      <c r="G2798" s="144" t="s">
        <v>14330</v>
      </c>
      <c r="H2798" s="213"/>
      <c r="I2798" s="212">
        <v>4183832792</v>
      </c>
      <c r="J2798" s="212" t="s">
        <v>70</v>
      </c>
      <c r="K2798" s="212" t="s">
        <v>27</v>
      </c>
      <c r="L2798" s="215" t="str">
        <f>VLOOKUP($K2798,[1]TONG_SL!$A$1:$D$65536,2,0)</f>
        <v>Chân giò heo muối 300g</v>
      </c>
      <c r="M2798" s="247"/>
      <c r="N2798" s="215" t="str">
        <f t="shared" si="308"/>
        <v>K-C6</v>
      </c>
      <c r="O2798" s="222"/>
      <c r="P2798" s="222"/>
      <c r="Q2798" s="215" t="str">
        <f>VLOOKUP(K2798,TONG_SL!$A:$D,3,0)</f>
        <v>Túi</v>
      </c>
      <c r="R2798" s="224">
        <v>3</v>
      </c>
      <c r="S2798" s="290"/>
      <c r="T2798" s="290">
        <f>VLOOKUP(VLOOKUP(G2798,Ma_KH!$A:$R,18,0)&amp;K2798,Gia_MB!$A:$F,6,0)</f>
        <v>73431</v>
      </c>
      <c r="U2798" s="291">
        <f t="shared" si="304"/>
        <v>220293</v>
      </c>
      <c r="V2798" s="290"/>
      <c r="W2798" s="292">
        <f t="shared" si="305"/>
        <v>0</v>
      </c>
      <c r="X2798" s="293" t="str">
        <f t="shared" si="306"/>
        <v>8</v>
      </c>
      <c r="Y2798" s="290"/>
      <c r="Z2798" s="291">
        <f t="shared" si="307"/>
        <v>17623.439999999999</v>
      </c>
      <c r="AA2798" s="294">
        <f>VLOOKUP(G2798,Ma_KH!$A:$R,14,0)</f>
        <v>60</v>
      </c>
    </row>
    <row r="2799" spans="1:27" x14ac:dyDescent="0.25">
      <c r="A2799" s="277">
        <v>46049</v>
      </c>
      <c r="B2799" s="278">
        <v>4183832377</v>
      </c>
      <c r="C2799" s="328" t="s">
        <v>15180</v>
      </c>
      <c r="D2799" s="280">
        <v>46057</v>
      </c>
      <c r="E2799" s="213"/>
      <c r="F2799" s="214"/>
      <c r="G2799" s="255" t="s">
        <v>14290</v>
      </c>
      <c r="H2799" s="213"/>
      <c r="I2799" s="212">
        <v>4183832377</v>
      </c>
      <c r="J2799" s="212" t="s">
        <v>70</v>
      </c>
      <c r="K2799" s="212" t="s">
        <v>27</v>
      </c>
      <c r="L2799" s="215" t="str">
        <f>VLOOKUP($K2799,[1]TONG_SL!$A$1:$D$65536,2,0)</f>
        <v>Chân giò heo muối 300g</v>
      </c>
      <c r="M2799" s="247"/>
      <c r="N2799" s="215" t="str">
        <f t="shared" si="308"/>
        <v>K-C6</v>
      </c>
      <c r="O2799" s="222"/>
      <c r="P2799" s="222"/>
      <c r="Q2799" s="215" t="str">
        <f>VLOOKUP(K2799,TONG_SL!$A:$D,3,0)</f>
        <v>Túi</v>
      </c>
      <c r="R2799" s="224">
        <v>3</v>
      </c>
      <c r="S2799" s="290"/>
      <c r="T2799" s="290">
        <f>VLOOKUP(VLOOKUP(G2799,Ma_KH!$A:$R,18,0)&amp;K2799,Gia_MB!$A:$F,6,0)</f>
        <v>73431</v>
      </c>
      <c r="U2799" s="291">
        <f t="shared" si="304"/>
        <v>220293</v>
      </c>
      <c r="V2799" s="290"/>
      <c r="W2799" s="292">
        <f t="shared" si="305"/>
        <v>0</v>
      </c>
      <c r="X2799" s="293" t="str">
        <f t="shared" si="306"/>
        <v>8</v>
      </c>
      <c r="Y2799" s="290"/>
      <c r="Z2799" s="291">
        <f t="shared" si="307"/>
        <v>17623.439999999999</v>
      </c>
      <c r="AA2799" s="294">
        <f>VLOOKUP(G2799,Ma_KH!$A:$R,14,0)</f>
        <v>60</v>
      </c>
    </row>
    <row r="2800" spans="1:27" x14ac:dyDescent="0.25">
      <c r="A2800" s="277">
        <v>46049</v>
      </c>
      <c r="B2800" s="278">
        <v>4183832377</v>
      </c>
      <c r="C2800" s="328" t="s">
        <v>15180</v>
      </c>
      <c r="D2800" s="280">
        <v>46057</v>
      </c>
      <c r="E2800" s="213"/>
      <c r="F2800" s="214"/>
      <c r="G2800" s="255" t="s">
        <v>14290</v>
      </c>
      <c r="H2800" s="213"/>
      <c r="I2800" s="212">
        <v>4183832377</v>
      </c>
      <c r="J2800" s="212" t="s">
        <v>70</v>
      </c>
      <c r="K2800" s="212" t="s">
        <v>30</v>
      </c>
      <c r="L2800" s="215" t="str">
        <f>VLOOKUP($K2800,[1]TONG_SL!$A$1:$D$65536,2,0)</f>
        <v>Gà muối 500g</v>
      </c>
      <c r="M2800" s="247"/>
      <c r="N2800" s="215" t="str">
        <f t="shared" si="308"/>
        <v>K-C6</v>
      </c>
      <c r="O2800" s="222"/>
      <c r="P2800" s="222"/>
      <c r="Q2800" s="215" t="str">
        <f>VLOOKUP(K2800,TONG_SL!$A:$D,3,0)</f>
        <v>Túi</v>
      </c>
      <c r="R2800" s="224">
        <v>6</v>
      </c>
      <c r="S2800" s="290"/>
      <c r="T2800" s="290">
        <f>VLOOKUP(VLOOKUP(G2800,Ma_KH!$A:$R,18,0)&amp;K2800,Gia_MB!$A:$F,6,0)</f>
        <v>116611</v>
      </c>
      <c r="U2800" s="291">
        <f t="shared" si="304"/>
        <v>699666</v>
      </c>
      <c r="V2800" s="290"/>
      <c r="W2800" s="292">
        <f t="shared" si="305"/>
        <v>0</v>
      </c>
      <c r="X2800" s="293" t="str">
        <f t="shared" si="306"/>
        <v>8</v>
      </c>
      <c r="Y2800" s="290"/>
      <c r="Z2800" s="291">
        <f t="shared" si="307"/>
        <v>55973.279999999999</v>
      </c>
      <c r="AA2800" s="294">
        <f>VLOOKUP(G2800,Ma_KH!$A:$R,14,0)</f>
        <v>60</v>
      </c>
    </row>
    <row r="2801" spans="1:27" x14ac:dyDescent="0.25">
      <c r="A2801" s="277">
        <v>46049</v>
      </c>
      <c r="B2801" s="278">
        <v>4183832804</v>
      </c>
      <c r="C2801" s="328" t="s">
        <v>15180</v>
      </c>
      <c r="D2801" s="280">
        <v>46057</v>
      </c>
      <c r="E2801" s="213"/>
      <c r="F2801" s="214"/>
      <c r="G2801" s="255" t="s">
        <v>14334</v>
      </c>
      <c r="H2801" s="213"/>
      <c r="I2801" s="212">
        <v>4183832804</v>
      </c>
      <c r="J2801" s="212" t="s">
        <v>70</v>
      </c>
      <c r="K2801" s="212" t="s">
        <v>27</v>
      </c>
      <c r="L2801" s="215" t="str">
        <f>VLOOKUP($K2801,[1]TONG_SL!$A$1:$D$65536,2,0)</f>
        <v>Chân giò heo muối 300g</v>
      </c>
      <c r="M2801" s="247"/>
      <c r="N2801" s="215" t="str">
        <f t="shared" si="308"/>
        <v>K-C6</v>
      </c>
      <c r="O2801" s="222"/>
      <c r="P2801" s="222"/>
      <c r="Q2801" s="215" t="str">
        <f>VLOOKUP(K2801,TONG_SL!$A:$D,3,0)</f>
        <v>Túi</v>
      </c>
      <c r="R2801" s="224">
        <v>3</v>
      </c>
      <c r="S2801" s="290"/>
      <c r="T2801" s="290">
        <f>VLOOKUP(VLOOKUP(G2801,Ma_KH!$A:$R,18,0)&amp;K2801,Gia_MB!$A:$F,6,0)</f>
        <v>73431</v>
      </c>
      <c r="U2801" s="291">
        <f t="shared" si="304"/>
        <v>220293</v>
      </c>
      <c r="V2801" s="290"/>
      <c r="W2801" s="292">
        <f t="shared" si="305"/>
        <v>0</v>
      </c>
      <c r="X2801" s="293" t="str">
        <f t="shared" si="306"/>
        <v>8</v>
      </c>
      <c r="Y2801" s="290"/>
      <c r="Z2801" s="291">
        <f t="shared" si="307"/>
        <v>17623.439999999999</v>
      </c>
      <c r="AA2801" s="294">
        <f>VLOOKUP(G2801,Ma_KH!$A:$R,14,0)</f>
        <v>60</v>
      </c>
    </row>
    <row r="2802" spans="1:27" x14ac:dyDescent="0.25">
      <c r="A2802" s="277">
        <v>46049</v>
      </c>
      <c r="B2802" s="278">
        <v>4183832804</v>
      </c>
      <c r="C2802" s="328" t="s">
        <v>15180</v>
      </c>
      <c r="D2802" s="280">
        <v>46057</v>
      </c>
      <c r="E2802" s="213"/>
      <c r="F2802" s="214"/>
      <c r="G2802" s="255" t="s">
        <v>14334</v>
      </c>
      <c r="H2802" s="213"/>
      <c r="I2802" s="212">
        <v>4183832804</v>
      </c>
      <c r="J2802" s="212" t="s">
        <v>70</v>
      </c>
      <c r="K2802" s="212" t="s">
        <v>30</v>
      </c>
      <c r="L2802" s="215" t="str">
        <f>VLOOKUP($K2802,[1]TONG_SL!$A$1:$D$65536,2,0)</f>
        <v>Gà muối 500g</v>
      </c>
      <c r="M2802" s="247"/>
      <c r="N2802" s="215" t="str">
        <f t="shared" si="308"/>
        <v>K-C6</v>
      </c>
      <c r="O2802" s="222"/>
      <c r="P2802" s="222"/>
      <c r="Q2802" s="215" t="str">
        <f>VLOOKUP(K2802,TONG_SL!$A:$D,3,0)</f>
        <v>Túi</v>
      </c>
      <c r="R2802" s="224">
        <v>6</v>
      </c>
      <c r="S2802" s="290"/>
      <c r="T2802" s="290">
        <f>VLOOKUP(VLOOKUP(G2802,Ma_KH!$A:$R,18,0)&amp;K2802,Gia_MB!$A:$F,6,0)</f>
        <v>116611</v>
      </c>
      <c r="U2802" s="291">
        <f t="shared" si="304"/>
        <v>699666</v>
      </c>
      <c r="V2802" s="290"/>
      <c r="W2802" s="292">
        <f t="shared" si="305"/>
        <v>0</v>
      </c>
      <c r="X2802" s="293" t="str">
        <f t="shared" si="306"/>
        <v>8</v>
      </c>
      <c r="Y2802" s="290"/>
      <c r="Z2802" s="291">
        <f t="shared" si="307"/>
        <v>55973.279999999999</v>
      </c>
      <c r="AA2802" s="294">
        <f>VLOOKUP(G2802,Ma_KH!$A:$R,14,0)</f>
        <v>60</v>
      </c>
    </row>
    <row r="2803" spans="1:27" x14ac:dyDescent="0.25">
      <c r="A2803" s="277">
        <v>46049</v>
      </c>
      <c r="B2803" s="278">
        <v>4183832805</v>
      </c>
      <c r="C2803" s="328" t="s">
        <v>15180</v>
      </c>
      <c r="D2803" s="280">
        <v>46057</v>
      </c>
      <c r="E2803" s="213"/>
      <c r="F2803" s="214"/>
      <c r="G2803" s="255" t="s">
        <v>14335</v>
      </c>
      <c r="H2803" s="213"/>
      <c r="I2803" s="212">
        <v>4183832805</v>
      </c>
      <c r="J2803" s="212" t="s">
        <v>70</v>
      </c>
      <c r="K2803" s="212" t="s">
        <v>30</v>
      </c>
      <c r="L2803" s="215" t="str">
        <f>VLOOKUP($K2803,[1]TONG_SL!$A$1:$D$65536,2,0)</f>
        <v>Gà muối 500g</v>
      </c>
      <c r="M2803" s="247"/>
      <c r="N2803" s="215" t="str">
        <f t="shared" si="308"/>
        <v>K-C6</v>
      </c>
      <c r="O2803" s="222"/>
      <c r="P2803" s="222"/>
      <c r="Q2803" s="215" t="str">
        <f>VLOOKUP(K2803,TONG_SL!$A:$D,3,0)</f>
        <v>Túi</v>
      </c>
      <c r="R2803" s="224">
        <v>8</v>
      </c>
      <c r="S2803" s="290"/>
      <c r="T2803" s="290">
        <f>VLOOKUP(VLOOKUP(G2803,Ma_KH!$A:$R,18,0)&amp;K2803,Gia_MB!$A:$F,6,0)</f>
        <v>116611</v>
      </c>
      <c r="U2803" s="291">
        <f t="shared" si="304"/>
        <v>932888</v>
      </c>
      <c r="V2803" s="290"/>
      <c r="W2803" s="292">
        <f t="shared" si="305"/>
        <v>0</v>
      </c>
      <c r="X2803" s="293" t="str">
        <f t="shared" si="306"/>
        <v>8</v>
      </c>
      <c r="Y2803" s="290"/>
      <c r="Z2803" s="291">
        <f t="shared" si="307"/>
        <v>74631.040000000008</v>
      </c>
      <c r="AA2803" s="294">
        <f>VLOOKUP(G2803,Ma_KH!$A:$R,14,0)</f>
        <v>60</v>
      </c>
    </row>
    <row r="2804" spans="1:27" x14ac:dyDescent="0.25">
      <c r="A2804" s="277">
        <v>46049</v>
      </c>
      <c r="B2804" s="278">
        <v>4183832805</v>
      </c>
      <c r="C2804" s="328" t="s">
        <v>15180</v>
      </c>
      <c r="D2804" s="280">
        <v>46057</v>
      </c>
      <c r="E2804" s="213"/>
      <c r="F2804" s="214"/>
      <c r="G2804" s="255" t="s">
        <v>14335</v>
      </c>
      <c r="H2804" s="213"/>
      <c r="I2804" s="212">
        <v>4183832805</v>
      </c>
      <c r="J2804" s="212" t="s">
        <v>70</v>
      </c>
      <c r="K2804" s="212" t="s">
        <v>27</v>
      </c>
      <c r="L2804" s="215" t="str">
        <f>VLOOKUP($K2804,[1]TONG_SL!$A$1:$D$65536,2,0)</f>
        <v>Chân giò heo muối 300g</v>
      </c>
      <c r="M2804" s="247"/>
      <c r="N2804" s="215" t="str">
        <f t="shared" si="308"/>
        <v>K-C6</v>
      </c>
      <c r="O2804" s="222"/>
      <c r="P2804" s="222"/>
      <c r="Q2804" s="215" t="str">
        <f>VLOOKUP(K2804,TONG_SL!$A:$D,3,0)</f>
        <v>Túi</v>
      </c>
      <c r="R2804" s="224">
        <v>3</v>
      </c>
      <c r="S2804" s="290"/>
      <c r="T2804" s="290">
        <f>VLOOKUP(VLOOKUP(G2804,Ma_KH!$A:$R,18,0)&amp;K2804,Gia_MB!$A:$F,6,0)</f>
        <v>73431</v>
      </c>
      <c r="U2804" s="291">
        <f t="shared" si="304"/>
        <v>220293</v>
      </c>
      <c r="V2804" s="290"/>
      <c r="W2804" s="292">
        <f t="shared" si="305"/>
        <v>0</v>
      </c>
      <c r="X2804" s="293" t="str">
        <f t="shared" si="306"/>
        <v>8</v>
      </c>
      <c r="Y2804" s="290"/>
      <c r="Z2804" s="291">
        <f t="shared" si="307"/>
        <v>17623.439999999999</v>
      </c>
      <c r="AA2804" s="294">
        <f>VLOOKUP(G2804,Ma_KH!$A:$R,14,0)</f>
        <v>60</v>
      </c>
    </row>
    <row r="2805" spans="1:27" x14ac:dyDescent="0.25">
      <c r="A2805" s="277">
        <v>46049</v>
      </c>
      <c r="B2805" s="278">
        <v>4183832495</v>
      </c>
      <c r="C2805" s="328" t="s">
        <v>15180</v>
      </c>
      <c r="D2805" s="280">
        <v>46057</v>
      </c>
      <c r="E2805" s="213"/>
      <c r="F2805" s="214"/>
      <c r="G2805" s="255" t="s">
        <v>14304</v>
      </c>
      <c r="H2805" s="213"/>
      <c r="I2805" s="212">
        <v>4183832495</v>
      </c>
      <c r="J2805" s="212" t="s">
        <v>70</v>
      </c>
      <c r="K2805" s="212" t="s">
        <v>27</v>
      </c>
      <c r="L2805" s="215" t="str">
        <f>VLOOKUP($K2805,[1]TONG_SL!$A$1:$D$65536,2,0)</f>
        <v>Chân giò heo muối 300g</v>
      </c>
      <c r="M2805" s="247"/>
      <c r="N2805" s="215" t="str">
        <f t="shared" si="308"/>
        <v>K-C6</v>
      </c>
      <c r="O2805" s="222"/>
      <c r="P2805" s="222"/>
      <c r="Q2805" s="215" t="str">
        <f>VLOOKUP(K2805,TONG_SL!$A:$D,3,0)</f>
        <v>Túi</v>
      </c>
      <c r="R2805" s="224">
        <v>3</v>
      </c>
      <c r="S2805" s="290"/>
      <c r="T2805" s="290">
        <f>VLOOKUP(VLOOKUP(G2805,Ma_KH!$A:$R,18,0)&amp;K2805,Gia_MB!$A:$F,6,0)</f>
        <v>73431</v>
      </c>
      <c r="U2805" s="291">
        <f t="shared" si="304"/>
        <v>220293</v>
      </c>
      <c r="V2805" s="290"/>
      <c r="W2805" s="292">
        <f t="shared" si="305"/>
        <v>0</v>
      </c>
      <c r="X2805" s="293" t="str">
        <f t="shared" si="306"/>
        <v>8</v>
      </c>
      <c r="Y2805" s="290"/>
      <c r="Z2805" s="291">
        <f t="shared" si="307"/>
        <v>17623.439999999999</v>
      </c>
      <c r="AA2805" s="294">
        <f>VLOOKUP(G2805,Ma_KH!$A:$R,14,0)</f>
        <v>60</v>
      </c>
    </row>
    <row r="2806" spans="1:27" x14ac:dyDescent="0.25">
      <c r="A2806" s="277">
        <v>46049</v>
      </c>
      <c r="B2806" s="278">
        <v>4183832495</v>
      </c>
      <c r="C2806" s="328" t="s">
        <v>15180</v>
      </c>
      <c r="D2806" s="280">
        <v>46057</v>
      </c>
      <c r="E2806" s="213"/>
      <c r="F2806" s="214"/>
      <c r="G2806" s="255" t="s">
        <v>14304</v>
      </c>
      <c r="H2806" s="213"/>
      <c r="I2806" s="212">
        <v>4183832495</v>
      </c>
      <c r="J2806" s="212" t="s">
        <v>70</v>
      </c>
      <c r="K2806" s="212" t="s">
        <v>30</v>
      </c>
      <c r="L2806" s="215" t="str">
        <f>VLOOKUP($K2806,[1]TONG_SL!$A$1:$D$65536,2,0)</f>
        <v>Gà muối 500g</v>
      </c>
      <c r="M2806" s="247"/>
      <c r="N2806" s="215" t="str">
        <f t="shared" si="308"/>
        <v>K-C6</v>
      </c>
      <c r="O2806" s="222"/>
      <c r="P2806" s="222"/>
      <c r="Q2806" s="215" t="str">
        <f>VLOOKUP(K2806,TONG_SL!$A:$D,3,0)</f>
        <v>Túi</v>
      </c>
      <c r="R2806" s="224">
        <v>10</v>
      </c>
      <c r="S2806" s="290"/>
      <c r="T2806" s="290">
        <f>VLOOKUP(VLOOKUP(G2806,Ma_KH!$A:$R,18,0)&amp;K2806,Gia_MB!$A:$F,6,0)</f>
        <v>116611</v>
      </c>
      <c r="U2806" s="291">
        <f t="shared" si="304"/>
        <v>1166110</v>
      </c>
      <c r="V2806" s="290"/>
      <c r="W2806" s="292">
        <f t="shared" si="305"/>
        <v>0</v>
      </c>
      <c r="X2806" s="293" t="str">
        <f t="shared" si="306"/>
        <v>8</v>
      </c>
      <c r="Y2806" s="290"/>
      <c r="Z2806" s="291">
        <f t="shared" si="307"/>
        <v>93288.8</v>
      </c>
      <c r="AA2806" s="294">
        <f>VLOOKUP(G2806,Ma_KH!$A:$R,14,0)</f>
        <v>60</v>
      </c>
    </row>
    <row r="2807" spans="1:27" x14ac:dyDescent="0.25">
      <c r="A2807" s="277">
        <v>46049</v>
      </c>
      <c r="B2807" s="278">
        <v>4183832573</v>
      </c>
      <c r="C2807" s="328" t="s">
        <v>15180</v>
      </c>
      <c r="D2807" s="280">
        <v>46057</v>
      </c>
      <c r="E2807" s="213"/>
      <c r="F2807" s="214"/>
      <c r="G2807" s="255" t="s">
        <v>14980</v>
      </c>
      <c r="H2807" s="213"/>
      <c r="I2807" s="212">
        <v>4183832573</v>
      </c>
      <c r="J2807" s="212" t="s">
        <v>1786</v>
      </c>
      <c r="K2807" s="212" t="s">
        <v>30</v>
      </c>
      <c r="L2807" s="215" t="str">
        <f>VLOOKUP($K2807,[1]TONG_SL!$A$1:$D$65536,2,0)</f>
        <v>Gà muối 500g</v>
      </c>
      <c r="M2807" s="247"/>
      <c r="N2807" s="215" t="str">
        <f t="shared" si="308"/>
        <v>K-C6</v>
      </c>
      <c r="O2807" s="222"/>
      <c r="P2807" s="222"/>
      <c r="Q2807" s="215" t="str">
        <f>VLOOKUP(K2807,TONG_SL!$A:$D,3,0)</f>
        <v>Túi</v>
      </c>
      <c r="R2807" s="224">
        <v>8</v>
      </c>
      <c r="S2807" s="290"/>
      <c r="T2807" s="290">
        <f>VLOOKUP(VLOOKUP(G2807,Ma_KH!$A:$R,18,0)&amp;K2807,Gia_MB!$A:$F,6,0)</f>
        <v>116611</v>
      </c>
      <c r="U2807" s="291">
        <f t="shared" si="304"/>
        <v>932888</v>
      </c>
      <c r="V2807" s="290"/>
      <c r="W2807" s="292">
        <f t="shared" si="305"/>
        <v>0</v>
      </c>
      <c r="X2807" s="293" t="str">
        <f t="shared" si="306"/>
        <v>8</v>
      </c>
      <c r="Y2807" s="290"/>
      <c r="Z2807" s="291">
        <f t="shared" si="307"/>
        <v>74631.040000000008</v>
      </c>
      <c r="AA2807" s="294">
        <f>VLOOKUP(G2807,Ma_KH!$A:$R,14,0)</f>
        <v>60</v>
      </c>
    </row>
    <row r="2808" spans="1:27" x14ac:dyDescent="0.25">
      <c r="A2808" s="277">
        <v>46049</v>
      </c>
      <c r="B2808" s="278">
        <v>4183832573</v>
      </c>
      <c r="C2808" s="328" t="s">
        <v>15180</v>
      </c>
      <c r="D2808" s="280">
        <v>46057</v>
      </c>
      <c r="E2808" s="213"/>
      <c r="F2808" s="214"/>
      <c r="G2808" s="255" t="s">
        <v>14980</v>
      </c>
      <c r="H2808" s="213"/>
      <c r="I2808" s="212">
        <v>4183832573</v>
      </c>
      <c r="J2808" s="212" t="s">
        <v>1786</v>
      </c>
      <c r="K2808" s="212" t="s">
        <v>48</v>
      </c>
      <c r="L2808" s="215" t="str">
        <f>VLOOKUP($K2808,[1]TONG_SL!$A$1:$D$65536,2,0)</f>
        <v>Mọc Nấm Hương 250g</v>
      </c>
      <c r="M2808" s="247"/>
      <c r="N2808" s="215" t="str">
        <f t="shared" si="308"/>
        <v>K-C6</v>
      </c>
      <c r="O2808" s="222"/>
      <c r="P2808" s="222"/>
      <c r="Q2808" s="215" t="str">
        <f>VLOOKUP(K2808,TONG_SL!$A:$D,3,0)</f>
        <v>Túi</v>
      </c>
      <c r="R2808" s="224">
        <v>2</v>
      </c>
      <c r="S2808" s="290"/>
      <c r="T2808" s="290">
        <f>VLOOKUP(VLOOKUP(G2808,Ma_KH!$A:$R,18,0)&amp;K2808,Gia_MB!$A:$F,6,0)</f>
        <v>46000</v>
      </c>
      <c r="U2808" s="291">
        <f t="shared" si="304"/>
        <v>92000</v>
      </c>
      <c r="V2808" s="290"/>
      <c r="W2808" s="292">
        <f t="shared" si="305"/>
        <v>0</v>
      </c>
      <c r="X2808" s="293" t="str">
        <f t="shared" si="306"/>
        <v>8</v>
      </c>
      <c r="Y2808" s="290"/>
      <c r="Z2808" s="291">
        <f t="shared" si="307"/>
        <v>7360</v>
      </c>
      <c r="AA2808" s="294">
        <f>VLOOKUP(G2808,Ma_KH!$A:$R,14,0)</f>
        <v>60</v>
      </c>
    </row>
    <row r="2809" spans="1:27" x14ac:dyDescent="0.25">
      <c r="A2809" s="277">
        <v>46049</v>
      </c>
      <c r="B2809" s="278">
        <v>4183832838</v>
      </c>
      <c r="C2809" s="328" t="s">
        <v>15180</v>
      </c>
      <c r="D2809" s="280">
        <v>46057</v>
      </c>
      <c r="E2809" s="213"/>
      <c r="F2809" s="214"/>
      <c r="G2809" s="255" t="s">
        <v>15003</v>
      </c>
      <c r="H2809" s="213"/>
      <c r="I2809" s="212">
        <v>4183832838</v>
      </c>
      <c r="J2809" s="212" t="s">
        <v>1786</v>
      </c>
      <c r="K2809" s="212" t="s">
        <v>39</v>
      </c>
      <c r="L2809" s="215" t="str">
        <f>VLOOKUP($K2809,[1]TONG_SL!$A$1:$D$65536,2,0)</f>
        <v>Chả nướng 300g</v>
      </c>
      <c r="M2809" s="247"/>
      <c r="N2809" s="215" t="str">
        <f t="shared" si="308"/>
        <v>K-C6</v>
      </c>
      <c r="O2809" s="222"/>
      <c r="P2809" s="222"/>
      <c r="Q2809" s="215" t="str">
        <f>VLOOKUP(K2809,TONG_SL!$A:$D,3,0)</f>
        <v>Túi</v>
      </c>
      <c r="R2809" s="224">
        <v>3</v>
      </c>
      <c r="S2809" s="290"/>
      <c r="T2809" s="290">
        <f>VLOOKUP(VLOOKUP(G2809,Ma_KH!$A:$R,18,0)&amp;K2809,Gia_MB!$A:$F,6,0)</f>
        <v>70950</v>
      </c>
      <c r="U2809" s="291">
        <f t="shared" si="304"/>
        <v>212850</v>
      </c>
      <c r="V2809" s="290"/>
      <c r="W2809" s="292">
        <f t="shared" si="305"/>
        <v>0</v>
      </c>
      <c r="X2809" s="293" t="str">
        <f t="shared" si="306"/>
        <v>8</v>
      </c>
      <c r="Y2809" s="290"/>
      <c r="Z2809" s="291">
        <f t="shared" si="307"/>
        <v>17028</v>
      </c>
      <c r="AA2809" s="294">
        <f>VLOOKUP(G2809,Ma_KH!$A:$R,14,0)</f>
        <v>60</v>
      </c>
    </row>
    <row r="2810" spans="1:27" x14ac:dyDescent="0.25">
      <c r="A2810" s="277">
        <v>46049</v>
      </c>
      <c r="B2810" s="278">
        <v>4183832838</v>
      </c>
      <c r="C2810" s="328" t="s">
        <v>15180</v>
      </c>
      <c r="D2810" s="280">
        <v>46057</v>
      </c>
      <c r="E2810" s="213"/>
      <c r="F2810" s="214"/>
      <c r="G2810" s="255" t="s">
        <v>15003</v>
      </c>
      <c r="H2810" s="213"/>
      <c r="I2810" s="212">
        <v>4183832838</v>
      </c>
      <c r="J2810" s="212" t="s">
        <v>1786</v>
      </c>
      <c r="K2810" s="212" t="s">
        <v>30</v>
      </c>
      <c r="L2810" s="215" t="str">
        <f>VLOOKUP($K2810,[1]TONG_SL!$A$1:$D$65536,2,0)</f>
        <v>Gà muối 500g</v>
      </c>
      <c r="M2810" s="247"/>
      <c r="N2810" s="215" t="str">
        <f t="shared" si="308"/>
        <v>K-C6</v>
      </c>
      <c r="O2810" s="222"/>
      <c r="P2810" s="222"/>
      <c r="Q2810" s="215" t="str">
        <f>VLOOKUP(K2810,TONG_SL!$A:$D,3,0)</f>
        <v>Túi</v>
      </c>
      <c r="R2810" s="224">
        <v>10</v>
      </c>
      <c r="S2810" s="290"/>
      <c r="T2810" s="290">
        <f>VLOOKUP(VLOOKUP(G2810,Ma_KH!$A:$R,18,0)&amp;K2810,Gia_MB!$A:$F,6,0)</f>
        <v>116611</v>
      </c>
      <c r="U2810" s="291">
        <f t="shared" si="304"/>
        <v>1166110</v>
      </c>
      <c r="V2810" s="290"/>
      <c r="W2810" s="292">
        <f t="shared" si="305"/>
        <v>0</v>
      </c>
      <c r="X2810" s="293" t="str">
        <f t="shared" si="306"/>
        <v>8</v>
      </c>
      <c r="Y2810" s="290"/>
      <c r="Z2810" s="291">
        <f t="shared" si="307"/>
        <v>93288.8</v>
      </c>
      <c r="AA2810" s="294">
        <f>VLOOKUP(G2810,Ma_KH!$A:$R,14,0)</f>
        <v>60</v>
      </c>
    </row>
    <row r="2811" spans="1:27" x14ac:dyDescent="0.25">
      <c r="A2811" s="277">
        <v>46049</v>
      </c>
      <c r="B2811" s="278">
        <v>4183832838</v>
      </c>
      <c r="C2811" s="328" t="s">
        <v>15180</v>
      </c>
      <c r="D2811" s="280">
        <v>46057</v>
      </c>
      <c r="E2811" s="213"/>
      <c r="F2811" s="214"/>
      <c r="G2811" s="255" t="s">
        <v>15003</v>
      </c>
      <c r="H2811" s="213"/>
      <c r="I2811" s="212">
        <v>4183832838</v>
      </c>
      <c r="J2811" s="212" t="s">
        <v>1786</v>
      </c>
      <c r="K2811" s="212" t="s">
        <v>27</v>
      </c>
      <c r="L2811" s="215" t="str">
        <f>VLOOKUP($K2811,[1]TONG_SL!$A$1:$D$65536,2,0)</f>
        <v>Chân giò heo muối 300g</v>
      </c>
      <c r="M2811" s="247"/>
      <c r="N2811" s="215" t="str">
        <f t="shared" si="308"/>
        <v>K-C6</v>
      </c>
      <c r="O2811" s="222"/>
      <c r="P2811" s="222"/>
      <c r="Q2811" s="215" t="str">
        <f>VLOOKUP(K2811,TONG_SL!$A:$D,3,0)</f>
        <v>Túi</v>
      </c>
      <c r="R2811" s="224">
        <v>10</v>
      </c>
      <c r="S2811" s="290"/>
      <c r="T2811" s="290">
        <f>VLOOKUP(VLOOKUP(G2811,Ma_KH!$A:$R,18,0)&amp;K2811,Gia_MB!$A:$F,6,0)</f>
        <v>73431</v>
      </c>
      <c r="U2811" s="291">
        <f t="shared" si="304"/>
        <v>734310</v>
      </c>
      <c r="V2811" s="290"/>
      <c r="W2811" s="292">
        <f t="shared" si="305"/>
        <v>0</v>
      </c>
      <c r="X2811" s="293" t="str">
        <f t="shared" si="306"/>
        <v>8</v>
      </c>
      <c r="Y2811" s="290"/>
      <c r="Z2811" s="291">
        <f t="shared" si="307"/>
        <v>58744.800000000003</v>
      </c>
      <c r="AA2811" s="294">
        <f>VLOOKUP(G2811,Ma_KH!$A:$R,14,0)</f>
        <v>60</v>
      </c>
    </row>
    <row r="2812" spans="1:27" x14ac:dyDescent="0.25">
      <c r="A2812" s="277">
        <v>46049</v>
      </c>
      <c r="B2812" s="278">
        <v>4183832183</v>
      </c>
      <c r="C2812" s="328" t="s">
        <v>15180</v>
      </c>
      <c r="D2812" s="280">
        <v>46057</v>
      </c>
      <c r="E2812" s="213"/>
      <c r="F2812" s="214"/>
      <c r="G2812" s="255" t="s">
        <v>14958</v>
      </c>
      <c r="H2812" s="213"/>
      <c r="I2812" s="212">
        <v>4183832183</v>
      </c>
      <c r="J2812" s="212" t="s">
        <v>1786</v>
      </c>
      <c r="K2812" s="212" t="s">
        <v>27</v>
      </c>
      <c r="L2812" s="215" t="str">
        <f>VLOOKUP($K2812,[1]TONG_SL!$A$1:$D$65536,2,0)</f>
        <v>Chân giò heo muối 300g</v>
      </c>
      <c r="M2812" s="247"/>
      <c r="N2812" s="215" t="str">
        <f t="shared" si="308"/>
        <v>K-C6</v>
      </c>
      <c r="O2812" s="222"/>
      <c r="P2812" s="222"/>
      <c r="Q2812" s="215" t="str">
        <f>VLOOKUP(K2812,TONG_SL!$A:$D,3,0)</f>
        <v>Túi</v>
      </c>
      <c r="R2812" s="224">
        <v>8</v>
      </c>
      <c r="S2812" s="290"/>
      <c r="T2812" s="290">
        <f>VLOOKUP(VLOOKUP(G2812,Ma_KH!$A:$R,18,0)&amp;K2812,Gia_MB!$A:$F,6,0)</f>
        <v>73431</v>
      </c>
      <c r="U2812" s="291">
        <f t="shared" si="304"/>
        <v>587448</v>
      </c>
      <c r="V2812" s="290"/>
      <c r="W2812" s="292">
        <f t="shared" si="305"/>
        <v>0</v>
      </c>
      <c r="X2812" s="293" t="str">
        <f t="shared" si="306"/>
        <v>8</v>
      </c>
      <c r="Y2812" s="290"/>
      <c r="Z2812" s="291">
        <f t="shared" si="307"/>
        <v>46995.840000000004</v>
      </c>
      <c r="AA2812" s="294">
        <f>VLOOKUP(G2812,Ma_KH!$A:$R,14,0)</f>
        <v>60</v>
      </c>
    </row>
    <row r="2813" spans="1:27" x14ac:dyDescent="0.25">
      <c r="A2813" s="277">
        <v>46049</v>
      </c>
      <c r="B2813" s="278">
        <v>4183832183</v>
      </c>
      <c r="C2813" s="328" t="s">
        <v>15180</v>
      </c>
      <c r="D2813" s="280">
        <v>46057</v>
      </c>
      <c r="E2813" s="213"/>
      <c r="F2813" s="214"/>
      <c r="G2813" s="255" t="s">
        <v>14958</v>
      </c>
      <c r="H2813" s="213"/>
      <c r="I2813" s="212">
        <v>4183832183</v>
      </c>
      <c r="J2813" s="212" t="s">
        <v>1786</v>
      </c>
      <c r="K2813" s="212" t="s">
        <v>39</v>
      </c>
      <c r="L2813" s="215" t="str">
        <f>VLOOKUP($K2813,[1]TONG_SL!$A$1:$D$65536,2,0)</f>
        <v>Chả nướng 300g</v>
      </c>
      <c r="M2813" s="247"/>
      <c r="N2813" s="215" t="str">
        <f t="shared" si="308"/>
        <v>K-C6</v>
      </c>
      <c r="O2813" s="222"/>
      <c r="P2813" s="222"/>
      <c r="Q2813" s="215" t="str">
        <f>VLOOKUP(K2813,TONG_SL!$A:$D,3,0)</f>
        <v>Túi</v>
      </c>
      <c r="R2813" s="224">
        <v>3</v>
      </c>
      <c r="S2813" s="290"/>
      <c r="T2813" s="290">
        <f>VLOOKUP(VLOOKUP(G2813,Ma_KH!$A:$R,18,0)&amp;K2813,Gia_MB!$A:$F,6,0)</f>
        <v>70950</v>
      </c>
      <c r="U2813" s="291">
        <f t="shared" si="304"/>
        <v>212850</v>
      </c>
      <c r="V2813" s="290"/>
      <c r="W2813" s="292">
        <f t="shared" si="305"/>
        <v>0</v>
      </c>
      <c r="X2813" s="293" t="str">
        <f t="shared" si="306"/>
        <v>8</v>
      </c>
      <c r="Y2813" s="290"/>
      <c r="Z2813" s="291">
        <f t="shared" si="307"/>
        <v>17028</v>
      </c>
      <c r="AA2813" s="294">
        <f>VLOOKUP(G2813,Ma_KH!$A:$R,14,0)</f>
        <v>60</v>
      </c>
    </row>
    <row r="2814" spans="1:27" x14ac:dyDescent="0.25">
      <c r="A2814" s="277">
        <v>46049</v>
      </c>
      <c r="B2814" s="278">
        <v>4183832183</v>
      </c>
      <c r="C2814" s="328" t="s">
        <v>15180</v>
      </c>
      <c r="D2814" s="280">
        <v>46057</v>
      </c>
      <c r="E2814" s="213"/>
      <c r="F2814" s="214"/>
      <c r="G2814" s="255" t="s">
        <v>14958</v>
      </c>
      <c r="H2814" s="213"/>
      <c r="I2814" s="212">
        <v>4183832183</v>
      </c>
      <c r="J2814" s="212" t="s">
        <v>1786</v>
      </c>
      <c r="K2814" s="212" t="s">
        <v>30</v>
      </c>
      <c r="L2814" s="215" t="str">
        <f>VLOOKUP($K2814,[1]TONG_SL!$A$1:$D$65536,2,0)</f>
        <v>Gà muối 500g</v>
      </c>
      <c r="M2814" s="247"/>
      <c r="N2814" s="215" t="str">
        <f t="shared" si="308"/>
        <v>K-C6</v>
      </c>
      <c r="O2814" s="222"/>
      <c r="P2814" s="222"/>
      <c r="Q2814" s="215" t="str">
        <f>VLOOKUP(K2814,TONG_SL!$A:$D,3,0)</f>
        <v>Túi</v>
      </c>
      <c r="R2814" s="224">
        <v>12</v>
      </c>
      <c r="S2814" s="290"/>
      <c r="T2814" s="290">
        <f>VLOOKUP(VLOOKUP(G2814,Ma_KH!$A:$R,18,0)&amp;K2814,Gia_MB!$A:$F,6,0)</f>
        <v>116611</v>
      </c>
      <c r="U2814" s="291">
        <f t="shared" si="304"/>
        <v>1399332</v>
      </c>
      <c r="V2814" s="290"/>
      <c r="W2814" s="292">
        <f t="shared" si="305"/>
        <v>0</v>
      </c>
      <c r="X2814" s="293" t="str">
        <f t="shared" si="306"/>
        <v>8</v>
      </c>
      <c r="Y2814" s="290"/>
      <c r="Z2814" s="291">
        <f t="shared" si="307"/>
        <v>111946.56</v>
      </c>
      <c r="AA2814" s="294">
        <f>VLOOKUP(G2814,Ma_KH!$A:$R,14,0)</f>
        <v>60</v>
      </c>
    </row>
    <row r="2815" spans="1:27" x14ac:dyDescent="0.25">
      <c r="A2815" s="277">
        <v>46049</v>
      </c>
      <c r="B2815" s="278">
        <v>4183832736</v>
      </c>
      <c r="C2815" s="328" t="s">
        <v>15180</v>
      </c>
      <c r="D2815" s="280">
        <v>46057</v>
      </c>
      <c r="E2815" s="213"/>
      <c r="F2815" s="214"/>
      <c r="G2815" s="255" t="s">
        <v>14992</v>
      </c>
      <c r="H2815" s="213"/>
      <c r="I2815" s="212">
        <v>4183832736</v>
      </c>
      <c r="J2815" s="212" t="s">
        <v>1786</v>
      </c>
      <c r="K2815" s="212" t="s">
        <v>37</v>
      </c>
      <c r="L2815" s="215" t="str">
        <f>VLOOKUP($K2815,[1]TONG_SL!$A$1:$D$65536,2,0)</f>
        <v>Chả cốm 300g</v>
      </c>
      <c r="M2815" s="247"/>
      <c r="N2815" s="215" t="str">
        <f t="shared" si="308"/>
        <v>K-C6</v>
      </c>
      <c r="O2815" s="222"/>
      <c r="P2815" s="222"/>
      <c r="Q2815" s="215" t="str">
        <f>VLOOKUP(K2815,TONG_SL!$A:$D,3,0)</f>
        <v>Túi</v>
      </c>
      <c r="R2815" s="224">
        <v>4</v>
      </c>
      <c r="S2815" s="290"/>
      <c r="T2815" s="290">
        <f>VLOOKUP(VLOOKUP(G2815,Ma_KH!$A:$R,18,0)&amp;K2815,Gia_MB!$A:$F,6,0)</f>
        <v>74250</v>
      </c>
      <c r="U2815" s="291">
        <f t="shared" si="304"/>
        <v>297000</v>
      </c>
      <c r="V2815" s="290"/>
      <c r="W2815" s="292">
        <f t="shared" si="305"/>
        <v>0</v>
      </c>
      <c r="X2815" s="293" t="str">
        <f t="shared" si="306"/>
        <v>8</v>
      </c>
      <c r="Y2815" s="290"/>
      <c r="Z2815" s="291">
        <f t="shared" si="307"/>
        <v>23760</v>
      </c>
      <c r="AA2815" s="294">
        <f>VLOOKUP(G2815,Ma_KH!$A:$R,14,0)</f>
        <v>60</v>
      </c>
    </row>
    <row r="2816" spans="1:27" x14ac:dyDescent="0.25">
      <c r="A2816" s="277">
        <v>46049</v>
      </c>
      <c r="B2816" s="278">
        <v>4183832736</v>
      </c>
      <c r="C2816" s="328" t="s">
        <v>15180</v>
      </c>
      <c r="D2816" s="280">
        <v>46057</v>
      </c>
      <c r="E2816" s="213"/>
      <c r="F2816" s="214"/>
      <c r="G2816" s="255" t="s">
        <v>14992</v>
      </c>
      <c r="H2816" s="213"/>
      <c r="I2816" s="212">
        <v>4183832736</v>
      </c>
      <c r="J2816" s="212" t="s">
        <v>1786</v>
      </c>
      <c r="K2816" s="212" t="s">
        <v>27</v>
      </c>
      <c r="L2816" s="215" t="str">
        <f>VLOOKUP($K2816,[1]TONG_SL!$A$1:$D$65536,2,0)</f>
        <v>Chân giò heo muối 300g</v>
      </c>
      <c r="M2816" s="247"/>
      <c r="N2816" s="215" t="str">
        <f t="shared" si="308"/>
        <v>K-C6</v>
      </c>
      <c r="O2816" s="222"/>
      <c r="P2816" s="222"/>
      <c r="Q2816" s="215" t="str">
        <f>VLOOKUP(K2816,TONG_SL!$A:$D,3,0)</f>
        <v>Túi</v>
      </c>
      <c r="R2816" s="224">
        <v>6</v>
      </c>
      <c r="S2816" s="290"/>
      <c r="T2816" s="290">
        <f>VLOOKUP(VLOOKUP(G2816,Ma_KH!$A:$R,18,0)&amp;K2816,Gia_MB!$A:$F,6,0)</f>
        <v>73431</v>
      </c>
      <c r="U2816" s="291">
        <f t="shared" si="304"/>
        <v>440586</v>
      </c>
      <c r="V2816" s="290"/>
      <c r="W2816" s="292">
        <f t="shared" si="305"/>
        <v>0</v>
      </c>
      <c r="X2816" s="293" t="str">
        <f t="shared" si="306"/>
        <v>8</v>
      </c>
      <c r="Y2816" s="290"/>
      <c r="Z2816" s="291">
        <f t="shared" si="307"/>
        <v>35246.879999999997</v>
      </c>
      <c r="AA2816" s="294">
        <f>VLOOKUP(G2816,Ma_KH!$A:$R,14,0)</f>
        <v>60</v>
      </c>
    </row>
    <row r="2817" spans="1:27" x14ac:dyDescent="0.25">
      <c r="A2817" s="277">
        <v>46049</v>
      </c>
      <c r="B2817" s="278">
        <v>4183832736</v>
      </c>
      <c r="C2817" s="328" t="s">
        <v>15180</v>
      </c>
      <c r="D2817" s="280">
        <v>46057</v>
      </c>
      <c r="E2817" s="213"/>
      <c r="F2817" s="214"/>
      <c r="G2817" s="255" t="s">
        <v>14992</v>
      </c>
      <c r="H2817" s="213"/>
      <c r="I2817" s="212">
        <v>4183832736</v>
      </c>
      <c r="J2817" s="212" t="s">
        <v>1786</v>
      </c>
      <c r="K2817" s="212" t="s">
        <v>30</v>
      </c>
      <c r="L2817" s="215" t="str">
        <f>VLOOKUP($K2817,[1]TONG_SL!$A$1:$D$65536,2,0)</f>
        <v>Gà muối 500g</v>
      </c>
      <c r="M2817" s="247"/>
      <c r="N2817" s="215" t="str">
        <f t="shared" si="308"/>
        <v>K-C6</v>
      </c>
      <c r="O2817" s="222"/>
      <c r="P2817" s="222"/>
      <c r="Q2817" s="215" t="str">
        <f>VLOOKUP(K2817,TONG_SL!$A:$D,3,0)</f>
        <v>Túi</v>
      </c>
      <c r="R2817" s="224">
        <v>10</v>
      </c>
      <c r="S2817" s="290"/>
      <c r="T2817" s="290">
        <f>VLOOKUP(VLOOKUP(G2817,Ma_KH!$A:$R,18,0)&amp;K2817,Gia_MB!$A:$F,6,0)</f>
        <v>116611</v>
      </c>
      <c r="U2817" s="291">
        <f t="shared" si="304"/>
        <v>1166110</v>
      </c>
      <c r="V2817" s="290"/>
      <c r="W2817" s="292">
        <f t="shared" si="305"/>
        <v>0</v>
      </c>
      <c r="X2817" s="293" t="str">
        <f t="shared" si="306"/>
        <v>8</v>
      </c>
      <c r="Y2817" s="290"/>
      <c r="Z2817" s="291">
        <f t="shared" si="307"/>
        <v>93288.8</v>
      </c>
      <c r="AA2817" s="294">
        <f>VLOOKUP(G2817,Ma_KH!$A:$R,14,0)</f>
        <v>60</v>
      </c>
    </row>
    <row r="2818" spans="1:27" x14ac:dyDescent="0.25">
      <c r="A2818" s="277">
        <v>46049</v>
      </c>
      <c r="B2818" s="278">
        <v>4183831984</v>
      </c>
      <c r="C2818" s="328" t="s">
        <v>15180</v>
      </c>
      <c r="D2818" s="280">
        <v>46057</v>
      </c>
      <c r="E2818" s="213"/>
      <c r="F2818" s="214"/>
      <c r="G2818" s="255" t="s">
        <v>14274</v>
      </c>
      <c r="H2818" s="213"/>
      <c r="I2818" s="212">
        <v>4183831984</v>
      </c>
      <c r="J2818" s="212" t="s">
        <v>70</v>
      </c>
      <c r="K2818" s="212" t="s">
        <v>30</v>
      </c>
      <c r="L2818" s="215" t="str">
        <f>VLOOKUP($K2818,[1]TONG_SL!$A$1:$D$65536,2,0)</f>
        <v>Gà muối 500g</v>
      </c>
      <c r="M2818" s="247"/>
      <c r="N2818" s="215" t="str">
        <f t="shared" si="308"/>
        <v>K-C6</v>
      </c>
      <c r="O2818" s="222"/>
      <c r="P2818" s="222"/>
      <c r="Q2818" s="215" t="str">
        <f>VLOOKUP(K2818,TONG_SL!$A:$D,3,0)</f>
        <v>Túi</v>
      </c>
      <c r="R2818" s="224">
        <v>14</v>
      </c>
      <c r="S2818" s="290"/>
      <c r="T2818" s="290">
        <f>VLOOKUP(VLOOKUP(G2818,Ma_KH!$A:$R,18,0)&amp;K2818,Gia_MB!$A:$F,6,0)</f>
        <v>116611</v>
      </c>
      <c r="U2818" s="291">
        <f t="shared" si="304"/>
        <v>1632554</v>
      </c>
      <c r="V2818" s="290"/>
      <c r="W2818" s="292">
        <f t="shared" si="305"/>
        <v>0</v>
      </c>
      <c r="X2818" s="293" t="str">
        <f t="shared" si="306"/>
        <v>8</v>
      </c>
      <c r="Y2818" s="290"/>
      <c r="Z2818" s="291">
        <f t="shared" si="307"/>
        <v>130604.32</v>
      </c>
      <c r="AA2818" s="294">
        <f>VLOOKUP(G2818,Ma_KH!$A:$R,14,0)</f>
        <v>60</v>
      </c>
    </row>
    <row r="2819" spans="1:27" x14ac:dyDescent="0.25">
      <c r="A2819" s="277">
        <v>46049</v>
      </c>
      <c r="B2819" s="278">
        <v>4183831984</v>
      </c>
      <c r="C2819" s="328" t="s">
        <v>15180</v>
      </c>
      <c r="D2819" s="280">
        <v>46057</v>
      </c>
      <c r="E2819" s="213"/>
      <c r="F2819" s="214"/>
      <c r="G2819" s="255" t="s">
        <v>14274</v>
      </c>
      <c r="H2819" s="213"/>
      <c r="I2819" s="212">
        <v>4183831984</v>
      </c>
      <c r="J2819" s="212" t="s">
        <v>70</v>
      </c>
      <c r="K2819" s="212" t="s">
        <v>27</v>
      </c>
      <c r="L2819" s="215" t="str">
        <f>VLOOKUP($K2819,[1]TONG_SL!$A$1:$D$65536,2,0)</f>
        <v>Chân giò heo muối 300g</v>
      </c>
      <c r="M2819" s="247"/>
      <c r="N2819" s="215" t="str">
        <f t="shared" si="308"/>
        <v>K-C6</v>
      </c>
      <c r="O2819" s="222"/>
      <c r="P2819" s="222"/>
      <c r="Q2819" s="215" t="str">
        <f>VLOOKUP(K2819,TONG_SL!$A:$D,3,0)</f>
        <v>Túi</v>
      </c>
      <c r="R2819" s="224">
        <v>3</v>
      </c>
      <c r="S2819" s="290"/>
      <c r="T2819" s="290">
        <f>VLOOKUP(VLOOKUP(G2819,Ma_KH!$A:$R,18,0)&amp;K2819,Gia_MB!$A:$F,6,0)</f>
        <v>73431</v>
      </c>
      <c r="U2819" s="291">
        <f t="shared" si="304"/>
        <v>220293</v>
      </c>
      <c r="V2819" s="290"/>
      <c r="W2819" s="292">
        <f t="shared" si="305"/>
        <v>0</v>
      </c>
      <c r="X2819" s="293" t="str">
        <f t="shared" si="306"/>
        <v>8</v>
      </c>
      <c r="Y2819" s="290"/>
      <c r="Z2819" s="291">
        <f t="shared" si="307"/>
        <v>17623.439999999999</v>
      </c>
      <c r="AA2819" s="294">
        <f>VLOOKUP(G2819,Ma_KH!$A:$R,14,0)</f>
        <v>60</v>
      </c>
    </row>
    <row r="2820" spans="1:27" x14ac:dyDescent="0.25">
      <c r="A2820" s="277">
        <v>46049</v>
      </c>
      <c r="B2820" s="278">
        <v>4183832475</v>
      </c>
      <c r="C2820" s="328" t="s">
        <v>15180</v>
      </c>
      <c r="D2820" s="280">
        <v>46057</v>
      </c>
      <c r="E2820" s="213"/>
      <c r="F2820" s="214"/>
      <c r="G2820" s="255" t="s">
        <v>14299</v>
      </c>
      <c r="H2820" s="213"/>
      <c r="I2820" s="212">
        <v>4183832475</v>
      </c>
      <c r="J2820" s="212" t="s">
        <v>70</v>
      </c>
      <c r="K2820" s="212" t="s">
        <v>27</v>
      </c>
      <c r="L2820" s="215" t="str">
        <f>VLOOKUP($K2820,[1]TONG_SL!$A$1:$D$65536,2,0)</f>
        <v>Chân giò heo muối 300g</v>
      </c>
      <c r="M2820" s="247"/>
      <c r="N2820" s="215" t="str">
        <f t="shared" si="308"/>
        <v>K-C6</v>
      </c>
      <c r="O2820" s="222"/>
      <c r="P2820" s="222"/>
      <c r="Q2820" s="215" t="str">
        <f>VLOOKUP(K2820,TONG_SL!$A:$D,3,0)</f>
        <v>Túi</v>
      </c>
      <c r="R2820" s="224">
        <v>3</v>
      </c>
      <c r="S2820" s="290"/>
      <c r="T2820" s="290">
        <f>VLOOKUP(VLOOKUP(G2820,Ma_KH!$A:$R,18,0)&amp;K2820,Gia_MB!$A:$F,6,0)</f>
        <v>73431</v>
      </c>
      <c r="U2820" s="291">
        <f t="shared" si="304"/>
        <v>220293</v>
      </c>
      <c r="V2820" s="290"/>
      <c r="W2820" s="292">
        <f t="shared" si="305"/>
        <v>0</v>
      </c>
      <c r="X2820" s="293" t="str">
        <f t="shared" si="306"/>
        <v>8</v>
      </c>
      <c r="Y2820" s="290"/>
      <c r="Z2820" s="291">
        <f t="shared" si="307"/>
        <v>17623.439999999999</v>
      </c>
      <c r="AA2820" s="294">
        <f>VLOOKUP(G2820,Ma_KH!$A:$R,14,0)</f>
        <v>60</v>
      </c>
    </row>
    <row r="2821" spans="1:27" x14ac:dyDescent="0.25">
      <c r="A2821" s="277">
        <v>46049</v>
      </c>
      <c r="B2821" s="278">
        <v>4183832475</v>
      </c>
      <c r="C2821" s="328" t="s">
        <v>15180</v>
      </c>
      <c r="D2821" s="280">
        <v>46057</v>
      </c>
      <c r="E2821" s="213"/>
      <c r="F2821" s="214"/>
      <c r="G2821" s="255" t="s">
        <v>14299</v>
      </c>
      <c r="H2821" s="213"/>
      <c r="I2821" s="212">
        <v>4183832475</v>
      </c>
      <c r="J2821" s="212" t="s">
        <v>70</v>
      </c>
      <c r="K2821" s="212" t="s">
        <v>30</v>
      </c>
      <c r="L2821" s="215" t="str">
        <f>VLOOKUP($K2821,[1]TONG_SL!$A$1:$D$65536,2,0)</f>
        <v>Gà muối 500g</v>
      </c>
      <c r="M2821" s="247"/>
      <c r="N2821" s="215" t="str">
        <f t="shared" si="308"/>
        <v>K-C6</v>
      </c>
      <c r="O2821" s="222"/>
      <c r="P2821" s="222"/>
      <c r="Q2821" s="215" t="str">
        <f>VLOOKUP(K2821,TONG_SL!$A:$D,3,0)</f>
        <v>Túi</v>
      </c>
      <c r="R2821" s="224">
        <v>6</v>
      </c>
      <c r="S2821" s="290"/>
      <c r="T2821" s="290">
        <f>VLOOKUP(VLOOKUP(G2821,Ma_KH!$A:$R,18,0)&amp;K2821,Gia_MB!$A:$F,6,0)</f>
        <v>116611</v>
      </c>
      <c r="U2821" s="291">
        <f t="shared" si="304"/>
        <v>699666</v>
      </c>
      <c r="V2821" s="290"/>
      <c r="W2821" s="292">
        <f t="shared" si="305"/>
        <v>0</v>
      </c>
      <c r="X2821" s="293" t="str">
        <f t="shared" si="306"/>
        <v>8</v>
      </c>
      <c r="Y2821" s="290"/>
      <c r="Z2821" s="291">
        <f t="shared" si="307"/>
        <v>55973.279999999999</v>
      </c>
      <c r="AA2821" s="294">
        <f>VLOOKUP(G2821,Ma_KH!$A:$R,14,0)</f>
        <v>60</v>
      </c>
    </row>
    <row r="2822" spans="1:27" x14ac:dyDescent="0.25">
      <c r="A2822" s="277">
        <v>46049</v>
      </c>
      <c r="B2822" s="278">
        <v>4183832514</v>
      </c>
      <c r="C2822" s="328" t="s">
        <v>15180</v>
      </c>
      <c r="D2822" s="280">
        <v>46057</v>
      </c>
      <c r="E2822" s="213"/>
      <c r="F2822" s="214"/>
      <c r="G2822" s="255" t="s">
        <v>14972</v>
      </c>
      <c r="H2822" s="213"/>
      <c r="I2822" s="212">
        <v>4183832514</v>
      </c>
      <c r="J2822" s="212" t="s">
        <v>1786</v>
      </c>
      <c r="K2822" s="212" t="s">
        <v>27</v>
      </c>
      <c r="L2822" s="215" t="str">
        <f>VLOOKUP($K2822,[1]TONG_SL!$A$1:$D$65536,2,0)</f>
        <v>Chân giò heo muối 300g</v>
      </c>
      <c r="M2822" s="247"/>
      <c r="N2822" s="215" t="str">
        <f t="shared" si="308"/>
        <v>K-C6</v>
      </c>
      <c r="O2822" s="222"/>
      <c r="P2822" s="222"/>
      <c r="Q2822" s="215" t="str">
        <f>VLOOKUP(K2822,TONG_SL!$A:$D,3,0)</f>
        <v>Túi</v>
      </c>
      <c r="R2822" s="224">
        <v>4</v>
      </c>
      <c r="S2822" s="290"/>
      <c r="T2822" s="290">
        <f>VLOOKUP(VLOOKUP(G2822,Ma_KH!$A:$R,18,0)&amp;K2822,Gia_MB!$A:$F,6,0)</f>
        <v>73431</v>
      </c>
      <c r="U2822" s="291">
        <f t="shared" si="304"/>
        <v>293724</v>
      </c>
      <c r="V2822" s="290"/>
      <c r="W2822" s="292">
        <f t="shared" si="305"/>
        <v>0</v>
      </c>
      <c r="X2822" s="293" t="str">
        <f t="shared" si="306"/>
        <v>8</v>
      </c>
      <c r="Y2822" s="290"/>
      <c r="Z2822" s="291">
        <f t="shared" si="307"/>
        <v>23497.920000000002</v>
      </c>
      <c r="AA2822" s="294">
        <f>VLOOKUP(G2822,Ma_KH!$A:$R,14,0)</f>
        <v>60</v>
      </c>
    </row>
    <row r="2823" spans="1:27" x14ac:dyDescent="0.25">
      <c r="A2823" s="277">
        <v>46049</v>
      </c>
      <c r="B2823" s="278">
        <v>4183832514</v>
      </c>
      <c r="C2823" s="328" t="s">
        <v>15180</v>
      </c>
      <c r="D2823" s="280">
        <v>46057</v>
      </c>
      <c r="E2823" s="213"/>
      <c r="F2823" s="214"/>
      <c r="G2823" s="255" t="s">
        <v>14972</v>
      </c>
      <c r="H2823" s="213"/>
      <c r="I2823" s="212">
        <v>4183832514</v>
      </c>
      <c r="J2823" s="212" t="s">
        <v>1786</v>
      </c>
      <c r="K2823" s="212" t="s">
        <v>30</v>
      </c>
      <c r="L2823" s="215" t="str">
        <f>VLOOKUP($K2823,[1]TONG_SL!$A$1:$D$65536,2,0)</f>
        <v>Gà muối 500g</v>
      </c>
      <c r="M2823" s="247"/>
      <c r="N2823" s="215" t="str">
        <f t="shared" si="308"/>
        <v>K-C6</v>
      </c>
      <c r="O2823" s="222"/>
      <c r="P2823" s="222"/>
      <c r="Q2823" s="215" t="str">
        <f>VLOOKUP(K2823,TONG_SL!$A:$D,3,0)</f>
        <v>Túi</v>
      </c>
      <c r="R2823" s="224">
        <v>10</v>
      </c>
      <c r="S2823" s="290"/>
      <c r="T2823" s="290">
        <f>VLOOKUP(VLOOKUP(G2823,Ma_KH!$A:$R,18,0)&amp;K2823,Gia_MB!$A:$F,6,0)</f>
        <v>116611</v>
      </c>
      <c r="U2823" s="291">
        <f t="shared" si="304"/>
        <v>1166110</v>
      </c>
      <c r="V2823" s="290"/>
      <c r="W2823" s="292">
        <f t="shared" si="305"/>
        <v>0</v>
      </c>
      <c r="X2823" s="293" t="str">
        <f t="shared" si="306"/>
        <v>8</v>
      </c>
      <c r="Y2823" s="290"/>
      <c r="Z2823" s="291">
        <f t="shared" si="307"/>
        <v>93288.8</v>
      </c>
      <c r="AA2823" s="294">
        <f>VLOOKUP(G2823,Ma_KH!$A:$R,14,0)</f>
        <v>60</v>
      </c>
    </row>
    <row r="2824" spans="1:27" x14ac:dyDescent="0.25">
      <c r="A2824" s="277">
        <v>46049</v>
      </c>
      <c r="B2824" s="278">
        <v>4183832790</v>
      </c>
      <c r="C2824" s="328" t="s">
        <v>15180</v>
      </c>
      <c r="D2824" s="280">
        <v>46057</v>
      </c>
      <c r="E2824" s="213"/>
      <c r="F2824" s="214"/>
      <c r="G2824" s="255" t="s">
        <v>14997</v>
      </c>
      <c r="H2824" s="213"/>
      <c r="I2824" s="212">
        <v>4183832790</v>
      </c>
      <c r="J2824" s="212" t="s">
        <v>1786</v>
      </c>
      <c r="K2824" s="212" t="s">
        <v>27</v>
      </c>
      <c r="L2824" s="215" t="str">
        <f>VLOOKUP($K2824,[1]TONG_SL!$A$1:$D$65536,2,0)</f>
        <v>Chân giò heo muối 300g</v>
      </c>
      <c r="M2824" s="247"/>
      <c r="N2824" s="215" t="str">
        <f t="shared" si="308"/>
        <v>K-C6</v>
      </c>
      <c r="O2824" s="222"/>
      <c r="P2824" s="222"/>
      <c r="Q2824" s="215" t="str">
        <f>VLOOKUP(K2824,TONG_SL!$A:$D,3,0)</f>
        <v>Túi</v>
      </c>
      <c r="R2824" s="224">
        <v>4</v>
      </c>
      <c r="S2824" s="290"/>
      <c r="T2824" s="290">
        <f>VLOOKUP(VLOOKUP(G2824,Ma_KH!$A:$R,18,0)&amp;K2824,Gia_MB!$A:$F,6,0)</f>
        <v>73431</v>
      </c>
      <c r="U2824" s="291">
        <f t="shared" si="304"/>
        <v>293724</v>
      </c>
      <c r="V2824" s="290"/>
      <c r="W2824" s="292">
        <f t="shared" si="305"/>
        <v>0</v>
      </c>
      <c r="X2824" s="293" t="str">
        <f t="shared" si="306"/>
        <v>8</v>
      </c>
      <c r="Y2824" s="290"/>
      <c r="Z2824" s="291">
        <f t="shared" si="307"/>
        <v>23497.920000000002</v>
      </c>
      <c r="AA2824" s="294">
        <f>VLOOKUP(G2824,Ma_KH!$A:$R,14,0)</f>
        <v>60</v>
      </c>
    </row>
    <row r="2825" spans="1:27" x14ac:dyDescent="0.25">
      <c r="A2825" s="277">
        <v>46049</v>
      </c>
      <c r="B2825" s="278">
        <v>4183832790</v>
      </c>
      <c r="C2825" s="328" t="s">
        <v>15180</v>
      </c>
      <c r="D2825" s="280">
        <v>46057</v>
      </c>
      <c r="E2825" s="213"/>
      <c r="F2825" s="214"/>
      <c r="G2825" s="255" t="s">
        <v>14997</v>
      </c>
      <c r="H2825" s="213"/>
      <c r="I2825" s="212">
        <v>4183832790</v>
      </c>
      <c r="J2825" s="212" t="s">
        <v>1786</v>
      </c>
      <c r="K2825" s="212" t="s">
        <v>30</v>
      </c>
      <c r="L2825" s="215" t="str">
        <f>VLOOKUP($K2825,[1]TONG_SL!$A$1:$D$65536,2,0)</f>
        <v>Gà muối 500g</v>
      </c>
      <c r="M2825" s="247"/>
      <c r="N2825" s="215" t="str">
        <f t="shared" si="308"/>
        <v>K-C6</v>
      </c>
      <c r="O2825" s="222"/>
      <c r="P2825" s="222"/>
      <c r="Q2825" s="215" t="str">
        <f>VLOOKUP(K2825,TONG_SL!$A:$D,3,0)</f>
        <v>Túi</v>
      </c>
      <c r="R2825" s="224">
        <v>4</v>
      </c>
      <c r="S2825" s="290"/>
      <c r="T2825" s="290">
        <f>VLOOKUP(VLOOKUP(G2825,Ma_KH!$A:$R,18,0)&amp;K2825,Gia_MB!$A:$F,6,0)</f>
        <v>116611</v>
      </c>
      <c r="U2825" s="291">
        <f t="shared" si="304"/>
        <v>466444</v>
      </c>
      <c r="V2825" s="290"/>
      <c r="W2825" s="292">
        <f t="shared" si="305"/>
        <v>0</v>
      </c>
      <c r="X2825" s="293" t="str">
        <f t="shared" si="306"/>
        <v>8</v>
      </c>
      <c r="Y2825" s="290"/>
      <c r="Z2825" s="291">
        <f t="shared" si="307"/>
        <v>37315.520000000004</v>
      </c>
      <c r="AA2825" s="294">
        <f>VLOOKUP(G2825,Ma_KH!$A:$R,14,0)</f>
        <v>60</v>
      </c>
    </row>
    <row r="2826" spans="1:27" x14ac:dyDescent="0.25">
      <c r="A2826" s="277">
        <v>46049</v>
      </c>
      <c r="B2826" s="278">
        <v>4183832179</v>
      </c>
      <c r="C2826" s="328" t="s">
        <v>15180</v>
      </c>
      <c r="D2826" s="280">
        <v>46057</v>
      </c>
      <c r="E2826" s="213"/>
      <c r="F2826" s="214"/>
      <c r="G2826" s="255" t="s">
        <v>14956</v>
      </c>
      <c r="H2826" s="213"/>
      <c r="I2826" s="212">
        <v>4183832179</v>
      </c>
      <c r="J2826" s="212" t="s">
        <v>1786</v>
      </c>
      <c r="K2826" s="212" t="s">
        <v>39</v>
      </c>
      <c r="L2826" s="215" t="str">
        <f>VLOOKUP($K2826,[1]TONG_SL!$A$1:$D$65536,2,0)</f>
        <v>Chả nướng 300g</v>
      </c>
      <c r="M2826" s="247"/>
      <c r="N2826" s="215" t="str">
        <f t="shared" si="308"/>
        <v>K-C6</v>
      </c>
      <c r="O2826" s="222"/>
      <c r="P2826" s="222"/>
      <c r="Q2826" s="215" t="str">
        <f>VLOOKUP(K2826,TONG_SL!$A:$D,3,0)</f>
        <v>Túi</v>
      </c>
      <c r="R2826" s="224">
        <v>3</v>
      </c>
      <c r="S2826" s="290"/>
      <c r="T2826" s="290">
        <f>VLOOKUP(VLOOKUP(G2826,Ma_KH!$A:$R,18,0)&amp;K2826,Gia_MB!$A:$F,6,0)</f>
        <v>70950</v>
      </c>
      <c r="U2826" s="291">
        <f t="shared" si="304"/>
        <v>212850</v>
      </c>
      <c r="V2826" s="290"/>
      <c r="W2826" s="292">
        <f t="shared" si="305"/>
        <v>0</v>
      </c>
      <c r="X2826" s="293" t="str">
        <f t="shared" si="306"/>
        <v>8</v>
      </c>
      <c r="Y2826" s="290"/>
      <c r="Z2826" s="291">
        <f t="shared" si="307"/>
        <v>17028</v>
      </c>
      <c r="AA2826" s="294">
        <f>VLOOKUP(G2826,Ma_KH!$A:$R,14,0)</f>
        <v>60</v>
      </c>
    </row>
    <row r="2827" spans="1:27" x14ac:dyDescent="0.25">
      <c r="A2827" s="277">
        <v>46049</v>
      </c>
      <c r="B2827" s="278">
        <v>4183832179</v>
      </c>
      <c r="C2827" s="328" t="s">
        <v>15180</v>
      </c>
      <c r="D2827" s="280">
        <v>46057</v>
      </c>
      <c r="E2827" s="213"/>
      <c r="F2827" s="214"/>
      <c r="G2827" s="255" t="s">
        <v>14956</v>
      </c>
      <c r="H2827" s="213"/>
      <c r="I2827" s="212">
        <v>4183832179</v>
      </c>
      <c r="J2827" s="212" t="s">
        <v>1786</v>
      </c>
      <c r="K2827" s="212" t="s">
        <v>48</v>
      </c>
      <c r="L2827" s="215" t="str">
        <f>VLOOKUP($K2827,[1]TONG_SL!$A$1:$D$65536,2,0)</f>
        <v>Mọc Nấm Hương 250g</v>
      </c>
      <c r="M2827" s="247"/>
      <c r="N2827" s="215" t="str">
        <f t="shared" si="308"/>
        <v>K-C6</v>
      </c>
      <c r="O2827" s="222"/>
      <c r="P2827" s="222"/>
      <c r="Q2827" s="215" t="str">
        <f>VLOOKUP(K2827,TONG_SL!$A:$D,3,0)</f>
        <v>Túi</v>
      </c>
      <c r="R2827" s="224">
        <v>4</v>
      </c>
      <c r="S2827" s="290"/>
      <c r="T2827" s="290">
        <f>VLOOKUP(VLOOKUP(G2827,Ma_KH!$A:$R,18,0)&amp;K2827,Gia_MB!$A:$F,6,0)</f>
        <v>46000</v>
      </c>
      <c r="U2827" s="291">
        <f t="shared" si="304"/>
        <v>184000</v>
      </c>
      <c r="V2827" s="290"/>
      <c r="W2827" s="292">
        <f t="shared" si="305"/>
        <v>0</v>
      </c>
      <c r="X2827" s="293" t="str">
        <f t="shared" si="306"/>
        <v>8</v>
      </c>
      <c r="Y2827" s="290"/>
      <c r="Z2827" s="291">
        <f t="shared" si="307"/>
        <v>14720</v>
      </c>
      <c r="AA2827" s="294">
        <f>VLOOKUP(G2827,Ma_KH!$A:$R,14,0)</f>
        <v>60</v>
      </c>
    </row>
    <row r="2828" spans="1:27" x14ac:dyDescent="0.25">
      <c r="A2828" s="277">
        <v>46049</v>
      </c>
      <c r="B2828" s="278">
        <v>4183832179</v>
      </c>
      <c r="C2828" s="328" t="s">
        <v>15180</v>
      </c>
      <c r="D2828" s="280">
        <v>46057</v>
      </c>
      <c r="E2828" s="213"/>
      <c r="F2828" s="214"/>
      <c r="G2828" s="255" t="s">
        <v>14956</v>
      </c>
      <c r="H2828" s="213"/>
      <c r="I2828" s="212">
        <v>4183832179</v>
      </c>
      <c r="J2828" s="212" t="s">
        <v>1786</v>
      </c>
      <c r="K2828" s="212" t="s">
        <v>30</v>
      </c>
      <c r="L2828" s="215" t="str">
        <f>VLOOKUP($K2828,[1]TONG_SL!$A$1:$D$65536,2,0)</f>
        <v>Gà muối 500g</v>
      </c>
      <c r="M2828" s="247"/>
      <c r="N2828" s="215" t="str">
        <f t="shared" si="308"/>
        <v>K-C6</v>
      </c>
      <c r="O2828" s="222"/>
      <c r="P2828" s="222"/>
      <c r="Q2828" s="215" t="str">
        <f>VLOOKUP(K2828,TONG_SL!$A:$D,3,0)</f>
        <v>Túi</v>
      </c>
      <c r="R2828" s="224">
        <v>8</v>
      </c>
      <c r="S2828" s="290"/>
      <c r="T2828" s="290">
        <f>VLOOKUP(VLOOKUP(G2828,Ma_KH!$A:$R,18,0)&amp;K2828,Gia_MB!$A:$F,6,0)</f>
        <v>116611</v>
      </c>
      <c r="U2828" s="291">
        <f t="shared" si="304"/>
        <v>932888</v>
      </c>
      <c r="V2828" s="290"/>
      <c r="W2828" s="292">
        <f t="shared" si="305"/>
        <v>0</v>
      </c>
      <c r="X2828" s="293" t="str">
        <f t="shared" si="306"/>
        <v>8</v>
      </c>
      <c r="Y2828" s="290"/>
      <c r="Z2828" s="291">
        <f t="shared" si="307"/>
        <v>74631.040000000008</v>
      </c>
      <c r="AA2828" s="294">
        <f>VLOOKUP(G2828,Ma_KH!$A:$R,14,0)</f>
        <v>60</v>
      </c>
    </row>
    <row r="2829" spans="1:27" x14ac:dyDescent="0.25">
      <c r="A2829" s="277">
        <v>46049</v>
      </c>
      <c r="B2829" s="278">
        <v>4183832734</v>
      </c>
      <c r="C2829" s="328" t="s">
        <v>15180</v>
      </c>
      <c r="D2829" s="280">
        <v>46057</v>
      </c>
      <c r="E2829" s="213"/>
      <c r="F2829" s="214"/>
      <c r="G2829" s="255" t="s">
        <v>14991</v>
      </c>
      <c r="H2829" s="213"/>
      <c r="I2829" s="212">
        <v>4183832734</v>
      </c>
      <c r="J2829" s="212" t="s">
        <v>1786</v>
      </c>
      <c r="K2829" s="212" t="s">
        <v>27</v>
      </c>
      <c r="L2829" s="215" t="str">
        <f>VLOOKUP($K2829,[1]TONG_SL!$A$1:$D$65536,2,0)</f>
        <v>Chân giò heo muối 300g</v>
      </c>
      <c r="M2829" s="247"/>
      <c r="N2829" s="215" t="str">
        <f t="shared" si="308"/>
        <v>K-C6</v>
      </c>
      <c r="O2829" s="222"/>
      <c r="P2829" s="222"/>
      <c r="Q2829" s="215" t="str">
        <f>VLOOKUP(K2829,TONG_SL!$A:$D,3,0)</f>
        <v>Túi</v>
      </c>
      <c r="R2829" s="224">
        <v>6</v>
      </c>
      <c r="S2829" s="290"/>
      <c r="T2829" s="290">
        <f>VLOOKUP(VLOOKUP(G2829,Ma_KH!$A:$R,18,0)&amp;K2829,Gia_MB!$A:$F,6,0)</f>
        <v>73431</v>
      </c>
      <c r="U2829" s="291">
        <f t="shared" si="304"/>
        <v>440586</v>
      </c>
      <c r="V2829" s="290"/>
      <c r="W2829" s="292">
        <f t="shared" si="305"/>
        <v>0</v>
      </c>
      <c r="X2829" s="293" t="str">
        <f t="shared" si="306"/>
        <v>8</v>
      </c>
      <c r="Y2829" s="290"/>
      <c r="Z2829" s="291">
        <f t="shared" si="307"/>
        <v>35246.879999999997</v>
      </c>
      <c r="AA2829" s="294">
        <f>VLOOKUP(G2829,Ma_KH!$A:$R,14,0)</f>
        <v>60</v>
      </c>
    </row>
    <row r="2830" spans="1:27" x14ac:dyDescent="0.25">
      <c r="A2830" s="277">
        <v>46049</v>
      </c>
      <c r="B2830" s="278">
        <v>4183832734</v>
      </c>
      <c r="C2830" s="328" t="s">
        <v>15180</v>
      </c>
      <c r="D2830" s="280">
        <v>46057</v>
      </c>
      <c r="E2830" s="213"/>
      <c r="F2830" s="214"/>
      <c r="G2830" s="255" t="s">
        <v>14991</v>
      </c>
      <c r="H2830" s="213"/>
      <c r="I2830" s="212">
        <v>4183832734</v>
      </c>
      <c r="J2830" s="212" t="s">
        <v>1786</v>
      </c>
      <c r="K2830" s="212" t="s">
        <v>30</v>
      </c>
      <c r="L2830" s="215" t="str">
        <f>VLOOKUP($K2830,[1]TONG_SL!$A$1:$D$65536,2,0)</f>
        <v>Gà muối 500g</v>
      </c>
      <c r="M2830" s="247"/>
      <c r="N2830" s="215" t="str">
        <f t="shared" si="308"/>
        <v>K-C6</v>
      </c>
      <c r="O2830" s="222"/>
      <c r="P2830" s="222"/>
      <c r="Q2830" s="215" t="str">
        <f>VLOOKUP(K2830,TONG_SL!$A:$D,3,0)</f>
        <v>Túi</v>
      </c>
      <c r="R2830" s="224">
        <v>8</v>
      </c>
      <c r="S2830" s="290"/>
      <c r="T2830" s="290">
        <f>VLOOKUP(VLOOKUP(G2830,Ma_KH!$A:$R,18,0)&amp;K2830,Gia_MB!$A:$F,6,0)</f>
        <v>116611</v>
      </c>
      <c r="U2830" s="291">
        <f t="shared" si="304"/>
        <v>932888</v>
      </c>
      <c r="V2830" s="290"/>
      <c r="W2830" s="292">
        <f t="shared" si="305"/>
        <v>0</v>
      </c>
      <c r="X2830" s="293" t="str">
        <f t="shared" si="306"/>
        <v>8</v>
      </c>
      <c r="Y2830" s="290"/>
      <c r="Z2830" s="291">
        <f t="shared" si="307"/>
        <v>74631.040000000008</v>
      </c>
      <c r="AA2830" s="294">
        <f>VLOOKUP(G2830,Ma_KH!$A:$R,14,0)</f>
        <v>60</v>
      </c>
    </row>
    <row r="2831" spans="1:27" x14ac:dyDescent="0.25">
      <c r="A2831" s="277">
        <v>46049</v>
      </c>
      <c r="B2831" s="278">
        <v>4183832734</v>
      </c>
      <c r="C2831" s="328" t="s">
        <v>15180</v>
      </c>
      <c r="D2831" s="280">
        <v>46057</v>
      </c>
      <c r="E2831" s="213"/>
      <c r="F2831" s="214"/>
      <c r="G2831" s="255" t="s">
        <v>14991</v>
      </c>
      <c r="H2831" s="213"/>
      <c r="I2831" s="212">
        <v>4183832734</v>
      </c>
      <c r="J2831" s="212" t="s">
        <v>1786</v>
      </c>
      <c r="K2831" s="212" t="s">
        <v>48</v>
      </c>
      <c r="L2831" s="215" t="str">
        <f>VLOOKUP($K2831,[1]TONG_SL!$A$1:$D$65536,2,0)</f>
        <v>Mọc Nấm Hương 250g</v>
      </c>
      <c r="M2831" s="247"/>
      <c r="N2831" s="215" t="str">
        <f t="shared" si="308"/>
        <v>K-C6</v>
      </c>
      <c r="O2831" s="222"/>
      <c r="P2831" s="222"/>
      <c r="Q2831" s="215" t="str">
        <f>VLOOKUP(K2831,TONG_SL!$A:$D,3,0)</f>
        <v>Túi</v>
      </c>
      <c r="R2831" s="224">
        <v>4</v>
      </c>
      <c r="S2831" s="290"/>
      <c r="T2831" s="290">
        <f>VLOOKUP(VLOOKUP(G2831,Ma_KH!$A:$R,18,0)&amp;K2831,Gia_MB!$A:$F,6,0)</f>
        <v>46000</v>
      </c>
      <c r="U2831" s="291">
        <f t="shared" si="304"/>
        <v>184000</v>
      </c>
      <c r="V2831" s="290"/>
      <c r="W2831" s="292">
        <f t="shared" si="305"/>
        <v>0</v>
      </c>
      <c r="X2831" s="293" t="str">
        <f t="shared" si="306"/>
        <v>8</v>
      </c>
      <c r="Y2831" s="290"/>
      <c r="Z2831" s="291">
        <f t="shared" si="307"/>
        <v>14720</v>
      </c>
      <c r="AA2831" s="294">
        <f>VLOOKUP(G2831,Ma_KH!$A:$R,14,0)</f>
        <v>60</v>
      </c>
    </row>
    <row r="2832" spans="1:27" x14ac:dyDescent="0.25">
      <c r="A2832" s="277">
        <v>46049</v>
      </c>
      <c r="B2832" s="278">
        <v>4183832734</v>
      </c>
      <c r="C2832" s="328" t="s">
        <v>15180</v>
      </c>
      <c r="D2832" s="280">
        <v>46057</v>
      </c>
      <c r="E2832" s="213"/>
      <c r="F2832" s="214"/>
      <c r="G2832" s="255" t="s">
        <v>14991</v>
      </c>
      <c r="H2832" s="213"/>
      <c r="I2832" s="212">
        <v>4183832734</v>
      </c>
      <c r="J2832" s="212" t="s">
        <v>1786</v>
      </c>
      <c r="K2832" s="212" t="s">
        <v>39</v>
      </c>
      <c r="L2832" s="215" t="str">
        <f>VLOOKUP($K2832,[1]TONG_SL!$A$1:$D$65536,2,0)</f>
        <v>Chả nướng 300g</v>
      </c>
      <c r="M2832" s="247"/>
      <c r="N2832" s="215" t="str">
        <f t="shared" si="308"/>
        <v>K-C6</v>
      </c>
      <c r="O2832" s="222"/>
      <c r="P2832" s="222"/>
      <c r="Q2832" s="215" t="str">
        <f>VLOOKUP(K2832,TONG_SL!$A:$D,3,0)</f>
        <v>Túi</v>
      </c>
      <c r="R2832" s="224">
        <v>3</v>
      </c>
      <c r="S2832" s="290"/>
      <c r="T2832" s="290">
        <f>VLOOKUP(VLOOKUP(G2832,Ma_KH!$A:$R,18,0)&amp;K2832,Gia_MB!$A:$F,6,0)</f>
        <v>70950</v>
      </c>
      <c r="U2832" s="291">
        <f t="shared" si="304"/>
        <v>212850</v>
      </c>
      <c r="V2832" s="290"/>
      <c r="W2832" s="292">
        <f t="shared" si="305"/>
        <v>0</v>
      </c>
      <c r="X2832" s="293" t="str">
        <f t="shared" si="306"/>
        <v>8</v>
      </c>
      <c r="Y2832" s="290"/>
      <c r="Z2832" s="291">
        <f t="shared" si="307"/>
        <v>17028</v>
      </c>
      <c r="AA2832" s="294">
        <f>VLOOKUP(G2832,Ma_KH!$A:$R,14,0)</f>
        <v>60</v>
      </c>
    </row>
    <row r="2833" spans="1:27" x14ac:dyDescent="0.25">
      <c r="A2833" s="277">
        <v>46049</v>
      </c>
      <c r="B2833" s="278">
        <v>4183759956</v>
      </c>
      <c r="C2833" s="328" t="s">
        <v>15180</v>
      </c>
      <c r="D2833" s="280">
        <v>46057</v>
      </c>
      <c r="E2833" s="213"/>
      <c r="F2833" s="214"/>
      <c r="G2833" s="255" t="s">
        <v>15000</v>
      </c>
      <c r="H2833" s="213"/>
      <c r="I2833" s="212">
        <v>4183759956</v>
      </c>
      <c r="J2833" s="212" t="s">
        <v>1786</v>
      </c>
      <c r="K2833" s="212" t="s">
        <v>27</v>
      </c>
      <c r="L2833" s="215" t="str">
        <f>VLOOKUP($K2833,[1]TONG_SL!$A$1:$D$65536,2,0)</f>
        <v>Chân giò heo muối 300g</v>
      </c>
      <c r="M2833" s="247"/>
      <c r="N2833" s="215" t="str">
        <f t="shared" si="308"/>
        <v>K-C6</v>
      </c>
      <c r="O2833" s="222"/>
      <c r="P2833" s="222"/>
      <c r="Q2833" s="215" t="str">
        <f>VLOOKUP(K2833,TONG_SL!$A:$D,3,0)</f>
        <v>Túi</v>
      </c>
      <c r="R2833" s="224">
        <v>8</v>
      </c>
      <c r="S2833" s="290"/>
      <c r="T2833" s="290">
        <f>VLOOKUP(VLOOKUP(G2833,Ma_KH!$A:$R,18,0)&amp;K2833,Gia_MB!$A:$F,6,0)</f>
        <v>73431</v>
      </c>
      <c r="U2833" s="291">
        <f t="shared" si="304"/>
        <v>587448</v>
      </c>
      <c r="V2833" s="290"/>
      <c r="W2833" s="292">
        <f t="shared" si="305"/>
        <v>0</v>
      </c>
      <c r="X2833" s="293" t="str">
        <f t="shared" si="306"/>
        <v>8</v>
      </c>
      <c r="Y2833" s="290"/>
      <c r="Z2833" s="291">
        <f t="shared" si="307"/>
        <v>46995.840000000004</v>
      </c>
      <c r="AA2833" s="294">
        <f>VLOOKUP(G2833,Ma_KH!$A:$R,14,0)</f>
        <v>60</v>
      </c>
    </row>
    <row r="2834" spans="1:27" x14ac:dyDescent="0.25">
      <c r="A2834" s="277">
        <v>46049</v>
      </c>
      <c r="B2834" s="278">
        <v>4183759956</v>
      </c>
      <c r="C2834" s="328" t="s">
        <v>15180</v>
      </c>
      <c r="D2834" s="280">
        <v>46057</v>
      </c>
      <c r="E2834" s="213"/>
      <c r="F2834" s="214"/>
      <c r="G2834" s="255" t="s">
        <v>15000</v>
      </c>
      <c r="H2834" s="213"/>
      <c r="I2834" s="212">
        <v>4183759956</v>
      </c>
      <c r="J2834" s="212" t="s">
        <v>1786</v>
      </c>
      <c r="K2834" s="212" t="s">
        <v>30</v>
      </c>
      <c r="L2834" s="215" t="str">
        <f>VLOOKUP($K2834,[1]TONG_SL!$A$1:$D$65536,2,0)</f>
        <v>Gà muối 500g</v>
      </c>
      <c r="M2834" s="247"/>
      <c r="N2834" s="215" t="str">
        <f t="shared" si="308"/>
        <v>K-C6</v>
      </c>
      <c r="O2834" s="222"/>
      <c r="P2834" s="222"/>
      <c r="Q2834" s="215" t="str">
        <f>VLOOKUP(K2834,TONG_SL!$A:$D,3,0)</f>
        <v>Túi</v>
      </c>
      <c r="R2834" s="224">
        <v>10</v>
      </c>
      <c r="S2834" s="290"/>
      <c r="T2834" s="290">
        <f>VLOOKUP(VLOOKUP(G2834,Ma_KH!$A:$R,18,0)&amp;K2834,Gia_MB!$A:$F,6,0)</f>
        <v>116611</v>
      </c>
      <c r="U2834" s="291">
        <f t="shared" si="304"/>
        <v>1166110</v>
      </c>
      <c r="V2834" s="290"/>
      <c r="W2834" s="292">
        <f t="shared" si="305"/>
        <v>0</v>
      </c>
      <c r="X2834" s="293" t="str">
        <f t="shared" si="306"/>
        <v>8</v>
      </c>
      <c r="Y2834" s="290"/>
      <c r="Z2834" s="291">
        <f t="shared" si="307"/>
        <v>93288.8</v>
      </c>
      <c r="AA2834" s="294">
        <f>VLOOKUP(G2834,Ma_KH!$A:$R,14,0)</f>
        <v>60</v>
      </c>
    </row>
    <row r="2835" spans="1:27" x14ac:dyDescent="0.25">
      <c r="A2835" s="277">
        <v>46049</v>
      </c>
      <c r="B2835" s="278">
        <v>4183759956</v>
      </c>
      <c r="C2835" s="328" t="s">
        <v>15180</v>
      </c>
      <c r="D2835" s="280">
        <v>46057</v>
      </c>
      <c r="E2835" s="213"/>
      <c r="F2835" s="214"/>
      <c r="G2835" s="255" t="s">
        <v>15000</v>
      </c>
      <c r="H2835" s="213"/>
      <c r="I2835" s="212">
        <v>4183759956</v>
      </c>
      <c r="J2835" s="212" t="s">
        <v>1786</v>
      </c>
      <c r="K2835" s="212" t="s">
        <v>48</v>
      </c>
      <c r="L2835" s="215" t="str">
        <f>VLOOKUP($K2835,[1]TONG_SL!$A$1:$D$65536,2,0)</f>
        <v>Mọc Nấm Hương 250g</v>
      </c>
      <c r="M2835" s="247"/>
      <c r="N2835" s="215" t="str">
        <f t="shared" si="308"/>
        <v>K-C6</v>
      </c>
      <c r="O2835" s="222"/>
      <c r="P2835" s="222"/>
      <c r="Q2835" s="215" t="str">
        <f>VLOOKUP(K2835,TONG_SL!$A:$D,3,0)</f>
        <v>Túi</v>
      </c>
      <c r="R2835" s="224">
        <v>6</v>
      </c>
      <c r="S2835" s="290"/>
      <c r="T2835" s="290">
        <f>VLOOKUP(VLOOKUP(G2835,Ma_KH!$A:$R,18,0)&amp;K2835,Gia_MB!$A:$F,6,0)</f>
        <v>46000</v>
      </c>
      <c r="U2835" s="291">
        <f t="shared" si="304"/>
        <v>276000</v>
      </c>
      <c r="V2835" s="290"/>
      <c r="W2835" s="292">
        <f t="shared" si="305"/>
        <v>0</v>
      </c>
      <c r="X2835" s="293" t="str">
        <f t="shared" si="306"/>
        <v>8</v>
      </c>
      <c r="Y2835" s="290"/>
      <c r="Z2835" s="291">
        <f t="shared" si="307"/>
        <v>22080</v>
      </c>
      <c r="AA2835" s="294">
        <f>VLOOKUP(G2835,Ma_KH!$A:$R,14,0)</f>
        <v>60</v>
      </c>
    </row>
    <row r="2836" spans="1:27" x14ac:dyDescent="0.25">
      <c r="A2836" s="277">
        <v>46049</v>
      </c>
      <c r="B2836" s="278">
        <v>4183759956</v>
      </c>
      <c r="C2836" s="328" t="s">
        <v>15180</v>
      </c>
      <c r="D2836" s="280">
        <v>46057</v>
      </c>
      <c r="E2836" s="213"/>
      <c r="F2836" s="214"/>
      <c r="G2836" s="255" t="s">
        <v>15000</v>
      </c>
      <c r="H2836" s="213"/>
      <c r="I2836" s="212">
        <v>4183759956</v>
      </c>
      <c r="J2836" s="212" t="s">
        <v>1786</v>
      </c>
      <c r="K2836" s="212" t="s">
        <v>37</v>
      </c>
      <c r="L2836" s="215" t="str">
        <f>VLOOKUP($K2836,[1]TONG_SL!$A$1:$D$65536,2,0)</f>
        <v>Chả cốm 300g</v>
      </c>
      <c r="M2836" s="247"/>
      <c r="N2836" s="215" t="str">
        <f t="shared" si="308"/>
        <v>K-C6</v>
      </c>
      <c r="O2836" s="222"/>
      <c r="P2836" s="222"/>
      <c r="Q2836" s="215" t="str">
        <f>VLOOKUP(K2836,TONG_SL!$A:$D,3,0)</f>
        <v>Túi</v>
      </c>
      <c r="R2836" s="224">
        <v>6</v>
      </c>
      <c r="S2836" s="290"/>
      <c r="T2836" s="290">
        <f>VLOOKUP(VLOOKUP(G2836,Ma_KH!$A:$R,18,0)&amp;K2836,Gia_MB!$A:$F,6,0)</f>
        <v>74250</v>
      </c>
      <c r="U2836" s="291">
        <f t="shared" si="304"/>
        <v>445500</v>
      </c>
      <c r="V2836" s="290"/>
      <c r="W2836" s="292">
        <f t="shared" si="305"/>
        <v>0</v>
      </c>
      <c r="X2836" s="293" t="str">
        <f t="shared" si="306"/>
        <v>8</v>
      </c>
      <c r="Y2836" s="290"/>
      <c r="Z2836" s="291">
        <f t="shared" si="307"/>
        <v>35640</v>
      </c>
      <c r="AA2836" s="294">
        <f>VLOOKUP(G2836,Ma_KH!$A:$R,14,0)</f>
        <v>60</v>
      </c>
    </row>
    <row r="2837" spans="1:27" x14ac:dyDescent="0.25">
      <c r="A2837" s="277">
        <v>46049</v>
      </c>
      <c r="B2837" s="278">
        <v>4183832784</v>
      </c>
      <c r="C2837" s="328" t="s">
        <v>15180</v>
      </c>
      <c r="D2837" s="280">
        <v>46057</v>
      </c>
      <c r="E2837" s="213"/>
      <c r="F2837" s="214"/>
      <c r="G2837" s="255" t="s">
        <v>14996</v>
      </c>
      <c r="H2837" s="213"/>
      <c r="I2837" s="212">
        <v>4183832784</v>
      </c>
      <c r="J2837" s="212" t="s">
        <v>1786</v>
      </c>
      <c r="K2837" s="212" t="s">
        <v>39</v>
      </c>
      <c r="L2837" s="215" t="str">
        <f>VLOOKUP($K2837,[1]TONG_SL!$A$1:$D$65536,2,0)</f>
        <v>Chả nướng 300g</v>
      </c>
      <c r="M2837" s="247"/>
      <c r="N2837" s="215" t="str">
        <f t="shared" si="308"/>
        <v>K-C6</v>
      </c>
      <c r="O2837" s="222"/>
      <c r="P2837" s="222"/>
      <c r="Q2837" s="215" t="str">
        <f>VLOOKUP(K2837,TONG_SL!$A:$D,3,0)</f>
        <v>Túi</v>
      </c>
      <c r="R2837" s="224">
        <v>4</v>
      </c>
      <c r="S2837" s="290"/>
      <c r="T2837" s="290">
        <f>VLOOKUP(VLOOKUP(G2837,Ma_KH!$A:$R,18,0)&amp;K2837,Gia_MB!$A:$F,6,0)</f>
        <v>70950</v>
      </c>
      <c r="U2837" s="291">
        <f t="shared" si="304"/>
        <v>283800</v>
      </c>
      <c r="V2837" s="290"/>
      <c r="W2837" s="292">
        <f t="shared" si="305"/>
        <v>0</v>
      </c>
      <c r="X2837" s="293" t="str">
        <f t="shared" si="306"/>
        <v>8</v>
      </c>
      <c r="Y2837" s="290"/>
      <c r="Z2837" s="291">
        <f t="shared" si="307"/>
        <v>22704</v>
      </c>
      <c r="AA2837" s="294">
        <f>VLOOKUP(G2837,Ma_KH!$A:$R,14,0)</f>
        <v>60</v>
      </c>
    </row>
    <row r="2838" spans="1:27" x14ac:dyDescent="0.25">
      <c r="A2838" s="277">
        <v>46049</v>
      </c>
      <c r="B2838" s="278">
        <v>4183832784</v>
      </c>
      <c r="C2838" s="328" t="s">
        <v>15180</v>
      </c>
      <c r="D2838" s="280">
        <v>46057</v>
      </c>
      <c r="E2838" s="213"/>
      <c r="F2838" s="214"/>
      <c r="G2838" s="255" t="s">
        <v>14996</v>
      </c>
      <c r="H2838" s="213"/>
      <c r="I2838" s="212">
        <v>4183832784</v>
      </c>
      <c r="J2838" s="212" t="s">
        <v>1786</v>
      </c>
      <c r="K2838" s="212" t="s">
        <v>37</v>
      </c>
      <c r="L2838" s="215" t="str">
        <f>VLOOKUP($K2838,[1]TONG_SL!$A$1:$D$65536,2,0)</f>
        <v>Chả cốm 300g</v>
      </c>
      <c r="M2838" s="247"/>
      <c r="N2838" s="215" t="str">
        <f t="shared" si="308"/>
        <v>K-C6</v>
      </c>
      <c r="O2838" s="222"/>
      <c r="P2838" s="222"/>
      <c r="Q2838" s="215" t="str">
        <f>VLOOKUP(K2838,TONG_SL!$A:$D,3,0)</f>
        <v>Túi</v>
      </c>
      <c r="R2838" s="224">
        <v>4</v>
      </c>
      <c r="S2838" s="290"/>
      <c r="T2838" s="290">
        <f>VLOOKUP(VLOOKUP(G2838,Ma_KH!$A:$R,18,0)&amp;K2838,Gia_MB!$A:$F,6,0)</f>
        <v>74250</v>
      </c>
      <c r="U2838" s="291">
        <f t="shared" si="304"/>
        <v>297000</v>
      </c>
      <c r="V2838" s="290"/>
      <c r="W2838" s="292">
        <f t="shared" si="305"/>
        <v>0</v>
      </c>
      <c r="X2838" s="293" t="str">
        <f t="shared" si="306"/>
        <v>8</v>
      </c>
      <c r="Y2838" s="290"/>
      <c r="Z2838" s="291">
        <f t="shared" si="307"/>
        <v>23760</v>
      </c>
      <c r="AA2838" s="294">
        <f>VLOOKUP(G2838,Ma_KH!$A:$R,14,0)</f>
        <v>60</v>
      </c>
    </row>
    <row r="2839" spans="1:27" x14ac:dyDescent="0.25">
      <c r="A2839" s="277">
        <v>46049</v>
      </c>
      <c r="B2839" s="278">
        <v>4183832784</v>
      </c>
      <c r="C2839" s="328" t="s">
        <v>15180</v>
      </c>
      <c r="D2839" s="280">
        <v>46057</v>
      </c>
      <c r="E2839" s="213"/>
      <c r="F2839" s="214"/>
      <c r="G2839" s="255" t="s">
        <v>14996</v>
      </c>
      <c r="H2839" s="213"/>
      <c r="I2839" s="212">
        <v>4183832784</v>
      </c>
      <c r="J2839" s="212" t="s">
        <v>1786</v>
      </c>
      <c r="K2839" s="212" t="s">
        <v>27</v>
      </c>
      <c r="L2839" s="215" t="str">
        <f>VLOOKUP($K2839,[1]TONG_SL!$A$1:$D$65536,2,0)</f>
        <v>Chân giò heo muối 300g</v>
      </c>
      <c r="M2839" s="247"/>
      <c r="N2839" s="215" t="str">
        <f t="shared" si="308"/>
        <v>K-C6</v>
      </c>
      <c r="O2839" s="222"/>
      <c r="P2839" s="222"/>
      <c r="Q2839" s="215" t="str">
        <f>VLOOKUP(K2839,TONG_SL!$A:$D,3,0)</f>
        <v>Túi</v>
      </c>
      <c r="R2839" s="224">
        <v>10</v>
      </c>
      <c r="S2839" s="290"/>
      <c r="T2839" s="290">
        <f>VLOOKUP(VLOOKUP(G2839,Ma_KH!$A:$R,18,0)&amp;K2839,Gia_MB!$A:$F,6,0)</f>
        <v>73431</v>
      </c>
      <c r="U2839" s="291">
        <f t="shared" si="304"/>
        <v>734310</v>
      </c>
      <c r="V2839" s="290"/>
      <c r="W2839" s="292">
        <f t="shared" si="305"/>
        <v>0</v>
      </c>
      <c r="X2839" s="293" t="str">
        <f t="shared" si="306"/>
        <v>8</v>
      </c>
      <c r="Y2839" s="290"/>
      <c r="Z2839" s="291">
        <f t="shared" si="307"/>
        <v>58744.800000000003</v>
      </c>
      <c r="AA2839" s="294">
        <f>VLOOKUP(G2839,Ma_KH!$A:$R,14,0)</f>
        <v>60</v>
      </c>
    </row>
    <row r="2840" spans="1:27" x14ac:dyDescent="0.25">
      <c r="A2840" s="277">
        <v>46049</v>
      </c>
      <c r="B2840" s="278">
        <v>4183832784</v>
      </c>
      <c r="C2840" s="328" t="s">
        <v>15180</v>
      </c>
      <c r="D2840" s="280">
        <v>46057</v>
      </c>
      <c r="E2840" s="213"/>
      <c r="F2840" s="214"/>
      <c r="G2840" s="255" t="s">
        <v>14996</v>
      </c>
      <c r="H2840" s="213"/>
      <c r="I2840" s="212">
        <v>4183832784</v>
      </c>
      <c r="J2840" s="212" t="s">
        <v>1786</v>
      </c>
      <c r="K2840" s="212" t="s">
        <v>48</v>
      </c>
      <c r="L2840" s="215" t="str">
        <f>VLOOKUP($K2840,[1]TONG_SL!$A$1:$D$65536,2,0)</f>
        <v>Mọc Nấm Hương 250g</v>
      </c>
      <c r="M2840" s="247"/>
      <c r="N2840" s="215" t="str">
        <f t="shared" si="308"/>
        <v>K-C6</v>
      </c>
      <c r="O2840" s="222"/>
      <c r="P2840" s="222"/>
      <c r="Q2840" s="215" t="str">
        <f>VLOOKUP(K2840,TONG_SL!$A:$D,3,0)</f>
        <v>Túi</v>
      </c>
      <c r="R2840" s="224">
        <v>6</v>
      </c>
      <c r="S2840" s="290"/>
      <c r="T2840" s="290">
        <f>VLOOKUP(VLOOKUP(G2840,Ma_KH!$A:$R,18,0)&amp;K2840,Gia_MB!$A:$F,6,0)</f>
        <v>46000</v>
      </c>
      <c r="U2840" s="291">
        <f t="shared" si="304"/>
        <v>276000</v>
      </c>
      <c r="V2840" s="290"/>
      <c r="W2840" s="292">
        <f t="shared" si="305"/>
        <v>0</v>
      </c>
      <c r="X2840" s="293" t="str">
        <f t="shared" si="306"/>
        <v>8</v>
      </c>
      <c r="Y2840" s="290"/>
      <c r="Z2840" s="291">
        <f t="shared" si="307"/>
        <v>22080</v>
      </c>
      <c r="AA2840" s="294">
        <f>VLOOKUP(G2840,Ma_KH!$A:$R,14,0)</f>
        <v>60</v>
      </c>
    </row>
    <row r="2841" spans="1:27" x14ac:dyDescent="0.25">
      <c r="A2841" s="277">
        <v>46049</v>
      </c>
      <c r="B2841" s="278">
        <v>4183832784</v>
      </c>
      <c r="C2841" s="328" t="s">
        <v>15180</v>
      </c>
      <c r="D2841" s="280">
        <v>46057</v>
      </c>
      <c r="E2841" s="213"/>
      <c r="F2841" s="214"/>
      <c r="G2841" s="255" t="s">
        <v>14996</v>
      </c>
      <c r="H2841" s="213"/>
      <c r="I2841" s="212">
        <v>4183832784</v>
      </c>
      <c r="J2841" s="212" t="s">
        <v>1786</v>
      </c>
      <c r="K2841" s="212" t="s">
        <v>30</v>
      </c>
      <c r="L2841" s="215" t="str">
        <f>VLOOKUP($K2841,[1]TONG_SL!$A$1:$D$65536,2,0)</f>
        <v>Gà muối 500g</v>
      </c>
      <c r="M2841" s="247"/>
      <c r="N2841" s="215" t="str">
        <f t="shared" si="308"/>
        <v>K-C6</v>
      </c>
      <c r="O2841" s="222"/>
      <c r="P2841" s="222"/>
      <c r="Q2841" s="215" t="str">
        <f>VLOOKUP(K2841,TONG_SL!$A:$D,3,0)</f>
        <v>Túi</v>
      </c>
      <c r="R2841" s="224">
        <v>20</v>
      </c>
      <c r="S2841" s="290"/>
      <c r="T2841" s="290">
        <f>VLOOKUP(VLOOKUP(G2841,Ma_KH!$A:$R,18,0)&amp;K2841,Gia_MB!$A:$F,6,0)</f>
        <v>116611</v>
      </c>
      <c r="U2841" s="291">
        <f t="shared" si="304"/>
        <v>2332220</v>
      </c>
      <c r="V2841" s="290"/>
      <c r="W2841" s="292">
        <f t="shared" si="305"/>
        <v>0</v>
      </c>
      <c r="X2841" s="293" t="str">
        <f t="shared" si="306"/>
        <v>8</v>
      </c>
      <c r="Y2841" s="290"/>
      <c r="Z2841" s="291">
        <f t="shared" si="307"/>
        <v>186577.6</v>
      </c>
      <c r="AA2841" s="294">
        <f>VLOOKUP(G2841,Ma_KH!$A:$R,14,0)</f>
        <v>60</v>
      </c>
    </row>
    <row r="2842" spans="1:27" x14ac:dyDescent="0.25">
      <c r="A2842" s="277">
        <v>46049</v>
      </c>
      <c r="B2842" s="278">
        <v>4183832202</v>
      </c>
      <c r="C2842" s="328" t="s">
        <v>15180</v>
      </c>
      <c r="D2842" s="280">
        <v>46057</v>
      </c>
      <c r="E2842" s="213"/>
      <c r="F2842" s="214"/>
      <c r="G2842" s="255" t="s">
        <v>14959</v>
      </c>
      <c r="H2842" s="213"/>
      <c r="I2842" s="212">
        <v>4183832202</v>
      </c>
      <c r="J2842" s="212" t="s">
        <v>1786</v>
      </c>
      <c r="K2842" s="212" t="s">
        <v>27</v>
      </c>
      <c r="L2842" s="215" t="str">
        <f>VLOOKUP($K2842,[1]TONG_SL!$A$1:$D$65536,2,0)</f>
        <v>Chân giò heo muối 300g</v>
      </c>
      <c r="M2842" s="247"/>
      <c r="N2842" s="215" t="str">
        <f t="shared" si="308"/>
        <v>K-C6</v>
      </c>
      <c r="O2842" s="222"/>
      <c r="P2842" s="222"/>
      <c r="Q2842" s="215" t="str">
        <f>VLOOKUP(K2842,TONG_SL!$A:$D,3,0)</f>
        <v>Túi</v>
      </c>
      <c r="R2842" s="224">
        <v>2</v>
      </c>
      <c r="S2842" s="290"/>
      <c r="T2842" s="290">
        <f>VLOOKUP(VLOOKUP(G2842,Ma_KH!$A:$R,18,0)&amp;K2842,Gia_MB!$A:$F,6,0)</f>
        <v>73431</v>
      </c>
      <c r="U2842" s="291">
        <f t="shared" si="304"/>
        <v>146862</v>
      </c>
      <c r="V2842" s="290"/>
      <c r="W2842" s="292">
        <f t="shared" si="305"/>
        <v>0</v>
      </c>
      <c r="X2842" s="293" t="str">
        <f t="shared" si="306"/>
        <v>8</v>
      </c>
      <c r="Y2842" s="290"/>
      <c r="Z2842" s="291">
        <f t="shared" si="307"/>
        <v>11748.960000000001</v>
      </c>
      <c r="AA2842" s="294">
        <f>VLOOKUP(G2842,Ma_KH!$A:$R,14,0)</f>
        <v>60</v>
      </c>
    </row>
    <row r="2843" spans="1:27" x14ac:dyDescent="0.25">
      <c r="A2843" s="277">
        <v>46049</v>
      </c>
      <c r="B2843" s="278">
        <v>4183832202</v>
      </c>
      <c r="C2843" s="328" t="s">
        <v>15180</v>
      </c>
      <c r="D2843" s="280">
        <v>46057</v>
      </c>
      <c r="E2843" s="213"/>
      <c r="F2843" s="214"/>
      <c r="G2843" s="255" t="s">
        <v>14959</v>
      </c>
      <c r="H2843" s="213"/>
      <c r="I2843" s="212">
        <v>4183832202</v>
      </c>
      <c r="J2843" s="212" t="s">
        <v>1786</v>
      </c>
      <c r="K2843" s="212" t="s">
        <v>30</v>
      </c>
      <c r="L2843" s="215" t="str">
        <f>VLOOKUP($K2843,[1]TONG_SL!$A$1:$D$65536,2,0)</f>
        <v>Gà muối 500g</v>
      </c>
      <c r="M2843" s="247"/>
      <c r="N2843" s="215" t="str">
        <f t="shared" si="308"/>
        <v>K-C6</v>
      </c>
      <c r="O2843" s="222"/>
      <c r="P2843" s="222"/>
      <c r="Q2843" s="215" t="str">
        <f>VLOOKUP(K2843,TONG_SL!$A:$D,3,0)</f>
        <v>Túi</v>
      </c>
      <c r="R2843" s="224">
        <v>8</v>
      </c>
      <c r="S2843" s="290"/>
      <c r="T2843" s="290">
        <f>VLOOKUP(VLOOKUP(G2843,Ma_KH!$A:$R,18,0)&amp;K2843,Gia_MB!$A:$F,6,0)</f>
        <v>116611</v>
      </c>
      <c r="U2843" s="291">
        <f t="shared" si="304"/>
        <v>932888</v>
      </c>
      <c r="V2843" s="290"/>
      <c r="W2843" s="292">
        <f t="shared" si="305"/>
        <v>0</v>
      </c>
      <c r="X2843" s="293" t="str">
        <f t="shared" si="306"/>
        <v>8</v>
      </c>
      <c r="Y2843" s="290"/>
      <c r="Z2843" s="291">
        <f t="shared" si="307"/>
        <v>74631.040000000008</v>
      </c>
      <c r="AA2843" s="294">
        <f>VLOOKUP(G2843,Ma_KH!$A:$R,14,0)</f>
        <v>60</v>
      </c>
    </row>
    <row r="2844" spans="1:27" x14ac:dyDescent="0.25">
      <c r="A2844" s="277">
        <v>46049</v>
      </c>
      <c r="B2844" s="278">
        <v>4183832202</v>
      </c>
      <c r="C2844" s="328" t="s">
        <v>15180</v>
      </c>
      <c r="D2844" s="280">
        <v>46057</v>
      </c>
      <c r="E2844" s="213"/>
      <c r="F2844" s="214"/>
      <c r="G2844" s="255" t="s">
        <v>14959</v>
      </c>
      <c r="H2844" s="213"/>
      <c r="I2844" s="212">
        <v>4183832202</v>
      </c>
      <c r="J2844" s="212" t="s">
        <v>1786</v>
      </c>
      <c r="K2844" s="212" t="s">
        <v>39</v>
      </c>
      <c r="L2844" s="215" t="str">
        <f>VLOOKUP($K2844,[1]TONG_SL!$A$1:$D$65536,2,0)</f>
        <v>Chả nướng 300g</v>
      </c>
      <c r="M2844" s="247"/>
      <c r="N2844" s="215" t="str">
        <f t="shared" si="308"/>
        <v>K-C6</v>
      </c>
      <c r="O2844" s="222"/>
      <c r="P2844" s="222"/>
      <c r="Q2844" s="215" t="str">
        <f>VLOOKUP(K2844,TONG_SL!$A:$D,3,0)</f>
        <v>Túi</v>
      </c>
      <c r="R2844" s="224">
        <v>3</v>
      </c>
      <c r="S2844" s="290"/>
      <c r="T2844" s="290">
        <f>VLOOKUP(VLOOKUP(G2844,Ma_KH!$A:$R,18,0)&amp;K2844,Gia_MB!$A:$F,6,0)</f>
        <v>70950</v>
      </c>
      <c r="U2844" s="291">
        <f t="shared" si="304"/>
        <v>212850</v>
      </c>
      <c r="V2844" s="290"/>
      <c r="W2844" s="292">
        <f t="shared" si="305"/>
        <v>0</v>
      </c>
      <c r="X2844" s="293" t="str">
        <f t="shared" si="306"/>
        <v>8</v>
      </c>
      <c r="Y2844" s="290"/>
      <c r="Z2844" s="291">
        <f t="shared" si="307"/>
        <v>17028</v>
      </c>
      <c r="AA2844" s="294">
        <f>VLOOKUP(G2844,Ma_KH!$A:$R,14,0)</f>
        <v>60</v>
      </c>
    </row>
    <row r="2845" spans="1:27" x14ac:dyDescent="0.25">
      <c r="A2845" s="277">
        <v>46049</v>
      </c>
      <c r="B2845" s="278">
        <v>4183832353</v>
      </c>
      <c r="C2845" s="328" t="s">
        <v>15180</v>
      </c>
      <c r="D2845" s="280">
        <v>46057</v>
      </c>
      <c r="E2845" s="213"/>
      <c r="F2845" s="214"/>
      <c r="G2845" s="255" t="s">
        <v>14963</v>
      </c>
      <c r="H2845" s="213"/>
      <c r="I2845" s="212">
        <v>4183832353</v>
      </c>
      <c r="J2845" s="212" t="s">
        <v>1786</v>
      </c>
      <c r="K2845" s="212" t="s">
        <v>30</v>
      </c>
      <c r="L2845" s="215" t="str">
        <f>VLOOKUP($K2845,[1]TONG_SL!$A$1:$D$65536,2,0)</f>
        <v>Gà muối 500g</v>
      </c>
      <c r="M2845" s="247"/>
      <c r="N2845" s="215" t="str">
        <f t="shared" si="308"/>
        <v>K-C6</v>
      </c>
      <c r="O2845" s="222"/>
      <c r="P2845" s="222"/>
      <c r="Q2845" s="215" t="str">
        <f>VLOOKUP(K2845,TONG_SL!$A:$D,3,0)</f>
        <v>Túi</v>
      </c>
      <c r="R2845" s="224">
        <v>8</v>
      </c>
      <c r="S2845" s="290"/>
      <c r="T2845" s="290">
        <f>VLOOKUP(VLOOKUP(G2845,Ma_KH!$A:$R,18,0)&amp;K2845,Gia_MB!$A:$F,6,0)</f>
        <v>116611</v>
      </c>
      <c r="U2845" s="291">
        <f t="shared" si="304"/>
        <v>932888</v>
      </c>
      <c r="V2845" s="290"/>
      <c r="W2845" s="292">
        <f t="shared" si="305"/>
        <v>0</v>
      </c>
      <c r="X2845" s="293" t="str">
        <f t="shared" si="306"/>
        <v>8</v>
      </c>
      <c r="Y2845" s="290"/>
      <c r="Z2845" s="291">
        <f t="shared" si="307"/>
        <v>74631.040000000008</v>
      </c>
      <c r="AA2845" s="294">
        <f>VLOOKUP(G2845,Ma_KH!$A:$R,14,0)</f>
        <v>60</v>
      </c>
    </row>
    <row r="2846" spans="1:27" x14ac:dyDescent="0.25">
      <c r="A2846" s="277">
        <v>46049</v>
      </c>
      <c r="B2846" s="278">
        <v>4183832353</v>
      </c>
      <c r="C2846" s="328" t="s">
        <v>15180</v>
      </c>
      <c r="D2846" s="280">
        <v>46057</v>
      </c>
      <c r="E2846" s="213"/>
      <c r="F2846" s="214"/>
      <c r="G2846" s="255" t="s">
        <v>14963</v>
      </c>
      <c r="H2846" s="213"/>
      <c r="I2846" s="212">
        <v>4183832353</v>
      </c>
      <c r="J2846" s="212" t="s">
        <v>1786</v>
      </c>
      <c r="K2846" s="212" t="s">
        <v>27</v>
      </c>
      <c r="L2846" s="215" t="str">
        <f>VLOOKUP($K2846,[1]TONG_SL!$A$1:$D$65536,2,0)</f>
        <v>Chân giò heo muối 300g</v>
      </c>
      <c r="M2846" s="247"/>
      <c r="N2846" s="215" t="str">
        <f t="shared" si="308"/>
        <v>K-C6</v>
      </c>
      <c r="O2846" s="222"/>
      <c r="P2846" s="222"/>
      <c r="Q2846" s="215" t="str">
        <f>VLOOKUP(K2846,TONG_SL!$A:$D,3,0)</f>
        <v>Túi</v>
      </c>
      <c r="R2846" s="224">
        <v>8</v>
      </c>
      <c r="S2846" s="290"/>
      <c r="T2846" s="290">
        <f>VLOOKUP(VLOOKUP(G2846,Ma_KH!$A:$R,18,0)&amp;K2846,Gia_MB!$A:$F,6,0)</f>
        <v>73431</v>
      </c>
      <c r="U2846" s="291">
        <f t="shared" si="304"/>
        <v>587448</v>
      </c>
      <c r="V2846" s="290"/>
      <c r="W2846" s="292">
        <f t="shared" si="305"/>
        <v>0</v>
      </c>
      <c r="X2846" s="293" t="str">
        <f t="shared" si="306"/>
        <v>8</v>
      </c>
      <c r="Y2846" s="290"/>
      <c r="Z2846" s="291">
        <f t="shared" si="307"/>
        <v>46995.840000000004</v>
      </c>
      <c r="AA2846" s="294">
        <f>VLOOKUP(G2846,Ma_KH!$A:$R,14,0)</f>
        <v>60</v>
      </c>
    </row>
    <row r="2847" spans="1:27" x14ac:dyDescent="0.25">
      <c r="A2847" s="277">
        <v>46049</v>
      </c>
      <c r="B2847" s="278">
        <v>4183832353</v>
      </c>
      <c r="C2847" s="328" t="s">
        <v>15180</v>
      </c>
      <c r="D2847" s="280">
        <v>46057</v>
      </c>
      <c r="E2847" s="213"/>
      <c r="F2847" s="214"/>
      <c r="G2847" s="255" t="s">
        <v>14963</v>
      </c>
      <c r="H2847" s="213"/>
      <c r="I2847" s="212">
        <v>4183832353</v>
      </c>
      <c r="J2847" s="212" t="s">
        <v>1786</v>
      </c>
      <c r="K2847" s="212" t="s">
        <v>37</v>
      </c>
      <c r="L2847" s="215" t="str">
        <f>VLOOKUP($K2847,[1]TONG_SL!$A$1:$D$65536,2,0)</f>
        <v>Chả cốm 300g</v>
      </c>
      <c r="M2847" s="247"/>
      <c r="N2847" s="215" t="str">
        <f t="shared" si="308"/>
        <v>K-C6</v>
      </c>
      <c r="O2847" s="222"/>
      <c r="P2847" s="222"/>
      <c r="Q2847" s="215" t="str">
        <f>VLOOKUP(K2847,TONG_SL!$A:$D,3,0)</f>
        <v>Túi</v>
      </c>
      <c r="R2847" s="224">
        <v>4</v>
      </c>
      <c r="S2847" s="290"/>
      <c r="T2847" s="290">
        <f>VLOOKUP(VLOOKUP(G2847,Ma_KH!$A:$R,18,0)&amp;K2847,Gia_MB!$A:$F,6,0)</f>
        <v>74250</v>
      </c>
      <c r="U2847" s="291">
        <f t="shared" si="304"/>
        <v>297000</v>
      </c>
      <c r="V2847" s="290"/>
      <c r="W2847" s="292">
        <f t="shared" si="305"/>
        <v>0</v>
      </c>
      <c r="X2847" s="293" t="str">
        <f t="shared" si="306"/>
        <v>8</v>
      </c>
      <c r="Y2847" s="290"/>
      <c r="Z2847" s="291">
        <f t="shared" si="307"/>
        <v>23760</v>
      </c>
      <c r="AA2847" s="294">
        <f>VLOOKUP(G2847,Ma_KH!$A:$R,14,0)</f>
        <v>60</v>
      </c>
    </row>
    <row r="2848" spans="1:27" x14ac:dyDescent="0.25">
      <c r="A2848" s="277">
        <v>46049</v>
      </c>
      <c r="B2848" s="278">
        <v>4183831089</v>
      </c>
      <c r="C2848" s="328" t="s">
        <v>15180</v>
      </c>
      <c r="D2848" s="280">
        <v>46057</v>
      </c>
      <c r="E2848" s="213"/>
      <c r="F2848" s="214"/>
      <c r="G2848" s="255" t="s">
        <v>14941</v>
      </c>
      <c r="H2848" s="213"/>
      <c r="I2848" s="212">
        <v>4183831089</v>
      </c>
      <c r="J2848" s="212" t="s">
        <v>1786</v>
      </c>
      <c r="K2848" s="212" t="s">
        <v>27</v>
      </c>
      <c r="L2848" s="215" t="str">
        <f>VLOOKUP($K2848,[1]TONG_SL!$A$1:$D$65536,2,0)</f>
        <v>Chân giò heo muối 300g</v>
      </c>
      <c r="M2848" s="247"/>
      <c r="N2848" s="215" t="str">
        <f t="shared" si="308"/>
        <v>K-C6</v>
      </c>
      <c r="O2848" s="222"/>
      <c r="P2848" s="222"/>
      <c r="Q2848" s="215" t="str">
        <f>VLOOKUP(K2848,TONG_SL!$A:$D,3,0)</f>
        <v>Túi</v>
      </c>
      <c r="R2848" s="224">
        <v>6</v>
      </c>
      <c r="S2848" s="290"/>
      <c r="T2848" s="290">
        <f>VLOOKUP(VLOOKUP(G2848,Ma_KH!$A:$R,18,0)&amp;K2848,Gia_MB!$A:$F,6,0)</f>
        <v>73431</v>
      </c>
      <c r="U2848" s="291">
        <f t="shared" ref="U2848:U2911" si="309">T2848*R2848</f>
        <v>440586</v>
      </c>
      <c r="V2848" s="290"/>
      <c r="W2848" s="292">
        <f t="shared" ref="W2848:W2911" si="310">U2848*V2848</f>
        <v>0</v>
      </c>
      <c r="X2848" s="293" t="str">
        <f t="shared" ref="X2848:X2911" si="311">IF(B2848&lt;&gt;"","8","0")</f>
        <v>8</v>
      </c>
      <c r="Y2848" s="290"/>
      <c r="Z2848" s="291">
        <f t="shared" ref="Z2848:Z2911" si="312">U2848*X2848%</f>
        <v>35246.879999999997</v>
      </c>
      <c r="AA2848" s="294">
        <f>VLOOKUP(G2848,Ma_KH!$A:$R,14,0)</f>
        <v>60</v>
      </c>
    </row>
    <row r="2849" spans="1:27" x14ac:dyDescent="0.25">
      <c r="A2849" s="277">
        <v>46049</v>
      </c>
      <c r="B2849" s="278">
        <v>4183831089</v>
      </c>
      <c r="C2849" s="328" t="s">
        <v>15180</v>
      </c>
      <c r="D2849" s="280">
        <v>46057</v>
      </c>
      <c r="E2849" s="213"/>
      <c r="F2849" s="214"/>
      <c r="G2849" s="255" t="s">
        <v>14941</v>
      </c>
      <c r="H2849" s="213"/>
      <c r="I2849" s="212">
        <v>4183831089</v>
      </c>
      <c r="J2849" s="212" t="s">
        <v>1786</v>
      </c>
      <c r="K2849" s="212" t="s">
        <v>30</v>
      </c>
      <c r="L2849" s="215" t="str">
        <f>VLOOKUP($K2849,[1]TONG_SL!$A$1:$D$65536,2,0)</f>
        <v>Gà muối 500g</v>
      </c>
      <c r="M2849" s="247"/>
      <c r="N2849" s="215" t="str">
        <f t="shared" si="308"/>
        <v>K-C6</v>
      </c>
      <c r="O2849" s="222"/>
      <c r="P2849" s="222"/>
      <c r="Q2849" s="215" t="str">
        <f>VLOOKUP(K2849,TONG_SL!$A:$D,3,0)</f>
        <v>Túi</v>
      </c>
      <c r="R2849" s="224">
        <v>8</v>
      </c>
      <c r="S2849" s="290"/>
      <c r="T2849" s="290">
        <f>VLOOKUP(VLOOKUP(G2849,Ma_KH!$A:$R,18,0)&amp;K2849,Gia_MB!$A:$F,6,0)</f>
        <v>116611</v>
      </c>
      <c r="U2849" s="291">
        <f t="shared" si="309"/>
        <v>932888</v>
      </c>
      <c r="V2849" s="290"/>
      <c r="W2849" s="292">
        <f t="shared" si="310"/>
        <v>0</v>
      </c>
      <c r="X2849" s="293" t="str">
        <f t="shared" si="311"/>
        <v>8</v>
      </c>
      <c r="Y2849" s="290"/>
      <c r="Z2849" s="291">
        <f t="shared" si="312"/>
        <v>74631.040000000008</v>
      </c>
      <c r="AA2849" s="294">
        <f>VLOOKUP(G2849,Ma_KH!$A:$R,14,0)</f>
        <v>60</v>
      </c>
    </row>
    <row r="2850" spans="1:27" x14ac:dyDescent="0.25">
      <c r="A2850" s="277">
        <v>46049</v>
      </c>
      <c r="B2850" s="278">
        <v>4183831089</v>
      </c>
      <c r="C2850" s="328" t="s">
        <v>15180</v>
      </c>
      <c r="D2850" s="280">
        <v>46057</v>
      </c>
      <c r="E2850" s="213"/>
      <c r="F2850" s="214"/>
      <c r="G2850" s="255" t="s">
        <v>14941</v>
      </c>
      <c r="H2850" s="213"/>
      <c r="I2850" s="212">
        <v>4183831089</v>
      </c>
      <c r="J2850" s="212" t="s">
        <v>1786</v>
      </c>
      <c r="K2850" s="212" t="s">
        <v>48</v>
      </c>
      <c r="L2850" s="215" t="str">
        <f>VLOOKUP($K2850,[1]TONG_SL!$A$1:$D$65536,2,0)</f>
        <v>Mọc Nấm Hương 250g</v>
      </c>
      <c r="M2850" s="247"/>
      <c r="N2850" s="215" t="str">
        <f t="shared" si="308"/>
        <v>K-C6</v>
      </c>
      <c r="O2850" s="222"/>
      <c r="P2850" s="222"/>
      <c r="Q2850" s="215" t="str">
        <f>VLOOKUP(K2850,TONG_SL!$A:$D,3,0)</f>
        <v>Túi</v>
      </c>
      <c r="R2850" s="224">
        <v>2</v>
      </c>
      <c r="S2850" s="290"/>
      <c r="T2850" s="290">
        <f>VLOOKUP(VLOOKUP(G2850,Ma_KH!$A:$R,18,0)&amp;K2850,Gia_MB!$A:$F,6,0)</f>
        <v>46000</v>
      </c>
      <c r="U2850" s="291">
        <f t="shared" si="309"/>
        <v>92000</v>
      </c>
      <c r="V2850" s="290"/>
      <c r="W2850" s="292">
        <f t="shared" si="310"/>
        <v>0</v>
      </c>
      <c r="X2850" s="293" t="str">
        <f t="shared" si="311"/>
        <v>8</v>
      </c>
      <c r="Y2850" s="290"/>
      <c r="Z2850" s="291">
        <f t="shared" si="312"/>
        <v>7360</v>
      </c>
      <c r="AA2850" s="294">
        <f>VLOOKUP(G2850,Ma_KH!$A:$R,14,0)</f>
        <v>60</v>
      </c>
    </row>
    <row r="2851" spans="1:27" x14ac:dyDescent="0.25">
      <c r="A2851" s="277">
        <v>46049</v>
      </c>
      <c r="B2851" s="278">
        <v>4183831089</v>
      </c>
      <c r="C2851" s="328" t="s">
        <v>15180</v>
      </c>
      <c r="D2851" s="280">
        <v>46057</v>
      </c>
      <c r="E2851" s="213"/>
      <c r="F2851" s="214"/>
      <c r="G2851" s="255" t="s">
        <v>14941</v>
      </c>
      <c r="H2851" s="213"/>
      <c r="I2851" s="212">
        <v>4183831089</v>
      </c>
      <c r="J2851" s="212" t="s">
        <v>1786</v>
      </c>
      <c r="K2851" s="212" t="s">
        <v>39</v>
      </c>
      <c r="L2851" s="215" t="str">
        <f>VLOOKUP($K2851,[1]TONG_SL!$A$1:$D$65536,2,0)</f>
        <v>Chả nướng 300g</v>
      </c>
      <c r="M2851" s="247"/>
      <c r="N2851" s="215" t="str">
        <f t="shared" si="308"/>
        <v>K-C6</v>
      </c>
      <c r="O2851" s="222"/>
      <c r="P2851" s="222"/>
      <c r="Q2851" s="215" t="str">
        <f>VLOOKUP(K2851,TONG_SL!$A:$D,3,0)</f>
        <v>Túi</v>
      </c>
      <c r="R2851" s="224">
        <v>2</v>
      </c>
      <c r="S2851" s="290"/>
      <c r="T2851" s="290">
        <f>VLOOKUP(VLOOKUP(G2851,Ma_KH!$A:$R,18,0)&amp;K2851,Gia_MB!$A:$F,6,0)</f>
        <v>70950</v>
      </c>
      <c r="U2851" s="291">
        <f t="shared" si="309"/>
        <v>141900</v>
      </c>
      <c r="V2851" s="290"/>
      <c r="W2851" s="292">
        <f t="shared" si="310"/>
        <v>0</v>
      </c>
      <c r="X2851" s="293" t="str">
        <f t="shared" si="311"/>
        <v>8</v>
      </c>
      <c r="Y2851" s="290"/>
      <c r="Z2851" s="291">
        <f t="shared" si="312"/>
        <v>11352</v>
      </c>
      <c r="AA2851" s="294">
        <f>VLOOKUP(G2851,Ma_KH!$A:$R,14,0)</f>
        <v>60</v>
      </c>
    </row>
    <row r="2852" spans="1:27" x14ac:dyDescent="0.25">
      <c r="A2852" s="277">
        <v>46049</v>
      </c>
      <c r="B2852" s="278">
        <v>4183831089</v>
      </c>
      <c r="C2852" s="328" t="s">
        <v>15180</v>
      </c>
      <c r="D2852" s="280">
        <v>46057</v>
      </c>
      <c r="E2852" s="213"/>
      <c r="F2852" s="214"/>
      <c r="G2852" s="255" t="s">
        <v>14941</v>
      </c>
      <c r="H2852" s="213"/>
      <c r="I2852" s="212">
        <v>4183831089</v>
      </c>
      <c r="J2852" s="212" t="s">
        <v>1786</v>
      </c>
      <c r="K2852" s="212" t="s">
        <v>37</v>
      </c>
      <c r="L2852" s="215" t="str">
        <f>VLOOKUP($K2852,[1]TONG_SL!$A$1:$D$65536,2,0)</f>
        <v>Chả cốm 300g</v>
      </c>
      <c r="M2852" s="247"/>
      <c r="N2852" s="215" t="str">
        <f t="shared" ref="N2852:N2915" si="313">IF($B2852&lt;&gt;"","K-C6","")</f>
        <v>K-C6</v>
      </c>
      <c r="O2852" s="222"/>
      <c r="P2852" s="222"/>
      <c r="Q2852" s="215" t="str">
        <f>VLOOKUP(K2852,TONG_SL!$A:$D,3,0)</f>
        <v>Túi</v>
      </c>
      <c r="R2852" s="224">
        <v>4</v>
      </c>
      <c r="S2852" s="290"/>
      <c r="T2852" s="290">
        <f>VLOOKUP(VLOOKUP(G2852,Ma_KH!$A:$R,18,0)&amp;K2852,Gia_MB!$A:$F,6,0)</f>
        <v>74250</v>
      </c>
      <c r="U2852" s="291">
        <f t="shared" si="309"/>
        <v>297000</v>
      </c>
      <c r="V2852" s="290"/>
      <c r="W2852" s="292">
        <f t="shared" si="310"/>
        <v>0</v>
      </c>
      <c r="X2852" s="293" t="str">
        <f t="shared" si="311"/>
        <v>8</v>
      </c>
      <c r="Y2852" s="290"/>
      <c r="Z2852" s="291">
        <f t="shared" si="312"/>
        <v>23760</v>
      </c>
      <c r="AA2852" s="294">
        <f>VLOOKUP(G2852,Ma_KH!$A:$R,14,0)</f>
        <v>60</v>
      </c>
    </row>
    <row r="2853" spans="1:27" x14ac:dyDescent="0.25">
      <c r="A2853" s="277">
        <v>46049</v>
      </c>
      <c r="B2853" s="278">
        <v>4183831987</v>
      </c>
      <c r="C2853" s="328" t="s">
        <v>15180</v>
      </c>
      <c r="D2853" s="280">
        <v>46057</v>
      </c>
      <c r="E2853" s="213"/>
      <c r="F2853" s="214"/>
      <c r="G2853" s="255" t="s">
        <v>14948</v>
      </c>
      <c r="H2853" s="213"/>
      <c r="I2853" s="212">
        <v>4183831987</v>
      </c>
      <c r="J2853" s="212" t="s">
        <v>1786</v>
      </c>
      <c r="K2853" s="212" t="s">
        <v>27</v>
      </c>
      <c r="L2853" s="215" t="str">
        <f>VLOOKUP($K2853,[1]TONG_SL!$A$1:$D$65536,2,0)</f>
        <v>Chân giò heo muối 300g</v>
      </c>
      <c r="M2853" s="247"/>
      <c r="N2853" s="215" t="str">
        <f t="shared" si="313"/>
        <v>K-C6</v>
      </c>
      <c r="O2853" s="222"/>
      <c r="P2853" s="222"/>
      <c r="Q2853" s="215" t="str">
        <f>VLOOKUP(K2853,TONG_SL!$A:$D,3,0)</f>
        <v>Túi</v>
      </c>
      <c r="R2853" s="224">
        <v>2</v>
      </c>
      <c r="S2853" s="290"/>
      <c r="T2853" s="290">
        <f>VLOOKUP(VLOOKUP(G2853,Ma_KH!$A:$R,18,0)&amp;K2853,Gia_MB!$A:$F,6,0)</f>
        <v>73431</v>
      </c>
      <c r="U2853" s="291">
        <f t="shared" si="309"/>
        <v>146862</v>
      </c>
      <c r="V2853" s="290"/>
      <c r="W2853" s="292">
        <f t="shared" si="310"/>
        <v>0</v>
      </c>
      <c r="X2853" s="293" t="str">
        <f t="shared" si="311"/>
        <v>8</v>
      </c>
      <c r="Y2853" s="290"/>
      <c r="Z2853" s="291">
        <f t="shared" si="312"/>
        <v>11748.960000000001</v>
      </c>
      <c r="AA2853" s="294">
        <f>VLOOKUP(G2853,Ma_KH!$A:$R,14,0)</f>
        <v>60</v>
      </c>
    </row>
    <row r="2854" spans="1:27" x14ac:dyDescent="0.25">
      <c r="A2854" s="277">
        <v>46049</v>
      </c>
      <c r="B2854" s="278">
        <v>4183831987</v>
      </c>
      <c r="C2854" s="328" t="s">
        <v>15180</v>
      </c>
      <c r="D2854" s="280">
        <v>46057</v>
      </c>
      <c r="E2854" s="213"/>
      <c r="F2854" s="214"/>
      <c r="G2854" s="255" t="s">
        <v>14948</v>
      </c>
      <c r="H2854" s="213"/>
      <c r="I2854" s="212">
        <v>4183831987</v>
      </c>
      <c r="J2854" s="212" t="s">
        <v>1786</v>
      </c>
      <c r="K2854" s="212" t="s">
        <v>30</v>
      </c>
      <c r="L2854" s="215" t="str">
        <f>VLOOKUP($K2854,[1]TONG_SL!$A$1:$D$65536,2,0)</f>
        <v>Gà muối 500g</v>
      </c>
      <c r="M2854" s="247"/>
      <c r="N2854" s="215" t="str">
        <f t="shared" si="313"/>
        <v>K-C6</v>
      </c>
      <c r="O2854" s="222"/>
      <c r="P2854" s="222"/>
      <c r="Q2854" s="215" t="str">
        <f>VLOOKUP(K2854,TONG_SL!$A:$D,3,0)</f>
        <v>Túi</v>
      </c>
      <c r="R2854" s="224">
        <v>6</v>
      </c>
      <c r="S2854" s="290"/>
      <c r="T2854" s="290">
        <f>VLOOKUP(VLOOKUP(G2854,Ma_KH!$A:$R,18,0)&amp;K2854,Gia_MB!$A:$F,6,0)</f>
        <v>116611</v>
      </c>
      <c r="U2854" s="291">
        <f t="shared" si="309"/>
        <v>699666</v>
      </c>
      <c r="V2854" s="290"/>
      <c r="W2854" s="292">
        <f t="shared" si="310"/>
        <v>0</v>
      </c>
      <c r="X2854" s="293" t="str">
        <f t="shared" si="311"/>
        <v>8</v>
      </c>
      <c r="Y2854" s="290"/>
      <c r="Z2854" s="291">
        <f t="shared" si="312"/>
        <v>55973.279999999999</v>
      </c>
      <c r="AA2854" s="294">
        <f>VLOOKUP(G2854,Ma_KH!$A:$R,14,0)</f>
        <v>60</v>
      </c>
    </row>
    <row r="2855" spans="1:27" x14ac:dyDescent="0.25">
      <c r="A2855" s="277">
        <v>46049</v>
      </c>
      <c r="B2855" s="278">
        <v>4183831989</v>
      </c>
      <c r="C2855" s="328" t="s">
        <v>15180</v>
      </c>
      <c r="D2855" s="280">
        <v>46057</v>
      </c>
      <c r="E2855" s="213"/>
      <c r="F2855" s="214"/>
      <c r="G2855" s="255" t="s">
        <v>14949</v>
      </c>
      <c r="H2855" s="213"/>
      <c r="I2855" s="212">
        <v>4183831989</v>
      </c>
      <c r="J2855" s="212" t="s">
        <v>1786</v>
      </c>
      <c r="K2855" s="212" t="s">
        <v>30</v>
      </c>
      <c r="L2855" s="215" t="str">
        <f>VLOOKUP($K2855,[1]TONG_SL!$A$1:$D$65536,2,0)</f>
        <v>Gà muối 500g</v>
      </c>
      <c r="M2855" s="247"/>
      <c r="N2855" s="215" t="str">
        <f t="shared" si="313"/>
        <v>K-C6</v>
      </c>
      <c r="O2855" s="222"/>
      <c r="P2855" s="222"/>
      <c r="Q2855" s="215" t="str">
        <f>VLOOKUP(K2855,TONG_SL!$A:$D,3,0)</f>
        <v>Túi</v>
      </c>
      <c r="R2855" s="224">
        <v>8</v>
      </c>
      <c r="S2855" s="290"/>
      <c r="T2855" s="290">
        <f>VLOOKUP(VLOOKUP(G2855,Ma_KH!$A:$R,18,0)&amp;K2855,Gia_MB!$A:$F,6,0)</f>
        <v>116611</v>
      </c>
      <c r="U2855" s="291">
        <f t="shared" si="309"/>
        <v>932888</v>
      </c>
      <c r="V2855" s="290"/>
      <c r="W2855" s="292">
        <f t="shared" si="310"/>
        <v>0</v>
      </c>
      <c r="X2855" s="293" t="str">
        <f t="shared" si="311"/>
        <v>8</v>
      </c>
      <c r="Y2855" s="290"/>
      <c r="Z2855" s="291">
        <f t="shared" si="312"/>
        <v>74631.040000000008</v>
      </c>
      <c r="AA2855" s="294">
        <f>VLOOKUP(G2855,Ma_KH!$A:$R,14,0)</f>
        <v>60</v>
      </c>
    </row>
    <row r="2856" spans="1:27" x14ac:dyDescent="0.25">
      <c r="A2856" s="277">
        <v>46049</v>
      </c>
      <c r="B2856" s="278">
        <v>4183831989</v>
      </c>
      <c r="C2856" s="328" t="s">
        <v>15180</v>
      </c>
      <c r="D2856" s="280">
        <v>46057</v>
      </c>
      <c r="E2856" s="213"/>
      <c r="F2856" s="214"/>
      <c r="G2856" s="255" t="s">
        <v>14949</v>
      </c>
      <c r="H2856" s="213"/>
      <c r="I2856" s="212">
        <v>4183831989</v>
      </c>
      <c r="J2856" s="212" t="s">
        <v>1786</v>
      </c>
      <c r="K2856" s="212" t="s">
        <v>27</v>
      </c>
      <c r="L2856" s="215" t="str">
        <f>VLOOKUP($K2856,[1]TONG_SL!$A$1:$D$65536,2,0)</f>
        <v>Chân giò heo muối 300g</v>
      </c>
      <c r="M2856" s="247"/>
      <c r="N2856" s="215" t="str">
        <f t="shared" si="313"/>
        <v>K-C6</v>
      </c>
      <c r="O2856" s="222"/>
      <c r="P2856" s="222"/>
      <c r="Q2856" s="215" t="str">
        <f>VLOOKUP(K2856,TONG_SL!$A:$D,3,0)</f>
        <v>Túi</v>
      </c>
      <c r="R2856" s="224">
        <v>2</v>
      </c>
      <c r="S2856" s="290"/>
      <c r="T2856" s="290">
        <f>VLOOKUP(VLOOKUP(G2856,Ma_KH!$A:$R,18,0)&amp;K2856,Gia_MB!$A:$F,6,0)</f>
        <v>73431</v>
      </c>
      <c r="U2856" s="291">
        <f t="shared" si="309"/>
        <v>146862</v>
      </c>
      <c r="V2856" s="290"/>
      <c r="W2856" s="292">
        <f t="shared" si="310"/>
        <v>0</v>
      </c>
      <c r="X2856" s="293" t="str">
        <f t="shared" si="311"/>
        <v>8</v>
      </c>
      <c r="Y2856" s="290"/>
      <c r="Z2856" s="291">
        <f t="shared" si="312"/>
        <v>11748.960000000001</v>
      </c>
      <c r="AA2856" s="294">
        <f>VLOOKUP(G2856,Ma_KH!$A:$R,14,0)</f>
        <v>60</v>
      </c>
    </row>
    <row r="2857" spans="1:27" x14ac:dyDescent="0.25">
      <c r="A2857" s="277">
        <v>46049</v>
      </c>
      <c r="B2857" s="278">
        <v>4183832828</v>
      </c>
      <c r="C2857" s="328" t="s">
        <v>15180</v>
      </c>
      <c r="D2857" s="280">
        <v>46057</v>
      </c>
      <c r="E2857" s="213"/>
      <c r="F2857" s="214"/>
      <c r="G2857" s="255" t="s">
        <v>15001</v>
      </c>
      <c r="H2857" s="213"/>
      <c r="I2857" s="212">
        <v>4183832828</v>
      </c>
      <c r="J2857" s="212" t="s">
        <v>1786</v>
      </c>
      <c r="K2857" s="212" t="s">
        <v>30</v>
      </c>
      <c r="L2857" s="215" t="str">
        <f>VLOOKUP($K2857,[1]TONG_SL!$A$1:$D$65536,2,0)</f>
        <v>Gà muối 500g</v>
      </c>
      <c r="M2857" s="247"/>
      <c r="N2857" s="215" t="str">
        <f t="shared" si="313"/>
        <v>K-C6</v>
      </c>
      <c r="O2857" s="222"/>
      <c r="P2857" s="222"/>
      <c r="Q2857" s="215" t="str">
        <f>VLOOKUP(K2857,TONG_SL!$A:$D,3,0)</f>
        <v>Túi</v>
      </c>
      <c r="R2857" s="224">
        <v>6</v>
      </c>
      <c r="S2857" s="290"/>
      <c r="T2857" s="290">
        <f>VLOOKUP(VLOOKUP(G2857,Ma_KH!$A:$R,18,0)&amp;K2857,Gia_MB!$A:$F,6,0)</f>
        <v>116611</v>
      </c>
      <c r="U2857" s="291">
        <f t="shared" si="309"/>
        <v>699666</v>
      </c>
      <c r="V2857" s="290"/>
      <c r="W2857" s="292">
        <f t="shared" si="310"/>
        <v>0</v>
      </c>
      <c r="X2857" s="293" t="str">
        <f t="shared" si="311"/>
        <v>8</v>
      </c>
      <c r="Y2857" s="290"/>
      <c r="Z2857" s="291">
        <f t="shared" si="312"/>
        <v>55973.279999999999</v>
      </c>
      <c r="AA2857" s="294">
        <f>VLOOKUP(G2857,Ma_KH!$A:$R,14,0)</f>
        <v>60</v>
      </c>
    </row>
    <row r="2858" spans="1:27" x14ac:dyDescent="0.25">
      <c r="A2858" s="277">
        <v>46049</v>
      </c>
      <c r="B2858" s="278">
        <v>4183832828</v>
      </c>
      <c r="C2858" s="328" t="s">
        <v>15180</v>
      </c>
      <c r="D2858" s="280">
        <v>46057</v>
      </c>
      <c r="E2858" s="213"/>
      <c r="F2858" s="214"/>
      <c r="G2858" s="255" t="s">
        <v>15001</v>
      </c>
      <c r="H2858" s="213"/>
      <c r="I2858" s="212">
        <v>4183832828</v>
      </c>
      <c r="J2858" s="212" t="s">
        <v>1786</v>
      </c>
      <c r="K2858" s="212" t="s">
        <v>27</v>
      </c>
      <c r="L2858" s="215" t="str">
        <f>VLOOKUP($K2858,[1]TONG_SL!$A$1:$D$65536,2,0)</f>
        <v>Chân giò heo muối 300g</v>
      </c>
      <c r="M2858" s="247"/>
      <c r="N2858" s="215" t="str">
        <f t="shared" si="313"/>
        <v>K-C6</v>
      </c>
      <c r="O2858" s="222"/>
      <c r="P2858" s="222"/>
      <c r="Q2858" s="215" t="str">
        <f>VLOOKUP(K2858,TONG_SL!$A:$D,3,0)</f>
        <v>Túi</v>
      </c>
      <c r="R2858" s="224">
        <v>2</v>
      </c>
      <c r="S2858" s="290"/>
      <c r="T2858" s="290">
        <f>VLOOKUP(VLOOKUP(G2858,Ma_KH!$A:$R,18,0)&amp;K2858,Gia_MB!$A:$F,6,0)</f>
        <v>73431</v>
      </c>
      <c r="U2858" s="291">
        <f t="shared" si="309"/>
        <v>146862</v>
      </c>
      <c r="V2858" s="290"/>
      <c r="W2858" s="292">
        <f t="shared" si="310"/>
        <v>0</v>
      </c>
      <c r="X2858" s="293" t="str">
        <f t="shared" si="311"/>
        <v>8</v>
      </c>
      <c r="Y2858" s="290"/>
      <c r="Z2858" s="291">
        <f t="shared" si="312"/>
        <v>11748.960000000001</v>
      </c>
      <c r="AA2858" s="294">
        <f>VLOOKUP(G2858,Ma_KH!$A:$R,14,0)</f>
        <v>60</v>
      </c>
    </row>
    <row r="2859" spans="1:27" x14ac:dyDescent="0.25">
      <c r="A2859" s="277">
        <v>46049</v>
      </c>
      <c r="B2859" s="278">
        <v>4183831910</v>
      </c>
      <c r="C2859" s="328" t="s">
        <v>15180</v>
      </c>
      <c r="D2859" s="280">
        <v>46057</v>
      </c>
      <c r="E2859" s="213"/>
      <c r="F2859" s="214"/>
      <c r="G2859" s="255" t="s">
        <v>14944</v>
      </c>
      <c r="H2859" s="213"/>
      <c r="I2859" s="212">
        <v>4183831910</v>
      </c>
      <c r="J2859" s="212" t="s">
        <v>1786</v>
      </c>
      <c r="K2859" s="212" t="s">
        <v>48</v>
      </c>
      <c r="L2859" s="215" t="str">
        <f>VLOOKUP($K2859,[1]TONG_SL!$A$1:$D$65536,2,0)</f>
        <v>Mọc Nấm Hương 250g</v>
      </c>
      <c r="M2859" s="247"/>
      <c r="N2859" s="215" t="str">
        <f t="shared" si="313"/>
        <v>K-C6</v>
      </c>
      <c r="O2859" s="222"/>
      <c r="P2859" s="222"/>
      <c r="Q2859" s="215" t="str">
        <f>VLOOKUP(K2859,TONG_SL!$A:$D,3,0)</f>
        <v>Túi</v>
      </c>
      <c r="R2859" s="224">
        <v>4</v>
      </c>
      <c r="S2859" s="290"/>
      <c r="T2859" s="290">
        <f>VLOOKUP(VLOOKUP(G2859,Ma_KH!$A:$R,18,0)&amp;K2859,Gia_MB!$A:$F,6,0)</f>
        <v>46000</v>
      </c>
      <c r="U2859" s="291">
        <f t="shared" si="309"/>
        <v>184000</v>
      </c>
      <c r="V2859" s="290"/>
      <c r="W2859" s="292">
        <f t="shared" si="310"/>
        <v>0</v>
      </c>
      <c r="X2859" s="293" t="str">
        <f t="shared" si="311"/>
        <v>8</v>
      </c>
      <c r="Y2859" s="290"/>
      <c r="Z2859" s="291">
        <f t="shared" si="312"/>
        <v>14720</v>
      </c>
      <c r="AA2859" s="294">
        <f>VLOOKUP(G2859,Ma_KH!$A:$R,14,0)</f>
        <v>60</v>
      </c>
    </row>
    <row r="2860" spans="1:27" x14ac:dyDescent="0.25">
      <c r="A2860" s="277">
        <v>46049</v>
      </c>
      <c r="B2860" s="278">
        <v>4183831910</v>
      </c>
      <c r="C2860" s="328" t="s">
        <v>15180</v>
      </c>
      <c r="D2860" s="280">
        <v>46057</v>
      </c>
      <c r="E2860" s="213"/>
      <c r="F2860" s="214"/>
      <c r="G2860" s="255" t="s">
        <v>14944</v>
      </c>
      <c r="H2860" s="213"/>
      <c r="I2860" s="212">
        <v>4183831910</v>
      </c>
      <c r="J2860" s="212" t="s">
        <v>1786</v>
      </c>
      <c r="K2860" s="212" t="s">
        <v>30</v>
      </c>
      <c r="L2860" s="215" t="str">
        <f>VLOOKUP($K2860,[1]TONG_SL!$A$1:$D$65536,2,0)</f>
        <v>Gà muối 500g</v>
      </c>
      <c r="M2860" s="247"/>
      <c r="N2860" s="215" t="str">
        <f t="shared" si="313"/>
        <v>K-C6</v>
      </c>
      <c r="O2860" s="222"/>
      <c r="P2860" s="222"/>
      <c r="Q2860" s="215" t="str">
        <f>VLOOKUP(K2860,TONG_SL!$A:$D,3,0)</f>
        <v>Túi</v>
      </c>
      <c r="R2860" s="224">
        <v>6</v>
      </c>
      <c r="S2860" s="290"/>
      <c r="T2860" s="290">
        <f>VLOOKUP(VLOOKUP(G2860,Ma_KH!$A:$R,18,0)&amp;K2860,Gia_MB!$A:$F,6,0)</f>
        <v>116611</v>
      </c>
      <c r="U2860" s="291">
        <f t="shared" si="309"/>
        <v>699666</v>
      </c>
      <c r="V2860" s="290"/>
      <c r="W2860" s="292">
        <f t="shared" si="310"/>
        <v>0</v>
      </c>
      <c r="X2860" s="293" t="str">
        <f t="shared" si="311"/>
        <v>8</v>
      </c>
      <c r="Y2860" s="290"/>
      <c r="Z2860" s="291">
        <f t="shared" si="312"/>
        <v>55973.279999999999</v>
      </c>
      <c r="AA2860" s="294">
        <f>VLOOKUP(G2860,Ma_KH!$A:$R,14,0)</f>
        <v>60</v>
      </c>
    </row>
    <row r="2861" spans="1:27" x14ac:dyDescent="0.25">
      <c r="A2861" s="277">
        <v>46049</v>
      </c>
      <c r="B2861" s="278">
        <v>4183831910</v>
      </c>
      <c r="C2861" s="328" t="s">
        <v>15180</v>
      </c>
      <c r="D2861" s="280">
        <v>46057</v>
      </c>
      <c r="E2861" s="213"/>
      <c r="F2861" s="214"/>
      <c r="G2861" s="255" t="s">
        <v>14944</v>
      </c>
      <c r="H2861" s="213"/>
      <c r="I2861" s="212">
        <v>4183831910</v>
      </c>
      <c r="J2861" s="212" t="s">
        <v>1786</v>
      </c>
      <c r="K2861" s="212" t="s">
        <v>27</v>
      </c>
      <c r="L2861" s="215" t="str">
        <f>VLOOKUP($K2861,[1]TONG_SL!$A$1:$D$65536,2,0)</f>
        <v>Chân giò heo muối 300g</v>
      </c>
      <c r="M2861" s="247"/>
      <c r="N2861" s="215" t="str">
        <f t="shared" si="313"/>
        <v>K-C6</v>
      </c>
      <c r="O2861" s="222"/>
      <c r="P2861" s="222"/>
      <c r="Q2861" s="215" t="str">
        <f>VLOOKUP(K2861,TONG_SL!$A:$D,3,0)</f>
        <v>Túi</v>
      </c>
      <c r="R2861" s="224">
        <v>4</v>
      </c>
      <c r="S2861" s="290"/>
      <c r="T2861" s="290">
        <f>VLOOKUP(VLOOKUP(G2861,Ma_KH!$A:$R,18,0)&amp;K2861,Gia_MB!$A:$F,6,0)</f>
        <v>73431</v>
      </c>
      <c r="U2861" s="291">
        <f t="shared" si="309"/>
        <v>293724</v>
      </c>
      <c r="V2861" s="290"/>
      <c r="W2861" s="292">
        <f t="shared" si="310"/>
        <v>0</v>
      </c>
      <c r="X2861" s="293" t="str">
        <f t="shared" si="311"/>
        <v>8</v>
      </c>
      <c r="Y2861" s="290"/>
      <c r="Z2861" s="291">
        <f t="shared" si="312"/>
        <v>23497.920000000002</v>
      </c>
      <c r="AA2861" s="294">
        <f>VLOOKUP(G2861,Ma_KH!$A:$R,14,0)</f>
        <v>60</v>
      </c>
    </row>
    <row r="2862" spans="1:27" x14ac:dyDescent="0.25">
      <c r="A2862" s="277">
        <v>46049</v>
      </c>
      <c r="B2862" s="278">
        <v>4183831971</v>
      </c>
      <c r="C2862" s="328" t="s">
        <v>15180</v>
      </c>
      <c r="D2862" s="280">
        <v>46057</v>
      </c>
      <c r="E2862" s="213"/>
      <c r="F2862" s="214"/>
      <c r="G2862" s="255" t="s">
        <v>14947</v>
      </c>
      <c r="H2862" s="213"/>
      <c r="I2862" s="212">
        <v>4183831971</v>
      </c>
      <c r="J2862" s="212" t="s">
        <v>1786</v>
      </c>
      <c r="K2862" s="212" t="s">
        <v>39</v>
      </c>
      <c r="L2862" s="215" t="str">
        <f>VLOOKUP($K2862,[1]TONG_SL!$A$1:$D$65536,2,0)</f>
        <v>Chả nướng 300g</v>
      </c>
      <c r="M2862" s="247"/>
      <c r="N2862" s="215" t="str">
        <f t="shared" si="313"/>
        <v>K-C6</v>
      </c>
      <c r="O2862" s="222"/>
      <c r="P2862" s="222"/>
      <c r="Q2862" s="215" t="str">
        <f>VLOOKUP(K2862,TONG_SL!$A:$D,3,0)</f>
        <v>Túi</v>
      </c>
      <c r="R2862" s="224">
        <v>4</v>
      </c>
      <c r="S2862" s="290"/>
      <c r="T2862" s="290">
        <f>VLOOKUP(VLOOKUP(G2862,Ma_KH!$A:$R,18,0)&amp;K2862,Gia_MB!$A:$F,6,0)</f>
        <v>70950</v>
      </c>
      <c r="U2862" s="291">
        <f t="shared" si="309"/>
        <v>283800</v>
      </c>
      <c r="V2862" s="290"/>
      <c r="W2862" s="292">
        <f t="shared" si="310"/>
        <v>0</v>
      </c>
      <c r="X2862" s="293" t="str">
        <f t="shared" si="311"/>
        <v>8</v>
      </c>
      <c r="Y2862" s="290"/>
      <c r="Z2862" s="291">
        <f t="shared" si="312"/>
        <v>22704</v>
      </c>
      <c r="AA2862" s="294">
        <f>VLOOKUP(G2862,Ma_KH!$A:$R,14,0)</f>
        <v>60</v>
      </c>
    </row>
    <row r="2863" spans="1:27" x14ac:dyDescent="0.25">
      <c r="A2863" s="277">
        <v>46049</v>
      </c>
      <c r="B2863" s="278">
        <v>4183831971</v>
      </c>
      <c r="C2863" s="328" t="s">
        <v>15180</v>
      </c>
      <c r="D2863" s="280">
        <v>46057</v>
      </c>
      <c r="E2863" s="213"/>
      <c r="F2863" s="214"/>
      <c r="G2863" s="255" t="s">
        <v>14947</v>
      </c>
      <c r="H2863" s="213"/>
      <c r="I2863" s="212">
        <v>4183831971</v>
      </c>
      <c r="J2863" s="212" t="s">
        <v>1786</v>
      </c>
      <c r="K2863" s="212" t="s">
        <v>30</v>
      </c>
      <c r="L2863" s="215" t="str">
        <f>VLOOKUP($K2863,[1]TONG_SL!$A$1:$D$65536,2,0)</f>
        <v>Gà muối 500g</v>
      </c>
      <c r="M2863" s="247"/>
      <c r="N2863" s="215" t="str">
        <f t="shared" si="313"/>
        <v>K-C6</v>
      </c>
      <c r="O2863" s="222"/>
      <c r="P2863" s="222"/>
      <c r="Q2863" s="215" t="str">
        <f>VLOOKUP(K2863,TONG_SL!$A:$D,3,0)</f>
        <v>Túi</v>
      </c>
      <c r="R2863" s="224">
        <v>10</v>
      </c>
      <c r="S2863" s="290"/>
      <c r="T2863" s="290">
        <f>VLOOKUP(VLOOKUP(G2863,Ma_KH!$A:$R,18,0)&amp;K2863,Gia_MB!$A:$F,6,0)</f>
        <v>116611</v>
      </c>
      <c r="U2863" s="291">
        <f t="shared" si="309"/>
        <v>1166110</v>
      </c>
      <c r="V2863" s="290"/>
      <c r="W2863" s="292">
        <f t="shared" si="310"/>
        <v>0</v>
      </c>
      <c r="X2863" s="293" t="str">
        <f t="shared" si="311"/>
        <v>8</v>
      </c>
      <c r="Y2863" s="290"/>
      <c r="Z2863" s="291">
        <f t="shared" si="312"/>
        <v>93288.8</v>
      </c>
      <c r="AA2863" s="294">
        <f>VLOOKUP(G2863,Ma_KH!$A:$R,14,0)</f>
        <v>60</v>
      </c>
    </row>
    <row r="2864" spans="1:27" x14ac:dyDescent="0.25">
      <c r="A2864" s="277">
        <v>46049</v>
      </c>
      <c r="B2864" s="278">
        <v>4183831971</v>
      </c>
      <c r="C2864" s="328" t="s">
        <v>15180</v>
      </c>
      <c r="D2864" s="280">
        <v>46057</v>
      </c>
      <c r="E2864" s="213"/>
      <c r="F2864" s="214"/>
      <c r="G2864" s="255" t="s">
        <v>14947</v>
      </c>
      <c r="H2864" s="213"/>
      <c r="I2864" s="212">
        <v>4183831971</v>
      </c>
      <c r="J2864" s="212" t="s">
        <v>1786</v>
      </c>
      <c r="K2864" s="212" t="s">
        <v>27</v>
      </c>
      <c r="L2864" s="215" t="str">
        <f>VLOOKUP($K2864,[1]TONG_SL!$A$1:$D$65536,2,0)</f>
        <v>Chân giò heo muối 300g</v>
      </c>
      <c r="M2864" s="247"/>
      <c r="N2864" s="215" t="str">
        <f t="shared" si="313"/>
        <v>K-C6</v>
      </c>
      <c r="O2864" s="222"/>
      <c r="P2864" s="222"/>
      <c r="Q2864" s="215" t="str">
        <f>VLOOKUP(K2864,TONG_SL!$A:$D,3,0)</f>
        <v>Túi</v>
      </c>
      <c r="R2864" s="224">
        <v>6</v>
      </c>
      <c r="S2864" s="290"/>
      <c r="T2864" s="290">
        <f>VLOOKUP(VLOOKUP(G2864,Ma_KH!$A:$R,18,0)&amp;K2864,Gia_MB!$A:$F,6,0)</f>
        <v>73431</v>
      </c>
      <c r="U2864" s="291">
        <f t="shared" si="309"/>
        <v>440586</v>
      </c>
      <c r="V2864" s="290"/>
      <c r="W2864" s="292">
        <f t="shared" si="310"/>
        <v>0</v>
      </c>
      <c r="X2864" s="293" t="str">
        <f t="shared" si="311"/>
        <v>8</v>
      </c>
      <c r="Y2864" s="290"/>
      <c r="Z2864" s="291">
        <f t="shared" si="312"/>
        <v>35246.879999999997</v>
      </c>
      <c r="AA2864" s="294">
        <f>VLOOKUP(G2864,Ma_KH!$A:$R,14,0)</f>
        <v>60</v>
      </c>
    </row>
    <row r="2865" spans="1:27" x14ac:dyDescent="0.25">
      <c r="A2865" s="277">
        <v>46049</v>
      </c>
      <c r="B2865" s="278">
        <v>4183832091</v>
      </c>
      <c r="C2865" s="328" t="s">
        <v>15180</v>
      </c>
      <c r="D2865" s="280">
        <v>46057</v>
      </c>
      <c r="E2865" s="213"/>
      <c r="F2865" s="214"/>
      <c r="G2865" s="255" t="s">
        <v>14951</v>
      </c>
      <c r="H2865" s="213"/>
      <c r="I2865" s="212">
        <v>4183832091</v>
      </c>
      <c r="J2865" s="212" t="s">
        <v>1786</v>
      </c>
      <c r="K2865" s="212" t="s">
        <v>27</v>
      </c>
      <c r="L2865" s="215" t="str">
        <f>VLOOKUP($K2865,[1]TONG_SL!$A$1:$D$65536,2,0)</f>
        <v>Chân giò heo muối 300g</v>
      </c>
      <c r="M2865" s="247"/>
      <c r="N2865" s="215" t="str">
        <f t="shared" si="313"/>
        <v>K-C6</v>
      </c>
      <c r="O2865" s="222"/>
      <c r="P2865" s="222"/>
      <c r="Q2865" s="215" t="str">
        <f>VLOOKUP(K2865,TONG_SL!$A:$D,3,0)</f>
        <v>Túi</v>
      </c>
      <c r="R2865" s="224">
        <v>4</v>
      </c>
      <c r="S2865" s="290"/>
      <c r="T2865" s="290">
        <f>VLOOKUP(VLOOKUP(G2865,Ma_KH!$A:$R,18,0)&amp;K2865,Gia_MB!$A:$F,6,0)</f>
        <v>73431</v>
      </c>
      <c r="U2865" s="291">
        <f t="shared" si="309"/>
        <v>293724</v>
      </c>
      <c r="V2865" s="290"/>
      <c r="W2865" s="292">
        <f t="shared" si="310"/>
        <v>0</v>
      </c>
      <c r="X2865" s="293" t="str">
        <f t="shared" si="311"/>
        <v>8</v>
      </c>
      <c r="Y2865" s="290"/>
      <c r="Z2865" s="291">
        <f t="shared" si="312"/>
        <v>23497.920000000002</v>
      </c>
      <c r="AA2865" s="294">
        <f>VLOOKUP(G2865,Ma_KH!$A:$R,14,0)</f>
        <v>60</v>
      </c>
    </row>
    <row r="2866" spans="1:27" x14ac:dyDescent="0.25">
      <c r="A2866" s="277">
        <v>46049</v>
      </c>
      <c r="B2866" s="278">
        <v>4183832091</v>
      </c>
      <c r="C2866" s="328" t="s">
        <v>15180</v>
      </c>
      <c r="D2866" s="280">
        <v>46057</v>
      </c>
      <c r="E2866" s="213"/>
      <c r="F2866" s="214"/>
      <c r="G2866" s="255" t="s">
        <v>14951</v>
      </c>
      <c r="H2866" s="213"/>
      <c r="I2866" s="212">
        <v>4183832091</v>
      </c>
      <c r="J2866" s="212" t="s">
        <v>1786</v>
      </c>
      <c r="K2866" s="212" t="s">
        <v>48</v>
      </c>
      <c r="L2866" s="215" t="str">
        <f>VLOOKUP($K2866,[1]TONG_SL!$A$1:$D$65536,2,0)</f>
        <v>Mọc Nấm Hương 250g</v>
      </c>
      <c r="M2866" s="247"/>
      <c r="N2866" s="215" t="str">
        <f t="shared" si="313"/>
        <v>K-C6</v>
      </c>
      <c r="O2866" s="222"/>
      <c r="P2866" s="222"/>
      <c r="Q2866" s="215" t="str">
        <f>VLOOKUP(K2866,TONG_SL!$A:$D,3,0)</f>
        <v>Túi</v>
      </c>
      <c r="R2866" s="224">
        <v>4</v>
      </c>
      <c r="S2866" s="290"/>
      <c r="T2866" s="290">
        <f>VLOOKUP(VLOOKUP(G2866,Ma_KH!$A:$R,18,0)&amp;K2866,Gia_MB!$A:$F,6,0)</f>
        <v>46000</v>
      </c>
      <c r="U2866" s="291">
        <f t="shared" si="309"/>
        <v>184000</v>
      </c>
      <c r="V2866" s="290"/>
      <c r="W2866" s="292">
        <f t="shared" si="310"/>
        <v>0</v>
      </c>
      <c r="X2866" s="293" t="str">
        <f t="shared" si="311"/>
        <v>8</v>
      </c>
      <c r="Y2866" s="290"/>
      <c r="Z2866" s="291">
        <f t="shared" si="312"/>
        <v>14720</v>
      </c>
      <c r="AA2866" s="294">
        <f>VLOOKUP(G2866,Ma_KH!$A:$R,14,0)</f>
        <v>60</v>
      </c>
    </row>
    <row r="2867" spans="1:27" x14ac:dyDescent="0.25">
      <c r="A2867" s="277">
        <v>46049</v>
      </c>
      <c r="B2867" s="278">
        <v>4183832091</v>
      </c>
      <c r="C2867" s="328" t="s">
        <v>15180</v>
      </c>
      <c r="D2867" s="280">
        <v>46057</v>
      </c>
      <c r="E2867" s="213"/>
      <c r="F2867" s="214"/>
      <c r="G2867" s="255" t="s">
        <v>14951</v>
      </c>
      <c r="H2867" s="213"/>
      <c r="I2867" s="212">
        <v>4183832091</v>
      </c>
      <c r="J2867" s="212" t="s">
        <v>1786</v>
      </c>
      <c r="K2867" s="212" t="s">
        <v>39</v>
      </c>
      <c r="L2867" s="215" t="str">
        <f>VLOOKUP($K2867,[1]TONG_SL!$A$1:$D$65536,2,0)</f>
        <v>Chả nướng 300g</v>
      </c>
      <c r="M2867" s="247"/>
      <c r="N2867" s="215" t="str">
        <f t="shared" si="313"/>
        <v>K-C6</v>
      </c>
      <c r="O2867" s="222"/>
      <c r="P2867" s="222"/>
      <c r="Q2867" s="215" t="str">
        <f>VLOOKUP(K2867,TONG_SL!$A:$D,3,0)</f>
        <v>Túi</v>
      </c>
      <c r="R2867" s="224">
        <v>3</v>
      </c>
      <c r="S2867" s="290"/>
      <c r="T2867" s="290">
        <f>VLOOKUP(VLOOKUP(G2867,Ma_KH!$A:$R,18,0)&amp;K2867,Gia_MB!$A:$F,6,0)</f>
        <v>70950</v>
      </c>
      <c r="U2867" s="291">
        <f t="shared" si="309"/>
        <v>212850</v>
      </c>
      <c r="V2867" s="290"/>
      <c r="W2867" s="292">
        <f t="shared" si="310"/>
        <v>0</v>
      </c>
      <c r="X2867" s="293" t="str">
        <f t="shared" si="311"/>
        <v>8</v>
      </c>
      <c r="Y2867" s="290"/>
      <c r="Z2867" s="291">
        <f t="shared" si="312"/>
        <v>17028</v>
      </c>
      <c r="AA2867" s="294">
        <f>VLOOKUP(G2867,Ma_KH!$A:$R,14,0)</f>
        <v>60</v>
      </c>
    </row>
    <row r="2868" spans="1:27" x14ac:dyDescent="0.25">
      <c r="A2868" s="277">
        <v>46049</v>
      </c>
      <c r="B2868" s="278">
        <v>4183832109</v>
      </c>
      <c r="C2868" s="328" t="s">
        <v>15180</v>
      </c>
      <c r="D2868" s="280">
        <v>46057</v>
      </c>
      <c r="E2868" s="213"/>
      <c r="F2868" s="214"/>
      <c r="G2868" s="255" t="s">
        <v>14952</v>
      </c>
      <c r="H2868" s="213"/>
      <c r="I2868" s="212">
        <v>4183832109</v>
      </c>
      <c r="J2868" s="212" t="s">
        <v>1786</v>
      </c>
      <c r="K2868" s="212" t="s">
        <v>30</v>
      </c>
      <c r="L2868" s="215" t="str">
        <f>VLOOKUP($K2868,[1]TONG_SL!$A$1:$D$65536,2,0)</f>
        <v>Gà muối 500g</v>
      </c>
      <c r="M2868" s="247"/>
      <c r="N2868" s="215" t="str">
        <f t="shared" si="313"/>
        <v>K-C6</v>
      </c>
      <c r="O2868" s="222"/>
      <c r="P2868" s="222"/>
      <c r="Q2868" s="215" t="str">
        <f>VLOOKUP(K2868,TONG_SL!$A:$D,3,0)</f>
        <v>Túi</v>
      </c>
      <c r="R2868" s="224">
        <v>6</v>
      </c>
      <c r="S2868" s="290"/>
      <c r="T2868" s="290">
        <f>VLOOKUP(VLOOKUP(G2868,Ma_KH!$A:$R,18,0)&amp;K2868,Gia_MB!$A:$F,6,0)</f>
        <v>116611</v>
      </c>
      <c r="U2868" s="291">
        <f t="shared" si="309"/>
        <v>699666</v>
      </c>
      <c r="V2868" s="290"/>
      <c r="W2868" s="292">
        <f t="shared" si="310"/>
        <v>0</v>
      </c>
      <c r="X2868" s="293" t="str">
        <f t="shared" si="311"/>
        <v>8</v>
      </c>
      <c r="Y2868" s="290"/>
      <c r="Z2868" s="291">
        <f t="shared" si="312"/>
        <v>55973.279999999999</v>
      </c>
      <c r="AA2868" s="294">
        <f>VLOOKUP(G2868,Ma_KH!$A:$R,14,0)</f>
        <v>60</v>
      </c>
    </row>
    <row r="2869" spans="1:27" x14ac:dyDescent="0.25">
      <c r="A2869" s="277">
        <v>46049</v>
      </c>
      <c r="B2869" s="278">
        <v>4183832109</v>
      </c>
      <c r="C2869" s="328" t="s">
        <v>15180</v>
      </c>
      <c r="D2869" s="280">
        <v>46057</v>
      </c>
      <c r="E2869" s="213"/>
      <c r="F2869" s="214"/>
      <c r="G2869" s="255" t="s">
        <v>14952</v>
      </c>
      <c r="H2869" s="213"/>
      <c r="I2869" s="212">
        <v>4183832109</v>
      </c>
      <c r="J2869" s="212" t="s">
        <v>1786</v>
      </c>
      <c r="K2869" s="212" t="s">
        <v>37</v>
      </c>
      <c r="L2869" s="215" t="str">
        <f>VLOOKUP($K2869,[1]TONG_SL!$A$1:$D$65536,2,0)</f>
        <v>Chả cốm 300g</v>
      </c>
      <c r="M2869" s="247"/>
      <c r="N2869" s="215" t="str">
        <f t="shared" si="313"/>
        <v>K-C6</v>
      </c>
      <c r="O2869" s="222"/>
      <c r="P2869" s="222"/>
      <c r="Q2869" s="215" t="str">
        <f>VLOOKUP(K2869,TONG_SL!$A:$D,3,0)</f>
        <v>Túi</v>
      </c>
      <c r="R2869" s="224">
        <v>2</v>
      </c>
      <c r="S2869" s="290"/>
      <c r="T2869" s="290">
        <f>VLOOKUP(VLOOKUP(G2869,Ma_KH!$A:$R,18,0)&amp;K2869,Gia_MB!$A:$F,6,0)</f>
        <v>74250</v>
      </c>
      <c r="U2869" s="291">
        <f t="shared" si="309"/>
        <v>148500</v>
      </c>
      <c r="V2869" s="290"/>
      <c r="W2869" s="292">
        <f t="shared" si="310"/>
        <v>0</v>
      </c>
      <c r="X2869" s="293" t="str">
        <f t="shared" si="311"/>
        <v>8</v>
      </c>
      <c r="Y2869" s="290"/>
      <c r="Z2869" s="291">
        <f t="shared" si="312"/>
        <v>11880</v>
      </c>
      <c r="AA2869" s="294">
        <f>VLOOKUP(G2869,Ma_KH!$A:$R,14,0)</f>
        <v>60</v>
      </c>
    </row>
    <row r="2870" spans="1:27" x14ac:dyDescent="0.25">
      <c r="A2870" s="277">
        <v>46049</v>
      </c>
      <c r="B2870" s="278">
        <v>4183832714</v>
      </c>
      <c r="C2870" s="328" t="s">
        <v>15180</v>
      </c>
      <c r="D2870" s="280">
        <v>46057</v>
      </c>
      <c r="E2870" s="213"/>
      <c r="F2870" s="214"/>
      <c r="G2870" s="255" t="s">
        <v>14989</v>
      </c>
      <c r="H2870" s="213"/>
      <c r="I2870" s="212">
        <v>4183832714</v>
      </c>
      <c r="J2870" s="212" t="s">
        <v>1786</v>
      </c>
      <c r="K2870" s="212" t="s">
        <v>27</v>
      </c>
      <c r="L2870" s="215" t="str">
        <f>VLOOKUP($K2870,[1]TONG_SL!$A$1:$D$65536,2,0)</f>
        <v>Chân giò heo muối 300g</v>
      </c>
      <c r="M2870" s="247"/>
      <c r="N2870" s="215" t="str">
        <f t="shared" si="313"/>
        <v>K-C6</v>
      </c>
      <c r="O2870" s="222"/>
      <c r="P2870" s="222"/>
      <c r="Q2870" s="215" t="str">
        <f>VLOOKUP(K2870,TONG_SL!$A:$D,3,0)</f>
        <v>Túi</v>
      </c>
      <c r="R2870" s="224">
        <v>5</v>
      </c>
      <c r="S2870" s="290"/>
      <c r="T2870" s="290">
        <f>VLOOKUP(VLOOKUP(G2870,Ma_KH!$A:$R,18,0)&amp;K2870,Gia_MB!$A:$F,6,0)</f>
        <v>73431</v>
      </c>
      <c r="U2870" s="291">
        <f t="shared" si="309"/>
        <v>367155</v>
      </c>
      <c r="V2870" s="290"/>
      <c r="W2870" s="292">
        <f t="shared" si="310"/>
        <v>0</v>
      </c>
      <c r="X2870" s="293" t="str">
        <f t="shared" si="311"/>
        <v>8</v>
      </c>
      <c r="Y2870" s="290"/>
      <c r="Z2870" s="291">
        <f t="shared" si="312"/>
        <v>29372.400000000001</v>
      </c>
      <c r="AA2870" s="294">
        <f>VLOOKUP(G2870,Ma_KH!$A:$R,14,0)</f>
        <v>60</v>
      </c>
    </row>
    <row r="2871" spans="1:27" x14ac:dyDescent="0.25">
      <c r="A2871" s="277">
        <v>46049</v>
      </c>
      <c r="B2871" s="278">
        <v>4183832714</v>
      </c>
      <c r="C2871" s="328" t="s">
        <v>15180</v>
      </c>
      <c r="D2871" s="280">
        <v>46057</v>
      </c>
      <c r="E2871" s="213"/>
      <c r="F2871" s="214"/>
      <c r="G2871" s="255" t="s">
        <v>14989</v>
      </c>
      <c r="H2871" s="213"/>
      <c r="I2871" s="212">
        <v>4183832714</v>
      </c>
      <c r="J2871" s="212" t="s">
        <v>1786</v>
      </c>
      <c r="K2871" s="212" t="s">
        <v>39</v>
      </c>
      <c r="L2871" s="215" t="str">
        <f>VLOOKUP($K2871,[1]TONG_SL!$A$1:$D$65536,2,0)</f>
        <v>Chả nướng 300g</v>
      </c>
      <c r="M2871" s="247"/>
      <c r="N2871" s="215" t="str">
        <f t="shared" si="313"/>
        <v>K-C6</v>
      </c>
      <c r="O2871" s="222"/>
      <c r="P2871" s="222"/>
      <c r="Q2871" s="215" t="str">
        <f>VLOOKUP(K2871,TONG_SL!$A:$D,3,0)</f>
        <v>Túi</v>
      </c>
      <c r="R2871" s="224">
        <v>2</v>
      </c>
      <c r="S2871" s="290"/>
      <c r="T2871" s="290">
        <f>VLOOKUP(VLOOKUP(G2871,Ma_KH!$A:$R,18,0)&amp;K2871,Gia_MB!$A:$F,6,0)</f>
        <v>70950</v>
      </c>
      <c r="U2871" s="291">
        <f t="shared" si="309"/>
        <v>141900</v>
      </c>
      <c r="V2871" s="290"/>
      <c r="W2871" s="292">
        <f t="shared" si="310"/>
        <v>0</v>
      </c>
      <c r="X2871" s="293" t="str">
        <f t="shared" si="311"/>
        <v>8</v>
      </c>
      <c r="Y2871" s="290"/>
      <c r="Z2871" s="291">
        <f t="shared" si="312"/>
        <v>11352</v>
      </c>
      <c r="AA2871" s="294">
        <f>VLOOKUP(G2871,Ma_KH!$A:$R,14,0)</f>
        <v>60</v>
      </c>
    </row>
    <row r="2872" spans="1:27" x14ac:dyDescent="0.25">
      <c r="A2872" s="277">
        <v>46049</v>
      </c>
      <c r="B2872" s="278">
        <v>4183832130</v>
      </c>
      <c r="C2872" s="328" t="s">
        <v>15180</v>
      </c>
      <c r="D2872" s="280">
        <v>46057</v>
      </c>
      <c r="E2872" s="213"/>
      <c r="F2872" s="214"/>
      <c r="G2872" s="255" t="s">
        <v>14953</v>
      </c>
      <c r="H2872" s="213"/>
      <c r="I2872" s="212">
        <v>4183832130</v>
      </c>
      <c r="J2872" s="212" t="s">
        <v>1786</v>
      </c>
      <c r="K2872" s="212" t="s">
        <v>39</v>
      </c>
      <c r="L2872" s="215" t="str">
        <f>VLOOKUP($K2872,[1]TONG_SL!$A$1:$D$65536,2,0)</f>
        <v>Chả nướng 300g</v>
      </c>
      <c r="M2872" s="247"/>
      <c r="N2872" s="215" t="str">
        <f t="shared" si="313"/>
        <v>K-C6</v>
      </c>
      <c r="O2872" s="222"/>
      <c r="P2872" s="222"/>
      <c r="Q2872" s="215" t="str">
        <f>VLOOKUP(K2872,TONG_SL!$A:$D,3,0)</f>
        <v>Túi</v>
      </c>
      <c r="R2872" s="224">
        <v>3</v>
      </c>
      <c r="S2872" s="290"/>
      <c r="T2872" s="290">
        <f>VLOOKUP(VLOOKUP(G2872,Ma_KH!$A:$R,18,0)&amp;K2872,Gia_MB!$A:$F,6,0)</f>
        <v>70950</v>
      </c>
      <c r="U2872" s="291">
        <f t="shared" si="309"/>
        <v>212850</v>
      </c>
      <c r="V2872" s="290"/>
      <c r="W2872" s="292">
        <f t="shared" si="310"/>
        <v>0</v>
      </c>
      <c r="X2872" s="293" t="str">
        <f t="shared" si="311"/>
        <v>8</v>
      </c>
      <c r="Y2872" s="290"/>
      <c r="Z2872" s="291">
        <f t="shared" si="312"/>
        <v>17028</v>
      </c>
      <c r="AA2872" s="294">
        <f>VLOOKUP(G2872,Ma_KH!$A:$R,14,0)</f>
        <v>60</v>
      </c>
    </row>
    <row r="2873" spans="1:27" x14ac:dyDescent="0.25">
      <c r="A2873" s="277">
        <v>46049</v>
      </c>
      <c r="B2873" s="278">
        <v>4183832130</v>
      </c>
      <c r="C2873" s="328" t="s">
        <v>15180</v>
      </c>
      <c r="D2873" s="280">
        <v>46057</v>
      </c>
      <c r="E2873" s="213"/>
      <c r="F2873" s="214"/>
      <c r="G2873" s="255" t="s">
        <v>14953</v>
      </c>
      <c r="H2873" s="213"/>
      <c r="I2873" s="212">
        <v>4183832130</v>
      </c>
      <c r="J2873" s="212" t="s">
        <v>1786</v>
      </c>
      <c r="K2873" s="212" t="s">
        <v>48</v>
      </c>
      <c r="L2873" s="215" t="str">
        <f>VLOOKUP($K2873,[1]TONG_SL!$A$1:$D$65536,2,0)</f>
        <v>Mọc Nấm Hương 250g</v>
      </c>
      <c r="M2873" s="247"/>
      <c r="N2873" s="215" t="str">
        <f t="shared" si="313"/>
        <v>K-C6</v>
      </c>
      <c r="O2873" s="222"/>
      <c r="P2873" s="222"/>
      <c r="Q2873" s="215" t="str">
        <f>VLOOKUP(K2873,TONG_SL!$A:$D,3,0)</f>
        <v>Túi</v>
      </c>
      <c r="R2873" s="224">
        <v>2</v>
      </c>
      <c r="S2873" s="290"/>
      <c r="T2873" s="290">
        <f>VLOOKUP(VLOOKUP(G2873,Ma_KH!$A:$R,18,0)&amp;K2873,Gia_MB!$A:$F,6,0)</f>
        <v>46000</v>
      </c>
      <c r="U2873" s="291">
        <f t="shared" si="309"/>
        <v>92000</v>
      </c>
      <c r="V2873" s="290"/>
      <c r="W2873" s="292">
        <f t="shared" si="310"/>
        <v>0</v>
      </c>
      <c r="X2873" s="293" t="str">
        <f t="shared" si="311"/>
        <v>8</v>
      </c>
      <c r="Y2873" s="290"/>
      <c r="Z2873" s="291">
        <f t="shared" si="312"/>
        <v>7360</v>
      </c>
      <c r="AA2873" s="294">
        <f>VLOOKUP(G2873,Ma_KH!$A:$R,14,0)</f>
        <v>60</v>
      </c>
    </row>
    <row r="2874" spans="1:27" x14ac:dyDescent="0.25">
      <c r="A2874" s="277">
        <v>46049</v>
      </c>
      <c r="B2874" s="278">
        <v>4183832130</v>
      </c>
      <c r="C2874" s="328" t="s">
        <v>15180</v>
      </c>
      <c r="D2874" s="280">
        <v>46057</v>
      </c>
      <c r="E2874" s="213"/>
      <c r="F2874" s="214"/>
      <c r="G2874" s="255" t="s">
        <v>14953</v>
      </c>
      <c r="H2874" s="213"/>
      <c r="I2874" s="212">
        <v>4183832130</v>
      </c>
      <c r="J2874" s="212" t="s">
        <v>1786</v>
      </c>
      <c r="K2874" s="212" t="s">
        <v>30</v>
      </c>
      <c r="L2874" s="215" t="str">
        <f>VLOOKUP($K2874,[1]TONG_SL!$A$1:$D$65536,2,0)</f>
        <v>Gà muối 500g</v>
      </c>
      <c r="M2874" s="247"/>
      <c r="N2874" s="215" t="str">
        <f t="shared" si="313"/>
        <v>K-C6</v>
      </c>
      <c r="O2874" s="222"/>
      <c r="P2874" s="222"/>
      <c r="Q2874" s="215" t="str">
        <f>VLOOKUP(K2874,TONG_SL!$A:$D,3,0)</f>
        <v>Túi</v>
      </c>
      <c r="R2874" s="224">
        <v>12</v>
      </c>
      <c r="S2874" s="290"/>
      <c r="T2874" s="290">
        <f>VLOOKUP(VLOOKUP(G2874,Ma_KH!$A:$R,18,0)&amp;K2874,Gia_MB!$A:$F,6,0)</f>
        <v>116611</v>
      </c>
      <c r="U2874" s="291">
        <f t="shared" si="309"/>
        <v>1399332</v>
      </c>
      <c r="V2874" s="290"/>
      <c r="W2874" s="292">
        <f t="shared" si="310"/>
        <v>0</v>
      </c>
      <c r="X2874" s="293" t="str">
        <f t="shared" si="311"/>
        <v>8</v>
      </c>
      <c r="Y2874" s="290"/>
      <c r="Z2874" s="291">
        <f t="shared" si="312"/>
        <v>111946.56</v>
      </c>
      <c r="AA2874" s="294">
        <f>VLOOKUP(G2874,Ma_KH!$A:$R,14,0)</f>
        <v>60</v>
      </c>
    </row>
    <row r="2875" spans="1:27" x14ac:dyDescent="0.25">
      <c r="A2875" s="277">
        <v>46049</v>
      </c>
      <c r="B2875" s="278">
        <v>4183832130</v>
      </c>
      <c r="C2875" s="328" t="s">
        <v>15180</v>
      </c>
      <c r="D2875" s="280">
        <v>46057</v>
      </c>
      <c r="E2875" s="213"/>
      <c r="F2875" s="214"/>
      <c r="G2875" s="255" t="s">
        <v>14953</v>
      </c>
      <c r="H2875" s="213"/>
      <c r="I2875" s="212">
        <v>4183832130</v>
      </c>
      <c r="J2875" s="212" t="s">
        <v>1786</v>
      </c>
      <c r="K2875" s="212" t="s">
        <v>27</v>
      </c>
      <c r="L2875" s="215" t="str">
        <f>VLOOKUP($K2875,[1]TONG_SL!$A$1:$D$65536,2,0)</f>
        <v>Chân giò heo muối 300g</v>
      </c>
      <c r="M2875" s="247"/>
      <c r="N2875" s="215" t="str">
        <f t="shared" si="313"/>
        <v>K-C6</v>
      </c>
      <c r="O2875" s="222"/>
      <c r="P2875" s="222"/>
      <c r="Q2875" s="215" t="str">
        <f>VLOOKUP(K2875,TONG_SL!$A:$D,3,0)</f>
        <v>Túi</v>
      </c>
      <c r="R2875" s="224">
        <v>8</v>
      </c>
      <c r="S2875" s="290"/>
      <c r="T2875" s="290">
        <f>VLOOKUP(VLOOKUP(G2875,Ma_KH!$A:$R,18,0)&amp;K2875,Gia_MB!$A:$F,6,0)</f>
        <v>73431</v>
      </c>
      <c r="U2875" s="291">
        <f t="shared" si="309"/>
        <v>587448</v>
      </c>
      <c r="V2875" s="290"/>
      <c r="W2875" s="292">
        <f t="shared" si="310"/>
        <v>0</v>
      </c>
      <c r="X2875" s="293" t="str">
        <f t="shared" si="311"/>
        <v>8</v>
      </c>
      <c r="Y2875" s="290"/>
      <c r="Z2875" s="291">
        <f t="shared" si="312"/>
        <v>46995.840000000004</v>
      </c>
      <c r="AA2875" s="294">
        <f>VLOOKUP(G2875,Ma_KH!$A:$R,14,0)</f>
        <v>60</v>
      </c>
    </row>
    <row r="2876" spans="1:27" x14ac:dyDescent="0.25">
      <c r="A2876" s="277">
        <v>46049</v>
      </c>
      <c r="B2876" s="278">
        <v>4183833163</v>
      </c>
      <c r="C2876" s="328" t="s">
        <v>15180</v>
      </c>
      <c r="D2876" s="280">
        <v>46057</v>
      </c>
      <c r="E2876" s="213"/>
      <c r="F2876" s="214"/>
      <c r="G2876" s="255" t="s">
        <v>14943</v>
      </c>
      <c r="H2876" s="213"/>
      <c r="I2876" s="212">
        <v>4183833163</v>
      </c>
      <c r="J2876" s="212" t="s">
        <v>1786</v>
      </c>
      <c r="K2876" s="212" t="s">
        <v>30</v>
      </c>
      <c r="L2876" s="215" t="str">
        <f>VLOOKUP($K2876,[1]TONG_SL!$A$1:$D$65536,2,0)</f>
        <v>Gà muối 500g</v>
      </c>
      <c r="M2876" s="247"/>
      <c r="N2876" s="215" t="str">
        <f t="shared" si="313"/>
        <v>K-C6</v>
      </c>
      <c r="O2876" s="222"/>
      <c r="P2876" s="222"/>
      <c r="Q2876" s="215" t="str">
        <f>VLOOKUP(K2876,TONG_SL!$A:$D,3,0)</f>
        <v>Túi</v>
      </c>
      <c r="R2876" s="224">
        <v>16</v>
      </c>
      <c r="S2876" s="290"/>
      <c r="T2876" s="290">
        <f>VLOOKUP(VLOOKUP(G2876,Ma_KH!$A:$R,18,0)&amp;K2876,Gia_MB!$A:$F,6,0)</f>
        <v>116611</v>
      </c>
      <c r="U2876" s="291">
        <f t="shared" si="309"/>
        <v>1865776</v>
      </c>
      <c r="V2876" s="290"/>
      <c r="W2876" s="292">
        <f t="shared" si="310"/>
        <v>0</v>
      </c>
      <c r="X2876" s="293" t="str">
        <f t="shared" si="311"/>
        <v>8</v>
      </c>
      <c r="Y2876" s="290"/>
      <c r="Z2876" s="291">
        <f t="shared" si="312"/>
        <v>149262.08000000002</v>
      </c>
      <c r="AA2876" s="294">
        <f>VLOOKUP(G2876,Ma_KH!$A:$R,14,0)</f>
        <v>60</v>
      </c>
    </row>
    <row r="2877" spans="1:27" x14ac:dyDescent="0.25">
      <c r="A2877" s="277">
        <v>46049</v>
      </c>
      <c r="B2877" s="278">
        <v>4183833163</v>
      </c>
      <c r="C2877" s="328" t="s">
        <v>15180</v>
      </c>
      <c r="D2877" s="280">
        <v>46057</v>
      </c>
      <c r="E2877" s="213"/>
      <c r="F2877" s="214"/>
      <c r="G2877" s="255" t="s">
        <v>14943</v>
      </c>
      <c r="H2877" s="213"/>
      <c r="I2877" s="212">
        <v>4183833163</v>
      </c>
      <c r="J2877" s="212" t="s">
        <v>1786</v>
      </c>
      <c r="K2877" s="212" t="s">
        <v>39</v>
      </c>
      <c r="L2877" s="215" t="str">
        <f>VLOOKUP($K2877,[1]TONG_SL!$A$1:$D$65536,2,0)</f>
        <v>Chả nướng 300g</v>
      </c>
      <c r="M2877" s="247"/>
      <c r="N2877" s="215" t="str">
        <f t="shared" si="313"/>
        <v>K-C6</v>
      </c>
      <c r="O2877" s="222"/>
      <c r="P2877" s="222"/>
      <c r="Q2877" s="215" t="str">
        <f>VLOOKUP(K2877,TONG_SL!$A:$D,3,0)</f>
        <v>Túi</v>
      </c>
      <c r="R2877" s="224">
        <v>4</v>
      </c>
      <c r="S2877" s="290"/>
      <c r="T2877" s="290">
        <f>VLOOKUP(VLOOKUP(G2877,Ma_KH!$A:$R,18,0)&amp;K2877,Gia_MB!$A:$F,6,0)</f>
        <v>70950</v>
      </c>
      <c r="U2877" s="291">
        <f t="shared" si="309"/>
        <v>283800</v>
      </c>
      <c r="V2877" s="290"/>
      <c r="W2877" s="292">
        <f t="shared" si="310"/>
        <v>0</v>
      </c>
      <c r="X2877" s="293" t="str">
        <f t="shared" si="311"/>
        <v>8</v>
      </c>
      <c r="Y2877" s="290"/>
      <c r="Z2877" s="291">
        <f t="shared" si="312"/>
        <v>22704</v>
      </c>
      <c r="AA2877" s="294">
        <f>VLOOKUP(G2877,Ma_KH!$A:$R,14,0)</f>
        <v>60</v>
      </c>
    </row>
    <row r="2878" spans="1:27" x14ac:dyDescent="0.25">
      <c r="A2878" s="277">
        <v>46049</v>
      </c>
      <c r="B2878" s="278">
        <v>4183832569</v>
      </c>
      <c r="C2878" s="328" t="s">
        <v>15180</v>
      </c>
      <c r="D2878" s="280">
        <v>46057</v>
      </c>
      <c r="E2878" s="213"/>
      <c r="F2878" s="214"/>
      <c r="G2878" s="255" t="s">
        <v>14976</v>
      </c>
      <c r="H2878" s="213"/>
      <c r="I2878" s="212">
        <v>4183832569</v>
      </c>
      <c r="J2878" s="212" t="s">
        <v>1786</v>
      </c>
      <c r="K2878" s="212" t="s">
        <v>39</v>
      </c>
      <c r="L2878" s="215" t="str">
        <f>VLOOKUP($K2878,[1]TONG_SL!$A$1:$D$65536,2,0)</f>
        <v>Chả nướng 300g</v>
      </c>
      <c r="M2878" s="247"/>
      <c r="N2878" s="215" t="str">
        <f t="shared" si="313"/>
        <v>K-C6</v>
      </c>
      <c r="O2878" s="222"/>
      <c r="P2878" s="222"/>
      <c r="Q2878" s="215" t="str">
        <f>VLOOKUP(K2878,TONG_SL!$A:$D,3,0)</f>
        <v>Túi</v>
      </c>
      <c r="R2878" s="224">
        <v>3</v>
      </c>
      <c r="S2878" s="290"/>
      <c r="T2878" s="290">
        <f>VLOOKUP(VLOOKUP(G2878,Ma_KH!$A:$R,18,0)&amp;K2878,Gia_MB!$A:$F,6,0)</f>
        <v>70950</v>
      </c>
      <c r="U2878" s="291">
        <f t="shared" si="309"/>
        <v>212850</v>
      </c>
      <c r="V2878" s="290"/>
      <c r="W2878" s="292">
        <f t="shared" si="310"/>
        <v>0</v>
      </c>
      <c r="X2878" s="293" t="str">
        <f t="shared" si="311"/>
        <v>8</v>
      </c>
      <c r="Y2878" s="290"/>
      <c r="Z2878" s="291">
        <f t="shared" si="312"/>
        <v>17028</v>
      </c>
      <c r="AA2878" s="294">
        <f>VLOOKUP(G2878,Ma_KH!$A:$R,14,0)</f>
        <v>60</v>
      </c>
    </row>
    <row r="2879" spans="1:27" x14ac:dyDescent="0.25">
      <c r="A2879" s="277">
        <v>46049</v>
      </c>
      <c r="B2879" s="278">
        <v>4183832569</v>
      </c>
      <c r="C2879" s="328" t="s">
        <v>15180</v>
      </c>
      <c r="D2879" s="280">
        <v>46057</v>
      </c>
      <c r="E2879" s="213"/>
      <c r="F2879" s="214"/>
      <c r="G2879" s="255" t="s">
        <v>14976</v>
      </c>
      <c r="H2879" s="213"/>
      <c r="I2879" s="212">
        <v>4183832569</v>
      </c>
      <c r="J2879" s="212" t="s">
        <v>1786</v>
      </c>
      <c r="K2879" s="212" t="s">
        <v>27</v>
      </c>
      <c r="L2879" s="215" t="str">
        <f>VLOOKUP($K2879,[1]TONG_SL!$A$1:$D$65536,2,0)</f>
        <v>Chân giò heo muối 300g</v>
      </c>
      <c r="M2879" s="247"/>
      <c r="N2879" s="215" t="str">
        <f t="shared" si="313"/>
        <v>K-C6</v>
      </c>
      <c r="O2879" s="222"/>
      <c r="P2879" s="222"/>
      <c r="Q2879" s="215" t="str">
        <f>VLOOKUP(K2879,TONG_SL!$A:$D,3,0)</f>
        <v>Túi</v>
      </c>
      <c r="R2879" s="224">
        <v>6</v>
      </c>
      <c r="S2879" s="290"/>
      <c r="T2879" s="290">
        <f>VLOOKUP(VLOOKUP(G2879,Ma_KH!$A:$R,18,0)&amp;K2879,Gia_MB!$A:$F,6,0)</f>
        <v>73431</v>
      </c>
      <c r="U2879" s="291">
        <f t="shared" si="309"/>
        <v>440586</v>
      </c>
      <c r="V2879" s="290"/>
      <c r="W2879" s="292">
        <f t="shared" si="310"/>
        <v>0</v>
      </c>
      <c r="X2879" s="293" t="str">
        <f t="shared" si="311"/>
        <v>8</v>
      </c>
      <c r="Y2879" s="290"/>
      <c r="Z2879" s="291">
        <f t="shared" si="312"/>
        <v>35246.879999999997</v>
      </c>
      <c r="AA2879" s="294">
        <f>VLOOKUP(G2879,Ma_KH!$A:$R,14,0)</f>
        <v>60</v>
      </c>
    </row>
    <row r="2880" spans="1:27" x14ac:dyDescent="0.25">
      <c r="A2880" s="277">
        <v>46049</v>
      </c>
      <c r="B2880" s="278">
        <v>4183832569</v>
      </c>
      <c r="C2880" s="328" t="s">
        <v>15180</v>
      </c>
      <c r="D2880" s="280">
        <v>46057</v>
      </c>
      <c r="E2880" s="213"/>
      <c r="F2880" s="214"/>
      <c r="G2880" s="255" t="s">
        <v>14976</v>
      </c>
      <c r="H2880" s="213"/>
      <c r="I2880" s="212">
        <v>4183832569</v>
      </c>
      <c r="J2880" s="212" t="s">
        <v>1786</v>
      </c>
      <c r="K2880" s="212" t="s">
        <v>30</v>
      </c>
      <c r="L2880" s="215" t="str">
        <f>VLOOKUP($K2880,[1]TONG_SL!$A$1:$D$65536,2,0)</f>
        <v>Gà muối 500g</v>
      </c>
      <c r="M2880" s="247"/>
      <c r="N2880" s="215" t="str">
        <f t="shared" si="313"/>
        <v>K-C6</v>
      </c>
      <c r="O2880" s="222"/>
      <c r="P2880" s="222"/>
      <c r="Q2880" s="215" t="str">
        <f>VLOOKUP(K2880,TONG_SL!$A:$D,3,0)</f>
        <v>Túi</v>
      </c>
      <c r="R2880" s="224">
        <v>8</v>
      </c>
      <c r="S2880" s="290"/>
      <c r="T2880" s="290">
        <f>VLOOKUP(VLOOKUP(G2880,Ma_KH!$A:$R,18,0)&amp;K2880,Gia_MB!$A:$F,6,0)</f>
        <v>116611</v>
      </c>
      <c r="U2880" s="291">
        <f t="shared" si="309"/>
        <v>932888</v>
      </c>
      <c r="V2880" s="290"/>
      <c r="W2880" s="292">
        <f t="shared" si="310"/>
        <v>0</v>
      </c>
      <c r="X2880" s="293" t="str">
        <f t="shared" si="311"/>
        <v>8</v>
      </c>
      <c r="Y2880" s="290"/>
      <c r="Z2880" s="291">
        <f t="shared" si="312"/>
        <v>74631.040000000008</v>
      </c>
      <c r="AA2880" s="294">
        <f>VLOOKUP(G2880,Ma_KH!$A:$R,14,0)</f>
        <v>60</v>
      </c>
    </row>
    <row r="2881" spans="1:27" x14ac:dyDescent="0.25">
      <c r="A2881" s="277">
        <v>46049</v>
      </c>
      <c r="B2881" s="278">
        <v>4183832569</v>
      </c>
      <c r="C2881" s="328" t="s">
        <v>15180</v>
      </c>
      <c r="D2881" s="280">
        <v>46057</v>
      </c>
      <c r="E2881" s="213"/>
      <c r="F2881" s="214"/>
      <c r="G2881" s="255" t="s">
        <v>14976</v>
      </c>
      <c r="H2881" s="213"/>
      <c r="I2881" s="212">
        <v>4183832569</v>
      </c>
      <c r="J2881" s="212" t="s">
        <v>1786</v>
      </c>
      <c r="K2881" s="212" t="s">
        <v>48</v>
      </c>
      <c r="L2881" s="215" t="str">
        <f>VLOOKUP($K2881,[1]TONG_SL!$A$1:$D$65536,2,0)</f>
        <v>Mọc Nấm Hương 250g</v>
      </c>
      <c r="M2881" s="247"/>
      <c r="N2881" s="215" t="str">
        <f t="shared" si="313"/>
        <v>K-C6</v>
      </c>
      <c r="O2881" s="222"/>
      <c r="P2881" s="222"/>
      <c r="Q2881" s="215" t="str">
        <f>VLOOKUP(K2881,TONG_SL!$A:$D,3,0)</f>
        <v>Túi</v>
      </c>
      <c r="R2881" s="224">
        <v>2</v>
      </c>
      <c r="S2881" s="290"/>
      <c r="T2881" s="290">
        <f>VLOOKUP(VLOOKUP(G2881,Ma_KH!$A:$R,18,0)&amp;K2881,Gia_MB!$A:$F,6,0)</f>
        <v>46000</v>
      </c>
      <c r="U2881" s="291">
        <f t="shared" si="309"/>
        <v>92000</v>
      </c>
      <c r="V2881" s="290"/>
      <c r="W2881" s="292">
        <f t="shared" si="310"/>
        <v>0</v>
      </c>
      <c r="X2881" s="293" t="str">
        <f t="shared" si="311"/>
        <v>8</v>
      </c>
      <c r="Y2881" s="290"/>
      <c r="Z2881" s="291">
        <f t="shared" si="312"/>
        <v>7360</v>
      </c>
      <c r="AA2881" s="294">
        <f>VLOOKUP(G2881,Ma_KH!$A:$R,14,0)</f>
        <v>60</v>
      </c>
    </row>
    <row r="2882" spans="1:27" x14ac:dyDescent="0.25">
      <c r="A2882" s="277">
        <v>46049</v>
      </c>
      <c r="B2882" s="278">
        <v>4183833162</v>
      </c>
      <c r="C2882" s="328" t="s">
        <v>15180</v>
      </c>
      <c r="D2882" s="280">
        <v>46057</v>
      </c>
      <c r="E2882" s="213"/>
      <c r="F2882" s="214"/>
      <c r="G2882" s="255" t="s">
        <v>14942</v>
      </c>
      <c r="H2882" s="213"/>
      <c r="I2882" s="212">
        <v>4183833162</v>
      </c>
      <c r="J2882" s="212" t="s">
        <v>1786</v>
      </c>
      <c r="K2882" s="212" t="s">
        <v>39</v>
      </c>
      <c r="L2882" s="215" t="str">
        <f>VLOOKUP($K2882,[1]TONG_SL!$A$1:$D$65536,2,0)</f>
        <v>Chả nướng 300g</v>
      </c>
      <c r="M2882" s="247"/>
      <c r="N2882" s="215" t="str">
        <f t="shared" si="313"/>
        <v>K-C6</v>
      </c>
      <c r="O2882" s="222"/>
      <c r="P2882" s="222"/>
      <c r="Q2882" s="215" t="str">
        <f>VLOOKUP(K2882,TONG_SL!$A:$D,3,0)</f>
        <v>Túi</v>
      </c>
      <c r="R2882" s="224">
        <v>4</v>
      </c>
      <c r="S2882" s="290"/>
      <c r="T2882" s="290">
        <f>VLOOKUP(VLOOKUP(G2882,Ma_KH!$A:$R,18,0)&amp;K2882,Gia_MB!$A:$F,6,0)</f>
        <v>70950</v>
      </c>
      <c r="U2882" s="291">
        <f t="shared" si="309"/>
        <v>283800</v>
      </c>
      <c r="V2882" s="290"/>
      <c r="W2882" s="292">
        <f t="shared" si="310"/>
        <v>0</v>
      </c>
      <c r="X2882" s="293" t="str">
        <f t="shared" si="311"/>
        <v>8</v>
      </c>
      <c r="Y2882" s="290"/>
      <c r="Z2882" s="291">
        <f t="shared" si="312"/>
        <v>22704</v>
      </c>
      <c r="AA2882" s="294">
        <f>VLOOKUP(G2882,Ma_KH!$A:$R,14,0)</f>
        <v>60</v>
      </c>
    </row>
    <row r="2883" spans="1:27" x14ac:dyDescent="0.25">
      <c r="A2883" s="277">
        <v>46049</v>
      </c>
      <c r="B2883" s="278">
        <v>4183833162</v>
      </c>
      <c r="C2883" s="328" t="s">
        <v>15180</v>
      </c>
      <c r="D2883" s="280">
        <v>46057</v>
      </c>
      <c r="E2883" s="213"/>
      <c r="F2883" s="214"/>
      <c r="G2883" s="255" t="s">
        <v>14942</v>
      </c>
      <c r="H2883" s="213"/>
      <c r="I2883" s="212">
        <v>4183833162</v>
      </c>
      <c r="J2883" s="212" t="s">
        <v>1786</v>
      </c>
      <c r="K2883" s="212" t="s">
        <v>27</v>
      </c>
      <c r="L2883" s="215" t="str">
        <f>VLOOKUP($K2883,[1]TONG_SL!$A$1:$D$65536,2,0)</f>
        <v>Chân giò heo muối 300g</v>
      </c>
      <c r="M2883" s="247"/>
      <c r="N2883" s="215" t="str">
        <f t="shared" si="313"/>
        <v>K-C6</v>
      </c>
      <c r="O2883" s="222"/>
      <c r="P2883" s="222"/>
      <c r="Q2883" s="215" t="str">
        <f>VLOOKUP(K2883,TONG_SL!$A:$D,3,0)</f>
        <v>Túi</v>
      </c>
      <c r="R2883" s="224">
        <v>6</v>
      </c>
      <c r="S2883" s="290"/>
      <c r="T2883" s="290">
        <f>VLOOKUP(VLOOKUP(G2883,Ma_KH!$A:$R,18,0)&amp;K2883,Gia_MB!$A:$F,6,0)</f>
        <v>73431</v>
      </c>
      <c r="U2883" s="291">
        <f t="shared" si="309"/>
        <v>440586</v>
      </c>
      <c r="V2883" s="290"/>
      <c r="W2883" s="292">
        <f t="shared" si="310"/>
        <v>0</v>
      </c>
      <c r="X2883" s="293" t="str">
        <f t="shared" si="311"/>
        <v>8</v>
      </c>
      <c r="Y2883" s="290"/>
      <c r="Z2883" s="291">
        <f t="shared" si="312"/>
        <v>35246.879999999997</v>
      </c>
      <c r="AA2883" s="294">
        <f>VLOOKUP(G2883,Ma_KH!$A:$R,14,0)</f>
        <v>60</v>
      </c>
    </row>
    <row r="2884" spans="1:27" x14ac:dyDescent="0.25">
      <c r="A2884" s="277">
        <v>46049</v>
      </c>
      <c r="B2884" s="278">
        <v>4183833162</v>
      </c>
      <c r="C2884" s="328" t="s">
        <v>15180</v>
      </c>
      <c r="D2884" s="280">
        <v>46057</v>
      </c>
      <c r="E2884" s="213"/>
      <c r="F2884" s="214"/>
      <c r="G2884" s="255" t="s">
        <v>14942</v>
      </c>
      <c r="H2884" s="213"/>
      <c r="I2884" s="212">
        <v>4183833162</v>
      </c>
      <c r="J2884" s="212" t="s">
        <v>1786</v>
      </c>
      <c r="K2884" s="212" t="s">
        <v>30</v>
      </c>
      <c r="L2884" s="215" t="str">
        <f>VLOOKUP($K2884,[1]TONG_SL!$A$1:$D$65536,2,0)</f>
        <v>Gà muối 500g</v>
      </c>
      <c r="M2884" s="247"/>
      <c r="N2884" s="215" t="str">
        <f t="shared" si="313"/>
        <v>K-C6</v>
      </c>
      <c r="O2884" s="222"/>
      <c r="P2884" s="222"/>
      <c r="Q2884" s="215" t="str">
        <f>VLOOKUP(K2884,TONG_SL!$A:$D,3,0)</f>
        <v>Túi</v>
      </c>
      <c r="R2884" s="224">
        <v>10</v>
      </c>
      <c r="S2884" s="290"/>
      <c r="T2884" s="290">
        <f>VLOOKUP(VLOOKUP(G2884,Ma_KH!$A:$R,18,0)&amp;K2884,Gia_MB!$A:$F,6,0)</f>
        <v>116611</v>
      </c>
      <c r="U2884" s="291">
        <f t="shared" si="309"/>
        <v>1166110</v>
      </c>
      <c r="V2884" s="290"/>
      <c r="W2884" s="292">
        <f t="shared" si="310"/>
        <v>0</v>
      </c>
      <c r="X2884" s="293" t="str">
        <f t="shared" si="311"/>
        <v>8</v>
      </c>
      <c r="Y2884" s="290"/>
      <c r="Z2884" s="291">
        <f t="shared" si="312"/>
        <v>93288.8</v>
      </c>
      <c r="AA2884" s="294">
        <f>VLOOKUP(G2884,Ma_KH!$A:$R,14,0)</f>
        <v>60</v>
      </c>
    </row>
    <row r="2885" spans="1:27" x14ac:dyDescent="0.25">
      <c r="A2885" s="277">
        <v>46049</v>
      </c>
      <c r="B2885" s="278">
        <v>4183833173</v>
      </c>
      <c r="C2885" s="328" t="s">
        <v>15180</v>
      </c>
      <c r="D2885" s="280">
        <v>46057</v>
      </c>
      <c r="E2885" s="213"/>
      <c r="F2885" s="214"/>
      <c r="G2885" s="255" t="s">
        <v>14950</v>
      </c>
      <c r="H2885" s="213"/>
      <c r="I2885" s="212">
        <v>4183833173</v>
      </c>
      <c r="J2885" s="212" t="s">
        <v>1786</v>
      </c>
      <c r="K2885" s="212" t="s">
        <v>30</v>
      </c>
      <c r="L2885" s="215" t="str">
        <f>VLOOKUP($K2885,[1]TONG_SL!$A$1:$D$65536,2,0)</f>
        <v>Gà muối 500g</v>
      </c>
      <c r="M2885" s="247"/>
      <c r="N2885" s="215" t="str">
        <f t="shared" si="313"/>
        <v>K-C6</v>
      </c>
      <c r="O2885" s="222"/>
      <c r="P2885" s="222"/>
      <c r="Q2885" s="215" t="str">
        <f>VLOOKUP(K2885,TONG_SL!$A:$D,3,0)</f>
        <v>Túi</v>
      </c>
      <c r="R2885" s="224">
        <v>9</v>
      </c>
      <c r="S2885" s="290"/>
      <c r="T2885" s="290">
        <f>VLOOKUP(VLOOKUP(G2885,Ma_KH!$A:$R,18,0)&amp;K2885,Gia_MB!$A:$F,6,0)</f>
        <v>116611</v>
      </c>
      <c r="U2885" s="291">
        <f t="shared" si="309"/>
        <v>1049499</v>
      </c>
      <c r="V2885" s="290"/>
      <c r="W2885" s="292">
        <f t="shared" si="310"/>
        <v>0</v>
      </c>
      <c r="X2885" s="293" t="str">
        <f t="shared" si="311"/>
        <v>8</v>
      </c>
      <c r="Y2885" s="290"/>
      <c r="Z2885" s="291">
        <f t="shared" si="312"/>
        <v>83959.92</v>
      </c>
      <c r="AA2885" s="294">
        <f>VLOOKUP(G2885,Ma_KH!$A:$R,14,0)</f>
        <v>60</v>
      </c>
    </row>
    <row r="2886" spans="1:27" x14ac:dyDescent="0.25">
      <c r="A2886" s="277">
        <v>46049</v>
      </c>
      <c r="B2886" s="278">
        <v>4183833191</v>
      </c>
      <c r="C2886" s="328" t="s">
        <v>15180</v>
      </c>
      <c r="D2886" s="280">
        <v>46057</v>
      </c>
      <c r="E2886" s="213"/>
      <c r="F2886" s="214"/>
      <c r="G2886" s="255" t="s">
        <v>14960</v>
      </c>
      <c r="H2886" s="213"/>
      <c r="I2886" s="212">
        <v>4183833191</v>
      </c>
      <c r="J2886" s="212" t="s">
        <v>1786</v>
      </c>
      <c r="K2886" s="212" t="s">
        <v>30</v>
      </c>
      <c r="L2886" s="215" t="str">
        <f>VLOOKUP($K2886,[1]TONG_SL!$A$1:$D$65536,2,0)</f>
        <v>Gà muối 500g</v>
      </c>
      <c r="M2886" s="247"/>
      <c r="N2886" s="215" t="str">
        <f t="shared" si="313"/>
        <v>K-C6</v>
      </c>
      <c r="O2886" s="222"/>
      <c r="P2886" s="222"/>
      <c r="Q2886" s="215" t="str">
        <f>VLOOKUP(K2886,TONG_SL!$A:$D,3,0)</f>
        <v>Túi</v>
      </c>
      <c r="R2886" s="224">
        <v>9</v>
      </c>
      <c r="S2886" s="290"/>
      <c r="T2886" s="290">
        <f>VLOOKUP(VLOOKUP(G2886,Ma_KH!$A:$R,18,0)&amp;K2886,Gia_MB!$A:$F,6,0)</f>
        <v>116611</v>
      </c>
      <c r="U2886" s="291">
        <f t="shared" si="309"/>
        <v>1049499</v>
      </c>
      <c r="V2886" s="290"/>
      <c r="W2886" s="292">
        <f t="shared" si="310"/>
        <v>0</v>
      </c>
      <c r="X2886" s="293" t="str">
        <f t="shared" si="311"/>
        <v>8</v>
      </c>
      <c r="Y2886" s="290"/>
      <c r="Z2886" s="291">
        <f t="shared" si="312"/>
        <v>83959.92</v>
      </c>
      <c r="AA2886" s="294">
        <f>VLOOKUP(G2886,Ma_KH!$A:$R,14,0)</f>
        <v>60</v>
      </c>
    </row>
    <row r="2887" spans="1:27" x14ac:dyDescent="0.25">
      <c r="A2887" s="277">
        <v>46049</v>
      </c>
      <c r="B2887" s="278">
        <v>4183832181</v>
      </c>
      <c r="C2887" s="328" t="s">
        <v>15180</v>
      </c>
      <c r="D2887" s="280">
        <v>46057</v>
      </c>
      <c r="E2887" s="213"/>
      <c r="F2887" s="214"/>
      <c r="G2887" s="255" t="s">
        <v>14957</v>
      </c>
      <c r="H2887" s="213"/>
      <c r="I2887" s="212">
        <v>4183832181</v>
      </c>
      <c r="J2887" s="212" t="s">
        <v>1786</v>
      </c>
      <c r="K2887" s="212" t="s">
        <v>30</v>
      </c>
      <c r="L2887" s="215" t="str">
        <f>VLOOKUP($K2887,[1]TONG_SL!$A$1:$D$65536,2,0)</f>
        <v>Gà muối 500g</v>
      </c>
      <c r="M2887" s="247"/>
      <c r="N2887" s="215" t="str">
        <f t="shared" si="313"/>
        <v>K-C6</v>
      </c>
      <c r="O2887" s="222"/>
      <c r="P2887" s="222"/>
      <c r="Q2887" s="215" t="str">
        <f>VLOOKUP(K2887,TONG_SL!$A:$D,3,0)</f>
        <v>Túi</v>
      </c>
      <c r="R2887" s="224">
        <v>10</v>
      </c>
      <c r="S2887" s="290"/>
      <c r="T2887" s="290">
        <f>VLOOKUP(VLOOKUP(G2887,Ma_KH!$A:$R,18,0)&amp;K2887,Gia_MB!$A:$F,6,0)</f>
        <v>116611</v>
      </c>
      <c r="U2887" s="291">
        <f t="shared" si="309"/>
        <v>1166110</v>
      </c>
      <c r="V2887" s="290"/>
      <c r="W2887" s="292">
        <f t="shared" si="310"/>
        <v>0</v>
      </c>
      <c r="X2887" s="293" t="str">
        <f t="shared" si="311"/>
        <v>8</v>
      </c>
      <c r="Y2887" s="290"/>
      <c r="Z2887" s="291">
        <f t="shared" si="312"/>
        <v>93288.8</v>
      </c>
      <c r="AA2887" s="294">
        <f>VLOOKUP(G2887,Ma_KH!$A:$R,14,0)</f>
        <v>60</v>
      </c>
    </row>
    <row r="2888" spans="1:27" x14ac:dyDescent="0.25">
      <c r="A2888" s="277">
        <v>46049</v>
      </c>
      <c r="B2888" s="278">
        <v>4183833169</v>
      </c>
      <c r="C2888" s="328" t="s">
        <v>15180</v>
      </c>
      <c r="D2888" s="280">
        <v>46057</v>
      </c>
      <c r="E2888" s="213"/>
      <c r="F2888" s="214"/>
      <c r="G2888" s="255" t="s">
        <v>14276</v>
      </c>
      <c r="H2888" s="213"/>
      <c r="I2888" s="212">
        <v>4183833169</v>
      </c>
      <c r="J2888" s="212" t="s">
        <v>70</v>
      </c>
      <c r="K2888" s="212" t="s">
        <v>27</v>
      </c>
      <c r="L2888" s="215" t="str">
        <f>VLOOKUP($K2888,[1]TONG_SL!$A$1:$D$65536,2,0)</f>
        <v>Chân giò heo muối 300g</v>
      </c>
      <c r="M2888" s="247"/>
      <c r="N2888" s="215" t="str">
        <f t="shared" si="313"/>
        <v>K-C6</v>
      </c>
      <c r="O2888" s="222"/>
      <c r="P2888" s="222"/>
      <c r="Q2888" s="215" t="str">
        <f>VLOOKUP(K2888,TONG_SL!$A:$D,3,0)</f>
        <v>Túi</v>
      </c>
      <c r="R2888" s="224">
        <v>4</v>
      </c>
      <c r="S2888" s="290"/>
      <c r="T2888" s="290">
        <f>VLOOKUP(VLOOKUP(G2888,Ma_KH!$A:$R,18,0)&amp;K2888,Gia_MB!$A:$F,6,0)</f>
        <v>73431</v>
      </c>
      <c r="U2888" s="291">
        <f t="shared" si="309"/>
        <v>293724</v>
      </c>
      <c r="V2888" s="290"/>
      <c r="W2888" s="292">
        <f t="shared" si="310"/>
        <v>0</v>
      </c>
      <c r="X2888" s="293" t="str">
        <f t="shared" si="311"/>
        <v>8</v>
      </c>
      <c r="Y2888" s="290"/>
      <c r="Z2888" s="291">
        <f t="shared" si="312"/>
        <v>23497.920000000002</v>
      </c>
      <c r="AA2888" s="294">
        <f>VLOOKUP(G2888,Ma_KH!$A:$R,14,0)</f>
        <v>60</v>
      </c>
    </row>
    <row r="2889" spans="1:27" x14ac:dyDescent="0.25">
      <c r="A2889" s="277">
        <v>46049</v>
      </c>
      <c r="B2889" s="278">
        <v>4183833169</v>
      </c>
      <c r="C2889" s="328" t="s">
        <v>15180</v>
      </c>
      <c r="D2889" s="280">
        <v>46057</v>
      </c>
      <c r="E2889" s="213"/>
      <c r="F2889" s="214"/>
      <c r="G2889" s="255" t="s">
        <v>14276</v>
      </c>
      <c r="H2889" s="213"/>
      <c r="I2889" s="212">
        <v>4183833169</v>
      </c>
      <c r="J2889" s="212" t="s">
        <v>70</v>
      </c>
      <c r="K2889" s="212" t="s">
        <v>30</v>
      </c>
      <c r="L2889" s="215" t="str">
        <f>VLOOKUP($K2889,[1]TONG_SL!$A$1:$D$65536,2,0)</f>
        <v>Gà muối 500g</v>
      </c>
      <c r="M2889" s="247"/>
      <c r="N2889" s="215" t="str">
        <f t="shared" si="313"/>
        <v>K-C6</v>
      </c>
      <c r="O2889" s="222"/>
      <c r="P2889" s="222"/>
      <c r="Q2889" s="215" t="str">
        <f>VLOOKUP(K2889,TONG_SL!$A:$D,3,0)</f>
        <v>Túi</v>
      </c>
      <c r="R2889" s="224">
        <v>7</v>
      </c>
      <c r="S2889" s="290"/>
      <c r="T2889" s="290">
        <f>VLOOKUP(VLOOKUP(G2889,Ma_KH!$A:$R,18,0)&amp;K2889,Gia_MB!$A:$F,6,0)</f>
        <v>116611</v>
      </c>
      <c r="U2889" s="291">
        <f t="shared" si="309"/>
        <v>816277</v>
      </c>
      <c r="V2889" s="290"/>
      <c r="W2889" s="292">
        <f t="shared" si="310"/>
        <v>0</v>
      </c>
      <c r="X2889" s="293" t="str">
        <f t="shared" si="311"/>
        <v>8</v>
      </c>
      <c r="Y2889" s="290"/>
      <c r="Z2889" s="291">
        <f t="shared" si="312"/>
        <v>65302.16</v>
      </c>
      <c r="AA2889" s="294">
        <f>VLOOKUP(G2889,Ma_KH!$A:$R,14,0)</f>
        <v>60</v>
      </c>
    </row>
    <row r="2890" spans="1:27" x14ac:dyDescent="0.25">
      <c r="A2890" s="277">
        <v>46055</v>
      </c>
      <c r="B2890" s="281" t="s">
        <v>15830</v>
      </c>
      <c r="C2890" s="328" t="s">
        <v>15180</v>
      </c>
      <c r="D2890" s="280">
        <v>46057</v>
      </c>
      <c r="E2890" s="213"/>
      <c r="F2890" s="214"/>
      <c r="G2890" s="255" t="s">
        <v>14969</v>
      </c>
      <c r="H2890" s="213"/>
      <c r="I2890" s="217" t="s">
        <v>15830</v>
      </c>
      <c r="J2890" s="212" t="s">
        <v>1786</v>
      </c>
      <c r="K2890" s="212" t="s">
        <v>30</v>
      </c>
      <c r="L2890" s="215" t="str">
        <f>VLOOKUP($K2890,[1]TONG_SL!$A$1:$D$65536,2,0)</f>
        <v>Gà muối 500g</v>
      </c>
      <c r="M2890" s="247"/>
      <c r="N2890" s="215" t="str">
        <f t="shared" si="313"/>
        <v>K-C6</v>
      </c>
      <c r="O2890" s="222"/>
      <c r="P2890" s="222"/>
      <c r="Q2890" s="215" t="str">
        <f>VLOOKUP(K2890,TONG_SL!$A:$D,3,0)</f>
        <v>Túi</v>
      </c>
      <c r="R2890" s="224">
        <v>5</v>
      </c>
      <c r="S2890" s="290"/>
      <c r="T2890" s="290">
        <f>VLOOKUP(VLOOKUP(G2890,Ma_KH!$A:$R,18,0)&amp;K2890,Gia_MB!$A:$F,6,0)</f>
        <v>116611</v>
      </c>
      <c r="U2890" s="291">
        <f t="shared" si="309"/>
        <v>583055</v>
      </c>
      <c r="V2890" s="290"/>
      <c r="W2890" s="292">
        <f t="shared" si="310"/>
        <v>0</v>
      </c>
      <c r="X2890" s="293" t="str">
        <f t="shared" si="311"/>
        <v>8</v>
      </c>
      <c r="Y2890" s="290"/>
      <c r="Z2890" s="291">
        <f t="shared" si="312"/>
        <v>46644.4</v>
      </c>
      <c r="AA2890" s="294">
        <f>VLOOKUP(G2890,Ma_KH!$A:$R,14,0)</f>
        <v>60</v>
      </c>
    </row>
    <row r="2891" spans="1:27" x14ac:dyDescent="0.25">
      <c r="A2891" s="277">
        <v>46055</v>
      </c>
      <c r="B2891" s="281" t="s">
        <v>15830</v>
      </c>
      <c r="C2891" s="328" t="s">
        <v>15180</v>
      </c>
      <c r="D2891" s="280">
        <v>46057</v>
      </c>
      <c r="E2891" s="213"/>
      <c r="F2891" s="214"/>
      <c r="G2891" s="255" t="s">
        <v>14969</v>
      </c>
      <c r="H2891" s="213"/>
      <c r="I2891" s="217" t="s">
        <v>15830</v>
      </c>
      <c r="J2891" s="212" t="s">
        <v>1786</v>
      </c>
      <c r="K2891" s="212" t="s">
        <v>27</v>
      </c>
      <c r="L2891" s="215" t="str">
        <f>VLOOKUP($K2891,[1]TONG_SL!$A$1:$D$65536,2,0)</f>
        <v>Chân giò heo muối 300g</v>
      </c>
      <c r="M2891" s="247"/>
      <c r="N2891" s="215" t="str">
        <f t="shared" si="313"/>
        <v>K-C6</v>
      </c>
      <c r="O2891" s="222"/>
      <c r="P2891" s="222"/>
      <c r="Q2891" s="215" t="str">
        <f>VLOOKUP(K2891,TONG_SL!$A:$D,3,0)</f>
        <v>Túi</v>
      </c>
      <c r="R2891" s="224">
        <v>10</v>
      </c>
      <c r="S2891" s="290"/>
      <c r="T2891" s="290">
        <f>VLOOKUP(VLOOKUP(G2891,Ma_KH!$A:$R,18,0)&amp;K2891,Gia_MB!$A:$F,6,0)</f>
        <v>73431</v>
      </c>
      <c r="U2891" s="291">
        <f t="shared" si="309"/>
        <v>734310</v>
      </c>
      <c r="V2891" s="290"/>
      <c r="W2891" s="292">
        <f t="shared" si="310"/>
        <v>0</v>
      </c>
      <c r="X2891" s="293" t="str">
        <f t="shared" si="311"/>
        <v>8</v>
      </c>
      <c r="Y2891" s="290"/>
      <c r="Z2891" s="291">
        <f t="shared" si="312"/>
        <v>58744.800000000003</v>
      </c>
      <c r="AA2891" s="294">
        <f>VLOOKUP(G2891,Ma_KH!$A:$R,14,0)</f>
        <v>60</v>
      </c>
    </row>
    <row r="2892" spans="1:27" x14ac:dyDescent="0.25">
      <c r="A2892" s="277">
        <v>46055</v>
      </c>
      <c r="B2892" s="281" t="s">
        <v>15830</v>
      </c>
      <c r="C2892" s="328" t="s">
        <v>15180</v>
      </c>
      <c r="D2892" s="280">
        <v>46057</v>
      </c>
      <c r="E2892" s="213"/>
      <c r="F2892" s="214"/>
      <c r="G2892" s="255" t="s">
        <v>14969</v>
      </c>
      <c r="H2892" s="213"/>
      <c r="I2892" s="217" t="s">
        <v>15830</v>
      </c>
      <c r="J2892" s="212" t="s">
        <v>1786</v>
      </c>
      <c r="K2892" s="212" t="s">
        <v>39</v>
      </c>
      <c r="L2892" s="215" t="str">
        <f>VLOOKUP($K2892,[1]TONG_SL!$A$1:$D$65536,2,0)</f>
        <v>Chả nướng 300g</v>
      </c>
      <c r="M2892" s="247"/>
      <c r="N2892" s="215" t="str">
        <f t="shared" si="313"/>
        <v>K-C6</v>
      </c>
      <c r="O2892" s="222"/>
      <c r="P2892" s="222"/>
      <c r="Q2892" s="215" t="str">
        <f>VLOOKUP(K2892,TONG_SL!$A:$D,3,0)</f>
        <v>Túi</v>
      </c>
      <c r="R2892" s="224">
        <v>6</v>
      </c>
      <c r="S2892" s="290"/>
      <c r="T2892" s="290">
        <f>VLOOKUP(VLOOKUP(G2892,Ma_KH!$A:$R,18,0)&amp;K2892,Gia_MB!$A:$F,6,0)</f>
        <v>70950</v>
      </c>
      <c r="U2892" s="291">
        <f t="shared" si="309"/>
        <v>425700</v>
      </c>
      <c r="V2892" s="290"/>
      <c r="W2892" s="292">
        <f t="shared" si="310"/>
        <v>0</v>
      </c>
      <c r="X2892" s="293" t="str">
        <f t="shared" si="311"/>
        <v>8</v>
      </c>
      <c r="Y2892" s="290"/>
      <c r="Z2892" s="291">
        <f t="shared" si="312"/>
        <v>34056</v>
      </c>
      <c r="AA2892" s="294">
        <f>VLOOKUP(G2892,Ma_KH!$A:$R,14,0)</f>
        <v>60</v>
      </c>
    </row>
    <row r="2893" spans="1:27" x14ac:dyDescent="0.25">
      <c r="A2893" s="277">
        <v>46055</v>
      </c>
      <c r="B2893" s="281" t="s">
        <v>15831</v>
      </c>
      <c r="C2893" s="328" t="s">
        <v>15180</v>
      </c>
      <c r="D2893" s="280">
        <v>46057</v>
      </c>
      <c r="E2893" s="213"/>
      <c r="F2893" s="214"/>
      <c r="G2893" s="255" t="s">
        <v>14966</v>
      </c>
      <c r="H2893" s="213"/>
      <c r="I2893" s="217" t="s">
        <v>15831</v>
      </c>
      <c r="J2893" s="212" t="s">
        <v>1786</v>
      </c>
      <c r="K2893" s="212" t="s">
        <v>30</v>
      </c>
      <c r="L2893" s="215" t="str">
        <f>VLOOKUP($K2893,[1]TONG_SL!$A$1:$D$65536,2,0)</f>
        <v>Gà muối 500g</v>
      </c>
      <c r="M2893" s="247"/>
      <c r="N2893" s="215" t="str">
        <f t="shared" si="313"/>
        <v>K-C6</v>
      </c>
      <c r="O2893" s="222"/>
      <c r="P2893" s="222"/>
      <c r="Q2893" s="215" t="str">
        <f>VLOOKUP(K2893,TONG_SL!$A:$D,3,0)</f>
        <v>Túi</v>
      </c>
      <c r="R2893" s="224">
        <v>10</v>
      </c>
      <c r="S2893" s="290"/>
      <c r="T2893" s="290">
        <f>VLOOKUP(VLOOKUP(G2893,Ma_KH!$A:$R,18,0)&amp;K2893,Gia_MB!$A:$F,6,0)</f>
        <v>116611</v>
      </c>
      <c r="U2893" s="291">
        <f t="shared" si="309"/>
        <v>1166110</v>
      </c>
      <c r="V2893" s="290"/>
      <c r="W2893" s="292">
        <f t="shared" si="310"/>
        <v>0</v>
      </c>
      <c r="X2893" s="293" t="str">
        <f t="shared" si="311"/>
        <v>8</v>
      </c>
      <c r="Y2893" s="290"/>
      <c r="Z2893" s="291">
        <f t="shared" si="312"/>
        <v>93288.8</v>
      </c>
      <c r="AA2893" s="294">
        <f>VLOOKUP(G2893,Ma_KH!$A:$R,14,0)</f>
        <v>60</v>
      </c>
    </row>
    <row r="2894" spans="1:27" x14ac:dyDescent="0.25">
      <c r="A2894" s="277">
        <v>46055</v>
      </c>
      <c r="B2894" s="281" t="s">
        <v>15831</v>
      </c>
      <c r="C2894" s="328" t="s">
        <v>15180</v>
      </c>
      <c r="D2894" s="280">
        <v>46057</v>
      </c>
      <c r="E2894" s="213"/>
      <c r="F2894" s="214"/>
      <c r="G2894" s="255" t="s">
        <v>14966</v>
      </c>
      <c r="H2894" s="213"/>
      <c r="I2894" s="217" t="s">
        <v>15831</v>
      </c>
      <c r="J2894" s="212" t="s">
        <v>1786</v>
      </c>
      <c r="K2894" s="212" t="s">
        <v>27</v>
      </c>
      <c r="L2894" s="215" t="str">
        <f>VLOOKUP($K2894,[1]TONG_SL!$A$1:$D$65536,2,0)</f>
        <v>Chân giò heo muối 300g</v>
      </c>
      <c r="M2894" s="247"/>
      <c r="N2894" s="215" t="str">
        <f t="shared" si="313"/>
        <v>K-C6</v>
      </c>
      <c r="O2894" s="222"/>
      <c r="P2894" s="222"/>
      <c r="Q2894" s="215" t="str">
        <f>VLOOKUP(K2894,TONG_SL!$A:$D,3,0)</f>
        <v>Túi</v>
      </c>
      <c r="R2894" s="224">
        <v>10</v>
      </c>
      <c r="S2894" s="290"/>
      <c r="T2894" s="290">
        <f>VLOOKUP(VLOOKUP(G2894,Ma_KH!$A:$R,18,0)&amp;K2894,Gia_MB!$A:$F,6,0)</f>
        <v>73431</v>
      </c>
      <c r="U2894" s="291">
        <f t="shared" si="309"/>
        <v>734310</v>
      </c>
      <c r="V2894" s="290"/>
      <c r="W2894" s="292">
        <f t="shared" si="310"/>
        <v>0</v>
      </c>
      <c r="X2894" s="293" t="str">
        <f t="shared" si="311"/>
        <v>8</v>
      </c>
      <c r="Y2894" s="290"/>
      <c r="Z2894" s="291">
        <f t="shared" si="312"/>
        <v>58744.800000000003</v>
      </c>
      <c r="AA2894" s="294">
        <f>VLOOKUP(G2894,Ma_KH!$A:$R,14,0)</f>
        <v>60</v>
      </c>
    </row>
    <row r="2895" spans="1:27" x14ac:dyDescent="0.25">
      <c r="A2895" s="277">
        <v>46055</v>
      </c>
      <c r="B2895" s="281" t="s">
        <v>15831</v>
      </c>
      <c r="C2895" s="328" t="s">
        <v>15180</v>
      </c>
      <c r="D2895" s="280">
        <v>46057</v>
      </c>
      <c r="E2895" s="213"/>
      <c r="F2895" s="214"/>
      <c r="G2895" s="255" t="s">
        <v>14966</v>
      </c>
      <c r="H2895" s="213"/>
      <c r="I2895" s="217" t="s">
        <v>15831</v>
      </c>
      <c r="J2895" s="212" t="s">
        <v>1786</v>
      </c>
      <c r="K2895" s="212" t="s">
        <v>48</v>
      </c>
      <c r="L2895" s="215" t="str">
        <f>VLOOKUP($K2895,[1]TONG_SL!$A$1:$D$65536,2,0)</f>
        <v>Mọc Nấm Hương 250g</v>
      </c>
      <c r="M2895" s="247"/>
      <c r="N2895" s="215" t="str">
        <f t="shared" si="313"/>
        <v>K-C6</v>
      </c>
      <c r="O2895" s="222"/>
      <c r="P2895" s="222"/>
      <c r="Q2895" s="215" t="str">
        <f>VLOOKUP(K2895,TONG_SL!$A:$D,3,0)</f>
        <v>Túi</v>
      </c>
      <c r="R2895" s="224">
        <v>3</v>
      </c>
      <c r="S2895" s="290"/>
      <c r="T2895" s="290">
        <f>VLOOKUP(VLOOKUP(G2895,Ma_KH!$A:$R,18,0)&amp;K2895,Gia_MB!$A:$F,6,0)</f>
        <v>46000</v>
      </c>
      <c r="U2895" s="291">
        <f t="shared" si="309"/>
        <v>138000</v>
      </c>
      <c r="V2895" s="290"/>
      <c r="W2895" s="292">
        <f t="shared" si="310"/>
        <v>0</v>
      </c>
      <c r="X2895" s="293" t="str">
        <f t="shared" si="311"/>
        <v>8</v>
      </c>
      <c r="Y2895" s="290"/>
      <c r="Z2895" s="291">
        <f t="shared" si="312"/>
        <v>11040</v>
      </c>
      <c r="AA2895" s="294">
        <f>VLOOKUP(G2895,Ma_KH!$A:$R,14,0)</f>
        <v>60</v>
      </c>
    </row>
    <row r="2896" spans="1:27" x14ac:dyDescent="0.25">
      <c r="A2896" s="277">
        <v>46055</v>
      </c>
      <c r="B2896" s="281" t="s">
        <v>15831</v>
      </c>
      <c r="C2896" s="328" t="s">
        <v>15180</v>
      </c>
      <c r="D2896" s="280">
        <v>46057</v>
      </c>
      <c r="E2896" s="213"/>
      <c r="F2896" s="214"/>
      <c r="G2896" s="255" t="s">
        <v>14966</v>
      </c>
      <c r="H2896" s="213"/>
      <c r="I2896" s="217" t="s">
        <v>15831</v>
      </c>
      <c r="J2896" s="212" t="s">
        <v>1786</v>
      </c>
      <c r="K2896" s="212" t="s">
        <v>37</v>
      </c>
      <c r="L2896" s="215" t="str">
        <f>VLOOKUP($K2896,[1]TONG_SL!$A$1:$D$65536,2,0)</f>
        <v>Chả cốm 300g</v>
      </c>
      <c r="M2896" s="247"/>
      <c r="N2896" s="215" t="str">
        <f t="shared" si="313"/>
        <v>K-C6</v>
      </c>
      <c r="O2896" s="222"/>
      <c r="P2896" s="222"/>
      <c r="Q2896" s="215" t="str">
        <f>VLOOKUP(K2896,TONG_SL!$A:$D,3,0)</f>
        <v>Túi</v>
      </c>
      <c r="R2896" s="224">
        <v>6</v>
      </c>
      <c r="S2896" s="290"/>
      <c r="T2896" s="290">
        <f>VLOOKUP(VLOOKUP(G2896,Ma_KH!$A:$R,18,0)&amp;K2896,Gia_MB!$A:$F,6,0)</f>
        <v>74250</v>
      </c>
      <c r="U2896" s="291">
        <f t="shared" si="309"/>
        <v>445500</v>
      </c>
      <c r="V2896" s="290"/>
      <c r="W2896" s="292">
        <f t="shared" si="310"/>
        <v>0</v>
      </c>
      <c r="X2896" s="293" t="str">
        <f t="shared" si="311"/>
        <v>8</v>
      </c>
      <c r="Y2896" s="290"/>
      <c r="Z2896" s="291">
        <f t="shared" si="312"/>
        <v>35640</v>
      </c>
      <c r="AA2896" s="294">
        <f>VLOOKUP(G2896,Ma_KH!$A:$R,14,0)</f>
        <v>60</v>
      </c>
    </row>
    <row r="2897" spans="1:27" x14ac:dyDescent="0.25">
      <c r="A2897" s="211">
        <v>46055</v>
      </c>
      <c r="B2897" s="217" t="s">
        <v>15832</v>
      </c>
      <c r="C2897" s="218" t="s">
        <v>15180</v>
      </c>
      <c r="D2897" s="216">
        <v>46057</v>
      </c>
      <c r="E2897" s="213"/>
      <c r="F2897" s="214"/>
      <c r="G2897" s="255" t="s">
        <v>14975</v>
      </c>
      <c r="H2897" s="213"/>
      <c r="I2897" s="217" t="s">
        <v>15832</v>
      </c>
      <c r="J2897" s="212" t="s">
        <v>1786</v>
      </c>
      <c r="K2897" s="212" t="s">
        <v>30</v>
      </c>
      <c r="L2897" s="215" t="str">
        <f>VLOOKUP($K2897,[1]TONG_SL!$A$1:$D$65536,2,0)</f>
        <v>Gà muối 500g</v>
      </c>
      <c r="M2897" s="247"/>
      <c r="N2897" s="215" t="str">
        <f t="shared" si="313"/>
        <v>K-C6</v>
      </c>
      <c r="O2897" s="222"/>
      <c r="P2897" s="222"/>
      <c r="Q2897" s="215" t="str">
        <f>VLOOKUP(K2897,TONG_SL!$A:$D,3,0)</f>
        <v>Túi</v>
      </c>
      <c r="R2897" s="224">
        <v>10</v>
      </c>
      <c r="S2897" s="290"/>
      <c r="T2897" s="290">
        <f>VLOOKUP(VLOOKUP(G2897,Ma_KH!$A:$R,18,0)&amp;K2897,Gia_MB!$A:$F,6,0)</f>
        <v>116611</v>
      </c>
      <c r="U2897" s="291">
        <f t="shared" si="309"/>
        <v>1166110</v>
      </c>
      <c r="V2897" s="290"/>
      <c r="W2897" s="292">
        <f t="shared" si="310"/>
        <v>0</v>
      </c>
      <c r="X2897" s="293" t="str">
        <f t="shared" si="311"/>
        <v>8</v>
      </c>
      <c r="Y2897" s="290"/>
      <c r="Z2897" s="291">
        <f t="shared" si="312"/>
        <v>93288.8</v>
      </c>
      <c r="AA2897" s="294">
        <f>VLOOKUP(G2897,Ma_KH!$A:$R,14,0)</f>
        <v>60</v>
      </c>
    </row>
    <row r="2898" spans="1:27" x14ac:dyDescent="0.25">
      <c r="A2898" s="211">
        <v>46055</v>
      </c>
      <c r="B2898" s="217" t="s">
        <v>15832</v>
      </c>
      <c r="C2898" s="218" t="s">
        <v>15180</v>
      </c>
      <c r="D2898" s="216">
        <v>46057</v>
      </c>
      <c r="E2898" s="213"/>
      <c r="F2898" s="214"/>
      <c r="G2898" s="255" t="s">
        <v>14975</v>
      </c>
      <c r="H2898" s="213"/>
      <c r="I2898" s="217" t="s">
        <v>15832</v>
      </c>
      <c r="J2898" s="212" t="s">
        <v>1786</v>
      </c>
      <c r="K2898" s="212" t="s">
        <v>27</v>
      </c>
      <c r="L2898" s="215" t="str">
        <f>VLOOKUP($K2898,[1]TONG_SL!$A$1:$D$65536,2,0)</f>
        <v>Chân giò heo muối 300g</v>
      </c>
      <c r="M2898" s="247"/>
      <c r="N2898" s="215" t="str">
        <f t="shared" si="313"/>
        <v>K-C6</v>
      </c>
      <c r="O2898" s="222"/>
      <c r="P2898" s="222"/>
      <c r="Q2898" s="215" t="str">
        <f>VLOOKUP(K2898,TONG_SL!$A:$D,3,0)</f>
        <v>Túi</v>
      </c>
      <c r="R2898" s="224">
        <v>20</v>
      </c>
      <c r="S2898" s="290"/>
      <c r="T2898" s="290">
        <f>VLOOKUP(VLOOKUP(G2898,Ma_KH!$A:$R,18,0)&amp;K2898,Gia_MB!$A:$F,6,0)</f>
        <v>73431</v>
      </c>
      <c r="U2898" s="291">
        <f t="shared" si="309"/>
        <v>1468620</v>
      </c>
      <c r="V2898" s="290"/>
      <c r="W2898" s="292">
        <f t="shared" si="310"/>
        <v>0</v>
      </c>
      <c r="X2898" s="293" t="str">
        <f t="shared" si="311"/>
        <v>8</v>
      </c>
      <c r="Y2898" s="290"/>
      <c r="Z2898" s="291">
        <f t="shared" si="312"/>
        <v>117489.60000000001</v>
      </c>
      <c r="AA2898" s="294">
        <f>VLOOKUP(G2898,Ma_KH!$A:$R,14,0)</f>
        <v>60</v>
      </c>
    </row>
    <row r="2899" spans="1:27" x14ac:dyDescent="0.25">
      <c r="A2899" s="277">
        <v>46055</v>
      </c>
      <c r="B2899" s="278">
        <v>4184116602</v>
      </c>
      <c r="C2899" s="328" t="s">
        <v>15180</v>
      </c>
      <c r="D2899" s="280">
        <v>46057</v>
      </c>
      <c r="E2899" s="213"/>
      <c r="F2899" s="214"/>
      <c r="G2899" s="255" t="s">
        <v>14970</v>
      </c>
      <c r="H2899" s="213"/>
      <c r="I2899" s="212">
        <v>4184116602</v>
      </c>
      <c r="J2899" s="212" t="s">
        <v>1786</v>
      </c>
      <c r="K2899" s="212" t="s">
        <v>27</v>
      </c>
      <c r="L2899" s="215" t="str">
        <f>VLOOKUP($K2899,[1]TONG_SL!$A$1:$D$65536,2,0)</f>
        <v>Chân giò heo muối 300g</v>
      </c>
      <c r="M2899" s="247"/>
      <c r="N2899" s="215" t="str">
        <f t="shared" si="313"/>
        <v>K-C6</v>
      </c>
      <c r="O2899" s="222"/>
      <c r="P2899" s="222"/>
      <c r="Q2899" s="215" t="str">
        <f>VLOOKUP(K2899,TONG_SL!$A:$D,3,0)</f>
        <v>Túi</v>
      </c>
      <c r="R2899" s="224">
        <v>10</v>
      </c>
      <c r="S2899" s="290"/>
      <c r="T2899" s="290">
        <f>VLOOKUP(VLOOKUP(G2899,Ma_KH!$A:$R,18,0)&amp;K2899,Gia_MB!$A:$F,6,0)</f>
        <v>73431</v>
      </c>
      <c r="U2899" s="291">
        <f t="shared" si="309"/>
        <v>734310</v>
      </c>
      <c r="V2899" s="290"/>
      <c r="W2899" s="292">
        <f t="shared" si="310"/>
        <v>0</v>
      </c>
      <c r="X2899" s="293" t="str">
        <f t="shared" si="311"/>
        <v>8</v>
      </c>
      <c r="Y2899" s="290"/>
      <c r="Z2899" s="291">
        <f t="shared" si="312"/>
        <v>58744.800000000003</v>
      </c>
      <c r="AA2899" s="294">
        <f>VLOOKUP(G2899,Ma_KH!$A:$R,14,0)</f>
        <v>60</v>
      </c>
    </row>
    <row r="2900" spans="1:27" x14ac:dyDescent="0.25">
      <c r="A2900" s="277">
        <v>46055</v>
      </c>
      <c r="B2900" s="278">
        <v>4184116602</v>
      </c>
      <c r="C2900" s="328" t="s">
        <v>15180</v>
      </c>
      <c r="D2900" s="280">
        <v>46057</v>
      </c>
      <c r="E2900" s="213"/>
      <c r="F2900" s="214"/>
      <c r="G2900" s="255" t="s">
        <v>14970</v>
      </c>
      <c r="H2900" s="213"/>
      <c r="I2900" s="212">
        <v>4184116602</v>
      </c>
      <c r="J2900" s="212" t="s">
        <v>1786</v>
      </c>
      <c r="K2900" s="212" t="s">
        <v>30</v>
      </c>
      <c r="L2900" s="215" t="str">
        <f>VLOOKUP($K2900,[1]TONG_SL!$A$1:$D$65536,2,0)</f>
        <v>Gà muối 500g</v>
      </c>
      <c r="M2900" s="247"/>
      <c r="N2900" s="215" t="str">
        <f t="shared" si="313"/>
        <v>K-C6</v>
      </c>
      <c r="O2900" s="222"/>
      <c r="P2900" s="222"/>
      <c r="Q2900" s="215" t="str">
        <f>VLOOKUP(K2900,TONG_SL!$A:$D,3,0)</f>
        <v>Túi</v>
      </c>
      <c r="R2900" s="224">
        <v>10</v>
      </c>
      <c r="S2900" s="290"/>
      <c r="T2900" s="290">
        <f>VLOOKUP(VLOOKUP(G2900,Ma_KH!$A:$R,18,0)&amp;K2900,Gia_MB!$A:$F,6,0)</f>
        <v>116611</v>
      </c>
      <c r="U2900" s="291">
        <f t="shared" si="309"/>
        <v>1166110</v>
      </c>
      <c r="V2900" s="290"/>
      <c r="W2900" s="292">
        <f t="shared" si="310"/>
        <v>0</v>
      </c>
      <c r="X2900" s="293" t="str">
        <f t="shared" si="311"/>
        <v>8</v>
      </c>
      <c r="Y2900" s="290"/>
      <c r="Z2900" s="291">
        <f t="shared" si="312"/>
        <v>93288.8</v>
      </c>
      <c r="AA2900" s="294">
        <f>VLOOKUP(G2900,Ma_KH!$A:$R,14,0)</f>
        <v>60</v>
      </c>
    </row>
    <row r="2901" spans="1:27" x14ac:dyDescent="0.25">
      <c r="A2901" s="277">
        <v>46055</v>
      </c>
      <c r="B2901" s="278">
        <v>4184116602</v>
      </c>
      <c r="C2901" s="328" t="s">
        <v>15180</v>
      </c>
      <c r="D2901" s="280">
        <v>46057</v>
      </c>
      <c r="E2901" s="213"/>
      <c r="F2901" s="214"/>
      <c r="G2901" s="255" t="s">
        <v>14970</v>
      </c>
      <c r="H2901" s="213"/>
      <c r="I2901" s="212">
        <v>4184116602</v>
      </c>
      <c r="J2901" s="212" t="s">
        <v>1786</v>
      </c>
      <c r="K2901" s="212" t="s">
        <v>48</v>
      </c>
      <c r="L2901" s="215" t="str">
        <f>VLOOKUP($K2901,[1]TONG_SL!$A$1:$D$65536,2,0)</f>
        <v>Mọc Nấm Hương 250g</v>
      </c>
      <c r="M2901" s="247"/>
      <c r="N2901" s="215" t="str">
        <f t="shared" si="313"/>
        <v>K-C6</v>
      </c>
      <c r="O2901" s="222"/>
      <c r="P2901" s="222"/>
      <c r="Q2901" s="215" t="str">
        <f>VLOOKUP(K2901,TONG_SL!$A:$D,3,0)</f>
        <v>Túi</v>
      </c>
      <c r="R2901" s="224">
        <v>6</v>
      </c>
      <c r="S2901" s="290"/>
      <c r="T2901" s="290">
        <f>VLOOKUP(VLOOKUP(G2901,Ma_KH!$A:$R,18,0)&amp;K2901,Gia_MB!$A:$F,6,0)</f>
        <v>46000</v>
      </c>
      <c r="U2901" s="291">
        <f t="shared" si="309"/>
        <v>276000</v>
      </c>
      <c r="V2901" s="290"/>
      <c r="W2901" s="292">
        <f t="shared" si="310"/>
        <v>0</v>
      </c>
      <c r="X2901" s="293" t="str">
        <f t="shared" si="311"/>
        <v>8</v>
      </c>
      <c r="Y2901" s="290"/>
      <c r="Z2901" s="291">
        <f t="shared" si="312"/>
        <v>22080</v>
      </c>
      <c r="AA2901" s="294">
        <f>VLOOKUP(G2901,Ma_KH!$A:$R,14,0)</f>
        <v>60</v>
      </c>
    </row>
    <row r="2902" spans="1:27" x14ac:dyDescent="0.25">
      <c r="A2902" s="211">
        <v>46055</v>
      </c>
      <c r="B2902" s="217" t="s">
        <v>15833</v>
      </c>
      <c r="C2902" s="218" t="s">
        <v>15180</v>
      </c>
      <c r="D2902" s="216">
        <v>46057</v>
      </c>
      <c r="E2902" s="213"/>
      <c r="F2902" s="214"/>
      <c r="G2902" s="255" t="s">
        <v>14977</v>
      </c>
      <c r="H2902" s="213"/>
      <c r="I2902" s="217" t="s">
        <v>15833</v>
      </c>
      <c r="J2902" s="212" t="s">
        <v>1786</v>
      </c>
      <c r="K2902" s="212" t="s">
        <v>30</v>
      </c>
      <c r="L2902" s="215" t="str">
        <f>VLOOKUP($K2902,[1]TONG_SL!$A$1:$D$65536,2,0)</f>
        <v>Gà muối 500g</v>
      </c>
      <c r="M2902" s="247"/>
      <c r="N2902" s="215" t="str">
        <f t="shared" si="313"/>
        <v>K-C6</v>
      </c>
      <c r="O2902" s="222"/>
      <c r="P2902" s="222"/>
      <c r="Q2902" s="215" t="str">
        <f>VLOOKUP(K2902,TONG_SL!$A:$D,3,0)</f>
        <v>Túi</v>
      </c>
      <c r="R2902" s="224">
        <v>10</v>
      </c>
      <c r="S2902" s="290"/>
      <c r="T2902" s="290">
        <f>VLOOKUP(VLOOKUP(G2902,Ma_KH!$A:$R,18,0)&amp;K2902,Gia_MB!$A:$F,6,0)</f>
        <v>116611</v>
      </c>
      <c r="U2902" s="291">
        <f t="shared" si="309"/>
        <v>1166110</v>
      </c>
      <c r="V2902" s="290"/>
      <c r="W2902" s="292">
        <f t="shared" si="310"/>
        <v>0</v>
      </c>
      <c r="X2902" s="293" t="str">
        <f t="shared" si="311"/>
        <v>8</v>
      </c>
      <c r="Y2902" s="290"/>
      <c r="Z2902" s="291">
        <f t="shared" si="312"/>
        <v>93288.8</v>
      </c>
      <c r="AA2902" s="294">
        <f>VLOOKUP(G2902,Ma_KH!$A:$R,14,0)</f>
        <v>60</v>
      </c>
    </row>
    <row r="2903" spans="1:27" x14ac:dyDescent="0.25">
      <c r="A2903" s="211">
        <v>46055</v>
      </c>
      <c r="B2903" s="217" t="s">
        <v>15833</v>
      </c>
      <c r="C2903" s="218" t="s">
        <v>15180</v>
      </c>
      <c r="D2903" s="216">
        <v>46057</v>
      </c>
      <c r="E2903" s="213"/>
      <c r="F2903" s="214"/>
      <c r="G2903" s="255" t="s">
        <v>14977</v>
      </c>
      <c r="H2903" s="213"/>
      <c r="I2903" s="217" t="s">
        <v>15833</v>
      </c>
      <c r="J2903" s="212" t="s">
        <v>1786</v>
      </c>
      <c r="K2903" s="212" t="s">
        <v>27</v>
      </c>
      <c r="L2903" s="215" t="str">
        <f>VLOOKUP($K2903,[1]TONG_SL!$A$1:$D$65536,2,0)</f>
        <v>Chân giò heo muối 300g</v>
      </c>
      <c r="M2903" s="247"/>
      <c r="N2903" s="215" t="str">
        <f t="shared" si="313"/>
        <v>K-C6</v>
      </c>
      <c r="O2903" s="222"/>
      <c r="P2903" s="222"/>
      <c r="Q2903" s="215" t="str">
        <f>VLOOKUP(K2903,TONG_SL!$A:$D,3,0)</f>
        <v>Túi</v>
      </c>
      <c r="R2903" s="224">
        <v>10</v>
      </c>
      <c r="S2903" s="290"/>
      <c r="T2903" s="290">
        <f>VLOOKUP(VLOOKUP(G2903,Ma_KH!$A:$R,18,0)&amp;K2903,Gia_MB!$A:$F,6,0)</f>
        <v>73431</v>
      </c>
      <c r="U2903" s="291">
        <f t="shared" si="309"/>
        <v>734310</v>
      </c>
      <c r="V2903" s="290"/>
      <c r="W2903" s="292">
        <f t="shared" si="310"/>
        <v>0</v>
      </c>
      <c r="X2903" s="293" t="str">
        <f t="shared" si="311"/>
        <v>8</v>
      </c>
      <c r="Y2903" s="290"/>
      <c r="Z2903" s="291">
        <f t="shared" si="312"/>
        <v>58744.800000000003</v>
      </c>
      <c r="AA2903" s="294">
        <f>VLOOKUP(G2903,Ma_KH!$A:$R,14,0)</f>
        <v>60</v>
      </c>
    </row>
    <row r="2904" spans="1:27" x14ac:dyDescent="0.25">
      <c r="A2904" s="211">
        <v>46055</v>
      </c>
      <c r="B2904" s="217" t="s">
        <v>15833</v>
      </c>
      <c r="C2904" s="218" t="s">
        <v>15180</v>
      </c>
      <c r="D2904" s="216">
        <v>46057</v>
      </c>
      <c r="E2904" s="213"/>
      <c r="F2904" s="214"/>
      <c r="G2904" s="255" t="s">
        <v>14977</v>
      </c>
      <c r="H2904" s="213"/>
      <c r="I2904" s="217" t="s">
        <v>15833</v>
      </c>
      <c r="J2904" s="212" t="s">
        <v>1786</v>
      </c>
      <c r="K2904" s="212" t="s">
        <v>48</v>
      </c>
      <c r="L2904" s="215" t="str">
        <f>VLOOKUP($K2904,[1]TONG_SL!$A$1:$D$65536,2,0)</f>
        <v>Mọc Nấm Hương 250g</v>
      </c>
      <c r="M2904" s="247"/>
      <c r="N2904" s="215" t="str">
        <f t="shared" si="313"/>
        <v>K-C6</v>
      </c>
      <c r="O2904" s="222"/>
      <c r="P2904" s="222"/>
      <c r="Q2904" s="215" t="str">
        <f>VLOOKUP(K2904,TONG_SL!$A:$D,3,0)</f>
        <v>Túi</v>
      </c>
      <c r="R2904" s="224">
        <v>6</v>
      </c>
      <c r="S2904" s="290"/>
      <c r="T2904" s="290">
        <f>VLOOKUP(VLOOKUP(G2904,Ma_KH!$A:$R,18,0)&amp;K2904,Gia_MB!$A:$F,6,0)</f>
        <v>46000</v>
      </c>
      <c r="U2904" s="291">
        <f t="shared" si="309"/>
        <v>276000</v>
      </c>
      <c r="V2904" s="290"/>
      <c r="W2904" s="292">
        <f t="shared" si="310"/>
        <v>0</v>
      </c>
      <c r="X2904" s="293" t="str">
        <f t="shared" si="311"/>
        <v>8</v>
      </c>
      <c r="Y2904" s="290"/>
      <c r="Z2904" s="291">
        <f t="shared" si="312"/>
        <v>22080</v>
      </c>
      <c r="AA2904" s="294">
        <f>VLOOKUP(G2904,Ma_KH!$A:$R,14,0)</f>
        <v>60</v>
      </c>
    </row>
    <row r="2905" spans="1:27" x14ac:dyDescent="0.25">
      <c r="A2905" s="211">
        <v>46055</v>
      </c>
      <c r="B2905" s="217" t="s">
        <v>15833</v>
      </c>
      <c r="C2905" s="218" t="s">
        <v>15180</v>
      </c>
      <c r="D2905" s="216">
        <v>46057</v>
      </c>
      <c r="E2905" s="213"/>
      <c r="F2905" s="214"/>
      <c r="G2905" s="255" t="s">
        <v>14977</v>
      </c>
      <c r="H2905" s="213"/>
      <c r="I2905" s="217" t="s">
        <v>15833</v>
      </c>
      <c r="J2905" s="212" t="s">
        <v>1786</v>
      </c>
      <c r="K2905" s="212" t="s">
        <v>37</v>
      </c>
      <c r="L2905" s="215" t="str">
        <f>VLOOKUP($K2905,[1]TONG_SL!$A$1:$D$65536,2,0)</f>
        <v>Chả cốm 300g</v>
      </c>
      <c r="M2905" s="247"/>
      <c r="N2905" s="215" t="str">
        <f t="shared" si="313"/>
        <v>K-C6</v>
      </c>
      <c r="O2905" s="222"/>
      <c r="P2905" s="222"/>
      <c r="Q2905" s="215" t="str">
        <f>VLOOKUP(K2905,TONG_SL!$A:$D,3,0)</f>
        <v>Túi</v>
      </c>
      <c r="R2905" s="224">
        <v>6</v>
      </c>
      <c r="S2905" s="290"/>
      <c r="T2905" s="290">
        <f>VLOOKUP(VLOOKUP(G2905,Ma_KH!$A:$R,18,0)&amp;K2905,Gia_MB!$A:$F,6,0)</f>
        <v>74250</v>
      </c>
      <c r="U2905" s="291">
        <f t="shared" si="309"/>
        <v>445500</v>
      </c>
      <c r="V2905" s="290"/>
      <c r="W2905" s="292">
        <f t="shared" si="310"/>
        <v>0</v>
      </c>
      <c r="X2905" s="293" t="str">
        <f t="shared" si="311"/>
        <v>8</v>
      </c>
      <c r="Y2905" s="290"/>
      <c r="Z2905" s="291">
        <f t="shared" si="312"/>
        <v>35640</v>
      </c>
      <c r="AA2905" s="294">
        <f>VLOOKUP(G2905,Ma_KH!$A:$R,14,0)</f>
        <v>60</v>
      </c>
    </row>
    <row r="2906" spans="1:27" x14ac:dyDescent="0.25">
      <c r="A2906" s="211">
        <v>46055</v>
      </c>
      <c r="B2906" s="217" t="s">
        <v>15833</v>
      </c>
      <c r="C2906" s="218" t="s">
        <v>15180</v>
      </c>
      <c r="D2906" s="216">
        <v>46057</v>
      </c>
      <c r="E2906" s="213"/>
      <c r="F2906" s="214"/>
      <c r="G2906" s="255" t="s">
        <v>14977</v>
      </c>
      <c r="H2906" s="213"/>
      <c r="I2906" s="217" t="s">
        <v>15833</v>
      </c>
      <c r="J2906" s="212" t="s">
        <v>1786</v>
      </c>
      <c r="K2906" s="212" t="s">
        <v>39</v>
      </c>
      <c r="L2906" s="215" t="str">
        <f>VLOOKUP($K2906,[1]TONG_SL!$A$1:$D$65536,2,0)</f>
        <v>Chả nướng 300g</v>
      </c>
      <c r="M2906" s="247"/>
      <c r="N2906" s="215" t="str">
        <f t="shared" si="313"/>
        <v>K-C6</v>
      </c>
      <c r="O2906" s="222"/>
      <c r="P2906" s="222"/>
      <c r="Q2906" s="215" t="str">
        <f>VLOOKUP(K2906,TONG_SL!$A:$D,3,0)</f>
        <v>Túi</v>
      </c>
      <c r="R2906" s="224">
        <v>6</v>
      </c>
      <c r="S2906" s="290"/>
      <c r="T2906" s="290">
        <f>VLOOKUP(VLOOKUP(G2906,Ma_KH!$A:$R,18,0)&amp;K2906,Gia_MB!$A:$F,6,0)</f>
        <v>70950</v>
      </c>
      <c r="U2906" s="291">
        <f t="shared" si="309"/>
        <v>425700</v>
      </c>
      <c r="V2906" s="290"/>
      <c r="W2906" s="292">
        <f t="shared" si="310"/>
        <v>0</v>
      </c>
      <c r="X2906" s="293" t="str">
        <f t="shared" si="311"/>
        <v>8</v>
      </c>
      <c r="Y2906" s="290"/>
      <c r="Z2906" s="291">
        <f t="shared" si="312"/>
        <v>34056</v>
      </c>
      <c r="AA2906" s="294">
        <f>VLOOKUP(G2906,Ma_KH!$A:$R,14,0)</f>
        <v>60</v>
      </c>
    </row>
    <row r="2907" spans="1:27" x14ac:dyDescent="0.25">
      <c r="A2907" s="277">
        <v>46055</v>
      </c>
      <c r="B2907" s="281" t="s">
        <v>15834</v>
      </c>
      <c r="C2907" s="328" t="s">
        <v>15180</v>
      </c>
      <c r="D2907" s="280">
        <v>46057</v>
      </c>
      <c r="E2907" s="213"/>
      <c r="F2907" s="214"/>
      <c r="G2907" s="255" t="s">
        <v>14987</v>
      </c>
      <c r="H2907" s="213"/>
      <c r="I2907" s="217" t="s">
        <v>15834</v>
      </c>
      <c r="J2907" s="212" t="s">
        <v>1786</v>
      </c>
      <c r="K2907" s="212" t="s">
        <v>30</v>
      </c>
      <c r="L2907" s="215" t="str">
        <f>VLOOKUP($K2907,[1]TONG_SL!$A$1:$D$65536,2,0)</f>
        <v>Gà muối 500g</v>
      </c>
      <c r="M2907" s="247"/>
      <c r="N2907" s="215" t="str">
        <f t="shared" si="313"/>
        <v>K-C6</v>
      </c>
      <c r="O2907" s="222"/>
      <c r="P2907" s="222"/>
      <c r="Q2907" s="215" t="str">
        <f>VLOOKUP(K2907,TONG_SL!$A:$D,3,0)</f>
        <v>Túi</v>
      </c>
      <c r="R2907" s="224">
        <v>5</v>
      </c>
      <c r="S2907" s="290"/>
      <c r="T2907" s="290">
        <f>VLOOKUP(VLOOKUP(G2907,Ma_KH!$A:$R,18,0)&amp;K2907,Gia_MB!$A:$F,6,0)</f>
        <v>116611</v>
      </c>
      <c r="U2907" s="291">
        <f t="shared" si="309"/>
        <v>583055</v>
      </c>
      <c r="V2907" s="290"/>
      <c r="W2907" s="292">
        <f t="shared" si="310"/>
        <v>0</v>
      </c>
      <c r="X2907" s="293" t="str">
        <f t="shared" si="311"/>
        <v>8</v>
      </c>
      <c r="Y2907" s="290"/>
      <c r="Z2907" s="291">
        <f t="shared" si="312"/>
        <v>46644.4</v>
      </c>
      <c r="AA2907" s="294">
        <f>VLOOKUP(G2907,Ma_KH!$A:$R,14,0)</f>
        <v>60</v>
      </c>
    </row>
    <row r="2908" spans="1:27" x14ac:dyDescent="0.25">
      <c r="A2908" s="277">
        <v>46055</v>
      </c>
      <c r="B2908" s="281" t="s">
        <v>15834</v>
      </c>
      <c r="C2908" s="328" t="s">
        <v>15180</v>
      </c>
      <c r="D2908" s="280">
        <v>46057</v>
      </c>
      <c r="E2908" s="213"/>
      <c r="F2908" s="214"/>
      <c r="G2908" s="255" t="s">
        <v>14987</v>
      </c>
      <c r="H2908" s="213"/>
      <c r="I2908" s="217" t="s">
        <v>15834</v>
      </c>
      <c r="J2908" s="212" t="s">
        <v>1786</v>
      </c>
      <c r="K2908" s="212" t="s">
        <v>48</v>
      </c>
      <c r="L2908" s="215" t="str">
        <f>VLOOKUP($K2908,[1]TONG_SL!$A$1:$D$65536,2,0)</f>
        <v>Mọc Nấm Hương 250g</v>
      </c>
      <c r="M2908" s="247"/>
      <c r="N2908" s="215" t="str">
        <f t="shared" si="313"/>
        <v>K-C6</v>
      </c>
      <c r="O2908" s="222"/>
      <c r="P2908" s="222"/>
      <c r="Q2908" s="215" t="str">
        <f>VLOOKUP(K2908,TONG_SL!$A:$D,3,0)</f>
        <v>Túi</v>
      </c>
      <c r="R2908" s="224">
        <v>5</v>
      </c>
      <c r="S2908" s="290"/>
      <c r="T2908" s="290">
        <f>VLOOKUP(VLOOKUP(G2908,Ma_KH!$A:$R,18,0)&amp;K2908,Gia_MB!$A:$F,6,0)</f>
        <v>46000</v>
      </c>
      <c r="U2908" s="291">
        <f t="shared" si="309"/>
        <v>230000</v>
      </c>
      <c r="V2908" s="290"/>
      <c r="W2908" s="292">
        <f t="shared" si="310"/>
        <v>0</v>
      </c>
      <c r="X2908" s="293" t="str">
        <f t="shared" si="311"/>
        <v>8</v>
      </c>
      <c r="Y2908" s="290"/>
      <c r="Z2908" s="291">
        <f t="shared" si="312"/>
        <v>18400</v>
      </c>
      <c r="AA2908" s="294">
        <f>VLOOKUP(G2908,Ma_KH!$A:$R,14,0)</f>
        <v>60</v>
      </c>
    </row>
    <row r="2909" spans="1:27" x14ac:dyDescent="0.25">
      <c r="A2909" s="277">
        <v>46055</v>
      </c>
      <c r="B2909" s="281" t="s">
        <v>15834</v>
      </c>
      <c r="C2909" s="328" t="s">
        <v>15180</v>
      </c>
      <c r="D2909" s="280">
        <v>46057</v>
      </c>
      <c r="E2909" s="213"/>
      <c r="F2909" s="214"/>
      <c r="G2909" s="255" t="s">
        <v>14987</v>
      </c>
      <c r="H2909" s="213"/>
      <c r="I2909" s="217" t="s">
        <v>15834</v>
      </c>
      <c r="J2909" s="212" t="s">
        <v>1786</v>
      </c>
      <c r="K2909" s="212" t="s">
        <v>37</v>
      </c>
      <c r="L2909" s="215" t="str">
        <f>VLOOKUP($K2909,[1]TONG_SL!$A$1:$D$65536,2,0)</f>
        <v>Chả cốm 300g</v>
      </c>
      <c r="M2909" s="247"/>
      <c r="N2909" s="215" t="str">
        <f t="shared" si="313"/>
        <v>K-C6</v>
      </c>
      <c r="O2909" s="222"/>
      <c r="P2909" s="222"/>
      <c r="Q2909" s="215" t="str">
        <f>VLOOKUP(K2909,TONG_SL!$A:$D,3,0)</f>
        <v>Túi</v>
      </c>
      <c r="R2909" s="224">
        <v>5</v>
      </c>
      <c r="S2909" s="290"/>
      <c r="T2909" s="290">
        <f>VLOOKUP(VLOOKUP(G2909,Ma_KH!$A:$R,18,0)&amp;K2909,Gia_MB!$A:$F,6,0)</f>
        <v>74250</v>
      </c>
      <c r="U2909" s="291">
        <f t="shared" si="309"/>
        <v>371250</v>
      </c>
      <c r="V2909" s="290"/>
      <c r="W2909" s="292">
        <f t="shared" si="310"/>
        <v>0</v>
      </c>
      <c r="X2909" s="293" t="str">
        <f t="shared" si="311"/>
        <v>8</v>
      </c>
      <c r="Y2909" s="290"/>
      <c r="Z2909" s="291">
        <f t="shared" si="312"/>
        <v>29700</v>
      </c>
      <c r="AA2909" s="294">
        <f>VLOOKUP(G2909,Ma_KH!$A:$R,14,0)</f>
        <v>60</v>
      </c>
    </row>
    <row r="2910" spans="1:27" x14ac:dyDescent="0.25">
      <c r="A2910" s="277">
        <v>46055</v>
      </c>
      <c r="B2910" s="281" t="s">
        <v>15835</v>
      </c>
      <c r="C2910" s="328" t="s">
        <v>15180</v>
      </c>
      <c r="D2910" s="280">
        <v>46057</v>
      </c>
      <c r="E2910" s="213"/>
      <c r="F2910" s="214"/>
      <c r="G2910" s="255" t="s">
        <v>14995</v>
      </c>
      <c r="H2910" s="213"/>
      <c r="I2910" s="217" t="s">
        <v>15835</v>
      </c>
      <c r="J2910" s="212" t="s">
        <v>1786</v>
      </c>
      <c r="K2910" s="212" t="s">
        <v>30</v>
      </c>
      <c r="L2910" s="215" t="str">
        <f>VLOOKUP($K2910,[1]TONG_SL!$A$1:$D$65536,2,0)</f>
        <v>Gà muối 500g</v>
      </c>
      <c r="M2910" s="247"/>
      <c r="N2910" s="215" t="str">
        <f t="shared" si="313"/>
        <v>K-C6</v>
      </c>
      <c r="O2910" s="222"/>
      <c r="P2910" s="222"/>
      <c r="Q2910" s="215" t="str">
        <f>VLOOKUP(K2910,TONG_SL!$A:$D,3,0)</f>
        <v>Túi</v>
      </c>
      <c r="R2910" s="224">
        <v>10</v>
      </c>
      <c r="S2910" s="290"/>
      <c r="T2910" s="290">
        <f>VLOOKUP(VLOOKUP(G2910,Ma_KH!$A:$R,18,0)&amp;K2910,Gia_MB!$A:$F,6,0)</f>
        <v>116611</v>
      </c>
      <c r="U2910" s="291">
        <f t="shared" si="309"/>
        <v>1166110</v>
      </c>
      <c r="V2910" s="290"/>
      <c r="W2910" s="292">
        <f t="shared" si="310"/>
        <v>0</v>
      </c>
      <c r="X2910" s="293" t="str">
        <f t="shared" si="311"/>
        <v>8</v>
      </c>
      <c r="Y2910" s="290"/>
      <c r="Z2910" s="291">
        <f t="shared" si="312"/>
        <v>93288.8</v>
      </c>
      <c r="AA2910" s="294">
        <f>VLOOKUP(G2910,Ma_KH!$A:$R,14,0)</f>
        <v>60</v>
      </c>
    </row>
    <row r="2911" spans="1:27" x14ac:dyDescent="0.25">
      <c r="A2911" s="277">
        <v>46055</v>
      </c>
      <c r="B2911" s="281" t="s">
        <v>15836</v>
      </c>
      <c r="C2911" s="328" t="s">
        <v>15180</v>
      </c>
      <c r="D2911" s="280">
        <v>46057</v>
      </c>
      <c r="E2911" s="213"/>
      <c r="F2911" s="214"/>
      <c r="G2911" s="255" t="s">
        <v>14955</v>
      </c>
      <c r="H2911" s="213"/>
      <c r="I2911" s="217" t="s">
        <v>15836</v>
      </c>
      <c r="J2911" s="212" t="s">
        <v>1786</v>
      </c>
      <c r="K2911" s="212" t="s">
        <v>30</v>
      </c>
      <c r="L2911" s="215" t="str">
        <f>VLOOKUP($K2911,[1]TONG_SL!$A$1:$D$65536,2,0)</f>
        <v>Gà muối 500g</v>
      </c>
      <c r="M2911" s="247"/>
      <c r="N2911" s="215" t="str">
        <f t="shared" si="313"/>
        <v>K-C6</v>
      </c>
      <c r="O2911" s="222"/>
      <c r="P2911" s="222"/>
      <c r="Q2911" s="215" t="str">
        <f>VLOOKUP(K2911,TONG_SL!$A:$D,3,0)</f>
        <v>Túi</v>
      </c>
      <c r="R2911" s="224">
        <v>20</v>
      </c>
      <c r="S2911" s="290"/>
      <c r="T2911" s="290">
        <f>VLOOKUP(VLOOKUP(G2911,Ma_KH!$A:$R,18,0)&amp;K2911,Gia_MB!$A:$F,6,0)</f>
        <v>116611</v>
      </c>
      <c r="U2911" s="291">
        <f t="shared" si="309"/>
        <v>2332220</v>
      </c>
      <c r="V2911" s="290"/>
      <c r="W2911" s="292">
        <f t="shared" si="310"/>
        <v>0</v>
      </c>
      <c r="X2911" s="293" t="str">
        <f t="shared" si="311"/>
        <v>8</v>
      </c>
      <c r="Y2911" s="290"/>
      <c r="Z2911" s="291">
        <f t="shared" si="312"/>
        <v>186577.6</v>
      </c>
      <c r="AA2911" s="294">
        <f>VLOOKUP(G2911,Ma_KH!$A:$R,14,0)</f>
        <v>60</v>
      </c>
    </row>
    <row r="2912" spans="1:27" x14ac:dyDescent="0.25">
      <c r="A2912" s="277">
        <v>46055</v>
      </c>
      <c r="B2912" s="281" t="s">
        <v>15836</v>
      </c>
      <c r="C2912" s="328" t="s">
        <v>15180</v>
      </c>
      <c r="D2912" s="280">
        <v>46057</v>
      </c>
      <c r="E2912" s="213"/>
      <c r="F2912" s="214"/>
      <c r="G2912" s="255" t="s">
        <v>14955</v>
      </c>
      <c r="H2912" s="213"/>
      <c r="I2912" s="217" t="s">
        <v>15836</v>
      </c>
      <c r="J2912" s="212" t="s">
        <v>1786</v>
      </c>
      <c r="K2912" s="212" t="s">
        <v>27</v>
      </c>
      <c r="L2912" s="215" t="str">
        <f>VLOOKUP($K2912,[1]TONG_SL!$A$1:$D$65536,2,0)</f>
        <v>Chân giò heo muối 300g</v>
      </c>
      <c r="M2912" s="247"/>
      <c r="N2912" s="215" t="str">
        <f t="shared" si="313"/>
        <v>K-C6</v>
      </c>
      <c r="O2912" s="222"/>
      <c r="P2912" s="222"/>
      <c r="Q2912" s="215" t="str">
        <f>VLOOKUP(K2912,TONG_SL!$A:$D,3,0)</f>
        <v>Túi</v>
      </c>
      <c r="R2912" s="224">
        <v>10</v>
      </c>
      <c r="S2912" s="290"/>
      <c r="T2912" s="290">
        <f>VLOOKUP(VLOOKUP(G2912,Ma_KH!$A:$R,18,0)&amp;K2912,Gia_MB!$A:$F,6,0)</f>
        <v>73431</v>
      </c>
      <c r="U2912" s="291">
        <f t="shared" ref="U2912:U2975" si="314">T2912*R2912</f>
        <v>734310</v>
      </c>
      <c r="V2912" s="290"/>
      <c r="W2912" s="292">
        <f t="shared" ref="W2912:W2975" si="315">U2912*V2912</f>
        <v>0</v>
      </c>
      <c r="X2912" s="293" t="str">
        <f t="shared" ref="X2912:X2975" si="316">IF(B2912&lt;&gt;"","8","0")</f>
        <v>8</v>
      </c>
      <c r="Y2912" s="290"/>
      <c r="Z2912" s="291">
        <f t="shared" ref="Z2912:Z2975" si="317">U2912*X2912%</f>
        <v>58744.800000000003</v>
      </c>
      <c r="AA2912" s="294">
        <f>VLOOKUP(G2912,Ma_KH!$A:$R,14,0)</f>
        <v>60</v>
      </c>
    </row>
    <row r="2913" spans="1:27" x14ac:dyDescent="0.25">
      <c r="A2913" s="277">
        <v>46055</v>
      </c>
      <c r="B2913" s="281" t="s">
        <v>15836</v>
      </c>
      <c r="C2913" s="328" t="s">
        <v>15180</v>
      </c>
      <c r="D2913" s="280">
        <v>46057</v>
      </c>
      <c r="E2913" s="213"/>
      <c r="F2913" s="214"/>
      <c r="G2913" s="255" t="s">
        <v>14955</v>
      </c>
      <c r="H2913" s="213"/>
      <c r="I2913" s="217" t="s">
        <v>15836</v>
      </c>
      <c r="J2913" s="212" t="s">
        <v>1786</v>
      </c>
      <c r="K2913" s="212" t="s">
        <v>48</v>
      </c>
      <c r="L2913" s="215" t="str">
        <f>VLOOKUP($K2913,[1]TONG_SL!$A$1:$D$65536,2,0)</f>
        <v>Mọc Nấm Hương 250g</v>
      </c>
      <c r="M2913" s="247"/>
      <c r="N2913" s="215" t="str">
        <f t="shared" si="313"/>
        <v>K-C6</v>
      </c>
      <c r="O2913" s="222"/>
      <c r="P2913" s="222"/>
      <c r="Q2913" s="215" t="str">
        <f>VLOOKUP(K2913,TONG_SL!$A:$D,3,0)</f>
        <v>Túi</v>
      </c>
      <c r="R2913" s="224">
        <v>20</v>
      </c>
      <c r="S2913" s="290"/>
      <c r="T2913" s="290">
        <f>VLOOKUP(VLOOKUP(G2913,Ma_KH!$A:$R,18,0)&amp;K2913,Gia_MB!$A:$F,6,0)</f>
        <v>46000</v>
      </c>
      <c r="U2913" s="291">
        <f t="shared" si="314"/>
        <v>920000</v>
      </c>
      <c r="V2913" s="290"/>
      <c r="W2913" s="292">
        <f t="shared" si="315"/>
        <v>0</v>
      </c>
      <c r="X2913" s="293" t="str">
        <f t="shared" si="316"/>
        <v>8</v>
      </c>
      <c r="Y2913" s="290"/>
      <c r="Z2913" s="291">
        <f t="shared" si="317"/>
        <v>73600</v>
      </c>
      <c r="AA2913" s="294">
        <f>VLOOKUP(G2913,Ma_KH!$A:$R,14,0)</f>
        <v>60</v>
      </c>
    </row>
    <row r="2914" spans="1:27" x14ac:dyDescent="0.25">
      <c r="A2914" s="277">
        <v>46055</v>
      </c>
      <c r="B2914" s="278">
        <v>4184118384</v>
      </c>
      <c r="C2914" s="328" t="s">
        <v>15180</v>
      </c>
      <c r="D2914" s="280">
        <v>46057</v>
      </c>
      <c r="E2914" s="213"/>
      <c r="F2914" s="214"/>
      <c r="G2914" s="255" t="s">
        <v>15003</v>
      </c>
      <c r="H2914" s="213"/>
      <c r="I2914" s="212">
        <v>4184118384</v>
      </c>
      <c r="J2914" s="212" t="s">
        <v>1786</v>
      </c>
      <c r="K2914" s="212" t="s">
        <v>30</v>
      </c>
      <c r="L2914" s="215" t="str">
        <f>VLOOKUP($K2914,[1]TONG_SL!$A$1:$D$65536,2,0)</f>
        <v>Gà muối 500g</v>
      </c>
      <c r="M2914" s="247"/>
      <c r="N2914" s="215" t="str">
        <f t="shared" si="313"/>
        <v>K-C6</v>
      </c>
      <c r="O2914" s="222"/>
      <c r="P2914" s="222"/>
      <c r="Q2914" s="215" t="str">
        <f>VLOOKUP(K2914,TONG_SL!$A:$D,3,0)</f>
        <v>Túi</v>
      </c>
      <c r="R2914" s="224">
        <v>30</v>
      </c>
      <c r="S2914" s="290"/>
      <c r="T2914" s="290">
        <f>VLOOKUP(VLOOKUP(G2914,Ma_KH!$A:$R,18,0)&amp;K2914,Gia_MB!$A:$F,6,0)</f>
        <v>116611</v>
      </c>
      <c r="U2914" s="291">
        <f t="shared" si="314"/>
        <v>3498330</v>
      </c>
      <c r="V2914" s="290"/>
      <c r="W2914" s="292">
        <f t="shared" si="315"/>
        <v>0</v>
      </c>
      <c r="X2914" s="293" t="str">
        <f t="shared" si="316"/>
        <v>8</v>
      </c>
      <c r="Y2914" s="290"/>
      <c r="Z2914" s="291">
        <f t="shared" si="317"/>
        <v>279866.40000000002</v>
      </c>
      <c r="AA2914" s="294">
        <f>VLOOKUP(G2914,Ma_KH!$A:$R,14,0)</f>
        <v>60</v>
      </c>
    </row>
    <row r="2915" spans="1:27" x14ac:dyDescent="0.25">
      <c r="A2915" s="277">
        <v>46055</v>
      </c>
      <c r="B2915" s="278">
        <v>4184118384</v>
      </c>
      <c r="C2915" s="328" t="s">
        <v>15180</v>
      </c>
      <c r="D2915" s="280">
        <v>46057</v>
      </c>
      <c r="E2915" s="213"/>
      <c r="F2915" s="214"/>
      <c r="G2915" s="255" t="s">
        <v>15003</v>
      </c>
      <c r="H2915" s="213"/>
      <c r="I2915" s="212">
        <v>4184118384</v>
      </c>
      <c r="J2915" s="212" t="s">
        <v>1786</v>
      </c>
      <c r="K2915" s="212" t="s">
        <v>27</v>
      </c>
      <c r="L2915" s="215" t="str">
        <f>VLOOKUP($K2915,[1]TONG_SL!$A$1:$D$65536,2,0)</f>
        <v>Chân giò heo muối 300g</v>
      </c>
      <c r="M2915" s="247"/>
      <c r="N2915" s="215" t="str">
        <f t="shared" si="313"/>
        <v>K-C6</v>
      </c>
      <c r="O2915" s="222"/>
      <c r="P2915" s="222"/>
      <c r="Q2915" s="215" t="str">
        <f>VLOOKUP(K2915,TONG_SL!$A:$D,3,0)</f>
        <v>Túi</v>
      </c>
      <c r="R2915" s="224">
        <v>30</v>
      </c>
      <c r="S2915" s="290"/>
      <c r="T2915" s="290">
        <f>VLOOKUP(VLOOKUP(G2915,Ma_KH!$A:$R,18,0)&amp;K2915,Gia_MB!$A:$F,6,0)</f>
        <v>73431</v>
      </c>
      <c r="U2915" s="291">
        <f t="shared" si="314"/>
        <v>2202930</v>
      </c>
      <c r="V2915" s="290"/>
      <c r="W2915" s="292">
        <f t="shared" si="315"/>
        <v>0</v>
      </c>
      <c r="X2915" s="293" t="str">
        <f t="shared" si="316"/>
        <v>8</v>
      </c>
      <c r="Y2915" s="290"/>
      <c r="Z2915" s="291">
        <f t="shared" si="317"/>
        <v>176234.4</v>
      </c>
      <c r="AA2915" s="294">
        <f>VLOOKUP(G2915,Ma_KH!$A:$R,14,0)</f>
        <v>60</v>
      </c>
    </row>
    <row r="2916" spans="1:27" x14ac:dyDescent="0.25">
      <c r="A2916" s="277">
        <v>46055</v>
      </c>
      <c r="B2916" s="278">
        <v>4184118727</v>
      </c>
      <c r="C2916" s="328" t="s">
        <v>15180</v>
      </c>
      <c r="D2916" s="280">
        <v>46057</v>
      </c>
      <c r="E2916" s="213"/>
      <c r="F2916" s="214"/>
      <c r="G2916" s="255" t="s">
        <v>14296</v>
      </c>
      <c r="H2916" s="213"/>
      <c r="I2916" s="212">
        <v>4184118727</v>
      </c>
      <c r="J2916" s="212" t="s">
        <v>70</v>
      </c>
      <c r="K2916" s="212" t="s">
        <v>37</v>
      </c>
      <c r="L2916" s="215" t="str">
        <f>VLOOKUP($K2916,[1]TONG_SL!$A$1:$D$65536,2,0)</f>
        <v>Chả cốm 300g</v>
      </c>
      <c r="M2916" s="247"/>
      <c r="N2916" s="215" t="str">
        <f t="shared" ref="N2916:N2979" si="318">IF($B2916&lt;&gt;"","K-C6","")</f>
        <v>K-C6</v>
      </c>
      <c r="O2916" s="222"/>
      <c r="P2916" s="222"/>
      <c r="Q2916" s="215" t="str">
        <f>VLOOKUP(K2916,TONG_SL!$A:$D,3,0)</f>
        <v>Túi</v>
      </c>
      <c r="R2916" s="224">
        <v>10</v>
      </c>
      <c r="S2916" s="290"/>
      <c r="T2916" s="290">
        <f>VLOOKUP(VLOOKUP(G2916,Ma_KH!$A:$R,18,0)&amp;K2916,Gia_MB!$A:$F,6,0)</f>
        <v>74250</v>
      </c>
      <c r="U2916" s="291">
        <f t="shared" si="314"/>
        <v>742500</v>
      </c>
      <c r="V2916" s="290"/>
      <c r="W2916" s="292">
        <f t="shared" si="315"/>
        <v>0</v>
      </c>
      <c r="X2916" s="293" t="str">
        <f t="shared" si="316"/>
        <v>8</v>
      </c>
      <c r="Y2916" s="290"/>
      <c r="Z2916" s="291">
        <f t="shared" si="317"/>
        <v>59400</v>
      </c>
      <c r="AA2916" s="294">
        <f>VLOOKUP(G2916,Ma_KH!$A:$R,14,0)</f>
        <v>60</v>
      </c>
    </row>
    <row r="2917" spans="1:27" x14ac:dyDescent="0.25">
      <c r="A2917" s="277">
        <v>46055</v>
      </c>
      <c r="B2917" s="278">
        <v>4184118727</v>
      </c>
      <c r="C2917" s="328" t="s">
        <v>15180</v>
      </c>
      <c r="D2917" s="280">
        <v>46057</v>
      </c>
      <c r="E2917" s="213"/>
      <c r="F2917" s="214"/>
      <c r="G2917" s="255" t="s">
        <v>14296</v>
      </c>
      <c r="H2917" s="213"/>
      <c r="I2917" s="212">
        <v>4184118727</v>
      </c>
      <c r="J2917" s="212" t="s">
        <v>70</v>
      </c>
      <c r="K2917" s="212" t="s">
        <v>39</v>
      </c>
      <c r="L2917" s="215" t="str">
        <f>VLOOKUP($K2917,[1]TONG_SL!$A$1:$D$65536,2,0)</f>
        <v>Chả nướng 300g</v>
      </c>
      <c r="M2917" s="247"/>
      <c r="N2917" s="215" t="str">
        <f t="shared" si="318"/>
        <v>K-C6</v>
      </c>
      <c r="O2917" s="222"/>
      <c r="P2917" s="222"/>
      <c r="Q2917" s="215" t="str">
        <f>VLOOKUP(K2917,TONG_SL!$A:$D,3,0)</f>
        <v>Túi</v>
      </c>
      <c r="R2917" s="224">
        <v>10</v>
      </c>
      <c r="S2917" s="290"/>
      <c r="T2917" s="290">
        <f>VLOOKUP(VLOOKUP(G2917,Ma_KH!$A:$R,18,0)&amp;K2917,Gia_MB!$A:$F,6,0)</f>
        <v>70950</v>
      </c>
      <c r="U2917" s="291">
        <f t="shared" si="314"/>
        <v>709500</v>
      </c>
      <c r="V2917" s="290"/>
      <c r="W2917" s="292">
        <f t="shared" si="315"/>
        <v>0</v>
      </c>
      <c r="X2917" s="293" t="str">
        <f t="shared" si="316"/>
        <v>8</v>
      </c>
      <c r="Y2917" s="290"/>
      <c r="Z2917" s="291">
        <f t="shared" si="317"/>
        <v>56760</v>
      </c>
      <c r="AA2917" s="294">
        <f>VLOOKUP(G2917,Ma_KH!$A:$R,14,0)</f>
        <v>60</v>
      </c>
    </row>
    <row r="2918" spans="1:27" x14ac:dyDescent="0.25">
      <c r="A2918" s="277">
        <v>46055</v>
      </c>
      <c r="B2918" s="278">
        <v>4184118727</v>
      </c>
      <c r="C2918" s="328" t="s">
        <v>15180</v>
      </c>
      <c r="D2918" s="280">
        <v>46057</v>
      </c>
      <c r="E2918" s="213"/>
      <c r="F2918" s="214"/>
      <c r="G2918" s="255" t="s">
        <v>14296</v>
      </c>
      <c r="H2918" s="213"/>
      <c r="I2918" s="212">
        <v>4184118727</v>
      </c>
      <c r="J2918" s="212" t="s">
        <v>70</v>
      </c>
      <c r="K2918" s="212" t="s">
        <v>48</v>
      </c>
      <c r="L2918" s="215" t="str">
        <f>VLOOKUP($K2918,[1]TONG_SL!$A$1:$D$65536,2,0)</f>
        <v>Mọc Nấm Hương 250g</v>
      </c>
      <c r="M2918" s="247"/>
      <c r="N2918" s="215" t="str">
        <f t="shared" si="318"/>
        <v>K-C6</v>
      </c>
      <c r="O2918" s="222"/>
      <c r="P2918" s="222"/>
      <c r="Q2918" s="215" t="str">
        <f>VLOOKUP(K2918,TONG_SL!$A:$D,3,0)</f>
        <v>Túi</v>
      </c>
      <c r="R2918" s="224">
        <v>10</v>
      </c>
      <c r="S2918" s="290"/>
      <c r="T2918" s="290">
        <f>VLOOKUP(VLOOKUP(G2918,Ma_KH!$A:$R,18,0)&amp;K2918,Gia_MB!$A:$F,6,0)</f>
        <v>46000</v>
      </c>
      <c r="U2918" s="291">
        <f t="shared" si="314"/>
        <v>460000</v>
      </c>
      <c r="V2918" s="290"/>
      <c r="W2918" s="292">
        <f t="shared" si="315"/>
        <v>0</v>
      </c>
      <c r="X2918" s="293" t="str">
        <f t="shared" si="316"/>
        <v>8</v>
      </c>
      <c r="Y2918" s="290"/>
      <c r="Z2918" s="291">
        <f t="shared" si="317"/>
        <v>36800</v>
      </c>
      <c r="AA2918" s="294">
        <f>VLOOKUP(G2918,Ma_KH!$A:$R,14,0)</f>
        <v>60</v>
      </c>
    </row>
    <row r="2919" spans="1:27" x14ac:dyDescent="0.25">
      <c r="A2919" s="277">
        <v>46055</v>
      </c>
      <c r="B2919" s="278">
        <v>4184118727</v>
      </c>
      <c r="C2919" s="328" t="s">
        <v>15180</v>
      </c>
      <c r="D2919" s="280">
        <v>46057</v>
      </c>
      <c r="E2919" s="213"/>
      <c r="F2919" s="214"/>
      <c r="G2919" s="255" t="s">
        <v>14296</v>
      </c>
      <c r="H2919" s="213"/>
      <c r="I2919" s="212">
        <v>4184118727</v>
      </c>
      <c r="J2919" s="212" t="s">
        <v>70</v>
      </c>
      <c r="K2919" s="212" t="s">
        <v>27</v>
      </c>
      <c r="L2919" s="215" t="str">
        <f>VLOOKUP($K2919,[1]TONG_SL!$A$1:$D$65536,2,0)</f>
        <v>Chân giò heo muối 300g</v>
      </c>
      <c r="M2919" s="247"/>
      <c r="N2919" s="215" t="str">
        <f t="shared" si="318"/>
        <v>K-C6</v>
      </c>
      <c r="O2919" s="222"/>
      <c r="P2919" s="222"/>
      <c r="Q2919" s="215" t="str">
        <f>VLOOKUP(K2919,TONG_SL!$A:$D,3,0)</f>
        <v>Túi</v>
      </c>
      <c r="R2919" s="224">
        <v>20</v>
      </c>
      <c r="S2919" s="290"/>
      <c r="T2919" s="290">
        <f>VLOOKUP(VLOOKUP(G2919,Ma_KH!$A:$R,18,0)&amp;K2919,Gia_MB!$A:$F,6,0)</f>
        <v>73431</v>
      </c>
      <c r="U2919" s="291">
        <f t="shared" si="314"/>
        <v>1468620</v>
      </c>
      <c r="V2919" s="290"/>
      <c r="W2919" s="292">
        <f t="shared" si="315"/>
        <v>0</v>
      </c>
      <c r="X2919" s="293" t="str">
        <f t="shared" si="316"/>
        <v>8</v>
      </c>
      <c r="Y2919" s="290"/>
      <c r="Z2919" s="291">
        <f t="shared" si="317"/>
        <v>117489.60000000001</v>
      </c>
      <c r="AA2919" s="294">
        <f>VLOOKUP(G2919,Ma_KH!$A:$R,14,0)</f>
        <v>60</v>
      </c>
    </row>
    <row r="2920" spans="1:27" x14ac:dyDescent="0.25">
      <c r="A2920" s="277">
        <v>46055</v>
      </c>
      <c r="B2920" s="278">
        <v>4184118727</v>
      </c>
      <c r="C2920" s="328" t="s">
        <v>15180</v>
      </c>
      <c r="D2920" s="280">
        <v>46057</v>
      </c>
      <c r="E2920" s="213"/>
      <c r="F2920" s="214"/>
      <c r="G2920" s="255" t="s">
        <v>14296</v>
      </c>
      <c r="H2920" s="213"/>
      <c r="I2920" s="212">
        <v>4184118727</v>
      </c>
      <c r="J2920" s="212" t="s">
        <v>70</v>
      </c>
      <c r="K2920" s="212" t="s">
        <v>30</v>
      </c>
      <c r="L2920" s="215" t="str">
        <f>VLOOKUP($K2920,[1]TONG_SL!$A$1:$D$65536,2,0)</f>
        <v>Gà muối 500g</v>
      </c>
      <c r="M2920" s="247"/>
      <c r="N2920" s="215" t="str">
        <f t="shared" si="318"/>
        <v>K-C6</v>
      </c>
      <c r="O2920" s="222"/>
      <c r="P2920" s="222"/>
      <c r="Q2920" s="215" t="str">
        <f>VLOOKUP(K2920,TONG_SL!$A:$D,3,0)</f>
        <v>Túi</v>
      </c>
      <c r="R2920" s="224">
        <v>10</v>
      </c>
      <c r="S2920" s="290"/>
      <c r="T2920" s="290">
        <f>VLOOKUP(VLOOKUP(G2920,Ma_KH!$A:$R,18,0)&amp;K2920,Gia_MB!$A:$F,6,0)</f>
        <v>116611</v>
      </c>
      <c r="U2920" s="291">
        <f t="shared" si="314"/>
        <v>1166110</v>
      </c>
      <c r="V2920" s="290"/>
      <c r="W2920" s="292">
        <f t="shared" si="315"/>
        <v>0</v>
      </c>
      <c r="X2920" s="293" t="str">
        <f t="shared" si="316"/>
        <v>8</v>
      </c>
      <c r="Y2920" s="290"/>
      <c r="Z2920" s="291">
        <f t="shared" si="317"/>
        <v>93288.8</v>
      </c>
      <c r="AA2920" s="294">
        <f>VLOOKUP(G2920,Ma_KH!$A:$R,14,0)</f>
        <v>60</v>
      </c>
    </row>
    <row r="2921" spans="1:27" x14ac:dyDescent="0.25">
      <c r="A2921" s="277">
        <v>46055</v>
      </c>
      <c r="B2921" s="278">
        <v>4184096275</v>
      </c>
      <c r="C2921" s="328" t="s">
        <v>15180</v>
      </c>
      <c r="D2921" s="280">
        <v>46057</v>
      </c>
      <c r="E2921" s="213"/>
      <c r="F2921" s="214"/>
      <c r="G2921" s="144" t="s">
        <v>14329</v>
      </c>
      <c r="H2921" s="213"/>
      <c r="I2921" s="212">
        <v>4184096275</v>
      </c>
      <c r="J2921" s="212" t="s">
        <v>70</v>
      </c>
      <c r="K2921" s="212" t="s">
        <v>30</v>
      </c>
      <c r="L2921" s="215" t="str">
        <f>VLOOKUP($K2921,[1]TONG_SL!$A$1:$D$65536,2,0)</f>
        <v>Gà muối 500g</v>
      </c>
      <c r="M2921" s="247"/>
      <c r="N2921" s="215" t="str">
        <f t="shared" si="318"/>
        <v>K-C6</v>
      </c>
      <c r="O2921" s="222"/>
      <c r="P2921" s="222"/>
      <c r="Q2921" s="215" t="str">
        <f>VLOOKUP(K2921,TONG_SL!$A:$D,3,0)</f>
        <v>Túi</v>
      </c>
      <c r="R2921" s="224">
        <v>20</v>
      </c>
      <c r="S2921" s="290"/>
      <c r="T2921" s="290">
        <f>VLOOKUP(VLOOKUP(G2921,Ma_KH!$A:$R,18,0)&amp;K2921,Gia_MB!$A:$F,6,0)</f>
        <v>116611</v>
      </c>
      <c r="U2921" s="291">
        <f t="shared" si="314"/>
        <v>2332220</v>
      </c>
      <c r="V2921" s="290"/>
      <c r="W2921" s="292">
        <f t="shared" si="315"/>
        <v>0</v>
      </c>
      <c r="X2921" s="293" t="str">
        <f t="shared" si="316"/>
        <v>8</v>
      </c>
      <c r="Y2921" s="290"/>
      <c r="Z2921" s="291">
        <f t="shared" si="317"/>
        <v>186577.6</v>
      </c>
      <c r="AA2921" s="294">
        <f>VLOOKUP(G2921,Ma_KH!$A:$R,14,0)</f>
        <v>60</v>
      </c>
    </row>
    <row r="2922" spans="1:27" x14ac:dyDescent="0.25">
      <c r="A2922" s="277">
        <v>46055</v>
      </c>
      <c r="B2922" s="278">
        <v>4184096275</v>
      </c>
      <c r="C2922" s="328" t="s">
        <v>15180</v>
      </c>
      <c r="D2922" s="280">
        <v>46057</v>
      </c>
      <c r="E2922" s="213"/>
      <c r="F2922" s="214"/>
      <c r="G2922" s="144" t="s">
        <v>14329</v>
      </c>
      <c r="H2922" s="213"/>
      <c r="I2922" s="212">
        <v>4184096275</v>
      </c>
      <c r="J2922" s="212" t="s">
        <v>70</v>
      </c>
      <c r="K2922" s="212" t="s">
        <v>27</v>
      </c>
      <c r="L2922" s="215" t="str">
        <f>VLOOKUP($K2922,[1]TONG_SL!$A$1:$D$65536,2,0)</f>
        <v>Chân giò heo muối 300g</v>
      </c>
      <c r="M2922" s="247"/>
      <c r="N2922" s="215" t="str">
        <f t="shared" si="318"/>
        <v>K-C6</v>
      </c>
      <c r="O2922" s="222"/>
      <c r="P2922" s="222"/>
      <c r="Q2922" s="215" t="str">
        <f>VLOOKUP(K2922,TONG_SL!$A:$D,3,0)</f>
        <v>Túi</v>
      </c>
      <c r="R2922" s="224">
        <v>20</v>
      </c>
      <c r="S2922" s="290"/>
      <c r="T2922" s="290">
        <f>VLOOKUP(VLOOKUP(G2922,Ma_KH!$A:$R,18,0)&amp;K2922,Gia_MB!$A:$F,6,0)</f>
        <v>73431</v>
      </c>
      <c r="U2922" s="291">
        <f t="shared" si="314"/>
        <v>1468620</v>
      </c>
      <c r="V2922" s="290"/>
      <c r="W2922" s="292">
        <f t="shared" si="315"/>
        <v>0</v>
      </c>
      <c r="X2922" s="293" t="str">
        <f t="shared" si="316"/>
        <v>8</v>
      </c>
      <c r="Y2922" s="290"/>
      <c r="Z2922" s="291">
        <f t="shared" si="317"/>
        <v>117489.60000000001</v>
      </c>
      <c r="AA2922" s="294">
        <f>VLOOKUP(G2922,Ma_KH!$A:$R,14,0)</f>
        <v>60</v>
      </c>
    </row>
    <row r="2923" spans="1:27" x14ac:dyDescent="0.25">
      <c r="A2923" s="277">
        <v>46054</v>
      </c>
      <c r="B2923" s="278">
        <v>4184039699</v>
      </c>
      <c r="C2923" s="328" t="s">
        <v>15180</v>
      </c>
      <c r="D2923" s="280">
        <v>46057</v>
      </c>
      <c r="E2923" s="213"/>
      <c r="F2923" s="214"/>
      <c r="G2923" s="255" t="s">
        <v>14306</v>
      </c>
      <c r="H2923" s="213"/>
      <c r="I2923" s="212">
        <v>4184039699</v>
      </c>
      <c r="J2923" s="212" t="s">
        <v>70</v>
      </c>
      <c r="K2923" s="212" t="s">
        <v>27</v>
      </c>
      <c r="L2923" s="215" t="str">
        <f>VLOOKUP($K2923,[1]TONG_SL!$A$1:$D$65536,2,0)</f>
        <v>Chân giò heo muối 300g</v>
      </c>
      <c r="M2923" s="247"/>
      <c r="N2923" s="215" t="str">
        <f t="shared" si="318"/>
        <v>K-C6</v>
      </c>
      <c r="O2923" s="222"/>
      <c r="P2923" s="222"/>
      <c r="Q2923" s="215" t="str">
        <f>VLOOKUP(K2923,TONG_SL!$A:$D,3,0)</f>
        <v>Túi</v>
      </c>
      <c r="R2923" s="224">
        <v>15</v>
      </c>
      <c r="S2923" s="290"/>
      <c r="T2923" s="290">
        <f>VLOOKUP(VLOOKUP(G2923,Ma_KH!$A:$R,18,0)&amp;K2923,Gia_MB!$A:$F,6,0)</f>
        <v>73431</v>
      </c>
      <c r="U2923" s="291">
        <f t="shared" si="314"/>
        <v>1101465</v>
      </c>
      <c r="V2923" s="290"/>
      <c r="W2923" s="292">
        <f t="shared" si="315"/>
        <v>0</v>
      </c>
      <c r="X2923" s="293" t="str">
        <f t="shared" si="316"/>
        <v>8</v>
      </c>
      <c r="Y2923" s="290"/>
      <c r="Z2923" s="291">
        <f t="shared" si="317"/>
        <v>88117.2</v>
      </c>
      <c r="AA2923" s="294">
        <f>VLOOKUP(G2923,Ma_KH!$A:$R,14,0)</f>
        <v>60</v>
      </c>
    </row>
    <row r="2924" spans="1:27" x14ac:dyDescent="0.25">
      <c r="A2924" s="277">
        <v>46054</v>
      </c>
      <c r="B2924" s="278">
        <v>4184039699</v>
      </c>
      <c r="C2924" s="328" t="s">
        <v>15180</v>
      </c>
      <c r="D2924" s="280">
        <v>46057</v>
      </c>
      <c r="E2924" s="213"/>
      <c r="F2924" s="214"/>
      <c r="G2924" s="255" t="s">
        <v>14306</v>
      </c>
      <c r="H2924" s="213"/>
      <c r="I2924" s="212">
        <v>4184039699</v>
      </c>
      <c r="J2924" s="212" t="s">
        <v>70</v>
      </c>
      <c r="K2924" s="212" t="s">
        <v>37</v>
      </c>
      <c r="L2924" s="215" t="str">
        <f>VLOOKUP($K2924,[1]TONG_SL!$A$1:$D$65536,2,0)</f>
        <v>Chả cốm 300g</v>
      </c>
      <c r="M2924" s="247"/>
      <c r="N2924" s="215" t="str">
        <f t="shared" si="318"/>
        <v>K-C6</v>
      </c>
      <c r="O2924" s="222"/>
      <c r="P2924" s="222"/>
      <c r="Q2924" s="215" t="str">
        <f>VLOOKUP(K2924,TONG_SL!$A:$D,3,0)</f>
        <v>Túi</v>
      </c>
      <c r="R2924" s="224">
        <v>6</v>
      </c>
      <c r="S2924" s="290"/>
      <c r="T2924" s="290">
        <f>VLOOKUP(VLOOKUP(G2924,Ma_KH!$A:$R,18,0)&amp;K2924,Gia_MB!$A:$F,6,0)</f>
        <v>74250</v>
      </c>
      <c r="U2924" s="291">
        <f t="shared" si="314"/>
        <v>445500</v>
      </c>
      <c r="V2924" s="290"/>
      <c r="W2924" s="292">
        <f t="shared" si="315"/>
        <v>0</v>
      </c>
      <c r="X2924" s="293" t="str">
        <f t="shared" si="316"/>
        <v>8</v>
      </c>
      <c r="Y2924" s="290"/>
      <c r="Z2924" s="291">
        <f t="shared" si="317"/>
        <v>35640</v>
      </c>
      <c r="AA2924" s="294">
        <f>VLOOKUP(G2924,Ma_KH!$A:$R,14,0)</f>
        <v>60</v>
      </c>
    </row>
    <row r="2925" spans="1:27" x14ac:dyDescent="0.25">
      <c r="A2925" s="277">
        <v>46054</v>
      </c>
      <c r="B2925" s="278">
        <v>4184039699</v>
      </c>
      <c r="C2925" s="328" t="s">
        <v>15180</v>
      </c>
      <c r="D2925" s="280">
        <v>46057</v>
      </c>
      <c r="E2925" s="213"/>
      <c r="F2925" s="214"/>
      <c r="G2925" s="255" t="s">
        <v>14306</v>
      </c>
      <c r="H2925" s="213"/>
      <c r="I2925" s="212">
        <v>4184039699</v>
      </c>
      <c r="J2925" s="212" t="s">
        <v>70</v>
      </c>
      <c r="K2925" s="212" t="s">
        <v>39</v>
      </c>
      <c r="L2925" s="215" t="str">
        <f>VLOOKUP($K2925,[1]TONG_SL!$A$1:$D$65536,2,0)</f>
        <v>Chả nướng 300g</v>
      </c>
      <c r="M2925" s="247"/>
      <c r="N2925" s="215" t="str">
        <f t="shared" si="318"/>
        <v>K-C6</v>
      </c>
      <c r="O2925" s="222"/>
      <c r="P2925" s="222"/>
      <c r="Q2925" s="215" t="str">
        <f>VLOOKUP(K2925,TONG_SL!$A:$D,3,0)</f>
        <v>Túi</v>
      </c>
      <c r="R2925" s="224">
        <v>6</v>
      </c>
      <c r="S2925" s="290"/>
      <c r="T2925" s="290">
        <f>VLOOKUP(VLOOKUP(G2925,Ma_KH!$A:$R,18,0)&amp;K2925,Gia_MB!$A:$F,6,0)</f>
        <v>70950</v>
      </c>
      <c r="U2925" s="291">
        <f t="shared" si="314"/>
        <v>425700</v>
      </c>
      <c r="V2925" s="290"/>
      <c r="W2925" s="292">
        <f t="shared" si="315"/>
        <v>0</v>
      </c>
      <c r="X2925" s="293" t="str">
        <f t="shared" si="316"/>
        <v>8</v>
      </c>
      <c r="Y2925" s="290"/>
      <c r="Z2925" s="291">
        <f t="shared" si="317"/>
        <v>34056</v>
      </c>
      <c r="AA2925" s="294">
        <f>VLOOKUP(G2925,Ma_KH!$A:$R,14,0)</f>
        <v>60</v>
      </c>
    </row>
    <row r="2926" spans="1:27" x14ac:dyDescent="0.25">
      <c r="A2926" s="277">
        <v>46054</v>
      </c>
      <c r="B2926" s="278">
        <v>4184039699</v>
      </c>
      <c r="C2926" s="328" t="s">
        <v>15180</v>
      </c>
      <c r="D2926" s="280">
        <v>46057</v>
      </c>
      <c r="E2926" s="213"/>
      <c r="F2926" s="214"/>
      <c r="G2926" s="255" t="s">
        <v>14306</v>
      </c>
      <c r="H2926" s="213"/>
      <c r="I2926" s="212">
        <v>4184039699</v>
      </c>
      <c r="J2926" s="212" t="s">
        <v>70</v>
      </c>
      <c r="K2926" s="212" t="s">
        <v>30</v>
      </c>
      <c r="L2926" s="215" t="str">
        <f>VLOOKUP($K2926,[1]TONG_SL!$A$1:$D$65536,2,0)</f>
        <v>Gà muối 500g</v>
      </c>
      <c r="M2926" s="247"/>
      <c r="N2926" s="215" t="str">
        <f t="shared" si="318"/>
        <v>K-C6</v>
      </c>
      <c r="O2926" s="222"/>
      <c r="P2926" s="222"/>
      <c r="Q2926" s="215" t="str">
        <f>VLOOKUP(K2926,TONG_SL!$A:$D,3,0)</f>
        <v>Túi</v>
      </c>
      <c r="R2926" s="224">
        <v>10</v>
      </c>
      <c r="S2926" s="290"/>
      <c r="T2926" s="290">
        <f>VLOOKUP(VLOOKUP(G2926,Ma_KH!$A:$R,18,0)&amp;K2926,Gia_MB!$A:$F,6,0)</f>
        <v>116611</v>
      </c>
      <c r="U2926" s="291">
        <f t="shared" si="314"/>
        <v>1166110</v>
      </c>
      <c r="V2926" s="290"/>
      <c r="W2926" s="292">
        <f t="shared" si="315"/>
        <v>0</v>
      </c>
      <c r="X2926" s="293" t="str">
        <f t="shared" si="316"/>
        <v>8</v>
      </c>
      <c r="Y2926" s="290"/>
      <c r="Z2926" s="291">
        <f t="shared" si="317"/>
        <v>93288.8</v>
      </c>
      <c r="AA2926" s="294">
        <f>VLOOKUP(G2926,Ma_KH!$A:$R,14,0)</f>
        <v>60</v>
      </c>
    </row>
    <row r="2927" spans="1:27" x14ac:dyDescent="0.25">
      <c r="A2927" s="277">
        <v>46053</v>
      </c>
      <c r="B2927" s="278">
        <v>4184029002</v>
      </c>
      <c r="C2927" s="328" t="s">
        <v>15180</v>
      </c>
      <c r="D2927" s="280">
        <v>46057</v>
      </c>
      <c r="E2927" s="213"/>
      <c r="F2927" s="214"/>
      <c r="G2927" s="255" t="s">
        <v>14344</v>
      </c>
      <c r="H2927" s="213"/>
      <c r="I2927" s="212">
        <v>4184029002</v>
      </c>
      <c r="J2927" s="212" t="s">
        <v>70</v>
      </c>
      <c r="K2927" s="212" t="s">
        <v>30</v>
      </c>
      <c r="L2927" s="215" t="str">
        <f>VLOOKUP($K2927,[1]TONG_SL!$A$1:$D$65536,2,0)</f>
        <v>Gà muối 500g</v>
      </c>
      <c r="M2927" s="247"/>
      <c r="N2927" s="215" t="str">
        <f t="shared" si="318"/>
        <v>K-C6</v>
      </c>
      <c r="O2927" s="222"/>
      <c r="P2927" s="222"/>
      <c r="Q2927" s="215" t="str">
        <f>VLOOKUP(K2927,TONG_SL!$A:$D,3,0)</f>
        <v>Túi</v>
      </c>
      <c r="R2927" s="224">
        <v>20</v>
      </c>
      <c r="S2927" s="290"/>
      <c r="T2927" s="290">
        <f>VLOOKUP(VLOOKUP(G2927,Ma_KH!$A:$R,18,0)&amp;K2927,Gia_MB!$A:$F,6,0)</f>
        <v>116611</v>
      </c>
      <c r="U2927" s="291">
        <f t="shared" si="314"/>
        <v>2332220</v>
      </c>
      <c r="V2927" s="290"/>
      <c r="W2927" s="292">
        <f t="shared" si="315"/>
        <v>0</v>
      </c>
      <c r="X2927" s="293" t="str">
        <f t="shared" si="316"/>
        <v>8</v>
      </c>
      <c r="Y2927" s="290"/>
      <c r="Z2927" s="291">
        <f t="shared" si="317"/>
        <v>186577.6</v>
      </c>
      <c r="AA2927" s="294">
        <f>VLOOKUP(G2927,Ma_KH!$A:$R,14,0)</f>
        <v>60</v>
      </c>
    </row>
    <row r="2928" spans="1:27" x14ac:dyDescent="0.25">
      <c r="A2928" s="277">
        <v>46053</v>
      </c>
      <c r="B2928" s="278">
        <v>4184029002</v>
      </c>
      <c r="C2928" s="328" t="s">
        <v>15180</v>
      </c>
      <c r="D2928" s="280">
        <v>46057</v>
      </c>
      <c r="E2928" s="213"/>
      <c r="F2928" s="214"/>
      <c r="G2928" s="255" t="s">
        <v>14344</v>
      </c>
      <c r="H2928" s="213"/>
      <c r="I2928" s="212">
        <v>4184029002</v>
      </c>
      <c r="J2928" s="212" t="s">
        <v>70</v>
      </c>
      <c r="K2928" s="212" t="s">
        <v>27</v>
      </c>
      <c r="L2928" s="215" t="str">
        <f>VLOOKUP($K2928,[1]TONG_SL!$A$1:$D$65536,2,0)</f>
        <v>Chân giò heo muối 300g</v>
      </c>
      <c r="M2928" s="247"/>
      <c r="N2928" s="215" t="str">
        <f t="shared" si="318"/>
        <v>K-C6</v>
      </c>
      <c r="O2928" s="222"/>
      <c r="P2928" s="222"/>
      <c r="Q2928" s="215" t="str">
        <f>VLOOKUP(K2928,TONG_SL!$A:$D,3,0)</f>
        <v>Túi</v>
      </c>
      <c r="R2928" s="224">
        <v>10</v>
      </c>
      <c r="S2928" s="290"/>
      <c r="T2928" s="290">
        <f>VLOOKUP(VLOOKUP(G2928,Ma_KH!$A:$R,18,0)&amp;K2928,Gia_MB!$A:$F,6,0)</f>
        <v>73431</v>
      </c>
      <c r="U2928" s="291">
        <f t="shared" si="314"/>
        <v>734310</v>
      </c>
      <c r="V2928" s="290"/>
      <c r="W2928" s="292">
        <f t="shared" si="315"/>
        <v>0</v>
      </c>
      <c r="X2928" s="293" t="str">
        <f t="shared" si="316"/>
        <v>8</v>
      </c>
      <c r="Y2928" s="290"/>
      <c r="Z2928" s="291">
        <f t="shared" si="317"/>
        <v>58744.800000000003</v>
      </c>
      <c r="AA2928" s="294">
        <f>VLOOKUP(G2928,Ma_KH!$A:$R,14,0)</f>
        <v>60</v>
      </c>
    </row>
    <row r="2929" spans="1:27" x14ac:dyDescent="0.25">
      <c r="A2929" s="277">
        <v>46053</v>
      </c>
      <c r="B2929" s="278">
        <v>4184029002</v>
      </c>
      <c r="C2929" s="328" t="s">
        <v>15180</v>
      </c>
      <c r="D2929" s="280">
        <v>46057</v>
      </c>
      <c r="E2929" s="213"/>
      <c r="F2929" s="214"/>
      <c r="G2929" s="255" t="s">
        <v>14344</v>
      </c>
      <c r="H2929" s="213"/>
      <c r="I2929" s="212">
        <v>4184029002</v>
      </c>
      <c r="J2929" s="212" t="s">
        <v>70</v>
      </c>
      <c r="K2929" s="212" t="s">
        <v>39</v>
      </c>
      <c r="L2929" s="215" t="str">
        <f>VLOOKUP($K2929,[1]TONG_SL!$A$1:$D$65536,2,0)</f>
        <v>Chả nướng 300g</v>
      </c>
      <c r="M2929" s="247"/>
      <c r="N2929" s="215" t="str">
        <f t="shared" si="318"/>
        <v>K-C6</v>
      </c>
      <c r="O2929" s="222"/>
      <c r="P2929" s="222"/>
      <c r="Q2929" s="215" t="str">
        <f>VLOOKUP(K2929,TONG_SL!$A:$D,3,0)</f>
        <v>Túi</v>
      </c>
      <c r="R2929" s="224">
        <v>5</v>
      </c>
      <c r="S2929" s="290"/>
      <c r="T2929" s="290">
        <f>VLOOKUP(VLOOKUP(G2929,Ma_KH!$A:$R,18,0)&amp;K2929,Gia_MB!$A:$F,6,0)</f>
        <v>70950</v>
      </c>
      <c r="U2929" s="291">
        <f t="shared" si="314"/>
        <v>354750</v>
      </c>
      <c r="V2929" s="290"/>
      <c r="W2929" s="292">
        <f t="shared" si="315"/>
        <v>0</v>
      </c>
      <c r="X2929" s="293" t="str">
        <f t="shared" si="316"/>
        <v>8</v>
      </c>
      <c r="Y2929" s="290"/>
      <c r="Z2929" s="291">
        <f t="shared" si="317"/>
        <v>28380</v>
      </c>
      <c r="AA2929" s="294">
        <f>VLOOKUP(G2929,Ma_KH!$A:$R,14,0)</f>
        <v>60</v>
      </c>
    </row>
    <row r="2930" spans="1:27" x14ac:dyDescent="0.25">
      <c r="A2930" s="277">
        <v>46053</v>
      </c>
      <c r="B2930" s="278">
        <v>4184028919</v>
      </c>
      <c r="C2930" s="328" t="s">
        <v>15180</v>
      </c>
      <c r="D2930" s="280">
        <v>46057</v>
      </c>
      <c r="E2930" s="213"/>
      <c r="F2930" s="214"/>
      <c r="G2930" s="255" t="s">
        <v>14612</v>
      </c>
      <c r="H2930" s="213"/>
      <c r="I2930" s="212">
        <v>4184028919</v>
      </c>
      <c r="J2930" s="212" t="s">
        <v>70</v>
      </c>
      <c r="K2930" s="212" t="s">
        <v>30</v>
      </c>
      <c r="L2930" s="215" t="str">
        <f>VLOOKUP($K2930,[1]TONG_SL!$A$1:$D$65536,2,0)</f>
        <v>Gà muối 500g</v>
      </c>
      <c r="M2930" s="247"/>
      <c r="N2930" s="215" t="str">
        <f t="shared" si="318"/>
        <v>K-C6</v>
      </c>
      <c r="O2930" s="222"/>
      <c r="P2930" s="222"/>
      <c r="Q2930" s="215" t="str">
        <f>VLOOKUP(K2930,TONG_SL!$A:$D,3,0)</f>
        <v>Túi</v>
      </c>
      <c r="R2930" s="224">
        <v>10</v>
      </c>
      <c r="S2930" s="290"/>
      <c r="T2930" s="290">
        <f>VLOOKUP(VLOOKUP(G2930,Ma_KH!$A:$R,18,0)&amp;K2930,Gia_MB!$A:$F,6,0)</f>
        <v>116611</v>
      </c>
      <c r="U2930" s="291">
        <f t="shared" si="314"/>
        <v>1166110</v>
      </c>
      <c r="V2930" s="290"/>
      <c r="W2930" s="292">
        <f t="shared" si="315"/>
        <v>0</v>
      </c>
      <c r="X2930" s="293" t="str">
        <f t="shared" si="316"/>
        <v>8</v>
      </c>
      <c r="Y2930" s="290"/>
      <c r="Z2930" s="291">
        <f t="shared" si="317"/>
        <v>93288.8</v>
      </c>
      <c r="AA2930" s="294">
        <f>VLOOKUP(G2930,Ma_KH!$A:$R,14,0)</f>
        <v>60</v>
      </c>
    </row>
    <row r="2931" spans="1:27" x14ac:dyDescent="0.25">
      <c r="A2931" s="277">
        <v>46053</v>
      </c>
      <c r="B2931" s="278">
        <v>4184028919</v>
      </c>
      <c r="C2931" s="328" t="s">
        <v>15180</v>
      </c>
      <c r="D2931" s="280">
        <v>46057</v>
      </c>
      <c r="E2931" s="213"/>
      <c r="F2931" s="214"/>
      <c r="G2931" s="255" t="s">
        <v>14612</v>
      </c>
      <c r="H2931" s="213"/>
      <c r="I2931" s="212">
        <v>4184028919</v>
      </c>
      <c r="J2931" s="212" t="s">
        <v>70</v>
      </c>
      <c r="K2931" s="212" t="s">
        <v>48</v>
      </c>
      <c r="L2931" s="215" t="str">
        <f>VLOOKUP($K2931,[1]TONG_SL!$A$1:$D$65536,2,0)</f>
        <v>Mọc Nấm Hương 250g</v>
      </c>
      <c r="M2931" s="247"/>
      <c r="N2931" s="215" t="str">
        <f t="shared" si="318"/>
        <v>K-C6</v>
      </c>
      <c r="O2931" s="222"/>
      <c r="P2931" s="222"/>
      <c r="Q2931" s="215" t="str">
        <f>VLOOKUP(K2931,TONG_SL!$A:$D,3,0)</f>
        <v>Túi</v>
      </c>
      <c r="R2931" s="224">
        <v>5</v>
      </c>
      <c r="S2931" s="290"/>
      <c r="T2931" s="290">
        <f>VLOOKUP(VLOOKUP(G2931,Ma_KH!$A:$R,18,0)&amp;K2931,Gia_MB!$A:$F,6,0)</f>
        <v>46000</v>
      </c>
      <c r="U2931" s="291">
        <f t="shared" si="314"/>
        <v>230000</v>
      </c>
      <c r="V2931" s="290"/>
      <c r="W2931" s="292">
        <f t="shared" si="315"/>
        <v>0</v>
      </c>
      <c r="X2931" s="293" t="str">
        <f t="shared" si="316"/>
        <v>8</v>
      </c>
      <c r="Y2931" s="290"/>
      <c r="Z2931" s="291">
        <f t="shared" si="317"/>
        <v>18400</v>
      </c>
      <c r="AA2931" s="294">
        <f>VLOOKUP(G2931,Ma_KH!$A:$R,14,0)</f>
        <v>60</v>
      </c>
    </row>
    <row r="2932" spans="1:27" x14ac:dyDescent="0.25">
      <c r="A2932" s="277">
        <v>46053</v>
      </c>
      <c r="B2932" s="278">
        <v>4184028919</v>
      </c>
      <c r="C2932" s="328" t="s">
        <v>15180</v>
      </c>
      <c r="D2932" s="280">
        <v>46057</v>
      </c>
      <c r="E2932" s="213"/>
      <c r="F2932" s="214"/>
      <c r="G2932" s="255" t="s">
        <v>14612</v>
      </c>
      <c r="H2932" s="213"/>
      <c r="I2932" s="212">
        <v>4184028919</v>
      </c>
      <c r="J2932" s="212" t="s">
        <v>70</v>
      </c>
      <c r="K2932" s="212" t="s">
        <v>37</v>
      </c>
      <c r="L2932" s="215" t="str">
        <f>VLOOKUP($K2932,[1]TONG_SL!$A$1:$D$65536,2,0)</f>
        <v>Chả cốm 300g</v>
      </c>
      <c r="M2932" s="247"/>
      <c r="N2932" s="215" t="str">
        <f t="shared" si="318"/>
        <v>K-C6</v>
      </c>
      <c r="O2932" s="222"/>
      <c r="P2932" s="222"/>
      <c r="Q2932" s="215" t="str">
        <f>VLOOKUP(K2932,TONG_SL!$A:$D,3,0)</f>
        <v>Túi</v>
      </c>
      <c r="R2932" s="224">
        <v>5</v>
      </c>
      <c r="S2932" s="290"/>
      <c r="T2932" s="290">
        <f>VLOOKUP(VLOOKUP(G2932,Ma_KH!$A:$R,18,0)&amp;K2932,Gia_MB!$A:$F,6,0)</f>
        <v>74250</v>
      </c>
      <c r="U2932" s="291">
        <f t="shared" si="314"/>
        <v>371250</v>
      </c>
      <c r="V2932" s="290"/>
      <c r="W2932" s="292">
        <f t="shared" si="315"/>
        <v>0</v>
      </c>
      <c r="X2932" s="293" t="str">
        <f t="shared" si="316"/>
        <v>8</v>
      </c>
      <c r="Y2932" s="290"/>
      <c r="Z2932" s="291">
        <f t="shared" si="317"/>
        <v>29700</v>
      </c>
      <c r="AA2932" s="294">
        <f>VLOOKUP(G2932,Ma_KH!$A:$R,14,0)</f>
        <v>60</v>
      </c>
    </row>
    <row r="2933" spans="1:27" x14ac:dyDescent="0.25">
      <c r="A2933" s="280">
        <v>46049</v>
      </c>
      <c r="B2933" s="281">
        <v>4183832382</v>
      </c>
      <c r="C2933" s="328" t="s">
        <v>15180</v>
      </c>
      <c r="D2933" s="280">
        <v>46057</v>
      </c>
      <c r="E2933" s="219"/>
      <c r="F2933" s="218"/>
      <c r="G2933" s="144" t="s">
        <v>7820</v>
      </c>
      <c r="H2933" s="219"/>
      <c r="I2933" s="217">
        <v>4183832382</v>
      </c>
      <c r="J2933" s="212" t="s">
        <v>70</v>
      </c>
      <c r="K2933" s="217" t="s">
        <v>48</v>
      </c>
      <c r="L2933" s="215" t="str">
        <f>VLOOKUP($K2933,[1]TONG_SL!$A$1:$D$65536,2,0)</f>
        <v>Mọc Nấm Hương 250g</v>
      </c>
      <c r="M2933" s="247"/>
      <c r="N2933" s="215" t="str">
        <f t="shared" si="318"/>
        <v>K-C6</v>
      </c>
      <c r="O2933" s="222"/>
      <c r="P2933" s="222"/>
      <c r="Q2933" s="215" t="str">
        <f>VLOOKUP(K2933,TONG_SL!$A:$D,3,0)</f>
        <v>Túi</v>
      </c>
      <c r="R2933" s="223">
        <v>1</v>
      </c>
      <c r="S2933" s="290"/>
      <c r="T2933" s="290">
        <f>VLOOKUP(VLOOKUP(G2933,Ma_KH!$A:$R,18,0)&amp;K2933,Gia_MB!$A:$F,6,0)</f>
        <v>46000</v>
      </c>
      <c r="U2933" s="291">
        <f t="shared" si="314"/>
        <v>46000</v>
      </c>
      <c r="V2933" s="290"/>
      <c r="W2933" s="292">
        <f t="shared" si="315"/>
        <v>0</v>
      </c>
      <c r="X2933" s="293" t="str">
        <f t="shared" si="316"/>
        <v>8</v>
      </c>
      <c r="Y2933" s="290"/>
      <c r="Z2933" s="291">
        <f t="shared" si="317"/>
        <v>3680</v>
      </c>
      <c r="AA2933" s="294">
        <f>VLOOKUP(G2933,Ma_KH!$A:$R,14,0)</f>
        <v>60</v>
      </c>
    </row>
    <row r="2934" spans="1:27" x14ac:dyDescent="0.25">
      <c r="A2934" s="280">
        <v>46049</v>
      </c>
      <c r="B2934" s="281">
        <v>4183832382</v>
      </c>
      <c r="C2934" s="328" t="s">
        <v>15180</v>
      </c>
      <c r="D2934" s="280">
        <v>46057</v>
      </c>
      <c r="E2934" s="219"/>
      <c r="F2934" s="218"/>
      <c r="G2934" s="144" t="s">
        <v>7820</v>
      </c>
      <c r="H2934" s="219"/>
      <c r="I2934" s="217">
        <v>4183832382</v>
      </c>
      <c r="J2934" s="212" t="s">
        <v>70</v>
      </c>
      <c r="K2934" s="217" t="s">
        <v>30</v>
      </c>
      <c r="L2934" s="215" t="str">
        <f>VLOOKUP($K2934,[1]TONG_SL!$A$1:$D$65536,2,0)</f>
        <v>Gà muối 500g</v>
      </c>
      <c r="M2934" s="247"/>
      <c r="N2934" s="215" t="str">
        <f t="shared" si="318"/>
        <v>K-C6</v>
      </c>
      <c r="O2934" s="222"/>
      <c r="P2934" s="222"/>
      <c r="Q2934" s="215" t="str">
        <f>VLOOKUP(K2934,TONG_SL!$A:$D,3,0)</f>
        <v>Túi</v>
      </c>
      <c r="R2934" s="223">
        <v>7</v>
      </c>
      <c r="S2934" s="290"/>
      <c r="T2934" s="290">
        <f>VLOOKUP(VLOOKUP(G2934,Ma_KH!$A:$R,18,0)&amp;K2934,Gia_MB!$A:$F,6,0)</f>
        <v>116611</v>
      </c>
      <c r="U2934" s="291">
        <f t="shared" si="314"/>
        <v>816277</v>
      </c>
      <c r="V2934" s="290"/>
      <c r="W2934" s="292">
        <f t="shared" si="315"/>
        <v>0</v>
      </c>
      <c r="X2934" s="293" t="str">
        <f t="shared" si="316"/>
        <v>8</v>
      </c>
      <c r="Y2934" s="290"/>
      <c r="Z2934" s="291">
        <f t="shared" si="317"/>
        <v>65302.16</v>
      </c>
      <c r="AA2934" s="294">
        <f>VLOOKUP(G2934,Ma_KH!$A:$R,14,0)</f>
        <v>60</v>
      </c>
    </row>
    <row r="2935" spans="1:27" x14ac:dyDescent="0.25">
      <c r="A2935" s="280">
        <v>46049</v>
      </c>
      <c r="B2935" s="281">
        <v>4183832382</v>
      </c>
      <c r="C2935" s="328" t="s">
        <v>15180</v>
      </c>
      <c r="D2935" s="280">
        <v>46057</v>
      </c>
      <c r="E2935" s="219"/>
      <c r="F2935" s="218"/>
      <c r="G2935" s="144" t="s">
        <v>7820</v>
      </c>
      <c r="H2935" s="219"/>
      <c r="I2935" s="217">
        <v>4183832382</v>
      </c>
      <c r="J2935" s="212" t="s">
        <v>70</v>
      </c>
      <c r="K2935" s="217" t="s">
        <v>27</v>
      </c>
      <c r="L2935" s="215" t="str">
        <f>VLOOKUP($K2935,[1]TONG_SL!$A$1:$D$65536,2,0)</f>
        <v>Chân giò heo muối 300g</v>
      </c>
      <c r="M2935" s="247"/>
      <c r="N2935" s="215" t="str">
        <f t="shared" si="318"/>
        <v>K-C6</v>
      </c>
      <c r="O2935" s="222"/>
      <c r="P2935" s="222"/>
      <c r="Q2935" s="215" t="str">
        <f>VLOOKUP(K2935,TONG_SL!$A:$D,3,0)</f>
        <v>Túi</v>
      </c>
      <c r="R2935" s="223">
        <v>10</v>
      </c>
      <c r="S2935" s="290"/>
      <c r="T2935" s="290">
        <f>VLOOKUP(VLOOKUP(G2935,Ma_KH!$A:$R,18,0)&amp;K2935,Gia_MB!$A:$F,6,0)</f>
        <v>73431</v>
      </c>
      <c r="U2935" s="291">
        <f t="shared" si="314"/>
        <v>734310</v>
      </c>
      <c r="V2935" s="290"/>
      <c r="W2935" s="292">
        <f t="shared" si="315"/>
        <v>0</v>
      </c>
      <c r="X2935" s="293" t="str">
        <f t="shared" si="316"/>
        <v>8</v>
      </c>
      <c r="Y2935" s="290"/>
      <c r="Z2935" s="291">
        <f t="shared" si="317"/>
        <v>58744.800000000003</v>
      </c>
      <c r="AA2935" s="294">
        <f>VLOOKUP(G2935,Ma_KH!$A:$R,14,0)</f>
        <v>60</v>
      </c>
    </row>
    <row r="2936" spans="1:27" x14ac:dyDescent="0.25">
      <c r="A2936" s="280">
        <v>46049</v>
      </c>
      <c r="B2936" s="281">
        <v>4183832738</v>
      </c>
      <c r="C2936" s="328" t="s">
        <v>15180</v>
      </c>
      <c r="D2936" s="280">
        <v>46057</v>
      </c>
      <c r="E2936" s="219"/>
      <c r="F2936" s="218"/>
      <c r="G2936" s="144" t="s">
        <v>14677</v>
      </c>
      <c r="H2936" s="219"/>
      <c r="I2936" s="217">
        <v>4183832738</v>
      </c>
      <c r="J2936" s="212" t="s">
        <v>70</v>
      </c>
      <c r="K2936" s="217" t="s">
        <v>27</v>
      </c>
      <c r="L2936" s="215" t="str">
        <f>VLOOKUP($K2936,[1]TONG_SL!$A$1:$D$65536,2,0)</f>
        <v>Chân giò heo muối 300g</v>
      </c>
      <c r="M2936" s="247"/>
      <c r="N2936" s="215" t="str">
        <f t="shared" si="318"/>
        <v>K-C6</v>
      </c>
      <c r="O2936" s="222"/>
      <c r="P2936" s="222"/>
      <c r="Q2936" s="215" t="str">
        <f>VLOOKUP(K2936,TONG_SL!$A:$D,3,0)</f>
        <v>Túi</v>
      </c>
      <c r="R2936" s="223">
        <v>10</v>
      </c>
      <c r="S2936" s="290"/>
      <c r="T2936" s="290">
        <f>VLOOKUP(VLOOKUP(G2936,Ma_KH!$A:$R,18,0)&amp;K2936,Gia_MB!$A:$F,6,0)</f>
        <v>73431</v>
      </c>
      <c r="U2936" s="291">
        <f t="shared" si="314"/>
        <v>734310</v>
      </c>
      <c r="V2936" s="290"/>
      <c r="W2936" s="292">
        <f t="shared" si="315"/>
        <v>0</v>
      </c>
      <c r="X2936" s="293" t="str">
        <f t="shared" si="316"/>
        <v>8</v>
      </c>
      <c r="Y2936" s="290"/>
      <c r="Z2936" s="291">
        <f t="shared" si="317"/>
        <v>58744.800000000003</v>
      </c>
      <c r="AA2936" s="294">
        <f>VLOOKUP(G2936,Ma_KH!$A:$R,14,0)</f>
        <v>60</v>
      </c>
    </row>
    <row r="2937" spans="1:27" x14ac:dyDescent="0.25">
      <c r="A2937" s="280">
        <v>46049</v>
      </c>
      <c r="B2937" s="281">
        <v>4183832738</v>
      </c>
      <c r="C2937" s="328" t="s">
        <v>15180</v>
      </c>
      <c r="D2937" s="280">
        <v>46057</v>
      </c>
      <c r="E2937" s="219"/>
      <c r="F2937" s="218"/>
      <c r="G2937" s="144" t="s">
        <v>14677</v>
      </c>
      <c r="H2937" s="219"/>
      <c r="I2937" s="217">
        <v>4183832738</v>
      </c>
      <c r="J2937" s="212" t="s">
        <v>70</v>
      </c>
      <c r="K2937" s="217" t="s">
        <v>30</v>
      </c>
      <c r="L2937" s="215" t="str">
        <f>VLOOKUP($K2937,[1]TONG_SL!$A$1:$D$65536,2,0)</f>
        <v>Gà muối 500g</v>
      </c>
      <c r="M2937" s="247"/>
      <c r="N2937" s="215" t="str">
        <f t="shared" si="318"/>
        <v>K-C6</v>
      </c>
      <c r="O2937" s="222"/>
      <c r="P2937" s="222"/>
      <c r="Q2937" s="215" t="str">
        <f>VLOOKUP(K2937,TONG_SL!$A:$D,3,0)</f>
        <v>Túi</v>
      </c>
      <c r="R2937" s="223">
        <v>8</v>
      </c>
      <c r="S2937" s="290"/>
      <c r="T2937" s="290">
        <f>VLOOKUP(VLOOKUP(G2937,Ma_KH!$A:$R,18,0)&amp;K2937,Gia_MB!$A:$F,6,0)</f>
        <v>116611</v>
      </c>
      <c r="U2937" s="291">
        <f t="shared" si="314"/>
        <v>932888</v>
      </c>
      <c r="V2937" s="290"/>
      <c r="W2937" s="292">
        <f t="shared" si="315"/>
        <v>0</v>
      </c>
      <c r="X2937" s="293" t="str">
        <f t="shared" si="316"/>
        <v>8</v>
      </c>
      <c r="Y2937" s="290"/>
      <c r="Z2937" s="291">
        <f t="shared" si="317"/>
        <v>74631.040000000008</v>
      </c>
      <c r="AA2937" s="294">
        <f>VLOOKUP(G2937,Ma_KH!$A:$R,14,0)</f>
        <v>60</v>
      </c>
    </row>
    <row r="2938" spans="1:27" x14ac:dyDescent="0.25">
      <c r="A2938" s="280">
        <v>46049</v>
      </c>
      <c r="B2938" s="281">
        <v>4183832738</v>
      </c>
      <c r="C2938" s="328" t="s">
        <v>15180</v>
      </c>
      <c r="D2938" s="280">
        <v>46057</v>
      </c>
      <c r="E2938" s="219"/>
      <c r="F2938" s="218"/>
      <c r="G2938" s="144" t="s">
        <v>14677</v>
      </c>
      <c r="H2938" s="219"/>
      <c r="I2938" s="217">
        <v>4183832738</v>
      </c>
      <c r="J2938" s="212" t="s">
        <v>70</v>
      </c>
      <c r="K2938" s="217" t="s">
        <v>48</v>
      </c>
      <c r="L2938" s="215" t="str">
        <f>VLOOKUP($K2938,[1]TONG_SL!$A$1:$D$65536,2,0)</f>
        <v>Mọc Nấm Hương 250g</v>
      </c>
      <c r="M2938" s="247"/>
      <c r="N2938" s="215" t="str">
        <f t="shared" si="318"/>
        <v>K-C6</v>
      </c>
      <c r="O2938" s="222"/>
      <c r="P2938" s="222"/>
      <c r="Q2938" s="215" t="str">
        <f>VLOOKUP(K2938,TONG_SL!$A:$D,3,0)</f>
        <v>Túi</v>
      </c>
      <c r="R2938" s="223">
        <v>4</v>
      </c>
      <c r="S2938" s="290"/>
      <c r="T2938" s="290">
        <f>VLOOKUP(VLOOKUP(G2938,Ma_KH!$A:$R,18,0)&amp;K2938,Gia_MB!$A:$F,6,0)</f>
        <v>46000</v>
      </c>
      <c r="U2938" s="291">
        <f t="shared" si="314"/>
        <v>184000</v>
      </c>
      <c r="V2938" s="290"/>
      <c r="W2938" s="292">
        <f t="shared" si="315"/>
        <v>0</v>
      </c>
      <c r="X2938" s="293" t="str">
        <f t="shared" si="316"/>
        <v>8</v>
      </c>
      <c r="Y2938" s="290"/>
      <c r="Z2938" s="291">
        <f t="shared" si="317"/>
        <v>14720</v>
      </c>
      <c r="AA2938" s="294">
        <f>VLOOKUP(G2938,Ma_KH!$A:$R,14,0)</f>
        <v>60</v>
      </c>
    </row>
    <row r="2939" spans="1:27" x14ac:dyDescent="0.25">
      <c r="A2939" s="280">
        <v>46049</v>
      </c>
      <c r="B2939" s="281">
        <v>4183832638</v>
      </c>
      <c r="C2939" s="328" t="s">
        <v>15180</v>
      </c>
      <c r="D2939" s="280">
        <v>46057</v>
      </c>
      <c r="E2939" s="219"/>
      <c r="F2939" s="218"/>
      <c r="G2939" s="144" t="s">
        <v>14260</v>
      </c>
      <c r="H2939" s="219"/>
      <c r="I2939" s="217">
        <v>4183832638</v>
      </c>
      <c r="J2939" s="212" t="s">
        <v>70</v>
      </c>
      <c r="K2939" s="217" t="s">
        <v>27</v>
      </c>
      <c r="L2939" s="215" t="str">
        <f>VLOOKUP($K2939,[1]TONG_SL!$A$1:$D$65536,2,0)</f>
        <v>Chân giò heo muối 300g</v>
      </c>
      <c r="M2939" s="247"/>
      <c r="N2939" s="215" t="str">
        <f t="shared" si="318"/>
        <v>K-C6</v>
      </c>
      <c r="O2939" s="222"/>
      <c r="P2939" s="222"/>
      <c r="Q2939" s="215" t="str">
        <f>VLOOKUP(K2939,TONG_SL!$A:$D,3,0)</f>
        <v>Túi</v>
      </c>
      <c r="R2939" s="223">
        <v>6</v>
      </c>
      <c r="S2939" s="290"/>
      <c r="T2939" s="290">
        <f>VLOOKUP(VLOOKUP(G2939,Ma_KH!$A:$R,18,0)&amp;K2939,Gia_MB!$A:$F,6,0)</f>
        <v>73431</v>
      </c>
      <c r="U2939" s="291">
        <f t="shared" si="314"/>
        <v>440586</v>
      </c>
      <c r="V2939" s="290"/>
      <c r="W2939" s="292">
        <f t="shared" si="315"/>
        <v>0</v>
      </c>
      <c r="X2939" s="293" t="str">
        <f t="shared" si="316"/>
        <v>8</v>
      </c>
      <c r="Y2939" s="290"/>
      <c r="Z2939" s="291">
        <f t="shared" si="317"/>
        <v>35246.879999999997</v>
      </c>
      <c r="AA2939" s="294">
        <f>VLOOKUP(G2939,Ma_KH!$A:$R,14,0)</f>
        <v>60</v>
      </c>
    </row>
    <row r="2940" spans="1:27" x14ac:dyDescent="0.25">
      <c r="A2940" s="280">
        <v>46049</v>
      </c>
      <c r="B2940" s="281">
        <v>4183832638</v>
      </c>
      <c r="C2940" s="328" t="s">
        <v>15180</v>
      </c>
      <c r="D2940" s="280">
        <v>46057</v>
      </c>
      <c r="E2940" s="219"/>
      <c r="F2940" s="218"/>
      <c r="G2940" s="144" t="s">
        <v>14260</v>
      </c>
      <c r="H2940" s="219"/>
      <c r="I2940" s="217">
        <v>4183832638</v>
      </c>
      <c r="J2940" s="212" t="s">
        <v>70</v>
      </c>
      <c r="K2940" s="217" t="s">
        <v>30</v>
      </c>
      <c r="L2940" s="215" t="str">
        <f>VLOOKUP($K2940,[1]TONG_SL!$A$1:$D$65536,2,0)</f>
        <v>Gà muối 500g</v>
      </c>
      <c r="M2940" s="247"/>
      <c r="N2940" s="215" t="str">
        <f t="shared" si="318"/>
        <v>K-C6</v>
      </c>
      <c r="O2940" s="222"/>
      <c r="P2940" s="222"/>
      <c r="Q2940" s="215" t="str">
        <f>VLOOKUP(K2940,TONG_SL!$A:$D,3,0)</f>
        <v>Túi</v>
      </c>
      <c r="R2940" s="223">
        <v>14</v>
      </c>
      <c r="S2940" s="290"/>
      <c r="T2940" s="290">
        <f>VLOOKUP(VLOOKUP(G2940,Ma_KH!$A:$R,18,0)&amp;K2940,Gia_MB!$A:$F,6,0)</f>
        <v>116611</v>
      </c>
      <c r="U2940" s="291">
        <f t="shared" si="314"/>
        <v>1632554</v>
      </c>
      <c r="V2940" s="290"/>
      <c r="W2940" s="292">
        <f t="shared" si="315"/>
        <v>0</v>
      </c>
      <c r="X2940" s="293" t="str">
        <f t="shared" si="316"/>
        <v>8</v>
      </c>
      <c r="Y2940" s="290"/>
      <c r="Z2940" s="291">
        <f t="shared" si="317"/>
        <v>130604.32</v>
      </c>
      <c r="AA2940" s="294">
        <f>VLOOKUP(G2940,Ma_KH!$A:$R,14,0)</f>
        <v>60</v>
      </c>
    </row>
    <row r="2941" spans="1:27" x14ac:dyDescent="0.25">
      <c r="A2941" s="280">
        <v>46049</v>
      </c>
      <c r="B2941" s="281">
        <v>4183832638</v>
      </c>
      <c r="C2941" s="328" t="s">
        <v>15180</v>
      </c>
      <c r="D2941" s="280">
        <v>46057</v>
      </c>
      <c r="E2941" s="219"/>
      <c r="F2941" s="218"/>
      <c r="G2941" s="144" t="s">
        <v>14260</v>
      </c>
      <c r="H2941" s="219"/>
      <c r="I2941" s="217">
        <v>4183832638</v>
      </c>
      <c r="J2941" s="212" t="s">
        <v>70</v>
      </c>
      <c r="K2941" s="217" t="s">
        <v>48</v>
      </c>
      <c r="L2941" s="215" t="str">
        <f>VLOOKUP($K2941,[1]TONG_SL!$A$1:$D$65536,2,0)</f>
        <v>Mọc Nấm Hương 250g</v>
      </c>
      <c r="M2941" s="247"/>
      <c r="N2941" s="215" t="str">
        <f t="shared" si="318"/>
        <v>K-C6</v>
      </c>
      <c r="O2941" s="222"/>
      <c r="P2941" s="222"/>
      <c r="Q2941" s="215" t="str">
        <f>VLOOKUP(K2941,TONG_SL!$A:$D,3,0)</f>
        <v>Túi</v>
      </c>
      <c r="R2941" s="223">
        <v>5</v>
      </c>
      <c r="S2941" s="290"/>
      <c r="T2941" s="290">
        <f>VLOOKUP(VLOOKUP(G2941,Ma_KH!$A:$R,18,0)&amp;K2941,Gia_MB!$A:$F,6,0)</f>
        <v>46000</v>
      </c>
      <c r="U2941" s="291">
        <f t="shared" si="314"/>
        <v>230000</v>
      </c>
      <c r="V2941" s="290"/>
      <c r="W2941" s="292">
        <f t="shared" si="315"/>
        <v>0</v>
      </c>
      <c r="X2941" s="293" t="str">
        <f t="shared" si="316"/>
        <v>8</v>
      </c>
      <c r="Y2941" s="290"/>
      <c r="Z2941" s="291">
        <f t="shared" si="317"/>
        <v>18400</v>
      </c>
      <c r="AA2941" s="294">
        <f>VLOOKUP(G2941,Ma_KH!$A:$R,14,0)</f>
        <v>60</v>
      </c>
    </row>
    <row r="2942" spans="1:27" x14ac:dyDescent="0.25">
      <c r="A2942" s="280">
        <v>46049</v>
      </c>
      <c r="B2942" s="281">
        <v>4183832638</v>
      </c>
      <c r="C2942" s="328" t="s">
        <v>15180</v>
      </c>
      <c r="D2942" s="280">
        <v>46057</v>
      </c>
      <c r="E2942" s="219"/>
      <c r="F2942" s="218"/>
      <c r="G2942" s="144" t="s">
        <v>14260</v>
      </c>
      <c r="H2942" s="219"/>
      <c r="I2942" s="217">
        <v>4183832638</v>
      </c>
      <c r="J2942" s="212" t="s">
        <v>70</v>
      </c>
      <c r="K2942" s="217" t="s">
        <v>34</v>
      </c>
      <c r="L2942" s="215" t="str">
        <f>VLOOKUP($K2942,[1]TONG_SL!$A$1:$D$65536,2,0)</f>
        <v>Tai heo muối 200g</v>
      </c>
      <c r="M2942" s="247"/>
      <c r="N2942" s="215" t="str">
        <f t="shared" si="318"/>
        <v>K-C6</v>
      </c>
      <c r="O2942" s="222"/>
      <c r="P2942" s="222"/>
      <c r="Q2942" s="215" t="str">
        <f>VLOOKUP(K2942,TONG_SL!$A:$D,3,0)</f>
        <v>Túi</v>
      </c>
      <c r="R2942" s="223">
        <v>8</v>
      </c>
      <c r="S2942" s="290"/>
      <c r="T2942" s="290">
        <f>VLOOKUP(VLOOKUP(G2942,Ma_KH!$A:$R,18,0)&amp;K2942,Gia_MB!$A:$F,6,0)</f>
        <v>55595</v>
      </c>
      <c r="U2942" s="291">
        <f t="shared" si="314"/>
        <v>444760</v>
      </c>
      <c r="V2942" s="290"/>
      <c r="W2942" s="292">
        <f t="shared" si="315"/>
        <v>0</v>
      </c>
      <c r="X2942" s="293" t="str">
        <f t="shared" si="316"/>
        <v>8</v>
      </c>
      <c r="Y2942" s="290"/>
      <c r="Z2942" s="291">
        <f t="shared" si="317"/>
        <v>35580.800000000003</v>
      </c>
      <c r="AA2942" s="294">
        <f>VLOOKUP(G2942,Ma_KH!$A:$R,14,0)</f>
        <v>60</v>
      </c>
    </row>
    <row r="2943" spans="1:27" x14ac:dyDescent="0.25">
      <c r="A2943" s="280">
        <v>46049</v>
      </c>
      <c r="B2943" s="281">
        <v>4183832638</v>
      </c>
      <c r="C2943" s="328" t="s">
        <v>15180</v>
      </c>
      <c r="D2943" s="280">
        <v>46057</v>
      </c>
      <c r="E2943" s="219"/>
      <c r="F2943" s="218"/>
      <c r="G2943" s="144" t="s">
        <v>14260</v>
      </c>
      <c r="H2943" s="219"/>
      <c r="I2943" s="217">
        <v>4183832638</v>
      </c>
      <c r="J2943" s="212" t="s">
        <v>70</v>
      </c>
      <c r="K2943" s="217" t="s">
        <v>37</v>
      </c>
      <c r="L2943" s="215" t="str">
        <f>VLOOKUP($K2943,[1]TONG_SL!$A$1:$D$65536,2,0)</f>
        <v>Chả cốm 300g</v>
      </c>
      <c r="M2943" s="247"/>
      <c r="N2943" s="215" t="str">
        <f t="shared" si="318"/>
        <v>K-C6</v>
      </c>
      <c r="O2943" s="222"/>
      <c r="P2943" s="222"/>
      <c r="Q2943" s="215" t="str">
        <f>VLOOKUP(K2943,TONG_SL!$A:$D,3,0)</f>
        <v>Túi</v>
      </c>
      <c r="R2943" s="223">
        <v>4</v>
      </c>
      <c r="S2943" s="290"/>
      <c r="T2943" s="290">
        <f>VLOOKUP(VLOOKUP(G2943,Ma_KH!$A:$R,18,0)&amp;K2943,Gia_MB!$A:$F,6,0)</f>
        <v>74250</v>
      </c>
      <c r="U2943" s="291">
        <f t="shared" si="314"/>
        <v>297000</v>
      </c>
      <c r="V2943" s="290"/>
      <c r="W2943" s="292">
        <f t="shared" si="315"/>
        <v>0</v>
      </c>
      <c r="X2943" s="293" t="str">
        <f t="shared" si="316"/>
        <v>8</v>
      </c>
      <c r="Y2943" s="290"/>
      <c r="Z2943" s="291">
        <f t="shared" si="317"/>
        <v>23760</v>
      </c>
      <c r="AA2943" s="294">
        <f>VLOOKUP(G2943,Ma_KH!$A:$R,14,0)</f>
        <v>60</v>
      </c>
    </row>
    <row r="2944" spans="1:27" x14ac:dyDescent="0.25">
      <c r="A2944" s="280">
        <v>46049</v>
      </c>
      <c r="B2944" s="281">
        <v>4183832638</v>
      </c>
      <c r="C2944" s="328" t="s">
        <v>15180</v>
      </c>
      <c r="D2944" s="280">
        <v>46057</v>
      </c>
      <c r="E2944" s="219"/>
      <c r="F2944" s="218"/>
      <c r="G2944" s="144" t="s">
        <v>14260</v>
      </c>
      <c r="H2944" s="219"/>
      <c r="I2944" s="217">
        <v>4183832638</v>
      </c>
      <c r="J2944" s="212" t="s">
        <v>70</v>
      </c>
      <c r="K2944" s="217" t="s">
        <v>15534</v>
      </c>
      <c r="L2944" s="215" t="str">
        <f>VLOOKUP($K2944,[1]TONG_SL!$A$1:$D$65536,2,0)</f>
        <v>Chả nướng 300g</v>
      </c>
      <c r="M2944" s="247"/>
      <c r="N2944" s="215" t="str">
        <f t="shared" si="318"/>
        <v>K-C6</v>
      </c>
      <c r="O2944" s="222"/>
      <c r="P2944" s="222"/>
      <c r="Q2944" s="215" t="str">
        <f>VLOOKUP(K2944,TONG_SL!$A:$D,3,0)</f>
        <v>Túi</v>
      </c>
      <c r="R2944" s="223">
        <v>4</v>
      </c>
      <c r="S2944" s="290"/>
      <c r="T2944" s="290">
        <f>VLOOKUP(VLOOKUP(G2944,Ma_KH!$A:$R,18,0)&amp;K2944,Gia_MB!$A:$F,6,0)</f>
        <v>70950</v>
      </c>
      <c r="U2944" s="291">
        <f t="shared" si="314"/>
        <v>283800</v>
      </c>
      <c r="V2944" s="290"/>
      <c r="W2944" s="292">
        <f t="shared" si="315"/>
        <v>0</v>
      </c>
      <c r="X2944" s="293" t="str">
        <f t="shared" si="316"/>
        <v>8</v>
      </c>
      <c r="Y2944" s="290"/>
      <c r="Z2944" s="291">
        <f t="shared" si="317"/>
        <v>22704</v>
      </c>
      <c r="AA2944" s="294">
        <f>VLOOKUP(G2944,Ma_KH!$A:$R,14,0)</f>
        <v>60</v>
      </c>
    </row>
    <row r="2945" spans="1:27" x14ac:dyDescent="0.25">
      <c r="A2945" s="280">
        <v>46049</v>
      </c>
      <c r="B2945" s="281">
        <v>4183832476</v>
      </c>
      <c r="C2945" s="328" t="s">
        <v>15180</v>
      </c>
      <c r="D2945" s="280">
        <v>46057</v>
      </c>
      <c r="E2945" s="219"/>
      <c r="F2945" s="218"/>
      <c r="G2945" s="268" t="s">
        <v>15837</v>
      </c>
      <c r="H2945" s="219"/>
      <c r="I2945" s="217">
        <v>4183832476</v>
      </c>
      <c r="J2945" s="212" t="s">
        <v>70</v>
      </c>
      <c r="K2945" s="217" t="s">
        <v>15534</v>
      </c>
      <c r="L2945" s="215" t="str">
        <f>VLOOKUP($K2945,[1]TONG_SL!$A$1:$D$65536,2,0)</f>
        <v>Chả nướng 300g</v>
      </c>
      <c r="M2945" s="247"/>
      <c r="N2945" s="215" t="str">
        <f t="shared" si="318"/>
        <v>K-C6</v>
      </c>
      <c r="O2945" s="222"/>
      <c r="P2945" s="222"/>
      <c r="Q2945" s="215" t="str">
        <f>VLOOKUP(K2945,TONG_SL!$A:$D,3,0)</f>
        <v>Túi</v>
      </c>
      <c r="R2945" s="223">
        <v>4</v>
      </c>
      <c r="S2945" s="290"/>
      <c r="T2945" s="290">
        <f>VLOOKUP(VLOOKUP(G2945,Ma_KH!$A:$R,18,0)&amp;K2945,Gia_MB!$A:$F,6,0)</f>
        <v>70950</v>
      </c>
      <c r="U2945" s="291">
        <f t="shared" si="314"/>
        <v>283800</v>
      </c>
      <c r="V2945" s="290"/>
      <c r="W2945" s="292">
        <f t="shared" si="315"/>
        <v>0</v>
      </c>
      <c r="X2945" s="293" t="str">
        <f t="shared" si="316"/>
        <v>8</v>
      </c>
      <c r="Y2945" s="290"/>
      <c r="Z2945" s="291">
        <f t="shared" si="317"/>
        <v>22704</v>
      </c>
      <c r="AA2945" s="294">
        <f>VLOOKUP(G2945,Ma_KH!$A:$R,14,0)</f>
        <v>60</v>
      </c>
    </row>
    <row r="2946" spans="1:27" x14ac:dyDescent="0.25">
      <c r="A2946" s="280">
        <v>46049</v>
      </c>
      <c r="B2946" s="281">
        <v>4183832476</v>
      </c>
      <c r="C2946" s="328" t="s">
        <v>15180</v>
      </c>
      <c r="D2946" s="280">
        <v>46057</v>
      </c>
      <c r="E2946" s="219"/>
      <c r="F2946" s="218"/>
      <c r="G2946" s="268" t="s">
        <v>15837</v>
      </c>
      <c r="H2946" s="219"/>
      <c r="I2946" s="217">
        <v>4183832476</v>
      </c>
      <c r="J2946" s="212" t="s">
        <v>70</v>
      </c>
      <c r="K2946" s="217" t="s">
        <v>37</v>
      </c>
      <c r="L2946" s="215" t="str">
        <f>VLOOKUP($K2946,[1]TONG_SL!$A$1:$D$65536,2,0)</f>
        <v>Chả cốm 300g</v>
      </c>
      <c r="M2946" s="247"/>
      <c r="N2946" s="215" t="str">
        <f t="shared" si="318"/>
        <v>K-C6</v>
      </c>
      <c r="O2946" s="222"/>
      <c r="P2946" s="222"/>
      <c r="Q2946" s="215" t="str">
        <f>VLOOKUP(K2946,TONG_SL!$A:$D,3,0)</f>
        <v>Túi</v>
      </c>
      <c r="R2946" s="223">
        <v>4</v>
      </c>
      <c r="S2946" s="290"/>
      <c r="T2946" s="290">
        <f>VLOOKUP(VLOOKUP(G2946,Ma_KH!$A:$R,18,0)&amp;K2946,Gia_MB!$A:$F,6,0)</f>
        <v>74250</v>
      </c>
      <c r="U2946" s="291">
        <f t="shared" si="314"/>
        <v>297000</v>
      </c>
      <c r="V2946" s="290"/>
      <c r="W2946" s="292">
        <f t="shared" si="315"/>
        <v>0</v>
      </c>
      <c r="X2946" s="293" t="str">
        <f t="shared" si="316"/>
        <v>8</v>
      </c>
      <c r="Y2946" s="290"/>
      <c r="Z2946" s="291">
        <f t="shared" si="317"/>
        <v>23760</v>
      </c>
      <c r="AA2946" s="294">
        <f>VLOOKUP(G2946,Ma_KH!$A:$R,14,0)</f>
        <v>60</v>
      </c>
    </row>
    <row r="2947" spans="1:27" x14ac:dyDescent="0.25">
      <c r="A2947" s="280">
        <v>46049</v>
      </c>
      <c r="B2947" s="281">
        <v>4183832476</v>
      </c>
      <c r="C2947" s="328" t="s">
        <v>15180</v>
      </c>
      <c r="D2947" s="280">
        <v>46057</v>
      </c>
      <c r="E2947" s="219"/>
      <c r="F2947" s="218"/>
      <c r="G2947" s="268" t="s">
        <v>15837</v>
      </c>
      <c r="H2947" s="219"/>
      <c r="I2947" s="217">
        <v>4183832476</v>
      </c>
      <c r="J2947" s="212" t="s">
        <v>70</v>
      </c>
      <c r="K2947" s="217" t="s">
        <v>48</v>
      </c>
      <c r="L2947" s="215" t="str">
        <f>VLOOKUP($K2947,[1]TONG_SL!$A$1:$D$65536,2,0)</f>
        <v>Mọc Nấm Hương 250g</v>
      </c>
      <c r="M2947" s="247"/>
      <c r="N2947" s="215" t="str">
        <f t="shared" si="318"/>
        <v>K-C6</v>
      </c>
      <c r="O2947" s="222"/>
      <c r="P2947" s="222"/>
      <c r="Q2947" s="215" t="str">
        <f>VLOOKUP(K2947,TONG_SL!$A:$D,3,0)</f>
        <v>Túi</v>
      </c>
      <c r="R2947" s="223">
        <v>5</v>
      </c>
      <c r="S2947" s="290"/>
      <c r="T2947" s="290">
        <f>VLOOKUP(VLOOKUP(G2947,Ma_KH!$A:$R,18,0)&amp;K2947,Gia_MB!$A:$F,6,0)</f>
        <v>46000</v>
      </c>
      <c r="U2947" s="291">
        <f t="shared" si="314"/>
        <v>230000</v>
      </c>
      <c r="V2947" s="290"/>
      <c r="W2947" s="292">
        <f t="shared" si="315"/>
        <v>0</v>
      </c>
      <c r="X2947" s="293" t="str">
        <f t="shared" si="316"/>
        <v>8</v>
      </c>
      <c r="Y2947" s="290"/>
      <c r="Z2947" s="291">
        <f t="shared" si="317"/>
        <v>18400</v>
      </c>
      <c r="AA2947" s="294">
        <f>VLOOKUP(G2947,Ma_KH!$A:$R,14,0)</f>
        <v>60</v>
      </c>
    </row>
    <row r="2948" spans="1:27" x14ac:dyDescent="0.25">
      <c r="A2948" s="280">
        <v>46049</v>
      </c>
      <c r="B2948" s="281">
        <v>4183832476</v>
      </c>
      <c r="C2948" s="328" t="s">
        <v>15180</v>
      </c>
      <c r="D2948" s="280">
        <v>46057</v>
      </c>
      <c r="E2948" s="219"/>
      <c r="F2948" s="218"/>
      <c r="G2948" s="268" t="s">
        <v>15837</v>
      </c>
      <c r="H2948" s="219"/>
      <c r="I2948" s="217">
        <v>4183832476</v>
      </c>
      <c r="J2948" s="212" t="s">
        <v>70</v>
      </c>
      <c r="K2948" s="217" t="s">
        <v>30</v>
      </c>
      <c r="L2948" s="215" t="str">
        <f>VLOOKUP($K2948,[1]TONG_SL!$A$1:$D$65536,2,0)</f>
        <v>Gà muối 500g</v>
      </c>
      <c r="M2948" s="247"/>
      <c r="N2948" s="215" t="str">
        <f t="shared" si="318"/>
        <v>K-C6</v>
      </c>
      <c r="O2948" s="222"/>
      <c r="P2948" s="222"/>
      <c r="Q2948" s="215" t="str">
        <f>VLOOKUP(K2948,TONG_SL!$A:$D,3,0)</f>
        <v>Túi</v>
      </c>
      <c r="R2948" s="223">
        <v>20</v>
      </c>
      <c r="S2948" s="290"/>
      <c r="T2948" s="290">
        <f>VLOOKUP(VLOOKUP(G2948,Ma_KH!$A:$R,18,0)&amp;K2948,Gia_MB!$A:$F,6,0)</f>
        <v>116611</v>
      </c>
      <c r="U2948" s="291">
        <f t="shared" si="314"/>
        <v>2332220</v>
      </c>
      <c r="V2948" s="290"/>
      <c r="W2948" s="292">
        <f t="shared" si="315"/>
        <v>0</v>
      </c>
      <c r="X2948" s="293" t="str">
        <f t="shared" si="316"/>
        <v>8</v>
      </c>
      <c r="Y2948" s="290"/>
      <c r="Z2948" s="291">
        <f t="shared" si="317"/>
        <v>186577.6</v>
      </c>
      <c r="AA2948" s="294">
        <f>VLOOKUP(G2948,Ma_KH!$A:$R,14,0)</f>
        <v>60</v>
      </c>
    </row>
    <row r="2949" spans="1:27" x14ac:dyDescent="0.25">
      <c r="A2949" s="280">
        <v>46049</v>
      </c>
      <c r="B2949" s="281">
        <v>4183832476</v>
      </c>
      <c r="C2949" s="328" t="s">
        <v>15180</v>
      </c>
      <c r="D2949" s="280">
        <v>46057</v>
      </c>
      <c r="E2949" s="219"/>
      <c r="F2949" s="218"/>
      <c r="G2949" s="268" t="s">
        <v>15837</v>
      </c>
      <c r="H2949" s="219"/>
      <c r="I2949" s="217">
        <v>4183832476</v>
      </c>
      <c r="J2949" s="212" t="s">
        <v>70</v>
      </c>
      <c r="K2949" s="217" t="s">
        <v>27</v>
      </c>
      <c r="L2949" s="215" t="str">
        <f>VLOOKUP($K2949,[1]TONG_SL!$A$1:$D$65536,2,0)</f>
        <v>Chân giò heo muối 300g</v>
      </c>
      <c r="M2949" s="247"/>
      <c r="N2949" s="215" t="str">
        <f t="shared" si="318"/>
        <v>K-C6</v>
      </c>
      <c r="O2949" s="222"/>
      <c r="P2949" s="222"/>
      <c r="Q2949" s="215" t="str">
        <f>VLOOKUP(K2949,TONG_SL!$A:$D,3,0)</f>
        <v>Túi</v>
      </c>
      <c r="R2949" s="223">
        <v>20</v>
      </c>
      <c r="S2949" s="290"/>
      <c r="T2949" s="290">
        <f>VLOOKUP(VLOOKUP(G2949,Ma_KH!$A:$R,18,0)&amp;K2949,Gia_MB!$A:$F,6,0)</f>
        <v>73431</v>
      </c>
      <c r="U2949" s="291">
        <f t="shared" si="314"/>
        <v>1468620</v>
      </c>
      <c r="V2949" s="290"/>
      <c r="W2949" s="292">
        <f t="shared" si="315"/>
        <v>0</v>
      </c>
      <c r="X2949" s="293" t="str">
        <f t="shared" si="316"/>
        <v>8</v>
      </c>
      <c r="Y2949" s="290"/>
      <c r="Z2949" s="291">
        <f t="shared" si="317"/>
        <v>117489.60000000001</v>
      </c>
      <c r="AA2949" s="294">
        <f>VLOOKUP(G2949,Ma_KH!$A:$R,14,0)</f>
        <v>60</v>
      </c>
    </row>
    <row r="2950" spans="1:27" x14ac:dyDescent="0.25">
      <c r="A2950" s="280">
        <v>46049</v>
      </c>
      <c r="B2950" s="281">
        <v>4183832403</v>
      </c>
      <c r="C2950" s="328" t="s">
        <v>15180</v>
      </c>
      <c r="D2950" s="280">
        <v>46057</v>
      </c>
      <c r="E2950" s="219"/>
      <c r="F2950" s="218"/>
      <c r="G2950" s="268" t="s">
        <v>15838</v>
      </c>
      <c r="H2950" s="219"/>
      <c r="I2950" s="217">
        <v>4183832403</v>
      </c>
      <c r="J2950" s="212" t="s">
        <v>70</v>
      </c>
      <c r="K2950" s="217" t="s">
        <v>15534</v>
      </c>
      <c r="L2950" s="215" t="str">
        <f>VLOOKUP($K2950,[1]TONG_SL!$A$1:$D$65536,2,0)</f>
        <v>Chả nướng 300g</v>
      </c>
      <c r="M2950" s="247"/>
      <c r="N2950" s="215" t="str">
        <f t="shared" si="318"/>
        <v>K-C6</v>
      </c>
      <c r="O2950" s="222"/>
      <c r="P2950" s="222"/>
      <c r="Q2950" s="215" t="str">
        <f>VLOOKUP(K2950,TONG_SL!$A:$D,3,0)</f>
        <v>Túi</v>
      </c>
      <c r="R2950" s="223">
        <v>2</v>
      </c>
      <c r="S2950" s="290"/>
      <c r="T2950" s="290">
        <f>VLOOKUP(VLOOKUP(G2950,Ma_KH!$A:$R,18,0)&amp;K2950,Gia_MB!$A:$F,6,0)</f>
        <v>70950</v>
      </c>
      <c r="U2950" s="291">
        <f t="shared" si="314"/>
        <v>141900</v>
      </c>
      <c r="V2950" s="290"/>
      <c r="W2950" s="292">
        <f t="shared" si="315"/>
        <v>0</v>
      </c>
      <c r="X2950" s="293" t="str">
        <f t="shared" si="316"/>
        <v>8</v>
      </c>
      <c r="Y2950" s="290"/>
      <c r="Z2950" s="291">
        <f t="shared" si="317"/>
        <v>11352</v>
      </c>
      <c r="AA2950" s="294">
        <f>VLOOKUP(G2950,Ma_KH!$A:$R,14,0)</f>
        <v>60</v>
      </c>
    </row>
    <row r="2951" spans="1:27" x14ac:dyDescent="0.25">
      <c r="A2951" s="280">
        <v>46049</v>
      </c>
      <c r="B2951" s="281">
        <v>4183832403</v>
      </c>
      <c r="C2951" s="328" t="s">
        <v>15180</v>
      </c>
      <c r="D2951" s="280">
        <v>46057</v>
      </c>
      <c r="E2951" s="219"/>
      <c r="F2951" s="218"/>
      <c r="G2951" s="268" t="s">
        <v>15838</v>
      </c>
      <c r="H2951" s="219"/>
      <c r="I2951" s="217">
        <v>4183832403</v>
      </c>
      <c r="J2951" s="212" t="s">
        <v>70</v>
      </c>
      <c r="K2951" s="217" t="s">
        <v>30</v>
      </c>
      <c r="L2951" s="215" t="str">
        <f>VLOOKUP($K2951,[1]TONG_SL!$A$1:$D$65536,2,0)</f>
        <v>Gà muối 500g</v>
      </c>
      <c r="M2951" s="247"/>
      <c r="N2951" s="215" t="str">
        <f t="shared" si="318"/>
        <v>K-C6</v>
      </c>
      <c r="O2951" s="222"/>
      <c r="P2951" s="222"/>
      <c r="Q2951" s="215" t="str">
        <f>VLOOKUP(K2951,TONG_SL!$A:$D,3,0)</f>
        <v>Túi</v>
      </c>
      <c r="R2951" s="223">
        <v>20</v>
      </c>
      <c r="S2951" s="290"/>
      <c r="T2951" s="290">
        <f>VLOOKUP(VLOOKUP(G2951,Ma_KH!$A:$R,18,0)&amp;K2951,Gia_MB!$A:$F,6,0)</f>
        <v>116611</v>
      </c>
      <c r="U2951" s="291">
        <f t="shared" si="314"/>
        <v>2332220</v>
      </c>
      <c r="V2951" s="290"/>
      <c r="W2951" s="292">
        <f t="shared" si="315"/>
        <v>0</v>
      </c>
      <c r="X2951" s="293" t="str">
        <f t="shared" si="316"/>
        <v>8</v>
      </c>
      <c r="Y2951" s="290"/>
      <c r="Z2951" s="291">
        <f t="shared" si="317"/>
        <v>186577.6</v>
      </c>
      <c r="AA2951" s="294">
        <f>VLOOKUP(G2951,Ma_KH!$A:$R,14,0)</f>
        <v>60</v>
      </c>
    </row>
    <row r="2952" spans="1:27" x14ac:dyDescent="0.25">
      <c r="A2952" s="280">
        <v>46049</v>
      </c>
      <c r="B2952" s="281">
        <v>4183832403</v>
      </c>
      <c r="C2952" s="328" t="s">
        <v>15180</v>
      </c>
      <c r="D2952" s="280">
        <v>46057</v>
      </c>
      <c r="E2952" s="219"/>
      <c r="F2952" s="218"/>
      <c r="G2952" s="268" t="s">
        <v>15838</v>
      </c>
      <c r="H2952" s="219"/>
      <c r="I2952" s="217">
        <v>4183832403</v>
      </c>
      <c r="J2952" s="212" t="s">
        <v>70</v>
      </c>
      <c r="K2952" s="217" t="s">
        <v>48</v>
      </c>
      <c r="L2952" s="215" t="str">
        <f>VLOOKUP($K2952,[1]TONG_SL!$A$1:$D$65536,2,0)</f>
        <v>Mọc Nấm Hương 250g</v>
      </c>
      <c r="M2952" s="247"/>
      <c r="N2952" s="215" t="str">
        <f t="shared" si="318"/>
        <v>K-C6</v>
      </c>
      <c r="O2952" s="222"/>
      <c r="P2952" s="222"/>
      <c r="Q2952" s="215" t="str">
        <f>VLOOKUP(K2952,TONG_SL!$A:$D,3,0)</f>
        <v>Túi</v>
      </c>
      <c r="R2952" s="223">
        <v>5</v>
      </c>
      <c r="S2952" s="290"/>
      <c r="T2952" s="290">
        <f>VLOOKUP(VLOOKUP(G2952,Ma_KH!$A:$R,18,0)&amp;K2952,Gia_MB!$A:$F,6,0)</f>
        <v>46000</v>
      </c>
      <c r="U2952" s="291">
        <f t="shared" si="314"/>
        <v>230000</v>
      </c>
      <c r="V2952" s="290"/>
      <c r="W2952" s="292">
        <f t="shared" si="315"/>
        <v>0</v>
      </c>
      <c r="X2952" s="293" t="str">
        <f t="shared" si="316"/>
        <v>8</v>
      </c>
      <c r="Y2952" s="290"/>
      <c r="Z2952" s="291">
        <f t="shared" si="317"/>
        <v>18400</v>
      </c>
      <c r="AA2952" s="294">
        <f>VLOOKUP(G2952,Ma_KH!$A:$R,14,0)</f>
        <v>60</v>
      </c>
    </row>
    <row r="2953" spans="1:27" x14ac:dyDescent="0.25">
      <c r="A2953" s="280">
        <v>46049</v>
      </c>
      <c r="B2953" s="281">
        <v>4183832403</v>
      </c>
      <c r="C2953" s="328" t="s">
        <v>15180</v>
      </c>
      <c r="D2953" s="280">
        <v>46057</v>
      </c>
      <c r="E2953" s="219"/>
      <c r="F2953" s="218"/>
      <c r="G2953" s="268" t="s">
        <v>15838</v>
      </c>
      <c r="H2953" s="219"/>
      <c r="I2953" s="217">
        <v>4183832403</v>
      </c>
      <c r="J2953" s="212" t="s">
        <v>70</v>
      </c>
      <c r="K2953" s="217" t="s">
        <v>27</v>
      </c>
      <c r="L2953" s="215" t="str">
        <f>VLOOKUP($K2953,[1]TONG_SL!$A$1:$D$65536,2,0)</f>
        <v>Chân giò heo muối 300g</v>
      </c>
      <c r="M2953" s="247"/>
      <c r="N2953" s="215" t="str">
        <f t="shared" si="318"/>
        <v>K-C6</v>
      </c>
      <c r="O2953" s="222"/>
      <c r="P2953" s="222"/>
      <c r="Q2953" s="215" t="str">
        <f>VLOOKUP(K2953,TONG_SL!$A:$D,3,0)</f>
        <v>Túi</v>
      </c>
      <c r="R2953" s="223">
        <v>20</v>
      </c>
      <c r="S2953" s="290"/>
      <c r="T2953" s="290">
        <f>VLOOKUP(VLOOKUP(G2953,Ma_KH!$A:$R,18,0)&amp;K2953,Gia_MB!$A:$F,6,0)</f>
        <v>73431</v>
      </c>
      <c r="U2953" s="291">
        <f t="shared" si="314"/>
        <v>1468620</v>
      </c>
      <c r="V2953" s="290"/>
      <c r="W2953" s="292">
        <f t="shared" si="315"/>
        <v>0</v>
      </c>
      <c r="X2953" s="293" t="str">
        <f t="shared" si="316"/>
        <v>8</v>
      </c>
      <c r="Y2953" s="290"/>
      <c r="Z2953" s="291">
        <f t="shared" si="317"/>
        <v>117489.60000000001</v>
      </c>
      <c r="AA2953" s="294">
        <f>VLOOKUP(G2953,Ma_KH!$A:$R,14,0)</f>
        <v>60</v>
      </c>
    </row>
    <row r="2954" spans="1:27" x14ac:dyDescent="0.25">
      <c r="A2954" s="280">
        <v>46049</v>
      </c>
      <c r="B2954" s="281">
        <v>4183832718</v>
      </c>
      <c r="C2954" s="328" t="s">
        <v>15180</v>
      </c>
      <c r="D2954" s="280">
        <v>46057</v>
      </c>
      <c r="E2954" s="219"/>
      <c r="F2954" s="218"/>
      <c r="G2954" s="268" t="s">
        <v>15839</v>
      </c>
      <c r="H2954" s="219"/>
      <c r="I2954" s="217">
        <v>4183832718</v>
      </c>
      <c r="J2954" s="212" t="s">
        <v>70</v>
      </c>
      <c r="K2954" s="217" t="s">
        <v>48</v>
      </c>
      <c r="L2954" s="215" t="str">
        <f>VLOOKUP($K2954,[1]TONG_SL!$A$1:$D$65536,2,0)</f>
        <v>Mọc Nấm Hương 250g</v>
      </c>
      <c r="M2954" s="247"/>
      <c r="N2954" s="215" t="str">
        <f t="shared" si="318"/>
        <v>K-C6</v>
      </c>
      <c r="O2954" s="222"/>
      <c r="P2954" s="222"/>
      <c r="Q2954" s="215" t="str">
        <f>VLOOKUP(K2954,TONG_SL!$A:$D,3,0)</f>
        <v>Túi</v>
      </c>
      <c r="R2954" s="223">
        <v>3</v>
      </c>
      <c r="S2954" s="290"/>
      <c r="T2954" s="290">
        <f>VLOOKUP(VLOOKUP(G2954,Ma_KH!$A:$R,18,0)&amp;K2954,Gia_MB!$A:$F,6,0)</f>
        <v>46000</v>
      </c>
      <c r="U2954" s="291">
        <f t="shared" si="314"/>
        <v>138000</v>
      </c>
      <c r="V2954" s="290"/>
      <c r="W2954" s="292">
        <f t="shared" si="315"/>
        <v>0</v>
      </c>
      <c r="X2954" s="293" t="str">
        <f t="shared" si="316"/>
        <v>8</v>
      </c>
      <c r="Y2954" s="290"/>
      <c r="Z2954" s="291">
        <f t="shared" si="317"/>
        <v>11040</v>
      </c>
      <c r="AA2954" s="294">
        <f>VLOOKUP(G2954,Ma_KH!$A:$R,14,0)</f>
        <v>60</v>
      </c>
    </row>
    <row r="2955" spans="1:27" x14ac:dyDescent="0.25">
      <c r="A2955" s="280">
        <v>46049</v>
      </c>
      <c r="B2955" s="281">
        <v>4183832718</v>
      </c>
      <c r="C2955" s="328" t="s">
        <v>15180</v>
      </c>
      <c r="D2955" s="280">
        <v>46057</v>
      </c>
      <c r="E2955" s="219"/>
      <c r="F2955" s="218"/>
      <c r="G2955" s="268" t="s">
        <v>15839</v>
      </c>
      <c r="H2955" s="219"/>
      <c r="I2955" s="217">
        <v>4183832718</v>
      </c>
      <c r="J2955" s="212" t="s">
        <v>70</v>
      </c>
      <c r="K2955" s="217" t="s">
        <v>37</v>
      </c>
      <c r="L2955" s="215" t="str">
        <f>VLOOKUP($K2955,[1]TONG_SL!$A$1:$D$65536,2,0)</f>
        <v>Chả cốm 300g</v>
      </c>
      <c r="M2955" s="247"/>
      <c r="N2955" s="215" t="str">
        <f t="shared" si="318"/>
        <v>K-C6</v>
      </c>
      <c r="O2955" s="222"/>
      <c r="P2955" s="222"/>
      <c r="Q2955" s="215" t="str">
        <f>VLOOKUP(K2955,TONG_SL!$A:$D,3,0)</f>
        <v>Túi</v>
      </c>
      <c r="R2955" s="223">
        <v>2</v>
      </c>
      <c r="S2955" s="290"/>
      <c r="T2955" s="290">
        <f>VLOOKUP(VLOOKUP(G2955,Ma_KH!$A:$R,18,0)&amp;K2955,Gia_MB!$A:$F,6,0)</f>
        <v>74250</v>
      </c>
      <c r="U2955" s="291">
        <f t="shared" si="314"/>
        <v>148500</v>
      </c>
      <c r="V2955" s="290"/>
      <c r="W2955" s="292">
        <f t="shared" si="315"/>
        <v>0</v>
      </c>
      <c r="X2955" s="293" t="str">
        <f t="shared" si="316"/>
        <v>8</v>
      </c>
      <c r="Y2955" s="290"/>
      <c r="Z2955" s="291">
        <f t="shared" si="317"/>
        <v>11880</v>
      </c>
      <c r="AA2955" s="294">
        <f>VLOOKUP(G2955,Ma_KH!$A:$R,14,0)</f>
        <v>60</v>
      </c>
    </row>
    <row r="2956" spans="1:27" x14ac:dyDescent="0.25">
      <c r="A2956" s="280">
        <v>46049</v>
      </c>
      <c r="B2956" s="281">
        <v>4183832718</v>
      </c>
      <c r="C2956" s="328" t="s">
        <v>15180</v>
      </c>
      <c r="D2956" s="280">
        <v>46057</v>
      </c>
      <c r="E2956" s="219"/>
      <c r="F2956" s="218"/>
      <c r="G2956" s="268" t="s">
        <v>15839</v>
      </c>
      <c r="H2956" s="219"/>
      <c r="I2956" s="217">
        <v>4183832718</v>
      </c>
      <c r="J2956" s="212" t="s">
        <v>70</v>
      </c>
      <c r="K2956" s="217" t="s">
        <v>30</v>
      </c>
      <c r="L2956" s="215" t="str">
        <f>VLOOKUP($K2956,[1]TONG_SL!$A$1:$D$65536,2,0)</f>
        <v>Gà muối 500g</v>
      </c>
      <c r="M2956" s="247"/>
      <c r="N2956" s="215" t="str">
        <f t="shared" si="318"/>
        <v>K-C6</v>
      </c>
      <c r="O2956" s="222"/>
      <c r="P2956" s="222"/>
      <c r="Q2956" s="215" t="str">
        <f>VLOOKUP(K2956,TONG_SL!$A:$D,3,0)</f>
        <v>Túi</v>
      </c>
      <c r="R2956" s="223">
        <v>8</v>
      </c>
      <c r="S2956" s="290"/>
      <c r="T2956" s="290">
        <f>VLOOKUP(VLOOKUP(G2956,Ma_KH!$A:$R,18,0)&amp;K2956,Gia_MB!$A:$F,6,0)</f>
        <v>116611</v>
      </c>
      <c r="U2956" s="291">
        <f t="shared" si="314"/>
        <v>932888</v>
      </c>
      <c r="V2956" s="290"/>
      <c r="W2956" s="292">
        <f t="shared" si="315"/>
        <v>0</v>
      </c>
      <c r="X2956" s="293" t="str">
        <f t="shared" si="316"/>
        <v>8</v>
      </c>
      <c r="Y2956" s="290"/>
      <c r="Z2956" s="291">
        <f t="shared" si="317"/>
        <v>74631.040000000008</v>
      </c>
      <c r="AA2956" s="294">
        <f>VLOOKUP(G2956,Ma_KH!$A:$R,14,0)</f>
        <v>60</v>
      </c>
    </row>
    <row r="2957" spans="1:27" x14ac:dyDescent="0.25">
      <c r="A2957" s="280">
        <v>46049</v>
      </c>
      <c r="B2957" s="281">
        <v>4183832842</v>
      </c>
      <c r="C2957" s="328" t="s">
        <v>15180</v>
      </c>
      <c r="D2957" s="280">
        <v>46057</v>
      </c>
      <c r="E2957" s="219"/>
      <c r="F2957" s="218"/>
      <c r="G2957" s="268" t="s">
        <v>15840</v>
      </c>
      <c r="H2957" s="219"/>
      <c r="I2957" s="217">
        <v>4183832842</v>
      </c>
      <c r="J2957" s="212" t="s">
        <v>70</v>
      </c>
      <c r="K2957" s="217" t="s">
        <v>30</v>
      </c>
      <c r="L2957" s="215" t="str">
        <f>VLOOKUP($K2957,[1]TONG_SL!$A$1:$D$65536,2,0)</f>
        <v>Gà muối 500g</v>
      </c>
      <c r="M2957" s="247"/>
      <c r="N2957" s="215" t="str">
        <f t="shared" si="318"/>
        <v>K-C6</v>
      </c>
      <c r="O2957" s="222"/>
      <c r="P2957" s="222"/>
      <c r="Q2957" s="215" t="str">
        <f>VLOOKUP(K2957,TONG_SL!$A:$D,3,0)</f>
        <v>Túi</v>
      </c>
      <c r="R2957" s="223">
        <v>12</v>
      </c>
      <c r="S2957" s="290"/>
      <c r="T2957" s="290">
        <f>VLOOKUP(VLOOKUP(G2957,Ma_KH!$A:$R,18,0)&amp;K2957,Gia_MB!$A:$F,6,0)</f>
        <v>116611</v>
      </c>
      <c r="U2957" s="291">
        <f t="shared" si="314"/>
        <v>1399332</v>
      </c>
      <c r="V2957" s="290"/>
      <c r="W2957" s="292">
        <f t="shared" si="315"/>
        <v>0</v>
      </c>
      <c r="X2957" s="293" t="str">
        <f t="shared" si="316"/>
        <v>8</v>
      </c>
      <c r="Y2957" s="290"/>
      <c r="Z2957" s="291">
        <f t="shared" si="317"/>
        <v>111946.56</v>
      </c>
      <c r="AA2957" s="294">
        <f>VLOOKUP(G2957,Ma_KH!$A:$R,14,0)</f>
        <v>60</v>
      </c>
    </row>
    <row r="2958" spans="1:27" x14ac:dyDescent="0.25">
      <c r="A2958" s="280">
        <v>46049</v>
      </c>
      <c r="B2958" s="281">
        <v>4183832842</v>
      </c>
      <c r="C2958" s="328" t="s">
        <v>15180</v>
      </c>
      <c r="D2958" s="280">
        <v>46057</v>
      </c>
      <c r="E2958" s="219"/>
      <c r="F2958" s="218"/>
      <c r="G2958" s="268" t="s">
        <v>15840</v>
      </c>
      <c r="H2958" s="219"/>
      <c r="I2958" s="217">
        <v>4183832842</v>
      </c>
      <c r="J2958" s="212" t="s">
        <v>70</v>
      </c>
      <c r="K2958" s="217" t="s">
        <v>27</v>
      </c>
      <c r="L2958" s="215" t="str">
        <f>VLOOKUP($K2958,[1]TONG_SL!$A$1:$D$65536,2,0)</f>
        <v>Chân giò heo muối 300g</v>
      </c>
      <c r="M2958" s="247"/>
      <c r="N2958" s="215" t="str">
        <f t="shared" si="318"/>
        <v>K-C6</v>
      </c>
      <c r="O2958" s="222"/>
      <c r="P2958" s="222"/>
      <c r="Q2958" s="215" t="str">
        <f>VLOOKUP(K2958,TONG_SL!$A:$D,3,0)</f>
        <v>Túi</v>
      </c>
      <c r="R2958" s="223">
        <v>4</v>
      </c>
      <c r="S2958" s="290"/>
      <c r="T2958" s="290">
        <f>VLOOKUP(VLOOKUP(G2958,Ma_KH!$A:$R,18,0)&amp;K2958,Gia_MB!$A:$F,6,0)</f>
        <v>73431</v>
      </c>
      <c r="U2958" s="291">
        <f t="shared" si="314"/>
        <v>293724</v>
      </c>
      <c r="V2958" s="290"/>
      <c r="W2958" s="292">
        <f t="shared" si="315"/>
        <v>0</v>
      </c>
      <c r="X2958" s="293" t="str">
        <f t="shared" si="316"/>
        <v>8</v>
      </c>
      <c r="Y2958" s="290"/>
      <c r="Z2958" s="291">
        <f t="shared" si="317"/>
        <v>23497.920000000002</v>
      </c>
      <c r="AA2958" s="294">
        <f>VLOOKUP(G2958,Ma_KH!$A:$R,14,0)</f>
        <v>60</v>
      </c>
    </row>
    <row r="2959" spans="1:27" x14ac:dyDescent="0.25">
      <c r="A2959" s="280">
        <v>46049</v>
      </c>
      <c r="B2959" s="281">
        <v>4183832842</v>
      </c>
      <c r="C2959" s="328" t="s">
        <v>15180</v>
      </c>
      <c r="D2959" s="280">
        <v>46057</v>
      </c>
      <c r="E2959" s="219"/>
      <c r="F2959" s="218"/>
      <c r="G2959" s="268" t="s">
        <v>15840</v>
      </c>
      <c r="H2959" s="219"/>
      <c r="I2959" s="217">
        <v>4183832842</v>
      </c>
      <c r="J2959" s="212" t="s">
        <v>70</v>
      </c>
      <c r="K2959" s="217" t="s">
        <v>37</v>
      </c>
      <c r="L2959" s="215" t="str">
        <f>VLOOKUP($K2959,[1]TONG_SL!$A$1:$D$65536,2,0)</f>
        <v>Chả cốm 300g</v>
      </c>
      <c r="M2959" s="247"/>
      <c r="N2959" s="215" t="str">
        <f t="shared" si="318"/>
        <v>K-C6</v>
      </c>
      <c r="O2959" s="222"/>
      <c r="P2959" s="222"/>
      <c r="Q2959" s="215" t="str">
        <f>VLOOKUP(K2959,TONG_SL!$A:$D,3,0)</f>
        <v>Túi</v>
      </c>
      <c r="R2959" s="223">
        <v>2</v>
      </c>
      <c r="S2959" s="290"/>
      <c r="T2959" s="290">
        <f>VLOOKUP(VLOOKUP(G2959,Ma_KH!$A:$R,18,0)&amp;K2959,Gia_MB!$A:$F,6,0)</f>
        <v>74250</v>
      </c>
      <c r="U2959" s="291">
        <f t="shared" si="314"/>
        <v>148500</v>
      </c>
      <c r="V2959" s="290"/>
      <c r="W2959" s="292">
        <f t="shared" si="315"/>
        <v>0</v>
      </c>
      <c r="X2959" s="293" t="str">
        <f t="shared" si="316"/>
        <v>8</v>
      </c>
      <c r="Y2959" s="290"/>
      <c r="Z2959" s="291">
        <f t="shared" si="317"/>
        <v>11880</v>
      </c>
      <c r="AA2959" s="294">
        <f>VLOOKUP(G2959,Ma_KH!$A:$R,14,0)</f>
        <v>60</v>
      </c>
    </row>
    <row r="2960" spans="1:27" x14ac:dyDescent="0.25">
      <c r="A2960" s="280">
        <v>46049</v>
      </c>
      <c r="B2960" s="281">
        <v>4183832842</v>
      </c>
      <c r="C2960" s="328" t="s">
        <v>15180</v>
      </c>
      <c r="D2960" s="280">
        <v>46057</v>
      </c>
      <c r="E2960" s="219"/>
      <c r="F2960" s="218"/>
      <c r="G2960" s="268" t="s">
        <v>15840</v>
      </c>
      <c r="H2960" s="219"/>
      <c r="I2960" s="217">
        <v>4183832842</v>
      </c>
      <c r="J2960" s="212" t="s">
        <v>70</v>
      </c>
      <c r="K2960" s="217" t="s">
        <v>48</v>
      </c>
      <c r="L2960" s="215" t="str">
        <f>VLOOKUP($K2960,[1]TONG_SL!$A$1:$D$65536,2,0)</f>
        <v>Mọc Nấm Hương 250g</v>
      </c>
      <c r="M2960" s="247"/>
      <c r="N2960" s="215" t="str">
        <f t="shared" si="318"/>
        <v>K-C6</v>
      </c>
      <c r="O2960" s="222"/>
      <c r="P2960" s="222"/>
      <c r="Q2960" s="215" t="str">
        <f>VLOOKUP(K2960,TONG_SL!$A:$D,3,0)</f>
        <v>Túi</v>
      </c>
      <c r="R2960" s="223">
        <v>3</v>
      </c>
      <c r="S2960" s="290"/>
      <c r="T2960" s="290">
        <f>VLOOKUP(VLOOKUP(G2960,Ma_KH!$A:$R,18,0)&amp;K2960,Gia_MB!$A:$F,6,0)</f>
        <v>46000</v>
      </c>
      <c r="U2960" s="291">
        <f t="shared" si="314"/>
        <v>138000</v>
      </c>
      <c r="V2960" s="290"/>
      <c r="W2960" s="292">
        <f t="shared" si="315"/>
        <v>0</v>
      </c>
      <c r="X2960" s="293" t="str">
        <f t="shared" si="316"/>
        <v>8</v>
      </c>
      <c r="Y2960" s="290"/>
      <c r="Z2960" s="291">
        <f t="shared" si="317"/>
        <v>11040</v>
      </c>
      <c r="AA2960" s="294">
        <f>VLOOKUP(G2960,Ma_KH!$A:$R,14,0)</f>
        <v>60</v>
      </c>
    </row>
    <row r="2961" spans="1:27" x14ac:dyDescent="0.25">
      <c r="A2961" s="280">
        <v>46049</v>
      </c>
      <c r="B2961" s="281">
        <v>4183832833</v>
      </c>
      <c r="C2961" s="328" t="s">
        <v>15180</v>
      </c>
      <c r="D2961" s="280">
        <v>46057</v>
      </c>
      <c r="E2961" s="219"/>
      <c r="F2961" s="218"/>
      <c r="G2961" s="268" t="s">
        <v>15841</v>
      </c>
      <c r="H2961" s="219"/>
      <c r="I2961" s="217">
        <v>4183832833</v>
      </c>
      <c r="J2961" s="212" t="s">
        <v>70</v>
      </c>
      <c r="K2961" s="217" t="s">
        <v>15534</v>
      </c>
      <c r="L2961" s="215" t="str">
        <f>VLOOKUP($K2961,[1]TONG_SL!$A$1:$D$65536,2,0)</f>
        <v>Chả nướng 300g</v>
      </c>
      <c r="M2961" s="247"/>
      <c r="N2961" s="215" t="str">
        <f t="shared" si="318"/>
        <v>K-C6</v>
      </c>
      <c r="O2961" s="222"/>
      <c r="P2961" s="222"/>
      <c r="Q2961" s="215" t="str">
        <f>VLOOKUP(K2961,TONG_SL!$A:$D,3,0)</f>
        <v>Túi</v>
      </c>
      <c r="R2961" s="223">
        <v>2</v>
      </c>
      <c r="S2961" s="290"/>
      <c r="T2961" s="290">
        <f>VLOOKUP(VLOOKUP(G2961,Ma_KH!$A:$R,18,0)&amp;K2961,Gia_MB!$A:$F,6,0)</f>
        <v>70950</v>
      </c>
      <c r="U2961" s="291">
        <f t="shared" si="314"/>
        <v>141900</v>
      </c>
      <c r="V2961" s="290"/>
      <c r="W2961" s="292">
        <f t="shared" si="315"/>
        <v>0</v>
      </c>
      <c r="X2961" s="293" t="str">
        <f t="shared" si="316"/>
        <v>8</v>
      </c>
      <c r="Y2961" s="290"/>
      <c r="Z2961" s="291">
        <f t="shared" si="317"/>
        <v>11352</v>
      </c>
      <c r="AA2961" s="294">
        <f>VLOOKUP(G2961,Ma_KH!$A:$R,14,0)</f>
        <v>60</v>
      </c>
    </row>
    <row r="2962" spans="1:27" x14ac:dyDescent="0.25">
      <c r="A2962" s="280">
        <v>46049</v>
      </c>
      <c r="B2962" s="281">
        <v>4183832833</v>
      </c>
      <c r="C2962" s="328" t="s">
        <v>15180</v>
      </c>
      <c r="D2962" s="280">
        <v>46057</v>
      </c>
      <c r="E2962" s="219"/>
      <c r="F2962" s="218"/>
      <c r="G2962" s="268" t="s">
        <v>15841</v>
      </c>
      <c r="H2962" s="219"/>
      <c r="I2962" s="217">
        <v>4183832833</v>
      </c>
      <c r="J2962" s="212" t="s">
        <v>70</v>
      </c>
      <c r="K2962" s="217" t="s">
        <v>37</v>
      </c>
      <c r="L2962" s="215" t="str">
        <f>VLOOKUP($K2962,[1]TONG_SL!$A$1:$D$65536,2,0)</f>
        <v>Chả cốm 300g</v>
      </c>
      <c r="M2962" s="247"/>
      <c r="N2962" s="215" t="str">
        <f t="shared" si="318"/>
        <v>K-C6</v>
      </c>
      <c r="O2962" s="222"/>
      <c r="P2962" s="222"/>
      <c r="Q2962" s="215" t="str">
        <f>VLOOKUP(K2962,TONG_SL!$A:$D,3,0)</f>
        <v>Túi</v>
      </c>
      <c r="R2962" s="223">
        <v>2</v>
      </c>
      <c r="S2962" s="290"/>
      <c r="T2962" s="290">
        <f>VLOOKUP(VLOOKUP(G2962,Ma_KH!$A:$R,18,0)&amp;K2962,Gia_MB!$A:$F,6,0)</f>
        <v>74250</v>
      </c>
      <c r="U2962" s="291">
        <f t="shared" si="314"/>
        <v>148500</v>
      </c>
      <c r="V2962" s="290"/>
      <c r="W2962" s="292">
        <f t="shared" si="315"/>
        <v>0</v>
      </c>
      <c r="X2962" s="293" t="str">
        <f t="shared" si="316"/>
        <v>8</v>
      </c>
      <c r="Y2962" s="290"/>
      <c r="Z2962" s="291">
        <f t="shared" si="317"/>
        <v>11880</v>
      </c>
      <c r="AA2962" s="294">
        <f>VLOOKUP(G2962,Ma_KH!$A:$R,14,0)</f>
        <v>60</v>
      </c>
    </row>
    <row r="2963" spans="1:27" x14ac:dyDescent="0.25">
      <c r="A2963" s="280">
        <v>46049</v>
      </c>
      <c r="B2963" s="281">
        <v>4183832833</v>
      </c>
      <c r="C2963" s="328" t="s">
        <v>15180</v>
      </c>
      <c r="D2963" s="280">
        <v>46057</v>
      </c>
      <c r="E2963" s="219"/>
      <c r="F2963" s="218"/>
      <c r="G2963" s="268" t="s">
        <v>15841</v>
      </c>
      <c r="H2963" s="219"/>
      <c r="I2963" s="217">
        <v>4183832833</v>
      </c>
      <c r="J2963" s="212" t="s">
        <v>70</v>
      </c>
      <c r="K2963" s="217" t="s">
        <v>48</v>
      </c>
      <c r="L2963" s="215" t="str">
        <f>VLOOKUP($K2963,[1]TONG_SL!$A$1:$D$65536,2,0)</f>
        <v>Mọc Nấm Hương 250g</v>
      </c>
      <c r="M2963" s="247"/>
      <c r="N2963" s="215" t="str">
        <f t="shared" si="318"/>
        <v>K-C6</v>
      </c>
      <c r="O2963" s="222"/>
      <c r="P2963" s="222"/>
      <c r="Q2963" s="215" t="str">
        <f>VLOOKUP(K2963,TONG_SL!$A:$D,3,0)</f>
        <v>Túi</v>
      </c>
      <c r="R2963" s="223">
        <v>3</v>
      </c>
      <c r="S2963" s="290"/>
      <c r="T2963" s="290">
        <f>VLOOKUP(VLOOKUP(G2963,Ma_KH!$A:$R,18,0)&amp;K2963,Gia_MB!$A:$F,6,0)</f>
        <v>46000</v>
      </c>
      <c r="U2963" s="291">
        <f t="shared" si="314"/>
        <v>138000</v>
      </c>
      <c r="V2963" s="290"/>
      <c r="W2963" s="292">
        <f t="shared" si="315"/>
        <v>0</v>
      </c>
      <c r="X2963" s="293" t="str">
        <f t="shared" si="316"/>
        <v>8</v>
      </c>
      <c r="Y2963" s="290"/>
      <c r="Z2963" s="291">
        <f t="shared" si="317"/>
        <v>11040</v>
      </c>
      <c r="AA2963" s="294">
        <f>VLOOKUP(G2963,Ma_KH!$A:$R,14,0)</f>
        <v>60</v>
      </c>
    </row>
    <row r="2964" spans="1:27" x14ac:dyDescent="0.25">
      <c r="A2964" s="280">
        <v>46049</v>
      </c>
      <c r="B2964" s="281">
        <v>4183832833</v>
      </c>
      <c r="C2964" s="328" t="s">
        <v>15180</v>
      </c>
      <c r="D2964" s="280">
        <v>46057</v>
      </c>
      <c r="E2964" s="219"/>
      <c r="F2964" s="218"/>
      <c r="G2964" s="268" t="s">
        <v>15841</v>
      </c>
      <c r="H2964" s="219"/>
      <c r="I2964" s="217">
        <v>4183832833</v>
      </c>
      <c r="J2964" s="212" t="s">
        <v>70</v>
      </c>
      <c r="K2964" s="217" t="s">
        <v>27</v>
      </c>
      <c r="L2964" s="215" t="str">
        <f>VLOOKUP($K2964,[1]TONG_SL!$A$1:$D$65536,2,0)</f>
        <v>Chân giò heo muối 300g</v>
      </c>
      <c r="M2964" s="247"/>
      <c r="N2964" s="215" t="str">
        <f t="shared" si="318"/>
        <v>K-C6</v>
      </c>
      <c r="O2964" s="222"/>
      <c r="P2964" s="222"/>
      <c r="Q2964" s="215" t="str">
        <f>VLOOKUP(K2964,TONG_SL!$A:$D,3,0)</f>
        <v>Túi</v>
      </c>
      <c r="R2964" s="223">
        <v>6</v>
      </c>
      <c r="S2964" s="290"/>
      <c r="T2964" s="290">
        <f>VLOOKUP(VLOOKUP(G2964,Ma_KH!$A:$R,18,0)&amp;K2964,Gia_MB!$A:$F,6,0)</f>
        <v>73431</v>
      </c>
      <c r="U2964" s="291">
        <f t="shared" si="314"/>
        <v>440586</v>
      </c>
      <c r="V2964" s="290"/>
      <c r="W2964" s="292">
        <f t="shared" si="315"/>
        <v>0</v>
      </c>
      <c r="X2964" s="293" t="str">
        <f t="shared" si="316"/>
        <v>8</v>
      </c>
      <c r="Y2964" s="290"/>
      <c r="Z2964" s="291">
        <f t="shared" si="317"/>
        <v>35246.879999999997</v>
      </c>
      <c r="AA2964" s="294">
        <f>VLOOKUP(G2964,Ma_KH!$A:$R,14,0)</f>
        <v>60</v>
      </c>
    </row>
    <row r="2965" spans="1:27" x14ac:dyDescent="0.25">
      <c r="A2965" s="280">
        <v>46049</v>
      </c>
      <c r="B2965" s="281">
        <v>4183832833</v>
      </c>
      <c r="C2965" s="328" t="s">
        <v>15180</v>
      </c>
      <c r="D2965" s="280">
        <v>46057</v>
      </c>
      <c r="E2965" s="219"/>
      <c r="F2965" s="218"/>
      <c r="G2965" s="268" t="s">
        <v>15841</v>
      </c>
      <c r="H2965" s="219"/>
      <c r="I2965" s="217">
        <v>4183832833</v>
      </c>
      <c r="J2965" s="212" t="s">
        <v>70</v>
      </c>
      <c r="K2965" s="217" t="s">
        <v>30</v>
      </c>
      <c r="L2965" s="215" t="str">
        <f>VLOOKUP($K2965,[1]TONG_SL!$A$1:$D$65536,2,0)</f>
        <v>Gà muối 500g</v>
      </c>
      <c r="M2965" s="247"/>
      <c r="N2965" s="215" t="str">
        <f t="shared" si="318"/>
        <v>K-C6</v>
      </c>
      <c r="O2965" s="222"/>
      <c r="P2965" s="222"/>
      <c r="Q2965" s="215" t="str">
        <f>VLOOKUP(K2965,TONG_SL!$A:$D,3,0)</f>
        <v>Túi</v>
      </c>
      <c r="R2965" s="223">
        <v>10</v>
      </c>
      <c r="S2965" s="290"/>
      <c r="T2965" s="290">
        <f>VLOOKUP(VLOOKUP(G2965,Ma_KH!$A:$R,18,0)&amp;K2965,Gia_MB!$A:$F,6,0)</f>
        <v>116611</v>
      </c>
      <c r="U2965" s="291">
        <f t="shared" si="314"/>
        <v>1166110</v>
      </c>
      <c r="V2965" s="290"/>
      <c r="W2965" s="292">
        <f t="shared" si="315"/>
        <v>0</v>
      </c>
      <c r="X2965" s="293" t="str">
        <f t="shared" si="316"/>
        <v>8</v>
      </c>
      <c r="Y2965" s="290"/>
      <c r="Z2965" s="291">
        <f t="shared" si="317"/>
        <v>93288.8</v>
      </c>
      <c r="AA2965" s="294">
        <f>VLOOKUP(G2965,Ma_KH!$A:$R,14,0)</f>
        <v>60</v>
      </c>
    </row>
    <row r="2966" spans="1:27" x14ac:dyDescent="0.25">
      <c r="A2966" s="280">
        <v>46049</v>
      </c>
      <c r="B2966" s="281">
        <v>4183832163</v>
      </c>
      <c r="C2966" s="328" t="s">
        <v>15180</v>
      </c>
      <c r="D2966" s="280">
        <v>46057</v>
      </c>
      <c r="E2966" s="219"/>
      <c r="F2966" s="218"/>
      <c r="G2966" s="268" t="s">
        <v>15842</v>
      </c>
      <c r="H2966" s="219"/>
      <c r="I2966" s="217">
        <v>4183832163</v>
      </c>
      <c r="J2966" s="212" t="s">
        <v>70</v>
      </c>
      <c r="K2966" s="217" t="s">
        <v>27</v>
      </c>
      <c r="L2966" s="215" t="str">
        <f>VLOOKUP($K2966,[1]TONG_SL!$A$1:$D$65536,2,0)</f>
        <v>Chân giò heo muối 300g</v>
      </c>
      <c r="M2966" s="247"/>
      <c r="N2966" s="215" t="str">
        <f t="shared" si="318"/>
        <v>K-C6</v>
      </c>
      <c r="O2966" s="222"/>
      <c r="P2966" s="222"/>
      <c r="Q2966" s="215" t="str">
        <f>VLOOKUP(K2966,TONG_SL!$A:$D,3,0)</f>
        <v>Túi</v>
      </c>
      <c r="R2966" s="223">
        <v>6</v>
      </c>
      <c r="S2966" s="290"/>
      <c r="T2966" s="290">
        <f>VLOOKUP(VLOOKUP(G2966,Ma_KH!$A:$R,18,0)&amp;K2966,Gia_MB!$A:$F,6,0)</f>
        <v>73431</v>
      </c>
      <c r="U2966" s="291">
        <f t="shared" si="314"/>
        <v>440586</v>
      </c>
      <c r="V2966" s="290"/>
      <c r="W2966" s="292">
        <f t="shared" si="315"/>
        <v>0</v>
      </c>
      <c r="X2966" s="293" t="str">
        <f t="shared" si="316"/>
        <v>8</v>
      </c>
      <c r="Y2966" s="290"/>
      <c r="Z2966" s="291">
        <f t="shared" si="317"/>
        <v>35246.879999999997</v>
      </c>
      <c r="AA2966" s="294">
        <f>VLOOKUP(G2966,Ma_KH!$A:$R,14,0)</f>
        <v>60</v>
      </c>
    </row>
    <row r="2967" spans="1:27" x14ac:dyDescent="0.25">
      <c r="A2967" s="280">
        <v>46049</v>
      </c>
      <c r="B2967" s="281">
        <v>4183832163</v>
      </c>
      <c r="C2967" s="328" t="s">
        <v>15180</v>
      </c>
      <c r="D2967" s="280">
        <v>46057</v>
      </c>
      <c r="E2967" s="219"/>
      <c r="F2967" s="218"/>
      <c r="G2967" s="268" t="s">
        <v>15842</v>
      </c>
      <c r="H2967" s="219"/>
      <c r="I2967" s="217">
        <v>4183832163</v>
      </c>
      <c r="J2967" s="212" t="s">
        <v>70</v>
      </c>
      <c r="K2967" s="217" t="s">
        <v>30</v>
      </c>
      <c r="L2967" s="215" t="str">
        <f>VLOOKUP($K2967,[1]TONG_SL!$A$1:$D$65536,2,0)</f>
        <v>Gà muối 500g</v>
      </c>
      <c r="M2967" s="247"/>
      <c r="N2967" s="215" t="str">
        <f t="shared" si="318"/>
        <v>K-C6</v>
      </c>
      <c r="O2967" s="222"/>
      <c r="P2967" s="222"/>
      <c r="Q2967" s="215" t="str">
        <f>VLOOKUP(K2967,TONG_SL!$A:$D,3,0)</f>
        <v>Túi</v>
      </c>
      <c r="R2967" s="223">
        <v>8</v>
      </c>
      <c r="S2967" s="290"/>
      <c r="T2967" s="290">
        <f>VLOOKUP(VLOOKUP(G2967,Ma_KH!$A:$R,18,0)&amp;K2967,Gia_MB!$A:$F,6,0)</f>
        <v>116611</v>
      </c>
      <c r="U2967" s="291">
        <f t="shared" si="314"/>
        <v>932888</v>
      </c>
      <c r="V2967" s="290"/>
      <c r="W2967" s="292">
        <f t="shared" si="315"/>
        <v>0</v>
      </c>
      <c r="X2967" s="293" t="str">
        <f t="shared" si="316"/>
        <v>8</v>
      </c>
      <c r="Y2967" s="290"/>
      <c r="Z2967" s="291">
        <f t="shared" si="317"/>
        <v>74631.040000000008</v>
      </c>
      <c r="AA2967" s="294">
        <f>VLOOKUP(G2967,Ma_KH!$A:$R,14,0)</f>
        <v>60</v>
      </c>
    </row>
    <row r="2968" spans="1:27" x14ac:dyDescent="0.25">
      <c r="A2968" s="280">
        <v>46049</v>
      </c>
      <c r="B2968" s="281">
        <v>4183832163</v>
      </c>
      <c r="C2968" s="328" t="s">
        <v>15180</v>
      </c>
      <c r="D2968" s="280">
        <v>46057</v>
      </c>
      <c r="E2968" s="219"/>
      <c r="F2968" s="218"/>
      <c r="G2968" s="268" t="s">
        <v>15842</v>
      </c>
      <c r="H2968" s="219"/>
      <c r="I2968" s="217">
        <v>4183832163</v>
      </c>
      <c r="J2968" s="212" t="s">
        <v>70</v>
      </c>
      <c r="K2968" s="217" t="s">
        <v>48</v>
      </c>
      <c r="L2968" s="215" t="str">
        <f>VLOOKUP($K2968,[1]TONG_SL!$A$1:$D$65536,2,0)</f>
        <v>Mọc Nấm Hương 250g</v>
      </c>
      <c r="M2968" s="247"/>
      <c r="N2968" s="215" t="str">
        <f t="shared" si="318"/>
        <v>K-C6</v>
      </c>
      <c r="O2968" s="222"/>
      <c r="P2968" s="222"/>
      <c r="Q2968" s="215" t="str">
        <f>VLOOKUP(K2968,TONG_SL!$A:$D,3,0)</f>
        <v>Túi</v>
      </c>
      <c r="R2968" s="223">
        <v>6</v>
      </c>
      <c r="S2968" s="290"/>
      <c r="T2968" s="290">
        <f>VLOOKUP(VLOOKUP(G2968,Ma_KH!$A:$R,18,0)&amp;K2968,Gia_MB!$A:$F,6,0)</f>
        <v>46000</v>
      </c>
      <c r="U2968" s="291">
        <f t="shared" si="314"/>
        <v>276000</v>
      </c>
      <c r="V2968" s="290"/>
      <c r="W2968" s="292">
        <f t="shared" si="315"/>
        <v>0</v>
      </c>
      <c r="X2968" s="293" t="str">
        <f t="shared" si="316"/>
        <v>8</v>
      </c>
      <c r="Y2968" s="290"/>
      <c r="Z2968" s="291">
        <f t="shared" si="317"/>
        <v>22080</v>
      </c>
      <c r="AA2968" s="294">
        <f>VLOOKUP(G2968,Ma_KH!$A:$R,14,0)</f>
        <v>60</v>
      </c>
    </row>
    <row r="2969" spans="1:27" x14ac:dyDescent="0.25">
      <c r="A2969" s="280">
        <v>46049</v>
      </c>
      <c r="B2969" s="281">
        <v>4183832163</v>
      </c>
      <c r="C2969" s="328" t="s">
        <v>15180</v>
      </c>
      <c r="D2969" s="280">
        <v>46057</v>
      </c>
      <c r="E2969" s="219"/>
      <c r="F2969" s="218"/>
      <c r="G2969" s="268" t="s">
        <v>15842</v>
      </c>
      <c r="H2969" s="219"/>
      <c r="I2969" s="217">
        <v>4183832163</v>
      </c>
      <c r="J2969" s="212" t="s">
        <v>70</v>
      </c>
      <c r="K2969" s="217" t="s">
        <v>37</v>
      </c>
      <c r="L2969" s="215" t="str">
        <f>VLOOKUP($K2969,[1]TONG_SL!$A$1:$D$65536,2,0)</f>
        <v>Chả cốm 300g</v>
      </c>
      <c r="M2969" s="247"/>
      <c r="N2969" s="215" t="str">
        <f t="shared" si="318"/>
        <v>K-C6</v>
      </c>
      <c r="O2969" s="222"/>
      <c r="P2969" s="222"/>
      <c r="Q2969" s="215" t="str">
        <f>VLOOKUP(K2969,TONG_SL!$A:$D,3,0)</f>
        <v>Túi</v>
      </c>
      <c r="R2969" s="223">
        <v>4</v>
      </c>
      <c r="S2969" s="290"/>
      <c r="T2969" s="290">
        <f>VLOOKUP(VLOOKUP(G2969,Ma_KH!$A:$R,18,0)&amp;K2969,Gia_MB!$A:$F,6,0)</f>
        <v>74250</v>
      </c>
      <c r="U2969" s="291">
        <f t="shared" si="314"/>
        <v>297000</v>
      </c>
      <c r="V2969" s="290"/>
      <c r="W2969" s="292">
        <f t="shared" si="315"/>
        <v>0</v>
      </c>
      <c r="X2969" s="293" t="str">
        <f t="shared" si="316"/>
        <v>8</v>
      </c>
      <c r="Y2969" s="290"/>
      <c r="Z2969" s="291">
        <f t="shared" si="317"/>
        <v>23760</v>
      </c>
      <c r="AA2969" s="294">
        <f>VLOOKUP(G2969,Ma_KH!$A:$R,14,0)</f>
        <v>60</v>
      </c>
    </row>
    <row r="2970" spans="1:27" x14ac:dyDescent="0.25">
      <c r="A2970" s="280">
        <v>46049</v>
      </c>
      <c r="B2970" s="281">
        <v>4183832198</v>
      </c>
      <c r="C2970" s="328" t="s">
        <v>15180</v>
      </c>
      <c r="D2970" s="280">
        <v>46057</v>
      </c>
      <c r="E2970" s="219"/>
      <c r="F2970" s="218"/>
      <c r="G2970" s="268" t="s">
        <v>15843</v>
      </c>
      <c r="H2970" s="219"/>
      <c r="I2970" s="217">
        <v>4183832198</v>
      </c>
      <c r="J2970" s="212" t="s">
        <v>70</v>
      </c>
      <c r="K2970" s="217" t="s">
        <v>37</v>
      </c>
      <c r="L2970" s="215" t="str">
        <f>VLOOKUP($K2970,[1]TONG_SL!$A$1:$D$65536,2,0)</f>
        <v>Chả cốm 300g</v>
      </c>
      <c r="M2970" s="247"/>
      <c r="N2970" s="215" t="str">
        <f t="shared" si="318"/>
        <v>K-C6</v>
      </c>
      <c r="O2970" s="222"/>
      <c r="P2970" s="222"/>
      <c r="Q2970" s="215" t="str">
        <f>VLOOKUP(K2970,TONG_SL!$A:$D,3,0)</f>
        <v>Túi</v>
      </c>
      <c r="R2970" s="223">
        <v>4</v>
      </c>
      <c r="S2970" s="290"/>
      <c r="T2970" s="290">
        <f>VLOOKUP(VLOOKUP(G2970,Ma_KH!$A:$R,18,0)&amp;K2970,Gia_MB!$A:$F,6,0)</f>
        <v>74250</v>
      </c>
      <c r="U2970" s="291">
        <f t="shared" si="314"/>
        <v>297000</v>
      </c>
      <c r="V2970" s="290"/>
      <c r="W2970" s="292">
        <f t="shared" si="315"/>
        <v>0</v>
      </c>
      <c r="X2970" s="293" t="str">
        <f t="shared" si="316"/>
        <v>8</v>
      </c>
      <c r="Y2970" s="290"/>
      <c r="Z2970" s="291">
        <f t="shared" si="317"/>
        <v>23760</v>
      </c>
      <c r="AA2970" s="294">
        <f>VLOOKUP(G2970,Ma_KH!$A:$R,14,0)</f>
        <v>60</v>
      </c>
    </row>
    <row r="2971" spans="1:27" x14ac:dyDescent="0.25">
      <c r="A2971" s="280">
        <v>46049</v>
      </c>
      <c r="B2971" s="281">
        <v>4183832198</v>
      </c>
      <c r="C2971" s="328" t="s">
        <v>15180</v>
      </c>
      <c r="D2971" s="280">
        <v>46057</v>
      </c>
      <c r="E2971" s="219"/>
      <c r="F2971" s="218"/>
      <c r="G2971" s="268" t="s">
        <v>15843</v>
      </c>
      <c r="H2971" s="219"/>
      <c r="I2971" s="217">
        <v>4183832198</v>
      </c>
      <c r="J2971" s="212" t="s">
        <v>70</v>
      </c>
      <c r="K2971" s="217" t="s">
        <v>48</v>
      </c>
      <c r="L2971" s="215" t="str">
        <f>VLOOKUP($K2971,[1]TONG_SL!$A$1:$D$65536,2,0)</f>
        <v>Mọc Nấm Hương 250g</v>
      </c>
      <c r="M2971" s="247"/>
      <c r="N2971" s="215" t="str">
        <f t="shared" si="318"/>
        <v>K-C6</v>
      </c>
      <c r="O2971" s="222"/>
      <c r="P2971" s="222"/>
      <c r="Q2971" s="215" t="str">
        <f>VLOOKUP(K2971,TONG_SL!$A:$D,3,0)</f>
        <v>Túi</v>
      </c>
      <c r="R2971" s="223">
        <v>5</v>
      </c>
      <c r="S2971" s="290"/>
      <c r="T2971" s="290">
        <f>VLOOKUP(VLOOKUP(G2971,Ma_KH!$A:$R,18,0)&amp;K2971,Gia_MB!$A:$F,6,0)</f>
        <v>46000</v>
      </c>
      <c r="U2971" s="291">
        <f t="shared" si="314"/>
        <v>230000</v>
      </c>
      <c r="V2971" s="290"/>
      <c r="W2971" s="292">
        <f t="shared" si="315"/>
        <v>0</v>
      </c>
      <c r="X2971" s="293" t="str">
        <f t="shared" si="316"/>
        <v>8</v>
      </c>
      <c r="Y2971" s="290"/>
      <c r="Z2971" s="291">
        <f t="shared" si="317"/>
        <v>18400</v>
      </c>
      <c r="AA2971" s="294">
        <f>VLOOKUP(G2971,Ma_KH!$A:$R,14,0)</f>
        <v>60</v>
      </c>
    </row>
    <row r="2972" spans="1:27" x14ac:dyDescent="0.25">
      <c r="A2972" s="280">
        <v>46049</v>
      </c>
      <c r="B2972" s="281">
        <v>4183832198</v>
      </c>
      <c r="C2972" s="328" t="s">
        <v>15180</v>
      </c>
      <c r="D2972" s="280">
        <v>46057</v>
      </c>
      <c r="E2972" s="219"/>
      <c r="F2972" s="218"/>
      <c r="G2972" s="268" t="s">
        <v>15843</v>
      </c>
      <c r="H2972" s="219"/>
      <c r="I2972" s="217">
        <v>4183832198</v>
      </c>
      <c r="J2972" s="212" t="s">
        <v>70</v>
      </c>
      <c r="K2972" s="217" t="s">
        <v>15534</v>
      </c>
      <c r="L2972" s="215" t="str">
        <f>VLOOKUP($K2972,[1]TONG_SL!$A$1:$D$65536,2,0)</f>
        <v>Chả nướng 300g</v>
      </c>
      <c r="M2972" s="247"/>
      <c r="N2972" s="215" t="str">
        <f t="shared" si="318"/>
        <v>K-C6</v>
      </c>
      <c r="O2972" s="222"/>
      <c r="P2972" s="222"/>
      <c r="Q2972" s="215" t="str">
        <f>VLOOKUP(K2972,TONG_SL!$A:$D,3,0)</f>
        <v>Túi</v>
      </c>
      <c r="R2972" s="223">
        <v>4</v>
      </c>
      <c r="S2972" s="290"/>
      <c r="T2972" s="290">
        <f>VLOOKUP(VLOOKUP(G2972,Ma_KH!$A:$R,18,0)&amp;K2972,Gia_MB!$A:$F,6,0)</f>
        <v>70950</v>
      </c>
      <c r="U2972" s="291">
        <f t="shared" si="314"/>
        <v>283800</v>
      </c>
      <c r="V2972" s="290"/>
      <c r="W2972" s="292">
        <f t="shared" si="315"/>
        <v>0</v>
      </c>
      <c r="X2972" s="293" t="str">
        <f t="shared" si="316"/>
        <v>8</v>
      </c>
      <c r="Y2972" s="290"/>
      <c r="Z2972" s="291">
        <f t="shared" si="317"/>
        <v>22704</v>
      </c>
      <c r="AA2972" s="294">
        <f>VLOOKUP(G2972,Ma_KH!$A:$R,14,0)</f>
        <v>60</v>
      </c>
    </row>
    <row r="2973" spans="1:27" x14ac:dyDescent="0.25">
      <c r="A2973" s="280">
        <v>46049</v>
      </c>
      <c r="B2973" s="281">
        <v>4183832198</v>
      </c>
      <c r="C2973" s="328" t="s">
        <v>15180</v>
      </c>
      <c r="D2973" s="280">
        <v>46057</v>
      </c>
      <c r="E2973" s="219"/>
      <c r="F2973" s="218"/>
      <c r="G2973" s="268" t="s">
        <v>15843</v>
      </c>
      <c r="H2973" s="219"/>
      <c r="I2973" s="217">
        <v>4183832198</v>
      </c>
      <c r="J2973" s="212" t="s">
        <v>70</v>
      </c>
      <c r="K2973" s="217" t="s">
        <v>30</v>
      </c>
      <c r="L2973" s="215" t="str">
        <f>VLOOKUP($K2973,[1]TONG_SL!$A$1:$D$65536,2,0)</f>
        <v>Gà muối 500g</v>
      </c>
      <c r="M2973" s="247"/>
      <c r="N2973" s="215" t="str">
        <f t="shared" si="318"/>
        <v>K-C6</v>
      </c>
      <c r="O2973" s="222"/>
      <c r="P2973" s="222"/>
      <c r="Q2973" s="215" t="str">
        <f>VLOOKUP(K2973,TONG_SL!$A:$D,3,0)</f>
        <v>Túi</v>
      </c>
      <c r="R2973" s="223">
        <v>12</v>
      </c>
      <c r="S2973" s="290"/>
      <c r="T2973" s="290">
        <f>VLOOKUP(VLOOKUP(G2973,Ma_KH!$A:$R,18,0)&amp;K2973,Gia_MB!$A:$F,6,0)</f>
        <v>116611</v>
      </c>
      <c r="U2973" s="291">
        <f t="shared" si="314"/>
        <v>1399332</v>
      </c>
      <c r="V2973" s="290"/>
      <c r="W2973" s="292">
        <f t="shared" si="315"/>
        <v>0</v>
      </c>
      <c r="X2973" s="293" t="str">
        <f t="shared" si="316"/>
        <v>8</v>
      </c>
      <c r="Y2973" s="290"/>
      <c r="Z2973" s="291">
        <f t="shared" si="317"/>
        <v>111946.56</v>
      </c>
      <c r="AA2973" s="294">
        <f>VLOOKUP(G2973,Ma_KH!$A:$R,14,0)</f>
        <v>60</v>
      </c>
    </row>
    <row r="2974" spans="1:27" x14ac:dyDescent="0.25">
      <c r="A2974" s="280">
        <v>46049</v>
      </c>
      <c r="B2974" s="281">
        <v>4183832198</v>
      </c>
      <c r="C2974" s="328" t="s">
        <v>15180</v>
      </c>
      <c r="D2974" s="280">
        <v>46057</v>
      </c>
      <c r="E2974" s="219"/>
      <c r="F2974" s="218"/>
      <c r="G2974" s="268" t="s">
        <v>15843</v>
      </c>
      <c r="H2974" s="219"/>
      <c r="I2974" s="217">
        <v>4183832198</v>
      </c>
      <c r="J2974" s="212" t="s">
        <v>70</v>
      </c>
      <c r="K2974" s="217" t="s">
        <v>27</v>
      </c>
      <c r="L2974" s="215" t="str">
        <f>VLOOKUP($K2974,[1]TONG_SL!$A$1:$D$65536,2,0)</f>
        <v>Chân giò heo muối 300g</v>
      </c>
      <c r="M2974" s="247"/>
      <c r="N2974" s="215" t="str">
        <f t="shared" si="318"/>
        <v>K-C6</v>
      </c>
      <c r="O2974" s="222"/>
      <c r="P2974" s="222"/>
      <c r="Q2974" s="215" t="str">
        <f>VLOOKUP(K2974,TONG_SL!$A:$D,3,0)</f>
        <v>Túi</v>
      </c>
      <c r="R2974" s="223">
        <v>6</v>
      </c>
      <c r="S2974" s="290"/>
      <c r="T2974" s="290">
        <f>VLOOKUP(VLOOKUP(G2974,Ma_KH!$A:$R,18,0)&amp;K2974,Gia_MB!$A:$F,6,0)</f>
        <v>73431</v>
      </c>
      <c r="U2974" s="291">
        <f t="shared" si="314"/>
        <v>440586</v>
      </c>
      <c r="V2974" s="290"/>
      <c r="W2974" s="292">
        <f t="shared" si="315"/>
        <v>0</v>
      </c>
      <c r="X2974" s="293" t="str">
        <f t="shared" si="316"/>
        <v>8</v>
      </c>
      <c r="Y2974" s="290"/>
      <c r="Z2974" s="291">
        <f t="shared" si="317"/>
        <v>35246.879999999997</v>
      </c>
      <c r="AA2974" s="294">
        <f>VLOOKUP(G2974,Ma_KH!$A:$R,14,0)</f>
        <v>60</v>
      </c>
    </row>
    <row r="2975" spans="1:27" x14ac:dyDescent="0.25">
      <c r="A2975" s="280">
        <v>46049</v>
      </c>
      <c r="B2975" s="281">
        <v>4183831937</v>
      </c>
      <c r="C2975" s="328" t="s">
        <v>15180</v>
      </c>
      <c r="D2975" s="280">
        <v>46057</v>
      </c>
      <c r="E2975" s="219"/>
      <c r="F2975" s="218"/>
      <c r="G2975" s="144" t="s">
        <v>14592</v>
      </c>
      <c r="H2975" s="219"/>
      <c r="I2975" s="217">
        <v>4183831937</v>
      </c>
      <c r="J2975" s="212" t="s">
        <v>70</v>
      </c>
      <c r="K2975" s="217" t="s">
        <v>30</v>
      </c>
      <c r="L2975" s="215" t="str">
        <f>VLOOKUP($K2975,[1]TONG_SL!$A$1:$D$65536,2,0)</f>
        <v>Gà muối 500g</v>
      </c>
      <c r="M2975" s="247"/>
      <c r="N2975" s="215" t="str">
        <f t="shared" si="318"/>
        <v>K-C6</v>
      </c>
      <c r="O2975" s="222"/>
      <c r="P2975" s="222"/>
      <c r="Q2975" s="215" t="str">
        <f>VLOOKUP(K2975,TONG_SL!$A:$D,3,0)</f>
        <v>Túi</v>
      </c>
      <c r="R2975" s="223">
        <v>16</v>
      </c>
      <c r="S2975" s="290"/>
      <c r="T2975" s="290">
        <f>VLOOKUP(VLOOKUP(G2975,Ma_KH!$A:$R,18,0)&amp;K2975,Gia_MB!$A:$F,6,0)</f>
        <v>116611</v>
      </c>
      <c r="U2975" s="291">
        <f t="shared" si="314"/>
        <v>1865776</v>
      </c>
      <c r="V2975" s="290"/>
      <c r="W2975" s="292">
        <f t="shared" si="315"/>
        <v>0</v>
      </c>
      <c r="X2975" s="293" t="str">
        <f t="shared" si="316"/>
        <v>8</v>
      </c>
      <c r="Y2975" s="290"/>
      <c r="Z2975" s="291">
        <f t="shared" si="317"/>
        <v>149262.08000000002</v>
      </c>
      <c r="AA2975" s="294">
        <f>VLOOKUP(G2975,Ma_KH!$A:$R,14,0)</f>
        <v>60</v>
      </c>
    </row>
    <row r="2976" spans="1:27" x14ac:dyDescent="0.25">
      <c r="A2976" s="280">
        <v>46049</v>
      </c>
      <c r="B2976" s="281">
        <v>4183831937</v>
      </c>
      <c r="C2976" s="328" t="s">
        <v>15180</v>
      </c>
      <c r="D2976" s="280">
        <v>46057</v>
      </c>
      <c r="E2976" s="219"/>
      <c r="F2976" s="218"/>
      <c r="G2976" s="144" t="s">
        <v>14592</v>
      </c>
      <c r="H2976" s="219"/>
      <c r="I2976" s="217">
        <v>4183831937</v>
      </c>
      <c r="J2976" s="212" t="s">
        <v>70</v>
      </c>
      <c r="K2976" s="217" t="s">
        <v>27</v>
      </c>
      <c r="L2976" s="215" t="str">
        <f>VLOOKUP($K2976,[1]TONG_SL!$A$1:$D$65536,2,0)</f>
        <v>Chân giò heo muối 300g</v>
      </c>
      <c r="M2976" s="247"/>
      <c r="N2976" s="215" t="str">
        <f t="shared" si="318"/>
        <v>K-C6</v>
      </c>
      <c r="O2976" s="222"/>
      <c r="P2976" s="222"/>
      <c r="Q2976" s="215" t="str">
        <f>VLOOKUP(K2976,TONG_SL!$A:$D,3,0)</f>
        <v>Túi</v>
      </c>
      <c r="R2976" s="223">
        <v>3</v>
      </c>
      <c r="S2976" s="290"/>
      <c r="T2976" s="290">
        <f>VLOOKUP(VLOOKUP(G2976,Ma_KH!$A:$R,18,0)&amp;K2976,Gia_MB!$A:$F,6,0)</f>
        <v>73431</v>
      </c>
      <c r="U2976" s="291">
        <f t="shared" ref="U2976:U3039" si="319">T2976*R2976</f>
        <v>220293</v>
      </c>
      <c r="V2976" s="290"/>
      <c r="W2976" s="292">
        <f t="shared" ref="W2976:W3039" si="320">U2976*V2976</f>
        <v>0</v>
      </c>
      <c r="X2976" s="293" t="str">
        <f t="shared" ref="X2976:X3039" si="321">IF(B2976&lt;&gt;"","8","0")</f>
        <v>8</v>
      </c>
      <c r="Y2976" s="290"/>
      <c r="Z2976" s="291">
        <f t="shared" ref="Z2976:Z3039" si="322">U2976*X2976%</f>
        <v>17623.439999999999</v>
      </c>
      <c r="AA2976" s="294">
        <f>VLOOKUP(G2976,Ma_KH!$A:$R,14,0)</f>
        <v>60</v>
      </c>
    </row>
    <row r="2977" spans="1:27" x14ac:dyDescent="0.25">
      <c r="A2977" s="280">
        <v>46049</v>
      </c>
      <c r="B2977" s="281">
        <v>4183831937</v>
      </c>
      <c r="C2977" s="328" t="s">
        <v>15180</v>
      </c>
      <c r="D2977" s="280">
        <v>46057</v>
      </c>
      <c r="E2977" s="219"/>
      <c r="F2977" s="218"/>
      <c r="G2977" s="144" t="s">
        <v>14592</v>
      </c>
      <c r="H2977" s="219"/>
      <c r="I2977" s="217">
        <v>4183831937</v>
      </c>
      <c r="J2977" s="212" t="s">
        <v>70</v>
      </c>
      <c r="K2977" s="217" t="s">
        <v>48</v>
      </c>
      <c r="L2977" s="215" t="str">
        <f>VLOOKUP($K2977,[1]TONG_SL!$A$1:$D$65536,2,0)</f>
        <v>Mọc Nấm Hương 250g</v>
      </c>
      <c r="M2977" s="247"/>
      <c r="N2977" s="215" t="str">
        <f t="shared" si="318"/>
        <v>K-C6</v>
      </c>
      <c r="O2977" s="222"/>
      <c r="P2977" s="222"/>
      <c r="Q2977" s="215" t="str">
        <f>VLOOKUP(K2977,TONG_SL!$A:$D,3,0)</f>
        <v>Túi</v>
      </c>
      <c r="R2977" s="223">
        <v>3</v>
      </c>
      <c r="S2977" s="290"/>
      <c r="T2977" s="290">
        <f>VLOOKUP(VLOOKUP(G2977,Ma_KH!$A:$R,18,0)&amp;K2977,Gia_MB!$A:$F,6,0)</f>
        <v>46000</v>
      </c>
      <c r="U2977" s="291">
        <f t="shared" si="319"/>
        <v>138000</v>
      </c>
      <c r="V2977" s="290"/>
      <c r="W2977" s="292">
        <f t="shared" si="320"/>
        <v>0</v>
      </c>
      <c r="X2977" s="293" t="str">
        <f t="shared" si="321"/>
        <v>8</v>
      </c>
      <c r="Y2977" s="290"/>
      <c r="Z2977" s="291">
        <f t="shared" si="322"/>
        <v>11040</v>
      </c>
      <c r="AA2977" s="294">
        <f>VLOOKUP(G2977,Ma_KH!$A:$R,14,0)</f>
        <v>60</v>
      </c>
    </row>
    <row r="2978" spans="1:27" x14ac:dyDescent="0.25">
      <c r="A2978" s="280">
        <v>46049</v>
      </c>
      <c r="B2978" s="281">
        <v>4183831937</v>
      </c>
      <c r="C2978" s="328" t="s">
        <v>15180</v>
      </c>
      <c r="D2978" s="280">
        <v>46057</v>
      </c>
      <c r="E2978" s="219"/>
      <c r="F2978" s="218"/>
      <c r="G2978" s="144" t="s">
        <v>14592</v>
      </c>
      <c r="H2978" s="219"/>
      <c r="I2978" s="217">
        <v>4183831937</v>
      </c>
      <c r="J2978" s="212" t="s">
        <v>70</v>
      </c>
      <c r="K2978" s="217" t="s">
        <v>37</v>
      </c>
      <c r="L2978" s="215" t="str">
        <f>VLOOKUP($K2978,[1]TONG_SL!$A$1:$D$65536,2,0)</f>
        <v>Chả cốm 300g</v>
      </c>
      <c r="M2978" s="247"/>
      <c r="N2978" s="215" t="str">
        <f t="shared" si="318"/>
        <v>K-C6</v>
      </c>
      <c r="O2978" s="222"/>
      <c r="P2978" s="222"/>
      <c r="Q2978" s="215" t="str">
        <f>VLOOKUP(K2978,TONG_SL!$A:$D,3,0)</f>
        <v>Túi</v>
      </c>
      <c r="R2978" s="223">
        <v>2</v>
      </c>
      <c r="S2978" s="290"/>
      <c r="T2978" s="290">
        <f>VLOOKUP(VLOOKUP(G2978,Ma_KH!$A:$R,18,0)&amp;K2978,Gia_MB!$A:$F,6,0)</f>
        <v>74250</v>
      </c>
      <c r="U2978" s="291">
        <f t="shared" si="319"/>
        <v>148500</v>
      </c>
      <c r="V2978" s="290"/>
      <c r="W2978" s="292">
        <f t="shared" si="320"/>
        <v>0</v>
      </c>
      <c r="X2978" s="293" t="str">
        <f t="shared" si="321"/>
        <v>8</v>
      </c>
      <c r="Y2978" s="290"/>
      <c r="Z2978" s="291">
        <f t="shared" si="322"/>
        <v>11880</v>
      </c>
      <c r="AA2978" s="294">
        <f>VLOOKUP(G2978,Ma_KH!$A:$R,14,0)</f>
        <v>60</v>
      </c>
    </row>
    <row r="2979" spans="1:27" x14ac:dyDescent="0.25">
      <c r="A2979" s="280">
        <v>46049</v>
      </c>
      <c r="B2979" s="281">
        <v>4183832809</v>
      </c>
      <c r="C2979" s="328" t="s">
        <v>15180</v>
      </c>
      <c r="D2979" s="280">
        <v>46057</v>
      </c>
      <c r="E2979" s="219"/>
      <c r="F2979" s="218"/>
      <c r="G2979" s="268" t="s">
        <v>15844</v>
      </c>
      <c r="H2979" s="219"/>
      <c r="I2979" s="217">
        <v>4183832809</v>
      </c>
      <c r="J2979" s="212" t="s">
        <v>70</v>
      </c>
      <c r="K2979" s="217" t="s">
        <v>30</v>
      </c>
      <c r="L2979" s="215" t="str">
        <f>VLOOKUP($K2979,[1]TONG_SL!$A$1:$D$65536,2,0)</f>
        <v>Gà muối 500g</v>
      </c>
      <c r="M2979" s="247"/>
      <c r="N2979" s="215" t="str">
        <f t="shared" si="318"/>
        <v>K-C6</v>
      </c>
      <c r="O2979" s="222"/>
      <c r="P2979" s="222"/>
      <c r="Q2979" s="215" t="str">
        <f>VLOOKUP(K2979,TONG_SL!$A:$D,3,0)</f>
        <v>Túi</v>
      </c>
      <c r="R2979" s="223">
        <v>2</v>
      </c>
      <c r="S2979" s="290"/>
      <c r="T2979" s="290">
        <f>VLOOKUP(VLOOKUP(G2979,Ma_KH!$A:$R,18,0)&amp;K2979,Gia_MB!$A:$F,6,0)</f>
        <v>116611</v>
      </c>
      <c r="U2979" s="291">
        <f t="shared" si="319"/>
        <v>233222</v>
      </c>
      <c r="V2979" s="290"/>
      <c r="W2979" s="292">
        <f t="shared" si="320"/>
        <v>0</v>
      </c>
      <c r="X2979" s="293" t="str">
        <f t="shared" si="321"/>
        <v>8</v>
      </c>
      <c r="Y2979" s="290"/>
      <c r="Z2979" s="291">
        <f t="shared" si="322"/>
        <v>18657.760000000002</v>
      </c>
      <c r="AA2979" s="294">
        <f>VLOOKUP(G2979,Ma_KH!$A:$R,14,0)</f>
        <v>60</v>
      </c>
    </row>
    <row r="2980" spans="1:27" x14ac:dyDescent="0.25">
      <c r="A2980" s="280">
        <v>46049</v>
      </c>
      <c r="B2980" s="281">
        <v>4183832809</v>
      </c>
      <c r="C2980" s="328" t="s">
        <v>15180</v>
      </c>
      <c r="D2980" s="280">
        <v>46057</v>
      </c>
      <c r="E2980" s="219"/>
      <c r="F2980" s="218"/>
      <c r="G2980" s="268" t="s">
        <v>15844</v>
      </c>
      <c r="H2980" s="219"/>
      <c r="I2980" s="217">
        <v>4183832809</v>
      </c>
      <c r="J2980" s="212" t="s">
        <v>70</v>
      </c>
      <c r="K2980" s="217" t="s">
        <v>37</v>
      </c>
      <c r="L2980" s="215" t="str">
        <f>VLOOKUP($K2980,[1]TONG_SL!$A$1:$D$65536,2,0)</f>
        <v>Chả cốm 300g</v>
      </c>
      <c r="M2980" s="247"/>
      <c r="N2980" s="215" t="str">
        <f t="shared" ref="N2980:N3043" si="323">IF($B2980&lt;&gt;"","K-C6","")</f>
        <v>K-C6</v>
      </c>
      <c r="O2980" s="222"/>
      <c r="P2980" s="222"/>
      <c r="Q2980" s="215" t="str">
        <f>VLOOKUP(K2980,TONG_SL!$A:$D,3,0)</f>
        <v>Túi</v>
      </c>
      <c r="R2980" s="223">
        <v>4</v>
      </c>
      <c r="S2980" s="290"/>
      <c r="T2980" s="290">
        <f>VLOOKUP(VLOOKUP(G2980,Ma_KH!$A:$R,18,0)&amp;K2980,Gia_MB!$A:$F,6,0)</f>
        <v>74250</v>
      </c>
      <c r="U2980" s="291">
        <f t="shared" si="319"/>
        <v>297000</v>
      </c>
      <c r="V2980" s="290"/>
      <c r="W2980" s="292">
        <f t="shared" si="320"/>
        <v>0</v>
      </c>
      <c r="X2980" s="293" t="str">
        <f t="shared" si="321"/>
        <v>8</v>
      </c>
      <c r="Y2980" s="290"/>
      <c r="Z2980" s="291">
        <f t="shared" si="322"/>
        <v>23760</v>
      </c>
      <c r="AA2980" s="294">
        <f>VLOOKUP(G2980,Ma_KH!$A:$R,14,0)</f>
        <v>60</v>
      </c>
    </row>
    <row r="2981" spans="1:27" x14ac:dyDescent="0.25">
      <c r="A2981" s="280">
        <v>46049</v>
      </c>
      <c r="B2981" s="281">
        <v>4183832809</v>
      </c>
      <c r="C2981" s="328" t="s">
        <v>15180</v>
      </c>
      <c r="D2981" s="280">
        <v>46057</v>
      </c>
      <c r="E2981" s="219"/>
      <c r="F2981" s="218"/>
      <c r="G2981" s="268" t="s">
        <v>15844</v>
      </c>
      <c r="H2981" s="219"/>
      <c r="I2981" s="217">
        <v>4183832809</v>
      </c>
      <c r="J2981" s="212" t="s">
        <v>70</v>
      </c>
      <c r="K2981" s="217" t="s">
        <v>48</v>
      </c>
      <c r="L2981" s="215" t="str">
        <f>VLOOKUP($K2981,[1]TONG_SL!$A$1:$D$65536,2,0)</f>
        <v>Mọc Nấm Hương 250g</v>
      </c>
      <c r="M2981" s="247"/>
      <c r="N2981" s="215" t="str">
        <f t="shared" si="323"/>
        <v>K-C6</v>
      </c>
      <c r="O2981" s="222"/>
      <c r="P2981" s="222"/>
      <c r="Q2981" s="215" t="str">
        <f>VLOOKUP(K2981,TONG_SL!$A:$D,3,0)</f>
        <v>Túi</v>
      </c>
      <c r="R2981" s="223">
        <v>5</v>
      </c>
      <c r="S2981" s="290"/>
      <c r="T2981" s="290">
        <f>VLOOKUP(VLOOKUP(G2981,Ma_KH!$A:$R,18,0)&amp;K2981,Gia_MB!$A:$F,6,0)</f>
        <v>46000</v>
      </c>
      <c r="U2981" s="291">
        <f t="shared" si="319"/>
        <v>230000</v>
      </c>
      <c r="V2981" s="290"/>
      <c r="W2981" s="292">
        <f t="shared" si="320"/>
        <v>0</v>
      </c>
      <c r="X2981" s="293" t="str">
        <f t="shared" si="321"/>
        <v>8</v>
      </c>
      <c r="Y2981" s="290"/>
      <c r="Z2981" s="291">
        <f t="shared" si="322"/>
        <v>18400</v>
      </c>
      <c r="AA2981" s="294">
        <f>VLOOKUP(G2981,Ma_KH!$A:$R,14,0)</f>
        <v>60</v>
      </c>
    </row>
    <row r="2982" spans="1:27" x14ac:dyDescent="0.25">
      <c r="A2982" s="280">
        <v>46049</v>
      </c>
      <c r="B2982" s="281">
        <v>4183832809</v>
      </c>
      <c r="C2982" s="328" t="s">
        <v>15180</v>
      </c>
      <c r="D2982" s="280">
        <v>46057</v>
      </c>
      <c r="E2982" s="219"/>
      <c r="F2982" s="218"/>
      <c r="G2982" s="268" t="s">
        <v>15844</v>
      </c>
      <c r="H2982" s="219"/>
      <c r="I2982" s="217">
        <v>4183832809</v>
      </c>
      <c r="J2982" s="212" t="s">
        <v>70</v>
      </c>
      <c r="K2982" s="217" t="s">
        <v>27</v>
      </c>
      <c r="L2982" s="215" t="str">
        <f>VLOOKUP($K2982,[1]TONG_SL!$A$1:$D$65536,2,0)</f>
        <v>Chân giò heo muối 300g</v>
      </c>
      <c r="M2982" s="247"/>
      <c r="N2982" s="215" t="str">
        <f t="shared" si="323"/>
        <v>K-C6</v>
      </c>
      <c r="O2982" s="222"/>
      <c r="P2982" s="222"/>
      <c r="Q2982" s="215" t="str">
        <f>VLOOKUP(K2982,TONG_SL!$A:$D,3,0)</f>
        <v>Túi</v>
      </c>
      <c r="R2982" s="223">
        <v>6</v>
      </c>
      <c r="S2982" s="290"/>
      <c r="T2982" s="290">
        <f>VLOOKUP(VLOOKUP(G2982,Ma_KH!$A:$R,18,0)&amp;K2982,Gia_MB!$A:$F,6,0)</f>
        <v>73431</v>
      </c>
      <c r="U2982" s="291">
        <f t="shared" si="319"/>
        <v>440586</v>
      </c>
      <c r="V2982" s="290"/>
      <c r="W2982" s="292">
        <f t="shared" si="320"/>
        <v>0</v>
      </c>
      <c r="X2982" s="293" t="str">
        <f t="shared" si="321"/>
        <v>8</v>
      </c>
      <c r="Y2982" s="290"/>
      <c r="Z2982" s="291">
        <f t="shared" si="322"/>
        <v>35246.879999999997</v>
      </c>
      <c r="AA2982" s="294">
        <f>VLOOKUP(G2982,Ma_KH!$A:$R,14,0)</f>
        <v>60</v>
      </c>
    </row>
    <row r="2983" spans="1:27" x14ac:dyDescent="0.25">
      <c r="A2983" s="280">
        <v>46049</v>
      </c>
      <c r="B2983" s="281">
        <v>4183832397</v>
      </c>
      <c r="C2983" s="328" t="s">
        <v>15180</v>
      </c>
      <c r="D2983" s="280">
        <v>46057</v>
      </c>
      <c r="E2983" s="219"/>
      <c r="F2983" s="218"/>
      <c r="G2983" s="268" t="s">
        <v>15845</v>
      </c>
      <c r="H2983" s="219"/>
      <c r="I2983" s="217">
        <v>4183832397</v>
      </c>
      <c r="J2983" s="212" t="s">
        <v>70</v>
      </c>
      <c r="K2983" s="217" t="s">
        <v>48</v>
      </c>
      <c r="L2983" s="215" t="str">
        <f>VLOOKUP($K2983,[1]TONG_SL!$A$1:$D$65536,2,0)</f>
        <v>Mọc Nấm Hương 250g</v>
      </c>
      <c r="M2983" s="247"/>
      <c r="N2983" s="215" t="str">
        <f t="shared" si="323"/>
        <v>K-C6</v>
      </c>
      <c r="O2983" s="222"/>
      <c r="P2983" s="222"/>
      <c r="Q2983" s="215" t="str">
        <f>VLOOKUP(K2983,TONG_SL!$A:$D,3,0)</f>
        <v>Túi</v>
      </c>
      <c r="R2983" s="223">
        <v>3</v>
      </c>
      <c r="S2983" s="290"/>
      <c r="T2983" s="290">
        <f>VLOOKUP(VLOOKUP(G2983,Ma_KH!$A:$R,18,0)&amp;K2983,Gia_MB!$A:$F,6,0)</f>
        <v>46000</v>
      </c>
      <c r="U2983" s="291">
        <f t="shared" si="319"/>
        <v>138000</v>
      </c>
      <c r="V2983" s="290"/>
      <c r="W2983" s="292">
        <f t="shared" si="320"/>
        <v>0</v>
      </c>
      <c r="X2983" s="293" t="str">
        <f t="shared" si="321"/>
        <v>8</v>
      </c>
      <c r="Y2983" s="290"/>
      <c r="Z2983" s="291">
        <f t="shared" si="322"/>
        <v>11040</v>
      </c>
      <c r="AA2983" s="294">
        <f>VLOOKUP(G2983,Ma_KH!$A:$R,14,0)</f>
        <v>60</v>
      </c>
    </row>
    <row r="2984" spans="1:27" x14ac:dyDescent="0.25">
      <c r="A2984" s="280">
        <v>46049</v>
      </c>
      <c r="B2984" s="281">
        <v>4183832397</v>
      </c>
      <c r="C2984" s="328" t="s">
        <v>15180</v>
      </c>
      <c r="D2984" s="280">
        <v>46057</v>
      </c>
      <c r="E2984" s="219"/>
      <c r="F2984" s="218"/>
      <c r="G2984" s="268" t="s">
        <v>15845</v>
      </c>
      <c r="H2984" s="219"/>
      <c r="I2984" s="217">
        <v>4183832397</v>
      </c>
      <c r="J2984" s="212" t="s">
        <v>70</v>
      </c>
      <c r="K2984" s="217" t="s">
        <v>30</v>
      </c>
      <c r="L2984" s="215" t="str">
        <f>VLOOKUP($K2984,[1]TONG_SL!$A$1:$D$65536,2,0)</f>
        <v>Gà muối 500g</v>
      </c>
      <c r="M2984" s="247"/>
      <c r="N2984" s="215" t="str">
        <f t="shared" si="323"/>
        <v>K-C6</v>
      </c>
      <c r="O2984" s="222"/>
      <c r="P2984" s="222"/>
      <c r="Q2984" s="215" t="str">
        <f>VLOOKUP(K2984,TONG_SL!$A:$D,3,0)</f>
        <v>Túi</v>
      </c>
      <c r="R2984" s="223">
        <v>4</v>
      </c>
      <c r="S2984" s="290"/>
      <c r="T2984" s="290">
        <f>VLOOKUP(VLOOKUP(G2984,Ma_KH!$A:$R,18,0)&amp;K2984,Gia_MB!$A:$F,6,0)</f>
        <v>116611</v>
      </c>
      <c r="U2984" s="291">
        <f t="shared" si="319"/>
        <v>466444</v>
      </c>
      <c r="V2984" s="290"/>
      <c r="W2984" s="292">
        <f t="shared" si="320"/>
        <v>0</v>
      </c>
      <c r="X2984" s="293" t="str">
        <f t="shared" si="321"/>
        <v>8</v>
      </c>
      <c r="Y2984" s="290"/>
      <c r="Z2984" s="291">
        <f t="shared" si="322"/>
        <v>37315.520000000004</v>
      </c>
      <c r="AA2984" s="294">
        <f>VLOOKUP(G2984,Ma_KH!$A:$R,14,0)</f>
        <v>60</v>
      </c>
    </row>
    <row r="2985" spans="1:27" x14ac:dyDescent="0.25">
      <c r="A2985" s="280">
        <v>46049</v>
      </c>
      <c r="B2985" s="281">
        <v>4183832397</v>
      </c>
      <c r="C2985" s="328" t="s">
        <v>15180</v>
      </c>
      <c r="D2985" s="280">
        <v>46057</v>
      </c>
      <c r="E2985" s="219"/>
      <c r="F2985" s="218"/>
      <c r="G2985" s="268" t="s">
        <v>15845</v>
      </c>
      <c r="H2985" s="219"/>
      <c r="I2985" s="217">
        <v>4183832397</v>
      </c>
      <c r="J2985" s="212" t="s">
        <v>70</v>
      </c>
      <c r="K2985" s="217" t="s">
        <v>27</v>
      </c>
      <c r="L2985" s="215" t="str">
        <f>VLOOKUP($K2985,[1]TONG_SL!$A$1:$D$65536,2,0)</f>
        <v>Chân giò heo muối 300g</v>
      </c>
      <c r="M2985" s="247"/>
      <c r="N2985" s="215" t="str">
        <f t="shared" si="323"/>
        <v>K-C6</v>
      </c>
      <c r="O2985" s="222"/>
      <c r="P2985" s="222"/>
      <c r="Q2985" s="215" t="str">
        <f>VLOOKUP(K2985,TONG_SL!$A:$D,3,0)</f>
        <v>Túi</v>
      </c>
      <c r="R2985" s="223">
        <v>2</v>
      </c>
      <c r="S2985" s="290"/>
      <c r="T2985" s="290">
        <f>VLOOKUP(VLOOKUP(G2985,Ma_KH!$A:$R,18,0)&amp;K2985,Gia_MB!$A:$F,6,0)</f>
        <v>73431</v>
      </c>
      <c r="U2985" s="291">
        <f t="shared" si="319"/>
        <v>146862</v>
      </c>
      <c r="V2985" s="290"/>
      <c r="W2985" s="292">
        <f t="shared" si="320"/>
        <v>0</v>
      </c>
      <c r="X2985" s="293" t="str">
        <f t="shared" si="321"/>
        <v>8</v>
      </c>
      <c r="Y2985" s="290"/>
      <c r="Z2985" s="291">
        <f t="shared" si="322"/>
        <v>11748.960000000001</v>
      </c>
      <c r="AA2985" s="294">
        <f>VLOOKUP(G2985,Ma_KH!$A:$R,14,0)</f>
        <v>60</v>
      </c>
    </row>
    <row r="2986" spans="1:27" x14ac:dyDescent="0.25">
      <c r="A2986" s="280">
        <v>46049</v>
      </c>
      <c r="B2986" s="281">
        <v>4183832397</v>
      </c>
      <c r="C2986" s="328" t="s">
        <v>15180</v>
      </c>
      <c r="D2986" s="280">
        <v>46057</v>
      </c>
      <c r="E2986" s="219"/>
      <c r="F2986" s="218"/>
      <c r="G2986" s="268" t="s">
        <v>15845</v>
      </c>
      <c r="H2986" s="219"/>
      <c r="I2986" s="217">
        <v>4183832397</v>
      </c>
      <c r="J2986" s="212" t="s">
        <v>70</v>
      </c>
      <c r="K2986" s="217" t="s">
        <v>37</v>
      </c>
      <c r="L2986" s="215" t="str">
        <f>VLOOKUP($K2986,[1]TONG_SL!$A$1:$D$65536,2,0)</f>
        <v>Chả cốm 300g</v>
      </c>
      <c r="M2986" s="247"/>
      <c r="N2986" s="215" t="str">
        <f t="shared" si="323"/>
        <v>K-C6</v>
      </c>
      <c r="O2986" s="222"/>
      <c r="P2986" s="222"/>
      <c r="Q2986" s="215" t="str">
        <f>VLOOKUP(K2986,TONG_SL!$A:$D,3,0)</f>
        <v>Túi</v>
      </c>
      <c r="R2986" s="223">
        <v>2</v>
      </c>
      <c r="S2986" s="290"/>
      <c r="T2986" s="290">
        <f>VLOOKUP(VLOOKUP(G2986,Ma_KH!$A:$R,18,0)&amp;K2986,Gia_MB!$A:$F,6,0)</f>
        <v>74250</v>
      </c>
      <c r="U2986" s="291">
        <f t="shared" si="319"/>
        <v>148500</v>
      </c>
      <c r="V2986" s="290"/>
      <c r="W2986" s="292">
        <f t="shared" si="320"/>
        <v>0</v>
      </c>
      <c r="X2986" s="293" t="str">
        <f t="shared" si="321"/>
        <v>8</v>
      </c>
      <c r="Y2986" s="290"/>
      <c r="Z2986" s="291">
        <f t="shared" si="322"/>
        <v>11880</v>
      </c>
      <c r="AA2986" s="294">
        <f>VLOOKUP(G2986,Ma_KH!$A:$R,14,0)</f>
        <v>60</v>
      </c>
    </row>
    <row r="2987" spans="1:27" x14ac:dyDescent="0.25">
      <c r="A2987" s="280">
        <v>46049</v>
      </c>
      <c r="B2987" s="281">
        <v>4183832397</v>
      </c>
      <c r="C2987" s="328" t="s">
        <v>15180</v>
      </c>
      <c r="D2987" s="280">
        <v>46057</v>
      </c>
      <c r="E2987" s="219"/>
      <c r="F2987" s="218"/>
      <c r="G2987" s="268" t="s">
        <v>15845</v>
      </c>
      <c r="H2987" s="219"/>
      <c r="I2987" s="217">
        <v>4183832397</v>
      </c>
      <c r="J2987" s="212" t="s">
        <v>70</v>
      </c>
      <c r="K2987" s="217" t="s">
        <v>15534</v>
      </c>
      <c r="L2987" s="215" t="str">
        <f>VLOOKUP($K2987,[1]TONG_SL!$A$1:$D$65536,2,0)</f>
        <v>Chả nướng 300g</v>
      </c>
      <c r="M2987" s="247"/>
      <c r="N2987" s="215" t="str">
        <f t="shared" si="323"/>
        <v>K-C6</v>
      </c>
      <c r="O2987" s="222"/>
      <c r="P2987" s="222"/>
      <c r="Q2987" s="215" t="str">
        <f>VLOOKUP(K2987,TONG_SL!$A:$D,3,0)</f>
        <v>Túi</v>
      </c>
      <c r="R2987" s="223">
        <v>2</v>
      </c>
      <c r="S2987" s="290"/>
      <c r="T2987" s="290">
        <f>VLOOKUP(VLOOKUP(G2987,Ma_KH!$A:$R,18,0)&amp;K2987,Gia_MB!$A:$F,6,0)</f>
        <v>70950</v>
      </c>
      <c r="U2987" s="291">
        <f t="shared" si="319"/>
        <v>141900</v>
      </c>
      <c r="V2987" s="290"/>
      <c r="W2987" s="292">
        <f t="shared" si="320"/>
        <v>0</v>
      </c>
      <c r="X2987" s="293" t="str">
        <f t="shared" si="321"/>
        <v>8</v>
      </c>
      <c r="Y2987" s="290"/>
      <c r="Z2987" s="291">
        <f t="shared" si="322"/>
        <v>11352</v>
      </c>
      <c r="AA2987" s="294">
        <f>VLOOKUP(G2987,Ma_KH!$A:$R,14,0)</f>
        <v>60</v>
      </c>
    </row>
    <row r="2988" spans="1:27" x14ac:dyDescent="0.25">
      <c r="A2988" s="280">
        <v>46049</v>
      </c>
      <c r="B2988" s="281">
        <v>4183832481</v>
      </c>
      <c r="C2988" s="328" t="s">
        <v>15180</v>
      </c>
      <c r="D2988" s="280">
        <v>46057</v>
      </c>
      <c r="E2988" s="219"/>
      <c r="F2988" s="218"/>
      <c r="G2988" s="268" t="s">
        <v>15846</v>
      </c>
      <c r="H2988" s="219"/>
      <c r="I2988" s="217">
        <v>4183832481</v>
      </c>
      <c r="J2988" s="212" t="s">
        <v>70</v>
      </c>
      <c r="K2988" s="217" t="s">
        <v>30</v>
      </c>
      <c r="L2988" s="215" t="str">
        <f>VLOOKUP($K2988,[1]TONG_SL!$A$1:$D$65536,2,0)</f>
        <v>Gà muối 500g</v>
      </c>
      <c r="M2988" s="247"/>
      <c r="N2988" s="215" t="str">
        <f t="shared" si="323"/>
        <v>K-C6</v>
      </c>
      <c r="O2988" s="222"/>
      <c r="P2988" s="222"/>
      <c r="Q2988" s="215" t="str">
        <f>VLOOKUP(K2988,TONG_SL!$A:$D,3,0)</f>
        <v>Túi</v>
      </c>
      <c r="R2988" s="223">
        <v>16</v>
      </c>
      <c r="S2988" s="290"/>
      <c r="T2988" s="290">
        <f>VLOOKUP(VLOOKUP(G2988,Ma_KH!$A:$R,18,0)&amp;K2988,Gia_MB!$A:$F,6,0)</f>
        <v>116611</v>
      </c>
      <c r="U2988" s="291">
        <f t="shared" si="319"/>
        <v>1865776</v>
      </c>
      <c r="V2988" s="290"/>
      <c r="W2988" s="292">
        <f t="shared" si="320"/>
        <v>0</v>
      </c>
      <c r="X2988" s="293" t="str">
        <f t="shared" si="321"/>
        <v>8</v>
      </c>
      <c r="Y2988" s="290"/>
      <c r="Z2988" s="291">
        <f t="shared" si="322"/>
        <v>149262.08000000002</v>
      </c>
      <c r="AA2988" s="294">
        <f>VLOOKUP(G2988,Ma_KH!$A:$R,14,0)</f>
        <v>60</v>
      </c>
    </row>
    <row r="2989" spans="1:27" x14ac:dyDescent="0.25">
      <c r="A2989" s="280">
        <v>46049</v>
      </c>
      <c r="B2989" s="281">
        <v>4183832481</v>
      </c>
      <c r="C2989" s="328" t="s">
        <v>15180</v>
      </c>
      <c r="D2989" s="280">
        <v>46057</v>
      </c>
      <c r="E2989" s="219"/>
      <c r="F2989" s="218"/>
      <c r="G2989" s="268" t="s">
        <v>15846</v>
      </c>
      <c r="H2989" s="219"/>
      <c r="I2989" s="217">
        <v>4183832481</v>
      </c>
      <c r="J2989" s="212" t="s">
        <v>70</v>
      </c>
      <c r="K2989" s="217" t="s">
        <v>48</v>
      </c>
      <c r="L2989" s="215" t="str">
        <f>VLOOKUP($K2989,[1]TONG_SL!$A$1:$D$65536,2,0)</f>
        <v>Mọc Nấm Hương 250g</v>
      </c>
      <c r="M2989" s="247"/>
      <c r="N2989" s="215" t="str">
        <f t="shared" si="323"/>
        <v>K-C6</v>
      </c>
      <c r="O2989" s="222"/>
      <c r="P2989" s="222"/>
      <c r="Q2989" s="215" t="str">
        <f>VLOOKUP(K2989,TONG_SL!$A:$D,3,0)</f>
        <v>Túi</v>
      </c>
      <c r="R2989" s="223">
        <v>6</v>
      </c>
      <c r="S2989" s="290"/>
      <c r="T2989" s="290">
        <f>VLOOKUP(VLOOKUP(G2989,Ma_KH!$A:$R,18,0)&amp;K2989,Gia_MB!$A:$F,6,0)</f>
        <v>46000</v>
      </c>
      <c r="U2989" s="291">
        <f t="shared" si="319"/>
        <v>276000</v>
      </c>
      <c r="V2989" s="290"/>
      <c r="W2989" s="292">
        <f t="shared" si="320"/>
        <v>0</v>
      </c>
      <c r="X2989" s="293" t="str">
        <f t="shared" si="321"/>
        <v>8</v>
      </c>
      <c r="Y2989" s="290"/>
      <c r="Z2989" s="291">
        <f t="shared" si="322"/>
        <v>22080</v>
      </c>
      <c r="AA2989" s="294">
        <f>VLOOKUP(G2989,Ma_KH!$A:$R,14,0)</f>
        <v>60</v>
      </c>
    </row>
    <row r="2990" spans="1:27" x14ac:dyDescent="0.25">
      <c r="A2990" s="280">
        <v>46049</v>
      </c>
      <c r="B2990" s="281">
        <v>4183832481</v>
      </c>
      <c r="C2990" s="328" t="s">
        <v>15180</v>
      </c>
      <c r="D2990" s="280">
        <v>46057</v>
      </c>
      <c r="E2990" s="219"/>
      <c r="F2990" s="218"/>
      <c r="G2990" s="268" t="s">
        <v>15846</v>
      </c>
      <c r="H2990" s="219"/>
      <c r="I2990" s="217">
        <v>4183832481</v>
      </c>
      <c r="J2990" s="212" t="s">
        <v>70</v>
      </c>
      <c r="K2990" s="217" t="s">
        <v>37</v>
      </c>
      <c r="L2990" s="215" t="str">
        <f>VLOOKUP($K2990,[1]TONG_SL!$A$1:$D$65536,2,0)</f>
        <v>Chả cốm 300g</v>
      </c>
      <c r="M2990" s="247"/>
      <c r="N2990" s="215" t="str">
        <f t="shared" si="323"/>
        <v>K-C6</v>
      </c>
      <c r="O2990" s="222"/>
      <c r="P2990" s="222"/>
      <c r="Q2990" s="215" t="str">
        <f>VLOOKUP(K2990,TONG_SL!$A:$D,3,0)</f>
        <v>Túi</v>
      </c>
      <c r="R2990" s="223">
        <v>4</v>
      </c>
      <c r="S2990" s="290"/>
      <c r="T2990" s="290">
        <f>VLOOKUP(VLOOKUP(G2990,Ma_KH!$A:$R,18,0)&amp;K2990,Gia_MB!$A:$F,6,0)</f>
        <v>74250</v>
      </c>
      <c r="U2990" s="291">
        <f t="shared" si="319"/>
        <v>297000</v>
      </c>
      <c r="V2990" s="290"/>
      <c r="W2990" s="292">
        <f t="shared" si="320"/>
        <v>0</v>
      </c>
      <c r="X2990" s="293" t="str">
        <f t="shared" si="321"/>
        <v>8</v>
      </c>
      <c r="Y2990" s="290"/>
      <c r="Z2990" s="291">
        <f t="shared" si="322"/>
        <v>23760</v>
      </c>
      <c r="AA2990" s="294">
        <f>VLOOKUP(G2990,Ma_KH!$A:$R,14,0)</f>
        <v>60</v>
      </c>
    </row>
    <row r="2991" spans="1:27" x14ac:dyDescent="0.25">
      <c r="A2991" s="280">
        <v>46049</v>
      </c>
      <c r="B2991" s="281">
        <v>4183832481</v>
      </c>
      <c r="C2991" s="328" t="s">
        <v>15180</v>
      </c>
      <c r="D2991" s="280">
        <v>46057</v>
      </c>
      <c r="E2991" s="219"/>
      <c r="F2991" s="218"/>
      <c r="G2991" s="268" t="s">
        <v>15846</v>
      </c>
      <c r="H2991" s="219"/>
      <c r="I2991" s="217">
        <v>4183832481</v>
      </c>
      <c r="J2991" s="212" t="s">
        <v>70</v>
      </c>
      <c r="K2991" s="217" t="s">
        <v>15534</v>
      </c>
      <c r="L2991" s="215" t="str">
        <f>VLOOKUP($K2991,[1]TONG_SL!$A$1:$D$65536,2,0)</f>
        <v>Chả nướng 300g</v>
      </c>
      <c r="M2991" s="247"/>
      <c r="N2991" s="215" t="str">
        <f t="shared" si="323"/>
        <v>K-C6</v>
      </c>
      <c r="O2991" s="222"/>
      <c r="P2991" s="222"/>
      <c r="Q2991" s="215" t="str">
        <f>VLOOKUP(K2991,TONG_SL!$A:$D,3,0)</f>
        <v>Túi</v>
      </c>
      <c r="R2991" s="223">
        <v>2</v>
      </c>
      <c r="S2991" s="290"/>
      <c r="T2991" s="290">
        <f>VLOOKUP(VLOOKUP(G2991,Ma_KH!$A:$R,18,0)&amp;K2991,Gia_MB!$A:$F,6,0)</f>
        <v>70950</v>
      </c>
      <c r="U2991" s="291">
        <f t="shared" si="319"/>
        <v>141900</v>
      </c>
      <c r="V2991" s="290"/>
      <c r="W2991" s="292">
        <f t="shared" si="320"/>
        <v>0</v>
      </c>
      <c r="X2991" s="293" t="str">
        <f t="shared" si="321"/>
        <v>8</v>
      </c>
      <c r="Y2991" s="290"/>
      <c r="Z2991" s="291">
        <f t="shared" si="322"/>
        <v>11352</v>
      </c>
      <c r="AA2991" s="294">
        <f>VLOOKUP(G2991,Ma_KH!$A:$R,14,0)</f>
        <v>60</v>
      </c>
    </row>
    <row r="2992" spans="1:27" x14ac:dyDescent="0.25">
      <c r="A2992" s="280">
        <v>46049</v>
      </c>
      <c r="B2992" s="281">
        <v>4183832481</v>
      </c>
      <c r="C2992" s="328" t="s">
        <v>15180</v>
      </c>
      <c r="D2992" s="280">
        <v>46057</v>
      </c>
      <c r="E2992" s="219"/>
      <c r="F2992" s="218"/>
      <c r="G2992" s="268" t="s">
        <v>15846</v>
      </c>
      <c r="H2992" s="219"/>
      <c r="I2992" s="217">
        <v>4183832481</v>
      </c>
      <c r="J2992" s="212" t="s">
        <v>70</v>
      </c>
      <c r="K2992" s="217" t="s">
        <v>27</v>
      </c>
      <c r="L2992" s="215" t="str">
        <f>VLOOKUP($K2992,[1]TONG_SL!$A$1:$D$65536,2,0)</f>
        <v>Chân giò heo muối 300g</v>
      </c>
      <c r="M2992" s="247"/>
      <c r="N2992" s="215" t="str">
        <f t="shared" si="323"/>
        <v>K-C6</v>
      </c>
      <c r="O2992" s="222"/>
      <c r="P2992" s="222"/>
      <c r="Q2992" s="215" t="str">
        <f>VLOOKUP(K2992,TONG_SL!$A:$D,3,0)</f>
        <v>Túi</v>
      </c>
      <c r="R2992" s="223">
        <v>8</v>
      </c>
      <c r="S2992" s="290"/>
      <c r="T2992" s="290">
        <f>VLOOKUP(VLOOKUP(G2992,Ma_KH!$A:$R,18,0)&amp;K2992,Gia_MB!$A:$F,6,0)</f>
        <v>73431</v>
      </c>
      <c r="U2992" s="291">
        <f t="shared" si="319"/>
        <v>587448</v>
      </c>
      <c r="V2992" s="290"/>
      <c r="W2992" s="292">
        <f t="shared" si="320"/>
        <v>0</v>
      </c>
      <c r="X2992" s="293" t="str">
        <f t="shared" si="321"/>
        <v>8</v>
      </c>
      <c r="Y2992" s="290"/>
      <c r="Z2992" s="291">
        <f t="shared" si="322"/>
        <v>46995.840000000004</v>
      </c>
      <c r="AA2992" s="294">
        <f>VLOOKUP(G2992,Ma_KH!$A:$R,14,0)</f>
        <v>60</v>
      </c>
    </row>
    <row r="2993" spans="1:27" x14ac:dyDescent="0.25">
      <c r="A2993" s="280">
        <v>46049</v>
      </c>
      <c r="B2993" s="281">
        <v>4183832588</v>
      </c>
      <c r="C2993" s="328" t="s">
        <v>15180</v>
      </c>
      <c r="D2993" s="280">
        <v>46057</v>
      </c>
      <c r="E2993" s="219"/>
      <c r="F2993" s="218"/>
      <c r="G2993" s="268" t="s">
        <v>15847</v>
      </c>
      <c r="H2993" s="219"/>
      <c r="I2993" s="217">
        <v>4183832588</v>
      </c>
      <c r="J2993" s="212" t="s">
        <v>70</v>
      </c>
      <c r="K2993" s="217" t="s">
        <v>27</v>
      </c>
      <c r="L2993" s="215" t="str">
        <f>VLOOKUP($K2993,[1]TONG_SL!$A$1:$D$65536,2,0)</f>
        <v>Chân giò heo muối 300g</v>
      </c>
      <c r="M2993" s="247"/>
      <c r="N2993" s="215" t="str">
        <f t="shared" si="323"/>
        <v>K-C6</v>
      </c>
      <c r="O2993" s="222"/>
      <c r="P2993" s="222"/>
      <c r="Q2993" s="215" t="str">
        <f>VLOOKUP(K2993,TONG_SL!$A:$D,3,0)</f>
        <v>Túi</v>
      </c>
      <c r="R2993" s="223">
        <v>20</v>
      </c>
      <c r="S2993" s="290"/>
      <c r="T2993" s="290">
        <f>VLOOKUP(VLOOKUP(G2993,Ma_KH!$A:$R,18,0)&amp;K2993,Gia_MB!$A:$F,6,0)</f>
        <v>73431</v>
      </c>
      <c r="U2993" s="291">
        <f t="shared" si="319"/>
        <v>1468620</v>
      </c>
      <c r="V2993" s="290"/>
      <c r="W2993" s="292">
        <f t="shared" si="320"/>
        <v>0</v>
      </c>
      <c r="X2993" s="293" t="str">
        <f t="shared" si="321"/>
        <v>8</v>
      </c>
      <c r="Y2993" s="290"/>
      <c r="Z2993" s="291">
        <f t="shared" si="322"/>
        <v>117489.60000000001</v>
      </c>
      <c r="AA2993" s="294">
        <f>VLOOKUP(G2993,Ma_KH!$A:$R,14,0)</f>
        <v>60</v>
      </c>
    </row>
    <row r="2994" spans="1:27" x14ac:dyDescent="0.25">
      <c r="A2994" s="280">
        <v>46049</v>
      </c>
      <c r="B2994" s="281">
        <v>4183832588</v>
      </c>
      <c r="C2994" s="328" t="s">
        <v>15180</v>
      </c>
      <c r="D2994" s="280">
        <v>46057</v>
      </c>
      <c r="E2994" s="219"/>
      <c r="F2994" s="218"/>
      <c r="G2994" s="268" t="s">
        <v>15847</v>
      </c>
      <c r="H2994" s="219"/>
      <c r="I2994" s="217">
        <v>4183832588</v>
      </c>
      <c r="J2994" s="212" t="s">
        <v>70</v>
      </c>
      <c r="K2994" s="217" t="s">
        <v>30</v>
      </c>
      <c r="L2994" s="215" t="str">
        <f>VLOOKUP($K2994,[1]TONG_SL!$A$1:$D$65536,2,0)</f>
        <v>Gà muối 500g</v>
      </c>
      <c r="M2994" s="247"/>
      <c r="N2994" s="215" t="str">
        <f t="shared" si="323"/>
        <v>K-C6</v>
      </c>
      <c r="O2994" s="222"/>
      <c r="P2994" s="222"/>
      <c r="Q2994" s="215" t="str">
        <f>VLOOKUP(K2994,TONG_SL!$A:$D,3,0)</f>
        <v>Túi</v>
      </c>
      <c r="R2994" s="223">
        <v>14</v>
      </c>
      <c r="S2994" s="290"/>
      <c r="T2994" s="290">
        <f>VLOOKUP(VLOOKUP(G2994,Ma_KH!$A:$R,18,0)&amp;K2994,Gia_MB!$A:$F,6,0)</f>
        <v>116611</v>
      </c>
      <c r="U2994" s="291">
        <f t="shared" si="319"/>
        <v>1632554</v>
      </c>
      <c r="V2994" s="290"/>
      <c r="W2994" s="292">
        <f t="shared" si="320"/>
        <v>0</v>
      </c>
      <c r="X2994" s="293" t="str">
        <f t="shared" si="321"/>
        <v>8</v>
      </c>
      <c r="Y2994" s="290"/>
      <c r="Z2994" s="291">
        <f t="shared" si="322"/>
        <v>130604.32</v>
      </c>
      <c r="AA2994" s="294">
        <f>VLOOKUP(G2994,Ma_KH!$A:$R,14,0)</f>
        <v>60</v>
      </c>
    </row>
    <row r="2995" spans="1:27" x14ac:dyDescent="0.25">
      <c r="A2995" s="280">
        <v>46049</v>
      </c>
      <c r="B2995" s="281">
        <v>4183832588</v>
      </c>
      <c r="C2995" s="328" t="s">
        <v>15180</v>
      </c>
      <c r="D2995" s="280">
        <v>46057</v>
      </c>
      <c r="E2995" s="219"/>
      <c r="F2995" s="218"/>
      <c r="G2995" s="268" t="s">
        <v>15847</v>
      </c>
      <c r="H2995" s="219"/>
      <c r="I2995" s="217">
        <v>4183832588</v>
      </c>
      <c r="J2995" s="212" t="s">
        <v>70</v>
      </c>
      <c r="K2995" s="217" t="s">
        <v>48</v>
      </c>
      <c r="L2995" s="215" t="str">
        <f>VLOOKUP($K2995,[1]TONG_SL!$A$1:$D$65536,2,0)</f>
        <v>Mọc Nấm Hương 250g</v>
      </c>
      <c r="M2995" s="247"/>
      <c r="N2995" s="215" t="str">
        <f t="shared" si="323"/>
        <v>K-C6</v>
      </c>
      <c r="O2995" s="222"/>
      <c r="P2995" s="222"/>
      <c r="Q2995" s="215" t="str">
        <f>VLOOKUP(K2995,TONG_SL!$A:$D,3,0)</f>
        <v>Túi</v>
      </c>
      <c r="R2995" s="223">
        <v>2</v>
      </c>
      <c r="S2995" s="290"/>
      <c r="T2995" s="290">
        <f>VLOOKUP(VLOOKUP(G2995,Ma_KH!$A:$R,18,0)&amp;K2995,Gia_MB!$A:$F,6,0)</f>
        <v>46000</v>
      </c>
      <c r="U2995" s="291">
        <f t="shared" si="319"/>
        <v>92000</v>
      </c>
      <c r="V2995" s="290"/>
      <c r="W2995" s="292">
        <f t="shared" si="320"/>
        <v>0</v>
      </c>
      <c r="X2995" s="293" t="str">
        <f t="shared" si="321"/>
        <v>8</v>
      </c>
      <c r="Y2995" s="290"/>
      <c r="Z2995" s="291">
        <f t="shared" si="322"/>
        <v>7360</v>
      </c>
      <c r="AA2995" s="294">
        <f>VLOOKUP(G2995,Ma_KH!$A:$R,14,0)</f>
        <v>60</v>
      </c>
    </row>
    <row r="2996" spans="1:27" x14ac:dyDescent="0.25">
      <c r="A2996" s="280">
        <v>46049</v>
      </c>
      <c r="B2996" s="281">
        <v>4183832588</v>
      </c>
      <c r="C2996" s="328" t="s">
        <v>15180</v>
      </c>
      <c r="D2996" s="280">
        <v>46057</v>
      </c>
      <c r="E2996" s="219"/>
      <c r="F2996" s="218"/>
      <c r="G2996" s="268" t="s">
        <v>15847</v>
      </c>
      <c r="H2996" s="219"/>
      <c r="I2996" s="217">
        <v>4183832588</v>
      </c>
      <c r="J2996" s="212" t="s">
        <v>70</v>
      </c>
      <c r="K2996" s="217" t="s">
        <v>37</v>
      </c>
      <c r="L2996" s="215" t="str">
        <f>VLOOKUP($K2996,[1]TONG_SL!$A$1:$D$65536,2,0)</f>
        <v>Chả cốm 300g</v>
      </c>
      <c r="M2996" s="247"/>
      <c r="N2996" s="215" t="str">
        <f t="shared" si="323"/>
        <v>K-C6</v>
      </c>
      <c r="O2996" s="222"/>
      <c r="P2996" s="222"/>
      <c r="Q2996" s="215" t="str">
        <f>VLOOKUP(K2996,TONG_SL!$A:$D,3,0)</f>
        <v>Túi</v>
      </c>
      <c r="R2996" s="223">
        <v>2</v>
      </c>
      <c r="S2996" s="290"/>
      <c r="T2996" s="290">
        <f>VLOOKUP(VLOOKUP(G2996,Ma_KH!$A:$R,18,0)&amp;K2996,Gia_MB!$A:$F,6,0)</f>
        <v>74250</v>
      </c>
      <c r="U2996" s="291">
        <f t="shared" si="319"/>
        <v>148500</v>
      </c>
      <c r="V2996" s="290"/>
      <c r="W2996" s="292">
        <f t="shared" si="320"/>
        <v>0</v>
      </c>
      <c r="X2996" s="293" t="str">
        <f t="shared" si="321"/>
        <v>8</v>
      </c>
      <c r="Y2996" s="290"/>
      <c r="Z2996" s="291">
        <f t="shared" si="322"/>
        <v>11880</v>
      </c>
      <c r="AA2996" s="294">
        <f>VLOOKUP(G2996,Ma_KH!$A:$R,14,0)</f>
        <v>60</v>
      </c>
    </row>
    <row r="2997" spans="1:27" x14ac:dyDescent="0.25">
      <c r="A2997" s="280">
        <v>46049</v>
      </c>
      <c r="B2997" s="281">
        <v>4183832588</v>
      </c>
      <c r="C2997" s="328" t="s">
        <v>15180</v>
      </c>
      <c r="D2997" s="280">
        <v>46057</v>
      </c>
      <c r="E2997" s="219"/>
      <c r="F2997" s="218"/>
      <c r="G2997" s="268" t="s">
        <v>15847</v>
      </c>
      <c r="H2997" s="219"/>
      <c r="I2997" s="217">
        <v>4183832588</v>
      </c>
      <c r="J2997" s="212" t="s">
        <v>70</v>
      </c>
      <c r="K2997" s="217" t="s">
        <v>15534</v>
      </c>
      <c r="L2997" s="215" t="str">
        <f>VLOOKUP($K2997,[1]TONG_SL!$A$1:$D$65536,2,0)</f>
        <v>Chả nướng 300g</v>
      </c>
      <c r="M2997" s="247"/>
      <c r="N2997" s="215" t="str">
        <f t="shared" si="323"/>
        <v>K-C6</v>
      </c>
      <c r="O2997" s="222"/>
      <c r="P2997" s="222"/>
      <c r="Q2997" s="215" t="str">
        <f>VLOOKUP(K2997,TONG_SL!$A:$D,3,0)</f>
        <v>Túi</v>
      </c>
      <c r="R2997" s="223">
        <v>2</v>
      </c>
      <c r="S2997" s="290"/>
      <c r="T2997" s="290">
        <f>VLOOKUP(VLOOKUP(G2997,Ma_KH!$A:$R,18,0)&amp;K2997,Gia_MB!$A:$F,6,0)</f>
        <v>70950</v>
      </c>
      <c r="U2997" s="291">
        <f t="shared" si="319"/>
        <v>141900</v>
      </c>
      <c r="V2997" s="290"/>
      <c r="W2997" s="292">
        <f t="shared" si="320"/>
        <v>0</v>
      </c>
      <c r="X2997" s="293" t="str">
        <f t="shared" si="321"/>
        <v>8</v>
      </c>
      <c r="Y2997" s="290"/>
      <c r="Z2997" s="291">
        <f t="shared" si="322"/>
        <v>11352</v>
      </c>
      <c r="AA2997" s="294">
        <f>VLOOKUP(G2997,Ma_KH!$A:$R,14,0)</f>
        <v>60</v>
      </c>
    </row>
    <row r="2998" spans="1:27" x14ac:dyDescent="0.25">
      <c r="A2998" s="280">
        <v>46049</v>
      </c>
      <c r="B2998" s="281">
        <v>4183832791</v>
      </c>
      <c r="C2998" s="328" t="s">
        <v>15180</v>
      </c>
      <c r="D2998" s="280">
        <v>46057</v>
      </c>
      <c r="E2998" s="219"/>
      <c r="F2998" s="218"/>
      <c r="G2998" s="268" t="s">
        <v>15848</v>
      </c>
      <c r="H2998" s="219"/>
      <c r="I2998" s="217">
        <v>4183832791</v>
      </c>
      <c r="J2998" s="212" t="s">
        <v>70</v>
      </c>
      <c r="K2998" s="217" t="s">
        <v>27</v>
      </c>
      <c r="L2998" s="215" t="str">
        <f>VLOOKUP($K2998,[1]TONG_SL!$A$1:$D$65536,2,0)</f>
        <v>Chân giò heo muối 300g</v>
      </c>
      <c r="M2998" s="247"/>
      <c r="N2998" s="215" t="str">
        <f t="shared" si="323"/>
        <v>K-C6</v>
      </c>
      <c r="O2998" s="222"/>
      <c r="P2998" s="222"/>
      <c r="Q2998" s="215" t="str">
        <f>VLOOKUP(K2998,TONG_SL!$A:$D,3,0)</f>
        <v>Túi</v>
      </c>
      <c r="R2998" s="223">
        <v>3</v>
      </c>
      <c r="S2998" s="290"/>
      <c r="T2998" s="290">
        <f>VLOOKUP(VLOOKUP(G2998,Ma_KH!$A:$R,18,0)&amp;K2998,Gia_MB!$A:$F,6,0)</f>
        <v>73431</v>
      </c>
      <c r="U2998" s="291">
        <f t="shared" si="319"/>
        <v>220293</v>
      </c>
      <c r="V2998" s="290"/>
      <c r="W2998" s="292">
        <f t="shared" si="320"/>
        <v>0</v>
      </c>
      <c r="X2998" s="293" t="str">
        <f t="shared" si="321"/>
        <v>8</v>
      </c>
      <c r="Y2998" s="290"/>
      <c r="Z2998" s="291">
        <f t="shared" si="322"/>
        <v>17623.439999999999</v>
      </c>
      <c r="AA2998" s="294">
        <f>VLOOKUP(G2998,Ma_KH!$A:$R,14,0)</f>
        <v>60</v>
      </c>
    </row>
    <row r="2999" spans="1:27" x14ac:dyDescent="0.25">
      <c r="A2999" s="280">
        <v>46049</v>
      </c>
      <c r="B2999" s="281">
        <v>4183832791</v>
      </c>
      <c r="C2999" s="328" t="s">
        <v>15180</v>
      </c>
      <c r="D2999" s="280">
        <v>46057</v>
      </c>
      <c r="E2999" s="219"/>
      <c r="F2999" s="218"/>
      <c r="G2999" s="268" t="s">
        <v>15848</v>
      </c>
      <c r="H2999" s="219"/>
      <c r="I2999" s="217">
        <v>4183832791</v>
      </c>
      <c r="J2999" s="212" t="s">
        <v>70</v>
      </c>
      <c r="K2999" s="217" t="s">
        <v>30</v>
      </c>
      <c r="L2999" s="215" t="str">
        <f>VLOOKUP($K2999,[1]TONG_SL!$A$1:$D$65536,2,0)</f>
        <v>Gà muối 500g</v>
      </c>
      <c r="M2999" s="247"/>
      <c r="N2999" s="215" t="str">
        <f t="shared" si="323"/>
        <v>K-C6</v>
      </c>
      <c r="O2999" s="222"/>
      <c r="P2999" s="222"/>
      <c r="Q2999" s="215" t="str">
        <f>VLOOKUP(K2999,TONG_SL!$A:$D,3,0)</f>
        <v>Túi</v>
      </c>
      <c r="R2999" s="223">
        <v>8</v>
      </c>
      <c r="S2999" s="290"/>
      <c r="T2999" s="290">
        <f>VLOOKUP(VLOOKUP(G2999,Ma_KH!$A:$R,18,0)&amp;K2999,Gia_MB!$A:$F,6,0)</f>
        <v>116611</v>
      </c>
      <c r="U2999" s="291">
        <f t="shared" si="319"/>
        <v>932888</v>
      </c>
      <c r="V2999" s="290"/>
      <c r="W2999" s="292">
        <f t="shared" si="320"/>
        <v>0</v>
      </c>
      <c r="X2999" s="293" t="str">
        <f t="shared" si="321"/>
        <v>8</v>
      </c>
      <c r="Y2999" s="290"/>
      <c r="Z2999" s="291">
        <f t="shared" si="322"/>
        <v>74631.040000000008</v>
      </c>
      <c r="AA2999" s="294">
        <f>VLOOKUP(G2999,Ma_KH!$A:$R,14,0)</f>
        <v>60</v>
      </c>
    </row>
    <row r="3000" spans="1:27" x14ac:dyDescent="0.25">
      <c r="A3000" s="280">
        <v>46049</v>
      </c>
      <c r="B3000" s="281">
        <v>4183832791</v>
      </c>
      <c r="C3000" s="328" t="s">
        <v>15180</v>
      </c>
      <c r="D3000" s="280">
        <v>46057</v>
      </c>
      <c r="E3000" s="219"/>
      <c r="F3000" s="218"/>
      <c r="G3000" s="268" t="s">
        <v>15848</v>
      </c>
      <c r="H3000" s="219"/>
      <c r="I3000" s="217">
        <v>4183832791</v>
      </c>
      <c r="J3000" s="212" t="s">
        <v>70</v>
      </c>
      <c r="K3000" s="217" t="s">
        <v>48</v>
      </c>
      <c r="L3000" s="215" t="str">
        <f>VLOOKUP($K3000,[1]TONG_SL!$A$1:$D$65536,2,0)</f>
        <v>Mọc Nấm Hương 250g</v>
      </c>
      <c r="M3000" s="247"/>
      <c r="N3000" s="215" t="str">
        <f t="shared" si="323"/>
        <v>K-C6</v>
      </c>
      <c r="O3000" s="222"/>
      <c r="P3000" s="222"/>
      <c r="Q3000" s="215" t="str">
        <f>VLOOKUP(K3000,TONG_SL!$A:$D,3,0)</f>
        <v>Túi</v>
      </c>
      <c r="R3000" s="223">
        <v>3</v>
      </c>
      <c r="S3000" s="290"/>
      <c r="T3000" s="290">
        <f>VLOOKUP(VLOOKUP(G3000,Ma_KH!$A:$R,18,0)&amp;K3000,Gia_MB!$A:$F,6,0)</f>
        <v>46000</v>
      </c>
      <c r="U3000" s="291">
        <f t="shared" si="319"/>
        <v>138000</v>
      </c>
      <c r="V3000" s="290"/>
      <c r="W3000" s="292">
        <f t="shared" si="320"/>
        <v>0</v>
      </c>
      <c r="X3000" s="293" t="str">
        <f t="shared" si="321"/>
        <v>8</v>
      </c>
      <c r="Y3000" s="290"/>
      <c r="Z3000" s="291">
        <f t="shared" si="322"/>
        <v>11040</v>
      </c>
      <c r="AA3000" s="294">
        <f>VLOOKUP(G3000,Ma_KH!$A:$R,14,0)</f>
        <v>60</v>
      </c>
    </row>
    <row r="3001" spans="1:27" x14ac:dyDescent="0.25">
      <c r="A3001" s="280">
        <v>46049</v>
      </c>
      <c r="B3001" s="281">
        <v>4183832791</v>
      </c>
      <c r="C3001" s="328" t="s">
        <v>15180</v>
      </c>
      <c r="D3001" s="280">
        <v>46057</v>
      </c>
      <c r="E3001" s="219"/>
      <c r="F3001" s="218"/>
      <c r="G3001" s="268" t="s">
        <v>15848</v>
      </c>
      <c r="H3001" s="219"/>
      <c r="I3001" s="217">
        <v>4183832791</v>
      </c>
      <c r="J3001" s="212" t="s">
        <v>70</v>
      </c>
      <c r="K3001" s="217" t="s">
        <v>37</v>
      </c>
      <c r="L3001" s="215" t="str">
        <f>VLOOKUP($K3001,[1]TONG_SL!$A$1:$D$65536,2,0)</f>
        <v>Chả cốm 300g</v>
      </c>
      <c r="M3001" s="247"/>
      <c r="N3001" s="215" t="str">
        <f t="shared" si="323"/>
        <v>K-C6</v>
      </c>
      <c r="O3001" s="222"/>
      <c r="P3001" s="222"/>
      <c r="Q3001" s="215" t="str">
        <f>VLOOKUP(K3001,TONG_SL!$A:$D,3,0)</f>
        <v>Túi</v>
      </c>
      <c r="R3001" s="223">
        <v>2</v>
      </c>
      <c r="S3001" s="290"/>
      <c r="T3001" s="290">
        <f>VLOOKUP(VLOOKUP(G3001,Ma_KH!$A:$R,18,0)&amp;K3001,Gia_MB!$A:$F,6,0)</f>
        <v>74250</v>
      </c>
      <c r="U3001" s="291">
        <f t="shared" si="319"/>
        <v>148500</v>
      </c>
      <c r="V3001" s="290"/>
      <c r="W3001" s="292">
        <f t="shared" si="320"/>
        <v>0</v>
      </c>
      <c r="X3001" s="293" t="str">
        <f t="shared" si="321"/>
        <v>8</v>
      </c>
      <c r="Y3001" s="290"/>
      <c r="Z3001" s="291">
        <f t="shared" si="322"/>
        <v>11880</v>
      </c>
      <c r="AA3001" s="294">
        <f>VLOOKUP(G3001,Ma_KH!$A:$R,14,0)</f>
        <v>60</v>
      </c>
    </row>
    <row r="3002" spans="1:27" x14ac:dyDescent="0.25">
      <c r="A3002" s="280">
        <v>46050</v>
      </c>
      <c r="B3002" s="281">
        <v>4183844032</v>
      </c>
      <c r="C3002" s="328" t="s">
        <v>15180</v>
      </c>
      <c r="D3002" s="280">
        <v>46057</v>
      </c>
      <c r="E3002" s="219"/>
      <c r="F3002" s="218"/>
      <c r="G3002" s="268" t="s">
        <v>15849</v>
      </c>
      <c r="H3002" s="219"/>
      <c r="I3002" s="217">
        <v>4183844032</v>
      </c>
      <c r="J3002" s="212" t="s">
        <v>70</v>
      </c>
      <c r="K3002" s="217" t="s">
        <v>37</v>
      </c>
      <c r="L3002" s="215" t="str">
        <f>VLOOKUP($K3002,[1]TONG_SL!$A$1:$D$65536,2,0)</f>
        <v>Chả cốm 300g</v>
      </c>
      <c r="M3002" s="247"/>
      <c r="N3002" s="215" t="str">
        <f t="shared" si="323"/>
        <v>K-C6</v>
      </c>
      <c r="O3002" s="222"/>
      <c r="P3002" s="222"/>
      <c r="Q3002" s="215" t="str">
        <f>VLOOKUP(K3002,TONG_SL!$A:$D,3,0)</f>
        <v>Túi</v>
      </c>
      <c r="R3002" s="223">
        <v>10</v>
      </c>
      <c r="S3002" s="290"/>
      <c r="T3002" s="290">
        <f>VLOOKUP(VLOOKUP(G3002,Ma_KH!$A:$R,18,0)&amp;K3002,Gia_MB!$A:$F,6,0)</f>
        <v>74250</v>
      </c>
      <c r="U3002" s="291">
        <f t="shared" si="319"/>
        <v>742500</v>
      </c>
      <c r="V3002" s="290"/>
      <c r="W3002" s="292">
        <f t="shared" si="320"/>
        <v>0</v>
      </c>
      <c r="X3002" s="293" t="str">
        <f t="shared" si="321"/>
        <v>8</v>
      </c>
      <c r="Y3002" s="290"/>
      <c r="Z3002" s="291">
        <f t="shared" si="322"/>
        <v>59400</v>
      </c>
      <c r="AA3002" s="294">
        <f>VLOOKUP(G3002,Ma_KH!$A:$R,14,0)</f>
        <v>60</v>
      </c>
    </row>
    <row r="3003" spans="1:27" x14ac:dyDescent="0.25">
      <c r="A3003" s="280">
        <v>46050</v>
      </c>
      <c r="B3003" s="281">
        <v>4183844032</v>
      </c>
      <c r="C3003" s="328" t="s">
        <v>15180</v>
      </c>
      <c r="D3003" s="280">
        <v>46057</v>
      </c>
      <c r="E3003" s="219"/>
      <c r="F3003" s="218"/>
      <c r="G3003" s="268" t="s">
        <v>15849</v>
      </c>
      <c r="H3003" s="219"/>
      <c r="I3003" s="217">
        <v>4183844032</v>
      </c>
      <c r="J3003" s="212" t="s">
        <v>70</v>
      </c>
      <c r="K3003" s="217" t="s">
        <v>48</v>
      </c>
      <c r="L3003" s="215" t="str">
        <f>VLOOKUP($K3003,[1]TONG_SL!$A$1:$D$65536,2,0)</f>
        <v>Mọc Nấm Hương 250g</v>
      </c>
      <c r="M3003" s="247"/>
      <c r="N3003" s="215" t="str">
        <f t="shared" si="323"/>
        <v>K-C6</v>
      </c>
      <c r="O3003" s="222"/>
      <c r="P3003" s="222"/>
      <c r="Q3003" s="215" t="str">
        <f>VLOOKUP(K3003,TONG_SL!$A:$D,3,0)</f>
        <v>Túi</v>
      </c>
      <c r="R3003" s="223">
        <v>5</v>
      </c>
      <c r="S3003" s="290"/>
      <c r="T3003" s="290">
        <f>VLOOKUP(VLOOKUP(G3003,Ma_KH!$A:$R,18,0)&amp;K3003,Gia_MB!$A:$F,6,0)</f>
        <v>46000</v>
      </c>
      <c r="U3003" s="291">
        <f t="shared" si="319"/>
        <v>230000</v>
      </c>
      <c r="V3003" s="290"/>
      <c r="W3003" s="292">
        <f t="shared" si="320"/>
        <v>0</v>
      </c>
      <c r="X3003" s="293" t="str">
        <f t="shared" si="321"/>
        <v>8</v>
      </c>
      <c r="Y3003" s="290"/>
      <c r="Z3003" s="291">
        <f t="shared" si="322"/>
        <v>18400</v>
      </c>
      <c r="AA3003" s="294">
        <f>VLOOKUP(G3003,Ma_KH!$A:$R,14,0)</f>
        <v>60</v>
      </c>
    </row>
    <row r="3004" spans="1:27" x14ac:dyDescent="0.25">
      <c r="A3004" s="280">
        <v>46050</v>
      </c>
      <c r="B3004" s="281">
        <v>4183844032</v>
      </c>
      <c r="C3004" s="328" t="s">
        <v>15180</v>
      </c>
      <c r="D3004" s="280">
        <v>46057</v>
      </c>
      <c r="E3004" s="219"/>
      <c r="F3004" s="218"/>
      <c r="G3004" s="268" t="s">
        <v>15849</v>
      </c>
      <c r="H3004" s="219"/>
      <c r="I3004" s="217">
        <v>4183844032</v>
      </c>
      <c r="J3004" s="212" t="s">
        <v>70</v>
      </c>
      <c r="K3004" s="217" t="s">
        <v>7315</v>
      </c>
      <c r="L3004" s="215" t="str">
        <f>VLOOKUP($K3004,[1]TONG_SL!$A$1:$D$65536,2,0)</f>
        <v>Gà xì dầu 500g</v>
      </c>
      <c r="M3004" s="247"/>
      <c r="N3004" s="215" t="str">
        <f t="shared" si="323"/>
        <v>K-C6</v>
      </c>
      <c r="O3004" s="222"/>
      <c r="P3004" s="222"/>
      <c r="Q3004" s="215" t="str">
        <f>VLOOKUP(K3004,TONG_SL!$A:$D,3,0)</f>
        <v>Túi</v>
      </c>
      <c r="R3004" s="223">
        <v>5</v>
      </c>
      <c r="S3004" s="290"/>
      <c r="T3004" s="290">
        <f>VLOOKUP(VLOOKUP(G3004,Ma_KH!$A:$R,18,0)&amp;K3004,Gia_MB!$A:$F,6,0)</f>
        <v>111606</v>
      </c>
      <c r="U3004" s="291">
        <f t="shared" si="319"/>
        <v>558030</v>
      </c>
      <c r="V3004" s="290"/>
      <c r="W3004" s="292">
        <f t="shared" si="320"/>
        <v>0</v>
      </c>
      <c r="X3004" s="293" t="str">
        <f t="shared" si="321"/>
        <v>8</v>
      </c>
      <c r="Y3004" s="290"/>
      <c r="Z3004" s="291">
        <f t="shared" si="322"/>
        <v>44642.400000000001</v>
      </c>
      <c r="AA3004" s="294">
        <f>VLOOKUP(G3004,Ma_KH!$A:$R,14,0)</f>
        <v>60</v>
      </c>
    </row>
    <row r="3005" spans="1:27" x14ac:dyDescent="0.25">
      <c r="A3005" s="280">
        <v>46050</v>
      </c>
      <c r="B3005" s="281">
        <v>4183844032</v>
      </c>
      <c r="C3005" s="328" t="s">
        <v>15180</v>
      </c>
      <c r="D3005" s="280">
        <v>46057</v>
      </c>
      <c r="E3005" s="219"/>
      <c r="F3005" s="218"/>
      <c r="G3005" s="268" t="s">
        <v>15849</v>
      </c>
      <c r="H3005" s="219"/>
      <c r="I3005" s="217">
        <v>4183844032</v>
      </c>
      <c r="J3005" s="212" t="s">
        <v>70</v>
      </c>
      <c r="K3005" s="217" t="s">
        <v>30</v>
      </c>
      <c r="L3005" s="215" t="str">
        <f>VLOOKUP($K3005,[1]TONG_SL!$A$1:$D$65536,2,0)</f>
        <v>Gà muối 500g</v>
      </c>
      <c r="M3005" s="247"/>
      <c r="N3005" s="215" t="str">
        <f t="shared" si="323"/>
        <v>K-C6</v>
      </c>
      <c r="O3005" s="222"/>
      <c r="P3005" s="222"/>
      <c r="Q3005" s="215" t="str">
        <f>VLOOKUP(K3005,TONG_SL!$A:$D,3,0)</f>
        <v>Túi</v>
      </c>
      <c r="R3005" s="223">
        <v>5</v>
      </c>
      <c r="S3005" s="290"/>
      <c r="T3005" s="290">
        <f>VLOOKUP(VLOOKUP(G3005,Ma_KH!$A:$R,18,0)&amp;K3005,Gia_MB!$A:$F,6,0)</f>
        <v>116611</v>
      </c>
      <c r="U3005" s="291">
        <f t="shared" si="319"/>
        <v>583055</v>
      </c>
      <c r="V3005" s="290"/>
      <c r="W3005" s="292">
        <f t="shared" si="320"/>
        <v>0</v>
      </c>
      <c r="X3005" s="293" t="str">
        <f t="shared" si="321"/>
        <v>8</v>
      </c>
      <c r="Y3005" s="290"/>
      <c r="Z3005" s="291">
        <f t="shared" si="322"/>
        <v>46644.4</v>
      </c>
      <c r="AA3005" s="294">
        <f>VLOOKUP(G3005,Ma_KH!$A:$R,14,0)</f>
        <v>60</v>
      </c>
    </row>
    <row r="3006" spans="1:27" x14ac:dyDescent="0.25">
      <c r="A3006" s="280">
        <v>46049</v>
      </c>
      <c r="B3006" s="281">
        <v>4183792740</v>
      </c>
      <c r="C3006" s="328" t="s">
        <v>15180</v>
      </c>
      <c r="D3006" s="280">
        <v>46057</v>
      </c>
      <c r="E3006" s="219"/>
      <c r="F3006" s="218"/>
      <c r="G3006" s="268" t="s">
        <v>15850</v>
      </c>
      <c r="H3006" s="219"/>
      <c r="I3006" s="217">
        <v>4183792740</v>
      </c>
      <c r="J3006" s="212" t="s">
        <v>70</v>
      </c>
      <c r="K3006" s="217" t="s">
        <v>27</v>
      </c>
      <c r="L3006" s="215" t="str">
        <f>VLOOKUP($K3006,[1]TONG_SL!$A$1:$D$65536,2,0)</f>
        <v>Chân giò heo muối 300g</v>
      </c>
      <c r="M3006" s="247"/>
      <c r="N3006" s="215" t="str">
        <f t="shared" si="323"/>
        <v>K-C6</v>
      </c>
      <c r="O3006" s="222"/>
      <c r="P3006" s="222"/>
      <c r="Q3006" s="215" t="str">
        <f>VLOOKUP(K3006,TONG_SL!$A:$D,3,0)</f>
        <v>Túi</v>
      </c>
      <c r="R3006" s="223">
        <v>5</v>
      </c>
      <c r="S3006" s="290"/>
      <c r="T3006" s="290">
        <f>VLOOKUP(VLOOKUP(G3006,Ma_KH!$A:$R,18,0)&amp;K3006,Gia_MB!$A:$F,6,0)</f>
        <v>73431</v>
      </c>
      <c r="U3006" s="291">
        <f t="shared" si="319"/>
        <v>367155</v>
      </c>
      <c r="V3006" s="290"/>
      <c r="W3006" s="292">
        <f t="shared" si="320"/>
        <v>0</v>
      </c>
      <c r="X3006" s="293" t="str">
        <f t="shared" si="321"/>
        <v>8</v>
      </c>
      <c r="Y3006" s="290"/>
      <c r="Z3006" s="291">
        <f t="shared" si="322"/>
        <v>29372.400000000001</v>
      </c>
      <c r="AA3006" s="294">
        <f>VLOOKUP(G3006,Ma_KH!$A:$R,14,0)</f>
        <v>60</v>
      </c>
    </row>
    <row r="3007" spans="1:27" x14ac:dyDescent="0.25">
      <c r="A3007" s="280">
        <v>46049</v>
      </c>
      <c r="B3007" s="281">
        <v>4183792740</v>
      </c>
      <c r="C3007" s="328" t="s">
        <v>15180</v>
      </c>
      <c r="D3007" s="280">
        <v>46057</v>
      </c>
      <c r="E3007" s="219"/>
      <c r="F3007" s="218"/>
      <c r="G3007" s="268" t="s">
        <v>15850</v>
      </c>
      <c r="H3007" s="219"/>
      <c r="I3007" s="217">
        <v>4183792740</v>
      </c>
      <c r="J3007" s="212" t="s">
        <v>70</v>
      </c>
      <c r="K3007" s="217" t="s">
        <v>30</v>
      </c>
      <c r="L3007" s="215" t="str">
        <f>VLOOKUP($K3007,[1]TONG_SL!$A$1:$D$65536,2,0)</f>
        <v>Gà muối 500g</v>
      </c>
      <c r="M3007" s="247"/>
      <c r="N3007" s="215" t="str">
        <f t="shared" si="323"/>
        <v>K-C6</v>
      </c>
      <c r="O3007" s="222"/>
      <c r="P3007" s="222"/>
      <c r="Q3007" s="215" t="str">
        <f>VLOOKUP(K3007,TONG_SL!$A:$D,3,0)</f>
        <v>Túi</v>
      </c>
      <c r="R3007" s="223">
        <v>3</v>
      </c>
      <c r="S3007" s="290"/>
      <c r="T3007" s="290">
        <f>VLOOKUP(VLOOKUP(G3007,Ma_KH!$A:$R,18,0)&amp;K3007,Gia_MB!$A:$F,6,0)</f>
        <v>116611</v>
      </c>
      <c r="U3007" s="291">
        <f t="shared" si="319"/>
        <v>349833</v>
      </c>
      <c r="V3007" s="290"/>
      <c r="W3007" s="292">
        <f t="shared" si="320"/>
        <v>0</v>
      </c>
      <c r="X3007" s="293" t="str">
        <f t="shared" si="321"/>
        <v>8</v>
      </c>
      <c r="Y3007" s="290"/>
      <c r="Z3007" s="291">
        <f t="shared" si="322"/>
        <v>27986.639999999999</v>
      </c>
      <c r="AA3007" s="294">
        <f>VLOOKUP(G3007,Ma_KH!$A:$R,14,0)</f>
        <v>60</v>
      </c>
    </row>
    <row r="3008" spans="1:27" x14ac:dyDescent="0.25">
      <c r="A3008" s="280">
        <v>46049</v>
      </c>
      <c r="B3008" s="281">
        <v>4183792740</v>
      </c>
      <c r="C3008" s="328" t="s">
        <v>15180</v>
      </c>
      <c r="D3008" s="280">
        <v>46057</v>
      </c>
      <c r="E3008" s="219"/>
      <c r="F3008" s="218"/>
      <c r="G3008" s="268" t="s">
        <v>15850</v>
      </c>
      <c r="H3008" s="219"/>
      <c r="I3008" s="217">
        <v>4183792740</v>
      </c>
      <c r="J3008" s="212" t="s">
        <v>70</v>
      </c>
      <c r="K3008" s="217" t="s">
        <v>15451</v>
      </c>
      <c r="L3008" s="215" t="str">
        <f>VLOOKUP($K3008,[1]TONG_SL!$A$1:$D$65536,2,0)</f>
        <v>Giò lụa cây 250g</v>
      </c>
      <c r="M3008" s="247"/>
      <c r="N3008" s="215" t="str">
        <f t="shared" si="323"/>
        <v>K-C6</v>
      </c>
      <c r="O3008" s="222"/>
      <c r="P3008" s="222"/>
      <c r="Q3008" s="215" t="str">
        <f>VLOOKUP(K3008,TONG_SL!$A:$D,3,0)</f>
        <v>Túi</v>
      </c>
      <c r="R3008" s="223">
        <v>3</v>
      </c>
      <c r="S3008" s="290"/>
      <c r="T3008" s="290">
        <f>VLOOKUP(VLOOKUP(G3008,Ma_KH!$A:$R,18,0)&amp;K3008,Gia_MB!$A:$F,6,0)</f>
        <v>49500</v>
      </c>
      <c r="U3008" s="291">
        <f t="shared" si="319"/>
        <v>148500</v>
      </c>
      <c r="V3008" s="290"/>
      <c r="W3008" s="292">
        <f t="shared" si="320"/>
        <v>0</v>
      </c>
      <c r="X3008" s="293" t="str">
        <f t="shared" si="321"/>
        <v>8</v>
      </c>
      <c r="Y3008" s="290"/>
      <c r="Z3008" s="291">
        <f t="shared" si="322"/>
        <v>11880</v>
      </c>
      <c r="AA3008" s="294">
        <f>VLOOKUP(G3008,Ma_KH!$A:$R,14,0)</f>
        <v>60</v>
      </c>
    </row>
    <row r="3009" spans="1:27" x14ac:dyDescent="0.25">
      <c r="A3009" s="280">
        <v>46049</v>
      </c>
      <c r="B3009" s="281">
        <v>4183792740</v>
      </c>
      <c r="C3009" s="328" t="s">
        <v>15180</v>
      </c>
      <c r="D3009" s="280">
        <v>46057</v>
      </c>
      <c r="E3009" s="219"/>
      <c r="F3009" s="218"/>
      <c r="G3009" s="268" t="s">
        <v>15850</v>
      </c>
      <c r="H3009" s="219"/>
      <c r="I3009" s="217">
        <v>4183792740</v>
      </c>
      <c r="J3009" s="212" t="s">
        <v>70</v>
      </c>
      <c r="K3009" s="217" t="s">
        <v>48</v>
      </c>
      <c r="L3009" s="215" t="str">
        <f>VLOOKUP($K3009,[1]TONG_SL!$A$1:$D$65536,2,0)</f>
        <v>Mọc Nấm Hương 250g</v>
      </c>
      <c r="M3009" s="247"/>
      <c r="N3009" s="215" t="str">
        <f t="shared" si="323"/>
        <v>K-C6</v>
      </c>
      <c r="O3009" s="222"/>
      <c r="P3009" s="222"/>
      <c r="Q3009" s="215" t="str">
        <f>VLOOKUP(K3009,TONG_SL!$A:$D,3,0)</f>
        <v>Túi</v>
      </c>
      <c r="R3009" s="223">
        <v>3</v>
      </c>
      <c r="S3009" s="290"/>
      <c r="T3009" s="290">
        <f>VLOOKUP(VLOOKUP(G3009,Ma_KH!$A:$R,18,0)&amp;K3009,Gia_MB!$A:$F,6,0)</f>
        <v>46000</v>
      </c>
      <c r="U3009" s="291">
        <f t="shared" si="319"/>
        <v>138000</v>
      </c>
      <c r="V3009" s="290"/>
      <c r="W3009" s="292">
        <f t="shared" si="320"/>
        <v>0</v>
      </c>
      <c r="X3009" s="293" t="str">
        <f t="shared" si="321"/>
        <v>8</v>
      </c>
      <c r="Y3009" s="290"/>
      <c r="Z3009" s="291">
        <f t="shared" si="322"/>
        <v>11040</v>
      </c>
      <c r="AA3009" s="294">
        <f>VLOOKUP(G3009,Ma_KH!$A:$R,14,0)</f>
        <v>60</v>
      </c>
    </row>
    <row r="3010" spans="1:27" x14ac:dyDescent="0.25">
      <c r="A3010" s="216">
        <v>46054</v>
      </c>
      <c r="B3010" s="217" t="s">
        <v>15851</v>
      </c>
      <c r="C3010" s="218" t="s">
        <v>15180</v>
      </c>
      <c r="D3010" s="216">
        <v>46057</v>
      </c>
      <c r="E3010" s="219"/>
      <c r="F3010" s="218"/>
      <c r="G3010" s="268" t="s">
        <v>15852</v>
      </c>
      <c r="H3010" s="219"/>
      <c r="I3010" s="217" t="s">
        <v>15851</v>
      </c>
      <c r="J3010" s="212" t="s">
        <v>70</v>
      </c>
      <c r="K3010" s="217" t="s">
        <v>30</v>
      </c>
      <c r="L3010" s="215" t="str">
        <f>VLOOKUP($K3010,[1]TONG_SL!$A$1:$D$65536,2,0)</f>
        <v>Gà muối 500g</v>
      </c>
      <c r="M3010" s="247"/>
      <c r="N3010" s="215" t="str">
        <f t="shared" si="323"/>
        <v>K-C6</v>
      </c>
      <c r="O3010" s="222"/>
      <c r="P3010" s="222"/>
      <c r="Q3010" s="215" t="str">
        <f>VLOOKUP(K3010,TONG_SL!$A:$D,3,0)</f>
        <v>Túi</v>
      </c>
      <c r="R3010" s="223">
        <v>5</v>
      </c>
      <c r="S3010" s="290"/>
      <c r="T3010" s="290">
        <f>VLOOKUP(VLOOKUP(G3010,Ma_KH!$A:$R,18,0)&amp;K3010,Gia_MB!$A:$F,6,0)</f>
        <v>116611</v>
      </c>
      <c r="U3010" s="291">
        <f t="shared" si="319"/>
        <v>583055</v>
      </c>
      <c r="V3010" s="290"/>
      <c r="W3010" s="292">
        <f t="shared" si="320"/>
        <v>0</v>
      </c>
      <c r="X3010" s="293" t="str">
        <f t="shared" si="321"/>
        <v>8</v>
      </c>
      <c r="Y3010" s="290"/>
      <c r="Z3010" s="291">
        <f t="shared" si="322"/>
        <v>46644.4</v>
      </c>
      <c r="AA3010" s="294">
        <f>VLOOKUP(G3010,Ma_KH!$A:$R,14,0)</f>
        <v>60</v>
      </c>
    </row>
    <row r="3011" spans="1:27" x14ac:dyDescent="0.25">
      <c r="A3011" s="216">
        <v>46054</v>
      </c>
      <c r="B3011" s="217" t="s">
        <v>15851</v>
      </c>
      <c r="C3011" s="218" t="s">
        <v>15180</v>
      </c>
      <c r="D3011" s="216">
        <v>46057</v>
      </c>
      <c r="E3011" s="219"/>
      <c r="F3011" s="218"/>
      <c r="G3011" s="268" t="s">
        <v>15852</v>
      </c>
      <c r="H3011" s="219"/>
      <c r="I3011" s="217" t="s">
        <v>15851</v>
      </c>
      <c r="J3011" s="212" t="s">
        <v>70</v>
      </c>
      <c r="K3011" s="217" t="s">
        <v>27</v>
      </c>
      <c r="L3011" s="215" t="str">
        <f>VLOOKUP($K3011,[1]TONG_SL!$A$1:$D$65536,2,0)</f>
        <v>Chân giò heo muối 300g</v>
      </c>
      <c r="M3011" s="247"/>
      <c r="N3011" s="215" t="str">
        <f t="shared" si="323"/>
        <v>K-C6</v>
      </c>
      <c r="O3011" s="222"/>
      <c r="P3011" s="222"/>
      <c r="Q3011" s="215" t="str">
        <f>VLOOKUP(K3011,TONG_SL!$A:$D,3,0)</f>
        <v>Túi</v>
      </c>
      <c r="R3011" s="223">
        <v>10</v>
      </c>
      <c r="S3011" s="290"/>
      <c r="T3011" s="290">
        <f>VLOOKUP(VLOOKUP(G3011,Ma_KH!$A:$R,18,0)&amp;K3011,Gia_MB!$A:$F,6,0)</f>
        <v>73431</v>
      </c>
      <c r="U3011" s="291">
        <f t="shared" si="319"/>
        <v>734310</v>
      </c>
      <c r="V3011" s="290"/>
      <c r="W3011" s="292">
        <f t="shared" si="320"/>
        <v>0</v>
      </c>
      <c r="X3011" s="293" t="str">
        <f t="shared" si="321"/>
        <v>8</v>
      </c>
      <c r="Y3011" s="290"/>
      <c r="Z3011" s="291">
        <f t="shared" si="322"/>
        <v>58744.800000000003</v>
      </c>
      <c r="AA3011" s="294">
        <f>VLOOKUP(G3011,Ma_KH!$A:$R,14,0)</f>
        <v>60</v>
      </c>
    </row>
    <row r="3012" spans="1:27" x14ac:dyDescent="0.25">
      <c r="A3012" s="216">
        <v>46054</v>
      </c>
      <c r="B3012" s="217" t="s">
        <v>15851</v>
      </c>
      <c r="C3012" s="218" t="s">
        <v>15180</v>
      </c>
      <c r="D3012" s="216">
        <v>46057</v>
      </c>
      <c r="E3012" s="219"/>
      <c r="F3012" s="218"/>
      <c r="G3012" s="268" t="s">
        <v>15852</v>
      </c>
      <c r="H3012" s="219"/>
      <c r="I3012" s="217" t="s">
        <v>15851</v>
      </c>
      <c r="J3012" s="212" t="s">
        <v>70</v>
      </c>
      <c r="K3012" s="217" t="s">
        <v>48</v>
      </c>
      <c r="L3012" s="215" t="str">
        <f>VLOOKUP($K3012,[1]TONG_SL!$A$1:$D$65536,2,0)</f>
        <v>Mọc Nấm Hương 250g</v>
      </c>
      <c r="M3012" s="247"/>
      <c r="N3012" s="215" t="str">
        <f t="shared" si="323"/>
        <v>K-C6</v>
      </c>
      <c r="O3012" s="222"/>
      <c r="P3012" s="222"/>
      <c r="Q3012" s="215" t="str">
        <f>VLOOKUP(K3012,TONG_SL!$A:$D,3,0)</f>
        <v>Túi</v>
      </c>
      <c r="R3012" s="223">
        <v>3</v>
      </c>
      <c r="S3012" s="290"/>
      <c r="T3012" s="290">
        <f>VLOOKUP(VLOOKUP(G3012,Ma_KH!$A:$R,18,0)&amp;K3012,Gia_MB!$A:$F,6,0)</f>
        <v>46000</v>
      </c>
      <c r="U3012" s="291">
        <f t="shared" si="319"/>
        <v>138000</v>
      </c>
      <c r="V3012" s="290"/>
      <c r="W3012" s="292">
        <f t="shared" si="320"/>
        <v>0</v>
      </c>
      <c r="X3012" s="293" t="str">
        <f t="shared" si="321"/>
        <v>8</v>
      </c>
      <c r="Y3012" s="290"/>
      <c r="Z3012" s="291">
        <f t="shared" si="322"/>
        <v>11040</v>
      </c>
      <c r="AA3012" s="294">
        <f>VLOOKUP(G3012,Ma_KH!$A:$R,14,0)</f>
        <v>60</v>
      </c>
    </row>
    <row r="3013" spans="1:27" x14ac:dyDescent="0.25">
      <c r="A3013" s="216">
        <v>46054</v>
      </c>
      <c r="B3013" s="217" t="s">
        <v>15851</v>
      </c>
      <c r="C3013" s="218" t="s">
        <v>15180</v>
      </c>
      <c r="D3013" s="216">
        <v>46057</v>
      </c>
      <c r="E3013" s="219"/>
      <c r="F3013" s="218"/>
      <c r="G3013" s="268" t="s">
        <v>15852</v>
      </c>
      <c r="H3013" s="219"/>
      <c r="I3013" s="217" t="s">
        <v>15851</v>
      </c>
      <c r="J3013" s="212" t="s">
        <v>70</v>
      </c>
      <c r="K3013" s="217" t="s">
        <v>37</v>
      </c>
      <c r="L3013" s="215" t="str">
        <f>VLOOKUP($K3013,[1]TONG_SL!$A$1:$D$65536,2,0)</f>
        <v>Chả cốm 300g</v>
      </c>
      <c r="M3013" s="247"/>
      <c r="N3013" s="215" t="str">
        <f t="shared" si="323"/>
        <v>K-C6</v>
      </c>
      <c r="O3013" s="222"/>
      <c r="P3013" s="222"/>
      <c r="Q3013" s="215" t="str">
        <f>VLOOKUP(K3013,TONG_SL!$A:$D,3,0)</f>
        <v>Túi</v>
      </c>
      <c r="R3013" s="223">
        <v>3</v>
      </c>
      <c r="S3013" s="290"/>
      <c r="T3013" s="290">
        <f>VLOOKUP(VLOOKUP(G3013,Ma_KH!$A:$R,18,0)&amp;K3013,Gia_MB!$A:$F,6,0)</f>
        <v>74250</v>
      </c>
      <c r="U3013" s="291">
        <f t="shared" si="319"/>
        <v>222750</v>
      </c>
      <c r="V3013" s="290"/>
      <c r="W3013" s="292">
        <f t="shared" si="320"/>
        <v>0</v>
      </c>
      <c r="X3013" s="293" t="str">
        <f t="shared" si="321"/>
        <v>8</v>
      </c>
      <c r="Y3013" s="290"/>
      <c r="Z3013" s="291">
        <f t="shared" si="322"/>
        <v>17820</v>
      </c>
      <c r="AA3013" s="294">
        <f>VLOOKUP(G3013,Ma_KH!$A:$R,14,0)</f>
        <v>60</v>
      </c>
    </row>
    <row r="3014" spans="1:27" x14ac:dyDescent="0.25">
      <c r="A3014" s="216">
        <v>46054</v>
      </c>
      <c r="B3014" s="217" t="s">
        <v>15851</v>
      </c>
      <c r="C3014" s="218" t="s">
        <v>15180</v>
      </c>
      <c r="D3014" s="216">
        <v>46057</v>
      </c>
      <c r="E3014" s="219"/>
      <c r="F3014" s="218"/>
      <c r="G3014" s="268" t="s">
        <v>15852</v>
      </c>
      <c r="H3014" s="219"/>
      <c r="I3014" s="217" t="s">
        <v>15851</v>
      </c>
      <c r="J3014" s="212" t="s">
        <v>70</v>
      </c>
      <c r="K3014" s="217" t="s">
        <v>15534</v>
      </c>
      <c r="L3014" s="215" t="str">
        <f>VLOOKUP($K3014,[1]TONG_SL!$A$1:$D$65536,2,0)</f>
        <v>Chả nướng 300g</v>
      </c>
      <c r="M3014" s="247"/>
      <c r="N3014" s="215" t="str">
        <f t="shared" si="323"/>
        <v>K-C6</v>
      </c>
      <c r="O3014" s="222"/>
      <c r="P3014" s="222"/>
      <c r="Q3014" s="215" t="str">
        <f>VLOOKUP(K3014,TONG_SL!$A:$D,3,0)</f>
        <v>Túi</v>
      </c>
      <c r="R3014" s="223">
        <v>3</v>
      </c>
      <c r="S3014" s="290"/>
      <c r="T3014" s="290">
        <f>VLOOKUP(VLOOKUP(G3014,Ma_KH!$A:$R,18,0)&amp;K3014,Gia_MB!$A:$F,6,0)</f>
        <v>70950</v>
      </c>
      <c r="U3014" s="291">
        <f t="shared" si="319"/>
        <v>212850</v>
      </c>
      <c r="V3014" s="290"/>
      <c r="W3014" s="292">
        <f t="shared" si="320"/>
        <v>0</v>
      </c>
      <c r="X3014" s="293" t="str">
        <f t="shared" si="321"/>
        <v>8</v>
      </c>
      <c r="Y3014" s="290"/>
      <c r="Z3014" s="291">
        <f t="shared" si="322"/>
        <v>17028</v>
      </c>
      <c r="AA3014" s="294">
        <f>VLOOKUP(G3014,Ma_KH!$A:$R,14,0)</f>
        <v>60</v>
      </c>
    </row>
    <row r="3015" spans="1:27" x14ac:dyDescent="0.25">
      <c r="A3015" s="280">
        <v>46049</v>
      </c>
      <c r="B3015" s="281">
        <v>4183832639</v>
      </c>
      <c r="C3015" s="328" t="s">
        <v>15180</v>
      </c>
      <c r="D3015" s="280">
        <v>46057</v>
      </c>
      <c r="E3015" s="219"/>
      <c r="F3015" s="218"/>
      <c r="G3015" s="268" t="s">
        <v>15853</v>
      </c>
      <c r="H3015" s="219"/>
      <c r="I3015" s="217">
        <v>4183832639</v>
      </c>
      <c r="J3015" s="212" t="s">
        <v>70</v>
      </c>
      <c r="K3015" s="217" t="s">
        <v>15534</v>
      </c>
      <c r="L3015" s="215" t="str">
        <f>VLOOKUP($K3015,[1]TONG_SL!$A$1:$D$65536,2,0)</f>
        <v>Chả nướng 300g</v>
      </c>
      <c r="M3015" s="247"/>
      <c r="N3015" s="215" t="str">
        <f t="shared" si="323"/>
        <v>K-C6</v>
      </c>
      <c r="O3015" s="222"/>
      <c r="P3015" s="222"/>
      <c r="Q3015" s="215" t="str">
        <f>VLOOKUP(K3015,TONG_SL!$A:$D,3,0)</f>
        <v>Túi</v>
      </c>
      <c r="R3015" s="223">
        <v>2</v>
      </c>
      <c r="S3015" s="290"/>
      <c r="T3015" s="290">
        <f>VLOOKUP(VLOOKUP(G3015,Ma_KH!$A:$R,18,0)&amp;K3015,Gia_MB!$A:$F,6,0)</f>
        <v>70950</v>
      </c>
      <c r="U3015" s="291">
        <f t="shared" si="319"/>
        <v>141900</v>
      </c>
      <c r="V3015" s="290"/>
      <c r="W3015" s="292">
        <f t="shared" si="320"/>
        <v>0</v>
      </c>
      <c r="X3015" s="293" t="str">
        <f t="shared" si="321"/>
        <v>8</v>
      </c>
      <c r="Y3015" s="290"/>
      <c r="Z3015" s="291">
        <f t="shared" si="322"/>
        <v>11352</v>
      </c>
      <c r="AA3015" s="294">
        <f>VLOOKUP(G3015,Ma_KH!$A:$R,14,0)</f>
        <v>60</v>
      </c>
    </row>
    <row r="3016" spans="1:27" x14ac:dyDescent="0.25">
      <c r="A3016" s="280">
        <v>46049</v>
      </c>
      <c r="B3016" s="281">
        <v>4183832639</v>
      </c>
      <c r="C3016" s="328" t="s">
        <v>15180</v>
      </c>
      <c r="D3016" s="280">
        <v>46057</v>
      </c>
      <c r="E3016" s="219"/>
      <c r="F3016" s="218"/>
      <c r="G3016" s="268" t="s">
        <v>15853</v>
      </c>
      <c r="H3016" s="219"/>
      <c r="I3016" s="217">
        <v>4183832639</v>
      </c>
      <c r="J3016" s="212" t="s">
        <v>70</v>
      </c>
      <c r="K3016" s="217" t="s">
        <v>48</v>
      </c>
      <c r="L3016" s="215" t="str">
        <f>VLOOKUP($K3016,[1]TONG_SL!$A$1:$D$65536,2,0)</f>
        <v>Mọc Nấm Hương 250g</v>
      </c>
      <c r="M3016" s="247"/>
      <c r="N3016" s="215" t="str">
        <f t="shared" si="323"/>
        <v>K-C6</v>
      </c>
      <c r="O3016" s="222"/>
      <c r="P3016" s="222"/>
      <c r="Q3016" s="215" t="str">
        <f>VLOOKUP(K3016,TONG_SL!$A:$D,3,0)</f>
        <v>Túi</v>
      </c>
      <c r="R3016" s="223">
        <v>4</v>
      </c>
      <c r="S3016" s="290"/>
      <c r="T3016" s="290">
        <f>VLOOKUP(VLOOKUP(G3016,Ma_KH!$A:$R,18,0)&amp;K3016,Gia_MB!$A:$F,6,0)</f>
        <v>46000</v>
      </c>
      <c r="U3016" s="291">
        <f t="shared" si="319"/>
        <v>184000</v>
      </c>
      <c r="V3016" s="290"/>
      <c r="W3016" s="292">
        <f t="shared" si="320"/>
        <v>0</v>
      </c>
      <c r="X3016" s="293" t="str">
        <f t="shared" si="321"/>
        <v>8</v>
      </c>
      <c r="Y3016" s="290"/>
      <c r="Z3016" s="291">
        <f t="shared" si="322"/>
        <v>14720</v>
      </c>
      <c r="AA3016" s="294">
        <f>VLOOKUP(G3016,Ma_KH!$A:$R,14,0)</f>
        <v>60</v>
      </c>
    </row>
    <row r="3017" spans="1:27" x14ac:dyDescent="0.25">
      <c r="A3017" s="280">
        <v>46049</v>
      </c>
      <c r="B3017" s="281">
        <v>4183832639</v>
      </c>
      <c r="C3017" s="328" t="s">
        <v>15180</v>
      </c>
      <c r="D3017" s="280">
        <v>46057</v>
      </c>
      <c r="E3017" s="219"/>
      <c r="F3017" s="218"/>
      <c r="G3017" s="268" t="s">
        <v>15853</v>
      </c>
      <c r="H3017" s="219"/>
      <c r="I3017" s="217">
        <v>4183832639</v>
      </c>
      <c r="J3017" s="212" t="s">
        <v>70</v>
      </c>
      <c r="K3017" s="217" t="s">
        <v>30</v>
      </c>
      <c r="L3017" s="215" t="str">
        <f>VLOOKUP($K3017,[1]TONG_SL!$A$1:$D$65536,2,0)</f>
        <v>Gà muối 500g</v>
      </c>
      <c r="M3017" s="247"/>
      <c r="N3017" s="215" t="str">
        <f t="shared" si="323"/>
        <v>K-C6</v>
      </c>
      <c r="O3017" s="222"/>
      <c r="P3017" s="222"/>
      <c r="Q3017" s="215" t="str">
        <f>VLOOKUP(K3017,TONG_SL!$A:$D,3,0)</f>
        <v>Túi</v>
      </c>
      <c r="R3017" s="223">
        <v>8</v>
      </c>
      <c r="S3017" s="290"/>
      <c r="T3017" s="290">
        <f>VLOOKUP(VLOOKUP(G3017,Ma_KH!$A:$R,18,0)&amp;K3017,Gia_MB!$A:$F,6,0)</f>
        <v>116611</v>
      </c>
      <c r="U3017" s="291">
        <f t="shared" si="319"/>
        <v>932888</v>
      </c>
      <c r="V3017" s="290"/>
      <c r="W3017" s="292">
        <f t="shared" si="320"/>
        <v>0</v>
      </c>
      <c r="X3017" s="293" t="str">
        <f t="shared" si="321"/>
        <v>8</v>
      </c>
      <c r="Y3017" s="290"/>
      <c r="Z3017" s="291">
        <f t="shared" si="322"/>
        <v>74631.040000000008</v>
      </c>
      <c r="AA3017" s="294">
        <f>VLOOKUP(G3017,Ma_KH!$A:$R,14,0)</f>
        <v>60</v>
      </c>
    </row>
    <row r="3018" spans="1:27" x14ac:dyDescent="0.25">
      <c r="A3018" s="280">
        <v>46049</v>
      </c>
      <c r="B3018" s="281">
        <v>4183832639</v>
      </c>
      <c r="C3018" s="328" t="s">
        <v>15180</v>
      </c>
      <c r="D3018" s="280">
        <v>46057</v>
      </c>
      <c r="E3018" s="219"/>
      <c r="F3018" s="218"/>
      <c r="G3018" s="268" t="s">
        <v>15853</v>
      </c>
      <c r="H3018" s="219"/>
      <c r="I3018" s="217">
        <v>4183832639</v>
      </c>
      <c r="J3018" s="212" t="s">
        <v>70</v>
      </c>
      <c r="K3018" s="217" t="s">
        <v>27</v>
      </c>
      <c r="L3018" s="215" t="str">
        <f>VLOOKUP($K3018,[1]TONG_SL!$A$1:$D$65536,2,0)</f>
        <v>Chân giò heo muối 300g</v>
      </c>
      <c r="M3018" s="247"/>
      <c r="N3018" s="215" t="str">
        <f t="shared" si="323"/>
        <v>K-C6</v>
      </c>
      <c r="O3018" s="222"/>
      <c r="P3018" s="222"/>
      <c r="Q3018" s="215" t="str">
        <f>VLOOKUP(K3018,TONG_SL!$A:$D,3,0)</f>
        <v>Túi</v>
      </c>
      <c r="R3018" s="223">
        <v>6</v>
      </c>
      <c r="S3018" s="290"/>
      <c r="T3018" s="290">
        <f>VLOOKUP(VLOOKUP(G3018,Ma_KH!$A:$R,18,0)&amp;K3018,Gia_MB!$A:$F,6,0)</f>
        <v>73431</v>
      </c>
      <c r="U3018" s="291">
        <f t="shared" si="319"/>
        <v>440586</v>
      </c>
      <c r="V3018" s="290"/>
      <c r="W3018" s="292">
        <f t="shared" si="320"/>
        <v>0</v>
      </c>
      <c r="X3018" s="293" t="str">
        <f t="shared" si="321"/>
        <v>8</v>
      </c>
      <c r="Y3018" s="290"/>
      <c r="Z3018" s="291">
        <f t="shared" si="322"/>
        <v>35246.879999999997</v>
      </c>
      <c r="AA3018" s="294">
        <f>VLOOKUP(G3018,Ma_KH!$A:$R,14,0)</f>
        <v>60</v>
      </c>
    </row>
    <row r="3019" spans="1:27" x14ac:dyDescent="0.25">
      <c r="A3019" s="280">
        <v>46049</v>
      </c>
      <c r="B3019" s="281">
        <v>4183832639</v>
      </c>
      <c r="C3019" s="328" t="s">
        <v>15180</v>
      </c>
      <c r="D3019" s="280">
        <v>46057</v>
      </c>
      <c r="E3019" s="219"/>
      <c r="F3019" s="218"/>
      <c r="G3019" s="268" t="s">
        <v>15853</v>
      </c>
      <c r="H3019" s="219"/>
      <c r="I3019" s="217">
        <v>4183832639</v>
      </c>
      <c r="J3019" s="212" t="s">
        <v>70</v>
      </c>
      <c r="K3019" s="217" t="s">
        <v>37</v>
      </c>
      <c r="L3019" s="215" t="str">
        <f>VLOOKUP($K3019,[1]TONG_SL!$A$1:$D$65536,2,0)</f>
        <v>Chả cốm 300g</v>
      </c>
      <c r="M3019" s="247"/>
      <c r="N3019" s="215" t="str">
        <f t="shared" si="323"/>
        <v>K-C6</v>
      </c>
      <c r="O3019" s="222"/>
      <c r="P3019" s="222"/>
      <c r="Q3019" s="215" t="str">
        <f>VLOOKUP(K3019,TONG_SL!$A:$D,3,0)</f>
        <v>Túi</v>
      </c>
      <c r="R3019" s="223">
        <v>4</v>
      </c>
      <c r="S3019" s="290"/>
      <c r="T3019" s="290">
        <f>VLOOKUP(VLOOKUP(G3019,Ma_KH!$A:$R,18,0)&amp;K3019,Gia_MB!$A:$F,6,0)</f>
        <v>74250</v>
      </c>
      <c r="U3019" s="291">
        <f t="shared" si="319"/>
        <v>297000</v>
      </c>
      <c r="V3019" s="290"/>
      <c r="W3019" s="292">
        <f t="shared" si="320"/>
        <v>0</v>
      </c>
      <c r="X3019" s="293" t="str">
        <f t="shared" si="321"/>
        <v>8</v>
      </c>
      <c r="Y3019" s="290"/>
      <c r="Z3019" s="291">
        <f t="shared" si="322"/>
        <v>23760</v>
      </c>
      <c r="AA3019" s="294">
        <f>VLOOKUP(G3019,Ma_KH!$A:$R,14,0)</f>
        <v>60</v>
      </c>
    </row>
    <row r="3020" spans="1:27" x14ac:dyDescent="0.25">
      <c r="A3020" s="280">
        <v>46049</v>
      </c>
      <c r="B3020" s="281">
        <v>4183832494</v>
      </c>
      <c r="C3020" s="328" t="s">
        <v>15180</v>
      </c>
      <c r="D3020" s="280">
        <v>46057</v>
      </c>
      <c r="E3020" s="219"/>
      <c r="F3020" s="218"/>
      <c r="G3020" s="268" t="s">
        <v>15854</v>
      </c>
      <c r="H3020" s="219"/>
      <c r="I3020" s="217">
        <v>4183832494</v>
      </c>
      <c r="J3020" s="212" t="s">
        <v>70</v>
      </c>
      <c r="K3020" s="217" t="s">
        <v>37</v>
      </c>
      <c r="L3020" s="215" t="str">
        <f>VLOOKUP($K3020,[1]TONG_SL!$A$1:$D$65536,2,0)</f>
        <v>Chả cốm 300g</v>
      </c>
      <c r="M3020" s="247"/>
      <c r="N3020" s="215" t="str">
        <f t="shared" si="323"/>
        <v>K-C6</v>
      </c>
      <c r="O3020" s="222"/>
      <c r="P3020" s="222"/>
      <c r="Q3020" s="215" t="str">
        <f>VLOOKUP(K3020,TONG_SL!$A:$D,3,0)</f>
        <v>Túi</v>
      </c>
      <c r="R3020" s="223">
        <v>2</v>
      </c>
      <c r="S3020" s="290"/>
      <c r="T3020" s="290">
        <f>VLOOKUP(VLOOKUP(G3020,Ma_KH!$A:$R,18,0)&amp;K3020,Gia_MB!$A:$F,6,0)</f>
        <v>74250</v>
      </c>
      <c r="U3020" s="291">
        <f t="shared" si="319"/>
        <v>148500</v>
      </c>
      <c r="V3020" s="290"/>
      <c r="W3020" s="292">
        <f t="shared" si="320"/>
        <v>0</v>
      </c>
      <c r="X3020" s="293" t="str">
        <f t="shared" si="321"/>
        <v>8</v>
      </c>
      <c r="Y3020" s="290"/>
      <c r="Z3020" s="291">
        <f t="shared" si="322"/>
        <v>11880</v>
      </c>
      <c r="AA3020" s="294">
        <f>VLOOKUP(G3020,Ma_KH!$A:$R,14,0)</f>
        <v>60</v>
      </c>
    </row>
    <row r="3021" spans="1:27" x14ac:dyDescent="0.25">
      <c r="A3021" s="280">
        <v>46049</v>
      </c>
      <c r="B3021" s="281">
        <v>4183832494</v>
      </c>
      <c r="C3021" s="328" t="s">
        <v>15180</v>
      </c>
      <c r="D3021" s="280">
        <v>46057</v>
      </c>
      <c r="E3021" s="219"/>
      <c r="F3021" s="218"/>
      <c r="G3021" s="268" t="s">
        <v>15854</v>
      </c>
      <c r="H3021" s="219"/>
      <c r="I3021" s="217">
        <v>4183832494</v>
      </c>
      <c r="J3021" s="212" t="s">
        <v>70</v>
      </c>
      <c r="K3021" s="217" t="s">
        <v>48</v>
      </c>
      <c r="L3021" s="215" t="str">
        <f>VLOOKUP($K3021,[1]TONG_SL!$A$1:$D$65536,2,0)</f>
        <v>Mọc Nấm Hương 250g</v>
      </c>
      <c r="M3021" s="247"/>
      <c r="N3021" s="215" t="str">
        <f t="shared" si="323"/>
        <v>K-C6</v>
      </c>
      <c r="O3021" s="222"/>
      <c r="P3021" s="222"/>
      <c r="Q3021" s="215" t="str">
        <f>VLOOKUP(K3021,TONG_SL!$A:$D,3,0)</f>
        <v>Túi</v>
      </c>
      <c r="R3021" s="223">
        <v>4</v>
      </c>
      <c r="S3021" s="290"/>
      <c r="T3021" s="290">
        <f>VLOOKUP(VLOOKUP(G3021,Ma_KH!$A:$R,18,0)&amp;K3021,Gia_MB!$A:$F,6,0)</f>
        <v>46000</v>
      </c>
      <c r="U3021" s="291">
        <f t="shared" si="319"/>
        <v>184000</v>
      </c>
      <c r="V3021" s="290"/>
      <c r="W3021" s="292">
        <f t="shared" si="320"/>
        <v>0</v>
      </c>
      <c r="X3021" s="293" t="str">
        <f t="shared" si="321"/>
        <v>8</v>
      </c>
      <c r="Y3021" s="290"/>
      <c r="Z3021" s="291">
        <f t="shared" si="322"/>
        <v>14720</v>
      </c>
      <c r="AA3021" s="294">
        <f>VLOOKUP(G3021,Ma_KH!$A:$R,14,0)</f>
        <v>60</v>
      </c>
    </row>
    <row r="3022" spans="1:27" x14ac:dyDescent="0.25">
      <c r="A3022" s="280">
        <v>46049</v>
      </c>
      <c r="B3022" s="281">
        <v>4183832494</v>
      </c>
      <c r="C3022" s="328" t="s">
        <v>15180</v>
      </c>
      <c r="D3022" s="280">
        <v>46057</v>
      </c>
      <c r="E3022" s="219"/>
      <c r="F3022" s="218"/>
      <c r="G3022" s="268" t="s">
        <v>15854</v>
      </c>
      <c r="H3022" s="219"/>
      <c r="I3022" s="217">
        <v>4183832494</v>
      </c>
      <c r="J3022" s="212" t="s">
        <v>70</v>
      </c>
      <c r="K3022" s="217" t="s">
        <v>30</v>
      </c>
      <c r="L3022" s="215" t="str">
        <f>VLOOKUP($K3022,[1]TONG_SL!$A$1:$D$65536,2,0)</f>
        <v>Gà muối 500g</v>
      </c>
      <c r="M3022" s="247"/>
      <c r="N3022" s="215" t="str">
        <f t="shared" si="323"/>
        <v>K-C6</v>
      </c>
      <c r="O3022" s="222"/>
      <c r="P3022" s="222"/>
      <c r="Q3022" s="215" t="str">
        <f>VLOOKUP(K3022,TONG_SL!$A:$D,3,0)</f>
        <v>Túi</v>
      </c>
      <c r="R3022" s="223">
        <v>8</v>
      </c>
      <c r="S3022" s="290"/>
      <c r="T3022" s="290">
        <f>VLOOKUP(VLOOKUP(G3022,Ma_KH!$A:$R,18,0)&amp;K3022,Gia_MB!$A:$F,6,0)</f>
        <v>116611</v>
      </c>
      <c r="U3022" s="291">
        <f t="shared" si="319"/>
        <v>932888</v>
      </c>
      <c r="V3022" s="290"/>
      <c r="W3022" s="292">
        <f t="shared" si="320"/>
        <v>0</v>
      </c>
      <c r="X3022" s="293" t="str">
        <f t="shared" si="321"/>
        <v>8</v>
      </c>
      <c r="Y3022" s="290"/>
      <c r="Z3022" s="291">
        <f t="shared" si="322"/>
        <v>74631.040000000008</v>
      </c>
      <c r="AA3022" s="294">
        <f>VLOOKUP(G3022,Ma_KH!$A:$R,14,0)</f>
        <v>60</v>
      </c>
    </row>
    <row r="3023" spans="1:27" x14ac:dyDescent="0.25">
      <c r="A3023" s="280">
        <v>46049</v>
      </c>
      <c r="B3023" s="281">
        <v>4183832494</v>
      </c>
      <c r="C3023" s="328" t="s">
        <v>15180</v>
      </c>
      <c r="D3023" s="280">
        <v>46057</v>
      </c>
      <c r="E3023" s="219"/>
      <c r="F3023" s="218"/>
      <c r="G3023" s="268" t="s">
        <v>15854</v>
      </c>
      <c r="H3023" s="219"/>
      <c r="I3023" s="217">
        <v>4183832494</v>
      </c>
      <c r="J3023" s="212" t="s">
        <v>70</v>
      </c>
      <c r="K3023" s="217" t="s">
        <v>27</v>
      </c>
      <c r="L3023" s="215" t="str">
        <f>VLOOKUP($K3023,[1]TONG_SL!$A$1:$D$65536,2,0)</f>
        <v>Chân giò heo muối 300g</v>
      </c>
      <c r="M3023" s="247"/>
      <c r="N3023" s="215" t="str">
        <f t="shared" si="323"/>
        <v>K-C6</v>
      </c>
      <c r="O3023" s="222"/>
      <c r="P3023" s="222"/>
      <c r="Q3023" s="215" t="str">
        <f>VLOOKUP(K3023,TONG_SL!$A:$D,3,0)</f>
        <v>Túi</v>
      </c>
      <c r="R3023" s="223">
        <v>2</v>
      </c>
      <c r="S3023" s="290"/>
      <c r="T3023" s="290">
        <f>VLOOKUP(VLOOKUP(G3023,Ma_KH!$A:$R,18,0)&amp;K3023,Gia_MB!$A:$F,6,0)</f>
        <v>73431</v>
      </c>
      <c r="U3023" s="291">
        <f t="shared" si="319"/>
        <v>146862</v>
      </c>
      <c r="V3023" s="290"/>
      <c r="W3023" s="292">
        <f t="shared" si="320"/>
        <v>0</v>
      </c>
      <c r="X3023" s="293" t="str">
        <f t="shared" si="321"/>
        <v>8</v>
      </c>
      <c r="Y3023" s="290"/>
      <c r="Z3023" s="291">
        <f t="shared" si="322"/>
        <v>11748.960000000001</v>
      </c>
      <c r="AA3023" s="294">
        <f>VLOOKUP(G3023,Ma_KH!$A:$R,14,0)</f>
        <v>60</v>
      </c>
    </row>
    <row r="3024" spans="1:27" x14ac:dyDescent="0.25">
      <c r="A3024" s="280">
        <v>46049</v>
      </c>
      <c r="B3024" s="281">
        <v>4183832479</v>
      </c>
      <c r="C3024" s="328" t="s">
        <v>15180</v>
      </c>
      <c r="D3024" s="280">
        <v>46057</v>
      </c>
      <c r="E3024" s="219"/>
      <c r="F3024" s="218"/>
      <c r="G3024" s="268" t="s">
        <v>15855</v>
      </c>
      <c r="H3024" s="219"/>
      <c r="I3024" s="217">
        <v>4183832479</v>
      </c>
      <c r="J3024" s="212" t="s">
        <v>70</v>
      </c>
      <c r="K3024" s="217" t="s">
        <v>37</v>
      </c>
      <c r="L3024" s="215" t="str">
        <f>VLOOKUP($K3024,[1]TONG_SL!$A$1:$D$65536,2,0)</f>
        <v>Chả cốm 300g</v>
      </c>
      <c r="M3024" s="247"/>
      <c r="N3024" s="215" t="str">
        <f t="shared" si="323"/>
        <v>K-C6</v>
      </c>
      <c r="O3024" s="222"/>
      <c r="P3024" s="222"/>
      <c r="Q3024" s="215" t="str">
        <f>VLOOKUP(K3024,TONG_SL!$A:$D,3,0)</f>
        <v>Túi</v>
      </c>
      <c r="R3024" s="223">
        <v>4</v>
      </c>
      <c r="S3024" s="290"/>
      <c r="T3024" s="290">
        <f>VLOOKUP(VLOOKUP(G3024,Ma_KH!$A:$R,18,0)&amp;K3024,Gia_MB!$A:$F,6,0)</f>
        <v>74250</v>
      </c>
      <c r="U3024" s="291">
        <f t="shared" si="319"/>
        <v>297000</v>
      </c>
      <c r="V3024" s="290"/>
      <c r="W3024" s="292">
        <f t="shared" si="320"/>
        <v>0</v>
      </c>
      <c r="X3024" s="293" t="str">
        <f t="shared" si="321"/>
        <v>8</v>
      </c>
      <c r="Y3024" s="290"/>
      <c r="Z3024" s="291">
        <f t="shared" si="322"/>
        <v>23760</v>
      </c>
      <c r="AA3024" s="294">
        <f>VLOOKUP(G3024,Ma_KH!$A:$R,14,0)</f>
        <v>60</v>
      </c>
    </row>
    <row r="3025" spans="1:27" x14ac:dyDescent="0.25">
      <c r="A3025" s="280">
        <v>46049</v>
      </c>
      <c r="B3025" s="281">
        <v>4183832479</v>
      </c>
      <c r="C3025" s="328" t="s">
        <v>15180</v>
      </c>
      <c r="D3025" s="280">
        <v>46057</v>
      </c>
      <c r="E3025" s="219"/>
      <c r="F3025" s="218"/>
      <c r="G3025" s="268" t="s">
        <v>15855</v>
      </c>
      <c r="H3025" s="219"/>
      <c r="I3025" s="217">
        <v>4183832479</v>
      </c>
      <c r="J3025" s="212" t="s">
        <v>70</v>
      </c>
      <c r="K3025" s="217" t="s">
        <v>30</v>
      </c>
      <c r="L3025" s="215" t="str">
        <f>VLOOKUP($K3025,[1]TONG_SL!$A$1:$D$65536,2,0)</f>
        <v>Gà muối 500g</v>
      </c>
      <c r="M3025" s="247"/>
      <c r="N3025" s="215" t="str">
        <f t="shared" si="323"/>
        <v>K-C6</v>
      </c>
      <c r="O3025" s="222"/>
      <c r="P3025" s="222"/>
      <c r="Q3025" s="215" t="str">
        <f>VLOOKUP(K3025,TONG_SL!$A:$D,3,0)</f>
        <v>Túi</v>
      </c>
      <c r="R3025" s="223">
        <v>6</v>
      </c>
      <c r="S3025" s="290"/>
      <c r="T3025" s="290">
        <f>VLOOKUP(VLOOKUP(G3025,Ma_KH!$A:$R,18,0)&amp;K3025,Gia_MB!$A:$F,6,0)</f>
        <v>116611</v>
      </c>
      <c r="U3025" s="291">
        <f t="shared" si="319"/>
        <v>699666</v>
      </c>
      <c r="V3025" s="290"/>
      <c r="W3025" s="292">
        <f t="shared" si="320"/>
        <v>0</v>
      </c>
      <c r="X3025" s="293" t="str">
        <f t="shared" si="321"/>
        <v>8</v>
      </c>
      <c r="Y3025" s="290"/>
      <c r="Z3025" s="291">
        <f t="shared" si="322"/>
        <v>55973.279999999999</v>
      </c>
      <c r="AA3025" s="294">
        <f>VLOOKUP(G3025,Ma_KH!$A:$R,14,0)</f>
        <v>60</v>
      </c>
    </row>
    <row r="3026" spans="1:27" x14ac:dyDescent="0.25">
      <c r="A3026" s="280">
        <v>46049</v>
      </c>
      <c r="B3026" s="281">
        <v>4183832668</v>
      </c>
      <c r="C3026" s="328" t="s">
        <v>15180</v>
      </c>
      <c r="D3026" s="280">
        <v>46057</v>
      </c>
      <c r="E3026" s="219"/>
      <c r="F3026" s="218"/>
      <c r="G3026" s="268" t="s">
        <v>15856</v>
      </c>
      <c r="H3026" s="219"/>
      <c r="I3026" s="217">
        <v>4183832668</v>
      </c>
      <c r="J3026" s="212" t="s">
        <v>70</v>
      </c>
      <c r="K3026" s="217" t="s">
        <v>27</v>
      </c>
      <c r="L3026" s="215" t="str">
        <f>VLOOKUP($K3026,[1]TONG_SL!$A$1:$D$65536,2,0)</f>
        <v>Chân giò heo muối 300g</v>
      </c>
      <c r="M3026" s="247"/>
      <c r="N3026" s="215" t="str">
        <f t="shared" si="323"/>
        <v>K-C6</v>
      </c>
      <c r="O3026" s="222"/>
      <c r="P3026" s="222"/>
      <c r="Q3026" s="215" t="str">
        <f>VLOOKUP(K3026,TONG_SL!$A:$D,3,0)</f>
        <v>Túi</v>
      </c>
      <c r="R3026" s="223">
        <v>2</v>
      </c>
      <c r="S3026" s="290"/>
      <c r="T3026" s="290">
        <f>VLOOKUP(VLOOKUP(G3026,Ma_KH!$A:$R,18,0)&amp;K3026,Gia_MB!$A:$F,6,0)</f>
        <v>73431</v>
      </c>
      <c r="U3026" s="291">
        <f t="shared" si="319"/>
        <v>146862</v>
      </c>
      <c r="V3026" s="290"/>
      <c r="W3026" s="292">
        <f t="shared" si="320"/>
        <v>0</v>
      </c>
      <c r="X3026" s="293" t="str">
        <f t="shared" si="321"/>
        <v>8</v>
      </c>
      <c r="Y3026" s="290"/>
      <c r="Z3026" s="291">
        <f t="shared" si="322"/>
        <v>11748.960000000001</v>
      </c>
      <c r="AA3026" s="294">
        <f>VLOOKUP(G3026,Ma_KH!$A:$R,14,0)</f>
        <v>60</v>
      </c>
    </row>
    <row r="3027" spans="1:27" x14ac:dyDescent="0.25">
      <c r="A3027" s="280">
        <v>46049</v>
      </c>
      <c r="B3027" s="281">
        <v>4183832668</v>
      </c>
      <c r="C3027" s="328" t="s">
        <v>15180</v>
      </c>
      <c r="D3027" s="280">
        <v>46057</v>
      </c>
      <c r="E3027" s="219"/>
      <c r="F3027" s="218"/>
      <c r="G3027" s="268" t="s">
        <v>15856</v>
      </c>
      <c r="H3027" s="219"/>
      <c r="I3027" s="217">
        <v>4183832668</v>
      </c>
      <c r="J3027" s="212" t="s">
        <v>70</v>
      </c>
      <c r="K3027" s="217" t="s">
        <v>30</v>
      </c>
      <c r="L3027" s="215" t="str">
        <f>VLOOKUP($K3027,[1]TONG_SL!$A$1:$D$65536,2,0)</f>
        <v>Gà muối 500g</v>
      </c>
      <c r="M3027" s="247"/>
      <c r="N3027" s="215" t="str">
        <f t="shared" si="323"/>
        <v>K-C6</v>
      </c>
      <c r="O3027" s="222"/>
      <c r="P3027" s="222"/>
      <c r="Q3027" s="215" t="str">
        <f>VLOOKUP(K3027,TONG_SL!$A:$D,3,0)</f>
        <v>Túi</v>
      </c>
      <c r="R3027" s="223">
        <v>6</v>
      </c>
      <c r="S3027" s="290"/>
      <c r="T3027" s="290">
        <f>VLOOKUP(VLOOKUP(G3027,Ma_KH!$A:$R,18,0)&amp;K3027,Gia_MB!$A:$F,6,0)</f>
        <v>116611</v>
      </c>
      <c r="U3027" s="291">
        <f t="shared" si="319"/>
        <v>699666</v>
      </c>
      <c r="V3027" s="290"/>
      <c r="W3027" s="292">
        <f t="shared" si="320"/>
        <v>0</v>
      </c>
      <c r="X3027" s="293" t="str">
        <f t="shared" si="321"/>
        <v>8</v>
      </c>
      <c r="Y3027" s="290"/>
      <c r="Z3027" s="291">
        <f t="shared" si="322"/>
        <v>55973.279999999999</v>
      </c>
      <c r="AA3027" s="294">
        <f>VLOOKUP(G3027,Ma_KH!$A:$R,14,0)</f>
        <v>60</v>
      </c>
    </row>
    <row r="3028" spans="1:27" x14ac:dyDescent="0.25">
      <c r="A3028" s="280">
        <v>46049</v>
      </c>
      <c r="B3028" s="281">
        <v>4183832670</v>
      </c>
      <c r="C3028" s="328" t="s">
        <v>15180</v>
      </c>
      <c r="D3028" s="280">
        <v>46057</v>
      </c>
      <c r="E3028" s="219"/>
      <c r="F3028" s="218"/>
      <c r="G3028" s="268" t="s">
        <v>15857</v>
      </c>
      <c r="H3028" s="219"/>
      <c r="I3028" s="217">
        <v>4183832670</v>
      </c>
      <c r="J3028" s="212" t="s">
        <v>70</v>
      </c>
      <c r="K3028" s="217" t="s">
        <v>48</v>
      </c>
      <c r="L3028" s="215" t="str">
        <f>VLOOKUP($K3028,[1]TONG_SL!$A$1:$D$65536,2,0)</f>
        <v>Mọc Nấm Hương 250g</v>
      </c>
      <c r="M3028" s="247"/>
      <c r="N3028" s="215" t="str">
        <f t="shared" si="323"/>
        <v>K-C6</v>
      </c>
      <c r="O3028" s="222"/>
      <c r="P3028" s="222"/>
      <c r="Q3028" s="215" t="str">
        <f>VLOOKUP(K3028,TONG_SL!$A:$D,3,0)</f>
        <v>Túi</v>
      </c>
      <c r="R3028" s="223">
        <v>2</v>
      </c>
      <c r="S3028" s="290"/>
      <c r="T3028" s="290">
        <f>VLOOKUP(VLOOKUP(G3028,Ma_KH!$A:$R,18,0)&amp;K3028,Gia_MB!$A:$F,6,0)</f>
        <v>46000</v>
      </c>
      <c r="U3028" s="291">
        <f t="shared" si="319"/>
        <v>92000</v>
      </c>
      <c r="V3028" s="290"/>
      <c r="W3028" s="292">
        <f t="shared" si="320"/>
        <v>0</v>
      </c>
      <c r="X3028" s="293" t="str">
        <f t="shared" si="321"/>
        <v>8</v>
      </c>
      <c r="Y3028" s="290"/>
      <c r="Z3028" s="291">
        <f t="shared" si="322"/>
        <v>7360</v>
      </c>
      <c r="AA3028" s="294">
        <f>VLOOKUP(G3028,Ma_KH!$A:$R,14,0)</f>
        <v>60</v>
      </c>
    </row>
    <row r="3029" spans="1:27" x14ac:dyDescent="0.25">
      <c r="A3029" s="280">
        <v>46049</v>
      </c>
      <c r="B3029" s="281">
        <v>4183832670</v>
      </c>
      <c r="C3029" s="328" t="s">
        <v>15180</v>
      </c>
      <c r="D3029" s="280">
        <v>46057</v>
      </c>
      <c r="E3029" s="219"/>
      <c r="F3029" s="218"/>
      <c r="G3029" s="268" t="s">
        <v>15857</v>
      </c>
      <c r="H3029" s="219"/>
      <c r="I3029" s="217">
        <v>4183832670</v>
      </c>
      <c r="J3029" s="212" t="s">
        <v>70</v>
      </c>
      <c r="K3029" s="217" t="s">
        <v>37</v>
      </c>
      <c r="L3029" s="215" t="str">
        <f>VLOOKUP($K3029,[1]TONG_SL!$A$1:$D$65536,2,0)</f>
        <v>Chả cốm 300g</v>
      </c>
      <c r="M3029" s="247"/>
      <c r="N3029" s="215" t="str">
        <f t="shared" si="323"/>
        <v>K-C6</v>
      </c>
      <c r="O3029" s="222"/>
      <c r="P3029" s="222"/>
      <c r="Q3029" s="215" t="str">
        <f>VLOOKUP(K3029,TONG_SL!$A:$D,3,0)</f>
        <v>Túi</v>
      </c>
      <c r="R3029" s="223">
        <v>4</v>
      </c>
      <c r="S3029" s="290"/>
      <c r="T3029" s="290">
        <f>VLOOKUP(VLOOKUP(G3029,Ma_KH!$A:$R,18,0)&amp;K3029,Gia_MB!$A:$F,6,0)</f>
        <v>74250</v>
      </c>
      <c r="U3029" s="291">
        <f t="shared" si="319"/>
        <v>297000</v>
      </c>
      <c r="V3029" s="290"/>
      <c r="W3029" s="292">
        <f t="shared" si="320"/>
        <v>0</v>
      </c>
      <c r="X3029" s="293" t="str">
        <f t="shared" si="321"/>
        <v>8</v>
      </c>
      <c r="Y3029" s="290"/>
      <c r="Z3029" s="291">
        <f t="shared" si="322"/>
        <v>23760</v>
      </c>
      <c r="AA3029" s="294">
        <f>VLOOKUP(G3029,Ma_KH!$A:$R,14,0)</f>
        <v>60</v>
      </c>
    </row>
    <row r="3030" spans="1:27" x14ac:dyDescent="0.25">
      <c r="A3030" s="280">
        <v>46049</v>
      </c>
      <c r="B3030" s="281">
        <v>4183832670</v>
      </c>
      <c r="C3030" s="328" t="s">
        <v>15180</v>
      </c>
      <c r="D3030" s="280">
        <v>46057</v>
      </c>
      <c r="E3030" s="219"/>
      <c r="F3030" s="218"/>
      <c r="G3030" s="268" t="s">
        <v>15857</v>
      </c>
      <c r="H3030" s="219"/>
      <c r="I3030" s="217">
        <v>4183832670</v>
      </c>
      <c r="J3030" s="212" t="s">
        <v>70</v>
      </c>
      <c r="K3030" s="217" t="s">
        <v>30</v>
      </c>
      <c r="L3030" s="215" t="str">
        <f>VLOOKUP($K3030,[1]TONG_SL!$A$1:$D$65536,2,0)</f>
        <v>Gà muối 500g</v>
      </c>
      <c r="M3030" s="247"/>
      <c r="N3030" s="215" t="str">
        <f t="shared" si="323"/>
        <v>K-C6</v>
      </c>
      <c r="O3030" s="222"/>
      <c r="P3030" s="222"/>
      <c r="Q3030" s="215" t="str">
        <f>VLOOKUP(K3030,TONG_SL!$A:$D,3,0)</f>
        <v>Túi</v>
      </c>
      <c r="R3030" s="223">
        <v>10</v>
      </c>
      <c r="S3030" s="290"/>
      <c r="T3030" s="290">
        <f>VLOOKUP(VLOOKUP(G3030,Ma_KH!$A:$R,18,0)&amp;K3030,Gia_MB!$A:$F,6,0)</f>
        <v>116611</v>
      </c>
      <c r="U3030" s="291">
        <f t="shared" si="319"/>
        <v>1166110</v>
      </c>
      <c r="V3030" s="290"/>
      <c r="W3030" s="292">
        <f t="shared" si="320"/>
        <v>0</v>
      </c>
      <c r="X3030" s="293" t="str">
        <f t="shared" si="321"/>
        <v>8</v>
      </c>
      <c r="Y3030" s="290"/>
      <c r="Z3030" s="291">
        <f t="shared" si="322"/>
        <v>93288.8</v>
      </c>
      <c r="AA3030" s="294">
        <f>VLOOKUP(G3030,Ma_KH!$A:$R,14,0)</f>
        <v>60</v>
      </c>
    </row>
    <row r="3031" spans="1:27" x14ac:dyDescent="0.25">
      <c r="A3031" s="280">
        <v>46049</v>
      </c>
      <c r="B3031" s="281">
        <v>4183832670</v>
      </c>
      <c r="C3031" s="328" t="s">
        <v>15180</v>
      </c>
      <c r="D3031" s="280">
        <v>46057</v>
      </c>
      <c r="E3031" s="219"/>
      <c r="F3031" s="218"/>
      <c r="G3031" s="268" t="s">
        <v>15857</v>
      </c>
      <c r="H3031" s="219"/>
      <c r="I3031" s="217">
        <v>4183832670</v>
      </c>
      <c r="J3031" s="212" t="s">
        <v>70</v>
      </c>
      <c r="K3031" s="217" t="s">
        <v>27</v>
      </c>
      <c r="L3031" s="215" t="str">
        <f>VLOOKUP($K3031,[1]TONG_SL!$A$1:$D$65536,2,0)</f>
        <v>Chân giò heo muối 300g</v>
      </c>
      <c r="M3031" s="247"/>
      <c r="N3031" s="215" t="str">
        <f t="shared" si="323"/>
        <v>K-C6</v>
      </c>
      <c r="O3031" s="222"/>
      <c r="P3031" s="222"/>
      <c r="Q3031" s="215" t="str">
        <f>VLOOKUP(K3031,TONG_SL!$A:$D,3,0)</f>
        <v>Túi</v>
      </c>
      <c r="R3031" s="223">
        <v>8</v>
      </c>
      <c r="S3031" s="290"/>
      <c r="T3031" s="290">
        <f>VLOOKUP(VLOOKUP(G3031,Ma_KH!$A:$R,18,0)&amp;K3031,Gia_MB!$A:$F,6,0)</f>
        <v>73431</v>
      </c>
      <c r="U3031" s="291">
        <f t="shared" si="319"/>
        <v>587448</v>
      </c>
      <c r="V3031" s="290"/>
      <c r="W3031" s="292">
        <f t="shared" si="320"/>
        <v>0</v>
      </c>
      <c r="X3031" s="293" t="str">
        <f t="shared" si="321"/>
        <v>8</v>
      </c>
      <c r="Y3031" s="290"/>
      <c r="Z3031" s="291">
        <f t="shared" si="322"/>
        <v>46995.840000000004</v>
      </c>
      <c r="AA3031" s="294">
        <f>VLOOKUP(G3031,Ma_KH!$A:$R,14,0)</f>
        <v>60</v>
      </c>
    </row>
    <row r="3032" spans="1:27" x14ac:dyDescent="0.25">
      <c r="A3032" s="280">
        <v>46049</v>
      </c>
      <c r="B3032" s="281">
        <v>4183832349</v>
      </c>
      <c r="C3032" s="328" t="s">
        <v>15180</v>
      </c>
      <c r="D3032" s="280">
        <v>46057</v>
      </c>
      <c r="E3032" s="219"/>
      <c r="F3032" s="218"/>
      <c r="G3032" s="268" t="s">
        <v>15858</v>
      </c>
      <c r="H3032" s="219"/>
      <c r="I3032" s="217">
        <v>4183832349</v>
      </c>
      <c r="J3032" s="212" t="s">
        <v>70</v>
      </c>
      <c r="K3032" s="217" t="s">
        <v>27</v>
      </c>
      <c r="L3032" s="215" t="str">
        <f>VLOOKUP($K3032,[1]TONG_SL!$A$1:$D$65536,2,0)</f>
        <v>Chân giò heo muối 300g</v>
      </c>
      <c r="M3032" s="247"/>
      <c r="N3032" s="215" t="str">
        <f t="shared" si="323"/>
        <v>K-C6</v>
      </c>
      <c r="O3032" s="222"/>
      <c r="P3032" s="222"/>
      <c r="Q3032" s="215" t="str">
        <f>VLOOKUP(K3032,TONG_SL!$A:$D,3,0)</f>
        <v>Túi</v>
      </c>
      <c r="R3032" s="223">
        <v>6</v>
      </c>
      <c r="S3032" s="290"/>
      <c r="T3032" s="290">
        <f>VLOOKUP(VLOOKUP(G3032,Ma_KH!$A:$R,18,0)&amp;K3032,Gia_MB!$A:$F,6,0)</f>
        <v>73431</v>
      </c>
      <c r="U3032" s="291">
        <f t="shared" si="319"/>
        <v>440586</v>
      </c>
      <c r="V3032" s="290"/>
      <c r="W3032" s="292">
        <f t="shared" si="320"/>
        <v>0</v>
      </c>
      <c r="X3032" s="293" t="str">
        <f t="shared" si="321"/>
        <v>8</v>
      </c>
      <c r="Y3032" s="290"/>
      <c r="Z3032" s="291">
        <f t="shared" si="322"/>
        <v>35246.879999999997</v>
      </c>
      <c r="AA3032" s="294">
        <f>VLOOKUP(G3032,Ma_KH!$A:$R,14,0)</f>
        <v>60</v>
      </c>
    </row>
    <row r="3033" spans="1:27" x14ac:dyDescent="0.25">
      <c r="A3033" s="280">
        <v>46049</v>
      </c>
      <c r="B3033" s="281">
        <v>4183832349</v>
      </c>
      <c r="C3033" s="328" t="s">
        <v>15180</v>
      </c>
      <c r="D3033" s="280">
        <v>46057</v>
      </c>
      <c r="E3033" s="219"/>
      <c r="F3033" s="218"/>
      <c r="G3033" s="268" t="s">
        <v>15858</v>
      </c>
      <c r="H3033" s="219"/>
      <c r="I3033" s="217">
        <v>4183832349</v>
      </c>
      <c r="J3033" s="212" t="s">
        <v>70</v>
      </c>
      <c r="K3033" s="217" t="s">
        <v>30</v>
      </c>
      <c r="L3033" s="215" t="str">
        <f>VLOOKUP($K3033,[1]TONG_SL!$A$1:$D$65536,2,0)</f>
        <v>Gà muối 500g</v>
      </c>
      <c r="M3033" s="247"/>
      <c r="N3033" s="215" t="str">
        <f t="shared" si="323"/>
        <v>K-C6</v>
      </c>
      <c r="O3033" s="222"/>
      <c r="P3033" s="222"/>
      <c r="Q3033" s="215" t="str">
        <f>VLOOKUP(K3033,TONG_SL!$A:$D,3,0)</f>
        <v>Túi</v>
      </c>
      <c r="R3033" s="223">
        <v>8</v>
      </c>
      <c r="S3033" s="290"/>
      <c r="T3033" s="290">
        <f>VLOOKUP(VLOOKUP(G3033,Ma_KH!$A:$R,18,0)&amp;K3033,Gia_MB!$A:$F,6,0)</f>
        <v>116611</v>
      </c>
      <c r="U3033" s="291">
        <f t="shared" si="319"/>
        <v>932888</v>
      </c>
      <c r="V3033" s="290"/>
      <c r="W3033" s="292">
        <f t="shared" si="320"/>
        <v>0</v>
      </c>
      <c r="X3033" s="293" t="str">
        <f t="shared" si="321"/>
        <v>8</v>
      </c>
      <c r="Y3033" s="290"/>
      <c r="Z3033" s="291">
        <f t="shared" si="322"/>
        <v>74631.040000000008</v>
      </c>
      <c r="AA3033" s="294">
        <f>VLOOKUP(G3033,Ma_KH!$A:$R,14,0)</f>
        <v>60</v>
      </c>
    </row>
    <row r="3034" spans="1:27" x14ac:dyDescent="0.25">
      <c r="A3034" s="280">
        <v>46049</v>
      </c>
      <c r="B3034" s="281">
        <v>4183832349</v>
      </c>
      <c r="C3034" s="328" t="s">
        <v>15180</v>
      </c>
      <c r="D3034" s="280">
        <v>46057</v>
      </c>
      <c r="E3034" s="219"/>
      <c r="F3034" s="218"/>
      <c r="G3034" s="268" t="s">
        <v>15858</v>
      </c>
      <c r="H3034" s="219"/>
      <c r="I3034" s="217">
        <v>4183832349</v>
      </c>
      <c r="J3034" s="212" t="s">
        <v>70</v>
      </c>
      <c r="K3034" s="217" t="s">
        <v>48</v>
      </c>
      <c r="L3034" s="215" t="str">
        <f>VLOOKUP($K3034,[1]TONG_SL!$A$1:$D$65536,2,0)</f>
        <v>Mọc Nấm Hương 250g</v>
      </c>
      <c r="M3034" s="247"/>
      <c r="N3034" s="215" t="str">
        <f t="shared" si="323"/>
        <v>K-C6</v>
      </c>
      <c r="O3034" s="222"/>
      <c r="P3034" s="222"/>
      <c r="Q3034" s="215" t="str">
        <f>VLOOKUP(K3034,TONG_SL!$A:$D,3,0)</f>
        <v>Túi</v>
      </c>
      <c r="R3034" s="223">
        <v>2</v>
      </c>
      <c r="S3034" s="290"/>
      <c r="T3034" s="290">
        <f>VLOOKUP(VLOOKUP(G3034,Ma_KH!$A:$R,18,0)&amp;K3034,Gia_MB!$A:$F,6,0)</f>
        <v>46000</v>
      </c>
      <c r="U3034" s="291">
        <f t="shared" si="319"/>
        <v>92000</v>
      </c>
      <c r="V3034" s="290"/>
      <c r="W3034" s="292">
        <f t="shared" si="320"/>
        <v>0</v>
      </c>
      <c r="X3034" s="293" t="str">
        <f t="shared" si="321"/>
        <v>8</v>
      </c>
      <c r="Y3034" s="290"/>
      <c r="Z3034" s="291">
        <f t="shared" si="322"/>
        <v>7360</v>
      </c>
      <c r="AA3034" s="294">
        <f>VLOOKUP(G3034,Ma_KH!$A:$R,14,0)</f>
        <v>60</v>
      </c>
    </row>
    <row r="3035" spans="1:27" x14ac:dyDescent="0.25">
      <c r="A3035" s="280">
        <v>46049</v>
      </c>
      <c r="B3035" s="281">
        <v>4183832298</v>
      </c>
      <c r="C3035" s="328" t="s">
        <v>15180</v>
      </c>
      <c r="D3035" s="280">
        <v>46057</v>
      </c>
      <c r="E3035" s="219"/>
      <c r="F3035" s="218"/>
      <c r="G3035" s="268" t="s">
        <v>15859</v>
      </c>
      <c r="H3035" s="219"/>
      <c r="I3035" s="217">
        <v>4183832298</v>
      </c>
      <c r="J3035" s="212" t="s">
        <v>70</v>
      </c>
      <c r="K3035" s="217" t="s">
        <v>30</v>
      </c>
      <c r="L3035" s="215" t="str">
        <f>VLOOKUP($K3035,[1]TONG_SL!$A$1:$D$65536,2,0)</f>
        <v>Gà muối 500g</v>
      </c>
      <c r="M3035" s="247"/>
      <c r="N3035" s="215" t="str">
        <f t="shared" si="323"/>
        <v>K-C6</v>
      </c>
      <c r="O3035" s="222"/>
      <c r="P3035" s="222"/>
      <c r="Q3035" s="215" t="str">
        <f>VLOOKUP(K3035,TONG_SL!$A:$D,3,0)</f>
        <v>Túi</v>
      </c>
      <c r="R3035" s="223">
        <v>6</v>
      </c>
      <c r="S3035" s="290"/>
      <c r="T3035" s="290">
        <f>VLOOKUP(VLOOKUP(G3035,Ma_KH!$A:$R,18,0)&amp;K3035,Gia_MB!$A:$F,6,0)</f>
        <v>116611</v>
      </c>
      <c r="U3035" s="291">
        <f t="shared" si="319"/>
        <v>699666</v>
      </c>
      <c r="V3035" s="290"/>
      <c r="W3035" s="292">
        <f t="shared" si="320"/>
        <v>0</v>
      </c>
      <c r="X3035" s="293" t="str">
        <f t="shared" si="321"/>
        <v>8</v>
      </c>
      <c r="Y3035" s="290"/>
      <c r="Z3035" s="291">
        <f t="shared" si="322"/>
        <v>55973.279999999999</v>
      </c>
      <c r="AA3035" s="294">
        <f>VLOOKUP(G3035,Ma_KH!$A:$R,14,0)</f>
        <v>60</v>
      </c>
    </row>
    <row r="3036" spans="1:27" x14ac:dyDescent="0.25">
      <c r="A3036" s="280">
        <v>46049</v>
      </c>
      <c r="B3036" s="281">
        <v>4183832298</v>
      </c>
      <c r="C3036" s="328" t="s">
        <v>15180</v>
      </c>
      <c r="D3036" s="280">
        <v>46057</v>
      </c>
      <c r="E3036" s="219"/>
      <c r="F3036" s="218"/>
      <c r="G3036" s="268" t="s">
        <v>15859</v>
      </c>
      <c r="H3036" s="219"/>
      <c r="I3036" s="217">
        <v>4183832298</v>
      </c>
      <c r="J3036" s="212" t="s">
        <v>70</v>
      </c>
      <c r="K3036" s="217" t="s">
        <v>37</v>
      </c>
      <c r="L3036" s="215" t="str">
        <f>VLOOKUP($K3036,[1]TONG_SL!$A$1:$D$65536,2,0)</f>
        <v>Chả cốm 300g</v>
      </c>
      <c r="M3036" s="247"/>
      <c r="N3036" s="215" t="str">
        <f t="shared" si="323"/>
        <v>K-C6</v>
      </c>
      <c r="O3036" s="222"/>
      <c r="P3036" s="222"/>
      <c r="Q3036" s="215" t="str">
        <f>VLOOKUP(K3036,TONG_SL!$A:$D,3,0)</f>
        <v>Túi</v>
      </c>
      <c r="R3036" s="223">
        <v>2</v>
      </c>
      <c r="S3036" s="290"/>
      <c r="T3036" s="290">
        <f>VLOOKUP(VLOOKUP(G3036,Ma_KH!$A:$R,18,0)&amp;K3036,Gia_MB!$A:$F,6,0)</f>
        <v>74250</v>
      </c>
      <c r="U3036" s="291">
        <f t="shared" si="319"/>
        <v>148500</v>
      </c>
      <c r="V3036" s="290"/>
      <c r="W3036" s="292">
        <f t="shared" si="320"/>
        <v>0</v>
      </c>
      <c r="X3036" s="293" t="str">
        <f t="shared" si="321"/>
        <v>8</v>
      </c>
      <c r="Y3036" s="290"/>
      <c r="Z3036" s="291">
        <f t="shared" si="322"/>
        <v>11880</v>
      </c>
      <c r="AA3036" s="294">
        <f>VLOOKUP(G3036,Ma_KH!$A:$R,14,0)</f>
        <v>60</v>
      </c>
    </row>
    <row r="3037" spans="1:27" x14ac:dyDescent="0.25">
      <c r="A3037" s="280">
        <v>46049</v>
      </c>
      <c r="B3037" s="281">
        <v>4183832298</v>
      </c>
      <c r="C3037" s="328" t="s">
        <v>15180</v>
      </c>
      <c r="D3037" s="280">
        <v>46057</v>
      </c>
      <c r="E3037" s="219"/>
      <c r="F3037" s="218"/>
      <c r="G3037" s="268" t="s">
        <v>15859</v>
      </c>
      <c r="H3037" s="219"/>
      <c r="I3037" s="217">
        <v>4183832298</v>
      </c>
      <c r="J3037" s="212" t="s">
        <v>70</v>
      </c>
      <c r="K3037" s="217" t="s">
        <v>48</v>
      </c>
      <c r="L3037" s="215" t="str">
        <f>VLOOKUP($K3037,[1]TONG_SL!$A$1:$D$65536,2,0)</f>
        <v>Mọc Nấm Hương 250g</v>
      </c>
      <c r="M3037" s="247"/>
      <c r="N3037" s="215" t="str">
        <f t="shared" si="323"/>
        <v>K-C6</v>
      </c>
      <c r="O3037" s="222"/>
      <c r="P3037" s="222"/>
      <c r="Q3037" s="215" t="str">
        <f>VLOOKUP(K3037,TONG_SL!$A:$D,3,0)</f>
        <v>Túi</v>
      </c>
      <c r="R3037" s="223">
        <v>4</v>
      </c>
      <c r="S3037" s="290"/>
      <c r="T3037" s="290">
        <f>VLOOKUP(VLOOKUP(G3037,Ma_KH!$A:$R,18,0)&amp;K3037,Gia_MB!$A:$F,6,0)</f>
        <v>46000</v>
      </c>
      <c r="U3037" s="291">
        <f t="shared" si="319"/>
        <v>184000</v>
      </c>
      <c r="V3037" s="290"/>
      <c r="W3037" s="292">
        <f t="shared" si="320"/>
        <v>0</v>
      </c>
      <c r="X3037" s="293" t="str">
        <f t="shared" si="321"/>
        <v>8</v>
      </c>
      <c r="Y3037" s="290"/>
      <c r="Z3037" s="291">
        <f t="shared" si="322"/>
        <v>14720</v>
      </c>
      <c r="AA3037" s="294">
        <f>VLOOKUP(G3037,Ma_KH!$A:$R,14,0)</f>
        <v>60</v>
      </c>
    </row>
    <row r="3038" spans="1:27" x14ac:dyDescent="0.25">
      <c r="A3038" s="280">
        <v>46049</v>
      </c>
      <c r="B3038" s="281">
        <v>4183832298</v>
      </c>
      <c r="C3038" s="328" t="s">
        <v>15180</v>
      </c>
      <c r="D3038" s="280">
        <v>46057</v>
      </c>
      <c r="E3038" s="219"/>
      <c r="F3038" s="218"/>
      <c r="G3038" s="268" t="s">
        <v>15859</v>
      </c>
      <c r="H3038" s="219"/>
      <c r="I3038" s="217">
        <v>4183832298</v>
      </c>
      <c r="J3038" s="212" t="s">
        <v>70</v>
      </c>
      <c r="K3038" s="217" t="s">
        <v>27</v>
      </c>
      <c r="L3038" s="215" t="str">
        <f>VLOOKUP($K3038,[1]TONG_SL!$A$1:$D$65536,2,0)</f>
        <v>Chân giò heo muối 300g</v>
      </c>
      <c r="M3038" s="247"/>
      <c r="N3038" s="215" t="str">
        <f t="shared" si="323"/>
        <v>K-C6</v>
      </c>
      <c r="O3038" s="222"/>
      <c r="P3038" s="222"/>
      <c r="Q3038" s="215" t="str">
        <f>VLOOKUP(K3038,TONG_SL!$A:$D,3,0)</f>
        <v>Túi</v>
      </c>
      <c r="R3038" s="223">
        <v>2</v>
      </c>
      <c r="S3038" s="290"/>
      <c r="T3038" s="290">
        <f>VLOOKUP(VLOOKUP(G3038,Ma_KH!$A:$R,18,0)&amp;K3038,Gia_MB!$A:$F,6,0)</f>
        <v>73431</v>
      </c>
      <c r="U3038" s="291">
        <f t="shared" si="319"/>
        <v>146862</v>
      </c>
      <c r="V3038" s="290"/>
      <c r="W3038" s="292">
        <f t="shared" si="320"/>
        <v>0</v>
      </c>
      <c r="X3038" s="293" t="str">
        <f t="shared" si="321"/>
        <v>8</v>
      </c>
      <c r="Y3038" s="290"/>
      <c r="Z3038" s="291">
        <f t="shared" si="322"/>
        <v>11748.960000000001</v>
      </c>
      <c r="AA3038" s="294">
        <f>VLOOKUP(G3038,Ma_KH!$A:$R,14,0)</f>
        <v>60</v>
      </c>
    </row>
    <row r="3039" spans="1:27" x14ac:dyDescent="0.25">
      <c r="A3039" s="280">
        <v>46049</v>
      </c>
      <c r="B3039" s="281">
        <v>4183833197</v>
      </c>
      <c r="C3039" s="328" t="s">
        <v>15180</v>
      </c>
      <c r="D3039" s="280">
        <v>46057</v>
      </c>
      <c r="E3039" s="219"/>
      <c r="F3039" s="218"/>
      <c r="G3039" s="144" t="s">
        <v>14607</v>
      </c>
      <c r="H3039" s="219"/>
      <c r="I3039" s="217">
        <v>4183833197</v>
      </c>
      <c r="J3039" s="212" t="s">
        <v>70</v>
      </c>
      <c r="K3039" s="217" t="s">
        <v>30</v>
      </c>
      <c r="L3039" s="215" t="str">
        <f>VLOOKUP($K3039,[1]TONG_SL!$A$1:$D$65536,2,0)</f>
        <v>Gà muối 500g</v>
      </c>
      <c r="M3039" s="247"/>
      <c r="N3039" s="215" t="str">
        <f t="shared" si="323"/>
        <v>K-C6</v>
      </c>
      <c r="O3039" s="222"/>
      <c r="P3039" s="222"/>
      <c r="Q3039" s="215" t="str">
        <f>VLOOKUP(K3039,TONG_SL!$A:$D,3,0)</f>
        <v>Túi</v>
      </c>
      <c r="R3039" s="223">
        <v>7</v>
      </c>
      <c r="S3039" s="290"/>
      <c r="T3039" s="290">
        <f>VLOOKUP(VLOOKUP(G3039,Ma_KH!$A:$R,18,0)&amp;K3039,Gia_MB!$A:$F,6,0)</f>
        <v>116611</v>
      </c>
      <c r="U3039" s="291">
        <f t="shared" si="319"/>
        <v>816277</v>
      </c>
      <c r="V3039" s="290"/>
      <c r="W3039" s="292">
        <f t="shared" si="320"/>
        <v>0</v>
      </c>
      <c r="X3039" s="293" t="str">
        <f t="shared" si="321"/>
        <v>8</v>
      </c>
      <c r="Y3039" s="290"/>
      <c r="Z3039" s="291">
        <f t="shared" si="322"/>
        <v>65302.16</v>
      </c>
      <c r="AA3039" s="294">
        <f>VLOOKUP(G3039,Ma_KH!$A:$R,14,0)</f>
        <v>60</v>
      </c>
    </row>
    <row r="3040" spans="1:27" x14ac:dyDescent="0.25">
      <c r="A3040" s="280">
        <v>46049</v>
      </c>
      <c r="B3040" s="281">
        <v>4183833197</v>
      </c>
      <c r="C3040" s="328" t="s">
        <v>15180</v>
      </c>
      <c r="D3040" s="280">
        <v>46057</v>
      </c>
      <c r="E3040" s="219"/>
      <c r="F3040" s="218"/>
      <c r="G3040" s="144" t="s">
        <v>14607</v>
      </c>
      <c r="H3040" s="219"/>
      <c r="I3040" s="217">
        <v>4183833197</v>
      </c>
      <c r="J3040" s="212" t="s">
        <v>70</v>
      </c>
      <c r="K3040" s="217" t="s">
        <v>27</v>
      </c>
      <c r="L3040" s="215" t="str">
        <f>VLOOKUP($K3040,[1]TONG_SL!$A$1:$D$65536,2,0)</f>
        <v>Chân giò heo muối 300g</v>
      </c>
      <c r="M3040" s="247"/>
      <c r="N3040" s="215" t="str">
        <f t="shared" si="323"/>
        <v>K-C6</v>
      </c>
      <c r="O3040" s="222"/>
      <c r="P3040" s="222"/>
      <c r="Q3040" s="215" t="str">
        <f>VLOOKUP(K3040,TONG_SL!$A:$D,3,0)</f>
        <v>Túi</v>
      </c>
      <c r="R3040" s="223">
        <v>3</v>
      </c>
      <c r="S3040" s="290"/>
      <c r="T3040" s="290">
        <f>VLOOKUP(VLOOKUP(G3040,Ma_KH!$A:$R,18,0)&amp;K3040,Gia_MB!$A:$F,6,0)</f>
        <v>73431</v>
      </c>
      <c r="U3040" s="291">
        <f t="shared" ref="U3040:U3103" si="324">T3040*R3040</f>
        <v>220293</v>
      </c>
      <c r="V3040" s="290"/>
      <c r="W3040" s="292">
        <f t="shared" ref="W3040:W3103" si="325">U3040*V3040</f>
        <v>0</v>
      </c>
      <c r="X3040" s="293" t="str">
        <f t="shared" ref="X3040:X3103" si="326">IF(B3040&lt;&gt;"","8","0")</f>
        <v>8</v>
      </c>
      <c r="Y3040" s="290"/>
      <c r="Z3040" s="291">
        <f t="shared" ref="Z3040:Z3103" si="327">U3040*X3040%</f>
        <v>17623.439999999999</v>
      </c>
      <c r="AA3040" s="294">
        <f>VLOOKUP(G3040,Ma_KH!$A:$R,14,0)</f>
        <v>60</v>
      </c>
    </row>
    <row r="3041" spans="1:27" x14ac:dyDescent="0.25">
      <c r="A3041" s="280">
        <v>46049</v>
      </c>
      <c r="B3041" s="281">
        <v>4183832302</v>
      </c>
      <c r="C3041" s="328" t="s">
        <v>15180</v>
      </c>
      <c r="D3041" s="280">
        <v>46057</v>
      </c>
      <c r="E3041" s="219"/>
      <c r="F3041" s="218"/>
      <c r="G3041" s="144" t="s">
        <v>15860</v>
      </c>
      <c r="H3041" s="219"/>
      <c r="I3041" s="217">
        <v>4183832302</v>
      </c>
      <c r="J3041" s="212" t="s">
        <v>70</v>
      </c>
      <c r="K3041" s="217" t="s">
        <v>27</v>
      </c>
      <c r="L3041" s="215" t="str">
        <f>VLOOKUP($K3041,[1]TONG_SL!$A$1:$D$65536,2,0)</f>
        <v>Chân giò heo muối 300g</v>
      </c>
      <c r="M3041" s="247"/>
      <c r="N3041" s="215" t="str">
        <f t="shared" si="323"/>
        <v>K-C6</v>
      </c>
      <c r="O3041" s="222"/>
      <c r="P3041" s="222"/>
      <c r="Q3041" s="215" t="str">
        <f>VLOOKUP(K3041,TONG_SL!$A:$D,3,0)</f>
        <v>Túi</v>
      </c>
      <c r="R3041" s="223">
        <v>4</v>
      </c>
      <c r="S3041" s="290"/>
      <c r="T3041" s="290">
        <f>VLOOKUP(VLOOKUP(G3041,Ma_KH!$A:$R,18,0)&amp;K3041,Gia_MB!$A:$F,6,0)</f>
        <v>73431</v>
      </c>
      <c r="U3041" s="291">
        <f t="shared" si="324"/>
        <v>293724</v>
      </c>
      <c r="V3041" s="290"/>
      <c r="W3041" s="292">
        <f t="shared" si="325"/>
        <v>0</v>
      </c>
      <c r="X3041" s="293" t="str">
        <f t="shared" si="326"/>
        <v>8</v>
      </c>
      <c r="Y3041" s="290"/>
      <c r="Z3041" s="291">
        <f t="shared" si="327"/>
        <v>23497.920000000002</v>
      </c>
      <c r="AA3041" s="294">
        <f>VLOOKUP(G3041,Ma_KH!$A:$R,14,0)</f>
        <v>60</v>
      </c>
    </row>
    <row r="3042" spans="1:27" x14ac:dyDescent="0.25">
      <c r="A3042" s="280">
        <v>46049</v>
      </c>
      <c r="B3042" s="281">
        <v>4183832302</v>
      </c>
      <c r="C3042" s="328" t="s">
        <v>15180</v>
      </c>
      <c r="D3042" s="280">
        <v>46057</v>
      </c>
      <c r="E3042" s="219"/>
      <c r="F3042" s="218"/>
      <c r="G3042" s="144" t="s">
        <v>15860</v>
      </c>
      <c r="H3042" s="219"/>
      <c r="I3042" s="217">
        <v>4183832302</v>
      </c>
      <c r="J3042" s="212" t="s">
        <v>70</v>
      </c>
      <c r="K3042" s="217" t="s">
        <v>30</v>
      </c>
      <c r="L3042" s="215" t="str">
        <f>VLOOKUP($K3042,[1]TONG_SL!$A$1:$D$65536,2,0)</f>
        <v>Gà muối 500g</v>
      </c>
      <c r="M3042" s="247"/>
      <c r="N3042" s="215" t="str">
        <f t="shared" si="323"/>
        <v>K-C6</v>
      </c>
      <c r="O3042" s="222"/>
      <c r="P3042" s="222"/>
      <c r="Q3042" s="215" t="str">
        <f>VLOOKUP(K3042,TONG_SL!$A:$D,3,0)</f>
        <v>Túi</v>
      </c>
      <c r="R3042" s="223">
        <v>12</v>
      </c>
      <c r="S3042" s="290"/>
      <c r="T3042" s="290">
        <f>VLOOKUP(VLOOKUP(G3042,Ma_KH!$A:$R,18,0)&amp;K3042,Gia_MB!$A:$F,6,0)</f>
        <v>116611</v>
      </c>
      <c r="U3042" s="291">
        <f t="shared" si="324"/>
        <v>1399332</v>
      </c>
      <c r="V3042" s="290"/>
      <c r="W3042" s="292">
        <f t="shared" si="325"/>
        <v>0</v>
      </c>
      <c r="X3042" s="293" t="str">
        <f t="shared" si="326"/>
        <v>8</v>
      </c>
      <c r="Y3042" s="290"/>
      <c r="Z3042" s="291">
        <f t="shared" si="327"/>
        <v>111946.56</v>
      </c>
      <c r="AA3042" s="294">
        <f>VLOOKUP(G3042,Ma_KH!$A:$R,14,0)</f>
        <v>60</v>
      </c>
    </row>
    <row r="3043" spans="1:27" x14ac:dyDescent="0.25">
      <c r="A3043" s="280">
        <v>46049</v>
      </c>
      <c r="B3043" s="281">
        <v>4183832793</v>
      </c>
      <c r="C3043" s="328" t="s">
        <v>15180</v>
      </c>
      <c r="D3043" s="280">
        <v>46057</v>
      </c>
      <c r="E3043" s="219"/>
      <c r="F3043" s="218"/>
      <c r="G3043" s="144" t="s">
        <v>14685</v>
      </c>
      <c r="H3043" s="219"/>
      <c r="I3043" s="217">
        <v>4183832793</v>
      </c>
      <c r="J3043" s="212" t="s">
        <v>70</v>
      </c>
      <c r="K3043" s="217" t="s">
        <v>48</v>
      </c>
      <c r="L3043" s="215" t="str">
        <f>VLOOKUP($K3043,[1]TONG_SL!$A$1:$D$65536,2,0)</f>
        <v>Mọc Nấm Hương 250g</v>
      </c>
      <c r="M3043" s="247"/>
      <c r="N3043" s="215" t="str">
        <f t="shared" si="323"/>
        <v>K-C6</v>
      </c>
      <c r="O3043" s="222"/>
      <c r="P3043" s="222"/>
      <c r="Q3043" s="215" t="str">
        <f>VLOOKUP(K3043,TONG_SL!$A:$D,3,0)</f>
        <v>Túi</v>
      </c>
      <c r="R3043" s="223">
        <v>2</v>
      </c>
      <c r="S3043" s="290"/>
      <c r="T3043" s="290">
        <f>VLOOKUP(VLOOKUP(G3043,Ma_KH!$A:$R,18,0)&amp;K3043,Gia_MB!$A:$F,6,0)</f>
        <v>46000</v>
      </c>
      <c r="U3043" s="291">
        <f t="shared" si="324"/>
        <v>92000</v>
      </c>
      <c r="V3043" s="290"/>
      <c r="W3043" s="292">
        <f t="shared" si="325"/>
        <v>0</v>
      </c>
      <c r="X3043" s="293" t="str">
        <f t="shared" si="326"/>
        <v>8</v>
      </c>
      <c r="Y3043" s="290"/>
      <c r="Z3043" s="291">
        <f t="shared" si="327"/>
        <v>7360</v>
      </c>
      <c r="AA3043" s="294">
        <f>VLOOKUP(G3043,Ma_KH!$A:$R,14,0)</f>
        <v>60</v>
      </c>
    </row>
    <row r="3044" spans="1:27" x14ac:dyDescent="0.25">
      <c r="A3044" s="280">
        <v>46049</v>
      </c>
      <c r="B3044" s="281">
        <v>4183832793</v>
      </c>
      <c r="C3044" s="328" t="s">
        <v>15180</v>
      </c>
      <c r="D3044" s="280">
        <v>46057</v>
      </c>
      <c r="E3044" s="219"/>
      <c r="F3044" s="218"/>
      <c r="G3044" s="144" t="s">
        <v>14685</v>
      </c>
      <c r="H3044" s="219"/>
      <c r="I3044" s="217">
        <v>4183832793</v>
      </c>
      <c r="J3044" s="212" t="s">
        <v>70</v>
      </c>
      <c r="K3044" s="217" t="s">
        <v>30</v>
      </c>
      <c r="L3044" s="215" t="str">
        <f>VLOOKUP($K3044,[1]TONG_SL!$A$1:$D$65536,2,0)</f>
        <v>Gà muối 500g</v>
      </c>
      <c r="M3044" s="247"/>
      <c r="N3044" s="215" t="str">
        <f t="shared" ref="N3044:N3107" si="328">IF($B3044&lt;&gt;"","K-C6","")</f>
        <v>K-C6</v>
      </c>
      <c r="O3044" s="222"/>
      <c r="P3044" s="222"/>
      <c r="Q3044" s="215" t="str">
        <f>VLOOKUP(K3044,TONG_SL!$A:$D,3,0)</f>
        <v>Túi</v>
      </c>
      <c r="R3044" s="223">
        <v>10</v>
      </c>
      <c r="S3044" s="290"/>
      <c r="T3044" s="290">
        <f>VLOOKUP(VLOOKUP(G3044,Ma_KH!$A:$R,18,0)&amp;K3044,Gia_MB!$A:$F,6,0)</f>
        <v>116611</v>
      </c>
      <c r="U3044" s="291">
        <f t="shared" si="324"/>
        <v>1166110</v>
      </c>
      <c r="V3044" s="290"/>
      <c r="W3044" s="292">
        <f t="shared" si="325"/>
        <v>0</v>
      </c>
      <c r="X3044" s="293" t="str">
        <f t="shared" si="326"/>
        <v>8</v>
      </c>
      <c r="Y3044" s="290"/>
      <c r="Z3044" s="291">
        <f t="shared" si="327"/>
        <v>93288.8</v>
      </c>
      <c r="AA3044" s="294">
        <f>VLOOKUP(G3044,Ma_KH!$A:$R,14,0)</f>
        <v>60</v>
      </c>
    </row>
    <row r="3045" spans="1:27" x14ac:dyDescent="0.25">
      <c r="A3045" s="280">
        <v>46049</v>
      </c>
      <c r="B3045" s="281">
        <v>4183832793</v>
      </c>
      <c r="C3045" s="328" t="s">
        <v>15180</v>
      </c>
      <c r="D3045" s="280">
        <v>46057</v>
      </c>
      <c r="E3045" s="219"/>
      <c r="F3045" s="218"/>
      <c r="G3045" s="144" t="s">
        <v>14685</v>
      </c>
      <c r="H3045" s="219"/>
      <c r="I3045" s="217">
        <v>4183832793</v>
      </c>
      <c r="J3045" s="212" t="s">
        <v>70</v>
      </c>
      <c r="K3045" s="217" t="s">
        <v>27</v>
      </c>
      <c r="L3045" s="215" t="str">
        <f>VLOOKUP($K3045,[1]TONG_SL!$A$1:$D$65536,2,0)</f>
        <v>Chân giò heo muối 300g</v>
      </c>
      <c r="M3045" s="247"/>
      <c r="N3045" s="215" t="str">
        <f t="shared" si="328"/>
        <v>K-C6</v>
      </c>
      <c r="O3045" s="222"/>
      <c r="P3045" s="222"/>
      <c r="Q3045" s="215" t="str">
        <f>VLOOKUP(K3045,TONG_SL!$A:$D,3,0)</f>
        <v>Túi</v>
      </c>
      <c r="R3045" s="223">
        <v>4</v>
      </c>
      <c r="S3045" s="290"/>
      <c r="T3045" s="290">
        <f>VLOOKUP(VLOOKUP(G3045,Ma_KH!$A:$R,18,0)&amp;K3045,Gia_MB!$A:$F,6,0)</f>
        <v>73431</v>
      </c>
      <c r="U3045" s="291">
        <f t="shared" si="324"/>
        <v>293724</v>
      </c>
      <c r="V3045" s="290"/>
      <c r="W3045" s="292">
        <f t="shared" si="325"/>
        <v>0</v>
      </c>
      <c r="X3045" s="293" t="str">
        <f t="shared" si="326"/>
        <v>8</v>
      </c>
      <c r="Y3045" s="290"/>
      <c r="Z3045" s="291">
        <f t="shared" si="327"/>
        <v>23497.920000000002</v>
      </c>
      <c r="AA3045" s="294">
        <f>VLOOKUP(G3045,Ma_KH!$A:$R,14,0)</f>
        <v>60</v>
      </c>
    </row>
    <row r="3046" spans="1:27" x14ac:dyDescent="0.25">
      <c r="A3046" s="280">
        <v>46049</v>
      </c>
      <c r="B3046" s="281">
        <v>4183832348</v>
      </c>
      <c r="C3046" s="328" t="s">
        <v>15180</v>
      </c>
      <c r="D3046" s="280">
        <v>46057</v>
      </c>
      <c r="E3046" s="219"/>
      <c r="F3046" s="218"/>
      <c r="G3046" s="144" t="s">
        <v>15861</v>
      </c>
      <c r="H3046" s="219"/>
      <c r="I3046" s="217">
        <v>4183832348</v>
      </c>
      <c r="J3046" s="212" t="s">
        <v>70</v>
      </c>
      <c r="K3046" s="217" t="s">
        <v>48</v>
      </c>
      <c r="L3046" s="215" t="str">
        <f>VLOOKUP($K3046,[1]TONG_SL!$A$1:$D$65536,2,0)</f>
        <v>Mọc Nấm Hương 250g</v>
      </c>
      <c r="M3046" s="247"/>
      <c r="N3046" s="215" t="str">
        <f t="shared" si="328"/>
        <v>K-C6</v>
      </c>
      <c r="O3046" s="222"/>
      <c r="P3046" s="222"/>
      <c r="Q3046" s="215" t="str">
        <f>VLOOKUP(K3046,TONG_SL!$A:$D,3,0)</f>
        <v>Túi</v>
      </c>
      <c r="R3046" s="223">
        <v>2</v>
      </c>
      <c r="S3046" s="290"/>
      <c r="T3046" s="290">
        <f>VLOOKUP(VLOOKUP(G3046,Ma_KH!$A:$R,18,0)&amp;K3046,Gia_MB!$A:$F,6,0)</f>
        <v>46000</v>
      </c>
      <c r="U3046" s="291">
        <f t="shared" si="324"/>
        <v>92000</v>
      </c>
      <c r="V3046" s="290"/>
      <c r="W3046" s="292">
        <f t="shared" si="325"/>
        <v>0</v>
      </c>
      <c r="X3046" s="293" t="str">
        <f t="shared" si="326"/>
        <v>8</v>
      </c>
      <c r="Y3046" s="290"/>
      <c r="Z3046" s="291">
        <f t="shared" si="327"/>
        <v>7360</v>
      </c>
      <c r="AA3046" s="294">
        <f>VLOOKUP(G3046,Ma_KH!$A:$R,14,0)</f>
        <v>60</v>
      </c>
    </row>
    <row r="3047" spans="1:27" x14ac:dyDescent="0.25">
      <c r="A3047" s="280">
        <v>46049</v>
      </c>
      <c r="B3047" s="281">
        <v>4183832348</v>
      </c>
      <c r="C3047" s="328" t="s">
        <v>15180</v>
      </c>
      <c r="D3047" s="280">
        <v>46057</v>
      </c>
      <c r="E3047" s="219"/>
      <c r="F3047" s="218"/>
      <c r="G3047" s="144" t="s">
        <v>15861</v>
      </c>
      <c r="H3047" s="219"/>
      <c r="I3047" s="217">
        <v>4183832348</v>
      </c>
      <c r="J3047" s="212" t="s">
        <v>70</v>
      </c>
      <c r="K3047" s="217" t="s">
        <v>37</v>
      </c>
      <c r="L3047" s="215" t="str">
        <f>VLOOKUP($K3047,[1]TONG_SL!$A$1:$D$65536,2,0)</f>
        <v>Chả cốm 300g</v>
      </c>
      <c r="M3047" s="247"/>
      <c r="N3047" s="215" t="str">
        <f t="shared" si="328"/>
        <v>K-C6</v>
      </c>
      <c r="O3047" s="222"/>
      <c r="P3047" s="222"/>
      <c r="Q3047" s="215" t="str">
        <f>VLOOKUP(K3047,TONG_SL!$A:$D,3,0)</f>
        <v>Túi</v>
      </c>
      <c r="R3047" s="223">
        <v>4</v>
      </c>
      <c r="S3047" s="290"/>
      <c r="T3047" s="290">
        <f>VLOOKUP(VLOOKUP(G3047,Ma_KH!$A:$R,18,0)&amp;K3047,Gia_MB!$A:$F,6,0)</f>
        <v>74250</v>
      </c>
      <c r="U3047" s="291">
        <f t="shared" si="324"/>
        <v>297000</v>
      </c>
      <c r="V3047" s="290"/>
      <c r="W3047" s="292">
        <f t="shared" si="325"/>
        <v>0</v>
      </c>
      <c r="X3047" s="293" t="str">
        <f t="shared" si="326"/>
        <v>8</v>
      </c>
      <c r="Y3047" s="290"/>
      <c r="Z3047" s="291">
        <f t="shared" si="327"/>
        <v>23760</v>
      </c>
      <c r="AA3047" s="294">
        <f>VLOOKUP(G3047,Ma_KH!$A:$R,14,0)</f>
        <v>60</v>
      </c>
    </row>
    <row r="3048" spans="1:27" x14ac:dyDescent="0.25">
      <c r="A3048" s="280">
        <v>46049</v>
      </c>
      <c r="B3048" s="281">
        <v>4183832348</v>
      </c>
      <c r="C3048" s="328" t="s">
        <v>15180</v>
      </c>
      <c r="D3048" s="280">
        <v>46057</v>
      </c>
      <c r="E3048" s="219"/>
      <c r="F3048" s="218"/>
      <c r="G3048" s="144" t="s">
        <v>15861</v>
      </c>
      <c r="H3048" s="219"/>
      <c r="I3048" s="217">
        <v>4183832348</v>
      </c>
      <c r="J3048" s="212" t="s">
        <v>70</v>
      </c>
      <c r="K3048" s="217" t="s">
        <v>27</v>
      </c>
      <c r="L3048" s="215" t="str">
        <f>VLOOKUP($K3048,[1]TONG_SL!$A$1:$D$65536,2,0)</f>
        <v>Chân giò heo muối 300g</v>
      </c>
      <c r="M3048" s="247"/>
      <c r="N3048" s="215" t="str">
        <f t="shared" si="328"/>
        <v>K-C6</v>
      </c>
      <c r="O3048" s="222"/>
      <c r="P3048" s="222"/>
      <c r="Q3048" s="215" t="str">
        <f>VLOOKUP(K3048,TONG_SL!$A:$D,3,0)</f>
        <v>Túi</v>
      </c>
      <c r="R3048" s="223">
        <v>2</v>
      </c>
      <c r="S3048" s="290"/>
      <c r="T3048" s="290">
        <f>VLOOKUP(VLOOKUP(G3048,Ma_KH!$A:$R,18,0)&amp;K3048,Gia_MB!$A:$F,6,0)</f>
        <v>73431</v>
      </c>
      <c r="U3048" s="291">
        <f t="shared" si="324"/>
        <v>146862</v>
      </c>
      <c r="V3048" s="290"/>
      <c r="W3048" s="292">
        <f t="shared" si="325"/>
        <v>0</v>
      </c>
      <c r="X3048" s="293" t="str">
        <f t="shared" si="326"/>
        <v>8</v>
      </c>
      <c r="Y3048" s="290"/>
      <c r="Z3048" s="291">
        <f t="shared" si="327"/>
        <v>11748.960000000001</v>
      </c>
      <c r="AA3048" s="294">
        <f>VLOOKUP(G3048,Ma_KH!$A:$R,14,0)</f>
        <v>60</v>
      </c>
    </row>
    <row r="3049" spans="1:27" x14ac:dyDescent="0.25">
      <c r="A3049" s="280">
        <v>46049</v>
      </c>
      <c r="B3049" s="281">
        <v>4183832348</v>
      </c>
      <c r="C3049" s="328" t="s">
        <v>15180</v>
      </c>
      <c r="D3049" s="280">
        <v>46057</v>
      </c>
      <c r="E3049" s="219"/>
      <c r="F3049" s="218"/>
      <c r="G3049" s="144" t="s">
        <v>15861</v>
      </c>
      <c r="H3049" s="219"/>
      <c r="I3049" s="217">
        <v>4183832348</v>
      </c>
      <c r="J3049" s="212" t="s">
        <v>70</v>
      </c>
      <c r="K3049" s="217" t="s">
        <v>30</v>
      </c>
      <c r="L3049" s="215" t="str">
        <f>VLOOKUP($K3049,[1]TONG_SL!$A$1:$D$65536,2,0)</f>
        <v>Gà muối 500g</v>
      </c>
      <c r="M3049" s="247"/>
      <c r="N3049" s="215" t="str">
        <f t="shared" si="328"/>
        <v>K-C6</v>
      </c>
      <c r="O3049" s="222"/>
      <c r="P3049" s="222"/>
      <c r="Q3049" s="215" t="str">
        <f>VLOOKUP(K3049,TONG_SL!$A:$D,3,0)</f>
        <v>Túi</v>
      </c>
      <c r="R3049" s="223">
        <v>6</v>
      </c>
      <c r="S3049" s="290"/>
      <c r="T3049" s="290">
        <f>VLOOKUP(VLOOKUP(G3049,Ma_KH!$A:$R,18,0)&amp;K3049,Gia_MB!$A:$F,6,0)</f>
        <v>116611</v>
      </c>
      <c r="U3049" s="291">
        <f t="shared" si="324"/>
        <v>699666</v>
      </c>
      <c r="V3049" s="290"/>
      <c r="W3049" s="292">
        <f t="shared" si="325"/>
        <v>0</v>
      </c>
      <c r="X3049" s="293" t="str">
        <f t="shared" si="326"/>
        <v>8</v>
      </c>
      <c r="Y3049" s="290"/>
      <c r="Z3049" s="291">
        <f t="shared" si="327"/>
        <v>55973.279999999999</v>
      </c>
      <c r="AA3049" s="294">
        <f>VLOOKUP(G3049,Ma_KH!$A:$R,14,0)</f>
        <v>60</v>
      </c>
    </row>
    <row r="3050" spans="1:27" x14ac:dyDescent="0.25">
      <c r="A3050" s="280">
        <v>46049</v>
      </c>
      <c r="B3050" s="281">
        <v>4183832375</v>
      </c>
      <c r="C3050" s="328" t="s">
        <v>15180</v>
      </c>
      <c r="D3050" s="280">
        <v>46057</v>
      </c>
      <c r="E3050" s="219"/>
      <c r="F3050" s="218"/>
      <c r="G3050" s="144" t="s">
        <v>15862</v>
      </c>
      <c r="H3050" s="219"/>
      <c r="I3050" s="217">
        <v>4183832375</v>
      </c>
      <c r="J3050" s="212" t="s">
        <v>70</v>
      </c>
      <c r="K3050" s="217" t="s">
        <v>15534</v>
      </c>
      <c r="L3050" s="215" t="str">
        <f>VLOOKUP($K3050,[1]TONG_SL!$A$1:$D$65536,2,0)</f>
        <v>Chả nướng 300g</v>
      </c>
      <c r="M3050" s="247"/>
      <c r="N3050" s="215" t="str">
        <f t="shared" si="328"/>
        <v>K-C6</v>
      </c>
      <c r="O3050" s="222"/>
      <c r="P3050" s="222"/>
      <c r="Q3050" s="215" t="str">
        <f>VLOOKUP(K3050,TONG_SL!$A:$D,3,0)</f>
        <v>Túi</v>
      </c>
      <c r="R3050" s="223">
        <v>2</v>
      </c>
      <c r="S3050" s="290"/>
      <c r="T3050" s="290">
        <f>VLOOKUP(VLOOKUP(G3050,Ma_KH!$A:$R,18,0)&amp;K3050,Gia_MB!$A:$F,6,0)</f>
        <v>70950</v>
      </c>
      <c r="U3050" s="291">
        <f t="shared" si="324"/>
        <v>141900</v>
      </c>
      <c r="V3050" s="290"/>
      <c r="W3050" s="292">
        <f t="shared" si="325"/>
        <v>0</v>
      </c>
      <c r="X3050" s="293" t="str">
        <f t="shared" si="326"/>
        <v>8</v>
      </c>
      <c r="Y3050" s="290"/>
      <c r="Z3050" s="291">
        <f t="shared" si="327"/>
        <v>11352</v>
      </c>
      <c r="AA3050" s="294">
        <f>VLOOKUP(G3050,Ma_KH!$A:$R,14,0)</f>
        <v>60</v>
      </c>
    </row>
    <row r="3051" spans="1:27" x14ac:dyDescent="0.25">
      <c r="A3051" s="280">
        <v>46049</v>
      </c>
      <c r="B3051" s="281">
        <v>4183832375</v>
      </c>
      <c r="C3051" s="328" t="s">
        <v>15180</v>
      </c>
      <c r="D3051" s="280">
        <v>46057</v>
      </c>
      <c r="E3051" s="219"/>
      <c r="F3051" s="218"/>
      <c r="G3051" s="144" t="s">
        <v>15862</v>
      </c>
      <c r="H3051" s="219"/>
      <c r="I3051" s="217">
        <v>4183832375</v>
      </c>
      <c r="J3051" s="212" t="s">
        <v>70</v>
      </c>
      <c r="K3051" s="217" t="s">
        <v>27</v>
      </c>
      <c r="L3051" s="215" t="str">
        <f>VLOOKUP($K3051,[1]TONG_SL!$A$1:$D$65536,2,0)</f>
        <v>Chân giò heo muối 300g</v>
      </c>
      <c r="M3051" s="247"/>
      <c r="N3051" s="215" t="str">
        <f t="shared" si="328"/>
        <v>K-C6</v>
      </c>
      <c r="O3051" s="222"/>
      <c r="P3051" s="222"/>
      <c r="Q3051" s="215" t="str">
        <f>VLOOKUP(K3051,TONG_SL!$A:$D,3,0)</f>
        <v>Túi</v>
      </c>
      <c r="R3051" s="223">
        <v>6</v>
      </c>
      <c r="S3051" s="290"/>
      <c r="T3051" s="290">
        <f>VLOOKUP(VLOOKUP(G3051,Ma_KH!$A:$R,18,0)&amp;K3051,Gia_MB!$A:$F,6,0)</f>
        <v>73431</v>
      </c>
      <c r="U3051" s="291">
        <f t="shared" si="324"/>
        <v>440586</v>
      </c>
      <c r="V3051" s="290"/>
      <c r="W3051" s="292">
        <f t="shared" si="325"/>
        <v>0</v>
      </c>
      <c r="X3051" s="293" t="str">
        <f t="shared" si="326"/>
        <v>8</v>
      </c>
      <c r="Y3051" s="290"/>
      <c r="Z3051" s="291">
        <f t="shared" si="327"/>
        <v>35246.879999999997</v>
      </c>
      <c r="AA3051" s="294">
        <f>VLOOKUP(G3051,Ma_KH!$A:$R,14,0)</f>
        <v>60</v>
      </c>
    </row>
    <row r="3052" spans="1:27" x14ac:dyDescent="0.25">
      <c r="A3052" s="280">
        <v>46049</v>
      </c>
      <c r="B3052" s="281">
        <v>4183832375</v>
      </c>
      <c r="C3052" s="328" t="s">
        <v>15180</v>
      </c>
      <c r="D3052" s="280">
        <v>46057</v>
      </c>
      <c r="E3052" s="219"/>
      <c r="F3052" s="218"/>
      <c r="G3052" s="144" t="s">
        <v>15862</v>
      </c>
      <c r="H3052" s="219"/>
      <c r="I3052" s="217">
        <v>4183832375</v>
      </c>
      <c r="J3052" s="212" t="s">
        <v>70</v>
      </c>
      <c r="K3052" s="217" t="s">
        <v>30</v>
      </c>
      <c r="L3052" s="215" t="str">
        <f>VLOOKUP($K3052,[1]TONG_SL!$A$1:$D$65536,2,0)</f>
        <v>Gà muối 500g</v>
      </c>
      <c r="M3052" s="247"/>
      <c r="N3052" s="215" t="str">
        <f t="shared" si="328"/>
        <v>K-C6</v>
      </c>
      <c r="O3052" s="222"/>
      <c r="P3052" s="222"/>
      <c r="Q3052" s="215" t="str">
        <f>VLOOKUP(K3052,TONG_SL!$A:$D,3,0)</f>
        <v>Túi</v>
      </c>
      <c r="R3052" s="223">
        <v>10</v>
      </c>
      <c r="S3052" s="290"/>
      <c r="T3052" s="290">
        <f>VLOOKUP(VLOOKUP(G3052,Ma_KH!$A:$R,18,0)&amp;K3052,Gia_MB!$A:$F,6,0)</f>
        <v>116611</v>
      </c>
      <c r="U3052" s="291">
        <f t="shared" si="324"/>
        <v>1166110</v>
      </c>
      <c r="V3052" s="290"/>
      <c r="W3052" s="292">
        <f t="shared" si="325"/>
        <v>0</v>
      </c>
      <c r="X3052" s="293" t="str">
        <f t="shared" si="326"/>
        <v>8</v>
      </c>
      <c r="Y3052" s="290"/>
      <c r="Z3052" s="291">
        <f t="shared" si="327"/>
        <v>93288.8</v>
      </c>
      <c r="AA3052" s="294">
        <f>VLOOKUP(G3052,Ma_KH!$A:$R,14,0)</f>
        <v>60</v>
      </c>
    </row>
    <row r="3053" spans="1:27" x14ac:dyDescent="0.25">
      <c r="A3053" s="280">
        <v>46049</v>
      </c>
      <c r="B3053" s="281">
        <v>4183833226</v>
      </c>
      <c r="C3053" s="328" t="s">
        <v>15180</v>
      </c>
      <c r="D3053" s="280">
        <v>46057</v>
      </c>
      <c r="E3053" s="219"/>
      <c r="F3053" s="218"/>
      <c r="G3053" s="144" t="s">
        <v>14682</v>
      </c>
      <c r="H3053" s="219"/>
      <c r="I3053" s="217">
        <v>4183833226</v>
      </c>
      <c r="J3053" s="212" t="s">
        <v>70</v>
      </c>
      <c r="K3053" s="217" t="s">
        <v>37</v>
      </c>
      <c r="L3053" s="215" t="str">
        <f>VLOOKUP($K3053,[1]TONG_SL!$A$1:$D$65536,2,0)</f>
        <v>Chả cốm 300g</v>
      </c>
      <c r="M3053" s="247"/>
      <c r="N3053" s="215" t="str">
        <f t="shared" si="328"/>
        <v>K-C6</v>
      </c>
      <c r="O3053" s="222"/>
      <c r="P3053" s="222"/>
      <c r="Q3053" s="215" t="str">
        <f>VLOOKUP(K3053,TONG_SL!$A:$D,3,0)</f>
        <v>Túi</v>
      </c>
      <c r="R3053" s="223">
        <v>3</v>
      </c>
      <c r="S3053" s="290"/>
      <c r="T3053" s="290">
        <f>VLOOKUP(VLOOKUP(G3053,Ma_KH!$A:$R,18,0)&amp;K3053,Gia_MB!$A:$F,6,0)</f>
        <v>74250</v>
      </c>
      <c r="U3053" s="291">
        <f t="shared" si="324"/>
        <v>222750</v>
      </c>
      <c r="V3053" s="290"/>
      <c r="W3053" s="292">
        <f t="shared" si="325"/>
        <v>0</v>
      </c>
      <c r="X3053" s="293" t="str">
        <f t="shared" si="326"/>
        <v>8</v>
      </c>
      <c r="Y3053" s="290"/>
      <c r="Z3053" s="291">
        <f t="shared" si="327"/>
        <v>17820</v>
      </c>
      <c r="AA3053" s="294">
        <f>VLOOKUP(G3053,Ma_KH!$A:$R,14,0)</f>
        <v>60</v>
      </c>
    </row>
    <row r="3054" spans="1:27" x14ac:dyDescent="0.25">
      <c r="A3054" s="280">
        <v>46049</v>
      </c>
      <c r="B3054" s="281">
        <v>4183833226</v>
      </c>
      <c r="C3054" s="328" t="s">
        <v>15180</v>
      </c>
      <c r="D3054" s="280">
        <v>46057</v>
      </c>
      <c r="E3054" s="219"/>
      <c r="F3054" s="218"/>
      <c r="G3054" s="144" t="s">
        <v>14682</v>
      </c>
      <c r="H3054" s="219"/>
      <c r="I3054" s="217">
        <v>4183833226</v>
      </c>
      <c r="J3054" s="212" t="s">
        <v>70</v>
      </c>
      <c r="K3054" s="217" t="s">
        <v>30</v>
      </c>
      <c r="L3054" s="215" t="str">
        <f>VLOOKUP($K3054,[1]TONG_SL!$A$1:$D$65536,2,0)</f>
        <v>Gà muối 500g</v>
      </c>
      <c r="M3054" s="247"/>
      <c r="N3054" s="215" t="str">
        <f t="shared" si="328"/>
        <v>K-C6</v>
      </c>
      <c r="O3054" s="222"/>
      <c r="P3054" s="222"/>
      <c r="Q3054" s="215" t="str">
        <f>VLOOKUP(K3054,TONG_SL!$A:$D,3,0)</f>
        <v>Túi</v>
      </c>
      <c r="R3054" s="223">
        <v>5</v>
      </c>
      <c r="S3054" s="290"/>
      <c r="T3054" s="290">
        <f>VLOOKUP(VLOOKUP(G3054,Ma_KH!$A:$R,18,0)&amp;K3054,Gia_MB!$A:$F,6,0)</f>
        <v>116611</v>
      </c>
      <c r="U3054" s="291">
        <f t="shared" si="324"/>
        <v>583055</v>
      </c>
      <c r="V3054" s="290"/>
      <c r="W3054" s="292">
        <f t="shared" si="325"/>
        <v>0</v>
      </c>
      <c r="X3054" s="293" t="str">
        <f t="shared" si="326"/>
        <v>8</v>
      </c>
      <c r="Y3054" s="290"/>
      <c r="Z3054" s="291">
        <f t="shared" si="327"/>
        <v>46644.4</v>
      </c>
      <c r="AA3054" s="294">
        <f>VLOOKUP(G3054,Ma_KH!$A:$R,14,0)</f>
        <v>60</v>
      </c>
    </row>
    <row r="3055" spans="1:27" x14ac:dyDescent="0.25">
      <c r="A3055" s="280">
        <v>46049</v>
      </c>
      <c r="B3055" s="281">
        <v>4183832755</v>
      </c>
      <c r="C3055" s="328" t="s">
        <v>15180</v>
      </c>
      <c r="D3055" s="280">
        <v>46057</v>
      </c>
      <c r="E3055" s="219"/>
      <c r="F3055" s="218"/>
      <c r="G3055" s="144" t="s">
        <v>14678</v>
      </c>
      <c r="H3055" s="219"/>
      <c r="I3055" s="217">
        <v>4183832755</v>
      </c>
      <c r="J3055" s="212" t="s">
        <v>70</v>
      </c>
      <c r="K3055" s="217" t="s">
        <v>37</v>
      </c>
      <c r="L3055" s="215" t="str">
        <f>VLOOKUP($K3055,[1]TONG_SL!$A$1:$D$65536,2,0)</f>
        <v>Chả cốm 300g</v>
      </c>
      <c r="M3055" s="247"/>
      <c r="N3055" s="215" t="str">
        <f t="shared" si="328"/>
        <v>K-C6</v>
      </c>
      <c r="O3055" s="222"/>
      <c r="P3055" s="222"/>
      <c r="Q3055" s="215" t="str">
        <f>VLOOKUP(K3055,TONG_SL!$A:$D,3,0)</f>
        <v>Túi</v>
      </c>
      <c r="R3055" s="223">
        <v>2</v>
      </c>
      <c r="S3055" s="290"/>
      <c r="T3055" s="290">
        <f>VLOOKUP(VLOOKUP(G3055,Ma_KH!$A:$R,18,0)&amp;K3055,Gia_MB!$A:$F,6,0)</f>
        <v>74250</v>
      </c>
      <c r="U3055" s="291">
        <f t="shared" si="324"/>
        <v>148500</v>
      </c>
      <c r="V3055" s="290"/>
      <c r="W3055" s="292">
        <f t="shared" si="325"/>
        <v>0</v>
      </c>
      <c r="X3055" s="293" t="str">
        <f t="shared" si="326"/>
        <v>8</v>
      </c>
      <c r="Y3055" s="290"/>
      <c r="Z3055" s="291">
        <f t="shared" si="327"/>
        <v>11880</v>
      </c>
      <c r="AA3055" s="294">
        <f>VLOOKUP(G3055,Ma_KH!$A:$R,14,0)</f>
        <v>60</v>
      </c>
    </row>
    <row r="3056" spans="1:27" x14ac:dyDescent="0.25">
      <c r="A3056" s="280">
        <v>46049</v>
      </c>
      <c r="B3056" s="281">
        <v>4183832755</v>
      </c>
      <c r="C3056" s="328" t="s">
        <v>15180</v>
      </c>
      <c r="D3056" s="280">
        <v>46057</v>
      </c>
      <c r="E3056" s="219"/>
      <c r="F3056" s="218"/>
      <c r="G3056" s="144" t="s">
        <v>14678</v>
      </c>
      <c r="H3056" s="219"/>
      <c r="I3056" s="217">
        <v>4183832755</v>
      </c>
      <c r="J3056" s="212" t="s">
        <v>70</v>
      </c>
      <c r="K3056" s="217" t="s">
        <v>48</v>
      </c>
      <c r="L3056" s="215" t="str">
        <f>VLOOKUP($K3056,[1]TONG_SL!$A$1:$D$65536,2,0)</f>
        <v>Mọc Nấm Hương 250g</v>
      </c>
      <c r="M3056" s="247"/>
      <c r="N3056" s="215" t="str">
        <f t="shared" si="328"/>
        <v>K-C6</v>
      </c>
      <c r="O3056" s="222"/>
      <c r="P3056" s="222"/>
      <c r="Q3056" s="215" t="str">
        <f>VLOOKUP(K3056,TONG_SL!$A:$D,3,0)</f>
        <v>Túi</v>
      </c>
      <c r="R3056" s="223">
        <v>2</v>
      </c>
      <c r="S3056" s="290"/>
      <c r="T3056" s="290">
        <f>VLOOKUP(VLOOKUP(G3056,Ma_KH!$A:$R,18,0)&amp;K3056,Gia_MB!$A:$F,6,0)</f>
        <v>46000</v>
      </c>
      <c r="U3056" s="291">
        <f t="shared" si="324"/>
        <v>92000</v>
      </c>
      <c r="V3056" s="290"/>
      <c r="W3056" s="292">
        <f t="shared" si="325"/>
        <v>0</v>
      </c>
      <c r="X3056" s="293" t="str">
        <f t="shared" si="326"/>
        <v>8</v>
      </c>
      <c r="Y3056" s="290"/>
      <c r="Z3056" s="291">
        <f t="shared" si="327"/>
        <v>7360</v>
      </c>
      <c r="AA3056" s="294">
        <f>VLOOKUP(G3056,Ma_KH!$A:$R,14,0)</f>
        <v>60</v>
      </c>
    </row>
    <row r="3057" spans="1:27" x14ac:dyDescent="0.25">
      <c r="A3057" s="280">
        <v>46049</v>
      </c>
      <c r="B3057" s="281">
        <v>4183832755</v>
      </c>
      <c r="C3057" s="328" t="s">
        <v>15180</v>
      </c>
      <c r="D3057" s="280">
        <v>46057</v>
      </c>
      <c r="E3057" s="219"/>
      <c r="F3057" s="218"/>
      <c r="G3057" s="144" t="s">
        <v>14678</v>
      </c>
      <c r="H3057" s="219"/>
      <c r="I3057" s="217">
        <v>4183832755</v>
      </c>
      <c r="J3057" s="212" t="s">
        <v>70</v>
      </c>
      <c r="K3057" s="217" t="s">
        <v>30</v>
      </c>
      <c r="L3057" s="215" t="str">
        <f>VLOOKUP($K3057,[1]TONG_SL!$A$1:$D$65536,2,0)</f>
        <v>Gà muối 500g</v>
      </c>
      <c r="M3057" s="247"/>
      <c r="N3057" s="215" t="str">
        <f t="shared" si="328"/>
        <v>K-C6</v>
      </c>
      <c r="O3057" s="222"/>
      <c r="P3057" s="222"/>
      <c r="Q3057" s="215" t="str">
        <f>VLOOKUP(K3057,TONG_SL!$A:$D,3,0)</f>
        <v>Túi</v>
      </c>
      <c r="R3057" s="223">
        <v>6</v>
      </c>
      <c r="S3057" s="290"/>
      <c r="T3057" s="290">
        <f>VLOOKUP(VLOOKUP(G3057,Ma_KH!$A:$R,18,0)&amp;K3057,Gia_MB!$A:$F,6,0)</f>
        <v>116611</v>
      </c>
      <c r="U3057" s="291">
        <f t="shared" si="324"/>
        <v>699666</v>
      </c>
      <c r="V3057" s="290"/>
      <c r="W3057" s="292">
        <f t="shared" si="325"/>
        <v>0</v>
      </c>
      <c r="X3057" s="293" t="str">
        <f t="shared" si="326"/>
        <v>8</v>
      </c>
      <c r="Y3057" s="290"/>
      <c r="Z3057" s="291">
        <f t="shared" si="327"/>
        <v>55973.279999999999</v>
      </c>
      <c r="AA3057" s="294">
        <f>VLOOKUP(G3057,Ma_KH!$A:$R,14,0)</f>
        <v>60</v>
      </c>
    </row>
    <row r="3058" spans="1:27" x14ac:dyDescent="0.25">
      <c r="A3058" s="280">
        <v>46049</v>
      </c>
      <c r="B3058" s="281">
        <v>4183833229</v>
      </c>
      <c r="C3058" s="328" t="s">
        <v>15180</v>
      </c>
      <c r="D3058" s="280">
        <v>46057</v>
      </c>
      <c r="E3058" s="219"/>
      <c r="F3058" s="218"/>
      <c r="G3058" s="144" t="s">
        <v>14687</v>
      </c>
      <c r="H3058" s="219"/>
      <c r="I3058" s="217">
        <v>4183833229</v>
      </c>
      <c r="J3058" s="212" t="s">
        <v>70</v>
      </c>
      <c r="K3058" s="217" t="s">
        <v>37</v>
      </c>
      <c r="L3058" s="215" t="str">
        <f>VLOOKUP($K3058,[1]TONG_SL!$A$1:$D$65536,2,0)</f>
        <v>Chả cốm 300g</v>
      </c>
      <c r="M3058" s="247"/>
      <c r="N3058" s="215" t="str">
        <f t="shared" si="328"/>
        <v>K-C6</v>
      </c>
      <c r="O3058" s="222"/>
      <c r="P3058" s="222"/>
      <c r="Q3058" s="215" t="str">
        <f>VLOOKUP(K3058,TONG_SL!$A:$D,3,0)</f>
        <v>Túi</v>
      </c>
      <c r="R3058" s="223">
        <v>3</v>
      </c>
      <c r="S3058" s="290"/>
      <c r="T3058" s="290">
        <f>VLOOKUP(VLOOKUP(G3058,Ma_KH!$A:$R,18,0)&amp;K3058,Gia_MB!$A:$F,6,0)</f>
        <v>74250</v>
      </c>
      <c r="U3058" s="291">
        <f t="shared" si="324"/>
        <v>222750</v>
      </c>
      <c r="V3058" s="290"/>
      <c r="W3058" s="292">
        <f t="shared" si="325"/>
        <v>0</v>
      </c>
      <c r="X3058" s="293" t="str">
        <f t="shared" si="326"/>
        <v>8</v>
      </c>
      <c r="Y3058" s="290"/>
      <c r="Z3058" s="291">
        <f t="shared" si="327"/>
        <v>17820</v>
      </c>
      <c r="AA3058" s="294">
        <f>VLOOKUP(G3058,Ma_KH!$A:$R,14,0)</f>
        <v>60</v>
      </c>
    </row>
    <row r="3059" spans="1:27" x14ac:dyDescent="0.25">
      <c r="A3059" s="280">
        <v>46049</v>
      </c>
      <c r="B3059" s="281">
        <v>4183833229</v>
      </c>
      <c r="C3059" s="328" t="s">
        <v>15180</v>
      </c>
      <c r="D3059" s="280">
        <v>46057</v>
      </c>
      <c r="E3059" s="219"/>
      <c r="F3059" s="218"/>
      <c r="G3059" s="144" t="s">
        <v>14687</v>
      </c>
      <c r="H3059" s="219"/>
      <c r="I3059" s="217">
        <v>4183833229</v>
      </c>
      <c r="J3059" s="212" t="s">
        <v>70</v>
      </c>
      <c r="K3059" s="217" t="s">
        <v>48</v>
      </c>
      <c r="L3059" s="215" t="str">
        <f>VLOOKUP($K3059,[1]TONG_SL!$A$1:$D$65536,2,0)</f>
        <v>Mọc Nấm Hương 250g</v>
      </c>
      <c r="M3059" s="247"/>
      <c r="N3059" s="215" t="str">
        <f t="shared" si="328"/>
        <v>K-C6</v>
      </c>
      <c r="O3059" s="222"/>
      <c r="P3059" s="222"/>
      <c r="Q3059" s="215" t="str">
        <f>VLOOKUP(K3059,TONG_SL!$A:$D,3,0)</f>
        <v>Túi</v>
      </c>
      <c r="R3059" s="223">
        <v>5</v>
      </c>
      <c r="S3059" s="290"/>
      <c r="T3059" s="290">
        <f>VLOOKUP(VLOOKUP(G3059,Ma_KH!$A:$R,18,0)&amp;K3059,Gia_MB!$A:$F,6,0)</f>
        <v>46000</v>
      </c>
      <c r="U3059" s="291">
        <f t="shared" si="324"/>
        <v>230000</v>
      </c>
      <c r="V3059" s="290"/>
      <c r="W3059" s="292">
        <f t="shared" si="325"/>
        <v>0</v>
      </c>
      <c r="X3059" s="293" t="str">
        <f t="shared" si="326"/>
        <v>8</v>
      </c>
      <c r="Y3059" s="290"/>
      <c r="Z3059" s="291">
        <f t="shared" si="327"/>
        <v>18400</v>
      </c>
      <c r="AA3059" s="294">
        <f>VLOOKUP(G3059,Ma_KH!$A:$R,14,0)</f>
        <v>60</v>
      </c>
    </row>
    <row r="3060" spans="1:27" x14ac:dyDescent="0.25">
      <c r="A3060" s="280">
        <v>46049</v>
      </c>
      <c r="B3060" s="278">
        <v>4184276100</v>
      </c>
      <c r="C3060" s="328" t="s">
        <v>15180</v>
      </c>
      <c r="D3060" s="280">
        <v>46057</v>
      </c>
      <c r="E3060" s="213"/>
      <c r="F3060" s="214"/>
      <c r="G3060" s="255" t="s">
        <v>14617</v>
      </c>
      <c r="H3060" s="213"/>
      <c r="I3060" s="212">
        <v>4184276100</v>
      </c>
      <c r="J3060" s="212" t="s">
        <v>70</v>
      </c>
      <c r="K3060" s="217" t="s">
        <v>30</v>
      </c>
      <c r="L3060" s="215" t="str">
        <f>VLOOKUP($K3060,[1]TONG_SL!$A$1:$D$65536,2,0)</f>
        <v>Gà muối 500g</v>
      </c>
      <c r="M3060" s="247"/>
      <c r="N3060" s="215" t="str">
        <f t="shared" si="328"/>
        <v>K-C6</v>
      </c>
      <c r="O3060" s="222"/>
      <c r="P3060" s="222"/>
      <c r="Q3060" s="215" t="str">
        <f>VLOOKUP(K3060,TONG_SL!$A:$D,3,0)</f>
        <v>Túi</v>
      </c>
      <c r="R3060" s="224">
        <v>5</v>
      </c>
      <c r="S3060" s="290"/>
      <c r="T3060" s="290">
        <f>VLOOKUP(VLOOKUP(G3060,Ma_KH!$A:$R,18,0)&amp;K3060,Gia_MB!$A:$F,6,0)</f>
        <v>116611</v>
      </c>
      <c r="U3060" s="291">
        <f t="shared" si="324"/>
        <v>583055</v>
      </c>
      <c r="V3060" s="290"/>
      <c r="W3060" s="292">
        <f t="shared" si="325"/>
        <v>0</v>
      </c>
      <c r="X3060" s="293" t="str">
        <f t="shared" si="326"/>
        <v>8</v>
      </c>
      <c r="Y3060" s="290"/>
      <c r="Z3060" s="291">
        <f t="shared" si="327"/>
        <v>46644.4</v>
      </c>
      <c r="AA3060" s="294">
        <f>VLOOKUP(G3060,Ma_KH!$A:$R,14,0)</f>
        <v>60</v>
      </c>
    </row>
    <row r="3061" spans="1:27" x14ac:dyDescent="0.25">
      <c r="A3061" s="280">
        <v>46049</v>
      </c>
      <c r="B3061" s="278">
        <v>4184276100</v>
      </c>
      <c r="C3061" s="328" t="s">
        <v>15180</v>
      </c>
      <c r="D3061" s="280">
        <v>46057</v>
      </c>
      <c r="E3061" s="213"/>
      <c r="F3061" s="214"/>
      <c r="G3061" s="255" t="s">
        <v>14617</v>
      </c>
      <c r="H3061" s="213"/>
      <c r="I3061" s="212">
        <v>4184276100</v>
      </c>
      <c r="J3061" s="212" t="s">
        <v>70</v>
      </c>
      <c r="K3061" s="217" t="s">
        <v>27</v>
      </c>
      <c r="L3061" s="215" t="str">
        <f>VLOOKUP($K3061,[1]TONG_SL!$A$1:$D$65536,2,0)</f>
        <v>Chân giò heo muối 300g</v>
      </c>
      <c r="M3061" s="247"/>
      <c r="N3061" s="215" t="str">
        <f t="shared" si="328"/>
        <v>K-C6</v>
      </c>
      <c r="O3061" s="222"/>
      <c r="P3061" s="222"/>
      <c r="Q3061" s="215" t="str">
        <f>VLOOKUP(K3061,TONG_SL!$A:$D,3,0)</f>
        <v>Túi</v>
      </c>
      <c r="R3061" s="224">
        <v>10</v>
      </c>
      <c r="S3061" s="290"/>
      <c r="T3061" s="290">
        <f>VLOOKUP(VLOOKUP(G3061,Ma_KH!$A:$R,18,0)&amp;K3061,Gia_MB!$A:$F,6,0)</f>
        <v>73431</v>
      </c>
      <c r="U3061" s="291">
        <f t="shared" si="324"/>
        <v>734310</v>
      </c>
      <c r="V3061" s="290"/>
      <c r="W3061" s="292">
        <f t="shared" si="325"/>
        <v>0</v>
      </c>
      <c r="X3061" s="293" t="str">
        <f t="shared" si="326"/>
        <v>8</v>
      </c>
      <c r="Y3061" s="290"/>
      <c r="Z3061" s="291">
        <f t="shared" si="327"/>
        <v>58744.800000000003</v>
      </c>
      <c r="AA3061" s="294">
        <f>VLOOKUP(G3061,Ma_KH!$A:$R,14,0)</f>
        <v>60</v>
      </c>
    </row>
    <row r="3062" spans="1:27" x14ac:dyDescent="0.25">
      <c r="A3062" s="280">
        <v>46049</v>
      </c>
      <c r="B3062" s="278">
        <v>4183832232</v>
      </c>
      <c r="C3062" s="328" t="s">
        <v>15180</v>
      </c>
      <c r="D3062" s="280">
        <v>46057</v>
      </c>
      <c r="E3062" s="213"/>
      <c r="F3062" s="214"/>
      <c r="G3062" s="255" t="s">
        <v>13814</v>
      </c>
      <c r="H3062" s="213"/>
      <c r="I3062" s="212">
        <v>4183832232</v>
      </c>
      <c r="J3062" s="212" t="s">
        <v>70</v>
      </c>
      <c r="K3062" s="212" t="s">
        <v>37</v>
      </c>
      <c r="L3062" s="215" t="str">
        <f>VLOOKUP($K3062,[1]TONG_SL!$A$1:$D$65536,2,0)</f>
        <v>Chả cốm 300g</v>
      </c>
      <c r="M3062" s="247"/>
      <c r="N3062" s="215" t="str">
        <f t="shared" si="328"/>
        <v>K-C6</v>
      </c>
      <c r="O3062" s="222"/>
      <c r="P3062" s="222"/>
      <c r="Q3062" s="215" t="str">
        <f>VLOOKUP(K3062,TONG_SL!$A:$D,3,0)</f>
        <v>Túi</v>
      </c>
      <c r="R3062" s="224">
        <v>2</v>
      </c>
      <c r="S3062" s="290"/>
      <c r="T3062" s="290">
        <f>VLOOKUP(VLOOKUP(G3062,Ma_KH!$A:$R,18,0)&amp;K3062,Gia_MB!$A:$F,6,0)</f>
        <v>74250</v>
      </c>
      <c r="U3062" s="291">
        <f t="shared" si="324"/>
        <v>148500</v>
      </c>
      <c r="V3062" s="290"/>
      <c r="W3062" s="292">
        <f t="shared" si="325"/>
        <v>0</v>
      </c>
      <c r="X3062" s="293" t="str">
        <f t="shared" si="326"/>
        <v>8</v>
      </c>
      <c r="Y3062" s="290"/>
      <c r="Z3062" s="291">
        <f t="shared" si="327"/>
        <v>11880</v>
      </c>
      <c r="AA3062" s="294">
        <f>VLOOKUP(G3062,Ma_KH!$A:$R,14,0)</f>
        <v>60</v>
      </c>
    </row>
    <row r="3063" spans="1:27" x14ac:dyDescent="0.25">
      <c r="A3063" s="280">
        <v>46049</v>
      </c>
      <c r="B3063" s="278">
        <v>4183832232</v>
      </c>
      <c r="C3063" s="328" t="s">
        <v>15180</v>
      </c>
      <c r="D3063" s="280">
        <v>46057</v>
      </c>
      <c r="E3063" s="213"/>
      <c r="F3063" s="214"/>
      <c r="G3063" s="255" t="s">
        <v>13814</v>
      </c>
      <c r="H3063" s="213"/>
      <c r="I3063" s="212">
        <v>4183832232</v>
      </c>
      <c r="J3063" s="212" t="s">
        <v>70</v>
      </c>
      <c r="K3063" s="212" t="s">
        <v>48</v>
      </c>
      <c r="L3063" s="215" t="str">
        <f>VLOOKUP($K3063,[1]TONG_SL!$A$1:$D$65536,2,0)</f>
        <v>Mọc Nấm Hương 250g</v>
      </c>
      <c r="M3063" s="247"/>
      <c r="N3063" s="215" t="str">
        <f t="shared" si="328"/>
        <v>K-C6</v>
      </c>
      <c r="O3063" s="222"/>
      <c r="P3063" s="222"/>
      <c r="Q3063" s="215" t="str">
        <f>VLOOKUP(K3063,TONG_SL!$A:$D,3,0)</f>
        <v>Túi</v>
      </c>
      <c r="R3063" s="224">
        <v>3</v>
      </c>
      <c r="S3063" s="290"/>
      <c r="T3063" s="290">
        <f>VLOOKUP(VLOOKUP(G3063,Ma_KH!$A:$R,18,0)&amp;K3063,Gia_MB!$A:$F,6,0)</f>
        <v>46000</v>
      </c>
      <c r="U3063" s="291">
        <f t="shared" si="324"/>
        <v>138000</v>
      </c>
      <c r="V3063" s="290"/>
      <c r="W3063" s="292">
        <f t="shared" si="325"/>
        <v>0</v>
      </c>
      <c r="X3063" s="293" t="str">
        <f t="shared" si="326"/>
        <v>8</v>
      </c>
      <c r="Y3063" s="290"/>
      <c r="Z3063" s="291">
        <f t="shared" si="327"/>
        <v>11040</v>
      </c>
      <c r="AA3063" s="294">
        <f>VLOOKUP(G3063,Ma_KH!$A:$R,14,0)</f>
        <v>60</v>
      </c>
    </row>
    <row r="3064" spans="1:27" x14ac:dyDescent="0.25">
      <c r="A3064" s="280">
        <v>46049</v>
      </c>
      <c r="B3064" s="278">
        <v>4183832232</v>
      </c>
      <c r="C3064" s="328" t="s">
        <v>15180</v>
      </c>
      <c r="D3064" s="280">
        <v>46057</v>
      </c>
      <c r="E3064" s="213"/>
      <c r="F3064" s="214"/>
      <c r="G3064" s="255" t="s">
        <v>13814</v>
      </c>
      <c r="H3064" s="213"/>
      <c r="I3064" s="212">
        <v>4183832232</v>
      </c>
      <c r="J3064" s="212" t="s">
        <v>70</v>
      </c>
      <c r="K3064" s="212" t="s">
        <v>27</v>
      </c>
      <c r="L3064" s="215" t="str">
        <f>VLOOKUP($K3064,[1]TONG_SL!$A$1:$D$65536,2,0)</f>
        <v>Chân giò heo muối 300g</v>
      </c>
      <c r="M3064" s="247"/>
      <c r="N3064" s="215" t="str">
        <f t="shared" si="328"/>
        <v>K-C6</v>
      </c>
      <c r="O3064" s="222"/>
      <c r="P3064" s="222"/>
      <c r="Q3064" s="215" t="str">
        <f>VLOOKUP(K3064,TONG_SL!$A:$D,3,0)</f>
        <v>Túi</v>
      </c>
      <c r="R3064" s="224">
        <v>2</v>
      </c>
      <c r="S3064" s="290"/>
      <c r="T3064" s="290">
        <f>VLOOKUP(VLOOKUP(G3064,Ma_KH!$A:$R,18,0)&amp;K3064,Gia_MB!$A:$F,6,0)</f>
        <v>73431</v>
      </c>
      <c r="U3064" s="291">
        <f t="shared" si="324"/>
        <v>146862</v>
      </c>
      <c r="V3064" s="290"/>
      <c r="W3064" s="292">
        <f t="shared" si="325"/>
        <v>0</v>
      </c>
      <c r="X3064" s="293" t="str">
        <f t="shared" si="326"/>
        <v>8</v>
      </c>
      <c r="Y3064" s="290"/>
      <c r="Z3064" s="291">
        <f t="shared" si="327"/>
        <v>11748.960000000001</v>
      </c>
      <c r="AA3064" s="294">
        <f>VLOOKUP(G3064,Ma_KH!$A:$R,14,0)</f>
        <v>60</v>
      </c>
    </row>
    <row r="3065" spans="1:27" x14ac:dyDescent="0.25">
      <c r="A3065" s="280">
        <v>46049</v>
      </c>
      <c r="B3065" s="278">
        <v>4183832232</v>
      </c>
      <c r="C3065" s="328" t="s">
        <v>15180</v>
      </c>
      <c r="D3065" s="280">
        <v>46057</v>
      </c>
      <c r="E3065" s="213"/>
      <c r="F3065" s="214"/>
      <c r="G3065" s="255" t="s">
        <v>13814</v>
      </c>
      <c r="H3065" s="213"/>
      <c r="I3065" s="212">
        <v>4183832232</v>
      </c>
      <c r="J3065" s="212" t="s">
        <v>70</v>
      </c>
      <c r="K3065" s="212" t="s">
        <v>30</v>
      </c>
      <c r="L3065" s="215" t="str">
        <f>VLOOKUP($K3065,[1]TONG_SL!$A$1:$D$65536,2,0)</f>
        <v>Gà muối 500g</v>
      </c>
      <c r="M3065" s="247"/>
      <c r="N3065" s="215" t="str">
        <f t="shared" si="328"/>
        <v>K-C6</v>
      </c>
      <c r="O3065" s="222"/>
      <c r="P3065" s="222"/>
      <c r="Q3065" s="215" t="str">
        <f>VLOOKUP(K3065,TONG_SL!$A:$D,3,0)</f>
        <v>Túi</v>
      </c>
      <c r="R3065" s="224">
        <v>6</v>
      </c>
      <c r="S3065" s="290"/>
      <c r="T3065" s="290">
        <f>VLOOKUP(VLOOKUP(G3065,Ma_KH!$A:$R,18,0)&amp;K3065,Gia_MB!$A:$F,6,0)</f>
        <v>116611</v>
      </c>
      <c r="U3065" s="291">
        <f t="shared" si="324"/>
        <v>699666</v>
      </c>
      <c r="V3065" s="290"/>
      <c r="W3065" s="292">
        <f t="shared" si="325"/>
        <v>0</v>
      </c>
      <c r="X3065" s="293" t="str">
        <f t="shared" si="326"/>
        <v>8</v>
      </c>
      <c r="Y3065" s="290"/>
      <c r="Z3065" s="291">
        <f t="shared" si="327"/>
        <v>55973.279999999999</v>
      </c>
      <c r="AA3065" s="294">
        <f>VLOOKUP(G3065,Ma_KH!$A:$R,14,0)</f>
        <v>60</v>
      </c>
    </row>
    <row r="3066" spans="1:27" x14ac:dyDescent="0.25">
      <c r="A3066" s="280">
        <v>46049</v>
      </c>
      <c r="B3066" s="278">
        <v>4183832840</v>
      </c>
      <c r="C3066" s="328" t="s">
        <v>15180</v>
      </c>
      <c r="D3066" s="280">
        <v>46057</v>
      </c>
      <c r="E3066" s="213"/>
      <c r="F3066" s="214"/>
      <c r="G3066" s="255" t="s">
        <v>13865</v>
      </c>
      <c r="H3066" s="213"/>
      <c r="I3066" s="212">
        <v>4183832840</v>
      </c>
      <c r="J3066" s="212" t="s">
        <v>70</v>
      </c>
      <c r="K3066" s="212" t="s">
        <v>30</v>
      </c>
      <c r="L3066" s="215" t="str">
        <f>VLOOKUP($K3066,[1]TONG_SL!$A$1:$D$65536,2,0)</f>
        <v>Gà muối 500g</v>
      </c>
      <c r="M3066" s="247"/>
      <c r="N3066" s="215" t="str">
        <f t="shared" si="328"/>
        <v>K-C6</v>
      </c>
      <c r="O3066" s="222"/>
      <c r="P3066" s="222"/>
      <c r="Q3066" s="215" t="str">
        <f>VLOOKUP(K3066,TONG_SL!$A:$D,3,0)</f>
        <v>Túi</v>
      </c>
      <c r="R3066" s="224">
        <v>2</v>
      </c>
      <c r="S3066" s="290"/>
      <c r="T3066" s="290">
        <f>VLOOKUP(VLOOKUP(G3066,Ma_KH!$A:$R,18,0)&amp;K3066,Gia_MB!$A:$F,6,0)</f>
        <v>116611</v>
      </c>
      <c r="U3066" s="291">
        <f t="shared" si="324"/>
        <v>233222</v>
      </c>
      <c r="V3066" s="290"/>
      <c r="W3066" s="292">
        <f t="shared" si="325"/>
        <v>0</v>
      </c>
      <c r="X3066" s="293" t="str">
        <f t="shared" si="326"/>
        <v>8</v>
      </c>
      <c r="Y3066" s="290"/>
      <c r="Z3066" s="291">
        <f t="shared" si="327"/>
        <v>18657.760000000002</v>
      </c>
      <c r="AA3066" s="294">
        <f>VLOOKUP(G3066,Ma_KH!$A:$R,14,0)</f>
        <v>60</v>
      </c>
    </row>
    <row r="3067" spans="1:27" x14ac:dyDescent="0.25">
      <c r="A3067" s="280">
        <v>46049</v>
      </c>
      <c r="B3067" s="278">
        <v>4183832840</v>
      </c>
      <c r="C3067" s="328" t="s">
        <v>15180</v>
      </c>
      <c r="D3067" s="280">
        <v>46057</v>
      </c>
      <c r="E3067" s="213"/>
      <c r="F3067" s="214"/>
      <c r="G3067" s="255" t="s">
        <v>13865</v>
      </c>
      <c r="H3067" s="213"/>
      <c r="I3067" s="212">
        <v>4183832840</v>
      </c>
      <c r="J3067" s="212" t="s">
        <v>70</v>
      </c>
      <c r="K3067" s="212" t="s">
        <v>27</v>
      </c>
      <c r="L3067" s="215" t="str">
        <f>VLOOKUP($K3067,[1]TONG_SL!$A$1:$D$65536,2,0)</f>
        <v>Chân giò heo muối 300g</v>
      </c>
      <c r="M3067" s="247"/>
      <c r="N3067" s="215" t="str">
        <f t="shared" si="328"/>
        <v>K-C6</v>
      </c>
      <c r="O3067" s="222"/>
      <c r="P3067" s="222"/>
      <c r="Q3067" s="215" t="str">
        <f>VLOOKUP(K3067,TONG_SL!$A:$D,3,0)</f>
        <v>Túi</v>
      </c>
      <c r="R3067" s="224">
        <v>2</v>
      </c>
      <c r="S3067" s="290"/>
      <c r="T3067" s="290">
        <f>VLOOKUP(VLOOKUP(G3067,Ma_KH!$A:$R,18,0)&amp;K3067,Gia_MB!$A:$F,6,0)</f>
        <v>73431</v>
      </c>
      <c r="U3067" s="291">
        <f t="shared" si="324"/>
        <v>146862</v>
      </c>
      <c r="V3067" s="290"/>
      <c r="W3067" s="292">
        <f t="shared" si="325"/>
        <v>0</v>
      </c>
      <c r="X3067" s="293" t="str">
        <f t="shared" si="326"/>
        <v>8</v>
      </c>
      <c r="Y3067" s="290"/>
      <c r="Z3067" s="291">
        <f t="shared" si="327"/>
        <v>11748.960000000001</v>
      </c>
      <c r="AA3067" s="294">
        <f>VLOOKUP(G3067,Ma_KH!$A:$R,14,0)</f>
        <v>60</v>
      </c>
    </row>
    <row r="3068" spans="1:27" x14ac:dyDescent="0.25">
      <c r="A3068" s="280">
        <v>46049</v>
      </c>
      <c r="B3068" s="278">
        <v>4183832840</v>
      </c>
      <c r="C3068" s="328" t="s">
        <v>15180</v>
      </c>
      <c r="D3068" s="280">
        <v>46057</v>
      </c>
      <c r="E3068" s="213"/>
      <c r="F3068" s="214"/>
      <c r="G3068" s="255" t="s">
        <v>13865</v>
      </c>
      <c r="H3068" s="213"/>
      <c r="I3068" s="212">
        <v>4183832840</v>
      </c>
      <c r="J3068" s="212" t="s">
        <v>70</v>
      </c>
      <c r="K3068" s="212" t="s">
        <v>48</v>
      </c>
      <c r="L3068" s="215" t="str">
        <f>VLOOKUP($K3068,[1]TONG_SL!$A$1:$D$65536,2,0)</f>
        <v>Mọc Nấm Hương 250g</v>
      </c>
      <c r="M3068" s="247"/>
      <c r="N3068" s="215" t="str">
        <f t="shared" si="328"/>
        <v>K-C6</v>
      </c>
      <c r="O3068" s="222"/>
      <c r="P3068" s="222"/>
      <c r="Q3068" s="215" t="str">
        <f>VLOOKUP(K3068,TONG_SL!$A:$D,3,0)</f>
        <v>Túi</v>
      </c>
      <c r="R3068" s="224">
        <v>3</v>
      </c>
      <c r="S3068" s="290"/>
      <c r="T3068" s="290">
        <f>VLOOKUP(VLOOKUP(G3068,Ma_KH!$A:$R,18,0)&amp;K3068,Gia_MB!$A:$F,6,0)</f>
        <v>46000</v>
      </c>
      <c r="U3068" s="291">
        <f t="shared" si="324"/>
        <v>138000</v>
      </c>
      <c r="V3068" s="290"/>
      <c r="W3068" s="292">
        <f t="shared" si="325"/>
        <v>0</v>
      </c>
      <c r="X3068" s="293" t="str">
        <f t="shared" si="326"/>
        <v>8</v>
      </c>
      <c r="Y3068" s="290"/>
      <c r="Z3068" s="291">
        <f t="shared" si="327"/>
        <v>11040</v>
      </c>
      <c r="AA3068" s="294">
        <f>VLOOKUP(G3068,Ma_KH!$A:$R,14,0)</f>
        <v>60</v>
      </c>
    </row>
    <row r="3069" spans="1:27" x14ac:dyDescent="0.25">
      <c r="A3069" s="280">
        <v>46049</v>
      </c>
      <c r="B3069" s="278">
        <v>4183832840</v>
      </c>
      <c r="C3069" s="328" t="s">
        <v>15180</v>
      </c>
      <c r="D3069" s="280">
        <v>46057</v>
      </c>
      <c r="E3069" s="213"/>
      <c r="F3069" s="214"/>
      <c r="G3069" s="255" t="s">
        <v>13865</v>
      </c>
      <c r="H3069" s="213"/>
      <c r="I3069" s="212">
        <v>4183832840</v>
      </c>
      <c r="J3069" s="212" t="s">
        <v>70</v>
      </c>
      <c r="K3069" s="212" t="s">
        <v>37</v>
      </c>
      <c r="L3069" s="215" t="str">
        <f>VLOOKUP($K3069,[1]TONG_SL!$A$1:$D$65536,2,0)</f>
        <v>Chả cốm 300g</v>
      </c>
      <c r="M3069" s="247"/>
      <c r="N3069" s="215" t="str">
        <f t="shared" si="328"/>
        <v>K-C6</v>
      </c>
      <c r="O3069" s="222"/>
      <c r="P3069" s="222"/>
      <c r="Q3069" s="215" t="str">
        <f>VLOOKUP(K3069,TONG_SL!$A:$D,3,0)</f>
        <v>Túi</v>
      </c>
      <c r="R3069" s="224">
        <v>2</v>
      </c>
      <c r="S3069" s="290"/>
      <c r="T3069" s="290">
        <f>VLOOKUP(VLOOKUP(G3069,Ma_KH!$A:$R,18,0)&amp;K3069,Gia_MB!$A:$F,6,0)</f>
        <v>74250</v>
      </c>
      <c r="U3069" s="291">
        <f t="shared" si="324"/>
        <v>148500</v>
      </c>
      <c r="V3069" s="290"/>
      <c r="W3069" s="292">
        <f t="shared" si="325"/>
        <v>0</v>
      </c>
      <c r="X3069" s="293" t="str">
        <f t="shared" si="326"/>
        <v>8</v>
      </c>
      <c r="Y3069" s="290"/>
      <c r="Z3069" s="291">
        <f t="shared" si="327"/>
        <v>11880</v>
      </c>
      <c r="AA3069" s="294">
        <f>VLOOKUP(G3069,Ma_KH!$A:$R,14,0)</f>
        <v>60</v>
      </c>
    </row>
    <row r="3070" spans="1:27" x14ac:dyDescent="0.25">
      <c r="A3070" s="280">
        <v>46049</v>
      </c>
      <c r="B3070" s="278">
        <v>4183832840</v>
      </c>
      <c r="C3070" s="328" t="s">
        <v>15180</v>
      </c>
      <c r="D3070" s="280">
        <v>46057</v>
      </c>
      <c r="E3070" s="213"/>
      <c r="F3070" s="214"/>
      <c r="G3070" s="255" t="s">
        <v>13865</v>
      </c>
      <c r="H3070" s="213"/>
      <c r="I3070" s="212">
        <v>4183832840</v>
      </c>
      <c r="J3070" s="212" t="s">
        <v>70</v>
      </c>
      <c r="K3070" s="212" t="s">
        <v>39</v>
      </c>
      <c r="L3070" s="215" t="str">
        <f>VLOOKUP($K3070,[1]TONG_SL!$A$1:$D$65536,2,0)</f>
        <v>Chả nướng 300g</v>
      </c>
      <c r="M3070" s="247"/>
      <c r="N3070" s="215" t="str">
        <f t="shared" si="328"/>
        <v>K-C6</v>
      </c>
      <c r="O3070" s="222"/>
      <c r="P3070" s="222"/>
      <c r="Q3070" s="215" t="str">
        <f>VLOOKUP(K3070,TONG_SL!$A:$D,3,0)</f>
        <v>Túi</v>
      </c>
      <c r="R3070" s="224">
        <v>2</v>
      </c>
      <c r="S3070" s="290"/>
      <c r="T3070" s="290">
        <f>VLOOKUP(VLOOKUP(G3070,Ma_KH!$A:$R,18,0)&amp;K3070,Gia_MB!$A:$F,6,0)</f>
        <v>70950</v>
      </c>
      <c r="U3070" s="291">
        <f t="shared" si="324"/>
        <v>141900</v>
      </c>
      <c r="V3070" s="290"/>
      <c r="W3070" s="292">
        <f t="shared" si="325"/>
        <v>0</v>
      </c>
      <c r="X3070" s="293" t="str">
        <f t="shared" si="326"/>
        <v>8</v>
      </c>
      <c r="Y3070" s="290"/>
      <c r="Z3070" s="291">
        <f t="shared" si="327"/>
        <v>11352</v>
      </c>
      <c r="AA3070" s="294">
        <f>VLOOKUP(G3070,Ma_KH!$A:$R,14,0)</f>
        <v>60</v>
      </c>
    </row>
    <row r="3071" spans="1:27" x14ac:dyDescent="0.25">
      <c r="A3071" s="280">
        <v>46049</v>
      </c>
      <c r="B3071" s="278">
        <v>4183832426</v>
      </c>
      <c r="C3071" s="328" t="s">
        <v>15180</v>
      </c>
      <c r="D3071" s="280">
        <v>46057</v>
      </c>
      <c r="E3071" s="213"/>
      <c r="F3071" s="214"/>
      <c r="G3071" s="255" t="s">
        <v>13822</v>
      </c>
      <c r="H3071" s="213"/>
      <c r="I3071" s="212">
        <v>4183832426</v>
      </c>
      <c r="J3071" s="212" t="s">
        <v>70</v>
      </c>
      <c r="K3071" s="212" t="s">
        <v>27</v>
      </c>
      <c r="L3071" s="215" t="str">
        <f>VLOOKUP($K3071,[1]TONG_SL!$A$1:$D$65536,2,0)</f>
        <v>Chân giò heo muối 300g</v>
      </c>
      <c r="M3071" s="247"/>
      <c r="N3071" s="215" t="str">
        <f t="shared" si="328"/>
        <v>K-C6</v>
      </c>
      <c r="O3071" s="222"/>
      <c r="P3071" s="222"/>
      <c r="Q3071" s="215" t="str">
        <f>VLOOKUP(K3071,TONG_SL!$A:$D,3,0)</f>
        <v>Túi</v>
      </c>
      <c r="R3071" s="224">
        <v>4</v>
      </c>
      <c r="S3071" s="290"/>
      <c r="T3071" s="290">
        <f>VLOOKUP(VLOOKUP(G3071,Ma_KH!$A:$R,18,0)&amp;K3071,Gia_MB!$A:$F,6,0)</f>
        <v>73431</v>
      </c>
      <c r="U3071" s="291">
        <f t="shared" si="324"/>
        <v>293724</v>
      </c>
      <c r="V3071" s="290"/>
      <c r="W3071" s="292">
        <f t="shared" si="325"/>
        <v>0</v>
      </c>
      <c r="X3071" s="293" t="str">
        <f t="shared" si="326"/>
        <v>8</v>
      </c>
      <c r="Y3071" s="290"/>
      <c r="Z3071" s="291">
        <f t="shared" si="327"/>
        <v>23497.920000000002</v>
      </c>
      <c r="AA3071" s="294">
        <f>VLOOKUP(G3071,Ma_KH!$A:$R,14,0)</f>
        <v>60</v>
      </c>
    </row>
    <row r="3072" spans="1:27" x14ac:dyDescent="0.25">
      <c r="A3072" s="280">
        <v>46049</v>
      </c>
      <c r="B3072" s="278">
        <v>4183832426</v>
      </c>
      <c r="C3072" s="328" t="s">
        <v>15180</v>
      </c>
      <c r="D3072" s="280">
        <v>46057</v>
      </c>
      <c r="E3072" s="213"/>
      <c r="F3072" s="214"/>
      <c r="G3072" s="255" t="s">
        <v>13822</v>
      </c>
      <c r="H3072" s="213"/>
      <c r="I3072" s="212">
        <v>4183832426</v>
      </c>
      <c r="J3072" s="212" t="s">
        <v>70</v>
      </c>
      <c r="K3072" s="212" t="s">
        <v>30</v>
      </c>
      <c r="L3072" s="215" t="str">
        <f>VLOOKUP($K3072,[1]TONG_SL!$A$1:$D$65536,2,0)</f>
        <v>Gà muối 500g</v>
      </c>
      <c r="M3072" s="247"/>
      <c r="N3072" s="215" t="str">
        <f t="shared" si="328"/>
        <v>K-C6</v>
      </c>
      <c r="O3072" s="222"/>
      <c r="P3072" s="222"/>
      <c r="Q3072" s="215" t="str">
        <f>VLOOKUP(K3072,TONG_SL!$A:$D,3,0)</f>
        <v>Túi</v>
      </c>
      <c r="R3072" s="224">
        <v>12</v>
      </c>
      <c r="S3072" s="290"/>
      <c r="T3072" s="290">
        <f>VLOOKUP(VLOOKUP(G3072,Ma_KH!$A:$R,18,0)&amp;K3072,Gia_MB!$A:$F,6,0)</f>
        <v>116611</v>
      </c>
      <c r="U3072" s="291">
        <f t="shared" si="324"/>
        <v>1399332</v>
      </c>
      <c r="V3072" s="290"/>
      <c r="W3072" s="292">
        <f t="shared" si="325"/>
        <v>0</v>
      </c>
      <c r="X3072" s="293" t="str">
        <f t="shared" si="326"/>
        <v>8</v>
      </c>
      <c r="Y3072" s="290"/>
      <c r="Z3072" s="291">
        <f t="shared" si="327"/>
        <v>111946.56</v>
      </c>
      <c r="AA3072" s="294">
        <f>VLOOKUP(G3072,Ma_KH!$A:$R,14,0)</f>
        <v>60</v>
      </c>
    </row>
    <row r="3073" spans="1:27" x14ac:dyDescent="0.25">
      <c r="A3073" s="280">
        <v>46049</v>
      </c>
      <c r="B3073" s="278">
        <v>4183833164</v>
      </c>
      <c r="C3073" s="328" t="s">
        <v>15180</v>
      </c>
      <c r="D3073" s="280">
        <v>46057</v>
      </c>
      <c r="E3073" s="213"/>
      <c r="F3073" s="214"/>
      <c r="G3073" s="255" t="s">
        <v>13892</v>
      </c>
      <c r="H3073" s="213"/>
      <c r="I3073" s="212">
        <v>4183833164</v>
      </c>
      <c r="J3073" s="212" t="s">
        <v>70</v>
      </c>
      <c r="K3073" s="212" t="s">
        <v>30</v>
      </c>
      <c r="L3073" s="215" t="str">
        <f>VLOOKUP($K3073,[1]TONG_SL!$A$1:$D$65536,2,0)</f>
        <v>Gà muối 500g</v>
      </c>
      <c r="M3073" s="247"/>
      <c r="N3073" s="215" t="str">
        <f t="shared" si="328"/>
        <v>K-C6</v>
      </c>
      <c r="O3073" s="222"/>
      <c r="P3073" s="222"/>
      <c r="Q3073" s="215" t="str">
        <f>VLOOKUP(K3073,TONG_SL!$A:$D,3,0)</f>
        <v>Túi</v>
      </c>
      <c r="R3073" s="224">
        <v>9</v>
      </c>
      <c r="S3073" s="290"/>
      <c r="T3073" s="290">
        <f>VLOOKUP(VLOOKUP(G3073,Ma_KH!$A:$R,18,0)&amp;K3073,Gia_MB!$A:$F,6,0)</f>
        <v>116611</v>
      </c>
      <c r="U3073" s="291">
        <f t="shared" si="324"/>
        <v>1049499</v>
      </c>
      <c r="V3073" s="290"/>
      <c r="W3073" s="292">
        <f t="shared" si="325"/>
        <v>0</v>
      </c>
      <c r="X3073" s="293" t="str">
        <f t="shared" si="326"/>
        <v>8</v>
      </c>
      <c r="Y3073" s="290"/>
      <c r="Z3073" s="291">
        <f t="shared" si="327"/>
        <v>83959.92</v>
      </c>
      <c r="AA3073" s="294">
        <f>VLOOKUP(G3073,Ma_KH!$A:$R,14,0)</f>
        <v>60</v>
      </c>
    </row>
    <row r="3074" spans="1:27" x14ac:dyDescent="0.25">
      <c r="A3074" s="280">
        <v>46049</v>
      </c>
      <c r="B3074" s="278">
        <v>4183727518</v>
      </c>
      <c r="C3074" s="328" t="s">
        <v>15180</v>
      </c>
      <c r="D3074" s="280">
        <v>46057</v>
      </c>
      <c r="E3074" s="213"/>
      <c r="F3074" s="214"/>
      <c r="G3074" s="255" t="s">
        <v>13890</v>
      </c>
      <c r="H3074" s="213"/>
      <c r="I3074" s="212">
        <v>4183727518</v>
      </c>
      <c r="J3074" s="212" t="s">
        <v>70</v>
      </c>
      <c r="K3074" s="212" t="s">
        <v>27</v>
      </c>
      <c r="L3074" s="215" t="str">
        <f>VLOOKUP($K3074,[1]TONG_SL!$A$1:$D$65536,2,0)</f>
        <v>Chân giò heo muối 300g</v>
      </c>
      <c r="M3074" s="247"/>
      <c r="N3074" s="215" t="str">
        <f t="shared" si="328"/>
        <v>K-C6</v>
      </c>
      <c r="O3074" s="222"/>
      <c r="P3074" s="222"/>
      <c r="Q3074" s="215" t="str">
        <f>VLOOKUP(K3074,TONG_SL!$A:$D,3,0)</f>
        <v>Túi</v>
      </c>
      <c r="R3074" s="224">
        <v>5</v>
      </c>
      <c r="S3074" s="290"/>
      <c r="T3074" s="290">
        <f>VLOOKUP(VLOOKUP(G3074,Ma_KH!$A:$R,18,0)&amp;K3074,Gia_MB!$A:$F,6,0)</f>
        <v>73431</v>
      </c>
      <c r="U3074" s="291">
        <f t="shared" si="324"/>
        <v>367155</v>
      </c>
      <c r="V3074" s="290"/>
      <c r="W3074" s="292">
        <f t="shared" si="325"/>
        <v>0</v>
      </c>
      <c r="X3074" s="293" t="str">
        <f t="shared" si="326"/>
        <v>8</v>
      </c>
      <c r="Y3074" s="290"/>
      <c r="Z3074" s="291">
        <f t="shared" si="327"/>
        <v>29372.400000000001</v>
      </c>
      <c r="AA3074" s="294">
        <f>VLOOKUP(G3074,Ma_KH!$A:$R,14,0)</f>
        <v>60</v>
      </c>
    </row>
    <row r="3075" spans="1:27" x14ac:dyDescent="0.25">
      <c r="A3075" s="280">
        <v>46049</v>
      </c>
      <c r="B3075" s="278">
        <v>4183727518</v>
      </c>
      <c r="C3075" s="328" t="s">
        <v>15180</v>
      </c>
      <c r="D3075" s="280">
        <v>46057</v>
      </c>
      <c r="E3075" s="213"/>
      <c r="F3075" s="214"/>
      <c r="G3075" s="255" t="s">
        <v>13890</v>
      </c>
      <c r="H3075" s="213"/>
      <c r="I3075" s="212">
        <v>4183727518</v>
      </c>
      <c r="J3075" s="212" t="s">
        <v>70</v>
      </c>
      <c r="K3075" s="212" t="s">
        <v>30</v>
      </c>
      <c r="L3075" s="215" t="str">
        <f>VLOOKUP($K3075,[1]TONG_SL!$A$1:$D$65536,2,0)</f>
        <v>Gà muối 500g</v>
      </c>
      <c r="M3075" s="247"/>
      <c r="N3075" s="215" t="str">
        <f t="shared" si="328"/>
        <v>K-C6</v>
      </c>
      <c r="O3075" s="222"/>
      <c r="P3075" s="222"/>
      <c r="Q3075" s="215" t="str">
        <f>VLOOKUP(K3075,TONG_SL!$A:$D,3,0)</f>
        <v>Túi</v>
      </c>
      <c r="R3075" s="224">
        <v>10</v>
      </c>
      <c r="S3075" s="290"/>
      <c r="T3075" s="290">
        <f>VLOOKUP(VLOOKUP(G3075,Ma_KH!$A:$R,18,0)&amp;K3075,Gia_MB!$A:$F,6,0)</f>
        <v>116611</v>
      </c>
      <c r="U3075" s="291">
        <f t="shared" si="324"/>
        <v>1166110</v>
      </c>
      <c r="V3075" s="290"/>
      <c r="W3075" s="292">
        <f t="shared" si="325"/>
        <v>0</v>
      </c>
      <c r="X3075" s="293" t="str">
        <f t="shared" si="326"/>
        <v>8</v>
      </c>
      <c r="Y3075" s="290"/>
      <c r="Z3075" s="291">
        <f t="shared" si="327"/>
        <v>93288.8</v>
      </c>
      <c r="AA3075" s="294">
        <f>VLOOKUP(G3075,Ma_KH!$A:$R,14,0)</f>
        <v>60</v>
      </c>
    </row>
    <row r="3076" spans="1:27" x14ac:dyDescent="0.25">
      <c r="A3076" s="280">
        <v>46049</v>
      </c>
      <c r="B3076" s="278">
        <v>4183832550</v>
      </c>
      <c r="C3076" s="328" t="s">
        <v>15180</v>
      </c>
      <c r="D3076" s="280">
        <v>46057</v>
      </c>
      <c r="E3076" s="213"/>
      <c r="F3076" s="214"/>
      <c r="G3076" s="255" t="s">
        <v>13933</v>
      </c>
      <c r="H3076" s="213"/>
      <c r="I3076" s="212">
        <v>4183832550</v>
      </c>
      <c r="J3076" s="212" t="s">
        <v>70</v>
      </c>
      <c r="K3076" s="212" t="s">
        <v>48</v>
      </c>
      <c r="L3076" s="215" t="str">
        <f>VLOOKUP($K3076,[1]TONG_SL!$A$1:$D$65536,2,0)</f>
        <v>Mọc Nấm Hương 250g</v>
      </c>
      <c r="M3076" s="247"/>
      <c r="N3076" s="215" t="str">
        <f t="shared" si="328"/>
        <v>K-C6</v>
      </c>
      <c r="O3076" s="222"/>
      <c r="P3076" s="222"/>
      <c r="Q3076" s="215" t="str">
        <f>VLOOKUP(K3076,TONG_SL!$A:$D,3,0)</f>
        <v>Túi</v>
      </c>
      <c r="R3076" s="224">
        <v>3</v>
      </c>
      <c r="S3076" s="290"/>
      <c r="T3076" s="290">
        <f>VLOOKUP(VLOOKUP(G3076,Ma_KH!$A:$R,18,0)&amp;K3076,Gia_MB!$A:$F,6,0)</f>
        <v>46000</v>
      </c>
      <c r="U3076" s="291">
        <f t="shared" si="324"/>
        <v>138000</v>
      </c>
      <c r="V3076" s="290"/>
      <c r="W3076" s="292">
        <f t="shared" si="325"/>
        <v>0</v>
      </c>
      <c r="X3076" s="293" t="str">
        <f t="shared" si="326"/>
        <v>8</v>
      </c>
      <c r="Y3076" s="290"/>
      <c r="Z3076" s="291">
        <f t="shared" si="327"/>
        <v>11040</v>
      </c>
      <c r="AA3076" s="294">
        <f>VLOOKUP(G3076,Ma_KH!$A:$R,14,0)</f>
        <v>60</v>
      </c>
    </row>
    <row r="3077" spans="1:27" x14ac:dyDescent="0.25">
      <c r="A3077" s="280">
        <v>46049</v>
      </c>
      <c r="B3077" s="278">
        <v>4183832550</v>
      </c>
      <c r="C3077" s="328" t="s">
        <v>15180</v>
      </c>
      <c r="D3077" s="280">
        <v>46057</v>
      </c>
      <c r="E3077" s="213"/>
      <c r="F3077" s="214"/>
      <c r="G3077" s="255" t="s">
        <v>13933</v>
      </c>
      <c r="H3077" s="213"/>
      <c r="I3077" s="212">
        <v>4183832550</v>
      </c>
      <c r="J3077" s="212" t="s">
        <v>70</v>
      </c>
      <c r="K3077" s="212" t="s">
        <v>30</v>
      </c>
      <c r="L3077" s="215" t="str">
        <f>VLOOKUP($K3077,[1]TONG_SL!$A$1:$D$65536,2,0)</f>
        <v>Gà muối 500g</v>
      </c>
      <c r="M3077" s="247"/>
      <c r="N3077" s="215" t="str">
        <f t="shared" si="328"/>
        <v>K-C6</v>
      </c>
      <c r="O3077" s="222"/>
      <c r="P3077" s="222"/>
      <c r="Q3077" s="215" t="str">
        <f>VLOOKUP(K3077,TONG_SL!$A:$D,3,0)</f>
        <v>Túi</v>
      </c>
      <c r="R3077" s="224">
        <v>10</v>
      </c>
      <c r="S3077" s="290"/>
      <c r="T3077" s="290">
        <f>VLOOKUP(VLOOKUP(G3077,Ma_KH!$A:$R,18,0)&amp;K3077,Gia_MB!$A:$F,6,0)</f>
        <v>116611</v>
      </c>
      <c r="U3077" s="291">
        <f t="shared" si="324"/>
        <v>1166110</v>
      </c>
      <c r="V3077" s="290"/>
      <c r="W3077" s="292">
        <f t="shared" si="325"/>
        <v>0</v>
      </c>
      <c r="X3077" s="293" t="str">
        <f t="shared" si="326"/>
        <v>8</v>
      </c>
      <c r="Y3077" s="290"/>
      <c r="Z3077" s="291">
        <f t="shared" si="327"/>
        <v>93288.8</v>
      </c>
      <c r="AA3077" s="294">
        <f>VLOOKUP(G3077,Ma_KH!$A:$R,14,0)</f>
        <v>60</v>
      </c>
    </row>
    <row r="3078" spans="1:27" x14ac:dyDescent="0.25">
      <c r="A3078" s="280">
        <v>46049</v>
      </c>
      <c r="B3078" s="278">
        <v>4183832550</v>
      </c>
      <c r="C3078" s="328" t="s">
        <v>15180</v>
      </c>
      <c r="D3078" s="280">
        <v>46057</v>
      </c>
      <c r="E3078" s="213"/>
      <c r="F3078" s="214"/>
      <c r="G3078" s="255" t="s">
        <v>13933</v>
      </c>
      <c r="H3078" s="213"/>
      <c r="I3078" s="212">
        <v>4183832550</v>
      </c>
      <c r="J3078" s="212" t="s">
        <v>70</v>
      </c>
      <c r="K3078" s="212" t="s">
        <v>27</v>
      </c>
      <c r="L3078" s="215" t="str">
        <f>VLOOKUP($K3078,[1]TONG_SL!$A$1:$D$65536,2,0)</f>
        <v>Chân giò heo muối 300g</v>
      </c>
      <c r="M3078" s="247"/>
      <c r="N3078" s="215" t="str">
        <f t="shared" si="328"/>
        <v>K-C6</v>
      </c>
      <c r="O3078" s="222"/>
      <c r="P3078" s="222"/>
      <c r="Q3078" s="215" t="str">
        <f>VLOOKUP(K3078,TONG_SL!$A:$D,3,0)</f>
        <v>Túi</v>
      </c>
      <c r="R3078" s="224">
        <v>3</v>
      </c>
      <c r="S3078" s="290"/>
      <c r="T3078" s="290">
        <f>VLOOKUP(VLOOKUP(G3078,Ma_KH!$A:$R,18,0)&amp;K3078,Gia_MB!$A:$F,6,0)</f>
        <v>73431</v>
      </c>
      <c r="U3078" s="291">
        <f t="shared" si="324"/>
        <v>220293</v>
      </c>
      <c r="V3078" s="290"/>
      <c r="W3078" s="292">
        <f t="shared" si="325"/>
        <v>0</v>
      </c>
      <c r="X3078" s="293" t="str">
        <f t="shared" si="326"/>
        <v>8</v>
      </c>
      <c r="Y3078" s="290"/>
      <c r="Z3078" s="291">
        <f t="shared" si="327"/>
        <v>17623.439999999999</v>
      </c>
      <c r="AA3078" s="294">
        <f>VLOOKUP(G3078,Ma_KH!$A:$R,14,0)</f>
        <v>60</v>
      </c>
    </row>
    <row r="3079" spans="1:27" x14ac:dyDescent="0.25">
      <c r="A3079" s="280">
        <v>46049</v>
      </c>
      <c r="B3079" s="278">
        <v>4183832049</v>
      </c>
      <c r="C3079" s="328" t="s">
        <v>15180</v>
      </c>
      <c r="D3079" s="280">
        <v>46057</v>
      </c>
      <c r="E3079" s="213"/>
      <c r="F3079" s="214"/>
      <c r="G3079" s="255" t="s">
        <v>13901</v>
      </c>
      <c r="H3079" s="213"/>
      <c r="I3079" s="212">
        <v>4183832049</v>
      </c>
      <c r="J3079" s="212" t="s">
        <v>70</v>
      </c>
      <c r="K3079" s="212" t="s">
        <v>37</v>
      </c>
      <c r="L3079" s="215" t="str">
        <f>VLOOKUP($K3079,[1]TONG_SL!$A$1:$D$65536,2,0)</f>
        <v>Chả cốm 300g</v>
      </c>
      <c r="M3079" s="247"/>
      <c r="N3079" s="215" t="str">
        <f t="shared" si="328"/>
        <v>K-C6</v>
      </c>
      <c r="O3079" s="222"/>
      <c r="P3079" s="222"/>
      <c r="Q3079" s="215" t="str">
        <f>VLOOKUP(K3079,TONG_SL!$A:$D,3,0)</f>
        <v>Túi</v>
      </c>
      <c r="R3079" s="224">
        <v>4</v>
      </c>
      <c r="S3079" s="290"/>
      <c r="T3079" s="290">
        <f>VLOOKUP(VLOOKUP(G3079,Ma_KH!$A:$R,18,0)&amp;K3079,Gia_MB!$A:$F,6,0)</f>
        <v>74250</v>
      </c>
      <c r="U3079" s="291">
        <f t="shared" si="324"/>
        <v>297000</v>
      </c>
      <c r="V3079" s="290"/>
      <c r="W3079" s="292">
        <f t="shared" si="325"/>
        <v>0</v>
      </c>
      <c r="X3079" s="293" t="str">
        <f t="shared" si="326"/>
        <v>8</v>
      </c>
      <c r="Y3079" s="290"/>
      <c r="Z3079" s="291">
        <f t="shared" si="327"/>
        <v>23760</v>
      </c>
      <c r="AA3079" s="294">
        <f>VLOOKUP(G3079,Ma_KH!$A:$R,14,0)</f>
        <v>60</v>
      </c>
    </row>
    <row r="3080" spans="1:27" x14ac:dyDescent="0.25">
      <c r="A3080" s="280">
        <v>46049</v>
      </c>
      <c r="B3080" s="278">
        <v>4183832049</v>
      </c>
      <c r="C3080" s="328" t="s">
        <v>15180</v>
      </c>
      <c r="D3080" s="280">
        <v>46057</v>
      </c>
      <c r="E3080" s="213"/>
      <c r="F3080" s="214"/>
      <c r="G3080" s="255" t="s">
        <v>13901</v>
      </c>
      <c r="H3080" s="213"/>
      <c r="I3080" s="212">
        <v>4183832049</v>
      </c>
      <c r="J3080" s="212" t="s">
        <v>70</v>
      </c>
      <c r="K3080" s="212" t="s">
        <v>48</v>
      </c>
      <c r="L3080" s="215" t="str">
        <f>VLOOKUP($K3080,[1]TONG_SL!$A$1:$D$65536,2,0)</f>
        <v>Mọc Nấm Hương 250g</v>
      </c>
      <c r="M3080" s="247"/>
      <c r="N3080" s="215" t="str">
        <f t="shared" si="328"/>
        <v>K-C6</v>
      </c>
      <c r="O3080" s="222"/>
      <c r="P3080" s="222"/>
      <c r="Q3080" s="215" t="str">
        <f>VLOOKUP(K3080,TONG_SL!$A:$D,3,0)</f>
        <v>Túi</v>
      </c>
      <c r="R3080" s="224">
        <v>4</v>
      </c>
      <c r="S3080" s="290"/>
      <c r="T3080" s="290">
        <f>VLOOKUP(VLOOKUP(G3080,Ma_KH!$A:$R,18,0)&amp;K3080,Gia_MB!$A:$F,6,0)</f>
        <v>46000</v>
      </c>
      <c r="U3080" s="291">
        <f t="shared" si="324"/>
        <v>184000</v>
      </c>
      <c r="V3080" s="290"/>
      <c r="W3080" s="292">
        <f t="shared" si="325"/>
        <v>0</v>
      </c>
      <c r="X3080" s="293" t="str">
        <f t="shared" si="326"/>
        <v>8</v>
      </c>
      <c r="Y3080" s="290"/>
      <c r="Z3080" s="291">
        <f t="shared" si="327"/>
        <v>14720</v>
      </c>
      <c r="AA3080" s="294">
        <f>VLOOKUP(G3080,Ma_KH!$A:$R,14,0)</f>
        <v>60</v>
      </c>
    </row>
    <row r="3081" spans="1:27" x14ac:dyDescent="0.25">
      <c r="A3081" s="280">
        <v>46049</v>
      </c>
      <c r="B3081" s="278">
        <v>4183832049</v>
      </c>
      <c r="C3081" s="328" t="s">
        <v>15180</v>
      </c>
      <c r="D3081" s="280">
        <v>46057</v>
      </c>
      <c r="E3081" s="213"/>
      <c r="F3081" s="214"/>
      <c r="G3081" s="255" t="s">
        <v>13901</v>
      </c>
      <c r="H3081" s="213"/>
      <c r="I3081" s="212">
        <v>4183832049</v>
      </c>
      <c r="J3081" s="212" t="s">
        <v>70</v>
      </c>
      <c r="K3081" s="212" t="s">
        <v>30</v>
      </c>
      <c r="L3081" s="215" t="str">
        <f>VLOOKUP($K3081,[1]TONG_SL!$A$1:$D$65536,2,0)</f>
        <v>Gà muối 500g</v>
      </c>
      <c r="M3081" s="247"/>
      <c r="N3081" s="215" t="str">
        <f t="shared" si="328"/>
        <v>K-C6</v>
      </c>
      <c r="O3081" s="222"/>
      <c r="P3081" s="222"/>
      <c r="Q3081" s="215" t="str">
        <f>VLOOKUP(K3081,TONG_SL!$A:$D,3,0)</f>
        <v>Túi</v>
      </c>
      <c r="R3081" s="224">
        <v>10</v>
      </c>
      <c r="S3081" s="290"/>
      <c r="T3081" s="290">
        <f>VLOOKUP(VLOOKUP(G3081,Ma_KH!$A:$R,18,0)&amp;K3081,Gia_MB!$A:$F,6,0)</f>
        <v>116611</v>
      </c>
      <c r="U3081" s="291">
        <f t="shared" si="324"/>
        <v>1166110</v>
      </c>
      <c r="V3081" s="290"/>
      <c r="W3081" s="292">
        <f t="shared" si="325"/>
        <v>0</v>
      </c>
      <c r="X3081" s="293" t="str">
        <f t="shared" si="326"/>
        <v>8</v>
      </c>
      <c r="Y3081" s="290"/>
      <c r="Z3081" s="291">
        <f t="shared" si="327"/>
        <v>93288.8</v>
      </c>
      <c r="AA3081" s="294">
        <f>VLOOKUP(G3081,Ma_KH!$A:$R,14,0)</f>
        <v>60</v>
      </c>
    </row>
    <row r="3082" spans="1:27" x14ac:dyDescent="0.25">
      <c r="A3082" s="280">
        <v>46049</v>
      </c>
      <c r="B3082" s="278">
        <v>4183832049</v>
      </c>
      <c r="C3082" s="328" t="s">
        <v>15180</v>
      </c>
      <c r="D3082" s="280">
        <v>46057</v>
      </c>
      <c r="E3082" s="213"/>
      <c r="F3082" s="214"/>
      <c r="G3082" s="255" t="s">
        <v>13901</v>
      </c>
      <c r="H3082" s="213"/>
      <c r="I3082" s="212">
        <v>4183832049</v>
      </c>
      <c r="J3082" s="212" t="s">
        <v>70</v>
      </c>
      <c r="K3082" s="212" t="s">
        <v>27</v>
      </c>
      <c r="L3082" s="215" t="str">
        <f>VLOOKUP($K3082,[1]TONG_SL!$A$1:$D$65536,2,0)</f>
        <v>Chân giò heo muối 300g</v>
      </c>
      <c r="M3082" s="247"/>
      <c r="N3082" s="215" t="str">
        <f t="shared" si="328"/>
        <v>K-C6</v>
      </c>
      <c r="O3082" s="222"/>
      <c r="P3082" s="222"/>
      <c r="Q3082" s="215" t="str">
        <f>VLOOKUP(K3082,TONG_SL!$A:$D,3,0)</f>
        <v>Túi</v>
      </c>
      <c r="R3082" s="224">
        <v>4</v>
      </c>
      <c r="S3082" s="290"/>
      <c r="T3082" s="290">
        <f>VLOOKUP(VLOOKUP(G3082,Ma_KH!$A:$R,18,0)&amp;K3082,Gia_MB!$A:$F,6,0)</f>
        <v>73431</v>
      </c>
      <c r="U3082" s="291">
        <f t="shared" si="324"/>
        <v>293724</v>
      </c>
      <c r="V3082" s="290"/>
      <c r="W3082" s="292">
        <f t="shared" si="325"/>
        <v>0</v>
      </c>
      <c r="X3082" s="293" t="str">
        <f t="shared" si="326"/>
        <v>8</v>
      </c>
      <c r="Y3082" s="290"/>
      <c r="Z3082" s="291">
        <f t="shared" si="327"/>
        <v>23497.920000000002</v>
      </c>
      <c r="AA3082" s="294">
        <f>VLOOKUP(G3082,Ma_KH!$A:$R,14,0)</f>
        <v>60</v>
      </c>
    </row>
    <row r="3083" spans="1:27" x14ac:dyDescent="0.25">
      <c r="A3083" s="280">
        <v>46049</v>
      </c>
      <c r="B3083" s="278">
        <v>4183831965</v>
      </c>
      <c r="C3083" s="328" t="s">
        <v>15180</v>
      </c>
      <c r="D3083" s="280">
        <v>46057</v>
      </c>
      <c r="E3083" s="213"/>
      <c r="F3083" s="214"/>
      <c r="G3083" s="255" t="s">
        <v>13896</v>
      </c>
      <c r="H3083" s="213"/>
      <c r="I3083" s="212">
        <v>4183831965</v>
      </c>
      <c r="J3083" s="212" t="s">
        <v>70</v>
      </c>
      <c r="K3083" s="212" t="s">
        <v>30</v>
      </c>
      <c r="L3083" s="215" t="str">
        <f>VLOOKUP($K3083,[1]TONG_SL!$A$1:$D$65536,2,0)</f>
        <v>Gà muối 500g</v>
      </c>
      <c r="M3083" s="247"/>
      <c r="N3083" s="215" t="str">
        <f t="shared" si="328"/>
        <v>K-C6</v>
      </c>
      <c r="O3083" s="222"/>
      <c r="P3083" s="222"/>
      <c r="Q3083" s="215" t="str">
        <f>VLOOKUP(K3083,TONG_SL!$A:$D,3,0)</f>
        <v>Túi</v>
      </c>
      <c r="R3083" s="224">
        <v>7</v>
      </c>
      <c r="S3083" s="290"/>
      <c r="T3083" s="290">
        <f>VLOOKUP(VLOOKUP(G3083,Ma_KH!$A:$R,18,0)&amp;K3083,Gia_MB!$A:$F,6,0)</f>
        <v>116611</v>
      </c>
      <c r="U3083" s="291">
        <f t="shared" si="324"/>
        <v>816277</v>
      </c>
      <c r="V3083" s="290"/>
      <c r="W3083" s="292">
        <f t="shared" si="325"/>
        <v>0</v>
      </c>
      <c r="X3083" s="293" t="str">
        <f t="shared" si="326"/>
        <v>8</v>
      </c>
      <c r="Y3083" s="290"/>
      <c r="Z3083" s="291">
        <f t="shared" si="327"/>
        <v>65302.16</v>
      </c>
      <c r="AA3083" s="294">
        <f>VLOOKUP(G3083,Ma_KH!$A:$R,14,0)</f>
        <v>60</v>
      </c>
    </row>
    <row r="3084" spans="1:27" x14ac:dyDescent="0.25">
      <c r="A3084" s="280">
        <v>46049</v>
      </c>
      <c r="B3084" s="278">
        <v>4183831965</v>
      </c>
      <c r="C3084" s="328" t="s">
        <v>15180</v>
      </c>
      <c r="D3084" s="280">
        <v>46057</v>
      </c>
      <c r="E3084" s="213"/>
      <c r="F3084" s="214"/>
      <c r="G3084" s="255" t="s">
        <v>13896</v>
      </c>
      <c r="H3084" s="213"/>
      <c r="I3084" s="212">
        <v>4183831965</v>
      </c>
      <c r="J3084" s="212" t="s">
        <v>70</v>
      </c>
      <c r="K3084" s="212" t="s">
        <v>39</v>
      </c>
      <c r="L3084" s="215" t="str">
        <f>VLOOKUP($K3084,[1]TONG_SL!$A$1:$D$65536,2,0)</f>
        <v>Chả nướng 300g</v>
      </c>
      <c r="M3084" s="247"/>
      <c r="N3084" s="215" t="str">
        <f t="shared" si="328"/>
        <v>K-C6</v>
      </c>
      <c r="O3084" s="222"/>
      <c r="P3084" s="222"/>
      <c r="Q3084" s="215" t="str">
        <f>VLOOKUP(K3084,TONG_SL!$A:$D,3,0)</f>
        <v>Túi</v>
      </c>
      <c r="R3084" s="224">
        <v>2</v>
      </c>
      <c r="S3084" s="290"/>
      <c r="T3084" s="290">
        <f>VLOOKUP(VLOOKUP(G3084,Ma_KH!$A:$R,18,0)&amp;K3084,Gia_MB!$A:$F,6,0)</f>
        <v>70950</v>
      </c>
      <c r="U3084" s="291">
        <f t="shared" si="324"/>
        <v>141900</v>
      </c>
      <c r="V3084" s="290"/>
      <c r="W3084" s="292">
        <f t="shared" si="325"/>
        <v>0</v>
      </c>
      <c r="X3084" s="293" t="str">
        <f t="shared" si="326"/>
        <v>8</v>
      </c>
      <c r="Y3084" s="290"/>
      <c r="Z3084" s="291">
        <f t="shared" si="327"/>
        <v>11352</v>
      </c>
      <c r="AA3084" s="294">
        <f>VLOOKUP(G3084,Ma_KH!$A:$R,14,0)</f>
        <v>60</v>
      </c>
    </row>
    <row r="3085" spans="1:27" x14ac:dyDescent="0.25">
      <c r="A3085" s="280">
        <v>46049</v>
      </c>
      <c r="B3085" s="278">
        <v>4183832398</v>
      </c>
      <c r="C3085" s="328" t="s">
        <v>15180</v>
      </c>
      <c r="D3085" s="280">
        <v>46057</v>
      </c>
      <c r="E3085" s="213"/>
      <c r="F3085" s="214"/>
      <c r="G3085" s="255" t="s">
        <v>13818</v>
      </c>
      <c r="H3085" s="213"/>
      <c r="I3085" s="212">
        <v>4183832398</v>
      </c>
      <c r="J3085" s="212" t="s">
        <v>70</v>
      </c>
      <c r="K3085" s="212" t="s">
        <v>30</v>
      </c>
      <c r="L3085" s="215" t="str">
        <f>VLOOKUP($K3085,[1]TONG_SL!$A$1:$D$65536,2,0)</f>
        <v>Gà muối 500g</v>
      </c>
      <c r="M3085" s="247"/>
      <c r="N3085" s="215" t="str">
        <f t="shared" si="328"/>
        <v>K-C6</v>
      </c>
      <c r="O3085" s="222"/>
      <c r="P3085" s="222"/>
      <c r="Q3085" s="215" t="str">
        <f>VLOOKUP(K3085,TONG_SL!$A:$D,3,0)</f>
        <v>Túi</v>
      </c>
      <c r="R3085" s="224">
        <v>4</v>
      </c>
      <c r="S3085" s="290"/>
      <c r="T3085" s="290">
        <f>VLOOKUP(VLOOKUP(G3085,Ma_KH!$A:$R,18,0)&amp;K3085,Gia_MB!$A:$F,6,0)</f>
        <v>116611</v>
      </c>
      <c r="U3085" s="291">
        <f t="shared" si="324"/>
        <v>466444</v>
      </c>
      <c r="V3085" s="290"/>
      <c r="W3085" s="292">
        <f t="shared" si="325"/>
        <v>0</v>
      </c>
      <c r="X3085" s="293" t="str">
        <f t="shared" si="326"/>
        <v>8</v>
      </c>
      <c r="Y3085" s="290"/>
      <c r="Z3085" s="291">
        <f t="shared" si="327"/>
        <v>37315.520000000004</v>
      </c>
      <c r="AA3085" s="294">
        <f>VLOOKUP(G3085,Ma_KH!$A:$R,14,0)</f>
        <v>60</v>
      </c>
    </row>
    <row r="3086" spans="1:27" x14ac:dyDescent="0.25">
      <c r="A3086" s="280">
        <v>46049</v>
      </c>
      <c r="B3086" s="278">
        <v>4183832398</v>
      </c>
      <c r="C3086" s="328" t="s">
        <v>15180</v>
      </c>
      <c r="D3086" s="280">
        <v>46057</v>
      </c>
      <c r="E3086" s="213"/>
      <c r="F3086" s="214"/>
      <c r="G3086" s="255" t="s">
        <v>13818</v>
      </c>
      <c r="H3086" s="213"/>
      <c r="I3086" s="212">
        <v>4183832398</v>
      </c>
      <c r="J3086" s="212" t="s">
        <v>70</v>
      </c>
      <c r="K3086" s="212" t="s">
        <v>48</v>
      </c>
      <c r="L3086" s="215" t="str">
        <f>VLOOKUP($K3086,[1]TONG_SL!$A$1:$D$65536,2,0)</f>
        <v>Mọc Nấm Hương 250g</v>
      </c>
      <c r="M3086" s="247"/>
      <c r="N3086" s="215" t="str">
        <f t="shared" si="328"/>
        <v>K-C6</v>
      </c>
      <c r="O3086" s="222"/>
      <c r="P3086" s="222"/>
      <c r="Q3086" s="215" t="str">
        <f>VLOOKUP(K3086,TONG_SL!$A:$D,3,0)</f>
        <v>Túi</v>
      </c>
      <c r="R3086" s="224">
        <v>3</v>
      </c>
      <c r="S3086" s="290"/>
      <c r="T3086" s="290">
        <f>VLOOKUP(VLOOKUP(G3086,Ma_KH!$A:$R,18,0)&amp;K3086,Gia_MB!$A:$F,6,0)</f>
        <v>46000</v>
      </c>
      <c r="U3086" s="291">
        <f t="shared" si="324"/>
        <v>138000</v>
      </c>
      <c r="V3086" s="290"/>
      <c r="W3086" s="292">
        <f t="shared" si="325"/>
        <v>0</v>
      </c>
      <c r="X3086" s="293" t="str">
        <f t="shared" si="326"/>
        <v>8</v>
      </c>
      <c r="Y3086" s="290"/>
      <c r="Z3086" s="291">
        <f t="shared" si="327"/>
        <v>11040</v>
      </c>
      <c r="AA3086" s="294">
        <f>VLOOKUP(G3086,Ma_KH!$A:$R,14,0)</f>
        <v>60</v>
      </c>
    </row>
    <row r="3087" spans="1:27" x14ac:dyDescent="0.25">
      <c r="A3087" s="280">
        <v>46049</v>
      </c>
      <c r="B3087" s="278">
        <v>4183832585</v>
      </c>
      <c r="C3087" s="328" t="s">
        <v>15180</v>
      </c>
      <c r="D3087" s="280">
        <v>46057</v>
      </c>
      <c r="E3087" s="213"/>
      <c r="F3087" s="214"/>
      <c r="G3087" s="255" t="s">
        <v>13839</v>
      </c>
      <c r="H3087" s="213"/>
      <c r="I3087" s="212">
        <v>4183832585</v>
      </c>
      <c r="J3087" s="212" t="s">
        <v>70</v>
      </c>
      <c r="K3087" s="212" t="s">
        <v>37</v>
      </c>
      <c r="L3087" s="215" t="str">
        <f>VLOOKUP($K3087,[1]TONG_SL!$A$1:$D$65536,2,0)</f>
        <v>Chả cốm 300g</v>
      </c>
      <c r="M3087" s="247"/>
      <c r="N3087" s="215" t="str">
        <f t="shared" si="328"/>
        <v>K-C6</v>
      </c>
      <c r="O3087" s="222"/>
      <c r="P3087" s="222"/>
      <c r="Q3087" s="215" t="str">
        <f>VLOOKUP(K3087,TONG_SL!$A:$D,3,0)</f>
        <v>Túi</v>
      </c>
      <c r="R3087" s="224">
        <v>2</v>
      </c>
      <c r="S3087" s="290"/>
      <c r="T3087" s="290">
        <f>VLOOKUP(VLOOKUP(G3087,Ma_KH!$A:$R,18,0)&amp;K3087,Gia_MB!$A:$F,6,0)</f>
        <v>74250</v>
      </c>
      <c r="U3087" s="291">
        <f t="shared" si="324"/>
        <v>148500</v>
      </c>
      <c r="V3087" s="290"/>
      <c r="W3087" s="292">
        <f t="shared" si="325"/>
        <v>0</v>
      </c>
      <c r="X3087" s="293" t="str">
        <f t="shared" si="326"/>
        <v>8</v>
      </c>
      <c r="Y3087" s="290"/>
      <c r="Z3087" s="291">
        <f t="shared" si="327"/>
        <v>11880</v>
      </c>
      <c r="AA3087" s="294">
        <f>VLOOKUP(G3087,Ma_KH!$A:$R,14,0)</f>
        <v>60</v>
      </c>
    </row>
    <row r="3088" spans="1:27" x14ac:dyDescent="0.25">
      <c r="A3088" s="280">
        <v>46049</v>
      </c>
      <c r="B3088" s="278">
        <v>4183832585</v>
      </c>
      <c r="C3088" s="328" t="s">
        <v>15180</v>
      </c>
      <c r="D3088" s="280">
        <v>46057</v>
      </c>
      <c r="E3088" s="213"/>
      <c r="F3088" s="214"/>
      <c r="G3088" s="255" t="s">
        <v>13839</v>
      </c>
      <c r="H3088" s="213"/>
      <c r="I3088" s="212">
        <v>4183832585</v>
      </c>
      <c r="J3088" s="212" t="s">
        <v>70</v>
      </c>
      <c r="K3088" s="212" t="s">
        <v>48</v>
      </c>
      <c r="L3088" s="215" t="str">
        <f>VLOOKUP($K3088,[1]TONG_SL!$A$1:$D$65536,2,0)</f>
        <v>Mọc Nấm Hương 250g</v>
      </c>
      <c r="M3088" s="247"/>
      <c r="N3088" s="215" t="str">
        <f t="shared" si="328"/>
        <v>K-C6</v>
      </c>
      <c r="O3088" s="222"/>
      <c r="P3088" s="222"/>
      <c r="Q3088" s="215" t="str">
        <f>VLOOKUP(K3088,TONG_SL!$A:$D,3,0)</f>
        <v>Túi</v>
      </c>
      <c r="R3088" s="224">
        <v>4</v>
      </c>
      <c r="S3088" s="290"/>
      <c r="T3088" s="290">
        <f>VLOOKUP(VLOOKUP(G3088,Ma_KH!$A:$R,18,0)&amp;K3088,Gia_MB!$A:$F,6,0)</f>
        <v>46000</v>
      </c>
      <c r="U3088" s="291">
        <f t="shared" si="324"/>
        <v>184000</v>
      </c>
      <c r="V3088" s="290"/>
      <c r="W3088" s="292">
        <f t="shared" si="325"/>
        <v>0</v>
      </c>
      <c r="X3088" s="293" t="str">
        <f t="shared" si="326"/>
        <v>8</v>
      </c>
      <c r="Y3088" s="290"/>
      <c r="Z3088" s="291">
        <f t="shared" si="327"/>
        <v>14720</v>
      </c>
      <c r="AA3088" s="294">
        <f>VLOOKUP(G3088,Ma_KH!$A:$R,14,0)</f>
        <v>60</v>
      </c>
    </row>
    <row r="3089" spans="1:27" x14ac:dyDescent="0.25">
      <c r="A3089" s="280">
        <v>46049</v>
      </c>
      <c r="B3089" s="278">
        <v>4183832585</v>
      </c>
      <c r="C3089" s="328" t="s">
        <v>15180</v>
      </c>
      <c r="D3089" s="280">
        <v>46057</v>
      </c>
      <c r="E3089" s="213"/>
      <c r="F3089" s="214"/>
      <c r="G3089" s="255" t="s">
        <v>13839</v>
      </c>
      <c r="H3089" s="213"/>
      <c r="I3089" s="212">
        <v>4183832585</v>
      </c>
      <c r="J3089" s="212" t="s">
        <v>70</v>
      </c>
      <c r="K3089" s="212" t="s">
        <v>30</v>
      </c>
      <c r="L3089" s="215" t="str">
        <f>VLOOKUP($K3089,[1]TONG_SL!$A$1:$D$65536,2,0)</f>
        <v>Gà muối 500g</v>
      </c>
      <c r="M3089" s="247"/>
      <c r="N3089" s="215" t="str">
        <f t="shared" si="328"/>
        <v>K-C6</v>
      </c>
      <c r="O3089" s="222"/>
      <c r="P3089" s="222"/>
      <c r="Q3089" s="215" t="str">
        <f>VLOOKUP(K3089,TONG_SL!$A:$D,3,0)</f>
        <v>Túi</v>
      </c>
      <c r="R3089" s="224">
        <v>8</v>
      </c>
      <c r="S3089" s="290"/>
      <c r="T3089" s="290">
        <f>VLOOKUP(VLOOKUP(G3089,Ma_KH!$A:$R,18,0)&amp;K3089,Gia_MB!$A:$F,6,0)</f>
        <v>116611</v>
      </c>
      <c r="U3089" s="291">
        <f t="shared" si="324"/>
        <v>932888</v>
      </c>
      <c r="V3089" s="290"/>
      <c r="W3089" s="292">
        <f t="shared" si="325"/>
        <v>0</v>
      </c>
      <c r="X3089" s="293" t="str">
        <f t="shared" si="326"/>
        <v>8</v>
      </c>
      <c r="Y3089" s="290"/>
      <c r="Z3089" s="291">
        <f t="shared" si="327"/>
        <v>74631.040000000008</v>
      </c>
      <c r="AA3089" s="294">
        <f>VLOOKUP(G3089,Ma_KH!$A:$R,14,0)</f>
        <v>60</v>
      </c>
    </row>
    <row r="3090" spans="1:27" x14ac:dyDescent="0.25">
      <c r="A3090" s="280">
        <v>46049</v>
      </c>
      <c r="B3090" s="278">
        <v>4183832585</v>
      </c>
      <c r="C3090" s="328" t="s">
        <v>15180</v>
      </c>
      <c r="D3090" s="280">
        <v>46057</v>
      </c>
      <c r="E3090" s="213"/>
      <c r="F3090" s="214"/>
      <c r="G3090" s="255" t="s">
        <v>13839</v>
      </c>
      <c r="H3090" s="213"/>
      <c r="I3090" s="212">
        <v>4183832585</v>
      </c>
      <c r="J3090" s="212" t="s">
        <v>70</v>
      </c>
      <c r="K3090" s="212" t="s">
        <v>27</v>
      </c>
      <c r="L3090" s="215" t="str">
        <f>VLOOKUP($K3090,[1]TONG_SL!$A$1:$D$65536,2,0)</f>
        <v>Chân giò heo muối 300g</v>
      </c>
      <c r="M3090" s="247"/>
      <c r="N3090" s="215" t="str">
        <f t="shared" si="328"/>
        <v>K-C6</v>
      </c>
      <c r="O3090" s="222"/>
      <c r="P3090" s="222"/>
      <c r="Q3090" s="215" t="str">
        <f>VLOOKUP(K3090,TONG_SL!$A:$D,3,0)</f>
        <v>Túi</v>
      </c>
      <c r="R3090" s="224">
        <v>2</v>
      </c>
      <c r="S3090" s="290"/>
      <c r="T3090" s="290">
        <f>VLOOKUP(VLOOKUP(G3090,Ma_KH!$A:$R,18,0)&amp;K3090,Gia_MB!$A:$F,6,0)</f>
        <v>73431</v>
      </c>
      <c r="U3090" s="291">
        <f t="shared" si="324"/>
        <v>146862</v>
      </c>
      <c r="V3090" s="290"/>
      <c r="W3090" s="292">
        <f t="shared" si="325"/>
        <v>0</v>
      </c>
      <c r="X3090" s="293" t="str">
        <f t="shared" si="326"/>
        <v>8</v>
      </c>
      <c r="Y3090" s="290"/>
      <c r="Z3090" s="291">
        <f t="shared" si="327"/>
        <v>11748.960000000001</v>
      </c>
      <c r="AA3090" s="294">
        <f>VLOOKUP(G3090,Ma_KH!$A:$R,14,0)</f>
        <v>60</v>
      </c>
    </row>
    <row r="3091" spans="1:27" x14ac:dyDescent="0.25">
      <c r="A3091" s="280">
        <v>46049</v>
      </c>
      <c r="B3091" s="278">
        <v>4183832499</v>
      </c>
      <c r="C3091" s="328" t="s">
        <v>15180</v>
      </c>
      <c r="D3091" s="280">
        <v>46057</v>
      </c>
      <c r="E3091" s="213"/>
      <c r="F3091" s="214"/>
      <c r="G3091" s="144" t="s">
        <v>13834</v>
      </c>
      <c r="H3091" s="213"/>
      <c r="I3091" s="212">
        <v>4183832499</v>
      </c>
      <c r="J3091" s="212" t="s">
        <v>70</v>
      </c>
      <c r="K3091" s="212" t="s">
        <v>27</v>
      </c>
      <c r="L3091" s="215" t="str">
        <f>VLOOKUP($K3091,[1]TONG_SL!$A$1:$D$65536,2,0)</f>
        <v>Chân giò heo muối 300g</v>
      </c>
      <c r="M3091" s="247"/>
      <c r="N3091" s="215" t="str">
        <f t="shared" si="328"/>
        <v>K-C6</v>
      </c>
      <c r="O3091" s="222"/>
      <c r="P3091" s="222"/>
      <c r="Q3091" s="215" t="str">
        <f>VLOOKUP(K3091,TONG_SL!$A:$D,3,0)</f>
        <v>Túi</v>
      </c>
      <c r="R3091" s="224">
        <v>6</v>
      </c>
      <c r="S3091" s="290"/>
      <c r="T3091" s="290">
        <f>VLOOKUP(VLOOKUP(G3091,Ma_KH!$A:$R,18,0)&amp;K3091,Gia_MB!$A:$F,6,0)</f>
        <v>73431</v>
      </c>
      <c r="U3091" s="291">
        <f t="shared" si="324"/>
        <v>440586</v>
      </c>
      <c r="V3091" s="290"/>
      <c r="W3091" s="292">
        <f t="shared" si="325"/>
        <v>0</v>
      </c>
      <c r="X3091" s="293" t="str">
        <f t="shared" si="326"/>
        <v>8</v>
      </c>
      <c r="Y3091" s="290"/>
      <c r="Z3091" s="291">
        <f t="shared" si="327"/>
        <v>35246.879999999997</v>
      </c>
      <c r="AA3091" s="294">
        <f>VLOOKUP(G3091,Ma_KH!$A:$R,14,0)</f>
        <v>60</v>
      </c>
    </row>
    <row r="3092" spans="1:27" x14ac:dyDescent="0.25">
      <c r="A3092" s="280">
        <v>46049</v>
      </c>
      <c r="B3092" s="278">
        <v>4183832268</v>
      </c>
      <c r="C3092" s="328" t="s">
        <v>15180</v>
      </c>
      <c r="D3092" s="280">
        <v>46057</v>
      </c>
      <c r="E3092" s="213"/>
      <c r="F3092" s="214"/>
      <c r="G3092" s="255" t="s">
        <v>13815</v>
      </c>
      <c r="H3092" s="213"/>
      <c r="I3092" s="212">
        <v>4183832268</v>
      </c>
      <c r="J3092" s="212" t="s">
        <v>70</v>
      </c>
      <c r="K3092" s="212" t="s">
        <v>48</v>
      </c>
      <c r="L3092" s="215" t="str">
        <f>VLOOKUP($K3092,[1]TONG_SL!$A$1:$D$65536,2,0)</f>
        <v>Mọc Nấm Hương 250g</v>
      </c>
      <c r="M3092" s="247"/>
      <c r="N3092" s="215" t="str">
        <f t="shared" si="328"/>
        <v>K-C6</v>
      </c>
      <c r="O3092" s="222"/>
      <c r="P3092" s="222"/>
      <c r="Q3092" s="215" t="str">
        <f>VLOOKUP(K3092,TONG_SL!$A:$D,3,0)</f>
        <v>Túi</v>
      </c>
      <c r="R3092" s="224">
        <v>3</v>
      </c>
      <c r="S3092" s="290"/>
      <c r="T3092" s="290">
        <f>VLOOKUP(VLOOKUP(G3092,Ma_KH!$A:$R,18,0)&amp;K3092,Gia_MB!$A:$F,6,0)</f>
        <v>46000</v>
      </c>
      <c r="U3092" s="291">
        <f t="shared" si="324"/>
        <v>138000</v>
      </c>
      <c r="V3092" s="290"/>
      <c r="W3092" s="292">
        <f t="shared" si="325"/>
        <v>0</v>
      </c>
      <c r="X3092" s="293" t="str">
        <f t="shared" si="326"/>
        <v>8</v>
      </c>
      <c r="Y3092" s="290"/>
      <c r="Z3092" s="291">
        <f t="shared" si="327"/>
        <v>11040</v>
      </c>
      <c r="AA3092" s="294">
        <f>VLOOKUP(G3092,Ma_KH!$A:$R,14,0)</f>
        <v>60</v>
      </c>
    </row>
    <row r="3093" spans="1:27" x14ac:dyDescent="0.25">
      <c r="A3093" s="280">
        <v>46049</v>
      </c>
      <c r="B3093" s="278">
        <v>4183832268</v>
      </c>
      <c r="C3093" s="328" t="s">
        <v>15180</v>
      </c>
      <c r="D3093" s="280">
        <v>46057</v>
      </c>
      <c r="E3093" s="213"/>
      <c r="F3093" s="214"/>
      <c r="G3093" s="255" t="s">
        <v>13815</v>
      </c>
      <c r="H3093" s="213"/>
      <c r="I3093" s="212">
        <v>4183832268</v>
      </c>
      <c r="J3093" s="212" t="s">
        <v>70</v>
      </c>
      <c r="K3093" s="212" t="s">
        <v>30</v>
      </c>
      <c r="L3093" s="215" t="str">
        <f>VLOOKUP($K3093,[1]TONG_SL!$A$1:$D$65536,2,0)</f>
        <v>Gà muối 500g</v>
      </c>
      <c r="M3093" s="247"/>
      <c r="N3093" s="215" t="str">
        <f t="shared" si="328"/>
        <v>K-C6</v>
      </c>
      <c r="O3093" s="222"/>
      <c r="P3093" s="222"/>
      <c r="Q3093" s="215" t="str">
        <f>VLOOKUP(K3093,TONG_SL!$A:$D,3,0)</f>
        <v>Túi</v>
      </c>
      <c r="R3093" s="224">
        <v>6</v>
      </c>
      <c r="S3093" s="290"/>
      <c r="T3093" s="290">
        <f>VLOOKUP(VLOOKUP(G3093,Ma_KH!$A:$R,18,0)&amp;K3093,Gia_MB!$A:$F,6,0)</f>
        <v>116611</v>
      </c>
      <c r="U3093" s="291">
        <f t="shared" si="324"/>
        <v>699666</v>
      </c>
      <c r="V3093" s="290"/>
      <c r="W3093" s="292">
        <f t="shared" si="325"/>
        <v>0</v>
      </c>
      <c r="X3093" s="293" t="str">
        <f t="shared" si="326"/>
        <v>8</v>
      </c>
      <c r="Y3093" s="290"/>
      <c r="Z3093" s="291">
        <f t="shared" si="327"/>
        <v>55973.279999999999</v>
      </c>
      <c r="AA3093" s="294">
        <f>VLOOKUP(G3093,Ma_KH!$A:$R,14,0)</f>
        <v>60</v>
      </c>
    </row>
    <row r="3094" spans="1:27" x14ac:dyDescent="0.25">
      <c r="A3094" s="277">
        <v>46052</v>
      </c>
      <c r="B3094" s="278" t="s">
        <v>15863</v>
      </c>
      <c r="C3094" s="328" t="s">
        <v>15180</v>
      </c>
      <c r="D3094" s="280">
        <v>46057</v>
      </c>
      <c r="E3094" s="213"/>
      <c r="F3094" s="214"/>
      <c r="G3094" s="255" t="s">
        <v>13811</v>
      </c>
      <c r="H3094" s="213"/>
      <c r="I3094" s="212" t="s">
        <v>15863</v>
      </c>
      <c r="J3094" s="212" t="s">
        <v>70</v>
      </c>
      <c r="K3094" s="212" t="s">
        <v>30</v>
      </c>
      <c r="L3094" s="215" t="str">
        <f>VLOOKUP($K3094,[1]TONG_SL!$A$1:$D$65536,2,0)</f>
        <v>Gà muối 500g</v>
      </c>
      <c r="M3094" s="247"/>
      <c r="N3094" s="215" t="str">
        <f t="shared" si="328"/>
        <v>K-C6</v>
      </c>
      <c r="O3094" s="222"/>
      <c r="P3094" s="222"/>
      <c r="Q3094" s="215" t="str">
        <f>VLOOKUP(K3094,TONG_SL!$A:$D,3,0)</f>
        <v>Túi</v>
      </c>
      <c r="R3094" s="224">
        <v>12</v>
      </c>
      <c r="S3094" s="290"/>
      <c r="T3094" s="290">
        <f>VLOOKUP(VLOOKUP(G3094,Ma_KH!$A:$R,18,0)&amp;K3094,Gia_MB!$A:$F,6,0)</f>
        <v>116611</v>
      </c>
      <c r="U3094" s="291">
        <f t="shared" si="324"/>
        <v>1399332</v>
      </c>
      <c r="V3094" s="290"/>
      <c r="W3094" s="292">
        <f t="shared" si="325"/>
        <v>0</v>
      </c>
      <c r="X3094" s="293" t="str">
        <f t="shared" si="326"/>
        <v>8</v>
      </c>
      <c r="Y3094" s="290"/>
      <c r="Z3094" s="291">
        <f t="shared" si="327"/>
        <v>111946.56</v>
      </c>
      <c r="AA3094" s="294">
        <f>VLOOKUP(G3094,Ma_KH!$A:$R,14,0)</f>
        <v>60</v>
      </c>
    </row>
    <row r="3095" spans="1:27" x14ac:dyDescent="0.25">
      <c r="A3095" s="277">
        <v>46052</v>
      </c>
      <c r="B3095" s="278">
        <v>4183994559</v>
      </c>
      <c r="C3095" s="328" t="s">
        <v>15180</v>
      </c>
      <c r="D3095" s="280">
        <v>46057</v>
      </c>
      <c r="E3095" s="213"/>
      <c r="F3095" s="214"/>
      <c r="G3095" s="255" t="s">
        <v>13851</v>
      </c>
      <c r="H3095" s="213"/>
      <c r="I3095" s="212">
        <v>4183994559</v>
      </c>
      <c r="J3095" s="212" t="s">
        <v>70</v>
      </c>
      <c r="K3095" s="212" t="s">
        <v>30</v>
      </c>
      <c r="L3095" s="215" t="str">
        <f>VLOOKUP($K3095,[1]TONG_SL!$A$1:$D$65536,2,0)</f>
        <v>Gà muối 500g</v>
      </c>
      <c r="M3095" s="247"/>
      <c r="N3095" s="215" t="str">
        <f t="shared" si="328"/>
        <v>K-C6</v>
      </c>
      <c r="O3095" s="222"/>
      <c r="P3095" s="222"/>
      <c r="Q3095" s="215" t="str">
        <f>VLOOKUP(K3095,TONG_SL!$A:$D,3,0)</f>
        <v>Túi</v>
      </c>
      <c r="R3095" s="224">
        <v>10</v>
      </c>
      <c r="S3095" s="290"/>
      <c r="T3095" s="290">
        <f>VLOOKUP(VLOOKUP(G3095,Ma_KH!$A:$R,18,0)&amp;K3095,Gia_MB!$A:$F,6,0)</f>
        <v>116611</v>
      </c>
      <c r="U3095" s="291">
        <f t="shared" si="324"/>
        <v>1166110</v>
      </c>
      <c r="V3095" s="290"/>
      <c r="W3095" s="292">
        <f t="shared" si="325"/>
        <v>0</v>
      </c>
      <c r="X3095" s="293" t="str">
        <f t="shared" si="326"/>
        <v>8</v>
      </c>
      <c r="Y3095" s="290"/>
      <c r="Z3095" s="291">
        <f t="shared" si="327"/>
        <v>93288.8</v>
      </c>
      <c r="AA3095" s="294">
        <f>VLOOKUP(G3095,Ma_KH!$A:$R,14,0)</f>
        <v>60</v>
      </c>
    </row>
    <row r="3096" spans="1:27" x14ac:dyDescent="0.25">
      <c r="A3096" s="277">
        <v>46052</v>
      </c>
      <c r="B3096" s="278">
        <v>4183994559</v>
      </c>
      <c r="C3096" s="328" t="s">
        <v>15180</v>
      </c>
      <c r="D3096" s="280">
        <v>46057</v>
      </c>
      <c r="E3096" s="213"/>
      <c r="F3096" s="214"/>
      <c r="G3096" s="255" t="s">
        <v>13851</v>
      </c>
      <c r="H3096" s="213"/>
      <c r="I3096" s="212">
        <v>4183994559</v>
      </c>
      <c r="J3096" s="212" t="s">
        <v>70</v>
      </c>
      <c r="K3096" s="212" t="s">
        <v>48</v>
      </c>
      <c r="L3096" s="215" t="str">
        <f>VLOOKUP($K3096,[1]TONG_SL!$A$1:$D$65536,2,0)</f>
        <v>Mọc Nấm Hương 250g</v>
      </c>
      <c r="M3096" s="247"/>
      <c r="N3096" s="215" t="str">
        <f t="shared" si="328"/>
        <v>K-C6</v>
      </c>
      <c r="O3096" s="222"/>
      <c r="P3096" s="222"/>
      <c r="Q3096" s="215" t="str">
        <f>VLOOKUP(K3096,TONG_SL!$A:$D,3,0)</f>
        <v>Túi</v>
      </c>
      <c r="R3096" s="224">
        <v>2</v>
      </c>
      <c r="S3096" s="290"/>
      <c r="T3096" s="290">
        <f>VLOOKUP(VLOOKUP(G3096,Ma_KH!$A:$R,18,0)&amp;K3096,Gia_MB!$A:$F,6,0)</f>
        <v>46000</v>
      </c>
      <c r="U3096" s="291">
        <f t="shared" si="324"/>
        <v>92000</v>
      </c>
      <c r="V3096" s="290"/>
      <c r="W3096" s="292">
        <f t="shared" si="325"/>
        <v>0</v>
      </c>
      <c r="X3096" s="293" t="str">
        <f t="shared" si="326"/>
        <v>8</v>
      </c>
      <c r="Y3096" s="290"/>
      <c r="Z3096" s="291">
        <f t="shared" si="327"/>
        <v>7360</v>
      </c>
      <c r="AA3096" s="294">
        <f>VLOOKUP(G3096,Ma_KH!$A:$R,14,0)</f>
        <v>60</v>
      </c>
    </row>
    <row r="3097" spans="1:27" x14ac:dyDescent="0.25">
      <c r="A3097" s="277">
        <v>46052</v>
      </c>
      <c r="B3097" s="278">
        <v>4183994559</v>
      </c>
      <c r="C3097" s="328" t="s">
        <v>15180</v>
      </c>
      <c r="D3097" s="280">
        <v>46057</v>
      </c>
      <c r="E3097" s="213"/>
      <c r="F3097" s="214"/>
      <c r="G3097" s="255" t="s">
        <v>13851</v>
      </c>
      <c r="H3097" s="213"/>
      <c r="I3097" s="212">
        <v>4183994559</v>
      </c>
      <c r="J3097" s="212" t="s">
        <v>70</v>
      </c>
      <c r="K3097" s="212" t="s">
        <v>27</v>
      </c>
      <c r="L3097" s="215" t="str">
        <f>VLOOKUP($K3097,[1]TONG_SL!$A$1:$D$65536,2,0)</f>
        <v>Chân giò heo muối 300g</v>
      </c>
      <c r="M3097" s="247"/>
      <c r="N3097" s="215" t="str">
        <f t="shared" si="328"/>
        <v>K-C6</v>
      </c>
      <c r="O3097" s="222"/>
      <c r="P3097" s="222"/>
      <c r="Q3097" s="215" t="str">
        <f>VLOOKUP(K3097,TONG_SL!$A:$D,3,0)</f>
        <v>Túi</v>
      </c>
      <c r="R3097" s="224">
        <v>5</v>
      </c>
      <c r="S3097" s="290"/>
      <c r="T3097" s="290">
        <f>VLOOKUP(VLOOKUP(G3097,Ma_KH!$A:$R,18,0)&amp;K3097,Gia_MB!$A:$F,6,0)</f>
        <v>73431</v>
      </c>
      <c r="U3097" s="291">
        <f t="shared" si="324"/>
        <v>367155</v>
      </c>
      <c r="V3097" s="290"/>
      <c r="W3097" s="292">
        <f t="shared" si="325"/>
        <v>0</v>
      </c>
      <c r="X3097" s="293" t="str">
        <f t="shared" si="326"/>
        <v>8</v>
      </c>
      <c r="Y3097" s="290"/>
      <c r="Z3097" s="291">
        <f t="shared" si="327"/>
        <v>29372.400000000001</v>
      </c>
      <c r="AA3097" s="294">
        <f>VLOOKUP(G3097,Ma_KH!$A:$R,14,0)</f>
        <v>60</v>
      </c>
    </row>
    <row r="3098" spans="1:27" x14ac:dyDescent="0.25">
      <c r="A3098" s="277">
        <v>46050</v>
      </c>
      <c r="B3098" s="278">
        <v>4183902475</v>
      </c>
      <c r="C3098" s="328" t="s">
        <v>15180</v>
      </c>
      <c r="D3098" s="280">
        <v>46057</v>
      </c>
      <c r="E3098" s="213"/>
      <c r="F3098" s="214"/>
      <c r="G3098" s="255" t="s">
        <v>14664</v>
      </c>
      <c r="H3098" s="213"/>
      <c r="I3098" s="212">
        <v>4183902475</v>
      </c>
      <c r="J3098" s="212" t="s">
        <v>70</v>
      </c>
      <c r="K3098" s="212" t="s">
        <v>27</v>
      </c>
      <c r="L3098" s="215" t="str">
        <f>VLOOKUP($K3098,[1]TONG_SL!$A$1:$D$65536,2,0)</f>
        <v>Chân giò heo muối 300g</v>
      </c>
      <c r="M3098" s="247"/>
      <c r="N3098" s="215" t="str">
        <f t="shared" si="328"/>
        <v>K-C6</v>
      </c>
      <c r="O3098" s="222"/>
      <c r="P3098" s="222"/>
      <c r="Q3098" s="215" t="str">
        <f>VLOOKUP(K3098,TONG_SL!$A:$D,3,0)</f>
        <v>Túi</v>
      </c>
      <c r="R3098" s="224">
        <v>3</v>
      </c>
      <c r="S3098" s="290"/>
      <c r="T3098" s="290">
        <f>VLOOKUP(VLOOKUP(G3098,Ma_KH!$A:$R,18,0)&amp;K3098,Gia_MB!$A:$F,6,0)</f>
        <v>73431</v>
      </c>
      <c r="U3098" s="291">
        <f t="shared" si="324"/>
        <v>220293</v>
      </c>
      <c r="V3098" s="290"/>
      <c r="W3098" s="292">
        <f t="shared" si="325"/>
        <v>0</v>
      </c>
      <c r="X3098" s="293" t="str">
        <f t="shared" si="326"/>
        <v>8</v>
      </c>
      <c r="Y3098" s="290"/>
      <c r="Z3098" s="291">
        <f t="shared" si="327"/>
        <v>17623.439999999999</v>
      </c>
      <c r="AA3098" s="294">
        <f>VLOOKUP(G3098,Ma_KH!$A:$R,14,0)</f>
        <v>60</v>
      </c>
    </row>
    <row r="3099" spans="1:27" x14ac:dyDescent="0.25">
      <c r="A3099" s="277">
        <v>46050</v>
      </c>
      <c r="B3099" s="278">
        <v>4183902475</v>
      </c>
      <c r="C3099" s="328" t="s">
        <v>15180</v>
      </c>
      <c r="D3099" s="280">
        <v>46057</v>
      </c>
      <c r="E3099" s="213"/>
      <c r="F3099" s="214"/>
      <c r="G3099" s="255" t="s">
        <v>14664</v>
      </c>
      <c r="H3099" s="213"/>
      <c r="I3099" s="212">
        <v>4183902475</v>
      </c>
      <c r="J3099" s="212" t="s">
        <v>70</v>
      </c>
      <c r="K3099" s="212" t="s">
        <v>30</v>
      </c>
      <c r="L3099" s="215" t="str">
        <f>VLOOKUP($K3099,[1]TONG_SL!$A$1:$D$65536,2,0)</f>
        <v>Gà muối 500g</v>
      </c>
      <c r="M3099" s="247"/>
      <c r="N3099" s="215" t="str">
        <f t="shared" si="328"/>
        <v>K-C6</v>
      </c>
      <c r="O3099" s="222"/>
      <c r="P3099" s="222"/>
      <c r="Q3099" s="215" t="str">
        <f>VLOOKUP(K3099,TONG_SL!$A:$D,3,0)</f>
        <v>Túi</v>
      </c>
      <c r="R3099" s="224">
        <v>5</v>
      </c>
      <c r="S3099" s="290"/>
      <c r="T3099" s="290">
        <f>VLOOKUP(VLOOKUP(G3099,Ma_KH!$A:$R,18,0)&amp;K3099,Gia_MB!$A:$F,6,0)</f>
        <v>116611</v>
      </c>
      <c r="U3099" s="291">
        <f t="shared" si="324"/>
        <v>583055</v>
      </c>
      <c r="V3099" s="290"/>
      <c r="W3099" s="292">
        <f t="shared" si="325"/>
        <v>0</v>
      </c>
      <c r="X3099" s="293" t="str">
        <f t="shared" si="326"/>
        <v>8</v>
      </c>
      <c r="Y3099" s="290"/>
      <c r="Z3099" s="291">
        <f t="shared" si="327"/>
        <v>46644.4</v>
      </c>
      <c r="AA3099" s="294">
        <f>VLOOKUP(G3099,Ma_KH!$A:$R,14,0)</f>
        <v>60</v>
      </c>
    </row>
    <row r="3100" spans="1:27" x14ac:dyDescent="0.25">
      <c r="A3100" s="277">
        <v>46050</v>
      </c>
      <c r="B3100" s="278">
        <v>4183902475</v>
      </c>
      <c r="C3100" s="328" t="s">
        <v>15180</v>
      </c>
      <c r="D3100" s="280">
        <v>46057</v>
      </c>
      <c r="E3100" s="213"/>
      <c r="F3100" s="214"/>
      <c r="G3100" s="255" t="s">
        <v>14664</v>
      </c>
      <c r="H3100" s="213"/>
      <c r="I3100" s="212">
        <v>4183902475</v>
      </c>
      <c r="J3100" s="212" t="s">
        <v>70</v>
      </c>
      <c r="K3100" s="212" t="s">
        <v>37</v>
      </c>
      <c r="L3100" s="215" t="str">
        <f>VLOOKUP($K3100,[1]TONG_SL!$A$1:$D$65536,2,0)</f>
        <v>Chả cốm 300g</v>
      </c>
      <c r="M3100" s="247"/>
      <c r="N3100" s="215" t="str">
        <f t="shared" si="328"/>
        <v>K-C6</v>
      </c>
      <c r="O3100" s="222"/>
      <c r="P3100" s="222"/>
      <c r="Q3100" s="215" t="str">
        <f>VLOOKUP(K3100,TONG_SL!$A:$D,3,0)</f>
        <v>Túi</v>
      </c>
      <c r="R3100" s="224">
        <v>5</v>
      </c>
      <c r="S3100" s="290"/>
      <c r="T3100" s="290">
        <f>VLOOKUP(VLOOKUP(G3100,Ma_KH!$A:$R,18,0)&amp;K3100,Gia_MB!$A:$F,6,0)</f>
        <v>74250</v>
      </c>
      <c r="U3100" s="291">
        <f t="shared" si="324"/>
        <v>371250</v>
      </c>
      <c r="V3100" s="290"/>
      <c r="W3100" s="292">
        <f t="shared" si="325"/>
        <v>0</v>
      </c>
      <c r="X3100" s="293" t="str">
        <f t="shared" si="326"/>
        <v>8</v>
      </c>
      <c r="Y3100" s="290"/>
      <c r="Z3100" s="291">
        <f t="shared" si="327"/>
        <v>29700</v>
      </c>
      <c r="AA3100" s="294">
        <f>VLOOKUP(G3100,Ma_KH!$A:$R,14,0)</f>
        <v>60</v>
      </c>
    </row>
    <row r="3101" spans="1:27" x14ac:dyDescent="0.25">
      <c r="A3101" s="277">
        <v>46050</v>
      </c>
      <c r="B3101" s="278">
        <v>4183902475</v>
      </c>
      <c r="C3101" s="328" t="s">
        <v>15180</v>
      </c>
      <c r="D3101" s="280">
        <v>46057</v>
      </c>
      <c r="E3101" s="213"/>
      <c r="F3101" s="214"/>
      <c r="G3101" s="255" t="s">
        <v>14664</v>
      </c>
      <c r="H3101" s="213"/>
      <c r="I3101" s="212">
        <v>4183902475</v>
      </c>
      <c r="J3101" s="212" t="s">
        <v>70</v>
      </c>
      <c r="K3101" s="212" t="s">
        <v>39</v>
      </c>
      <c r="L3101" s="215" t="str">
        <f>VLOOKUP($K3101,[1]TONG_SL!$A$1:$D$65536,2,0)</f>
        <v>Chả nướng 300g</v>
      </c>
      <c r="M3101" s="247"/>
      <c r="N3101" s="215" t="str">
        <f t="shared" si="328"/>
        <v>K-C6</v>
      </c>
      <c r="O3101" s="222"/>
      <c r="P3101" s="222"/>
      <c r="Q3101" s="215" t="str">
        <f>VLOOKUP(K3101,TONG_SL!$A:$D,3,0)</f>
        <v>Túi</v>
      </c>
      <c r="R3101" s="224">
        <v>5</v>
      </c>
      <c r="S3101" s="290"/>
      <c r="T3101" s="290">
        <f>VLOOKUP(VLOOKUP(G3101,Ma_KH!$A:$R,18,0)&amp;K3101,Gia_MB!$A:$F,6,0)</f>
        <v>70950</v>
      </c>
      <c r="U3101" s="291">
        <f t="shared" si="324"/>
        <v>354750</v>
      </c>
      <c r="V3101" s="290"/>
      <c r="W3101" s="292">
        <f t="shared" si="325"/>
        <v>0</v>
      </c>
      <c r="X3101" s="293" t="str">
        <f t="shared" si="326"/>
        <v>8</v>
      </c>
      <c r="Y3101" s="290"/>
      <c r="Z3101" s="291">
        <f t="shared" si="327"/>
        <v>28380</v>
      </c>
      <c r="AA3101" s="294">
        <f>VLOOKUP(G3101,Ma_KH!$A:$R,14,0)</f>
        <v>60</v>
      </c>
    </row>
    <row r="3102" spans="1:27" x14ac:dyDescent="0.25">
      <c r="A3102" s="277">
        <v>46050</v>
      </c>
      <c r="B3102" s="278">
        <v>4183902475</v>
      </c>
      <c r="C3102" s="328" t="s">
        <v>15180</v>
      </c>
      <c r="D3102" s="280">
        <v>46057</v>
      </c>
      <c r="E3102" s="213"/>
      <c r="F3102" s="214"/>
      <c r="G3102" s="255" t="s">
        <v>14664</v>
      </c>
      <c r="H3102" s="213"/>
      <c r="I3102" s="212">
        <v>4183902475</v>
      </c>
      <c r="J3102" s="212" t="s">
        <v>70</v>
      </c>
      <c r="K3102" s="212" t="s">
        <v>48</v>
      </c>
      <c r="L3102" s="215" t="str">
        <f>VLOOKUP($K3102,[1]TONG_SL!$A$1:$D$65536,2,0)</f>
        <v>Mọc Nấm Hương 250g</v>
      </c>
      <c r="M3102" s="247"/>
      <c r="N3102" s="215" t="str">
        <f t="shared" si="328"/>
        <v>K-C6</v>
      </c>
      <c r="O3102" s="222"/>
      <c r="P3102" s="222"/>
      <c r="Q3102" s="215" t="str">
        <f>VLOOKUP(K3102,TONG_SL!$A:$D,3,0)</f>
        <v>Túi</v>
      </c>
      <c r="R3102" s="224">
        <v>5</v>
      </c>
      <c r="S3102" s="290"/>
      <c r="T3102" s="290">
        <f>VLOOKUP(VLOOKUP(G3102,Ma_KH!$A:$R,18,0)&amp;K3102,Gia_MB!$A:$F,6,0)</f>
        <v>46000</v>
      </c>
      <c r="U3102" s="291">
        <f t="shared" si="324"/>
        <v>230000</v>
      </c>
      <c r="V3102" s="290"/>
      <c r="W3102" s="292">
        <f t="shared" si="325"/>
        <v>0</v>
      </c>
      <c r="X3102" s="293" t="str">
        <f t="shared" si="326"/>
        <v>8</v>
      </c>
      <c r="Y3102" s="290"/>
      <c r="Z3102" s="291">
        <f t="shared" si="327"/>
        <v>18400</v>
      </c>
      <c r="AA3102" s="294">
        <f>VLOOKUP(G3102,Ma_KH!$A:$R,14,0)</f>
        <v>60</v>
      </c>
    </row>
    <row r="3103" spans="1:27" x14ac:dyDescent="0.25">
      <c r="A3103" s="277">
        <v>46051</v>
      </c>
      <c r="B3103" s="278">
        <v>4183980010</v>
      </c>
      <c r="C3103" s="328" t="s">
        <v>15180</v>
      </c>
      <c r="D3103" s="280">
        <v>46057</v>
      </c>
      <c r="E3103" s="213"/>
      <c r="F3103" s="214"/>
      <c r="G3103" s="255" t="s">
        <v>13841</v>
      </c>
      <c r="H3103" s="213"/>
      <c r="I3103" s="212">
        <v>4183980010</v>
      </c>
      <c r="J3103" s="212" t="s">
        <v>70</v>
      </c>
      <c r="K3103" s="212" t="s">
        <v>27</v>
      </c>
      <c r="L3103" s="215" t="str">
        <f>VLOOKUP($K3103,[1]TONG_SL!$A$1:$D$65536,2,0)</f>
        <v>Chân giò heo muối 300g</v>
      </c>
      <c r="M3103" s="247"/>
      <c r="N3103" s="215" t="str">
        <f t="shared" si="328"/>
        <v>K-C6</v>
      </c>
      <c r="O3103" s="222"/>
      <c r="P3103" s="222"/>
      <c r="Q3103" s="215" t="str">
        <f>VLOOKUP(K3103,TONG_SL!$A:$D,3,0)</f>
        <v>Túi</v>
      </c>
      <c r="R3103" s="224">
        <v>10</v>
      </c>
      <c r="S3103" s="290"/>
      <c r="T3103" s="290">
        <f>VLOOKUP(VLOOKUP(G3103,Ma_KH!$A:$R,18,0)&amp;K3103,Gia_MB!$A:$F,6,0)</f>
        <v>73431</v>
      </c>
      <c r="U3103" s="291">
        <f t="shared" si="324"/>
        <v>734310</v>
      </c>
      <c r="V3103" s="290"/>
      <c r="W3103" s="292">
        <f t="shared" si="325"/>
        <v>0</v>
      </c>
      <c r="X3103" s="293" t="str">
        <f t="shared" si="326"/>
        <v>8</v>
      </c>
      <c r="Y3103" s="290"/>
      <c r="Z3103" s="291">
        <f t="shared" si="327"/>
        <v>58744.800000000003</v>
      </c>
      <c r="AA3103" s="294">
        <f>VLOOKUP(G3103,Ma_KH!$A:$R,14,0)</f>
        <v>60</v>
      </c>
    </row>
    <row r="3104" spans="1:27" x14ac:dyDescent="0.25">
      <c r="A3104" s="277">
        <v>46051</v>
      </c>
      <c r="B3104" s="278">
        <v>4183980010</v>
      </c>
      <c r="C3104" s="328" t="s">
        <v>15180</v>
      </c>
      <c r="D3104" s="280">
        <v>46057</v>
      </c>
      <c r="E3104" s="213"/>
      <c r="F3104" s="214"/>
      <c r="G3104" s="255" t="s">
        <v>13841</v>
      </c>
      <c r="H3104" s="213"/>
      <c r="I3104" s="212">
        <v>4183980010</v>
      </c>
      <c r="J3104" s="212" t="s">
        <v>70</v>
      </c>
      <c r="K3104" s="212" t="s">
        <v>39</v>
      </c>
      <c r="L3104" s="215" t="str">
        <f>VLOOKUP($K3104,[1]TONG_SL!$A$1:$D$65536,2,0)</f>
        <v>Chả nướng 300g</v>
      </c>
      <c r="M3104" s="247"/>
      <c r="N3104" s="215" t="str">
        <f t="shared" si="328"/>
        <v>K-C6</v>
      </c>
      <c r="O3104" s="222"/>
      <c r="P3104" s="222"/>
      <c r="Q3104" s="215" t="str">
        <f>VLOOKUP(K3104,TONG_SL!$A:$D,3,0)</f>
        <v>Túi</v>
      </c>
      <c r="R3104" s="224">
        <v>5</v>
      </c>
      <c r="S3104" s="290"/>
      <c r="T3104" s="290">
        <f>VLOOKUP(VLOOKUP(G3104,Ma_KH!$A:$R,18,0)&amp;K3104,Gia_MB!$A:$F,6,0)</f>
        <v>70950</v>
      </c>
      <c r="U3104" s="291">
        <f t="shared" ref="U3104:U3167" si="329">T3104*R3104</f>
        <v>354750</v>
      </c>
      <c r="V3104" s="290"/>
      <c r="W3104" s="292">
        <f t="shared" ref="W3104:W3167" si="330">U3104*V3104</f>
        <v>0</v>
      </c>
      <c r="X3104" s="293" t="str">
        <f t="shared" ref="X3104:X3167" si="331">IF(B3104&lt;&gt;"","8","0")</f>
        <v>8</v>
      </c>
      <c r="Y3104" s="290"/>
      <c r="Z3104" s="291">
        <f t="shared" ref="Z3104:Z3167" si="332">U3104*X3104%</f>
        <v>28380</v>
      </c>
      <c r="AA3104" s="294">
        <f>VLOOKUP(G3104,Ma_KH!$A:$R,14,0)</f>
        <v>60</v>
      </c>
    </row>
    <row r="3105" spans="1:27" x14ac:dyDescent="0.25">
      <c r="A3105" s="277">
        <v>46051</v>
      </c>
      <c r="B3105" s="278">
        <v>4183980010</v>
      </c>
      <c r="C3105" s="328" t="s">
        <v>15180</v>
      </c>
      <c r="D3105" s="280">
        <v>46057</v>
      </c>
      <c r="E3105" s="213"/>
      <c r="F3105" s="214"/>
      <c r="G3105" s="255" t="s">
        <v>13841</v>
      </c>
      <c r="H3105" s="213"/>
      <c r="I3105" s="212">
        <v>4183980010</v>
      </c>
      <c r="J3105" s="212" t="s">
        <v>70</v>
      </c>
      <c r="K3105" s="212" t="s">
        <v>30</v>
      </c>
      <c r="L3105" s="215" t="str">
        <f>VLOOKUP($K3105,[1]TONG_SL!$A$1:$D$65536,2,0)</f>
        <v>Gà muối 500g</v>
      </c>
      <c r="M3105" s="247"/>
      <c r="N3105" s="215" t="str">
        <f t="shared" si="328"/>
        <v>K-C6</v>
      </c>
      <c r="O3105" s="222"/>
      <c r="P3105" s="222"/>
      <c r="Q3105" s="215" t="str">
        <f>VLOOKUP(K3105,TONG_SL!$A:$D,3,0)</f>
        <v>Túi</v>
      </c>
      <c r="R3105" s="224">
        <v>10</v>
      </c>
      <c r="S3105" s="290"/>
      <c r="T3105" s="290">
        <f>VLOOKUP(VLOOKUP(G3105,Ma_KH!$A:$R,18,0)&amp;K3105,Gia_MB!$A:$F,6,0)</f>
        <v>116611</v>
      </c>
      <c r="U3105" s="291">
        <f t="shared" si="329"/>
        <v>1166110</v>
      </c>
      <c r="V3105" s="290"/>
      <c r="W3105" s="292">
        <f t="shared" si="330"/>
        <v>0</v>
      </c>
      <c r="X3105" s="293" t="str">
        <f t="shared" si="331"/>
        <v>8</v>
      </c>
      <c r="Y3105" s="290"/>
      <c r="Z3105" s="291">
        <f t="shared" si="332"/>
        <v>93288.8</v>
      </c>
      <c r="AA3105" s="294">
        <f>VLOOKUP(G3105,Ma_KH!$A:$R,14,0)</f>
        <v>60</v>
      </c>
    </row>
    <row r="3106" spans="1:27" x14ac:dyDescent="0.25">
      <c r="A3106" s="277">
        <v>46051</v>
      </c>
      <c r="B3106" s="278">
        <v>4183980010</v>
      </c>
      <c r="C3106" s="328" t="s">
        <v>15180</v>
      </c>
      <c r="D3106" s="280">
        <v>46057</v>
      </c>
      <c r="E3106" s="213"/>
      <c r="F3106" s="214"/>
      <c r="G3106" s="255" t="s">
        <v>13841</v>
      </c>
      <c r="H3106" s="213"/>
      <c r="I3106" s="212">
        <v>4183980010</v>
      </c>
      <c r="J3106" s="212" t="s">
        <v>70</v>
      </c>
      <c r="K3106" s="212" t="s">
        <v>48</v>
      </c>
      <c r="L3106" s="215" t="str">
        <f>VLOOKUP($K3106,[1]TONG_SL!$A$1:$D$65536,2,0)</f>
        <v>Mọc Nấm Hương 250g</v>
      </c>
      <c r="M3106" s="247"/>
      <c r="N3106" s="215" t="str">
        <f t="shared" si="328"/>
        <v>K-C6</v>
      </c>
      <c r="O3106" s="222"/>
      <c r="P3106" s="222"/>
      <c r="Q3106" s="215" t="str">
        <f>VLOOKUP(K3106,TONG_SL!$A:$D,3,0)</f>
        <v>Túi</v>
      </c>
      <c r="R3106" s="224">
        <v>10</v>
      </c>
      <c r="S3106" s="290"/>
      <c r="T3106" s="290">
        <f>VLOOKUP(VLOOKUP(G3106,Ma_KH!$A:$R,18,0)&amp;K3106,Gia_MB!$A:$F,6,0)</f>
        <v>46000</v>
      </c>
      <c r="U3106" s="291">
        <f t="shared" si="329"/>
        <v>460000</v>
      </c>
      <c r="V3106" s="290"/>
      <c r="W3106" s="292">
        <f t="shared" si="330"/>
        <v>0</v>
      </c>
      <c r="X3106" s="293" t="str">
        <f t="shared" si="331"/>
        <v>8</v>
      </c>
      <c r="Y3106" s="290"/>
      <c r="Z3106" s="291">
        <f t="shared" si="332"/>
        <v>36800</v>
      </c>
      <c r="AA3106" s="294">
        <f>VLOOKUP(G3106,Ma_KH!$A:$R,14,0)</f>
        <v>60</v>
      </c>
    </row>
    <row r="3107" spans="1:27" x14ac:dyDescent="0.25">
      <c r="A3107" s="277">
        <v>46050</v>
      </c>
      <c r="B3107" s="278">
        <v>4183913446</v>
      </c>
      <c r="C3107" s="328" t="s">
        <v>15180</v>
      </c>
      <c r="D3107" s="280">
        <v>46057</v>
      </c>
      <c r="E3107" s="213"/>
      <c r="F3107" s="214"/>
      <c r="G3107" s="255" t="s">
        <v>13831</v>
      </c>
      <c r="H3107" s="213"/>
      <c r="I3107" s="212">
        <v>4183913446</v>
      </c>
      <c r="J3107" s="212" t="s">
        <v>70</v>
      </c>
      <c r="K3107" s="212" t="s">
        <v>27</v>
      </c>
      <c r="L3107" s="215" t="str">
        <f>VLOOKUP($K3107,[1]TONG_SL!$A$1:$D$65536,2,0)</f>
        <v>Chân giò heo muối 300g</v>
      </c>
      <c r="M3107" s="247"/>
      <c r="N3107" s="215" t="str">
        <f t="shared" si="328"/>
        <v>K-C6</v>
      </c>
      <c r="O3107" s="222"/>
      <c r="P3107" s="222"/>
      <c r="Q3107" s="215" t="str">
        <f>VLOOKUP(K3107,TONG_SL!$A:$D,3,0)</f>
        <v>Túi</v>
      </c>
      <c r="R3107" s="224">
        <v>10</v>
      </c>
      <c r="S3107" s="290"/>
      <c r="T3107" s="290">
        <f>VLOOKUP(VLOOKUP(G3107,Ma_KH!$A:$R,18,0)&amp;K3107,Gia_MB!$A:$F,6,0)</f>
        <v>73431</v>
      </c>
      <c r="U3107" s="291">
        <f t="shared" si="329"/>
        <v>734310</v>
      </c>
      <c r="V3107" s="290"/>
      <c r="W3107" s="292">
        <f t="shared" si="330"/>
        <v>0</v>
      </c>
      <c r="X3107" s="293" t="str">
        <f t="shared" si="331"/>
        <v>8</v>
      </c>
      <c r="Y3107" s="290"/>
      <c r="Z3107" s="291">
        <f t="shared" si="332"/>
        <v>58744.800000000003</v>
      </c>
      <c r="AA3107" s="294">
        <f>VLOOKUP(G3107,Ma_KH!$A:$R,14,0)</f>
        <v>60</v>
      </c>
    </row>
    <row r="3108" spans="1:27" x14ac:dyDescent="0.25">
      <c r="A3108" s="277">
        <v>46050</v>
      </c>
      <c r="B3108" s="278">
        <v>4183913446</v>
      </c>
      <c r="C3108" s="328" t="s">
        <v>15180</v>
      </c>
      <c r="D3108" s="280">
        <v>46057</v>
      </c>
      <c r="E3108" s="213"/>
      <c r="F3108" s="214"/>
      <c r="G3108" s="255" t="s">
        <v>13831</v>
      </c>
      <c r="H3108" s="213"/>
      <c r="I3108" s="212">
        <v>4183913446</v>
      </c>
      <c r="J3108" s="212" t="s">
        <v>70</v>
      </c>
      <c r="K3108" s="212" t="s">
        <v>37</v>
      </c>
      <c r="L3108" s="215" t="str">
        <f>VLOOKUP($K3108,[1]TONG_SL!$A$1:$D$65536,2,0)</f>
        <v>Chả cốm 300g</v>
      </c>
      <c r="M3108" s="247"/>
      <c r="N3108" s="215" t="str">
        <f t="shared" ref="N3108:N3171" si="333">IF($B3108&lt;&gt;"","K-C6","")</f>
        <v>K-C6</v>
      </c>
      <c r="O3108" s="222"/>
      <c r="P3108" s="222"/>
      <c r="Q3108" s="215" t="str">
        <f>VLOOKUP(K3108,TONG_SL!$A:$D,3,0)</f>
        <v>Túi</v>
      </c>
      <c r="R3108" s="224">
        <v>10</v>
      </c>
      <c r="S3108" s="290"/>
      <c r="T3108" s="290">
        <f>VLOOKUP(VLOOKUP(G3108,Ma_KH!$A:$R,18,0)&amp;K3108,Gia_MB!$A:$F,6,0)</f>
        <v>74250</v>
      </c>
      <c r="U3108" s="291">
        <f t="shared" si="329"/>
        <v>742500</v>
      </c>
      <c r="V3108" s="290"/>
      <c r="W3108" s="292">
        <f t="shared" si="330"/>
        <v>0</v>
      </c>
      <c r="X3108" s="293" t="str">
        <f t="shared" si="331"/>
        <v>8</v>
      </c>
      <c r="Y3108" s="290"/>
      <c r="Z3108" s="291">
        <f t="shared" si="332"/>
        <v>59400</v>
      </c>
      <c r="AA3108" s="294">
        <f>VLOOKUP(G3108,Ma_KH!$A:$R,14,0)</f>
        <v>60</v>
      </c>
    </row>
    <row r="3109" spans="1:27" x14ac:dyDescent="0.25">
      <c r="A3109" s="277">
        <v>46050</v>
      </c>
      <c r="B3109" s="278">
        <v>4183913446</v>
      </c>
      <c r="C3109" s="328" t="s">
        <v>15180</v>
      </c>
      <c r="D3109" s="280">
        <v>46057</v>
      </c>
      <c r="E3109" s="213"/>
      <c r="F3109" s="214"/>
      <c r="G3109" s="255" t="s">
        <v>13831</v>
      </c>
      <c r="H3109" s="213"/>
      <c r="I3109" s="212">
        <v>4183913446</v>
      </c>
      <c r="J3109" s="212" t="s">
        <v>70</v>
      </c>
      <c r="K3109" s="212" t="s">
        <v>48</v>
      </c>
      <c r="L3109" s="215" t="str">
        <f>VLOOKUP($K3109,[1]TONG_SL!$A$1:$D$65536,2,0)</f>
        <v>Mọc Nấm Hương 250g</v>
      </c>
      <c r="M3109" s="247"/>
      <c r="N3109" s="215" t="str">
        <f t="shared" si="333"/>
        <v>K-C6</v>
      </c>
      <c r="O3109" s="222"/>
      <c r="P3109" s="222"/>
      <c r="Q3109" s="215" t="str">
        <f>VLOOKUP(K3109,TONG_SL!$A:$D,3,0)</f>
        <v>Túi</v>
      </c>
      <c r="R3109" s="224">
        <v>10</v>
      </c>
      <c r="S3109" s="290"/>
      <c r="T3109" s="290">
        <f>VLOOKUP(VLOOKUP(G3109,Ma_KH!$A:$R,18,0)&amp;K3109,Gia_MB!$A:$F,6,0)</f>
        <v>46000</v>
      </c>
      <c r="U3109" s="291">
        <f t="shared" si="329"/>
        <v>460000</v>
      </c>
      <c r="V3109" s="290"/>
      <c r="W3109" s="292">
        <f t="shared" si="330"/>
        <v>0</v>
      </c>
      <c r="X3109" s="293" t="str">
        <f t="shared" si="331"/>
        <v>8</v>
      </c>
      <c r="Y3109" s="290"/>
      <c r="Z3109" s="291">
        <f t="shared" si="332"/>
        <v>36800</v>
      </c>
      <c r="AA3109" s="294">
        <f>VLOOKUP(G3109,Ma_KH!$A:$R,14,0)</f>
        <v>60</v>
      </c>
    </row>
    <row r="3110" spans="1:27" x14ac:dyDescent="0.25">
      <c r="A3110" s="277">
        <v>46055</v>
      </c>
      <c r="B3110" s="278" t="s">
        <v>15864</v>
      </c>
      <c r="C3110" s="328" t="s">
        <v>15180</v>
      </c>
      <c r="D3110" s="280">
        <v>46057</v>
      </c>
      <c r="E3110" s="213"/>
      <c r="F3110" s="214"/>
      <c r="G3110" s="255" t="s">
        <v>13840</v>
      </c>
      <c r="H3110" s="213"/>
      <c r="I3110" s="212" t="s">
        <v>15864</v>
      </c>
      <c r="J3110" s="212" t="s">
        <v>70</v>
      </c>
      <c r="K3110" s="212" t="s">
        <v>27</v>
      </c>
      <c r="L3110" s="215" t="str">
        <f>VLOOKUP($K3110,[1]TONG_SL!$A$1:$D$65536,2,0)</f>
        <v>Chân giò heo muối 300g</v>
      </c>
      <c r="M3110" s="247"/>
      <c r="N3110" s="215" t="str">
        <f t="shared" si="333"/>
        <v>K-C6</v>
      </c>
      <c r="O3110" s="222"/>
      <c r="P3110" s="222"/>
      <c r="Q3110" s="215" t="str">
        <f>VLOOKUP(K3110,TONG_SL!$A:$D,3,0)</f>
        <v>Túi</v>
      </c>
      <c r="R3110" s="224">
        <v>10</v>
      </c>
      <c r="S3110" s="290"/>
      <c r="T3110" s="290">
        <f>VLOOKUP(VLOOKUP(G3110,Ma_KH!$A:$R,18,0)&amp;K3110,Gia_MB!$A:$F,6,0)</f>
        <v>73431</v>
      </c>
      <c r="U3110" s="291">
        <f t="shared" si="329"/>
        <v>734310</v>
      </c>
      <c r="V3110" s="290"/>
      <c r="W3110" s="292">
        <f t="shared" si="330"/>
        <v>0</v>
      </c>
      <c r="X3110" s="293" t="str">
        <f t="shared" si="331"/>
        <v>8</v>
      </c>
      <c r="Y3110" s="290"/>
      <c r="Z3110" s="291">
        <f t="shared" si="332"/>
        <v>58744.800000000003</v>
      </c>
      <c r="AA3110" s="294">
        <f>VLOOKUP(G3110,Ma_KH!$A:$R,14,0)</f>
        <v>60</v>
      </c>
    </row>
    <row r="3111" spans="1:27" x14ac:dyDescent="0.25">
      <c r="A3111" s="277">
        <v>46055</v>
      </c>
      <c r="B3111" s="278" t="s">
        <v>15864</v>
      </c>
      <c r="C3111" s="328" t="s">
        <v>15180</v>
      </c>
      <c r="D3111" s="280">
        <v>46057</v>
      </c>
      <c r="E3111" s="213"/>
      <c r="F3111" s="214"/>
      <c r="G3111" s="255" t="s">
        <v>13840</v>
      </c>
      <c r="H3111" s="213"/>
      <c r="I3111" s="212" t="s">
        <v>15864</v>
      </c>
      <c r="J3111" s="212" t="s">
        <v>70</v>
      </c>
      <c r="K3111" s="212" t="s">
        <v>48</v>
      </c>
      <c r="L3111" s="215" t="str">
        <f>VLOOKUP($K3111,[1]TONG_SL!$A$1:$D$65536,2,0)</f>
        <v>Mọc Nấm Hương 250g</v>
      </c>
      <c r="M3111" s="247"/>
      <c r="N3111" s="215" t="str">
        <f t="shared" si="333"/>
        <v>K-C6</v>
      </c>
      <c r="O3111" s="222"/>
      <c r="P3111" s="222"/>
      <c r="Q3111" s="215" t="str">
        <f>VLOOKUP(K3111,TONG_SL!$A:$D,3,0)</f>
        <v>Túi</v>
      </c>
      <c r="R3111" s="224">
        <v>5</v>
      </c>
      <c r="S3111" s="290"/>
      <c r="T3111" s="290">
        <f>VLOOKUP(VLOOKUP(G3111,Ma_KH!$A:$R,18,0)&amp;K3111,Gia_MB!$A:$F,6,0)</f>
        <v>46000</v>
      </c>
      <c r="U3111" s="291">
        <f t="shared" si="329"/>
        <v>230000</v>
      </c>
      <c r="V3111" s="290"/>
      <c r="W3111" s="292">
        <f t="shared" si="330"/>
        <v>0</v>
      </c>
      <c r="X3111" s="293" t="str">
        <f t="shared" si="331"/>
        <v>8</v>
      </c>
      <c r="Y3111" s="290"/>
      <c r="Z3111" s="291">
        <f t="shared" si="332"/>
        <v>18400</v>
      </c>
      <c r="AA3111" s="294">
        <f>VLOOKUP(G3111,Ma_KH!$A:$R,14,0)</f>
        <v>60</v>
      </c>
    </row>
    <row r="3112" spans="1:27" x14ac:dyDescent="0.25">
      <c r="A3112" s="277">
        <v>46055</v>
      </c>
      <c r="B3112" s="278" t="s">
        <v>15864</v>
      </c>
      <c r="C3112" s="328" t="s">
        <v>15180</v>
      </c>
      <c r="D3112" s="280">
        <v>46057</v>
      </c>
      <c r="E3112" s="213"/>
      <c r="F3112" s="214"/>
      <c r="G3112" s="255" t="s">
        <v>13840</v>
      </c>
      <c r="H3112" s="213"/>
      <c r="I3112" s="212" t="s">
        <v>15864</v>
      </c>
      <c r="J3112" s="212" t="s">
        <v>70</v>
      </c>
      <c r="K3112" s="212" t="s">
        <v>37</v>
      </c>
      <c r="L3112" s="215" t="str">
        <f>VLOOKUP($K3112,[1]TONG_SL!$A$1:$D$65536,2,0)</f>
        <v>Chả cốm 300g</v>
      </c>
      <c r="M3112" s="247"/>
      <c r="N3112" s="215" t="str">
        <f t="shared" si="333"/>
        <v>K-C6</v>
      </c>
      <c r="O3112" s="222"/>
      <c r="P3112" s="222"/>
      <c r="Q3112" s="215" t="str">
        <f>VLOOKUP(K3112,TONG_SL!$A:$D,3,0)</f>
        <v>Túi</v>
      </c>
      <c r="R3112" s="224">
        <v>5</v>
      </c>
      <c r="S3112" s="290"/>
      <c r="T3112" s="290">
        <f>VLOOKUP(VLOOKUP(G3112,Ma_KH!$A:$R,18,0)&amp;K3112,Gia_MB!$A:$F,6,0)</f>
        <v>74250</v>
      </c>
      <c r="U3112" s="291">
        <f t="shared" si="329"/>
        <v>371250</v>
      </c>
      <c r="V3112" s="290"/>
      <c r="W3112" s="292">
        <f t="shared" si="330"/>
        <v>0</v>
      </c>
      <c r="X3112" s="293" t="str">
        <f t="shared" si="331"/>
        <v>8</v>
      </c>
      <c r="Y3112" s="290"/>
      <c r="Z3112" s="291">
        <f t="shared" si="332"/>
        <v>29700</v>
      </c>
      <c r="AA3112" s="294">
        <f>VLOOKUP(G3112,Ma_KH!$A:$R,14,0)</f>
        <v>60</v>
      </c>
    </row>
    <row r="3113" spans="1:27" x14ac:dyDescent="0.25">
      <c r="A3113" s="277">
        <v>46055</v>
      </c>
      <c r="B3113" s="278">
        <v>4184117623</v>
      </c>
      <c r="C3113" s="328" t="s">
        <v>15180</v>
      </c>
      <c r="D3113" s="280">
        <v>46057</v>
      </c>
      <c r="E3113" s="213"/>
      <c r="F3113" s="214"/>
      <c r="G3113" s="255" t="s">
        <v>13888</v>
      </c>
      <c r="H3113" s="213"/>
      <c r="I3113" s="212">
        <v>4184117623</v>
      </c>
      <c r="J3113" s="212" t="s">
        <v>70</v>
      </c>
      <c r="K3113" s="212" t="s">
        <v>27</v>
      </c>
      <c r="L3113" s="215" t="str">
        <f>VLOOKUP($K3113,[1]TONG_SL!$A$1:$D$65536,2,0)</f>
        <v>Chân giò heo muối 300g</v>
      </c>
      <c r="M3113" s="247"/>
      <c r="N3113" s="215" t="str">
        <f t="shared" si="333"/>
        <v>K-C6</v>
      </c>
      <c r="O3113" s="222"/>
      <c r="P3113" s="222"/>
      <c r="Q3113" s="215" t="str">
        <f>VLOOKUP(K3113,TONG_SL!$A:$D,3,0)</f>
        <v>Túi</v>
      </c>
      <c r="R3113" s="224">
        <v>15</v>
      </c>
      <c r="S3113" s="290"/>
      <c r="T3113" s="290">
        <f>VLOOKUP(VLOOKUP(G3113,Ma_KH!$A:$R,18,0)&amp;K3113,Gia_MB!$A:$F,6,0)</f>
        <v>73431</v>
      </c>
      <c r="U3113" s="291">
        <f t="shared" si="329"/>
        <v>1101465</v>
      </c>
      <c r="V3113" s="290"/>
      <c r="W3113" s="292">
        <f t="shared" si="330"/>
        <v>0</v>
      </c>
      <c r="X3113" s="293" t="str">
        <f t="shared" si="331"/>
        <v>8</v>
      </c>
      <c r="Y3113" s="290"/>
      <c r="Z3113" s="291">
        <f t="shared" si="332"/>
        <v>88117.2</v>
      </c>
      <c r="AA3113" s="294">
        <f>VLOOKUP(G3113,Ma_KH!$A:$R,14,0)</f>
        <v>60</v>
      </c>
    </row>
    <row r="3114" spans="1:27" x14ac:dyDescent="0.25">
      <c r="A3114" s="277">
        <v>46055</v>
      </c>
      <c r="B3114" s="278">
        <v>4184117623</v>
      </c>
      <c r="C3114" s="328" t="s">
        <v>15180</v>
      </c>
      <c r="D3114" s="280">
        <v>46057</v>
      </c>
      <c r="E3114" s="213"/>
      <c r="F3114" s="214"/>
      <c r="G3114" s="255" t="s">
        <v>13888</v>
      </c>
      <c r="H3114" s="213"/>
      <c r="I3114" s="212">
        <v>4184117623</v>
      </c>
      <c r="J3114" s="212" t="s">
        <v>70</v>
      </c>
      <c r="K3114" s="212" t="s">
        <v>30</v>
      </c>
      <c r="L3114" s="215" t="str">
        <f>VLOOKUP($K3114,[1]TONG_SL!$A$1:$D$65536,2,0)</f>
        <v>Gà muối 500g</v>
      </c>
      <c r="M3114" s="247"/>
      <c r="N3114" s="215" t="str">
        <f t="shared" si="333"/>
        <v>K-C6</v>
      </c>
      <c r="O3114" s="222"/>
      <c r="P3114" s="222"/>
      <c r="Q3114" s="215" t="str">
        <f>VLOOKUP(K3114,TONG_SL!$A:$D,3,0)</f>
        <v>Túi</v>
      </c>
      <c r="R3114" s="224">
        <v>20</v>
      </c>
      <c r="S3114" s="290"/>
      <c r="T3114" s="290">
        <f>VLOOKUP(VLOOKUP(G3114,Ma_KH!$A:$R,18,0)&amp;K3114,Gia_MB!$A:$F,6,0)</f>
        <v>116611</v>
      </c>
      <c r="U3114" s="291">
        <f t="shared" si="329"/>
        <v>2332220</v>
      </c>
      <c r="V3114" s="290"/>
      <c r="W3114" s="292">
        <f t="shared" si="330"/>
        <v>0</v>
      </c>
      <c r="X3114" s="293" t="str">
        <f t="shared" si="331"/>
        <v>8</v>
      </c>
      <c r="Y3114" s="290"/>
      <c r="Z3114" s="291">
        <f t="shared" si="332"/>
        <v>186577.6</v>
      </c>
      <c r="AA3114" s="294">
        <f>VLOOKUP(G3114,Ma_KH!$A:$R,14,0)</f>
        <v>60</v>
      </c>
    </row>
    <row r="3115" spans="1:27" x14ac:dyDescent="0.25">
      <c r="A3115" s="277">
        <v>46055</v>
      </c>
      <c r="B3115" s="278">
        <v>4184117623</v>
      </c>
      <c r="C3115" s="328" t="s">
        <v>15180</v>
      </c>
      <c r="D3115" s="280">
        <v>46057</v>
      </c>
      <c r="E3115" s="213"/>
      <c r="F3115" s="214"/>
      <c r="G3115" s="255" t="s">
        <v>13888</v>
      </c>
      <c r="H3115" s="213"/>
      <c r="I3115" s="212">
        <v>4184117623</v>
      </c>
      <c r="J3115" s="212" t="s">
        <v>70</v>
      </c>
      <c r="K3115" s="212" t="s">
        <v>44</v>
      </c>
      <c r="L3115" s="215" t="str">
        <f>VLOOKUP($K3115,[1]TONG_SL!$A$1:$D$65536,2,0)</f>
        <v>Giò lụa cây 250g</v>
      </c>
      <c r="M3115" s="247"/>
      <c r="N3115" s="215" t="str">
        <f t="shared" si="333"/>
        <v>K-C6</v>
      </c>
      <c r="O3115" s="222"/>
      <c r="P3115" s="222"/>
      <c r="Q3115" s="215" t="str">
        <f>VLOOKUP(K3115,TONG_SL!$A:$D,3,0)</f>
        <v>Túi</v>
      </c>
      <c r="R3115" s="224">
        <v>15</v>
      </c>
      <c r="S3115" s="290"/>
      <c r="T3115" s="290">
        <f>VLOOKUP(VLOOKUP(G3115,Ma_KH!$A:$R,18,0)&amp;K3115,Gia_MB!$A:$F,6,0)</f>
        <v>49500</v>
      </c>
      <c r="U3115" s="291">
        <f t="shared" si="329"/>
        <v>742500</v>
      </c>
      <c r="V3115" s="290"/>
      <c r="W3115" s="292">
        <f t="shared" si="330"/>
        <v>0</v>
      </c>
      <c r="X3115" s="293" t="str">
        <f t="shared" si="331"/>
        <v>8</v>
      </c>
      <c r="Y3115" s="290"/>
      <c r="Z3115" s="291">
        <f t="shared" si="332"/>
        <v>59400</v>
      </c>
      <c r="AA3115" s="294">
        <f>VLOOKUP(G3115,Ma_KH!$A:$R,14,0)</f>
        <v>60</v>
      </c>
    </row>
    <row r="3116" spans="1:27" x14ac:dyDescent="0.25">
      <c r="A3116" s="277">
        <v>46055</v>
      </c>
      <c r="B3116" s="278">
        <v>4184117623</v>
      </c>
      <c r="C3116" s="328" t="s">
        <v>15180</v>
      </c>
      <c r="D3116" s="280">
        <v>46057</v>
      </c>
      <c r="E3116" s="213"/>
      <c r="F3116" s="214"/>
      <c r="G3116" s="255" t="s">
        <v>13888</v>
      </c>
      <c r="H3116" s="213"/>
      <c r="I3116" s="212">
        <v>4184117623</v>
      </c>
      <c r="J3116" s="212" t="s">
        <v>70</v>
      </c>
      <c r="K3116" s="212" t="s">
        <v>46</v>
      </c>
      <c r="L3116" s="215" t="str">
        <f>VLOOKUP($K3116,[1]TONG_SL!$A$1:$D$65536,2,0)</f>
        <v>Giò sụn gà 250g</v>
      </c>
      <c r="M3116" s="247"/>
      <c r="N3116" s="215" t="str">
        <f t="shared" si="333"/>
        <v>K-C6</v>
      </c>
      <c r="O3116" s="222"/>
      <c r="P3116" s="222"/>
      <c r="Q3116" s="215" t="str">
        <f>VLOOKUP(K3116,TONG_SL!$A:$D,3,0)</f>
        <v>Túi</v>
      </c>
      <c r="R3116" s="224">
        <v>10</v>
      </c>
      <c r="S3116" s="290"/>
      <c r="T3116" s="290">
        <f>VLOOKUP(VLOOKUP(G3116,Ma_KH!$A:$R,18,0)&amp;K3116,Gia_MB!$A:$F,6,0)</f>
        <v>50400</v>
      </c>
      <c r="U3116" s="291">
        <f t="shared" si="329"/>
        <v>504000</v>
      </c>
      <c r="V3116" s="290"/>
      <c r="W3116" s="292">
        <f t="shared" si="330"/>
        <v>0</v>
      </c>
      <c r="X3116" s="293" t="str">
        <f t="shared" si="331"/>
        <v>8</v>
      </c>
      <c r="Y3116" s="290"/>
      <c r="Z3116" s="291">
        <f t="shared" si="332"/>
        <v>40320</v>
      </c>
      <c r="AA3116" s="294">
        <f>VLOOKUP(G3116,Ma_KH!$A:$R,14,0)</f>
        <v>60</v>
      </c>
    </row>
    <row r="3117" spans="1:27" x14ac:dyDescent="0.25">
      <c r="A3117" s="277">
        <v>46055</v>
      </c>
      <c r="B3117" s="278">
        <v>4184117623</v>
      </c>
      <c r="C3117" s="328" t="s">
        <v>15180</v>
      </c>
      <c r="D3117" s="280">
        <v>46057</v>
      </c>
      <c r="E3117" s="213"/>
      <c r="F3117" s="214"/>
      <c r="G3117" s="255" t="s">
        <v>13888</v>
      </c>
      <c r="H3117" s="213"/>
      <c r="I3117" s="212">
        <v>4184117623</v>
      </c>
      <c r="J3117" s="212" t="s">
        <v>70</v>
      </c>
      <c r="K3117" s="212" t="s">
        <v>39</v>
      </c>
      <c r="L3117" s="215" t="str">
        <f>VLOOKUP($K3117,[1]TONG_SL!$A$1:$D$65536,2,0)</f>
        <v>Chả nướng 300g</v>
      </c>
      <c r="M3117" s="247"/>
      <c r="N3117" s="215" t="str">
        <f t="shared" si="333"/>
        <v>K-C6</v>
      </c>
      <c r="O3117" s="222"/>
      <c r="P3117" s="222"/>
      <c r="Q3117" s="215" t="str">
        <f>VLOOKUP(K3117,TONG_SL!$A:$D,3,0)</f>
        <v>Túi</v>
      </c>
      <c r="R3117" s="224">
        <v>10</v>
      </c>
      <c r="S3117" s="290"/>
      <c r="T3117" s="290">
        <f>VLOOKUP(VLOOKUP(G3117,Ma_KH!$A:$R,18,0)&amp;K3117,Gia_MB!$A:$F,6,0)</f>
        <v>70950</v>
      </c>
      <c r="U3117" s="291">
        <f t="shared" si="329"/>
        <v>709500</v>
      </c>
      <c r="V3117" s="290"/>
      <c r="W3117" s="292">
        <f t="shared" si="330"/>
        <v>0</v>
      </c>
      <c r="X3117" s="293" t="str">
        <f t="shared" si="331"/>
        <v>8</v>
      </c>
      <c r="Y3117" s="290"/>
      <c r="Z3117" s="291">
        <f t="shared" si="332"/>
        <v>56760</v>
      </c>
      <c r="AA3117" s="294">
        <f>VLOOKUP(G3117,Ma_KH!$A:$R,14,0)</f>
        <v>60</v>
      </c>
    </row>
    <row r="3118" spans="1:27" x14ac:dyDescent="0.25">
      <c r="A3118" s="277">
        <v>46055</v>
      </c>
      <c r="B3118" s="278">
        <v>4184117623</v>
      </c>
      <c r="C3118" s="328" t="s">
        <v>15180</v>
      </c>
      <c r="D3118" s="280">
        <v>46057</v>
      </c>
      <c r="E3118" s="213"/>
      <c r="F3118" s="214"/>
      <c r="G3118" s="255" t="s">
        <v>13888</v>
      </c>
      <c r="H3118" s="213"/>
      <c r="I3118" s="212">
        <v>4184117623</v>
      </c>
      <c r="J3118" s="212" t="s">
        <v>70</v>
      </c>
      <c r="K3118" s="212" t="s">
        <v>52</v>
      </c>
      <c r="L3118" s="215" t="str">
        <f>VLOOKUP($K3118,[1]TONG_SL!$A$1:$D$65536,2,0)</f>
        <v>Gà xì dầu 500g</v>
      </c>
      <c r="M3118" s="247"/>
      <c r="N3118" s="215" t="str">
        <f t="shared" si="333"/>
        <v>K-C6</v>
      </c>
      <c r="O3118" s="222"/>
      <c r="P3118" s="222"/>
      <c r="Q3118" s="215" t="str">
        <f>VLOOKUP(K3118,TONG_SL!$A:$D,3,0)</f>
        <v>Túi</v>
      </c>
      <c r="R3118" s="224">
        <v>10</v>
      </c>
      <c r="S3118" s="290"/>
      <c r="T3118" s="290">
        <f>VLOOKUP(VLOOKUP(G3118,Ma_KH!$A:$R,18,0)&amp;K3118,Gia_MB!$A:$F,6,0)</f>
        <v>111606</v>
      </c>
      <c r="U3118" s="291">
        <f t="shared" si="329"/>
        <v>1116060</v>
      </c>
      <c r="V3118" s="290"/>
      <c r="W3118" s="292">
        <f t="shared" si="330"/>
        <v>0</v>
      </c>
      <c r="X3118" s="293" t="str">
        <f t="shared" si="331"/>
        <v>8</v>
      </c>
      <c r="Y3118" s="290"/>
      <c r="Z3118" s="291">
        <f t="shared" si="332"/>
        <v>89284.800000000003</v>
      </c>
      <c r="AA3118" s="294">
        <f>VLOOKUP(G3118,Ma_KH!$A:$R,14,0)</f>
        <v>60</v>
      </c>
    </row>
    <row r="3119" spans="1:27" x14ac:dyDescent="0.25">
      <c r="A3119" s="277">
        <v>46055</v>
      </c>
      <c r="B3119" s="278">
        <v>4184089951</v>
      </c>
      <c r="C3119" s="328" t="s">
        <v>15180</v>
      </c>
      <c r="D3119" s="280">
        <v>46057</v>
      </c>
      <c r="E3119" s="213"/>
      <c r="F3119" s="214"/>
      <c r="G3119" s="255" t="s">
        <v>13803</v>
      </c>
      <c r="H3119" s="213"/>
      <c r="I3119" s="212">
        <v>4184089951</v>
      </c>
      <c r="J3119" s="212" t="s">
        <v>70</v>
      </c>
      <c r="K3119" s="212" t="s">
        <v>27</v>
      </c>
      <c r="L3119" s="215" t="str">
        <f>VLOOKUP($K3119,[1]TONG_SL!$A$1:$D$65536,2,0)</f>
        <v>Chân giò heo muối 300g</v>
      </c>
      <c r="M3119" s="247"/>
      <c r="N3119" s="215" t="str">
        <f t="shared" si="333"/>
        <v>K-C6</v>
      </c>
      <c r="O3119" s="222"/>
      <c r="P3119" s="222"/>
      <c r="Q3119" s="215" t="str">
        <f>VLOOKUP(K3119,TONG_SL!$A:$D,3,0)</f>
        <v>Túi</v>
      </c>
      <c r="R3119" s="224">
        <v>5</v>
      </c>
      <c r="S3119" s="290"/>
      <c r="T3119" s="290">
        <f>VLOOKUP(VLOOKUP(G3119,Ma_KH!$A:$R,18,0)&amp;K3119,Gia_MB!$A:$F,6,0)</f>
        <v>73431</v>
      </c>
      <c r="U3119" s="291">
        <f t="shared" si="329"/>
        <v>367155</v>
      </c>
      <c r="V3119" s="290"/>
      <c r="W3119" s="292">
        <f t="shared" si="330"/>
        <v>0</v>
      </c>
      <c r="X3119" s="293" t="str">
        <f t="shared" si="331"/>
        <v>8</v>
      </c>
      <c r="Y3119" s="290"/>
      <c r="Z3119" s="291">
        <f t="shared" si="332"/>
        <v>29372.400000000001</v>
      </c>
      <c r="AA3119" s="294">
        <f>VLOOKUP(G3119,Ma_KH!$A:$R,14,0)</f>
        <v>60</v>
      </c>
    </row>
    <row r="3120" spans="1:27" x14ac:dyDescent="0.25">
      <c r="A3120" s="277">
        <v>46055</v>
      </c>
      <c r="B3120" s="278">
        <v>4184089951</v>
      </c>
      <c r="C3120" s="328" t="s">
        <v>15180</v>
      </c>
      <c r="D3120" s="280">
        <v>46057</v>
      </c>
      <c r="E3120" s="213"/>
      <c r="F3120" s="214"/>
      <c r="G3120" s="255" t="s">
        <v>13803</v>
      </c>
      <c r="H3120" s="213"/>
      <c r="I3120" s="212">
        <v>4184089951</v>
      </c>
      <c r="J3120" s="212" t="s">
        <v>70</v>
      </c>
      <c r="K3120" s="212" t="s">
        <v>37</v>
      </c>
      <c r="L3120" s="215" t="str">
        <f>VLOOKUP($K3120,[1]TONG_SL!$A$1:$D$65536,2,0)</f>
        <v>Chả cốm 300g</v>
      </c>
      <c r="M3120" s="247"/>
      <c r="N3120" s="215" t="str">
        <f t="shared" si="333"/>
        <v>K-C6</v>
      </c>
      <c r="O3120" s="222"/>
      <c r="P3120" s="222"/>
      <c r="Q3120" s="215" t="str">
        <f>VLOOKUP(K3120,TONG_SL!$A:$D,3,0)</f>
        <v>Túi</v>
      </c>
      <c r="R3120" s="224">
        <v>5</v>
      </c>
      <c r="S3120" s="290"/>
      <c r="T3120" s="290">
        <f>VLOOKUP(VLOOKUP(G3120,Ma_KH!$A:$R,18,0)&amp;K3120,Gia_MB!$A:$F,6,0)</f>
        <v>74250</v>
      </c>
      <c r="U3120" s="291">
        <f t="shared" si="329"/>
        <v>371250</v>
      </c>
      <c r="V3120" s="290"/>
      <c r="W3120" s="292">
        <f t="shared" si="330"/>
        <v>0</v>
      </c>
      <c r="X3120" s="293" t="str">
        <f t="shared" si="331"/>
        <v>8</v>
      </c>
      <c r="Y3120" s="290"/>
      <c r="Z3120" s="291">
        <f t="shared" si="332"/>
        <v>29700</v>
      </c>
      <c r="AA3120" s="294">
        <f>VLOOKUP(G3120,Ma_KH!$A:$R,14,0)</f>
        <v>60</v>
      </c>
    </row>
    <row r="3121" spans="1:27" x14ac:dyDescent="0.25">
      <c r="A3121" s="277">
        <v>46055</v>
      </c>
      <c r="B3121" s="278">
        <v>4184089951</v>
      </c>
      <c r="C3121" s="328" t="s">
        <v>15180</v>
      </c>
      <c r="D3121" s="280">
        <v>46057</v>
      </c>
      <c r="E3121" s="213"/>
      <c r="F3121" s="214"/>
      <c r="G3121" s="255" t="s">
        <v>13803</v>
      </c>
      <c r="H3121" s="213"/>
      <c r="I3121" s="212">
        <v>4184089951</v>
      </c>
      <c r="J3121" s="212" t="s">
        <v>70</v>
      </c>
      <c r="K3121" s="212" t="s">
        <v>44</v>
      </c>
      <c r="L3121" s="215" t="str">
        <f>VLOOKUP($K3121,[1]TONG_SL!$A$1:$D$65536,2,0)</f>
        <v>Giò lụa cây 250g</v>
      </c>
      <c r="M3121" s="247"/>
      <c r="N3121" s="215" t="str">
        <f t="shared" si="333"/>
        <v>K-C6</v>
      </c>
      <c r="O3121" s="222"/>
      <c r="P3121" s="222"/>
      <c r="Q3121" s="215" t="str">
        <f>VLOOKUP(K3121,TONG_SL!$A:$D,3,0)</f>
        <v>Túi</v>
      </c>
      <c r="R3121" s="224">
        <v>5</v>
      </c>
      <c r="S3121" s="290"/>
      <c r="T3121" s="290">
        <f>VLOOKUP(VLOOKUP(G3121,Ma_KH!$A:$R,18,0)&amp;K3121,Gia_MB!$A:$F,6,0)</f>
        <v>49500</v>
      </c>
      <c r="U3121" s="291">
        <f t="shared" si="329"/>
        <v>247500</v>
      </c>
      <c r="V3121" s="290"/>
      <c r="W3121" s="292">
        <f t="shared" si="330"/>
        <v>0</v>
      </c>
      <c r="X3121" s="293" t="str">
        <f t="shared" si="331"/>
        <v>8</v>
      </c>
      <c r="Y3121" s="290"/>
      <c r="Z3121" s="291">
        <f t="shared" si="332"/>
        <v>19800</v>
      </c>
      <c r="AA3121" s="294">
        <f>VLOOKUP(G3121,Ma_KH!$A:$R,14,0)</f>
        <v>60</v>
      </c>
    </row>
    <row r="3122" spans="1:27" x14ac:dyDescent="0.25">
      <c r="A3122" s="277">
        <v>46055</v>
      </c>
      <c r="B3122" s="278">
        <v>4184089951</v>
      </c>
      <c r="C3122" s="328" t="s">
        <v>15180</v>
      </c>
      <c r="D3122" s="280">
        <v>46057</v>
      </c>
      <c r="E3122" s="213"/>
      <c r="F3122" s="214"/>
      <c r="G3122" s="255" t="s">
        <v>13803</v>
      </c>
      <c r="H3122" s="213"/>
      <c r="I3122" s="212">
        <v>4184089951</v>
      </c>
      <c r="J3122" s="212" t="s">
        <v>70</v>
      </c>
      <c r="K3122" s="212" t="s">
        <v>46</v>
      </c>
      <c r="L3122" s="215" t="str">
        <f>VLOOKUP($K3122,[1]TONG_SL!$A$1:$D$65536,2,0)</f>
        <v>Giò sụn gà 250g</v>
      </c>
      <c r="M3122" s="247"/>
      <c r="N3122" s="215" t="str">
        <f t="shared" si="333"/>
        <v>K-C6</v>
      </c>
      <c r="O3122" s="222"/>
      <c r="P3122" s="222"/>
      <c r="Q3122" s="215" t="str">
        <f>VLOOKUP(K3122,TONG_SL!$A:$D,3,0)</f>
        <v>Túi</v>
      </c>
      <c r="R3122" s="224">
        <v>5</v>
      </c>
      <c r="S3122" s="290"/>
      <c r="T3122" s="290">
        <f>VLOOKUP(VLOOKUP(G3122,Ma_KH!$A:$R,18,0)&amp;K3122,Gia_MB!$A:$F,6,0)</f>
        <v>50400</v>
      </c>
      <c r="U3122" s="291">
        <f t="shared" si="329"/>
        <v>252000</v>
      </c>
      <c r="V3122" s="290"/>
      <c r="W3122" s="292">
        <f t="shared" si="330"/>
        <v>0</v>
      </c>
      <c r="X3122" s="293" t="str">
        <f t="shared" si="331"/>
        <v>8</v>
      </c>
      <c r="Y3122" s="290"/>
      <c r="Z3122" s="291">
        <f t="shared" si="332"/>
        <v>20160</v>
      </c>
      <c r="AA3122" s="294">
        <f>VLOOKUP(G3122,Ma_KH!$A:$R,14,0)</f>
        <v>60</v>
      </c>
    </row>
    <row r="3123" spans="1:27" x14ac:dyDescent="0.25">
      <c r="A3123" s="277">
        <v>46055</v>
      </c>
      <c r="B3123" s="278">
        <v>4184089951</v>
      </c>
      <c r="C3123" s="328" t="s">
        <v>15180</v>
      </c>
      <c r="D3123" s="280">
        <v>46057</v>
      </c>
      <c r="E3123" s="213"/>
      <c r="F3123" s="214"/>
      <c r="G3123" s="255" t="s">
        <v>13803</v>
      </c>
      <c r="H3123" s="213"/>
      <c r="I3123" s="212">
        <v>4184089951</v>
      </c>
      <c r="J3123" s="212" t="s">
        <v>70</v>
      </c>
      <c r="K3123" s="212" t="s">
        <v>39</v>
      </c>
      <c r="L3123" s="215" t="str">
        <f>VLOOKUP($K3123,[1]TONG_SL!$A$1:$D$65536,2,0)</f>
        <v>Chả nướng 300g</v>
      </c>
      <c r="M3123" s="247"/>
      <c r="N3123" s="215" t="str">
        <f t="shared" si="333"/>
        <v>K-C6</v>
      </c>
      <c r="O3123" s="222"/>
      <c r="P3123" s="222"/>
      <c r="Q3123" s="215" t="str">
        <f>VLOOKUP(K3123,TONG_SL!$A:$D,3,0)</f>
        <v>Túi</v>
      </c>
      <c r="R3123" s="224">
        <v>5</v>
      </c>
      <c r="S3123" s="290"/>
      <c r="T3123" s="290">
        <f>VLOOKUP(VLOOKUP(G3123,Ma_KH!$A:$R,18,0)&amp;K3123,Gia_MB!$A:$F,6,0)</f>
        <v>70950</v>
      </c>
      <c r="U3123" s="291">
        <f t="shared" si="329"/>
        <v>354750</v>
      </c>
      <c r="V3123" s="290"/>
      <c r="W3123" s="292">
        <f t="shared" si="330"/>
        <v>0</v>
      </c>
      <c r="X3123" s="293" t="str">
        <f t="shared" si="331"/>
        <v>8</v>
      </c>
      <c r="Y3123" s="290"/>
      <c r="Z3123" s="291">
        <f t="shared" si="332"/>
        <v>28380</v>
      </c>
      <c r="AA3123" s="294">
        <f>VLOOKUP(G3123,Ma_KH!$A:$R,14,0)</f>
        <v>60</v>
      </c>
    </row>
    <row r="3124" spans="1:27" x14ac:dyDescent="0.25">
      <c r="A3124" s="277">
        <v>46055</v>
      </c>
      <c r="B3124" s="278">
        <v>4184089951</v>
      </c>
      <c r="C3124" s="328" t="s">
        <v>15180</v>
      </c>
      <c r="D3124" s="280">
        <v>46057</v>
      </c>
      <c r="E3124" s="213"/>
      <c r="F3124" s="214"/>
      <c r="G3124" s="255" t="s">
        <v>13803</v>
      </c>
      <c r="H3124" s="213"/>
      <c r="I3124" s="212">
        <v>4184089951</v>
      </c>
      <c r="J3124" s="212" t="s">
        <v>70</v>
      </c>
      <c r="K3124" s="212" t="s">
        <v>48</v>
      </c>
      <c r="L3124" s="215" t="str">
        <f>VLOOKUP($K3124,[1]TONG_SL!$A$1:$D$65536,2,0)</f>
        <v>Mọc Nấm Hương 250g</v>
      </c>
      <c r="M3124" s="247"/>
      <c r="N3124" s="215" t="str">
        <f t="shared" si="333"/>
        <v>K-C6</v>
      </c>
      <c r="O3124" s="222"/>
      <c r="P3124" s="222"/>
      <c r="Q3124" s="215" t="str">
        <f>VLOOKUP(K3124,TONG_SL!$A:$D,3,0)</f>
        <v>Túi</v>
      </c>
      <c r="R3124" s="224">
        <v>5</v>
      </c>
      <c r="S3124" s="290"/>
      <c r="T3124" s="290">
        <f>VLOOKUP(VLOOKUP(G3124,Ma_KH!$A:$R,18,0)&amp;K3124,Gia_MB!$A:$F,6,0)</f>
        <v>46000</v>
      </c>
      <c r="U3124" s="291">
        <f t="shared" si="329"/>
        <v>230000</v>
      </c>
      <c r="V3124" s="290"/>
      <c r="W3124" s="292">
        <f t="shared" si="330"/>
        <v>0</v>
      </c>
      <c r="X3124" s="293" t="str">
        <f t="shared" si="331"/>
        <v>8</v>
      </c>
      <c r="Y3124" s="290"/>
      <c r="Z3124" s="291">
        <f t="shared" si="332"/>
        <v>18400</v>
      </c>
      <c r="AA3124" s="294">
        <f>VLOOKUP(G3124,Ma_KH!$A:$R,14,0)</f>
        <v>60</v>
      </c>
    </row>
    <row r="3125" spans="1:27" x14ac:dyDescent="0.25">
      <c r="A3125" s="277">
        <v>46055</v>
      </c>
      <c r="B3125" s="278">
        <v>4184089951</v>
      </c>
      <c r="C3125" s="328" t="s">
        <v>15180</v>
      </c>
      <c r="D3125" s="280">
        <v>46057</v>
      </c>
      <c r="E3125" s="213"/>
      <c r="F3125" s="214"/>
      <c r="G3125" s="255" t="s">
        <v>13803</v>
      </c>
      <c r="H3125" s="213"/>
      <c r="I3125" s="212">
        <v>4184089951</v>
      </c>
      <c r="J3125" s="212" t="s">
        <v>70</v>
      </c>
      <c r="K3125" s="212" t="s">
        <v>30</v>
      </c>
      <c r="L3125" s="215" t="str">
        <f>VLOOKUP($K3125,[1]TONG_SL!$A$1:$D$65536,2,0)</f>
        <v>Gà muối 500g</v>
      </c>
      <c r="M3125" s="247"/>
      <c r="N3125" s="215" t="str">
        <f t="shared" si="333"/>
        <v>K-C6</v>
      </c>
      <c r="O3125" s="222"/>
      <c r="P3125" s="222"/>
      <c r="Q3125" s="215" t="str">
        <f>VLOOKUP(K3125,TONG_SL!$A:$D,3,0)</f>
        <v>Túi</v>
      </c>
      <c r="R3125" s="224">
        <v>5</v>
      </c>
      <c r="S3125" s="290"/>
      <c r="T3125" s="290">
        <f>VLOOKUP(VLOOKUP(G3125,Ma_KH!$A:$R,18,0)&amp;K3125,Gia_MB!$A:$F,6,0)</f>
        <v>116611</v>
      </c>
      <c r="U3125" s="291">
        <f t="shared" si="329"/>
        <v>583055</v>
      </c>
      <c r="V3125" s="290"/>
      <c r="W3125" s="292">
        <f t="shared" si="330"/>
        <v>0</v>
      </c>
      <c r="X3125" s="293" t="str">
        <f t="shared" si="331"/>
        <v>8</v>
      </c>
      <c r="Y3125" s="290"/>
      <c r="Z3125" s="291">
        <f t="shared" si="332"/>
        <v>46644.4</v>
      </c>
      <c r="AA3125" s="294">
        <f>VLOOKUP(G3125,Ma_KH!$A:$R,14,0)</f>
        <v>60</v>
      </c>
    </row>
    <row r="3126" spans="1:27" x14ac:dyDescent="0.25">
      <c r="A3126" s="277">
        <v>46055</v>
      </c>
      <c r="B3126" s="278">
        <v>4184089951</v>
      </c>
      <c r="C3126" s="328" t="s">
        <v>15180</v>
      </c>
      <c r="D3126" s="280">
        <v>46057</v>
      </c>
      <c r="E3126" s="213"/>
      <c r="F3126" s="214"/>
      <c r="G3126" s="255" t="s">
        <v>13803</v>
      </c>
      <c r="H3126" s="213"/>
      <c r="I3126" s="212">
        <v>4184089951</v>
      </c>
      <c r="J3126" s="212" t="s">
        <v>70</v>
      </c>
      <c r="K3126" s="212" t="s">
        <v>52</v>
      </c>
      <c r="L3126" s="215" t="str">
        <f>VLOOKUP($K3126,[1]TONG_SL!$A$1:$D$65536,2,0)</f>
        <v>Gà xì dầu 500g</v>
      </c>
      <c r="M3126" s="247"/>
      <c r="N3126" s="215" t="str">
        <f t="shared" si="333"/>
        <v>K-C6</v>
      </c>
      <c r="O3126" s="222"/>
      <c r="P3126" s="222"/>
      <c r="Q3126" s="215" t="str">
        <f>VLOOKUP(K3126,TONG_SL!$A:$D,3,0)</f>
        <v>Túi</v>
      </c>
      <c r="R3126" s="224">
        <v>5</v>
      </c>
      <c r="S3126" s="290"/>
      <c r="T3126" s="290">
        <f>VLOOKUP(VLOOKUP(G3126,Ma_KH!$A:$R,18,0)&amp;K3126,Gia_MB!$A:$F,6,0)</f>
        <v>111606</v>
      </c>
      <c r="U3126" s="291">
        <f t="shared" si="329"/>
        <v>558030</v>
      </c>
      <c r="V3126" s="290"/>
      <c r="W3126" s="292">
        <f t="shared" si="330"/>
        <v>0</v>
      </c>
      <c r="X3126" s="293" t="str">
        <f t="shared" si="331"/>
        <v>8</v>
      </c>
      <c r="Y3126" s="290"/>
      <c r="Z3126" s="291">
        <f t="shared" si="332"/>
        <v>44642.400000000001</v>
      </c>
      <c r="AA3126" s="294">
        <f>VLOOKUP(G3126,Ma_KH!$A:$R,14,0)</f>
        <v>60</v>
      </c>
    </row>
    <row r="3127" spans="1:27" x14ac:dyDescent="0.25">
      <c r="A3127" s="277">
        <v>46055</v>
      </c>
      <c r="B3127" s="278">
        <v>4184117953</v>
      </c>
      <c r="C3127" s="328" t="s">
        <v>15180</v>
      </c>
      <c r="D3127" s="280">
        <v>46057</v>
      </c>
      <c r="E3127" s="213"/>
      <c r="F3127" s="214"/>
      <c r="G3127" s="255" t="s">
        <v>13813</v>
      </c>
      <c r="H3127" s="213"/>
      <c r="I3127" s="212">
        <v>4184117953</v>
      </c>
      <c r="J3127" s="212" t="s">
        <v>70</v>
      </c>
      <c r="K3127" s="212" t="s">
        <v>30</v>
      </c>
      <c r="L3127" s="215" t="str">
        <f>VLOOKUP($K3127,[1]TONG_SL!$A$1:$D$65536,2,0)</f>
        <v>Gà muối 500g</v>
      </c>
      <c r="M3127" s="247"/>
      <c r="N3127" s="215" t="str">
        <f t="shared" si="333"/>
        <v>K-C6</v>
      </c>
      <c r="O3127" s="222"/>
      <c r="P3127" s="222"/>
      <c r="Q3127" s="215" t="str">
        <f>VLOOKUP(K3127,TONG_SL!$A:$D,3,0)</f>
        <v>Túi</v>
      </c>
      <c r="R3127" s="224">
        <v>5</v>
      </c>
      <c r="S3127" s="290"/>
      <c r="T3127" s="290">
        <f>VLOOKUP(VLOOKUP(G3127,Ma_KH!$A:$R,18,0)&amp;K3127,Gia_MB!$A:$F,6,0)</f>
        <v>116611</v>
      </c>
      <c r="U3127" s="291">
        <f t="shared" si="329"/>
        <v>583055</v>
      </c>
      <c r="V3127" s="290"/>
      <c r="W3127" s="292">
        <f t="shared" si="330"/>
        <v>0</v>
      </c>
      <c r="X3127" s="293" t="str">
        <f t="shared" si="331"/>
        <v>8</v>
      </c>
      <c r="Y3127" s="290"/>
      <c r="Z3127" s="291">
        <f t="shared" si="332"/>
        <v>46644.4</v>
      </c>
      <c r="AA3127" s="294">
        <f>VLOOKUP(G3127,Ma_KH!$A:$R,14,0)</f>
        <v>60</v>
      </c>
    </row>
    <row r="3128" spans="1:27" x14ac:dyDescent="0.25">
      <c r="A3128" s="277">
        <v>46055</v>
      </c>
      <c r="B3128" s="278">
        <v>4184117953</v>
      </c>
      <c r="C3128" s="328" t="s">
        <v>15180</v>
      </c>
      <c r="D3128" s="280">
        <v>46057</v>
      </c>
      <c r="E3128" s="213"/>
      <c r="F3128" s="214"/>
      <c r="G3128" s="255" t="s">
        <v>13813</v>
      </c>
      <c r="H3128" s="213"/>
      <c r="I3128" s="212">
        <v>4184117953</v>
      </c>
      <c r="J3128" s="212" t="s">
        <v>70</v>
      </c>
      <c r="K3128" s="212" t="s">
        <v>27</v>
      </c>
      <c r="L3128" s="215" t="str">
        <f>VLOOKUP($K3128,[1]TONG_SL!$A$1:$D$65536,2,0)</f>
        <v>Chân giò heo muối 300g</v>
      </c>
      <c r="M3128" s="247"/>
      <c r="N3128" s="215" t="str">
        <f t="shared" si="333"/>
        <v>K-C6</v>
      </c>
      <c r="O3128" s="222"/>
      <c r="P3128" s="222"/>
      <c r="Q3128" s="215" t="str">
        <f>VLOOKUP(K3128,TONG_SL!$A:$D,3,0)</f>
        <v>Túi</v>
      </c>
      <c r="R3128" s="224">
        <v>10</v>
      </c>
      <c r="S3128" s="290"/>
      <c r="T3128" s="290">
        <f>VLOOKUP(VLOOKUP(G3128,Ma_KH!$A:$R,18,0)&amp;K3128,Gia_MB!$A:$F,6,0)</f>
        <v>73431</v>
      </c>
      <c r="U3128" s="291">
        <f t="shared" si="329"/>
        <v>734310</v>
      </c>
      <c r="V3128" s="290"/>
      <c r="W3128" s="292">
        <f t="shared" si="330"/>
        <v>0</v>
      </c>
      <c r="X3128" s="293" t="str">
        <f t="shared" si="331"/>
        <v>8</v>
      </c>
      <c r="Y3128" s="290"/>
      <c r="Z3128" s="291">
        <f t="shared" si="332"/>
        <v>58744.800000000003</v>
      </c>
      <c r="AA3128" s="294">
        <f>VLOOKUP(G3128,Ma_KH!$A:$R,14,0)</f>
        <v>60</v>
      </c>
    </row>
    <row r="3129" spans="1:27" x14ac:dyDescent="0.25">
      <c r="A3129" s="277">
        <v>46055</v>
      </c>
      <c r="B3129" s="278">
        <v>4184117953</v>
      </c>
      <c r="C3129" s="328" t="s">
        <v>15180</v>
      </c>
      <c r="D3129" s="280">
        <v>46057</v>
      </c>
      <c r="E3129" s="213"/>
      <c r="F3129" s="214"/>
      <c r="G3129" s="255" t="s">
        <v>13813</v>
      </c>
      <c r="H3129" s="213"/>
      <c r="I3129" s="212">
        <v>4184117953</v>
      </c>
      <c r="J3129" s="212" t="s">
        <v>70</v>
      </c>
      <c r="K3129" s="212" t="s">
        <v>48</v>
      </c>
      <c r="L3129" s="215" t="str">
        <f>VLOOKUP($K3129,[1]TONG_SL!$A$1:$D$65536,2,0)</f>
        <v>Mọc Nấm Hương 250g</v>
      </c>
      <c r="M3129" s="247"/>
      <c r="N3129" s="215" t="str">
        <f t="shared" si="333"/>
        <v>K-C6</v>
      </c>
      <c r="O3129" s="222"/>
      <c r="P3129" s="222"/>
      <c r="Q3129" s="215" t="str">
        <f>VLOOKUP(K3129,TONG_SL!$A:$D,3,0)</f>
        <v>Túi</v>
      </c>
      <c r="R3129" s="224">
        <v>10</v>
      </c>
      <c r="S3129" s="290"/>
      <c r="T3129" s="290">
        <f>VLOOKUP(VLOOKUP(G3129,Ma_KH!$A:$R,18,0)&amp;K3129,Gia_MB!$A:$F,6,0)</f>
        <v>46000</v>
      </c>
      <c r="U3129" s="291">
        <f t="shared" si="329"/>
        <v>460000</v>
      </c>
      <c r="V3129" s="290"/>
      <c r="W3129" s="292">
        <f t="shared" si="330"/>
        <v>0</v>
      </c>
      <c r="X3129" s="293" t="str">
        <f t="shared" si="331"/>
        <v>8</v>
      </c>
      <c r="Y3129" s="290"/>
      <c r="Z3129" s="291">
        <f t="shared" si="332"/>
        <v>36800</v>
      </c>
      <c r="AA3129" s="294">
        <f>VLOOKUP(G3129,Ma_KH!$A:$R,14,0)</f>
        <v>60</v>
      </c>
    </row>
    <row r="3130" spans="1:27" x14ac:dyDescent="0.25">
      <c r="A3130" s="277">
        <v>46055</v>
      </c>
      <c r="B3130" s="278">
        <v>4184117953</v>
      </c>
      <c r="C3130" s="328" t="s">
        <v>15180</v>
      </c>
      <c r="D3130" s="280">
        <v>46057</v>
      </c>
      <c r="E3130" s="213"/>
      <c r="F3130" s="214"/>
      <c r="G3130" s="255" t="s">
        <v>13813</v>
      </c>
      <c r="H3130" s="213"/>
      <c r="I3130" s="212">
        <v>4184117953</v>
      </c>
      <c r="J3130" s="212" t="s">
        <v>70</v>
      </c>
      <c r="K3130" s="212" t="s">
        <v>39</v>
      </c>
      <c r="L3130" s="215" t="str">
        <f>VLOOKUP($K3130,[1]TONG_SL!$A$1:$D$65536,2,0)</f>
        <v>Chả nướng 300g</v>
      </c>
      <c r="M3130" s="247"/>
      <c r="N3130" s="215" t="str">
        <f t="shared" si="333"/>
        <v>K-C6</v>
      </c>
      <c r="O3130" s="222"/>
      <c r="P3130" s="222"/>
      <c r="Q3130" s="215" t="str">
        <f>VLOOKUP(K3130,TONG_SL!$A:$D,3,0)</f>
        <v>Túi</v>
      </c>
      <c r="R3130" s="224">
        <v>7</v>
      </c>
      <c r="S3130" s="290"/>
      <c r="T3130" s="290">
        <f>VLOOKUP(VLOOKUP(G3130,Ma_KH!$A:$R,18,0)&amp;K3130,Gia_MB!$A:$F,6,0)</f>
        <v>70950</v>
      </c>
      <c r="U3130" s="291">
        <f t="shared" si="329"/>
        <v>496650</v>
      </c>
      <c r="V3130" s="290"/>
      <c r="W3130" s="292">
        <f t="shared" si="330"/>
        <v>0</v>
      </c>
      <c r="X3130" s="293" t="str">
        <f t="shared" si="331"/>
        <v>8</v>
      </c>
      <c r="Y3130" s="290"/>
      <c r="Z3130" s="291">
        <f t="shared" si="332"/>
        <v>39732</v>
      </c>
      <c r="AA3130" s="294">
        <f>VLOOKUP(G3130,Ma_KH!$A:$R,14,0)</f>
        <v>60</v>
      </c>
    </row>
    <row r="3131" spans="1:27" x14ac:dyDescent="0.25">
      <c r="A3131" s="277">
        <v>46055</v>
      </c>
      <c r="B3131" s="278">
        <v>4184118838</v>
      </c>
      <c r="C3131" s="328" t="s">
        <v>15180</v>
      </c>
      <c r="D3131" s="280">
        <v>46057</v>
      </c>
      <c r="E3131" s="213"/>
      <c r="F3131" s="214"/>
      <c r="G3131" s="255" t="s">
        <v>14642</v>
      </c>
      <c r="H3131" s="213"/>
      <c r="I3131" s="212">
        <v>4184118838</v>
      </c>
      <c r="J3131" s="212" t="s">
        <v>70</v>
      </c>
      <c r="K3131" s="212" t="s">
        <v>30</v>
      </c>
      <c r="L3131" s="215" t="str">
        <f>VLOOKUP($K3131,[1]TONG_SL!$A$1:$D$65536,2,0)</f>
        <v>Gà muối 500g</v>
      </c>
      <c r="M3131" s="247"/>
      <c r="N3131" s="215" t="str">
        <f t="shared" si="333"/>
        <v>K-C6</v>
      </c>
      <c r="O3131" s="222"/>
      <c r="P3131" s="222"/>
      <c r="Q3131" s="215" t="str">
        <f>VLOOKUP(K3131,TONG_SL!$A:$D,3,0)</f>
        <v>Túi</v>
      </c>
      <c r="R3131" s="224">
        <v>10</v>
      </c>
      <c r="S3131" s="290"/>
      <c r="T3131" s="290">
        <f>VLOOKUP(VLOOKUP(G3131,Ma_KH!$A:$R,18,0)&amp;K3131,Gia_MB!$A:$F,6,0)</f>
        <v>116611</v>
      </c>
      <c r="U3131" s="291">
        <f t="shared" si="329"/>
        <v>1166110</v>
      </c>
      <c r="V3131" s="290"/>
      <c r="W3131" s="292">
        <f t="shared" si="330"/>
        <v>0</v>
      </c>
      <c r="X3131" s="293" t="str">
        <f t="shared" si="331"/>
        <v>8</v>
      </c>
      <c r="Y3131" s="290"/>
      <c r="Z3131" s="291">
        <f t="shared" si="332"/>
        <v>93288.8</v>
      </c>
      <c r="AA3131" s="294">
        <f>VLOOKUP(G3131,Ma_KH!$A:$R,14,0)</f>
        <v>60</v>
      </c>
    </row>
    <row r="3132" spans="1:27" x14ac:dyDescent="0.25">
      <c r="A3132" s="277">
        <v>46055</v>
      </c>
      <c r="B3132" s="278">
        <v>4184118838</v>
      </c>
      <c r="C3132" s="328" t="s">
        <v>15180</v>
      </c>
      <c r="D3132" s="280">
        <v>46057</v>
      </c>
      <c r="E3132" s="213"/>
      <c r="F3132" s="214"/>
      <c r="G3132" s="255" t="s">
        <v>14642</v>
      </c>
      <c r="H3132" s="213"/>
      <c r="I3132" s="212">
        <v>4184118838</v>
      </c>
      <c r="J3132" s="212" t="s">
        <v>70</v>
      </c>
      <c r="K3132" s="212" t="s">
        <v>27</v>
      </c>
      <c r="L3132" s="215" t="str">
        <f>VLOOKUP($K3132,[1]TONG_SL!$A$1:$D$65536,2,0)</f>
        <v>Chân giò heo muối 300g</v>
      </c>
      <c r="M3132" s="247"/>
      <c r="N3132" s="215" t="str">
        <f t="shared" si="333"/>
        <v>K-C6</v>
      </c>
      <c r="O3132" s="222"/>
      <c r="P3132" s="222"/>
      <c r="Q3132" s="215" t="str">
        <f>VLOOKUP(K3132,TONG_SL!$A:$D,3,0)</f>
        <v>Túi</v>
      </c>
      <c r="R3132" s="224">
        <v>10</v>
      </c>
      <c r="S3132" s="290"/>
      <c r="T3132" s="290">
        <f>VLOOKUP(VLOOKUP(G3132,Ma_KH!$A:$R,18,0)&amp;K3132,Gia_MB!$A:$F,6,0)</f>
        <v>73431</v>
      </c>
      <c r="U3132" s="291">
        <f t="shared" si="329"/>
        <v>734310</v>
      </c>
      <c r="V3132" s="290"/>
      <c r="W3132" s="292">
        <f t="shared" si="330"/>
        <v>0</v>
      </c>
      <c r="X3132" s="293" t="str">
        <f t="shared" si="331"/>
        <v>8</v>
      </c>
      <c r="Y3132" s="290"/>
      <c r="Z3132" s="291">
        <f t="shared" si="332"/>
        <v>58744.800000000003</v>
      </c>
      <c r="AA3132" s="294">
        <f>VLOOKUP(G3132,Ma_KH!$A:$R,14,0)</f>
        <v>60</v>
      </c>
    </row>
    <row r="3133" spans="1:27" x14ac:dyDescent="0.25">
      <c r="A3133" s="277">
        <v>46055</v>
      </c>
      <c r="B3133" s="278">
        <v>4184118838</v>
      </c>
      <c r="C3133" s="328" t="s">
        <v>15180</v>
      </c>
      <c r="D3133" s="280">
        <v>46057</v>
      </c>
      <c r="E3133" s="213"/>
      <c r="F3133" s="214"/>
      <c r="G3133" s="255" t="s">
        <v>14642</v>
      </c>
      <c r="H3133" s="213"/>
      <c r="I3133" s="212">
        <v>4184118838</v>
      </c>
      <c r="J3133" s="212" t="s">
        <v>70</v>
      </c>
      <c r="K3133" s="212" t="s">
        <v>48</v>
      </c>
      <c r="L3133" s="215" t="str">
        <f>VLOOKUP($K3133,[1]TONG_SL!$A$1:$D$65536,2,0)</f>
        <v>Mọc Nấm Hương 250g</v>
      </c>
      <c r="M3133" s="247"/>
      <c r="N3133" s="215" t="str">
        <f t="shared" si="333"/>
        <v>K-C6</v>
      </c>
      <c r="O3133" s="222"/>
      <c r="P3133" s="222"/>
      <c r="Q3133" s="215" t="str">
        <f>VLOOKUP(K3133,TONG_SL!$A:$D,3,0)</f>
        <v>Túi</v>
      </c>
      <c r="R3133" s="224">
        <v>5</v>
      </c>
      <c r="S3133" s="290"/>
      <c r="T3133" s="290">
        <f>VLOOKUP(VLOOKUP(G3133,Ma_KH!$A:$R,18,0)&amp;K3133,Gia_MB!$A:$F,6,0)</f>
        <v>46000</v>
      </c>
      <c r="U3133" s="291">
        <f t="shared" si="329"/>
        <v>230000</v>
      </c>
      <c r="V3133" s="290"/>
      <c r="W3133" s="292">
        <f t="shared" si="330"/>
        <v>0</v>
      </c>
      <c r="X3133" s="293" t="str">
        <f t="shared" si="331"/>
        <v>8</v>
      </c>
      <c r="Y3133" s="290"/>
      <c r="Z3133" s="291">
        <f t="shared" si="332"/>
        <v>18400</v>
      </c>
      <c r="AA3133" s="294">
        <f>VLOOKUP(G3133,Ma_KH!$A:$R,14,0)</f>
        <v>60</v>
      </c>
    </row>
    <row r="3134" spans="1:27" x14ac:dyDescent="0.25">
      <c r="A3134" s="277">
        <v>46049</v>
      </c>
      <c r="B3134" s="278">
        <v>4183833185</v>
      </c>
      <c r="C3134" s="328" t="s">
        <v>15180</v>
      </c>
      <c r="D3134" s="280">
        <v>46057</v>
      </c>
      <c r="E3134" s="213"/>
      <c r="F3134" s="214"/>
      <c r="G3134" s="255" t="s">
        <v>13910</v>
      </c>
      <c r="H3134" s="213"/>
      <c r="I3134" s="212">
        <v>4183833185</v>
      </c>
      <c r="J3134" s="212" t="s">
        <v>70</v>
      </c>
      <c r="K3134" s="212" t="s">
        <v>30</v>
      </c>
      <c r="L3134" s="215" t="str">
        <f>VLOOKUP($K3134,[1]TONG_SL!$A$1:$D$65536,2,0)</f>
        <v>Gà muối 500g</v>
      </c>
      <c r="M3134" s="247"/>
      <c r="N3134" s="215" t="str">
        <f t="shared" si="333"/>
        <v>K-C6</v>
      </c>
      <c r="O3134" s="222"/>
      <c r="P3134" s="222"/>
      <c r="Q3134" s="215" t="str">
        <f>VLOOKUP(K3134,TONG_SL!$A:$D,3,0)</f>
        <v>Túi</v>
      </c>
      <c r="R3134" s="224">
        <v>9</v>
      </c>
      <c r="S3134" s="290"/>
      <c r="T3134" s="290">
        <f>VLOOKUP(VLOOKUP(G3134,Ma_KH!$A:$R,18,0)&amp;K3134,Gia_MB!$A:$F,6,0)</f>
        <v>116611</v>
      </c>
      <c r="U3134" s="291">
        <f t="shared" si="329"/>
        <v>1049499</v>
      </c>
      <c r="V3134" s="290"/>
      <c r="W3134" s="292">
        <f t="shared" si="330"/>
        <v>0</v>
      </c>
      <c r="X3134" s="293" t="str">
        <f t="shared" si="331"/>
        <v>8</v>
      </c>
      <c r="Y3134" s="290"/>
      <c r="Z3134" s="291">
        <f t="shared" si="332"/>
        <v>83959.92</v>
      </c>
      <c r="AA3134" s="294">
        <f>VLOOKUP(G3134,Ma_KH!$A:$R,14,0)</f>
        <v>60</v>
      </c>
    </row>
    <row r="3135" spans="1:27" x14ac:dyDescent="0.25">
      <c r="A3135" s="277">
        <v>46049</v>
      </c>
      <c r="B3135" s="278">
        <v>4183832266</v>
      </c>
      <c r="C3135" s="328" t="s">
        <v>15180</v>
      </c>
      <c r="D3135" s="280">
        <v>46057</v>
      </c>
      <c r="E3135" s="213"/>
      <c r="F3135" s="214"/>
      <c r="G3135" s="255" t="s">
        <v>13913</v>
      </c>
      <c r="H3135" s="213"/>
      <c r="I3135" s="212">
        <v>4183832266</v>
      </c>
      <c r="J3135" s="212" t="s">
        <v>70</v>
      </c>
      <c r="K3135" s="212" t="s">
        <v>27</v>
      </c>
      <c r="L3135" s="215" t="str">
        <f>VLOOKUP($K3135,[1]TONG_SL!$A$1:$D$65536,2,0)</f>
        <v>Chân giò heo muối 300g</v>
      </c>
      <c r="M3135" s="247"/>
      <c r="N3135" s="215" t="str">
        <f t="shared" si="333"/>
        <v>K-C6</v>
      </c>
      <c r="O3135" s="222"/>
      <c r="P3135" s="222"/>
      <c r="Q3135" s="215" t="str">
        <f>VLOOKUP(K3135,TONG_SL!$A:$D,3,0)</f>
        <v>Túi</v>
      </c>
      <c r="R3135" s="224">
        <v>8</v>
      </c>
      <c r="S3135" s="290"/>
      <c r="T3135" s="290">
        <f>VLOOKUP(VLOOKUP(G3135,Ma_KH!$A:$R,18,0)&amp;K3135,Gia_MB!$A:$F,6,0)</f>
        <v>73431</v>
      </c>
      <c r="U3135" s="291">
        <f t="shared" si="329"/>
        <v>587448</v>
      </c>
      <c r="V3135" s="290"/>
      <c r="W3135" s="292">
        <f t="shared" si="330"/>
        <v>0</v>
      </c>
      <c r="X3135" s="293" t="str">
        <f t="shared" si="331"/>
        <v>8</v>
      </c>
      <c r="Y3135" s="290"/>
      <c r="Z3135" s="291">
        <f t="shared" si="332"/>
        <v>46995.840000000004</v>
      </c>
      <c r="AA3135" s="294">
        <f>VLOOKUP(G3135,Ma_KH!$A:$R,14,0)</f>
        <v>60</v>
      </c>
    </row>
    <row r="3136" spans="1:27" x14ac:dyDescent="0.25">
      <c r="A3136" s="277">
        <v>46049</v>
      </c>
      <c r="B3136" s="278">
        <v>4183832266</v>
      </c>
      <c r="C3136" s="328" t="s">
        <v>15180</v>
      </c>
      <c r="D3136" s="280">
        <v>46057</v>
      </c>
      <c r="E3136" s="213"/>
      <c r="F3136" s="214"/>
      <c r="G3136" s="255" t="s">
        <v>13913</v>
      </c>
      <c r="H3136" s="213"/>
      <c r="I3136" s="212">
        <v>4183832266</v>
      </c>
      <c r="J3136" s="212" t="s">
        <v>70</v>
      </c>
      <c r="K3136" s="212" t="s">
        <v>30</v>
      </c>
      <c r="L3136" s="215" t="str">
        <f>VLOOKUP($K3136,[1]TONG_SL!$A$1:$D$65536,2,0)</f>
        <v>Gà muối 500g</v>
      </c>
      <c r="M3136" s="247"/>
      <c r="N3136" s="215" t="str">
        <f t="shared" si="333"/>
        <v>K-C6</v>
      </c>
      <c r="O3136" s="222"/>
      <c r="P3136" s="222"/>
      <c r="Q3136" s="215" t="str">
        <f>VLOOKUP(K3136,TONG_SL!$A:$D,3,0)</f>
        <v>Túi</v>
      </c>
      <c r="R3136" s="224">
        <v>10</v>
      </c>
      <c r="S3136" s="290"/>
      <c r="T3136" s="290">
        <f>VLOOKUP(VLOOKUP(G3136,Ma_KH!$A:$R,18,0)&amp;K3136,Gia_MB!$A:$F,6,0)</f>
        <v>116611</v>
      </c>
      <c r="U3136" s="291">
        <f t="shared" si="329"/>
        <v>1166110</v>
      </c>
      <c r="V3136" s="290"/>
      <c r="W3136" s="292">
        <f t="shared" si="330"/>
        <v>0</v>
      </c>
      <c r="X3136" s="293" t="str">
        <f t="shared" si="331"/>
        <v>8</v>
      </c>
      <c r="Y3136" s="290"/>
      <c r="Z3136" s="291">
        <f t="shared" si="332"/>
        <v>93288.8</v>
      </c>
      <c r="AA3136" s="294">
        <f>VLOOKUP(G3136,Ma_KH!$A:$R,14,0)</f>
        <v>60</v>
      </c>
    </row>
    <row r="3137" spans="1:27" x14ac:dyDescent="0.25">
      <c r="A3137" s="277">
        <v>46049</v>
      </c>
      <c r="B3137" s="278">
        <v>4183832266</v>
      </c>
      <c r="C3137" s="328" t="s">
        <v>15180</v>
      </c>
      <c r="D3137" s="280">
        <v>46057</v>
      </c>
      <c r="E3137" s="213"/>
      <c r="F3137" s="214"/>
      <c r="G3137" s="255" t="s">
        <v>13913</v>
      </c>
      <c r="H3137" s="213"/>
      <c r="I3137" s="212">
        <v>4183832266</v>
      </c>
      <c r="J3137" s="212" t="s">
        <v>70</v>
      </c>
      <c r="K3137" s="212" t="s">
        <v>48</v>
      </c>
      <c r="L3137" s="215" t="str">
        <f>VLOOKUP($K3137,[1]TONG_SL!$A$1:$D$65536,2,0)</f>
        <v>Mọc Nấm Hương 250g</v>
      </c>
      <c r="M3137" s="247"/>
      <c r="N3137" s="215" t="str">
        <f t="shared" si="333"/>
        <v>K-C6</v>
      </c>
      <c r="O3137" s="222"/>
      <c r="P3137" s="222"/>
      <c r="Q3137" s="215" t="str">
        <f>VLOOKUP(K3137,TONG_SL!$A:$D,3,0)</f>
        <v>Túi</v>
      </c>
      <c r="R3137" s="224">
        <v>4</v>
      </c>
      <c r="S3137" s="290"/>
      <c r="T3137" s="290">
        <f>VLOOKUP(VLOOKUP(G3137,Ma_KH!$A:$R,18,0)&amp;K3137,Gia_MB!$A:$F,6,0)</f>
        <v>46000</v>
      </c>
      <c r="U3137" s="291">
        <f t="shared" si="329"/>
        <v>184000</v>
      </c>
      <c r="V3137" s="290"/>
      <c r="W3137" s="292">
        <f t="shared" si="330"/>
        <v>0</v>
      </c>
      <c r="X3137" s="293" t="str">
        <f t="shared" si="331"/>
        <v>8</v>
      </c>
      <c r="Y3137" s="290"/>
      <c r="Z3137" s="291">
        <f t="shared" si="332"/>
        <v>14720</v>
      </c>
      <c r="AA3137" s="294">
        <f>VLOOKUP(G3137,Ma_KH!$A:$R,14,0)</f>
        <v>60</v>
      </c>
    </row>
    <row r="3138" spans="1:27" x14ac:dyDescent="0.25">
      <c r="A3138" s="277">
        <v>46049</v>
      </c>
      <c r="B3138" s="278">
        <v>4183832266</v>
      </c>
      <c r="C3138" s="328" t="s">
        <v>15180</v>
      </c>
      <c r="D3138" s="280">
        <v>46057</v>
      </c>
      <c r="E3138" s="213"/>
      <c r="F3138" s="214"/>
      <c r="G3138" s="255" t="s">
        <v>13913</v>
      </c>
      <c r="H3138" s="213"/>
      <c r="I3138" s="212">
        <v>4183832266</v>
      </c>
      <c r="J3138" s="212" t="s">
        <v>70</v>
      </c>
      <c r="K3138" s="212" t="s">
        <v>37</v>
      </c>
      <c r="L3138" s="215" t="str">
        <f>VLOOKUP($K3138,[1]TONG_SL!$A$1:$D$65536,2,0)</f>
        <v>Chả cốm 300g</v>
      </c>
      <c r="M3138" s="247"/>
      <c r="N3138" s="215" t="str">
        <f t="shared" si="333"/>
        <v>K-C6</v>
      </c>
      <c r="O3138" s="222"/>
      <c r="P3138" s="222"/>
      <c r="Q3138" s="215" t="str">
        <f>VLOOKUP(K3138,TONG_SL!$A:$D,3,0)</f>
        <v>Túi</v>
      </c>
      <c r="R3138" s="224">
        <v>2</v>
      </c>
      <c r="S3138" s="290"/>
      <c r="T3138" s="290">
        <f>VLOOKUP(VLOOKUP(G3138,Ma_KH!$A:$R,18,0)&amp;K3138,Gia_MB!$A:$F,6,0)</f>
        <v>74250</v>
      </c>
      <c r="U3138" s="291">
        <f t="shared" si="329"/>
        <v>148500</v>
      </c>
      <c r="V3138" s="290"/>
      <c r="W3138" s="292">
        <f t="shared" si="330"/>
        <v>0</v>
      </c>
      <c r="X3138" s="293" t="str">
        <f t="shared" si="331"/>
        <v>8</v>
      </c>
      <c r="Y3138" s="290"/>
      <c r="Z3138" s="291">
        <f t="shared" si="332"/>
        <v>11880</v>
      </c>
      <c r="AA3138" s="294">
        <f>VLOOKUP(G3138,Ma_KH!$A:$R,14,0)</f>
        <v>60</v>
      </c>
    </row>
    <row r="3139" spans="1:27" x14ac:dyDescent="0.25">
      <c r="A3139" s="277">
        <v>46049</v>
      </c>
      <c r="B3139" s="278">
        <v>4183833214</v>
      </c>
      <c r="C3139" s="328" t="s">
        <v>15180</v>
      </c>
      <c r="D3139" s="280">
        <v>46057</v>
      </c>
      <c r="E3139" s="213"/>
      <c r="F3139" s="214"/>
      <c r="G3139" s="255" t="s">
        <v>13941</v>
      </c>
      <c r="H3139" s="213"/>
      <c r="I3139" s="212">
        <v>4183833214</v>
      </c>
      <c r="J3139" s="212" t="s">
        <v>70</v>
      </c>
      <c r="K3139" s="212" t="s">
        <v>30</v>
      </c>
      <c r="L3139" s="215" t="str">
        <f>VLOOKUP($K3139,[1]TONG_SL!$A$1:$D$65536,2,0)</f>
        <v>Gà muối 500g</v>
      </c>
      <c r="M3139" s="247"/>
      <c r="N3139" s="215" t="str">
        <f t="shared" si="333"/>
        <v>K-C6</v>
      </c>
      <c r="O3139" s="222"/>
      <c r="P3139" s="222"/>
      <c r="Q3139" s="215" t="str">
        <f>VLOOKUP(K3139,TONG_SL!$A:$D,3,0)</f>
        <v>Túi</v>
      </c>
      <c r="R3139" s="224">
        <v>9</v>
      </c>
      <c r="S3139" s="290"/>
      <c r="T3139" s="290">
        <f>VLOOKUP(VLOOKUP(G3139,Ma_KH!$A:$R,18,0)&amp;K3139,Gia_MB!$A:$F,6,0)</f>
        <v>116611</v>
      </c>
      <c r="U3139" s="291">
        <f t="shared" si="329"/>
        <v>1049499</v>
      </c>
      <c r="V3139" s="290"/>
      <c r="W3139" s="292">
        <f t="shared" si="330"/>
        <v>0</v>
      </c>
      <c r="X3139" s="293" t="str">
        <f t="shared" si="331"/>
        <v>8</v>
      </c>
      <c r="Y3139" s="290"/>
      <c r="Z3139" s="291">
        <f t="shared" si="332"/>
        <v>83959.92</v>
      </c>
      <c r="AA3139" s="294">
        <f>VLOOKUP(G3139,Ma_KH!$A:$R,14,0)</f>
        <v>60</v>
      </c>
    </row>
    <row r="3140" spans="1:27" x14ac:dyDescent="0.25">
      <c r="A3140" s="277">
        <v>46049</v>
      </c>
      <c r="B3140" s="278">
        <v>4183832233</v>
      </c>
      <c r="C3140" s="328" t="s">
        <v>15180</v>
      </c>
      <c r="D3140" s="280">
        <v>46057</v>
      </c>
      <c r="E3140" s="213"/>
      <c r="F3140" s="214"/>
      <c r="G3140" s="255" t="s">
        <v>13912</v>
      </c>
      <c r="H3140" s="213"/>
      <c r="I3140" s="212">
        <v>4183832233</v>
      </c>
      <c r="J3140" s="212" t="s">
        <v>70</v>
      </c>
      <c r="K3140" s="212" t="s">
        <v>27</v>
      </c>
      <c r="L3140" s="215" t="str">
        <f>VLOOKUP($K3140,[1]TONG_SL!$A$1:$D$65536,2,0)</f>
        <v>Chân giò heo muối 300g</v>
      </c>
      <c r="M3140" s="247"/>
      <c r="N3140" s="215" t="str">
        <f t="shared" si="333"/>
        <v>K-C6</v>
      </c>
      <c r="O3140" s="222"/>
      <c r="P3140" s="222"/>
      <c r="Q3140" s="215" t="str">
        <f>VLOOKUP(K3140,TONG_SL!$A:$D,3,0)</f>
        <v>Túi</v>
      </c>
      <c r="R3140" s="224">
        <v>3</v>
      </c>
      <c r="S3140" s="290"/>
      <c r="T3140" s="290">
        <f>VLOOKUP(VLOOKUP(G3140,Ma_KH!$A:$R,18,0)&amp;K3140,Gia_MB!$A:$F,6,0)</f>
        <v>73431</v>
      </c>
      <c r="U3140" s="291">
        <f t="shared" si="329"/>
        <v>220293</v>
      </c>
      <c r="V3140" s="290"/>
      <c r="W3140" s="292">
        <f t="shared" si="330"/>
        <v>0</v>
      </c>
      <c r="X3140" s="293" t="str">
        <f t="shared" si="331"/>
        <v>8</v>
      </c>
      <c r="Y3140" s="290"/>
      <c r="Z3140" s="291">
        <f t="shared" si="332"/>
        <v>17623.439999999999</v>
      </c>
      <c r="AA3140" s="294">
        <f>VLOOKUP(G3140,Ma_KH!$A:$R,14,0)</f>
        <v>60</v>
      </c>
    </row>
    <row r="3141" spans="1:27" x14ac:dyDescent="0.25">
      <c r="A3141" s="277">
        <v>46049</v>
      </c>
      <c r="B3141" s="278">
        <v>4183832233</v>
      </c>
      <c r="C3141" s="328" t="s">
        <v>15180</v>
      </c>
      <c r="D3141" s="280">
        <v>46057</v>
      </c>
      <c r="E3141" s="213"/>
      <c r="F3141" s="214"/>
      <c r="G3141" s="255" t="s">
        <v>13912</v>
      </c>
      <c r="H3141" s="213"/>
      <c r="I3141" s="212">
        <v>4183832233</v>
      </c>
      <c r="J3141" s="212" t="s">
        <v>70</v>
      </c>
      <c r="K3141" s="212" t="s">
        <v>30</v>
      </c>
      <c r="L3141" s="215" t="str">
        <f>VLOOKUP($K3141,[1]TONG_SL!$A$1:$D$65536,2,0)</f>
        <v>Gà muối 500g</v>
      </c>
      <c r="M3141" s="247"/>
      <c r="N3141" s="215" t="str">
        <f t="shared" si="333"/>
        <v>K-C6</v>
      </c>
      <c r="O3141" s="222"/>
      <c r="P3141" s="222"/>
      <c r="Q3141" s="215" t="str">
        <f>VLOOKUP(K3141,TONG_SL!$A:$D,3,0)</f>
        <v>Túi</v>
      </c>
      <c r="R3141" s="224">
        <v>10</v>
      </c>
      <c r="S3141" s="290"/>
      <c r="T3141" s="290">
        <f>VLOOKUP(VLOOKUP(G3141,Ma_KH!$A:$R,18,0)&amp;K3141,Gia_MB!$A:$F,6,0)</f>
        <v>116611</v>
      </c>
      <c r="U3141" s="291">
        <f t="shared" si="329"/>
        <v>1166110</v>
      </c>
      <c r="V3141" s="290"/>
      <c r="W3141" s="292">
        <f t="shared" si="330"/>
        <v>0</v>
      </c>
      <c r="X3141" s="293" t="str">
        <f t="shared" si="331"/>
        <v>8</v>
      </c>
      <c r="Y3141" s="290"/>
      <c r="Z3141" s="291">
        <f t="shared" si="332"/>
        <v>93288.8</v>
      </c>
      <c r="AA3141" s="294">
        <f>VLOOKUP(G3141,Ma_KH!$A:$R,14,0)</f>
        <v>60</v>
      </c>
    </row>
    <row r="3142" spans="1:27" x14ac:dyDescent="0.25">
      <c r="A3142" s="277">
        <v>46049</v>
      </c>
      <c r="B3142" s="278">
        <v>4183832233</v>
      </c>
      <c r="C3142" s="328" t="s">
        <v>15180</v>
      </c>
      <c r="D3142" s="280">
        <v>46057</v>
      </c>
      <c r="E3142" s="213"/>
      <c r="F3142" s="214"/>
      <c r="G3142" s="255" t="s">
        <v>13912</v>
      </c>
      <c r="H3142" s="213"/>
      <c r="I3142" s="212">
        <v>4183832233</v>
      </c>
      <c r="J3142" s="212" t="s">
        <v>70</v>
      </c>
      <c r="K3142" s="212" t="s">
        <v>48</v>
      </c>
      <c r="L3142" s="215" t="str">
        <f>VLOOKUP($K3142,[1]TONG_SL!$A$1:$D$65536,2,0)</f>
        <v>Mọc Nấm Hương 250g</v>
      </c>
      <c r="M3142" s="247"/>
      <c r="N3142" s="215" t="str">
        <f t="shared" si="333"/>
        <v>K-C6</v>
      </c>
      <c r="O3142" s="222"/>
      <c r="P3142" s="222"/>
      <c r="Q3142" s="215" t="str">
        <f>VLOOKUP(K3142,TONG_SL!$A:$D,3,0)</f>
        <v>Túi</v>
      </c>
      <c r="R3142" s="224">
        <v>3</v>
      </c>
      <c r="S3142" s="290"/>
      <c r="T3142" s="290">
        <f>VLOOKUP(VLOOKUP(G3142,Ma_KH!$A:$R,18,0)&amp;K3142,Gia_MB!$A:$F,6,0)</f>
        <v>46000</v>
      </c>
      <c r="U3142" s="291">
        <f t="shared" si="329"/>
        <v>138000</v>
      </c>
      <c r="V3142" s="290"/>
      <c r="W3142" s="292">
        <f t="shared" si="330"/>
        <v>0</v>
      </c>
      <c r="X3142" s="293" t="str">
        <f t="shared" si="331"/>
        <v>8</v>
      </c>
      <c r="Y3142" s="290"/>
      <c r="Z3142" s="291">
        <f t="shared" si="332"/>
        <v>11040</v>
      </c>
      <c r="AA3142" s="294">
        <f>VLOOKUP(G3142,Ma_KH!$A:$R,14,0)</f>
        <v>60</v>
      </c>
    </row>
    <row r="3143" spans="1:27" x14ac:dyDescent="0.25">
      <c r="A3143" s="277">
        <v>46049</v>
      </c>
      <c r="B3143" s="278">
        <v>4183832233</v>
      </c>
      <c r="C3143" s="328" t="s">
        <v>15180</v>
      </c>
      <c r="D3143" s="280">
        <v>46057</v>
      </c>
      <c r="E3143" s="213"/>
      <c r="F3143" s="214"/>
      <c r="G3143" s="255" t="s">
        <v>13912</v>
      </c>
      <c r="H3143" s="213"/>
      <c r="I3143" s="212">
        <v>4183832233</v>
      </c>
      <c r="J3143" s="212" t="s">
        <v>70</v>
      </c>
      <c r="K3143" s="212" t="s">
        <v>37</v>
      </c>
      <c r="L3143" s="215" t="str">
        <f>VLOOKUP($K3143,[1]TONG_SL!$A$1:$D$65536,2,0)</f>
        <v>Chả cốm 300g</v>
      </c>
      <c r="M3143" s="247"/>
      <c r="N3143" s="215" t="str">
        <f t="shared" si="333"/>
        <v>K-C6</v>
      </c>
      <c r="O3143" s="222"/>
      <c r="P3143" s="222"/>
      <c r="Q3143" s="215" t="str">
        <f>VLOOKUP(K3143,TONG_SL!$A:$D,3,0)</f>
        <v>Túi</v>
      </c>
      <c r="R3143" s="224">
        <v>3</v>
      </c>
      <c r="S3143" s="290"/>
      <c r="T3143" s="290">
        <f>VLOOKUP(VLOOKUP(G3143,Ma_KH!$A:$R,18,0)&amp;K3143,Gia_MB!$A:$F,6,0)</f>
        <v>74250</v>
      </c>
      <c r="U3143" s="291">
        <f t="shared" si="329"/>
        <v>222750</v>
      </c>
      <c r="V3143" s="290"/>
      <c r="W3143" s="292">
        <f t="shared" si="330"/>
        <v>0</v>
      </c>
      <c r="X3143" s="293" t="str">
        <f t="shared" si="331"/>
        <v>8</v>
      </c>
      <c r="Y3143" s="290"/>
      <c r="Z3143" s="291">
        <f t="shared" si="332"/>
        <v>17820</v>
      </c>
      <c r="AA3143" s="294">
        <f>VLOOKUP(G3143,Ma_KH!$A:$R,14,0)</f>
        <v>60</v>
      </c>
    </row>
    <row r="3144" spans="1:27" x14ac:dyDescent="0.25">
      <c r="A3144" s="277">
        <v>46049</v>
      </c>
      <c r="B3144" s="278">
        <v>4183832684</v>
      </c>
      <c r="C3144" s="328" t="s">
        <v>15180</v>
      </c>
      <c r="D3144" s="280">
        <v>46057</v>
      </c>
      <c r="E3144" s="213"/>
      <c r="F3144" s="214"/>
      <c r="G3144" s="255" t="s">
        <v>13846</v>
      </c>
      <c r="H3144" s="213"/>
      <c r="I3144" s="212">
        <v>4183832684</v>
      </c>
      <c r="J3144" s="212" t="s">
        <v>70</v>
      </c>
      <c r="K3144" s="212" t="s">
        <v>37</v>
      </c>
      <c r="L3144" s="215" t="str">
        <f>VLOOKUP($K3144,[1]TONG_SL!$A$1:$D$65536,2,0)</f>
        <v>Chả cốm 300g</v>
      </c>
      <c r="M3144" s="247"/>
      <c r="N3144" s="215" t="str">
        <f t="shared" si="333"/>
        <v>K-C6</v>
      </c>
      <c r="O3144" s="222"/>
      <c r="P3144" s="222"/>
      <c r="Q3144" s="215" t="str">
        <f>VLOOKUP(K3144,TONG_SL!$A:$D,3,0)</f>
        <v>Túi</v>
      </c>
      <c r="R3144" s="224">
        <v>2</v>
      </c>
      <c r="S3144" s="290"/>
      <c r="T3144" s="290">
        <f>VLOOKUP(VLOOKUP(G3144,Ma_KH!$A:$R,18,0)&amp;K3144,Gia_MB!$A:$F,6,0)</f>
        <v>74250</v>
      </c>
      <c r="U3144" s="291">
        <f t="shared" si="329"/>
        <v>148500</v>
      </c>
      <c r="V3144" s="290"/>
      <c r="W3144" s="292">
        <f t="shared" si="330"/>
        <v>0</v>
      </c>
      <c r="X3144" s="293" t="str">
        <f t="shared" si="331"/>
        <v>8</v>
      </c>
      <c r="Y3144" s="290"/>
      <c r="Z3144" s="291">
        <f t="shared" si="332"/>
        <v>11880</v>
      </c>
      <c r="AA3144" s="294">
        <f>VLOOKUP(G3144,Ma_KH!$A:$R,14,0)</f>
        <v>60</v>
      </c>
    </row>
    <row r="3145" spans="1:27" x14ac:dyDescent="0.25">
      <c r="A3145" s="277">
        <v>46049</v>
      </c>
      <c r="B3145" s="278">
        <v>4183832684</v>
      </c>
      <c r="C3145" s="328" t="s">
        <v>15180</v>
      </c>
      <c r="D3145" s="280">
        <v>46057</v>
      </c>
      <c r="E3145" s="213"/>
      <c r="F3145" s="214"/>
      <c r="G3145" s="255" t="s">
        <v>13846</v>
      </c>
      <c r="H3145" s="213"/>
      <c r="I3145" s="212">
        <v>4183832684</v>
      </c>
      <c r="J3145" s="212" t="s">
        <v>70</v>
      </c>
      <c r="K3145" s="212" t="s">
        <v>30</v>
      </c>
      <c r="L3145" s="215" t="str">
        <f>VLOOKUP($K3145,[1]TONG_SL!$A$1:$D$65536,2,0)</f>
        <v>Gà muối 500g</v>
      </c>
      <c r="M3145" s="247"/>
      <c r="N3145" s="215" t="str">
        <f t="shared" si="333"/>
        <v>K-C6</v>
      </c>
      <c r="O3145" s="222"/>
      <c r="P3145" s="222"/>
      <c r="Q3145" s="215" t="str">
        <f>VLOOKUP(K3145,TONG_SL!$A:$D,3,0)</f>
        <v>Túi</v>
      </c>
      <c r="R3145" s="224">
        <v>12</v>
      </c>
      <c r="S3145" s="290"/>
      <c r="T3145" s="290">
        <f>VLOOKUP(VLOOKUP(G3145,Ma_KH!$A:$R,18,0)&amp;K3145,Gia_MB!$A:$F,6,0)</f>
        <v>116611</v>
      </c>
      <c r="U3145" s="291">
        <f t="shared" si="329"/>
        <v>1399332</v>
      </c>
      <c r="V3145" s="290"/>
      <c r="W3145" s="292">
        <f t="shared" si="330"/>
        <v>0</v>
      </c>
      <c r="X3145" s="293" t="str">
        <f t="shared" si="331"/>
        <v>8</v>
      </c>
      <c r="Y3145" s="290"/>
      <c r="Z3145" s="291">
        <f t="shared" si="332"/>
        <v>111946.56</v>
      </c>
      <c r="AA3145" s="294">
        <f>VLOOKUP(G3145,Ma_KH!$A:$R,14,0)</f>
        <v>60</v>
      </c>
    </row>
    <row r="3146" spans="1:27" x14ac:dyDescent="0.25">
      <c r="A3146" s="277">
        <v>46049</v>
      </c>
      <c r="B3146" s="278">
        <v>4183832684</v>
      </c>
      <c r="C3146" s="328" t="s">
        <v>15180</v>
      </c>
      <c r="D3146" s="280">
        <v>46057</v>
      </c>
      <c r="E3146" s="213"/>
      <c r="F3146" s="214"/>
      <c r="G3146" s="255" t="s">
        <v>13846</v>
      </c>
      <c r="H3146" s="213"/>
      <c r="I3146" s="212">
        <v>4183832684</v>
      </c>
      <c r="J3146" s="212" t="s">
        <v>70</v>
      </c>
      <c r="K3146" s="212" t="s">
        <v>48</v>
      </c>
      <c r="L3146" s="215" t="str">
        <f>VLOOKUP($K3146,[1]TONG_SL!$A$1:$D$65536,2,0)</f>
        <v>Mọc Nấm Hương 250g</v>
      </c>
      <c r="M3146" s="247"/>
      <c r="N3146" s="215" t="str">
        <f t="shared" si="333"/>
        <v>K-C6</v>
      </c>
      <c r="O3146" s="222"/>
      <c r="P3146" s="222"/>
      <c r="Q3146" s="215" t="str">
        <f>VLOOKUP(K3146,TONG_SL!$A:$D,3,0)</f>
        <v>Túi</v>
      </c>
      <c r="R3146" s="224">
        <v>3</v>
      </c>
      <c r="S3146" s="290"/>
      <c r="T3146" s="290">
        <f>VLOOKUP(VLOOKUP(G3146,Ma_KH!$A:$R,18,0)&amp;K3146,Gia_MB!$A:$F,6,0)</f>
        <v>46000</v>
      </c>
      <c r="U3146" s="291">
        <f t="shared" si="329"/>
        <v>138000</v>
      </c>
      <c r="V3146" s="290"/>
      <c r="W3146" s="292">
        <f t="shared" si="330"/>
        <v>0</v>
      </c>
      <c r="X3146" s="293" t="str">
        <f t="shared" si="331"/>
        <v>8</v>
      </c>
      <c r="Y3146" s="290"/>
      <c r="Z3146" s="291">
        <f t="shared" si="332"/>
        <v>11040</v>
      </c>
      <c r="AA3146" s="294">
        <f>VLOOKUP(G3146,Ma_KH!$A:$R,14,0)</f>
        <v>60</v>
      </c>
    </row>
    <row r="3147" spans="1:27" x14ac:dyDescent="0.25">
      <c r="A3147" s="277">
        <v>46049</v>
      </c>
      <c r="B3147" s="278">
        <v>4183832433</v>
      </c>
      <c r="C3147" s="328" t="s">
        <v>15180</v>
      </c>
      <c r="D3147" s="280">
        <v>46057</v>
      </c>
      <c r="E3147" s="213"/>
      <c r="F3147" s="214"/>
      <c r="G3147" s="255" t="s">
        <v>13924</v>
      </c>
      <c r="H3147" s="213"/>
      <c r="I3147" s="212">
        <v>4183832433</v>
      </c>
      <c r="J3147" s="212" t="s">
        <v>70</v>
      </c>
      <c r="K3147" s="212" t="s">
        <v>48</v>
      </c>
      <c r="L3147" s="215" t="str">
        <f>VLOOKUP($K3147,[1]TONG_SL!$A$1:$D$65536,2,0)</f>
        <v>Mọc Nấm Hương 250g</v>
      </c>
      <c r="M3147" s="247"/>
      <c r="N3147" s="215" t="str">
        <f t="shared" si="333"/>
        <v>K-C6</v>
      </c>
      <c r="O3147" s="222"/>
      <c r="P3147" s="222"/>
      <c r="Q3147" s="215" t="str">
        <f>VLOOKUP(K3147,TONG_SL!$A:$D,3,0)</f>
        <v>Túi</v>
      </c>
      <c r="R3147" s="224">
        <v>3</v>
      </c>
      <c r="S3147" s="290"/>
      <c r="T3147" s="290">
        <f>VLOOKUP(VLOOKUP(G3147,Ma_KH!$A:$R,18,0)&amp;K3147,Gia_MB!$A:$F,6,0)</f>
        <v>46000</v>
      </c>
      <c r="U3147" s="291">
        <f t="shared" si="329"/>
        <v>138000</v>
      </c>
      <c r="V3147" s="290"/>
      <c r="W3147" s="292">
        <f t="shared" si="330"/>
        <v>0</v>
      </c>
      <c r="X3147" s="293" t="str">
        <f t="shared" si="331"/>
        <v>8</v>
      </c>
      <c r="Y3147" s="290"/>
      <c r="Z3147" s="291">
        <f t="shared" si="332"/>
        <v>11040</v>
      </c>
      <c r="AA3147" s="294">
        <f>VLOOKUP(G3147,Ma_KH!$A:$R,14,0)</f>
        <v>60</v>
      </c>
    </row>
    <row r="3148" spans="1:27" x14ac:dyDescent="0.25">
      <c r="A3148" s="277">
        <v>46049</v>
      </c>
      <c r="B3148" s="278">
        <v>4183832433</v>
      </c>
      <c r="C3148" s="328" t="s">
        <v>15180</v>
      </c>
      <c r="D3148" s="280">
        <v>46057</v>
      </c>
      <c r="E3148" s="213"/>
      <c r="F3148" s="214"/>
      <c r="G3148" s="255" t="s">
        <v>13924</v>
      </c>
      <c r="H3148" s="213"/>
      <c r="I3148" s="212">
        <v>4183832433</v>
      </c>
      <c r="J3148" s="212" t="s">
        <v>70</v>
      </c>
      <c r="K3148" s="212" t="s">
        <v>30</v>
      </c>
      <c r="L3148" s="215" t="str">
        <f>VLOOKUP($K3148,[1]TONG_SL!$A$1:$D$65536,2,0)</f>
        <v>Gà muối 500g</v>
      </c>
      <c r="M3148" s="247"/>
      <c r="N3148" s="215" t="str">
        <f t="shared" si="333"/>
        <v>K-C6</v>
      </c>
      <c r="O3148" s="222"/>
      <c r="P3148" s="222"/>
      <c r="Q3148" s="215" t="str">
        <f>VLOOKUP(K3148,TONG_SL!$A:$D,3,0)</f>
        <v>Túi</v>
      </c>
      <c r="R3148" s="224">
        <v>18</v>
      </c>
      <c r="S3148" s="290"/>
      <c r="T3148" s="290">
        <f>VLOOKUP(VLOOKUP(G3148,Ma_KH!$A:$R,18,0)&amp;K3148,Gia_MB!$A:$F,6,0)</f>
        <v>116611</v>
      </c>
      <c r="U3148" s="291">
        <f t="shared" si="329"/>
        <v>2098998</v>
      </c>
      <c r="V3148" s="290"/>
      <c r="W3148" s="292">
        <f t="shared" si="330"/>
        <v>0</v>
      </c>
      <c r="X3148" s="293" t="str">
        <f t="shared" si="331"/>
        <v>8</v>
      </c>
      <c r="Y3148" s="290"/>
      <c r="Z3148" s="291">
        <f t="shared" si="332"/>
        <v>167919.84</v>
      </c>
      <c r="AA3148" s="294">
        <f>VLOOKUP(G3148,Ma_KH!$A:$R,14,0)</f>
        <v>60</v>
      </c>
    </row>
    <row r="3149" spans="1:27" x14ac:dyDescent="0.25">
      <c r="A3149" s="277">
        <v>46049</v>
      </c>
      <c r="B3149" s="278">
        <v>4183832433</v>
      </c>
      <c r="C3149" s="328" t="s">
        <v>15180</v>
      </c>
      <c r="D3149" s="280">
        <v>46057</v>
      </c>
      <c r="E3149" s="213"/>
      <c r="F3149" s="214"/>
      <c r="G3149" s="255" t="s">
        <v>13924</v>
      </c>
      <c r="H3149" s="213"/>
      <c r="I3149" s="212">
        <v>4183832433</v>
      </c>
      <c r="J3149" s="212" t="s">
        <v>70</v>
      </c>
      <c r="K3149" s="212" t="s">
        <v>27</v>
      </c>
      <c r="L3149" s="215" t="str">
        <f>VLOOKUP($K3149,[1]TONG_SL!$A$1:$D$65536,2,0)</f>
        <v>Chân giò heo muối 300g</v>
      </c>
      <c r="M3149" s="247"/>
      <c r="N3149" s="215" t="str">
        <f t="shared" si="333"/>
        <v>K-C6</v>
      </c>
      <c r="O3149" s="222"/>
      <c r="P3149" s="222"/>
      <c r="Q3149" s="215" t="str">
        <f>VLOOKUP(K3149,TONG_SL!$A:$D,3,0)</f>
        <v>Túi</v>
      </c>
      <c r="R3149" s="224">
        <v>3</v>
      </c>
      <c r="S3149" s="290"/>
      <c r="T3149" s="290">
        <f>VLOOKUP(VLOOKUP(G3149,Ma_KH!$A:$R,18,0)&amp;K3149,Gia_MB!$A:$F,6,0)</f>
        <v>73431</v>
      </c>
      <c r="U3149" s="291">
        <f t="shared" si="329"/>
        <v>220293</v>
      </c>
      <c r="V3149" s="290"/>
      <c r="W3149" s="292">
        <f t="shared" si="330"/>
        <v>0</v>
      </c>
      <c r="X3149" s="293" t="str">
        <f t="shared" si="331"/>
        <v>8</v>
      </c>
      <c r="Y3149" s="290"/>
      <c r="Z3149" s="291">
        <f t="shared" si="332"/>
        <v>17623.439999999999</v>
      </c>
      <c r="AA3149" s="294">
        <f>VLOOKUP(G3149,Ma_KH!$A:$R,14,0)</f>
        <v>60</v>
      </c>
    </row>
    <row r="3150" spans="1:27" x14ac:dyDescent="0.25">
      <c r="A3150" s="277">
        <v>46049</v>
      </c>
      <c r="B3150" s="278">
        <v>4183832570</v>
      </c>
      <c r="C3150" s="328" t="s">
        <v>15180</v>
      </c>
      <c r="D3150" s="280">
        <v>46057</v>
      </c>
      <c r="E3150" s="213"/>
      <c r="F3150" s="214"/>
      <c r="G3150" s="255" t="s">
        <v>13837</v>
      </c>
      <c r="H3150" s="213"/>
      <c r="I3150" s="212">
        <v>4183832570</v>
      </c>
      <c r="J3150" s="212" t="s">
        <v>70</v>
      </c>
      <c r="K3150" s="212" t="s">
        <v>37</v>
      </c>
      <c r="L3150" s="215" t="str">
        <f>VLOOKUP($K3150,[1]TONG_SL!$A$1:$D$65536,2,0)</f>
        <v>Chả cốm 300g</v>
      </c>
      <c r="M3150" s="247"/>
      <c r="N3150" s="215" t="str">
        <f t="shared" si="333"/>
        <v>K-C6</v>
      </c>
      <c r="O3150" s="222"/>
      <c r="P3150" s="222"/>
      <c r="Q3150" s="215" t="str">
        <f>VLOOKUP(K3150,TONG_SL!$A:$D,3,0)</f>
        <v>Túi</v>
      </c>
      <c r="R3150" s="224">
        <v>2</v>
      </c>
      <c r="S3150" s="290"/>
      <c r="T3150" s="290">
        <f>VLOOKUP(VLOOKUP(G3150,Ma_KH!$A:$R,18,0)&amp;K3150,Gia_MB!$A:$F,6,0)</f>
        <v>74250</v>
      </c>
      <c r="U3150" s="291">
        <f t="shared" si="329"/>
        <v>148500</v>
      </c>
      <c r="V3150" s="290"/>
      <c r="W3150" s="292">
        <f t="shared" si="330"/>
        <v>0</v>
      </c>
      <c r="X3150" s="293" t="str">
        <f t="shared" si="331"/>
        <v>8</v>
      </c>
      <c r="Y3150" s="290"/>
      <c r="Z3150" s="291">
        <f t="shared" si="332"/>
        <v>11880</v>
      </c>
      <c r="AA3150" s="294">
        <f>VLOOKUP(G3150,Ma_KH!$A:$R,14,0)</f>
        <v>60</v>
      </c>
    </row>
    <row r="3151" spans="1:27" x14ac:dyDescent="0.25">
      <c r="A3151" s="277">
        <v>46049</v>
      </c>
      <c r="B3151" s="278">
        <v>4183832570</v>
      </c>
      <c r="C3151" s="328" t="s">
        <v>15180</v>
      </c>
      <c r="D3151" s="280">
        <v>46057</v>
      </c>
      <c r="E3151" s="213"/>
      <c r="F3151" s="214"/>
      <c r="G3151" s="255" t="s">
        <v>13837</v>
      </c>
      <c r="H3151" s="213"/>
      <c r="I3151" s="212">
        <v>4183832570</v>
      </c>
      <c r="J3151" s="212" t="s">
        <v>70</v>
      </c>
      <c r="K3151" s="212" t="s">
        <v>48</v>
      </c>
      <c r="L3151" s="215" t="str">
        <f>VLOOKUP($K3151,[1]TONG_SL!$A$1:$D$65536,2,0)</f>
        <v>Mọc Nấm Hương 250g</v>
      </c>
      <c r="M3151" s="247"/>
      <c r="N3151" s="215" t="str">
        <f t="shared" si="333"/>
        <v>K-C6</v>
      </c>
      <c r="O3151" s="222"/>
      <c r="P3151" s="222"/>
      <c r="Q3151" s="215" t="str">
        <f>VLOOKUP(K3151,TONG_SL!$A:$D,3,0)</f>
        <v>Túi</v>
      </c>
      <c r="R3151" s="224">
        <v>3</v>
      </c>
      <c r="S3151" s="290"/>
      <c r="T3151" s="290">
        <f>VLOOKUP(VLOOKUP(G3151,Ma_KH!$A:$R,18,0)&amp;K3151,Gia_MB!$A:$F,6,0)</f>
        <v>46000</v>
      </c>
      <c r="U3151" s="291">
        <f t="shared" si="329"/>
        <v>138000</v>
      </c>
      <c r="V3151" s="290"/>
      <c r="W3151" s="292">
        <f t="shared" si="330"/>
        <v>0</v>
      </c>
      <c r="X3151" s="293" t="str">
        <f t="shared" si="331"/>
        <v>8</v>
      </c>
      <c r="Y3151" s="290"/>
      <c r="Z3151" s="291">
        <f t="shared" si="332"/>
        <v>11040</v>
      </c>
      <c r="AA3151" s="294">
        <f>VLOOKUP(G3151,Ma_KH!$A:$R,14,0)</f>
        <v>60</v>
      </c>
    </row>
    <row r="3152" spans="1:27" x14ac:dyDescent="0.25">
      <c r="A3152" s="277">
        <v>46049</v>
      </c>
      <c r="B3152" s="278">
        <v>4183832570</v>
      </c>
      <c r="C3152" s="328" t="s">
        <v>15180</v>
      </c>
      <c r="D3152" s="280">
        <v>46057</v>
      </c>
      <c r="E3152" s="213"/>
      <c r="F3152" s="214"/>
      <c r="G3152" s="255" t="s">
        <v>13837</v>
      </c>
      <c r="H3152" s="213"/>
      <c r="I3152" s="212">
        <v>4183832570</v>
      </c>
      <c r="J3152" s="212" t="s">
        <v>70</v>
      </c>
      <c r="K3152" s="212" t="s">
        <v>30</v>
      </c>
      <c r="L3152" s="215" t="str">
        <f>VLOOKUP($K3152,[1]TONG_SL!$A$1:$D$65536,2,0)</f>
        <v>Gà muối 500g</v>
      </c>
      <c r="M3152" s="247"/>
      <c r="N3152" s="215" t="str">
        <f t="shared" si="333"/>
        <v>K-C6</v>
      </c>
      <c r="O3152" s="222"/>
      <c r="P3152" s="222"/>
      <c r="Q3152" s="215" t="str">
        <f>VLOOKUP(K3152,TONG_SL!$A:$D,3,0)</f>
        <v>Túi</v>
      </c>
      <c r="R3152" s="224">
        <v>8</v>
      </c>
      <c r="S3152" s="290"/>
      <c r="T3152" s="290">
        <f>VLOOKUP(VLOOKUP(G3152,Ma_KH!$A:$R,18,0)&amp;K3152,Gia_MB!$A:$F,6,0)</f>
        <v>116611</v>
      </c>
      <c r="U3152" s="291">
        <f t="shared" si="329"/>
        <v>932888</v>
      </c>
      <c r="V3152" s="290"/>
      <c r="W3152" s="292">
        <f t="shared" si="330"/>
        <v>0</v>
      </c>
      <c r="X3152" s="293" t="str">
        <f t="shared" si="331"/>
        <v>8</v>
      </c>
      <c r="Y3152" s="290"/>
      <c r="Z3152" s="291">
        <f t="shared" si="332"/>
        <v>74631.040000000008</v>
      </c>
      <c r="AA3152" s="294">
        <f>VLOOKUP(G3152,Ma_KH!$A:$R,14,0)</f>
        <v>60</v>
      </c>
    </row>
    <row r="3153" spans="1:27" x14ac:dyDescent="0.25">
      <c r="A3153" s="277">
        <v>46049</v>
      </c>
      <c r="B3153" s="278">
        <v>4183832570</v>
      </c>
      <c r="C3153" s="328" t="s">
        <v>15180</v>
      </c>
      <c r="D3153" s="280">
        <v>46057</v>
      </c>
      <c r="E3153" s="213"/>
      <c r="F3153" s="214"/>
      <c r="G3153" s="255" t="s">
        <v>13837</v>
      </c>
      <c r="H3153" s="213"/>
      <c r="I3153" s="212">
        <v>4183832570</v>
      </c>
      <c r="J3153" s="212" t="s">
        <v>70</v>
      </c>
      <c r="K3153" s="212" t="s">
        <v>27</v>
      </c>
      <c r="L3153" s="215" t="str">
        <f>VLOOKUP($K3153,[1]TONG_SL!$A$1:$D$65536,2,0)</f>
        <v>Chân giò heo muối 300g</v>
      </c>
      <c r="M3153" s="247"/>
      <c r="N3153" s="215" t="str">
        <f t="shared" si="333"/>
        <v>K-C6</v>
      </c>
      <c r="O3153" s="222"/>
      <c r="P3153" s="222"/>
      <c r="Q3153" s="215" t="str">
        <f>VLOOKUP(K3153,TONG_SL!$A:$D,3,0)</f>
        <v>Túi</v>
      </c>
      <c r="R3153" s="224">
        <v>4</v>
      </c>
      <c r="S3153" s="290"/>
      <c r="T3153" s="290">
        <f>VLOOKUP(VLOOKUP(G3153,Ma_KH!$A:$R,18,0)&amp;K3153,Gia_MB!$A:$F,6,0)</f>
        <v>73431</v>
      </c>
      <c r="U3153" s="291">
        <f t="shared" si="329"/>
        <v>293724</v>
      </c>
      <c r="V3153" s="290"/>
      <c r="W3153" s="292">
        <f t="shared" si="330"/>
        <v>0</v>
      </c>
      <c r="X3153" s="293" t="str">
        <f t="shared" si="331"/>
        <v>8</v>
      </c>
      <c r="Y3153" s="290"/>
      <c r="Z3153" s="291">
        <f t="shared" si="332"/>
        <v>23497.920000000002</v>
      </c>
      <c r="AA3153" s="294">
        <f>VLOOKUP(G3153,Ma_KH!$A:$R,14,0)</f>
        <v>60</v>
      </c>
    </row>
    <row r="3154" spans="1:27" x14ac:dyDescent="0.25">
      <c r="A3154" s="277">
        <v>46049</v>
      </c>
      <c r="B3154" s="278">
        <v>4183832788</v>
      </c>
      <c r="C3154" s="328" t="s">
        <v>15180</v>
      </c>
      <c r="D3154" s="280">
        <v>46057</v>
      </c>
      <c r="E3154" s="213"/>
      <c r="F3154" s="214"/>
      <c r="G3154" s="255" t="s">
        <v>13855</v>
      </c>
      <c r="H3154" s="213"/>
      <c r="I3154" s="212">
        <v>4183832788</v>
      </c>
      <c r="J3154" s="212" t="s">
        <v>70</v>
      </c>
      <c r="K3154" s="212" t="s">
        <v>27</v>
      </c>
      <c r="L3154" s="215" t="str">
        <f>VLOOKUP($K3154,[1]TONG_SL!$A$1:$D$65536,2,0)</f>
        <v>Chân giò heo muối 300g</v>
      </c>
      <c r="M3154" s="247"/>
      <c r="N3154" s="215" t="str">
        <f t="shared" si="333"/>
        <v>K-C6</v>
      </c>
      <c r="O3154" s="222"/>
      <c r="P3154" s="222"/>
      <c r="Q3154" s="215" t="str">
        <f>VLOOKUP(K3154,TONG_SL!$A:$D,3,0)</f>
        <v>Túi</v>
      </c>
      <c r="R3154" s="224">
        <v>6</v>
      </c>
      <c r="S3154" s="290"/>
      <c r="T3154" s="290">
        <f>VLOOKUP(VLOOKUP(G3154,Ma_KH!$A:$R,18,0)&amp;K3154,Gia_MB!$A:$F,6,0)</f>
        <v>73431</v>
      </c>
      <c r="U3154" s="291">
        <f t="shared" si="329"/>
        <v>440586</v>
      </c>
      <c r="V3154" s="290"/>
      <c r="W3154" s="292">
        <f t="shared" si="330"/>
        <v>0</v>
      </c>
      <c r="X3154" s="293" t="str">
        <f t="shared" si="331"/>
        <v>8</v>
      </c>
      <c r="Y3154" s="290"/>
      <c r="Z3154" s="291">
        <f t="shared" si="332"/>
        <v>35246.879999999997</v>
      </c>
      <c r="AA3154" s="294">
        <f>VLOOKUP(G3154,Ma_KH!$A:$R,14,0)</f>
        <v>60</v>
      </c>
    </row>
    <row r="3155" spans="1:27" x14ac:dyDescent="0.25">
      <c r="A3155" s="277">
        <v>46049</v>
      </c>
      <c r="B3155" s="278">
        <v>4183832788</v>
      </c>
      <c r="C3155" s="328" t="s">
        <v>15180</v>
      </c>
      <c r="D3155" s="280">
        <v>46057</v>
      </c>
      <c r="E3155" s="213"/>
      <c r="F3155" s="214"/>
      <c r="G3155" s="255" t="s">
        <v>13855</v>
      </c>
      <c r="H3155" s="213"/>
      <c r="I3155" s="212">
        <v>4183832788</v>
      </c>
      <c r="J3155" s="212" t="s">
        <v>70</v>
      </c>
      <c r="K3155" s="212" t="s">
        <v>30</v>
      </c>
      <c r="L3155" s="215" t="str">
        <f>VLOOKUP($K3155,[1]TONG_SL!$A$1:$D$65536,2,0)</f>
        <v>Gà muối 500g</v>
      </c>
      <c r="M3155" s="247"/>
      <c r="N3155" s="215" t="str">
        <f t="shared" si="333"/>
        <v>K-C6</v>
      </c>
      <c r="O3155" s="222"/>
      <c r="P3155" s="222"/>
      <c r="Q3155" s="215" t="str">
        <f>VLOOKUP(K3155,TONG_SL!$A:$D,3,0)</f>
        <v>Túi</v>
      </c>
      <c r="R3155" s="224">
        <v>8</v>
      </c>
      <c r="S3155" s="290"/>
      <c r="T3155" s="290">
        <f>VLOOKUP(VLOOKUP(G3155,Ma_KH!$A:$R,18,0)&amp;K3155,Gia_MB!$A:$F,6,0)</f>
        <v>116611</v>
      </c>
      <c r="U3155" s="291">
        <f t="shared" si="329"/>
        <v>932888</v>
      </c>
      <c r="V3155" s="290"/>
      <c r="W3155" s="292">
        <f t="shared" si="330"/>
        <v>0</v>
      </c>
      <c r="X3155" s="293" t="str">
        <f t="shared" si="331"/>
        <v>8</v>
      </c>
      <c r="Y3155" s="290"/>
      <c r="Z3155" s="291">
        <f t="shared" si="332"/>
        <v>74631.040000000008</v>
      </c>
      <c r="AA3155" s="294">
        <f>VLOOKUP(G3155,Ma_KH!$A:$R,14,0)</f>
        <v>60</v>
      </c>
    </row>
    <row r="3156" spans="1:27" x14ac:dyDescent="0.25">
      <c r="A3156" s="277">
        <v>46049</v>
      </c>
      <c r="B3156" s="278">
        <v>4183832788</v>
      </c>
      <c r="C3156" s="328" t="s">
        <v>15180</v>
      </c>
      <c r="D3156" s="280">
        <v>46057</v>
      </c>
      <c r="E3156" s="213"/>
      <c r="F3156" s="214"/>
      <c r="G3156" s="255" t="s">
        <v>13855</v>
      </c>
      <c r="H3156" s="213"/>
      <c r="I3156" s="212">
        <v>4183832788</v>
      </c>
      <c r="J3156" s="212" t="s">
        <v>70</v>
      </c>
      <c r="K3156" s="212" t="s">
        <v>48</v>
      </c>
      <c r="L3156" s="215" t="str">
        <f>VLOOKUP($K3156,[1]TONG_SL!$A$1:$D$65536,2,0)</f>
        <v>Mọc Nấm Hương 250g</v>
      </c>
      <c r="M3156" s="247"/>
      <c r="N3156" s="215" t="str">
        <f t="shared" si="333"/>
        <v>K-C6</v>
      </c>
      <c r="O3156" s="222"/>
      <c r="P3156" s="222"/>
      <c r="Q3156" s="215" t="str">
        <f>VLOOKUP(K3156,TONG_SL!$A:$D,3,0)</f>
        <v>Túi</v>
      </c>
      <c r="R3156" s="224">
        <v>3</v>
      </c>
      <c r="S3156" s="290"/>
      <c r="T3156" s="290">
        <f>VLOOKUP(VLOOKUP(G3156,Ma_KH!$A:$R,18,0)&amp;K3156,Gia_MB!$A:$F,6,0)</f>
        <v>46000</v>
      </c>
      <c r="U3156" s="291">
        <f t="shared" si="329"/>
        <v>138000</v>
      </c>
      <c r="V3156" s="290"/>
      <c r="W3156" s="292">
        <f t="shared" si="330"/>
        <v>0</v>
      </c>
      <c r="X3156" s="293" t="str">
        <f t="shared" si="331"/>
        <v>8</v>
      </c>
      <c r="Y3156" s="290"/>
      <c r="Z3156" s="291">
        <f t="shared" si="332"/>
        <v>11040</v>
      </c>
      <c r="AA3156" s="294">
        <f>VLOOKUP(G3156,Ma_KH!$A:$R,14,0)</f>
        <v>60</v>
      </c>
    </row>
    <row r="3157" spans="1:27" x14ac:dyDescent="0.25">
      <c r="A3157" s="277">
        <v>46049</v>
      </c>
      <c r="B3157" s="278">
        <v>4183832788</v>
      </c>
      <c r="C3157" s="328" t="s">
        <v>15180</v>
      </c>
      <c r="D3157" s="280">
        <v>46057</v>
      </c>
      <c r="E3157" s="213"/>
      <c r="F3157" s="214"/>
      <c r="G3157" s="255" t="s">
        <v>13855</v>
      </c>
      <c r="H3157" s="213"/>
      <c r="I3157" s="212">
        <v>4183832788</v>
      </c>
      <c r="J3157" s="212" t="s">
        <v>70</v>
      </c>
      <c r="K3157" s="212" t="s">
        <v>37</v>
      </c>
      <c r="L3157" s="215" t="str">
        <f>VLOOKUP($K3157,[1]TONG_SL!$A$1:$D$65536,2,0)</f>
        <v>Chả cốm 300g</v>
      </c>
      <c r="M3157" s="247"/>
      <c r="N3157" s="215" t="str">
        <f t="shared" si="333"/>
        <v>K-C6</v>
      </c>
      <c r="O3157" s="222"/>
      <c r="P3157" s="222"/>
      <c r="Q3157" s="215" t="str">
        <f>VLOOKUP(K3157,TONG_SL!$A:$D,3,0)</f>
        <v>Túi</v>
      </c>
      <c r="R3157" s="224">
        <v>2</v>
      </c>
      <c r="S3157" s="290"/>
      <c r="T3157" s="290">
        <f>VLOOKUP(VLOOKUP(G3157,Ma_KH!$A:$R,18,0)&amp;K3157,Gia_MB!$A:$F,6,0)</f>
        <v>74250</v>
      </c>
      <c r="U3157" s="291">
        <f t="shared" si="329"/>
        <v>148500</v>
      </c>
      <c r="V3157" s="290"/>
      <c r="W3157" s="292">
        <f t="shared" si="330"/>
        <v>0</v>
      </c>
      <c r="X3157" s="293" t="str">
        <f t="shared" si="331"/>
        <v>8</v>
      </c>
      <c r="Y3157" s="290"/>
      <c r="Z3157" s="291">
        <f t="shared" si="332"/>
        <v>11880</v>
      </c>
      <c r="AA3157" s="294">
        <f>VLOOKUP(G3157,Ma_KH!$A:$R,14,0)</f>
        <v>60</v>
      </c>
    </row>
    <row r="3158" spans="1:27" x14ac:dyDescent="0.25">
      <c r="A3158" s="277">
        <v>46049</v>
      </c>
      <c r="B3158" s="278">
        <v>4183833228</v>
      </c>
      <c r="C3158" s="328" t="s">
        <v>15180</v>
      </c>
      <c r="D3158" s="280">
        <v>46057</v>
      </c>
      <c r="E3158" s="213"/>
      <c r="F3158" s="214"/>
      <c r="G3158" s="144" t="s">
        <v>13857</v>
      </c>
      <c r="H3158" s="213"/>
      <c r="I3158" s="212">
        <v>4183833228</v>
      </c>
      <c r="J3158" s="212" t="s">
        <v>70</v>
      </c>
      <c r="K3158" s="212" t="s">
        <v>37</v>
      </c>
      <c r="L3158" s="215" t="str">
        <f>VLOOKUP($K3158,[1]TONG_SL!$A$1:$D$65536,2,0)</f>
        <v>Chả cốm 300g</v>
      </c>
      <c r="M3158" s="247"/>
      <c r="N3158" s="215" t="str">
        <f t="shared" si="333"/>
        <v>K-C6</v>
      </c>
      <c r="O3158" s="222"/>
      <c r="P3158" s="222"/>
      <c r="Q3158" s="215" t="str">
        <f>VLOOKUP(K3158,TONG_SL!$A:$D,3,0)</f>
        <v>Túi</v>
      </c>
      <c r="R3158" s="224">
        <v>3</v>
      </c>
      <c r="S3158" s="290"/>
      <c r="T3158" s="290">
        <f>VLOOKUP(VLOOKUP(G3158,Ma_KH!$A:$R,18,0)&amp;K3158,Gia_MB!$A:$F,6,0)</f>
        <v>74250</v>
      </c>
      <c r="U3158" s="291">
        <f t="shared" si="329"/>
        <v>222750</v>
      </c>
      <c r="V3158" s="290"/>
      <c r="W3158" s="292">
        <f t="shared" si="330"/>
        <v>0</v>
      </c>
      <c r="X3158" s="293" t="str">
        <f t="shared" si="331"/>
        <v>8</v>
      </c>
      <c r="Y3158" s="290"/>
      <c r="Z3158" s="291">
        <f t="shared" si="332"/>
        <v>17820</v>
      </c>
      <c r="AA3158" s="294">
        <f>VLOOKUP(G3158,Ma_KH!$A:$R,14,0)</f>
        <v>60</v>
      </c>
    </row>
    <row r="3159" spans="1:27" x14ac:dyDescent="0.25">
      <c r="A3159" s="277">
        <v>46049</v>
      </c>
      <c r="B3159" s="278">
        <v>4183833228</v>
      </c>
      <c r="C3159" s="328" t="s">
        <v>15180</v>
      </c>
      <c r="D3159" s="280">
        <v>46057</v>
      </c>
      <c r="E3159" s="213"/>
      <c r="F3159" s="214"/>
      <c r="G3159" s="144" t="s">
        <v>13857</v>
      </c>
      <c r="H3159" s="213"/>
      <c r="I3159" s="212">
        <v>4183833228</v>
      </c>
      <c r="J3159" s="212" t="s">
        <v>70</v>
      </c>
      <c r="K3159" s="212" t="s">
        <v>48</v>
      </c>
      <c r="L3159" s="215" t="str">
        <f>VLOOKUP($K3159,[1]TONG_SL!$A$1:$D$65536,2,0)</f>
        <v>Mọc Nấm Hương 250g</v>
      </c>
      <c r="M3159" s="247"/>
      <c r="N3159" s="215" t="str">
        <f t="shared" si="333"/>
        <v>K-C6</v>
      </c>
      <c r="O3159" s="222"/>
      <c r="P3159" s="222"/>
      <c r="Q3159" s="215" t="str">
        <f>VLOOKUP(K3159,TONG_SL!$A:$D,3,0)</f>
        <v>Túi</v>
      </c>
      <c r="R3159" s="224">
        <v>4</v>
      </c>
      <c r="S3159" s="290"/>
      <c r="T3159" s="290">
        <f>VLOOKUP(VLOOKUP(G3159,Ma_KH!$A:$R,18,0)&amp;K3159,Gia_MB!$A:$F,6,0)</f>
        <v>46000</v>
      </c>
      <c r="U3159" s="291">
        <f t="shared" si="329"/>
        <v>184000</v>
      </c>
      <c r="V3159" s="290"/>
      <c r="W3159" s="292">
        <f t="shared" si="330"/>
        <v>0</v>
      </c>
      <c r="X3159" s="293" t="str">
        <f t="shared" si="331"/>
        <v>8</v>
      </c>
      <c r="Y3159" s="290"/>
      <c r="Z3159" s="291">
        <f t="shared" si="332"/>
        <v>14720</v>
      </c>
      <c r="AA3159" s="294">
        <f>VLOOKUP(G3159,Ma_KH!$A:$R,14,0)</f>
        <v>60</v>
      </c>
    </row>
    <row r="3160" spans="1:27" x14ac:dyDescent="0.25">
      <c r="A3160" s="277">
        <v>46049</v>
      </c>
      <c r="B3160" s="278">
        <v>4183833228</v>
      </c>
      <c r="C3160" s="328" t="s">
        <v>15180</v>
      </c>
      <c r="D3160" s="280">
        <v>46057</v>
      </c>
      <c r="E3160" s="213"/>
      <c r="F3160" s="214"/>
      <c r="G3160" s="144" t="s">
        <v>13857</v>
      </c>
      <c r="H3160" s="213"/>
      <c r="I3160" s="212">
        <v>4183833228</v>
      </c>
      <c r="J3160" s="212" t="s">
        <v>70</v>
      </c>
      <c r="K3160" s="212" t="s">
        <v>30</v>
      </c>
      <c r="L3160" s="215" t="str">
        <f>VLOOKUP($K3160,[1]TONG_SL!$A$1:$D$65536,2,0)</f>
        <v>Gà muối 500g</v>
      </c>
      <c r="M3160" s="247"/>
      <c r="N3160" s="215" t="str">
        <f t="shared" si="333"/>
        <v>K-C6</v>
      </c>
      <c r="O3160" s="222"/>
      <c r="P3160" s="222"/>
      <c r="Q3160" s="215" t="str">
        <f>VLOOKUP(K3160,TONG_SL!$A:$D,3,0)</f>
        <v>Túi</v>
      </c>
      <c r="R3160" s="224">
        <v>5</v>
      </c>
      <c r="S3160" s="290"/>
      <c r="T3160" s="290">
        <f>VLOOKUP(VLOOKUP(G3160,Ma_KH!$A:$R,18,0)&amp;K3160,Gia_MB!$A:$F,6,0)</f>
        <v>116611</v>
      </c>
      <c r="U3160" s="291">
        <f t="shared" si="329"/>
        <v>583055</v>
      </c>
      <c r="V3160" s="290"/>
      <c r="W3160" s="292">
        <f t="shared" si="330"/>
        <v>0</v>
      </c>
      <c r="X3160" s="293" t="str">
        <f t="shared" si="331"/>
        <v>8</v>
      </c>
      <c r="Y3160" s="290"/>
      <c r="Z3160" s="291">
        <f t="shared" si="332"/>
        <v>46644.4</v>
      </c>
      <c r="AA3160" s="294">
        <f>VLOOKUP(G3160,Ma_KH!$A:$R,14,0)</f>
        <v>60</v>
      </c>
    </row>
    <row r="3161" spans="1:27" x14ac:dyDescent="0.25">
      <c r="A3161" s="277">
        <v>46049</v>
      </c>
      <c r="B3161" s="278">
        <v>4183832061</v>
      </c>
      <c r="C3161" s="328" t="s">
        <v>15180</v>
      </c>
      <c r="D3161" s="280">
        <v>46057</v>
      </c>
      <c r="E3161" s="213"/>
      <c r="F3161" s="214"/>
      <c r="G3161" s="255" t="s">
        <v>13807</v>
      </c>
      <c r="H3161" s="213"/>
      <c r="I3161" s="212">
        <v>4183832061</v>
      </c>
      <c r="J3161" s="212" t="s">
        <v>70</v>
      </c>
      <c r="K3161" s="212" t="s">
        <v>48</v>
      </c>
      <c r="L3161" s="215" t="str">
        <f>VLOOKUP($K3161,[1]TONG_SL!$A$1:$D$65536,2,0)</f>
        <v>Mọc Nấm Hương 250g</v>
      </c>
      <c r="M3161" s="247"/>
      <c r="N3161" s="215" t="str">
        <f t="shared" si="333"/>
        <v>K-C6</v>
      </c>
      <c r="O3161" s="222"/>
      <c r="P3161" s="222"/>
      <c r="Q3161" s="215" t="str">
        <f>VLOOKUP(K3161,TONG_SL!$A:$D,3,0)</f>
        <v>Túi</v>
      </c>
      <c r="R3161" s="224">
        <v>3</v>
      </c>
      <c r="S3161" s="290"/>
      <c r="T3161" s="290">
        <f>VLOOKUP(VLOOKUP(G3161,Ma_KH!$A:$R,18,0)&amp;K3161,Gia_MB!$A:$F,6,0)</f>
        <v>46000</v>
      </c>
      <c r="U3161" s="291">
        <f t="shared" si="329"/>
        <v>138000</v>
      </c>
      <c r="V3161" s="290"/>
      <c r="W3161" s="292">
        <f t="shared" si="330"/>
        <v>0</v>
      </c>
      <c r="X3161" s="293" t="str">
        <f t="shared" si="331"/>
        <v>8</v>
      </c>
      <c r="Y3161" s="290"/>
      <c r="Z3161" s="291">
        <f t="shared" si="332"/>
        <v>11040</v>
      </c>
      <c r="AA3161" s="294">
        <f>VLOOKUP(G3161,Ma_KH!$A:$R,14,0)</f>
        <v>60</v>
      </c>
    </row>
    <row r="3162" spans="1:27" x14ac:dyDescent="0.25">
      <c r="A3162" s="277">
        <v>46049</v>
      </c>
      <c r="B3162" s="278">
        <v>4183832061</v>
      </c>
      <c r="C3162" s="328" t="s">
        <v>15180</v>
      </c>
      <c r="D3162" s="280">
        <v>46057</v>
      </c>
      <c r="E3162" s="213"/>
      <c r="F3162" s="214"/>
      <c r="G3162" s="255" t="s">
        <v>13807</v>
      </c>
      <c r="H3162" s="213"/>
      <c r="I3162" s="212">
        <v>4183832061</v>
      </c>
      <c r="J3162" s="212" t="s">
        <v>70</v>
      </c>
      <c r="K3162" s="212" t="s">
        <v>30</v>
      </c>
      <c r="L3162" s="215" t="str">
        <f>VLOOKUP($K3162,[1]TONG_SL!$A$1:$D$65536,2,0)</f>
        <v>Gà muối 500g</v>
      </c>
      <c r="M3162" s="247"/>
      <c r="N3162" s="215" t="str">
        <f t="shared" si="333"/>
        <v>K-C6</v>
      </c>
      <c r="O3162" s="222"/>
      <c r="P3162" s="222"/>
      <c r="Q3162" s="215" t="str">
        <f>VLOOKUP(K3162,TONG_SL!$A:$D,3,0)</f>
        <v>Túi</v>
      </c>
      <c r="R3162" s="224">
        <v>14</v>
      </c>
      <c r="S3162" s="290"/>
      <c r="T3162" s="290">
        <f>VLOOKUP(VLOOKUP(G3162,Ma_KH!$A:$R,18,0)&amp;K3162,Gia_MB!$A:$F,6,0)</f>
        <v>116611</v>
      </c>
      <c r="U3162" s="291">
        <f t="shared" si="329"/>
        <v>1632554</v>
      </c>
      <c r="V3162" s="290"/>
      <c r="W3162" s="292">
        <f t="shared" si="330"/>
        <v>0</v>
      </c>
      <c r="X3162" s="293" t="str">
        <f t="shared" si="331"/>
        <v>8</v>
      </c>
      <c r="Y3162" s="290"/>
      <c r="Z3162" s="291">
        <f t="shared" si="332"/>
        <v>130604.32</v>
      </c>
      <c r="AA3162" s="294">
        <f>VLOOKUP(G3162,Ma_KH!$A:$R,14,0)</f>
        <v>60</v>
      </c>
    </row>
    <row r="3163" spans="1:27" x14ac:dyDescent="0.25">
      <c r="A3163" s="277">
        <v>46049</v>
      </c>
      <c r="B3163" s="278">
        <v>4183832669</v>
      </c>
      <c r="C3163" s="328" t="s">
        <v>15180</v>
      </c>
      <c r="D3163" s="280">
        <v>46057</v>
      </c>
      <c r="E3163" s="213"/>
      <c r="F3163" s="214"/>
      <c r="G3163" s="255" t="s">
        <v>13844</v>
      </c>
      <c r="H3163" s="213"/>
      <c r="I3163" s="212">
        <v>4183832669</v>
      </c>
      <c r="J3163" s="212" t="s">
        <v>70</v>
      </c>
      <c r="K3163" s="212" t="s">
        <v>48</v>
      </c>
      <c r="L3163" s="215" t="str">
        <f>VLOOKUP($K3163,[1]TONG_SL!$A$1:$D$65536,2,0)</f>
        <v>Mọc Nấm Hương 250g</v>
      </c>
      <c r="M3163" s="247"/>
      <c r="N3163" s="215" t="str">
        <f t="shared" si="333"/>
        <v>K-C6</v>
      </c>
      <c r="O3163" s="222"/>
      <c r="P3163" s="222"/>
      <c r="Q3163" s="215" t="str">
        <f>VLOOKUP(K3163,TONG_SL!$A:$D,3,0)</f>
        <v>Túi</v>
      </c>
      <c r="R3163" s="224">
        <v>4</v>
      </c>
      <c r="S3163" s="290"/>
      <c r="T3163" s="290">
        <f>VLOOKUP(VLOOKUP(G3163,Ma_KH!$A:$R,18,0)&amp;K3163,Gia_MB!$A:$F,6,0)</f>
        <v>46000</v>
      </c>
      <c r="U3163" s="291">
        <f t="shared" si="329"/>
        <v>184000</v>
      </c>
      <c r="V3163" s="290"/>
      <c r="W3163" s="292">
        <f t="shared" si="330"/>
        <v>0</v>
      </c>
      <c r="X3163" s="293" t="str">
        <f t="shared" si="331"/>
        <v>8</v>
      </c>
      <c r="Y3163" s="290"/>
      <c r="Z3163" s="291">
        <f t="shared" si="332"/>
        <v>14720</v>
      </c>
      <c r="AA3163" s="294">
        <f>VLOOKUP(G3163,Ma_KH!$A:$R,14,0)</f>
        <v>60</v>
      </c>
    </row>
    <row r="3164" spans="1:27" x14ac:dyDescent="0.25">
      <c r="A3164" s="277">
        <v>46049</v>
      </c>
      <c r="B3164" s="278">
        <v>4183832669</v>
      </c>
      <c r="C3164" s="328" t="s">
        <v>15180</v>
      </c>
      <c r="D3164" s="280">
        <v>46057</v>
      </c>
      <c r="E3164" s="213"/>
      <c r="F3164" s="214"/>
      <c r="G3164" s="255" t="s">
        <v>13844</v>
      </c>
      <c r="H3164" s="213"/>
      <c r="I3164" s="212">
        <v>4183832669</v>
      </c>
      <c r="J3164" s="212" t="s">
        <v>70</v>
      </c>
      <c r="K3164" s="212" t="s">
        <v>30</v>
      </c>
      <c r="L3164" s="215" t="str">
        <f>VLOOKUP($K3164,[1]TONG_SL!$A$1:$D$65536,2,0)</f>
        <v>Gà muối 500g</v>
      </c>
      <c r="M3164" s="247"/>
      <c r="N3164" s="215" t="str">
        <f t="shared" si="333"/>
        <v>K-C6</v>
      </c>
      <c r="O3164" s="222"/>
      <c r="P3164" s="222"/>
      <c r="Q3164" s="215" t="str">
        <f>VLOOKUP(K3164,TONG_SL!$A:$D,3,0)</f>
        <v>Túi</v>
      </c>
      <c r="R3164" s="224">
        <v>10</v>
      </c>
      <c r="S3164" s="290"/>
      <c r="T3164" s="290">
        <f>VLOOKUP(VLOOKUP(G3164,Ma_KH!$A:$R,18,0)&amp;K3164,Gia_MB!$A:$F,6,0)</f>
        <v>116611</v>
      </c>
      <c r="U3164" s="291">
        <f t="shared" si="329"/>
        <v>1166110</v>
      </c>
      <c r="V3164" s="290"/>
      <c r="W3164" s="292">
        <f t="shared" si="330"/>
        <v>0</v>
      </c>
      <c r="X3164" s="293" t="str">
        <f t="shared" si="331"/>
        <v>8</v>
      </c>
      <c r="Y3164" s="290"/>
      <c r="Z3164" s="291">
        <f t="shared" si="332"/>
        <v>93288.8</v>
      </c>
      <c r="AA3164" s="294">
        <f>VLOOKUP(G3164,Ma_KH!$A:$R,14,0)</f>
        <v>60</v>
      </c>
    </row>
    <row r="3165" spans="1:27" x14ac:dyDescent="0.25">
      <c r="A3165" s="277">
        <v>46049</v>
      </c>
      <c r="B3165" s="278">
        <v>4183832669</v>
      </c>
      <c r="C3165" s="328" t="s">
        <v>15180</v>
      </c>
      <c r="D3165" s="280">
        <v>46057</v>
      </c>
      <c r="E3165" s="213"/>
      <c r="F3165" s="214"/>
      <c r="G3165" s="255" t="s">
        <v>13844</v>
      </c>
      <c r="H3165" s="213"/>
      <c r="I3165" s="212">
        <v>4183832669</v>
      </c>
      <c r="J3165" s="212" t="s">
        <v>70</v>
      </c>
      <c r="K3165" s="212" t="s">
        <v>27</v>
      </c>
      <c r="L3165" s="215" t="str">
        <f>VLOOKUP($K3165,[1]TONG_SL!$A$1:$D$65536,2,0)</f>
        <v>Chân giò heo muối 300g</v>
      </c>
      <c r="M3165" s="247"/>
      <c r="N3165" s="215" t="str">
        <f t="shared" si="333"/>
        <v>K-C6</v>
      </c>
      <c r="O3165" s="222"/>
      <c r="P3165" s="222"/>
      <c r="Q3165" s="215" t="str">
        <f>VLOOKUP(K3165,TONG_SL!$A:$D,3,0)</f>
        <v>Túi</v>
      </c>
      <c r="R3165" s="224">
        <v>3</v>
      </c>
      <c r="S3165" s="290"/>
      <c r="T3165" s="290">
        <f>VLOOKUP(VLOOKUP(G3165,Ma_KH!$A:$R,18,0)&amp;K3165,Gia_MB!$A:$F,6,0)</f>
        <v>73431</v>
      </c>
      <c r="U3165" s="291">
        <f t="shared" si="329"/>
        <v>220293</v>
      </c>
      <c r="V3165" s="290"/>
      <c r="W3165" s="292">
        <f t="shared" si="330"/>
        <v>0</v>
      </c>
      <c r="X3165" s="293" t="str">
        <f t="shared" si="331"/>
        <v>8</v>
      </c>
      <c r="Y3165" s="290"/>
      <c r="Z3165" s="291">
        <f t="shared" si="332"/>
        <v>17623.439999999999</v>
      </c>
      <c r="AA3165" s="294">
        <f>VLOOKUP(G3165,Ma_KH!$A:$R,14,0)</f>
        <v>60</v>
      </c>
    </row>
    <row r="3166" spans="1:27" x14ac:dyDescent="0.25">
      <c r="A3166" s="277">
        <v>46049</v>
      </c>
      <c r="B3166" s="278">
        <v>4183832669</v>
      </c>
      <c r="C3166" s="328" t="s">
        <v>15180</v>
      </c>
      <c r="D3166" s="280">
        <v>46057</v>
      </c>
      <c r="E3166" s="213"/>
      <c r="F3166" s="214"/>
      <c r="G3166" s="255" t="s">
        <v>13844</v>
      </c>
      <c r="H3166" s="213"/>
      <c r="I3166" s="212">
        <v>4183832669</v>
      </c>
      <c r="J3166" s="212" t="s">
        <v>70</v>
      </c>
      <c r="K3166" s="212" t="s">
        <v>37</v>
      </c>
      <c r="L3166" s="215" t="str">
        <f>VLOOKUP($K3166,[1]TONG_SL!$A$1:$D$65536,2,0)</f>
        <v>Chả cốm 300g</v>
      </c>
      <c r="M3166" s="247"/>
      <c r="N3166" s="215" t="str">
        <f t="shared" si="333"/>
        <v>K-C6</v>
      </c>
      <c r="O3166" s="222"/>
      <c r="P3166" s="222"/>
      <c r="Q3166" s="215" t="str">
        <f>VLOOKUP(K3166,TONG_SL!$A:$D,3,0)</f>
        <v>Túi</v>
      </c>
      <c r="R3166" s="224">
        <v>2</v>
      </c>
      <c r="S3166" s="290"/>
      <c r="T3166" s="290">
        <f>VLOOKUP(VLOOKUP(G3166,Ma_KH!$A:$R,18,0)&amp;K3166,Gia_MB!$A:$F,6,0)</f>
        <v>74250</v>
      </c>
      <c r="U3166" s="291">
        <f t="shared" si="329"/>
        <v>148500</v>
      </c>
      <c r="V3166" s="290"/>
      <c r="W3166" s="292">
        <f t="shared" si="330"/>
        <v>0</v>
      </c>
      <c r="X3166" s="293" t="str">
        <f t="shared" si="331"/>
        <v>8</v>
      </c>
      <c r="Y3166" s="290"/>
      <c r="Z3166" s="291">
        <f t="shared" si="332"/>
        <v>11880</v>
      </c>
      <c r="AA3166" s="294">
        <f>VLOOKUP(G3166,Ma_KH!$A:$R,14,0)</f>
        <v>60</v>
      </c>
    </row>
    <row r="3167" spans="1:27" x14ac:dyDescent="0.25">
      <c r="A3167" s="277">
        <v>46049</v>
      </c>
      <c r="B3167" s="278">
        <v>4183832331</v>
      </c>
      <c r="C3167" s="328" t="s">
        <v>15180</v>
      </c>
      <c r="D3167" s="280">
        <v>46057</v>
      </c>
      <c r="E3167" s="213"/>
      <c r="F3167" s="214"/>
      <c r="G3167" s="255" t="s">
        <v>13816</v>
      </c>
      <c r="H3167" s="213"/>
      <c r="I3167" s="212">
        <v>4183832331</v>
      </c>
      <c r="J3167" s="212" t="s">
        <v>70</v>
      </c>
      <c r="K3167" s="212" t="s">
        <v>27</v>
      </c>
      <c r="L3167" s="215" t="str">
        <f>VLOOKUP($K3167,[1]TONG_SL!$A$1:$D$65536,2,0)</f>
        <v>Chân giò heo muối 300g</v>
      </c>
      <c r="M3167" s="247"/>
      <c r="N3167" s="215" t="str">
        <f t="shared" si="333"/>
        <v>K-C6</v>
      </c>
      <c r="O3167" s="222"/>
      <c r="P3167" s="222"/>
      <c r="Q3167" s="215" t="str">
        <f>VLOOKUP(K3167,TONG_SL!$A:$D,3,0)</f>
        <v>Túi</v>
      </c>
      <c r="R3167" s="224">
        <v>6</v>
      </c>
      <c r="S3167" s="290"/>
      <c r="T3167" s="290">
        <f>VLOOKUP(VLOOKUP(G3167,Ma_KH!$A:$R,18,0)&amp;K3167,Gia_MB!$A:$F,6,0)</f>
        <v>73431</v>
      </c>
      <c r="U3167" s="291">
        <f t="shared" si="329"/>
        <v>440586</v>
      </c>
      <c r="V3167" s="290"/>
      <c r="W3167" s="292">
        <f t="shared" si="330"/>
        <v>0</v>
      </c>
      <c r="X3167" s="293" t="str">
        <f t="shared" si="331"/>
        <v>8</v>
      </c>
      <c r="Y3167" s="290"/>
      <c r="Z3167" s="291">
        <f t="shared" si="332"/>
        <v>35246.879999999997</v>
      </c>
      <c r="AA3167" s="294">
        <f>VLOOKUP(G3167,Ma_KH!$A:$R,14,0)</f>
        <v>60</v>
      </c>
    </row>
    <row r="3168" spans="1:27" x14ac:dyDescent="0.25">
      <c r="A3168" s="277">
        <v>46049</v>
      </c>
      <c r="B3168" s="278">
        <v>4183832331</v>
      </c>
      <c r="C3168" s="328" t="s">
        <v>15180</v>
      </c>
      <c r="D3168" s="280">
        <v>46057</v>
      </c>
      <c r="E3168" s="213"/>
      <c r="F3168" s="214"/>
      <c r="G3168" s="255" t="s">
        <v>13816</v>
      </c>
      <c r="H3168" s="213"/>
      <c r="I3168" s="212">
        <v>4183832331</v>
      </c>
      <c r="J3168" s="212" t="s">
        <v>70</v>
      </c>
      <c r="K3168" s="212" t="s">
        <v>30</v>
      </c>
      <c r="L3168" s="215" t="str">
        <f>VLOOKUP($K3168,[1]TONG_SL!$A$1:$D$65536,2,0)</f>
        <v>Gà muối 500g</v>
      </c>
      <c r="M3168" s="247"/>
      <c r="N3168" s="215" t="str">
        <f t="shared" si="333"/>
        <v>K-C6</v>
      </c>
      <c r="O3168" s="222"/>
      <c r="P3168" s="222"/>
      <c r="Q3168" s="215" t="str">
        <f>VLOOKUP(K3168,TONG_SL!$A:$D,3,0)</f>
        <v>Túi</v>
      </c>
      <c r="R3168" s="224">
        <v>12</v>
      </c>
      <c r="S3168" s="290"/>
      <c r="T3168" s="290">
        <f>VLOOKUP(VLOOKUP(G3168,Ma_KH!$A:$R,18,0)&amp;K3168,Gia_MB!$A:$F,6,0)</f>
        <v>116611</v>
      </c>
      <c r="U3168" s="291">
        <f t="shared" ref="U3168:U3231" si="334">T3168*R3168</f>
        <v>1399332</v>
      </c>
      <c r="V3168" s="290"/>
      <c r="W3168" s="292">
        <f t="shared" ref="W3168:W3231" si="335">U3168*V3168</f>
        <v>0</v>
      </c>
      <c r="X3168" s="293" t="str">
        <f t="shared" ref="X3168:X3231" si="336">IF(B3168&lt;&gt;"","8","0")</f>
        <v>8</v>
      </c>
      <c r="Y3168" s="290"/>
      <c r="Z3168" s="291">
        <f t="shared" ref="Z3168:Z3231" si="337">U3168*X3168%</f>
        <v>111946.56</v>
      </c>
      <c r="AA3168" s="294">
        <f>VLOOKUP(G3168,Ma_KH!$A:$R,14,0)</f>
        <v>60</v>
      </c>
    </row>
    <row r="3169" spans="1:27" x14ac:dyDescent="0.25">
      <c r="A3169" s="277">
        <v>46049</v>
      </c>
      <c r="B3169" s="278">
        <v>4183832331</v>
      </c>
      <c r="C3169" s="328" t="s">
        <v>15180</v>
      </c>
      <c r="D3169" s="280">
        <v>46057</v>
      </c>
      <c r="E3169" s="213"/>
      <c r="F3169" s="214"/>
      <c r="G3169" s="255" t="s">
        <v>13816</v>
      </c>
      <c r="H3169" s="213"/>
      <c r="I3169" s="212">
        <v>4183832331</v>
      </c>
      <c r="J3169" s="212" t="s">
        <v>70</v>
      </c>
      <c r="K3169" s="212" t="s">
        <v>48</v>
      </c>
      <c r="L3169" s="215" t="str">
        <f>VLOOKUP($K3169,[1]TONG_SL!$A$1:$D$65536,2,0)</f>
        <v>Mọc Nấm Hương 250g</v>
      </c>
      <c r="M3169" s="247"/>
      <c r="N3169" s="215" t="str">
        <f t="shared" si="333"/>
        <v>K-C6</v>
      </c>
      <c r="O3169" s="222"/>
      <c r="P3169" s="222"/>
      <c r="Q3169" s="215" t="str">
        <f>VLOOKUP(K3169,TONG_SL!$A:$D,3,0)</f>
        <v>Túi</v>
      </c>
      <c r="R3169" s="224">
        <v>3</v>
      </c>
      <c r="S3169" s="290"/>
      <c r="T3169" s="290">
        <f>VLOOKUP(VLOOKUP(G3169,Ma_KH!$A:$R,18,0)&amp;K3169,Gia_MB!$A:$F,6,0)</f>
        <v>46000</v>
      </c>
      <c r="U3169" s="291">
        <f t="shared" si="334"/>
        <v>138000</v>
      </c>
      <c r="V3169" s="290"/>
      <c r="W3169" s="292">
        <f t="shared" si="335"/>
        <v>0</v>
      </c>
      <c r="X3169" s="293" t="str">
        <f t="shared" si="336"/>
        <v>8</v>
      </c>
      <c r="Y3169" s="290"/>
      <c r="Z3169" s="291">
        <f t="shared" si="337"/>
        <v>11040</v>
      </c>
      <c r="AA3169" s="294">
        <f>VLOOKUP(G3169,Ma_KH!$A:$R,14,0)</f>
        <v>60</v>
      </c>
    </row>
    <row r="3170" spans="1:27" x14ac:dyDescent="0.25">
      <c r="A3170" s="277">
        <v>46049</v>
      </c>
      <c r="B3170" s="278">
        <v>4183832448</v>
      </c>
      <c r="C3170" s="328" t="s">
        <v>15180</v>
      </c>
      <c r="D3170" s="280">
        <v>46057</v>
      </c>
      <c r="E3170" s="213"/>
      <c r="F3170" s="214"/>
      <c r="G3170" s="255" t="s">
        <v>13826</v>
      </c>
      <c r="H3170" s="213"/>
      <c r="I3170" s="212">
        <v>4183832448</v>
      </c>
      <c r="J3170" s="212" t="s">
        <v>70</v>
      </c>
      <c r="K3170" s="212" t="s">
        <v>27</v>
      </c>
      <c r="L3170" s="215" t="str">
        <f>VLOOKUP($K3170,[1]TONG_SL!$A$1:$D$65536,2,0)</f>
        <v>Chân giò heo muối 300g</v>
      </c>
      <c r="M3170" s="247"/>
      <c r="N3170" s="215" t="str">
        <f t="shared" si="333"/>
        <v>K-C6</v>
      </c>
      <c r="O3170" s="222"/>
      <c r="P3170" s="222"/>
      <c r="Q3170" s="215" t="str">
        <f>VLOOKUP(K3170,TONG_SL!$A:$D,3,0)</f>
        <v>Túi</v>
      </c>
      <c r="R3170" s="224">
        <v>3</v>
      </c>
      <c r="S3170" s="290"/>
      <c r="T3170" s="290">
        <f>VLOOKUP(VLOOKUP(G3170,Ma_KH!$A:$R,18,0)&amp;K3170,Gia_MB!$A:$F,6,0)</f>
        <v>73431</v>
      </c>
      <c r="U3170" s="291">
        <f t="shared" si="334"/>
        <v>220293</v>
      </c>
      <c r="V3170" s="290"/>
      <c r="W3170" s="292">
        <f t="shared" si="335"/>
        <v>0</v>
      </c>
      <c r="X3170" s="293" t="str">
        <f t="shared" si="336"/>
        <v>8</v>
      </c>
      <c r="Y3170" s="290"/>
      <c r="Z3170" s="291">
        <f t="shared" si="337"/>
        <v>17623.439999999999</v>
      </c>
      <c r="AA3170" s="294">
        <f>VLOOKUP(G3170,Ma_KH!$A:$R,14,0)</f>
        <v>60</v>
      </c>
    </row>
    <row r="3171" spans="1:27" x14ac:dyDescent="0.25">
      <c r="A3171" s="277">
        <v>46049</v>
      </c>
      <c r="B3171" s="278">
        <v>4183832448</v>
      </c>
      <c r="C3171" s="328" t="s">
        <v>15180</v>
      </c>
      <c r="D3171" s="280">
        <v>46057</v>
      </c>
      <c r="E3171" s="213"/>
      <c r="F3171" s="214"/>
      <c r="G3171" s="255" t="s">
        <v>13826</v>
      </c>
      <c r="H3171" s="213"/>
      <c r="I3171" s="212">
        <v>4183832448</v>
      </c>
      <c r="J3171" s="212" t="s">
        <v>70</v>
      </c>
      <c r="K3171" s="212" t="s">
        <v>30</v>
      </c>
      <c r="L3171" s="215" t="str">
        <f>VLOOKUP($K3171,[1]TONG_SL!$A$1:$D$65536,2,0)</f>
        <v>Gà muối 500g</v>
      </c>
      <c r="M3171" s="247"/>
      <c r="N3171" s="215" t="str">
        <f t="shared" si="333"/>
        <v>K-C6</v>
      </c>
      <c r="O3171" s="222"/>
      <c r="P3171" s="222"/>
      <c r="Q3171" s="215" t="str">
        <f>VLOOKUP(K3171,TONG_SL!$A:$D,3,0)</f>
        <v>Túi</v>
      </c>
      <c r="R3171" s="224">
        <v>6</v>
      </c>
      <c r="S3171" s="290"/>
      <c r="T3171" s="290">
        <f>VLOOKUP(VLOOKUP(G3171,Ma_KH!$A:$R,18,0)&amp;K3171,Gia_MB!$A:$F,6,0)</f>
        <v>116611</v>
      </c>
      <c r="U3171" s="291">
        <f t="shared" si="334"/>
        <v>699666</v>
      </c>
      <c r="V3171" s="290"/>
      <c r="W3171" s="292">
        <f t="shared" si="335"/>
        <v>0</v>
      </c>
      <c r="X3171" s="293" t="str">
        <f t="shared" si="336"/>
        <v>8</v>
      </c>
      <c r="Y3171" s="290"/>
      <c r="Z3171" s="291">
        <f t="shared" si="337"/>
        <v>55973.279999999999</v>
      </c>
      <c r="AA3171" s="294">
        <f>VLOOKUP(G3171,Ma_KH!$A:$R,14,0)</f>
        <v>60</v>
      </c>
    </row>
    <row r="3172" spans="1:27" x14ac:dyDescent="0.25">
      <c r="A3172" s="277">
        <v>46049</v>
      </c>
      <c r="B3172" s="278">
        <v>4183832448</v>
      </c>
      <c r="C3172" s="328" t="s">
        <v>15180</v>
      </c>
      <c r="D3172" s="280">
        <v>46057</v>
      </c>
      <c r="E3172" s="213"/>
      <c r="F3172" s="214"/>
      <c r="G3172" s="255" t="s">
        <v>13826</v>
      </c>
      <c r="H3172" s="213"/>
      <c r="I3172" s="212">
        <v>4183832448</v>
      </c>
      <c r="J3172" s="212" t="s">
        <v>70</v>
      </c>
      <c r="K3172" s="212" t="s">
        <v>48</v>
      </c>
      <c r="L3172" s="215" t="str">
        <f>VLOOKUP($K3172,[1]TONG_SL!$A$1:$D$65536,2,0)</f>
        <v>Mọc Nấm Hương 250g</v>
      </c>
      <c r="M3172" s="247"/>
      <c r="N3172" s="215" t="str">
        <f t="shared" ref="N3172:N3235" si="338">IF($B3172&lt;&gt;"","K-C6","")</f>
        <v>K-C6</v>
      </c>
      <c r="O3172" s="222"/>
      <c r="P3172" s="222"/>
      <c r="Q3172" s="215" t="str">
        <f>VLOOKUP(K3172,TONG_SL!$A:$D,3,0)</f>
        <v>Túi</v>
      </c>
      <c r="R3172" s="224">
        <v>3</v>
      </c>
      <c r="S3172" s="290"/>
      <c r="T3172" s="290">
        <f>VLOOKUP(VLOOKUP(G3172,Ma_KH!$A:$R,18,0)&amp;K3172,Gia_MB!$A:$F,6,0)</f>
        <v>46000</v>
      </c>
      <c r="U3172" s="291">
        <f t="shared" si="334"/>
        <v>138000</v>
      </c>
      <c r="V3172" s="290"/>
      <c r="W3172" s="292">
        <f t="shared" si="335"/>
        <v>0</v>
      </c>
      <c r="X3172" s="293" t="str">
        <f t="shared" si="336"/>
        <v>8</v>
      </c>
      <c r="Y3172" s="290"/>
      <c r="Z3172" s="291">
        <f t="shared" si="337"/>
        <v>11040</v>
      </c>
      <c r="AA3172" s="294">
        <f>VLOOKUP(G3172,Ma_KH!$A:$R,14,0)</f>
        <v>60</v>
      </c>
    </row>
    <row r="3173" spans="1:27" x14ac:dyDescent="0.25">
      <c r="A3173" s="277">
        <v>46049</v>
      </c>
      <c r="B3173" s="278">
        <v>4183832448</v>
      </c>
      <c r="C3173" s="328" t="s">
        <v>15180</v>
      </c>
      <c r="D3173" s="280">
        <v>46057</v>
      </c>
      <c r="E3173" s="213"/>
      <c r="F3173" s="214"/>
      <c r="G3173" s="255" t="s">
        <v>13826</v>
      </c>
      <c r="H3173" s="213"/>
      <c r="I3173" s="212">
        <v>4183832448</v>
      </c>
      <c r="J3173" s="212" t="s">
        <v>70</v>
      </c>
      <c r="K3173" s="212" t="s">
        <v>37</v>
      </c>
      <c r="L3173" s="215" t="str">
        <f>VLOOKUP($K3173,[1]TONG_SL!$A$1:$D$65536,2,0)</f>
        <v>Chả cốm 300g</v>
      </c>
      <c r="M3173" s="247"/>
      <c r="N3173" s="215" t="str">
        <f t="shared" si="338"/>
        <v>K-C6</v>
      </c>
      <c r="O3173" s="222"/>
      <c r="P3173" s="222"/>
      <c r="Q3173" s="215" t="str">
        <f>VLOOKUP(K3173,TONG_SL!$A:$D,3,0)</f>
        <v>Túi</v>
      </c>
      <c r="R3173" s="224">
        <v>2</v>
      </c>
      <c r="S3173" s="290"/>
      <c r="T3173" s="290">
        <f>VLOOKUP(VLOOKUP(G3173,Ma_KH!$A:$R,18,0)&amp;K3173,Gia_MB!$A:$F,6,0)</f>
        <v>74250</v>
      </c>
      <c r="U3173" s="291">
        <f t="shared" si="334"/>
        <v>148500</v>
      </c>
      <c r="V3173" s="290"/>
      <c r="W3173" s="292">
        <f t="shared" si="335"/>
        <v>0</v>
      </c>
      <c r="X3173" s="293" t="str">
        <f t="shared" si="336"/>
        <v>8</v>
      </c>
      <c r="Y3173" s="290"/>
      <c r="Z3173" s="291">
        <f t="shared" si="337"/>
        <v>11880</v>
      </c>
      <c r="AA3173" s="294">
        <f>VLOOKUP(G3173,Ma_KH!$A:$R,14,0)</f>
        <v>60</v>
      </c>
    </row>
    <row r="3174" spans="1:27" x14ac:dyDescent="0.25">
      <c r="A3174" s="277">
        <v>46049</v>
      </c>
      <c r="B3174" s="278">
        <v>4183832015</v>
      </c>
      <c r="C3174" s="328" t="s">
        <v>15180</v>
      </c>
      <c r="D3174" s="280">
        <v>46057</v>
      </c>
      <c r="E3174" s="213"/>
      <c r="F3174" s="214"/>
      <c r="G3174" s="255" t="s">
        <v>13806</v>
      </c>
      <c r="H3174" s="213"/>
      <c r="I3174" s="212">
        <v>4183832015</v>
      </c>
      <c r="J3174" s="212" t="s">
        <v>70</v>
      </c>
      <c r="K3174" s="212" t="s">
        <v>27</v>
      </c>
      <c r="L3174" s="215" t="str">
        <f>VLOOKUP($K3174,[1]TONG_SL!$A$1:$D$65536,2,0)</f>
        <v>Chân giò heo muối 300g</v>
      </c>
      <c r="M3174" s="247"/>
      <c r="N3174" s="215" t="str">
        <f t="shared" si="338"/>
        <v>K-C6</v>
      </c>
      <c r="O3174" s="222"/>
      <c r="P3174" s="222"/>
      <c r="Q3174" s="215" t="str">
        <f>VLOOKUP(K3174,TONG_SL!$A:$D,3,0)</f>
        <v>Túi</v>
      </c>
      <c r="R3174" s="224">
        <v>6</v>
      </c>
      <c r="S3174" s="290"/>
      <c r="T3174" s="290">
        <f>VLOOKUP(VLOOKUP(G3174,Ma_KH!$A:$R,18,0)&amp;K3174,Gia_MB!$A:$F,6,0)</f>
        <v>73431</v>
      </c>
      <c r="U3174" s="291">
        <f t="shared" si="334"/>
        <v>440586</v>
      </c>
      <c r="V3174" s="290"/>
      <c r="W3174" s="292">
        <f t="shared" si="335"/>
        <v>0</v>
      </c>
      <c r="X3174" s="293" t="str">
        <f t="shared" si="336"/>
        <v>8</v>
      </c>
      <c r="Y3174" s="290"/>
      <c r="Z3174" s="291">
        <f t="shared" si="337"/>
        <v>35246.879999999997</v>
      </c>
      <c r="AA3174" s="294">
        <f>VLOOKUP(G3174,Ma_KH!$A:$R,14,0)</f>
        <v>60</v>
      </c>
    </row>
    <row r="3175" spans="1:27" x14ac:dyDescent="0.25">
      <c r="A3175" s="277">
        <v>46049</v>
      </c>
      <c r="B3175" s="278">
        <v>4183832015</v>
      </c>
      <c r="C3175" s="328" t="s">
        <v>15180</v>
      </c>
      <c r="D3175" s="280">
        <v>46057</v>
      </c>
      <c r="E3175" s="213"/>
      <c r="F3175" s="214"/>
      <c r="G3175" s="255" t="s">
        <v>13806</v>
      </c>
      <c r="H3175" s="213"/>
      <c r="I3175" s="212">
        <v>4183832015</v>
      </c>
      <c r="J3175" s="212" t="s">
        <v>70</v>
      </c>
      <c r="K3175" s="212" t="s">
        <v>30</v>
      </c>
      <c r="L3175" s="215" t="str">
        <f>VLOOKUP($K3175,[1]TONG_SL!$A$1:$D$65536,2,0)</f>
        <v>Gà muối 500g</v>
      </c>
      <c r="M3175" s="247"/>
      <c r="N3175" s="215" t="str">
        <f t="shared" si="338"/>
        <v>K-C6</v>
      </c>
      <c r="O3175" s="222"/>
      <c r="P3175" s="222"/>
      <c r="Q3175" s="215" t="str">
        <f>VLOOKUP(K3175,TONG_SL!$A:$D,3,0)</f>
        <v>Túi</v>
      </c>
      <c r="R3175" s="224">
        <v>12</v>
      </c>
      <c r="S3175" s="290"/>
      <c r="T3175" s="290">
        <f>VLOOKUP(VLOOKUP(G3175,Ma_KH!$A:$R,18,0)&amp;K3175,Gia_MB!$A:$F,6,0)</f>
        <v>116611</v>
      </c>
      <c r="U3175" s="291">
        <f t="shared" si="334"/>
        <v>1399332</v>
      </c>
      <c r="V3175" s="290"/>
      <c r="W3175" s="292">
        <f t="shared" si="335"/>
        <v>0</v>
      </c>
      <c r="X3175" s="293" t="str">
        <f t="shared" si="336"/>
        <v>8</v>
      </c>
      <c r="Y3175" s="290"/>
      <c r="Z3175" s="291">
        <f t="shared" si="337"/>
        <v>111946.56</v>
      </c>
      <c r="AA3175" s="294">
        <f>VLOOKUP(G3175,Ma_KH!$A:$R,14,0)</f>
        <v>60</v>
      </c>
    </row>
    <row r="3176" spans="1:27" x14ac:dyDescent="0.25">
      <c r="A3176" s="277">
        <v>46049</v>
      </c>
      <c r="B3176" s="278">
        <v>4183832015</v>
      </c>
      <c r="C3176" s="328" t="s">
        <v>15180</v>
      </c>
      <c r="D3176" s="280">
        <v>46057</v>
      </c>
      <c r="E3176" s="213"/>
      <c r="F3176" s="214"/>
      <c r="G3176" s="255" t="s">
        <v>13806</v>
      </c>
      <c r="H3176" s="213"/>
      <c r="I3176" s="212">
        <v>4183832015</v>
      </c>
      <c r="J3176" s="212" t="s">
        <v>70</v>
      </c>
      <c r="K3176" s="212" t="s">
        <v>48</v>
      </c>
      <c r="L3176" s="215" t="str">
        <f>VLOOKUP($K3176,[1]TONG_SL!$A$1:$D$65536,2,0)</f>
        <v>Mọc Nấm Hương 250g</v>
      </c>
      <c r="M3176" s="247"/>
      <c r="N3176" s="215" t="str">
        <f t="shared" si="338"/>
        <v>K-C6</v>
      </c>
      <c r="O3176" s="222"/>
      <c r="P3176" s="222"/>
      <c r="Q3176" s="215" t="str">
        <f>VLOOKUP(K3176,TONG_SL!$A:$D,3,0)</f>
        <v>Túi</v>
      </c>
      <c r="R3176" s="224">
        <v>4</v>
      </c>
      <c r="S3176" s="290"/>
      <c r="T3176" s="290">
        <f>VLOOKUP(VLOOKUP(G3176,Ma_KH!$A:$R,18,0)&amp;K3176,Gia_MB!$A:$F,6,0)</f>
        <v>46000</v>
      </c>
      <c r="U3176" s="291">
        <f t="shared" si="334"/>
        <v>184000</v>
      </c>
      <c r="V3176" s="290"/>
      <c r="W3176" s="292">
        <f t="shared" si="335"/>
        <v>0</v>
      </c>
      <c r="X3176" s="293" t="str">
        <f t="shared" si="336"/>
        <v>8</v>
      </c>
      <c r="Y3176" s="290"/>
      <c r="Z3176" s="291">
        <f t="shared" si="337"/>
        <v>14720</v>
      </c>
      <c r="AA3176" s="294">
        <f>VLOOKUP(G3176,Ma_KH!$A:$R,14,0)</f>
        <v>60</v>
      </c>
    </row>
    <row r="3177" spans="1:27" x14ac:dyDescent="0.25">
      <c r="A3177" s="277">
        <v>46049</v>
      </c>
      <c r="B3177" s="278">
        <v>4183832015</v>
      </c>
      <c r="C3177" s="328" t="s">
        <v>15180</v>
      </c>
      <c r="D3177" s="280">
        <v>46057</v>
      </c>
      <c r="E3177" s="213"/>
      <c r="F3177" s="214"/>
      <c r="G3177" s="255" t="s">
        <v>13806</v>
      </c>
      <c r="H3177" s="213"/>
      <c r="I3177" s="212">
        <v>4183832015</v>
      </c>
      <c r="J3177" s="212" t="s">
        <v>70</v>
      </c>
      <c r="K3177" s="212" t="s">
        <v>37</v>
      </c>
      <c r="L3177" s="215" t="str">
        <f>VLOOKUP($K3177,[1]TONG_SL!$A$1:$D$65536,2,0)</f>
        <v>Chả cốm 300g</v>
      </c>
      <c r="M3177" s="247"/>
      <c r="N3177" s="215" t="str">
        <f t="shared" si="338"/>
        <v>K-C6</v>
      </c>
      <c r="O3177" s="222"/>
      <c r="P3177" s="222"/>
      <c r="Q3177" s="215" t="str">
        <f>VLOOKUP(K3177,TONG_SL!$A:$D,3,0)</f>
        <v>Túi</v>
      </c>
      <c r="R3177" s="224">
        <v>2</v>
      </c>
      <c r="S3177" s="290"/>
      <c r="T3177" s="290">
        <f>VLOOKUP(VLOOKUP(G3177,Ma_KH!$A:$R,18,0)&amp;K3177,Gia_MB!$A:$F,6,0)</f>
        <v>74250</v>
      </c>
      <c r="U3177" s="291">
        <f t="shared" si="334"/>
        <v>148500</v>
      </c>
      <c r="V3177" s="290"/>
      <c r="W3177" s="292">
        <f t="shared" si="335"/>
        <v>0</v>
      </c>
      <c r="X3177" s="293" t="str">
        <f t="shared" si="336"/>
        <v>8</v>
      </c>
      <c r="Y3177" s="290"/>
      <c r="Z3177" s="291">
        <f t="shared" si="337"/>
        <v>11880</v>
      </c>
      <c r="AA3177" s="294">
        <f>VLOOKUP(G3177,Ma_KH!$A:$R,14,0)</f>
        <v>60</v>
      </c>
    </row>
    <row r="3178" spans="1:27" x14ac:dyDescent="0.25">
      <c r="A3178" s="277">
        <v>46049</v>
      </c>
      <c r="B3178" s="278">
        <v>4183832196</v>
      </c>
      <c r="C3178" s="328" t="s">
        <v>15180</v>
      </c>
      <c r="D3178" s="280">
        <v>46057</v>
      </c>
      <c r="E3178" s="213"/>
      <c r="F3178" s="214"/>
      <c r="G3178" s="255" t="s">
        <v>13811</v>
      </c>
      <c r="H3178" s="213"/>
      <c r="I3178" s="212">
        <v>4183832196</v>
      </c>
      <c r="J3178" s="212" t="s">
        <v>70</v>
      </c>
      <c r="K3178" s="212" t="s">
        <v>30</v>
      </c>
      <c r="L3178" s="215" t="str">
        <f>VLOOKUP($K3178,[1]TONG_SL!$A$1:$D$65536,2,0)</f>
        <v>Gà muối 500g</v>
      </c>
      <c r="M3178" s="247"/>
      <c r="N3178" s="215" t="str">
        <f t="shared" si="338"/>
        <v>K-C6</v>
      </c>
      <c r="O3178" s="222"/>
      <c r="P3178" s="222"/>
      <c r="Q3178" s="215" t="str">
        <f>VLOOKUP(K3178,TONG_SL!$A:$D,3,0)</f>
        <v>Túi</v>
      </c>
      <c r="R3178" s="224">
        <v>1</v>
      </c>
      <c r="S3178" s="290"/>
      <c r="T3178" s="290">
        <f>VLOOKUP(VLOOKUP(G3178,Ma_KH!$A:$R,18,0)&amp;K3178,Gia_MB!$A:$F,6,0)</f>
        <v>116611</v>
      </c>
      <c r="U3178" s="291">
        <f t="shared" si="334"/>
        <v>116611</v>
      </c>
      <c r="V3178" s="290"/>
      <c r="W3178" s="292">
        <f t="shared" si="335"/>
        <v>0</v>
      </c>
      <c r="X3178" s="293" t="str">
        <f t="shared" si="336"/>
        <v>8</v>
      </c>
      <c r="Y3178" s="290"/>
      <c r="Z3178" s="291">
        <f t="shared" si="337"/>
        <v>9328.880000000001</v>
      </c>
      <c r="AA3178" s="294">
        <f>VLOOKUP(G3178,Ma_KH!$A:$R,14,0)</f>
        <v>60</v>
      </c>
    </row>
    <row r="3179" spans="1:27" x14ac:dyDescent="0.25">
      <c r="A3179" s="277">
        <v>46049</v>
      </c>
      <c r="B3179" s="278">
        <v>4183832761</v>
      </c>
      <c r="C3179" s="328" t="s">
        <v>15180</v>
      </c>
      <c r="D3179" s="280">
        <v>46057</v>
      </c>
      <c r="E3179" s="213"/>
      <c r="F3179" s="214"/>
      <c r="G3179" s="255" t="s">
        <v>13854</v>
      </c>
      <c r="H3179" s="213"/>
      <c r="I3179" s="212">
        <v>4183832761</v>
      </c>
      <c r="J3179" s="212" t="s">
        <v>70</v>
      </c>
      <c r="K3179" s="212" t="s">
        <v>48</v>
      </c>
      <c r="L3179" s="215" t="str">
        <f>VLOOKUP($K3179,[1]TONG_SL!$A$1:$D$65536,2,0)</f>
        <v>Mọc Nấm Hương 250g</v>
      </c>
      <c r="M3179" s="247"/>
      <c r="N3179" s="215" t="str">
        <f t="shared" si="338"/>
        <v>K-C6</v>
      </c>
      <c r="O3179" s="222"/>
      <c r="P3179" s="222"/>
      <c r="Q3179" s="215" t="str">
        <f>VLOOKUP(K3179,TONG_SL!$A:$D,3,0)</f>
        <v>Túi</v>
      </c>
      <c r="R3179" s="224">
        <v>4</v>
      </c>
      <c r="S3179" s="290"/>
      <c r="T3179" s="290">
        <f>VLOOKUP(VLOOKUP(G3179,Ma_KH!$A:$R,18,0)&amp;K3179,Gia_MB!$A:$F,6,0)</f>
        <v>46000</v>
      </c>
      <c r="U3179" s="291">
        <f t="shared" si="334"/>
        <v>184000</v>
      </c>
      <c r="V3179" s="290"/>
      <c r="W3179" s="292">
        <f t="shared" si="335"/>
        <v>0</v>
      </c>
      <c r="X3179" s="293" t="str">
        <f t="shared" si="336"/>
        <v>8</v>
      </c>
      <c r="Y3179" s="290"/>
      <c r="Z3179" s="291">
        <f t="shared" si="337"/>
        <v>14720</v>
      </c>
      <c r="AA3179" s="294">
        <f>VLOOKUP(G3179,Ma_KH!$A:$R,14,0)</f>
        <v>60</v>
      </c>
    </row>
    <row r="3180" spans="1:27" x14ac:dyDescent="0.25">
      <c r="A3180" s="277">
        <v>46049</v>
      </c>
      <c r="B3180" s="278">
        <v>4183832761</v>
      </c>
      <c r="C3180" s="328" t="s">
        <v>15180</v>
      </c>
      <c r="D3180" s="280">
        <v>46057</v>
      </c>
      <c r="E3180" s="213"/>
      <c r="F3180" s="214"/>
      <c r="G3180" s="255" t="s">
        <v>13854</v>
      </c>
      <c r="H3180" s="213"/>
      <c r="I3180" s="212">
        <v>4183832761</v>
      </c>
      <c r="J3180" s="212" t="s">
        <v>70</v>
      </c>
      <c r="K3180" s="212" t="s">
        <v>37</v>
      </c>
      <c r="L3180" s="215" t="str">
        <f>VLOOKUP($K3180,[1]TONG_SL!$A$1:$D$65536,2,0)</f>
        <v>Chả cốm 300g</v>
      </c>
      <c r="M3180" s="247"/>
      <c r="N3180" s="215" t="str">
        <f t="shared" si="338"/>
        <v>K-C6</v>
      </c>
      <c r="O3180" s="222"/>
      <c r="P3180" s="222"/>
      <c r="Q3180" s="215" t="str">
        <f>VLOOKUP(K3180,TONG_SL!$A:$D,3,0)</f>
        <v>Túi</v>
      </c>
      <c r="R3180" s="224">
        <v>2</v>
      </c>
      <c r="S3180" s="290"/>
      <c r="T3180" s="290">
        <f>VLOOKUP(VLOOKUP(G3180,Ma_KH!$A:$R,18,0)&amp;K3180,Gia_MB!$A:$F,6,0)</f>
        <v>74250</v>
      </c>
      <c r="U3180" s="291">
        <f t="shared" si="334"/>
        <v>148500</v>
      </c>
      <c r="V3180" s="290"/>
      <c r="W3180" s="292">
        <f t="shared" si="335"/>
        <v>0</v>
      </c>
      <c r="X3180" s="293" t="str">
        <f t="shared" si="336"/>
        <v>8</v>
      </c>
      <c r="Y3180" s="290"/>
      <c r="Z3180" s="291">
        <f t="shared" si="337"/>
        <v>11880</v>
      </c>
      <c r="AA3180" s="294">
        <f>VLOOKUP(G3180,Ma_KH!$A:$R,14,0)</f>
        <v>60</v>
      </c>
    </row>
    <row r="3181" spans="1:27" x14ac:dyDescent="0.25">
      <c r="A3181" s="277">
        <v>46049</v>
      </c>
      <c r="B3181" s="278">
        <v>4183832685</v>
      </c>
      <c r="C3181" s="328" t="s">
        <v>15180</v>
      </c>
      <c r="D3181" s="280">
        <v>46057</v>
      </c>
      <c r="E3181" s="213"/>
      <c r="F3181" s="214"/>
      <c r="G3181" s="255" t="s">
        <v>13947</v>
      </c>
      <c r="H3181" s="213"/>
      <c r="I3181" s="212">
        <v>4183832685</v>
      </c>
      <c r="J3181" s="212" t="s">
        <v>70</v>
      </c>
      <c r="K3181" s="212" t="s">
        <v>48</v>
      </c>
      <c r="L3181" s="215" t="str">
        <f>VLOOKUP($K3181,[1]TONG_SL!$A$1:$D$65536,2,0)</f>
        <v>Mọc Nấm Hương 250g</v>
      </c>
      <c r="M3181" s="247"/>
      <c r="N3181" s="215" t="str">
        <f t="shared" si="338"/>
        <v>K-C6</v>
      </c>
      <c r="O3181" s="222"/>
      <c r="P3181" s="222"/>
      <c r="Q3181" s="215" t="str">
        <f>VLOOKUP(K3181,TONG_SL!$A:$D,3,0)</f>
        <v>Túi</v>
      </c>
      <c r="R3181" s="224">
        <v>2</v>
      </c>
      <c r="S3181" s="290"/>
      <c r="T3181" s="290">
        <f>VLOOKUP(VLOOKUP(G3181,Ma_KH!$A:$R,18,0)&amp;K3181,Gia_MB!$A:$F,6,0)</f>
        <v>46000</v>
      </c>
      <c r="U3181" s="291">
        <f t="shared" si="334"/>
        <v>92000</v>
      </c>
      <c r="V3181" s="290"/>
      <c r="W3181" s="292">
        <f t="shared" si="335"/>
        <v>0</v>
      </c>
      <c r="X3181" s="293" t="str">
        <f t="shared" si="336"/>
        <v>8</v>
      </c>
      <c r="Y3181" s="290"/>
      <c r="Z3181" s="291">
        <f t="shared" si="337"/>
        <v>7360</v>
      </c>
      <c r="AA3181" s="294">
        <f>VLOOKUP(G3181,Ma_KH!$A:$R,14,0)</f>
        <v>60</v>
      </c>
    </row>
    <row r="3182" spans="1:27" x14ac:dyDescent="0.25">
      <c r="A3182" s="277">
        <v>46049</v>
      </c>
      <c r="B3182" s="278">
        <v>4183832685</v>
      </c>
      <c r="C3182" s="328" t="s">
        <v>15180</v>
      </c>
      <c r="D3182" s="280">
        <v>46057</v>
      </c>
      <c r="E3182" s="213"/>
      <c r="F3182" s="214"/>
      <c r="G3182" s="255" t="s">
        <v>13947</v>
      </c>
      <c r="H3182" s="213"/>
      <c r="I3182" s="212">
        <v>4183832685</v>
      </c>
      <c r="J3182" s="212" t="s">
        <v>70</v>
      </c>
      <c r="K3182" s="212" t="s">
        <v>27</v>
      </c>
      <c r="L3182" s="215" t="str">
        <f>VLOOKUP($K3182,[1]TONG_SL!$A$1:$D$65536,2,0)</f>
        <v>Chân giò heo muối 300g</v>
      </c>
      <c r="M3182" s="247"/>
      <c r="N3182" s="215" t="str">
        <f t="shared" si="338"/>
        <v>K-C6</v>
      </c>
      <c r="O3182" s="222"/>
      <c r="P3182" s="222"/>
      <c r="Q3182" s="215" t="str">
        <f>VLOOKUP(K3182,TONG_SL!$A:$D,3,0)</f>
        <v>Túi</v>
      </c>
      <c r="R3182" s="224">
        <v>4</v>
      </c>
      <c r="S3182" s="290"/>
      <c r="T3182" s="290">
        <f>VLOOKUP(VLOOKUP(G3182,Ma_KH!$A:$R,18,0)&amp;K3182,Gia_MB!$A:$F,6,0)</f>
        <v>73431</v>
      </c>
      <c r="U3182" s="291">
        <f t="shared" si="334"/>
        <v>293724</v>
      </c>
      <c r="V3182" s="290"/>
      <c r="W3182" s="292">
        <f t="shared" si="335"/>
        <v>0</v>
      </c>
      <c r="X3182" s="293" t="str">
        <f t="shared" si="336"/>
        <v>8</v>
      </c>
      <c r="Y3182" s="290"/>
      <c r="Z3182" s="291">
        <f t="shared" si="337"/>
        <v>23497.920000000002</v>
      </c>
      <c r="AA3182" s="294">
        <f>VLOOKUP(G3182,Ma_KH!$A:$R,14,0)</f>
        <v>60</v>
      </c>
    </row>
    <row r="3183" spans="1:27" x14ac:dyDescent="0.25">
      <c r="A3183" s="277">
        <v>46049</v>
      </c>
      <c r="B3183" s="278">
        <v>4183832591</v>
      </c>
      <c r="C3183" s="328" t="s">
        <v>15180</v>
      </c>
      <c r="D3183" s="280">
        <v>46057</v>
      </c>
      <c r="E3183" s="213"/>
      <c r="F3183" s="214"/>
      <c r="G3183" s="255" t="s">
        <v>13939</v>
      </c>
      <c r="H3183" s="213"/>
      <c r="I3183" s="212">
        <v>4183832591</v>
      </c>
      <c r="J3183" s="212" t="s">
        <v>70</v>
      </c>
      <c r="K3183" s="212" t="s">
        <v>37</v>
      </c>
      <c r="L3183" s="215" t="str">
        <f>VLOOKUP($K3183,[1]TONG_SL!$A$1:$D$65536,2,0)</f>
        <v>Chả cốm 300g</v>
      </c>
      <c r="M3183" s="247"/>
      <c r="N3183" s="215" t="str">
        <f t="shared" si="338"/>
        <v>K-C6</v>
      </c>
      <c r="O3183" s="222"/>
      <c r="P3183" s="222"/>
      <c r="Q3183" s="215" t="str">
        <f>VLOOKUP(K3183,TONG_SL!$A:$D,3,0)</f>
        <v>Túi</v>
      </c>
      <c r="R3183" s="224">
        <v>2</v>
      </c>
      <c r="S3183" s="290"/>
      <c r="T3183" s="290">
        <f>VLOOKUP(VLOOKUP(G3183,Ma_KH!$A:$R,18,0)&amp;K3183,Gia_MB!$A:$F,6,0)</f>
        <v>74250</v>
      </c>
      <c r="U3183" s="291">
        <f t="shared" si="334"/>
        <v>148500</v>
      </c>
      <c r="V3183" s="290"/>
      <c r="W3183" s="292">
        <f t="shared" si="335"/>
        <v>0</v>
      </c>
      <c r="X3183" s="293" t="str">
        <f t="shared" si="336"/>
        <v>8</v>
      </c>
      <c r="Y3183" s="290"/>
      <c r="Z3183" s="291">
        <f t="shared" si="337"/>
        <v>11880</v>
      </c>
      <c r="AA3183" s="294">
        <f>VLOOKUP(G3183,Ma_KH!$A:$R,14,0)</f>
        <v>60</v>
      </c>
    </row>
    <row r="3184" spans="1:27" x14ac:dyDescent="0.25">
      <c r="A3184" s="277">
        <v>46049</v>
      </c>
      <c r="B3184" s="278">
        <v>4183832591</v>
      </c>
      <c r="C3184" s="328" t="s">
        <v>15180</v>
      </c>
      <c r="D3184" s="280">
        <v>46057</v>
      </c>
      <c r="E3184" s="213"/>
      <c r="F3184" s="214"/>
      <c r="G3184" s="255" t="s">
        <v>13939</v>
      </c>
      <c r="H3184" s="213"/>
      <c r="I3184" s="212">
        <v>4183832591</v>
      </c>
      <c r="J3184" s="212" t="s">
        <v>70</v>
      </c>
      <c r="K3184" s="212" t="s">
        <v>48</v>
      </c>
      <c r="L3184" s="215" t="str">
        <f>VLOOKUP($K3184,[1]TONG_SL!$A$1:$D$65536,2,0)</f>
        <v>Mọc Nấm Hương 250g</v>
      </c>
      <c r="M3184" s="247"/>
      <c r="N3184" s="215" t="str">
        <f t="shared" si="338"/>
        <v>K-C6</v>
      </c>
      <c r="O3184" s="222"/>
      <c r="P3184" s="222"/>
      <c r="Q3184" s="215" t="str">
        <f>VLOOKUP(K3184,TONG_SL!$A:$D,3,0)</f>
        <v>Túi</v>
      </c>
      <c r="R3184" s="224">
        <v>2</v>
      </c>
      <c r="S3184" s="290"/>
      <c r="T3184" s="290">
        <f>VLOOKUP(VLOOKUP(G3184,Ma_KH!$A:$R,18,0)&amp;K3184,Gia_MB!$A:$F,6,0)</f>
        <v>46000</v>
      </c>
      <c r="U3184" s="291">
        <f t="shared" si="334"/>
        <v>92000</v>
      </c>
      <c r="V3184" s="290"/>
      <c r="W3184" s="292">
        <f t="shared" si="335"/>
        <v>0</v>
      </c>
      <c r="X3184" s="293" t="str">
        <f t="shared" si="336"/>
        <v>8</v>
      </c>
      <c r="Y3184" s="290"/>
      <c r="Z3184" s="291">
        <f t="shared" si="337"/>
        <v>7360</v>
      </c>
      <c r="AA3184" s="294">
        <f>VLOOKUP(G3184,Ma_KH!$A:$R,14,0)</f>
        <v>60</v>
      </c>
    </row>
    <row r="3185" spans="1:27" x14ac:dyDescent="0.25">
      <c r="A3185" s="277">
        <v>46049</v>
      </c>
      <c r="B3185" s="278">
        <v>4183832591</v>
      </c>
      <c r="C3185" s="328" t="s">
        <v>15180</v>
      </c>
      <c r="D3185" s="280">
        <v>46057</v>
      </c>
      <c r="E3185" s="213"/>
      <c r="F3185" s="214"/>
      <c r="G3185" s="255" t="s">
        <v>13939</v>
      </c>
      <c r="H3185" s="213"/>
      <c r="I3185" s="212">
        <v>4183832591</v>
      </c>
      <c r="J3185" s="212" t="s">
        <v>70</v>
      </c>
      <c r="K3185" s="212" t="s">
        <v>30</v>
      </c>
      <c r="L3185" s="215" t="str">
        <f>VLOOKUP($K3185,[1]TONG_SL!$A$1:$D$65536,2,0)</f>
        <v>Gà muối 500g</v>
      </c>
      <c r="M3185" s="247"/>
      <c r="N3185" s="215" t="str">
        <f t="shared" si="338"/>
        <v>K-C6</v>
      </c>
      <c r="O3185" s="222"/>
      <c r="P3185" s="222"/>
      <c r="Q3185" s="215" t="str">
        <f>VLOOKUP(K3185,TONG_SL!$A:$D,3,0)</f>
        <v>Túi</v>
      </c>
      <c r="R3185" s="224">
        <v>8</v>
      </c>
      <c r="S3185" s="290"/>
      <c r="T3185" s="290">
        <f>VLOOKUP(VLOOKUP(G3185,Ma_KH!$A:$R,18,0)&amp;K3185,Gia_MB!$A:$F,6,0)</f>
        <v>116611</v>
      </c>
      <c r="U3185" s="291">
        <f t="shared" si="334"/>
        <v>932888</v>
      </c>
      <c r="V3185" s="290"/>
      <c r="W3185" s="292">
        <f t="shared" si="335"/>
        <v>0</v>
      </c>
      <c r="X3185" s="293" t="str">
        <f t="shared" si="336"/>
        <v>8</v>
      </c>
      <c r="Y3185" s="290"/>
      <c r="Z3185" s="291">
        <f t="shared" si="337"/>
        <v>74631.040000000008</v>
      </c>
      <c r="AA3185" s="294">
        <f>VLOOKUP(G3185,Ma_KH!$A:$R,14,0)</f>
        <v>60</v>
      </c>
    </row>
    <row r="3186" spans="1:27" x14ac:dyDescent="0.25">
      <c r="A3186" s="277">
        <v>46049</v>
      </c>
      <c r="B3186" s="278">
        <v>4183832591</v>
      </c>
      <c r="C3186" s="328" t="s">
        <v>15180</v>
      </c>
      <c r="D3186" s="280">
        <v>46057</v>
      </c>
      <c r="E3186" s="213"/>
      <c r="F3186" s="214"/>
      <c r="G3186" s="255" t="s">
        <v>13939</v>
      </c>
      <c r="H3186" s="213"/>
      <c r="I3186" s="212">
        <v>4183832591</v>
      </c>
      <c r="J3186" s="212" t="s">
        <v>70</v>
      </c>
      <c r="K3186" s="212" t="s">
        <v>27</v>
      </c>
      <c r="L3186" s="215" t="str">
        <f>VLOOKUP($K3186,[1]TONG_SL!$A$1:$D$65536,2,0)</f>
        <v>Chân giò heo muối 300g</v>
      </c>
      <c r="M3186" s="247"/>
      <c r="N3186" s="215" t="str">
        <f t="shared" si="338"/>
        <v>K-C6</v>
      </c>
      <c r="O3186" s="222"/>
      <c r="P3186" s="222"/>
      <c r="Q3186" s="215" t="str">
        <f>VLOOKUP(K3186,TONG_SL!$A:$D,3,0)</f>
        <v>Túi</v>
      </c>
      <c r="R3186" s="224">
        <v>2</v>
      </c>
      <c r="S3186" s="290"/>
      <c r="T3186" s="290">
        <f>VLOOKUP(VLOOKUP(G3186,Ma_KH!$A:$R,18,0)&amp;K3186,Gia_MB!$A:$F,6,0)</f>
        <v>73431</v>
      </c>
      <c r="U3186" s="291">
        <f t="shared" si="334"/>
        <v>146862</v>
      </c>
      <c r="V3186" s="290"/>
      <c r="W3186" s="292">
        <f t="shared" si="335"/>
        <v>0</v>
      </c>
      <c r="X3186" s="293" t="str">
        <f t="shared" si="336"/>
        <v>8</v>
      </c>
      <c r="Y3186" s="290"/>
      <c r="Z3186" s="291">
        <f t="shared" si="337"/>
        <v>11748.960000000001</v>
      </c>
      <c r="AA3186" s="294">
        <f>VLOOKUP(G3186,Ma_KH!$A:$R,14,0)</f>
        <v>60</v>
      </c>
    </row>
    <row r="3187" spans="1:27" x14ac:dyDescent="0.25">
      <c r="A3187" s="277">
        <v>46049</v>
      </c>
      <c r="B3187" s="278">
        <v>4183832124</v>
      </c>
      <c r="C3187" s="328" t="s">
        <v>15180</v>
      </c>
      <c r="D3187" s="280">
        <v>46057</v>
      </c>
      <c r="E3187" s="213"/>
      <c r="F3187" s="214"/>
      <c r="G3187" s="255" t="s">
        <v>13903</v>
      </c>
      <c r="H3187" s="213"/>
      <c r="I3187" s="212">
        <v>4183832124</v>
      </c>
      <c r="J3187" s="212" t="s">
        <v>70</v>
      </c>
      <c r="K3187" s="212" t="s">
        <v>48</v>
      </c>
      <c r="L3187" s="215" t="str">
        <f>VLOOKUP($K3187,[1]TONG_SL!$A$1:$D$65536,2,0)</f>
        <v>Mọc Nấm Hương 250g</v>
      </c>
      <c r="M3187" s="247"/>
      <c r="N3187" s="215" t="str">
        <f t="shared" si="338"/>
        <v>K-C6</v>
      </c>
      <c r="O3187" s="222"/>
      <c r="P3187" s="222"/>
      <c r="Q3187" s="215" t="str">
        <f>VLOOKUP(K3187,TONG_SL!$A:$D,3,0)</f>
        <v>Túi</v>
      </c>
      <c r="R3187" s="224">
        <v>2</v>
      </c>
      <c r="S3187" s="290"/>
      <c r="T3187" s="290">
        <f>VLOOKUP(VLOOKUP(G3187,Ma_KH!$A:$R,18,0)&amp;K3187,Gia_MB!$A:$F,6,0)</f>
        <v>46000</v>
      </c>
      <c r="U3187" s="291">
        <f t="shared" si="334"/>
        <v>92000</v>
      </c>
      <c r="V3187" s="290"/>
      <c r="W3187" s="292">
        <f t="shared" si="335"/>
        <v>0</v>
      </c>
      <c r="X3187" s="293" t="str">
        <f t="shared" si="336"/>
        <v>8</v>
      </c>
      <c r="Y3187" s="290"/>
      <c r="Z3187" s="291">
        <f t="shared" si="337"/>
        <v>7360</v>
      </c>
      <c r="AA3187" s="294">
        <f>VLOOKUP(G3187,Ma_KH!$A:$R,14,0)</f>
        <v>60</v>
      </c>
    </row>
    <row r="3188" spans="1:27" x14ac:dyDescent="0.25">
      <c r="A3188" s="277">
        <v>46049</v>
      </c>
      <c r="B3188" s="278">
        <v>4183832124</v>
      </c>
      <c r="C3188" s="328" t="s">
        <v>15180</v>
      </c>
      <c r="D3188" s="280">
        <v>46057</v>
      </c>
      <c r="E3188" s="213"/>
      <c r="F3188" s="214"/>
      <c r="G3188" s="255" t="s">
        <v>13903</v>
      </c>
      <c r="H3188" s="213"/>
      <c r="I3188" s="212">
        <v>4183832124</v>
      </c>
      <c r="J3188" s="212" t="s">
        <v>70</v>
      </c>
      <c r="K3188" s="212" t="s">
        <v>27</v>
      </c>
      <c r="L3188" s="215" t="str">
        <f>VLOOKUP($K3188,[1]TONG_SL!$A$1:$D$65536,2,0)</f>
        <v>Chân giò heo muối 300g</v>
      </c>
      <c r="M3188" s="247"/>
      <c r="N3188" s="215" t="str">
        <f t="shared" si="338"/>
        <v>K-C6</v>
      </c>
      <c r="O3188" s="222"/>
      <c r="P3188" s="222"/>
      <c r="Q3188" s="215" t="str">
        <f>VLOOKUP(K3188,TONG_SL!$A:$D,3,0)</f>
        <v>Túi</v>
      </c>
      <c r="R3188" s="224">
        <v>4</v>
      </c>
      <c r="S3188" s="290"/>
      <c r="T3188" s="290">
        <f>VLOOKUP(VLOOKUP(G3188,Ma_KH!$A:$R,18,0)&amp;K3188,Gia_MB!$A:$F,6,0)</f>
        <v>73431</v>
      </c>
      <c r="U3188" s="291">
        <f t="shared" si="334"/>
        <v>293724</v>
      </c>
      <c r="V3188" s="290"/>
      <c r="W3188" s="292">
        <f t="shared" si="335"/>
        <v>0</v>
      </c>
      <c r="X3188" s="293" t="str">
        <f t="shared" si="336"/>
        <v>8</v>
      </c>
      <c r="Y3188" s="290"/>
      <c r="Z3188" s="291">
        <f t="shared" si="337"/>
        <v>23497.920000000002</v>
      </c>
      <c r="AA3188" s="294">
        <f>VLOOKUP(G3188,Ma_KH!$A:$R,14,0)</f>
        <v>60</v>
      </c>
    </row>
    <row r="3189" spans="1:27" x14ac:dyDescent="0.25">
      <c r="A3189" s="277">
        <v>46049</v>
      </c>
      <c r="B3189" s="278">
        <v>4183832124</v>
      </c>
      <c r="C3189" s="328" t="s">
        <v>15180</v>
      </c>
      <c r="D3189" s="280">
        <v>46057</v>
      </c>
      <c r="E3189" s="213"/>
      <c r="F3189" s="214"/>
      <c r="G3189" s="255" t="s">
        <v>13903</v>
      </c>
      <c r="H3189" s="213"/>
      <c r="I3189" s="212">
        <v>4183832124</v>
      </c>
      <c r="J3189" s="212" t="s">
        <v>70</v>
      </c>
      <c r="K3189" s="212" t="s">
        <v>30</v>
      </c>
      <c r="L3189" s="215" t="str">
        <f>VLOOKUP($K3189,[1]TONG_SL!$A$1:$D$65536,2,0)</f>
        <v>Gà muối 500g</v>
      </c>
      <c r="M3189" s="247"/>
      <c r="N3189" s="215" t="str">
        <f t="shared" si="338"/>
        <v>K-C6</v>
      </c>
      <c r="O3189" s="222"/>
      <c r="P3189" s="222"/>
      <c r="Q3189" s="215" t="str">
        <f>VLOOKUP(K3189,TONG_SL!$A:$D,3,0)</f>
        <v>Túi</v>
      </c>
      <c r="R3189" s="224">
        <v>4</v>
      </c>
      <c r="S3189" s="290"/>
      <c r="T3189" s="290">
        <f>VLOOKUP(VLOOKUP(G3189,Ma_KH!$A:$R,18,0)&amp;K3189,Gia_MB!$A:$F,6,0)</f>
        <v>116611</v>
      </c>
      <c r="U3189" s="291">
        <f t="shared" si="334"/>
        <v>466444</v>
      </c>
      <c r="V3189" s="290"/>
      <c r="W3189" s="292">
        <f t="shared" si="335"/>
        <v>0</v>
      </c>
      <c r="X3189" s="293" t="str">
        <f t="shared" si="336"/>
        <v>8</v>
      </c>
      <c r="Y3189" s="290"/>
      <c r="Z3189" s="291">
        <f t="shared" si="337"/>
        <v>37315.520000000004</v>
      </c>
      <c r="AA3189" s="294">
        <f>VLOOKUP(G3189,Ma_KH!$A:$R,14,0)</f>
        <v>60</v>
      </c>
    </row>
    <row r="3190" spans="1:27" x14ac:dyDescent="0.25">
      <c r="A3190" s="277">
        <v>46049</v>
      </c>
      <c r="B3190" s="278">
        <v>4183832376</v>
      </c>
      <c r="C3190" s="328" t="s">
        <v>15180</v>
      </c>
      <c r="D3190" s="280">
        <v>46057</v>
      </c>
      <c r="E3190" s="213"/>
      <c r="F3190" s="214"/>
      <c r="G3190" s="255" t="s">
        <v>13917</v>
      </c>
      <c r="H3190" s="213"/>
      <c r="I3190" s="212">
        <v>4183832376</v>
      </c>
      <c r="J3190" s="212" t="s">
        <v>70</v>
      </c>
      <c r="K3190" s="212" t="s">
        <v>48</v>
      </c>
      <c r="L3190" s="215" t="str">
        <f>VLOOKUP($K3190,[1]TONG_SL!$A$1:$D$65536,2,0)</f>
        <v>Mọc Nấm Hương 250g</v>
      </c>
      <c r="M3190" s="247"/>
      <c r="N3190" s="215" t="str">
        <f t="shared" si="338"/>
        <v>K-C6</v>
      </c>
      <c r="O3190" s="222"/>
      <c r="P3190" s="222"/>
      <c r="Q3190" s="215" t="str">
        <f>VLOOKUP(K3190,TONG_SL!$A:$D,3,0)</f>
        <v>Túi</v>
      </c>
      <c r="R3190" s="224">
        <v>2</v>
      </c>
      <c r="S3190" s="290"/>
      <c r="T3190" s="290">
        <f>VLOOKUP(VLOOKUP(G3190,Ma_KH!$A:$R,18,0)&amp;K3190,Gia_MB!$A:$F,6,0)</f>
        <v>46000</v>
      </c>
      <c r="U3190" s="291">
        <f t="shared" si="334"/>
        <v>92000</v>
      </c>
      <c r="V3190" s="290"/>
      <c r="W3190" s="292">
        <f t="shared" si="335"/>
        <v>0</v>
      </c>
      <c r="X3190" s="293" t="str">
        <f t="shared" si="336"/>
        <v>8</v>
      </c>
      <c r="Y3190" s="290"/>
      <c r="Z3190" s="291">
        <f t="shared" si="337"/>
        <v>7360</v>
      </c>
      <c r="AA3190" s="294">
        <f>VLOOKUP(G3190,Ma_KH!$A:$R,14,0)</f>
        <v>60</v>
      </c>
    </row>
    <row r="3191" spans="1:27" x14ac:dyDescent="0.25">
      <c r="A3191" s="277">
        <v>46049</v>
      </c>
      <c r="B3191" s="278">
        <v>4183832376</v>
      </c>
      <c r="C3191" s="328" t="s">
        <v>15180</v>
      </c>
      <c r="D3191" s="280">
        <v>46057</v>
      </c>
      <c r="E3191" s="213"/>
      <c r="F3191" s="214"/>
      <c r="G3191" s="255" t="s">
        <v>13917</v>
      </c>
      <c r="H3191" s="213"/>
      <c r="I3191" s="212">
        <v>4183832376</v>
      </c>
      <c r="J3191" s="212" t="s">
        <v>70</v>
      </c>
      <c r="K3191" s="212" t="s">
        <v>30</v>
      </c>
      <c r="L3191" s="215" t="str">
        <f>VLOOKUP($K3191,[1]TONG_SL!$A$1:$D$65536,2,0)</f>
        <v>Gà muối 500g</v>
      </c>
      <c r="M3191" s="247"/>
      <c r="N3191" s="215" t="str">
        <f t="shared" si="338"/>
        <v>K-C6</v>
      </c>
      <c r="O3191" s="222"/>
      <c r="P3191" s="222"/>
      <c r="Q3191" s="215" t="str">
        <f>VLOOKUP(K3191,TONG_SL!$A:$D,3,0)</f>
        <v>Túi</v>
      </c>
      <c r="R3191" s="224">
        <v>6</v>
      </c>
      <c r="S3191" s="290"/>
      <c r="T3191" s="290">
        <f>VLOOKUP(VLOOKUP(G3191,Ma_KH!$A:$R,18,0)&amp;K3191,Gia_MB!$A:$F,6,0)</f>
        <v>116611</v>
      </c>
      <c r="U3191" s="291">
        <f t="shared" si="334"/>
        <v>699666</v>
      </c>
      <c r="V3191" s="290"/>
      <c r="W3191" s="292">
        <f t="shared" si="335"/>
        <v>0</v>
      </c>
      <c r="X3191" s="293" t="str">
        <f t="shared" si="336"/>
        <v>8</v>
      </c>
      <c r="Y3191" s="290"/>
      <c r="Z3191" s="291">
        <f t="shared" si="337"/>
        <v>55973.279999999999</v>
      </c>
      <c r="AA3191" s="294">
        <f>VLOOKUP(G3191,Ma_KH!$A:$R,14,0)</f>
        <v>60</v>
      </c>
    </row>
    <row r="3192" spans="1:27" x14ac:dyDescent="0.25">
      <c r="A3192" s="277">
        <v>46049</v>
      </c>
      <c r="B3192" s="278">
        <v>4183832176</v>
      </c>
      <c r="C3192" s="328" t="s">
        <v>15180</v>
      </c>
      <c r="D3192" s="280">
        <v>46057</v>
      </c>
      <c r="E3192" s="213"/>
      <c r="F3192" s="214"/>
      <c r="G3192" s="255" t="s">
        <v>13908</v>
      </c>
      <c r="H3192" s="213"/>
      <c r="I3192" s="212">
        <v>4183832176</v>
      </c>
      <c r="J3192" s="212" t="s">
        <v>70</v>
      </c>
      <c r="K3192" s="212" t="s">
        <v>48</v>
      </c>
      <c r="L3192" s="215" t="str">
        <f>VLOOKUP($K3192,[1]TONG_SL!$A$1:$D$65536,2,0)</f>
        <v>Mọc Nấm Hương 250g</v>
      </c>
      <c r="M3192" s="247"/>
      <c r="N3192" s="215" t="str">
        <f t="shared" si="338"/>
        <v>K-C6</v>
      </c>
      <c r="O3192" s="222"/>
      <c r="P3192" s="222"/>
      <c r="Q3192" s="215" t="str">
        <f>VLOOKUP(K3192,TONG_SL!$A:$D,3,0)</f>
        <v>Túi</v>
      </c>
      <c r="R3192" s="224">
        <v>2</v>
      </c>
      <c r="S3192" s="290"/>
      <c r="T3192" s="290">
        <f>VLOOKUP(VLOOKUP(G3192,Ma_KH!$A:$R,18,0)&amp;K3192,Gia_MB!$A:$F,6,0)</f>
        <v>46000</v>
      </c>
      <c r="U3192" s="291">
        <f t="shared" si="334"/>
        <v>92000</v>
      </c>
      <c r="V3192" s="290"/>
      <c r="W3192" s="292">
        <f t="shared" si="335"/>
        <v>0</v>
      </c>
      <c r="X3192" s="293" t="str">
        <f t="shared" si="336"/>
        <v>8</v>
      </c>
      <c r="Y3192" s="290"/>
      <c r="Z3192" s="291">
        <f t="shared" si="337"/>
        <v>7360</v>
      </c>
      <c r="AA3192" s="294">
        <f>VLOOKUP(G3192,Ma_KH!$A:$R,14,0)</f>
        <v>60</v>
      </c>
    </row>
    <row r="3193" spans="1:27" x14ac:dyDescent="0.25">
      <c r="A3193" s="277">
        <v>46049</v>
      </c>
      <c r="B3193" s="278">
        <v>4183832176</v>
      </c>
      <c r="C3193" s="328" t="s">
        <v>15180</v>
      </c>
      <c r="D3193" s="280">
        <v>46057</v>
      </c>
      <c r="E3193" s="213"/>
      <c r="F3193" s="214"/>
      <c r="G3193" s="255" t="s">
        <v>13908</v>
      </c>
      <c r="H3193" s="213"/>
      <c r="I3193" s="212">
        <v>4183832176</v>
      </c>
      <c r="J3193" s="212" t="s">
        <v>70</v>
      </c>
      <c r="K3193" s="212" t="s">
        <v>30</v>
      </c>
      <c r="L3193" s="215" t="str">
        <f>VLOOKUP($K3193,[1]TONG_SL!$A$1:$D$65536,2,0)</f>
        <v>Gà muối 500g</v>
      </c>
      <c r="M3193" s="247"/>
      <c r="N3193" s="215" t="str">
        <f t="shared" si="338"/>
        <v>K-C6</v>
      </c>
      <c r="O3193" s="222"/>
      <c r="P3193" s="222"/>
      <c r="Q3193" s="215" t="str">
        <f>VLOOKUP(K3193,TONG_SL!$A:$D,3,0)</f>
        <v>Túi</v>
      </c>
      <c r="R3193" s="224">
        <v>8</v>
      </c>
      <c r="S3193" s="290"/>
      <c r="T3193" s="290">
        <f>VLOOKUP(VLOOKUP(G3193,Ma_KH!$A:$R,18,0)&amp;K3193,Gia_MB!$A:$F,6,0)</f>
        <v>116611</v>
      </c>
      <c r="U3193" s="291">
        <f t="shared" si="334"/>
        <v>932888</v>
      </c>
      <c r="V3193" s="290"/>
      <c r="W3193" s="292">
        <f t="shared" si="335"/>
        <v>0</v>
      </c>
      <c r="X3193" s="293" t="str">
        <f t="shared" si="336"/>
        <v>8</v>
      </c>
      <c r="Y3193" s="290"/>
      <c r="Z3193" s="291">
        <f t="shared" si="337"/>
        <v>74631.040000000008</v>
      </c>
      <c r="AA3193" s="294">
        <f>VLOOKUP(G3193,Ma_KH!$A:$R,14,0)</f>
        <v>60</v>
      </c>
    </row>
    <row r="3194" spans="1:27" x14ac:dyDescent="0.25">
      <c r="A3194" s="277">
        <v>46049</v>
      </c>
      <c r="B3194" s="278">
        <v>4183832176</v>
      </c>
      <c r="C3194" s="328" t="s">
        <v>15180</v>
      </c>
      <c r="D3194" s="280">
        <v>46057</v>
      </c>
      <c r="E3194" s="213"/>
      <c r="F3194" s="214"/>
      <c r="G3194" s="255" t="s">
        <v>13908</v>
      </c>
      <c r="H3194" s="213"/>
      <c r="I3194" s="212">
        <v>4183832176</v>
      </c>
      <c r="J3194" s="212" t="s">
        <v>70</v>
      </c>
      <c r="K3194" s="212" t="s">
        <v>27</v>
      </c>
      <c r="L3194" s="215" t="str">
        <f>VLOOKUP($K3194,[1]TONG_SL!$A$1:$D$65536,2,0)</f>
        <v>Chân giò heo muối 300g</v>
      </c>
      <c r="M3194" s="247"/>
      <c r="N3194" s="215" t="str">
        <f t="shared" si="338"/>
        <v>K-C6</v>
      </c>
      <c r="O3194" s="222"/>
      <c r="P3194" s="222"/>
      <c r="Q3194" s="215" t="str">
        <f>VLOOKUP(K3194,TONG_SL!$A:$D,3,0)</f>
        <v>Túi</v>
      </c>
      <c r="R3194" s="224">
        <v>8</v>
      </c>
      <c r="S3194" s="290"/>
      <c r="T3194" s="290">
        <f>VLOOKUP(VLOOKUP(G3194,Ma_KH!$A:$R,18,0)&amp;K3194,Gia_MB!$A:$F,6,0)</f>
        <v>73431</v>
      </c>
      <c r="U3194" s="291">
        <f t="shared" si="334"/>
        <v>587448</v>
      </c>
      <c r="V3194" s="290"/>
      <c r="W3194" s="292">
        <f t="shared" si="335"/>
        <v>0</v>
      </c>
      <c r="X3194" s="293" t="str">
        <f t="shared" si="336"/>
        <v>8</v>
      </c>
      <c r="Y3194" s="290"/>
      <c r="Z3194" s="291">
        <f t="shared" si="337"/>
        <v>46995.840000000004</v>
      </c>
      <c r="AA3194" s="294">
        <f>VLOOKUP(G3194,Ma_KH!$A:$R,14,0)</f>
        <v>60</v>
      </c>
    </row>
    <row r="3195" spans="1:27" x14ac:dyDescent="0.25">
      <c r="A3195" s="277">
        <v>46049</v>
      </c>
      <c r="B3195" s="278">
        <v>4183832430</v>
      </c>
      <c r="C3195" s="328" t="s">
        <v>15180</v>
      </c>
      <c r="D3195" s="280">
        <v>46057</v>
      </c>
      <c r="E3195" s="213"/>
      <c r="F3195" s="214"/>
      <c r="G3195" s="255" t="s">
        <v>13923</v>
      </c>
      <c r="H3195" s="213"/>
      <c r="I3195" s="212">
        <v>4183832430</v>
      </c>
      <c r="J3195" s="212" t="s">
        <v>70</v>
      </c>
      <c r="K3195" s="212" t="s">
        <v>37</v>
      </c>
      <c r="L3195" s="215" t="str">
        <f>VLOOKUP($K3195,[1]TONG_SL!$A$1:$D$65536,2,0)</f>
        <v>Chả cốm 300g</v>
      </c>
      <c r="M3195" s="247"/>
      <c r="N3195" s="215" t="str">
        <f t="shared" si="338"/>
        <v>K-C6</v>
      </c>
      <c r="O3195" s="222"/>
      <c r="P3195" s="222"/>
      <c r="Q3195" s="215" t="str">
        <f>VLOOKUP(K3195,TONG_SL!$A:$D,3,0)</f>
        <v>Túi</v>
      </c>
      <c r="R3195" s="224">
        <v>2</v>
      </c>
      <c r="S3195" s="290"/>
      <c r="T3195" s="290">
        <f>VLOOKUP(VLOOKUP(G3195,Ma_KH!$A:$R,18,0)&amp;K3195,Gia_MB!$A:$F,6,0)</f>
        <v>74250</v>
      </c>
      <c r="U3195" s="291">
        <f t="shared" si="334"/>
        <v>148500</v>
      </c>
      <c r="V3195" s="290"/>
      <c r="W3195" s="292">
        <f t="shared" si="335"/>
        <v>0</v>
      </c>
      <c r="X3195" s="293" t="str">
        <f t="shared" si="336"/>
        <v>8</v>
      </c>
      <c r="Y3195" s="290"/>
      <c r="Z3195" s="291">
        <f t="shared" si="337"/>
        <v>11880</v>
      </c>
      <c r="AA3195" s="294">
        <f>VLOOKUP(G3195,Ma_KH!$A:$R,14,0)</f>
        <v>60</v>
      </c>
    </row>
    <row r="3196" spans="1:27" x14ac:dyDescent="0.25">
      <c r="A3196" s="277">
        <v>46049</v>
      </c>
      <c r="B3196" s="278">
        <v>4183832430</v>
      </c>
      <c r="C3196" s="328" t="s">
        <v>15180</v>
      </c>
      <c r="D3196" s="280">
        <v>46057</v>
      </c>
      <c r="E3196" s="213"/>
      <c r="F3196" s="214"/>
      <c r="G3196" s="255" t="s">
        <v>13923</v>
      </c>
      <c r="H3196" s="213"/>
      <c r="I3196" s="212">
        <v>4183832430</v>
      </c>
      <c r="J3196" s="212" t="s">
        <v>70</v>
      </c>
      <c r="K3196" s="212" t="s">
        <v>48</v>
      </c>
      <c r="L3196" s="215" t="str">
        <f>VLOOKUP($K3196,[1]TONG_SL!$A$1:$D$65536,2,0)</f>
        <v>Mọc Nấm Hương 250g</v>
      </c>
      <c r="M3196" s="247"/>
      <c r="N3196" s="215" t="str">
        <f t="shared" si="338"/>
        <v>K-C6</v>
      </c>
      <c r="O3196" s="222"/>
      <c r="P3196" s="222"/>
      <c r="Q3196" s="215" t="str">
        <f>VLOOKUP(K3196,TONG_SL!$A:$D,3,0)</f>
        <v>Túi</v>
      </c>
      <c r="R3196" s="224">
        <v>4</v>
      </c>
      <c r="S3196" s="290"/>
      <c r="T3196" s="290">
        <f>VLOOKUP(VLOOKUP(G3196,Ma_KH!$A:$R,18,0)&amp;K3196,Gia_MB!$A:$F,6,0)</f>
        <v>46000</v>
      </c>
      <c r="U3196" s="291">
        <f t="shared" si="334"/>
        <v>184000</v>
      </c>
      <c r="V3196" s="290"/>
      <c r="W3196" s="292">
        <f t="shared" si="335"/>
        <v>0</v>
      </c>
      <c r="X3196" s="293" t="str">
        <f t="shared" si="336"/>
        <v>8</v>
      </c>
      <c r="Y3196" s="290"/>
      <c r="Z3196" s="291">
        <f t="shared" si="337"/>
        <v>14720</v>
      </c>
      <c r="AA3196" s="294">
        <f>VLOOKUP(G3196,Ma_KH!$A:$R,14,0)</f>
        <v>60</v>
      </c>
    </row>
    <row r="3197" spans="1:27" x14ac:dyDescent="0.25">
      <c r="A3197" s="277">
        <v>46049</v>
      </c>
      <c r="B3197" s="278">
        <v>4183832430</v>
      </c>
      <c r="C3197" s="328" t="s">
        <v>15180</v>
      </c>
      <c r="D3197" s="280">
        <v>46057</v>
      </c>
      <c r="E3197" s="213"/>
      <c r="F3197" s="214"/>
      <c r="G3197" s="255" t="s">
        <v>13923</v>
      </c>
      <c r="H3197" s="213"/>
      <c r="I3197" s="212">
        <v>4183832430</v>
      </c>
      <c r="J3197" s="212" t="s">
        <v>70</v>
      </c>
      <c r="K3197" s="212" t="s">
        <v>30</v>
      </c>
      <c r="L3197" s="215" t="str">
        <f>VLOOKUP($K3197,[1]TONG_SL!$A$1:$D$65536,2,0)</f>
        <v>Gà muối 500g</v>
      </c>
      <c r="M3197" s="247"/>
      <c r="N3197" s="215" t="str">
        <f t="shared" si="338"/>
        <v>K-C6</v>
      </c>
      <c r="O3197" s="222"/>
      <c r="P3197" s="222"/>
      <c r="Q3197" s="215" t="str">
        <f>VLOOKUP(K3197,TONG_SL!$A:$D,3,0)</f>
        <v>Túi</v>
      </c>
      <c r="R3197" s="224">
        <v>16</v>
      </c>
      <c r="S3197" s="290"/>
      <c r="T3197" s="290">
        <f>VLOOKUP(VLOOKUP(G3197,Ma_KH!$A:$R,18,0)&amp;K3197,Gia_MB!$A:$F,6,0)</f>
        <v>116611</v>
      </c>
      <c r="U3197" s="291">
        <f t="shared" si="334"/>
        <v>1865776</v>
      </c>
      <c r="V3197" s="290"/>
      <c r="W3197" s="292">
        <f t="shared" si="335"/>
        <v>0</v>
      </c>
      <c r="X3197" s="293" t="str">
        <f t="shared" si="336"/>
        <v>8</v>
      </c>
      <c r="Y3197" s="290"/>
      <c r="Z3197" s="291">
        <f t="shared" si="337"/>
        <v>149262.08000000002</v>
      </c>
      <c r="AA3197" s="294">
        <f>VLOOKUP(G3197,Ma_KH!$A:$R,14,0)</f>
        <v>60</v>
      </c>
    </row>
    <row r="3198" spans="1:27" x14ac:dyDescent="0.25">
      <c r="A3198" s="277">
        <v>46049</v>
      </c>
      <c r="B3198" s="278">
        <v>4183832430</v>
      </c>
      <c r="C3198" s="328" t="s">
        <v>15180</v>
      </c>
      <c r="D3198" s="280">
        <v>46057</v>
      </c>
      <c r="E3198" s="213"/>
      <c r="F3198" s="214"/>
      <c r="G3198" s="255" t="s">
        <v>13923</v>
      </c>
      <c r="H3198" s="213"/>
      <c r="I3198" s="212">
        <v>4183832430</v>
      </c>
      <c r="J3198" s="212" t="s">
        <v>70</v>
      </c>
      <c r="K3198" s="212" t="s">
        <v>27</v>
      </c>
      <c r="L3198" s="215" t="str">
        <f>VLOOKUP($K3198,[1]TONG_SL!$A$1:$D$65536,2,0)</f>
        <v>Chân giò heo muối 300g</v>
      </c>
      <c r="M3198" s="247"/>
      <c r="N3198" s="215" t="str">
        <f t="shared" si="338"/>
        <v>K-C6</v>
      </c>
      <c r="O3198" s="222"/>
      <c r="P3198" s="222"/>
      <c r="Q3198" s="215" t="str">
        <f>VLOOKUP(K3198,TONG_SL!$A:$D,3,0)</f>
        <v>Túi</v>
      </c>
      <c r="R3198" s="224">
        <v>4</v>
      </c>
      <c r="S3198" s="290"/>
      <c r="T3198" s="290">
        <f>VLOOKUP(VLOOKUP(G3198,Ma_KH!$A:$R,18,0)&amp;K3198,Gia_MB!$A:$F,6,0)</f>
        <v>73431</v>
      </c>
      <c r="U3198" s="291">
        <f t="shared" si="334"/>
        <v>293724</v>
      </c>
      <c r="V3198" s="290"/>
      <c r="W3198" s="292">
        <f t="shared" si="335"/>
        <v>0</v>
      </c>
      <c r="X3198" s="293" t="str">
        <f t="shared" si="336"/>
        <v>8</v>
      </c>
      <c r="Y3198" s="290"/>
      <c r="Z3198" s="291">
        <f t="shared" si="337"/>
        <v>23497.920000000002</v>
      </c>
      <c r="AA3198" s="294">
        <f>VLOOKUP(G3198,Ma_KH!$A:$R,14,0)</f>
        <v>60</v>
      </c>
    </row>
    <row r="3199" spans="1:27" x14ac:dyDescent="0.25">
      <c r="A3199" s="277">
        <v>46049</v>
      </c>
      <c r="B3199" s="278">
        <v>4183832024</v>
      </c>
      <c r="C3199" s="328" t="s">
        <v>15180</v>
      </c>
      <c r="D3199" s="280">
        <v>46057</v>
      </c>
      <c r="E3199" s="213"/>
      <c r="F3199" s="214"/>
      <c r="G3199" s="255" t="s">
        <v>13900</v>
      </c>
      <c r="H3199" s="213"/>
      <c r="I3199" s="212">
        <v>4183832024</v>
      </c>
      <c r="J3199" s="212" t="s">
        <v>70</v>
      </c>
      <c r="K3199" s="212" t="s">
        <v>30</v>
      </c>
      <c r="L3199" s="215" t="str">
        <f>VLOOKUP($K3199,[1]TONG_SL!$A$1:$D$65536,2,0)</f>
        <v>Gà muối 500g</v>
      </c>
      <c r="M3199" s="247"/>
      <c r="N3199" s="215" t="str">
        <f t="shared" si="338"/>
        <v>K-C6</v>
      </c>
      <c r="O3199" s="222"/>
      <c r="P3199" s="222"/>
      <c r="Q3199" s="215" t="str">
        <f>VLOOKUP(K3199,TONG_SL!$A:$D,3,0)</f>
        <v>Túi</v>
      </c>
      <c r="R3199" s="224">
        <v>10</v>
      </c>
      <c r="S3199" s="290"/>
      <c r="T3199" s="290">
        <f>VLOOKUP(VLOOKUP(G3199,Ma_KH!$A:$R,18,0)&amp;K3199,Gia_MB!$A:$F,6,0)</f>
        <v>116611</v>
      </c>
      <c r="U3199" s="291">
        <f t="shared" si="334"/>
        <v>1166110</v>
      </c>
      <c r="V3199" s="290"/>
      <c r="W3199" s="292">
        <f t="shared" si="335"/>
        <v>0</v>
      </c>
      <c r="X3199" s="293" t="str">
        <f t="shared" si="336"/>
        <v>8</v>
      </c>
      <c r="Y3199" s="290"/>
      <c r="Z3199" s="291">
        <f t="shared" si="337"/>
        <v>93288.8</v>
      </c>
      <c r="AA3199" s="294">
        <f>VLOOKUP(G3199,Ma_KH!$A:$R,14,0)</f>
        <v>60</v>
      </c>
    </row>
    <row r="3200" spans="1:27" x14ac:dyDescent="0.25">
      <c r="A3200" s="277">
        <v>46049</v>
      </c>
      <c r="B3200" s="278">
        <v>4183832024</v>
      </c>
      <c r="C3200" s="328" t="s">
        <v>15180</v>
      </c>
      <c r="D3200" s="280">
        <v>46057</v>
      </c>
      <c r="E3200" s="213"/>
      <c r="F3200" s="214"/>
      <c r="G3200" s="255" t="s">
        <v>13900</v>
      </c>
      <c r="H3200" s="213"/>
      <c r="I3200" s="212">
        <v>4183832024</v>
      </c>
      <c r="J3200" s="212" t="s">
        <v>70</v>
      </c>
      <c r="K3200" s="212" t="s">
        <v>37</v>
      </c>
      <c r="L3200" s="215" t="str">
        <f>VLOOKUP($K3200,[1]TONG_SL!$A$1:$D$65536,2,0)</f>
        <v>Chả cốm 300g</v>
      </c>
      <c r="M3200" s="247"/>
      <c r="N3200" s="215" t="str">
        <f t="shared" si="338"/>
        <v>K-C6</v>
      </c>
      <c r="O3200" s="222"/>
      <c r="P3200" s="222"/>
      <c r="Q3200" s="215" t="str">
        <f>VLOOKUP(K3200,TONG_SL!$A:$D,3,0)</f>
        <v>Túi</v>
      </c>
      <c r="R3200" s="224">
        <v>3</v>
      </c>
      <c r="S3200" s="290"/>
      <c r="T3200" s="290">
        <f>VLOOKUP(VLOOKUP(G3200,Ma_KH!$A:$R,18,0)&amp;K3200,Gia_MB!$A:$F,6,0)</f>
        <v>74250</v>
      </c>
      <c r="U3200" s="291">
        <f t="shared" si="334"/>
        <v>222750</v>
      </c>
      <c r="V3200" s="290"/>
      <c r="W3200" s="292">
        <f t="shared" si="335"/>
        <v>0</v>
      </c>
      <c r="X3200" s="293" t="str">
        <f t="shared" si="336"/>
        <v>8</v>
      </c>
      <c r="Y3200" s="290"/>
      <c r="Z3200" s="291">
        <f t="shared" si="337"/>
        <v>17820</v>
      </c>
      <c r="AA3200" s="294">
        <f>VLOOKUP(G3200,Ma_KH!$A:$R,14,0)</f>
        <v>60</v>
      </c>
    </row>
    <row r="3201" spans="1:27" x14ac:dyDescent="0.25">
      <c r="A3201" s="277">
        <v>46049</v>
      </c>
      <c r="B3201" s="278">
        <v>4183832024</v>
      </c>
      <c r="C3201" s="328" t="s">
        <v>15180</v>
      </c>
      <c r="D3201" s="280">
        <v>46057</v>
      </c>
      <c r="E3201" s="213"/>
      <c r="F3201" s="214"/>
      <c r="G3201" s="255" t="s">
        <v>13900</v>
      </c>
      <c r="H3201" s="213"/>
      <c r="I3201" s="212">
        <v>4183832024</v>
      </c>
      <c r="J3201" s="212" t="s">
        <v>70</v>
      </c>
      <c r="K3201" s="212" t="s">
        <v>27</v>
      </c>
      <c r="L3201" s="215" t="str">
        <f>VLOOKUP($K3201,[1]TONG_SL!$A$1:$D$65536,2,0)</f>
        <v>Chân giò heo muối 300g</v>
      </c>
      <c r="M3201" s="247"/>
      <c r="N3201" s="215" t="str">
        <f t="shared" si="338"/>
        <v>K-C6</v>
      </c>
      <c r="O3201" s="222"/>
      <c r="P3201" s="222"/>
      <c r="Q3201" s="215" t="str">
        <f>VLOOKUP(K3201,TONG_SL!$A:$D,3,0)</f>
        <v>Túi</v>
      </c>
      <c r="R3201" s="224">
        <v>3</v>
      </c>
      <c r="S3201" s="290"/>
      <c r="T3201" s="290">
        <f>VLOOKUP(VLOOKUP(G3201,Ma_KH!$A:$R,18,0)&amp;K3201,Gia_MB!$A:$F,6,0)</f>
        <v>73431</v>
      </c>
      <c r="U3201" s="291">
        <f t="shared" si="334"/>
        <v>220293</v>
      </c>
      <c r="V3201" s="290"/>
      <c r="W3201" s="292">
        <f t="shared" si="335"/>
        <v>0</v>
      </c>
      <c r="X3201" s="293" t="str">
        <f t="shared" si="336"/>
        <v>8</v>
      </c>
      <c r="Y3201" s="290"/>
      <c r="Z3201" s="291">
        <f t="shared" si="337"/>
        <v>17623.439999999999</v>
      </c>
      <c r="AA3201" s="294">
        <f>VLOOKUP(G3201,Ma_KH!$A:$R,14,0)</f>
        <v>60</v>
      </c>
    </row>
    <row r="3202" spans="1:27" x14ac:dyDescent="0.25">
      <c r="A3202" s="277">
        <v>46049</v>
      </c>
      <c r="B3202" s="278">
        <v>4183832344</v>
      </c>
      <c r="C3202" s="328" t="s">
        <v>15180</v>
      </c>
      <c r="D3202" s="280">
        <v>46057</v>
      </c>
      <c r="E3202" s="213"/>
      <c r="F3202" s="214"/>
      <c r="G3202" s="255" t="s">
        <v>13916</v>
      </c>
      <c r="H3202" s="213"/>
      <c r="I3202" s="212">
        <v>4183832344</v>
      </c>
      <c r="J3202" s="212" t="s">
        <v>70</v>
      </c>
      <c r="K3202" s="212" t="s">
        <v>27</v>
      </c>
      <c r="L3202" s="215" t="str">
        <f>VLOOKUP($K3202,[1]TONG_SL!$A$1:$D$65536,2,0)</f>
        <v>Chân giò heo muối 300g</v>
      </c>
      <c r="M3202" s="247"/>
      <c r="N3202" s="215" t="str">
        <f t="shared" si="338"/>
        <v>K-C6</v>
      </c>
      <c r="O3202" s="222"/>
      <c r="P3202" s="222"/>
      <c r="Q3202" s="215" t="str">
        <f>VLOOKUP(K3202,TONG_SL!$A:$D,3,0)</f>
        <v>Túi</v>
      </c>
      <c r="R3202" s="224">
        <v>2</v>
      </c>
      <c r="S3202" s="290"/>
      <c r="T3202" s="290">
        <f>VLOOKUP(VLOOKUP(G3202,Ma_KH!$A:$R,18,0)&amp;K3202,Gia_MB!$A:$F,6,0)</f>
        <v>73431</v>
      </c>
      <c r="U3202" s="291">
        <f t="shared" si="334"/>
        <v>146862</v>
      </c>
      <c r="V3202" s="290"/>
      <c r="W3202" s="292">
        <f t="shared" si="335"/>
        <v>0</v>
      </c>
      <c r="X3202" s="293" t="str">
        <f t="shared" si="336"/>
        <v>8</v>
      </c>
      <c r="Y3202" s="290"/>
      <c r="Z3202" s="291">
        <f t="shared" si="337"/>
        <v>11748.960000000001</v>
      </c>
      <c r="AA3202" s="294">
        <f>VLOOKUP(G3202,Ma_KH!$A:$R,14,0)</f>
        <v>60</v>
      </c>
    </row>
    <row r="3203" spans="1:27" x14ac:dyDescent="0.25">
      <c r="A3203" s="277">
        <v>46049</v>
      </c>
      <c r="B3203" s="278">
        <v>4183832344</v>
      </c>
      <c r="C3203" s="328" t="s">
        <v>15180</v>
      </c>
      <c r="D3203" s="280">
        <v>46057</v>
      </c>
      <c r="E3203" s="213"/>
      <c r="F3203" s="214"/>
      <c r="G3203" s="255" t="s">
        <v>13916</v>
      </c>
      <c r="H3203" s="213"/>
      <c r="I3203" s="212">
        <v>4183832344</v>
      </c>
      <c r="J3203" s="212" t="s">
        <v>70</v>
      </c>
      <c r="K3203" s="212" t="s">
        <v>30</v>
      </c>
      <c r="L3203" s="215" t="str">
        <f>VLOOKUP($K3203,[1]TONG_SL!$A$1:$D$65536,2,0)</f>
        <v>Gà muối 500g</v>
      </c>
      <c r="M3203" s="247"/>
      <c r="N3203" s="215" t="str">
        <f t="shared" si="338"/>
        <v>K-C6</v>
      </c>
      <c r="O3203" s="222"/>
      <c r="P3203" s="222"/>
      <c r="Q3203" s="215" t="str">
        <f>VLOOKUP(K3203,TONG_SL!$A:$D,3,0)</f>
        <v>Túi</v>
      </c>
      <c r="R3203" s="224">
        <v>10</v>
      </c>
      <c r="S3203" s="290"/>
      <c r="T3203" s="290">
        <f>VLOOKUP(VLOOKUP(G3203,Ma_KH!$A:$R,18,0)&amp;K3203,Gia_MB!$A:$F,6,0)</f>
        <v>116611</v>
      </c>
      <c r="U3203" s="291">
        <f t="shared" si="334"/>
        <v>1166110</v>
      </c>
      <c r="V3203" s="290"/>
      <c r="W3203" s="292">
        <f t="shared" si="335"/>
        <v>0</v>
      </c>
      <c r="X3203" s="293" t="str">
        <f t="shared" si="336"/>
        <v>8</v>
      </c>
      <c r="Y3203" s="290"/>
      <c r="Z3203" s="291">
        <f t="shared" si="337"/>
        <v>93288.8</v>
      </c>
      <c r="AA3203" s="294">
        <f>VLOOKUP(G3203,Ma_KH!$A:$R,14,0)</f>
        <v>60</v>
      </c>
    </row>
    <row r="3204" spans="1:27" x14ac:dyDescent="0.25">
      <c r="A3204" s="277">
        <v>46049</v>
      </c>
      <c r="B3204" s="278">
        <v>4183832344</v>
      </c>
      <c r="C3204" s="328" t="s">
        <v>15180</v>
      </c>
      <c r="D3204" s="280">
        <v>46057</v>
      </c>
      <c r="E3204" s="213"/>
      <c r="F3204" s="214"/>
      <c r="G3204" s="255" t="s">
        <v>13916</v>
      </c>
      <c r="H3204" s="213"/>
      <c r="I3204" s="212">
        <v>4183832344</v>
      </c>
      <c r="J3204" s="212" t="s">
        <v>70</v>
      </c>
      <c r="K3204" s="212" t="s">
        <v>48</v>
      </c>
      <c r="L3204" s="215" t="str">
        <f>VLOOKUP($K3204,[1]TONG_SL!$A$1:$D$65536,2,0)</f>
        <v>Mọc Nấm Hương 250g</v>
      </c>
      <c r="M3204" s="247"/>
      <c r="N3204" s="215" t="str">
        <f t="shared" si="338"/>
        <v>K-C6</v>
      </c>
      <c r="O3204" s="222"/>
      <c r="P3204" s="222"/>
      <c r="Q3204" s="215" t="str">
        <f>VLOOKUP(K3204,TONG_SL!$A:$D,3,0)</f>
        <v>Túi</v>
      </c>
      <c r="R3204" s="224">
        <v>4</v>
      </c>
      <c r="S3204" s="290"/>
      <c r="T3204" s="290">
        <f>VLOOKUP(VLOOKUP(G3204,Ma_KH!$A:$R,18,0)&amp;K3204,Gia_MB!$A:$F,6,0)</f>
        <v>46000</v>
      </c>
      <c r="U3204" s="291">
        <f t="shared" si="334"/>
        <v>184000</v>
      </c>
      <c r="V3204" s="290"/>
      <c r="W3204" s="292">
        <f t="shared" si="335"/>
        <v>0</v>
      </c>
      <c r="X3204" s="293" t="str">
        <f t="shared" si="336"/>
        <v>8</v>
      </c>
      <c r="Y3204" s="290"/>
      <c r="Z3204" s="291">
        <f t="shared" si="337"/>
        <v>14720</v>
      </c>
      <c r="AA3204" s="294">
        <f>VLOOKUP(G3204,Ma_KH!$A:$R,14,0)</f>
        <v>60</v>
      </c>
    </row>
    <row r="3205" spans="1:27" x14ac:dyDescent="0.25">
      <c r="A3205" s="277">
        <v>46048</v>
      </c>
      <c r="B3205" s="278">
        <v>4183685743</v>
      </c>
      <c r="C3205" s="328" t="s">
        <v>15180</v>
      </c>
      <c r="D3205" s="280">
        <v>46057</v>
      </c>
      <c r="E3205" s="213"/>
      <c r="F3205" s="214"/>
      <c r="G3205" s="255" t="s">
        <v>13803</v>
      </c>
      <c r="H3205" s="213"/>
      <c r="I3205" s="212">
        <v>4183685743</v>
      </c>
      <c r="J3205" s="212" t="s">
        <v>70</v>
      </c>
      <c r="K3205" s="212" t="s">
        <v>30</v>
      </c>
      <c r="L3205" s="215" t="str">
        <f>VLOOKUP($K3205,[1]TONG_SL!$A$1:$D$65536,2,0)</f>
        <v>Gà muối 500g</v>
      </c>
      <c r="M3205" s="247"/>
      <c r="N3205" s="215" t="str">
        <f t="shared" si="338"/>
        <v>K-C6</v>
      </c>
      <c r="O3205" s="222"/>
      <c r="P3205" s="222"/>
      <c r="Q3205" s="215" t="str">
        <f>VLOOKUP(K3205,TONG_SL!$A:$D,3,0)</f>
        <v>Túi</v>
      </c>
      <c r="R3205" s="224">
        <v>3</v>
      </c>
      <c r="S3205" s="290"/>
      <c r="T3205" s="290">
        <f>VLOOKUP(VLOOKUP(G3205,Ma_KH!$A:$R,18,0)&amp;K3205,Gia_MB!$A:$F,6,0)</f>
        <v>116611</v>
      </c>
      <c r="U3205" s="291">
        <f t="shared" si="334"/>
        <v>349833</v>
      </c>
      <c r="V3205" s="290"/>
      <c r="W3205" s="292">
        <f t="shared" si="335"/>
        <v>0</v>
      </c>
      <c r="X3205" s="293" t="str">
        <f t="shared" si="336"/>
        <v>8</v>
      </c>
      <c r="Y3205" s="290"/>
      <c r="Z3205" s="291">
        <f t="shared" si="337"/>
        <v>27986.639999999999</v>
      </c>
      <c r="AA3205" s="294">
        <f>VLOOKUP(G3205,Ma_KH!$A:$R,14,0)</f>
        <v>60</v>
      </c>
    </row>
    <row r="3206" spans="1:27" x14ac:dyDescent="0.25">
      <c r="A3206" s="277">
        <v>46048</v>
      </c>
      <c r="B3206" s="278">
        <v>4183685743</v>
      </c>
      <c r="C3206" s="328" t="s">
        <v>15180</v>
      </c>
      <c r="D3206" s="280">
        <v>46057</v>
      </c>
      <c r="E3206" s="213"/>
      <c r="F3206" s="214"/>
      <c r="G3206" s="255" t="s">
        <v>13803</v>
      </c>
      <c r="H3206" s="213"/>
      <c r="I3206" s="212">
        <v>4183685743</v>
      </c>
      <c r="J3206" s="212" t="s">
        <v>70</v>
      </c>
      <c r="K3206" s="212" t="s">
        <v>44</v>
      </c>
      <c r="L3206" s="215" t="str">
        <f>VLOOKUP($K3206,[1]TONG_SL!$A$1:$D$65536,2,0)</f>
        <v>Giò lụa cây 250g</v>
      </c>
      <c r="M3206" s="247"/>
      <c r="N3206" s="215" t="str">
        <f t="shared" si="338"/>
        <v>K-C6</v>
      </c>
      <c r="O3206" s="222"/>
      <c r="P3206" s="222"/>
      <c r="Q3206" s="215" t="str">
        <f>VLOOKUP(K3206,TONG_SL!$A:$D,3,0)</f>
        <v>Túi</v>
      </c>
      <c r="R3206" s="224">
        <v>5</v>
      </c>
      <c r="S3206" s="290"/>
      <c r="T3206" s="290">
        <f>VLOOKUP(VLOOKUP(G3206,Ma_KH!$A:$R,18,0)&amp;K3206,Gia_MB!$A:$F,6,0)</f>
        <v>49500</v>
      </c>
      <c r="U3206" s="291">
        <f t="shared" si="334"/>
        <v>247500</v>
      </c>
      <c r="V3206" s="290"/>
      <c r="W3206" s="292">
        <f t="shared" si="335"/>
        <v>0</v>
      </c>
      <c r="X3206" s="293" t="str">
        <f t="shared" si="336"/>
        <v>8</v>
      </c>
      <c r="Y3206" s="290"/>
      <c r="Z3206" s="291">
        <f t="shared" si="337"/>
        <v>19800</v>
      </c>
      <c r="AA3206" s="294">
        <f>VLOOKUP(G3206,Ma_KH!$A:$R,14,0)</f>
        <v>60</v>
      </c>
    </row>
    <row r="3207" spans="1:27" x14ac:dyDescent="0.25">
      <c r="A3207" s="277">
        <v>46048</v>
      </c>
      <c r="B3207" s="278">
        <v>4183685743</v>
      </c>
      <c r="C3207" s="328" t="s">
        <v>15180</v>
      </c>
      <c r="D3207" s="280">
        <v>46057</v>
      </c>
      <c r="E3207" s="213"/>
      <c r="F3207" s="214"/>
      <c r="G3207" s="255" t="s">
        <v>13803</v>
      </c>
      <c r="H3207" s="213"/>
      <c r="I3207" s="212">
        <v>4183685743</v>
      </c>
      <c r="J3207" s="212" t="s">
        <v>70</v>
      </c>
      <c r="K3207" s="212" t="s">
        <v>46</v>
      </c>
      <c r="L3207" s="215" t="str">
        <f>VLOOKUP($K3207,[1]TONG_SL!$A$1:$D$65536,2,0)</f>
        <v>Giò sụn gà 250g</v>
      </c>
      <c r="M3207" s="247"/>
      <c r="N3207" s="215" t="str">
        <f t="shared" si="338"/>
        <v>K-C6</v>
      </c>
      <c r="O3207" s="222"/>
      <c r="P3207" s="222"/>
      <c r="Q3207" s="215" t="str">
        <f>VLOOKUP(K3207,TONG_SL!$A:$D,3,0)</f>
        <v>Túi</v>
      </c>
      <c r="R3207" s="224">
        <v>5</v>
      </c>
      <c r="S3207" s="290"/>
      <c r="T3207" s="290">
        <f>VLOOKUP(VLOOKUP(G3207,Ma_KH!$A:$R,18,0)&amp;K3207,Gia_MB!$A:$F,6,0)</f>
        <v>50400</v>
      </c>
      <c r="U3207" s="291">
        <f t="shared" si="334"/>
        <v>252000</v>
      </c>
      <c r="V3207" s="290"/>
      <c r="W3207" s="292">
        <f t="shared" si="335"/>
        <v>0</v>
      </c>
      <c r="X3207" s="293" t="str">
        <f t="shared" si="336"/>
        <v>8</v>
      </c>
      <c r="Y3207" s="290"/>
      <c r="Z3207" s="291">
        <f t="shared" si="337"/>
        <v>20160</v>
      </c>
      <c r="AA3207" s="294">
        <f>VLOOKUP(G3207,Ma_KH!$A:$R,14,0)</f>
        <v>60</v>
      </c>
    </row>
    <row r="3208" spans="1:27" x14ac:dyDescent="0.25">
      <c r="A3208" s="277">
        <v>46048</v>
      </c>
      <c r="B3208" s="278">
        <v>4183685743</v>
      </c>
      <c r="C3208" s="328" t="s">
        <v>15180</v>
      </c>
      <c r="D3208" s="280">
        <v>46057</v>
      </c>
      <c r="E3208" s="213"/>
      <c r="F3208" s="214"/>
      <c r="G3208" s="255" t="s">
        <v>13803</v>
      </c>
      <c r="H3208" s="213"/>
      <c r="I3208" s="212">
        <v>4183685743</v>
      </c>
      <c r="J3208" s="212" t="s">
        <v>70</v>
      </c>
      <c r="K3208" s="212" t="s">
        <v>27</v>
      </c>
      <c r="L3208" s="215" t="str">
        <f>VLOOKUP($K3208,[1]TONG_SL!$A$1:$D$65536,2,0)</f>
        <v>Chân giò heo muối 300g</v>
      </c>
      <c r="M3208" s="247"/>
      <c r="N3208" s="215" t="str">
        <f t="shared" si="338"/>
        <v>K-C6</v>
      </c>
      <c r="O3208" s="222"/>
      <c r="P3208" s="222"/>
      <c r="Q3208" s="215" t="str">
        <f>VLOOKUP(K3208,TONG_SL!$A:$D,3,0)</f>
        <v>Túi</v>
      </c>
      <c r="R3208" s="224">
        <v>5</v>
      </c>
      <c r="S3208" s="290"/>
      <c r="T3208" s="290">
        <f>VLOOKUP(VLOOKUP(G3208,Ma_KH!$A:$R,18,0)&amp;K3208,Gia_MB!$A:$F,6,0)</f>
        <v>73431</v>
      </c>
      <c r="U3208" s="291">
        <f t="shared" si="334"/>
        <v>367155</v>
      </c>
      <c r="V3208" s="290"/>
      <c r="W3208" s="292">
        <f t="shared" si="335"/>
        <v>0</v>
      </c>
      <c r="X3208" s="293" t="str">
        <f t="shared" si="336"/>
        <v>8</v>
      </c>
      <c r="Y3208" s="290"/>
      <c r="Z3208" s="291">
        <f t="shared" si="337"/>
        <v>29372.400000000001</v>
      </c>
      <c r="AA3208" s="294">
        <f>VLOOKUP(G3208,Ma_KH!$A:$R,14,0)</f>
        <v>60</v>
      </c>
    </row>
    <row r="3209" spans="1:27" x14ac:dyDescent="0.25">
      <c r="A3209" s="277">
        <v>46049</v>
      </c>
      <c r="B3209" s="278">
        <v>4183831905</v>
      </c>
      <c r="C3209" s="328" t="s">
        <v>15180</v>
      </c>
      <c r="D3209" s="280">
        <v>46057</v>
      </c>
      <c r="E3209" s="213"/>
      <c r="F3209" s="214"/>
      <c r="G3209" s="255" t="s">
        <v>14181</v>
      </c>
      <c r="H3209" s="213"/>
      <c r="I3209" s="212">
        <v>4183831905</v>
      </c>
      <c r="J3209" s="212" t="s">
        <v>1782</v>
      </c>
      <c r="K3209" s="212" t="s">
        <v>30</v>
      </c>
      <c r="L3209" s="215" t="str">
        <f>VLOOKUP($K3209,[1]TONG_SL!$A$1:$D$65536,2,0)</f>
        <v>Gà muối 500g</v>
      </c>
      <c r="M3209" s="247"/>
      <c r="N3209" s="215" t="str">
        <f t="shared" si="338"/>
        <v>K-C6</v>
      </c>
      <c r="O3209" s="222"/>
      <c r="P3209" s="222"/>
      <c r="Q3209" s="215" t="str">
        <f>VLOOKUP(K3209,TONG_SL!$A:$D,3,0)</f>
        <v>Túi</v>
      </c>
      <c r="R3209" s="224">
        <v>6</v>
      </c>
      <c r="S3209" s="290"/>
      <c r="T3209" s="290">
        <f>VLOOKUP(VLOOKUP(G3209,Ma_KH!$A:$R,18,0)&amp;K3209,Gia_MB!$A:$F,6,0)</f>
        <v>116611</v>
      </c>
      <c r="U3209" s="291">
        <f t="shared" si="334"/>
        <v>699666</v>
      </c>
      <c r="V3209" s="290"/>
      <c r="W3209" s="292">
        <f t="shared" si="335"/>
        <v>0</v>
      </c>
      <c r="X3209" s="293" t="str">
        <f t="shared" si="336"/>
        <v>8</v>
      </c>
      <c r="Y3209" s="290"/>
      <c r="Z3209" s="291">
        <f t="shared" si="337"/>
        <v>55973.279999999999</v>
      </c>
      <c r="AA3209" s="294">
        <f>VLOOKUP(G3209,Ma_KH!$A:$R,14,0)</f>
        <v>60</v>
      </c>
    </row>
    <row r="3210" spans="1:27" x14ac:dyDescent="0.25">
      <c r="A3210" s="277">
        <v>46049</v>
      </c>
      <c r="B3210" s="278">
        <v>4183831905</v>
      </c>
      <c r="C3210" s="328" t="s">
        <v>15180</v>
      </c>
      <c r="D3210" s="280">
        <v>46057</v>
      </c>
      <c r="E3210" s="213"/>
      <c r="F3210" s="214"/>
      <c r="G3210" s="255" t="s">
        <v>14181</v>
      </c>
      <c r="H3210" s="213"/>
      <c r="I3210" s="212">
        <v>4183831905</v>
      </c>
      <c r="J3210" s="212" t="s">
        <v>1782</v>
      </c>
      <c r="K3210" s="212" t="s">
        <v>27</v>
      </c>
      <c r="L3210" s="215" t="str">
        <f>VLOOKUP($K3210,[1]TONG_SL!$A$1:$D$65536,2,0)</f>
        <v>Chân giò heo muối 300g</v>
      </c>
      <c r="M3210" s="247"/>
      <c r="N3210" s="215" t="str">
        <f t="shared" si="338"/>
        <v>K-C6</v>
      </c>
      <c r="O3210" s="222"/>
      <c r="P3210" s="222"/>
      <c r="Q3210" s="215" t="str">
        <f>VLOOKUP(K3210,TONG_SL!$A:$D,3,0)</f>
        <v>Túi</v>
      </c>
      <c r="R3210" s="224">
        <v>2</v>
      </c>
      <c r="S3210" s="290"/>
      <c r="T3210" s="290">
        <f>VLOOKUP(VLOOKUP(G3210,Ma_KH!$A:$R,18,0)&amp;K3210,Gia_MB!$A:$F,6,0)</f>
        <v>73431</v>
      </c>
      <c r="U3210" s="291">
        <f t="shared" si="334"/>
        <v>146862</v>
      </c>
      <c r="V3210" s="290"/>
      <c r="W3210" s="292">
        <f t="shared" si="335"/>
        <v>0</v>
      </c>
      <c r="X3210" s="293" t="str">
        <f t="shared" si="336"/>
        <v>8</v>
      </c>
      <c r="Y3210" s="290"/>
      <c r="Z3210" s="291">
        <f t="shared" si="337"/>
        <v>11748.960000000001</v>
      </c>
      <c r="AA3210" s="294">
        <f>VLOOKUP(G3210,Ma_KH!$A:$R,14,0)</f>
        <v>60</v>
      </c>
    </row>
    <row r="3211" spans="1:27" x14ac:dyDescent="0.25">
      <c r="A3211" s="277">
        <v>46049</v>
      </c>
      <c r="B3211" s="278">
        <v>4183831090</v>
      </c>
      <c r="C3211" s="328" t="s">
        <v>15180</v>
      </c>
      <c r="D3211" s="280">
        <v>46057</v>
      </c>
      <c r="E3211" s="213"/>
      <c r="F3211" s="214"/>
      <c r="G3211" s="255" t="s">
        <v>14179</v>
      </c>
      <c r="H3211" s="213"/>
      <c r="I3211" s="212">
        <v>4183831090</v>
      </c>
      <c r="J3211" s="212" t="s">
        <v>1782</v>
      </c>
      <c r="K3211" s="212" t="s">
        <v>27</v>
      </c>
      <c r="L3211" s="215" t="str">
        <f>VLOOKUP($K3211,[1]TONG_SL!$A$1:$D$65536,2,0)</f>
        <v>Chân giò heo muối 300g</v>
      </c>
      <c r="M3211" s="247"/>
      <c r="N3211" s="215" t="str">
        <f t="shared" si="338"/>
        <v>K-C6</v>
      </c>
      <c r="O3211" s="222"/>
      <c r="P3211" s="222"/>
      <c r="Q3211" s="215" t="str">
        <f>VLOOKUP(K3211,TONG_SL!$A:$D,3,0)</f>
        <v>Túi</v>
      </c>
      <c r="R3211" s="224">
        <v>6</v>
      </c>
      <c r="S3211" s="290"/>
      <c r="T3211" s="290">
        <f>VLOOKUP(VLOOKUP(G3211,Ma_KH!$A:$R,18,0)&amp;K3211,Gia_MB!$A:$F,6,0)</f>
        <v>73431</v>
      </c>
      <c r="U3211" s="291">
        <f t="shared" si="334"/>
        <v>440586</v>
      </c>
      <c r="V3211" s="290"/>
      <c r="W3211" s="292">
        <f t="shared" si="335"/>
        <v>0</v>
      </c>
      <c r="X3211" s="293" t="str">
        <f t="shared" si="336"/>
        <v>8</v>
      </c>
      <c r="Y3211" s="290"/>
      <c r="Z3211" s="291">
        <f t="shared" si="337"/>
        <v>35246.879999999997</v>
      </c>
      <c r="AA3211" s="294">
        <f>VLOOKUP(G3211,Ma_KH!$A:$R,14,0)</f>
        <v>60</v>
      </c>
    </row>
    <row r="3212" spans="1:27" x14ac:dyDescent="0.25">
      <c r="A3212" s="277">
        <v>46049</v>
      </c>
      <c r="B3212" s="278">
        <v>4183831090</v>
      </c>
      <c r="C3212" s="328" t="s">
        <v>15180</v>
      </c>
      <c r="D3212" s="280">
        <v>46057</v>
      </c>
      <c r="E3212" s="213"/>
      <c r="F3212" s="214"/>
      <c r="G3212" s="255" t="s">
        <v>14179</v>
      </c>
      <c r="H3212" s="213"/>
      <c r="I3212" s="212">
        <v>4183831090</v>
      </c>
      <c r="J3212" s="212" t="s">
        <v>1782</v>
      </c>
      <c r="K3212" s="212" t="s">
        <v>30</v>
      </c>
      <c r="L3212" s="215" t="str">
        <f>VLOOKUP($K3212,[1]TONG_SL!$A$1:$D$65536,2,0)</f>
        <v>Gà muối 500g</v>
      </c>
      <c r="M3212" s="247"/>
      <c r="N3212" s="215" t="str">
        <f t="shared" si="338"/>
        <v>K-C6</v>
      </c>
      <c r="O3212" s="222"/>
      <c r="P3212" s="222"/>
      <c r="Q3212" s="215" t="str">
        <f>VLOOKUP(K3212,TONG_SL!$A:$D,3,0)</f>
        <v>Túi</v>
      </c>
      <c r="R3212" s="224">
        <v>10</v>
      </c>
      <c r="S3212" s="290"/>
      <c r="T3212" s="290">
        <f>VLOOKUP(VLOOKUP(G3212,Ma_KH!$A:$R,18,0)&amp;K3212,Gia_MB!$A:$F,6,0)</f>
        <v>116611</v>
      </c>
      <c r="U3212" s="291">
        <f t="shared" si="334"/>
        <v>1166110</v>
      </c>
      <c r="V3212" s="290"/>
      <c r="W3212" s="292">
        <f t="shared" si="335"/>
        <v>0</v>
      </c>
      <c r="X3212" s="293" t="str">
        <f t="shared" si="336"/>
        <v>8</v>
      </c>
      <c r="Y3212" s="290"/>
      <c r="Z3212" s="291">
        <f t="shared" si="337"/>
        <v>93288.8</v>
      </c>
      <c r="AA3212" s="294">
        <f>VLOOKUP(G3212,Ma_KH!$A:$R,14,0)</f>
        <v>60</v>
      </c>
    </row>
    <row r="3213" spans="1:27" x14ac:dyDescent="0.25">
      <c r="A3213" s="277">
        <v>46049</v>
      </c>
      <c r="B3213" s="278">
        <v>4183832547</v>
      </c>
      <c r="C3213" s="328" t="s">
        <v>15180</v>
      </c>
      <c r="D3213" s="280">
        <v>46057</v>
      </c>
      <c r="E3213" s="213"/>
      <c r="F3213" s="214"/>
      <c r="G3213" s="255" t="s">
        <v>14222</v>
      </c>
      <c r="H3213" s="213"/>
      <c r="I3213" s="212">
        <v>4183832547</v>
      </c>
      <c r="J3213" s="212" t="s">
        <v>1782</v>
      </c>
      <c r="K3213" s="212" t="s">
        <v>30</v>
      </c>
      <c r="L3213" s="215" t="str">
        <f>VLOOKUP($K3213,[1]TONG_SL!$A$1:$D$65536,2,0)</f>
        <v>Gà muối 500g</v>
      </c>
      <c r="M3213" s="247"/>
      <c r="N3213" s="215" t="str">
        <f t="shared" si="338"/>
        <v>K-C6</v>
      </c>
      <c r="O3213" s="222"/>
      <c r="P3213" s="222"/>
      <c r="Q3213" s="215" t="str">
        <f>VLOOKUP(K3213,TONG_SL!$A:$D,3,0)</f>
        <v>Túi</v>
      </c>
      <c r="R3213" s="224">
        <v>12</v>
      </c>
      <c r="S3213" s="290"/>
      <c r="T3213" s="290">
        <f>VLOOKUP(VLOOKUP(G3213,Ma_KH!$A:$R,18,0)&amp;K3213,Gia_MB!$A:$F,6,0)</f>
        <v>116611</v>
      </c>
      <c r="U3213" s="291">
        <f t="shared" si="334"/>
        <v>1399332</v>
      </c>
      <c r="V3213" s="290"/>
      <c r="W3213" s="292">
        <f t="shared" si="335"/>
        <v>0</v>
      </c>
      <c r="X3213" s="293" t="str">
        <f t="shared" si="336"/>
        <v>8</v>
      </c>
      <c r="Y3213" s="290"/>
      <c r="Z3213" s="291">
        <f t="shared" si="337"/>
        <v>111946.56</v>
      </c>
      <c r="AA3213" s="294">
        <f>VLOOKUP(G3213,Ma_KH!$A:$R,14,0)</f>
        <v>60</v>
      </c>
    </row>
    <row r="3214" spans="1:27" x14ac:dyDescent="0.25">
      <c r="A3214" s="277">
        <v>46049</v>
      </c>
      <c r="B3214" s="278">
        <v>4183832547</v>
      </c>
      <c r="C3214" s="328" t="s">
        <v>15180</v>
      </c>
      <c r="D3214" s="280">
        <v>46057</v>
      </c>
      <c r="E3214" s="213"/>
      <c r="F3214" s="214"/>
      <c r="G3214" s="255" t="s">
        <v>14222</v>
      </c>
      <c r="H3214" s="213"/>
      <c r="I3214" s="212">
        <v>4183832547</v>
      </c>
      <c r="J3214" s="212" t="s">
        <v>1782</v>
      </c>
      <c r="K3214" s="212" t="s">
        <v>27</v>
      </c>
      <c r="L3214" s="215" t="str">
        <f>VLOOKUP($K3214,[1]TONG_SL!$A$1:$D$65536,2,0)</f>
        <v>Chân giò heo muối 300g</v>
      </c>
      <c r="M3214" s="247"/>
      <c r="N3214" s="215" t="str">
        <f t="shared" si="338"/>
        <v>K-C6</v>
      </c>
      <c r="O3214" s="222"/>
      <c r="P3214" s="222"/>
      <c r="Q3214" s="215" t="str">
        <f>VLOOKUP(K3214,TONG_SL!$A:$D,3,0)</f>
        <v>Túi</v>
      </c>
      <c r="R3214" s="224">
        <v>6</v>
      </c>
      <c r="S3214" s="290"/>
      <c r="T3214" s="290">
        <f>VLOOKUP(VLOOKUP(G3214,Ma_KH!$A:$R,18,0)&amp;K3214,Gia_MB!$A:$F,6,0)</f>
        <v>73431</v>
      </c>
      <c r="U3214" s="291">
        <f t="shared" si="334"/>
        <v>440586</v>
      </c>
      <c r="V3214" s="290"/>
      <c r="W3214" s="292">
        <f t="shared" si="335"/>
        <v>0</v>
      </c>
      <c r="X3214" s="293" t="str">
        <f t="shared" si="336"/>
        <v>8</v>
      </c>
      <c r="Y3214" s="290"/>
      <c r="Z3214" s="291">
        <f t="shared" si="337"/>
        <v>35246.879999999997</v>
      </c>
      <c r="AA3214" s="294">
        <f>VLOOKUP(G3214,Ma_KH!$A:$R,14,0)</f>
        <v>60</v>
      </c>
    </row>
    <row r="3215" spans="1:27" x14ac:dyDescent="0.25">
      <c r="A3215" s="277">
        <v>46049</v>
      </c>
      <c r="B3215" s="278">
        <v>4183833212</v>
      </c>
      <c r="C3215" s="328" t="s">
        <v>15180</v>
      </c>
      <c r="D3215" s="280">
        <v>46057</v>
      </c>
      <c r="E3215" s="213"/>
      <c r="F3215" s="214"/>
      <c r="G3215" s="255" t="s">
        <v>14442</v>
      </c>
      <c r="H3215" s="213"/>
      <c r="I3215" s="212">
        <v>4183833212</v>
      </c>
      <c r="J3215" s="212" t="s">
        <v>1782</v>
      </c>
      <c r="K3215" s="212" t="s">
        <v>27</v>
      </c>
      <c r="L3215" s="215" t="str">
        <f>VLOOKUP($K3215,[1]TONG_SL!$A$1:$D$65536,2,0)</f>
        <v>Chân giò heo muối 300g</v>
      </c>
      <c r="M3215" s="247"/>
      <c r="N3215" s="215" t="str">
        <f t="shared" si="338"/>
        <v>K-C6</v>
      </c>
      <c r="O3215" s="222"/>
      <c r="P3215" s="222"/>
      <c r="Q3215" s="215" t="str">
        <f>VLOOKUP(K3215,TONG_SL!$A:$D,3,0)</f>
        <v>Túi</v>
      </c>
      <c r="R3215" s="224">
        <v>7</v>
      </c>
      <c r="S3215" s="290"/>
      <c r="T3215" s="290">
        <f>VLOOKUP(VLOOKUP(G3215,Ma_KH!$A:$R,18,0)&amp;K3215,Gia_MB!$A:$F,6,0)</f>
        <v>73431</v>
      </c>
      <c r="U3215" s="291">
        <f t="shared" si="334"/>
        <v>514017</v>
      </c>
      <c r="V3215" s="290"/>
      <c r="W3215" s="292">
        <f t="shared" si="335"/>
        <v>0</v>
      </c>
      <c r="X3215" s="293" t="str">
        <f t="shared" si="336"/>
        <v>8</v>
      </c>
      <c r="Y3215" s="290"/>
      <c r="Z3215" s="291">
        <f t="shared" si="337"/>
        <v>41121.360000000001</v>
      </c>
      <c r="AA3215" s="294">
        <f>VLOOKUP(G3215,Ma_KH!$A:$R,14,0)</f>
        <v>60</v>
      </c>
    </row>
    <row r="3216" spans="1:27" x14ac:dyDescent="0.25">
      <c r="A3216" s="277">
        <v>46049</v>
      </c>
      <c r="B3216" s="278">
        <v>4183833212</v>
      </c>
      <c r="C3216" s="328" t="s">
        <v>15180</v>
      </c>
      <c r="D3216" s="280">
        <v>46057</v>
      </c>
      <c r="E3216" s="213"/>
      <c r="F3216" s="214"/>
      <c r="G3216" s="255" t="s">
        <v>14442</v>
      </c>
      <c r="H3216" s="213"/>
      <c r="I3216" s="212">
        <v>4183833212</v>
      </c>
      <c r="J3216" s="212" t="s">
        <v>1782</v>
      </c>
      <c r="K3216" s="212" t="s">
        <v>30</v>
      </c>
      <c r="L3216" s="215" t="str">
        <f>VLOOKUP($K3216,[1]TONG_SL!$A$1:$D$65536,2,0)</f>
        <v>Gà muối 500g</v>
      </c>
      <c r="M3216" s="247"/>
      <c r="N3216" s="215" t="str">
        <f t="shared" si="338"/>
        <v>K-C6</v>
      </c>
      <c r="O3216" s="222"/>
      <c r="P3216" s="222"/>
      <c r="Q3216" s="215" t="str">
        <f>VLOOKUP(K3216,TONG_SL!$A:$D,3,0)</f>
        <v>Túi</v>
      </c>
      <c r="R3216" s="224">
        <v>3</v>
      </c>
      <c r="S3216" s="290"/>
      <c r="T3216" s="290">
        <f>VLOOKUP(VLOOKUP(G3216,Ma_KH!$A:$R,18,0)&amp;K3216,Gia_MB!$A:$F,6,0)</f>
        <v>116611</v>
      </c>
      <c r="U3216" s="291">
        <f t="shared" si="334"/>
        <v>349833</v>
      </c>
      <c r="V3216" s="290"/>
      <c r="W3216" s="292">
        <f t="shared" si="335"/>
        <v>0</v>
      </c>
      <c r="X3216" s="293" t="str">
        <f t="shared" si="336"/>
        <v>8</v>
      </c>
      <c r="Y3216" s="290"/>
      <c r="Z3216" s="291">
        <f t="shared" si="337"/>
        <v>27986.639999999999</v>
      </c>
      <c r="AA3216" s="294">
        <f>VLOOKUP(G3216,Ma_KH!$A:$R,14,0)</f>
        <v>60</v>
      </c>
    </row>
    <row r="3217" spans="1:27" x14ac:dyDescent="0.25">
      <c r="A3217" s="277">
        <v>46049</v>
      </c>
      <c r="B3217" s="278">
        <v>4183832521</v>
      </c>
      <c r="C3217" s="328" t="s">
        <v>15180</v>
      </c>
      <c r="D3217" s="280">
        <v>46057</v>
      </c>
      <c r="E3217" s="213"/>
      <c r="F3217" s="214"/>
      <c r="G3217" s="255" t="s">
        <v>14221</v>
      </c>
      <c r="H3217" s="213"/>
      <c r="I3217" s="212">
        <v>4183832521</v>
      </c>
      <c r="J3217" s="212" t="s">
        <v>1782</v>
      </c>
      <c r="K3217" s="212" t="s">
        <v>30</v>
      </c>
      <c r="L3217" s="215" t="str">
        <f>VLOOKUP($K3217,[1]TONG_SL!$A$1:$D$65536,2,0)</f>
        <v>Gà muối 500g</v>
      </c>
      <c r="M3217" s="247"/>
      <c r="N3217" s="215" t="str">
        <f t="shared" si="338"/>
        <v>K-C6</v>
      </c>
      <c r="O3217" s="222"/>
      <c r="P3217" s="222"/>
      <c r="Q3217" s="215" t="str">
        <f>VLOOKUP(K3217,TONG_SL!$A:$D,3,0)</f>
        <v>Túi</v>
      </c>
      <c r="R3217" s="224">
        <v>8</v>
      </c>
      <c r="S3217" s="290"/>
      <c r="T3217" s="290">
        <f>VLOOKUP(VLOOKUP(G3217,Ma_KH!$A:$R,18,0)&amp;K3217,Gia_MB!$A:$F,6,0)</f>
        <v>116611</v>
      </c>
      <c r="U3217" s="291">
        <f t="shared" si="334"/>
        <v>932888</v>
      </c>
      <c r="V3217" s="290"/>
      <c r="W3217" s="292">
        <f t="shared" si="335"/>
        <v>0</v>
      </c>
      <c r="X3217" s="293" t="str">
        <f t="shared" si="336"/>
        <v>8</v>
      </c>
      <c r="Y3217" s="290"/>
      <c r="Z3217" s="291">
        <f t="shared" si="337"/>
        <v>74631.040000000008</v>
      </c>
      <c r="AA3217" s="294">
        <f>VLOOKUP(G3217,Ma_KH!$A:$R,14,0)</f>
        <v>60</v>
      </c>
    </row>
    <row r="3218" spans="1:27" x14ac:dyDescent="0.25">
      <c r="A3218" s="277">
        <v>46049</v>
      </c>
      <c r="B3218" s="278">
        <v>4183832521</v>
      </c>
      <c r="C3218" s="328" t="s">
        <v>15180</v>
      </c>
      <c r="D3218" s="280">
        <v>46057</v>
      </c>
      <c r="E3218" s="213"/>
      <c r="F3218" s="214"/>
      <c r="G3218" s="255" t="s">
        <v>14221</v>
      </c>
      <c r="H3218" s="213"/>
      <c r="I3218" s="212">
        <v>4183832521</v>
      </c>
      <c r="J3218" s="212" t="s">
        <v>1782</v>
      </c>
      <c r="K3218" s="212" t="s">
        <v>27</v>
      </c>
      <c r="L3218" s="215" t="str">
        <f>VLOOKUP($K3218,[1]TONG_SL!$A$1:$D$65536,2,0)</f>
        <v>Chân giò heo muối 300g</v>
      </c>
      <c r="M3218" s="247"/>
      <c r="N3218" s="215" t="str">
        <f t="shared" si="338"/>
        <v>K-C6</v>
      </c>
      <c r="O3218" s="222"/>
      <c r="P3218" s="222"/>
      <c r="Q3218" s="215" t="str">
        <f>VLOOKUP(K3218,TONG_SL!$A:$D,3,0)</f>
        <v>Túi</v>
      </c>
      <c r="R3218" s="224">
        <v>6</v>
      </c>
      <c r="S3218" s="290"/>
      <c r="T3218" s="290">
        <f>VLOOKUP(VLOOKUP(G3218,Ma_KH!$A:$R,18,0)&amp;K3218,Gia_MB!$A:$F,6,0)</f>
        <v>73431</v>
      </c>
      <c r="U3218" s="291">
        <f t="shared" si="334"/>
        <v>440586</v>
      </c>
      <c r="V3218" s="290"/>
      <c r="W3218" s="292">
        <f t="shared" si="335"/>
        <v>0</v>
      </c>
      <c r="X3218" s="293" t="str">
        <f t="shared" si="336"/>
        <v>8</v>
      </c>
      <c r="Y3218" s="290"/>
      <c r="Z3218" s="291">
        <f t="shared" si="337"/>
        <v>35246.879999999997</v>
      </c>
      <c r="AA3218" s="294">
        <f>VLOOKUP(G3218,Ma_KH!$A:$R,14,0)</f>
        <v>60</v>
      </c>
    </row>
    <row r="3219" spans="1:27" x14ac:dyDescent="0.25">
      <c r="A3219" s="277">
        <v>46049</v>
      </c>
      <c r="B3219" s="278">
        <v>4183832140</v>
      </c>
      <c r="C3219" s="328" t="s">
        <v>15180</v>
      </c>
      <c r="D3219" s="280">
        <v>46057</v>
      </c>
      <c r="E3219" s="213"/>
      <c r="F3219" s="214"/>
      <c r="G3219" s="144" t="s">
        <v>14203</v>
      </c>
      <c r="H3219" s="213"/>
      <c r="I3219" s="212">
        <v>4183832140</v>
      </c>
      <c r="J3219" s="212" t="s">
        <v>1782</v>
      </c>
      <c r="K3219" s="212" t="s">
        <v>27</v>
      </c>
      <c r="L3219" s="215" t="str">
        <f>VLOOKUP($K3219,[1]TONG_SL!$A$1:$D$65536,2,0)</f>
        <v>Chân giò heo muối 300g</v>
      </c>
      <c r="M3219" s="247"/>
      <c r="N3219" s="215" t="str">
        <f t="shared" si="338"/>
        <v>K-C6</v>
      </c>
      <c r="O3219" s="222"/>
      <c r="P3219" s="222"/>
      <c r="Q3219" s="215" t="str">
        <f>VLOOKUP(K3219,TONG_SL!$A:$D,3,0)</f>
        <v>Túi</v>
      </c>
      <c r="R3219" s="224">
        <v>4</v>
      </c>
      <c r="S3219" s="290"/>
      <c r="T3219" s="290">
        <f>VLOOKUP(VLOOKUP(G3219,Ma_KH!$A:$R,18,0)&amp;K3219,Gia_MB!$A:$F,6,0)</f>
        <v>73431</v>
      </c>
      <c r="U3219" s="291">
        <f t="shared" si="334"/>
        <v>293724</v>
      </c>
      <c r="V3219" s="290"/>
      <c r="W3219" s="292">
        <f t="shared" si="335"/>
        <v>0</v>
      </c>
      <c r="X3219" s="293" t="str">
        <f t="shared" si="336"/>
        <v>8</v>
      </c>
      <c r="Y3219" s="290"/>
      <c r="Z3219" s="291">
        <f t="shared" si="337"/>
        <v>23497.920000000002</v>
      </c>
      <c r="AA3219" s="294">
        <f>VLOOKUP(G3219,Ma_KH!$A:$R,14,0)</f>
        <v>60</v>
      </c>
    </row>
    <row r="3220" spans="1:27" x14ac:dyDescent="0.25">
      <c r="A3220" s="277">
        <v>46049</v>
      </c>
      <c r="B3220" s="278">
        <v>4183832140</v>
      </c>
      <c r="C3220" s="328" t="s">
        <v>15180</v>
      </c>
      <c r="D3220" s="280">
        <v>46057</v>
      </c>
      <c r="E3220" s="213"/>
      <c r="F3220" s="214"/>
      <c r="G3220" s="144" t="s">
        <v>14203</v>
      </c>
      <c r="H3220" s="213"/>
      <c r="I3220" s="212">
        <v>4183832140</v>
      </c>
      <c r="J3220" s="212" t="s">
        <v>1782</v>
      </c>
      <c r="K3220" s="212" t="s">
        <v>30</v>
      </c>
      <c r="L3220" s="215" t="str">
        <f>VLOOKUP($K3220,[1]TONG_SL!$A$1:$D$65536,2,0)</f>
        <v>Gà muối 500g</v>
      </c>
      <c r="M3220" s="247"/>
      <c r="N3220" s="215" t="str">
        <f t="shared" si="338"/>
        <v>K-C6</v>
      </c>
      <c r="O3220" s="222"/>
      <c r="P3220" s="222"/>
      <c r="Q3220" s="215" t="str">
        <f>VLOOKUP(K3220,TONG_SL!$A:$D,3,0)</f>
        <v>Túi</v>
      </c>
      <c r="R3220" s="224">
        <v>6</v>
      </c>
      <c r="S3220" s="290"/>
      <c r="T3220" s="290">
        <f>VLOOKUP(VLOOKUP(G3220,Ma_KH!$A:$R,18,0)&amp;K3220,Gia_MB!$A:$F,6,0)</f>
        <v>116611</v>
      </c>
      <c r="U3220" s="291">
        <f t="shared" si="334"/>
        <v>699666</v>
      </c>
      <c r="V3220" s="290"/>
      <c r="W3220" s="292">
        <f t="shared" si="335"/>
        <v>0</v>
      </c>
      <c r="X3220" s="293" t="str">
        <f t="shared" si="336"/>
        <v>8</v>
      </c>
      <c r="Y3220" s="290"/>
      <c r="Z3220" s="291">
        <f t="shared" si="337"/>
        <v>55973.279999999999</v>
      </c>
      <c r="AA3220" s="294">
        <f>VLOOKUP(G3220,Ma_KH!$A:$R,14,0)</f>
        <v>60</v>
      </c>
    </row>
    <row r="3221" spans="1:27" x14ac:dyDescent="0.25">
      <c r="A3221" s="277">
        <v>46049</v>
      </c>
      <c r="B3221" s="278">
        <v>4183832715</v>
      </c>
      <c r="C3221" s="328" t="s">
        <v>15180</v>
      </c>
      <c r="D3221" s="280">
        <v>46057</v>
      </c>
      <c r="E3221" s="213"/>
      <c r="F3221" s="214"/>
      <c r="G3221" s="255" t="s">
        <v>14230</v>
      </c>
      <c r="H3221" s="213"/>
      <c r="I3221" s="212">
        <v>4183832715</v>
      </c>
      <c r="J3221" s="212" t="s">
        <v>1782</v>
      </c>
      <c r="K3221" s="212" t="s">
        <v>27</v>
      </c>
      <c r="L3221" s="215" t="str">
        <f>VLOOKUP($K3221,[1]TONG_SL!$A$1:$D$65536,2,0)</f>
        <v>Chân giò heo muối 300g</v>
      </c>
      <c r="M3221" s="247"/>
      <c r="N3221" s="215" t="str">
        <f t="shared" si="338"/>
        <v>K-C6</v>
      </c>
      <c r="O3221" s="222"/>
      <c r="P3221" s="222"/>
      <c r="Q3221" s="215" t="str">
        <f>VLOOKUP(K3221,TONG_SL!$A:$D,3,0)</f>
        <v>Túi</v>
      </c>
      <c r="R3221" s="224">
        <v>6</v>
      </c>
      <c r="S3221" s="290"/>
      <c r="T3221" s="290">
        <f>VLOOKUP(VLOOKUP(G3221,Ma_KH!$A:$R,18,0)&amp;K3221,Gia_MB!$A:$F,6,0)</f>
        <v>73431</v>
      </c>
      <c r="U3221" s="291">
        <f t="shared" si="334"/>
        <v>440586</v>
      </c>
      <c r="V3221" s="290"/>
      <c r="W3221" s="292">
        <f t="shared" si="335"/>
        <v>0</v>
      </c>
      <c r="X3221" s="293" t="str">
        <f t="shared" si="336"/>
        <v>8</v>
      </c>
      <c r="Y3221" s="290"/>
      <c r="Z3221" s="291">
        <f t="shared" si="337"/>
        <v>35246.879999999997</v>
      </c>
      <c r="AA3221" s="294">
        <f>VLOOKUP(G3221,Ma_KH!$A:$R,14,0)</f>
        <v>60</v>
      </c>
    </row>
    <row r="3222" spans="1:27" x14ac:dyDescent="0.25">
      <c r="A3222" s="277">
        <v>46049</v>
      </c>
      <c r="B3222" s="278">
        <v>4183832715</v>
      </c>
      <c r="C3222" s="328" t="s">
        <v>15180</v>
      </c>
      <c r="D3222" s="280">
        <v>46057</v>
      </c>
      <c r="E3222" s="213"/>
      <c r="F3222" s="214"/>
      <c r="G3222" s="255" t="s">
        <v>14230</v>
      </c>
      <c r="H3222" s="213"/>
      <c r="I3222" s="212">
        <v>4183832715</v>
      </c>
      <c r="J3222" s="212" t="s">
        <v>1782</v>
      </c>
      <c r="K3222" s="212" t="s">
        <v>30</v>
      </c>
      <c r="L3222" s="215" t="str">
        <f>VLOOKUP($K3222,[1]TONG_SL!$A$1:$D$65536,2,0)</f>
        <v>Gà muối 500g</v>
      </c>
      <c r="M3222" s="247"/>
      <c r="N3222" s="215" t="str">
        <f t="shared" si="338"/>
        <v>K-C6</v>
      </c>
      <c r="O3222" s="222"/>
      <c r="P3222" s="222"/>
      <c r="Q3222" s="215" t="str">
        <f>VLOOKUP(K3222,TONG_SL!$A:$D,3,0)</f>
        <v>Túi</v>
      </c>
      <c r="R3222" s="224">
        <v>6</v>
      </c>
      <c r="S3222" s="290"/>
      <c r="T3222" s="290">
        <f>VLOOKUP(VLOOKUP(G3222,Ma_KH!$A:$R,18,0)&amp;K3222,Gia_MB!$A:$F,6,0)</f>
        <v>116611</v>
      </c>
      <c r="U3222" s="291">
        <f t="shared" si="334"/>
        <v>699666</v>
      </c>
      <c r="V3222" s="290"/>
      <c r="W3222" s="292">
        <f t="shared" si="335"/>
        <v>0</v>
      </c>
      <c r="X3222" s="293" t="str">
        <f t="shared" si="336"/>
        <v>8</v>
      </c>
      <c r="Y3222" s="290"/>
      <c r="Z3222" s="291">
        <f t="shared" si="337"/>
        <v>55973.279999999999</v>
      </c>
      <c r="AA3222" s="294">
        <f>VLOOKUP(G3222,Ma_KH!$A:$R,14,0)</f>
        <v>60</v>
      </c>
    </row>
    <row r="3223" spans="1:27" x14ac:dyDescent="0.25">
      <c r="A3223" s="277">
        <v>46049</v>
      </c>
      <c r="B3223" s="278">
        <v>4183832715</v>
      </c>
      <c r="C3223" s="328" t="s">
        <v>15180</v>
      </c>
      <c r="D3223" s="280">
        <v>46057</v>
      </c>
      <c r="E3223" s="213"/>
      <c r="F3223" s="214"/>
      <c r="G3223" s="255" t="s">
        <v>14230</v>
      </c>
      <c r="H3223" s="213"/>
      <c r="I3223" s="212">
        <v>4183832715</v>
      </c>
      <c r="J3223" s="212" t="s">
        <v>1782</v>
      </c>
      <c r="K3223" s="212" t="s">
        <v>48</v>
      </c>
      <c r="L3223" s="215" t="str">
        <f>VLOOKUP($K3223,[1]TONG_SL!$A$1:$D$65536,2,0)</f>
        <v>Mọc Nấm Hương 250g</v>
      </c>
      <c r="M3223" s="247"/>
      <c r="N3223" s="215" t="str">
        <f t="shared" si="338"/>
        <v>K-C6</v>
      </c>
      <c r="O3223" s="222"/>
      <c r="P3223" s="222"/>
      <c r="Q3223" s="215" t="str">
        <f>VLOOKUP(K3223,TONG_SL!$A:$D,3,0)</f>
        <v>Túi</v>
      </c>
      <c r="R3223" s="224">
        <v>4</v>
      </c>
      <c r="S3223" s="290"/>
      <c r="T3223" s="290">
        <f>VLOOKUP(VLOOKUP(G3223,Ma_KH!$A:$R,18,0)&amp;K3223,Gia_MB!$A:$F,6,0)</f>
        <v>46000</v>
      </c>
      <c r="U3223" s="291">
        <f t="shared" si="334"/>
        <v>184000</v>
      </c>
      <c r="V3223" s="290"/>
      <c r="W3223" s="292">
        <f t="shared" si="335"/>
        <v>0</v>
      </c>
      <c r="X3223" s="293" t="str">
        <f t="shared" si="336"/>
        <v>8</v>
      </c>
      <c r="Y3223" s="290"/>
      <c r="Z3223" s="291">
        <f t="shared" si="337"/>
        <v>14720</v>
      </c>
      <c r="AA3223" s="294">
        <f>VLOOKUP(G3223,Ma_KH!$A:$R,14,0)</f>
        <v>60</v>
      </c>
    </row>
    <row r="3224" spans="1:27" x14ac:dyDescent="0.25">
      <c r="A3224" s="277">
        <v>46049</v>
      </c>
      <c r="B3224" s="278">
        <v>4183831944</v>
      </c>
      <c r="C3224" s="328" t="s">
        <v>15180</v>
      </c>
      <c r="D3224" s="280">
        <v>46057</v>
      </c>
      <c r="E3224" s="213"/>
      <c r="F3224" s="214"/>
      <c r="G3224" s="255" t="s">
        <v>14186</v>
      </c>
      <c r="H3224" s="213"/>
      <c r="I3224" s="212">
        <v>4183831944</v>
      </c>
      <c r="J3224" s="212" t="s">
        <v>1782</v>
      </c>
      <c r="K3224" s="212" t="s">
        <v>27</v>
      </c>
      <c r="L3224" s="215" t="str">
        <f>VLOOKUP($K3224,[1]TONG_SL!$A$1:$D$65536,2,0)</f>
        <v>Chân giò heo muối 300g</v>
      </c>
      <c r="M3224" s="247"/>
      <c r="N3224" s="215" t="str">
        <f t="shared" si="338"/>
        <v>K-C6</v>
      </c>
      <c r="O3224" s="222"/>
      <c r="P3224" s="222"/>
      <c r="Q3224" s="215" t="str">
        <f>VLOOKUP(K3224,TONG_SL!$A:$D,3,0)</f>
        <v>Túi</v>
      </c>
      <c r="R3224" s="224">
        <v>4</v>
      </c>
      <c r="S3224" s="290"/>
      <c r="T3224" s="290">
        <f>VLOOKUP(VLOOKUP(G3224,Ma_KH!$A:$R,18,0)&amp;K3224,Gia_MB!$A:$F,6,0)</f>
        <v>73431</v>
      </c>
      <c r="U3224" s="291">
        <f t="shared" si="334"/>
        <v>293724</v>
      </c>
      <c r="V3224" s="290"/>
      <c r="W3224" s="292">
        <f t="shared" si="335"/>
        <v>0</v>
      </c>
      <c r="X3224" s="293" t="str">
        <f t="shared" si="336"/>
        <v>8</v>
      </c>
      <c r="Y3224" s="290"/>
      <c r="Z3224" s="291">
        <f t="shared" si="337"/>
        <v>23497.920000000002</v>
      </c>
      <c r="AA3224" s="294">
        <f>VLOOKUP(G3224,Ma_KH!$A:$R,14,0)</f>
        <v>60</v>
      </c>
    </row>
    <row r="3225" spans="1:27" x14ac:dyDescent="0.25">
      <c r="A3225" s="277">
        <v>46049</v>
      </c>
      <c r="B3225" s="278">
        <v>4183831944</v>
      </c>
      <c r="C3225" s="328" t="s">
        <v>15180</v>
      </c>
      <c r="D3225" s="280">
        <v>46057</v>
      </c>
      <c r="E3225" s="213"/>
      <c r="F3225" s="214"/>
      <c r="G3225" s="255" t="s">
        <v>14186</v>
      </c>
      <c r="H3225" s="213"/>
      <c r="I3225" s="212">
        <v>4183831944</v>
      </c>
      <c r="J3225" s="212" t="s">
        <v>1782</v>
      </c>
      <c r="K3225" s="212" t="s">
        <v>30</v>
      </c>
      <c r="L3225" s="215" t="str">
        <f>VLOOKUP($K3225,[1]TONG_SL!$A$1:$D$65536,2,0)</f>
        <v>Gà muối 500g</v>
      </c>
      <c r="M3225" s="247"/>
      <c r="N3225" s="215" t="str">
        <f t="shared" si="338"/>
        <v>K-C6</v>
      </c>
      <c r="O3225" s="222"/>
      <c r="P3225" s="222"/>
      <c r="Q3225" s="215" t="str">
        <f>VLOOKUP(K3225,TONG_SL!$A:$D,3,0)</f>
        <v>Túi</v>
      </c>
      <c r="R3225" s="224">
        <v>4</v>
      </c>
      <c r="S3225" s="290"/>
      <c r="T3225" s="290">
        <f>VLOOKUP(VLOOKUP(G3225,Ma_KH!$A:$R,18,0)&amp;K3225,Gia_MB!$A:$F,6,0)</f>
        <v>116611</v>
      </c>
      <c r="U3225" s="291">
        <f t="shared" si="334"/>
        <v>466444</v>
      </c>
      <c r="V3225" s="290"/>
      <c r="W3225" s="292">
        <f t="shared" si="335"/>
        <v>0</v>
      </c>
      <c r="X3225" s="293" t="str">
        <f t="shared" si="336"/>
        <v>8</v>
      </c>
      <c r="Y3225" s="290"/>
      <c r="Z3225" s="291">
        <f t="shared" si="337"/>
        <v>37315.520000000004</v>
      </c>
      <c r="AA3225" s="294">
        <f>VLOOKUP(G3225,Ma_KH!$A:$R,14,0)</f>
        <v>60</v>
      </c>
    </row>
    <row r="3226" spans="1:27" x14ac:dyDescent="0.25">
      <c r="A3226" s="277">
        <v>46049</v>
      </c>
      <c r="B3226" s="278">
        <v>4183832763</v>
      </c>
      <c r="C3226" s="328" t="s">
        <v>15180</v>
      </c>
      <c r="D3226" s="280">
        <v>46057</v>
      </c>
      <c r="E3226" s="213"/>
      <c r="F3226" s="214"/>
      <c r="G3226" s="255" t="s">
        <v>14232</v>
      </c>
      <c r="H3226" s="213"/>
      <c r="I3226" s="212">
        <v>4183832763</v>
      </c>
      <c r="J3226" s="212" t="s">
        <v>1782</v>
      </c>
      <c r="K3226" s="212" t="s">
        <v>30</v>
      </c>
      <c r="L3226" s="215" t="str">
        <f>VLOOKUP($K3226,[1]TONG_SL!$A$1:$D$65536,2,0)</f>
        <v>Gà muối 500g</v>
      </c>
      <c r="M3226" s="247"/>
      <c r="N3226" s="215" t="str">
        <f t="shared" si="338"/>
        <v>K-C6</v>
      </c>
      <c r="O3226" s="222"/>
      <c r="P3226" s="222"/>
      <c r="Q3226" s="215" t="str">
        <f>VLOOKUP(K3226,TONG_SL!$A:$D,3,0)</f>
        <v>Túi</v>
      </c>
      <c r="R3226" s="224">
        <v>6</v>
      </c>
      <c r="S3226" s="290"/>
      <c r="T3226" s="290">
        <f>VLOOKUP(VLOOKUP(G3226,Ma_KH!$A:$R,18,0)&amp;K3226,Gia_MB!$A:$F,6,0)</f>
        <v>116611</v>
      </c>
      <c r="U3226" s="291">
        <f t="shared" si="334"/>
        <v>699666</v>
      </c>
      <c r="V3226" s="290"/>
      <c r="W3226" s="292">
        <f t="shared" si="335"/>
        <v>0</v>
      </c>
      <c r="X3226" s="293" t="str">
        <f t="shared" si="336"/>
        <v>8</v>
      </c>
      <c r="Y3226" s="290"/>
      <c r="Z3226" s="291">
        <f t="shared" si="337"/>
        <v>55973.279999999999</v>
      </c>
      <c r="AA3226" s="294">
        <f>VLOOKUP(G3226,Ma_KH!$A:$R,14,0)</f>
        <v>60</v>
      </c>
    </row>
    <row r="3227" spans="1:27" x14ac:dyDescent="0.25">
      <c r="A3227" s="277">
        <v>46049</v>
      </c>
      <c r="B3227" s="278">
        <v>4183832763</v>
      </c>
      <c r="C3227" s="328" t="s">
        <v>15180</v>
      </c>
      <c r="D3227" s="280">
        <v>46057</v>
      </c>
      <c r="E3227" s="213"/>
      <c r="F3227" s="214"/>
      <c r="G3227" s="255" t="s">
        <v>14232</v>
      </c>
      <c r="H3227" s="213"/>
      <c r="I3227" s="212">
        <v>4183832763</v>
      </c>
      <c r="J3227" s="212" t="s">
        <v>1782</v>
      </c>
      <c r="K3227" s="212" t="s">
        <v>27</v>
      </c>
      <c r="L3227" s="215" t="str">
        <f>VLOOKUP($K3227,[1]TONG_SL!$A$1:$D$65536,2,0)</f>
        <v>Chân giò heo muối 300g</v>
      </c>
      <c r="M3227" s="247"/>
      <c r="N3227" s="215" t="str">
        <f t="shared" si="338"/>
        <v>K-C6</v>
      </c>
      <c r="O3227" s="222"/>
      <c r="P3227" s="222"/>
      <c r="Q3227" s="215" t="str">
        <f>VLOOKUP(K3227,TONG_SL!$A:$D,3,0)</f>
        <v>Túi</v>
      </c>
      <c r="R3227" s="224">
        <v>4</v>
      </c>
      <c r="S3227" s="290"/>
      <c r="T3227" s="290">
        <f>VLOOKUP(VLOOKUP(G3227,Ma_KH!$A:$R,18,0)&amp;K3227,Gia_MB!$A:$F,6,0)</f>
        <v>73431</v>
      </c>
      <c r="U3227" s="291">
        <f t="shared" si="334"/>
        <v>293724</v>
      </c>
      <c r="V3227" s="290"/>
      <c r="W3227" s="292">
        <f t="shared" si="335"/>
        <v>0</v>
      </c>
      <c r="X3227" s="293" t="str">
        <f t="shared" si="336"/>
        <v>8</v>
      </c>
      <c r="Y3227" s="290"/>
      <c r="Z3227" s="291">
        <f t="shared" si="337"/>
        <v>23497.920000000002</v>
      </c>
      <c r="AA3227" s="294">
        <f>VLOOKUP(G3227,Ma_KH!$A:$R,14,0)</f>
        <v>60</v>
      </c>
    </row>
    <row r="3228" spans="1:27" x14ac:dyDescent="0.25">
      <c r="A3228" s="277">
        <v>46049</v>
      </c>
      <c r="B3228" s="278">
        <v>4183832111</v>
      </c>
      <c r="C3228" s="328" t="s">
        <v>15180</v>
      </c>
      <c r="D3228" s="280">
        <v>46057</v>
      </c>
      <c r="E3228" s="213"/>
      <c r="F3228" s="214"/>
      <c r="G3228" s="255" t="s">
        <v>14201</v>
      </c>
      <c r="H3228" s="213"/>
      <c r="I3228" s="212">
        <v>4183832111</v>
      </c>
      <c r="J3228" s="212" t="s">
        <v>1782</v>
      </c>
      <c r="K3228" s="212" t="s">
        <v>30</v>
      </c>
      <c r="L3228" s="215" t="str">
        <f>VLOOKUP($K3228,[1]TONG_SL!$A$1:$D$65536,2,0)</f>
        <v>Gà muối 500g</v>
      </c>
      <c r="M3228" s="247"/>
      <c r="N3228" s="215" t="str">
        <f t="shared" si="338"/>
        <v>K-C6</v>
      </c>
      <c r="O3228" s="222"/>
      <c r="P3228" s="222"/>
      <c r="Q3228" s="215" t="str">
        <f>VLOOKUP(K3228,TONG_SL!$A:$D,3,0)</f>
        <v>Túi</v>
      </c>
      <c r="R3228" s="224">
        <v>6</v>
      </c>
      <c r="S3228" s="290"/>
      <c r="T3228" s="290">
        <f>VLOOKUP(VLOOKUP(G3228,Ma_KH!$A:$R,18,0)&amp;K3228,Gia_MB!$A:$F,6,0)</f>
        <v>116611</v>
      </c>
      <c r="U3228" s="291">
        <f t="shared" si="334"/>
        <v>699666</v>
      </c>
      <c r="V3228" s="290"/>
      <c r="W3228" s="292">
        <f t="shared" si="335"/>
        <v>0</v>
      </c>
      <c r="X3228" s="293" t="str">
        <f t="shared" si="336"/>
        <v>8</v>
      </c>
      <c r="Y3228" s="290"/>
      <c r="Z3228" s="291">
        <f t="shared" si="337"/>
        <v>55973.279999999999</v>
      </c>
      <c r="AA3228" s="294">
        <f>VLOOKUP(G3228,Ma_KH!$A:$R,14,0)</f>
        <v>60</v>
      </c>
    </row>
    <row r="3229" spans="1:27" x14ac:dyDescent="0.25">
      <c r="A3229" s="277">
        <v>46049</v>
      </c>
      <c r="B3229" s="278">
        <v>4183832111</v>
      </c>
      <c r="C3229" s="328" t="s">
        <v>15180</v>
      </c>
      <c r="D3229" s="280">
        <v>46057</v>
      </c>
      <c r="E3229" s="213"/>
      <c r="F3229" s="214"/>
      <c r="G3229" s="255" t="s">
        <v>14201</v>
      </c>
      <c r="H3229" s="213"/>
      <c r="I3229" s="212">
        <v>4183832111</v>
      </c>
      <c r="J3229" s="212" t="s">
        <v>1782</v>
      </c>
      <c r="K3229" s="212" t="s">
        <v>27</v>
      </c>
      <c r="L3229" s="215" t="str">
        <f>VLOOKUP($K3229,[1]TONG_SL!$A$1:$D$65536,2,0)</f>
        <v>Chân giò heo muối 300g</v>
      </c>
      <c r="M3229" s="247"/>
      <c r="N3229" s="215" t="str">
        <f t="shared" si="338"/>
        <v>K-C6</v>
      </c>
      <c r="O3229" s="222"/>
      <c r="P3229" s="222"/>
      <c r="Q3229" s="215" t="str">
        <f>VLOOKUP(K3229,TONG_SL!$A:$D,3,0)</f>
        <v>Túi</v>
      </c>
      <c r="R3229" s="224">
        <v>4</v>
      </c>
      <c r="S3229" s="290"/>
      <c r="T3229" s="290">
        <f>VLOOKUP(VLOOKUP(G3229,Ma_KH!$A:$R,18,0)&amp;K3229,Gia_MB!$A:$F,6,0)</f>
        <v>73431</v>
      </c>
      <c r="U3229" s="291">
        <f t="shared" si="334"/>
        <v>293724</v>
      </c>
      <c r="V3229" s="290"/>
      <c r="W3229" s="292">
        <f t="shared" si="335"/>
        <v>0</v>
      </c>
      <c r="X3229" s="293" t="str">
        <f t="shared" si="336"/>
        <v>8</v>
      </c>
      <c r="Y3229" s="290"/>
      <c r="Z3229" s="291">
        <f t="shared" si="337"/>
        <v>23497.920000000002</v>
      </c>
      <c r="AA3229" s="294">
        <f>VLOOKUP(G3229,Ma_KH!$A:$R,14,0)</f>
        <v>60</v>
      </c>
    </row>
    <row r="3230" spans="1:27" x14ac:dyDescent="0.25">
      <c r="A3230" s="277">
        <v>46049</v>
      </c>
      <c r="B3230" s="278">
        <v>4183832566</v>
      </c>
      <c r="C3230" s="328" t="s">
        <v>15180</v>
      </c>
      <c r="D3230" s="280">
        <v>46057</v>
      </c>
      <c r="E3230" s="213"/>
      <c r="F3230" s="214"/>
      <c r="G3230" s="255" t="s">
        <v>14223</v>
      </c>
      <c r="H3230" s="213"/>
      <c r="I3230" s="212">
        <v>4183832566</v>
      </c>
      <c r="J3230" s="212" t="s">
        <v>1782</v>
      </c>
      <c r="K3230" s="212" t="s">
        <v>30</v>
      </c>
      <c r="L3230" s="215" t="str">
        <f>VLOOKUP($K3230,[1]TONG_SL!$A$1:$D$65536,2,0)</f>
        <v>Gà muối 500g</v>
      </c>
      <c r="M3230" s="247"/>
      <c r="N3230" s="215" t="str">
        <f t="shared" si="338"/>
        <v>K-C6</v>
      </c>
      <c r="O3230" s="222"/>
      <c r="P3230" s="222"/>
      <c r="Q3230" s="215" t="str">
        <f>VLOOKUP(K3230,TONG_SL!$A:$D,3,0)</f>
        <v>Túi</v>
      </c>
      <c r="R3230" s="224">
        <v>12</v>
      </c>
      <c r="S3230" s="290"/>
      <c r="T3230" s="290">
        <f>VLOOKUP(VLOOKUP(G3230,Ma_KH!$A:$R,18,0)&amp;K3230,Gia_MB!$A:$F,6,0)</f>
        <v>116611</v>
      </c>
      <c r="U3230" s="291">
        <f t="shared" si="334"/>
        <v>1399332</v>
      </c>
      <c r="V3230" s="290"/>
      <c r="W3230" s="292">
        <f t="shared" si="335"/>
        <v>0</v>
      </c>
      <c r="X3230" s="293" t="str">
        <f t="shared" si="336"/>
        <v>8</v>
      </c>
      <c r="Y3230" s="290"/>
      <c r="Z3230" s="291">
        <f t="shared" si="337"/>
        <v>111946.56</v>
      </c>
      <c r="AA3230" s="294">
        <f>VLOOKUP(G3230,Ma_KH!$A:$R,14,0)</f>
        <v>60</v>
      </c>
    </row>
    <row r="3231" spans="1:27" x14ac:dyDescent="0.25">
      <c r="A3231" s="277">
        <v>46049</v>
      </c>
      <c r="B3231" s="278">
        <v>4183832566</v>
      </c>
      <c r="C3231" s="328" t="s">
        <v>15180</v>
      </c>
      <c r="D3231" s="280">
        <v>46057</v>
      </c>
      <c r="E3231" s="213"/>
      <c r="F3231" s="214"/>
      <c r="G3231" s="255" t="s">
        <v>14223</v>
      </c>
      <c r="H3231" s="213"/>
      <c r="I3231" s="212">
        <v>4183832566</v>
      </c>
      <c r="J3231" s="212" t="s">
        <v>1782</v>
      </c>
      <c r="K3231" s="212" t="s">
        <v>27</v>
      </c>
      <c r="L3231" s="215" t="str">
        <f>VLOOKUP($K3231,[1]TONG_SL!$A$1:$D$65536,2,0)</f>
        <v>Chân giò heo muối 300g</v>
      </c>
      <c r="M3231" s="247"/>
      <c r="N3231" s="215" t="str">
        <f t="shared" si="338"/>
        <v>K-C6</v>
      </c>
      <c r="O3231" s="222"/>
      <c r="P3231" s="222"/>
      <c r="Q3231" s="215" t="str">
        <f>VLOOKUP(K3231,TONG_SL!$A:$D,3,0)</f>
        <v>Túi</v>
      </c>
      <c r="R3231" s="224">
        <v>2</v>
      </c>
      <c r="S3231" s="290"/>
      <c r="T3231" s="290">
        <f>VLOOKUP(VLOOKUP(G3231,Ma_KH!$A:$R,18,0)&amp;K3231,Gia_MB!$A:$F,6,0)</f>
        <v>73431</v>
      </c>
      <c r="U3231" s="291">
        <f t="shared" si="334"/>
        <v>146862</v>
      </c>
      <c r="V3231" s="290"/>
      <c r="W3231" s="292">
        <f t="shared" si="335"/>
        <v>0</v>
      </c>
      <c r="X3231" s="293" t="str">
        <f t="shared" si="336"/>
        <v>8</v>
      </c>
      <c r="Y3231" s="290"/>
      <c r="Z3231" s="291">
        <f t="shared" si="337"/>
        <v>11748.960000000001</v>
      </c>
      <c r="AA3231" s="294">
        <f>VLOOKUP(G3231,Ma_KH!$A:$R,14,0)</f>
        <v>60</v>
      </c>
    </row>
    <row r="3232" spans="1:27" x14ac:dyDescent="0.25">
      <c r="A3232" s="277">
        <v>46049</v>
      </c>
      <c r="B3232" s="278">
        <v>4183832640</v>
      </c>
      <c r="C3232" s="328" t="s">
        <v>15180</v>
      </c>
      <c r="D3232" s="280">
        <v>46057</v>
      </c>
      <c r="E3232" s="213"/>
      <c r="F3232" s="214"/>
      <c r="G3232" s="255" t="s">
        <v>14226</v>
      </c>
      <c r="H3232" s="213"/>
      <c r="I3232" s="212">
        <v>4183832640</v>
      </c>
      <c r="J3232" s="212" t="s">
        <v>1782</v>
      </c>
      <c r="K3232" s="212" t="s">
        <v>30</v>
      </c>
      <c r="L3232" s="215" t="str">
        <f>VLOOKUP($K3232,[1]TONG_SL!$A$1:$D$65536,2,0)</f>
        <v>Gà muối 500g</v>
      </c>
      <c r="M3232" s="247"/>
      <c r="N3232" s="215" t="str">
        <f t="shared" si="338"/>
        <v>K-C6</v>
      </c>
      <c r="O3232" s="222"/>
      <c r="P3232" s="222"/>
      <c r="Q3232" s="215" t="str">
        <f>VLOOKUP(K3232,TONG_SL!$A:$D,3,0)</f>
        <v>Túi</v>
      </c>
      <c r="R3232" s="224">
        <v>8</v>
      </c>
      <c r="S3232" s="290"/>
      <c r="T3232" s="290">
        <f>VLOOKUP(VLOOKUP(G3232,Ma_KH!$A:$R,18,0)&amp;K3232,Gia_MB!$A:$F,6,0)</f>
        <v>116611</v>
      </c>
      <c r="U3232" s="291">
        <f t="shared" ref="U3232:U3295" si="339">T3232*R3232</f>
        <v>932888</v>
      </c>
      <c r="V3232" s="290"/>
      <c r="W3232" s="292">
        <f t="shared" ref="W3232:W3295" si="340">U3232*V3232</f>
        <v>0</v>
      </c>
      <c r="X3232" s="293" t="str">
        <f t="shared" ref="X3232:X3295" si="341">IF(B3232&lt;&gt;"","8","0")</f>
        <v>8</v>
      </c>
      <c r="Y3232" s="290"/>
      <c r="Z3232" s="291">
        <f t="shared" ref="Z3232:Z3295" si="342">U3232*X3232%</f>
        <v>74631.040000000008</v>
      </c>
      <c r="AA3232" s="294">
        <f>VLOOKUP(G3232,Ma_KH!$A:$R,14,0)</f>
        <v>60</v>
      </c>
    </row>
    <row r="3233" spans="1:27" x14ac:dyDescent="0.25">
      <c r="A3233" s="277">
        <v>46049</v>
      </c>
      <c r="B3233" s="278">
        <v>4183832620</v>
      </c>
      <c r="C3233" s="328" t="s">
        <v>15180</v>
      </c>
      <c r="D3233" s="280">
        <v>46057</v>
      </c>
      <c r="E3233" s="213"/>
      <c r="F3233" s="214"/>
      <c r="G3233" s="255" t="s">
        <v>14225</v>
      </c>
      <c r="H3233" s="213"/>
      <c r="I3233" s="212">
        <v>4183832620</v>
      </c>
      <c r="J3233" s="212" t="s">
        <v>1782</v>
      </c>
      <c r="K3233" s="212" t="s">
        <v>27</v>
      </c>
      <c r="L3233" s="215" t="str">
        <f>VLOOKUP($K3233,[1]TONG_SL!$A$1:$D$65536,2,0)</f>
        <v>Chân giò heo muối 300g</v>
      </c>
      <c r="M3233" s="247"/>
      <c r="N3233" s="215" t="str">
        <f t="shared" si="338"/>
        <v>K-C6</v>
      </c>
      <c r="O3233" s="222"/>
      <c r="P3233" s="222"/>
      <c r="Q3233" s="215" t="str">
        <f>VLOOKUP(K3233,TONG_SL!$A:$D,3,0)</f>
        <v>Túi</v>
      </c>
      <c r="R3233" s="224">
        <v>4</v>
      </c>
      <c r="S3233" s="290"/>
      <c r="T3233" s="290">
        <f>VLOOKUP(VLOOKUP(G3233,Ma_KH!$A:$R,18,0)&amp;K3233,Gia_MB!$A:$F,6,0)</f>
        <v>73431</v>
      </c>
      <c r="U3233" s="291">
        <f t="shared" si="339"/>
        <v>293724</v>
      </c>
      <c r="V3233" s="290"/>
      <c r="W3233" s="292">
        <f t="shared" si="340"/>
        <v>0</v>
      </c>
      <c r="X3233" s="293" t="str">
        <f t="shared" si="341"/>
        <v>8</v>
      </c>
      <c r="Y3233" s="290"/>
      <c r="Z3233" s="291">
        <f t="shared" si="342"/>
        <v>23497.920000000002</v>
      </c>
      <c r="AA3233" s="294">
        <f>VLOOKUP(G3233,Ma_KH!$A:$R,14,0)</f>
        <v>60</v>
      </c>
    </row>
    <row r="3234" spans="1:27" x14ac:dyDescent="0.25">
      <c r="A3234" s="277">
        <v>46049</v>
      </c>
      <c r="B3234" s="278">
        <v>4183832620</v>
      </c>
      <c r="C3234" s="328" t="s">
        <v>15180</v>
      </c>
      <c r="D3234" s="280">
        <v>46057</v>
      </c>
      <c r="E3234" s="213"/>
      <c r="F3234" s="214"/>
      <c r="G3234" s="255" t="s">
        <v>14225</v>
      </c>
      <c r="H3234" s="213"/>
      <c r="I3234" s="212">
        <v>4183832620</v>
      </c>
      <c r="J3234" s="212" t="s">
        <v>1782</v>
      </c>
      <c r="K3234" s="212" t="s">
        <v>30</v>
      </c>
      <c r="L3234" s="215" t="str">
        <f>VLOOKUP($K3234,[1]TONG_SL!$A$1:$D$65536,2,0)</f>
        <v>Gà muối 500g</v>
      </c>
      <c r="M3234" s="247"/>
      <c r="N3234" s="215" t="str">
        <f t="shared" si="338"/>
        <v>K-C6</v>
      </c>
      <c r="O3234" s="222"/>
      <c r="P3234" s="222"/>
      <c r="Q3234" s="215" t="str">
        <f>VLOOKUP(K3234,TONG_SL!$A:$D,3,0)</f>
        <v>Túi</v>
      </c>
      <c r="R3234" s="224">
        <v>12</v>
      </c>
      <c r="S3234" s="290"/>
      <c r="T3234" s="290">
        <f>VLOOKUP(VLOOKUP(G3234,Ma_KH!$A:$R,18,0)&amp;K3234,Gia_MB!$A:$F,6,0)</f>
        <v>116611</v>
      </c>
      <c r="U3234" s="291">
        <f t="shared" si="339"/>
        <v>1399332</v>
      </c>
      <c r="V3234" s="290"/>
      <c r="W3234" s="292">
        <f t="shared" si="340"/>
        <v>0</v>
      </c>
      <c r="X3234" s="293" t="str">
        <f t="shared" si="341"/>
        <v>8</v>
      </c>
      <c r="Y3234" s="290"/>
      <c r="Z3234" s="291">
        <f t="shared" si="342"/>
        <v>111946.56</v>
      </c>
      <c r="AA3234" s="294">
        <f>VLOOKUP(G3234,Ma_KH!$A:$R,14,0)</f>
        <v>60</v>
      </c>
    </row>
    <row r="3235" spans="1:27" x14ac:dyDescent="0.25">
      <c r="A3235" s="277">
        <v>46049</v>
      </c>
      <c r="B3235" s="278">
        <v>4183831939</v>
      </c>
      <c r="C3235" s="328" t="s">
        <v>15180</v>
      </c>
      <c r="D3235" s="280">
        <v>46057</v>
      </c>
      <c r="E3235" s="213"/>
      <c r="F3235" s="214"/>
      <c r="G3235" s="255" t="s">
        <v>14185</v>
      </c>
      <c r="H3235" s="213"/>
      <c r="I3235" s="212">
        <v>4183831939</v>
      </c>
      <c r="J3235" s="212" t="s">
        <v>1782</v>
      </c>
      <c r="K3235" s="212" t="s">
        <v>27</v>
      </c>
      <c r="L3235" s="215" t="str">
        <f>VLOOKUP($K3235,[1]TONG_SL!$A$1:$D$65536,2,0)</f>
        <v>Chân giò heo muối 300g</v>
      </c>
      <c r="M3235" s="247"/>
      <c r="N3235" s="215" t="str">
        <f t="shared" si="338"/>
        <v>K-C6</v>
      </c>
      <c r="O3235" s="222"/>
      <c r="P3235" s="222"/>
      <c r="Q3235" s="215" t="str">
        <f>VLOOKUP(K3235,TONG_SL!$A:$D,3,0)</f>
        <v>Túi</v>
      </c>
      <c r="R3235" s="224">
        <v>4</v>
      </c>
      <c r="S3235" s="290"/>
      <c r="T3235" s="290">
        <f>VLOOKUP(VLOOKUP(G3235,Ma_KH!$A:$R,18,0)&amp;K3235,Gia_MB!$A:$F,6,0)</f>
        <v>73431</v>
      </c>
      <c r="U3235" s="291">
        <f t="shared" si="339"/>
        <v>293724</v>
      </c>
      <c r="V3235" s="290"/>
      <c r="W3235" s="292">
        <f t="shared" si="340"/>
        <v>0</v>
      </c>
      <c r="X3235" s="293" t="str">
        <f t="shared" si="341"/>
        <v>8</v>
      </c>
      <c r="Y3235" s="290"/>
      <c r="Z3235" s="291">
        <f t="shared" si="342"/>
        <v>23497.920000000002</v>
      </c>
      <c r="AA3235" s="294">
        <f>VLOOKUP(G3235,Ma_KH!$A:$R,14,0)</f>
        <v>60</v>
      </c>
    </row>
    <row r="3236" spans="1:27" x14ac:dyDescent="0.25">
      <c r="A3236" s="277">
        <v>46049</v>
      </c>
      <c r="B3236" s="278">
        <v>4183831939</v>
      </c>
      <c r="C3236" s="328" t="s">
        <v>15180</v>
      </c>
      <c r="D3236" s="280">
        <v>46057</v>
      </c>
      <c r="E3236" s="213"/>
      <c r="F3236" s="214"/>
      <c r="G3236" s="255" t="s">
        <v>14185</v>
      </c>
      <c r="H3236" s="213"/>
      <c r="I3236" s="212">
        <v>4183831939</v>
      </c>
      <c r="J3236" s="212" t="s">
        <v>1782</v>
      </c>
      <c r="K3236" s="212" t="s">
        <v>30</v>
      </c>
      <c r="L3236" s="215" t="str">
        <f>VLOOKUP($K3236,[1]TONG_SL!$A$1:$D$65536,2,0)</f>
        <v>Gà muối 500g</v>
      </c>
      <c r="M3236" s="247"/>
      <c r="N3236" s="215" t="str">
        <f t="shared" ref="N3236:N3299" si="343">IF($B3236&lt;&gt;"","K-C6","")</f>
        <v>K-C6</v>
      </c>
      <c r="O3236" s="222"/>
      <c r="P3236" s="222"/>
      <c r="Q3236" s="215" t="str">
        <f>VLOOKUP(K3236,TONG_SL!$A:$D,3,0)</f>
        <v>Túi</v>
      </c>
      <c r="R3236" s="224">
        <v>6</v>
      </c>
      <c r="S3236" s="290"/>
      <c r="T3236" s="290">
        <f>VLOOKUP(VLOOKUP(G3236,Ma_KH!$A:$R,18,0)&amp;K3236,Gia_MB!$A:$F,6,0)</f>
        <v>116611</v>
      </c>
      <c r="U3236" s="291">
        <f t="shared" si="339"/>
        <v>699666</v>
      </c>
      <c r="V3236" s="290"/>
      <c r="W3236" s="292">
        <f t="shared" si="340"/>
        <v>0</v>
      </c>
      <c r="X3236" s="293" t="str">
        <f t="shared" si="341"/>
        <v>8</v>
      </c>
      <c r="Y3236" s="290"/>
      <c r="Z3236" s="291">
        <f t="shared" si="342"/>
        <v>55973.279999999999</v>
      </c>
      <c r="AA3236" s="294">
        <f>VLOOKUP(G3236,Ma_KH!$A:$R,14,0)</f>
        <v>60</v>
      </c>
    </row>
    <row r="3237" spans="1:27" x14ac:dyDescent="0.25">
      <c r="A3237" s="277">
        <v>46049</v>
      </c>
      <c r="B3237" s="278">
        <v>4183833175</v>
      </c>
      <c r="C3237" s="328" t="s">
        <v>15180</v>
      </c>
      <c r="D3237" s="280">
        <v>46057</v>
      </c>
      <c r="E3237" s="213"/>
      <c r="F3237" s="214"/>
      <c r="G3237" s="255" t="s">
        <v>14202</v>
      </c>
      <c r="H3237" s="213"/>
      <c r="I3237" s="212">
        <v>4183833175</v>
      </c>
      <c r="J3237" s="212" t="s">
        <v>1782</v>
      </c>
      <c r="K3237" s="212" t="s">
        <v>30</v>
      </c>
      <c r="L3237" s="215" t="str">
        <f>VLOOKUP($K3237,[1]TONG_SL!$A$1:$D$65536,2,0)</f>
        <v>Gà muối 500g</v>
      </c>
      <c r="M3237" s="247"/>
      <c r="N3237" s="215" t="str">
        <f t="shared" si="343"/>
        <v>K-C6</v>
      </c>
      <c r="O3237" s="222"/>
      <c r="P3237" s="222"/>
      <c r="Q3237" s="215" t="str">
        <f>VLOOKUP(K3237,TONG_SL!$A:$D,3,0)</f>
        <v>Túi</v>
      </c>
      <c r="R3237" s="224">
        <v>7</v>
      </c>
      <c r="S3237" s="290"/>
      <c r="T3237" s="290">
        <f>VLOOKUP(VLOOKUP(G3237,Ma_KH!$A:$R,18,0)&amp;K3237,Gia_MB!$A:$F,6,0)</f>
        <v>116611</v>
      </c>
      <c r="U3237" s="291">
        <f t="shared" si="339"/>
        <v>816277</v>
      </c>
      <c r="V3237" s="290"/>
      <c r="W3237" s="292">
        <f t="shared" si="340"/>
        <v>0</v>
      </c>
      <c r="X3237" s="293" t="str">
        <f t="shared" si="341"/>
        <v>8</v>
      </c>
      <c r="Y3237" s="290"/>
      <c r="Z3237" s="291">
        <f t="shared" si="342"/>
        <v>65302.16</v>
      </c>
      <c r="AA3237" s="294">
        <f>VLOOKUP(G3237,Ma_KH!$A:$R,14,0)</f>
        <v>60</v>
      </c>
    </row>
    <row r="3238" spans="1:27" x14ac:dyDescent="0.25">
      <c r="A3238" s="277">
        <v>46049</v>
      </c>
      <c r="B3238" s="278">
        <v>4183833175</v>
      </c>
      <c r="C3238" s="328" t="s">
        <v>15180</v>
      </c>
      <c r="D3238" s="280">
        <v>46057</v>
      </c>
      <c r="E3238" s="213"/>
      <c r="F3238" s="214"/>
      <c r="G3238" s="255" t="s">
        <v>14202</v>
      </c>
      <c r="H3238" s="213"/>
      <c r="I3238" s="212">
        <v>4183833175</v>
      </c>
      <c r="J3238" s="212" t="s">
        <v>1782</v>
      </c>
      <c r="K3238" s="212" t="s">
        <v>27</v>
      </c>
      <c r="L3238" s="215" t="str">
        <f>VLOOKUP($K3238,[1]TONG_SL!$A$1:$D$65536,2,0)</f>
        <v>Chân giò heo muối 300g</v>
      </c>
      <c r="M3238" s="247"/>
      <c r="N3238" s="215" t="str">
        <f t="shared" si="343"/>
        <v>K-C6</v>
      </c>
      <c r="O3238" s="222"/>
      <c r="P3238" s="222"/>
      <c r="Q3238" s="215" t="str">
        <f>VLOOKUP(K3238,TONG_SL!$A:$D,3,0)</f>
        <v>Túi</v>
      </c>
      <c r="R3238" s="224">
        <v>3</v>
      </c>
      <c r="S3238" s="290"/>
      <c r="T3238" s="290">
        <f>VLOOKUP(VLOOKUP(G3238,Ma_KH!$A:$R,18,0)&amp;K3238,Gia_MB!$A:$F,6,0)</f>
        <v>73431</v>
      </c>
      <c r="U3238" s="291">
        <f t="shared" si="339"/>
        <v>220293</v>
      </c>
      <c r="V3238" s="290"/>
      <c r="W3238" s="292">
        <f t="shared" si="340"/>
        <v>0</v>
      </c>
      <c r="X3238" s="293" t="str">
        <f t="shared" si="341"/>
        <v>8</v>
      </c>
      <c r="Y3238" s="290"/>
      <c r="Z3238" s="291">
        <f t="shared" si="342"/>
        <v>17623.439999999999</v>
      </c>
      <c r="AA3238" s="294">
        <f>VLOOKUP(G3238,Ma_KH!$A:$R,14,0)</f>
        <v>60</v>
      </c>
    </row>
    <row r="3239" spans="1:27" x14ac:dyDescent="0.25">
      <c r="A3239" s="277">
        <v>46049</v>
      </c>
      <c r="B3239" s="278">
        <v>4183832477</v>
      </c>
      <c r="C3239" s="328" t="s">
        <v>15180</v>
      </c>
      <c r="D3239" s="280">
        <v>46057</v>
      </c>
      <c r="E3239" s="213"/>
      <c r="F3239" s="214"/>
      <c r="G3239" s="255" t="s">
        <v>14218</v>
      </c>
      <c r="H3239" s="213"/>
      <c r="I3239" s="212">
        <v>4183832477</v>
      </c>
      <c r="J3239" s="212" t="s">
        <v>1782</v>
      </c>
      <c r="K3239" s="212" t="s">
        <v>30</v>
      </c>
      <c r="L3239" s="215" t="str">
        <f>VLOOKUP($K3239,[1]TONG_SL!$A$1:$D$65536,2,0)</f>
        <v>Gà muối 500g</v>
      </c>
      <c r="M3239" s="247"/>
      <c r="N3239" s="215" t="str">
        <f t="shared" si="343"/>
        <v>K-C6</v>
      </c>
      <c r="O3239" s="222"/>
      <c r="P3239" s="222"/>
      <c r="Q3239" s="215" t="str">
        <f>VLOOKUP(K3239,TONG_SL!$A:$D,3,0)</f>
        <v>Túi</v>
      </c>
      <c r="R3239" s="224">
        <v>10</v>
      </c>
      <c r="S3239" s="290"/>
      <c r="T3239" s="290">
        <f>VLOOKUP(VLOOKUP(G3239,Ma_KH!$A:$R,18,0)&amp;K3239,Gia_MB!$A:$F,6,0)</f>
        <v>116611</v>
      </c>
      <c r="U3239" s="291">
        <f t="shared" si="339"/>
        <v>1166110</v>
      </c>
      <c r="V3239" s="290"/>
      <c r="W3239" s="292">
        <f t="shared" si="340"/>
        <v>0</v>
      </c>
      <c r="X3239" s="293" t="str">
        <f t="shared" si="341"/>
        <v>8</v>
      </c>
      <c r="Y3239" s="290"/>
      <c r="Z3239" s="291">
        <f t="shared" si="342"/>
        <v>93288.8</v>
      </c>
      <c r="AA3239" s="294">
        <f>VLOOKUP(G3239,Ma_KH!$A:$R,14,0)</f>
        <v>60</v>
      </c>
    </row>
    <row r="3240" spans="1:27" x14ac:dyDescent="0.25">
      <c r="A3240" s="277">
        <v>46049</v>
      </c>
      <c r="B3240" s="278">
        <v>4183832477</v>
      </c>
      <c r="C3240" s="328" t="s">
        <v>15180</v>
      </c>
      <c r="D3240" s="280">
        <v>46057</v>
      </c>
      <c r="E3240" s="213"/>
      <c r="F3240" s="214"/>
      <c r="G3240" s="255" t="s">
        <v>14218</v>
      </c>
      <c r="H3240" s="213"/>
      <c r="I3240" s="212">
        <v>4183832477</v>
      </c>
      <c r="J3240" s="212" t="s">
        <v>1782</v>
      </c>
      <c r="K3240" s="212" t="s">
        <v>27</v>
      </c>
      <c r="L3240" s="215" t="str">
        <f>VLOOKUP($K3240,[1]TONG_SL!$A$1:$D$65536,2,0)</f>
        <v>Chân giò heo muối 300g</v>
      </c>
      <c r="M3240" s="247"/>
      <c r="N3240" s="215" t="str">
        <f t="shared" si="343"/>
        <v>K-C6</v>
      </c>
      <c r="O3240" s="222"/>
      <c r="P3240" s="222"/>
      <c r="Q3240" s="215" t="str">
        <f>VLOOKUP(K3240,TONG_SL!$A:$D,3,0)</f>
        <v>Túi</v>
      </c>
      <c r="R3240" s="224">
        <v>6</v>
      </c>
      <c r="S3240" s="290"/>
      <c r="T3240" s="290">
        <f>VLOOKUP(VLOOKUP(G3240,Ma_KH!$A:$R,18,0)&amp;K3240,Gia_MB!$A:$F,6,0)</f>
        <v>73431</v>
      </c>
      <c r="U3240" s="291">
        <f t="shared" si="339"/>
        <v>440586</v>
      </c>
      <c r="V3240" s="290"/>
      <c r="W3240" s="292">
        <f t="shared" si="340"/>
        <v>0</v>
      </c>
      <c r="X3240" s="293" t="str">
        <f t="shared" si="341"/>
        <v>8</v>
      </c>
      <c r="Y3240" s="290"/>
      <c r="Z3240" s="291">
        <f t="shared" si="342"/>
        <v>35246.879999999997</v>
      </c>
      <c r="AA3240" s="294">
        <f>VLOOKUP(G3240,Ma_KH!$A:$R,14,0)</f>
        <v>60</v>
      </c>
    </row>
    <row r="3241" spans="1:27" x14ac:dyDescent="0.25">
      <c r="A3241" s="277">
        <v>46049</v>
      </c>
      <c r="B3241" s="278">
        <v>4183832496</v>
      </c>
      <c r="C3241" s="328" t="s">
        <v>15180</v>
      </c>
      <c r="D3241" s="280">
        <v>46057</v>
      </c>
      <c r="E3241" s="213"/>
      <c r="F3241" s="214"/>
      <c r="G3241" s="255" t="s">
        <v>14219</v>
      </c>
      <c r="H3241" s="213"/>
      <c r="I3241" s="212">
        <v>4183832496</v>
      </c>
      <c r="J3241" s="212" t="s">
        <v>1782</v>
      </c>
      <c r="K3241" s="212" t="s">
        <v>30</v>
      </c>
      <c r="L3241" s="215" t="str">
        <f>VLOOKUP($K3241,[1]TONG_SL!$A$1:$D$65536,2,0)</f>
        <v>Gà muối 500g</v>
      </c>
      <c r="M3241" s="247"/>
      <c r="N3241" s="215" t="str">
        <f t="shared" si="343"/>
        <v>K-C6</v>
      </c>
      <c r="O3241" s="222"/>
      <c r="P3241" s="222"/>
      <c r="Q3241" s="215" t="str">
        <f>VLOOKUP(K3241,TONG_SL!$A:$D,3,0)</f>
        <v>Túi</v>
      </c>
      <c r="R3241" s="224">
        <v>16</v>
      </c>
      <c r="S3241" s="290"/>
      <c r="T3241" s="290">
        <f>VLOOKUP(VLOOKUP(G3241,Ma_KH!$A:$R,18,0)&amp;K3241,Gia_MB!$A:$F,6,0)</f>
        <v>116611</v>
      </c>
      <c r="U3241" s="291">
        <f t="shared" si="339"/>
        <v>1865776</v>
      </c>
      <c r="V3241" s="290"/>
      <c r="W3241" s="292">
        <f t="shared" si="340"/>
        <v>0</v>
      </c>
      <c r="X3241" s="293" t="str">
        <f t="shared" si="341"/>
        <v>8</v>
      </c>
      <c r="Y3241" s="290"/>
      <c r="Z3241" s="291">
        <f t="shared" si="342"/>
        <v>149262.08000000002</v>
      </c>
      <c r="AA3241" s="294">
        <f>VLOOKUP(G3241,Ma_KH!$A:$R,14,0)</f>
        <v>60</v>
      </c>
    </row>
    <row r="3242" spans="1:27" x14ac:dyDescent="0.25">
      <c r="A3242" s="277">
        <v>46049</v>
      </c>
      <c r="B3242" s="278">
        <v>4183832496</v>
      </c>
      <c r="C3242" s="328" t="s">
        <v>15180</v>
      </c>
      <c r="D3242" s="280">
        <v>46057</v>
      </c>
      <c r="E3242" s="213"/>
      <c r="F3242" s="214"/>
      <c r="G3242" s="255" t="s">
        <v>14219</v>
      </c>
      <c r="H3242" s="213"/>
      <c r="I3242" s="212">
        <v>4183832496</v>
      </c>
      <c r="J3242" s="212" t="s">
        <v>1782</v>
      </c>
      <c r="K3242" s="212" t="s">
        <v>27</v>
      </c>
      <c r="L3242" s="215" t="str">
        <f>VLOOKUP($K3242,[1]TONG_SL!$A$1:$D$65536,2,0)</f>
        <v>Chân giò heo muối 300g</v>
      </c>
      <c r="M3242" s="247"/>
      <c r="N3242" s="215" t="str">
        <f t="shared" si="343"/>
        <v>K-C6</v>
      </c>
      <c r="O3242" s="222"/>
      <c r="P3242" s="222"/>
      <c r="Q3242" s="215" t="str">
        <f>VLOOKUP(K3242,TONG_SL!$A:$D,3,0)</f>
        <v>Túi</v>
      </c>
      <c r="R3242" s="224">
        <v>6</v>
      </c>
      <c r="S3242" s="290"/>
      <c r="T3242" s="290">
        <f>VLOOKUP(VLOOKUP(G3242,Ma_KH!$A:$R,18,0)&amp;K3242,Gia_MB!$A:$F,6,0)</f>
        <v>73431</v>
      </c>
      <c r="U3242" s="291">
        <f t="shared" si="339"/>
        <v>440586</v>
      </c>
      <c r="V3242" s="290"/>
      <c r="W3242" s="292">
        <f t="shared" si="340"/>
        <v>0</v>
      </c>
      <c r="X3242" s="293" t="str">
        <f t="shared" si="341"/>
        <v>8</v>
      </c>
      <c r="Y3242" s="290"/>
      <c r="Z3242" s="291">
        <f t="shared" si="342"/>
        <v>35246.879999999997</v>
      </c>
      <c r="AA3242" s="294">
        <f>VLOOKUP(G3242,Ma_KH!$A:$R,14,0)</f>
        <v>60</v>
      </c>
    </row>
    <row r="3243" spans="1:27" x14ac:dyDescent="0.25">
      <c r="A3243" s="277">
        <v>46049</v>
      </c>
      <c r="B3243" s="278">
        <v>4183832445</v>
      </c>
      <c r="C3243" s="328" t="s">
        <v>15180</v>
      </c>
      <c r="D3243" s="280">
        <v>46057</v>
      </c>
      <c r="E3243" s="213"/>
      <c r="F3243" s="214"/>
      <c r="G3243" s="255" t="s">
        <v>14217</v>
      </c>
      <c r="H3243" s="213"/>
      <c r="I3243" s="212">
        <v>4183832445</v>
      </c>
      <c r="J3243" s="212" t="s">
        <v>1782</v>
      </c>
      <c r="K3243" s="212" t="s">
        <v>30</v>
      </c>
      <c r="L3243" s="215" t="str">
        <f>VLOOKUP($K3243,[1]TONG_SL!$A$1:$D$65536,2,0)</f>
        <v>Gà muối 500g</v>
      </c>
      <c r="M3243" s="247"/>
      <c r="N3243" s="215" t="str">
        <f t="shared" si="343"/>
        <v>K-C6</v>
      </c>
      <c r="O3243" s="222"/>
      <c r="P3243" s="222"/>
      <c r="Q3243" s="215" t="str">
        <f>VLOOKUP(K3243,TONG_SL!$A:$D,3,0)</f>
        <v>Túi</v>
      </c>
      <c r="R3243" s="224">
        <v>12</v>
      </c>
      <c r="S3243" s="290"/>
      <c r="T3243" s="290">
        <f>VLOOKUP(VLOOKUP(G3243,Ma_KH!$A:$R,18,0)&amp;K3243,Gia_MB!$A:$F,6,0)</f>
        <v>116611</v>
      </c>
      <c r="U3243" s="291">
        <f t="shared" si="339"/>
        <v>1399332</v>
      </c>
      <c r="V3243" s="290"/>
      <c r="W3243" s="292">
        <f t="shared" si="340"/>
        <v>0</v>
      </c>
      <c r="X3243" s="293" t="str">
        <f t="shared" si="341"/>
        <v>8</v>
      </c>
      <c r="Y3243" s="290"/>
      <c r="Z3243" s="291">
        <f t="shared" si="342"/>
        <v>111946.56</v>
      </c>
      <c r="AA3243" s="294">
        <f>VLOOKUP(G3243,Ma_KH!$A:$R,14,0)</f>
        <v>60</v>
      </c>
    </row>
    <row r="3244" spans="1:27" x14ac:dyDescent="0.25">
      <c r="A3244" s="277">
        <v>46049</v>
      </c>
      <c r="B3244" s="278">
        <v>4183832445</v>
      </c>
      <c r="C3244" s="328" t="s">
        <v>15180</v>
      </c>
      <c r="D3244" s="280">
        <v>46057</v>
      </c>
      <c r="E3244" s="213"/>
      <c r="F3244" s="214"/>
      <c r="G3244" s="255" t="s">
        <v>14217</v>
      </c>
      <c r="H3244" s="213"/>
      <c r="I3244" s="212">
        <v>4183832445</v>
      </c>
      <c r="J3244" s="212" t="s">
        <v>1782</v>
      </c>
      <c r="K3244" s="212" t="s">
        <v>27</v>
      </c>
      <c r="L3244" s="215" t="str">
        <f>VLOOKUP($K3244,[1]TONG_SL!$A$1:$D$65536,2,0)</f>
        <v>Chân giò heo muối 300g</v>
      </c>
      <c r="M3244" s="247"/>
      <c r="N3244" s="215" t="str">
        <f t="shared" si="343"/>
        <v>K-C6</v>
      </c>
      <c r="O3244" s="222"/>
      <c r="P3244" s="222"/>
      <c r="Q3244" s="215" t="str">
        <f>VLOOKUP(K3244,TONG_SL!$A:$D,3,0)</f>
        <v>Túi</v>
      </c>
      <c r="R3244" s="224">
        <v>6</v>
      </c>
      <c r="S3244" s="290"/>
      <c r="T3244" s="290">
        <f>VLOOKUP(VLOOKUP(G3244,Ma_KH!$A:$R,18,0)&amp;K3244,Gia_MB!$A:$F,6,0)</f>
        <v>73431</v>
      </c>
      <c r="U3244" s="291">
        <f t="shared" si="339"/>
        <v>440586</v>
      </c>
      <c r="V3244" s="290"/>
      <c r="W3244" s="292">
        <f t="shared" si="340"/>
        <v>0</v>
      </c>
      <c r="X3244" s="293" t="str">
        <f t="shared" si="341"/>
        <v>8</v>
      </c>
      <c r="Y3244" s="290"/>
      <c r="Z3244" s="291">
        <f t="shared" si="342"/>
        <v>35246.879999999997</v>
      </c>
      <c r="AA3244" s="294">
        <f>VLOOKUP(G3244,Ma_KH!$A:$R,14,0)</f>
        <v>60</v>
      </c>
    </row>
    <row r="3245" spans="1:27" x14ac:dyDescent="0.25">
      <c r="A3245" s="277">
        <v>46049</v>
      </c>
      <c r="B3245" s="278">
        <v>4183832056</v>
      </c>
      <c r="C3245" s="328" t="s">
        <v>15180</v>
      </c>
      <c r="D3245" s="280">
        <v>46057</v>
      </c>
      <c r="E3245" s="213"/>
      <c r="F3245" s="214"/>
      <c r="G3245" s="255" t="s">
        <v>14197</v>
      </c>
      <c r="H3245" s="213"/>
      <c r="I3245" s="212">
        <v>4183832056</v>
      </c>
      <c r="J3245" s="212" t="s">
        <v>1782</v>
      </c>
      <c r="K3245" s="212" t="s">
        <v>30</v>
      </c>
      <c r="L3245" s="215" t="str">
        <f>VLOOKUP($K3245,[1]TONG_SL!$A$1:$D$65536,2,0)</f>
        <v>Gà muối 500g</v>
      </c>
      <c r="M3245" s="247"/>
      <c r="N3245" s="215" t="str">
        <f t="shared" si="343"/>
        <v>K-C6</v>
      </c>
      <c r="O3245" s="222"/>
      <c r="P3245" s="222"/>
      <c r="Q3245" s="215" t="str">
        <f>VLOOKUP(K3245,TONG_SL!$A:$D,3,0)</f>
        <v>Túi</v>
      </c>
      <c r="R3245" s="224">
        <v>4</v>
      </c>
      <c r="S3245" s="290"/>
      <c r="T3245" s="290">
        <f>VLOOKUP(VLOOKUP(G3245,Ma_KH!$A:$R,18,0)&amp;K3245,Gia_MB!$A:$F,6,0)</f>
        <v>116611</v>
      </c>
      <c r="U3245" s="291">
        <f t="shared" si="339"/>
        <v>466444</v>
      </c>
      <c r="V3245" s="290"/>
      <c r="W3245" s="292">
        <f t="shared" si="340"/>
        <v>0</v>
      </c>
      <c r="X3245" s="293" t="str">
        <f t="shared" si="341"/>
        <v>8</v>
      </c>
      <c r="Y3245" s="290"/>
      <c r="Z3245" s="291">
        <f t="shared" si="342"/>
        <v>37315.520000000004</v>
      </c>
      <c r="AA3245" s="294">
        <f>VLOOKUP(G3245,Ma_KH!$A:$R,14,0)</f>
        <v>60</v>
      </c>
    </row>
    <row r="3246" spans="1:27" x14ac:dyDescent="0.25">
      <c r="A3246" s="277">
        <v>46049</v>
      </c>
      <c r="B3246" s="278">
        <v>4183832056</v>
      </c>
      <c r="C3246" s="328" t="s">
        <v>15180</v>
      </c>
      <c r="D3246" s="280">
        <v>46057</v>
      </c>
      <c r="E3246" s="213"/>
      <c r="F3246" s="214"/>
      <c r="G3246" s="255" t="s">
        <v>14197</v>
      </c>
      <c r="H3246" s="213"/>
      <c r="I3246" s="212">
        <v>4183832056</v>
      </c>
      <c r="J3246" s="212" t="s">
        <v>1782</v>
      </c>
      <c r="K3246" s="212" t="s">
        <v>27</v>
      </c>
      <c r="L3246" s="215" t="str">
        <f>VLOOKUP($K3246,[1]TONG_SL!$A$1:$D$65536,2,0)</f>
        <v>Chân giò heo muối 300g</v>
      </c>
      <c r="M3246" s="247"/>
      <c r="N3246" s="215" t="str">
        <f t="shared" si="343"/>
        <v>K-C6</v>
      </c>
      <c r="O3246" s="222"/>
      <c r="P3246" s="222"/>
      <c r="Q3246" s="215" t="str">
        <f>VLOOKUP(K3246,TONG_SL!$A:$D,3,0)</f>
        <v>Túi</v>
      </c>
      <c r="R3246" s="224">
        <v>4</v>
      </c>
      <c r="S3246" s="290"/>
      <c r="T3246" s="290">
        <f>VLOOKUP(VLOOKUP(G3246,Ma_KH!$A:$R,18,0)&amp;K3246,Gia_MB!$A:$F,6,0)</f>
        <v>73431</v>
      </c>
      <c r="U3246" s="291">
        <f t="shared" si="339"/>
        <v>293724</v>
      </c>
      <c r="V3246" s="290"/>
      <c r="W3246" s="292">
        <f t="shared" si="340"/>
        <v>0</v>
      </c>
      <c r="X3246" s="293" t="str">
        <f t="shared" si="341"/>
        <v>8</v>
      </c>
      <c r="Y3246" s="290"/>
      <c r="Z3246" s="291">
        <f t="shared" si="342"/>
        <v>23497.920000000002</v>
      </c>
      <c r="AA3246" s="294">
        <f>VLOOKUP(G3246,Ma_KH!$A:$R,14,0)</f>
        <v>60</v>
      </c>
    </row>
    <row r="3247" spans="1:27" x14ac:dyDescent="0.25">
      <c r="A3247" s="277">
        <v>46049</v>
      </c>
      <c r="B3247" s="278">
        <v>4183831991</v>
      </c>
      <c r="C3247" s="328" t="s">
        <v>15180</v>
      </c>
      <c r="D3247" s="280">
        <v>46057</v>
      </c>
      <c r="E3247" s="213"/>
      <c r="F3247" s="214"/>
      <c r="G3247" s="255" t="s">
        <v>14191</v>
      </c>
      <c r="H3247" s="213"/>
      <c r="I3247" s="212">
        <v>4183831991</v>
      </c>
      <c r="J3247" s="212" t="s">
        <v>1782</v>
      </c>
      <c r="K3247" s="212" t="s">
        <v>30</v>
      </c>
      <c r="L3247" s="215" t="str">
        <f>VLOOKUP($K3247,[1]TONG_SL!$A$1:$D$65536,2,0)</f>
        <v>Gà muối 500g</v>
      </c>
      <c r="M3247" s="247"/>
      <c r="N3247" s="215" t="str">
        <f t="shared" si="343"/>
        <v>K-C6</v>
      </c>
      <c r="O3247" s="222"/>
      <c r="P3247" s="222"/>
      <c r="Q3247" s="215" t="str">
        <f>VLOOKUP(K3247,TONG_SL!$A:$D,3,0)</f>
        <v>Túi</v>
      </c>
      <c r="R3247" s="224">
        <v>5</v>
      </c>
      <c r="S3247" s="290"/>
      <c r="T3247" s="290">
        <f>VLOOKUP(VLOOKUP(G3247,Ma_KH!$A:$R,18,0)&amp;K3247,Gia_MB!$A:$F,6,0)</f>
        <v>116611</v>
      </c>
      <c r="U3247" s="291">
        <f t="shared" si="339"/>
        <v>583055</v>
      </c>
      <c r="V3247" s="290"/>
      <c r="W3247" s="292">
        <f t="shared" si="340"/>
        <v>0</v>
      </c>
      <c r="X3247" s="293" t="str">
        <f t="shared" si="341"/>
        <v>8</v>
      </c>
      <c r="Y3247" s="290"/>
      <c r="Z3247" s="291">
        <f t="shared" si="342"/>
        <v>46644.4</v>
      </c>
      <c r="AA3247" s="294">
        <f>VLOOKUP(G3247,Ma_KH!$A:$R,14,0)</f>
        <v>60</v>
      </c>
    </row>
    <row r="3248" spans="1:27" x14ac:dyDescent="0.25">
      <c r="A3248" s="277">
        <v>46049</v>
      </c>
      <c r="B3248" s="278">
        <v>4183831991</v>
      </c>
      <c r="C3248" s="328" t="s">
        <v>15180</v>
      </c>
      <c r="D3248" s="280">
        <v>46057</v>
      </c>
      <c r="E3248" s="213"/>
      <c r="F3248" s="214"/>
      <c r="G3248" s="255" t="s">
        <v>14191</v>
      </c>
      <c r="H3248" s="213"/>
      <c r="I3248" s="212">
        <v>4183831991</v>
      </c>
      <c r="J3248" s="212" t="s">
        <v>1782</v>
      </c>
      <c r="K3248" s="212" t="s">
        <v>27</v>
      </c>
      <c r="L3248" s="215" t="str">
        <f>VLOOKUP($K3248,[1]TONG_SL!$A$1:$D$65536,2,0)</f>
        <v>Chân giò heo muối 300g</v>
      </c>
      <c r="M3248" s="247"/>
      <c r="N3248" s="215" t="str">
        <f t="shared" si="343"/>
        <v>K-C6</v>
      </c>
      <c r="O3248" s="222"/>
      <c r="P3248" s="222"/>
      <c r="Q3248" s="215" t="str">
        <f>VLOOKUP(K3248,TONG_SL!$A:$D,3,0)</f>
        <v>Túi</v>
      </c>
      <c r="R3248" s="224">
        <v>3</v>
      </c>
      <c r="S3248" s="290"/>
      <c r="T3248" s="290">
        <f>VLOOKUP(VLOOKUP(G3248,Ma_KH!$A:$R,18,0)&amp;K3248,Gia_MB!$A:$F,6,0)</f>
        <v>73431</v>
      </c>
      <c r="U3248" s="291">
        <f t="shared" si="339"/>
        <v>220293</v>
      </c>
      <c r="V3248" s="290"/>
      <c r="W3248" s="292">
        <f t="shared" si="340"/>
        <v>0</v>
      </c>
      <c r="X3248" s="293" t="str">
        <f t="shared" si="341"/>
        <v>8</v>
      </c>
      <c r="Y3248" s="290"/>
      <c r="Z3248" s="291">
        <f t="shared" si="342"/>
        <v>17623.439999999999</v>
      </c>
      <c r="AA3248" s="294">
        <f>VLOOKUP(G3248,Ma_KH!$A:$R,14,0)</f>
        <v>60</v>
      </c>
    </row>
    <row r="3249" spans="1:27" x14ac:dyDescent="0.25">
      <c r="A3249" s="277">
        <v>46049</v>
      </c>
      <c r="B3249" s="278">
        <v>4183831991</v>
      </c>
      <c r="C3249" s="328" t="s">
        <v>15180</v>
      </c>
      <c r="D3249" s="280">
        <v>46057</v>
      </c>
      <c r="E3249" s="213"/>
      <c r="F3249" s="214"/>
      <c r="G3249" s="255" t="s">
        <v>14191</v>
      </c>
      <c r="H3249" s="213"/>
      <c r="I3249" s="212">
        <v>4183831991</v>
      </c>
      <c r="J3249" s="212" t="s">
        <v>1782</v>
      </c>
      <c r="K3249" s="212" t="s">
        <v>39</v>
      </c>
      <c r="L3249" s="215" t="str">
        <f>VLOOKUP($K3249,[1]TONG_SL!$A$1:$D$65536,2,0)</f>
        <v>Chả nướng 300g</v>
      </c>
      <c r="M3249" s="247"/>
      <c r="N3249" s="215" t="str">
        <f t="shared" si="343"/>
        <v>K-C6</v>
      </c>
      <c r="O3249" s="222"/>
      <c r="P3249" s="222"/>
      <c r="Q3249" s="215" t="str">
        <f>VLOOKUP(K3249,TONG_SL!$A:$D,3,0)</f>
        <v>Túi</v>
      </c>
      <c r="R3249" s="224">
        <v>2</v>
      </c>
      <c r="S3249" s="290"/>
      <c r="T3249" s="290">
        <f>VLOOKUP(VLOOKUP(G3249,Ma_KH!$A:$R,18,0)&amp;K3249,Gia_MB!$A:$F,6,0)</f>
        <v>70950</v>
      </c>
      <c r="U3249" s="291">
        <f t="shared" si="339"/>
        <v>141900</v>
      </c>
      <c r="V3249" s="290"/>
      <c r="W3249" s="292">
        <f t="shared" si="340"/>
        <v>0</v>
      </c>
      <c r="X3249" s="293" t="str">
        <f t="shared" si="341"/>
        <v>8</v>
      </c>
      <c r="Y3249" s="290"/>
      <c r="Z3249" s="291">
        <f t="shared" si="342"/>
        <v>11352</v>
      </c>
      <c r="AA3249" s="294">
        <f>VLOOKUP(G3249,Ma_KH!$A:$R,14,0)</f>
        <v>60</v>
      </c>
    </row>
    <row r="3250" spans="1:27" x14ac:dyDescent="0.25">
      <c r="A3250" s="277">
        <v>46049</v>
      </c>
      <c r="B3250" s="278">
        <v>4183833172</v>
      </c>
      <c r="C3250" s="328" t="s">
        <v>15180</v>
      </c>
      <c r="D3250" s="280">
        <v>46057</v>
      </c>
      <c r="E3250" s="213"/>
      <c r="F3250" s="214"/>
      <c r="G3250" s="255" t="s">
        <v>14193</v>
      </c>
      <c r="H3250" s="213"/>
      <c r="I3250" s="212">
        <v>4183833172</v>
      </c>
      <c r="J3250" s="212" t="s">
        <v>1782</v>
      </c>
      <c r="K3250" s="212" t="s">
        <v>27</v>
      </c>
      <c r="L3250" s="215" t="str">
        <f>VLOOKUP($K3250,[1]TONG_SL!$A$1:$D$65536,2,0)</f>
        <v>Chân giò heo muối 300g</v>
      </c>
      <c r="M3250" s="247"/>
      <c r="N3250" s="215" t="str">
        <f t="shared" si="343"/>
        <v>K-C6</v>
      </c>
      <c r="O3250" s="222"/>
      <c r="P3250" s="222"/>
      <c r="Q3250" s="215" t="str">
        <f>VLOOKUP(K3250,TONG_SL!$A:$D,3,0)</f>
        <v>Túi</v>
      </c>
      <c r="R3250" s="224">
        <v>6</v>
      </c>
      <c r="S3250" s="290"/>
      <c r="T3250" s="290">
        <f>VLOOKUP(VLOOKUP(G3250,Ma_KH!$A:$R,18,0)&amp;K3250,Gia_MB!$A:$F,6,0)</f>
        <v>73431</v>
      </c>
      <c r="U3250" s="291">
        <f t="shared" si="339"/>
        <v>440586</v>
      </c>
      <c r="V3250" s="290"/>
      <c r="W3250" s="292">
        <f t="shared" si="340"/>
        <v>0</v>
      </c>
      <c r="X3250" s="293" t="str">
        <f t="shared" si="341"/>
        <v>8</v>
      </c>
      <c r="Y3250" s="290"/>
      <c r="Z3250" s="291">
        <f t="shared" si="342"/>
        <v>35246.879999999997</v>
      </c>
      <c r="AA3250" s="294">
        <f>VLOOKUP(G3250,Ma_KH!$A:$R,14,0)</f>
        <v>60</v>
      </c>
    </row>
    <row r="3251" spans="1:27" x14ac:dyDescent="0.25">
      <c r="A3251" s="277">
        <v>46049</v>
      </c>
      <c r="B3251" s="278">
        <v>4183833172</v>
      </c>
      <c r="C3251" s="328" t="s">
        <v>15180</v>
      </c>
      <c r="D3251" s="280">
        <v>46057</v>
      </c>
      <c r="E3251" s="213"/>
      <c r="F3251" s="214"/>
      <c r="G3251" s="255" t="s">
        <v>14193</v>
      </c>
      <c r="H3251" s="213"/>
      <c r="I3251" s="212">
        <v>4183833172</v>
      </c>
      <c r="J3251" s="212" t="s">
        <v>1782</v>
      </c>
      <c r="K3251" s="212" t="s">
        <v>30</v>
      </c>
      <c r="L3251" s="215" t="str">
        <f>VLOOKUP($K3251,[1]TONG_SL!$A$1:$D$65536,2,0)</f>
        <v>Gà muối 500g</v>
      </c>
      <c r="M3251" s="247"/>
      <c r="N3251" s="215" t="str">
        <f t="shared" si="343"/>
        <v>K-C6</v>
      </c>
      <c r="O3251" s="222"/>
      <c r="P3251" s="222"/>
      <c r="Q3251" s="215" t="str">
        <f>VLOOKUP(K3251,TONG_SL!$A:$D,3,0)</f>
        <v>Túi</v>
      </c>
      <c r="R3251" s="224">
        <v>3</v>
      </c>
      <c r="S3251" s="290"/>
      <c r="T3251" s="290">
        <f>VLOOKUP(VLOOKUP(G3251,Ma_KH!$A:$R,18,0)&amp;K3251,Gia_MB!$A:$F,6,0)</f>
        <v>116611</v>
      </c>
      <c r="U3251" s="291">
        <f t="shared" si="339"/>
        <v>349833</v>
      </c>
      <c r="V3251" s="290"/>
      <c r="W3251" s="292">
        <f t="shared" si="340"/>
        <v>0</v>
      </c>
      <c r="X3251" s="293" t="str">
        <f t="shared" si="341"/>
        <v>8</v>
      </c>
      <c r="Y3251" s="290"/>
      <c r="Z3251" s="291">
        <f t="shared" si="342"/>
        <v>27986.639999999999</v>
      </c>
      <c r="AA3251" s="294">
        <f>VLOOKUP(G3251,Ma_KH!$A:$R,14,0)</f>
        <v>60</v>
      </c>
    </row>
    <row r="3252" spans="1:27" x14ac:dyDescent="0.25">
      <c r="A3252" s="277">
        <v>46049</v>
      </c>
      <c r="B3252" s="278">
        <v>4183832044</v>
      </c>
      <c r="C3252" s="328" t="s">
        <v>15180</v>
      </c>
      <c r="D3252" s="280">
        <v>46057</v>
      </c>
      <c r="E3252" s="213"/>
      <c r="F3252" s="214"/>
      <c r="G3252" s="255" t="s">
        <v>14195</v>
      </c>
      <c r="H3252" s="213"/>
      <c r="I3252" s="212">
        <v>4183832044</v>
      </c>
      <c r="J3252" s="212" t="s">
        <v>1782</v>
      </c>
      <c r="K3252" s="212" t="s">
        <v>27</v>
      </c>
      <c r="L3252" s="215" t="str">
        <f>VLOOKUP($K3252,[1]TONG_SL!$A$1:$D$65536,2,0)</f>
        <v>Chân giò heo muối 300g</v>
      </c>
      <c r="M3252" s="247"/>
      <c r="N3252" s="215" t="str">
        <f t="shared" si="343"/>
        <v>K-C6</v>
      </c>
      <c r="O3252" s="222"/>
      <c r="P3252" s="222"/>
      <c r="Q3252" s="215" t="str">
        <f>VLOOKUP(K3252,TONG_SL!$A:$D,3,0)</f>
        <v>Túi</v>
      </c>
      <c r="R3252" s="224">
        <v>2</v>
      </c>
      <c r="S3252" s="290"/>
      <c r="T3252" s="290">
        <f>VLOOKUP(VLOOKUP(G3252,Ma_KH!$A:$R,18,0)&amp;K3252,Gia_MB!$A:$F,6,0)</f>
        <v>73431</v>
      </c>
      <c r="U3252" s="291">
        <f t="shared" si="339"/>
        <v>146862</v>
      </c>
      <c r="V3252" s="290"/>
      <c r="W3252" s="292">
        <f t="shared" si="340"/>
        <v>0</v>
      </c>
      <c r="X3252" s="293" t="str">
        <f t="shared" si="341"/>
        <v>8</v>
      </c>
      <c r="Y3252" s="290"/>
      <c r="Z3252" s="291">
        <f t="shared" si="342"/>
        <v>11748.960000000001</v>
      </c>
      <c r="AA3252" s="294">
        <f>VLOOKUP(G3252,Ma_KH!$A:$R,14,0)</f>
        <v>60</v>
      </c>
    </row>
    <row r="3253" spans="1:27" x14ac:dyDescent="0.25">
      <c r="A3253" s="277">
        <v>46049</v>
      </c>
      <c r="B3253" s="278">
        <v>4183832044</v>
      </c>
      <c r="C3253" s="328" t="s">
        <v>15180</v>
      </c>
      <c r="D3253" s="280">
        <v>46057</v>
      </c>
      <c r="E3253" s="213"/>
      <c r="F3253" s="214"/>
      <c r="G3253" s="255" t="s">
        <v>14195</v>
      </c>
      <c r="H3253" s="213"/>
      <c r="I3253" s="212">
        <v>4183832044</v>
      </c>
      <c r="J3253" s="212" t="s">
        <v>1782</v>
      </c>
      <c r="K3253" s="212" t="s">
        <v>30</v>
      </c>
      <c r="L3253" s="215" t="str">
        <f>VLOOKUP($K3253,[1]TONG_SL!$A$1:$D$65536,2,0)</f>
        <v>Gà muối 500g</v>
      </c>
      <c r="M3253" s="247"/>
      <c r="N3253" s="215" t="str">
        <f t="shared" si="343"/>
        <v>K-C6</v>
      </c>
      <c r="O3253" s="222"/>
      <c r="P3253" s="222"/>
      <c r="Q3253" s="215" t="str">
        <f>VLOOKUP(K3253,TONG_SL!$A:$D,3,0)</f>
        <v>Túi</v>
      </c>
      <c r="R3253" s="224">
        <v>8</v>
      </c>
      <c r="S3253" s="290"/>
      <c r="T3253" s="290">
        <f>VLOOKUP(VLOOKUP(G3253,Ma_KH!$A:$R,18,0)&amp;K3253,Gia_MB!$A:$F,6,0)</f>
        <v>116611</v>
      </c>
      <c r="U3253" s="291">
        <f t="shared" si="339"/>
        <v>932888</v>
      </c>
      <c r="V3253" s="290"/>
      <c r="W3253" s="292">
        <f t="shared" si="340"/>
        <v>0</v>
      </c>
      <c r="X3253" s="293" t="str">
        <f t="shared" si="341"/>
        <v>8</v>
      </c>
      <c r="Y3253" s="290"/>
      <c r="Z3253" s="291">
        <f t="shared" si="342"/>
        <v>74631.040000000008</v>
      </c>
      <c r="AA3253" s="294">
        <f>VLOOKUP(G3253,Ma_KH!$A:$R,14,0)</f>
        <v>60</v>
      </c>
    </row>
    <row r="3254" spans="1:27" x14ac:dyDescent="0.25">
      <c r="A3254" s="277">
        <v>46049</v>
      </c>
      <c r="B3254" s="278">
        <v>4183833186</v>
      </c>
      <c r="C3254" s="328" t="s">
        <v>15180</v>
      </c>
      <c r="D3254" s="280">
        <v>46057</v>
      </c>
      <c r="E3254" s="213"/>
      <c r="F3254" s="214"/>
      <c r="G3254" s="255" t="s">
        <v>14212</v>
      </c>
      <c r="H3254" s="213"/>
      <c r="I3254" s="212">
        <v>4183833186</v>
      </c>
      <c r="J3254" s="212" t="s">
        <v>1782</v>
      </c>
      <c r="K3254" s="212" t="s">
        <v>48</v>
      </c>
      <c r="L3254" s="215" t="str">
        <f>VLOOKUP($K3254,[1]TONG_SL!$A$1:$D$65536,2,0)</f>
        <v>Mọc Nấm Hương 250g</v>
      </c>
      <c r="M3254" s="247"/>
      <c r="N3254" s="215" t="str">
        <f t="shared" si="343"/>
        <v>K-C6</v>
      </c>
      <c r="O3254" s="222"/>
      <c r="P3254" s="222"/>
      <c r="Q3254" s="215" t="str">
        <f>VLOOKUP(K3254,TONG_SL!$A:$D,3,0)</f>
        <v>Túi</v>
      </c>
      <c r="R3254" s="224">
        <v>4</v>
      </c>
      <c r="S3254" s="290"/>
      <c r="T3254" s="290">
        <f>VLOOKUP(VLOOKUP(G3254,Ma_KH!$A:$R,18,0)&amp;K3254,Gia_MB!$A:$F,6,0)</f>
        <v>46000</v>
      </c>
      <c r="U3254" s="291">
        <f t="shared" si="339"/>
        <v>184000</v>
      </c>
      <c r="V3254" s="290"/>
      <c r="W3254" s="292">
        <f t="shared" si="340"/>
        <v>0</v>
      </c>
      <c r="X3254" s="293" t="str">
        <f t="shared" si="341"/>
        <v>8</v>
      </c>
      <c r="Y3254" s="290"/>
      <c r="Z3254" s="291">
        <f t="shared" si="342"/>
        <v>14720</v>
      </c>
      <c r="AA3254" s="294">
        <f>VLOOKUP(G3254,Ma_KH!$A:$R,14,0)</f>
        <v>60</v>
      </c>
    </row>
    <row r="3255" spans="1:27" x14ac:dyDescent="0.25">
      <c r="A3255" s="277">
        <v>46049</v>
      </c>
      <c r="B3255" s="278">
        <v>4183833186</v>
      </c>
      <c r="C3255" s="328" t="s">
        <v>15180</v>
      </c>
      <c r="D3255" s="280">
        <v>46057</v>
      </c>
      <c r="E3255" s="213"/>
      <c r="F3255" s="214"/>
      <c r="G3255" s="255" t="s">
        <v>14212</v>
      </c>
      <c r="H3255" s="213"/>
      <c r="I3255" s="212">
        <v>4183833186</v>
      </c>
      <c r="J3255" s="212" t="s">
        <v>1782</v>
      </c>
      <c r="K3255" s="212" t="s">
        <v>30</v>
      </c>
      <c r="L3255" s="215" t="str">
        <f>VLOOKUP($K3255,[1]TONG_SL!$A$1:$D$65536,2,0)</f>
        <v>Gà muối 500g</v>
      </c>
      <c r="M3255" s="247"/>
      <c r="N3255" s="215" t="str">
        <f t="shared" si="343"/>
        <v>K-C6</v>
      </c>
      <c r="O3255" s="222"/>
      <c r="P3255" s="222"/>
      <c r="Q3255" s="215" t="str">
        <f>VLOOKUP(K3255,TONG_SL!$A:$D,3,0)</f>
        <v>Túi</v>
      </c>
      <c r="R3255" s="224">
        <v>7</v>
      </c>
      <c r="S3255" s="290"/>
      <c r="T3255" s="290">
        <f>VLOOKUP(VLOOKUP(G3255,Ma_KH!$A:$R,18,0)&amp;K3255,Gia_MB!$A:$F,6,0)</f>
        <v>116611</v>
      </c>
      <c r="U3255" s="291">
        <f t="shared" si="339"/>
        <v>816277</v>
      </c>
      <c r="V3255" s="290"/>
      <c r="W3255" s="292">
        <f t="shared" si="340"/>
        <v>0</v>
      </c>
      <c r="X3255" s="293" t="str">
        <f t="shared" si="341"/>
        <v>8</v>
      </c>
      <c r="Y3255" s="290"/>
      <c r="Z3255" s="291">
        <f t="shared" si="342"/>
        <v>65302.16</v>
      </c>
      <c r="AA3255" s="294">
        <f>VLOOKUP(G3255,Ma_KH!$A:$R,14,0)</f>
        <v>60</v>
      </c>
    </row>
    <row r="3256" spans="1:27" x14ac:dyDescent="0.25">
      <c r="A3256" s="277">
        <v>46049</v>
      </c>
      <c r="B3256" s="278">
        <v>4183833179</v>
      </c>
      <c r="C3256" s="328" t="s">
        <v>15180</v>
      </c>
      <c r="D3256" s="280">
        <v>46057</v>
      </c>
      <c r="E3256" s="213"/>
      <c r="F3256" s="214"/>
      <c r="G3256" s="255" t="s">
        <v>14054</v>
      </c>
      <c r="H3256" s="213"/>
      <c r="I3256" s="212">
        <v>4183833179</v>
      </c>
      <c r="J3256" s="212" t="s">
        <v>1782</v>
      </c>
      <c r="K3256" s="212" t="s">
        <v>27</v>
      </c>
      <c r="L3256" s="215" t="str">
        <f>VLOOKUP($K3256,[1]TONG_SL!$A$1:$D$65536,2,0)</f>
        <v>Chân giò heo muối 300g</v>
      </c>
      <c r="M3256" s="247"/>
      <c r="N3256" s="215" t="str">
        <f t="shared" si="343"/>
        <v>K-C6</v>
      </c>
      <c r="O3256" s="222"/>
      <c r="P3256" s="222"/>
      <c r="Q3256" s="215" t="str">
        <f>VLOOKUP(K3256,TONG_SL!$A:$D,3,0)</f>
        <v>Túi</v>
      </c>
      <c r="R3256" s="224">
        <v>3</v>
      </c>
      <c r="S3256" s="290"/>
      <c r="T3256" s="290">
        <f>VLOOKUP(VLOOKUP(G3256,Ma_KH!$A:$R,18,0)&amp;K3256,Gia_MB!$A:$F,6,0)</f>
        <v>73431</v>
      </c>
      <c r="U3256" s="291">
        <f t="shared" si="339"/>
        <v>220293</v>
      </c>
      <c r="V3256" s="290"/>
      <c r="W3256" s="292">
        <f t="shared" si="340"/>
        <v>0</v>
      </c>
      <c r="X3256" s="293" t="str">
        <f t="shared" si="341"/>
        <v>8</v>
      </c>
      <c r="Y3256" s="290"/>
      <c r="Z3256" s="291">
        <f t="shared" si="342"/>
        <v>17623.439999999999</v>
      </c>
      <c r="AA3256" s="294">
        <f>VLOOKUP(G3256,Ma_KH!$A:$R,14,0)</f>
        <v>60</v>
      </c>
    </row>
    <row r="3257" spans="1:27" x14ac:dyDescent="0.25">
      <c r="A3257" s="277">
        <v>46049</v>
      </c>
      <c r="B3257" s="278">
        <v>4183833179</v>
      </c>
      <c r="C3257" s="328" t="s">
        <v>15180</v>
      </c>
      <c r="D3257" s="280">
        <v>46057</v>
      </c>
      <c r="E3257" s="213"/>
      <c r="F3257" s="214"/>
      <c r="G3257" s="255" t="s">
        <v>14054</v>
      </c>
      <c r="H3257" s="213"/>
      <c r="I3257" s="212">
        <v>4183833179</v>
      </c>
      <c r="J3257" s="212" t="s">
        <v>1782</v>
      </c>
      <c r="K3257" s="212" t="s">
        <v>30</v>
      </c>
      <c r="L3257" s="215" t="str">
        <f>VLOOKUP($K3257,[1]TONG_SL!$A$1:$D$65536,2,0)</f>
        <v>Gà muối 500g</v>
      </c>
      <c r="M3257" s="247"/>
      <c r="N3257" s="215" t="str">
        <f t="shared" si="343"/>
        <v>K-C6</v>
      </c>
      <c r="O3257" s="222"/>
      <c r="P3257" s="222"/>
      <c r="Q3257" s="215" t="str">
        <f>VLOOKUP(K3257,TONG_SL!$A:$D,3,0)</f>
        <v>Túi</v>
      </c>
      <c r="R3257" s="224">
        <v>7</v>
      </c>
      <c r="S3257" s="290"/>
      <c r="T3257" s="290">
        <f>VLOOKUP(VLOOKUP(G3257,Ma_KH!$A:$R,18,0)&amp;K3257,Gia_MB!$A:$F,6,0)</f>
        <v>116611</v>
      </c>
      <c r="U3257" s="291">
        <f t="shared" si="339"/>
        <v>816277</v>
      </c>
      <c r="V3257" s="290"/>
      <c r="W3257" s="292">
        <f t="shared" si="340"/>
        <v>0</v>
      </c>
      <c r="X3257" s="293" t="str">
        <f t="shared" si="341"/>
        <v>8</v>
      </c>
      <c r="Y3257" s="290"/>
      <c r="Z3257" s="291">
        <f t="shared" si="342"/>
        <v>65302.16</v>
      </c>
      <c r="AA3257" s="294">
        <f>VLOOKUP(G3257,Ma_KH!$A:$R,14,0)</f>
        <v>60</v>
      </c>
    </row>
    <row r="3258" spans="1:27" x14ac:dyDescent="0.25">
      <c r="A3258" s="277">
        <v>46049</v>
      </c>
      <c r="B3258" s="278">
        <v>4183832642</v>
      </c>
      <c r="C3258" s="328" t="s">
        <v>15180</v>
      </c>
      <c r="D3258" s="280">
        <v>46057</v>
      </c>
      <c r="E3258" s="213"/>
      <c r="F3258" s="214"/>
      <c r="G3258" s="255" t="s">
        <v>14227</v>
      </c>
      <c r="H3258" s="213"/>
      <c r="I3258" s="212">
        <v>4183832642</v>
      </c>
      <c r="J3258" s="212" t="s">
        <v>1782</v>
      </c>
      <c r="K3258" s="212" t="s">
        <v>37</v>
      </c>
      <c r="L3258" s="215" t="str">
        <f>VLOOKUP($K3258,[1]TONG_SL!$A$1:$D$65536,2,0)</f>
        <v>Chả cốm 300g</v>
      </c>
      <c r="M3258" s="247"/>
      <c r="N3258" s="215" t="str">
        <f t="shared" si="343"/>
        <v>K-C6</v>
      </c>
      <c r="O3258" s="222"/>
      <c r="P3258" s="222"/>
      <c r="Q3258" s="215" t="str">
        <f>VLOOKUP(K3258,TONG_SL!$A:$D,3,0)</f>
        <v>Túi</v>
      </c>
      <c r="R3258" s="224">
        <v>4</v>
      </c>
      <c r="S3258" s="290"/>
      <c r="T3258" s="290">
        <f>VLOOKUP(VLOOKUP(G3258,Ma_KH!$A:$R,18,0)&amp;K3258,Gia_MB!$A:$F,6,0)</f>
        <v>74250</v>
      </c>
      <c r="U3258" s="291">
        <f t="shared" si="339"/>
        <v>297000</v>
      </c>
      <c r="V3258" s="290"/>
      <c r="W3258" s="292">
        <f t="shared" si="340"/>
        <v>0</v>
      </c>
      <c r="X3258" s="293" t="str">
        <f t="shared" si="341"/>
        <v>8</v>
      </c>
      <c r="Y3258" s="290"/>
      <c r="Z3258" s="291">
        <f t="shared" si="342"/>
        <v>23760</v>
      </c>
      <c r="AA3258" s="294">
        <f>VLOOKUP(G3258,Ma_KH!$A:$R,14,0)</f>
        <v>60</v>
      </c>
    </row>
    <row r="3259" spans="1:27" x14ac:dyDescent="0.25">
      <c r="A3259" s="277">
        <v>46049</v>
      </c>
      <c r="B3259" s="278">
        <v>4183832642</v>
      </c>
      <c r="C3259" s="328" t="s">
        <v>15180</v>
      </c>
      <c r="D3259" s="280">
        <v>46057</v>
      </c>
      <c r="E3259" s="213"/>
      <c r="F3259" s="214"/>
      <c r="G3259" s="255" t="s">
        <v>14227</v>
      </c>
      <c r="H3259" s="213"/>
      <c r="I3259" s="212">
        <v>4183832642</v>
      </c>
      <c r="J3259" s="212" t="s">
        <v>1782</v>
      </c>
      <c r="K3259" s="212" t="s">
        <v>27</v>
      </c>
      <c r="L3259" s="215" t="str">
        <f>VLOOKUP($K3259,[1]TONG_SL!$A$1:$D$65536,2,0)</f>
        <v>Chân giò heo muối 300g</v>
      </c>
      <c r="M3259" s="247"/>
      <c r="N3259" s="215" t="str">
        <f t="shared" si="343"/>
        <v>K-C6</v>
      </c>
      <c r="O3259" s="222"/>
      <c r="P3259" s="222"/>
      <c r="Q3259" s="215" t="str">
        <f>VLOOKUP(K3259,TONG_SL!$A:$D,3,0)</f>
        <v>Túi</v>
      </c>
      <c r="R3259" s="224">
        <v>8</v>
      </c>
      <c r="S3259" s="290"/>
      <c r="T3259" s="290">
        <f>VLOOKUP(VLOOKUP(G3259,Ma_KH!$A:$R,18,0)&amp;K3259,Gia_MB!$A:$F,6,0)</f>
        <v>73431</v>
      </c>
      <c r="U3259" s="291">
        <f t="shared" si="339"/>
        <v>587448</v>
      </c>
      <c r="V3259" s="290"/>
      <c r="W3259" s="292">
        <f t="shared" si="340"/>
        <v>0</v>
      </c>
      <c r="X3259" s="293" t="str">
        <f t="shared" si="341"/>
        <v>8</v>
      </c>
      <c r="Y3259" s="290"/>
      <c r="Z3259" s="291">
        <f t="shared" si="342"/>
        <v>46995.840000000004</v>
      </c>
      <c r="AA3259" s="294">
        <f>VLOOKUP(G3259,Ma_KH!$A:$R,14,0)</f>
        <v>60</v>
      </c>
    </row>
    <row r="3260" spans="1:27" x14ac:dyDescent="0.25">
      <c r="A3260" s="277">
        <v>46049</v>
      </c>
      <c r="B3260" s="278">
        <v>4183832642</v>
      </c>
      <c r="C3260" s="328" t="s">
        <v>15180</v>
      </c>
      <c r="D3260" s="280">
        <v>46057</v>
      </c>
      <c r="E3260" s="213"/>
      <c r="F3260" s="214"/>
      <c r="G3260" s="255" t="s">
        <v>14227</v>
      </c>
      <c r="H3260" s="213"/>
      <c r="I3260" s="212">
        <v>4183832642</v>
      </c>
      <c r="J3260" s="212" t="s">
        <v>1782</v>
      </c>
      <c r="K3260" s="212" t="s">
        <v>48</v>
      </c>
      <c r="L3260" s="215" t="str">
        <f>VLOOKUP($K3260,[1]TONG_SL!$A$1:$D$65536,2,0)</f>
        <v>Mọc Nấm Hương 250g</v>
      </c>
      <c r="M3260" s="247"/>
      <c r="N3260" s="215" t="str">
        <f t="shared" si="343"/>
        <v>K-C6</v>
      </c>
      <c r="O3260" s="222"/>
      <c r="P3260" s="222"/>
      <c r="Q3260" s="215" t="str">
        <f>VLOOKUP(K3260,TONG_SL!$A:$D,3,0)</f>
        <v>Túi</v>
      </c>
      <c r="R3260" s="224">
        <v>4</v>
      </c>
      <c r="S3260" s="290"/>
      <c r="T3260" s="290">
        <f>VLOOKUP(VLOOKUP(G3260,Ma_KH!$A:$R,18,0)&amp;K3260,Gia_MB!$A:$F,6,0)</f>
        <v>46000</v>
      </c>
      <c r="U3260" s="291">
        <f t="shared" si="339"/>
        <v>184000</v>
      </c>
      <c r="V3260" s="290"/>
      <c r="W3260" s="292">
        <f t="shared" si="340"/>
        <v>0</v>
      </c>
      <c r="X3260" s="293" t="str">
        <f t="shared" si="341"/>
        <v>8</v>
      </c>
      <c r="Y3260" s="290"/>
      <c r="Z3260" s="291">
        <f t="shared" si="342"/>
        <v>14720</v>
      </c>
      <c r="AA3260" s="294">
        <f>VLOOKUP(G3260,Ma_KH!$A:$R,14,0)</f>
        <v>60</v>
      </c>
    </row>
    <row r="3261" spans="1:27" x14ac:dyDescent="0.25">
      <c r="A3261" s="277">
        <v>46049</v>
      </c>
      <c r="B3261" s="278">
        <v>4183832642</v>
      </c>
      <c r="C3261" s="328" t="s">
        <v>15180</v>
      </c>
      <c r="D3261" s="280">
        <v>46057</v>
      </c>
      <c r="E3261" s="213"/>
      <c r="F3261" s="214"/>
      <c r="G3261" s="255" t="s">
        <v>14227</v>
      </c>
      <c r="H3261" s="213"/>
      <c r="I3261" s="212">
        <v>4183832642</v>
      </c>
      <c r="J3261" s="212" t="s">
        <v>1782</v>
      </c>
      <c r="K3261" s="212" t="s">
        <v>30</v>
      </c>
      <c r="L3261" s="215" t="str">
        <f>VLOOKUP($K3261,[1]TONG_SL!$A$1:$D$65536,2,0)</f>
        <v>Gà muối 500g</v>
      </c>
      <c r="M3261" s="247"/>
      <c r="N3261" s="215" t="str">
        <f t="shared" si="343"/>
        <v>K-C6</v>
      </c>
      <c r="O3261" s="222"/>
      <c r="P3261" s="222"/>
      <c r="Q3261" s="215" t="str">
        <f>VLOOKUP(K3261,TONG_SL!$A:$D,3,0)</f>
        <v>Túi</v>
      </c>
      <c r="R3261" s="224">
        <v>12</v>
      </c>
      <c r="S3261" s="290"/>
      <c r="T3261" s="290">
        <f>VLOOKUP(VLOOKUP(G3261,Ma_KH!$A:$R,18,0)&amp;K3261,Gia_MB!$A:$F,6,0)</f>
        <v>116611</v>
      </c>
      <c r="U3261" s="291">
        <f t="shared" si="339"/>
        <v>1399332</v>
      </c>
      <c r="V3261" s="290"/>
      <c r="W3261" s="292">
        <f t="shared" si="340"/>
        <v>0</v>
      </c>
      <c r="X3261" s="293" t="str">
        <f t="shared" si="341"/>
        <v>8</v>
      </c>
      <c r="Y3261" s="290"/>
      <c r="Z3261" s="291">
        <f t="shared" si="342"/>
        <v>111946.56</v>
      </c>
      <c r="AA3261" s="294">
        <f>VLOOKUP(G3261,Ma_KH!$A:$R,14,0)</f>
        <v>60</v>
      </c>
    </row>
    <row r="3262" spans="1:27" x14ac:dyDescent="0.25">
      <c r="A3262" s="277">
        <v>46049</v>
      </c>
      <c r="B3262" s="278">
        <v>4183831997</v>
      </c>
      <c r="C3262" s="328" t="s">
        <v>15180</v>
      </c>
      <c r="D3262" s="280">
        <v>46057</v>
      </c>
      <c r="E3262" s="213"/>
      <c r="F3262" s="214"/>
      <c r="G3262" s="255" t="s">
        <v>14192</v>
      </c>
      <c r="H3262" s="213"/>
      <c r="I3262" s="212">
        <v>4183831997</v>
      </c>
      <c r="J3262" s="212" t="s">
        <v>1782</v>
      </c>
      <c r="K3262" s="212" t="s">
        <v>48</v>
      </c>
      <c r="L3262" s="215" t="str">
        <f>VLOOKUP($K3262,[1]TONG_SL!$A$1:$D$65536,2,0)</f>
        <v>Mọc Nấm Hương 250g</v>
      </c>
      <c r="M3262" s="247"/>
      <c r="N3262" s="215" t="str">
        <f t="shared" si="343"/>
        <v>K-C6</v>
      </c>
      <c r="O3262" s="222"/>
      <c r="P3262" s="222"/>
      <c r="Q3262" s="215" t="str">
        <f>VLOOKUP(K3262,TONG_SL!$A:$D,3,0)</f>
        <v>Túi</v>
      </c>
      <c r="R3262" s="224">
        <v>4</v>
      </c>
      <c r="S3262" s="290"/>
      <c r="T3262" s="290">
        <f>VLOOKUP(VLOOKUP(G3262,Ma_KH!$A:$R,18,0)&amp;K3262,Gia_MB!$A:$F,6,0)</f>
        <v>46000</v>
      </c>
      <c r="U3262" s="291">
        <f t="shared" si="339"/>
        <v>184000</v>
      </c>
      <c r="V3262" s="290"/>
      <c r="W3262" s="292">
        <f t="shared" si="340"/>
        <v>0</v>
      </c>
      <c r="X3262" s="293" t="str">
        <f t="shared" si="341"/>
        <v>8</v>
      </c>
      <c r="Y3262" s="290"/>
      <c r="Z3262" s="291">
        <f t="shared" si="342"/>
        <v>14720</v>
      </c>
      <c r="AA3262" s="294">
        <f>VLOOKUP(G3262,Ma_KH!$A:$R,14,0)</f>
        <v>60</v>
      </c>
    </row>
    <row r="3263" spans="1:27" x14ac:dyDescent="0.25">
      <c r="A3263" s="277">
        <v>46049</v>
      </c>
      <c r="B3263" s="278">
        <v>4183831997</v>
      </c>
      <c r="C3263" s="328" t="s">
        <v>15180</v>
      </c>
      <c r="D3263" s="280">
        <v>46057</v>
      </c>
      <c r="E3263" s="213"/>
      <c r="F3263" s="214"/>
      <c r="G3263" s="255" t="s">
        <v>14192</v>
      </c>
      <c r="H3263" s="213"/>
      <c r="I3263" s="212">
        <v>4183831997</v>
      </c>
      <c r="J3263" s="212" t="s">
        <v>1782</v>
      </c>
      <c r="K3263" s="212" t="s">
        <v>39</v>
      </c>
      <c r="L3263" s="215" t="str">
        <f>VLOOKUP($K3263,[1]TONG_SL!$A$1:$D$65536,2,0)</f>
        <v>Chả nướng 300g</v>
      </c>
      <c r="M3263" s="247"/>
      <c r="N3263" s="215" t="str">
        <f t="shared" si="343"/>
        <v>K-C6</v>
      </c>
      <c r="O3263" s="222"/>
      <c r="P3263" s="222"/>
      <c r="Q3263" s="215" t="str">
        <f>VLOOKUP(K3263,TONG_SL!$A:$D,3,0)</f>
        <v>Túi</v>
      </c>
      <c r="R3263" s="224">
        <v>2</v>
      </c>
      <c r="S3263" s="290"/>
      <c r="T3263" s="290">
        <f>VLOOKUP(VLOOKUP(G3263,Ma_KH!$A:$R,18,0)&amp;K3263,Gia_MB!$A:$F,6,0)</f>
        <v>70950</v>
      </c>
      <c r="U3263" s="291">
        <f t="shared" si="339"/>
        <v>141900</v>
      </c>
      <c r="V3263" s="290"/>
      <c r="W3263" s="292">
        <f t="shared" si="340"/>
        <v>0</v>
      </c>
      <c r="X3263" s="293" t="str">
        <f t="shared" si="341"/>
        <v>8</v>
      </c>
      <c r="Y3263" s="290"/>
      <c r="Z3263" s="291">
        <f t="shared" si="342"/>
        <v>11352</v>
      </c>
      <c r="AA3263" s="294">
        <f>VLOOKUP(G3263,Ma_KH!$A:$R,14,0)</f>
        <v>60</v>
      </c>
    </row>
    <row r="3264" spans="1:27" x14ac:dyDescent="0.25">
      <c r="A3264" s="277">
        <v>46049</v>
      </c>
      <c r="B3264" s="278">
        <v>4183831997</v>
      </c>
      <c r="C3264" s="328" t="s">
        <v>15180</v>
      </c>
      <c r="D3264" s="280">
        <v>46057</v>
      </c>
      <c r="E3264" s="213"/>
      <c r="F3264" s="214"/>
      <c r="G3264" s="255" t="s">
        <v>14192</v>
      </c>
      <c r="H3264" s="213"/>
      <c r="I3264" s="212">
        <v>4183831997</v>
      </c>
      <c r="J3264" s="212" t="s">
        <v>1782</v>
      </c>
      <c r="K3264" s="212" t="s">
        <v>30</v>
      </c>
      <c r="L3264" s="215" t="str">
        <f>VLOOKUP($K3264,[1]TONG_SL!$A$1:$D$65536,2,0)</f>
        <v>Gà muối 500g</v>
      </c>
      <c r="M3264" s="247"/>
      <c r="N3264" s="215" t="str">
        <f t="shared" si="343"/>
        <v>K-C6</v>
      </c>
      <c r="O3264" s="222"/>
      <c r="P3264" s="222"/>
      <c r="Q3264" s="215" t="str">
        <f>VLOOKUP(K3264,TONG_SL!$A:$D,3,0)</f>
        <v>Túi</v>
      </c>
      <c r="R3264" s="224">
        <v>10</v>
      </c>
      <c r="S3264" s="290"/>
      <c r="T3264" s="290">
        <f>VLOOKUP(VLOOKUP(G3264,Ma_KH!$A:$R,18,0)&amp;K3264,Gia_MB!$A:$F,6,0)</f>
        <v>116611</v>
      </c>
      <c r="U3264" s="291">
        <f t="shared" si="339"/>
        <v>1166110</v>
      </c>
      <c r="V3264" s="290"/>
      <c r="W3264" s="292">
        <f t="shared" si="340"/>
        <v>0</v>
      </c>
      <c r="X3264" s="293" t="str">
        <f t="shared" si="341"/>
        <v>8</v>
      </c>
      <c r="Y3264" s="290"/>
      <c r="Z3264" s="291">
        <f t="shared" si="342"/>
        <v>93288.8</v>
      </c>
      <c r="AA3264" s="294">
        <f>VLOOKUP(G3264,Ma_KH!$A:$R,14,0)</f>
        <v>60</v>
      </c>
    </row>
    <row r="3265" spans="1:27" x14ac:dyDescent="0.25">
      <c r="A3265" s="277">
        <v>46049</v>
      </c>
      <c r="B3265" s="278">
        <v>4183831997</v>
      </c>
      <c r="C3265" s="328" t="s">
        <v>15180</v>
      </c>
      <c r="D3265" s="280">
        <v>46057</v>
      </c>
      <c r="E3265" s="213"/>
      <c r="F3265" s="214"/>
      <c r="G3265" s="255" t="s">
        <v>14192</v>
      </c>
      <c r="H3265" s="213"/>
      <c r="I3265" s="212">
        <v>4183831997</v>
      </c>
      <c r="J3265" s="212" t="s">
        <v>1782</v>
      </c>
      <c r="K3265" s="212" t="s">
        <v>27</v>
      </c>
      <c r="L3265" s="215" t="str">
        <f>VLOOKUP($K3265,[1]TONG_SL!$A$1:$D$65536,2,0)</f>
        <v>Chân giò heo muối 300g</v>
      </c>
      <c r="M3265" s="247"/>
      <c r="N3265" s="215" t="str">
        <f t="shared" si="343"/>
        <v>K-C6</v>
      </c>
      <c r="O3265" s="222"/>
      <c r="P3265" s="222"/>
      <c r="Q3265" s="215" t="str">
        <f>VLOOKUP(K3265,TONG_SL!$A:$D,3,0)</f>
        <v>Túi</v>
      </c>
      <c r="R3265" s="224">
        <v>6</v>
      </c>
      <c r="S3265" s="290"/>
      <c r="T3265" s="290">
        <f>VLOOKUP(VLOOKUP(G3265,Ma_KH!$A:$R,18,0)&amp;K3265,Gia_MB!$A:$F,6,0)</f>
        <v>73431</v>
      </c>
      <c r="U3265" s="291">
        <f t="shared" si="339"/>
        <v>440586</v>
      </c>
      <c r="V3265" s="290"/>
      <c r="W3265" s="292">
        <f t="shared" si="340"/>
        <v>0</v>
      </c>
      <c r="X3265" s="293" t="str">
        <f t="shared" si="341"/>
        <v>8</v>
      </c>
      <c r="Y3265" s="290"/>
      <c r="Z3265" s="291">
        <f t="shared" si="342"/>
        <v>35246.879999999997</v>
      </c>
      <c r="AA3265" s="294">
        <f>VLOOKUP(G3265,Ma_KH!$A:$R,14,0)</f>
        <v>60</v>
      </c>
    </row>
    <row r="3266" spans="1:27" x14ac:dyDescent="0.25">
      <c r="A3266" s="277">
        <v>46049</v>
      </c>
      <c r="B3266" s="278">
        <v>4183831922</v>
      </c>
      <c r="C3266" s="328" t="s">
        <v>15180</v>
      </c>
      <c r="D3266" s="280">
        <v>46057</v>
      </c>
      <c r="E3266" s="213"/>
      <c r="F3266" s="214"/>
      <c r="G3266" s="255" t="s">
        <v>14184</v>
      </c>
      <c r="H3266" s="213"/>
      <c r="I3266" s="212">
        <v>4183831922</v>
      </c>
      <c r="J3266" s="212" t="s">
        <v>1782</v>
      </c>
      <c r="K3266" s="212" t="s">
        <v>48</v>
      </c>
      <c r="L3266" s="215" t="str">
        <f>VLOOKUP($K3266,[1]TONG_SL!$A$1:$D$65536,2,0)</f>
        <v>Mọc Nấm Hương 250g</v>
      </c>
      <c r="M3266" s="247"/>
      <c r="N3266" s="215" t="str">
        <f t="shared" si="343"/>
        <v>K-C6</v>
      </c>
      <c r="O3266" s="222"/>
      <c r="P3266" s="222"/>
      <c r="Q3266" s="215" t="str">
        <f>VLOOKUP(K3266,TONG_SL!$A:$D,3,0)</f>
        <v>Túi</v>
      </c>
      <c r="R3266" s="224">
        <v>2</v>
      </c>
      <c r="S3266" s="290"/>
      <c r="T3266" s="290">
        <f>VLOOKUP(VLOOKUP(G3266,Ma_KH!$A:$R,18,0)&amp;K3266,Gia_MB!$A:$F,6,0)</f>
        <v>46000</v>
      </c>
      <c r="U3266" s="291">
        <f t="shared" si="339"/>
        <v>92000</v>
      </c>
      <c r="V3266" s="290"/>
      <c r="W3266" s="292">
        <f t="shared" si="340"/>
        <v>0</v>
      </c>
      <c r="X3266" s="293" t="str">
        <f t="shared" si="341"/>
        <v>8</v>
      </c>
      <c r="Y3266" s="290"/>
      <c r="Z3266" s="291">
        <f t="shared" si="342"/>
        <v>7360</v>
      </c>
      <c r="AA3266" s="294">
        <f>VLOOKUP(G3266,Ma_KH!$A:$R,14,0)</f>
        <v>60</v>
      </c>
    </row>
    <row r="3267" spans="1:27" x14ac:dyDescent="0.25">
      <c r="A3267" s="277">
        <v>46049</v>
      </c>
      <c r="B3267" s="278">
        <v>4183831922</v>
      </c>
      <c r="C3267" s="328" t="s">
        <v>15180</v>
      </c>
      <c r="D3267" s="280">
        <v>46057</v>
      </c>
      <c r="E3267" s="213"/>
      <c r="F3267" s="214"/>
      <c r="G3267" s="255" t="s">
        <v>14184</v>
      </c>
      <c r="H3267" s="213"/>
      <c r="I3267" s="212">
        <v>4183831922</v>
      </c>
      <c r="J3267" s="212" t="s">
        <v>1782</v>
      </c>
      <c r="K3267" s="212" t="s">
        <v>30</v>
      </c>
      <c r="L3267" s="215" t="str">
        <f>VLOOKUP($K3267,[1]TONG_SL!$A$1:$D$65536,2,0)</f>
        <v>Gà muối 500g</v>
      </c>
      <c r="M3267" s="247"/>
      <c r="N3267" s="215" t="str">
        <f t="shared" si="343"/>
        <v>K-C6</v>
      </c>
      <c r="O3267" s="222"/>
      <c r="P3267" s="222"/>
      <c r="Q3267" s="215" t="str">
        <f>VLOOKUP(K3267,TONG_SL!$A:$D,3,0)</f>
        <v>Túi</v>
      </c>
      <c r="R3267" s="224">
        <v>6</v>
      </c>
      <c r="S3267" s="290"/>
      <c r="T3267" s="290">
        <f>VLOOKUP(VLOOKUP(G3267,Ma_KH!$A:$R,18,0)&amp;K3267,Gia_MB!$A:$F,6,0)</f>
        <v>116611</v>
      </c>
      <c r="U3267" s="291">
        <f t="shared" si="339"/>
        <v>699666</v>
      </c>
      <c r="V3267" s="290"/>
      <c r="W3267" s="292">
        <f t="shared" si="340"/>
        <v>0</v>
      </c>
      <c r="X3267" s="293" t="str">
        <f t="shared" si="341"/>
        <v>8</v>
      </c>
      <c r="Y3267" s="290"/>
      <c r="Z3267" s="291">
        <f t="shared" si="342"/>
        <v>55973.279999999999</v>
      </c>
      <c r="AA3267" s="294">
        <f>VLOOKUP(G3267,Ma_KH!$A:$R,14,0)</f>
        <v>60</v>
      </c>
    </row>
    <row r="3268" spans="1:27" x14ac:dyDescent="0.25">
      <c r="A3268" s="277">
        <v>46049</v>
      </c>
      <c r="B3268" s="278">
        <v>4183831922</v>
      </c>
      <c r="C3268" s="328" t="s">
        <v>15180</v>
      </c>
      <c r="D3268" s="280">
        <v>46057</v>
      </c>
      <c r="E3268" s="213"/>
      <c r="F3268" s="214"/>
      <c r="G3268" s="255" t="s">
        <v>14184</v>
      </c>
      <c r="H3268" s="213"/>
      <c r="I3268" s="212">
        <v>4183831922</v>
      </c>
      <c r="J3268" s="212" t="s">
        <v>1782</v>
      </c>
      <c r="K3268" s="212" t="s">
        <v>27</v>
      </c>
      <c r="L3268" s="215" t="str">
        <f>VLOOKUP($K3268,[1]TONG_SL!$A$1:$D$65536,2,0)</f>
        <v>Chân giò heo muối 300g</v>
      </c>
      <c r="M3268" s="247"/>
      <c r="N3268" s="215" t="str">
        <f t="shared" si="343"/>
        <v>K-C6</v>
      </c>
      <c r="O3268" s="222"/>
      <c r="P3268" s="222"/>
      <c r="Q3268" s="215" t="str">
        <f>VLOOKUP(K3268,TONG_SL!$A:$D,3,0)</f>
        <v>Túi</v>
      </c>
      <c r="R3268" s="224">
        <v>6</v>
      </c>
      <c r="S3268" s="290"/>
      <c r="T3268" s="290">
        <f>VLOOKUP(VLOOKUP(G3268,Ma_KH!$A:$R,18,0)&amp;K3268,Gia_MB!$A:$F,6,0)</f>
        <v>73431</v>
      </c>
      <c r="U3268" s="291">
        <f t="shared" si="339"/>
        <v>440586</v>
      </c>
      <c r="V3268" s="290"/>
      <c r="W3268" s="292">
        <f t="shared" si="340"/>
        <v>0</v>
      </c>
      <c r="X3268" s="293" t="str">
        <f t="shared" si="341"/>
        <v>8</v>
      </c>
      <c r="Y3268" s="290"/>
      <c r="Z3268" s="291">
        <f t="shared" si="342"/>
        <v>35246.879999999997</v>
      </c>
      <c r="AA3268" s="294">
        <f>VLOOKUP(G3268,Ma_KH!$A:$R,14,0)</f>
        <v>60</v>
      </c>
    </row>
    <row r="3269" spans="1:27" x14ac:dyDescent="0.25">
      <c r="A3269" s="277">
        <v>46049</v>
      </c>
      <c r="B3269" s="278">
        <v>4183831968</v>
      </c>
      <c r="C3269" s="328" t="s">
        <v>15180</v>
      </c>
      <c r="D3269" s="280">
        <v>46057</v>
      </c>
      <c r="E3269" s="213"/>
      <c r="F3269" s="214"/>
      <c r="G3269" s="255" t="s">
        <v>14188</v>
      </c>
      <c r="H3269" s="213"/>
      <c r="I3269" s="212">
        <v>4183831968</v>
      </c>
      <c r="J3269" s="212" t="s">
        <v>1782</v>
      </c>
      <c r="K3269" s="212" t="s">
        <v>48</v>
      </c>
      <c r="L3269" s="215" t="str">
        <f>VLOOKUP($K3269,[1]TONG_SL!$A$1:$D$65536,2,0)</f>
        <v>Mọc Nấm Hương 250g</v>
      </c>
      <c r="M3269" s="247"/>
      <c r="N3269" s="215" t="str">
        <f t="shared" si="343"/>
        <v>K-C6</v>
      </c>
      <c r="O3269" s="222"/>
      <c r="P3269" s="222"/>
      <c r="Q3269" s="215" t="str">
        <f>VLOOKUP(K3269,TONG_SL!$A:$D,3,0)</f>
        <v>Túi</v>
      </c>
      <c r="R3269" s="224">
        <v>4</v>
      </c>
      <c r="S3269" s="290"/>
      <c r="T3269" s="290">
        <f>VLOOKUP(VLOOKUP(G3269,Ma_KH!$A:$R,18,0)&amp;K3269,Gia_MB!$A:$F,6,0)</f>
        <v>46000</v>
      </c>
      <c r="U3269" s="291">
        <f t="shared" si="339"/>
        <v>184000</v>
      </c>
      <c r="V3269" s="290"/>
      <c r="W3269" s="292">
        <f t="shared" si="340"/>
        <v>0</v>
      </c>
      <c r="X3269" s="293" t="str">
        <f t="shared" si="341"/>
        <v>8</v>
      </c>
      <c r="Y3269" s="290"/>
      <c r="Z3269" s="291">
        <f t="shared" si="342"/>
        <v>14720</v>
      </c>
      <c r="AA3269" s="294">
        <f>VLOOKUP(G3269,Ma_KH!$A:$R,14,0)</f>
        <v>60</v>
      </c>
    </row>
    <row r="3270" spans="1:27" x14ac:dyDescent="0.25">
      <c r="A3270" s="277">
        <v>46049</v>
      </c>
      <c r="B3270" s="278">
        <v>4183831968</v>
      </c>
      <c r="C3270" s="328" t="s">
        <v>15180</v>
      </c>
      <c r="D3270" s="280">
        <v>46057</v>
      </c>
      <c r="E3270" s="213"/>
      <c r="F3270" s="214"/>
      <c r="G3270" s="255" t="s">
        <v>14188</v>
      </c>
      <c r="H3270" s="213"/>
      <c r="I3270" s="212">
        <v>4183831968</v>
      </c>
      <c r="J3270" s="212" t="s">
        <v>1782</v>
      </c>
      <c r="K3270" s="212" t="s">
        <v>30</v>
      </c>
      <c r="L3270" s="215" t="str">
        <f>VLOOKUP($K3270,[1]TONG_SL!$A$1:$D$65536,2,0)</f>
        <v>Gà muối 500g</v>
      </c>
      <c r="M3270" s="247"/>
      <c r="N3270" s="215" t="str">
        <f t="shared" si="343"/>
        <v>K-C6</v>
      </c>
      <c r="O3270" s="222"/>
      <c r="P3270" s="222"/>
      <c r="Q3270" s="215" t="str">
        <f>VLOOKUP(K3270,TONG_SL!$A:$D,3,0)</f>
        <v>Túi</v>
      </c>
      <c r="R3270" s="224">
        <v>10</v>
      </c>
      <c r="S3270" s="290"/>
      <c r="T3270" s="290">
        <f>VLOOKUP(VLOOKUP(G3270,Ma_KH!$A:$R,18,0)&amp;K3270,Gia_MB!$A:$F,6,0)</f>
        <v>116611</v>
      </c>
      <c r="U3270" s="291">
        <f t="shared" si="339"/>
        <v>1166110</v>
      </c>
      <c r="V3270" s="290"/>
      <c r="W3270" s="292">
        <f t="shared" si="340"/>
        <v>0</v>
      </c>
      <c r="X3270" s="293" t="str">
        <f t="shared" si="341"/>
        <v>8</v>
      </c>
      <c r="Y3270" s="290"/>
      <c r="Z3270" s="291">
        <f t="shared" si="342"/>
        <v>93288.8</v>
      </c>
      <c r="AA3270" s="294">
        <f>VLOOKUP(G3270,Ma_KH!$A:$R,14,0)</f>
        <v>60</v>
      </c>
    </row>
    <row r="3271" spans="1:27" x14ac:dyDescent="0.25">
      <c r="A3271" s="277">
        <v>46049</v>
      </c>
      <c r="B3271" s="278">
        <v>4183831968</v>
      </c>
      <c r="C3271" s="328" t="s">
        <v>15180</v>
      </c>
      <c r="D3271" s="280">
        <v>46057</v>
      </c>
      <c r="E3271" s="213"/>
      <c r="F3271" s="214"/>
      <c r="G3271" s="255" t="s">
        <v>14188</v>
      </c>
      <c r="H3271" s="213"/>
      <c r="I3271" s="212">
        <v>4183831968</v>
      </c>
      <c r="J3271" s="212" t="s">
        <v>1782</v>
      </c>
      <c r="K3271" s="212" t="s">
        <v>27</v>
      </c>
      <c r="L3271" s="215" t="str">
        <f>VLOOKUP($K3271,[1]TONG_SL!$A$1:$D$65536,2,0)</f>
        <v>Chân giò heo muối 300g</v>
      </c>
      <c r="M3271" s="247"/>
      <c r="N3271" s="215" t="str">
        <f t="shared" si="343"/>
        <v>K-C6</v>
      </c>
      <c r="O3271" s="222"/>
      <c r="P3271" s="222"/>
      <c r="Q3271" s="215" t="str">
        <f>VLOOKUP(K3271,TONG_SL!$A:$D,3,0)</f>
        <v>Túi</v>
      </c>
      <c r="R3271" s="224">
        <v>8</v>
      </c>
      <c r="S3271" s="290"/>
      <c r="T3271" s="290">
        <f>VLOOKUP(VLOOKUP(G3271,Ma_KH!$A:$R,18,0)&amp;K3271,Gia_MB!$A:$F,6,0)</f>
        <v>73431</v>
      </c>
      <c r="U3271" s="291">
        <f t="shared" si="339"/>
        <v>587448</v>
      </c>
      <c r="V3271" s="290"/>
      <c r="W3271" s="292">
        <f t="shared" si="340"/>
        <v>0</v>
      </c>
      <c r="X3271" s="293" t="str">
        <f t="shared" si="341"/>
        <v>8</v>
      </c>
      <c r="Y3271" s="290"/>
      <c r="Z3271" s="291">
        <f t="shared" si="342"/>
        <v>46995.840000000004</v>
      </c>
      <c r="AA3271" s="294">
        <f>VLOOKUP(G3271,Ma_KH!$A:$R,14,0)</f>
        <v>60</v>
      </c>
    </row>
    <row r="3272" spans="1:27" x14ac:dyDescent="0.25">
      <c r="A3272" s="277">
        <v>46049</v>
      </c>
      <c r="B3272" s="278">
        <v>4183831918</v>
      </c>
      <c r="C3272" s="328" t="s">
        <v>15180</v>
      </c>
      <c r="D3272" s="280">
        <v>46057</v>
      </c>
      <c r="E3272" s="213"/>
      <c r="F3272" s="214"/>
      <c r="G3272" s="255" t="s">
        <v>14183</v>
      </c>
      <c r="H3272" s="213"/>
      <c r="I3272" s="212">
        <v>4183831918</v>
      </c>
      <c r="J3272" s="212" t="s">
        <v>1782</v>
      </c>
      <c r="K3272" s="212" t="s">
        <v>39</v>
      </c>
      <c r="L3272" s="215" t="str">
        <f>VLOOKUP($K3272,[1]TONG_SL!$A$1:$D$65536,2,0)</f>
        <v>Chả nướng 300g</v>
      </c>
      <c r="M3272" s="247"/>
      <c r="N3272" s="215" t="str">
        <f t="shared" si="343"/>
        <v>K-C6</v>
      </c>
      <c r="O3272" s="222"/>
      <c r="P3272" s="222"/>
      <c r="Q3272" s="215" t="str">
        <f>VLOOKUP(K3272,TONG_SL!$A:$D,3,0)</f>
        <v>Túi</v>
      </c>
      <c r="R3272" s="224">
        <v>4</v>
      </c>
      <c r="S3272" s="290"/>
      <c r="T3272" s="290">
        <f>VLOOKUP(VLOOKUP(G3272,Ma_KH!$A:$R,18,0)&amp;K3272,Gia_MB!$A:$F,6,0)</f>
        <v>70950</v>
      </c>
      <c r="U3272" s="291">
        <f t="shared" si="339"/>
        <v>283800</v>
      </c>
      <c r="V3272" s="290"/>
      <c r="W3272" s="292">
        <f t="shared" si="340"/>
        <v>0</v>
      </c>
      <c r="X3272" s="293" t="str">
        <f t="shared" si="341"/>
        <v>8</v>
      </c>
      <c r="Y3272" s="290"/>
      <c r="Z3272" s="291">
        <f t="shared" si="342"/>
        <v>22704</v>
      </c>
      <c r="AA3272" s="294">
        <f>VLOOKUP(G3272,Ma_KH!$A:$R,14,0)</f>
        <v>60</v>
      </c>
    </row>
    <row r="3273" spans="1:27" x14ac:dyDescent="0.25">
      <c r="A3273" s="277">
        <v>46049</v>
      </c>
      <c r="B3273" s="278">
        <v>4183831918</v>
      </c>
      <c r="C3273" s="328" t="s">
        <v>15180</v>
      </c>
      <c r="D3273" s="280">
        <v>46057</v>
      </c>
      <c r="E3273" s="213"/>
      <c r="F3273" s="214"/>
      <c r="G3273" s="255" t="s">
        <v>14183</v>
      </c>
      <c r="H3273" s="213"/>
      <c r="I3273" s="212">
        <v>4183831918</v>
      </c>
      <c r="J3273" s="212" t="s">
        <v>1782</v>
      </c>
      <c r="K3273" s="212" t="s">
        <v>48</v>
      </c>
      <c r="L3273" s="215" t="str">
        <f>VLOOKUP($K3273,[1]TONG_SL!$A$1:$D$65536,2,0)</f>
        <v>Mọc Nấm Hương 250g</v>
      </c>
      <c r="M3273" s="247"/>
      <c r="N3273" s="215" t="str">
        <f t="shared" si="343"/>
        <v>K-C6</v>
      </c>
      <c r="O3273" s="222"/>
      <c r="P3273" s="222"/>
      <c r="Q3273" s="215" t="str">
        <f>VLOOKUP(K3273,TONG_SL!$A:$D,3,0)</f>
        <v>Túi</v>
      </c>
      <c r="R3273" s="224">
        <v>2</v>
      </c>
      <c r="S3273" s="290"/>
      <c r="T3273" s="290">
        <f>VLOOKUP(VLOOKUP(G3273,Ma_KH!$A:$R,18,0)&amp;K3273,Gia_MB!$A:$F,6,0)</f>
        <v>46000</v>
      </c>
      <c r="U3273" s="291">
        <f t="shared" si="339"/>
        <v>92000</v>
      </c>
      <c r="V3273" s="290"/>
      <c r="W3273" s="292">
        <f t="shared" si="340"/>
        <v>0</v>
      </c>
      <c r="X3273" s="293" t="str">
        <f t="shared" si="341"/>
        <v>8</v>
      </c>
      <c r="Y3273" s="290"/>
      <c r="Z3273" s="291">
        <f t="shared" si="342"/>
        <v>7360</v>
      </c>
      <c r="AA3273" s="294">
        <f>VLOOKUP(G3273,Ma_KH!$A:$R,14,0)</f>
        <v>60</v>
      </c>
    </row>
    <row r="3274" spans="1:27" x14ac:dyDescent="0.25">
      <c r="A3274" s="277">
        <v>46049</v>
      </c>
      <c r="B3274" s="278">
        <v>4183831918</v>
      </c>
      <c r="C3274" s="328" t="s">
        <v>15180</v>
      </c>
      <c r="D3274" s="280">
        <v>46057</v>
      </c>
      <c r="E3274" s="213"/>
      <c r="F3274" s="214"/>
      <c r="G3274" s="255" t="s">
        <v>14183</v>
      </c>
      <c r="H3274" s="213"/>
      <c r="I3274" s="212">
        <v>4183831918</v>
      </c>
      <c r="J3274" s="212" t="s">
        <v>1782</v>
      </c>
      <c r="K3274" s="212" t="s">
        <v>30</v>
      </c>
      <c r="L3274" s="215" t="str">
        <f>VLOOKUP($K3274,[1]TONG_SL!$A$1:$D$65536,2,0)</f>
        <v>Gà muối 500g</v>
      </c>
      <c r="M3274" s="247"/>
      <c r="N3274" s="215" t="str">
        <f t="shared" si="343"/>
        <v>K-C6</v>
      </c>
      <c r="O3274" s="222"/>
      <c r="P3274" s="222"/>
      <c r="Q3274" s="215" t="str">
        <f>VLOOKUP(K3274,TONG_SL!$A:$D,3,0)</f>
        <v>Túi</v>
      </c>
      <c r="R3274" s="224">
        <v>12</v>
      </c>
      <c r="S3274" s="290"/>
      <c r="T3274" s="290">
        <f>VLOOKUP(VLOOKUP(G3274,Ma_KH!$A:$R,18,0)&amp;K3274,Gia_MB!$A:$F,6,0)</f>
        <v>116611</v>
      </c>
      <c r="U3274" s="291">
        <f t="shared" si="339"/>
        <v>1399332</v>
      </c>
      <c r="V3274" s="290"/>
      <c r="W3274" s="292">
        <f t="shared" si="340"/>
        <v>0</v>
      </c>
      <c r="X3274" s="293" t="str">
        <f t="shared" si="341"/>
        <v>8</v>
      </c>
      <c r="Y3274" s="290"/>
      <c r="Z3274" s="291">
        <f t="shared" si="342"/>
        <v>111946.56</v>
      </c>
      <c r="AA3274" s="294">
        <f>VLOOKUP(G3274,Ma_KH!$A:$R,14,0)</f>
        <v>60</v>
      </c>
    </row>
    <row r="3275" spans="1:27" x14ac:dyDescent="0.25">
      <c r="A3275" s="277">
        <v>46049</v>
      </c>
      <c r="B3275" s="278">
        <v>4183831918</v>
      </c>
      <c r="C3275" s="328" t="s">
        <v>15180</v>
      </c>
      <c r="D3275" s="280">
        <v>46057</v>
      </c>
      <c r="E3275" s="213"/>
      <c r="F3275" s="214"/>
      <c r="G3275" s="255" t="s">
        <v>14183</v>
      </c>
      <c r="H3275" s="213"/>
      <c r="I3275" s="212">
        <v>4183831918</v>
      </c>
      <c r="J3275" s="212" t="s">
        <v>1782</v>
      </c>
      <c r="K3275" s="212" t="s">
        <v>27</v>
      </c>
      <c r="L3275" s="215" t="str">
        <f>VLOOKUP($K3275,[1]TONG_SL!$A$1:$D$65536,2,0)</f>
        <v>Chân giò heo muối 300g</v>
      </c>
      <c r="M3275" s="247"/>
      <c r="N3275" s="215" t="str">
        <f t="shared" si="343"/>
        <v>K-C6</v>
      </c>
      <c r="O3275" s="222"/>
      <c r="P3275" s="222"/>
      <c r="Q3275" s="215" t="str">
        <f>VLOOKUP(K3275,TONG_SL!$A:$D,3,0)</f>
        <v>Túi</v>
      </c>
      <c r="R3275" s="224">
        <v>8</v>
      </c>
      <c r="S3275" s="290"/>
      <c r="T3275" s="290">
        <f>VLOOKUP(VLOOKUP(G3275,Ma_KH!$A:$R,18,0)&amp;K3275,Gia_MB!$A:$F,6,0)</f>
        <v>73431</v>
      </c>
      <c r="U3275" s="291">
        <f t="shared" si="339"/>
        <v>587448</v>
      </c>
      <c r="V3275" s="290"/>
      <c r="W3275" s="292">
        <f t="shared" si="340"/>
        <v>0</v>
      </c>
      <c r="X3275" s="293" t="str">
        <f t="shared" si="341"/>
        <v>8</v>
      </c>
      <c r="Y3275" s="290"/>
      <c r="Z3275" s="291">
        <f t="shared" si="342"/>
        <v>46995.840000000004</v>
      </c>
      <c r="AA3275" s="294">
        <f>VLOOKUP(G3275,Ma_KH!$A:$R,14,0)</f>
        <v>60</v>
      </c>
    </row>
    <row r="3276" spans="1:27" x14ac:dyDescent="0.25">
      <c r="A3276" s="277">
        <v>46049</v>
      </c>
      <c r="B3276" s="278">
        <v>4183832428</v>
      </c>
      <c r="C3276" s="328" t="s">
        <v>15180</v>
      </c>
      <c r="D3276" s="280">
        <v>46057</v>
      </c>
      <c r="E3276" s="213"/>
      <c r="F3276" s="214"/>
      <c r="G3276" s="255" t="s">
        <v>14216</v>
      </c>
      <c r="H3276" s="213"/>
      <c r="I3276" s="212">
        <v>4183832428</v>
      </c>
      <c r="J3276" s="212" t="s">
        <v>1782</v>
      </c>
      <c r="K3276" s="212" t="s">
        <v>27</v>
      </c>
      <c r="L3276" s="215" t="str">
        <f>VLOOKUP($K3276,[1]TONG_SL!$A$1:$D$65536,2,0)</f>
        <v>Chân giò heo muối 300g</v>
      </c>
      <c r="M3276" s="247"/>
      <c r="N3276" s="215" t="str">
        <f t="shared" si="343"/>
        <v>K-C6</v>
      </c>
      <c r="O3276" s="222"/>
      <c r="P3276" s="222"/>
      <c r="Q3276" s="215" t="str">
        <f>VLOOKUP(K3276,TONG_SL!$A:$D,3,0)</f>
        <v>Túi</v>
      </c>
      <c r="R3276" s="224">
        <v>6</v>
      </c>
      <c r="S3276" s="290"/>
      <c r="T3276" s="290">
        <f>VLOOKUP(VLOOKUP(G3276,Ma_KH!$A:$R,18,0)&amp;K3276,Gia_MB!$A:$F,6,0)</f>
        <v>73431</v>
      </c>
      <c r="U3276" s="291">
        <f t="shared" si="339"/>
        <v>440586</v>
      </c>
      <c r="V3276" s="290"/>
      <c r="W3276" s="292">
        <f t="shared" si="340"/>
        <v>0</v>
      </c>
      <c r="X3276" s="293" t="str">
        <f t="shared" si="341"/>
        <v>8</v>
      </c>
      <c r="Y3276" s="290"/>
      <c r="Z3276" s="291">
        <f t="shared" si="342"/>
        <v>35246.879999999997</v>
      </c>
      <c r="AA3276" s="294">
        <f>VLOOKUP(G3276,Ma_KH!$A:$R,14,0)</f>
        <v>60</v>
      </c>
    </row>
    <row r="3277" spans="1:27" x14ac:dyDescent="0.25">
      <c r="A3277" s="277">
        <v>46049</v>
      </c>
      <c r="B3277" s="278">
        <v>4183832428</v>
      </c>
      <c r="C3277" s="328" t="s">
        <v>15180</v>
      </c>
      <c r="D3277" s="280">
        <v>46057</v>
      </c>
      <c r="E3277" s="213"/>
      <c r="F3277" s="214"/>
      <c r="G3277" s="255" t="s">
        <v>14216</v>
      </c>
      <c r="H3277" s="213"/>
      <c r="I3277" s="212">
        <v>4183832428</v>
      </c>
      <c r="J3277" s="212" t="s">
        <v>1782</v>
      </c>
      <c r="K3277" s="212" t="s">
        <v>30</v>
      </c>
      <c r="L3277" s="215" t="str">
        <f>VLOOKUP($K3277,[1]TONG_SL!$A$1:$D$65536,2,0)</f>
        <v>Gà muối 500g</v>
      </c>
      <c r="M3277" s="247"/>
      <c r="N3277" s="215" t="str">
        <f t="shared" si="343"/>
        <v>K-C6</v>
      </c>
      <c r="O3277" s="222"/>
      <c r="P3277" s="222"/>
      <c r="Q3277" s="215" t="str">
        <f>VLOOKUP(K3277,TONG_SL!$A:$D,3,0)</f>
        <v>Túi</v>
      </c>
      <c r="R3277" s="224">
        <v>8</v>
      </c>
      <c r="S3277" s="290"/>
      <c r="T3277" s="290">
        <f>VLOOKUP(VLOOKUP(G3277,Ma_KH!$A:$R,18,0)&amp;K3277,Gia_MB!$A:$F,6,0)</f>
        <v>116611</v>
      </c>
      <c r="U3277" s="291">
        <f t="shared" si="339"/>
        <v>932888</v>
      </c>
      <c r="V3277" s="290"/>
      <c r="W3277" s="292">
        <f t="shared" si="340"/>
        <v>0</v>
      </c>
      <c r="X3277" s="293" t="str">
        <f t="shared" si="341"/>
        <v>8</v>
      </c>
      <c r="Y3277" s="290"/>
      <c r="Z3277" s="291">
        <f t="shared" si="342"/>
        <v>74631.040000000008</v>
      </c>
      <c r="AA3277" s="294">
        <f>VLOOKUP(G3277,Ma_KH!$A:$R,14,0)</f>
        <v>60</v>
      </c>
    </row>
    <row r="3278" spans="1:27" x14ac:dyDescent="0.25">
      <c r="A3278" s="277">
        <v>46049</v>
      </c>
      <c r="B3278" s="278">
        <v>4183832428</v>
      </c>
      <c r="C3278" s="328" t="s">
        <v>15180</v>
      </c>
      <c r="D3278" s="280">
        <v>46057</v>
      </c>
      <c r="E3278" s="213"/>
      <c r="F3278" s="214"/>
      <c r="G3278" s="255" t="s">
        <v>14216</v>
      </c>
      <c r="H3278" s="213"/>
      <c r="I3278" s="212">
        <v>4183832428</v>
      </c>
      <c r="J3278" s="212" t="s">
        <v>1782</v>
      </c>
      <c r="K3278" s="212" t="s">
        <v>37</v>
      </c>
      <c r="L3278" s="215" t="str">
        <f>VLOOKUP($K3278,[1]TONG_SL!$A$1:$D$65536,2,0)</f>
        <v>Chả cốm 300g</v>
      </c>
      <c r="M3278" s="247"/>
      <c r="N3278" s="215" t="str">
        <f t="shared" si="343"/>
        <v>K-C6</v>
      </c>
      <c r="O3278" s="222"/>
      <c r="P3278" s="222"/>
      <c r="Q3278" s="215" t="str">
        <f>VLOOKUP(K3278,TONG_SL!$A:$D,3,0)</f>
        <v>Túi</v>
      </c>
      <c r="R3278" s="224">
        <v>2</v>
      </c>
      <c r="S3278" s="290"/>
      <c r="T3278" s="290">
        <f>VLOOKUP(VLOOKUP(G3278,Ma_KH!$A:$R,18,0)&amp;K3278,Gia_MB!$A:$F,6,0)</f>
        <v>74250</v>
      </c>
      <c r="U3278" s="291">
        <f t="shared" si="339"/>
        <v>148500</v>
      </c>
      <c r="V3278" s="290"/>
      <c r="W3278" s="292">
        <f t="shared" si="340"/>
        <v>0</v>
      </c>
      <c r="X3278" s="293" t="str">
        <f t="shared" si="341"/>
        <v>8</v>
      </c>
      <c r="Y3278" s="290"/>
      <c r="Z3278" s="291">
        <f t="shared" si="342"/>
        <v>11880</v>
      </c>
      <c r="AA3278" s="294">
        <f>VLOOKUP(G3278,Ma_KH!$A:$R,14,0)</f>
        <v>60</v>
      </c>
    </row>
    <row r="3279" spans="1:27" x14ac:dyDescent="0.25">
      <c r="A3279" s="277">
        <v>46049</v>
      </c>
      <c r="B3279" s="278">
        <v>4183832088</v>
      </c>
      <c r="C3279" s="328" t="s">
        <v>15180</v>
      </c>
      <c r="D3279" s="280">
        <v>46057</v>
      </c>
      <c r="E3279" s="213"/>
      <c r="F3279" s="214"/>
      <c r="G3279" s="255" t="s">
        <v>14200</v>
      </c>
      <c r="H3279" s="213"/>
      <c r="I3279" s="212">
        <v>4183832088</v>
      </c>
      <c r="J3279" s="212" t="s">
        <v>1782</v>
      </c>
      <c r="K3279" s="212" t="s">
        <v>27</v>
      </c>
      <c r="L3279" s="215" t="str">
        <f>VLOOKUP($K3279,[1]TONG_SL!$A$1:$D$65536,2,0)</f>
        <v>Chân giò heo muối 300g</v>
      </c>
      <c r="M3279" s="247"/>
      <c r="N3279" s="215" t="str">
        <f t="shared" si="343"/>
        <v>K-C6</v>
      </c>
      <c r="O3279" s="222"/>
      <c r="P3279" s="222"/>
      <c r="Q3279" s="215" t="str">
        <f>VLOOKUP(K3279,TONG_SL!$A:$D,3,0)</f>
        <v>Túi</v>
      </c>
      <c r="R3279" s="224">
        <v>6</v>
      </c>
      <c r="S3279" s="290"/>
      <c r="T3279" s="290">
        <f>VLOOKUP(VLOOKUP(G3279,Ma_KH!$A:$R,18,0)&amp;K3279,Gia_MB!$A:$F,6,0)</f>
        <v>73431</v>
      </c>
      <c r="U3279" s="291">
        <f t="shared" si="339"/>
        <v>440586</v>
      </c>
      <c r="V3279" s="290"/>
      <c r="W3279" s="292">
        <f t="shared" si="340"/>
        <v>0</v>
      </c>
      <c r="X3279" s="293" t="str">
        <f t="shared" si="341"/>
        <v>8</v>
      </c>
      <c r="Y3279" s="290"/>
      <c r="Z3279" s="291">
        <f t="shared" si="342"/>
        <v>35246.879999999997</v>
      </c>
      <c r="AA3279" s="294">
        <f>VLOOKUP(G3279,Ma_KH!$A:$R,14,0)</f>
        <v>60</v>
      </c>
    </row>
    <row r="3280" spans="1:27" x14ac:dyDescent="0.25">
      <c r="A3280" s="277">
        <v>46049</v>
      </c>
      <c r="B3280" s="278">
        <v>4183832088</v>
      </c>
      <c r="C3280" s="328" t="s">
        <v>15180</v>
      </c>
      <c r="D3280" s="280">
        <v>46057</v>
      </c>
      <c r="E3280" s="213"/>
      <c r="F3280" s="214"/>
      <c r="G3280" s="255" t="s">
        <v>14200</v>
      </c>
      <c r="H3280" s="213"/>
      <c r="I3280" s="212">
        <v>4183832088</v>
      </c>
      <c r="J3280" s="212" t="s">
        <v>1782</v>
      </c>
      <c r="K3280" s="212" t="s">
        <v>30</v>
      </c>
      <c r="L3280" s="215" t="str">
        <f>VLOOKUP($K3280,[1]TONG_SL!$A$1:$D$65536,2,0)</f>
        <v>Gà muối 500g</v>
      </c>
      <c r="M3280" s="247"/>
      <c r="N3280" s="215" t="str">
        <f t="shared" si="343"/>
        <v>K-C6</v>
      </c>
      <c r="O3280" s="222"/>
      <c r="P3280" s="222"/>
      <c r="Q3280" s="215" t="str">
        <f>VLOOKUP(K3280,TONG_SL!$A:$D,3,0)</f>
        <v>Túi</v>
      </c>
      <c r="R3280" s="224">
        <v>6</v>
      </c>
      <c r="S3280" s="290"/>
      <c r="T3280" s="290">
        <f>VLOOKUP(VLOOKUP(G3280,Ma_KH!$A:$R,18,0)&amp;K3280,Gia_MB!$A:$F,6,0)</f>
        <v>116611</v>
      </c>
      <c r="U3280" s="291">
        <f t="shared" si="339"/>
        <v>699666</v>
      </c>
      <c r="V3280" s="290"/>
      <c r="W3280" s="292">
        <f t="shared" si="340"/>
        <v>0</v>
      </c>
      <c r="X3280" s="293" t="str">
        <f t="shared" si="341"/>
        <v>8</v>
      </c>
      <c r="Y3280" s="290"/>
      <c r="Z3280" s="291">
        <f t="shared" si="342"/>
        <v>55973.279999999999</v>
      </c>
      <c r="AA3280" s="294">
        <f>VLOOKUP(G3280,Ma_KH!$A:$R,14,0)</f>
        <v>60</v>
      </c>
    </row>
    <row r="3281" spans="1:27" x14ac:dyDescent="0.25">
      <c r="A3281" s="277">
        <v>46049</v>
      </c>
      <c r="B3281" s="278">
        <v>4183832086</v>
      </c>
      <c r="C3281" s="328" t="s">
        <v>15180</v>
      </c>
      <c r="D3281" s="280">
        <v>46057</v>
      </c>
      <c r="E3281" s="213"/>
      <c r="F3281" s="214"/>
      <c r="G3281" s="255" t="s">
        <v>14199</v>
      </c>
      <c r="H3281" s="213"/>
      <c r="I3281" s="212">
        <v>4183832086</v>
      </c>
      <c r="J3281" s="212" t="s">
        <v>1782</v>
      </c>
      <c r="K3281" s="212" t="s">
        <v>30</v>
      </c>
      <c r="L3281" s="215" t="str">
        <f>VLOOKUP($K3281,[1]TONG_SL!$A$1:$D$65536,2,0)</f>
        <v>Gà muối 500g</v>
      </c>
      <c r="M3281" s="247"/>
      <c r="N3281" s="215" t="str">
        <f t="shared" si="343"/>
        <v>K-C6</v>
      </c>
      <c r="O3281" s="222"/>
      <c r="P3281" s="222"/>
      <c r="Q3281" s="215" t="str">
        <f>VLOOKUP(K3281,TONG_SL!$A:$D,3,0)</f>
        <v>Túi</v>
      </c>
      <c r="R3281" s="224">
        <v>8</v>
      </c>
      <c r="S3281" s="290"/>
      <c r="T3281" s="290">
        <f>VLOOKUP(VLOOKUP(G3281,Ma_KH!$A:$R,18,0)&amp;K3281,Gia_MB!$A:$F,6,0)</f>
        <v>116611</v>
      </c>
      <c r="U3281" s="291">
        <f t="shared" si="339"/>
        <v>932888</v>
      </c>
      <c r="V3281" s="290"/>
      <c r="W3281" s="292">
        <f t="shared" si="340"/>
        <v>0</v>
      </c>
      <c r="X3281" s="293" t="str">
        <f t="shared" si="341"/>
        <v>8</v>
      </c>
      <c r="Y3281" s="290"/>
      <c r="Z3281" s="291">
        <f t="shared" si="342"/>
        <v>74631.040000000008</v>
      </c>
      <c r="AA3281" s="294">
        <f>VLOOKUP(G3281,Ma_KH!$A:$R,14,0)</f>
        <v>60</v>
      </c>
    </row>
    <row r="3282" spans="1:27" x14ac:dyDescent="0.25">
      <c r="A3282" s="277">
        <v>46049</v>
      </c>
      <c r="B3282" s="278">
        <v>4183832086</v>
      </c>
      <c r="C3282" s="328" t="s">
        <v>15180</v>
      </c>
      <c r="D3282" s="280">
        <v>46057</v>
      </c>
      <c r="E3282" s="213"/>
      <c r="F3282" s="214"/>
      <c r="G3282" s="255" t="s">
        <v>14199</v>
      </c>
      <c r="H3282" s="213"/>
      <c r="I3282" s="212">
        <v>4183832086</v>
      </c>
      <c r="J3282" s="212" t="s">
        <v>1782</v>
      </c>
      <c r="K3282" s="212" t="s">
        <v>27</v>
      </c>
      <c r="L3282" s="215" t="str">
        <f>VLOOKUP($K3282,[1]TONG_SL!$A$1:$D$65536,2,0)</f>
        <v>Chân giò heo muối 300g</v>
      </c>
      <c r="M3282" s="247"/>
      <c r="N3282" s="215" t="str">
        <f t="shared" si="343"/>
        <v>K-C6</v>
      </c>
      <c r="O3282" s="222"/>
      <c r="P3282" s="222"/>
      <c r="Q3282" s="215" t="str">
        <f>VLOOKUP(K3282,TONG_SL!$A:$D,3,0)</f>
        <v>Túi</v>
      </c>
      <c r="R3282" s="224">
        <v>8</v>
      </c>
      <c r="S3282" s="290"/>
      <c r="T3282" s="290">
        <f>VLOOKUP(VLOOKUP(G3282,Ma_KH!$A:$R,18,0)&amp;K3282,Gia_MB!$A:$F,6,0)</f>
        <v>73431</v>
      </c>
      <c r="U3282" s="291">
        <f t="shared" si="339"/>
        <v>587448</v>
      </c>
      <c r="V3282" s="290"/>
      <c r="W3282" s="292">
        <f t="shared" si="340"/>
        <v>0</v>
      </c>
      <c r="X3282" s="293" t="str">
        <f t="shared" si="341"/>
        <v>8</v>
      </c>
      <c r="Y3282" s="290"/>
      <c r="Z3282" s="291">
        <f t="shared" si="342"/>
        <v>46995.840000000004</v>
      </c>
      <c r="AA3282" s="294">
        <f>VLOOKUP(G3282,Ma_KH!$A:$R,14,0)</f>
        <v>60</v>
      </c>
    </row>
    <row r="3283" spans="1:27" x14ac:dyDescent="0.25">
      <c r="A3283" s="277">
        <v>46049</v>
      </c>
      <c r="B3283" s="278">
        <v>4183831091</v>
      </c>
      <c r="C3283" s="328" t="s">
        <v>15180</v>
      </c>
      <c r="D3283" s="280">
        <v>46057</v>
      </c>
      <c r="E3283" s="213"/>
      <c r="F3283" s="214"/>
      <c r="G3283" s="255" t="s">
        <v>14180</v>
      </c>
      <c r="H3283" s="213"/>
      <c r="I3283" s="212">
        <v>4183831091</v>
      </c>
      <c r="J3283" s="212" t="s">
        <v>1782</v>
      </c>
      <c r="K3283" s="212" t="s">
        <v>27</v>
      </c>
      <c r="L3283" s="215" t="str">
        <f>VLOOKUP($K3283,[1]TONG_SL!$A$1:$D$65536,2,0)</f>
        <v>Chân giò heo muối 300g</v>
      </c>
      <c r="M3283" s="247"/>
      <c r="N3283" s="215" t="str">
        <f t="shared" si="343"/>
        <v>K-C6</v>
      </c>
      <c r="O3283" s="222"/>
      <c r="P3283" s="222"/>
      <c r="Q3283" s="215" t="str">
        <f>VLOOKUP(K3283,TONG_SL!$A:$D,3,0)</f>
        <v>Túi</v>
      </c>
      <c r="R3283" s="224">
        <v>6</v>
      </c>
      <c r="S3283" s="290"/>
      <c r="T3283" s="290">
        <f>VLOOKUP(VLOOKUP(G3283,Ma_KH!$A:$R,18,0)&amp;K3283,Gia_MB!$A:$F,6,0)</f>
        <v>73431</v>
      </c>
      <c r="U3283" s="291">
        <f t="shared" si="339"/>
        <v>440586</v>
      </c>
      <c r="V3283" s="290"/>
      <c r="W3283" s="292">
        <f t="shared" si="340"/>
        <v>0</v>
      </c>
      <c r="X3283" s="293" t="str">
        <f t="shared" si="341"/>
        <v>8</v>
      </c>
      <c r="Y3283" s="290"/>
      <c r="Z3283" s="291">
        <f t="shared" si="342"/>
        <v>35246.879999999997</v>
      </c>
      <c r="AA3283" s="294">
        <f>VLOOKUP(G3283,Ma_KH!$A:$R,14,0)</f>
        <v>60</v>
      </c>
    </row>
    <row r="3284" spans="1:27" x14ac:dyDescent="0.25">
      <c r="A3284" s="277">
        <v>46049</v>
      </c>
      <c r="B3284" s="278">
        <v>4183831091</v>
      </c>
      <c r="C3284" s="328" t="s">
        <v>15180</v>
      </c>
      <c r="D3284" s="280">
        <v>46057</v>
      </c>
      <c r="E3284" s="213"/>
      <c r="F3284" s="214"/>
      <c r="G3284" s="255" t="s">
        <v>14180</v>
      </c>
      <c r="H3284" s="213"/>
      <c r="I3284" s="212">
        <v>4183831091</v>
      </c>
      <c r="J3284" s="212" t="s">
        <v>1782</v>
      </c>
      <c r="K3284" s="212" t="s">
        <v>30</v>
      </c>
      <c r="L3284" s="215" t="str">
        <f>VLOOKUP($K3284,[1]TONG_SL!$A$1:$D$65536,2,0)</f>
        <v>Gà muối 500g</v>
      </c>
      <c r="M3284" s="247"/>
      <c r="N3284" s="215" t="str">
        <f t="shared" si="343"/>
        <v>K-C6</v>
      </c>
      <c r="O3284" s="222"/>
      <c r="P3284" s="222"/>
      <c r="Q3284" s="215" t="str">
        <f>VLOOKUP(K3284,TONG_SL!$A:$D,3,0)</f>
        <v>Túi</v>
      </c>
      <c r="R3284" s="224">
        <v>4</v>
      </c>
      <c r="S3284" s="290"/>
      <c r="T3284" s="290">
        <f>VLOOKUP(VLOOKUP(G3284,Ma_KH!$A:$R,18,0)&amp;K3284,Gia_MB!$A:$F,6,0)</f>
        <v>116611</v>
      </c>
      <c r="U3284" s="291">
        <f t="shared" si="339"/>
        <v>466444</v>
      </c>
      <c r="V3284" s="290"/>
      <c r="W3284" s="292">
        <f t="shared" si="340"/>
        <v>0</v>
      </c>
      <c r="X3284" s="293" t="str">
        <f t="shared" si="341"/>
        <v>8</v>
      </c>
      <c r="Y3284" s="290"/>
      <c r="Z3284" s="291">
        <f t="shared" si="342"/>
        <v>37315.520000000004</v>
      </c>
      <c r="AA3284" s="294">
        <f>VLOOKUP(G3284,Ma_KH!$A:$R,14,0)</f>
        <v>60</v>
      </c>
    </row>
    <row r="3285" spans="1:27" x14ac:dyDescent="0.25">
      <c r="A3285" s="277">
        <v>46049</v>
      </c>
      <c r="B3285" s="278">
        <v>4183831907</v>
      </c>
      <c r="C3285" s="328" t="s">
        <v>15180</v>
      </c>
      <c r="D3285" s="280">
        <v>46057</v>
      </c>
      <c r="E3285" s="213"/>
      <c r="F3285" s="214"/>
      <c r="G3285" s="255" t="s">
        <v>14182</v>
      </c>
      <c r="H3285" s="213"/>
      <c r="I3285" s="212">
        <v>4183831907</v>
      </c>
      <c r="J3285" s="212" t="s">
        <v>1782</v>
      </c>
      <c r="K3285" s="212" t="s">
        <v>48</v>
      </c>
      <c r="L3285" s="215" t="str">
        <f>VLOOKUP($K3285,[1]TONG_SL!$A$1:$D$65536,2,0)</f>
        <v>Mọc Nấm Hương 250g</v>
      </c>
      <c r="M3285" s="247"/>
      <c r="N3285" s="215" t="str">
        <f t="shared" si="343"/>
        <v>K-C6</v>
      </c>
      <c r="O3285" s="222"/>
      <c r="P3285" s="222"/>
      <c r="Q3285" s="215" t="str">
        <f>VLOOKUP(K3285,TONG_SL!$A:$D,3,0)</f>
        <v>Túi</v>
      </c>
      <c r="R3285" s="224">
        <v>2</v>
      </c>
      <c r="S3285" s="290"/>
      <c r="T3285" s="290">
        <f>VLOOKUP(VLOOKUP(G3285,Ma_KH!$A:$R,18,0)&amp;K3285,Gia_MB!$A:$F,6,0)</f>
        <v>46000</v>
      </c>
      <c r="U3285" s="291">
        <f t="shared" si="339"/>
        <v>92000</v>
      </c>
      <c r="V3285" s="290"/>
      <c r="W3285" s="292">
        <f t="shared" si="340"/>
        <v>0</v>
      </c>
      <c r="X3285" s="293" t="str">
        <f t="shared" si="341"/>
        <v>8</v>
      </c>
      <c r="Y3285" s="290"/>
      <c r="Z3285" s="291">
        <f t="shared" si="342"/>
        <v>7360</v>
      </c>
      <c r="AA3285" s="294">
        <f>VLOOKUP(G3285,Ma_KH!$A:$R,14,0)</f>
        <v>60</v>
      </c>
    </row>
    <row r="3286" spans="1:27" x14ac:dyDescent="0.25">
      <c r="A3286" s="277">
        <v>46049</v>
      </c>
      <c r="B3286" s="278">
        <v>4183831907</v>
      </c>
      <c r="C3286" s="328" t="s">
        <v>15180</v>
      </c>
      <c r="D3286" s="280">
        <v>46057</v>
      </c>
      <c r="E3286" s="213"/>
      <c r="F3286" s="214"/>
      <c r="G3286" s="255" t="s">
        <v>14182</v>
      </c>
      <c r="H3286" s="213"/>
      <c r="I3286" s="212">
        <v>4183831907</v>
      </c>
      <c r="J3286" s="212" t="s">
        <v>1782</v>
      </c>
      <c r="K3286" s="212" t="s">
        <v>30</v>
      </c>
      <c r="L3286" s="215" t="str">
        <f>VLOOKUP($K3286,[1]TONG_SL!$A$1:$D$65536,2,0)</f>
        <v>Gà muối 500g</v>
      </c>
      <c r="M3286" s="247"/>
      <c r="N3286" s="215" t="str">
        <f t="shared" si="343"/>
        <v>K-C6</v>
      </c>
      <c r="O3286" s="222"/>
      <c r="P3286" s="222"/>
      <c r="Q3286" s="215" t="str">
        <f>VLOOKUP(K3286,TONG_SL!$A:$D,3,0)</f>
        <v>Túi</v>
      </c>
      <c r="R3286" s="224">
        <v>10</v>
      </c>
      <c r="S3286" s="290"/>
      <c r="T3286" s="290">
        <f>VLOOKUP(VLOOKUP(G3286,Ma_KH!$A:$R,18,0)&amp;K3286,Gia_MB!$A:$F,6,0)</f>
        <v>116611</v>
      </c>
      <c r="U3286" s="291">
        <f t="shared" si="339"/>
        <v>1166110</v>
      </c>
      <c r="V3286" s="290"/>
      <c r="W3286" s="292">
        <f t="shared" si="340"/>
        <v>0</v>
      </c>
      <c r="X3286" s="293" t="str">
        <f t="shared" si="341"/>
        <v>8</v>
      </c>
      <c r="Y3286" s="290"/>
      <c r="Z3286" s="291">
        <f t="shared" si="342"/>
        <v>93288.8</v>
      </c>
      <c r="AA3286" s="294">
        <f>VLOOKUP(G3286,Ma_KH!$A:$R,14,0)</f>
        <v>60</v>
      </c>
    </row>
    <row r="3287" spans="1:27" x14ac:dyDescent="0.25">
      <c r="A3287" s="277">
        <v>46049</v>
      </c>
      <c r="B3287" s="278">
        <v>4183832827</v>
      </c>
      <c r="C3287" s="328" t="s">
        <v>15180</v>
      </c>
      <c r="D3287" s="280">
        <v>46057</v>
      </c>
      <c r="E3287" s="213"/>
      <c r="F3287" s="214"/>
      <c r="G3287" s="255" t="s">
        <v>14234</v>
      </c>
      <c r="H3287" s="213"/>
      <c r="I3287" s="212">
        <v>4183832827</v>
      </c>
      <c r="J3287" s="212" t="s">
        <v>1782</v>
      </c>
      <c r="K3287" s="212" t="s">
        <v>48</v>
      </c>
      <c r="L3287" s="215" t="str">
        <f>VLOOKUP($K3287,[1]TONG_SL!$A$1:$D$65536,2,0)</f>
        <v>Mọc Nấm Hương 250g</v>
      </c>
      <c r="M3287" s="247"/>
      <c r="N3287" s="215" t="str">
        <f t="shared" si="343"/>
        <v>K-C6</v>
      </c>
      <c r="O3287" s="222"/>
      <c r="P3287" s="222"/>
      <c r="Q3287" s="215" t="str">
        <f>VLOOKUP(K3287,TONG_SL!$A:$D,3,0)</f>
        <v>Túi</v>
      </c>
      <c r="R3287" s="224">
        <v>2</v>
      </c>
      <c r="S3287" s="290"/>
      <c r="T3287" s="290">
        <f>VLOOKUP(VLOOKUP(G3287,Ma_KH!$A:$R,18,0)&amp;K3287,Gia_MB!$A:$F,6,0)</f>
        <v>46000</v>
      </c>
      <c r="U3287" s="291">
        <f t="shared" si="339"/>
        <v>92000</v>
      </c>
      <c r="V3287" s="290"/>
      <c r="W3287" s="292">
        <f t="shared" si="340"/>
        <v>0</v>
      </c>
      <c r="X3287" s="293" t="str">
        <f t="shared" si="341"/>
        <v>8</v>
      </c>
      <c r="Y3287" s="290"/>
      <c r="Z3287" s="291">
        <f t="shared" si="342"/>
        <v>7360</v>
      </c>
      <c r="AA3287" s="294">
        <f>VLOOKUP(G3287,Ma_KH!$A:$R,14,0)</f>
        <v>60</v>
      </c>
    </row>
    <row r="3288" spans="1:27" x14ac:dyDescent="0.25">
      <c r="A3288" s="277">
        <v>46049</v>
      </c>
      <c r="B3288" s="278">
        <v>4183832827</v>
      </c>
      <c r="C3288" s="328" t="s">
        <v>15180</v>
      </c>
      <c r="D3288" s="280">
        <v>46057</v>
      </c>
      <c r="E3288" s="213"/>
      <c r="F3288" s="214"/>
      <c r="G3288" s="255" t="s">
        <v>14234</v>
      </c>
      <c r="H3288" s="213"/>
      <c r="I3288" s="212">
        <v>4183832827</v>
      </c>
      <c r="J3288" s="212" t="s">
        <v>1782</v>
      </c>
      <c r="K3288" s="212" t="s">
        <v>27</v>
      </c>
      <c r="L3288" s="215" t="str">
        <f>VLOOKUP($K3288,[1]TONG_SL!$A$1:$D$65536,2,0)</f>
        <v>Chân giò heo muối 300g</v>
      </c>
      <c r="M3288" s="247"/>
      <c r="N3288" s="215" t="str">
        <f t="shared" si="343"/>
        <v>K-C6</v>
      </c>
      <c r="O3288" s="222"/>
      <c r="P3288" s="222"/>
      <c r="Q3288" s="215" t="str">
        <f>VLOOKUP(K3288,TONG_SL!$A:$D,3,0)</f>
        <v>Túi</v>
      </c>
      <c r="R3288" s="224">
        <v>2</v>
      </c>
      <c r="S3288" s="290"/>
      <c r="T3288" s="290">
        <f>VLOOKUP(VLOOKUP(G3288,Ma_KH!$A:$R,18,0)&amp;K3288,Gia_MB!$A:$F,6,0)</f>
        <v>73431</v>
      </c>
      <c r="U3288" s="291">
        <f t="shared" si="339"/>
        <v>146862</v>
      </c>
      <c r="V3288" s="290"/>
      <c r="W3288" s="292">
        <f t="shared" si="340"/>
        <v>0</v>
      </c>
      <c r="X3288" s="293" t="str">
        <f t="shared" si="341"/>
        <v>8</v>
      </c>
      <c r="Y3288" s="290"/>
      <c r="Z3288" s="291">
        <f t="shared" si="342"/>
        <v>11748.960000000001</v>
      </c>
      <c r="AA3288" s="294">
        <f>VLOOKUP(G3288,Ma_KH!$A:$R,14,0)</f>
        <v>60</v>
      </c>
    </row>
    <row r="3289" spans="1:27" x14ac:dyDescent="0.25">
      <c r="A3289" s="277">
        <v>46049</v>
      </c>
      <c r="B3289" s="278">
        <v>4183832827</v>
      </c>
      <c r="C3289" s="328" t="s">
        <v>15180</v>
      </c>
      <c r="D3289" s="280">
        <v>46057</v>
      </c>
      <c r="E3289" s="213"/>
      <c r="F3289" s="214"/>
      <c r="G3289" s="255" t="s">
        <v>14234</v>
      </c>
      <c r="H3289" s="213"/>
      <c r="I3289" s="212">
        <v>4183832827</v>
      </c>
      <c r="J3289" s="212" t="s">
        <v>1782</v>
      </c>
      <c r="K3289" s="212" t="s">
        <v>30</v>
      </c>
      <c r="L3289" s="215" t="str">
        <f>VLOOKUP($K3289,[1]TONG_SL!$A$1:$D$65536,2,0)</f>
        <v>Gà muối 500g</v>
      </c>
      <c r="M3289" s="247"/>
      <c r="N3289" s="215" t="str">
        <f t="shared" si="343"/>
        <v>K-C6</v>
      </c>
      <c r="O3289" s="222"/>
      <c r="P3289" s="222"/>
      <c r="Q3289" s="215" t="str">
        <f>VLOOKUP(K3289,TONG_SL!$A:$D,3,0)</f>
        <v>Túi</v>
      </c>
      <c r="R3289" s="224">
        <v>14</v>
      </c>
      <c r="S3289" s="290"/>
      <c r="T3289" s="290">
        <f>VLOOKUP(VLOOKUP(G3289,Ma_KH!$A:$R,18,0)&amp;K3289,Gia_MB!$A:$F,6,0)</f>
        <v>116611</v>
      </c>
      <c r="U3289" s="291">
        <f t="shared" si="339"/>
        <v>1632554</v>
      </c>
      <c r="V3289" s="290"/>
      <c r="W3289" s="292">
        <f t="shared" si="340"/>
        <v>0</v>
      </c>
      <c r="X3289" s="293" t="str">
        <f t="shared" si="341"/>
        <v>8</v>
      </c>
      <c r="Y3289" s="290"/>
      <c r="Z3289" s="291">
        <f t="shared" si="342"/>
        <v>130604.32</v>
      </c>
      <c r="AA3289" s="294">
        <f>VLOOKUP(G3289,Ma_KH!$A:$R,14,0)</f>
        <v>60</v>
      </c>
    </row>
    <row r="3290" spans="1:27" x14ac:dyDescent="0.25">
      <c r="A3290" s="277">
        <v>46049</v>
      </c>
      <c r="B3290" s="278">
        <v>4183832691</v>
      </c>
      <c r="C3290" s="328" t="s">
        <v>15180</v>
      </c>
      <c r="D3290" s="280">
        <v>46057</v>
      </c>
      <c r="E3290" s="213"/>
      <c r="F3290" s="214"/>
      <c r="G3290" s="255" t="s">
        <v>14229</v>
      </c>
      <c r="H3290" s="213"/>
      <c r="I3290" s="212">
        <v>4183832691</v>
      </c>
      <c r="J3290" s="212" t="s">
        <v>1782</v>
      </c>
      <c r="K3290" s="212" t="s">
        <v>27</v>
      </c>
      <c r="L3290" s="215" t="str">
        <f>VLOOKUP($K3290,[1]TONG_SL!$A$1:$D$65536,2,0)</f>
        <v>Chân giò heo muối 300g</v>
      </c>
      <c r="M3290" s="247"/>
      <c r="N3290" s="215" t="str">
        <f t="shared" si="343"/>
        <v>K-C6</v>
      </c>
      <c r="O3290" s="222"/>
      <c r="P3290" s="222"/>
      <c r="Q3290" s="215" t="str">
        <f>VLOOKUP(K3290,TONG_SL!$A:$D,3,0)</f>
        <v>Túi</v>
      </c>
      <c r="R3290" s="224">
        <v>4</v>
      </c>
      <c r="S3290" s="290"/>
      <c r="T3290" s="290">
        <f>VLOOKUP(VLOOKUP(G3290,Ma_KH!$A:$R,18,0)&amp;K3290,Gia_MB!$A:$F,6,0)</f>
        <v>73431</v>
      </c>
      <c r="U3290" s="291">
        <f t="shared" si="339"/>
        <v>293724</v>
      </c>
      <c r="V3290" s="290"/>
      <c r="W3290" s="292">
        <f t="shared" si="340"/>
        <v>0</v>
      </c>
      <c r="X3290" s="293" t="str">
        <f t="shared" si="341"/>
        <v>8</v>
      </c>
      <c r="Y3290" s="290"/>
      <c r="Z3290" s="291">
        <f t="shared" si="342"/>
        <v>23497.920000000002</v>
      </c>
      <c r="AA3290" s="294">
        <f>VLOOKUP(G3290,Ma_KH!$A:$R,14,0)</f>
        <v>60</v>
      </c>
    </row>
    <row r="3291" spans="1:27" x14ac:dyDescent="0.25">
      <c r="A3291" s="277">
        <v>46049</v>
      </c>
      <c r="B3291" s="278">
        <v>4183832691</v>
      </c>
      <c r="C3291" s="328" t="s">
        <v>15180</v>
      </c>
      <c r="D3291" s="280">
        <v>46057</v>
      </c>
      <c r="E3291" s="213"/>
      <c r="F3291" s="214"/>
      <c r="G3291" s="255" t="s">
        <v>14229</v>
      </c>
      <c r="H3291" s="213"/>
      <c r="I3291" s="212">
        <v>4183832691</v>
      </c>
      <c r="J3291" s="212" t="s">
        <v>1782</v>
      </c>
      <c r="K3291" s="212" t="s">
        <v>30</v>
      </c>
      <c r="L3291" s="215" t="str">
        <f>VLOOKUP($K3291,[1]TONG_SL!$A$1:$D$65536,2,0)</f>
        <v>Gà muối 500g</v>
      </c>
      <c r="M3291" s="247"/>
      <c r="N3291" s="215" t="str">
        <f t="shared" si="343"/>
        <v>K-C6</v>
      </c>
      <c r="O3291" s="222"/>
      <c r="P3291" s="222"/>
      <c r="Q3291" s="215" t="str">
        <f>VLOOKUP(K3291,TONG_SL!$A:$D,3,0)</f>
        <v>Túi</v>
      </c>
      <c r="R3291" s="224">
        <v>6</v>
      </c>
      <c r="S3291" s="290"/>
      <c r="T3291" s="290">
        <f>VLOOKUP(VLOOKUP(G3291,Ma_KH!$A:$R,18,0)&amp;K3291,Gia_MB!$A:$F,6,0)</f>
        <v>116611</v>
      </c>
      <c r="U3291" s="291">
        <f t="shared" si="339"/>
        <v>699666</v>
      </c>
      <c r="V3291" s="290"/>
      <c r="W3291" s="292">
        <f t="shared" si="340"/>
        <v>0</v>
      </c>
      <c r="X3291" s="293" t="str">
        <f t="shared" si="341"/>
        <v>8</v>
      </c>
      <c r="Y3291" s="290"/>
      <c r="Z3291" s="291">
        <f t="shared" si="342"/>
        <v>55973.279999999999</v>
      </c>
      <c r="AA3291" s="294">
        <f>VLOOKUP(G3291,Ma_KH!$A:$R,14,0)</f>
        <v>60</v>
      </c>
    </row>
    <row r="3292" spans="1:27" x14ac:dyDescent="0.25">
      <c r="A3292" s="211">
        <v>46048</v>
      </c>
      <c r="B3292" s="212">
        <v>4183704058</v>
      </c>
      <c r="C3292" s="218" t="s">
        <v>15180</v>
      </c>
      <c r="D3292" s="216">
        <v>46057</v>
      </c>
      <c r="E3292" s="213"/>
      <c r="F3292" s="214"/>
      <c r="G3292" s="255" t="s">
        <v>15865</v>
      </c>
      <c r="H3292" s="213"/>
      <c r="I3292" s="212">
        <v>4183704058</v>
      </c>
      <c r="J3292" s="212" t="s">
        <v>70</v>
      </c>
      <c r="K3292" s="212" t="s">
        <v>48</v>
      </c>
      <c r="L3292" s="215" t="str">
        <f>VLOOKUP($K3292,[1]TONG_SL!$A$1:$D$65536,2,0)</f>
        <v>Mọc Nấm Hương 250g</v>
      </c>
      <c r="M3292" s="247"/>
      <c r="N3292" s="215" t="str">
        <f t="shared" si="343"/>
        <v>K-C6</v>
      </c>
      <c r="O3292" s="222"/>
      <c r="P3292" s="222"/>
      <c r="Q3292" s="215" t="str">
        <f>VLOOKUP(K3292,TONG_SL!$A:$D,3,0)</f>
        <v>Túi</v>
      </c>
      <c r="R3292" s="224">
        <v>10</v>
      </c>
      <c r="S3292" s="290"/>
      <c r="T3292" s="290" t="e">
        <f>VLOOKUP(VLOOKUP(G3292,Ma_KH!$A:$R,18,0)&amp;K3292,Gia_MB!$A:$F,6,0)</f>
        <v>#N/A</v>
      </c>
      <c r="U3292" s="291" t="e">
        <f t="shared" si="339"/>
        <v>#N/A</v>
      </c>
      <c r="V3292" s="290"/>
      <c r="W3292" s="292" t="e">
        <f t="shared" si="340"/>
        <v>#N/A</v>
      </c>
      <c r="X3292" s="293" t="str">
        <f t="shared" si="341"/>
        <v>8</v>
      </c>
      <c r="Y3292" s="290"/>
      <c r="Z3292" s="291" t="e">
        <f t="shared" si="342"/>
        <v>#N/A</v>
      </c>
      <c r="AA3292" s="294" t="e">
        <f>VLOOKUP(G3292,Ma_KH!$A:$R,14,0)</f>
        <v>#N/A</v>
      </c>
    </row>
    <row r="3293" spans="1:27" x14ac:dyDescent="0.25">
      <c r="A3293" s="211">
        <v>46048</v>
      </c>
      <c r="B3293" s="212">
        <v>4183704058</v>
      </c>
      <c r="C3293" s="218" t="s">
        <v>15180</v>
      </c>
      <c r="D3293" s="216">
        <v>46057</v>
      </c>
      <c r="E3293" s="213"/>
      <c r="F3293" s="214"/>
      <c r="G3293" s="255" t="s">
        <v>15865</v>
      </c>
      <c r="H3293" s="213"/>
      <c r="I3293" s="212">
        <v>4183704058</v>
      </c>
      <c r="J3293" s="212" t="s">
        <v>70</v>
      </c>
      <c r="K3293" s="212" t="s">
        <v>30</v>
      </c>
      <c r="L3293" s="215" t="str">
        <f>VLOOKUP($K3293,[1]TONG_SL!$A$1:$D$65536,2,0)</f>
        <v>Gà muối 500g</v>
      </c>
      <c r="M3293" s="247"/>
      <c r="N3293" s="215" t="str">
        <f t="shared" si="343"/>
        <v>K-C6</v>
      </c>
      <c r="O3293" s="222"/>
      <c r="P3293" s="222"/>
      <c r="Q3293" s="215" t="str">
        <f>VLOOKUP(K3293,TONG_SL!$A:$D,3,0)</f>
        <v>Túi</v>
      </c>
      <c r="R3293" s="224">
        <v>5</v>
      </c>
      <c r="S3293" s="290"/>
      <c r="T3293" s="290" t="e">
        <f>VLOOKUP(VLOOKUP(G3293,Ma_KH!$A:$R,18,0)&amp;K3293,Gia_MB!$A:$F,6,0)</f>
        <v>#N/A</v>
      </c>
      <c r="U3293" s="291" t="e">
        <f t="shared" si="339"/>
        <v>#N/A</v>
      </c>
      <c r="V3293" s="290"/>
      <c r="W3293" s="292" t="e">
        <f t="shared" si="340"/>
        <v>#N/A</v>
      </c>
      <c r="X3293" s="293" t="str">
        <f t="shared" si="341"/>
        <v>8</v>
      </c>
      <c r="Y3293" s="290"/>
      <c r="Z3293" s="291" t="e">
        <f t="shared" si="342"/>
        <v>#N/A</v>
      </c>
      <c r="AA3293" s="294" t="e">
        <f>VLOOKUP(G3293,Ma_KH!$A:$R,14,0)</f>
        <v>#N/A</v>
      </c>
    </row>
    <row r="3294" spans="1:27" x14ac:dyDescent="0.25">
      <c r="A3294" s="211">
        <v>46048</v>
      </c>
      <c r="B3294" s="212">
        <v>4183704058</v>
      </c>
      <c r="C3294" s="218" t="s">
        <v>15180</v>
      </c>
      <c r="D3294" s="216">
        <v>46057</v>
      </c>
      <c r="E3294" s="213"/>
      <c r="F3294" s="214"/>
      <c r="G3294" s="255" t="s">
        <v>15865</v>
      </c>
      <c r="H3294" s="213"/>
      <c r="I3294" s="212">
        <v>4183704058</v>
      </c>
      <c r="J3294" s="212" t="s">
        <v>70</v>
      </c>
      <c r="K3294" s="212" t="s">
        <v>27</v>
      </c>
      <c r="L3294" s="215" t="str">
        <f>VLOOKUP($K3294,[1]TONG_SL!$A$1:$D$65536,2,0)</f>
        <v>Chân giò heo muối 300g</v>
      </c>
      <c r="M3294" s="247"/>
      <c r="N3294" s="215" t="str">
        <f t="shared" si="343"/>
        <v>K-C6</v>
      </c>
      <c r="O3294" s="222"/>
      <c r="P3294" s="222"/>
      <c r="Q3294" s="215" t="str">
        <f>VLOOKUP(K3294,TONG_SL!$A:$D,3,0)</f>
        <v>Túi</v>
      </c>
      <c r="R3294" s="224">
        <v>30</v>
      </c>
      <c r="S3294" s="290"/>
      <c r="T3294" s="290" t="e">
        <f>VLOOKUP(VLOOKUP(G3294,Ma_KH!$A:$R,18,0)&amp;K3294,Gia_MB!$A:$F,6,0)</f>
        <v>#N/A</v>
      </c>
      <c r="U3294" s="291" t="e">
        <f t="shared" si="339"/>
        <v>#N/A</v>
      </c>
      <c r="V3294" s="290"/>
      <c r="W3294" s="292" t="e">
        <f t="shared" si="340"/>
        <v>#N/A</v>
      </c>
      <c r="X3294" s="293" t="str">
        <f t="shared" si="341"/>
        <v>8</v>
      </c>
      <c r="Y3294" s="290"/>
      <c r="Z3294" s="291" t="e">
        <f t="shared" si="342"/>
        <v>#N/A</v>
      </c>
      <c r="AA3294" s="294" t="e">
        <f>VLOOKUP(G3294,Ma_KH!$A:$R,14,0)</f>
        <v>#N/A</v>
      </c>
    </row>
    <row r="3295" spans="1:27" x14ac:dyDescent="0.25">
      <c r="A3295" s="211">
        <v>46057</v>
      </c>
      <c r="B3295" s="212" t="s">
        <v>15866</v>
      </c>
      <c r="C3295" s="218" t="s">
        <v>15180</v>
      </c>
      <c r="D3295" s="216">
        <v>46057</v>
      </c>
      <c r="E3295" s="213"/>
      <c r="F3295" s="214"/>
      <c r="G3295" s="255" t="s">
        <v>15865</v>
      </c>
      <c r="H3295" s="213"/>
      <c r="I3295" s="212" t="s">
        <v>15866</v>
      </c>
      <c r="J3295" s="212" t="s">
        <v>70</v>
      </c>
      <c r="K3295" s="212" t="s">
        <v>30</v>
      </c>
      <c r="L3295" s="215" t="str">
        <f>VLOOKUP($K3295,[1]TONG_SL!$A$1:$D$65536,2,0)</f>
        <v>Gà muối 500g</v>
      </c>
      <c r="M3295" s="247"/>
      <c r="N3295" s="215" t="str">
        <f t="shared" si="343"/>
        <v>K-C6</v>
      </c>
      <c r="O3295" s="222"/>
      <c r="P3295" s="222"/>
      <c r="Q3295" s="215" t="str">
        <f>VLOOKUP(K3295,TONG_SL!$A:$D,3,0)</f>
        <v>Túi</v>
      </c>
      <c r="R3295" s="224">
        <v>10</v>
      </c>
      <c r="S3295" s="290"/>
      <c r="T3295" s="290" t="e">
        <f>VLOOKUP(VLOOKUP(G3295,Ma_KH!$A:$R,18,0)&amp;K3295,Gia_MB!$A:$F,6,0)</f>
        <v>#N/A</v>
      </c>
      <c r="U3295" s="291" t="e">
        <f t="shared" si="339"/>
        <v>#N/A</v>
      </c>
      <c r="V3295" s="290"/>
      <c r="W3295" s="292" t="e">
        <f t="shared" si="340"/>
        <v>#N/A</v>
      </c>
      <c r="X3295" s="293" t="str">
        <f t="shared" si="341"/>
        <v>8</v>
      </c>
      <c r="Y3295" s="290"/>
      <c r="Z3295" s="291" t="e">
        <f t="shared" si="342"/>
        <v>#N/A</v>
      </c>
      <c r="AA3295" s="294" t="e">
        <f>VLOOKUP(G3295,Ma_KH!$A:$R,14,0)</f>
        <v>#N/A</v>
      </c>
    </row>
    <row r="3296" spans="1:27" x14ac:dyDescent="0.25">
      <c r="A3296" s="211">
        <v>46057</v>
      </c>
      <c r="B3296" s="212" t="s">
        <v>15866</v>
      </c>
      <c r="C3296" s="218" t="s">
        <v>15180</v>
      </c>
      <c r="D3296" s="216">
        <v>46057</v>
      </c>
      <c r="E3296" s="213"/>
      <c r="F3296" s="214"/>
      <c r="G3296" s="255" t="s">
        <v>15865</v>
      </c>
      <c r="H3296" s="213"/>
      <c r="I3296" s="212" t="s">
        <v>15866</v>
      </c>
      <c r="J3296" s="212" t="s">
        <v>70</v>
      </c>
      <c r="K3296" s="212" t="s">
        <v>37</v>
      </c>
      <c r="L3296" s="215" t="str">
        <f>VLOOKUP($K3296,[1]TONG_SL!$A$1:$D$65536,2,0)</f>
        <v>Chả cốm 300g</v>
      </c>
      <c r="M3296" s="247"/>
      <c r="N3296" s="215" t="str">
        <f t="shared" si="343"/>
        <v>K-C6</v>
      </c>
      <c r="O3296" s="222"/>
      <c r="P3296" s="222"/>
      <c r="Q3296" s="215" t="str">
        <f>VLOOKUP(K3296,TONG_SL!$A:$D,3,0)</f>
        <v>Túi</v>
      </c>
      <c r="R3296" s="224">
        <v>6</v>
      </c>
      <c r="S3296" s="290"/>
      <c r="T3296" s="290" t="e">
        <f>VLOOKUP(VLOOKUP(G3296,Ma_KH!$A:$R,18,0)&amp;K3296,Gia_MB!$A:$F,6,0)</f>
        <v>#N/A</v>
      </c>
      <c r="U3296" s="291" t="e">
        <f t="shared" ref="U3296:U3359" si="344">T3296*R3296</f>
        <v>#N/A</v>
      </c>
      <c r="V3296" s="290"/>
      <c r="W3296" s="292" t="e">
        <f t="shared" ref="W3296:W3359" si="345">U3296*V3296</f>
        <v>#N/A</v>
      </c>
      <c r="X3296" s="293" t="str">
        <f t="shared" ref="X3296:X3359" si="346">IF(B3296&lt;&gt;"","8","0")</f>
        <v>8</v>
      </c>
      <c r="Y3296" s="290"/>
      <c r="Z3296" s="291" t="e">
        <f t="shared" ref="Z3296:Z3359" si="347">U3296*X3296%</f>
        <v>#N/A</v>
      </c>
      <c r="AA3296" s="294" t="e">
        <f>VLOOKUP(G3296,Ma_KH!$A:$R,14,0)</f>
        <v>#N/A</v>
      </c>
    </row>
    <row r="3297" spans="1:214" x14ac:dyDescent="0.25">
      <c r="A3297" s="211">
        <v>46057</v>
      </c>
      <c r="B3297" s="212" t="s">
        <v>15866</v>
      </c>
      <c r="C3297" s="218" t="s">
        <v>15180</v>
      </c>
      <c r="D3297" s="216">
        <v>46057</v>
      </c>
      <c r="E3297" s="213"/>
      <c r="F3297" s="214"/>
      <c r="G3297" s="255" t="s">
        <v>15865</v>
      </c>
      <c r="H3297" s="213"/>
      <c r="I3297" s="212" t="s">
        <v>15866</v>
      </c>
      <c r="J3297" s="212" t="s">
        <v>70</v>
      </c>
      <c r="K3297" s="212" t="s">
        <v>44</v>
      </c>
      <c r="L3297" s="215" t="str">
        <f>VLOOKUP($K3297,[1]TONG_SL!$A$1:$D$65536,2,0)</f>
        <v>Giò lụa cây 250g</v>
      </c>
      <c r="M3297" s="247"/>
      <c r="N3297" s="215" t="str">
        <f t="shared" si="343"/>
        <v>K-C6</v>
      </c>
      <c r="O3297" s="222"/>
      <c r="P3297" s="222"/>
      <c r="Q3297" s="215" t="str">
        <f>VLOOKUP(K3297,TONG_SL!$A:$D,3,0)</f>
        <v>Túi</v>
      </c>
      <c r="R3297" s="224">
        <v>6</v>
      </c>
      <c r="S3297" s="290"/>
      <c r="T3297" s="290" t="e">
        <f>VLOOKUP(VLOOKUP(G3297,Ma_KH!$A:$R,18,0)&amp;K3297,Gia_MB!$A:$F,6,0)</f>
        <v>#N/A</v>
      </c>
      <c r="U3297" s="291" t="e">
        <f t="shared" si="344"/>
        <v>#N/A</v>
      </c>
      <c r="V3297" s="290"/>
      <c r="W3297" s="292" t="e">
        <f t="shared" si="345"/>
        <v>#N/A</v>
      </c>
      <c r="X3297" s="293" t="str">
        <f t="shared" si="346"/>
        <v>8</v>
      </c>
      <c r="Y3297" s="290"/>
      <c r="Z3297" s="291" t="e">
        <f t="shared" si="347"/>
        <v>#N/A</v>
      </c>
      <c r="AA3297" s="294" t="e">
        <f>VLOOKUP(G3297,Ma_KH!$A:$R,14,0)</f>
        <v>#N/A</v>
      </c>
    </row>
    <row r="3298" spans="1:214" x14ac:dyDescent="0.25">
      <c r="A3298" s="211">
        <v>46057</v>
      </c>
      <c r="B3298" s="212" t="s">
        <v>15866</v>
      </c>
      <c r="C3298" s="218" t="s">
        <v>15180</v>
      </c>
      <c r="D3298" s="216">
        <v>46057</v>
      </c>
      <c r="E3298" s="213"/>
      <c r="F3298" s="214"/>
      <c r="G3298" s="255" t="s">
        <v>15865</v>
      </c>
      <c r="H3298" s="213"/>
      <c r="I3298" s="212" t="s">
        <v>15866</v>
      </c>
      <c r="J3298" s="212" t="s">
        <v>70</v>
      </c>
      <c r="K3298" s="212" t="s">
        <v>46</v>
      </c>
      <c r="L3298" s="215" t="str">
        <f>VLOOKUP($K3298,[1]TONG_SL!$A$1:$D$65536,2,0)</f>
        <v>Giò sụn gà 250g</v>
      </c>
      <c r="M3298" s="247"/>
      <c r="N3298" s="215" t="str">
        <f t="shared" si="343"/>
        <v>K-C6</v>
      </c>
      <c r="O3298" s="222"/>
      <c r="P3298" s="222"/>
      <c r="Q3298" s="215" t="str">
        <f>VLOOKUP(K3298,TONG_SL!$A:$D,3,0)</f>
        <v>Túi</v>
      </c>
      <c r="R3298" s="224">
        <v>6</v>
      </c>
      <c r="S3298" s="290"/>
      <c r="T3298" s="290" t="e">
        <f>VLOOKUP(VLOOKUP(G3298,Ma_KH!$A:$R,18,0)&amp;K3298,Gia_MB!$A:$F,6,0)</f>
        <v>#N/A</v>
      </c>
      <c r="U3298" s="291" t="e">
        <f t="shared" si="344"/>
        <v>#N/A</v>
      </c>
      <c r="V3298" s="290"/>
      <c r="W3298" s="292" t="e">
        <f t="shared" si="345"/>
        <v>#N/A</v>
      </c>
      <c r="X3298" s="293" t="str">
        <f t="shared" si="346"/>
        <v>8</v>
      </c>
      <c r="Y3298" s="290"/>
      <c r="Z3298" s="291" t="e">
        <f t="shared" si="347"/>
        <v>#N/A</v>
      </c>
      <c r="AA3298" s="294" t="e">
        <f>VLOOKUP(G3298,Ma_KH!$A:$R,14,0)</f>
        <v>#N/A</v>
      </c>
    </row>
    <row r="3299" spans="1:214" x14ac:dyDescent="0.25">
      <c r="A3299" s="329">
        <v>46047</v>
      </c>
      <c r="B3299" s="217">
        <v>4183618972</v>
      </c>
      <c r="C3299" s="218" t="s">
        <v>15180</v>
      </c>
      <c r="D3299" s="216">
        <v>46058</v>
      </c>
      <c r="E3299" s="219"/>
      <c r="F3299" s="218"/>
      <c r="G3299" s="268" t="s">
        <v>15333</v>
      </c>
      <c r="H3299" s="219"/>
      <c r="I3299" s="217" t="s">
        <v>15867</v>
      </c>
      <c r="J3299" s="217" t="s">
        <v>7228</v>
      </c>
      <c r="K3299" s="217" t="s">
        <v>30</v>
      </c>
      <c r="L3299" s="215" t="str">
        <f>VLOOKUP($K3299,[1]TONG_SL!$A$1:$D$65536,2,0)</f>
        <v>Gà muối 500g</v>
      </c>
      <c r="M3299" s="247"/>
      <c r="N3299" s="215" t="str">
        <f t="shared" si="343"/>
        <v>K-C6</v>
      </c>
      <c r="O3299" s="222"/>
      <c r="P3299" s="222"/>
      <c r="Q3299" s="215" t="str">
        <f>VLOOKUP(K3299,TONG_SL!$A:$D,3,0)</f>
        <v>Túi</v>
      </c>
      <c r="R3299" s="223">
        <v>15</v>
      </c>
      <c r="S3299" s="290"/>
      <c r="T3299" s="290">
        <f>VLOOKUP(VLOOKUP(G3299,Ma_KH!$A:$R,18,0)&amp;K3299,Gia_MB!$A:$F,6,0)</f>
        <v>116611</v>
      </c>
      <c r="U3299" s="291">
        <f t="shared" si="344"/>
        <v>1749165</v>
      </c>
      <c r="V3299" s="290"/>
      <c r="W3299" s="292">
        <f t="shared" si="345"/>
        <v>0</v>
      </c>
      <c r="X3299" s="293" t="str">
        <f t="shared" si="346"/>
        <v>8</v>
      </c>
      <c r="Y3299" s="290"/>
      <c r="Z3299" s="291">
        <f t="shared" si="347"/>
        <v>139933.20000000001</v>
      </c>
      <c r="AA3299" s="294">
        <f>VLOOKUP(G3299,Ma_KH!$A:$R,14,0)</f>
        <v>60</v>
      </c>
    </row>
    <row r="3300" spans="1:214" x14ac:dyDescent="0.25">
      <c r="A3300" s="216">
        <v>46057</v>
      </c>
      <c r="B3300" s="217">
        <v>4184260465</v>
      </c>
      <c r="C3300" s="218" t="s">
        <v>15180</v>
      </c>
      <c r="D3300" s="216">
        <v>46058</v>
      </c>
      <c r="E3300" s="219"/>
      <c r="F3300" s="218"/>
      <c r="G3300" s="268" t="s">
        <v>15333</v>
      </c>
      <c r="H3300" s="219"/>
      <c r="I3300" s="217" t="s">
        <v>15868</v>
      </c>
      <c r="J3300" s="217" t="s">
        <v>7228</v>
      </c>
      <c r="K3300" s="217" t="s">
        <v>37</v>
      </c>
      <c r="L3300" s="215" t="str">
        <f>VLOOKUP($K3300,[1]TONG_SL!$A$1:$D$65536,2,0)</f>
        <v>Chả cốm 300g</v>
      </c>
      <c r="M3300" s="247"/>
      <c r="N3300" s="215" t="str">
        <f t="shared" ref="N3300:N3363" si="348">IF($B3300&lt;&gt;"","K-C6","")</f>
        <v>K-C6</v>
      </c>
      <c r="O3300" s="222"/>
      <c r="P3300" s="222"/>
      <c r="Q3300" s="215" t="str">
        <f>VLOOKUP(K3300,TONG_SL!$A:$D,3,0)</f>
        <v>Túi</v>
      </c>
      <c r="R3300" s="223">
        <v>5</v>
      </c>
      <c r="S3300" s="290"/>
      <c r="T3300" s="290">
        <f>VLOOKUP(VLOOKUP(G3300,Ma_KH!$A:$R,18,0)&amp;K3300,Gia_MB!$A:$F,6,0)</f>
        <v>74250</v>
      </c>
      <c r="U3300" s="291">
        <f t="shared" si="344"/>
        <v>371250</v>
      </c>
      <c r="V3300" s="290"/>
      <c r="W3300" s="292">
        <f t="shared" si="345"/>
        <v>0</v>
      </c>
      <c r="X3300" s="293" t="str">
        <f t="shared" si="346"/>
        <v>8</v>
      </c>
      <c r="Y3300" s="290"/>
      <c r="Z3300" s="291">
        <f t="shared" si="347"/>
        <v>29700</v>
      </c>
      <c r="AA3300" s="294">
        <f>VLOOKUP(G3300,Ma_KH!$A:$R,14,0)</f>
        <v>60</v>
      </c>
    </row>
    <row r="3301" spans="1:214" x14ac:dyDescent="0.25">
      <c r="A3301" s="216">
        <v>46057</v>
      </c>
      <c r="B3301" s="217">
        <v>4184260465</v>
      </c>
      <c r="C3301" s="218" t="s">
        <v>15180</v>
      </c>
      <c r="D3301" s="216">
        <v>46058</v>
      </c>
      <c r="E3301" s="219"/>
      <c r="F3301" s="218"/>
      <c r="G3301" s="268" t="s">
        <v>15333</v>
      </c>
      <c r="H3301" s="219"/>
      <c r="I3301" s="217" t="s">
        <v>15868</v>
      </c>
      <c r="J3301" s="217" t="s">
        <v>7228</v>
      </c>
      <c r="K3301" s="217" t="s">
        <v>30</v>
      </c>
      <c r="L3301" s="215" t="str">
        <f>VLOOKUP($K3301,[1]TONG_SL!$A$1:$D$65536,2,0)</f>
        <v>Gà muối 500g</v>
      </c>
      <c r="M3301" s="247"/>
      <c r="N3301" s="215" t="str">
        <f t="shared" si="348"/>
        <v>K-C6</v>
      </c>
      <c r="O3301" s="222"/>
      <c r="P3301" s="222"/>
      <c r="Q3301" s="215" t="str">
        <f>VLOOKUP(K3301,TONG_SL!$A:$D,3,0)</f>
        <v>Túi</v>
      </c>
      <c r="R3301" s="223">
        <v>5</v>
      </c>
      <c r="S3301" s="290"/>
      <c r="T3301" s="290">
        <f>VLOOKUP(VLOOKUP(G3301,Ma_KH!$A:$R,18,0)&amp;K3301,Gia_MB!$A:$F,6,0)</f>
        <v>116611</v>
      </c>
      <c r="U3301" s="291">
        <f t="shared" si="344"/>
        <v>583055</v>
      </c>
      <c r="V3301" s="290"/>
      <c r="W3301" s="292">
        <f t="shared" si="345"/>
        <v>0</v>
      </c>
      <c r="X3301" s="293" t="str">
        <f t="shared" si="346"/>
        <v>8</v>
      </c>
      <c r="Y3301" s="290"/>
      <c r="Z3301" s="291">
        <f t="shared" si="347"/>
        <v>46644.4</v>
      </c>
      <c r="AA3301" s="294">
        <f>VLOOKUP(G3301,Ma_KH!$A:$R,14,0)</f>
        <v>60</v>
      </c>
    </row>
    <row r="3302" spans="1:214" x14ac:dyDescent="0.25">
      <c r="A3302" s="216">
        <v>46057</v>
      </c>
      <c r="B3302" s="217">
        <v>4184260465</v>
      </c>
      <c r="C3302" s="218" t="s">
        <v>15180</v>
      </c>
      <c r="D3302" s="216">
        <v>46058</v>
      </c>
      <c r="E3302" s="219"/>
      <c r="F3302" s="218"/>
      <c r="G3302" s="268" t="s">
        <v>15333</v>
      </c>
      <c r="H3302" s="219"/>
      <c r="I3302" s="217" t="s">
        <v>15868</v>
      </c>
      <c r="J3302" s="217" t="s">
        <v>7228</v>
      </c>
      <c r="K3302" s="217" t="s">
        <v>27</v>
      </c>
      <c r="L3302" s="215" t="str">
        <f>VLOOKUP($K3302,[1]TONG_SL!$A$1:$D$65536,2,0)</f>
        <v>Chân giò heo muối 300g</v>
      </c>
      <c r="M3302" s="247"/>
      <c r="N3302" s="215" t="str">
        <f t="shared" si="348"/>
        <v>K-C6</v>
      </c>
      <c r="O3302" s="222"/>
      <c r="P3302" s="222"/>
      <c r="Q3302" s="215" t="str">
        <f>VLOOKUP(K3302,TONG_SL!$A:$D,3,0)</f>
        <v>Túi</v>
      </c>
      <c r="R3302" s="223">
        <v>10</v>
      </c>
      <c r="S3302" s="290"/>
      <c r="T3302" s="290">
        <f>VLOOKUP(VLOOKUP(G3302,Ma_KH!$A:$R,18,0)&amp;K3302,Gia_MB!$A:$F,6,0)</f>
        <v>73431</v>
      </c>
      <c r="U3302" s="291">
        <f t="shared" si="344"/>
        <v>734310</v>
      </c>
      <c r="V3302" s="290"/>
      <c r="W3302" s="292">
        <f t="shared" si="345"/>
        <v>0</v>
      </c>
      <c r="X3302" s="293" t="str">
        <f t="shared" si="346"/>
        <v>8</v>
      </c>
      <c r="Y3302" s="290"/>
      <c r="Z3302" s="291">
        <f t="shared" si="347"/>
        <v>58744.800000000003</v>
      </c>
      <c r="AA3302" s="294">
        <f>VLOOKUP(G3302,Ma_KH!$A:$R,14,0)</f>
        <v>60</v>
      </c>
    </row>
    <row r="3303" spans="1:214" s="436" customFormat="1" x14ac:dyDescent="0.25">
      <c r="A3303" s="280">
        <v>46057</v>
      </c>
      <c r="B3303" s="281">
        <v>4184280413</v>
      </c>
      <c r="C3303" s="328" t="s">
        <v>15180</v>
      </c>
      <c r="D3303" s="280">
        <v>46058</v>
      </c>
      <c r="E3303" s="426"/>
      <c r="F3303" s="328"/>
      <c r="G3303" s="427" t="s">
        <v>15587</v>
      </c>
      <c r="H3303" s="426"/>
      <c r="I3303" s="281" t="s">
        <v>15869</v>
      </c>
      <c r="J3303" s="281" t="s">
        <v>7228</v>
      </c>
      <c r="K3303" s="281" t="s">
        <v>30</v>
      </c>
      <c r="L3303" s="287" t="str">
        <f>VLOOKUP($K3303,[1]TONG_SL!$A$1:$D$65536,2,0)</f>
        <v>Gà muối 500g</v>
      </c>
      <c r="M3303" s="428"/>
      <c r="N3303" s="287" t="str">
        <f t="shared" si="348"/>
        <v>K-C6</v>
      </c>
      <c r="O3303" s="429"/>
      <c r="P3303" s="429"/>
      <c r="Q3303" s="287" t="str">
        <f>VLOOKUP(K3303,TONG_SL!$A:$D,3,0)</f>
        <v>Túi</v>
      </c>
      <c r="R3303" s="430">
        <v>30</v>
      </c>
      <c r="S3303" s="444"/>
      <c r="T3303" s="444">
        <f>VLOOKUP(VLOOKUP(G3303,Ma_KH!$A:$R,18,0)&amp;K3303,Gia_MB!$A:$F,6,0)</f>
        <v>116611</v>
      </c>
      <c r="U3303" s="445">
        <f t="shared" si="344"/>
        <v>3498330</v>
      </c>
      <c r="V3303" s="444"/>
      <c r="W3303" s="446">
        <f t="shared" si="345"/>
        <v>0</v>
      </c>
      <c r="X3303" s="447" t="str">
        <f t="shared" si="346"/>
        <v>8</v>
      </c>
      <c r="Y3303" s="444"/>
      <c r="Z3303" s="445">
        <f t="shared" si="347"/>
        <v>279866.40000000002</v>
      </c>
      <c r="AA3303" s="448">
        <f>VLOOKUP(G3303,Ma_KH!$A:$R,14,0)</f>
        <v>60</v>
      </c>
      <c r="AB3303" s="435"/>
      <c r="AC3303" s="435"/>
      <c r="AD3303" s="435"/>
      <c r="AE3303" s="435"/>
      <c r="AF3303" s="435"/>
      <c r="AG3303" s="435"/>
      <c r="AH3303" s="435"/>
      <c r="AI3303" s="435"/>
      <c r="AJ3303" s="435"/>
      <c r="AK3303" s="435"/>
      <c r="AL3303" s="435"/>
      <c r="AM3303" s="435"/>
      <c r="AN3303" s="435"/>
      <c r="AO3303" s="435"/>
      <c r="AP3303" s="435"/>
      <c r="AQ3303" s="435"/>
      <c r="AR3303" s="435"/>
      <c r="AS3303" s="435"/>
      <c r="AT3303" s="435"/>
      <c r="AU3303" s="435"/>
      <c r="AV3303" s="435"/>
      <c r="AW3303" s="435"/>
      <c r="AX3303" s="435"/>
      <c r="AY3303" s="435"/>
      <c r="AZ3303" s="435"/>
      <c r="BA3303" s="435"/>
      <c r="BB3303" s="435"/>
      <c r="BC3303" s="435"/>
      <c r="BD3303" s="435"/>
      <c r="BE3303" s="435"/>
      <c r="BF3303" s="435"/>
      <c r="BG3303" s="435"/>
      <c r="BH3303" s="435"/>
      <c r="BI3303" s="435"/>
      <c r="BJ3303" s="435"/>
      <c r="BK3303" s="435"/>
      <c r="BL3303" s="435"/>
      <c r="BM3303" s="435"/>
      <c r="BN3303" s="435"/>
      <c r="BO3303" s="435"/>
      <c r="BP3303" s="435"/>
      <c r="BQ3303" s="435"/>
      <c r="BR3303" s="435"/>
      <c r="BS3303" s="435"/>
      <c r="BT3303" s="435"/>
      <c r="BU3303" s="435"/>
      <c r="BV3303" s="435"/>
      <c r="BW3303" s="435"/>
      <c r="BX3303" s="435"/>
      <c r="BY3303" s="435"/>
      <c r="BZ3303" s="435"/>
      <c r="CA3303" s="435"/>
      <c r="CB3303" s="435"/>
      <c r="CC3303" s="435"/>
      <c r="CD3303" s="435"/>
      <c r="CE3303" s="435"/>
      <c r="CF3303" s="435"/>
      <c r="CG3303" s="435"/>
      <c r="CH3303" s="435"/>
      <c r="CI3303" s="435"/>
      <c r="CJ3303" s="435"/>
      <c r="CK3303" s="435"/>
      <c r="CL3303" s="435"/>
      <c r="CM3303" s="435"/>
      <c r="CN3303" s="435"/>
      <c r="CO3303" s="435"/>
      <c r="CP3303" s="435"/>
      <c r="CQ3303" s="435"/>
      <c r="CR3303" s="435"/>
      <c r="CS3303" s="435"/>
      <c r="CT3303" s="435"/>
      <c r="CU3303" s="435"/>
      <c r="CV3303" s="435"/>
      <c r="CW3303" s="435"/>
      <c r="CX3303" s="435"/>
      <c r="CY3303" s="435"/>
      <c r="CZ3303" s="435"/>
      <c r="DA3303" s="435"/>
      <c r="DB3303" s="435"/>
      <c r="DC3303" s="435"/>
      <c r="DD3303" s="435"/>
      <c r="DE3303" s="435"/>
      <c r="DF3303" s="435"/>
      <c r="DG3303" s="435"/>
      <c r="DH3303" s="435"/>
      <c r="DI3303" s="435"/>
      <c r="DJ3303" s="435"/>
      <c r="DK3303" s="435"/>
      <c r="DL3303" s="435"/>
      <c r="DM3303" s="435"/>
      <c r="DN3303" s="435"/>
      <c r="DO3303" s="435"/>
      <c r="DP3303" s="435"/>
      <c r="DQ3303" s="435"/>
      <c r="DR3303" s="435"/>
      <c r="DS3303" s="435"/>
      <c r="DT3303" s="435"/>
      <c r="DU3303" s="435"/>
      <c r="DV3303" s="435"/>
      <c r="DW3303" s="435"/>
      <c r="DX3303" s="435"/>
      <c r="DY3303" s="435"/>
      <c r="DZ3303" s="435"/>
      <c r="EA3303" s="435"/>
      <c r="EB3303" s="435"/>
      <c r="EC3303" s="435"/>
      <c r="ED3303" s="435"/>
      <c r="EE3303" s="435"/>
      <c r="EF3303" s="435"/>
      <c r="EG3303" s="435"/>
      <c r="EH3303" s="435"/>
      <c r="EI3303" s="435"/>
      <c r="EJ3303" s="435"/>
      <c r="EK3303" s="435"/>
      <c r="EL3303" s="435"/>
      <c r="EM3303" s="435"/>
      <c r="EN3303" s="435"/>
      <c r="EO3303" s="435"/>
      <c r="EP3303" s="435"/>
      <c r="EQ3303" s="435"/>
      <c r="ER3303" s="435"/>
      <c r="ES3303" s="435"/>
      <c r="ET3303" s="435"/>
      <c r="EU3303" s="435"/>
      <c r="EV3303" s="435"/>
      <c r="EW3303" s="435"/>
      <c r="EX3303" s="435"/>
      <c r="EY3303" s="435"/>
      <c r="EZ3303" s="435"/>
      <c r="FA3303" s="435"/>
      <c r="FB3303" s="435"/>
      <c r="FC3303" s="435"/>
      <c r="FD3303" s="435"/>
      <c r="FE3303" s="435"/>
      <c r="FF3303" s="435"/>
      <c r="FG3303" s="435"/>
      <c r="FH3303" s="435"/>
      <c r="FI3303" s="435"/>
      <c r="FJ3303" s="435"/>
      <c r="FK3303" s="435"/>
      <c r="FL3303" s="435"/>
      <c r="FM3303" s="435"/>
      <c r="FN3303" s="435"/>
      <c r="FO3303" s="435"/>
      <c r="FP3303" s="435"/>
      <c r="FQ3303" s="435"/>
      <c r="FR3303" s="435"/>
      <c r="FS3303" s="435"/>
      <c r="FT3303" s="435"/>
      <c r="FU3303" s="435"/>
      <c r="FV3303" s="435"/>
      <c r="FW3303" s="435"/>
      <c r="FX3303" s="435"/>
      <c r="FY3303" s="435"/>
      <c r="FZ3303" s="435"/>
      <c r="GA3303" s="435"/>
      <c r="GB3303" s="435"/>
      <c r="GC3303" s="435"/>
      <c r="GD3303" s="435"/>
      <c r="GE3303" s="435"/>
      <c r="GF3303" s="435"/>
      <c r="GG3303" s="435"/>
      <c r="GH3303" s="435"/>
      <c r="GI3303" s="435"/>
      <c r="GJ3303" s="435"/>
      <c r="GK3303" s="435"/>
      <c r="GL3303" s="435"/>
      <c r="GM3303" s="435"/>
      <c r="GN3303" s="435"/>
      <c r="GO3303" s="435"/>
      <c r="GP3303" s="435"/>
      <c r="GQ3303" s="435"/>
      <c r="GR3303" s="435"/>
      <c r="GS3303" s="435"/>
      <c r="GT3303" s="435"/>
      <c r="GU3303" s="435"/>
      <c r="GV3303" s="435"/>
      <c r="GW3303" s="435"/>
      <c r="GX3303" s="435"/>
      <c r="GY3303" s="435"/>
      <c r="GZ3303" s="435"/>
      <c r="HA3303" s="435"/>
      <c r="HB3303" s="435"/>
      <c r="HC3303" s="435"/>
      <c r="HD3303" s="435"/>
      <c r="HE3303" s="435"/>
      <c r="HF3303" s="435"/>
    </row>
    <row r="3304" spans="1:214" s="436" customFormat="1" x14ac:dyDescent="0.25">
      <c r="A3304" s="280">
        <v>46057</v>
      </c>
      <c r="B3304" s="281">
        <v>4184280413</v>
      </c>
      <c r="C3304" s="328" t="s">
        <v>15180</v>
      </c>
      <c r="D3304" s="280">
        <v>46058</v>
      </c>
      <c r="E3304" s="426"/>
      <c r="F3304" s="328"/>
      <c r="G3304" s="427" t="s">
        <v>15587</v>
      </c>
      <c r="H3304" s="426"/>
      <c r="I3304" s="281" t="s">
        <v>15869</v>
      </c>
      <c r="J3304" s="281" t="s">
        <v>7228</v>
      </c>
      <c r="K3304" s="281" t="s">
        <v>32</v>
      </c>
      <c r="L3304" s="287" t="str">
        <f>VLOOKUP($K3304,[1]TONG_SL!$A$1:$D$65536,2,0)</f>
        <v>Giò Tai Lưỡi Xào 250g</v>
      </c>
      <c r="M3304" s="428"/>
      <c r="N3304" s="287" t="str">
        <f t="shared" si="348"/>
        <v>K-C6</v>
      </c>
      <c r="O3304" s="429"/>
      <c r="P3304" s="429"/>
      <c r="Q3304" s="287" t="str">
        <f>VLOOKUP(K3304,TONG_SL!$A:$D,3,0)</f>
        <v>Túi</v>
      </c>
      <c r="R3304" s="430">
        <v>30</v>
      </c>
      <c r="S3304" s="444"/>
      <c r="T3304" s="444">
        <f>VLOOKUP(VLOOKUP(G3304,Ma_KH!$A:$R,18,0)&amp;K3304,Gia_MB!$A:$F,6,0)</f>
        <v>50182</v>
      </c>
      <c r="U3304" s="445">
        <f t="shared" si="344"/>
        <v>1505460</v>
      </c>
      <c r="V3304" s="444"/>
      <c r="W3304" s="446">
        <f t="shared" si="345"/>
        <v>0</v>
      </c>
      <c r="X3304" s="447" t="str">
        <f t="shared" si="346"/>
        <v>8</v>
      </c>
      <c r="Y3304" s="444"/>
      <c r="Z3304" s="445">
        <f t="shared" si="347"/>
        <v>120436.8</v>
      </c>
      <c r="AA3304" s="448">
        <f>VLOOKUP(G3304,Ma_KH!$A:$R,14,0)</f>
        <v>60</v>
      </c>
      <c r="AB3304" s="435"/>
      <c r="AC3304" s="435"/>
      <c r="AD3304" s="435"/>
      <c r="AE3304" s="435"/>
      <c r="AF3304" s="435"/>
      <c r="AG3304" s="435"/>
      <c r="AH3304" s="435"/>
      <c r="AI3304" s="435"/>
      <c r="AJ3304" s="435"/>
      <c r="AK3304" s="435"/>
      <c r="AL3304" s="435"/>
      <c r="AM3304" s="435"/>
      <c r="AN3304" s="435"/>
      <c r="AO3304" s="435"/>
      <c r="AP3304" s="435"/>
      <c r="AQ3304" s="435"/>
      <c r="AR3304" s="435"/>
      <c r="AS3304" s="435"/>
      <c r="AT3304" s="435"/>
      <c r="AU3304" s="435"/>
      <c r="AV3304" s="435"/>
      <c r="AW3304" s="435"/>
      <c r="AX3304" s="435"/>
      <c r="AY3304" s="435"/>
      <c r="AZ3304" s="435"/>
      <c r="BA3304" s="435"/>
      <c r="BB3304" s="435"/>
      <c r="BC3304" s="435"/>
      <c r="BD3304" s="435"/>
      <c r="BE3304" s="435"/>
      <c r="BF3304" s="435"/>
      <c r="BG3304" s="435"/>
      <c r="BH3304" s="435"/>
      <c r="BI3304" s="435"/>
      <c r="BJ3304" s="435"/>
      <c r="BK3304" s="435"/>
      <c r="BL3304" s="435"/>
      <c r="BM3304" s="435"/>
      <c r="BN3304" s="435"/>
      <c r="BO3304" s="435"/>
      <c r="BP3304" s="435"/>
      <c r="BQ3304" s="435"/>
      <c r="BR3304" s="435"/>
      <c r="BS3304" s="435"/>
      <c r="BT3304" s="435"/>
      <c r="BU3304" s="435"/>
      <c r="BV3304" s="435"/>
      <c r="BW3304" s="435"/>
      <c r="BX3304" s="435"/>
      <c r="BY3304" s="435"/>
      <c r="BZ3304" s="435"/>
      <c r="CA3304" s="435"/>
      <c r="CB3304" s="435"/>
      <c r="CC3304" s="435"/>
      <c r="CD3304" s="435"/>
      <c r="CE3304" s="435"/>
      <c r="CF3304" s="435"/>
      <c r="CG3304" s="435"/>
      <c r="CH3304" s="435"/>
      <c r="CI3304" s="435"/>
      <c r="CJ3304" s="435"/>
      <c r="CK3304" s="435"/>
      <c r="CL3304" s="435"/>
      <c r="CM3304" s="435"/>
      <c r="CN3304" s="435"/>
      <c r="CO3304" s="435"/>
      <c r="CP3304" s="435"/>
      <c r="CQ3304" s="435"/>
      <c r="CR3304" s="435"/>
      <c r="CS3304" s="435"/>
      <c r="CT3304" s="435"/>
      <c r="CU3304" s="435"/>
      <c r="CV3304" s="435"/>
      <c r="CW3304" s="435"/>
      <c r="CX3304" s="435"/>
      <c r="CY3304" s="435"/>
      <c r="CZ3304" s="435"/>
      <c r="DA3304" s="435"/>
      <c r="DB3304" s="435"/>
      <c r="DC3304" s="435"/>
      <c r="DD3304" s="435"/>
      <c r="DE3304" s="435"/>
      <c r="DF3304" s="435"/>
      <c r="DG3304" s="435"/>
      <c r="DH3304" s="435"/>
      <c r="DI3304" s="435"/>
      <c r="DJ3304" s="435"/>
      <c r="DK3304" s="435"/>
      <c r="DL3304" s="435"/>
      <c r="DM3304" s="435"/>
      <c r="DN3304" s="435"/>
      <c r="DO3304" s="435"/>
      <c r="DP3304" s="435"/>
      <c r="DQ3304" s="435"/>
      <c r="DR3304" s="435"/>
      <c r="DS3304" s="435"/>
      <c r="DT3304" s="435"/>
      <c r="DU3304" s="435"/>
      <c r="DV3304" s="435"/>
      <c r="DW3304" s="435"/>
      <c r="DX3304" s="435"/>
      <c r="DY3304" s="435"/>
      <c r="DZ3304" s="435"/>
      <c r="EA3304" s="435"/>
      <c r="EB3304" s="435"/>
      <c r="EC3304" s="435"/>
      <c r="ED3304" s="435"/>
      <c r="EE3304" s="435"/>
      <c r="EF3304" s="435"/>
      <c r="EG3304" s="435"/>
      <c r="EH3304" s="435"/>
      <c r="EI3304" s="435"/>
      <c r="EJ3304" s="435"/>
      <c r="EK3304" s="435"/>
      <c r="EL3304" s="435"/>
      <c r="EM3304" s="435"/>
      <c r="EN3304" s="435"/>
      <c r="EO3304" s="435"/>
      <c r="EP3304" s="435"/>
      <c r="EQ3304" s="435"/>
      <c r="ER3304" s="435"/>
      <c r="ES3304" s="435"/>
      <c r="ET3304" s="435"/>
      <c r="EU3304" s="435"/>
      <c r="EV3304" s="435"/>
      <c r="EW3304" s="435"/>
      <c r="EX3304" s="435"/>
      <c r="EY3304" s="435"/>
      <c r="EZ3304" s="435"/>
      <c r="FA3304" s="435"/>
      <c r="FB3304" s="435"/>
      <c r="FC3304" s="435"/>
      <c r="FD3304" s="435"/>
      <c r="FE3304" s="435"/>
      <c r="FF3304" s="435"/>
      <c r="FG3304" s="435"/>
      <c r="FH3304" s="435"/>
      <c r="FI3304" s="435"/>
      <c r="FJ3304" s="435"/>
      <c r="FK3304" s="435"/>
      <c r="FL3304" s="435"/>
      <c r="FM3304" s="435"/>
      <c r="FN3304" s="435"/>
      <c r="FO3304" s="435"/>
      <c r="FP3304" s="435"/>
      <c r="FQ3304" s="435"/>
      <c r="FR3304" s="435"/>
      <c r="FS3304" s="435"/>
      <c r="FT3304" s="435"/>
      <c r="FU3304" s="435"/>
      <c r="FV3304" s="435"/>
      <c r="FW3304" s="435"/>
      <c r="FX3304" s="435"/>
      <c r="FY3304" s="435"/>
      <c r="FZ3304" s="435"/>
      <c r="GA3304" s="435"/>
      <c r="GB3304" s="435"/>
      <c r="GC3304" s="435"/>
      <c r="GD3304" s="435"/>
      <c r="GE3304" s="435"/>
      <c r="GF3304" s="435"/>
      <c r="GG3304" s="435"/>
      <c r="GH3304" s="435"/>
      <c r="GI3304" s="435"/>
      <c r="GJ3304" s="435"/>
      <c r="GK3304" s="435"/>
      <c r="GL3304" s="435"/>
      <c r="GM3304" s="435"/>
      <c r="GN3304" s="435"/>
      <c r="GO3304" s="435"/>
      <c r="GP3304" s="435"/>
      <c r="GQ3304" s="435"/>
      <c r="GR3304" s="435"/>
      <c r="GS3304" s="435"/>
      <c r="GT3304" s="435"/>
      <c r="GU3304" s="435"/>
      <c r="GV3304" s="435"/>
      <c r="GW3304" s="435"/>
      <c r="GX3304" s="435"/>
      <c r="GY3304" s="435"/>
      <c r="GZ3304" s="435"/>
      <c r="HA3304" s="435"/>
      <c r="HB3304" s="435"/>
      <c r="HC3304" s="435"/>
      <c r="HD3304" s="435"/>
      <c r="HE3304" s="435"/>
      <c r="HF3304" s="435"/>
    </row>
    <row r="3305" spans="1:214" s="436" customFormat="1" x14ac:dyDescent="0.25">
      <c r="A3305" s="280">
        <v>46057</v>
      </c>
      <c r="B3305" s="281">
        <v>4184280413</v>
      </c>
      <c r="C3305" s="328" t="s">
        <v>15180</v>
      </c>
      <c r="D3305" s="280">
        <v>46058</v>
      </c>
      <c r="E3305" s="426"/>
      <c r="F3305" s="328"/>
      <c r="G3305" s="427" t="s">
        <v>15587</v>
      </c>
      <c r="H3305" s="426"/>
      <c r="I3305" s="281" t="s">
        <v>15869</v>
      </c>
      <c r="J3305" s="281" t="s">
        <v>7228</v>
      </c>
      <c r="K3305" s="281" t="s">
        <v>34</v>
      </c>
      <c r="L3305" s="287" t="str">
        <f>VLOOKUP($K3305,[1]TONG_SL!$A$1:$D$65536,2,0)</f>
        <v>Tai heo muối 200g</v>
      </c>
      <c r="M3305" s="428"/>
      <c r="N3305" s="287" t="str">
        <f t="shared" si="348"/>
        <v>K-C6</v>
      </c>
      <c r="O3305" s="429"/>
      <c r="P3305" s="429"/>
      <c r="Q3305" s="287" t="str">
        <f>VLOOKUP(K3305,TONG_SL!$A:$D,3,0)</f>
        <v>Túi</v>
      </c>
      <c r="R3305" s="430">
        <v>10</v>
      </c>
      <c r="S3305" s="444"/>
      <c r="T3305" s="444">
        <f>VLOOKUP(VLOOKUP(G3305,Ma_KH!$A:$R,18,0)&amp;K3305,Gia_MB!$A:$F,6,0)</f>
        <v>55595</v>
      </c>
      <c r="U3305" s="445">
        <f t="shared" si="344"/>
        <v>555950</v>
      </c>
      <c r="V3305" s="444"/>
      <c r="W3305" s="446">
        <f t="shared" si="345"/>
        <v>0</v>
      </c>
      <c r="X3305" s="447" t="str">
        <f t="shared" si="346"/>
        <v>8</v>
      </c>
      <c r="Y3305" s="444"/>
      <c r="Z3305" s="445">
        <f t="shared" si="347"/>
        <v>44476</v>
      </c>
      <c r="AA3305" s="448">
        <f>VLOOKUP(G3305,Ma_KH!$A:$R,14,0)</f>
        <v>60</v>
      </c>
      <c r="AB3305" s="435"/>
      <c r="AC3305" s="435"/>
      <c r="AD3305" s="435"/>
      <c r="AE3305" s="435"/>
      <c r="AF3305" s="435"/>
      <c r="AG3305" s="435"/>
      <c r="AH3305" s="435"/>
      <c r="AI3305" s="435"/>
      <c r="AJ3305" s="435"/>
      <c r="AK3305" s="435"/>
      <c r="AL3305" s="435"/>
      <c r="AM3305" s="435"/>
      <c r="AN3305" s="435"/>
      <c r="AO3305" s="435"/>
      <c r="AP3305" s="435"/>
      <c r="AQ3305" s="435"/>
      <c r="AR3305" s="435"/>
      <c r="AS3305" s="435"/>
      <c r="AT3305" s="435"/>
      <c r="AU3305" s="435"/>
      <c r="AV3305" s="435"/>
      <c r="AW3305" s="435"/>
      <c r="AX3305" s="435"/>
      <c r="AY3305" s="435"/>
      <c r="AZ3305" s="435"/>
      <c r="BA3305" s="435"/>
      <c r="BB3305" s="435"/>
      <c r="BC3305" s="435"/>
      <c r="BD3305" s="435"/>
      <c r="BE3305" s="435"/>
      <c r="BF3305" s="435"/>
      <c r="BG3305" s="435"/>
      <c r="BH3305" s="435"/>
      <c r="BI3305" s="435"/>
      <c r="BJ3305" s="435"/>
      <c r="BK3305" s="435"/>
      <c r="BL3305" s="435"/>
      <c r="BM3305" s="435"/>
      <c r="BN3305" s="435"/>
      <c r="BO3305" s="435"/>
      <c r="BP3305" s="435"/>
      <c r="BQ3305" s="435"/>
      <c r="BR3305" s="435"/>
      <c r="BS3305" s="435"/>
      <c r="BT3305" s="435"/>
      <c r="BU3305" s="435"/>
      <c r="BV3305" s="435"/>
      <c r="BW3305" s="435"/>
      <c r="BX3305" s="435"/>
      <c r="BY3305" s="435"/>
      <c r="BZ3305" s="435"/>
      <c r="CA3305" s="435"/>
      <c r="CB3305" s="435"/>
      <c r="CC3305" s="435"/>
      <c r="CD3305" s="435"/>
      <c r="CE3305" s="435"/>
      <c r="CF3305" s="435"/>
      <c r="CG3305" s="435"/>
      <c r="CH3305" s="435"/>
      <c r="CI3305" s="435"/>
      <c r="CJ3305" s="435"/>
      <c r="CK3305" s="435"/>
      <c r="CL3305" s="435"/>
      <c r="CM3305" s="435"/>
      <c r="CN3305" s="435"/>
      <c r="CO3305" s="435"/>
      <c r="CP3305" s="435"/>
      <c r="CQ3305" s="435"/>
      <c r="CR3305" s="435"/>
      <c r="CS3305" s="435"/>
      <c r="CT3305" s="435"/>
      <c r="CU3305" s="435"/>
      <c r="CV3305" s="435"/>
      <c r="CW3305" s="435"/>
      <c r="CX3305" s="435"/>
      <c r="CY3305" s="435"/>
      <c r="CZ3305" s="435"/>
      <c r="DA3305" s="435"/>
      <c r="DB3305" s="435"/>
      <c r="DC3305" s="435"/>
      <c r="DD3305" s="435"/>
      <c r="DE3305" s="435"/>
      <c r="DF3305" s="435"/>
      <c r="DG3305" s="435"/>
      <c r="DH3305" s="435"/>
      <c r="DI3305" s="435"/>
      <c r="DJ3305" s="435"/>
      <c r="DK3305" s="435"/>
      <c r="DL3305" s="435"/>
      <c r="DM3305" s="435"/>
      <c r="DN3305" s="435"/>
      <c r="DO3305" s="435"/>
      <c r="DP3305" s="435"/>
      <c r="DQ3305" s="435"/>
      <c r="DR3305" s="435"/>
      <c r="DS3305" s="435"/>
      <c r="DT3305" s="435"/>
      <c r="DU3305" s="435"/>
      <c r="DV3305" s="435"/>
      <c r="DW3305" s="435"/>
      <c r="DX3305" s="435"/>
      <c r="DY3305" s="435"/>
      <c r="DZ3305" s="435"/>
      <c r="EA3305" s="435"/>
      <c r="EB3305" s="435"/>
      <c r="EC3305" s="435"/>
      <c r="ED3305" s="435"/>
      <c r="EE3305" s="435"/>
      <c r="EF3305" s="435"/>
      <c r="EG3305" s="435"/>
      <c r="EH3305" s="435"/>
      <c r="EI3305" s="435"/>
      <c r="EJ3305" s="435"/>
      <c r="EK3305" s="435"/>
      <c r="EL3305" s="435"/>
      <c r="EM3305" s="435"/>
      <c r="EN3305" s="435"/>
      <c r="EO3305" s="435"/>
      <c r="EP3305" s="435"/>
      <c r="EQ3305" s="435"/>
      <c r="ER3305" s="435"/>
      <c r="ES3305" s="435"/>
      <c r="ET3305" s="435"/>
      <c r="EU3305" s="435"/>
      <c r="EV3305" s="435"/>
      <c r="EW3305" s="435"/>
      <c r="EX3305" s="435"/>
      <c r="EY3305" s="435"/>
      <c r="EZ3305" s="435"/>
      <c r="FA3305" s="435"/>
      <c r="FB3305" s="435"/>
      <c r="FC3305" s="435"/>
      <c r="FD3305" s="435"/>
      <c r="FE3305" s="435"/>
      <c r="FF3305" s="435"/>
      <c r="FG3305" s="435"/>
      <c r="FH3305" s="435"/>
      <c r="FI3305" s="435"/>
      <c r="FJ3305" s="435"/>
      <c r="FK3305" s="435"/>
      <c r="FL3305" s="435"/>
      <c r="FM3305" s="435"/>
      <c r="FN3305" s="435"/>
      <c r="FO3305" s="435"/>
      <c r="FP3305" s="435"/>
      <c r="FQ3305" s="435"/>
      <c r="FR3305" s="435"/>
      <c r="FS3305" s="435"/>
      <c r="FT3305" s="435"/>
      <c r="FU3305" s="435"/>
      <c r="FV3305" s="435"/>
      <c r="FW3305" s="435"/>
      <c r="FX3305" s="435"/>
      <c r="FY3305" s="435"/>
      <c r="FZ3305" s="435"/>
      <c r="GA3305" s="435"/>
      <c r="GB3305" s="435"/>
      <c r="GC3305" s="435"/>
      <c r="GD3305" s="435"/>
      <c r="GE3305" s="435"/>
      <c r="GF3305" s="435"/>
      <c r="GG3305" s="435"/>
      <c r="GH3305" s="435"/>
      <c r="GI3305" s="435"/>
      <c r="GJ3305" s="435"/>
      <c r="GK3305" s="435"/>
      <c r="GL3305" s="435"/>
      <c r="GM3305" s="435"/>
      <c r="GN3305" s="435"/>
      <c r="GO3305" s="435"/>
      <c r="GP3305" s="435"/>
      <c r="GQ3305" s="435"/>
      <c r="GR3305" s="435"/>
      <c r="GS3305" s="435"/>
      <c r="GT3305" s="435"/>
      <c r="GU3305" s="435"/>
      <c r="GV3305" s="435"/>
      <c r="GW3305" s="435"/>
      <c r="GX3305" s="435"/>
      <c r="GY3305" s="435"/>
      <c r="GZ3305" s="435"/>
      <c r="HA3305" s="435"/>
      <c r="HB3305" s="435"/>
      <c r="HC3305" s="435"/>
      <c r="HD3305" s="435"/>
      <c r="HE3305" s="435"/>
      <c r="HF3305" s="435"/>
    </row>
    <row r="3306" spans="1:214" s="436" customFormat="1" x14ac:dyDescent="0.25">
      <c r="A3306" s="280">
        <v>46057</v>
      </c>
      <c r="B3306" s="281">
        <v>4184280413</v>
      </c>
      <c r="C3306" s="328" t="s">
        <v>15180</v>
      </c>
      <c r="D3306" s="280">
        <v>46058</v>
      </c>
      <c r="E3306" s="426"/>
      <c r="F3306" s="328"/>
      <c r="G3306" s="427" t="s">
        <v>15587</v>
      </c>
      <c r="H3306" s="426"/>
      <c r="I3306" s="281" t="s">
        <v>15869</v>
      </c>
      <c r="J3306" s="281" t="s">
        <v>7228</v>
      </c>
      <c r="K3306" s="281" t="s">
        <v>27</v>
      </c>
      <c r="L3306" s="287" t="str">
        <f>VLOOKUP($K3306,[1]TONG_SL!$A$1:$D$65536,2,0)</f>
        <v>Chân giò heo muối 300g</v>
      </c>
      <c r="M3306" s="428"/>
      <c r="N3306" s="287" t="str">
        <f t="shared" si="348"/>
        <v>K-C6</v>
      </c>
      <c r="O3306" s="429"/>
      <c r="P3306" s="429"/>
      <c r="Q3306" s="287" t="str">
        <f>VLOOKUP(K3306,TONG_SL!$A:$D,3,0)</f>
        <v>Túi</v>
      </c>
      <c r="R3306" s="430">
        <v>30</v>
      </c>
      <c r="S3306" s="444"/>
      <c r="T3306" s="444">
        <f>VLOOKUP(VLOOKUP(G3306,Ma_KH!$A:$R,18,0)&amp;K3306,Gia_MB!$A:$F,6,0)</f>
        <v>73431</v>
      </c>
      <c r="U3306" s="445">
        <f t="shared" si="344"/>
        <v>2202930</v>
      </c>
      <c r="V3306" s="444"/>
      <c r="W3306" s="446">
        <f t="shared" si="345"/>
        <v>0</v>
      </c>
      <c r="X3306" s="447" t="str">
        <f t="shared" si="346"/>
        <v>8</v>
      </c>
      <c r="Y3306" s="444"/>
      <c r="Z3306" s="445">
        <f t="shared" si="347"/>
        <v>176234.4</v>
      </c>
      <c r="AA3306" s="448">
        <f>VLOOKUP(G3306,Ma_KH!$A:$R,14,0)</f>
        <v>60</v>
      </c>
      <c r="AB3306" s="435"/>
      <c r="AC3306" s="435"/>
      <c r="AD3306" s="435"/>
      <c r="AE3306" s="435"/>
      <c r="AF3306" s="435"/>
      <c r="AG3306" s="435"/>
      <c r="AH3306" s="435"/>
      <c r="AI3306" s="435"/>
      <c r="AJ3306" s="435"/>
      <c r="AK3306" s="435"/>
      <c r="AL3306" s="435"/>
      <c r="AM3306" s="435"/>
      <c r="AN3306" s="435"/>
      <c r="AO3306" s="435"/>
      <c r="AP3306" s="435"/>
      <c r="AQ3306" s="435"/>
      <c r="AR3306" s="435"/>
      <c r="AS3306" s="435"/>
      <c r="AT3306" s="435"/>
      <c r="AU3306" s="435"/>
      <c r="AV3306" s="435"/>
      <c r="AW3306" s="435"/>
      <c r="AX3306" s="435"/>
      <c r="AY3306" s="435"/>
      <c r="AZ3306" s="435"/>
      <c r="BA3306" s="435"/>
      <c r="BB3306" s="435"/>
      <c r="BC3306" s="435"/>
      <c r="BD3306" s="435"/>
      <c r="BE3306" s="435"/>
      <c r="BF3306" s="435"/>
      <c r="BG3306" s="435"/>
      <c r="BH3306" s="435"/>
      <c r="BI3306" s="435"/>
      <c r="BJ3306" s="435"/>
      <c r="BK3306" s="435"/>
      <c r="BL3306" s="435"/>
      <c r="BM3306" s="435"/>
      <c r="BN3306" s="435"/>
      <c r="BO3306" s="435"/>
      <c r="BP3306" s="435"/>
      <c r="BQ3306" s="435"/>
      <c r="BR3306" s="435"/>
      <c r="BS3306" s="435"/>
      <c r="BT3306" s="435"/>
      <c r="BU3306" s="435"/>
      <c r="BV3306" s="435"/>
      <c r="BW3306" s="435"/>
      <c r="BX3306" s="435"/>
      <c r="BY3306" s="435"/>
      <c r="BZ3306" s="435"/>
      <c r="CA3306" s="435"/>
      <c r="CB3306" s="435"/>
      <c r="CC3306" s="435"/>
      <c r="CD3306" s="435"/>
      <c r="CE3306" s="435"/>
      <c r="CF3306" s="435"/>
      <c r="CG3306" s="435"/>
      <c r="CH3306" s="435"/>
      <c r="CI3306" s="435"/>
      <c r="CJ3306" s="435"/>
      <c r="CK3306" s="435"/>
      <c r="CL3306" s="435"/>
      <c r="CM3306" s="435"/>
      <c r="CN3306" s="435"/>
      <c r="CO3306" s="435"/>
      <c r="CP3306" s="435"/>
      <c r="CQ3306" s="435"/>
      <c r="CR3306" s="435"/>
      <c r="CS3306" s="435"/>
      <c r="CT3306" s="435"/>
      <c r="CU3306" s="435"/>
      <c r="CV3306" s="435"/>
      <c r="CW3306" s="435"/>
      <c r="CX3306" s="435"/>
      <c r="CY3306" s="435"/>
      <c r="CZ3306" s="435"/>
      <c r="DA3306" s="435"/>
      <c r="DB3306" s="435"/>
      <c r="DC3306" s="435"/>
      <c r="DD3306" s="435"/>
      <c r="DE3306" s="435"/>
      <c r="DF3306" s="435"/>
      <c r="DG3306" s="435"/>
      <c r="DH3306" s="435"/>
      <c r="DI3306" s="435"/>
      <c r="DJ3306" s="435"/>
      <c r="DK3306" s="435"/>
      <c r="DL3306" s="435"/>
      <c r="DM3306" s="435"/>
      <c r="DN3306" s="435"/>
      <c r="DO3306" s="435"/>
      <c r="DP3306" s="435"/>
      <c r="DQ3306" s="435"/>
      <c r="DR3306" s="435"/>
      <c r="DS3306" s="435"/>
      <c r="DT3306" s="435"/>
      <c r="DU3306" s="435"/>
      <c r="DV3306" s="435"/>
      <c r="DW3306" s="435"/>
      <c r="DX3306" s="435"/>
      <c r="DY3306" s="435"/>
      <c r="DZ3306" s="435"/>
      <c r="EA3306" s="435"/>
      <c r="EB3306" s="435"/>
      <c r="EC3306" s="435"/>
      <c r="ED3306" s="435"/>
      <c r="EE3306" s="435"/>
      <c r="EF3306" s="435"/>
      <c r="EG3306" s="435"/>
      <c r="EH3306" s="435"/>
      <c r="EI3306" s="435"/>
      <c r="EJ3306" s="435"/>
      <c r="EK3306" s="435"/>
      <c r="EL3306" s="435"/>
      <c r="EM3306" s="435"/>
      <c r="EN3306" s="435"/>
      <c r="EO3306" s="435"/>
      <c r="EP3306" s="435"/>
      <c r="EQ3306" s="435"/>
      <c r="ER3306" s="435"/>
      <c r="ES3306" s="435"/>
      <c r="ET3306" s="435"/>
      <c r="EU3306" s="435"/>
      <c r="EV3306" s="435"/>
      <c r="EW3306" s="435"/>
      <c r="EX3306" s="435"/>
      <c r="EY3306" s="435"/>
      <c r="EZ3306" s="435"/>
      <c r="FA3306" s="435"/>
      <c r="FB3306" s="435"/>
      <c r="FC3306" s="435"/>
      <c r="FD3306" s="435"/>
      <c r="FE3306" s="435"/>
      <c r="FF3306" s="435"/>
      <c r="FG3306" s="435"/>
      <c r="FH3306" s="435"/>
      <c r="FI3306" s="435"/>
      <c r="FJ3306" s="435"/>
      <c r="FK3306" s="435"/>
      <c r="FL3306" s="435"/>
      <c r="FM3306" s="435"/>
      <c r="FN3306" s="435"/>
      <c r="FO3306" s="435"/>
      <c r="FP3306" s="435"/>
      <c r="FQ3306" s="435"/>
      <c r="FR3306" s="435"/>
      <c r="FS3306" s="435"/>
      <c r="FT3306" s="435"/>
      <c r="FU3306" s="435"/>
      <c r="FV3306" s="435"/>
      <c r="FW3306" s="435"/>
      <c r="FX3306" s="435"/>
      <c r="FY3306" s="435"/>
      <c r="FZ3306" s="435"/>
      <c r="GA3306" s="435"/>
      <c r="GB3306" s="435"/>
      <c r="GC3306" s="435"/>
      <c r="GD3306" s="435"/>
      <c r="GE3306" s="435"/>
      <c r="GF3306" s="435"/>
      <c r="GG3306" s="435"/>
      <c r="GH3306" s="435"/>
      <c r="GI3306" s="435"/>
      <c r="GJ3306" s="435"/>
      <c r="GK3306" s="435"/>
      <c r="GL3306" s="435"/>
      <c r="GM3306" s="435"/>
      <c r="GN3306" s="435"/>
      <c r="GO3306" s="435"/>
      <c r="GP3306" s="435"/>
      <c r="GQ3306" s="435"/>
      <c r="GR3306" s="435"/>
      <c r="GS3306" s="435"/>
      <c r="GT3306" s="435"/>
      <c r="GU3306" s="435"/>
      <c r="GV3306" s="435"/>
      <c r="GW3306" s="435"/>
      <c r="GX3306" s="435"/>
      <c r="GY3306" s="435"/>
      <c r="GZ3306" s="435"/>
      <c r="HA3306" s="435"/>
      <c r="HB3306" s="435"/>
      <c r="HC3306" s="435"/>
      <c r="HD3306" s="435"/>
      <c r="HE3306" s="435"/>
      <c r="HF3306" s="435"/>
    </row>
    <row r="3307" spans="1:214" x14ac:dyDescent="0.25">
      <c r="A3307" s="216">
        <v>46046</v>
      </c>
      <c r="B3307" s="217">
        <v>4183607606</v>
      </c>
      <c r="C3307" s="218" t="s">
        <v>15180</v>
      </c>
      <c r="D3307" s="216">
        <v>46058</v>
      </c>
      <c r="E3307" s="219"/>
      <c r="F3307" s="218"/>
      <c r="G3307" s="268" t="s">
        <v>15459</v>
      </c>
      <c r="H3307" s="219"/>
      <c r="I3307" s="217" t="s">
        <v>15870</v>
      </c>
      <c r="J3307" s="217" t="s">
        <v>7228</v>
      </c>
      <c r="K3307" s="217" t="s">
        <v>30</v>
      </c>
      <c r="L3307" s="215" t="str">
        <f>VLOOKUP($K3307,[1]TONG_SL!$A$1:$D$65536,2,0)</f>
        <v>Gà muối 500g</v>
      </c>
      <c r="M3307" s="247"/>
      <c r="N3307" s="215" t="str">
        <f t="shared" si="348"/>
        <v>K-C6</v>
      </c>
      <c r="O3307" s="222"/>
      <c r="P3307" s="222"/>
      <c r="Q3307" s="215" t="str">
        <f>VLOOKUP(K3307,TONG_SL!$A:$D,3,0)</f>
        <v>Túi</v>
      </c>
      <c r="R3307" s="223">
        <v>19</v>
      </c>
      <c r="S3307" s="290"/>
      <c r="T3307" s="290">
        <f>VLOOKUP(VLOOKUP(G3307,Ma_KH!$A:$R,18,0)&amp;K3307,Gia_MB!$A:$F,6,0)</f>
        <v>116611</v>
      </c>
      <c r="U3307" s="291">
        <f t="shared" si="344"/>
        <v>2215609</v>
      </c>
      <c r="V3307" s="290"/>
      <c r="W3307" s="292">
        <f t="shared" si="345"/>
        <v>0</v>
      </c>
      <c r="X3307" s="293" t="str">
        <f t="shared" si="346"/>
        <v>8</v>
      </c>
      <c r="Y3307" s="290"/>
      <c r="Z3307" s="291">
        <f t="shared" si="347"/>
        <v>177248.72</v>
      </c>
      <c r="AA3307" s="294">
        <f>VLOOKUP(G3307,Ma_KH!$A:$R,14,0)</f>
        <v>60</v>
      </c>
    </row>
    <row r="3308" spans="1:214" x14ac:dyDescent="0.25">
      <c r="A3308" s="216">
        <v>46046</v>
      </c>
      <c r="B3308" s="217">
        <v>4183607606</v>
      </c>
      <c r="C3308" s="218" t="s">
        <v>15180</v>
      </c>
      <c r="D3308" s="216">
        <v>46058</v>
      </c>
      <c r="E3308" s="219"/>
      <c r="F3308" s="218"/>
      <c r="G3308" s="268" t="s">
        <v>15459</v>
      </c>
      <c r="H3308" s="219"/>
      <c r="I3308" s="217" t="s">
        <v>15870</v>
      </c>
      <c r="J3308" s="217" t="s">
        <v>7228</v>
      </c>
      <c r="K3308" s="217" t="s">
        <v>27</v>
      </c>
      <c r="L3308" s="215" t="str">
        <f>VLOOKUP($K3308,[1]TONG_SL!$A$1:$D$65536,2,0)</f>
        <v>Chân giò heo muối 300g</v>
      </c>
      <c r="M3308" s="247"/>
      <c r="N3308" s="215" t="str">
        <f t="shared" si="348"/>
        <v>K-C6</v>
      </c>
      <c r="O3308" s="222"/>
      <c r="P3308" s="222"/>
      <c r="Q3308" s="215" t="str">
        <f>VLOOKUP(K3308,TONG_SL!$A:$D,3,0)</f>
        <v>Túi</v>
      </c>
      <c r="R3308" s="223">
        <v>30</v>
      </c>
      <c r="S3308" s="290"/>
      <c r="T3308" s="290">
        <f>VLOOKUP(VLOOKUP(G3308,Ma_KH!$A:$R,18,0)&amp;K3308,Gia_MB!$A:$F,6,0)</f>
        <v>73431</v>
      </c>
      <c r="U3308" s="291">
        <f t="shared" si="344"/>
        <v>2202930</v>
      </c>
      <c r="V3308" s="290"/>
      <c r="W3308" s="292">
        <f t="shared" si="345"/>
        <v>0</v>
      </c>
      <c r="X3308" s="293" t="str">
        <f t="shared" si="346"/>
        <v>8</v>
      </c>
      <c r="Y3308" s="290"/>
      <c r="Z3308" s="291">
        <f t="shared" si="347"/>
        <v>176234.4</v>
      </c>
      <c r="AA3308" s="294">
        <f>VLOOKUP(G3308,Ma_KH!$A:$R,14,0)</f>
        <v>60</v>
      </c>
    </row>
    <row r="3309" spans="1:214" s="436" customFormat="1" x14ac:dyDescent="0.25">
      <c r="A3309" s="280">
        <v>46055</v>
      </c>
      <c r="B3309" s="281">
        <v>4184097495</v>
      </c>
      <c r="C3309" s="328" t="s">
        <v>15180</v>
      </c>
      <c r="D3309" s="280">
        <v>46058</v>
      </c>
      <c r="E3309" s="426"/>
      <c r="F3309" s="328"/>
      <c r="G3309" s="427" t="s">
        <v>15871</v>
      </c>
      <c r="H3309" s="426"/>
      <c r="I3309" s="281" t="s">
        <v>15872</v>
      </c>
      <c r="J3309" s="281" t="s">
        <v>7228</v>
      </c>
      <c r="K3309" s="281" t="s">
        <v>30</v>
      </c>
      <c r="L3309" s="287" t="str">
        <f>VLOOKUP($K3309,[1]TONG_SL!$A$1:$D$65536,2,0)</f>
        <v>Gà muối 500g</v>
      </c>
      <c r="M3309" s="428"/>
      <c r="N3309" s="287" t="str">
        <f t="shared" si="348"/>
        <v>K-C6</v>
      </c>
      <c r="O3309" s="429"/>
      <c r="P3309" s="429"/>
      <c r="Q3309" s="287" t="str">
        <f>VLOOKUP(K3309,TONG_SL!$A:$D,3,0)</f>
        <v>Túi</v>
      </c>
      <c r="R3309" s="430">
        <v>30</v>
      </c>
      <c r="S3309" s="444"/>
      <c r="T3309" s="444">
        <f>VLOOKUP(VLOOKUP(G3309,Ma_KH!$A:$R,18,0)&amp;K3309,Gia_MB!$A:$F,6,0)</f>
        <v>116611</v>
      </c>
      <c r="U3309" s="445">
        <f t="shared" si="344"/>
        <v>3498330</v>
      </c>
      <c r="V3309" s="444"/>
      <c r="W3309" s="446">
        <f t="shared" si="345"/>
        <v>0</v>
      </c>
      <c r="X3309" s="447" t="str">
        <f t="shared" si="346"/>
        <v>8</v>
      </c>
      <c r="Y3309" s="444"/>
      <c r="Z3309" s="445">
        <f t="shared" si="347"/>
        <v>279866.40000000002</v>
      </c>
      <c r="AA3309" s="448">
        <f>VLOOKUP(G3309,Ma_KH!$A:$R,14,0)</f>
        <v>60</v>
      </c>
      <c r="AB3309" s="435"/>
      <c r="AC3309" s="435"/>
      <c r="AD3309" s="435"/>
      <c r="AE3309" s="435"/>
      <c r="AF3309" s="435"/>
      <c r="AG3309" s="435"/>
      <c r="AH3309" s="435"/>
      <c r="AI3309" s="435"/>
      <c r="AJ3309" s="435"/>
      <c r="AK3309" s="435"/>
      <c r="AL3309" s="435"/>
      <c r="AM3309" s="435"/>
      <c r="AN3309" s="435"/>
      <c r="AO3309" s="435"/>
      <c r="AP3309" s="435"/>
      <c r="AQ3309" s="435"/>
      <c r="AR3309" s="435"/>
      <c r="AS3309" s="435"/>
      <c r="AT3309" s="435"/>
      <c r="AU3309" s="435"/>
      <c r="AV3309" s="435"/>
      <c r="AW3309" s="435"/>
      <c r="AX3309" s="435"/>
      <c r="AY3309" s="435"/>
      <c r="AZ3309" s="435"/>
      <c r="BA3309" s="435"/>
      <c r="BB3309" s="435"/>
      <c r="BC3309" s="435"/>
      <c r="BD3309" s="435"/>
      <c r="BE3309" s="435"/>
      <c r="BF3309" s="435"/>
      <c r="BG3309" s="435"/>
      <c r="BH3309" s="435"/>
      <c r="BI3309" s="435"/>
      <c r="BJ3309" s="435"/>
      <c r="BK3309" s="435"/>
      <c r="BL3309" s="435"/>
      <c r="BM3309" s="435"/>
      <c r="BN3309" s="435"/>
      <c r="BO3309" s="435"/>
      <c r="BP3309" s="435"/>
      <c r="BQ3309" s="435"/>
      <c r="BR3309" s="435"/>
      <c r="BS3309" s="435"/>
      <c r="BT3309" s="435"/>
      <c r="BU3309" s="435"/>
      <c r="BV3309" s="435"/>
      <c r="BW3309" s="435"/>
      <c r="BX3309" s="435"/>
      <c r="BY3309" s="435"/>
      <c r="BZ3309" s="435"/>
      <c r="CA3309" s="435"/>
      <c r="CB3309" s="435"/>
      <c r="CC3309" s="435"/>
      <c r="CD3309" s="435"/>
      <c r="CE3309" s="435"/>
      <c r="CF3309" s="435"/>
      <c r="CG3309" s="435"/>
      <c r="CH3309" s="435"/>
      <c r="CI3309" s="435"/>
      <c r="CJ3309" s="435"/>
      <c r="CK3309" s="435"/>
      <c r="CL3309" s="435"/>
      <c r="CM3309" s="435"/>
      <c r="CN3309" s="435"/>
      <c r="CO3309" s="435"/>
      <c r="CP3309" s="435"/>
      <c r="CQ3309" s="435"/>
      <c r="CR3309" s="435"/>
      <c r="CS3309" s="435"/>
      <c r="CT3309" s="435"/>
      <c r="CU3309" s="435"/>
      <c r="CV3309" s="435"/>
      <c r="CW3309" s="435"/>
      <c r="CX3309" s="435"/>
      <c r="CY3309" s="435"/>
      <c r="CZ3309" s="435"/>
      <c r="DA3309" s="435"/>
      <c r="DB3309" s="435"/>
      <c r="DC3309" s="435"/>
      <c r="DD3309" s="435"/>
      <c r="DE3309" s="435"/>
      <c r="DF3309" s="435"/>
      <c r="DG3309" s="435"/>
      <c r="DH3309" s="435"/>
      <c r="DI3309" s="435"/>
      <c r="DJ3309" s="435"/>
      <c r="DK3309" s="435"/>
      <c r="DL3309" s="435"/>
      <c r="DM3309" s="435"/>
      <c r="DN3309" s="435"/>
      <c r="DO3309" s="435"/>
      <c r="DP3309" s="435"/>
      <c r="DQ3309" s="435"/>
      <c r="DR3309" s="435"/>
      <c r="DS3309" s="435"/>
      <c r="DT3309" s="435"/>
      <c r="DU3309" s="435"/>
      <c r="DV3309" s="435"/>
      <c r="DW3309" s="435"/>
      <c r="DX3309" s="435"/>
      <c r="DY3309" s="435"/>
      <c r="DZ3309" s="435"/>
      <c r="EA3309" s="435"/>
      <c r="EB3309" s="435"/>
      <c r="EC3309" s="435"/>
      <c r="ED3309" s="435"/>
      <c r="EE3309" s="435"/>
      <c r="EF3309" s="435"/>
      <c r="EG3309" s="435"/>
      <c r="EH3309" s="435"/>
      <c r="EI3309" s="435"/>
      <c r="EJ3309" s="435"/>
      <c r="EK3309" s="435"/>
      <c r="EL3309" s="435"/>
      <c r="EM3309" s="435"/>
      <c r="EN3309" s="435"/>
      <c r="EO3309" s="435"/>
      <c r="EP3309" s="435"/>
      <c r="EQ3309" s="435"/>
      <c r="ER3309" s="435"/>
      <c r="ES3309" s="435"/>
      <c r="ET3309" s="435"/>
      <c r="EU3309" s="435"/>
      <c r="EV3309" s="435"/>
      <c r="EW3309" s="435"/>
      <c r="EX3309" s="435"/>
      <c r="EY3309" s="435"/>
      <c r="EZ3309" s="435"/>
      <c r="FA3309" s="435"/>
      <c r="FB3309" s="435"/>
      <c r="FC3309" s="435"/>
      <c r="FD3309" s="435"/>
      <c r="FE3309" s="435"/>
      <c r="FF3309" s="435"/>
      <c r="FG3309" s="435"/>
      <c r="FH3309" s="435"/>
      <c r="FI3309" s="435"/>
      <c r="FJ3309" s="435"/>
      <c r="FK3309" s="435"/>
      <c r="FL3309" s="435"/>
      <c r="FM3309" s="435"/>
      <c r="FN3309" s="435"/>
      <c r="FO3309" s="435"/>
      <c r="FP3309" s="435"/>
      <c r="FQ3309" s="435"/>
      <c r="FR3309" s="435"/>
      <c r="FS3309" s="435"/>
      <c r="FT3309" s="435"/>
      <c r="FU3309" s="435"/>
      <c r="FV3309" s="435"/>
      <c r="FW3309" s="435"/>
      <c r="FX3309" s="435"/>
      <c r="FY3309" s="435"/>
      <c r="FZ3309" s="435"/>
      <c r="GA3309" s="435"/>
      <c r="GB3309" s="435"/>
      <c r="GC3309" s="435"/>
      <c r="GD3309" s="435"/>
      <c r="GE3309" s="435"/>
      <c r="GF3309" s="435"/>
      <c r="GG3309" s="435"/>
      <c r="GH3309" s="435"/>
      <c r="GI3309" s="435"/>
      <c r="GJ3309" s="435"/>
      <c r="GK3309" s="435"/>
      <c r="GL3309" s="435"/>
      <c r="GM3309" s="435"/>
      <c r="GN3309" s="435"/>
      <c r="GO3309" s="435"/>
      <c r="GP3309" s="435"/>
      <c r="GQ3309" s="435"/>
      <c r="GR3309" s="435"/>
      <c r="GS3309" s="435"/>
      <c r="GT3309" s="435"/>
      <c r="GU3309" s="435"/>
      <c r="GV3309" s="435"/>
      <c r="GW3309" s="435"/>
      <c r="GX3309" s="435"/>
      <c r="GY3309" s="435"/>
      <c r="GZ3309" s="435"/>
      <c r="HA3309" s="435"/>
      <c r="HB3309" s="435"/>
      <c r="HC3309" s="435"/>
      <c r="HD3309" s="435"/>
      <c r="HE3309" s="435"/>
      <c r="HF3309" s="435"/>
    </row>
    <row r="3310" spans="1:214" s="436" customFormat="1" x14ac:dyDescent="0.25">
      <c r="A3310" s="280">
        <v>46056</v>
      </c>
      <c r="B3310" s="281">
        <v>4184165995</v>
      </c>
      <c r="C3310" s="328" t="s">
        <v>15180</v>
      </c>
      <c r="D3310" s="280">
        <v>46058</v>
      </c>
      <c r="E3310" s="426"/>
      <c r="F3310" s="328"/>
      <c r="G3310" s="427" t="s">
        <v>15442</v>
      </c>
      <c r="H3310" s="426"/>
      <c r="I3310" s="281" t="s">
        <v>15873</v>
      </c>
      <c r="J3310" s="281" t="s">
        <v>7228</v>
      </c>
      <c r="K3310" s="281" t="s">
        <v>30</v>
      </c>
      <c r="L3310" s="287" t="str">
        <f>VLOOKUP($K3310,[1]TONG_SL!$A$1:$D$65536,2,0)</f>
        <v>Gà muối 500g</v>
      </c>
      <c r="M3310" s="428"/>
      <c r="N3310" s="287" t="str">
        <f t="shared" si="348"/>
        <v>K-C6</v>
      </c>
      <c r="O3310" s="429"/>
      <c r="P3310" s="429"/>
      <c r="Q3310" s="287" t="str">
        <f>VLOOKUP(K3310,TONG_SL!$A:$D,3,0)</f>
        <v>Túi</v>
      </c>
      <c r="R3310" s="430">
        <v>20</v>
      </c>
      <c r="S3310" s="444"/>
      <c r="T3310" s="444">
        <f>VLOOKUP(VLOOKUP(G3310,Ma_KH!$A:$R,18,0)&amp;K3310,Gia_MB!$A:$F,6,0)</f>
        <v>116611</v>
      </c>
      <c r="U3310" s="445">
        <f t="shared" si="344"/>
        <v>2332220</v>
      </c>
      <c r="V3310" s="444"/>
      <c r="W3310" s="446">
        <f t="shared" si="345"/>
        <v>0</v>
      </c>
      <c r="X3310" s="447" t="str">
        <f t="shared" si="346"/>
        <v>8</v>
      </c>
      <c r="Y3310" s="444"/>
      <c r="Z3310" s="445">
        <f t="shared" si="347"/>
        <v>186577.6</v>
      </c>
      <c r="AA3310" s="448">
        <f>VLOOKUP(G3310,Ma_KH!$A:$R,14,0)</f>
        <v>60</v>
      </c>
      <c r="AB3310" s="435"/>
      <c r="AC3310" s="435"/>
      <c r="AD3310" s="435"/>
      <c r="AE3310" s="435"/>
      <c r="AF3310" s="435"/>
      <c r="AG3310" s="435"/>
      <c r="AH3310" s="435"/>
      <c r="AI3310" s="435"/>
      <c r="AJ3310" s="435"/>
      <c r="AK3310" s="435"/>
      <c r="AL3310" s="435"/>
      <c r="AM3310" s="435"/>
      <c r="AN3310" s="435"/>
      <c r="AO3310" s="435"/>
      <c r="AP3310" s="435"/>
      <c r="AQ3310" s="435"/>
      <c r="AR3310" s="435"/>
      <c r="AS3310" s="435"/>
      <c r="AT3310" s="435"/>
      <c r="AU3310" s="435"/>
      <c r="AV3310" s="435"/>
      <c r="AW3310" s="435"/>
      <c r="AX3310" s="435"/>
      <c r="AY3310" s="435"/>
      <c r="AZ3310" s="435"/>
      <c r="BA3310" s="435"/>
      <c r="BB3310" s="435"/>
      <c r="BC3310" s="435"/>
      <c r="BD3310" s="435"/>
      <c r="BE3310" s="435"/>
      <c r="BF3310" s="435"/>
      <c r="BG3310" s="435"/>
      <c r="BH3310" s="435"/>
      <c r="BI3310" s="435"/>
      <c r="BJ3310" s="435"/>
      <c r="BK3310" s="435"/>
      <c r="BL3310" s="435"/>
      <c r="BM3310" s="435"/>
      <c r="BN3310" s="435"/>
      <c r="BO3310" s="435"/>
      <c r="BP3310" s="435"/>
      <c r="BQ3310" s="435"/>
      <c r="BR3310" s="435"/>
      <c r="BS3310" s="435"/>
      <c r="BT3310" s="435"/>
      <c r="BU3310" s="435"/>
      <c r="BV3310" s="435"/>
      <c r="BW3310" s="435"/>
      <c r="BX3310" s="435"/>
      <c r="BY3310" s="435"/>
      <c r="BZ3310" s="435"/>
      <c r="CA3310" s="435"/>
      <c r="CB3310" s="435"/>
      <c r="CC3310" s="435"/>
      <c r="CD3310" s="435"/>
      <c r="CE3310" s="435"/>
      <c r="CF3310" s="435"/>
      <c r="CG3310" s="435"/>
      <c r="CH3310" s="435"/>
      <c r="CI3310" s="435"/>
      <c r="CJ3310" s="435"/>
      <c r="CK3310" s="435"/>
      <c r="CL3310" s="435"/>
      <c r="CM3310" s="435"/>
      <c r="CN3310" s="435"/>
      <c r="CO3310" s="435"/>
      <c r="CP3310" s="435"/>
      <c r="CQ3310" s="435"/>
      <c r="CR3310" s="435"/>
      <c r="CS3310" s="435"/>
      <c r="CT3310" s="435"/>
      <c r="CU3310" s="435"/>
      <c r="CV3310" s="435"/>
      <c r="CW3310" s="435"/>
      <c r="CX3310" s="435"/>
      <c r="CY3310" s="435"/>
      <c r="CZ3310" s="435"/>
      <c r="DA3310" s="435"/>
      <c r="DB3310" s="435"/>
      <c r="DC3310" s="435"/>
      <c r="DD3310" s="435"/>
      <c r="DE3310" s="435"/>
      <c r="DF3310" s="435"/>
      <c r="DG3310" s="435"/>
      <c r="DH3310" s="435"/>
      <c r="DI3310" s="435"/>
      <c r="DJ3310" s="435"/>
      <c r="DK3310" s="435"/>
      <c r="DL3310" s="435"/>
      <c r="DM3310" s="435"/>
      <c r="DN3310" s="435"/>
      <c r="DO3310" s="435"/>
      <c r="DP3310" s="435"/>
      <c r="DQ3310" s="435"/>
      <c r="DR3310" s="435"/>
      <c r="DS3310" s="435"/>
      <c r="DT3310" s="435"/>
      <c r="DU3310" s="435"/>
      <c r="DV3310" s="435"/>
      <c r="DW3310" s="435"/>
      <c r="DX3310" s="435"/>
      <c r="DY3310" s="435"/>
      <c r="DZ3310" s="435"/>
      <c r="EA3310" s="435"/>
      <c r="EB3310" s="435"/>
      <c r="EC3310" s="435"/>
      <c r="ED3310" s="435"/>
      <c r="EE3310" s="435"/>
      <c r="EF3310" s="435"/>
      <c r="EG3310" s="435"/>
      <c r="EH3310" s="435"/>
      <c r="EI3310" s="435"/>
      <c r="EJ3310" s="435"/>
      <c r="EK3310" s="435"/>
      <c r="EL3310" s="435"/>
      <c r="EM3310" s="435"/>
      <c r="EN3310" s="435"/>
      <c r="EO3310" s="435"/>
      <c r="EP3310" s="435"/>
      <c r="EQ3310" s="435"/>
      <c r="ER3310" s="435"/>
      <c r="ES3310" s="435"/>
      <c r="ET3310" s="435"/>
      <c r="EU3310" s="435"/>
      <c r="EV3310" s="435"/>
      <c r="EW3310" s="435"/>
      <c r="EX3310" s="435"/>
      <c r="EY3310" s="435"/>
      <c r="EZ3310" s="435"/>
      <c r="FA3310" s="435"/>
      <c r="FB3310" s="435"/>
      <c r="FC3310" s="435"/>
      <c r="FD3310" s="435"/>
      <c r="FE3310" s="435"/>
      <c r="FF3310" s="435"/>
      <c r="FG3310" s="435"/>
      <c r="FH3310" s="435"/>
      <c r="FI3310" s="435"/>
      <c r="FJ3310" s="435"/>
      <c r="FK3310" s="435"/>
      <c r="FL3310" s="435"/>
      <c r="FM3310" s="435"/>
      <c r="FN3310" s="435"/>
      <c r="FO3310" s="435"/>
      <c r="FP3310" s="435"/>
      <c r="FQ3310" s="435"/>
      <c r="FR3310" s="435"/>
      <c r="FS3310" s="435"/>
      <c r="FT3310" s="435"/>
      <c r="FU3310" s="435"/>
      <c r="FV3310" s="435"/>
      <c r="FW3310" s="435"/>
      <c r="FX3310" s="435"/>
      <c r="FY3310" s="435"/>
      <c r="FZ3310" s="435"/>
      <c r="GA3310" s="435"/>
      <c r="GB3310" s="435"/>
      <c r="GC3310" s="435"/>
      <c r="GD3310" s="435"/>
      <c r="GE3310" s="435"/>
      <c r="GF3310" s="435"/>
      <c r="GG3310" s="435"/>
      <c r="GH3310" s="435"/>
      <c r="GI3310" s="435"/>
      <c r="GJ3310" s="435"/>
      <c r="GK3310" s="435"/>
      <c r="GL3310" s="435"/>
      <c r="GM3310" s="435"/>
      <c r="GN3310" s="435"/>
      <c r="GO3310" s="435"/>
      <c r="GP3310" s="435"/>
      <c r="GQ3310" s="435"/>
      <c r="GR3310" s="435"/>
      <c r="GS3310" s="435"/>
      <c r="GT3310" s="435"/>
      <c r="GU3310" s="435"/>
      <c r="GV3310" s="435"/>
      <c r="GW3310" s="435"/>
      <c r="GX3310" s="435"/>
      <c r="GY3310" s="435"/>
      <c r="GZ3310" s="435"/>
      <c r="HA3310" s="435"/>
      <c r="HB3310" s="435"/>
      <c r="HC3310" s="435"/>
      <c r="HD3310" s="435"/>
      <c r="HE3310" s="435"/>
      <c r="HF3310" s="435"/>
    </row>
    <row r="3311" spans="1:214" s="436" customFormat="1" x14ac:dyDescent="0.25">
      <c r="A3311" s="280">
        <v>46056</v>
      </c>
      <c r="B3311" s="281">
        <v>4184165995</v>
      </c>
      <c r="C3311" s="328" t="s">
        <v>15180</v>
      </c>
      <c r="D3311" s="280">
        <v>46058</v>
      </c>
      <c r="E3311" s="426"/>
      <c r="F3311" s="328"/>
      <c r="G3311" s="427" t="s">
        <v>15442</v>
      </c>
      <c r="H3311" s="426"/>
      <c r="I3311" s="281" t="s">
        <v>15873</v>
      </c>
      <c r="J3311" s="281" t="s">
        <v>7228</v>
      </c>
      <c r="K3311" s="281" t="s">
        <v>39</v>
      </c>
      <c r="L3311" s="287" t="str">
        <f>VLOOKUP($K3311,[1]TONG_SL!$A$1:$D$65536,2,0)</f>
        <v>Chả nướng 300g</v>
      </c>
      <c r="M3311" s="428"/>
      <c r="N3311" s="287" t="str">
        <f t="shared" si="348"/>
        <v>K-C6</v>
      </c>
      <c r="O3311" s="429"/>
      <c r="P3311" s="429"/>
      <c r="Q3311" s="287" t="str">
        <f>VLOOKUP(K3311,TONG_SL!$A:$D,3,0)</f>
        <v>Túi</v>
      </c>
      <c r="R3311" s="430">
        <v>5</v>
      </c>
      <c r="S3311" s="444"/>
      <c r="T3311" s="444">
        <f>VLOOKUP(VLOOKUP(G3311,Ma_KH!$A:$R,18,0)&amp;K3311,Gia_MB!$A:$F,6,0)</f>
        <v>70950</v>
      </c>
      <c r="U3311" s="445">
        <f t="shared" si="344"/>
        <v>354750</v>
      </c>
      <c r="V3311" s="444"/>
      <c r="W3311" s="446">
        <f t="shared" si="345"/>
        <v>0</v>
      </c>
      <c r="X3311" s="447" t="str">
        <f t="shared" si="346"/>
        <v>8</v>
      </c>
      <c r="Y3311" s="444"/>
      <c r="Z3311" s="445">
        <f t="shared" si="347"/>
        <v>28380</v>
      </c>
      <c r="AA3311" s="448">
        <f>VLOOKUP(G3311,Ma_KH!$A:$R,14,0)</f>
        <v>60</v>
      </c>
      <c r="AB3311" s="435"/>
      <c r="AC3311" s="435"/>
      <c r="AD3311" s="435"/>
      <c r="AE3311" s="435"/>
      <c r="AF3311" s="435"/>
      <c r="AG3311" s="435"/>
      <c r="AH3311" s="435"/>
      <c r="AI3311" s="435"/>
      <c r="AJ3311" s="435"/>
      <c r="AK3311" s="435"/>
      <c r="AL3311" s="435"/>
      <c r="AM3311" s="435"/>
      <c r="AN3311" s="435"/>
      <c r="AO3311" s="435"/>
      <c r="AP3311" s="435"/>
      <c r="AQ3311" s="435"/>
      <c r="AR3311" s="435"/>
      <c r="AS3311" s="435"/>
      <c r="AT3311" s="435"/>
      <c r="AU3311" s="435"/>
      <c r="AV3311" s="435"/>
      <c r="AW3311" s="435"/>
      <c r="AX3311" s="435"/>
      <c r="AY3311" s="435"/>
      <c r="AZ3311" s="435"/>
      <c r="BA3311" s="435"/>
      <c r="BB3311" s="435"/>
      <c r="BC3311" s="435"/>
      <c r="BD3311" s="435"/>
      <c r="BE3311" s="435"/>
      <c r="BF3311" s="435"/>
      <c r="BG3311" s="435"/>
      <c r="BH3311" s="435"/>
      <c r="BI3311" s="435"/>
      <c r="BJ3311" s="435"/>
      <c r="BK3311" s="435"/>
      <c r="BL3311" s="435"/>
      <c r="BM3311" s="435"/>
      <c r="BN3311" s="435"/>
      <c r="BO3311" s="435"/>
      <c r="BP3311" s="435"/>
      <c r="BQ3311" s="435"/>
      <c r="BR3311" s="435"/>
      <c r="BS3311" s="435"/>
      <c r="BT3311" s="435"/>
      <c r="BU3311" s="435"/>
      <c r="BV3311" s="435"/>
      <c r="BW3311" s="435"/>
      <c r="BX3311" s="435"/>
      <c r="BY3311" s="435"/>
      <c r="BZ3311" s="435"/>
      <c r="CA3311" s="435"/>
      <c r="CB3311" s="435"/>
      <c r="CC3311" s="435"/>
      <c r="CD3311" s="435"/>
      <c r="CE3311" s="435"/>
      <c r="CF3311" s="435"/>
      <c r="CG3311" s="435"/>
      <c r="CH3311" s="435"/>
      <c r="CI3311" s="435"/>
      <c r="CJ3311" s="435"/>
      <c r="CK3311" s="435"/>
      <c r="CL3311" s="435"/>
      <c r="CM3311" s="435"/>
      <c r="CN3311" s="435"/>
      <c r="CO3311" s="435"/>
      <c r="CP3311" s="435"/>
      <c r="CQ3311" s="435"/>
      <c r="CR3311" s="435"/>
      <c r="CS3311" s="435"/>
      <c r="CT3311" s="435"/>
      <c r="CU3311" s="435"/>
      <c r="CV3311" s="435"/>
      <c r="CW3311" s="435"/>
      <c r="CX3311" s="435"/>
      <c r="CY3311" s="435"/>
      <c r="CZ3311" s="435"/>
      <c r="DA3311" s="435"/>
      <c r="DB3311" s="435"/>
      <c r="DC3311" s="435"/>
      <c r="DD3311" s="435"/>
      <c r="DE3311" s="435"/>
      <c r="DF3311" s="435"/>
      <c r="DG3311" s="435"/>
      <c r="DH3311" s="435"/>
      <c r="DI3311" s="435"/>
      <c r="DJ3311" s="435"/>
      <c r="DK3311" s="435"/>
      <c r="DL3311" s="435"/>
      <c r="DM3311" s="435"/>
      <c r="DN3311" s="435"/>
      <c r="DO3311" s="435"/>
      <c r="DP3311" s="435"/>
      <c r="DQ3311" s="435"/>
      <c r="DR3311" s="435"/>
      <c r="DS3311" s="435"/>
      <c r="DT3311" s="435"/>
      <c r="DU3311" s="435"/>
      <c r="DV3311" s="435"/>
      <c r="DW3311" s="435"/>
      <c r="DX3311" s="435"/>
      <c r="DY3311" s="435"/>
      <c r="DZ3311" s="435"/>
      <c r="EA3311" s="435"/>
      <c r="EB3311" s="435"/>
      <c r="EC3311" s="435"/>
      <c r="ED3311" s="435"/>
      <c r="EE3311" s="435"/>
      <c r="EF3311" s="435"/>
      <c r="EG3311" s="435"/>
      <c r="EH3311" s="435"/>
      <c r="EI3311" s="435"/>
      <c r="EJ3311" s="435"/>
      <c r="EK3311" s="435"/>
      <c r="EL3311" s="435"/>
      <c r="EM3311" s="435"/>
      <c r="EN3311" s="435"/>
      <c r="EO3311" s="435"/>
      <c r="EP3311" s="435"/>
      <c r="EQ3311" s="435"/>
      <c r="ER3311" s="435"/>
      <c r="ES3311" s="435"/>
      <c r="ET3311" s="435"/>
      <c r="EU3311" s="435"/>
      <c r="EV3311" s="435"/>
      <c r="EW3311" s="435"/>
      <c r="EX3311" s="435"/>
      <c r="EY3311" s="435"/>
      <c r="EZ3311" s="435"/>
      <c r="FA3311" s="435"/>
      <c r="FB3311" s="435"/>
      <c r="FC3311" s="435"/>
      <c r="FD3311" s="435"/>
      <c r="FE3311" s="435"/>
      <c r="FF3311" s="435"/>
      <c r="FG3311" s="435"/>
      <c r="FH3311" s="435"/>
      <c r="FI3311" s="435"/>
      <c r="FJ3311" s="435"/>
      <c r="FK3311" s="435"/>
      <c r="FL3311" s="435"/>
      <c r="FM3311" s="435"/>
      <c r="FN3311" s="435"/>
      <c r="FO3311" s="435"/>
      <c r="FP3311" s="435"/>
      <c r="FQ3311" s="435"/>
      <c r="FR3311" s="435"/>
      <c r="FS3311" s="435"/>
      <c r="FT3311" s="435"/>
      <c r="FU3311" s="435"/>
      <c r="FV3311" s="435"/>
      <c r="FW3311" s="435"/>
      <c r="FX3311" s="435"/>
      <c r="FY3311" s="435"/>
      <c r="FZ3311" s="435"/>
      <c r="GA3311" s="435"/>
      <c r="GB3311" s="435"/>
      <c r="GC3311" s="435"/>
      <c r="GD3311" s="435"/>
      <c r="GE3311" s="435"/>
      <c r="GF3311" s="435"/>
      <c r="GG3311" s="435"/>
      <c r="GH3311" s="435"/>
      <c r="GI3311" s="435"/>
      <c r="GJ3311" s="435"/>
      <c r="GK3311" s="435"/>
      <c r="GL3311" s="435"/>
      <c r="GM3311" s="435"/>
      <c r="GN3311" s="435"/>
      <c r="GO3311" s="435"/>
      <c r="GP3311" s="435"/>
      <c r="GQ3311" s="435"/>
      <c r="GR3311" s="435"/>
      <c r="GS3311" s="435"/>
      <c r="GT3311" s="435"/>
      <c r="GU3311" s="435"/>
      <c r="GV3311" s="435"/>
      <c r="GW3311" s="435"/>
      <c r="GX3311" s="435"/>
      <c r="GY3311" s="435"/>
      <c r="GZ3311" s="435"/>
      <c r="HA3311" s="435"/>
      <c r="HB3311" s="435"/>
      <c r="HC3311" s="435"/>
      <c r="HD3311" s="435"/>
      <c r="HE3311" s="435"/>
      <c r="HF3311" s="435"/>
    </row>
    <row r="3312" spans="1:214" s="436" customFormat="1" x14ac:dyDescent="0.25">
      <c r="A3312" s="280">
        <v>46056</v>
      </c>
      <c r="B3312" s="281">
        <v>4184165995</v>
      </c>
      <c r="C3312" s="328" t="s">
        <v>15180</v>
      </c>
      <c r="D3312" s="280">
        <v>46058</v>
      </c>
      <c r="E3312" s="426"/>
      <c r="F3312" s="328"/>
      <c r="G3312" s="427" t="s">
        <v>15442</v>
      </c>
      <c r="H3312" s="426"/>
      <c r="I3312" s="281" t="s">
        <v>15873</v>
      </c>
      <c r="J3312" s="281" t="s">
        <v>7228</v>
      </c>
      <c r="K3312" s="281" t="s">
        <v>27</v>
      </c>
      <c r="L3312" s="287" t="str">
        <f>VLOOKUP($K3312,[1]TONG_SL!$A$1:$D$65536,2,0)</f>
        <v>Chân giò heo muối 300g</v>
      </c>
      <c r="M3312" s="428"/>
      <c r="N3312" s="287" t="str">
        <f t="shared" si="348"/>
        <v>K-C6</v>
      </c>
      <c r="O3312" s="429"/>
      <c r="P3312" s="429"/>
      <c r="Q3312" s="287" t="str">
        <f>VLOOKUP(K3312,TONG_SL!$A:$D,3,0)</f>
        <v>Túi</v>
      </c>
      <c r="R3312" s="430">
        <v>5</v>
      </c>
      <c r="S3312" s="444"/>
      <c r="T3312" s="444">
        <f>VLOOKUP(VLOOKUP(G3312,Ma_KH!$A:$R,18,0)&amp;K3312,Gia_MB!$A:$F,6,0)</f>
        <v>73431</v>
      </c>
      <c r="U3312" s="445">
        <f t="shared" si="344"/>
        <v>367155</v>
      </c>
      <c r="V3312" s="444"/>
      <c r="W3312" s="446">
        <f t="shared" si="345"/>
        <v>0</v>
      </c>
      <c r="X3312" s="447" t="str">
        <f t="shared" si="346"/>
        <v>8</v>
      </c>
      <c r="Y3312" s="444"/>
      <c r="Z3312" s="445">
        <f t="shared" si="347"/>
        <v>29372.400000000001</v>
      </c>
      <c r="AA3312" s="448">
        <f>VLOOKUP(G3312,Ma_KH!$A:$R,14,0)</f>
        <v>60</v>
      </c>
      <c r="AB3312" s="435"/>
      <c r="AC3312" s="435"/>
      <c r="AD3312" s="435"/>
      <c r="AE3312" s="435"/>
      <c r="AF3312" s="435"/>
      <c r="AG3312" s="435"/>
      <c r="AH3312" s="435"/>
      <c r="AI3312" s="435"/>
      <c r="AJ3312" s="435"/>
      <c r="AK3312" s="435"/>
      <c r="AL3312" s="435"/>
      <c r="AM3312" s="435"/>
      <c r="AN3312" s="435"/>
      <c r="AO3312" s="435"/>
      <c r="AP3312" s="435"/>
      <c r="AQ3312" s="435"/>
      <c r="AR3312" s="435"/>
      <c r="AS3312" s="435"/>
      <c r="AT3312" s="435"/>
      <c r="AU3312" s="435"/>
      <c r="AV3312" s="435"/>
      <c r="AW3312" s="435"/>
      <c r="AX3312" s="435"/>
      <c r="AY3312" s="435"/>
      <c r="AZ3312" s="435"/>
      <c r="BA3312" s="435"/>
      <c r="BB3312" s="435"/>
      <c r="BC3312" s="435"/>
      <c r="BD3312" s="435"/>
      <c r="BE3312" s="435"/>
      <c r="BF3312" s="435"/>
      <c r="BG3312" s="435"/>
      <c r="BH3312" s="435"/>
      <c r="BI3312" s="435"/>
      <c r="BJ3312" s="435"/>
      <c r="BK3312" s="435"/>
      <c r="BL3312" s="435"/>
      <c r="BM3312" s="435"/>
      <c r="BN3312" s="435"/>
      <c r="BO3312" s="435"/>
      <c r="BP3312" s="435"/>
      <c r="BQ3312" s="435"/>
      <c r="BR3312" s="435"/>
      <c r="BS3312" s="435"/>
      <c r="BT3312" s="435"/>
      <c r="BU3312" s="435"/>
      <c r="BV3312" s="435"/>
      <c r="BW3312" s="435"/>
      <c r="BX3312" s="435"/>
      <c r="BY3312" s="435"/>
      <c r="BZ3312" s="435"/>
      <c r="CA3312" s="435"/>
      <c r="CB3312" s="435"/>
      <c r="CC3312" s="435"/>
      <c r="CD3312" s="435"/>
      <c r="CE3312" s="435"/>
      <c r="CF3312" s="435"/>
      <c r="CG3312" s="435"/>
      <c r="CH3312" s="435"/>
      <c r="CI3312" s="435"/>
      <c r="CJ3312" s="435"/>
      <c r="CK3312" s="435"/>
      <c r="CL3312" s="435"/>
      <c r="CM3312" s="435"/>
      <c r="CN3312" s="435"/>
      <c r="CO3312" s="435"/>
      <c r="CP3312" s="435"/>
      <c r="CQ3312" s="435"/>
      <c r="CR3312" s="435"/>
      <c r="CS3312" s="435"/>
      <c r="CT3312" s="435"/>
      <c r="CU3312" s="435"/>
      <c r="CV3312" s="435"/>
      <c r="CW3312" s="435"/>
      <c r="CX3312" s="435"/>
      <c r="CY3312" s="435"/>
      <c r="CZ3312" s="435"/>
      <c r="DA3312" s="435"/>
      <c r="DB3312" s="435"/>
      <c r="DC3312" s="435"/>
      <c r="DD3312" s="435"/>
      <c r="DE3312" s="435"/>
      <c r="DF3312" s="435"/>
      <c r="DG3312" s="435"/>
      <c r="DH3312" s="435"/>
      <c r="DI3312" s="435"/>
      <c r="DJ3312" s="435"/>
      <c r="DK3312" s="435"/>
      <c r="DL3312" s="435"/>
      <c r="DM3312" s="435"/>
      <c r="DN3312" s="435"/>
      <c r="DO3312" s="435"/>
      <c r="DP3312" s="435"/>
      <c r="DQ3312" s="435"/>
      <c r="DR3312" s="435"/>
      <c r="DS3312" s="435"/>
      <c r="DT3312" s="435"/>
      <c r="DU3312" s="435"/>
      <c r="DV3312" s="435"/>
      <c r="DW3312" s="435"/>
      <c r="DX3312" s="435"/>
      <c r="DY3312" s="435"/>
      <c r="DZ3312" s="435"/>
      <c r="EA3312" s="435"/>
      <c r="EB3312" s="435"/>
      <c r="EC3312" s="435"/>
      <c r="ED3312" s="435"/>
      <c r="EE3312" s="435"/>
      <c r="EF3312" s="435"/>
      <c r="EG3312" s="435"/>
      <c r="EH3312" s="435"/>
      <c r="EI3312" s="435"/>
      <c r="EJ3312" s="435"/>
      <c r="EK3312" s="435"/>
      <c r="EL3312" s="435"/>
      <c r="EM3312" s="435"/>
      <c r="EN3312" s="435"/>
      <c r="EO3312" s="435"/>
      <c r="EP3312" s="435"/>
      <c r="EQ3312" s="435"/>
      <c r="ER3312" s="435"/>
      <c r="ES3312" s="435"/>
      <c r="ET3312" s="435"/>
      <c r="EU3312" s="435"/>
      <c r="EV3312" s="435"/>
      <c r="EW3312" s="435"/>
      <c r="EX3312" s="435"/>
      <c r="EY3312" s="435"/>
      <c r="EZ3312" s="435"/>
      <c r="FA3312" s="435"/>
      <c r="FB3312" s="435"/>
      <c r="FC3312" s="435"/>
      <c r="FD3312" s="435"/>
      <c r="FE3312" s="435"/>
      <c r="FF3312" s="435"/>
      <c r="FG3312" s="435"/>
      <c r="FH3312" s="435"/>
      <c r="FI3312" s="435"/>
      <c r="FJ3312" s="435"/>
      <c r="FK3312" s="435"/>
      <c r="FL3312" s="435"/>
      <c r="FM3312" s="435"/>
      <c r="FN3312" s="435"/>
      <c r="FO3312" s="435"/>
      <c r="FP3312" s="435"/>
      <c r="FQ3312" s="435"/>
      <c r="FR3312" s="435"/>
      <c r="FS3312" s="435"/>
      <c r="FT3312" s="435"/>
      <c r="FU3312" s="435"/>
      <c r="FV3312" s="435"/>
      <c r="FW3312" s="435"/>
      <c r="FX3312" s="435"/>
      <c r="FY3312" s="435"/>
      <c r="FZ3312" s="435"/>
      <c r="GA3312" s="435"/>
      <c r="GB3312" s="435"/>
      <c r="GC3312" s="435"/>
      <c r="GD3312" s="435"/>
      <c r="GE3312" s="435"/>
      <c r="GF3312" s="435"/>
      <c r="GG3312" s="435"/>
      <c r="GH3312" s="435"/>
      <c r="GI3312" s="435"/>
      <c r="GJ3312" s="435"/>
      <c r="GK3312" s="435"/>
      <c r="GL3312" s="435"/>
      <c r="GM3312" s="435"/>
      <c r="GN3312" s="435"/>
      <c r="GO3312" s="435"/>
      <c r="GP3312" s="435"/>
      <c r="GQ3312" s="435"/>
      <c r="GR3312" s="435"/>
      <c r="GS3312" s="435"/>
      <c r="GT3312" s="435"/>
      <c r="GU3312" s="435"/>
      <c r="GV3312" s="435"/>
      <c r="GW3312" s="435"/>
      <c r="GX3312" s="435"/>
      <c r="GY3312" s="435"/>
      <c r="GZ3312" s="435"/>
      <c r="HA3312" s="435"/>
      <c r="HB3312" s="435"/>
      <c r="HC3312" s="435"/>
      <c r="HD3312" s="435"/>
      <c r="HE3312" s="435"/>
      <c r="HF3312" s="435"/>
    </row>
    <row r="3313" spans="1:27" x14ac:dyDescent="0.25">
      <c r="A3313" s="216">
        <v>46046</v>
      </c>
      <c r="B3313" s="217">
        <v>4183608137</v>
      </c>
      <c r="C3313" s="218" t="s">
        <v>15180</v>
      </c>
      <c r="D3313" s="216">
        <v>46058</v>
      </c>
      <c r="E3313" s="219"/>
      <c r="F3313" s="218"/>
      <c r="G3313" s="268" t="s">
        <v>15373</v>
      </c>
      <c r="H3313" s="219"/>
      <c r="I3313" s="217" t="s">
        <v>15874</v>
      </c>
      <c r="J3313" s="217" t="s">
        <v>7228</v>
      </c>
      <c r="K3313" s="217" t="s">
        <v>34</v>
      </c>
      <c r="L3313" s="215" t="str">
        <f>VLOOKUP($K3313,[1]TONG_SL!$A$1:$D$65536,2,0)</f>
        <v>Tai heo muối 200g</v>
      </c>
      <c r="M3313" s="247"/>
      <c r="N3313" s="215" t="str">
        <f t="shared" si="348"/>
        <v>K-C6</v>
      </c>
      <c r="O3313" s="222"/>
      <c r="P3313" s="222"/>
      <c r="Q3313" s="215" t="str">
        <f>VLOOKUP(K3313,TONG_SL!$A:$D,3,0)</f>
        <v>Túi</v>
      </c>
      <c r="R3313" s="223">
        <v>4</v>
      </c>
      <c r="S3313" s="290"/>
      <c r="T3313" s="290">
        <f>VLOOKUP(VLOOKUP(G3313,Ma_KH!$A:$R,18,0)&amp;K3313,Gia_MB!$A:$F,6,0)</f>
        <v>55595</v>
      </c>
      <c r="U3313" s="291">
        <f t="shared" si="344"/>
        <v>222380</v>
      </c>
      <c r="V3313" s="290"/>
      <c r="W3313" s="292">
        <f t="shared" si="345"/>
        <v>0</v>
      </c>
      <c r="X3313" s="293" t="str">
        <f t="shared" si="346"/>
        <v>8</v>
      </c>
      <c r="Y3313" s="290"/>
      <c r="Z3313" s="291">
        <f t="shared" si="347"/>
        <v>17790.400000000001</v>
      </c>
      <c r="AA3313" s="294">
        <f>VLOOKUP(G3313,Ma_KH!$A:$R,14,0)</f>
        <v>60</v>
      </c>
    </row>
    <row r="3314" spans="1:27" x14ac:dyDescent="0.25">
      <c r="A3314" s="216">
        <v>46046</v>
      </c>
      <c r="B3314" s="217">
        <v>4183608137</v>
      </c>
      <c r="C3314" s="218" t="s">
        <v>15180</v>
      </c>
      <c r="D3314" s="216">
        <v>46058</v>
      </c>
      <c r="E3314" s="219"/>
      <c r="F3314" s="218"/>
      <c r="G3314" s="268" t="s">
        <v>15373</v>
      </c>
      <c r="H3314" s="219"/>
      <c r="I3314" s="217" t="s">
        <v>15874</v>
      </c>
      <c r="J3314" s="217" t="s">
        <v>7228</v>
      </c>
      <c r="K3314" s="217" t="s">
        <v>27</v>
      </c>
      <c r="L3314" s="215" t="str">
        <f>VLOOKUP($K3314,[1]TONG_SL!$A$1:$D$65536,2,0)</f>
        <v>Chân giò heo muối 300g</v>
      </c>
      <c r="M3314" s="247"/>
      <c r="N3314" s="215" t="str">
        <f t="shared" si="348"/>
        <v>K-C6</v>
      </c>
      <c r="O3314" s="222"/>
      <c r="P3314" s="222"/>
      <c r="Q3314" s="215" t="str">
        <f>VLOOKUP(K3314,TONG_SL!$A:$D,3,0)</f>
        <v>Túi</v>
      </c>
      <c r="R3314" s="223">
        <v>15</v>
      </c>
      <c r="S3314" s="290"/>
      <c r="T3314" s="290">
        <f>VLOOKUP(VLOOKUP(G3314,Ma_KH!$A:$R,18,0)&amp;K3314,Gia_MB!$A:$F,6,0)</f>
        <v>73431</v>
      </c>
      <c r="U3314" s="291">
        <f t="shared" si="344"/>
        <v>1101465</v>
      </c>
      <c r="V3314" s="290"/>
      <c r="W3314" s="292">
        <f t="shared" si="345"/>
        <v>0</v>
      </c>
      <c r="X3314" s="293" t="str">
        <f t="shared" si="346"/>
        <v>8</v>
      </c>
      <c r="Y3314" s="290"/>
      <c r="Z3314" s="291">
        <f t="shared" si="347"/>
        <v>88117.2</v>
      </c>
      <c r="AA3314" s="294">
        <f>VLOOKUP(G3314,Ma_KH!$A:$R,14,0)</f>
        <v>60</v>
      </c>
    </row>
    <row r="3315" spans="1:27" x14ac:dyDescent="0.25">
      <c r="A3315" s="216">
        <v>46046</v>
      </c>
      <c r="B3315" s="217">
        <v>4183608137</v>
      </c>
      <c r="C3315" s="218" t="s">
        <v>15180</v>
      </c>
      <c r="D3315" s="216">
        <v>46058</v>
      </c>
      <c r="E3315" s="219"/>
      <c r="F3315" s="218"/>
      <c r="G3315" s="268" t="s">
        <v>15373</v>
      </c>
      <c r="H3315" s="219"/>
      <c r="I3315" s="217" t="s">
        <v>15874</v>
      </c>
      <c r="J3315" s="217" t="s">
        <v>7228</v>
      </c>
      <c r="K3315" s="217" t="s">
        <v>32</v>
      </c>
      <c r="L3315" s="215" t="str">
        <f>VLOOKUP($K3315,[1]TONG_SL!$A$1:$D$65536,2,0)</f>
        <v>Giò Tai Lưỡi Xào 250g</v>
      </c>
      <c r="M3315" s="247"/>
      <c r="N3315" s="215" t="str">
        <f t="shared" si="348"/>
        <v>K-C6</v>
      </c>
      <c r="O3315" s="222"/>
      <c r="P3315" s="222"/>
      <c r="Q3315" s="215" t="str">
        <f>VLOOKUP(K3315,TONG_SL!$A:$D,3,0)</f>
        <v>Túi</v>
      </c>
      <c r="R3315" s="223">
        <v>4</v>
      </c>
      <c r="S3315" s="290"/>
      <c r="T3315" s="290">
        <f>VLOOKUP(VLOOKUP(G3315,Ma_KH!$A:$R,18,0)&amp;K3315,Gia_MB!$A:$F,6,0)</f>
        <v>50182</v>
      </c>
      <c r="U3315" s="291">
        <f t="shared" si="344"/>
        <v>200728</v>
      </c>
      <c r="V3315" s="290"/>
      <c r="W3315" s="292">
        <f t="shared" si="345"/>
        <v>0</v>
      </c>
      <c r="X3315" s="293" t="str">
        <f t="shared" si="346"/>
        <v>8</v>
      </c>
      <c r="Y3315" s="290"/>
      <c r="Z3315" s="291">
        <f t="shared" si="347"/>
        <v>16058.24</v>
      </c>
      <c r="AA3315" s="294">
        <f>VLOOKUP(G3315,Ma_KH!$A:$R,14,0)</f>
        <v>60</v>
      </c>
    </row>
    <row r="3316" spans="1:27" x14ac:dyDescent="0.25">
      <c r="A3316" s="216">
        <v>46046</v>
      </c>
      <c r="B3316" s="217">
        <v>4183608137</v>
      </c>
      <c r="C3316" s="218" t="s">
        <v>15180</v>
      </c>
      <c r="D3316" s="216">
        <v>46058</v>
      </c>
      <c r="E3316" s="219"/>
      <c r="F3316" s="218"/>
      <c r="G3316" s="268" t="s">
        <v>15373</v>
      </c>
      <c r="H3316" s="219"/>
      <c r="I3316" s="217" t="s">
        <v>15874</v>
      </c>
      <c r="J3316" s="217" t="s">
        <v>7228</v>
      </c>
      <c r="K3316" s="217" t="s">
        <v>30</v>
      </c>
      <c r="L3316" s="215" t="str">
        <f>VLOOKUP($K3316,[1]TONG_SL!$A$1:$D$65536,2,0)</f>
        <v>Gà muối 500g</v>
      </c>
      <c r="M3316" s="247"/>
      <c r="N3316" s="215" t="str">
        <f t="shared" si="348"/>
        <v>K-C6</v>
      </c>
      <c r="O3316" s="222"/>
      <c r="P3316" s="222"/>
      <c r="Q3316" s="215" t="str">
        <f>VLOOKUP(K3316,TONG_SL!$A:$D,3,0)</f>
        <v>Túi</v>
      </c>
      <c r="R3316" s="223">
        <v>10</v>
      </c>
      <c r="S3316" s="290"/>
      <c r="T3316" s="290">
        <f>VLOOKUP(VLOOKUP(G3316,Ma_KH!$A:$R,18,0)&amp;K3316,Gia_MB!$A:$F,6,0)</f>
        <v>116611</v>
      </c>
      <c r="U3316" s="291">
        <f t="shared" si="344"/>
        <v>1166110</v>
      </c>
      <c r="V3316" s="290"/>
      <c r="W3316" s="292">
        <f t="shared" si="345"/>
        <v>0</v>
      </c>
      <c r="X3316" s="293" t="str">
        <f t="shared" si="346"/>
        <v>8</v>
      </c>
      <c r="Y3316" s="290"/>
      <c r="Z3316" s="291">
        <f t="shared" si="347"/>
        <v>93288.8</v>
      </c>
      <c r="AA3316" s="294">
        <f>VLOOKUP(G3316,Ma_KH!$A:$R,14,0)</f>
        <v>60</v>
      </c>
    </row>
    <row r="3317" spans="1:27" x14ac:dyDescent="0.25">
      <c r="A3317" s="216">
        <v>46046</v>
      </c>
      <c r="B3317" s="217">
        <v>4183608115</v>
      </c>
      <c r="C3317" s="218" t="s">
        <v>15180</v>
      </c>
      <c r="D3317" s="216">
        <v>46058</v>
      </c>
      <c r="E3317" s="219"/>
      <c r="F3317" s="218"/>
      <c r="G3317" s="268" t="s">
        <v>15373</v>
      </c>
      <c r="H3317" s="219"/>
      <c r="I3317" s="217" t="s">
        <v>15875</v>
      </c>
      <c r="J3317" s="217" t="s">
        <v>7228</v>
      </c>
      <c r="K3317" s="217" t="s">
        <v>48</v>
      </c>
      <c r="L3317" s="215" t="str">
        <f>VLOOKUP($K3317,[1]TONG_SL!$A$1:$D$65536,2,0)</f>
        <v>Mọc Nấm Hương 250g</v>
      </c>
      <c r="M3317" s="247"/>
      <c r="N3317" s="215" t="str">
        <f t="shared" si="348"/>
        <v>K-C6</v>
      </c>
      <c r="O3317" s="222"/>
      <c r="P3317" s="222"/>
      <c r="Q3317" s="215" t="str">
        <f>VLOOKUP(K3317,TONG_SL!$A:$D,3,0)</f>
        <v>Túi</v>
      </c>
      <c r="R3317" s="223">
        <v>1</v>
      </c>
      <c r="S3317" s="290"/>
      <c r="T3317" s="290">
        <f>VLOOKUP(VLOOKUP(G3317,Ma_KH!$A:$R,18,0)&amp;K3317,Gia_MB!$A:$F,6,0)</f>
        <v>46000</v>
      </c>
      <c r="U3317" s="291">
        <f t="shared" si="344"/>
        <v>46000</v>
      </c>
      <c r="V3317" s="290"/>
      <c r="W3317" s="292">
        <f t="shared" si="345"/>
        <v>0</v>
      </c>
      <c r="X3317" s="293" t="str">
        <f t="shared" si="346"/>
        <v>8</v>
      </c>
      <c r="Y3317" s="290"/>
      <c r="Z3317" s="291">
        <f t="shared" si="347"/>
        <v>3680</v>
      </c>
      <c r="AA3317" s="294">
        <f>VLOOKUP(G3317,Ma_KH!$A:$R,14,0)</f>
        <v>60</v>
      </c>
    </row>
    <row r="3318" spans="1:27" x14ac:dyDescent="0.25">
      <c r="A3318" s="216">
        <v>46046</v>
      </c>
      <c r="B3318" s="217">
        <v>4183608115</v>
      </c>
      <c r="C3318" s="218" t="s">
        <v>15180</v>
      </c>
      <c r="D3318" s="216">
        <v>46058</v>
      </c>
      <c r="E3318" s="219"/>
      <c r="F3318" s="218"/>
      <c r="G3318" s="268" t="s">
        <v>15373</v>
      </c>
      <c r="H3318" s="219"/>
      <c r="I3318" s="217" t="s">
        <v>15875</v>
      </c>
      <c r="J3318" s="217" t="s">
        <v>7228</v>
      </c>
      <c r="K3318" s="217" t="s">
        <v>32</v>
      </c>
      <c r="L3318" s="215" t="str">
        <f>VLOOKUP($K3318,[1]TONG_SL!$A$1:$D$65536,2,0)</f>
        <v>Giò Tai Lưỡi Xào 250g</v>
      </c>
      <c r="M3318" s="247"/>
      <c r="N3318" s="215" t="str">
        <f t="shared" si="348"/>
        <v>K-C6</v>
      </c>
      <c r="O3318" s="222"/>
      <c r="P3318" s="222"/>
      <c r="Q3318" s="215" t="str">
        <f>VLOOKUP(K3318,TONG_SL!$A:$D,3,0)</f>
        <v>Túi</v>
      </c>
      <c r="R3318" s="223">
        <v>9</v>
      </c>
      <c r="S3318" s="290"/>
      <c r="T3318" s="290">
        <f>VLOOKUP(VLOOKUP(G3318,Ma_KH!$A:$R,18,0)&amp;K3318,Gia_MB!$A:$F,6,0)</f>
        <v>50182</v>
      </c>
      <c r="U3318" s="291">
        <f t="shared" si="344"/>
        <v>451638</v>
      </c>
      <c r="V3318" s="290"/>
      <c r="W3318" s="292">
        <f t="shared" si="345"/>
        <v>0</v>
      </c>
      <c r="X3318" s="293" t="str">
        <f t="shared" si="346"/>
        <v>8</v>
      </c>
      <c r="Y3318" s="290"/>
      <c r="Z3318" s="291">
        <f t="shared" si="347"/>
        <v>36131.040000000001</v>
      </c>
      <c r="AA3318" s="294">
        <f>VLOOKUP(G3318,Ma_KH!$A:$R,14,0)</f>
        <v>60</v>
      </c>
    </row>
    <row r="3319" spans="1:27" x14ac:dyDescent="0.25">
      <c r="A3319" s="216">
        <v>46046</v>
      </c>
      <c r="B3319" s="217">
        <v>4183608115</v>
      </c>
      <c r="C3319" s="218" t="s">
        <v>15180</v>
      </c>
      <c r="D3319" s="216">
        <v>46058</v>
      </c>
      <c r="E3319" s="219"/>
      <c r="F3319" s="218"/>
      <c r="G3319" s="268" t="s">
        <v>15373</v>
      </c>
      <c r="H3319" s="219"/>
      <c r="I3319" s="217" t="s">
        <v>15875</v>
      </c>
      <c r="J3319" s="217" t="s">
        <v>7228</v>
      </c>
      <c r="K3319" s="217" t="s">
        <v>30</v>
      </c>
      <c r="L3319" s="215" t="str">
        <f>VLOOKUP($K3319,[1]TONG_SL!$A$1:$D$65536,2,0)</f>
        <v>Gà muối 500g</v>
      </c>
      <c r="M3319" s="247"/>
      <c r="N3319" s="215" t="str">
        <f t="shared" si="348"/>
        <v>K-C6</v>
      </c>
      <c r="O3319" s="222"/>
      <c r="P3319" s="222"/>
      <c r="Q3319" s="215" t="str">
        <f>VLOOKUP(K3319,TONG_SL!$A:$D,3,0)</f>
        <v>Túi</v>
      </c>
      <c r="R3319" s="223">
        <v>20</v>
      </c>
      <c r="S3319" s="290"/>
      <c r="T3319" s="290">
        <f>VLOOKUP(VLOOKUP(G3319,Ma_KH!$A:$R,18,0)&amp;K3319,Gia_MB!$A:$F,6,0)</f>
        <v>116611</v>
      </c>
      <c r="U3319" s="291">
        <f t="shared" si="344"/>
        <v>2332220</v>
      </c>
      <c r="V3319" s="290"/>
      <c r="W3319" s="292">
        <f t="shared" si="345"/>
        <v>0</v>
      </c>
      <c r="X3319" s="293" t="str">
        <f t="shared" si="346"/>
        <v>8</v>
      </c>
      <c r="Y3319" s="290"/>
      <c r="Z3319" s="291">
        <f t="shared" si="347"/>
        <v>186577.6</v>
      </c>
      <c r="AA3319" s="294">
        <f>VLOOKUP(G3319,Ma_KH!$A:$R,14,0)</f>
        <v>60</v>
      </c>
    </row>
    <row r="3320" spans="1:27" x14ac:dyDescent="0.25">
      <c r="A3320" s="216">
        <v>46046</v>
      </c>
      <c r="B3320" s="217">
        <v>4183608262</v>
      </c>
      <c r="C3320" s="218" t="s">
        <v>15180</v>
      </c>
      <c r="D3320" s="216">
        <v>46058</v>
      </c>
      <c r="E3320" s="219"/>
      <c r="F3320" s="218"/>
      <c r="G3320" s="268" t="s">
        <v>15373</v>
      </c>
      <c r="H3320" s="219"/>
      <c r="I3320" s="217" t="s">
        <v>15876</v>
      </c>
      <c r="J3320" s="217" t="s">
        <v>7228</v>
      </c>
      <c r="K3320" s="217" t="s">
        <v>48</v>
      </c>
      <c r="L3320" s="215" t="str">
        <f>VLOOKUP($K3320,[1]TONG_SL!$A$1:$D$65536,2,0)</f>
        <v>Mọc Nấm Hương 250g</v>
      </c>
      <c r="M3320" s="247"/>
      <c r="N3320" s="215" t="str">
        <f t="shared" si="348"/>
        <v>K-C6</v>
      </c>
      <c r="O3320" s="222"/>
      <c r="P3320" s="222"/>
      <c r="Q3320" s="215" t="str">
        <f>VLOOKUP(K3320,TONG_SL!$A:$D,3,0)</f>
        <v>Túi</v>
      </c>
      <c r="R3320" s="223">
        <v>5</v>
      </c>
      <c r="S3320" s="290"/>
      <c r="T3320" s="290">
        <f>VLOOKUP(VLOOKUP(G3320,Ma_KH!$A:$R,18,0)&amp;K3320,Gia_MB!$A:$F,6,0)</f>
        <v>46000</v>
      </c>
      <c r="U3320" s="291">
        <f t="shared" si="344"/>
        <v>230000</v>
      </c>
      <c r="V3320" s="290"/>
      <c r="W3320" s="292">
        <f t="shared" si="345"/>
        <v>0</v>
      </c>
      <c r="X3320" s="293" t="str">
        <f t="shared" si="346"/>
        <v>8</v>
      </c>
      <c r="Y3320" s="290"/>
      <c r="Z3320" s="291">
        <f t="shared" si="347"/>
        <v>18400</v>
      </c>
      <c r="AA3320" s="294">
        <f>VLOOKUP(G3320,Ma_KH!$A:$R,14,0)</f>
        <v>60</v>
      </c>
    </row>
    <row r="3321" spans="1:27" x14ac:dyDescent="0.25">
      <c r="A3321" s="216">
        <v>46046</v>
      </c>
      <c r="B3321" s="217">
        <v>4183608262</v>
      </c>
      <c r="C3321" s="218" t="s">
        <v>15180</v>
      </c>
      <c r="D3321" s="216">
        <v>46058</v>
      </c>
      <c r="E3321" s="219"/>
      <c r="F3321" s="218"/>
      <c r="G3321" s="268" t="s">
        <v>15373</v>
      </c>
      <c r="H3321" s="219"/>
      <c r="I3321" s="217" t="s">
        <v>15876</v>
      </c>
      <c r="J3321" s="217" t="s">
        <v>7228</v>
      </c>
      <c r="K3321" s="217" t="s">
        <v>27</v>
      </c>
      <c r="L3321" s="215" t="str">
        <f>VLOOKUP($K3321,[1]TONG_SL!$A$1:$D$65536,2,0)</f>
        <v>Chân giò heo muối 300g</v>
      </c>
      <c r="M3321" s="247"/>
      <c r="N3321" s="215" t="str">
        <f t="shared" si="348"/>
        <v>K-C6</v>
      </c>
      <c r="O3321" s="222"/>
      <c r="P3321" s="222"/>
      <c r="Q3321" s="215" t="str">
        <f>VLOOKUP(K3321,TONG_SL!$A:$D,3,0)</f>
        <v>Túi</v>
      </c>
      <c r="R3321" s="223">
        <v>19</v>
      </c>
      <c r="S3321" s="290"/>
      <c r="T3321" s="290">
        <f>VLOOKUP(VLOOKUP(G3321,Ma_KH!$A:$R,18,0)&amp;K3321,Gia_MB!$A:$F,6,0)</f>
        <v>73431</v>
      </c>
      <c r="U3321" s="291">
        <f t="shared" si="344"/>
        <v>1395189</v>
      </c>
      <c r="V3321" s="290"/>
      <c r="W3321" s="292">
        <f t="shared" si="345"/>
        <v>0</v>
      </c>
      <c r="X3321" s="293" t="str">
        <f t="shared" si="346"/>
        <v>8</v>
      </c>
      <c r="Y3321" s="290"/>
      <c r="Z3321" s="291">
        <f t="shared" si="347"/>
        <v>111615.12</v>
      </c>
      <c r="AA3321" s="294">
        <f>VLOOKUP(G3321,Ma_KH!$A:$R,14,0)</f>
        <v>60</v>
      </c>
    </row>
    <row r="3322" spans="1:27" x14ac:dyDescent="0.25">
      <c r="A3322" s="216">
        <v>46046</v>
      </c>
      <c r="B3322" s="217">
        <v>4183608262</v>
      </c>
      <c r="C3322" s="218" t="s">
        <v>15180</v>
      </c>
      <c r="D3322" s="216">
        <v>46058</v>
      </c>
      <c r="E3322" s="219"/>
      <c r="F3322" s="218"/>
      <c r="G3322" s="268" t="s">
        <v>15373</v>
      </c>
      <c r="H3322" s="219"/>
      <c r="I3322" s="217" t="s">
        <v>15876</v>
      </c>
      <c r="J3322" s="217" t="s">
        <v>7228</v>
      </c>
      <c r="K3322" s="217" t="s">
        <v>32</v>
      </c>
      <c r="L3322" s="215" t="str">
        <f>VLOOKUP($K3322,[1]TONG_SL!$A$1:$D$65536,2,0)</f>
        <v>Giò Tai Lưỡi Xào 250g</v>
      </c>
      <c r="M3322" s="247"/>
      <c r="N3322" s="215" t="str">
        <f t="shared" si="348"/>
        <v>K-C6</v>
      </c>
      <c r="O3322" s="222"/>
      <c r="P3322" s="222"/>
      <c r="Q3322" s="215" t="str">
        <f>VLOOKUP(K3322,TONG_SL!$A:$D,3,0)</f>
        <v>Túi</v>
      </c>
      <c r="R3322" s="223">
        <v>3</v>
      </c>
      <c r="S3322" s="290"/>
      <c r="T3322" s="290">
        <f>VLOOKUP(VLOOKUP(G3322,Ma_KH!$A:$R,18,0)&amp;K3322,Gia_MB!$A:$F,6,0)</f>
        <v>50182</v>
      </c>
      <c r="U3322" s="291">
        <f t="shared" si="344"/>
        <v>150546</v>
      </c>
      <c r="V3322" s="290"/>
      <c r="W3322" s="292">
        <f t="shared" si="345"/>
        <v>0</v>
      </c>
      <c r="X3322" s="293" t="str">
        <f t="shared" si="346"/>
        <v>8</v>
      </c>
      <c r="Y3322" s="290"/>
      <c r="Z3322" s="291">
        <f t="shared" si="347"/>
        <v>12043.68</v>
      </c>
      <c r="AA3322" s="294">
        <f>VLOOKUP(G3322,Ma_KH!$A:$R,14,0)</f>
        <v>60</v>
      </c>
    </row>
    <row r="3323" spans="1:27" x14ac:dyDescent="0.25">
      <c r="A3323" s="216">
        <v>46046</v>
      </c>
      <c r="B3323" s="217">
        <v>4183608262</v>
      </c>
      <c r="C3323" s="218" t="s">
        <v>15180</v>
      </c>
      <c r="D3323" s="216">
        <v>46058</v>
      </c>
      <c r="E3323" s="219"/>
      <c r="F3323" s="218"/>
      <c r="G3323" s="268" t="s">
        <v>15373</v>
      </c>
      <c r="H3323" s="219"/>
      <c r="I3323" s="217" t="s">
        <v>15876</v>
      </c>
      <c r="J3323" s="217" t="s">
        <v>7228</v>
      </c>
      <c r="K3323" s="217" t="s">
        <v>30</v>
      </c>
      <c r="L3323" s="215" t="str">
        <f>VLOOKUP($K3323,[1]TONG_SL!$A$1:$D$65536,2,0)</f>
        <v>Gà muối 500g</v>
      </c>
      <c r="M3323" s="247"/>
      <c r="N3323" s="215" t="str">
        <f t="shared" si="348"/>
        <v>K-C6</v>
      </c>
      <c r="O3323" s="222"/>
      <c r="P3323" s="222"/>
      <c r="Q3323" s="215" t="str">
        <f>VLOOKUP(K3323,TONG_SL!$A:$D,3,0)</f>
        <v>Túi</v>
      </c>
      <c r="R3323" s="223">
        <v>16</v>
      </c>
      <c r="S3323" s="290"/>
      <c r="T3323" s="290">
        <f>VLOOKUP(VLOOKUP(G3323,Ma_KH!$A:$R,18,0)&amp;K3323,Gia_MB!$A:$F,6,0)</f>
        <v>116611</v>
      </c>
      <c r="U3323" s="291">
        <f t="shared" si="344"/>
        <v>1865776</v>
      </c>
      <c r="V3323" s="290"/>
      <c r="W3323" s="292">
        <f t="shared" si="345"/>
        <v>0</v>
      </c>
      <c r="X3323" s="293" t="str">
        <f t="shared" si="346"/>
        <v>8</v>
      </c>
      <c r="Y3323" s="290"/>
      <c r="Z3323" s="291">
        <f t="shared" si="347"/>
        <v>149262.08000000002</v>
      </c>
      <c r="AA3323" s="294">
        <f>VLOOKUP(G3323,Ma_KH!$A:$R,14,0)</f>
        <v>60</v>
      </c>
    </row>
    <row r="3324" spans="1:27" x14ac:dyDescent="0.25">
      <c r="A3324" s="216">
        <v>46047</v>
      </c>
      <c r="B3324" s="217">
        <v>4183612822</v>
      </c>
      <c r="C3324" s="218" t="s">
        <v>15180</v>
      </c>
      <c r="D3324" s="216">
        <v>46058</v>
      </c>
      <c r="E3324" s="219"/>
      <c r="F3324" s="218"/>
      <c r="G3324" s="268" t="s">
        <v>15528</v>
      </c>
      <c r="H3324" s="219"/>
      <c r="I3324" s="217" t="s">
        <v>15877</v>
      </c>
      <c r="J3324" s="217" t="s">
        <v>7228</v>
      </c>
      <c r="K3324" s="217" t="s">
        <v>48</v>
      </c>
      <c r="L3324" s="215" t="str">
        <f>VLOOKUP($K3324,[1]TONG_SL!$A$1:$D$65536,2,0)</f>
        <v>Mọc Nấm Hương 250g</v>
      </c>
      <c r="M3324" s="247"/>
      <c r="N3324" s="215" t="str">
        <f t="shared" si="348"/>
        <v>K-C6</v>
      </c>
      <c r="O3324" s="222"/>
      <c r="P3324" s="222"/>
      <c r="Q3324" s="215" t="str">
        <f>VLOOKUP(K3324,TONG_SL!$A:$D,3,0)</f>
        <v>Túi</v>
      </c>
      <c r="R3324" s="223">
        <v>10</v>
      </c>
      <c r="S3324" s="290"/>
      <c r="T3324" s="290">
        <f>VLOOKUP(VLOOKUP(G3324,Ma_KH!$A:$R,18,0)&amp;K3324,Gia_MB!$A:$F,6,0)</f>
        <v>46000</v>
      </c>
      <c r="U3324" s="291">
        <f t="shared" si="344"/>
        <v>460000</v>
      </c>
      <c r="V3324" s="290"/>
      <c r="W3324" s="292">
        <f t="shared" si="345"/>
        <v>0</v>
      </c>
      <c r="X3324" s="293" t="str">
        <f t="shared" si="346"/>
        <v>8</v>
      </c>
      <c r="Y3324" s="290"/>
      <c r="Z3324" s="291">
        <f t="shared" si="347"/>
        <v>36800</v>
      </c>
      <c r="AA3324" s="294">
        <f>VLOOKUP(G3324,Ma_KH!$A:$R,14,0)</f>
        <v>60</v>
      </c>
    </row>
    <row r="3325" spans="1:27" x14ac:dyDescent="0.25">
      <c r="A3325" s="216">
        <v>46047</v>
      </c>
      <c r="B3325" s="217">
        <v>4183612822</v>
      </c>
      <c r="C3325" s="218" t="s">
        <v>15180</v>
      </c>
      <c r="D3325" s="216">
        <v>46058</v>
      </c>
      <c r="E3325" s="219"/>
      <c r="F3325" s="218"/>
      <c r="G3325" s="268" t="s">
        <v>15528</v>
      </c>
      <c r="H3325" s="219"/>
      <c r="I3325" s="217" t="s">
        <v>15877</v>
      </c>
      <c r="J3325" s="217" t="s">
        <v>7228</v>
      </c>
      <c r="K3325" s="217" t="s">
        <v>32</v>
      </c>
      <c r="L3325" s="215" t="str">
        <f>VLOOKUP($K3325,[1]TONG_SL!$A$1:$D$65536,2,0)</f>
        <v>Giò Tai Lưỡi Xào 250g</v>
      </c>
      <c r="M3325" s="247"/>
      <c r="N3325" s="215" t="str">
        <f t="shared" si="348"/>
        <v>K-C6</v>
      </c>
      <c r="O3325" s="222"/>
      <c r="P3325" s="222"/>
      <c r="Q3325" s="215" t="str">
        <f>VLOOKUP(K3325,TONG_SL!$A:$D,3,0)</f>
        <v>Túi</v>
      </c>
      <c r="R3325" s="223">
        <v>10</v>
      </c>
      <c r="S3325" s="290"/>
      <c r="T3325" s="290">
        <f>VLOOKUP(VLOOKUP(G3325,Ma_KH!$A:$R,18,0)&amp;K3325,Gia_MB!$A:$F,6,0)</f>
        <v>50182</v>
      </c>
      <c r="U3325" s="291">
        <f t="shared" si="344"/>
        <v>501820</v>
      </c>
      <c r="V3325" s="290"/>
      <c r="W3325" s="292">
        <f t="shared" si="345"/>
        <v>0</v>
      </c>
      <c r="X3325" s="293" t="str">
        <f t="shared" si="346"/>
        <v>8</v>
      </c>
      <c r="Y3325" s="290"/>
      <c r="Z3325" s="291">
        <f t="shared" si="347"/>
        <v>40145.599999999999</v>
      </c>
      <c r="AA3325" s="294">
        <f>VLOOKUP(G3325,Ma_KH!$A:$R,14,0)</f>
        <v>60</v>
      </c>
    </row>
    <row r="3326" spans="1:27" x14ac:dyDescent="0.25">
      <c r="A3326" s="216">
        <v>46047</v>
      </c>
      <c r="B3326" s="217">
        <v>4183612822</v>
      </c>
      <c r="C3326" s="218" t="s">
        <v>15180</v>
      </c>
      <c r="D3326" s="216">
        <v>46058</v>
      </c>
      <c r="E3326" s="219"/>
      <c r="F3326" s="218"/>
      <c r="G3326" s="268" t="s">
        <v>15528</v>
      </c>
      <c r="H3326" s="219"/>
      <c r="I3326" s="217" t="s">
        <v>15877</v>
      </c>
      <c r="J3326" s="217" t="s">
        <v>7228</v>
      </c>
      <c r="K3326" s="217" t="s">
        <v>30</v>
      </c>
      <c r="L3326" s="215" t="str">
        <f>VLOOKUP($K3326,[1]TONG_SL!$A$1:$D$65536,2,0)</f>
        <v>Gà muối 500g</v>
      </c>
      <c r="M3326" s="247"/>
      <c r="N3326" s="215" t="str">
        <f t="shared" si="348"/>
        <v>K-C6</v>
      </c>
      <c r="O3326" s="222"/>
      <c r="P3326" s="222"/>
      <c r="Q3326" s="215" t="str">
        <f>VLOOKUP(K3326,TONG_SL!$A:$D,3,0)</f>
        <v>Túi</v>
      </c>
      <c r="R3326" s="223">
        <v>10</v>
      </c>
      <c r="S3326" s="290"/>
      <c r="T3326" s="290">
        <f>VLOOKUP(VLOOKUP(G3326,Ma_KH!$A:$R,18,0)&amp;K3326,Gia_MB!$A:$F,6,0)</f>
        <v>116611</v>
      </c>
      <c r="U3326" s="291">
        <f t="shared" si="344"/>
        <v>1166110</v>
      </c>
      <c r="V3326" s="290"/>
      <c r="W3326" s="292">
        <f t="shared" si="345"/>
        <v>0</v>
      </c>
      <c r="X3326" s="293" t="str">
        <f t="shared" si="346"/>
        <v>8</v>
      </c>
      <c r="Y3326" s="290"/>
      <c r="Z3326" s="291">
        <f t="shared" si="347"/>
        <v>93288.8</v>
      </c>
      <c r="AA3326" s="294">
        <f>VLOOKUP(G3326,Ma_KH!$A:$R,14,0)</f>
        <v>60</v>
      </c>
    </row>
    <row r="3327" spans="1:27" x14ac:dyDescent="0.25">
      <c r="A3327" s="216">
        <v>46047</v>
      </c>
      <c r="B3327" s="217">
        <v>4183612822</v>
      </c>
      <c r="C3327" s="218" t="s">
        <v>15180</v>
      </c>
      <c r="D3327" s="216">
        <v>46058</v>
      </c>
      <c r="E3327" s="219"/>
      <c r="F3327" s="218"/>
      <c r="G3327" s="268" t="s">
        <v>15528</v>
      </c>
      <c r="H3327" s="219"/>
      <c r="I3327" s="217" t="s">
        <v>15877</v>
      </c>
      <c r="J3327" s="217" t="s">
        <v>7228</v>
      </c>
      <c r="K3327" s="217" t="s">
        <v>15450</v>
      </c>
      <c r="L3327" s="215" t="str">
        <f>VLOOKUP($K3327,[1]TONG_SL!$A$1:$D$65536,2,0)</f>
        <v>Giò sụn gà 250g</v>
      </c>
      <c r="M3327" s="247"/>
      <c r="N3327" s="215" t="str">
        <f t="shared" si="348"/>
        <v>K-C6</v>
      </c>
      <c r="O3327" s="222"/>
      <c r="P3327" s="222"/>
      <c r="Q3327" s="215" t="str">
        <f>VLOOKUP(K3327,TONG_SL!$A:$D,3,0)</f>
        <v>Túi</v>
      </c>
      <c r="R3327" s="223">
        <v>10</v>
      </c>
      <c r="S3327" s="290"/>
      <c r="T3327" s="290">
        <f>VLOOKUP(VLOOKUP(G3327,Ma_KH!$A:$R,18,0)&amp;K3327,Gia_MB!$A:$F,6,0)</f>
        <v>50400</v>
      </c>
      <c r="U3327" s="291">
        <f t="shared" si="344"/>
        <v>504000</v>
      </c>
      <c r="V3327" s="290"/>
      <c r="W3327" s="292">
        <f t="shared" si="345"/>
        <v>0</v>
      </c>
      <c r="X3327" s="293" t="str">
        <f t="shared" si="346"/>
        <v>8</v>
      </c>
      <c r="Y3327" s="290"/>
      <c r="Z3327" s="291">
        <f t="shared" si="347"/>
        <v>40320</v>
      </c>
      <c r="AA3327" s="294">
        <f>VLOOKUP(G3327,Ma_KH!$A:$R,14,0)</f>
        <v>60</v>
      </c>
    </row>
    <row r="3328" spans="1:27" x14ac:dyDescent="0.25">
      <c r="A3328" s="216">
        <v>46047</v>
      </c>
      <c r="B3328" s="217">
        <v>4183612822</v>
      </c>
      <c r="C3328" s="218" t="s">
        <v>15180</v>
      </c>
      <c r="D3328" s="216">
        <v>46058</v>
      </c>
      <c r="E3328" s="219"/>
      <c r="F3328" s="218"/>
      <c r="G3328" s="268" t="s">
        <v>15528</v>
      </c>
      <c r="H3328" s="219"/>
      <c r="I3328" s="217" t="s">
        <v>15877</v>
      </c>
      <c r="J3328" s="217" t="s">
        <v>7228</v>
      </c>
      <c r="K3328" s="217" t="s">
        <v>34</v>
      </c>
      <c r="L3328" s="215" t="str">
        <f>VLOOKUP($K3328,[1]TONG_SL!$A$1:$D$65536,2,0)</f>
        <v>Tai heo muối 200g</v>
      </c>
      <c r="M3328" s="247"/>
      <c r="N3328" s="215" t="str">
        <f t="shared" si="348"/>
        <v>K-C6</v>
      </c>
      <c r="O3328" s="222"/>
      <c r="P3328" s="222"/>
      <c r="Q3328" s="215" t="str">
        <f>VLOOKUP(K3328,TONG_SL!$A:$D,3,0)</f>
        <v>Túi</v>
      </c>
      <c r="R3328" s="223">
        <v>10</v>
      </c>
      <c r="S3328" s="290"/>
      <c r="T3328" s="290">
        <f>VLOOKUP(VLOOKUP(G3328,Ma_KH!$A:$R,18,0)&amp;K3328,Gia_MB!$A:$F,6,0)</f>
        <v>55595</v>
      </c>
      <c r="U3328" s="291">
        <f t="shared" si="344"/>
        <v>555950</v>
      </c>
      <c r="V3328" s="290"/>
      <c r="W3328" s="292">
        <f t="shared" si="345"/>
        <v>0</v>
      </c>
      <c r="X3328" s="293" t="str">
        <f t="shared" si="346"/>
        <v>8</v>
      </c>
      <c r="Y3328" s="290"/>
      <c r="Z3328" s="291">
        <f t="shared" si="347"/>
        <v>44476</v>
      </c>
      <c r="AA3328" s="294">
        <f>VLOOKUP(G3328,Ma_KH!$A:$R,14,0)</f>
        <v>60</v>
      </c>
    </row>
    <row r="3329" spans="1:214" x14ac:dyDescent="0.25">
      <c r="A3329" s="216">
        <v>46047</v>
      </c>
      <c r="B3329" s="217">
        <v>4183612822</v>
      </c>
      <c r="C3329" s="218" t="s">
        <v>15180</v>
      </c>
      <c r="D3329" s="216">
        <v>46058</v>
      </c>
      <c r="E3329" s="219"/>
      <c r="F3329" s="218"/>
      <c r="G3329" s="268" t="s">
        <v>15528</v>
      </c>
      <c r="H3329" s="219"/>
      <c r="I3329" s="217" t="s">
        <v>15877</v>
      </c>
      <c r="J3329" s="217" t="s">
        <v>7228</v>
      </c>
      <c r="K3329" s="217" t="s">
        <v>27</v>
      </c>
      <c r="L3329" s="215" t="str">
        <f>VLOOKUP($K3329,[1]TONG_SL!$A$1:$D$65536,2,0)</f>
        <v>Chân giò heo muối 300g</v>
      </c>
      <c r="M3329" s="247"/>
      <c r="N3329" s="215" t="str">
        <f t="shared" si="348"/>
        <v>K-C6</v>
      </c>
      <c r="O3329" s="222"/>
      <c r="P3329" s="222"/>
      <c r="Q3329" s="215" t="str">
        <f>VLOOKUP(K3329,TONG_SL!$A:$D,3,0)</f>
        <v>Túi</v>
      </c>
      <c r="R3329" s="223">
        <v>10</v>
      </c>
      <c r="S3329" s="290"/>
      <c r="T3329" s="290">
        <f>VLOOKUP(VLOOKUP(G3329,Ma_KH!$A:$R,18,0)&amp;K3329,Gia_MB!$A:$F,6,0)</f>
        <v>73431</v>
      </c>
      <c r="U3329" s="291">
        <f t="shared" si="344"/>
        <v>734310</v>
      </c>
      <c r="V3329" s="290"/>
      <c r="W3329" s="292">
        <f t="shared" si="345"/>
        <v>0</v>
      </c>
      <c r="X3329" s="293" t="str">
        <f t="shared" si="346"/>
        <v>8</v>
      </c>
      <c r="Y3329" s="290"/>
      <c r="Z3329" s="291">
        <f t="shared" si="347"/>
        <v>58744.800000000003</v>
      </c>
      <c r="AA3329" s="294">
        <f>VLOOKUP(G3329,Ma_KH!$A:$R,14,0)</f>
        <v>60</v>
      </c>
    </row>
    <row r="3330" spans="1:214" s="436" customFormat="1" x14ac:dyDescent="0.25">
      <c r="A3330" s="280">
        <v>46050</v>
      </c>
      <c r="B3330" s="281">
        <v>4183911105</v>
      </c>
      <c r="C3330" s="328" t="s">
        <v>15180</v>
      </c>
      <c r="D3330" s="280">
        <v>46058</v>
      </c>
      <c r="E3330" s="426"/>
      <c r="F3330" s="328"/>
      <c r="G3330" s="427" t="s">
        <v>12354</v>
      </c>
      <c r="H3330" s="426"/>
      <c r="I3330" s="281" t="s">
        <v>15878</v>
      </c>
      <c r="J3330" s="281" t="s">
        <v>7228</v>
      </c>
      <c r="K3330" s="281" t="s">
        <v>48</v>
      </c>
      <c r="L3330" s="287" t="str">
        <f>VLOOKUP($K3330,[1]TONG_SL!$A$1:$D$65536,2,0)</f>
        <v>Mọc Nấm Hương 250g</v>
      </c>
      <c r="M3330" s="428"/>
      <c r="N3330" s="287" t="str">
        <f t="shared" si="348"/>
        <v>K-C6</v>
      </c>
      <c r="O3330" s="429"/>
      <c r="P3330" s="429"/>
      <c r="Q3330" s="287" t="str">
        <f>VLOOKUP(K3330,TONG_SL!$A:$D,3,0)</f>
        <v>Túi</v>
      </c>
      <c r="R3330" s="430">
        <v>12</v>
      </c>
      <c r="S3330" s="444"/>
      <c r="T3330" s="444">
        <f>VLOOKUP(VLOOKUP(G3330,Ma_KH!$A:$R,18,0)&amp;K3330,Gia_MB!$A:$F,6,0)</f>
        <v>46000</v>
      </c>
      <c r="U3330" s="445">
        <f t="shared" si="344"/>
        <v>552000</v>
      </c>
      <c r="V3330" s="444"/>
      <c r="W3330" s="446">
        <f t="shared" si="345"/>
        <v>0</v>
      </c>
      <c r="X3330" s="447" t="str">
        <f t="shared" si="346"/>
        <v>8</v>
      </c>
      <c r="Y3330" s="444"/>
      <c r="Z3330" s="445">
        <f t="shared" si="347"/>
        <v>44160</v>
      </c>
      <c r="AA3330" s="448">
        <f>VLOOKUP(G3330,Ma_KH!$A:$R,14,0)</f>
        <v>60</v>
      </c>
      <c r="AB3330" s="435"/>
      <c r="AC3330" s="435"/>
      <c r="AD3330" s="435"/>
      <c r="AE3330" s="435"/>
      <c r="AF3330" s="435"/>
      <c r="AG3330" s="435"/>
      <c r="AH3330" s="435"/>
      <c r="AI3330" s="435"/>
      <c r="AJ3330" s="435"/>
      <c r="AK3330" s="435"/>
      <c r="AL3330" s="435"/>
      <c r="AM3330" s="435"/>
      <c r="AN3330" s="435"/>
      <c r="AO3330" s="435"/>
      <c r="AP3330" s="435"/>
      <c r="AQ3330" s="435"/>
      <c r="AR3330" s="435"/>
      <c r="AS3330" s="435"/>
      <c r="AT3330" s="435"/>
      <c r="AU3330" s="435"/>
      <c r="AV3330" s="435"/>
      <c r="AW3330" s="435"/>
      <c r="AX3330" s="435"/>
      <c r="AY3330" s="435"/>
      <c r="AZ3330" s="435"/>
      <c r="BA3330" s="435"/>
      <c r="BB3330" s="435"/>
      <c r="BC3330" s="435"/>
      <c r="BD3330" s="435"/>
      <c r="BE3330" s="435"/>
      <c r="BF3330" s="435"/>
      <c r="BG3330" s="435"/>
      <c r="BH3330" s="435"/>
      <c r="BI3330" s="435"/>
      <c r="BJ3330" s="435"/>
      <c r="BK3330" s="435"/>
      <c r="BL3330" s="435"/>
      <c r="BM3330" s="435"/>
      <c r="BN3330" s="435"/>
      <c r="BO3330" s="435"/>
      <c r="BP3330" s="435"/>
      <c r="BQ3330" s="435"/>
      <c r="BR3330" s="435"/>
      <c r="BS3330" s="435"/>
      <c r="BT3330" s="435"/>
      <c r="BU3330" s="435"/>
      <c r="BV3330" s="435"/>
      <c r="BW3330" s="435"/>
      <c r="BX3330" s="435"/>
      <c r="BY3330" s="435"/>
      <c r="BZ3330" s="435"/>
      <c r="CA3330" s="435"/>
      <c r="CB3330" s="435"/>
      <c r="CC3330" s="435"/>
      <c r="CD3330" s="435"/>
      <c r="CE3330" s="435"/>
      <c r="CF3330" s="435"/>
      <c r="CG3330" s="435"/>
      <c r="CH3330" s="435"/>
      <c r="CI3330" s="435"/>
      <c r="CJ3330" s="435"/>
      <c r="CK3330" s="435"/>
      <c r="CL3330" s="435"/>
      <c r="CM3330" s="435"/>
      <c r="CN3330" s="435"/>
      <c r="CO3330" s="435"/>
      <c r="CP3330" s="435"/>
      <c r="CQ3330" s="435"/>
      <c r="CR3330" s="435"/>
      <c r="CS3330" s="435"/>
      <c r="CT3330" s="435"/>
      <c r="CU3330" s="435"/>
      <c r="CV3330" s="435"/>
      <c r="CW3330" s="435"/>
      <c r="CX3330" s="435"/>
      <c r="CY3330" s="435"/>
      <c r="CZ3330" s="435"/>
      <c r="DA3330" s="435"/>
      <c r="DB3330" s="435"/>
      <c r="DC3330" s="435"/>
      <c r="DD3330" s="435"/>
      <c r="DE3330" s="435"/>
      <c r="DF3330" s="435"/>
      <c r="DG3330" s="435"/>
      <c r="DH3330" s="435"/>
      <c r="DI3330" s="435"/>
      <c r="DJ3330" s="435"/>
      <c r="DK3330" s="435"/>
      <c r="DL3330" s="435"/>
      <c r="DM3330" s="435"/>
      <c r="DN3330" s="435"/>
      <c r="DO3330" s="435"/>
      <c r="DP3330" s="435"/>
      <c r="DQ3330" s="435"/>
      <c r="DR3330" s="435"/>
      <c r="DS3330" s="435"/>
      <c r="DT3330" s="435"/>
      <c r="DU3330" s="435"/>
      <c r="DV3330" s="435"/>
      <c r="DW3330" s="435"/>
      <c r="DX3330" s="435"/>
      <c r="DY3330" s="435"/>
      <c r="DZ3330" s="435"/>
      <c r="EA3330" s="435"/>
      <c r="EB3330" s="435"/>
      <c r="EC3330" s="435"/>
      <c r="ED3330" s="435"/>
      <c r="EE3330" s="435"/>
      <c r="EF3330" s="435"/>
      <c r="EG3330" s="435"/>
      <c r="EH3330" s="435"/>
      <c r="EI3330" s="435"/>
      <c r="EJ3330" s="435"/>
      <c r="EK3330" s="435"/>
      <c r="EL3330" s="435"/>
      <c r="EM3330" s="435"/>
      <c r="EN3330" s="435"/>
      <c r="EO3330" s="435"/>
      <c r="EP3330" s="435"/>
      <c r="EQ3330" s="435"/>
      <c r="ER3330" s="435"/>
      <c r="ES3330" s="435"/>
      <c r="ET3330" s="435"/>
      <c r="EU3330" s="435"/>
      <c r="EV3330" s="435"/>
      <c r="EW3330" s="435"/>
      <c r="EX3330" s="435"/>
      <c r="EY3330" s="435"/>
      <c r="EZ3330" s="435"/>
      <c r="FA3330" s="435"/>
      <c r="FB3330" s="435"/>
      <c r="FC3330" s="435"/>
      <c r="FD3330" s="435"/>
      <c r="FE3330" s="435"/>
      <c r="FF3330" s="435"/>
      <c r="FG3330" s="435"/>
      <c r="FH3330" s="435"/>
      <c r="FI3330" s="435"/>
      <c r="FJ3330" s="435"/>
      <c r="FK3330" s="435"/>
      <c r="FL3330" s="435"/>
      <c r="FM3330" s="435"/>
      <c r="FN3330" s="435"/>
      <c r="FO3330" s="435"/>
      <c r="FP3330" s="435"/>
      <c r="FQ3330" s="435"/>
      <c r="FR3330" s="435"/>
      <c r="FS3330" s="435"/>
      <c r="FT3330" s="435"/>
      <c r="FU3330" s="435"/>
      <c r="FV3330" s="435"/>
      <c r="FW3330" s="435"/>
      <c r="FX3330" s="435"/>
      <c r="FY3330" s="435"/>
      <c r="FZ3330" s="435"/>
      <c r="GA3330" s="435"/>
      <c r="GB3330" s="435"/>
      <c r="GC3330" s="435"/>
      <c r="GD3330" s="435"/>
      <c r="GE3330" s="435"/>
      <c r="GF3330" s="435"/>
      <c r="GG3330" s="435"/>
      <c r="GH3330" s="435"/>
      <c r="GI3330" s="435"/>
      <c r="GJ3330" s="435"/>
      <c r="GK3330" s="435"/>
      <c r="GL3330" s="435"/>
      <c r="GM3330" s="435"/>
      <c r="GN3330" s="435"/>
      <c r="GO3330" s="435"/>
      <c r="GP3330" s="435"/>
      <c r="GQ3330" s="435"/>
      <c r="GR3330" s="435"/>
      <c r="GS3330" s="435"/>
      <c r="GT3330" s="435"/>
      <c r="GU3330" s="435"/>
      <c r="GV3330" s="435"/>
      <c r="GW3330" s="435"/>
      <c r="GX3330" s="435"/>
      <c r="GY3330" s="435"/>
      <c r="GZ3330" s="435"/>
      <c r="HA3330" s="435"/>
      <c r="HB3330" s="435"/>
      <c r="HC3330" s="435"/>
      <c r="HD3330" s="435"/>
      <c r="HE3330" s="435"/>
      <c r="HF3330" s="435"/>
    </row>
    <row r="3331" spans="1:214" s="436" customFormat="1" x14ac:dyDescent="0.25">
      <c r="A3331" s="280">
        <v>46050</v>
      </c>
      <c r="B3331" s="281">
        <v>4183911105</v>
      </c>
      <c r="C3331" s="328" t="s">
        <v>15180</v>
      </c>
      <c r="D3331" s="280">
        <v>46058</v>
      </c>
      <c r="E3331" s="426"/>
      <c r="F3331" s="328"/>
      <c r="G3331" s="427" t="s">
        <v>12354</v>
      </c>
      <c r="H3331" s="426"/>
      <c r="I3331" s="281" t="s">
        <v>15878</v>
      </c>
      <c r="J3331" s="281" t="s">
        <v>7228</v>
      </c>
      <c r="K3331" s="281" t="s">
        <v>27</v>
      </c>
      <c r="L3331" s="287" t="str">
        <f>VLOOKUP($K3331,[1]TONG_SL!$A$1:$D$65536,2,0)</f>
        <v>Chân giò heo muối 300g</v>
      </c>
      <c r="M3331" s="428"/>
      <c r="N3331" s="287" t="str">
        <f t="shared" si="348"/>
        <v>K-C6</v>
      </c>
      <c r="O3331" s="429"/>
      <c r="P3331" s="429"/>
      <c r="Q3331" s="287" t="str">
        <f>VLOOKUP(K3331,TONG_SL!$A:$D,3,0)</f>
        <v>Túi</v>
      </c>
      <c r="R3331" s="430">
        <v>3</v>
      </c>
      <c r="S3331" s="444"/>
      <c r="T3331" s="444">
        <f>VLOOKUP(VLOOKUP(G3331,Ma_KH!$A:$R,18,0)&amp;K3331,Gia_MB!$A:$F,6,0)</f>
        <v>73431</v>
      </c>
      <c r="U3331" s="445">
        <f t="shared" si="344"/>
        <v>220293</v>
      </c>
      <c r="V3331" s="444"/>
      <c r="W3331" s="446">
        <f t="shared" si="345"/>
        <v>0</v>
      </c>
      <c r="X3331" s="447" t="str">
        <f t="shared" si="346"/>
        <v>8</v>
      </c>
      <c r="Y3331" s="444"/>
      <c r="Z3331" s="445">
        <f t="shared" si="347"/>
        <v>17623.439999999999</v>
      </c>
      <c r="AA3331" s="448">
        <f>VLOOKUP(G3331,Ma_KH!$A:$R,14,0)</f>
        <v>60</v>
      </c>
      <c r="AB3331" s="435"/>
      <c r="AC3331" s="435"/>
      <c r="AD3331" s="435"/>
      <c r="AE3331" s="435"/>
      <c r="AF3331" s="435"/>
      <c r="AG3331" s="435"/>
      <c r="AH3331" s="435"/>
      <c r="AI3331" s="435"/>
      <c r="AJ3331" s="435"/>
      <c r="AK3331" s="435"/>
      <c r="AL3331" s="435"/>
      <c r="AM3331" s="435"/>
      <c r="AN3331" s="435"/>
      <c r="AO3331" s="435"/>
      <c r="AP3331" s="435"/>
      <c r="AQ3331" s="435"/>
      <c r="AR3331" s="435"/>
      <c r="AS3331" s="435"/>
      <c r="AT3331" s="435"/>
      <c r="AU3331" s="435"/>
      <c r="AV3331" s="435"/>
      <c r="AW3331" s="435"/>
      <c r="AX3331" s="435"/>
      <c r="AY3331" s="435"/>
      <c r="AZ3331" s="435"/>
      <c r="BA3331" s="435"/>
      <c r="BB3331" s="435"/>
      <c r="BC3331" s="435"/>
      <c r="BD3331" s="435"/>
      <c r="BE3331" s="435"/>
      <c r="BF3331" s="435"/>
      <c r="BG3331" s="435"/>
      <c r="BH3331" s="435"/>
      <c r="BI3331" s="435"/>
      <c r="BJ3331" s="435"/>
      <c r="BK3331" s="435"/>
      <c r="BL3331" s="435"/>
      <c r="BM3331" s="435"/>
      <c r="BN3331" s="435"/>
      <c r="BO3331" s="435"/>
      <c r="BP3331" s="435"/>
      <c r="BQ3331" s="435"/>
      <c r="BR3331" s="435"/>
      <c r="BS3331" s="435"/>
      <c r="BT3331" s="435"/>
      <c r="BU3331" s="435"/>
      <c r="BV3331" s="435"/>
      <c r="BW3331" s="435"/>
      <c r="BX3331" s="435"/>
      <c r="BY3331" s="435"/>
      <c r="BZ3331" s="435"/>
      <c r="CA3331" s="435"/>
      <c r="CB3331" s="435"/>
      <c r="CC3331" s="435"/>
      <c r="CD3331" s="435"/>
      <c r="CE3331" s="435"/>
      <c r="CF3331" s="435"/>
      <c r="CG3331" s="435"/>
      <c r="CH3331" s="435"/>
      <c r="CI3331" s="435"/>
      <c r="CJ3331" s="435"/>
      <c r="CK3331" s="435"/>
      <c r="CL3331" s="435"/>
      <c r="CM3331" s="435"/>
      <c r="CN3331" s="435"/>
      <c r="CO3331" s="435"/>
      <c r="CP3331" s="435"/>
      <c r="CQ3331" s="435"/>
      <c r="CR3331" s="435"/>
      <c r="CS3331" s="435"/>
      <c r="CT3331" s="435"/>
      <c r="CU3331" s="435"/>
      <c r="CV3331" s="435"/>
      <c r="CW3331" s="435"/>
      <c r="CX3331" s="435"/>
      <c r="CY3331" s="435"/>
      <c r="CZ3331" s="435"/>
      <c r="DA3331" s="435"/>
      <c r="DB3331" s="435"/>
      <c r="DC3331" s="435"/>
      <c r="DD3331" s="435"/>
      <c r="DE3331" s="435"/>
      <c r="DF3331" s="435"/>
      <c r="DG3331" s="435"/>
      <c r="DH3331" s="435"/>
      <c r="DI3331" s="435"/>
      <c r="DJ3331" s="435"/>
      <c r="DK3331" s="435"/>
      <c r="DL3331" s="435"/>
      <c r="DM3331" s="435"/>
      <c r="DN3331" s="435"/>
      <c r="DO3331" s="435"/>
      <c r="DP3331" s="435"/>
      <c r="DQ3331" s="435"/>
      <c r="DR3331" s="435"/>
      <c r="DS3331" s="435"/>
      <c r="DT3331" s="435"/>
      <c r="DU3331" s="435"/>
      <c r="DV3331" s="435"/>
      <c r="DW3331" s="435"/>
      <c r="DX3331" s="435"/>
      <c r="DY3331" s="435"/>
      <c r="DZ3331" s="435"/>
      <c r="EA3331" s="435"/>
      <c r="EB3331" s="435"/>
      <c r="EC3331" s="435"/>
      <c r="ED3331" s="435"/>
      <c r="EE3331" s="435"/>
      <c r="EF3331" s="435"/>
      <c r="EG3331" s="435"/>
      <c r="EH3331" s="435"/>
      <c r="EI3331" s="435"/>
      <c r="EJ3331" s="435"/>
      <c r="EK3331" s="435"/>
      <c r="EL3331" s="435"/>
      <c r="EM3331" s="435"/>
      <c r="EN3331" s="435"/>
      <c r="EO3331" s="435"/>
      <c r="EP3331" s="435"/>
      <c r="EQ3331" s="435"/>
      <c r="ER3331" s="435"/>
      <c r="ES3331" s="435"/>
      <c r="ET3331" s="435"/>
      <c r="EU3331" s="435"/>
      <c r="EV3331" s="435"/>
      <c r="EW3331" s="435"/>
      <c r="EX3331" s="435"/>
      <c r="EY3331" s="435"/>
      <c r="EZ3331" s="435"/>
      <c r="FA3331" s="435"/>
      <c r="FB3331" s="435"/>
      <c r="FC3331" s="435"/>
      <c r="FD3331" s="435"/>
      <c r="FE3331" s="435"/>
      <c r="FF3331" s="435"/>
      <c r="FG3331" s="435"/>
      <c r="FH3331" s="435"/>
      <c r="FI3331" s="435"/>
      <c r="FJ3331" s="435"/>
      <c r="FK3331" s="435"/>
      <c r="FL3331" s="435"/>
      <c r="FM3331" s="435"/>
      <c r="FN3331" s="435"/>
      <c r="FO3331" s="435"/>
      <c r="FP3331" s="435"/>
      <c r="FQ3331" s="435"/>
      <c r="FR3331" s="435"/>
      <c r="FS3331" s="435"/>
      <c r="FT3331" s="435"/>
      <c r="FU3331" s="435"/>
      <c r="FV3331" s="435"/>
      <c r="FW3331" s="435"/>
      <c r="FX3331" s="435"/>
      <c r="FY3331" s="435"/>
      <c r="FZ3331" s="435"/>
      <c r="GA3331" s="435"/>
      <c r="GB3331" s="435"/>
      <c r="GC3331" s="435"/>
      <c r="GD3331" s="435"/>
      <c r="GE3331" s="435"/>
      <c r="GF3331" s="435"/>
      <c r="GG3331" s="435"/>
      <c r="GH3331" s="435"/>
      <c r="GI3331" s="435"/>
      <c r="GJ3331" s="435"/>
      <c r="GK3331" s="435"/>
      <c r="GL3331" s="435"/>
      <c r="GM3331" s="435"/>
      <c r="GN3331" s="435"/>
      <c r="GO3331" s="435"/>
      <c r="GP3331" s="435"/>
      <c r="GQ3331" s="435"/>
      <c r="GR3331" s="435"/>
      <c r="GS3331" s="435"/>
      <c r="GT3331" s="435"/>
      <c r="GU3331" s="435"/>
      <c r="GV3331" s="435"/>
      <c r="GW3331" s="435"/>
      <c r="GX3331" s="435"/>
      <c r="GY3331" s="435"/>
      <c r="GZ3331" s="435"/>
      <c r="HA3331" s="435"/>
      <c r="HB3331" s="435"/>
      <c r="HC3331" s="435"/>
      <c r="HD3331" s="435"/>
      <c r="HE3331" s="435"/>
      <c r="HF3331" s="435"/>
    </row>
    <row r="3332" spans="1:214" s="436" customFormat="1" x14ac:dyDescent="0.25">
      <c r="A3332" s="280">
        <v>46050</v>
      </c>
      <c r="B3332" s="281">
        <v>4183911105</v>
      </c>
      <c r="C3332" s="328" t="s">
        <v>15180</v>
      </c>
      <c r="D3332" s="280">
        <v>46058</v>
      </c>
      <c r="E3332" s="426"/>
      <c r="F3332" s="328"/>
      <c r="G3332" s="427" t="s">
        <v>12354</v>
      </c>
      <c r="H3332" s="426"/>
      <c r="I3332" s="281" t="s">
        <v>15878</v>
      </c>
      <c r="J3332" s="281" t="s">
        <v>7228</v>
      </c>
      <c r="K3332" s="281" t="s">
        <v>30</v>
      </c>
      <c r="L3332" s="287" t="str">
        <f>VLOOKUP($K3332,[1]TONG_SL!$A$1:$D$65536,2,0)</f>
        <v>Gà muối 500g</v>
      </c>
      <c r="M3332" s="428"/>
      <c r="N3332" s="287" t="str">
        <f t="shared" si="348"/>
        <v>K-C6</v>
      </c>
      <c r="O3332" s="429"/>
      <c r="P3332" s="429"/>
      <c r="Q3332" s="287" t="str">
        <f>VLOOKUP(K3332,TONG_SL!$A:$D,3,0)</f>
        <v>Túi</v>
      </c>
      <c r="R3332" s="430">
        <v>15</v>
      </c>
      <c r="S3332" s="444"/>
      <c r="T3332" s="444">
        <f>VLOOKUP(VLOOKUP(G3332,Ma_KH!$A:$R,18,0)&amp;K3332,Gia_MB!$A:$F,6,0)</f>
        <v>116611</v>
      </c>
      <c r="U3332" s="445">
        <f t="shared" si="344"/>
        <v>1749165</v>
      </c>
      <c r="V3332" s="444"/>
      <c r="W3332" s="446">
        <f t="shared" si="345"/>
        <v>0</v>
      </c>
      <c r="X3332" s="447" t="str">
        <f t="shared" si="346"/>
        <v>8</v>
      </c>
      <c r="Y3332" s="444"/>
      <c r="Z3332" s="445">
        <f t="shared" si="347"/>
        <v>139933.20000000001</v>
      </c>
      <c r="AA3332" s="448">
        <f>VLOOKUP(G3332,Ma_KH!$A:$R,14,0)</f>
        <v>60</v>
      </c>
      <c r="AB3332" s="435"/>
      <c r="AC3332" s="435"/>
      <c r="AD3332" s="435"/>
      <c r="AE3332" s="435"/>
      <c r="AF3332" s="435"/>
      <c r="AG3332" s="435"/>
      <c r="AH3332" s="435"/>
      <c r="AI3332" s="435"/>
      <c r="AJ3332" s="435"/>
      <c r="AK3332" s="435"/>
      <c r="AL3332" s="435"/>
      <c r="AM3332" s="435"/>
      <c r="AN3332" s="435"/>
      <c r="AO3332" s="435"/>
      <c r="AP3332" s="435"/>
      <c r="AQ3332" s="435"/>
      <c r="AR3332" s="435"/>
      <c r="AS3332" s="435"/>
      <c r="AT3332" s="435"/>
      <c r="AU3332" s="435"/>
      <c r="AV3332" s="435"/>
      <c r="AW3332" s="435"/>
      <c r="AX3332" s="435"/>
      <c r="AY3332" s="435"/>
      <c r="AZ3332" s="435"/>
      <c r="BA3332" s="435"/>
      <c r="BB3332" s="435"/>
      <c r="BC3332" s="435"/>
      <c r="BD3332" s="435"/>
      <c r="BE3332" s="435"/>
      <c r="BF3332" s="435"/>
      <c r="BG3332" s="435"/>
      <c r="BH3332" s="435"/>
      <c r="BI3332" s="435"/>
      <c r="BJ3332" s="435"/>
      <c r="BK3332" s="435"/>
      <c r="BL3332" s="435"/>
      <c r="BM3332" s="435"/>
      <c r="BN3332" s="435"/>
      <c r="BO3332" s="435"/>
      <c r="BP3332" s="435"/>
      <c r="BQ3332" s="435"/>
      <c r="BR3332" s="435"/>
      <c r="BS3332" s="435"/>
      <c r="BT3332" s="435"/>
      <c r="BU3332" s="435"/>
      <c r="BV3332" s="435"/>
      <c r="BW3332" s="435"/>
      <c r="BX3332" s="435"/>
      <c r="BY3332" s="435"/>
      <c r="BZ3332" s="435"/>
      <c r="CA3332" s="435"/>
      <c r="CB3332" s="435"/>
      <c r="CC3332" s="435"/>
      <c r="CD3332" s="435"/>
      <c r="CE3332" s="435"/>
      <c r="CF3332" s="435"/>
      <c r="CG3332" s="435"/>
      <c r="CH3332" s="435"/>
      <c r="CI3332" s="435"/>
      <c r="CJ3332" s="435"/>
      <c r="CK3332" s="435"/>
      <c r="CL3332" s="435"/>
      <c r="CM3332" s="435"/>
      <c r="CN3332" s="435"/>
      <c r="CO3332" s="435"/>
      <c r="CP3332" s="435"/>
      <c r="CQ3332" s="435"/>
      <c r="CR3332" s="435"/>
      <c r="CS3332" s="435"/>
      <c r="CT3332" s="435"/>
      <c r="CU3332" s="435"/>
      <c r="CV3332" s="435"/>
      <c r="CW3332" s="435"/>
      <c r="CX3332" s="435"/>
      <c r="CY3332" s="435"/>
      <c r="CZ3332" s="435"/>
      <c r="DA3332" s="435"/>
      <c r="DB3332" s="435"/>
      <c r="DC3332" s="435"/>
      <c r="DD3332" s="435"/>
      <c r="DE3332" s="435"/>
      <c r="DF3332" s="435"/>
      <c r="DG3332" s="435"/>
      <c r="DH3332" s="435"/>
      <c r="DI3332" s="435"/>
      <c r="DJ3332" s="435"/>
      <c r="DK3332" s="435"/>
      <c r="DL3332" s="435"/>
      <c r="DM3332" s="435"/>
      <c r="DN3332" s="435"/>
      <c r="DO3332" s="435"/>
      <c r="DP3332" s="435"/>
      <c r="DQ3332" s="435"/>
      <c r="DR3332" s="435"/>
      <c r="DS3332" s="435"/>
      <c r="DT3332" s="435"/>
      <c r="DU3332" s="435"/>
      <c r="DV3332" s="435"/>
      <c r="DW3332" s="435"/>
      <c r="DX3332" s="435"/>
      <c r="DY3332" s="435"/>
      <c r="DZ3332" s="435"/>
      <c r="EA3332" s="435"/>
      <c r="EB3332" s="435"/>
      <c r="EC3332" s="435"/>
      <c r="ED3332" s="435"/>
      <c r="EE3332" s="435"/>
      <c r="EF3332" s="435"/>
      <c r="EG3332" s="435"/>
      <c r="EH3332" s="435"/>
      <c r="EI3332" s="435"/>
      <c r="EJ3332" s="435"/>
      <c r="EK3332" s="435"/>
      <c r="EL3332" s="435"/>
      <c r="EM3332" s="435"/>
      <c r="EN3332" s="435"/>
      <c r="EO3332" s="435"/>
      <c r="EP3332" s="435"/>
      <c r="EQ3332" s="435"/>
      <c r="ER3332" s="435"/>
      <c r="ES3332" s="435"/>
      <c r="ET3332" s="435"/>
      <c r="EU3332" s="435"/>
      <c r="EV3332" s="435"/>
      <c r="EW3332" s="435"/>
      <c r="EX3332" s="435"/>
      <c r="EY3332" s="435"/>
      <c r="EZ3332" s="435"/>
      <c r="FA3332" s="435"/>
      <c r="FB3332" s="435"/>
      <c r="FC3332" s="435"/>
      <c r="FD3332" s="435"/>
      <c r="FE3332" s="435"/>
      <c r="FF3332" s="435"/>
      <c r="FG3332" s="435"/>
      <c r="FH3332" s="435"/>
      <c r="FI3332" s="435"/>
      <c r="FJ3332" s="435"/>
      <c r="FK3332" s="435"/>
      <c r="FL3332" s="435"/>
      <c r="FM3332" s="435"/>
      <c r="FN3332" s="435"/>
      <c r="FO3332" s="435"/>
      <c r="FP3332" s="435"/>
      <c r="FQ3332" s="435"/>
      <c r="FR3332" s="435"/>
      <c r="FS3332" s="435"/>
      <c r="FT3332" s="435"/>
      <c r="FU3332" s="435"/>
      <c r="FV3332" s="435"/>
      <c r="FW3332" s="435"/>
      <c r="FX3332" s="435"/>
      <c r="FY3332" s="435"/>
      <c r="FZ3332" s="435"/>
      <c r="GA3332" s="435"/>
      <c r="GB3332" s="435"/>
      <c r="GC3332" s="435"/>
      <c r="GD3332" s="435"/>
      <c r="GE3332" s="435"/>
      <c r="GF3332" s="435"/>
      <c r="GG3332" s="435"/>
      <c r="GH3332" s="435"/>
      <c r="GI3332" s="435"/>
      <c r="GJ3332" s="435"/>
      <c r="GK3332" s="435"/>
      <c r="GL3332" s="435"/>
      <c r="GM3332" s="435"/>
      <c r="GN3332" s="435"/>
      <c r="GO3332" s="435"/>
      <c r="GP3332" s="435"/>
      <c r="GQ3332" s="435"/>
      <c r="GR3332" s="435"/>
      <c r="GS3332" s="435"/>
      <c r="GT3332" s="435"/>
      <c r="GU3332" s="435"/>
      <c r="GV3332" s="435"/>
      <c r="GW3332" s="435"/>
      <c r="GX3332" s="435"/>
      <c r="GY3332" s="435"/>
      <c r="GZ3332" s="435"/>
      <c r="HA3332" s="435"/>
      <c r="HB3332" s="435"/>
      <c r="HC3332" s="435"/>
      <c r="HD3332" s="435"/>
      <c r="HE3332" s="435"/>
      <c r="HF3332" s="435"/>
    </row>
    <row r="3333" spans="1:214" s="436" customFormat="1" x14ac:dyDescent="0.25">
      <c r="A3333" s="280">
        <v>46050</v>
      </c>
      <c r="B3333" s="281">
        <v>4183911105</v>
      </c>
      <c r="C3333" s="328" t="s">
        <v>15180</v>
      </c>
      <c r="D3333" s="280">
        <v>46058</v>
      </c>
      <c r="E3333" s="426"/>
      <c r="F3333" s="328"/>
      <c r="G3333" s="427" t="s">
        <v>12354</v>
      </c>
      <c r="H3333" s="426"/>
      <c r="I3333" s="281" t="s">
        <v>15878</v>
      </c>
      <c r="J3333" s="281" t="s">
        <v>7228</v>
      </c>
      <c r="K3333" s="281" t="s">
        <v>34</v>
      </c>
      <c r="L3333" s="287" t="str">
        <f>VLOOKUP($K3333,[1]TONG_SL!$A$1:$D$65536,2,0)</f>
        <v>Tai heo muối 200g</v>
      </c>
      <c r="M3333" s="428"/>
      <c r="N3333" s="287" t="str">
        <f t="shared" si="348"/>
        <v>K-C6</v>
      </c>
      <c r="O3333" s="429"/>
      <c r="P3333" s="429"/>
      <c r="Q3333" s="287" t="str">
        <f>VLOOKUP(K3333,TONG_SL!$A:$D,3,0)</f>
        <v>Túi</v>
      </c>
      <c r="R3333" s="430">
        <v>3</v>
      </c>
      <c r="S3333" s="444"/>
      <c r="T3333" s="444">
        <f>VLOOKUP(VLOOKUP(G3333,Ma_KH!$A:$R,18,0)&amp;K3333,Gia_MB!$A:$F,6,0)</f>
        <v>55595</v>
      </c>
      <c r="U3333" s="445">
        <f t="shared" si="344"/>
        <v>166785</v>
      </c>
      <c r="V3333" s="444"/>
      <c r="W3333" s="446">
        <f t="shared" si="345"/>
        <v>0</v>
      </c>
      <c r="X3333" s="447" t="str">
        <f t="shared" si="346"/>
        <v>8</v>
      </c>
      <c r="Y3333" s="444"/>
      <c r="Z3333" s="445">
        <f t="shared" si="347"/>
        <v>13342.800000000001</v>
      </c>
      <c r="AA3333" s="448">
        <f>VLOOKUP(G3333,Ma_KH!$A:$R,14,0)</f>
        <v>60</v>
      </c>
      <c r="AB3333" s="435"/>
      <c r="AC3333" s="435"/>
      <c r="AD3333" s="435"/>
      <c r="AE3333" s="435"/>
      <c r="AF3333" s="435"/>
      <c r="AG3333" s="435"/>
      <c r="AH3333" s="435"/>
      <c r="AI3333" s="435"/>
      <c r="AJ3333" s="435"/>
      <c r="AK3333" s="435"/>
      <c r="AL3333" s="435"/>
      <c r="AM3333" s="435"/>
      <c r="AN3333" s="435"/>
      <c r="AO3333" s="435"/>
      <c r="AP3333" s="435"/>
      <c r="AQ3333" s="435"/>
      <c r="AR3333" s="435"/>
      <c r="AS3333" s="435"/>
      <c r="AT3333" s="435"/>
      <c r="AU3333" s="435"/>
      <c r="AV3333" s="435"/>
      <c r="AW3333" s="435"/>
      <c r="AX3333" s="435"/>
      <c r="AY3333" s="435"/>
      <c r="AZ3333" s="435"/>
      <c r="BA3333" s="435"/>
      <c r="BB3333" s="435"/>
      <c r="BC3333" s="435"/>
      <c r="BD3333" s="435"/>
      <c r="BE3333" s="435"/>
      <c r="BF3333" s="435"/>
      <c r="BG3333" s="435"/>
      <c r="BH3333" s="435"/>
      <c r="BI3333" s="435"/>
      <c r="BJ3333" s="435"/>
      <c r="BK3333" s="435"/>
      <c r="BL3333" s="435"/>
      <c r="BM3333" s="435"/>
      <c r="BN3333" s="435"/>
      <c r="BO3333" s="435"/>
      <c r="BP3333" s="435"/>
      <c r="BQ3333" s="435"/>
      <c r="BR3333" s="435"/>
      <c r="BS3333" s="435"/>
      <c r="BT3333" s="435"/>
      <c r="BU3333" s="435"/>
      <c r="BV3333" s="435"/>
      <c r="BW3333" s="435"/>
      <c r="BX3333" s="435"/>
      <c r="BY3333" s="435"/>
      <c r="BZ3333" s="435"/>
      <c r="CA3333" s="435"/>
      <c r="CB3333" s="435"/>
      <c r="CC3333" s="435"/>
      <c r="CD3333" s="435"/>
      <c r="CE3333" s="435"/>
      <c r="CF3333" s="435"/>
      <c r="CG3333" s="435"/>
      <c r="CH3333" s="435"/>
      <c r="CI3333" s="435"/>
      <c r="CJ3333" s="435"/>
      <c r="CK3333" s="435"/>
      <c r="CL3333" s="435"/>
      <c r="CM3333" s="435"/>
      <c r="CN3333" s="435"/>
      <c r="CO3333" s="435"/>
      <c r="CP3333" s="435"/>
      <c r="CQ3333" s="435"/>
      <c r="CR3333" s="435"/>
      <c r="CS3333" s="435"/>
      <c r="CT3333" s="435"/>
      <c r="CU3333" s="435"/>
      <c r="CV3333" s="435"/>
      <c r="CW3333" s="435"/>
      <c r="CX3333" s="435"/>
      <c r="CY3333" s="435"/>
      <c r="CZ3333" s="435"/>
      <c r="DA3333" s="435"/>
      <c r="DB3333" s="435"/>
      <c r="DC3333" s="435"/>
      <c r="DD3333" s="435"/>
      <c r="DE3333" s="435"/>
      <c r="DF3333" s="435"/>
      <c r="DG3333" s="435"/>
      <c r="DH3333" s="435"/>
      <c r="DI3333" s="435"/>
      <c r="DJ3333" s="435"/>
      <c r="DK3333" s="435"/>
      <c r="DL3333" s="435"/>
      <c r="DM3333" s="435"/>
      <c r="DN3333" s="435"/>
      <c r="DO3333" s="435"/>
      <c r="DP3333" s="435"/>
      <c r="DQ3333" s="435"/>
      <c r="DR3333" s="435"/>
      <c r="DS3333" s="435"/>
      <c r="DT3333" s="435"/>
      <c r="DU3333" s="435"/>
      <c r="DV3333" s="435"/>
      <c r="DW3333" s="435"/>
      <c r="DX3333" s="435"/>
      <c r="DY3333" s="435"/>
      <c r="DZ3333" s="435"/>
      <c r="EA3333" s="435"/>
      <c r="EB3333" s="435"/>
      <c r="EC3333" s="435"/>
      <c r="ED3333" s="435"/>
      <c r="EE3333" s="435"/>
      <c r="EF3333" s="435"/>
      <c r="EG3333" s="435"/>
      <c r="EH3333" s="435"/>
      <c r="EI3333" s="435"/>
      <c r="EJ3333" s="435"/>
      <c r="EK3333" s="435"/>
      <c r="EL3333" s="435"/>
      <c r="EM3333" s="435"/>
      <c r="EN3333" s="435"/>
      <c r="EO3333" s="435"/>
      <c r="EP3333" s="435"/>
      <c r="EQ3333" s="435"/>
      <c r="ER3333" s="435"/>
      <c r="ES3333" s="435"/>
      <c r="ET3333" s="435"/>
      <c r="EU3333" s="435"/>
      <c r="EV3333" s="435"/>
      <c r="EW3333" s="435"/>
      <c r="EX3333" s="435"/>
      <c r="EY3333" s="435"/>
      <c r="EZ3333" s="435"/>
      <c r="FA3333" s="435"/>
      <c r="FB3333" s="435"/>
      <c r="FC3333" s="435"/>
      <c r="FD3333" s="435"/>
      <c r="FE3333" s="435"/>
      <c r="FF3333" s="435"/>
      <c r="FG3333" s="435"/>
      <c r="FH3333" s="435"/>
      <c r="FI3333" s="435"/>
      <c r="FJ3333" s="435"/>
      <c r="FK3333" s="435"/>
      <c r="FL3333" s="435"/>
      <c r="FM3333" s="435"/>
      <c r="FN3333" s="435"/>
      <c r="FO3333" s="435"/>
      <c r="FP3333" s="435"/>
      <c r="FQ3333" s="435"/>
      <c r="FR3333" s="435"/>
      <c r="FS3333" s="435"/>
      <c r="FT3333" s="435"/>
      <c r="FU3333" s="435"/>
      <c r="FV3333" s="435"/>
      <c r="FW3333" s="435"/>
      <c r="FX3333" s="435"/>
      <c r="FY3333" s="435"/>
      <c r="FZ3333" s="435"/>
      <c r="GA3333" s="435"/>
      <c r="GB3333" s="435"/>
      <c r="GC3333" s="435"/>
      <c r="GD3333" s="435"/>
      <c r="GE3333" s="435"/>
      <c r="GF3333" s="435"/>
      <c r="GG3333" s="435"/>
      <c r="GH3333" s="435"/>
      <c r="GI3333" s="435"/>
      <c r="GJ3333" s="435"/>
      <c r="GK3333" s="435"/>
      <c r="GL3333" s="435"/>
      <c r="GM3333" s="435"/>
      <c r="GN3333" s="435"/>
      <c r="GO3333" s="435"/>
      <c r="GP3333" s="435"/>
      <c r="GQ3333" s="435"/>
      <c r="GR3333" s="435"/>
      <c r="GS3333" s="435"/>
      <c r="GT3333" s="435"/>
      <c r="GU3333" s="435"/>
      <c r="GV3333" s="435"/>
      <c r="GW3333" s="435"/>
      <c r="GX3333" s="435"/>
      <c r="GY3333" s="435"/>
      <c r="GZ3333" s="435"/>
      <c r="HA3333" s="435"/>
      <c r="HB3333" s="435"/>
      <c r="HC3333" s="435"/>
      <c r="HD3333" s="435"/>
      <c r="HE3333" s="435"/>
      <c r="HF3333" s="435"/>
    </row>
    <row r="3334" spans="1:214" s="436" customFormat="1" x14ac:dyDescent="0.25">
      <c r="A3334" s="280">
        <v>46050</v>
      </c>
      <c r="B3334" s="281">
        <v>4183910980</v>
      </c>
      <c r="C3334" s="328" t="s">
        <v>15180</v>
      </c>
      <c r="D3334" s="280">
        <v>46058</v>
      </c>
      <c r="E3334" s="426"/>
      <c r="F3334" s="328"/>
      <c r="G3334" s="427" t="s">
        <v>12354</v>
      </c>
      <c r="H3334" s="426"/>
      <c r="I3334" s="281" t="s">
        <v>15879</v>
      </c>
      <c r="J3334" s="281" t="s">
        <v>7228</v>
      </c>
      <c r="K3334" s="281" t="s">
        <v>48</v>
      </c>
      <c r="L3334" s="287" t="str">
        <f>VLOOKUP($K3334,[1]TONG_SL!$A$1:$D$65536,2,0)</f>
        <v>Mọc Nấm Hương 250g</v>
      </c>
      <c r="M3334" s="428"/>
      <c r="N3334" s="287" t="str">
        <f t="shared" si="348"/>
        <v>K-C6</v>
      </c>
      <c r="O3334" s="429"/>
      <c r="P3334" s="429"/>
      <c r="Q3334" s="287" t="str">
        <f>VLOOKUP(K3334,TONG_SL!$A:$D,3,0)</f>
        <v>Túi</v>
      </c>
      <c r="R3334" s="430">
        <v>10</v>
      </c>
      <c r="S3334" s="444"/>
      <c r="T3334" s="444">
        <f>VLOOKUP(VLOOKUP(G3334,Ma_KH!$A:$R,18,0)&amp;K3334,Gia_MB!$A:$F,6,0)</f>
        <v>46000</v>
      </c>
      <c r="U3334" s="445">
        <f t="shared" si="344"/>
        <v>460000</v>
      </c>
      <c r="V3334" s="444"/>
      <c r="W3334" s="446">
        <f t="shared" si="345"/>
        <v>0</v>
      </c>
      <c r="X3334" s="447" t="str">
        <f t="shared" si="346"/>
        <v>8</v>
      </c>
      <c r="Y3334" s="444"/>
      <c r="Z3334" s="445">
        <f t="shared" si="347"/>
        <v>36800</v>
      </c>
      <c r="AA3334" s="448">
        <f>VLOOKUP(G3334,Ma_KH!$A:$R,14,0)</f>
        <v>60</v>
      </c>
      <c r="AB3334" s="435"/>
      <c r="AC3334" s="435"/>
      <c r="AD3334" s="435"/>
      <c r="AE3334" s="435"/>
      <c r="AF3334" s="435"/>
      <c r="AG3334" s="435"/>
      <c r="AH3334" s="435"/>
      <c r="AI3334" s="435"/>
      <c r="AJ3334" s="435"/>
      <c r="AK3334" s="435"/>
      <c r="AL3334" s="435"/>
      <c r="AM3334" s="435"/>
      <c r="AN3334" s="435"/>
      <c r="AO3334" s="435"/>
      <c r="AP3334" s="435"/>
      <c r="AQ3334" s="435"/>
      <c r="AR3334" s="435"/>
      <c r="AS3334" s="435"/>
      <c r="AT3334" s="435"/>
      <c r="AU3334" s="435"/>
      <c r="AV3334" s="435"/>
      <c r="AW3334" s="435"/>
      <c r="AX3334" s="435"/>
      <c r="AY3334" s="435"/>
      <c r="AZ3334" s="435"/>
      <c r="BA3334" s="435"/>
      <c r="BB3334" s="435"/>
      <c r="BC3334" s="435"/>
      <c r="BD3334" s="435"/>
      <c r="BE3334" s="435"/>
      <c r="BF3334" s="435"/>
      <c r="BG3334" s="435"/>
      <c r="BH3334" s="435"/>
      <c r="BI3334" s="435"/>
      <c r="BJ3334" s="435"/>
      <c r="BK3334" s="435"/>
      <c r="BL3334" s="435"/>
      <c r="BM3334" s="435"/>
      <c r="BN3334" s="435"/>
      <c r="BO3334" s="435"/>
      <c r="BP3334" s="435"/>
      <c r="BQ3334" s="435"/>
      <c r="BR3334" s="435"/>
      <c r="BS3334" s="435"/>
      <c r="BT3334" s="435"/>
      <c r="BU3334" s="435"/>
      <c r="BV3334" s="435"/>
      <c r="BW3334" s="435"/>
      <c r="BX3334" s="435"/>
      <c r="BY3334" s="435"/>
      <c r="BZ3334" s="435"/>
      <c r="CA3334" s="435"/>
      <c r="CB3334" s="435"/>
      <c r="CC3334" s="435"/>
      <c r="CD3334" s="435"/>
      <c r="CE3334" s="435"/>
      <c r="CF3334" s="435"/>
      <c r="CG3334" s="435"/>
      <c r="CH3334" s="435"/>
      <c r="CI3334" s="435"/>
      <c r="CJ3334" s="435"/>
      <c r="CK3334" s="435"/>
      <c r="CL3334" s="435"/>
      <c r="CM3334" s="435"/>
      <c r="CN3334" s="435"/>
      <c r="CO3334" s="435"/>
      <c r="CP3334" s="435"/>
      <c r="CQ3334" s="435"/>
      <c r="CR3334" s="435"/>
      <c r="CS3334" s="435"/>
      <c r="CT3334" s="435"/>
      <c r="CU3334" s="435"/>
      <c r="CV3334" s="435"/>
      <c r="CW3334" s="435"/>
      <c r="CX3334" s="435"/>
      <c r="CY3334" s="435"/>
      <c r="CZ3334" s="435"/>
      <c r="DA3334" s="435"/>
      <c r="DB3334" s="435"/>
      <c r="DC3334" s="435"/>
      <c r="DD3334" s="435"/>
      <c r="DE3334" s="435"/>
      <c r="DF3334" s="435"/>
      <c r="DG3334" s="435"/>
      <c r="DH3334" s="435"/>
      <c r="DI3334" s="435"/>
      <c r="DJ3334" s="435"/>
      <c r="DK3334" s="435"/>
      <c r="DL3334" s="435"/>
      <c r="DM3334" s="435"/>
      <c r="DN3334" s="435"/>
      <c r="DO3334" s="435"/>
      <c r="DP3334" s="435"/>
      <c r="DQ3334" s="435"/>
      <c r="DR3334" s="435"/>
      <c r="DS3334" s="435"/>
      <c r="DT3334" s="435"/>
      <c r="DU3334" s="435"/>
      <c r="DV3334" s="435"/>
      <c r="DW3334" s="435"/>
      <c r="DX3334" s="435"/>
      <c r="DY3334" s="435"/>
      <c r="DZ3334" s="435"/>
      <c r="EA3334" s="435"/>
      <c r="EB3334" s="435"/>
      <c r="EC3334" s="435"/>
      <c r="ED3334" s="435"/>
      <c r="EE3334" s="435"/>
      <c r="EF3334" s="435"/>
      <c r="EG3334" s="435"/>
      <c r="EH3334" s="435"/>
      <c r="EI3334" s="435"/>
      <c r="EJ3334" s="435"/>
      <c r="EK3334" s="435"/>
      <c r="EL3334" s="435"/>
      <c r="EM3334" s="435"/>
      <c r="EN3334" s="435"/>
      <c r="EO3334" s="435"/>
      <c r="EP3334" s="435"/>
      <c r="EQ3334" s="435"/>
      <c r="ER3334" s="435"/>
      <c r="ES3334" s="435"/>
      <c r="ET3334" s="435"/>
      <c r="EU3334" s="435"/>
      <c r="EV3334" s="435"/>
      <c r="EW3334" s="435"/>
      <c r="EX3334" s="435"/>
      <c r="EY3334" s="435"/>
      <c r="EZ3334" s="435"/>
      <c r="FA3334" s="435"/>
      <c r="FB3334" s="435"/>
      <c r="FC3334" s="435"/>
      <c r="FD3334" s="435"/>
      <c r="FE3334" s="435"/>
      <c r="FF3334" s="435"/>
      <c r="FG3334" s="435"/>
      <c r="FH3334" s="435"/>
      <c r="FI3334" s="435"/>
      <c r="FJ3334" s="435"/>
      <c r="FK3334" s="435"/>
      <c r="FL3334" s="435"/>
      <c r="FM3334" s="435"/>
      <c r="FN3334" s="435"/>
      <c r="FO3334" s="435"/>
      <c r="FP3334" s="435"/>
      <c r="FQ3334" s="435"/>
      <c r="FR3334" s="435"/>
      <c r="FS3334" s="435"/>
      <c r="FT3334" s="435"/>
      <c r="FU3334" s="435"/>
      <c r="FV3334" s="435"/>
      <c r="FW3334" s="435"/>
      <c r="FX3334" s="435"/>
      <c r="FY3334" s="435"/>
      <c r="FZ3334" s="435"/>
      <c r="GA3334" s="435"/>
      <c r="GB3334" s="435"/>
      <c r="GC3334" s="435"/>
      <c r="GD3334" s="435"/>
      <c r="GE3334" s="435"/>
      <c r="GF3334" s="435"/>
      <c r="GG3334" s="435"/>
      <c r="GH3334" s="435"/>
      <c r="GI3334" s="435"/>
      <c r="GJ3334" s="435"/>
      <c r="GK3334" s="435"/>
      <c r="GL3334" s="435"/>
      <c r="GM3334" s="435"/>
      <c r="GN3334" s="435"/>
      <c r="GO3334" s="435"/>
      <c r="GP3334" s="435"/>
      <c r="GQ3334" s="435"/>
      <c r="GR3334" s="435"/>
      <c r="GS3334" s="435"/>
      <c r="GT3334" s="435"/>
      <c r="GU3334" s="435"/>
      <c r="GV3334" s="435"/>
      <c r="GW3334" s="435"/>
      <c r="GX3334" s="435"/>
      <c r="GY3334" s="435"/>
      <c r="GZ3334" s="435"/>
      <c r="HA3334" s="435"/>
      <c r="HB3334" s="435"/>
      <c r="HC3334" s="435"/>
      <c r="HD3334" s="435"/>
      <c r="HE3334" s="435"/>
      <c r="HF3334" s="435"/>
    </row>
    <row r="3335" spans="1:214" s="436" customFormat="1" x14ac:dyDescent="0.25">
      <c r="A3335" s="280">
        <v>46050</v>
      </c>
      <c r="B3335" s="281">
        <v>4183910980</v>
      </c>
      <c r="C3335" s="328" t="s">
        <v>15180</v>
      </c>
      <c r="D3335" s="280">
        <v>46058</v>
      </c>
      <c r="E3335" s="426"/>
      <c r="F3335" s="328"/>
      <c r="G3335" s="427" t="s">
        <v>12354</v>
      </c>
      <c r="H3335" s="426"/>
      <c r="I3335" s="281" t="s">
        <v>15879</v>
      </c>
      <c r="J3335" s="281" t="s">
        <v>7228</v>
      </c>
      <c r="K3335" s="281" t="s">
        <v>27</v>
      </c>
      <c r="L3335" s="287" t="str">
        <f>VLOOKUP($K3335,[1]TONG_SL!$A$1:$D$65536,2,0)</f>
        <v>Chân giò heo muối 300g</v>
      </c>
      <c r="M3335" s="428"/>
      <c r="N3335" s="287" t="str">
        <f t="shared" si="348"/>
        <v>K-C6</v>
      </c>
      <c r="O3335" s="429"/>
      <c r="P3335" s="429"/>
      <c r="Q3335" s="287" t="str">
        <f>VLOOKUP(K3335,TONG_SL!$A:$D,3,0)</f>
        <v>Túi</v>
      </c>
      <c r="R3335" s="430">
        <v>15</v>
      </c>
      <c r="S3335" s="444"/>
      <c r="T3335" s="444">
        <f>VLOOKUP(VLOOKUP(G3335,Ma_KH!$A:$R,18,0)&amp;K3335,Gia_MB!$A:$F,6,0)</f>
        <v>73431</v>
      </c>
      <c r="U3335" s="445">
        <f t="shared" si="344"/>
        <v>1101465</v>
      </c>
      <c r="V3335" s="444"/>
      <c r="W3335" s="446">
        <f t="shared" si="345"/>
        <v>0</v>
      </c>
      <c r="X3335" s="447" t="str">
        <f t="shared" si="346"/>
        <v>8</v>
      </c>
      <c r="Y3335" s="444"/>
      <c r="Z3335" s="445">
        <f t="shared" si="347"/>
        <v>88117.2</v>
      </c>
      <c r="AA3335" s="448">
        <f>VLOOKUP(G3335,Ma_KH!$A:$R,14,0)</f>
        <v>60</v>
      </c>
      <c r="AB3335" s="435"/>
      <c r="AC3335" s="435"/>
      <c r="AD3335" s="435"/>
      <c r="AE3335" s="435"/>
      <c r="AF3335" s="435"/>
      <c r="AG3335" s="435"/>
      <c r="AH3335" s="435"/>
      <c r="AI3335" s="435"/>
      <c r="AJ3335" s="435"/>
      <c r="AK3335" s="435"/>
      <c r="AL3335" s="435"/>
      <c r="AM3335" s="435"/>
      <c r="AN3335" s="435"/>
      <c r="AO3335" s="435"/>
      <c r="AP3335" s="435"/>
      <c r="AQ3335" s="435"/>
      <c r="AR3335" s="435"/>
      <c r="AS3335" s="435"/>
      <c r="AT3335" s="435"/>
      <c r="AU3335" s="435"/>
      <c r="AV3335" s="435"/>
      <c r="AW3335" s="435"/>
      <c r="AX3335" s="435"/>
      <c r="AY3335" s="435"/>
      <c r="AZ3335" s="435"/>
      <c r="BA3335" s="435"/>
      <c r="BB3335" s="435"/>
      <c r="BC3335" s="435"/>
      <c r="BD3335" s="435"/>
      <c r="BE3335" s="435"/>
      <c r="BF3335" s="435"/>
      <c r="BG3335" s="435"/>
      <c r="BH3335" s="435"/>
      <c r="BI3335" s="435"/>
      <c r="BJ3335" s="435"/>
      <c r="BK3335" s="435"/>
      <c r="BL3335" s="435"/>
      <c r="BM3335" s="435"/>
      <c r="BN3335" s="435"/>
      <c r="BO3335" s="435"/>
      <c r="BP3335" s="435"/>
      <c r="BQ3335" s="435"/>
      <c r="BR3335" s="435"/>
      <c r="BS3335" s="435"/>
      <c r="BT3335" s="435"/>
      <c r="BU3335" s="435"/>
      <c r="BV3335" s="435"/>
      <c r="BW3335" s="435"/>
      <c r="BX3335" s="435"/>
      <c r="BY3335" s="435"/>
      <c r="BZ3335" s="435"/>
      <c r="CA3335" s="435"/>
      <c r="CB3335" s="435"/>
      <c r="CC3335" s="435"/>
      <c r="CD3335" s="435"/>
      <c r="CE3335" s="435"/>
      <c r="CF3335" s="435"/>
      <c r="CG3335" s="435"/>
      <c r="CH3335" s="435"/>
      <c r="CI3335" s="435"/>
      <c r="CJ3335" s="435"/>
      <c r="CK3335" s="435"/>
      <c r="CL3335" s="435"/>
      <c r="CM3335" s="435"/>
      <c r="CN3335" s="435"/>
      <c r="CO3335" s="435"/>
      <c r="CP3335" s="435"/>
      <c r="CQ3335" s="435"/>
      <c r="CR3335" s="435"/>
      <c r="CS3335" s="435"/>
      <c r="CT3335" s="435"/>
      <c r="CU3335" s="435"/>
      <c r="CV3335" s="435"/>
      <c r="CW3335" s="435"/>
      <c r="CX3335" s="435"/>
      <c r="CY3335" s="435"/>
      <c r="CZ3335" s="435"/>
      <c r="DA3335" s="435"/>
      <c r="DB3335" s="435"/>
      <c r="DC3335" s="435"/>
      <c r="DD3335" s="435"/>
      <c r="DE3335" s="435"/>
      <c r="DF3335" s="435"/>
      <c r="DG3335" s="435"/>
      <c r="DH3335" s="435"/>
      <c r="DI3335" s="435"/>
      <c r="DJ3335" s="435"/>
      <c r="DK3335" s="435"/>
      <c r="DL3335" s="435"/>
      <c r="DM3335" s="435"/>
      <c r="DN3335" s="435"/>
      <c r="DO3335" s="435"/>
      <c r="DP3335" s="435"/>
      <c r="DQ3335" s="435"/>
      <c r="DR3335" s="435"/>
      <c r="DS3335" s="435"/>
      <c r="DT3335" s="435"/>
      <c r="DU3335" s="435"/>
      <c r="DV3335" s="435"/>
      <c r="DW3335" s="435"/>
      <c r="DX3335" s="435"/>
      <c r="DY3335" s="435"/>
      <c r="DZ3335" s="435"/>
      <c r="EA3335" s="435"/>
      <c r="EB3335" s="435"/>
      <c r="EC3335" s="435"/>
      <c r="ED3335" s="435"/>
      <c r="EE3335" s="435"/>
      <c r="EF3335" s="435"/>
      <c r="EG3335" s="435"/>
      <c r="EH3335" s="435"/>
      <c r="EI3335" s="435"/>
      <c r="EJ3335" s="435"/>
      <c r="EK3335" s="435"/>
      <c r="EL3335" s="435"/>
      <c r="EM3335" s="435"/>
      <c r="EN3335" s="435"/>
      <c r="EO3335" s="435"/>
      <c r="EP3335" s="435"/>
      <c r="EQ3335" s="435"/>
      <c r="ER3335" s="435"/>
      <c r="ES3335" s="435"/>
      <c r="ET3335" s="435"/>
      <c r="EU3335" s="435"/>
      <c r="EV3335" s="435"/>
      <c r="EW3335" s="435"/>
      <c r="EX3335" s="435"/>
      <c r="EY3335" s="435"/>
      <c r="EZ3335" s="435"/>
      <c r="FA3335" s="435"/>
      <c r="FB3335" s="435"/>
      <c r="FC3335" s="435"/>
      <c r="FD3335" s="435"/>
      <c r="FE3335" s="435"/>
      <c r="FF3335" s="435"/>
      <c r="FG3335" s="435"/>
      <c r="FH3335" s="435"/>
      <c r="FI3335" s="435"/>
      <c r="FJ3335" s="435"/>
      <c r="FK3335" s="435"/>
      <c r="FL3335" s="435"/>
      <c r="FM3335" s="435"/>
      <c r="FN3335" s="435"/>
      <c r="FO3335" s="435"/>
      <c r="FP3335" s="435"/>
      <c r="FQ3335" s="435"/>
      <c r="FR3335" s="435"/>
      <c r="FS3335" s="435"/>
      <c r="FT3335" s="435"/>
      <c r="FU3335" s="435"/>
      <c r="FV3335" s="435"/>
      <c r="FW3335" s="435"/>
      <c r="FX3335" s="435"/>
      <c r="FY3335" s="435"/>
      <c r="FZ3335" s="435"/>
      <c r="GA3335" s="435"/>
      <c r="GB3335" s="435"/>
      <c r="GC3335" s="435"/>
      <c r="GD3335" s="435"/>
      <c r="GE3335" s="435"/>
      <c r="GF3335" s="435"/>
      <c r="GG3335" s="435"/>
      <c r="GH3335" s="435"/>
      <c r="GI3335" s="435"/>
      <c r="GJ3335" s="435"/>
      <c r="GK3335" s="435"/>
      <c r="GL3335" s="435"/>
      <c r="GM3335" s="435"/>
      <c r="GN3335" s="435"/>
      <c r="GO3335" s="435"/>
      <c r="GP3335" s="435"/>
      <c r="GQ3335" s="435"/>
      <c r="GR3335" s="435"/>
      <c r="GS3335" s="435"/>
      <c r="GT3335" s="435"/>
      <c r="GU3335" s="435"/>
      <c r="GV3335" s="435"/>
      <c r="GW3335" s="435"/>
      <c r="GX3335" s="435"/>
      <c r="GY3335" s="435"/>
      <c r="GZ3335" s="435"/>
      <c r="HA3335" s="435"/>
      <c r="HB3335" s="435"/>
      <c r="HC3335" s="435"/>
      <c r="HD3335" s="435"/>
      <c r="HE3335" s="435"/>
      <c r="HF3335" s="435"/>
    </row>
    <row r="3336" spans="1:214" s="436" customFormat="1" x14ac:dyDescent="0.25">
      <c r="A3336" s="280">
        <v>46050</v>
      </c>
      <c r="B3336" s="281">
        <v>4183910980</v>
      </c>
      <c r="C3336" s="328" t="s">
        <v>15180</v>
      </c>
      <c r="D3336" s="280">
        <v>46058</v>
      </c>
      <c r="E3336" s="426"/>
      <c r="F3336" s="328"/>
      <c r="G3336" s="427" t="s">
        <v>12354</v>
      </c>
      <c r="H3336" s="426"/>
      <c r="I3336" s="281" t="s">
        <v>15879</v>
      </c>
      <c r="J3336" s="281" t="s">
        <v>7228</v>
      </c>
      <c r="K3336" s="281" t="s">
        <v>30</v>
      </c>
      <c r="L3336" s="287" t="str">
        <f>VLOOKUP($K3336,[1]TONG_SL!$A$1:$D$65536,2,0)</f>
        <v>Gà muối 500g</v>
      </c>
      <c r="M3336" s="428"/>
      <c r="N3336" s="287" t="str">
        <f t="shared" si="348"/>
        <v>K-C6</v>
      </c>
      <c r="O3336" s="429"/>
      <c r="P3336" s="429"/>
      <c r="Q3336" s="287" t="str">
        <f>VLOOKUP(K3336,TONG_SL!$A:$D,3,0)</f>
        <v>Túi</v>
      </c>
      <c r="R3336" s="430">
        <v>18</v>
      </c>
      <c r="S3336" s="444"/>
      <c r="T3336" s="444">
        <f>VLOOKUP(VLOOKUP(G3336,Ma_KH!$A:$R,18,0)&amp;K3336,Gia_MB!$A:$F,6,0)</f>
        <v>116611</v>
      </c>
      <c r="U3336" s="445">
        <f t="shared" si="344"/>
        <v>2098998</v>
      </c>
      <c r="V3336" s="444"/>
      <c r="W3336" s="446">
        <f t="shared" si="345"/>
        <v>0</v>
      </c>
      <c r="X3336" s="447" t="str">
        <f t="shared" si="346"/>
        <v>8</v>
      </c>
      <c r="Y3336" s="444"/>
      <c r="Z3336" s="445">
        <f t="shared" si="347"/>
        <v>167919.84</v>
      </c>
      <c r="AA3336" s="448">
        <f>VLOOKUP(G3336,Ma_KH!$A:$R,14,0)</f>
        <v>60</v>
      </c>
      <c r="AB3336" s="435"/>
      <c r="AC3336" s="435"/>
      <c r="AD3336" s="435"/>
      <c r="AE3336" s="435"/>
      <c r="AF3336" s="435"/>
      <c r="AG3336" s="435"/>
      <c r="AH3336" s="435"/>
      <c r="AI3336" s="435"/>
      <c r="AJ3336" s="435"/>
      <c r="AK3336" s="435"/>
      <c r="AL3336" s="435"/>
      <c r="AM3336" s="435"/>
      <c r="AN3336" s="435"/>
      <c r="AO3336" s="435"/>
      <c r="AP3336" s="435"/>
      <c r="AQ3336" s="435"/>
      <c r="AR3336" s="435"/>
      <c r="AS3336" s="435"/>
      <c r="AT3336" s="435"/>
      <c r="AU3336" s="435"/>
      <c r="AV3336" s="435"/>
      <c r="AW3336" s="435"/>
      <c r="AX3336" s="435"/>
      <c r="AY3336" s="435"/>
      <c r="AZ3336" s="435"/>
      <c r="BA3336" s="435"/>
      <c r="BB3336" s="435"/>
      <c r="BC3336" s="435"/>
      <c r="BD3336" s="435"/>
      <c r="BE3336" s="435"/>
      <c r="BF3336" s="435"/>
      <c r="BG3336" s="435"/>
      <c r="BH3336" s="435"/>
      <c r="BI3336" s="435"/>
      <c r="BJ3336" s="435"/>
      <c r="BK3336" s="435"/>
      <c r="BL3336" s="435"/>
      <c r="BM3336" s="435"/>
      <c r="BN3336" s="435"/>
      <c r="BO3336" s="435"/>
      <c r="BP3336" s="435"/>
      <c r="BQ3336" s="435"/>
      <c r="BR3336" s="435"/>
      <c r="BS3336" s="435"/>
      <c r="BT3336" s="435"/>
      <c r="BU3336" s="435"/>
      <c r="BV3336" s="435"/>
      <c r="BW3336" s="435"/>
      <c r="BX3336" s="435"/>
      <c r="BY3336" s="435"/>
      <c r="BZ3336" s="435"/>
      <c r="CA3336" s="435"/>
      <c r="CB3336" s="435"/>
      <c r="CC3336" s="435"/>
      <c r="CD3336" s="435"/>
      <c r="CE3336" s="435"/>
      <c r="CF3336" s="435"/>
      <c r="CG3336" s="435"/>
      <c r="CH3336" s="435"/>
      <c r="CI3336" s="435"/>
      <c r="CJ3336" s="435"/>
      <c r="CK3336" s="435"/>
      <c r="CL3336" s="435"/>
      <c r="CM3336" s="435"/>
      <c r="CN3336" s="435"/>
      <c r="CO3336" s="435"/>
      <c r="CP3336" s="435"/>
      <c r="CQ3336" s="435"/>
      <c r="CR3336" s="435"/>
      <c r="CS3336" s="435"/>
      <c r="CT3336" s="435"/>
      <c r="CU3336" s="435"/>
      <c r="CV3336" s="435"/>
      <c r="CW3336" s="435"/>
      <c r="CX3336" s="435"/>
      <c r="CY3336" s="435"/>
      <c r="CZ3336" s="435"/>
      <c r="DA3336" s="435"/>
      <c r="DB3336" s="435"/>
      <c r="DC3336" s="435"/>
      <c r="DD3336" s="435"/>
      <c r="DE3336" s="435"/>
      <c r="DF3336" s="435"/>
      <c r="DG3336" s="435"/>
      <c r="DH3336" s="435"/>
      <c r="DI3336" s="435"/>
      <c r="DJ3336" s="435"/>
      <c r="DK3336" s="435"/>
      <c r="DL3336" s="435"/>
      <c r="DM3336" s="435"/>
      <c r="DN3336" s="435"/>
      <c r="DO3336" s="435"/>
      <c r="DP3336" s="435"/>
      <c r="DQ3336" s="435"/>
      <c r="DR3336" s="435"/>
      <c r="DS3336" s="435"/>
      <c r="DT3336" s="435"/>
      <c r="DU3336" s="435"/>
      <c r="DV3336" s="435"/>
      <c r="DW3336" s="435"/>
      <c r="DX3336" s="435"/>
      <c r="DY3336" s="435"/>
      <c r="DZ3336" s="435"/>
      <c r="EA3336" s="435"/>
      <c r="EB3336" s="435"/>
      <c r="EC3336" s="435"/>
      <c r="ED3336" s="435"/>
      <c r="EE3336" s="435"/>
      <c r="EF3336" s="435"/>
      <c r="EG3336" s="435"/>
      <c r="EH3336" s="435"/>
      <c r="EI3336" s="435"/>
      <c r="EJ3336" s="435"/>
      <c r="EK3336" s="435"/>
      <c r="EL3336" s="435"/>
      <c r="EM3336" s="435"/>
      <c r="EN3336" s="435"/>
      <c r="EO3336" s="435"/>
      <c r="EP3336" s="435"/>
      <c r="EQ3336" s="435"/>
      <c r="ER3336" s="435"/>
      <c r="ES3336" s="435"/>
      <c r="ET3336" s="435"/>
      <c r="EU3336" s="435"/>
      <c r="EV3336" s="435"/>
      <c r="EW3336" s="435"/>
      <c r="EX3336" s="435"/>
      <c r="EY3336" s="435"/>
      <c r="EZ3336" s="435"/>
      <c r="FA3336" s="435"/>
      <c r="FB3336" s="435"/>
      <c r="FC3336" s="435"/>
      <c r="FD3336" s="435"/>
      <c r="FE3336" s="435"/>
      <c r="FF3336" s="435"/>
      <c r="FG3336" s="435"/>
      <c r="FH3336" s="435"/>
      <c r="FI3336" s="435"/>
      <c r="FJ3336" s="435"/>
      <c r="FK3336" s="435"/>
      <c r="FL3336" s="435"/>
      <c r="FM3336" s="435"/>
      <c r="FN3336" s="435"/>
      <c r="FO3336" s="435"/>
      <c r="FP3336" s="435"/>
      <c r="FQ3336" s="435"/>
      <c r="FR3336" s="435"/>
      <c r="FS3336" s="435"/>
      <c r="FT3336" s="435"/>
      <c r="FU3336" s="435"/>
      <c r="FV3336" s="435"/>
      <c r="FW3336" s="435"/>
      <c r="FX3336" s="435"/>
      <c r="FY3336" s="435"/>
      <c r="FZ3336" s="435"/>
      <c r="GA3336" s="435"/>
      <c r="GB3336" s="435"/>
      <c r="GC3336" s="435"/>
      <c r="GD3336" s="435"/>
      <c r="GE3336" s="435"/>
      <c r="GF3336" s="435"/>
      <c r="GG3336" s="435"/>
      <c r="GH3336" s="435"/>
      <c r="GI3336" s="435"/>
      <c r="GJ3336" s="435"/>
      <c r="GK3336" s="435"/>
      <c r="GL3336" s="435"/>
      <c r="GM3336" s="435"/>
      <c r="GN3336" s="435"/>
      <c r="GO3336" s="435"/>
      <c r="GP3336" s="435"/>
      <c r="GQ3336" s="435"/>
      <c r="GR3336" s="435"/>
      <c r="GS3336" s="435"/>
      <c r="GT3336" s="435"/>
      <c r="GU3336" s="435"/>
      <c r="GV3336" s="435"/>
      <c r="GW3336" s="435"/>
      <c r="GX3336" s="435"/>
      <c r="GY3336" s="435"/>
      <c r="GZ3336" s="435"/>
      <c r="HA3336" s="435"/>
      <c r="HB3336" s="435"/>
      <c r="HC3336" s="435"/>
      <c r="HD3336" s="435"/>
      <c r="HE3336" s="435"/>
      <c r="HF3336" s="435"/>
    </row>
    <row r="3337" spans="1:214" x14ac:dyDescent="0.25">
      <c r="A3337" s="216">
        <v>46050</v>
      </c>
      <c r="B3337" s="217">
        <v>4183911009</v>
      </c>
      <c r="C3337" s="218" t="s">
        <v>15180</v>
      </c>
      <c r="D3337" s="216">
        <v>46058</v>
      </c>
      <c r="E3337" s="219"/>
      <c r="F3337" s="218"/>
      <c r="G3337" s="268" t="s">
        <v>12354</v>
      </c>
      <c r="H3337" s="219"/>
      <c r="I3337" s="217" t="s">
        <v>15880</v>
      </c>
      <c r="J3337" s="217" t="s">
        <v>7228</v>
      </c>
      <c r="K3337" s="217" t="s">
        <v>48</v>
      </c>
      <c r="L3337" s="215" t="str">
        <f>VLOOKUP($K3337,[1]TONG_SL!$A$1:$D$65536,2,0)</f>
        <v>Mọc Nấm Hương 250g</v>
      </c>
      <c r="M3337" s="247"/>
      <c r="N3337" s="215" t="str">
        <f t="shared" si="348"/>
        <v>K-C6</v>
      </c>
      <c r="O3337" s="222"/>
      <c r="P3337" s="222"/>
      <c r="Q3337" s="215" t="str">
        <f>VLOOKUP(K3337,TONG_SL!$A:$D,3,0)</f>
        <v>Túi</v>
      </c>
      <c r="R3337" s="223">
        <v>12</v>
      </c>
      <c r="S3337" s="290"/>
      <c r="T3337" s="290">
        <f>VLOOKUP(VLOOKUP(G3337,Ma_KH!$A:$R,18,0)&amp;K3337,Gia_MB!$A:$F,6,0)</f>
        <v>46000</v>
      </c>
      <c r="U3337" s="291">
        <f t="shared" si="344"/>
        <v>552000</v>
      </c>
      <c r="V3337" s="290"/>
      <c r="W3337" s="292">
        <f t="shared" si="345"/>
        <v>0</v>
      </c>
      <c r="X3337" s="293" t="str">
        <f t="shared" si="346"/>
        <v>8</v>
      </c>
      <c r="Y3337" s="290"/>
      <c r="Z3337" s="291">
        <f t="shared" si="347"/>
        <v>44160</v>
      </c>
      <c r="AA3337" s="294">
        <f>VLOOKUP(G3337,Ma_KH!$A:$R,14,0)</f>
        <v>60</v>
      </c>
    </row>
    <row r="3338" spans="1:214" x14ac:dyDescent="0.25">
      <c r="A3338" s="216">
        <v>46050</v>
      </c>
      <c r="B3338" s="217">
        <v>4183911009</v>
      </c>
      <c r="C3338" s="218" t="s">
        <v>15180</v>
      </c>
      <c r="D3338" s="216">
        <v>46058</v>
      </c>
      <c r="E3338" s="219"/>
      <c r="F3338" s="218"/>
      <c r="G3338" s="268" t="s">
        <v>12354</v>
      </c>
      <c r="H3338" s="219"/>
      <c r="I3338" s="217" t="s">
        <v>15880</v>
      </c>
      <c r="J3338" s="217" t="s">
        <v>7228</v>
      </c>
      <c r="K3338" s="217" t="s">
        <v>27</v>
      </c>
      <c r="L3338" s="215" t="str">
        <f>VLOOKUP($K3338,[1]TONG_SL!$A$1:$D$65536,2,0)</f>
        <v>Chân giò heo muối 300g</v>
      </c>
      <c r="M3338" s="247"/>
      <c r="N3338" s="215" t="str">
        <f t="shared" si="348"/>
        <v>K-C6</v>
      </c>
      <c r="O3338" s="222"/>
      <c r="P3338" s="222"/>
      <c r="Q3338" s="215" t="str">
        <f>VLOOKUP(K3338,TONG_SL!$A:$D,3,0)</f>
        <v>Túi</v>
      </c>
      <c r="R3338" s="223">
        <v>20</v>
      </c>
      <c r="S3338" s="290"/>
      <c r="T3338" s="290">
        <f>VLOOKUP(VLOOKUP(G3338,Ma_KH!$A:$R,18,0)&amp;K3338,Gia_MB!$A:$F,6,0)</f>
        <v>73431</v>
      </c>
      <c r="U3338" s="291">
        <f t="shared" si="344"/>
        <v>1468620</v>
      </c>
      <c r="V3338" s="290"/>
      <c r="W3338" s="292">
        <f t="shared" si="345"/>
        <v>0</v>
      </c>
      <c r="X3338" s="293" t="str">
        <f t="shared" si="346"/>
        <v>8</v>
      </c>
      <c r="Y3338" s="290"/>
      <c r="Z3338" s="291">
        <f t="shared" si="347"/>
        <v>117489.60000000001</v>
      </c>
      <c r="AA3338" s="294">
        <f>VLOOKUP(G3338,Ma_KH!$A:$R,14,0)</f>
        <v>60</v>
      </c>
    </row>
    <row r="3339" spans="1:214" x14ac:dyDescent="0.25">
      <c r="A3339" s="216">
        <v>46050</v>
      </c>
      <c r="B3339" s="217">
        <v>4183911009</v>
      </c>
      <c r="C3339" s="218" t="s">
        <v>15180</v>
      </c>
      <c r="D3339" s="216">
        <v>46058</v>
      </c>
      <c r="E3339" s="219"/>
      <c r="F3339" s="218"/>
      <c r="G3339" s="268" t="s">
        <v>12354</v>
      </c>
      <c r="H3339" s="219"/>
      <c r="I3339" s="217" t="s">
        <v>15880</v>
      </c>
      <c r="J3339" s="217" t="s">
        <v>7228</v>
      </c>
      <c r="K3339" s="217" t="s">
        <v>30</v>
      </c>
      <c r="L3339" s="215" t="str">
        <f>VLOOKUP($K3339,[1]TONG_SL!$A$1:$D$65536,2,0)</f>
        <v>Gà muối 500g</v>
      </c>
      <c r="M3339" s="247"/>
      <c r="N3339" s="215" t="str">
        <f t="shared" si="348"/>
        <v>K-C6</v>
      </c>
      <c r="O3339" s="222"/>
      <c r="P3339" s="222"/>
      <c r="Q3339" s="215" t="str">
        <f>VLOOKUP(K3339,TONG_SL!$A:$D,3,0)</f>
        <v>Túi</v>
      </c>
      <c r="R3339" s="223">
        <v>6</v>
      </c>
      <c r="S3339" s="290"/>
      <c r="T3339" s="290">
        <f>VLOOKUP(VLOOKUP(G3339,Ma_KH!$A:$R,18,0)&amp;K3339,Gia_MB!$A:$F,6,0)</f>
        <v>116611</v>
      </c>
      <c r="U3339" s="291">
        <f t="shared" si="344"/>
        <v>699666</v>
      </c>
      <c r="V3339" s="290"/>
      <c r="W3339" s="292">
        <f t="shared" si="345"/>
        <v>0</v>
      </c>
      <c r="X3339" s="293" t="str">
        <f t="shared" si="346"/>
        <v>8</v>
      </c>
      <c r="Y3339" s="290"/>
      <c r="Z3339" s="291">
        <f t="shared" si="347"/>
        <v>55973.279999999999</v>
      </c>
      <c r="AA3339" s="294">
        <f>VLOOKUP(G3339,Ma_KH!$A:$R,14,0)</f>
        <v>60</v>
      </c>
    </row>
    <row r="3340" spans="1:214" x14ac:dyDescent="0.25">
      <c r="A3340" s="216">
        <v>46050</v>
      </c>
      <c r="B3340" s="217">
        <v>4183911005</v>
      </c>
      <c r="C3340" s="218" t="s">
        <v>15180</v>
      </c>
      <c r="D3340" s="216">
        <v>46058</v>
      </c>
      <c r="E3340" s="219"/>
      <c r="F3340" s="218"/>
      <c r="G3340" s="268" t="s">
        <v>12354</v>
      </c>
      <c r="H3340" s="219"/>
      <c r="I3340" s="217" t="s">
        <v>15881</v>
      </c>
      <c r="J3340" s="217" t="s">
        <v>7228</v>
      </c>
      <c r="K3340" s="217" t="s">
        <v>27</v>
      </c>
      <c r="L3340" s="215" t="str">
        <f>VLOOKUP($K3340,[1]TONG_SL!$A$1:$D$65536,2,0)</f>
        <v>Chân giò heo muối 300g</v>
      </c>
      <c r="M3340" s="247"/>
      <c r="N3340" s="215" t="str">
        <f t="shared" si="348"/>
        <v>K-C6</v>
      </c>
      <c r="O3340" s="222"/>
      <c r="P3340" s="222"/>
      <c r="Q3340" s="215" t="str">
        <f>VLOOKUP(K3340,TONG_SL!$A:$D,3,0)</f>
        <v>Túi</v>
      </c>
      <c r="R3340" s="223">
        <v>60</v>
      </c>
      <c r="S3340" s="290"/>
      <c r="T3340" s="290">
        <f>VLOOKUP(VLOOKUP(G3340,Ma_KH!$A:$R,18,0)&amp;K3340,Gia_MB!$A:$F,6,0)</f>
        <v>73431</v>
      </c>
      <c r="U3340" s="291">
        <f t="shared" si="344"/>
        <v>4405860</v>
      </c>
      <c r="V3340" s="290"/>
      <c r="W3340" s="292">
        <f t="shared" si="345"/>
        <v>0</v>
      </c>
      <c r="X3340" s="293" t="str">
        <f t="shared" si="346"/>
        <v>8</v>
      </c>
      <c r="Y3340" s="290"/>
      <c r="Z3340" s="291">
        <f t="shared" si="347"/>
        <v>352468.8</v>
      </c>
      <c r="AA3340" s="294">
        <f>VLOOKUP(G3340,Ma_KH!$A:$R,14,0)</f>
        <v>60</v>
      </c>
    </row>
    <row r="3341" spans="1:214" s="436" customFormat="1" x14ac:dyDescent="0.25">
      <c r="A3341" s="280">
        <v>46050</v>
      </c>
      <c r="B3341" s="281">
        <v>4183910988</v>
      </c>
      <c r="C3341" s="328" t="s">
        <v>15180</v>
      </c>
      <c r="D3341" s="280">
        <v>46058</v>
      </c>
      <c r="E3341" s="426"/>
      <c r="F3341" s="328"/>
      <c r="G3341" s="427" t="s">
        <v>12354</v>
      </c>
      <c r="H3341" s="426"/>
      <c r="I3341" s="281" t="s">
        <v>15882</v>
      </c>
      <c r="J3341" s="281" t="s">
        <v>7228</v>
      </c>
      <c r="K3341" s="281" t="s">
        <v>30</v>
      </c>
      <c r="L3341" s="287" t="str">
        <f>VLOOKUP($K3341,[1]TONG_SL!$A$1:$D$65536,2,0)</f>
        <v>Gà muối 500g</v>
      </c>
      <c r="M3341" s="428"/>
      <c r="N3341" s="287" t="str">
        <f t="shared" si="348"/>
        <v>K-C6</v>
      </c>
      <c r="O3341" s="429"/>
      <c r="P3341" s="429"/>
      <c r="Q3341" s="287" t="str">
        <f>VLOOKUP(K3341,TONG_SL!$A:$D,3,0)</f>
        <v>Túi</v>
      </c>
      <c r="R3341" s="430">
        <v>9</v>
      </c>
      <c r="S3341" s="444"/>
      <c r="T3341" s="444">
        <f>VLOOKUP(VLOOKUP(G3341,Ma_KH!$A:$R,18,0)&amp;K3341,Gia_MB!$A:$F,6,0)</f>
        <v>116611</v>
      </c>
      <c r="U3341" s="445">
        <f t="shared" si="344"/>
        <v>1049499</v>
      </c>
      <c r="V3341" s="444"/>
      <c r="W3341" s="446">
        <f t="shared" si="345"/>
        <v>0</v>
      </c>
      <c r="X3341" s="447" t="str">
        <f t="shared" si="346"/>
        <v>8</v>
      </c>
      <c r="Y3341" s="444"/>
      <c r="Z3341" s="445">
        <f t="shared" si="347"/>
        <v>83959.92</v>
      </c>
      <c r="AA3341" s="448">
        <f>VLOOKUP(G3341,Ma_KH!$A:$R,14,0)</f>
        <v>60</v>
      </c>
      <c r="AB3341" s="435"/>
      <c r="AC3341" s="435"/>
      <c r="AD3341" s="435"/>
      <c r="AE3341" s="435"/>
      <c r="AF3341" s="435"/>
      <c r="AG3341" s="435"/>
      <c r="AH3341" s="435"/>
      <c r="AI3341" s="435"/>
      <c r="AJ3341" s="435"/>
      <c r="AK3341" s="435"/>
      <c r="AL3341" s="435"/>
      <c r="AM3341" s="435"/>
      <c r="AN3341" s="435"/>
      <c r="AO3341" s="435"/>
      <c r="AP3341" s="435"/>
      <c r="AQ3341" s="435"/>
      <c r="AR3341" s="435"/>
      <c r="AS3341" s="435"/>
      <c r="AT3341" s="435"/>
      <c r="AU3341" s="435"/>
      <c r="AV3341" s="435"/>
      <c r="AW3341" s="435"/>
      <c r="AX3341" s="435"/>
      <c r="AY3341" s="435"/>
      <c r="AZ3341" s="435"/>
      <c r="BA3341" s="435"/>
      <c r="BB3341" s="435"/>
      <c r="BC3341" s="435"/>
      <c r="BD3341" s="435"/>
      <c r="BE3341" s="435"/>
      <c r="BF3341" s="435"/>
      <c r="BG3341" s="435"/>
      <c r="BH3341" s="435"/>
      <c r="BI3341" s="435"/>
      <c r="BJ3341" s="435"/>
      <c r="BK3341" s="435"/>
      <c r="BL3341" s="435"/>
      <c r="BM3341" s="435"/>
      <c r="BN3341" s="435"/>
      <c r="BO3341" s="435"/>
      <c r="BP3341" s="435"/>
      <c r="BQ3341" s="435"/>
      <c r="BR3341" s="435"/>
      <c r="BS3341" s="435"/>
      <c r="BT3341" s="435"/>
      <c r="BU3341" s="435"/>
      <c r="BV3341" s="435"/>
      <c r="BW3341" s="435"/>
      <c r="BX3341" s="435"/>
      <c r="BY3341" s="435"/>
      <c r="BZ3341" s="435"/>
      <c r="CA3341" s="435"/>
      <c r="CB3341" s="435"/>
      <c r="CC3341" s="435"/>
      <c r="CD3341" s="435"/>
      <c r="CE3341" s="435"/>
      <c r="CF3341" s="435"/>
      <c r="CG3341" s="435"/>
      <c r="CH3341" s="435"/>
      <c r="CI3341" s="435"/>
      <c r="CJ3341" s="435"/>
      <c r="CK3341" s="435"/>
      <c r="CL3341" s="435"/>
      <c r="CM3341" s="435"/>
      <c r="CN3341" s="435"/>
      <c r="CO3341" s="435"/>
      <c r="CP3341" s="435"/>
      <c r="CQ3341" s="435"/>
      <c r="CR3341" s="435"/>
      <c r="CS3341" s="435"/>
      <c r="CT3341" s="435"/>
      <c r="CU3341" s="435"/>
      <c r="CV3341" s="435"/>
      <c r="CW3341" s="435"/>
      <c r="CX3341" s="435"/>
      <c r="CY3341" s="435"/>
      <c r="CZ3341" s="435"/>
      <c r="DA3341" s="435"/>
      <c r="DB3341" s="435"/>
      <c r="DC3341" s="435"/>
      <c r="DD3341" s="435"/>
      <c r="DE3341" s="435"/>
      <c r="DF3341" s="435"/>
      <c r="DG3341" s="435"/>
      <c r="DH3341" s="435"/>
      <c r="DI3341" s="435"/>
      <c r="DJ3341" s="435"/>
      <c r="DK3341" s="435"/>
      <c r="DL3341" s="435"/>
      <c r="DM3341" s="435"/>
      <c r="DN3341" s="435"/>
      <c r="DO3341" s="435"/>
      <c r="DP3341" s="435"/>
      <c r="DQ3341" s="435"/>
      <c r="DR3341" s="435"/>
      <c r="DS3341" s="435"/>
      <c r="DT3341" s="435"/>
      <c r="DU3341" s="435"/>
      <c r="DV3341" s="435"/>
      <c r="DW3341" s="435"/>
      <c r="DX3341" s="435"/>
      <c r="DY3341" s="435"/>
      <c r="DZ3341" s="435"/>
      <c r="EA3341" s="435"/>
      <c r="EB3341" s="435"/>
      <c r="EC3341" s="435"/>
      <c r="ED3341" s="435"/>
      <c r="EE3341" s="435"/>
      <c r="EF3341" s="435"/>
      <c r="EG3341" s="435"/>
      <c r="EH3341" s="435"/>
      <c r="EI3341" s="435"/>
      <c r="EJ3341" s="435"/>
      <c r="EK3341" s="435"/>
      <c r="EL3341" s="435"/>
      <c r="EM3341" s="435"/>
      <c r="EN3341" s="435"/>
      <c r="EO3341" s="435"/>
      <c r="EP3341" s="435"/>
      <c r="EQ3341" s="435"/>
      <c r="ER3341" s="435"/>
      <c r="ES3341" s="435"/>
      <c r="ET3341" s="435"/>
      <c r="EU3341" s="435"/>
      <c r="EV3341" s="435"/>
      <c r="EW3341" s="435"/>
      <c r="EX3341" s="435"/>
      <c r="EY3341" s="435"/>
      <c r="EZ3341" s="435"/>
      <c r="FA3341" s="435"/>
      <c r="FB3341" s="435"/>
      <c r="FC3341" s="435"/>
      <c r="FD3341" s="435"/>
      <c r="FE3341" s="435"/>
      <c r="FF3341" s="435"/>
      <c r="FG3341" s="435"/>
      <c r="FH3341" s="435"/>
      <c r="FI3341" s="435"/>
      <c r="FJ3341" s="435"/>
      <c r="FK3341" s="435"/>
      <c r="FL3341" s="435"/>
      <c r="FM3341" s="435"/>
      <c r="FN3341" s="435"/>
      <c r="FO3341" s="435"/>
      <c r="FP3341" s="435"/>
      <c r="FQ3341" s="435"/>
      <c r="FR3341" s="435"/>
      <c r="FS3341" s="435"/>
      <c r="FT3341" s="435"/>
      <c r="FU3341" s="435"/>
      <c r="FV3341" s="435"/>
      <c r="FW3341" s="435"/>
      <c r="FX3341" s="435"/>
      <c r="FY3341" s="435"/>
      <c r="FZ3341" s="435"/>
      <c r="GA3341" s="435"/>
      <c r="GB3341" s="435"/>
      <c r="GC3341" s="435"/>
      <c r="GD3341" s="435"/>
      <c r="GE3341" s="435"/>
      <c r="GF3341" s="435"/>
      <c r="GG3341" s="435"/>
      <c r="GH3341" s="435"/>
      <c r="GI3341" s="435"/>
      <c r="GJ3341" s="435"/>
      <c r="GK3341" s="435"/>
      <c r="GL3341" s="435"/>
      <c r="GM3341" s="435"/>
      <c r="GN3341" s="435"/>
      <c r="GO3341" s="435"/>
      <c r="GP3341" s="435"/>
      <c r="GQ3341" s="435"/>
      <c r="GR3341" s="435"/>
      <c r="GS3341" s="435"/>
      <c r="GT3341" s="435"/>
      <c r="GU3341" s="435"/>
      <c r="GV3341" s="435"/>
      <c r="GW3341" s="435"/>
      <c r="GX3341" s="435"/>
      <c r="GY3341" s="435"/>
      <c r="GZ3341" s="435"/>
      <c r="HA3341" s="435"/>
      <c r="HB3341" s="435"/>
      <c r="HC3341" s="435"/>
      <c r="HD3341" s="435"/>
      <c r="HE3341" s="435"/>
      <c r="HF3341" s="435"/>
    </row>
    <row r="3342" spans="1:214" s="436" customFormat="1" x14ac:dyDescent="0.25">
      <c r="A3342" s="280">
        <v>46050</v>
      </c>
      <c r="B3342" s="281">
        <v>4183910988</v>
      </c>
      <c r="C3342" s="328" t="s">
        <v>15180</v>
      </c>
      <c r="D3342" s="280">
        <v>46058</v>
      </c>
      <c r="E3342" s="426"/>
      <c r="F3342" s="328"/>
      <c r="G3342" s="427" t="s">
        <v>12354</v>
      </c>
      <c r="H3342" s="426"/>
      <c r="I3342" s="281" t="s">
        <v>15882</v>
      </c>
      <c r="J3342" s="281" t="s">
        <v>7228</v>
      </c>
      <c r="K3342" s="281" t="s">
        <v>27</v>
      </c>
      <c r="L3342" s="287" t="str">
        <f>VLOOKUP($K3342,[1]TONG_SL!$A$1:$D$65536,2,0)</f>
        <v>Chân giò heo muối 300g</v>
      </c>
      <c r="M3342" s="428"/>
      <c r="N3342" s="287" t="str">
        <f t="shared" si="348"/>
        <v>K-C6</v>
      </c>
      <c r="O3342" s="429"/>
      <c r="P3342" s="429"/>
      <c r="Q3342" s="287" t="str">
        <f>VLOOKUP(K3342,TONG_SL!$A:$D,3,0)</f>
        <v>Túi</v>
      </c>
      <c r="R3342" s="430">
        <v>18</v>
      </c>
      <c r="S3342" s="444"/>
      <c r="T3342" s="444">
        <f>VLOOKUP(VLOOKUP(G3342,Ma_KH!$A:$R,18,0)&amp;K3342,Gia_MB!$A:$F,6,0)</f>
        <v>73431</v>
      </c>
      <c r="U3342" s="445">
        <f t="shared" si="344"/>
        <v>1321758</v>
      </c>
      <c r="V3342" s="444"/>
      <c r="W3342" s="446">
        <f t="shared" si="345"/>
        <v>0</v>
      </c>
      <c r="X3342" s="447" t="str">
        <f t="shared" si="346"/>
        <v>8</v>
      </c>
      <c r="Y3342" s="444"/>
      <c r="Z3342" s="445">
        <f t="shared" si="347"/>
        <v>105740.64</v>
      </c>
      <c r="AA3342" s="448">
        <f>VLOOKUP(G3342,Ma_KH!$A:$R,14,0)</f>
        <v>60</v>
      </c>
      <c r="AB3342" s="435"/>
      <c r="AC3342" s="435"/>
      <c r="AD3342" s="435"/>
      <c r="AE3342" s="435"/>
      <c r="AF3342" s="435"/>
      <c r="AG3342" s="435"/>
      <c r="AH3342" s="435"/>
      <c r="AI3342" s="435"/>
      <c r="AJ3342" s="435"/>
      <c r="AK3342" s="435"/>
      <c r="AL3342" s="435"/>
      <c r="AM3342" s="435"/>
      <c r="AN3342" s="435"/>
      <c r="AO3342" s="435"/>
      <c r="AP3342" s="435"/>
      <c r="AQ3342" s="435"/>
      <c r="AR3342" s="435"/>
      <c r="AS3342" s="435"/>
      <c r="AT3342" s="435"/>
      <c r="AU3342" s="435"/>
      <c r="AV3342" s="435"/>
      <c r="AW3342" s="435"/>
      <c r="AX3342" s="435"/>
      <c r="AY3342" s="435"/>
      <c r="AZ3342" s="435"/>
      <c r="BA3342" s="435"/>
      <c r="BB3342" s="435"/>
      <c r="BC3342" s="435"/>
      <c r="BD3342" s="435"/>
      <c r="BE3342" s="435"/>
      <c r="BF3342" s="435"/>
      <c r="BG3342" s="435"/>
      <c r="BH3342" s="435"/>
      <c r="BI3342" s="435"/>
      <c r="BJ3342" s="435"/>
      <c r="BK3342" s="435"/>
      <c r="BL3342" s="435"/>
      <c r="BM3342" s="435"/>
      <c r="BN3342" s="435"/>
      <c r="BO3342" s="435"/>
      <c r="BP3342" s="435"/>
      <c r="BQ3342" s="435"/>
      <c r="BR3342" s="435"/>
      <c r="BS3342" s="435"/>
      <c r="BT3342" s="435"/>
      <c r="BU3342" s="435"/>
      <c r="BV3342" s="435"/>
      <c r="BW3342" s="435"/>
      <c r="BX3342" s="435"/>
      <c r="BY3342" s="435"/>
      <c r="BZ3342" s="435"/>
      <c r="CA3342" s="435"/>
      <c r="CB3342" s="435"/>
      <c r="CC3342" s="435"/>
      <c r="CD3342" s="435"/>
      <c r="CE3342" s="435"/>
      <c r="CF3342" s="435"/>
      <c r="CG3342" s="435"/>
      <c r="CH3342" s="435"/>
      <c r="CI3342" s="435"/>
      <c r="CJ3342" s="435"/>
      <c r="CK3342" s="435"/>
      <c r="CL3342" s="435"/>
      <c r="CM3342" s="435"/>
      <c r="CN3342" s="435"/>
      <c r="CO3342" s="435"/>
      <c r="CP3342" s="435"/>
      <c r="CQ3342" s="435"/>
      <c r="CR3342" s="435"/>
      <c r="CS3342" s="435"/>
      <c r="CT3342" s="435"/>
      <c r="CU3342" s="435"/>
      <c r="CV3342" s="435"/>
      <c r="CW3342" s="435"/>
      <c r="CX3342" s="435"/>
      <c r="CY3342" s="435"/>
      <c r="CZ3342" s="435"/>
      <c r="DA3342" s="435"/>
      <c r="DB3342" s="435"/>
      <c r="DC3342" s="435"/>
      <c r="DD3342" s="435"/>
      <c r="DE3342" s="435"/>
      <c r="DF3342" s="435"/>
      <c r="DG3342" s="435"/>
      <c r="DH3342" s="435"/>
      <c r="DI3342" s="435"/>
      <c r="DJ3342" s="435"/>
      <c r="DK3342" s="435"/>
      <c r="DL3342" s="435"/>
      <c r="DM3342" s="435"/>
      <c r="DN3342" s="435"/>
      <c r="DO3342" s="435"/>
      <c r="DP3342" s="435"/>
      <c r="DQ3342" s="435"/>
      <c r="DR3342" s="435"/>
      <c r="DS3342" s="435"/>
      <c r="DT3342" s="435"/>
      <c r="DU3342" s="435"/>
      <c r="DV3342" s="435"/>
      <c r="DW3342" s="435"/>
      <c r="DX3342" s="435"/>
      <c r="DY3342" s="435"/>
      <c r="DZ3342" s="435"/>
      <c r="EA3342" s="435"/>
      <c r="EB3342" s="435"/>
      <c r="EC3342" s="435"/>
      <c r="ED3342" s="435"/>
      <c r="EE3342" s="435"/>
      <c r="EF3342" s="435"/>
      <c r="EG3342" s="435"/>
      <c r="EH3342" s="435"/>
      <c r="EI3342" s="435"/>
      <c r="EJ3342" s="435"/>
      <c r="EK3342" s="435"/>
      <c r="EL3342" s="435"/>
      <c r="EM3342" s="435"/>
      <c r="EN3342" s="435"/>
      <c r="EO3342" s="435"/>
      <c r="EP3342" s="435"/>
      <c r="EQ3342" s="435"/>
      <c r="ER3342" s="435"/>
      <c r="ES3342" s="435"/>
      <c r="ET3342" s="435"/>
      <c r="EU3342" s="435"/>
      <c r="EV3342" s="435"/>
      <c r="EW3342" s="435"/>
      <c r="EX3342" s="435"/>
      <c r="EY3342" s="435"/>
      <c r="EZ3342" s="435"/>
      <c r="FA3342" s="435"/>
      <c r="FB3342" s="435"/>
      <c r="FC3342" s="435"/>
      <c r="FD3342" s="435"/>
      <c r="FE3342" s="435"/>
      <c r="FF3342" s="435"/>
      <c r="FG3342" s="435"/>
      <c r="FH3342" s="435"/>
      <c r="FI3342" s="435"/>
      <c r="FJ3342" s="435"/>
      <c r="FK3342" s="435"/>
      <c r="FL3342" s="435"/>
      <c r="FM3342" s="435"/>
      <c r="FN3342" s="435"/>
      <c r="FO3342" s="435"/>
      <c r="FP3342" s="435"/>
      <c r="FQ3342" s="435"/>
      <c r="FR3342" s="435"/>
      <c r="FS3342" s="435"/>
      <c r="FT3342" s="435"/>
      <c r="FU3342" s="435"/>
      <c r="FV3342" s="435"/>
      <c r="FW3342" s="435"/>
      <c r="FX3342" s="435"/>
      <c r="FY3342" s="435"/>
      <c r="FZ3342" s="435"/>
      <c r="GA3342" s="435"/>
      <c r="GB3342" s="435"/>
      <c r="GC3342" s="435"/>
      <c r="GD3342" s="435"/>
      <c r="GE3342" s="435"/>
      <c r="GF3342" s="435"/>
      <c r="GG3342" s="435"/>
      <c r="GH3342" s="435"/>
      <c r="GI3342" s="435"/>
      <c r="GJ3342" s="435"/>
      <c r="GK3342" s="435"/>
      <c r="GL3342" s="435"/>
      <c r="GM3342" s="435"/>
      <c r="GN3342" s="435"/>
      <c r="GO3342" s="435"/>
      <c r="GP3342" s="435"/>
      <c r="GQ3342" s="435"/>
      <c r="GR3342" s="435"/>
      <c r="GS3342" s="435"/>
      <c r="GT3342" s="435"/>
      <c r="GU3342" s="435"/>
      <c r="GV3342" s="435"/>
      <c r="GW3342" s="435"/>
      <c r="GX3342" s="435"/>
      <c r="GY3342" s="435"/>
      <c r="GZ3342" s="435"/>
      <c r="HA3342" s="435"/>
      <c r="HB3342" s="435"/>
      <c r="HC3342" s="435"/>
      <c r="HD3342" s="435"/>
      <c r="HE3342" s="435"/>
      <c r="HF3342" s="435"/>
    </row>
    <row r="3343" spans="1:214" s="436" customFormat="1" x14ac:dyDescent="0.25">
      <c r="A3343" s="280">
        <v>46050</v>
      </c>
      <c r="B3343" s="281">
        <v>4183910988</v>
      </c>
      <c r="C3343" s="328" t="s">
        <v>15180</v>
      </c>
      <c r="D3343" s="280">
        <v>46058</v>
      </c>
      <c r="E3343" s="426"/>
      <c r="F3343" s="328"/>
      <c r="G3343" s="427" t="s">
        <v>12354</v>
      </c>
      <c r="H3343" s="426"/>
      <c r="I3343" s="281" t="s">
        <v>15882</v>
      </c>
      <c r="J3343" s="281" t="s">
        <v>7228</v>
      </c>
      <c r="K3343" s="281" t="s">
        <v>48</v>
      </c>
      <c r="L3343" s="287" t="str">
        <f>VLOOKUP($K3343,[1]TONG_SL!$A$1:$D$65536,2,0)</f>
        <v>Mọc Nấm Hương 250g</v>
      </c>
      <c r="M3343" s="428"/>
      <c r="N3343" s="287" t="str">
        <f t="shared" si="348"/>
        <v>K-C6</v>
      </c>
      <c r="O3343" s="429"/>
      <c r="P3343" s="429"/>
      <c r="Q3343" s="287" t="str">
        <f>VLOOKUP(K3343,TONG_SL!$A:$D,3,0)</f>
        <v>Túi</v>
      </c>
      <c r="R3343" s="430">
        <v>10</v>
      </c>
      <c r="S3343" s="444"/>
      <c r="T3343" s="444">
        <f>VLOOKUP(VLOOKUP(G3343,Ma_KH!$A:$R,18,0)&amp;K3343,Gia_MB!$A:$F,6,0)</f>
        <v>46000</v>
      </c>
      <c r="U3343" s="445">
        <f t="shared" si="344"/>
        <v>460000</v>
      </c>
      <c r="V3343" s="444"/>
      <c r="W3343" s="446">
        <f t="shared" si="345"/>
        <v>0</v>
      </c>
      <c r="X3343" s="447" t="str">
        <f t="shared" si="346"/>
        <v>8</v>
      </c>
      <c r="Y3343" s="444"/>
      <c r="Z3343" s="445">
        <f t="shared" si="347"/>
        <v>36800</v>
      </c>
      <c r="AA3343" s="448">
        <f>VLOOKUP(G3343,Ma_KH!$A:$R,14,0)</f>
        <v>60</v>
      </c>
      <c r="AB3343" s="435"/>
      <c r="AC3343" s="435"/>
      <c r="AD3343" s="435"/>
      <c r="AE3343" s="435"/>
      <c r="AF3343" s="435"/>
      <c r="AG3343" s="435"/>
      <c r="AH3343" s="435"/>
      <c r="AI3343" s="435"/>
      <c r="AJ3343" s="435"/>
      <c r="AK3343" s="435"/>
      <c r="AL3343" s="435"/>
      <c r="AM3343" s="435"/>
      <c r="AN3343" s="435"/>
      <c r="AO3343" s="435"/>
      <c r="AP3343" s="435"/>
      <c r="AQ3343" s="435"/>
      <c r="AR3343" s="435"/>
      <c r="AS3343" s="435"/>
      <c r="AT3343" s="435"/>
      <c r="AU3343" s="435"/>
      <c r="AV3343" s="435"/>
      <c r="AW3343" s="435"/>
      <c r="AX3343" s="435"/>
      <c r="AY3343" s="435"/>
      <c r="AZ3343" s="435"/>
      <c r="BA3343" s="435"/>
      <c r="BB3343" s="435"/>
      <c r="BC3343" s="435"/>
      <c r="BD3343" s="435"/>
      <c r="BE3343" s="435"/>
      <c r="BF3343" s="435"/>
      <c r="BG3343" s="435"/>
      <c r="BH3343" s="435"/>
      <c r="BI3343" s="435"/>
      <c r="BJ3343" s="435"/>
      <c r="BK3343" s="435"/>
      <c r="BL3343" s="435"/>
      <c r="BM3343" s="435"/>
      <c r="BN3343" s="435"/>
      <c r="BO3343" s="435"/>
      <c r="BP3343" s="435"/>
      <c r="BQ3343" s="435"/>
      <c r="BR3343" s="435"/>
      <c r="BS3343" s="435"/>
      <c r="BT3343" s="435"/>
      <c r="BU3343" s="435"/>
      <c r="BV3343" s="435"/>
      <c r="BW3343" s="435"/>
      <c r="BX3343" s="435"/>
      <c r="BY3343" s="435"/>
      <c r="BZ3343" s="435"/>
      <c r="CA3343" s="435"/>
      <c r="CB3343" s="435"/>
      <c r="CC3343" s="435"/>
      <c r="CD3343" s="435"/>
      <c r="CE3343" s="435"/>
      <c r="CF3343" s="435"/>
      <c r="CG3343" s="435"/>
      <c r="CH3343" s="435"/>
      <c r="CI3343" s="435"/>
      <c r="CJ3343" s="435"/>
      <c r="CK3343" s="435"/>
      <c r="CL3343" s="435"/>
      <c r="CM3343" s="435"/>
      <c r="CN3343" s="435"/>
      <c r="CO3343" s="435"/>
      <c r="CP3343" s="435"/>
      <c r="CQ3343" s="435"/>
      <c r="CR3343" s="435"/>
      <c r="CS3343" s="435"/>
      <c r="CT3343" s="435"/>
      <c r="CU3343" s="435"/>
      <c r="CV3343" s="435"/>
      <c r="CW3343" s="435"/>
      <c r="CX3343" s="435"/>
      <c r="CY3343" s="435"/>
      <c r="CZ3343" s="435"/>
      <c r="DA3343" s="435"/>
      <c r="DB3343" s="435"/>
      <c r="DC3343" s="435"/>
      <c r="DD3343" s="435"/>
      <c r="DE3343" s="435"/>
      <c r="DF3343" s="435"/>
      <c r="DG3343" s="435"/>
      <c r="DH3343" s="435"/>
      <c r="DI3343" s="435"/>
      <c r="DJ3343" s="435"/>
      <c r="DK3343" s="435"/>
      <c r="DL3343" s="435"/>
      <c r="DM3343" s="435"/>
      <c r="DN3343" s="435"/>
      <c r="DO3343" s="435"/>
      <c r="DP3343" s="435"/>
      <c r="DQ3343" s="435"/>
      <c r="DR3343" s="435"/>
      <c r="DS3343" s="435"/>
      <c r="DT3343" s="435"/>
      <c r="DU3343" s="435"/>
      <c r="DV3343" s="435"/>
      <c r="DW3343" s="435"/>
      <c r="DX3343" s="435"/>
      <c r="DY3343" s="435"/>
      <c r="DZ3343" s="435"/>
      <c r="EA3343" s="435"/>
      <c r="EB3343" s="435"/>
      <c r="EC3343" s="435"/>
      <c r="ED3343" s="435"/>
      <c r="EE3343" s="435"/>
      <c r="EF3343" s="435"/>
      <c r="EG3343" s="435"/>
      <c r="EH3343" s="435"/>
      <c r="EI3343" s="435"/>
      <c r="EJ3343" s="435"/>
      <c r="EK3343" s="435"/>
      <c r="EL3343" s="435"/>
      <c r="EM3343" s="435"/>
      <c r="EN3343" s="435"/>
      <c r="EO3343" s="435"/>
      <c r="EP3343" s="435"/>
      <c r="EQ3343" s="435"/>
      <c r="ER3343" s="435"/>
      <c r="ES3343" s="435"/>
      <c r="ET3343" s="435"/>
      <c r="EU3343" s="435"/>
      <c r="EV3343" s="435"/>
      <c r="EW3343" s="435"/>
      <c r="EX3343" s="435"/>
      <c r="EY3343" s="435"/>
      <c r="EZ3343" s="435"/>
      <c r="FA3343" s="435"/>
      <c r="FB3343" s="435"/>
      <c r="FC3343" s="435"/>
      <c r="FD3343" s="435"/>
      <c r="FE3343" s="435"/>
      <c r="FF3343" s="435"/>
      <c r="FG3343" s="435"/>
      <c r="FH3343" s="435"/>
      <c r="FI3343" s="435"/>
      <c r="FJ3343" s="435"/>
      <c r="FK3343" s="435"/>
      <c r="FL3343" s="435"/>
      <c r="FM3343" s="435"/>
      <c r="FN3343" s="435"/>
      <c r="FO3343" s="435"/>
      <c r="FP3343" s="435"/>
      <c r="FQ3343" s="435"/>
      <c r="FR3343" s="435"/>
      <c r="FS3343" s="435"/>
      <c r="FT3343" s="435"/>
      <c r="FU3343" s="435"/>
      <c r="FV3343" s="435"/>
      <c r="FW3343" s="435"/>
      <c r="FX3343" s="435"/>
      <c r="FY3343" s="435"/>
      <c r="FZ3343" s="435"/>
      <c r="GA3343" s="435"/>
      <c r="GB3343" s="435"/>
      <c r="GC3343" s="435"/>
      <c r="GD3343" s="435"/>
      <c r="GE3343" s="435"/>
      <c r="GF3343" s="435"/>
      <c r="GG3343" s="435"/>
      <c r="GH3343" s="435"/>
      <c r="GI3343" s="435"/>
      <c r="GJ3343" s="435"/>
      <c r="GK3343" s="435"/>
      <c r="GL3343" s="435"/>
      <c r="GM3343" s="435"/>
      <c r="GN3343" s="435"/>
      <c r="GO3343" s="435"/>
      <c r="GP3343" s="435"/>
      <c r="GQ3343" s="435"/>
      <c r="GR3343" s="435"/>
      <c r="GS3343" s="435"/>
      <c r="GT3343" s="435"/>
      <c r="GU3343" s="435"/>
      <c r="GV3343" s="435"/>
      <c r="GW3343" s="435"/>
      <c r="GX3343" s="435"/>
      <c r="GY3343" s="435"/>
      <c r="GZ3343" s="435"/>
      <c r="HA3343" s="435"/>
      <c r="HB3343" s="435"/>
      <c r="HC3343" s="435"/>
      <c r="HD3343" s="435"/>
      <c r="HE3343" s="435"/>
      <c r="HF3343" s="435"/>
    </row>
    <row r="3344" spans="1:214" s="436" customFormat="1" x14ac:dyDescent="0.25">
      <c r="A3344" s="280">
        <v>46047</v>
      </c>
      <c r="B3344" s="281">
        <v>4183613035</v>
      </c>
      <c r="C3344" s="328" t="s">
        <v>15180</v>
      </c>
      <c r="D3344" s="280">
        <v>46058</v>
      </c>
      <c r="E3344" s="426"/>
      <c r="F3344" s="328"/>
      <c r="G3344" s="427" t="s">
        <v>15883</v>
      </c>
      <c r="H3344" s="426"/>
      <c r="I3344" s="281" t="s">
        <v>15809</v>
      </c>
      <c r="J3344" s="281" t="s">
        <v>7228</v>
      </c>
      <c r="K3344" s="281" t="s">
        <v>44</v>
      </c>
      <c r="L3344" s="287" t="str">
        <f>VLOOKUP($K3344,[1]TONG_SL!$A$1:$D$65536,2,0)</f>
        <v>Giò lụa cây 250g</v>
      </c>
      <c r="M3344" s="428"/>
      <c r="N3344" s="287" t="str">
        <f t="shared" si="348"/>
        <v>K-C6</v>
      </c>
      <c r="O3344" s="429"/>
      <c r="P3344" s="429"/>
      <c r="Q3344" s="287" t="str">
        <f>VLOOKUP(K3344,TONG_SL!$A:$D,3,0)</f>
        <v>Túi</v>
      </c>
      <c r="R3344" s="430">
        <v>3</v>
      </c>
      <c r="S3344" s="444"/>
      <c r="T3344" s="444">
        <f>VLOOKUP(VLOOKUP(G3344,Ma_KH!$A:$R,18,0)&amp;K3344,Gia_MB!$A:$F,6,0)</f>
        <v>49500</v>
      </c>
      <c r="U3344" s="445">
        <f t="shared" si="344"/>
        <v>148500</v>
      </c>
      <c r="V3344" s="444"/>
      <c r="W3344" s="446">
        <f t="shared" si="345"/>
        <v>0</v>
      </c>
      <c r="X3344" s="447" t="str">
        <f t="shared" si="346"/>
        <v>8</v>
      </c>
      <c r="Y3344" s="444"/>
      <c r="Z3344" s="445">
        <f t="shared" si="347"/>
        <v>11880</v>
      </c>
      <c r="AA3344" s="448">
        <f>VLOOKUP(G3344,Ma_KH!$A:$R,14,0)</f>
        <v>60</v>
      </c>
      <c r="AB3344" s="435"/>
      <c r="AC3344" s="435"/>
      <c r="AD3344" s="435"/>
      <c r="AE3344" s="435"/>
      <c r="AF3344" s="435"/>
      <c r="AG3344" s="435"/>
      <c r="AH3344" s="435"/>
      <c r="AI3344" s="435"/>
      <c r="AJ3344" s="435"/>
      <c r="AK3344" s="435"/>
      <c r="AL3344" s="435"/>
      <c r="AM3344" s="435"/>
      <c r="AN3344" s="435"/>
      <c r="AO3344" s="435"/>
      <c r="AP3344" s="435"/>
      <c r="AQ3344" s="435"/>
      <c r="AR3344" s="435"/>
      <c r="AS3344" s="435"/>
      <c r="AT3344" s="435"/>
      <c r="AU3344" s="435"/>
      <c r="AV3344" s="435"/>
      <c r="AW3344" s="435"/>
      <c r="AX3344" s="435"/>
      <c r="AY3344" s="435"/>
      <c r="AZ3344" s="435"/>
      <c r="BA3344" s="435"/>
      <c r="BB3344" s="435"/>
      <c r="BC3344" s="435"/>
      <c r="BD3344" s="435"/>
      <c r="BE3344" s="435"/>
      <c r="BF3344" s="435"/>
      <c r="BG3344" s="435"/>
      <c r="BH3344" s="435"/>
      <c r="BI3344" s="435"/>
      <c r="BJ3344" s="435"/>
      <c r="BK3344" s="435"/>
      <c r="BL3344" s="435"/>
      <c r="BM3344" s="435"/>
      <c r="BN3344" s="435"/>
      <c r="BO3344" s="435"/>
      <c r="BP3344" s="435"/>
      <c r="BQ3344" s="435"/>
      <c r="BR3344" s="435"/>
      <c r="BS3344" s="435"/>
      <c r="BT3344" s="435"/>
      <c r="BU3344" s="435"/>
      <c r="BV3344" s="435"/>
      <c r="BW3344" s="435"/>
      <c r="BX3344" s="435"/>
      <c r="BY3344" s="435"/>
      <c r="BZ3344" s="435"/>
      <c r="CA3344" s="435"/>
      <c r="CB3344" s="435"/>
      <c r="CC3344" s="435"/>
      <c r="CD3344" s="435"/>
      <c r="CE3344" s="435"/>
      <c r="CF3344" s="435"/>
      <c r="CG3344" s="435"/>
      <c r="CH3344" s="435"/>
      <c r="CI3344" s="435"/>
      <c r="CJ3344" s="435"/>
      <c r="CK3344" s="435"/>
      <c r="CL3344" s="435"/>
      <c r="CM3344" s="435"/>
      <c r="CN3344" s="435"/>
      <c r="CO3344" s="435"/>
      <c r="CP3344" s="435"/>
      <c r="CQ3344" s="435"/>
      <c r="CR3344" s="435"/>
      <c r="CS3344" s="435"/>
      <c r="CT3344" s="435"/>
      <c r="CU3344" s="435"/>
      <c r="CV3344" s="435"/>
      <c r="CW3344" s="435"/>
      <c r="CX3344" s="435"/>
      <c r="CY3344" s="435"/>
      <c r="CZ3344" s="435"/>
      <c r="DA3344" s="435"/>
      <c r="DB3344" s="435"/>
      <c r="DC3344" s="435"/>
      <c r="DD3344" s="435"/>
      <c r="DE3344" s="435"/>
      <c r="DF3344" s="435"/>
      <c r="DG3344" s="435"/>
      <c r="DH3344" s="435"/>
      <c r="DI3344" s="435"/>
      <c r="DJ3344" s="435"/>
      <c r="DK3344" s="435"/>
      <c r="DL3344" s="435"/>
      <c r="DM3344" s="435"/>
      <c r="DN3344" s="435"/>
      <c r="DO3344" s="435"/>
      <c r="DP3344" s="435"/>
      <c r="DQ3344" s="435"/>
      <c r="DR3344" s="435"/>
      <c r="DS3344" s="435"/>
      <c r="DT3344" s="435"/>
      <c r="DU3344" s="435"/>
      <c r="DV3344" s="435"/>
      <c r="DW3344" s="435"/>
      <c r="DX3344" s="435"/>
      <c r="DY3344" s="435"/>
      <c r="DZ3344" s="435"/>
      <c r="EA3344" s="435"/>
      <c r="EB3344" s="435"/>
      <c r="EC3344" s="435"/>
      <c r="ED3344" s="435"/>
      <c r="EE3344" s="435"/>
      <c r="EF3344" s="435"/>
      <c r="EG3344" s="435"/>
      <c r="EH3344" s="435"/>
      <c r="EI3344" s="435"/>
      <c r="EJ3344" s="435"/>
      <c r="EK3344" s="435"/>
      <c r="EL3344" s="435"/>
      <c r="EM3344" s="435"/>
      <c r="EN3344" s="435"/>
      <c r="EO3344" s="435"/>
      <c r="EP3344" s="435"/>
      <c r="EQ3344" s="435"/>
      <c r="ER3344" s="435"/>
      <c r="ES3344" s="435"/>
      <c r="ET3344" s="435"/>
      <c r="EU3344" s="435"/>
      <c r="EV3344" s="435"/>
      <c r="EW3344" s="435"/>
      <c r="EX3344" s="435"/>
      <c r="EY3344" s="435"/>
      <c r="EZ3344" s="435"/>
      <c r="FA3344" s="435"/>
      <c r="FB3344" s="435"/>
      <c r="FC3344" s="435"/>
      <c r="FD3344" s="435"/>
      <c r="FE3344" s="435"/>
      <c r="FF3344" s="435"/>
      <c r="FG3344" s="435"/>
      <c r="FH3344" s="435"/>
      <c r="FI3344" s="435"/>
      <c r="FJ3344" s="435"/>
      <c r="FK3344" s="435"/>
      <c r="FL3344" s="435"/>
      <c r="FM3344" s="435"/>
      <c r="FN3344" s="435"/>
      <c r="FO3344" s="435"/>
      <c r="FP3344" s="435"/>
      <c r="FQ3344" s="435"/>
      <c r="FR3344" s="435"/>
      <c r="FS3344" s="435"/>
      <c r="FT3344" s="435"/>
      <c r="FU3344" s="435"/>
      <c r="FV3344" s="435"/>
      <c r="FW3344" s="435"/>
      <c r="FX3344" s="435"/>
      <c r="FY3344" s="435"/>
      <c r="FZ3344" s="435"/>
      <c r="GA3344" s="435"/>
      <c r="GB3344" s="435"/>
      <c r="GC3344" s="435"/>
      <c r="GD3344" s="435"/>
      <c r="GE3344" s="435"/>
      <c r="GF3344" s="435"/>
      <c r="GG3344" s="435"/>
      <c r="GH3344" s="435"/>
      <c r="GI3344" s="435"/>
      <c r="GJ3344" s="435"/>
      <c r="GK3344" s="435"/>
      <c r="GL3344" s="435"/>
      <c r="GM3344" s="435"/>
      <c r="GN3344" s="435"/>
      <c r="GO3344" s="435"/>
      <c r="GP3344" s="435"/>
      <c r="GQ3344" s="435"/>
      <c r="GR3344" s="435"/>
      <c r="GS3344" s="435"/>
      <c r="GT3344" s="435"/>
      <c r="GU3344" s="435"/>
      <c r="GV3344" s="435"/>
      <c r="GW3344" s="435"/>
      <c r="GX3344" s="435"/>
      <c r="GY3344" s="435"/>
      <c r="GZ3344" s="435"/>
      <c r="HA3344" s="435"/>
      <c r="HB3344" s="435"/>
      <c r="HC3344" s="435"/>
      <c r="HD3344" s="435"/>
      <c r="HE3344" s="435"/>
      <c r="HF3344" s="435"/>
    </row>
    <row r="3345" spans="1:214" s="436" customFormat="1" x14ac:dyDescent="0.25">
      <c r="A3345" s="280">
        <v>46047</v>
      </c>
      <c r="B3345" s="281">
        <v>4183613035</v>
      </c>
      <c r="C3345" s="328" t="s">
        <v>15180</v>
      </c>
      <c r="D3345" s="280">
        <v>46058</v>
      </c>
      <c r="E3345" s="426"/>
      <c r="F3345" s="328"/>
      <c r="G3345" s="427" t="s">
        <v>15883</v>
      </c>
      <c r="H3345" s="426"/>
      <c r="I3345" s="281" t="s">
        <v>15809</v>
      </c>
      <c r="J3345" s="281" t="s">
        <v>7228</v>
      </c>
      <c r="K3345" s="281" t="s">
        <v>27</v>
      </c>
      <c r="L3345" s="287" t="str">
        <f>VLOOKUP($K3345,[1]TONG_SL!$A$1:$D$65536,2,0)</f>
        <v>Chân giò heo muối 300g</v>
      </c>
      <c r="M3345" s="428"/>
      <c r="N3345" s="287" t="str">
        <f t="shared" si="348"/>
        <v>K-C6</v>
      </c>
      <c r="O3345" s="429"/>
      <c r="P3345" s="429"/>
      <c r="Q3345" s="287" t="str">
        <f>VLOOKUP(K3345,TONG_SL!$A:$D,3,0)</f>
        <v>Túi</v>
      </c>
      <c r="R3345" s="430">
        <v>40</v>
      </c>
      <c r="S3345" s="444"/>
      <c r="T3345" s="444">
        <f>VLOOKUP(VLOOKUP(G3345,Ma_KH!$A:$R,18,0)&amp;K3345,Gia_MB!$A:$F,6,0)</f>
        <v>73431</v>
      </c>
      <c r="U3345" s="445">
        <f t="shared" si="344"/>
        <v>2937240</v>
      </c>
      <c r="V3345" s="444"/>
      <c r="W3345" s="446">
        <f t="shared" si="345"/>
        <v>0</v>
      </c>
      <c r="X3345" s="447" t="str">
        <f t="shared" si="346"/>
        <v>8</v>
      </c>
      <c r="Y3345" s="444"/>
      <c r="Z3345" s="445">
        <f t="shared" si="347"/>
        <v>234979.20000000001</v>
      </c>
      <c r="AA3345" s="448">
        <f>VLOOKUP(G3345,Ma_KH!$A:$R,14,0)</f>
        <v>60</v>
      </c>
      <c r="AB3345" s="435"/>
      <c r="AC3345" s="435"/>
      <c r="AD3345" s="435"/>
      <c r="AE3345" s="435"/>
      <c r="AF3345" s="435"/>
      <c r="AG3345" s="435"/>
      <c r="AH3345" s="435"/>
      <c r="AI3345" s="435"/>
      <c r="AJ3345" s="435"/>
      <c r="AK3345" s="435"/>
      <c r="AL3345" s="435"/>
      <c r="AM3345" s="435"/>
      <c r="AN3345" s="435"/>
      <c r="AO3345" s="435"/>
      <c r="AP3345" s="435"/>
      <c r="AQ3345" s="435"/>
      <c r="AR3345" s="435"/>
      <c r="AS3345" s="435"/>
      <c r="AT3345" s="435"/>
      <c r="AU3345" s="435"/>
      <c r="AV3345" s="435"/>
      <c r="AW3345" s="435"/>
      <c r="AX3345" s="435"/>
      <c r="AY3345" s="435"/>
      <c r="AZ3345" s="435"/>
      <c r="BA3345" s="435"/>
      <c r="BB3345" s="435"/>
      <c r="BC3345" s="435"/>
      <c r="BD3345" s="435"/>
      <c r="BE3345" s="435"/>
      <c r="BF3345" s="435"/>
      <c r="BG3345" s="435"/>
      <c r="BH3345" s="435"/>
      <c r="BI3345" s="435"/>
      <c r="BJ3345" s="435"/>
      <c r="BK3345" s="435"/>
      <c r="BL3345" s="435"/>
      <c r="BM3345" s="435"/>
      <c r="BN3345" s="435"/>
      <c r="BO3345" s="435"/>
      <c r="BP3345" s="435"/>
      <c r="BQ3345" s="435"/>
      <c r="BR3345" s="435"/>
      <c r="BS3345" s="435"/>
      <c r="BT3345" s="435"/>
      <c r="BU3345" s="435"/>
      <c r="BV3345" s="435"/>
      <c r="BW3345" s="435"/>
      <c r="BX3345" s="435"/>
      <c r="BY3345" s="435"/>
      <c r="BZ3345" s="435"/>
      <c r="CA3345" s="435"/>
      <c r="CB3345" s="435"/>
      <c r="CC3345" s="435"/>
      <c r="CD3345" s="435"/>
      <c r="CE3345" s="435"/>
      <c r="CF3345" s="435"/>
      <c r="CG3345" s="435"/>
      <c r="CH3345" s="435"/>
      <c r="CI3345" s="435"/>
      <c r="CJ3345" s="435"/>
      <c r="CK3345" s="435"/>
      <c r="CL3345" s="435"/>
      <c r="CM3345" s="435"/>
      <c r="CN3345" s="435"/>
      <c r="CO3345" s="435"/>
      <c r="CP3345" s="435"/>
      <c r="CQ3345" s="435"/>
      <c r="CR3345" s="435"/>
      <c r="CS3345" s="435"/>
      <c r="CT3345" s="435"/>
      <c r="CU3345" s="435"/>
      <c r="CV3345" s="435"/>
      <c r="CW3345" s="435"/>
      <c r="CX3345" s="435"/>
      <c r="CY3345" s="435"/>
      <c r="CZ3345" s="435"/>
      <c r="DA3345" s="435"/>
      <c r="DB3345" s="435"/>
      <c r="DC3345" s="435"/>
      <c r="DD3345" s="435"/>
      <c r="DE3345" s="435"/>
      <c r="DF3345" s="435"/>
      <c r="DG3345" s="435"/>
      <c r="DH3345" s="435"/>
      <c r="DI3345" s="435"/>
      <c r="DJ3345" s="435"/>
      <c r="DK3345" s="435"/>
      <c r="DL3345" s="435"/>
      <c r="DM3345" s="435"/>
      <c r="DN3345" s="435"/>
      <c r="DO3345" s="435"/>
      <c r="DP3345" s="435"/>
      <c r="DQ3345" s="435"/>
      <c r="DR3345" s="435"/>
      <c r="DS3345" s="435"/>
      <c r="DT3345" s="435"/>
      <c r="DU3345" s="435"/>
      <c r="DV3345" s="435"/>
      <c r="DW3345" s="435"/>
      <c r="DX3345" s="435"/>
      <c r="DY3345" s="435"/>
      <c r="DZ3345" s="435"/>
      <c r="EA3345" s="435"/>
      <c r="EB3345" s="435"/>
      <c r="EC3345" s="435"/>
      <c r="ED3345" s="435"/>
      <c r="EE3345" s="435"/>
      <c r="EF3345" s="435"/>
      <c r="EG3345" s="435"/>
      <c r="EH3345" s="435"/>
      <c r="EI3345" s="435"/>
      <c r="EJ3345" s="435"/>
      <c r="EK3345" s="435"/>
      <c r="EL3345" s="435"/>
      <c r="EM3345" s="435"/>
      <c r="EN3345" s="435"/>
      <c r="EO3345" s="435"/>
      <c r="EP3345" s="435"/>
      <c r="EQ3345" s="435"/>
      <c r="ER3345" s="435"/>
      <c r="ES3345" s="435"/>
      <c r="ET3345" s="435"/>
      <c r="EU3345" s="435"/>
      <c r="EV3345" s="435"/>
      <c r="EW3345" s="435"/>
      <c r="EX3345" s="435"/>
      <c r="EY3345" s="435"/>
      <c r="EZ3345" s="435"/>
      <c r="FA3345" s="435"/>
      <c r="FB3345" s="435"/>
      <c r="FC3345" s="435"/>
      <c r="FD3345" s="435"/>
      <c r="FE3345" s="435"/>
      <c r="FF3345" s="435"/>
      <c r="FG3345" s="435"/>
      <c r="FH3345" s="435"/>
      <c r="FI3345" s="435"/>
      <c r="FJ3345" s="435"/>
      <c r="FK3345" s="435"/>
      <c r="FL3345" s="435"/>
      <c r="FM3345" s="435"/>
      <c r="FN3345" s="435"/>
      <c r="FO3345" s="435"/>
      <c r="FP3345" s="435"/>
      <c r="FQ3345" s="435"/>
      <c r="FR3345" s="435"/>
      <c r="FS3345" s="435"/>
      <c r="FT3345" s="435"/>
      <c r="FU3345" s="435"/>
      <c r="FV3345" s="435"/>
      <c r="FW3345" s="435"/>
      <c r="FX3345" s="435"/>
      <c r="FY3345" s="435"/>
      <c r="FZ3345" s="435"/>
      <c r="GA3345" s="435"/>
      <c r="GB3345" s="435"/>
      <c r="GC3345" s="435"/>
      <c r="GD3345" s="435"/>
      <c r="GE3345" s="435"/>
      <c r="GF3345" s="435"/>
      <c r="GG3345" s="435"/>
      <c r="GH3345" s="435"/>
      <c r="GI3345" s="435"/>
      <c r="GJ3345" s="435"/>
      <c r="GK3345" s="435"/>
      <c r="GL3345" s="435"/>
      <c r="GM3345" s="435"/>
      <c r="GN3345" s="435"/>
      <c r="GO3345" s="435"/>
      <c r="GP3345" s="435"/>
      <c r="GQ3345" s="435"/>
      <c r="GR3345" s="435"/>
      <c r="GS3345" s="435"/>
      <c r="GT3345" s="435"/>
      <c r="GU3345" s="435"/>
      <c r="GV3345" s="435"/>
      <c r="GW3345" s="435"/>
      <c r="GX3345" s="435"/>
      <c r="GY3345" s="435"/>
      <c r="GZ3345" s="435"/>
      <c r="HA3345" s="435"/>
      <c r="HB3345" s="435"/>
      <c r="HC3345" s="435"/>
      <c r="HD3345" s="435"/>
      <c r="HE3345" s="435"/>
      <c r="HF3345" s="435"/>
    </row>
    <row r="3346" spans="1:214" s="436" customFormat="1" x14ac:dyDescent="0.25">
      <c r="A3346" s="280">
        <v>46047</v>
      </c>
      <c r="B3346" s="281">
        <v>4183613035</v>
      </c>
      <c r="C3346" s="328" t="s">
        <v>15180</v>
      </c>
      <c r="D3346" s="280">
        <v>46058</v>
      </c>
      <c r="E3346" s="426"/>
      <c r="F3346" s="328"/>
      <c r="G3346" s="427" t="s">
        <v>15883</v>
      </c>
      <c r="H3346" s="426"/>
      <c r="I3346" s="281" t="s">
        <v>15809</v>
      </c>
      <c r="J3346" s="281" t="s">
        <v>7228</v>
      </c>
      <c r="K3346" s="281" t="s">
        <v>15450</v>
      </c>
      <c r="L3346" s="287" t="str">
        <f>VLOOKUP($K3346,[1]TONG_SL!$A$1:$D$65536,2,0)</f>
        <v>Giò sụn gà 250g</v>
      </c>
      <c r="M3346" s="428"/>
      <c r="N3346" s="287" t="str">
        <f t="shared" si="348"/>
        <v>K-C6</v>
      </c>
      <c r="O3346" s="429"/>
      <c r="P3346" s="429"/>
      <c r="Q3346" s="287" t="str">
        <f>VLOOKUP(K3346,TONG_SL!$A:$D,3,0)</f>
        <v>Túi</v>
      </c>
      <c r="R3346" s="430">
        <v>8</v>
      </c>
      <c r="S3346" s="444"/>
      <c r="T3346" s="444">
        <f>VLOOKUP(VLOOKUP(G3346,Ma_KH!$A:$R,18,0)&amp;K3346,Gia_MB!$A:$F,6,0)</f>
        <v>50400</v>
      </c>
      <c r="U3346" s="445">
        <f t="shared" si="344"/>
        <v>403200</v>
      </c>
      <c r="V3346" s="444"/>
      <c r="W3346" s="446">
        <f t="shared" si="345"/>
        <v>0</v>
      </c>
      <c r="X3346" s="447" t="str">
        <f t="shared" si="346"/>
        <v>8</v>
      </c>
      <c r="Y3346" s="444"/>
      <c r="Z3346" s="445">
        <f t="shared" si="347"/>
        <v>32256</v>
      </c>
      <c r="AA3346" s="448">
        <f>VLOOKUP(G3346,Ma_KH!$A:$R,14,0)</f>
        <v>60</v>
      </c>
      <c r="AB3346" s="435"/>
      <c r="AC3346" s="435"/>
      <c r="AD3346" s="435"/>
      <c r="AE3346" s="435"/>
      <c r="AF3346" s="435"/>
      <c r="AG3346" s="435"/>
      <c r="AH3346" s="435"/>
      <c r="AI3346" s="435"/>
      <c r="AJ3346" s="435"/>
      <c r="AK3346" s="435"/>
      <c r="AL3346" s="435"/>
      <c r="AM3346" s="435"/>
      <c r="AN3346" s="435"/>
      <c r="AO3346" s="435"/>
      <c r="AP3346" s="435"/>
      <c r="AQ3346" s="435"/>
      <c r="AR3346" s="435"/>
      <c r="AS3346" s="435"/>
      <c r="AT3346" s="435"/>
      <c r="AU3346" s="435"/>
      <c r="AV3346" s="435"/>
      <c r="AW3346" s="435"/>
      <c r="AX3346" s="435"/>
      <c r="AY3346" s="435"/>
      <c r="AZ3346" s="435"/>
      <c r="BA3346" s="435"/>
      <c r="BB3346" s="435"/>
      <c r="BC3346" s="435"/>
      <c r="BD3346" s="435"/>
      <c r="BE3346" s="435"/>
      <c r="BF3346" s="435"/>
      <c r="BG3346" s="435"/>
      <c r="BH3346" s="435"/>
      <c r="BI3346" s="435"/>
      <c r="BJ3346" s="435"/>
      <c r="BK3346" s="435"/>
      <c r="BL3346" s="435"/>
      <c r="BM3346" s="435"/>
      <c r="BN3346" s="435"/>
      <c r="BO3346" s="435"/>
      <c r="BP3346" s="435"/>
      <c r="BQ3346" s="435"/>
      <c r="BR3346" s="435"/>
      <c r="BS3346" s="435"/>
      <c r="BT3346" s="435"/>
      <c r="BU3346" s="435"/>
      <c r="BV3346" s="435"/>
      <c r="BW3346" s="435"/>
      <c r="BX3346" s="435"/>
      <c r="BY3346" s="435"/>
      <c r="BZ3346" s="435"/>
      <c r="CA3346" s="435"/>
      <c r="CB3346" s="435"/>
      <c r="CC3346" s="435"/>
      <c r="CD3346" s="435"/>
      <c r="CE3346" s="435"/>
      <c r="CF3346" s="435"/>
      <c r="CG3346" s="435"/>
      <c r="CH3346" s="435"/>
      <c r="CI3346" s="435"/>
      <c r="CJ3346" s="435"/>
      <c r="CK3346" s="435"/>
      <c r="CL3346" s="435"/>
      <c r="CM3346" s="435"/>
      <c r="CN3346" s="435"/>
      <c r="CO3346" s="435"/>
      <c r="CP3346" s="435"/>
      <c r="CQ3346" s="435"/>
      <c r="CR3346" s="435"/>
      <c r="CS3346" s="435"/>
      <c r="CT3346" s="435"/>
      <c r="CU3346" s="435"/>
      <c r="CV3346" s="435"/>
      <c r="CW3346" s="435"/>
      <c r="CX3346" s="435"/>
      <c r="CY3346" s="435"/>
      <c r="CZ3346" s="435"/>
      <c r="DA3346" s="435"/>
      <c r="DB3346" s="435"/>
      <c r="DC3346" s="435"/>
      <c r="DD3346" s="435"/>
      <c r="DE3346" s="435"/>
      <c r="DF3346" s="435"/>
      <c r="DG3346" s="435"/>
      <c r="DH3346" s="435"/>
      <c r="DI3346" s="435"/>
      <c r="DJ3346" s="435"/>
      <c r="DK3346" s="435"/>
      <c r="DL3346" s="435"/>
      <c r="DM3346" s="435"/>
      <c r="DN3346" s="435"/>
      <c r="DO3346" s="435"/>
      <c r="DP3346" s="435"/>
      <c r="DQ3346" s="435"/>
      <c r="DR3346" s="435"/>
      <c r="DS3346" s="435"/>
      <c r="DT3346" s="435"/>
      <c r="DU3346" s="435"/>
      <c r="DV3346" s="435"/>
      <c r="DW3346" s="435"/>
      <c r="DX3346" s="435"/>
      <c r="DY3346" s="435"/>
      <c r="DZ3346" s="435"/>
      <c r="EA3346" s="435"/>
      <c r="EB3346" s="435"/>
      <c r="EC3346" s="435"/>
      <c r="ED3346" s="435"/>
      <c r="EE3346" s="435"/>
      <c r="EF3346" s="435"/>
      <c r="EG3346" s="435"/>
      <c r="EH3346" s="435"/>
      <c r="EI3346" s="435"/>
      <c r="EJ3346" s="435"/>
      <c r="EK3346" s="435"/>
      <c r="EL3346" s="435"/>
      <c r="EM3346" s="435"/>
      <c r="EN3346" s="435"/>
      <c r="EO3346" s="435"/>
      <c r="EP3346" s="435"/>
      <c r="EQ3346" s="435"/>
      <c r="ER3346" s="435"/>
      <c r="ES3346" s="435"/>
      <c r="ET3346" s="435"/>
      <c r="EU3346" s="435"/>
      <c r="EV3346" s="435"/>
      <c r="EW3346" s="435"/>
      <c r="EX3346" s="435"/>
      <c r="EY3346" s="435"/>
      <c r="EZ3346" s="435"/>
      <c r="FA3346" s="435"/>
      <c r="FB3346" s="435"/>
      <c r="FC3346" s="435"/>
      <c r="FD3346" s="435"/>
      <c r="FE3346" s="435"/>
      <c r="FF3346" s="435"/>
      <c r="FG3346" s="435"/>
      <c r="FH3346" s="435"/>
      <c r="FI3346" s="435"/>
      <c r="FJ3346" s="435"/>
      <c r="FK3346" s="435"/>
      <c r="FL3346" s="435"/>
      <c r="FM3346" s="435"/>
      <c r="FN3346" s="435"/>
      <c r="FO3346" s="435"/>
      <c r="FP3346" s="435"/>
      <c r="FQ3346" s="435"/>
      <c r="FR3346" s="435"/>
      <c r="FS3346" s="435"/>
      <c r="FT3346" s="435"/>
      <c r="FU3346" s="435"/>
      <c r="FV3346" s="435"/>
      <c r="FW3346" s="435"/>
      <c r="FX3346" s="435"/>
      <c r="FY3346" s="435"/>
      <c r="FZ3346" s="435"/>
      <c r="GA3346" s="435"/>
      <c r="GB3346" s="435"/>
      <c r="GC3346" s="435"/>
      <c r="GD3346" s="435"/>
      <c r="GE3346" s="435"/>
      <c r="GF3346" s="435"/>
      <c r="GG3346" s="435"/>
      <c r="GH3346" s="435"/>
      <c r="GI3346" s="435"/>
      <c r="GJ3346" s="435"/>
      <c r="GK3346" s="435"/>
      <c r="GL3346" s="435"/>
      <c r="GM3346" s="435"/>
      <c r="GN3346" s="435"/>
      <c r="GO3346" s="435"/>
      <c r="GP3346" s="435"/>
      <c r="GQ3346" s="435"/>
      <c r="GR3346" s="435"/>
      <c r="GS3346" s="435"/>
      <c r="GT3346" s="435"/>
      <c r="GU3346" s="435"/>
      <c r="GV3346" s="435"/>
      <c r="GW3346" s="435"/>
      <c r="GX3346" s="435"/>
      <c r="GY3346" s="435"/>
      <c r="GZ3346" s="435"/>
      <c r="HA3346" s="435"/>
      <c r="HB3346" s="435"/>
      <c r="HC3346" s="435"/>
      <c r="HD3346" s="435"/>
      <c r="HE3346" s="435"/>
      <c r="HF3346" s="435"/>
    </row>
    <row r="3347" spans="1:214" s="436" customFormat="1" x14ac:dyDescent="0.25">
      <c r="A3347" s="280">
        <v>46047</v>
      </c>
      <c r="B3347" s="281">
        <v>4183613035</v>
      </c>
      <c r="C3347" s="328" t="s">
        <v>15180</v>
      </c>
      <c r="D3347" s="280">
        <v>46058</v>
      </c>
      <c r="E3347" s="426"/>
      <c r="F3347" s="328"/>
      <c r="G3347" s="427" t="s">
        <v>15883</v>
      </c>
      <c r="H3347" s="426"/>
      <c r="I3347" s="281" t="s">
        <v>15809</v>
      </c>
      <c r="J3347" s="281" t="s">
        <v>7228</v>
      </c>
      <c r="K3347" s="281" t="s">
        <v>48</v>
      </c>
      <c r="L3347" s="287" t="str">
        <f>VLOOKUP($K3347,[1]TONG_SL!$A$1:$D$65536,2,0)</f>
        <v>Mọc Nấm Hương 250g</v>
      </c>
      <c r="M3347" s="428"/>
      <c r="N3347" s="287" t="str">
        <f t="shared" si="348"/>
        <v>K-C6</v>
      </c>
      <c r="O3347" s="429"/>
      <c r="P3347" s="429"/>
      <c r="Q3347" s="287" t="str">
        <f>VLOOKUP(K3347,TONG_SL!$A:$D,3,0)</f>
        <v>Túi</v>
      </c>
      <c r="R3347" s="430">
        <v>6</v>
      </c>
      <c r="S3347" s="444"/>
      <c r="T3347" s="444">
        <f>VLOOKUP(VLOOKUP(G3347,Ma_KH!$A:$R,18,0)&amp;K3347,Gia_MB!$A:$F,6,0)</f>
        <v>46000</v>
      </c>
      <c r="U3347" s="445">
        <f t="shared" si="344"/>
        <v>276000</v>
      </c>
      <c r="V3347" s="444"/>
      <c r="W3347" s="446">
        <f t="shared" si="345"/>
        <v>0</v>
      </c>
      <c r="X3347" s="447" t="str">
        <f t="shared" si="346"/>
        <v>8</v>
      </c>
      <c r="Y3347" s="444"/>
      <c r="Z3347" s="445">
        <f t="shared" si="347"/>
        <v>22080</v>
      </c>
      <c r="AA3347" s="448">
        <f>VLOOKUP(G3347,Ma_KH!$A:$R,14,0)</f>
        <v>60</v>
      </c>
      <c r="AB3347" s="435"/>
      <c r="AC3347" s="435"/>
      <c r="AD3347" s="435"/>
      <c r="AE3347" s="435"/>
      <c r="AF3347" s="435"/>
      <c r="AG3347" s="435"/>
      <c r="AH3347" s="435"/>
      <c r="AI3347" s="435"/>
      <c r="AJ3347" s="435"/>
      <c r="AK3347" s="435"/>
      <c r="AL3347" s="435"/>
      <c r="AM3347" s="435"/>
      <c r="AN3347" s="435"/>
      <c r="AO3347" s="435"/>
      <c r="AP3347" s="435"/>
      <c r="AQ3347" s="435"/>
      <c r="AR3347" s="435"/>
      <c r="AS3347" s="435"/>
      <c r="AT3347" s="435"/>
      <c r="AU3347" s="435"/>
      <c r="AV3347" s="435"/>
      <c r="AW3347" s="435"/>
      <c r="AX3347" s="435"/>
      <c r="AY3347" s="435"/>
      <c r="AZ3347" s="435"/>
      <c r="BA3347" s="435"/>
      <c r="BB3347" s="435"/>
      <c r="BC3347" s="435"/>
      <c r="BD3347" s="435"/>
      <c r="BE3347" s="435"/>
      <c r="BF3347" s="435"/>
      <c r="BG3347" s="435"/>
      <c r="BH3347" s="435"/>
      <c r="BI3347" s="435"/>
      <c r="BJ3347" s="435"/>
      <c r="BK3347" s="435"/>
      <c r="BL3347" s="435"/>
      <c r="BM3347" s="435"/>
      <c r="BN3347" s="435"/>
      <c r="BO3347" s="435"/>
      <c r="BP3347" s="435"/>
      <c r="BQ3347" s="435"/>
      <c r="BR3347" s="435"/>
      <c r="BS3347" s="435"/>
      <c r="BT3347" s="435"/>
      <c r="BU3347" s="435"/>
      <c r="BV3347" s="435"/>
      <c r="BW3347" s="435"/>
      <c r="BX3347" s="435"/>
      <c r="BY3347" s="435"/>
      <c r="BZ3347" s="435"/>
      <c r="CA3347" s="435"/>
      <c r="CB3347" s="435"/>
      <c r="CC3347" s="435"/>
      <c r="CD3347" s="435"/>
      <c r="CE3347" s="435"/>
      <c r="CF3347" s="435"/>
      <c r="CG3347" s="435"/>
      <c r="CH3347" s="435"/>
      <c r="CI3347" s="435"/>
      <c r="CJ3347" s="435"/>
      <c r="CK3347" s="435"/>
      <c r="CL3347" s="435"/>
      <c r="CM3347" s="435"/>
      <c r="CN3347" s="435"/>
      <c r="CO3347" s="435"/>
      <c r="CP3347" s="435"/>
      <c r="CQ3347" s="435"/>
      <c r="CR3347" s="435"/>
      <c r="CS3347" s="435"/>
      <c r="CT3347" s="435"/>
      <c r="CU3347" s="435"/>
      <c r="CV3347" s="435"/>
      <c r="CW3347" s="435"/>
      <c r="CX3347" s="435"/>
      <c r="CY3347" s="435"/>
      <c r="CZ3347" s="435"/>
      <c r="DA3347" s="435"/>
      <c r="DB3347" s="435"/>
      <c r="DC3347" s="435"/>
      <c r="DD3347" s="435"/>
      <c r="DE3347" s="435"/>
      <c r="DF3347" s="435"/>
      <c r="DG3347" s="435"/>
      <c r="DH3347" s="435"/>
      <c r="DI3347" s="435"/>
      <c r="DJ3347" s="435"/>
      <c r="DK3347" s="435"/>
      <c r="DL3347" s="435"/>
      <c r="DM3347" s="435"/>
      <c r="DN3347" s="435"/>
      <c r="DO3347" s="435"/>
      <c r="DP3347" s="435"/>
      <c r="DQ3347" s="435"/>
      <c r="DR3347" s="435"/>
      <c r="DS3347" s="435"/>
      <c r="DT3347" s="435"/>
      <c r="DU3347" s="435"/>
      <c r="DV3347" s="435"/>
      <c r="DW3347" s="435"/>
      <c r="DX3347" s="435"/>
      <c r="DY3347" s="435"/>
      <c r="DZ3347" s="435"/>
      <c r="EA3347" s="435"/>
      <c r="EB3347" s="435"/>
      <c r="EC3347" s="435"/>
      <c r="ED3347" s="435"/>
      <c r="EE3347" s="435"/>
      <c r="EF3347" s="435"/>
      <c r="EG3347" s="435"/>
      <c r="EH3347" s="435"/>
      <c r="EI3347" s="435"/>
      <c r="EJ3347" s="435"/>
      <c r="EK3347" s="435"/>
      <c r="EL3347" s="435"/>
      <c r="EM3347" s="435"/>
      <c r="EN3347" s="435"/>
      <c r="EO3347" s="435"/>
      <c r="EP3347" s="435"/>
      <c r="EQ3347" s="435"/>
      <c r="ER3347" s="435"/>
      <c r="ES3347" s="435"/>
      <c r="ET3347" s="435"/>
      <c r="EU3347" s="435"/>
      <c r="EV3347" s="435"/>
      <c r="EW3347" s="435"/>
      <c r="EX3347" s="435"/>
      <c r="EY3347" s="435"/>
      <c r="EZ3347" s="435"/>
      <c r="FA3347" s="435"/>
      <c r="FB3347" s="435"/>
      <c r="FC3347" s="435"/>
      <c r="FD3347" s="435"/>
      <c r="FE3347" s="435"/>
      <c r="FF3347" s="435"/>
      <c r="FG3347" s="435"/>
      <c r="FH3347" s="435"/>
      <c r="FI3347" s="435"/>
      <c r="FJ3347" s="435"/>
      <c r="FK3347" s="435"/>
      <c r="FL3347" s="435"/>
      <c r="FM3347" s="435"/>
      <c r="FN3347" s="435"/>
      <c r="FO3347" s="435"/>
      <c r="FP3347" s="435"/>
      <c r="FQ3347" s="435"/>
      <c r="FR3347" s="435"/>
      <c r="FS3347" s="435"/>
      <c r="FT3347" s="435"/>
      <c r="FU3347" s="435"/>
      <c r="FV3347" s="435"/>
      <c r="FW3347" s="435"/>
      <c r="FX3347" s="435"/>
      <c r="FY3347" s="435"/>
      <c r="FZ3347" s="435"/>
      <c r="GA3347" s="435"/>
      <c r="GB3347" s="435"/>
      <c r="GC3347" s="435"/>
      <c r="GD3347" s="435"/>
      <c r="GE3347" s="435"/>
      <c r="GF3347" s="435"/>
      <c r="GG3347" s="435"/>
      <c r="GH3347" s="435"/>
      <c r="GI3347" s="435"/>
      <c r="GJ3347" s="435"/>
      <c r="GK3347" s="435"/>
      <c r="GL3347" s="435"/>
      <c r="GM3347" s="435"/>
      <c r="GN3347" s="435"/>
      <c r="GO3347" s="435"/>
      <c r="GP3347" s="435"/>
      <c r="GQ3347" s="435"/>
      <c r="GR3347" s="435"/>
      <c r="GS3347" s="435"/>
      <c r="GT3347" s="435"/>
      <c r="GU3347" s="435"/>
      <c r="GV3347" s="435"/>
      <c r="GW3347" s="435"/>
      <c r="GX3347" s="435"/>
      <c r="GY3347" s="435"/>
      <c r="GZ3347" s="435"/>
      <c r="HA3347" s="435"/>
      <c r="HB3347" s="435"/>
      <c r="HC3347" s="435"/>
      <c r="HD3347" s="435"/>
      <c r="HE3347" s="435"/>
      <c r="HF3347" s="435"/>
    </row>
    <row r="3348" spans="1:214" s="436" customFormat="1" x14ac:dyDescent="0.25">
      <c r="A3348" s="280">
        <v>46047</v>
      </c>
      <c r="B3348" s="281">
        <v>4183613035</v>
      </c>
      <c r="C3348" s="328" t="s">
        <v>15180</v>
      </c>
      <c r="D3348" s="280">
        <v>46058</v>
      </c>
      <c r="E3348" s="426"/>
      <c r="F3348" s="328"/>
      <c r="G3348" s="427" t="s">
        <v>15883</v>
      </c>
      <c r="H3348" s="426"/>
      <c r="I3348" s="281" t="s">
        <v>15809</v>
      </c>
      <c r="J3348" s="281" t="s">
        <v>7228</v>
      </c>
      <c r="K3348" s="281" t="s">
        <v>30</v>
      </c>
      <c r="L3348" s="287" t="str">
        <f>VLOOKUP($K3348,[1]TONG_SL!$A$1:$D$65536,2,0)</f>
        <v>Gà muối 500g</v>
      </c>
      <c r="M3348" s="428"/>
      <c r="N3348" s="287" t="str">
        <f t="shared" si="348"/>
        <v>K-C6</v>
      </c>
      <c r="O3348" s="429"/>
      <c r="P3348" s="429"/>
      <c r="Q3348" s="287" t="str">
        <f>VLOOKUP(K3348,TONG_SL!$A:$D,3,0)</f>
        <v>Túi</v>
      </c>
      <c r="R3348" s="430">
        <v>15</v>
      </c>
      <c r="S3348" s="444"/>
      <c r="T3348" s="444">
        <f>VLOOKUP(VLOOKUP(G3348,Ma_KH!$A:$R,18,0)&amp;K3348,Gia_MB!$A:$F,6,0)</f>
        <v>116611</v>
      </c>
      <c r="U3348" s="445">
        <f t="shared" si="344"/>
        <v>1749165</v>
      </c>
      <c r="V3348" s="444"/>
      <c r="W3348" s="446">
        <f t="shared" si="345"/>
        <v>0</v>
      </c>
      <c r="X3348" s="447" t="str">
        <f t="shared" si="346"/>
        <v>8</v>
      </c>
      <c r="Y3348" s="444"/>
      <c r="Z3348" s="445">
        <f t="shared" si="347"/>
        <v>139933.20000000001</v>
      </c>
      <c r="AA3348" s="448">
        <f>VLOOKUP(G3348,Ma_KH!$A:$R,14,0)</f>
        <v>60</v>
      </c>
      <c r="AB3348" s="435"/>
      <c r="AC3348" s="435"/>
      <c r="AD3348" s="435"/>
      <c r="AE3348" s="435"/>
      <c r="AF3348" s="435"/>
      <c r="AG3348" s="435"/>
      <c r="AH3348" s="435"/>
      <c r="AI3348" s="435"/>
      <c r="AJ3348" s="435"/>
      <c r="AK3348" s="435"/>
      <c r="AL3348" s="435"/>
      <c r="AM3348" s="435"/>
      <c r="AN3348" s="435"/>
      <c r="AO3348" s="435"/>
      <c r="AP3348" s="435"/>
      <c r="AQ3348" s="435"/>
      <c r="AR3348" s="435"/>
      <c r="AS3348" s="435"/>
      <c r="AT3348" s="435"/>
      <c r="AU3348" s="435"/>
      <c r="AV3348" s="435"/>
      <c r="AW3348" s="435"/>
      <c r="AX3348" s="435"/>
      <c r="AY3348" s="435"/>
      <c r="AZ3348" s="435"/>
      <c r="BA3348" s="435"/>
      <c r="BB3348" s="435"/>
      <c r="BC3348" s="435"/>
      <c r="BD3348" s="435"/>
      <c r="BE3348" s="435"/>
      <c r="BF3348" s="435"/>
      <c r="BG3348" s="435"/>
      <c r="BH3348" s="435"/>
      <c r="BI3348" s="435"/>
      <c r="BJ3348" s="435"/>
      <c r="BK3348" s="435"/>
      <c r="BL3348" s="435"/>
      <c r="BM3348" s="435"/>
      <c r="BN3348" s="435"/>
      <c r="BO3348" s="435"/>
      <c r="BP3348" s="435"/>
      <c r="BQ3348" s="435"/>
      <c r="BR3348" s="435"/>
      <c r="BS3348" s="435"/>
      <c r="BT3348" s="435"/>
      <c r="BU3348" s="435"/>
      <c r="BV3348" s="435"/>
      <c r="BW3348" s="435"/>
      <c r="BX3348" s="435"/>
      <c r="BY3348" s="435"/>
      <c r="BZ3348" s="435"/>
      <c r="CA3348" s="435"/>
      <c r="CB3348" s="435"/>
      <c r="CC3348" s="435"/>
      <c r="CD3348" s="435"/>
      <c r="CE3348" s="435"/>
      <c r="CF3348" s="435"/>
      <c r="CG3348" s="435"/>
      <c r="CH3348" s="435"/>
      <c r="CI3348" s="435"/>
      <c r="CJ3348" s="435"/>
      <c r="CK3348" s="435"/>
      <c r="CL3348" s="435"/>
      <c r="CM3348" s="435"/>
      <c r="CN3348" s="435"/>
      <c r="CO3348" s="435"/>
      <c r="CP3348" s="435"/>
      <c r="CQ3348" s="435"/>
      <c r="CR3348" s="435"/>
      <c r="CS3348" s="435"/>
      <c r="CT3348" s="435"/>
      <c r="CU3348" s="435"/>
      <c r="CV3348" s="435"/>
      <c r="CW3348" s="435"/>
      <c r="CX3348" s="435"/>
      <c r="CY3348" s="435"/>
      <c r="CZ3348" s="435"/>
      <c r="DA3348" s="435"/>
      <c r="DB3348" s="435"/>
      <c r="DC3348" s="435"/>
      <c r="DD3348" s="435"/>
      <c r="DE3348" s="435"/>
      <c r="DF3348" s="435"/>
      <c r="DG3348" s="435"/>
      <c r="DH3348" s="435"/>
      <c r="DI3348" s="435"/>
      <c r="DJ3348" s="435"/>
      <c r="DK3348" s="435"/>
      <c r="DL3348" s="435"/>
      <c r="DM3348" s="435"/>
      <c r="DN3348" s="435"/>
      <c r="DO3348" s="435"/>
      <c r="DP3348" s="435"/>
      <c r="DQ3348" s="435"/>
      <c r="DR3348" s="435"/>
      <c r="DS3348" s="435"/>
      <c r="DT3348" s="435"/>
      <c r="DU3348" s="435"/>
      <c r="DV3348" s="435"/>
      <c r="DW3348" s="435"/>
      <c r="DX3348" s="435"/>
      <c r="DY3348" s="435"/>
      <c r="DZ3348" s="435"/>
      <c r="EA3348" s="435"/>
      <c r="EB3348" s="435"/>
      <c r="EC3348" s="435"/>
      <c r="ED3348" s="435"/>
      <c r="EE3348" s="435"/>
      <c r="EF3348" s="435"/>
      <c r="EG3348" s="435"/>
      <c r="EH3348" s="435"/>
      <c r="EI3348" s="435"/>
      <c r="EJ3348" s="435"/>
      <c r="EK3348" s="435"/>
      <c r="EL3348" s="435"/>
      <c r="EM3348" s="435"/>
      <c r="EN3348" s="435"/>
      <c r="EO3348" s="435"/>
      <c r="EP3348" s="435"/>
      <c r="EQ3348" s="435"/>
      <c r="ER3348" s="435"/>
      <c r="ES3348" s="435"/>
      <c r="ET3348" s="435"/>
      <c r="EU3348" s="435"/>
      <c r="EV3348" s="435"/>
      <c r="EW3348" s="435"/>
      <c r="EX3348" s="435"/>
      <c r="EY3348" s="435"/>
      <c r="EZ3348" s="435"/>
      <c r="FA3348" s="435"/>
      <c r="FB3348" s="435"/>
      <c r="FC3348" s="435"/>
      <c r="FD3348" s="435"/>
      <c r="FE3348" s="435"/>
      <c r="FF3348" s="435"/>
      <c r="FG3348" s="435"/>
      <c r="FH3348" s="435"/>
      <c r="FI3348" s="435"/>
      <c r="FJ3348" s="435"/>
      <c r="FK3348" s="435"/>
      <c r="FL3348" s="435"/>
      <c r="FM3348" s="435"/>
      <c r="FN3348" s="435"/>
      <c r="FO3348" s="435"/>
      <c r="FP3348" s="435"/>
      <c r="FQ3348" s="435"/>
      <c r="FR3348" s="435"/>
      <c r="FS3348" s="435"/>
      <c r="FT3348" s="435"/>
      <c r="FU3348" s="435"/>
      <c r="FV3348" s="435"/>
      <c r="FW3348" s="435"/>
      <c r="FX3348" s="435"/>
      <c r="FY3348" s="435"/>
      <c r="FZ3348" s="435"/>
      <c r="GA3348" s="435"/>
      <c r="GB3348" s="435"/>
      <c r="GC3348" s="435"/>
      <c r="GD3348" s="435"/>
      <c r="GE3348" s="435"/>
      <c r="GF3348" s="435"/>
      <c r="GG3348" s="435"/>
      <c r="GH3348" s="435"/>
      <c r="GI3348" s="435"/>
      <c r="GJ3348" s="435"/>
      <c r="GK3348" s="435"/>
      <c r="GL3348" s="435"/>
      <c r="GM3348" s="435"/>
      <c r="GN3348" s="435"/>
      <c r="GO3348" s="435"/>
      <c r="GP3348" s="435"/>
      <c r="GQ3348" s="435"/>
      <c r="GR3348" s="435"/>
      <c r="GS3348" s="435"/>
      <c r="GT3348" s="435"/>
      <c r="GU3348" s="435"/>
      <c r="GV3348" s="435"/>
      <c r="GW3348" s="435"/>
      <c r="GX3348" s="435"/>
      <c r="GY3348" s="435"/>
      <c r="GZ3348" s="435"/>
      <c r="HA3348" s="435"/>
      <c r="HB3348" s="435"/>
      <c r="HC3348" s="435"/>
      <c r="HD3348" s="435"/>
      <c r="HE3348" s="435"/>
      <c r="HF3348" s="435"/>
    </row>
    <row r="3349" spans="1:214" x14ac:dyDescent="0.25">
      <c r="A3349" s="216">
        <v>46047</v>
      </c>
      <c r="B3349" s="217">
        <v>4183612458</v>
      </c>
      <c r="C3349" s="218" t="s">
        <v>15180</v>
      </c>
      <c r="D3349" s="216">
        <v>46058</v>
      </c>
      <c r="E3349" s="219"/>
      <c r="F3349" s="218"/>
      <c r="G3349" s="268" t="s">
        <v>15883</v>
      </c>
      <c r="H3349" s="219"/>
      <c r="I3349" s="217" t="s">
        <v>15807</v>
      </c>
      <c r="J3349" s="217" t="s">
        <v>7228</v>
      </c>
      <c r="K3349" s="217" t="s">
        <v>48</v>
      </c>
      <c r="L3349" s="215" t="str">
        <f>VLOOKUP($K3349,[1]TONG_SL!$A$1:$D$65536,2,0)</f>
        <v>Mọc Nấm Hương 250g</v>
      </c>
      <c r="M3349" s="247"/>
      <c r="N3349" s="215" t="str">
        <f t="shared" si="348"/>
        <v>K-C6</v>
      </c>
      <c r="O3349" s="222"/>
      <c r="P3349" s="222"/>
      <c r="Q3349" s="215" t="str">
        <f>VLOOKUP(K3349,TONG_SL!$A:$D,3,0)</f>
        <v>Túi</v>
      </c>
      <c r="R3349" s="223">
        <v>6</v>
      </c>
      <c r="S3349" s="290"/>
      <c r="T3349" s="290">
        <f>VLOOKUP(VLOOKUP(G3349,Ma_KH!$A:$R,18,0)&amp;K3349,Gia_MB!$A:$F,6,0)</f>
        <v>46000</v>
      </c>
      <c r="U3349" s="291">
        <f t="shared" si="344"/>
        <v>276000</v>
      </c>
      <c r="V3349" s="290"/>
      <c r="W3349" s="292">
        <f t="shared" si="345"/>
        <v>0</v>
      </c>
      <c r="X3349" s="293" t="str">
        <f t="shared" si="346"/>
        <v>8</v>
      </c>
      <c r="Y3349" s="290"/>
      <c r="Z3349" s="291">
        <f t="shared" si="347"/>
        <v>22080</v>
      </c>
      <c r="AA3349" s="294">
        <f>VLOOKUP(G3349,Ma_KH!$A:$R,14,0)</f>
        <v>60</v>
      </c>
    </row>
    <row r="3350" spans="1:214" x14ac:dyDescent="0.25">
      <c r="A3350" s="216">
        <v>46047</v>
      </c>
      <c r="B3350" s="217">
        <v>4183612458</v>
      </c>
      <c r="C3350" s="218" t="s">
        <v>15180</v>
      </c>
      <c r="D3350" s="216">
        <v>46058</v>
      </c>
      <c r="E3350" s="219"/>
      <c r="F3350" s="218"/>
      <c r="G3350" s="268" t="s">
        <v>15883</v>
      </c>
      <c r="H3350" s="219"/>
      <c r="I3350" s="217" t="s">
        <v>15807</v>
      </c>
      <c r="J3350" s="217" t="s">
        <v>7228</v>
      </c>
      <c r="K3350" s="217" t="s">
        <v>15450</v>
      </c>
      <c r="L3350" s="215" t="str">
        <f>VLOOKUP($K3350,[1]TONG_SL!$A$1:$D$65536,2,0)</f>
        <v>Giò sụn gà 250g</v>
      </c>
      <c r="M3350" s="247"/>
      <c r="N3350" s="215" t="str">
        <f t="shared" si="348"/>
        <v>K-C6</v>
      </c>
      <c r="O3350" s="222"/>
      <c r="P3350" s="222"/>
      <c r="Q3350" s="215" t="str">
        <f>VLOOKUP(K3350,TONG_SL!$A:$D,3,0)</f>
        <v>Túi</v>
      </c>
      <c r="R3350" s="223">
        <v>3</v>
      </c>
      <c r="S3350" s="290"/>
      <c r="T3350" s="290">
        <f>VLOOKUP(VLOOKUP(G3350,Ma_KH!$A:$R,18,0)&amp;K3350,Gia_MB!$A:$F,6,0)</f>
        <v>50400</v>
      </c>
      <c r="U3350" s="291">
        <f t="shared" si="344"/>
        <v>151200</v>
      </c>
      <c r="V3350" s="290"/>
      <c r="W3350" s="292">
        <f t="shared" si="345"/>
        <v>0</v>
      </c>
      <c r="X3350" s="293" t="str">
        <f t="shared" si="346"/>
        <v>8</v>
      </c>
      <c r="Y3350" s="290"/>
      <c r="Z3350" s="291">
        <f t="shared" si="347"/>
        <v>12096</v>
      </c>
      <c r="AA3350" s="294">
        <f>VLOOKUP(G3350,Ma_KH!$A:$R,14,0)</f>
        <v>60</v>
      </c>
    </row>
    <row r="3351" spans="1:214" x14ac:dyDescent="0.25">
      <c r="A3351" s="216">
        <v>46047</v>
      </c>
      <c r="B3351" s="217">
        <v>4183612458</v>
      </c>
      <c r="C3351" s="218" t="s">
        <v>15180</v>
      </c>
      <c r="D3351" s="216">
        <v>46058</v>
      </c>
      <c r="E3351" s="219"/>
      <c r="F3351" s="218"/>
      <c r="G3351" s="268" t="s">
        <v>15883</v>
      </c>
      <c r="H3351" s="219"/>
      <c r="I3351" s="217" t="s">
        <v>15807</v>
      </c>
      <c r="J3351" s="217" t="s">
        <v>7228</v>
      </c>
      <c r="K3351" s="217" t="s">
        <v>44</v>
      </c>
      <c r="L3351" s="215" t="str">
        <f>VLOOKUP($K3351,[1]TONG_SL!$A$1:$D$65536,2,0)</f>
        <v>Giò lụa cây 250g</v>
      </c>
      <c r="M3351" s="247"/>
      <c r="N3351" s="215" t="str">
        <f t="shared" si="348"/>
        <v>K-C6</v>
      </c>
      <c r="O3351" s="222"/>
      <c r="P3351" s="222"/>
      <c r="Q3351" s="215" t="str">
        <f>VLOOKUP(K3351,TONG_SL!$A:$D,3,0)</f>
        <v>Túi</v>
      </c>
      <c r="R3351" s="223">
        <v>3</v>
      </c>
      <c r="S3351" s="290"/>
      <c r="T3351" s="290">
        <f>VLOOKUP(VLOOKUP(G3351,Ma_KH!$A:$R,18,0)&amp;K3351,Gia_MB!$A:$F,6,0)</f>
        <v>49500</v>
      </c>
      <c r="U3351" s="291">
        <f t="shared" si="344"/>
        <v>148500</v>
      </c>
      <c r="V3351" s="290"/>
      <c r="W3351" s="292">
        <f t="shared" si="345"/>
        <v>0</v>
      </c>
      <c r="X3351" s="293" t="str">
        <f t="shared" si="346"/>
        <v>8</v>
      </c>
      <c r="Y3351" s="290"/>
      <c r="Z3351" s="291">
        <f t="shared" si="347"/>
        <v>11880</v>
      </c>
      <c r="AA3351" s="294">
        <f>VLOOKUP(G3351,Ma_KH!$A:$R,14,0)</f>
        <v>60</v>
      </c>
    </row>
    <row r="3352" spans="1:214" x14ac:dyDescent="0.25">
      <c r="A3352" s="216">
        <v>46047</v>
      </c>
      <c r="B3352" s="217">
        <v>4183612458</v>
      </c>
      <c r="C3352" s="218" t="s">
        <v>15180</v>
      </c>
      <c r="D3352" s="216">
        <v>46058</v>
      </c>
      <c r="E3352" s="219"/>
      <c r="F3352" s="218"/>
      <c r="G3352" s="268" t="s">
        <v>15883</v>
      </c>
      <c r="H3352" s="219"/>
      <c r="I3352" s="217" t="s">
        <v>15807</v>
      </c>
      <c r="J3352" s="217" t="s">
        <v>7228</v>
      </c>
      <c r="K3352" s="217" t="s">
        <v>30</v>
      </c>
      <c r="L3352" s="215" t="str">
        <f>VLOOKUP($K3352,[1]TONG_SL!$A$1:$D$65536,2,0)</f>
        <v>Gà muối 500g</v>
      </c>
      <c r="M3352" s="247"/>
      <c r="N3352" s="215" t="str">
        <f t="shared" si="348"/>
        <v>K-C6</v>
      </c>
      <c r="O3352" s="222"/>
      <c r="P3352" s="222"/>
      <c r="Q3352" s="215" t="str">
        <f>VLOOKUP(K3352,TONG_SL!$A:$D,3,0)</f>
        <v>Túi</v>
      </c>
      <c r="R3352" s="223">
        <v>15</v>
      </c>
      <c r="S3352" s="290"/>
      <c r="T3352" s="290">
        <f>VLOOKUP(VLOOKUP(G3352,Ma_KH!$A:$R,18,0)&amp;K3352,Gia_MB!$A:$F,6,0)</f>
        <v>116611</v>
      </c>
      <c r="U3352" s="291">
        <f t="shared" si="344"/>
        <v>1749165</v>
      </c>
      <c r="V3352" s="290"/>
      <c r="W3352" s="292">
        <f t="shared" si="345"/>
        <v>0</v>
      </c>
      <c r="X3352" s="293" t="str">
        <f t="shared" si="346"/>
        <v>8</v>
      </c>
      <c r="Y3352" s="290"/>
      <c r="Z3352" s="291">
        <f t="shared" si="347"/>
        <v>139933.20000000001</v>
      </c>
      <c r="AA3352" s="294">
        <f>VLOOKUP(G3352,Ma_KH!$A:$R,14,0)</f>
        <v>60</v>
      </c>
    </row>
    <row r="3353" spans="1:214" x14ac:dyDescent="0.25">
      <c r="A3353" s="216">
        <v>46047</v>
      </c>
      <c r="B3353" s="217">
        <v>4183612458</v>
      </c>
      <c r="C3353" s="218" t="s">
        <v>15180</v>
      </c>
      <c r="D3353" s="216">
        <v>46058</v>
      </c>
      <c r="E3353" s="219"/>
      <c r="F3353" s="218"/>
      <c r="G3353" s="268" t="s">
        <v>15883</v>
      </c>
      <c r="H3353" s="219"/>
      <c r="I3353" s="217" t="s">
        <v>15807</v>
      </c>
      <c r="J3353" s="217" t="s">
        <v>7228</v>
      </c>
      <c r="K3353" s="217" t="s">
        <v>27</v>
      </c>
      <c r="L3353" s="215" t="str">
        <f>VLOOKUP($K3353,[1]TONG_SL!$A$1:$D$65536,2,0)</f>
        <v>Chân giò heo muối 300g</v>
      </c>
      <c r="M3353" s="247"/>
      <c r="N3353" s="215" t="str">
        <f t="shared" si="348"/>
        <v>K-C6</v>
      </c>
      <c r="O3353" s="222"/>
      <c r="P3353" s="222"/>
      <c r="Q3353" s="215" t="str">
        <f>VLOOKUP(K3353,TONG_SL!$A:$D,3,0)</f>
        <v>Túi</v>
      </c>
      <c r="R3353" s="223">
        <v>20</v>
      </c>
      <c r="S3353" s="290"/>
      <c r="T3353" s="290">
        <f>VLOOKUP(VLOOKUP(G3353,Ma_KH!$A:$R,18,0)&amp;K3353,Gia_MB!$A:$F,6,0)</f>
        <v>73431</v>
      </c>
      <c r="U3353" s="291">
        <f t="shared" si="344"/>
        <v>1468620</v>
      </c>
      <c r="V3353" s="290"/>
      <c r="W3353" s="292">
        <f t="shared" si="345"/>
        <v>0</v>
      </c>
      <c r="X3353" s="293" t="str">
        <f t="shared" si="346"/>
        <v>8</v>
      </c>
      <c r="Y3353" s="290"/>
      <c r="Z3353" s="291">
        <f t="shared" si="347"/>
        <v>117489.60000000001</v>
      </c>
      <c r="AA3353" s="294">
        <f>VLOOKUP(G3353,Ma_KH!$A:$R,14,0)</f>
        <v>60</v>
      </c>
    </row>
    <row r="3354" spans="1:214" s="436" customFormat="1" x14ac:dyDescent="0.25">
      <c r="A3354" s="280">
        <v>46047</v>
      </c>
      <c r="B3354" s="281">
        <v>4183612976</v>
      </c>
      <c r="C3354" s="328" t="s">
        <v>15180</v>
      </c>
      <c r="D3354" s="280">
        <v>46058</v>
      </c>
      <c r="E3354" s="426"/>
      <c r="F3354" s="328"/>
      <c r="G3354" s="427" t="s">
        <v>15883</v>
      </c>
      <c r="H3354" s="426"/>
      <c r="I3354" s="281" t="s">
        <v>15884</v>
      </c>
      <c r="J3354" s="281" t="s">
        <v>7228</v>
      </c>
      <c r="K3354" s="281" t="s">
        <v>15450</v>
      </c>
      <c r="L3354" s="287" t="str">
        <f>VLOOKUP($K3354,[1]TONG_SL!$A$1:$D$65536,2,0)</f>
        <v>Giò sụn gà 250g</v>
      </c>
      <c r="M3354" s="428"/>
      <c r="N3354" s="287" t="str">
        <f t="shared" si="348"/>
        <v>K-C6</v>
      </c>
      <c r="O3354" s="429"/>
      <c r="P3354" s="429"/>
      <c r="Q3354" s="287" t="str">
        <f>VLOOKUP(K3354,TONG_SL!$A:$D,3,0)</f>
        <v>Túi</v>
      </c>
      <c r="R3354" s="430">
        <v>6</v>
      </c>
      <c r="S3354" s="444"/>
      <c r="T3354" s="444">
        <f>VLOOKUP(VLOOKUP(G3354,Ma_KH!$A:$R,18,0)&amp;K3354,Gia_MB!$A:$F,6,0)</f>
        <v>50400</v>
      </c>
      <c r="U3354" s="445">
        <f t="shared" si="344"/>
        <v>302400</v>
      </c>
      <c r="V3354" s="444"/>
      <c r="W3354" s="446">
        <f t="shared" si="345"/>
        <v>0</v>
      </c>
      <c r="X3354" s="447" t="str">
        <f t="shared" si="346"/>
        <v>8</v>
      </c>
      <c r="Y3354" s="444"/>
      <c r="Z3354" s="445">
        <f t="shared" si="347"/>
        <v>24192</v>
      </c>
      <c r="AA3354" s="448">
        <f>VLOOKUP(G3354,Ma_KH!$A:$R,14,0)</f>
        <v>60</v>
      </c>
      <c r="AB3354" s="435"/>
      <c r="AC3354" s="435"/>
      <c r="AD3354" s="435"/>
      <c r="AE3354" s="435"/>
      <c r="AF3354" s="435"/>
      <c r="AG3354" s="435"/>
      <c r="AH3354" s="435"/>
      <c r="AI3354" s="435"/>
      <c r="AJ3354" s="435"/>
      <c r="AK3354" s="435"/>
      <c r="AL3354" s="435"/>
      <c r="AM3354" s="435"/>
      <c r="AN3354" s="435"/>
      <c r="AO3354" s="435"/>
      <c r="AP3354" s="435"/>
      <c r="AQ3354" s="435"/>
      <c r="AR3354" s="435"/>
      <c r="AS3354" s="435"/>
      <c r="AT3354" s="435"/>
      <c r="AU3354" s="435"/>
      <c r="AV3354" s="435"/>
      <c r="AW3354" s="435"/>
      <c r="AX3354" s="435"/>
      <c r="AY3354" s="435"/>
      <c r="AZ3354" s="435"/>
      <c r="BA3354" s="435"/>
      <c r="BB3354" s="435"/>
      <c r="BC3354" s="435"/>
      <c r="BD3354" s="435"/>
      <c r="BE3354" s="435"/>
      <c r="BF3354" s="435"/>
      <c r="BG3354" s="435"/>
      <c r="BH3354" s="435"/>
      <c r="BI3354" s="435"/>
      <c r="BJ3354" s="435"/>
      <c r="BK3354" s="435"/>
      <c r="BL3354" s="435"/>
      <c r="BM3354" s="435"/>
      <c r="BN3354" s="435"/>
      <c r="BO3354" s="435"/>
      <c r="BP3354" s="435"/>
      <c r="BQ3354" s="435"/>
      <c r="BR3354" s="435"/>
      <c r="BS3354" s="435"/>
      <c r="BT3354" s="435"/>
      <c r="BU3354" s="435"/>
      <c r="BV3354" s="435"/>
      <c r="BW3354" s="435"/>
      <c r="BX3354" s="435"/>
      <c r="BY3354" s="435"/>
      <c r="BZ3354" s="435"/>
      <c r="CA3354" s="435"/>
      <c r="CB3354" s="435"/>
      <c r="CC3354" s="435"/>
      <c r="CD3354" s="435"/>
      <c r="CE3354" s="435"/>
      <c r="CF3354" s="435"/>
      <c r="CG3354" s="435"/>
      <c r="CH3354" s="435"/>
      <c r="CI3354" s="435"/>
      <c r="CJ3354" s="435"/>
      <c r="CK3354" s="435"/>
      <c r="CL3354" s="435"/>
      <c r="CM3354" s="435"/>
      <c r="CN3354" s="435"/>
      <c r="CO3354" s="435"/>
      <c r="CP3354" s="435"/>
      <c r="CQ3354" s="435"/>
      <c r="CR3354" s="435"/>
      <c r="CS3354" s="435"/>
      <c r="CT3354" s="435"/>
      <c r="CU3354" s="435"/>
      <c r="CV3354" s="435"/>
      <c r="CW3354" s="435"/>
      <c r="CX3354" s="435"/>
      <c r="CY3354" s="435"/>
      <c r="CZ3354" s="435"/>
      <c r="DA3354" s="435"/>
      <c r="DB3354" s="435"/>
      <c r="DC3354" s="435"/>
      <c r="DD3354" s="435"/>
      <c r="DE3354" s="435"/>
      <c r="DF3354" s="435"/>
      <c r="DG3354" s="435"/>
      <c r="DH3354" s="435"/>
      <c r="DI3354" s="435"/>
      <c r="DJ3354" s="435"/>
      <c r="DK3354" s="435"/>
      <c r="DL3354" s="435"/>
      <c r="DM3354" s="435"/>
      <c r="DN3354" s="435"/>
      <c r="DO3354" s="435"/>
      <c r="DP3354" s="435"/>
      <c r="DQ3354" s="435"/>
      <c r="DR3354" s="435"/>
      <c r="DS3354" s="435"/>
      <c r="DT3354" s="435"/>
      <c r="DU3354" s="435"/>
      <c r="DV3354" s="435"/>
      <c r="DW3354" s="435"/>
      <c r="DX3354" s="435"/>
      <c r="DY3354" s="435"/>
      <c r="DZ3354" s="435"/>
      <c r="EA3354" s="435"/>
      <c r="EB3354" s="435"/>
      <c r="EC3354" s="435"/>
      <c r="ED3354" s="435"/>
      <c r="EE3354" s="435"/>
      <c r="EF3354" s="435"/>
      <c r="EG3354" s="435"/>
      <c r="EH3354" s="435"/>
      <c r="EI3354" s="435"/>
      <c r="EJ3354" s="435"/>
      <c r="EK3354" s="435"/>
      <c r="EL3354" s="435"/>
      <c r="EM3354" s="435"/>
      <c r="EN3354" s="435"/>
      <c r="EO3354" s="435"/>
      <c r="EP3354" s="435"/>
      <c r="EQ3354" s="435"/>
      <c r="ER3354" s="435"/>
      <c r="ES3354" s="435"/>
      <c r="ET3354" s="435"/>
      <c r="EU3354" s="435"/>
      <c r="EV3354" s="435"/>
      <c r="EW3354" s="435"/>
      <c r="EX3354" s="435"/>
      <c r="EY3354" s="435"/>
      <c r="EZ3354" s="435"/>
      <c r="FA3354" s="435"/>
      <c r="FB3354" s="435"/>
      <c r="FC3354" s="435"/>
      <c r="FD3354" s="435"/>
      <c r="FE3354" s="435"/>
      <c r="FF3354" s="435"/>
      <c r="FG3354" s="435"/>
      <c r="FH3354" s="435"/>
      <c r="FI3354" s="435"/>
      <c r="FJ3354" s="435"/>
      <c r="FK3354" s="435"/>
      <c r="FL3354" s="435"/>
      <c r="FM3354" s="435"/>
      <c r="FN3354" s="435"/>
      <c r="FO3354" s="435"/>
      <c r="FP3354" s="435"/>
      <c r="FQ3354" s="435"/>
      <c r="FR3354" s="435"/>
      <c r="FS3354" s="435"/>
      <c r="FT3354" s="435"/>
      <c r="FU3354" s="435"/>
      <c r="FV3354" s="435"/>
      <c r="FW3354" s="435"/>
      <c r="FX3354" s="435"/>
      <c r="FY3354" s="435"/>
      <c r="FZ3354" s="435"/>
      <c r="GA3354" s="435"/>
      <c r="GB3354" s="435"/>
      <c r="GC3354" s="435"/>
      <c r="GD3354" s="435"/>
      <c r="GE3354" s="435"/>
      <c r="GF3354" s="435"/>
      <c r="GG3354" s="435"/>
      <c r="GH3354" s="435"/>
      <c r="GI3354" s="435"/>
      <c r="GJ3354" s="435"/>
      <c r="GK3354" s="435"/>
      <c r="GL3354" s="435"/>
      <c r="GM3354" s="435"/>
      <c r="GN3354" s="435"/>
      <c r="GO3354" s="435"/>
      <c r="GP3354" s="435"/>
      <c r="GQ3354" s="435"/>
      <c r="GR3354" s="435"/>
      <c r="GS3354" s="435"/>
      <c r="GT3354" s="435"/>
      <c r="GU3354" s="435"/>
      <c r="GV3354" s="435"/>
      <c r="GW3354" s="435"/>
      <c r="GX3354" s="435"/>
      <c r="GY3354" s="435"/>
      <c r="GZ3354" s="435"/>
      <c r="HA3354" s="435"/>
      <c r="HB3354" s="435"/>
      <c r="HC3354" s="435"/>
      <c r="HD3354" s="435"/>
      <c r="HE3354" s="435"/>
      <c r="HF3354" s="435"/>
    </row>
    <row r="3355" spans="1:214" s="436" customFormat="1" x14ac:dyDescent="0.25">
      <c r="A3355" s="280">
        <v>46047</v>
      </c>
      <c r="B3355" s="281">
        <v>4183612976</v>
      </c>
      <c r="C3355" s="328" t="s">
        <v>15180</v>
      </c>
      <c r="D3355" s="280">
        <v>46058</v>
      </c>
      <c r="E3355" s="426"/>
      <c r="F3355" s="328"/>
      <c r="G3355" s="427" t="s">
        <v>15883</v>
      </c>
      <c r="H3355" s="426"/>
      <c r="I3355" s="281" t="s">
        <v>15884</v>
      </c>
      <c r="J3355" s="281" t="s">
        <v>7228</v>
      </c>
      <c r="K3355" s="281" t="s">
        <v>27</v>
      </c>
      <c r="L3355" s="287" t="str">
        <f>VLOOKUP($K3355,[1]TONG_SL!$A$1:$D$65536,2,0)</f>
        <v>Chân giò heo muối 300g</v>
      </c>
      <c r="M3355" s="428"/>
      <c r="N3355" s="287" t="str">
        <f t="shared" si="348"/>
        <v>K-C6</v>
      </c>
      <c r="O3355" s="429"/>
      <c r="P3355" s="429"/>
      <c r="Q3355" s="287" t="str">
        <f>VLOOKUP(K3355,TONG_SL!$A:$D,3,0)</f>
        <v>Túi</v>
      </c>
      <c r="R3355" s="430">
        <v>15</v>
      </c>
      <c r="S3355" s="444"/>
      <c r="T3355" s="444">
        <f>VLOOKUP(VLOOKUP(G3355,Ma_KH!$A:$R,18,0)&amp;K3355,Gia_MB!$A:$F,6,0)</f>
        <v>73431</v>
      </c>
      <c r="U3355" s="445">
        <f t="shared" si="344"/>
        <v>1101465</v>
      </c>
      <c r="V3355" s="444"/>
      <c r="W3355" s="446">
        <f t="shared" si="345"/>
        <v>0</v>
      </c>
      <c r="X3355" s="447" t="str">
        <f t="shared" si="346"/>
        <v>8</v>
      </c>
      <c r="Y3355" s="444"/>
      <c r="Z3355" s="445">
        <f t="shared" si="347"/>
        <v>88117.2</v>
      </c>
      <c r="AA3355" s="448">
        <f>VLOOKUP(G3355,Ma_KH!$A:$R,14,0)</f>
        <v>60</v>
      </c>
      <c r="AB3355" s="435"/>
      <c r="AC3355" s="435"/>
      <c r="AD3355" s="435"/>
      <c r="AE3355" s="435"/>
      <c r="AF3355" s="435"/>
      <c r="AG3355" s="435"/>
      <c r="AH3355" s="435"/>
      <c r="AI3355" s="435"/>
      <c r="AJ3355" s="435"/>
      <c r="AK3355" s="435"/>
      <c r="AL3355" s="435"/>
      <c r="AM3355" s="435"/>
      <c r="AN3355" s="435"/>
      <c r="AO3355" s="435"/>
      <c r="AP3355" s="435"/>
      <c r="AQ3355" s="435"/>
      <c r="AR3355" s="435"/>
      <c r="AS3355" s="435"/>
      <c r="AT3355" s="435"/>
      <c r="AU3355" s="435"/>
      <c r="AV3355" s="435"/>
      <c r="AW3355" s="435"/>
      <c r="AX3355" s="435"/>
      <c r="AY3355" s="435"/>
      <c r="AZ3355" s="435"/>
      <c r="BA3355" s="435"/>
      <c r="BB3355" s="435"/>
      <c r="BC3355" s="435"/>
      <c r="BD3355" s="435"/>
      <c r="BE3355" s="435"/>
      <c r="BF3355" s="435"/>
      <c r="BG3355" s="435"/>
      <c r="BH3355" s="435"/>
      <c r="BI3355" s="435"/>
      <c r="BJ3355" s="435"/>
      <c r="BK3355" s="435"/>
      <c r="BL3355" s="435"/>
      <c r="BM3355" s="435"/>
      <c r="BN3355" s="435"/>
      <c r="BO3355" s="435"/>
      <c r="BP3355" s="435"/>
      <c r="BQ3355" s="435"/>
      <c r="BR3355" s="435"/>
      <c r="BS3355" s="435"/>
      <c r="BT3355" s="435"/>
      <c r="BU3355" s="435"/>
      <c r="BV3355" s="435"/>
      <c r="BW3355" s="435"/>
      <c r="BX3355" s="435"/>
      <c r="BY3355" s="435"/>
      <c r="BZ3355" s="435"/>
      <c r="CA3355" s="435"/>
      <c r="CB3355" s="435"/>
      <c r="CC3355" s="435"/>
      <c r="CD3355" s="435"/>
      <c r="CE3355" s="435"/>
      <c r="CF3355" s="435"/>
      <c r="CG3355" s="435"/>
      <c r="CH3355" s="435"/>
      <c r="CI3355" s="435"/>
      <c r="CJ3355" s="435"/>
      <c r="CK3355" s="435"/>
      <c r="CL3355" s="435"/>
      <c r="CM3355" s="435"/>
      <c r="CN3355" s="435"/>
      <c r="CO3355" s="435"/>
      <c r="CP3355" s="435"/>
      <c r="CQ3355" s="435"/>
      <c r="CR3355" s="435"/>
      <c r="CS3355" s="435"/>
      <c r="CT3355" s="435"/>
      <c r="CU3355" s="435"/>
      <c r="CV3355" s="435"/>
      <c r="CW3355" s="435"/>
      <c r="CX3355" s="435"/>
      <c r="CY3355" s="435"/>
      <c r="CZ3355" s="435"/>
      <c r="DA3355" s="435"/>
      <c r="DB3355" s="435"/>
      <c r="DC3355" s="435"/>
      <c r="DD3355" s="435"/>
      <c r="DE3355" s="435"/>
      <c r="DF3355" s="435"/>
      <c r="DG3355" s="435"/>
      <c r="DH3355" s="435"/>
      <c r="DI3355" s="435"/>
      <c r="DJ3355" s="435"/>
      <c r="DK3355" s="435"/>
      <c r="DL3355" s="435"/>
      <c r="DM3355" s="435"/>
      <c r="DN3355" s="435"/>
      <c r="DO3355" s="435"/>
      <c r="DP3355" s="435"/>
      <c r="DQ3355" s="435"/>
      <c r="DR3355" s="435"/>
      <c r="DS3355" s="435"/>
      <c r="DT3355" s="435"/>
      <c r="DU3355" s="435"/>
      <c r="DV3355" s="435"/>
      <c r="DW3355" s="435"/>
      <c r="DX3355" s="435"/>
      <c r="DY3355" s="435"/>
      <c r="DZ3355" s="435"/>
      <c r="EA3355" s="435"/>
      <c r="EB3355" s="435"/>
      <c r="EC3355" s="435"/>
      <c r="ED3355" s="435"/>
      <c r="EE3355" s="435"/>
      <c r="EF3355" s="435"/>
      <c r="EG3355" s="435"/>
      <c r="EH3355" s="435"/>
      <c r="EI3355" s="435"/>
      <c r="EJ3355" s="435"/>
      <c r="EK3355" s="435"/>
      <c r="EL3355" s="435"/>
      <c r="EM3355" s="435"/>
      <c r="EN3355" s="435"/>
      <c r="EO3355" s="435"/>
      <c r="EP3355" s="435"/>
      <c r="EQ3355" s="435"/>
      <c r="ER3355" s="435"/>
      <c r="ES3355" s="435"/>
      <c r="ET3355" s="435"/>
      <c r="EU3355" s="435"/>
      <c r="EV3355" s="435"/>
      <c r="EW3355" s="435"/>
      <c r="EX3355" s="435"/>
      <c r="EY3355" s="435"/>
      <c r="EZ3355" s="435"/>
      <c r="FA3355" s="435"/>
      <c r="FB3355" s="435"/>
      <c r="FC3355" s="435"/>
      <c r="FD3355" s="435"/>
      <c r="FE3355" s="435"/>
      <c r="FF3355" s="435"/>
      <c r="FG3355" s="435"/>
      <c r="FH3355" s="435"/>
      <c r="FI3355" s="435"/>
      <c r="FJ3355" s="435"/>
      <c r="FK3355" s="435"/>
      <c r="FL3355" s="435"/>
      <c r="FM3355" s="435"/>
      <c r="FN3355" s="435"/>
      <c r="FO3355" s="435"/>
      <c r="FP3355" s="435"/>
      <c r="FQ3355" s="435"/>
      <c r="FR3355" s="435"/>
      <c r="FS3355" s="435"/>
      <c r="FT3355" s="435"/>
      <c r="FU3355" s="435"/>
      <c r="FV3355" s="435"/>
      <c r="FW3355" s="435"/>
      <c r="FX3355" s="435"/>
      <c r="FY3355" s="435"/>
      <c r="FZ3355" s="435"/>
      <c r="GA3355" s="435"/>
      <c r="GB3355" s="435"/>
      <c r="GC3355" s="435"/>
      <c r="GD3355" s="435"/>
      <c r="GE3355" s="435"/>
      <c r="GF3355" s="435"/>
      <c r="GG3355" s="435"/>
      <c r="GH3355" s="435"/>
      <c r="GI3355" s="435"/>
      <c r="GJ3355" s="435"/>
      <c r="GK3355" s="435"/>
      <c r="GL3355" s="435"/>
      <c r="GM3355" s="435"/>
      <c r="GN3355" s="435"/>
      <c r="GO3355" s="435"/>
      <c r="GP3355" s="435"/>
      <c r="GQ3355" s="435"/>
      <c r="GR3355" s="435"/>
      <c r="GS3355" s="435"/>
      <c r="GT3355" s="435"/>
      <c r="GU3355" s="435"/>
      <c r="GV3355" s="435"/>
      <c r="GW3355" s="435"/>
      <c r="GX3355" s="435"/>
      <c r="GY3355" s="435"/>
      <c r="GZ3355" s="435"/>
      <c r="HA3355" s="435"/>
      <c r="HB3355" s="435"/>
      <c r="HC3355" s="435"/>
      <c r="HD3355" s="435"/>
      <c r="HE3355" s="435"/>
      <c r="HF3355" s="435"/>
    </row>
    <row r="3356" spans="1:214" s="436" customFormat="1" x14ac:dyDescent="0.25">
      <c r="A3356" s="280">
        <v>46047</v>
      </c>
      <c r="B3356" s="281">
        <v>4183612976</v>
      </c>
      <c r="C3356" s="328" t="s">
        <v>15180</v>
      </c>
      <c r="D3356" s="280">
        <v>46058</v>
      </c>
      <c r="E3356" s="426"/>
      <c r="F3356" s="328"/>
      <c r="G3356" s="427" t="s">
        <v>15883</v>
      </c>
      <c r="H3356" s="426"/>
      <c r="I3356" s="281" t="s">
        <v>15884</v>
      </c>
      <c r="J3356" s="281" t="s">
        <v>7228</v>
      </c>
      <c r="K3356" s="281" t="s">
        <v>48</v>
      </c>
      <c r="L3356" s="287" t="str">
        <f>VLOOKUP($K3356,[1]TONG_SL!$A$1:$D$65536,2,0)</f>
        <v>Mọc Nấm Hương 250g</v>
      </c>
      <c r="M3356" s="428"/>
      <c r="N3356" s="287" t="str">
        <f t="shared" si="348"/>
        <v>K-C6</v>
      </c>
      <c r="O3356" s="429"/>
      <c r="P3356" s="429"/>
      <c r="Q3356" s="287" t="str">
        <f>VLOOKUP(K3356,TONG_SL!$A:$D,3,0)</f>
        <v>Túi</v>
      </c>
      <c r="R3356" s="430">
        <v>8</v>
      </c>
      <c r="S3356" s="444"/>
      <c r="T3356" s="444">
        <f>VLOOKUP(VLOOKUP(G3356,Ma_KH!$A:$R,18,0)&amp;K3356,Gia_MB!$A:$F,6,0)</f>
        <v>46000</v>
      </c>
      <c r="U3356" s="445">
        <f t="shared" si="344"/>
        <v>368000</v>
      </c>
      <c r="V3356" s="444"/>
      <c r="W3356" s="446">
        <f t="shared" si="345"/>
        <v>0</v>
      </c>
      <c r="X3356" s="447" t="str">
        <f t="shared" si="346"/>
        <v>8</v>
      </c>
      <c r="Y3356" s="444"/>
      <c r="Z3356" s="445">
        <f t="shared" si="347"/>
        <v>29440</v>
      </c>
      <c r="AA3356" s="448">
        <f>VLOOKUP(G3356,Ma_KH!$A:$R,14,0)</f>
        <v>60</v>
      </c>
      <c r="AB3356" s="435"/>
      <c r="AC3356" s="435"/>
      <c r="AD3356" s="435"/>
      <c r="AE3356" s="435"/>
      <c r="AF3356" s="435"/>
      <c r="AG3356" s="435"/>
      <c r="AH3356" s="435"/>
      <c r="AI3356" s="435"/>
      <c r="AJ3356" s="435"/>
      <c r="AK3356" s="435"/>
      <c r="AL3356" s="435"/>
      <c r="AM3356" s="435"/>
      <c r="AN3356" s="435"/>
      <c r="AO3356" s="435"/>
      <c r="AP3356" s="435"/>
      <c r="AQ3356" s="435"/>
      <c r="AR3356" s="435"/>
      <c r="AS3356" s="435"/>
      <c r="AT3356" s="435"/>
      <c r="AU3356" s="435"/>
      <c r="AV3356" s="435"/>
      <c r="AW3356" s="435"/>
      <c r="AX3356" s="435"/>
      <c r="AY3356" s="435"/>
      <c r="AZ3356" s="435"/>
      <c r="BA3356" s="435"/>
      <c r="BB3356" s="435"/>
      <c r="BC3356" s="435"/>
      <c r="BD3356" s="435"/>
      <c r="BE3356" s="435"/>
      <c r="BF3356" s="435"/>
      <c r="BG3356" s="435"/>
      <c r="BH3356" s="435"/>
      <c r="BI3356" s="435"/>
      <c r="BJ3356" s="435"/>
      <c r="BK3356" s="435"/>
      <c r="BL3356" s="435"/>
      <c r="BM3356" s="435"/>
      <c r="BN3356" s="435"/>
      <c r="BO3356" s="435"/>
      <c r="BP3356" s="435"/>
      <c r="BQ3356" s="435"/>
      <c r="BR3356" s="435"/>
      <c r="BS3356" s="435"/>
      <c r="BT3356" s="435"/>
      <c r="BU3356" s="435"/>
      <c r="BV3356" s="435"/>
      <c r="BW3356" s="435"/>
      <c r="BX3356" s="435"/>
      <c r="BY3356" s="435"/>
      <c r="BZ3356" s="435"/>
      <c r="CA3356" s="435"/>
      <c r="CB3356" s="435"/>
      <c r="CC3356" s="435"/>
      <c r="CD3356" s="435"/>
      <c r="CE3356" s="435"/>
      <c r="CF3356" s="435"/>
      <c r="CG3356" s="435"/>
      <c r="CH3356" s="435"/>
      <c r="CI3356" s="435"/>
      <c r="CJ3356" s="435"/>
      <c r="CK3356" s="435"/>
      <c r="CL3356" s="435"/>
      <c r="CM3356" s="435"/>
      <c r="CN3356" s="435"/>
      <c r="CO3356" s="435"/>
      <c r="CP3356" s="435"/>
      <c r="CQ3356" s="435"/>
      <c r="CR3356" s="435"/>
      <c r="CS3356" s="435"/>
      <c r="CT3356" s="435"/>
      <c r="CU3356" s="435"/>
      <c r="CV3356" s="435"/>
      <c r="CW3356" s="435"/>
      <c r="CX3356" s="435"/>
      <c r="CY3356" s="435"/>
      <c r="CZ3356" s="435"/>
      <c r="DA3356" s="435"/>
      <c r="DB3356" s="435"/>
      <c r="DC3356" s="435"/>
      <c r="DD3356" s="435"/>
      <c r="DE3356" s="435"/>
      <c r="DF3356" s="435"/>
      <c r="DG3356" s="435"/>
      <c r="DH3356" s="435"/>
      <c r="DI3356" s="435"/>
      <c r="DJ3356" s="435"/>
      <c r="DK3356" s="435"/>
      <c r="DL3356" s="435"/>
      <c r="DM3356" s="435"/>
      <c r="DN3356" s="435"/>
      <c r="DO3356" s="435"/>
      <c r="DP3356" s="435"/>
      <c r="DQ3356" s="435"/>
      <c r="DR3356" s="435"/>
      <c r="DS3356" s="435"/>
      <c r="DT3356" s="435"/>
      <c r="DU3356" s="435"/>
      <c r="DV3356" s="435"/>
      <c r="DW3356" s="435"/>
      <c r="DX3356" s="435"/>
      <c r="DY3356" s="435"/>
      <c r="DZ3356" s="435"/>
      <c r="EA3356" s="435"/>
      <c r="EB3356" s="435"/>
      <c r="EC3356" s="435"/>
      <c r="ED3356" s="435"/>
      <c r="EE3356" s="435"/>
      <c r="EF3356" s="435"/>
      <c r="EG3356" s="435"/>
      <c r="EH3356" s="435"/>
      <c r="EI3356" s="435"/>
      <c r="EJ3356" s="435"/>
      <c r="EK3356" s="435"/>
      <c r="EL3356" s="435"/>
      <c r="EM3356" s="435"/>
      <c r="EN3356" s="435"/>
      <c r="EO3356" s="435"/>
      <c r="EP3356" s="435"/>
      <c r="EQ3356" s="435"/>
      <c r="ER3356" s="435"/>
      <c r="ES3356" s="435"/>
      <c r="ET3356" s="435"/>
      <c r="EU3356" s="435"/>
      <c r="EV3356" s="435"/>
      <c r="EW3356" s="435"/>
      <c r="EX3356" s="435"/>
      <c r="EY3356" s="435"/>
      <c r="EZ3356" s="435"/>
      <c r="FA3356" s="435"/>
      <c r="FB3356" s="435"/>
      <c r="FC3356" s="435"/>
      <c r="FD3356" s="435"/>
      <c r="FE3356" s="435"/>
      <c r="FF3356" s="435"/>
      <c r="FG3356" s="435"/>
      <c r="FH3356" s="435"/>
      <c r="FI3356" s="435"/>
      <c r="FJ3356" s="435"/>
      <c r="FK3356" s="435"/>
      <c r="FL3356" s="435"/>
      <c r="FM3356" s="435"/>
      <c r="FN3356" s="435"/>
      <c r="FO3356" s="435"/>
      <c r="FP3356" s="435"/>
      <c r="FQ3356" s="435"/>
      <c r="FR3356" s="435"/>
      <c r="FS3356" s="435"/>
      <c r="FT3356" s="435"/>
      <c r="FU3356" s="435"/>
      <c r="FV3356" s="435"/>
      <c r="FW3356" s="435"/>
      <c r="FX3356" s="435"/>
      <c r="FY3356" s="435"/>
      <c r="FZ3356" s="435"/>
      <c r="GA3356" s="435"/>
      <c r="GB3356" s="435"/>
      <c r="GC3356" s="435"/>
      <c r="GD3356" s="435"/>
      <c r="GE3356" s="435"/>
      <c r="GF3356" s="435"/>
      <c r="GG3356" s="435"/>
      <c r="GH3356" s="435"/>
      <c r="GI3356" s="435"/>
      <c r="GJ3356" s="435"/>
      <c r="GK3356" s="435"/>
      <c r="GL3356" s="435"/>
      <c r="GM3356" s="435"/>
      <c r="GN3356" s="435"/>
      <c r="GO3356" s="435"/>
      <c r="GP3356" s="435"/>
      <c r="GQ3356" s="435"/>
      <c r="GR3356" s="435"/>
      <c r="GS3356" s="435"/>
      <c r="GT3356" s="435"/>
      <c r="GU3356" s="435"/>
      <c r="GV3356" s="435"/>
      <c r="GW3356" s="435"/>
      <c r="GX3356" s="435"/>
      <c r="GY3356" s="435"/>
      <c r="GZ3356" s="435"/>
      <c r="HA3356" s="435"/>
      <c r="HB3356" s="435"/>
      <c r="HC3356" s="435"/>
      <c r="HD3356" s="435"/>
      <c r="HE3356" s="435"/>
      <c r="HF3356" s="435"/>
    </row>
    <row r="3357" spans="1:214" s="436" customFormat="1" x14ac:dyDescent="0.25">
      <c r="A3357" s="280">
        <v>46047</v>
      </c>
      <c r="B3357" s="281">
        <v>4183612976</v>
      </c>
      <c r="C3357" s="328" t="s">
        <v>15180</v>
      </c>
      <c r="D3357" s="280">
        <v>46058</v>
      </c>
      <c r="E3357" s="426"/>
      <c r="F3357" s="328"/>
      <c r="G3357" s="427" t="s">
        <v>15883</v>
      </c>
      <c r="H3357" s="426"/>
      <c r="I3357" s="281" t="s">
        <v>15884</v>
      </c>
      <c r="J3357" s="281" t="s">
        <v>7228</v>
      </c>
      <c r="K3357" s="281" t="s">
        <v>44</v>
      </c>
      <c r="L3357" s="287" t="str">
        <f>VLOOKUP($K3357,[1]TONG_SL!$A$1:$D$65536,2,0)</f>
        <v>Giò lụa cây 250g</v>
      </c>
      <c r="M3357" s="428"/>
      <c r="N3357" s="287" t="str">
        <f t="shared" si="348"/>
        <v>K-C6</v>
      </c>
      <c r="O3357" s="429"/>
      <c r="P3357" s="429"/>
      <c r="Q3357" s="287" t="str">
        <f>VLOOKUP(K3357,TONG_SL!$A:$D,3,0)</f>
        <v>Túi</v>
      </c>
      <c r="R3357" s="430">
        <v>4</v>
      </c>
      <c r="S3357" s="444"/>
      <c r="T3357" s="444">
        <f>VLOOKUP(VLOOKUP(G3357,Ma_KH!$A:$R,18,0)&amp;K3357,Gia_MB!$A:$F,6,0)</f>
        <v>49500</v>
      </c>
      <c r="U3357" s="445">
        <f t="shared" si="344"/>
        <v>198000</v>
      </c>
      <c r="V3357" s="444"/>
      <c r="W3357" s="446">
        <f t="shared" si="345"/>
        <v>0</v>
      </c>
      <c r="X3357" s="447" t="str">
        <f t="shared" si="346"/>
        <v>8</v>
      </c>
      <c r="Y3357" s="444"/>
      <c r="Z3357" s="445">
        <f t="shared" si="347"/>
        <v>15840</v>
      </c>
      <c r="AA3357" s="448">
        <f>VLOOKUP(G3357,Ma_KH!$A:$R,14,0)</f>
        <v>60</v>
      </c>
      <c r="AB3357" s="435"/>
      <c r="AC3357" s="435"/>
      <c r="AD3357" s="435"/>
      <c r="AE3357" s="435"/>
      <c r="AF3357" s="435"/>
      <c r="AG3357" s="435"/>
      <c r="AH3357" s="435"/>
      <c r="AI3357" s="435"/>
      <c r="AJ3357" s="435"/>
      <c r="AK3357" s="435"/>
      <c r="AL3357" s="435"/>
      <c r="AM3357" s="435"/>
      <c r="AN3357" s="435"/>
      <c r="AO3357" s="435"/>
      <c r="AP3357" s="435"/>
      <c r="AQ3357" s="435"/>
      <c r="AR3357" s="435"/>
      <c r="AS3357" s="435"/>
      <c r="AT3357" s="435"/>
      <c r="AU3357" s="435"/>
      <c r="AV3357" s="435"/>
      <c r="AW3357" s="435"/>
      <c r="AX3357" s="435"/>
      <c r="AY3357" s="435"/>
      <c r="AZ3357" s="435"/>
      <c r="BA3357" s="435"/>
      <c r="BB3357" s="435"/>
      <c r="BC3357" s="435"/>
      <c r="BD3357" s="435"/>
      <c r="BE3357" s="435"/>
      <c r="BF3357" s="435"/>
      <c r="BG3357" s="435"/>
      <c r="BH3357" s="435"/>
      <c r="BI3357" s="435"/>
      <c r="BJ3357" s="435"/>
      <c r="BK3357" s="435"/>
      <c r="BL3357" s="435"/>
      <c r="BM3357" s="435"/>
      <c r="BN3357" s="435"/>
      <c r="BO3357" s="435"/>
      <c r="BP3357" s="435"/>
      <c r="BQ3357" s="435"/>
      <c r="BR3357" s="435"/>
      <c r="BS3357" s="435"/>
      <c r="BT3357" s="435"/>
      <c r="BU3357" s="435"/>
      <c r="BV3357" s="435"/>
      <c r="BW3357" s="435"/>
      <c r="BX3357" s="435"/>
      <c r="BY3357" s="435"/>
      <c r="BZ3357" s="435"/>
      <c r="CA3357" s="435"/>
      <c r="CB3357" s="435"/>
      <c r="CC3357" s="435"/>
      <c r="CD3357" s="435"/>
      <c r="CE3357" s="435"/>
      <c r="CF3357" s="435"/>
      <c r="CG3357" s="435"/>
      <c r="CH3357" s="435"/>
      <c r="CI3357" s="435"/>
      <c r="CJ3357" s="435"/>
      <c r="CK3357" s="435"/>
      <c r="CL3357" s="435"/>
      <c r="CM3357" s="435"/>
      <c r="CN3357" s="435"/>
      <c r="CO3357" s="435"/>
      <c r="CP3357" s="435"/>
      <c r="CQ3357" s="435"/>
      <c r="CR3357" s="435"/>
      <c r="CS3357" s="435"/>
      <c r="CT3357" s="435"/>
      <c r="CU3357" s="435"/>
      <c r="CV3357" s="435"/>
      <c r="CW3357" s="435"/>
      <c r="CX3357" s="435"/>
      <c r="CY3357" s="435"/>
      <c r="CZ3357" s="435"/>
      <c r="DA3357" s="435"/>
      <c r="DB3357" s="435"/>
      <c r="DC3357" s="435"/>
      <c r="DD3357" s="435"/>
      <c r="DE3357" s="435"/>
      <c r="DF3357" s="435"/>
      <c r="DG3357" s="435"/>
      <c r="DH3357" s="435"/>
      <c r="DI3357" s="435"/>
      <c r="DJ3357" s="435"/>
      <c r="DK3357" s="435"/>
      <c r="DL3357" s="435"/>
      <c r="DM3357" s="435"/>
      <c r="DN3357" s="435"/>
      <c r="DO3357" s="435"/>
      <c r="DP3357" s="435"/>
      <c r="DQ3357" s="435"/>
      <c r="DR3357" s="435"/>
      <c r="DS3357" s="435"/>
      <c r="DT3357" s="435"/>
      <c r="DU3357" s="435"/>
      <c r="DV3357" s="435"/>
      <c r="DW3357" s="435"/>
      <c r="DX3357" s="435"/>
      <c r="DY3357" s="435"/>
      <c r="DZ3357" s="435"/>
      <c r="EA3357" s="435"/>
      <c r="EB3357" s="435"/>
      <c r="EC3357" s="435"/>
      <c r="ED3357" s="435"/>
      <c r="EE3357" s="435"/>
      <c r="EF3357" s="435"/>
      <c r="EG3357" s="435"/>
      <c r="EH3357" s="435"/>
      <c r="EI3357" s="435"/>
      <c r="EJ3357" s="435"/>
      <c r="EK3357" s="435"/>
      <c r="EL3357" s="435"/>
      <c r="EM3357" s="435"/>
      <c r="EN3357" s="435"/>
      <c r="EO3357" s="435"/>
      <c r="EP3357" s="435"/>
      <c r="EQ3357" s="435"/>
      <c r="ER3357" s="435"/>
      <c r="ES3357" s="435"/>
      <c r="ET3357" s="435"/>
      <c r="EU3357" s="435"/>
      <c r="EV3357" s="435"/>
      <c r="EW3357" s="435"/>
      <c r="EX3357" s="435"/>
      <c r="EY3357" s="435"/>
      <c r="EZ3357" s="435"/>
      <c r="FA3357" s="435"/>
      <c r="FB3357" s="435"/>
      <c r="FC3357" s="435"/>
      <c r="FD3357" s="435"/>
      <c r="FE3357" s="435"/>
      <c r="FF3357" s="435"/>
      <c r="FG3357" s="435"/>
      <c r="FH3357" s="435"/>
      <c r="FI3357" s="435"/>
      <c r="FJ3357" s="435"/>
      <c r="FK3357" s="435"/>
      <c r="FL3357" s="435"/>
      <c r="FM3357" s="435"/>
      <c r="FN3357" s="435"/>
      <c r="FO3357" s="435"/>
      <c r="FP3357" s="435"/>
      <c r="FQ3357" s="435"/>
      <c r="FR3357" s="435"/>
      <c r="FS3357" s="435"/>
      <c r="FT3357" s="435"/>
      <c r="FU3357" s="435"/>
      <c r="FV3357" s="435"/>
      <c r="FW3357" s="435"/>
      <c r="FX3357" s="435"/>
      <c r="FY3357" s="435"/>
      <c r="FZ3357" s="435"/>
      <c r="GA3357" s="435"/>
      <c r="GB3357" s="435"/>
      <c r="GC3357" s="435"/>
      <c r="GD3357" s="435"/>
      <c r="GE3357" s="435"/>
      <c r="GF3357" s="435"/>
      <c r="GG3357" s="435"/>
      <c r="GH3357" s="435"/>
      <c r="GI3357" s="435"/>
      <c r="GJ3357" s="435"/>
      <c r="GK3357" s="435"/>
      <c r="GL3357" s="435"/>
      <c r="GM3357" s="435"/>
      <c r="GN3357" s="435"/>
      <c r="GO3357" s="435"/>
      <c r="GP3357" s="435"/>
      <c r="GQ3357" s="435"/>
      <c r="GR3357" s="435"/>
      <c r="GS3357" s="435"/>
      <c r="GT3357" s="435"/>
      <c r="GU3357" s="435"/>
      <c r="GV3357" s="435"/>
      <c r="GW3357" s="435"/>
      <c r="GX3357" s="435"/>
      <c r="GY3357" s="435"/>
      <c r="GZ3357" s="435"/>
      <c r="HA3357" s="435"/>
      <c r="HB3357" s="435"/>
      <c r="HC3357" s="435"/>
      <c r="HD3357" s="435"/>
      <c r="HE3357" s="435"/>
      <c r="HF3357" s="435"/>
    </row>
    <row r="3358" spans="1:214" s="436" customFormat="1" x14ac:dyDescent="0.25">
      <c r="A3358" s="280">
        <v>46047</v>
      </c>
      <c r="B3358" s="281">
        <v>4183612976</v>
      </c>
      <c r="C3358" s="328" t="s">
        <v>15180</v>
      </c>
      <c r="D3358" s="280">
        <v>46058</v>
      </c>
      <c r="E3358" s="426"/>
      <c r="F3358" s="328"/>
      <c r="G3358" s="427" t="s">
        <v>15883</v>
      </c>
      <c r="H3358" s="426"/>
      <c r="I3358" s="281" t="s">
        <v>15884</v>
      </c>
      <c r="J3358" s="281" t="s">
        <v>7228</v>
      </c>
      <c r="K3358" s="281" t="s">
        <v>30</v>
      </c>
      <c r="L3358" s="287" t="str">
        <f>VLOOKUP($K3358,[1]TONG_SL!$A$1:$D$65536,2,0)</f>
        <v>Gà muối 500g</v>
      </c>
      <c r="M3358" s="428"/>
      <c r="N3358" s="287" t="str">
        <f t="shared" si="348"/>
        <v>K-C6</v>
      </c>
      <c r="O3358" s="429"/>
      <c r="P3358" s="429"/>
      <c r="Q3358" s="287" t="str">
        <f>VLOOKUP(K3358,TONG_SL!$A:$D,3,0)</f>
        <v>Túi</v>
      </c>
      <c r="R3358" s="430">
        <v>20</v>
      </c>
      <c r="S3358" s="444"/>
      <c r="T3358" s="444">
        <f>VLOOKUP(VLOOKUP(G3358,Ma_KH!$A:$R,18,0)&amp;K3358,Gia_MB!$A:$F,6,0)</f>
        <v>116611</v>
      </c>
      <c r="U3358" s="445">
        <f t="shared" si="344"/>
        <v>2332220</v>
      </c>
      <c r="V3358" s="444"/>
      <c r="W3358" s="446">
        <f t="shared" si="345"/>
        <v>0</v>
      </c>
      <c r="X3358" s="447" t="str">
        <f t="shared" si="346"/>
        <v>8</v>
      </c>
      <c r="Y3358" s="444"/>
      <c r="Z3358" s="445">
        <f t="shared" si="347"/>
        <v>186577.6</v>
      </c>
      <c r="AA3358" s="448">
        <f>VLOOKUP(G3358,Ma_KH!$A:$R,14,0)</f>
        <v>60</v>
      </c>
      <c r="AB3358" s="435"/>
      <c r="AC3358" s="435"/>
      <c r="AD3358" s="435"/>
      <c r="AE3358" s="435"/>
      <c r="AF3358" s="435"/>
      <c r="AG3358" s="435"/>
      <c r="AH3358" s="435"/>
      <c r="AI3358" s="435"/>
      <c r="AJ3358" s="435"/>
      <c r="AK3358" s="435"/>
      <c r="AL3358" s="435"/>
      <c r="AM3358" s="435"/>
      <c r="AN3358" s="435"/>
      <c r="AO3358" s="435"/>
      <c r="AP3358" s="435"/>
      <c r="AQ3358" s="435"/>
      <c r="AR3358" s="435"/>
      <c r="AS3358" s="435"/>
      <c r="AT3358" s="435"/>
      <c r="AU3358" s="435"/>
      <c r="AV3358" s="435"/>
      <c r="AW3358" s="435"/>
      <c r="AX3358" s="435"/>
      <c r="AY3358" s="435"/>
      <c r="AZ3358" s="435"/>
      <c r="BA3358" s="435"/>
      <c r="BB3358" s="435"/>
      <c r="BC3358" s="435"/>
      <c r="BD3358" s="435"/>
      <c r="BE3358" s="435"/>
      <c r="BF3358" s="435"/>
      <c r="BG3358" s="435"/>
      <c r="BH3358" s="435"/>
      <c r="BI3358" s="435"/>
      <c r="BJ3358" s="435"/>
      <c r="BK3358" s="435"/>
      <c r="BL3358" s="435"/>
      <c r="BM3358" s="435"/>
      <c r="BN3358" s="435"/>
      <c r="BO3358" s="435"/>
      <c r="BP3358" s="435"/>
      <c r="BQ3358" s="435"/>
      <c r="BR3358" s="435"/>
      <c r="BS3358" s="435"/>
      <c r="BT3358" s="435"/>
      <c r="BU3358" s="435"/>
      <c r="BV3358" s="435"/>
      <c r="BW3358" s="435"/>
      <c r="BX3358" s="435"/>
      <c r="BY3358" s="435"/>
      <c r="BZ3358" s="435"/>
      <c r="CA3358" s="435"/>
      <c r="CB3358" s="435"/>
      <c r="CC3358" s="435"/>
      <c r="CD3358" s="435"/>
      <c r="CE3358" s="435"/>
      <c r="CF3358" s="435"/>
      <c r="CG3358" s="435"/>
      <c r="CH3358" s="435"/>
      <c r="CI3358" s="435"/>
      <c r="CJ3358" s="435"/>
      <c r="CK3358" s="435"/>
      <c r="CL3358" s="435"/>
      <c r="CM3358" s="435"/>
      <c r="CN3358" s="435"/>
      <c r="CO3358" s="435"/>
      <c r="CP3358" s="435"/>
      <c r="CQ3358" s="435"/>
      <c r="CR3358" s="435"/>
      <c r="CS3358" s="435"/>
      <c r="CT3358" s="435"/>
      <c r="CU3358" s="435"/>
      <c r="CV3358" s="435"/>
      <c r="CW3358" s="435"/>
      <c r="CX3358" s="435"/>
      <c r="CY3358" s="435"/>
      <c r="CZ3358" s="435"/>
      <c r="DA3358" s="435"/>
      <c r="DB3358" s="435"/>
      <c r="DC3358" s="435"/>
      <c r="DD3358" s="435"/>
      <c r="DE3358" s="435"/>
      <c r="DF3358" s="435"/>
      <c r="DG3358" s="435"/>
      <c r="DH3358" s="435"/>
      <c r="DI3358" s="435"/>
      <c r="DJ3358" s="435"/>
      <c r="DK3358" s="435"/>
      <c r="DL3358" s="435"/>
      <c r="DM3358" s="435"/>
      <c r="DN3358" s="435"/>
      <c r="DO3358" s="435"/>
      <c r="DP3358" s="435"/>
      <c r="DQ3358" s="435"/>
      <c r="DR3358" s="435"/>
      <c r="DS3358" s="435"/>
      <c r="DT3358" s="435"/>
      <c r="DU3358" s="435"/>
      <c r="DV3358" s="435"/>
      <c r="DW3358" s="435"/>
      <c r="DX3358" s="435"/>
      <c r="DY3358" s="435"/>
      <c r="DZ3358" s="435"/>
      <c r="EA3358" s="435"/>
      <c r="EB3358" s="435"/>
      <c r="EC3358" s="435"/>
      <c r="ED3358" s="435"/>
      <c r="EE3358" s="435"/>
      <c r="EF3358" s="435"/>
      <c r="EG3358" s="435"/>
      <c r="EH3358" s="435"/>
      <c r="EI3358" s="435"/>
      <c r="EJ3358" s="435"/>
      <c r="EK3358" s="435"/>
      <c r="EL3358" s="435"/>
      <c r="EM3358" s="435"/>
      <c r="EN3358" s="435"/>
      <c r="EO3358" s="435"/>
      <c r="EP3358" s="435"/>
      <c r="EQ3358" s="435"/>
      <c r="ER3358" s="435"/>
      <c r="ES3358" s="435"/>
      <c r="ET3358" s="435"/>
      <c r="EU3358" s="435"/>
      <c r="EV3358" s="435"/>
      <c r="EW3358" s="435"/>
      <c r="EX3358" s="435"/>
      <c r="EY3358" s="435"/>
      <c r="EZ3358" s="435"/>
      <c r="FA3358" s="435"/>
      <c r="FB3358" s="435"/>
      <c r="FC3358" s="435"/>
      <c r="FD3358" s="435"/>
      <c r="FE3358" s="435"/>
      <c r="FF3358" s="435"/>
      <c r="FG3358" s="435"/>
      <c r="FH3358" s="435"/>
      <c r="FI3358" s="435"/>
      <c r="FJ3358" s="435"/>
      <c r="FK3358" s="435"/>
      <c r="FL3358" s="435"/>
      <c r="FM3358" s="435"/>
      <c r="FN3358" s="435"/>
      <c r="FO3358" s="435"/>
      <c r="FP3358" s="435"/>
      <c r="FQ3358" s="435"/>
      <c r="FR3358" s="435"/>
      <c r="FS3358" s="435"/>
      <c r="FT3358" s="435"/>
      <c r="FU3358" s="435"/>
      <c r="FV3358" s="435"/>
      <c r="FW3358" s="435"/>
      <c r="FX3358" s="435"/>
      <c r="FY3358" s="435"/>
      <c r="FZ3358" s="435"/>
      <c r="GA3358" s="435"/>
      <c r="GB3358" s="435"/>
      <c r="GC3358" s="435"/>
      <c r="GD3358" s="435"/>
      <c r="GE3358" s="435"/>
      <c r="GF3358" s="435"/>
      <c r="GG3358" s="435"/>
      <c r="GH3358" s="435"/>
      <c r="GI3358" s="435"/>
      <c r="GJ3358" s="435"/>
      <c r="GK3358" s="435"/>
      <c r="GL3358" s="435"/>
      <c r="GM3358" s="435"/>
      <c r="GN3358" s="435"/>
      <c r="GO3358" s="435"/>
      <c r="GP3358" s="435"/>
      <c r="GQ3358" s="435"/>
      <c r="GR3358" s="435"/>
      <c r="GS3358" s="435"/>
      <c r="GT3358" s="435"/>
      <c r="GU3358" s="435"/>
      <c r="GV3358" s="435"/>
      <c r="GW3358" s="435"/>
      <c r="GX3358" s="435"/>
      <c r="GY3358" s="435"/>
      <c r="GZ3358" s="435"/>
      <c r="HA3358" s="435"/>
      <c r="HB3358" s="435"/>
      <c r="HC3358" s="435"/>
      <c r="HD3358" s="435"/>
      <c r="HE3358" s="435"/>
      <c r="HF3358" s="435"/>
    </row>
    <row r="3359" spans="1:214" s="436" customFormat="1" x14ac:dyDescent="0.25">
      <c r="A3359" s="280">
        <v>46047</v>
      </c>
      <c r="B3359" s="281">
        <v>4183612012</v>
      </c>
      <c r="C3359" s="328" t="s">
        <v>15180</v>
      </c>
      <c r="D3359" s="280">
        <v>46058</v>
      </c>
      <c r="E3359" s="426"/>
      <c r="F3359" s="328"/>
      <c r="G3359" s="427" t="s">
        <v>15883</v>
      </c>
      <c r="H3359" s="426"/>
      <c r="I3359" s="281" t="s">
        <v>15788</v>
      </c>
      <c r="J3359" s="281" t="s">
        <v>7228</v>
      </c>
      <c r="K3359" s="281" t="s">
        <v>48</v>
      </c>
      <c r="L3359" s="287" t="str">
        <f>VLOOKUP($K3359,[1]TONG_SL!$A$1:$D$65536,2,0)</f>
        <v>Mọc Nấm Hương 250g</v>
      </c>
      <c r="M3359" s="428"/>
      <c r="N3359" s="287" t="str">
        <f t="shared" si="348"/>
        <v>K-C6</v>
      </c>
      <c r="O3359" s="429"/>
      <c r="P3359" s="429"/>
      <c r="Q3359" s="287" t="str">
        <f>VLOOKUP(K3359,TONG_SL!$A:$D,3,0)</f>
        <v>Túi</v>
      </c>
      <c r="R3359" s="430">
        <v>8</v>
      </c>
      <c r="S3359" s="444"/>
      <c r="T3359" s="444">
        <f>VLOOKUP(VLOOKUP(G3359,Ma_KH!$A:$R,18,0)&amp;K3359,Gia_MB!$A:$F,6,0)</f>
        <v>46000</v>
      </c>
      <c r="U3359" s="445">
        <f t="shared" si="344"/>
        <v>368000</v>
      </c>
      <c r="V3359" s="444"/>
      <c r="W3359" s="446">
        <f t="shared" si="345"/>
        <v>0</v>
      </c>
      <c r="X3359" s="447" t="str">
        <f t="shared" si="346"/>
        <v>8</v>
      </c>
      <c r="Y3359" s="444"/>
      <c r="Z3359" s="445">
        <f t="shared" si="347"/>
        <v>29440</v>
      </c>
      <c r="AA3359" s="448">
        <f>VLOOKUP(G3359,Ma_KH!$A:$R,14,0)</f>
        <v>60</v>
      </c>
      <c r="AB3359" s="435"/>
      <c r="AC3359" s="435"/>
      <c r="AD3359" s="435"/>
      <c r="AE3359" s="435"/>
      <c r="AF3359" s="435"/>
      <c r="AG3359" s="435"/>
      <c r="AH3359" s="435"/>
      <c r="AI3359" s="435"/>
      <c r="AJ3359" s="435"/>
      <c r="AK3359" s="435"/>
      <c r="AL3359" s="435"/>
      <c r="AM3359" s="435"/>
      <c r="AN3359" s="435"/>
      <c r="AO3359" s="435"/>
      <c r="AP3359" s="435"/>
      <c r="AQ3359" s="435"/>
      <c r="AR3359" s="435"/>
      <c r="AS3359" s="435"/>
      <c r="AT3359" s="435"/>
      <c r="AU3359" s="435"/>
      <c r="AV3359" s="435"/>
      <c r="AW3359" s="435"/>
      <c r="AX3359" s="435"/>
      <c r="AY3359" s="435"/>
      <c r="AZ3359" s="435"/>
      <c r="BA3359" s="435"/>
      <c r="BB3359" s="435"/>
      <c r="BC3359" s="435"/>
      <c r="BD3359" s="435"/>
      <c r="BE3359" s="435"/>
      <c r="BF3359" s="435"/>
      <c r="BG3359" s="435"/>
      <c r="BH3359" s="435"/>
      <c r="BI3359" s="435"/>
      <c r="BJ3359" s="435"/>
      <c r="BK3359" s="435"/>
      <c r="BL3359" s="435"/>
      <c r="BM3359" s="435"/>
      <c r="BN3359" s="435"/>
      <c r="BO3359" s="435"/>
      <c r="BP3359" s="435"/>
      <c r="BQ3359" s="435"/>
      <c r="BR3359" s="435"/>
      <c r="BS3359" s="435"/>
      <c r="BT3359" s="435"/>
      <c r="BU3359" s="435"/>
      <c r="BV3359" s="435"/>
      <c r="BW3359" s="435"/>
      <c r="BX3359" s="435"/>
      <c r="BY3359" s="435"/>
      <c r="BZ3359" s="435"/>
      <c r="CA3359" s="435"/>
      <c r="CB3359" s="435"/>
      <c r="CC3359" s="435"/>
      <c r="CD3359" s="435"/>
      <c r="CE3359" s="435"/>
      <c r="CF3359" s="435"/>
      <c r="CG3359" s="435"/>
      <c r="CH3359" s="435"/>
      <c r="CI3359" s="435"/>
      <c r="CJ3359" s="435"/>
      <c r="CK3359" s="435"/>
      <c r="CL3359" s="435"/>
      <c r="CM3359" s="435"/>
      <c r="CN3359" s="435"/>
      <c r="CO3359" s="435"/>
      <c r="CP3359" s="435"/>
      <c r="CQ3359" s="435"/>
      <c r="CR3359" s="435"/>
      <c r="CS3359" s="435"/>
      <c r="CT3359" s="435"/>
      <c r="CU3359" s="435"/>
      <c r="CV3359" s="435"/>
      <c r="CW3359" s="435"/>
      <c r="CX3359" s="435"/>
      <c r="CY3359" s="435"/>
      <c r="CZ3359" s="435"/>
      <c r="DA3359" s="435"/>
      <c r="DB3359" s="435"/>
      <c r="DC3359" s="435"/>
      <c r="DD3359" s="435"/>
      <c r="DE3359" s="435"/>
      <c r="DF3359" s="435"/>
      <c r="DG3359" s="435"/>
      <c r="DH3359" s="435"/>
      <c r="DI3359" s="435"/>
      <c r="DJ3359" s="435"/>
      <c r="DK3359" s="435"/>
      <c r="DL3359" s="435"/>
      <c r="DM3359" s="435"/>
      <c r="DN3359" s="435"/>
      <c r="DO3359" s="435"/>
      <c r="DP3359" s="435"/>
      <c r="DQ3359" s="435"/>
      <c r="DR3359" s="435"/>
      <c r="DS3359" s="435"/>
      <c r="DT3359" s="435"/>
      <c r="DU3359" s="435"/>
      <c r="DV3359" s="435"/>
      <c r="DW3359" s="435"/>
      <c r="DX3359" s="435"/>
      <c r="DY3359" s="435"/>
      <c r="DZ3359" s="435"/>
      <c r="EA3359" s="435"/>
      <c r="EB3359" s="435"/>
      <c r="EC3359" s="435"/>
      <c r="ED3359" s="435"/>
      <c r="EE3359" s="435"/>
      <c r="EF3359" s="435"/>
      <c r="EG3359" s="435"/>
      <c r="EH3359" s="435"/>
      <c r="EI3359" s="435"/>
      <c r="EJ3359" s="435"/>
      <c r="EK3359" s="435"/>
      <c r="EL3359" s="435"/>
      <c r="EM3359" s="435"/>
      <c r="EN3359" s="435"/>
      <c r="EO3359" s="435"/>
      <c r="EP3359" s="435"/>
      <c r="EQ3359" s="435"/>
      <c r="ER3359" s="435"/>
      <c r="ES3359" s="435"/>
      <c r="ET3359" s="435"/>
      <c r="EU3359" s="435"/>
      <c r="EV3359" s="435"/>
      <c r="EW3359" s="435"/>
      <c r="EX3359" s="435"/>
      <c r="EY3359" s="435"/>
      <c r="EZ3359" s="435"/>
      <c r="FA3359" s="435"/>
      <c r="FB3359" s="435"/>
      <c r="FC3359" s="435"/>
      <c r="FD3359" s="435"/>
      <c r="FE3359" s="435"/>
      <c r="FF3359" s="435"/>
      <c r="FG3359" s="435"/>
      <c r="FH3359" s="435"/>
      <c r="FI3359" s="435"/>
      <c r="FJ3359" s="435"/>
      <c r="FK3359" s="435"/>
      <c r="FL3359" s="435"/>
      <c r="FM3359" s="435"/>
      <c r="FN3359" s="435"/>
      <c r="FO3359" s="435"/>
      <c r="FP3359" s="435"/>
      <c r="FQ3359" s="435"/>
      <c r="FR3359" s="435"/>
      <c r="FS3359" s="435"/>
      <c r="FT3359" s="435"/>
      <c r="FU3359" s="435"/>
      <c r="FV3359" s="435"/>
      <c r="FW3359" s="435"/>
      <c r="FX3359" s="435"/>
      <c r="FY3359" s="435"/>
      <c r="FZ3359" s="435"/>
      <c r="GA3359" s="435"/>
      <c r="GB3359" s="435"/>
      <c r="GC3359" s="435"/>
      <c r="GD3359" s="435"/>
      <c r="GE3359" s="435"/>
      <c r="GF3359" s="435"/>
      <c r="GG3359" s="435"/>
      <c r="GH3359" s="435"/>
      <c r="GI3359" s="435"/>
      <c r="GJ3359" s="435"/>
      <c r="GK3359" s="435"/>
      <c r="GL3359" s="435"/>
      <c r="GM3359" s="435"/>
      <c r="GN3359" s="435"/>
      <c r="GO3359" s="435"/>
      <c r="GP3359" s="435"/>
      <c r="GQ3359" s="435"/>
      <c r="GR3359" s="435"/>
      <c r="GS3359" s="435"/>
      <c r="GT3359" s="435"/>
      <c r="GU3359" s="435"/>
      <c r="GV3359" s="435"/>
      <c r="GW3359" s="435"/>
      <c r="GX3359" s="435"/>
      <c r="GY3359" s="435"/>
      <c r="GZ3359" s="435"/>
      <c r="HA3359" s="435"/>
      <c r="HB3359" s="435"/>
      <c r="HC3359" s="435"/>
      <c r="HD3359" s="435"/>
      <c r="HE3359" s="435"/>
      <c r="HF3359" s="435"/>
    </row>
    <row r="3360" spans="1:214" s="436" customFormat="1" x14ac:dyDescent="0.25">
      <c r="A3360" s="280">
        <v>46047</v>
      </c>
      <c r="B3360" s="281">
        <v>4183612012</v>
      </c>
      <c r="C3360" s="328" t="s">
        <v>15180</v>
      </c>
      <c r="D3360" s="280">
        <v>46058</v>
      </c>
      <c r="E3360" s="426"/>
      <c r="F3360" s="328"/>
      <c r="G3360" s="427" t="s">
        <v>15883</v>
      </c>
      <c r="H3360" s="426"/>
      <c r="I3360" s="281" t="s">
        <v>15788</v>
      </c>
      <c r="J3360" s="281" t="s">
        <v>7228</v>
      </c>
      <c r="K3360" s="281" t="s">
        <v>15450</v>
      </c>
      <c r="L3360" s="287" t="str">
        <f>VLOOKUP($K3360,[1]TONG_SL!$A$1:$D$65536,2,0)</f>
        <v>Giò sụn gà 250g</v>
      </c>
      <c r="M3360" s="428"/>
      <c r="N3360" s="287" t="str">
        <f t="shared" si="348"/>
        <v>K-C6</v>
      </c>
      <c r="O3360" s="429"/>
      <c r="P3360" s="429"/>
      <c r="Q3360" s="287" t="str">
        <f>VLOOKUP(K3360,TONG_SL!$A:$D,3,0)</f>
        <v>Túi</v>
      </c>
      <c r="R3360" s="430">
        <v>20</v>
      </c>
      <c r="S3360" s="444"/>
      <c r="T3360" s="444">
        <f>VLOOKUP(VLOOKUP(G3360,Ma_KH!$A:$R,18,0)&amp;K3360,Gia_MB!$A:$F,6,0)</f>
        <v>50400</v>
      </c>
      <c r="U3360" s="445">
        <f t="shared" ref="U3360:U3423" si="349">T3360*R3360</f>
        <v>1008000</v>
      </c>
      <c r="V3360" s="444"/>
      <c r="W3360" s="446">
        <f t="shared" ref="W3360:W3423" si="350">U3360*V3360</f>
        <v>0</v>
      </c>
      <c r="X3360" s="447" t="str">
        <f t="shared" ref="X3360:X3423" si="351">IF(B3360&lt;&gt;"","8","0")</f>
        <v>8</v>
      </c>
      <c r="Y3360" s="444"/>
      <c r="Z3360" s="445">
        <f t="shared" ref="Z3360:Z3423" si="352">U3360*X3360%</f>
        <v>80640</v>
      </c>
      <c r="AA3360" s="448">
        <f>VLOOKUP(G3360,Ma_KH!$A:$R,14,0)</f>
        <v>60</v>
      </c>
      <c r="AB3360" s="435"/>
      <c r="AC3360" s="435"/>
      <c r="AD3360" s="435"/>
      <c r="AE3360" s="435"/>
      <c r="AF3360" s="435"/>
      <c r="AG3360" s="435"/>
      <c r="AH3360" s="435"/>
      <c r="AI3360" s="435"/>
      <c r="AJ3360" s="435"/>
      <c r="AK3360" s="435"/>
      <c r="AL3360" s="435"/>
      <c r="AM3360" s="435"/>
      <c r="AN3360" s="435"/>
      <c r="AO3360" s="435"/>
      <c r="AP3360" s="435"/>
      <c r="AQ3360" s="435"/>
      <c r="AR3360" s="435"/>
      <c r="AS3360" s="435"/>
      <c r="AT3360" s="435"/>
      <c r="AU3360" s="435"/>
      <c r="AV3360" s="435"/>
      <c r="AW3360" s="435"/>
      <c r="AX3360" s="435"/>
      <c r="AY3360" s="435"/>
      <c r="AZ3360" s="435"/>
      <c r="BA3360" s="435"/>
      <c r="BB3360" s="435"/>
      <c r="BC3360" s="435"/>
      <c r="BD3360" s="435"/>
      <c r="BE3360" s="435"/>
      <c r="BF3360" s="435"/>
      <c r="BG3360" s="435"/>
      <c r="BH3360" s="435"/>
      <c r="BI3360" s="435"/>
      <c r="BJ3360" s="435"/>
      <c r="BK3360" s="435"/>
      <c r="BL3360" s="435"/>
      <c r="BM3360" s="435"/>
      <c r="BN3360" s="435"/>
      <c r="BO3360" s="435"/>
      <c r="BP3360" s="435"/>
      <c r="BQ3360" s="435"/>
      <c r="BR3360" s="435"/>
      <c r="BS3360" s="435"/>
      <c r="BT3360" s="435"/>
      <c r="BU3360" s="435"/>
      <c r="BV3360" s="435"/>
      <c r="BW3360" s="435"/>
      <c r="BX3360" s="435"/>
      <c r="BY3360" s="435"/>
      <c r="BZ3360" s="435"/>
      <c r="CA3360" s="435"/>
      <c r="CB3360" s="435"/>
      <c r="CC3360" s="435"/>
      <c r="CD3360" s="435"/>
      <c r="CE3360" s="435"/>
      <c r="CF3360" s="435"/>
      <c r="CG3360" s="435"/>
      <c r="CH3360" s="435"/>
      <c r="CI3360" s="435"/>
      <c r="CJ3360" s="435"/>
      <c r="CK3360" s="435"/>
      <c r="CL3360" s="435"/>
      <c r="CM3360" s="435"/>
      <c r="CN3360" s="435"/>
      <c r="CO3360" s="435"/>
      <c r="CP3360" s="435"/>
      <c r="CQ3360" s="435"/>
      <c r="CR3360" s="435"/>
      <c r="CS3360" s="435"/>
      <c r="CT3360" s="435"/>
      <c r="CU3360" s="435"/>
      <c r="CV3360" s="435"/>
      <c r="CW3360" s="435"/>
      <c r="CX3360" s="435"/>
      <c r="CY3360" s="435"/>
      <c r="CZ3360" s="435"/>
      <c r="DA3360" s="435"/>
      <c r="DB3360" s="435"/>
      <c r="DC3360" s="435"/>
      <c r="DD3360" s="435"/>
      <c r="DE3360" s="435"/>
      <c r="DF3360" s="435"/>
      <c r="DG3360" s="435"/>
      <c r="DH3360" s="435"/>
      <c r="DI3360" s="435"/>
      <c r="DJ3360" s="435"/>
      <c r="DK3360" s="435"/>
      <c r="DL3360" s="435"/>
      <c r="DM3360" s="435"/>
      <c r="DN3360" s="435"/>
      <c r="DO3360" s="435"/>
      <c r="DP3360" s="435"/>
      <c r="DQ3360" s="435"/>
      <c r="DR3360" s="435"/>
      <c r="DS3360" s="435"/>
      <c r="DT3360" s="435"/>
      <c r="DU3360" s="435"/>
      <c r="DV3360" s="435"/>
      <c r="DW3360" s="435"/>
      <c r="DX3360" s="435"/>
      <c r="DY3360" s="435"/>
      <c r="DZ3360" s="435"/>
      <c r="EA3360" s="435"/>
      <c r="EB3360" s="435"/>
      <c r="EC3360" s="435"/>
      <c r="ED3360" s="435"/>
      <c r="EE3360" s="435"/>
      <c r="EF3360" s="435"/>
      <c r="EG3360" s="435"/>
      <c r="EH3360" s="435"/>
      <c r="EI3360" s="435"/>
      <c r="EJ3360" s="435"/>
      <c r="EK3360" s="435"/>
      <c r="EL3360" s="435"/>
      <c r="EM3360" s="435"/>
      <c r="EN3360" s="435"/>
      <c r="EO3360" s="435"/>
      <c r="EP3360" s="435"/>
      <c r="EQ3360" s="435"/>
      <c r="ER3360" s="435"/>
      <c r="ES3360" s="435"/>
      <c r="ET3360" s="435"/>
      <c r="EU3360" s="435"/>
      <c r="EV3360" s="435"/>
      <c r="EW3360" s="435"/>
      <c r="EX3360" s="435"/>
      <c r="EY3360" s="435"/>
      <c r="EZ3360" s="435"/>
      <c r="FA3360" s="435"/>
      <c r="FB3360" s="435"/>
      <c r="FC3360" s="435"/>
      <c r="FD3360" s="435"/>
      <c r="FE3360" s="435"/>
      <c r="FF3360" s="435"/>
      <c r="FG3360" s="435"/>
      <c r="FH3360" s="435"/>
      <c r="FI3360" s="435"/>
      <c r="FJ3360" s="435"/>
      <c r="FK3360" s="435"/>
      <c r="FL3360" s="435"/>
      <c r="FM3360" s="435"/>
      <c r="FN3360" s="435"/>
      <c r="FO3360" s="435"/>
      <c r="FP3360" s="435"/>
      <c r="FQ3360" s="435"/>
      <c r="FR3360" s="435"/>
      <c r="FS3360" s="435"/>
      <c r="FT3360" s="435"/>
      <c r="FU3360" s="435"/>
      <c r="FV3360" s="435"/>
      <c r="FW3360" s="435"/>
      <c r="FX3360" s="435"/>
      <c r="FY3360" s="435"/>
      <c r="FZ3360" s="435"/>
      <c r="GA3360" s="435"/>
      <c r="GB3360" s="435"/>
      <c r="GC3360" s="435"/>
      <c r="GD3360" s="435"/>
      <c r="GE3360" s="435"/>
      <c r="GF3360" s="435"/>
      <c r="GG3360" s="435"/>
      <c r="GH3360" s="435"/>
      <c r="GI3360" s="435"/>
      <c r="GJ3360" s="435"/>
      <c r="GK3360" s="435"/>
      <c r="GL3360" s="435"/>
      <c r="GM3360" s="435"/>
      <c r="GN3360" s="435"/>
      <c r="GO3360" s="435"/>
      <c r="GP3360" s="435"/>
      <c r="GQ3360" s="435"/>
      <c r="GR3360" s="435"/>
      <c r="GS3360" s="435"/>
      <c r="GT3360" s="435"/>
      <c r="GU3360" s="435"/>
      <c r="GV3360" s="435"/>
      <c r="GW3360" s="435"/>
      <c r="GX3360" s="435"/>
      <c r="GY3360" s="435"/>
      <c r="GZ3360" s="435"/>
      <c r="HA3360" s="435"/>
      <c r="HB3360" s="435"/>
      <c r="HC3360" s="435"/>
      <c r="HD3360" s="435"/>
      <c r="HE3360" s="435"/>
      <c r="HF3360" s="435"/>
    </row>
    <row r="3361" spans="1:214" s="436" customFormat="1" x14ac:dyDescent="0.25">
      <c r="A3361" s="280">
        <v>46047</v>
      </c>
      <c r="B3361" s="281">
        <v>4183612012</v>
      </c>
      <c r="C3361" s="328" t="s">
        <v>15180</v>
      </c>
      <c r="D3361" s="280">
        <v>46058</v>
      </c>
      <c r="E3361" s="426"/>
      <c r="F3361" s="328"/>
      <c r="G3361" s="427" t="s">
        <v>15883</v>
      </c>
      <c r="H3361" s="426"/>
      <c r="I3361" s="281" t="s">
        <v>15788</v>
      </c>
      <c r="J3361" s="281" t="s">
        <v>7228</v>
      </c>
      <c r="K3361" s="281" t="s">
        <v>30</v>
      </c>
      <c r="L3361" s="287" t="str">
        <f>VLOOKUP($K3361,[1]TONG_SL!$A$1:$D$65536,2,0)</f>
        <v>Gà muối 500g</v>
      </c>
      <c r="M3361" s="428"/>
      <c r="N3361" s="287" t="str">
        <f t="shared" si="348"/>
        <v>K-C6</v>
      </c>
      <c r="O3361" s="429"/>
      <c r="P3361" s="429"/>
      <c r="Q3361" s="287" t="str">
        <f>VLOOKUP(K3361,TONG_SL!$A:$D,3,0)</f>
        <v>Túi</v>
      </c>
      <c r="R3361" s="430">
        <v>40</v>
      </c>
      <c r="S3361" s="444"/>
      <c r="T3361" s="444">
        <f>VLOOKUP(VLOOKUP(G3361,Ma_KH!$A:$R,18,0)&amp;K3361,Gia_MB!$A:$F,6,0)</f>
        <v>116611</v>
      </c>
      <c r="U3361" s="445">
        <f t="shared" si="349"/>
        <v>4664440</v>
      </c>
      <c r="V3361" s="444"/>
      <c r="W3361" s="446">
        <f t="shared" si="350"/>
        <v>0</v>
      </c>
      <c r="X3361" s="447" t="str">
        <f t="shared" si="351"/>
        <v>8</v>
      </c>
      <c r="Y3361" s="444"/>
      <c r="Z3361" s="445">
        <f t="shared" si="352"/>
        <v>373155.2</v>
      </c>
      <c r="AA3361" s="448">
        <f>VLOOKUP(G3361,Ma_KH!$A:$R,14,0)</f>
        <v>60</v>
      </c>
      <c r="AB3361" s="435"/>
      <c r="AC3361" s="435"/>
      <c r="AD3361" s="435"/>
      <c r="AE3361" s="435"/>
      <c r="AF3361" s="435"/>
      <c r="AG3361" s="435"/>
      <c r="AH3361" s="435"/>
      <c r="AI3361" s="435"/>
      <c r="AJ3361" s="435"/>
      <c r="AK3361" s="435"/>
      <c r="AL3361" s="435"/>
      <c r="AM3361" s="435"/>
      <c r="AN3361" s="435"/>
      <c r="AO3361" s="435"/>
      <c r="AP3361" s="435"/>
      <c r="AQ3361" s="435"/>
      <c r="AR3361" s="435"/>
      <c r="AS3361" s="435"/>
      <c r="AT3361" s="435"/>
      <c r="AU3361" s="435"/>
      <c r="AV3361" s="435"/>
      <c r="AW3361" s="435"/>
      <c r="AX3361" s="435"/>
      <c r="AY3361" s="435"/>
      <c r="AZ3361" s="435"/>
      <c r="BA3361" s="435"/>
      <c r="BB3361" s="435"/>
      <c r="BC3361" s="435"/>
      <c r="BD3361" s="435"/>
      <c r="BE3361" s="435"/>
      <c r="BF3361" s="435"/>
      <c r="BG3361" s="435"/>
      <c r="BH3361" s="435"/>
      <c r="BI3361" s="435"/>
      <c r="BJ3361" s="435"/>
      <c r="BK3361" s="435"/>
      <c r="BL3361" s="435"/>
      <c r="BM3361" s="435"/>
      <c r="BN3361" s="435"/>
      <c r="BO3361" s="435"/>
      <c r="BP3361" s="435"/>
      <c r="BQ3361" s="435"/>
      <c r="BR3361" s="435"/>
      <c r="BS3361" s="435"/>
      <c r="BT3361" s="435"/>
      <c r="BU3361" s="435"/>
      <c r="BV3361" s="435"/>
      <c r="BW3361" s="435"/>
      <c r="BX3361" s="435"/>
      <c r="BY3361" s="435"/>
      <c r="BZ3361" s="435"/>
      <c r="CA3361" s="435"/>
      <c r="CB3361" s="435"/>
      <c r="CC3361" s="435"/>
      <c r="CD3361" s="435"/>
      <c r="CE3361" s="435"/>
      <c r="CF3361" s="435"/>
      <c r="CG3361" s="435"/>
      <c r="CH3361" s="435"/>
      <c r="CI3361" s="435"/>
      <c r="CJ3361" s="435"/>
      <c r="CK3361" s="435"/>
      <c r="CL3361" s="435"/>
      <c r="CM3361" s="435"/>
      <c r="CN3361" s="435"/>
      <c r="CO3361" s="435"/>
      <c r="CP3361" s="435"/>
      <c r="CQ3361" s="435"/>
      <c r="CR3361" s="435"/>
      <c r="CS3361" s="435"/>
      <c r="CT3361" s="435"/>
      <c r="CU3361" s="435"/>
      <c r="CV3361" s="435"/>
      <c r="CW3361" s="435"/>
      <c r="CX3361" s="435"/>
      <c r="CY3361" s="435"/>
      <c r="CZ3361" s="435"/>
      <c r="DA3361" s="435"/>
      <c r="DB3361" s="435"/>
      <c r="DC3361" s="435"/>
      <c r="DD3361" s="435"/>
      <c r="DE3361" s="435"/>
      <c r="DF3361" s="435"/>
      <c r="DG3361" s="435"/>
      <c r="DH3361" s="435"/>
      <c r="DI3361" s="435"/>
      <c r="DJ3361" s="435"/>
      <c r="DK3361" s="435"/>
      <c r="DL3361" s="435"/>
      <c r="DM3361" s="435"/>
      <c r="DN3361" s="435"/>
      <c r="DO3361" s="435"/>
      <c r="DP3361" s="435"/>
      <c r="DQ3361" s="435"/>
      <c r="DR3361" s="435"/>
      <c r="DS3361" s="435"/>
      <c r="DT3361" s="435"/>
      <c r="DU3361" s="435"/>
      <c r="DV3361" s="435"/>
      <c r="DW3361" s="435"/>
      <c r="DX3361" s="435"/>
      <c r="DY3361" s="435"/>
      <c r="DZ3361" s="435"/>
      <c r="EA3361" s="435"/>
      <c r="EB3361" s="435"/>
      <c r="EC3361" s="435"/>
      <c r="ED3361" s="435"/>
      <c r="EE3361" s="435"/>
      <c r="EF3361" s="435"/>
      <c r="EG3361" s="435"/>
      <c r="EH3361" s="435"/>
      <c r="EI3361" s="435"/>
      <c r="EJ3361" s="435"/>
      <c r="EK3361" s="435"/>
      <c r="EL3361" s="435"/>
      <c r="EM3361" s="435"/>
      <c r="EN3361" s="435"/>
      <c r="EO3361" s="435"/>
      <c r="EP3361" s="435"/>
      <c r="EQ3361" s="435"/>
      <c r="ER3361" s="435"/>
      <c r="ES3361" s="435"/>
      <c r="ET3361" s="435"/>
      <c r="EU3361" s="435"/>
      <c r="EV3361" s="435"/>
      <c r="EW3361" s="435"/>
      <c r="EX3361" s="435"/>
      <c r="EY3361" s="435"/>
      <c r="EZ3361" s="435"/>
      <c r="FA3361" s="435"/>
      <c r="FB3361" s="435"/>
      <c r="FC3361" s="435"/>
      <c r="FD3361" s="435"/>
      <c r="FE3361" s="435"/>
      <c r="FF3361" s="435"/>
      <c r="FG3361" s="435"/>
      <c r="FH3361" s="435"/>
      <c r="FI3361" s="435"/>
      <c r="FJ3361" s="435"/>
      <c r="FK3361" s="435"/>
      <c r="FL3361" s="435"/>
      <c r="FM3361" s="435"/>
      <c r="FN3361" s="435"/>
      <c r="FO3361" s="435"/>
      <c r="FP3361" s="435"/>
      <c r="FQ3361" s="435"/>
      <c r="FR3361" s="435"/>
      <c r="FS3361" s="435"/>
      <c r="FT3361" s="435"/>
      <c r="FU3361" s="435"/>
      <c r="FV3361" s="435"/>
      <c r="FW3361" s="435"/>
      <c r="FX3361" s="435"/>
      <c r="FY3361" s="435"/>
      <c r="FZ3361" s="435"/>
      <c r="GA3361" s="435"/>
      <c r="GB3361" s="435"/>
      <c r="GC3361" s="435"/>
      <c r="GD3361" s="435"/>
      <c r="GE3361" s="435"/>
      <c r="GF3361" s="435"/>
      <c r="GG3361" s="435"/>
      <c r="GH3361" s="435"/>
      <c r="GI3361" s="435"/>
      <c r="GJ3361" s="435"/>
      <c r="GK3361" s="435"/>
      <c r="GL3361" s="435"/>
      <c r="GM3361" s="435"/>
      <c r="GN3361" s="435"/>
      <c r="GO3361" s="435"/>
      <c r="GP3361" s="435"/>
      <c r="GQ3361" s="435"/>
      <c r="GR3361" s="435"/>
      <c r="GS3361" s="435"/>
      <c r="GT3361" s="435"/>
      <c r="GU3361" s="435"/>
      <c r="GV3361" s="435"/>
      <c r="GW3361" s="435"/>
      <c r="GX3361" s="435"/>
      <c r="GY3361" s="435"/>
      <c r="GZ3361" s="435"/>
      <c r="HA3361" s="435"/>
      <c r="HB3361" s="435"/>
      <c r="HC3361" s="435"/>
      <c r="HD3361" s="435"/>
      <c r="HE3361" s="435"/>
      <c r="HF3361" s="435"/>
    </row>
    <row r="3362" spans="1:214" s="436" customFormat="1" x14ac:dyDescent="0.25">
      <c r="A3362" s="280">
        <v>46047</v>
      </c>
      <c r="B3362" s="281">
        <v>4183612012</v>
      </c>
      <c r="C3362" s="328" t="s">
        <v>15180</v>
      </c>
      <c r="D3362" s="280">
        <v>46058</v>
      </c>
      <c r="E3362" s="426"/>
      <c r="F3362" s="328"/>
      <c r="G3362" s="427" t="s">
        <v>15883</v>
      </c>
      <c r="H3362" s="426"/>
      <c r="I3362" s="281" t="s">
        <v>15788</v>
      </c>
      <c r="J3362" s="281" t="s">
        <v>7228</v>
      </c>
      <c r="K3362" s="281" t="s">
        <v>27</v>
      </c>
      <c r="L3362" s="287" t="str">
        <f>VLOOKUP($K3362,[1]TONG_SL!$A$1:$D$65536,2,0)</f>
        <v>Chân giò heo muối 300g</v>
      </c>
      <c r="M3362" s="428"/>
      <c r="N3362" s="287" t="str">
        <f t="shared" si="348"/>
        <v>K-C6</v>
      </c>
      <c r="O3362" s="429"/>
      <c r="P3362" s="429"/>
      <c r="Q3362" s="287" t="str">
        <f>VLOOKUP(K3362,TONG_SL!$A:$D,3,0)</f>
        <v>Túi</v>
      </c>
      <c r="R3362" s="430">
        <v>50</v>
      </c>
      <c r="S3362" s="444"/>
      <c r="T3362" s="444">
        <f>VLOOKUP(VLOOKUP(G3362,Ma_KH!$A:$R,18,0)&amp;K3362,Gia_MB!$A:$F,6,0)</f>
        <v>73431</v>
      </c>
      <c r="U3362" s="445">
        <f t="shared" si="349"/>
        <v>3671550</v>
      </c>
      <c r="V3362" s="444"/>
      <c r="W3362" s="446">
        <f t="shared" si="350"/>
        <v>0</v>
      </c>
      <c r="X3362" s="447" t="str">
        <f t="shared" si="351"/>
        <v>8</v>
      </c>
      <c r="Y3362" s="444"/>
      <c r="Z3362" s="445">
        <f t="shared" si="352"/>
        <v>293724</v>
      </c>
      <c r="AA3362" s="448">
        <f>VLOOKUP(G3362,Ma_KH!$A:$R,14,0)</f>
        <v>60</v>
      </c>
      <c r="AB3362" s="435"/>
      <c r="AC3362" s="435"/>
      <c r="AD3362" s="435"/>
      <c r="AE3362" s="435"/>
      <c r="AF3362" s="435"/>
      <c r="AG3362" s="435"/>
      <c r="AH3362" s="435"/>
      <c r="AI3362" s="435"/>
      <c r="AJ3362" s="435"/>
      <c r="AK3362" s="435"/>
      <c r="AL3362" s="435"/>
      <c r="AM3362" s="435"/>
      <c r="AN3362" s="435"/>
      <c r="AO3362" s="435"/>
      <c r="AP3362" s="435"/>
      <c r="AQ3362" s="435"/>
      <c r="AR3362" s="435"/>
      <c r="AS3362" s="435"/>
      <c r="AT3362" s="435"/>
      <c r="AU3362" s="435"/>
      <c r="AV3362" s="435"/>
      <c r="AW3362" s="435"/>
      <c r="AX3362" s="435"/>
      <c r="AY3362" s="435"/>
      <c r="AZ3362" s="435"/>
      <c r="BA3362" s="435"/>
      <c r="BB3362" s="435"/>
      <c r="BC3362" s="435"/>
      <c r="BD3362" s="435"/>
      <c r="BE3362" s="435"/>
      <c r="BF3362" s="435"/>
      <c r="BG3362" s="435"/>
      <c r="BH3362" s="435"/>
      <c r="BI3362" s="435"/>
      <c r="BJ3362" s="435"/>
      <c r="BK3362" s="435"/>
      <c r="BL3362" s="435"/>
      <c r="BM3362" s="435"/>
      <c r="BN3362" s="435"/>
      <c r="BO3362" s="435"/>
      <c r="BP3362" s="435"/>
      <c r="BQ3362" s="435"/>
      <c r="BR3362" s="435"/>
      <c r="BS3362" s="435"/>
      <c r="BT3362" s="435"/>
      <c r="BU3362" s="435"/>
      <c r="BV3362" s="435"/>
      <c r="BW3362" s="435"/>
      <c r="BX3362" s="435"/>
      <c r="BY3362" s="435"/>
      <c r="BZ3362" s="435"/>
      <c r="CA3362" s="435"/>
      <c r="CB3362" s="435"/>
      <c r="CC3362" s="435"/>
      <c r="CD3362" s="435"/>
      <c r="CE3362" s="435"/>
      <c r="CF3362" s="435"/>
      <c r="CG3362" s="435"/>
      <c r="CH3362" s="435"/>
      <c r="CI3362" s="435"/>
      <c r="CJ3362" s="435"/>
      <c r="CK3362" s="435"/>
      <c r="CL3362" s="435"/>
      <c r="CM3362" s="435"/>
      <c r="CN3362" s="435"/>
      <c r="CO3362" s="435"/>
      <c r="CP3362" s="435"/>
      <c r="CQ3362" s="435"/>
      <c r="CR3362" s="435"/>
      <c r="CS3362" s="435"/>
      <c r="CT3362" s="435"/>
      <c r="CU3362" s="435"/>
      <c r="CV3362" s="435"/>
      <c r="CW3362" s="435"/>
      <c r="CX3362" s="435"/>
      <c r="CY3362" s="435"/>
      <c r="CZ3362" s="435"/>
      <c r="DA3362" s="435"/>
      <c r="DB3362" s="435"/>
      <c r="DC3362" s="435"/>
      <c r="DD3362" s="435"/>
      <c r="DE3362" s="435"/>
      <c r="DF3362" s="435"/>
      <c r="DG3362" s="435"/>
      <c r="DH3362" s="435"/>
      <c r="DI3362" s="435"/>
      <c r="DJ3362" s="435"/>
      <c r="DK3362" s="435"/>
      <c r="DL3362" s="435"/>
      <c r="DM3362" s="435"/>
      <c r="DN3362" s="435"/>
      <c r="DO3362" s="435"/>
      <c r="DP3362" s="435"/>
      <c r="DQ3362" s="435"/>
      <c r="DR3362" s="435"/>
      <c r="DS3362" s="435"/>
      <c r="DT3362" s="435"/>
      <c r="DU3362" s="435"/>
      <c r="DV3362" s="435"/>
      <c r="DW3362" s="435"/>
      <c r="DX3362" s="435"/>
      <c r="DY3362" s="435"/>
      <c r="DZ3362" s="435"/>
      <c r="EA3362" s="435"/>
      <c r="EB3362" s="435"/>
      <c r="EC3362" s="435"/>
      <c r="ED3362" s="435"/>
      <c r="EE3362" s="435"/>
      <c r="EF3362" s="435"/>
      <c r="EG3362" s="435"/>
      <c r="EH3362" s="435"/>
      <c r="EI3362" s="435"/>
      <c r="EJ3362" s="435"/>
      <c r="EK3362" s="435"/>
      <c r="EL3362" s="435"/>
      <c r="EM3362" s="435"/>
      <c r="EN3362" s="435"/>
      <c r="EO3362" s="435"/>
      <c r="EP3362" s="435"/>
      <c r="EQ3362" s="435"/>
      <c r="ER3362" s="435"/>
      <c r="ES3362" s="435"/>
      <c r="ET3362" s="435"/>
      <c r="EU3362" s="435"/>
      <c r="EV3362" s="435"/>
      <c r="EW3362" s="435"/>
      <c r="EX3362" s="435"/>
      <c r="EY3362" s="435"/>
      <c r="EZ3362" s="435"/>
      <c r="FA3362" s="435"/>
      <c r="FB3362" s="435"/>
      <c r="FC3362" s="435"/>
      <c r="FD3362" s="435"/>
      <c r="FE3362" s="435"/>
      <c r="FF3362" s="435"/>
      <c r="FG3362" s="435"/>
      <c r="FH3362" s="435"/>
      <c r="FI3362" s="435"/>
      <c r="FJ3362" s="435"/>
      <c r="FK3362" s="435"/>
      <c r="FL3362" s="435"/>
      <c r="FM3362" s="435"/>
      <c r="FN3362" s="435"/>
      <c r="FO3362" s="435"/>
      <c r="FP3362" s="435"/>
      <c r="FQ3362" s="435"/>
      <c r="FR3362" s="435"/>
      <c r="FS3362" s="435"/>
      <c r="FT3362" s="435"/>
      <c r="FU3362" s="435"/>
      <c r="FV3362" s="435"/>
      <c r="FW3362" s="435"/>
      <c r="FX3362" s="435"/>
      <c r="FY3362" s="435"/>
      <c r="FZ3362" s="435"/>
      <c r="GA3362" s="435"/>
      <c r="GB3362" s="435"/>
      <c r="GC3362" s="435"/>
      <c r="GD3362" s="435"/>
      <c r="GE3362" s="435"/>
      <c r="GF3362" s="435"/>
      <c r="GG3362" s="435"/>
      <c r="GH3362" s="435"/>
      <c r="GI3362" s="435"/>
      <c r="GJ3362" s="435"/>
      <c r="GK3362" s="435"/>
      <c r="GL3362" s="435"/>
      <c r="GM3362" s="435"/>
      <c r="GN3362" s="435"/>
      <c r="GO3362" s="435"/>
      <c r="GP3362" s="435"/>
      <c r="GQ3362" s="435"/>
      <c r="GR3362" s="435"/>
      <c r="GS3362" s="435"/>
      <c r="GT3362" s="435"/>
      <c r="GU3362" s="435"/>
      <c r="GV3362" s="435"/>
      <c r="GW3362" s="435"/>
      <c r="GX3362" s="435"/>
      <c r="GY3362" s="435"/>
      <c r="GZ3362" s="435"/>
      <c r="HA3362" s="435"/>
      <c r="HB3362" s="435"/>
      <c r="HC3362" s="435"/>
      <c r="HD3362" s="435"/>
      <c r="HE3362" s="435"/>
      <c r="HF3362" s="435"/>
    </row>
    <row r="3363" spans="1:214" s="436" customFormat="1" x14ac:dyDescent="0.25">
      <c r="A3363" s="280">
        <v>46047</v>
      </c>
      <c r="B3363" s="281">
        <v>4183612012</v>
      </c>
      <c r="C3363" s="328" t="s">
        <v>15180</v>
      </c>
      <c r="D3363" s="280">
        <v>46058</v>
      </c>
      <c r="E3363" s="426"/>
      <c r="F3363" s="328"/>
      <c r="G3363" s="427" t="s">
        <v>15883</v>
      </c>
      <c r="H3363" s="426"/>
      <c r="I3363" s="281" t="s">
        <v>15788</v>
      </c>
      <c r="J3363" s="281" t="s">
        <v>7228</v>
      </c>
      <c r="K3363" s="281" t="s">
        <v>44</v>
      </c>
      <c r="L3363" s="287" t="str">
        <f>VLOOKUP($K3363,[1]TONG_SL!$A$1:$D$65536,2,0)</f>
        <v>Giò lụa cây 250g</v>
      </c>
      <c r="M3363" s="428"/>
      <c r="N3363" s="287" t="str">
        <f t="shared" si="348"/>
        <v>K-C6</v>
      </c>
      <c r="O3363" s="429"/>
      <c r="P3363" s="429"/>
      <c r="Q3363" s="287" t="str">
        <f>VLOOKUP(K3363,TONG_SL!$A:$D,3,0)</f>
        <v>Túi</v>
      </c>
      <c r="R3363" s="430">
        <v>30</v>
      </c>
      <c r="S3363" s="444"/>
      <c r="T3363" s="444">
        <f>VLOOKUP(VLOOKUP(G3363,Ma_KH!$A:$R,18,0)&amp;K3363,Gia_MB!$A:$F,6,0)</f>
        <v>49500</v>
      </c>
      <c r="U3363" s="445">
        <f t="shared" si="349"/>
        <v>1485000</v>
      </c>
      <c r="V3363" s="444"/>
      <c r="W3363" s="446">
        <f t="shared" si="350"/>
        <v>0</v>
      </c>
      <c r="X3363" s="447" t="str">
        <f t="shared" si="351"/>
        <v>8</v>
      </c>
      <c r="Y3363" s="444"/>
      <c r="Z3363" s="445">
        <f t="shared" si="352"/>
        <v>118800</v>
      </c>
      <c r="AA3363" s="448">
        <f>VLOOKUP(G3363,Ma_KH!$A:$R,14,0)</f>
        <v>60</v>
      </c>
      <c r="AB3363" s="435"/>
      <c r="AC3363" s="435"/>
      <c r="AD3363" s="435"/>
      <c r="AE3363" s="435"/>
      <c r="AF3363" s="435"/>
      <c r="AG3363" s="435"/>
      <c r="AH3363" s="435"/>
      <c r="AI3363" s="435"/>
      <c r="AJ3363" s="435"/>
      <c r="AK3363" s="435"/>
      <c r="AL3363" s="435"/>
      <c r="AM3363" s="435"/>
      <c r="AN3363" s="435"/>
      <c r="AO3363" s="435"/>
      <c r="AP3363" s="435"/>
      <c r="AQ3363" s="435"/>
      <c r="AR3363" s="435"/>
      <c r="AS3363" s="435"/>
      <c r="AT3363" s="435"/>
      <c r="AU3363" s="435"/>
      <c r="AV3363" s="435"/>
      <c r="AW3363" s="435"/>
      <c r="AX3363" s="435"/>
      <c r="AY3363" s="435"/>
      <c r="AZ3363" s="435"/>
      <c r="BA3363" s="435"/>
      <c r="BB3363" s="435"/>
      <c r="BC3363" s="435"/>
      <c r="BD3363" s="435"/>
      <c r="BE3363" s="435"/>
      <c r="BF3363" s="435"/>
      <c r="BG3363" s="435"/>
      <c r="BH3363" s="435"/>
      <c r="BI3363" s="435"/>
      <c r="BJ3363" s="435"/>
      <c r="BK3363" s="435"/>
      <c r="BL3363" s="435"/>
      <c r="BM3363" s="435"/>
      <c r="BN3363" s="435"/>
      <c r="BO3363" s="435"/>
      <c r="BP3363" s="435"/>
      <c r="BQ3363" s="435"/>
      <c r="BR3363" s="435"/>
      <c r="BS3363" s="435"/>
      <c r="BT3363" s="435"/>
      <c r="BU3363" s="435"/>
      <c r="BV3363" s="435"/>
      <c r="BW3363" s="435"/>
      <c r="BX3363" s="435"/>
      <c r="BY3363" s="435"/>
      <c r="BZ3363" s="435"/>
      <c r="CA3363" s="435"/>
      <c r="CB3363" s="435"/>
      <c r="CC3363" s="435"/>
      <c r="CD3363" s="435"/>
      <c r="CE3363" s="435"/>
      <c r="CF3363" s="435"/>
      <c r="CG3363" s="435"/>
      <c r="CH3363" s="435"/>
      <c r="CI3363" s="435"/>
      <c r="CJ3363" s="435"/>
      <c r="CK3363" s="435"/>
      <c r="CL3363" s="435"/>
      <c r="CM3363" s="435"/>
      <c r="CN3363" s="435"/>
      <c r="CO3363" s="435"/>
      <c r="CP3363" s="435"/>
      <c r="CQ3363" s="435"/>
      <c r="CR3363" s="435"/>
      <c r="CS3363" s="435"/>
      <c r="CT3363" s="435"/>
      <c r="CU3363" s="435"/>
      <c r="CV3363" s="435"/>
      <c r="CW3363" s="435"/>
      <c r="CX3363" s="435"/>
      <c r="CY3363" s="435"/>
      <c r="CZ3363" s="435"/>
      <c r="DA3363" s="435"/>
      <c r="DB3363" s="435"/>
      <c r="DC3363" s="435"/>
      <c r="DD3363" s="435"/>
      <c r="DE3363" s="435"/>
      <c r="DF3363" s="435"/>
      <c r="DG3363" s="435"/>
      <c r="DH3363" s="435"/>
      <c r="DI3363" s="435"/>
      <c r="DJ3363" s="435"/>
      <c r="DK3363" s="435"/>
      <c r="DL3363" s="435"/>
      <c r="DM3363" s="435"/>
      <c r="DN3363" s="435"/>
      <c r="DO3363" s="435"/>
      <c r="DP3363" s="435"/>
      <c r="DQ3363" s="435"/>
      <c r="DR3363" s="435"/>
      <c r="DS3363" s="435"/>
      <c r="DT3363" s="435"/>
      <c r="DU3363" s="435"/>
      <c r="DV3363" s="435"/>
      <c r="DW3363" s="435"/>
      <c r="DX3363" s="435"/>
      <c r="DY3363" s="435"/>
      <c r="DZ3363" s="435"/>
      <c r="EA3363" s="435"/>
      <c r="EB3363" s="435"/>
      <c r="EC3363" s="435"/>
      <c r="ED3363" s="435"/>
      <c r="EE3363" s="435"/>
      <c r="EF3363" s="435"/>
      <c r="EG3363" s="435"/>
      <c r="EH3363" s="435"/>
      <c r="EI3363" s="435"/>
      <c r="EJ3363" s="435"/>
      <c r="EK3363" s="435"/>
      <c r="EL3363" s="435"/>
      <c r="EM3363" s="435"/>
      <c r="EN3363" s="435"/>
      <c r="EO3363" s="435"/>
      <c r="EP3363" s="435"/>
      <c r="EQ3363" s="435"/>
      <c r="ER3363" s="435"/>
      <c r="ES3363" s="435"/>
      <c r="ET3363" s="435"/>
      <c r="EU3363" s="435"/>
      <c r="EV3363" s="435"/>
      <c r="EW3363" s="435"/>
      <c r="EX3363" s="435"/>
      <c r="EY3363" s="435"/>
      <c r="EZ3363" s="435"/>
      <c r="FA3363" s="435"/>
      <c r="FB3363" s="435"/>
      <c r="FC3363" s="435"/>
      <c r="FD3363" s="435"/>
      <c r="FE3363" s="435"/>
      <c r="FF3363" s="435"/>
      <c r="FG3363" s="435"/>
      <c r="FH3363" s="435"/>
      <c r="FI3363" s="435"/>
      <c r="FJ3363" s="435"/>
      <c r="FK3363" s="435"/>
      <c r="FL3363" s="435"/>
      <c r="FM3363" s="435"/>
      <c r="FN3363" s="435"/>
      <c r="FO3363" s="435"/>
      <c r="FP3363" s="435"/>
      <c r="FQ3363" s="435"/>
      <c r="FR3363" s="435"/>
      <c r="FS3363" s="435"/>
      <c r="FT3363" s="435"/>
      <c r="FU3363" s="435"/>
      <c r="FV3363" s="435"/>
      <c r="FW3363" s="435"/>
      <c r="FX3363" s="435"/>
      <c r="FY3363" s="435"/>
      <c r="FZ3363" s="435"/>
      <c r="GA3363" s="435"/>
      <c r="GB3363" s="435"/>
      <c r="GC3363" s="435"/>
      <c r="GD3363" s="435"/>
      <c r="GE3363" s="435"/>
      <c r="GF3363" s="435"/>
      <c r="GG3363" s="435"/>
      <c r="GH3363" s="435"/>
      <c r="GI3363" s="435"/>
      <c r="GJ3363" s="435"/>
      <c r="GK3363" s="435"/>
      <c r="GL3363" s="435"/>
      <c r="GM3363" s="435"/>
      <c r="GN3363" s="435"/>
      <c r="GO3363" s="435"/>
      <c r="GP3363" s="435"/>
      <c r="GQ3363" s="435"/>
      <c r="GR3363" s="435"/>
      <c r="GS3363" s="435"/>
      <c r="GT3363" s="435"/>
      <c r="GU3363" s="435"/>
      <c r="GV3363" s="435"/>
      <c r="GW3363" s="435"/>
      <c r="GX3363" s="435"/>
      <c r="GY3363" s="435"/>
      <c r="GZ3363" s="435"/>
      <c r="HA3363" s="435"/>
      <c r="HB3363" s="435"/>
      <c r="HC3363" s="435"/>
      <c r="HD3363" s="435"/>
      <c r="HE3363" s="435"/>
      <c r="HF3363" s="435"/>
    </row>
    <row r="3364" spans="1:214" x14ac:dyDescent="0.25">
      <c r="A3364" s="216">
        <v>46047</v>
      </c>
      <c r="B3364" s="217">
        <v>4183612913</v>
      </c>
      <c r="C3364" s="218" t="s">
        <v>15180</v>
      </c>
      <c r="D3364" s="216">
        <v>46058</v>
      </c>
      <c r="E3364" s="219"/>
      <c r="F3364" s="218"/>
      <c r="G3364" s="268" t="s">
        <v>15883</v>
      </c>
      <c r="H3364" s="219"/>
      <c r="I3364" s="217" t="s">
        <v>15810</v>
      </c>
      <c r="J3364" s="217" t="s">
        <v>7228</v>
      </c>
      <c r="K3364" s="217" t="s">
        <v>30</v>
      </c>
      <c r="L3364" s="215" t="str">
        <f>VLOOKUP($K3364,[1]TONG_SL!$A$1:$D$65536,2,0)</f>
        <v>Gà muối 500g</v>
      </c>
      <c r="M3364" s="247"/>
      <c r="N3364" s="215" t="str">
        <f t="shared" ref="N3364:N3427" si="353">IF($B3364&lt;&gt;"","K-C6","")</f>
        <v>K-C6</v>
      </c>
      <c r="O3364" s="222"/>
      <c r="P3364" s="222"/>
      <c r="Q3364" s="215" t="str">
        <f>VLOOKUP(K3364,TONG_SL!$A:$D,3,0)</f>
        <v>Túi</v>
      </c>
      <c r="R3364" s="223">
        <v>15</v>
      </c>
      <c r="S3364" s="290"/>
      <c r="T3364" s="290">
        <f>VLOOKUP(VLOOKUP(G3364,Ma_KH!$A:$R,18,0)&amp;K3364,Gia_MB!$A:$F,6,0)</f>
        <v>116611</v>
      </c>
      <c r="U3364" s="291">
        <f t="shared" si="349"/>
        <v>1749165</v>
      </c>
      <c r="V3364" s="290"/>
      <c r="W3364" s="292">
        <f t="shared" si="350"/>
        <v>0</v>
      </c>
      <c r="X3364" s="293" t="str">
        <f t="shared" si="351"/>
        <v>8</v>
      </c>
      <c r="Y3364" s="290"/>
      <c r="Z3364" s="291">
        <f t="shared" si="352"/>
        <v>139933.20000000001</v>
      </c>
      <c r="AA3364" s="294">
        <f>VLOOKUP(G3364,Ma_KH!$A:$R,14,0)</f>
        <v>60</v>
      </c>
    </row>
    <row r="3365" spans="1:214" x14ac:dyDescent="0.25">
      <c r="A3365" s="216">
        <v>46047</v>
      </c>
      <c r="B3365" s="217">
        <v>4183612913</v>
      </c>
      <c r="C3365" s="218" t="s">
        <v>15180</v>
      </c>
      <c r="D3365" s="216">
        <v>46058</v>
      </c>
      <c r="E3365" s="219"/>
      <c r="F3365" s="218"/>
      <c r="G3365" s="268" t="s">
        <v>15883</v>
      </c>
      <c r="H3365" s="219"/>
      <c r="I3365" s="217" t="s">
        <v>15810</v>
      </c>
      <c r="J3365" s="217" t="s">
        <v>7228</v>
      </c>
      <c r="K3365" s="217" t="s">
        <v>15450</v>
      </c>
      <c r="L3365" s="215" t="str">
        <f>VLOOKUP($K3365,[1]TONG_SL!$A$1:$D$65536,2,0)</f>
        <v>Giò sụn gà 250g</v>
      </c>
      <c r="M3365" s="247"/>
      <c r="N3365" s="215" t="str">
        <f t="shared" si="353"/>
        <v>K-C6</v>
      </c>
      <c r="O3365" s="222"/>
      <c r="P3365" s="222"/>
      <c r="Q3365" s="215" t="str">
        <f>VLOOKUP(K3365,TONG_SL!$A:$D,3,0)</f>
        <v>Túi</v>
      </c>
      <c r="R3365" s="223">
        <v>3</v>
      </c>
      <c r="S3365" s="290"/>
      <c r="T3365" s="290">
        <f>VLOOKUP(VLOOKUP(G3365,Ma_KH!$A:$R,18,0)&amp;K3365,Gia_MB!$A:$F,6,0)</f>
        <v>50400</v>
      </c>
      <c r="U3365" s="291">
        <f t="shared" si="349"/>
        <v>151200</v>
      </c>
      <c r="V3365" s="290"/>
      <c r="W3365" s="292">
        <f t="shared" si="350"/>
        <v>0</v>
      </c>
      <c r="X3365" s="293" t="str">
        <f t="shared" si="351"/>
        <v>8</v>
      </c>
      <c r="Y3365" s="290"/>
      <c r="Z3365" s="291">
        <f t="shared" si="352"/>
        <v>12096</v>
      </c>
      <c r="AA3365" s="294">
        <f>VLOOKUP(G3365,Ma_KH!$A:$R,14,0)</f>
        <v>60</v>
      </c>
    </row>
    <row r="3366" spans="1:214" x14ac:dyDescent="0.25">
      <c r="A3366" s="216">
        <v>46047</v>
      </c>
      <c r="B3366" s="217">
        <v>4183612913</v>
      </c>
      <c r="C3366" s="218" t="s">
        <v>15180</v>
      </c>
      <c r="D3366" s="216">
        <v>46058</v>
      </c>
      <c r="E3366" s="219"/>
      <c r="F3366" s="218"/>
      <c r="G3366" s="268" t="s">
        <v>15883</v>
      </c>
      <c r="H3366" s="219"/>
      <c r="I3366" s="217" t="s">
        <v>15810</v>
      </c>
      <c r="J3366" s="217" t="s">
        <v>7228</v>
      </c>
      <c r="K3366" s="217" t="s">
        <v>44</v>
      </c>
      <c r="L3366" s="215" t="str">
        <f>VLOOKUP($K3366,[1]TONG_SL!$A$1:$D$65536,2,0)</f>
        <v>Giò lụa cây 250g</v>
      </c>
      <c r="M3366" s="247"/>
      <c r="N3366" s="215" t="str">
        <f t="shared" si="353"/>
        <v>K-C6</v>
      </c>
      <c r="O3366" s="222"/>
      <c r="P3366" s="222"/>
      <c r="Q3366" s="215" t="str">
        <f>VLOOKUP(K3366,TONG_SL!$A:$D,3,0)</f>
        <v>Túi</v>
      </c>
      <c r="R3366" s="223">
        <v>3</v>
      </c>
      <c r="S3366" s="290"/>
      <c r="T3366" s="290">
        <f>VLOOKUP(VLOOKUP(G3366,Ma_KH!$A:$R,18,0)&amp;K3366,Gia_MB!$A:$F,6,0)</f>
        <v>49500</v>
      </c>
      <c r="U3366" s="291">
        <f t="shared" si="349"/>
        <v>148500</v>
      </c>
      <c r="V3366" s="290"/>
      <c r="W3366" s="292">
        <f t="shared" si="350"/>
        <v>0</v>
      </c>
      <c r="X3366" s="293" t="str">
        <f t="shared" si="351"/>
        <v>8</v>
      </c>
      <c r="Y3366" s="290"/>
      <c r="Z3366" s="291">
        <f t="shared" si="352"/>
        <v>11880</v>
      </c>
      <c r="AA3366" s="294">
        <f>VLOOKUP(G3366,Ma_KH!$A:$R,14,0)</f>
        <v>60</v>
      </c>
    </row>
    <row r="3367" spans="1:214" x14ac:dyDescent="0.25">
      <c r="A3367" s="216">
        <v>46047</v>
      </c>
      <c r="B3367" s="217">
        <v>4183612913</v>
      </c>
      <c r="C3367" s="218" t="s">
        <v>15180</v>
      </c>
      <c r="D3367" s="216">
        <v>46058</v>
      </c>
      <c r="E3367" s="219"/>
      <c r="F3367" s="218"/>
      <c r="G3367" s="268" t="s">
        <v>15883</v>
      </c>
      <c r="H3367" s="219"/>
      <c r="I3367" s="217" t="s">
        <v>15810</v>
      </c>
      <c r="J3367" s="217" t="s">
        <v>7228</v>
      </c>
      <c r="K3367" s="217" t="s">
        <v>27</v>
      </c>
      <c r="L3367" s="215" t="str">
        <f>VLOOKUP($K3367,[1]TONG_SL!$A$1:$D$65536,2,0)</f>
        <v>Chân giò heo muối 300g</v>
      </c>
      <c r="M3367" s="247"/>
      <c r="N3367" s="215" t="str">
        <f t="shared" si="353"/>
        <v>K-C6</v>
      </c>
      <c r="O3367" s="222"/>
      <c r="P3367" s="222"/>
      <c r="Q3367" s="215" t="str">
        <f>VLOOKUP(K3367,TONG_SL!$A:$D,3,0)</f>
        <v>Túi</v>
      </c>
      <c r="R3367" s="223">
        <v>20</v>
      </c>
      <c r="S3367" s="290"/>
      <c r="T3367" s="290">
        <f>VLOOKUP(VLOOKUP(G3367,Ma_KH!$A:$R,18,0)&amp;K3367,Gia_MB!$A:$F,6,0)</f>
        <v>73431</v>
      </c>
      <c r="U3367" s="291">
        <f t="shared" si="349"/>
        <v>1468620</v>
      </c>
      <c r="V3367" s="290"/>
      <c r="W3367" s="292">
        <f t="shared" si="350"/>
        <v>0</v>
      </c>
      <c r="X3367" s="293" t="str">
        <f t="shared" si="351"/>
        <v>8</v>
      </c>
      <c r="Y3367" s="290"/>
      <c r="Z3367" s="291">
        <f t="shared" si="352"/>
        <v>117489.60000000001</v>
      </c>
      <c r="AA3367" s="294">
        <f>VLOOKUP(G3367,Ma_KH!$A:$R,14,0)</f>
        <v>60</v>
      </c>
    </row>
    <row r="3368" spans="1:214" s="436" customFormat="1" x14ac:dyDescent="0.25">
      <c r="A3368" s="280">
        <v>46055</v>
      </c>
      <c r="B3368" s="281">
        <v>4184087409</v>
      </c>
      <c r="C3368" s="328" t="s">
        <v>15180</v>
      </c>
      <c r="D3368" s="280">
        <v>46058</v>
      </c>
      <c r="E3368" s="426"/>
      <c r="F3368" s="328"/>
      <c r="G3368" s="427" t="s">
        <v>15481</v>
      </c>
      <c r="H3368" s="426"/>
      <c r="I3368" s="281" t="s">
        <v>15885</v>
      </c>
      <c r="J3368" s="281" t="s">
        <v>7228</v>
      </c>
      <c r="K3368" s="281" t="s">
        <v>30</v>
      </c>
      <c r="L3368" s="287" t="str">
        <f>VLOOKUP($K3368,[1]TONG_SL!$A$1:$D$65536,2,0)</f>
        <v>Gà muối 500g</v>
      </c>
      <c r="M3368" s="428"/>
      <c r="N3368" s="287" t="str">
        <f t="shared" si="353"/>
        <v>K-C6</v>
      </c>
      <c r="O3368" s="429"/>
      <c r="P3368" s="429"/>
      <c r="Q3368" s="287" t="str">
        <f>VLOOKUP(K3368,TONG_SL!$A:$D,3,0)</f>
        <v>Túi</v>
      </c>
      <c r="R3368" s="430">
        <v>10</v>
      </c>
      <c r="S3368" s="444"/>
      <c r="T3368" s="444">
        <f>VLOOKUP(VLOOKUP(G3368,Ma_KH!$A:$R,18,0)&amp;K3368,Gia_MB!$A:$F,6,0)</f>
        <v>116611</v>
      </c>
      <c r="U3368" s="445">
        <f t="shared" si="349"/>
        <v>1166110</v>
      </c>
      <c r="V3368" s="444"/>
      <c r="W3368" s="446">
        <f t="shared" si="350"/>
        <v>0</v>
      </c>
      <c r="X3368" s="447" t="str">
        <f t="shared" si="351"/>
        <v>8</v>
      </c>
      <c r="Y3368" s="444"/>
      <c r="Z3368" s="445">
        <f t="shared" si="352"/>
        <v>93288.8</v>
      </c>
      <c r="AA3368" s="448">
        <f>VLOOKUP(G3368,Ma_KH!$A:$R,14,0)</f>
        <v>60</v>
      </c>
      <c r="AB3368" s="435"/>
      <c r="AC3368" s="435"/>
      <c r="AD3368" s="435"/>
      <c r="AE3368" s="435"/>
      <c r="AF3368" s="435"/>
      <c r="AG3368" s="435"/>
      <c r="AH3368" s="435"/>
      <c r="AI3368" s="435"/>
      <c r="AJ3368" s="435"/>
      <c r="AK3368" s="435"/>
      <c r="AL3368" s="435"/>
      <c r="AM3368" s="435"/>
      <c r="AN3368" s="435"/>
      <c r="AO3368" s="435"/>
      <c r="AP3368" s="435"/>
      <c r="AQ3368" s="435"/>
      <c r="AR3368" s="435"/>
      <c r="AS3368" s="435"/>
      <c r="AT3368" s="435"/>
      <c r="AU3368" s="435"/>
      <c r="AV3368" s="435"/>
      <c r="AW3368" s="435"/>
      <c r="AX3368" s="435"/>
      <c r="AY3368" s="435"/>
      <c r="AZ3368" s="435"/>
      <c r="BA3368" s="435"/>
      <c r="BB3368" s="435"/>
      <c r="BC3368" s="435"/>
      <c r="BD3368" s="435"/>
      <c r="BE3368" s="435"/>
      <c r="BF3368" s="435"/>
      <c r="BG3368" s="435"/>
      <c r="BH3368" s="435"/>
      <c r="BI3368" s="435"/>
      <c r="BJ3368" s="435"/>
      <c r="BK3368" s="435"/>
      <c r="BL3368" s="435"/>
      <c r="BM3368" s="435"/>
      <c r="BN3368" s="435"/>
      <c r="BO3368" s="435"/>
      <c r="BP3368" s="435"/>
      <c r="BQ3368" s="435"/>
      <c r="BR3368" s="435"/>
      <c r="BS3368" s="435"/>
      <c r="BT3368" s="435"/>
      <c r="BU3368" s="435"/>
      <c r="BV3368" s="435"/>
      <c r="BW3368" s="435"/>
      <c r="BX3368" s="435"/>
      <c r="BY3368" s="435"/>
      <c r="BZ3368" s="435"/>
      <c r="CA3368" s="435"/>
      <c r="CB3368" s="435"/>
      <c r="CC3368" s="435"/>
      <c r="CD3368" s="435"/>
      <c r="CE3368" s="435"/>
      <c r="CF3368" s="435"/>
      <c r="CG3368" s="435"/>
      <c r="CH3368" s="435"/>
      <c r="CI3368" s="435"/>
      <c r="CJ3368" s="435"/>
      <c r="CK3368" s="435"/>
      <c r="CL3368" s="435"/>
      <c r="CM3368" s="435"/>
      <c r="CN3368" s="435"/>
      <c r="CO3368" s="435"/>
      <c r="CP3368" s="435"/>
      <c r="CQ3368" s="435"/>
      <c r="CR3368" s="435"/>
      <c r="CS3368" s="435"/>
      <c r="CT3368" s="435"/>
      <c r="CU3368" s="435"/>
      <c r="CV3368" s="435"/>
      <c r="CW3368" s="435"/>
      <c r="CX3368" s="435"/>
      <c r="CY3368" s="435"/>
      <c r="CZ3368" s="435"/>
      <c r="DA3368" s="435"/>
      <c r="DB3368" s="435"/>
      <c r="DC3368" s="435"/>
      <c r="DD3368" s="435"/>
      <c r="DE3368" s="435"/>
      <c r="DF3368" s="435"/>
      <c r="DG3368" s="435"/>
      <c r="DH3368" s="435"/>
      <c r="DI3368" s="435"/>
      <c r="DJ3368" s="435"/>
      <c r="DK3368" s="435"/>
      <c r="DL3368" s="435"/>
      <c r="DM3368" s="435"/>
      <c r="DN3368" s="435"/>
      <c r="DO3368" s="435"/>
      <c r="DP3368" s="435"/>
      <c r="DQ3368" s="435"/>
      <c r="DR3368" s="435"/>
      <c r="DS3368" s="435"/>
      <c r="DT3368" s="435"/>
      <c r="DU3368" s="435"/>
      <c r="DV3368" s="435"/>
      <c r="DW3368" s="435"/>
      <c r="DX3368" s="435"/>
      <c r="DY3368" s="435"/>
      <c r="DZ3368" s="435"/>
      <c r="EA3368" s="435"/>
      <c r="EB3368" s="435"/>
      <c r="EC3368" s="435"/>
      <c r="ED3368" s="435"/>
      <c r="EE3368" s="435"/>
      <c r="EF3368" s="435"/>
      <c r="EG3368" s="435"/>
      <c r="EH3368" s="435"/>
      <c r="EI3368" s="435"/>
      <c r="EJ3368" s="435"/>
      <c r="EK3368" s="435"/>
      <c r="EL3368" s="435"/>
      <c r="EM3368" s="435"/>
      <c r="EN3368" s="435"/>
      <c r="EO3368" s="435"/>
      <c r="EP3368" s="435"/>
      <c r="EQ3368" s="435"/>
      <c r="ER3368" s="435"/>
      <c r="ES3368" s="435"/>
      <c r="ET3368" s="435"/>
      <c r="EU3368" s="435"/>
      <c r="EV3368" s="435"/>
      <c r="EW3368" s="435"/>
      <c r="EX3368" s="435"/>
      <c r="EY3368" s="435"/>
      <c r="EZ3368" s="435"/>
      <c r="FA3368" s="435"/>
      <c r="FB3368" s="435"/>
      <c r="FC3368" s="435"/>
      <c r="FD3368" s="435"/>
      <c r="FE3368" s="435"/>
      <c r="FF3368" s="435"/>
      <c r="FG3368" s="435"/>
      <c r="FH3368" s="435"/>
      <c r="FI3368" s="435"/>
      <c r="FJ3368" s="435"/>
      <c r="FK3368" s="435"/>
      <c r="FL3368" s="435"/>
      <c r="FM3368" s="435"/>
      <c r="FN3368" s="435"/>
      <c r="FO3368" s="435"/>
      <c r="FP3368" s="435"/>
      <c r="FQ3368" s="435"/>
      <c r="FR3368" s="435"/>
      <c r="FS3368" s="435"/>
      <c r="FT3368" s="435"/>
      <c r="FU3368" s="435"/>
      <c r="FV3368" s="435"/>
      <c r="FW3368" s="435"/>
      <c r="FX3368" s="435"/>
      <c r="FY3368" s="435"/>
      <c r="FZ3368" s="435"/>
      <c r="GA3368" s="435"/>
      <c r="GB3368" s="435"/>
      <c r="GC3368" s="435"/>
      <c r="GD3368" s="435"/>
      <c r="GE3368" s="435"/>
      <c r="GF3368" s="435"/>
      <c r="GG3368" s="435"/>
      <c r="GH3368" s="435"/>
      <c r="GI3368" s="435"/>
      <c r="GJ3368" s="435"/>
      <c r="GK3368" s="435"/>
      <c r="GL3368" s="435"/>
      <c r="GM3368" s="435"/>
      <c r="GN3368" s="435"/>
      <c r="GO3368" s="435"/>
      <c r="GP3368" s="435"/>
      <c r="GQ3368" s="435"/>
      <c r="GR3368" s="435"/>
      <c r="GS3368" s="435"/>
      <c r="GT3368" s="435"/>
      <c r="GU3368" s="435"/>
      <c r="GV3368" s="435"/>
      <c r="GW3368" s="435"/>
      <c r="GX3368" s="435"/>
      <c r="GY3368" s="435"/>
      <c r="GZ3368" s="435"/>
      <c r="HA3368" s="435"/>
      <c r="HB3368" s="435"/>
      <c r="HC3368" s="435"/>
      <c r="HD3368" s="435"/>
      <c r="HE3368" s="435"/>
      <c r="HF3368" s="435"/>
    </row>
    <row r="3369" spans="1:214" s="436" customFormat="1" x14ac:dyDescent="0.25">
      <c r="A3369" s="280">
        <v>46055</v>
      </c>
      <c r="B3369" s="281">
        <v>4184087409</v>
      </c>
      <c r="C3369" s="328" t="s">
        <v>15180</v>
      </c>
      <c r="D3369" s="280">
        <v>46058</v>
      </c>
      <c r="E3369" s="426"/>
      <c r="F3369" s="328"/>
      <c r="G3369" s="427" t="s">
        <v>15481</v>
      </c>
      <c r="H3369" s="426"/>
      <c r="I3369" s="281" t="s">
        <v>15885</v>
      </c>
      <c r="J3369" s="281" t="s">
        <v>7228</v>
      </c>
      <c r="K3369" s="281" t="s">
        <v>27</v>
      </c>
      <c r="L3369" s="287" t="str">
        <f>VLOOKUP($K3369,[1]TONG_SL!$A$1:$D$65536,2,0)</f>
        <v>Chân giò heo muối 300g</v>
      </c>
      <c r="M3369" s="428"/>
      <c r="N3369" s="287" t="str">
        <f t="shared" si="353"/>
        <v>K-C6</v>
      </c>
      <c r="O3369" s="429"/>
      <c r="P3369" s="429"/>
      <c r="Q3369" s="287" t="str">
        <f>VLOOKUP(K3369,TONG_SL!$A:$D,3,0)</f>
        <v>Túi</v>
      </c>
      <c r="R3369" s="430">
        <v>10</v>
      </c>
      <c r="S3369" s="444"/>
      <c r="T3369" s="444">
        <f>VLOOKUP(VLOOKUP(G3369,Ma_KH!$A:$R,18,0)&amp;K3369,Gia_MB!$A:$F,6,0)</f>
        <v>73431</v>
      </c>
      <c r="U3369" s="445">
        <f t="shared" si="349"/>
        <v>734310</v>
      </c>
      <c r="V3369" s="444"/>
      <c r="W3369" s="446">
        <f t="shared" si="350"/>
        <v>0</v>
      </c>
      <c r="X3369" s="447" t="str">
        <f t="shared" si="351"/>
        <v>8</v>
      </c>
      <c r="Y3369" s="444"/>
      <c r="Z3369" s="445">
        <f t="shared" si="352"/>
        <v>58744.800000000003</v>
      </c>
      <c r="AA3369" s="448">
        <f>VLOOKUP(G3369,Ma_KH!$A:$R,14,0)</f>
        <v>60</v>
      </c>
      <c r="AB3369" s="435"/>
      <c r="AC3369" s="435"/>
      <c r="AD3369" s="435"/>
      <c r="AE3369" s="435"/>
      <c r="AF3369" s="435"/>
      <c r="AG3369" s="435"/>
      <c r="AH3369" s="435"/>
      <c r="AI3369" s="435"/>
      <c r="AJ3369" s="435"/>
      <c r="AK3369" s="435"/>
      <c r="AL3369" s="435"/>
      <c r="AM3369" s="435"/>
      <c r="AN3369" s="435"/>
      <c r="AO3369" s="435"/>
      <c r="AP3369" s="435"/>
      <c r="AQ3369" s="435"/>
      <c r="AR3369" s="435"/>
      <c r="AS3369" s="435"/>
      <c r="AT3369" s="435"/>
      <c r="AU3369" s="435"/>
      <c r="AV3369" s="435"/>
      <c r="AW3369" s="435"/>
      <c r="AX3369" s="435"/>
      <c r="AY3369" s="435"/>
      <c r="AZ3369" s="435"/>
      <c r="BA3369" s="435"/>
      <c r="BB3369" s="435"/>
      <c r="BC3369" s="435"/>
      <c r="BD3369" s="435"/>
      <c r="BE3369" s="435"/>
      <c r="BF3369" s="435"/>
      <c r="BG3369" s="435"/>
      <c r="BH3369" s="435"/>
      <c r="BI3369" s="435"/>
      <c r="BJ3369" s="435"/>
      <c r="BK3369" s="435"/>
      <c r="BL3369" s="435"/>
      <c r="BM3369" s="435"/>
      <c r="BN3369" s="435"/>
      <c r="BO3369" s="435"/>
      <c r="BP3369" s="435"/>
      <c r="BQ3369" s="435"/>
      <c r="BR3369" s="435"/>
      <c r="BS3369" s="435"/>
      <c r="BT3369" s="435"/>
      <c r="BU3369" s="435"/>
      <c r="BV3369" s="435"/>
      <c r="BW3369" s="435"/>
      <c r="BX3369" s="435"/>
      <c r="BY3369" s="435"/>
      <c r="BZ3369" s="435"/>
      <c r="CA3369" s="435"/>
      <c r="CB3369" s="435"/>
      <c r="CC3369" s="435"/>
      <c r="CD3369" s="435"/>
      <c r="CE3369" s="435"/>
      <c r="CF3369" s="435"/>
      <c r="CG3369" s="435"/>
      <c r="CH3369" s="435"/>
      <c r="CI3369" s="435"/>
      <c r="CJ3369" s="435"/>
      <c r="CK3369" s="435"/>
      <c r="CL3369" s="435"/>
      <c r="CM3369" s="435"/>
      <c r="CN3369" s="435"/>
      <c r="CO3369" s="435"/>
      <c r="CP3369" s="435"/>
      <c r="CQ3369" s="435"/>
      <c r="CR3369" s="435"/>
      <c r="CS3369" s="435"/>
      <c r="CT3369" s="435"/>
      <c r="CU3369" s="435"/>
      <c r="CV3369" s="435"/>
      <c r="CW3369" s="435"/>
      <c r="CX3369" s="435"/>
      <c r="CY3369" s="435"/>
      <c r="CZ3369" s="435"/>
      <c r="DA3369" s="435"/>
      <c r="DB3369" s="435"/>
      <c r="DC3369" s="435"/>
      <c r="DD3369" s="435"/>
      <c r="DE3369" s="435"/>
      <c r="DF3369" s="435"/>
      <c r="DG3369" s="435"/>
      <c r="DH3369" s="435"/>
      <c r="DI3369" s="435"/>
      <c r="DJ3369" s="435"/>
      <c r="DK3369" s="435"/>
      <c r="DL3369" s="435"/>
      <c r="DM3369" s="435"/>
      <c r="DN3369" s="435"/>
      <c r="DO3369" s="435"/>
      <c r="DP3369" s="435"/>
      <c r="DQ3369" s="435"/>
      <c r="DR3369" s="435"/>
      <c r="DS3369" s="435"/>
      <c r="DT3369" s="435"/>
      <c r="DU3369" s="435"/>
      <c r="DV3369" s="435"/>
      <c r="DW3369" s="435"/>
      <c r="DX3369" s="435"/>
      <c r="DY3369" s="435"/>
      <c r="DZ3369" s="435"/>
      <c r="EA3369" s="435"/>
      <c r="EB3369" s="435"/>
      <c r="EC3369" s="435"/>
      <c r="ED3369" s="435"/>
      <c r="EE3369" s="435"/>
      <c r="EF3369" s="435"/>
      <c r="EG3369" s="435"/>
      <c r="EH3369" s="435"/>
      <c r="EI3369" s="435"/>
      <c r="EJ3369" s="435"/>
      <c r="EK3369" s="435"/>
      <c r="EL3369" s="435"/>
      <c r="EM3369" s="435"/>
      <c r="EN3369" s="435"/>
      <c r="EO3369" s="435"/>
      <c r="EP3369" s="435"/>
      <c r="EQ3369" s="435"/>
      <c r="ER3369" s="435"/>
      <c r="ES3369" s="435"/>
      <c r="ET3369" s="435"/>
      <c r="EU3369" s="435"/>
      <c r="EV3369" s="435"/>
      <c r="EW3369" s="435"/>
      <c r="EX3369" s="435"/>
      <c r="EY3369" s="435"/>
      <c r="EZ3369" s="435"/>
      <c r="FA3369" s="435"/>
      <c r="FB3369" s="435"/>
      <c r="FC3369" s="435"/>
      <c r="FD3369" s="435"/>
      <c r="FE3369" s="435"/>
      <c r="FF3369" s="435"/>
      <c r="FG3369" s="435"/>
      <c r="FH3369" s="435"/>
      <c r="FI3369" s="435"/>
      <c r="FJ3369" s="435"/>
      <c r="FK3369" s="435"/>
      <c r="FL3369" s="435"/>
      <c r="FM3369" s="435"/>
      <c r="FN3369" s="435"/>
      <c r="FO3369" s="435"/>
      <c r="FP3369" s="435"/>
      <c r="FQ3369" s="435"/>
      <c r="FR3369" s="435"/>
      <c r="FS3369" s="435"/>
      <c r="FT3369" s="435"/>
      <c r="FU3369" s="435"/>
      <c r="FV3369" s="435"/>
      <c r="FW3369" s="435"/>
      <c r="FX3369" s="435"/>
      <c r="FY3369" s="435"/>
      <c r="FZ3369" s="435"/>
      <c r="GA3369" s="435"/>
      <c r="GB3369" s="435"/>
      <c r="GC3369" s="435"/>
      <c r="GD3369" s="435"/>
      <c r="GE3369" s="435"/>
      <c r="GF3369" s="435"/>
      <c r="GG3369" s="435"/>
      <c r="GH3369" s="435"/>
      <c r="GI3369" s="435"/>
      <c r="GJ3369" s="435"/>
      <c r="GK3369" s="435"/>
      <c r="GL3369" s="435"/>
      <c r="GM3369" s="435"/>
      <c r="GN3369" s="435"/>
      <c r="GO3369" s="435"/>
      <c r="GP3369" s="435"/>
      <c r="GQ3369" s="435"/>
      <c r="GR3369" s="435"/>
      <c r="GS3369" s="435"/>
      <c r="GT3369" s="435"/>
      <c r="GU3369" s="435"/>
      <c r="GV3369" s="435"/>
      <c r="GW3369" s="435"/>
      <c r="GX3369" s="435"/>
      <c r="GY3369" s="435"/>
      <c r="GZ3369" s="435"/>
      <c r="HA3369" s="435"/>
      <c r="HB3369" s="435"/>
      <c r="HC3369" s="435"/>
      <c r="HD3369" s="435"/>
      <c r="HE3369" s="435"/>
      <c r="HF3369" s="435"/>
    </row>
    <row r="3370" spans="1:214" s="436" customFormat="1" x14ac:dyDescent="0.25">
      <c r="A3370" s="280">
        <v>46055</v>
      </c>
      <c r="B3370" s="281">
        <v>4184087409</v>
      </c>
      <c r="C3370" s="328" t="s">
        <v>15180</v>
      </c>
      <c r="D3370" s="280">
        <v>46058</v>
      </c>
      <c r="E3370" s="426"/>
      <c r="F3370" s="328"/>
      <c r="G3370" s="427" t="s">
        <v>15481</v>
      </c>
      <c r="H3370" s="426"/>
      <c r="I3370" s="281" t="s">
        <v>15885</v>
      </c>
      <c r="J3370" s="281" t="s">
        <v>7228</v>
      </c>
      <c r="K3370" s="281" t="s">
        <v>37</v>
      </c>
      <c r="L3370" s="287" t="str">
        <f>VLOOKUP($K3370,[1]TONG_SL!$A$1:$D$65536,2,0)</f>
        <v>Chả cốm 300g</v>
      </c>
      <c r="M3370" s="428"/>
      <c r="N3370" s="287" t="str">
        <f t="shared" si="353"/>
        <v>K-C6</v>
      </c>
      <c r="O3370" s="429"/>
      <c r="P3370" s="429"/>
      <c r="Q3370" s="287" t="str">
        <f>VLOOKUP(K3370,TONG_SL!$A:$D,3,0)</f>
        <v>Túi</v>
      </c>
      <c r="R3370" s="430">
        <v>5</v>
      </c>
      <c r="S3370" s="444"/>
      <c r="T3370" s="444">
        <f>VLOOKUP(VLOOKUP(G3370,Ma_KH!$A:$R,18,0)&amp;K3370,Gia_MB!$A:$F,6,0)</f>
        <v>74250</v>
      </c>
      <c r="U3370" s="445">
        <f t="shared" si="349"/>
        <v>371250</v>
      </c>
      <c r="V3370" s="444"/>
      <c r="W3370" s="446">
        <f t="shared" si="350"/>
        <v>0</v>
      </c>
      <c r="X3370" s="447" t="str">
        <f t="shared" si="351"/>
        <v>8</v>
      </c>
      <c r="Y3370" s="444"/>
      <c r="Z3370" s="445">
        <f t="shared" si="352"/>
        <v>29700</v>
      </c>
      <c r="AA3370" s="448">
        <f>VLOOKUP(G3370,Ma_KH!$A:$R,14,0)</f>
        <v>60</v>
      </c>
      <c r="AB3370" s="435"/>
      <c r="AC3370" s="435"/>
      <c r="AD3370" s="435"/>
      <c r="AE3370" s="435"/>
      <c r="AF3370" s="435"/>
      <c r="AG3370" s="435"/>
      <c r="AH3370" s="435"/>
      <c r="AI3370" s="435"/>
      <c r="AJ3370" s="435"/>
      <c r="AK3370" s="435"/>
      <c r="AL3370" s="435"/>
      <c r="AM3370" s="435"/>
      <c r="AN3370" s="435"/>
      <c r="AO3370" s="435"/>
      <c r="AP3370" s="435"/>
      <c r="AQ3370" s="435"/>
      <c r="AR3370" s="435"/>
      <c r="AS3370" s="435"/>
      <c r="AT3370" s="435"/>
      <c r="AU3370" s="435"/>
      <c r="AV3370" s="435"/>
      <c r="AW3370" s="435"/>
      <c r="AX3370" s="435"/>
      <c r="AY3370" s="435"/>
      <c r="AZ3370" s="435"/>
      <c r="BA3370" s="435"/>
      <c r="BB3370" s="435"/>
      <c r="BC3370" s="435"/>
      <c r="BD3370" s="435"/>
      <c r="BE3370" s="435"/>
      <c r="BF3370" s="435"/>
      <c r="BG3370" s="435"/>
      <c r="BH3370" s="435"/>
      <c r="BI3370" s="435"/>
      <c r="BJ3370" s="435"/>
      <c r="BK3370" s="435"/>
      <c r="BL3370" s="435"/>
      <c r="BM3370" s="435"/>
      <c r="BN3370" s="435"/>
      <c r="BO3370" s="435"/>
      <c r="BP3370" s="435"/>
      <c r="BQ3370" s="435"/>
      <c r="BR3370" s="435"/>
      <c r="BS3370" s="435"/>
      <c r="BT3370" s="435"/>
      <c r="BU3370" s="435"/>
      <c r="BV3370" s="435"/>
      <c r="BW3370" s="435"/>
      <c r="BX3370" s="435"/>
      <c r="BY3370" s="435"/>
      <c r="BZ3370" s="435"/>
      <c r="CA3370" s="435"/>
      <c r="CB3370" s="435"/>
      <c r="CC3370" s="435"/>
      <c r="CD3370" s="435"/>
      <c r="CE3370" s="435"/>
      <c r="CF3370" s="435"/>
      <c r="CG3370" s="435"/>
      <c r="CH3370" s="435"/>
      <c r="CI3370" s="435"/>
      <c r="CJ3370" s="435"/>
      <c r="CK3370" s="435"/>
      <c r="CL3370" s="435"/>
      <c r="CM3370" s="435"/>
      <c r="CN3370" s="435"/>
      <c r="CO3370" s="435"/>
      <c r="CP3370" s="435"/>
      <c r="CQ3370" s="435"/>
      <c r="CR3370" s="435"/>
      <c r="CS3370" s="435"/>
      <c r="CT3370" s="435"/>
      <c r="CU3370" s="435"/>
      <c r="CV3370" s="435"/>
      <c r="CW3370" s="435"/>
      <c r="CX3370" s="435"/>
      <c r="CY3370" s="435"/>
      <c r="CZ3370" s="435"/>
      <c r="DA3370" s="435"/>
      <c r="DB3370" s="435"/>
      <c r="DC3370" s="435"/>
      <c r="DD3370" s="435"/>
      <c r="DE3370" s="435"/>
      <c r="DF3370" s="435"/>
      <c r="DG3370" s="435"/>
      <c r="DH3370" s="435"/>
      <c r="DI3370" s="435"/>
      <c r="DJ3370" s="435"/>
      <c r="DK3370" s="435"/>
      <c r="DL3370" s="435"/>
      <c r="DM3370" s="435"/>
      <c r="DN3370" s="435"/>
      <c r="DO3370" s="435"/>
      <c r="DP3370" s="435"/>
      <c r="DQ3370" s="435"/>
      <c r="DR3370" s="435"/>
      <c r="DS3370" s="435"/>
      <c r="DT3370" s="435"/>
      <c r="DU3370" s="435"/>
      <c r="DV3370" s="435"/>
      <c r="DW3370" s="435"/>
      <c r="DX3370" s="435"/>
      <c r="DY3370" s="435"/>
      <c r="DZ3370" s="435"/>
      <c r="EA3370" s="435"/>
      <c r="EB3370" s="435"/>
      <c r="EC3370" s="435"/>
      <c r="ED3370" s="435"/>
      <c r="EE3370" s="435"/>
      <c r="EF3370" s="435"/>
      <c r="EG3370" s="435"/>
      <c r="EH3370" s="435"/>
      <c r="EI3370" s="435"/>
      <c r="EJ3370" s="435"/>
      <c r="EK3370" s="435"/>
      <c r="EL3370" s="435"/>
      <c r="EM3370" s="435"/>
      <c r="EN3370" s="435"/>
      <c r="EO3370" s="435"/>
      <c r="EP3370" s="435"/>
      <c r="EQ3370" s="435"/>
      <c r="ER3370" s="435"/>
      <c r="ES3370" s="435"/>
      <c r="ET3370" s="435"/>
      <c r="EU3370" s="435"/>
      <c r="EV3370" s="435"/>
      <c r="EW3370" s="435"/>
      <c r="EX3370" s="435"/>
      <c r="EY3370" s="435"/>
      <c r="EZ3370" s="435"/>
      <c r="FA3370" s="435"/>
      <c r="FB3370" s="435"/>
      <c r="FC3370" s="435"/>
      <c r="FD3370" s="435"/>
      <c r="FE3370" s="435"/>
      <c r="FF3370" s="435"/>
      <c r="FG3370" s="435"/>
      <c r="FH3370" s="435"/>
      <c r="FI3370" s="435"/>
      <c r="FJ3370" s="435"/>
      <c r="FK3370" s="435"/>
      <c r="FL3370" s="435"/>
      <c r="FM3370" s="435"/>
      <c r="FN3370" s="435"/>
      <c r="FO3370" s="435"/>
      <c r="FP3370" s="435"/>
      <c r="FQ3370" s="435"/>
      <c r="FR3370" s="435"/>
      <c r="FS3370" s="435"/>
      <c r="FT3370" s="435"/>
      <c r="FU3370" s="435"/>
      <c r="FV3370" s="435"/>
      <c r="FW3370" s="435"/>
      <c r="FX3370" s="435"/>
      <c r="FY3370" s="435"/>
      <c r="FZ3370" s="435"/>
      <c r="GA3370" s="435"/>
      <c r="GB3370" s="435"/>
      <c r="GC3370" s="435"/>
      <c r="GD3370" s="435"/>
      <c r="GE3370" s="435"/>
      <c r="GF3370" s="435"/>
      <c r="GG3370" s="435"/>
      <c r="GH3370" s="435"/>
      <c r="GI3370" s="435"/>
      <c r="GJ3370" s="435"/>
      <c r="GK3370" s="435"/>
      <c r="GL3370" s="435"/>
      <c r="GM3370" s="435"/>
      <c r="GN3370" s="435"/>
      <c r="GO3370" s="435"/>
      <c r="GP3370" s="435"/>
      <c r="GQ3370" s="435"/>
      <c r="GR3370" s="435"/>
      <c r="GS3370" s="435"/>
      <c r="GT3370" s="435"/>
      <c r="GU3370" s="435"/>
      <c r="GV3370" s="435"/>
      <c r="GW3370" s="435"/>
      <c r="GX3370" s="435"/>
      <c r="GY3370" s="435"/>
      <c r="GZ3370" s="435"/>
      <c r="HA3370" s="435"/>
      <c r="HB3370" s="435"/>
      <c r="HC3370" s="435"/>
      <c r="HD3370" s="435"/>
      <c r="HE3370" s="435"/>
      <c r="HF3370" s="435"/>
    </row>
    <row r="3371" spans="1:214" x14ac:dyDescent="0.25">
      <c r="A3371" s="216">
        <v>46040</v>
      </c>
      <c r="B3371" s="217">
        <v>4183197768</v>
      </c>
      <c r="C3371" s="218" t="s">
        <v>15180</v>
      </c>
      <c r="D3371" s="216">
        <v>46058</v>
      </c>
      <c r="E3371" s="219"/>
      <c r="F3371" s="218"/>
      <c r="G3371" s="268" t="s">
        <v>15481</v>
      </c>
      <c r="H3371" s="219"/>
      <c r="I3371" s="217" t="s">
        <v>15886</v>
      </c>
      <c r="J3371" s="217" t="s">
        <v>7228</v>
      </c>
      <c r="K3371" s="217" t="s">
        <v>30</v>
      </c>
      <c r="L3371" s="215" t="str">
        <f>VLOOKUP($K3371,[1]TONG_SL!$A$1:$D$65536,2,0)</f>
        <v>Gà muối 500g</v>
      </c>
      <c r="M3371" s="247"/>
      <c r="N3371" s="215" t="str">
        <f t="shared" si="353"/>
        <v>K-C6</v>
      </c>
      <c r="O3371" s="222"/>
      <c r="P3371" s="222"/>
      <c r="Q3371" s="215" t="str">
        <f>VLOOKUP(K3371,TONG_SL!$A:$D,3,0)</f>
        <v>Túi</v>
      </c>
      <c r="R3371" s="223">
        <v>30</v>
      </c>
      <c r="S3371" s="290"/>
      <c r="T3371" s="290">
        <f>VLOOKUP(VLOOKUP(G3371,Ma_KH!$A:$R,18,0)&amp;K3371,Gia_MB!$A:$F,6,0)</f>
        <v>116611</v>
      </c>
      <c r="U3371" s="291">
        <f t="shared" si="349"/>
        <v>3498330</v>
      </c>
      <c r="V3371" s="290"/>
      <c r="W3371" s="292">
        <f t="shared" si="350"/>
        <v>0</v>
      </c>
      <c r="X3371" s="293" t="str">
        <f t="shared" si="351"/>
        <v>8</v>
      </c>
      <c r="Y3371" s="290"/>
      <c r="Z3371" s="291">
        <f t="shared" si="352"/>
        <v>279866.40000000002</v>
      </c>
      <c r="AA3371" s="294">
        <f>VLOOKUP(G3371,Ma_KH!$A:$R,14,0)</f>
        <v>60</v>
      </c>
    </row>
    <row r="3372" spans="1:214" x14ac:dyDescent="0.25">
      <c r="A3372" s="216">
        <v>46049</v>
      </c>
      <c r="B3372" s="217">
        <v>4183830580</v>
      </c>
      <c r="C3372" s="218" t="s">
        <v>15180</v>
      </c>
      <c r="D3372" s="216">
        <v>46058</v>
      </c>
      <c r="E3372" s="219"/>
      <c r="F3372" s="218"/>
      <c r="G3372" s="268" t="s">
        <v>15481</v>
      </c>
      <c r="H3372" s="219"/>
      <c r="I3372" s="217" t="s">
        <v>15887</v>
      </c>
      <c r="J3372" s="217" t="s">
        <v>7228</v>
      </c>
      <c r="K3372" s="217" t="s">
        <v>48</v>
      </c>
      <c r="L3372" s="215" t="str">
        <f>VLOOKUP($K3372,[1]TONG_SL!$A$1:$D$65536,2,0)</f>
        <v>Mọc Nấm Hương 250g</v>
      </c>
      <c r="M3372" s="247"/>
      <c r="N3372" s="215" t="str">
        <f t="shared" si="353"/>
        <v>K-C6</v>
      </c>
      <c r="O3372" s="222"/>
      <c r="P3372" s="222"/>
      <c r="Q3372" s="215" t="str">
        <f>VLOOKUP(K3372,TONG_SL!$A:$D,3,0)</f>
        <v>Túi</v>
      </c>
      <c r="R3372" s="223">
        <v>3</v>
      </c>
      <c r="S3372" s="290"/>
      <c r="T3372" s="290">
        <f>VLOOKUP(VLOOKUP(G3372,Ma_KH!$A:$R,18,0)&amp;K3372,Gia_MB!$A:$F,6,0)</f>
        <v>46000</v>
      </c>
      <c r="U3372" s="291">
        <f t="shared" si="349"/>
        <v>138000</v>
      </c>
      <c r="V3372" s="290"/>
      <c r="W3372" s="292">
        <f t="shared" si="350"/>
        <v>0</v>
      </c>
      <c r="X3372" s="293" t="str">
        <f t="shared" si="351"/>
        <v>8</v>
      </c>
      <c r="Y3372" s="290"/>
      <c r="Z3372" s="291">
        <f t="shared" si="352"/>
        <v>11040</v>
      </c>
      <c r="AA3372" s="294">
        <f>VLOOKUP(G3372,Ma_KH!$A:$R,14,0)</f>
        <v>60</v>
      </c>
    </row>
    <row r="3373" spans="1:214" x14ac:dyDescent="0.25">
      <c r="A3373" s="216">
        <v>46049</v>
      </c>
      <c r="B3373" s="217">
        <v>4183830580</v>
      </c>
      <c r="C3373" s="218" t="s">
        <v>15180</v>
      </c>
      <c r="D3373" s="216">
        <v>46058</v>
      </c>
      <c r="E3373" s="219"/>
      <c r="F3373" s="218"/>
      <c r="G3373" s="268" t="s">
        <v>15481</v>
      </c>
      <c r="H3373" s="219"/>
      <c r="I3373" s="217" t="s">
        <v>15887</v>
      </c>
      <c r="J3373" s="217" t="s">
        <v>7228</v>
      </c>
      <c r="K3373" s="217" t="s">
        <v>27</v>
      </c>
      <c r="L3373" s="215" t="str">
        <f>VLOOKUP($K3373,[1]TONG_SL!$A$1:$D$65536,2,0)</f>
        <v>Chân giò heo muối 300g</v>
      </c>
      <c r="M3373" s="247"/>
      <c r="N3373" s="215" t="str">
        <f t="shared" si="353"/>
        <v>K-C6</v>
      </c>
      <c r="O3373" s="222"/>
      <c r="P3373" s="222"/>
      <c r="Q3373" s="215" t="str">
        <f>VLOOKUP(K3373,TONG_SL!$A:$D,3,0)</f>
        <v>Túi</v>
      </c>
      <c r="R3373" s="223">
        <v>10</v>
      </c>
      <c r="S3373" s="290"/>
      <c r="T3373" s="290">
        <f>VLOOKUP(VLOOKUP(G3373,Ma_KH!$A:$R,18,0)&amp;K3373,Gia_MB!$A:$F,6,0)</f>
        <v>73431</v>
      </c>
      <c r="U3373" s="291">
        <f t="shared" si="349"/>
        <v>734310</v>
      </c>
      <c r="V3373" s="290"/>
      <c r="W3373" s="292">
        <f t="shared" si="350"/>
        <v>0</v>
      </c>
      <c r="X3373" s="293" t="str">
        <f t="shared" si="351"/>
        <v>8</v>
      </c>
      <c r="Y3373" s="290"/>
      <c r="Z3373" s="291">
        <f t="shared" si="352"/>
        <v>58744.800000000003</v>
      </c>
      <c r="AA3373" s="294">
        <f>VLOOKUP(G3373,Ma_KH!$A:$R,14,0)</f>
        <v>60</v>
      </c>
    </row>
    <row r="3374" spans="1:214" s="436" customFormat="1" x14ac:dyDescent="0.25">
      <c r="A3374" s="280">
        <v>46055</v>
      </c>
      <c r="B3374" s="281">
        <v>4184046219</v>
      </c>
      <c r="C3374" s="328" t="s">
        <v>15180</v>
      </c>
      <c r="D3374" s="280">
        <v>46058</v>
      </c>
      <c r="E3374" s="426"/>
      <c r="F3374" s="328"/>
      <c r="G3374" s="427" t="s">
        <v>15587</v>
      </c>
      <c r="H3374" s="426"/>
      <c r="I3374" s="281" t="s">
        <v>15806</v>
      </c>
      <c r="J3374" s="281" t="s">
        <v>7228</v>
      </c>
      <c r="K3374" s="281" t="s">
        <v>30</v>
      </c>
      <c r="L3374" s="287" t="str">
        <f>VLOOKUP($K3374,[1]TONG_SL!$A$1:$D$65536,2,0)</f>
        <v>Gà muối 500g</v>
      </c>
      <c r="M3374" s="428"/>
      <c r="N3374" s="287" t="str">
        <f t="shared" si="353"/>
        <v>K-C6</v>
      </c>
      <c r="O3374" s="429"/>
      <c r="P3374" s="429"/>
      <c r="Q3374" s="287" t="str">
        <f>VLOOKUP(K3374,TONG_SL!$A:$D,3,0)</f>
        <v>Túi</v>
      </c>
      <c r="R3374" s="430">
        <v>30</v>
      </c>
      <c r="S3374" s="444"/>
      <c r="T3374" s="444">
        <f>VLOOKUP(VLOOKUP(G3374,Ma_KH!$A:$R,18,0)&amp;K3374,Gia_MB!$A:$F,6,0)</f>
        <v>116611</v>
      </c>
      <c r="U3374" s="445">
        <f t="shared" si="349"/>
        <v>3498330</v>
      </c>
      <c r="V3374" s="444"/>
      <c r="W3374" s="446">
        <f t="shared" si="350"/>
        <v>0</v>
      </c>
      <c r="X3374" s="447" t="str">
        <f t="shared" si="351"/>
        <v>8</v>
      </c>
      <c r="Y3374" s="444"/>
      <c r="Z3374" s="445">
        <f t="shared" si="352"/>
        <v>279866.40000000002</v>
      </c>
      <c r="AA3374" s="448">
        <f>VLOOKUP(G3374,Ma_KH!$A:$R,14,0)</f>
        <v>60</v>
      </c>
      <c r="AB3374" s="435"/>
      <c r="AC3374" s="435"/>
      <c r="AD3374" s="435"/>
      <c r="AE3374" s="435"/>
      <c r="AF3374" s="435"/>
      <c r="AG3374" s="435"/>
      <c r="AH3374" s="435"/>
      <c r="AI3374" s="435"/>
      <c r="AJ3374" s="435"/>
      <c r="AK3374" s="435"/>
      <c r="AL3374" s="435"/>
      <c r="AM3374" s="435"/>
      <c r="AN3374" s="435"/>
      <c r="AO3374" s="435"/>
      <c r="AP3374" s="435"/>
      <c r="AQ3374" s="435"/>
      <c r="AR3374" s="435"/>
      <c r="AS3374" s="435"/>
      <c r="AT3374" s="435"/>
      <c r="AU3374" s="435"/>
      <c r="AV3374" s="435"/>
      <c r="AW3374" s="435"/>
      <c r="AX3374" s="435"/>
      <c r="AY3374" s="435"/>
      <c r="AZ3374" s="435"/>
      <c r="BA3374" s="435"/>
      <c r="BB3374" s="435"/>
      <c r="BC3374" s="435"/>
      <c r="BD3374" s="435"/>
      <c r="BE3374" s="435"/>
      <c r="BF3374" s="435"/>
      <c r="BG3374" s="435"/>
      <c r="BH3374" s="435"/>
      <c r="BI3374" s="435"/>
      <c r="BJ3374" s="435"/>
      <c r="BK3374" s="435"/>
      <c r="BL3374" s="435"/>
      <c r="BM3374" s="435"/>
      <c r="BN3374" s="435"/>
      <c r="BO3374" s="435"/>
      <c r="BP3374" s="435"/>
      <c r="BQ3374" s="435"/>
      <c r="BR3374" s="435"/>
      <c r="BS3374" s="435"/>
      <c r="BT3374" s="435"/>
      <c r="BU3374" s="435"/>
      <c r="BV3374" s="435"/>
      <c r="BW3374" s="435"/>
      <c r="BX3374" s="435"/>
      <c r="BY3374" s="435"/>
      <c r="BZ3374" s="435"/>
      <c r="CA3374" s="435"/>
      <c r="CB3374" s="435"/>
      <c r="CC3374" s="435"/>
      <c r="CD3374" s="435"/>
      <c r="CE3374" s="435"/>
      <c r="CF3374" s="435"/>
      <c r="CG3374" s="435"/>
      <c r="CH3374" s="435"/>
      <c r="CI3374" s="435"/>
      <c r="CJ3374" s="435"/>
      <c r="CK3374" s="435"/>
      <c r="CL3374" s="435"/>
      <c r="CM3374" s="435"/>
      <c r="CN3374" s="435"/>
      <c r="CO3374" s="435"/>
      <c r="CP3374" s="435"/>
      <c r="CQ3374" s="435"/>
      <c r="CR3374" s="435"/>
      <c r="CS3374" s="435"/>
      <c r="CT3374" s="435"/>
      <c r="CU3374" s="435"/>
      <c r="CV3374" s="435"/>
      <c r="CW3374" s="435"/>
      <c r="CX3374" s="435"/>
      <c r="CY3374" s="435"/>
      <c r="CZ3374" s="435"/>
      <c r="DA3374" s="435"/>
      <c r="DB3374" s="435"/>
      <c r="DC3374" s="435"/>
      <c r="DD3374" s="435"/>
      <c r="DE3374" s="435"/>
      <c r="DF3374" s="435"/>
      <c r="DG3374" s="435"/>
      <c r="DH3374" s="435"/>
      <c r="DI3374" s="435"/>
      <c r="DJ3374" s="435"/>
      <c r="DK3374" s="435"/>
      <c r="DL3374" s="435"/>
      <c r="DM3374" s="435"/>
      <c r="DN3374" s="435"/>
      <c r="DO3374" s="435"/>
      <c r="DP3374" s="435"/>
      <c r="DQ3374" s="435"/>
      <c r="DR3374" s="435"/>
      <c r="DS3374" s="435"/>
      <c r="DT3374" s="435"/>
      <c r="DU3374" s="435"/>
      <c r="DV3374" s="435"/>
      <c r="DW3374" s="435"/>
      <c r="DX3374" s="435"/>
      <c r="DY3374" s="435"/>
      <c r="DZ3374" s="435"/>
      <c r="EA3374" s="435"/>
      <c r="EB3374" s="435"/>
      <c r="EC3374" s="435"/>
      <c r="ED3374" s="435"/>
      <c r="EE3374" s="435"/>
      <c r="EF3374" s="435"/>
      <c r="EG3374" s="435"/>
      <c r="EH3374" s="435"/>
      <c r="EI3374" s="435"/>
      <c r="EJ3374" s="435"/>
      <c r="EK3374" s="435"/>
      <c r="EL3374" s="435"/>
      <c r="EM3374" s="435"/>
      <c r="EN3374" s="435"/>
      <c r="EO3374" s="435"/>
      <c r="EP3374" s="435"/>
      <c r="EQ3374" s="435"/>
      <c r="ER3374" s="435"/>
      <c r="ES3374" s="435"/>
      <c r="ET3374" s="435"/>
      <c r="EU3374" s="435"/>
      <c r="EV3374" s="435"/>
      <c r="EW3374" s="435"/>
      <c r="EX3374" s="435"/>
      <c r="EY3374" s="435"/>
      <c r="EZ3374" s="435"/>
      <c r="FA3374" s="435"/>
      <c r="FB3374" s="435"/>
      <c r="FC3374" s="435"/>
      <c r="FD3374" s="435"/>
      <c r="FE3374" s="435"/>
      <c r="FF3374" s="435"/>
      <c r="FG3374" s="435"/>
      <c r="FH3374" s="435"/>
      <c r="FI3374" s="435"/>
      <c r="FJ3374" s="435"/>
      <c r="FK3374" s="435"/>
      <c r="FL3374" s="435"/>
      <c r="FM3374" s="435"/>
      <c r="FN3374" s="435"/>
      <c r="FO3374" s="435"/>
      <c r="FP3374" s="435"/>
      <c r="FQ3374" s="435"/>
      <c r="FR3374" s="435"/>
      <c r="FS3374" s="435"/>
      <c r="FT3374" s="435"/>
      <c r="FU3374" s="435"/>
      <c r="FV3374" s="435"/>
      <c r="FW3374" s="435"/>
      <c r="FX3374" s="435"/>
      <c r="FY3374" s="435"/>
      <c r="FZ3374" s="435"/>
      <c r="GA3374" s="435"/>
      <c r="GB3374" s="435"/>
      <c r="GC3374" s="435"/>
      <c r="GD3374" s="435"/>
      <c r="GE3374" s="435"/>
      <c r="GF3374" s="435"/>
      <c r="GG3374" s="435"/>
      <c r="GH3374" s="435"/>
      <c r="GI3374" s="435"/>
      <c r="GJ3374" s="435"/>
      <c r="GK3374" s="435"/>
      <c r="GL3374" s="435"/>
      <c r="GM3374" s="435"/>
      <c r="GN3374" s="435"/>
      <c r="GO3374" s="435"/>
      <c r="GP3374" s="435"/>
      <c r="GQ3374" s="435"/>
      <c r="GR3374" s="435"/>
      <c r="GS3374" s="435"/>
      <c r="GT3374" s="435"/>
      <c r="GU3374" s="435"/>
      <c r="GV3374" s="435"/>
      <c r="GW3374" s="435"/>
      <c r="GX3374" s="435"/>
      <c r="GY3374" s="435"/>
      <c r="GZ3374" s="435"/>
      <c r="HA3374" s="435"/>
      <c r="HB3374" s="435"/>
      <c r="HC3374" s="435"/>
      <c r="HD3374" s="435"/>
      <c r="HE3374" s="435"/>
      <c r="HF3374" s="435"/>
    </row>
    <row r="3375" spans="1:214" s="436" customFormat="1" x14ac:dyDescent="0.25">
      <c r="A3375" s="280">
        <v>46055</v>
      </c>
      <c r="B3375" s="281">
        <v>4184046219</v>
      </c>
      <c r="C3375" s="328" t="s">
        <v>15180</v>
      </c>
      <c r="D3375" s="280">
        <v>46058</v>
      </c>
      <c r="E3375" s="426"/>
      <c r="F3375" s="328"/>
      <c r="G3375" s="427" t="s">
        <v>15587</v>
      </c>
      <c r="H3375" s="426"/>
      <c r="I3375" s="281" t="s">
        <v>15806</v>
      </c>
      <c r="J3375" s="281" t="s">
        <v>7228</v>
      </c>
      <c r="K3375" s="281" t="s">
        <v>27</v>
      </c>
      <c r="L3375" s="287" t="str">
        <f>VLOOKUP($K3375,[1]TONG_SL!$A$1:$D$65536,2,0)</f>
        <v>Chân giò heo muối 300g</v>
      </c>
      <c r="M3375" s="428"/>
      <c r="N3375" s="287" t="str">
        <f t="shared" si="353"/>
        <v>K-C6</v>
      </c>
      <c r="O3375" s="429"/>
      <c r="P3375" s="429"/>
      <c r="Q3375" s="287" t="str">
        <f>VLOOKUP(K3375,TONG_SL!$A:$D,3,0)</f>
        <v>Túi</v>
      </c>
      <c r="R3375" s="430">
        <v>50</v>
      </c>
      <c r="S3375" s="444"/>
      <c r="T3375" s="444">
        <f>VLOOKUP(VLOOKUP(G3375,Ma_KH!$A:$R,18,0)&amp;K3375,Gia_MB!$A:$F,6,0)</f>
        <v>73431</v>
      </c>
      <c r="U3375" s="445">
        <f t="shared" si="349"/>
        <v>3671550</v>
      </c>
      <c r="V3375" s="444"/>
      <c r="W3375" s="446">
        <f t="shared" si="350"/>
        <v>0</v>
      </c>
      <c r="X3375" s="447" t="str">
        <f t="shared" si="351"/>
        <v>8</v>
      </c>
      <c r="Y3375" s="444"/>
      <c r="Z3375" s="445">
        <f t="shared" si="352"/>
        <v>293724</v>
      </c>
      <c r="AA3375" s="448">
        <f>VLOOKUP(G3375,Ma_KH!$A:$R,14,0)</f>
        <v>60</v>
      </c>
      <c r="AB3375" s="435"/>
      <c r="AC3375" s="435"/>
      <c r="AD3375" s="435"/>
      <c r="AE3375" s="435"/>
      <c r="AF3375" s="435"/>
      <c r="AG3375" s="435"/>
      <c r="AH3375" s="435"/>
      <c r="AI3375" s="435"/>
      <c r="AJ3375" s="435"/>
      <c r="AK3375" s="435"/>
      <c r="AL3375" s="435"/>
      <c r="AM3375" s="435"/>
      <c r="AN3375" s="435"/>
      <c r="AO3375" s="435"/>
      <c r="AP3375" s="435"/>
      <c r="AQ3375" s="435"/>
      <c r="AR3375" s="435"/>
      <c r="AS3375" s="435"/>
      <c r="AT3375" s="435"/>
      <c r="AU3375" s="435"/>
      <c r="AV3375" s="435"/>
      <c r="AW3375" s="435"/>
      <c r="AX3375" s="435"/>
      <c r="AY3375" s="435"/>
      <c r="AZ3375" s="435"/>
      <c r="BA3375" s="435"/>
      <c r="BB3375" s="435"/>
      <c r="BC3375" s="435"/>
      <c r="BD3375" s="435"/>
      <c r="BE3375" s="435"/>
      <c r="BF3375" s="435"/>
      <c r="BG3375" s="435"/>
      <c r="BH3375" s="435"/>
      <c r="BI3375" s="435"/>
      <c r="BJ3375" s="435"/>
      <c r="BK3375" s="435"/>
      <c r="BL3375" s="435"/>
      <c r="BM3375" s="435"/>
      <c r="BN3375" s="435"/>
      <c r="BO3375" s="435"/>
      <c r="BP3375" s="435"/>
      <c r="BQ3375" s="435"/>
      <c r="BR3375" s="435"/>
      <c r="BS3375" s="435"/>
      <c r="BT3375" s="435"/>
      <c r="BU3375" s="435"/>
      <c r="BV3375" s="435"/>
      <c r="BW3375" s="435"/>
      <c r="BX3375" s="435"/>
      <c r="BY3375" s="435"/>
      <c r="BZ3375" s="435"/>
      <c r="CA3375" s="435"/>
      <c r="CB3375" s="435"/>
      <c r="CC3375" s="435"/>
      <c r="CD3375" s="435"/>
      <c r="CE3375" s="435"/>
      <c r="CF3375" s="435"/>
      <c r="CG3375" s="435"/>
      <c r="CH3375" s="435"/>
      <c r="CI3375" s="435"/>
      <c r="CJ3375" s="435"/>
      <c r="CK3375" s="435"/>
      <c r="CL3375" s="435"/>
      <c r="CM3375" s="435"/>
      <c r="CN3375" s="435"/>
      <c r="CO3375" s="435"/>
      <c r="CP3375" s="435"/>
      <c r="CQ3375" s="435"/>
      <c r="CR3375" s="435"/>
      <c r="CS3375" s="435"/>
      <c r="CT3375" s="435"/>
      <c r="CU3375" s="435"/>
      <c r="CV3375" s="435"/>
      <c r="CW3375" s="435"/>
      <c r="CX3375" s="435"/>
      <c r="CY3375" s="435"/>
      <c r="CZ3375" s="435"/>
      <c r="DA3375" s="435"/>
      <c r="DB3375" s="435"/>
      <c r="DC3375" s="435"/>
      <c r="DD3375" s="435"/>
      <c r="DE3375" s="435"/>
      <c r="DF3375" s="435"/>
      <c r="DG3375" s="435"/>
      <c r="DH3375" s="435"/>
      <c r="DI3375" s="435"/>
      <c r="DJ3375" s="435"/>
      <c r="DK3375" s="435"/>
      <c r="DL3375" s="435"/>
      <c r="DM3375" s="435"/>
      <c r="DN3375" s="435"/>
      <c r="DO3375" s="435"/>
      <c r="DP3375" s="435"/>
      <c r="DQ3375" s="435"/>
      <c r="DR3375" s="435"/>
      <c r="DS3375" s="435"/>
      <c r="DT3375" s="435"/>
      <c r="DU3375" s="435"/>
      <c r="DV3375" s="435"/>
      <c r="DW3375" s="435"/>
      <c r="DX3375" s="435"/>
      <c r="DY3375" s="435"/>
      <c r="DZ3375" s="435"/>
      <c r="EA3375" s="435"/>
      <c r="EB3375" s="435"/>
      <c r="EC3375" s="435"/>
      <c r="ED3375" s="435"/>
      <c r="EE3375" s="435"/>
      <c r="EF3375" s="435"/>
      <c r="EG3375" s="435"/>
      <c r="EH3375" s="435"/>
      <c r="EI3375" s="435"/>
      <c r="EJ3375" s="435"/>
      <c r="EK3375" s="435"/>
      <c r="EL3375" s="435"/>
      <c r="EM3375" s="435"/>
      <c r="EN3375" s="435"/>
      <c r="EO3375" s="435"/>
      <c r="EP3375" s="435"/>
      <c r="EQ3375" s="435"/>
      <c r="ER3375" s="435"/>
      <c r="ES3375" s="435"/>
      <c r="ET3375" s="435"/>
      <c r="EU3375" s="435"/>
      <c r="EV3375" s="435"/>
      <c r="EW3375" s="435"/>
      <c r="EX3375" s="435"/>
      <c r="EY3375" s="435"/>
      <c r="EZ3375" s="435"/>
      <c r="FA3375" s="435"/>
      <c r="FB3375" s="435"/>
      <c r="FC3375" s="435"/>
      <c r="FD3375" s="435"/>
      <c r="FE3375" s="435"/>
      <c r="FF3375" s="435"/>
      <c r="FG3375" s="435"/>
      <c r="FH3375" s="435"/>
      <c r="FI3375" s="435"/>
      <c r="FJ3375" s="435"/>
      <c r="FK3375" s="435"/>
      <c r="FL3375" s="435"/>
      <c r="FM3375" s="435"/>
      <c r="FN3375" s="435"/>
      <c r="FO3375" s="435"/>
      <c r="FP3375" s="435"/>
      <c r="FQ3375" s="435"/>
      <c r="FR3375" s="435"/>
      <c r="FS3375" s="435"/>
      <c r="FT3375" s="435"/>
      <c r="FU3375" s="435"/>
      <c r="FV3375" s="435"/>
      <c r="FW3375" s="435"/>
      <c r="FX3375" s="435"/>
      <c r="FY3375" s="435"/>
      <c r="FZ3375" s="435"/>
      <c r="GA3375" s="435"/>
      <c r="GB3375" s="435"/>
      <c r="GC3375" s="435"/>
      <c r="GD3375" s="435"/>
      <c r="GE3375" s="435"/>
      <c r="GF3375" s="435"/>
      <c r="GG3375" s="435"/>
      <c r="GH3375" s="435"/>
      <c r="GI3375" s="435"/>
      <c r="GJ3375" s="435"/>
      <c r="GK3375" s="435"/>
      <c r="GL3375" s="435"/>
      <c r="GM3375" s="435"/>
      <c r="GN3375" s="435"/>
      <c r="GO3375" s="435"/>
      <c r="GP3375" s="435"/>
      <c r="GQ3375" s="435"/>
      <c r="GR3375" s="435"/>
      <c r="GS3375" s="435"/>
      <c r="GT3375" s="435"/>
      <c r="GU3375" s="435"/>
      <c r="GV3375" s="435"/>
      <c r="GW3375" s="435"/>
      <c r="GX3375" s="435"/>
      <c r="GY3375" s="435"/>
      <c r="GZ3375" s="435"/>
      <c r="HA3375" s="435"/>
      <c r="HB3375" s="435"/>
      <c r="HC3375" s="435"/>
      <c r="HD3375" s="435"/>
      <c r="HE3375" s="435"/>
      <c r="HF3375" s="435"/>
    </row>
    <row r="3376" spans="1:214" s="436" customFormat="1" x14ac:dyDescent="0.25">
      <c r="A3376" s="280">
        <v>46050</v>
      </c>
      <c r="B3376" s="281">
        <v>4183911092</v>
      </c>
      <c r="C3376" s="328" t="s">
        <v>15180</v>
      </c>
      <c r="D3376" s="280">
        <v>46058</v>
      </c>
      <c r="E3376" s="426"/>
      <c r="F3376" s="328"/>
      <c r="G3376" s="427" t="s">
        <v>15587</v>
      </c>
      <c r="H3376" s="426"/>
      <c r="I3376" s="281" t="s">
        <v>15804</v>
      </c>
      <c r="J3376" s="281" t="s">
        <v>7228</v>
      </c>
      <c r="K3376" s="281" t="s">
        <v>27</v>
      </c>
      <c r="L3376" s="287" t="str">
        <f>VLOOKUP($K3376,[1]TONG_SL!$A$1:$D$65536,2,0)</f>
        <v>Chân giò heo muối 300g</v>
      </c>
      <c r="M3376" s="428"/>
      <c r="N3376" s="287" t="str">
        <f t="shared" si="353"/>
        <v>K-C6</v>
      </c>
      <c r="O3376" s="429"/>
      <c r="P3376" s="429"/>
      <c r="Q3376" s="287" t="str">
        <f>VLOOKUP(K3376,TONG_SL!$A:$D,3,0)</f>
        <v>Túi</v>
      </c>
      <c r="R3376" s="430">
        <v>13</v>
      </c>
      <c r="S3376" s="444"/>
      <c r="T3376" s="444">
        <f>VLOOKUP(VLOOKUP(G3376,Ma_KH!$A:$R,18,0)&amp;K3376,Gia_MB!$A:$F,6,0)</f>
        <v>73431</v>
      </c>
      <c r="U3376" s="445">
        <f t="shared" si="349"/>
        <v>954603</v>
      </c>
      <c r="V3376" s="444"/>
      <c r="W3376" s="446">
        <f t="shared" si="350"/>
        <v>0</v>
      </c>
      <c r="X3376" s="447" t="str">
        <f t="shared" si="351"/>
        <v>8</v>
      </c>
      <c r="Y3376" s="444"/>
      <c r="Z3376" s="445">
        <f t="shared" si="352"/>
        <v>76368.240000000005</v>
      </c>
      <c r="AA3376" s="448">
        <f>VLOOKUP(G3376,Ma_KH!$A:$R,14,0)</f>
        <v>60</v>
      </c>
      <c r="AB3376" s="435"/>
      <c r="AC3376" s="435"/>
      <c r="AD3376" s="435"/>
      <c r="AE3376" s="435"/>
      <c r="AF3376" s="435"/>
      <c r="AG3376" s="435"/>
      <c r="AH3376" s="435"/>
      <c r="AI3376" s="435"/>
      <c r="AJ3376" s="435"/>
      <c r="AK3376" s="435"/>
      <c r="AL3376" s="435"/>
      <c r="AM3376" s="435"/>
      <c r="AN3376" s="435"/>
      <c r="AO3376" s="435"/>
      <c r="AP3376" s="435"/>
      <c r="AQ3376" s="435"/>
      <c r="AR3376" s="435"/>
      <c r="AS3376" s="435"/>
      <c r="AT3376" s="435"/>
      <c r="AU3376" s="435"/>
      <c r="AV3376" s="435"/>
      <c r="AW3376" s="435"/>
      <c r="AX3376" s="435"/>
      <c r="AY3376" s="435"/>
      <c r="AZ3376" s="435"/>
      <c r="BA3376" s="435"/>
      <c r="BB3376" s="435"/>
      <c r="BC3376" s="435"/>
      <c r="BD3376" s="435"/>
      <c r="BE3376" s="435"/>
      <c r="BF3376" s="435"/>
      <c r="BG3376" s="435"/>
      <c r="BH3376" s="435"/>
      <c r="BI3376" s="435"/>
      <c r="BJ3376" s="435"/>
      <c r="BK3376" s="435"/>
      <c r="BL3376" s="435"/>
      <c r="BM3376" s="435"/>
      <c r="BN3376" s="435"/>
      <c r="BO3376" s="435"/>
      <c r="BP3376" s="435"/>
      <c r="BQ3376" s="435"/>
      <c r="BR3376" s="435"/>
      <c r="BS3376" s="435"/>
      <c r="BT3376" s="435"/>
      <c r="BU3376" s="435"/>
      <c r="BV3376" s="435"/>
      <c r="BW3376" s="435"/>
      <c r="BX3376" s="435"/>
      <c r="BY3376" s="435"/>
      <c r="BZ3376" s="435"/>
      <c r="CA3376" s="435"/>
      <c r="CB3376" s="435"/>
      <c r="CC3376" s="435"/>
      <c r="CD3376" s="435"/>
      <c r="CE3376" s="435"/>
      <c r="CF3376" s="435"/>
      <c r="CG3376" s="435"/>
      <c r="CH3376" s="435"/>
      <c r="CI3376" s="435"/>
      <c r="CJ3376" s="435"/>
      <c r="CK3376" s="435"/>
      <c r="CL3376" s="435"/>
      <c r="CM3376" s="435"/>
      <c r="CN3376" s="435"/>
      <c r="CO3376" s="435"/>
      <c r="CP3376" s="435"/>
      <c r="CQ3376" s="435"/>
      <c r="CR3376" s="435"/>
      <c r="CS3376" s="435"/>
      <c r="CT3376" s="435"/>
      <c r="CU3376" s="435"/>
      <c r="CV3376" s="435"/>
      <c r="CW3376" s="435"/>
      <c r="CX3376" s="435"/>
      <c r="CY3376" s="435"/>
      <c r="CZ3376" s="435"/>
      <c r="DA3376" s="435"/>
      <c r="DB3376" s="435"/>
      <c r="DC3376" s="435"/>
      <c r="DD3376" s="435"/>
      <c r="DE3376" s="435"/>
      <c r="DF3376" s="435"/>
      <c r="DG3376" s="435"/>
      <c r="DH3376" s="435"/>
      <c r="DI3376" s="435"/>
      <c r="DJ3376" s="435"/>
      <c r="DK3376" s="435"/>
      <c r="DL3376" s="435"/>
      <c r="DM3376" s="435"/>
      <c r="DN3376" s="435"/>
      <c r="DO3376" s="435"/>
      <c r="DP3376" s="435"/>
      <c r="DQ3376" s="435"/>
      <c r="DR3376" s="435"/>
      <c r="DS3376" s="435"/>
      <c r="DT3376" s="435"/>
      <c r="DU3376" s="435"/>
      <c r="DV3376" s="435"/>
      <c r="DW3376" s="435"/>
      <c r="DX3376" s="435"/>
      <c r="DY3376" s="435"/>
      <c r="DZ3376" s="435"/>
      <c r="EA3376" s="435"/>
      <c r="EB3376" s="435"/>
      <c r="EC3376" s="435"/>
      <c r="ED3376" s="435"/>
      <c r="EE3376" s="435"/>
      <c r="EF3376" s="435"/>
      <c r="EG3376" s="435"/>
      <c r="EH3376" s="435"/>
      <c r="EI3376" s="435"/>
      <c r="EJ3376" s="435"/>
      <c r="EK3376" s="435"/>
      <c r="EL3376" s="435"/>
      <c r="EM3376" s="435"/>
      <c r="EN3376" s="435"/>
      <c r="EO3376" s="435"/>
      <c r="EP3376" s="435"/>
      <c r="EQ3376" s="435"/>
      <c r="ER3376" s="435"/>
      <c r="ES3376" s="435"/>
      <c r="ET3376" s="435"/>
      <c r="EU3376" s="435"/>
      <c r="EV3376" s="435"/>
      <c r="EW3376" s="435"/>
      <c r="EX3376" s="435"/>
      <c r="EY3376" s="435"/>
      <c r="EZ3376" s="435"/>
      <c r="FA3376" s="435"/>
      <c r="FB3376" s="435"/>
      <c r="FC3376" s="435"/>
      <c r="FD3376" s="435"/>
      <c r="FE3376" s="435"/>
      <c r="FF3376" s="435"/>
      <c r="FG3376" s="435"/>
      <c r="FH3376" s="435"/>
      <c r="FI3376" s="435"/>
      <c r="FJ3376" s="435"/>
      <c r="FK3376" s="435"/>
      <c r="FL3376" s="435"/>
      <c r="FM3376" s="435"/>
      <c r="FN3376" s="435"/>
      <c r="FO3376" s="435"/>
      <c r="FP3376" s="435"/>
      <c r="FQ3376" s="435"/>
      <c r="FR3376" s="435"/>
      <c r="FS3376" s="435"/>
      <c r="FT3376" s="435"/>
      <c r="FU3376" s="435"/>
      <c r="FV3376" s="435"/>
      <c r="FW3376" s="435"/>
      <c r="FX3376" s="435"/>
      <c r="FY3376" s="435"/>
      <c r="FZ3376" s="435"/>
      <c r="GA3376" s="435"/>
      <c r="GB3376" s="435"/>
      <c r="GC3376" s="435"/>
      <c r="GD3376" s="435"/>
      <c r="GE3376" s="435"/>
      <c r="GF3376" s="435"/>
      <c r="GG3376" s="435"/>
      <c r="GH3376" s="435"/>
      <c r="GI3376" s="435"/>
      <c r="GJ3376" s="435"/>
      <c r="GK3376" s="435"/>
      <c r="GL3376" s="435"/>
      <c r="GM3376" s="435"/>
      <c r="GN3376" s="435"/>
      <c r="GO3376" s="435"/>
      <c r="GP3376" s="435"/>
      <c r="GQ3376" s="435"/>
      <c r="GR3376" s="435"/>
      <c r="GS3376" s="435"/>
      <c r="GT3376" s="435"/>
      <c r="GU3376" s="435"/>
      <c r="GV3376" s="435"/>
      <c r="GW3376" s="435"/>
      <c r="GX3376" s="435"/>
      <c r="GY3376" s="435"/>
      <c r="GZ3376" s="435"/>
      <c r="HA3376" s="435"/>
      <c r="HB3376" s="435"/>
      <c r="HC3376" s="435"/>
      <c r="HD3376" s="435"/>
      <c r="HE3376" s="435"/>
      <c r="HF3376" s="435"/>
    </row>
    <row r="3377" spans="1:214" s="436" customFormat="1" x14ac:dyDescent="0.25">
      <c r="A3377" s="280">
        <v>46050</v>
      </c>
      <c r="B3377" s="281">
        <v>4183911092</v>
      </c>
      <c r="C3377" s="328" t="s">
        <v>15180</v>
      </c>
      <c r="D3377" s="280">
        <v>46058</v>
      </c>
      <c r="E3377" s="426"/>
      <c r="F3377" s="328"/>
      <c r="G3377" s="427" t="s">
        <v>15587</v>
      </c>
      <c r="H3377" s="426"/>
      <c r="I3377" s="281" t="s">
        <v>15804</v>
      </c>
      <c r="J3377" s="281" t="s">
        <v>7228</v>
      </c>
      <c r="K3377" s="281" t="s">
        <v>48</v>
      </c>
      <c r="L3377" s="287" t="str">
        <f>VLOOKUP($K3377,[1]TONG_SL!$A$1:$D$65536,2,0)</f>
        <v>Mọc Nấm Hương 250g</v>
      </c>
      <c r="M3377" s="428"/>
      <c r="N3377" s="287" t="str">
        <f t="shared" si="353"/>
        <v>K-C6</v>
      </c>
      <c r="O3377" s="429"/>
      <c r="P3377" s="429"/>
      <c r="Q3377" s="287" t="str">
        <f>VLOOKUP(K3377,TONG_SL!$A:$D,3,0)</f>
        <v>Túi</v>
      </c>
      <c r="R3377" s="430">
        <v>3</v>
      </c>
      <c r="S3377" s="444"/>
      <c r="T3377" s="444">
        <f>VLOOKUP(VLOOKUP(G3377,Ma_KH!$A:$R,18,0)&amp;K3377,Gia_MB!$A:$F,6,0)</f>
        <v>46000</v>
      </c>
      <c r="U3377" s="445">
        <f t="shared" si="349"/>
        <v>138000</v>
      </c>
      <c r="V3377" s="444"/>
      <c r="W3377" s="446">
        <f t="shared" si="350"/>
        <v>0</v>
      </c>
      <c r="X3377" s="447" t="str">
        <f t="shared" si="351"/>
        <v>8</v>
      </c>
      <c r="Y3377" s="444"/>
      <c r="Z3377" s="445">
        <f t="shared" si="352"/>
        <v>11040</v>
      </c>
      <c r="AA3377" s="448">
        <f>VLOOKUP(G3377,Ma_KH!$A:$R,14,0)</f>
        <v>60</v>
      </c>
      <c r="AB3377" s="435"/>
      <c r="AC3377" s="435"/>
      <c r="AD3377" s="435"/>
      <c r="AE3377" s="435"/>
      <c r="AF3377" s="435"/>
      <c r="AG3377" s="435"/>
      <c r="AH3377" s="435"/>
      <c r="AI3377" s="435"/>
      <c r="AJ3377" s="435"/>
      <c r="AK3377" s="435"/>
      <c r="AL3377" s="435"/>
      <c r="AM3377" s="435"/>
      <c r="AN3377" s="435"/>
      <c r="AO3377" s="435"/>
      <c r="AP3377" s="435"/>
      <c r="AQ3377" s="435"/>
      <c r="AR3377" s="435"/>
      <c r="AS3377" s="435"/>
      <c r="AT3377" s="435"/>
      <c r="AU3377" s="435"/>
      <c r="AV3377" s="435"/>
      <c r="AW3377" s="435"/>
      <c r="AX3377" s="435"/>
      <c r="AY3377" s="435"/>
      <c r="AZ3377" s="435"/>
      <c r="BA3377" s="435"/>
      <c r="BB3377" s="435"/>
      <c r="BC3377" s="435"/>
      <c r="BD3377" s="435"/>
      <c r="BE3377" s="435"/>
      <c r="BF3377" s="435"/>
      <c r="BG3377" s="435"/>
      <c r="BH3377" s="435"/>
      <c r="BI3377" s="435"/>
      <c r="BJ3377" s="435"/>
      <c r="BK3377" s="435"/>
      <c r="BL3377" s="435"/>
      <c r="BM3377" s="435"/>
      <c r="BN3377" s="435"/>
      <c r="BO3377" s="435"/>
      <c r="BP3377" s="435"/>
      <c r="BQ3377" s="435"/>
      <c r="BR3377" s="435"/>
      <c r="BS3377" s="435"/>
      <c r="BT3377" s="435"/>
      <c r="BU3377" s="435"/>
      <c r="BV3377" s="435"/>
      <c r="BW3377" s="435"/>
      <c r="BX3377" s="435"/>
      <c r="BY3377" s="435"/>
      <c r="BZ3377" s="435"/>
      <c r="CA3377" s="435"/>
      <c r="CB3377" s="435"/>
      <c r="CC3377" s="435"/>
      <c r="CD3377" s="435"/>
      <c r="CE3377" s="435"/>
      <c r="CF3377" s="435"/>
      <c r="CG3377" s="435"/>
      <c r="CH3377" s="435"/>
      <c r="CI3377" s="435"/>
      <c r="CJ3377" s="435"/>
      <c r="CK3377" s="435"/>
      <c r="CL3377" s="435"/>
      <c r="CM3377" s="435"/>
      <c r="CN3377" s="435"/>
      <c r="CO3377" s="435"/>
      <c r="CP3377" s="435"/>
      <c r="CQ3377" s="435"/>
      <c r="CR3377" s="435"/>
      <c r="CS3377" s="435"/>
      <c r="CT3377" s="435"/>
      <c r="CU3377" s="435"/>
      <c r="CV3377" s="435"/>
      <c r="CW3377" s="435"/>
      <c r="CX3377" s="435"/>
      <c r="CY3377" s="435"/>
      <c r="CZ3377" s="435"/>
      <c r="DA3377" s="435"/>
      <c r="DB3377" s="435"/>
      <c r="DC3377" s="435"/>
      <c r="DD3377" s="435"/>
      <c r="DE3377" s="435"/>
      <c r="DF3377" s="435"/>
      <c r="DG3377" s="435"/>
      <c r="DH3377" s="435"/>
      <c r="DI3377" s="435"/>
      <c r="DJ3377" s="435"/>
      <c r="DK3377" s="435"/>
      <c r="DL3377" s="435"/>
      <c r="DM3377" s="435"/>
      <c r="DN3377" s="435"/>
      <c r="DO3377" s="435"/>
      <c r="DP3377" s="435"/>
      <c r="DQ3377" s="435"/>
      <c r="DR3377" s="435"/>
      <c r="DS3377" s="435"/>
      <c r="DT3377" s="435"/>
      <c r="DU3377" s="435"/>
      <c r="DV3377" s="435"/>
      <c r="DW3377" s="435"/>
      <c r="DX3377" s="435"/>
      <c r="DY3377" s="435"/>
      <c r="DZ3377" s="435"/>
      <c r="EA3377" s="435"/>
      <c r="EB3377" s="435"/>
      <c r="EC3377" s="435"/>
      <c r="ED3377" s="435"/>
      <c r="EE3377" s="435"/>
      <c r="EF3377" s="435"/>
      <c r="EG3377" s="435"/>
      <c r="EH3377" s="435"/>
      <c r="EI3377" s="435"/>
      <c r="EJ3377" s="435"/>
      <c r="EK3377" s="435"/>
      <c r="EL3377" s="435"/>
      <c r="EM3377" s="435"/>
      <c r="EN3377" s="435"/>
      <c r="EO3377" s="435"/>
      <c r="EP3377" s="435"/>
      <c r="EQ3377" s="435"/>
      <c r="ER3377" s="435"/>
      <c r="ES3377" s="435"/>
      <c r="ET3377" s="435"/>
      <c r="EU3377" s="435"/>
      <c r="EV3377" s="435"/>
      <c r="EW3377" s="435"/>
      <c r="EX3377" s="435"/>
      <c r="EY3377" s="435"/>
      <c r="EZ3377" s="435"/>
      <c r="FA3377" s="435"/>
      <c r="FB3377" s="435"/>
      <c r="FC3377" s="435"/>
      <c r="FD3377" s="435"/>
      <c r="FE3377" s="435"/>
      <c r="FF3377" s="435"/>
      <c r="FG3377" s="435"/>
      <c r="FH3377" s="435"/>
      <c r="FI3377" s="435"/>
      <c r="FJ3377" s="435"/>
      <c r="FK3377" s="435"/>
      <c r="FL3377" s="435"/>
      <c r="FM3377" s="435"/>
      <c r="FN3377" s="435"/>
      <c r="FO3377" s="435"/>
      <c r="FP3377" s="435"/>
      <c r="FQ3377" s="435"/>
      <c r="FR3377" s="435"/>
      <c r="FS3377" s="435"/>
      <c r="FT3377" s="435"/>
      <c r="FU3377" s="435"/>
      <c r="FV3377" s="435"/>
      <c r="FW3377" s="435"/>
      <c r="FX3377" s="435"/>
      <c r="FY3377" s="435"/>
      <c r="FZ3377" s="435"/>
      <c r="GA3377" s="435"/>
      <c r="GB3377" s="435"/>
      <c r="GC3377" s="435"/>
      <c r="GD3377" s="435"/>
      <c r="GE3377" s="435"/>
      <c r="GF3377" s="435"/>
      <c r="GG3377" s="435"/>
      <c r="GH3377" s="435"/>
      <c r="GI3377" s="435"/>
      <c r="GJ3377" s="435"/>
      <c r="GK3377" s="435"/>
      <c r="GL3377" s="435"/>
      <c r="GM3377" s="435"/>
      <c r="GN3377" s="435"/>
      <c r="GO3377" s="435"/>
      <c r="GP3377" s="435"/>
      <c r="GQ3377" s="435"/>
      <c r="GR3377" s="435"/>
      <c r="GS3377" s="435"/>
      <c r="GT3377" s="435"/>
      <c r="GU3377" s="435"/>
      <c r="GV3377" s="435"/>
      <c r="GW3377" s="435"/>
      <c r="GX3377" s="435"/>
      <c r="GY3377" s="435"/>
      <c r="GZ3377" s="435"/>
      <c r="HA3377" s="435"/>
      <c r="HB3377" s="435"/>
      <c r="HC3377" s="435"/>
      <c r="HD3377" s="435"/>
      <c r="HE3377" s="435"/>
      <c r="HF3377" s="435"/>
    </row>
    <row r="3378" spans="1:214" s="436" customFormat="1" x14ac:dyDescent="0.25">
      <c r="A3378" s="280">
        <v>46050</v>
      </c>
      <c r="B3378" s="281">
        <v>4183911092</v>
      </c>
      <c r="C3378" s="328" t="s">
        <v>15180</v>
      </c>
      <c r="D3378" s="280">
        <v>46058</v>
      </c>
      <c r="E3378" s="426"/>
      <c r="F3378" s="328"/>
      <c r="G3378" s="427" t="s">
        <v>15587</v>
      </c>
      <c r="H3378" s="426"/>
      <c r="I3378" s="281" t="s">
        <v>15804</v>
      </c>
      <c r="J3378" s="281" t="s">
        <v>7228</v>
      </c>
      <c r="K3378" s="281" t="s">
        <v>30</v>
      </c>
      <c r="L3378" s="287" t="str">
        <f>VLOOKUP($K3378,[1]TONG_SL!$A$1:$D$65536,2,0)</f>
        <v>Gà muối 500g</v>
      </c>
      <c r="M3378" s="428"/>
      <c r="N3378" s="287" t="str">
        <f t="shared" si="353"/>
        <v>K-C6</v>
      </c>
      <c r="O3378" s="429"/>
      <c r="P3378" s="429"/>
      <c r="Q3378" s="287" t="str">
        <f>VLOOKUP(K3378,TONG_SL!$A:$D,3,0)</f>
        <v>Túi</v>
      </c>
      <c r="R3378" s="430">
        <v>13</v>
      </c>
      <c r="S3378" s="444"/>
      <c r="T3378" s="444">
        <f>VLOOKUP(VLOOKUP(G3378,Ma_KH!$A:$R,18,0)&amp;K3378,Gia_MB!$A:$F,6,0)</f>
        <v>116611</v>
      </c>
      <c r="U3378" s="445">
        <f t="shared" si="349"/>
        <v>1515943</v>
      </c>
      <c r="V3378" s="444"/>
      <c r="W3378" s="446">
        <f t="shared" si="350"/>
        <v>0</v>
      </c>
      <c r="X3378" s="447" t="str">
        <f t="shared" si="351"/>
        <v>8</v>
      </c>
      <c r="Y3378" s="444"/>
      <c r="Z3378" s="445">
        <f t="shared" si="352"/>
        <v>121275.44</v>
      </c>
      <c r="AA3378" s="448">
        <f>VLOOKUP(G3378,Ma_KH!$A:$R,14,0)</f>
        <v>60</v>
      </c>
      <c r="AB3378" s="435"/>
      <c r="AC3378" s="435"/>
      <c r="AD3378" s="435"/>
      <c r="AE3378" s="435"/>
      <c r="AF3378" s="435"/>
      <c r="AG3378" s="435"/>
      <c r="AH3378" s="435"/>
      <c r="AI3378" s="435"/>
      <c r="AJ3378" s="435"/>
      <c r="AK3378" s="435"/>
      <c r="AL3378" s="435"/>
      <c r="AM3378" s="435"/>
      <c r="AN3378" s="435"/>
      <c r="AO3378" s="435"/>
      <c r="AP3378" s="435"/>
      <c r="AQ3378" s="435"/>
      <c r="AR3378" s="435"/>
      <c r="AS3378" s="435"/>
      <c r="AT3378" s="435"/>
      <c r="AU3378" s="435"/>
      <c r="AV3378" s="435"/>
      <c r="AW3378" s="435"/>
      <c r="AX3378" s="435"/>
      <c r="AY3378" s="435"/>
      <c r="AZ3378" s="435"/>
      <c r="BA3378" s="435"/>
      <c r="BB3378" s="435"/>
      <c r="BC3378" s="435"/>
      <c r="BD3378" s="435"/>
      <c r="BE3378" s="435"/>
      <c r="BF3378" s="435"/>
      <c r="BG3378" s="435"/>
      <c r="BH3378" s="435"/>
      <c r="BI3378" s="435"/>
      <c r="BJ3378" s="435"/>
      <c r="BK3378" s="435"/>
      <c r="BL3378" s="435"/>
      <c r="BM3378" s="435"/>
      <c r="BN3378" s="435"/>
      <c r="BO3378" s="435"/>
      <c r="BP3378" s="435"/>
      <c r="BQ3378" s="435"/>
      <c r="BR3378" s="435"/>
      <c r="BS3378" s="435"/>
      <c r="BT3378" s="435"/>
      <c r="BU3378" s="435"/>
      <c r="BV3378" s="435"/>
      <c r="BW3378" s="435"/>
      <c r="BX3378" s="435"/>
      <c r="BY3378" s="435"/>
      <c r="BZ3378" s="435"/>
      <c r="CA3378" s="435"/>
      <c r="CB3378" s="435"/>
      <c r="CC3378" s="435"/>
      <c r="CD3378" s="435"/>
      <c r="CE3378" s="435"/>
      <c r="CF3378" s="435"/>
      <c r="CG3378" s="435"/>
      <c r="CH3378" s="435"/>
      <c r="CI3378" s="435"/>
      <c r="CJ3378" s="435"/>
      <c r="CK3378" s="435"/>
      <c r="CL3378" s="435"/>
      <c r="CM3378" s="435"/>
      <c r="CN3378" s="435"/>
      <c r="CO3378" s="435"/>
      <c r="CP3378" s="435"/>
      <c r="CQ3378" s="435"/>
      <c r="CR3378" s="435"/>
      <c r="CS3378" s="435"/>
      <c r="CT3378" s="435"/>
      <c r="CU3378" s="435"/>
      <c r="CV3378" s="435"/>
      <c r="CW3378" s="435"/>
      <c r="CX3378" s="435"/>
      <c r="CY3378" s="435"/>
      <c r="CZ3378" s="435"/>
      <c r="DA3378" s="435"/>
      <c r="DB3378" s="435"/>
      <c r="DC3378" s="435"/>
      <c r="DD3378" s="435"/>
      <c r="DE3378" s="435"/>
      <c r="DF3378" s="435"/>
      <c r="DG3378" s="435"/>
      <c r="DH3378" s="435"/>
      <c r="DI3378" s="435"/>
      <c r="DJ3378" s="435"/>
      <c r="DK3378" s="435"/>
      <c r="DL3378" s="435"/>
      <c r="DM3378" s="435"/>
      <c r="DN3378" s="435"/>
      <c r="DO3378" s="435"/>
      <c r="DP3378" s="435"/>
      <c r="DQ3378" s="435"/>
      <c r="DR3378" s="435"/>
      <c r="DS3378" s="435"/>
      <c r="DT3378" s="435"/>
      <c r="DU3378" s="435"/>
      <c r="DV3378" s="435"/>
      <c r="DW3378" s="435"/>
      <c r="DX3378" s="435"/>
      <c r="DY3378" s="435"/>
      <c r="DZ3378" s="435"/>
      <c r="EA3378" s="435"/>
      <c r="EB3378" s="435"/>
      <c r="EC3378" s="435"/>
      <c r="ED3378" s="435"/>
      <c r="EE3378" s="435"/>
      <c r="EF3378" s="435"/>
      <c r="EG3378" s="435"/>
      <c r="EH3378" s="435"/>
      <c r="EI3378" s="435"/>
      <c r="EJ3378" s="435"/>
      <c r="EK3378" s="435"/>
      <c r="EL3378" s="435"/>
      <c r="EM3378" s="435"/>
      <c r="EN3378" s="435"/>
      <c r="EO3378" s="435"/>
      <c r="EP3378" s="435"/>
      <c r="EQ3378" s="435"/>
      <c r="ER3378" s="435"/>
      <c r="ES3378" s="435"/>
      <c r="ET3378" s="435"/>
      <c r="EU3378" s="435"/>
      <c r="EV3378" s="435"/>
      <c r="EW3378" s="435"/>
      <c r="EX3378" s="435"/>
      <c r="EY3378" s="435"/>
      <c r="EZ3378" s="435"/>
      <c r="FA3378" s="435"/>
      <c r="FB3378" s="435"/>
      <c r="FC3378" s="435"/>
      <c r="FD3378" s="435"/>
      <c r="FE3378" s="435"/>
      <c r="FF3378" s="435"/>
      <c r="FG3378" s="435"/>
      <c r="FH3378" s="435"/>
      <c r="FI3378" s="435"/>
      <c r="FJ3378" s="435"/>
      <c r="FK3378" s="435"/>
      <c r="FL3378" s="435"/>
      <c r="FM3378" s="435"/>
      <c r="FN3378" s="435"/>
      <c r="FO3378" s="435"/>
      <c r="FP3378" s="435"/>
      <c r="FQ3378" s="435"/>
      <c r="FR3378" s="435"/>
      <c r="FS3378" s="435"/>
      <c r="FT3378" s="435"/>
      <c r="FU3378" s="435"/>
      <c r="FV3378" s="435"/>
      <c r="FW3378" s="435"/>
      <c r="FX3378" s="435"/>
      <c r="FY3378" s="435"/>
      <c r="FZ3378" s="435"/>
      <c r="GA3378" s="435"/>
      <c r="GB3378" s="435"/>
      <c r="GC3378" s="435"/>
      <c r="GD3378" s="435"/>
      <c r="GE3378" s="435"/>
      <c r="GF3378" s="435"/>
      <c r="GG3378" s="435"/>
      <c r="GH3378" s="435"/>
      <c r="GI3378" s="435"/>
      <c r="GJ3378" s="435"/>
      <c r="GK3378" s="435"/>
      <c r="GL3378" s="435"/>
      <c r="GM3378" s="435"/>
      <c r="GN3378" s="435"/>
      <c r="GO3378" s="435"/>
      <c r="GP3378" s="435"/>
      <c r="GQ3378" s="435"/>
      <c r="GR3378" s="435"/>
      <c r="GS3378" s="435"/>
      <c r="GT3378" s="435"/>
      <c r="GU3378" s="435"/>
      <c r="GV3378" s="435"/>
      <c r="GW3378" s="435"/>
      <c r="GX3378" s="435"/>
      <c r="GY3378" s="435"/>
      <c r="GZ3378" s="435"/>
      <c r="HA3378" s="435"/>
      <c r="HB3378" s="435"/>
      <c r="HC3378" s="435"/>
      <c r="HD3378" s="435"/>
      <c r="HE3378" s="435"/>
      <c r="HF3378" s="435"/>
    </row>
    <row r="3379" spans="1:214" x14ac:dyDescent="0.25">
      <c r="A3379" s="216">
        <v>46043</v>
      </c>
      <c r="B3379" s="217">
        <v>4183440782</v>
      </c>
      <c r="C3379" s="218" t="s">
        <v>15180</v>
      </c>
      <c r="D3379" s="216">
        <v>46058</v>
      </c>
      <c r="E3379" s="219"/>
      <c r="F3379" s="218"/>
      <c r="G3379" s="268" t="s">
        <v>15587</v>
      </c>
      <c r="H3379" s="219"/>
      <c r="I3379" s="217" t="s">
        <v>15805</v>
      </c>
      <c r="J3379" s="217" t="s">
        <v>7228</v>
      </c>
      <c r="K3379" s="217" t="s">
        <v>27</v>
      </c>
      <c r="L3379" s="215" t="str">
        <f>VLOOKUP($K3379,[1]TONG_SL!$A$1:$D$65536,2,0)</f>
        <v>Chân giò heo muối 300g</v>
      </c>
      <c r="M3379" s="247"/>
      <c r="N3379" s="215" t="str">
        <f t="shared" si="353"/>
        <v>K-C6</v>
      </c>
      <c r="O3379" s="222"/>
      <c r="P3379" s="222"/>
      <c r="Q3379" s="215" t="str">
        <f>VLOOKUP(K3379,TONG_SL!$A:$D,3,0)</f>
        <v>Túi</v>
      </c>
      <c r="R3379" s="223">
        <v>5</v>
      </c>
      <c r="S3379" s="290"/>
      <c r="T3379" s="290">
        <f>VLOOKUP(VLOOKUP(G3379,Ma_KH!$A:$R,18,0)&amp;K3379,Gia_MB!$A:$F,6,0)</f>
        <v>73431</v>
      </c>
      <c r="U3379" s="291">
        <f t="shared" si="349"/>
        <v>367155</v>
      </c>
      <c r="V3379" s="290"/>
      <c r="W3379" s="292">
        <f t="shared" si="350"/>
        <v>0</v>
      </c>
      <c r="X3379" s="293" t="str">
        <f t="shared" si="351"/>
        <v>8</v>
      </c>
      <c r="Y3379" s="290"/>
      <c r="Z3379" s="291">
        <f t="shared" si="352"/>
        <v>29372.400000000001</v>
      </c>
      <c r="AA3379" s="294">
        <f>VLOOKUP(G3379,Ma_KH!$A:$R,14,0)</f>
        <v>60</v>
      </c>
    </row>
    <row r="3380" spans="1:214" x14ac:dyDescent="0.25">
      <c r="A3380" s="216">
        <v>46043</v>
      </c>
      <c r="B3380" s="217">
        <v>4183440782</v>
      </c>
      <c r="C3380" s="218" t="s">
        <v>15180</v>
      </c>
      <c r="D3380" s="216">
        <v>46058</v>
      </c>
      <c r="E3380" s="219"/>
      <c r="F3380" s="218"/>
      <c r="G3380" s="268" t="s">
        <v>15587</v>
      </c>
      <c r="H3380" s="219"/>
      <c r="I3380" s="217" t="s">
        <v>15805</v>
      </c>
      <c r="J3380" s="217" t="s">
        <v>7228</v>
      </c>
      <c r="K3380" s="217" t="s">
        <v>37</v>
      </c>
      <c r="L3380" s="215" t="str">
        <f>VLOOKUP($K3380,[1]TONG_SL!$A$1:$D$65536,2,0)</f>
        <v>Chả cốm 300g</v>
      </c>
      <c r="M3380" s="247"/>
      <c r="N3380" s="215" t="str">
        <f t="shared" si="353"/>
        <v>K-C6</v>
      </c>
      <c r="O3380" s="222"/>
      <c r="P3380" s="222"/>
      <c r="Q3380" s="215" t="str">
        <f>VLOOKUP(K3380,TONG_SL!$A:$D,3,0)</f>
        <v>Túi</v>
      </c>
      <c r="R3380" s="223">
        <v>6</v>
      </c>
      <c r="S3380" s="290"/>
      <c r="T3380" s="290">
        <f>VLOOKUP(VLOOKUP(G3380,Ma_KH!$A:$R,18,0)&amp;K3380,Gia_MB!$A:$F,6,0)</f>
        <v>74250</v>
      </c>
      <c r="U3380" s="291">
        <f t="shared" si="349"/>
        <v>445500</v>
      </c>
      <c r="V3380" s="290"/>
      <c r="W3380" s="292">
        <f t="shared" si="350"/>
        <v>0</v>
      </c>
      <c r="X3380" s="293" t="str">
        <f t="shared" si="351"/>
        <v>8</v>
      </c>
      <c r="Y3380" s="290"/>
      <c r="Z3380" s="291">
        <f t="shared" si="352"/>
        <v>35640</v>
      </c>
      <c r="AA3380" s="294">
        <f>VLOOKUP(G3380,Ma_KH!$A:$R,14,0)</f>
        <v>60</v>
      </c>
    </row>
    <row r="3381" spans="1:214" x14ac:dyDescent="0.25">
      <c r="A3381" s="216">
        <v>46043</v>
      </c>
      <c r="B3381" s="217">
        <v>4183440782</v>
      </c>
      <c r="C3381" s="218" t="s">
        <v>15180</v>
      </c>
      <c r="D3381" s="216">
        <v>46058</v>
      </c>
      <c r="E3381" s="219"/>
      <c r="F3381" s="218"/>
      <c r="G3381" s="268" t="s">
        <v>15587</v>
      </c>
      <c r="H3381" s="219"/>
      <c r="I3381" s="217" t="s">
        <v>15805</v>
      </c>
      <c r="J3381" s="217" t="s">
        <v>7228</v>
      </c>
      <c r="K3381" s="217" t="s">
        <v>30</v>
      </c>
      <c r="L3381" s="215" t="str">
        <f>VLOOKUP($K3381,[1]TONG_SL!$A$1:$D$65536,2,0)</f>
        <v>Gà muối 500g</v>
      </c>
      <c r="M3381" s="247"/>
      <c r="N3381" s="215" t="str">
        <f t="shared" si="353"/>
        <v>K-C6</v>
      </c>
      <c r="O3381" s="222"/>
      <c r="P3381" s="222"/>
      <c r="Q3381" s="215" t="str">
        <f>VLOOKUP(K3381,TONG_SL!$A:$D,3,0)</f>
        <v>Túi</v>
      </c>
      <c r="R3381" s="223">
        <v>6</v>
      </c>
      <c r="S3381" s="290"/>
      <c r="T3381" s="290">
        <f>VLOOKUP(VLOOKUP(G3381,Ma_KH!$A:$R,18,0)&amp;K3381,Gia_MB!$A:$F,6,0)</f>
        <v>116611</v>
      </c>
      <c r="U3381" s="291">
        <f t="shared" si="349"/>
        <v>699666</v>
      </c>
      <c r="V3381" s="290"/>
      <c r="W3381" s="292">
        <f t="shared" si="350"/>
        <v>0</v>
      </c>
      <c r="X3381" s="293" t="str">
        <f t="shared" si="351"/>
        <v>8</v>
      </c>
      <c r="Y3381" s="290"/>
      <c r="Z3381" s="291">
        <f t="shared" si="352"/>
        <v>55973.279999999999</v>
      </c>
      <c r="AA3381" s="294">
        <f>VLOOKUP(G3381,Ma_KH!$A:$R,14,0)</f>
        <v>60</v>
      </c>
    </row>
    <row r="3382" spans="1:214" x14ac:dyDescent="0.25">
      <c r="A3382" s="216">
        <v>46047</v>
      </c>
      <c r="B3382" s="217">
        <v>4183612899</v>
      </c>
      <c r="C3382" s="218" t="s">
        <v>15180</v>
      </c>
      <c r="D3382" s="216">
        <v>46058</v>
      </c>
      <c r="E3382" s="219"/>
      <c r="F3382" s="218"/>
      <c r="G3382" s="268" t="s">
        <v>15509</v>
      </c>
      <c r="H3382" s="219"/>
      <c r="I3382" s="217" t="s">
        <v>15811</v>
      </c>
      <c r="J3382" s="217" t="s">
        <v>7228</v>
      </c>
      <c r="K3382" s="217" t="s">
        <v>44</v>
      </c>
      <c r="L3382" s="215" t="str">
        <f>VLOOKUP($K3382,[1]TONG_SL!$A$1:$D$65536,2,0)</f>
        <v>Giò lụa cây 250g</v>
      </c>
      <c r="M3382" s="247"/>
      <c r="N3382" s="215" t="str">
        <f t="shared" si="353"/>
        <v>K-C6</v>
      </c>
      <c r="O3382" s="222"/>
      <c r="P3382" s="222"/>
      <c r="Q3382" s="215" t="str">
        <f>VLOOKUP(K3382,TONG_SL!$A:$D,3,0)</f>
        <v>Túi</v>
      </c>
      <c r="R3382" s="223">
        <v>10</v>
      </c>
      <c r="S3382" s="290"/>
      <c r="T3382" s="290">
        <f>VLOOKUP(VLOOKUP(G3382,Ma_KH!$A:$R,18,0)&amp;K3382,Gia_MB!$A:$F,6,0)</f>
        <v>49500</v>
      </c>
      <c r="U3382" s="291">
        <f t="shared" si="349"/>
        <v>495000</v>
      </c>
      <c r="V3382" s="290"/>
      <c r="W3382" s="292">
        <f t="shared" si="350"/>
        <v>0</v>
      </c>
      <c r="X3382" s="293" t="str">
        <f t="shared" si="351"/>
        <v>8</v>
      </c>
      <c r="Y3382" s="290"/>
      <c r="Z3382" s="291">
        <f t="shared" si="352"/>
        <v>39600</v>
      </c>
      <c r="AA3382" s="294">
        <f>VLOOKUP(G3382,Ma_KH!$A:$R,14,0)</f>
        <v>60</v>
      </c>
    </row>
    <row r="3383" spans="1:214" x14ac:dyDescent="0.25">
      <c r="A3383" s="216">
        <v>46047</v>
      </c>
      <c r="B3383" s="217">
        <v>4183612899</v>
      </c>
      <c r="C3383" s="218" t="s">
        <v>15180</v>
      </c>
      <c r="D3383" s="216">
        <v>46058</v>
      </c>
      <c r="E3383" s="219"/>
      <c r="F3383" s="218"/>
      <c r="G3383" s="268" t="s">
        <v>15509</v>
      </c>
      <c r="H3383" s="219"/>
      <c r="I3383" s="217" t="s">
        <v>15811</v>
      </c>
      <c r="J3383" s="217" t="s">
        <v>7228</v>
      </c>
      <c r="K3383" s="217" t="s">
        <v>15450</v>
      </c>
      <c r="L3383" s="215" t="str">
        <f>VLOOKUP($K3383,[1]TONG_SL!$A$1:$D$65536,2,0)</f>
        <v>Giò sụn gà 250g</v>
      </c>
      <c r="M3383" s="247"/>
      <c r="N3383" s="215" t="str">
        <f t="shared" si="353"/>
        <v>K-C6</v>
      </c>
      <c r="O3383" s="222"/>
      <c r="P3383" s="222"/>
      <c r="Q3383" s="215" t="str">
        <f>VLOOKUP(K3383,TONG_SL!$A:$D,3,0)</f>
        <v>Túi</v>
      </c>
      <c r="R3383" s="223">
        <v>12</v>
      </c>
      <c r="S3383" s="290"/>
      <c r="T3383" s="290">
        <f>VLOOKUP(VLOOKUP(G3383,Ma_KH!$A:$R,18,0)&amp;K3383,Gia_MB!$A:$F,6,0)</f>
        <v>50400</v>
      </c>
      <c r="U3383" s="291">
        <f t="shared" si="349"/>
        <v>604800</v>
      </c>
      <c r="V3383" s="290"/>
      <c r="W3383" s="292">
        <f t="shared" si="350"/>
        <v>0</v>
      </c>
      <c r="X3383" s="293" t="str">
        <f t="shared" si="351"/>
        <v>8</v>
      </c>
      <c r="Y3383" s="290"/>
      <c r="Z3383" s="291">
        <f t="shared" si="352"/>
        <v>48384</v>
      </c>
      <c r="AA3383" s="294">
        <f>VLOOKUP(G3383,Ma_KH!$A:$R,14,0)</f>
        <v>60</v>
      </c>
    </row>
    <row r="3384" spans="1:214" x14ac:dyDescent="0.25">
      <c r="A3384" s="216">
        <v>46047</v>
      </c>
      <c r="B3384" s="217">
        <v>4183612899</v>
      </c>
      <c r="C3384" s="218" t="s">
        <v>15180</v>
      </c>
      <c r="D3384" s="216">
        <v>46058</v>
      </c>
      <c r="E3384" s="219"/>
      <c r="F3384" s="218"/>
      <c r="G3384" s="268" t="s">
        <v>15509</v>
      </c>
      <c r="H3384" s="219"/>
      <c r="I3384" s="217" t="s">
        <v>15811</v>
      </c>
      <c r="J3384" s="217" t="s">
        <v>7228</v>
      </c>
      <c r="K3384" s="217" t="s">
        <v>27</v>
      </c>
      <c r="L3384" s="215" t="str">
        <f>VLOOKUP($K3384,[1]TONG_SL!$A$1:$D$65536,2,0)</f>
        <v>Chân giò heo muối 300g</v>
      </c>
      <c r="M3384" s="247"/>
      <c r="N3384" s="215" t="str">
        <f t="shared" si="353"/>
        <v>K-C6</v>
      </c>
      <c r="O3384" s="222"/>
      <c r="P3384" s="222"/>
      <c r="Q3384" s="215" t="str">
        <f>VLOOKUP(K3384,TONG_SL!$A:$D,3,0)</f>
        <v>Túi</v>
      </c>
      <c r="R3384" s="223">
        <v>25</v>
      </c>
      <c r="S3384" s="290"/>
      <c r="T3384" s="290">
        <f>VLOOKUP(VLOOKUP(G3384,Ma_KH!$A:$R,18,0)&amp;K3384,Gia_MB!$A:$F,6,0)</f>
        <v>73431</v>
      </c>
      <c r="U3384" s="291">
        <f t="shared" si="349"/>
        <v>1835775</v>
      </c>
      <c r="V3384" s="290"/>
      <c r="W3384" s="292">
        <f t="shared" si="350"/>
        <v>0</v>
      </c>
      <c r="X3384" s="293" t="str">
        <f t="shared" si="351"/>
        <v>8</v>
      </c>
      <c r="Y3384" s="290"/>
      <c r="Z3384" s="291">
        <f t="shared" si="352"/>
        <v>146862</v>
      </c>
      <c r="AA3384" s="294">
        <f>VLOOKUP(G3384,Ma_KH!$A:$R,14,0)</f>
        <v>60</v>
      </c>
    </row>
    <row r="3385" spans="1:214" x14ac:dyDescent="0.25">
      <c r="A3385" s="216">
        <v>46047</v>
      </c>
      <c r="B3385" s="217">
        <v>4183612899</v>
      </c>
      <c r="C3385" s="218" t="s">
        <v>15180</v>
      </c>
      <c r="D3385" s="216">
        <v>46058</v>
      </c>
      <c r="E3385" s="219"/>
      <c r="F3385" s="218"/>
      <c r="G3385" s="268" t="s">
        <v>15509</v>
      </c>
      <c r="H3385" s="219"/>
      <c r="I3385" s="217" t="s">
        <v>15811</v>
      </c>
      <c r="J3385" s="217" t="s">
        <v>7228</v>
      </c>
      <c r="K3385" s="217" t="s">
        <v>48</v>
      </c>
      <c r="L3385" s="215" t="str">
        <f>VLOOKUP($K3385,[1]TONG_SL!$A$1:$D$65536,2,0)</f>
        <v>Mọc Nấm Hương 250g</v>
      </c>
      <c r="M3385" s="247"/>
      <c r="N3385" s="215" t="str">
        <f t="shared" si="353"/>
        <v>K-C6</v>
      </c>
      <c r="O3385" s="222"/>
      <c r="P3385" s="222"/>
      <c r="Q3385" s="215" t="str">
        <f>VLOOKUP(K3385,TONG_SL!$A:$D,3,0)</f>
        <v>Túi</v>
      </c>
      <c r="R3385" s="223">
        <v>15</v>
      </c>
      <c r="S3385" s="290"/>
      <c r="T3385" s="290">
        <f>VLOOKUP(VLOOKUP(G3385,Ma_KH!$A:$R,18,0)&amp;K3385,Gia_MB!$A:$F,6,0)</f>
        <v>46000</v>
      </c>
      <c r="U3385" s="291">
        <f t="shared" si="349"/>
        <v>690000</v>
      </c>
      <c r="V3385" s="290"/>
      <c r="W3385" s="292">
        <f t="shared" si="350"/>
        <v>0</v>
      </c>
      <c r="X3385" s="293" t="str">
        <f t="shared" si="351"/>
        <v>8</v>
      </c>
      <c r="Y3385" s="290"/>
      <c r="Z3385" s="291">
        <f t="shared" si="352"/>
        <v>55200</v>
      </c>
      <c r="AA3385" s="294">
        <f>VLOOKUP(G3385,Ma_KH!$A:$R,14,0)</f>
        <v>60</v>
      </c>
    </row>
    <row r="3386" spans="1:214" x14ac:dyDescent="0.25">
      <c r="A3386" s="216">
        <v>46047</v>
      </c>
      <c r="B3386" s="217">
        <v>4183612899</v>
      </c>
      <c r="C3386" s="218" t="s">
        <v>15180</v>
      </c>
      <c r="D3386" s="216">
        <v>46058</v>
      </c>
      <c r="E3386" s="219"/>
      <c r="F3386" s="218"/>
      <c r="G3386" s="268" t="s">
        <v>15509</v>
      </c>
      <c r="H3386" s="219"/>
      <c r="I3386" s="217" t="s">
        <v>15811</v>
      </c>
      <c r="J3386" s="217" t="s">
        <v>7228</v>
      </c>
      <c r="K3386" s="217" t="s">
        <v>30</v>
      </c>
      <c r="L3386" s="215" t="str">
        <f>VLOOKUP($K3386,[1]TONG_SL!$A$1:$D$65536,2,0)</f>
        <v>Gà muối 500g</v>
      </c>
      <c r="M3386" s="247"/>
      <c r="N3386" s="215" t="str">
        <f t="shared" si="353"/>
        <v>K-C6</v>
      </c>
      <c r="O3386" s="222"/>
      <c r="P3386" s="222"/>
      <c r="Q3386" s="215" t="str">
        <f>VLOOKUP(K3386,TONG_SL!$A:$D,3,0)</f>
        <v>Túi</v>
      </c>
      <c r="R3386" s="223">
        <v>30</v>
      </c>
      <c r="S3386" s="290"/>
      <c r="T3386" s="290">
        <f>VLOOKUP(VLOOKUP(G3386,Ma_KH!$A:$R,18,0)&amp;K3386,Gia_MB!$A:$F,6,0)</f>
        <v>116611</v>
      </c>
      <c r="U3386" s="291">
        <f t="shared" si="349"/>
        <v>3498330</v>
      </c>
      <c r="V3386" s="290"/>
      <c r="W3386" s="292">
        <f t="shared" si="350"/>
        <v>0</v>
      </c>
      <c r="X3386" s="293" t="str">
        <f t="shared" si="351"/>
        <v>8</v>
      </c>
      <c r="Y3386" s="290"/>
      <c r="Z3386" s="291">
        <f t="shared" si="352"/>
        <v>279866.40000000002</v>
      </c>
      <c r="AA3386" s="294">
        <f>VLOOKUP(G3386,Ma_KH!$A:$R,14,0)</f>
        <v>60</v>
      </c>
    </row>
    <row r="3387" spans="1:214" x14ac:dyDescent="0.25">
      <c r="A3387" s="216">
        <v>46038</v>
      </c>
      <c r="B3387" s="217">
        <v>4183145996</v>
      </c>
      <c r="C3387" s="218" t="s">
        <v>15180</v>
      </c>
      <c r="D3387" s="216">
        <v>46058</v>
      </c>
      <c r="E3387" s="219"/>
      <c r="F3387" s="218"/>
      <c r="G3387" s="268" t="s">
        <v>15457</v>
      </c>
      <c r="H3387" s="219"/>
      <c r="I3387" s="217" t="s">
        <v>15888</v>
      </c>
      <c r="J3387" s="217" t="s">
        <v>7228</v>
      </c>
      <c r="K3387" s="217" t="s">
        <v>27</v>
      </c>
      <c r="L3387" s="215" t="str">
        <f>VLOOKUP($K3387,[1]TONG_SL!$A$1:$D$65536,2,0)</f>
        <v>Chân giò heo muối 300g</v>
      </c>
      <c r="M3387" s="247"/>
      <c r="N3387" s="215" t="str">
        <f t="shared" si="353"/>
        <v>K-C6</v>
      </c>
      <c r="O3387" s="222"/>
      <c r="P3387" s="222"/>
      <c r="Q3387" s="215" t="str">
        <f>VLOOKUP(K3387,TONG_SL!$A:$D,3,0)</f>
        <v>Túi</v>
      </c>
      <c r="R3387" s="223">
        <v>30</v>
      </c>
      <c r="S3387" s="290"/>
      <c r="T3387" s="290">
        <f>VLOOKUP(VLOOKUP(G3387,Ma_KH!$A:$R,18,0)&amp;K3387,Gia_MB!$A:$F,6,0)</f>
        <v>73431</v>
      </c>
      <c r="U3387" s="291">
        <f t="shared" si="349"/>
        <v>2202930</v>
      </c>
      <c r="V3387" s="290"/>
      <c r="W3387" s="292">
        <f t="shared" si="350"/>
        <v>0</v>
      </c>
      <c r="X3387" s="293" t="str">
        <f t="shared" si="351"/>
        <v>8</v>
      </c>
      <c r="Y3387" s="290"/>
      <c r="Z3387" s="291">
        <f t="shared" si="352"/>
        <v>176234.4</v>
      </c>
      <c r="AA3387" s="294">
        <f>VLOOKUP(G3387,Ma_KH!$A:$R,14,0)</f>
        <v>60</v>
      </c>
    </row>
    <row r="3388" spans="1:214" x14ac:dyDescent="0.25">
      <c r="A3388" s="216">
        <v>46038</v>
      </c>
      <c r="B3388" s="217">
        <v>4183145996</v>
      </c>
      <c r="C3388" s="218" t="s">
        <v>15180</v>
      </c>
      <c r="D3388" s="216">
        <v>46058</v>
      </c>
      <c r="E3388" s="219"/>
      <c r="F3388" s="218"/>
      <c r="G3388" s="268" t="s">
        <v>15457</v>
      </c>
      <c r="H3388" s="219"/>
      <c r="I3388" s="217" t="s">
        <v>15888</v>
      </c>
      <c r="J3388" s="217" t="s">
        <v>7228</v>
      </c>
      <c r="K3388" s="217" t="s">
        <v>48</v>
      </c>
      <c r="L3388" s="215" t="str">
        <f>VLOOKUP($K3388,[1]TONG_SL!$A$1:$D$65536,2,0)</f>
        <v>Mọc Nấm Hương 250g</v>
      </c>
      <c r="M3388" s="247"/>
      <c r="N3388" s="215" t="str">
        <f t="shared" si="353"/>
        <v>K-C6</v>
      </c>
      <c r="O3388" s="222"/>
      <c r="P3388" s="222"/>
      <c r="Q3388" s="215" t="str">
        <f>VLOOKUP(K3388,TONG_SL!$A:$D,3,0)</f>
        <v>Túi</v>
      </c>
      <c r="R3388" s="223">
        <v>20</v>
      </c>
      <c r="S3388" s="290"/>
      <c r="T3388" s="290">
        <f>VLOOKUP(VLOOKUP(G3388,Ma_KH!$A:$R,18,0)&amp;K3388,Gia_MB!$A:$F,6,0)</f>
        <v>46000</v>
      </c>
      <c r="U3388" s="291">
        <f t="shared" si="349"/>
        <v>920000</v>
      </c>
      <c r="V3388" s="290"/>
      <c r="W3388" s="292">
        <f t="shared" si="350"/>
        <v>0</v>
      </c>
      <c r="X3388" s="293" t="str">
        <f t="shared" si="351"/>
        <v>8</v>
      </c>
      <c r="Y3388" s="290"/>
      <c r="Z3388" s="291">
        <f t="shared" si="352"/>
        <v>73600</v>
      </c>
      <c r="AA3388" s="294">
        <f>VLOOKUP(G3388,Ma_KH!$A:$R,14,0)</f>
        <v>60</v>
      </c>
    </row>
    <row r="3389" spans="1:214" x14ac:dyDescent="0.25">
      <c r="A3389" s="216">
        <v>46038</v>
      </c>
      <c r="B3389" s="217">
        <v>4183145996</v>
      </c>
      <c r="C3389" s="218" t="s">
        <v>15180</v>
      </c>
      <c r="D3389" s="216">
        <v>46058</v>
      </c>
      <c r="E3389" s="219"/>
      <c r="F3389" s="218"/>
      <c r="G3389" s="268" t="s">
        <v>15457</v>
      </c>
      <c r="H3389" s="219"/>
      <c r="I3389" s="217" t="s">
        <v>15888</v>
      </c>
      <c r="J3389" s="217" t="s">
        <v>7228</v>
      </c>
      <c r="K3389" s="217" t="s">
        <v>30</v>
      </c>
      <c r="L3389" s="215" t="str">
        <f>VLOOKUP($K3389,[1]TONG_SL!$A$1:$D$65536,2,0)</f>
        <v>Gà muối 500g</v>
      </c>
      <c r="M3389" s="247"/>
      <c r="N3389" s="215" t="str">
        <f t="shared" si="353"/>
        <v>K-C6</v>
      </c>
      <c r="O3389" s="222"/>
      <c r="P3389" s="222"/>
      <c r="Q3389" s="215" t="str">
        <f>VLOOKUP(K3389,TONG_SL!$A:$D,3,0)</f>
        <v>Túi</v>
      </c>
      <c r="R3389" s="223">
        <v>20</v>
      </c>
      <c r="S3389" s="290"/>
      <c r="T3389" s="290">
        <f>VLOOKUP(VLOOKUP(G3389,Ma_KH!$A:$R,18,0)&amp;K3389,Gia_MB!$A:$F,6,0)</f>
        <v>116611</v>
      </c>
      <c r="U3389" s="291">
        <f t="shared" si="349"/>
        <v>2332220</v>
      </c>
      <c r="V3389" s="290"/>
      <c r="W3389" s="292">
        <f t="shared" si="350"/>
        <v>0</v>
      </c>
      <c r="X3389" s="293" t="str">
        <f t="shared" si="351"/>
        <v>8</v>
      </c>
      <c r="Y3389" s="290"/>
      <c r="Z3389" s="291">
        <f t="shared" si="352"/>
        <v>186577.6</v>
      </c>
      <c r="AA3389" s="294">
        <f>VLOOKUP(G3389,Ma_KH!$A:$R,14,0)</f>
        <v>60</v>
      </c>
    </row>
    <row r="3390" spans="1:214" x14ac:dyDescent="0.25">
      <c r="A3390" s="216">
        <v>46038</v>
      </c>
      <c r="B3390" s="217">
        <v>4183145996</v>
      </c>
      <c r="C3390" s="218" t="s">
        <v>15180</v>
      </c>
      <c r="D3390" s="216">
        <v>46058</v>
      </c>
      <c r="E3390" s="219"/>
      <c r="F3390" s="218"/>
      <c r="G3390" s="268" t="s">
        <v>15457</v>
      </c>
      <c r="H3390" s="219"/>
      <c r="I3390" s="217" t="s">
        <v>15888</v>
      </c>
      <c r="J3390" s="217" t="s">
        <v>7228</v>
      </c>
      <c r="K3390" s="217" t="s">
        <v>39</v>
      </c>
      <c r="L3390" s="215" t="str">
        <f>VLOOKUP($K3390,[1]TONG_SL!$A$1:$D$65536,2,0)</f>
        <v>Chả nướng 300g</v>
      </c>
      <c r="M3390" s="247"/>
      <c r="N3390" s="215" t="str">
        <f t="shared" si="353"/>
        <v>K-C6</v>
      </c>
      <c r="O3390" s="222"/>
      <c r="P3390" s="222"/>
      <c r="Q3390" s="215" t="str">
        <f>VLOOKUP(K3390,TONG_SL!$A:$D,3,0)</f>
        <v>Túi</v>
      </c>
      <c r="R3390" s="223">
        <v>10</v>
      </c>
      <c r="S3390" s="290"/>
      <c r="T3390" s="290">
        <f>VLOOKUP(VLOOKUP(G3390,Ma_KH!$A:$R,18,0)&amp;K3390,Gia_MB!$A:$F,6,0)</f>
        <v>70950</v>
      </c>
      <c r="U3390" s="291">
        <f t="shared" si="349"/>
        <v>709500</v>
      </c>
      <c r="V3390" s="290"/>
      <c r="W3390" s="292">
        <f t="shared" si="350"/>
        <v>0</v>
      </c>
      <c r="X3390" s="293" t="str">
        <f t="shared" si="351"/>
        <v>8</v>
      </c>
      <c r="Y3390" s="290"/>
      <c r="Z3390" s="291">
        <f t="shared" si="352"/>
        <v>56760</v>
      </c>
      <c r="AA3390" s="294">
        <f>VLOOKUP(G3390,Ma_KH!$A:$R,14,0)</f>
        <v>60</v>
      </c>
    </row>
    <row r="3391" spans="1:214" x14ac:dyDescent="0.25">
      <c r="A3391" s="216">
        <v>46047</v>
      </c>
      <c r="B3391" s="217">
        <v>4183611708</v>
      </c>
      <c r="C3391" s="218" t="s">
        <v>15180</v>
      </c>
      <c r="D3391" s="216">
        <v>46058</v>
      </c>
      <c r="E3391" s="219"/>
      <c r="F3391" s="218"/>
      <c r="G3391" s="268" t="s">
        <v>15448</v>
      </c>
      <c r="H3391" s="219"/>
      <c r="I3391" s="217" t="s">
        <v>15812</v>
      </c>
      <c r="J3391" s="217" t="s">
        <v>7228</v>
      </c>
      <c r="K3391" s="217" t="s">
        <v>27</v>
      </c>
      <c r="L3391" s="215" t="str">
        <f>VLOOKUP($K3391,[1]TONG_SL!$A$1:$D$65536,2,0)</f>
        <v>Chân giò heo muối 300g</v>
      </c>
      <c r="M3391" s="247"/>
      <c r="N3391" s="215" t="str">
        <f t="shared" si="353"/>
        <v>K-C6</v>
      </c>
      <c r="O3391" s="222"/>
      <c r="P3391" s="222"/>
      <c r="Q3391" s="215" t="str">
        <f>VLOOKUP(K3391,TONG_SL!$A:$D,3,0)</f>
        <v>Túi</v>
      </c>
      <c r="R3391" s="223">
        <v>15</v>
      </c>
      <c r="S3391" s="290"/>
      <c r="T3391" s="290">
        <f>VLOOKUP(VLOOKUP(G3391,Ma_KH!$A:$R,18,0)&amp;K3391,Gia_MB!$A:$F,6,0)</f>
        <v>73431</v>
      </c>
      <c r="U3391" s="291">
        <f t="shared" si="349"/>
        <v>1101465</v>
      </c>
      <c r="V3391" s="290"/>
      <c r="W3391" s="292">
        <f t="shared" si="350"/>
        <v>0</v>
      </c>
      <c r="X3391" s="293" t="str">
        <f t="shared" si="351"/>
        <v>8</v>
      </c>
      <c r="Y3391" s="290"/>
      <c r="Z3391" s="291">
        <f t="shared" si="352"/>
        <v>88117.2</v>
      </c>
      <c r="AA3391" s="294">
        <f>VLOOKUP(G3391,Ma_KH!$A:$R,14,0)</f>
        <v>60</v>
      </c>
    </row>
    <row r="3392" spans="1:214" x14ac:dyDescent="0.25">
      <c r="A3392" s="216">
        <v>46047</v>
      </c>
      <c r="B3392" s="217">
        <v>4183611708</v>
      </c>
      <c r="C3392" s="218" t="s">
        <v>15180</v>
      </c>
      <c r="D3392" s="216">
        <v>46058</v>
      </c>
      <c r="E3392" s="219"/>
      <c r="F3392" s="218"/>
      <c r="G3392" s="268" t="s">
        <v>15448</v>
      </c>
      <c r="H3392" s="219"/>
      <c r="I3392" s="217" t="s">
        <v>15812</v>
      </c>
      <c r="J3392" s="217" t="s">
        <v>7228</v>
      </c>
      <c r="K3392" s="217" t="s">
        <v>30</v>
      </c>
      <c r="L3392" s="215" t="str">
        <f>VLOOKUP($K3392,[1]TONG_SL!$A$1:$D$65536,2,0)</f>
        <v>Gà muối 500g</v>
      </c>
      <c r="M3392" s="247"/>
      <c r="N3392" s="215" t="str">
        <f t="shared" si="353"/>
        <v>K-C6</v>
      </c>
      <c r="O3392" s="222"/>
      <c r="P3392" s="222"/>
      <c r="Q3392" s="215" t="str">
        <f>VLOOKUP(K3392,TONG_SL!$A:$D,3,0)</f>
        <v>Túi</v>
      </c>
      <c r="R3392" s="223">
        <v>20</v>
      </c>
      <c r="S3392" s="290"/>
      <c r="T3392" s="290">
        <f>VLOOKUP(VLOOKUP(G3392,Ma_KH!$A:$R,18,0)&amp;K3392,Gia_MB!$A:$F,6,0)</f>
        <v>116611</v>
      </c>
      <c r="U3392" s="291">
        <f t="shared" si="349"/>
        <v>2332220</v>
      </c>
      <c r="V3392" s="290"/>
      <c r="W3392" s="292">
        <f t="shared" si="350"/>
        <v>0</v>
      </c>
      <c r="X3392" s="293" t="str">
        <f t="shared" si="351"/>
        <v>8</v>
      </c>
      <c r="Y3392" s="290"/>
      <c r="Z3392" s="291">
        <f t="shared" si="352"/>
        <v>186577.6</v>
      </c>
      <c r="AA3392" s="294">
        <f>VLOOKUP(G3392,Ma_KH!$A:$R,14,0)</f>
        <v>60</v>
      </c>
    </row>
    <row r="3393" spans="1:214" s="436" customFormat="1" x14ac:dyDescent="0.25">
      <c r="A3393" s="280">
        <v>46056</v>
      </c>
      <c r="B3393" s="281">
        <v>4184164044</v>
      </c>
      <c r="C3393" s="328" t="s">
        <v>15180</v>
      </c>
      <c r="D3393" s="280">
        <v>46058</v>
      </c>
      <c r="E3393" s="426"/>
      <c r="F3393" s="328"/>
      <c r="G3393" s="427" t="s">
        <v>15587</v>
      </c>
      <c r="H3393" s="426"/>
      <c r="I3393" s="281" t="s">
        <v>15889</v>
      </c>
      <c r="J3393" s="281" t="s">
        <v>7228</v>
      </c>
      <c r="K3393" s="281" t="s">
        <v>30</v>
      </c>
      <c r="L3393" s="287" t="str">
        <f>VLOOKUP($K3393,[1]TONG_SL!$A$1:$D$65536,2,0)</f>
        <v>Gà muối 500g</v>
      </c>
      <c r="M3393" s="428"/>
      <c r="N3393" s="287" t="str">
        <f t="shared" si="353"/>
        <v>K-C6</v>
      </c>
      <c r="O3393" s="429"/>
      <c r="P3393" s="429"/>
      <c r="Q3393" s="287" t="str">
        <f>VLOOKUP(K3393,TONG_SL!$A:$D,3,0)</f>
        <v>Túi</v>
      </c>
      <c r="R3393" s="430">
        <v>30</v>
      </c>
      <c r="S3393" s="444"/>
      <c r="T3393" s="444">
        <f>VLOOKUP(VLOOKUP(G3393,Ma_KH!$A:$R,18,0)&amp;K3393,Gia_MB!$A:$F,6,0)</f>
        <v>116611</v>
      </c>
      <c r="U3393" s="445">
        <f t="shared" si="349"/>
        <v>3498330</v>
      </c>
      <c r="V3393" s="444"/>
      <c r="W3393" s="446">
        <f t="shared" si="350"/>
        <v>0</v>
      </c>
      <c r="X3393" s="447" t="str">
        <f t="shared" si="351"/>
        <v>8</v>
      </c>
      <c r="Y3393" s="444"/>
      <c r="Z3393" s="445">
        <f t="shared" si="352"/>
        <v>279866.40000000002</v>
      </c>
      <c r="AA3393" s="448">
        <f>VLOOKUP(G3393,Ma_KH!$A:$R,14,0)</f>
        <v>60</v>
      </c>
      <c r="AB3393" s="435"/>
      <c r="AC3393" s="435"/>
      <c r="AD3393" s="435"/>
      <c r="AE3393" s="435"/>
      <c r="AF3393" s="435"/>
      <c r="AG3393" s="435"/>
      <c r="AH3393" s="435"/>
      <c r="AI3393" s="435"/>
      <c r="AJ3393" s="435"/>
      <c r="AK3393" s="435"/>
      <c r="AL3393" s="435"/>
      <c r="AM3393" s="435"/>
      <c r="AN3393" s="435"/>
      <c r="AO3393" s="435"/>
      <c r="AP3393" s="435"/>
      <c r="AQ3393" s="435"/>
      <c r="AR3393" s="435"/>
      <c r="AS3393" s="435"/>
      <c r="AT3393" s="435"/>
      <c r="AU3393" s="435"/>
      <c r="AV3393" s="435"/>
      <c r="AW3393" s="435"/>
      <c r="AX3393" s="435"/>
      <c r="AY3393" s="435"/>
      <c r="AZ3393" s="435"/>
      <c r="BA3393" s="435"/>
      <c r="BB3393" s="435"/>
      <c r="BC3393" s="435"/>
      <c r="BD3393" s="435"/>
      <c r="BE3393" s="435"/>
      <c r="BF3393" s="435"/>
      <c r="BG3393" s="435"/>
      <c r="BH3393" s="435"/>
      <c r="BI3393" s="435"/>
      <c r="BJ3393" s="435"/>
      <c r="BK3393" s="435"/>
      <c r="BL3393" s="435"/>
      <c r="BM3393" s="435"/>
      <c r="BN3393" s="435"/>
      <c r="BO3393" s="435"/>
      <c r="BP3393" s="435"/>
      <c r="BQ3393" s="435"/>
      <c r="BR3393" s="435"/>
      <c r="BS3393" s="435"/>
      <c r="BT3393" s="435"/>
      <c r="BU3393" s="435"/>
      <c r="BV3393" s="435"/>
      <c r="BW3393" s="435"/>
      <c r="BX3393" s="435"/>
      <c r="BY3393" s="435"/>
      <c r="BZ3393" s="435"/>
      <c r="CA3393" s="435"/>
      <c r="CB3393" s="435"/>
      <c r="CC3393" s="435"/>
      <c r="CD3393" s="435"/>
      <c r="CE3393" s="435"/>
      <c r="CF3393" s="435"/>
      <c r="CG3393" s="435"/>
      <c r="CH3393" s="435"/>
      <c r="CI3393" s="435"/>
      <c r="CJ3393" s="435"/>
      <c r="CK3393" s="435"/>
      <c r="CL3393" s="435"/>
      <c r="CM3393" s="435"/>
      <c r="CN3393" s="435"/>
      <c r="CO3393" s="435"/>
      <c r="CP3393" s="435"/>
      <c r="CQ3393" s="435"/>
      <c r="CR3393" s="435"/>
      <c r="CS3393" s="435"/>
      <c r="CT3393" s="435"/>
      <c r="CU3393" s="435"/>
      <c r="CV3393" s="435"/>
      <c r="CW3393" s="435"/>
      <c r="CX3393" s="435"/>
      <c r="CY3393" s="435"/>
      <c r="CZ3393" s="435"/>
      <c r="DA3393" s="435"/>
      <c r="DB3393" s="435"/>
      <c r="DC3393" s="435"/>
      <c r="DD3393" s="435"/>
      <c r="DE3393" s="435"/>
      <c r="DF3393" s="435"/>
      <c r="DG3393" s="435"/>
      <c r="DH3393" s="435"/>
      <c r="DI3393" s="435"/>
      <c r="DJ3393" s="435"/>
      <c r="DK3393" s="435"/>
      <c r="DL3393" s="435"/>
      <c r="DM3393" s="435"/>
      <c r="DN3393" s="435"/>
      <c r="DO3393" s="435"/>
      <c r="DP3393" s="435"/>
      <c r="DQ3393" s="435"/>
      <c r="DR3393" s="435"/>
      <c r="DS3393" s="435"/>
      <c r="DT3393" s="435"/>
      <c r="DU3393" s="435"/>
      <c r="DV3393" s="435"/>
      <c r="DW3393" s="435"/>
      <c r="DX3393" s="435"/>
      <c r="DY3393" s="435"/>
      <c r="DZ3393" s="435"/>
      <c r="EA3393" s="435"/>
      <c r="EB3393" s="435"/>
      <c r="EC3393" s="435"/>
      <c r="ED3393" s="435"/>
      <c r="EE3393" s="435"/>
      <c r="EF3393" s="435"/>
      <c r="EG3393" s="435"/>
      <c r="EH3393" s="435"/>
      <c r="EI3393" s="435"/>
      <c r="EJ3393" s="435"/>
      <c r="EK3393" s="435"/>
      <c r="EL3393" s="435"/>
      <c r="EM3393" s="435"/>
      <c r="EN3393" s="435"/>
      <c r="EO3393" s="435"/>
      <c r="EP3393" s="435"/>
      <c r="EQ3393" s="435"/>
      <c r="ER3393" s="435"/>
      <c r="ES3393" s="435"/>
      <c r="ET3393" s="435"/>
      <c r="EU3393" s="435"/>
      <c r="EV3393" s="435"/>
      <c r="EW3393" s="435"/>
      <c r="EX3393" s="435"/>
      <c r="EY3393" s="435"/>
      <c r="EZ3393" s="435"/>
      <c r="FA3393" s="435"/>
      <c r="FB3393" s="435"/>
      <c r="FC3393" s="435"/>
      <c r="FD3393" s="435"/>
      <c r="FE3393" s="435"/>
      <c r="FF3393" s="435"/>
      <c r="FG3393" s="435"/>
      <c r="FH3393" s="435"/>
      <c r="FI3393" s="435"/>
      <c r="FJ3393" s="435"/>
      <c r="FK3393" s="435"/>
      <c r="FL3393" s="435"/>
      <c r="FM3393" s="435"/>
      <c r="FN3393" s="435"/>
      <c r="FO3393" s="435"/>
      <c r="FP3393" s="435"/>
      <c r="FQ3393" s="435"/>
      <c r="FR3393" s="435"/>
      <c r="FS3393" s="435"/>
      <c r="FT3393" s="435"/>
      <c r="FU3393" s="435"/>
      <c r="FV3393" s="435"/>
      <c r="FW3393" s="435"/>
      <c r="FX3393" s="435"/>
      <c r="FY3393" s="435"/>
      <c r="FZ3393" s="435"/>
      <c r="GA3393" s="435"/>
      <c r="GB3393" s="435"/>
      <c r="GC3393" s="435"/>
      <c r="GD3393" s="435"/>
      <c r="GE3393" s="435"/>
      <c r="GF3393" s="435"/>
      <c r="GG3393" s="435"/>
      <c r="GH3393" s="435"/>
      <c r="GI3393" s="435"/>
      <c r="GJ3393" s="435"/>
      <c r="GK3393" s="435"/>
      <c r="GL3393" s="435"/>
      <c r="GM3393" s="435"/>
      <c r="GN3393" s="435"/>
      <c r="GO3393" s="435"/>
      <c r="GP3393" s="435"/>
      <c r="GQ3393" s="435"/>
      <c r="GR3393" s="435"/>
      <c r="GS3393" s="435"/>
      <c r="GT3393" s="435"/>
      <c r="GU3393" s="435"/>
      <c r="GV3393" s="435"/>
      <c r="GW3393" s="435"/>
      <c r="GX3393" s="435"/>
      <c r="GY3393" s="435"/>
      <c r="GZ3393" s="435"/>
      <c r="HA3393" s="435"/>
      <c r="HB3393" s="435"/>
      <c r="HC3393" s="435"/>
      <c r="HD3393" s="435"/>
      <c r="HE3393" s="435"/>
      <c r="HF3393" s="435"/>
    </row>
    <row r="3394" spans="1:214" s="436" customFormat="1" x14ac:dyDescent="0.25">
      <c r="A3394" s="280">
        <v>46056</v>
      </c>
      <c r="B3394" s="281">
        <v>4184164044</v>
      </c>
      <c r="C3394" s="328" t="s">
        <v>15180</v>
      </c>
      <c r="D3394" s="280">
        <v>46058</v>
      </c>
      <c r="E3394" s="426"/>
      <c r="F3394" s="328"/>
      <c r="G3394" s="427" t="s">
        <v>15587</v>
      </c>
      <c r="H3394" s="426"/>
      <c r="I3394" s="281" t="s">
        <v>15889</v>
      </c>
      <c r="J3394" s="281" t="s">
        <v>7228</v>
      </c>
      <c r="K3394" s="281" t="s">
        <v>27</v>
      </c>
      <c r="L3394" s="287" t="str">
        <f>VLOOKUP($K3394,[1]TONG_SL!$A$1:$D$65536,2,0)</f>
        <v>Chân giò heo muối 300g</v>
      </c>
      <c r="M3394" s="428"/>
      <c r="N3394" s="287" t="str">
        <f t="shared" si="353"/>
        <v>K-C6</v>
      </c>
      <c r="O3394" s="429"/>
      <c r="P3394" s="429"/>
      <c r="Q3394" s="287" t="str">
        <f>VLOOKUP(K3394,TONG_SL!$A:$D,3,0)</f>
        <v>Túi</v>
      </c>
      <c r="R3394" s="430">
        <v>5</v>
      </c>
      <c r="S3394" s="444"/>
      <c r="T3394" s="444">
        <f>VLOOKUP(VLOOKUP(G3394,Ma_KH!$A:$R,18,0)&amp;K3394,Gia_MB!$A:$F,6,0)</f>
        <v>73431</v>
      </c>
      <c r="U3394" s="445">
        <f t="shared" si="349"/>
        <v>367155</v>
      </c>
      <c r="V3394" s="444"/>
      <c r="W3394" s="446">
        <f t="shared" si="350"/>
        <v>0</v>
      </c>
      <c r="X3394" s="447" t="str">
        <f t="shared" si="351"/>
        <v>8</v>
      </c>
      <c r="Y3394" s="444"/>
      <c r="Z3394" s="445">
        <f t="shared" si="352"/>
        <v>29372.400000000001</v>
      </c>
      <c r="AA3394" s="448">
        <f>VLOOKUP(G3394,Ma_KH!$A:$R,14,0)</f>
        <v>60</v>
      </c>
      <c r="AB3394" s="435"/>
      <c r="AC3394" s="435"/>
      <c r="AD3394" s="435"/>
      <c r="AE3394" s="435"/>
      <c r="AF3394" s="435"/>
      <c r="AG3394" s="435"/>
      <c r="AH3394" s="435"/>
      <c r="AI3394" s="435"/>
      <c r="AJ3394" s="435"/>
      <c r="AK3394" s="435"/>
      <c r="AL3394" s="435"/>
      <c r="AM3394" s="435"/>
      <c r="AN3394" s="435"/>
      <c r="AO3394" s="435"/>
      <c r="AP3394" s="435"/>
      <c r="AQ3394" s="435"/>
      <c r="AR3394" s="435"/>
      <c r="AS3394" s="435"/>
      <c r="AT3394" s="435"/>
      <c r="AU3394" s="435"/>
      <c r="AV3394" s="435"/>
      <c r="AW3394" s="435"/>
      <c r="AX3394" s="435"/>
      <c r="AY3394" s="435"/>
      <c r="AZ3394" s="435"/>
      <c r="BA3394" s="435"/>
      <c r="BB3394" s="435"/>
      <c r="BC3394" s="435"/>
      <c r="BD3394" s="435"/>
      <c r="BE3394" s="435"/>
      <c r="BF3394" s="435"/>
      <c r="BG3394" s="435"/>
      <c r="BH3394" s="435"/>
      <c r="BI3394" s="435"/>
      <c r="BJ3394" s="435"/>
      <c r="BK3394" s="435"/>
      <c r="BL3394" s="435"/>
      <c r="BM3394" s="435"/>
      <c r="BN3394" s="435"/>
      <c r="BO3394" s="435"/>
      <c r="BP3394" s="435"/>
      <c r="BQ3394" s="435"/>
      <c r="BR3394" s="435"/>
      <c r="BS3394" s="435"/>
      <c r="BT3394" s="435"/>
      <c r="BU3394" s="435"/>
      <c r="BV3394" s="435"/>
      <c r="BW3394" s="435"/>
      <c r="BX3394" s="435"/>
      <c r="BY3394" s="435"/>
      <c r="BZ3394" s="435"/>
      <c r="CA3394" s="435"/>
      <c r="CB3394" s="435"/>
      <c r="CC3394" s="435"/>
      <c r="CD3394" s="435"/>
      <c r="CE3394" s="435"/>
      <c r="CF3394" s="435"/>
      <c r="CG3394" s="435"/>
      <c r="CH3394" s="435"/>
      <c r="CI3394" s="435"/>
      <c r="CJ3394" s="435"/>
      <c r="CK3394" s="435"/>
      <c r="CL3394" s="435"/>
      <c r="CM3394" s="435"/>
      <c r="CN3394" s="435"/>
      <c r="CO3394" s="435"/>
      <c r="CP3394" s="435"/>
      <c r="CQ3394" s="435"/>
      <c r="CR3394" s="435"/>
      <c r="CS3394" s="435"/>
      <c r="CT3394" s="435"/>
      <c r="CU3394" s="435"/>
      <c r="CV3394" s="435"/>
      <c r="CW3394" s="435"/>
      <c r="CX3394" s="435"/>
      <c r="CY3394" s="435"/>
      <c r="CZ3394" s="435"/>
      <c r="DA3394" s="435"/>
      <c r="DB3394" s="435"/>
      <c r="DC3394" s="435"/>
      <c r="DD3394" s="435"/>
      <c r="DE3394" s="435"/>
      <c r="DF3394" s="435"/>
      <c r="DG3394" s="435"/>
      <c r="DH3394" s="435"/>
      <c r="DI3394" s="435"/>
      <c r="DJ3394" s="435"/>
      <c r="DK3394" s="435"/>
      <c r="DL3394" s="435"/>
      <c r="DM3394" s="435"/>
      <c r="DN3394" s="435"/>
      <c r="DO3394" s="435"/>
      <c r="DP3394" s="435"/>
      <c r="DQ3394" s="435"/>
      <c r="DR3394" s="435"/>
      <c r="DS3394" s="435"/>
      <c r="DT3394" s="435"/>
      <c r="DU3394" s="435"/>
      <c r="DV3394" s="435"/>
      <c r="DW3394" s="435"/>
      <c r="DX3394" s="435"/>
      <c r="DY3394" s="435"/>
      <c r="DZ3394" s="435"/>
      <c r="EA3394" s="435"/>
      <c r="EB3394" s="435"/>
      <c r="EC3394" s="435"/>
      <c r="ED3394" s="435"/>
      <c r="EE3394" s="435"/>
      <c r="EF3394" s="435"/>
      <c r="EG3394" s="435"/>
      <c r="EH3394" s="435"/>
      <c r="EI3394" s="435"/>
      <c r="EJ3394" s="435"/>
      <c r="EK3394" s="435"/>
      <c r="EL3394" s="435"/>
      <c r="EM3394" s="435"/>
      <c r="EN3394" s="435"/>
      <c r="EO3394" s="435"/>
      <c r="EP3394" s="435"/>
      <c r="EQ3394" s="435"/>
      <c r="ER3394" s="435"/>
      <c r="ES3394" s="435"/>
      <c r="ET3394" s="435"/>
      <c r="EU3394" s="435"/>
      <c r="EV3394" s="435"/>
      <c r="EW3394" s="435"/>
      <c r="EX3394" s="435"/>
      <c r="EY3394" s="435"/>
      <c r="EZ3394" s="435"/>
      <c r="FA3394" s="435"/>
      <c r="FB3394" s="435"/>
      <c r="FC3394" s="435"/>
      <c r="FD3394" s="435"/>
      <c r="FE3394" s="435"/>
      <c r="FF3394" s="435"/>
      <c r="FG3394" s="435"/>
      <c r="FH3394" s="435"/>
      <c r="FI3394" s="435"/>
      <c r="FJ3394" s="435"/>
      <c r="FK3394" s="435"/>
      <c r="FL3394" s="435"/>
      <c r="FM3394" s="435"/>
      <c r="FN3394" s="435"/>
      <c r="FO3394" s="435"/>
      <c r="FP3394" s="435"/>
      <c r="FQ3394" s="435"/>
      <c r="FR3394" s="435"/>
      <c r="FS3394" s="435"/>
      <c r="FT3394" s="435"/>
      <c r="FU3394" s="435"/>
      <c r="FV3394" s="435"/>
      <c r="FW3394" s="435"/>
      <c r="FX3394" s="435"/>
      <c r="FY3394" s="435"/>
      <c r="FZ3394" s="435"/>
      <c r="GA3394" s="435"/>
      <c r="GB3394" s="435"/>
      <c r="GC3394" s="435"/>
      <c r="GD3394" s="435"/>
      <c r="GE3394" s="435"/>
      <c r="GF3394" s="435"/>
      <c r="GG3394" s="435"/>
      <c r="GH3394" s="435"/>
      <c r="GI3394" s="435"/>
      <c r="GJ3394" s="435"/>
      <c r="GK3394" s="435"/>
      <c r="GL3394" s="435"/>
      <c r="GM3394" s="435"/>
      <c r="GN3394" s="435"/>
      <c r="GO3394" s="435"/>
      <c r="GP3394" s="435"/>
      <c r="GQ3394" s="435"/>
      <c r="GR3394" s="435"/>
      <c r="GS3394" s="435"/>
      <c r="GT3394" s="435"/>
      <c r="GU3394" s="435"/>
      <c r="GV3394" s="435"/>
      <c r="GW3394" s="435"/>
      <c r="GX3394" s="435"/>
      <c r="GY3394" s="435"/>
      <c r="GZ3394" s="435"/>
      <c r="HA3394" s="435"/>
      <c r="HB3394" s="435"/>
      <c r="HC3394" s="435"/>
      <c r="HD3394" s="435"/>
      <c r="HE3394" s="435"/>
      <c r="HF3394" s="435"/>
    </row>
    <row r="3395" spans="1:214" s="436" customFormat="1" x14ac:dyDescent="0.25">
      <c r="A3395" s="280">
        <v>46056</v>
      </c>
      <c r="B3395" s="281">
        <v>4184164044</v>
      </c>
      <c r="C3395" s="328" t="s">
        <v>15180</v>
      </c>
      <c r="D3395" s="280">
        <v>46058</v>
      </c>
      <c r="E3395" s="426"/>
      <c r="F3395" s="328"/>
      <c r="G3395" s="427" t="s">
        <v>15587</v>
      </c>
      <c r="H3395" s="426"/>
      <c r="I3395" s="281" t="s">
        <v>15889</v>
      </c>
      <c r="J3395" s="281" t="s">
        <v>7228</v>
      </c>
      <c r="K3395" s="281" t="s">
        <v>39</v>
      </c>
      <c r="L3395" s="287" t="str">
        <f>VLOOKUP($K3395,[1]TONG_SL!$A$1:$D$65536,2,0)</f>
        <v>Chả nướng 300g</v>
      </c>
      <c r="M3395" s="428"/>
      <c r="N3395" s="287" t="str">
        <f t="shared" si="353"/>
        <v>K-C6</v>
      </c>
      <c r="O3395" s="429"/>
      <c r="P3395" s="429"/>
      <c r="Q3395" s="287" t="str">
        <f>VLOOKUP(K3395,TONG_SL!$A:$D,3,0)</f>
        <v>Túi</v>
      </c>
      <c r="R3395" s="430">
        <v>3</v>
      </c>
      <c r="S3395" s="444"/>
      <c r="T3395" s="444">
        <f>VLOOKUP(VLOOKUP(G3395,Ma_KH!$A:$R,18,0)&amp;K3395,Gia_MB!$A:$F,6,0)</f>
        <v>70950</v>
      </c>
      <c r="U3395" s="445">
        <f t="shared" si="349"/>
        <v>212850</v>
      </c>
      <c r="V3395" s="444"/>
      <c r="W3395" s="446">
        <f t="shared" si="350"/>
        <v>0</v>
      </c>
      <c r="X3395" s="447" t="str">
        <f t="shared" si="351"/>
        <v>8</v>
      </c>
      <c r="Y3395" s="444"/>
      <c r="Z3395" s="445">
        <f t="shared" si="352"/>
        <v>17028</v>
      </c>
      <c r="AA3395" s="448">
        <f>VLOOKUP(G3395,Ma_KH!$A:$R,14,0)</f>
        <v>60</v>
      </c>
      <c r="AB3395" s="435"/>
      <c r="AC3395" s="435"/>
      <c r="AD3395" s="435"/>
      <c r="AE3395" s="435"/>
      <c r="AF3395" s="435"/>
      <c r="AG3395" s="435"/>
      <c r="AH3395" s="435"/>
      <c r="AI3395" s="435"/>
      <c r="AJ3395" s="435"/>
      <c r="AK3395" s="435"/>
      <c r="AL3395" s="435"/>
      <c r="AM3395" s="435"/>
      <c r="AN3395" s="435"/>
      <c r="AO3395" s="435"/>
      <c r="AP3395" s="435"/>
      <c r="AQ3395" s="435"/>
      <c r="AR3395" s="435"/>
      <c r="AS3395" s="435"/>
      <c r="AT3395" s="435"/>
      <c r="AU3395" s="435"/>
      <c r="AV3395" s="435"/>
      <c r="AW3395" s="435"/>
      <c r="AX3395" s="435"/>
      <c r="AY3395" s="435"/>
      <c r="AZ3395" s="435"/>
      <c r="BA3395" s="435"/>
      <c r="BB3395" s="435"/>
      <c r="BC3395" s="435"/>
      <c r="BD3395" s="435"/>
      <c r="BE3395" s="435"/>
      <c r="BF3395" s="435"/>
      <c r="BG3395" s="435"/>
      <c r="BH3395" s="435"/>
      <c r="BI3395" s="435"/>
      <c r="BJ3395" s="435"/>
      <c r="BK3395" s="435"/>
      <c r="BL3395" s="435"/>
      <c r="BM3395" s="435"/>
      <c r="BN3395" s="435"/>
      <c r="BO3395" s="435"/>
      <c r="BP3395" s="435"/>
      <c r="BQ3395" s="435"/>
      <c r="BR3395" s="435"/>
      <c r="BS3395" s="435"/>
      <c r="BT3395" s="435"/>
      <c r="BU3395" s="435"/>
      <c r="BV3395" s="435"/>
      <c r="BW3395" s="435"/>
      <c r="BX3395" s="435"/>
      <c r="BY3395" s="435"/>
      <c r="BZ3395" s="435"/>
      <c r="CA3395" s="435"/>
      <c r="CB3395" s="435"/>
      <c r="CC3395" s="435"/>
      <c r="CD3395" s="435"/>
      <c r="CE3395" s="435"/>
      <c r="CF3395" s="435"/>
      <c r="CG3395" s="435"/>
      <c r="CH3395" s="435"/>
      <c r="CI3395" s="435"/>
      <c r="CJ3395" s="435"/>
      <c r="CK3395" s="435"/>
      <c r="CL3395" s="435"/>
      <c r="CM3395" s="435"/>
      <c r="CN3395" s="435"/>
      <c r="CO3395" s="435"/>
      <c r="CP3395" s="435"/>
      <c r="CQ3395" s="435"/>
      <c r="CR3395" s="435"/>
      <c r="CS3395" s="435"/>
      <c r="CT3395" s="435"/>
      <c r="CU3395" s="435"/>
      <c r="CV3395" s="435"/>
      <c r="CW3395" s="435"/>
      <c r="CX3395" s="435"/>
      <c r="CY3395" s="435"/>
      <c r="CZ3395" s="435"/>
      <c r="DA3395" s="435"/>
      <c r="DB3395" s="435"/>
      <c r="DC3395" s="435"/>
      <c r="DD3395" s="435"/>
      <c r="DE3395" s="435"/>
      <c r="DF3395" s="435"/>
      <c r="DG3395" s="435"/>
      <c r="DH3395" s="435"/>
      <c r="DI3395" s="435"/>
      <c r="DJ3395" s="435"/>
      <c r="DK3395" s="435"/>
      <c r="DL3395" s="435"/>
      <c r="DM3395" s="435"/>
      <c r="DN3395" s="435"/>
      <c r="DO3395" s="435"/>
      <c r="DP3395" s="435"/>
      <c r="DQ3395" s="435"/>
      <c r="DR3395" s="435"/>
      <c r="DS3395" s="435"/>
      <c r="DT3395" s="435"/>
      <c r="DU3395" s="435"/>
      <c r="DV3395" s="435"/>
      <c r="DW3395" s="435"/>
      <c r="DX3395" s="435"/>
      <c r="DY3395" s="435"/>
      <c r="DZ3395" s="435"/>
      <c r="EA3395" s="435"/>
      <c r="EB3395" s="435"/>
      <c r="EC3395" s="435"/>
      <c r="ED3395" s="435"/>
      <c r="EE3395" s="435"/>
      <c r="EF3395" s="435"/>
      <c r="EG3395" s="435"/>
      <c r="EH3395" s="435"/>
      <c r="EI3395" s="435"/>
      <c r="EJ3395" s="435"/>
      <c r="EK3395" s="435"/>
      <c r="EL3395" s="435"/>
      <c r="EM3395" s="435"/>
      <c r="EN3395" s="435"/>
      <c r="EO3395" s="435"/>
      <c r="EP3395" s="435"/>
      <c r="EQ3395" s="435"/>
      <c r="ER3395" s="435"/>
      <c r="ES3395" s="435"/>
      <c r="ET3395" s="435"/>
      <c r="EU3395" s="435"/>
      <c r="EV3395" s="435"/>
      <c r="EW3395" s="435"/>
      <c r="EX3395" s="435"/>
      <c r="EY3395" s="435"/>
      <c r="EZ3395" s="435"/>
      <c r="FA3395" s="435"/>
      <c r="FB3395" s="435"/>
      <c r="FC3395" s="435"/>
      <c r="FD3395" s="435"/>
      <c r="FE3395" s="435"/>
      <c r="FF3395" s="435"/>
      <c r="FG3395" s="435"/>
      <c r="FH3395" s="435"/>
      <c r="FI3395" s="435"/>
      <c r="FJ3395" s="435"/>
      <c r="FK3395" s="435"/>
      <c r="FL3395" s="435"/>
      <c r="FM3395" s="435"/>
      <c r="FN3395" s="435"/>
      <c r="FO3395" s="435"/>
      <c r="FP3395" s="435"/>
      <c r="FQ3395" s="435"/>
      <c r="FR3395" s="435"/>
      <c r="FS3395" s="435"/>
      <c r="FT3395" s="435"/>
      <c r="FU3395" s="435"/>
      <c r="FV3395" s="435"/>
      <c r="FW3395" s="435"/>
      <c r="FX3395" s="435"/>
      <c r="FY3395" s="435"/>
      <c r="FZ3395" s="435"/>
      <c r="GA3395" s="435"/>
      <c r="GB3395" s="435"/>
      <c r="GC3395" s="435"/>
      <c r="GD3395" s="435"/>
      <c r="GE3395" s="435"/>
      <c r="GF3395" s="435"/>
      <c r="GG3395" s="435"/>
      <c r="GH3395" s="435"/>
      <c r="GI3395" s="435"/>
      <c r="GJ3395" s="435"/>
      <c r="GK3395" s="435"/>
      <c r="GL3395" s="435"/>
      <c r="GM3395" s="435"/>
      <c r="GN3395" s="435"/>
      <c r="GO3395" s="435"/>
      <c r="GP3395" s="435"/>
      <c r="GQ3395" s="435"/>
      <c r="GR3395" s="435"/>
      <c r="GS3395" s="435"/>
      <c r="GT3395" s="435"/>
      <c r="GU3395" s="435"/>
      <c r="GV3395" s="435"/>
      <c r="GW3395" s="435"/>
      <c r="GX3395" s="435"/>
      <c r="GY3395" s="435"/>
      <c r="GZ3395" s="435"/>
      <c r="HA3395" s="435"/>
      <c r="HB3395" s="435"/>
      <c r="HC3395" s="435"/>
      <c r="HD3395" s="435"/>
      <c r="HE3395" s="435"/>
      <c r="HF3395" s="435"/>
    </row>
    <row r="3396" spans="1:214" s="436" customFormat="1" x14ac:dyDescent="0.25">
      <c r="A3396" s="280">
        <v>46047</v>
      </c>
      <c r="B3396" s="281">
        <v>4183612175</v>
      </c>
      <c r="C3396" s="328" t="s">
        <v>15180</v>
      </c>
      <c r="D3396" s="280">
        <v>46058</v>
      </c>
      <c r="E3396" s="426"/>
      <c r="F3396" s="328"/>
      <c r="G3396" s="427" t="s">
        <v>15509</v>
      </c>
      <c r="H3396" s="426"/>
      <c r="I3396" s="281" t="s">
        <v>15890</v>
      </c>
      <c r="J3396" s="281" t="s">
        <v>7228</v>
      </c>
      <c r="K3396" s="281" t="s">
        <v>48</v>
      </c>
      <c r="L3396" s="287" t="str">
        <f>VLOOKUP($K3396,[1]TONG_SL!$A$1:$D$65536,2,0)</f>
        <v>Mọc Nấm Hương 250g</v>
      </c>
      <c r="M3396" s="428"/>
      <c r="N3396" s="287" t="str">
        <f t="shared" si="353"/>
        <v>K-C6</v>
      </c>
      <c r="O3396" s="429"/>
      <c r="P3396" s="429"/>
      <c r="Q3396" s="287" t="str">
        <f>VLOOKUP(K3396,TONG_SL!$A:$D,3,0)</f>
        <v>Túi</v>
      </c>
      <c r="R3396" s="430">
        <v>5</v>
      </c>
      <c r="S3396" s="444"/>
      <c r="T3396" s="444">
        <f>VLOOKUP(VLOOKUP(G3396,Ma_KH!$A:$R,18,0)&amp;K3396,Gia_MB!$A:$F,6,0)</f>
        <v>46000</v>
      </c>
      <c r="U3396" s="445">
        <f t="shared" si="349"/>
        <v>230000</v>
      </c>
      <c r="V3396" s="444"/>
      <c r="W3396" s="446">
        <f t="shared" si="350"/>
        <v>0</v>
      </c>
      <c r="X3396" s="447" t="str">
        <f t="shared" si="351"/>
        <v>8</v>
      </c>
      <c r="Y3396" s="444"/>
      <c r="Z3396" s="445">
        <f t="shared" si="352"/>
        <v>18400</v>
      </c>
      <c r="AA3396" s="448">
        <f>VLOOKUP(G3396,Ma_KH!$A:$R,14,0)</f>
        <v>60</v>
      </c>
      <c r="AB3396" s="435"/>
      <c r="AC3396" s="435"/>
      <c r="AD3396" s="435"/>
      <c r="AE3396" s="435"/>
      <c r="AF3396" s="435"/>
      <c r="AG3396" s="435"/>
      <c r="AH3396" s="435"/>
      <c r="AI3396" s="435"/>
      <c r="AJ3396" s="435"/>
      <c r="AK3396" s="435"/>
      <c r="AL3396" s="435"/>
      <c r="AM3396" s="435"/>
      <c r="AN3396" s="435"/>
      <c r="AO3396" s="435"/>
      <c r="AP3396" s="435"/>
      <c r="AQ3396" s="435"/>
      <c r="AR3396" s="435"/>
      <c r="AS3396" s="435"/>
      <c r="AT3396" s="435"/>
      <c r="AU3396" s="435"/>
      <c r="AV3396" s="435"/>
      <c r="AW3396" s="435"/>
      <c r="AX3396" s="435"/>
      <c r="AY3396" s="435"/>
      <c r="AZ3396" s="435"/>
      <c r="BA3396" s="435"/>
      <c r="BB3396" s="435"/>
      <c r="BC3396" s="435"/>
      <c r="BD3396" s="435"/>
      <c r="BE3396" s="435"/>
      <c r="BF3396" s="435"/>
      <c r="BG3396" s="435"/>
      <c r="BH3396" s="435"/>
      <c r="BI3396" s="435"/>
      <c r="BJ3396" s="435"/>
      <c r="BK3396" s="435"/>
      <c r="BL3396" s="435"/>
      <c r="BM3396" s="435"/>
      <c r="BN3396" s="435"/>
      <c r="BO3396" s="435"/>
      <c r="BP3396" s="435"/>
      <c r="BQ3396" s="435"/>
      <c r="BR3396" s="435"/>
      <c r="BS3396" s="435"/>
      <c r="BT3396" s="435"/>
      <c r="BU3396" s="435"/>
      <c r="BV3396" s="435"/>
      <c r="BW3396" s="435"/>
      <c r="BX3396" s="435"/>
      <c r="BY3396" s="435"/>
      <c r="BZ3396" s="435"/>
      <c r="CA3396" s="435"/>
      <c r="CB3396" s="435"/>
      <c r="CC3396" s="435"/>
      <c r="CD3396" s="435"/>
      <c r="CE3396" s="435"/>
      <c r="CF3396" s="435"/>
      <c r="CG3396" s="435"/>
      <c r="CH3396" s="435"/>
      <c r="CI3396" s="435"/>
      <c r="CJ3396" s="435"/>
      <c r="CK3396" s="435"/>
      <c r="CL3396" s="435"/>
      <c r="CM3396" s="435"/>
      <c r="CN3396" s="435"/>
      <c r="CO3396" s="435"/>
      <c r="CP3396" s="435"/>
      <c r="CQ3396" s="435"/>
      <c r="CR3396" s="435"/>
      <c r="CS3396" s="435"/>
      <c r="CT3396" s="435"/>
      <c r="CU3396" s="435"/>
      <c r="CV3396" s="435"/>
      <c r="CW3396" s="435"/>
      <c r="CX3396" s="435"/>
      <c r="CY3396" s="435"/>
      <c r="CZ3396" s="435"/>
      <c r="DA3396" s="435"/>
      <c r="DB3396" s="435"/>
      <c r="DC3396" s="435"/>
      <c r="DD3396" s="435"/>
      <c r="DE3396" s="435"/>
      <c r="DF3396" s="435"/>
      <c r="DG3396" s="435"/>
      <c r="DH3396" s="435"/>
      <c r="DI3396" s="435"/>
      <c r="DJ3396" s="435"/>
      <c r="DK3396" s="435"/>
      <c r="DL3396" s="435"/>
      <c r="DM3396" s="435"/>
      <c r="DN3396" s="435"/>
      <c r="DO3396" s="435"/>
      <c r="DP3396" s="435"/>
      <c r="DQ3396" s="435"/>
      <c r="DR3396" s="435"/>
      <c r="DS3396" s="435"/>
      <c r="DT3396" s="435"/>
      <c r="DU3396" s="435"/>
      <c r="DV3396" s="435"/>
      <c r="DW3396" s="435"/>
      <c r="DX3396" s="435"/>
      <c r="DY3396" s="435"/>
      <c r="DZ3396" s="435"/>
      <c r="EA3396" s="435"/>
      <c r="EB3396" s="435"/>
      <c r="EC3396" s="435"/>
      <c r="ED3396" s="435"/>
      <c r="EE3396" s="435"/>
      <c r="EF3396" s="435"/>
      <c r="EG3396" s="435"/>
      <c r="EH3396" s="435"/>
      <c r="EI3396" s="435"/>
      <c r="EJ3396" s="435"/>
      <c r="EK3396" s="435"/>
      <c r="EL3396" s="435"/>
      <c r="EM3396" s="435"/>
      <c r="EN3396" s="435"/>
      <c r="EO3396" s="435"/>
      <c r="EP3396" s="435"/>
      <c r="EQ3396" s="435"/>
      <c r="ER3396" s="435"/>
      <c r="ES3396" s="435"/>
      <c r="ET3396" s="435"/>
      <c r="EU3396" s="435"/>
      <c r="EV3396" s="435"/>
      <c r="EW3396" s="435"/>
      <c r="EX3396" s="435"/>
      <c r="EY3396" s="435"/>
      <c r="EZ3396" s="435"/>
      <c r="FA3396" s="435"/>
      <c r="FB3396" s="435"/>
      <c r="FC3396" s="435"/>
      <c r="FD3396" s="435"/>
      <c r="FE3396" s="435"/>
      <c r="FF3396" s="435"/>
      <c r="FG3396" s="435"/>
      <c r="FH3396" s="435"/>
      <c r="FI3396" s="435"/>
      <c r="FJ3396" s="435"/>
      <c r="FK3396" s="435"/>
      <c r="FL3396" s="435"/>
      <c r="FM3396" s="435"/>
      <c r="FN3396" s="435"/>
      <c r="FO3396" s="435"/>
      <c r="FP3396" s="435"/>
      <c r="FQ3396" s="435"/>
      <c r="FR3396" s="435"/>
      <c r="FS3396" s="435"/>
      <c r="FT3396" s="435"/>
      <c r="FU3396" s="435"/>
      <c r="FV3396" s="435"/>
      <c r="FW3396" s="435"/>
      <c r="FX3396" s="435"/>
      <c r="FY3396" s="435"/>
      <c r="FZ3396" s="435"/>
      <c r="GA3396" s="435"/>
      <c r="GB3396" s="435"/>
      <c r="GC3396" s="435"/>
      <c r="GD3396" s="435"/>
      <c r="GE3396" s="435"/>
      <c r="GF3396" s="435"/>
      <c r="GG3396" s="435"/>
      <c r="GH3396" s="435"/>
      <c r="GI3396" s="435"/>
      <c r="GJ3396" s="435"/>
      <c r="GK3396" s="435"/>
      <c r="GL3396" s="435"/>
      <c r="GM3396" s="435"/>
      <c r="GN3396" s="435"/>
      <c r="GO3396" s="435"/>
      <c r="GP3396" s="435"/>
      <c r="GQ3396" s="435"/>
      <c r="GR3396" s="435"/>
      <c r="GS3396" s="435"/>
      <c r="GT3396" s="435"/>
      <c r="GU3396" s="435"/>
      <c r="GV3396" s="435"/>
      <c r="GW3396" s="435"/>
      <c r="GX3396" s="435"/>
      <c r="GY3396" s="435"/>
      <c r="GZ3396" s="435"/>
      <c r="HA3396" s="435"/>
      <c r="HB3396" s="435"/>
      <c r="HC3396" s="435"/>
      <c r="HD3396" s="435"/>
      <c r="HE3396" s="435"/>
      <c r="HF3396" s="435"/>
    </row>
    <row r="3397" spans="1:214" s="436" customFormat="1" x14ac:dyDescent="0.25">
      <c r="A3397" s="280">
        <v>46047</v>
      </c>
      <c r="B3397" s="281">
        <v>4183612175</v>
      </c>
      <c r="C3397" s="328" t="s">
        <v>15180</v>
      </c>
      <c r="D3397" s="280">
        <v>46058</v>
      </c>
      <c r="E3397" s="426"/>
      <c r="F3397" s="328"/>
      <c r="G3397" s="427" t="s">
        <v>15509</v>
      </c>
      <c r="H3397" s="426"/>
      <c r="I3397" s="281" t="s">
        <v>15890</v>
      </c>
      <c r="J3397" s="281" t="s">
        <v>7228</v>
      </c>
      <c r="K3397" s="281" t="s">
        <v>15451</v>
      </c>
      <c r="L3397" s="287" t="str">
        <f>VLOOKUP($K3397,[1]TONG_SL!$A$1:$D$65536,2,0)</f>
        <v>Giò lụa cây 250g</v>
      </c>
      <c r="M3397" s="428"/>
      <c r="N3397" s="287" t="str">
        <f t="shared" si="353"/>
        <v>K-C6</v>
      </c>
      <c r="O3397" s="429"/>
      <c r="P3397" s="429"/>
      <c r="Q3397" s="287" t="str">
        <f>VLOOKUP(K3397,TONG_SL!$A:$D,3,0)</f>
        <v>Túi</v>
      </c>
      <c r="R3397" s="430">
        <v>3</v>
      </c>
      <c r="S3397" s="444"/>
      <c r="T3397" s="444">
        <f>VLOOKUP(VLOOKUP(G3397,Ma_KH!$A:$R,18,0)&amp;K3397,Gia_MB!$A:$F,6,0)</f>
        <v>49500</v>
      </c>
      <c r="U3397" s="445">
        <f t="shared" si="349"/>
        <v>148500</v>
      </c>
      <c r="V3397" s="444"/>
      <c r="W3397" s="446">
        <f t="shared" si="350"/>
        <v>0</v>
      </c>
      <c r="X3397" s="447" t="str">
        <f t="shared" si="351"/>
        <v>8</v>
      </c>
      <c r="Y3397" s="444"/>
      <c r="Z3397" s="445">
        <f t="shared" si="352"/>
        <v>11880</v>
      </c>
      <c r="AA3397" s="448">
        <f>VLOOKUP(G3397,Ma_KH!$A:$R,14,0)</f>
        <v>60</v>
      </c>
      <c r="AB3397" s="435"/>
      <c r="AC3397" s="435"/>
      <c r="AD3397" s="435"/>
      <c r="AE3397" s="435"/>
      <c r="AF3397" s="435"/>
      <c r="AG3397" s="435"/>
      <c r="AH3397" s="435"/>
      <c r="AI3397" s="435"/>
      <c r="AJ3397" s="435"/>
      <c r="AK3397" s="435"/>
      <c r="AL3397" s="435"/>
      <c r="AM3397" s="435"/>
      <c r="AN3397" s="435"/>
      <c r="AO3397" s="435"/>
      <c r="AP3397" s="435"/>
      <c r="AQ3397" s="435"/>
      <c r="AR3397" s="435"/>
      <c r="AS3397" s="435"/>
      <c r="AT3397" s="435"/>
      <c r="AU3397" s="435"/>
      <c r="AV3397" s="435"/>
      <c r="AW3397" s="435"/>
      <c r="AX3397" s="435"/>
      <c r="AY3397" s="435"/>
      <c r="AZ3397" s="435"/>
      <c r="BA3397" s="435"/>
      <c r="BB3397" s="435"/>
      <c r="BC3397" s="435"/>
      <c r="BD3397" s="435"/>
      <c r="BE3397" s="435"/>
      <c r="BF3397" s="435"/>
      <c r="BG3397" s="435"/>
      <c r="BH3397" s="435"/>
      <c r="BI3397" s="435"/>
      <c r="BJ3397" s="435"/>
      <c r="BK3397" s="435"/>
      <c r="BL3397" s="435"/>
      <c r="BM3397" s="435"/>
      <c r="BN3397" s="435"/>
      <c r="BO3397" s="435"/>
      <c r="BP3397" s="435"/>
      <c r="BQ3397" s="435"/>
      <c r="BR3397" s="435"/>
      <c r="BS3397" s="435"/>
      <c r="BT3397" s="435"/>
      <c r="BU3397" s="435"/>
      <c r="BV3397" s="435"/>
      <c r="BW3397" s="435"/>
      <c r="BX3397" s="435"/>
      <c r="BY3397" s="435"/>
      <c r="BZ3397" s="435"/>
      <c r="CA3397" s="435"/>
      <c r="CB3397" s="435"/>
      <c r="CC3397" s="435"/>
      <c r="CD3397" s="435"/>
      <c r="CE3397" s="435"/>
      <c r="CF3397" s="435"/>
      <c r="CG3397" s="435"/>
      <c r="CH3397" s="435"/>
      <c r="CI3397" s="435"/>
      <c r="CJ3397" s="435"/>
      <c r="CK3397" s="435"/>
      <c r="CL3397" s="435"/>
      <c r="CM3397" s="435"/>
      <c r="CN3397" s="435"/>
      <c r="CO3397" s="435"/>
      <c r="CP3397" s="435"/>
      <c r="CQ3397" s="435"/>
      <c r="CR3397" s="435"/>
      <c r="CS3397" s="435"/>
      <c r="CT3397" s="435"/>
      <c r="CU3397" s="435"/>
      <c r="CV3397" s="435"/>
      <c r="CW3397" s="435"/>
      <c r="CX3397" s="435"/>
      <c r="CY3397" s="435"/>
      <c r="CZ3397" s="435"/>
      <c r="DA3397" s="435"/>
      <c r="DB3397" s="435"/>
      <c r="DC3397" s="435"/>
      <c r="DD3397" s="435"/>
      <c r="DE3397" s="435"/>
      <c r="DF3397" s="435"/>
      <c r="DG3397" s="435"/>
      <c r="DH3397" s="435"/>
      <c r="DI3397" s="435"/>
      <c r="DJ3397" s="435"/>
      <c r="DK3397" s="435"/>
      <c r="DL3397" s="435"/>
      <c r="DM3397" s="435"/>
      <c r="DN3397" s="435"/>
      <c r="DO3397" s="435"/>
      <c r="DP3397" s="435"/>
      <c r="DQ3397" s="435"/>
      <c r="DR3397" s="435"/>
      <c r="DS3397" s="435"/>
      <c r="DT3397" s="435"/>
      <c r="DU3397" s="435"/>
      <c r="DV3397" s="435"/>
      <c r="DW3397" s="435"/>
      <c r="DX3397" s="435"/>
      <c r="DY3397" s="435"/>
      <c r="DZ3397" s="435"/>
      <c r="EA3397" s="435"/>
      <c r="EB3397" s="435"/>
      <c r="EC3397" s="435"/>
      <c r="ED3397" s="435"/>
      <c r="EE3397" s="435"/>
      <c r="EF3397" s="435"/>
      <c r="EG3397" s="435"/>
      <c r="EH3397" s="435"/>
      <c r="EI3397" s="435"/>
      <c r="EJ3397" s="435"/>
      <c r="EK3397" s="435"/>
      <c r="EL3397" s="435"/>
      <c r="EM3397" s="435"/>
      <c r="EN3397" s="435"/>
      <c r="EO3397" s="435"/>
      <c r="EP3397" s="435"/>
      <c r="EQ3397" s="435"/>
      <c r="ER3397" s="435"/>
      <c r="ES3397" s="435"/>
      <c r="ET3397" s="435"/>
      <c r="EU3397" s="435"/>
      <c r="EV3397" s="435"/>
      <c r="EW3397" s="435"/>
      <c r="EX3397" s="435"/>
      <c r="EY3397" s="435"/>
      <c r="EZ3397" s="435"/>
      <c r="FA3397" s="435"/>
      <c r="FB3397" s="435"/>
      <c r="FC3397" s="435"/>
      <c r="FD3397" s="435"/>
      <c r="FE3397" s="435"/>
      <c r="FF3397" s="435"/>
      <c r="FG3397" s="435"/>
      <c r="FH3397" s="435"/>
      <c r="FI3397" s="435"/>
      <c r="FJ3397" s="435"/>
      <c r="FK3397" s="435"/>
      <c r="FL3397" s="435"/>
      <c r="FM3397" s="435"/>
      <c r="FN3397" s="435"/>
      <c r="FO3397" s="435"/>
      <c r="FP3397" s="435"/>
      <c r="FQ3397" s="435"/>
      <c r="FR3397" s="435"/>
      <c r="FS3397" s="435"/>
      <c r="FT3397" s="435"/>
      <c r="FU3397" s="435"/>
      <c r="FV3397" s="435"/>
      <c r="FW3397" s="435"/>
      <c r="FX3397" s="435"/>
      <c r="FY3397" s="435"/>
      <c r="FZ3397" s="435"/>
      <c r="GA3397" s="435"/>
      <c r="GB3397" s="435"/>
      <c r="GC3397" s="435"/>
      <c r="GD3397" s="435"/>
      <c r="GE3397" s="435"/>
      <c r="GF3397" s="435"/>
      <c r="GG3397" s="435"/>
      <c r="GH3397" s="435"/>
      <c r="GI3397" s="435"/>
      <c r="GJ3397" s="435"/>
      <c r="GK3397" s="435"/>
      <c r="GL3397" s="435"/>
      <c r="GM3397" s="435"/>
      <c r="GN3397" s="435"/>
      <c r="GO3397" s="435"/>
      <c r="GP3397" s="435"/>
      <c r="GQ3397" s="435"/>
      <c r="GR3397" s="435"/>
      <c r="GS3397" s="435"/>
      <c r="GT3397" s="435"/>
      <c r="GU3397" s="435"/>
      <c r="GV3397" s="435"/>
      <c r="GW3397" s="435"/>
      <c r="GX3397" s="435"/>
      <c r="GY3397" s="435"/>
      <c r="GZ3397" s="435"/>
      <c r="HA3397" s="435"/>
      <c r="HB3397" s="435"/>
      <c r="HC3397" s="435"/>
      <c r="HD3397" s="435"/>
      <c r="HE3397" s="435"/>
      <c r="HF3397" s="435"/>
    </row>
    <row r="3398" spans="1:214" s="436" customFormat="1" x14ac:dyDescent="0.25">
      <c r="A3398" s="280">
        <v>46047</v>
      </c>
      <c r="B3398" s="281">
        <v>4183612175</v>
      </c>
      <c r="C3398" s="328" t="s">
        <v>15180</v>
      </c>
      <c r="D3398" s="280">
        <v>46058</v>
      </c>
      <c r="E3398" s="426"/>
      <c r="F3398" s="328"/>
      <c r="G3398" s="427" t="s">
        <v>15509</v>
      </c>
      <c r="H3398" s="426"/>
      <c r="I3398" s="281" t="s">
        <v>15890</v>
      </c>
      <c r="J3398" s="281" t="s">
        <v>7228</v>
      </c>
      <c r="K3398" s="281" t="s">
        <v>15450</v>
      </c>
      <c r="L3398" s="287" t="str">
        <f>VLOOKUP($K3398,[1]TONG_SL!$A$1:$D$65536,2,0)</f>
        <v>Giò sụn gà 250g</v>
      </c>
      <c r="M3398" s="428"/>
      <c r="N3398" s="287" t="str">
        <f t="shared" si="353"/>
        <v>K-C6</v>
      </c>
      <c r="O3398" s="429"/>
      <c r="P3398" s="429"/>
      <c r="Q3398" s="287" t="str">
        <f>VLOOKUP(K3398,TONG_SL!$A:$D,3,0)</f>
        <v>Túi</v>
      </c>
      <c r="R3398" s="430">
        <v>8</v>
      </c>
      <c r="S3398" s="444"/>
      <c r="T3398" s="444">
        <f>VLOOKUP(VLOOKUP(G3398,Ma_KH!$A:$R,18,0)&amp;K3398,Gia_MB!$A:$F,6,0)</f>
        <v>50400</v>
      </c>
      <c r="U3398" s="445">
        <f t="shared" si="349"/>
        <v>403200</v>
      </c>
      <c r="V3398" s="444"/>
      <c r="W3398" s="446">
        <f t="shared" si="350"/>
        <v>0</v>
      </c>
      <c r="X3398" s="447" t="str">
        <f t="shared" si="351"/>
        <v>8</v>
      </c>
      <c r="Y3398" s="444"/>
      <c r="Z3398" s="445">
        <f t="shared" si="352"/>
        <v>32256</v>
      </c>
      <c r="AA3398" s="448">
        <f>VLOOKUP(G3398,Ma_KH!$A:$R,14,0)</f>
        <v>60</v>
      </c>
      <c r="AB3398" s="435"/>
      <c r="AC3398" s="435"/>
      <c r="AD3398" s="435"/>
      <c r="AE3398" s="435"/>
      <c r="AF3398" s="435"/>
      <c r="AG3398" s="435"/>
      <c r="AH3398" s="435"/>
      <c r="AI3398" s="435"/>
      <c r="AJ3398" s="435"/>
      <c r="AK3398" s="435"/>
      <c r="AL3398" s="435"/>
      <c r="AM3398" s="435"/>
      <c r="AN3398" s="435"/>
      <c r="AO3398" s="435"/>
      <c r="AP3398" s="435"/>
      <c r="AQ3398" s="435"/>
      <c r="AR3398" s="435"/>
      <c r="AS3398" s="435"/>
      <c r="AT3398" s="435"/>
      <c r="AU3398" s="435"/>
      <c r="AV3398" s="435"/>
      <c r="AW3398" s="435"/>
      <c r="AX3398" s="435"/>
      <c r="AY3398" s="435"/>
      <c r="AZ3398" s="435"/>
      <c r="BA3398" s="435"/>
      <c r="BB3398" s="435"/>
      <c r="BC3398" s="435"/>
      <c r="BD3398" s="435"/>
      <c r="BE3398" s="435"/>
      <c r="BF3398" s="435"/>
      <c r="BG3398" s="435"/>
      <c r="BH3398" s="435"/>
      <c r="BI3398" s="435"/>
      <c r="BJ3398" s="435"/>
      <c r="BK3398" s="435"/>
      <c r="BL3398" s="435"/>
      <c r="BM3398" s="435"/>
      <c r="BN3398" s="435"/>
      <c r="BO3398" s="435"/>
      <c r="BP3398" s="435"/>
      <c r="BQ3398" s="435"/>
      <c r="BR3398" s="435"/>
      <c r="BS3398" s="435"/>
      <c r="BT3398" s="435"/>
      <c r="BU3398" s="435"/>
      <c r="BV3398" s="435"/>
      <c r="BW3398" s="435"/>
      <c r="BX3398" s="435"/>
      <c r="BY3398" s="435"/>
      <c r="BZ3398" s="435"/>
      <c r="CA3398" s="435"/>
      <c r="CB3398" s="435"/>
      <c r="CC3398" s="435"/>
      <c r="CD3398" s="435"/>
      <c r="CE3398" s="435"/>
      <c r="CF3398" s="435"/>
      <c r="CG3398" s="435"/>
      <c r="CH3398" s="435"/>
      <c r="CI3398" s="435"/>
      <c r="CJ3398" s="435"/>
      <c r="CK3398" s="435"/>
      <c r="CL3398" s="435"/>
      <c r="CM3398" s="435"/>
      <c r="CN3398" s="435"/>
      <c r="CO3398" s="435"/>
      <c r="CP3398" s="435"/>
      <c r="CQ3398" s="435"/>
      <c r="CR3398" s="435"/>
      <c r="CS3398" s="435"/>
      <c r="CT3398" s="435"/>
      <c r="CU3398" s="435"/>
      <c r="CV3398" s="435"/>
      <c r="CW3398" s="435"/>
      <c r="CX3398" s="435"/>
      <c r="CY3398" s="435"/>
      <c r="CZ3398" s="435"/>
      <c r="DA3398" s="435"/>
      <c r="DB3398" s="435"/>
      <c r="DC3398" s="435"/>
      <c r="DD3398" s="435"/>
      <c r="DE3398" s="435"/>
      <c r="DF3398" s="435"/>
      <c r="DG3398" s="435"/>
      <c r="DH3398" s="435"/>
      <c r="DI3398" s="435"/>
      <c r="DJ3398" s="435"/>
      <c r="DK3398" s="435"/>
      <c r="DL3398" s="435"/>
      <c r="DM3398" s="435"/>
      <c r="DN3398" s="435"/>
      <c r="DO3398" s="435"/>
      <c r="DP3398" s="435"/>
      <c r="DQ3398" s="435"/>
      <c r="DR3398" s="435"/>
      <c r="DS3398" s="435"/>
      <c r="DT3398" s="435"/>
      <c r="DU3398" s="435"/>
      <c r="DV3398" s="435"/>
      <c r="DW3398" s="435"/>
      <c r="DX3398" s="435"/>
      <c r="DY3398" s="435"/>
      <c r="DZ3398" s="435"/>
      <c r="EA3398" s="435"/>
      <c r="EB3398" s="435"/>
      <c r="EC3398" s="435"/>
      <c r="ED3398" s="435"/>
      <c r="EE3398" s="435"/>
      <c r="EF3398" s="435"/>
      <c r="EG3398" s="435"/>
      <c r="EH3398" s="435"/>
      <c r="EI3398" s="435"/>
      <c r="EJ3398" s="435"/>
      <c r="EK3398" s="435"/>
      <c r="EL3398" s="435"/>
      <c r="EM3398" s="435"/>
      <c r="EN3398" s="435"/>
      <c r="EO3398" s="435"/>
      <c r="EP3398" s="435"/>
      <c r="EQ3398" s="435"/>
      <c r="ER3398" s="435"/>
      <c r="ES3398" s="435"/>
      <c r="ET3398" s="435"/>
      <c r="EU3398" s="435"/>
      <c r="EV3398" s="435"/>
      <c r="EW3398" s="435"/>
      <c r="EX3398" s="435"/>
      <c r="EY3398" s="435"/>
      <c r="EZ3398" s="435"/>
      <c r="FA3398" s="435"/>
      <c r="FB3398" s="435"/>
      <c r="FC3398" s="435"/>
      <c r="FD3398" s="435"/>
      <c r="FE3398" s="435"/>
      <c r="FF3398" s="435"/>
      <c r="FG3398" s="435"/>
      <c r="FH3398" s="435"/>
      <c r="FI3398" s="435"/>
      <c r="FJ3398" s="435"/>
      <c r="FK3398" s="435"/>
      <c r="FL3398" s="435"/>
      <c r="FM3398" s="435"/>
      <c r="FN3398" s="435"/>
      <c r="FO3398" s="435"/>
      <c r="FP3398" s="435"/>
      <c r="FQ3398" s="435"/>
      <c r="FR3398" s="435"/>
      <c r="FS3398" s="435"/>
      <c r="FT3398" s="435"/>
      <c r="FU3398" s="435"/>
      <c r="FV3398" s="435"/>
      <c r="FW3398" s="435"/>
      <c r="FX3398" s="435"/>
      <c r="FY3398" s="435"/>
      <c r="FZ3398" s="435"/>
      <c r="GA3398" s="435"/>
      <c r="GB3398" s="435"/>
      <c r="GC3398" s="435"/>
      <c r="GD3398" s="435"/>
      <c r="GE3398" s="435"/>
      <c r="GF3398" s="435"/>
      <c r="GG3398" s="435"/>
      <c r="GH3398" s="435"/>
      <c r="GI3398" s="435"/>
      <c r="GJ3398" s="435"/>
      <c r="GK3398" s="435"/>
      <c r="GL3398" s="435"/>
      <c r="GM3398" s="435"/>
      <c r="GN3398" s="435"/>
      <c r="GO3398" s="435"/>
      <c r="GP3398" s="435"/>
      <c r="GQ3398" s="435"/>
      <c r="GR3398" s="435"/>
      <c r="GS3398" s="435"/>
      <c r="GT3398" s="435"/>
      <c r="GU3398" s="435"/>
      <c r="GV3398" s="435"/>
      <c r="GW3398" s="435"/>
      <c r="GX3398" s="435"/>
      <c r="GY3398" s="435"/>
      <c r="GZ3398" s="435"/>
      <c r="HA3398" s="435"/>
      <c r="HB3398" s="435"/>
      <c r="HC3398" s="435"/>
      <c r="HD3398" s="435"/>
      <c r="HE3398" s="435"/>
      <c r="HF3398" s="435"/>
    </row>
    <row r="3399" spans="1:214" s="436" customFormat="1" x14ac:dyDescent="0.25">
      <c r="A3399" s="280">
        <v>46047</v>
      </c>
      <c r="B3399" s="281">
        <v>4183612175</v>
      </c>
      <c r="C3399" s="328" t="s">
        <v>15180</v>
      </c>
      <c r="D3399" s="280">
        <v>46058</v>
      </c>
      <c r="E3399" s="426"/>
      <c r="F3399" s="328"/>
      <c r="G3399" s="427" t="s">
        <v>15509</v>
      </c>
      <c r="H3399" s="426"/>
      <c r="I3399" s="281" t="s">
        <v>15890</v>
      </c>
      <c r="J3399" s="281" t="s">
        <v>7228</v>
      </c>
      <c r="K3399" s="281" t="s">
        <v>30</v>
      </c>
      <c r="L3399" s="287" t="str">
        <f>VLOOKUP($K3399,[1]TONG_SL!$A$1:$D$65536,2,0)</f>
        <v>Gà muối 500g</v>
      </c>
      <c r="M3399" s="428"/>
      <c r="N3399" s="287" t="str">
        <f t="shared" si="353"/>
        <v>K-C6</v>
      </c>
      <c r="O3399" s="429"/>
      <c r="P3399" s="429"/>
      <c r="Q3399" s="287" t="str">
        <f>VLOOKUP(K3399,TONG_SL!$A:$D,3,0)</f>
        <v>Túi</v>
      </c>
      <c r="R3399" s="430">
        <v>15</v>
      </c>
      <c r="S3399" s="444"/>
      <c r="T3399" s="444">
        <f>VLOOKUP(VLOOKUP(G3399,Ma_KH!$A:$R,18,0)&amp;K3399,Gia_MB!$A:$F,6,0)</f>
        <v>116611</v>
      </c>
      <c r="U3399" s="445">
        <f t="shared" si="349"/>
        <v>1749165</v>
      </c>
      <c r="V3399" s="444"/>
      <c r="W3399" s="446">
        <f t="shared" si="350"/>
        <v>0</v>
      </c>
      <c r="X3399" s="447" t="str">
        <f t="shared" si="351"/>
        <v>8</v>
      </c>
      <c r="Y3399" s="444"/>
      <c r="Z3399" s="445">
        <f t="shared" si="352"/>
        <v>139933.20000000001</v>
      </c>
      <c r="AA3399" s="448">
        <f>VLOOKUP(G3399,Ma_KH!$A:$R,14,0)</f>
        <v>60</v>
      </c>
      <c r="AB3399" s="435"/>
      <c r="AC3399" s="435"/>
      <c r="AD3399" s="435"/>
      <c r="AE3399" s="435"/>
      <c r="AF3399" s="435"/>
      <c r="AG3399" s="435"/>
      <c r="AH3399" s="435"/>
      <c r="AI3399" s="435"/>
      <c r="AJ3399" s="435"/>
      <c r="AK3399" s="435"/>
      <c r="AL3399" s="435"/>
      <c r="AM3399" s="435"/>
      <c r="AN3399" s="435"/>
      <c r="AO3399" s="435"/>
      <c r="AP3399" s="435"/>
      <c r="AQ3399" s="435"/>
      <c r="AR3399" s="435"/>
      <c r="AS3399" s="435"/>
      <c r="AT3399" s="435"/>
      <c r="AU3399" s="435"/>
      <c r="AV3399" s="435"/>
      <c r="AW3399" s="435"/>
      <c r="AX3399" s="435"/>
      <c r="AY3399" s="435"/>
      <c r="AZ3399" s="435"/>
      <c r="BA3399" s="435"/>
      <c r="BB3399" s="435"/>
      <c r="BC3399" s="435"/>
      <c r="BD3399" s="435"/>
      <c r="BE3399" s="435"/>
      <c r="BF3399" s="435"/>
      <c r="BG3399" s="435"/>
      <c r="BH3399" s="435"/>
      <c r="BI3399" s="435"/>
      <c r="BJ3399" s="435"/>
      <c r="BK3399" s="435"/>
      <c r="BL3399" s="435"/>
      <c r="BM3399" s="435"/>
      <c r="BN3399" s="435"/>
      <c r="BO3399" s="435"/>
      <c r="BP3399" s="435"/>
      <c r="BQ3399" s="435"/>
      <c r="BR3399" s="435"/>
      <c r="BS3399" s="435"/>
      <c r="BT3399" s="435"/>
      <c r="BU3399" s="435"/>
      <c r="BV3399" s="435"/>
      <c r="BW3399" s="435"/>
      <c r="BX3399" s="435"/>
      <c r="BY3399" s="435"/>
      <c r="BZ3399" s="435"/>
      <c r="CA3399" s="435"/>
      <c r="CB3399" s="435"/>
      <c r="CC3399" s="435"/>
      <c r="CD3399" s="435"/>
      <c r="CE3399" s="435"/>
      <c r="CF3399" s="435"/>
      <c r="CG3399" s="435"/>
      <c r="CH3399" s="435"/>
      <c r="CI3399" s="435"/>
      <c r="CJ3399" s="435"/>
      <c r="CK3399" s="435"/>
      <c r="CL3399" s="435"/>
      <c r="CM3399" s="435"/>
      <c r="CN3399" s="435"/>
      <c r="CO3399" s="435"/>
      <c r="CP3399" s="435"/>
      <c r="CQ3399" s="435"/>
      <c r="CR3399" s="435"/>
      <c r="CS3399" s="435"/>
      <c r="CT3399" s="435"/>
      <c r="CU3399" s="435"/>
      <c r="CV3399" s="435"/>
      <c r="CW3399" s="435"/>
      <c r="CX3399" s="435"/>
      <c r="CY3399" s="435"/>
      <c r="CZ3399" s="435"/>
      <c r="DA3399" s="435"/>
      <c r="DB3399" s="435"/>
      <c r="DC3399" s="435"/>
      <c r="DD3399" s="435"/>
      <c r="DE3399" s="435"/>
      <c r="DF3399" s="435"/>
      <c r="DG3399" s="435"/>
      <c r="DH3399" s="435"/>
      <c r="DI3399" s="435"/>
      <c r="DJ3399" s="435"/>
      <c r="DK3399" s="435"/>
      <c r="DL3399" s="435"/>
      <c r="DM3399" s="435"/>
      <c r="DN3399" s="435"/>
      <c r="DO3399" s="435"/>
      <c r="DP3399" s="435"/>
      <c r="DQ3399" s="435"/>
      <c r="DR3399" s="435"/>
      <c r="DS3399" s="435"/>
      <c r="DT3399" s="435"/>
      <c r="DU3399" s="435"/>
      <c r="DV3399" s="435"/>
      <c r="DW3399" s="435"/>
      <c r="DX3399" s="435"/>
      <c r="DY3399" s="435"/>
      <c r="DZ3399" s="435"/>
      <c r="EA3399" s="435"/>
      <c r="EB3399" s="435"/>
      <c r="EC3399" s="435"/>
      <c r="ED3399" s="435"/>
      <c r="EE3399" s="435"/>
      <c r="EF3399" s="435"/>
      <c r="EG3399" s="435"/>
      <c r="EH3399" s="435"/>
      <c r="EI3399" s="435"/>
      <c r="EJ3399" s="435"/>
      <c r="EK3399" s="435"/>
      <c r="EL3399" s="435"/>
      <c r="EM3399" s="435"/>
      <c r="EN3399" s="435"/>
      <c r="EO3399" s="435"/>
      <c r="EP3399" s="435"/>
      <c r="EQ3399" s="435"/>
      <c r="ER3399" s="435"/>
      <c r="ES3399" s="435"/>
      <c r="ET3399" s="435"/>
      <c r="EU3399" s="435"/>
      <c r="EV3399" s="435"/>
      <c r="EW3399" s="435"/>
      <c r="EX3399" s="435"/>
      <c r="EY3399" s="435"/>
      <c r="EZ3399" s="435"/>
      <c r="FA3399" s="435"/>
      <c r="FB3399" s="435"/>
      <c r="FC3399" s="435"/>
      <c r="FD3399" s="435"/>
      <c r="FE3399" s="435"/>
      <c r="FF3399" s="435"/>
      <c r="FG3399" s="435"/>
      <c r="FH3399" s="435"/>
      <c r="FI3399" s="435"/>
      <c r="FJ3399" s="435"/>
      <c r="FK3399" s="435"/>
      <c r="FL3399" s="435"/>
      <c r="FM3399" s="435"/>
      <c r="FN3399" s="435"/>
      <c r="FO3399" s="435"/>
      <c r="FP3399" s="435"/>
      <c r="FQ3399" s="435"/>
      <c r="FR3399" s="435"/>
      <c r="FS3399" s="435"/>
      <c r="FT3399" s="435"/>
      <c r="FU3399" s="435"/>
      <c r="FV3399" s="435"/>
      <c r="FW3399" s="435"/>
      <c r="FX3399" s="435"/>
      <c r="FY3399" s="435"/>
      <c r="FZ3399" s="435"/>
      <c r="GA3399" s="435"/>
      <c r="GB3399" s="435"/>
      <c r="GC3399" s="435"/>
      <c r="GD3399" s="435"/>
      <c r="GE3399" s="435"/>
      <c r="GF3399" s="435"/>
      <c r="GG3399" s="435"/>
      <c r="GH3399" s="435"/>
      <c r="GI3399" s="435"/>
      <c r="GJ3399" s="435"/>
      <c r="GK3399" s="435"/>
      <c r="GL3399" s="435"/>
      <c r="GM3399" s="435"/>
      <c r="GN3399" s="435"/>
      <c r="GO3399" s="435"/>
      <c r="GP3399" s="435"/>
      <c r="GQ3399" s="435"/>
      <c r="GR3399" s="435"/>
      <c r="GS3399" s="435"/>
      <c r="GT3399" s="435"/>
      <c r="GU3399" s="435"/>
      <c r="GV3399" s="435"/>
      <c r="GW3399" s="435"/>
      <c r="GX3399" s="435"/>
      <c r="GY3399" s="435"/>
      <c r="GZ3399" s="435"/>
      <c r="HA3399" s="435"/>
      <c r="HB3399" s="435"/>
      <c r="HC3399" s="435"/>
      <c r="HD3399" s="435"/>
      <c r="HE3399" s="435"/>
      <c r="HF3399" s="435"/>
    </row>
    <row r="3400" spans="1:214" s="436" customFormat="1" x14ac:dyDescent="0.25">
      <c r="A3400" s="280">
        <v>46047</v>
      </c>
      <c r="B3400" s="281">
        <v>4183612175</v>
      </c>
      <c r="C3400" s="328" t="s">
        <v>15180</v>
      </c>
      <c r="D3400" s="280">
        <v>46058</v>
      </c>
      <c r="E3400" s="426"/>
      <c r="F3400" s="328"/>
      <c r="G3400" s="427" t="s">
        <v>15509</v>
      </c>
      <c r="H3400" s="426"/>
      <c r="I3400" s="281" t="s">
        <v>15890</v>
      </c>
      <c r="J3400" s="281" t="s">
        <v>7228</v>
      </c>
      <c r="K3400" s="281" t="s">
        <v>27</v>
      </c>
      <c r="L3400" s="287" t="str">
        <f>VLOOKUP($K3400,[1]TONG_SL!$A$1:$D$65536,2,0)</f>
        <v>Chân giò heo muối 300g</v>
      </c>
      <c r="M3400" s="428"/>
      <c r="N3400" s="287" t="str">
        <f t="shared" si="353"/>
        <v>K-C6</v>
      </c>
      <c r="O3400" s="429"/>
      <c r="P3400" s="429"/>
      <c r="Q3400" s="287" t="str">
        <f>VLOOKUP(K3400,TONG_SL!$A:$D,3,0)</f>
        <v>Túi</v>
      </c>
      <c r="R3400" s="430">
        <v>10</v>
      </c>
      <c r="S3400" s="444"/>
      <c r="T3400" s="444">
        <f>VLOOKUP(VLOOKUP(G3400,Ma_KH!$A:$R,18,0)&amp;K3400,Gia_MB!$A:$F,6,0)</f>
        <v>73431</v>
      </c>
      <c r="U3400" s="445">
        <f t="shared" si="349"/>
        <v>734310</v>
      </c>
      <c r="V3400" s="444"/>
      <c r="W3400" s="446">
        <f t="shared" si="350"/>
        <v>0</v>
      </c>
      <c r="X3400" s="447" t="str">
        <f t="shared" si="351"/>
        <v>8</v>
      </c>
      <c r="Y3400" s="444"/>
      <c r="Z3400" s="445">
        <f t="shared" si="352"/>
        <v>58744.800000000003</v>
      </c>
      <c r="AA3400" s="448">
        <f>VLOOKUP(G3400,Ma_KH!$A:$R,14,0)</f>
        <v>60</v>
      </c>
      <c r="AB3400" s="435"/>
      <c r="AC3400" s="435"/>
      <c r="AD3400" s="435"/>
      <c r="AE3400" s="435"/>
      <c r="AF3400" s="435"/>
      <c r="AG3400" s="435"/>
      <c r="AH3400" s="435"/>
      <c r="AI3400" s="435"/>
      <c r="AJ3400" s="435"/>
      <c r="AK3400" s="435"/>
      <c r="AL3400" s="435"/>
      <c r="AM3400" s="435"/>
      <c r="AN3400" s="435"/>
      <c r="AO3400" s="435"/>
      <c r="AP3400" s="435"/>
      <c r="AQ3400" s="435"/>
      <c r="AR3400" s="435"/>
      <c r="AS3400" s="435"/>
      <c r="AT3400" s="435"/>
      <c r="AU3400" s="435"/>
      <c r="AV3400" s="435"/>
      <c r="AW3400" s="435"/>
      <c r="AX3400" s="435"/>
      <c r="AY3400" s="435"/>
      <c r="AZ3400" s="435"/>
      <c r="BA3400" s="435"/>
      <c r="BB3400" s="435"/>
      <c r="BC3400" s="435"/>
      <c r="BD3400" s="435"/>
      <c r="BE3400" s="435"/>
      <c r="BF3400" s="435"/>
      <c r="BG3400" s="435"/>
      <c r="BH3400" s="435"/>
      <c r="BI3400" s="435"/>
      <c r="BJ3400" s="435"/>
      <c r="BK3400" s="435"/>
      <c r="BL3400" s="435"/>
      <c r="BM3400" s="435"/>
      <c r="BN3400" s="435"/>
      <c r="BO3400" s="435"/>
      <c r="BP3400" s="435"/>
      <c r="BQ3400" s="435"/>
      <c r="BR3400" s="435"/>
      <c r="BS3400" s="435"/>
      <c r="BT3400" s="435"/>
      <c r="BU3400" s="435"/>
      <c r="BV3400" s="435"/>
      <c r="BW3400" s="435"/>
      <c r="BX3400" s="435"/>
      <c r="BY3400" s="435"/>
      <c r="BZ3400" s="435"/>
      <c r="CA3400" s="435"/>
      <c r="CB3400" s="435"/>
      <c r="CC3400" s="435"/>
      <c r="CD3400" s="435"/>
      <c r="CE3400" s="435"/>
      <c r="CF3400" s="435"/>
      <c r="CG3400" s="435"/>
      <c r="CH3400" s="435"/>
      <c r="CI3400" s="435"/>
      <c r="CJ3400" s="435"/>
      <c r="CK3400" s="435"/>
      <c r="CL3400" s="435"/>
      <c r="CM3400" s="435"/>
      <c r="CN3400" s="435"/>
      <c r="CO3400" s="435"/>
      <c r="CP3400" s="435"/>
      <c r="CQ3400" s="435"/>
      <c r="CR3400" s="435"/>
      <c r="CS3400" s="435"/>
      <c r="CT3400" s="435"/>
      <c r="CU3400" s="435"/>
      <c r="CV3400" s="435"/>
      <c r="CW3400" s="435"/>
      <c r="CX3400" s="435"/>
      <c r="CY3400" s="435"/>
      <c r="CZ3400" s="435"/>
      <c r="DA3400" s="435"/>
      <c r="DB3400" s="435"/>
      <c r="DC3400" s="435"/>
      <c r="DD3400" s="435"/>
      <c r="DE3400" s="435"/>
      <c r="DF3400" s="435"/>
      <c r="DG3400" s="435"/>
      <c r="DH3400" s="435"/>
      <c r="DI3400" s="435"/>
      <c r="DJ3400" s="435"/>
      <c r="DK3400" s="435"/>
      <c r="DL3400" s="435"/>
      <c r="DM3400" s="435"/>
      <c r="DN3400" s="435"/>
      <c r="DO3400" s="435"/>
      <c r="DP3400" s="435"/>
      <c r="DQ3400" s="435"/>
      <c r="DR3400" s="435"/>
      <c r="DS3400" s="435"/>
      <c r="DT3400" s="435"/>
      <c r="DU3400" s="435"/>
      <c r="DV3400" s="435"/>
      <c r="DW3400" s="435"/>
      <c r="DX3400" s="435"/>
      <c r="DY3400" s="435"/>
      <c r="DZ3400" s="435"/>
      <c r="EA3400" s="435"/>
      <c r="EB3400" s="435"/>
      <c r="EC3400" s="435"/>
      <c r="ED3400" s="435"/>
      <c r="EE3400" s="435"/>
      <c r="EF3400" s="435"/>
      <c r="EG3400" s="435"/>
      <c r="EH3400" s="435"/>
      <c r="EI3400" s="435"/>
      <c r="EJ3400" s="435"/>
      <c r="EK3400" s="435"/>
      <c r="EL3400" s="435"/>
      <c r="EM3400" s="435"/>
      <c r="EN3400" s="435"/>
      <c r="EO3400" s="435"/>
      <c r="EP3400" s="435"/>
      <c r="EQ3400" s="435"/>
      <c r="ER3400" s="435"/>
      <c r="ES3400" s="435"/>
      <c r="ET3400" s="435"/>
      <c r="EU3400" s="435"/>
      <c r="EV3400" s="435"/>
      <c r="EW3400" s="435"/>
      <c r="EX3400" s="435"/>
      <c r="EY3400" s="435"/>
      <c r="EZ3400" s="435"/>
      <c r="FA3400" s="435"/>
      <c r="FB3400" s="435"/>
      <c r="FC3400" s="435"/>
      <c r="FD3400" s="435"/>
      <c r="FE3400" s="435"/>
      <c r="FF3400" s="435"/>
      <c r="FG3400" s="435"/>
      <c r="FH3400" s="435"/>
      <c r="FI3400" s="435"/>
      <c r="FJ3400" s="435"/>
      <c r="FK3400" s="435"/>
      <c r="FL3400" s="435"/>
      <c r="FM3400" s="435"/>
      <c r="FN3400" s="435"/>
      <c r="FO3400" s="435"/>
      <c r="FP3400" s="435"/>
      <c r="FQ3400" s="435"/>
      <c r="FR3400" s="435"/>
      <c r="FS3400" s="435"/>
      <c r="FT3400" s="435"/>
      <c r="FU3400" s="435"/>
      <c r="FV3400" s="435"/>
      <c r="FW3400" s="435"/>
      <c r="FX3400" s="435"/>
      <c r="FY3400" s="435"/>
      <c r="FZ3400" s="435"/>
      <c r="GA3400" s="435"/>
      <c r="GB3400" s="435"/>
      <c r="GC3400" s="435"/>
      <c r="GD3400" s="435"/>
      <c r="GE3400" s="435"/>
      <c r="GF3400" s="435"/>
      <c r="GG3400" s="435"/>
      <c r="GH3400" s="435"/>
      <c r="GI3400" s="435"/>
      <c r="GJ3400" s="435"/>
      <c r="GK3400" s="435"/>
      <c r="GL3400" s="435"/>
      <c r="GM3400" s="435"/>
      <c r="GN3400" s="435"/>
      <c r="GO3400" s="435"/>
      <c r="GP3400" s="435"/>
      <c r="GQ3400" s="435"/>
      <c r="GR3400" s="435"/>
      <c r="GS3400" s="435"/>
      <c r="GT3400" s="435"/>
      <c r="GU3400" s="435"/>
      <c r="GV3400" s="435"/>
      <c r="GW3400" s="435"/>
      <c r="GX3400" s="435"/>
      <c r="GY3400" s="435"/>
      <c r="GZ3400" s="435"/>
      <c r="HA3400" s="435"/>
      <c r="HB3400" s="435"/>
      <c r="HC3400" s="435"/>
      <c r="HD3400" s="435"/>
      <c r="HE3400" s="435"/>
      <c r="HF3400" s="435"/>
    </row>
    <row r="3401" spans="1:214" s="436" customFormat="1" x14ac:dyDescent="0.25">
      <c r="A3401" s="280">
        <v>46047</v>
      </c>
      <c r="B3401" s="281">
        <v>4183611547</v>
      </c>
      <c r="C3401" s="328" t="s">
        <v>15180</v>
      </c>
      <c r="D3401" s="280">
        <v>46058</v>
      </c>
      <c r="E3401" s="426"/>
      <c r="F3401" s="328"/>
      <c r="G3401" s="427" t="s">
        <v>15445</v>
      </c>
      <c r="H3401" s="426"/>
      <c r="I3401" s="281" t="s">
        <v>15891</v>
      </c>
      <c r="J3401" s="281" t="s">
        <v>7228</v>
      </c>
      <c r="K3401" s="281" t="s">
        <v>30</v>
      </c>
      <c r="L3401" s="287" t="str">
        <f>VLOOKUP($K3401,[1]TONG_SL!$A$1:$D$65536,2,0)</f>
        <v>Gà muối 500g</v>
      </c>
      <c r="M3401" s="428"/>
      <c r="N3401" s="287" t="str">
        <f t="shared" si="353"/>
        <v>K-C6</v>
      </c>
      <c r="O3401" s="429"/>
      <c r="P3401" s="429"/>
      <c r="Q3401" s="287" t="str">
        <f>VLOOKUP(K3401,TONG_SL!$A:$D,3,0)</f>
        <v>Túi</v>
      </c>
      <c r="R3401" s="430">
        <v>30</v>
      </c>
      <c r="S3401" s="444"/>
      <c r="T3401" s="444">
        <f>VLOOKUP(VLOOKUP(G3401,Ma_KH!$A:$R,18,0)&amp;K3401,Gia_MB!$A:$F,6,0)</f>
        <v>116611</v>
      </c>
      <c r="U3401" s="445">
        <f t="shared" si="349"/>
        <v>3498330</v>
      </c>
      <c r="V3401" s="444"/>
      <c r="W3401" s="446">
        <f t="shared" si="350"/>
        <v>0</v>
      </c>
      <c r="X3401" s="447" t="str">
        <f t="shared" si="351"/>
        <v>8</v>
      </c>
      <c r="Y3401" s="444"/>
      <c r="Z3401" s="445">
        <f t="shared" si="352"/>
        <v>279866.40000000002</v>
      </c>
      <c r="AA3401" s="448">
        <f>VLOOKUP(G3401,Ma_KH!$A:$R,14,0)</f>
        <v>60</v>
      </c>
      <c r="AB3401" s="435"/>
      <c r="AC3401" s="435"/>
      <c r="AD3401" s="435"/>
      <c r="AE3401" s="435"/>
      <c r="AF3401" s="435"/>
      <c r="AG3401" s="435"/>
      <c r="AH3401" s="435"/>
      <c r="AI3401" s="435"/>
      <c r="AJ3401" s="435"/>
      <c r="AK3401" s="435"/>
      <c r="AL3401" s="435"/>
      <c r="AM3401" s="435"/>
      <c r="AN3401" s="435"/>
      <c r="AO3401" s="435"/>
      <c r="AP3401" s="435"/>
      <c r="AQ3401" s="435"/>
      <c r="AR3401" s="435"/>
      <c r="AS3401" s="435"/>
      <c r="AT3401" s="435"/>
      <c r="AU3401" s="435"/>
      <c r="AV3401" s="435"/>
      <c r="AW3401" s="435"/>
      <c r="AX3401" s="435"/>
      <c r="AY3401" s="435"/>
      <c r="AZ3401" s="435"/>
      <c r="BA3401" s="435"/>
      <c r="BB3401" s="435"/>
      <c r="BC3401" s="435"/>
      <c r="BD3401" s="435"/>
      <c r="BE3401" s="435"/>
      <c r="BF3401" s="435"/>
      <c r="BG3401" s="435"/>
      <c r="BH3401" s="435"/>
      <c r="BI3401" s="435"/>
      <c r="BJ3401" s="435"/>
      <c r="BK3401" s="435"/>
      <c r="BL3401" s="435"/>
      <c r="BM3401" s="435"/>
      <c r="BN3401" s="435"/>
      <c r="BO3401" s="435"/>
      <c r="BP3401" s="435"/>
      <c r="BQ3401" s="435"/>
      <c r="BR3401" s="435"/>
      <c r="BS3401" s="435"/>
      <c r="BT3401" s="435"/>
      <c r="BU3401" s="435"/>
      <c r="BV3401" s="435"/>
      <c r="BW3401" s="435"/>
      <c r="BX3401" s="435"/>
      <c r="BY3401" s="435"/>
      <c r="BZ3401" s="435"/>
      <c r="CA3401" s="435"/>
      <c r="CB3401" s="435"/>
      <c r="CC3401" s="435"/>
      <c r="CD3401" s="435"/>
      <c r="CE3401" s="435"/>
      <c r="CF3401" s="435"/>
      <c r="CG3401" s="435"/>
      <c r="CH3401" s="435"/>
      <c r="CI3401" s="435"/>
      <c r="CJ3401" s="435"/>
      <c r="CK3401" s="435"/>
      <c r="CL3401" s="435"/>
      <c r="CM3401" s="435"/>
      <c r="CN3401" s="435"/>
      <c r="CO3401" s="435"/>
      <c r="CP3401" s="435"/>
      <c r="CQ3401" s="435"/>
      <c r="CR3401" s="435"/>
      <c r="CS3401" s="435"/>
      <c r="CT3401" s="435"/>
      <c r="CU3401" s="435"/>
      <c r="CV3401" s="435"/>
      <c r="CW3401" s="435"/>
      <c r="CX3401" s="435"/>
      <c r="CY3401" s="435"/>
      <c r="CZ3401" s="435"/>
      <c r="DA3401" s="435"/>
      <c r="DB3401" s="435"/>
      <c r="DC3401" s="435"/>
      <c r="DD3401" s="435"/>
      <c r="DE3401" s="435"/>
      <c r="DF3401" s="435"/>
      <c r="DG3401" s="435"/>
      <c r="DH3401" s="435"/>
      <c r="DI3401" s="435"/>
      <c r="DJ3401" s="435"/>
      <c r="DK3401" s="435"/>
      <c r="DL3401" s="435"/>
      <c r="DM3401" s="435"/>
      <c r="DN3401" s="435"/>
      <c r="DO3401" s="435"/>
      <c r="DP3401" s="435"/>
      <c r="DQ3401" s="435"/>
      <c r="DR3401" s="435"/>
      <c r="DS3401" s="435"/>
      <c r="DT3401" s="435"/>
      <c r="DU3401" s="435"/>
      <c r="DV3401" s="435"/>
      <c r="DW3401" s="435"/>
      <c r="DX3401" s="435"/>
      <c r="DY3401" s="435"/>
      <c r="DZ3401" s="435"/>
      <c r="EA3401" s="435"/>
      <c r="EB3401" s="435"/>
      <c r="EC3401" s="435"/>
      <c r="ED3401" s="435"/>
      <c r="EE3401" s="435"/>
      <c r="EF3401" s="435"/>
      <c r="EG3401" s="435"/>
      <c r="EH3401" s="435"/>
      <c r="EI3401" s="435"/>
      <c r="EJ3401" s="435"/>
      <c r="EK3401" s="435"/>
      <c r="EL3401" s="435"/>
      <c r="EM3401" s="435"/>
      <c r="EN3401" s="435"/>
      <c r="EO3401" s="435"/>
      <c r="EP3401" s="435"/>
      <c r="EQ3401" s="435"/>
      <c r="ER3401" s="435"/>
      <c r="ES3401" s="435"/>
      <c r="ET3401" s="435"/>
      <c r="EU3401" s="435"/>
      <c r="EV3401" s="435"/>
      <c r="EW3401" s="435"/>
      <c r="EX3401" s="435"/>
      <c r="EY3401" s="435"/>
      <c r="EZ3401" s="435"/>
      <c r="FA3401" s="435"/>
      <c r="FB3401" s="435"/>
      <c r="FC3401" s="435"/>
      <c r="FD3401" s="435"/>
      <c r="FE3401" s="435"/>
      <c r="FF3401" s="435"/>
      <c r="FG3401" s="435"/>
      <c r="FH3401" s="435"/>
      <c r="FI3401" s="435"/>
      <c r="FJ3401" s="435"/>
      <c r="FK3401" s="435"/>
      <c r="FL3401" s="435"/>
      <c r="FM3401" s="435"/>
      <c r="FN3401" s="435"/>
      <c r="FO3401" s="435"/>
      <c r="FP3401" s="435"/>
      <c r="FQ3401" s="435"/>
      <c r="FR3401" s="435"/>
      <c r="FS3401" s="435"/>
      <c r="FT3401" s="435"/>
      <c r="FU3401" s="435"/>
      <c r="FV3401" s="435"/>
      <c r="FW3401" s="435"/>
      <c r="FX3401" s="435"/>
      <c r="FY3401" s="435"/>
      <c r="FZ3401" s="435"/>
      <c r="GA3401" s="435"/>
      <c r="GB3401" s="435"/>
      <c r="GC3401" s="435"/>
      <c r="GD3401" s="435"/>
      <c r="GE3401" s="435"/>
      <c r="GF3401" s="435"/>
      <c r="GG3401" s="435"/>
      <c r="GH3401" s="435"/>
      <c r="GI3401" s="435"/>
      <c r="GJ3401" s="435"/>
      <c r="GK3401" s="435"/>
      <c r="GL3401" s="435"/>
      <c r="GM3401" s="435"/>
      <c r="GN3401" s="435"/>
      <c r="GO3401" s="435"/>
      <c r="GP3401" s="435"/>
      <c r="GQ3401" s="435"/>
      <c r="GR3401" s="435"/>
      <c r="GS3401" s="435"/>
      <c r="GT3401" s="435"/>
      <c r="GU3401" s="435"/>
      <c r="GV3401" s="435"/>
      <c r="GW3401" s="435"/>
      <c r="GX3401" s="435"/>
      <c r="GY3401" s="435"/>
      <c r="GZ3401" s="435"/>
      <c r="HA3401" s="435"/>
      <c r="HB3401" s="435"/>
      <c r="HC3401" s="435"/>
      <c r="HD3401" s="435"/>
      <c r="HE3401" s="435"/>
      <c r="HF3401" s="435"/>
    </row>
    <row r="3402" spans="1:214" s="436" customFormat="1" x14ac:dyDescent="0.25">
      <c r="A3402" s="280">
        <v>46047</v>
      </c>
      <c r="B3402" s="281">
        <v>4183611547</v>
      </c>
      <c r="C3402" s="328" t="s">
        <v>15180</v>
      </c>
      <c r="D3402" s="280">
        <v>46058</v>
      </c>
      <c r="E3402" s="426"/>
      <c r="F3402" s="328"/>
      <c r="G3402" s="427" t="s">
        <v>15445</v>
      </c>
      <c r="H3402" s="426"/>
      <c r="I3402" s="281" t="s">
        <v>15891</v>
      </c>
      <c r="J3402" s="281" t="s">
        <v>7228</v>
      </c>
      <c r="K3402" s="281" t="s">
        <v>27</v>
      </c>
      <c r="L3402" s="287" t="str">
        <f>VLOOKUP($K3402,[1]TONG_SL!$A$1:$D$65536,2,0)</f>
        <v>Chân giò heo muối 300g</v>
      </c>
      <c r="M3402" s="428"/>
      <c r="N3402" s="287" t="str">
        <f t="shared" si="353"/>
        <v>K-C6</v>
      </c>
      <c r="O3402" s="429"/>
      <c r="P3402" s="429"/>
      <c r="Q3402" s="287" t="str">
        <f>VLOOKUP(K3402,TONG_SL!$A:$D,3,0)</f>
        <v>Túi</v>
      </c>
      <c r="R3402" s="430">
        <v>50</v>
      </c>
      <c r="S3402" s="444"/>
      <c r="T3402" s="444">
        <f>VLOOKUP(VLOOKUP(G3402,Ma_KH!$A:$R,18,0)&amp;K3402,Gia_MB!$A:$F,6,0)</f>
        <v>73431</v>
      </c>
      <c r="U3402" s="445">
        <f t="shared" si="349"/>
        <v>3671550</v>
      </c>
      <c r="V3402" s="444"/>
      <c r="W3402" s="446">
        <f t="shared" si="350"/>
        <v>0</v>
      </c>
      <c r="X3402" s="447" t="str">
        <f t="shared" si="351"/>
        <v>8</v>
      </c>
      <c r="Y3402" s="444"/>
      <c r="Z3402" s="445">
        <f t="shared" si="352"/>
        <v>293724</v>
      </c>
      <c r="AA3402" s="448">
        <f>VLOOKUP(G3402,Ma_KH!$A:$R,14,0)</f>
        <v>60</v>
      </c>
      <c r="AB3402" s="435"/>
      <c r="AC3402" s="435"/>
      <c r="AD3402" s="435"/>
      <c r="AE3402" s="435"/>
      <c r="AF3402" s="435"/>
      <c r="AG3402" s="435"/>
      <c r="AH3402" s="435"/>
      <c r="AI3402" s="435"/>
      <c r="AJ3402" s="435"/>
      <c r="AK3402" s="435"/>
      <c r="AL3402" s="435"/>
      <c r="AM3402" s="435"/>
      <c r="AN3402" s="435"/>
      <c r="AO3402" s="435"/>
      <c r="AP3402" s="435"/>
      <c r="AQ3402" s="435"/>
      <c r="AR3402" s="435"/>
      <c r="AS3402" s="435"/>
      <c r="AT3402" s="435"/>
      <c r="AU3402" s="435"/>
      <c r="AV3402" s="435"/>
      <c r="AW3402" s="435"/>
      <c r="AX3402" s="435"/>
      <c r="AY3402" s="435"/>
      <c r="AZ3402" s="435"/>
      <c r="BA3402" s="435"/>
      <c r="BB3402" s="435"/>
      <c r="BC3402" s="435"/>
      <c r="BD3402" s="435"/>
      <c r="BE3402" s="435"/>
      <c r="BF3402" s="435"/>
      <c r="BG3402" s="435"/>
      <c r="BH3402" s="435"/>
      <c r="BI3402" s="435"/>
      <c r="BJ3402" s="435"/>
      <c r="BK3402" s="435"/>
      <c r="BL3402" s="435"/>
      <c r="BM3402" s="435"/>
      <c r="BN3402" s="435"/>
      <c r="BO3402" s="435"/>
      <c r="BP3402" s="435"/>
      <c r="BQ3402" s="435"/>
      <c r="BR3402" s="435"/>
      <c r="BS3402" s="435"/>
      <c r="BT3402" s="435"/>
      <c r="BU3402" s="435"/>
      <c r="BV3402" s="435"/>
      <c r="BW3402" s="435"/>
      <c r="BX3402" s="435"/>
      <c r="BY3402" s="435"/>
      <c r="BZ3402" s="435"/>
      <c r="CA3402" s="435"/>
      <c r="CB3402" s="435"/>
      <c r="CC3402" s="435"/>
      <c r="CD3402" s="435"/>
      <c r="CE3402" s="435"/>
      <c r="CF3402" s="435"/>
      <c r="CG3402" s="435"/>
      <c r="CH3402" s="435"/>
      <c r="CI3402" s="435"/>
      <c r="CJ3402" s="435"/>
      <c r="CK3402" s="435"/>
      <c r="CL3402" s="435"/>
      <c r="CM3402" s="435"/>
      <c r="CN3402" s="435"/>
      <c r="CO3402" s="435"/>
      <c r="CP3402" s="435"/>
      <c r="CQ3402" s="435"/>
      <c r="CR3402" s="435"/>
      <c r="CS3402" s="435"/>
      <c r="CT3402" s="435"/>
      <c r="CU3402" s="435"/>
      <c r="CV3402" s="435"/>
      <c r="CW3402" s="435"/>
      <c r="CX3402" s="435"/>
      <c r="CY3402" s="435"/>
      <c r="CZ3402" s="435"/>
      <c r="DA3402" s="435"/>
      <c r="DB3402" s="435"/>
      <c r="DC3402" s="435"/>
      <c r="DD3402" s="435"/>
      <c r="DE3402" s="435"/>
      <c r="DF3402" s="435"/>
      <c r="DG3402" s="435"/>
      <c r="DH3402" s="435"/>
      <c r="DI3402" s="435"/>
      <c r="DJ3402" s="435"/>
      <c r="DK3402" s="435"/>
      <c r="DL3402" s="435"/>
      <c r="DM3402" s="435"/>
      <c r="DN3402" s="435"/>
      <c r="DO3402" s="435"/>
      <c r="DP3402" s="435"/>
      <c r="DQ3402" s="435"/>
      <c r="DR3402" s="435"/>
      <c r="DS3402" s="435"/>
      <c r="DT3402" s="435"/>
      <c r="DU3402" s="435"/>
      <c r="DV3402" s="435"/>
      <c r="DW3402" s="435"/>
      <c r="DX3402" s="435"/>
      <c r="DY3402" s="435"/>
      <c r="DZ3402" s="435"/>
      <c r="EA3402" s="435"/>
      <c r="EB3402" s="435"/>
      <c r="EC3402" s="435"/>
      <c r="ED3402" s="435"/>
      <c r="EE3402" s="435"/>
      <c r="EF3402" s="435"/>
      <c r="EG3402" s="435"/>
      <c r="EH3402" s="435"/>
      <c r="EI3402" s="435"/>
      <c r="EJ3402" s="435"/>
      <c r="EK3402" s="435"/>
      <c r="EL3402" s="435"/>
      <c r="EM3402" s="435"/>
      <c r="EN3402" s="435"/>
      <c r="EO3402" s="435"/>
      <c r="EP3402" s="435"/>
      <c r="EQ3402" s="435"/>
      <c r="ER3402" s="435"/>
      <c r="ES3402" s="435"/>
      <c r="ET3402" s="435"/>
      <c r="EU3402" s="435"/>
      <c r="EV3402" s="435"/>
      <c r="EW3402" s="435"/>
      <c r="EX3402" s="435"/>
      <c r="EY3402" s="435"/>
      <c r="EZ3402" s="435"/>
      <c r="FA3402" s="435"/>
      <c r="FB3402" s="435"/>
      <c r="FC3402" s="435"/>
      <c r="FD3402" s="435"/>
      <c r="FE3402" s="435"/>
      <c r="FF3402" s="435"/>
      <c r="FG3402" s="435"/>
      <c r="FH3402" s="435"/>
      <c r="FI3402" s="435"/>
      <c r="FJ3402" s="435"/>
      <c r="FK3402" s="435"/>
      <c r="FL3402" s="435"/>
      <c r="FM3402" s="435"/>
      <c r="FN3402" s="435"/>
      <c r="FO3402" s="435"/>
      <c r="FP3402" s="435"/>
      <c r="FQ3402" s="435"/>
      <c r="FR3402" s="435"/>
      <c r="FS3402" s="435"/>
      <c r="FT3402" s="435"/>
      <c r="FU3402" s="435"/>
      <c r="FV3402" s="435"/>
      <c r="FW3402" s="435"/>
      <c r="FX3402" s="435"/>
      <c r="FY3402" s="435"/>
      <c r="FZ3402" s="435"/>
      <c r="GA3402" s="435"/>
      <c r="GB3402" s="435"/>
      <c r="GC3402" s="435"/>
      <c r="GD3402" s="435"/>
      <c r="GE3402" s="435"/>
      <c r="GF3402" s="435"/>
      <c r="GG3402" s="435"/>
      <c r="GH3402" s="435"/>
      <c r="GI3402" s="435"/>
      <c r="GJ3402" s="435"/>
      <c r="GK3402" s="435"/>
      <c r="GL3402" s="435"/>
      <c r="GM3402" s="435"/>
      <c r="GN3402" s="435"/>
      <c r="GO3402" s="435"/>
      <c r="GP3402" s="435"/>
      <c r="GQ3402" s="435"/>
      <c r="GR3402" s="435"/>
      <c r="GS3402" s="435"/>
      <c r="GT3402" s="435"/>
      <c r="GU3402" s="435"/>
      <c r="GV3402" s="435"/>
      <c r="GW3402" s="435"/>
      <c r="GX3402" s="435"/>
      <c r="GY3402" s="435"/>
      <c r="GZ3402" s="435"/>
      <c r="HA3402" s="435"/>
      <c r="HB3402" s="435"/>
      <c r="HC3402" s="435"/>
      <c r="HD3402" s="435"/>
      <c r="HE3402" s="435"/>
      <c r="HF3402" s="435"/>
    </row>
    <row r="3403" spans="1:214" s="436" customFormat="1" x14ac:dyDescent="0.25">
      <c r="A3403" s="280">
        <v>46047</v>
      </c>
      <c r="B3403" s="281">
        <v>4183611547</v>
      </c>
      <c r="C3403" s="328" t="s">
        <v>15180</v>
      </c>
      <c r="D3403" s="280">
        <v>46058</v>
      </c>
      <c r="E3403" s="426"/>
      <c r="F3403" s="328"/>
      <c r="G3403" s="427" t="s">
        <v>15445</v>
      </c>
      <c r="H3403" s="426"/>
      <c r="I3403" s="281" t="s">
        <v>15891</v>
      </c>
      <c r="J3403" s="281" t="s">
        <v>7228</v>
      </c>
      <c r="K3403" s="281" t="s">
        <v>48</v>
      </c>
      <c r="L3403" s="287" t="str">
        <f>VLOOKUP($K3403,[1]TONG_SL!$A$1:$D$65536,2,0)</f>
        <v>Mọc Nấm Hương 250g</v>
      </c>
      <c r="M3403" s="428"/>
      <c r="N3403" s="287" t="str">
        <f t="shared" si="353"/>
        <v>K-C6</v>
      </c>
      <c r="O3403" s="429"/>
      <c r="P3403" s="429"/>
      <c r="Q3403" s="287" t="str">
        <f>VLOOKUP(K3403,TONG_SL!$A:$D,3,0)</f>
        <v>Túi</v>
      </c>
      <c r="R3403" s="430">
        <v>10</v>
      </c>
      <c r="S3403" s="444"/>
      <c r="T3403" s="444">
        <f>VLOOKUP(VLOOKUP(G3403,Ma_KH!$A:$R,18,0)&amp;K3403,Gia_MB!$A:$F,6,0)</f>
        <v>46000</v>
      </c>
      <c r="U3403" s="445">
        <f t="shared" si="349"/>
        <v>460000</v>
      </c>
      <c r="V3403" s="444"/>
      <c r="W3403" s="446">
        <f t="shared" si="350"/>
        <v>0</v>
      </c>
      <c r="X3403" s="447" t="str">
        <f t="shared" si="351"/>
        <v>8</v>
      </c>
      <c r="Y3403" s="444"/>
      <c r="Z3403" s="445">
        <f t="shared" si="352"/>
        <v>36800</v>
      </c>
      <c r="AA3403" s="448">
        <f>VLOOKUP(G3403,Ma_KH!$A:$R,14,0)</f>
        <v>60</v>
      </c>
      <c r="AB3403" s="435"/>
      <c r="AC3403" s="435"/>
      <c r="AD3403" s="435"/>
      <c r="AE3403" s="435"/>
      <c r="AF3403" s="435"/>
      <c r="AG3403" s="435"/>
      <c r="AH3403" s="435"/>
      <c r="AI3403" s="435"/>
      <c r="AJ3403" s="435"/>
      <c r="AK3403" s="435"/>
      <c r="AL3403" s="435"/>
      <c r="AM3403" s="435"/>
      <c r="AN3403" s="435"/>
      <c r="AO3403" s="435"/>
      <c r="AP3403" s="435"/>
      <c r="AQ3403" s="435"/>
      <c r="AR3403" s="435"/>
      <c r="AS3403" s="435"/>
      <c r="AT3403" s="435"/>
      <c r="AU3403" s="435"/>
      <c r="AV3403" s="435"/>
      <c r="AW3403" s="435"/>
      <c r="AX3403" s="435"/>
      <c r="AY3403" s="435"/>
      <c r="AZ3403" s="435"/>
      <c r="BA3403" s="435"/>
      <c r="BB3403" s="435"/>
      <c r="BC3403" s="435"/>
      <c r="BD3403" s="435"/>
      <c r="BE3403" s="435"/>
      <c r="BF3403" s="435"/>
      <c r="BG3403" s="435"/>
      <c r="BH3403" s="435"/>
      <c r="BI3403" s="435"/>
      <c r="BJ3403" s="435"/>
      <c r="BK3403" s="435"/>
      <c r="BL3403" s="435"/>
      <c r="BM3403" s="435"/>
      <c r="BN3403" s="435"/>
      <c r="BO3403" s="435"/>
      <c r="BP3403" s="435"/>
      <c r="BQ3403" s="435"/>
      <c r="BR3403" s="435"/>
      <c r="BS3403" s="435"/>
      <c r="BT3403" s="435"/>
      <c r="BU3403" s="435"/>
      <c r="BV3403" s="435"/>
      <c r="BW3403" s="435"/>
      <c r="BX3403" s="435"/>
      <c r="BY3403" s="435"/>
      <c r="BZ3403" s="435"/>
      <c r="CA3403" s="435"/>
      <c r="CB3403" s="435"/>
      <c r="CC3403" s="435"/>
      <c r="CD3403" s="435"/>
      <c r="CE3403" s="435"/>
      <c r="CF3403" s="435"/>
      <c r="CG3403" s="435"/>
      <c r="CH3403" s="435"/>
      <c r="CI3403" s="435"/>
      <c r="CJ3403" s="435"/>
      <c r="CK3403" s="435"/>
      <c r="CL3403" s="435"/>
      <c r="CM3403" s="435"/>
      <c r="CN3403" s="435"/>
      <c r="CO3403" s="435"/>
      <c r="CP3403" s="435"/>
      <c r="CQ3403" s="435"/>
      <c r="CR3403" s="435"/>
      <c r="CS3403" s="435"/>
      <c r="CT3403" s="435"/>
      <c r="CU3403" s="435"/>
      <c r="CV3403" s="435"/>
      <c r="CW3403" s="435"/>
      <c r="CX3403" s="435"/>
      <c r="CY3403" s="435"/>
      <c r="CZ3403" s="435"/>
      <c r="DA3403" s="435"/>
      <c r="DB3403" s="435"/>
      <c r="DC3403" s="435"/>
      <c r="DD3403" s="435"/>
      <c r="DE3403" s="435"/>
      <c r="DF3403" s="435"/>
      <c r="DG3403" s="435"/>
      <c r="DH3403" s="435"/>
      <c r="DI3403" s="435"/>
      <c r="DJ3403" s="435"/>
      <c r="DK3403" s="435"/>
      <c r="DL3403" s="435"/>
      <c r="DM3403" s="435"/>
      <c r="DN3403" s="435"/>
      <c r="DO3403" s="435"/>
      <c r="DP3403" s="435"/>
      <c r="DQ3403" s="435"/>
      <c r="DR3403" s="435"/>
      <c r="DS3403" s="435"/>
      <c r="DT3403" s="435"/>
      <c r="DU3403" s="435"/>
      <c r="DV3403" s="435"/>
      <c r="DW3403" s="435"/>
      <c r="DX3403" s="435"/>
      <c r="DY3403" s="435"/>
      <c r="DZ3403" s="435"/>
      <c r="EA3403" s="435"/>
      <c r="EB3403" s="435"/>
      <c r="EC3403" s="435"/>
      <c r="ED3403" s="435"/>
      <c r="EE3403" s="435"/>
      <c r="EF3403" s="435"/>
      <c r="EG3403" s="435"/>
      <c r="EH3403" s="435"/>
      <c r="EI3403" s="435"/>
      <c r="EJ3403" s="435"/>
      <c r="EK3403" s="435"/>
      <c r="EL3403" s="435"/>
      <c r="EM3403" s="435"/>
      <c r="EN3403" s="435"/>
      <c r="EO3403" s="435"/>
      <c r="EP3403" s="435"/>
      <c r="EQ3403" s="435"/>
      <c r="ER3403" s="435"/>
      <c r="ES3403" s="435"/>
      <c r="ET3403" s="435"/>
      <c r="EU3403" s="435"/>
      <c r="EV3403" s="435"/>
      <c r="EW3403" s="435"/>
      <c r="EX3403" s="435"/>
      <c r="EY3403" s="435"/>
      <c r="EZ3403" s="435"/>
      <c r="FA3403" s="435"/>
      <c r="FB3403" s="435"/>
      <c r="FC3403" s="435"/>
      <c r="FD3403" s="435"/>
      <c r="FE3403" s="435"/>
      <c r="FF3403" s="435"/>
      <c r="FG3403" s="435"/>
      <c r="FH3403" s="435"/>
      <c r="FI3403" s="435"/>
      <c r="FJ3403" s="435"/>
      <c r="FK3403" s="435"/>
      <c r="FL3403" s="435"/>
      <c r="FM3403" s="435"/>
      <c r="FN3403" s="435"/>
      <c r="FO3403" s="435"/>
      <c r="FP3403" s="435"/>
      <c r="FQ3403" s="435"/>
      <c r="FR3403" s="435"/>
      <c r="FS3403" s="435"/>
      <c r="FT3403" s="435"/>
      <c r="FU3403" s="435"/>
      <c r="FV3403" s="435"/>
      <c r="FW3403" s="435"/>
      <c r="FX3403" s="435"/>
      <c r="FY3403" s="435"/>
      <c r="FZ3403" s="435"/>
      <c r="GA3403" s="435"/>
      <c r="GB3403" s="435"/>
      <c r="GC3403" s="435"/>
      <c r="GD3403" s="435"/>
      <c r="GE3403" s="435"/>
      <c r="GF3403" s="435"/>
      <c r="GG3403" s="435"/>
      <c r="GH3403" s="435"/>
      <c r="GI3403" s="435"/>
      <c r="GJ3403" s="435"/>
      <c r="GK3403" s="435"/>
      <c r="GL3403" s="435"/>
      <c r="GM3403" s="435"/>
      <c r="GN3403" s="435"/>
      <c r="GO3403" s="435"/>
      <c r="GP3403" s="435"/>
      <c r="GQ3403" s="435"/>
      <c r="GR3403" s="435"/>
      <c r="GS3403" s="435"/>
      <c r="GT3403" s="435"/>
      <c r="GU3403" s="435"/>
      <c r="GV3403" s="435"/>
      <c r="GW3403" s="435"/>
      <c r="GX3403" s="435"/>
      <c r="GY3403" s="435"/>
      <c r="GZ3403" s="435"/>
      <c r="HA3403" s="435"/>
      <c r="HB3403" s="435"/>
      <c r="HC3403" s="435"/>
      <c r="HD3403" s="435"/>
      <c r="HE3403" s="435"/>
      <c r="HF3403" s="435"/>
    </row>
    <row r="3404" spans="1:214" s="436" customFormat="1" x14ac:dyDescent="0.25">
      <c r="A3404" s="280">
        <v>46053</v>
      </c>
      <c r="B3404" s="281">
        <v>4184025766</v>
      </c>
      <c r="C3404" s="328" t="s">
        <v>15180</v>
      </c>
      <c r="D3404" s="280">
        <v>46058</v>
      </c>
      <c r="E3404" s="426"/>
      <c r="F3404" s="328"/>
      <c r="G3404" s="427" t="s">
        <v>15445</v>
      </c>
      <c r="H3404" s="426"/>
      <c r="I3404" s="281" t="s">
        <v>15814</v>
      </c>
      <c r="J3404" s="281" t="s">
        <v>7228</v>
      </c>
      <c r="K3404" s="281" t="s">
        <v>30</v>
      </c>
      <c r="L3404" s="287" t="str">
        <f>VLOOKUP($K3404,[1]TONG_SL!$A$1:$D$65536,2,0)</f>
        <v>Gà muối 500g</v>
      </c>
      <c r="M3404" s="428"/>
      <c r="N3404" s="287" t="str">
        <f t="shared" si="353"/>
        <v>K-C6</v>
      </c>
      <c r="O3404" s="429"/>
      <c r="P3404" s="429"/>
      <c r="Q3404" s="287" t="str">
        <f>VLOOKUP(K3404,TONG_SL!$A:$D,3,0)</f>
        <v>Túi</v>
      </c>
      <c r="R3404" s="430">
        <v>25</v>
      </c>
      <c r="S3404" s="444"/>
      <c r="T3404" s="444">
        <f>VLOOKUP(VLOOKUP(G3404,Ma_KH!$A:$R,18,0)&amp;K3404,Gia_MB!$A:$F,6,0)</f>
        <v>116611</v>
      </c>
      <c r="U3404" s="445">
        <f t="shared" si="349"/>
        <v>2915275</v>
      </c>
      <c r="V3404" s="444"/>
      <c r="W3404" s="446">
        <f t="shared" si="350"/>
        <v>0</v>
      </c>
      <c r="X3404" s="447" t="str">
        <f t="shared" si="351"/>
        <v>8</v>
      </c>
      <c r="Y3404" s="444"/>
      <c r="Z3404" s="445">
        <f t="shared" si="352"/>
        <v>233222</v>
      </c>
      <c r="AA3404" s="448">
        <f>VLOOKUP(G3404,Ma_KH!$A:$R,14,0)</f>
        <v>60</v>
      </c>
      <c r="AB3404" s="435"/>
      <c r="AC3404" s="435"/>
      <c r="AD3404" s="435"/>
      <c r="AE3404" s="435"/>
      <c r="AF3404" s="435"/>
      <c r="AG3404" s="435"/>
      <c r="AH3404" s="435"/>
      <c r="AI3404" s="435"/>
      <c r="AJ3404" s="435"/>
      <c r="AK3404" s="435"/>
      <c r="AL3404" s="435"/>
      <c r="AM3404" s="435"/>
      <c r="AN3404" s="435"/>
      <c r="AO3404" s="435"/>
      <c r="AP3404" s="435"/>
      <c r="AQ3404" s="435"/>
      <c r="AR3404" s="435"/>
      <c r="AS3404" s="435"/>
      <c r="AT3404" s="435"/>
      <c r="AU3404" s="435"/>
      <c r="AV3404" s="435"/>
      <c r="AW3404" s="435"/>
      <c r="AX3404" s="435"/>
      <c r="AY3404" s="435"/>
      <c r="AZ3404" s="435"/>
      <c r="BA3404" s="435"/>
      <c r="BB3404" s="435"/>
      <c r="BC3404" s="435"/>
      <c r="BD3404" s="435"/>
      <c r="BE3404" s="435"/>
      <c r="BF3404" s="435"/>
      <c r="BG3404" s="435"/>
      <c r="BH3404" s="435"/>
      <c r="BI3404" s="435"/>
      <c r="BJ3404" s="435"/>
      <c r="BK3404" s="435"/>
      <c r="BL3404" s="435"/>
      <c r="BM3404" s="435"/>
      <c r="BN3404" s="435"/>
      <c r="BO3404" s="435"/>
      <c r="BP3404" s="435"/>
      <c r="BQ3404" s="435"/>
      <c r="BR3404" s="435"/>
      <c r="BS3404" s="435"/>
      <c r="BT3404" s="435"/>
      <c r="BU3404" s="435"/>
      <c r="BV3404" s="435"/>
      <c r="BW3404" s="435"/>
      <c r="BX3404" s="435"/>
      <c r="BY3404" s="435"/>
      <c r="BZ3404" s="435"/>
      <c r="CA3404" s="435"/>
      <c r="CB3404" s="435"/>
      <c r="CC3404" s="435"/>
      <c r="CD3404" s="435"/>
      <c r="CE3404" s="435"/>
      <c r="CF3404" s="435"/>
      <c r="CG3404" s="435"/>
      <c r="CH3404" s="435"/>
      <c r="CI3404" s="435"/>
      <c r="CJ3404" s="435"/>
      <c r="CK3404" s="435"/>
      <c r="CL3404" s="435"/>
      <c r="CM3404" s="435"/>
      <c r="CN3404" s="435"/>
      <c r="CO3404" s="435"/>
      <c r="CP3404" s="435"/>
      <c r="CQ3404" s="435"/>
      <c r="CR3404" s="435"/>
      <c r="CS3404" s="435"/>
      <c r="CT3404" s="435"/>
      <c r="CU3404" s="435"/>
      <c r="CV3404" s="435"/>
      <c r="CW3404" s="435"/>
      <c r="CX3404" s="435"/>
      <c r="CY3404" s="435"/>
      <c r="CZ3404" s="435"/>
      <c r="DA3404" s="435"/>
      <c r="DB3404" s="435"/>
      <c r="DC3404" s="435"/>
      <c r="DD3404" s="435"/>
      <c r="DE3404" s="435"/>
      <c r="DF3404" s="435"/>
      <c r="DG3404" s="435"/>
      <c r="DH3404" s="435"/>
      <c r="DI3404" s="435"/>
      <c r="DJ3404" s="435"/>
      <c r="DK3404" s="435"/>
      <c r="DL3404" s="435"/>
      <c r="DM3404" s="435"/>
      <c r="DN3404" s="435"/>
      <c r="DO3404" s="435"/>
      <c r="DP3404" s="435"/>
      <c r="DQ3404" s="435"/>
      <c r="DR3404" s="435"/>
      <c r="DS3404" s="435"/>
      <c r="DT3404" s="435"/>
      <c r="DU3404" s="435"/>
      <c r="DV3404" s="435"/>
      <c r="DW3404" s="435"/>
      <c r="DX3404" s="435"/>
      <c r="DY3404" s="435"/>
      <c r="DZ3404" s="435"/>
      <c r="EA3404" s="435"/>
      <c r="EB3404" s="435"/>
      <c r="EC3404" s="435"/>
      <c r="ED3404" s="435"/>
      <c r="EE3404" s="435"/>
      <c r="EF3404" s="435"/>
      <c r="EG3404" s="435"/>
      <c r="EH3404" s="435"/>
      <c r="EI3404" s="435"/>
      <c r="EJ3404" s="435"/>
      <c r="EK3404" s="435"/>
      <c r="EL3404" s="435"/>
      <c r="EM3404" s="435"/>
      <c r="EN3404" s="435"/>
      <c r="EO3404" s="435"/>
      <c r="EP3404" s="435"/>
      <c r="EQ3404" s="435"/>
      <c r="ER3404" s="435"/>
      <c r="ES3404" s="435"/>
      <c r="ET3404" s="435"/>
      <c r="EU3404" s="435"/>
      <c r="EV3404" s="435"/>
      <c r="EW3404" s="435"/>
      <c r="EX3404" s="435"/>
      <c r="EY3404" s="435"/>
      <c r="EZ3404" s="435"/>
      <c r="FA3404" s="435"/>
      <c r="FB3404" s="435"/>
      <c r="FC3404" s="435"/>
      <c r="FD3404" s="435"/>
      <c r="FE3404" s="435"/>
      <c r="FF3404" s="435"/>
      <c r="FG3404" s="435"/>
      <c r="FH3404" s="435"/>
      <c r="FI3404" s="435"/>
      <c r="FJ3404" s="435"/>
      <c r="FK3404" s="435"/>
      <c r="FL3404" s="435"/>
      <c r="FM3404" s="435"/>
      <c r="FN3404" s="435"/>
      <c r="FO3404" s="435"/>
      <c r="FP3404" s="435"/>
      <c r="FQ3404" s="435"/>
      <c r="FR3404" s="435"/>
      <c r="FS3404" s="435"/>
      <c r="FT3404" s="435"/>
      <c r="FU3404" s="435"/>
      <c r="FV3404" s="435"/>
      <c r="FW3404" s="435"/>
      <c r="FX3404" s="435"/>
      <c r="FY3404" s="435"/>
      <c r="FZ3404" s="435"/>
      <c r="GA3404" s="435"/>
      <c r="GB3404" s="435"/>
      <c r="GC3404" s="435"/>
      <c r="GD3404" s="435"/>
      <c r="GE3404" s="435"/>
      <c r="GF3404" s="435"/>
      <c r="GG3404" s="435"/>
      <c r="GH3404" s="435"/>
      <c r="GI3404" s="435"/>
      <c r="GJ3404" s="435"/>
      <c r="GK3404" s="435"/>
      <c r="GL3404" s="435"/>
      <c r="GM3404" s="435"/>
      <c r="GN3404" s="435"/>
      <c r="GO3404" s="435"/>
      <c r="GP3404" s="435"/>
      <c r="GQ3404" s="435"/>
      <c r="GR3404" s="435"/>
      <c r="GS3404" s="435"/>
      <c r="GT3404" s="435"/>
      <c r="GU3404" s="435"/>
      <c r="GV3404" s="435"/>
      <c r="GW3404" s="435"/>
      <c r="GX3404" s="435"/>
      <c r="GY3404" s="435"/>
      <c r="GZ3404" s="435"/>
      <c r="HA3404" s="435"/>
      <c r="HB3404" s="435"/>
      <c r="HC3404" s="435"/>
      <c r="HD3404" s="435"/>
      <c r="HE3404" s="435"/>
      <c r="HF3404" s="435"/>
    </row>
    <row r="3405" spans="1:214" s="436" customFormat="1" x14ac:dyDescent="0.25">
      <c r="A3405" s="280">
        <v>46053</v>
      </c>
      <c r="B3405" s="281">
        <v>4184025766</v>
      </c>
      <c r="C3405" s="328" t="s">
        <v>15180</v>
      </c>
      <c r="D3405" s="280">
        <v>46058</v>
      </c>
      <c r="E3405" s="426"/>
      <c r="F3405" s="328"/>
      <c r="G3405" s="427" t="s">
        <v>15445</v>
      </c>
      <c r="H3405" s="426"/>
      <c r="I3405" s="281" t="s">
        <v>15814</v>
      </c>
      <c r="J3405" s="281" t="s">
        <v>7228</v>
      </c>
      <c r="K3405" s="281" t="s">
        <v>27</v>
      </c>
      <c r="L3405" s="287" t="str">
        <f>VLOOKUP($K3405,[1]TONG_SL!$A$1:$D$65536,2,0)</f>
        <v>Chân giò heo muối 300g</v>
      </c>
      <c r="M3405" s="428"/>
      <c r="N3405" s="287" t="str">
        <f t="shared" si="353"/>
        <v>K-C6</v>
      </c>
      <c r="O3405" s="429"/>
      <c r="P3405" s="429"/>
      <c r="Q3405" s="287" t="str">
        <f>VLOOKUP(K3405,TONG_SL!$A:$D,3,0)</f>
        <v>Túi</v>
      </c>
      <c r="R3405" s="430">
        <v>25</v>
      </c>
      <c r="S3405" s="444"/>
      <c r="T3405" s="444">
        <f>VLOOKUP(VLOOKUP(G3405,Ma_KH!$A:$R,18,0)&amp;K3405,Gia_MB!$A:$F,6,0)</f>
        <v>73431</v>
      </c>
      <c r="U3405" s="445">
        <f t="shared" si="349"/>
        <v>1835775</v>
      </c>
      <c r="V3405" s="444"/>
      <c r="W3405" s="446">
        <f t="shared" si="350"/>
        <v>0</v>
      </c>
      <c r="X3405" s="447" t="str">
        <f t="shared" si="351"/>
        <v>8</v>
      </c>
      <c r="Y3405" s="444"/>
      <c r="Z3405" s="445">
        <f t="shared" si="352"/>
        <v>146862</v>
      </c>
      <c r="AA3405" s="448">
        <f>VLOOKUP(G3405,Ma_KH!$A:$R,14,0)</f>
        <v>60</v>
      </c>
      <c r="AB3405" s="435"/>
      <c r="AC3405" s="435"/>
      <c r="AD3405" s="435"/>
      <c r="AE3405" s="435"/>
      <c r="AF3405" s="435"/>
      <c r="AG3405" s="435"/>
      <c r="AH3405" s="435"/>
      <c r="AI3405" s="435"/>
      <c r="AJ3405" s="435"/>
      <c r="AK3405" s="435"/>
      <c r="AL3405" s="435"/>
      <c r="AM3405" s="435"/>
      <c r="AN3405" s="435"/>
      <c r="AO3405" s="435"/>
      <c r="AP3405" s="435"/>
      <c r="AQ3405" s="435"/>
      <c r="AR3405" s="435"/>
      <c r="AS3405" s="435"/>
      <c r="AT3405" s="435"/>
      <c r="AU3405" s="435"/>
      <c r="AV3405" s="435"/>
      <c r="AW3405" s="435"/>
      <c r="AX3405" s="435"/>
      <c r="AY3405" s="435"/>
      <c r="AZ3405" s="435"/>
      <c r="BA3405" s="435"/>
      <c r="BB3405" s="435"/>
      <c r="BC3405" s="435"/>
      <c r="BD3405" s="435"/>
      <c r="BE3405" s="435"/>
      <c r="BF3405" s="435"/>
      <c r="BG3405" s="435"/>
      <c r="BH3405" s="435"/>
      <c r="BI3405" s="435"/>
      <c r="BJ3405" s="435"/>
      <c r="BK3405" s="435"/>
      <c r="BL3405" s="435"/>
      <c r="BM3405" s="435"/>
      <c r="BN3405" s="435"/>
      <c r="BO3405" s="435"/>
      <c r="BP3405" s="435"/>
      <c r="BQ3405" s="435"/>
      <c r="BR3405" s="435"/>
      <c r="BS3405" s="435"/>
      <c r="BT3405" s="435"/>
      <c r="BU3405" s="435"/>
      <c r="BV3405" s="435"/>
      <c r="BW3405" s="435"/>
      <c r="BX3405" s="435"/>
      <c r="BY3405" s="435"/>
      <c r="BZ3405" s="435"/>
      <c r="CA3405" s="435"/>
      <c r="CB3405" s="435"/>
      <c r="CC3405" s="435"/>
      <c r="CD3405" s="435"/>
      <c r="CE3405" s="435"/>
      <c r="CF3405" s="435"/>
      <c r="CG3405" s="435"/>
      <c r="CH3405" s="435"/>
      <c r="CI3405" s="435"/>
      <c r="CJ3405" s="435"/>
      <c r="CK3405" s="435"/>
      <c r="CL3405" s="435"/>
      <c r="CM3405" s="435"/>
      <c r="CN3405" s="435"/>
      <c r="CO3405" s="435"/>
      <c r="CP3405" s="435"/>
      <c r="CQ3405" s="435"/>
      <c r="CR3405" s="435"/>
      <c r="CS3405" s="435"/>
      <c r="CT3405" s="435"/>
      <c r="CU3405" s="435"/>
      <c r="CV3405" s="435"/>
      <c r="CW3405" s="435"/>
      <c r="CX3405" s="435"/>
      <c r="CY3405" s="435"/>
      <c r="CZ3405" s="435"/>
      <c r="DA3405" s="435"/>
      <c r="DB3405" s="435"/>
      <c r="DC3405" s="435"/>
      <c r="DD3405" s="435"/>
      <c r="DE3405" s="435"/>
      <c r="DF3405" s="435"/>
      <c r="DG3405" s="435"/>
      <c r="DH3405" s="435"/>
      <c r="DI3405" s="435"/>
      <c r="DJ3405" s="435"/>
      <c r="DK3405" s="435"/>
      <c r="DL3405" s="435"/>
      <c r="DM3405" s="435"/>
      <c r="DN3405" s="435"/>
      <c r="DO3405" s="435"/>
      <c r="DP3405" s="435"/>
      <c r="DQ3405" s="435"/>
      <c r="DR3405" s="435"/>
      <c r="DS3405" s="435"/>
      <c r="DT3405" s="435"/>
      <c r="DU3405" s="435"/>
      <c r="DV3405" s="435"/>
      <c r="DW3405" s="435"/>
      <c r="DX3405" s="435"/>
      <c r="DY3405" s="435"/>
      <c r="DZ3405" s="435"/>
      <c r="EA3405" s="435"/>
      <c r="EB3405" s="435"/>
      <c r="EC3405" s="435"/>
      <c r="ED3405" s="435"/>
      <c r="EE3405" s="435"/>
      <c r="EF3405" s="435"/>
      <c r="EG3405" s="435"/>
      <c r="EH3405" s="435"/>
      <c r="EI3405" s="435"/>
      <c r="EJ3405" s="435"/>
      <c r="EK3405" s="435"/>
      <c r="EL3405" s="435"/>
      <c r="EM3405" s="435"/>
      <c r="EN3405" s="435"/>
      <c r="EO3405" s="435"/>
      <c r="EP3405" s="435"/>
      <c r="EQ3405" s="435"/>
      <c r="ER3405" s="435"/>
      <c r="ES3405" s="435"/>
      <c r="ET3405" s="435"/>
      <c r="EU3405" s="435"/>
      <c r="EV3405" s="435"/>
      <c r="EW3405" s="435"/>
      <c r="EX3405" s="435"/>
      <c r="EY3405" s="435"/>
      <c r="EZ3405" s="435"/>
      <c r="FA3405" s="435"/>
      <c r="FB3405" s="435"/>
      <c r="FC3405" s="435"/>
      <c r="FD3405" s="435"/>
      <c r="FE3405" s="435"/>
      <c r="FF3405" s="435"/>
      <c r="FG3405" s="435"/>
      <c r="FH3405" s="435"/>
      <c r="FI3405" s="435"/>
      <c r="FJ3405" s="435"/>
      <c r="FK3405" s="435"/>
      <c r="FL3405" s="435"/>
      <c r="FM3405" s="435"/>
      <c r="FN3405" s="435"/>
      <c r="FO3405" s="435"/>
      <c r="FP3405" s="435"/>
      <c r="FQ3405" s="435"/>
      <c r="FR3405" s="435"/>
      <c r="FS3405" s="435"/>
      <c r="FT3405" s="435"/>
      <c r="FU3405" s="435"/>
      <c r="FV3405" s="435"/>
      <c r="FW3405" s="435"/>
      <c r="FX3405" s="435"/>
      <c r="FY3405" s="435"/>
      <c r="FZ3405" s="435"/>
      <c r="GA3405" s="435"/>
      <c r="GB3405" s="435"/>
      <c r="GC3405" s="435"/>
      <c r="GD3405" s="435"/>
      <c r="GE3405" s="435"/>
      <c r="GF3405" s="435"/>
      <c r="GG3405" s="435"/>
      <c r="GH3405" s="435"/>
      <c r="GI3405" s="435"/>
      <c r="GJ3405" s="435"/>
      <c r="GK3405" s="435"/>
      <c r="GL3405" s="435"/>
      <c r="GM3405" s="435"/>
      <c r="GN3405" s="435"/>
      <c r="GO3405" s="435"/>
      <c r="GP3405" s="435"/>
      <c r="GQ3405" s="435"/>
      <c r="GR3405" s="435"/>
      <c r="GS3405" s="435"/>
      <c r="GT3405" s="435"/>
      <c r="GU3405" s="435"/>
      <c r="GV3405" s="435"/>
      <c r="GW3405" s="435"/>
      <c r="GX3405" s="435"/>
      <c r="GY3405" s="435"/>
      <c r="GZ3405" s="435"/>
      <c r="HA3405" s="435"/>
      <c r="HB3405" s="435"/>
      <c r="HC3405" s="435"/>
      <c r="HD3405" s="435"/>
      <c r="HE3405" s="435"/>
      <c r="HF3405" s="435"/>
    </row>
    <row r="3406" spans="1:214" x14ac:dyDescent="0.25">
      <c r="A3406" s="216">
        <v>46052</v>
      </c>
      <c r="B3406" s="217">
        <v>4183990777</v>
      </c>
      <c r="C3406" s="218" t="s">
        <v>15180</v>
      </c>
      <c r="D3406" s="216">
        <v>46058</v>
      </c>
      <c r="E3406" s="219"/>
      <c r="F3406" s="218"/>
      <c r="G3406" s="268" t="s">
        <v>12354</v>
      </c>
      <c r="H3406" s="219"/>
      <c r="I3406" s="217" t="s">
        <v>15892</v>
      </c>
      <c r="J3406" s="217" t="s">
        <v>7228</v>
      </c>
      <c r="K3406" s="217" t="s">
        <v>30</v>
      </c>
      <c r="L3406" s="215" t="str">
        <f>VLOOKUP($K3406,[1]TONG_SL!$A$1:$D$65536,2,0)</f>
        <v>Gà muối 500g</v>
      </c>
      <c r="M3406" s="247"/>
      <c r="N3406" s="215" t="str">
        <f t="shared" si="353"/>
        <v>K-C6</v>
      </c>
      <c r="O3406" s="222"/>
      <c r="P3406" s="222"/>
      <c r="Q3406" s="215" t="str">
        <f>VLOOKUP(K3406,TONG_SL!$A:$D,3,0)</f>
        <v>Túi</v>
      </c>
      <c r="R3406" s="223">
        <v>20</v>
      </c>
      <c r="S3406" s="290"/>
      <c r="T3406" s="290">
        <f>VLOOKUP(VLOOKUP(G3406,Ma_KH!$A:$R,18,0)&amp;K3406,Gia_MB!$A:$F,6,0)</f>
        <v>116611</v>
      </c>
      <c r="U3406" s="291">
        <f t="shared" si="349"/>
        <v>2332220</v>
      </c>
      <c r="V3406" s="290"/>
      <c r="W3406" s="292">
        <f t="shared" si="350"/>
        <v>0</v>
      </c>
      <c r="X3406" s="293" t="str">
        <f t="shared" si="351"/>
        <v>8</v>
      </c>
      <c r="Y3406" s="290"/>
      <c r="Z3406" s="291">
        <f t="shared" si="352"/>
        <v>186577.6</v>
      </c>
      <c r="AA3406" s="294">
        <f>VLOOKUP(G3406,Ma_KH!$A:$R,14,0)</f>
        <v>60</v>
      </c>
    </row>
    <row r="3407" spans="1:214" x14ac:dyDescent="0.25">
      <c r="A3407" s="216">
        <v>46052</v>
      </c>
      <c r="B3407" s="217">
        <v>4183990777</v>
      </c>
      <c r="C3407" s="218" t="s">
        <v>15180</v>
      </c>
      <c r="D3407" s="216">
        <v>46058</v>
      </c>
      <c r="E3407" s="219"/>
      <c r="F3407" s="218"/>
      <c r="G3407" s="268" t="s">
        <v>12354</v>
      </c>
      <c r="H3407" s="219"/>
      <c r="I3407" s="217" t="s">
        <v>15892</v>
      </c>
      <c r="J3407" s="217" t="s">
        <v>7228</v>
      </c>
      <c r="K3407" s="217" t="s">
        <v>27</v>
      </c>
      <c r="L3407" s="215" t="str">
        <f>VLOOKUP($K3407,[1]TONG_SL!$A$1:$D$65536,2,0)</f>
        <v>Chân giò heo muối 300g</v>
      </c>
      <c r="M3407" s="247"/>
      <c r="N3407" s="215" t="str">
        <f t="shared" si="353"/>
        <v>K-C6</v>
      </c>
      <c r="O3407" s="222"/>
      <c r="P3407" s="222"/>
      <c r="Q3407" s="215" t="str">
        <f>VLOOKUP(K3407,TONG_SL!$A:$D,3,0)</f>
        <v>Túi</v>
      </c>
      <c r="R3407" s="223">
        <v>5</v>
      </c>
      <c r="S3407" s="290"/>
      <c r="T3407" s="290">
        <f>VLOOKUP(VLOOKUP(G3407,Ma_KH!$A:$R,18,0)&amp;K3407,Gia_MB!$A:$F,6,0)</f>
        <v>73431</v>
      </c>
      <c r="U3407" s="291">
        <f t="shared" si="349"/>
        <v>367155</v>
      </c>
      <c r="V3407" s="290"/>
      <c r="W3407" s="292">
        <f t="shared" si="350"/>
        <v>0</v>
      </c>
      <c r="X3407" s="293" t="str">
        <f t="shared" si="351"/>
        <v>8</v>
      </c>
      <c r="Y3407" s="290"/>
      <c r="Z3407" s="291">
        <f t="shared" si="352"/>
        <v>29372.400000000001</v>
      </c>
      <c r="AA3407" s="294">
        <f>VLOOKUP(G3407,Ma_KH!$A:$R,14,0)</f>
        <v>60</v>
      </c>
    </row>
    <row r="3408" spans="1:214" s="436" customFormat="1" x14ac:dyDescent="0.25">
      <c r="A3408" s="280">
        <v>46051</v>
      </c>
      <c r="B3408" s="281">
        <v>4183946464</v>
      </c>
      <c r="C3408" s="328" t="s">
        <v>15180</v>
      </c>
      <c r="D3408" s="280">
        <v>46058</v>
      </c>
      <c r="E3408" s="426"/>
      <c r="F3408" s="328"/>
      <c r="G3408" s="427" t="s">
        <v>15442</v>
      </c>
      <c r="H3408" s="426"/>
      <c r="I3408" s="281" t="s">
        <v>15813</v>
      </c>
      <c r="J3408" s="281" t="s">
        <v>7228</v>
      </c>
      <c r="K3408" s="281" t="s">
        <v>30</v>
      </c>
      <c r="L3408" s="287" t="str">
        <f>VLOOKUP($K3408,[1]TONG_SL!$A$1:$D$65536,2,0)</f>
        <v>Gà muối 500g</v>
      </c>
      <c r="M3408" s="428"/>
      <c r="N3408" s="287" t="str">
        <f t="shared" si="353"/>
        <v>K-C6</v>
      </c>
      <c r="O3408" s="429"/>
      <c r="P3408" s="429"/>
      <c r="Q3408" s="287" t="str">
        <f>VLOOKUP(K3408,TONG_SL!$A:$D,3,0)</f>
        <v>Túi</v>
      </c>
      <c r="R3408" s="430">
        <v>10</v>
      </c>
      <c r="S3408" s="444"/>
      <c r="T3408" s="444">
        <f>VLOOKUP(VLOOKUP(G3408,Ma_KH!$A:$R,18,0)&amp;K3408,Gia_MB!$A:$F,6,0)</f>
        <v>116611</v>
      </c>
      <c r="U3408" s="445">
        <f t="shared" si="349"/>
        <v>1166110</v>
      </c>
      <c r="V3408" s="444"/>
      <c r="W3408" s="446">
        <f t="shared" si="350"/>
        <v>0</v>
      </c>
      <c r="X3408" s="447" t="str">
        <f t="shared" si="351"/>
        <v>8</v>
      </c>
      <c r="Y3408" s="444"/>
      <c r="Z3408" s="445">
        <f t="shared" si="352"/>
        <v>93288.8</v>
      </c>
      <c r="AA3408" s="448">
        <f>VLOOKUP(G3408,Ma_KH!$A:$R,14,0)</f>
        <v>60</v>
      </c>
      <c r="AB3408" s="435"/>
      <c r="AC3408" s="435"/>
      <c r="AD3408" s="435"/>
      <c r="AE3408" s="435"/>
      <c r="AF3408" s="435"/>
      <c r="AG3408" s="435"/>
      <c r="AH3408" s="435"/>
      <c r="AI3408" s="435"/>
      <c r="AJ3408" s="435"/>
      <c r="AK3408" s="435"/>
      <c r="AL3408" s="435"/>
      <c r="AM3408" s="435"/>
      <c r="AN3408" s="435"/>
      <c r="AO3408" s="435"/>
      <c r="AP3408" s="435"/>
      <c r="AQ3408" s="435"/>
      <c r="AR3408" s="435"/>
      <c r="AS3408" s="435"/>
      <c r="AT3408" s="435"/>
      <c r="AU3408" s="435"/>
      <c r="AV3408" s="435"/>
      <c r="AW3408" s="435"/>
      <c r="AX3408" s="435"/>
      <c r="AY3408" s="435"/>
      <c r="AZ3408" s="435"/>
      <c r="BA3408" s="435"/>
      <c r="BB3408" s="435"/>
      <c r="BC3408" s="435"/>
      <c r="BD3408" s="435"/>
      <c r="BE3408" s="435"/>
      <c r="BF3408" s="435"/>
      <c r="BG3408" s="435"/>
      <c r="BH3408" s="435"/>
      <c r="BI3408" s="435"/>
      <c r="BJ3408" s="435"/>
      <c r="BK3408" s="435"/>
      <c r="BL3408" s="435"/>
      <c r="BM3408" s="435"/>
      <c r="BN3408" s="435"/>
      <c r="BO3408" s="435"/>
      <c r="BP3408" s="435"/>
      <c r="BQ3408" s="435"/>
      <c r="BR3408" s="435"/>
      <c r="BS3408" s="435"/>
      <c r="BT3408" s="435"/>
      <c r="BU3408" s="435"/>
      <c r="BV3408" s="435"/>
      <c r="BW3408" s="435"/>
      <c r="BX3408" s="435"/>
      <c r="BY3408" s="435"/>
      <c r="BZ3408" s="435"/>
      <c r="CA3408" s="435"/>
      <c r="CB3408" s="435"/>
      <c r="CC3408" s="435"/>
      <c r="CD3408" s="435"/>
      <c r="CE3408" s="435"/>
      <c r="CF3408" s="435"/>
      <c r="CG3408" s="435"/>
      <c r="CH3408" s="435"/>
      <c r="CI3408" s="435"/>
      <c r="CJ3408" s="435"/>
      <c r="CK3408" s="435"/>
      <c r="CL3408" s="435"/>
      <c r="CM3408" s="435"/>
      <c r="CN3408" s="435"/>
      <c r="CO3408" s="435"/>
      <c r="CP3408" s="435"/>
      <c r="CQ3408" s="435"/>
      <c r="CR3408" s="435"/>
      <c r="CS3408" s="435"/>
      <c r="CT3408" s="435"/>
      <c r="CU3408" s="435"/>
      <c r="CV3408" s="435"/>
      <c r="CW3408" s="435"/>
      <c r="CX3408" s="435"/>
      <c r="CY3408" s="435"/>
      <c r="CZ3408" s="435"/>
      <c r="DA3408" s="435"/>
      <c r="DB3408" s="435"/>
      <c r="DC3408" s="435"/>
      <c r="DD3408" s="435"/>
      <c r="DE3408" s="435"/>
      <c r="DF3408" s="435"/>
      <c r="DG3408" s="435"/>
      <c r="DH3408" s="435"/>
      <c r="DI3408" s="435"/>
      <c r="DJ3408" s="435"/>
      <c r="DK3408" s="435"/>
      <c r="DL3408" s="435"/>
      <c r="DM3408" s="435"/>
      <c r="DN3408" s="435"/>
      <c r="DO3408" s="435"/>
      <c r="DP3408" s="435"/>
      <c r="DQ3408" s="435"/>
      <c r="DR3408" s="435"/>
      <c r="DS3408" s="435"/>
      <c r="DT3408" s="435"/>
      <c r="DU3408" s="435"/>
      <c r="DV3408" s="435"/>
      <c r="DW3408" s="435"/>
      <c r="DX3408" s="435"/>
      <c r="DY3408" s="435"/>
      <c r="DZ3408" s="435"/>
      <c r="EA3408" s="435"/>
      <c r="EB3408" s="435"/>
      <c r="EC3408" s="435"/>
      <c r="ED3408" s="435"/>
      <c r="EE3408" s="435"/>
      <c r="EF3408" s="435"/>
      <c r="EG3408" s="435"/>
      <c r="EH3408" s="435"/>
      <c r="EI3408" s="435"/>
      <c r="EJ3408" s="435"/>
      <c r="EK3408" s="435"/>
      <c r="EL3408" s="435"/>
      <c r="EM3408" s="435"/>
      <c r="EN3408" s="435"/>
      <c r="EO3408" s="435"/>
      <c r="EP3408" s="435"/>
      <c r="EQ3408" s="435"/>
      <c r="ER3408" s="435"/>
      <c r="ES3408" s="435"/>
      <c r="ET3408" s="435"/>
      <c r="EU3408" s="435"/>
      <c r="EV3408" s="435"/>
      <c r="EW3408" s="435"/>
      <c r="EX3408" s="435"/>
      <c r="EY3408" s="435"/>
      <c r="EZ3408" s="435"/>
      <c r="FA3408" s="435"/>
      <c r="FB3408" s="435"/>
      <c r="FC3408" s="435"/>
      <c r="FD3408" s="435"/>
      <c r="FE3408" s="435"/>
      <c r="FF3408" s="435"/>
      <c r="FG3408" s="435"/>
      <c r="FH3408" s="435"/>
      <c r="FI3408" s="435"/>
      <c r="FJ3408" s="435"/>
      <c r="FK3408" s="435"/>
      <c r="FL3408" s="435"/>
      <c r="FM3408" s="435"/>
      <c r="FN3408" s="435"/>
      <c r="FO3408" s="435"/>
      <c r="FP3408" s="435"/>
      <c r="FQ3408" s="435"/>
      <c r="FR3408" s="435"/>
      <c r="FS3408" s="435"/>
      <c r="FT3408" s="435"/>
      <c r="FU3408" s="435"/>
      <c r="FV3408" s="435"/>
      <c r="FW3408" s="435"/>
      <c r="FX3408" s="435"/>
      <c r="FY3408" s="435"/>
      <c r="FZ3408" s="435"/>
      <c r="GA3408" s="435"/>
      <c r="GB3408" s="435"/>
      <c r="GC3408" s="435"/>
      <c r="GD3408" s="435"/>
      <c r="GE3408" s="435"/>
      <c r="GF3408" s="435"/>
      <c r="GG3408" s="435"/>
      <c r="GH3408" s="435"/>
      <c r="GI3408" s="435"/>
      <c r="GJ3408" s="435"/>
      <c r="GK3408" s="435"/>
      <c r="GL3408" s="435"/>
      <c r="GM3408" s="435"/>
      <c r="GN3408" s="435"/>
      <c r="GO3408" s="435"/>
      <c r="GP3408" s="435"/>
      <c r="GQ3408" s="435"/>
      <c r="GR3408" s="435"/>
      <c r="GS3408" s="435"/>
      <c r="GT3408" s="435"/>
      <c r="GU3408" s="435"/>
      <c r="GV3408" s="435"/>
      <c r="GW3408" s="435"/>
      <c r="GX3408" s="435"/>
      <c r="GY3408" s="435"/>
      <c r="GZ3408" s="435"/>
      <c r="HA3408" s="435"/>
      <c r="HB3408" s="435"/>
      <c r="HC3408" s="435"/>
      <c r="HD3408" s="435"/>
      <c r="HE3408" s="435"/>
      <c r="HF3408" s="435"/>
    </row>
    <row r="3409" spans="1:214" s="436" customFormat="1" x14ac:dyDescent="0.25">
      <c r="A3409" s="280">
        <v>46051</v>
      </c>
      <c r="B3409" s="281">
        <v>4183946464</v>
      </c>
      <c r="C3409" s="328" t="s">
        <v>15180</v>
      </c>
      <c r="D3409" s="280">
        <v>46058</v>
      </c>
      <c r="E3409" s="426"/>
      <c r="F3409" s="328"/>
      <c r="G3409" s="427" t="s">
        <v>15442</v>
      </c>
      <c r="H3409" s="426"/>
      <c r="I3409" s="281" t="s">
        <v>15813</v>
      </c>
      <c r="J3409" s="281" t="s">
        <v>7228</v>
      </c>
      <c r="K3409" s="281" t="s">
        <v>27</v>
      </c>
      <c r="L3409" s="287" t="str">
        <f>VLOOKUP($K3409,[1]TONG_SL!$A$1:$D$65536,2,0)</f>
        <v>Chân giò heo muối 300g</v>
      </c>
      <c r="M3409" s="428"/>
      <c r="N3409" s="287" t="str">
        <f t="shared" si="353"/>
        <v>K-C6</v>
      </c>
      <c r="O3409" s="429"/>
      <c r="P3409" s="429"/>
      <c r="Q3409" s="287" t="str">
        <f>VLOOKUP(K3409,TONG_SL!$A:$D,3,0)</f>
        <v>Túi</v>
      </c>
      <c r="R3409" s="430">
        <v>10</v>
      </c>
      <c r="S3409" s="444"/>
      <c r="T3409" s="444">
        <f>VLOOKUP(VLOOKUP(G3409,Ma_KH!$A:$R,18,0)&amp;K3409,Gia_MB!$A:$F,6,0)</f>
        <v>73431</v>
      </c>
      <c r="U3409" s="445">
        <f t="shared" si="349"/>
        <v>734310</v>
      </c>
      <c r="V3409" s="444"/>
      <c r="W3409" s="446">
        <f t="shared" si="350"/>
        <v>0</v>
      </c>
      <c r="X3409" s="447" t="str">
        <f t="shared" si="351"/>
        <v>8</v>
      </c>
      <c r="Y3409" s="444"/>
      <c r="Z3409" s="445">
        <f t="shared" si="352"/>
        <v>58744.800000000003</v>
      </c>
      <c r="AA3409" s="448">
        <f>VLOOKUP(G3409,Ma_KH!$A:$R,14,0)</f>
        <v>60</v>
      </c>
      <c r="AB3409" s="435"/>
      <c r="AC3409" s="435"/>
      <c r="AD3409" s="435"/>
      <c r="AE3409" s="435"/>
      <c r="AF3409" s="435"/>
      <c r="AG3409" s="435"/>
      <c r="AH3409" s="435"/>
      <c r="AI3409" s="435"/>
      <c r="AJ3409" s="435"/>
      <c r="AK3409" s="435"/>
      <c r="AL3409" s="435"/>
      <c r="AM3409" s="435"/>
      <c r="AN3409" s="435"/>
      <c r="AO3409" s="435"/>
      <c r="AP3409" s="435"/>
      <c r="AQ3409" s="435"/>
      <c r="AR3409" s="435"/>
      <c r="AS3409" s="435"/>
      <c r="AT3409" s="435"/>
      <c r="AU3409" s="435"/>
      <c r="AV3409" s="435"/>
      <c r="AW3409" s="435"/>
      <c r="AX3409" s="435"/>
      <c r="AY3409" s="435"/>
      <c r="AZ3409" s="435"/>
      <c r="BA3409" s="435"/>
      <c r="BB3409" s="435"/>
      <c r="BC3409" s="435"/>
      <c r="BD3409" s="435"/>
      <c r="BE3409" s="435"/>
      <c r="BF3409" s="435"/>
      <c r="BG3409" s="435"/>
      <c r="BH3409" s="435"/>
      <c r="BI3409" s="435"/>
      <c r="BJ3409" s="435"/>
      <c r="BK3409" s="435"/>
      <c r="BL3409" s="435"/>
      <c r="BM3409" s="435"/>
      <c r="BN3409" s="435"/>
      <c r="BO3409" s="435"/>
      <c r="BP3409" s="435"/>
      <c r="BQ3409" s="435"/>
      <c r="BR3409" s="435"/>
      <c r="BS3409" s="435"/>
      <c r="BT3409" s="435"/>
      <c r="BU3409" s="435"/>
      <c r="BV3409" s="435"/>
      <c r="BW3409" s="435"/>
      <c r="BX3409" s="435"/>
      <c r="BY3409" s="435"/>
      <c r="BZ3409" s="435"/>
      <c r="CA3409" s="435"/>
      <c r="CB3409" s="435"/>
      <c r="CC3409" s="435"/>
      <c r="CD3409" s="435"/>
      <c r="CE3409" s="435"/>
      <c r="CF3409" s="435"/>
      <c r="CG3409" s="435"/>
      <c r="CH3409" s="435"/>
      <c r="CI3409" s="435"/>
      <c r="CJ3409" s="435"/>
      <c r="CK3409" s="435"/>
      <c r="CL3409" s="435"/>
      <c r="CM3409" s="435"/>
      <c r="CN3409" s="435"/>
      <c r="CO3409" s="435"/>
      <c r="CP3409" s="435"/>
      <c r="CQ3409" s="435"/>
      <c r="CR3409" s="435"/>
      <c r="CS3409" s="435"/>
      <c r="CT3409" s="435"/>
      <c r="CU3409" s="435"/>
      <c r="CV3409" s="435"/>
      <c r="CW3409" s="435"/>
      <c r="CX3409" s="435"/>
      <c r="CY3409" s="435"/>
      <c r="CZ3409" s="435"/>
      <c r="DA3409" s="435"/>
      <c r="DB3409" s="435"/>
      <c r="DC3409" s="435"/>
      <c r="DD3409" s="435"/>
      <c r="DE3409" s="435"/>
      <c r="DF3409" s="435"/>
      <c r="DG3409" s="435"/>
      <c r="DH3409" s="435"/>
      <c r="DI3409" s="435"/>
      <c r="DJ3409" s="435"/>
      <c r="DK3409" s="435"/>
      <c r="DL3409" s="435"/>
      <c r="DM3409" s="435"/>
      <c r="DN3409" s="435"/>
      <c r="DO3409" s="435"/>
      <c r="DP3409" s="435"/>
      <c r="DQ3409" s="435"/>
      <c r="DR3409" s="435"/>
      <c r="DS3409" s="435"/>
      <c r="DT3409" s="435"/>
      <c r="DU3409" s="435"/>
      <c r="DV3409" s="435"/>
      <c r="DW3409" s="435"/>
      <c r="DX3409" s="435"/>
      <c r="DY3409" s="435"/>
      <c r="DZ3409" s="435"/>
      <c r="EA3409" s="435"/>
      <c r="EB3409" s="435"/>
      <c r="EC3409" s="435"/>
      <c r="ED3409" s="435"/>
      <c r="EE3409" s="435"/>
      <c r="EF3409" s="435"/>
      <c r="EG3409" s="435"/>
      <c r="EH3409" s="435"/>
      <c r="EI3409" s="435"/>
      <c r="EJ3409" s="435"/>
      <c r="EK3409" s="435"/>
      <c r="EL3409" s="435"/>
      <c r="EM3409" s="435"/>
      <c r="EN3409" s="435"/>
      <c r="EO3409" s="435"/>
      <c r="EP3409" s="435"/>
      <c r="EQ3409" s="435"/>
      <c r="ER3409" s="435"/>
      <c r="ES3409" s="435"/>
      <c r="ET3409" s="435"/>
      <c r="EU3409" s="435"/>
      <c r="EV3409" s="435"/>
      <c r="EW3409" s="435"/>
      <c r="EX3409" s="435"/>
      <c r="EY3409" s="435"/>
      <c r="EZ3409" s="435"/>
      <c r="FA3409" s="435"/>
      <c r="FB3409" s="435"/>
      <c r="FC3409" s="435"/>
      <c r="FD3409" s="435"/>
      <c r="FE3409" s="435"/>
      <c r="FF3409" s="435"/>
      <c r="FG3409" s="435"/>
      <c r="FH3409" s="435"/>
      <c r="FI3409" s="435"/>
      <c r="FJ3409" s="435"/>
      <c r="FK3409" s="435"/>
      <c r="FL3409" s="435"/>
      <c r="FM3409" s="435"/>
      <c r="FN3409" s="435"/>
      <c r="FO3409" s="435"/>
      <c r="FP3409" s="435"/>
      <c r="FQ3409" s="435"/>
      <c r="FR3409" s="435"/>
      <c r="FS3409" s="435"/>
      <c r="FT3409" s="435"/>
      <c r="FU3409" s="435"/>
      <c r="FV3409" s="435"/>
      <c r="FW3409" s="435"/>
      <c r="FX3409" s="435"/>
      <c r="FY3409" s="435"/>
      <c r="FZ3409" s="435"/>
      <c r="GA3409" s="435"/>
      <c r="GB3409" s="435"/>
      <c r="GC3409" s="435"/>
      <c r="GD3409" s="435"/>
      <c r="GE3409" s="435"/>
      <c r="GF3409" s="435"/>
      <c r="GG3409" s="435"/>
      <c r="GH3409" s="435"/>
      <c r="GI3409" s="435"/>
      <c r="GJ3409" s="435"/>
      <c r="GK3409" s="435"/>
      <c r="GL3409" s="435"/>
      <c r="GM3409" s="435"/>
      <c r="GN3409" s="435"/>
      <c r="GO3409" s="435"/>
      <c r="GP3409" s="435"/>
      <c r="GQ3409" s="435"/>
      <c r="GR3409" s="435"/>
      <c r="GS3409" s="435"/>
      <c r="GT3409" s="435"/>
      <c r="GU3409" s="435"/>
      <c r="GV3409" s="435"/>
      <c r="GW3409" s="435"/>
      <c r="GX3409" s="435"/>
      <c r="GY3409" s="435"/>
      <c r="GZ3409" s="435"/>
      <c r="HA3409" s="435"/>
      <c r="HB3409" s="435"/>
      <c r="HC3409" s="435"/>
      <c r="HD3409" s="435"/>
      <c r="HE3409" s="435"/>
      <c r="HF3409" s="435"/>
    </row>
    <row r="3410" spans="1:214" s="436" customFormat="1" x14ac:dyDescent="0.25">
      <c r="A3410" s="280">
        <v>46051</v>
      </c>
      <c r="B3410" s="281">
        <v>4183946464</v>
      </c>
      <c r="C3410" s="328" t="s">
        <v>15180</v>
      </c>
      <c r="D3410" s="280">
        <v>46058</v>
      </c>
      <c r="E3410" s="426"/>
      <c r="F3410" s="328"/>
      <c r="G3410" s="427" t="s">
        <v>15442</v>
      </c>
      <c r="H3410" s="426"/>
      <c r="I3410" s="281" t="s">
        <v>15813</v>
      </c>
      <c r="J3410" s="281" t="s">
        <v>7228</v>
      </c>
      <c r="K3410" s="281" t="s">
        <v>32</v>
      </c>
      <c r="L3410" s="287" t="str">
        <f>VLOOKUP($K3410,[1]TONG_SL!$A$1:$D$65536,2,0)</f>
        <v>Giò Tai Lưỡi Xào 250g</v>
      </c>
      <c r="M3410" s="428"/>
      <c r="N3410" s="287" t="str">
        <f t="shared" si="353"/>
        <v>K-C6</v>
      </c>
      <c r="O3410" s="429"/>
      <c r="P3410" s="429"/>
      <c r="Q3410" s="287" t="str">
        <f>VLOOKUP(K3410,TONG_SL!$A:$D,3,0)</f>
        <v>Túi</v>
      </c>
      <c r="R3410" s="430">
        <v>5</v>
      </c>
      <c r="S3410" s="444"/>
      <c r="T3410" s="444">
        <f>VLOOKUP(VLOOKUP(G3410,Ma_KH!$A:$R,18,0)&amp;K3410,Gia_MB!$A:$F,6,0)</f>
        <v>50182</v>
      </c>
      <c r="U3410" s="445">
        <f t="shared" si="349"/>
        <v>250910</v>
      </c>
      <c r="V3410" s="444"/>
      <c r="W3410" s="446">
        <f t="shared" si="350"/>
        <v>0</v>
      </c>
      <c r="X3410" s="447" t="str">
        <f t="shared" si="351"/>
        <v>8</v>
      </c>
      <c r="Y3410" s="444"/>
      <c r="Z3410" s="445">
        <f t="shared" si="352"/>
        <v>20072.8</v>
      </c>
      <c r="AA3410" s="448">
        <f>VLOOKUP(G3410,Ma_KH!$A:$R,14,0)</f>
        <v>60</v>
      </c>
      <c r="AB3410" s="435"/>
      <c r="AC3410" s="435"/>
      <c r="AD3410" s="435"/>
      <c r="AE3410" s="435"/>
      <c r="AF3410" s="435"/>
      <c r="AG3410" s="435"/>
      <c r="AH3410" s="435"/>
      <c r="AI3410" s="435"/>
      <c r="AJ3410" s="435"/>
      <c r="AK3410" s="435"/>
      <c r="AL3410" s="435"/>
      <c r="AM3410" s="435"/>
      <c r="AN3410" s="435"/>
      <c r="AO3410" s="435"/>
      <c r="AP3410" s="435"/>
      <c r="AQ3410" s="435"/>
      <c r="AR3410" s="435"/>
      <c r="AS3410" s="435"/>
      <c r="AT3410" s="435"/>
      <c r="AU3410" s="435"/>
      <c r="AV3410" s="435"/>
      <c r="AW3410" s="435"/>
      <c r="AX3410" s="435"/>
      <c r="AY3410" s="435"/>
      <c r="AZ3410" s="435"/>
      <c r="BA3410" s="435"/>
      <c r="BB3410" s="435"/>
      <c r="BC3410" s="435"/>
      <c r="BD3410" s="435"/>
      <c r="BE3410" s="435"/>
      <c r="BF3410" s="435"/>
      <c r="BG3410" s="435"/>
      <c r="BH3410" s="435"/>
      <c r="BI3410" s="435"/>
      <c r="BJ3410" s="435"/>
      <c r="BK3410" s="435"/>
      <c r="BL3410" s="435"/>
      <c r="BM3410" s="435"/>
      <c r="BN3410" s="435"/>
      <c r="BO3410" s="435"/>
      <c r="BP3410" s="435"/>
      <c r="BQ3410" s="435"/>
      <c r="BR3410" s="435"/>
      <c r="BS3410" s="435"/>
      <c r="BT3410" s="435"/>
      <c r="BU3410" s="435"/>
      <c r="BV3410" s="435"/>
      <c r="BW3410" s="435"/>
      <c r="BX3410" s="435"/>
      <c r="BY3410" s="435"/>
      <c r="BZ3410" s="435"/>
      <c r="CA3410" s="435"/>
      <c r="CB3410" s="435"/>
      <c r="CC3410" s="435"/>
      <c r="CD3410" s="435"/>
      <c r="CE3410" s="435"/>
      <c r="CF3410" s="435"/>
      <c r="CG3410" s="435"/>
      <c r="CH3410" s="435"/>
      <c r="CI3410" s="435"/>
      <c r="CJ3410" s="435"/>
      <c r="CK3410" s="435"/>
      <c r="CL3410" s="435"/>
      <c r="CM3410" s="435"/>
      <c r="CN3410" s="435"/>
      <c r="CO3410" s="435"/>
      <c r="CP3410" s="435"/>
      <c r="CQ3410" s="435"/>
      <c r="CR3410" s="435"/>
      <c r="CS3410" s="435"/>
      <c r="CT3410" s="435"/>
      <c r="CU3410" s="435"/>
      <c r="CV3410" s="435"/>
      <c r="CW3410" s="435"/>
      <c r="CX3410" s="435"/>
      <c r="CY3410" s="435"/>
      <c r="CZ3410" s="435"/>
      <c r="DA3410" s="435"/>
      <c r="DB3410" s="435"/>
      <c r="DC3410" s="435"/>
      <c r="DD3410" s="435"/>
      <c r="DE3410" s="435"/>
      <c r="DF3410" s="435"/>
      <c r="DG3410" s="435"/>
      <c r="DH3410" s="435"/>
      <c r="DI3410" s="435"/>
      <c r="DJ3410" s="435"/>
      <c r="DK3410" s="435"/>
      <c r="DL3410" s="435"/>
      <c r="DM3410" s="435"/>
      <c r="DN3410" s="435"/>
      <c r="DO3410" s="435"/>
      <c r="DP3410" s="435"/>
      <c r="DQ3410" s="435"/>
      <c r="DR3410" s="435"/>
      <c r="DS3410" s="435"/>
      <c r="DT3410" s="435"/>
      <c r="DU3410" s="435"/>
      <c r="DV3410" s="435"/>
      <c r="DW3410" s="435"/>
      <c r="DX3410" s="435"/>
      <c r="DY3410" s="435"/>
      <c r="DZ3410" s="435"/>
      <c r="EA3410" s="435"/>
      <c r="EB3410" s="435"/>
      <c r="EC3410" s="435"/>
      <c r="ED3410" s="435"/>
      <c r="EE3410" s="435"/>
      <c r="EF3410" s="435"/>
      <c r="EG3410" s="435"/>
      <c r="EH3410" s="435"/>
      <c r="EI3410" s="435"/>
      <c r="EJ3410" s="435"/>
      <c r="EK3410" s="435"/>
      <c r="EL3410" s="435"/>
      <c r="EM3410" s="435"/>
      <c r="EN3410" s="435"/>
      <c r="EO3410" s="435"/>
      <c r="EP3410" s="435"/>
      <c r="EQ3410" s="435"/>
      <c r="ER3410" s="435"/>
      <c r="ES3410" s="435"/>
      <c r="ET3410" s="435"/>
      <c r="EU3410" s="435"/>
      <c r="EV3410" s="435"/>
      <c r="EW3410" s="435"/>
      <c r="EX3410" s="435"/>
      <c r="EY3410" s="435"/>
      <c r="EZ3410" s="435"/>
      <c r="FA3410" s="435"/>
      <c r="FB3410" s="435"/>
      <c r="FC3410" s="435"/>
      <c r="FD3410" s="435"/>
      <c r="FE3410" s="435"/>
      <c r="FF3410" s="435"/>
      <c r="FG3410" s="435"/>
      <c r="FH3410" s="435"/>
      <c r="FI3410" s="435"/>
      <c r="FJ3410" s="435"/>
      <c r="FK3410" s="435"/>
      <c r="FL3410" s="435"/>
      <c r="FM3410" s="435"/>
      <c r="FN3410" s="435"/>
      <c r="FO3410" s="435"/>
      <c r="FP3410" s="435"/>
      <c r="FQ3410" s="435"/>
      <c r="FR3410" s="435"/>
      <c r="FS3410" s="435"/>
      <c r="FT3410" s="435"/>
      <c r="FU3410" s="435"/>
      <c r="FV3410" s="435"/>
      <c r="FW3410" s="435"/>
      <c r="FX3410" s="435"/>
      <c r="FY3410" s="435"/>
      <c r="FZ3410" s="435"/>
      <c r="GA3410" s="435"/>
      <c r="GB3410" s="435"/>
      <c r="GC3410" s="435"/>
      <c r="GD3410" s="435"/>
      <c r="GE3410" s="435"/>
      <c r="GF3410" s="435"/>
      <c r="GG3410" s="435"/>
      <c r="GH3410" s="435"/>
      <c r="GI3410" s="435"/>
      <c r="GJ3410" s="435"/>
      <c r="GK3410" s="435"/>
      <c r="GL3410" s="435"/>
      <c r="GM3410" s="435"/>
      <c r="GN3410" s="435"/>
      <c r="GO3410" s="435"/>
      <c r="GP3410" s="435"/>
      <c r="GQ3410" s="435"/>
      <c r="GR3410" s="435"/>
      <c r="GS3410" s="435"/>
      <c r="GT3410" s="435"/>
      <c r="GU3410" s="435"/>
      <c r="GV3410" s="435"/>
      <c r="GW3410" s="435"/>
      <c r="GX3410" s="435"/>
      <c r="GY3410" s="435"/>
      <c r="GZ3410" s="435"/>
      <c r="HA3410" s="435"/>
      <c r="HB3410" s="435"/>
      <c r="HC3410" s="435"/>
      <c r="HD3410" s="435"/>
      <c r="HE3410" s="435"/>
      <c r="HF3410" s="435"/>
    </row>
    <row r="3411" spans="1:214" s="436" customFormat="1" x14ac:dyDescent="0.25">
      <c r="A3411" s="280">
        <v>46051</v>
      </c>
      <c r="B3411" s="281">
        <v>4183946464</v>
      </c>
      <c r="C3411" s="328" t="s">
        <v>15180</v>
      </c>
      <c r="D3411" s="280">
        <v>46058</v>
      </c>
      <c r="E3411" s="426"/>
      <c r="F3411" s="328"/>
      <c r="G3411" s="427" t="s">
        <v>15442</v>
      </c>
      <c r="H3411" s="426"/>
      <c r="I3411" s="281" t="s">
        <v>15813</v>
      </c>
      <c r="J3411" s="281" t="s">
        <v>7228</v>
      </c>
      <c r="K3411" s="281" t="s">
        <v>39</v>
      </c>
      <c r="L3411" s="287" t="str">
        <f>VLOOKUP($K3411,[1]TONG_SL!$A$1:$D$65536,2,0)</f>
        <v>Chả nướng 300g</v>
      </c>
      <c r="M3411" s="428"/>
      <c r="N3411" s="287" t="str">
        <f t="shared" si="353"/>
        <v>K-C6</v>
      </c>
      <c r="O3411" s="429"/>
      <c r="P3411" s="429"/>
      <c r="Q3411" s="287" t="str">
        <f>VLOOKUP(K3411,TONG_SL!$A:$D,3,0)</f>
        <v>Túi</v>
      </c>
      <c r="R3411" s="430">
        <v>5</v>
      </c>
      <c r="S3411" s="444"/>
      <c r="T3411" s="444">
        <f>VLOOKUP(VLOOKUP(G3411,Ma_KH!$A:$R,18,0)&amp;K3411,Gia_MB!$A:$F,6,0)</f>
        <v>70950</v>
      </c>
      <c r="U3411" s="445">
        <f t="shared" si="349"/>
        <v>354750</v>
      </c>
      <c r="V3411" s="444"/>
      <c r="W3411" s="446">
        <f t="shared" si="350"/>
        <v>0</v>
      </c>
      <c r="X3411" s="447" t="str">
        <f t="shared" si="351"/>
        <v>8</v>
      </c>
      <c r="Y3411" s="444"/>
      <c r="Z3411" s="445">
        <f t="shared" si="352"/>
        <v>28380</v>
      </c>
      <c r="AA3411" s="448">
        <f>VLOOKUP(G3411,Ma_KH!$A:$R,14,0)</f>
        <v>60</v>
      </c>
      <c r="AB3411" s="435"/>
      <c r="AC3411" s="435"/>
      <c r="AD3411" s="435"/>
      <c r="AE3411" s="435"/>
      <c r="AF3411" s="435"/>
      <c r="AG3411" s="435"/>
      <c r="AH3411" s="435"/>
      <c r="AI3411" s="435"/>
      <c r="AJ3411" s="435"/>
      <c r="AK3411" s="435"/>
      <c r="AL3411" s="435"/>
      <c r="AM3411" s="435"/>
      <c r="AN3411" s="435"/>
      <c r="AO3411" s="435"/>
      <c r="AP3411" s="435"/>
      <c r="AQ3411" s="435"/>
      <c r="AR3411" s="435"/>
      <c r="AS3411" s="435"/>
      <c r="AT3411" s="435"/>
      <c r="AU3411" s="435"/>
      <c r="AV3411" s="435"/>
      <c r="AW3411" s="435"/>
      <c r="AX3411" s="435"/>
      <c r="AY3411" s="435"/>
      <c r="AZ3411" s="435"/>
      <c r="BA3411" s="435"/>
      <c r="BB3411" s="435"/>
      <c r="BC3411" s="435"/>
      <c r="BD3411" s="435"/>
      <c r="BE3411" s="435"/>
      <c r="BF3411" s="435"/>
      <c r="BG3411" s="435"/>
      <c r="BH3411" s="435"/>
      <c r="BI3411" s="435"/>
      <c r="BJ3411" s="435"/>
      <c r="BK3411" s="435"/>
      <c r="BL3411" s="435"/>
      <c r="BM3411" s="435"/>
      <c r="BN3411" s="435"/>
      <c r="BO3411" s="435"/>
      <c r="BP3411" s="435"/>
      <c r="BQ3411" s="435"/>
      <c r="BR3411" s="435"/>
      <c r="BS3411" s="435"/>
      <c r="BT3411" s="435"/>
      <c r="BU3411" s="435"/>
      <c r="BV3411" s="435"/>
      <c r="BW3411" s="435"/>
      <c r="BX3411" s="435"/>
      <c r="BY3411" s="435"/>
      <c r="BZ3411" s="435"/>
      <c r="CA3411" s="435"/>
      <c r="CB3411" s="435"/>
      <c r="CC3411" s="435"/>
      <c r="CD3411" s="435"/>
      <c r="CE3411" s="435"/>
      <c r="CF3411" s="435"/>
      <c r="CG3411" s="435"/>
      <c r="CH3411" s="435"/>
      <c r="CI3411" s="435"/>
      <c r="CJ3411" s="435"/>
      <c r="CK3411" s="435"/>
      <c r="CL3411" s="435"/>
      <c r="CM3411" s="435"/>
      <c r="CN3411" s="435"/>
      <c r="CO3411" s="435"/>
      <c r="CP3411" s="435"/>
      <c r="CQ3411" s="435"/>
      <c r="CR3411" s="435"/>
      <c r="CS3411" s="435"/>
      <c r="CT3411" s="435"/>
      <c r="CU3411" s="435"/>
      <c r="CV3411" s="435"/>
      <c r="CW3411" s="435"/>
      <c r="CX3411" s="435"/>
      <c r="CY3411" s="435"/>
      <c r="CZ3411" s="435"/>
      <c r="DA3411" s="435"/>
      <c r="DB3411" s="435"/>
      <c r="DC3411" s="435"/>
      <c r="DD3411" s="435"/>
      <c r="DE3411" s="435"/>
      <c r="DF3411" s="435"/>
      <c r="DG3411" s="435"/>
      <c r="DH3411" s="435"/>
      <c r="DI3411" s="435"/>
      <c r="DJ3411" s="435"/>
      <c r="DK3411" s="435"/>
      <c r="DL3411" s="435"/>
      <c r="DM3411" s="435"/>
      <c r="DN3411" s="435"/>
      <c r="DO3411" s="435"/>
      <c r="DP3411" s="435"/>
      <c r="DQ3411" s="435"/>
      <c r="DR3411" s="435"/>
      <c r="DS3411" s="435"/>
      <c r="DT3411" s="435"/>
      <c r="DU3411" s="435"/>
      <c r="DV3411" s="435"/>
      <c r="DW3411" s="435"/>
      <c r="DX3411" s="435"/>
      <c r="DY3411" s="435"/>
      <c r="DZ3411" s="435"/>
      <c r="EA3411" s="435"/>
      <c r="EB3411" s="435"/>
      <c r="EC3411" s="435"/>
      <c r="ED3411" s="435"/>
      <c r="EE3411" s="435"/>
      <c r="EF3411" s="435"/>
      <c r="EG3411" s="435"/>
      <c r="EH3411" s="435"/>
      <c r="EI3411" s="435"/>
      <c r="EJ3411" s="435"/>
      <c r="EK3411" s="435"/>
      <c r="EL3411" s="435"/>
      <c r="EM3411" s="435"/>
      <c r="EN3411" s="435"/>
      <c r="EO3411" s="435"/>
      <c r="EP3411" s="435"/>
      <c r="EQ3411" s="435"/>
      <c r="ER3411" s="435"/>
      <c r="ES3411" s="435"/>
      <c r="ET3411" s="435"/>
      <c r="EU3411" s="435"/>
      <c r="EV3411" s="435"/>
      <c r="EW3411" s="435"/>
      <c r="EX3411" s="435"/>
      <c r="EY3411" s="435"/>
      <c r="EZ3411" s="435"/>
      <c r="FA3411" s="435"/>
      <c r="FB3411" s="435"/>
      <c r="FC3411" s="435"/>
      <c r="FD3411" s="435"/>
      <c r="FE3411" s="435"/>
      <c r="FF3411" s="435"/>
      <c r="FG3411" s="435"/>
      <c r="FH3411" s="435"/>
      <c r="FI3411" s="435"/>
      <c r="FJ3411" s="435"/>
      <c r="FK3411" s="435"/>
      <c r="FL3411" s="435"/>
      <c r="FM3411" s="435"/>
      <c r="FN3411" s="435"/>
      <c r="FO3411" s="435"/>
      <c r="FP3411" s="435"/>
      <c r="FQ3411" s="435"/>
      <c r="FR3411" s="435"/>
      <c r="FS3411" s="435"/>
      <c r="FT3411" s="435"/>
      <c r="FU3411" s="435"/>
      <c r="FV3411" s="435"/>
      <c r="FW3411" s="435"/>
      <c r="FX3411" s="435"/>
      <c r="FY3411" s="435"/>
      <c r="FZ3411" s="435"/>
      <c r="GA3411" s="435"/>
      <c r="GB3411" s="435"/>
      <c r="GC3411" s="435"/>
      <c r="GD3411" s="435"/>
      <c r="GE3411" s="435"/>
      <c r="GF3411" s="435"/>
      <c r="GG3411" s="435"/>
      <c r="GH3411" s="435"/>
      <c r="GI3411" s="435"/>
      <c r="GJ3411" s="435"/>
      <c r="GK3411" s="435"/>
      <c r="GL3411" s="435"/>
      <c r="GM3411" s="435"/>
      <c r="GN3411" s="435"/>
      <c r="GO3411" s="435"/>
      <c r="GP3411" s="435"/>
      <c r="GQ3411" s="435"/>
      <c r="GR3411" s="435"/>
      <c r="GS3411" s="435"/>
      <c r="GT3411" s="435"/>
      <c r="GU3411" s="435"/>
      <c r="GV3411" s="435"/>
      <c r="GW3411" s="435"/>
      <c r="GX3411" s="435"/>
      <c r="GY3411" s="435"/>
      <c r="GZ3411" s="435"/>
      <c r="HA3411" s="435"/>
      <c r="HB3411" s="435"/>
      <c r="HC3411" s="435"/>
      <c r="HD3411" s="435"/>
      <c r="HE3411" s="435"/>
      <c r="HF3411" s="435"/>
    </row>
    <row r="3412" spans="1:214" s="436" customFormat="1" x14ac:dyDescent="0.25">
      <c r="A3412" s="280">
        <v>46051</v>
      </c>
      <c r="B3412" s="281">
        <v>4183946464</v>
      </c>
      <c r="C3412" s="328" t="s">
        <v>15180</v>
      </c>
      <c r="D3412" s="280">
        <v>46058</v>
      </c>
      <c r="E3412" s="426"/>
      <c r="F3412" s="328"/>
      <c r="G3412" s="427" t="s">
        <v>15442</v>
      </c>
      <c r="H3412" s="426"/>
      <c r="I3412" s="281" t="s">
        <v>15813</v>
      </c>
      <c r="J3412" s="281" t="s">
        <v>7228</v>
      </c>
      <c r="K3412" s="281" t="s">
        <v>37</v>
      </c>
      <c r="L3412" s="287" t="str">
        <f>VLOOKUP($K3412,[1]TONG_SL!$A$1:$D$65536,2,0)</f>
        <v>Chả cốm 300g</v>
      </c>
      <c r="M3412" s="428"/>
      <c r="N3412" s="287" t="str">
        <f t="shared" si="353"/>
        <v>K-C6</v>
      </c>
      <c r="O3412" s="429"/>
      <c r="P3412" s="429"/>
      <c r="Q3412" s="287" t="str">
        <f>VLOOKUP(K3412,TONG_SL!$A:$D,3,0)</f>
        <v>Túi</v>
      </c>
      <c r="R3412" s="430">
        <v>5</v>
      </c>
      <c r="S3412" s="444"/>
      <c r="T3412" s="444">
        <f>VLOOKUP(VLOOKUP(G3412,Ma_KH!$A:$R,18,0)&amp;K3412,Gia_MB!$A:$F,6,0)</f>
        <v>74250</v>
      </c>
      <c r="U3412" s="445">
        <f t="shared" si="349"/>
        <v>371250</v>
      </c>
      <c r="V3412" s="444"/>
      <c r="W3412" s="446">
        <f t="shared" si="350"/>
        <v>0</v>
      </c>
      <c r="X3412" s="447" t="str">
        <f t="shared" si="351"/>
        <v>8</v>
      </c>
      <c r="Y3412" s="444"/>
      <c r="Z3412" s="445">
        <f t="shared" si="352"/>
        <v>29700</v>
      </c>
      <c r="AA3412" s="448">
        <f>VLOOKUP(G3412,Ma_KH!$A:$R,14,0)</f>
        <v>60</v>
      </c>
      <c r="AB3412" s="435"/>
      <c r="AC3412" s="435"/>
      <c r="AD3412" s="435"/>
      <c r="AE3412" s="435"/>
      <c r="AF3412" s="435"/>
      <c r="AG3412" s="435"/>
      <c r="AH3412" s="435"/>
      <c r="AI3412" s="435"/>
      <c r="AJ3412" s="435"/>
      <c r="AK3412" s="435"/>
      <c r="AL3412" s="435"/>
      <c r="AM3412" s="435"/>
      <c r="AN3412" s="435"/>
      <c r="AO3412" s="435"/>
      <c r="AP3412" s="435"/>
      <c r="AQ3412" s="435"/>
      <c r="AR3412" s="435"/>
      <c r="AS3412" s="435"/>
      <c r="AT3412" s="435"/>
      <c r="AU3412" s="435"/>
      <c r="AV3412" s="435"/>
      <c r="AW3412" s="435"/>
      <c r="AX3412" s="435"/>
      <c r="AY3412" s="435"/>
      <c r="AZ3412" s="435"/>
      <c r="BA3412" s="435"/>
      <c r="BB3412" s="435"/>
      <c r="BC3412" s="435"/>
      <c r="BD3412" s="435"/>
      <c r="BE3412" s="435"/>
      <c r="BF3412" s="435"/>
      <c r="BG3412" s="435"/>
      <c r="BH3412" s="435"/>
      <c r="BI3412" s="435"/>
      <c r="BJ3412" s="435"/>
      <c r="BK3412" s="435"/>
      <c r="BL3412" s="435"/>
      <c r="BM3412" s="435"/>
      <c r="BN3412" s="435"/>
      <c r="BO3412" s="435"/>
      <c r="BP3412" s="435"/>
      <c r="BQ3412" s="435"/>
      <c r="BR3412" s="435"/>
      <c r="BS3412" s="435"/>
      <c r="BT3412" s="435"/>
      <c r="BU3412" s="435"/>
      <c r="BV3412" s="435"/>
      <c r="BW3412" s="435"/>
      <c r="BX3412" s="435"/>
      <c r="BY3412" s="435"/>
      <c r="BZ3412" s="435"/>
      <c r="CA3412" s="435"/>
      <c r="CB3412" s="435"/>
      <c r="CC3412" s="435"/>
      <c r="CD3412" s="435"/>
      <c r="CE3412" s="435"/>
      <c r="CF3412" s="435"/>
      <c r="CG3412" s="435"/>
      <c r="CH3412" s="435"/>
      <c r="CI3412" s="435"/>
      <c r="CJ3412" s="435"/>
      <c r="CK3412" s="435"/>
      <c r="CL3412" s="435"/>
      <c r="CM3412" s="435"/>
      <c r="CN3412" s="435"/>
      <c r="CO3412" s="435"/>
      <c r="CP3412" s="435"/>
      <c r="CQ3412" s="435"/>
      <c r="CR3412" s="435"/>
      <c r="CS3412" s="435"/>
      <c r="CT3412" s="435"/>
      <c r="CU3412" s="435"/>
      <c r="CV3412" s="435"/>
      <c r="CW3412" s="435"/>
      <c r="CX3412" s="435"/>
      <c r="CY3412" s="435"/>
      <c r="CZ3412" s="435"/>
      <c r="DA3412" s="435"/>
      <c r="DB3412" s="435"/>
      <c r="DC3412" s="435"/>
      <c r="DD3412" s="435"/>
      <c r="DE3412" s="435"/>
      <c r="DF3412" s="435"/>
      <c r="DG3412" s="435"/>
      <c r="DH3412" s="435"/>
      <c r="DI3412" s="435"/>
      <c r="DJ3412" s="435"/>
      <c r="DK3412" s="435"/>
      <c r="DL3412" s="435"/>
      <c r="DM3412" s="435"/>
      <c r="DN3412" s="435"/>
      <c r="DO3412" s="435"/>
      <c r="DP3412" s="435"/>
      <c r="DQ3412" s="435"/>
      <c r="DR3412" s="435"/>
      <c r="DS3412" s="435"/>
      <c r="DT3412" s="435"/>
      <c r="DU3412" s="435"/>
      <c r="DV3412" s="435"/>
      <c r="DW3412" s="435"/>
      <c r="DX3412" s="435"/>
      <c r="DY3412" s="435"/>
      <c r="DZ3412" s="435"/>
      <c r="EA3412" s="435"/>
      <c r="EB3412" s="435"/>
      <c r="EC3412" s="435"/>
      <c r="ED3412" s="435"/>
      <c r="EE3412" s="435"/>
      <c r="EF3412" s="435"/>
      <c r="EG3412" s="435"/>
      <c r="EH3412" s="435"/>
      <c r="EI3412" s="435"/>
      <c r="EJ3412" s="435"/>
      <c r="EK3412" s="435"/>
      <c r="EL3412" s="435"/>
      <c r="EM3412" s="435"/>
      <c r="EN3412" s="435"/>
      <c r="EO3412" s="435"/>
      <c r="EP3412" s="435"/>
      <c r="EQ3412" s="435"/>
      <c r="ER3412" s="435"/>
      <c r="ES3412" s="435"/>
      <c r="ET3412" s="435"/>
      <c r="EU3412" s="435"/>
      <c r="EV3412" s="435"/>
      <c r="EW3412" s="435"/>
      <c r="EX3412" s="435"/>
      <c r="EY3412" s="435"/>
      <c r="EZ3412" s="435"/>
      <c r="FA3412" s="435"/>
      <c r="FB3412" s="435"/>
      <c r="FC3412" s="435"/>
      <c r="FD3412" s="435"/>
      <c r="FE3412" s="435"/>
      <c r="FF3412" s="435"/>
      <c r="FG3412" s="435"/>
      <c r="FH3412" s="435"/>
      <c r="FI3412" s="435"/>
      <c r="FJ3412" s="435"/>
      <c r="FK3412" s="435"/>
      <c r="FL3412" s="435"/>
      <c r="FM3412" s="435"/>
      <c r="FN3412" s="435"/>
      <c r="FO3412" s="435"/>
      <c r="FP3412" s="435"/>
      <c r="FQ3412" s="435"/>
      <c r="FR3412" s="435"/>
      <c r="FS3412" s="435"/>
      <c r="FT3412" s="435"/>
      <c r="FU3412" s="435"/>
      <c r="FV3412" s="435"/>
      <c r="FW3412" s="435"/>
      <c r="FX3412" s="435"/>
      <c r="FY3412" s="435"/>
      <c r="FZ3412" s="435"/>
      <c r="GA3412" s="435"/>
      <c r="GB3412" s="435"/>
      <c r="GC3412" s="435"/>
      <c r="GD3412" s="435"/>
      <c r="GE3412" s="435"/>
      <c r="GF3412" s="435"/>
      <c r="GG3412" s="435"/>
      <c r="GH3412" s="435"/>
      <c r="GI3412" s="435"/>
      <c r="GJ3412" s="435"/>
      <c r="GK3412" s="435"/>
      <c r="GL3412" s="435"/>
      <c r="GM3412" s="435"/>
      <c r="GN3412" s="435"/>
      <c r="GO3412" s="435"/>
      <c r="GP3412" s="435"/>
      <c r="GQ3412" s="435"/>
      <c r="GR3412" s="435"/>
      <c r="GS3412" s="435"/>
      <c r="GT3412" s="435"/>
      <c r="GU3412" s="435"/>
      <c r="GV3412" s="435"/>
      <c r="GW3412" s="435"/>
      <c r="GX3412" s="435"/>
      <c r="GY3412" s="435"/>
      <c r="GZ3412" s="435"/>
      <c r="HA3412" s="435"/>
      <c r="HB3412" s="435"/>
      <c r="HC3412" s="435"/>
      <c r="HD3412" s="435"/>
      <c r="HE3412" s="435"/>
      <c r="HF3412" s="435"/>
    </row>
    <row r="3413" spans="1:214" s="436" customFormat="1" x14ac:dyDescent="0.25">
      <c r="A3413" s="280">
        <v>46051</v>
      </c>
      <c r="B3413" s="281">
        <v>4183946464</v>
      </c>
      <c r="C3413" s="328" t="s">
        <v>15180</v>
      </c>
      <c r="D3413" s="280">
        <v>46058</v>
      </c>
      <c r="E3413" s="426"/>
      <c r="F3413" s="328"/>
      <c r="G3413" s="427" t="s">
        <v>15442</v>
      </c>
      <c r="H3413" s="426"/>
      <c r="I3413" s="281" t="s">
        <v>15813</v>
      </c>
      <c r="J3413" s="281" t="s">
        <v>7228</v>
      </c>
      <c r="K3413" s="281" t="s">
        <v>48</v>
      </c>
      <c r="L3413" s="287" t="str">
        <f>VLOOKUP($K3413,[1]TONG_SL!$A$1:$D$65536,2,0)</f>
        <v>Mọc Nấm Hương 250g</v>
      </c>
      <c r="M3413" s="428"/>
      <c r="N3413" s="287" t="str">
        <f t="shared" si="353"/>
        <v>K-C6</v>
      </c>
      <c r="O3413" s="429"/>
      <c r="P3413" s="429"/>
      <c r="Q3413" s="287" t="str">
        <f>VLOOKUP(K3413,TONG_SL!$A:$D,3,0)</f>
        <v>Túi</v>
      </c>
      <c r="R3413" s="430">
        <v>5</v>
      </c>
      <c r="S3413" s="444"/>
      <c r="T3413" s="444">
        <f>VLOOKUP(VLOOKUP(G3413,Ma_KH!$A:$R,18,0)&amp;K3413,Gia_MB!$A:$F,6,0)</f>
        <v>46000</v>
      </c>
      <c r="U3413" s="445">
        <f t="shared" si="349"/>
        <v>230000</v>
      </c>
      <c r="V3413" s="444"/>
      <c r="W3413" s="446">
        <f t="shared" si="350"/>
        <v>0</v>
      </c>
      <c r="X3413" s="447" t="str">
        <f t="shared" si="351"/>
        <v>8</v>
      </c>
      <c r="Y3413" s="444"/>
      <c r="Z3413" s="445">
        <f t="shared" si="352"/>
        <v>18400</v>
      </c>
      <c r="AA3413" s="448">
        <f>VLOOKUP(G3413,Ma_KH!$A:$R,14,0)</f>
        <v>60</v>
      </c>
      <c r="AB3413" s="435"/>
      <c r="AC3413" s="435"/>
      <c r="AD3413" s="435"/>
      <c r="AE3413" s="435"/>
      <c r="AF3413" s="435"/>
      <c r="AG3413" s="435"/>
      <c r="AH3413" s="435"/>
      <c r="AI3413" s="435"/>
      <c r="AJ3413" s="435"/>
      <c r="AK3413" s="435"/>
      <c r="AL3413" s="435"/>
      <c r="AM3413" s="435"/>
      <c r="AN3413" s="435"/>
      <c r="AO3413" s="435"/>
      <c r="AP3413" s="435"/>
      <c r="AQ3413" s="435"/>
      <c r="AR3413" s="435"/>
      <c r="AS3413" s="435"/>
      <c r="AT3413" s="435"/>
      <c r="AU3413" s="435"/>
      <c r="AV3413" s="435"/>
      <c r="AW3413" s="435"/>
      <c r="AX3413" s="435"/>
      <c r="AY3413" s="435"/>
      <c r="AZ3413" s="435"/>
      <c r="BA3413" s="435"/>
      <c r="BB3413" s="435"/>
      <c r="BC3413" s="435"/>
      <c r="BD3413" s="435"/>
      <c r="BE3413" s="435"/>
      <c r="BF3413" s="435"/>
      <c r="BG3413" s="435"/>
      <c r="BH3413" s="435"/>
      <c r="BI3413" s="435"/>
      <c r="BJ3413" s="435"/>
      <c r="BK3413" s="435"/>
      <c r="BL3413" s="435"/>
      <c r="BM3413" s="435"/>
      <c r="BN3413" s="435"/>
      <c r="BO3413" s="435"/>
      <c r="BP3413" s="435"/>
      <c r="BQ3413" s="435"/>
      <c r="BR3413" s="435"/>
      <c r="BS3413" s="435"/>
      <c r="BT3413" s="435"/>
      <c r="BU3413" s="435"/>
      <c r="BV3413" s="435"/>
      <c r="BW3413" s="435"/>
      <c r="BX3413" s="435"/>
      <c r="BY3413" s="435"/>
      <c r="BZ3413" s="435"/>
      <c r="CA3413" s="435"/>
      <c r="CB3413" s="435"/>
      <c r="CC3413" s="435"/>
      <c r="CD3413" s="435"/>
      <c r="CE3413" s="435"/>
      <c r="CF3413" s="435"/>
      <c r="CG3413" s="435"/>
      <c r="CH3413" s="435"/>
      <c r="CI3413" s="435"/>
      <c r="CJ3413" s="435"/>
      <c r="CK3413" s="435"/>
      <c r="CL3413" s="435"/>
      <c r="CM3413" s="435"/>
      <c r="CN3413" s="435"/>
      <c r="CO3413" s="435"/>
      <c r="CP3413" s="435"/>
      <c r="CQ3413" s="435"/>
      <c r="CR3413" s="435"/>
      <c r="CS3413" s="435"/>
      <c r="CT3413" s="435"/>
      <c r="CU3413" s="435"/>
      <c r="CV3413" s="435"/>
      <c r="CW3413" s="435"/>
      <c r="CX3413" s="435"/>
      <c r="CY3413" s="435"/>
      <c r="CZ3413" s="435"/>
      <c r="DA3413" s="435"/>
      <c r="DB3413" s="435"/>
      <c r="DC3413" s="435"/>
      <c r="DD3413" s="435"/>
      <c r="DE3413" s="435"/>
      <c r="DF3413" s="435"/>
      <c r="DG3413" s="435"/>
      <c r="DH3413" s="435"/>
      <c r="DI3413" s="435"/>
      <c r="DJ3413" s="435"/>
      <c r="DK3413" s="435"/>
      <c r="DL3413" s="435"/>
      <c r="DM3413" s="435"/>
      <c r="DN3413" s="435"/>
      <c r="DO3413" s="435"/>
      <c r="DP3413" s="435"/>
      <c r="DQ3413" s="435"/>
      <c r="DR3413" s="435"/>
      <c r="DS3413" s="435"/>
      <c r="DT3413" s="435"/>
      <c r="DU3413" s="435"/>
      <c r="DV3413" s="435"/>
      <c r="DW3413" s="435"/>
      <c r="DX3413" s="435"/>
      <c r="DY3413" s="435"/>
      <c r="DZ3413" s="435"/>
      <c r="EA3413" s="435"/>
      <c r="EB3413" s="435"/>
      <c r="EC3413" s="435"/>
      <c r="ED3413" s="435"/>
      <c r="EE3413" s="435"/>
      <c r="EF3413" s="435"/>
      <c r="EG3413" s="435"/>
      <c r="EH3413" s="435"/>
      <c r="EI3413" s="435"/>
      <c r="EJ3413" s="435"/>
      <c r="EK3413" s="435"/>
      <c r="EL3413" s="435"/>
      <c r="EM3413" s="435"/>
      <c r="EN3413" s="435"/>
      <c r="EO3413" s="435"/>
      <c r="EP3413" s="435"/>
      <c r="EQ3413" s="435"/>
      <c r="ER3413" s="435"/>
      <c r="ES3413" s="435"/>
      <c r="ET3413" s="435"/>
      <c r="EU3413" s="435"/>
      <c r="EV3413" s="435"/>
      <c r="EW3413" s="435"/>
      <c r="EX3413" s="435"/>
      <c r="EY3413" s="435"/>
      <c r="EZ3413" s="435"/>
      <c r="FA3413" s="435"/>
      <c r="FB3413" s="435"/>
      <c r="FC3413" s="435"/>
      <c r="FD3413" s="435"/>
      <c r="FE3413" s="435"/>
      <c r="FF3413" s="435"/>
      <c r="FG3413" s="435"/>
      <c r="FH3413" s="435"/>
      <c r="FI3413" s="435"/>
      <c r="FJ3413" s="435"/>
      <c r="FK3413" s="435"/>
      <c r="FL3413" s="435"/>
      <c r="FM3413" s="435"/>
      <c r="FN3413" s="435"/>
      <c r="FO3413" s="435"/>
      <c r="FP3413" s="435"/>
      <c r="FQ3413" s="435"/>
      <c r="FR3413" s="435"/>
      <c r="FS3413" s="435"/>
      <c r="FT3413" s="435"/>
      <c r="FU3413" s="435"/>
      <c r="FV3413" s="435"/>
      <c r="FW3413" s="435"/>
      <c r="FX3413" s="435"/>
      <c r="FY3413" s="435"/>
      <c r="FZ3413" s="435"/>
      <c r="GA3413" s="435"/>
      <c r="GB3413" s="435"/>
      <c r="GC3413" s="435"/>
      <c r="GD3413" s="435"/>
      <c r="GE3413" s="435"/>
      <c r="GF3413" s="435"/>
      <c r="GG3413" s="435"/>
      <c r="GH3413" s="435"/>
      <c r="GI3413" s="435"/>
      <c r="GJ3413" s="435"/>
      <c r="GK3413" s="435"/>
      <c r="GL3413" s="435"/>
      <c r="GM3413" s="435"/>
      <c r="GN3413" s="435"/>
      <c r="GO3413" s="435"/>
      <c r="GP3413" s="435"/>
      <c r="GQ3413" s="435"/>
      <c r="GR3413" s="435"/>
      <c r="GS3413" s="435"/>
      <c r="GT3413" s="435"/>
      <c r="GU3413" s="435"/>
      <c r="GV3413" s="435"/>
      <c r="GW3413" s="435"/>
      <c r="GX3413" s="435"/>
      <c r="GY3413" s="435"/>
      <c r="GZ3413" s="435"/>
      <c r="HA3413" s="435"/>
      <c r="HB3413" s="435"/>
      <c r="HC3413" s="435"/>
      <c r="HD3413" s="435"/>
      <c r="HE3413" s="435"/>
      <c r="HF3413" s="435"/>
    </row>
    <row r="3414" spans="1:214" x14ac:dyDescent="0.25">
      <c r="A3414" s="216">
        <v>46054</v>
      </c>
      <c r="B3414" s="217">
        <v>4184044601</v>
      </c>
      <c r="C3414" s="218" t="s">
        <v>15180</v>
      </c>
      <c r="D3414" s="216">
        <v>46058</v>
      </c>
      <c r="E3414" s="219"/>
      <c r="F3414" s="218"/>
      <c r="G3414" s="268" t="s">
        <v>15442</v>
      </c>
      <c r="H3414" s="219"/>
      <c r="I3414" s="217" t="s">
        <v>15893</v>
      </c>
      <c r="J3414" s="217" t="s">
        <v>7228</v>
      </c>
      <c r="K3414" s="217" t="s">
        <v>27</v>
      </c>
      <c r="L3414" s="215" t="str">
        <f>VLOOKUP($K3414,[1]TONG_SL!$A$1:$D$65536,2,0)</f>
        <v>Chân giò heo muối 300g</v>
      </c>
      <c r="M3414" s="247"/>
      <c r="N3414" s="215" t="str">
        <f t="shared" si="353"/>
        <v>K-C6</v>
      </c>
      <c r="O3414" s="222"/>
      <c r="P3414" s="222"/>
      <c r="Q3414" s="215" t="str">
        <f>VLOOKUP(K3414,TONG_SL!$A:$D,3,0)</f>
        <v>Túi</v>
      </c>
      <c r="R3414" s="223">
        <v>19</v>
      </c>
      <c r="S3414" s="290"/>
      <c r="T3414" s="290">
        <f>VLOOKUP(VLOOKUP(G3414,Ma_KH!$A:$R,18,0)&amp;K3414,Gia_MB!$A:$F,6,0)</f>
        <v>73431</v>
      </c>
      <c r="U3414" s="291">
        <f t="shared" si="349"/>
        <v>1395189</v>
      </c>
      <c r="V3414" s="290"/>
      <c r="W3414" s="292">
        <f t="shared" si="350"/>
        <v>0</v>
      </c>
      <c r="X3414" s="293" t="str">
        <f t="shared" si="351"/>
        <v>8</v>
      </c>
      <c r="Y3414" s="290"/>
      <c r="Z3414" s="291">
        <f t="shared" si="352"/>
        <v>111615.12</v>
      </c>
      <c r="AA3414" s="294">
        <f>VLOOKUP(G3414,Ma_KH!$A:$R,14,0)</f>
        <v>60</v>
      </c>
    </row>
    <row r="3415" spans="1:214" x14ac:dyDescent="0.25">
      <c r="A3415" s="216">
        <v>46054</v>
      </c>
      <c r="B3415" s="217">
        <v>4184044601</v>
      </c>
      <c r="C3415" s="218" t="s">
        <v>15180</v>
      </c>
      <c r="D3415" s="216">
        <v>46058</v>
      </c>
      <c r="E3415" s="219"/>
      <c r="F3415" s="218"/>
      <c r="G3415" s="268" t="s">
        <v>15442</v>
      </c>
      <c r="H3415" s="219"/>
      <c r="I3415" s="217" t="s">
        <v>15893</v>
      </c>
      <c r="J3415" s="217" t="s">
        <v>7228</v>
      </c>
      <c r="K3415" s="217" t="s">
        <v>30</v>
      </c>
      <c r="L3415" s="215" t="str">
        <f>VLOOKUP($K3415,[1]TONG_SL!$A$1:$D$65536,2,0)</f>
        <v>Gà muối 500g</v>
      </c>
      <c r="M3415" s="247"/>
      <c r="N3415" s="215" t="str">
        <f t="shared" si="353"/>
        <v>K-C6</v>
      </c>
      <c r="O3415" s="222"/>
      <c r="P3415" s="222"/>
      <c r="Q3415" s="215" t="str">
        <f>VLOOKUP(K3415,TONG_SL!$A:$D,3,0)</f>
        <v>Túi</v>
      </c>
      <c r="R3415" s="223">
        <v>14</v>
      </c>
      <c r="S3415" s="290"/>
      <c r="T3415" s="290">
        <f>VLOOKUP(VLOOKUP(G3415,Ma_KH!$A:$R,18,0)&amp;K3415,Gia_MB!$A:$F,6,0)</f>
        <v>116611</v>
      </c>
      <c r="U3415" s="291">
        <f t="shared" si="349"/>
        <v>1632554</v>
      </c>
      <c r="V3415" s="290"/>
      <c r="W3415" s="292">
        <f t="shared" si="350"/>
        <v>0</v>
      </c>
      <c r="X3415" s="293" t="str">
        <f t="shared" si="351"/>
        <v>8</v>
      </c>
      <c r="Y3415" s="290"/>
      <c r="Z3415" s="291">
        <f t="shared" si="352"/>
        <v>130604.32</v>
      </c>
      <c r="AA3415" s="294">
        <f>VLOOKUP(G3415,Ma_KH!$A:$R,14,0)</f>
        <v>60</v>
      </c>
    </row>
    <row r="3416" spans="1:214" x14ac:dyDescent="0.25">
      <c r="A3416" s="216">
        <v>46054</v>
      </c>
      <c r="B3416" s="217">
        <v>4184044601</v>
      </c>
      <c r="C3416" s="218" t="s">
        <v>15180</v>
      </c>
      <c r="D3416" s="216">
        <v>46058</v>
      </c>
      <c r="E3416" s="219"/>
      <c r="F3416" s="218"/>
      <c r="G3416" s="268" t="s">
        <v>15442</v>
      </c>
      <c r="H3416" s="219"/>
      <c r="I3416" s="217" t="s">
        <v>15893</v>
      </c>
      <c r="J3416" s="217" t="s">
        <v>7228</v>
      </c>
      <c r="K3416" s="217" t="s">
        <v>48</v>
      </c>
      <c r="L3416" s="215" t="str">
        <f>VLOOKUP($K3416,[1]TONG_SL!$A$1:$D$65536,2,0)</f>
        <v>Mọc Nấm Hương 250g</v>
      </c>
      <c r="M3416" s="247"/>
      <c r="N3416" s="215" t="str">
        <f t="shared" si="353"/>
        <v>K-C6</v>
      </c>
      <c r="O3416" s="222"/>
      <c r="P3416" s="222"/>
      <c r="Q3416" s="215" t="str">
        <f>VLOOKUP(K3416,TONG_SL!$A:$D,3,0)</f>
        <v>Túi</v>
      </c>
      <c r="R3416" s="223">
        <v>14</v>
      </c>
      <c r="S3416" s="290"/>
      <c r="T3416" s="290">
        <f>VLOOKUP(VLOOKUP(G3416,Ma_KH!$A:$R,18,0)&amp;K3416,Gia_MB!$A:$F,6,0)</f>
        <v>46000</v>
      </c>
      <c r="U3416" s="291">
        <f t="shared" si="349"/>
        <v>644000</v>
      </c>
      <c r="V3416" s="290"/>
      <c r="W3416" s="292">
        <f t="shared" si="350"/>
        <v>0</v>
      </c>
      <c r="X3416" s="293" t="str">
        <f t="shared" si="351"/>
        <v>8</v>
      </c>
      <c r="Y3416" s="290"/>
      <c r="Z3416" s="291">
        <f t="shared" si="352"/>
        <v>51520</v>
      </c>
      <c r="AA3416" s="294">
        <f>VLOOKUP(G3416,Ma_KH!$A:$R,14,0)</f>
        <v>60</v>
      </c>
    </row>
    <row r="3417" spans="1:214" x14ac:dyDescent="0.25">
      <c r="A3417" s="216">
        <v>46040</v>
      </c>
      <c r="B3417" s="217">
        <v>4183199021</v>
      </c>
      <c r="C3417" s="218" t="s">
        <v>15180</v>
      </c>
      <c r="D3417" s="216">
        <v>46058</v>
      </c>
      <c r="E3417" s="219"/>
      <c r="F3417" s="218"/>
      <c r="G3417" s="268" t="s">
        <v>15442</v>
      </c>
      <c r="H3417" s="219"/>
      <c r="I3417" s="217" t="s">
        <v>15894</v>
      </c>
      <c r="J3417" s="217" t="s">
        <v>7228</v>
      </c>
      <c r="K3417" s="217" t="s">
        <v>27</v>
      </c>
      <c r="L3417" s="215" t="str">
        <f>VLOOKUP($K3417,[1]TONG_SL!$A$1:$D$65536,2,0)</f>
        <v>Chân giò heo muối 300g</v>
      </c>
      <c r="M3417" s="247"/>
      <c r="N3417" s="215" t="str">
        <f t="shared" si="353"/>
        <v>K-C6</v>
      </c>
      <c r="O3417" s="222"/>
      <c r="P3417" s="222"/>
      <c r="Q3417" s="215" t="str">
        <f>VLOOKUP(K3417,TONG_SL!$A:$D,3,0)</f>
        <v>Túi</v>
      </c>
      <c r="R3417" s="223">
        <v>13</v>
      </c>
      <c r="S3417" s="290"/>
      <c r="T3417" s="290">
        <f>VLOOKUP(VLOOKUP(G3417,Ma_KH!$A:$R,18,0)&amp;K3417,Gia_MB!$A:$F,6,0)</f>
        <v>73431</v>
      </c>
      <c r="U3417" s="291">
        <f t="shared" si="349"/>
        <v>954603</v>
      </c>
      <c r="V3417" s="290"/>
      <c r="W3417" s="292">
        <f t="shared" si="350"/>
        <v>0</v>
      </c>
      <c r="X3417" s="293" t="str">
        <f t="shared" si="351"/>
        <v>8</v>
      </c>
      <c r="Y3417" s="290"/>
      <c r="Z3417" s="291">
        <f t="shared" si="352"/>
        <v>76368.240000000005</v>
      </c>
      <c r="AA3417" s="294">
        <f>VLOOKUP(G3417,Ma_KH!$A:$R,14,0)</f>
        <v>60</v>
      </c>
    </row>
    <row r="3418" spans="1:214" x14ac:dyDescent="0.25">
      <c r="A3418" s="216">
        <v>46040</v>
      </c>
      <c r="B3418" s="217">
        <v>4183199021</v>
      </c>
      <c r="C3418" s="218" t="s">
        <v>15180</v>
      </c>
      <c r="D3418" s="216">
        <v>46058</v>
      </c>
      <c r="E3418" s="219"/>
      <c r="F3418" s="218"/>
      <c r="G3418" s="268" t="s">
        <v>15442</v>
      </c>
      <c r="H3418" s="219"/>
      <c r="I3418" s="217" t="s">
        <v>15894</v>
      </c>
      <c r="J3418" s="217" t="s">
        <v>7228</v>
      </c>
      <c r="K3418" s="217" t="s">
        <v>30</v>
      </c>
      <c r="L3418" s="215" t="str">
        <f>VLOOKUP($K3418,[1]TONG_SL!$A$1:$D$65536,2,0)</f>
        <v>Gà muối 500g</v>
      </c>
      <c r="M3418" s="247"/>
      <c r="N3418" s="215" t="str">
        <f t="shared" si="353"/>
        <v>K-C6</v>
      </c>
      <c r="O3418" s="222"/>
      <c r="P3418" s="222"/>
      <c r="Q3418" s="215" t="str">
        <f>VLOOKUP(K3418,TONG_SL!$A:$D,3,0)</f>
        <v>Túi</v>
      </c>
      <c r="R3418" s="223">
        <v>10</v>
      </c>
      <c r="S3418" s="290"/>
      <c r="T3418" s="290">
        <f>VLOOKUP(VLOOKUP(G3418,Ma_KH!$A:$R,18,0)&amp;K3418,Gia_MB!$A:$F,6,0)</f>
        <v>116611</v>
      </c>
      <c r="U3418" s="291">
        <f t="shared" si="349"/>
        <v>1166110</v>
      </c>
      <c r="V3418" s="290"/>
      <c r="W3418" s="292">
        <f t="shared" si="350"/>
        <v>0</v>
      </c>
      <c r="X3418" s="293" t="str">
        <f t="shared" si="351"/>
        <v>8</v>
      </c>
      <c r="Y3418" s="290"/>
      <c r="Z3418" s="291">
        <f t="shared" si="352"/>
        <v>93288.8</v>
      </c>
      <c r="AA3418" s="294">
        <f>VLOOKUP(G3418,Ma_KH!$A:$R,14,0)</f>
        <v>60</v>
      </c>
    </row>
    <row r="3419" spans="1:214" x14ac:dyDescent="0.25">
      <c r="A3419" s="216">
        <v>46040</v>
      </c>
      <c r="B3419" s="217">
        <v>4183199021</v>
      </c>
      <c r="C3419" s="218" t="s">
        <v>15180</v>
      </c>
      <c r="D3419" s="216">
        <v>46058</v>
      </c>
      <c r="E3419" s="219"/>
      <c r="F3419" s="218"/>
      <c r="G3419" s="268" t="s">
        <v>15442</v>
      </c>
      <c r="H3419" s="219"/>
      <c r="I3419" s="217" t="s">
        <v>15894</v>
      </c>
      <c r="J3419" s="217" t="s">
        <v>7228</v>
      </c>
      <c r="K3419" s="217" t="s">
        <v>37</v>
      </c>
      <c r="L3419" s="215" t="str">
        <f>VLOOKUP($K3419,[1]TONG_SL!$A$1:$D$65536,2,0)</f>
        <v>Chả cốm 300g</v>
      </c>
      <c r="M3419" s="247"/>
      <c r="N3419" s="215" t="str">
        <f t="shared" si="353"/>
        <v>K-C6</v>
      </c>
      <c r="O3419" s="222"/>
      <c r="P3419" s="222"/>
      <c r="Q3419" s="215" t="str">
        <f>VLOOKUP(K3419,TONG_SL!$A:$D,3,0)</f>
        <v>Túi</v>
      </c>
      <c r="R3419" s="223">
        <v>10</v>
      </c>
      <c r="S3419" s="290"/>
      <c r="T3419" s="290">
        <f>VLOOKUP(VLOOKUP(G3419,Ma_KH!$A:$R,18,0)&amp;K3419,Gia_MB!$A:$F,6,0)</f>
        <v>74250</v>
      </c>
      <c r="U3419" s="291">
        <f t="shared" si="349"/>
        <v>742500</v>
      </c>
      <c r="V3419" s="290"/>
      <c r="W3419" s="292">
        <f t="shared" si="350"/>
        <v>0</v>
      </c>
      <c r="X3419" s="293" t="str">
        <f t="shared" si="351"/>
        <v>8</v>
      </c>
      <c r="Y3419" s="290"/>
      <c r="Z3419" s="291">
        <f t="shared" si="352"/>
        <v>59400</v>
      </c>
      <c r="AA3419" s="294">
        <f>VLOOKUP(G3419,Ma_KH!$A:$R,14,0)</f>
        <v>60</v>
      </c>
    </row>
    <row r="3420" spans="1:214" x14ac:dyDescent="0.25">
      <c r="A3420" s="216">
        <v>46024</v>
      </c>
      <c r="B3420" s="217">
        <v>4184044597</v>
      </c>
      <c r="C3420" s="218" t="s">
        <v>15180</v>
      </c>
      <c r="D3420" s="216">
        <v>46058</v>
      </c>
      <c r="E3420" s="219"/>
      <c r="F3420" s="218"/>
      <c r="G3420" s="268" t="s">
        <v>15442</v>
      </c>
      <c r="H3420" s="219"/>
      <c r="I3420" s="217" t="s">
        <v>15895</v>
      </c>
      <c r="J3420" s="217" t="s">
        <v>7228</v>
      </c>
      <c r="K3420" s="217" t="s">
        <v>27</v>
      </c>
      <c r="L3420" s="215" t="str">
        <f>VLOOKUP($K3420,[1]TONG_SL!$A$1:$D$65536,2,0)</f>
        <v>Chân giò heo muối 300g</v>
      </c>
      <c r="M3420" s="247"/>
      <c r="N3420" s="215" t="str">
        <f t="shared" si="353"/>
        <v>K-C6</v>
      </c>
      <c r="O3420" s="222"/>
      <c r="P3420" s="222"/>
      <c r="Q3420" s="215" t="str">
        <f>VLOOKUP(K3420,TONG_SL!$A:$D,3,0)</f>
        <v>Túi</v>
      </c>
      <c r="R3420" s="223">
        <v>60</v>
      </c>
      <c r="S3420" s="290"/>
      <c r="T3420" s="290">
        <f>VLOOKUP(VLOOKUP(G3420,Ma_KH!$A:$R,18,0)&amp;K3420,Gia_MB!$A:$F,6,0)</f>
        <v>73431</v>
      </c>
      <c r="U3420" s="291">
        <f t="shared" si="349"/>
        <v>4405860</v>
      </c>
      <c r="V3420" s="290"/>
      <c r="W3420" s="292">
        <f t="shared" si="350"/>
        <v>0</v>
      </c>
      <c r="X3420" s="293" t="str">
        <f t="shared" si="351"/>
        <v>8</v>
      </c>
      <c r="Y3420" s="290"/>
      <c r="Z3420" s="291">
        <f t="shared" si="352"/>
        <v>352468.8</v>
      </c>
      <c r="AA3420" s="294">
        <f>VLOOKUP(G3420,Ma_KH!$A:$R,14,0)</f>
        <v>60</v>
      </c>
    </row>
    <row r="3421" spans="1:214" x14ac:dyDescent="0.25">
      <c r="A3421" s="216">
        <v>46024</v>
      </c>
      <c r="B3421" s="217">
        <v>4184044597</v>
      </c>
      <c r="C3421" s="218" t="s">
        <v>15180</v>
      </c>
      <c r="D3421" s="216">
        <v>46058</v>
      </c>
      <c r="E3421" s="219"/>
      <c r="F3421" s="218"/>
      <c r="G3421" s="268" t="s">
        <v>15442</v>
      </c>
      <c r="H3421" s="219"/>
      <c r="I3421" s="217" t="s">
        <v>15895</v>
      </c>
      <c r="J3421" s="217" t="s">
        <v>7228</v>
      </c>
      <c r="K3421" s="217" t="s">
        <v>30</v>
      </c>
      <c r="L3421" s="215" t="str">
        <f>VLOOKUP($K3421,[1]TONG_SL!$A$1:$D$65536,2,0)</f>
        <v>Gà muối 500g</v>
      </c>
      <c r="M3421" s="247"/>
      <c r="N3421" s="215" t="str">
        <f t="shared" si="353"/>
        <v>K-C6</v>
      </c>
      <c r="O3421" s="222"/>
      <c r="P3421" s="222"/>
      <c r="Q3421" s="215" t="str">
        <f>VLOOKUP(K3421,TONG_SL!$A:$D,3,0)</f>
        <v>Túi</v>
      </c>
      <c r="R3421" s="223">
        <v>10</v>
      </c>
      <c r="S3421" s="290"/>
      <c r="T3421" s="290">
        <f>VLOOKUP(VLOOKUP(G3421,Ma_KH!$A:$R,18,0)&amp;K3421,Gia_MB!$A:$F,6,0)</f>
        <v>116611</v>
      </c>
      <c r="U3421" s="291">
        <f t="shared" si="349"/>
        <v>1166110</v>
      </c>
      <c r="V3421" s="290"/>
      <c r="W3421" s="292">
        <f t="shared" si="350"/>
        <v>0</v>
      </c>
      <c r="X3421" s="293" t="str">
        <f t="shared" si="351"/>
        <v>8</v>
      </c>
      <c r="Y3421" s="290"/>
      <c r="Z3421" s="291">
        <f t="shared" si="352"/>
        <v>93288.8</v>
      </c>
      <c r="AA3421" s="294">
        <f>VLOOKUP(G3421,Ma_KH!$A:$R,14,0)</f>
        <v>60</v>
      </c>
    </row>
    <row r="3422" spans="1:214" x14ac:dyDescent="0.25">
      <c r="A3422" s="216">
        <v>46047</v>
      </c>
      <c r="B3422" s="217">
        <v>4183612213</v>
      </c>
      <c r="C3422" s="218" t="s">
        <v>15180</v>
      </c>
      <c r="D3422" s="216">
        <v>46058</v>
      </c>
      <c r="E3422" s="219"/>
      <c r="F3422" s="218"/>
      <c r="G3422" s="268" t="s">
        <v>15896</v>
      </c>
      <c r="H3422" s="219"/>
      <c r="I3422" s="217" t="s">
        <v>15897</v>
      </c>
      <c r="J3422" s="217" t="s">
        <v>7228</v>
      </c>
      <c r="K3422" s="217" t="s">
        <v>27</v>
      </c>
      <c r="L3422" s="215" t="str">
        <f>VLOOKUP($K3422,[1]TONG_SL!$A$1:$D$65536,2,0)</f>
        <v>Chân giò heo muối 300g</v>
      </c>
      <c r="M3422" s="247"/>
      <c r="N3422" s="215" t="str">
        <f t="shared" si="353"/>
        <v>K-C6</v>
      </c>
      <c r="O3422" s="222"/>
      <c r="P3422" s="222"/>
      <c r="Q3422" s="215" t="str">
        <f>VLOOKUP(K3422,TONG_SL!$A:$D,3,0)</f>
        <v>Túi</v>
      </c>
      <c r="R3422" s="223">
        <v>50</v>
      </c>
      <c r="S3422" s="290"/>
      <c r="T3422" s="290">
        <f>VLOOKUP(VLOOKUP(G3422,Ma_KH!$A:$R,18,0)&amp;K3422,Gia_MB!$A:$F,6,0)</f>
        <v>73431</v>
      </c>
      <c r="U3422" s="291">
        <f t="shared" si="349"/>
        <v>3671550</v>
      </c>
      <c r="V3422" s="290"/>
      <c r="W3422" s="292">
        <f t="shared" si="350"/>
        <v>0</v>
      </c>
      <c r="X3422" s="293" t="str">
        <f t="shared" si="351"/>
        <v>8</v>
      </c>
      <c r="Y3422" s="290"/>
      <c r="Z3422" s="291">
        <f t="shared" si="352"/>
        <v>293724</v>
      </c>
      <c r="AA3422" s="294">
        <f>VLOOKUP(G3422,Ma_KH!$A:$R,14,0)</f>
        <v>60</v>
      </c>
    </row>
    <row r="3423" spans="1:214" x14ac:dyDescent="0.25">
      <c r="A3423" s="216">
        <v>46047</v>
      </c>
      <c r="B3423" s="217">
        <v>4183612213</v>
      </c>
      <c r="C3423" s="218" t="s">
        <v>15180</v>
      </c>
      <c r="D3423" s="216">
        <v>46058</v>
      </c>
      <c r="E3423" s="219"/>
      <c r="F3423" s="218"/>
      <c r="G3423" s="268" t="s">
        <v>15896</v>
      </c>
      <c r="H3423" s="219"/>
      <c r="I3423" s="217" t="s">
        <v>15897</v>
      </c>
      <c r="J3423" s="217" t="s">
        <v>7228</v>
      </c>
      <c r="K3423" s="217" t="s">
        <v>30</v>
      </c>
      <c r="L3423" s="215" t="str">
        <f>VLOOKUP($K3423,[1]TONG_SL!$A$1:$D$65536,2,0)</f>
        <v>Gà muối 500g</v>
      </c>
      <c r="M3423" s="247"/>
      <c r="N3423" s="215" t="str">
        <f t="shared" si="353"/>
        <v>K-C6</v>
      </c>
      <c r="O3423" s="222"/>
      <c r="P3423" s="222"/>
      <c r="Q3423" s="215" t="str">
        <f>VLOOKUP(K3423,TONG_SL!$A:$D,3,0)</f>
        <v>Túi</v>
      </c>
      <c r="R3423" s="223">
        <v>25</v>
      </c>
      <c r="S3423" s="290"/>
      <c r="T3423" s="290">
        <f>VLOOKUP(VLOOKUP(G3423,Ma_KH!$A:$R,18,0)&amp;K3423,Gia_MB!$A:$F,6,0)</f>
        <v>116611</v>
      </c>
      <c r="U3423" s="291">
        <f t="shared" si="349"/>
        <v>2915275</v>
      </c>
      <c r="V3423" s="290"/>
      <c r="W3423" s="292">
        <f t="shared" si="350"/>
        <v>0</v>
      </c>
      <c r="X3423" s="293" t="str">
        <f t="shared" si="351"/>
        <v>8</v>
      </c>
      <c r="Y3423" s="290"/>
      <c r="Z3423" s="291">
        <f t="shared" si="352"/>
        <v>233222</v>
      </c>
      <c r="AA3423" s="294">
        <f>VLOOKUP(G3423,Ma_KH!$A:$R,14,0)</f>
        <v>60</v>
      </c>
    </row>
    <row r="3424" spans="1:214" x14ac:dyDescent="0.25">
      <c r="A3424" s="216">
        <v>46047</v>
      </c>
      <c r="B3424" s="217">
        <v>4183612213</v>
      </c>
      <c r="C3424" s="218" t="s">
        <v>15180</v>
      </c>
      <c r="D3424" s="216">
        <v>46058</v>
      </c>
      <c r="E3424" s="219"/>
      <c r="F3424" s="218"/>
      <c r="G3424" s="268" t="s">
        <v>15896</v>
      </c>
      <c r="H3424" s="219"/>
      <c r="I3424" s="217" t="s">
        <v>15897</v>
      </c>
      <c r="J3424" s="217" t="s">
        <v>7228</v>
      </c>
      <c r="K3424" s="217" t="s">
        <v>44</v>
      </c>
      <c r="L3424" s="215" t="str">
        <f>VLOOKUP($K3424,[1]TONG_SL!$A$1:$D$65536,2,0)</f>
        <v>Giò lụa cây 250g</v>
      </c>
      <c r="M3424" s="247"/>
      <c r="N3424" s="215" t="str">
        <f t="shared" si="353"/>
        <v>K-C6</v>
      </c>
      <c r="O3424" s="222"/>
      <c r="P3424" s="222"/>
      <c r="Q3424" s="215" t="str">
        <f>VLOOKUP(K3424,TONG_SL!$A:$D,3,0)</f>
        <v>Túi</v>
      </c>
      <c r="R3424" s="223">
        <v>20</v>
      </c>
      <c r="S3424" s="290"/>
      <c r="T3424" s="290">
        <f>VLOOKUP(VLOOKUP(G3424,Ma_KH!$A:$R,18,0)&amp;K3424,Gia_MB!$A:$F,6,0)</f>
        <v>49500</v>
      </c>
      <c r="U3424" s="291">
        <f t="shared" ref="U3424:U3480" si="354">T3424*R3424</f>
        <v>990000</v>
      </c>
      <c r="V3424" s="290"/>
      <c r="W3424" s="292">
        <f t="shared" ref="W3424:W3480" si="355">U3424*V3424</f>
        <v>0</v>
      </c>
      <c r="X3424" s="293" t="str">
        <f t="shared" ref="X3424:X3480" si="356">IF(B3424&lt;&gt;"","8","0")</f>
        <v>8</v>
      </c>
      <c r="Y3424" s="290"/>
      <c r="Z3424" s="291">
        <f t="shared" ref="Z3424:Z3480" si="357">U3424*X3424%</f>
        <v>79200</v>
      </c>
      <c r="AA3424" s="294">
        <f>VLOOKUP(G3424,Ma_KH!$A:$R,14,0)</f>
        <v>60</v>
      </c>
    </row>
    <row r="3425" spans="1:214" x14ac:dyDescent="0.25">
      <c r="A3425" s="216">
        <v>46047</v>
      </c>
      <c r="B3425" s="217">
        <v>4183612112</v>
      </c>
      <c r="C3425" s="218" t="s">
        <v>15180</v>
      </c>
      <c r="D3425" s="216">
        <v>46058</v>
      </c>
      <c r="E3425" s="219"/>
      <c r="F3425" s="218"/>
      <c r="G3425" s="268" t="s">
        <v>15896</v>
      </c>
      <c r="H3425" s="219"/>
      <c r="I3425" s="217" t="s">
        <v>15898</v>
      </c>
      <c r="J3425" s="217" t="s">
        <v>7228</v>
      </c>
      <c r="K3425" s="217" t="s">
        <v>27</v>
      </c>
      <c r="L3425" s="215" t="str">
        <f>VLOOKUP($K3425,[1]TONG_SL!$A$1:$D$65536,2,0)</f>
        <v>Chân giò heo muối 300g</v>
      </c>
      <c r="M3425" s="247"/>
      <c r="N3425" s="215" t="str">
        <f t="shared" si="353"/>
        <v>K-C6</v>
      </c>
      <c r="O3425" s="222"/>
      <c r="P3425" s="222"/>
      <c r="Q3425" s="215" t="str">
        <f>VLOOKUP(K3425,TONG_SL!$A:$D,3,0)</f>
        <v>Túi</v>
      </c>
      <c r="R3425" s="223">
        <v>25</v>
      </c>
      <c r="S3425" s="290"/>
      <c r="T3425" s="290">
        <f>VLOOKUP(VLOOKUP(G3425,Ma_KH!$A:$R,18,0)&amp;K3425,Gia_MB!$A:$F,6,0)</f>
        <v>73431</v>
      </c>
      <c r="U3425" s="291">
        <f t="shared" si="354"/>
        <v>1835775</v>
      </c>
      <c r="V3425" s="290"/>
      <c r="W3425" s="292">
        <f t="shared" si="355"/>
        <v>0</v>
      </c>
      <c r="X3425" s="293" t="str">
        <f t="shared" si="356"/>
        <v>8</v>
      </c>
      <c r="Y3425" s="290"/>
      <c r="Z3425" s="291">
        <f t="shared" si="357"/>
        <v>146862</v>
      </c>
      <c r="AA3425" s="294">
        <f>VLOOKUP(G3425,Ma_KH!$A:$R,14,0)</f>
        <v>60</v>
      </c>
    </row>
    <row r="3426" spans="1:214" x14ac:dyDescent="0.25">
      <c r="A3426" s="216">
        <v>46047</v>
      </c>
      <c r="B3426" s="217">
        <v>4183612112</v>
      </c>
      <c r="C3426" s="218" t="s">
        <v>15180</v>
      </c>
      <c r="D3426" s="216">
        <v>46058</v>
      </c>
      <c r="E3426" s="219"/>
      <c r="F3426" s="218"/>
      <c r="G3426" s="268" t="s">
        <v>15896</v>
      </c>
      <c r="H3426" s="219"/>
      <c r="I3426" s="217" t="s">
        <v>15898</v>
      </c>
      <c r="J3426" s="217" t="s">
        <v>7228</v>
      </c>
      <c r="K3426" s="217" t="s">
        <v>30</v>
      </c>
      <c r="L3426" s="215" t="str">
        <f>VLOOKUP($K3426,[1]TONG_SL!$A$1:$D$65536,2,0)</f>
        <v>Gà muối 500g</v>
      </c>
      <c r="M3426" s="247"/>
      <c r="N3426" s="215" t="str">
        <f t="shared" si="353"/>
        <v>K-C6</v>
      </c>
      <c r="O3426" s="222"/>
      <c r="P3426" s="222"/>
      <c r="Q3426" s="215" t="str">
        <f>VLOOKUP(K3426,TONG_SL!$A:$D,3,0)</f>
        <v>Túi</v>
      </c>
      <c r="R3426" s="223">
        <v>20</v>
      </c>
      <c r="S3426" s="290"/>
      <c r="T3426" s="290">
        <f>VLOOKUP(VLOOKUP(G3426,Ma_KH!$A:$R,18,0)&amp;K3426,Gia_MB!$A:$F,6,0)</f>
        <v>116611</v>
      </c>
      <c r="U3426" s="291">
        <f t="shared" si="354"/>
        <v>2332220</v>
      </c>
      <c r="V3426" s="290"/>
      <c r="W3426" s="292">
        <f t="shared" si="355"/>
        <v>0</v>
      </c>
      <c r="X3426" s="293" t="str">
        <f t="shared" si="356"/>
        <v>8</v>
      </c>
      <c r="Y3426" s="290"/>
      <c r="Z3426" s="291">
        <f t="shared" si="357"/>
        <v>186577.6</v>
      </c>
      <c r="AA3426" s="294">
        <f>VLOOKUP(G3426,Ma_KH!$A:$R,14,0)</f>
        <v>60</v>
      </c>
    </row>
    <row r="3427" spans="1:214" x14ac:dyDescent="0.25">
      <c r="A3427" s="216">
        <v>46047</v>
      </c>
      <c r="B3427" s="217">
        <v>4183612112</v>
      </c>
      <c r="C3427" s="218" t="s">
        <v>15180</v>
      </c>
      <c r="D3427" s="216">
        <v>46058</v>
      </c>
      <c r="E3427" s="219"/>
      <c r="F3427" s="218"/>
      <c r="G3427" s="268" t="s">
        <v>15896</v>
      </c>
      <c r="H3427" s="219"/>
      <c r="I3427" s="217" t="s">
        <v>15898</v>
      </c>
      <c r="J3427" s="217" t="s">
        <v>7228</v>
      </c>
      <c r="K3427" s="217" t="s">
        <v>44</v>
      </c>
      <c r="L3427" s="215" t="str">
        <f>VLOOKUP($K3427,[1]TONG_SL!$A$1:$D$65536,2,0)</f>
        <v>Giò lụa cây 250g</v>
      </c>
      <c r="M3427" s="247"/>
      <c r="N3427" s="215" t="str">
        <f t="shared" si="353"/>
        <v>K-C6</v>
      </c>
      <c r="O3427" s="222"/>
      <c r="P3427" s="222"/>
      <c r="Q3427" s="215" t="str">
        <f>VLOOKUP(K3427,TONG_SL!$A:$D,3,0)</f>
        <v>Túi</v>
      </c>
      <c r="R3427" s="223">
        <v>4</v>
      </c>
      <c r="S3427" s="290"/>
      <c r="T3427" s="290">
        <f>VLOOKUP(VLOOKUP(G3427,Ma_KH!$A:$R,18,0)&amp;K3427,Gia_MB!$A:$F,6,0)</f>
        <v>49500</v>
      </c>
      <c r="U3427" s="291">
        <f t="shared" si="354"/>
        <v>198000</v>
      </c>
      <c r="V3427" s="290"/>
      <c r="W3427" s="292">
        <f t="shared" si="355"/>
        <v>0</v>
      </c>
      <c r="X3427" s="293" t="str">
        <f t="shared" si="356"/>
        <v>8</v>
      </c>
      <c r="Y3427" s="290"/>
      <c r="Z3427" s="291">
        <f t="shared" si="357"/>
        <v>15840</v>
      </c>
      <c r="AA3427" s="294">
        <f>VLOOKUP(G3427,Ma_KH!$A:$R,14,0)</f>
        <v>60</v>
      </c>
    </row>
    <row r="3428" spans="1:214" x14ac:dyDescent="0.25">
      <c r="A3428" s="216">
        <v>46047</v>
      </c>
      <c r="B3428" s="217">
        <v>4183612112</v>
      </c>
      <c r="C3428" s="218" t="s">
        <v>15180</v>
      </c>
      <c r="D3428" s="216">
        <v>46058</v>
      </c>
      <c r="E3428" s="219"/>
      <c r="F3428" s="218"/>
      <c r="G3428" s="268" t="s">
        <v>15896</v>
      </c>
      <c r="H3428" s="219"/>
      <c r="I3428" s="217" t="s">
        <v>15898</v>
      </c>
      <c r="J3428" s="217" t="s">
        <v>7228</v>
      </c>
      <c r="K3428" s="217" t="s">
        <v>15450</v>
      </c>
      <c r="L3428" s="215" t="str">
        <f>VLOOKUP($K3428,[1]TONG_SL!$A$1:$D$65536,2,0)</f>
        <v>Giò sụn gà 250g</v>
      </c>
      <c r="M3428" s="247"/>
      <c r="N3428" s="215" t="str">
        <f t="shared" ref="N3428:N3484" si="358">IF($B3428&lt;&gt;"","K-C6","")</f>
        <v>K-C6</v>
      </c>
      <c r="O3428" s="222"/>
      <c r="P3428" s="222"/>
      <c r="Q3428" s="215" t="str">
        <f>VLOOKUP(K3428,TONG_SL!$A:$D,3,0)</f>
        <v>Túi</v>
      </c>
      <c r="R3428" s="223">
        <v>12</v>
      </c>
      <c r="S3428" s="290"/>
      <c r="T3428" s="290">
        <f>VLOOKUP(VLOOKUP(G3428,Ma_KH!$A:$R,18,0)&amp;K3428,Gia_MB!$A:$F,6,0)</f>
        <v>50400</v>
      </c>
      <c r="U3428" s="291">
        <f t="shared" si="354"/>
        <v>604800</v>
      </c>
      <c r="V3428" s="290"/>
      <c r="W3428" s="292">
        <f t="shared" si="355"/>
        <v>0</v>
      </c>
      <c r="X3428" s="293" t="str">
        <f t="shared" si="356"/>
        <v>8</v>
      </c>
      <c r="Y3428" s="290"/>
      <c r="Z3428" s="291">
        <f t="shared" si="357"/>
        <v>48384</v>
      </c>
      <c r="AA3428" s="294">
        <f>VLOOKUP(G3428,Ma_KH!$A:$R,14,0)</f>
        <v>60</v>
      </c>
    </row>
    <row r="3429" spans="1:214" s="436" customFormat="1" x14ac:dyDescent="0.25">
      <c r="A3429" s="280">
        <v>46047</v>
      </c>
      <c r="B3429" s="281">
        <v>4183611855</v>
      </c>
      <c r="C3429" s="328" t="s">
        <v>15180</v>
      </c>
      <c r="D3429" s="280">
        <v>46058</v>
      </c>
      <c r="E3429" s="426"/>
      <c r="F3429" s="328"/>
      <c r="G3429" s="427" t="s">
        <v>15896</v>
      </c>
      <c r="H3429" s="426"/>
      <c r="I3429" s="281" t="s">
        <v>15899</v>
      </c>
      <c r="J3429" s="281" t="s">
        <v>7228</v>
      </c>
      <c r="K3429" s="281" t="s">
        <v>27</v>
      </c>
      <c r="L3429" s="287" t="str">
        <f>VLOOKUP($K3429,[1]TONG_SL!$A$1:$D$65536,2,0)</f>
        <v>Chân giò heo muối 300g</v>
      </c>
      <c r="M3429" s="428"/>
      <c r="N3429" s="287" t="str">
        <f t="shared" si="358"/>
        <v>K-C6</v>
      </c>
      <c r="O3429" s="429"/>
      <c r="P3429" s="429"/>
      <c r="Q3429" s="287" t="str">
        <f>VLOOKUP(K3429,TONG_SL!$A:$D,3,0)</f>
        <v>Túi</v>
      </c>
      <c r="R3429" s="430">
        <v>20</v>
      </c>
      <c r="S3429" s="444"/>
      <c r="T3429" s="444">
        <f>VLOOKUP(VLOOKUP(G3429,Ma_KH!$A:$R,18,0)&amp;K3429,Gia_MB!$A:$F,6,0)</f>
        <v>73431</v>
      </c>
      <c r="U3429" s="445">
        <f t="shared" si="354"/>
        <v>1468620</v>
      </c>
      <c r="V3429" s="444"/>
      <c r="W3429" s="446">
        <f t="shared" si="355"/>
        <v>0</v>
      </c>
      <c r="X3429" s="447" t="str">
        <f t="shared" si="356"/>
        <v>8</v>
      </c>
      <c r="Y3429" s="444"/>
      <c r="Z3429" s="445">
        <f t="shared" si="357"/>
        <v>117489.60000000001</v>
      </c>
      <c r="AA3429" s="448">
        <f>VLOOKUP(G3429,Ma_KH!$A:$R,14,0)</f>
        <v>60</v>
      </c>
      <c r="AB3429" s="435"/>
      <c r="AC3429" s="435"/>
      <c r="AD3429" s="435"/>
      <c r="AE3429" s="435"/>
      <c r="AF3429" s="435"/>
      <c r="AG3429" s="435"/>
      <c r="AH3429" s="435"/>
      <c r="AI3429" s="435"/>
      <c r="AJ3429" s="435"/>
      <c r="AK3429" s="435"/>
      <c r="AL3429" s="435"/>
      <c r="AM3429" s="435"/>
      <c r="AN3429" s="435"/>
      <c r="AO3429" s="435"/>
      <c r="AP3429" s="435"/>
      <c r="AQ3429" s="435"/>
      <c r="AR3429" s="435"/>
      <c r="AS3429" s="435"/>
      <c r="AT3429" s="435"/>
      <c r="AU3429" s="435"/>
      <c r="AV3429" s="435"/>
      <c r="AW3429" s="435"/>
      <c r="AX3429" s="435"/>
      <c r="AY3429" s="435"/>
      <c r="AZ3429" s="435"/>
      <c r="BA3429" s="435"/>
      <c r="BB3429" s="435"/>
      <c r="BC3429" s="435"/>
      <c r="BD3429" s="435"/>
      <c r="BE3429" s="435"/>
      <c r="BF3429" s="435"/>
      <c r="BG3429" s="435"/>
      <c r="BH3429" s="435"/>
      <c r="BI3429" s="435"/>
      <c r="BJ3429" s="435"/>
      <c r="BK3429" s="435"/>
      <c r="BL3429" s="435"/>
      <c r="BM3429" s="435"/>
      <c r="BN3429" s="435"/>
      <c r="BO3429" s="435"/>
      <c r="BP3429" s="435"/>
      <c r="BQ3429" s="435"/>
      <c r="BR3429" s="435"/>
      <c r="BS3429" s="435"/>
      <c r="BT3429" s="435"/>
      <c r="BU3429" s="435"/>
      <c r="BV3429" s="435"/>
      <c r="BW3429" s="435"/>
      <c r="BX3429" s="435"/>
      <c r="BY3429" s="435"/>
      <c r="BZ3429" s="435"/>
      <c r="CA3429" s="435"/>
      <c r="CB3429" s="435"/>
      <c r="CC3429" s="435"/>
      <c r="CD3429" s="435"/>
      <c r="CE3429" s="435"/>
      <c r="CF3429" s="435"/>
      <c r="CG3429" s="435"/>
      <c r="CH3429" s="435"/>
      <c r="CI3429" s="435"/>
      <c r="CJ3429" s="435"/>
      <c r="CK3429" s="435"/>
      <c r="CL3429" s="435"/>
      <c r="CM3429" s="435"/>
      <c r="CN3429" s="435"/>
      <c r="CO3429" s="435"/>
      <c r="CP3429" s="435"/>
      <c r="CQ3429" s="435"/>
      <c r="CR3429" s="435"/>
      <c r="CS3429" s="435"/>
      <c r="CT3429" s="435"/>
      <c r="CU3429" s="435"/>
      <c r="CV3429" s="435"/>
      <c r="CW3429" s="435"/>
      <c r="CX3429" s="435"/>
      <c r="CY3429" s="435"/>
      <c r="CZ3429" s="435"/>
      <c r="DA3429" s="435"/>
      <c r="DB3429" s="435"/>
      <c r="DC3429" s="435"/>
      <c r="DD3429" s="435"/>
      <c r="DE3429" s="435"/>
      <c r="DF3429" s="435"/>
      <c r="DG3429" s="435"/>
      <c r="DH3429" s="435"/>
      <c r="DI3429" s="435"/>
      <c r="DJ3429" s="435"/>
      <c r="DK3429" s="435"/>
      <c r="DL3429" s="435"/>
      <c r="DM3429" s="435"/>
      <c r="DN3429" s="435"/>
      <c r="DO3429" s="435"/>
      <c r="DP3429" s="435"/>
      <c r="DQ3429" s="435"/>
      <c r="DR3429" s="435"/>
      <c r="DS3429" s="435"/>
      <c r="DT3429" s="435"/>
      <c r="DU3429" s="435"/>
      <c r="DV3429" s="435"/>
      <c r="DW3429" s="435"/>
      <c r="DX3429" s="435"/>
      <c r="DY3429" s="435"/>
      <c r="DZ3429" s="435"/>
      <c r="EA3429" s="435"/>
      <c r="EB3429" s="435"/>
      <c r="EC3429" s="435"/>
      <c r="ED3429" s="435"/>
      <c r="EE3429" s="435"/>
      <c r="EF3429" s="435"/>
      <c r="EG3429" s="435"/>
      <c r="EH3429" s="435"/>
      <c r="EI3429" s="435"/>
      <c r="EJ3429" s="435"/>
      <c r="EK3429" s="435"/>
      <c r="EL3429" s="435"/>
      <c r="EM3429" s="435"/>
      <c r="EN3429" s="435"/>
      <c r="EO3429" s="435"/>
      <c r="EP3429" s="435"/>
      <c r="EQ3429" s="435"/>
      <c r="ER3429" s="435"/>
      <c r="ES3429" s="435"/>
      <c r="ET3429" s="435"/>
      <c r="EU3429" s="435"/>
      <c r="EV3429" s="435"/>
      <c r="EW3429" s="435"/>
      <c r="EX3429" s="435"/>
      <c r="EY3429" s="435"/>
      <c r="EZ3429" s="435"/>
      <c r="FA3429" s="435"/>
      <c r="FB3429" s="435"/>
      <c r="FC3429" s="435"/>
      <c r="FD3429" s="435"/>
      <c r="FE3429" s="435"/>
      <c r="FF3429" s="435"/>
      <c r="FG3429" s="435"/>
      <c r="FH3429" s="435"/>
      <c r="FI3429" s="435"/>
      <c r="FJ3429" s="435"/>
      <c r="FK3429" s="435"/>
      <c r="FL3429" s="435"/>
      <c r="FM3429" s="435"/>
      <c r="FN3429" s="435"/>
      <c r="FO3429" s="435"/>
      <c r="FP3429" s="435"/>
      <c r="FQ3429" s="435"/>
      <c r="FR3429" s="435"/>
      <c r="FS3429" s="435"/>
      <c r="FT3429" s="435"/>
      <c r="FU3429" s="435"/>
      <c r="FV3429" s="435"/>
      <c r="FW3429" s="435"/>
      <c r="FX3429" s="435"/>
      <c r="FY3429" s="435"/>
      <c r="FZ3429" s="435"/>
      <c r="GA3429" s="435"/>
      <c r="GB3429" s="435"/>
      <c r="GC3429" s="435"/>
      <c r="GD3429" s="435"/>
      <c r="GE3429" s="435"/>
      <c r="GF3429" s="435"/>
      <c r="GG3429" s="435"/>
      <c r="GH3429" s="435"/>
      <c r="GI3429" s="435"/>
      <c r="GJ3429" s="435"/>
      <c r="GK3429" s="435"/>
      <c r="GL3429" s="435"/>
      <c r="GM3429" s="435"/>
      <c r="GN3429" s="435"/>
      <c r="GO3429" s="435"/>
      <c r="GP3429" s="435"/>
      <c r="GQ3429" s="435"/>
      <c r="GR3429" s="435"/>
      <c r="GS3429" s="435"/>
      <c r="GT3429" s="435"/>
      <c r="GU3429" s="435"/>
      <c r="GV3429" s="435"/>
      <c r="GW3429" s="435"/>
      <c r="GX3429" s="435"/>
      <c r="GY3429" s="435"/>
      <c r="GZ3429" s="435"/>
      <c r="HA3429" s="435"/>
      <c r="HB3429" s="435"/>
      <c r="HC3429" s="435"/>
      <c r="HD3429" s="435"/>
      <c r="HE3429" s="435"/>
      <c r="HF3429" s="435"/>
    </row>
    <row r="3430" spans="1:214" s="436" customFormat="1" x14ac:dyDescent="0.25">
      <c r="A3430" s="280">
        <v>46047</v>
      </c>
      <c r="B3430" s="281">
        <v>4183611855</v>
      </c>
      <c r="C3430" s="328" t="s">
        <v>15180</v>
      </c>
      <c r="D3430" s="280">
        <v>46058</v>
      </c>
      <c r="E3430" s="426"/>
      <c r="F3430" s="328"/>
      <c r="G3430" s="427" t="s">
        <v>15896</v>
      </c>
      <c r="H3430" s="426"/>
      <c r="I3430" s="281" t="s">
        <v>15899</v>
      </c>
      <c r="J3430" s="281" t="s">
        <v>7228</v>
      </c>
      <c r="K3430" s="281" t="s">
        <v>44</v>
      </c>
      <c r="L3430" s="287" t="str">
        <f>VLOOKUP($K3430,[1]TONG_SL!$A$1:$D$65536,2,0)</f>
        <v>Giò lụa cây 250g</v>
      </c>
      <c r="M3430" s="428"/>
      <c r="N3430" s="287" t="str">
        <f t="shared" si="358"/>
        <v>K-C6</v>
      </c>
      <c r="O3430" s="429"/>
      <c r="P3430" s="429"/>
      <c r="Q3430" s="287" t="str">
        <f>VLOOKUP(K3430,TONG_SL!$A:$D,3,0)</f>
        <v>Túi</v>
      </c>
      <c r="R3430" s="430">
        <v>20</v>
      </c>
      <c r="S3430" s="444"/>
      <c r="T3430" s="444">
        <f>VLOOKUP(VLOOKUP(G3430,Ma_KH!$A:$R,18,0)&amp;K3430,Gia_MB!$A:$F,6,0)</f>
        <v>49500</v>
      </c>
      <c r="U3430" s="445">
        <f t="shared" si="354"/>
        <v>990000</v>
      </c>
      <c r="V3430" s="444"/>
      <c r="W3430" s="446">
        <f t="shared" si="355"/>
        <v>0</v>
      </c>
      <c r="X3430" s="447" t="str">
        <f t="shared" si="356"/>
        <v>8</v>
      </c>
      <c r="Y3430" s="444"/>
      <c r="Z3430" s="445">
        <f t="shared" si="357"/>
        <v>79200</v>
      </c>
      <c r="AA3430" s="448">
        <f>VLOOKUP(G3430,Ma_KH!$A:$R,14,0)</f>
        <v>60</v>
      </c>
      <c r="AB3430" s="435"/>
      <c r="AC3430" s="435"/>
      <c r="AD3430" s="435"/>
      <c r="AE3430" s="435"/>
      <c r="AF3430" s="435"/>
      <c r="AG3430" s="435"/>
      <c r="AH3430" s="435"/>
      <c r="AI3430" s="435"/>
      <c r="AJ3430" s="435"/>
      <c r="AK3430" s="435"/>
      <c r="AL3430" s="435"/>
      <c r="AM3430" s="435"/>
      <c r="AN3430" s="435"/>
      <c r="AO3430" s="435"/>
      <c r="AP3430" s="435"/>
      <c r="AQ3430" s="435"/>
      <c r="AR3430" s="435"/>
      <c r="AS3430" s="435"/>
      <c r="AT3430" s="435"/>
      <c r="AU3430" s="435"/>
      <c r="AV3430" s="435"/>
      <c r="AW3430" s="435"/>
      <c r="AX3430" s="435"/>
      <c r="AY3430" s="435"/>
      <c r="AZ3430" s="435"/>
      <c r="BA3430" s="435"/>
      <c r="BB3430" s="435"/>
      <c r="BC3430" s="435"/>
      <c r="BD3430" s="435"/>
      <c r="BE3430" s="435"/>
      <c r="BF3430" s="435"/>
      <c r="BG3430" s="435"/>
      <c r="BH3430" s="435"/>
      <c r="BI3430" s="435"/>
      <c r="BJ3430" s="435"/>
      <c r="BK3430" s="435"/>
      <c r="BL3430" s="435"/>
      <c r="BM3430" s="435"/>
      <c r="BN3430" s="435"/>
      <c r="BO3430" s="435"/>
      <c r="BP3430" s="435"/>
      <c r="BQ3430" s="435"/>
      <c r="BR3430" s="435"/>
      <c r="BS3430" s="435"/>
      <c r="BT3430" s="435"/>
      <c r="BU3430" s="435"/>
      <c r="BV3430" s="435"/>
      <c r="BW3430" s="435"/>
      <c r="BX3430" s="435"/>
      <c r="BY3430" s="435"/>
      <c r="BZ3430" s="435"/>
      <c r="CA3430" s="435"/>
      <c r="CB3430" s="435"/>
      <c r="CC3430" s="435"/>
      <c r="CD3430" s="435"/>
      <c r="CE3430" s="435"/>
      <c r="CF3430" s="435"/>
      <c r="CG3430" s="435"/>
      <c r="CH3430" s="435"/>
      <c r="CI3430" s="435"/>
      <c r="CJ3430" s="435"/>
      <c r="CK3430" s="435"/>
      <c r="CL3430" s="435"/>
      <c r="CM3430" s="435"/>
      <c r="CN3430" s="435"/>
      <c r="CO3430" s="435"/>
      <c r="CP3430" s="435"/>
      <c r="CQ3430" s="435"/>
      <c r="CR3430" s="435"/>
      <c r="CS3430" s="435"/>
      <c r="CT3430" s="435"/>
      <c r="CU3430" s="435"/>
      <c r="CV3430" s="435"/>
      <c r="CW3430" s="435"/>
      <c r="CX3430" s="435"/>
      <c r="CY3430" s="435"/>
      <c r="CZ3430" s="435"/>
      <c r="DA3430" s="435"/>
      <c r="DB3430" s="435"/>
      <c r="DC3430" s="435"/>
      <c r="DD3430" s="435"/>
      <c r="DE3430" s="435"/>
      <c r="DF3430" s="435"/>
      <c r="DG3430" s="435"/>
      <c r="DH3430" s="435"/>
      <c r="DI3430" s="435"/>
      <c r="DJ3430" s="435"/>
      <c r="DK3430" s="435"/>
      <c r="DL3430" s="435"/>
      <c r="DM3430" s="435"/>
      <c r="DN3430" s="435"/>
      <c r="DO3430" s="435"/>
      <c r="DP3430" s="435"/>
      <c r="DQ3430" s="435"/>
      <c r="DR3430" s="435"/>
      <c r="DS3430" s="435"/>
      <c r="DT3430" s="435"/>
      <c r="DU3430" s="435"/>
      <c r="DV3430" s="435"/>
      <c r="DW3430" s="435"/>
      <c r="DX3430" s="435"/>
      <c r="DY3430" s="435"/>
      <c r="DZ3430" s="435"/>
      <c r="EA3430" s="435"/>
      <c r="EB3430" s="435"/>
      <c r="EC3430" s="435"/>
      <c r="ED3430" s="435"/>
      <c r="EE3430" s="435"/>
      <c r="EF3430" s="435"/>
      <c r="EG3430" s="435"/>
      <c r="EH3430" s="435"/>
      <c r="EI3430" s="435"/>
      <c r="EJ3430" s="435"/>
      <c r="EK3430" s="435"/>
      <c r="EL3430" s="435"/>
      <c r="EM3430" s="435"/>
      <c r="EN3430" s="435"/>
      <c r="EO3430" s="435"/>
      <c r="EP3430" s="435"/>
      <c r="EQ3430" s="435"/>
      <c r="ER3430" s="435"/>
      <c r="ES3430" s="435"/>
      <c r="ET3430" s="435"/>
      <c r="EU3430" s="435"/>
      <c r="EV3430" s="435"/>
      <c r="EW3430" s="435"/>
      <c r="EX3430" s="435"/>
      <c r="EY3430" s="435"/>
      <c r="EZ3430" s="435"/>
      <c r="FA3430" s="435"/>
      <c r="FB3430" s="435"/>
      <c r="FC3430" s="435"/>
      <c r="FD3430" s="435"/>
      <c r="FE3430" s="435"/>
      <c r="FF3430" s="435"/>
      <c r="FG3430" s="435"/>
      <c r="FH3430" s="435"/>
      <c r="FI3430" s="435"/>
      <c r="FJ3430" s="435"/>
      <c r="FK3430" s="435"/>
      <c r="FL3430" s="435"/>
      <c r="FM3430" s="435"/>
      <c r="FN3430" s="435"/>
      <c r="FO3430" s="435"/>
      <c r="FP3430" s="435"/>
      <c r="FQ3430" s="435"/>
      <c r="FR3430" s="435"/>
      <c r="FS3430" s="435"/>
      <c r="FT3430" s="435"/>
      <c r="FU3430" s="435"/>
      <c r="FV3430" s="435"/>
      <c r="FW3430" s="435"/>
      <c r="FX3430" s="435"/>
      <c r="FY3430" s="435"/>
      <c r="FZ3430" s="435"/>
      <c r="GA3430" s="435"/>
      <c r="GB3430" s="435"/>
      <c r="GC3430" s="435"/>
      <c r="GD3430" s="435"/>
      <c r="GE3430" s="435"/>
      <c r="GF3430" s="435"/>
      <c r="GG3430" s="435"/>
      <c r="GH3430" s="435"/>
      <c r="GI3430" s="435"/>
      <c r="GJ3430" s="435"/>
      <c r="GK3430" s="435"/>
      <c r="GL3430" s="435"/>
      <c r="GM3430" s="435"/>
      <c r="GN3430" s="435"/>
      <c r="GO3430" s="435"/>
      <c r="GP3430" s="435"/>
      <c r="GQ3430" s="435"/>
      <c r="GR3430" s="435"/>
      <c r="GS3430" s="435"/>
      <c r="GT3430" s="435"/>
      <c r="GU3430" s="435"/>
      <c r="GV3430" s="435"/>
      <c r="GW3430" s="435"/>
      <c r="GX3430" s="435"/>
      <c r="GY3430" s="435"/>
      <c r="GZ3430" s="435"/>
      <c r="HA3430" s="435"/>
      <c r="HB3430" s="435"/>
      <c r="HC3430" s="435"/>
      <c r="HD3430" s="435"/>
      <c r="HE3430" s="435"/>
      <c r="HF3430" s="435"/>
    </row>
    <row r="3431" spans="1:214" s="436" customFormat="1" x14ac:dyDescent="0.25">
      <c r="A3431" s="280">
        <v>46047</v>
      </c>
      <c r="B3431" s="281">
        <v>4183611855</v>
      </c>
      <c r="C3431" s="328" t="s">
        <v>15180</v>
      </c>
      <c r="D3431" s="280">
        <v>46058</v>
      </c>
      <c r="E3431" s="426"/>
      <c r="F3431" s="328"/>
      <c r="G3431" s="427" t="s">
        <v>15896</v>
      </c>
      <c r="H3431" s="426"/>
      <c r="I3431" s="281" t="s">
        <v>15899</v>
      </c>
      <c r="J3431" s="281" t="s">
        <v>7228</v>
      </c>
      <c r="K3431" s="281" t="s">
        <v>30</v>
      </c>
      <c r="L3431" s="287" t="str">
        <f>VLOOKUP($K3431,[1]TONG_SL!$A$1:$D$65536,2,0)</f>
        <v>Gà muối 500g</v>
      </c>
      <c r="M3431" s="428"/>
      <c r="N3431" s="287" t="str">
        <f t="shared" si="358"/>
        <v>K-C6</v>
      </c>
      <c r="O3431" s="429"/>
      <c r="P3431" s="429"/>
      <c r="Q3431" s="287" t="str">
        <f>VLOOKUP(K3431,TONG_SL!$A:$D,3,0)</f>
        <v>Túi</v>
      </c>
      <c r="R3431" s="430">
        <v>15</v>
      </c>
      <c r="S3431" s="444"/>
      <c r="T3431" s="444">
        <f>VLOOKUP(VLOOKUP(G3431,Ma_KH!$A:$R,18,0)&amp;K3431,Gia_MB!$A:$F,6,0)</f>
        <v>116611</v>
      </c>
      <c r="U3431" s="445">
        <f t="shared" si="354"/>
        <v>1749165</v>
      </c>
      <c r="V3431" s="444"/>
      <c r="W3431" s="446">
        <f t="shared" si="355"/>
        <v>0</v>
      </c>
      <c r="X3431" s="447" t="str">
        <f t="shared" si="356"/>
        <v>8</v>
      </c>
      <c r="Y3431" s="444"/>
      <c r="Z3431" s="445">
        <f t="shared" si="357"/>
        <v>139933.20000000001</v>
      </c>
      <c r="AA3431" s="448">
        <f>VLOOKUP(G3431,Ma_KH!$A:$R,14,0)</f>
        <v>60</v>
      </c>
      <c r="AB3431" s="435"/>
      <c r="AC3431" s="435"/>
      <c r="AD3431" s="435"/>
      <c r="AE3431" s="435"/>
      <c r="AF3431" s="435"/>
      <c r="AG3431" s="435"/>
      <c r="AH3431" s="435"/>
      <c r="AI3431" s="435"/>
      <c r="AJ3431" s="435"/>
      <c r="AK3431" s="435"/>
      <c r="AL3431" s="435"/>
      <c r="AM3431" s="435"/>
      <c r="AN3431" s="435"/>
      <c r="AO3431" s="435"/>
      <c r="AP3431" s="435"/>
      <c r="AQ3431" s="435"/>
      <c r="AR3431" s="435"/>
      <c r="AS3431" s="435"/>
      <c r="AT3431" s="435"/>
      <c r="AU3431" s="435"/>
      <c r="AV3431" s="435"/>
      <c r="AW3431" s="435"/>
      <c r="AX3431" s="435"/>
      <c r="AY3431" s="435"/>
      <c r="AZ3431" s="435"/>
      <c r="BA3431" s="435"/>
      <c r="BB3431" s="435"/>
      <c r="BC3431" s="435"/>
      <c r="BD3431" s="435"/>
      <c r="BE3431" s="435"/>
      <c r="BF3431" s="435"/>
      <c r="BG3431" s="435"/>
      <c r="BH3431" s="435"/>
      <c r="BI3431" s="435"/>
      <c r="BJ3431" s="435"/>
      <c r="BK3431" s="435"/>
      <c r="BL3431" s="435"/>
      <c r="BM3431" s="435"/>
      <c r="BN3431" s="435"/>
      <c r="BO3431" s="435"/>
      <c r="BP3431" s="435"/>
      <c r="BQ3431" s="435"/>
      <c r="BR3431" s="435"/>
      <c r="BS3431" s="435"/>
      <c r="BT3431" s="435"/>
      <c r="BU3431" s="435"/>
      <c r="BV3431" s="435"/>
      <c r="BW3431" s="435"/>
      <c r="BX3431" s="435"/>
      <c r="BY3431" s="435"/>
      <c r="BZ3431" s="435"/>
      <c r="CA3431" s="435"/>
      <c r="CB3431" s="435"/>
      <c r="CC3431" s="435"/>
      <c r="CD3431" s="435"/>
      <c r="CE3431" s="435"/>
      <c r="CF3431" s="435"/>
      <c r="CG3431" s="435"/>
      <c r="CH3431" s="435"/>
      <c r="CI3431" s="435"/>
      <c r="CJ3431" s="435"/>
      <c r="CK3431" s="435"/>
      <c r="CL3431" s="435"/>
      <c r="CM3431" s="435"/>
      <c r="CN3431" s="435"/>
      <c r="CO3431" s="435"/>
      <c r="CP3431" s="435"/>
      <c r="CQ3431" s="435"/>
      <c r="CR3431" s="435"/>
      <c r="CS3431" s="435"/>
      <c r="CT3431" s="435"/>
      <c r="CU3431" s="435"/>
      <c r="CV3431" s="435"/>
      <c r="CW3431" s="435"/>
      <c r="CX3431" s="435"/>
      <c r="CY3431" s="435"/>
      <c r="CZ3431" s="435"/>
      <c r="DA3431" s="435"/>
      <c r="DB3431" s="435"/>
      <c r="DC3431" s="435"/>
      <c r="DD3431" s="435"/>
      <c r="DE3431" s="435"/>
      <c r="DF3431" s="435"/>
      <c r="DG3431" s="435"/>
      <c r="DH3431" s="435"/>
      <c r="DI3431" s="435"/>
      <c r="DJ3431" s="435"/>
      <c r="DK3431" s="435"/>
      <c r="DL3431" s="435"/>
      <c r="DM3431" s="435"/>
      <c r="DN3431" s="435"/>
      <c r="DO3431" s="435"/>
      <c r="DP3431" s="435"/>
      <c r="DQ3431" s="435"/>
      <c r="DR3431" s="435"/>
      <c r="DS3431" s="435"/>
      <c r="DT3431" s="435"/>
      <c r="DU3431" s="435"/>
      <c r="DV3431" s="435"/>
      <c r="DW3431" s="435"/>
      <c r="DX3431" s="435"/>
      <c r="DY3431" s="435"/>
      <c r="DZ3431" s="435"/>
      <c r="EA3431" s="435"/>
      <c r="EB3431" s="435"/>
      <c r="EC3431" s="435"/>
      <c r="ED3431" s="435"/>
      <c r="EE3431" s="435"/>
      <c r="EF3431" s="435"/>
      <c r="EG3431" s="435"/>
      <c r="EH3431" s="435"/>
      <c r="EI3431" s="435"/>
      <c r="EJ3431" s="435"/>
      <c r="EK3431" s="435"/>
      <c r="EL3431" s="435"/>
      <c r="EM3431" s="435"/>
      <c r="EN3431" s="435"/>
      <c r="EO3431" s="435"/>
      <c r="EP3431" s="435"/>
      <c r="EQ3431" s="435"/>
      <c r="ER3431" s="435"/>
      <c r="ES3431" s="435"/>
      <c r="ET3431" s="435"/>
      <c r="EU3431" s="435"/>
      <c r="EV3431" s="435"/>
      <c r="EW3431" s="435"/>
      <c r="EX3431" s="435"/>
      <c r="EY3431" s="435"/>
      <c r="EZ3431" s="435"/>
      <c r="FA3431" s="435"/>
      <c r="FB3431" s="435"/>
      <c r="FC3431" s="435"/>
      <c r="FD3431" s="435"/>
      <c r="FE3431" s="435"/>
      <c r="FF3431" s="435"/>
      <c r="FG3431" s="435"/>
      <c r="FH3431" s="435"/>
      <c r="FI3431" s="435"/>
      <c r="FJ3431" s="435"/>
      <c r="FK3431" s="435"/>
      <c r="FL3431" s="435"/>
      <c r="FM3431" s="435"/>
      <c r="FN3431" s="435"/>
      <c r="FO3431" s="435"/>
      <c r="FP3431" s="435"/>
      <c r="FQ3431" s="435"/>
      <c r="FR3431" s="435"/>
      <c r="FS3431" s="435"/>
      <c r="FT3431" s="435"/>
      <c r="FU3431" s="435"/>
      <c r="FV3431" s="435"/>
      <c r="FW3431" s="435"/>
      <c r="FX3431" s="435"/>
      <c r="FY3431" s="435"/>
      <c r="FZ3431" s="435"/>
      <c r="GA3431" s="435"/>
      <c r="GB3431" s="435"/>
      <c r="GC3431" s="435"/>
      <c r="GD3431" s="435"/>
      <c r="GE3431" s="435"/>
      <c r="GF3431" s="435"/>
      <c r="GG3431" s="435"/>
      <c r="GH3431" s="435"/>
      <c r="GI3431" s="435"/>
      <c r="GJ3431" s="435"/>
      <c r="GK3431" s="435"/>
      <c r="GL3431" s="435"/>
      <c r="GM3431" s="435"/>
      <c r="GN3431" s="435"/>
      <c r="GO3431" s="435"/>
      <c r="GP3431" s="435"/>
      <c r="GQ3431" s="435"/>
      <c r="GR3431" s="435"/>
      <c r="GS3431" s="435"/>
      <c r="GT3431" s="435"/>
      <c r="GU3431" s="435"/>
      <c r="GV3431" s="435"/>
      <c r="GW3431" s="435"/>
      <c r="GX3431" s="435"/>
      <c r="GY3431" s="435"/>
      <c r="GZ3431" s="435"/>
      <c r="HA3431" s="435"/>
      <c r="HB3431" s="435"/>
      <c r="HC3431" s="435"/>
      <c r="HD3431" s="435"/>
      <c r="HE3431" s="435"/>
      <c r="HF3431" s="435"/>
    </row>
    <row r="3432" spans="1:214" x14ac:dyDescent="0.25">
      <c r="A3432" s="216">
        <v>46047</v>
      </c>
      <c r="B3432" s="217">
        <v>4183612424</v>
      </c>
      <c r="C3432" s="218" t="s">
        <v>15180</v>
      </c>
      <c r="D3432" s="216">
        <v>46058</v>
      </c>
      <c r="E3432" s="219"/>
      <c r="F3432" s="218"/>
      <c r="G3432" s="268" t="s">
        <v>15896</v>
      </c>
      <c r="H3432" s="219"/>
      <c r="I3432" s="217" t="s">
        <v>15900</v>
      </c>
      <c r="J3432" s="217" t="s">
        <v>7228</v>
      </c>
      <c r="K3432" s="217" t="s">
        <v>44</v>
      </c>
      <c r="L3432" s="215" t="str">
        <f>VLOOKUP($K3432,[1]TONG_SL!$A$1:$D$65536,2,0)</f>
        <v>Giò lụa cây 250g</v>
      </c>
      <c r="M3432" s="247"/>
      <c r="N3432" s="215" t="str">
        <f t="shared" si="358"/>
        <v>K-C6</v>
      </c>
      <c r="O3432" s="222"/>
      <c r="P3432" s="222"/>
      <c r="Q3432" s="215" t="str">
        <f>VLOOKUP(K3432,TONG_SL!$A:$D,3,0)</f>
        <v>Túi</v>
      </c>
      <c r="R3432" s="223">
        <v>10</v>
      </c>
      <c r="S3432" s="290"/>
      <c r="T3432" s="290">
        <f>VLOOKUP(VLOOKUP(G3432,Ma_KH!$A:$R,18,0)&amp;K3432,Gia_MB!$A:$F,6,0)</f>
        <v>49500</v>
      </c>
      <c r="U3432" s="291">
        <f t="shared" si="354"/>
        <v>495000</v>
      </c>
      <c r="V3432" s="290"/>
      <c r="W3432" s="292">
        <f t="shared" si="355"/>
        <v>0</v>
      </c>
      <c r="X3432" s="293" t="str">
        <f t="shared" si="356"/>
        <v>8</v>
      </c>
      <c r="Y3432" s="290"/>
      <c r="Z3432" s="291">
        <f t="shared" si="357"/>
        <v>39600</v>
      </c>
      <c r="AA3432" s="294">
        <f>VLOOKUP(G3432,Ma_KH!$A:$R,14,0)</f>
        <v>60</v>
      </c>
    </row>
    <row r="3433" spans="1:214" x14ac:dyDescent="0.25">
      <c r="A3433" s="216">
        <v>46047</v>
      </c>
      <c r="B3433" s="217">
        <v>4183612424</v>
      </c>
      <c r="C3433" s="218" t="s">
        <v>15180</v>
      </c>
      <c r="D3433" s="216">
        <v>46058</v>
      </c>
      <c r="E3433" s="219"/>
      <c r="F3433" s="218"/>
      <c r="G3433" s="268" t="s">
        <v>15896</v>
      </c>
      <c r="H3433" s="219"/>
      <c r="I3433" s="217" t="s">
        <v>15900</v>
      </c>
      <c r="J3433" s="217" t="s">
        <v>7228</v>
      </c>
      <c r="K3433" s="217" t="s">
        <v>30</v>
      </c>
      <c r="L3433" s="215" t="str">
        <f>VLOOKUP($K3433,[1]TONG_SL!$A$1:$D$65536,2,0)</f>
        <v>Gà muối 500g</v>
      </c>
      <c r="M3433" s="247"/>
      <c r="N3433" s="215" t="str">
        <f t="shared" si="358"/>
        <v>K-C6</v>
      </c>
      <c r="O3433" s="222"/>
      <c r="P3433" s="222"/>
      <c r="Q3433" s="215" t="str">
        <f>VLOOKUP(K3433,TONG_SL!$A:$D,3,0)</f>
        <v>Túi</v>
      </c>
      <c r="R3433" s="223">
        <v>20</v>
      </c>
      <c r="S3433" s="290"/>
      <c r="T3433" s="290">
        <f>VLOOKUP(VLOOKUP(G3433,Ma_KH!$A:$R,18,0)&amp;K3433,Gia_MB!$A:$F,6,0)</f>
        <v>116611</v>
      </c>
      <c r="U3433" s="291">
        <f t="shared" si="354"/>
        <v>2332220</v>
      </c>
      <c r="V3433" s="290"/>
      <c r="W3433" s="292">
        <f t="shared" si="355"/>
        <v>0</v>
      </c>
      <c r="X3433" s="293" t="str">
        <f t="shared" si="356"/>
        <v>8</v>
      </c>
      <c r="Y3433" s="290"/>
      <c r="Z3433" s="291">
        <f t="shared" si="357"/>
        <v>186577.6</v>
      </c>
      <c r="AA3433" s="294">
        <f>VLOOKUP(G3433,Ma_KH!$A:$R,14,0)</f>
        <v>60</v>
      </c>
    </row>
    <row r="3434" spans="1:214" x14ac:dyDescent="0.25">
      <c r="A3434" s="216">
        <v>46047</v>
      </c>
      <c r="B3434" s="217">
        <v>4183612424</v>
      </c>
      <c r="C3434" s="218" t="s">
        <v>15180</v>
      </c>
      <c r="D3434" s="216">
        <v>46058</v>
      </c>
      <c r="E3434" s="219"/>
      <c r="F3434" s="218"/>
      <c r="G3434" s="268" t="s">
        <v>15896</v>
      </c>
      <c r="H3434" s="219"/>
      <c r="I3434" s="217" t="s">
        <v>15900</v>
      </c>
      <c r="J3434" s="217" t="s">
        <v>7228</v>
      </c>
      <c r="K3434" s="217" t="s">
        <v>27</v>
      </c>
      <c r="L3434" s="215" t="str">
        <f>VLOOKUP($K3434,[1]TONG_SL!$A$1:$D$65536,2,0)</f>
        <v>Chân giò heo muối 300g</v>
      </c>
      <c r="M3434" s="247"/>
      <c r="N3434" s="215" t="str">
        <f t="shared" si="358"/>
        <v>K-C6</v>
      </c>
      <c r="O3434" s="222"/>
      <c r="P3434" s="222"/>
      <c r="Q3434" s="215" t="str">
        <f>VLOOKUP(K3434,TONG_SL!$A:$D,3,0)</f>
        <v>Túi</v>
      </c>
      <c r="R3434" s="223">
        <v>15</v>
      </c>
      <c r="S3434" s="290"/>
      <c r="T3434" s="290">
        <f>VLOOKUP(VLOOKUP(G3434,Ma_KH!$A:$R,18,0)&amp;K3434,Gia_MB!$A:$F,6,0)</f>
        <v>73431</v>
      </c>
      <c r="U3434" s="291">
        <f t="shared" si="354"/>
        <v>1101465</v>
      </c>
      <c r="V3434" s="290"/>
      <c r="W3434" s="292">
        <f t="shared" si="355"/>
        <v>0</v>
      </c>
      <c r="X3434" s="293" t="str">
        <f t="shared" si="356"/>
        <v>8</v>
      </c>
      <c r="Y3434" s="290"/>
      <c r="Z3434" s="291">
        <f t="shared" si="357"/>
        <v>88117.2</v>
      </c>
      <c r="AA3434" s="294">
        <f>VLOOKUP(G3434,Ma_KH!$A:$R,14,0)</f>
        <v>60</v>
      </c>
    </row>
    <row r="3435" spans="1:214" x14ac:dyDescent="0.25">
      <c r="A3435" s="216">
        <v>46047</v>
      </c>
      <c r="B3435" s="217">
        <v>4183612424</v>
      </c>
      <c r="C3435" s="218" t="s">
        <v>15180</v>
      </c>
      <c r="D3435" s="216">
        <v>46058</v>
      </c>
      <c r="E3435" s="219"/>
      <c r="F3435" s="218"/>
      <c r="G3435" s="268" t="s">
        <v>15896</v>
      </c>
      <c r="H3435" s="219"/>
      <c r="I3435" s="217" t="s">
        <v>15900</v>
      </c>
      <c r="J3435" s="217" t="s">
        <v>7228</v>
      </c>
      <c r="K3435" s="217" t="s">
        <v>15450</v>
      </c>
      <c r="L3435" s="215" t="str">
        <f>VLOOKUP($K3435,[1]TONG_SL!$A$1:$D$65536,2,0)</f>
        <v>Giò sụn gà 250g</v>
      </c>
      <c r="M3435" s="247"/>
      <c r="N3435" s="215" t="str">
        <f t="shared" si="358"/>
        <v>K-C6</v>
      </c>
      <c r="O3435" s="222"/>
      <c r="P3435" s="222"/>
      <c r="Q3435" s="215" t="str">
        <f>VLOOKUP(K3435,TONG_SL!$A:$D,3,0)</f>
        <v>Túi</v>
      </c>
      <c r="R3435" s="223">
        <v>12</v>
      </c>
      <c r="S3435" s="290"/>
      <c r="T3435" s="290">
        <f>VLOOKUP(VLOOKUP(G3435,Ma_KH!$A:$R,18,0)&amp;K3435,Gia_MB!$A:$F,6,0)</f>
        <v>50400</v>
      </c>
      <c r="U3435" s="291">
        <f t="shared" si="354"/>
        <v>604800</v>
      </c>
      <c r="V3435" s="290"/>
      <c r="W3435" s="292">
        <f t="shared" si="355"/>
        <v>0</v>
      </c>
      <c r="X3435" s="293" t="str">
        <f t="shared" si="356"/>
        <v>8</v>
      </c>
      <c r="Y3435" s="290"/>
      <c r="Z3435" s="291">
        <f t="shared" si="357"/>
        <v>48384</v>
      </c>
      <c r="AA3435" s="294">
        <f>VLOOKUP(G3435,Ma_KH!$A:$R,14,0)</f>
        <v>60</v>
      </c>
    </row>
    <row r="3436" spans="1:214" x14ac:dyDescent="0.25">
      <c r="A3436" s="216">
        <v>46047</v>
      </c>
      <c r="B3436" s="217">
        <v>4183612397</v>
      </c>
      <c r="C3436" s="218" t="s">
        <v>15180</v>
      </c>
      <c r="D3436" s="216">
        <v>46058</v>
      </c>
      <c r="E3436" s="219"/>
      <c r="F3436" s="218"/>
      <c r="G3436" s="268" t="s">
        <v>15896</v>
      </c>
      <c r="H3436" s="219"/>
      <c r="I3436" s="217" t="s">
        <v>15901</v>
      </c>
      <c r="J3436" s="217" t="s">
        <v>7228</v>
      </c>
      <c r="K3436" s="217" t="s">
        <v>27</v>
      </c>
      <c r="L3436" s="215" t="str">
        <f>VLOOKUP($K3436,[1]TONG_SL!$A$1:$D$65536,2,0)</f>
        <v>Chân giò heo muối 300g</v>
      </c>
      <c r="M3436" s="247"/>
      <c r="N3436" s="215" t="str">
        <f t="shared" si="358"/>
        <v>K-C6</v>
      </c>
      <c r="O3436" s="222"/>
      <c r="P3436" s="222"/>
      <c r="Q3436" s="215" t="str">
        <f>VLOOKUP(K3436,TONG_SL!$A:$D,3,0)</f>
        <v>Túi</v>
      </c>
      <c r="R3436" s="223">
        <v>10</v>
      </c>
      <c r="S3436" s="290"/>
      <c r="T3436" s="290">
        <f>VLOOKUP(VLOOKUP(G3436,Ma_KH!$A:$R,18,0)&amp;K3436,Gia_MB!$A:$F,6,0)</f>
        <v>73431</v>
      </c>
      <c r="U3436" s="291">
        <f t="shared" si="354"/>
        <v>734310</v>
      </c>
      <c r="V3436" s="290"/>
      <c r="W3436" s="292">
        <f t="shared" si="355"/>
        <v>0</v>
      </c>
      <c r="X3436" s="293" t="str">
        <f t="shared" si="356"/>
        <v>8</v>
      </c>
      <c r="Y3436" s="290"/>
      <c r="Z3436" s="291">
        <f t="shared" si="357"/>
        <v>58744.800000000003</v>
      </c>
      <c r="AA3436" s="294">
        <f>VLOOKUP(G3436,Ma_KH!$A:$R,14,0)</f>
        <v>60</v>
      </c>
    </row>
    <row r="3437" spans="1:214" x14ac:dyDescent="0.25">
      <c r="A3437" s="216">
        <v>46047</v>
      </c>
      <c r="B3437" s="217">
        <v>4183612397</v>
      </c>
      <c r="C3437" s="218" t="s">
        <v>15180</v>
      </c>
      <c r="D3437" s="216">
        <v>46058</v>
      </c>
      <c r="E3437" s="219"/>
      <c r="F3437" s="218"/>
      <c r="G3437" s="268" t="s">
        <v>15896</v>
      </c>
      <c r="H3437" s="219"/>
      <c r="I3437" s="217" t="s">
        <v>15901</v>
      </c>
      <c r="J3437" s="217" t="s">
        <v>7228</v>
      </c>
      <c r="K3437" s="217" t="s">
        <v>15450</v>
      </c>
      <c r="L3437" s="215" t="str">
        <f>VLOOKUP($K3437,[1]TONG_SL!$A$1:$D$65536,2,0)</f>
        <v>Giò sụn gà 250g</v>
      </c>
      <c r="M3437" s="247"/>
      <c r="N3437" s="215" t="str">
        <f t="shared" si="358"/>
        <v>K-C6</v>
      </c>
      <c r="O3437" s="222"/>
      <c r="P3437" s="222"/>
      <c r="Q3437" s="215" t="str">
        <f>VLOOKUP(K3437,TONG_SL!$A:$D,3,0)</f>
        <v>Túi</v>
      </c>
      <c r="R3437" s="223">
        <v>8</v>
      </c>
      <c r="S3437" s="290"/>
      <c r="T3437" s="290">
        <f>VLOOKUP(VLOOKUP(G3437,Ma_KH!$A:$R,18,0)&amp;K3437,Gia_MB!$A:$F,6,0)</f>
        <v>50400</v>
      </c>
      <c r="U3437" s="291">
        <f t="shared" si="354"/>
        <v>403200</v>
      </c>
      <c r="V3437" s="290"/>
      <c r="W3437" s="292">
        <f t="shared" si="355"/>
        <v>0</v>
      </c>
      <c r="X3437" s="293" t="str">
        <f t="shared" si="356"/>
        <v>8</v>
      </c>
      <c r="Y3437" s="290"/>
      <c r="Z3437" s="291">
        <f t="shared" si="357"/>
        <v>32256</v>
      </c>
      <c r="AA3437" s="294">
        <f>VLOOKUP(G3437,Ma_KH!$A:$R,14,0)</f>
        <v>60</v>
      </c>
    </row>
    <row r="3438" spans="1:214" x14ac:dyDescent="0.25">
      <c r="A3438" s="216">
        <v>46047</v>
      </c>
      <c r="B3438" s="217">
        <v>4183612397</v>
      </c>
      <c r="C3438" s="218" t="s">
        <v>15180</v>
      </c>
      <c r="D3438" s="216">
        <v>46058</v>
      </c>
      <c r="E3438" s="219"/>
      <c r="F3438" s="218"/>
      <c r="G3438" s="268" t="s">
        <v>15896</v>
      </c>
      <c r="H3438" s="219"/>
      <c r="I3438" s="217" t="s">
        <v>15901</v>
      </c>
      <c r="J3438" s="217" t="s">
        <v>7228</v>
      </c>
      <c r="K3438" s="217" t="s">
        <v>30</v>
      </c>
      <c r="L3438" s="215" t="str">
        <f>VLOOKUP($K3438,[1]TONG_SL!$A$1:$D$65536,2,0)</f>
        <v>Gà muối 500g</v>
      </c>
      <c r="M3438" s="247"/>
      <c r="N3438" s="215" t="str">
        <f t="shared" si="358"/>
        <v>K-C6</v>
      </c>
      <c r="O3438" s="222"/>
      <c r="P3438" s="222"/>
      <c r="Q3438" s="215" t="str">
        <f>VLOOKUP(K3438,TONG_SL!$A:$D,3,0)</f>
        <v>Túi</v>
      </c>
      <c r="R3438" s="223">
        <v>20</v>
      </c>
      <c r="S3438" s="290"/>
      <c r="T3438" s="290">
        <f>VLOOKUP(VLOOKUP(G3438,Ma_KH!$A:$R,18,0)&amp;K3438,Gia_MB!$A:$F,6,0)</f>
        <v>116611</v>
      </c>
      <c r="U3438" s="291">
        <f t="shared" si="354"/>
        <v>2332220</v>
      </c>
      <c r="V3438" s="290"/>
      <c r="W3438" s="292">
        <f t="shared" si="355"/>
        <v>0</v>
      </c>
      <c r="X3438" s="293" t="str">
        <f t="shared" si="356"/>
        <v>8</v>
      </c>
      <c r="Y3438" s="290"/>
      <c r="Z3438" s="291">
        <f t="shared" si="357"/>
        <v>186577.6</v>
      </c>
      <c r="AA3438" s="294">
        <f>VLOOKUP(G3438,Ma_KH!$A:$R,14,0)</f>
        <v>60</v>
      </c>
    </row>
    <row r="3439" spans="1:214" x14ac:dyDescent="0.25">
      <c r="A3439" s="216">
        <v>46047</v>
      </c>
      <c r="B3439" s="217">
        <v>4183612397</v>
      </c>
      <c r="C3439" s="218" t="s">
        <v>15180</v>
      </c>
      <c r="D3439" s="216">
        <v>46058</v>
      </c>
      <c r="E3439" s="219"/>
      <c r="F3439" s="218"/>
      <c r="G3439" s="268" t="s">
        <v>15896</v>
      </c>
      <c r="H3439" s="219"/>
      <c r="I3439" s="217" t="s">
        <v>15901</v>
      </c>
      <c r="J3439" s="217" t="s">
        <v>7228</v>
      </c>
      <c r="K3439" s="217" t="s">
        <v>48</v>
      </c>
      <c r="L3439" s="215" t="str">
        <f>VLOOKUP($K3439,[1]TONG_SL!$A$1:$D$65536,2,0)</f>
        <v>Mọc Nấm Hương 250g</v>
      </c>
      <c r="M3439" s="247"/>
      <c r="N3439" s="215" t="str">
        <f t="shared" si="358"/>
        <v>K-C6</v>
      </c>
      <c r="O3439" s="222"/>
      <c r="P3439" s="222"/>
      <c r="Q3439" s="215" t="str">
        <f>VLOOKUP(K3439,TONG_SL!$A:$D,3,0)</f>
        <v>Túi</v>
      </c>
      <c r="R3439" s="223">
        <v>6</v>
      </c>
      <c r="S3439" s="290"/>
      <c r="T3439" s="290">
        <f>VLOOKUP(VLOOKUP(G3439,Ma_KH!$A:$R,18,0)&amp;K3439,Gia_MB!$A:$F,6,0)</f>
        <v>46000</v>
      </c>
      <c r="U3439" s="291">
        <f t="shared" si="354"/>
        <v>276000</v>
      </c>
      <c r="V3439" s="290"/>
      <c r="W3439" s="292">
        <f t="shared" si="355"/>
        <v>0</v>
      </c>
      <c r="X3439" s="293" t="str">
        <f t="shared" si="356"/>
        <v>8</v>
      </c>
      <c r="Y3439" s="290"/>
      <c r="Z3439" s="291">
        <f t="shared" si="357"/>
        <v>22080</v>
      </c>
      <c r="AA3439" s="294">
        <f>VLOOKUP(G3439,Ma_KH!$A:$R,14,0)</f>
        <v>60</v>
      </c>
    </row>
    <row r="3440" spans="1:214" x14ac:dyDescent="0.25">
      <c r="A3440" s="216">
        <v>46047</v>
      </c>
      <c r="B3440" s="217">
        <v>4183612397</v>
      </c>
      <c r="C3440" s="218" t="s">
        <v>15180</v>
      </c>
      <c r="D3440" s="216">
        <v>46058</v>
      </c>
      <c r="E3440" s="219"/>
      <c r="F3440" s="218"/>
      <c r="G3440" s="268" t="s">
        <v>15896</v>
      </c>
      <c r="H3440" s="219"/>
      <c r="I3440" s="217" t="s">
        <v>15901</v>
      </c>
      <c r="J3440" s="217" t="s">
        <v>7228</v>
      </c>
      <c r="K3440" s="217" t="s">
        <v>44</v>
      </c>
      <c r="L3440" s="215" t="str">
        <f>VLOOKUP($K3440,[1]TONG_SL!$A$1:$D$65536,2,0)</f>
        <v>Giò lụa cây 250g</v>
      </c>
      <c r="M3440" s="247"/>
      <c r="N3440" s="215" t="str">
        <f t="shared" si="358"/>
        <v>K-C6</v>
      </c>
      <c r="O3440" s="222"/>
      <c r="P3440" s="222"/>
      <c r="Q3440" s="215" t="str">
        <f>VLOOKUP(K3440,TONG_SL!$A:$D,3,0)</f>
        <v>Túi</v>
      </c>
      <c r="R3440" s="223">
        <v>3</v>
      </c>
      <c r="S3440" s="290"/>
      <c r="T3440" s="290">
        <f>VLOOKUP(VLOOKUP(G3440,Ma_KH!$A:$R,18,0)&amp;K3440,Gia_MB!$A:$F,6,0)</f>
        <v>49500</v>
      </c>
      <c r="U3440" s="291">
        <f t="shared" si="354"/>
        <v>148500</v>
      </c>
      <c r="V3440" s="290"/>
      <c r="W3440" s="292">
        <f t="shared" si="355"/>
        <v>0</v>
      </c>
      <c r="X3440" s="293" t="str">
        <f t="shared" si="356"/>
        <v>8</v>
      </c>
      <c r="Y3440" s="290"/>
      <c r="Z3440" s="291">
        <f t="shared" si="357"/>
        <v>11880</v>
      </c>
      <c r="AA3440" s="294">
        <f>VLOOKUP(G3440,Ma_KH!$A:$R,14,0)</f>
        <v>60</v>
      </c>
    </row>
    <row r="3441" spans="1:27" x14ac:dyDescent="0.25">
      <c r="A3441" s="329">
        <v>46056</v>
      </c>
      <c r="B3441" s="217">
        <v>4184161169</v>
      </c>
      <c r="C3441" s="218" t="s">
        <v>15180</v>
      </c>
      <c r="D3441" s="216">
        <v>46058</v>
      </c>
      <c r="E3441" s="219"/>
      <c r="F3441" s="218"/>
      <c r="G3441" s="268" t="s">
        <v>15631</v>
      </c>
      <c r="H3441" s="219"/>
      <c r="I3441" s="217" t="s">
        <v>15913</v>
      </c>
      <c r="J3441" s="217" t="s">
        <v>7228</v>
      </c>
      <c r="K3441" s="217" t="s">
        <v>30</v>
      </c>
      <c r="L3441" s="215" t="str">
        <f>VLOOKUP($K3441,[1]TONG_SL!$A$1:$D$65536,2,0)</f>
        <v>Gà muối 500g</v>
      </c>
      <c r="M3441" s="247"/>
      <c r="N3441" s="215" t="str">
        <f t="shared" si="358"/>
        <v>K-C6</v>
      </c>
      <c r="O3441" s="222"/>
      <c r="P3441" s="222"/>
      <c r="Q3441" s="215" t="str">
        <f>VLOOKUP(K3441,TONG_SL!$A:$D,3,0)</f>
        <v>Túi</v>
      </c>
      <c r="R3441" s="223">
        <v>20</v>
      </c>
      <c r="S3441" s="290"/>
      <c r="T3441" s="290">
        <f>VLOOKUP(VLOOKUP(G3441,Ma_KH!$A:$R,18,0)&amp;K3441,Gia_MB!$A:$F,6,0)</f>
        <v>116611</v>
      </c>
      <c r="U3441" s="291">
        <f t="shared" si="354"/>
        <v>2332220</v>
      </c>
      <c r="V3441" s="290"/>
      <c r="W3441" s="292">
        <f t="shared" si="355"/>
        <v>0</v>
      </c>
      <c r="X3441" s="293" t="str">
        <f t="shared" si="356"/>
        <v>8</v>
      </c>
      <c r="Y3441" s="290"/>
      <c r="Z3441" s="291">
        <f t="shared" si="357"/>
        <v>186577.6</v>
      </c>
      <c r="AA3441" s="294">
        <f>VLOOKUP(G3441,Ma_KH!$A:$R,14,0)</f>
        <v>60</v>
      </c>
    </row>
    <row r="3442" spans="1:27" x14ac:dyDescent="0.25">
      <c r="A3442" s="216">
        <v>46049</v>
      </c>
      <c r="B3442" s="217">
        <v>4183830694</v>
      </c>
      <c r="C3442" s="218" t="s">
        <v>15180</v>
      </c>
      <c r="D3442" s="216">
        <v>46058</v>
      </c>
      <c r="E3442" s="219"/>
      <c r="F3442" s="218"/>
      <c r="G3442" s="268" t="s">
        <v>15631</v>
      </c>
      <c r="H3442" s="219"/>
      <c r="I3442" s="217" t="s">
        <v>15914</v>
      </c>
      <c r="J3442" s="217" t="s">
        <v>7228</v>
      </c>
      <c r="K3442" s="217" t="s">
        <v>37</v>
      </c>
      <c r="L3442" s="215" t="str">
        <f>VLOOKUP($K3442,[1]TONG_SL!$A$1:$D$65536,2,0)</f>
        <v>Chả cốm 300g</v>
      </c>
      <c r="M3442" s="247"/>
      <c r="N3442" s="215" t="str">
        <f t="shared" si="358"/>
        <v>K-C6</v>
      </c>
      <c r="O3442" s="222"/>
      <c r="P3442" s="222"/>
      <c r="Q3442" s="215" t="str">
        <f>VLOOKUP(K3442,TONG_SL!$A:$D,3,0)</f>
        <v>Túi</v>
      </c>
      <c r="R3442" s="223">
        <v>6</v>
      </c>
      <c r="S3442" s="290"/>
      <c r="T3442" s="290">
        <f>VLOOKUP(VLOOKUP(G3442,Ma_KH!$A:$R,18,0)&amp;K3442,Gia_MB!$A:$F,6,0)</f>
        <v>74250</v>
      </c>
      <c r="U3442" s="291">
        <f t="shared" si="354"/>
        <v>445500</v>
      </c>
      <c r="V3442" s="290"/>
      <c r="W3442" s="292">
        <f t="shared" si="355"/>
        <v>0</v>
      </c>
      <c r="X3442" s="293" t="str">
        <f t="shared" si="356"/>
        <v>8</v>
      </c>
      <c r="Y3442" s="290"/>
      <c r="Z3442" s="291">
        <f t="shared" si="357"/>
        <v>35640</v>
      </c>
      <c r="AA3442" s="294">
        <f>VLOOKUP(G3442,Ma_KH!$A:$R,14,0)</f>
        <v>60</v>
      </c>
    </row>
    <row r="3443" spans="1:27" x14ac:dyDescent="0.25">
      <c r="A3443" s="216">
        <v>46049</v>
      </c>
      <c r="B3443" s="217">
        <v>4183830694</v>
      </c>
      <c r="C3443" s="218" t="s">
        <v>15180</v>
      </c>
      <c r="D3443" s="216">
        <v>46058</v>
      </c>
      <c r="E3443" s="219"/>
      <c r="F3443" s="218"/>
      <c r="G3443" s="268" t="s">
        <v>15631</v>
      </c>
      <c r="H3443" s="219"/>
      <c r="I3443" s="217" t="s">
        <v>15914</v>
      </c>
      <c r="J3443" s="217" t="s">
        <v>7228</v>
      </c>
      <c r="K3443" s="217" t="s">
        <v>27</v>
      </c>
      <c r="L3443" s="215" t="str">
        <f>VLOOKUP($K3443,[1]TONG_SL!$A$1:$D$65536,2,0)</f>
        <v>Chân giò heo muối 300g</v>
      </c>
      <c r="M3443" s="247"/>
      <c r="N3443" s="215" t="str">
        <f t="shared" si="358"/>
        <v>K-C6</v>
      </c>
      <c r="O3443" s="222"/>
      <c r="P3443" s="222"/>
      <c r="Q3443" s="215" t="str">
        <f>VLOOKUP(K3443,TONG_SL!$A:$D,3,0)</f>
        <v>Túi</v>
      </c>
      <c r="R3443" s="223">
        <v>20</v>
      </c>
      <c r="S3443" s="290"/>
      <c r="T3443" s="290">
        <f>VLOOKUP(VLOOKUP(G3443,Ma_KH!$A:$R,18,0)&amp;K3443,Gia_MB!$A:$F,6,0)</f>
        <v>73431</v>
      </c>
      <c r="U3443" s="291">
        <f t="shared" si="354"/>
        <v>1468620</v>
      </c>
      <c r="V3443" s="290"/>
      <c r="W3443" s="292">
        <f t="shared" si="355"/>
        <v>0</v>
      </c>
      <c r="X3443" s="293" t="str">
        <f t="shared" si="356"/>
        <v>8</v>
      </c>
      <c r="Y3443" s="290"/>
      <c r="Z3443" s="291">
        <f t="shared" si="357"/>
        <v>117489.60000000001</v>
      </c>
      <c r="AA3443" s="294">
        <f>VLOOKUP(G3443,Ma_KH!$A:$R,14,0)</f>
        <v>60</v>
      </c>
    </row>
    <row r="3444" spans="1:27" x14ac:dyDescent="0.25">
      <c r="A3444" s="216">
        <v>46057</v>
      </c>
      <c r="B3444" s="217">
        <v>4184278492</v>
      </c>
      <c r="C3444" s="218" t="s">
        <v>15180</v>
      </c>
      <c r="D3444" s="216">
        <v>46058</v>
      </c>
      <c r="E3444" s="219"/>
      <c r="F3444" s="218"/>
      <c r="G3444" s="268" t="s">
        <v>15631</v>
      </c>
      <c r="H3444" s="219"/>
      <c r="I3444" s="217" t="s">
        <v>15915</v>
      </c>
      <c r="J3444" s="217" t="s">
        <v>7228</v>
      </c>
      <c r="K3444" s="217" t="s">
        <v>48</v>
      </c>
      <c r="L3444" s="215" t="str">
        <f>VLOOKUP($K3444,[1]TONG_SL!$A$1:$D$65536,2,0)</f>
        <v>Mọc Nấm Hương 250g</v>
      </c>
      <c r="M3444" s="247"/>
      <c r="N3444" s="215" t="str">
        <f t="shared" si="358"/>
        <v>K-C6</v>
      </c>
      <c r="O3444" s="222"/>
      <c r="P3444" s="222"/>
      <c r="Q3444" s="215" t="str">
        <f>VLOOKUP(K3444,TONG_SL!$A:$D,3,0)</f>
        <v>Túi</v>
      </c>
      <c r="R3444" s="223">
        <v>5</v>
      </c>
      <c r="S3444" s="290"/>
      <c r="T3444" s="290">
        <f>VLOOKUP(VLOOKUP(G3444,Ma_KH!$A:$R,18,0)&amp;K3444,Gia_MB!$A:$F,6,0)</f>
        <v>46000</v>
      </c>
      <c r="U3444" s="291">
        <f t="shared" si="354"/>
        <v>230000</v>
      </c>
      <c r="V3444" s="290"/>
      <c r="W3444" s="292">
        <f t="shared" si="355"/>
        <v>0</v>
      </c>
      <c r="X3444" s="293" t="str">
        <f t="shared" si="356"/>
        <v>8</v>
      </c>
      <c r="Y3444" s="290"/>
      <c r="Z3444" s="291">
        <f t="shared" si="357"/>
        <v>18400</v>
      </c>
      <c r="AA3444" s="294">
        <f>VLOOKUP(G3444,Ma_KH!$A:$R,14,0)</f>
        <v>60</v>
      </c>
    </row>
    <row r="3445" spans="1:27" x14ac:dyDescent="0.25">
      <c r="A3445" s="216">
        <v>46057</v>
      </c>
      <c r="B3445" s="217">
        <v>4184278492</v>
      </c>
      <c r="C3445" s="218" t="s">
        <v>15180</v>
      </c>
      <c r="D3445" s="216">
        <v>46058</v>
      </c>
      <c r="E3445" s="219"/>
      <c r="F3445" s="218"/>
      <c r="G3445" s="268" t="s">
        <v>15631</v>
      </c>
      <c r="H3445" s="219"/>
      <c r="I3445" s="217" t="s">
        <v>15915</v>
      </c>
      <c r="J3445" s="217" t="s">
        <v>7228</v>
      </c>
      <c r="K3445" s="217" t="s">
        <v>30</v>
      </c>
      <c r="L3445" s="215" t="str">
        <f>VLOOKUP($K3445,[1]TONG_SL!$A$1:$D$65536,2,0)</f>
        <v>Gà muối 500g</v>
      </c>
      <c r="M3445" s="247"/>
      <c r="N3445" s="215" t="str">
        <f t="shared" si="358"/>
        <v>K-C6</v>
      </c>
      <c r="O3445" s="222"/>
      <c r="P3445" s="222"/>
      <c r="Q3445" s="215" t="str">
        <f>VLOOKUP(K3445,TONG_SL!$A:$D,3,0)</f>
        <v>Túi</v>
      </c>
      <c r="R3445" s="223">
        <v>16</v>
      </c>
      <c r="S3445" s="290"/>
      <c r="T3445" s="290">
        <f>VLOOKUP(VLOOKUP(G3445,Ma_KH!$A:$R,18,0)&amp;K3445,Gia_MB!$A:$F,6,0)</f>
        <v>116611</v>
      </c>
      <c r="U3445" s="291">
        <f t="shared" si="354"/>
        <v>1865776</v>
      </c>
      <c r="V3445" s="290"/>
      <c r="W3445" s="292">
        <f t="shared" si="355"/>
        <v>0</v>
      </c>
      <c r="X3445" s="293" t="str">
        <f t="shared" si="356"/>
        <v>8</v>
      </c>
      <c r="Y3445" s="290"/>
      <c r="Z3445" s="291">
        <f t="shared" si="357"/>
        <v>149262.08000000002</v>
      </c>
      <c r="AA3445" s="294">
        <f>VLOOKUP(G3445,Ma_KH!$A:$R,14,0)</f>
        <v>60</v>
      </c>
    </row>
    <row r="3446" spans="1:27" x14ac:dyDescent="0.25">
      <c r="A3446" s="216">
        <v>46049</v>
      </c>
      <c r="B3446" s="217">
        <v>4183829667</v>
      </c>
      <c r="C3446" s="218" t="s">
        <v>15180</v>
      </c>
      <c r="D3446" s="216">
        <v>46058</v>
      </c>
      <c r="E3446" s="219"/>
      <c r="F3446" s="218"/>
      <c r="G3446" s="268" t="s">
        <v>15631</v>
      </c>
      <c r="H3446" s="219"/>
      <c r="I3446" s="217" t="s">
        <v>15916</v>
      </c>
      <c r="J3446" s="217" t="s">
        <v>7228</v>
      </c>
      <c r="K3446" s="217" t="s">
        <v>37</v>
      </c>
      <c r="L3446" s="215" t="str">
        <f>VLOOKUP($K3446,[1]TONG_SL!$A$1:$D$65536,2,0)</f>
        <v>Chả cốm 300g</v>
      </c>
      <c r="M3446" s="247"/>
      <c r="N3446" s="215" t="str">
        <f t="shared" si="358"/>
        <v>K-C6</v>
      </c>
      <c r="O3446" s="222"/>
      <c r="P3446" s="222"/>
      <c r="Q3446" s="215" t="str">
        <f>VLOOKUP(K3446,TONG_SL!$A:$D,3,0)</f>
        <v>Túi</v>
      </c>
      <c r="R3446" s="223">
        <v>4</v>
      </c>
      <c r="S3446" s="290"/>
      <c r="T3446" s="290">
        <f>VLOOKUP(VLOOKUP(G3446,Ma_KH!$A:$R,18,0)&amp;K3446,Gia_MB!$A:$F,6,0)</f>
        <v>74250</v>
      </c>
      <c r="U3446" s="291">
        <f t="shared" si="354"/>
        <v>297000</v>
      </c>
      <c r="V3446" s="290"/>
      <c r="W3446" s="292">
        <f t="shared" si="355"/>
        <v>0</v>
      </c>
      <c r="X3446" s="293" t="str">
        <f t="shared" si="356"/>
        <v>8</v>
      </c>
      <c r="Y3446" s="290"/>
      <c r="Z3446" s="291">
        <f t="shared" si="357"/>
        <v>23760</v>
      </c>
      <c r="AA3446" s="294">
        <f>VLOOKUP(G3446,Ma_KH!$A:$R,14,0)</f>
        <v>60</v>
      </c>
    </row>
    <row r="3447" spans="1:27" x14ac:dyDescent="0.25">
      <c r="A3447" s="216">
        <v>46049</v>
      </c>
      <c r="B3447" s="217">
        <v>4183829667</v>
      </c>
      <c r="C3447" s="218" t="s">
        <v>15180</v>
      </c>
      <c r="D3447" s="216">
        <v>46058</v>
      </c>
      <c r="E3447" s="219"/>
      <c r="F3447" s="218"/>
      <c r="G3447" s="268" t="s">
        <v>15631</v>
      </c>
      <c r="H3447" s="219"/>
      <c r="I3447" s="217" t="s">
        <v>15916</v>
      </c>
      <c r="J3447" s="217" t="s">
        <v>7228</v>
      </c>
      <c r="K3447" s="217" t="s">
        <v>27</v>
      </c>
      <c r="L3447" s="215" t="str">
        <f>VLOOKUP($K3447,[1]TONG_SL!$A$1:$D$65536,2,0)</f>
        <v>Chân giò heo muối 300g</v>
      </c>
      <c r="M3447" s="247"/>
      <c r="N3447" s="215" t="str">
        <f t="shared" si="358"/>
        <v>K-C6</v>
      </c>
      <c r="O3447" s="222"/>
      <c r="P3447" s="222"/>
      <c r="Q3447" s="215" t="str">
        <f>VLOOKUP(K3447,TONG_SL!$A:$D,3,0)</f>
        <v>Túi</v>
      </c>
      <c r="R3447" s="223">
        <v>10</v>
      </c>
      <c r="S3447" s="290"/>
      <c r="T3447" s="290">
        <f>VLOOKUP(VLOOKUP(G3447,Ma_KH!$A:$R,18,0)&amp;K3447,Gia_MB!$A:$F,6,0)</f>
        <v>73431</v>
      </c>
      <c r="U3447" s="291">
        <f t="shared" si="354"/>
        <v>734310</v>
      </c>
      <c r="V3447" s="290"/>
      <c r="W3447" s="292">
        <f t="shared" si="355"/>
        <v>0</v>
      </c>
      <c r="X3447" s="293" t="str">
        <f t="shared" si="356"/>
        <v>8</v>
      </c>
      <c r="Y3447" s="290"/>
      <c r="Z3447" s="291">
        <f t="shared" si="357"/>
        <v>58744.800000000003</v>
      </c>
      <c r="AA3447" s="294">
        <f>VLOOKUP(G3447,Ma_KH!$A:$R,14,0)</f>
        <v>60</v>
      </c>
    </row>
    <row r="3448" spans="1:27" x14ac:dyDescent="0.25">
      <c r="A3448" s="216">
        <v>46049</v>
      </c>
      <c r="B3448" s="217">
        <v>4183829667</v>
      </c>
      <c r="C3448" s="218" t="s">
        <v>15180</v>
      </c>
      <c r="D3448" s="216">
        <v>46058</v>
      </c>
      <c r="E3448" s="219"/>
      <c r="F3448" s="218"/>
      <c r="G3448" s="268" t="s">
        <v>15631</v>
      </c>
      <c r="H3448" s="219"/>
      <c r="I3448" s="217" t="s">
        <v>15916</v>
      </c>
      <c r="J3448" s="217" t="s">
        <v>7228</v>
      </c>
      <c r="K3448" s="217" t="s">
        <v>30</v>
      </c>
      <c r="L3448" s="215" t="str">
        <f>VLOOKUP($K3448,[1]TONG_SL!$A$1:$D$65536,2,0)</f>
        <v>Gà muối 500g</v>
      </c>
      <c r="M3448" s="247"/>
      <c r="N3448" s="215" t="str">
        <f t="shared" si="358"/>
        <v>K-C6</v>
      </c>
      <c r="O3448" s="222"/>
      <c r="P3448" s="222"/>
      <c r="Q3448" s="215" t="str">
        <f>VLOOKUP(K3448,TONG_SL!$A:$D,3,0)</f>
        <v>Túi</v>
      </c>
      <c r="R3448" s="223">
        <v>6</v>
      </c>
      <c r="S3448" s="290"/>
      <c r="T3448" s="290">
        <f>VLOOKUP(VLOOKUP(G3448,Ma_KH!$A:$R,18,0)&amp;K3448,Gia_MB!$A:$F,6,0)</f>
        <v>116611</v>
      </c>
      <c r="U3448" s="291">
        <f t="shared" si="354"/>
        <v>699666</v>
      </c>
      <c r="V3448" s="290"/>
      <c r="W3448" s="292">
        <f t="shared" si="355"/>
        <v>0</v>
      </c>
      <c r="X3448" s="293" t="str">
        <f t="shared" si="356"/>
        <v>8</v>
      </c>
      <c r="Y3448" s="290"/>
      <c r="Z3448" s="291">
        <f t="shared" si="357"/>
        <v>55973.279999999999</v>
      </c>
      <c r="AA3448" s="294">
        <f>VLOOKUP(G3448,Ma_KH!$A:$R,14,0)</f>
        <v>60</v>
      </c>
    </row>
    <row r="3449" spans="1:27" x14ac:dyDescent="0.25">
      <c r="A3449" s="216">
        <v>46049</v>
      </c>
      <c r="B3449" s="217">
        <v>4183829667</v>
      </c>
      <c r="C3449" s="218" t="s">
        <v>15180</v>
      </c>
      <c r="D3449" s="216">
        <v>46058</v>
      </c>
      <c r="E3449" s="219"/>
      <c r="F3449" s="218"/>
      <c r="G3449" s="268" t="s">
        <v>15631</v>
      </c>
      <c r="H3449" s="219"/>
      <c r="I3449" s="217" t="s">
        <v>15916</v>
      </c>
      <c r="J3449" s="217" t="s">
        <v>7228</v>
      </c>
      <c r="K3449" s="217" t="s">
        <v>7149</v>
      </c>
      <c r="L3449" s="215" t="str">
        <f>VLOOKUP($K3449,[1]TONG_SL!$A$1:$D$65536,2,0)</f>
        <v>Tai heo muối 200g</v>
      </c>
      <c r="M3449" s="247"/>
      <c r="N3449" s="215" t="str">
        <f t="shared" si="358"/>
        <v>K-C6</v>
      </c>
      <c r="O3449" s="222"/>
      <c r="P3449" s="222"/>
      <c r="Q3449" s="215" t="str">
        <f>VLOOKUP(K3449,TONG_SL!$A:$D,3,0)</f>
        <v>Túi</v>
      </c>
      <c r="R3449" s="223">
        <v>4</v>
      </c>
      <c r="S3449" s="290"/>
      <c r="T3449" s="290">
        <f>VLOOKUP(VLOOKUP(G3449,Ma_KH!$A:$R,18,0)&amp;K3449,Gia_MB!$A:$F,6,0)</f>
        <v>55595</v>
      </c>
      <c r="U3449" s="291">
        <f t="shared" si="354"/>
        <v>222380</v>
      </c>
      <c r="V3449" s="290"/>
      <c r="W3449" s="292">
        <f t="shared" si="355"/>
        <v>0</v>
      </c>
      <c r="X3449" s="293" t="str">
        <f t="shared" si="356"/>
        <v>8</v>
      </c>
      <c r="Y3449" s="290"/>
      <c r="Z3449" s="291">
        <f t="shared" si="357"/>
        <v>17790.400000000001</v>
      </c>
      <c r="AA3449" s="294">
        <f>VLOOKUP(G3449,Ma_KH!$A:$R,14,0)</f>
        <v>60</v>
      </c>
    </row>
    <row r="3450" spans="1:27" x14ac:dyDescent="0.25">
      <c r="A3450" s="216">
        <v>46057</v>
      </c>
      <c r="B3450" s="217">
        <v>4184279193</v>
      </c>
      <c r="C3450" s="218" t="s">
        <v>15180</v>
      </c>
      <c r="D3450" s="216">
        <v>46058</v>
      </c>
      <c r="E3450" s="219"/>
      <c r="F3450" s="218"/>
      <c r="G3450" s="268" t="s">
        <v>15631</v>
      </c>
      <c r="H3450" s="219"/>
      <c r="I3450" s="217" t="s">
        <v>15917</v>
      </c>
      <c r="J3450" s="217" t="s">
        <v>7228</v>
      </c>
      <c r="K3450" s="217" t="s">
        <v>32</v>
      </c>
      <c r="L3450" s="215" t="str">
        <f>VLOOKUP($K3450,[1]TONG_SL!$A$1:$D$65536,2,0)</f>
        <v>Giò Tai Lưỡi Xào 250g</v>
      </c>
      <c r="M3450" s="247"/>
      <c r="N3450" s="215" t="str">
        <f t="shared" si="358"/>
        <v>K-C6</v>
      </c>
      <c r="O3450" s="222"/>
      <c r="P3450" s="222"/>
      <c r="Q3450" s="215" t="str">
        <f>VLOOKUP(K3450,TONG_SL!$A:$D,3,0)</f>
        <v>Túi</v>
      </c>
      <c r="R3450" s="223">
        <v>9</v>
      </c>
      <c r="S3450" s="290"/>
      <c r="T3450" s="290">
        <f>VLOOKUP(VLOOKUP(G3450,Ma_KH!$A:$R,18,0)&amp;K3450,Gia_MB!$A:$F,6,0)</f>
        <v>50182</v>
      </c>
      <c r="U3450" s="291">
        <f t="shared" si="354"/>
        <v>451638</v>
      </c>
      <c r="V3450" s="290"/>
      <c r="W3450" s="292">
        <f t="shared" si="355"/>
        <v>0</v>
      </c>
      <c r="X3450" s="293" t="str">
        <f t="shared" si="356"/>
        <v>8</v>
      </c>
      <c r="Y3450" s="290"/>
      <c r="Z3450" s="291">
        <f t="shared" si="357"/>
        <v>36131.040000000001</v>
      </c>
      <c r="AA3450" s="294">
        <f>VLOOKUP(G3450,Ma_KH!$A:$R,14,0)</f>
        <v>60</v>
      </c>
    </row>
    <row r="3451" spans="1:27" x14ac:dyDescent="0.25">
      <c r="A3451" s="216">
        <v>46057</v>
      </c>
      <c r="B3451" s="217">
        <v>4184279193</v>
      </c>
      <c r="C3451" s="218" t="s">
        <v>15180</v>
      </c>
      <c r="D3451" s="216">
        <v>46058</v>
      </c>
      <c r="E3451" s="219"/>
      <c r="F3451" s="218"/>
      <c r="G3451" s="268" t="s">
        <v>15631</v>
      </c>
      <c r="H3451" s="219"/>
      <c r="I3451" s="217" t="s">
        <v>15917</v>
      </c>
      <c r="J3451" s="217" t="s">
        <v>7228</v>
      </c>
      <c r="K3451" s="217" t="s">
        <v>48</v>
      </c>
      <c r="L3451" s="215" t="str">
        <f>VLOOKUP($K3451,[1]TONG_SL!$A$1:$D$65536,2,0)</f>
        <v>Mọc Nấm Hương 250g</v>
      </c>
      <c r="M3451" s="247"/>
      <c r="N3451" s="215" t="str">
        <f t="shared" si="358"/>
        <v>K-C6</v>
      </c>
      <c r="O3451" s="222"/>
      <c r="P3451" s="222"/>
      <c r="Q3451" s="215" t="str">
        <f>VLOOKUP(K3451,TONG_SL!$A:$D,3,0)</f>
        <v>Túi</v>
      </c>
      <c r="R3451" s="223">
        <v>5</v>
      </c>
      <c r="S3451" s="290"/>
      <c r="T3451" s="290">
        <f>VLOOKUP(VLOOKUP(G3451,Ma_KH!$A:$R,18,0)&amp;K3451,Gia_MB!$A:$F,6,0)</f>
        <v>46000</v>
      </c>
      <c r="U3451" s="291">
        <f t="shared" si="354"/>
        <v>230000</v>
      </c>
      <c r="V3451" s="290"/>
      <c r="W3451" s="292">
        <f t="shared" si="355"/>
        <v>0</v>
      </c>
      <c r="X3451" s="293" t="str">
        <f t="shared" si="356"/>
        <v>8</v>
      </c>
      <c r="Y3451" s="290"/>
      <c r="Z3451" s="291">
        <f t="shared" si="357"/>
        <v>18400</v>
      </c>
      <c r="AA3451" s="294">
        <f>VLOOKUP(G3451,Ma_KH!$A:$R,14,0)</f>
        <v>60</v>
      </c>
    </row>
    <row r="3452" spans="1:27" x14ac:dyDescent="0.25">
      <c r="A3452" s="216">
        <v>46057</v>
      </c>
      <c r="B3452" s="217">
        <v>4184279193</v>
      </c>
      <c r="C3452" s="218" t="s">
        <v>15180</v>
      </c>
      <c r="D3452" s="216">
        <v>46058</v>
      </c>
      <c r="E3452" s="219"/>
      <c r="F3452" s="218"/>
      <c r="G3452" s="268" t="s">
        <v>15631</v>
      </c>
      <c r="H3452" s="219"/>
      <c r="I3452" s="217" t="s">
        <v>15917</v>
      </c>
      <c r="J3452" s="217" t="s">
        <v>7228</v>
      </c>
      <c r="K3452" s="217" t="s">
        <v>27</v>
      </c>
      <c r="L3452" s="215" t="str">
        <f>VLOOKUP($K3452,[1]TONG_SL!$A$1:$D$65536,2,0)</f>
        <v>Chân giò heo muối 300g</v>
      </c>
      <c r="M3452" s="247"/>
      <c r="N3452" s="215" t="str">
        <f t="shared" si="358"/>
        <v>K-C6</v>
      </c>
      <c r="O3452" s="222"/>
      <c r="P3452" s="222"/>
      <c r="Q3452" s="215" t="str">
        <f>VLOOKUP(K3452,TONG_SL!$A:$D,3,0)</f>
        <v>Túi</v>
      </c>
      <c r="R3452" s="223">
        <v>4</v>
      </c>
      <c r="S3452" s="290"/>
      <c r="T3452" s="290">
        <f>VLOOKUP(VLOOKUP(G3452,Ma_KH!$A:$R,18,0)&amp;K3452,Gia_MB!$A:$F,6,0)</f>
        <v>73431</v>
      </c>
      <c r="U3452" s="291">
        <f t="shared" si="354"/>
        <v>293724</v>
      </c>
      <c r="V3452" s="290"/>
      <c r="W3452" s="292">
        <f t="shared" si="355"/>
        <v>0</v>
      </c>
      <c r="X3452" s="293" t="str">
        <f t="shared" si="356"/>
        <v>8</v>
      </c>
      <c r="Y3452" s="290"/>
      <c r="Z3452" s="291">
        <f t="shared" si="357"/>
        <v>23497.920000000002</v>
      </c>
      <c r="AA3452" s="294">
        <f>VLOOKUP(G3452,Ma_KH!$A:$R,14,0)</f>
        <v>60</v>
      </c>
    </row>
    <row r="3453" spans="1:27" x14ac:dyDescent="0.25">
      <c r="A3453" s="216">
        <v>46057</v>
      </c>
      <c r="B3453" s="217">
        <v>4184279193</v>
      </c>
      <c r="C3453" s="218" t="s">
        <v>15180</v>
      </c>
      <c r="D3453" s="216">
        <v>46058</v>
      </c>
      <c r="E3453" s="219"/>
      <c r="F3453" s="218"/>
      <c r="G3453" s="268" t="s">
        <v>15631</v>
      </c>
      <c r="H3453" s="219"/>
      <c r="I3453" s="217" t="s">
        <v>15917</v>
      </c>
      <c r="J3453" s="217" t="s">
        <v>7228</v>
      </c>
      <c r="K3453" s="217" t="s">
        <v>30</v>
      </c>
      <c r="L3453" s="215" t="str">
        <f>VLOOKUP($K3453,[1]TONG_SL!$A$1:$D$65536,2,0)</f>
        <v>Gà muối 500g</v>
      </c>
      <c r="M3453" s="247"/>
      <c r="N3453" s="215" t="str">
        <f t="shared" si="358"/>
        <v>K-C6</v>
      </c>
      <c r="O3453" s="222"/>
      <c r="P3453" s="222"/>
      <c r="Q3453" s="215" t="str">
        <f>VLOOKUP(K3453,TONG_SL!$A:$D,3,0)</f>
        <v>Túi</v>
      </c>
      <c r="R3453" s="223">
        <v>3</v>
      </c>
      <c r="S3453" s="290"/>
      <c r="T3453" s="290">
        <f>VLOOKUP(VLOOKUP(G3453,Ma_KH!$A:$R,18,0)&amp;K3453,Gia_MB!$A:$F,6,0)</f>
        <v>116611</v>
      </c>
      <c r="U3453" s="291">
        <f t="shared" si="354"/>
        <v>349833</v>
      </c>
      <c r="V3453" s="290"/>
      <c r="W3453" s="292">
        <f t="shared" si="355"/>
        <v>0</v>
      </c>
      <c r="X3453" s="293" t="str">
        <f t="shared" si="356"/>
        <v>8</v>
      </c>
      <c r="Y3453" s="290"/>
      <c r="Z3453" s="291">
        <f t="shared" si="357"/>
        <v>27986.639999999999</v>
      </c>
      <c r="AA3453" s="294">
        <f>VLOOKUP(G3453,Ma_KH!$A:$R,14,0)</f>
        <v>60</v>
      </c>
    </row>
    <row r="3454" spans="1:27" x14ac:dyDescent="0.25">
      <c r="A3454" s="216">
        <v>46049</v>
      </c>
      <c r="B3454" s="217">
        <v>4183830147</v>
      </c>
      <c r="C3454" s="218" t="s">
        <v>15180</v>
      </c>
      <c r="D3454" s="216">
        <v>46058</v>
      </c>
      <c r="E3454" s="219"/>
      <c r="F3454" s="218"/>
      <c r="G3454" s="268" t="s">
        <v>15631</v>
      </c>
      <c r="H3454" s="219"/>
      <c r="I3454" s="217" t="s">
        <v>15918</v>
      </c>
      <c r="J3454" s="217" t="s">
        <v>7228</v>
      </c>
      <c r="K3454" s="217" t="s">
        <v>48</v>
      </c>
      <c r="L3454" s="215" t="str">
        <f>VLOOKUP($K3454,[1]TONG_SL!$A$1:$D$65536,2,0)</f>
        <v>Mọc Nấm Hương 250g</v>
      </c>
      <c r="M3454" s="247"/>
      <c r="N3454" s="215" t="str">
        <f t="shared" si="358"/>
        <v>K-C6</v>
      </c>
      <c r="O3454" s="222"/>
      <c r="P3454" s="222"/>
      <c r="Q3454" s="215" t="str">
        <f>VLOOKUP(K3454,TONG_SL!$A:$D,3,0)</f>
        <v>Túi</v>
      </c>
      <c r="R3454" s="223">
        <v>2</v>
      </c>
      <c r="S3454" s="290"/>
      <c r="T3454" s="290">
        <f>VLOOKUP(VLOOKUP(G3454,Ma_KH!$A:$R,18,0)&amp;K3454,Gia_MB!$A:$F,6,0)</f>
        <v>46000</v>
      </c>
      <c r="U3454" s="291">
        <f t="shared" si="354"/>
        <v>92000</v>
      </c>
      <c r="V3454" s="290"/>
      <c r="W3454" s="292">
        <f t="shared" si="355"/>
        <v>0</v>
      </c>
      <c r="X3454" s="293" t="str">
        <f t="shared" si="356"/>
        <v>8</v>
      </c>
      <c r="Y3454" s="290"/>
      <c r="Z3454" s="291">
        <f t="shared" si="357"/>
        <v>7360</v>
      </c>
      <c r="AA3454" s="294">
        <f>VLOOKUP(G3454,Ma_KH!$A:$R,14,0)</f>
        <v>60</v>
      </c>
    </row>
    <row r="3455" spans="1:27" x14ac:dyDescent="0.25">
      <c r="A3455" s="216">
        <v>46049</v>
      </c>
      <c r="B3455" s="217">
        <v>4183830147</v>
      </c>
      <c r="C3455" s="218" t="s">
        <v>15180</v>
      </c>
      <c r="D3455" s="216">
        <v>46058</v>
      </c>
      <c r="E3455" s="219"/>
      <c r="F3455" s="218"/>
      <c r="G3455" s="268" t="s">
        <v>15631</v>
      </c>
      <c r="H3455" s="219"/>
      <c r="I3455" s="217" t="s">
        <v>15918</v>
      </c>
      <c r="J3455" s="217" t="s">
        <v>7228</v>
      </c>
      <c r="K3455" s="217" t="s">
        <v>37</v>
      </c>
      <c r="L3455" s="215" t="str">
        <f>VLOOKUP($K3455,[1]TONG_SL!$A$1:$D$65536,2,0)</f>
        <v>Chả cốm 300g</v>
      </c>
      <c r="M3455" s="247"/>
      <c r="N3455" s="215" t="str">
        <f t="shared" si="358"/>
        <v>K-C6</v>
      </c>
      <c r="O3455" s="222"/>
      <c r="P3455" s="222"/>
      <c r="Q3455" s="215" t="str">
        <f>VLOOKUP(K3455,TONG_SL!$A:$D,3,0)</f>
        <v>Túi</v>
      </c>
      <c r="R3455" s="223">
        <v>4</v>
      </c>
      <c r="S3455" s="290"/>
      <c r="T3455" s="290">
        <f>VLOOKUP(VLOOKUP(G3455,Ma_KH!$A:$R,18,0)&amp;K3455,Gia_MB!$A:$F,6,0)</f>
        <v>74250</v>
      </c>
      <c r="U3455" s="291">
        <f t="shared" si="354"/>
        <v>297000</v>
      </c>
      <c r="V3455" s="290"/>
      <c r="W3455" s="292">
        <f t="shared" si="355"/>
        <v>0</v>
      </c>
      <c r="X3455" s="293" t="str">
        <f t="shared" si="356"/>
        <v>8</v>
      </c>
      <c r="Y3455" s="290"/>
      <c r="Z3455" s="291">
        <f t="shared" si="357"/>
        <v>23760</v>
      </c>
      <c r="AA3455" s="294">
        <f>VLOOKUP(G3455,Ma_KH!$A:$R,14,0)</f>
        <v>60</v>
      </c>
    </row>
    <row r="3456" spans="1:27" x14ac:dyDescent="0.25">
      <c r="A3456" s="216">
        <v>46049</v>
      </c>
      <c r="B3456" s="217">
        <v>4183830147</v>
      </c>
      <c r="C3456" s="218" t="s">
        <v>15180</v>
      </c>
      <c r="D3456" s="216">
        <v>46058</v>
      </c>
      <c r="E3456" s="219"/>
      <c r="F3456" s="218"/>
      <c r="G3456" s="268" t="s">
        <v>15631</v>
      </c>
      <c r="H3456" s="219"/>
      <c r="I3456" s="217" t="s">
        <v>15918</v>
      </c>
      <c r="J3456" s="217" t="s">
        <v>7228</v>
      </c>
      <c r="K3456" s="217" t="s">
        <v>30</v>
      </c>
      <c r="L3456" s="215" t="str">
        <f>VLOOKUP($K3456,[1]TONG_SL!$A$1:$D$65536,2,0)</f>
        <v>Gà muối 500g</v>
      </c>
      <c r="M3456" s="247"/>
      <c r="N3456" s="215" t="str">
        <f t="shared" si="358"/>
        <v>K-C6</v>
      </c>
      <c r="O3456" s="222"/>
      <c r="P3456" s="222"/>
      <c r="Q3456" s="215" t="str">
        <f>VLOOKUP(K3456,TONG_SL!$A:$D,3,0)</f>
        <v>Túi</v>
      </c>
      <c r="R3456" s="223">
        <v>6</v>
      </c>
      <c r="S3456" s="290"/>
      <c r="T3456" s="290">
        <f>VLOOKUP(VLOOKUP(G3456,Ma_KH!$A:$R,18,0)&amp;K3456,Gia_MB!$A:$F,6,0)</f>
        <v>116611</v>
      </c>
      <c r="U3456" s="291">
        <f t="shared" si="354"/>
        <v>699666</v>
      </c>
      <c r="V3456" s="290"/>
      <c r="W3456" s="292">
        <f t="shared" si="355"/>
        <v>0</v>
      </c>
      <c r="X3456" s="293" t="str">
        <f t="shared" si="356"/>
        <v>8</v>
      </c>
      <c r="Y3456" s="290"/>
      <c r="Z3456" s="291">
        <f t="shared" si="357"/>
        <v>55973.279999999999</v>
      </c>
      <c r="AA3456" s="294">
        <f>VLOOKUP(G3456,Ma_KH!$A:$R,14,0)</f>
        <v>60</v>
      </c>
    </row>
    <row r="3457" spans="1:27" x14ac:dyDescent="0.25">
      <c r="A3457" s="216">
        <v>46049</v>
      </c>
      <c r="B3457" s="217">
        <v>4183830147</v>
      </c>
      <c r="C3457" s="218" t="s">
        <v>15180</v>
      </c>
      <c r="D3457" s="216">
        <v>46058</v>
      </c>
      <c r="E3457" s="219"/>
      <c r="F3457" s="218"/>
      <c r="G3457" s="268" t="s">
        <v>15631</v>
      </c>
      <c r="H3457" s="219"/>
      <c r="I3457" s="217" t="s">
        <v>15918</v>
      </c>
      <c r="J3457" s="217" t="s">
        <v>7228</v>
      </c>
      <c r="K3457" s="217" t="s">
        <v>27</v>
      </c>
      <c r="L3457" s="215" t="str">
        <f>VLOOKUP($K3457,[1]TONG_SL!$A$1:$D$65536,2,0)</f>
        <v>Chân giò heo muối 300g</v>
      </c>
      <c r="M3457" s="247"/>
      <c r="N3457" s="215" t="str">
        <f t="shared" si="358"/>
        <v>K-C6</v>
      </c>
      <c r="O3457" s="222"/>
      <c r="P3457" s="222"/>
      <c r="Q3457" s="215" t="str">
        <f>VLOOKUP(K3457,TONG_SL!$A:$D,3,0)</f>
        <v>Túi</v>
      </c>
      <c r="R3457" s="223">
        <v>10</v>
      </c>
      <c r="S3457" s="290"/>
      <c r="T3457" s="290">
        <f>VLOOKUP(VLOOKUP(G3457,Ma_KH!$A:$R,18,0)&amp;K3457,Gia_MB!$A:$F,6,0)</f>
        <v>73431</v>
      </c>
      <c r="U3457" s="291">
        <f t="shared" si="354"/>
        <v>734310</v>
      </c>
      <c r="V3457" s="290"/>
      <c r="W3457" s="292">
        <f t="shared" si="355"/>
        <v>0</v>
      </c>
      <c r="X3457" s="293" t="str">
        <f t="shared" si="356"/>
        <v>8</v>
      </c>
      <c r="Y3457" s="290"/>
      <c r="Z3457" s="291">
        <f t="shared" si="357"/>
        <v>58744.800000000003</v>
      </c>
      <c r="AA3457" s="294">
        <f>VLOOKUP(G3457,Ma_KH!$A:$R,14,0)</f>
        <v>60</v>
      </c>
    </row>
    <row r="3458" spans="1:27" x14ac:dyDescent="0.25">
      <c r="A3458" s="216">
        <v>46049</v>
      </c>
      <c r="B3458" s="217">
        <v>4183829976</v>
      </c>
      <c r="C3458" s="218" t="s">
        <v>15180</v>
      </c>
      <c r="D3458" s="216">
        <v>46058</v>
      </c>
      <c r="E3458" s="219"/>
      <c r="F3458" s="218"/>
      <c r="G3458" s="268" t="s">
        <v>15631</v>
      </c>
      <c r="H3458" s="219"/>
      <c r="I3458" s="217" t="s">
        <v>15919</v>
      </c>
      <c r="J3458" s="217" t="s">
        <v>7228</v>
      </c>
      <c r="K3458" s="217" t="s">
        <v>48</v>
      </c>
      <c r="L3458" s="215" t="str">
        <f>VLOOKUP($K3458,[1]TONG_SL!$A$1:$D$65536,2,0)</f>
        <v>Mọc Nấm Hương 250g</v>
      </c>
      <c r="M3458" s="247"/>
      <c r="N3458" s="215" t="str">
        <f t="shared" si="358"/>
        <v>K-C6</v>
      </c>
      <c r="O3458" s="222"/>
      <c r="P3458" s="222"/>
      <c r="Q3458" s="215" t="str">
        <f>VLOOKUP(K3458,TONG_SL!$A:$D,3,0)</f>
        <v>Túi</v>
      </c>
      <c r="R3458" s="223">
        <v>2</v>
      </c>
      <c r="S3458" s="290"/>
      <c r="T3458" s="290">
        <f>VLOOKUP(VLOOKUP(G3458,Ma_KH!$A:$R,18,0)&amp;K3458,Gia_MB!$A:$F,6,0)</f>
        <v>46000</v>
      </c>
      <c r="U3458" s="291">
        <f t="shared" si="354"/>
        <v>92000</v>
      </c>
      <c r="V3458" s="290"/>
      <c r="W3458" s="292">
        <f t="shared" si="355"/>
        <v>0</v>
      </c>
      <c r="X3458" s="293" t="str">
        <f t="shared" si="356"/>
        <v>8</v>
      </c>
      <c r="Y3458" s="290"/>
      <c r="Z3458" s="291">
        <f t="shared" si="357"/>
        <v>7360</v>
      </c>
      <c r="AA3458" s="294">
        <f>VLOOKUP(G3458,Ma_KH!$A:$R,14,0)</f>
        <v>60</v>
      </c>
    </row>
    <row r="3459" spans="1:27" x14ac:dyDescent="0.25">
      <c r="A3459" s="216">
        <v>46049</v>
      </c>
      <c r="B3459" s="217">
        <v>4183829976</v>
      </c>
      <c r="C3459" s="218" t="s">
        <v>15180</v>
      </c>
      <c r="D3459" s="216">
        <v>46058</v>
      </c>
      <c r="E3459" s="219"/>
      <c r="F3459" s="218"/>
      <c r="G3459" s="268" t="s">
        <v>15631</v>
      </c>
      <c r="H3459" s="219"/>
      <c r="I3459" s="217" t="s">
        <v>15919</v>
      </c>
      <c r="J3459" s="217" t="s">
        <v>7228</v>
      </c>
      <c r="K3459" s="217" t="s">
        <v>37</v>
      </c>
      <c r="L3459" s="215" t="str">
        <f>VLOOKUP($K3459,[1]TONG_SL!$A$1:$D$65536,2,0)</f>
        <v>Chả cốm 300g</v>
      </c>
      <c r="M3459" s="247"/>
      <c r="N3459" s="215" t="str">
        <f t="shared" si="358"/>
        <v>K-C6</v>
      </c>
      <c r="O3459" s="222"/>
      <c r="P3459" s="222"/>
      <c r="Q3459" s="215" t="str">
        <f>VLOOKUP(K3459,TONG_SL!$A:$D,3,0)</f>
        <v>Túi</v>
      </c>
      <c r="R3459" s="223">
        <v>2</v>
      </c>
      <c r="S3459" s="290"/>
      <c r="T3459" s="290">
        <f>VLOOKUP(VLOOKUP(G3459,Ma_KH!$A:$R,18,0)&amp;K3459,Gia_MB!$A:$F,6,0)</f>
        <v>74250</v>
      </c>
      <c r="U3459" s="291">
        <f t="shared" si="354"/>
        <v>148500</v>
      </c>
      <c r="V3459" s="290"/>
      <c r="W3459" s="292">
        <f t="shared" si="355"/>
        <v>0</v>
      </c>
      <c r="X3459" s="293" t="str">
        <f t="shared" si="356"/>
        <v>8</v>
      </c>
      <c r="Y3459" s="290"/>
      <c r="Z3459" s="291">
        <f t="shared" si="357"/>
        <v>11880</v>
      </c>
      <c r="AA3459" s="294">
        <f>VLOOKUP(G3459,Ma_KH!$A:$R,14,0)</f>
        <v>60</v>
      </c>
    </row>
    <row r="3460" spans="1:27" x14ac:dyDescent="0.25">
      <c r="A3460" s="216">
        <v>46049</v>
      </c>
      <c r="B3460" s="217">
        <v>4183829976</v>
      </c>
      <c r="C3460" s="218" t="s">
        <v>15180</v>
      </c>
      <c r="D3460" s="216">
        <v>46058</v>
      </c>
      <c r="E3460" s="219"/>
      <c r="F3460" s="218"/>
      <c r="G3460" s="268" t="s">
        <v>15631</v>
      </c>
      <c r="H3460" s="219"/>
      <c r="I3460" s="217" t="s">
        <v>15919</v>
      </c>
      <c r="J3460" s="217" t="s">
        <v>7228</v>
      </c>
      <c r="K3460" s="217" t="s">
        <v>7149</v>
      </c>
      <c r="L3460" s="215" t="str">
        <f>VLOOKUP($K3460,[1]TONG_SL!$A$1:$D$65536,2,0)</f>
        <v>Tai heo muối 200g</v>
      </c>
      <c r="M3460" s="247"/>
      <c r="N3460" s="215" t="str">
        <f t="shared" si="358"/>
        <v>K-C6</v>
      </c>
      <c r="O3460" s="222"/>
      <c r="P3460" s="222"/>
      <c r="Q3460" s="215" t="str">
        <f>VLOOKUP(K3460,TONG_SL!$A:$D,3,0)</f>
        <v>Túi</v>
      </c>
      <c r="R3460" s="223">
        <v>4</v>
      </c>
      <c r="S3460" s="290"/>
      <c r="T3460" s="290">
        <f>VLOOKUP(VLOOKUP(G3460,Ma_KH!$A:$R,18,0)&amp;K3460,Gia_MB!$A:$F,6,0)</f>
        <v>55595</v>
      </c>
      <c r="U3460" s="291">
        <f t="shared" si="354"/>
        <v>222380</v>
      </c>
      <c r="V3460" s="290"/>
      <c r="W3460" s="292">
        <f t="shared" si="355"/>
        <v>0</v>
      </c>
      <c r="X3460" s="293" t="str">
        <f t="shared" si="356"/>
        <v>8</v>
      </c>
      <c r="Y3460" s="290"/>
      <c r="Z3460" s="291">
        <f t="shared" si="357"/>
        <v>17790.400000000001</v>
      </c>
      <c r="AA3460" s="294">
        <f>VLOOKUP(G3460,Ma_KH!$A:$R,14,0)</f>
        <v>60</v>
      </c>
    </row>
    <row r="3461" spans="1:27" x14ac:dyDescent="0.25">
      <c r="A3461" s="216">
        <v>46049</v>
      </c>
      <c r="B3461" s="217">
        <v>4183829976</v>
      </c>
      <c r="C3461" s="218" t="s">
        <v>15180</v>
      </c>
      <c r="D3461" s="216">
        <v>46058</v>
      </c>
      <c r="E3461" s="219"/>
      <c r="F3461" s="218"/>
      <c r="G3461" s="268" t="s">
        <v>15631</v>
      </c>
      <c r="H3461" s="219"/>
      <c r="I3461" s="217" t="s">
        <v>15919</v>
      </c>
      <c r="J3461" s="217" t="s">
        <v>7228</v>
      </c>
      <c r="K3461" s="217" t="s">
        <v>30</v>
      </c>
      <c r="L3461" s="215" t="str">
        <f>VLOOKUP($K3461,[1]TONG_SL!$A$1:$D$65536,2,0)</f>
        <v>Gà muối 500g</v>
      </c>
      <c r="M3461" s="247"/>
      <c r="N3461" s="215" t="str">
        <f t="shared" si="358"/>
        <v>K-C6</v>
      </c>
      <c r="O3461" s="222"/>
      <c r="P3461" s="222"/>
      <c r="Q3461" s="215" t="str">
        <f>VLOOKUP(K3461,TONG_SL!$A:$D,3,0)</f>
        <v>Túi</v>
      </c>
      <c r="R3461" s="223">
        <v>6</v>
      </c>
      <c r="S3461" s="290"/>
      <c r="T3461" s="290">
        <f>VLOOKUP(VLOOKUP(G3461,Ma_KH!$A:$R,18,0)&amp;K3461,Gia_MB!$A:$F,6,0)</f>
        <v>116611</v>
      </c>
      <c r="U3461" s="291">
        <f t="shared" si="354"/>
        <v>699666</v>
      </c>
      <c r="V3461" s="290"/>
      <c r="W3461" s="292">
        <f t="shared" si="355"/>
        <v>0</v>
      </c>
      <c r="X3461" s="293" t="str">
        <f t="shared" si="356"/>
        <v>8</v>
      </c>
      <c r="Y3461" s="290"/>
      <c r="Z3461" s="291">
        <f t="shared" si="357"/>
        <v>55973.279999999999</v>
      </c>
      <c r="AA3461" s="294">
        <f>VLOOKUP(G3461,Ma_KH!$A:$R,14,0)</f>
        <v>60</v>
      </c>
    </row>
    <row r="3462" spans="1:27" x14ac:dyDescent="0.25">
      <c r="A3462" s="216">
        <v>46049</v>
      </c>
      <c r="B3462" s="217">
        <v>4183829976</v>
      </c>
      <c r="C3462" s="218" t="s">
        <v>15180</v>
      </c>
      <c r="D3462" s="216">
        <v>46058</v>
      </c>
      <c r="E3462" s="219"/>
      <c r="F3462" s="218"/>
      <c r="G3462" s="268" t="s">
        <v>15631</v>
      </c>
      <c r="H3462" s="219"/>
      <c r="I3462" s="217" t="s">
        <v>15919</v>
      </c>
      <c r="J3462" s="217" t="s">
        <v>7228</v>
      </c>
      <c r="K3462" s="217" t="s">
        <v>27</v>
      </c>
      <c r="L3462" s="215" t="str">
        <f>VLOOKUP($K3462,[1]TONG_SL!$A$1:$D$65536,2,0)</f>
        <v>Chân giò heo muối 300g</v>
      </c>
      <c r="M3462" s="247"/>
      <c r="N3462" s="215" t="str">
        <f t="shared" si="358"/>
        <v>K-C6</v>
      </c>
      <c r="O3462" s="222"/>
      <c r="P3462" s="222"/>
      <c r="Q3462" s="215" t="str">
        <f>VLOOKUP(K3462,TONG_SL!$A:$D,3,0)</f>
        <v>Túi</v>
      </c>
      <c r="R3462" s="223">
        <v>4</v>
      </c>
      <c r="S3462" s="290"/>
      <c r="T3462" s="290">
        <f>VLOOKUP(VLOOKUP(G3462,Ma_KH!$A:$R,18,0)&amp;K3462,Gia_MB!$A:$F,6,0)</f>
        <v>73431</v>
      </c>
      <c r="U3462" s="291">
        <f t="shared" si="354"/>
        <v>293724</v>
      </c>
      <c r="V3462" s="290"/>
      <c r="W3462" s="292">
        <f t="shared" si="355"/>
        <v>0</v>
      </c>
      <c r="X3462" s="293" t="str">
        <f t="shared" si="356"/>
        <v>8</v>
      </c>
      <c r="Y3462" s="290"/>
      <c r="Z3462" s="291">
        <f t="shared" si="357"/>
        <v>23497.920000000002</v>
      </c>
      <c r="AA3462" s="294">
        <f>VLOOKUP(G3462,Ma_KH!$A:$R,14,0)</f>
        <v>60</v>
      </c>
    </row>
    <row r="3463" spans="1:27" x14ac:dyDescent="0.25">
      <c r="A3463" s="216">
        <v>46057</v>
      </c>
      <c r="B3463" s="217">
        <v>4184279091</v>
      </c>
      <c r="C3463" s="218" t="s">
        <v>15180</v>
      </c>
      <c r="D3463" s="216">
        <v>46058</v>
      </c>
      <c r="E3463" s="219"/>
      <c r="F3463" s="218"/>
      <c r="G3463" s="268" t="s">
        <v>15631</v>
      </c>
      <c r="H3463" s="219"/>
      <c r="I3463" s="217" t="s">
        <v>15920</v>
      </c>
      <c r="J3463" s="217" t="s">
        <v>7228</v>
      </c>
      <c r="K3463" s="217" t="s">
        <v>27</v>
      </c>
      <c r="L3463" s="215" t="str">
        <f>VLOOKUP($K3463,[1]TONG_SL!$A$1:$D$65536,2,0)</f>
        <v>Chân giò heo muối 300g</v>
      </c>
      <c r="M3463" s="247"/>
      <c r="N3463" s="215" t="str">
        <f t="shared" si="358"/>
        <v>K-C6</v>
      </c>
      <c r="O3463" s="222"/>
      <c r="P3463" s="222"/>
      <c r="Q3463" s="215" t="str">
        <f>VLOOKUP(K3463,TONG_SL!$A:$D,3,0)</f>
        <v>Túi</v>
      </c>
      <c r="R3463" s="223">
        <v>8</v>
      </c>
      <c r="S3463" s="290"/>
      <c r="T3463" s="290">
        <f>VLOOKUP(VLOOKUP(G3463,Ma_KH!$A:$R,18,0)&amp;K3463,Gia_MB!$A:$F,6,0)</f>
        <v>73431</v>
      </c>
      <c r="U3463" s="291">
        <f t="shared" si="354"/>
        <v>587448</v>
      </c>
      <c r="V3463" s="290"/>
      <c r="W3463" s="292">
        <f t="shared" si="355"/>
        <v>0</v>
      </c>
      <c r="X3463" s="293" t="str">
        <f t="shared" si="356"/>
        <v>8</v>
      </c>
      <c r="Y3463" s="290"/>
      <c r="Z3463" s="291">
        <f t="shared" si="357"/>
        <v>46995.840000000004</v>
      </c>
      <c r="AA3463" s="294">
        <f>VLOOKUP(G3463,Ma_KH!$A:$R,14,0)</f>
        <v>60</v>
      </c>
    </row>
    <row r="3464" spans="1:27" x14ac:dyDescent="0.25">
      <c r="A3464" s="216">
        <v>46057</v>
      </c>
      <c r="B3464" s="217">
        <v>4184279091</v>
      </c>
      <c r="C3464" s="218" t="s">
        <v>15180</v>
      </c>
      <c r="D3464" s="216">
        <v>46058</v>
      </c>
      <c r="E3464" s="219"/>
      <c r="F3464" s="218"/>
      <c r="G3464" s="268" t="s">
        <v>15631</v>
      </c>
      <c r="H3464" s="219"/>
      <c r="I3464" s="217" t="s">
        <v>15920</v>
      </c>
      <c r="J3464" s="217" t="s">
        <v>7228</v>
      </c>
      <c r="K3464" s="217" t="s">
        <v>30</v>
      </c>
      <c r="L3464" s="215" t="str">
        <f>VLOOKUP($K3464,[1]TONG_SL!$A$1:$D$65536,2,0)</f>
        <v>Gà muối 500g</v>
      </c>
      <c r="M3464" s="247"/>
      <c r="N3464" s="215" t="str">
        <f t="shared" si="358"/>
        <v>K-C6</v>
      </c>
      <c r="O3464" s="222"/>
      <c r="P3464" s="222"/>
      <c r="Q3464" s="215" t="str">
        <f>VLOOKUP(K3464,TONG_SL!$A:$D,3,0)</f>
        <v>Túi</v>
      </c>
      <c r="R3464" s="223">
        <v>3</v>
      </c>
      <c r="S3464" s="290"/>
      <c r="T3464" s="290">
        <f>VLOOKUP(VLOOKUP(G3464,Ma_KH!$A:$R,18,0)&amp;K3464,Gia_MB!$A:$F,6,0)</f>
        <v>116611</v>
      </c>
      <c r="U3464" s="291">
        <f t="shared" si="354"/>
        <v>349833</v>
      </c>
      <c r="V3464" s="290"/>
      <c r="W3464" s="292">
        <f t="shared" si="355"/>
        <v>0</v>
      </c>
      <c r="X3464" s="293" t="str">
        <f t="shared" si="356"/>
        <v>8</v>
      </c>
      <c r="Y3464" s="290"/>
      <c r="Z3464" s="291">
        <f t="shared" si="357"/>
        <v>27986.639999999999</v>
      </c>
      <c r="AA3464" s="294">
        <f>VLOOKUP(G3464,Ma_KH!$A:$R,14,0)</f>
        <v>60</v>
      </c>
    </row>
    <row r="3465" spans="1:27" x14ac:dyDescent="0.25">
      <c r="A3465" s="216">
        <v>46057</v>
      </c>
      <c r="B3465" s="217">
        <v>4184279091</v>
      </c>
      <c r="C3465" s="218" t="s">
        <v>15180</v>
      </c>
      <c r="D3465" s="216">
        <v>46058</v>
      </c>
      <c r="E3465" s="219"/>
      <c r="F3465" s="218"/>
      <c r="G3465" s="268" t="s">
        <v>15631</v>
      </c>
      <c r="H3465" s="219"/>
      <c r="I3465" s="217" t="s">
        <v>15920</v>
      </c>
      <c r="J3465" s="217" t="s">
        <v>7228</v>
      </c>
      <c r="K3465" s="217" t="s">
        <v>48</v>
      </c>
      <c r="L3465" s="215" t="str">
        <f>VLOOKUP($K3465,[1]TONG_SL!$A$1:$D$65536,2,0)</f>
        <v>Mọc Nấm Hương 250g</v>
      </c>
      <c r="M3465" s="247"/>
      <c r="N3465" s="215" t="str">
        <f t="shared" si="358"/>
        <v>K-C6</v>
      </c>
      <c r="O3465" s="222"/>
      <c r="P3465" s="222"/>
      <c r="Q3465" s="215" t="str">
        <f>VLOOKUP(K3465,TONG_SL!$A:$D,3,0)</f>
        <v>Túi</v>
      </c>
      <c r="R3465" s="223">
        <v>3</v>
      </c>
      <c r="S3465" s="290"/>
      <c r="T3465" s="290">
        <f>VLOOKUP(VLOOKUP(G3465,Ma_KH!$A:$R,18,0)&amp;K3465,Gia_MB!$A:$F,6,0)</f>
        <v>46000</v>
      </c>
      <c r="U3465" s="291">
        <f t="shared" si="354"/>
        <v>138000</v>
      </c>
      <c r="V3465" s="290"/>
      <c r="W3465" s="292">
        <f t="shared" si="355"/>
        <v>0</v>
      </c>
      <c r="X3465" s="293" t="str">
        <f t="shared" si="356"/>
        <v>8</v>
      </c>
      <c r="Y3465" s="290"/>
      <c r="Z3465" s="291">
        <f t="shared" si="357"/>
        <v>11040</v>
      </c>
      <c r="AA3465" s="294">
        <f>VLOOKUP(G3465,Ma_KH!$A:$R,14,0)</f>
        <v>60</v>
      </c>
    </row>
    <row r="3466" spans="1:27" x14ac:dyDescent="0.25">
      <c r="A3466" s="216">
        <v>46057</v>
      </c>
      <c r="B3466" s="217">
        <v>4184279091</v>
      </c>
      <c r="C3466" s="218" t="s">
        <v>15180</v>
      </c>
      <c r="D3466" s="216">
        <v>46058</v>
      </c>
      <c r="E3466" s="219"/>
      <c r="F3466" s="218"/>
      <c r="G3466" s="268" t="s">
        <v>15631</v>
      </c>
      <c r="H3466" s="219"/>
      <c r="I3466" s="217" t="s">
        <v>15920</v>
      </c>
      <c r="J3466" s="217" t="s">
        <v>7228</v>
      </c>
      <c r="K3466" s="217" t="s">
        <v>32</v>
      </c>
      <c r="L3466" s="215" t="str">
        <f>VLOOKUP($K3466,[1]TONG_SL!$A$1:$D$65536,2,0)</f>
        <v>Giò Tai Lưỡi Xào 250g</v>
      </c>
      <c r="M3466" s="247"/>
      <c r="N3466" s="215" t="str">
        <f t="shared" si="358"/>
        <v>K-C6</v>
      </c>
      <c r="O3466" s="222"/>
      <c r="P3466" s="222"/>
      <c r="Q3466" s="215" t="str">
        <f>VLOOKUP(K3466,TONG_SL!$A:$D,3,0)</f>
        <v>Túi</v>
      </c>
      <c r="R3466" s="223">
        <v>5</v>
      </c>
      <c r="S3466" s="290"/>
      <c r="T3466" s="290">
        <f>VLOOKUP(VLOOKUP(G3466,Ma_KH!$A:$R,18,0)&amp;K3466,Gia_MB!$A:$F,6,0)</f>
        <v>50182</v>
      </c>
      <c r="U3466" s="291">
        <f t="shared" si="354"/>
        <v>250910</v>
      </c>
      <c r="V3466" s="290"/>
      <c r="W3466" s="292">
        <f t="shared" si="355"/>
        <v>0</v>
      </c>
      <c r="X3466" s="293" t="str">
        <f t="shared" si="356"/>
        <v>8</v>
      </c>
      <c r="Y3466" s="290"/>
      <c r="Z3466" s="291">
        <f t="shared" si="357"/>
        <v>20072.8</v>
      </c>
      <c r="AA3466" s="294">
        <f>VLOOKUP(G3466,Ma_KH!$A:$R,14,0)</f>
        <v>60</v>
      </c>
    </row>
    <row r="3467" spans="1:27" x14ac:dyDescent="0.25">
      <c r="A3467" s="216">
        <v>46056</v>
      </c>
      <c r="B3467" s="217">
        <v>4184160347</v>
      </c>
      <c r="C3467" s="218" t="s">
        <v>15180</v>
      </c>
      <c r="D3467" s="216">
        <v>46058</v>
      </c>
      <c r="E3467" s="219"/>
      <c r="F3467" s="218"/>
      <c r="G3467" s="268" t="s">
        <v>15631</v>
      </c>
      <c r="H3467" s="219"/>
      <c r="I3467" s="217" t="s">
        <v>15921</v>
      </c>
      <c r="J3467" s="217" t="s">
        <v>7228</v>
      </c>
      <c r="K3467" s="217" t="s">
        <v>30</v>
      </c>
      <c r="L3467" s="215" t="str">
        <f>VLOOKUP($K3467,[1]TONG_SL!$A$1:$D$65536,2,0)</f>
        <v>Gà muối 500g</v>
      </c>
      <c r="M3467" s="247"/>
      <c r="N3467" s="215" t="str">
        <f t="shared" si="358"/>
        <v>K-C6</v>
      </c>
      <c r="O3467" s="222"/>
      <c r="P3467" s="222"/>
      <c r="Q3467" s="215" t="str">
        <f>VLOOKUP(K3467,TONG_SL!$A:$D,3,0)</f>
        <v>Túi</v>
      </c>
      <c r="R3467" s="223">
        <v>12</v>
      </c>
      <c r="S3467" s="290"/>
      <c r="T3467" s="290">
        <f>VLOOKUP(VLOOKUP(G3467,Ma_KH!$A:$R,18,0)&amp;K3467,Gia_MB!$A:$F,6,0)</f>
        <v>116611</v>
      </c>
      <c r="U3467" s="291">
        <f t="shared" si="354"/>
        <v>1399332</v>
      </c>
      <c r="V3467" s="290"/>
      <c r="W3467" s="292">
        <f t="shared" si="355"/>
        <v>0</v>
      </c>
      <c r="X3467" s="293" t="str">
        <f t="shared" si="356"/>
        <v>8</v>
      </c>
      <c r="Y3467" s="290"/>
      <c r="Z3467" s="291">
        <f t="shared" si="357"/>
        <v>111946.56</v>
      </c>
      <c r="AA3467" s="294">
        <f>VLOOKUP(G3467,Ma_KH!$A:$R,14,0)</f>
        <v>60</v>
      </c>
    </row>
    <row r="3468" spans="1:27" x14ac:dyDescent="0.25">
      <c r="A3468" s="216">
        <v>46056</v>
      </c>
      <c r="B3468" s="217">
        <v>4184160347</v>
      </c>
      <c r="C3468" s="218" t="s">
        <v>15180</v>
      </c>
      <c r="D3468" s="216">
        <v>46058</v>
      </c>
      <c r="E3468" s="219"/>
      <c r="F3468" s="218"/>
      <c r="G3468" s="268" t="s">
        <v>15631</v>
      </c>
      <c r="H3468" s="219"/>
      <c r="I3468" s="217" t="s">
        <v>15921</v>
      </c>
      <c r="J3468" s="217" t="s">
        <v>7228</v>
      </c>
      <c r="K3468" s="217" t="s">
        <v>37</v>
      </c>
      <c r="L3468" s="215" t="str">
        <f>VLOOKUP($K3468,[1]TONG_SL!$A$1:$D$65536,2,0)</f>
        <v>Chả cốm 300g</v>
      </c>
      <c r="M3468" s="247"/>
      <c r="N3468" s="215" t="str">
        <f t="shared" si="358"/>
        <v>K-C6</v>
      </c>
      <c r="O3468" s="222"/>
      <c r="P3468" s="222"/>
      <c r="Q3468" s="215" t="str">
        <f>VLOOKUP(K3468,TONG_SL!$A:$D,3,0)</f>
        <v>Túi</v>
      </c>
      <c r="R3468" s="223">
        <v>2</v>
      </c>
      <c r="S3468" s="290"/>
      <c r="T3468" s="290">
        <f>VLOOKUP(VLOOKUP(G3468,Ma_KH!$A:$R,18,0)&amp;K3468,Gia_MB!$A:$F,6,0)</f>
        <v>74250</v>
      </c>
      <c r="U3468" s="291">
        <f t="shared" si="354"/>
        <v>148500</v>
      </c>
      <c r="V3468" s="290"/>
      <c r="W3468" s="292">
        <f t="shared" si="355"/>
        <v>0</v>
      </c>
      <c r="X3468" s="293" t="str">
        <f t="shared" si="356"/>
        <v>8</v>
      </c>
      <c r="Y3468" s="290"/>
      <c r="Z3468" s="291">
        <f t="shared" si="357"/>
        <v>11880</v>
      </c>
      <c r="AA3468" s="294">
        <f>VLOOKUP(G3468,Ma_KH!$A:$R,14,0)</f>
        <v>60</v>
      </c>
    </row>
    <row r="3469" spans="1:27" x14ac:dyDescent="0.25">
      <c r="A3469" s="216">
        <v>46056</v>
      </c>
      <c r="B3469" s="217">
        <v>4184160347</v>
      </c>
      <c r="C3469" s="218" t="s">
        <v>15180</v>
      </c>
      <c r="D3469" s="216">
        <v>46058</v>
      </c>
      <c r="E3469" s="219"/>
      <c r="F3469" s="218"/>
      <c r="G3469" s="268" t="s">
        <v>15631</v>
      </c>
      <c r="H3469" s="219"/>
      <c r="I3469" s="217" t="s">
        <v>15921</v>
      </c>
      <c r="J3469" s="217" t="s">
        <v>7228</v>
      </c>
      <c r="K3469" s="217" t="s">
        <v>27</v>
      </c>
      <c r="L3469" s="215" t="str">
        <f>VLOOKUP($K3469,[1]TONG_SL!$A$1:$D$65536,2,0)</f>
        <v>Chân giò heo muối 300g</v>
      </c>
      <c r="M3469" s="247"/>
      <c r="N3469" s="215" t="str">
        <f t="shared" si="358"/>
        <v>K-C6</v>
      </c>
      <c r="O3469" s="222"/>
      <c r="P3469" s="222"/>
      <c r="Q3469" s="215" t="str">
        <f>VLOOKUP(K3469,TONG_SL!$A:$D,3,0)</f>
        <v>Túi</v>
      </c>
      <c r="R3469" s="223">
        <v>10</v>
      </c>
      <c r="S3469" s="290"/>
      <c r="T3469" s="290">
        <f>VLOOKUP(VLOOKUP(G3469,Ma_KH!$A:$R,18,0)&amp;K3469,Gia_MB!$A:$F,6,0)</f>
        <v>73431</v>
      </c>
      <c r="U3469" s="291">
        <f t="shared" si="354"/>
        <v>734310</v>
      </c>
      <c r="V3469" s="290"/>
      <c r="W3469" s="292">
        <f t="shared" si="355"/>
        <v>0</v>
      </c>
      <c r="X3469" s="293" t="str">
        <f t="shared" si="356"/>
        <v>8</v>
      </c>
      <c r="Y3469" s="290"/>
      <c r="Z3469" s="291">
        <f t="shared" si="357"/>
        <v>58744.800000000003</v>
      </c>
      <c r="AA3469" s="294">
        <f>VLOOKUP(G3469,Ma_KH!$A:$R,14,0)</f>
        <v>60</v>
      </c>
    </row>
    <row r="3470" spans="1:27" x14ac:dyDescent="0.25">
      <c r="A3470" s="216">
        <v>46056</v>
      </c>
      <c r="B3470" s="217">
        <v>4184160347</v>
      </c>
      <c r="C3470" s="218" t="s">
        <v>15180</v>
      </c>
      <c r="D3470" s="216">
        <v>46058</v>
      </c>
      <c r="E3470" s="219"/>
      <c r="F3470" s="218"/>
      <c r="G3470" s="268" t="s">
        <v>15631</v>
      </c>
      <c r="H3470" s="219"/>
      <c r="I3470" s="217" t="s">
        <v>15921</v>
      </c>
      <c r="J3470" s="217" t="s">
        <v>7228</v>
      </c>
      <c r="K3470" s="217" t="s">
        <v>48</v>
      </c>
      <c r="L3470" s="215" t="str">
        <f>VLOOKUP($K3470,[1]TONG_SL!$A$1:$D$65536,2,0)</f>
        <v>Mọc Nấm Hương 250g</v>
      </c>
      <c r="M3470" s="247"/>
      <c r="N3470" s="215" t="str">
        <f t="shared" si="358"/>
        <v>K-C6</v>
      </c>
      <c r="O3470" s="222"/>
      <c r="P3470" s="222"/>
      <c r="Q3470" s="215" t="str">
        <f>VLOOKUP(K3470,TONG_SL!$A:$D,3,0)</f>
        <v>Túi</v>
      </c>
      <c r="R3470" s="223">
        <v>6</v>
      </c>
      <c r="S3470" s="290"/>
      <c r="T3470" s="290">
        <f>VLOOKUP(VLOOKUP(G3470,Ma_KH!$A:$R,18,0)&amp;K3470,Gia_MB!$A:$F,6,0)</f>
        <v>46000</v>
      </c>
      <c r="U3470" s="291">
        <f t="shared" si="354"/>
        <v>276000</v>
      </c>
      <c r="V3470" s="290"/>
      <c r="W3470" s="292">
        <f t="shared" si="355"/>
        <v>0</v>
      </c>
      <c r="X3470" s="293" t="str">
        <f t="shared" si="356"/>
        <v>8</v>
      </c>
      <c r="Y3470" s="290"/>
      <c r="Z3470" s="291">
        <f t="shared" si="357"/>
        <v>22080</v>
      </c>
      <c r="AA3470" s="294">
        <f>VLOOKUP(G3470,Ma_KH!$A:$R,14,0)</f>
        <v>60</v>
      </c>
    </row>
    <row r="3471" spans="1:27" x14ac:dyDescent="0.25">
      <c r="A3471" s="216">
        <v>46056</v>
      </c>
      <c r="B3471" s="217">
        <v>4184160347</v>
      </c>
      <c r="C3471" s="218" t="s">
        <v>15180</v>
      </c>
      <c r="D3471" s="216">
        <v>46058</v>
      </c>
      <c r="E3471" s="219"/>
      <c r="F3471" s="218"/>
      <c r="G3471" s="268" t="s">
        <v>15631</v>
      </c>
      <c r="H3471" s="219"/>
      <c r="I3471" s="217" t="s">
        <v>15921</v>
      </c>
      <c r="J3471" s="217" t="s">
        <v>7228</v>
      </c>
      <c r="K3471" s="217" t="s">
        <v>32</v>
      </c>
      <c r="L3471" s="215" t="str">
        <f>VLOOKUP($K3471,[1]TONG_SL!$A$1:$D$65536,2,0)</f>
        <v>Giò Tai Lưỡi Xào 250g</v>
      </c>
      <c r="M3471" s="247"/>
      <c r="N3471" s="215" t="str">
        <f t="shared" si="358"/>
        <v>K-C6</v>
      </c>
      <c r="O3471" s="222"/>
      <c r="P3471" s="222"/>
      <c r="Q3471" s="215" t="str">
        <f>VLOOKUP(K3471,TONG_SL!$A:$D,3,0)</f>
        <v>Túi</v>
      </c>
      <c r="R3471" s="223">
        <v>5</v>
      </c>
      <c r="S3471" s="290"/>
      <c r="T3471" s="290">
        <f>VLOOKUP(VLOOKUP(G3471,Ma_KH!$A:$R,18,0)&amp;K3471,Gia_MB!$A:$F,6,0)</f>
        <v>50182</v>
      </c>
      <c r="U3471" s="291">
        <f t="shared" si="354"/>
        <v>250910</v>
      </c>
      <c r="V3471" s="290"/>
      <c r="W3471" s="292">
        <f t="shared" si="355"/>
        <v>0</v>
      </c>
      <c r="X3471" s="293" t="str">
        <f t="shared" si="356"/>
        <v>8</v>
      </c>
      <c r="Y3471" s="290"/>
      <c r="Z3471" s="291">
        <f t="shared" si="357"/>
        <v>20072.8</v>
      </c>
      <c r="AA3471" s="294">
        <f>VLOOKUP(G3471,Ma_KH!$A:$R,14,0)</f>
        <v>60</v>
      </c>
    </row>
    <row r="3472" spans="1:27" x14ac:dyDescent="0.25">
      <c r="A3472" s="216">
        <v>46057</v>
      </c>
      <c r="B3472" s="217">
        <v>4184279228</v>
      </c>
      <c r="C3472" s="218" t="s">
        <v>15180</v>
      </c>
      <c r="D3472" s="216">
        <v>46058</v>
      </c>
      <c r="E3472" s="219"/>
      <c r="F3472" s="218"/>
      <c r="G3472" s="268" t="s">
        <v>15631</v>
      </c>
      <c r="H3472" s="219"/>
      <c r="I3472" s="217" t="s">
        <v>15922</v>
      </c>
      <c r="J3472" s="217" t="s">
        <v>7228</v>
      </c>
      <c r="K3472" s="217" t="s">
        <v>27</v>
      </c>
      <c r="L3472" s="215" t="str">
        <f>VLOOKUP($K3472,[1]TONG_SL!$A$1:$D$65536,2,0)</f>
        <v>Chân giò heo muối 300g</v>
      </c>
      <c r="M3472" s="247"/>
      <c r="N3472" s="215" t="str">
        <f t="shared" si="358"/>
        <v>K-C6</v>
      </c>
      <c r="O3472" s="222"/>
      <c r="P3472" s="222"/>
      <c r="Q3472" s="215" t="str">
        <f>VLOOKUP(K3472,TONG_SL!$A:$D,3,0)</f>
        <v>Túi</v>
      </c>
      <c r="R3472" s="223">
        <v>15</v>
      </c>
      <c r="S3472" s="290"/>
      <c r="T3472" s="290">
        <f>VLOOKUP(VLOOKUP(G3472,Ma_KH!$A:$R,18,0)&amp;K3472,Gia_MB!$A:$F,6,0)</f>
        <v>73431</v>
      </c>
      <c r="U3472" s="291">
        <f t="shared" si="354"/>
        <v>1101465</v>
      </c>
      <c r="V3472" s="290"/>
      <c r="W3472" s="292">
        <f t="shared" si="355"/>
        <v>0</v>
      </c>
      <c r="X3472" s="293" t="str">
        <f t="shared" si="356"/>
        <v>8</v>
      </c>
      <c r="Y3472" s="290"/>
      <c r="Z3472" s="291">
        <f t="shared" si="357"/>
        <v>88117.2</v>
      </c>
      <c r="AA3472" s="294">
        <f>VLOOKUP(G3472,Ma_KH!$A:$R,14,0)</f>
        <v>60</v>
      </c>
    </row>
    <row r="3473" spans="1:27" x14ac:dyDescent="0.25">
      <c r="A3473" s="216">
        <v>46041</v>
      </c>
      <c r="B3473" s="217">
        <v>4183205729</v>
      </c>
      <c r="C3473" s="218" t="s">
        <v>15180</v>
      </c>
      <c r="D3473" s="216">
        <v>46058</v>
      </c>
      <c r="E3473" s="219"/>
      <c r="F3473" s="218"/>
      <c r="G3473" s="268" t="s">
        <v>15631</v>
      </c>
      <c r="H3473" s="219"/>
      <c r="I3473" s="217" t="s">
        <v>15923</v>
      </c>
      <c r="J3473" s="217" t="s">
        <v>7228</v>
      </c>
      <c r="K3473" s="217" t="s">
        <v>30</v>
      </c>
      <c r="L3473" s="215" t="str">
        <f>VLOOKUP($K3473,[1]TONG_SL!$A$1:$D$65536,2,0)</f>
        <v>Gà muối 500g</v>
      </c>
      <c r="M3473" s="247"/>
      <c r="N3473" s="215" t="str">
        <f t="shared" si="358"/>
        <v>K-C6</v>
      </c>
      <c r="O3473" s="222"/>
      <c r="P3473" s="222"/>
      <c r="Q3473" s="215" t="str">
        <f>VLOOKUP(K3473,TONG_SL!$A:$D,3,0)</f>
        <v>Túi</v>
      </c>
      <c r="R3473" s="223">
        <v>10</v>
      </c>
      <c r="S3473" s="290"/>
      <c r="T3473" s="290">
        <f>VLOOKUP(VLOOKUP(G3473,Ma_KH!$A:$R,18,0)&amp;K3473,Gia_MB!$A:$F,6,0)</f>
        <v>116611</v>
      </c>
      <c r="U3473" s="291">
        <f t="shared" si="354"/>
        <v>1166110</v>
      </c>
      <c r="V3473" s="290"/>
      <c r="W3473" s="292">
        <f t="shared" si="355"/>
        <v>0</v>
      </c>
      <c r="X3473" s="293" t="str">
        <f t="shared" si="356"/>
        <v>8</v>
      </c>
      <c r="Y3473" s="290"/>
      <c r="Z3473" s="291">
        <f t="shared" si="357"/>
        <v>93288.8</v>
      </c>
      <c r="AA3473" s="294">
        <f>VLOOKUP(G3473,Ma_KH!$A:$R,14,0)</f>
        <v>60</v>
      </c>
    </row>
    <row r="3474" spans="1:27" x14ac:dyDescent="0.25">
      <c r="A3474" s="216">
        <v>46041</v>
      </c>
      <c r="B3474" s="217">
        <v>4183205729</v>
      </c>
      <c r="C3474" s="218" t="s">
        <v>15180</v>
      </c>
      <c r="D3474" s="216">
        <v>46058</v>
      </c>
      <c r="E3474" s="219"/>
      <c r="F3474" s="218"/>
      <c r="G3474" s="268" t="s">
        <v>15631</v>
      </c>
      <c r="H3474" s="219"/>
      <c r="I3474" s="217" t="s">
        <v>15923</v>
      </c>
      <c r="J3474" s="217" t="s">
        <v>7228</v>
      </c>
      <c r="K3474" s="217" t="s">
        <v>48</v>
      </c>
      <c r="L3474" s="215" t="str">
        <f>VLOOKUP($K3474,[1]TONG_SL!$A$1:$D$65536,2,0)</f>
        <v>Mọc Nấm Hương 250g</v>
      </c>
      <c r="M3474" s="247"/>
      <c r="N3474" s="215" t="str">
        <f t="shared" si="358"/>
        <v>K-C6</v>
      </c>
      <c r="O3474" s="222"/>
      <c r="P3474" s="222"/>
      <c r="Q3474" s="215" t="str">
        <f>VLOOKUP(K3474,TONG_SL!$A:$D,3,0)</f>
        <v>Túi</v>
      </c>
      <c r="R3474" s="223">
        <v>6</v>
      </c>
      <c r="S3474" s="290"/>
      <c r="T3474" s="290">
        <f>VLOOKUP(VLOOKUP(G3474,Ma_KH!$A:$R,18,0)&amp;K3474,Gia_MB!$A:$F,6,0)</f>
        <v>46000</v>
      </c>
      <c r="U3474" s="291">
        <f t="shared" si="354"/>
        <v>276000</v>
      </c>
      <c r="V3474" s="290"/>
      <c r="W3474" s="292">
        <f t="shared" si="355"/>
        <v>0</v>
      </c>
      <c r="X3474" s="293" t="str">
        <f t="shared" si="356"/>
        <v>8</v>
      </c>
      <c r="Y3474" s="290"/>
      <c r="Z3474" s="291">
        <f t="shared" si="357"/>
        <v>22080</v>
      </c>
      <c r="AA3474" s="294">
        <f>VLOOKUP(G3474,Ma_KH!$A:$R,14,0)</f>
        <v>60</v>
      </c>
    </row>
    <row r="3475" spans="1:27" x14ac:dyDescent="0.25">
      <c r="A3475" s="216">
        <v>46041</v>
      </c>
      <c r="B3475" s="217">
        <v>4183205729</v>
      </c>
      <c r="C3475" s="218" t="s">
        <v>15180</v>
      </c>
      <c r="D3475" s="216">
        <v>46058</v>
      </c>
      <c r="E3475" s="219"/>
      <c r="F3475" s="218"/>
      <c r="G3475" s="268" t="s">
        <v>15631</v>
      </c>
      <c r="H3475" s="219"/>
      <c r="I3475" s="217" t="s">
        <v>15923</v>
      </c>
      <c r="J3475" s="217" t="s">
        <v>7228</v>
      </c>
      <c r="K3475" s="217" t="s">
        <v>27</v>
      </c>
      <c r="L3475" s="215" t="str">
        <f>VLOOKUP($K3475,[1]TONG_SL!$A$1:$D$65536,2,0)</f>
        <v>Chân giò heo muối 300g</v>
      </c>
      <c r="M3475" s="247"/>
      <c r="N3475" s="215" t="str">
        <f t="shared" si="358"/>
        <v>K-C6</v>
      </c>
      <c r="O3475" s="222"/>
      <c r="P3475" s="222"/>
      <c r="Q3475" s="215" t="str">
        <f>VLOOKUP(K3475,TONG_SL!$A:$D,3,0)</f>
        <v>Túi</v>
      </c>
      <c r="R3475" s="223">
        <v>20</v>
      </c>
      <c r="S3475" s="290"/>
      <c r="T3475" s="290">
        <f>VLOOKUP(VLOOKUP(G3475,Ma_KH!$A:$R,18,0)&amp;K3475,Gia_MB!$A:$F,6,0)</f>
        <v>73431</v>
      </c>
      <c r="U3475" s="291">
        <f t="shared" si="354"/>
        <v>1468620</v>
      </c>
      <c r="V3475" s="290"/>
      <c r="W3475" s="292">
        <f t="shared" si="355"/>
        <v>0</v>
      </c>
      <c r="X3475" s="293" t="str">
        <f t="shared" si="356"/>
        <v>8</v>
      </c>
      <c r="Y3475" s="290"/>
      <c r="Z3475" s="291">
        <f t="shared" si="357"/>
        <v>117489.60000000001</v>
      </c>
      <c r="AA3475" s="294">
        <f>VLOOKUP(G3475,Ma_KH!$A:$R,14,0)</f>
        <v>60</v>
      </c>
    </row>
    <row r="3476" spans="1:27" x14ac:dyDescent="0.25">
      <c r="A3476" s="216">
        <v>46041</v>
      </c>
      <c r="B3476" s="217">
        <v>4183205729</v>
      </c>
      <c r="C3476" s="218" t="s">
        <v>15180</v>
      </c>
      <c r="D3476" s="216">
        <v>46058</v>
      </c>
      <c r="E3476" s="219"/>
      <c r="F3476" s="218"/>
      <c r="G3476" s="268" t="s">
        <v>15631</v>
      </c>
      <c r="H3476" s="219"/>
      <c r="I3476" s="217" t="s">
        <v>15923</v>
      </c>
      <c r="J3476" s="217" t="s">
        <v>7228</v>
      </c>
      <c r="K3476" s="217" t="s">
        <v>32</v>
      </c>
      <c r="L3476" s="215" t="str">
        <f>VLOOKUP($K3476,[1]TONG_SL!$A$1:$D$65536,2,0)</f>
        <v>Giò Tai Lưỡi Xào 250g</v>
      </c>
      <c r="M3476" s="247"/>
      <c r="N3476" s="215" t="str">
        <f t="shared" si="358"/>
        <v>K-C6</v>
      </c>
      <c r="O3476" s="222"/>
      <c r="P3476" s="222"/>
      <c r="Q3476" s="215" t="str">
        <f>VLOOKUP(K3476,TONG_SL!$A:$D,3,0)</f>
        <v>Túi</v>
      </c>
      <c r="R3476" s="223">
        <v>6</v>
      </c>
      <c r="S3476" s="290"/>
      <c r="T3476" s="290">
        <f>VLOOKUP(VLOOKUP(G3476,Ma_KH!$A:$R,18,0)&amp;K3476,Gia_MB!$A:$F,6,0)</f>
        <v>50182</v>
      </c>
      <c r="U3476" s="291">
        <f t="shared" si="354"/>
        <v>301092</v>
      </c>
      <c r="V3476" s="290"/>
      <c r="W3476" s="292">
        <f t="shared" si="355"/>
        <v>0</v>
      </c>
      <c r="X3476" s="293" t="str">
        <f t="shared" si="356"/>
        <v>8</v>
      </c>
      <c r="Y3476" s="290"/>
      <c r="Z3476" s="291">
        <f t="shared" si="357"/>
        <v>24087.360000000001</v>
      </c>
      <c r="AA3476" s="294">
        <f>VLOOKUP(G3476,Ma_KH!$A:$R,14,0)</f>
        <v>60</v>
      </c>
    </row>
    <row r="3477" spans="1:27" x14ac:dyDescent="0.25">
      <c r="A3477" s="216">
        <v>46056</v>
      </c>
      <c r="B3477" s="217">
        <v>4184159941</v>
      </c>
      <c r="C3477" s="218" t="s">
        <v>15180</v>
      </c>
      <c r="D3477" s="216">
        <v>46058</v>
      </c>
      <c r="E3477" s="219"/>
      <c r="F3477" s="218"/>
      <c r="G3477" s="268" t="s">
        <v>15631</v>
      </c>
      <c r="H3477" s="219"/>
      <c r="I3477" s="217" t="s">
        <v>15924</v>
      </c>
      <c r="J3477" s="217" t="s">
        <v>7228</v>
      </c>
      <c r="K3477" s="217" t="s">
        <v>37</v>
      </c>
      <c r="L3477" s="215" t="str">
        <f>VLOOKUP($K3477,[1]TONG_SL!$A$1:$D$65536,2,0)</f>
        <v>Chả cốm 300g</v>
      </c>
      <c r="M3477" s="247"/>
      <c r="N3477" s="215" t="str">
        <f t="shared" si="358"/>
        <v>K-C6</v>
      </c>
      <c r="O3477" s="222"/>
      <c r="P3477" s="222"/>
      <c r="Q3477" s="215" t="str">
        <f>VLOOKUP(K3477,TONG_SL!$A:$D,3,0)</f>
        <v>Túi</v>
      </c>
      <c r="R3477" s="223">
        <v>6</v>
      </c>
      <c r="S3477" s="290"/>
      <c r="T3477" s="290">
        <f>VLOOKUP(VLOOKUP(G3477,Ma_KH!$A:$R,18,0)&amp;K3477,Gia_MB!$A:$F,6,0)</f>
        <v>74250</v>
      </c>
      <c r="U3477" s="291">
        <f t="shared" si="354"/>
        <v>445500</v>
      </c>
      <c r="V3477" s="290"/>
      <c r="W3477" s="292">
        <f t="shared" si="355"/>
        <v>0</v>
      </c>
      <c r="X3477" s="293" t="str">
        <f t="shared" si="356"/>
        <v>8</v>
      </c>
      <c r="Y3477" s="290"/>
      <c r="Z3477" s="291">
        <f t="shared" si="357"/>
        <v>35640</v>
      </c>
      <c r="AA3477" s="294">
        <f>VLOOKUP(G3477,Ma_KH!$A:$R,14,0)</f>
        <v>60</v>
      </c>
    </row>
    <row r="3478" spans="1:27" x14ac:dyDescent="0.25">
      <c r="A3478" s="216">
        <v>46056</v>
      </c>
      <c r="B3478" s="217">
        <v>4184159941</v>
      </c>
      <c r="C3478" s="218" t="s">
        <v>15180</v>
      </c>
      <c r="D3478" s="216">
        <v>46058</v>
      </c>
      <c r="E3478" s="219"/>
      <c r="F3478" s="218"/>
      <c r="G3478" s="268" t="s">
        <v>15631</v>
      </c>
      <c r="H3478" s="219"/>
      <c r="I3478" s="217" t="s">
        <v>15924</v>
      </c>
      <c r="J3478" s="217" t="s">
        <v>7228</v>
      </c>
      <c r="K3478" s="217" t="s">
        <v>30</v>
      </c>
      <c r="L3478" s="215" t="str">
        <f>VLOOKUP($K3478,[1]TONG_SL!$A$1:$D$65536,2,0)</f>
        <v>Gà muối 500g</v>
      </c>
      <c r="M3478" s="247"/>
      <c r="N3478" s="215" t="str">
        <f t="shared" si="358"/>
        <v>K-C6</v>
      </c>
      <c r="O3478" s="222"/>
      <c r="P3478" s="222"/>
      <c r="Q3478" s="215" t="str">
        <f>VLOOKUP(K3478,TONG_SL!$A:$D,3,0)</f>
        <v>Túi</v>
      </c>
      <c r="R3478" s="223">
        <v>5</v>
      </c>
      <c r="S3478" s="290"/>
      <c r="T3478" s="290">
        <f>VLOOKUP(VLOOKUP(G3478,Ma_KH!$A:$R,18,0)&amp;K3478,Gia_MB!$A:$F,6,0)</f>
        <v>116611</v>
      </c>
      <c r="U3478" s="291">
        <f t="shared" si="354"/>
        <v>583055</v>
      </c>
      <c r="V3478" s="290"/>
      <c r="W3478" s="292">
        <f t="shared" si="355"/>
        <v>0</v>
      </c>
      <c r="X3478" s="293" t="str">
        <f t="shared" si="356"/>
        <v>8</v>
      </c>
      <c r="Y3478" s="290"/>
      <c r="Z3478" s="291">
        <f t="shared" si="357"/>
        <v>46644.4</v>
      </c>
      <c r="AA3478" s="294">
        <f>VLOOKUP(G3478,Ma_KH!$A:$R,14,0)</f>
        <v>60</v>
      </c>
    </row>
    <row r="3479" spans="1:27" x14ac:dyDescent="0.25">
      <c r="A3479" s="216">
        <v>46058</v>
      </c>
      <c r="B3479" s="217">
        <v>4184293054</v>
      </c>
      <c r="C3479" s="218" t="s">
        <v>15180</v>
      </c>
      <c r="D3479" s="216">
        <v>46058</v>
      </c>
      <c r="E3479" s="219"/>
      <c r="F3479" s="218"/>
      <c r="G3479" s="268" t="s">
        <v>15631</v>
      </c>
      <c r="H3479" s="219"/>
      <c r="I3479" s="217" t="s">
        <v>15925</v>
      </c>
      <c r="J3479" s="217" t="s">
        <v>7228</v>
      </c>
      <c r="K3479" s="217" t="s">
        <v>27</v>
      </c>
      <c r="L3479" s="215" t="str">
        <f>VLOOKUP($K3479,[1]TONG_SL!$A$1:$D$65536,2,0)</f>
        <v>Chân giò heo muối 300g</v>
      </c>
      <c r="M3479" s="247"/>
      <c r="N3479" s="215" t="str">
        <f t="shared" si="358"/>
        <v>K-C6</v>
      </c>
      <c r="O3479" s="222"/>
      <c r="P3479" s="222"/>
      <c r="Q3479" s="215" t="str">
        <f>VLOOKUP(K3479,TONG_SL!$A:$D,3,0)</f>
        <v>Túi</v>
      </c>
      <c r="R3479" s="223">
        <v>30</v>
      </c>
      <c r="S3479" s="290"/>
      <c r="T3479" s="290">
        <f>VLOOKUP(VLOOKUP(G3479,Ma_KH!$A:$R,18,0)&amp;K3479,Gia_MB!$A:$F,6,0)</f>
        <v>73431</v>
      </c>
      <c r="U3479" s="291">
        <f t="shared" si="354"/>
        <v>2202930</v>
      </c>
      <c r="V3479" s="290"/>
      <c r="W3479" s="292">
        <f t="shared" si="355"/>
        <v>0</v>
      </c>
      <c r="X3479" s="293" t="str">
        <f t="shared" si="356"/>
        <v>8</v>
      </c>
      <c r="Y3479" s="290"/>
      <c r="Z3479" s="291">
        <f t="shared" si="357"/>
        <v>176234.4</v>
      </c>
      <c r="AA3479" s="294">
        <f>VLOOKUP(G3479,Ma_KH!$A:$R,14,0)</f>
        <v>60</v>
      </c>
    </row>
    <row r="3480" spans="1:27" x14ac:dyDescent="0.25">
      <c r="A3480" s="216">
        <v>46058</v>
      </c>
      <c r="B3480" s="217">
        <v>4184293054</v>
      </c>
      <c r="C3480" s="218" t="s">
        <v>15180</v>
      </c>
      <c r="D3480" s="216">
        <v>46058</v>
      </c>
      <c r="E3480" s="219"/>
      <c r="F3480" s="218"/>
      <c r="G3480" s="268" t="s">
        <v>15631</v>
      </c>
      <c r="H3480" s="219"/>
      <c r="I3480" s="217" t="s">
        <v>15925</v>
      </c>
      <c r="J3480" s="217" t="s">
        <v>7228</v>
      </c>
      <c r="K3480" s="217" t="s">
        <v>7149</v>
      </c>
      <c r="L3480" s="215" t="str">
        <f>VLOOKUP($K3480,[1]TONG_SL!$A$1:$D$65536,2,0)</f>
        <v>Tai heo muối 200g</v>
      </c>
      <c r="M3480" s="247"/>
      <c r="N3480" s="215" t="str">
        <f t="shared" si="358"/>
        <v>K-C6</v>
      </c>
      <c r="O3480" s="222"/>
      <c r="P3480" s="222"/>
      <c r="Q3480" s="215" t="str">
        <f>VLOOKUP(K3480,TONG_SL!$A:$D,3,0)</f>
        <v>Túi</v>
      </c>
      <c r="R3480" s="223">
        <v>5</v>
      </c>
      <c r="S3480" s="290"/>
      <c r="T3480" s="290">
        <f>VLOOKUP(VLOOKUP(G3480,Ma_KH!$A:$R,18,0)&amp;K3480,Gia_MB!$A:$F,6,0)</f>
        <v>55595</v>
      </c>
      <c r="U3480" s="291">
        <f t="shared" si="354"/>
        <v>277975</v>
      </c>
      <c r="V3480" s="290"/>
      <c r="W3480" s="292">
        <f t="shared" si="355"/>
        <v>0</v>
      </c>
      <c r="X3480" s="293" t="str">
        <f t="shared" si="356"/>
        <v>8</v>
      </c>
      <c r="Y3480" s="290"/>
      <c r="Z3480" s="291">
        <f t="shared" si="357"/>
        <v>22238</v>
      </c>
      <c r="AA3480" s="294">
        <f>VLOOKUP(G3480,Ma_KH!$A:$R,14,0)</f>
        <v>60</v>
      </c>
    </row>
    <row r="3481" spans="1:27" x14ac:dyDescent="0.25">
      <c r="A3481" s="216">
        <v>46057</v>
      </c>
      <c r="B3481" s="217">
        <v>4184278095</v>
      </c>
      <c r="C3481" s="218" t="s">
        <v>15180</v>
      </c>
      <c r="D3481" s="216">
        <v>46058</v>
      </c>
      <c r="E3481" s="219"/>
      <c r="F3481" s="218"/>
      <c r="G3481" s="268" t="s">
        <v>15631</v>
      </c>
      <c r="H3481" s="219"/>
      <c r="I3481" s="217" t="s">
        <v>15926</v>
      </c>
      <c r="J3481" s="217" t="s">
        <v>7228</v>
      </c>
      <c r="K3481" s="217" t="s">
        <v>32</v>
      </c>
      <c r="L3481" s="215" t="str">
        <f>VLOOKUP($K3481,[1]TONG_SL!$A$1:$D$65536,2,0)</f>
        <v>Giò Tai Lưỡi Xào 250g</v>
      </c>
      <c r="M3481" s="247"/>
      <c r="N3481" s="215" t="str">
        <f t="shared" si="358"/>
        <v>K-C6</v>
      </c>
      <c r="O3481" s="222"/>
      <c r="P3481" s="222"/>
      <c r="Q3481" s="215" t="str">
        <f>VLOOKUP(K3481,TONG_SL!$A:$D,3,0)</f>
        <v>Túi</v>
      </c>
      <c r="R3481" s="223">
        <v>7</v>
      </c>
      <c r="S3481" s="290"/>
      <c r="T3481" s="290">
        <f>VLOOKUP(VLOOKUP(G3481,Ma_KH!$A:$R,18,0)&amp;K3481,Gia_MB!$A:$F,6,0)</f>
        <v>50182</v>
      </c>
      <c r="U3481" s="291">
        <f t="shared" ref="U3481:U3544" si="359">T3481*R3481</f>
        <v>351274</v>
      </c>
      <c r="V3481" s="290"/>
      <c r="W3481" s="292">
        <f t="shared" ref="W3481:W3544" si="360">U3481*V3481</f>
        <v>0</v>
      </c>
      <c r="X3481" s="293" t="str">
        <f t="shared" ref="X3481:X3486" si="361">IF(B3481&lt;&gt;"","8","0")</f>
        <v>8</v>
      </c>
      <c r="Y3481" s="290"/>
      <c r="Z3481" s="291">
        <f t="shared" ref="Z3481:Z3486" si="362">U3481*X3481%</f>
        <v>28101.920000000002</v>
      </c>
      <c r="AA3481" s="294">
        <f>VLOOKUP(G3481,Ma_KH!$A:$R,14,0)</f>
        <v>60</v>
      </c>
    </row>
    <row r="3482" spans="1:27" x14ac:dyDescent="0.25">
      <c r="A3482" s="216">
        <v>46057</v>
      </c>
      <c r="B3482" s="217">
        <v>4184278095</v>
      </c>
      <c r="C3482" s="218" t="s">
        <v>15180</v>
      </c>
      <c r="D3482" s="216">
        <v>46058</v>
      </c>
      <c r="E3482" s="219"/>
      <c r="F3482" s="218"/>
      <c r="G3482" s="268" t="s">
        <v>15631</v>
      </c>
      <c r="H3482" s="219"/>
      <c r="I3482" s="217" t="s">
        <v>15926</v>
      </c>
      <c r="J3482" s="217" t="s">
        <v>7228</v>
      </c>
      <c r="K3482" s="217" t="s">
        <v>48</v>
      </c>
      <c r="L3482" s="215" t="str">
        <f>VLOOKUP($K3482,[1]TONG_SL!$A$1:$D$65536,2,0)</f>
        <v>Mọc Nấm Hương 250g</v>
      </c>
      <c r="M3482" s="247"/>
      <c r="N3482" s="215" t="str">
        <f t="shared" si="358"/>
        <v>K-C6</v>
      </c>
      <c r="O3482" s="222"/>
      <c r="P3482" s="222"/>
      <c r="Q3482" s="215" t="str">
        <f>VLOOKUP(K3482,TONG_SL!$A:$D,3,0)</f>
        <v>Túi</v>
      </c>
      <c r="R3482" s="223">
        <v>7</v>
      </c>
      <c r="S3482" s="290"/>
      <c r="T3482" s="290">
        <f>VLOOKUP(VLOOKUP(G3482,Ma_KH!$A:$R,18,0)&amp;K3482,Gia_MB!$A:$F,6,0)</f>
        <v>46000</v>
      </c>
      <c r="U3482" s="291">
        <f t="shared" si="359"/>
        <v>322000</v>
      </c>
      <c r="V3482" s="290"/>
      <c r="W3482" s="292">
        <f t="shared" si="360"/>
        <v>0</v>
      </c>
      <c r="X3482" s="293" t="str">
        <f t="shared" si="361"/>
        <v>8</v>
      </c>
      <c r="Y3482" s="290"/>
      <c r="Z3482" s="291">
        <f t="shared" si="362"/>
        <v>25760</v>
      </c>
      <c r="AA3482" s="294">
        <f>VLOOKUP(G3482,Ma_KH!$A:$R,14,0)</f>
        <v>60</v>
      </c>
    </row>
    <row r="3483" spans="1:27" x14ac:dyDescent="0.25">
      <c r="A3483" s="216">
        <v>46057</v>
      </c>
      <c r="B3483" s="217">
        <v>4184278095</v>
      </c>
      <c r="C3483" s="218" t="s">
        <v>15180</v>
      </c>
      <c r="D3483" s="216">
        <v>46058</v>
      </c>
      <c r="E3483" s="219"/>
      <c r="F3483" s="218"/>
      <c r="G3483" s="268" t="s">
        <v>15631</v>
      </c>
      <c r="H3483" s="219"/>
      <c r="I3483" s="217" t="s">
        <v>15926</v>
      </c>
      <c r="J3483" s="217" t="s">
        <v>7228</v>
      </c>
      <c r="K3483" s="217" t="s">
        <v>27</v>
      </c>
      <c r="L3483" s="215" t="str">
        <f>VLOOKUP($K3483,[1]TONG_SL!$A$1:$D$65536,2,0)</f>
        <v>Chân giò heo muối 300g</v>
      </c>
      <c r="M3483" s="247"/>
      <c r="N3483" s="215" t="str">
        <f t="shared" si="358"/>
        <v>K-C6</v>
      </c>
      <c r="O3483" s="222"/>
      <c r="P3483" s="222"/>
      <c r="Q3483" s="215" t="str">
        <f>VLOOKUP(K3483,TONG_SL!$A:$D,3,0)</f>
        <v>Túi</v>
      </c>
      <c r="R3483" s="223">
        <v>7</v>
      </c>
      <c r="S3483" s="290"/>
      <c r="T3483" s="290">
        <f>VLOOKUP(VLOOKUP(G3483,Ma_KH!$A:$R,18,0)&amp;K3483,Gia_MB!$A:$F,6,0)</f>
        <v>73431</v>
      </c>
      <c r="U3483" s="291">
        <f t="shared" si="359"/>
        <v>514017</v>
      </c>
      <c r="V3483" s="290"/>
      <c r="W3483" s="292">
        <f t="shared" si="360"/>
        <v>0</v>
      </c>
      <c r="X3483" s="293" t="str">
        <f t="shared" si="361"/>
        <v>8</v>
      </c>
      <c r="Y3483" s="290"/>
      <c r="Z3483" s="291">
        <f t="shared" si="362"/>
        <v>41121.360000000001</v>
      </c>
      <c r="AA3483" s="294">
        <f>VLOOKUP(G3483,Ma_KH!$A:$R,14,0)</f>
        <v>60</v>
      </c>
    </row>
    <row r="3484" spans="1:27" x14ac:dyDescent="0.25">
      <c r="A3484" s="216">
        <v>46057</v>
      </c>
      <c r="B3484" s="217">
        <v>4184278095</v>
      </c>
      <c r="C3484" s="218" t="s">
        <v>15180</v>
      </c>
      <c r="D3484" s="216">
        <v>46058</v>
      </c>
      <c r="E3484" s="219"/>
      <c r="F3484" s="218"/>
      <c r="G3484" s="268" t="s">
        <v>15631</v>
      </c>
      <c r="H3484" s="219"/>
      <c r="I3484" s="217" t="s">
        <v>15926</v>
      </c>
      <c r="J3484" s="217" t="s">
        <v>7228</v>
      </c>
      <c r="K3484" s="217" t="s">
        <v>30</v>
      </c>
      <c r="L3484" s="215" t="str">
        <f>VLOOKUP($K3484,[1]TONG_SL!$A$1:$D$65536,2,0)</f>
        <v>Gà muối 500g</v>
      </c>
      <c r="M3484" s="247"/>
      <c r="N3484" s="215" t="str">
        <f t="shared" si="358"/>
        <v>K-C6</v>
      </c>
      <c r="O3484" s="222"/>
      <c r="P3484" s="222"/>
      <c r="Q3484" s="215" t="str">
        <f>VLOOKUP(K3484,TONG_SL!$A:$D,3,0)</f>
        <v>Túi</v>
      </c>
      <c r="R3484" s="223">
        <v>7</v>
      </c>
      <c r="S3484" s="290"/>
      <c r="T3484" s="290">
        <f>VLOOKUP(VLOOKUP(G3484,Ma_KH!$A:$R,18,0)&amp;K3484,Gia_MB!$A:$F,6,0)</f>
        <v>116611</v>
      </c>
      <c r="U3484" s="291">
        <f t="shared" si="359"/>
        <v>816277</v>
      </c>
      <c r="V3484" s="290"/>
      <c r="W3484" s="292">
        <f t="shared" si="360"/>
        <v>0</v>
      </c>
      <c r="X3484" s="293" t="str">
        <f t="shared" si="361"/>
        <v>8</v>
      </c>
      <c r="Y3484" s="290"/>
      <c r="Z3484" s="291">
        <f t="shared" si="362"/>
        <v>65302.16</v>
      </c>
      <c r="AA3484" s="294">
        <f>VLOOKUP(G3484,Ma_KH!$A:$R,14,0)</f>
        <v>60</v>
      </c>
    </row>
    <row r="3485" spans="1:27" x14ac:dyDescent="0.25">
      <c r="A3485" s="216">
        <v>46057</v>
      </c>
      <c r="B3485" s="217">
        <v>4184279212</v>
      </c>
      <c r="C3485" s="218" t="s">
        <v>15180</v>
      </c>
      <c r="D3485" s="216">
        <v>46058</v>
      </c>
      <c r="E3485" s="219"/>
      <c r="F3485" s="218"/>
      <c r="G3485" s="268" t="s">
        <v>15631</v>
      </c>
      <c r="H3485" s="219"/>
      <c r="I3485" s="217" t="s">
        <v>15927</v>
      </c>
      <c r="J3485" s="217" t="s">
        <v>7228</v>
      </c>
      <c r="K3485" s="217" t="s">
        <v>30</v>
      </c>
      <c r="L3485" s="215" t="str">
        <f>VLOOKUP($K3485,[1]TONG_SL!$A$1:$D$65536,2,0)</f>
        <v>Gà muối 500g</v>
      </c>
      <c r="M3485" s="247"/>
      <c r="N3485" s="215" t="str">
        <f t="shared" ref="N3485:N3548" si="363">IF($B3485&lt;&gt;"","K-C6","")</f>
        <v>K-C6</v>
      </c>
      <c r="O3485" s="222"/>
      <c r="P3485" s="222"/>
      <c r="Q3485" s="215" t="str">
        <f>VLOOKUP(K3485,TONG_SL!$A:$D,3,0)</f>
        <v>Túi</v>
      </c>
      <c r="R3485" s="223">
        <v>18</v>
      </c>
      <c r="S3485" s="290"/>
      <c r="T3485" s="290">
        <f>VLOOKUP(VLOOKUP(G3485,Ma_KH!$A:$R,18,0)&amp;K3485,Gia_MB!$A:$F,6,0)</f>
        <v>116611</v>
      </c>
      <c r="U3485" s="291">
        <f t="shared" si="359"/>
        <v>2098998</v>
      </c>
      <c r="V3485" s="290"/>
      <c r="W3485" s="292">
        <f t="shared" si="360"/>
        <v>0</v>
      </c>
      <c r="X3485" s="293" t="str">
        <f t="shared" si="361"/>
        <v>8</v>
      </c>
      <c r="Y3485" s="290"/>
      <c r="Z3485" s="291">
        <f t="shared" si="362"/>
        <v>167919.84</v>
      </c>
      <c r="AA3485" s="294">
        <f>VLOOKUP(G3485,Ma_KH!$A:$R,14,0)</f>
        <v>60</v>
      </c>
    </row>
    <row r="3486" spans="1:27" x14ac:dyDescent="0.25">
      <c r="A3486" s="216">
        <v>46056</v>
      </c>
      <c r="B3486" s="217">
        <v>4184160299</v>
      </c>
      <c r="C3486" s="218" t="s">
        <v>15180</v>
      </c>
      <c r="D3486" s="216">
        <v>46058</v>
      </c>
      <c r="E3486" s="219"/>
      <c r="F3486" s="218"/>
      <c r="G3486" s="268" t="s">
        <v>15631</v>
      </c>
      <c r="H3486" s="219"/>
      <c r="I3486" s="217" t="s">
        <v>15928</v>
      </c>
      <c r="J3486" s="217" t="s">
        <v>7228</v>
      </c>
      <c r="K3486" s="217" t="s">
        <v>7149</v>
      </c>
      <c r="L3486" s="215" t="str">
        <f>VLOOKUP($K3486,[1]TONG_SL!$A$1:$D$65536,2,0)</f>
        <v>Tai heo muối 200g</v>
      </c>
      <c r="M3486" s="247"/>
      <c r="N3486" s="215" t="str">
        <f t="shared" si="363"/>
        <v>K-C6</v>
      </c>
      <c r="O3486" s="222"/>
      <c r="P3486" s="222"/>
      <c r="Q3486" s="215" t="str">
        <f>VLOOKUP(K3486,TONG_SL!$A:$D,3,0)</f>
        <v>Túi</v>
      </c>
      <c r="R3486" s="223">
        <v>4</v>
      </c>
      <c r="S3486" s="295"/>
      <c r="T3486" s="295">
        <f>VLOOKUP(VLOOKUP(G3486,Ma_KH!$A:$R,18,0)&amp;K3486,Gia_MB!$A:$F,6,0)</f>
        <v>55595</v>
      </c>
      <c r="U3486" s="296">
        <f t="shared" si="359"/>
        <v>222380</v>
      </c>
      <c r="V3486" s="295"/>
      <c r="W3486" s="297">
        <f t="shared" si="360"/>
        <v>0</v>
      </c>
      <c r="X3486" s="298" t="str">
        <f t="shared" si="361"/>
        <v>8</v>
      </c>
      <c r="Y3486" s="295"/>
      <c r="Z3486" s="296">
        <f t="shared" si="362"/>
        <v>17790.400000000001</v>
      </c>
      <c r="AA3486" s="299">
        <f>VLOOKUP(G3486,Ma_KH!$A:$R,14,0)</f>
        <v>60</v>
      </c>
    </row>
    <row r="3487" spans="1:27" x14ac:dyDescent="0.25">
      <c r="A3487" s="216">
        <v>46056</v>
      </c>
      <c r="B3487" s="217">
        <v>4184160299</v>
      </c>
      <c r="C3487" s="218" t="s">
        <v>15180</v>
      </c>
      <c r="D3487" s="216">
        <v>46058</v>
      </c>
      <c r="E3487" s="219"/>
      <c r="F3487" s="218"/>
      <c r="G3487" s="268" t="s">
        <v>15631</v>
      </c>
      <c r="H3487" s="219"/>
      <c r="I3487" s="217" t="s">
        <v>15928</v>
      </c>
      <c r="J3487" s="217" t="s">
        <v>7228</v>
      </c>
      <c r="K3487" s="217" t="s">
        <v>27</v>
      </c>
      <c r="L3487" s="215" t="str">
        <f>VLOOKUP($K3487,[1]TONG_SL!$A$1:$D$65536,2,0)</f>
        <v>Chân giò heo muối 300g</v>
      </c>
      <c r="M3487" s="247"/>
      <c r="N3487" s="215" t="str">
        <f t="shared" si="363"/>
        <v>K-C6</v>
      </c>
      <c r="O3487" s="222"/>
      <c r="P3487" s="222"/>
      <c r="Q3487" s="215" t="str">
        <f>VLOOKUP(K3487,TONG_SL!$A:$D,3,0)</f>
        <v>Túi</v>
      </c>
      <c r="R3487" s="223">
        <v>10</v>
      </c>
      <c r="S3487" s="295"/>
      <c r="T3487" s="295">
        <f>VLOOKUP(VLOOKUP(G3487,Ma_KH!$A:$R,18,0)&amp;K3487,Gia_MB!$A:$F,6,0)</f>
        <v>73431</v>
      </c>
      <c r="U3487" s="296">
        <f t="shared" si="359"/>
        <v>734310</v>
      </c>
      <c r="V3487" s="295"/>
      <c r="W3487" s="297">
        <f t="shared" si="360"/>
        <v>0</v>
      </c>
      <c r="X3487" s="298" t="str">
        <f t="shared" ref="X3487:X3550" si="364">IF(B3487&lt;&gt;"","8","0")</f>
        <v>8</v>
      </c>
      <c r="Y3487" s="295"/>
      <c r="Z3487" s="296">
        <f t="shared" ref="Z3487:Z3550" si="365">U3487*X3487%</f>
        <v>58744.800000000003</v>
      </c>
      <c r="AA3487" s="299">
        <f>VLOOKUP(G3487,Ma_KH!$A:$R,14,0)</f>
        <v>60</v>
      </c>
    </row>
    <row r="3488" spans="1:27" x14ac:dyDescent="0.25">
      <c r="A3488" s="216">
        <v>46056</v>
      </c>
      <c r="B3488" s="217">
        <v>4184160299</v>
      </c>
      <c r="C3488" s="218" t="s">
        <v>15180</v>
      </c>
      <c r="D3488" s="216">
        <v>46058</v>
      </c>
      <c r="E3488" s="219"/>
      <c r="F3488" s="218"/>
      <c r="G3488" s="268" t="s">
        <v>15631</v>
      </c>
      <c r="H3488" s="219"/>
      <c r="I3488" s="217" t="s">
        <v>15928</v>
      </c>
      <c r="J3488" s="217" t="s">
        <v>7228</v>
      </c>
      <c r="K3488" s="217" t="s">
        <v>32</v>
      </c>
      <c r="L3488" s="215" t="str">
        <f>VLOOKUP($K3488,[1]TONG_SL!$A$1:$D$65536,2,0)</f>
        <v>Giò Tai Lưỡi Xào 250g</v>
      </c>
      <c r="M3488" s="247"/>
      <c r="N3488" s="215" t="str">
        <f t="shared" si="363"/>
        <v>K-C6</v>
      </c>
      <c r="O3488" s="222"/>
      <c r="P3488" s="222"/>
      <c r="Q3488" s="215" t="str">
        <f>VLOOKUP(K3488,TONG_SL!$A:$D,3,0)</f>
        <v>Túi</v>
      </c>
      <c r="R3488" s="223">
        <v>6</v>
      </c>
      <c r="S3488" s="295"/>
      <c r="T3488" s="295">
        <f>VLOOKUP(VLOOKUP(G3488,Ma_KH!$A:$R,18,0)&amp;K3488,Gia_MB!$A:$F,6,0)</f>
        <v>50182</v>
      </c>
      <c r="U3488" s="296">
        <f t="shared" si="359"/>
        <v>301092</v>
      </c>
      <c r="V3488" s="295"/>
      <c r="W3488" s="297">
        <f t="shared" si="360"/>
        <v>0</v>
      </c>
      <c r="X3488" s="298" t="str">
        <f t="shared" si="364"/>
        <v>8</v>
      </c>
      <c r="Y3488" s="295"/>
      <c r="Z3488" s="296">
        <f t="shared" si="365"/>
        <v>24087.360000000001</v>
      </c>
      <c r="AA3488" s="299">
        <f>VLOOKUP(G3488,Ma_KH!$A:$R,14,0)</f>
        <v>60</v>
      </c>
    </row>
    <row r="3489" spans="1:27" x14ac:dyDescent="0.25">
      <c r="A3489" s="216">
        <v>46056</v>
      </c>
      <c r="B3489" s="217">
        <v>4184160299</v>
      </c>
      <c r="C3489" s="218" t="s">
        <v>15180</v>
      </c>
      <c r="D3489" s="216">
        <v>46058</v>
      </c>
      <c r="E3489" s="219"/>
      <c r="F3489" s="218"/>
      <c r="G3489" s="268" t="s">
        <v>15631</v>
      </c>
      <c r="H3489" s="219"/>
      <c r="I3489" s="217" t="s">
        <v>15928</v>
      </c>
      <c r="J3489" s="217" t="s">
        <v>7228</v>
      </c>
      <c r="K3489" s="217" t="s">
        <v>48</v>
      </c>
      <c r="L3489" s="215" t="str">
        <f>VLOOKUP($K3489,[1]TONG_SL!$A$1:$D$65536,2,0)</f>
        <v>Mọc Nấm Hương 250g</v>
      </c>
      <c r="M3489" s="247"/>
      <c r="N3489" s="215" t="str">
        <f t="shared" si="363"/>
        <v>K-C6</v>
      </c>
      <c r="O3489" s="222"/>
      <c r="P3489" s="222"/>
      <c r="Q3489" s="215" t="str">
        <f>VLOOKUP(K3489,TONG_SL!$A:$D,3,0)</f>
        <v>Túi</v>
      </c>
      <c r="R3489" s="223">
        <v>6</v>
      </c>
      <c r="S3489" s="295"/>
      <c r="T3489" s="295">
        <f>VLOOKUP(VLOOKUP(G3489,Ma_KH!$A:$R,18,0)&amp;K3489,Gia_MB!$A:$F,6,0)</f>
        <v>46000</v>
      </c>
      <c r="U3489" s="296">
        <f t="shared" si="359"/>
        <v>276000</v>
      </c>
      <c r="V3489" s="295"/>
      <c r="W3489" s="297">
        <f t="shared" si="360"/>
        <v>0</v>
      </c>
      <c r="X3489" s="298" t="str">
        <f t="shared" si="364"/>
        <v>8</v>
      </c>
      <c r="Y3489" s="295"/>
      <c r="Z3489" s="296">
        <f t="shared" si="365"/>
        <v>22080</v>
      </c>
      <c r="AA3489" s="299">
        <f>VLOOKUP(G3489,Ma_KH!$A:$R,14,0)</f>
        <v>60</v>
      </c>
    </row>
    <row r="3490" spans="1:27" x14ac:dyDescent="0.25">
      <c r="A3490" s="216">
        <v>46056</v>
      </c>
      <c r="B3490" s="217">
        <v>4184159460</v>
      </c>
      <c r="C3490" s="218" t="s">
        <v>15180</v>
      </c>
      <c r="D3490" s="216">
        <v>46058</v>
      </c>
      <c r="E3490" s="219"/>
      <c r="F3490" s="218"/>
      <c r="G3490" s="268" t="s">
        <v>15631</v>
      </c>
      <c r="H3490" s="219"/>
      <c r="I3490" s="217" t="s">
        <v>15929</v>
      </c>
      <c r="J3490" s="217" t="s">
        <v>7228</v>
      </c>
      <c r="K3490" s="217" t="s">
        <v>37</v>
      </c>
      <c r="L3490" s="215" t="str">
        <f>VLOOKUP($K3490,[1]TONG_SL!$A$1:$D$65536,2,0)</f>
        <v>Chả cốm 300g</v>
      </c>
      <c r="M3490" s="247"/>
      <c r="N3490" s="215" t="str">
        <f t="shared" si="363"/>
        <v>K-C6</v>
      </c>
      <c r="O3490" s="222"/>
      <c r="P3490" s="222"/>
      <c r="Q3490" s="215" t="str">
        <f>VLOOKUP(K3490,TONG_SL!$A:$D,3,0)</f>
        <v>Túi</v>
      </c>
      <c r="R3490" s="223">
        <v>4</v>
      </c>
      <c r="S3490" s="223"/>
      <c r="T3490" s="223">
        <f>VLOOKUP(VLOOKUP(G3490,Ma_KH!$A:$R,18,0)&amp;K3490,Gia_MB!$A:$F,6,0)</f>
        <v>74250</v>
      </c>
      <c r="U3490" s="183">
        <f t="shared" si="359"/>
        <v>297000</v>
      </c>
      <c r="V3490" s="223"/>
      <c r="W3490" s="269">
        <f t="shared" si="360"/>
        <v>0</v>
      </c>
      <c r="X3490" s="270" t="str">
        <f t="shared" si="364"/>
        <v>8</v>
      </c>
      <c r="Y3490" s="223"/>
      <c r="Z3490" s="183">
        <f t="shared" si="365"/>
        <v>23760</v>
      </c>
      <c r="AA3490" s="271">
        <f>VLOOKUP(G3490,Ma_KH!$A:$R,14,0)</f>
        <v>60</v>
      </c>
    </row>
    <row r="3491" spans="1:27" x14ac:dyDescent="0.25">
      <c r="A3491" s="216">
        <v>46056</v>
      </c>
      <c r="B3491" s="217">
        <v>4184159460</v>
      </c>
      <c r="C3491" s="218" t="s">
        <v>15180</v>
      </c>
      <c r="D3491" s="216">
        <v>46058</v>
      </c>
      <c r="E3491" s="219"/>
      <c r="F3491" s="218"/>
      <c r="G3491" s="268" t="s">
        <v>15631</v>
      </c>
      <c r="H3491" s="219"/>
      <c r="I3491" s="217" t="s">
        <v>15929</v>
      </c>
      <c r="J3491" s="217" t="s">
        <v>7228</v>
      </c>
      <c r="K3491" s="217" t="s">
        <v>7149</v>
      </c>
      <c r="L3491" s="215" t="str">
        <f>VLOOKUP($K3491,[1]TONG_SL!$A$1:$D$65536,2,0)</f>
        <v>Tai heo muối 200g</v>
      </c>
      <c r="M3491" s="247"/>
      <c r="N3491" s="215" t="str">
        <f t="shared" si="363"/>
        <v>K-C6</v>
      </c>
      <c r="O3491" s="222"/>
      <c r="P3491" s="222"/>
      <c r="Q3491" s="215" t="str">
        <f>VLOOKUP(K3491,TONG_SL!$A:$D,3,0)</f>
        <v>Túi</v>
      </c>
      <c r="R3491" s="223">
        <v>4</v>
      </c>
      <c r="S3491" s="223"/>
      <c r="T3491" s="223">
        <f>VLOOKUP(VLOOKUP(G3491,Ma_KH!$A:$R,18,0)&amp;K3491,Gia_MB!$A:$F,6,0)</f>
        <v>55595</v>
      </c>
      <c r="U3491" s="183">
        <f t="shared" si="359"/>
        <v>222380</v>
      </c>
      <c r="V3491" s="223"/>
      <c r="W3491" s="269">
        <f t="shared" si="360"/>
        <v>0</v>
      </c>
      <c r="X3491" s="270" t="str">
        <f t="shared" si="364"/>
        <v>8</v>
      </c>
      <c r="Y3491" s="223"/>
      <c r="Z3491" s="183">
        <f t="shared" si="365"/>
        <v>17790.400000000001</v>
      </c>
      <c r="AA3491" s="271">
        <f>VLOOKUP(G3491,Ma_KH!$A:$R,14,0)</f>
        <v>60</v>
      </c>
    </row>
    <row r="3492" spans="1:27" x14ac:dyDescent="0.25">
      <c r="A3492" s="216">
        <v>46056</v>
      </c>
      <c r="B3492" s="217">
        <v>4184159460</v>
      </c>
      <c r="C3492" s="218" t="s">
        <v>15180</v>
      </c>
      <c r="D3492" s="216">
        <v>46058</v>
      </c>
      <c r="E3492" s="219"/>
      <c r="F3492" s="218"/>
      <c r="G3492" s="268" t="s">
        <v>15631</v>
      </c>
      <c r="H3492" s="219"/>
      <c r="I3492" s="217" t="s">
        <v>15929</v>
      </c>
      <c r="J3492" s="217" t="s">
        <v>7228</v>
      </c>
      <c r="K3492" s="217" t="s">
        <v>30</v>
      </c>
      <c r="L3492" s="215" t="str">
        <f>VLOOKUP($K3492,[1]TONG_SL!$A$1:$D$65536,2,0)</f>
        <v>Gà muối 500g</v>
      </c>
      <c r="M3492" s="247"/>
      <c r="N3492" s="215" t="str">
        <f t="shared" si="363"/>
        <v>K-C6</v>
      </c>
      <c r="O3492" s="222"/>
      <c r="P3492" s="222"/>
      <c r="Q3492" s="215" t="str">
        <f>VLOOKUP(K3492,TONG_SL!$A:$D,3,0)</f>
        <v>Túi</v>
      </c>
      <c r="R3492" s="223">
        <v>10</v>
      </c>
      <c r="S3492" s="223"/>
      <c r="T3492" s="223">
        <f>VLOOKUP(VLOOKUP(G3492,Ma_KH!$A:$R,18,0)&amp;K3492,Gia_MB!$A:$F,6,0)</f>
        <v>116611</v>
      </c>
      <c r="U3492" s="183">
        <f t="shared" si="359"/>
        <v>1166110</v>
      </c>
      <c r="V3492" s="223"/>
      <c r="W3492" s="269">
        <f t="shared" si="360"/>
        <v>0</v>
      </c>
      <c r="X3492" s="270" t="str">
        <f t="shared" si="364"/>
        <v>8</v>
      </c>
      <c r="Y3492" s="223"/>
      <c r="Z3492" s="183">
        <f t="shared" si="365"/>
        <v>93288.8</v>
      </c>
      <c r="AA3492" s="271">
        <f>VLOOKUP(G3492,Ma_KH!$A:$R,14,0)</f>
        <v>60</v>
      </c>
    </row>
    <row r="3493" spans="1:27" x14ac:dyDescent="0.25">
      <c r="A3493" s="216">
        <v>46057</v>
      </c>
      <c r="B3493" s="217">
        <v>4184278190</v>
      </c>
      <c r="C3493" s="218" t="s">
        <v>15180</v>
      </c>
      <c r="D3493" s="216">
        <v>46058</v>
      </c>
      <c r="E3493" s="219"/>
      <c r="F3493" s="218"/>
      <c r="G3493" s="268" t="s">
        <v>15631</v>
      </c>
      <c r="H3493" s="219"/>
      <c r="I3493" s="217" t="s">
        <v>15930</v>
      </c>
      <c r="J3493" s="217" t="s">
        <v>7228</v>
      </c>
      <c r="K3493" s="217" t="s">
        <v>48</v>
      </c>
      <c r="L3493" s="215" t="str">
        <f>VLOOKUP($K3493,[1]TONG_SL!$A$1:$D$65536,2,0)</f>
        <v>Mọc Nấm Hương 250g</v>
      </c>
      <c r="M3493" s="247"/>
      <c r="N3493" s="215" t="str">
        <f t="shared" si="363"/>
        <v>K-C6</v>
      </c>
      <c r="O3493" s="222"/>
      <c r="P3493" s="222"/>
      <c r="Q3493" s="215" t="str">
        <f>VLOOKUP(K3493,TONG_SL!$A:$D,3,0)</f>
        <v>Túi</v>
      </c>
      <c r="R3493" s="223">
        <v>5</v>
      </c>
      <c r="S3493" s="223"/>
      <c r="T3493" s="223">
        <f>VLOOKUP(VLOOKUP(G3493,Ma_KH!$A:$R,18,0)&amp;K3493,Gia_MB!$A:$F,6,0)</f>
        <v>46000</v>
      </c>
      <c r="U3493" s="183">
        <f t="shared" si="359"/>
        <v>230000</v>
      </c>
      <c r="V3493" s="223"/>
      <c r="W3493" s="269">
        <f t="shared" si="360"/>
        <v>0</v>
      </c>
      <c r="X3493" s="270" t="str">
        <f t="shared" si="364"/>
        <v>8</v>
      </c>
      <c r="Y3493" s="223"/>
      <c r="Z3493" s="183">
        <f t="shared" si="365"/>
        <v>18400</v>
      </c>
      <c r="AA3493" s="271">
        <f>VLOOKUP(G3493,Ma_KH!$A:$R,14,0)</f>
        <v>60</v>
      </c>
    </row>
    <row r="3494" spans="1:27" x14ac:dyDescent="0.25">
      <c r="A3494" s="216">
        <v>46057</v>
      </c>
      <c r="B3494" s="217">
        <v>4184278190</v>
      </c>
      <c r="C3494" s="218" t="s">
        <v>15180</v>
      </c>
      <c r="D3494" s="216">
        <v>46058</v>
      </c>
      <c r="E3494" s="219"/>
      <c r="F3494" s="218"/>
      <c r="G3494" s="268" t="s">
        <v>15631</v>
      </c>
      <c r="H3494" s="219"/>
      <c r="I3494" s="217" t="s">
        <v>15930</v>
      </c>
      <c r="J3494" s="217" t="s">
        <v>7228</v>
      </c>
      <c r="K3494" s="217" t="s">
        <v>32</v>
      </c>
      <c r="L3494" s="215" t="str">
        <f>VLOOKUP($K3494,[1]TONG_SL!$A$1:$D$65536,2,0)</f>
        <v>Giò Tai Lưỡi Xào 250g</v>
      </c>
      <c r="M3494" s="247"/>
      <c r="N3494" s="215" t="str">
        <f t="shared" si="363"/>
        <v>K-C6</v>
      </c>
      <c r="O3494" s="222"/>
      <c r="P3494" s="222"/>
      <c r="Q3494" s="215" t="str">
        <f>VLOOKUP(K3494,TONG_SL!$A:$D,3,0)</f>
        <v>Túi</v>
      </c>
      <c r="R3494" s="223">
        <v>5</v>
      </c>
      <c r="S3494" s="223"/>
      <c r="T3494" s="223">
        <f>VLOOKUP(VLOOKUP(G3494,Ma_KH!$A:$R,18,0)&amp;K3494,Gia_MB!$A:$F,6,0)</f>
        <v>50182</v>
      </c>
      <c r="U3494" s="183">
        <f t="shared" si="359"/>
        <v>250910</v>
      </c>
      <c r="V3494" s="223"/>
      <c r="W3494" s="269">
        <f t="shared" si="360"/>
        <v>0</v>
      </c>
      <c r="X3494" s="270" t="str">
        <f t="shared" si="364"/>
        <v>8</v>
      </c>
      <c r="Y3494" s="223"/>
      <c r="Z3494" s="183">
        <f t="shared" si="365"/>
        <v>20072.8</v>
      </c>
      <c r="AA3494" s="271">
        <f>VLOOKUP(G3494,Ma_KH!$A:$R,14,0)</f>
        <v>60</v>
      </c>
    </row>
    <row r="3495" spans="1:27" x14ac:dyDescent="0.25">
      <c r="A3495" s="216">
        <v>46057</v>
      </c>
      <c r="B3495" s="217">
        <v>4184278190</v>
      </c>
      <c r="C3495" s="218" t="s">
        <v>15180</v>
      </c>
      <c r="D3495" s="216">
        <v>46058</v>
      </c>
      <c r="E3495" s="219"/>
      <c r="F3495" s="218"/>
      <c r="G3495" s="268" t="s">
        <v>15631</v>
      </c>
      <c r="H3495" s="219"/>
      <c r="I3495" s="217" t="s">
        <v>15930</v>
      </c>
      <c r="J3495" s="217" t="s">
        <v>7228</v>
      </c>
      <c r="K3495" s="217" t="s">
        <v>27</v>
      </c>
      <c r="L3495" s="215" t="str">
        <f>VLOOKUP($K3495,[1]TONG_SL!$A$1:$D$65536,2,0)</f>
        <v>Chân giò heo muối 300g</v>
      </c>
      <c r="M3495" s="247"/>
      <c r="N3495" s="215" t="str">
        <f t="shared" si="363"/>
        <v>K-C6</v>
      </c>
      <c r="O3495" s="222"/>
      <c r="P3495" s="222"/>
      <c r="Q3495" s="215" t="str">
        <f>VLOOKUP(K3495,TONG_SL!$A:$D,3,0)</f>
        <v>Túi</v>
      </c>
      <c r="R3495" s="223">
        <v>16</v>
      </c>
      <c r="S3495" s="223"/>
      <c r="T3495" s="223">
        <f>VLOOKUP(VLOOKUP(G3495,Ma_KH!$A:$R,18,0)&amp;K3495,Gia_MB!$A:$F,6,0)</f>
        <v>73431</v>
      </c>
      <c r="U3495" s="183">
        <f t="shared" si="359"/>
        <v>1174896</v>
      </c>
      <c r="V3495" s="223"/>
      <c r="W3495" s="269">
        <f t="shared" si="360"/>
        <v>0</v>
      </c>
      <c r="X3495" s="270" t="str">
        <f t="shared" si="364"/>
        <v>8</v>
      </c>
      <c r="Y3495" s="223"/>
      <c r="Z3495" s="183">
        <f t="shared" si="365"/>
        <v>93991.680000000008</v>
      </c>
      <c r="AA3495" s="271">
        <f>VLOOKUP(G3495,Ma_KH!$A:$R,14,0)</f>
        <v>60</v>
      </c>
    </row>
    <row r="3496" spans="1:27" x14ac:dyDescent="0.25">
      <c r="A3496" s="216">
        <v>46056</v>
      </c>
      <c r="B3496" s="217">
        <v>4184159480</v>
      </c>
      <c r="C3496" s="218" t="s">
        <v>15180</v>
      </c>
      <c r="D3496" s="216">
        <v>46058</v>
      </c>
      <c r="E3496" s="219"/>
      <c r="F3496" s="218"/>
      <c r="G3496" s="268" t="s">
        <v>15631</v>
      </c>
      <c r="H3496" s="219"/>
      <c r="I3496" s="217" t="s">
        <v>15931</v>
      </c>
      <c r="J3496" s="217" t="s">
        <v>7228</v>
      </c>
      <c r="K3496" s="217" t="s">
        <v>7192</v>
      </c>
      <c r="L3496" s="215" t="str">
        <f>VLOOKUP($K3496,[1]TONG_SL!$A$1:$D$65536,2,0)</f>
        <v>Gà muối 500g</v>
      </c>
      <c r="M3496" s="247"/>
      <c r="N3496" s="215" t="str">
        <f t="shared" si="363"/>
        <v>K-C6</v>
      </c>
      <c r="O3496" s="222"/>
      <c r="P3496" s="222"/>
      <c r="Q3496" s="215" t="str">
        <f>VLOOKUP(K3496,TONG_SL!$A:$D,3,0)</f>
        <v>Túi</v>
      </c>
      <c r="R3496" s="223">
        <v>12</v>
      </c>
      <c r="S3496" s="223"/>
      <c r="T3496" s="223">
        <f>VLOOKUP(VLOOKUP(G3496,Ma_KH!$A:$R,18,0)&amp;K3496,Gia_MB!$A:$F,6,0)</f>
        <v>116611</v>
      </c>
      <c r="U3496" s="183">
        <f t="shared" si="359"/>
        <v>1399332</v>
      </c>
      <c r="V3496" s="223"/>
      <c r="W3496" s="269">
        <f t="shared" si="360"/>
        <v>0</v>
      </c>
      <c r="X3496" s="270" t="str">
        <f t="shared" si="364"/>
        <v>8</v>
      </c>
      <c r="Y3496" s="223"/>
      <c r="Z3496" s="183">
        <f t="shared" si="365"/>
        <v>111946.56</v>
      </c>
      <c r="AA3496" s="271">
        <f>VLOOKUP(G3496,Ma_KH!$A:$R,14,0)</f>
        <v>60</v>
      </c>
    </row>
    <row r="3497" spans="1:27" x14ac:dyDescent="0.25">
      <c r="A3497" s="216">
        <v>46041</v>
      </c>
      <c r="B3497" s="217">
        <v>4183205038</v>
      </c>
      <c r="C3497" s="218" t="s">
        <v>15180</v>
      </c>
      <c r="D3497" s="216">
        <v>46058</v>
      </c>
      <c r="E3497" s="219"/>
      <c r="F3497" s="218"/>
      <c r="G3497" s="268" t="s">
        <v>15631</v>
      </c>
      <c r="H3497" s="219"/>
      <c r="I3497" s="217" t="s">
        <v>15932</v>
      </c>
      <c r="J3497" s="217" t="s">
        <v>7228</v>
      </c>
      <c r="K3497" s="217" t="s">
        <v>48</v>
      </c>
      <c r="L3497" s="215" t="str">
        <f>VLOOKUP($K3497,[1]TONG_SL!$A$1:$D$65536,2,0)</f>
        <v>Mọc Nấm Hương 250g</v>
      </c>
      <c r="M3497" s="247"/>
      <c r="N3497" s="215" t="str">
        <f t="shared" si="363"/>
        <v>K-C6</v>
      </c>
      <c r="O3497" s="222"/>
      <c r="P3497" s="222"/>
      <c r="Q3497" s="215" t="str">
        <f>VLOOKUP(K3497,TONG_SL!$A:$D,3,0)</f>
        <v>Túi</v>
      </c>
      <c r="R3497" s="223">
        <v>6</v>
      </c>
      <c r="S3497" s="223"/>
      <c r="T3497" s="223">
        <f>VLOOKUP(VLOOKUP(G3497,Ma_KH!$A:$R,18,0)&amp;K3497,Gia_MB!$A:$F,6,0)</f>
        <v>46000</v>
      </c>
      <c r="U3497" s="183">
        <f t="shared" si="359"/>
        <v>276000</v>
      </c>
      <c r="V3497" s="223"/>
      <c r="W3497" s="269">
        <f t="shared" si="360"/>
        <v>0</v>
      </c>
      <c r="X3497" s="270" t="str">
        <f t="shared" si="364"/>
        <v>8</v>
      </c>
      <c r="Y3497" s="223"/>
      <c r="Z3497" s="183">
        <f t="shared" si="365"/>
        <v>22080</v>
      </c>
      <c r="AA3497" s="271">
        <f>VLOOKUP(G3497,Ma_KH!$A:$R,14,0)</f>
        <v>60</v>
      </c>
    </row>
    <row r="3498" spans="1:27" x14ac:dyDescent="0.25">
      <c r="A3498" s="216">
        <v>46041</v>
      </c>
      <c r="B3498" s="217">
        <v>4183205038</v>
      </c>
      <c r="C3498" s="218" t="s">
        <v>15180</v>
      </c>
      <c r="D3498" s="216">
        <v>46058</v>
      </c>
      <c r="E3498" s="219"/>
      <c r="F3498" s="218"/>
      <c r="G3498" s="268" t="s">
        <v>15631</v>
      </c>
      <c r="H3498" s="219"/>
      <c r="I3498" s="217" t="s">
        <v>15932</v>
      </c>
      <c r="J3498" s="217" t="s">
        <v>7228</v>
      </c>
      <c r="K3498" s="217" t="s">
        <v>32</v>
      </c>
      <c r="L3498" s="215" t="str">
        <f>VLOOKUP($K3498,[1]TONG_SL!$A$1:$D$65536,2,0)</f>
        <v>Giò Tai Lưỡi Xào 250g</v>
      </c>
      <c r="M3498" s="247"/>
      <c r="N3498" s="215" t="str">
        <f t="shared" si="363"/>
        <v>K-C6</v>
      </c>
      <c r="O3498" s="222"/>
      <c r="P3498" s="222"/>
      <c r="Q3498" s="215" t="str">
        <f>VLOOKUP(K3498,TONG_SL!$A:$D,3,0)</f>
        <v>Túi</v>
      </c>
      <c r="R3498" s="223">
        <v>6</v>
      </c>
      <c r="S3498" s="223"/>
      <c r="T3498" s="223">
        <f>VLOOKUP(VLOOKUP(G3498,Ma_KH!$A:$R,18,0)&amp;K3498,Gia_MB!$A:$F,6,0)</f>
        <v>50182</v>
      </c>
      <c r="U3498" s="183">
        <f t="shared" si="359"/>
        <v>301092</v>
      </c>
      <c r="V3498" s="223"/>
      <c r="W3498" s="269">
        <f t="shared" si="360"/>
        <v>0</v>
      </c>
      <c r="X3498" s="270" t="str">
        <f t="shared" si="364"/>
        <v>8</v>
      </c>
      <c r="Y3498" s="223"/>
      <c r="Z3498" s="183">
        <f t="shared" si="365"/>
        <v>24087.360000000001</v>
      </c>
      <c r="AA3498" s="271">
        <f>VLOOKUP(G3498,Ma_KH!$A:$R,14,0)</f>
        <v>60</v>
      </c>
    </row>
    <row r="3499" spans="1:27" x14ac:dyDescent="0.25">
      <c r="A3499" s="216">
        <v>46041</v>
      </c>
      <c r="B3499" s="217">
        <v>4183205038</v>
      </c>
      <c r="C3499" s="218" t="s">
        <v>15180</v>
      </c>
      <c r="D3499" s="216">
        <v>46058</v>
      </c>
      <c r="E3499" s="219"/>
      <c r="F3499" s="218"/>
      <c r="G3499" s="268" t="s">
        <v>15631</v>
      </c>
      <c r="H3499" s="219"/>
      <c r="I3499" s="217" t="s">
        <v>15932</v>
      </c>
      <c r="J3499" s="217" t="s">
        <v>7228</v>
      </c>
      <c r="K3499" s="217" t="s">
        <v>30</v>
      </c>
      <c r="L3499" s="215" t="str">
        <f>VLOOKUP($K3499,[1]TONG_SL!$A$1:$D$65536,2,0)</f>
        <v>Gà muối 500g</v>
      </c>
      <c r="M3499" s="247"/>
      <c r="N3499" s="215" t="str">
        <f t="shared" si="363"/>
        <v>K-C6</v>
      </c>
      <c r="O3499" s="222"/>
      <c r="P3499" s="222"/>
      <c r="Q3499" s="215" t="str">
        <f>VLOOKUP(K3499,TONG_SL!$A:$D,3,0)</f>
        <v>Túi</v>
      </c>
      <c r="R3499" s="223">
        <v>8</v>
      </c>
      <c r="S3499" s="223"/>
      <c r="T3499" s="223">
        <f>VLOOKUP(VLOOKUP(G3499,Ma_KH!$A:$R,18,0)&amp;K3499,Gia_MB!$A:$F,6,0)</f>
        <v>116611</v>
      </c>
      <c r="U3499" s="183">
        <f t="shared" si="359"/>
        <v>932888</v>
      </c>
      <c r="V3499" s="223"/>
      <c r="W3499" s="269">
        <f t="shared" si="360"/>
        <v>0</v>
      </c>
      <c r="X3499" s="270" t="str">
        <f t="shared" si="364"/>
        <v>8</v>
      </c>
      <c r="Y3499" s="223"/>
      <c r="Z3499" s="183">
        <f t="shared" si="365"/>
        <v>74631.040000000008</v>
      </c>
      <c r="AA3499" s="271">
        <f>VLOOKUP(G3499,Ma_KH!$A:$R,14,0)</f>
        <v>60</v>
      </c>
    </row>
    <row r="3500" spans="1:27" x14ac:dyDescent="0.25">
      <c r="A3500" s="216">
        <v>46041</v>
      </c>
      <c r="B3500" s="217">
        <v>4183205038</v>
      </c>
      <c r="C3500" s="218" t="s">
        <v>15180</v>
      </c>
      <c r="D3500" s="216">
        <v>46058</v>
      </c>
      <c r="E3500" s="219"/>
      <c r="F3500" s="218"/>
      <c r="G3500" s="268" t="s">
        <v>15631</v>
      </c>
      <c r="H3500" s="219"/>
      <c r="I3500" s="217" t="s">
        <v>15932</v>
      </c>
      <c r="J3500" s="217" t="s">
        <v>7228</v>
      </c>
      <c r="K3500" s="217" t="s">
        <v>27</v>
      </c>
      <c r="L3500" s="215" t="str">
        <f>VLOOKUP($K3500,[1]TONG_SL!$A$1:$D$65536,2,0)</f>
        <v>Chân giò heo muối 300g</v>
      </c>
      <c r="M3500" s="247"/>
      <c r="N3500" s="215" t="str">
        <f t="shared" si="363"/>
        <v>K-C6</v>
      </c>
      <c r="O3500" s="222"/>
      <c r="P3500" s="222"/>
      <c r="Q3500" s="215" t="str">
        <f>VLOOKUP(K3500,TONG_SL!$A:$D,3,0)</f>
        <v>Túi</v>
      </c>
      <c r="R3500" s="223">
        <v>20</v>
      </c>
      <c r="S3500" s="223"/>
      <c r="T3500" s="223">
        <f>VLOOKUP(VLOOKUP(G3500,Ma_KH!$A:$R,18,0)&amp;K3500,Gia_MB!$A:$F,6,0)</f>
        <v>73431</v>
      </c>
      <c r="U3500" s="183">
        <f t="shared" si="359"/>
        <v>1468620</v>
      </c>
      <c r="V3500" s="223"/>
      <c r="W3500" s="269">
        <f t="shared" si="360"/>
        <v>0</v>
      </c>
      <c r="X3500" s="270" t="str">
        <f t="shared" si="364"/>
        <v>8</v>
      </c>
      <c r="Y3500" s="223"/>
      <c r="Z3500" s="183">
        <f t="shared" si="365"/>
        <v>117489.60000000001</v>
      </c>
      <c r="AA3500" s="271">
        <f>VLOOKUP(G3500,Ma_KH!$A:$R,14,0)</f>
        <v>60</v>
      </c>
    </row>
    <row r="3501" spans="1:27" x14ac:dyDescent="0.25">
      <c r="A3501" s="216">
        <v>46049</v>
      </c>
      <c r="B3501" s="217">
        <v>4183828880</v>
      </c>
      <c r="C3501" s="218" t="s">
        <v>15180</v>
      </c>
      <c r="D3501" s="216">
        <v>46058</v>
      </c>
      <c r="E3501" s="219"/>
      <c r="F3501" s="218"/>
      <c r="G3501" s="268" t="s">
        <v>15631</v>
      </c>
      <c r="H3501" s="219"/>
      <c r="I3501" s="217" t="s">
        <v>15933</v>
      </c>
      <c r="J3501" s="217" t="s">
        <v>7228</v>
      </c>
      <c r="K3501" s="217" t="s">
        <v>48</v>
      </c>
      <c r="L3501" s="215" t="str">
        <f>VLOOKUP($K3501,[1]TONG_SL!$A$1:$D$65536,2,0)</f>
        <v>Mọc Nấm Hương 250g</v>
      </c>
      <c r="M3501" s="247"/>
      <c r="N3501" s="215" t="str">
        <f t="shared" si="363"/>
        <v>K-C6</v>
      </c>
      <c r="O3501" s="222"/>
      <c r="P3501" s="222"/>
      <c r="Q3501" s="215" t="str">
        <f>VLOOKUP(K3501,TONG_SL!$A:$D,3,0)</f>
        <v>Túi</v>
      </c>
      <c r="R3501" s="223">
        <v>6</v>
      </c>
      <c r="S3501" s="223"/>
      <c r="T3501" s="223">
        <f>VLOOKUP(VLOOKUP(G3501,Ma_KH!$A:$R,18,0)&amp;K3501,Gia_MB!$A:$F,6,0)</f>
        <v>46000</v>
      </c>
      <c r="U3501" s="183">
        <f t="shared" si="359"/>
        <v>276000</v>
      </c>
      <c r="V3501" s="223"/>
      <c r="W3501" s="269">
        <f t="shared" si="360"/>
        <v>0</v>
      </c>
      <c r="X3501" s="270" t="str">
        <f t="shared" si="364"/>
        <v>8</v>
      </c>
      <c r="Y3501" s="223"/>
      <c r="Z3501" s="183">
        <f t="shared" si="365"/>
        <v>22080</v>
      </c>
      <c r="AA3501" s="271">
        <f>VLOOKUP(G3501,Ma_KH!$A:$R,14,0)</f>
        <v>60</v>
      </c>
    </row>
    <row r="3502" spans="1:27" x14ac:dyDescent="0.25">
      <c r="A3502" s="216">
        <v>46049</v>
      </c>
      <c r="B3502" s="217">
        <v>4183828880</v>
      </c>
      <c r="C3502" s="218" t="s">
        <v>15180</v>
      </c>
      <c r="D3502" s="216">
        <v>46058</v>
      </c>
      <c r="E3502" s="219"/>
      <c r="F3502" s="218"/>
      <c r="G3502" s="268" t="s">
        <v>15631</v>
      </c>
      <c r="H3502" s="219"/>
      <c r="I3502" s="217" t="s">
        <v>15933</v>
      </c>
      <c r="J3502" s="217" t="s">
        <v>7228</v>
      </c>
      <c r="K3502" s="217" t="s">
        <v>37</v>
      </c>
      <c r="L3502" s="215" t="str">
        <f>VLOOKUP($K3502,[1]TONG_SL!$A$1:$D$65536,2,0)</f>
        <v>Chả cốm 300g</v>
      </c>
      <c r="M3502" s="247"/>
      <c r="N3502" s="215" t="str">
        <f t="shared" si="363"/>
        <v>K-C6</v>
      </c>
      <c r="O3502" s="222"/>
      <c r="P3502" s="222"/>
      <c r="Q3502" s="215" t="str">
        <f>VLOOKUP(K3502,TONG_SL!$A:$D,3,0)</f>
        <v>Túi</v>
      </c>
      <c r="R3502" s="223">
        <v>4</v>
      </c>
      <c r="S3502" s="223"/>
      <c r="T3502" s="223">
        <f>VLOOKUP(VLOOKUP(G3502,Ma_KH!$A:$R,18,0)&amp;K3502,Gia_MB!$A:$F,6,0)</f>
        <v>74250</v>
      </c>
      <c r="U3502" s="183">
        <f t="shared" si="359"/>
        <v>297000</v>
      </c>
      <c r="V3502" s="223"/>
      <c r="W3502" s="269">
        <f t="shared" si="360"/>
        <v>0</v>
      </c>
      <c r="X3502" s="270" t="str">
        <f t="shared" si="364"/>
        <v>8</v>
      </c>
      <c r="Y3502" s="223"/>
      <c r="Z3502" s="183">
        <f t="shared" si="365"/>
        <v>23760</v>
      </c>
      <c r="AA3502" s="271">
        <f>VLOOKUP(G3502,Ma_KH!$A:$R,14,0)</f>
        <v>60</v>
      </c>
    </row>
    <row r="3503" spans="1:27" x14ac:dyDescent="0.25">
      <c r="A3503" s="216">
        <v>46049</v>
      </c>
      <c r="B3503" s="217">
        <v>4183828880</v>
      </c>
      <c r="C3503" s="218" t="s">
        <v>15180</v>
      </c>
      <c r="D3503" s="216">
        <v>46058</v>
      </c>
      <c r="E3503" s="219"/>
      <c r="F3503" s="218"/>
      <c r="G3503" s="268" t="s">
        <v>15631</v>
      </c>
      <c r="H3503" s="219"/>
      <c r="I3503" s="217" t="s">
        <v>15933</v>
      </c>
      <c r="J3503" s="217" t="s">
        <v>7228</v>
      </c>
      <c r="K3503" s="217" t="s">
        <v>7149</v>
      </c>
      <c r="L3503" s="215" t="str">
        <f>VLOOKUP($K3503,[1]TONG_SL!$A$1:$D$65536,2,0)</f>
        <v>Tai heo muối 200g</v>
      </c>
      <c r="M3503" s="247"/>
      <c r="N3503" s="215" t="str">
        <f t="shared" si="363"/>
        <v>K-C6</v>
      </c>
      <c r="O3503" s="222"/>
      <c r="P3503" s="222"/>
      <c r="Q3503" s="215" t="str">
        <f>VLOOKUP(K3503,TONG_SL!$A:$D,3,0)</f>
        <v>Túi</v>
      </c>
      <c r="R3503" s="223">
        <v>4</v>
      </c>
      <c r="S3503" s="223"/>
      <c r="T3503" s="223">
        <f>VLOOKUP(VLOOKUP(G3503,Ma_KH!$A:$R,18,0)&amp;K3503,Gia_MB!$A:$F,6,0)</f>
        <v>55595</v>
      </c>
      <c r="U3503" s="183">
        <f t="shared" si="359"/>
        <v>222380</v>
      </c>
      <c r="V3503" s="223"/>
      <c r="W3503" s="269">
        <f t="shared" si="360"/>
        <v>0</v>
      </c>
      <c r="X3503" s="270" t="str">
        <f t="shared" si="364"/>
        <v>8</v>
      </c>
      <c r="Y3503" s="223"/>
      <c r="Z3503" s="183">
        <f t="shared" si="365"/>
        <v>17790.400000000001</v>
      </c>
      <c r="AA3503" s="271">
        <f>VLOOKUP(G3503,Ma_KH!$A:$R,14,0)</f>
        <v>60</v>
      </c>
    </row>
    <row r="3504" spans="1:27" x14ac:dyDescent="0.25">
      <c r="A3504" s="216">
        <v>46049</v>
      </c>
      <c r="B3504" s="217">
        <v>4183828880</v>
      </c>
      <c r="C3504" s="218" t="s">
        <v>15180</v>
      </c>
      <c r="D3504" s="216">
        <v>46058</v>
      </c>
      <c r="E3504" s="219"/>
      <c r="F3504" s="218"/>
      <c r="G3504" s="268" t="s">
        <v>15631</v>
      </c>
      <c r="H3504" s="219"/>
      <c r="I3504" s="217" t="s">
        <v>15933</v>
      </c>
      <c r="J3504" s="217" t="s">
        <v>7228</v>
      </c>
      <c r="K3504" s="217" t="s">
        <v>30</v>
      </c>
      <c r="L3504" s="215" t="str">
        <f>VLOOKUP($K3504,[1]TONG_SL!$A$1:$D$65536,2,0)</f>
        <v>Gà muối 500g</v>
      </c>
      <c r="M3504" s="247"/>
      <c r="N3504" s="215" t="str">
        <f t="shared" si="363"/>
        <v>K-C6</v>
      </c>
      <c r="O3504" s="222"/>
      <c r="P3504" s="222"/>
      <c r="Q3504" s="215" t="str">
        <f>VLOOKUP(K3504,TONG_SL!$A:$D,3,0)</f>
        <v>Túi</v>
      </c>
      <c r="R3504" s="223">
        <v>6</v>
      </c>
      <c r="S3504" s="223"/>
      <c r="T3504" s="223">
        <f>VLOOKUP(VLOOKUP(G3504,Ma_KH!$A:$R,18,0)&amp;K3504,Gia_MB!$A:$F,6,0)</f>
        <v>116611</v>
      </c>
      <c r="U3504" s="183">
        <f t="shared" si="359"/>
        <v>699666</v>
      </c>
      <c r="V3504" s="223"/>
      <c r="W3504" s="269">
        <f t="shared" si="360"/>
        <v>0</v>
      </c>
      <c r="X3504" s="270" t="str">
        <f t="shared" si="364"/>
        <v>8</v>
      </c>
      <c r="Y3504" s="223"/>
      <c r="Z3504" s="183">
        <f t="shared" si="365"/>
        <v>55973.279999999999</v>
      </c>
      <c r="AA3504" s="271">
        <f>VLOOKUP(G3504,Ma_KH!$A:$R,14,0)</f>
        <v>60</v>
      </c>
    </row>
    <row r="3505" spans="1:27" x14ac:dyDescent="0.25">
      <c r="A3505" s="216">
        <v>46057</v>
      </c>
      <c r="B3505" s="217" t="s">
        <v>16094</v>
      </c>
      <c r="C3505" s="218" t="s">
        <v>15180</v>
      </c>
      <c r="D3505" s="216">
        <v>46058</v>
      </c>
      <c r="E3505" s="219"/>
      <c r="F3505" s="218"/>
      <c r="G3505" s="268" t="s">
        <v>15631</v>
      </c>
      <c r="H3505" s="219"/>
      <c r="I3505" s="217" t="s">
        <v>16094</v>
      </c>
      <c r="J3505" s="217" t="s">
        <v>7228</v>
      </c>
      <c r="K3505" s="217" t="s">
        <v>27</v>
      </c>
      <c r="L3505" s="215" t="str">
        <f>VLOOKUP($K3505,[1]TONG_SL!$A$1:$D$65536,2,0)</f>
        <v>Chân giò heo muối 300g</v>
      </c>
      <c r="M3505" s="247"/>
      <c r="N3505" s="215" t="str">
        <f t="shared" si="363"/>
        <v>K-C6</v>
      </c>
      <c r="O3505" s="222"/>
      <c r="P3505" s="222"/>
      <c r="Q3505" s="215" t="str">
        <f>VLOOKUP(K3505,TONG_SL!$A:$D,3,0)</f>
        <v>Túi</v>
      </c>
      <c r="R3505" s="223">
        <v>10</v>
      </c>
      <c r="S3505" s="223"/>
      <c r="T3505" s="223">
        <f>VLOOKUP(VLOOKUP(G3505,Ma_KH!$A:$R,18,0)&amp;K3505,Gia_MB!$A:$F,6,0)</f>
        <v>73431</v>
      </c>
      <c r="U3505" s="183">
        <f t="shared" si="359"/>
        <v>734310</v>
      </c>
      <c r="V3505" s="223"/>
      <c r="W3505" s="269">
        <f t="shared" si="360"/>
        <v>0</v>
      </c>
      <c r="X3505" s="270" t="str">
        <f t="shared" si="364"/>
        <v>8</v>
      </c>
      <c r="Y3505" s="223"/>
      <c r="Z3505" s="183">
        <f t="shared" si="365"/>
        <v>58744.800000000003</v>
      </c>
      <c r="AA3505" s="271">
        <f>VLOOKUP(G3505,Ma_KH!$A:$R,14,0)</f>
        <v>60</v>
      </c>
    </row>
    <row r="3506" spans="1:27" x14ac:dyDescent="0.25">
      <c r="A3506" s="216">
        <v>46057</v>
      </c>
      <c r="B3506" s="217" t="s">
        <v>16094</v>
      </c>
      <c r="C3506" s="218" t="s">
        <v>15180</v>
      </c>
      <c r="D3506" s="216">
        <v>46058</v>
      </c>
      <c r="E3506" s="219"/>
      <c r="F3506" s="218"/>
      <c r="G3506" s="268" t="s">
        <v>15631</v>
      </c>
      <c r="H3506" s="219"/>
      <c r="I3506" s="217" t="s">
        <v>16094</v>
      </c>
      <c r="J3506" s="217" t="s">
        <v>7228</v>
      </c>
      <c r="K3506" s="217" t="s">
        <v>30</v>
      </c>
      <c r="L3506" s="215" t="str">
        <f>VLOOKUP($K3506,[1]TONG_SL!$A$1:$D$65536,2,0)</f>
        <v>Gà muối 500g</v>
      </c>
      <c r="M3506" s="247"/>
      <c r="N3506" s="215" t="str">
        <f t="shared" si="363"/>
        <v>K-C6</v>
      </c>
      <c r="O3506" s="222"/>
      <c r="P3506" s="222"/>
      <c r="Q3506" s="215" t="str">
        <f>VLOOKUP(K3506,TONG_SL!$A:$D,3,0)</f>
        <v>Túi</v>
      </c>
      <c r="R3506" s="223">
        <v>7</v>
      </c>
      <c r="S3506" s="223"/>
      <c r="T3506" s="223">
        <f>VLOOKUP(VLOOKUP(G3506,Ma_KH!$A:$R,18,0)&amp;K3506,Gia_MB!$A:$F,6,0)</f>
        <v>116611</v>
      </c>
      <c r="U3506" s="183">
        <f t="shared" si="359"/>
        <v>816277</v>
      </c>
      <c r="V3506" s="223"/>
      <c r="W3506" s="269">
        <f t="shared" si="360"/>
        <v>0</v>
      </c>
      <c r="X3506" s="270" t="str">
        <f t="shared" si="364"/>
        <v>8</v>
      </c>
      <c r="Y3506" s="223"/>
      <c r="Z3506" s="183">
        <f t="shared" si="365"/>
        <v>65302.16</v>
      </c>
      <c r="AA3506" s="271">
        <f>VLOOKUP(G3506,Ma_KH!$A:$R,14,0)</f>
        <v>60</v>
      </c>
    </row>
    <row r="3507" spans="1:27" x14ac:dyDescent="0.25">
      <c r="A3507" s="216">
        <v>46057</v>
      </c>
      <c r="B3507" s="217" t="s">
        <v>16094</v>
      </c>
      <c r="C3507" s="218" t="s">
        <v>15180</v>
      </c>
      <c r="D3507" s="216">
        <v>46058</v>
      </c>
      <c r="E3507" s="219"/>
      <c r="F3507" s="218"/>
      <c r="G3507" s="268" t="s">
        <v>15631</v>
      </c>
      <c r="H3507" s="219"/>
      <c r="I3507" s="217" t="s">
        <v>16094</v>
      </c>
      <c r="J3507" s="217" t="s">
        <v>7228</v>
      </c>
      <c r="K3507" s="217" t="s">
        <v>32</v>
      </c>
      <c r="L3507" s="215" t="str">
        <f>VLOOKUP($K3507,[1]TONG_SL!$A$1:$D$65536,2,0)</f>
        <v>Giò Tai Lưỡi Xào 250g</v>
      </c>
      <c r="M3507" s="247"/>
      <c r="N3507" s="215" t="str">
        <f t="shared" si="363"/>
        <v>K-C6</v>
      </c>
      <c r="O3507" s="222"/>
      <c r="P3507" s="222"/>
      <c r="Q3507" s="215" t="str">
        <f>VLOOKUP(K3507,TONG_SL!$A:$D,3,0)</f>
        <v>Túi</v>
      </c>
      <c r="R3507" s="223">
        <v>6</v>
      </c>
      <c r="S3507" s="223"/>
      <c r="T3507" s="223">
        <f>VLOOKUP(VLOOKUP(G3507,Ma_KH!$A:$R,18,0)&amp;K3507,Gia_MB!$A:$F,6,0)</f>
        <v>50182</v>
      </c>
      <c r="U3507" s="183">
        <f t="shared" si="359"/>
        <v>301092</v>
      </c>
      <c r="V3507" s="223"/>
      <c r="W3507" s="269">
        <f t="shared" si="360"/>
        <v>0</v>
      </c>
      <c r="X3507" s="270" t="str">
        <f t="shared" si="364"/>
        <v>8</v>
      </c>
      <c r="Y3507" s="223"/>
      <c r="Z3507" s="183">
        <f t="shared" si="365"/>
        <v>24087.360000000001</v>
      </c>
      <c r="AA3507" s="271">
        <f>VLOOKUP(G3507,Ma_KH!$A:$R,14,0)</f>
        <v>60</v>
      </c>
    </row>
    <row r="3508" spans="1:27" x14ac:dyDescent="0.25">
      <c r="A3508" s="216">
        <v>46056</v>
      </c>
      <c r="B3508" s="217">
        <v>4184161114</v>
      </c>
      <c r="C3508" s="218" t="s">
        <v>15180</v>
      </c>
      <c r="D3508" s="216">
        <v>46058</v>
      </c>
      <c r="E3508" s="219"/>
      <c r="F3508" s="218"/>
      <c r="G3508" s="268" t="s">
        <v>15631</v>
      </c>
      <c r="H3508" s="219"/>
      <c r="I3508" s="217" t="s">
        <v>15934</v>
      </c>
      <c r="J3508" s="217" t="s">
        <v>7228</v>
      </c>
      <c r="K3508" s="217" t="s">
        <v>30</v>
      </c>
      <c r="L3508" s="215" t="str">
        <f>VLOOKUP($K3508,[1]TONG_SL!$A$1:$D$65536,2,0)</f>
        <v>Gà muối 500g</v>
      </c>
      <c r="M3508" s="247"/>
      <c r="N3508" s="215" t="str">
        <f t="shared" si="363"/>
        <v>K-C6</v>
      </c>
      <c r="O3508" s="222"/>
      <c r="P3508" s="222"/>
      <c r="Q3508" s="215" t="str">
        <f>VLOOKUP(K3508,TONG_SL!$A:$D,3,0)</f>
        <v>Túi</v>
      </c>
      <c r="R3508" s="223">
        <v>6</v>
      </c>
      <c r="S3508" s="223"/>
      <c r="T3508" s="223">
        <f>VLOOKUP(VLOOKUP(G3508,Ma_KH!$A:$R,18,0)&amp;K3508,Gia_MB!$A:$F,6,0)</f>
        <v>116611</v>
      </c>
      <c r="U3508" s="183">
        <f t="shared" si="359"/>
        <v>699666</v>
      </c>
      <c r="V3508" s="223"/>
      <c r="W3508" s="269">
        <f t="shared" si="360"/>
        <v>0</v>
      </c>
      <c r="X3508" s="270" t="str">
        <f t="shared" si="364"/>
        <v>8</v>
      </c>
      <c r="Y3508" s="223"/>
      <c r="Z3508" s="183">
        <f t="shared" si="365"/>
        <v>55973.279999999999</v>
      </c>
      <c r="AA3508" s="271">
        <f>VLOOKUP(G3508,Ma_KH!$A:$R,14,0)</f>
        <v>60</v>
      </c>
    </row>
    <row r="3509" spans="1:27" x14ac:dyDescent="0.25">
      <c r="A3509" s="216">
        <v>46056</v>
      </c>
      <c r="B3509" s="217">
        <v>4184161114</v>
      </c>
      <c r="C3509" s="218" t="s">
        <v>15180</v>
      </c>
      <c r="D3509" s="216">
        <v>46058</v>
      </c>
      <c r="E3509" s="219"/>
      <c r="F3509" s="218"/>
      <c r="G3509" s="268" t="s">
        <v>15631</v>
      </c>
      <c r="H3509" s="219"/>
      <c r="I3509" s="217" t="s">
        <v>15934</v>
      </c>
      <c r="J3509" s="217" t="s">
        <v>7228</v>
      </c>
      <c r="K3509" s="217" t="s">
        <v>37</v>
      </c>
      <c r="L3509" s="215" t="str">
        <f>VLOOKUP($K3509,[1]TONG_SL!$A$1:$D$65536,2,0)</f>
        <v>Chả cốm 300g</v>
      </c>
      <c r="M3509" s="247"/>
      <c r="N3509" s="215" t="str">
        <f t="shared" si="363"/>
        <v>K-C6</v>
      </c>
      <c r="O3509" s="222"/>
      <c r="P3509" s="222"/>
      <c r="Q3509" s="215" t="str">
        <f>VLOOKUP(K3509,TONG_SL!$A:$D,3,0)</f>
        <v>Túi</v>
      </c>
      <c r="R3509" s="223">
        <v>6</v>
      </c>
      <c r="S3509" s="223"/>
      <c r="T3509" s="223">
        <f>VLOOKUP(VLOOKUP(G3509,Ma_KH!$A:$R,18,0)&amp;K3509,Gia_MB!$A:$F,6,0)</f>
        <v>74250</v>
      </c>
      <c r="U3509" s="183">
        <f t="shared" si="359"/>
        <v>445500</v>
      </c>
      <c r="V3509" s="223"/>
      <c r="W3509" s="269">
        <f t="shared" si="360"/>
        <v>0</v>
      </c>
      <c r="X3509" s="270" t="str">
        <f t="shared" si="364"/>
        <v>8</v>
      </c>
      <c r="Y3509" s="223"/>
      <c r="Z3509" s="183">
        <f t="shared" si="365"/>
        <v>35640</v>
      </c>
      <c r="AA3509" s="271">
        <f>VLOOKUP(G3509,Ma_KH!$A:$R,14,0)</f>
        <v>60</v>
      </c>
    </row>
    <row r="3510" spans="1:27" x14ac:dyDescent="0.25">
      <c r="A3510" s="216">
        <v>46056</v>
      </c>
      <c r="B3510" s="217">
        <v>4184161114</v>
      </c>
      <c r="C3510" s="218" t="s">
        <v>15180</v>
      </c>
      <c r="D3510" s="216">
        <v>46058</v>
      </c>
      <c r="E3510" s="219"/>
      <c r="F3510" s="218"/>
      <c r="G3510" s="268" t="s">
        <v>15631</v>
      </c>
      <c r="H3510" s="219"/>
      <c r="I3510" s="217" t="s">
        <v>15934</v>
      </c>
      <c r="J3510" s="217" t="s">
        <v>7228</v>
      </c>
      <c r="K3510" s="217" t="s">
        <v>27</v>
      </c>
      <c r="L3510" s="215" t="str">
        <f>VLOOKUP($K3510,[1]TONG_SL!$A$1:$D$65536,2,0)</f>
        <v>Chân giò heo muối 300g</v>
      </c>
      <c r="M3510" s="247"/>
      <c r="N3510" s="215" t="str">
        <f t="shared" si="363"/>
        <v>K-C6</v>
      </c>
      <c r="O3510" s="222"/>
      <c r="P3510" s="222"/>
      <c r="Q3510" s="215" t="str">
        <f>VLOOKUP(K3510,TONG_SL!$A:$D,3,0)</f>
        <v>Túi</v>
      </c>
      <c r="R3510" s="223">
        <v>4</v>
      </c>
      <c r="S3510" s="223"/>
      <c r="T3510" s="223">
        <f>VLOOKUP(VLOOKUP(G3510,Ma_KH!$A:$R,18,0)&amp;K3510,Gia_MB!$A:$F,6,0)</f>
        <v>73431</v>
      </c>
      <c r="U3510" s="183">
        <f t="shared" si="359"/>
        <v>293724</v>
      </c>
      <c r="V3510" s="223"/>
      <c r="W3510" s="269">
        <f t="shared" si="360"/>
        <v>0</v>
      </c>
      <c r="X3510" s="270" t="str">
        <f t="shared" si="364"/>
        <v>8</v>
      </c>
      <c r="Y3510" s="223"/>
      <c r="Z3510" s="183">
        <f t="shared" si="365"/>
        <v>23497.920000000002</v>
      </c>
      <c r="AA3510" s="271">
        <f>VLOOKUP(G3510,Ma_KH!$A:$R,14,0)</f>
        <v>60</v>
      </c>
    </row>
    <row r="3511" spans="1:27" x14ac:dyDescent="0.25">
      <c r="A3511" s="216">
        <v>46056</v>
      </c>
      <c r="B3511" s="217">
        <v>4184161114</v>
      </c>
      <c r="C3511" s="218" t="s">
        <v>15180</v>
      </c>
      <c r="D3511" s="216">
        <v>46058</v>
      </c>
      <c r="E3511" s="219"/>
      <c r="F3511" s="218"/>
      <c r="G3511" s="268" t="s">
        <v>15631</v>
      </c>
      <c r="H3511" s="219"/>
      <c r="I3511" s="217" t="s">
        <v>15934</v>
      </c>
      <c r="J3511" s="217" t="s">
        <v>7228</v>
      </c>
      <c r="K3511" s="217" t="s">
        <v>48</v>
      </c>
      <c r="L3511" s="215" t="str">
        <f>VLOOKUP($K3511,[1]TONG_SL!$A$1:$D$65536,2,0)</f>
        <v>Mọc Nấm Hương 250g</v>
      </c>
      <c r="M3511" s="247"/>
      <c r="N3511" s="215" t="str">
        <f t="shared" si="363"/>
        <v>K-C6</v>
      </c>
      <c r="O3511" s="222"/>
      <c r="P3511" s="222"/>
      <c r="Q3511" s="215" t="str">
        <f>VLOOKUP(K3511,TONG_SL!$A:$D,3,0)</f>
        <v>Túi</v>
      </c>
      <c r="R3511" s="223">
        <v>4</v>
      </c>
      <c r="S3511" s="223"/>
      <c r="T3511" s="223">
        <f>VLOOKUP(VLOOKUP(G3511,Ma_KH!$A:$R,18,0)&amp;K3511,Gia_MB!$A:$F,6,0)</f>
        <v>46000</v>
      </c>
      <c r="U3511" s="183">
        <f t="shared" si="359"/>
        <v>184000</v>
      </c>
      <c r="V3511" s="223"/>
      <c r="W3511" s="269">
        <f t="shared" si="360"/>
        <v>0</v>
      </c>
      <c r="X3511" s="270" t="str">
        <f t="shared" si="364"/>
        <v>8</v>
      </c>
      <c r="Y3511" s="223"/>
      <c r="Z3511" s="183">
        <f t="shared" si="365"/>
        <v>14720</v>
      </c>
      <c r="AA3511" s="271">
        <f>VLOOKUP(G3511,Ma_KH!$A:$R,14,0)</f>
        <v>60</v>
      </c>
    </row>
    <row r="3512" spans="1:27" x14ac:dyDescent="0.25">
      <c r="A3512" s="216">
        <v>46049</v>
      </c>
      <c r="B3512" s="217">
        <v>4183830646</v>
      </c>
      <c r="C3512" s="218" t="s">
        <v>15180</v>
      </c>
      <c r="D3512" s="216">
        <v>46058</v>
      </c>
      <c r="E3512" s="219"/>
      <c r="F3512" s="218"/>
      <c r="G3512" s="268" t="s">
        <v>15631</v>
      </c>
      <c r="H3512" s="219"/>
      <c r="I3512" s="217" t="s">
        <v>16064</v>
      </c>
      <c r="J3512" s="217" t="s">
        <v>7228</v>
      </c>
      <c r="K3512" s="217" t="s">
        <v>48</v>
      </c>
      <c r="L3512" s="215" t="str">
        <f>VLOOKUP($K3512,[1]TONG_SL!$A$1:$D$65536,2,0)</f>
        <v>Mọc Nấm Hương 250g</v>
      </c>
      <c r="M3512" s="247"/>
      <c r="N3512" s="215" t="str">
        <f t="shared" si="363"/>
        <v>K-C6</v>
      </c>
      <c r="O3512" s="222"/>
      <c r="P3512" s="222"/>
      <c r="Q3512" s="215" t="str">
        <f>VLOOKUP(K3512,TONG_SL!$A:$D,3,0)</f>
        <v>Túi</v>
      </c>
      <c r="R3512" s="223">
        <v>4</v>
      </c>
      <c r="S3512" s="223"/>
      <c r="T3512" s="223">
        <f>VLOOKUP(VLOOKUP(G3512,Ma_KH!$A:$R,18,0)&amp;K3512,Gia_MB!$A:$F,6,0)</f>
        <v>46000</v>
      </c>
      <c r="U3512" s="183">
        <f t="shared" si="359"/>
        <v>184000</v>
      </c>
      <c r="V3512" s="223"/>
      <c r="W3512" s="269">
        <f t="shared" si="360"/>
        <v>0</v>
      </c>
      <c r="X3512" s="270" t="str">
        <f t="shared" si="364"/>
        <v>8</v>
      </c>
      <c r="Y3512" s="223"/>
      <c r="Z3512" s="183">
        <f t="shared" si="365"/>
        <v>14720</v>
      </c>
      <c r="AA3512" s="271">
        <f>VLOOKUP(G3512,Ma_KH!$A:$R,14,0)</f>
        <v>60</v>
      </c>
    </row>
    <row r="3513" spans="1:27" x14ac:dyDescent="0.25">
      <c r="A3513" s="216">
        <v>46049</v>
      </c>
      <c r="B3513" s="217">
        <v>4183830646</v>
      </c>
      <c r="C3513" s="218" t="s">
        <v>15180</v>
      </c>
      <c r="D3513" s="216">
        <v>46058</v>
      </c>
      <c r="E3513" s="219"/>
      <c r="F3513" s="218"/>
      <c r="G3513" s="268" t="s">
        <v>15631</v>
      </c>
      <c r="H3513" s="219"/>
      <c r="I3513" s="217" t="s">
        <v>16064</v>
      </c>
      <c r="J3513" s="217" t="s">
        <v>7228</v>
      </c>
      <c r="K3513" s="217" t="s">
        <v>32</v>
      </c>
      <c r="L3513" s="215" t="str">
        <f>VLOOKUP($K3513,[1]TONG_SL!$A$1:$D$65536,2,0)</f>
        <v>Giò Tai Lưỡi Xào 250g</v>
      </c>
      <c r="M3513" s="247"/>
      <c r="N3513" s="215" t="str">
        <f t="shared" si="363"/>
        <v>K-C6</v>
      </c>
      <c r="O3513" s="222"/>
      <c r="P3513" s="222"/>
      <c r="Q3513" s="215" t="str">
        <f>VLOOKUP(K3513,TONG_SL!$A:$D,3,0)</f>
        <v>Túi</v>
      </c>
      <c r="R3513" s="223">
        <v>10</v>
      </c>
      <c r="S3513" s="223"/>
      <c r="T3513" s="223">
        <f>VLOOKUP(VLOOKUP(G3513,Ma_KH!$A:$R,18,0)&amp;K3513,Gia_MB!$A:$F,6,0)</f>
        <v>50182</v>
      </c>
      <c r="U3513" s="183">
        <f t="shared" si="359"/>
        <v>501820</v>
      </c>
      <c r="V3513" s="223"/>
      <c r="W3513" s="269">
        <f t="shared" si="360"/>
        <v>0</v>
      </c>
      <c r="X3513" s="270" t="str">
        <f t="shared" si="364"/>
        <v>8</v>
      </c>
      <c r="Y3513" s="223"/>
      <c r="Z3513" s="183">
        <f t="shared" si="365"/>
        <v>40145.599999999999</v>
      </c>
      <c r="AA3513" s="271">
        <f>VLOOKUP(G3513,Ma_KH!$A:$R,14,0)</f>
        <v>60</v>
      </c>
    </row>
    <row r="3514" spans="1:27" x14ac:dyDescent="0.25">
      <c r="A3514" s="216">
        <v>46049</v>
      </c>
      <c r="B3514" s="217">
        <v>4183830646</v>
      </c>
      <c r="C3514" s="218" t="s">
        <v>15180</v>
      </c>
      <c r="D3514" s="216">
        <v>46058</v>
      </c>
      <c r="E3514" s="219"/>
      <c r="F3514" s="218"/>
      <c r="G3514" s="268" t="s">
        <v>15631</v>
      </c>
      <c r="H3514" s="219"/>
      <c r="I3514" s="217" t="s">
        <v>16064</v>
      </c>
      <c r="J3514" s="217" t="s">
        <v>7228</v>
      </c>
      <c r="K3514" s="217" t="s">
        <v>27</v>
      </c>
      <c r="L3514" s="215" t="str">
        <f>VLOOKUP($K3514,[1]TONG_SL!$A$1:$D$65536,2,0)</f>
        <v>Chân giò heo muối 300g</v>
      </c>
      <c r="M3514" s="247"/>
      <c r="N3514" s="215" t="str">
        <f t="shared" si="363"/>
        <v>K-C6</v>
      </c>
      <c r="O3514" s="222"/>
      <c r="P3514" s="222"/>
      <c r="Q3514" s="215" t="str">
        <f>VLOOKUP(K3514,TONG_SL!$A:$D,3,0)</f>
        <v>Túi</v>
      </c>
      <c r="R3514" s="223">
        <v>4</v>
      </c>
      <c r="S3514" s="223"/>
      <c r="T3514" s="223">
        <f>VLOOKUP(VLOOKUP(G3514,Ma_KH!$A:$R,18,0)&amp;K3514,Gia_MB!$A:$F,6,0)</f>
        <v>73431</v>
      </c>
      <c r="U3514" s="183">
        <f t="shared" si="359"/>
        <v>293724</v>
      </c>
      <c r="V3514" s="223"/>
      <c r="W3514" s="269">
        <f t="shared" si="360"/>
        <v>0</v>
      </c>
      <c r="X3514" s="270" t="str">
        <f t="shared" si="364"/>
        <v>8</v>
      </c>
      <c r="Y3514" s="223"/>
      <c r="Z3514" s="183">
        <f t="shared" si="365"/>
        <v>23497.920000000002</v>
      </c>
      <c r="AA3514" s="271">
        <f>VLOOKUP(G3514,Ma_KH!$A:$R,14,0)</f>
        <v>60</v>
      </c>
    </row>
    <row r="3515" spans="1:27" x14ac:dyDescent="0.25">
      <c r="A3515" s="216">
        <v>46049</v>
      </c>
      <c r="B3515" s="217">
        <v>4183830646</v>
      </c>
      <c r="C3515" s="218" t="s">
        <v>15180</v>
      </c>
      <c r="D3515" s="216">
        <v>46058</v>
      </c>
      <c r="E3515" s="219"/>
      <c r="F3515" s="218"/>
      <c r="G3515" s="268" t="s">
        <v>15631</v>
      </c>
      <c r="H3515" s="219"/>
      <c r="I3515" s="217" t="s">
        <v>16064</v>
      </c>
      <c r="J3515" s="217" t="s">
        <v>7228</v>
      </c>
      <c r="K3515" s="217" t="s">
        <v>7149</v>
      </c>
      <c r="L3515" s="215" t="str">
        <f>VLOOKUP($K3515,[1]TONG_SL!$A$1:$D$65536,2,0)</f>
        <v>Tai heo muối 200g</v>
      </c>
      <c r="M3515" s="247"/>
      <c r="N3515" s="215" t="str">
        <f t="shared" si="363"/>
        <v>K-C6</v>
      </c>
      <c r="O3515" s="222"/>
      <c r="P3515" s="222"/>
      <c r="Q3515" s="215" t="str">
        <f>VLOOKUP(K3515,TONG_SL!$A:$D,3,0)</f>
        <v>Túi</v>
      </c>
      <c r="R3515" s="223">
        <v>8</v>
      </c>
      <c r="S3515" s="223"/>
      <c r="T3515" s="223">
        <f>VLOOKUP(VLOOKUP(G3515,Ma_KH!$A:$R,18,0)&amp;K3515,Gia_MB!$A:$F,6,0)</f>
        <v>55595</v>
      </c>
      <c r="U3515" s="183">
        <f t="shared" si="359"/>
        <v>444760</v>
      </c>
      <c r="V3515" s="223"/>
      <c r="W3515" s="269">
        <f t="shared" si="360"/>
        <v>0</v>
      </c>
      <c r="X3515" s="270" t="str">
        <f t="shared" si="364"/>
        <v>8</v>
      </c>
      <c r="Y3515" s="223"/>
      <c r="Z3515" s="183">
        <f t="shared" si="365"/>
        <v>35580.800000000003</v>
      </c>
      <c r="AA3515" s="271">
        <f>VLOOKUP(G3515,Ma_KH!$A:$R,14,0)</f>
        <v>60</v>
      </c>
    </row>
    <row r="3516" spans="1:27" x14ac:dyDescent="0.25">
      <c r="A3516" s="216">
        <v>46049</v>
      </c>
      <c r="B3516" s="217">
        <v>4183830646</v>
      </c>
      <c r="C3516" s="218" t="s">
        <v>15180</v>
      </c>
      <c r="D3516" s="216">
        <v>46058</v>
      </c>
      <c r="E3516" s="219"/>
      <c r="F3516" s="218"/>
      <c r="G3516" s="268" t="s">
        <v>15631</v>
      </c>
      <c r="H3516" s="219"/>
      <c r="I3516" s="217" t="s">
        <v>16064</v>
      </c>
      <c r="J3516" s="217" t="s">
        <v>7228</v>
      </c>
      <c r="K3516" s="217" t="s">
        <v>30</v>
      </c>
      <c r="L3516" s="215" t="str">
        <f>VLOOKUP($K3516,[1]TONG_SL!$A$1:$D$65536,2,0)</f>
        <v>Gà muối 500g</v>
      </c>
      <c r="M3516" s="247"/>
      <c r="N3516" s="215" t="str">
        <f t="shared" si="363"/>
        <v>K-C6</v>
      </c>
      <c r="O3516" s="222"/>
      <c r="P3516" s="222"/>
      <c r="Q3516" s="215" t="str">
        <f>VLOOKUP(K3516,TONG_SL!$A:$D,3,0)</f>
        <v>Túi</v>
      </c>
      <c r="R3516" s="223">
        <v>6</v>
      </c>
      <c r="S3516" s="223"/>
      <c r="T3516" s="223">
        <f>VLOOKUP(VLOOKUP(G3516,Ma_KH!$A:$R,18,0)&amp;K3516,Gia_MB!$A:$F,6,0)</f>
        <v>116611</v>
      </c>
      <c r="U3516" s="183">
        <f t="shared" si="359"/>
        <v>699666</v>
      </c>
      <c r="V3516" s="223"/>
      <c r="W3516" s="269">
        <f t="shared" si="360"/>
        <v>0</v>
      </c>
      <c r="X3516" s="270" t="str">
        <f t="shared" si="364"/>
        <v>8</v>
      </c>
      <c r="Y3516" s="223"/>
      <c r="Z3516" s="183">
        <f t="shared" si="365"/>
        <v>55973.279999999999</v>
      </c>
      <c r="AA3516" s="271">
        <f>VLOOKUP(G3516,Ma_KH!$A:$R,14,0)</f>
        <v>60</v>
      </c>
    </row>
    <row r="3517" spans="1:27" x14ac:dyDescent="0.25">
      <c r="A3517" s="216">
        <v>46049</v>
      </c>
      <c r="B3517" s="217">
        <v>4183830646</v>
      </c>
      <c r="C3517" s="218" t="s">
        <v>15180</v>
      </c>
      <c r="D3517" s="216">
        <v>46058</v>
      </c>
      <c r="E3517" s="219"/>
      <c r="F3517" s="218"/>
      <c r="G3517" s="268" t="s">
        <v>15631</v>
      </c>
      <c r="H3517" s="219"/>
      <c r="I3517" s="217" t="s">
        <v>16064</v>
      </c>
      <c r="J3517" s="217" t="s">
        <v>7228</v>
      </c>
      <c r="K3517" s="217" t="s">
        <v>37</v>
      </c>
      <c r="L3517" s="215" t="str">
        <f>VLOOKUP($K3517,[1]TONG_SL!$A$1:$D$65536,2,0)</f>
        <v>Chả cốm 300g</v>
      </c>
      <c r="M3517" s="247"/>
      <c r="N3517" s="215" t="str">
        <f t="shared" si="363"/>
        <v>K-C6</v>
      </c>
      <c r="O3517" s="222"/>
      <c r="P3517" s="222"/>
      <c r="Q3517" s="215" t="str">
        <f>VLOOKUP(K3517,TONG_SL!$A:$D,3,0)</f>
        <v>Túi</v>
      </c>
      <c r="R3517" s="223">
        <v>4</v>
      </c>
      <c r="S3517" s="223"/>
      <c r="T3517" s="223">
        <f>VLOOKUP(VLOOKUP(G3517,Ma_KH!$A:$R,18,0)&amp;K3517,Gia_MB!$A:$F,6,0)</f>
        <v>74250</v>
      </c>
      <c r="U3517" s="183">
        <f t="shared" si="359"/>
        <v>297000</v>
      </c>
      <c r="V3517" s="223"/>
      <c r="W3517" s="269">
        <f t="shared" si="360"/>
        <v>0</v>
      </c>
      <c r="X3517" s="270" t="str">
        <f t="shared" si="364"/>
        <v>8</v>
      </c>
      <c r="Y3517" s="223"/>
      <c r="Z3517" s="183">
        <f t="shared" si="365"/>
        <v>23760</v>
      </c>
      <c r="AA3517" s="271">
        <f>VLOOKUP(G3517,Ma_KH!$A:$R,14,0)</f>
        <v>60</v>
      </c>
    </row>
    <row r="3518" spans="1:27" x14ac:dyDescent="0.25">
      <c r="A3518" s="216">
        <v>46052</v>
      </c>
      <c r="B3518" s="217">
        <v>4183998638</v>
      </c>
      <c r="C3518" s="218" t="s">
        <v>15180</v>
      </c>
      <c r="D3518" s="216">
        <v>46058</v>
      </c>
      <c r="E3518" s="219"/>
      <c r="F3518" s="218"/>
      <c r="G3518" s="268" t="s">
        <v>15629</v>
      </c>
      <c r="H3518" s="219"/>
      <c r="I3518" s="217" t="s">
        <v>15935</v>
      </c>
      <c r="J3518" s="217" t="s">
        <v>7228</v>
      </c>
      <c r="K3518" s="217" t="s">
        <v>27</v>
      </c>
      <c r="L3518" s="215" t="str">
        <f>VLOOKUP($K3518,[1]TONG_SL!$A$1:$D$65536,2,0)</f>
        <v>Chân giò heo muối 300g</v>
      </c>
      <c r="M3518" s="247"/>
      <c r="N3518" s="215" t="str">
        <f t="shared" si="363"/>
        <v>K-C6</v>
      </c>
      <c r="O3518" s="222"/>
      <c r="P3518" s="222"/>
      <c r="Q3518" s="215" t="str">
        <f>VLOOKUP(K3518,TONG_SL!$A:$D,3,0)</f>
        <v>Túi</v>
      </c>
      <c r="R3518" s="223">
        <v>15</v>
      </c>
      <c r="S3518" s="223"/>
      <c r="T3518" s="223">
        <f>VLOOKUP(VLOOKUP(G3518,Ma_KH!$A:$R,18,0)&amp;K3518,Gia_MB!$A:$F,6,0)</f>
        <v>73431</v>
      </c>
      <c r="U3518" s="183">
        <f t="shared" si="359"/>
        <v>1101465</v>
      </c>
      <c r="V3518" s="223"/>
      <c r="W3518" s="269">
        <f t="shared" si="360"/>
        <v>0</v>
      </c>
      <c r="X3518" s="270" t="str">
        <f t="shared" si="364"/>
        <v>8</v>
      </c>
      <c r="Y3518" s="223"/>
      <c r="Z3518" s="183">
        <f t="shared" si="365"/>
        <v>88117.2</v>
      </c>
      <c r="AA3518" s="271">
        <f>VLOOKUP(G3518,Ma_KH!$A:$R,14,0)</f>
        <v>60</v>
      </c>
    </row>
    <row r="3519" spans="1:27" x14ac:dyDescent="0.25">
      <c r="A3519" s="216">
        <v>46052</v>
      </c>
      <c r="B3519" s="217">
        <v>4183998638</v>
      </c>
      <c r="C3519" s="218" t="s">
        <v>15180</v>
      </c>
      <c r="D3519" s="216">
        <v>46058</v>
      </c>
      <c r="E3519" s="219"/>
      <c r="F3519" s="218"/>
      <c r="G3519" s="268" t="s">
        <v>15629</v>
      </c>
      <c r="H3519" s="219"/>
      <c r="I3519" s="217" t="s">
        <v>15935</v>
      </c>
      <c r="J3519" s="217" t="s">
        <v>7228</v>
      </c>
      <c r="K3519" s="217" t="s">
        <v>30</v>
      </c>
      <c r="L3519" s="215" t="str">
        <f>VLOOKUP($K3519,[1]TONG_SL!$A$1:$D$65536,2,0)</f>
        <v>Gà muối 500g</v>
      </c>
      <c r="M3519" s="247"/>
      <c r="N3519" s="215" t="str">
        <f t="shared" si="363"/>
        <v>K-C6</v>
      </c>
      <c r="O3519" s="222"/>
      <c r="P3519" s="222"/>
      <c r="Q3519" s="215" t="str">
        <f>VLOOKUP(K3519,TONG_SL!$A:$D,3,0)</f>
        <v>Túi</v>
      </c>
      <c r="R3519" s="223">
        <v>6</v>
      </c>
      <c r="S3519" s="223"/>
      <c r="T3519" s="223">
        <f>VLOOKUP(VLOOKUP(G3519,Ma_KH!$A:$R,18,0)&amp;K3519,Gia_MB!$A:$F,6,0)</f>
        <v>116611</v>
      </c>
      <c r="U3519" s="183">
        <f t="shared" si="359"/>
        <v>699666</v>
      </c>
      <c r="V3519" s="223"/>
      <c r="W3519" s="269">
        <f t="shared" si="360"/>
        <v>0</v>
      </c>
      <c r="X3519" s="270" t="str">
        <f t="shared" si="364"/>
        <v>8</v>
      </c>
      <c r="Y3519" s="223"/>
      <c r="Z3519" s="183">
        <f t="shared" si="365"/>
        <v>55973.279999999999</v>
      </c>
      <c r="AA3519" s="271">
        <f>VLOOKUP(G3519,Ma_KH!$A:$R,14,0)</f>
        <v>60</v>
      </c>
    </row>
    <row r="3520" spans="1:27" x14ac:dyDescent="0.25">
      <c r="A3520" s="216">
        <v>46052</v>
      </c>
      <c r="B3520" s="217">
        <v>4183998638</v>
      </c>
      <c r="C3520" s="218" t="s">
        <v>15180</v>
      </c>
      <c r="D3520" s="216">
        <v>46058</v>
      </c>
      <c r="E3520" s="219"/>
      <c r="F3520" s="218"/>
      <c r="G3520" s="268" t="s">
        <v>15629</v>
      </c>
      <c r="H3520" s="219"/>
      <c r="I3520" s="217" t="s">
        <v>15935</v>
      </c>
      <c r="J3520" s="217" t="s">
        <v>7228</v>
      </c>
      <c r="K3520" s="217" t="s">
        <v>48</v>
      </c>
      <c r="L3520" s="215" t="str">
        <f>VLOOKUP($K3520,[1]TONG_SL!$A$1:$D$65536,2,0)</f>
        <v>Mọc Nấm Hương 250g</v>
      </c>
      <c r="M3520" s="247"/>
      <c r="N3520" s="215" t="str">
        <f t="shared" si="363"/>
        <v>K-C6</v>
      </c>
      <c r="O3520" s="222"/>
      <c r="P3520" s="222"/>
      <c r="Q3520" s="215" t="str">
        <f>VLOOKUP(K3520,TONG_SL!$A:$D,3,0)</f>
        <v>Túi</v>
      </c>
      <c r="R3520" s="223">
        <v>9</v>
      </c>
      <c r="S3520" s="223"/>
      <c r="T3520" s="223">
        <f>VLOOKUP(VLOOKUP(G3520,Ma_KH!$A:$R,18,0)&amp;K3520,Gia_MB!$A:$F,6,0)</f>
        <v>46000</v>
      </c>
      <c r="U3520" s="183">
        <f t="shared" si="359"/>
        <v>414000</v>
      </c>
      <c r="V3520" s="223"/>
      <c r="W3520" s="269">
        <f t="shared" si="360"/>
        <v>0</v>
      </c>
      <c r="X3520" s="270" t="str">
        <f t="shared" si="364"/>
        <v>8</v>
      </c>
      <c r="Y3520" s="223"/>
      <c r="Z3520" s="183">
        <f t="shared" si="365"/>
        <v>33120</v>
      </c>
      <c r="AA3520" s="271">
        <f>VLOOKUP(G3520,Ma_KH!$A:$R,14,0)</f>
        <v>60</v>
      </c>
    </row>
    <row r="3521" spans="1:27" x14ac:dyDescent="0.25">
      <c r="A3521" s="216">
        <v>46052</v>
      </c>
      <c r="B3521" s="217">
        <v>4183998638</v>
      </c>
      <c r="C3521" s="218" t="s">
        <v>15180</v>
      </c>
      <c r="D3521" s="216">
        <v>46058</v>
      </c>
      <c r="E3521" s="219"/>
      <c r="F3521" s="218"/>
      <c r="G3521" s="268" t="s">
        <v>15629</v>
      </c>
      <c r="H3521" s="219"/>
      <c r="I3521" s="217" t="s">
        <v>15935</v>
      </c>
      <c r="J3521" s="217" t="s">
        <v>7228</v>
      </c>
      <c r="K3521" s="217" t="s">
        <v>39</v>
      </c>
      <c r="L3521" s="215" t="str">
        <f>VLOOKUP($K3521,[1]TONG_SL!$A$1:$D$65536,2,0)</f>
        <v>Chả nướng 300g</v>
      </c>
      <c r="M3521" s="247"/>
      <c r="N3521" s="215" t="str">
        <f t="shared" si="363"/>
        <v>K-C6</v>
      </c>
      <c r="O3521" s="222"/>
      <c r="P3521" s="222"/>
      <c r="Q3521" s="215" t="str">
        <f>VLOOKUP(K3521,TONG_SL!$A:$D,3,0)</f>
        <v>Túi</v>
      </c>
      <c r="R3521" s="223">
        <v>3</v>
      </c>
      <c r="S3521" s="223"/>
      <c r="T3521" s="223">
        <f>VLOOKUP(VLOOKUP(G3521,Ma_KH!$A:$R,18,0)&amp;K3521,Gia_MB!$A:$F,6,0)</f>
        <v>70950</v>
      </c>
      <c r="U3521" s="183">
        <f t="shared" si="359"/>
        <v>212850</v>
      </c>
      <c r="V3521" s="223"/>
      <c r="W3521" s="269">
        <f t="shared" si="360"/>
        <v>0</v>
      </c>
      <c r="X3521" s="270" t="str">
        <f t="shared" si="364"/>
        <v>8</v>
      </c>
      <c r="Y3521" s="223"/>
      <c r="Z3521" s="183">
        <f t="shared" si="365"/>
        <v>17028</v>
      </c>
      <c r="AA3521" s="271">
        <f>VLOOKUP(G3521,Ma_KH!$A:$R,14,0)</f>
        <v>60</v>
      </c>
    </row>
    <row r="3522" spans="1:27" x14ac:dyDescent="0.25">
      <c r="A3522" s="216">
        <v>46052</v>
      </c>
      <c r="B3522" s="217">
        <v>4183998638</v>
      </c>
      <c r="C3522" s="218" t="s">
        <v>15180</v>
      </c>
      <c r="D3522" s="216">
        <v>46058</v>
      </c>
      <c r="E3522" s="219"/>
      <c r="F3522" s="218"/>
      <c r="G3522" s="268" t="s">
        <v>15629</v>
      </c>
      <c r="H3522" s="219"/>
      <c r="I3522" s="217" t="s">
        <v>15935</v>
      </c>
      <c r="J3522" s="217" t="s">
        <v>7228</v>
      </c>
      <c r="K3522" s="217" t="s">
        <v>32</v>
      </c>
      <c r="L3522" s="215" t="str">
        <f>VLOOKUP($K3522,[1]TONG_SL!$A$1:$D$65536,2,0)</f>
        <v>Giò Tai Lưỡi Xào 250g</v>
      </c>
      <c r="M3522" s="247"/>
      <c r="N3522" s="215" t="str">
        <f t="shared" si="363"/>
        <v>K-C6</v>
      </c>
      <c r="O3522" s="222"/>
      <c r="P3522" s="222"/>
      <c r="Q3522" s="215" t="str">
        <f>VLOOKUP(K3522,TONG_SL!$A:$D,3,0)</f>
        <v>Túi</v>
      </c>
      <c r="R3522" s="223">
        <v>13</v>
      </c>
      <c r="S3522" s="223"/>
      <c r="T3522" s="223">
        <f>VLOOKUP(VLOOKUP(G3522,Ma_KH!$A:$R,18,0)&amp;K3522,Gia_MB!$A:$F,6,0)</f>
        <v>50182</v>
      </c>
      <c r="U3522" s="183">
        <f t="shared" si="359"/>
        <v>652366</v>
      </c>
      <c r="V3522" s="223"/>
      <c r="W3522" s="269">
        <f t="shared" si="360"/>
        <v>0</v>
      </c>
      <c r="X3522" s="270" t="str">
        <f t="shared" si="364"/>
        <v>8</v>
      </c>
      <c r="Y3522" s="223"/>
      <c r="Z3522" s="183">
        <f t="shared" si="365"/>
        <v>52189.279999999999</v>
      </c>
      <c r="AA3522" s="271">
        <f>VLOOKUP(G3522,Ma_KH!$A:$R,14,0)</f>
        <v>60</v>
      </c>
    </row>
    <row r="3523" spans="1:27" x14ac:dyDescent="0.25">
      <c r="A3523" s="216">
        <v>46052</v>
      </c>
      <c r="B3523" s="217">
        <v>4183998638</v>
      </c>
      <c r="C3523" s="218" t="s">
        <v>15180</v>
      </c>
      <c r="D3523" s="216">
        <v>46058</v>
      </c>
      <c r="E3523" s="219"/>
      <c r="F3523" s="218"/>
      <c r="G3523" s="268" t="s">
        <v>15629</v>
      </c>
      <c r="H3523" s="219"/>
      <c r="I3523" s="217" t="s">
        <v>15935</v>
      </c>
      <c r="J3523" s="217" t="s">
        <v>7228</v>
      </c>
      <c r="K3523" s="217" t="s">
        <v>37</v>
      </c>
      <c r="L3523" s="215" t="str">
        <f>VLOOKUP($K3523,[1]TONG_SL!$A$1:$D$65536,2,0)</f>
        <v>Chả cốm 300g</v>
      </c>
      <c r="M3523" s="247"/>
      <c r="N3523" s="215" t="str">
        <f t="shared" si="363"/>
        <v>K-C6</v>
      </c>
      <c r="O3523" s="222"/>
      <c r="P3523" s="222"/>
      <c r="Q3523" s="215" t="str">
        <f>VLOOKUP(K3523,TONG_SL!$A:$D,3,0)</f>
        <v>Túi</v>
      </c>
      <c r="R3523" s="223">
        <v>5</v>
      </c>
      <c r="S3523" s="223"/>
      <c r="T3523" s="223">
        <f>VLOOKUP(VLOOKUP(G3523,Ma_KH!$A:$R,18,0)&amp;K3523,Gia_MB!$A:$F,6,0)</f>
        <v>74250</v>
      </c>
      <c r="U3523" s="183">
        <f t="shared" si="359"/>
        <v>371250</v>
      </c>
      <c r="V3523" s="223"/>
      <c r="W3523" s="269">
        <f t="shared" si="360"/>
        <v>0</v>
      </c>
      <c r="X3523" s="270" t="str">
        <f t="shared" si="364"/>
        <v>8</v>
      </c>
      <c r="Y3523" s="223"/>
      <c r="Z3523" s="183">
        <f t="shared" si="365"/>
        <v>29700</v>
      </c>
      <c r="AA3523" s="271">
        <f>VLOOKUP(G3523,Ma_KH!$A:$R,14,0)</f>
        <v>60</v>
      </c>
    </row>
    <row r="3524" spans="1:27" x14ac:dyDescent="0.25">
      <c r="A3524" s="216">
        <v>46052</v>
      </c>
      <c r="B3524" s="217">
        <v>4183999343</v>
      </c>
      <c r="C3524" s="218" t="s">
        <v>15180</v>
      </c>
      <c r="D3524" s="216">
        <v>46058</v>
      </c>
      <c r="E3524" s="219"/>
      <c r="F3524" s="218"/>
      <c r="G3524" s="268" t="s">
        <v>15629</v>
      </c>
      <c r="H3524" s="219"/>
      <c r="I3524" s="217" t="s">
        <v>15936</v>
      </c>
      <c r="J3524" s="217" t="s">
        <v>7228</v>
      </c>
      <c r="K3524" s="217" t="s">
        <v>27</v>
      </c>
      <c r="L3524" s="215" t="str">
        <f>VLOOKUP($K3524,[1]TONG_SL!$A$1:$D$65536,2,0)</f>
        <v>Chân giò heo muối 300g</v>
      </c>
      <c r="M3524" s="247"/>
      <c r="N3524" s="215" t="str">
        <f t="shared" si="363"/>
        <v>K-C6</v>
      </c>
      <c r="O3524" s="222"/>
      <c r="P3524" s="222"/>
      <c r="Q3524" s="215" t="str">
        <f>VLOOKUP(K3524,TONG_SL!$A:$D,3,0)</f>
        <v>Túi</v>
      </c>
      <c r="R3524" s="223">
        <v>12</v>
      </c>
      <c r="S3524" s="223"/>
      <c r="T3524" s="223">
        <f>VLOOKUP(VLOOKUP(G3524,Ma_KH!$A:$R,18,0)&amp;K3524,Gia_MB!$A:$F,6,0)</f>
        <v>73431</v>
      </c>
      <c r="U3524" s="183">
        <f t="shared" si="359"/>
        <v>881172</v>
      </c>
      <c r="V3524" s="223"/>
      <c r="W3524" s="269">
        <f t="shared" si="360"/>
        <v>0</v>
      </c>
      <c r="X3524" s="270" t="str">
        <f t="shared" si="364"/>
        <v>8</v>
      </c>
      <c r="Y3524" s="223"/>
      <c r="Z3524" s="183">
        <f t="shared" si="365"/>
        <v>70493.759999999995</v>
      </c>
      <c r="AA3524" s="271">
        <f>VLOOKUP(G3524,Ma_KH!$A:$R,14,0)</f>
        <v>60</v>
      </c>
    </row>
    <row r="3525" spans="1:27" x14ac:dyDescent="0.25">
      <c r="A3525" s="216">
        <v>46052</v>
      </c>
      <c r="B3525" s="217">
        <v>4183999343</v>
      </c>
      <c r="C3525" s="218" t="s">
        <v>15180</v>
      </c>
      <c r="D3525" s="216">
        <v>46058</v>
      </c>
      <c r="E3525" s="219"/>
      <c r="F3525" s="218"/>
      <c r="G3525" s="268" t="s">
        <v>15629</v>
      </c>
      <c r="H3525" s="219"/>
      <c r="I3525" s="217" t="s">
        <v>15936</v>
      </c>
      <c r="J3525" s="217" t="s">
        <v>7228</v>
      </c>
      <c r="K3525" s="217" t="s">
        <v>30</v>
      </c>
      <c r="L3525" s="215" t="str">
        <f>VLOOKUP($K3525,[1]TONG_SL!$A$1:$D$65536,2,0)</f>
        <v>Gà muối 500g</v>
      </c>
      <c r="M3525" s="247"/>
      <c r="N3525" s="215" t="str">
        <f t="shared" si="363"/>
        <v>K-C6</v>
      </c>
      <c r="O3525" s="222"/>
      <c r="P3525" s="222"/>
      <c r="Q3525" s="215" t="str">
        <f>VLOOKUP(K3525,TONG_SL!$A:$D,3,0)</f>
        <v>Túi</v>
      </c>
      <c r="R3525" s="223">
        <v>3</v>
      </c>
      <c r="S3525" s="223"/>
      <c r="T3525" s="223">
        <f>VLOOKUP(VLOOKUP(G3525,Ma_KH!$A:$R,18,0)&amp;K3525,Gia_MB!$A:$F,6,0)</f>
        <v>116611</v>
      </c>
      <c r="U3525" s="183">
        <f t="shared" si="359"/>
        <v>349833</v>
      </c>
      <c r="V3525" s="223"/>
      <c r="W3525" s="269">
        <f t="shared" si="360"/>
        <v>0</v>
      </c>
      <c r="X3525" s="270" t="str">
        <f t="shared" si="364"/>
        <v>8</v>
      </c>
      <c r="Y3525" s="223"/>
      <c r="Z3525" s="183">
        <f t="shared" si="365"/>
        <v>27986.639999999999</v>
      </c>
      <c r="AA3525" s="271">
        <f>VLOOKUP(G3525,Ma_KH!$A:$R,14,0)</f>
        <v>60</v>
      </c>
    </row>
    <row r="3526" spans="1:27" x14ac:dyDescent="0.25">
      <c r="A3526" s="216">
        <v>46052</v>
      </c>
      <c r="B3526" s="217">
        <v>4183999343</v>
      </c>
      <c r="C3526" s="218" t="s">
        <v>15180</v>
      </c>
      <c r="D3526" s="216">
        <v>46058</v>
      </c>
      <c r="E3526" s="219"/>
      <c r="F3526" s="218"/>
      <c r="G3526" s="268" t="s">
        <v>15629</v>
      </c>
      <c r="H3526" s="219"/>
      <c r="I3526" s="217" t="s">
        <v>15936</v>
      </c>
      <c r="J3526" s="217" t="s">
        <v>7228</v>
      </c>
      <c r="K3526" s="217" t="s">
        <v>48</v>
      </c>
      <c r="L3526" s="215" t="str">
        <f>VLOOKUP($K3526,[1]TONG_SL!$A$1:$D$65536,2,0)</f>
        <v>Mọc Nấm Hương 250g</v>
      </c>
      <c r="M3526" s="247"/>
      <c r="N3526" s="215" t="str">
        <f t="shared" si="363"/>
        <v>K-C6</v>
      </c>
      <c r="O3526" s="222"/>
      <c r="P3526" s="222"/>
      <c r="Q3526" s="215" t="str">
        <f>VLOOKUP(K3526,TONG_SL!$A:$D,3,0)</f>
        <v>Túi</v>
      </c>
      <c r="R3526" s="223">
        <v>11</v>
      </c>
      <c r="S3526" s="223"/>
      <c r="T3526" s="223">
        <f>VLOOKUP(VLOOKUP(G3526,Ma_KH!$A:$R,18,0)&amp;K3526,Gia_MB!$A:$F,6,0)</f>
        <v>46000</v>
      </c>
      <c r="U3526" s="183">
        <f t="shared" si="359"/>
        <v>506000</v>
      </c>
      <c r="V3526" s="223"/>
      <c r="W3526" s="269">
        <f t="shared" si="360"/>
        <v>0</v>
      </c>
      <c r="X3526" s="270" t="str">
        <f t="shared" si="364"/>
        <v>8</v>
      </c>
      <c r="Y3526" s="223"/>
      <c r="Z3526" s="183">
        <f t="shared" si="365"/>
        <v>40480</v>
      </c>
      <c r="AA3526" s="271">
        <f>VLOOKUP(G3526,Ma_KH!$A:$R,14,0)</f>
        <v>60</v>
      </c>
    </row>
    <row r="3527" spans="1:27" x14ac:dyDescent="0.25">
      <c r="A3527" s="216">
        <v>46052</v>
      </c>
      <c r="B3527" s="217">
        <v>4183999343</v>
      </c>
      <c r="C3527" s="218" t="s">
        <v>15180</v>
      </c>
      <c r="D3527" s="216">
        <v>46058</v>
      </c>
      <c r="E3527" s="219"/>
      <c r="F3527" s="218"/>
      <c r="G3527" s="268" t="s">
        <v>15629</v>
      </c>
      <c r="H3527" s="219"/>
      <c r="I3527" s="217" t="s">
        <v>15936</v>
      </c>
      <c r="J3527" s="217" t="s">
        <v>7228</v>
      </c>
      <c r="K3527" s="217" t="s">
        <v>32</v>
      </c>
      <c r="L3527" s="215" t="str">
        <f>VLOOKUP($K3527,[1]TONG_SL!$A$1:$D$65536,2,0)</f>
        <v>Giò Tai Lưỡi Xào 250g</v>
      </c>
      <c r="M3527" s="247"/>
      <c r="N3527" s="215" t="str">
        <f t="shared" si="363"/>
        <v>K-C6</v>
      </c>
      <c r="O3527" s="222"/>
      <c r="P3527" s="222"/>
      <c r="Q3527" s="215" t="str">
        <f>VLOOKUP(K3527,TONG_SL!$A:$D,3,0)</f>
        <v>Túi</v>
      </c>
      <c r="R3527" s="223">
        <v>6</v>
      </c>
      <c r="S3527" s="223"/>
      <c r="T3527" s="223">
        <f>VLOOKUP(VLOOKUP(G3527,Ma_KH!$A:$R,18,0)&amp;K3527,Gia_MB!$A:$F,6,0)</f>
        <v>50182</v>
      </c>
      <c r="U3527" s="183">
        <f t="shared" si="359"/>
        <v>301092</v>
      </c>
      <c r="V3527" s="223"/>
      <c r="W3527" s="269">
        <f t="shared" si="360"/>
        <v>0</v>
      </c>
      <c r="X3527" s="270" t="str">
        <f t="shared" si="364"/>
        <v>8</v>
      </c>
      <c r="Y3527" s="223"/>
      <c r="Z3527" s="183">
        <f t="shared" si="365"/>
        <v>24087.360000000001</v>
      </c>
      <c r="AA3527" s="271">
        <f>VLOOKUP(G3527,Ma_KH!$A:$R,14,0)</f>
        <v>60</v>
      </c>
    </row>
    <row r="3528" spans="1:27" x14ac:dyDescent="0.25">
      <c r="A3528" s="216">
        <v>46052</v>
      </c>
      <c r="B3528" s="217">
        <v>4183999343</v>
      </c>
      <c r="C3528" s="218" t="s">
        <v>15180</v>
      </c>
      <c r="D3528" s="216">
        <v>46058</v>
      </c>
      <c r="E3528" s="219"/>
      <c r="F3528" s="218"/>
      <c r="G3528" s="268" t="s">
        <v>15629</v>
      </c>
      <c r="H3528" s="219"/>
      <c r="I3528" s="217" t="s">
        <v>15936</v>
      </c>
      <c r="J3528" s="217" t="s">
        <v>7228</v>
      </c>
      <c r="K3528" s="217" t="s">
        <v>37</v>
      </c>
      <c r="L3528" s="215" t="str">
        <f>VLOOKUP($K3528,[1]TONG_SL!$A$1:$D$65536,2,0)</f>
        <v>Chả cốm 300g</v>
      </c>
      <c r="M3528" s="247"/>
      <c r="N3528" s="215" t="str">
        <f t="shared" si="363"/>
        <v>K-C6</v>
      </c>
      <c r="O3528" s="222"/>
      <c r="P3528" s="222"/>
      <c r="Q3528" s="215" t="str">
        <f>VLOOKUP(K3528,TONG_SL!$A:$D,3,0)</f>
        <v>Túi</v>
      </c>
      <c r="R3528" s="223">
        <v>3</v>
      </c>
      <c r="S3528" s="223"/>
      <c r="T3528" s="223">
        <f>VLOOKUP(VLOOKUP(G3528,Ma_KH!$A:$R,18,0)&amp;K3528,Gia_MB!$A:$F,6,0)</f>
        <v>74250</v>
      </c>
      <c r="U3528" s="183">
        <f t="shared" si="359"/>
        <v>222750</v>
      </c>
      <c r="V3528" s="223"/>
      <c r="W3528" s="269">
        <f t="shared" si="360"/>
        <v>0</v>
      </c>
      <c r="X3528" s="270" t="str">
        <f t="shared" si="364"/>
        <v>8</v>
      </c>
      <c r="Y3528" s="223"/>
      <c r="Z3528" s="183">
        <f t="shared" si="365"/>
        <v>17820</v>
      </c>
      <c r="AA3528" s="271">
        <f>VLOOKUP(G3528,Ma_KH!$A:$R,14,0)</f>
        <v>60</v>
      </c>
    </row>
    <row r="3529" spans="1:27" x14ac:dyDescent="0.25">
      <c r="A3529" s="216">
        <v>46052</v>
      </c>
      <c r="B3529" s="217">
        <v>4183999343</v>
      </c>
      <c r="C3529" s="218" t="s">
        <v>15180</v>
      </c>
      <c r="D3529" s="216">
        <v>46058</v>
      </c>
      <c r="E3529" s="219"/>
      <c r="F3529" s="218"/>
      <c r="G3529" s="268" t="s">
        <v>15629</v>
      </c>
      <c r="H3529" s="219"/>
      <c r="I3529" s="217" t="s">
        <v>15936</v>
      </c>
      <c r="J3529" s="217" t="s">
        <v>7228</v>
      </c>
      <c r="K3529" s="217" t="s">
        <v>39</v>
      </c>
      <c r="L3529" s="215" t="str">
        <f>VLOOKUP($K3529,[1]TONG_SL!$A$1:$D$65536,2,0)</f>
        <v>Chả nướng 300g</v>
      </c>
      <c r="M3529" s="247"/>
      <c r="N3529" s="215" t="str">
        <f t="shared" si="363"/>
        <v>K-C6</v>
      </c>
      <c r="O3529" s="222"/>
      <c r="P3529" s="222"/>
      <c r="Q3529" s="215" t="str">
        <f>VLOOKUP(K3529,TONG_SL!$A:$D,3,0)</f>
        <v>Túi</v>
      </c>
      <c r="R3529" s="223">
        <v>3</v>
      </c>
      <c r="S3529" s="223"/>
      <c r="T3529" s="223">
        <f>VLOOKUP(VLOOKUP(G3529,Ma_KH!$A:$R,18,0)&amp;K3529,Gia_MB!$A:$F,6,0)</f>
        <v>70950</v>
      </c>
      <c r="U3529" s="183">
        <f t="shared" si="359"/>
        <v>212850</v>
      </c>
      <c r="V3529" s="223"/>
      <c r="W3529" s="269">
        <f t="shared" si="360"/>
        <v>0</v>
      </c>
      <c r="X3529" s="270" t="str">
        <f t="shared" si="364"/>
        <v>8</v>
      </c>
      <c r="Y3529" s="223"/>
      <c r="Z3529" s="183">
        <f t="shared" si="365"/>
        <v>17028</v>
      </c>
      <c r="AA3529" s="271">
        <f>VLOOKUP(G3529,Ma_KH!$A:$R,14,0)</f>
        <v>60</v>
      </c>
    </row>
    <row r="3530" spans="1:27" x14ac:dyDescent="0.25">
      <c r="A3530" s="216">
        <v>46052</v>
      </c>
      <c r="B3530" s="217">
        <v>4183997912</v>
      </c>
      <c r="C3530" s="218" t="s">
        <v>15180</v>
      </c>
      <c r="D3530" s="216">
        <v>46058</v>
      </c>
      <c r="E3530" s="219"/>
      <c r="F3530" s="218"/>
      <c r="G3530" s="268" t="s">
        <v>15629</v>
      </c>
      <c r="H3530" s="219"/>
      <c r="I3530" s="217" t="s">
        <v>15937</v>
      </c>
      <c r="J3530" s="217" t="s">
        <v>7228</v>
      </c>
      <c r="K3530" s="217" t="s">
        <v>27</v>
      </c>
      <c r="L3530" s="215" t="str">
        <f>VLOOKUP($K3530,[1]TONG_SL!$A$1:$D$65536,2,0)</f>
        <v>Chân giò heo muối 300g</v>
      </c>
      <c r="M3530" s="247"/>
      <c r="N3530" s="215" t="str">
        <f t="shared" si="363"/>
        <v>K-C6</v>
      </c>
      <c r="O3530" s="222"/>
      <c r="P3530" s="222"/>
      <c r="Q3530" s="215" t="str">
        <f>VLOOKUP(K3530,TONG_SL!$A:$D,3,0)</f>
        <v>Túi</v>
      </c>
      <c r="R3530" s="223">
        <v>7</v>
      </c>
      <c r="S3530" s="223"/>
      <c r="T3530" s="223">
        <f>VLOOKUP(VLOOKUP(G3530,Ma_KH!$A:$R,18,0)&amp;K3530,Gia_MB!$A:$F,6,0)</f>
        <v>73431</v>
      </c>
      <c r="U3530" s="183">
        <f t="shared" si="359"/>
        <v>514017</v>
      </c>
      <c r="V3530" s="223"/>
      <c r="W3530" s="269">
        <f t="shared" si="360"/>
        <v>0</v>
      </c>
      <c r="X3530" s="270" t="str">
        <f t="shared" si="364"/>
        <v>8</v>
      </c>
      <c r="Y3530" s="223"/>
      <c r="Z3530" s="183">
        <f t="shared" si="365"/>
        <v>41121.360000000001</v>
      </c>
      <c r="AA3530" s="271">
        <f>VLOOKUP(G3530,Ma_KH!$A:$R,14,0)</f>
        <v>60</v>
      </c>
    </row>
    <row r="3531" spans="1:27" x14ac:dyDescent="0.25">
      <c r="A3531" s="216">
        <v>46052</v>
      </c>
      <c r="B3531" s="217">
        <v>4183997912</v>
      </c>
      <c r="C3531" s="218" t="s">
        <v>15180</v>
      </c>
      <c r="D3531" s="216">
        <v>46058</v>
      </c>
      <c r="E3531" s="219"/>
      <c r="F3531" s="218"/>
      <c r="G3531" s="268" t="s">
        <v>15629</v>
      </c>
      <c r="H3531" s="219"/>
      <c r="I3531" s="217" t="s">
        <v>15937</v>
      </c>
      <c r="J3531" s="217" t="s">
        <v>7228</v>
      </c>
      <c r="K3531" s="217" t="s">
        <v>30</v>
      </c>
      <c r="L3531" s="215" t="str">
        <f>VLOOKUP($K3531,[1]TONG_SL!$A$1:$D$65536,2,0)</f>
        <v>Gà muối 500g</v>
      </c>
      <c r="M3531" s="247"/>
      <c r="N3531" s="215" t="str">
        <f t="shared" si="363"/>
        <v>K-C6</v>
      </c>
      <c r="O3531" s="222"/>
      <c r="P3531" s="222"/>
      <c r="Q3531" s="215" t="str">
        <f>VLOOKUP(K3531,TONG_SL!$A:$D,3,0)</f>
        <v>Túi</v>
      </c>
      <c r="R3531" s="223">
        <v>13</v>
      </c>
      <c r="S3531" s="223"/>
      <c r="T3531" s="223">
        <f>VLOOKUP(VLOOKUP(G3531,Ma_KH!$A:$R,18,0)&amp;K3531,Gia_MB!$A:$F,6,0)</f>
        <v>116611</v>
      </c>
      <c r="U3531" s="183">
        <f t="shared" si="359"/>
        <v>1515943</v>
      </c>
      <c r="V3531" s="223"/>
      <c r="W3531" s="269">
        <f t="shared" si="360"/>
        <v>0</v>
      </c>
      <c r="X3531" s="270" t="str">
        <f t="shared" si="364"/>
        <v>8</v>
      </c>
      <c r="Y3531" s="223"/>
      <c r="Z3531" s="183">
        <f t="shared" si="365"/>
        <v>121275.44</v>
      </c>
      <c r="AA3531" s="271">
        <f>VLOOKUP(G3531,Ma_KH!$A:$R,14,0)</f>
        <v>60</v>
      </c>
    </row>
    <row r="3532" spans="1:27" x14ac:dyDescent="0.25">
      <c r="A3532" s="216">
        <v>46052</v>
      </c>
      <c r="B3532" s="217">
        <v>4183997912</v>
      </c>
      <c r="C3532" s="218" t="s">
        <v>15180</v>
      </c>
      <c r="D3532" s="216">
        <v>46058</v>
      </c>
      <c r="E3532" s="219"/>
      <c r="F3532" s="218"/>
      <c r="G3532" s="268" t="s">
        <v>15629</v>
      </c>
      <c r="H3532" s="219"/>
      <c r="I3532" s="217" t="s">
        <v>15937</v>
      </c>
      <c r="J3532" s="217" t="s">
        <v>7228</v>
      </c>
      <c r="K3532" s="217" t="s">
        <v>7149</v>
      </c>
      <c r="L3532" s="215" t="str">
        <f>VLOOKUP($K3532,[1]TONG_SL!$A$1:$D$65536,2,0)</f>
        <v>Tai heo muối 200g</v>
      </c>
      <c r="M3532" s="247"/>
      <c r="N3532" s="215" t="str">
        <f t="shared" si="363"/>
        <v>K-C6</v>
      </c>
      <c r="O3532" s="222"/>
      <c r="P3532" s="222"/>
      <c r="Q3532" s="215" t="str">
        <f>VLOOKUP(K3532,TONG_SL!$A:$D,3,0)</f>
        <v>Túi</v>
      </c>
      <c r="R3532" s="223">
        <v>1</v>
      </c>
      <c r="S3532" s="223"/>
      <c r="T3532" s="223">
        <f>VLOOKUP(VLOOKUP(G3532,Ma_KH!$A:$R,18,0)&amp;K3532,Gia_MB!$A:$F,6,0)</f>
        <v>55595</v>
      </c>
      <c r="U3532" s="183">
        <f t="shared" si="359"/>
        <v>55595</v>
      </c>
      <c r="V3532" s="223"/>
      <c r="W3532" s="269">
        <f t="shared" si="360"/>
        <v>0</v>
      </c>
      <c r="X3532" s="270" t="str">
        <f t="shared" si="364"/>
        <v>8</v>
      </c>
      <c r="Y3532" s="223"/>
      <c r="Z3532" s="183">
        <f t="shared" si="365"/>
        <v>4447.6000000000004</v>
      </c>
      <c r="AA3532" s="271">
        <f>VLOOKUP(G3532,Ma_KH!$A:$R,14,0)</f>
        <v>60</v>
      </c>
    </row>
    <row r="3533" spans="1:27" x14ac:dyDescent="0.25">
      <c r="A3533" s="216">
        <v>46052</v>
      </c>
      <c r="B3533" s="217">
        <v>4183997912</v>
      </c>
      <c r="C3533" s="218" t="s">
        <v>15180</v>
      </c>
      <c r="D3533" s="216">
        <v>46058</v>
      </c>
      <c r="E3533" s="219"/>
      <c r="F3533" s="218"/>
      <c r="G3533" s="268" t="s">
        <v>15629</v>
      </c>
      <c r="H3533" s="219"/>
      <c r="I3533" s="217" t="s">
        <v>15937</v>
      </c>
      <c r="J3533" s="217" t="s">
        <v>7228</v>
      </c>
      <c r="K3533" s="217" t="s">
        <v>39</v>
      </c>
      <c r="L3533" s="215" t="str">
        <f>VLOOKUP($K3533,[1]TONG_SL!$A$1:$D$65536,2,0)</f>
        <v>Chả nướng 300g</v>
      </c>
      <c r="M3533" s="247"/>
      <c r="N3533" s="215" t="str">
        <f t="shared" si="363"/>
        <v>K-C6</v>
      </c>
      <c r="O3533" s="222"/>
      <c r="P3533" s="222"/>
      <c r="Q3533" s="215" t="str">
        <f>VLOOKUP(K3533,TONG_SL!$A:$D,3,0)</f>
        <v>Túi</v>
      </c>
      <c r="R3533" s="223">
        <v>5</v>
      </c>
      <c r="S3533" s="223"/>
      <c r="T3533" s="223">
        <f>VLOOKUP(VLOOKUP(G3533,Ma_KH!$A:$R,18,0)&amp;K3533,Gia_MB!$A:$F,6,0)</f>
        <v>70950</v>
      </c>
      <c r="U3533" s="183">
        <f t="shared" si="359"/>
        <v>354750</v>
      </c>
      <c r="V3533" s="223"/>
      <c r="W3533" s="269">
        <f t="shared" si="360"/>
        <v>0</v>
      </c>
      <c r="X3533" s="270" t="str">
        <f t="shared" si="364"/>
        <v>8</v>
      </c>
      <c r="Y3533" s="223"/>
      <c r="Z3533" s="183">
        <f t="shared" si="365"/>
        <v>28380</v>
      </c>
      <c r="AA3533" s="271">
        <f>VLOOKUP(G3533,Ma_KH!$A:$R,14,0)</f>
        <v>60</v>
      </c>
    </row>
    <row r="3534" spans="1:27" x14ac:dyDescent="0.25">
      <c r="A3534" s="216">
        <v>46052</v>
      </c>
      <c r="B3534" s="217">
        <v>4183997912</v>
      </c>
      <c r="C3534" s="218" t="s">
        <v>15180</v>
      </c>
      <c r="D3534" s="216">
        <v>46058</v>
      </c>
      <c r="E3534" s="219"/>
      <c r="F3534" s="218"/>
      <c r="G3534" s="268" t="s">
        <v>15629</v>
      </c>
      <c r="H3534" s="219"/>
      <c r="I3534" s="217" t="s">
        <v>15937</v>
      </c>
      <c r="J3534" s="217" t="s">
        <v>7228</v>
      </c>
      <c r="K3534" s="217" t="s">
        <v>37</v>
      </c>
      <c r="L3534" s="215" t="str">
        <f>VLOOKUP($K3534,[1]TONG_SL!$A$1:$D$65536,2,0)</f>
        <v>Chả cốm 300g</v>
      </c>
      <c r="M3534" s="247"/>
      <c r="N3534" s="215" t="str">
        <f t="shared" si="363"/>
        <v>K-C6</v>
      </c>
      <c r="O3534" s="222"/>
      <c r="P3534" s="222"/>
      <c r="Q3534" s="215" t="str">
        <f>VLOOKUP(K3534,TONG_SL!$A:$D,3,0)</f>
        <v>Túi</v>
      </c>
      <c r="R3534" s="223">
        <v>4</v>
      </c>
      <c r="S3534" s="223"/>
      <c r="T3534" s="223">
        <f>VLOOKUP(VLOOKUP(G3534,Ma_KH!$A:$R,18,0)&amp;K3534,Gia_MB!$A:$F,6,0)</f>
        <v>74250</v>
      </c>
      <c r="U3534" s="183">
        <f t="shared" si="359"/>
        <v>297000</v>
      </c>
      <c r="V3534" s="223"/>
      <c r="W3534" s="269">
        <f t="shared" si="360"/>
        <v>0</v>
      </c>
      <c r="X3534" s="270" t="str">
        <f t="shared" si="364"/>
        <v>8</v>
      </c>
      <c r="Y3534" s="223"/>
      <c r="Z3534" s="183">
        <f t="shared" si="365"/>
        <v>23760</v>
      </c>
      <c r="AA3534" s="271">
        <f>VLOOKUP(G3534,Ma_KH!$A:$R,14,0)</f>
        <v>60</v>
      </c>
    </row>
    <row r="3535" spans="1:27" x14ac:dyDescent="0.25">
      <c r="A3535" s="216">
        <v>46052</v>
      </c>
      <c r="B3535" s="217">
        <v>4183997912</v>
      </c>
      <c r="C3535" s="218" t="s">
        <v>15180</v>
      </c>
      <c r="D3535" s="216">
        <v>46058</v>
      </c>
      <c r="E3535" s="219"/>
      <c r="F3535" s="218"/>
      <c r="G3535" s="268" t="s">
        <v>15629</v>
      </c>
      <c r="H3535" s="219"/>
      <c r="I3535" s="217" t="s">
        <v>15937</v>
      </c>
      <c r="J3535" s="217" t="s">
        <v>7228</v>
      </c>
      <c r="K3535" s="217" t="s">
        <v>32</v>
      </c>
      <c r="L3535" s="215" t="str">
        <f>VLOOKUP($K3535,[1]TONG_SL!$A$1:$D$65536,2,0)</f>
        <v>Giò Tai Lưỡi Xào 250g</v>
      </c>
      <c r="M3535" s="247"/>
      <c r="N3535" s="215" t="str">
        <f t="shared" si="363"/>
        <v>K-C6</v>
      </c>
      <c r="O3535" s="222"/>
      <c r="P3535" s="222"/>
      <c r="Q3535" s="215" t="str">
        <f>VLOOKUP(K3535,TONG_SL!$A:$D,3,0)</f>
        <v>Túi</v>
      </c>
      <c r="R3535" s="223">
        <v>5</v>
      </c>
      <c r="S3535" s="223"/>
      <c r="T3535" s="223">
        <f>VLOOKUP(VLOOKUP(G3535,Ma_KH!$A:$R,18,0)&amp;K3535,Gia_MB!$A:$F,6,0)</f>
        <v>50182</v>
      </c>
      <c r="U3535" s="183">
        <f t="shared" si="359"/>
        <v>250910</v>
      </c>
      <c r="V3535" s="223"/>
      <c r="W3535" s="269">
        <f t="shared" si="360"/>
        <v>0</v>
      </c>
      <c r="X3535" s="270" t="str">
        <f t="shared" si="364"/>
        <v>8</v>
      </c>
      <c r="Y3535" s="223"/>
      <c r="Z3535" s="183">
        <f t="shared" si="365"/>
        <v>20072.8</v>
      </c>
      <c r="AA3535" s="271">
        <f>VLOOKUP(G3535,Ma_KH!$A:$R,14,0)</f>
        <v>60</v>
      </c>
    </row>
    <row r="3536" spans="1:27" x14ac:dyDescent="0.25">
      <c r="A3536" s="216">
        <v>46052</v>
      </c>
      <c r="B3536" s="217">
        <v>4183997912</v>
      </c>
      <c r="C3536" s="218" t="s">
        <v>15180</v>
      </c>
      <c r="D3536" s="216">
        <v>46058</v>
      </c>
      <c r="E3536" s="219"/>
      <c r="F3536" s="218"/>
      <c r="G3536" s="268" t="s">
        <v>15629</v>
      </c>
      <c r="H3536" s="219"/>
      <c r="I3536" s="217" t="s">
        <v>15937</v>
      </c>
      <c r="J3536" s="217" t="s">
        <v>7228</v>
      </c>
      <c r="K3536" s="217" t="s">
        <v>48</v>
      </c>
      <c r="L3536" s="215" t="str">
        <f>VLOOKUP($K3536,[1]TONG_SL!$A$1:$D$65536,2,0)</f>
        <v>Mọc Nấm Hương 250g</v>
      </c>
      <c r="M3536" s="247"/>
      <c r="N3536" s="215" t="str">
        <f t="shared" si="363"/>
        <v>K-C6</v>
      </c>
      <c r="O3536" s="222"/>
      <c r="P3536" s="222"/>
      <c r="Q3536" s="215" t="str">
        <f>VLOOKUP(K3536,TONG_SL!$A:$D,3,0)</f>
        <v>Túi</v>
      </c>
      <c r="R3536" s="223">
        <v>7</v>
      </c>
      <c r="S3536" s="223"/>
      <c r="T3536" s="223">
        <f>VLOOKUP(VLOOKUP(G3536,Ma_KH!$A:$R,18,0)&amp;K3536,Gia_MB!$A:$F,6,0)</f>
        <v>46000</v>
      </c>
      <c r="U3536" s="183">
        <f t="shared" si="359"/>
        <v>322000</v>
      </c>
      <c r="V3536" s="223"/>
      <c r="W3536" s="269">
        <f t="shared" si="360"/>
        <v>0</v>
      </c>
      <c r="X3536" s="270" t="str">
        <f t="shared" si="364"/>
        <v>8</v>
      </c>
      <c r="Y3536" s="223"/>
      <c r="Z3536" s="183">
        <f t="shared" si="365"/>
        <v>25760</v>
      </c>
      <c r="AA3536" s="271">
        <f>VLOOKUP(G3536,Ma_KH!$A:$R,14,0)</f>
        <v>60</v>
      </c>
    </row>
    <row r="3537" spans="1:27" x14ac:dyDescent="0.25">
      <c r="A3537" s="216">
        <v>46052</v>
      </c>
      <c r="B3537" s="217">
        <v>4183997737</v>
      </c>
      <c r="C3537" s="218" t="s">
        <v>15180</v>
      </c>
      <c r="D3537" s="216">
        <v>46058</v>
      </c>
      <c r="E3537" s="219"/>
      <c r="F3537" s="218"/>
      <c r="G3537" s="268" t="s">
        <v>15629</v>
      </c>
      <c r="H3537" s="219"/>
      <c r="I3537" s="217" t="s">
        <v>15938</v>
      </c>
      <c r="J3537" s="217" t="s">
        <v>7228</v>
      </c>
      <c r="K3537" s="217" t="s">
        <v>32</v>
      </c>
      <c r="L3537" s="215" t="str">
        <f>VLOOKUP($K3537,[1]TONG_SL!$A$1:$D$65536,2,0)</f>
        <v>Giò Tai Lưỡi Xào 250g</v>
      </c>
      <c r="M3537" s="247"/>
      <c r="N3537" s="215" t="str">
        <f t="shared" si="363"/>
        <v>K-C6</v>
      </c>
      <c r="O3537" s="222"/>
      <c r="P3537" s="222"/>
      <c r="Q3537" s="215" t="str">
        <f>VLOOKUP(K3537,TONG_SL!$A:$D,3,0)</f>
        <v>Túi</v>
      </c>
      <c r="R3537" s="223">
        <v>5</v>
      </c>
      <c r="S3537" s="223"/>
      <c r="T3537" s="223">
        <f>VLOOKUP(VLOOKUP(G3537,Ma_KH!$A:$R,18,0)&amp;K3537,Gia_MB!$A:$F,6,0)</f>
        <v>50182</v>
      </c>
      <c r="U3537" s="183">
        <f t="shared" si="359"/>
        <v>250910</v>
      </c>
      <c r="V3537" s="223"/>
      <c r="W3537" s="269">
        <f t="shared" si="360"/>
        <v>0</v>
      </c>
      <c r="X3537" s="270" t="str">
        <f t="shared" si="364"/>
        <v>8</v>
      </c>
      <c r="Y3537" s="223"/>
      <c r="Z3537" s="183">
        <f t="shared" si="365"/>
        <v>20072.8</v>
      </c>
      <c r="AA3537" s="271">
        <f>VLOOKUP(G3537,Ma_KH!$A:$R,14,0)</f>
        <v>60</v>
      </c>
    </row>
    <row r="3538" spans="1:27" x14ac:dyDescent="0.25">
      <c r="A3538" s="216">
        <v>46052</v>
      </c>
      <c r="B3538" s="217">
        <v>4183997737</v>
      </c>
      <c r="C3538" s="218" t="s">
        <v>15180</v>
      </c>
      <c r="D3538" s="216">
        <v>46058</v>
      </c>
      <c r="E3538" s="219"/>
      <c r="F3538" s="218"/>
      <c r="G3538" s="268" t="s">
        <v>15629</v>
      </c>
      <c r="H3538" s="219"/>
      <c r="I3538" s="217" t="s">
        <v>15938</v>
      </c>
      <c r="J3538" s="217" t="s">
        <v>7228</v>
      </c>
      <c r="K3538" s="217" t="s">
        <v>37</v>
      </c>
      <c r="L3538" s="215" t="str">
        <f>VLOOKUP($K3538,[1]TONG_SL!$A$1:$D$65536,2,0)</f>
        <v>Chả cốm 300g</v>
      </c>
      <c r="M3538" s="247"/>
      <c r="N3538" s="215" t="str">
        <f t="shared" si="363"/>
        <v>K-C6</v>
      </c>
      <c r="O3538" s="222"/>
      <c r="P3538" s="222"/>
      <c r="Q3538" s="215" t="str">
        <f>VLOOKUP(K3538,TONG_SL!$A:$D,3,0)</f>
        <v>Túi</v>
      </c>
      <c r="R3538" s="223">
        <v>2</v>
      </c>
      <c r="S3538" s="223"/>
      <c r="T3538" s="223">
        <f>VLOOKUP(VLOOKUP(G3538,Ma_KH!$A:$R,18,0)&amp;K3538,Gia_MB!$A:$F,6,0)</f>
        <v>74250</v>
      </c>
      <c r="U3538" s="183">
        <f t="shared" si="359"/>
        <v>148500</v>
      </c>
      <c r="V3538" s="223"/>
      <c r="W3538" s="269">
        <f t="shared" si="360"/>
        <v>0</v>
      </c>
      <c r="X3538" s="270" t="str">
        <f t="shared" si="364"/>
        <v>8</v>
      </c>
      <c r="Y3538" s="223"/>
      <c r="Z3538" s="183">
        <f t="shared" si="365"/>
        <v>11880</v>
      </c>
      <c r="AA3538" s="271">
        <f>VLOOKUP(G3538,Ma_KH!$A:$R,14,0)</f>
        <v>60</v>
      </c>
    </row>
    <row r="3539" spans="1:27" x14ac:dyDescent="0.25">
      <c r="A3539" s="216">
        <v>46052</v>
      </c>
      <c r="B3539" s="217">
        <v>4183997737</v>
      </c>
      <c r="C3539" s="218" t="s">
        <v>15180</v>
      </c>
      <c r="D3539" s="216">
        <v>46058</v>
      </c>
      <c r="E3539" s="219"/>
      <c r="F3539" s="218"/>
      <c r="G3539" s="268" t="s">
        <v>15629</v>
      </c>
      <c r="H3539" s="219"/>
      <c r="I3539" s="217" t="s">
        <v>15938</v>
      </c>
      <c r="J3539" s="217" t="s">
        <v>7228</v>
      </c>
      <c r="K3539" s="217" t="s">
        <v>48</v>
      </c>
      <c r="L3539" s="215" t="str">
        <f>VLOOKUP($K3539,[1]TONG_SL!$A$1:$D$65536,2,0)</f>
        <v>Mọc Nấm Hương 250g</v>
      </c>
      <c r="M3539" s="247"/>
      <c r="N3539" s="215" t="str">
        <f t="shared" si="363"/>
        <v>K-C6</v>
      </c>
      <c r="O3539" s="222"/>
      <c r="P3539" s="222"/>
      <c r="Q3539" s="215" t="str">
        <f>VLOOKUP(K3539,TONG_SL!$A:$D,3,0)</f>
        <v>Túi</v>
      </c>
      <c r="R3539" s="223">
        <v>5</v>
      </c>
      <c r="S3539" s="223"/>
      <c r="T3539" s="223">
        <f>VLOOKUP(VLOOKUP(G3539,Ma_KH!$A:$R,18,0)&amp;K3539,Gia_MB!$A:$F,6,0)</f>
        <v>46000</v>
      </c>
      <c r="U3539" s="183">
        <f t="shared" si="359"/>
        <v>230000</v>
      </c>
      <c r="V3539" s="223"/>
      <c r="W3539" s="269">
        <f t="shared" si="360"/>
        <v>0</v>
      </c>
      <c r="X3539" s="270" t="str">
        <f t="shared" si="364"/>
        <v>8</v>
      </c>
      <c r="Y3539" s="223"/>
      <c r="Z3539" s="183">
        <f t="shared" si="365"/>
        <v>18400</v>
      </c>
      <c r="AA3539" s="271">
        <f>VLOOKUP(G3539,Ma_KH!$A:$R,14,0)</f>
        <v>60</v>
      </c>
    </row>
    <row r="3540" spans="1:27" x14ac:dyDescent="0.25">
      <c r="A3540" s="216">
        <v>46052</v>
      </c>
      <c r="B3540" s="217">
        <v>4183997737</v>
      </c>
      <c r="C3540" s="218" t="s">
        <v>15180</v>
      </c>
      <c r="D3540" s="216">
        <v>46058</v>
      </c>
      <c r="E3540" s="219"/>
      <c r="F3540" s="218"/>
      <c r="G3540" s="268" t="s">
        <v>15629</v>
      </c>
      <c r="H3540" s="219"/>
      <c r="I3540" s="217" t="s">
        <v>15938</v>
      </c>
      <c r="J3540" s="217" t="s">
        <v>7228</v>
      </c>
      <c r="K3540" s="217" t="s">
        <v>39</v>
      </c>
      <c r="L3540" s="215" t="str">
        <f>VLOOKUP($K3540,[1]TONG_SL!$A$1:$D$65536,2,0)</f>
        <v>Chả nướng 300g</v>
      </c>
      <c r="M3540" s="247"/>
      <c r="N3540" s="215" t="str">
        <f t="shared" si="363"/>
        <v>K-C6</v>
      </c>
      <c r="O3540" s="222"/>
      <c r="P3540" s="222"/>
      <c r="Q3540" s="215" t="str">
        <f>VLOOKUP(K3540,TONG_SL!$A:$D,3,0)</f>
        <v>Túi</v>
      </c>
      <c r="R3540" s="223">
        <v>5</v>
      </c>
      <c r="S3540" s="223"/>
      <c r="T3540" s="223">
        <f>VLOOKUP(VLOOKUP(G3540,Ma_KH!$A:$R,18,0)&amp;K3540,Gia_MB!$A:$F,6,0)</f>
        <v>70950</v>
      </c>
      <c r="U3540" s="183">
        <f t="shared" si="359"/>
        <v>354750</v>
      </c>
      <c r="V3540" s="223"/>
      <c r="W3540" s="269">
        <f t="shared" si="360"/>
        <v>0</v>
      </c>
      <c r="X3540" s="270" t="str">
        <f t="shared" si="364"/>
        <v>8</v>
      </c>
      <c r="Y3540" s="223"/>
      <c r="Z3540" s="183">
        <f t="shared" si="365"/>
        <v>28380</v>
      </c>
      <c r="AA3540" s="271">
        <f>VLOOKUP(G3540,Ma_KH!$A:$R,14,0)</f>
        <v>60</v>
      </c>
    </row>
    <row r="3541" spans="1:27" x14ac:dyDescent="0.25">
      <c r="A3541" s="216">
        <v>46052</v>
      </c>
      <c r="B3541" s="217">
        <v>4183997737</v>
      </c>
      <c r="C3541" s="218" t="s">
        <v>15180</v>
      </c>
      <c r="D3541" s="216">
        <v>46058</v>
      </c>
      <c r="E3541" s="219"/>
      <c r="F3541" s="218"/>
      <c r="G3541" s="268" t="s">
        <v>15629</v>
      </c>
      <c r="H3541" s="219"/>
      <c r="I3541" s="217" t="s">
        <v>15938</v>
      </c>
      <c r="J3541" s="217" t="s">
        <v>7228</v>
      </c>
      <c r="K3541" s="217" t="s">
        <v>7149</v>
      </c>
      <c r="L3541" s="215" t="str">
        <f>VLOOKUP($K3541,[1]TONG_SL!$A$1:$D$65536,2,0)</f>
        <v>Tai heo muối 200g</v>
      </c>
      <c r="M3541" s="247"/>
      <c r="N3541" s="215" t="str">
        <f t="shared" si="363"/>
        <v>K-C6</v>
      </c>
      <c r="O3541" s="222"/>
      <c r="P3541" s="222"/>
      <c r="Q3541" s="215" t="str">
        <f>VLOOKUP(K3541,TONG_SL!$A:$D,3,0)</f>
        <v>Túi</v>
      </c>
      <c r="R3541" s="223">
        <v>1</v>
      </c>
      <c r="S3541" s="223"/>
      <c r="T3541" s="223">
        <f>VLOOKUP(VLOOKUP(G3541,Ma_KH!$A:$R,18,0)&amp;K3541,Gia_MB!$A:$F,6,0)</f>
        <v>55595</v>
      </c>
      <c r="U3541" s="183">
        <f t="shared" si="359"/>
        <v>55595</v>
      </c>
      <c r="V3541" s="223"/>
      <c r="W3541" s="269">
        <f t="shared" si="360"/>
        <v>0</v>
      </c>
      <c r="X3541" s="270" t="str">
        <f t="shared" si="364"/>
        <v>8</v>
      </c>
      <c r="Y3541" s="223"/>
      <c r="Z3541" s="183">
        <f t="shared" si="365"/>
        <v>4447.6000000000004</v>
      </c>
      <c r="AA3541" s="271">
        <f>VLOOKUP(G3541,Ma_KH!$A:$R,14,0)</f>
        <v>60</v>
      </c>
    </row>
    <row r="3542" spans="1:27" x14ac:dyDescent="0.25">
      <c r="A3542" s="216">
        <v>46052</v>
      </c>
      <c r="B3542" s="217">
        <v>4183997737</v>
      </c>
      <c r="C3542" s="218" t="s">
        <v>15180</v>
      </c>
      <c r="D3542" s="216">
        <v>46058</v>
      </c>
      <c r="E3542" s="219"/>
      <c r="F3542" s="218"/>
      <c r="G3542" s="268" t="s">
        <v>15629</v>
      </c>
      <c r="H3542" s="219"/>
      <c r="I3542" s="217" t="s">
        <v>15938</v>
      </c>
      <c r="J3542" s="217" t="s">
        <v>7228</v>
      </c>
      <c r="K3542" s="217" t="s">
        <v>30</v>
      </c>
      <c r="L3542" s="215" t="str">
        <f>VLOOKUP($K3542,[1]TONG_SL!$A$1:$D$65536,2,0)</f>
        <v>Gà muối 500g</v>
      </c>
      <c r="M3542" s="247"/>
      <c r="N3542" s="215" t="str">
        <f t="shared" si="363"/>
        <v>K-C6</v>
      </c>
      <c r="O3542" s="222"/>
      <c r="P3542" s="222"/>
      <c r="Q3542" s="215" t="str">
        <f>VLOOKUP(K3542,TONG_SL!$A:$D,3,0)</f>
        <v>Túi</v>
      </c>
      <c r="R3542" s="223">
        <v>8</v>
      </c>
      <c r="S3542" s="223"/>
      <c r="T3542" s="223">
        <f>VLOOKUP(VLOOKUP(G3542,Ma_KH!$A:$R,18,0)&amp;K3542,Gia_MB!$A:$F,6,0)</f>
        <v>116611</v>
      </c>
      <c r="U3542" s="183">
        <f t="shared" si="359"/>
        <v>932888</v>
      </c>
      <c r="V3542" s="223"/>
      <c r="W3542" s="269">
        <f t="shared" si="360"/>
        <v>0</v>
      </c>
      <c r="X3542" s="270" t="str">
        <f t="shared" si="364"/>
        <v>8</v>
      </c>
      <c r="Y3542" s="223"/>
      <c r="Z3542" s="183">
        <f t="shared" si="365"/>
        <v>74631.040000000008</v>
      </c>
      <c r="AA3542" s="271">
        <f>VLOOKUP(G3542,Ma_KH!$A:$R,14,0)</f>
        <v>60</v>
      </c>
    </row>
    <row r="3543" spans="1:27" x14ac:dyDescent="0.25">
      <c r="A3543" s="216">
        <v>46052</v>
      </c>
      <c r="B3543" s="217">
        <v>4183997737</v>
      </c>
      <c r="C3543" s="218" t="s">
        <v>15180</v>
      </c>
      <c r="D3543" s="216">
        <v>46058</v>
      </c>
      <c r="E3543" s="219"/>
      <c r="F3543" s="218"/>
      <c r="G3543" s="268" t="s">
        <v>15629</v>
      </c>
      <c r="H3543" s="219"/>
      <c r="I3543" s="217" t="s">
        <v>15938</v>
      </c>
      <c r="J3543" s="217" t="s">
        <v>7228</v>
      </c>
      <c r="K3543" s="217" t="s">
        <v>27</v>
      </c>
      <c r="L3543" s="215" t="str">
        <f>VLOOKUP($K3543,[1]TONG_SL!$A$1:$D$65536,2,0)</f>
        <v>Chân giò heo muối 300g</v>
      </c>
      <c r="M3543" s="247"/>
      <c r="N3543" s="215" t="str">
        <f t="shared" si="363"/>
        <v>K-C6</v>
      </c>
      <c r="O3543" s="222"/>
      <c r="P3543" s="222"/>
      <c r="Q3543" s="215" t="str">
        <f>VLOOKUP(K3543,TONG_SL!$A:$D,3,0)</f>
        <v>Túi</v>
      </c>
      <c r="R3543" s="223">
        <v>34</v>
      </c>
      <c r="S3543" s="223"/>
      <c r="T3543" s="223">
        <f>VLOOKUP(VLOOKUP(G3543,Ma_KH!$A:$R,18,0)&amp;K3543,Gia_MB!$A:$F,6,0)</f>
        <v>73431</v>
      </c>
      <c r="U3543" s="183">
        <f t="shared" si="359"/>
        <v>2496654</v>
      </c>
      <c r="V3543" s="223"/>
      <c r="W3543" s="269">
        <f t="shared" si="360"/>
        <v>0</v>
      </c>
      <c r="X3543" s="270" t="str">
        <f t="shared" si="364"/>
        <v>8</v>
      </c>
      <c r="Y3543" s="223"/>
      <c r="Z3543" s="183">
        <f t="shared" si="365"/>
        <v>199732.32</v>
      </c>
      <c r="AA3543" s="271">
        <f>VLOOKUP(G3543,Ma_KH!$A:$R,14,0)</f>
        <v>60</v>
      </c>
    </row>
    <row r="3544" spans="1:27" x14ac:dyDescent="0.25">
      <c r="A3544" s="216">
        <v>46052</v>
      </c>
      <c r="B3544" s="217">
        <v>4183998149</v>
      </c>
      <c r="C3544" s="218" t="s">
        <v>15180</v>
      </c>
      <c r="D3544" s="216">
        <v>46058</v>
      </c>
      <c r="E3544" s="219"/>
      <c r="F3544" s="218"/>
      <c r="G3544" s="268" t="s">
        <v>15629</v>
      </c>
      <c r="H3544" s="219"/>
      <c r="I3544" s="217" t="s">
        <v>15939</v>
      </c>
      <c r="J3544" s="217" t="s">
        <v>7228</v>
      </c>
      <c r="K3544" s="217" t="s">
        <v>32</v>
      </c>
      <c r="L3544" s="215" t="str">
        <f>VLOOKUP($K3544,[1]TONG_SL!$A$1:$D$65536,2,0)</f>
        <v>Giò Tai Lưỡi Xào 250g</v>
      </c>
      <c r="M3544" s="247"/>
      <c r="N3544" s="215" t="str">
        <f t="shared" si="363"/>
        <v>K-C6</v>
      </c>
      <c r="O3544" s="222"/>
      <c r="P3544" s="222"/>
      <c r="Q3544" s="215" t="str">
        <f>VLOOKUP(K3544,TONG_SL!$A:$D,3,0)</f>
        <v>Túi</v>
      </c>
      <c r="R3544" s="223">
        <v>10</v>
      </c>
      <c r="S3544" s="223"/>
      <c r="T3544" s="223">
        <f>VLOOKUP(VLOOKUP(G3544,Ma_KH!$A:$R,18,0)&amp;K3544,Gia_MB!$A:$F,6,0)</f>
        <v>50182</v>
      </c>
      <c r="U3544" s="183">
        <f t="shared" si="359"/>
        <v>501820</v>
      </c>
      <c r="V3544" s="223"/>
      <c r="W3544" s="269">
        <f t="shared" si="360"/>
        <v>0</v>
      </c>
      <c r="X3544" s="270" t="str">
        <f t="shared" si="364"/>
        <v>8</v>
      </c>
      <c r="Y3544" s="223"/>
      <c r="Z3544" s="183">
        <f t="shared" si="365"/>
        <v>40145.599999999999</v>
      </c>
      <c r="AA3544" s="271">
        <f>VLOOKUP(G3544,Ma_KH!$A:$R,14,0)</f>
        <v>60</v>
      </c>
    </row>
    <row r="3545" spans="1:27" x14ac:dyDescent="0.25">
      <c r="A3545" s="216">
        <v>46052</v>
      </c>
      <c r="B3545" s="217">
        <v>4183998149</v>
      </c>
      <c r="C3545" s="218" t="s">
        <v>15180</v>
      </c>
      <c r="D3545" s="216">
        <v>46058</v>
      </c>
      <c r="E3545" s="219"/>
      <c r="F3545" s="218"/>
      <c r="G3545" s="268" t="s">
        <v>15629</v>
      </c>
      <c r="H3545" s="219"/>
      <c r="I3545" s="217" t="s">
        <v>15939</v>
      </c>
      <c r="J3545" s="217" t="s">
        <v>7228</v>
      </c>
      <c r="K3545" s="217" t="s">
        <v>27</v>
      </c>
      <c r="L3545" s="215" t="str">
        <f>VLOOKUP($K3545,[1]TONG_SL!$A$1:$D$65536,2,0)</f>
        <v>Chân giò heo muối 300g</v>
      </c>
      <c r="M3545" s="247"/>
      <c r="N3545" s="215" t="str">
        <f t="shared" si="363"/>
        <v>K-C6</v>
      </c>
      <c r="O3545" s="222"/>
      <c r="P3545" s="222"/>
      <c r="Q3545" s="215" t="str">
        <f>VLOOKUP(K3545,TONG_SL!$A:$D,3,0)</f>
        <v>Túi</v>
      </c>
      <c r="R3545" s="223">
        <v>17</v>
      </c>
      <c r="S3545" s="223"/>
      <c r="T3545" s="223">
        <f>VLOOKUP(VLOOKUP(G3545,Ma_KH!$A:$R,18,0)&amp;K3545,Gia_MB!$A:$F,6,0)</f>
        <v>73431</v>
      </c>
      <c r="U3545" s="183">
        <f t="shared" ref="U3545:U3608" si="366">T3545*R3545</f>
        <v>1248327</v>
      </c>
      <c r="V3545" s="223"/>
      <c r="W3545" s="269">
        <f t="shared" ref="W3545:W3608" si="367">U3545*V3545</f>
        <v>0</v>
      </c>
      <c r="X3545" s="270" t="str">
        <f t="shared" si="364"/>
        <v>8</v>
      </c>
      <c r="Y3545" s="223"/>
      <c r="Z3545" s="183">
        <f t="shared" si="365"/>
        <v>99866.16</v>
      </c>
      <c r="AA3545" s="271">
        <f>VLOOKUP(G3545,Ma_KH!$A:$R,14,0)</f>
        <v>60</v>
      </c>
    </row>
    <row r="3546" spans="1:27" x14ac:dyDescent="0.25">
      <c r="A3546" s="216">
        <v>46052</v>
      </c>
      <c r="B3546" s="217">
        <v>4183998149</v>
      </c>
      <c r="C3546" s="218" t="s">
        <v>15180</v>
      </c>
      <c r="D3546" s="216">
        <v>46058</v>
      </c>
      <c r="E3546" s="219"/>
      <c r="F3546" s="218"/>
      <c r="G3546" s="268" t="s">
        <v>15629</v>
      </c>
      <c r="H3546" s="219"/>
      <c r="I3546" s="217" t="s">
        <v>15939</v>
      </c>
      <c r="J3546" s="217" t="s">
        <v>7228</v>
      </c>
      <c r="K3546" s="217" t="s">
        <v>30</v>
      </c>
      <c r="L3546" s="215" t="str">
        <f>VLOOKUP($K3546,[1]TONG_SL!$A$1:$D$65536,2,0)</f>
        <v>Gà muối 500g</v>
      </c>
      <c r="M3546" s="247"/>
      <c r="N3546" s="215" t="str">
        <f t="shared" si="363"/>
        <v>K-C6</v>
      </c>
      <c r="O3546" s="222"/>
      <c r="P3546" s="222"/>
      <c r="Q3546" s="215" t="str">
        <f>VLOOKUP(K3546,TONG_SL!$A:$D,3,0)</f>
        <v>Túi</v>
      </c>
      <c r="R3546" s="223">
        <v>5</v>
      </c>
      <c r="S3546" s="223"/>
      <c r="T3546" s="223">
        <f>VLOOKUP(VLOOKUP(G3546,Ma_KH!$A:$R,18,0)&amp;K3546,Gia_MB!$A:$F,6,0)</f>
        <v>116611</v>
      </c>
      <c r="U3546" s="183">
        <f t="shared" si="366"/>
        <v>583055</v>
      </c>
      <c r="V3546" s="223"/>
      <c r="W3546" s="269">
        <f t="shared" si="367"/>
        <v>0</v>
      </c>
      <c r="X3546" s="270" t="str">
        <f t="shared" si="364"/>
        <v>8</v>
      </c>
      <c r="Y3546" s="223"/>
      <c r="Z3546" s="183">
        <f t="shared" si="365"/>
        <v>46644.4</v>
      </c>
      <c r="AA3546" s="271">
        <f>VLOOKUP(G3546,Ma_KH!$A:$R,14,0)</f>
        <v>60</v>
      </c>
    </row>
    <row r="3547" spans="1:27" x14ac:dyDescent="0.25">
      <c r="A3547" s="216">
        <v>46052</v>
      </c>
      <c r="B3547" s="217">
        <v>4183998149</v>
      </c>
      <c r="C3547" s="218" t="s">
        <v>15180</v>
      </c>
      <c r="D3547" s="216">
        <v>46058</v>
      </c>
      <c r="E3547" s="219"/>
      <c r="F3547" s="218"/>
      <c r="G3547" s="268" t="s">
        <v>15629</v>
      </c>
      <c r="H3547" s="219"/>
      <c r="I3547" s="217" t="s">
        <v>15939</v>
      </c>
      <c r="J3547" s="217" t="s">
        <v>7228</v>
      </c>
      <c r="K3547" s="217" t="s">
        <v>7149</v>
      </c>
      <c r="L3547" s="215" t="str">
        <f>VLOOKUP($K3547,[1]TONG_SL!$A$1:$D$65536,2,0)</f>
        <v>Tai heo muối 200g</v>
      </c>
      <c r="M3547" s="247"/>
      <c r="N3547" s="215" t="str">
        <f t="shared" si="363"/>
        <v>K-C6</v>
      </c>
      <c r="O3547" s="222"/>
      <c r="P3547" s="222"/>
      <c r="Q3547" s="215" t="str">
        <f>VLOOKUP(K3547,TONG_SL!$A:$D,3,0)</f>
        <v>Túi</v>
      </c>
      <c r="R3547" s="223">
        <v>3</v>
      </c>
      <c r="S3547" s="223"/>
      <c r="T3547" s="223">
        <f>VLOOKUP(VLOOKUP(G3547,Ma_KH!$A:$R,18,0)&amp;K3547,Gia_MB!$A:$F,6,0)</f>
        <v>55595</v>
      </c>
      <c r="U3547" s="183">
        <f t="shared" si="366"/>
        <v>166785</v>
      </c>
      <c r="V3547" s="223"/>
      <c r="W3547" s="269">
        <f t="shared" si="367"/>
        <v>0</v>
      </c>
      <c r="X3547" s="270" t="str">
        <f t="shared" si="364"/>
        <v>8</v>
      </c>
      <c r="Y3547" s="223"/>
      <c r="Z3547" s="183">
        <f t="shared" si="365"/>
        <v>13342.800000000001</v>
      </c>
      <c r="AA3547" s="271">
        <f>VLOOKUP(G3547,Ma_KH!$A:$R,14,0)</f>
        <v>60</v>
      </c>
    </row>
    <row r="3548" spans="1:27" x14ac:dyDescent="0.25">
      <c r="A3548" s="216">
        <v>46052</v>
      </c>
      <c r="B3548" s="217">
        <v>4183998149</v>
      </c>
      <c r="C3548" s="218" t="s">
        <v>15180</v>
      </c>
      <c r="D3548" s="216">
        <v>46058</v>
      </c>
      <c r="E3548" s="219"/>
      <c r="F3548" s="218"/>
      <c r="G3548" s="268" t="s">
        <v>15629</v>
      </c>
      <c r="H3548" s="219"/>
      <c r="I3548" s="217" t="s">
        <v>15939</v>
      </c>
      <c r="J3548" s="217" t="s">
        <v>7228</v>
      </c>
      <c r="K3548" s="217" t="s">
        <v>39</v>
      </c>
      <c r="L3548" s="215" t="str">
        <f>VLOOKUP($K3548,[1]TONG_SL!$A$1:$D$65536,2,0)</f>
        <v>Chả nướng 300g</v>
      </c>
      <c r="M3548" s="247"/>
      <c r="N3548" s="215" t="str">
        <f t="shared" si="363"/>
        <v>K-C6</v>
      </c>
      <c r="O3548" s="222"/>
      <c r="P3548" s="222"/>
      <c r="Q3548" s="215" t="str">
        <f>VLOOKUP(K3548,TONG_SL!$A:$D,3,0)</f>
        <v>Túi</v>
      </c>
      <c r="R3548" s="223">
        <v>4</v>
      </c>
      <c r="S3548" s="223"/>
      <c r="T3548" s="223">
        <f>VLOOKUP(VLOOKUP(G3548,Ma_KH!$A:$R,18,0)&amp;K3548,Gia_MB!$A:$F,6,0)</f>
        <v>70950</v>
      </c>
      <c r="U3548" s="183">
        <f t="shared" si="366"/>
        <v>283800</v>
      </c>
      <c r="V3548" s="223"/>
      <c r="W3548" s="269">
        <f t="shared" si="367"/>
        <v>0</v>
      </c>
      <c r="X3548" s="270" t="str">
        <f t="shared" si="364"/>
        <v>8</v>
      </c>
      <c r="Y3548" s="223"/>
      <c r="Z3548" s="183">
        <f t="shared" si="365"/>
        <v>22704</v>
      </c>
      <c r="AA3548" s="271">
        <f>VLOOKUP(G3548,Ma_KH!$A:$R,14,0)</f>
        <v>60</v>
      </c>
    </row>
    <row r="3549" spans="1:27" x14ac:dyDescent="0.25">
      <c r="A3549" s="216">
        <v>46052</v>
      </c>
      <c r="B3549" s="217">
        <v>4183998149</v>
      </c>
      <c r="C3549" s="218" t="s">
        <v>15180</v>
      </c>
      <c r="D3549" s="216">
        <v>46058</v>
      </c>
      <c r="E3549" s="219"/>
      <c r="F3549" s="218"/>
      <c r="G3549" s="268" t="s">
        <v>15629</v>
      </c>
      <c r="H3549" s="219"/>
      <c r="I3549" s="217" t="s">
        <v>15939</v>
      </c>
      <c r="J3549" s="217" t="s">
        <v>7228</v>
      </c>
      <c r="K3549" s="217" t="s">
        <v>48</v>
      </c>
      <c r="L3549" s="215" t="str">
        <f>VLOOKUP($K3549,[1]TONG_SL!$A$1:$D$65536,2,0)</f>
        <v>Mọc Nấm Hương 250g</v>
      </c>
      <c r="M3549" s="247"/>
      <c r="N3549" s="215" t="str">
        <f t="shared" ref="N3549:N3612" si="368">IF($B3549&lt;&gt;"","K-C6","")</f>
        <v>K-C6</v>
      </c>
      <c r="O3549" s="222"/>
      <c r="P3549" s="222"/>
      <c r="Q3549" s="215" t="str">
        <f>VLOOKUP(K3549,TONG_SL!$A:$D,3,0)</f>
        <v>Túi</v>
      </c>
      <c r="R3549" s="223">
        <v>5</v>
      </c>
      <c r="S3549" s="223"/>
      <c r="T3549" s="223">
        <f>VLOOKUP(VLOOKUP(G3549,Ma_KH!$A:$R,18,0)&amp;K3549,Gia_MB!$A:$F,6,0)</f>
        <v>46000</v>
      </c>
      <c r="U3549" s="183">
        <f t="shared" si="366"/>
        <v>230000</v>
      </c>
      <c r="V3549" s="223"/>
      <c r="W3549" s="269">
        <f t="shared" si="367"/>
        <v>0</v>
      </c>
      <c r="X3549" s="270" t="str">
        <f t="shared" si="364"/>
        <v>8</v>
      </c>
      <c r="Y3549" s="223"/>
      <c r="Z3549" s="183">
        <f t="shared" si="365"/>
        <v>18400</v>
      </c>
      <c r="AA3549" s="271">
        <f>VLOOKUP(G3549,Ma_KH!$A:$R,14,0)</f>
        <v>60</v>
      </c>
    </row>
    <row r="3550" spans="1:27" x14ac:dyDescent="0.25">
      <c r="A3550" s="216">
        <v>46058</v>
      </c>
      <c r="B3550" s="217">
        <v>4184316056</v>
      </c>
      <c r="C3550" s="218" t="s">
        <v>15180</v>
      </c>
      <c r="D3550" s="216">
        <v>46058</v>
      </c>
      <c r="E3550" s="219"/>
      <c r="F3550" s="218"/>
      <c r="G3550" s="268" t="s">
        <v>15629</v>
      </c>
      <c r="H3550" s="219"/>
      <c r="I3550" s="217" t="s">
        <v>15940</v>
      </c>
      <c r="J3550" s="217" t="s">
        <v>7228</v>
      </c>
      <c r="K3550" s="217" t="s">
        <v>30</v>
      </c>
      <c r="L3550" s="215" t="str">
        <f>VLOOKUP($K3550,[1]TONG_SL!$A$1:$D$65536,2,0)</f>
        <v>Gà muối 500g</v>
      </c>
      <c r="M3550" s="247"/>
      <c r="N3550" s="215" t="str">
        <f t="shared" si="368"/>
        <v>K-C6</v>
      </c>
      <c r="O3550" s="222"/>
      <c r="P3550" s="222"/>
      <c r="Q3550" s="215" t="str">
        <f>VLOOKUP(K3550,TONG_SL!$A:$D,3,0)</f>
        <v>Túi</v>
      </c>
      <c r="R3550" s="223">
        <v>20</v>
      </c>
      <c r="S3550" s="223"/>
      <c r="T3550" s="223">
        <f>VLOOKUP(VLOOKUP(G3550,Ma_KH!$A:$R,18,0)&amp;K3550,Gia_MB!$A:$F,6,0)</f>
        <v>116611</v>
      </c>
      <c r="U3550" s="183">
        <f t="shared" si="366"/>
        <v>2332220</v>
      </c>
      <c r="V3550" s="223"/>
      <c r="W3550" s="269">
        <f t="shared" si="367"/>
        <v>0</v>
      </c>
      <c r="X3550" s="270" t="str">
        <f t="shared" si="364"/>
        <v>8</v>
      </c>
      <c r="Y3550" s="223"/>
      <c r="Z3550" s="183">
        <f t="shared" si="365"/>
        <v>186577.6</v>
      </c>
      <c r="AA3550" s="271">
        <f>VLOOKUP(G3550,Ma_KH!$A:$R,14,0)</f>
        <v>60</v>
      </c>
    </row>
    <row r="3551" spans="1:27" x14ac:dyDescent="0.25">
      <c r="A3551" s="216">
        <v>46058</v>
      </c>
      <c r="B3551" s="217">
        <v>4184316056</v>
      </c>
      <c r="C3551" s="218" t="s">
        <v>15180</v>
      </c>
      <c r="D3551" s="216">
        <v>46058</v>
      </c>
      <c r="E3551" s="219"/>
      <c r="F3551" s="218"/>
      <c r="G3551" s="268" t="s">
        <v>15629</v>
      </c>
      <c r="H3551" s="219"/>
      <c r="I3551" s="217" t="s">
        <v>15940</v>
      </c>
      <c r="J3551" s="217" t="s">
        <v>7228</v>
      </c>
      <c r="K3551" s="217" t="s">
        <v>27</v>
      </c>
      <c r="L3551" s="215" t="str">
        <f>VLOOKUP($K3551,[1]TONG_SL!$A$1:$D$65536,2,0)</f>
        <v>Chân giò heo muối 300g</v>
      </c>
      <c r="M3551" s="247"/>
      <c r="N3551" s="215" t="str">
        <f t="shared" si="368"/>
        <v>K-C6</v>
      </c>
      <c r="O3551" s="222"/>
      <c r="P3551" s="222"/>
      <c r="Q3551" s="215" t="str">
        <f>VLOOKUP(K3551,TONG_SL!$A:$D,3,0)</f>
        <v>Túi</v>
      </c>
      <c r="R3551" s="223">
        <v>20</v>
      </c>
      <c r="S3551" s="223"/>
      <c r="T3551" s="223">
        <f>VLOOKUP(VLOOKUP(G3551,Ma_KH!$A:$R,18,0)&amp;K3551,Gia_MB!$A:$F,6,0)</f>
        <v>73431</v>
      </c>
      <c r="U3551" s="183">
        <f t="shared" si="366"/>
        <v>1468620</v>
      </c>
      <c r="V3551" s="223"/>
      <c r="W3551" s="269">
        <f t="shared" si="367"/>
        <v>0</v>
      </c>
      <c r="X3551" s="270" t="str">
        <f t="shared" ref="X3551:X3614" si="369">IF(B3551&lt;&gt;"","8","0")</f>
        <v>8</v>
      </c>
      <c r="Y3551" s="223"/>
      <c r="Z3551" s="183">
        <f t="shared" ref="Z3551:Z3614" si="370">U3551*X3551%</f>
        <v>117489.60000000001</v>
      </c>
      <c r="AA3551" s="271">
        <f>VLOOKUP(G3551,Ma_KH!$A:$R,14,0)</f>
        <v>60</v>
      </c>
    </row>
    <row r="3552" spans="1:27" x14ac:dyDescent="0.25">
      <c r="A3552" s="216">
        <v>46052</v>
      </c>
      <c r="B3552" s="217">
        <v>4183990777</v>
      </c>
      <c r="C3552" s="218" t="s">
        <v>15180</v>
      </c>
      <c r="D3552" s="216">
        <v>46058</v>
      </c>
      <c r="E3552" s="219"/>
      <c r="F3552" s="218"/>
      <c r="G3552" s="268" t="s">
        <v>15629</v>
      </c>
      <c r="H3552" s="219"/>
      <c r="I3552" s="217" t="s">
        <v>15902</v>
      </c>
      <c r="J3552" s="217" t="s">
        <v>7228</v>
      </c>
      <c r="K3552" s="217" t="s">
        <v>27</v>
      </c>
      <c r="L3552" s="215" t="str">
        <f>VLOOKUP($K3552,[1]TONG_SL!$A$1:$D$65536,2,0)</f>
        <v>Chân giò heo muối 300g</v>
      </c>
      <c r="M3552" s="247"/>
      <c r="N3552" s="215" t="str">
        <f t="shared" si="368"/>
        <v>K-C6</v>
      </c>
      <c r="O3552" s="222"/>
      <c r="P3552" s="222"/>
      <c r="Q3552" s="215" t="str">
        <f>VLOOKUP(K3552,TONG_SL!$A:$D,3,0)</f>
        <v>Túi</v>
      </c>
      <c r="R3552" s="223">
        <v>20</v>
      </c>
      <c r="S3552" s="223"/>
      <c r="T3552" s="223">
        <f>VLOOKUP(VLOOKUP(G3552,Ma_KH!$A:$R,18,0)&amp;K3552,Gia_MB!$A:$F,6,0)</f>
        <v>73431</v>
      </c>
      <c r="U3552" s="183">
        <f t="shared" si="366"/>
        <v>1468620</v>
      </c>
      <c r="V3552" s="223"/>
      <c r="W3552" s="269">
        <f t="shared" si="367"/>
        <v>0</v>
      </c>
      <c r="X3552" s="270" t="str">
        <f t="shared" si="369"/>
        <v>8</v>
      </c>
      <c r="Y3552" s="223"/>
      <c r="Z3552" s="183">
        <f t="shared" si="370"/>
        <v>117489.60000000001</v>
      </c>
      <c r="AA3552" s="271">
        <f>VLOOKUP(G3552,Ma_KH!$A:$R,14,0)</f>
        <v>60</v>
      </c>
    </row>
    <row r="3553" spans="1:214" x14ac:dyDescent="0.25">
      <c r="A3553" s="216">
        <v>46052</v>
      </c>
      <c r="B3553" s="217">
        <v>4183990777</v>
      </c>
      <c r="C3553" s="218" t="s">
        <v>15180</v>
      </c>
      <c r="D3553" s="216">
        <v>46058</v>
      </c>
      <c r="E3553" s="219"/>
      <c r="F3553" s="218"/>
      <c r="G3553" s="268" t="s">
        <v>15629</v>
      </c>
      <c r="H3553" s="219"/>
      <c r="I3553" s="217" t="s">
        <v>15902</v>
      </c>
      <c r="J3553" s="217" t="s">
        <v>7228</v>
      </c>
      <c r="K3553" s="217" t="s">
        <v>7192</v>
      </c>
      <c r="L3553" s="215" t="str">
        <f>VLOOKUP($K3553,[1]TONG_SL!$A$1:$D$65536,2,0)</f>
        <v>Gà muối 500g</v>
      </c>
      <c r="M3553" s="247"/>
      <c r="N3553" s="215" t="str">
        <f t="shared" si="368"/>
        <v>K-C6</v>
      </c>
      <c r="O3553" s="222"/>
      <c r="P3553" s="222"/>
      <c r="Q3553" s="215" t="str">
        <f>VLOOKUP(K3553,TONG_SL!$A:$D,3,0)</f>
        <v>Túi</v>
      </c>
      <c r="R3553" s="223">
        <v>4</v>
      </c>
      <c r="S3553" s="223"/>
      <c r="T3553" s="223">
        <f>VLOOKUP(VLOOKUP(G3553,Ma_KH!$A:$R,18,0)&amp;K3553,Gia_MB!$A:$F,6,0)</f>
        <v>116611</v>
      </c>
      <c r="U3553" s="183">
        <f t="shared" si="366"/>
        <v>466444</v>
      </c>
      <c r="V3553" s="223"/>
      <c r="W3553" s="269">
        <f t="shared" si="367"/>
        <v>0</v>
      </c>
      <c r="X3553" s="270" t="str">
        <f t="shared" si="369"/>
        <v>8</v>
      </c>
      <c r="Y3553" s="223"/>
      <c r="Z3553" s="183">
        <f t="shared" si="370"/>
        <v>37315.520000000004</v>
      </c>
      <c r="AA3553" s="271">
        <f>VLOOKUP(G3553,Ma_KH!$A:$R,14,0)</f>
        <v>60</v>
      </c>
    </row>
    <row r="3554" spans="1:214" x14ac:dyDescent="0.25">
      <c r="A3554" s="216">
        <v>46052</v>
      </c>
      <c r="B3554" s="217">
        <v>4183999594</v>
      </c>
      <c r="C3554" s="218" t="s">
        <v>15180</v>
      </c>
      <c r="D3554" s="216">
        <v>46058</v>
      </c>
      <c r="E3554" s="219"/>
      <c r="F3554" s="218"/>
      <c r="G3554" s="268" t="s">
        <v>15629</v>
      </c>
      <c r="H3554" s="219"/>
      <c r="I3554" s="217" t="s">
        <v>15903</v>
      </c>
      <c r="J3554" s="217" t="s">
        <v>7228</v>
      </c>
      <c r="K3554" s="217" t="s">
        <v>27</v>
      </c>
      <c r="L3554" s="215" t="str">
        <f>VLOOKUP($K3554,[1]TONG_SL!$A$1:$D$65536,2,0)</f>
        <v>Chân giò heo muối 300g</v>
      </c>
      <c r="M3554" s="247"/>
      <c r="N3554" s="215" t="str">
        <f t="shared" si="368"/>
        <v>K-C6</v>
      </c>
      <c r="O3554" s="222"/>
      <c r="P3554" s="222"/>
      <c r="Q3554" s="215" t="str">
        <f>VLOOKUP(K3554,TONG_SL!$A:$D,3,0)</f>
        <v>Túi</v>
      </c>
      <c r="R3554" s="223">
        <v>15</v>
      </c>
      <c r="S3554" s="223"/>
      <c r="T3554" s="223">
        <f>VLOOKUP(VLOOKUP(G3554,Ma_KH!$A:$R,18,0)&amp;K3554,Gia_MB!$A:$F,6,0)</f>
        <v>73431</v>
      </c>
      <c r="U3554" s="183">
        <f t="shared" si="366"/>
        <v>1101465</v>
      </c>
      <c r="V3554" s="223"/>
      <c r="W3554" s="269">
        <f t="shared" si="367"/>
        <v>0</v>
      </c>
      <c r="X3554" s="270" t="str">
        <f t="shared" si="369"/>
        <v>8</v>
      </c>
      <c r="Y3554" s="223"/>
      <c r="Z3554" s="183">
        <f t="shared" si="370"/>
        <v>88117.2</v>
      </c>
      <c r="AA3554" s="271">
        <f>VLOOKUP(G3554,Ma_KH!$A:$R,14,0)</f>
        <v>60</v>
      </c>
    </row>
    <row r="3555" spans="1:214" x14ac:dyDescent="0.25">
      <c r="A3555" s="216">
        <v>46052</v>
      </c>
      <c r="B3555" s="217">
        <v>4183999594</v>
      </c>
      <c r="C3555" s="218" t="s">
        <v>15180</v>
      </c>
      <c r="D3555" s="216">
        <v>46058</v>
      </c>
      <c r="E3555" s="219"/>
      <c r="F3555" s="218"/>
      <c r="G3555" s="268" t="s">
        <v>15629</v>
      </c>
      <c r="H3555" s="219"/>
      <c r="I3555" s="217" t="s">
        <v>15903</v>
      </c>
      <c r="J3555" s="217" t="s">
        <v>7228</v>
      </c>
      <c r="K3555" s="217" t="s">
        <v>30</v>
      </c>
      <c r="L3555" s="215" t="str">
        <f>VLOOKUP($K3555,[1]TONG_SL!$A$1:$D$65536,2,0)</f>
        <v>Gà muối 500g</v>
      </c>
      <c r="M3555" s="247"/>
      <c r="N3555" s="215" t="str">
        <f t="shared" si="368"/>
        <v>K-C6</v>
      </c>
      <c r="O3555" s="222"/>
      <c r="P3555" s="222"/>
      <c r="Q3555" s="215" t="str">
        <f>VLOOKUP(K3555,TONG_SL!$A:$D,3,0)</f>
        <v>Túi</v>
      </c>
      <c r="R3555" s="223">
        <v>1</v>
      </c>
      <c r="S3555" s="223"/>
      <c r="T3555" s="223">
        <f>VLOOKUP(VLOOKUP(G3555,Ma_KH!$A:$R,18,0)&amp;K3555,Gia_MB!$A:$F,6,0)</f>
        <v>116611</v>
      </c>
      <c r="U3555" s="183">
        <f t="shared" si="366"/>
        <v>116611</v>
      </c>
      <c r="V3555" s="223"/>
      <c r="W3555" s="269">
        <f t="shared" si="367"/>
        <v>0</v>
      </c>
      <c r="X3555" s="270" t="str">
        <f t="shared" si="369"/>
        <v>8</v>
      </c>
      <c r="Y3555" s="223"/>
      <c r="Z3555" s="183">
        <f t="shared" si="370"/>
        <v>9328.880000000001</v>
      </c>
      <c r="AA3555" s="271">
        <f>VLOOKUP(G3555,Ma_KH!$A:$R,14,0)</f>
        <v>60</v>
      </c>
    </row>
    <row r="3556" spans="1:214" x14ac:dyDescent="0.25">
      <c r="A3556" s="216">
        <v>46052</v>
      </c>
      <c r="B3556" s="217">
        <v>4183999594</v>
      </c>
      <c r="C3556" s="218" t="s">
        <v>15180</v>
      </c>
      <c r="D3556" s="216">
        <v>46058</v>
      </c>
      <c r="E3556" s="219"/>
      <c r="F3556" s="218"/>
      <c r="G3556" s="268" t="s">
        <v>15629</v>
      </c>
      <c r="H3556" s="219"/>
      <c r="I3556" s="217" t="s">
        <v>15903</v>
      </c>
      <c r="J3556" s="217" t="s">
        <v>7228</v>
      </c>
      <c r="K3556" s="217" t="s">
        <v>48</v>
      </c>
      <c r="L3556" s="215" t="str">
        <f>VLOOKUP($K3556,[1]TONG_SL!$A$1:$D$65536,2,0)</f>
        <v>Mọc Nấm Hương 250g</v>
      </c>
      <c r="M3556" s="247"/>
      <c r="N3556" s="215" t="str">
        <f t="shared" si="368"/>
        <v>K-C6</v>
      </c>
      <c r="O3556" s="222"/>
      <c r="P3556" s="222"/>
      <c r="Q3556" s="215" t="str">
        <f>VLOOKUP(K3556,TONG_SL!$A:$D,3,0)</f>
        <v>Túi</v>
      </c>
      <c r="R3556" s="223">
        <v>5</v>
      </c>
      <c r="S3556" s="223"/>
      <c r="T3556" s="223">
        <f>VLOOKUP(VLOOKUP(G3556,Ma_KH!$A:$R,18,0)&amp;K3556,Gia_MB!$A:$F,6,0)</f>
        <v>46000</v>
      </c>
      <c r="U3556" s="183">
        <f t="shared" si="366"/>
        <v>230000</v>
      </c>
      <c r="V3556" s="223"/>
      <c r="W3556" s="269">
        <f t="shared" si="367"/>
        <v>0</v>
      </c>
      <c r="X3556" s="270" t="str">
        <f t="shared" si="369"/>
        <v>8</v>
      </c>
      <c r="Y3556" s="223"/>
      <c r="Z3556" s="183">
        <f t="shared" si="370"/>
        <v>18400</v>
      </c>
      <c r="AA3556" s="271">
        <f>VLOOKUP(G3556,Ma_KH!$A:$R,14,0)</f>
        <v>60</v>
      </c>
    </row>
    <row r="3557" spans="1:214" x14ac:dyDescent="0.25">
      <c r="A3557" s="216">
        <v>46052</v>
      </c>
      <c r="B3557" s="217">
        <v>4183999594</v>
      </c>
      <c r="C3557" s="218" t="s">
        <v>15180</v>
      </c>
      <c r="D3557" s="216">
        <v>46058</v>
      </c>
      <c r="E3557" s="219"/>
      <c r="F3557" s="218"/>
      <c r="G3557" s="268" t="s">
        <v>15629</v>
      </c>
      <c r="H3557" s="219"/>
      <c r="I3557" s="217" t="s">
        <v>15903</v>
      </c>
      <c r="J3557" s="217" t="s">
        <v>7228</v>
      </c>
      <c r="K3557" s="217" t="s">
        <v>37</v>
      </c>
      <c r="L3557" s="215" t="str">
        <f>VLOOKUP($K3557,[1]TONG_SL!$A$1:$D$65536,2,0)</f>
        <v>Chả cốm 300g</v>
      </c>
      <c r="M3557" s="247"/>
      <c r="N3557" s="215" t="str">
        <f t="shared" si="368"/>
        <v>K-C6</v>
      </c>
      <c r="O3557" s="222"/>
      <c r="P3557" s="222"/>
      <c r="Q3557" s="215" t="str">
        <f>VLOOKUP(K3557,TONG_SL!$A:$D,3,0)</f>
        <v>Túi</v>
      </c>
      <c r="R3557" s="223">
        <v>5</v>
      </c>
      <c r="S3557" s="223"/>
      <c r="T3557" s="223">
        <f>VLOOKUP(VLOOKUP(G3557,Ma_KH!$A:$R,18,0)&amp;K3557,Gia_MB!$A:$F,6,0)</f>
        <v>74250</v>
      </c>
      <c r="U3557" s="183">
        <f t="shared" si="366"/>
        <v>371250</v>
      </c>
      <c r="V3557" s="223"/>
      <c r="W3557" s="269">
        <f t="shared" si="367"/>
        <v>0</v>
      </c>
      <c r="X3557" s="270" t="str">
        <f t="shared" si="369"/>
        <v>8</v>
      </c>
      <c r="Y3557" s="223"/>
      <c r="Z3557" s="183">
        <f t="shared" si="370"/>
        <v>29700</v>
      </c>
      <c r="AA3557" s="271">
        <f>VLOOKUP(G3557,Ma_KH!$A:$R,14,0)</f>
        <v>60</v>
      </c>
    </row>
    <row r="3558" spans="1:214" x14ac:dyDescent="0.25">
      <c r="A3558" s="216">
        <v>46052</v>
      </c>
      <c r="B3558" s="217">
        <v>4183999594</v>
      </c>
      <c r="C3558" s="218" t="s">
        <v>15180</v>
      </c>
      <c r="D3558" s="216">
        <v>46058</v>
      </c>
      <c r="E3558" s="219"/>
      <c r="F3558" s="218"/>
      <c r="G3558" s="268" t="s">
        <v>15629</v>
      </c>
      <c r="H3558" s="219"/>
      <c r="I3558" s="217" t="s">
        <v>15903</v>
      </c>
      <c r="J3558" s="217" t="s">
        <v>7228</v>
      </c>
      <c r="K3558" s="217" t="s">
        <v>39</v>
      </c>
      <c r="L3558" s="215" t="str">
        <f>VLOOKUP($K3558,[1]TONG_SL!$A$1:$D$65536,2,0)</f>
        <v>Chả nướng 300g</v>
      </c>
      <c r="M3558" s="247"/>
      <c r="N3558" s="215" t="str">
        <f t="shared" si="368"/>
        <v>K-C6</v>
      </c>
      <c r="O3558" s="222"/>
      <c r="P3558" s="222"/>
      <c r="Q3558" s="215" t="str">
        <f>VLOOKUP(K3558,TONG_SL!$A:$D,3,0)</f>
        <v>Túi</v>
      </c>
      <c r="R3558" s="223">
        <v>2</v>
      </c>
      <c r="S3558" s="223"/>
      <c r="T3558" s="223">
        <f>VLOOKUP(VLOOKUP(G3558,Ma_KH!$A:$R,18,0)&amp;K3558,Gia_MB!$A:$F,6,0)</f>
        <v>70950</v>
      </c>
      <c r="U3558" s="183">
        <f t="shared" si="366"/>
        <v>141900</v>
      </c>
      <c r="V3558" s="223"/>
      <c r="W3558" s="269">
        <f t="shared" si="367"/>
        <v>0</v>
      </c>
      <c r="X3558" s="270" t="str">
        <f t="shared" si="369"/>
        <v>8</v>
      </c>
      <c r="Y3558" s="223"/>
      <c r="Z3558" s="183">
        <f t="shared" si="370"/>
        <v>11352</v>
      </c>
      <c r="AA3558" s="271">
        <f>VLOOKUP(G3558,Ma_KH!$A:$R,14,0)</f>
        <v>60</v>
      </c>
    </row>
    <row r="3559" spans="1:214" x14ac:dyDescent="0.25">
      <c r="A3559" s="216">
        <v>46052</v>
      </c>
      <c r="B3559" s="217">
        <v>4183999594</v>
      </c>
      <c r="C3559" s="218" t="s">
        <v>15180</v>
      </c>
      <c r="D3559" s="216">
        <v>46058</v>
      </c>
      <c r="E3559" s="219"/>
      <c r="F3559" s="218"/>
      <c r="G3559" s="268" t="s">
        <v>15629</v>
      </c>
      <c r="H3559" s="219"/>
      <c r="I3559" s="217" t="s">
        <v>15903</v>
      </c>
      <c r="J3559" s="217" t="s">
        <v>7228</v>
      </c>
      <c r="K3559" s="217" t="s">
        <v>32</v>
      </c>
      <c r="L3559" s="215" t="str">
        <f>VLOOKUP($K3559,[1]TONG_SL!$A$1:$D$65536,2,0)</f>
        <v>Giò Tai Lưỡi Xào 250g</v>
      </c>
      <c r="M3559" s="247"/>
      <c r="N3559" s="215" t="str">
        <f t="shared" si="368"/>
        <v>K-C6</v>
      </c>
      <c r="O3559" s="222"/>
      <c r="P3559" s="222"/>
      <c r="Q3559" s="215" t="str">
        <f>VLOOKUP(K3559,TONG_SL!$A:$D,3,0)</f>
        <v>Túi</v>
      </c>
      <c r="R3559" s="223">
        <v>6</v>
      </c>
      <c r="S3559" s="223"/>
      <c r="T3559" s="223">
        <f>VLOOKUP(VLOOKUP(G3559,Ma_KH!$A:$R,18,0)&amp;K3559,Gia_MB!$A:$F,6,0)</f>
        <v>50182</v>
      </c>
      <c r="U3559" s="183">
        <f t="shared" si="366"/>
        <v>301092</v>
      </c>
      <c r="V3559" s="223"/>
      <c r="W3559" s="269">
        <f t="shared" si="367"/>
        <v>0</v>
      </c>
      <c r="X3559" s="270" t="str">
        <f t="shared" si="369"/>
        <v>8</v>
      </c>
      <c r="Y3559" s="223"/>
      <c r="Z3559" s="183">
        <f t="shared" si="370"/>
        <v>24087.360000000001</v>
      </c>
      <c r="AA3559" s="271">
        <f>VLOOKUP(G3559,Ma_KH!$A:$R,14,0)</f>
        <v>60</v>
      </c>
    </row>
    <row r="3560" spans="1:214" x14ac:dyDescent="0.25">
      <c r="A3560" s="216">
        <v>46049</v>
      </c>
      <c r="B3560" s="217">
        <v>4183830235</v>
      </c>
      <c r="C3560" s="218" t="s">
        <v>15180</v>
      </c>
      <c r="D3560" s="216">
        <v>46058</v>
      </c>
      <c r="E3560" s="219"/>
      <c r="F3560" s="218"/>
      <c r="G3560" s="268" t="s">
        <v>15629</v>
      </c>
      <c r="H3560" s="219"/>
      <c r="I3560" s="217" t="s">
        <v>15941</v>
      </c>
      <c r="J3560" s="217" t="s">
        <v>7228</v>
      </c>
      <c r="K3560" s="217" t="s">
        <v>32</v>
      </c>
      <c r="L3560" s="215" t="str">
        <f>VLOOKUP($K3560,[1]TONG_SL!$A$1:$D$65536,2,0)</f>
        <v>Giò Tai Lưỡi Xào 250g</v>
      </c>
      <c r="M3560" s="247"/>
      <c r="N3560" s="215" t="str">
        <f t="shared" si="368"/>
        <v>K-C6</v>
      </c>
      <c r="O3560" s="222"/>
      <c r="P3560" s="222"/>
      <c r="Q3560" s="215" t="str">
        <f>VLOOKUP(K3560,TONG_SL!$A:$D,3,0)</f>
        <v>Túi</v>
      </c>
      <c r="R3560" s="223">
        <v>4</v>
      </c>
      <c r="S3560" s="223"/>
      <c r="T3560" s="223">
        <f>VLOOKUP(VLOOKUP(G3560,Ma_KH!$A:$R,18,0)&amp;K3560,Gia_MB!$A:$F,6,0)</f>
        <v>50182</v>
      </c>
      <c r="U3560" s="183">
        <f t="shared" si="366"/>
        <v>200728</v>
      </c>
      <c r="V3560" s="223"/>
      <c r="W3560" s="269">
        <f t="shared" si="367"/>
        <v>0</v>
      </c>
      <c r="X3560" s="270" t="str">
        <f t="shared" si="369"/>
        <v>8</v>
      </c>
      <c r="Y3560" s="223"/>
      <c r="Z3560" s="183">
        <f t="shared" si="370"/>
        <v>16058.24</v>
      </c>
      <c r="AA3560" s="271">
        <f>VLOOKUP(G3560,Ma_KH!$A:$R,14,0)</f>
        <v>60</v>
      </c>
    </row>
    <row r="3561" spans="1:214" x14ac:dyDescent="0.25">
      <c r="A3561" s="216">
        <v>46049</v>
      </c>
      <c r="B3561" s="217">
        <v>4183830235</v>
      </c>
      <c r="C3561" s="218" t="s">
        <v>15180</v>
      </c>
      <c r="D3561" s="216">
        <v>46058</v>
      </c>
      <c r="E3561" s="219"/>
      <c r="F3561" s="218"/>
      <c r="G3561" s="268" t="s">
        <v>15629</v>
      </c>
      <c r="H3561" s="219"/>
      <c r="I3561" s="217" t="s">
        <v>15941</v>
      </c>
      <c r="J3561" s="217" t="s">
        <v>7228</v>
      </c>
      <c r="K3561" s="217" t="s">
        <v>30</v>
      </c>
      <c r="L3561" s="215" t="str">
        <f>VLOOKUP($K3561,[1]TONG_SL!$A$1:$D$65536,2,0)</f>
        <v>Gà muối 500g</v>
      </c>
      <c r="M3561" s="247"/>
      <c r="N3561" s="215" t="str">
        <f t="shared" si="368"/>
        <v>K-C6</v>
      </c>
      <c r="O3561" s="222"/>
      <c r="P3561" s="222"/>
      <c r="Q3561" s="215" t="str">
        <f>VLOOKUP(K3561,TONG_SL!$A:$D,3,0)</f>
        <v>Túi</v>
      </c>
      <c r="R3561" s="223">
        <v>6</v>
      </c>
      <c r="S3561" s="223"/>
      <c r="T3561" s="223">
        <f>VLOOKUP(VLOOKUP(G3561,Ma_KH!$A:$R,18,0)&amp;K3561,Gia_MB!$A:$F,6,0)</f>
        <v>116611</v>
      </c>
      <c r="U3561" s="183">
        <f t="shared" si="366"/>
        <v>699666</v>
      </c>
      <c r="V3561" s="223"/>
      <c r="W3561" s="269">
        <f t="shared" si="367"/>
        <v>0</v>
      </c>
      <c r="X3561" s="270" t="str">
        <f t="shared" si="369"/>
        <v>8</v>
      </c>
      <c r="Y3561" s="223"/>
      <c r="Z3561" s="183">
        <f t="shared" si="370"/>
        <v>55973.279999999999</v>
      </c>
      <c r="AA3561" s="271">
        <f>VLOOKUP(G3561,Ma_KH!$A:$R,14,0)</f>
        <v>60</v>
      </c>
    </row>
    <row r="3562" spans="1:214" x14ac:dyDescent="0.25">
      <c r="A3562" s="216">
        <v>46049</v>
      </c>
      <c r="B3562" s="217">
        <v>4183830235</v>
      </c>
      <c r="C3562" s="218" t="s">
        <v>15180</v>
      </c>
      <c r="D3562" s="216">
        <v>46058</v>
      </c>
      <c r="E3562" s="219"/>
      <c r="F3562" s="218"/>
      <c r="G3562" s="268" t="s">
        <v>15629</v>
      </c>
      <c r="H3562" s="219"/>
      <c r="I3562" s="217" t="s">
        <v>15941</v>
      </c>
      <c r="J3562" s="217" t="s">
        <v>7228</v>
      </c>
      <c r="K3562" s="217" t="s">
        <v>37</v>
      </c>
      <c r="L3562" s="215" t="str">
        <f>VLOOKUP($K3562,[1]TONG_SL!$A$1:$D$65536,2,0)</f>
        <v>Chả cốm 300g</v>
      </c>
      <c r="M3562" s="247"/>
      <c r="N3562" s="215" t="str">
        <f t="shared" si="368"/>
        <v>K-C6</v>
      </c>
      <c r="O3562" s="222"/>
      <c r="P3562" s="222"/>
      <c r="Q3562" s="215" t="str">
        <f>VLOOKUP(K3562,TONG_SL!$A:$D,3,0)</f>
        <v>Túi</v>
      </c>
      <c r="R3562" s="223">
        <v>4</v>
      </c>
      <c r="S3562" s="223"/>
      <c r="T3562" s="223">
        <f>VLOOKUP(VLOOKUP(G3562,Ma_KH!$A:$R,18,0)&amp;K3562,Gia_MB!$A:$F,6,0)</f>
        <v>74250</v>
      </c>
      <c r="U3562" s="183">
        <f t="shared" si="366"/>
        <v>297000</v>
      </c>
      <c r="V3562" s="223"/>
      <c r="W3562" s="269">
        <f t="shared" si="367"/>
        <v>0</v>
      </c>
      <c r="X3562" s="270" t="str">
        <f t="shared" si="369"/>
        <v>8</v>
      </c>
      <c r="Y3562" s="223"/>
      <c r="Z3562" s="183">
        <f t="shared" si="370"/>
        <v>23760</v>
      </c>
      <c r="AA3562" s="271">
        <f>VLOOKUP(G3562,Ma_KH!$A:$R,14,0)</f>
        <v>60</v>
      </c>
    </row>
    <row r="3563" spans="1:214" x14ac:dyDescent="0.25">
      <c r="A3563" s="216">
        <v>46049</v>
      </c>
      <c r="B3563" s="217">
        <v>4183830235</v>
      </c>
      <c r="C3563" s="218" t="s">
        <v>15180</v>
      </c>
      <c r="D3563" s="216">
        <v>46058</v>
      </c>
      <c r="E3563" s="219"/>
      <c r="F3563" s="218"/>
      <c r="G3563" s="268" t="s">
        <v>15629</v>
      </c>
      <c r="H3563" s="219"/>
      <c r="I3563" s="217" t="s">
        <v>15941</v>
      </c>
      <c r="J3563" s="217" t="s">
        <v>7228</v>
      </c>
      <c r="K3563" s="217" t="s">
        <v>27</v>
      </c>
      <c r="L3563" s="215" t="str">
        <f>VLOOKUP($K3563,[1]TONG_SL!$A$1:$D$65536,2,0)</f>
        <v>Chân giò heo muối 300g</v>
      </c>
      <c r="M3563" s="247"/>
      <c r="N3563" s="215" t="str">
        <f t="shared" si="368"/>
        <v>K-C6</v>
      </c>
      <c r="O3563" s="222"/>
      <c r="P3563" s="222"/>
      <c r="Q3563" s="215" t="str">
        <f>VLOOKUP(K3563,TONG_SL!$A:$D,3,0)</f>
        <v>Túi</v>
      </c>
      <c r="R3563" s="223">
        <v>6</v>
      </c>
      <c r="S3563" s="223"/>
      <c r="T3563" s="223">
        <f>VLOOKUP(VLOOKUP(G3563,Ma_KH!$A:$R,18,0)&amp;K3563,Gia_MB!$A:$F,6,0)</f>
        <v>73431</v>
      </c>
      <c r="U3563" s="183">
        <f t="shared" si="366"/>
        <v>440586</v>
      </c>
      <c r="V3563" s="223"/>
      <c r="W3563" s="269">
        <f t="shared" si="367"/>
        <v>0</v>
      </c>
      <c r="X3563" s="270" t="str">
        <f t="shared" si="369"/>
        <v>8</v>
      </c>
      <c r="Y3563" s="223"/>
      <c r="Z3563" s="183">
        <f t="shared" si="370"/>
        <v>35246.879999999997</v>
      </c>
      <c r="AA3563" s="271">
        <f>VLOOKUP(G3563,Ma_KH!$A:$R,14,0)</f>
        <v>60</v>
      </c>
    </row>
    <row r="3564" spans="1:214" x14ac:dyDescent="0.25">
      <c r="A3564" s="216">
        <v>46057</v>
      </c>
      <c r="B3564" s="217">
        <v>4184279286</v>
      </c>
      <c r="C3564" s="218" t="s">
        <v>15180</v>
      </c>
      <c r="D3564" s="216">
        <v>46058</v>
      </c>
      <c r="E3564" s="219"/>
      <c r="F3564" s="218"/>
      <c r="G3564" s="268" t="s">
        <v>15629</v>
      </c>
      <c r="H3564" s="219"/>
      <c r="I3564" s="217" t="s">
        <v>15942</v>
      </c>
      <c r="J3564" s="217" t="s">
        <v>7228</v>
      </c>
      <c r="K3564" s="217" t="s">
        <v>48</v>
      </c>
      <c r="L3564" s="215" t="str">
        <f>VLOOKUP($K3564,[1]TONG_SL!$A$1:$D$65536,2,0)</f>
        <v>Mọc Nấm Hương 250g</v>
      </c>
      <c r="M3564" s="247"/>
      <c r="N3564" s="215" t="str">
        <f t="shared" si="368"/>
        <v>K-C6</v>
      </c>
      <c r="O3564" s="222"/>
      <c r="P3564" s="222"/>
      <c r="Q3564" s="215" t="str">
        <f>VLOOKUP(K3564,TONG_SL!$A:$D,3,0)</f>
        <v>Túi</v>
      </c>
      <c r="R3564" s="223">
        <v>5</v>
      </c>
      <c r="S3564" s="223"/>
      <c r="T3564" s="223">
        <f>VLOOKUP(VLOOKUP(G3564,Ma_KH!$A:$R,18,0)&amp;K3564,Gia_MB!$A:$F,6,0)</f>
        <v>46000</v>
      </c>
      <c r="U3564" s="183">
        <f t="shared" si="366"/>
        <v>230000</v>
      </c>
      <c r="V3564" s="223"/>
      <c r="W3564" s="269">
        <f t="shared" si="367"/>
        <v>0</v>
      </c>
      <c r="X3564" s="270" t="str">
        <f t="shared" si="369"/>
        <v>8</v>
      </c>
      <c r="Y3564" s="223"/>
      <c r="Z3564" s="183">
        <f t="shared" si="370"/>
        <v>18400</v>
      </c>
      <c r="AA3564" s="271">
        <f>VLOOKUP(G3564,Ma_KH!$A:$R,14,0)</f>
        <v>60</v>
      </c>
    </row>
    <row r="3565" spans="1:214" x14ac:dyDescent="0.25">
      <c r="A3565" s="216">
        <v>46057</v>
      </c>
      <c r="B3565" s="217">
        <v>4184279286</v>
      </c>
      <c r="C3565" s="218" t="s">
        <v>15180</v>
      </c>
      <c r="D3565" s="216">
        <v>46058</v>
      </c>
      <c r="E3565" s="219"/>
      <c r="F3565" s="218"/>
      <c r="G3565" s="268" t="s">
        <v>15629</v>
      </c>
      <c r="H3565" s="219"/>
      <c r="I3565" s="217" t="s">
        <v>15942</v>
      </c>
      <c r="J3565" s="217" t="s">
        <v>7228</v>
      </c>
      <c r="K3565" s="217" t="s">
        <v>32</v>
      </c>
      <c r="L3565" s="215" t="str">
        <f>VLOOKUP($K3565,[1]TONG_SL!$A$1:$D$65536,2,0)</f>
        <v>Giò Tai Lưỡi Xào 250g</v>
      </c>
      <c r="M3565" s="247"/>
      <c r="N3565" s="215" t="str">
        <f t="shared" si="368"/>
        <v>K-C6</v>
      </c>
      <c r="O3565" s="222"/>
      <c r="P3565" s="222"/>
      <c r="Q3565" s="215" t="str">
        <f>VLOOKUP(K3565,TONG_SL!$A:$D,3,0)</f>
        <v>Túi</v>
      </c>
      <c r="R3565" s="223">
        <v>5</v>
      </c>
      <c r="S3565" s="223"/>
      <c r="T3565" s="223">
        <f>VLOOKUP(VLOOKUP(G3565,Ma_KH!$A:$R,18,0)&amp;K3565,Gia_MB!$A:$F,6,0)</f>
        <v>50182</v>
      </c>
      <c r="U3565" s="183">
        <f t="shared" si="366"/>
        <v>250910</v>
      </c>
      <c r="V3565" s="223"/>
      <c r="W3565" s="269">
        <f t="shared" si="367"/>
        <v>0</v>
      </c>
      <c r="X3565" s="270" t="str">
        <f t="shared" si="369"/>
        <v>8</v>
      </c>
      <c r="Y3565" s="223"/>
      <c r="Z3565" s="183">
        <f t="shared" si="370"/>
        <v>20072.8</v>
      </c>
      <c r="AA3565" s="271">
        <f>VLOOKUP(G3565,Ma_KH!$A:$R,14,0)</f>
        <v>60</v>
      </c>
    </row>
    <row r="3566" spans="1:214" x14ac:dyDescent="0.25">
      <c r="A3566" s="216">
        <v>46057</v>
      </c>
      <c r="B3566" s="217">
        <v>4184279286</v>
      </c>
      <c r="C3566" s="218" t="s">
        <v>15180</v>
      </c>
      <c r="D3566" s="216">
        <v>46058</v>
      </c>
      <c r="E3566" s="219"/>
      <c r="F3566" s="218"/>
      <c r="G3566" s="268" t="s">
        <v>15629</v>
      </c>
      <c r="H3566" s="219"/>
      <c r="I3566" s="217" t="s">
        <v>15942</v>
      </c>
      <c r="J3566" s="217" t="s">
        <v>7228</v>
      </c>
      <c r="K3566" s="217" t="s">
        <v>30</v>
      </c>
      <c r="L3566" s="215" t="str">
        <f>VLOOKUP($K3566,[1]TONG_SL!$A$1:$D$65536,2,0)</f>
        <v>Gà muối 500g</v>
      </c>
      <c r="M3566" s="247"/>
      <c r="N3566" s="215" t="str">
        <f t="shared" si="368"/>
        <v>K-C6</v>
      </c>
      <c r="O3566" s="222"/>
      <c r="P3566" s="222"/>
      <c r="Q3566" s="215" t="str">
        <f>VLOOKUP(K3566,TONG_SL!$A:$D,3,0)</f>
        <v>Túi</v>
      </c>
      <c r="R3566" s="223">
        <v>6</v>
      </c>
      <c r="S3566" s="223"/>
      <c r="T3566" s="223">
        <f>VLOOKUP(VLOOKUP(G3566,Ma_KH!$A:$R,18,0)&amp;K3566,Gia_MB!$A:$F,6,0)</f>
        <v>116611</v>
      </c>
      <c r="U3566" s="183">
        <f t="shared" si="366"/>
        <v>699666</v>
      </c>
      <c r="V3566" s="223"/>
      <c r="W3566" s="269">
        <f t="shared" si="367"/>
        <v>0</v>
      </c>
      <c r="X3566" s="270" t="str">
        <f t="shared" si="369"/>
        <v>8</v>
      </c>
      <c r="Y3566" s="223"/>
      <c r="Z3566" s="183">
        <f t="shared" si="370"/>
        <v>55973.279999999999</v>
      </c>
      <c r="AA3566" s="271">
        <f>VLOOKUP(G3566,Ma_KH!$A:$R,14,0)</f>
        <v>60</v>
      </c>
    </row>
    <row r="3567" spans="1:214" x14ac:dyDescent="0.25">
      <c r="A3567" s="216">
        <v>46057</v>
      </c>
      <c r="B3567" s="217">
        <v>4184279286</v>
      </c>
      <c r="C3567" s="218" t="s">
        <v>15180</v>
      </c>
      <c r="D3567" s="216">
        <v>46058</v>
      </c>
      <c r="E3567" s="219"/>
      <c r="F3567" s="218"/>
      <c r="G3567" s="268" t="s">
        <v>15629</v>
      </c>
      <c r="H3567" s="219"/>
      <c r="I3567" s="217" t="s">
        <v>15942</v>
      </c>
      <c r="J3567" s="217" t="s">
        <v>7228</v>
      </c>
      <c r="K3567" s="217" t="s">
        <v>27</v>
      </c>
      <c r="L3567" s="215" t="str">
        <f>VLOOKUP($K3567,[1]TONG_SL!$A$1:$D$65536,2,0)</f>
        <v>Chân giò heo muối 300g</v>
      </c>
      <c r="M3567" s="247"/>
      <c r="N3567" s="215" t="str">
        <f t="shared" si="368"/>
        <v>K-C6</v>
      </c>
      <c r="O3567" s="222"/>
      <c r="P3567" s="222"/>
      <c r="Q3567" s="215" t="str">
        <f>VLOOKUP(K3567,TONG_SL!$A:$D,3,0)</f>
        <v>Túi</v>
      </c>
      <c r="R3567" s="223">
        <v>9</v>
      </c>
      <c r="S3567" s="223"/>
      <c r="T3567" s="223">
        <f>VLOOKUP(VLOOKUP(G3567,Ma_KH!$A:$R,18,0)&amp;K3567,Gia_MB!$A:$F,6,0)</f>
        <v>73431</v>
      </c>
      <c r="U3567" s="183">
        <f t="shared" si="366"/>
        <v>660879</v>
      </c>
      <c r="V3567" s="223"/>
      <c r="W3567" s="269">
        <f t="shared" si="367"/>
        <v>0</v>
      </c>
      <c r="X3567" s="270" t="str">
        <f t="shared" si="369"/>
        <v>8</v>
      </c>
      <c r="Y3567" s="223"/>
      <c r="Z3567" s="183">
        <f t="shared" si="370"/>
        <v>52870.32</v>
      </c>
      <c r="AA3567" s="271">
        <f>VLOOKUP(G3567,Ma_KH!$A:$R,14,0)</f>
        <v>60</v>
      </c>
    </row>
    <row r="3568" spans="1:214" s="436" customFormat="1" x14ac:dyDescent="0.25">
      <c r="A3568" s="280">
        <v>46057</v>
      </c>
      <c r="B3568" s="281">
        <v>4184279099</v>
      </c>
      <c r="C3568" s="328" t="s">
        <v>15180</v>
      </c>
      <c r="D3568" s="280">
        <v>46058</v>
      </c>
      <c r="E3568" s="426"/>
      <c r="F3568" s="328"/>
      <c r="G3568" s="427" t="s">
        <v>15629</v>
      </c>
      <c r="H3568" s="426"/>
      <c r="I3568" s="281" t="s">
        <v>15943</v>
      </c>
      <c r="J3568" s="281" t="s">
        <v>7228</v>
      </c>
      <c r="K3568" s="281" t="s">
        <v>27</v>
      </c>
      <c r="L3568" s="287" t="str">
        <f>VLOOKUP($K3568,[1]TONG_SL!$A$1:$D$65536,2,0)</f>
        <v>Chân giò heo muối 300g</v>
      </c>
      <c r="M3568" s="428"/>
      <c r="N3568" s="287" t="str">
        <f t="shared" si="368"/>
        <v>K-C6</v>
      </c>
      <c r="O3568" s="429"/>
      <c r="P3568" s="429"/>
      <c r="Q3568" s="287" t="str">
        <f>VLOOKUP(K3568,TONG_SL!$A:$D,3,0)</f>
        <v>Túi</v>
      </c>
      <c r="R3568" s="430">
        <v>12</v>
      </c>
      <c r="S3568" s="430"/>
      <c r="T3568" s="430">
        <f>VLOOKUP(VLOOKUP(G3568,Ma_KH!$A:$R,18,0)&amp;K3568,Gia_MB!$A:$F,6,0)</f>
        <v>73431</v>
      </c>
      <c r="U3568" s="431">
        <f t="shared" si="366"/>
        <v>881172</v>
      </c>
      <c r="V3568" s="430"/>
      <c r="W3568" s="432">
        <f t="shared" si="367"/>
        <v>0</v>
      </c>
      <c r="X3568" s="433" t="str">
        <f t="shared" si="369"/>
        <v>8</v>
      </c>
      <c r="Y3568" s="430"/>
      <c r="Z3568" s="431">
        <f t="shared" si="370"/>
        <v>70493.759999999995</v>
      </c>
      <c r="AA3568" s="434">
        <f>VLOOKUP(G3568,Ma_KH!$A:$R,14,0)</f>
        <v>60</v>
      </c>
      <c r="AB3568" s="435"/>
      <c r="AC3568" s="435"/>
      <c r="AD3568" s="435"/>
      <c r="AE3568" s="435"/>
      <c r="AF3568" s="435"/>
      <c r="AG3568" s="435"/>
      <c r="AH3568" s="435"/>
      <c r="AI3568" s="435"/>
      <c r="AJ3568" s="435"/>
      <c r="AK3568" s="435"/>
      <c r="AL3568" s="435"/>
      <c r="AM3568" s="435"/>
      <c r="AN3568" s="435"/>
      <c r="AO3568" s="435"/>
      <c r="AP3568" s="435"/>
      <c r="AQ3568" s="435"/>
      <c r="AR3568" s="435"/>
      <c r="AS3568" s="435"/>
      <c r="AT3568" s="435"/>
      <c r="AU3568" s="435"/>
      <c r="AV3568" s="435"/>
      <c r="AW3568" s="435"/>
      <c r="AX3568" s="435"/>
      <c r="AY3568" s="435"/>
      <c r="AZ3568" s="435"/>
      <c r="BA3568" s="435"/>
      <c r="BB3568" s="435"/>
      <c r="BC3568" s="435"/>
      <c r="BD3568" s="435"/>
      <c r="BE3568" s="435"/>
      <c r="BF3568" s="435"/>
      <c r="BG3568" s="435"/>
      <c r="BH3568" s="435"/>
      <c r="BI3568" s="435"/>
      <c r="BJ3568" s="435"/>
      <c r="BK3568" s="435"/>
      <c r="BL3568" s="435"/>
      <c r="BM3568" s="435"/>
      <c r="BN3568" s="435"/>
      <c r="BO3568" s="435"/>
      <c r="BP3568" s="435"/>
      <c r="BQ3568" s="435"/>
      <c r="BR3568" s="435"/>
      <c r="BS3568" s="435"/>
      <c r="BT3568" s="435"/>
      <c r="BU3568" s="435"/>
      <c r="BV3568" s="435"/>
      <c r="BW3568" s="435"/>
      <c r="BX3568" s="435"/>
      <c r="BY3568" s="435"/>
      <c r="BZ3568" s="435"/>
      <c r="CA3568" s="435"/>
      <c r="CB3568" s="435"/>
      <c r="CC3568" s="435"/>
      <c r="CD3568" s="435"/>
      <c r="CE3568" s="435"/>
      <c r="CF3568" s="435"/>
      <c r="CG3568" s="435"/>
      <c r="CH3568" s="435"/>
      <c r="CI3568" s="435"/>
      <c r="CJ3568" s="435"/>
      <c r="CK3568" s="435"/>
      <c r="CL3568" s="435"/>
      <c r="CM3568" s="435"/>
      <c r="CN3568" s="435"/>
      <c r="CO3568" s="435"/>
      <c r="CP3568" s="435"/>
      <c r="CQ3568" s="435"/>
      <c r="CR3568" s="435"/>
      <c r="CS3568" s="435"/>
      <c r="CT3568" s="435"/>
      <c r="CU3568" s="435"/>
      <c r="CV3568" s="435"/>
      <c r="CW3568" s="435"/>
      <c r="CX3568" s="435"/>
      <c r="CY3568" s="435"/>
      <c r="CZ3568" s="435"/>
      <c r="DA3568" s="435"/>
      <c r="DB3568" s="435"/>
      <c r="DC3568" s="435"/>
      <c r="DD3568" s="435"/>
      <c r="DE3568" s="435"/>
      <c r="DF3568" s="435"/>
      <c r="DG3568" s="435"/>
      <c r="DH3568" s="435"/>
      <c r="DI3568" s="435"/>
      <c r="DJ3568" s="435"/>
      <c r="DK3568" s="435"/>
      <c r="DL3568" s="435"/>
      <c r="DM3568" s="435"/>
      <c r="DN3568" s="435"/>
      <c r="DO3568" s="435"/>
      <c r="DP3568" s="435"/>
      <c r="DQ3568" s="435"/>
      <c r="DR3568" s="435"/>
      <c r="DS3568" s="435"/>
      <c r="DT3568" s="435"/>
      <c r="DU3568" s="435"/>
      <c r="DV3568" s="435"/>
      <c r="DW3568" s="435"/>
      <c r="DX3568" s="435"/>
      <c r="DY3568" s="435"/>
      <c r="DZ3568" s="435"/>
      <c r="EA3568" s="435"/>
      <c r="EB3568" s="435"/>
      <c r="EC3568" s="435"/>
      <c r="ED3568" s="435"/>
      <c r="EE3568" s="435"/>
      <c r="EF3568" s="435"/>
      <c r="EG3568" s="435"/>
      <c r="EH3568" s="435"/>
      <c r="EI3568" s="435"/>
      <c r="EJ3568" s="435"/>
      <c r="EK3568" s="435"/>
      <c r="EL3568" s="435"/>
      <c r="EM3568" s="435"/>
      <c r="EN3568" s="435"/>
      <c r="EO3568" s="435"/>
      <c r="EP3568" s="435"/>
      <c r="EQ3568" s="435"/>
      <c r="ER3568" s="435"/>
      <c r="ES3568" s="435"/>
      <c r="ET3568" s="435"/>
      <c r="EU3568" s="435"/>
      <c r="EV3568" s="435"/>
      <c r="EW3568" s="435"/>
      <c r="EX3568" s="435"/>
      <c r="EY3568" s="435"/>
      <c r="EZ3568" s="435"/>
      <c r="FA3568" s="435"/>
      <c r="FB3568" s="435"/>
      <c r="FC3568" s="435"/>
      <c r="FD3568" s="435"/>
      <c r="FE3568" s="435"/>
      <c r="FF3568" s="435"/>
      <c r="FG3568" s="435"/>
      <c r="FH3568" s="435"/>
      <c r="FI3568" s="435"/>
      <c r="FJ3568" s="435"/>
      <c r="FK3568" s="435"/>
      <c r="FL3568" s="435"/>
      <c r="FM3568" s="435"/>
      <c r="FN3568" s="435"/>
      <c r="FO3568" s="435"/>
      <c r="FP3568" s="435"/>
      <c r="FQ3568" s="435"/>
      <c r="FR3568" s="435"/>
      <c r="FS3568" s="435"/>
      <c r="FT3568" s="435"/>
      <c r="FU3568" s="435"/>
      <c r="FV3568" s="435"/>
      <c r="FW3568" s="435"/>
      <c r="FX3568" s="435"/>
      <c r="FY3568" s="435"/>
      <c r="FZ3568" s="435"/>
      <c r="GA3568" s="435"/>
      <c r="GB3568" s="435"/>
      <c r="GC3568" s="435"/>
      <c r="GD3568" s="435"/>
      <c r="GE3568" s="435"/>
      <c r="GF3568" s="435"/>
      <c r="GG3568" s="435"/>
      <c r="GH3568" s="435"/>
      <c r="GI3568" s="435"/>
      <c r="GJ3568" s="435"/>
      <c r="GK3568" s="435"/>
      <c r="GL3568" s="435"/>
      <c r="GM3568" s="435"/>
      <c r="GN3568" s="435"/>
      <c r="GO3568" s="435"/>
      <c r="GP3568" s="435"/>
      <c r="GQ3568" s="435"/>
      <c r="GR3568" s="435"/>
      <c r="GS3568" s="435"/>
      <c r="GT3568" s="435"/>
      <c r="GU3568" s="435"/>
      <c r="GV3568" s="435"/>
      <c r="GW3568" s="435"/>
      <c r="GX3568" s="435"/>
      <c r="GY3568" s="435"/>
      <c r="GZ3568" s="435"/>
      <c r="HA3568" s="435"/>
      <c r="HB3568" s="435"/>
      <c r="HC3568" s="435"/>
      <c r="HD3568" s="435"/>
      <c r="HE3568" s="435"/>
      <c r="HF3568" s="435"/>
    </row>
    <row r="3569" spans="1:214" s="436" customFormat="1" x14ac:dyDescent="0.25">
      <c r="A3569" s="280">
        <v>46057</v>
      </c>
      <c r="B3569" s="281">
        <v>4184279099</v>
      </c>
      <c r="C3569" s="328" t="s">
        <v>15180</v>
      </c>
      <c r="D3569" s="280">
        <v>46058</v>
      </c>
      <c r="E3569" s="426"/>
      <c r="F3569" s="328"/>
      <c r="G3569" s="427" t="s">
        <v>15629</v>
      </c>
      <c r="H3569" s="426"/>
      <c r="I3569" s="281" t="s">
        <v>15943</v>
      </c>
      <c r="J3569" s="281" t="s">
        <v>7228</v>
      </c>
      <c r="K3569" s="281" t="s">
        <v>30</v>
      </c>
      <c r="L3569" s="287" t="str">
        <f>VLOOKUP($K3569,[1]TONG_SL!$A$1:$D$65536,2,0)</f>
        <v>Gà muối 500g</v>
      </c>
      <c r="M3569" s="428"/>
      <c r="N3569" s="287" t="str">
        <f t="shared" si="368"/>
        <v>K-C6</v>
      </c>
      <c r="O3569" s="429"/>
      <c r="P3569" s="429"/>
      <c r="Q3569" s="287" t="str">
        <f>VLOOKUP(K3569,TONG_SL!$A:$D,3,0)</f>
        <v>Túi</v>
      </c>
      <c r="R3569" s="430">
        <v>6</v>
      </c>
      <c r="S3569" s="430"/>
      <c r="T3569" s="430">
        <f>VLOOKUP(VLOOKUP(G3569,Ma_KH!$A:$R,18,0)&amp;K3569,Gia_MB!$A:$F,6,0)</f>
        <v>116611</v>
      </c>
      <c r="U3569" s="431">
        <f t="shared" si="366"/>
        <v>699666</v>
      </c>
      <c r="V3569" s="430"/>
      <c r="W3569" s="432">
        <f t="shared" si="367"/>
        <v>0</v>
      </c>
      <c r="X3569" s="433" t="str">
        <f t="shared" si="369"/>
        <v>8</v>
      </c>
      <c r="Y3569" s="430"/>
      <c r="Z3569" s="431">
        <f t="shared" si="370"/>
        <v>55973.279999999999</v>
      </c>
      <c r="AA3569" s="434">
        <f>VLOOKUP(G3569,Ma_KH!$A:$R,14,0)</f>
        <v>60</v>
      </c>
      <c r="AB3569" s="435"/>
      <c r="AC3569" s="435"/>
      <c r="AD3569" s="435"/>
      <c r="AE3569" s="435"/>
      <c r="AF3569" s="435"/>
      <c r="AG3569" s="435"/>
      <c r="AH3569" s="435"/>
      <c r="AI3569" s="435"/>
      <c r="AJ3569" s="435"/>
      <c r="AK3569" s="435"/>
      <c r="AL3569" s="435"/>
      <c r="AM3569" s="435"/>
      <c r="AN3569" s="435"/>
      <c r="AO3569" s="435"/>
      <c r="AP3569" s="435"/>
      <c r="AQ3569" s="435"/>
      <c r="AR3569" s="435"/>
      <c r="AS3569" s="435"/>
      <c r="AT3569" s="435"/>
      <c r="AU3569" s="435"/>
      <c r="AV3569" s="435"/>
      <c r="AW3569" s="435"/>
      <c r="AX3569" s="435"/>
      <c r="AY3569" s="435"/>
      <c r="AZ3569" s="435"/>
      <c r="BA3569" s="435"/>
      <c r="BB3569" s="435"/>
      <c r="BC3569" s="435"/>
      <c r="BD3569" s="435"/>
      <c r="BE3569" s="435"/>
      <c r="BF3569" s="435"/>
      <c r="BG3569" s="435"/>
      <c r="BH3569" s="435"/>
      <c r="BI3569" s="435"/>
      <c r="BJ3569" s="435"/>
      <c r="BK3569" s="435"/>
      <c r="BL3569" s="435"/>
      <c r="BM3569" s="435"/>
      <c r="BN3569" s="435"/>
      <c r="BO3569" s="435"/>
      <c r="BP3569" s="435"/>
      <c r="BQ3569" s="435"/>
      <c r="BR3569" s="435"/>
      <c r="BS3569" s="435"/>
      <c r="BT3569" s="435"/>
      <c r="BU3569" s="435"/>
      <c r="BV3569" s="435"/>
      <c r="BW3569" s="435"/>
      <c r="BX3569" s="435"/>
      <c r="BY3569" s="435"/>
      <c r="BZ3569" s="435"/>
      <c r="CA3569" s="435"/>
      <c r="CB3569" s="435"/>
      <c r="CC3569" s="435"/>
      <c r="CD3569" s="435"/>
      <c r="CE3569" s="435"/>
      <c r="CF3569" s="435"/>
      <c r="CG3569" s="435"/>
      <c r="CH3569" s="435"/>
      <c r="CI3569" s="435"/>
      <c r="CJ3569" s="435"/>
      <c r="CK3569" s="435"/>
      <c r="CL3569" s="435"/>
      <c r="CM3569" s="435"/>
      <c r="CN3569" s="435"/>
      <c r="CO3569" s="435"/>
      <c r="CP3569" s="435"/>
      <c r="CQ3569" s="435"/>
      <c r="CR3569" s="435"/>
      <c r="CS3569" s="435"/>
      <c r="CT3569" s="435"/>
      <c r="CU3569" s="435"/>
      <c r="CV3569" s="435"/>
      <c r="CW3569" s="435"/>
      <c r="CX3569" s="435"/>
      <c r="CY3569" s="435"/>
      <c r="CZ3569" s="435"/>
      <c r="DA3569" s="435"/>
      <c r="DB3569" s="435"/>
      <c r="DC3569" s="435"/>
      <c r="DD3569" s="435"/>
      <c r="DE3569" s="435"/>
      <c r="DF3569" s="435"/>
      <c r="DG3569" s="435"/>
      <c r="DH3569" s="435"/>
      <c r="DI3569" s="435"/>
      <c r="DJ3569" s="435"/>
      <c r="DK3569" s="435"/>
      <c r="DL3569" s="435"/>
      <c r="DM3569" s="435"/>
      <c r="DN3569" s="435"/>
      <c r="DO3569" s="435"/>
      <c r="DP3569" s="435"/>
      <c r="DQ3569" s="435"/>
      <c r="DR3569" s="435"/>
      <c r="DS3569" s="435"/>
      <c r="DT3569" s="435"/>
      <c r="DU3569" s="435"/>
      <c r="DV3569" s="435"/>
      <c r="DW3569" s="435"/>
      <c r="DX3569" s="435"/>
      <c r="DY3569" s="435"/>
      <c r="DZ3569" s="435"/>
      <c r="EA3569" s="435"/>
      <c r="EB3569" s="435"/>
      <c r="EC3569" s="435"/>
      <c r="ED3569" s="435"/>
      <c r="EE3569" s="435"/>
      <c r="EF3569" s="435"/>
      <c r="EG3569" s="435"/>
      <c r="EH3569" s="435"/>
      <c r="EI3569" s="435"/>
      <c r="EJ3569" s="435"/>
      <c r="EK3569" s="435"/>
      <c r="EL3569" s="435"/>
      <c r="EM3569" s="435"/>
      <c r="EN3569" s="435"/>
      <c r="EO3569" s="435"/>
      <c r="EP3569" s="435"/>
      <c r="EQ3569" s="435"/>
      <c r="ER3569" s="435"/>
      <c r="ES3569" s="435"/>
      <c r="ET3569" s="435"/>
      <c r="EU3569" s="435"/>
      <c r="EV3569" s="435"/>
      <c r="EW3569" s="435"/>
      <c r="EX3569" s="435"/>
      <c r="EY3569" s="435"/>
      <c r="EZ3569" s="435"/>
      <c r="FA3569" s="435"/>
      <c r="FB3569" s="435"/>
      <c r="FC3569" s="435"/>
      <c r="FD3569" s="435"/>
      <c r="FE3569" s="435"/>
      <c r="FF3569" s="435"/>
      <c r="FG3569" s="435"/>
      <c r="FH3569" s="435"/>
      <c r="FI3569" s="435"/>
      <c r="FJ3569" s="435"/>
      <c r="FK3569" s="435"/>
      <c r="FL3569" s="435"/>
      <c r="FM3569" s="435"/>
      <c r="FN3569" s="435"/>
      <c r="FO3569" s="435"/>
      <c r="FP3569" s="435"/>
      <c r="FQ3569" s="435"/>
      <c r="FR3569" s="435"/>
      <c r="FS3569" s="435"/>
      <c r="FT3569" s="435"/>
      <c r="FU3569" s="435"/>
      <c r="FV3569" s="435"/>
      <c r="FW3569" s="435"/>
      <c r="FX3569" s="435"/>
      <c r="FY3569" s="435"/>
      <c r="FZ3569" s="435"/>
      <c r="GA3569" s="435"/>
      <c r="GB3569" s="435"/>
      <c r="GC3569" s="435"/>
      <c r="GD3569" s="435"/>
      <c r="GE3569" s="435"/>
      <c r="GF3569" s="435"/>
      <c r="GG3569" s="435"/>
      <c r="GH3569" s="435"/>
      <c r="GI3569" s="435"/>
      <c r="GJ3569" s="435"/>
      <c r="GK3569" s="435"/>
      <c r="GL3569" s="435"/>
      <c r="GM3569" s="435"/>
      <c r="GN3569" s="435"/>
      <c r="GO3569" s="435"/>
      <c r="GP3569" s="435"/>
      <c r="GQ3569" s="435"/>
      <c r="GR3569" s="435"/>
      <c r="GS3569" s="435"/>
      <c r="GT3569" s="435"/>
      <c r="GU3569" s="435"/>
      <c r="GV3569" s="435"/>
      <c r="GW3569" s="435"/>
      <c r="GX3569" s="435"/>
      <c r="GY3569" s="435"/>
      <c r="GZ3569" s="435"/>
      <c r="HA3569" s="435"/>
      <c r="HB3569" s="435"/>
      <c r="HC3569" s="435"/>
      <c r="HD3569" s="435"/>
      <c r="HE3569" s="435"/>
      <c r="HF3569" s="435"/>
    </row>
    <row r="3570" spans="1:214" s="436" customFormat="1" x14ac:dyDescent="0.25">
      <c r="A3570" s="280">
        <v>46057</v>
      </c>
      <c r="B3570" s="281">
        <v>4184279099</v>
      </c>
      <c r="C3570" s="328" t="s">
        <v>15180</v>
      </c>
      <c r="D3570" s="280">
        <v>46058</v>
      </c>
      <c r="E3570" s="426"/>
      <c r="F3570" s="328"/>
      <c r="G3570" s="427" t="s">
        <v>15629</v>
      </c>
      <c r="H3570" s="426"/>
      <c r="I3570" s="281" t="s">
        <v>15943</v>
      </c>
      <c r="J3570" s="281" t="s">
        <v>7228</v>
      </c>
      <c r="K3570" s="281" t="s">
        <v>32</v>
      </c>
      <c r="L3570" s="287" t="str">
        <f>VLOOKUP($K3570,[1]TONG_SL!$A$1:$D$65536,2,0)</f>
        <v>Giò Tai Lưỡi Xào 250g</v>
      </c>
      <c r="M3570" s="428"/>
      <c r="N3570" s="287" t="str">
        <f t="shared" si="368"/>
        <v>K-C6</v>
      </c>
      <c r="O3570" s="429"/>
      <c r="P3570" s="429"/>
      <c r="Q3570" s="287" t="str">
        <f>VLOOKUP(K3570,TONG_SL!$A:$D,3,0)</f>
        <v>Túi</v>
      </c>
      <c r="R3570" s="430">
        <v>6</v>
      </c>
      <c r="S3570" s="430"/>
      <c r="T3570" s="430">
        <f>VLOOKUP(VLOOKUP(G3570,Ma_KH!$A:$R,18,0)&amp;K3570,Gia_MB!$A:$F,6,0)</f>
        <v>50182</v>
      </c>
      <c r="U3570" s="431">
        <f t="shared" si="366"/>
        <v>301092</v>
      </c>
      <c r="V3570" s="430"/>
      <c r="W3570" s="432">
        <f t="shared" si="367"/>
        <v>0</v>
      </c>
      <c r="X3570" s="433" t="str">
        <f t="shared" si="369"/>
        <v>8</v>
      </c>
      <c r="Y3570" s="430"/>
      <c r="Z3570" s="431">
        <f t="shared" si="370"/>
        <v>24087.360000000001</v>
      </c>
      <c r="AA3570" s="434">
        <f>VLOOKUP(G3570,Ma_KH!$A:$R,14,0)</f>
        <v>60</v>
      </c>
      <c r="AB3570" s="435"/>
      <c r="AC3570" s="435"/>
      <c r="AD3570" s="435"/>
      <c r="AE3570" s="435"/>
      <c r="AF3570" s="435"/>
      <c r="AG3570" s="435"/>
      <c r="AH3570" s="435"/>
      <c r="AI3570" s="435"/>
      <c r="AJ3570" s="435"/>
      <c r="AK3570" s="435"/>
      <c r="AL3570" s="435"/>
      <c r="AM3570" s="435"/>
      <c r="AN3570" s="435"/>
      <c r="AO3570" s="435"/>
      <c r="AP3570" s="435"/>
      <c r="AQ3570" s="435"/>
      <c r="AR3570" s="435"/>
      <c r="AS3570" s="435"/>
      <c r="AT3570" s="435"/>
      <c r="AU3570" s="435"/>
      <c r="AV3570" s="435"/>
      <c r="AW3570" s="435"/>
      <c r="AX3570" s="435"/>
      <c r="AY3570" s="435"/>
      <c r="AZ3570" s="435"/>
      <c r="BA3570" s="435"/>
      <c r="BB3570" s="435"/>
      <c r="BC3570" s="435"/>
      <c r="BD3570" s="435"/>
      <c r="BE3570" s="435"/>
      <c r="BF3570" s="435"/>
      <c r="BG3570" s="435"/>
      <c r="BH3570" s="435"/>
      <c r="BI3570" s="435"/>
      <c r="BJ3570" s="435"/>
      <c r="BK3570" s="435"/>
      <c r="BL3570" s="435"/>
      <c r="BM3570" s="435"/>
      <c r="BN3570" s="435"/>
      <c r="BO3570" s="435"/>
      <c r="BP3570" s="435"/>
      <c r="BQ3570" s="435"/>
      <c r="BR3570" s="435"/>
      <c r="BS3570" s="435"/>
      <c r="BT3570" s="435"/>
      <c r="BU3570" s="435"/>
      <c r="BV3570" s="435"/>
      <c r="BW3570" s="435"/>
      <c r="BX3570" s="435"/>
      <c r="BY3570" s="435"/>
      <c r="BZ3570" s="435"/>
      <c r="CA3570" s="435"/>
      <c r="CB3570" s="435"/>
      <c r="CC3570" s="435"/>
      <c r="CD3570" s="435"/>
      <c r="CE3570" s="435"/>
      <c r="CF3570" s="435"/>
      <c r="CG3570" s="435"/>
      <c r="CH3570" s="435"/>
      <c r="CI3570" s="435"/>
      <c r="CJ3570" s="435"/>
      <c r="CK3570" s="435"/>
      <c r="CL3570" s="435"/>
      <c r="CM3570" s="435"/>
      <c r="CN3570" s="435"/>
      <c r="CO3570" s="435"/>
      <c r="CP3570" s="435"/>
      <c r="CQ3570" s="435"/>
      <c r="CR3570" s="435"/>
      <c r="CS3570" s="435"/>
      <c r="CT3570" s="435"/>
      <c r="CU3570" s="435"/>
      <c r="CV3570" s="435"/>
      <c r="CW3570" s="435"/>
      <c r="CX3570" s="435"/>
      <c r="CY3570" s="435"/>
      <c r="CZ3570" s="435"/>
      <c r="DA3570" s="435"/>
      <c r="DB3570" s="435"/>
      <c r="DC3570" s="435"/>
      <c r="DD3570" s="435"/>
      <c r="DE3570" s="435"/>
      <c r="DF3570" s="435"/>
      <c r="DG3570" s="435"/>
      <c r="DH3570" s="435"/>
      <c r="DI3570" s="435"/>
      <c r="DJ3570" s="435"/>
      <c r="DK3570" s="435"/>
      <c r="DL3570" s="435"/>
      <c r="DM3570" s="435"/>
      <c r="DN3570" s="435"/>
      <c r="DO3570" s="435"/>
      <c r="DP3570" s="435"/>
      <c r="DQ3570" s="435"/>
      <c r="DR3570" s="435"/>
      <c r="DS3570" s="435"/>
      <c r="DT3570" s="435"/>
      <c r="DU3570" s="435"/>
      <c r="DV3570" s="435"/>
      <c r="DW3570" s="435"/>
      <c r="DX3570" s="435"/>
      <c r="DY3570" s="435"/>
      <c r="DZ3570" s="435"/>
      <c r="EA3570" s="435"/>
      <c r="EB3570" s="435"/>
      <c r="EC3570" s="435"/>
      <c r="ED3570" s="435"/>
      <c r="EE3570" s="435"/>
      <c r="EF3570" s="435"/>
      <c r="EG3570" s="435"/>
      <c r="EH3570" s="435"/>
      <c r="EI3570" s="435"/>
      <c r="EJ3570" s="435"/>
      <c r="EK3570" s="435"/>
      <c r="EL3570" s="435"/>
      <c r="EM3570" s="435"/>
      <c r="EN3570" s="435"/>
      <c r="EO3570" s="435"/>
      <c r="EP3570" s="435"/>
      <c r="EQ3570" s="435"/>
      <c r="ER3570" s="435"/>
      <c r="ES3570" s="435"/>
      <c r="ET3570" s="435"/>
      <c r="EU3570" s="435"/>
      <c r="EV3570" s="435"/>
      <c r="EW3570" s="435"/>
      <c r="EX3570" s="435"/>
      <c r="EY3570" s="435"/>
      <c r="EZ3570" s="435"/>
      <c r="FA3570" s="435"/>
      <c r="FB3570" s="435"/>
      <c r="FC3570" s="435"/>
      <c r="FD3570" s="435"/>
      <c r="FE3570" s="435"/>
      <c r="FF3570" s="435"/>
      <c r="FG3570" s="435"/>
      <c r="FH3570" s="435"/>
      <c r="FI3570" s="435"/>
      <c r="FJ3570" s="435"/>
      <c r="FK3570" s="435"/>
      <c r="FL3570" s="435"/>
      <c r="FM3570" s="435"/>
      <c r="FN3570" s="435"/>
      <c r="FO3570" s="435"/>
      <c r="FP3570" s="435"/>
      <c r="FQ3570" s="435"/>
      <c r="FR3570" s="435"/>
      <c r="FS3570" s="435"/>
      <c r="FT3570" s="435"/>
      <c r="FU3570" s="435"/>
      <c r="FV3570" s="435"/>
      <c r="FW3570" s="435"/>
      <c r="FX3570" s="435"/>
      <c r="FY3570" s="435"/>
      <c r="FZ3570" s="435"/>
      <c r="GA3570" s="435"/>
      <c r="GB3570" s="435"/>
      <c r="GC3570" s="435"/>
      <c r="GD3570" s="435"/>
      <c r="GE3570" s="435"/>
      <c r="GF3570" s="435"/>
      <c r="GG3570" s="435"/>
      <c r="GH3570" s="435"/>
      <c r="GI3570" s="435"/>
      <c r="GJ3570" s="435"/>
      <c r="GK3570" s="435"/>
      <c r="GL3570" s="435"/>
      <c r="GM3570" s="435"/>
      <c r="GN3570" s="435"/>
      <c r="GO3570" s="435"/>
      <c r="GP3570" s="435"/>
      <c r="GQ3570" s="435"/>
      <c r="GR3570" s="435"/>
      <c r="GS3570" s="435"/>
      <c r="GT3570" s="435"/>
      <c r="GU3570" s="435"/>
      <c r="GV3570" s="435"/>
      <c r="GW3570" s="435"/>
      <c r="GX3570" s="435"/>
      <c r="GY3570" s="435"/>
      <c r="GZ3570" s="435"/>
      <c r="HA3570" s="435"/>
      <c r="HB3570" s="435"/>
      <c r="HC3570" s="435"/>
      <c r="HD3570" s="435"/>
      <c r="HE3570" s="435"/>
      <c r="HF3570" s="435"/>
    </row>
    <row r="3571" spans="1:214" s="436" customFormat="1" x14ac:dyDescent="0.25">
      <c r="A3571" s="280">
        <v>46057</v>
      </c>
      <c r="B3571" s="281">
        <v>4184279099</v>
      </c>
      <c r="C3571" s="328" t="s">
        <v>15180</v>
      </c>
      <c r="D3571" s="280">
        <v>46058</v>
      </c>
      <c r="E3571" s="426"/>
      <c r="F3571" s="328"/>
      <c r="G3571" s="427" t="s">
        <v>15629</v>
      </c>
      <c r="H3571" s="426"/>
      <c r="I3571" s="281" t="s">
        <v>15943</v>
      </c>
      <c r="J3571" s="281" t="s">
        <v>7228</v>
      </c>
      <c r="K3571" s="281" t="s">
        <v>48</v>
      </c>
      <c r="L3571" s="287" t="str">
        <f>VLOOKUP($K3571,[1]TONG_SL!$A$1:$D$65536,2,0)</f>
        <v>Mọc Nấm Hương 250g</v>
      </c>
      <c r="M3571" s="428"/>
      <c r="N3571" s="287" t="str">
        <f t="shared" si="368"/>
        <v>K-C6</v>
      </c>
      <c r="O3571" s="429"/>
      <c r="P3571" s="429"/>
      <c r="Q3571" s="287" t="str">
        <f>VLOOKUP(K3571,TONG_SL!$A:$D,3,0)</f>
        <v>Túi</v>
      </c>
      <c r="R3571" s="430">
        <v>7</v>
      </c>
      <c r="S3571" s="430"/>
      <c r="T3571" s="430">
        <f>VLOOKUP(VLOOKUP(G3571,Ma_KH!$A:$R,18,0)&amp;K3571,Gia_MB!$A:$F,6,0)</f>
        <v>46000</v>
      </c>
      <c r="U3571" s="431">
        <f t="shared" si="366"/>
        <v>322000</v>
      </c>
      <c r="V3571" s="430"/>
      <c r="W3571" s="432">
        <f t="shared" si="367"/>
        <v>0</v>
      </c>
      <c r="X3571" s="433" t="str">
        <f t="shared" si="369"/>
        <v>8</v>
      </c>
      <c r="Y3571" s="430"/>
      <c r="Z3571" s="431">
        <f t="shared" si="370"/>
        <v>25760</v>
      </c>
      <c r="AA3571" s="434">
        <f>VLOOKUP(G3571,Ma_KH!$A:$R,14,0)</f>
        <v>60</v>
      </c>
      <c r="AB3571" s="435"/>
      <c r="AC3571" s="435"/>
      <c r="AD3571" s="435"/>
      <c r="AE3571" s="435"/>
      <c r="AF3571" s="435"/>
      <c r="AG3571" s="435"/>
      <c r="AH3571" s="435"/>
      <c r="AI3571" s="435"/>
      <c r="AJ3571" s="435"/>
      <c r="AK3571" s="435"/>
      <c r="AL3571" s="435"/>
      <c r="AM3571" s="435"/>
      <c r="AN3571" s="435"/>
      <c r="AO3571" s="435"/>
      <c r="AP3571" s="435"/>
      <c r="AQ3571" s="435"/>
      <c r="AR3571" s="435"/>
      <c r="AS3571" s="435"/>
      <c r="AT3571" s="435"/>
      <c r="AU3571" s="435"/>
      <c r="AV3571" s="435"/>
      <c r="AW3571" s="435"/>
      <c r="AX3571" s="435"/>
      <c r="AY3571" s="435"/>
      <c r="AZ3571" s="435"/>
      <c r="BA3571" s="435"/>
      <c r="BB3571" s="435"/>
      <c r="BC3571" s="435"/>
      <c r="BD3571" s="435"/>
      <c r="BE3571" s="435"/>
      <c r="BF3571" s="435"/>
      <c r="BG3571" s="435"/>
      <c r="BH3571" s="435"/>
      <c r="BI3571" s="435"/>
      <c r="BJ3571" s="435"/>
      <c r="BK3571" s="435"/>
      <c r="BL3571" s="435"/>
      <c r="BM3571" s="435"/>
      <c r="BN3571" s="435"/>
      <c r="BO3571" s="435"/>
      <c r="BP3571" s="435"/>
      <c r="BQ3571" s="435"/>
      <c r="BR3571" s="435"/>
      <c r="BS3571" s="435"/>
      <c r="BT3571" s="435"/>
      <c r="BU3571" s="435"/>
      <c r="BV3571" s="435"/>
      <c r="BW3571" s="435"/>
      <c r="BX3571" s="435"/>
      <c r="BY3571" s="435"/>
      <c r="BZ3571" s="435"/>
      <c r="CA3571" s="435"/>
      <c r="CB3571" s="435"/>
      <c r="CC3571" s="435"/>
      <c r="CD3571" s="435"/>
      <c r="CE3571" s="435"/>
      <c r="CF3571" s="435"/>
      <c r="CG3571" s="435"/>
      <c r="CH3571" s="435"/>
      <c r="CI3571" s="435"/>
      <c r="CJ3571" s="435"/>
      <c r="CK3571" s="435"/>
      <c r="CL3571" s="435"/>
      <c r="CM3571" s="435"/>
      <c r="CN3571" s="435"/>
      <c r="CO3571" s="435"/>
      <c r="CP3571" s="435"/>
      <c r="CQ3571" s="435"/>
      <c r="CR3571" s="435"/>
      <c r="CS3571" s="435"/>
      <c r="CT3571" s="435"/>
      <c r="CU3571" s="435"/>
      <c r="CV3571" s="435"/>
      <c r="CW3571" s="435"/>
      <c r="CX3571" s="435"/>
      <c r="CY3571" s="435"/>
      <c r="CZ3571" s="435"/>
      <c r="DA3571" s="435"/>
      <c r="DB3571" s="435"/>
      <c r="DC3571" s="435"/>
      <c r="DD3571" s="435"/>
      <c r="DE3571" s="435"/>
      <c r="DF3571" s="435"/>
      <c r="DG3571" s="435"/>
      <c r="DH3571" s="435"/>
      <c r="DI3571" s="435"/>
      <c r="DJ3571" s="435"/>
      <c r="DK3571" s="435"/>
      <c r="DL3571" s="435"/>
      <c r="DM3571" s="435"/>
      <c r="DN3571" s="435"/>
      <c r="DO3571" s="435"/>
      <c r="DP3571" s="435"/>
      <c r="DQ3571" s="435"/>
      <c r="DR3571" s="435"/>
      <c r="DS3571" s="435"/>
      <c r="DT3571" s="435"/>
      <c r="DU3571" s="435"/>
      <c r="DV3571" s="435"/>
      <c r="DW3571" s="435"/>
      <c r="DX3571" s="435"/>
      <c r="DY3571" s="435"/>
      <c r="DZ3571" s="435"/>
      <c r="EA3571" s="435"/>
      <c r="EB3571" s="435"/>
      <c r="EC3571" s="435"/>
      <c r="ED3571" s="435"/>
      <c r="EE3571" s="435"/>
      <c r="EF3571" s="435"/>
      <c r="EG3571" s="435"/>
      <c r="EH3571" s="435"/>
      <c r="EI3571" s="435"/>
      <c r="EJ3571" s="435"/>
      <c r="EK3571" s="435"/>
      <c r="EL3571" s="435"/>
      <c r="EM3571" s="435"/>
      <c r="EN3571" s="435"/>
      <c r="EO3571" s="435"/>
      <c r="EP3571" s="435"/>
      <c r="EQ3571" s="435"/>
      <c r="ER3571" s="435"/>
      <c r="ES3571" s="435"/>
      <c r="ET3571" s="435"/>
      <c r="EU3571" s="435"/>
      <c r="EV3571" s="435"/>
      <c r="EW3571" s="435"/>
      <c r="EX3571" s="435"/>
      <c r="EY3571" s="435"/>
      <c r="EZ3571" s="435"/>
      <c r="FA3571" s="435"/>
      <c r="FB3571" s="435"/>
      <c r="FC3571" s="435"/>
      <c r="FD3571" s="435"/>
      <c r="FE3571" s="435"/>
      <c r="FF3571" s="435"/>
      <c r="FG3571" s="435"/>
      <c r="FH3571" s="435"/>
      <c r="FI3571" s="435"/>
      <c r="FJ3571" s="435"/>
      <c r="FK3571" s="435"/>
      <c r="FL3571" s="435"/>
      <c r="FM3571" s="435"/>
      <c r="FN3571" s="435"/>
      <c r="FO3571" s="435"/>
      <c r="FP3571" s="435"/>
      <c r="FQ3571" s="435"/>
      <c r="FR3571" s="435"/>
      <c r="FS3571" s="435"/>
      <c r="FT3571" s="435"/>
      <c r="FU3571" s="435"/>
      <c r="FV3571" s="435"/>
      <c r="FW3571" s="435"/>
      <c r="FX3571" s="435"/>
      <c r="FY3571" s="435"/>
      <c r="FZ3571" s="435"/>
      <c r="GA3571" s="435"/>
      <c r="GB3571" s="435"/>
      <c r="GC3571" s="435"/>
      <c r="GD3571" s="435"/>
      <c r="GE3571" s="435"/>
      <c r="GF3571" s="435"/>
      <c r="GG3571" s="435"/>
      <c r="GH3571" s="435"/>
      <c r="GI3571" s="435"/>
      <c r="GJ3571" s="435"/>
      <c r="GK3571" s="435"/>
      <c r="GL3571" s="435"/>
      <c r="GM3571" s="435"/>
      <c r="GN3571" s="435"/>
      <c r="GO3571" s="435"/>
      <c r="GP3571" s="435"/>
      <c r="GQ3571" s="435"/>
      <c r="GR3571" s="435"/>
      <c r="GS3571" s="435"/>
      <c r="GT3571" s="435"/>
      <c r="GU3571" s="435"/>
      <c r="GV3571" s="435"/>
      <c r="GW3571" s="435"/>
      <c r="GX3571" s="435"/>
      <c r="GY3571" s="435"/>
      <c r="GZ3571" s="435"/>
      <c r="HA3571" s="435"/>
      <c r="HB3571" s="435"/>
      <c r="HC3571" s="435"/>
      <c r="HD3571" s="435"/>
      <c r="HE3571" s="435"/>
      <c r="HF3571" s="435"/>
    </row>
    <row r="3572" spans="1:214" x14ac:dyDescent="0.25">
      <c r="A3572" s="216">
        <v>46043</v>
      </c>
      <c r="B3572" s="217">
        <v>4183447483</v>
      </c>
      <c r="C3572" s="218" t="s">
        <v>15180</v>
      </c>
      <c r="D3572" s="216">
        <v>46058</v>
      </c>
      <c r="E3572" s="219"/>
      <c r="F3572" s="218"/>
      <c r="G3572" s="268" t="s">
        <v>15629</v>
      </c>
      <c r="H3572" s="219"/>
      <c r="I3572" s="217" t="s">
        <v>15944</v>
      </c>
      <c r="J3572" s="217" t="s">
        <v>7228</v>
      </c>
      <c r="K3572" s="217" t="s">
        <v>37</v>
      </c>
      <c r="L3572" s="215" t="str">
        <f>VLOOKUP($K3572,[1]TONG_SL!$A$1:$D$65536,2,0)</f>
        <v>Chả cốm 300g</v>
      </c>
      <c r="M3572" s="247"/>
      <c r="N3572" s="215" t="str">
        <f t="shared" si="368"/>
        <v>K-C6</v>
      </c>
      <c r="O3572" s="222"/>
      <c r="P3572" s="222"/>
      <c r="Q3572" s="215" t="str">
        <f>VLOOKUP(K3572,TONG_SL!$A:$D,3,0)</f>
        <v>Túi</v>
      </c>
      <c r="R3572" s="223">
        <v>10</v>
      </c>
      <c r="S3572" s="223"/>
      <c r="T3572" s="223">
        <f>VLOOKUP(VLOOKUP(G3572,Ma_KH!$A:$R,18,0)&amp;K3572,Gia_MB!$A:$F,6,0)</f>
        <v>74250</v>
      </c>
      <c r="U3572" s="183">
        <f t="shared" si="366"/>
        <v>742500</v>
      </c>
      <c r="V3572" s="223"/>
      <c r="W3572" s="269">
        <f t="shared" si="367"/>
        <v>0</v>
      </c>
      <c r="X3572" s="270" t="str">
        <f t="shared" si="369"/>
        <v>8</v>
      </c>
      <c r="Y3572" s="223"/>
      <c r="Z3572" s="183">
        <f t="shared" si="370"/>
        <v>59400</v>
      </c>
      <c r="AA3572" s="271">
        <f>VLOOKUP(G3572,Ma_KH!$A:$R,14,0)</f>
        <v>60</v>
      </c>
    </row>
    <row r="3573" spans="1:214" x14ac:dyDescent="0.25">
      <c r="A3573" s="216">
        <v>46057</v>
      </c>
      <c r="B3573" s="217">
        <v>4184279553</v>
      </c>
      <c r="C3573" s="218" t="s">
        <v>15180</v>
      </c>
      <c r="D3573" s="216">
        <v>46058</v>
      </c>
      <c r="E3573" s="219"/>
      <c r="F3573" s="218"/>
      <c r="G3573" s="268" t="s">
        <v>15629</v>
      </c>
      <c r="H3573" s="219"/>
      <c r="I3573" s="217" t="s">
        <v>15945</v>
      </c>
      <c r="J3573" s="217" t="s">
        <v>7228</v>
      </c>
      <c r="K3573" s="217" t="s">
        <v>27</v>
      </c>
      <c r="L3573" s="215" t="str">
        <f>VLOOKUP($K3573,[1]TONG_SL!$A$1:$D$65536,2,0)</f>
        <v>Chân giò heo muối 300g</v>
      </c>
      <c r="M3573" s="247"/>
      <c r="N3573" s="215" t="str">
        <f t="shared" si="368"/>
        <v>K-C6</v>
      </c>
      <c r="O3573" s="222"/>
      <c r="P3573" s="222"/>
      <c r="Q3573" s="215" t="str">
        <f>VLOOKUP(K3573,TONG_SL!$A:$D,3,0)</f>
        <v>Túi</v>
      </c>
      <c r="R3573" s="223">
        <v>10</v>
      </c>
      <c r="S3573" s="223"/>
      <c r="T3573" s="223">
        <f>VLOOKUP(VLOOKUP(G3573,Ma_KH!$A:$R,18,0)&amp;K3573,Gia_MB!$A:$F,6,0)</f>
        <v>73431</v>
      </c>
      <c r="U3573" s="183">
        <f t="shared" si="366"/>
        <v>734310</v>
      </c>
      <c r="V3573" s="223"/>
      <c r="W3573" s="269">
        <f t="shared" si="367"/>
        <v>0</v>
      </c>
      <c r="X3573" s="270" t="str">
        <f t="shared" si="369"/>
        <v>8</v>
      </c>
      <c r="Y3573" s="223"/>
      <c r="Z3573" s="183">
        <f t="shared" si="370"/>
        <v>58744.800000000003</v>
      </c>
      <c r="AA3573" s="271">
        <f>VLOOKUP(G3573,Ma_KH!$A:$R,14,0)</f>
        <v>60</v>
      </c>
    </row>
    <row r="3574" spans="1:214" x14ac:dyDescent="0.25">
      <c r="A3574" s="216">
        <v>46057</v>
      </c>
      <c r="B3574" s="217">
        <v>4184279553</v>
      </c>
      <c r="C3574" s="218" t="s">
        <v>15180</v>
      </c>
      <c r="D3574" s="216">
        <v>46058</v>
      </c>
      <c r="E3574" s="219"/>
      <c r="F3574" s="218"/>
      <c r="G3574" s="268" t="s">
        <v>15629</v>
      </c>
      <c r="H3574" s="219"/>
      <c r="I3574" s="217" t="s">
        <v>15945</v>
      </c>
      <c r="J3574" s="217" t="s">
        <v>7228</v>
      </c>
      <c r="K3574" s="217" t="s">
        <v>30</v>
      </c>
      <c r="L3574" s="215" t="str">
        <f>VLOOKUP($K3574,[1]TONG_SL!$A$1:$D$65536,2,0)</f>
        <v>Gà muối 500g</v>
      </c>
      <c r="M3574" s="247"/>
      <c r="N3574" s="215" t="str">
        <f t="shared" si="368"/>
        <v>K-C6</v>
      </c>
      <c r="O3574" s="222"/>
      <c r="P3574" s="222"/>
      <c r="Q3574" s="215" t="str">
        <f>VLOOKUP(K3574,TONG_SL!$A:$D,3,0)</f>
        <v>Túi</v>
      </c>
      <c r="R3574" s="223">
        <v>8</v>
      </c>
      <c r="S3574" s="223"/>
      <c r="T3574" s="223">
        <f>VLOOKUP(VLOOKUP(G3574,Ma_KH!$A:$R,18,0)&amp;K3574,Gia_MB!$A:$F,6,0)</f>
        <v>116611</v>
      </c>
      <c r="U3574" s="183">
        <f t="shared" si="366"/>
        <v>932888</v>
      </c>
      <c r="V3574" s="223"/>
      <c r="W3574" s="269">
        <f t="shared" si="367"/>
        <v>0</v>
      </c>
      <c r="X3574" s="270" t="str">
        <f t="shared" si="369"/>
        <v>8</v>
      </c>
      <c r="Y3574" s="223"/>
      <c r="Z3574" s="183">
        <f t="shared" si="370"/>
        <v>74631.040000000008</v>
      </c>
      <c r="AA3574" s="271">
        <f>VLOOKUP(G3574,Ma_KH!$A:$R,14,0)</f>
        <v>60</v>
      </c>
    </row>
    <row r="3575" spans="1:214" x14ac:dyDescent="0.25">
      <c r="A3575" s="216">
        <v>46057</v>
      </c>
      <c r="B3575" s="217">
        <v>4184279553</v>
      </c>
      <c r="C3575" s="218" t="s">
        <v>15180</v>
      </c>
      <c r="D3575" s="216">
        <v>46058</v>
      </c>
      <c r="E3575" s="219"/>
      <c r="F3575" s="218"/>
      <c r="G3575" s="268" t="s">
        <v>15629</v>
      </c>
      <c r="H3575" s="219"/>
      <c r="I3575" s="217" t="s">
        <v>15945</v>
      </c>
      <c r="J3575" s="217" t="s">
        <v>7228</v>
      </c>
      <c r="K3575" s="217" t="s">
        <v>48</v>
      </c>
      <c r="L3575" s="215" t="str">
        <f>VLOOKUP($K3575,[1]TONG_SL!$A$1:$D$65536,2,0)</f>
        <v>Mọc Nấm Hương 250g</v>
      </c>
      <c r="M3575" s="247"/>
      <c r="N3575" s="215" t="str">
        <f t="shared" si="368"/>
        <v>K-C6</v>
      </c>
      <c r="O3575" s="222"/>
      <c r="P3575" s="222"/>
      <c r="Q3575" s="215" t="str">
        <f>VLOOKUP(K3575,TONG_SL!$A:$D,3,0)</f>
        <v>Túi</v>
      </c>
      <c r="R3575" s="223">
        <v>7</v>
      </c>
      <c r="S3575" s="223"/>
      <c r="T3575" s="223">
        <f>VLOOKUP(VLOOKUP(G3575,Ma_KH!$A:$R,18,0)&amp;K3575,Gia_MB!$A:$F,6,0)</f>
        <v>46000</v>
      </c>
      <c r="U3575" s="183">
        <f t="shared" si="366"/>
        <v>322000</v>
      </c>
      <c r="V3575" s="223"/>
      <c r="W3575" s="269">
        <f t="shared" si="367"/>
        <v>0</v>
      </c>
      <c r="X3575" s="270" t="str">
        <f t="shared" si="369"/>
        <v>8</v>
      </c>
      <c r="Y3575" s="223"/>
      <c r="Z3575" s="183">
        <f t="shared" si="370"/>
        <v>25760</v>
      </c>
      <c r="AA3575" s="271">
        <f>VLOOKUP(G3575,Ma_KH!$A:$R,14,0)</f>
        <v>60</v>
      </c>
    </row>
    <row r="3576" spans="1:214" x14ac:dyDescent="0.25">
      <c r="A3576" s="216">
        <v>46057</v>
      </c>
      <c r="B3576" s="217">
        <v>4184279553</v>
      </c>
      <c r="C3576" s="218" t="s">
        <v>15180</v>
      </c>
      <c r="D3576" s="216">
        <v>46058</v>
      </c>
      <c r="E3576" s="219"/>
      <c r="F3576" s="218"/>
      <c r="G3576" s="268" t="s">
        <v>15629</v>
      </c>
      <c r="H3576" s="219"/>
      <c r="I3576" s="217" t="s">
        <v>15945</v>
      </c>
      <c r="J3576" s="217" t="s">
        <v>7228</v>
      </c>
      <c r="K3576" s="217" t="s">
        <v>32</v>
      </c>
      <c r="L3576" s="215" t="str">
        <f>VLOOKUP($K3576,[1]TONG_SL!$A$1:$D$65536,2,0)</f>
        <v>Giò Tai Lưỡi Xào 250g</v>
      </c>
      <c r="M3576" s="247"/>
      <c r="N3576" s="215" t="str">
        <f t="shared" si="368"/>
        <v>K-C6</v>
      </c>
      <c r="O3576" s="222"/>
      <c r="P3576" s="222"/>
      <c r="Q3576" s="215" t="str">
        <f>VLOOKUP(K3576,TONG_SL!$A:$D,3,0)</f>
        <v>Túi</v>
      </c>
      <c r="R3576" s="223">
        <v>4</v>
      </c>
      <c r="S3576" s="223"/>
      <c r="T3576" s="223">
        <f>VLOOKUP(VLOOKUP(G3576,Ma_KH!$A:$R,18,0)&amp;K3576,Gia_MB!$A:$F,6,0)</f>
        <v>50182</v>
      </c>
      <c r="U3576" s="183">
        <f t="shared" si="366"/>
        <v>200728</v>
      </c>
      <c r="V3576" s="223"/>
      <c r="W3576" s="269">
        <f t="shared" si="367"/>
        <v>0</v>
      </c>
      <c r="X3576" s="270" t="str">
        <f t="shared" si="369"/>
        <v>8</v>
      </c>
      <c r="Y3576" s="223"/>
      <c r="Z3576" s="183">
        <f t="shared" si="370"/>
        <v>16058.24</v>
      </c>
      <c r="AA3576" s="271">
        <f>VLOOKUP(G3576,Ma_KH!$A:$R,14,0)</f>
        <v>60</v>
      </c>
    </row>
    <row r="3577" spans="1:214" x14ac:dyDescent="0.25">
      <c r="A3577" s="216">
        <v>46043</v>
      </c>
      <c r="B3577" s="217">
        <v>4183434346</v>
      </c>
      <c r="C3577" s="218" t="s">
        <v>15180</v>
      </c>
      <c r="D3577" s="216">
        <v>46058</v>
      </c>
      <c r="E3577" s="219"/>
      <c r="F3577" s="218"/>
      <c r="G3577" s="268" t="s">
        <v>15629</v>
      </c>
      <c r="H3577" s="219"/>
      <c r="I3577" s="217" t="s">
        <v>15946</v>
      </c>
      <c r="J3577" s="217" t="s">
        <v>7228</v>
      </c>
      <c r="K3577" s="217" t="s">
        <v>37</v>
      </c>
      <c r="L3577" s="215" t="str">
        <f>VLOOKUP($K3577,[1]TONG_SL!$A$1:$D$65536,2,0)</f>
        <v>Chả cốm 300g</v>
      </c>
      <c r="M3577" s="247"/>
      <c r="N3577" s="215" t="str">
        <f t="shared" si="368"/>
        <v>K-C6</v>
      </c>
      <c r="O3577" s="222"/>
      <c r="P3577" s="222"/>
      <c r="Q3577" s="215" t="str">
        <f>VLOOKUP(K3577,TONG_SL!$A:$D,3,0)</f>
        <v>Túi</v>
      </c>
      <c r="R3577" s="223">
        <v>5</v>
      </c>
      <c r="S3577" s="223"/>
      <c r="T3577" s="223">
        <f>VLOOKUP(VLOOKUP(G3577,Ma_KH!$A:$R,18,0)&amp;K3577,Gia_MB!$A:$F,6,0)</f>
        <v>74250</v>
      </c>
      <c r="U3577" s="183">
        <f t="shared" si="366"/>
        <v>371250</v>
      </c>
      <c r="V3577" s="223"/>
      <c r="W3577" s="269">
        <f t="shared" si="367"/>
        <v>0</v>
      </c>
      <c r="X3577" s="270" t="str">
        <f t="shared" si="369"/>
        <v>8</v>
      </c>
      <c r="Y3577" s="223"/>
      <c r="Z3577" s="183">
        <f t="shared" si="370"/>
        <v>29700</v>
      </c>
      <c r="AA3577" s="271">
        <f>VLOOKUP(G3577,Ma_KH!$A:$R,14,0)</f>
        <v>60</v>
      </c>
    </row>
    <row r="3578" spans="1:214" x14ac:dyDescent="0.25">
      <c r="A3578" s="216">
        <v>46057</v>
      </c>
      <c r="B3578" s="342">
        <v>4184277568</v>
      </c>
      <c r="C3578" s="218" t="s">
        <v>15180</v>
      </c>
      <c r="D3578" s="216">
        <v>46058</v>
      </c>
      <c r="E3578" s="219"/>
      <c r="F3578" s="218"/>
      <c r="G3578" s="268" t="s">
        <v>15629</v>
      </c>
      <c r="H3578" s="219"/>
      <c r="I3578" s="217" t="s">
        <v>15947</v>
      </c>
      <c r="J3578" s="217" t="s">
        <v>7228</v>
      </c>
      <c r="K3578" s="217" t="s">
        <v>27</v>
      </c>
      <c r="L3578" s="215" t="str">
        <f>VLOOKUP($K3578,[1]TONG_SL!$A$1:$D$65536,2,0)</f>
        <v>Chân giò heo muối 300g</v>
      </c>
      <c r="M3578" s="247"/>
      <c r="N3578" s="215" t="str">
        <f t="shared" si="368"/>
        <v>K-C6</v>
      </c>
      <c r="O3578" s="222"/>
      <c r="P3578" s="222"/>
      <c r="Q3578" s="215" t="str">
        <f>VLOOKUP(K3578,TONG_SL!$A:$D,3,0)</f>
        <v>Túi</v>
      </c>
      <c r="R3578" s="223">
        <v>22</v>
      </c>
      <c r="S3578" s="223"/>
      <c r="T3578" s="223">
        <f>VLOOKUP(VLOOKUP(G3578,Ma_KH!$A:$R,18,0)&amp;K3578,Gia_MB!$A:$F,6,0)</f>
        <v>73431</v>
      </c>
      <c r="U3578" s="183">
        <f t="shared" si="366"/>
        <v>1615482</v>
      </c>
      <c r="V3578" s="223"/>
      <c r="W3578" s="269">
        <f t="shared" si="367"/>
        <v>0</v>
      </c>
      <c r="X3578" s="270" t="str">
        <f t="shared" si="369"/>
        <v>8</v>
      </c>
      <c r="Y3578" s="223"/>
      <c r="Z3578" s="183">
        <f t="shared" si="370"/>
        <v>129238.56</v>
      </c>
      <c r="AA3578" s="271">
        <f>VLOOKUP(G3578,Ma_KH!$A:$R,14,0)</f>
        <v>60</v>
      </c>
    </row>
    <row r="3579" spans="1:214" x14ac:dyDescent="0.25">
      <c r="A3579" s="216">
        <v>46057</v>
      </c>
      <c r="B3579" s="342">
        <v>4184277568</v>
      </c>
      <c r="C3579" s="218" t="s">
        <v>15180</v>
      </c>
      <c r="D3579" s="216">
        <v>46058</v>
      </c>
      <c r="E3579" s="219"/>
      <c r="F3579" s="218"/>
      <c r="G3579" s="268" t="s">
        <v>15629</v>
      </c>
      <c r="H3579" s="219"/>
      <c r="I3579" s="217" t="s">
        <v>15947</v>
      </c>
      <c r="J3579" s="217" t="s">
        <v>7228</v>
      </c>
      <c r="K3579" s="217" t="s">
        <v>30</v>
      </c>
      <c r="L3579" s="215" t="str">
        <f>VLOOKUP($K3579,[1]TONG_SL!$A$1:$D$65536,2,0)</f>
        <v>Gà muối 500g</v>
      </c>
      <c r="M3579" s="247"/>
      <c r="N3579" s="215" t="str">
        <f t="shared" si="368"/>
        <v>K-C6</v>
      </c>
      <c r="O3579" s="222"/>
      <c r="P3579" s="222"/>
      <c r="Q3579" s="215" t="str">
        <f>VLOOKUP(K3579,TONG_SL!$A:$D,3,0)</f>
        <v>Túi</v>
      </c>
      <c r="R3579" s="223">
        <v>6</v>
      </c>
      <c r="S3579" s="223"/>
      <c r="T3579" s="223">
        <f>VLOOKUP(VLOOKUP(G3579,Ma_KH!$A:$R,18,0)&amp;K3579,Gia_MB!$A:$F,6,0)</f>
        <v>116611</v>
      </c>
      <c r="U3579" s="183">
        <f t="shared" si="366"/>
        <v>699666</v>
      </c>
      <c r="V3579" s="223"/>
      <c r="W3579" s="269">
        <f t="shared" si="367"/>
        <v>0</v>
      </c>
      <c r="X3579" s="270" t="str">
        <f t="shared" si="369"/>
        <v>8</v>
      </c>
      <c r="Y3579" s="223"/>
      <c r="Z3579" s="183">
        <f t="shared" si="370"/>
        <v>55973.279999999999</v>
      </c>
      <c r="AA3579" s="271">
        <f>VLOOKUP(G3579,Ma_KH!$A:$R,14,0)</f>
        <v>60</v>
      </c>
    </row>
    <row r="3580" spans="1:214" x14ac:dyDescent="0.25">
      <c r="A3580" s="216">
        <v>46057</v>
      </c>
      <c r="B3580" s="342">
        <v>4184277568</v>
      </c>
      <c r="C3580" s="218" t="s">
        <v>15180</v>
      </c>
      <c r="D3580" s="216">
        <v>46058</v>
      </c>
      <c r="E3580" s="219"/>
      <c r="F3580" s="218"/>
      <c r="G3580" s="268" t="s">
        <v>15629</v>
      </c>
      <c r="H3580" s="219"/>
      <c r="I3580" s="217" t="s">
        <v>15947</v>
      </c>
      <c r="J3580" s="217" t="s">
        <v>7228</v>
      </c>
      <c r="K3580" s="217" t="s">
        <v>48</v>
      </c>
      <c r="L3580" s="215" t="str">
        <f>VLOOKUP($K3580,[1]TONG_SL!$A$1:$D$65536,2,0)</f>
        <v>Mọc Nấm Hương 250g</v>
      </c>
      <c r="M3580" s="247"/>
      <c r="N3580" s="215" t="str">
        <f t="shared" si="368"/>
        <v>K-C6</v>
      </c>
      <c r="O3580" s="222"/>
      <c r="P3580" s="222"/>
      <c r="Q3580" s="215" t="str">
        <f>VLOOKUP(K3580,TONG_SL!$A:$D,3,0)</f>
        <v>Túi</v>
      </c>
      <c r="R3580" s="223">
        <v>10</v>
      </c>
      <c r="S3580" s="223"/>
      <c r="T3580" s="223">
        <f>VLOOKUP(VLOOKUP(G3580,Ma_KH!$A:$R,18,0)&amp;K3580,Gia_MB!$A:$F,6,0)</f>
        <v>46000</v>
      </c>
      <c r="U3580" s="183">
        <f t="shared" si="366"/>
        <v>460000</v>
      </c>
      <c r="V3580" s="223"/>
      <c r="W3580" s="269">
        <f t="shared" si="367"/>
        <v>0</v>
      </c>
      <c r="X3580" s="270" t="str">
        <f t="shared" si="369"/>
        <v>8</v>
      </c>
      <c r="Y3580" s="223"/>
      <c r="Z3580" s="183">
        <f t="shared" si="370"/>
        <v>36800</v>
      </c>
      <c r="AA3580" s="271">
        <f>VLOOKUP(G3580,Ma_KH!$A:$R,14,0)</f>
        <v>60</v>
      </c>
    </row>
    <row r="3581" spans="1:214" x14ac:dyDescent="0.25">
      <c r="A3581" s="216">
        <v>46057</v>
      </c>
      <c r="B3581" s="342">
        <v>4184277568</v>
      </c>
      <c r="C3581" s="218" t="s">
        <v>15180</v>
      </c>
      <c r="D3581" s="216">
        <v>46058</v>
      </c>
      <c r="E3581" s="219"/>
      <c r="F3581" s="218"/>
      <c r="G3581" s="268" t="s">
        <v>15629</v>
      </c>
      <c r="H3581" s="219"/>
      <c r="I3581" s="217" t="s">
        <v>15947</v>
      </c>
      <c r="J3581" s="217" t="s">
        <v>7228</v>
      </c>
      <c r="K3581" s="217" t="s">
        <v>32</v>
      </c>
      <c r="L3581" s="215" t="str">
        <f>VLOOKUP($K3581,[1]TONG_SL!$A$1:$D$65536,2,0)</f>
        <v>Giò Tai Lưỡi Xào 250g</v>
      </c>
      <c r="M3581" s="247"/>
      <c r="N3581" s="215" t="str">
        <f t="shared" si="368"/>
        <v>K-C6</v>
      </c>
      <c r="O3581" s="222"/>
      <c r="P3581" s="222"/>
      <c r="Q3581" s="215" t="str">
        <f>VLOOKUP(K3581,TONG_SL!$A:$D,3,0)</f>
        <v>Túi</v>
      </c>
      <c r="R3581" s="223">
        <v>6</v>
      </c>
      <c r="S3581" s="223"/>
      <c r="T3581" s="223">
        <f>VLOOKUP(VLOOKUP(G3581,Ma_KH!$A:$R,18,0)&amp;K3581,Gia_MB!$A:$F,6,0)</f>
        <v>50182</v>
      </c>
      <c r="U3581" s="183">
        <f t="shared" si="366"/>
        <v>301092</v>
      </c>
      <c r="V3581" s="223"/>
      <c r="W3581" s="269">
        <f t="shared" si="367"/>
        <v>0</v>
      </c>
      <c r="X3581" s="270" t="str">
        <f t="shared" si="369"/>
        <v>8</v>
      </c>
      <c r="Y3581" s="223"/>
      <c r="Z3581" s="183">
        <f t="shared" si="370"/>
        <v>24087.360000000001</v>
      </c>
      <c r="AA3581" s="271">
        <f>VLOOKUP(G3581,Ma_KH!$A:$R,14,0)</f>
        <v>60</v>
      </c>
    </row>
    <row r="3582" spans="1:214" x14ac:dyDescent="0.25">
      <c r="A3582" s="216">
        <v>46057</v>
      </c>
      <c r="B3582" s="217">
        <v>4184277817</v>
      </c>
      <c r="C3582" s="218" t="s">
        <v>15180</v>
      </c>
      <c r="D3582" s="216">
        <v>46058</v>
      </c>
      <c r="E3582" s="219"/>
      <c r="F3582" s="218"/>
      <c r="G3582" s="268" t="s">
        <v>15629</v>
      </c>
      <c r="H3582" s="219"/>
      <c r="I3582" s="217" t="s">
        <v>15948</v>
      </c>
      <c r="J3582" s="217" t="s">
        <v>7228</v>
      </c>
      <c r="K3582" s="217" t="s">
        <v>48</v>
      </c>
      <c r="L3582" s="215" t="str">
        <f>VLOOKUP($K3582,[1]TONG_SL!$A$1:$D$65536,2,0)</f>
        <v>Mọc Nấm Hương 250g</v>
      </c>
      <c r="M3582" s="247"/>
      <c r="N3582" s="215" t="str">
        <f t="shared" si="368"/>
        <v>K-C6</v>
      </c>
      <c r="O3582" s="222"/>
      <c r="P3582" s="222"/>
      <c r="Q3582" s="215" t="str">
        <f>VLOOKUP(K3582,TONG_SL!$A:$D,3,0)</f>
        <v>Túi</v>
      </c>
      <c r="R3582" s="223">
        <v>6</v>
      </c>
      <c r="S3582" s="223"/>
      <c r="T3582" s="223">
        <f>VLOOKUP(VLOOKUP(G3582,Ma_KH!$A:$R,18,0)&amp;K3582,Gia_MB!$A:$F,6,0)</f>
        <v>46000</v>
      </c>
      <c r="U3582" s="183">
        <f t="shared" si="366"/>
        <v>276000</v>
      </c>
      <c r="V3582" s="223"/>
      <c r="W3582" s="269">
        <f t="shared" si="367"/>
        <v>0</v>
      </c>
      <c r="X3582" s="270" t="str">
        <f t="shared" si="369"/>
        <v>8</v>
      </c>
      <c r="Y3582" s="223"/>
      <c r="Z3582" s="183">
        <f t="shared" si="370"/>
        <v>22080</v>
      </c>
      <c r="AA3582" s="271">
        <f>VLOOKUP(G3582,Ma_KH!$A:$R,14,0)</f>
        <v>60</v>
      </c>
    </row>
    <row r="3583" spans="1:214" x14ac:dyDescent="0.25">
      <c r="A3583" s="216">
        <v>46057</v>
      </c>
      <c r="B3583" s="217">
        <v>4184277817</v>
      </c>
      <c r="C3583" s="218" t="s">
        <v>15180</v>
      </c>
      <c r="D3583" s="216">
        <v>46058</v>
      </c>
      <c r="E3583" s="219"/>
      <c r="F3583" s="218"/>
      <c r="G3583" s="268" t="s">
        <v>15629</v>
      </c>
      <c r="H3583" s="219"/>
      <c r="I3583" s="217" t="s">
        <v>15948</v>
      </c>
      <c r="J3583" s="217" t="s">
        <v>7228</v>
      </c>
      <c r="K3583" s="217" t="s">
        <v>32</v>
      </c>
      <c r="L3583" s="215" t="str">
        <f>VLOOKUP($K3583,[1]TONG_SL!$A$1:$D$65536,2,0)</f>
        <v>Giò Tai Lưỡi Xào 250g</v>
      </c>
      <c r="M3583" s="247"/>
      <c r="N3583" s="215" t="str">
        <f t="shared" si="368"/>
        <v>K-C6</v>
      </c>
      <c r="O3583" s="222"/>
      <c r="P3583" s="222"/>
      <c r="Q3583" s="215" t="str">
        <f>VLOOKUP(K3583,TONG_SL!$A:$D,3,0)</f>
        <v>Túi</v>
      </c>
      <c r="R3583" s="223">
        <v>7</v>
      </c>
      <c r="S3583" s="223"/>
      <c r="T3583" s="223">
        <f>VLOOKUP(VLOOKUP(G3583,Ma_KH!$A:$R,18,0)&amp;K3583,Gia_MB!$A:$F,6,0)</f>
        <v>50182</v>
      </c>
      <c r="U3583" s="183">
        <f t="shared" si="366"/>
        <v>351274</v>
      </c>
      <c r="V3583" s="223"/>
      <c r="W3583" s="269">
        <f t="shared" si="367"/>
        <v>0</v>
      </c>
      <c r="X3583" s="270" t="str">
        <f t="shared" si="369"/>
        <v>8</v>
      </c>
      <c r="Y3583" s="223"/>
      <c r="Z3583" s="183">
        <f t="shared" si="370"/>
        <v>28101.920000000002</v>
      </c>
      <c r="AA3583" s="271">
        <f>VLOOKUP(G3583,Ma_KH!$A:$R,14,0)</f>
        <v>60</v>
      </c>
    </row>
    <row r="3584" spans="1:214" x14ac:dyDescent="0.25">
      <c r="A3584" s="216">
        <v>46057</v>
      </c>
      <c r="B3584" s="217">
        <v>4184277817</v>
      </c>
      <c r="C3584" s="218" t="s">
        <v>15180</v>
      </c>
      <c r="D3584" s="216">
        <v>46058</v>
      </c>
      <c r="E3584" s="219"/>
      <c r="F3584" s="218"/>
      <c r="G3584" s="268" t="s">
        <v>15629</v>
      </c>
      <c r="H3584" s="219"/>
      <c r="I3584" s="217" t="s">
        <v>15948</v>
      </c>
      <c r="J3584" s="217" t="s">
        <v>7228</v>
      </c>
      <c r="K3584" s="217" t="s">
        <v>30</v>
      </c>
      <c r="L3584" s="215" t="str">
        <f>VLOOKUP($K3584,[1]TONG_SL!$A$1:$D$65536,2,0)</f>
        <v>Gà muối 500g</v>
      </c>
      <c r="M3584" s="247"/>
      <c r="N3584" s="215" t="str">
        <f t="shared" si="368"/>
        <v>K-C6</v>
      </c>
      <c r="O3584" s="222"/>
      <c r="P3584" s="222"/>
      <c r="Q3584" s="215" t="str">
        <f>VLOOKUP(K3584,TONG_SL!$A:$D,3,0)</f>
        <v>Túi</v>
      </c>
      <c r="R3584" s="223">
        <v>13</v>
      </c>
      <c r="S3584" s="223"/>
      <c r="T3584" s="223">
        <f>VLOOKUP(VLOOKUP(G3584,Ma_KH!$A:$R,18,0)&amp;K3584,Gia_MB!$A:$F,6,0)</f>
        <v>116611</v>
      </c>
      <c r="U3584" s="183">
        <f t="shared" si="366"/>
        <v>1515943</v>
      </c>
      <c r="V3584" s="223"/>
      <c r="W3584" s="269">
        <f t="shared" si="367"/>
        <v>0</v>
      </c>
      <c r="X3584" s="270" t="str">
        <f t="shared" si="369"/>
        <v>8</v>
      </c>
      <c r="Y3584" s="223"/>
      <c r="Z3584" s="183">
        <f t="shared" si="370"/>
        <v>121275.44</v>
      </c>
      <c r="AA3584" s="271">
        <f>VLOOKUP(G3584,Ma_KH!$A:$R,14,0)</f>
        <v>60</v>
      </c>
    </row>
    <row r="3585" spans="1:214" x14ac:dyDescent="0.25">
      <c r="A3585" s="216">
        <v>46057</v>
      </c>
      <c r="B3585" s="217">
        <v>4184277817</v>
      </c>
      <c r="C3585" s="218" t="s">
        <v>15180</v>
      </c>
      <c r="D3585" s="216">
        <v>46058</v>
      </c>
      <c r="E3585" s="219"/>
      <c r="F3585" s="218"/>
      <c r="G3585" s="268" t="s">
        <v>15629</v>
      </c>
      <c r="H3585" s="219"/>
      <c r="I3585" s="217" t="s">
        <v>15948</v>
      </c>
      <c r="J3585" s="217" t="s">
        <v>7228</v>
      </c>
      <c r="K3585" s="217" t="s">
        <v>27</v>
      </c>
      <c r="L3585" s="215" t="str">
        <f>VLOOKUP($K3585,[1]TONG_SL!$A$1:$D$65536,2,0)</f>
        <v>Chân giò heo muối 300g</v>
      </c>
      <c r="M3585" s="247"/>
      <c r="N3585" s="215" t="str">
        <f t="shared" si="368"/>
        <v>K-C6</v>
      </c>
      <c r="O3585" s="222"/>
      <c r="P3585" s="222"/>
      <c r="Q3585" s="215" t="str">
        <f>VLOOKUP(K3585,TONG_SL!$A:$D,3,0)</f>
        <v>Túi</v>
      </c>
      <c r="R3585" s="223">
        <v>20</v>
      </c>
      <c r="S3585" s="223"/>
      <c r="T3585" s="223">
        <f>VLOOKUP(VLOOKUP(G3585,Ma_KH!$A:$R,18,0)&amp;K3585,Gia_MB!$A:$F,6,0)</f>
        <v>73431</v>
      </c>
      <c r="U3585" s="183">
        <f t="shared" si="366"/>
        <v>1468620</v>
      </c>
      <c r="V3585" s="223"/>
      <c r="W3585" s="269">
        <f t="shared" si="367"/>
        <v>0</v>
      </c>
      <c r="X3585" s="270" t="str">
        <f t="shared" si="369"/>
        <v>8</v>
      </c>
      <c r="Y3585" s="223"/>
      <c r="Z3585" s="183">
        <f t="shared" si="370"/>
        <v>117489.60000000001</v>
      </c>
      <c r="AA3585" s="271">
        <f>VLOOKUP(G3585,Ma_KH!$A:$R,14,0)</f>
        <v>60</v>
      </c>
    </row>
    <row r="3586" spans="1:214" x14ac:dyDescent="0.25">
      <c r="A3586" s="216">
        <v>46057</v>
      </c>
      <c r="B3586" s="342">
        <v>4184279099</v>
      </c>
      <c r="C3586" s="218" t="s">
        <v>15180</v>
      </c>
      <c r="D3586" s="216">
        <v>46058</v>
      </c>
      <c r="E3586" s="219"/>
      <c r="F3586" s="218"/>
      <c r="G3586" s="268" t="s">
        <v>15629</v>
      </c>
      <c r="H3586" s="219"/>
      <c r="I3586" s="217" t="s">
        <v>15943</v>
      </c>
      <c r="J3586" s="217" t="s">
        <v>7228</v>
      </c>
      <c r="K3586" s="217" t="s">
        <v>27</v>
      </c>
      <c r="L3586" s="215" t="str">
        <f>VLOOKUP($K3586,[1]TONG_SL!$A$1:$D$65536,2,0)</f>
        <v>Chân giò heo muối 300g</v>
      </c>
      <c r="M3586" s="247"/>
      <c r="N3586" s="215" t="str">
        <f t="shared" si="368"/>
        <v>K-C6</v>
      </c>
      <c r="O3586" s="222"/>
      <c r="P3586" s="222"/>
      <c r="Q3586" s="215" t="str">
        <f>VLOOKUP(K3586,TONG_SL!$A:$D,3,0)</f>
        <v>Túi</v>
      </c>
      <c r="R3586" s="223">
        <v>12</v>
      </c>
      <c r="S3586" s="223"/>
      <c r="T3586" s="223">
        <f>VLOOKUP(VLOOKUP(G3586,Ma_KH!$A:$R,18,0)&amp;K3586,Gia_MB!$A:$F,6,0)</f>
        <v>73431</v>
      </c>
      <c r="U3586" s="183">
        <f t="shared" si="366"/>
        <v>881172</v>
      </c>
      <c r="V3586" s="223"/>
      <c r="W3586" s="269">
        <f t="shared" si="367"/>
        <v>0</v>
      </c>
      <c r="X3586" s="270" t="str">
        <f t="shared" si="369"/>
        <v>8</v>
      </c>
      <c r="Y3586" s="223"/>
      <c r="Z3586" s="183">
        <f t="shared" si="370"/>
        <v>70493.759999999995</v>
      </c>
      <c r="AA3586" s="271">
        <f>VLOOKUP(G3586,Ma_KH!$A:$R,14,0)</f>
        <v>60</v>
      </c>
    </row>
    <row r="3587" spans="1:214" x14ac:dyDescent="0.25">
      <c r="A3587" s="216">
        <v>46057</v>
      </c>
      <c r="B3587" s="342">
        <v>4184279099</v>
      </c>
      <c r="C3587" s="218" t="s">
        <v>15180</v>
      </c>
      <c r="D3587" s="216">
        <v>46058</v>
      </c>
      <c r="E3587" s="219"/>
      <c r="F3587" s="218"/>
      <c r="G3587" s="268" t="s">
        <v>15629</v>
      </c>
      <c r="H3587" s="219"/>
      <c r="I3587" s="217" t="s">
        <v>15943</v>
      </c>
      <c r="J3587" s="217" t="s">
        <v>7228</v>
      </c>
      <c r="K3587" s="217" t="s">
        <v>30</v>
      </c>
      <c r="L3587" s="215" t="str">
        <f>VLOOKUP($K3587,[1]TONG_SL!$A$1:$D$65536,2,0)</f>
        <v>Gà muối 500g</v>
      </c>
      <c r="M3587" s="247"/>
      <c r="N3587" s="215" t="str">
        <f t="shared" si="368"/>
        <v>K-C6</v>
      </c>
      <c r="O3587" s="222"/>
      <c r="P3587" s="222"/>
      <c r="Q3587" s="215" t="str">
        <f>VLOOKUP(K3587,TONG_SL!$A:$D,3,0)</f>
        <v>Túi</v>
      </c>
      <c r="R3587" s="223">
        <v>6</v>
      </c>
      <c r="S3587" s="223"/>
      <c r="T3587" s="223">
        <f>VLOOKUP(VLOOKUP(G3587,Ma_KH!$A:$R,18,0)&amp;K3587,Gia_MB!$A:$F,6,0)</f>
        <v>116611</v>
      </c>
      <c r="U3587" s="183">
        <f t="shared" si="366"/>
        <v>699666</v>
      </c>
      <c r="V3587" s="223"/>
      <c r="W3587" s="269">
        <f t="shared" si="367"/>
        <v>0</v>
      </c>
      <c r="X3587" s="270" t="str">
        <f t="shared" si="369"/>
        <v>8</v>
      </c>
      <c r="Y3587" s="223"/>
      <c r="Z3587" s="183">
        <f t="shared" si="370"/>
        <v>55973.279999999999</v>
      </c>
      <c r="AA3587" s="271">
        <f>VLOOKUP(G3587,Ma_KH!$A:$R,14,0)</f>
        <v>60</v>
      </c>
    </row>
    <row r="3588" spans="1:214" x14ac:dyDescent="0.25">
      <c r="A3588" s="216">
        <v>46057</v>
      </c>
      <c r="B3588" s="342">
        <v>4184279099</v>
      </c>
      <c r="C3588" s="218" t="s">
        <v>15180</v>
      </c>
      <c r="D3588" s="216">
        <v>46058</v>
      </c>
      <c r="E3588" s="219"/>
      <c r="F3588" s="218"/>
      <c r="G3588" s="268" t="s">
        <v>15629</v>
      </c>
      <c r="H3588" s="219"/>
      <c r="I3588" s="217" t="s">
        <v>15943</v>
      </c>
      <c r="J3588" s="217" t="s">
        <v>7228</v>
      </c>
      <c r="K3588" s="217" t="s">
        <v>32</v>
      </c>
      <c r="L3588" s="215" t="str">
        <f>VLOOKUP($K3588,[1]TONG_SL!$A$1:$D$65536,2,0)</f>
        <v>Giò Tai Lưỡi Xào 250g</v>
      </c>
      <c r="M3588" s="247"/>
      <c r="N3588" s="215" t="str">
        <f t="shared" si="368"/>
        <v>K-C6</v>
      </c>
      <c r="O3588" s="222"/>
      <c r="P3588" s="222"/>
      <c r="Q3588" s="215" t="str">
        <f>VLOOKUP(K3588,TONG_SL!$A:$D,3,0)</f>
        <v>Túi</v>
      </c>
      <c r="R3588" s="223">
        <v>6</v>
      </c>
      <c r="S3588" s="223"/>
      <c r="T3588" s="223">
        <f>VLOOKUP(VLOOKUP(G3588,Ma_KH!$A:$R,18,0)&amp;K3588,Gia_MB!$A:$F,6,0)</f>
        <v>50182</v>
      </c>
      <c r="U3588" s="183">
        <f t="shared" si="366"/>
        <v>301092</v>
      </c>
      <c r="V3588" s="223"/>
      <c r="W3588" s="269">
        <f t="shared" si="367"/>
        <v>0</v>
      </c>
      <c r="X3588" s="270" t="str">
        <f t="shared" si="369"/>
        <v>8</v>
      </c>
      <c r="Y3588" s="223"/>
      <c r="Z3588" s="183">
        <f t="shared" si="370"/>
        <v>24087.360000000001</v>
      </c>
      <c r="AA3588" s="271">
        <f>VLOOKUP(G3588,Ma_KH!$A:$R,14,0)</f>
        <v>60</v>
      </c>
    </row>
    <row r="3589" spans="1:214" x14ac:dyDescent="0.25">
      <c r="A3589" s="216">
        <v>46057</v>
      </c>
      <c r="B3589" s="342">
        <v>4184279099</v>
      </c>
      <c r="C3589" s="218" t="s">
        <v>15180</v>
      </c>
      <c r="D3589" s="216">
        <v>46058</v>
      </c>
      <c r="E3589" s="219"/>
      <c r="F3589" s="218"/>
      <c r="G3589" s="268" t="s">
        <v>15629</v>
      </c>
      <c r="H3589" s="219"/>
      <c r="I3589" s="217" t="s">
        <v>15943</v>
      </c>
      <c r="J3589" s="217" t="s">
        <v>7228</v>
      </c>
      <c r="K3589" s="217" t="s">
        <v>48</v>
      </c>
      <c r="L3589" s="215" t="str">
        <f>VLOOKUP($K3589,[1]TONG_SL!$A$1:$D$65536,2,0)</f>
        <v>Mọc Nấm Hương 250g</v>
      </c>
      <c r="M3589" s="247"/>
      <c r="N3589" s="215" t="str">
        <f t="shared" si="368"/>
        <v>K-C6</v>
      </c>
      <c r="O3589" s="222"/>
      <c r="P3589" s="222"/>
      <c r="Q3589" s="215" t="str">
        <f>VLOOKUP(K3589,TONG_SL!$A:$D,3,0)</f>
        <v>Túi</v>
      </c>
      <c r="R3589" s="223">
        <v>7</v>
      </c>
      <c r="S3589" s="223"/>
      <c r="T3589" s="223">
        <f>VLOOKUP(VLOOKUP(G3589,Ma_KH!$A:$R,18,0)&amp;K3589,Gia_MB!$A:$F,6,0)</f>
        <v>46000</v>
      </c>
      <c r="U3589" s="183">
        <f t="shared" si="366"/>
        <v>322000</v>
      </c>
      <c r="V3589" s="223"/>
      <c r="W3589" s="269">
        <f t="shared" si="367"/>
        <v>0</v>
      </c>
      <c r="X3589" s="270" t="str">
        <f t="shared" si="369"/>
        <v>8</v>
      </c>
      <c r="Y3589" s="223"/>
      <c r="Z3589" s="183">
        <f t="shared" si="370"/>
        <v>25760</v>
      </c>
      <c r="AA3589" s="271">
        <f>VLOOKUP(G3589,Ma_KH!$A:$R,14,0)</f>
        <v>60</v>
      </c>
    </row>
    <row r="3590" spans="1:214" s="436" customFormat="1" x14ac:dyDescent="0.25">
      <c r="A3590" s="280">
        <v>46049</v>
      </c>
      <c r="B3590" s="281">
        <v>4183830004</v>
      </c>
      <c r="C3590" s="328" t="s">
        <v>15180</v>
      </c>
      <c r="D3590" s="280">
        <v>46058</v>
      </c>
      <c r="E3590" s="426"/>
      <c r="F3590" s="328"/>
      <c r="G3590" s="427" t="s">
        <v>15629</v>
      </c>
      <c r="H3590" s="426"/>
      <c r="I3590" s="281" t="s">
        <v>15949</v>
      </c>
      <c r="J3590" s="281" t="s">
        <v>7228</v>
      </c>
      <c r="K3590" s="281" t="s">
        <v>30</v>
      </c>
      <c r="L3590" s="287" t="str">
        <f>VLOOKUP($K3590,[1]TONG_SL!$A$1:$D$65536,2,0)</f>
        <v>Gà muối 500g</v>
      </c>
      <c r="M3590" s="428"/>
      <c r="N3590" s="287" t="str">
        <f t="shared" si="368"/>
        <v>K-C6</v>
      </c>
      <c r="O3590" s="429"/>
      <c r="P3590" s="429"/>
      <c r="Q3590" s="287" t="str">
        <f>VLOOKUP(K3590,TONG_SL!$A:$D,3,0)</f>
        <v>Túi</v>
      </c>
      <c r="R3590" s="430">
        <v>6</v>
      </c>
      <c r="S3590" s="430"/>
      <c r="T3590" s="430">
        <f>VLOOKUP(VLOOKUP(G3590,Ma_KH!$A:$R,18,0)&amp;K3590,Gia_MB!$A:$F,6,0)</f>
        <v>116611</v>
      </c>
      <c r="U3590" s="431">
        <f t="shared" si="366"/>
        <v>699666</v>
      </c>
      <c r="V3590" s="430"/>
      <c r="W3590" s="432">
        <f t="shared" si="367"/>
        <v>0</v>
      </c>
      <c r="X3590" s="433" t="str">
        <f t="shared" si="369"/>
        <v>8</v>
      </c>
      <c r="Y3590" s="430"/>
      <c r="Z3590" s="431">
        <f t="shared" si="370"/>
        <v>55973.279999999999</v>
      </c>
      <c r="AA3590" s="434">
        <f>VLOOKUP(G3590,Ma_KH!$A:$R,14,0)</f>
        <v>60</v>
      </c>
      <c r="AB3590" s="435"/>
      <c r="AC3590" s="435"/>
      <c r="AD3590" s="435"/>
      <c r="AE3590" s="435"/>
      <c r="AF3590" s="435"/>
      <c r="AG3590" s="435"/>
      <c r="AH3590" s="435"/>
      <c r="AI3590" s="435"/>
      <c r="AJ3590" s="435"/>
      <c r="AK3590" s="435"/>
      <c r="AL3590" s="435"/>
      <c r="AM3590" s="435"/>
      <c r="AN3590" s="435"/>
      <c r="AO3590" s="435"/>
      <c r="AP3590" s="435"/>
      <c r="AQ3590" s="435"/>
      <c r="AR3590" s="435"/>
      <c r="AS3590" s="435"/>
      <c r="AT3590" s="435"/>
      <c r="AU3590" s="435"/>
      <c r="AV3590" s="435"/>
      <c r="AW3590" s="435"/>
      <c r="AX3590" s="435"/>
      <c r="AY3590" s="435"/>
      <c r="AZ3590" s="435"/>
      <c r="BA3590" s="435"/>
      <c r="BB3590" s="435"/>
      <c r="BC3590" s="435"/>
      <c r="BD3590" s="435"/>
      <c r="BE3590" s="435"/>
      <c r="BF3590" s="435"/>
      <c r="BG3590" s="435"/>
      <c r="BH3590" s="435"/>
      <c r="BI3590" s="435"/>
      <c r="BJ3590" s="435"/>
      <c r="BK3590" s="435"/>
      <c r="BL3590" s="435"/>
      <c r="BM3590" s="435"/>
      <c r="BN3590" s="435"/>
      <c r="BO3590" s="435"/>
      <c r="BP3590" s="435"/>
      <c r="BQ3590" s="435"/>
      <c r="BR3590" s="435"/>
      <c r="BS3590" s="435"/>
      <c r="BT3590" s="435"/>
      <c r="BU3590" s="435"/>
      <c r="BV3590" s="435"/>
      <c r="BW3590" s="435"/>
      <c r="BX3590" s="435"/>
      <c r="BY3590" s="435"/>
      <c r="BZ3590" s="435"/>
      <c r="CA3590" s="435"/>
      <c r="CB3590" s="435"/>
      <c r="CC3590" s="435"/>
      <c r="CD3590" s="435"/>
      <c r="CE3590" s="435"/>
      <c r="CF3590" s="435"/>
      <c r="CG3590" s="435"/>
      <c r="CH3590" s="435"/>
      <c r="CI3590" s="435"/>
      <c r="CJ3590" s="435"/>
      <c r="CK3590" s="435"/>
      <c r="CL3590" s="435"/>
      <c r="CM3590" s="435"/>
      <c r="CN3590" s="435"/>
      <c r="CO3590" s="435"/>
      <c r="CP3590" s="435"/>
      <c r="CQ3590" s="435"/>
      <c r="CR3590" s="435"/>
      <c r="CS3590" s="435"/>
      <c r="CT3590" s="435"/>
      <c r="CU3590" s="435"/>
      <c r="CV3590" s="435"/>
      <c r="CW3590" s="435"/>
      <c r="CX3590" s="435"/>
      <c r="CY3590" s="435"/>
      <c r="CZ3590" s="435"/>
      <c r="DA3590" s="435"/>
      <c r="DB3590" s="435"/>
      <c r="DC3590" s="435"/>
      <c r="DD3590" s="435"/>
      <c r="DE3590" s="435"/>
      <c r="DF3590" s="435"/>
      <c r="DG3590" s="435"/>
      <c r="DH3590" s="435"/>
      <c r="DI3590" s="435"/>
      <c r="DJ3590" s="435"/>
      <c r="DK3590" s="435"/>
      <c r="DL3590" s="435"/>
      <c r="DM3590" s="435"/>
      <c r="DN3590" s="435"/>
      <c r="DO3590" s="435"/>
      <c r="DP3590" s="435"/>
      <c r="DQ3590" s="435"/>
      <c r="DR3590" s="435"/>
      <c r="DS3590" s="435"/>
      <c r="DT3590" s="435"/>
      <c r="DU3590" s="435"/>
      <c r="DV3590" s="435"/>
      <c r="DW3590" s="435"/>
      <c r="DX3590" s="435"/>
      <c r="DY3590" s="435"/>
      <c r="DZ3590" s="435"/>
      <c r="EA3590" s="435"/>
      <c r="EB3590" s="435"/>
      <c r="EC3590" s="435"/>
      <c r="ED3590" s="435"/>
      <c r="EE3590" s="435"/>
      <c r="EF3590" s="435"/>
      <c r="EG3590" s="435"/>
      <c r="EH3590" s="435"/>
      <c r="EI3590" s="435"/>
      <c r="EJ3590" s="435"/>
      <c r="EK3590" s="435"/>
      <c r="EL3590" s="435"/>
      <c r="EM3590" s="435"/>
      <c r="EN3590" s="435"/>
      <c r="EO3590" s="435"/>
      <c r="EP3590" s="435"/>
      <c r="EQ3590" s="435"/>
      <c r="ER3590" s="435"/>
      <c r="ES3590" s="435"/>
      <c r="ET3590" s="435"/>
      <c r="EU3590" s="435"/>
      <c r="EV3590" s="435"/>
      <c r="EW3590" s="435"/>
      <c r="EX3590" s="435"/>
      <c r="EY3590" s="435"/>
      <c r="EZ3590" s="435"/>
      <c r="FA3590" s="435"/>
      <c r="FB3590" s="435"/>
      <c r="FC3590" s="435"/>
      <c r="FD3590" s="435"/>
      <c r="FE3590" s="435"/>
      <c r="FF3590" s="435"/>
      <c r="FG3590" s="435"/>
      <c r="FH3590" s="435"/>
      <c r="FI3590" s="435"/>
      <c r="FJ3590" s="435"/>
      <c r="FK3590" s="435"/>
      <c r="FL3590" s="435"/>
      <c r="FM3590" s="435"/>
      <c r="FN3590" s="435"/>
      <c r="FO3590" s="435"/>
      <c r="FP3590" s="435"/>
      <c r="FQ3590" s="435"/>
      <c r="FR3590" s="435"/>
      <c r="FS3590" s="435"/>
      <c r="FT3590" s="435"/>
      <c r="FU3590" s="435"/>
      <c r="FV3590" s="435"/>
      <c r="FW3590" s="435"/>
      <c r="FX3590" s="435"/>
      <c r="FY3590" s="435"/>
      <c r="FZ3590" s="435"/>
      <c r="GA3590" s="435"/>
      <c r="GB3590" s="435"/>
      <c r="GC3590" s="435"/>
      <c r="GD3590" s="435"/>
      <c r="GE3590" s="435"/>
      <c r="GF3590" s="435"/>
      <c r="GG3590" s="435"/>
      <c r="GH3590" s="435"/>
      <c r="GI3590" s="435"/>
      <c r="GJ3590" s="435"/>
      <c r="GK3590" s="435"/>
      <c r="GL3590" s="435"/>
      <c r="GM3590" s="435"/>
      <c r="GN3590" s="435"/>
      <c r="GO3590" s="435"/>
      <c r="GP3590" s="435"/>
      <c r="GQ3590" s="435"/>
      <c r="GR3590" s="435"/>
      <c r="GS3590" s="435"/>
      <c r="GT3590" s="435"/>
      <c r="GU3590" s="435"/>
      <c r="GV3590" s="435"/>
      <c r="GW3590" s="435"/>
      <c r="GX3590" s="435"/>
      <c r="GY3590" s="435"/>
      <c r="GZ3590" s="435"/>
      <c r="HA3590" s="435"/>
      <c r="HB3590" s="435"/>
      <c r="HC3590" s="435"/>
      <c r="HD3590" s="435"/>
      <c r="HE3590" s="435"/>
      <c r="HF3590" s="435"/>
    </row>
    <row r="3591" spans="1:214" s="436" customFormat="1" x14ac:dyDescent="0.25">
      <c r="A3591" s="280">
        <v>46049</v>
      </c>
      <c r="B3591" s="281">
        <v>4183830004</v>
      </c>
      <c r="C3591" s="328" t="s">
        <v>15180</v>
      </c>
      <c r="D3591" s="280">
        <v>46058</v>
      </c>
      <c r="E3591" s="426"/>
      <c r="F3591" s="328"/>
      <c r="G3591" s="427" t="s">
        <v>15629</v>
      </c>
      <c r="H3591" s="426"/>
      <c r="I3591" s="281" t="s">
        <v>15949</v>
      </c>
      <c r="J3591" s="281" t="s">
        <v>7228</v>
      </c>
      <c r="K3591" s="281" t="s">
        <v>37</v>
      </c>
      <c r="L3591" s="287" t="str">
        <f>VLOOKUP($K3591,[1]TONG_SL!$A$1:$D$65536,2,0)</f>
        <v>Chả cốm 300g</v>
      </c>
      <c r="M3591" s="428"/>
      <c r="N3591" s="287" t="str">
        <f t="shared" si="368"/>
        <v>K-C6</v>
      </c>
      <c r="O3591" s="429"/>
      <c r="P3591" s="429"/>
      <c r="Q3591" s="287" t="str">
        <f>VLOOKUP(K3591,TONG_SL!$A:$D,3,0)</f>
        <v>Túi</v>
      </c>
      <c r="R3591" s="430">
        <v>8</v>
      </c>
      <c r="S3591" s="430"/>
      <c r="T3591" s="430">
        <f>VLOOKUP(VLOOKUP(G3591,Ma_KH!$A:$R,18,0)&amp;K3591,Gia_MB!$A:$F,6,0)</f>
        <v>74250</v>
      </c>
      <c r="U3591" s="431">
        <f t="shared" si="366"/>
        <v>594000</v>
      </c>
      <c r="V3591" s="430"/>
      <c r="W3591" s="432">
        <f t="shared" si="367"/>
        <v>0</v>
      </c>
      <c r="X3591" s="433" t="str">
        <f t="shared" si="369"/>
        <v>8</v>
      </c>
      <c r="Y3591" s="430"/>
      <c r="Z3591" s="431">
        <f t="shared" si="370"/>
        <v>47520</v>
      </c>
      <c r="AA3591" s="434">
        <f>VLOOKUP(G3591,Ma_KH!$A:$R,14,0)</f>
        <v>60</v>
      </c>
      <c r="AB3591" s="435"/>
      <c r="AC3591" s="435"/>
      <c r="AD3591" s="435"/>
      <c r="AE3591" s="435"/>
      <c r="AF3591" s="435"/>
      <c r="AG3591" s="435"/>
      <c r="AH3591" s="435"/>
      <c r="AI3591" s="435"/>
      <c r="AJ3591" s="435"/>
      <c r="AK3591" s="435"/>
      <c r="AL3591" s="435"/>
      <c r="AM3591" s="435"/>
      <c r="AN3591" s="435"/>
      <c r="AO3591" s="435"/>
      <c r="AP3591" s="435"/>
      <c r="AQ3591" s="435"/>
      <c r="AR3591" s="435"/>
      <c r="AS3591" s="435"/>
      <c r="AT3591" s="435"/>
      <c r="AU3591" s="435"/>
      <c r="AV3591" s="435"/>
      <c r="AW3591" s="435"/>
      <c r="AX3591" s="435"/>
      <c r="AY3591" s="435"/>
      <c r="AZ3591" s="435"/>
      <c r="BA3591" s="435"/>
      <c r="BB3591" s="435"/>
      <c r="BC3591" s="435"/>
      <c r="BD3591" s="435"/>
      <c r="BE3591" s="435"/>
      <c r="BF3591" s="435"/>
      <c r="BG3591" s="435"/>
      <c r="BH3591" s="435"/>
      <c r="BI3591" s="435"/>
      <c r="BJ3591" s="435"/>
      <c r="BK3591" s="435"/>
      <c r="BL3591" s="435"/>
      <c r="BM3591" s="435"/>
      <c r="BN3591" s="435"/>
      <c r="BO3591" s="435"/>
      <c r="BP3591" s="435"/>
      <c r="BQ3591" s="435"/>
      <c r="BR3591" s="435"/>
      <c r="BS3591" s="435"/>
      <c r="BT3591" s="435"/>
      <c r="BU3591" s="435"/>
      <c r="BV3591" s="435"/>
      <c r="BW3591" s="435"/>
      <c r="BX3591" s="435"/>
      <c r="BY3591" s="435"/>
      <c r="BZ3591" s="435"/>
      <c r="CA3591" s="435"/>
      <c r="CB3591" s="435"/>
      <c r="CC3591" s="435"/>
      <c r="CD3591" s="435"/>
      <c r="CE3591" s="435"/>
      <c r="CF3591" s="435"/>
      <c r="CG3591" s="435"/>
      <c r="CH3591" s="435"/>
      <c r="CI3591" s="435"/>
      <c r="CJ3591" s="435"/>
      <c r="CK3591" s="435"/>
      <c r="CL3591" s="435"/>
      <c r="CM3591" s="435"/>
      <c r="CN3591" s="435"/>
      <c r="CO3591" s="435"/>
      <c r="CP3591" s="435"/>
      <c r="CQ3591" s="435"/>
      <c r="CR3591" s="435"/>
      <c r="CS3591" s="435"/>
      <c r="CT3591" s="435"/>
      <c r="CU3591" s="435"/>
      <c r="CV3591" s="435"/>
      <c r="CW3591" s="435"/>
      <c r="CX3591" s="435"/>
      <c r="CY3591" s="435"/>
      <c r="CZ3591" s="435"/>
      <c r="DA3591" s="435"/>
      <c r="DB3591" s="435"/>
      <c r="DC3591" s="435"/>
      <c r="DD3591" s="435"/>
      <c r="DE3591" s="435"/>
      <c r="DF3591" s="435"/>
      <c r="DG3591" s="435"/>
      <c r="DH3591" s="435"/>
      <c r="DI3591" s="435"/>
      <c r="DJ3591" s="435"/>
      <c r="DK3591" s="435"/>
      <c r="DL3591" s="435"/>
      <c r="DM3591" s="435"/>
      <c r="DN3591" s="435"/>
      <c r="DO3591" s="435"/>
      <c r="DP3591" s="435"/>
      <c r="DQ3591" s="435"/>
      <c r="DR3591" s="435"/>
      <c r="DS3591" s="435"/>
      <c r="DT3591" s="435"/>
      <c r="DU3591" s="435"/>
      <c r="DV3591" s="435"/>
      <c r="DW3591" s="435"/>
      <c r="DX3591" s="435"/>
      <c r="DY3591" s="435"/>
      <c r="DZ3591" s="435"/>
      <c r="EA3591" s="435"/>
      <c r="EB3591" s="435"/>
      <c r="EC3591" s="435"/>
      <c r="ED3591" s="435"/>
      <c r="EE3591" s="435"/>
      <c r="EF3591" s="435"/>
      <c r="EG3591" s="435"/>
      <c r="EH3591" s="435"/>
      <c r="EI3591" s="435"/>
      <c r="EJ3591" s="435"/>
      <c r="EK3591" s="435"/>
      <c r="EL3591" s="435"/>
      <c r="EM3591" s="435"/>
      <c r="EN3591" s="435"/>
      <c r="EO3591" s="435"/>
      <c r="EP3591" s="435"/>
      <c r="EQ3591" s="435"/>
      <c r="ER3591" s="435"/>
      <c r="ES3591" s="435"/>
      <c r="ET3591" s="435"/>
      <c r="EU3591" s="435"/>
      <c r="EV3591" s="435"/>
      <c r="EW3591" s="435"/>
      <c r="EX3591" s="435"/>
      <c r="EY3591" s="435"/>
      <c r="EZ3591" s="435"/>
      <c r="FA3591" s="435"/>
      <c r="FB3591" s="435"/>
      <c r="FC3591" s="435"/>
      <c r="FD3591" s="435"/>
      <c r="FE3591" s="435"/>
      <c r="FF3591" s="435"/>
      <c r="FG3591" s="435"/>
      <c r="FH3591" s="435"/>
      <c r="FI3591" s="435"/>
      <c r="FJ3591" s="435"/>
      <c r="FK3591" s="435"/>
      <c r="FL3591" s="435"/>
      <c r="FM3591" s="435"/>
      <c r="FN3591" s="435"/>
      <c r="FO3591" s="435"/>
      <c r="FP3591" s="435"/>
      <c r="FQ3591" s="435"/>
      <c r="FR3591" s="435"/>
      <c r="FS3591" s="435"/>
      <c r="FT3591" s="435"/>
      <c r="FU3591" s="435"/>
      <c r="FV3591" s="435"/>
      <c r="FW3591" s="435"/>
      <c r="FX3591" s="435"/>
      <c r="FY3591" s="435"/>
      <c r="FZ3591" s="435"/>
      <c r="GA3591" s="435"/>
      <c r="GB3591" s="435"/>
      <c r="GC3591" s="435"/>
      <c r="GD3591" s="435"/>
      <c r="GE3591" s="435"/>
      <c r="GF3591" s="435"/>
      <c r="GG3591" s="435"/>
      <c r="GH3591" s="435"/>
      <c r="GI3591" s="435"/>
      <c r="GJ3591" s="435"/>
      <c r="GK3591" s="435"/>
      <c r="GL3591" s="435"/>
      <c r="GM3591" s="435"/>
      <c r="GN3591" s="435"/>
      <c r="GO3591" s="435"/>
      <c r="GP3591" s="435"/>
      <c r="GQ3591" s="435"/>
      <c r="GR3591" s="435"/>
      <c r="GS3591" s="435"/>
      <c r="GT3591" s="435"/>
      <c r="GU3591" s="435"/>
      <c r="GV3591" s="435"/>
      <c r="GW3591" s="435"/>
      <c r="GX3591" s="435"/>
      <c r="GY3591" s="435"/>
      <c r="GZ3591" s="435"/>
      <c r="HA3591" s="435"/>
      <c r="HB3591" s="435"/>
      <c r="HC3591" s="435"/>
      <c r="HD3591" s="435"/>
      <c r="HE3591" s="435"/>
      <c r="HF3591" s="435"/>
    </row>
    <row r="3592" spans="1:214" x14ac:dyDescent="0.25">
      <c r="A3592" s="216">
        <v>46057</v>
      </c>
      <c r="B3592" s="217">
        <v>4184259255</v>
      </c>
      <c r="C3592" s="218" t="s">
        <v>15180</v>
      </c>
      <c r="D3592" s="216">
        <v>46058</v>
      </c>
      <c r="E3592" s="219"/>
      <c r="F3592" s="218"/>
      <c r="G3592" s="268" t="s">
        <v>15629</v>
      </c>
      <c r="H3592" s="219"/>
      <c r="I3592" s="217" t="s">
        <v>15950</v>
      </c>
      <c r="J3592" s="217" t="s">
        <v>7228</v>
      </c>
      <c r="K3592" s="217" t="s">
        <v>32</v>
      </c>
      <c r="L3592" s="215" t="str">
        <f>VLOOKUP($K3592,[1]TONG_SL!$A$1:$D$65536,2,0)</f>
        <v>Giò Tai Lưỡi Xào 250g</v>
      </c>
      <c r="M3592" s="247"/>
      <c r="N3592" s="215" t="str">
        <f t="shared" si="368"/>
        <v>K-C6</v>
      </c>
      <c r="O3592" s="222"/>
      <c r="P3592" s="222"/>
      <c r="Q3592" s="215" t="str">
        <f>VLOOKUP(K3592,TONG_SL!$A:$D,3,0)</f>
        <v>Túi</v>
      </c>
      <c r="R3592" s="223">
        <v>10</v>
      </c>
      <c r="S3592" s="223"/>
      <c r="T3592" s="223">
        <f>VLOOKUP(VLOOKUP(G3592,Ma_KH!$A:$R,18,0)&amp;K3592,Gia_MB!$A:$F,6,0)</f>
        <v>50182</v>
      </c>
      <c r="U3592" s="183">
        <f t="shared" si="366"/>
        <v>501820</v>
      </c>
      <c r="V3592" s="223"/>
      <c r="W3592" s="269">
        <f t="shared" si="367"/>
        <v>0</v>
      </c>
      <c r="X3592" s="270" t="str">
        <f t="shared" si="369"/>
        <v>8</v>
      </c>
      <c r="Y3592" s="223"/>
      <c r="Z3592" s="183">
        <f t="shared" si="370"/>
        <v>40145.599999999999</v>
      </c>
      <c r="AA3592" s="271">
        <f>VLOOKUP(G3592,Ma_KH!$A:$R,14,0)</f>
        <v>60</v>
      </c>
    </row>
    <row r="3593" spans="1:214" x14ac:dyDescent="0.25">
      <c r="A3593" s="216">
        <v>46057</v>
      </c>
      <c r="B3593" s="217">
        <v>4184259255</v>
      </c>
      <c r="C3593" s="218" t="s">
        <v>15180</v>
      </c>
      <c r="D3593" s="216">
        <v>46058</v>
      </c>
      <c r="E3593" s="219"/>
      <c r="F3593" s="218"/>
      <c r="G3593" s="268" t="s">
        <v>15629</v>
      </c>
      <c r="H3593" s="219"/>
      <c r="I3593" s="217" t="s">
        <v>15950</v>
      </c>
      <c r="J3593" s="217" t="s">
        <v>7228</v>
      </c>
      <c r="K3593" s="217" t="s">
        <v>30</v>
      </c>
      <c r="L3593" s="215" t="str">
        <f>VLOOKUP($K3593,[1]TONG_SL!$A$1:$D$65536,2,0)</f>
        <v>Gà muối 500g</v>
      </c>
      <c r="M3593" s="247"/>
      <c r="N3593" s="215" t="str">
        <f t="shared" si="368"/>
        <v>K-C6</v>
      </c>
      <c r="O3593" s="222"/>
      <c r="P3593" s="222"/>
      <c r="Q3593" s="215" t="str">
        <f>VLOOKUP(K3593,TONG_SL!$A:$D,3,0)</f>
        <v>Túi</v>
      </c>
      <c r="R3593" s="223">
        <v>10</v>
      </c>
      <c r="S3593" s="223"/>
      <c r="T3593" s="223">
        <f>VLOOKUP(VLOOKUP(G3593,Ma_KH!$A:$R,18,0)&amp;K3593,Gia_MB!$A:$F,6,0)</f>
        <v>116611</v>
      </c>
      <c r="U3593" s="183">
        <f t="shared" si="366"/>
        <v>1166110</v>
      </c>
      <c r="V3593" s="223"/>
      <c r="W3593" s="269">
        <f t="shared" si="367"/>
        <v>0</v>
      </c>
      <c r="X3593" s="270" t="str">
        <f t="shared" si="369"/>
        <v>8</v>
      </c>
      <c r="Y3593" s="223"/>
      <c r="Z3593" s="183">
        <f t="shared" si="370"/>
        <v>93288.8</v>
      </c>
      <c r="AA3593" s="271">
        <f>VLOOKUP(G3593,Ma_KH!$A:$R,14,0)</f>
        <v>60</v>
      </c>
    </row>
    <row r="3594" spans="1:214" x14ac:dyDescent="0.25">
      <c r="A3594" s="216">
        <v>46057</v>
      </c>
      <c r="B3594" s="217">
        <v>4184259255</v>
      </c>
      <c r="C3594" s="218" t="s">
        <v>15180</v>
      </c>
      <c r="D3594" s="216">
        <v>46058</v>
      </c>
      <c r="E3594" s="219"/>
      <c r="F3594" s="218"/>
      <c r="G3594" s="268" t="s">
        <v>15629</v>
      </c>
      <c r="H3594" s="219"/>
      <c r="I3594" s="217" t="s">
        <v>15950</v>
      </c>
      <c r="J3594" s="217" t="s">
        <v>7228</v>
      </c>
      <c r="K3594" s="217" t="s">
        <v>27</v>
      </c>
      <c r="L3594" s="215" t="str">
        <f>VLOOKUP($K3594,[1]TONG_SL!$A$1:$D$65536,2,0)</f>
        <v>Chân giò heo muối 300g</v>
      </c>
      <c r="M3594" s="247"/>
      <c r="N3594" s="215" t="str">
        <f t="shared" si="368"/>
        <v>K-C6</v>
      </c>
      <c r="O3594" s="222"/>
      <c r="P3594" s="222"/>
      <c r="Q3594" s="215" t="str">
        <f>VLOOKUP(K3594,TONG_SL!$A:$D,3,0)</f>
        <v>Túi</v>
      </c>
      <c r="R3594" s="223">
        <v>20</v>
      </c>
      <c r="S3594" s="223"/>
      <c r="T3594" s="223">
        <f>VLOOKUP(VLOOKUP(G3594,Ma_KH!$A:$R,18,0)&amp;K3594,Gia_MB!$A:$F,6,0)</f>
        <v>73431</v>
      </c>
      <c r="U3594" s="183">
        <f t="shared" si="366"/>
        <v>1468620</v>
      </c>
      <c r="V3594" s="223"/>
      <c r="W3594" s="269">
        <f t="shared" si="367"/>
        <v>0</v>
      </c>
      <c r="X3594" s="270" t="str">
        <f t="shared" si="369"/>
        <v>8</v>
      </c>
      <c r="Y3594" s="223"/>
      <c r="Z3594" s="183">
        <f t="shared" si="370"/>
        <v>117489.60000000001</v>
      </c>
      <c r="AA3594" s="271">
        <f>VLOOKUP(G3594,Ma_KH!$A:$R,14,0)</f>
        <v>60</v>
      </c>
    </row>
    <row r="3595" spans="1:214" x14ac:dyDescent="0.25">
      <c r="A3595" s="216">
        <v>46049</v>
      </c>
      <c r="B3595" s="217">
        <v>4183830121</v>
      </c>
      <c r="C3595" s="218" t="s">
        <v>15180</v>
      </c>
      <c r="D3595" s="216">
        <v>46058</v>
      </c>
      <c r="E3595" s="219"/>
      <c r="F3595" s="218"/>
      <c r="G3595" s="268" t="s">
        <v>15629</v>
      </c>
      <c r="H3595" s="219"/>
      <c r="I3595" s="217" t="s">
        <v>15951</v>
      </c>
      <c r="J3595" s="217" t="s">
        <v>7228</v>
      </c>
      <c r="K3595" s="217" t="s">
        <v>27</v>
      </c>
      <c r="L3595" s="215" t="str">
        <f>VLOOKUP($K3595,[1]TONG_SL!$A$1:$D$65536,2,0)</f>
        <v>Chân giò heo muối 300g</v>
      </c>
      <c r="M3595" s="247"/>
      <c r="N3595" s="215" t="str">
        <f t="shared" si="368"/>
        <v>K-C6</v>
      </c>
      <c r="O3595" s="222"/>
      <c r="P3595" s="222"/>
      <c r="Q3595" s="215" t="str">
        <f>VLOOKUP(K3595,TONG_SL!$A:$D,3,0)</f>
        <v>Túi</v>
      </c>
      <c r="R3595" s="223">
        <v>2</v>
      </c>
      <c r="S3595" s="223"/>
      <c r="T3595" s="223">
        <f>VLOOKUP(VLOOKUP(G3595,Ma_KH!$A:$R,18,0)&amp;K3595,Gia_MB!$A:$F,6,0)</f>
        <v>73431</v>
      </c>
      <c r="U3595" s="183">
        <f t="shared" si="366"/>
        <v>146862</v>
      </c>
      <c r="V3595" s="223"/>
      <c r="W3595" s="269">
        <f t="shared" si="367"/>
        <v>0</v>
      </c>
      <c r="X3595" s="270" t="str">
        <f t="shared" si="369"/>
        <v>8</v>
      </c>
      <c r="Y3595" s="223"/>
      <c r="Z3595" s="183">
        <f t="shared" si="370"/>
        <v>11748.960000000001</v>
      </c>
      <c r="AA3595" s="271">
        <f>VLOOKUP(G3595,Ma_KH!$A:$R,14,0)</f>
        <v>60</v>
      </c>
    </row>
    <row r="3596" spans="1:214" x14ac:dyDescent="0.25">
      <c r="A3596" s="216">
        <v>46049</v>
      </c>
      <c r="B3596" s="217">
        <v>4183830121</v>
      </c>
      <c r="C3596" s="218" t="s">
        <v>15180</v>
      </c>
      <c r="D3596" s="216">
        <v>46058</v>
      </c>
      <c r="E3596" s="219"/>
      <c r="F3596" s="218"/>
      <c r="G3596" s="268" t="s">
        <v>15629</v>
      </c>
      <c r="H3596" s="219"/>
      <c r="I3596" s="217" t="s">
        <v>15951</v>
      </c>
      <c r="J3596" s="217" t="s">
        <v>7228</v>
      </c>
      <c r="K3596" s="217" t="s">
        <v>7192</v>
      </c>
      <c r="L3596" s="215" t="str">
        <f>VLOOKUP($K3596,[1]TONG_SL!$A$1:$D$65536,2,0)</f>
        <v>Gà muối 500g</v>
      </c>
      <c r="M3596" s="247"/>
      <c r="N3596" s="215" t="str">
        <f t="shared" si="368"/>
        <v>K-C6</v>
      </c>
      <c r="O3596" s="222"/>
      <c r="P3596" s="222"/>
      <c r="Q3596" s="215" t="str">
        <f>VLOOKUP(K3596,TONG_SL!$A:$D,3,0)</f>
        <v>Túi</v>
      </c>
      <c r="R3596" s="223">
        <v>18</v>
      </c>
      <c r="S3596" s="223"/>
      <c r="T3596" s="223">
        <f>VLOOKUP(VLOOKUP(G3596,Ma_KH!$A:$R,18,0)&amp;K3596,Gia_MB!$A:$F,6,0)</f>
        <v>116611</v>
      </c>
      <c r="U3596" s="183">
        <f t="shared" si="366"/>
        <v>2098998</v>
      </c>
      <c r="V3596" s="223"/>
      <c r="W3596" s="269">
        <f t="shared" si="367"/>
        <v>0</v>
      </c>
      <c r="X3596" s="270" t="str">
        <f t="shared" si="369"/>
        <v>8</v>
      </c>
      <c r="Y3596" s="223"/>
      <c r="Z3596" s="183">
        <f t="shared" si="370"/>
        <v>167919.84</v>
      </c>
      <c r="AA3596" s="271">
        <f>VLOOKUP(G3596,Ma_KH!$A:$R,14,0)</f>
        <v>60</v>
      </c>
    </row>
    <row r="3597" spans="1:214" x14ac:dyDescent="0.25">
      <c r="A3597" s="216">
        <v>46049</v>
      </c>
      <c r="B3597" s="217">
        <v>4183830121</v>
      </c>
      <c r="C3597" s="218" t="s">
        <v>15180</v>
      </c>
      <c r="D3597" s="216">
        <v>46058</v>
      </c>
      <c r="E3597" s="219"/>
      <c r="F3597" s="218"/>
      <c r="G3597" s="268" t="s">
        <v>15629</v>
      </c>
      <c r="H3597" s="219"/>
      <c r="I3597" s="217" t="s">
        <v>15951</v>
      </c>
      <c r="J3597" s="217" t="s">
        <v>7228</v>
      </c>
      <c r="K3597" s="217" t="s">
        <v>37</v>
      </c>
      <c r="L3597" s="215" t="str">
        <f>VLOOKUP($K3597,[1]TONG_SL!$A$1:$D$65536,2,0)</f>
        <v>Chả cốm 300g</v>
      </c>
      <c r="M3597" s="247"/>
      <c r="N3597" s="215" t="str">
        <f t="shared" si="368"/>
        <v>K-C6</v>
      </c>
      <c r="O3597" s="222"/>
      <c r="P3597" s="222"/>
      <c r="Q3597" s="215" t="str">
        <f>VLOOKUP(K3597,TONG_SL!$A:$D,3,0)</f>
        <v>Túi</v>
      </c>
      <c r="R3597" s="223">
        <v>6</v>
      </c>
      <c r="S3597" s="223"/>
      <c r="T3597" s="223">
        <f>VLOOKUP(VLOOKUP(G3597,Ma_KH!$A:$R,18,0)&amp;K3597,Gia_MB!$A:$F,6,0)</f>
        <v>74250</v>
      </c>
      <c r="U3597" s="183">
        <f t="shared" si="366"/>
        <v>445500</v>
      </c>
      <c r="V3597" s="223"/>
      <c r="W3597" s="269">
        <f t="shared" si="367"/>
        <v>0</v>
      </c>
      <c r="X3597" s="270" t="str">
        <f t="shared" si="369"/>
        <v>8</v>
      </c>
      <c r="Y3597" s="223"/>
      <c r="Z3597" s="183">
        <f t="shared" si="370"/>
        <v>35640</v>
      </c>
      <c r="AA3597" s="271">
        <f>VLOOKUP(G3597,Ma_KH!$A:$R,14,0)</f>
        <v>60</v>
      </c>
    </row>
    <row r="3598" spans="1:214" x14ac:dyDescent="0.25">
      <c r="A3598" s="216">
        <v>46049</v>
      </c>
      <c r="B3598" s="217">
        <v>4183830121</v>
      </c>
      <c r="C3598" s="218" t="s">
        <v>15180</v>
      </c>
      <c r="D3598" s="216">
        <v>46058</v>
      </c>
      <c r="E3598" s="219"/>
      <c r="F3598" s="218"/>
      <c r="G3598" s="268" t="s">
        <v>15629</v>
      </c>
      <c r="H3598" s="219"/>
      <c r="I3598" s="217" t="s">
        <v>15951</v>
      </c>
      <c r="J3598" s="217" t="s">
        <v>7228</v>
      </c>
      <c r="K3598" s="217" t="s">
        <v>32</v>
      </c>
      <c r="L3598" s="215" t="str">
        <f>VLOOKUP($K3598,[1]TONG_SL!$A$1:$D$65536,2,0)</f>
        <v>Giò Tai Lưỡi Xào 250g</v>
      </c>
      <c r="M3598" s="247"/>
      <c r="N3598" s="215" t="str">
        <f t="shared" si="368"/>
        <v>K-C6</v>
      </c>
      <c r="O3598" s="222"/>
      <c r="P3598" s="222"/>
      <c r="Q3598" s="215" t="str">
        <f>VLOOKUP(K3598,TONG_SL!$A:$D,3,0)</f>
        <v>Túi</v>
      </c>
      <c r="R3598" s="223">
        <v>4</v>
      </c>
      <c r="S3598" s="223"/>
      <c r="T3598" s="223">
        <f>VLOOKUP(VLOOKUP(G3598,Ma_KH!$A:$R,18,0)&amp;K3598,Gia_MB!$A:$F,6,0)</f>
        <v>50182</v>
      </c>
      <c r="U3598" s="183">
        <f t="shared" si="366"/>
        <v>200728</v>
      </c>
      <c r="V3598" s="223"/>
      <c r="W3598" s="269">
        <f t="shared" si="367"/>
        <v>0</v>
      </c>
      <c r="X3598" s="270" t="str">
        <f t="shared" si="369"/>
        <v>8</v>
      </c>
      <c r="Y3598" s="223"/>
      <c r="Z3598" s="183">
        <f t="shared" si="370"/>
        <v>16058.24</v>
      </c>
      <c r="AA3598" s="271">
        <f>VLOOKUP(G3598,Ma_KH!$A:$R,14,0)</f>
        <v>60</v>
      </c>
    </row>
    <row r="3599" spans="1:214" x14ac:dyDescent="0.25">
      <c r="A3599" s="216">
        <v>46049</v>
      </c>
      <c r="B3599" s="217">
        <v>4183829508</v>
      </c>
      <c r="C3599" s="218" t="s">
        <v>15180</v>
      </c>
      <c r="D3599" s="216">
        <v>46058</v>
      </c>
      <c r="E3599" s="219"/>
      <c r="F3599" s="218"/>
      <c r="G3599" s="268" t="s">
        <v>15629</v>
      </c>
      <c r="H3599" s="219"/>
      <c r="I3599" s="217" t="s">
        <v>15952</v>
      </c>
      <c r="J3599" s="217" t="s">
        <v>7228</v>
      </c>
      <c r="K3599" s="217" t="s">
        <v>27</v>
      </c>
      <c r="L3599" s="215" t="str">
        <f>VLOOKUP($K3599,[1]TONG_SL!$A$1:$D$65536,2,0)</f>
        <v>Chân giò heo muối 300g</v>
      </c>
      <c r="M3599" s="247"/>
      <c r="N3599" s="215" t="str">
        <f t="shared" si="368"/>
        <v>K-C6</v>
      </c>
      <c r="O3599" s="222"/>
      <c r="P3599" s="222"/>
      <c r="Q3599" s="215" t="str">
        <f>VLOOKUP(K3599,TONG_SL!$A:$D,3,0)</f>
        <v>Túi</v>
      </c>
      <c r="R3599" s="223">
        <v>6</v>
      </c>
      <c r="S3599" s="223"/>
      <c r="T3599" s="223">
        <f>VLOOKUP(VLOOKUP(G3599,Ma_KH!$A:$R,18,0)&amp;K3599,Gia_MB!$A:$F,6,0)</f>
        <v>73431</v>
      </c>
      <c r="U3599" s="183">
        <f t="shared" si="366"/>
        <v>440586</v>
      </c>
      <c r="V3599" s="223"/>
      <c r="W3599" s="269">
        <f t="shared" si="367"/>
        <v>0</v>
      </c>
      <c r="X3599" s="270" t="str">
        <f t="shared" si="369"/>
        <v>8</v>
      </c>
      <c r="Y3599" s="223"/>
      <c r="Z3599" s="183">
        <f t="shared" si="370"/>
        <v>35246.879999999997</v>
      </c>
      <c r="AA3599" s="271">
        <f>VLOOKUP(G3599,Ma_KH!$A:$R,14,0)</f>
        <v>60</v>
      </c>
    </row>
    <row r="3600" spans="1:214" x14ac:dyDescent="0.25">
      <c r="A3600" s="216">
        <v>46049</v>
      </c>
      <c r="B3600" s="217">
        <v>4183829508</v>
      </c>
      <c r="C3600" s="218" t="s">
        <v>15180</v>
      </c>
      <c r="D3600" s="216">
        <v>46058</v>
      </c>
      <c r="E3600" s="219"/>
      <c r="F3600" s="218"/>
      <c r="G3600" s="268" t="s">
        <v>15629</v>
      </c>
      <c r="H3600" s="219"/>
      <c r="I3600" s="217" t="s">
        <v>15952</v>
      </c>
      <c r="J3600" s="217" t="s">
        <v>7228</v>
      </c>
      <c r="K3600" s="217" t="s">
        <v>30</v>
      </c>
      <c r="L3600" s="215" t="str">
        <f>VLOOKUP($K3600,[1]TONG_SL!$A$1:$D$65536,2,0)</f>
        <v>Gà muối 500g</v>
      </c>
      <c r="M3600" s="247"/>
      <c r="N3600" s="215" t="str">
        <f t="shared" si="368"/>
        <v>K-C6</v>
      </c>
      <c r="O3600" s="222"/>
      <c r="P3600" s="222"/>
      <c r="Q3600" s="215" t="str">
        <f>VLOOKUP(K3600,TONG_SL!$A:$D,3,0)</f>
        <v>Túi</v>
      </c>
      <c r="R3600" s="223">
        <v>6</v>
      </c>
      <c r="S3600" s="223"/>
      <c r="T3600" s="223">
        <f>VLOOKUP(VLOOKUP(G3600,Ma_KH!$A:$R,18,0)&amp;K3600,Gia_MB!$A:$F,6,0)</f>
        <v>116611</v>
      </c>
      <c r="U3600" s="183">
        <f t="shared" si="366"/>
        <v>699666</v>
      </c>
      <c r="V3600" s="223"/>
      <c r="W3600" s="269">
        <f t="shared" si="367"/>
        <v>0</v>
      </c>
      <c r="X3600" s="270" t="str">
        <f t="shared" si="369"/>
        <v>8</v>
      </c>
      <c r="Y3600" s="223"/>
      <c r="Z3600" s="183">
        <f t="shared" si="370"/>
        <v>55973.279999999999</v>
      </c>
      <c r="AA3600" s="271">
        <f>VLOOKUP(G3600,Ma_KH!$A:$R,14,0)</f>
        <v>60</v>
      </c>
    </row>
    <row r="3601" spans="1:27" x14ac:dyDescent="0.25">
      <c r="A3601" s="216">
        <v>46057</v>
      </c>
      <c r="B3601" s="217">
        <v>4184278248</v>
      </c>
      <c r="C3601" s="218" t="s">
        <v>15180</v>
      </c>
      <c r="D3601" s="216">
        <v>46058</v>
      </c>
      <c r="E3601" s="219"/>
      <c r="F3601" s="218"/>
      <c r="G3601" s="268" t="s">
        <v>15629</v>
      </c>
      <c r="H3601" s="219"/>
      <c r="I3601" s="217" t="s">
        <v>15953</v>
      </c>
      <c r="J3601" s="217" t="s">
        <v>7228</v>
      </c>
      <c r="K3601" s="217" t="s">
        <v>30</v>
      </c>
      <c r="L3601" s="215" t="str">
        <f>VLOOKUP($K3601,[1]TONG_SL!$A$1:$D$65536,2,0)</f>
        <v>Gà muối 500g</v>
      </c>
      <c r="M3601" s="247"/>
      <c r="N3601" s="215" t="str">
        <f t="shared" si="368"/>
        <v>K-C6</v>
      </c>
      <c r="O3601" s="222"/>
      <c r="P3601" s="222"/>
      <c r="Q3601" s="215" t="str">
        <f>VLOOKUP(K3601,TONG_SL!$A:$D,3,0)</f>
        <v>Túi</v>
      </c>
      <c r="R3601" s="223">
        <v>13</v>
      </c>
      <c r="S3601" s="223"/>
      <c r="T3601" s="223">
        <f>VLOOKUP(VLOOKUP(G3601,Ma_KH!$A:$R,18,0)&amp;K3601,Gia_MB!$A:$F,6,0)</f>
        <v>116611</v>
      </c>
      <c r="U3601" s="183">
        <f t="shared" si="366"/>
        <v>1515943</v>
      </c>
      <c r="V3601" s="223"/>
      <c r="W3601" s="269">
        <f t="shared" si="367"/>
        <v>0</v>
      </c>
      <c r="X3601" s="270" t="str">
        <f t="shared" si="369"/>
        <v>8</v>
      </c>
      <c r="Y3601" s="223"/>
      <c r="Z3601" s="183">
        <f t="shared" si="370"/>
        <v>121275.44</v>
      </c>
      <c r="AA3601" s="271">
        <f>VLOOKUP(G3601,Ma_KH!$A:$R,14,0)</f>
        <v>60</v>
      </c>
    </row>
    <row r="3602" spans="1:27" x14ac:dyDescent="0.25">
      <c r="A3602" s="216">
        <v>46057</v>
      </c>
      <c r="B3602" s="217">
        <v>4184278248</v>
      </c>
      <c r="C3602" s="218" t="s">
        <v>15180</v>
      </c>
      <c r="D3602" s="216">
        <v>46058</v>
      </c>
      <c r="E3602" s="219"/>
      <c r="F3602" s="218"/>
      <c r="G3602" s="268" t="s">
        <v>15629</v>
      </c>
      <c r="H3602" s="219"/>
      <c r="I3602" s="217" t="s">
        <v>15953</v>
      </c>
      <c r="J3602" s="217" t="s">
        <v>7228</v>
      </c>
      <c r="K3602" s="217" t="s">
        <v>27</v>
      </c>
      <c r="L3602" s="215" t="str">
        <f>VLOOKUP($K3602,[1]TONG_SL!$A$1:$D$65536,2,0)</f>
        <v>Chân giò heo muối 300g</v>
      </c>
      <c r="M3602" s="247"/>
      <c r="N3602" s="215" t="str">
        <f t="shared" si="368"/>
        <v>K-C6</v>
      </c>
      <c r="O3602" s="222"/>
      <c r="P3602" s="222"/>
      <c r="Q3602" s="215" t="str">
        <f>VLOOKUP(K3602,TONG_SL!$A:$D,3,0)</f>
        <v>Túi</v>
      </c>
      <c r="R3602" s="223">
        <v>14</v>
      </c>
      <c r="S3602" s="223"/>
      <c r="T3602" s="223">
        <f>VLOOKUP(VLOOKUP(G3602,Ma_KH!$A:$R,18,0)&amp;K3602,Gia_MB!$A:$F,6,0)</f>
        <v>73431</v>
      </c>
      <c r="U3602" s="183">
        <f t="shared" si="366"/>
        <v>1028034</v>
      </c>
      <c r="V3602" s="223"/>
      <c r="W3602" s="269">
        <f t="shared" si="367"/>
        <v>0</v>
      </c>
      <c r="X3602" s="270" t="str">
        <f t="shared" si="369"/>
        <v>8</v>
      </c>
      <c r="Y3602" s="223"/>
      <c r="Z3602" s="183">
        <f t="shared" si="370"/>
        <v>82242.720000000001</v>
      </c>
      <c r="AA3602" s="271">
        <f>VLOOKUP(G3602,Ma_KH!$A:$R,14,0)</f>
        <v>60</v>
      </c>
    </row>
    <row r="3603" spans="1:27" x14ac:dyDescent="0.25">
      <c r="A3603" s="216">
        <v>46057</v>
      </c>
      <c r="B3603" s="217">
        <v>4184278248</v>
      </c>
      <c r="C3603" s="218" t="s">
        <v>15180</v>
      </c>
      <c r="D3603" s="216">
        <v>46058</v>
      </c>
      <c r="E3603" s="219"/>
      <c r="F3603" s="218"/>
      <c r="G3603" s="268" t="s">
        <v>15629</v>
      </c>
      <c r="H3603" s="219"/>
      <c r="I3603" s="217" t="s">
        <v>15953</v>
      </c>
      <c r="J3603" s="217" t="s">
        <v>7228</v>
      </c>
      <c r="K3603" s="217" t="s">
        <v>48</v>
      </c>
      <c r="L3603" s="215" t="str">
        <f>VLOOKUP($K3603,[1]TONG_SL!$A$1:$D$65536,2,0)</f>
        <v>Mọc Nấm Hương 250g</v>
      </c>
      <c r="M3603" s="247"/>
      <c r="N3603" s="215" t="str">
        <f t="shared" si="368"/>
        <v>K-C6</v>
      </c>
      <c r="O3603" s="222"/>
      <c r="P3603" s="222"/>
      <c r="Q3603" s="215" t="str">
        <f>VLOOKUP(K3603,TONG_SL!$A:$D,3,0)</f>
        <v>Túi</v>
      </c>
      <c r="R3603" s="223">
        <v>6</v>
      </c>
      <c r="S3603" s="223"/>
      <c r="T3603" s="223">
        <f>VLOOKUP(VLOOKUP(G3603,Ma_KH!$A:$R,18,0)&amp;K3603,Gia_MB!$A:$F,6,0)</f>
        <v>46000</v>
      </c>
      <c r="U3603" s="183">
        <f t="shared" si="366"/>
        <v>276000</v>
      </c>
      <c r="V3603" s="223"/>
      <c r="W3603" s="269">
        <f t="shared" si="367"/>
        <v>0</v>
      </c>
      <c r="X3603" s="270" t="str">
        <f t="shared" si="369"/>
        <v>8</v>
      </c>
      <c r="Y3603" s="223"/>
      <c r="Z3603" s="183">
        <f t="shared" si="370"/>
        <v>22080</v>
      </c>
      <c r="AA3603" s="271">
        <f>VLOOKUP(G3603,Ma_KH!$A:$R,14,0)</f>
        <v>60</v>
      </c>
    </row>
    <row r="3604" spans="1:27" x14ac:dyDescent="0.25">
      <c r="A3604" s="216">
        <v>46057</v>
      </c>
      <c r="B3604" s="217">
        <v>4184278248</v>
      </c>
      <c r="C3604" s="218" t="s">
        <v>15180</v>
      </c>
      <c r="D3604" s="216">
        <v>46058</v>
      </c>
      <c r="E3604" s="219"/>
      <c r="F3604" s="218"/>
      <c r="G3604" s="268" t="s">
        <v>15629</v>
      </c>
      <c r="H3604" s="219"/>
      <c r="I3604" s="217" t="s">
        <v>15953</v>
      </c>
      <c r="J3604" s="217" t="s">
        <v>7228</v>
      </c>
      <c r="K3604" s="217" t="s">
        <v>32</v>
      </c>
      <c r="L3604" s="215" t="str">
        <f>VLOOKUP($K3604,[1]TONG_SL!$A$1:$D$65536,2,0)</f>
        <v>Giò Tai Lưỡi Xào 250g</v>
      </c>
      <c r="M3604" s="247"/>
      <c r="N3604" s="215" t="str">
        <f t="shared" si="368"/>
        <v>K-C6</v>
      </c>
      <c r="O3604" s="222"/>
      <c r="P3604" s="222"/>
      <c r="Q3604" s="215" t="str">
        <f>VLOOKUP(K3604,TONG_SL!$A:$D,3,0)</f>
        <v>Túi</v>
      </c>
      <c r="R3604" s="223">
        <v>10</v>
      </c>
      <c r="S3604" s="223"/>
      <c r="T3604" s="223">
        <f>VLOOKUP(VLOOKUP(G3604,Ma_KH!$A:$R,18,0)&amp;K3604,Gia_MB!$A:$F,6,0)</f>
        <v>50182</v>
      </c>
      <c r="U3604" s="183">
        <f t="shared" si="366"/>
        <v>501820</v>
      </c>
      <c r="V3604" s="223"/>
      <c r="W3604" s="269">
        <f t="shared" si="367"/>
        <v>0</v>
      </c>
      <c r="X3604" s="270" t="str">
        <f t="shared" si="369"/>
        <v>8</v>
      </c>
      <c r="Y3604" s="223"/>
      <c r="Z3604" s="183">
        <f t="shared" si="370"/>
        <v>40145.599999999999</v>
      </c>
      <c r="AA3604" s="271">
        <f>VLOOKUP(G3604,Ma_KH!$A:$R,14,0)</f>
        <v>60</v>
      </c>
    </row>
    <row r="3605" spans="1:27" x14ac:dyDescent="0.25">
      <c r="A3605" s="216">
        <v>46052</v>
      </c>
      <c r="B3605" s="217">
        <v>4183998424</v>
      </c>
      <c r="C3605" s="218" t="s">
        <v>15180</v>
      </c>
      <c r="D3605" s="216">
        <v>46058</v>
      </c>
      <c r="E3605" s="219"/>
      <c r="F3605" s="218"/>
      <c r="G3605" s="268" t="s">
        <v>15629</v>
      </c>
      <c r="H3605" s="219"/>
      <c r="I3605" s="217" t="s">
        <v>15954</v>
      </c>
      <c r="J3605" s="217" t="s">
        <v>7228</v>
      </c>
      <c r="K3605" s="217" t="s">
        <v>39</v>
      </c>
      <c r="L3605" s="215" t="str">
        <f>VLOOKUP($K3605,[1]TONG_SL!$A$1:$D$65536,2,0)</f>
        <v>Chả nướng 300g</v>
      </c>
      <c r="M3605" s="247"/>
      <c r="N3605" s="215" t="str">
        <f t="shared" si="368"/>
        <v>K-C6</v>
      </c>
      <c r="O3605" s="222"/>
      <c r="P3605" s="222"/>
      <c r="Q3605" s="215" t="str">
        <f>VLOOKUP(K3605,TONG_SL!$A:$D,3,0)</f>
        <v>Túi</v>
      </c>
      <c r="R3605" s="223">
        <v>1</v>
      </c>
      <c r="S3605" s="223"/>
      <c r="T3605" s="223">
        <f>VLOOKUP(VLOOKUP(G3605,Ma_KH!$A:$R,18,0)&amp;K3605,Gia_MB!$A:$F,6,0)</f>
        <v>70950</v>
      </c>
      <c r="U3605" s="183">
        <f t="shared" si="366"/>
        <v>70950</v>
      </c>
      <c r="V3605" s="223"/>
      <c r="W3605" s="269">
        <f t="shared" si="367"/>
        <v>0</v>
      </c>
      <c r="X3605" s="270" t="str">
        <f t="shared" si="369"/>
        <v>8</v>
      </c>
      <c r="Y3605" s="223"/>
      <c r="Z3605" s="183">
        <f t="shared" si="370"/>
        <v>5676</v>
      </c>
      <c r="AA3605" s="271">
        <f>VLOOKUP(G3605,Ma_KH!$A:$R,14,0)</f>
        <v>60</v>
      </c>
    </row>
    <row r="3606" spans="1:27" x14ac:dyDescent="0.25">
      <c r="A3606" s="216">
        <v>46052</v>
      </c>
      <c r="B3606" s="217">
        <v>4183998424</v>
      </c>
      <c r="C3606" s="218" t="s">
        <v>15180</v>
      </c>
      <c r="D3606" s="216">
        <v>46058</v>
      </c>
      <c r="E3606" s="219"/>
      <c r="F3606" s="218"/>
      <c r="G3606" s="268" t="s">
        <v>15629</v>
      </c>
      <c r="H3606" s="219"/>
      <c r="I3606" s="217" t="s">
        <v>15954</v>
      </c>
      <c r="J3606" s="217" t="s">
        <v>7228</v>
      </c>
      <c r="K3606" s="217" t="s">
        <v>7149</v>
      </c>
      <c r="L3606" s="215" t="str">
        <f>VLOOKUP($K3606,[1]TONG_SL!$A$1:$D$65536,2,0)</f>
        <v>Tai heo muối 200g</v>
      </c>
      <c r="M3606" s="247"/>
      <c r="N3606" s="215" t="str">
        <f t="shared" si="368"/>
        <v>K-C6</v>
      </c>
      <c r="O3606" s="222"/>
      <c r="P3606" s="222"/>
      <c r="Q3606" s="215" t="str">
        <f>VLOOKUP(K3606,TONG_SL!$A:$D,3,0)</f>
        <v>Túi</v>
      </c>
      <c r="R3606" s="223">
        <v>1</v>
      </c>
      <c r="S3606" s="223"/>
      <c r="T3606" s="223">
        <f>VLOOKUP(VLOOKUP(G3606,Ma_KH!$A:$R,18,0)&amp;K3606,Gia_MB!$A:$F,6,0)</f>
        <v>55595</v>
      </c>
      <c r="U3606" s="183">
        <f t="shared" si="366"/>
        <v>55595</v>
      </c>
      <c r="V3606" s="223"/>
      <c r="W3606" s="269">
        <f t="shared" si="367"/>
        <v>0</v>
      </c>
      <c r="X3606" s="270" t="str">
        <f t="shared" si="369"/>
        <v>8</v>
      </c>
      <c r="Y3606" s="223"/>
      <c r="Z3606" s="183">
        <f t="shared" si="370"/>
        <v>4447.6000000000004</v>
      </c>
      <c r="AA3606" s="271">
        <f>VLOOKUP(G3606,Ma_KH!$A:$R,14,0)</f>
        <v>60</v>
      </c>
    </row>
    <row r="3607" spans="1:27" x14ac:dyDescent="0.25">
      <c r="A3607" s="216">
        <v>46052</v>
      </c>
      <c r="B3607" s="217">
        <v>4183998424</v>
      </c>
      <c r="C3607" s="218" t="s">
        <v>15180</v>
      </c>
      <c r="D3607" s="216">
        <v>46058</v>
      </c>
      <c r="E3607" s="219"/>
      <c r="F3607" s="218"/>
      <c r="G3607" s="268" t="s">
        <v>15629</v>
      </c>
      <c r="H3607" s="219"/>
      <c r="I3607" s="217" t="s">
        <v>15954</v>
      </c>
      <c r="J3607" s="217" t="s">
        <v>7228</v>
      </c>
      <c r="K3607" s="217" t="s">
        <v>48</v>
      </c>
      <c r="L3607" s="215" t="str">
        <f>VLOOKUP($K3607,[1]TONG_SL!$A$1:$D$65536,2,0)</f>
        <v>Mọc Nấm Hương 250g</v>
      </c>
      <c r="M3607" s="247"/>
      <c r="N3607" s="215" t="str">
        <f t="shared" si="368"/>
        <v>K-C6</v>
      </c>
      <c r="O3607" s="222"/>
      <c r="P3607" s="222"/>
      <c r="Q3607" s="215" t="str">
        <f>VLOOKUP(K3607,TONG_SL!$A:$D,3,0)</f>
        <v>Túi</v>
      </c>
      <c r="R3607" s="223">
        <v>10</v>
      </c>
      <c r="S3607" s="223"/>
      <c r="T3607" s="223">
        <f>VLOOKUP(VLOOKUP(G3607,Ma_KH!$A:$R,18,0)&amp;K3607,Gia_MB!$A:$F,6,0)</f>
        <v>46000</v>
      </c>
      <c r="U3607" s="183">
        <f t="shared" si="366"/>
        <v>460000</v>
      </c>
      <c r="V3607" s="223"/>
      <c r="W3607" s="269">
        <f t="shared" si="367"/>
        <v>0</v>
      </c>
      <c r="X3607" s="270" t="str">
        <f t="shared" si="369"/>
        <v>8</v>
      </c>
      <c r="Y3607" s="223"/>
      <c r="Z3607" s="183">
        <f t="shared" si="370"/>
        <v>36800</v>
      </c>
      <c r="AA3607" s="271">
        <f>VLOOKUP(G3607,Ma_KH!$A:$R,14,0)</f>
        <v>60</v>
      </c>
    </row>
    <row r="3608" spans="1:27" x14ac:dyDescent="0.25">
      <c r="A3608" s="216">
        <v>46052</v>
      </c>
      <c r="B3608" s="217">
        <v>4183998424</v>
      </c>
      <c r="C3608" s="218" t="s">
        <v>15180</v>
      </c>
      <c r="D3608" s="216">
        <v>46058</v>
      </c>
      <c r="E3608" s="219"/>
      <c r="F3608" s="218"/>
      <c r="G3608" s="268" t="s">
        <v>15629</v>
      </c>
      <c r="H3608" s="219"/>
      <c r="I3608" s="217" t="s">
        <v>15954</v>
      </c>
      <c r="J3608" s="217" t="s">
        <v>7228</v>
      </c>
      <c r="K3608" s="217" t="s">
        <v>27</v>
      </c>
      <c r="L3608" s="215" t="str">
        <f>VLOOKUP($K3608,[1]TONG_SL!$A$1:$D$65536,2,0)</f>
        <v>Chân giò heo muối 300g</v>
      </c>
      <c r="M3608" s="247"/>
      <c r="N3608" s="215" t="str">
        <f t="shared" si="368"/>
        <v>K-C6</v>
      </c>
      <c r="O3608" s="222"/>
      <c r="P3608" s="222"/>
      <c r="Q3608" s="215" t="str">
        <f>VLOOKUP(K3608,TONG_SL!$A:$D,3,0)</f>
        <v>Túi</v>
      </c>
      <c r="R3608" s="223">
        <v>20</v>
      </c>
      <c r="S3608" s="223"/>
      <c r="T3608" s="223">
        <f>VLOOKUP(VLOOKUP(G3608,Ma_KH!$A:$R,18,0)&amp;K3608,Gia_MB!$A:$F,6,0)</f>
        <v>73431</v>
      </c>
      <c r="U3608" s="183">
        <f t="shared" si="366"/>
        <v>1468620</v>
      </c>
      <c r="V3608" s="223"/>
      <c r="W3608" s="269">
        <f t="shared" si="367"/>
        <v>0</v>
      </c>
      <c r="X3608" s="270" t="str">
        <f t="shared" si="369"/>
        <v>8</v>
      </c>
      <c r="Y3608" s="223"/>
      <c r="Z3608" s="183">
        <f t="shared" si="370"/>
        <v>117489.60000000001</v>
      </c>
      <c r="AA3608" s="271">
        <f>VLOOKUP(G3608,Ma_KH!$A:$R,14,0)</f>
        <v>60</v>
      </c>
    </row>
    <row r="3609" spans="1:27" x14ac:dyDescent="0.25">
      <c r="A3609" s="216">
        <v>46052</v>
      </c>
      <c r="B3609" s="217">
        <v>4183998424</v>
      </c>
      <c r="C3609" s="218" t="s">
        <v>15180</v>
      </c>
      <c r="D3609" s="216">
        <v>46058</v>
      </c>
      <c r="E3609" s="219"/>
      <c r="F3609" s="218"/>
      <c r="G3609" s="268" t="s">
        <v>15629</v>
      </c>
      <c r="H3609" s="219"/>
      <c r="I3609" s="217" t="s">
        <v>15954</v>
      </c>
      <c r="J3609" s="217" t="s">
        <v>7228</v>
      </c>
      <c r="K3609" s="217" t="s">
        <v>30</v>
      </c>
      <c r="L3609" s="215" t="str">
        <f>VLOOKUP($K3609,[1]TONG_SL!$A$1:$D$65536,2,0)</f>
        <v>Gà muối 500g</v>
      </c>
      <c r="M3609" s="247"/>
      <c r="N3609" s="215" t="str">
        <f t="shared" si="368"/>
        <v>K-C6</v>
      </c>
      <c r="O3609" s="222"/>
      <c r="P3609" s="222"/>
      <c r="Q3609" s="215" t="str">
        <f>VLOOKUP(K3609,TONG_SL!$A:$D,3,0)</f>
        <v>Túi</v>
      </c>
      <c r="R3609" s="223">
        <v>11</v>
      </c>
      <c r="S3609" s="223"/>
      <c r="T3609" s="223">
        <f>VLOOKUP(VLOOKUP(G3609,Ma_KH!$A:$R,18,0)&amp;K3609,Gia_MB!$A:$F,6,0)</f>
        <v>116611</v>
      </c>
      <c r="U3609" s="183">
        <f t="shared" ref="U3609:U3672" si="371">T3609*R3609</f>
        <v>1282721</v>
      </c>
      <c r="V3609" s="223"/>
      <c r="W3609" s="269">
        <f t="shared" ref="W3609:W3672" si="372">U3609*V3609</f>
        <v>0</v>
      </c>
      <c r="X3609" s="270" t="str">
        <f t="shared" si="369"/>
        <v>8</v>
      </c>
      <c r="Y3609" s="223"/>
      <c r="Z3609" s="183">
        <f t="shared" si="370"/>
        <v>102617.68000000001</v>
      </c>
      <c r="AA3609" s="271">
        <f>VLOOKUP(G3609,Ma_KH!$A:$R,14,0)</f>
        <v>60</v>
      </c>
    </row>
    <row r="3610" spans="1:27" x14ac:dyDescent="0.25">
      <c r="A3610" s="216">
        <v>46052</v>
      </c>
      <c r="B3610" s="217">
        <v>4183998424</v>
      </c>
      <c r="C3610" s="218" t="s">
        <v>15180</v>
      </c>
      <c r="D3610" s="216">
        <v>46058</v>
      </c>
      <c r="E3610" s="219"/>
      <c r="F3610" s="218"/>
      <c r="G3610" s="268" t="s">
        <v>15629</v>
      </c>
      <c r="H3610" s="219"/>
      <c r="I3610" s="217" t="s">
        <v>15954</v>
      </c>
      <c r="J3610" s="217" t="s">
        <v>7228</v>
      </c>
      <c r="K3610" s="217" t="s">
        <v>32</v>
      </c>
      <c r="L3610" s="215" t="str">
        <f>VLOOKUP($K3610,[1]TONG_SL!$A$1:$D$65536,2,0)</f>
        <v>Giò Tai Lưỡi Xào 250g</v>
      </c>
      <c r="M3610" s="247"/>
      <c r="N3610" s="215" t="str">
        <f t="shared" si="368"/>
        <v>K-C6</v>
      </c>
      <c r="O3610" s="222"/>
      <c r="P3610" s="222"/>
      <c r="Q3610" s="215" t="str">
        <f>VLOOKUP(K3610,TONG_SL!$A:$D,3,0)</f>
        <v>Túi</v>
      </c>
      <c r="R3610" s="223">
        <v>10</v>
      </c>
      <c r="S3610" s="223"/>
      <c r="T3610" s="223">
        <f>VLOOKUP(VLOOKUP(G3610,Ma_KH!$A:$R,18,0)&amp;K3610,Gia_MB!$A:$F,6,0)</f>
        <v>50182</v>
      </c>
      <c r="U3610" s="183">
        <f t="shared" si="371"/>
        <v>501820</v>
      </c>
      <c r="V3610" s="223"/>
      <c r="W3610" s="269">
        <f t="shared" si="372"/>
        <v>0</v>
      </c>
      <c r="X3610" s="270" t="str">
        <f t="shared" si="369"/>
        <v>8</v>
      </c>
      <c r="Y3610" s="223"/>
      <c r="Z3610" s="183">
        <f t="shared" si="370"/>
        <v>40145.599999999999</v>
      </c>
      <c r="AA3610" s="271">
        <f>VLOOKUP(G3610,Ma_KH!$A:$R,14,0)</f>
        <v>60</v>
      </c>
    </row>
    <row r="3611" spans="1:27" x14ac:dyDescent="0.25">
      <c r="A3611" s="216">
        <v>46052</v>
      </c>
      <c r="B3611" s="217">
        <v>4183998424</v>
      </c>
      <c r="C3611" s="218" t="s">
        <v>15180</v>
      </c>
      <c r="D3611" s="216">
        <v>46058</v>
      </c>
      <c r="E3611" s="219"/>
      <c r="F3611" s="218"/>
      <c r="G3611" s="268" t="s">
        <v>15629</v>
      </c>
      <c r="H3611" s="219"/>
      <c r="I3611" s="217" t="s">
        <v>15954</v>
      </c>
      <c r="J3611" s="217" t="s">
        <v>7228</v>
      </c>
      <c r="K3611" s="217" t="s">
        <v>37</v>
      </c>
      <c r="L3611" s="215" t="str">
        <f>VLOOKUP($K3611,[1]TONG_SL!$A$1:$D$65536,2,0)</f>
        <v>Chả cốm 300g</v>
      </c>
      <c r="M3611" s="247"/>
      <c r="N3611" s="215" t="str">
        <f t="shared" si="368"/>
        <v>K-C6</v>
      </c>
      <c r="O3611" s="222"/>
      <c r="P3611" s="222"/>
      <c r="Q3611" s="215" t="str">
        <f>VLOOKUP(K3611,TONG_SL!$A:$D,3,0)</f>
        <v>Túi</v>
      </c>
      <c r="R3611" s="223">
        <v>2</v>
      </c>
      <c r="S3611" s="223"/>
      <c r="T3611" s="223">
        <f>VLOOKUP(VLOOKUP(G3611,Ma_KH!$A:$R,18,0)&amp;K3611,Gia_MB!$A:$F,6,0)</f>
        <v>74250</v>
      </c>
      <c r="U3611" s="183">
        <f t="shared" si="371"/>
        <v>148500</v>
      </c>
      <c r="V3611" s="223"/>
      <c r="W3611" s="269">
        <f t="shared" si="372"/>
        <v>0</v>
      </c>
      <c r="X3611" s="270" t="str">
        <f t="shared" si="369"/>
        <v>8</v>
      </c>
      <c r="Y3611" s="223"/>
      <c r="Z3611" s="183">
        <f t="shared" si="370"/>
        <v>11880</v>
      </c>
      <c r="AA3611" s="271">
        <f>VLOOKUP(G3611,Ma_KH!$A:$R,14,0)</f>
        <v>60</v>
      </c>
    </row>
    <row r="3612" spans="1:27" x14ac:dyDescent="0.25">
      <c r="A3612" s="216">
        <v>46052</v>
      </c>
      <c r="B3612" s="217">
        <v>4183998607</v>
      </c>
      <c r="C3612" s="218" t="s">
        <v>15180</v>
      </c>
      <c r="D3612" s="216">
        <v>46058</v>
      </c>
      <c r="E3612" s="219"/>
      <c r="F3612" s="218"/>
      <c r="G3612" s="268" t="s">
        <v>15629</v>
      </c>
      <c r="H3612" s="219"/>
      <c r="I3612" s="217" t="s">
        <v>15955</v>
      </c>
      <c r="J3612" s="217" t="s">
        <v>7228</v>
      </c>
      <c r="K3612" s="217" t="s">
        <v>30</v>
      </c>
      <c r="L3612" s="215" t="str">
        <f>VLOOKUP($K3612,[1]TONG_SL!$A$1:$D$65536,2,0)</f>
        <v>Gà muối 500g</v>
      </c>
      <c r="M3612" s="247"/>
      <c r="N3612" s="215" t="str">
        <f t="shared" si="368"/>
        <v>K-C6</v>
      </c>
      <c r="O3612" s="222"/>
      <c r="P3612" s="222"/>
      <c r="Q3612" s="215" t="str">
        <f>VLOOKUP(K3612,TONG_SL!$A:$D,3,0)</f>
        <v>Túi</v>
      </c>
      <c r="R3612" s="223">
        <v>16</v>
      </c>
      <c r="S3612" s="223"/>
      <c r="T3612" s="223">
        <f>VLOOKUP(VLOOKUP(G3612,Ma_KH!$A:$R,18,0)&amp;K3612,Gia_MB!$A:$F,6,0)</f>
        <v>116611</v>
      </c>
      <c r="U3612" s="183">
        <f t="shared" si="371"/>
        <v>1865776</v>
      </c>
      <c r="V3612" s="223"/>
      <c r="W3612" s="269">
        <f t="shared" si="372"/>
        <v>0</v>
      </c>
      <c r="X3612" s="270" t="str">
        <f t="shared" si="369"/>
        <v>8</v>
      </c>
      <c r="Y3612" s="223"/>
      <c r="Z3612" s="183">
        <f t="shared" si="370"/>
        <v>149262.08000000002</v>
      </c>
      <c r="AA3612" s="271">
        <f>VLOOKUP(G3612,Ma_KH!$A:$R,14,0)</f>
        <v>60</v>
      </c>
    </row>
    <row r="3613" spans="1:27" x14ac:dyDescent="0.25">
      <c r="A3613" s="216">
        <v>46052</v>
      </c>
      <c r="B3613" s="342">
        <v>4183998607</v>
      </c>
      <c r="C3613" s="218" t="s">
        <v>15180</v>
      </c>
      <c r="D3613" s="216">
        <v>46058</v>
      </c>
      <c r="E3613" s="219"/>
      <c r="F3613" s="218"/>
      <c r="G3613" s="268" t="s">
        <v>15629</v>
      </c>
      <c r="H3613" s="219"/>
      <c r="I3613" s="217" t="s">
        <v>15955</v>
      </c>
      <c r="J3613" s="217" t="s">
        <v>7228</v>
      </c>
      <c r="K3613" s="217" t="s">
        <v>7149</v>
      </c>
      <c r="L3613" s="215" t="str">
        <f>VLOOKUP($K3613,[1]TONG_SL!$A$1:$D$65536,2,0)</f>
        <v>Tai heo muối 200g</v>
      </c>
      <c r="M3613" s="247"/>
      <c r="N3613" s="215" t="str">
        <f t="shared" ref="N3613:N3676" si="373">IF($B3613&lt;&gt;"","K-C6","")</f>
        <v>K-C6</v>
      </c>
      <c r="O3613" s="222"/>
      <c r="P3613" s="222"/>
      <c r="Q3613" s="215" t="str">
        <f>VLOOKUP(K3613,TONG_SL!$A:$D,3,0)</f>
        <v>Túi</v>
      </c>
      <c r="R3613" s="223">
        <v>4</v>
      </c>
      <c r="S3613" s="223"/>
      <c r="T3613" s="223">
        <f>VLOOKUP(VLOOKUP(G3613,Ma_KH!$A:$R,18,0)&amp;K3613,Gia_MB!$A:$F,6,0)</f>
        <v>55595</v>
      </c>
      <c r="U3613" s="183">
        <f t="shared" si="371"/>
        <v>222380</v>
      </c>
      <c r="V3613" s="223"/>
      <c r="W3613" s="269">
        <f t="shared" si="372"/>
        <v>0</v>
      </c>
      <c r="X3613" s="270" t="str">
        <f t="shared" si="369"/>
        <v>8</v>
      </c>
      <c r="Y3613" s="223"/>
      <c r="Z3613" s="183">
        <f t="shared" si="370"/>
        <v>17790.400000000001</v>
      </c>
      <c r="AA3613" s="271">
        <f>VLOOKUP(G3613,Ma_KH!$A:$R,14,0)</f>
        <v>60</v>
      </c>
    </row>
    <row r="3614" spans="1:27" x14ac:dyDescent="0.25">
      <c r="A3614" s="216">
        <v>46052</v>
      </c>
      <c r="B3614" s="342">
        <v>4183998607</v>
      </c>
      <c r="C3614" s="218" t="s">
        <v>15180</v>
      </c>
      <c r="D3614" s="216">
        <v>46058</v>
      </c>
      <c r="E3614" s="219"/>
      <c r="F3614" s="218"/>
      <c r="G3614" s="268" t="s">
        <v>15629</v>
      </c>
      <c r="H3614" s="219"/>
      <c r="I3614" s="217" t="s">
        <v>15955</v>
      </c>
      <c r="J3614" s="217" t="s">
        <v>7228</v>
      </c>
      <c r="K3614" s="217" t="s">
        <v>39</v>
      </c>
      <c r="L3614" s="215" t="str">
        <f>VLOOKUP($K3614,[1]TONG_SL!$A$1:$D$65536,2,0)</f>
        <v>Chả nướng 300g</v>
      </c>
      <c r="M3614" s="247"/>
      <c r="N3614" s="215" t="str">
        <f t="shared" si="373"/>
        <v>K-C6</v>
      </c>
      <c r="O3614" s="222"/>
      <c r="P3614" s="222"/>
      <c r="Q3614" s="215" t="str">
        <f>VLOOKUP(K3614,TONG_SL!$A:$D,3,0)</f>
        <v>Túi</v>
      </c>
      <c r="R3614" s="223">
        <v>2</v>
      </c>
      <c r="S3614" s="223"/>
      <c r="T3614" s="223">
        <f>VLOOKUP(VLOOKUP(G3614,Ma_KH!$A:$R,18,0)&amp;K3614,Gia_MB!$A:$F,6,0)</f>
        <v>70950</v>
      </c>
      <c r="U3614" s="183">
        <f t="shared" si="371"/>
        <v>141900</v>
      </c>
      <c r="V3614" s="223"/>
      <c r="W3614" s="269">
        <f t="shared" si="372"/>
        <v>0</v>
      </c>
      <c r="X3614" s="270" t="str">
        <f t="shared" si="369"/>
        <v>8</v>
      </c>
      <c r="Y3614" s="223"/>
      <c r="Z3614" s="183">
        <f t="shared" si="370"/>
        <v>11352</v>
      </c>
      <c r="AA3614" s="271">
        <f>VLOOKUP(G3614,Ma_KH!$A:$R,14,0)</f>
        <v>60</v>
      </c>
    </row>
    <row r="3615" spans="1:27" x14ac:dyDescent="0.25">
      <c r="A3615" s="216">
        <v>46052</v>
      </c>
      <c r="B3615" s="342">
        <v>4183998607</v>
      </c>
      <c r="C3615" s="218" t="s">
        <v>15180</v>
      </c>
      <c r="D3615" s="216">
        <v>46058</v>
      </c>
      <c r="E3615" s="219"/>
      <c r="F3615" s="218"/>
      <c r="G3615" s="268" t="s">
        <v>15629</v>
      </c>
      <c r="H3615" s="219"/>
      <c r="I3615" s="217" t="s">
        <v>15955</v>
      </c>
      <c r="J3615" s="217" t="s">
        <v>7228</v>
      </c>
      <c r="K3615" s="217" t="s">
        <v>32</v>
      </c>
      <c r="L3615" s="215" t="str">
        <f>VLOOKUP($K3615,[1]TONG_SL!$A$1:$D$65536,2,0)</f>
        <v>Giò Tai Lưỡi Xào 250g</v>
      </c>
      <c r="M3615" s="247"/>
      <c r="N3615" s="215" t="str">
        <f t="shared" si="373"/>
        <v>K-C6</v>
      </c>
      <c r="O3615" s="222"/>
      <c r="P3615" s="222"/>
      <c r="Q3615" s="215" t="str">
        <f>VLOOKUP(K3615,TONG_SL!$A:$D,3,0)</f>
        <v>Túi</v>
      </c>
      <c r="R3615" s="223">
        <v>10</v>
      </c>
      <c r="S3615" s="223"/>
      <c r="T3615" s="223">
        <f>VLOOKUP(VLOOKUP(G3615,Ma_KH!$A:$R,18,0)&amp;K3615,Gia_MB!$A:$F,6,0)</f>
        <v>50182</v>
      </c>
      <c r="U3615" s="183">
        <f t="shared" si="371"/>
        <v>501820</v>
      </c>
      <c r="V3615" s="223"/>
      <c r="W3615" s="269">
        <f t="shared" si="372"/>
        <v>0</v>
      </c>
      <c r="X3615" s="270" t="str">
        <f t="shared" ref="X3615:X3678" si="374">IF(B3615&lt;&gt;"","8","0")</f>
        <v>8</v>
      </c>
      <c r="Y3615" s="223"/>
      <c r="Z3615" s="183">
        <f t="shared" ref="Z3615:Z3678" si="375">U3615*X3615%</f>
        <v>40145.599999999999</v>
      </c>
      <c r="AA3615" s="271">
        <f>VLOOKUP(G3615,Ma_KH!$A:$R,14,0)</f>
        <v>60</v>
      </c>
    </row>
    <row r="3616" spans="1:27" x14ac:dyDescent="0.25">
      <c r="A3616" s="216">
        <v>46052</v>
      </c>
      <c r="B3616" s="342">
        <v>4183998607</v>
      </c>
      <c r="C3616" s="218" t="s">
        <v>15180</v>
      </c>
      <c r="D3616" s="216">
        <v>46058</v>
      </c>
      <c r="E3616" s="219"/>
      <c r="F3616" s="218"/>
      <c r="G3616" s="268" t="s">
        <v>15629</v>
      </c>
      <c r="H3616" s="219"/>
      <c r="I3616" s="217" t="s">
        <v>15955</v>
      </c>
      <c r="J3616" s="217" t="s">
        <v>7228</v>
      </c>
      <c r="K3616" s="217" t="s">
        <v>37</v>
      </c>
      <c r="L3616" s="215" t="str">
        <f>VLOOKUP($K3616,[1]TONG_SL!$A$1:$D$65536,2,0)</f>
        <v>Chả cốm 300g</v>
      </c>
      <c r="M3616" s="247"/>
      <c r="N3616" s="215" t="str">
        <f t="shared" si="373"/>
        <v>K-C6</v>
      </c>
      <c r="O3616" s="222"/>
      <c r="P3616" s="222"/>
      <c r="Q3616" s="215" t="str">
        <f>VLOOKUP(K3616,TONG_SL!$A:$D,3,0)</f>
        <v>Túi</v>
      </c>
      <c r="R3616" s="223">
        <v>1</v>
      </c>
      <c r="S3616" s="223"/>
      <c r="T3616" s="223">
        <f>VLOOKUP(VLOOKUP(G3616,Ma_KH!$A:$R,18,0)&amp;K3616,Gia_MB!$A:$F,6,0)</f>
        <v>74250</v>
      </c>
      <c r="U3616" s="183">
        <f t="shared" si="371"/>
        <v>74250</v>
      </c>
      <c r="V3616" s="223"/>
      <c r="W3616" s="269">
        <f t="shared" si="372"/>
        <v>0</v>
      </c>
      <c r="X3616" s="270" t="str">
        <f t="shared" si="374"/>
        <v>8</v>
      </c>
      <c r="Y3616" s="223"/>
      <c r="Z3616" s="183">
        <f t="shared" si="375"/>
        <v>5940</v>
      </c>
      <c r="AA3616" s="271">
        <f>VLOOKUP(G3616,Ma_KH!$A:$R,14,0)</f>
        <v>60</v>
      </c>
    </row>
    <row r="3617" spans="1:27" x14ac:dyDescent="0.25">
      <c r="A3617" s="216">
        <v>46052</v>
      </c>
      <c r="B3617" s="342">
        <v>4183998607</v>
      </c>
      <c r="C3617" s="218" t="s">
        <v>15180</v>
      </c>
      <c r="D3617" s="216">
        <v>46058</v>
      </c>
      <c r="E3617" s="219"/>
      <c r="F3617" s="218"/>
      <c r="G3617" s="268" t="s">
        <v>15629</v>
      </c>
      <c r="H3617" s="219"/>
      <c r="I3617" s="217" t="s">
        <v>15955</v>
      </c>
      <c r="J3617" s="217" t="s">
        <v>7228</v>
      </c>
      <c r="K3617" s="217" t="s">
        <v>48</v>
      </c>
      <c r="L3617" s="215" t="str">
        <f>VLOOKUP($K3617,[1]TONG_SL!$A$1:$D$65536,2,0)</f>
        <v>Mọc Nấm Hương 250g</v>
      </c>
      <c r="M3617" s="247"/>
      <c r="N3617" s="215" t="str">
        <f t="shared" si="373"/>
        <v>K-C6</v>
      </c>
      <c r="O3617" s="222"/>
      <c r="P3617" s="222"/>
      <c r="Q3617" s="215" t="str">
        <f>VLOOKUP(K3617,TONG_SL!$A:$D,3,0)</f>
        <v>Túi</v>
      </c>
      <c r="R3617" s="223">
        <v>10</v>
      </c>
      <c r="S3617" s="223"/>
      <c r="T3617" s="223">
        <f>VLOOKUP(VLOOKUP(G3617,Ma_KH!$A:$R,18,0)&amp;K3617,Gia_MB!$A:$F,6,0)</f>
        <v>46000</v>
      </c>
      <c r="U3617" s="183">
        <f t="shared" si="371"/>
        <v>460000</v>
      </c>
      <c r="V3617" s="223"/>
      <c r="W3617" s="269">
        <f t="shared" si="372"/>
        <v>0</v>
      </c>
      <c r="X3617" s="270" t="str">
        <f t="shared" si="374"/>
        <v>8</v>
      </c>
      <c r="Y3617" s="223"/>
      <c r="Z3617" s="183">
        <f t="shared" si="375"/>
        <v>36800</v>
      </c>
      <c r="AA3617" s="271">
        <f>VLOOKUP(G3617,Ma_KH!$A:$R,14,0)</f>
        <v>60</v>
      </c>
    </row>
    <row r="3618" spans="1:27" x14ac:dyDescent="0.25">
      <c r="A3618" s="216">
        <v>46052</v>
      </c>
      <c r="B3618" s="342">
        <v>4183998607</v>
      </c>
      <c r="C3618" s="218" t="s">
        <v>15180</v>
      </c>
      <c r="D3618" s="216">
        <v>46058</v>
      </c>
      <c r="E3618" s="219"/>
      <c r="F3618" s="218"/>
      <c r="G3618" s="268" t="s">
        <v>15629</v>
      </c>
      <c r="H3618" s="219"/>
      <c r="I3618" s="217" t="s">
        <v>15955</v>
      </c>
      <c r="J3618" s="217" t="s">
        <v>7228</v>
      </c>
      <c r="K3618" s="217" t="s">
        <v>27</v>
      </c>
      <c r="L3618" s="215" t="str">
        <f>VLOOKUP($K3618,[1]TONG_SL!$A$1:$D$65536,2,0)</f>
        <v>Chân giò heo muối 300g</v>
      </c>
      <c r="M3618" s="247"/>
      <c r="N3618" s="215" t="str">
        <f t="shared" si="373"/>
        <v>K-C6</v>
      </c>
      <c r="O3618" s="222"/>
      <c r="P3618" s="222"/>
      <c r="Q3618" s="215" t="str">
        <f>VLOOKUP(K3618,TONG_SL!$A:$D,3,0)</f>
        <v>Túi</v>
      </c>
      <c r="R3618" s="223">
        <v>10</v>
      </c>
      <c r="S3618" s="223"/>
      <c r="T3618" s="223">
        <f>VLOOKUP(VLOOKUP(G3618,Ma_KH!$A:$R,18,0)&amp;K3618,Gia_MB!$A:$F,6,0)</f>
        <v>73431</v>
      </c>
      <c r="U3618" s="183">
        <f t="shared" si="371"/>
        <v>734310</v>
      </c>
      <c r="V3618" s="223"/>
      <c r="W3618" s="269">
        <f t="shared" si="372"/>
        <v>0</v>
      </c>
      <c r="X3618" s="270" t="str">
        <f t="shared" si="374"/>
        <v>8</v>
      </c>
      <c r="Y3618" s="223"/>
      <c r="Z3618" s="183">
        <f t="shared" si="375"/>
        <v>58744.800000000003</v>
      </c>
      <c r="AA3618" s="271">
        <f>VLOOKUP(G3618,Ma_KH!$A:$R,14,0)</f>
        <v>60</v>
      </c>
    </row>
    <row r="3619" spans="1:27" x14ac:dyDescent="0.25">
      <c r="A3619" s="216">
        <v>46052</v>
      </c>
      <c r="B3619" s="217">
        <v>4183998807</v>
      </c>
      <c r="C3619" s="218" t="s">
        <v>15180</v>
      </c>
      <c r="D3619" s="216">
        <v>46058</v>
      </c>
      <c r="E3619" s="219"/>
      <c r="F3619" s="218"/>
      <c r="G3619" s="268" t="s">
        <v>15629</v>
      </c>
      <c r="H3619" s="219"/>
      <c r="I3619" s="217" t="s">
        <v>15956</v>
      </c>
      <c r="J3619" s="217" t="s">
        <v>7228</v>
      </c>
      <c r="K3619" s="217" t="s">
        <v>48</v>
      </c>
      <c r="L3619" s="215" t="str">
        <f>VLOOKUP($K3619,[1]TONG_SL!$A$1:$D$65536,2,0)</f>
        <v>Mọc Nấm Hương 250g</v>
      </c>
      <c r="M3619" s="247"/>
      <c r="N3619" s="215" t="str">
        <f t="shared" si="373"/>
        <v>K-C6</v>
      </c>
      <c r="O3619" s="222"/>
      <c r="P3619" s="222"/>
      <c r="Q3619" s="215" t="str">
        <f>VLOOKUP(K3619,TONG_SL!$A:$D,3,0)</f>
        <v>Túi</v>
      </c>
      <c r="R3619" s="223">
        <v>8</v>
      </c>
      <c r="S3619" s="223"/>
      <c r="T3619" s="223">
        <f>VLOOKUP(VLOOKUP(G3619,Ma_KH!$A:$R,18,0)&amp;K3619,Gia_MB!$A:$F,6,0)</f>
        <v>46000</v>
      </c>
      <c r="U3619" s="183">
        <f t="shared" si="371"/>
        <v>368000</v>
      </c>
      <c r="V3619" s="223"/>
      <c r="W3619" s="269">
        <f t="shared" si="372"/>
        <v>0</v>
      </c>
      <c r="X3619" s="270" t="str">
        <f t="shared" si="374"/>
        <v>8</v>
      </c>
      <c r="Y3619" s="223"/>
      <c r="Z3619" s="183">
        <f t="shared" si="375"/>
        <v>29440</v>
      </c>
      <c r="AA3619" s="271">
        <f>VLOOKUP(G3619,Ma_KH!$A:$R,14,0)</f>
        <v>60</v>
      </c>
    </row>
    <row r="3620" spans="1:27" x14ac:dyDescent="0.25">
      <c r="A3620" s="216">
        <v>46052</v>
      </c>
      <c r="B3620" s="217">
        <v>4183998807</v>
      </c>
      <c r="C3620" s="218" t="s">
        <v>15180</v>
      </c>
      <c r="D3620" s="216">
        <v>46058</v>
      </c>
      <c r="E3620" s="219"/>
      <c r="F3620" s="218"/>
      <c r="G3620" s="268" t="s">
        <v>15629</v>
      </c>
      <c r="H3620" s="219"/>
      <c r="I3620" s="217" t="s">
        <v>15956</v>
      </c>
      <c r="J3620" s="217" t="s">
        <v>7228</v>
      </c>
      <c r="K3620" s="217" t="s">
        <v>32</v>
      </c>
      <c r="L3620" s="215" t="str">
        <f>VLOOKUP($K3620,[1]TONG_SL!$A$1:$D$65536,2,0)</f>
        <v>Giò Tai Lưỡi Xào 250g</v>
      </c>
      <c r="M3620" s="247"/>
      <c r="N3620" s="215" t="str">
        <f t="shared" si="373"/>
        <v>K-C6</v>
      </c>
      <c r="O3620" s="222"/>
      <c r="P3620" s="222"/>
      <c r="Q3620" s="215" t="str">
        <f>VLOOKUP(K3620,TONG_SL!$A:$D,3,0)</f>
        <v>Túi</v>
      </c>
      <c r="R3620" s="223">
        <v>10</v>
      </c>
      <c r="S3620" s="223"/>
      <c r="T3620" s="223">
        <f>VLOOKUP(VLOOKUP(G3620,Ma_KH!$A:$R,18,0)&amp;K3620,Gia_MB!$A:$F,6,0)</f>
        <v>50182</v>
      </c>
      <c r="U3620" s="183">
        <f t="shared" si="371"/>
        <v>501820</v>
      </c>
      <c r="V3620" s="223"/>
      <c r="W3620" s="269">
        <f t="shared" si="372"/>
        <v>0</v>
      </c>
      <c r="X3620" s="270" t="str">
        <f t="shared" si="374"/>
        <v>8</v>
      </c>
      <c r="Y3620" s="223"/>
      <c r="Z3620" s="183">
        <f t="shared" si="375"/>
        <v>40145.599999999999</v>
      </c>
      <c r="AA3620" s="271">
        <f>VLOOKUP(G3620,Ma_KH!$A:$R,14,0)</f>
        <v>60</v>
      </c>
    </row>
    <row r="3621" spans="1:27" x14ac:dyDescent="0.25">
      <c r="A3621" s="216">
        <v>46052</v>
      </c>
      <c r="B3621" s="217">
        <v>4183998807</v>
      </c>
      <c r="C3621" s="218" t="s">
        <v>15180</v>
      </c>
      <c r="D3621" s="216">
        <v>46058</v>
      </c>
      <c r="E3621" s="219"/>
      <c r="F3621" s="218"/>
      <c r="G3621" s="268" t="s">
        <v>15629</v>
      </c>
      <c r="H3621" s="219"/>
      <c r="I3621" s="217" t="s">
        <v>15956</v>
      </c>
      <c r="J3621" s="217" t="s">
        <v>7228</v>
      </c>
      <c r="K3621" s="217" t="s">
        <v>27</v>
      </c>
      <c r="L3621" s="215" t="str">
        <f>VLOOKUP($K3621,[1]TONG_SL!$A$1:$D$65536,2,0)</f>
        <v>Chân giò heo muối 300g</v>
      </c>
      <c r="M3621" s="247"/>
      <c r="N3621" s="215" t="str">
        <f t="shared" si="373"/>
        <v>K-C6</v>
      </c>
      <c r="O3621" s="222"/>
      <c r="P3621" s="222"/>
      <c r="Q3621" s="215" t="str">
        <f>VLOOKUP(K3621,TONG_SL!$A:$D,3,0)</f>
        <v>Túi</v>
      </c>
      <c r="R3621" s="223">
        <v>25</v>
      </c>
      <c r="S3621" s="223"/>
      <c r="T3621" s="223">
        <f>VLOOKUP(VLOOKUP(G3621,Ma_KH!$A:$R,18,0)&amp;K3621,Gia_MB!$A:$F,6,0)</f>
        <v>73431</v>
      </c>
      <c r="U3621" s="183">
        <f t="shared" si="371"/>
        <v>1835775</v>
      </c>
      <c r="V3621" s="223"/>
      <c r="W3621" s="269">
        <f t="shared" si="372"/>
        <v>0</v>
      </c>
      <c r="X3621" s="270" t="str">
        <f t="shared" si="374"/>
        <v>8</v>
      </c>
      <c r="Y3621" s="223"/>
      <c r="Z3621" s="183">
        <f t="shared" si="375"/>
        <v>146862</v>
      </c>
      <c r="AA3621" s="271">
        <f>VLOOKUP(G3621,Ma_KH!$A:$R,14,0)</f>
        <v>60</v>
      </c>
    </row>
    <row r="3622" spans="1:27" x14ac:dyDescent="0.25">
      <c r="A3622" s="216">
        <v>46052</v>
      </c>
      <c r="B3622" s="217">
        <v>4183998807</v>
      </c>
      <c r="C3622" s="218" t="s">
        <v>15180</v>
      </c>
      <c r="D3622" s="216">
        <v>46058</v>
      </c>
      <c r="E3622" s="219"/>
      <c r="F3622" s="218"/>
      <c r="G3622" s="268" t="s">
        <v>15629</v>
      </c>
      <c r="H3622" s="219"/>
      <c r="I3622" s="217" t="s">
        <v>15956</v>
      </c>
      <c r="J3622" s="217" t="s">
        <v>7228</v>
      </c>
      <c r="K3622" s="217" t="s">
        <v>39</v>
      </c>
      <c r="L3622" s="215" t="str">
        <f>VLOOKUP($K3622,[1]TONG_SL!$A$1:$D$65536,2,0)</f>
        <v>Chả nướng 300g</v>
      </c>
      <c r="M3622" s="247"/>
      <c r="N3622" s="215" t="str">
        <f t="shared" si="373"/>
        <v>K-C6</v>
      </c>
      <c r="O3622" s="222"/>
      <c r="P3622" s="222"/>
      <c r="Q3622" s="215" t="str">
        <f>VLOOKUP(K3622,TONG_SL!$A:$D,3,0)</f>
        <v>Túi</v>
      </c>
      <c r="R3622" s="223">
        <v>1</v>
      </c>
      <c r="S3622" s="223"/>
      <c r="T3622" s="223">
        <f>VLOOKUP(VLOOKUP(G3622,Ma_KH!$A:$R,18,0)&amp;K3622,Gia_MB!$A:$F,6,0)</f>
        <v>70950</v>
      </c>
      <c r="U3622" s="183">
        <f t="shared" si="371"/>
        <v>70950</v>
      </c>
      <c r="V3622" s="223"/>
      <c r="W3622" s="269">
        <f t="shared" si="372"/>
        <v>0</v>
      </c>
      <c r="X3622" s="270" t="str">
        <f t="shared" si="374"/>
        <v>8</v>
      </c>
      <c r="Y3622" s="223"/>
      <c r="Z3622" s="183">
        <f t="shared" si="375"/>
        <v>5676</v>
      </c>
      <c r="AA3622" s="271">
        <f>VLOOKUP(G3622,Ma_KH!$A:$R,14,0)</f>
        <v>60</v>
      </c>
    </row>
    <row r="3623" spans="1:27" x14ac:dyDescent="0.25">
      <c r="A3623" s="216">
        <v>46052</v>
      </c>
      <c r="B3623" s="217">
        <v>4183998807</v>
      </c>
      <c r="C3623" s="218" t="s">
        <v>15180</v>
      </c>
      <c r="D3623" s="216">
        <v>46058</v>
      </c>
      <c r="E3623" s="219"/>
      <c r="F3623" s="218"/>
      <c r="G3623" s="268" t="s">
        <v>15629</v>
      </c>
      <c r="H3623" s="219"/>
      <c r="I3623" s="217" t="s">
        <v>15956</v>
      </c>
      <c r="J3623" s="217" t="s">
        <v>7228</v>
      </c>
      <c r="K3623" s="217" t="s">
        <v>37</v>
      </c>
      <c r="L3623" s="215" t="str">
        <f>VLOOKUP($K3623,[1]TONG_SL!$A$1:$D$65536,2,0)</f>
        <v>Chả cốm 300g</v>
      </c>
      <c r="M3623" s="247"/>
      <c r="N3623" s="215" t="str">
        <f t="shared" si="373"/>
        <v>K-C6</v>
      </c>
      <c r="O3623" s="222"/>
      <c r="P3623" s="222"/>
      <c r="Q3623" s="215" t="str">
        <f>VLOOKUP(K3623,TONG_SL!$A:$D,3,0)</f>
        <v>Túi</v>
      </c>
      <c r="R3623" s="223">
        <v>6</v>
      </c>
      <c r="S3623" s="223"/>
      <c r="T3623" s="223">
        <f>VLOOKUP(VLOOKUP(G3623,Ma_KH!$A:$R,18,0)&amp;K3623,Gia_MB!$A:$F,6,0)</f>
        <v>74250</v>
      </c>
      <c r="U3623" s="183">
        <f t="shared" si="371"/>
        <v>445500</v>
      </c>
      <c r="V3623" s="223"/>
      <c r="W3623" s="269">
        <f t="shared" si="372"/>
        <v>0</v>
      </c>
      <c r="X3623" s="270" t="str">
        <f t="shared" si="374"/>
        <v>8</v>
      </c>
      <c r="Y3623" s="223"/>
      <c r="Z3623" s="183">
        <f t="shared" si="375"/>
        <v>35640</v>
      </c>
      <c r="AA3623" s="271">
        <f>VLOOKUP(G3623,Ma_KH!$A:$R,14,0)</f>
        <v>60</v>
      </c>
    </row>
    <row r="3624" spans="1:27" x14ac:dyDescent="0.25">
      <c r="A3624" s="216">
        <v>46052</v>
      </c>
      <c r="B3624" s="217">
        <v>4183998807</v>
      </c>
      <c r="C3624" s="218" t="s">
        <v>15180</v>
      </c>
      <c r="D3624" s="216">
        <v>46058</v>
      </c>
      <c r="E3624" s="219"/>
      <c r="F3624" s="218"/>
      <c r="G3624" s="268" t="s">
        <v>15629</v>
      </c>
      <c r="H3624" s="219"/>
      <c r="I3624" s="217" t="s">
        <v>15956</v>
      </c>
      <c r="J3624" s="217" t="s">
        <v>7228</v>
      </c>
      <c r="K3624" s="217" t="s">
        <v>7149</v>
      </c>
      <c r="L3624" s="215" t="str">
        <f>VLOOKUP($K3624,[1]TONG_SL!$A$1:$D$65536,2,0)</f>
        <v>Tai heo muối 200g</v>
      </c>
      <c r="M3624" s="247"/>
      <c r="N3624" s="215" t="str">
        <f t="shared" si="373"/>
        <v>K-C6</v>
      </c>
      <c r="O3624" s="222"/>
      <c r="P3624" s="222"/>
      <c r="Q3624" s="215" t="str">
        <f>VLOOKUP(K3624,TONG_SL!$A:$D,3,0)</f>
        <v>Túi</v>
      </c>
      <c r="R3624" s="223">
        <v>7</v>
      </c>
      <c r="S3624" s="223"/>
      <c r="T3624" s="223">
        <f>VLOOKUP(VLOOKUP(G3624,Ma_KH!$A:$R,18,0)&amp;K3624,Gia_MB!$A:$F,6,0)</f>
        <v>55595</v>
      </c>
      <c r="U3624" s="183">
        <f t="shared" si="371"/>
        <v>389165</v>
      </c>
      <c r="V3624" s="223"/>
      <c r="W3624" s="269">
        <f t="shared" si="372"/>
        <v>0</v>
      </c>
      <c r="X3624" s="270" t="str">
        <f t="shared" si="374"/>
        <v>8</v>
      </c>
      <c r="Y3624" s="223"/>
      <c r="Z3624" s="183">
        <f t="shared" si="375"/>
        <v>31133.200000000001</v>
      </c>
      <c r="AA3624" s="271">
        <f>VLOOKUP(G3624,Ma_KH!$A:$R,14,0)</f>
        <v>60</v>
      </c>
    </row>
    <row r="3625" spans="1:27" x14ac:dyDescent="0.25">
      <c r="A3625" s="216">
        <v>46052</v>
      </c>
      <c r="B3625" s="217">
        <v>4183998807</v>
      </c>
      <c r="C3625" s="218" t="s">
        <v>15180</v>
      </c>
      <c r="D3625" s="216">
        <v>46058</v>
      </c>
      <c r="E3625" s="219"/>
      <c r="F3625" s="218"/>
      <c r="G3625" s="268" t="s">
        <v>15629</v>
      </c>
      <c r="H3625" s="219"/>
      <c r="I3625" s="217" t="s">
        <v>15956</v>
      </c>
      <c r="J3625" s="217" t="s">
        <v>7228</v>
      </c>
      <c r="K3625" s="217" t="s">
        <v>30</v>
      </c>
      <c r="L3625" s="215" t="str">
        <f>VLOOKUP($K3625,[1]TONG_SL!$A$1:$D$65536,2,0)</f>
        <v>Gà muối 500g</v>
      </c>
      <c r="M3625" s="247"/>
      <c r="N3625" s="215" t="str">
        <f t="shared" si="373"/>
        <v>K-C6</v>
      </c>
      <c r="O3625" s="222"/>
      <c r="P3625" s="222"/>
      <c r="Q3625" s="215" t="str">
        <f>VLOOKUP(K3625,TONG_SL!$A:$D,3,0)</f>
        <v>Túi</v>
      </c>
      <c r="R3625" s="223">
        <v>11</v>
      </c>
      <c r="S3625" s="223"/>
      <c r="T3625" s="223">
        <f>VLOOKUP(VLOOKUP(G3625,Ma_KH!$A:$R,18,0)&amp;K3625,Gia_MB!$A:$F,6,0)</f>
        <v>116611</v>
      </c>
      <c r="U3625" s="183">
        <f t="shared" si="371"/>
        <v>1282721</v>
      </c>
      <c r="V3625" s="223"/>
      <c r="W3625" s="269">
        <f t="shared" si="372"/>
        <v>0</v>
      </c>
      <c r="X3625" s="270" t="str">
        <f t="shared" si="374"/>
        <v>8</v>
      </c>
      <c r="Y3625" s="223"/>
      <c r="Z3625" s="183">
        <f t="shared" si="375"/>
        <v>102617.68000000001</v>
      </c>
      <c r="AA3625" s="271">
        <f>VLOOKUP(G3625,Ma_KH!$A:$R,14,0)</f>
        <v>60</v>
      </c>
    </row>
    <row r="3626" spans="1:27" x14ac:dyDescent="0.25">
      <c r="A3626" s="216">
        <v>46052</v>
      </c>
      <c r="B3626" s="217">
        <v>4183999416</v>
      </c>
      <c r="C3626" s="218" t="s">
        <v>15180</v>
      </c>
      <c r="D3626" s="216">
        <v>46058</v>
      </c>
      <c r="E3626" s="219"/>
      <c r="F3626" s="218"/>
      <c r="G3626" s="268" t="s">
        <v>15629</v>
      </c>
      <c r="H3626" s="219"/>
      <c r="I3626" s="217" t="s">
        <v>15957</v>
      </c>
      <c r="J3626" s="217" t="s">
        <v>7228</v>
      </c>
      <c r="K3626" s="217" t="s">
        <v>27</v>
      </c>
      <c r="L3626" s="215" t="str">
        <f>VLOOKUP($K3626,[1]TONG_SL!$A$1:$D$65536,2,0)</f>
        <v>Chân giò heo muối 300g</v>
      </c>
      <c r="M3626" s="247"/>
      <c r="N3626" s="215" t="str">
        <f t="shared" si="373"/>
        <v>K-C6</v>
      </c>
      <c r="O3626" s="222"/>
      <c r="P3626" s="222"/>
      <c r="Q3626" s="215" t="str">
        <f>VLOOKUP(K3626,TONG_SL!$A:$D,3,0)</f>
        <v>Túi</v>
      </c>
      <c r="R3626" s="223">
        <v>8</v>
      </c>
      <c r="S3626" s="223"/>
      <c r="T3626" s="223">
        <f>VLOOKUP(VLOOKUP(G3626,Ma_KH!$A:$R,18,0)&amp;K3626,Gia_MB!$A:$F,6,0)</f>
        <v>73431</v>
      </c>
      <c r="U3626" s="183">
        <f t="shared" si="371"/>
        <v>587448</v>
      </c>
      <c r="V3626" s="223"/>
      <c r="W3626" s="269">
        <f t="shared" si="372"/>
        <v>0</v>
      </c>
      <c r="X3626" s="270" t="str">
        <f t="shared" si="374"/>
        <v>8</v>
      </c>
      <c r="Y3626" s="223"/>
      <c r="Z3626" s="183">
        <f t="shared" si="375"/>
        <v>46995.840000000004</v>
      </c>
      <c r="AA3626" s="271">
        <f>VLOOKUP(G3626,Ma_KH!$A:$R,14,0)</f>
        <v>60</v>
      </c>
    </row>
    <row r="3627" spans="1:27" x14ac:dyDescent="0.25">
      <c r="A3627" s="216">
        <v>46052</v>
      </c>
      <c r="B3627" s="217">
        <v>4183999416</v>
      </c>
      <c r="C3627" s="218" t="s">
        <v>15180</v>
      </c>
      <c r="D3627" s="216">
        <v>46058</v>
      </c>
      <c r="E3627" s="219"/>
      <c r="F3627" s="218"/>
      <c r="G3627" s="268" t="s">
        <v>15629</v>
      </c>
      <c r="H3627" s="219"/>
      <c r="I3627" s="217" t="s">
        <v>15957</v>
      </c>
      <c r="J3627" s="217" t="s">
        <v>7228</v>
      </c>
      <c r="K3627" s="217" t="s">
        <v>30</v>
      </c>
      <c r="L3627" s="215" t="str">
        <f>VLOOKUP($K3627,[1]TONG_SL!$A$1:$D$65536,2,0)</f>
        <v>Gà muối 500g</v>
      </c>
      <c r="M3627" s="247"/>
      <c r="N3627" s="215" t="str">
        <f t="shared" si="373"/>
        <v>K-C6</v>
      </c>
      <c r="O3627" s="222"/>
      <c r="P3627" s="222"/>
      <c r="Q3627" s="215" t="str">
        <f>VLOOKUP(K3627,TONG_SL!$A:$D,3,0)</f>
        <v>Túi</v>
      </c>
      <c r="R3627" s="223">
        <v>2</v>
      </c>
      <c r="S3627" s="223"/>
      <c r="T3627" s="223">
        <f>VLOOKUP(VLOOKUP(G3627,Ma_KH!$A:$R,18,0)&amp;K3627,Gia_MB!$A:$F,6,0)</f>
        <v>116611</v>
      </c>
      <c r="U3627" s="183">
        <f t="shared" si="371"/>
        <v>233222</v>
      </c>
      <c r="V3627" s="223"/>
      <c r="W3627" s="269">
        <f t="shared" si="372"/>
        <v>0</v>
      </c>
      <c r="X3627" s="270" t="str">
        <f t="shared" si="374"/>
        <v>8</v>
      </c>
      <c r="Y3627" s="223"/>
      <c r="Z3627" s="183">
        <f t="shared" si="375"/>
        <v>18657.760000000002</v>
      </c>
      <c r="AA3627" s="271">
        <f>VLOOKUP(G3627,Ma_KH!$A:$R,14,0)</f>
        <v>60</v>
      </c>
    </row>
    <row r="3628" spans="1:27" x14ac:dyDescent="0.25">
      <c r="A3628" s="216">
        <v>46052</v>
      </c>
      <c r="B3628" s="217">
        <v>4183999416</v>
      </c>
      <c r="C3628" s="218" t="s">
        <v>15180</v>
      </c>
      <c r="D3628" s="216">
        <v>46058</v>
      </c>
      <c r="E3628" s="219"/>
      <c r="F3628" s="218"/>
      <c r="G3628" s="268" t="s">
        <v>15629</v>
      </c>
      <c r="H3628" s="219"/>
      <c r="I3628" s="217" t="s">
        <v>15957</v>
      </c>
      <c r="J3628" s="217" t="s">
        <v>7228</v>
      </c>
      <c r="K3628" s="217" t="s">
        <v>7149</v>
      </c>
      <c r="L3628" s="215" t="str">
        <f>VLOOKUP($K3628,[1]TONG_SL!$A$1:$D$65536,2,0)</f>
        <v>Tai heo muối 200g</v>
      </c>
      <c r="M3628" s="247"/>
      <c r="N3628" s="215" t="str">
        <f t="shared" si="373"/>
        <v>K-C6</v>
      </c>
      <c r="O3628" s="222"/>
      <c r="P3628" s="222"/>
      <c r="Q3628" s="215" t="str">
        <f>VLOOKUP(K3628,TONG_SL!$A:$D,3,0)</f>
        <v>Túi</v>
      </c>
      <c r="R3628" s="223">
        <v>6</v>
      </c>
      <c r="S3628" s="223"/>
      <c r="T3628" s="223">
        <f>VLOOKUP(VLOOKUP(G3628,Ma_KH!$A:$R,18,0)&amp;K3628,Gia_MB!$A:$F,6,0)</f>
        <v>55595</v>
      </c>
      <c r="U3628" s="183">
        <f t="shared" si="371"/>
        <v>333570</v>
      </c>
      <c r="V3628" s="223"/>
      <c r="W3628" s="269">
        <f t="shared" si="372"/>
        <v>0</v>
      </c>
      <c r="X3628" s="270" t="str">
        <f t="shared" si="374"/>
        <v>8</v>
      </c>
      <c r="Y3628" s="223"/>
      <c r="Z3628" s="183">
        <f t="shared" si="375"/>
        <v>26685.600000000002</v>
      </c>
      <c r="AA3628" s="271">
        <f>VLOOKUP(G3628,Ma_KH!$A:$R,14,0)</f>
        <v>60</v>
      </c>
    </row>
    <row r="3629" spans="1:27" x14ac:dyDescent="0.25">
      <c r="A3629" s="216">
        <v>46052</v>
      </c>
      <c r="B3629" s="217">
        <v>4183999416</v>
      </c>
      <c r="C3629" s="218" t="s">
        <v>15180</v>
      </c>
      <c r="D3629" s="216">
        <v>46058</v>
      </c>
      <c r="E3629" s="219"/>
      <c r="F3629" s="218"/>
      <c r="G3629" s="268" t="s">
        <v>15629</v>
      </c>
      <c r="H3629" s="219"/>
      <c r="I3629" s="217" t="s">
        <v>15957</v>
      </c>
      <c r="J3629" s="217" t="s">
        <v>7228</v>
      </c>
      <c r="K3629" s="217" t="s">
        <v>37</v>
      </c>
      <c r="L3629" s="215" t="str">
        <f>VLOOKUP($K3629,[1]TONG_SL!$A$1:$D$65536,2,0)</f>
        <v>Chả cốm 300g</v>
      </c>
      <c r="M3629" s="247"/>
      <c r="N3629" s="215" t="str">
        <f t="shared" si="373"/>
        <v>K-C6</v>
      </c>
      <c r="O3629" s="222"/>
      <c r="P3629" s="222"/>
      <c r="Q3629" s="215" t="str">
        <f>VLOOKUP(K3629,TONG_SL!$A:$D,3,0)</f>
        <v>Túi</v>
      </c>
      <c r="R3629" s="223">
        <v>3</v>
      </c>
      <c r="S3629" s="223"/>
      <c r="T3629" s="223">
        <f>VLOOKUP(VLOOKUP(G3629,Ma_KH!$A:$R,18,0)&amp;K3629,Gia_MB!$A:$F,6,0)</f>
        <v>74250</v>
      </c>
      <c r="U3629" s="183">
        <f t="shared" si="371"/>
        <v>222750</v>
      </c>
      <c r="V3629" s="223"/>
      <c r="W3629" s="269">
        <f t="shared" si="372"/>
        <v>0</v>
      </c>
      <c r="X3629" s="270" t="str">
        <f t="shared" si="374"/>
        <v>8</v>
      </c>
      <c r="Y3629" s="223"/>
      <c r="Z3629" s="183">
        <f t="shared" si="375"/>
        <v>17820</v>
      </c>
      <c r="AA3629" s="271">
        <f>VLOOKUP(G3629,Ma_KH!$A:$R,14,0)</f>
        <v>60</v>
      </c>
    </row>
    <row r="3630" spans="1:27" x14ac:dyDescent="0.25">
      <c r="A3630" s="216">
        <v>46052</v>
      </c>
      <c r="B3630" s="217">
        <v>4183999416</v>
      </c>
      <c r="C3630" s="218" t="s">
        <v>15180</v>
      </c>
      <c r="D3630" s="216">
        <v>46058</v>
      </c>
      <c r="E3630" s="219"/>
      <c r="F3630" s="218"/>
      <c r="G3630" s="268" t="s">
        <v>15629</v>
      </c>
      <c r="H3630" s="219"/>
      <c r="I3630" s="217" t="s">
        <v>15957</v>
      </c>
      <c r="J3630" s="217" t="s">
        <v>7228</v>
      </c>
      <c r="K3630" s="217" t="s">
        <v>32</v>
      </c>
      <c r="L3630" s="215" t="str">
        <f>VLOOKUP($K3630,[1]TONG_SL!$A$1:$D$65536,2,0)</f>
        <v>Giò Tai Lưỡi Xào 250g</v>
      </c>
      <c r="M3630" s="247"/>
      <c r="N3630" s="215" t="str">
        <f t="shared" si="373"/>
        <v>K-C6</v>
      </c>
      <c r="O3630" s="222"/>
      <c r="P3630" s="222"/>
      <c r="Q3630" s="215" t="str">
        <f>VLOOKUP(K3630,TONG_SL!$A:$D,3,0)</f>
        <v>Túi</v>
      </c>
      <c r="R3630" s="223">
        <v>6</v>
      </c>
      <c r="S3630" s="223"/>
      <c r="T3630" s="223">
        <f>VLOOKUP(VLOOKUP(G3630,Ma_KH!$A:$R,18,0)&amp;K3630,Gia_MB!$A:$F,6,0)</f>
        <v>50182</v>
      </c>
      <c r="U3630" s="183">
        <f t="shared" si="371"/>
        <v>301092</v>
      </c>
      <c r="V3630" s="223"/>
      <c r="W3630" s="269">
        <f t="shared" si="372"/>
        <v>0</v>
      </c>
      <c r="X3630" s="270" t="str">
        <f t="shared" si="374"/>
        <v>8</v>
      </c>
      <c r="Y3630" s="223"/>
      <c r="Z3630" s="183">
        <f t="shared" si="375"/>
        <v>24087.360000000001</v>
      </c>
      <c r="AA3630" s="271">
        <f>VLOOKUP(G3630,Ma_KH!$A:$R,14,0)</f>
        <v>60</v>
      </c>
    </row>
    <row r="3631" spans="1:27" x14ac:dyDescent="0.25">
      <c r="A3631" s="216">
        <v>46052</v>
      </c>
      <c r="B3631" s="217">
        <v>4183999416</v>
      </c>
      <c r="C3631" s="218" t="s">
        <v>15180</v>
      </c>
      <c r="D3631" s="216">
        <v>46058</v>
      </c>
      <c r="E3631" s="219"/>
      <c r="F3631" s="218"/>
      <c r="G3631" s="268" t="s">
        <v>15629</v>
      </c>
      <c r="H3631" s="219"/>
      <c r="I3631" s="217" t="s">
        <v>15957</v>
      </c>
      <c r="J3631" s="217" t="s">
        <v>7228</v>
      </c>
      <c r="K3631" s="217" t="s">
        <v>48</v>
      </c>
      <c r="L3631" s="215" t="str">
        <f>VLOOKUP($K3631,[1]TONG_SL!$A$1:$D$65536,2,0)</f>
        <v>Mọc Nấm Hương 250g</v>
      </c>
      <c r="M3631" s="247"/>
      <c r="N3631" s="215" t="str">
        <f t="shared" si="373"/>
        <v>K-C6</v>
      </c>
      <c r="O3631" s="222"/>
      <c r="P3631" s="222"/>
      <c r="Q3631" s="215" t="str">
        <f>VLOOKUP(K3631,TONG_SL!$A:$D,3,0)</f>
        <v>Túi</v>
      </c>
      <c r="R3631" s="223">
        <v>6</v>
      </c>
      <c r="S3631" s="223"/>
      <c r="T3631" s="223">
        <f>VLOOKUP(VLOOKUP(G3631,Ma_KH!$A:$R,18,0)&amp;K3631,Gia_MB!$A:$F,6,0)</f>
        <v>46000</v>
      </c>
      <c r="U3631" s="183">
        <f t="shared" si="371"/>
        <v>276000</v>
      </c>
      <c r="V3631" s="223"/>
      <c r="W3631" s="269">
        <f t="shared" si="372"/>
        <v>0</v>
      </c>
      <c r="X3631" s="270" t="str">
        <f t="shared" si="374"/>
        <v>8</v>
      </c>
      <c r="Y3631" s="223"/>
      <c r="Z3631" s="183">
        <f t="shared" si="375"/>
        <v>22080</v>
      </c>
      <c r="AA3631" s="271">
        <f>VLOOKUP(G3631,Ma_KH!$A:$R,14,0)</f>
        <v>60</v>
      </c>
    </row>
    <row r="3632" spans="1:27" x14ac:dyDescent="0.25">
      <c r="A3632" s="216">
        <v>46052</v>
      </c>
      <c r="B3632" s="217">
        <v>4183997468</v>
      </c>
      <c r="C3632" s="218" t="s">
        <v>15180</v>
      </c>
      <c r="D3632" s="216">
        <v>46058</v>
      </c>
      <c r="E3632" s="219"/>
      <c r="F3632" s="218"/>
      <c r="G3632" s="268" t="s">
        <v>15629</v>
      </c>
      <c r="H3632" s="219"/>
      <c r="I3632" s="217" t="s">
        <v>15958</v>
      </c>
      <c r="J3632" s="217" t="s">
        <v>7228</v>
      </c>
      <c r="K3632" s="217" t="s">
        <v>37</v>
      </c>
      <c r="L3632" s="215" t="str">
        <f>VLOOKUP($K3632,[1]TONG_SL!$A$1:$D$65536,2,0)</f>
        <v>Chả cốm 300g</v>
      </c>
      <c r="M3632" s="247"/>
      <c r="N3632" s="215" t="str">
        <f t="shared" si="373"/>
        <v>K-C6</v>
      </c>
      <c r="O3632" s="222"/>
      <c r="P3632" s="222"/>
      <c r="Q3632" s="215" t="str">
        <f>VLOOKUP(K3632,TONG_SL!$A:$D,3,0)</f>
        <v>Túi</v>
      </c>
      <c r="R3632" s="223">
        <v>4</v>
      </c>
      <c r="S3632" s="223"/>
      <c r="T3632" s="223">
        <f>VLOOKUP(VLOOKUP(G3632,Ma_KH!$A:$R,18,0)&amp;K3632,Gia_MB!$A:$F,6,0)</f>
        <v>74250</v>
      </c>
      <c r="U3632" s="183">
        <f t="shared" si="371"/>
        <v>297000</v>
      </c>
      <c r="V3632" s="223"/>
      <c r="W3632" s="269">
        <f t="shared" si="372"/>
        <v>0</v>
      </c>
      <c r="X3632" s="270" t="str">
        <f t="shared" si="374"/>
        <v>8</v>
      </c>
      <c r="Y3632" s="223"/>
      <c r="Z3632" s="183">
        <f t="shared" si="375"/>
        <v>23760</v>
      </c>
      <c r="AA3632" s="271">
        <f>VLOOKUP(G3632,Ma_KH!$A:$R,14,0)</f>
        <v>60</v>
      </c>
    </row>
    <row r="3633" spans="1:27" x14ac:dyDescent="0.25">
      <c r="A3633" s="216">
        <v>46052</v>
      </c>
      <c r="B3633" s="217">
        <v>4183997468</v>
      </c>
      <c r="C3633" s="218" t="s">
        <v>15180</v>
      </c>
      <c r="D3633" s="216">
        <v>46058</v>
      </c>
      <c r="E3633" s="219"/>
      <c r="F3633" s="218"/>
      <c r="G3633" s="268" t="s">
        <v>15629</v>
      </c>
      <c r="H3633" s="219"/>
      <c r="I3633" s="217" t="s">
        <v>15958</v>
      </c>
      <c r="J3633" s="217" t="s">
        <v>7228</v>
      </c>
      <c r="K3633" s="217" t="s">
        <v>48</v>
      </c>
      <c r="L3633" s="215" t="str">
        <f>VLOOKUP($K3633,[1]TONG_SL!$A$1:$D$65536,2,0)</f>
        <v>Mọc Nấm Hương 250g</v>
      </c>
      <c r="M3633" s="247"/>
      <c r="N3633" s="215" t="str">
        <f t="shared" si="373"/>
        <v>K-C6</v>
      </c>
      <c r="O3633" s="222"/>
      <c r="P3633" s="222"/>
      <c r="Q3633" s="215" t="str">
        <f>VLOOKUP(K3633,TONG_SL!$A:$D,3,0)</f>
        <v>Túi</v>
      </c>
      <c r="R3633" s="223">
        <v>10</v>
      </c>
      <c r="S3633" s="223"/>
      <c r="T3633" s="223">
        <f>VLOOKUP(VLOOKUP(G3633,Ma_KH!$A:$R,18,0)&amp;K3633,Gia_MB!$A:$F,6,0)</f>
        <v>46000</v>
      </c>
      <c r="U3633" s="183">
        <f t="shared" si="371"/>
        <v>460000</v>
      </c>
      <c r="V3633" s="223"/>
      <c r="W3633" s="269">
        <f t="shared" si="372"/>
        <v>0</v>
      </c>
      <c r="X3633" s="270" t="str">
        <f t="shared" si="374"/>
        <v>8</v>
      </c>
      <c r="Y3633" s="223"/>
      <c r="Z3633" s="183">
        <f t="shared" si="375"/>
        <v>36800</v>
      </c>
      <c r="AA3633" s="271">
        <f>VLOOKUP(G3633,Ma_KH!$A:$R,14,0)</f>
        <v>60</v>
      </c>
    </row>
    <row r="3634" spans="1:27" x14ac:dyDescent="0.25">
      <c r="A3634" s="216">
        <v>46052</v>
      </c>
      <c r="B3634" s="217">
        <v>4183997468</v>
      </c>
      <c r="C3634" s="218" t="s">
        <v>15180</v>
      </c>
      <c r="D3634" s="216">
        <v>46058</v>
      </c>
      <c r="E3634" s="219"/>
      <c r="F3634" s="218"/>
      <c r="G3634" s="268" t="s">
        <v>15629</v>
      </c>
      <c r="H3634" s="219"/>
      <c r="I3634" s="217" t="s">
        <v>15958</v>
      </c>
      <c r="J3634" s="217" t="s">
        <v>7228</v>
      </c>
      <c r="K3634" s="217" t="s">
        <v>27</v>
      </c>
      <c r="L3634" s="215" t="str">
        <f>VLOOKUP($K3634,[1]TONG_SL!$A$1:$D$65536,2,0)</f>
        <v>Chân giò heo muối 300g</v>
      </c>
      <c r="M3634" s="247"/>
      <c r="N3634" s="215" t="str">
        <f t="shared" si="373"/>
        <v>K-C6</v>
      </c>
      <c r="O3634" s="222"/>
      <c r="P3634" s="222"/>
      <c r="Q3634" s="215" t="str">
        <f>VLOOKUP(K3634,TONG_SL!$A:$D,3,0)</f>
        <v>Túi</v>
      </c>
      <c r="R3634" s="223">
        <v>31</v>
      </c>
      <c r="S3634" s="223"/>
      <c r="T3634" s="223">
        <f>VLOOKUP(VLOOKUP(G3634,Ma_KH!$A:$R,18,0)&amp;K3634,Gia_MB!$A:$F,6,0)</f>
        <v>73431</v>
      </c>
      <c r="U3634" s="183">
        <f t="shared" si="371"/>
        <v>2276361</v>
      </c>
      <c r="V3634" s="223"/>
      <c r="W3634" s="269">
        <f t="shared" si="372"/>
        <v>0</v>
      </c>
      <c r="X3634" s="270" t="str">
        <f t="shared" si="374"/>
        <v>8</v>
      </c>
      <c r="Y3634" s="223"/>
      <c r="Z3634" s="183">
        <f t="shared" si="375"/>
        <v>182108.88</v>
      </c>
      <c r="AA3634" s="271">
        <f>VLOOKUP(G3634,Ma_KH!$A:$R,14,0)</f>
        <v>60</v>
      </c>
    </row>
    <row r="3635" spans="1:27" x14ac:dyDescent="0.25">
      <c r="A3635" s="216">
        <v>46052</v>
      </c>
      <c r="B3635" s="217">
        <v>4183997468</v>
      </c>
      <c r="C3635" s="218" t="s">
        <v>15180</v>
      </c>
      <c r="D3635" s="216">
        <v>46058</v>
      </c>
      <c r="E3635" s="219"/>
      <c r="F3635" s="218"/>
      <c r="G3635" s="268" t="s">
        <v>15629</v>
      </c>
      <c r="H3635" s="219"/>
      <c r="I3635" s="217" t="s">
        <v>15958</v>
      </c>
      <c r="J3635" s="217" t="s">
        <v>7228</v>
      </c>
      <c r="K3635" s="217" t="s">
        <v>7149</v>
      </c>
      <c r="L3635" s="215" t="str">
        <f>VLOOKUP($K3635,[1]TONG_SL!$A$1:$D$65536,2,0)</f>
        <v>Tai heo muối 200g</v>
      </c>
      <c r="M3635" s="247"/>
      <c r="N3635" s="215" t="str">
        <f t="shared" si="373"/>
        <v>K-C6</v>
      </c>
      <c r="O3635" s="222"/>
      <c r="P3635" s="222"/>
      <c r="Q3635" s="215" t="str">
        <f>VLOOKUP(K3635,TONG_SL!$A:$D,3,0)</f>
        <v>Túi</v>
      </c>
      <c r="R3635" s="223">
        <v>10</v>
      </c>
      <c r="S3635" s="223"/>
      <c r="T3635" s="223">
        <f>VLOOKUP(VLOOKUP(G3635,Ma_KH!$A:$R,18,0)&amp;K3635,Gia_MB!$A:$F,6,0)</f>
        <v>55595</v>
      </c>
      <c r="U3635" s="183">
        <f t="shared" si="371"/>
        <v>555950</v>
      </c>
      <c r="V3635" s="223"/>
      <c r="W3635" s="269">
        <f t="shared" si="372"/>
        <v>0</v>
      </c>
      <c r="X3635" s="270" t="str">
        <f t="shared" si="374"/>
        <v>8</v>
      </c>
      <c r="Y3635" s="223"/>
      <c r="Z3635" s="183">
        <f t="shared" si="375"/>
        <v>44476</v>
      </c>
      <c r="AA3635" s="271">
        <f>VLOOKUP(G3635,Ma_KH!$A:$R,14,0)</f>
        <v>60</v>
      </c>
    </row>
    <row r="3636" spans="1:27" x14ac:dyDescent="0.25">
      <c r="A3636" s="216">
        <v>46052</v>
      </c>
      <c r="B3636" s="217">
        <v>4183997468</v>
      </c>
      <c r="C3636" s="218" t="s">
        <v>15180</v>
      </c>
      <c r="D3636" s="216">
        <v>46058</v>
      </c>
      <c r="E3636" s="219"/>
      <c r="F3636" s="218"/>
      <c r="G3636" s="268" t="s">
        <v>15629</v>
      </c>
      <c r="H3636" s="219"/>
      <c r="I3636" s="217" t="s">
        <v>15958</v>
      </c>
      <c r="J3636" s="217" t="s">
        <v>7228</v>
      </c>
      <c r="K3636" s="217" t="s">
        <v>30</v>
      </c>
      <c r="L3636" s="215" t="str">
        <f>VLOOKUP($K3636,[1]TONG_SL!$A$1:$D$65536,2,0)</f>
        <v>Gà muối 500g</v>
      </c>
      <c r="M3636" s="247"/>
      <c r="N3636" s="215" t="str">
        <f t="shared" si="373"/>
        <v>K-C6</v>
      </c>
      <c r="O3636" s="222"/>
      <c r="P3636" s="222"/>
      <c r="Q3636" s="215" t="str">
        <f>VLOOKUP(K3636,TONG_SL!$A:$D,3,0)</f>
        <v>Túi</v>
      </c>
      <c r="R3636" s="223">
        <v>12</v>
      </c>
      <c r="S3636" s="223"/>
      <c r="T3636" s="223">
        <f>VLOOKUP(VLOOKUP(G3636,Ma_KH!$A:$R,18,0)&amp;K3636,Gia_MB!$A:$F,6,0)</f>
        <v>116611</v>
      </c>
      <c r="U3636" s="183">
        <f t="shared" si="371"/>
        <v>1399332</v>
      </c>
      <c r="V3636" s="223"/>
      <c r="W3636" s="269">
        <f t="shared" si="372"/>
        <v>0</v>
      </c>
      <c r="X3636" s="270" t="str">
        <f t="shared" si="374"/>
        <v>8</v>
      </c>
      <c r="Y3636" s="223"/>
      <c r="Z3636" s="183">
        <f t="shared" si="375"/>
        <v>111946.56</v>
      </c>
      <c r="AA3636" s="271">
        <f>VLOOKUP(G3636,Ma_KH!$A:$R,14,0)</f>
        <v>60</v>
      </c>
    </row>
    <row r="3637" spans="1:27" x14ac:dyDescent="0.25">
      <c r="A3637" s="216">
        <v>46052</v>
      </c>
      <c r="B3637" s="217">
        <v>4183997468</v>
      </c>
      <c r="C3637" s="218" t="s">
        <v>15180</v>
      </c>
      <c r="D3637" s="216">
        <v>46058</v>
      </c>
      <c r="E3637" s="219"/>
      <c r="F3637" s="218"/>
      <c r="G3637" s="268" t="s">
        <v>15629</v>
      </c>
      <c r="H3637" s="219"/>
      <c r="I3637" s="217" t="s">
        <v>15958</v>
      </c>
      <c r="J3637" s="217" t="s">
        <v>7228</v>
      </c>
      <c r="K3637" s="217" t="s">
        <v>32</v>
      </c>
      <c r="L3637" s="215" t="str">
        <f>VLOOKUP($K3637,[1]TONG_SL!$A$1:$D$65536,2,0)</f>
        <v>Giò Tai Lưỡi Xào 250g</v>
      </c>
      <c r="M3637" s="247"/>
      <c r="N3637" s="215" t="str">
        <f t="shared" si="373"/>
        <v>K-C6</v>
      </c>
      <c r="O3637" s="222"/>
      <c r="P3637" s="222"/>
      <c r="Q3637" s="215" t="str">
        <f>VLOOKUP(K3637,TONG_SL!$A:$D,3,0)</f>
        <v>Túi</v>
      </c>
      <c r="R3637" s="223">
        <v>10</v>
      </c>
      <c r="S3637" s="223"/>
      <c r="T3637" s="223">
        <f>VLOOKUP(VLOOKUP(G3637,Ma_KH!$A:$R,18,0)&amp;K3637,Gia_MB!$A:$F,6,0)</f>
        <v>50182</v>
      </c>
      <c r="U3637" s="183">
        <f t="shared" si="371"/>
        <v>501820</v>
      </c>
      <c r="V3637" s="223"/>
      <c r="W3637" s="269">
        <f t="shared" si="372"/>
        <v>0</v>
      </c>
      <c r="X3637" s="270" t="str">
        <f t="shared" si="374"/>
        <v>8</v>
      </c>
      <c r="Y3637" s="223"/>
      <c r="Z3637" s="183">
        <f t="shared" si="375"/>
        <v>40145.599999999999</v>
      </c>
      <c r="AA3637" s="271">
        <f>VLOOKUP(G3637,Ma_KH!$A:$R,14,0)</f>
        <v>60</v>
      </c>
    </row>
    <row r="3638" spans="1:27" x14ac:dyDescent="0.25">
      <c r="A3638" s="216">
        <v>46052</v>
      </c>
      <c r="B3638" s="217">
        <v>4183997468</v>
      </c>
      <c r="C3638" s="218" t="s">
        <v>15180</v>
      </c>
      <c r="D3638" s="216">
        <v>46058</v>
      </c>
      <c r="E3638" s="219"/>
      <c r="F3638" s="218"/>
      <c r="G3638" s="268" t="s">
        <v>15629</v>
      </c>
      <c r="H3638" s="219"/>
      <c r="I3638" s="217" t="s">
        <v>15958</v>
      </c>
      <c r="J3638" s="217" t="s">
        <v>7228</v>
      </c>
      <c r="K3638" s="217" t="s">
        <v>39</v>
      </c>
      <c r="L3638" s="215" t="str">
        <f>VLOOKUP($K3638,[1]TONG_SL!$A$1:$D$65536,2,0)</f>
        <v>Chả nướng 300g</v>
      </c>
      <c r="M3638" s="247"/>
      <c r="N3638" s="215" t="str">
        <f t="shared" si="373"/>
        <v>K-C6</v>
      </c>
      <c r="O3638" s="222"/>
      <c r="P3638" s="222"/>
      <c r="Q3638" s="215" t="str">
        <f>VLOOKUP(K3638,TONG_SL!$A:$D,3,0)</f>
        <v>Túi</v>
      </c>
      <c r="R3638" s="223">
        <v>4</v>
      </c>
      <c r="S3638" s="223"/>
      <c r="T3638" s="223">
        <f>VLOOKUP(VLOOKUP(G3638,Ma_KH!$A:$R,18,0)&amp;K3638,Gia_MB!$A:$F,6,0)</f>
        <v>70950</v>
      </c>
      <c r="U3638" s="183">
        <f t="shared" si="371"/>
        <v>283800</v>
      </c>
      <c r="V3638" s="223"/>
      <c r="W3638" s="269">
        <f t="shared" si="372"/>
        <v>0</v>
      </c>
      <c r="X3638" s="270" t="str">
        <f t="shared" si="374"/>
        <v>8</v>
      </c>
      <c r="Y3638" s="223"/>
      <c r="Z3638" s="183">
        <f t="shared" si="375"/>
        <v>22704</v>
      </c>
      <c r="AA3638" s="271">
        <f>VLOOKUP(G3638,Ma_KH!$A:$R,14,0)</f>
        <v>60</v>
      </c>
    </row>
    <row r="3639" spans="1:27" x14ac:dyDescent="0.25">
      <c r="A3639" s="216">
        <v>46052</v>
      </c>
      <c r="B3639" s="217">
        <v>4183997244</v>
      </c>
      <c r="C3639" s="218" t="s">
        <v>15180</v>
      </c>
      <c r="D3639" s="216">
        <v>46058</v>
      </c>
      <c r="E3639" s="219"/>
      <c r="F3639" s="218"/>
      <c r="G3639" s="268" t="s">
        <v>15629</v>
      </c>
      <c r="H3639" s="219"/>
      <c r="I3639" s="217" t="s">
        <v>15959</v>
      </c>
      <c r="J3639" s="217" t="s">
        <v>7228</v>
      </c>
      <c r="K3639" s="217" t="s">
        <v>48</v>
      </c>
      <c r="L3639" s="215" t="str">
        <f>VLOOKUP($K3639,[1]TONG_SL!$A$1:$D$65536,2,0)</f>
        <v>Mọc Nấm Hương 250g</v>
      </c>
      <c r="M3639" s="247"/>
      <c r="N3639" s="215" t="str">
        <f t="shared" si="373"/>
        <v>K-C6</v>
      </c>
      <c r="O3639" s="222"/>
      <c r="P3639" s="222"/>
      <c r="Q3639" s="215" t="str">
        <f>VLOOKUP(K3639,TONG_SL!$A:$D,3,0)</f>
        <v>Túi</v>
      </c>
      <c r="R3639" s="223">
        <v>10</v>
      </c>
      <c r="S3639" s="223"/>
      <c r="T3639" s="223">
        <f>VLOOKUP(VLOOKUP(G3639,Ma_KH!$A:$R,18,0)&amp;K3639,Gia_MB!$A:$F,6,0)</f>
        <v>46000</v>
      </c>
      <c r="U3639" s="183">
        <f t="shared" si="371"/>
        <v>460000</v>
      </c>
      <c r="V3639" s="223"/>
      <c r="W3639" s="269">
        <f t="shared" si="372"/>
        <v>0</v>
      </c>
      <c r="X3639" s="270" t="str">
        <f t="shared" si="374"/>
        <v>8</v>
      </c>
      <c r="Y3639" s="223"/>
      <c r="Z3639" s="183">
        <f t="shared" si="375"/>
        <v>36800</v>
      </c>
      <c r="AA3639" s="271">
        <f>VLOOKUP(G3639,Ma_KH!$A:$R,14,0)</f>
        <v>60</v>
      </c>
    </row>
    <row r="3640" spans="1:27" x14ac:dyDescent="0.25">
      <c r="A3640" s="216">
        <v>46052</v>
      </c>
      <c r="B3640" s="217">
        <v>4183997244</v>
      </c>
      <c r="C3640" s="218" t="s">
        <v>15180</v>
      </c>
      <c r="D3640" s="216">
        <v>46058</v>
      </c>
      <c r="E3640" s="219"/>
      <c r="F3640" s="218"/>
      <c r="G3640" s="268" t="s">
        <v>15629</v>
      </c>
      <c r="H3640" s="219"/>
      <c r="I3640" s="217" t="s">
        <v>15959</v>
      </c>
      <c r="J3640" s="217" t="s">
        <v>7228</v>
      </c>
      <c r="K3640" s="217" t="s">
        <v>32</v>
      </c>
      <c r="L3640" s="215" t="str">
        <f>VLOOKUP($K3640,[1]TONG_SL!$A$1:$D$65536,2,0)</f>
        <v>Giò Tai Lưỡi Xào 250g</v>
      </c>
      <c r="M3640" s="247"/>
      <c r="N3640" s="215" t="str">
        <f t="shared" si="373"/>
        <v>K-C6</v>
      </c>
      <c r="O3640" s="222"/>
      <c r="P3640" s="222"/>
      <c r="Q3640" s="215" t="str">
        <f>VLOOKUP(K3640,TONG_SL!$A:$D,3,0)</f>
        <v>Túi</v>
      </c>
      <c r="R3640" s="223">
        <v>10</v>
      </c>
      <c r="S3640" s="223"/>
      <c r="T3640" s="223">
        <f>VLOOKUP(VLOOKUP(G3640,Ma_KH!$A:$R,18,0)&amp;K3640,Gia_MB!$A:$F,6,0)</f>
        <v>50182</v>
      </c>
      <c r="U3640" s="183">
        <f t="shared" si="371"/>
        <v>501820</v>
      </c>
      <c r="V3640" s="223"/>
      <c r="W3640" s="269">
        <f t="shared" si="372"/>
        <v>0</v>
      </c>
      <c r="X3640" s="270" t="str">
        <f t="shared" si="374"/>
        <v>8</v>
      </c>
      <c r="Y3640" s="223"/>
      <c r="Z3640" s="183">
        <f t="shared" si="375"/>
        <v>40145.599999999999</v>
      </c>
      <c r="AA3640" s="271">
        <f>VLOOKUP(G3640,Ma_KH!$A:$R,14,0)</f>
        <v>60</v>
      </c>
    </row>
    <row r="3641" spans="1:27" x14ac:dyDescent="0.25">
      <c r="A3641" s="216">
        <v>46052</v>
      </c>
      <c r="B3641" s="217">
        <v>4183997244</v>
      </c>
      <c r="C3641" s="218" t="s">
        <v>15180</v>
      </c>
      <c r="D3641" s="216">
        <v>46058</v>
      </c>
      <c r="E3641" s="219"/>
      <c r="F3641" s="218"/>
      <c r="G3641" s="268" t="s">
        <v>15629</v>
      </c>
      <c r="H3641" s="219"/>
      <c r="I3641" s="217" t="s">
        <v>15959</v>
      </c>
      <c r="J3641" s="217" t="s">
        <v>7228</v>
      </c>
      <c r="K3641" s="217" t="s">
        <v>37</v>
      </c>
      <c r="L3641" s="215" t="str">
        <f>VLOOKUP($K3641,[1]TONG_SL!$A$1:$D$65536,2,0)</f>
        <v>Chả cốm 300g</v>
      </c>
      <c r="M3641" s="247"/>
      <c r="N3641" s="215" t="str">
        <f t="shared" si="373"/>
        <v>K-C6</v>
      </c>
      <c r="O3641" s="222"/>
      <c r="P3641" s="222"/>
      <c r="Q3641" s="215" t="str">
        <f>VLOOKUP(K3641,TONG_SL!$A:$D,3,0)</f>
        <v>Túi</v>
      </c>
      <c r="R3641" s="223">
        <v>3</v>
      </c>
      <c r="S3641" s="223"/>
      <c r="T3641" s="223">
        <f>VLOOKUP(VLOOKUP(G3641,Ma_KH!$A:$R,18,0)&amp;K3641,Gia_MB!$A:$F,6,0)</f>
        <v>74250</v>
      </c>
      <c r="U3641" s="183">
        <f t="shared" si="371"/>
        <v>222750</v>
      </c>
      <c r="V3641" s="223"/>
      <c r="W3641" s="269">
        <f t="shared" si="372"/>
        <v>0</v>
      </c>
      <c r="X3641" s="270" t="str">
        <f t="shared" si="374"/>
        <v>8</v>
      </c>
      <c r="Y3641" s="223"/>
      <c r="Z3641" s="183">
        <f t="shared" si="375"/>
        <v>17820</v>
      </c>
      <c r="AA3641" s="271">
        <f>VLOOKUP(G3641,Ma_KH!$A:$R,14,0)</f>
        <v>60</v>
      </c>
    </row>
    <row r="3642" spans="1:27" x14ac:dyDescent="0.25">
      <c r="A3642" s="216">
        <v>46052</v>
      </c>
      <c r="B3642" s="217">
        <v>4183997244</v>
      </c>
      <c r="C3642" s="218" t="s">
        <v>15180</v>
      </c>
      <c r="D3642" s="216">
        <v>46058</v>
      </c>
      <c r="E3642" s="219"/>
      <c r="F3642" s="218"/>
      <c r="G3642" s="268" t="s">
        <v>15629</v>
      </c>
      <c r="H3642" s="219"/>
      <c r="I3642" s="217" t="s">
        <v>15959</v>
      </c>
      <c r="J3642" s="217" t="s">
        <v>7228</v>
      </c>
      <c r="K3642" s="217" t="s">
        <v>39</v>
      </c>
      <c r="L3642" s="215" t="str">
        <f>VLOOKUP($K3642,[1]TONG_SL!$A$1:$D$65536,2,0)</f>
        <v>Chả nướng 300g</v>
      </c>
      <c r="M3642" s="247"/>
      <c r="N3642" s="215" t="str">
        <f t="shared" si="373"/>
        <v>K-C6</v>
      </c>
      <c r="O3642" s="222"/>
      <c r="P3642" s="222"/>
      <c r="Q3642" s="215" t="str">
        <f>VLOOKUP(K3642,TONG_SL!$A:$D,3,0)</f>
        <v>Túi</v>
      </c>
      <c r="R3642" s="223">
        <v>2</v>
      </c>
      <c r="S3642" s="223"/>
      <c r="T3642" s="223">
        <f>VLOOKUP(VLOOKUP(G3642,Ma_KH!$A:$R,18,0)&amp;K3642,Gia_MB!$A:$F,6,0)</f>
        <v>70950</v>
      </c>
      <c r="U3642" s="183">
        <f t="shared" si="371"/>
        <v>141900</v>
      </c>
      <c r="V3642" s="223"/>
      <c r="W3642" s="269">
        <f t="shared" si="372"/>
        <v>0</v>
      </c>
      <c r="X3642" s="270" t="str">
        <f t="shared" si="374"/>
        <v>8</v>
      </c>
      <c r="Y3642" s="223"/>
      <c r="Z3642" s="183">
        <f t="shared" si="375"/>
        <v>11352</v>
      </c>
      <c r="AA3642" s="271">
        <f>VLOOKUP(G3642,Ma_KH!$A:$R,14,0)</f>
        <v>60</v>
      </c>
    </row>
    <row r="3643" spans="1:27" x14ac:dyDescent="0.25">
      <c r="A3643" s="216">
        <v>46052</v>
      </c>
      <c r="B3643" s="217">
        <v>4183997244</v>
      </c>
      <c r="C3643" s="218" t="s">
        <v>15180</v>
      </c>
      <c r="D3643" s="216">
        <v>46058</v>
      </c>
      <c r="E3643" s="219"/>
      <c r="F3643" s="218"/>
      <c r="G3643" s="268" t="s">
        <v>15629</v>
      </c>
      <c r="H3643" s="219"/>
      <c r="I3643" s="217" t="s">
        <v>15959</v>
      </c>
      <c r="J3643" s="217" t="s">
        <v>7228</v>
      </c>
      <c r="K3643" s="217" t="s">
        <v>7149</v>
      </c>
      <c r="L3643" s="215" t="str">
        <f>VLOOKUP($K3643,[1]TONG_SL!$A$1:$D$65536,2,0)</f>
        <v>Tai heo muối 200g</v>
      </c>
      <c r="M3643" s="247"/>
      <c r="N3643" s="215" t="str">
        <f t="shared" si="373"/>
        <v>K-C6</v>
      </c>
      <c r="O3643" s="222"/>
      <c r="P3643" s="222"/>
      <c r="Q3643" s="215" t="str">
        <f>VLOOKUP(K3643,TONG_SL!$A:$D,3,0)</f>
        <v>Túi</v>
      </c>
      <c r="R3643" s="223">
        <v>3</v>
      </c>
      <c r="S3643" s="223"/>
      <c r="T3643" s="223">
        <f>VLOOKUP(VLOOKUP(G3643,Ma_KH!$A:$R,18,0)&amp;K3643,Gia_MB!$A:$F,6,0)</f>
        <v>55595</v>
      </c>
      <c r="U3643" s="183">
        <f t="shared" si="371"/>
        <v>166785</v>
      </c>
      <c r="V3643" s="223"/>
      <c r="W3643" s="269">
        <f t="shared" si="372"/>
        <v>0</v>
      </c>
      <c r="X3643" s="270" t="str">
        <f t="shared" si="374"/>
        <v>8</v>
      </c>
      <c r="Y3643" s="223"/>
      <c r="Z3643" s="183">
        <f t="shared" si="375"/>
        <v>13342.800000000001</v>
      </c>
      <c r="AA3643" s="271">
        <f>VLOOKUP(G3643,Ma_KH!$A:$R,14,0)</f>
        <v>60</v>
      </c>
    </row>
    <row r="3644" spans="1:27" x14ac:dyDescent="0.25">
      <c r="A3644" s="216">
        <v>46052</v>
      </c>
      <c r="B3644" s="217">
        <v>4183997244</v>
      </c>
      <c r="C3644" s="218" t="s">
        <v>15180</v>
      </c>
      <c r="D3644" s="216">
        <v>46058</v>
      </c>
      <c r="E3644" s="219"/>
      <c r="F3644" s="218"/>
      <c r="G3644" s="268" t="s">
        <v>15629</v>
      </c>
      <c r="H3644" s="219"/>
      <c r="I3644" s="217" t="s">
        <v>15959</v>
      </c>
      <c r="J3644" s="217" t="s">
        <v>7228</v>
      </c>
      <c r="K3644" s="217" t="s">
        <v>30</v>
      </c>
      <c r="L3644" s="215" t="str">
        <f>VLOOKUP($K3644,[1]TONG_SL!$A$1:$D$65536,2,0)</f>
        <v>Gà muối 500g</v>
      </c>
      <c r="M3644" s="247"/>
      <c r="N3644" s="215" t="str">
        <f t="shared" si="373"/>
        <v>K-C6</v>
      </c>
      <c r="O3644" s="222"/>
      <c r="P3644" s="222"/>
      <c r="Q3644" s="215" t="str">
        <f>VLOOKUP(K3644,TONG_SL!$A:$D,3,0)</f>
        <v>Túi</v>
      </c>
      <c r="R3644" s="223">
        <v>20</v>
      </c>
      <c r="S3644" s="223"/>
      <c r="T3644" s="223">
        <f>VLOOKUP(VLOOKUP(G3644,Ma_KH!$A:$R,18,0)&amp;K3644,Gia_MB!$A:$F,6,0)</f>
        <v>116611</v>
      </c>
      <c r="U3644" s="183">
        <f t="shared" si="371"/>
        <v>2332220</v>
      </c>
      <c r="V3644" s="223"/>
      <c r="W3644" s="269">
        <f t="shared" si="372"/>
        <v>0</v>
      </c>
      <c r="X3644" s="270" t="str">
        <f t="shared" si="374"/>
        <v>8</v>
      </c>
      <c r="Y3644" s="223"/>
      <c r="Z3644" s="183">
        <f t="shared" si="375"/>
        <v>186577.6</v>
      </c>
      <c r="AA3644" s="271">
        <f>VLOOKUP(G3644,Ma_KH!$A:$R,14,0)</f>
        <v>60</v>
      </c>
    </row>
    <row r="3645" spans="1:27" x14ac:dyDescent="0.25">
      <c r="A3645" s="216">
        <v>46052</v>
      </c>
      <c r="B3645" s="217">
        <v>4183997244</v>
      </c>
      <c r="C3645" s="218" t="s">
        <v>15180</v>
      </c>
      <c r="D3645" s="216">
        <v>46058</v>
      </c>
      <c r="E3645" s="219"/>
      <c r="F3645" s="218"/>
      <c r="G3645" s="268" t="s">
        <v>15629</v>
      </c>
      <c r="H3645" s="219"/>
      <c r="I3645" s="217" t="s">
        <v>15959</v>
      </c>
      <c r="J3645" s="217" t="s">
        <v>7228</v>
      </c>
      <c r="K3645" s="217" t="s">
        <v>27</v>
      </c>
      <c r="L3645" s="215" t="str">
        <f>VLOOKUP($K3645,[1]TONG_SL!$A$1:$D$65536,2,0)</f>
        <v>Chân giò heo muối 300g</v>
      </c>
      <c r="M3645" s="247"/>
      <c r="N3645" s="215" t="str">
        <f t="shared" si="373"/>
        <v>K-C6</v>
      </c>
      <c r="O3645" s="222"/>
      <c r="P3645" s="222"/>
      <c r="Q3645" s="215" t="str">
        <f>VLOOKUP(K3645,TONG_SL!$A:$D,3,0)</f>
        <v>Túi</v>
      </c>
      <c r="R3645" s="223">
        <v>34</v>
      </c>
      <c r="S3645" s="223"/>
      <c r="T3645" s="223">
        <f>VLOOKUP(VLOOKUP(G3645,Ma_KH!$A:$R,18,0)&amp;K3645,Gia_MB!$A:$F,6,0)</f>
        <v>73431</v>
      </c>
      <c r="U3645" s="183">
        <f t="shared" si="371"/>
        <v>2496654</v>
      </c>
      <c r="V3645" s="223"/>
      <c r="W3645" s="269">
        <f t="shared" si="372"/>
        <v>0</v>
      </c>
      <c r="X3645" s="270" t="str">
        <f t="shared" si="374"/>
        <v>8</v>
      </c>
      <c r="Y3645" s="223"/>
      <c r="Z3645" s="183">
        <f t="shared" si="375"/>
        <v>199732.32</v>
      </c>
      <c r="AA3645" s="271">
        <f>VLOOKUP(G3645,Ma_KH!$A:$R,14,0)</f>
        <v>60</v>
      </c>
    </row>
    <row r="3646" spans="1:27" x14ac:dyDescent="0.25">
      <c r="A3646" s="216">
        <v>46057</v>
      </c>
      <c r="B3646" s="217">
        <v>4184278060</v>
      </c>
      <c r="C3646" s="218" t="s">
        <v>15180</v>
      </c>
      <c r="D3646" s="216">
        <v>46058</v>
      </c>
      <c r="E3646" s="219"/>
      <c r="F3646" s="218"/>
      <c r="G3646" s="268" t="s">
        <v>15629</v>
      </c>
      <c r="H3646" s="219"/>
      <c r="I3646" s="217" t="s">
        <v>15960</v>
      </c>
      <c r="J3646" s="217" t="s">
        <v>7228</v>
      </c>
      <c r="K3646" s="217" t="s">
        <v>27</v>
      </c>
      <c r="L3646" s="215" t="str">
        <f>VLOOKUP($K3646,[1]TONG_SL!$A$1:$D$65536,2,0)</f>
        <v>Chân giò heo muối 300g</v>
      </c>
      <c r="M3646" s="247"/>
      <c r="N3646" s="215" t="str">
        <f t="shared" si="373"/>
        <v>K-C6</v>
      </c>
      <c r="O3646" s="222"/>
      <c r="P3646" s="222"/>
      <c r="Q3646" s="215" t="str">
        <f>VLOOKUP(K3646,TONG_SL!$A:$D,3,0)</f>
        <v>Túi</v>
      </c>
      <c r="R3646" s="223">
        <v>13</v>
      </c>
      <c r="S3646" s="223"/>
      <c r="T3646" s="223">
        <f>VLOOKUP(VLOOKUP(G3646,Ma_KH!$A:$R,18,0)&amp;K3646,Gia_MB!$A:$F,6,0)</f>
        <v>73431</v>
      </c>
      <c r="U3646" s="183">
        <f t="shared" si="371"/>
        <v>954603</v>
      </c>
      <c r="V3646" s="223"/>
      <c r="W3646" s="269">
        <f t="shared" si="372"/>
        <v>0</v>
      </c>
      <c r="X3646" s="270" t="str">
        <f t="shared" si="374"/>
        <v>8</v>
      </c>
      <c r="Y3646" s="223"/>
      <c r="Z3646" s="183">
        <f t="shared" si="375"/>
        <v>76368.240000000005</v>
      </c>
      <c r="AA3646" s="271">
        <f>VLOOKUP(G3646,Ma_KH!$A:$R,14,0)</f>
        <v>60</v>
      </c>
    </row>
    <row r="3647" spans="1:27" x14ac:dyDescent="0.25">
      <c r="A3647" s="216">
        <v>46057</v>
      </c>
      <c r="B3647" s="217">
        <v>4184278060</v>
      </c>
      <c r="C3647" s="218" t="s">
        <v>15180</v>
      </c>
      <c r="D3647" s="216">
        <v>46058</v>
      </c>
      <c r="E3647" s="219"/>
      <c r="F3647" s="218"/>
      <c r="G3647" s="268" t="s">
        <v>15629</v>
      </c>
      <c r="H3647" s="219"/>
      <c r="I3647" s="217" t="s">
        <v>15960</v>
      </c>
      <c r="J3647" s="217" t="s">
        <v>7228</v>
      </c>
      <c r="K3647" s="217" t="s">
        <v>30</v>
      </c>
      <c r="L3647" s="215" t="str">
        <f>VLOOKUP($K3647,[1]TONG_SL!$A$1:$D$65536,2,0)</f>
        <v>Gà muối 500g</v>
      </c>
      <c r="M3647" s="247"/>
      <c r="N3647" s="215" t="str">
        <f t="shared" si="373"/>
        <v>K-C6</v>
      </c>
      <c r="O3647" s="222"/>
      <c r="P3647" s="222"/>
      <c r="Q3647" s="215" t="str">
        <f>VLOOKUP(K3647,TONG_SL!$A:$D,3,0)</f>
        <v>Túi</v>
      </c>
      <c r="R3647" s="223">
        <v>10</v>
      </c>
      <c r="S3647" s="223"/>
      <c r="T3647" s="223">
        <f>VLOOKUP(VLOOKUP(G3647,Ma_KH!$A:$R,18,0)&amp;K3647,Gia_MB!$A:$F,6,0)</f>
        <v>116611</v>
      </c>
      <c r="U3647" s="183">
        <f t="shared" si="371"/>
        <v>1166110</v>
      </c>
      <c r="V3647" s="223"/>
      <c r="W3647" s="269">
        <f t="shared" si="372"/>
        <v>0</v>
      </c>
      <c r="X3647" s="270" t="str">
        <f t="shared" si="374"/>
        <v>8</v>
      </c>
      <c r="Y3647" s="223"/>
      <c r="Z3647" s="183">
        <f t="shared" si="375"/>
        <v>93288.8</v>
      </c>
      <c r="AA3647" s="271">
        <f>VLOOKUP(G3647,Ma_KH!$A:$R,14,0)</f>
        <v>60</v>
      </c>
    </row>
    <row r="3648" spans="1:27" x14ac:dyDescent="0.25">
      <c r="A3648" s="216">
        <v>46057</v>
      </c>
      <c r="B3648" s="217">
        <v>4184278060</v>
      </c>
      <c r="C3648" s="218" t="s">
        <v>15180</v>
      </c>
      <c r="D3648" s="216">
        <v>46058</v>
      </c>
      <c r="E3648" s="219"/>
      <c r="F3648" s="218"/>
      <c r="G3648" s="268" t="s">
        <v>15629</v>
      </c>
      <c r="H3648" s="219"/>
      <c r="I3648" s="217" t="s">
        <v>15960</v>
      </c>
      <c r="J3648" s="217" t="s">
        <v>7228</v>
      </c>
      <c r="K3648" s="217" t="s">
        <v>48</v>
      </c>
      <c r="L3648" s="215" t="str">
        <f>VLOOKUP($K3648,[1]TONG_SL!$A$1:$D$65536,2,0)</f>
        <v>Mọc Nấm Hương 250g</v>
      </c>
      <c r="M3648" s="247"/>
      <c r="N3648" s="215" t="str">
        <f t="shared" si="373"/>
        <v>K-C6</v>
      </c>
      <c r="O3648" s="222"/>
      <c r="P3648" s="222"/>
      <c r="Q3648" s="215" t="str">
        <f>VLOOKUP(K3648,TONG_SL!$A:$D,3,0)</f>
        <v>Túi</v>
      </c>
      <c r="R3648" s="223">
        <v>9</v>
      </c>
      <c r="S3648" s="223"/>
      <c r="T3648" s="223">
        <f>VLOOKUP(VLOOKUP(G3648,Ma_KH!$A:$R,18,0)&amp;K3648,Gia_MB!$A:$F,6,0)</f>
        <v>46000</v>
      </c>
      <c r="U3648" s="183">
        <f t="shared" si="371"/>
        <v>414000</v>
      </c>
      <c r="V3648" s="223"/>
      <c r="W3648" s="269">
        <f t="shared" si="372"/>
        <v>0</v>
      </c>
      <c r="X3648" s="270" t="str">
        <f t="shared" si="374"/>
        <v>8</v>
      </c>
      <c r="Y3648" s="223"/>
      <c r="Z3648" s="183">
        <f t="shared" si="375"/>
        <v>33120</v>
      </c>
      <c r="AA3648" s="271">
        <f>VLOOKUP(G3648,Ma_KH!$A:$R,14,0)</f>
        <v>60</v>
      </c>
    </row>
    <row r="3649" spans="1:214" x14ac:dyDescent="0.25">
      <c r="A3649" s="216">
        <v>46057</v>
      </c>
      <c r="B3649" s="217">
        <v>4184278060</v>
      </c>
      <c r="C3649" s="218" t="s">
        <v>15180</v>
      </c>
      <c r="D3649" s="216">
        <v>46058</v>
      </c>
      <c r="E3649" s="219"/>
      <c r="F3649" s="218"/>
      <c r="G3649" s="268" t="s">
        <v>15629</v>
      </c>
      <c r="H3649" s="219"/>
      <c r="I3649" s="217" t="s">
        <v>15960</v>
      </c>
      <c r="J3649" s="217" t="s">
        <v>7228</v>
      </c>
      <c r="K3649" s="217" t="s">
        <v>32</v>
      </c>
      <c r="L3649" s="215" t="str">
        <f>VLOOKUP($K3649,[1]TONG_SL!$A$1:$D$65536,2,0)</f>
        <v>Giò Tai Lưỡi Xào 250g</v>
      </c>
      <c r="M3649" s="247"/>
      <c r="N3649" s="215" t="str">
        <f t="shared" si="373"/>
        <v>K-C6</v>
      </c>
      <c r="O3649" s="222"/>
      <c r="P3649" s="222"/>
      <c r="Q3649" s="215" t="str">
        <f>VLOOKUP(K3649,TONG_SL!$A:$D,3,0)</f>
        <v>Túi</v>
      </c>
      <c r="R3649" s="223">
        <v>9</v>
      </c>
      <c r="S3649" s="223"/>
      <c r="T3649" s="223">
        <f>VLOOKUP(VLOOKUP(G3649,Ma_KH!$A:$R,18,0)&amp;K3649,Gia_MB!$A:$F,6,0)</f>
        <v>50182</v>
      </c>
      <c r="U3649" s="183">
        <f t="shared" si="371"/>
        <v>451638</v>
      </c>
      <c r="V3649" s="223"/>
      <c r="W3649" s="269">
        <f t="shared" si="372"/>
        <v>0</v>
      </c>
      <c r="X3649" s="270" t="str">
        <f t="shared" si="374"/>
        <v>8</v>
      </c>
      <c r="Y3649" s="223"/>
      <c r="Z3649" s="183">
        <f t="shared" si="375"/>
        <v>36131.040000000001</v>
      </c>
      <c r="AA3649" s="271">
        <f>VLOOKUP(G3649,Ma_KH!$A:$R,14,0)</f>
        <v>60</v>
      </c>
    </row>
    <row r="3650" spans="1:214" s="436" customFormat="1" x14ac:dyDescent="0.25">
      <c r="A3650" s="280">
        <v>46057</v>
      </c>
      <c r="B3650" s="281">
        <v>4184279794</v>
      </c>
      <c r="C3650" s="328" t="s">
        <v>15180</v>
      </c>
      <c r="D3650" s="280">
        <v>46058</v>
      </c>
      <c r="E3650" s="426"/>
      <c r="F3650" s="328"/>
      <c r="G3650" s="427" t="s">
        <v>15629</v>
      </c>
      <c r="H3650" s="426"/>
      <c r="I3650" s="281" t="s">
        <v>15961</v>
      </c>
      <c r="J3650" s="281" t="s">
        <v>7228</v>
      </c>
      <c r="K3650" s="281" t="s">
        <v>48</v>
      </c>
      <c r="L3650" s="287" t="str">
        <f>VLOOKUP($K3650,[1]TONG_SL!$A$1:$D$65536,2,0)</f>
        <v>Mọc Nấm Hương 250g</v>
      </c>
      <c r="M3650" s="428"/>
      <c r="N3650" s="287" t="str">
        <f t="shared" si="373"/>
        <v>K-C6</v>
      </c>
      <c r="O3650" s="429"/>
      <c r="P3650" s="429"/>
      <c r="Q3650" s="287" t="str">
        <f>VLOOKUP(K3650,TONG_SL!$A:$D,3,0)</f>
        <v>Túi</v>
      </c>
      <c r="R3650" s="430">
        <v>7</v>
      </c>
      <c r="S3650" s="430"/>
      <c r="T3650" s="430">
        <f>VLOOKUP(VLOOKUP(G3650,Ma_KH!$A:$R,18,0)&amp;K3650,Gia_MB!$A:$F,6,0)</f>
        <v>46000</v>
      </c>
      <c r="U3650" s="431">
        <f t="shared" si="371"/>
        <v>322000</v>
      </c>
      <c r="V3650" s="430"/>
      <c r="W3650" s="432">
        <f t="shared" si="372"/>
        <v>0</v>
      </c>
      <c r="X3650" s="433" t="str">
        <f t="shared" si="374"/>
        <v>8</v>
      </c>
      <c r="Y3650" s="430"/>
      <c r="Z3650" s="431">
        <f t="shared" si="375"/>
        <v>25760</v>
      </c>
      <c r="AA3650" s="434">
        <f>VLOOKUP(G3650,Ma_KH!$A:$R,14,0)</f>
        <v>60</v>
      </c>
      <c r="AB3650" s="435"/>
      <c r="AC3650" s="435"/>
      <c r="AD3650" s="435"/>
      <c r="AE3650" s="435"/>
      <c r="AF3650" s="435"/>
      <c r="AG3650" s="435"/>
      <c r="AH3650" s="435"/>
      <c r="AI3650" s="435"/>
      <c r="AJ3650" s="435"/>
      <c r="AK3650" s="435"/>
      <c r="AL3650" s="435"/>
      <c r="AM3650" s="435"/>
      <c r="AN3650" s="435"/>
      <c r="AO3650" s="435"/>
      <c r="AP3650" s="435"/>
      <c r="AQ3650" s="435"/>
      <c r="AR3650" s="435"/>
      <c r="AS3650" s="435"/>
      <c r="AT3650" s="435"/>
      <c r="AU3650" s="435"/>
      <c r="AV3650" s="435"/>
      <c r="AW3650" s="435"/>
      <c r="AX3650" s="435"/>
      <c r="AY3650" s="435"/>
      <c r="AZ3650" s="435"/>
      <c r="BA3650" s="435"/>
      <c r="BB3650" s="435"/>
      <c r="BC3650" s="435"/>
      <c r="BD3650" s="435"/>
      <c r="BE3650" s="435"/>
      <c r="BF3650" s="435"/>
      <c r="BG3650" s="435"/>
      <c r="BH3650" s="435"/>
      <c r="BI3650" s="435"/>
      <c r="BJ3650" s="435"/>
      <c r="BK3650" s="435"/>
      <c r="BL3650" s="435"/>
      <c r="BM3650" s="435"/>
      <c r="BN3650" s="435"/>
      <c r="BO3650" s="435"/>
      <c r="BP3650" s="435"/>
      <c r="BQ3650" s="435"/>
      <c r="BR3650" s="435"/>
      <c r="BS3650" s="435"/>
      <c r="BT3650" s="435"/>
      <c r="BU3650" s="435"/>
      <c r="BV3650" s="435"/>
      <c r="BW3650" s="435"/>
      <c r="BX3650" s="435"/>
      <c r="BY3650" s="435"/>
      <c r="BZ3650" s="435"/>
      <c r="CA3650" s="435"/>
      <c r="CB3650" s="435"/>
      <c r="CC3650" s="435"/>
      <c r="CD3650" s="435"/>
      <c r="CE3650" s="435"/>
      <c r="CF3650" s="435"/>
      <c r="CG3650" s="435"/>
      <c r="CH3650" s="435"/>
      <c r="CI3650" s="435"/>
      <c r="CJ3650" s="435"/>
      <c r="CK3650" s="435"/>
      <c r="CL3650" s="435"/>
      <c r="CM3650" s="435"/>
      <c r="CN3650" s="435"/>
      <c r="CO3650" s="435"/>
      <c r="CP3650" s="435"/>
      <c r="CQ3650" s="435"/>
      <c r="CR3650" s="435"/>
      <c r="CS3650" s="435"/>
      <c r="CT3650" s="435"/>
      <c r="CU3650" s="435"/>
      <c r="CV3650" s="435"/>
      <c r="CW3650" s="435"/>
      <c r="CX3650" s="435"/>
      <c r="CY3650" s="435"/>
      <c r="CZ3650" s="435"/>
      <c r="DA3650" s="435"/>
      <c r="DB3650" s="435"/>
      <c r="DC3650" s="435"/>
      <c r="DD3650" s="435"/>
      <c r="DE3650" s="435"/>
      <c r="DF3650" s="435"/>
      <c r="DG3650" s="435"/>
      <c r="DH3650" s="435"/>
      <c r="DI3650" s="435"/>
      <c r="DJ3650" s="435"/>
      <c r="DK3650" s="435"/>
      <c r="DL3650" s="435"/>
      <c r="DM3650" s="435"/>
      <c r="DN3650" s="435"/>
      <c r="DO3650" s="435"/>
      <c r="DP3650" s="435"/>
      <c r="DQ3650" s="435"/>
      <c r="DR3650" s="435"/>
      <c r="DS3650" s="435"/>
      <c r="DT3650" s="435"/>
      <c r="DU3650" s="435"/>
      <c r="DV3650" s="435"/>
      <c r="DW3650" s="435"/>
      <c r="DX3650" s="435"/>
      <c r="DY3650" s="435"/>
      <c r="DZ3650" s="435"/>
      <c r="EA3650" s="435"/>
      <c r="EB3650" s="435"/>
      <c r="EC3650" s="435"/>
      <c r="ED3650" s="435"/>
      <c r="EE3650" s="435"/>
      <c r="EF3650" s="435"/>
      <c r="EG3650" s="435"/>
      <c r="EH3650" s="435"/>
      <c r="EI3650" s="435"/>
      <c r="EJ3650" s="435"/>
      <c r="EK3650" s="435"/>
      <c r="EL3650" s="435"/>
      <c r="EM3650" s="435"/>
      <c r="EN3650" s="435"/>
      <c r="EO3650" s="435"/>
      <c r="EP3650" s="435"/>
      <c r="EQ3650" s="435"/>
      <c r="ER3650" s="435"/>
      <c r="ES3650" s="435"/>
      <c r="ET3650" s="435"/>
      <c r="EU3650" s="435"/>
      <c r="EV3650" s="435"/>
      <c r="EW3650" s="435"/>
      <c r="EX3650" s="435"/>
      <c r="EY3650" s="435"/>
      <c r="EZ3650" s="435"/>
      <c r="FA3650" s="435"/>
      <c r="FB3650" s="435"/>
      <c r="FC3650" s="435"/>
      <c r="FD3650" s="435"/>
      <c r="FE3650" s="435"/>
      <c r="FF3650" s="435"/>
      <c r="FG3650" s="435"/>
      <c r="FH3650" s="435"/>
      <c r="FI3650" s="435"/>
      <c r="FJ3650" s="435"/>
      <c r="FK3650" s="435"/>
      <c r="FL3650" s="435"/>
      <c r="FM3650" s="435"/>
      <c r="FN3650" s="435"/>
      <c r="FO3650" s="435"/>
      <c r="FP3650" s="435"/>
      <c r="FQ3650" s="435"/>
      <c r="FR3650" s="435"/>
      <c r="FS3650" s="435"/>
      <c r="FT3650" s="435"/>
      <c r="FU3650" s="435"/>
      <c r="FV3650" s="435"/>
      <c r="FW3650" s="435"/>
      <c r="FX3650" s="435"/>
      <c r="FY3650" s="435"/>
      <c r="FZ3650" s="435"/>
      <c r="GA3650" s="435"/>
      <c r="GB3650" s="435"/>
      <c r="GC3650" s="435"/>
      <c r="GD3650" s="435"/>
      <c r="GE3650" s="435"/>
      <c r="GF3650" s="435"/>
      <c r="GG3650" s="435"/>
      <c r="GH3650" s="435"/>
      <c r="GI3650" s="435"/>
      <c r="GJ3650" s="435"/>
      <c r="GK3650" s="435"/>
      <c r="GL3650" s="435"/>
      <c r="GM3650" s="435"/>
      <c r="GN3650" s="435"/>
      <c r="GO3650" s="435"/>
      <c r="GP3650" s="435"/>
      <c r="GQ3650" s="435"/>
      <c r="GR3650" s="435"/>
      <c r="GS3650" s="435"/>
      <c r="GT3650" s="435"/>
      <c r="GU3650" s="435"/>
      <c r="GV3650" s="435"/>
      <c r="GW3650" s="435"/>
      <c r="GX3650" s="435"/>
      <c r="GY3650" s="435"/>
      <c r="GZ3650" s="435"/>
      <c r="HA3650" s="435"/>
      <c r="HB3650" s="435"/>
      <c r="HC3650" s="435"/>
      <c r="HD3650" s="435"/>
      <c r="HE3650" s="435"/>
      <c r="HF3650" s="435"/>
    </row>
    <row r="3651" spans="1:214" s="436" customFormat="1" x14ac:dyDescent="0.25">
      <c r="A3651" s="280">
        <v>46057</v>
      </c>
      <c r="B3651" s="281">
        <v>4184279794</v>
      </c>
      <c r="C3651" s="328" t="s">
        <v>15180</v>
      </c>
      <c r="D3651" s="280">
        <v>46058</v>
      </c>
      <c r="E3651" s="426"/>
      <c r="F3651" s="328"/>
      <c r="G3651" s="427" t="s">
        <v>15629</v>
      </c>
      <c r="H3651" s="426"/>
      <c r="I3651" s="281" t="s">
        <v>15961</v>
      </c>
      <c r="J3651" s="281" t="s">
        <v>7228</v>
      </c>
      <c r="K3651" s="281" t="s">
        <v>32</v>
      </c>
      <c r="L3651" s="287" t="str">
        <f>VLOOKUP($K3651,[1]TONG_SL!$A$1:$D$65536,2,0)</f>
        <v>Giò Tai Lưỡi Xào 250g</v>
      </c>
      <c r="M3651" s="428"/>
      <c r="N3651" s="287" t="str">
        <f t="shared" si="373"/>
        <v>K-C6</v>
      </c>
      <c r="O3651" s="429"/>
      <c r="P3651" s="429"/>
      <c r="Q3651" s="287" t="str">
        <f>VLOOKUP(K3651,TONG_SL!$A:$D,3,0)</f>
        <v>Túi</v>
      </c>
      <c r="R3651" s="430">
        <v>7</v>
      </c>
      <c r="S3651" s="430"/>
      <c r="T3651" s="430">
        <f>VLOOKUP(VLOOKUP(G3651,Ma_KH!$A:$R,18,0)&amp;K3651,Gia_MB!$A:$F,6,0)</f>
        <v>50182</v>
      </c>
      <c r="U3651" s="431">
        <f t="shared" si="371"/>
        <v>351274</v>
      </c>
      <c r="V3651" s="430"/>
      <c r="W3651" s="432">
        <f t="shared" si="372"/>
        <v>0</v>
      </c>
      <c r="X3651" s="433" t="str">
        <f t="shared" si="374"/>
        <v>8</v>
      </c>
      <c r="Y3651" s="430"/>
      <c r="Z3651" s="431">
        <f t="shared" si="375"/>
        <v>28101.920000000002</v>
      </c>
      <c r="AA3651" s="434">
        <f>VLOOKUP(G3651,Ma_KH!$A:$R,14,0)</f>
        <v>60</v>
      </c>
      <c r="AB3651" s="435"/>
      <c r="AC3651" s="435"/>
      <c r="AD3651" s="435"/>
      <c r="AE3651" s="435"/>
      <c r="AF3651" s="435"/>
      <c r="AG3651" s="435"/>
      <c r="AH3651" s="435"/>
      <c r="AI3651" s="435"/>
      <c r="AJ3651" s="435"/>
      <c r="AK3651" s="435"/>
      <c r="AL3651" s="435"/>
      <c r="AM3651" s="435"/>
      <c r="AN3651" s="435"/>
      <c r="AO3651" s="435"/>
      <c r="AP3651" s="435"/>
      <c r="AQ3651" s="435"/>
      <c r="AR3651" s="435"/>
      <c r="AS3651" s="435"/>
      <c r="AT3651" s="435"/>
      <c r="AU3651" s="435"/>
      <c r="AV3651" s="435"/>
      <c r="AW3651" s="435"/>
      <c r="AX3651" s="435"/>
      <c r="AY3651" s="435"/>
      <c r="AZ3651" s="435"/>
      <c r="BA3651" s="435"/>
      <c r="BB3651" s="435"/>
      <c r="BC3651" s="435"/>
      <c r="BD3651" s="435"/>
      <c r="BE3651" s="435"/>
      <c r="BF3651" s="435"/>
      <c r="BG3651" s="435"/>
      <c r="BH3651" s="435"/>
      <c r="BI3651" s="435"/>
      <c r="BJ3651" s="435"/>
      <c r="BK3651" s="435"/>
      <c r="BL3651" s="435"/>
      <c r="BM3651" s="435"/>
      <c r="BN3651" s="435"/>
      <c r="BO3651" s="435"/>
      <c r="BP3651" s="435"/>
      <c r="BQ3651" s="435"/>
      <c r="BR3651" s="435"/>
      <c r="BS3651" s="435"/>
      <c r="BT3651" s="435"/>
      <c r="BU3651" s="435"/>
      <c r="BV3651" s="435"/>
      <c r="BW3651" s="435"/>
      <c r="BX3651" s="435"/>
      <c r="BY3651" s="435"/>
      <c r="BZ3651" s="435"/>
      <c r="CA3651" s="435"/>
      <c r="CB3651" s="435"/>
      <c r="CC3651" s="435"/>
      <c r="CD3651" s="435"/>
      <c r="CE3651" s="435"/>
      <c r="CF3651" s="435"/>
      <c r="CG3651" s="435"/>
      <c r="CH3651" s="435"/>
      <c r="CI3651" s="435"/>
      <c r="CJ3651" s="435"/>
      <c r="CK3651" s="435"/>
      <c r="CL3651" s="435"/>
      <c r="CM3651" s="435"/>
      <c r="CN3651" s="435"/>
      <c r="CO3651" s="435"/>
      <c r="CP3651" s="435"/>
      <c r="CQ3651" s="435"/>
      <c r="CR3651" s="435"/>
      <c r="CS3651" s="435"/>
      <c r="CT3651" s="435"/>
      <c r="CU3651" s="435"/>
      <c r="CV3651" s="435"/>
      <c r="CW3651" s="435"/>
      <c r="CX3651" s="435"/>
      <c r="CY3651" s="435"/>
      <c r="CZ3651" s="435"/>
      <c r="DA3651" s="435"/>
      <c r="DB3651" s="435"/>
      <c r="DC3651" s="435"/>
      <c r="DD3651" s="435"/>
      <c r="DE3651" s="435"/>
      <c r="DF3651" s="435"/>
      <c r="DG3651" s="435"/>
      <c r="DH3651" s="435"/>
      <c r="DI3651" s="435"/>
      <c r="DJ3651" s="435"/>
      <c r="DK3651" s="435"/>
      <c r="DL3651" s="435"/>
      <c r="DM3651" s="435"/>
      <c r="DN3651" s="435"/>
      <c r="DO3651" s="435"/>
      <c r="DP3651" s="435"/>
      <c r="DQ3651" s="435"/>
      <c r="DR3651" s="435"/>
      <c r="DS3651" s="435"/>
      <c r="DT3651" s="435"/>
      <c r="DU3651" s="435"/>
      <c r="DV3651" s="435"/>
      <c r="DW3651" s="435"/>
      <c r="DX3651" s="435"/>
      <c r="DY3651" s="435"/>
      <c r="DZ3651" s="435"/>
      <c r="EA3651" s="435"/>
      <c r="EB3651" s="435"/>
      <c r="EC3651" s="435"/>
      <c r="ED3651" s="435"/>
      <c r="EE3651" s="435"/>
      <c r="EF3651" s="435"/>
      <c r="EG3651" s="435"/>
      <c r="EH3651" s="435"/>
      <c r="EI3651" s="435"/>
      <c r="EJ3651" s="435"/>
      <c r="EK3651" s="435"/>
      <c r="EL3651" s="435"/>
      <c r="EM3651" s="435"/>
      <c r="EN3651" s="435"/>
      <c r="EO3651" s="435"/>
      <c r="EP3651" s="435"/>
      <c r="EQ3651" s="435"/>
      <c r="ER3651" s="435"/>
      <c r="ES3651" s="435"/>
      <c r="ET3651" s="435"/>
      <c r="EU3651" s="435"/>
      <c r="EV3651" s="435"/>
      <c r="EW3651" s="435"/>
      <c r="EX3651" s="435"/>
      <c r="EY3651" s="435"/>
      <c r="EZ3651" s="435"/>
      <c r="FA3651" s="435"/>
      <c r="FB3651" s="435"/>
      <c r="FC3651" s="435"/>
      <c r="FD3651" s="435"/>
      <c r="FE3651" s="435"/>
      <c r="FF3651" s="435"/>
      <c r="FG3651" s="435"/>
      <c r="FH3651" s="435"/>
      <c r="FI3651" s="435"/>
      <c r="FJ3651" s="435"/>
      <c r="FK3651" s="435"/>
      <c r="FL3651" s="435"/>
      <c r="FM3651" s="435"/>
      <c r="FN3651" s="435"/>
      <c r="FO3651" s="435"/>
      <c r="FP3651" s="435"/>
      <c r="FQ3651" s="435"/>
      <c r="FR3651" s="435"/>
      <c r="FS3651" s="435"/>
      <c r="FT3651" s="435"/>
      <c r="FU3651" s="435"/>
      <c r="FV3651" s="435"/>
      <c r="FW3651" s="435"/>
      <c r="FX3651" s="435"/>
      <c r="FY3651" s="435"/>
      <c r="FZ3651" s="435"/>
      <c r="GA3651" s="435"/>
      <c r="GB3651" s="435"/>
      <c r="GC3651" s="435"/>
      <c r="GD3651" s="435"/>
      <c r="GE3651" s="435"/>
      <c r="GF3651" s="435"/>
      <c r="GG3651" s="435"/>
      <c r="GH3651" s="435"/>
      <c r="GI3651" s="435"/>
      <c r="GJ3651" s="435"/>
      <c r="GK3651" s="435"/>
      <c r="GL3651" s="435"/>
      <c r="GM3651" s="435"/>
      <c r="GN3651" s="435"/>
      <c r="GO3651" s="435"/>
      <c r="GP3651" s="435"/>
      <c r="GQ3651" s="435"/>
      <c r="GR3651" s="435"/>
      <c r="GS3651" s="435"/>
      <c r="GT3651" s="435"/>
      <c r="GU3651" s="435"/>
      <c r="GV3651" s="435"/>
      <c r="GW3651" s="435"/>
      <c r="GX3651" s="435"/>
      <c r="GY3651" s="435"/>
      <c r="GZ3651" s="435"/>
      <c r="HA3651" s="435"/>
      <c r="HB3651" s="435"/>
      <c r="HC3651" s="435"/>
      <c r="HD3651" s="435"/>
      <c r="HE3651" s="435"/>
      <c r="HF3651" s="435"/>
    </row>
    <row r="3652" spans="1:214" s="436" customFormat="1" x14ac:dyDescent="0.25">
      <c r="A3652" s="280">
        <v>46057</v>
      </c>
      <c r="B3652" s="281">
        <v>4184279794</v>
      </c>
      <c r="C3652" s="328" t="s">
        <v>15180</v>
      </c>
      <c r="D3652" s="280">
        <v>46058</v>
      </c>
      <c r="E3652" s="426"/>
      <c r="F3652" s="328"/>
      <c r="G3652" s="427" t="s">
        <v>15629</v>
      </c>
      <c r="H3652" s="426"/>
      <c r="I3652" s="281" t="s">
        <v>15961</v>
      </c>
      <c r="J3652" s="281" t="s">
        <v>7228</v>
      </c>
      <c r="K3652" s="281" t="s">
        <v>30</v>
      </c>
      <c r="L3652" s="287" t="str">
        <f>VLOOKUP($K3652,[1]TONG_SL!$A$1:$D$65536,2,0)</f>
        <v>Gà muối 500g</v>
      </c>
      <c r="M3652" s="428"/>
      <c r="N3652" s="287" t="str">
        <f t="shared" si="373"/>
        <v>K-C6</v>
      </c>
      <c r="O3652" s="429"/>
      <c r="P3652" s="429"/>
      <c r="Q3652" s="287" t="str">
        <f>VLOOKUP(K3652,TONG_SL!$A:$D,3,0)</f>
        <v>Túi</v>
      </c>
      <c r="R3652" s="430">
        <v>7</v>
      </c>
      <c r="S3652" s="430"/>
      <c r="T3652" s="430">
        <f>VLOOKUP(VLOOKUP(G3652,Ma_KH!$A:$R,18,0)&amp;K3652,Gia_MB!$A:$F,6,0)</f>
        <v>116611</v>
      </c>
      <c r="U3652" s="431">
        <f t="shared" si="371"/>
        <v>816277</v>
      </c>
      <c r="V3652" s="430"/>
      <c r="W3652" s="432">
        <f t="shared" si="372"/>
        <v>0</v>
      </c>
      <c r="X3652" s="433" t="str">
        <f t="shared" si="374"/>
        <v>8</v>
      </c>
      <c r="Y3652" s="430"/>
      <c r="Z3652" s="431">
        <f t="shared" si="375"/>
        <v>65302.16</v>
      </c>
      <c r="AA3652" s="434">
        <f>VLOOKUP(G3652,Ma_KH!$A:$R,14,0)</f>
        <v>60</v>
      </c>
      <c r="AB3652" s="435"/>
      <c r="AC3652" s="435"/>
      <c r="AD3652" s="435"/>
      <c r="AE3652" s="435"/>
      <c r="AF3652" s="435"/>
      <c r="AG3652" s="435"/>
      <c r="AH3652" s="435"/>
      <c r="AI3652" s="435"/>
      <c r="AJ3652" s="435"/>
      <c r="AK3652" s="435"/>
      <c r="AL3652" s="435"/>
      <c r="AM3652" s="435"/>
      <c r="AN3652" s="435"/>
      <c r="AO3652" s="435"/>
      <c r="AP3652" s="435"/>
      <c r="AQ3652" s="435"/>
      <c r="AR3652" s="435"/>
      <c r="AS3652" s="435"/>
      <c r="AT3652" s="435"/>
      <c r="AU3652" s="435"/>
      <c r="AV3652" s="435"/>
      <c r="AW3652" s="435"/>
      <c r="AX3652" s="435"/>
      <c r="AY3652" s="435"/>
      <c r="AZ3652" s="435"/>
      <c r="BA3652" s="435"/>
      <c r="BB3652" s="435"/>
      <c r="BC3652" s="435"/>
      <c r="BD3652" s="435"/>
      <c r="BE3652" s="435"/>
      <c r="BF3652" s="435"/>
      <c r="BG3652" s="435"/>
      <c r="BH3652" s="435"/>
      <c r="BI3652" s="435"/>
      <c r="BJ3652" s="435"/>
      <c r="BK3652" s="435"/>
      <c r="BL3652" s="435"/>
      <c r="BM3652" s="435"/>
      <c r="BN3652" s="435"/>
      <c r="BO3652" s="435"/>
      <c r="BP3652" s="435"/>
      <c r="BQ3652" s="435"/>
      <c r="BR3652" s="435"/>
      <c r="BS3652" s="435"/>
      <c r="BT3652" s="435"/>
      <c r="BU3652" s="435"/>
      <c r="BV3652" s="435"/>
      <c r="BW3652" s="435"/>
      <c r="BX3652" s="435"/>
      <c r="BY3652" s="435"/>
      <c r="BZ3652" s="435"/>
      <c r="CA3652" s="435"/>
      <c r="CB3652" s="435"/>
      <c r="CC3652" s="435"/>
      <c r="CD3652" s="435"/>
      <c r="CE3652" s="435"/>
      <c r="CF3652" s="435"/>
      <c r="CG3652" s="435"/>
      <c r="CH3652" s="435"/>
      <c r="CI3652" s="435"/>
      <c r="CJ3652" s="435"/>
      <c r="CK3652" s="435"/>
      <c r="CL3652" s="435"/>
      <c r="CM3652" s="435"/>
      <c r="CN3652" s="435"/>
      <c r="CO3652" s="435"/>
      <c r="CP3652" s="435"/>
      <c r="CQ3652" s="435"/>
      <c r="CR3652" s="435"/>
      <c r="CS3652" s="435"/>
      <c r="CT3652" s="435"/>
      <c r="CU3652" s="435"/>
      <c r="CV3652" s="435"/>
      <c r="CW3652" s="435"/>
      <c r="CX3652" s="435"/>
      <c r="CY3652" s="435"/>
      <c r="CZ3652" s="435"/>
      <c r="DA3652" s="435"/>
      <c r="DB3652" s="435"/>
      <c r="DC3652" s="435"/>
      <c r="DD3652" s="435"/>
      <c r="DE3652" s="435"/>
      <c r="DF3652" s="435"/>
      <c r="DG3652" s="435"/>
      <c r="DH3652" s="435"/>
      <c r="DI3652" s="435"/>
      <c r="DJ3652" s="435"/>
      <c r="DK3652" s="435"/>
      <c r="DL3652" s="435"/>
      <c r="DM3652" s="435"/>
      <c r="DN3652" s="435"/>
      <c r="DO3652" s="435"/>
      <c r="DP3652" s="435"/>
      <c r="DQ3652" s="435"/>
      <c r="DR3652" s="435"/>
      <c r="DS3652" s="435"/>
      <c r="DT3652" s="435"/>
      <c r="DU3652" s="435"/>
      <c r="DV3652" s="435"/>
      <c r="DW3652" s="435"/>
      <c r="DX3652" s="435"/>
      <c r="DY3652" s="435"/>
      <c r="DZ3652" s="435"/>
      <c r="EA3652" s="435"/>
      <c r="EB3652" s="435"/>
      <c r="EC3652" s="435"/>
      <c r="ED3652" s="435"/>
      <c r="EE3652" s="435"/>
      <c r="EF3652" s="435"/>
      <c r="EG3652" s="435"/>
      <c r="EH3652" s="435"/>
      <c r="EI3652" s="435"/>
      <c r="EJ3652" s="435"/>
      <c r="EK3652" s="435"/>
      <c r="EL3652" s="435"/>
      <c r="EM3652" s="435"/>
      <c r="EN3652" s="435"/>
      <c r="EO3652" s="435"/>
      <c r="EP3652" s="435"/>
      <c r="EQ3652" s="435"/>
      <c r="ER3652" s="435"/>
      <c r="ES3652" s="435"/>
      <c r="ET3652" s="435"/>
      <c r="EU3652" s="435"/>
      <c r="EV3652" s="435"/>
      <c r="EW3652" s="435"/>
      <c r="EX3652" s="435"/>
      <c r="EY3652" s="435"/>
      <c r="EZ3652" s="435"/>
      <c r="FA3652" s="435"/>
      <c r="FB3652" s="435"/>
      <c r="FC3652" s="435"/>
      <c r="FD3652" s="435"/>
      <c r="FE3652" s="435"/>
      <c r="FF3652" s="435"/>
      <c r="FG3652" s="435"/>
      <c r="FH3652" s="435"/>
      <c r="FI3652" s="435"/>
      <c r="FJ3652" s="435"/>
      <c r="FK3652" s="435"/>
      <c r="FL3652" s="435"/>
      <c r="FM3652" s="435"/>
      <c r="FN3652" s="435"/>
      <c r="FO3652" s="435"/>
      <c r="FP3652" s="435"/>
      <c r="FQ3652" s="435"/>
      <c r="FR3652" s="435"/>
      <c r="FS3652" s="435"/>
      <c r="FT3652" s="435"/>
      <c r="FU3652" s="435"/>
      <c r="FV3652" s="435"/>
      <c r="FW3652" s="435"/>
      <c r="FX3652" s="435"/>
      <c r="FY3652" s="435"/>
      <c r="FZ3652" s="435"/>
      <c r="GA3652" s="435"/>
      <c r="GB3652" s="435"/>
      <c r="GC3652" s="435"/>
      <c r="GD3652" s="435"/>
      <c r="GE3652" s="435"/>
      <c r="GF3652" s="435"/>
      <c r="GG3652" s="435"/>
      <c r="GH3652" s="435"/>
      <c r="GI3652" s="435"/>
      <c r="GJ3652" s="435"/>
      <c r="GK3652" s="435"/>
      <c r="GL3652" s="435"/>
      <c r="GM3652" s="435"/>
      <c r="GN3652" s="435"/>
      <c r="GO3652" s="435"/>
      <c r="GP3652" s="435"/>
      <c r="GQ3652" s="435"/>
      <c r="GR3652" s="435"/>
      <c r="GS3652" s="435"/>
      <c r="GT3652" s="435"/>
      <c r="GU3652" s="435"/>
      <c r="GV3652" s="435"/>
      <c r="GW3652" s="435"/>
      <c r="GX3652" s="435"/>
      <c r="GY3652" s="435"/>
      <c r="GZ3652" s="435"/>
      <c r="HA3652" s="435"/>
      <c r="HB3652" s="435"/>
      <c r="HC3652" s="435"/>
      <c r="HD3652" s="435"/>
      <c r="HE3652" s="435"/>
      <c r="HF3652" s="435"/>
    </row>
    <row r="3653" spans="1:214" s="436" customFormat="1" x14ac:dyDescent="0.25">
      <c r="A3653" s="280">
        <v>46057</v>
      </c>
      <c r="B3653" s="281">
        <v>4184279794</v>
      </c>
      <c r="C3653" s="328" t="s">
        <v>15180</v>
      </c>
      <c r="D3653" s="280">
        <v>46058</v>
      </c>
      <c r="E3653" s="426"/>
      <c r="F3653" s="328"/>
      <c r="G3653" s="427" t="s">
        <v>15629</v>
      </c>
      <c r="H3653" s="426"/>
      <c r="I3653" s="281" t="s">
        <v>15961</v>
      </c>
      <c r="J3653" s="281" t="s">
        <v>7228</v>
      </c>
      <c r="K3653" s="281" t="s">
        <v>27</v>
      </c>
      <c r="L3653" s="287" t="str">
        <f>VLOOKUP($K3653,[1]TONG_SL!$A$1:$D$65536,2,0)</f>
        <v>Chân giò heo muối 300g</v>
      </c>
      <c r="M3653" s="428"/>
      <c r="N3653" s="287" t="str">
        <f t="shared" si="373"/>
        <v>K-C6</v>
      </c>
      <c r="O3653" s="429"/>
      <c r="P3653" s="429"/>
      <c r="Q3653" s="287" t="str">
        <f>VLOOKUP(K3653,TONG_SL!$A:$D,3,0)</f>
        <v>Túi</v>
      </c>
      <c r="R3653" s="430">
        <v>14</v>
      </c>
      <c r="S3653" s="430"/>
      <c r="T3653" s="430">
        <f>VLOOKUP(VLOOKUP(G3653,Ma_KH!$A:$R,18,0)&amp;K3653,Gia_MB!$A:$F,6,0)</f>
        <v>73431</v>
      </c>
      <c r="U3653" s="431">
        <f t="shared" si="371"/>
        <v>1028034</v>
      </c>
      <c r="V3653" s="430"/>
      <c r="W3653" s="432">
        <f t="shared" si="372"/>
        <v>0</v>
      </c>
      <c r="X3653" s="433" t="str">
        <f t="shared" si="374"/>
        <v>8</v>
      </c>
      <c r="Y3653" s="430"/>
      <c r="Z3653" s="431">
        <f t="shared" si="375"/>
        <v>82242.720000000001</v>
      </c>
      <c r="AA3653" s="434">
        <f>VLOOKUP(G3653,Ma_KH!$A:$R,14,0)</f>
        <v>60</v>
      </c>
      <c r="AB3653" s="435"/>
      <c r="AC3653" s="435"/>
      <c r="AD3653" s="435"/>
      <c r="AE3653" s="435"/>
      <c r="AF3653" s="435"/>
      <c r="AG3653" s="435"/>
      <c r="AH3653" s="435"/>
      <c r="AI3653" s="435"/>
      <c r="AJ3653" s="435"/>
      <c r="AK3653" s="435"/>
      <c r="AL3653" s="435"/>
      <c r="AM3653" s="435"/>
      <c r="AN3653" s="435"/>
      <c r="AO3653" s="435"/>
      <c r="AP3653" s="435"/>
      <c r="AQ3653" s="435"/>
      <c r="AR3653" s="435"/>
      <c r="AS3653" s="435"/>
      <c r="AT3653" s="435"/>
      <c r="AU3653" s="435"/>
      <c r="AV3653" s="435"/>
      <c r="AW3653" s="435"/>
      <c r="AX3653" s="435"/>
      <c r="AY3653" s="435"/>
      <c r="AZ3653" s="435"/>
      <c r="BA3653" s="435"/>
      <c r="BB3653" s="435"/>
      <c r="BC3653" s="435"/>
      <c r="BD3653" s="435"/>
      <c r="BE3653" s="435"/>
      <c r="BF3653" s="435"/>
      <c r="BG3653" s="435"/>
      <c r="BH3653" s="435"/>
      <c r="BI3653" s="435"/>
      <c r="BJ3653" s="435"/>
      <c r="BK3653" s="435"/>
      <c r="BL3653" s="435"/>
      <c r="BM3653" s="435"/>
      <c r="BN3653" s="435"/>
      <c r="BO3653" s="435"/>
      <c r="BP3653" s="435"/>
      <c r="BQ3653" s="435"/>
      <c r="BR3653" s="435"/>
      <c r="BS3653" s="435"/>
      <c r="BT3653" s="435"/>
      <c r="BU3653" s="435"/>
      <c r="BV3653" s="435"/>
      <c r="BW3653" s="435"/>
      <c r="BX3653" s="435"/>
      <c r="BY3653" s="435"/>
      <c r="BZ3653" s="435"/>
      <c r="CA3653" s="435"/>
      <c r="CB3653" s="435"/>
      <c r="CC3653" s="435"/>
      <c r="CD3653" s="435"/>
      <c r="CE3653" s="435"/>
      <c r="CF3653" s="435"/>
      <c r="CG3653" s="435"/>
      <c r="CH3653" s="435"/>
      <c r="CI3653" s="435"/>
      <c r="CJ3653" s="435"/>
      <c r="CK3653" s="435"/>
      <c r="CL3653" s="435"/>
      <c r="CM3653" s="435"/>
      <c r="CN3653" s="435"/>
      <c r="CO3653" s="435"/>
      <c r="CP3653" s="435"/>
      <c r="CQ3653" s="435"/>
      <c r="CR3653" s="435"/>
      <c r="CS3653" s="435"/>
      <c r="CT3653" s="435"/>
      <c r="CU3653" s="435"/>
      <c r="CV3653" s="435"/>
      <c r="CW3653" s="435"/>
      <c r="CX3653" s="435"/>
      <c r="CY3653" s="435"/>
      <c r="CZ3653" s="435"/>
      <c r="DA3653" s="435"/>
      <c r="DB3653" s="435"/>
      <c r="DC3653" s="435"/>
      <c r="DD3653" s="435"/>
      <c r="DE3653" s="435"/>
      <c r="DF3653" s="435"/>
      <c r="DG3653" s="435"/>
      <c r="DH3653" s="435"/>
      <c r="DI3653" s="435"/>
      <c r="DJ3653" s="435"/>
      <c r="DK3653" s="435"/>
      <c r="DL3653" s="435"/>
      <c r="DM3653" s="435"/>
      <c r="DN3653" s="435"/>
      <c r="DO3653" s="435"/>
      <c r="DP3653" s="435"/>
      <c r="DQ3653" s="435"/>
      <c r="DR3653" s="435"/>
      <c r="DS3653" s="435"/>
      <c r="DT3653" s="435"/>
      <c r="DU3653" s="435"/>
      <c r="DV3653" s="435"/>
      <c r="DW3653" s="435"/>
      <c r="DX3653" s="435"/>
      <c r="DY3653" s="435"/>
      <c r="DZ3653" s="435"/>
      <c r="EA3653" s="435"/>
      <c r="EB3653" s="435"/>
      <c r="EC3653" s="435"/>
      <c r="ED3653" s="435"/>
      <c r="EE3653" s="435"/>
      <c r="EF3653" s="435"/>
      <c r="EG3653" s="435"/>
      <c r="EH3653" s="435"/>
      <c r="EI3653" s="435"/>
      <c r="EJ3653" s="435"/>
      <c r="EK3653" s="435"/>
      <c r="EL3653" s="435"/>
      <c r="EM3653" s="435"/>
      <c r="EN3653" s="435"/>
      <c r="EO3653" s="435"/>
      <c r="EP3653" s="435"/>
      <c r="EQ3653" s="435"/>
      <c r="ER3653" s="435"/>
      <c r="ES3653" s="435"/>
      <c r="ET3653" s="435"/>
      <c r="EU3653" s="435"/>
      <c r="EV3653" s="435"/>
      <c r="EW3653" s="435"/>
      <c r="EX3653" s="435"/>
      <c r="EY3653" s="435"/>
      <c r="EZ3653" s="435"/>
      <c r="FA3653" s="435"/>
      <c r="FB3653" s="435"/>
      <c r="FC3653" s="435"/>
      <c r="FD3653" s="435"/>
      <c r="FE3653" s="435"/>
      <c r="FF3653" s="435"/>
      <c r="FG3653" s="435"/>
      <c r="FH3653" s="435"/>
      <c r="FI3653" s="435"/>
      <c r="FJ3653" s="435"/>
      <c r="FK3653" s="435"/>
      <c r="FL3653" s="435"/>
      <c r="FM3653" s="435"/>
      <c r="FN3653" s="435"/>
      <c r="FO3653" s="435"/>
      <c r="FP3653" s="435"/>
      <c r="FQ3653" s="435"/>
      <c r="FR3653" s="435"/>
      <c r="FS3653" s="435"/>
      <c r="FT3653" s="435"/>
      <c r="FU3653" s="435"/>
      <c r="FV3653" s="435"/>
      <c r="FW3653" s="435"/>
      <c r="FX3653" s="435"/>
      <c r="FY3653" s="435"/>
      <c r="FZ3653" s="435"/>
      <c r="GA3653" s="435"/>
      <c r="GB3653" s="435"/>
      <c r="GC3653" s="435"/>
      <c r="GD3653" s="435"/>
      <c r="GE3653" s="435"/>
      <c r="GF3653" s="435"/>
      <c r="GG3653" s="435"/>
      <c r="GH3653" s="435"/>
      <c r="GI3653" s="435"/>
      <c r="GJ3653" s="435"/>
      <c r="GK3653" s="435"/>
      <c r="GL3653" s="435"/>
      <c r="GM3653" s="435"/>
      <c r="GN3653" s="435"/>
      <c r="GO3653" s="435"/>
      <c r="GP3653" s="435"/>
      <c r="GQ3653" s="435"/>
      <c r="GR3653" s="435"/>
      <c r="GS3653" s="435"/>
      <c r="GT3653" s="435"/>
      <c r="GU3653" s="435"/>
      <c r="GV3653" s="435"/>
      <c r="GW3653" s="435"/>
      <c r="GX3653" s="435"/>
      <c r="GY3653" s="435"/>
      <c r="GZ3653" s="435"/>
      <c r="HA3653" s="435"/>
      <c r="HB3653" s="435"/>
      <c r="HC3653" s="435"/>
      <c r="HD3653" s="435"/>
      <c r="HE3653" s="435"/>
      <c r="HF3653" s="435"/>
    </row>
    <row r="3654" spans="1:214" s="436" customFormat="1" x14ac:dyDescent="0.25">
      <c r="A3654" s="280">
        <v>46052</v>
      </c>
      <c r="B3654" s="281">
        <v>4183997606</v>
      </c>
      <c r="C3654" s="328" t="s">
        <v>15180</v>
      </c>
      <c r="D3654" s="280">
        <v>46058</v>
      </c>
      <c r="E3654" s="426"/>
      <c r="F3654" s="328"/>
      <c r="G3654" s="427" t="s">
        <v>15629</v>
      </c>
      <c r="H3654" s="426"/>
      <c r="I3654" s="281" t="s">
        <v>15962</v>
      </c>
      <c r="J3654" s="281" t="s">
        <v>7228</v>
      </c>
      <c r="K3654" s="281" t="s">
        <v>37</v>
      </c>
      <c r="L3654" s="287" t="str">
        <f>VLOOKUP($K3654,[1]TONG_SL!$A$1:$D$65536,2,0)</f>
        <v>Chả cốm 300g</v>
      </c>
      <c r="M3654" s="428"/>
      <c r="N3654" s="287" t="str">
        <f t="shared" si="373"/>
        <v>K-C6</v>
      </c>
      <c r="O3654" s="429"/>
      <c r="P3654" s="429"/>
      <c r="Q3654" s="287" t="str">
        <f>VLOOKUP(K3654,TONG_SL!$A:$D,3,0)</f>
        <v>Túi</v>
      </c>
      <c r="R3654" s="430">
        <v>8</v>
      </c>
      <c r="S3654" s="430"/>
      <c r="T3654" s="430">
        <f>VLOOKUP(VLOOKUP(G3654,Ma_KH!$A:$R,18,0)&amp;K3654,Gia_MB!$A:$F,6,0)</f>
        <v>74250</v>
      </c>
      <c r="U3654" s="431">
        <f t="shared" si="371"/>
        <v>594000</v>
      </c>
      <c r="V3654" s="430"/>
      <c r="W3654" s="432">
        <f t="shared" si="372"/>
        <v>0</v>
      </c>
      <c r="X3654" s="433" t="str">
        <f t="shared" si="374"/>
        <v>8</v>
      </c>
      <c r="Y3654" s="430"/>
      <c r="Z3654" s="431">
        <f t="shared" si="375"/>
        <v>47520</v>
      </c>
      <c r="AA3654" s="434">
        <f>VLOOKUP(G3654,Ma_KH!$A:$R,14,0)</f>
        <v>60</v>
      </c>
      <c r="AB3654" s="435"/>
      <c r="AC3654" s="435"/>
      <c r="AD3654" s="435"/>
      <c r="AE3654" s="435"/>
      <c r="AF3654" s="435"/>
      <c r="AG3654" s="435"/>
      <c r="AH3654" s="435"/>
      <c r="AI3654" s="435"/>
      <c r="AJ3654" s="435"/>
      <c r="AK3654" s="435"/>
      <c r="AL3654" s="435"/>
      <c r="AM3654" s="435"/>
      <c r="AN3654" s="435"/>
      <c r="AO3654" s="435"/>
      <c r="AP3654" s="435"/>
      <c r="AQ3654" s="435"/>
      <c r="AR3654" s="435"/>
      <c r="AS3654" s="435"/>
      <c r="AT3654" s="435"/>
      <c r="AU3654" s="435"/>
      <c r="AV3654" s="435"/>
      <c r="AW3654" s="435"/>
      <c r="AX3654" s="435"/>
      <c r="AY3654" s="435"/>
      <c r="AZ3654" s="435"/>
      <c r="BA3654" s="435"/>
      <c r="BB3654" s="435"/>
      <c r="BC3654" s="435"/>
      <c r="BD3654" s="435"/>
      <c r="BE3654" s="435"/>
      <c r="BF3654" s="435"/>
      <c r="BG3654" s="435"/>
      <c r="BH3654" s="435"/>
      <c r="BI3654" s="435"/>
      <c r="BJ3654" s="435"/>
      <c r="BK3654" s="435"/>
      <c r="BL3654" s="435"/>
      <c r="BM3654" s="435"/>
      <c r="BN3654" s="435"/>
      <c r="BO3654" s="435"/>
      <c r="BP3654" s="435"/>
      <c r="BQ3654" s="435"/>
      <c r="BR3654" s="435"/>
      <c r="BS3654" s="435"/>
      <c r="BT3654" s="435"/>
      <c r="BU3654" s="435"/>
      <c r="BV3654" s="435"/>
      <c r="BW3654" s="435"/>
      <c r="BX3654" s="435"/>
      <c r="BY3654" s="435"/>
      <c r="BZ3654" s="435"/>
      <c r="CA3654" s="435"/>
      <c r="CB3654" s="435"/>
      <c r="CC3654" s="435"/>
      <c r="CD3654" s="435"/>
      <c r="CE3654" s="435"/>
      <c r="CF3654" s="435"/>
      <c r="CG3654" s="435"/>
      <c r="CH3654" s="435"/>
      <c r="CI3654" s="435"/>
      <c r="CJ3654" s="435"/>
      <c r="CK3654" s="435"/>
      <c r="CL3654" s="435"/>
      <c r="CM3654" s="435"/>
      <c r="CN3654" s="435"/>
      <c r="CO3654" s="435"/>
      <c r="CP3654" s="435"/>
      <c r="CQ3654" s="435"/>
      <c r="CR3654" s="435"/>
      <c r="CS3654" s="435"/>
      <c r="CT3654" s="435"/>
      <c r="CU3654" s="435"/>
      <c r="CV3654" s="435"/>
      <c r="CW3654" s="435"/>
      <c r="CX3654" s="435"/>
      <c r="CY3654" s="435"/>
      <c r="CZ3654" s="435"/>
      <c r="DA3654" s="435"/>
      <c r="DB3654" s="435"/>
      <c r="DC3654" s="435"/>
      <c r="DD3654" s="435"/>
      <c r="DE3654" s="435"/>
      <c r="DF3654" s="435"/>
      <c r="DG3654" s="435"/>
      <c r="DH3654" s="435"/>
      <c r="DI3654" s="435"/>
      <c r="DJ3654" s="435"/>
      <c r="DK3654" s="435"/>
      <c r="DL3654" s="435"/>
      <c r="DM3654" s="435"/>
      <c r="DN3654" s="435"/>
      <c r="DO3654" s="435"/>
      <c r="DP3654" s="435"/>
      <c r="DQ3654" s="435"/>
      <c r="DR3654" s="435"/>
      <c r="DS3654" s="435"/>
      <c r="DT3654" s="435"/>
      <c r="DU3654" s="435"/>
      <c r="DV3654" s="435"/>
      <c r="DW3654" s="435"/>
      <c r="DX3654" s="435"/>
      <c r="DY3654" s="435"/>
      <c r="DZ3654" s="435"/>
      <c r="EA3654" s="435"/>
      <c r="EB3654" s="435"/>
      <c r="EC3654" s="435"/>
      <c r="ED3654" s="435"/>
      <c r="EE3654" s="435"/>
      <c r="EF3654" s="435"/>
      <c r="EG3654" s="435"/>
      <c r="EH3654" s="435"/>
      <c r="EI3654" s="435"/>
      <c r="EJ3654" s="435"/>
      <c r="EK3654" s="435"/>
      <c r="EL3654" s="435"/>
      <c r="EM3654" s="435"/>
      <c r="EN3654" s="435"/>
      <c r="EO3654" s="435"/>
      <c r="EP3654" s="435"/>
      <c r="EQ3654" s="435"/>
      <c r="ER3654" s="435"/>
      <c r="ES3654" s="435"/>
      <c r="ET3654" s="435"/>
      <c r="EU3654" s="435"/>
      <c r="EV3654" s="435"/>
      <c r="EW3654" s="435"/>
      <c r="EX3654" s="435"/>
      <c r="EY3654" s="435"/>
      <c r="EZ3654" s="435"/>
      <c r="FA3654" s="435"/>
      <c r="FB3654" s="435"/>
      <c r="FC3654" s="435"/>
      <c r="FD3654" s="435"/>
      <c r="FE3654" s="435"/>
      <c r="FF3654" s="435"/>
      <c r="FG3654" s="435"/>
      <c r="FH3654" s="435"/>
      <c r="FI3654" s="435"/>
      <c r="FJ3654" s="435"/>
      <c r="FK3654" s="435"/>
      <c r="FL3654" s="435"/>
      <c r="FM3654" s="435"/>
      <c r="FN3654" s="435"/>
      <c r="FO3654" s="435"/>
      <c r="FP3654" s="435"/>
      <c r="FQ3654" s="435"/>
      <c r="FR3654" s="435"/>
      <c r="FS3654" s="435"/>
      <c r="FT3654" s="435"/>
      <c r="FU3654" s="435"/>
      <c r="FV3654" s="435"/>
      <c r="FW3654" s="435"/>
      <c r="FX3654" s="435"/>
      <c r="FY3654" s="435"/>
      <c r="FZ3654" s="435"/>
      <c r="GA3654" s="435"/>
      <c r="GB3654" s="435"/>
      <c r="GC3654" s="435"/>
      <c r="GD3654" s="435"/>
      <c r="GE3654" s="435"/>
      <c r="GF3654" s="435"/>
      <c r="GG3654" s="435"/>
      <c r="GH3654" s="435"/>
      <c r="GI3654" s="435"/>
      <c r="GJ3654" s="435"/>
      <c r="GK3654" s="435"/>
      <c r="GL3654" s="435"/>
      <c r="GM3654" s="435"/>
      <c r="GN3654" s="435"/>
      <c r="GO3654" s="435"/>
      <c r="GP3654" s="435"/>
      <c r="GQ3654" s="435"/>
      <c r="GR3654" s="435"/>
      <c r="GS3654" s="435"/>
      <c r="GT3654" s="435"/>
      <c r="GU3654" s="435"/>
      <c r="GV3654" s="435"/>
      <c r="GW3654" s="435"/>
      <c r="GX3654" s="435"/>
      <c r="GY3654" s="435"/>
      <c r="GZ3654" s="435"/>
      <c r="HA3654" s="435"/>
      <c r="HB3654" s="435"/>
      <c r="HC3654" s="435"/>
      <c r="HD3654" s="435"/>
      <c r="HE3654" s="435"/>
      <c r="HF3654" s="435"/>
    </row>
    <row r="3655" spans="1:214" s="436" customFormat="1" x14ac:dyDescent="0.25">
      <c r="A3655" s="280">
        <v>46052</v>
      </c>
      <c r="B3655" s="281">
        <v>4183997606</v>
      </c>
      <c r="C3655" s="328" t="s">
        <v>15180</v>
      </c>
      <c r="D3655" s="280">
        <v>46058</v>
      </c>
      <c r="E3655" s="426"/>
      <c r="F3655" s="328"/>
      <c r="G3655" s="427" t="s">
        <v>15629</v>
      </c>
      <c r="H3655" s="426"/>
      <c r="I3655" s="281" t="s">
        <v>15962</v>
      </c>
      <c r="J3655" s="281" t="s">
        <v>7228</v>
      </c>
      <c r="K3655" s="281" t="s">
        <v>39</v>
      </c>
      <c r="L3655" s="287" t="str">
        <f>VLOOKUP($K3655,[1]TONG_SL!$A$1:$D$65536,2,0)</f>
        <v>Chả nướng 300g</v>
      </c>
      <c r="M3655" s="428"/>
      <c r="N3655" s="287" t="str">
        <f t="shared" si="373"/>
        <v>K-C6</v>
      </c>
      <c r="O3655" s="429"/>
      <c r="P3655" s="429"/>
      <c r="Q3655" s="287" t="str">
        <f>VLOOKUP(K3655,TONG_SL!$A:$D,3,0)</f>
        <v>Túi</v>
      </c>
      <c r="R3655" s="430">
        <v>1</v>
      </c>
      <c r="S3655" s="430"/>
      <c r="T3655" s="430">
        <f>VLOOKUP(VLOOKUP(G3655,Ma_KH!$A:$R,18,0)&amp;K3655,Gia_MB!$A:$F,6,0)</f>
        <v>70950</v>
      </c>
      <c r="U3655" s="431">
        <f t="shared" si="371"/>
        <v>70950</v>
      </c>
      <c r="V3655" s="430"/>
      <c r="W3655" s="432">
        <f t="shared" si="372"/>
        <v>0</v>
      </c>
      <c r="X3655" s="433" t="str">
        <f t="shared" si="374"/>
        <v>8</v>
      </c>
      <c r="Y3655" s="430"/>
      <c r="Z3655" s="431">
        <f t="shared" si="375"/>
        <v>5676</v>
      </c>
      <c r="AA3655" s="434">
        <f>VLOOKUP(G3655,Ma_KH!$A:$R,14,0)</f>
        <v>60</v>
      </c>
      <c r="AB3655" s="435"/>
      <c r="AC3655" s="435"/>
      <c r="AD3655" s="435"/>
      <c r="AE3655" s="435"/>
      <c r="AF3655" s="435"/>
      <c r="AG3655" s="435"/>
      <c r="AH3655" s="435"/>
      <c r="AI3655" s="435"/>
      <c r="AJ3655" s="435"/>
      <c r="AK3655" s="435"/>
      <c r="AL3655" s="435"/>
      <c r="AM3655" s="435"/>
      <c r="AN3655" s="435"/>
      <c r="AO3655" s="435"/>
      <c r="AP3655" s="435"/>
      <c r="AQ3655" s="435"/>
      <c r="AR3655" s="435"/>
      <c r="AS3655" s="435"/>
      <c r="AT3655" s="435"/>
      <c r="AU3655" s="435"/>
      <c r="AV3655" s="435"/>
      <c r="AW3655" s="435"/>
      <c r="AX3655" s="435"/>
      <c r="AY3655" s="435"/>
      <c r="AZ3655" s="435"/>
      <c r="BA3655" s="435"/>
      <c r="BB3655" s="435"/>
      <c r="BC3655" s="435"/>
      <c r="BD3655" s="435"/>
      <c r="BE3655" s="435"/>
      <c r="BF3655" s="435"/>
      <c r="BG3655" s="435"/>
      <c r="BH3655" s="435"/>
      <c r="BI3655" s="435"/>
      <c r="BJ3655" s="435"/>
      <c r="BK3655" s="435"/>
      <c r="BL3655" s="435"/>
      <c r="BM3655" s="435"/>
      <c r="BN3655" s="435"/>
      <c r="BO3655" s="435"/>
      <c r="BP3655" s="435"/>
      <c r="BQ3655" s="435"/>
      <c r="BR3655" s="435"/>
      <c r="BS3655" s="435"/>
      <c r="BT3655" s="435"/>
      <c r="BU3655" s="435"/>
      <c r="BV3655" s="435"/>
      <c r="BW3655" s="435"/>
      <c r="BX3655" s="435"/>
      <c r="BY3655" s="435"/>
      <c r="BZ3655" s="435"/>
      <c r="CA3655" s="435"/>
      <c r="CB3655" s="435"/>
      <c r="CC3655" s="435"/>
      <c r="CD3655" s="435"/>
      <c r="CE3655" s="435"/>
      <c r="CF3655" s="435"/>
      <c r="CG3655" s="435"/>
      <c r="CH3655" s="435"/>
      <c r="CI3655" s="435"/>
      <c r="CJ3655" s="435"/>
      <c r="CK3655" s="435"/>
      <c r="CL3655" s="435"/>
      <c r="CM3655" s="435"/>
      <c r="CN3655" s="435"/>
      <c r="CO3655" s="435"/>
      <c r="CP3655" s="435"/>
      <c r="CQ3655" s="435"/>
      <c r="CR3655" s="435"/>
      <c r="CS3655" s="435"/>
      <c r="CT3655" s="435"/>
      <c r="CU3655" s="435"/>
      <c r="CV3655" s="435"/>
      <c r="CW3655" s="435"/>
      <c r="CX3655" s="435"/>
      <c r="CY3655" s="435"/>
      <c r="CZ3655" s="435"/>
      <c r="DA3655" s="435"/>
      <c r="DB3655" s="435"/>
      <c r="DC3655" s="435"/>
      <c r="DD3655" s="435"/>
      <c r="DE3655" s="435"/>
      <c r="DF3655" s="435"/>
      <c r="DG3655" s="435"/>
      <c r="DH3655" s="435"/>
      <c r="DI3655" s="435"/>
      <c r="DJ3655" s="435"/>
      <c r="DK3655" s="435"/>
      <c r="DL3655" s="435"/>
      <c r="DM3655" s="435"/>
      <c r="DN3655" s="435"/>
      <c r="DO3655" s="435"/>
      <c r="DP3655" s="435"/>
      <c r="DQ3655" s="435"/>
      <c r="DR3655" s="435"/>
      <c r="DS3655" s="435"/>
      <c r="DT3655" s="435"/>
      <c r="DU3655" s="435"/>
      <c r="DV3655" s="435"/>
      <c r="DW3655" s="435"/>
      <c r="DX3655" s="435"/>
      <c r="DY3655" s="435"/>
      <c r="DZ3655" s="435"/>
      <c r="EA3655" s="435"/>
      <c r="EB3655" s="435"/>
      <c r="EC3655" s="435"/>
      <c r="ED3655" s="435"/>
      <c r="EE3655" s="435"/>
      <c r="EF3655" s="435"/>
      <c r="EG3655" s="435"/>
      <c r="EH3655" s="435"/>
      <c r="EI3655" s="435"/>
      <c r="EJ3655" s="435"/>
      <c r="EK3655" s="435"/>
      <c r="EL3655" s="435"/>
      <c r="EM3655" s="435"/>
      <c r="EN3655" s="435"/>
      <c r="EO3655" s="435"/>
      <c r="EP3655" s="435"/>
      <c r="EQ3655" s="435"/>
      <c r="ER3655" s="435"/>
      <c r="ES3655" s="435"/>
      <c r="ET3655" s="435"/>
      <c r="EU3655" s="435"/>
      <c r="EV3655" s="435"/>
      <c r="EW3655" s="435"/>
      <c r="EX3655" s="435"/>
      <c r="EY3655" s="435"/>
      <c r="EZ3655" s="435"/>
      <c r="FA3655" s="435"/>
      <c r="FB3655" s="435"/>
      <c r="FC3655" s="435"/>
      <c r="FD3655" s="435"/>
      <c r="FE3655" s="435"/>
      <c r="FF3655" s="435"/>
      <c r="FG3655" s="435"/>
      <c r="FH3655" s="435"/>
      <c r="FI3655" s="435"/>
      <c r="FJ3655" s="435"/>
      <c r="FK3655" s="435"/>
      <c r="FL3655" s="435"/>
      <c r="FM3655" s="435"/>
      <c r="FN3655" s="435"/>
      <c r="FO3655" s="435"/>
      <c r="FP3655" s="435"/>
      <c r="FQ3655" s="435"/>
      <c r="FR3655" s="435"/>
      <c r="FS3655" s="435"/>
      <c r="FT3655" s="435"/>
      <c r="FU3655" s="435"/>
      <c r="FV3655" s="435"/>
      <c r="FW3655" s="435"/>
      <c r="FX3655" s="435"/>
      <c r="FY3655" s="435"/>
      <c r="FZ3655" s="435"/>
      <c r="GA3655" s="435"/>
      <c r="GB3655" s="435"/>
      <c r="GC3655" s="435"/>
      <c r="GD3655" s="435"/>
      <c r="GE3655" s="435"/>
      <c r="GF3655" s="435"/>
      <c r="GG3655" s="435"/>
      <c r="GH3655" s="435"/>
      <c r="GI3655" s="435"/>
      <c r="GJ3655" s="435"/>
      <c r="GK3655" s="435"/>
      <c r="GL3655" s="435"/>
      <c r="GM3655" s="435"/>
      <c r="GN3655" s="435"/>
      <c r="GO3655" s="435"/>
      <c r="GP3655" s="435"/>
      <c r="GQ3655" s="435"/>
      <c r="GR3655" s="435"/>
      <c r="GS3655" s="435"/>
      <c r="GT3655" s="435"/>
      <c r="GU3655" s="435"/>
      <c r="GV3655" s="435"/>
      <c r="GW3655" s="435"/>
      <c r="GX3655" s="435"/>
      <c r="GY3655" s="435"/>
      <c r="GZ3655" s="435"/>
      <c r="HA3655" s="435"/>
      <c r="HB3655" s="435"/>
      <c r="HC3655" s="435"/>
      <c r="HD3655" s="435"/>
      <c r="HE3655" s="435"/>
      <c r="HF3655" s="435"/>
    </row>
    <row r="3656" spans="1:214" s="436" customFormat="1" x14ac:dyDescent="0.25">
      <c r="A3656" s="280">
        <v>46052</v>
      </c>
      <c r="B3656" s="281">
        <v>4183997606</v>
      </c>
      <c r="C3656" s="328" t="s">
        <v>15180</v>
      </c>
      <c r="D3656" s="280">
        <v>46058</v>
      </c>
      <c r="E3656" s="426"/>
      <c r="F3656" s="328"/>
      <c r="G3656" s="427" t="s">
        <v>15629</v>
      </c>
      <c r="H3656" s="426"/>
      <c r="I3656" s="281" t="s">
        <v>15962</v>
      </c>
      <c r="J3656" s="281" t="s">
        <v>7228</v>
      </c>
      <c r="K3656" s="281" t="s">
        <v>7149</v>
      </c>
      <c r="L3656" s="287" t="str">
        <f>VLOOKUP($K3656,[1]TONG_SL!$A$1:$D$65536,2,0)</f>
        <v>Tai heo muối 200g</v>
      </c>
      <c r="M3656" s="428"/>
      <c r="N3656" s="287" t="str">
        <f t="shared" si="373"/>
        <v>K-C6</v>
      </c>
      <c r="O3656" s="429"/>
      <c r="P3656" s="429"/>
      <c r="Q3656" s="287" t="str">
        <f>VLOOKUP(K3656,TONG_SL!$A:$D,3,0)</f>
        <v>Túi</v>
      </c>
      <c r="R3656" s="430">
        <v>3</v>
      </c>
      <c r="S3656" s="430"/>
      <c r="T3656" s="430">
        <f>VLOOKUP(VLOOKUP(G3656,Ma_KH!$A:$R,18,0)&amp;K3656,Gia_MB!$A:$F,6,0)</f>
        <v>55595</v>
      </c>
      <c r="U3656" s="431">
        <f t="shared" si="371"/>
        <v>166785</v>
      </c>
      <c r="V3656" s="430"/>
      <c r="W3656" s="432">
        <f t="shared" si="372"/>
        <v>0</v>
      </c>
      <c r="X3656" s="433" t="str">
        <f t="shared" si="374"/>
        <v>8</v>
      </c>
      <c r="Y3656" s="430"/>
      <c r="Z3656" s="431">
        <f t="shared" si="375"/>
        <v>13342.800000000001</v>
      </c>
      <c r="AA3656" s="434">
        <f>VLOOKUP(G3656,Ma_KH!$A:$R,14,0)</f>
        <v>60</v>
      </c>
      <c r="AB3656" s="435"/>
      <c r="AC3656" s="435"/>
      <c r="AD3656" s="435"/>
      <c r="AE3656" s="435"/>
      <c r="AF3656" s="435"/>
      <c r="AG3656" s="435"/>
      <c r="AH3656" s="435"/>
      <c r="AI3656" s="435"/>
      <c r="AJ3656" s="435"/>
      <c r="AK3656" s="435"/>
      <c r="AL3656" s="435"/>
      <c r="AM3656" s="435"/>
      <c r="AN3656" s="435"/>
      <c r="AO3656" s="435"/>
      <c r="AP3656" s="435"/>
      <c r="AQ3656" s="435"/>
      <c r="AR3656" s="435"/>
      <c r="AS3656" s="435"/>
      <c r="AT3656" s="435"/>
      <c r="AU3656" s="435"/>
      <c r="AV3656" s="435"/>
      <c r="AW3656" s="435"/>
      <c r="AX3656" s="435"/>
      <c r="AY3656" s="435"/>
      <c r="AZ3656" s="435"/>
      <c r="BA3656" s="435"/>
      <c r="BB3656" s="435"/>
      <c r="BC3656" s="435"/>
      <c r="BD3656" s="435"/>
      <c r="BE3656" s="435"/>
      <c r="BF3656" s="435"/>
      <c r="BG3656" s="435"/>
      <c r="BH3656" s="435"/>
      <c r="BI3656" s="435"/>
      <c r="BJ3656" s="435"/>
      <c r="BK3656" s="435"/>
      <c r="BL3656" s="435"/>
      <c r="BM3656" s="435"/>
      <c r="BN3656" s="435"/>
      <c r="BO3656" s="435"/>
      <c r="BP3656" s="435"/>
      <c r="BQ3656" s="435"/>
      <c r="BR3656" s="435"/>
      <c r="BS3656" s="435"/>
      <c r="BT3656" s="435"/>
      <c r="BU3656" s="435"/>
      <c r="BV3656" s="435"/>
      <c r="BW3656" s="435"/>
      <c r="BX3656" s="435"/>
      <c r="BY3656" s="435"/>
      <c r="BZ3656" s="435"/>
      <c r="CA3656" s="435"/>
      <c r="CB3656" s="435"/>
      <c r="CC3656" s="435"/>
      <c r="CD3656" s="435"/>
      <c r="CE3656" s="435"/>
      <c r="CF3656" s="435"/>
      <c r="CG3656" s="435"/>
      <c r="CH3656" s="435"/>
      <c r="CI3656" s="435"/>
      <c r="CJ3656" s="435"/>
      <c r="CK3656" s="435"/>
      <c r="CL3656" s="435"/>
      <c r="CM3656" s="435"/>
      <c r="CN3656" s="435"/>
      <c r="CO3656" s="435"/>
      <c r="CP3656" s="435"/>
      <c r="CQ3656" s="435"/>
      <c r="CR3656" s="435"/>
      <c r="CS3656" s="435"/>
      <c r="CT3656" s="435"/>
      <c r="CU3656" s="435"/>
      <c r="CV3656" s="435"/>
      <c r="CW3656" s="435"/>
      <c r="CX3656" s="435"/>
      <c r="CY3656" s="435"/>
      <c r="CZ3656" s="435"/>
      <c r="DA3656" s="435"/>
      <c r="DB3656" s="435"/>
      <c r="DC3656" s="435"/>
      <c r="DD3656" s="435"/>
      <c r="DE3656" s="435"/>
      <c r="DF3656" s="435"/>
      <c r="DG3656" s="435"/>
      <c r="DH3656" s="435"/>
      <c r="DI3656" s="435"/>
      <c r="DJ3656" s="435"/>
      <c r="DK3656" s="435"/>
      <c r="DL3656" s="435"/>
      <c r="DM3656" s="435"/>
      <c r="DN3656" s="435"/>
      <c r="DO3656" s="435"/>
      <c r="DP3656" s="435"/>
      <c r="DQ3656" s="435"/>
      <c r="DR3656" s="435"/>
      <c r="DS3656" s="435"/>
      <c r="DT3656" s="435"/>
      <c r="DU3656" s="435"/>
      <c r="DV3656" s="435"/>
      <c r="DW3656" s="435"/>
      <c r="DX3656" s="435"/>
      <c r="DY3656" s="435"/>
      <c r="DZ3656" s="435"/>
      <c r="EA3656" s="435"/>
      <c r="EB3656" s="435"/>
      <c r="EC3656" s="435"/>
      <c r="ED3656" s="435"/>
      <c r="EE3656" s="435"/>
      <c r="EF3656" s="435"/>
      <c r="EG3656" s="435"/>
      <c r="EH3656" s="435"/>
      <c r="EI3656" s="435"/>
      <c r="EJ3656" s="435"/>
      <c r="EK3656" s="435"/>
      <c r="EL3656" s="435"/>
      <c r="EM3656" s="435"/>
      <c r="EN3656" s="435"/>
      <c r="EO3656" s="435"/>
      <c r="EP3656" s="435"/>
      <c r="EQ3656" s="435"/>
      <c r="ER3656" s="435"/>
      <c r="ES3656" s="435"/>
      <c r="ET3656" s="435"/>
      <c r="EU3656" s="435"/>
      <c r="EV3656" s="435"/>
      <c r="EW3656" s="435"/>
      <c r="EX3656" s="435"/>
      <c r="EY3656" s="435"/>
      <c r="EZ3656" s="435"/>
      <c r="FA3656" s="435"/>
      <c r="FB3656" s="435"/>
      <c r="FC3656" s="435"/>
      <c r="FD3656" s="435"/>
      <c r="FE3656" s="435"/>
      <c r="FF3656" s="435"/>
      <c r="FG3656" s="435"/>
      <c r="FH3656" s="435"/>
      <c r="FI3656" s="435"/>
      <c r="FJ3656" s="435"/>
      <c r="FK3656" s="435"/>
      <c r="FL3656" s="435"/>
      <c r="FM3656" s="435"/>
      <c r="FN3656" s="435"/>
      <c r="FO3656" s="435"/>
      <c r="FP3656" s="435"/>
      <c r="FQ3656" s="435"/>
      <c r="FR3656" s="435"/>
      <c r="FS3656" s="435"/>
      <c r="FT3656" s="435"/>
      <c r="FU3656" s="435"/>
      <c r="FV3656" s="435"/>
      <c r="FW3656" s="435"/>
      <c r="FX3656" s="435"/>
      <c r="FY3656" s="435"/>
      <c r="FZ3656" s="435"/>
      <c r="GA3656" s="435"/>
      <c r="GB3656" s="435"/>
      <c r="GC3656" s="435"/>
      <c r="GD3656" s="435"/>
      <c r="GE3656" s="435"/>
      <c r="GF3656" s="435"/>
      <c r="GG3656" s="435"/>
      <c r="GH3656" s="435"/>
      <c r="GI3656" s="435"/>
      <c r="GJ3656" s="435"/>
      <c r="GK3656" s="435"/>
      <c r="GL3656" s="435"/>
      <c r="GM3656" s="435"/>
      <c r="GN3656" s="435"/>
      <c r="GO3656" s="435"/>
      <c r="GP3656" s="435"/>
      <c r="GQ3656" s="435"/>
      <c r="GR3656" s="435"/>
      <c r="GS3656" s="435"/>
      <c r="GT3656" s="435"/>
      <c r="GU3656" s="435"/>
      <c r="GV3656" s="435"/>
      <c r="GW3656" s="435"/>
      <c r="GX3656" s="435"/>
      <c r="GY3656" s="435"/>
      <c r="GZ3656" s="435"/>
      <c r="HA3656" s="435"/>
      <c r="HB3656" s="435"/>
      <c r="HC3656" s="435"/>
      <c r="HD3656" s="435"/>
      <c r="HE3656" s="435"/>
      <c r="HF3656" s="435"/>
    </row>
    <row r="3657" spans="1:214" s="436" customFormat="1" x14ac:dyDescent="0.25">
      <c r="A3657" s="280">
        <v>46052</v>
      </c>
      <c r="B3657" s="281">
        <v>4183997606</v>
      </c>
      <c r="C3657" s="328" t="s">
        <v>15180</v>
      </c>
      <c r="D3657" s="280">
        <v>46058</v>
      </c>
      <c r="E3657" s="426"/>
      <c r="F3657" s="328"/>
      <c r="G3657" s="427" t="s">
        <v>15629</v>
      </c>
      <c r="H3657" s="426"/>
      <c r="I3657" s="281" t="s">
        <v>15962</v>
      </c>
      <c r="J3657" s="281" t="s">
        <v>7228</v>
      </c>
      <c r="K3657" s="281" t="s">
        <v>48</v>
      </c>
      <c r="L3657" s="287" t="str">
        <f>VLOOKUP($K3657,[1]TONG_SL!$A$1:$D$65536,2,0)</f>
        <v>Mọc Nấm Hương 250g</v>
      </c>
      <c r="M3657" s="428"/>
      <c r="N3657" s="287" t="str">
        <f t="shared" si="373"/>
        <v>K-C6</v>
      </c>
      <c r="O3657" s="429"/>
      <c r="P3657" s="429"/>
      <c r="Q3657" s="287" t="str">
        <f>VLOOKUP(K3657,TONG_SL!$A:$D,3,0)</f>
        <v>Túi</v>
      </c>
      <c r="R3657" s="430">
        <v>10</v>
      </c>
      <c r="S3657" s="430"/>
      <c r="T3657" s="430">
        <f>VLOOKUP(VLOOKUP(G3657,Ma_KH!$A:$R,18,0)&amp;K3657,Gia_MB!$A:$F,6,0)</f>
        <v>46000</v>
      </c>
      <c r="U3657" s="431">
        <f t="shared" si="371"/>
        <v>460000</v>
      </c>
      <c r="V3657" s="430"/>
      <c r="W3657" s="432">
        <f t="shared" si="372"/>
        <v>0</v>
      </c>
      <c r="X3657" s="433" t="str">
        <f t="shared" si="374"/>
        <v>8</v>
      </c>
      <c r="Y3657" s="430"/>
      <c r="Z3657" s="431">
        <f t="shared" si="375"/>
        <v>36800</v>
      </c>
      <c r="AA3657" s="434">
        <f>VLOOKUP(G3657,Ma_KH!$A:$R,14,0)</f>
        <v>60</v>
      </c>
      <c r="AB3657" s="435"/>
      <c r="AC3657" s="435"/>
      <c r="AD3657" s="435"/>
      <c r="AE3657" s="435"/>
      <c r="AF3657" s="435"/>
      <c r="AG3657" s="435"/>
      <c r="AH3657" s="435"/>
      <c r="AI3657" s="435"/>
      <c r="AJ3657" s="435"/>
      <c r="AK3657" s="435"/>
      <c r="AL3657" s="435"/>
      <c r="AM3657" s="435"/>
      <c r="AN3657" s="435"/>
      <c r="AO3657" s="435"/>
      <c r="AP3657" s="435"/>
      <c r="AQ3657" s="435"/>
      <c r="AR3657" s="435"/>
      <c r="AS3657" s="435"/>
      <c r="AT3657" s="435"/>
      <c r="AU3657" s="435"/>
      <c r="AV3657" s="435"/>
      <c r="AW3657" s="435"/>
      <c r="AX3657" s="435"/>
      <c r="AY3657" s="435"/>
      <c r="AZ3657" s="435"/>
      <c r="BA3657" s="435"/>
      <c r="BB3657" s="435"/>
      <c r="BC3657" s="435"/>
      <c r="BD3657" s="435"/>
      <c r="BE3657" s="435"/>
      <c r="BF3657" s="435"/>
      <c r="BG3657" s="435"/>
      <c r="BH3657" s="435"/>
      <c r="BI3657" s="435"/>
      <c r="BJ3657" s="435"/>
      <c r="BK3657" s="435"/>
      <c r="BL3657" s="435"/>
      <c r="BM3657" s="435"/>
      <c r="BN3657" s="435"/>
      <c r="BO3657" s="435"/>
      <c r="BP3657" s="435"/>
      <c r="BQ3657" s="435"/>
      <c r="BR3657" s="435"/>
      <c r="BS3657" s="435"/>
      <c r="BT3657" s="435"/>
      <c r="BU3657" s="435"/>
      <c r="BV3657" s="435"/>
      <c r="BW3657" s="435"/>
      <c r="BX3657" s="435"/>
      <c r="BY3657" s="435"/>
      <c r="BZ3657" s="435"/>
      <c r="CA3657" s="435"/>
      <c r="CB3657" s="435"/>
      <c r="CC3657" s="435"/>
      <c r="CD3657" s="435"/>
      <c r="CE3657" s="435"/>
      <c r="CF3657" s="435"/>
      <c r="CG3657" s="435"/>
      <c r="CH3657" s="435"/>
      <c r="CI3657" s="435"/>
      <c r="CJ3657" s="435"/>
      <c r="CK3657" s="435"/>
      <c r="CL3657" s="435"/>
      <c r="CM3657" s="435"/>
      <c r="CN3657" s="435"/>
      <c r="CO3657" s="435"/>
      <c r="CP3657" s="435"/>
      <c r="CQ3657" s="435"/>
      <c r="CR3657" s="435"/>
      <c r="CS3657" s="435"/>
      <c r="CT3657" s="435"/>
      <c r="CU3657" s="435"/>
      <c r="CV3657" s="435"/>
      <c r="CW3657" s="435"/>
      <c r="CX3657" s="435"/>
      <c r="CY3657" s="435"/>
      <c r="CZ3657" s="435"/>
      <c r="DA3657" s="435"/>
      <c r="DB3657" s="435"/>
      <c r="DC3657" s="435"/>
      <c r="DD3657" s="435"/>
      <c r="DE3657" s="435"/>
      <c r="DF3657" s="435"/>
      <c r="DG3657" s="435"/>
      <c r="DH3657" s="435"/>
      <c r="DI3657" s="435"/>
      <c r="DJ3657" s="435"/>
      <c r="DK3657" s="435"/>
      <c r="DL3657" s="435"/>
      <c r="DM3657" s="435"/>
      <c r="DN3657" s="435"/>
      <c r="DO3657" s="435"/>
      <c r="DP3657" s="435"/>
      <c r="DQ3657" s="435"/>
      <c r="DR3657" s="435"/>
      <c r="DS3657" s="435"/>
      <c r="DT3657" s="435"/>
      <c r="DU3657" s="435"/>
      <c r="DV3657" s="435"/>
      <c r="DW3657" s="435"/>
      <c r="DX3657" s="435"/>
      <c r="DY3657" s="435"/>
      <c r="DZ3657" s="435"/>
      <c r="EA3657" s="435"/>
      <c r="EB3657" s="435"/>
      <c r="EC3657" s="435"/>
      <c r="ED3657" s="435"/>
      <c r="EE3657" s="435"/>
      <c r="EF3657" s="435"/>
      <c r="EG3657" s="435"/>
      <c r="EH3657" s="435"/>
      <c r="EI3657" s="435"/>
      <c r="EJ3657" s="435"/>
      <c r="EK3657" s="435"/>
      <c r="EL3657" s="435"/>
      <c r="EM3657" s="435"/>
      <c r="EN3657" s="435"/>
      <c r="EO3657" s="435"/>
      <c r="EP3657" s="435"/>
      <c r="EQ3657" s="435"/>
      <c r="ER3657" s="435"/>
      <c r="ES3657" s="435"/>
      <c r="ET3657" s="435"/>
      <c r="EU3657" s="435"/>
      <c r="EV3657" s="435"/>
      <c r="EW3657" s="435"/>
      <c r="EX3657" s="435"/>
      <c r="EY3657" s="435"/>
      <c r="EZ3657" s="435"/>
      <c r="FA3657" s="435"/>
      <c r="FB3657" s="435"/>
      <c r="FC3657" s="435"/>
      <c r="FD3657" s="435"/>
      <c r="FE3657" s="435"/>
      <c r="FF3657" s="435"/>
      <c r="FG3657" s="435"/>
      <c r="FH3657" s="435"/>
      <c r="FI3657" s="435"/>
      <c r="FJ3657" s="435"/>
      <c r="FK3657" s="435"/>
      <c r="FL3657" s="435"/>
      <c r="FM3657" s="435"/>
      <c r="FN3657" s="435"/>
      <c r="FO3657" s="435"/>
      <c r="FP3657" s="435"/>
      <c r="FQ3657" s="435"/>
      <c r="FR3657" s="435"/>
      <c r="FS3657" s="435"/>
      <c r="FT3657" s="435"/>
      <c r="FU3657" s="435"/>
      <c r="FV3657" s="435"/>
      <c r="FW3657" s="435"/>
      <c r="FX3657" s="435"/>
      <c r="FY3657" s="435"/>
      <c r="FZ3657" s="435"/>
      <c r="GA3657" s="435"/>
      <c r="GB3657" s="435"/>
      <c r="GC3657" s="435"/>
      <c r="GD3657" s="435"/>
      <c r="GE3657" s="435"/>
      <c r="GF3657" s="435"/>
      <c r="GG3657" s="435"/>
      <c r="GH3657" s="435"/>
      <c r="GI3657" s="435"/>
      <c r="GJ3657" s="435"/>
      <c r="GK3657" s="435"/>
      <c r="GL3657" s="435"/>
      <c r="GM3657" s="435"/>
      <c r="GN3657" s="435"/>
      <c r="GO3657" s="435"/>
      <c r="GP3657" s="435"/>
      <c r="GQ3657" s="435"/>
      <c r="GR3657" s="435"/>
      <c r="GS3657" s="435"/>
      <c r="GT3657" s="435"/>
      <c r="GU3657" s="435"/>
      <c r="GV3657" s="435"/>
      <c r="GW3657" s="435"/>
      <c r="GX3657" s="435"/>
      <c r="GY3657" s="435"/>
      <c r="GZ3657" s="435"/>
      <c r="HA3657" s="435"/>
      <c r="HB3657" s="435"/>
      <c r="HC3657" s="435"/>
      <c r="HD3657" s="435"/>
      <c r="HE3657" s="435"/>
      <c r="HF3657" s="435"/>
    </row>
    <row r="3658" spans="1:214" s="436" customFormat="1" x14ac:dyDescent="0.25">
      <c r="A3658" s="280">
        <v>46052</v>
      </c>
      <c r="B3658" s="281">
        <v>4183997606</v>
      </c>
      <c r="C3658" s="328" t="s">
        <v>15180</v>
      </c>
      <c r="D3658" s="280">
        <v>46058</v>
      </c>
      <c r="E3658" s="426"/>
      <c r="F3658" s="328"/>
      <c r="G3658" s="427" t="s">
        <v>15629</v>
      </c>
      <c r="H3658" s="426"/>
      <c r="I3658" s="281" t="s">
        <v>15962</v>
      </c>
      <c r="J3658" s="281" t="s">
        <v>7228</v>
      </c>
      <c r="K3658" s="281" t="s">
        <v>30</v>
      </c>
      <c r="L3658" s="287" t="str">
        <f>VLOOKUP($K3658,[1]TONG_SL!$A$1:$D$65536,2,0)</f>
        <v>Gà muối 500g</v>
      </c>
      <c r="M3658" s="428"/>
      <c r="N3658" s="287" t="str">
        <f t="shared" si="373"/>
        <v>K-C6</v>
      </c>
      <c r="O3658" s="429"/>
      <c r="P3658" s="429"/>
      <c r="Q3658" s="287" t="str">
        <f>VLOOKUP(K3658,TONG_SL!$A:$D,3,0)</f>
        <v>Túi</v>
      </c>
      <c r="R3658" s="430">
        <v>17</v>
      </c>
      <c r="S3658" s="430"/>
      <c r="T3658" s="430">
        <f>VLOOKUP(VLOOKUP(G3658,Ma_KH!$A:$R,18,0)&amp;K3658,Gia_MB!$A:$F,6,0)</f>
        <v>116611</v>
      </c>
      <c r="U3658" s="431">
        <f t="shared" si="371"/>
        <v>1982387</v>
      </c>
      <c r="V3658" s="430"/>
      <c r="W3658" s="432">
        <f t="shared" si="372"/>
        <v>0</v>
      </c>
      <c r="X3658" s="433" t="str">
        <f t="shared" si="374"/>
        <v>8</v>
      </c>
      <c r="Y3658" s="430"/>
      <c r="Z3658" s="431">
        <f t="shared" si="375"/>
        <v>158590.96</v>
      </c>
      <c r="AA3658" s="434">
        <f>VLOOKUP(G3658,Ma_KH!$A:$R,14,0)</f>
        <v>60</v>
      </c>
      <c r="AB3658" s="435"/>
      <c r="AC3658" s="435"/>
      <c r="AD3658" s="435"/>
      <c r="AE3658" s="435"/>
      <c r="AF3658" s="435"/>
      <c r="AG3658" s="435"/>
      <c r="AH3658" s="435"/>
      <c r="AI3658" s="435"/>
      <c r="AJ3658" s="435"/>
      <c r="AK3658" s="435"/>
      <c r="AL3658" s="435"/>
      <c r="AM3658" s="435"/>
      <c r="AN3658" s="435"/>
      <c r="AO3658" s="435"/>
      <c r="AP3658" s="435"/>
      <c r="AQ3658" s="435"/>
      <c r="AR3658" s="435"/>
      <c r="AS3658" s="435"/>
      <c r="AT3658" s="435"/>
      <c r="AU3658" s="435"/>
      <c r="AV3658" s="435"/>
      <c r="AW3658" s="435"/>
      <c r="AX3658" s="435"/>
      <c r="AY3658" s="435"/>
      <c r="AZ3658" s="435"/>
      <c r="BA3658" s="435"/>
      <c r="BB3658" s="435"/>
      <c r="BC3658" s="435"/>
      <c r="BD3658" s="435"/>
      <c r="BE3658" s="435"/>
      <c r="BF3658" s="435"/>
      <c r="BG3658" s="435"/>
      <c r="BH3658" s="435"/>
      <c r="BI3658" s="435"/>
      <c r="BJ3658" s="435"/>
      <c r="BK3658" s="435"/>
      <c r="BL3658" s="435"/>
      <c r="BM3658" s="435"/>
      <c r="BN3658" s="435"/>
      <c r="BO3658" s="435"/>
      <c r="BP3658" s="435"/>
      <c r="BQ3658" s="435"/>
      <c r="BR3658" s="435"/>
      <c r="BS3658" s="435"/>
      <c r="BT3658" s="435"/>
      <c r="BU3658" s="435"/>
      <c r="BV3658" s="435"/>
      <c r="BW3658" s="435"/>
      <c r="BX3658" s="435"/>
      <c r="BY3658" s="435"/>
      <c r="BZ3658" s="435"/>
      <c r="CA3658" s="435"/>
      <c r="CB3658" s="435"/>
      <c r="CC3658" s="435"/>
      <c r="CD3658" s="435"/>
      <c r="CE3658" s="435"/>
      <c r="CF3658" s="435"/>
      <c r="CG3658" s="435"/>
      <c r="CH3658" s="435"/>
      <c r="CI3658" s="435"/>
      <c r="CJ3658" s="435"/>
      <c r="CK3658" s="435"/>
      <c r="CL3658" s="435"/>
      <c r="CM3658" s="435"/>
      <c r="CN3658" s="435"/>
      <c r="CO3658" s="435"/>
      <c r="CP3658" s="435"/>
      <c r="CQ3658" s="435"/>
      <c r="CR3658" s="435"/>
      <c r="CS3658" s="435"/>
      <c r="CT3658" s="435"/>
      <c r="CU3658" s="435"/>
      <c r="CV3658" s="435"/>
      <c r="CW3658" s="435"/>
      <c r="CX3658" s="435"/>
      <c r="CY3658" s="435"/>
      <c r="CZ3658" s="435"/>
      <c r="DA3658" s="435"/>
      <c r="DB3658" s="435"/>
      <c r="DC3658" s="435"/>
      <c r="DD3658" s="435"/>
      <c r="DE3658" s="435"/>
      <c r="DF3658" s="435"/>
      <c r="DG3658" s="435"/>
      <c r="DH3658" s="435"/>
      <c r="DI3658" s="435"/>
      <c r="DJ3658" s="435"/>
      <c r="DK3658" s="435"/>
      <c r="DL3658" s="435"/>
      <c r="DM3658" s="435"/>
      <c r="DN3658" s="435"/>
      <c r="DO3658" s="435"/>
      <c r="DP3658" s="435"/>
      <c r="DQ3658" s="435"/>
      <c r="DR3658" s="435"/>
      <c r="DS3658" s="435"/>
      <c r="DT3658" s="435"/>
      <c r="DU3658" s="435"/>
      <c r="DV3658" s="435"/>
      <c r="DW3658" s="435"/>
      <c r="DX3658" s="435"/>
      <c r="DY3658" s="435"/>
      <c r="DZ3658" s="435"/>
      <c r="EA3658" s="435"/>
      <c r="EB3658" s="435"/>
      <c r="EC3658" s="435"/>
      <c r="ED3658" s="435"/>
      <c r="EE3658" s="435"/>
      <c r="EF3658" s="435"/>
      <c r="EG3658" s="435"/>
      <c r="EH3658" s="435"/>
      <c r="EI3658" s="435"/>
      <c r="EJ3658" s="435"/>
      <c r="EK3658" s="435"/>
      <c r="EL3658" s="435"/>
      <c r="EM3658" s="435"/>
      <c r="EN3658" s="435"/>
      <c r="EO3658" s="435"/>
      <c r="EP3658" s="435"/>
      <c r="EQ3658" s="435"/>
      <c r="ER3658" s="435"/>
      <c r="ES3658" s="435"/>
      <c r="ET3658" s="435"/>
      <c r="EU3658" s="435"/>
      <c r="EV3658" s="435"/>
      <c r="EW3658" s="435"/>
      <c r="EX3658" s="435"/>
      <c r="EY3658" s="435"/>
      <c r="EZ3658" s="435"/>
      <c r="FA3658" s="435"/>
      <c r="FB3658" s="435"/>
      <c r="FC3658" s="435"/>
      <c r="FD3658" s="435"/>
      <c r="FE3658" s="435"/>
      <c r="FF3658" s="435"/>
      <c r="FG3658" s="435"/>
      <c r="FH3658" s="435"/>
      <c r="FI3658" s="435"/>
      <c r="FJ3658" s="435"/>
      <c r="FK3658" s="435"/>
      <c r="FL3658" s="435"/>
      <c r="FM3658" s="435"/>
      <c r="FN3658" s="435"/>
      <c r="FO3658" s="435"/>
      <c r="FP3658" s="435"/>
      <c r="FQ3658" s="435"/>
      <c r="FR3658" s="435"/>
      <c r="FS3658" s="435"/>
      <c r="FT3658" s="435"/>
      <c r="FU3658" s="435"/>
      <c r="FV3658" s="435"/>
      <c r="FW3658" s="435"/>
      <c r="FX3658" s="435"/>
      <c r="FY3658" s="435"/>
      <c r="FZ3658" s="435"/>
      <c r="GA3658" s="435"/>
      <c r="GB3658" s="435"/>
      <c r="GC3658" s="435"/>
      <c r="GD3658" s="435"/>
      <c r="GE3658" s="435"/>
      <c r="GF3658" s="435"/>
      <c r="GG3658" s="435"/>
      <c r="GH3658" s="435"/>
      <c r="GI3658" s="435"/>
      <c r="GJ3658" s="435"/>
      <c r="GK3658" s="435"/>
      <c r="GL3658" s="435"/>
      <c r="GM3658" s="435"/>
      <c r="GN3658" s="435"/>
      <c r="GO3658" s="435"/>
      <c r="GP3658" s="435"/>
      <c r="GQ3658" s="435"/>
      <c r="GR3658" s="435"/>
      <c r="GS3658" s="435"/>
      <c r="GT3658" s="435"/>
      <c r="GU3658" s="435"/>
      <c r="GV3658" s="435"/>
      <c r="GW3658" s="435"/>
      <c r="GX3658" s="435"/>
      <c r="GY3658" s="435"/>
      <c r="GZ3658" s="435"/>
      <c r="HA3658" s="435"/>
      <c r="HB3658" s="435"/>
      <c r="HC3658" s="435"/>
      <c r="HD3658" s="435"/>
      <c r="HE3658" s="435"/>
      <c r="HF3658" s="435"/>
    </row>
    <row r="3659" spans="1:214" s="436" customFormat="1" x14ac:dyDescent="0.25">
      <c r="A3659" s="280">
        <v>46052</v>
      </c>
      <c r="B3659" s="281">
        <v>4183997606</v>
      </c>
      <c r="C3659" s="328" t="s">
        <v>15180</v>
      </c>
      <c r="D3659" s="280">
        <v>46058</v>
      </c>
      <c r="E3659" s="426"/>
      <c r="F3659" s="328"/>
      <c r="G3659" s="427" t="s">
        <v>15629</v>
      </c>
      <c r="H3659" s="426"/>
      <c r="I3659" s="281" t="s">
        <v>15962</v>
      </c>
      <c r="J3659" s="281" t="s">
        <v>7228</v>
      </c>
      <c r="K3659" s="281" t="s">
        <v>27</v>
      </c>
      <c r="L3659" s="287" t="str">
        <f>VLOOKUP($K3659,[1]TONG_SL!$A$1:$D$65536,2,0)</f>
        <v>Chân giò heo muối 300g</v>
      </c>
      <c r="M3659" s="428"/>
      <c r="N3659" s="287" t="str">
        <f t="shared" si="373"/>
        <v>K-C6</v>
      </c>
      <c r="O3659" s="429"/>
      <c r="P3659" s="429"/>
      <c r="Q3659" s="287" t="str">
        <f>VLOOKUP(K3659,TONG_SL!$A:$D,3,0)</f>
        <v>Túi</v>
      </c>
      <c r="R3659" s="430">
        <v>31</v>
      </c>
      <c r="S3659" s="430"/>
      <c r="T3659" s="430">
        <f>VLOOKUP(VLOOKUP(G3659,Ma_KH!$A:$R,18,0)&amp;K3659,Gia_MB!$A:$F,6,0)</f>
        <v>73431</v>
      </c>
      <c r="U3659" s="431">
        <f t="shared" si="371"/>
        <v>2276361</v>
      </c>
      <c r="V3659" s="430"/>
      <c r="W3659" s="432">
        <f t="shared" si="372"/>
        <v>0</v>
      </c>
      <c r="X3659" s="433" t="str">
        <f t="shared" si="374"/>
        <v>8</v>
      </c>
      <c r="Y3659" s="430"/>
      <c r="Z3659" s="431">
        <f t="shared" si="375"/>
        <v>182108.88</v>
      </c>
      <c r="AA3659" s="434">
        <f>VLOOKUP(G3659,Ma_KH!$A:$R,14,0)</f>
        <v>60</v>
      </c>
      <c r="AB3659" s="435"/>
      <c r="AC3659" s="435"/>
      <c r="AD3659" s="435"/>
      <c r="AE3659" s="435"/>
      <c r="AF3659" s="435"/>
      <c r="AG3659" s="435"/>
      <c r="AH3659" s="435"/>
      <c r="AI3659" s="435"/>
      <c r="AJ3659" s="435"/>
      <c r="AK3659" s="435"/>
      <c r="AL3659" s="435"/>
      <c r="AM3659" s="435"/>
      <c r="AN3659" s="435"/>
      <c r="AO3659" s="435"/>
      <c r="AP3659" s="435"/>
      <c r="AQ3659" s="435"/>
      <c r="AR3659" s="435"/>
      <c r="AS3659" s="435"/>
      <c r="AT3659" s="435"/>
      <c r="AU3659" s="435"/>
      <c r="AV3659" s="435"/>
      <c r="AW3659" s="435"/>
      <c r="AX3659" s="435"/>
      <c r="AY3659" s="435"/>
      <c r="AZ3659" s="435"/>
      <c r="BA3659" s="435"/>
      <c r="BB3659" s="435"/>
      <c r="BC3659" s="435"/>
      <c r="BD3659" s="435"/>
      <c r="BE3659" s="435"/>
      <c r="BF3659" s="435"/>
      <c r="BG3659" s="435"/>
      <c r="BH3659" s="435"/>
      <c r="BI3659" s="435"/>
      <c r="BJ3659" s="435"/>
      <c r="BK3659" s="435"/>
      <c r="BL3659" s="435"/>
      <c r="BM3659" s="435"/>
      <c r="BN3659" s="435"/>
      <c r="BO3659" s="435"/>
      <c r="BP3659" s="435"/>
      <c r="BQ3659" s="435"/>
      <c r="BR3659" s="435"/>
      <c r="BS3659" s="435"/>
      <c r="BT3659" s="435"/>
      <c r="BU3659" s="435"/>
      <c r="BV3659" s="435"/>
      <c r="BW3659" s="435"/>
      <c r="BX3659" s="435"/>
      <c r="BY3659" s="435"/>
      <c r="BZ3659" s="435"/>
      <c r="CA3659" s="435"/>
      <c r="CB3659" s="435"/>
      <c r="CC3659" s="435"/>
      <c r="CD3659" s="435"/>
      <c r="CE3659" s="435"/>
      <c r="CF3659" s="435"/>
      <c r="CG3659" s="435"/>
      <c r="CH3659" s="435"/>
      <c r="CI3659" s="435"/>
      <c r="CJ3659" s="435"/>
      <c r="CK3659" s="435"/>
      <c r="CL3659" s="435"/>
      <c r="CM3659" s="435"/>
      <c r="CN3659" s="435"/>
      <c r="CO3659" s="435"/>
      <c r="CP3659" s="435"/>
      <c r="CQ3659" s="435"/>
      <c r="CR3659" s="435"/>
      <c r="CS3659" s="435"/>
      <c r="CT3659" s="435"/>
      <c r="CU3659" s="435"/>
      <c r="CV3659" s="435"/>
      <c r="CW3659" s="435"/>
      <c r="CX3659" s="435"/>
      <c r="CY3659" s="435"/>
      <c r="CZ3659" s="435"/>
      <c r="DA3659" s="435"/>
      <c r="DB3659" s="435"/>
      <c r="DC3659" s="435"/>
      <c r="DD3659" s="435"/>
      <c r="DE3659" s="435"/>
      <c r="DF3659" s="435"/>
      <c r="DG3659" s="435"/>
      <c r="DH3659" s="435"/>
      <c r="DI3659" s="435"/>
      <c r="DJ3659" s="435"/>
      <c r="DK3659" s="435"/>
      <c r="DL3659" s="435"/>
      <c r="DM3659" s="435"/>
      <c r="DN3659" s="435"/>
      <c r="DO3659" s="435"/>
      <c r="DP3659" s="435"/>
      <c r="DQ3659" s="435"/>
      <c r="DR3659" s="435"/>
      <c r="DS3659" s="435"/>
      <c r="DT3659" s="435"/>
      <c r="DU3659" s="435"/>
      <c r="DV3659" s="435"/>
      <c r="DW3659" s="435"/>
      <c r="DX3659" s="435"/>
      <c r="DY3659" s="435"/>
      <c r="DZ3659" s="435"/>
      <c r="EA3659" s="435"/>
      <c r="EB3659" s="435"/>
      <c r="EC3659" s="435"/>
      <c r="ED3659" s="435"/>
      <c r="EE3659" s="435"/>
      <c r="EF3659" s="435"/>
      <c r="EG3659" s="435"/>
      <c r="EH3659" s="435"/>
      <c r="EI3659" s="435"/>
      <c r="EJ3659" s="435"/>
      <c r="EK3659" s="435"/>
      <c r="EL3659" s="435"/>
      <c r="EM3659" s="435"/>
      <c r="EN3659" s="435"/>
      <c r="EO3659" s="435"/>
      <c r="EP3659" s="435"/>
      <c r="EQ3659" s="435"/>
      <c r="ER3659" s="435"/>
      <c r="ES3659" s="435"/>
      <c r="ET3659" s="435"/>
      <c r="EU3659" s="435"/>
      <c r="EV3659" s="435"/>
      <c r="EW3659" s="435"/>
      <c r="EX3659" s="435"/>
      <c r="EY3659" s="435"/>
      <c r="EZ3659" s="435"/>
      <c r="FA3659" s="435"/>
      <c r="FB3659" s="435"/>
      <c r="FC3659" s="435"/>
      <c r="FD3659" s="435"/>
      <c r="FE3659" s="435"/>
      <c r="FF3659" s="435"/>
      <c r="FG3659" s="435"/>
      <c r="FH3659" s="435"/>
      <c r="FI3659" s="435"/>
      <c r="FJ3659" s="435"/>
      <c r="FK3659" s="435"/>
      <c r="FL3659" s="435"/>
      <c r="FM3659" s="435"/>
      <c r="FN3659" s="435"/>
      <c r="FO3659" s="435"/>
      <c r="FP3659" s="435"/>
      <c r="FQ3659" s="435"/>
      <c r="FR3659" s="435"/>
      <c r="FS3659" s="435"/>
      <c r="FT3659" s="435"/>
      <c r="FU3659" s="435"/>
      <c r="FV3659" s="435"/>
      <c r="FW3659" s="435"/>
      <c r="FX3659" s="435"/>
      <c r="FY3659" s="435"/>
      <c r="FZ3659" s="435"/>
      <c r="GA3659" s="435"/>
      <c r="GB3659" s="435"/>
      <c r="GC3659" s="435"/>
      <c r="GD3659" s="435"/>
      <c r="GE3659" s="435"/>
      <c r="GF3659" s="435"/>
      <c r="GG3659" s="435"/>
      <c r="GH3659" s="435"/>
      <c r="GI3659" s="435"/>
      <c r="GJ3659" s="435"/>
      <c r="GK3659" s="435"/>
      <c r="GL3659" s="435"/>
      <c r="GM3659" s="435"/>
      <c r="GN3659" s="435"/>
      <c r="GO3659" s="435"/>
      <c r="GP3659" s="435"/>
      <c r="GQ3659" s="435"/>
      <c r="GR3659" s="435"/>
      <c r="GS3659" s="435"/>
      <c r="GT3659" s="435"/>
      <c r="GU3659" s="435"/>
      <c r="GV3659" s="435"/>
      <c r="GW3659" s="435"/>
      <c r="GX3659" s="435"/>
      <c r="GY3659" s="435"/>
      <c r="GZ3659" s="435"/>
      <c r="HA3659" s="435"/>
      <c r="HB3659" s="435"/>
      <c r="HC3659" s="435"/>
      <c r="HD3659" s="435"/>
      <c r="HE3659" s="435"/>
      <c r="HF3659" s="435"/>
    </row>
    <row r="3660" spans="1:214" s="436" customFormat="1" x14ac:dyDescent="0.25">
      <c r="A3660" s="280">
        <v>46052</v>
      </c>
      <c r="B3660" s="281">
        <v>4183997606</v>
      </c>
      <c r="C3660" s="328" t="s">
        <v>15180</v>
      </c>
      <c r="D3660" s="280">
        <v>46058</v>
      </c>
      <c r="E3660" s="426"/>
      <c r="F3660" s="328"/>
      <c r="G3660" s="427" t="s">
        <v>15629</v>
      </c>
      <c r="H3660" s="426"/>
      <c r="I3660" s="281" t="s">
        <v>15962</v>
      </c>
      <c r="J3660" s="281" t="s">
        <v>7228</v>
      </c>
      <c r="K3660" s="281" t="s">
        <v>32</v>
      </c>
      <c r="L3660" s="287" t="str">
        <f>VLOOKUP($K3660,[1]TONG_SL!$A$1:$D$65536,2,0)</f>
        <v>Giò Tai Lưỡi Xào 250g</v>
      </c>
      <c r="M3660" s="428"/>
      <c r="N3660" s="287" t="str">
        <f t="shared" si="373"/>
        <v>K-C6</v>
      </c>
      <c r="O3660" s="429"/>
      <c r="P3660" s="429"/>
      <c r="Q3660" s="287" t="str">
        <f>VLOOKUP(K3660,TONG_SL!$A:$D,3,0)</f>
        <v>Túi</v>
      </c>
      <c r="R3660" s="430">
        <v>10</v>
      </c>
      <c r="S3660" s="430"/>
      <c r="T3660" s="430">
        <f>VLOOKUP(VLOOKUP(G3660,Ma_KH!$A:$R,18,0)&amp;K3660,Gia_MB!$A:$F,6,0)</f>
        <v>50182</v>
      </c>
      <c r="U3660" s="431">
        <f t="shared" si="371"/>
        <v>501820</v>
      </c>
      <c r="V3660" s="430"/>
      <c r="W3660" s="432">
        <f t="shared" si="372"/>
        <v>0</v>
      </c>
      <c r="X3660" s="433" t="str">
        <f t="shared" si="374"/>
        <v>8</v>
      </c>
      <c r="Y3660" s="430"/>
      <c r="Z3660" s="431">
        <f t="shared" si="375"/>
        <v>40145.599999999999</v>
      </c>
      <c r="AA3660" s="434">
        <f>VLOOKUP(G3660,Ma_KH!$A:$R,14,0)</f>
        <v>60</v>
      </c>
      <c r="AB3660" s="435"/>
      <c r="AC3660" s="435"/>
      <c r="AD3660" s="435"/>
      <c r="AE3660" s="435"/>
      <c r="AF3660" s="435"/>
      <c r="AG3660" s="435"/>
      <c r="AH3660" s="435"/>
      <c r="AI3660" s="435"/>
      <c r="AJ3660" s="435"/>
      <c r="AK3660" s="435"/>
      <c r="AL3660" s="435"/>
      <c r="AM3660" s="435"/>
      <c r="AN3660" s="435"/>
      <c r="AO3660" s="435"/>
      <c r="AP3660" s="435"/>
      <c r="AQ3660" s="435"/>
      <c r="AR3660" s="435"/>
      <c r="AS3660" s="435"/>
      <c r="AT3660" s="435"/>
      <c r="AU3660" s="435"/>
      <c r="AV3660" s="435"/>
      <c r="AW3660" s="435"/>
      <c r="AX3660" s="435"/>
      <c r="AY3660" s="435"/>
      <c r="AZ3660" s="435"/>
      <c r="BA3660" s="435"/>
      <c r="BB3660" s="435"/>
      <c r="BC3660" s="435"/>
      <c r="BD3660" s="435"/>
      <c r="BE3660" s="435"/>
      <c r="BF3660" s="435"/>
      <c r="BG3660" s="435"/>
      <c r="BH3660" s="435"/>
      <c r="BI3660" s="435"/>
      <c r="BJ3660" s="435"/>
      <c r="BK3660" s="435"/>
      <c r="BL3660" s="435"/>
      <c r="BM3660" s="435"/>
      <c r="BN3660" s="435"/>
      <c r="BO3660" s="435"/>
      <c r="BP3660" s="435"/>
      <c r="BQ3660" s="435"/>
      <c r="BR3660" s="435"/>
      <c r="BS3660" s="435"/>
      <c r="BT3660" s="435"/>
      <c r="BU3660" s="435"/>
      <c r="BV3660" s="435"/>
      <c r="BW3660" s="435"/>
      <c r="BX3660" s="435"/>
      <c r="BY3660" s="435"/>
      <c r="BZ3660" s="435"/>
      <c r="CA3660" s="435"/>
      <c r="CB3660" s="435"/>
      <c r="CC3660" s="435"/>
      <c r="CD3660" s="435"/>
      <c r="CE3660" s="435"/>
      <c r="CF3660" s="435"/>
      <c r="CG3660" s="435"/>
      <c r="CH3660" s="435"/>
      <c r="CI3660" s="435"/>
      <c r="CJ3660" s="435"/>
      <c r="CK3660" s="435"/>
      <c r="CL3660" s="435"/>
      <c r="CM3660" s="435"/>
      <c r="CN3660" s="435"/>
      <c r="CO3660" s="435"/>
      <c r="CP3660" s="435"/>
      <c r="CQ3660" s="435"/>
      <c r="CR3660" s="435"/>
      <c r="CS3660" s="435"/>
      <c r="CT3660" s="435"/>
      <c r="CU3660" s="435"/>
      <c r="CV3660" s="435"/>
      <c r="CW3660" s="435"/>
      <c r="CX3660" s="435"/>
      <c r="CY3660" s="435"/>
      <c r="CZ3660" s="435"/>
      <c r="DA3660" s="435"/>
      <c r="DB3660" s="435"/>
      <c r="DC3660" s="435"/>
      <c r="DD3660" s="435"/>
      <c r="DE3660" s="435"/>
      <c r="DF3660" s="435"/>
      <c r="DG3660" s="435"/>
      <c r="DH3660" s="435"/>
      <c r="DI3660" s="435"/>
      <c r="DJ3660" s="435"/>
      <c r="DK3660" s="435"/>
      <c r="DL3660" s="435"/>
      <c r="DM3660" s="435"/>
      <c r="DN3660" s="435"/>
      <c r="DO3660" s="435"/>
      <c r="DP3660" s="435"/>
      <c r="DQ3660" s="435"/>
      <c r="DR3660" s="435"/>
      <c r="DS3660" s="435"/>
      <c r="DT3660" s="435"/>
      <c r="DU3660" s="435"/>
      <c r="DV3660" s="435"/>
      <c r="DW3660" s="435"/>
      <c r="DX3660" s="435"/>
      <c r="DY3660" s="435"/>
      <c r="DZ3660" s="435"/>
      <c r="EA3660" s="435"/>
      <c r="EB3660" s="435"/>
      <c r="EC3660" s="435"/>
      <c r="ED3660" s="435"/>
      <c r="EE3660" s="435"/>
      <c r="EF3660" s="435"/>
      <c r="EG3660" s="435"/>
      <c r="EH3660" s="435"/>
      <c r="EI3660" s="435"/>
      <c r="EJ3660" s="435"/>
      <c r="EK3660" s="435"/>
      <c r="EL3660" s="435"/>
      <c r="EM3660" s="435"/>
      <c r="EN3660" s="435"/>
      <c r="EO3660" s="435"/>
      <c r="EP3660" s="435"/>
      <c r="EQ3660" s="435"/>
      <c r="ER3660" s="435"/>
      <c r="ES3660" s="435"/>
      <c r="ET3660" s="435"/>
      <c r="EU3660" s="435"/>
      <c r="EV3660" s="435"/>
      <c r="EW3660" s="435"/>
      <c r="EX3660" s="435"/>
      <c r="EY3660" s="435"/>
      <c r="EZ3660" s="435"/>
      <c r="FA3660" s="435"/>
      <c r="FB3660" s="435"/>
      <c r="FC3660" s="435"/>
      <c r="FD3660" s="435"/>
      <c r="FE3660" s="435"/>
      <c r="FF3660" s="435"/>
      <c r="FG3660" s="435"/>
      <c r="FH3660" s="435"/>
      <c r="FI3660" s="435"/>
      <c r="FJ3660" s="435"/>
      <c r="FK3660" s="435"/>
      <c r="FL3660" s="435"/>
      <c r="FM3660" s="435"/>
      <c r="FN3660" s="435"/>
      <c r="FO3660" s="435"/>
      <c r="FP3660" s="435"/>
      <c r="FQ3660" s="435"/>
      <c r="FR3660" s="435"/>
      <c r="FS3660" s="435"/>
      <c r="FT3660" s="435"/>
      <c r="FU3660" s="435"/>
      <c r="FV3660" s="435"/>
      <c r="FW3660" s="435"/>
      <c r="FX3660" s="435"/>
      <c r="FY3660" s="435"/>
      <c r="FZ3660" s="435"/>
      <c r="GA3660" s="435"/>
      <c r="GB3660" s="435"/>
      <c r="GC3660" s="435"/>
      <c r="GD3660" s="435"/>
      <c r="GE3660" s="435"/>
      <c r="GF3660" s="435"/>
      <c r="GG3660" s="435"/>
      <c r="GH3660" s="435"/>
      <c r="GI3660" s="435"/>
      <c r="GJ3660" s="435"/>
      <c r="GK3660" s="435"/>
      <c r="GL3660" s="435"/>
      <c r="GM3660" s="435"/>
      <c r="GN3660" s="435"/>
      <c r="GO3660" s="435"/>
      <c r="GP3660" s="435"/>
      <c r="GQ3660" s="435"/>
      <c r="GR3660" s="435"/>
      <c r="GS3660" s="435"/>
      <c r="GT3660" s="435"/>
      <c r="GU3660" s="435"/>
      <c r="GV3660" s="435"/>
      <c r="GW3660" s="435"/>
      <c r="GX3660" s="435"/>
      <c r="GY3660" s="435"/>
      <c r="GZ3660" s="435"/>
      <c r="HA3660" s="435"/>
      <c r="HB3660" s="435"/>
      <c r="HC3660" s="435"/>
      <c r="HD3660" s="435"/>
      <c r="HE3660" s="435"/>
      <c r="HF3660" s="435"/>
    </row>
    <row r="3661" spans="1:214" s="436" customFormat="1" x14ac:dyDescent="0.25">
      <c r="A3661" s="280">
        <v>46052</v>
      </c>
      <c r="B3661" s="423">
        <v>4183999540</v>
      </c>
      <c r="C3661" s="328" t="s">
        <v>15180</v>
      </c>
      <c r="D3661" s="280">
        <v>46058</v>
      </c>
      <c r="E3661" s="426"/>
      <c r="F3661" s="328"/>
      <c r="G3661" s="427" t="s">
        <v>15629</v>
      </c>
      <c r="H3661" s="426"/>
      <c r="I3661" s="281" t="s">
        <v>15963</v>
      </c>
      <c r="J3661" s="281" t="s">
        <v>7228</v>
      </c>
      <c r="K3661" s="281" t="s">
        <v>27</v>
      </c>
      <c r="L3661" s="287" t="str">
        <f>VLOOKUP($K3661,[1]TONG_SL!$A$1:$D$65536,2,0)</f>
        <v>Chân giò heo muối 300g</v>
      </c>
      <c r="M3661" s="428"/>
      <c r="N3661" s="287" t="str">
        <f t="shared" si="373"/>
        <v>K-C6</v>
      </c>
      <c r="O3661" s="429"/>
      <c r="P3661" s="429"/>
      <c r="Q3661" s="287" t="str">
        <f>VLOOKUP(K3661,TONG_SL!$A:$D,3,0)</f>
        <v>Túi</v>
      </c>
      <c r="R3661" s="430">
        <v>21</v>
      </c>
      <c r="S3661" s="430"/>
      <c r="T3661" s="430">
        <f>VLOOKUP(VLOOKUP(G3661,Ma_KH!$A:$R,18,0)&amp;K3661,Gia_MB!$A:$F,6,0)</f>
        <v>73431</v>
      </c>
      <c r="U3661" s="431">
        <f t="shared" si="371"/>
        <v>1542051</v>
      </c>
      <c r="V3661" s="430"/>
      <c r="W3661" s="432">
        <f t="shared" si="372"/>
        <v>0</v>
      </c>
      <c r="X3661" s="433" t="str">
        <f t="shared" si="374"/>
        <v>8</v>
      </c>
      <c r="Y3661" s="430"/>
      <c r="Z3661" s="431">
        <f t="shared" si="375"/>
        <v>123364.08</v>
      </c>
      <c r="AA3661" s="434">
        <f>VLOOKUP(G3661,Ma_KH!$A:$R,14,0)</f>
        <v>60</v>
      </c>
      <c r="AB3661" s="435"/>
      <c r="AC3661" s="435"/>
      <c r="AD3661" s="435"/>
      <c r="AE3661" s="435"/>
      <c r="AF3661" s="435"/>
      <c r="AG3661" s="435"/>
      <c r="AH3661" s="435"/>
      <c r="AI3661" s="435"/>
      <c r="AJ3661" s="435"/>
      <c r="AK3661" s="435"/>
      <c r="AL3661" s="435"/>
      <c r="AM3661" s="435"/>
      <c r="AN3661" s="435"/>
      <c r="AO3661" s="435"/>
      <c r="AP3661" s="435"/>
      <c r="AQ3661" s="435"/>
      <c r="AR3661" s="435"/>
      <c r="AS3661" s="435"/>
      <c r="AT3661" s="435"/>
      <c r="AU3661" s="435"/>
      <c r="AV3661" s="435"/>
      <c r="AW3661" s="435"/>
      <c r="AX3661" s="435"/>
      <c r="AY3661" s="435"/>
      <c r="AZ3661" s="435"/>
      <c r="BA3661" s="435"/>
      <c r="BB3661" s="435"/>
      <c r="BC3661" s="435"/>
      <c r="BD3661" s="435"/>
      <c r="BE3661" s="435"/>
      <c r="BF3661" s="435"/>
      <c r="BG3661" s="435"/>
      <c r="BH3661" s="435"/>
      <c r="BI3661" s="435"/>
      <c r="BJ3661" s="435"/>
      <c r="BK3661" s="435"/>
      <c r="BL3661" s="435"/>
      <c r="BM3661" s="435"/>
      <c r="BN3661" s="435"/>
      <c r="BO3661" s="435"/>
      <c r="BP3661" s="435"/>
      <c r="BQ3661" s="435"/>
      <c r="BR3661" s="435"/>
      <c r="BS3661" s="435"/>
      <c r="BT3661" s="435"/>
      <c r="BU3661" s="435"/>
      <c r="BV3661" s="435"/>
      <c r="BW3661" s="435"/>
      <c r="BX3661" s="435"/>
      <c r="BY3661" s="435"/>
      <c r="BZ3661" s="435"/>
      <c r="CA3661" s="435"/>
      <c r="CB3661" s="435"/>
      <c r="CC3661" s="435"/>
      <c r="CD3661" s="435"/>
      <c r="CE3661" s="435"/>
      <c r="CF3661" s="435"/>
      <c r="CG3661" s="435"/>
      <c r="CH3661" s="435"/>
      <c r="CI3661" s="435"/>
      <c r="CJ3661" s="435"/>
      <c r="CK3661" s="435"/>
      <c r="CL3661" s="435"/>
      <c r="CM3661" s="435"/>
      <c r="CN3661" s="435"/>
      <c r="CO3661" s="435"/>
      <c r="CP3661" s="435"/>
      <c r="CQ3661" s="435"/>
      <c r="CR3661" s="435"/>
      <c r="CS3661" s="435"/>
      <c r="CT3661" s="435"/>
      <c r="CU3661" s="435"/>
      <c r="CV3661" s="435"/>
      <c r="CW3661" s="435"/>
      <c r="CX3661" s="435"/>
      <c r="CY3661" s="435"/>
      <c r="CZ3661" s="435"/>
      <c r="DA3661" s="435"/>
      <c r="DB3661" s="435"/>
      <c r="DC3661" s="435"/>
      <c r="DD3661" s="435"/>
      <c r="DE3661" s="435"/>
      <c r="DF3661" s="435"/>
      <c r="DG3661" s="435"/>
      <c r="DH3661" s="435"/>
      <c r="DI3661" s="435"/>
      <c r="DJ3661" s="435"/>
      <c r="DK3661" s="435"/>
      <c r="DL3661" s="435"/>
      <c r="DM3661" s="435"/>
      <c r="DN3661" s="435"/>
      <c r="DO3661" s="435"/>
      <c r="DP3661" s="435"/>
      <c r="DQ3661" s="435"/>
      <c r="DR3661" s="435"/>
      <c r="DS3661" s="435"/>
      <c r="DT3661" s="435"/>
      <c r="DU3661" s="435"/>
      <c r="DV3661" s="435"/>
      <c r="DW3661" s="435"/>
      <c r="DX3661" s="435"/>
      <c r="DY3661" s="435"/>
      <c r="DZ3661" s="435"/>
      <c r="EA3661" s="435"/>
      <c r="EB3661" s="435"/>
      <c r="EC3661" s="435"/>
      <c r="ED3661" s="435"/>
      <c r="EE3661" s="435"/>
      <c r="EF3661" s="435"/>
      <c r="EG3661" s="435"/>
      <c r="EH3661" s="435"/>
      <c r="EI3661" s="435"/>
      <c r="EJ3661" s="435"/>
      <c r="EK3661" s="435"/>
      <c r="EL3661" s="435"/>
      <c r="EM3661" s="435"/>
      <c r="EN3661" s="435"/>
      <c r="EO3661" s="435"/>
      <c r="EP3661" s="435"/>
      <c r="EQ3661" s="435"/>
      <c r="ER3661" s="435"/>
      <c r="ES3661" s="435"/>
      <c r="ET3661" s="435"/>
      <c r="EU3661" s="435"/>
      <c r="EV3661" s="435"/>
      <c r="EW3661" s="435"/>
      <c r="EX3661" s="435"/>
      <c r="EY3661" s="435"/>
      <c r="EZ3661" s="435"/>
      <c r="FA3661" s="435"/>
      <c r="FB3661" s="435"/>
      <c r="FC3661" s="435"/>
      <c r="FD3661" s="435"/>
      <c r="FE3661" s="435"/>
      <c r="FF3661" s="435"/>
      <c r="FG3661" s="435"/>
      <c r="FH3661" s="435"/>
      <c r="FI3661" s="435"/>
      <c r="FJ3661" s="435"/>
      <c r="FK3661" s="435"/>
      <c r="FL3661" s="435"/>
      <c r="FM3661" s="435"/>
      <c r="FN3661" s="435"/>
      <c r="FO3661" s="435"/>
      <c r="FP3661" s="435"/>
      <c r="FQ3661" s="435"/>
      <c r="FR3661" s="435"/>
      <c r="FS3661" s="435"/>
      <c r="FT3661" s="435"/>
      <c r="FU3661" s="435"/>
      <c r="FV3661" s="435"/>
      <c r="FW3661" s="435"/>
      <c r="FX3661" s="435"/>
      <c r="FY3661" s="435"/>
      <c r="FZ3661" s="435"/>
      <c r="GA3661" s="435"/>
      <c r="GB3661" s="435"/>
      <c r="GC3661" s="435"/>
      <c r="GD3661" s="435"/>
      <c r="GE3661" s="435"/>
      <c r="GF3661" s="435"/>
      <c r="GG3661" s="435"/>
      <c r="GH3661" s="435"/>
      <c r="GI3661" s="435"/>
      <c r="GJ3661" s="435"/>
      <c r="GK3661" s="435"/>
      <c r="GL3661" s="435"/>
      <c r="GM3661" s="435"/>
      <c r="GN3661" s="435"/>
      <c r="GO3661" s="435"/>
      <c r="GP3661" s="435"/>
      <c r="GQ3661" s="435"/>
      <c r="GR3661" s="435"/>
      <c r="GS3661" s="435"/>
      <c r="GT3661" s="435"/>
      <c r="GU3661" s="435"/>
      <c r="GV3661" s="435"/>
      <c r="GW3661" s="435"/>
      <c r="GX3661" s="435"/>
      <c r="GY3661" s="435"/>
      <c r="GZ3661" s="435"/>
      <c r="HA3661" s="435"/>
      <c r="HB3661" s="435"/>
      <c r="HC3661" s="435"/>
      <c r="HD3661" s="435"/>
      <c r="HE3661" s="435"/>
      <c r="HF3661" s="435"/>
    </row>
    <row r="3662" spans="1:214" s="436" customFormat="1" x14ac:dyDescent="0.25">
      <c r="A3662" s="280">
        <v>46052</v>
      </c>
      <c r="B3662" s="423">
        <v>4183999540</v>
      </c>
      <c r="C3662" s="328" t="s">
        <v>15180</v>
      </c>
      <c r="D3662" s="280">
        <v>46058</v>
      </c>
      <c r="E3662" s="426"/>
      <c r="F3662" s="328"/>
      <c r="G3662" s="427" t="s">
        <v>15629</v>
      </c>
      <c r="H3662" s="426"/>
      <c r="I3662" s="281" t="s">
        <v>15963</v>
      </c>
      <c r="J3662" s="281" t="s">
        <v>7228</v>
      </c>
      <c r="K3662" s="281" t="s">
        <v>30</v>
      </c>
      <c r="L3662" s="287" t="str">
        <f>VLOOKUP($K3662,[1]TONG_SL!$A$1:$D$65536,2,0)</f>
        <v>Gà muối 500g</v>
      </c>
      <c r="M3662" s="428"/>
      <c r="N3662" s="287" t="str">
        <f t="shared" si="373"/>
        <v>K-C6</v>
      </c>
      <c r="O3662" s="429"/>
      <c r="P3662" s="429"/>
      <c r="Q3662" s="287" t="str">
        <f>VLOOKUP(K3662,TONG_SL!$A:$D,3,0)</f>
        <v>Túi</v>
      </c>
      <c r="R3662" s="430">
        <v>11</v>
      </c>
      <c r="S3662" s="430"/>
      <c r="T3662" s="430">
        <f>VLOOKUP(VLOOKUP(G3662,Ma_KH!$A:$R,18,0)&amp;K3662,Gia_MB!$A:$F,6,0)</f>
        <v>116611</v>
      </c>
      <c r="U3662" s="431">
        <f t="shared" si="371"/>
        <v>1282721</v>
      </c>
      <c r="V3662" s="430"/>
      <c r="W3662" s="432">
        <f t="shared" si="372"/>
        <v>0</v>
      </c>
      <c r="X3662" s="433" t="str">
        <f t="shared" si="374"/>
        <v>8</v>
      </c>
      <c r="Y3662" s="430"/>
      <c r="Z3662" s="431">
        <f t="shared" si="375"/>
        <v>102617.68000000001</v>
      </c>
      <c r="AA3662" s="434">
        <f>VLOOKUP(G3662,Ma_KH!$A:$R,14,0)</f>
        <v>60</v>
      </c>
      <c r="AB3662" s="435"/>
      <c r="AC3662" s="435"/>
      <c r="AD3662" s="435"/>
      <c r="AE3662" s="435"/>
      <c r="AF3662" s="435"/>
      <c r="AG3662" s="435"/>
      <c r="AH3662" s="435"/>
      <c r="AI3662" s="435"/>
      <c r="AJ3662" s="435"/>
      <c r="AK3662" s="435"/>
      <c r="AL3662" s="435"/>
      <c r="AM3662" s="435"/>
      <c r="AN3662" s="435"/>
      <c r="AO3662" s="435"/>
      <c r="AP3662" s="435"/>
      <c r="AQ3662" s="435"/>
      <c r="AR3662" s="435"/>
      <c r="AS3662" s="435"/>
      <c r="AT3662" s="435"/>
      <c r="AU3662" s="435"/>
      <c r="AV3662" s="435"/>
      <c r="AW3662" s="435"/>
      <c r="AX3662" s="435"/>
      <c r="AY3662" s="435"/>
      <c r="AZ3662" s="435"/>
      <c r="BA3662" s="435"/>
      <c r="BB3662" s="435"/>
      <c r="BC3662" s="435"/>
      <c r="BD3662" s="435"/>
      <c r="BE3662" s="435"/>
      <c r="BF3662" s="435"/>
      <c r="BG3662" s="435"/>
      <c r="BH3662" s="435"/>
      <c r="BI3662" s="435"/>
      <c r="BJ3662" s="435"/>
      <c r="BK3662" s="435"/>
      <c r="BL3662" s="435"/>
      <c r="BM3662" s="435"/>
      <c r="BN3662" s="435"/>
      <c r="BO3662" s="435"/>
      <c r="BP3662" s="435"/>
      <c r="BQ3662" s="435"/>
      <c r="BR3662" s="435"/>
      <c r="BS3662" s="435"/>
      <c r="BT3662" s="435"/>
      <c r="BU3662" s="435"/>
      <c r="BV3662" s="435"/>
      <c r="BW3662" s="435"/>
      <c r="BX3662" s="435"/>
      <c r="BY3662" s="435"/>
      <c r="BZ3662" s="435"/>
      <c r="CA3662" s="435"/>
      <c r="CB3662" s="435"/>
      <c r="CC3662" s="435"/>
      <c r="CD3662" s="435"/>
      <c r="CE3662" s="435"/>
      <c r="CF3662" s="435"/>
      <c r="CG3662" s="435"/>
      <c r="CH3662" s="435"/>
      <c r="CI3662" s="435"/>
      <c r="CJ3662" s="435"/>
      <c r="CK3662" s="435"/>
      <c r="CL3662" s="435"/>
      <c r="CM3662" s="435"/>
      <c r="CN3662" s="435"/>
      <c r="CO3662" s="435"/>
      <c r="CP3662" s="435"/>
      <c r="CQ3662" s="435"/>
      <c r="CR3662" s="435"/>
      <c r="CS3662" s="435"/>
      <c r="CT3662" s="435"/>
      <c r="CU3662" s="435"/>
      <c r="CV3662" s="435"/>
      <c r="CW3662" s="435"/>
      <c r="CX3662" s="435"/>
      <c r="CY3662" s="435"/>
      <c r="CZ3662" s="435"/>
      <c r="DA3662" s="435"/>
      <c r="DB3662" s="435"/>
      <c r="DC3662" s="435"/>
      <c r="DD3662" s="435"/>
      <c r="DE3662" s="435"/>
      <c r="DF3662" s="435"/>
      <c r="DG3662" s="435"/>
      <c r="DH3662" s="435"/>
      <c r="DI3662" s="435"/>
      <c r="DJ3662" s="435"/>
      <c r="DK3662" s="435"/>
      <c r="DL3662" s="435"/>
      <c r="DM3662" s="435"/>
      <c r="DN3662" s="435"/>
      <c r="DO3662" s="435"/>
      <c r="DP3662" s="435"/>
      <c r="DQ3662" s="435"/>
      <c r="DR3662" s="435"/>
      <c r="DS3662" s="435"/>
      <c r="DT3662" s="435"/>
      <c r="DU3662" s="435"/>
      <c r="DV3662" s="435"/>
      <c r="DW3662" s="435"/>
      <c r="DX3662" s="435"/>
      <c r="DY3662" s="435"/>
      <c r="DZ3662" s="435"/>
      <c r="EA3662" s="435"/>
      <c r="EB3662" s="435"/>
      <c r="EC3662" s="435"/>
      <c r="ED3662" s="435"/>
      <c r="EE3662" s="435"/>
      <c r="EF3662" s="435"/>
      <c r="EG3662" s="435"/>
      <c r="EH3662" s="435"/>
      <c r="EI3662" s="435"/>
      <c r="EJ3662" s="435"/>
      <c r="EK3662" s="435"/>
      <c r="EL3662" s="435"/>
      <c r="EM3662" s="435"/>
      <c r="EN3662" s="435"/>
      <c r="EO3662" s="435"/>
      <c r="EP3662" s="435"/>
      <c r="EQ3662" s="435"/>
      <c r="ER3662" s="435"/>
      <c r="ES3662" s="435"/>
      <c r="ET3662" s="435"/>
      <c r="EU3662" s="435"/>
      <c r="EV3662" s="435"/>
      <c r="EW3662" s="435"/>
      <c r="EX3662" s="435"/>
      <c r="EY3662" s="435"/>
      <c r="EZ3662" s="435"/>
      <c r="FA3662" s="435"/>
      <c r="FB3662" s="435"/>
      <c r="FC3662" s="435"/>
      <c r="FD3662" s="435"/>
      <c r="FE3662" s="435"/>
      <c r="FF3662" s="435"/>
      <c r="FG3662" s="435"/>
      <c r="FH3662" s="435"/>
      <c r="FI3662" s="435"/>
      <c r="FJ3662" s="435"/>
      <c r="FK3662" s="435"/>
      <c r="FL3662" s="435"/>
      <c r="FM3662" s="435"/>
      <c r="FN3662" s="435"/>
      <c r="FO3662" s="435"/>
      <c r="FP3662" s="435"/>
      <c r="FQ3662" s="435"/>
      <c r="FR3662" s="435"/>
      <c r="FS3662" s="435"/>
      <c r="FT3662" s="435"/>
      <c r="FU3662" s="435"/>
      <c r="FV3662" s="435"/>
      <c r="FW3662" s="435"/>
      <c r="FX3662" s="435"/>
      <c r="FY3662" s="435"/>
      <c r="FZ3662" s="435"/>
      <c r="GA3662" s="435"/>
      <c r="GB3662" s="435"/>
      <c r="GC3662" s="435"/>
      <c r="GD3662" s="435"/>
      <c r="GE3662" s="435"/>
      <c r="GF3662" s="435"/>
      <c r="GG3662" s="435"/>
      <c r="GH3662" s="435"/>
      <c r="GI3662" s="435"/>
      <c r="GJ3662" s="435"/>
      <c r="GK3662" s="435"/>
      <c r="GL3662" s="435"/>
      <c r="GM3662" s="435"/>
      <c r="GN3662" s="435"/>
      <c r="GO3662" s="435"/>
      <c r="GP3662" s="435"/>
      <c r="GQ3662" s="435"/>
      <c r="GR3662" s="435"/>
      <c r="GS3662" s="435"/>
      <c r="GT3662" s="435"/>
      <c r="GU3662" s="435"/>
      <c r="GV3662" s="435"/>
      <c r="GW3662" s="435"/>
      <c r="GX3662" s="435"/>
      <c r="GY3662" s="435"/>
      <c r="GZ3662" s="435"/>
      <c r="HA3662" s="435"/>
      <c r="HB3662" s="435"/>
      <c r="HC3662" s="435"/>
      <c r="HD3662" s="435"/>
      <c r="HE3662" s="435"/>
      <c r="HF3662" s="435"/>
    </row>
    <row r="3663" spans="1:214" s="436" customFormat="1" x14ac:dyDescent="0.25">
      <c r="A3663" s="280">
        <v>46052</v>
      </c>
      <c r="B3663" s="423">
        <v>4183999540</v>
      </c>
      <c r="C3663" s="328" t="s">
        <v>15180</v>
      </c>
      <c r="D3663" s="280">
        <v>46058</v>
      </c>
      <c r="E3663" s="426"/>
      <c r="F3663" s="328"/>
      <c r="G3663" s="427" t="s">
        <v>15629</v>
      </c>
      <c r="H3663" s="426"/>
      <c r="I3663" s="281" t="s">
        <v>15963</v>
      </c>
      <c r="J3663" s="281" t="s">
        <v>7228</v>
      </c>
      <c r="K3663" s="281" t="s">
        <v>48</v>
      </c>
      <c r="L3663" s="287" t="str">
        <f>VLOOKUP($K3663,[1]TONG_SL!$A$1:$D$65536,2,0)</f>
        <v>Mọc Nấm Hương 250g</v>
      </c>
      <c r="M3663" s="428"/>
      <c r="N3663" s="287" t="str">
        <f t="shared" si="373"/>
        <v>K-C6</v>
      </c>
      <c r="O3663" s="429"/>
      <c r="P3663" s="429"/>
      <c r="Q3663" s="287" t="str">
        <f>VLOOKUP(K3663,TONG_SL!$A:$D,3,0)</f>
        <v>Túi</v>
      </c>
      <c r="R3663" s="430">
        <v>6</v>
      </c>
      <c r="S3663" s="430"/>
      <c r="T3663" s="430">
        <f>VLOOKUP(VLOOKUP(G3663,Ma_KH!$A:$R,18,0)&amp;K3663,Gia_MB!$A:$F,6,0)</f>
        <v>46000</v>
      </c>
      <c r="U3663" s="431">
        <f t="shared" si="371"/>
        <v>276000</v>
      </c>
      <c r="V3663" s="430"/>
      <c r="W3663" s="432">
        <f t="shared" si="372"/>
        <v>0</v>
      </c>
      <c r="X3663" s="433" t="str">
        <f t="shared" si="374"/>
        <v>8</v>
      </c>
      <c r="Y3663" s="430"/>
      <c r="Z3663" s="431">
        <f t="shared" si="375"/>
        <v>22080</v>
      </c>
      <c r="AA3663" s="434">
        <f>VLOOKUP(G3663,Ma_KH!$A:$R,14,0)</f>
        <v>60</v>
      </c>
      <c r="AB3663" s="435"/>
      <c r="AC3663" s="435"/>
      <c r="AD3663" s="435"/>
      <c r="AE3663" s="435"/>
      <c r="AF3663" s="435"/>
      <c r="AG3663" s="435"/>
      <c r="AH3663" s="435"/>
      <c r="AI3663" s="435"/>
      <c r="AJ3663" s="435"/>
      <c r="AK3663" s="435"/>
      <c r="AL3663" s="435"/>
      <c r="AM3663" s="435"/>
      <c r="AN3663" s="435"/>
      <c r="AO3663" s="435"/>
      <c r="AP3663" s="435"/>
      <c r="AQ3663" s="435"/>
      <c r="AR3663" s="435"/>
      <c r="AS3663" s="435"/>
      <c r="AT3663" s="435"/>
      <c r="AU3663" s="435"/>
      <c r="AV3663" s="435"/>
      <c r="AW3663" s="435"/>
      <c r="AX3663" s="435"/>
      <c r="AY3663" s="435"/>
      <c r="AZ3663" s="435"/>
      <c r="BA3663" s="435"/>
      <c r="BB3663" s="435"/>
      <c r="BC3663" s="435"/>
      <c r="BD3663" s="435"/>
      <c r="BE3663" s="435"/>
      <c r="BF3663" s="435"/>
      <c r="BG3663" s="435"/>
      <c r="BH3663" s="435"/>
      <c r="BI3663" s="435"/>
      <c r="BJ3663" s="435"/>
      <c r="BK3663" s="435"/>
      <c r="BL3663" s="435"/>
      <c r="BM3663" s="435"/>
      <c r="BN3663" s="435"/>
      <c r="BO3663" s="435"/>
      <c r="BP3663" s="435"/>
      <c r="BQ3663" s="435"/>
      <c r="BR3663" s="435"/>
      <c r="BS3663" s="435"/>
      <c r="BT3663" s="435"/>
      <c r="BU3663" s="435"/>
      <c r="BV3663" s="435"/>
      <c r="BW3663" s="435"/>
      <c r="BX3663" s="435"/>
      <c r="BY3663" s="435"/>
      <c r="BZ3663" s="435"/>
      <c r="CA3663" s="435"/>
      <c r="CB3663" s="435"/>
      <c r="CC3663" s="435"/>
      <c r="CD3663" s="435"/>
      <c r="CE3663" s="435"/>
      <c r="CF3663" s="435"/>
      <c r="CG3663" s="435"/>
      <c r="CH3663" s="435"/>
      <c r="CI3663" s="435"/>
      <c r="CJ3663" s="435"/>
      <c r="CK3663" s="435"/>
      <c r="CL3663" s="435"/>
      <c r="CM3663" s="435"/>
      <c r="CN3663" s="435"/>
      <c r="CO3663" s="435"/>
      <c r="CP3663" s="435"/>
      <c r="CQ3663" s="435"/>
      <c r="CR3663" s="435"/>
      <c r="CS3663" s="435"/>
      <c r="CT3663" s="435"/>
      <c r="CU3663" s="435"/>
      <c r="CV3663" s="435"/>
      <c r="CW3663" s="435"/>
      <c r="CX3663" s="435"/>
      <c r="CY3663" s="435"/>
      <c r="CZ3663" s="435"/>
      <c r="DA3663" s="435"/>
      <c r="DB3663" s="435"/>
      <c r="DC3663" s="435"/>
      <c r="DD3663" s="435"/>
      <c r="DE3663" s="435"/>
      <c r="DF3663" s="435"/>
      <c r="DG3663" s="435"/>
      <c r="DH3663" s="435"/>
      <c r="DI3663" s="435"/>
      <c r="DJ3663" s="435"/>
      <c r="DK3663" s="435"/>
      <c r="DL3663" s="435"/>
      <c r="DM3663" s="435"/>
      <c r="DN3663" s="435"/>
      <c r="DO3663" s="435"/>
      <c r="DP3663" s="435"/>
      <c r="DQ3663" s="435"/>
      <c r="DR3663" s="435"/>
      <c r="DS3663" s="435"/>
      <c r="DT3663" s="435"/>
      <c r="DU3663" s="435"/>
      <c r="DV3663" s="435"/>
      <c r="DW3663" s="435"/>
      <c r="DX3663" s="435"/>
      <c r="DY3663" s="435"/>
      <c r="DZ3663" s="435"/>
      <c r="EA3663" s="435"/>
      <c r="EB3663" s="435"/>
      <c r="EC3663" s="435"/>
      <c r="ED3663" s="435"/>
      <c r="EE3663" s="435"/>
      <c r="EF3663" s="435"/>
      <c r="EG3663" s="435"/>
      <c r="EH3663" s="435"/>
      <c r="EI3663" s="435"/>
      <c r="EJ3663" s="435"/>
      <c r="EK3663" s="435"/>
      <c r="EL3663" s="435"/>
      <c r="EM3663" s="435"/>
      <c r="EN3663" s="435"/>
      <c r="EO3663" s="435"/>
      <c r="EP3663" s="435"/>
      <c r="EQ3663" s="435"/>
      <c r="ER3663" s="435"/>
      <c r="ES3663" s="435"/>
      <c r="ET3663" s="435"/>
      <c r="EU3663" s="435"/>
      <c r="EV3663" s="435"/>
      <c r="EW3663" s="435"/>
      <c r="EX3663" s="435"/>
      <c r="EY3663" s="435"/>
      <c r="EZ3663" s="435"/>
      <c r="FA3663" s="435"/>
      <c r="FB3663" s="435"/>
      <c r="FC3663" s="435"/>
      <c r="FD3663" s="435"/>
      <c r="FE3663" s="435"/>
      <c r="FF3663" s="435"/>
      <c r="FG3663" s="435"/>
      <c r="FH3663" s="435"/>
      <c r="FI3663" s="435"/>
      <c r="FJ3663" s="435"/>
      <c r="FK3663" s="435"/>
      <c r="FL3663" s="435"/>
      <c r="FM3663" s="435"/>
      <c r="FN3663" s="435"/>
      <c r="FO3663" s="435"/>
      <c r="FP3663" s="435"/>
      <c r="FQ3663" s="435"/>
      <c r="FR3663" s="435"/>
      <c r="FS3663" s="435"/>
      <c r="FT3663" s="435"/>
      <c r="FU3663" s="435"/>
      <c r="FV3663" s="435"/>
      <c r="FW3663" s="435"/>
      <c r="FX3663" s="435"/>
      <c r="FY3663" s="435"/>
      <c r="FZ3663" s="435"/>
      <c r="GA3663" s="435"/>
      <c r="GB3663" s="435"/>
      <c r="GC3663" s="435"/>
      <c r="GD3663" s="435"/>
      <c r="GE3663" s="435"/>
      <c r="GF3663" s="435"/>
      <c r="GG3663" s="435"/>
      <c r="GH3663" s="435"/>
      <c r="GI3663" s="435"/>
      <c r="GJ3663" s="435"/>
      <c r="GK3663" s="435"/>
      <c r="GL3663" s="435"/>
      <c r="GM3663" s="435"/>
      <c r="GN3663" s="435"/>
      <c r="GO3663" s="435"/>
      <c r="GP3663" s="435"/>
      <c r="GQ3663" s="435"/>
      <c r="GR3663" s="435"/>
      <c r="GS3663" s="435"/>
      <c r="GT3663" s="435"/>
      <c r="GU3663" s="435"/>
      <c r="GV3663" s="435"/>
      <c r="GW3663" s="435"/>
      <c r="GX3663" s="435"/>
      <c r="GY3663" s="435"/>
      <c r="GZ3663" s="435"/>
      <c r="HA3663" s="435"/>
      <c r="HB3663" s="435"/>
      <c r="HC3663" s="435"/>
      <c r="HD3663" s="435"/>
      <c r="HE3663" s="435"/>
      <c r="HF3663" s="435"/>
    </row>
    <row r="3664" spans="1:214" s="436" customFormat="1" x14ac:dyDescent="0.25">
      <c r="A3664" s="280">
        <v>46052</v>
      </c>
      <c r="B3664" s="423">
        <v>4183999540</v>
      </c>
      <c r="C3664" s="328" t="s">
        <v>15180</v>
      </c>
      <c r="D3664" s="280">
        <v>46058</v>
      </c>
      <c r="E3664" s="426"/>
      <c r="F3664" s="328"/>
      <c r="G3664" s="427" t="s">
        <v>15629</v>
      </c>
      <c r="H3664" s="426"/>
      <c r="I3664" s="281" t="s">
        <v>15963</v>
      </c>
      <c r="J3664" s="281" t="s">
        <v>7228</v>
      </c>
      <c r="K3664" s="281" t="s">
        <v>7149</v>
      </c>
      <c r="L3664" s="287" t="str">
        <f>VLOOKUP($K3664,[1]TONG_SL!$A$1:$D$65536,2,0)</f>
        <v>Tai heo muối 200g</v>
      </c>
      <c r="M3664" s="428"/>
      <c r="N3664" s="287" t="str">
        <f t="shared" si="373"/>
        <v>K-C6</v>
      </c>
      <c r="O3664" s="429"/>
      <c r="P3664" s="429"/>
      <c r="Q3664" s="287" t="str">
        <f>VLOOKUP(K3664,TONG_SL!$A:$D,3,0)</f>
        <v>Túi</v>
      </c>
      <c r="R3664" s="430">
        <v>5</v>
      </c>
      <c r="S3664" s="430"/>
      <c r="T3664" s="430">
        <f>VLOOKUP(VLOOKUP(G3664,Ma_KH!$A:$R,18,0)&amp;K3664,Gia_MB!$A:$F,6,0)</f>
        <v>55595</v>
      </c>
      <c r="U3664" s="431">
        <f t="shared" si="371"/>
        <v>277975</v>
      </c>
      <c r="V3664" s="430"/>
      <c r="W3664" s="432">
        <f t="shared" si="372"/>
        <v>0</v>
      </c>
      <c r="X3664" s="433" t="str">
        <f t="shared" si="374"/>
        <v>8</v>
      </c>
      <c r="Y3664" s="430"/>
      <c r="Z3664" s="431">
        <f t="shared" si="375"/>
        <v>22238</v>
      </c>
      <c r="AA3664" s="434">
        <f>VLOOKUP(G3664,Ma_KH!$A:$R,14,0)</f>
        <v>60</v>
      </c>
      <c r="AB3664" s="435"/>
      <c r="AC3664" s="435"/>
      <c r="AD3664" s="435"/>
      <c r="AE3664" s="435"/>
      <c r="AF3664" s="435"/>
      <c r="AG3664" s="435"/>
      <c r="AH3664" s="435"/>
      <c r="AI3664" s="435"/>
      <c r="AJ3664" s="435"/>
      <c r="AK3664" s="435"/>
      <c r="AL3664" s="435"/>
      <c r="AM3664" s="435"/>
      <c r="AN3664" s="435"/>
      <c r="AO3664" s="435"/>
      <c r="AP3664" s="435"/>
      <c r="AQ3664" s="435"/>
      <c r="AR3664" s="435"/>
      <c r="AS3664" s="435"/>
      <c r="AT3664" s="435"/>
      <c r="AU3664" s="435"/>
      <c r="AV3664" s="435"/>
      <c r="AW3664" s="435"/>
      <c r="AX3664" s="435"/>
      <c r="AY3664" s="435"/>
      <c r="AZ3664" s="435"/>
      <c r="BA3664" s="435"/>
      <c r="BB3664" s="435"/>
      <c r="BC3664" s="435"/>
      <c r="BD3664" s="435"/>
      <c r="BE3664" s="435"/>
      <c r="BF3664" s="435"/>
      <c r="BG3664" s="435"/>
      <c r="BH3664" s="435"/>
      <c r="BI3664" s="435"/>
      <c r="BJ3664" s="435"/>
      <c r="BK3664" s="435"/>
      <c r="BL3664" s="435"/>
      <c r="BM3664" s="435"/>
      <c r="BN3664" s="435"/>
      <c r="BO3664" s="435"/>
      <c r="BP3664" s="435"/>
      <c r="BQ3664" s="435"/>
      <c r="BR3664" s="435"/>
      <c r="BS3664" s="435"/>
      <c r="BT3664" s="435"/>
      <c r="BU3664" s="435"/>
      <c r="BV3664" s="435"/>
      <c r="BW3664" s="435"/>
      <c r="BX3664" s="435"/>
      <c r="BY3664" s="435"/>
      <c r="BZ3664" s="435"/>
      <c r="CA3664" s="435"/>
      <c r="CB3664" s="435"/>
      <c r="CC3664" s="435"/>
      <c r="CD3664" s="435"/>
      <c r="CE3664" s="435"/>
      <c r="CF3664" s="435"/>
      <c r="CG3664" s="435"/>
      <c r="CH3664" s="435"/>
      <c r="CI3664" s="435"/>
      <c r="CJ3664" s="435"/>
      <c r="CK3664" s="435"/>
      <c r="CL3664" s="435"/>
      <c r="CM3664" s="435"/>
      <c r="CN3664" s="435"/>
      <c r="CO3664" s="435"/>
      <c r="CP3664" s="435"/>
      <c r="CQ3664" s="435"/>
      <c r="CR3664" s="435"/>
      <c r="CS3664" s="435"/>
      <c r="CT3664" s="435"/>
      <c r="CU3664" s="435"/>
      <c r="CV3664" s="435"/>
      <c r="CW3664" s="435"/>
      <c r="CX3664" s="435"/>
      <c r="CY3664" s="435"/>
      <c r="CZ3664" s="435"/>
      <c r="DA3664" s="435"/>
      <c r="DB3664" s="435"/>
      <c r="DC3664" s="435"/>
      <c r="DD3664" s="435"/>
      <c r="DE3664" s="435"/>
      <c r="DF3664" s="435"/>
      <c r="DG3664" s="435"/>
      <c r="DH3664" s="435"/>
      <c r="DI3664" s="435"/>
      <c r="DJ3664" s="435"/>
      <c r="DK3664" s="435"/>
      <c r="DL3664" s="435"/>
      <c r="DM3664" s="435"/>
      <c r="DN3664" s="435"/>
      <c r="DO3664" s="435"/>
      <c r="DP3664" s="435"/>
      <c r="DQ3664" s="435"/>
      <c r="DR3664" s="435"/>
      <c r="DS3664" s="435"/>
      <c r="DT3664" s="435"/>
      <c r="DU3664" s="435"/>
      <c r="DV3664" s="435"/>
      <c r="DW3664" s="435"/>
      <c r="DX3664" s="435"/>
      <c r="DY3664" s="435"/>
      <c r="DZ3664" s="435"/>
      <c r="EA3664" s="435"/>
      <c r="EB3664" s="435"/>
      <c r="EC3664" s="435"/>
      <c r="ED3664" s="435"/>
      <c r="EE3664" s="435"/>
      <c r="EF3664" s="435"/>
      <c r="EG3664" s="435"/>
      <c r="EH3664" s="435"/>
      <c r="EI3664" s="435"/>
      <c r="EJ3664" s="435"/>
      <c r="EK3664" s="435"/>
      <c r="EL3664" s="435"/>
      <c r="EM3664" s="435"/>
      <c r="EN3664" s="435"/>
      <c r="EO3664" s="435"/>
      <c r="EP3664" s="435"/>
      <c r="EQ3664" s="435"/>
      <c r="ER3664" s="435"/>
      <c r="ES3664" s="435"/>
      <c r="ET3664" s="435"/>
      <c r="EU3664" s="435"/>
      <c r="EV3664" s="435"/>
      <c r="EW3664" s="435"/>
      <c r="EX3664" s="435"/>
      <c r="EY3664" s="435"/>
      <c r="EZ3664" s="435"/>
      <c r="FA3664" s="435"/>
      <c r="FB3664" s="435"/>
      <c r="FC3664" s="435"/>
      <c r="FD3664" s="435"/>
      <c r="FE3664" s="435"/>
      <c r="FF3664" s="435"/>
      <c r="FG3664" s="435"/>
      <c r="FH3664" s="435"/>
      <c r="FI3664" s="435"/>
      <c r="FJ3664" s="435"/>
      <c r="FK3664" s="435"/>
      <c r="FL3664" s="435"/>
      <c r="FM3664" s="435"/>
      <c r="FN3664" s="435"/>
      <c r="FO3664" s="435"/>
      <c r="FP3664" s="435"/>
      <c r="FQ3664" s="435"/>
      <c r="FR3664" s="435"/>
      <c r="FS3664" s="435"/>
      <c r="FT3664" s="435"/>
      <c r="FU3664" s="435"/>
      <c r="FV3664" s="435"/>
      <c r="FW3664" s="435"/>
      <c r="FX3664" s="435"/>
      <c r="FY3664" s="435"/>
      <c r="FZ3664" s="435"/>
      <c r="GA3664" s="435"/>
      <c r="GB3664" s="435"/>
      <c r="GC3664" s="435"/>
      <c r="GD3664" s="435"/>
      <c r="GE3664" s="435"/>
      <c r="GF3664" s="435"/>
      <c r="GG3664" s="435"/>
      <c r="GH3664" s="435"/>
      <c r="GI3664" s="435"/>
      <c r="GJ3664" s="435"/>
      <c r="GK3664" s="435"/>
      <c r="GL3664" s="435"/>
      <c r="GM3664" s="435"/>
      <c r="GN3664" s="435"/>
      <c r="GO3664" s="435"/>
      <c r="GP3664" s="435"/>
      <c r="GQ3664" s="435"/>
      <c r="GR3664" s="435"/>
      <c r="GS3664" s="435"/>
      <c r="GT3664" s="435"/>
      <c r="GU3664" s="435"/>
      <c r="GV3664" s="435"/>
      <c r="GW3664" s="435"/>
      <c r="GX3664" s="435"/>
      <c r="GY3664" s="435"/>
      <c r="GZ3664" s="435"/>
      <c r="HA3664" s="435"/>
      <c r="HB3664" s="435"/>
      <c r="HC3664" s="435"/>
      <c r="HD3664" s="435"/>
      <c r="HE3664" s="435"/>
      <c r="HF3664" s="435"/>
    </row>
    <row r="3665" spans="1:214" s="436" customFormat="1" x14ac:dyDescent="0.25">
      <c r="A3665" s="280">
        <v>46052</v>
      </c>
      <c r="B3665" s="423">
        <v>4183999540</v>
      </c>
      <c r="C3665" s="328" t="s">
        <v>15180</v>
      </c>
      <c r="D3665" s="280">
        <v>46058</v>
      </c>
      <c r="E3665" s="426"/>
      <c r="F3665" s="328"/>
      <c r="G3665" s="427" t="s">
        <v>15629</v>
      </c>
      <c r="H3665" s="426"/>
      <c r="I3665" s="281" t="s">
        <v>15963</v>
      </c>
      <c r="J3665" s="281" t="s">
        <v>7228</v>
      </c>
      <c r="K3665" s="281" t="s">
        <v>39</v>
      </c>
      <c r="L3665" s="287" t="str">
        <f>VLOOKUP($K3665,[1]TONG_SL!$A$1:$D$65536,2,0)</f>
        <v>Chả nướng 300g</v>
      </c>
      <c r="M3665" s="428"/>
      <c r="N3665" s="287" t="str">
        <f t="shared" si="373"/>
        <v>K-C6</v>
      </c>
      <c r="O3665" s="429"/>
      <c r="P3665" s="429"/>
      <c r="Q3665" s="287" t="str">
        <f>VLOOKUP(K3665,TONG_SL!$A:$D,3,0)</f>
        <v>Túi</v>
      </c>
      <c r="R3665" s="430">
        <v>1</v>
      </c>
      <c r="S3665" s="430"/>
      <c r="T3665" s="430">
        <f>VLOOKUP(VLOOKUP(G3665,Ma_KH!$A:$R,18,0)&amp;K3665,Gia_MB!$A:$F,6,0)</f>
        <v>70950</v>
      </c>
      <c r="U3665" s="431">
        <f t="shared" si="371"/>
        <v>70950</v>
      </c>
      <c r="V3665" s="430"/>
      <c r="W3665" s="432">
        <f t="shared" si="372"/>
        <v>0</v>
      </c>
      <c r="X3665" s="433" t="str">
        <f t="shared" si="374"/>
        <v>8</v>
      </c>
      <c r="Y3665" s="430"/>
      <c r="Z3665" s="431">
        <f t="shared" si="375"/>
        <v>5676</v>
      </c>
      <c r="AA3665" s="434">
        <f>VLOOKUP(G3665,Ma_KH!$A:$R,14,0)</f>
        <v>60</v>
      </c>
      <c r="AB3665" s="435"/>
      <c r="AC3665" s="435"/>
      <c r="AD3665" s="435"/>
      <c r="AE3665" s="435"/>
      <c r="AF3665" s="435"/>
      <c r="AG3665" s="435"/>
      <c r="AH3665" s="435"/>
      <c r="AI3665" s="435"/>
      <c r="AJ3665" s="435"/>
      <c r="AK3665" s="435"/>
      <c r="AL3665" s="435"/>
      <c r="AM3665" s="435"/>
      <c r="AN3665" s="435"/>
      <c r="AO3665" s="435"/>
      <c r="AP3665" s="435"/>
      <c r="AQ3665" s="435"/>
      <c r="AR3665" s="435"/>
      <c r="AS3665" s="435"/>
      <c r="AT3665" s="435"/>
      <c r="AU3665" s="435"/>
      <c r="AV3665" s="435"/>
      <c r="AW3665" s="435"/>
      <c r="AX3665" s="435"/>
      <c r="AY3665" s="435"/>
      <c r="AZ3665" s="435"/>
      <c r="BA3665" s="435"/>
      <c r="BB3665" s="435"/>
      <c r="BC3665" s="435"/>
      <c r="BD3665" s="435"/>
      <c r="BE3665" s="435"/>
      <c r="BF3665" s="435"/>
      <c r="BG3665" s="435"/>
      <c r="BH3665" s="435"/>
      <c r="BI3665" s="435"/>
      <c r="BJ3665" s="435"/>
      <c r="BK3665" s="435"/>
      <c r="BL3665" s="435"/>
      <c r="BM3665" s="435"/>
      <c r="BN3665" s="435"/>
      <c r="BO3665" s="435"/>
      <c r="BP3665" s="435"/>
      <c r="BQ3665" s="435"/>
      <c r="BR3665" s="435"/>
      <c r="BS3665" s="435"/>
      <c r="BT3665" s="435"/>
      <c r="BU3665" s="435"/>
      <c r="BV3665" s="435"/>
      <c r="BW3665" s="435"/>
      <c r="BX3665" s="435"/>
      <c r="BY3665" s="435"/>
      <c r="BZ3665" s="435"/>
      <c r="CA3665" s="435"/>
      <c r="CB3665" s="435"/>
      <c r="CC3665" s="435"/>
      <c r="CD3665" s="435"/>
      <c r="CE3665" s="435"/>
      <c r="CF3665" s="435"/>
      <c r="CG3665" s="435"/>
      <c r="CH3665" s="435"/>
      <c r="CI3665" s="435"/>
      <c r="CJ3665" s="435"/>
      <c r="CK3665" s="435"/>
      <c r="CL3665" s="435"/>
      <c r="CM3665" s="435"/>
      <c r="CN3665" s="435"/>
      <c r="CO3665" s="435"/>
      <c r="CP3665" s="435"/>
      <c r="CQ3665" s="435"/>
      <c r="CR3665" s="435"/>
      <c r="CS3665" s="435"/>
      <c r="CT3665" s="435"/>
      <c r="CU3665" s="435"/>
      <c r="CV3665" s="435"/>
      <c r="CW3665" s="435"/>
      <c r="CX3665" s="435"/>
      <c r="CY3665" s="435"/>
      <c r="CZ3665" s="435"/>
      <c r="DA3665" s="435"/>
      <c r="DB3665" s="435"/>
      <c r="DC3665" s="435"/>
      <c r="DD3665" s="435"/>
      <c r="DE3665" s="435"/>
      <c r="DF3665" s="435"/>
      <c r="DG3665" s="435"/>
      <c r="DH3665" s="435"/>
      <c r="DI3665" s="435"/>
      <c r="DJ3665" s="435"/>
      <c r="DK3665" s="435"/>
      <c r="DL3665" s="435"/>
      <c r="DM3665" s="435"/>
      <c r="DN3665" s="435"/>
      <c r="DO3665" s="435"/>
      <c r="DP3665" s="435"/>
      <c r="DQ3665" s="435"/>
      <c r="DR3665" s="435"/>
      <c r="DS3665" s="435"/>
      <c r="DT3665" s="435"/>
      <c r="DU3665" s="435"/>
      <c r="DV3665" s="435"/>
      <c r="DW3665" s="435"/>
      <c r="DX3665" s="435"/>
      <c r="DY3665" s="435"/>
      <c r="DZ3665" s="435"/>
      <c r="EA3665" s="435"/>
      <c r="EB3665" s="435"/>
      <c r="EC3665" s="435"/>
      <c r="ED3665" s="435"/>
      <c r="EE3665" s="435"/>
      <c r="EF3665" s="435"/>
      <c r="EG3665" s="435"/>
      <c r="EH3665" s="435"/>
      <c r="EI3665" s="435"/>
      <c r="EJ3665" s="435"/>
      <c r="EK3665" s="435"/>
      <c r="EL3665" s="435"/>
      <c r="EM3665" s="435"/>
      <c r="EN3665" s="435"/>
      <c r="EO3665" s="435"/>
      <c r="EP3665" s="435"/>
      <c r="EQ3665" s="435"/>
      <c r="ER3665" s="435"/>
      <c r="ES3665" s="435"/>
      <c r="ET3665" s="435"/>
      <c r="EU3665" s="435"/>
      <c r="EV3665" s="435"/>
      <c r="EW3665" s="435"/>
      <c r="EX3665" s="435"/>
      <c r="EY3665" s="435"/>
      <c r="EZ3665" s="435"/>
      <c r="FA3665" s="435"/>
      <c r="FB3665" s="435"/>
      <c r="FC3665" s="435"/>
      <c r="FD3665" s="435"/>
      <c r="FE3665" s="435"/>
      <c r="FF3665" s="435"/>
      <c r="FG3665" s="435"/>
      <c r="FH3665" s="435"/>
      <c r="FI3665" s="435"/>
      <c r="FJ3665" s="435"/>
      <c r="FK3665" s="435"/>
      <c r="FL3665" s="435"/>
      <c r="FM3665" s="435"/>
      <c r="FN3665" s="435"/>
      <c r="FO3665" s="435"/>
      <c r="FP3665" s="435"/>
      <c r="FQ3665" s="435"/>
      <c r="FR3665" s="435"/>
      <c r="FS3665" s="435"/>
      <c r="FT3665" s="435"/>
      <c r="FU3665" s="435"/>
      <c r="FV3665" s="435"/>
      <c r="FW3665" s="435"/>
      <c r="FX3665" s="435"/>
      <c r="FY3665" s="435"/>
      <c r="FZ3665" s="435"/>
      <c r="GA3665" s="435"/>
      <c r="GB3665" s="435"/>
      <c r="GC3665" s="435"/>
      <c r="GD3665" s="435"/>
      <c r="GE3665" s="435"/>
      <c r="GF3665" s="435"/>
      <c r="GG3665" s="435"/>
      <c r="GH3665" s="435"/>
      <c r="GI3665" s="435"/>
      <c r="GJ3665" s="435"/>
      <c r="GK3665" s="435"/>
      <c r="GL3665" s="435"/>
      <c r="GM3665" s="435"/>
      <c r="GN3665" s="435"/>
      <c r="GO3665" s="435"/>
      <c r="GP3665" s="435"/>
      <c r="GQ3665" s="435"/>
      <c r="GR3665" s="435"/>
      <c r="GS3665" s="435"/>
      <c r="GT3665" s="435"/>
      <c r="GU3665" s="435"/>
      <c r="GV3665" s="435"/>
      <c r="GW3665" s="435"/>
      <c r="GX3665" s="435"/>
      <c r="GY3665" s="435"/>
      <c r="GZ3665" s="435"/>
      <c r="HA3665" s="435"/>
      <c r="HB3665" s="435"/>
      <c r="HC3665" s="435"/>
      <c r="HD3665" s="435"/>
      <c r="HE3665" s="435"/>
      <c r="HF3665" s="435"/>
    </row>
    <row r="3666" spans="1:214" s="436" customFormat="1" x14ac:dyDescent="0.25">
      <c r="A3666" s="280">
        <v>46052</v>
      </c>
      <c r="B3666" s="423">
        <v>4183999540</v>
      </c>
      <c r="C3666" s="328" t="s">
        <v>15180</v>
      </c>
      <c r="D3666" s="280">
        <v>46058</v>
      </c>
      <c r="E3666" s="426"/>
      <c r="F3666" s="328"/>
      <c r="G3666" s="427" t="s">
        <v>15629</v>
      </c>
      <c r="H3666" s="426"/>
      <c r="I3666" s="281" t="s">
        <v>15963</v>
      </c>
      <c r="J3666" s="281" t="s">
        <v>7228</v>
      </c>
      <c r="K3666" s="281" t="s">
        <v>37</v>
      </c>
      <c r="L3666" s="287" t="str">
        <f>VLOOKUP($K3666,[1]TONG_SL!$A$1:$D$65536,2,0)</f>
        <v>Chả cốm 300g</v>
      </c>
      <c r="M3666" s="428"/>
      <c r="N3666" s="287" t="str">
        <f t="shared" si="373"/>
        <v>K-C6</v>
      </c>
      <c r="O3666" s="429"/>
      <c r="P3666" s="429"/>
      <c r="Q3666" s="287" t="str">
        <f>VLOOKUP(K3666,TONG_SL!$A:$D,3,0)</f>
        <v>Túi</v>
      </c>
      <c r="R3666" s="430">
        <v>1</v>
      </c>
      <c r="S3666" s="430"/>
      <c r="T3666" s="430">
        <f>VLOOKUP(VLOOKUP(G3666,Ma_KH!$A:$R,18,0)&amp;K3666,Gia_MB!$A:$F,6,0)</f>
        <v>74250</v>
      </c>
      <c r="U3666" s="431">
        <f t="shared" si="371"/>
        <v>74250</v>
      </c>
      <c r="V3666" s="430"/>
      <c r="W3666" s="432">
        <f t="shared" si="372"/>
        <v>0</v>
      </c>
      <c r="X3666" s="433" t="str">
        <f t="shared" si="374"/>
        <v>8</v>
      </c>
      <c r="Y3666" s="430"/>
      <c r="Z3666" s="431">
        <f t="shared" si="375"/>
        <v>5940</v>
      </c>
      <c r="AA3666" s="434">
        <f>VLOOKUP(G3666,Ma_KH!$A:$R,14,0)</f>
        <v>60</v>
      </c>
      <c r="AB3666" s="435"/>
      <c r="AC3666" s="435"/>
      <c r="AD3666" s="435"/>
      <c r="AE3666" s="435"/>
      <c r="AF3666" s="435"/>
      <c r="AG3666" s="435"/>
      <c r="AH3666" s="435"/>
      <c r="AI3666" s="435"/>
      <c r="AJ3666" s="435"/>
      <c r="AK3666" s="435"/>
      <c r="AL3666" s="435"/>
      <c r="AM3666" s="435"/>
      <c r="AN3666" s="435"/>
      <c r="AO3666" s="435"/>
      <c r="AP3666" s="435"/>
      <c r="AQ3666" s="435"/>
      <c r="AR3666" s="435"/>
      <c r="AS3666" s="435"/>
      <c r="AT3666" s="435"/>
      <c r="AU3666" s="435"/>
      <c r="AV3666" s="435"/>
      <c r="AW3666" s="435"/>
      <c r="AX3666" s="435"/>
      <c r="AY3666" s="435"/>
      <c r="AZ3666" s="435"/>
      <c r="BA3666" s="435"/>
      <c r="BB3666" s="435"/>
      <c r="BC3666" s="435"/>
      <c r="BD3666" s="435"/>
      <c r="BE3666" s="435"/>
      <c r="BF3666" s="435"/>
      <c r="BG3666" s="435"/>
      <c r="BH3666" s="435"/>
      <c r="BI3666" s="435"/>
      <c r="BJ3666" s="435"/>
      <c r="BK3666" s="435"/>
      <c r="BL3666" s="435"/>
      <c r="BM3666" s="435"/>
      <c r="BN3666" s="435"/>
      <c r="BO3666" s="435"/>
      <c r="BP3666" s="435"/>
      <c r="BQ3666" s="435"/>
      <c r="BR3666" s="435"/>
      <c r="BS3666" s="435"/>
      <c r="BT3666" s="435"/>
      <c r="BU3666" s="435"/>
      <c r="BV3666" s="435"/>
      <c r="BW3666" s="435"/>
      <c r="BX3666" s="435"/>
      <c r="BY3666" s="435"/>
      <c r="BZ3666" s="435"/>
      <c r="CA3666" s="435"/>
      <c r="CB3666" s="435"/>
      <c r="CC3666" s="435"/>
      <c r="CD3666" s="435"/>
      <c r="CE3666" s="435"/>
      <c r="CF3666" s="435"/>
      <c r="CG3666" s="435"/>
      <c r="CH3666" s="435"/>
      <c r="CI3666" s="435"/>
      <c r="CJ3666" s="435"/>
      <c r="CK3666" s="435"/>
      <c r="CL3666" s="435"/>
      <c r="CM3666" s="435"/>
      <c r="CN3666" s="435"/>
      <c r="CO3666" s="435"/>
      <c r="CP3666" s="435"/>
      <c r="CQ3666" s="435"/>
      <c r="CR3666" s="435"/>
      <c r="CS3666" s="435"/>
      <c r="CT3666" s="435"/>
      <c r="CU3666" s="435"/>
      <c r="CV3666" s="435"/>
      <c r="CW3666" s="435"/>
      <c r="CX3666" s="435"/>
      <c r="CY3666" s="435"/>
      <c r="CZ3666" s="435"/>
      <c r="DA3666" s="435"/>
      <c r="DB3666" s="435"/>
      <c r="DC3666" s="435"/>
      <c r="DD3666" s="435"/>
      <c r="DE3666" s="435"/>
      <c r="DF3666" s="435"/>
      <c r="DG3666" s="435"/>
      <c r="DH3666" s="435"/>
      <c r="DI3666" s="435"/>
      <c r="DJ3666" s="435"/>
      <c r="DK3666" s="435"/>
      <c r="DL3666" s="435"/>
      <c r="DM3666" s="435"/>
      <c r="DN3666" s="435"/>
      <c r="DO3666" s="435"/>
      <c r="DP3666" s="435"/>
      <c r="DQ3666" s="435"/>
      <c r="DR3666" s="435"/>
      <c r="DS3666" s="435"/>
      <c r="DT3666" s="435"/>
      <c r="DU3666" s="435"/>
      <c r="DV3666" s="435"/>
      <c r="DW3666" s="435"/>
      <c r="DX3666" s="435"/>
      <c r="DY3666" s="435"/>
      <c r="DZ3666" s="435"/>
      <c r="EA3666" s="435"/>
      <c r="EB3666" s="435"/>
      <c r="EC3666" s="435"/>
      <c r="ED3666" s="435"/>
      <c r="EE3666" s="435"/>
      <c r="EF3666" s="435"/>
      <c r="EG3666" s="435"/>
      <c r="EH3666" s="435"/>
      <c r="EI3666" s="435"/>
      <c r="EJ3666" s="435"/>
      <c r="EK3666" s="435"/>
      <c r="EL3666" s="435"/>
      <c r="EM3666" s="435"/>
      <c r="EN3666" s="435"/>
      <c r="EO3666" s="435"/>
      <c r="EP3666" s="435"/>
      <c r="EQ3666" s="435"/>
      <c r="ER3666" s="435"/>
      <c r="ES3666" s="435"/>
      <c r="ET3666" s="435"/>
      <c r="EU3666" s="435"/>
      <c r="EV3666" s="435"/>
      <c r="EW3666" s="435"/>
      <c r="EX3666" s="435"/>
      <c r="EY3666" s="435"/>
      <c r="EZ3666" s="435"/>
      <c r="FA3666" s="435"/>
      <c r="FB3666" s="435"/>
      <c r="FC3666" s="435"/>
      <c r="FD3666" s="435"/>
      <c r="FE3666" s="435"/>
      <c r="FF3666" s="435"/>
      <c r="FG3666" s="435"/>
      <c r="FH3666" s="435"/>
      <c r="FI3666" s="435"/>
      <c r="FJ3666" s="435"/>
      <c r="FK3666" s="435"/>
      <c r="FL3666" s="435"/>
      <c r="FM3666" s="435"/>
      <c r="FN3666" s="435"/>
      <c r="FO3666" s="435"/>
      <c r="FP3666" s="435"/>
      <c r="FQ3666" s="435"/>
      <c r="FR3666" s="435"/>
      <c r="FS3666" s="435"/>
      <c r="FT3666" s="435"/>
      <c r="FU3666" s="435"/>
      <c r="FV3666" s="435"/>
      <c r="FW3666" s="435"/>
      <c r="FX3666" s="435"/>
      <c r="FY3666" s="435"/>
      <c r="FZ3666" s="435"/>
      <c r="GA3666" s="435"/>
      <c r="GB3666" s="435"/>
      <c r="GC3666" s="435"/>
      <c r="GD3666" s="435"/>
      <c r="GE3666" s="435"/>
      <c r="GF3666" s="435"/>
      <c r="GG3666" s="435"/>
      <c r="GH3666" s="435"/>
      <c r="GI3666" s="435"/>
      <c r="GJ3666" s="435"/>
      <c r="GK3666" s="435"/>
      <c r="GL3666" s="435"/>
      <c r="GM3666" s="435"/>
      <c r="GN3666" s="435"/>
      <c r="GO3666" s="435"/>
      <c r="GP3666" s="435"/>
      <c r="GQ3666" s="435"/>
      <c r="GR3666" s="435"/>
      <c r="GS3666" s="435"/>
      <c r="GT3666" s="435"/>
      <c r="GU3666" s="435"/>
      <c r="GV3666" s="435"/>
      <c r="GW3666" s="435"/>
      <c r="GX3666" s="435"/>
      <c r="GY3666" s="435"/>
      <c r="GZ3666" s="435"/>
      <c r="HA3666" s="435"/>
      <c r="HB3666" s="435"/>
      <c r="HC3666" s="435"/>
      <c r="HD3666" s="435"/>
      <c r="HE3666" s="435"/>
      <c r="HF3666" s="435"/>
    </row>
    <row r="3667" spans="1:214" s="436" customFormat="1" x14ac:dyDescent="0.25">
      <c r="A3667" s="280">
        <v>46052</v>
      </c>
      <c r="B3667" s="423">
        <v>4183999540</v>
      </c>
      <c r="C3667" s="328" t="s">
        <v>15180</v>
      </c>
      <c r="D3667" s="280">
        <v>46058</v>
      </c>
      <c r="E3667" s="426"/>
      <c r="F3667" s="328"/>
      <c r="G3667" s="427" t="s">
        <v>15629</v>
      </c>
      <c r="H3667" s="426"/>
      <c r="I3667" s="281" t="s">
        <v>15963</v>
      </c>
      <c r="J3667" s="281" t="s">
        <v>7228</v>
      </c>
      <c r="K3667" s="281" t="s">
        <v>32</v>
      </c>
      <c r="L3667" s="287" t="str">
        <f>VLOOKUP($K3667,[1]TONG_SL!$A$1:$D$65536,2,0)</f>
        <v>Giò Tai Lưỡi Xào 250g</v>
      </c>
      <c r="M3667" s="428"/>
      <c r="N3667" s="287" t="str">
        <f t="shared" si="373"/>
        <v>K-C6</v>
      </c>
      <c r="O3667" s="429"/>
      <c r="P3667" s="429"/>
      <c r="Q3667" s="287" t="str">
        <f>VLOOKUP(K3667,TONG_SL!$A:$D,3,0)</f>
        <v>Túi</v>
      </c>
      <c r="R3667" s="430">
        <v>5</v>
      </c>
      <c r="S3667" s="430"/>
      <c r="T3667" s="430">
        <f>VLOOKUP(VLOOKUP(G3667,Ma_KH!$A:$R,18,0)&amp;K3667,Gia_MB!$A:$F,6,0)</f>
        <v>50182</v>
      </c>
      <c r="U3667" s="431">
        <f t="shared" si="371"/>
        <v>250910</v>
      </c>
      <c r="V3667" s="430"/>
      <c r="W3667" s="432">
        <f t="shared" si="372"/>
        <v>0</v>
      </c>
      <c r="X3667" s="433" t="str">
        <f t="shared" si="374"/>
        <v>8</v>
      </c>
      <c r="Y3667" s="430"/>
      <c r="Z3667" s="431">
        <f t="shared" si="375"/>
        <v>20072.8</v>
      </c>
      <c r="AA3667" s="434">
        <f>VLOOKUP(G3667,Ma_KH!$A:$R,14,0)</f>
        <v>60</v>
      </c>
      <c r="AB3667" s="435"/>
      <c r="AC3667" s="435"/>
      <c r="AD3667" s="435"/>
      <c r="AE3667" s="435"/>
      <c r="AF3667" s="435"/>
      <c r="AG3667" s="435"/>
      <c r="AH3667" s="435"/>
      <c r="AI3667" s="435"/>
      <c r="AJ3667" s="435"/>
      <c r="AK3667" s="435"/>
      <c r="AL3667" s="435"/>
      <c r="AM3667" s="435"/>
      <c r="AN3667" s="435"/>
      <c r="AO3667" s="435"/>
      <c r="AP3667" s="435"/>
      <c r="AQ3667" s="435"/>
      <c r="AR3667" s="435"/>
      <c r="AS3667" s="435"/>
      <c r="AT3667" s="435"/>
      <c r="AU3667" s="435"/>
      <c r="AV3667" s="435"/>
      <c r="AW3667" s="435"/>
      <c r="AX3667" s="435"/>
      <c r="AY3667" s="435"/>
      <c r="AZ3667" s="435"/>
      <c r="BA3667" s="435"/>
      <c r="BB3667" s="435"/>
      <c r="BC3667" s="435"/>
      <c r="BD3667" s="435"/>
      <c r="BE3667" s="435"/>
      <c r="BF3667" s="435"/>
      <c r="BG3667" s="435"/>
      <c r="BH3667" s="435"/>
      <c r="BI3667" s="435"/>
      <c r="BJ3667" s="435"/>
      <c r="BK3667" s="435"/>
      <c r="BL3667" s="435"/>
      <c r="BM3667" s="435"/>
      <c r="BN3667" s="435"/>
      <c r="BO3667" s="435"/>
      <c r="BP3667" s="435"/>
      <c r="BQ3667" s="435"/>
      <c r="BR3667" s="435"/>
      <c r="BS3667" s="435"/>
      <c r="BT3667" s="435"/>
      <c r="BU3667" s="435"/>
      <c r="BV3667" s="435"/>
      <c r="BW3667" s="435"/>
      <c r="BX3667" s="435"/>
      <c r="BY3667" s="435"/>
      <c r="BZ3667" s="435"/>
      <c r="CA3667" s="435"/>
      <c r="CB3667" s="435"/>
      <c r="CC3667" s="435"/>
      <c r="CD3667" s="435"/>
      <c r="CE3667" s="435"/>
      <c r="CF3667" s="435"/>
      <c r="CG3667" s="435"/>
      <c r="CH3667" s="435"/>
      <c r="CI3667" s="435"/>
      <c r="CJ3667" s="435"/>
      <c r="CK3667" s="435"/>
      <c r="CL3667" s="435"/>
      <c r="CM3667" s="435"/>
      <c r="CN3667" s="435"/>
      <c r="CO3667" s="435"/>
      <c r="CP3667" s="435"/>
      <c r="CQ3667" s="435"/>
      <c r="CR3667" s="435"/>
      <c r="CS3667" s="435"/>
      <c r="CT3667" s="435"/>
      <c r="CU3667" s="435"/>
      <c r="CV3667" s="435"/>
      <c r="CW3667" s="435"/>
      <c r="CX3667" s="435"/>
      <c r="CY3667" s="435"/>
      <c r="CZ3667" s="435"/>
      <c r="DA3667" s="435"/>
      <c r="DB3667" s="435"/>
      <c r="DC3667" s="435"/>
      <c r="DD3667" s="435"/>
      <c r="DE3667" s="435"/>
      <c r="DF3667" s="435"/>
      <c r="DG3667" s="435"/>
      <c r="DH3667" s="435"/>
      <c r="DI3667" s="435"/>
      <c r="DJ3667" s="435"/>
      <c r="DK3667" s="435"/>
      <c r="DL3667" s="435"/>
      <c r="DM3667" s="435"/>
      <c r="DN3667" s="435"/>
      <c r="DO3667" s="435"/>
      <c r="DP3667" s="435"/>
      <c r="DQ3667" s="435"/>
      <c r="DR3667" s="435"/>
      <c r="DS3667" s="435"/>
      <c r="DT3667" s="435"/>
      <c r="DU3667" s="435"/>
      <c r="DV3667" s="435"/>
      <c r="DW3667" s="435"/>
      <c r="DX3667" s="435"/>
      <c r="DY3667" s="435"/>
      <c r="DZ3667" s="435"/>
      <c r="EA3667" s="435"/>
      <c r="EB3667" s="435"/>
      <c r="EC3667" s="435"/>
      <c r="ED3667" s="435"/>
      <c r="EE3667" s="435"/>
      <c r="EF3667" s="435"/>
      <c r="EG3667" s="435"/>
      <c r="EH3667" s="435"/>
      <c r="EI3667" s="435"/>
      <c r="EJ3667" s="435"/>
      <c r="EK3667" s="435"/>
      <c r="EL3667" s="435"/>
      <c r="EM3667" s="435"/>
      <c r="EN3667" s="435"/>
      <c r="EO3667" s="435"/>
      <c r="EP3667" s="435"/>
      <c r="EQ3667" s="435"/>
      <c r="ER3667" s="435"/>
      <c r="ES3667" s="435"/>
      <c r="ET3667" s="435"/>
      <c r="EU3667" s="435"/>
      <c r="EV3667" s="435"/>
      <c r="EW3667" s="435"/>
      <c r="EX3667" s="435"/>
      <c r="EY3667" s="435"/>
      <c r="EZ3667" s="435"/>
      <c r="FA3667" s="435"/>
      <c r="FB3667" s="435"/>
      <c r="FC3667" s="435"/>
      <c r="FD3667" s="435"/>
      <c r="FE3667" s="435"/>
      <c r="FF3667" s="435"/>
      <c r="FG3667" s="435"/>
      <c r="FH3667" s="435"/>
      <c r="FI3667" s="435"/>
      <c r="FJ3667" s="435"/>
      <c r="FK3667" s="435"/>
      <c r="FL3667" s="435"/>
      <c r="FM3667" s="435"/>
      <c r="FN3667" s="435"/>
      <c r="FO3667" s="435"/>
      <c r="FP3667" s="435"/>
      <c r="FQ3667" s="435"/>
      <c r="FR3667" s="435"/>
      <c r="FS3667" s="435"/>
      <c r="FT3667" s="435"/>
      <c r="FU3667" s="435"/>
      <c r="FV3667" s="435"/>
      <c r="FW3667" s="435"/>
      <c r="FX3667" s="435"/>
      <c r="FY3667" s="435"/>
      <c r="FZ3667" s="435"/>
      <c r="GA3667" s="435"/>
      <c r="GB3667" s="435"/>
      <c r="GC3667" s="435"/>
      <c r="GD3667" s="435"/>
      <c r="GE3667" s="435"/>
      <c r="GF3667" s="435"/>
      <c r="GG3667" s="435"/>
      <c r="GH3667" s="435"/>
      <c r="GI3667" s="435"/>
      <c r="GJ3667" s="435"/>
      <c r="GK3667" s="435"/>
      <c r="GL3667" s="435"/>
      <c r="GM3667" s="435"/>
      <c r="GN3667" s="435"/>
      <c r="GO3667" s="435"/>
      <c r="GP3667" s="435"/>
      <c r="GQ3667" s="435"/>
      <c r="GR3667" s="435"/>
      <c r="GS3667" s="435"/>
      <c r="GT3667" s="435"/>
      <c r="GU3667" s="435"/>
      <c r="GV3667" s="435"/>
      <c r="GW3667" s="435"/>
      <c r="GX3667" s="435"/>
      <c r="GY3667" s="435"/>
      <c r="GZ3667" s="435"/>
      <c r="HA3667" s="435"/>
      <c r="HB3667" s="435"/>
      <c r="HC3667" s="435"/>
      <c r="HD3667" s="435"/>
      <c r="HE3667" s="435"/>
      <c r="HF3667" s="435"/>
    </row>
    <row r="3668" spans="1:214" s="436" customFormat="1" x14ac:dyDescent="0.25">
      <c r="A3668" s="280">
        <v>46052</v>
      </c>
      <c r="B3668" s="423">
        <v>4183999594</v>
      </c>
      <c r="C3668" s="328" t="s">
        <v>15180</v>
      </c>
      <c r="D3668" s="280">
        <v>46058</v>
      </c>
      <c r="E3668" s="426"/>
      <c r="F3668" s="328"/>
      <c r="G3668" s="427" t="s">
        <v>15629</v>
      </c>
      <c r="H3668" s="426"/>
      <c r="I3668" s="281" t="s">
        <v>15903</v>
      </c>
      <c r="J3668" s="281" t="s">
        <v>7228</v>
      </c>
      <c r="K3668" s="281" t="s">
        <v>27</v>
      </c>
      <c r="L3668" s="287" t="str">
        <f>VLOOKUP($K3668,[1]TONG_SL!$A$1:$D$65536,2,0)</f>
        <v>Chân giò heo muối 300g</v>
      </c>
      <c r="M3668" s="428"/>
      <c r="N3668" s="287" t="str">
        <f t="shared" si="373"/>
        <v>K-C6</v>
      </c>
      <c r="O3668" s="429"/>
      <c r="P3668" s="429"/>
      <c r="Q3668" s="287" t="str">
        <f>VLOOKUP(K3668,TONG_SL!$A:$D,3,0)</f>
        <v>Túi</v>
      </c>
      <c r="R3668" s="430">
        <v>15</v>
      </c>
      <c r="S3668" s="430"/>
      <c r="T3668" s="430">
        <f>VLOOKUP(VLOOKUP(G3668,Ma_KH!$A:$R,18,0)&amp;K3668,Gia_MB!$A:$F,6,0)</f>
        <v>73431</v>
      </c>
      <c r="U3668" s="431">
        <f t="shared" si="371"/>
        <v>1101465</v>
      </c>
      <c r="V3668" s="430"/>
      <c r="W3668" s="432">
        <f t="shared" si="372"/>
        <v>0</v>
      </c>
      <c r="X3668" s="433" t="str">
        <f t="shared" si="374"/>
        <v>8</v>
      </c>
      <c r="Y3668" s="430"/>
      <c r="Z3668" s="431">
        <f t="shared" si="375"/>
        <v>88117.2</v>
      </c>
      <c r="AA3668" s="434">
        <f>VLOOKUP(G3668,Ma_KH!$A:$R,14,0)</f>
        <v>60</v>
      </c>
      <c r="AB3668" s="435"/>
      <c r="AC3668" s="435"/>
      <c r="AD3668" s="435"/>
      <c r="AE3668" s="435"/>
      <c r="AF3668" s="435"/>
      <c r="AG3668" s="435"/>
      <c r="AH3668" s="435"/>
      <c r="AI3668" s="435"/>
      <c r="AJ3668" s="435"/>
      <c r="AK3668" s="435"/>
      <c r="AL3668" s="435"/>
      <c r="AM3668" s="435"/>
      <c r="AN3668" s="435"/>
      <c r="AO3668" s="435"/>
      <c r="AP3668" s="435"/>
      <c r="AQ3668" s="435"/>
      <c r="AR3668" s="435"/>
      <c r="AS3668" s="435"/>
      <c r="AT3668" s="435"/>
      <c r="AU3668" s="435"/>
      <c r="AV3668" s="435"/>
      <c r="AW3668" s="435"/>
      <c r="AX3668" s="435"/>
      <c r="AY3668" s="435"/>
      <c r="AZ3668" s="435"/>
      <c r="BA3668" s="435"/>
      <c r="BB3668" s="435"/>
      <c r="BC3668" s="435"/>
      <c r="BD3668" s="435"/>
      <c r="BE3668" s="435"/>
      <c r="BF3668" s="435"/>
      <c r="BG3668" s="435"/>
      <c r="BH3668" s="435"/>
      <c r="BI3668" s="435"/>
      <c r="BJ3668" s="435"/>
      <c r="BK3668" s="435"/>
      <c r="BL3668" s="435"/>
      <c r="BM3668" s="435"/>
      <c r="BN3668" s="435"/>
      <c r="BO3668" s="435"/>
      <c r="BP3668" s="435"/>
      <c r="BQ3668" s="435"/>
      <c r="BR3668" s="435"/>
      <c r="BS3668" s="435"/>
      <c r="BT3668" s="435"/>
      <c r="BU3668" s="435"/>
      <c r="BV3668" s="435"/>
      <c r="BW3668" s="435"/>
      <c r="BX3668" s="435"/>
      <c r="BY3668" s="435"/>
      <c r="BZ3668" s="435"/>
      <c r="CA3668" s="435"/>
      <c r="CB3668" s="435"/>
      <c r="CC3668" s="435"/>
      <c r="CD3668" s="435"/>
      <c r="CE3668" s="435"/>
      <c r="CF3668" s="435"/>
      <c r="CG3668" s="435"/>
      <c r="CH3668" s="435"/>
      <c r="CI3668" s="435"/>
      <c r="CJ3668" s="435"/>
      <c r="CK3668" s="435"/>
      <c r="CL3668" s="435"/>
      <c r="CM3668" s="435"/>
      <c r="CN3668" s="435"/>
      <c r="CO3668" s="435"/>
      <c r="CP3668" s="435"/>
      <c r="CQ3668" s="435"/>
      <c r="CR3668" s="435"/>
      <c r="CS3668" s="435"/>
      <c r="CT3668" s="435"/>
      <c r="CU3668" s="435"/>
      <c r="CV3668" s="435"/>
      <c r="CW3668" s="435"/>
      <c r="CX3668" s="435"/>
      <c r="CY3668" s="435"/>
      <c r="CZ3668" s="435"/>
      <c r="DA3668" s="435"/>
      <c r="DB3668" s="435"/>
      <c r="DC3668" s="435"/>
      <c r="DD3668" s="435"/>
      <c r="DE3668" s="435"/>
      <c r="DF3668" s="435"/>
      <c r="DG3668" s="435"/>
      <c r="DH3668" s="435"/>
      <c r="DI3668" s="435"/>
      <c r="DJ3668" s="435"/>
      <c r="DK3668" s="435"/>
      <c r="DL3668" s="435"/>
      <c r="DM3668" s="435"/>
      <c r="DN3668" s="435"/>
      <c r="DO3668" s="435"/>
      <c r="DP3668" s="435"/>
      <c r="DQ3668" s="435"/>
      <c r="DR3668" s="435"/>
      <c r="DS3668" s="435"/>
      <c r="DT3668" s="435"/>
      <c r="DU3668" s="435"/>
      <c r="DV3668" s="435"/>
      <c r="DW3668" s="435"/>
      <c r="DX3668" s="435"/>
      <c r="DY3668" s="435"/>
      <c r="DZ3668" s="435"/>
      <c r="EA3668" s="435"/>
      <c r="EB3668" s="435"/>
      <c r="EC3668" s="435"/>
      <c r="ED3668" s="435"/>
      <c r="EE3668" s="435"/>
      <c r="EF3668" s="435"/>
      <c r="EG3668" s="435"/>
      <c r="EH3668" s="435"/>
      <c r="EI3668" s="435"/>
      <c r="EJ3668" s="435"/>
      <c r="EK3668" s="435"/>
      <c r="EL3668" s="435"/>
      <c r="EM3668" s="435"/>
      <c r="EN3668" s="435"/>
      <c r="EO3668" s="435"/>
      <c r="EP3668" s="435"/>
      <c r="EQ3668" s="435"/>
      <c r="ER3668" s="435"/>
      <c r="ES3668" s="435"/>
      <c r="ET3668" s="435"/>
      <c r="EU3668" s="435"/>
      <c r="EV3668" s="435"/>
      <c r="EW3668" s="435"/>
      <c r="EX3668" s="435"/>
      <c r="EY3668" s="435"/>
      <c r="EZ3668" s="435"/>
      <c r="FA3668" s="435"/>
      <c r="FB3668" s="435"/>
      <c r="FC3668" s="435"/>
      <c r="FD3668" s="435"/>
      <c r="FE3668" s="435"/>
      <c r="FF3668" s="435"/>
      <c r="FG3668" s="435"/>
      <c r="FH3668" s="435"/>
      <c r="FI3668" s="435"/>
      <c r="FJ3668" s="435"/>
      <c r="FK3668" s="435"/>
      <c r="FL3668" s="435"/>
      <c r="FM3668" s="435"/>
      <c r="FN3668" s="435"/>
      <c r="FO3668" s="435"/>
      <c r="FP3668" s="435"/>
      <c r="FQ3668" s="435"/>
      <c r="FR3668" s="435"/>
      <c r="FS3668" s="435"/>
      <c r="FT3668" s="435"/>
      <c r="FU3668" s="435"/>
      <c r="FV3668" s="435"/>
      <c r="FW3668" s="435"/>
      <c r="FX3668" s="435"/>
      <c r="FY3668" s="435"/>
      <c r="FZ3668" s="435"/>
      <c r="GA3668" s="435"/>
      <c r="GB3668" s="435"/>
      <c r="GC3668" s="435"/>
      <c r="GD3668" s="435"/>
      <c r="GE3668" s="435"/>
      <c r="GF3668" s="435"/>
      <c r="GG3668" s="435"/>
      <c r="GH3668" s="435"/>
      <c r="GI3668" s="435"/>
      <c r="GJ3668" s="435"/>
      <c r="GK3668" s="435"/>
      <c r="GL3668" s="435"/>
      <c r="GM3668" s="435"/>
      <c r="GN3668" s="435"/>
      <c r="GO3668" s="435"/>
      <c r="GP3668" s="435"/>
      <c r="GQ3668" s="435"/>
      <c r="GR3668" s="435"/>
      <c r="GS3668" s="435"/>
      <c r="GT3668" s="435"/>
      <c r="GU3668" s="435"/>
      <c r="GV3668" s="435"/>
      <c r="GW3668" s="435"/>
      <c r="GX3668" s="435"/>
      <c r="GY3668" s="435"/>
      <c r="GZ3668" s="435"/>
      <c r="HA3668" s="435"/>
      <c r="HB3668" s="435"/>
      <c r="HC3668" s="435"/>
      <c r="HD3668" s="435"/>
      <c r="HE3668" s="435"/>
      <c r="HF3668" s="435"/>
    </row>
    <row r="3669" spans="1:214" s="436" customFormat="1" x14ac:dyDescent="0.25">
      <c r="A3669" s="280">
        <v>46052</v>
      </c>
      <c r="B3669" s="423">
        <v>4183999594</v>
      </c>
      <c r="C3669" s="328" t="s">
        <v>15180</v>
      </c>
      <c r="D3669" s="280">
        <v>46058</v>
      </c>
      <c r="E3669" s="426"/>
      <c r="F3669" s="328"/>
      <c r="G3669" s="427" t="s">
        <v>15629</v>
      </c>
      <c r="H3669" s="426"/>
      <c r="I3669" s="281" t="s">
        <v>15903</v>
      </c>
      <c r="J3669" s="281" t="s">
        <v>7228</v>
      </c>
      <c r="K3669" s="281" t="s">
        <v>30</v>
      </c>
      <c r="L3669" s="287" t="str">
        <f>VLOOKUP($K3669,[1]TONG_SL!$A$1:$D$65536,2,0)</f>
        <v>Gà muối 500g</v>
      </c>
      <c r="M3669" s="428"/>
      <c r="N3669" s="287" t="str">
        <f t="shared" si="373"/>
        <v>K-C6</v>
      </c>
      <c r="O3669" s="429"/>
      <c r="P3669" s="429"/>
      <c r="Q3669" s="287" t="str">
        <f>VLOOKUP(K3669,TONG_SL!$A:$D,3,0)</f>
        <v>Túi</v>
      </c>
      <c r="R3669" s="430">
        <v>1</v>
      </c>
      <c r="S3669" s="430"/>
      <c r="T3669" s="430">
        <f>VLOOKUP(VLOOKUP(G3669,Ma_KH!$A:$R,18,0)&amp;K3669,Gia_MB!$A:$F,6,0)</f>
        <v>116611</v>
      </c>
      <c r="U3669" s="431">
        <f t="shared" si="371"/>
        <v>116611</v>
      </c>
      <c r="V3669" s="430"/>
      <c r="W3669" s="432">
        <f t="shared" si="372"/>
        <v>0</v>
      </c>
      <c r="X3669" s="433" t="str">
        <f t="shared" si="374"/>
        <v>8</v>
      </c>
      <c r="Y3669" s="430"/>
      <c r="Z3669" s="431">
        <f t="shared" si="375"/>
        <v>9328.880000000001</v>
      </c>
      <c r="AA3669" s="434">
        <f>VLOOKUP(G3669,Ma_KH!$A:$R,14,0)</f>
        <v>60</v>
      </c>
      <c r="AB3669" s="435"/>
      <c r="AC3669" s="435"/>
      <c r="AD3669" s="435"/>
      <c r="AE3669" s="435"/>
      <c r="AF3669" s="435"/>
      <c r="AG3669" s="435"/>
      <c r="AH3669" s="435"/>
      <c r="AI3669" s="435"/>
      <c r="AJ3669" s="435"/>
      <c r="AK3669" s="435"/>
      <c r="AL3669" s="435"/>
      <c r="AM3669" s="435"/>
      <c r="AN3669" s="435"/>
      <c r="AO3669" s="435"/>
      <c r="AP3669" s="435"/>
      <c r="AQ3669" s="435"/>
      <c r="AR3669" s="435"/>
      <c r="AS3669" s="435"/>
      <c r="AT3669" s="435"/>
      <c r="AU3669" s="435"/>
      <c r="AV3669" s="435"/>
      <c r="AW3669" s="435"/>
      <c r="AX3669" s="435"/>
      <c r="AY3669" s="435"/>
      <c r="AZ3669" s="435"/>
      <c r="BA3669" s="435"/>
      <c r="BB3669" s="435"/>
      <c r="BC3669" s="435"/>
      <c r="BD3669" s="435"/>
      <c r="BE3669" s="435"/>
      <c r="BF3669" s="435"/>
      <c r="BG3669" s="435"/>
      <c r="BH3669" s="435"/>
      <c r="BI3669" s="435"/>
      <c r="BJ3669" s="435"/>
      <c r="BK3669" s="435"/>
      <c r="BL3669" s="435"/>
      <c r="BM3669" s="435"/>
      <c r="BN3669" s="435"/>
      <c r="BO3669" s="435"/>
      <c r="BP3669" s="435"/>
      <c r="BQ3669" s="435"/>
      <c r="BR3669" s="435"/>
      <c r="BS3669" s="435"/>
      <c r="BT3669" s="435"/>
      <c r="BU3669" s="435"/>
      <c r="BV3669" s="435"/>
      <c r="BW3669" s="435"/>
      <c r="BX3669" s="435"/>
      <c r="BY3669" s="435"/>
      <c r="BZ3669" s="435"/>
      <c r="CA3669" s="435"/>
      <c r="CB3669" s="435"/>
      <c r="CC3669" s="435"/>
      <c r="CD3669" s="435"/>
      <c r="CE3669" s="435"/>
      <c r="CF3669" s="435"/>
      <c r="CG3669" s="435"/>
      <c r="CH3669" s="435"/>
      <c r="CI3669" s="435"/>
      <c r="CJ3669" s="435"/>
      <c r="CK3669" s="435"/>
      <c r="CL3669" s="435"/>
      <c r="CM3669" s="435"/>
      <c r="CN3669" s="435"/>
      <c r="CO3669" s="435"/>
      <c r="CP3669" s="435"/>
      <c r="CQ3669" s="435"/>
      <c r="CR3669" s="435"/>
      <c r="CS3669" s="435"/>
      <c r="CT3669" s="435"/>
      <c r="CU3669" s="435"/>
      <c r="CV3669" s="435"/>
      <c r="CW3669" s="435"/>
      <c r="CX3669" s="435"/>
      <c r="CY3669" s="435"/>
      <c r="CZ3669" s="435"/>
      <c r="DA3669" s="435"/>
      <c r="DB3669" s="435"/>
      <c r="DC3669" s="435"/>
      <c r="DD3669" s="435"/>
      <c r="DE3669" s="435"/>
      <c r="DF3669" s="435"/>
      <c r="DG3669" s="435"/>
      <c r="DH3669" s="435"/>
      <c r="DI3669" s="435"/>
      <c r="DJ3669" s="435"/>
      <c r="DK3669" s="435"/>
      <c r="DL3669" s="435"/>
      <c r="DM3669" s="435"/>
      <c r="DN3669" s="435"/>
      <c r="DO3669" s="435"/>
      <c r="DP3669" s="435"/>
      <c r="DQ3669" s="435"/>
      <c r="DR3669" s="435"/>
      <c r="DS3669" s="435"/>
      <c r="DT3669" s="435"/>
      <c r="DU3669" s="435"/>
      <c r="DV3669" s="435"/>
      <c r="DW3669" s="435"/>
      <c r="DX3669" s="435"/>
      <c r="DY3669" s="435"/>
      <c r="DZ3669" s="435"/>
      <c r="EA3669" s="435"/>
      <c r="EB3669" s="435"/>
      <c r="EC3669" s="435"/>
      <c r="ED3669" s="435"/>
      <c r="EE3669" s="435"/>
      <c r="EF3669" s="435"/>
      <c r="EG3669" s="435"/>
      <c r="EH3669" s="435"/>
      <c r="EI3669" s="435"/>
      <c r="EJ3669" s="435"/>
      <c r="EK3669" s="435"/>
      <c r="EL3669" s="435"/>
      <c r="EM3669" s="435"/>
      <c r="EN3669" s="435"/>
      <c r="EO3669" s="435"/>
      <c r="EP3669" s="435"/>
      <c r="EQ3669" s="435"/>
      <c r="ER3669" s="435"/>
      <c r="ES3669" s="435"/>
      <c r="ET3669" s="435"/>
      <c r="EU3669" s="435"/>
      <c r="EV3669" s="435"/>
      <c r="EW3669" s="435"/>
      <c r="EX3669" s="435"/>
      <c r="EY3669" s="435"/>
      <c r="EZ3669" s="435"/>
      <c r="FA3669" s="435"/>
      <c r="FB3669" s="435"/>
      <c r="FC3669" s="435"/>
      <c r="FD3669" s="435"/>
      <c r="FE3669" s="435"/>
      <c r="FF3669" s="435"/>
      <c r="FG3669" s="435"/>
      <c r="FH3669" s="435"/>
      <c r="FI3669" s="435"/>
      <c r="FJ3669" s="435"/>
      <c r="FK3669" s="435"/>
      <c r="FL3669" s="435"/>
      <c r="FM3669" s="435"/>
      <c r="FN3669" s="435"/>
      <c r="FO3669" s="435"/>
      <c r="FP3669" s="435"/>
      <c r="FQ3669" s="435"/>
      <c r="FR3669" s="435"/>
      <c r="FS3669" s="435"/>
      <c r="FT3669" s="435"/>
      <c r="FU3669" s="435"/>
      <c r="FV3669" s="435"/>
      <c r="FW3669" s="435"/>
      <c r="FX3669" s="435"/>
      <c r="FY3669" s="435"/>
      <c r="FZ3669" s="435"/>
      <c r="GA3669" s="435"/>
      <c r="GB3669" s="435"/>
      <c r="GC3669" s="435"/>
      <c r="GD3669" s="435"/>
      <c r="GE3669" s="435"/>
      <c r="GF3669" s="435"/>
      <c r="GG3669" s="435"/>
      <c r="GH3669" s="435"/>
      <c r="GI3669" s="435"/>
      <c r="GJ3669" s="435"/>
      <c r="GK3669" s="435"/>
      <c r="GL3669" s="435"/>
      <c r="GM3669" s="435"/>
      <c r="GN3669" s="435"/>
      <c r="GO3669" s="435"/>
      <c r="GP3669" s="435"/>
      <c r="GQ3669" s="435"/>
      <c r="GR3669" s="435"/>
      <c r="GS3669" s="435"/>
      <c r="GT3669" s="435"/>
      <c r="GU3669" s="435"/>
      <c r="GV3669" s="435"/>
      <c r="GW3669" s="435"/>
      <c r="GX3669" s="435"/>
      <c r="GY3669" s="435"/>
      <c r="GZ3669" s="435"/>
      <c r="HA3669" s="435"/>
      <c r="HB3669" s="435"/>
      <c r="HC3669" s="435"/>
      <c r="HD3669" s="435"/>
      <c r="HE3669" s="435"/>
      <c r="HF3669" s="435"/>
    </row>
    <row r="3670" spans="1:214" s="436" customFormat="1" x14ac:dyDescent="0.25">
      <c r="A3670" s="280">
        <v>46052</v>
      </c>
      <c r="B3670" s="423">
        <v>4183999594</v>
      </c>
      <c r="C3670" s="328" t="s">
        <v>15180</v>
      </c>
      <c r="D3670" s="280">
        <v>46058</v>
      </c>
      <c r="E3670" s="426"/>
      <c r="F3670" s="328"/>
      <c r="G3670" s="427" t="s">
        <v>15629</v>
      </c>
      <c r="H3670" s="426"/>
      <c r="I3670" s="281" t="s">
        <v>15903</v>
      </c>
      <c r="J3670" s="281" t="s">
        <v>7228</v>
      </c>
      <c r="K3670" s="281" t="s">
        <v>48</v>
      </c>
      <c r="L3670" s="287" t="str">
        <f>VLOOKUP($K3670,[1]TONG_SL!$A$1:$D$65536,2,0)</f>
        <v>Mọc Nấm Hương 250g</v>
      </c>
      <c r="M3670" s="428"/>
      <c r="N3670" s="287" t="str">
        <f t="shared" si="373"/>
        <v>K-C6</v>
      </c>
      <c r="O3670" s="429"/>
      <c r="P3670" s="429"/>
      <c r="Q3670" s="287" t="str">
        <f>VLOOKUP(K3670,TONG_SL!$A:$D,3,0)</f>
        <v>Túi</v>
      </c>
      <c r="R3670" s="430">
        <v>5</v>
      </c>
      <c r="S3670" s="430"/>
      <c r="T3670" s="430">
        <f>VLOOKUP(VLOOKUP(G3670,Ma_KH!$A:$R,18,0)&amp;K3670,Gia_MB!$A:$F,6,0)</f>
        <v>46000</v>
      </c>
      <c r="U3670" s="431">
        <f t="shared" si="371"/>
        <v>230000</v>
      </c>
      <c r="V3670" s="430"/>
      <c r="W3670" s="432">
        <f t="shared" si="372"/>
        <v>0</v>
      </c>
      <c r="X3670" s="433" t="str">
        <f t="shared" si="374"/>
        <v>8</v>
      </c>
      <c r="Y3670" s="430"/>
      <c r="Z3670" s="431">
        <f t="shared" si="375"/>
        <v>18400</v>
      </c>
      <c r="AA3670" s="434">
        <f>VLOOKUP(G3670,Ma_KH!$A:$R,14,0)</f>
        <v>60</v>
      </c>
      <c r="AB3670" s="435"/>
      <c r="AC3670" s="435"/>
      <c r="AD3670" s="435"/>
      <c r="AE3670" s="435"/>
      <c r="AF3670" s="435"/>
      <c r="AG3670" s="435"/>
      <c r="AH3670" s="435"/>
      <c r="AI3670" s="435"/>
      <c r="AJ3670" s="435"/>
      <c r="AK3670" s="435"/>
      <c r="AL3670" s="435"/>
      <c r="AM3670" s="435"/>
      <c r="AN3670" s="435"/>
      <c r="AO3670" s="435"/>
      <c r="AP3670" s="435"/>
      <c r="AQ3670" s="435"/>
      <c r="AR3670" s="435"/>
      <c r="AS3670" s="435"/>
      <c r="AT3670" s="435"/>
      <c r="AU3670" s="435"/>
      <c r="AV3670" s="435"/>
      <c r="AW3670" s="435"/>
      <c r="AX3670" s="435"/>
      <c r="AY3670" s="435"/>
      <c r="AZ3670" s="435"/>
      <c r="BA3670" s="435"/>
      <c r="BB3670" s="435"/>
      <c r="BC3670" s="435"/>
      <c r="BD3670" s="435"/>
      <c r="BE3670" s="435"/>
      <c r="BF3670" s="435"/>
      <c r="BG3670" s="435"/>
      <c r="BH3670" s="435"/>
      <c r="BI3670" s="435"/>
      <c r="BJ3670" s="435"/>
      <c r="BK3670" s="435"/>
      <c r="BL3670" s="435"/>
      <c r="BM3670" s="435"/>
      <c r="BN3670" s="435"/>
      <c r="BO3670" s="435"/>
      <c r="BP3670" s="435"/>
      <c r="BQ3670" s="435"/>
      <c r="BR3670" s="435"/>
      <c r="BS3670" s="435"/>
      <c r="BT3670" s="435"/>
      <c r="BU3670" s="435"/>
      <c r="BV3670" s="435"/>
      <c r="BW3670" s="435"/>
      <c r="BX3670" s="435"/>
      <c r="BY3670" s="435"/>
      <c r="BZ3670" s="435"/>
      <c r="CA3670" s="435"/>
      <c r="CB3670" s="435"/>
      <c r="CC3670" s="435"/>
      <c r="CD3670" s="435"/>
      <c r="CE3670" s="435"/>
      <c r="CF3670" s="435"/>
      <c r="CG3670" s="435"/>
      <c r="CH3670" s="435"/>
      <c r="CI3670" s="435"/>
      <c r="CJ3670" s="435"/>
      <c r="CK3670" s="435"/>
      <c r="CL3670" s="435"/>
      <c r="CM3670" s="435"/>
      <c r="CN3670" s="435"/>
      <c r="CO3670" s="435"/>
      <c r="CP3670" s="435"/>
      <c r="CQ3670" s="435"/>
      <c r="CR3670" s="435"/>
      <c r="CS3670" s="435"/>
      <c r="CT3670" s="435"/>
      <c r="CU3670" s="435"/>
      <c r="CV3670" s="435"/>
      <c r="CW3670" s="435"/>
      <c r="CX3670" s="435"/>
      <c r="CY3670" s="435"/>
      <c r="CZ3670" s="435"/>
      <c r="DA3670" s="435"/>
      <c r="DB3670" s="435"/>
      <c r="DC3670" s="435"/>
      <c r="DD3670" s="435"/>
      <c r="DE3670" s="435"/>
      <c r="DF3670" s="435"/>
      <c r="DG3670" s="435"/>
      <c r="DH3670" s="435"/>
      <c r="DI3670" s="435"/>
      <c r="DJ3670" s="435"/>
      <c r="DK3670" s="435"/>
      <c r="DL3670" s="435"/>
      <c r="DM3670" s="435"/>
      <c r="DN3670" s="435"/>
      <c r="DO3670" s="435"/>
      <c r="DP3670" s="435"/>
      <c r="DQ3670" s="435"/>
      <c r="DR3670" s="435"/>
      <c r="DS3670" s="435"/>
      <c r="DT3670" s="435"/>
      <c r="DU3670" s="435"/>
      <c r="DV3670" s="435"/>
      <c r="DW3670" s="435"/>
      <c r="DX3670" s="435"/>
      <c r="DY3670" s="435"/>
      <c r="DZ3670" s="435"/>
      <c r="EA3670" s="435"/>
      <c r="EB3670" s="435"/>
      <c r="EC3670" s="435"/>
      <c r="ED3670" s="435"/>
      <c r="EE3670" s="435"/>
      <c r="EF3670" s="435"/>
      <c r="EG3670" s="435"/>
      <c r="EH3670" s="435"/>
      <c r="EI3670" s="435"/>
      <c r="EJ3670" s="435"/>
      <c r="EK3670" s="435"/>
      <c r="EL3670" s="435"/>
      <c r="EM3670" s="435"/>
      <c r="EN3670" s="435"/>
      <c r="EO3670" s="435"/>
      <c r="EP3670" s="435"/>
      <c r="EQ3670" s="435"/>
      <c r="ER3670" s="435"/>
      <c r="ES3670" s="435"/>
      <c r="ET3670" s="435"/>
      <c r="EU3670" s="435"/>
      <c r="EV3670" s="435"/>
      <c r="EW3670" s="435"/>
      <c r="EX3670" s="435"/>
      <c r="EY3670" s="435"/>
      <c r="EZ3670" s="435"/>
      <c r="FA3670" s="435"/>
      <c r="FB3670" s="435"/>
      <c r="FC3670" s="435"/>
      <c r="FD3670" s="435"/>
      <c r="FE3670" s="435"/>
      <c r="FF3670" s="435"/>
      <c r="FG3670" s="435"/>
      <c r="FH3670" s="435"/>
      <c r="FI3670" s="435"/>
      <c r="FJ3670" s="435"/>
      <c r="FK3670" s="435"/>
      <c r="FL3670" s="435"/>
      <c r="FM3670" s="435"/>
      <c r="FN3670" s="435"/>
      <c r="FO3670" s="435"/>
      <c r="FP3670" s="435"/>
      <c r="FQ3670" s="435"/>
      <c r="FR3670" s="435"/>
      <c r="FS3670" s="435"/>
      <c r="FT3670" s="435"/>
      <c r="FU3670" s="435"/>
      <c r="FV3670" s="435"/>
      <c r="FW3670" s="435"/>
      <c r="FX3670" s="435"/>
      <c r="FY3670" s="435"/>
      <c r="FZ3670" s="435"/>
      <c r="GA3670" s="435"/>
      <c r="GB3670" s="435"/>
      <c r="GC3670" s="435"/>
      <c r="GD3670" s="435"/>
      <c r="GE3670" s="435"/>
      <c r="GF3670" s="435"/>
      <c r="GG3670" s="435"/>
      <c r="GH3670" s="435"/>
      <c r="GI3670" s="435"/>
      <c r="GJ3670" s="435"/>
      <c r="GK3670" s="435"/>
      <c r="GL3670" s="435"/>
      <c r="GM3670" s="435"/>
      <c r="GN3670" s="435"/>
      <c r="GO3670" s="435"/>
      <c r="GP3670" s="435"/>
      <c r="GQ3670" s="435"/>
      <c r="GR3670" s="435"/>
      <c r="GS3670" s="435"/>
      <c r="GT3670" s="435"/>
      <c r="GU3670" s="435"/>
      <c r="GV3670" s="435"/>
      <c r="GW3670" s="435"/>
      <c r="GX3670" s="435"/>
      <c r="GY3670" s="435"/>
      <c r="GZ3670" s="435"/>
      <c r="HA3670" s="435"/>
      <c r="HB3670" s="435"/>
      <c r="HC3670" s="435"/>
      <c r="HD3670" s="435"/>
      <c r="HE3670" s="435"/>
      <c r="HF3670" s="435"/>
    </row>
    <row r="3671" spans="1:214" s="436" customFormat="1" x14ac:dyDescent="0.25">
      <c r="A3671" s="280">
        <v>46052</v>
      </c>
      <c r="B3671" s="423">
        <v>4183999594</v>
      </c>
      <c r="C3671" s="328" t="s">
        <v>15180</v>
      </c>
      <c r="D3671" s="280">
        <v>46058</v>
      </c>
      <c r="E3671" s="426"/>
      <c r="F3671" s="328"/>
      <c r="G3671" s="427" t="s">
        <v>15629</v>
      </c>
      <c r="H3671" s="426"/>
      <c r="I3671" s="281" t="s">
        <v>15903</v>
      </c>
      <c r="J3671" s="281" t="s">
        <v>7228</v>
      </c>
      <c r="K3671" s="281" t="s">
        <v>37</v>
      </c>
      <c r="L3671" s="287" t="str">
        <f>VLOOKUP($K3671,[1]TONG_SL!$A$1:$D$65536,2,0)</f>
        <v>Chả cốm 300g</v>
      </c>
      <c r="M3671" s="428"/>
      <c r="N3671" s="287" t="str">
        <f t="shared" si="373"/>
        <v>K-C6</v>
      </c>
      <c r="O3671" s="429"/>
      <c r="P3671" s="429"/>
      <c r="Q3671" s="287" t="str">
        <f>VLOOKUP(K3671,TONG_SL!$A:$D,3,0)</f>
        <v>Túi</v>
      </c>
      <c r="R3671" s="430">
        <v>5</v>
      </c>
      <c r="S3671" s="430"/>
      <c r="T3671" s="430">
        <f>VLOOKUP(VLOOKUP(G3671,Ma_KH!$A:$R,18,0)&amp;K3671,Gia_MB!$A:$F,6,0)</f>
        <v>74250</v>
      </c>
      <c r="U3671" s="431">
        <f t="shared" si="371"/>
        <v>371250</v>
      </c>
      <c r="V3671" s="430"/>
      <c r="W3671" s="432">
        <f t="shared" si="372"/>
        <v>0</v>
      </c>
      <c r="X3671" s="433" t="str">
        <f t="shared" si="374"/>
        <v>8</v>
      </c>
      <c r="Y3671" s="430"/>
      <c r="Z3671" s="431">
        <f t="shared" si="375"/>
        <v>29700</v>
      </c>
      <c r="AA3671" s="434">
        <f>VLOOKUP(G3671,Ma_KH!$A:$R,14,0)</f>
        <v>60</v>
      </c>
      <c r="AB3671" s="435"/>
      <c r="AC3671" s="435"/>
      <c r="AD3671" s="435"/>
      <c r="AE3671" s="435"/>
      <c r="AF3671" s="435"/>
      <c r="AG3671" s="435"/>
      <c r="AH3671" s="435"/>
      <c r="AI3671" s="435"/>
      <c r="AJ3671" s="435"/>
      <c r="AK3671" s="435"/>
      <c r="AL3671" s="435"/>
      <c r="AM3671" s="435"/>
      <c r="AN3671" s="435"/>
      <c r="AO3671" s="435"/>
      <c r="AP3671" s="435"/>
      <c r="AQ3671" s="435"/>
      <c r="AR3671" s="435"/>
      <c r="AS3671" s="435"/>
      <c r="AT3671" s="435"/>
      <c r="AU3671" s="435"/>
      <c r="AV3671" s="435"/>
      <c r="AW3671" s="435"/>
      <c r="AX3671" s="435"/>
      <c r="AY3671" s="435"/>
      <c r="AZ3671" s="435"/>
      <c r="BA3671" s="435"/>
      <c r="BB3671" s="435"/>
      <c r="BC3671" s="435"/>
      <c r="BD3671" s="435"/>
      <c r="BE3671" s="435"/>
      <c r="BF3671" s="435"/>
      <c r="BG3671" s="435"/>
      <c r="BH3671" s="435"/>
      <c r="BI3671" s="435"/>
      <c r="BJ3671" s="435"/>
      <c r="BK3671" s="435"/>
      <c r="BL3671" s="435"/>
      <c r="BM3671" s="435"/>
      <c r="BN3671" s="435"/>
      <c r="BO3671" s="435"/>
      <c r="BP3671" s="435"/>
      <c r="BQ3671" s="435"/>
      <c r="BR3671" s="435"/>
      <c r="BS3671" s="435"/>
      <c r="BT3671" s="435"/>
      <c r="BU3671" s="435"/>
      <c r="BV3671" s="435"/>
      <c r="BW3671" s="435"/>
      <c r="BX3671" s="435"/>
      <c r="BY3671" s="435"/>
      <c r="BZ3671" s="435"/>
      <c r="CA3671" s="435"/>
      <c r="CB3671" s="435"/>
      <c r="CC3671" s="435"/>
      <c r="CD3671" s="435"/>
      <c r="CE3671" s="435"/>
      <c r="CF3671" s="435"/>
      <c r="CG3671" s="435"/>
      <c r="CH3671" s="435"/>
      <c r="CI3671" s="435"/>
      <c r="CJ3671" s="435"/>
      <c r="CK3671" s="435"/>
      <c r="CL3671" s="435"/>
      <c r="CM3671" s="435"/>
      <c r="CN3671" s="435"/>
      <c r="CO3671" s="435"/>
      <c r="CP3671" s="435"/>
      <c r="CQ3671" s="435"/>
      <c r="CR3671" s="435"/>
      <c r="CS3671" s="435"/>
      <c r="CT3671" s="435"/>
      <c r="CU3671" s="435"/>
      <c r="CV3671" s="435"/>
      <c r="CW3671" s="435"/>
      <c r="CX3671" s="435"/>
      <c r="CY3671" s="435"/>
      <c r="CZ3671" s="435"/>
      <c r="DA3671" s="435"/>
      <c r="DB3671" s="435"/>
      <c r="DC3671" s="435"/>
      <c r="DD3671" s="435"/>
      <c r="DE3671" s="435"/>
      <c r="DF3671" s="435"/>
      <c r="DG3671" s="435"/>
      <c r="DH3671" s="435"/>
      <c r="DI3671" s="435"/>
      <c r="DJ3671" s="435"/>
      <c r="DK3671" s="435"/>
      <c r="DL3671" s="435"/>
      <c r="DM3671" s="435"/>
      <c r="DN3671" s="435"/>
      <c r="DO3671" s="435"/>
      <c r="DP3671" s="435"/>
      <c r="DQ3671" s="435"/>
      <c r="DR3671" s="435"/>
      <c r="DS3671" s="435"/>
      <c r="DT3671" s="435"/>
      <c r="DU3671" s="435"/>
      <c r="DV3671" s="435"/>
      <c r="DW3671" s="435"/>
      <c r="DX3671" s="435"/>
      <c r="DY3671" s="435"/>
      <c r="DZ3671" s="435"/>
      <c r="EA3671" s="435"/>
      <c r="EB3671" s="435"/>
      <c r="EC3671" s="435"/>
      <c r="ED3671" s="435"/>
      <c r="EE3671" s="435"/>
      <c r="EF3671" s="435"/>
      <c r="EG3671" s="435"/>
      <c r="EH3671" s="435"/>
      <c r="EI3671" s="435"/>
      <c r="EJ3671" s="435"/>
      <c r="EK3671" s="435"/>
      <c r="EL3671" s="435"/>
      <c r="EM3671" s="435"/>
      <c r="EN3671" s="435"/>
      <c r="EO3671" s="435"/>
      <c r="EP3671" s="435"/>
      <c r="EQ3671" s="435"/>
      <c r="ER3671" s="435"/>
      <c r="ES3671" s="435"/>
      <c r="ET3671" s="435"/>
      <c r="EU3671" s="435"/>
      <c r="EV3671" s="435"/>
      <c r="EW3671" s="435"/>
      <c r="EX3671" s="435"/>
      <c r="EY3671" s="435"/>
      <c r="EZ3671" s="435"/>
      <c r="FA3671" s="435"/>
      <c r="FB3671" s="435"/>
      <c r="FC3671" s="435"/>
      <c r="FD3671" s="435"/>
      <c r="FE3671" s="435"/>
      <c r="FF3671" s="435"/>
      <c r="FG3671" s="435"/>
      <c r="FH3671" s="435"/>
      <c r="FI3671" s="435"/>
      <c r="FJ3671" s="435"/>
      <c r="FK3671" s="435"/>
      <c r="FL3671" s="435"/>
      <c r="FM3671" s="435"/>
      <c r="FN3671" s="435"/>
      <c r="FO3671" s="435"/>
      <c r="FP3671" s="435"/>
      <c r="FQ3671" s="435"/>
      <c r="FR3671" s="435"/>
      <c r="FS3671" s="435"/>
      <c r="FT3671" s="435"/>
      <c r="FU3671" s="435"/>
      <c r="FV3671" s="435"/>
      <c r="FW3671" s="435"/>
      <c r="FX3671" s="435"/>
      <c r="FY3671" s="435"/>
      <c r="FZ3671" s="435"/>
      <c r="GA3671" s="435"/>
      <c r="GB3671" s="435"/>
      <c r="GC3671" s="435"/>
      <c r="GD3671" s="435"/>
      <c r="GE3671" s="435"/>
      <c r="GF3671" s="435"/>
      <c r="GG3671" s="435"/>
      <c r="GH3671" s="435"/>
      <c r="GI3671" s="435"/>
      <c r="GJ3671" s="435"/>
      <c r="GK3671" s="435"/>
      <c r="GL3671" s="435"/>
      <c r="GM3671" s="435"/>
      <c r="GN3671" s="435"/>
      <c r="GO3671" s="435"/>
      <c r="GP3671" s="435"/>
      <c r="GQ3671" s="435"/>
      <c r="GR3671" s="435"/>
      <c r="GS3671" s="435"/>
      <c r="GT3671" s="435"/>
      <c r="GU3671" s="435"/>
      <c r="GV3671" s="435"/>
      <c r="GW3671" s="435"/>
      <c r="GX3671" s="435"/>
      <c r="GY3671" s="435"/>
      <c r="GZ3671" s="435"/>
      <c r="HA3671" s="435"/>
      <c r="HB3671" s="435"/>
      <c r="HC3671" s="435"/>
      <c r="HD3671" s="435"/>
      <c r="HE3671" s="435"/>
      <c r="HF3671" s="435"/>
    </row>
    <row r="3672" spans="1:214" s="436" customFormat="1" x14ac:dyDescent="0.25">
      <c r="A3672" s="280">
        <v>46052</v>
      </c>
      <c r="B3672" s="423">
        <v>4183999594</v>
      </c>
      <c r="C3672" s="328" t="s">
        <v>15180</v>
      </c>
      <c r="D3672" s="280">
        <v>46058</v>
      </c>
      <c r="E3672" s="426"/>
      <c r="F3672" s="328"/>
      <c r="G3672" s="427" t="s">
        <v>15629</v>
      </c>
      <c r="H3672" s="426"/>
      <c r="I3672" s="281" t="s">
        <v>15903</v>
      </c>
      <c r="J3672" s="281" t="s">
        <v>7228</v>
      </c>
      <c r="K3672" s="281" t="s">
        <v>39</v>
      </c>
      <c r="L3672" s="287" t="str">
        <f>VLOOKUP($K3672,[1]TONG_SL!$A$1:$D$65536,2,0)</f>
        <v>Chả nướng 300g</v>
      </c>
      <c r="M3672" s="428"/>
      <c r="N3672" s="287" t="str">
        <f t="shared" si="373"/>
        <v>K-C6</v>
      </c>
      <c r="O3672" s="429"/>
      <c r="P3672" s="429"/>
      <c r="Q3672" s="287" t="str">
        <f>VLOOKUP(K3672,TONG_SL!$A:$D,3,0)</f>
        <v>Túi</v>
      </c>
      <c r="R3672" s="430">
        <v>2</v>
      </c>
      <c r="S3672" s="430"/>
      <c r="T3672" s="430">
        <f>VLOOKUP(VLOOKUP(G3672,Ma_KH!$A:$R,18,0)&amp;K3672,Gia_MB!$A:$F,6,0)</f>
        <v>70950</v>
      </c>
      <c r="U3672" s="431">
        <f t="shared" si="371"/>
        <v>141900</v>
      </c>
      <c r="V3672" s="430"/>
      <c r="W3672" s="432">
        <f t="shared" si="372"/>
        <v>0</v>
      </c>
      <c r="X3672" s="433" t="str">
        <f t="shared" si="374"/>
        <v>8</v>
      </c>
      <c r="Y3672" s="430"/>
      <c r="Z3672" s="431">
        <f t="shared" si="375"/>
        <v>11352</v>
      </c>
      <c r="AA3672" s="434">
        <f>VLOOKUP(G3672,Ma_KH!$A:$R,14,0)</f>
        <v>60</v>
      </c>
      <c r="AB3672" s="435"/>
      <c r="AC3672" s="435"/>
      <c r="AD3672" s="435"/>
      <c r="AE3672" s="435"/>
      <c r="AF3672" s="435"/>
      <c r="AG3672" s="435"/>
      <c r="AH3672" s="435"/>
      <c r="AI3672" s="435"/>
      <c r="AJ3672" s="435"/>
      <c r="AK3672" s="435"/>
      <c r="AL3672" s="435"/>
      <c r="AM3672" s="435"/>
      <c r="AN3672" s="435"/>
      <c r="AO3672" s="435"/>
      <c r="AP3672" s="435"/>
      <c r="AQ3672" s="435"/>
      <c r="AR3672" s="435"/>
      <c r="AS3672" s="435"/>
      <c r="AT3672" s="435"/>
      <c r="AU3672" s="435"/>
      <c r="AV3672" s="435"/>
      <c r="AW3672" s="435"/>
      <c r="AX3672" s="435"/>
      <c r="AY3672" s="435"/>
      <c r="AZ3672" s="435"/>
      <c r="BA3672" s="435"/>
      <c r="BB3672" s="435"/>
      <c r="BC3672" s="435"/>
      <c r="BD3672" s="435"/>
      <c r="BE3672" s="435"/>
      <c r="BF3672" s="435"/>
      <c r="BG3672" s="435"/>
      <c r="BH3672" s="435"/>
      <c r="BI3672" s="435"/>
      <c r="BJ3672" s="435"/>
      <c r="BK3672" s="435"/>
      <c r="BL3672" s="435"/>
      <c r="BM3672" s="435"/>
      <c r="BN3672" s="435"/>
      <c r="BO3672" s="435"/>
      <c r="BP3672" s="435"/>
      <c r="BQ3672" s="435"/>
      <c r="BR3672" s="435"/>
      <c r="BS3672" s="435"/>
      <c r="BT3672" s="435"/>
      <c r="BU3672" s="435"/>
      <c r="BV3672" s="435"/>
      <c r="BW3672" s="435"/>
      <c r="BX3672" s="435"/>
      <c r="BY3672" s="435"/>
      <c r="BZ3672" s="435"/>
      <c r="CA3672" s="435"/>
      <c r="CB3672" s="435"/>
      <c r="CC3672" s="435"/>
      <c r="CD3672" s="435"/>
      <c r="CE3672" s="435"/>
      <c r="CF3672" s="435"/>
      <c r="CG3672" s="435"/>
      <c r="CH3672" s="435"/>
      <c r="CI3672" s="435"/>
      <c r="CJ3672" s="435"/>
      <c r="CK3672" s="435"/>
      <c r="CL3672" s="435"/>
      <c r="CM3672" s="435"/>
      <c r="CN3672" s="435"/>
      <c r="CO3672" s="435"/>
      <c r="CP3672" s="435"/>
      <c r="CQ3672" s="435"/>
      <c r="CR3672" s="435"/>
      <c r="CS3672" s="435"/>
      <c r="CT3672" s="435"/>
      <c r="CU3672" s="435"/>
      <c r="CV3672" s="435"/>
      <c r="CW3672" s="435"/>
      <c r="CX3672" s="435"/>
      <c r="CY3672" s="435"/>
      <c r="CZ3672" s="435"/>
      <c r="DA3672" s="435"/>
      <c r="DB3672" s="435"/>
      <c r="DC3672" s="435"/>
      <c r="DD3672" s="435"/>
      <c r="DE3672" s="435"/>
      <c r="DF3672" s="435"/>
      <c r="DG3672" s="435"/>
      <c r="DH3672" s="435"/>
      <c r="DI3672" s="435"/>
      <c r="DJ3672" s="435"/>
      <c r="DK3672" s="435"/>
      <c r="DL3672" s="435"/>
      <c r="DM3672" s="435"/>
      <c r="DN3672" s="435"/>
      <c r="DO3672" s="435"/>
      <c r="DP3672" s="435"/>
      <c r="DQ3672" s="435"/>
      <c r="DR3672" s="435"/>
      <c r="DS3672" s="435"/>
      <c r="DT3672" s="435"/>
      <c r="DU3672" s="435"/>
      <c r="DV3672" s="435"/>
      <c r="DW3672" s="435"/>
      <c r="DX3672" s="435"/>
      <c r="DY3672" s="435"/>
      <c r="DZ3672" s="435"/>
      <c r="EA3672" s="435"/>
      <c r="EB3672" s="435"/>
      <c r="EC3672" s="435"/>
      <c r="ED3672" s="435"/>
      <c r="EE3672" s="435"/>
      <c r="EF3672" s="435"/>
      <c r="EG3672" s="435"/>
      <c r="EH3672" s="435"/>
      <c r="EI3672" s="435"/>
      <c r="EJ3672" s="435"/>
      <c r="EK3672" s="435"/>
      <c r="EL3672" s="435"/>
      <c r="EM3672" s="435"/>
      <c r="EN3672" s="435"/>
      <c r="EO3672" s="435"/>
      <c r="EP3672" s="435"/>
      <c r="EQ3672" s="435"/>
      <c r="ER3672" s="435"/>
      <c r="ES3672" s="435"/>
      <c r="ET3672" s="435"/>
      <c r="EU3672" s="435"/>
      <c r="EV3672" s="435"/>
      <c r="EW3672" s="435"/>
      <c r="EX3672" s="435"/>
      <c r="EY3672" s="435"/>
      <c r="EZ3672" s="435"/>
      <c r="FA3672" s="435"/>
      <c r="FB3672" s="435"/>
      <c r="FC3672" s="435"/>
      <c r="FD3672" s="435"/>
      <c r="FE3672" s="435"/>
      <c r="FF3672" s="435"/>
      <c r="FG3672" s="435"/>
      <c r="FH3672" s="435"/>
      <c r="FI3672" s="435"/>
      <c r="FJ3672" s="435"/>
      <c r="FK3672" s="435"/>
      <c r="FL3672" s="435"/>
      <c r="FM3672" s="435"/>
      <c r="FN3672" s="435"/>
      <c r="FO3672" s="435"/>
      <c r="FP3672" s="435"/>
      <c r="FQ3672" s="435"/>
      <c r="FR3672" s="435"/>
      <c r="FS3672" s="435"/>
      <c r="FT3672" s="435"/>
      <c r="FU3672" s="435"/>
      <c r="FV3672" s="435"/>
      <c r="FW3672" s="435"/>
      <c r="FX3672" s="435"/>
      <c r="FY3672" s="435"/>
      <c r="FZ3672" s="435"/>
      <c r="GA3672" s="435"/>
      <c r="GB3672" s="435"/>
      <c r="GC3672" s="435"/>
      <c r="GD3672" s="435"/>
      <c r="GE3672" s="435"/>
      <c r="GF3672" s="435"/>
      <c r="GG3672" s="435"/>
      <c r="GH3672" s="435"/>
      <c r="GI3672" s="435"/>
      <c r="GJ3672" s="435"/>
      <c r="GK3672" s="435"/>
      <c r="GL3672" s="435"/>
      <c r="GM3672" s="435"/>
      <c r="GN3672" s="435"/>
      <c r="GO3672" s="435"/>
      <c r="GP3672" s="435"/>
      <c r="GQ3672" s="435"/>
      <c r="GR3672" s="435"/>
      <c r="GS3672" s="435"/>
      <c r="GT3672" s="435"/>
      <c r="GU3672" s="435"/>
      <c r="GV3672" s="435"/>
      <c r="GW3672" s="435"/>
      <c r="GX3672" s="435"/>
      <c r="GY3672" s="435"/>
      <c r="GZ3672" s="435"/>
      <c r="HA3672" s="435"/>
      <c r="HB3672" s="435"/>
      <c r="HC3672" s="435"/>
      <c r="HD3672" s="435"/>
      <c r="HE3672" s="435"/>
      <c r="HF3672" s="435"/>
    </row>
    <row r="3673" spans="1:214" s="436" customFormat="1" x14ac:dyDescent="0.25">
      <c r="A3673" s="280">
        <v>46052</v>
      </c>
      <c r="B3673" s="423">
        <v>4183999594</v>
      </c>
      <c r="C3673" s="328" t="s">
        <v>15180</v>
      </c>
      <c r="D3673" s="280">
        <v>46058</v>
      </c>
      <c r="E3673" s="426"/>
      <c r="F3673" s="328"/>
      <c r="G3673" s="427" t="s">
        <v>15629</v>
      </c>
      <c r="H3673" s="426"/>
      <c r="I3673" s="281" t="s">
        <v>15903</v>
      </c>
      <c r="J3673" s="281" t="s">
        <v>7228</v>
      </c>
      <c r="K3673" s="281" t="s">
        <v>32</v>
      </c>
      <c r="L3673" s="287" t="str">
        <f>VLOOKUP($K3673,[1]TONG_SL!$A$1:$D$65536,2,0)</f>
        <v>Giò Tai Lưỡi Xào 250g</v>
      </c>
      <c r="M3673" s="428"/>
      <c r="N3673" s="287" t="str">
        <f t="shared" si="373"/>
        <v>K-C6</v>
      </c>
      <c r="O3673" s="429"/>
      <c r="P3673" s="429"/>
      <c r="Q3673" s="287" t="str">
        <f>VLOOKUP(K3673,TONG_SL!$A:$D,3,0)</f>
        <v>Túi</v>
      </c>
      <c r="R3673" s="430">
        <v>6</v>
      </c>
      <c r="S3673" s="430"/>
      <c r="T3673" s="430">
        <f>VLOOKUP(VLOOKUP(G3673,Ma_KH!$A:$R,18,0)&amp;K3673,Gia_MB!$A:$F,6,0)</f>
        <v>50182</v>
      </c>
      <c r="U3673" s="431">
        <f t="shared" ref="U3673:U3736" si="376">T3673*R3673</f>
        <v>301092</v>
      </c>
      <c r="V3673" s="430"/>
      <c r="W3673" s="432">
        <f t="shared" ref="W3673:W3736" si="377">U3673*V3673</f>
        <v>0</v>
      </c>
      <c r="X3673" s="433" t="str">
        <f t="shared" si="374"/>
        <v>8</v>
      </c>
      <c r="Y3673" s="430"/>
      <c r="Z3673" s="431">
        <f t="shared" si="375"/>
        <v>24087.360000000001</v>
      </c>
      <c r="AA3673" s="434">
        <f>VLOOKUP(G3673,Ma_KH!$A:$R,14,0)</f>
        <v>60</v>
      </c>
      <c r="AB3673" s="435"/>
      <c r="AC3673" s="435"/>
      <c r="AD3673" s="435"/>
      <c r="AE3673" s="435"/>
      <c r="AF3673" s="435"/>
      <c r="AG3673" s="435"/>
      <c r="AH3673" s="435"/>
      <c r="AI3673" s="435"/>
      <c r="AJ3673" s="435"/>
      <c r="AK3673" s="435"/>
      <c r="AL3673" s="435"/>
      <c r="AM3673" s="435"/>
      <c r="AN3673" s="435"/>
      <c r="AO3673" s="435"/>
      <c r="AP3673" s="435"/>
      <c r="AQ3673" s="435"/>
      <c r="AR3673" s="435"/>
      <c r="AS3673" s="435"/>
      <c r="AT3673" s="435"/>
      <c r="AU3673" s="435"/>
      <c r="AV3673" s="435"/>
      <c r="AW3673" s="435"/>
      <c r="AX3673" s="435"/>
      <c r="AY3673" s="435"/>
      <c r="AZ3673" s="435"/>
      <c r="BA3673" s="435"/>
      <c r="BB3673" s="435"/>
      <c r="BC3673" s="435"/>
      <c r="BD3673" s="435"/>
      <c r="BE3673" s="435"/>
      <c r="BF3673" s="435"/>
      <c r="BG3673" s="435"/>
      <c r="BH3673" s="435"/>
      <c r="BI3673" s="435"/>
      <c r="BJ3673" s="435"/>
      <c r="BK3673" s="435"/>
      <c r="BL3673" s="435"/>
      <c r="BM3673" s="435"/>
      <c r="BN3673" s="435"/>
      <c r="BO3673" s="435"/>
      <c r="BP3673" s="435"/>
      <c r="BQ3673" s="435"/>
      <c r="BR3673" s="435"/>
      <c r="BS3673" s="435"/>
      <c r="BT3673" s="435"/>
      <c r="BU3673" s="435"/>
      <c r="BV3673" s="435"/>
      <c r="BW3673" s="435"/>
      <c r="BX3673" s="435"/>
      <c r="BY3673" s="435"/>
      <c r="BZ3673" s="435"/>
      <c r="CA3673" s="435"/>
      <c r="CB3673" s="435"/>
      <c r="CC3673" s="435"/>
      <c r="CD3673" s="435"/>
      <c r="CE3673" s="435"/>
      <c r="CF3673" s="435"/>
      <c r="CG3673" s="435"/>
      <c r="CH3673" s="435"/>
      <c r="CI3673" s="435"/>
      <c r="CJ3673" s="435"/>
      <c r="CK3673" s="435"/>
      <c r="CL3673" s="435"/>
      <c r="CM3673" s="435"/>
      <c r="CN3673" s="435"/>
      <c r="CO3673" s="435"/>
      <c r="CP3673" s="435"/>
      <c r="CQ3673" s="435"/>
      <c r="CR3673" s="435"/>
      <c r="CS3673" s="435"/>
      <c r="CT3673" s="435"/>
      <c r="CU3673" s="435"/>
      <c r="CV3673" s="435"/>
      <c r="CW3673" s="435"/>
      <c r="CX3673" s="435"/>
      <c r="CY3673" s="435"/>
      <c r="CZ3673" s="435"/>
      <c r="DA3673" s="435"/>
      <c r="DB3673" s="435"/>
      <c r="DC3673" s="435"/>
      <c r="DD3673" s="435"/>
      <c r="DE3673" s="435"/>
      <c r="DF3673" s="435"/>
      <c r="DG3673" s="435"/>
      <c r="DH3673" s="435"/>
      <c r="DI3673" s="435"/>
      <c r="DJ3673" s="435"/>
      <c r="DK3673" s="435"/>
      <c r="DL3673" s="435"/>
      <c r="DM3673" s="435"/>
      <c r="DN3673" s="435"/>
      <c r="DO3673" s="435"/>
      <c r="DP3673" s="435"/>
      <c r="DQ3673" s="435"/>
      <c r="DR3673" s="435"/>
      <c r="DS3673" s="435"/>
      <c r="DT3673" s="435"/>
      <c r="DU3673" s="435"/>
      <c r="DV3673" s="435"/>
      <c r="DW3673" s="435"/>
      <c r="DX3673" s="435"/>
      <c r="DY3673" s="435"/>
      <c r="DZ3673" s="435"/>
      <c r="EA3673" s="435"/>
      <c r="EB3673" s="435"/>
      <c r="EC3673" s="435"/>
      <c r="ED3673" s="435"/>
      <c r="EE3673" s="435"/>
      <c r="EF3673" s="435"/>
      <c r="EG3673" s="435"/>
      <c r="EH3673" s="435"/>
      <c r="EI3673" s="435"/>
      <c r="EJ3673" s="435"/>
      <c r="EK3673" s="435"/>
      <c r="EL3673" s="435"/>
      <c r="EM3673" s="435"/>
      <c r="EN3673" s="435"/>
      <c r="EO3673" s="435"/>
      <c r="EP3673" s="435"/>
      <c r="EQ3673" s="435"/>
      <c r="ER3673" s="435"/>
      <c r="ES3673" s="435"/>
      <c r="ET3673" s="435"/>
      <c r="EU3673" s="435"/>
      <c r="EV3673" s="435"/>
      <c r="EW3673" s="435"/>
      <c r="EX3673" s="435"/>
      <c r="EY3673" s="435"/>
      <c r="EZ3673" s="435"/>
      <c r="FA3673" s="435"/>
      <c r="FB3673" s="435"/>
      <c r="FC3673" s="435"/>
      <c r="FD3673" s="435"/>
      <c r="FE3673" s="435"/>
      <c r="FF3673" s="435"/>
      <c r="FG3673" s="435"/>
      <c r="FH3673" s="435"/>
      <c r="FI3673" s="435"/>
      <c r="FJ3673" s="435"/>
      <c r="FK3673" s="435"/>
      <c r="FL3673" s="435"/>
      <c r="FM3673" s="435"/>
      <c r="FN3673" s="435"/>
      <c r="FO3673" s="435"/>
      <c r="FP3673" s="435"/>
      <c r="FQ3673" s="435"/>
      <c r="FR3673" s="435"/>
      <c r="FS3673" s="435"/>
      <c r="FT3673" s="435"/>
      <c r="FU3673" s="435"/>
      <c r="FV3673" s="435"/>
      <c r="FW3673" s="435"/>
      <c r="FX3673" s="435"/>
      <c r="FY3673" s="435"/>
      <c r="FZ3673" s="435"/>
      <c r="GA3673" s="435"/>
      <c r="GB3673" s="435"/>
      <c r="GC3673" s="435"/>
      <c r="GD3673" s="435"/>
      <c r="GE3673" s="435"/>
      <c r="GF3673" s="435"/>
      <c r="GG3673" s="435"/>
      <c r="GH3673" s="435"/>
      <c r="GI3673" s="435"/>
      <c r="GJ3673" s="435"/>
      <c r="GK3673" s="435"/>
      <c r="GL3673" s="435"/>
      <c r="GM3673" s="435"/>
      <c r="GN3673" s="435"/>
      <c r="GO3673" s="435"/>
      <c r="GP3673" s="435"/>
      <c r="GQ3673" s="435"/>
      <c r="GR3673" s="435"/>
      <c r="GS3673" s="435"/>
      <c r="GT3673" s="435"/>
      <c r="GU3673" s="435"/>
      <c r="GV3673" s="435"/>
      <c r="GW3673" s="435"/>
      <c r="GX3673" s="435"/>
      <c r="GY3673" s="435"/>
      <c r="GZ3673" s="435"/>
      <c r="HA3673" s="435"/>
      <c r="HB3673" s="435"/>
      <c r="HC3673" s="435"/>
      <c r="HD3673" s="435"/>
      <c r="HE3673" s="435"/>
      <c r="HF3673" s="435"/>
    </row>
    <row r="3674" spans="1:214" x14ac:dyDescent="0.25">
      <c r="A3674" s="216">
        <v>46057</v>
      </c>
      <c r="B3674" s="217">
        <v>4184280510</v>
      </c>
      <c r="C3674" s="218" t="s">
        <v>15180</v>
      </c>
      <c r="D3674" s="216">
        <v>46058</v>
      </c>
      <c r="E3674" s="219"/>
      <c r="F3674" s="218"/>
      <c r="G3674" s="268" t="s">
        <v>15629</v>
      </c>
      <c r="H3674" s="219"/>
      <c r="I3674" s="217" t="s">
        <v>15964</v>
      </c>
      <c r="J3674" s="217" t="s">
        <v>7228</v>
      </c>
      <c r="K3674" s="217" t="s">
        <v>27</v>
      </c>
      <c r="L3674" s="215" t="str">
        <f>VLOOKUP($K3674,[1]TONG_SL!$A$1:$D$65536,2,0)</f>
        <v>Chân giò heo muối 300g</v>
      </c>
      <c r="M3674" s="247"/>
      <c r="N3674" s="215" t="str">
        <f t="shared" si="373"/>
        <v>K-C6</v>
      </c>
      <c r="O3674" s="222"/>
      <c r="P3674" s="222"/>
      <c r="Q3674" s="215" t="str">
        <f>VLOOKUP(K3674,TONG_SL!$A:$D,3,0)</f>
        <v>Túi</v>
      </c>
      <c r="R3674" s="223">
        <v>10</v>
      </c>
      <c r="S3674" s="223"/>
      <c r="T3674" s="223">
        <f>VLOOKUP(VLOOKUP(G3674,Ma_KH!$A:$R,18,0)&amp;K3674,Gia_MB!$A:$F,6,0)</f>
        <v>73431</v>
      </c>
      <c r="U3674" s="183">
        <f t="shared" si="376"/>
        <v>734310</v>
      </c>
      <c r="V3674" s="223"/>
      <c r="W3674" s="269">
        <f t="shared" si="377"/>
        <v>0</v>
      </c>
      <c r="X3674" s="270" t="str">
        <f t="shared" si="374"/>
        <v>8</v>
      </c>
      <c r="Y3674" s="223"/>
      <c r="Z3674" s="183">
        <f t="shared" si="375"/>
        <v>58744.800000000003</v>
      </c>
      <c r="AA3674" s="271">
        <f>VLOOKUP(G3674,Ma_KH!$A:$R,14,0)</f>
        <v>60</v>
      </c>
    </row>
    <row r="3675" spans="1:214" x14ac:dyDescent="0.25">
      <c r="A3675" s="216">
        <v>46057</v>
      </c>
      <c r="B3675" s="217">
        <v>4184280510</v>
      </c>
      <c r="C3675" s="218" t="s">
        <v>15180</v>
      </c>
      <c r="D3675" s="216">
        <v>46058</v>
      </c>
      <c r="E3675" s="219"/>
      <c r="F3675" s="218"/>
      <c r="G3675" s="268" t="s">
        <v>15629</v>
      </c>
      <c r="H3675" s="219"/>
      <c r="I3675" s="217" t="s">
        <v>15964</v>
      </c>
      <c r="J3675" s="217" t="s">
        <v>7228</v>
      </c>
      <c r="K3675" s="217" t="s">
        <v>30</v>
      </c>
      <c r="L3675" s="215" t="str">
        <f>VLOOKUP($K3675,[1]TONG_SL!$A$1:$D$65536,2,0)</f>
        <v>Gà muối 500g</v>
      </c>
      <c r="M3675" s="247"/>
      <c r="N3675" s="215" t="str">
        <f t="shared" si="373"/>
        <v>K-C6</v>
      </c>
      <c r="O3675" s="222"/>
      <c r="P3675" s="222"/>
      <c r="Q3675" s="215" t="str">
        <f>VLOOKUP(K3675,TONG_SL!$A:$D,3,0)</f>
        <v>Túi</v>
      </c>
      <c r="R3675" s="223">
        <v>10</v>
      </c>
      <c r="S3675" s="223"/>
      <c r="T3675" s="223">
        <f>VLOOKUP(VLOOKUP(G3675,Ma_KH!$A:$R,18,0)&amp;K3675,Gia_MB!$A:$F,6,0)</f>
        <v>116611</v>
      </c>
      <c r="U3675" s="183">
        <f t="shared" si="376"/>
        <v>1166110</v>
      </c>
      <c r="V3675" s="223"/>
      <c r="W3675" s="269">
        <f t="shared" si="377"/>
        <v>0</v>
      </c>
      <c r="X3675" s="270" t="str">
        <f t="shared" si="374"/>
        <v>8</v>
      </c>
      <c r="Y3675" s="223"/>
      <c r="Z3675" s="183">
        <f t="shared" si="375"/>
        <v>93288.8</v>
      </c>
      <c r="AA3675" s="271">
        <f>VLOOKUP(G3675,Ma_KH!$A:$R,14,0)</f>
        <v>60</v>
      </c>
    </row>
    <row r="3676" spans="1:214" x14ac:dyDescent="0.25">
      <c r="A3676" s="216">
        <v>46057</v>
      </c>
      <c r="B3676" s="217">
        <v>4184278280</v>
      </c>
      <c r="C3676" s="218" t="s">
        <v>15180</v>
      </c>
      <c r="D3676" s="216">
        <v>46058</v>
      </c>
      <c r="E3676" s="219"/>
      <c r="F3676" s="218"/>
      <c r="G3676" s="268" t="s">
        <v>15629</v>
      </c>
      <c r="H3676" s="219"/>
      <c r="I3676" s="217" t="s">
        <v>15965</v>
      </c>
      <c r="J3676" s="217" t="s">
        <v>7228</v>
      </c>
      <c r="K3676" s="217" t="s">
        <v>27</v>
      </c>
      <c r="L3676" s="215" t="str">
        <f>VLOOKUP($K3676,[1]TONG_SL!$A$1:$D$65536,2,0)</f>
        <v>Chân giò heo muối 300g</v>
      </c>
      <c r="M3676" s="247"/>
      <c r="N3676" s="215" t="str">
        <f t="shared" si="373"/>
        <v>K-C6</v>
      </c>
      <c r="O3676" s="222"/>
      <c r="P3676" s="222"/>
      <c r="Q3676" s="215" t="str">
        <f>VLOOKUP(K3676,TONG_SL!$A:$D,3,0)</f>
        <v>Túi</v>
      </c>
      <c r="R3676" s="223">
        <v>14</v>
      </c>
      <c r="S3676" s="223"/>
      <c r="T3676" s="223">
        <f>VLOOKUP(VLOOKUP(G3676,Ma_KH!$A:$R,18,0)&amp;K3676,Gia_MB!$A:$F,6,0)</f>
        <v>73431</v>
      </c>
      <c r="U3676" s="183">
        <f t="shared" si="376"/>
        <v>1028034</v>
      </c>
      <c r="V3676" s="223"/>
      <c r="W3676" s="269">
        <f t="shared" si="377"/>
        <v>0</v>
      </c>
      <c r="X3676" s="270" t="str">
        <f t="shared" si="374"/>
        <v>8</v>
      </c>
      <c r="Y3676" s="223"/>
      <c r="Z3676" s="183">
        <f t="shared" si="375"/>
        <v>82242.720000000001</v>
      </c>
      <c r="AA3676" s="271">
        <f>VLOOKUP(G3676,Ma_KH!$A:$R,14,0)</f>
        <v>60</v>
      </c>
    </row>
    <row r="3677" spans="1:214" x14ac:dyDescent="0.25">
      <c r="A3677" s="216">
        <v>46057</v>
      </c>
      <c r="B3677" s="217">
        <v>4184278280</v>
      </c>
      <c r="C3677" s="218" t="s">
        <v>15180</v>
      </c>
      <c r="D3677" s="216">
        <v>46058</v>
      </c>
      <c r="E3677" s="219"/>
      <c r="F3677" s="218"/>
      <c r="G3677" s="268" t="s">
        <v>15629</v>
      </c>
      <c r="H3677" s="219"/>
      <c r="I3677" s="217" t="s">
        <v>15965</v>
      </c>
      <c r="J3677" s="217" t="s">
        <v>7228</v>
      </c>
      <c r="K3677" s="217" t="s">
        <v>30</v>
      </c>
      <c r="L3677" s="215" t="str">
        <f>VLOOKUP($K3677,[1]TONG_SL!$A$1:$D$65536,2,0)</f>
        <v>Gà muối 500g</v>
      </c>
      <c r="M3677" s="247"/>
      <c r="N3677" s="215" t="str">
        <f t="shared" ref="N3677:N3740" si="378">IF($B3677&lt;&gt;"","K-C6","")</f>
        <v>K-C6</v>
      </c>
      <c r="O3677" s="222"/>
      <c r="P3677" s="222"/>
      <c r="Q3677" s="215" t="str">
        <f>VLOOKUP(K3677,TONG_SL!$A:$D,3,0)</f>
        <v>Túi</v>
      </c>
      <c r="R3677" s="223">
        <v>2</v>
      </c>
      <c r="S3677" s="223"/>
      <c r="T3677" s="223">
        <f>VLOOKUP(VLOOKUP(G3677,Ma_KH!$A:$R,18,0)&amp;K3677,Gia_MB!$A:$F,6,0)</f>
        <v>116611</v>
      </c>
      <c r="U3677" s="183">
        <f t="shared" si="376"/>
        <v>233222</v>
      </c>
      <c r="V3677" s="223"/>
      <c r="W3677" s="269">
        <f t="shared" si="377"/>
        <v>0</v>
      </c>
      <c r="X3677" s="270" t="str">
        <f t="shared" si="374"/>
        <v>8</v>
      </c>
      <c r="Y3677" s="223"/>
      <c r="Z3677" s="183">
        <f t="shared" si="375"/>
        <v>18657.760000000002</v>
      </c>
      <c r="AA3677" s="271">
        <f>VLOOKUP(G3677,Ma_KH!$A:$R,14,0)</f>
        <v>60</v>
      </c>
    </row>
    <row r="3678" spans="1:214" x14ac:dyDescent="0.25">
      <c r="A3678" s="216">
        <v>46057</v>
      </c>
      <c r="B3678" s="217">
        <v>4184278280</v>
      </c>
      <c r="C3678" s="218" t="s">
        <v>15180</v>
      </c>
      <c r="D3678" s="216">
        <v>46058</v>
      </c>
      <c r="E3678" s="219"/>
      <c r="F3678" s="218"/>
      <c r="G3678" s="268" t="s">
        <v>15629</v>
      </c>
      <c r="H3678" s="219"/>
      <c r="I3678" s="217" t="s">
        <v>15965</v>
      </c>
      <c r="J3678" s="217" t="s">
        <v>7228</v>
      </c>
      <c r="K3678" s="217" t="s">
        <v>48</v>
      </c>
      <c r="L3678" s="215" t="str">
        <f>VLOOKUP($K3678,[1]TONG_SL!$A$1:$D$65536,2,0)</f>
        <v>Mọc Nấm Hương 250g</v>
      </c>
      <c r="M3678" s="247"/>
      <c r="N3678" s="215" t="str">
        <f t="shared" si="378"/>
        <v>K-C6</v>
      </c>
      <c r="O3678" s="222"/>
      <c r="P3678" s="222"/>
      <c r="Q3678" s="215" t="str">
        <f>VLOOKUP(K3678,TONG_SL!$A:$D,3,0)</f>
        <v>Túi</v>
      </c>
      <c r="R3678" s="223">
        <v>3</v>
      </c>
      <c r="S3678" s="223"/>
      <c r="T3678" s="223">
        <f>VLOOKUP(VLOOKUP(G3678,Ma_KH!$A:$R,18,0)&amp;K3678,Gia_MB!$A:$F,6,0)</f>
        <v>46000</v>
      </c>
      <c r="U3678" s="183">
        <f t="shared" si="376"/>
        <v>138000</v>
      </c>
      <c r="V3678" s="223"/>
      <c r="W3678" s="269">
        <f t="shared" si="377"/>
        <v>0</v>
      </c>
      <c r="X3678" s="270" t="str">
        <f t="shared" si="374"/>
        <v>8</v>
      </c>
      <c r="Y3678" s="223"/>
      <c r="Z3678" s="183">
        <f t="shared" si="375"/>
        <v>11040</v>
      </c>
      <c r="AA3678" s="271">
        <f>VLOOKUP(G3678,Ma_KH!$A:$R,14,0)</f>
        <v>60</v>
      </c>
    </row>
    <row r="3679" spans="1:214" x14ac:dyDescent="0.25">
      <c r="A3679" s="216">
        <v>46057</v>
      </c>
      <c r="B3679" s="217">
        <v>4184278280</v>
      </c>
      <c r="C3679" s="218" t="s">
        <v>15180</v>
      </c>
      <c r="D3679" s="216">
        <v>46058</v>
      </c>
      <c r="E3679" s="219"/>
      <c r="F3679" s="218"/>
      <c r="G3679" s="268" t="s">
        <v>15629</v>
      </c>
      <c r="H3679" s="219"/>
      <c r="I3679" s="217" t="s">
        <v>15965</v>
      </c>
      <c r="J3679" s="217" t="s">
        <v>7228</v>
      </c>
      <c r="K3679" s="217" t="s">
        <v>32</v>
      </c>
      <c r="L3679" s="215" t="str">
        <f>VLOOKUP($K3679,[1]TONG_SL!$A$1:$D$65536,2,0)</f>
        <v>Giò Tai Lưỡi Xào 250g</v>
      </c>
      <c r="M3679" s="247"/>
      <c r="N3679" s="215" t="str">
        <f t="shared" si="378"/>
        <v>K-C6</v>
      </c>
      <c r="O3679" s="222"/>
      <c r="P3679" s="222"/>
      <c r="Q3679" s="215" t="str">
        <f>VLOOKUP(K3679,TONG_SL!$A:$D,3,0)</f>
        <v>Túi</v>
      </c>
      <c r="R3679" s="223">
        <v>3</v>
      </c>
      <c r="S3679" s="223"/>
      <c r="T3679" s="223">
        <f>VLOOKUP(VLOOKUP(G3679,Ma_KH!$A:$R,18,0)&amp;K3679,Gia_MB!$A:$F,6,0)</f>
        <v>50182</v>
      </c>
      <c r="U3679" s="183">
        <f t="shared" si="376"/>
        <v>150546</v>
      </c>
      <c r="V3679" s="223"/>
      <c r="W3679" s="269">
        <f t="shared" si="377"/>
        <v>0</v>
      </c>
      <c r="X3679" s="270" t="str">
        <f t="shared" ref="X3679:X3737" si="379">IF(B3679&lt;&gt;"","8","0")</f>
        <v>8</v>
      </c>
      <c r="Y3679" s="223"/>
      <c r="Z3679" s="183">
        <f t="shared" ref="Z3679:Z3737" si="380">U3679*X3679%</f>
        <v>12043.68</v>
      </c>
      <c r="AA3679" s="271">
        <f>VLOOKUP(G3679,Ma_KH!$A:$R,14,0)</f>
        <v>60</v>
      </c>
    </row>
    <row r="3680" spans="1:214" s="436" customFormat="1" x14ac:dyDescent="0.25">
      <c r="A3680" s="280">
        <v>46049</v>
      </c>
      <c r="B3680" s="281">
        <v>4183829970</v>
      </c>
      <c r="C3680" s="328" t="s">
        <v>15180</v>
      </c>
      <c r="D3680" s="280">
        <v>46058</v>
      </c>
      <c r="E3680" s="426"/>
      <c r="F3680" s="328"/>
      <c r="G3680" s="427" t="s">
        <v>15629</v>
      </c>
      <c r="H3680" s="426"/>
      <c r="I3680" s="281" t="s">
        <v>15966</v>
      </c>
      <c r="J3680" s="281" t="s">
        <v>7228</v>
      </c>
      <c r="K3680" s="281" t="s">
        <v>30</v>
      </c>
      <c r="L3680" s="287" t="str">
        <f>VLOOKUP($K3680,[1]TONG_SL!$A$1:$D$65536,2,0)</f>
        <v>Gà muối 500g</v>
      </c>
      <c r="M3680" s="428"/>
      <c r="N3680" s="287" t="str">
        <f t="shared" si="378"/>
        <v>K-C6</v>
      </c>
      <c r="O3680" s="429"/>
      <c r="P3680" s="429"/>
      <c r="Q3680" s="287" t="str">
        <f>VLOOKUP(K3680,TONG_SL!$A:$D,3,0)</f>
        <v>Túi</v>
      </c>
      <c r="R3680" s="430">
        <v>6</v>
      </c>
      <c r="S3680" s="430"/>
      <c r="T3680" s="430">
        <f>VLOOKUP(VLOOKUP(G3680,Ma_KH!$A:$R,18,0)&amp;K3680,Gia_MB!$A:$F,6,0)</f>
        <v>116611</v>
      </c>
      <c r="U3680" s="431">
        <f t="shared" si="376"/>
        <v>699666</v>
      </c>
      <c r="V3680" s="430"/>
      <c r="W3680" s="432">
        <f t="shared" si="377"/>
        <v>0</v>
      </c>
      <c r="X3680" s="433" t="str">
        <f t="shared" si="379"/>
        <v>8</v>
      </c>
      <c r="Y3680" s="430"/>
      <c r="Z3680" s="431">
        <f t="shared" si="380"/>
        <v>55973.279999999999</v>
      </c>
      <c r="AA3680" s="434">
        <f>VLOOKUP(G3680,Ma_KH!$A:$R,14,0)</f>
        <v>60</v>
      </c>
      <c r="AB3680" s="435"/>
      <c r="AC3680" s="435"/>
      <c r="AD3680" s="435"/>
      <c r="AE3680" s="435"/>
      <c r="AF3680" s="435"/>
      <c r="AG3680" s="435"/>
      <c r="AH3680" s="435"/>
      <c r="AI3680" s="435"/>
      <c r="AJ3680" s="435"/>
      <c r="AK3680" s="435"/>
      <c r="AL3680" s="435"/>
      <c r="AM3680" s="435"/>
      <c r="AN3680" s="435"/>
      <c r="AO3680" s="435"/>
      <c r="AP3680" s="435"/>
      <c r="AQ3680" s="435"/>
      <c r="AR3680" s="435"/>
      <c r="AS3680" s="435"/>
      <c r="AT3680" s="435"/>
      <c r="AU3680" s="435"/>
      <c r="AV3680" s="435"/>
      <c r="AW3680" s="435"/>
      <c r="AX3680" s="435"/>
      <c r="AY3680" s="435"/>
      <c r="AZ3680" s="435"/>
      <c r="BA3680" s="435"/>
      <c r="BB3680" s="435"/>
      <c r="BC3680" s="435"/>
      <c r="BD3680" s="435"/>
      <c r="BE3680" s="435"/>
      <c r="BF3680" s="435"/>
      <c r="BG3680" s="435"/>
      <c r="BH3680" s="435"/>
      <c r="BI3680" s="435"/>
      <c r="BJ3680" s="435"/>
      <c r="BK3680" s="435"/>
      <c r="BL3680" s="435"/>
      <c r="BM3680" s="435"/>
      <c r="BN3680" s="435"/>
      <c r="BO3680" s="435"/>
      <c r="BP3680" s="435"/>
      <c r="BQ3680" s="435"/>
      <c r="BR3680" s="435"/>
      <c r="BS3680" s="435"/>
      <c r="BT3680" s="435"/>
      <c r="BU3680" s="435"/>
      <c r="BV3680" s="435"/>
      <c r="BW3680" s="435"/>
      <c r="BX3680" s="435"/>
      <c r="BY3680" s="435"/>
      <c r="BZ3680" s="435"/>
      <c r="CA3680" s="435"/>
      <c r="CB3680" s="435"/>
      <c r="CC3680" s="435"/>
      <c r="CD3680" s="435"/>
      <c r="CE3680" s="435"/>
      <c r="CF3680" s="435"/>
      <c r="CG3680" s="435"/>
      <c r="CH3680" s="435"/>
      <c r="CI3680" s="435"/>
      <c r="CJ3680" s="435"/>
      <c r="CK3680" s="435"/>
      <c r="CL3680" s="435"/>
      <c r="CM3680" s="435"/>
      <c r="CN3680" s="435"/>
      <c r="CO3680" s="435"/>
      <c r="CP3680" s="435"/>
      <c r="CQ3680" s="435"/>
      <c r="CR3680" s="435"/>
      <c r="CS3680" s="435"/>
      <c r="CT3680" s="435"/>
      <c r="CU3680" s="435"/>
      <c r="CV3680" s="435"/>
      <c r="CW3680" s="435"/>
      <c r="CX3680" s="435"/>
      <c r="CY3680" s="435"/>
      <c r="CZ3680" s="435"/>
      <c r="DA3680" s="435"/>
      <c r="DB3680" s="435"/>
      <c r="DC3680" s="435"/>
      <c r="DD3680" s="435"/>
      <c r="DE3680" s="435"/>
      <c r="DF3680" s="435"/>
      <c r="DG3680" s="435"/>
      <c r="DH3680" s="435"/>
      <c r="DI3680" s="435"/>
      <c r="DJ3680" s="435"/>
      <c r="DK3680" s="435"/>
      <c r="DL3680" s="435"/>
      <c r="DM3680" s="435"/>
      <c r="DN3680" s="435"/>
      <c r="DO3680" s="435"/>
      <c r="DP3680" s="435"/>
      <c r="DQ3680" s="435"/>
      <c r="DR3680" s="435"/>
      <c r="DS3680" s="435"/>
      <c r="DT3680" s="435"/>
      <c r="DU3680" s="435"/>
      <c r="DV3680" s="435"/>
      <c r="DW3680" s="435"/>
      <c r="DX3680" s="435"/>
      <c r="DY3680" s="435"/>
      <c r="DZ3680" s="435"/>
      <c r="EA3680" s="435"/>
      <c r="EB3680" s="435"/>
      <c r="EC3680" s="435"/>
      <c r="ED3680" s="435"/>
      <c r="EE3680" s="435"/>
      <c r="EF3680" s="435"/>
      <c r="EG3680" s="435"/>
      <c r="EH3680" s="435"/>
      <c r="EI3680" s="435"/>
      <c r="EJ3680" s="435"/>
      <c r="EK3680" s="435"/>
      <c r="EL3680" s="435"/>
      <c r="EM3680" s="435"/>
      <c r="EN3680" s="435"/>
      <c r="EO3680" s="435"/>
      <c r="EP3680" s="435"/>
      <c r="EQ3680" s="435"/>
      <c r="ER3680" s="435"/>
      <c r="ES3680" s="435"/>
      <c r="ET3680" s="435"/>
      <c r="EU3680" s="435"/>
      <c r="EV3680" s="435"/>
      <c r="EW3680" s="435"/>
      <c r="EX3680" s="435"/>
      <c r="EY3680" s="435"/>
      <c r="EZ3680" s="435"/>
      <c r="FA3680" s="435"/>
      <c r="FB3680" s="435"/>
      <c r="FC3680" s="435"/>
      <c r="FD3680" s="435"/>
      <c r="FE3680" s="435"/>
      <c r="FF3680" s="435"/>
      <c r="FG3680" s="435"/>
      <c r="FH3680" s="435"/>
      <c r="FI3680" s="435"/>
      <c r="FJ3680" s="435"/>
      <c r="FK3680" s="435"/>
      <c r="FL3680" s="435"/>
      <c r="FM3680" s="435"/>
      <c r="FN3680" s="435"/>
      <c r="FO3680" s="435"/>
      <c r="FP3680" s="435"/>
      <c r="FQ3680" s="435"/>
      <c r="FR3680" s="435"/>
      <c r="FS3680" s="435"/>
      <c r="FT3680" s="435"/>
      <c r="FU3680" s="435"/>
      <c r="FV3680" s="435"/>
      <c r="FW3680" s="435"/>
      <c r="FX3680" s="435"/>
      <c r="FY3680" s="435"/>
      <c r="FZ3680" s="435"/>
      <c r="GA3680" s="435"/>
      <c r="GB3680" s="435"/>
      <c r="GC3680" s="435"/>
      <c r="GD3680" s="435"/>
      <c r="GE3680" s="435"/>
      <c r="GF3680" s="435"/>
      <c r="GG3680" s="435"/>
      <c r="GH3680" s="435"/>
      <c r="GI3680" s="435"/>
      <c r="GJ3680" s="435"/>
      <c r="GK3680" s="435"/>
      <c r="GL3680" s="435"/>
      <c r="GM3680" s="435"/>
      <c r="GN3680" s="435"/>
      <c r="GO3680" s="435"/>
      <c r="GP3680" s="435"/>
      <c r="GQ3680" s="435"/>
      <c r="GR3680" s="435"/>
      <c r="GS3680" s="435"/>
      <c r="GT3680" s="435"/>
      <c r="GU3680" s="435"/>
      <c r="GV3680" s="435"/>
      <c r="GW3680" s="435"/>
      <c r="GX3680" s="435"/>
      <c r="GY3680" s="435"/>
      <c r="GZ3680" s="435"/>
      <c r="HA3680" s="435"/>
      <c r="HB3680" s="435"/>
      <c r="HC3680" s="435"/>
      <c r="HD3680" s="435"/>
      <c r="HE3680" s="435"/>
      <c r="HF3680" s="435"/>
    </row>
    <row r="3681" spans="1:214" s="436" customFormat="1" x14ac:dyDescent="0.25">
      <c r="A3681" s="280">
        <v>46049</v>
      </c>
      <c r="B3681" s="281">
        <v>4183829970</v>
      </c>
      <c r="C3681" s="328" t="s">
        <v>15180</v>
      </c>
      <c r="D3681" s="280">
        <v>46058</v>
      </c>
      <c r="E3681" s="426"/>
      <c r="F3681" s="328"/>
      <c r="G3681" s="427" t="s">
        <v>15629</v>
      </c>
      <c r="H3681" s="426"/>
      <c r="I3681" s="281" t="s">
        <v>15966</v>
      </c>
      <c r="J3681" s="281" t="s">
        <v>7228</v>
      </c>
      <c r="K3681" s="281" t="s">
        <v>37</v>
      </c>
      <c r="L3681" s="287" t="str">
        <f>VLOOKUP($K3681,[1]TONG_SL!$A$1:$D$65536,2,0)</f>
        <v>Chả cốm 300g</v>
      </c>
      <c r="M3681" s="428"/>
      <c r="N3681" s="287" t="str">
        <f t="shared" si="378"/>
        <v>K-C6</v>
      </c>
      <c r="O3681" s="429"/>
      <c r="P3681" s="429"/>
      <c r="Q3681" s="287" t="str">
        <f>VLOOKUP(K3681,TONG_SL!$A:$D,3,0)</f>
        <v>Túi</v>
      </c>
      <c r="R3681" s="430">
        <v>8</v>
      </c>
      <c r="S3681" s="430"/>
      <c r="T3681" s="430">
        <f>VLOOKUP(VLOOKUP(G3681,Ma_KH!$A:$R,18,0)&amp;K3681,Gia_MB!$A:$F,6,0)</f>
        <v>74250</v>
      </c>
      <c r="U3681" s="431">
        <f t="shared" si="376"/>
        <v>594000</v>
      </c>
      <c r="V3681" s="430"/>
      <c r="W3681" s="432">
        <f t="shared" si="377"/>
        <v>0</v>
      </c>
      <c r="X3681" s="433" t="str">
        <f t="shared" si="379"/>
        <v>8</v>
      </c>
      <c r="Y3681" s="430"/>
      <c r="Z3681" s="431">
        <f t="shared" si="380"/>
        <v>47520</v>
      </c>
      <c r="AA3681" s="434">
        <f>VLOOKUP(G3681,Ma_KH!$A:$R,14,0)</f>
        <v>60</v>
      </c>
      <c r="AB3681" s="435"/>
      <c r="AC3681" s="435"/>
      <c r="AD3681" s="435"/>
      <c r="AE3681" s="435"/>
      <c r="AF3681" s="435"/>
      <c r="AG3681" s="435"/>
      <c r="AH3681" s="435"/>
      <c r="AI3681" s="435"/>
      <c r="AJ3681" s="435"/>
      <c r="AK3681" s="435"/>
      <c r="AL3681" s="435"/>
      <c r="AM3681" s="435"/>
      <c r="AN3681" s="435"/>
      <c r="AO3681" s="435"/>
      <c r="AP3681" s="435"/>
      <c r="AQ3681" s="435"/>
      <c r="AR3681" s="435"/>
      <c r="AS3681" s="435"/>
      <c r="AT3681" s="435"/>
      <c r="AU3681" s="435"/>
      <c r="AV3681" s="435"/>
      <c r="AW3681" s="435"/>
      <c r="AX3681" s="435"/>
      <c r="AY3681" s="435"/>
      <c r="AZ3681" s="435"/>
      <c r="BA3681" s="435"/>
      <c r="BB3681" s="435"/>
      <c r="BC3681" s="435"/>
      <c r="BD3681" s="435"/>
      <c r="BE3681" s="435"/>
      <c r="BF3681" s="435"/>
      <c r="BG3681" s="435"/>
      <c r="BH3681" s="435"/>
      <c r="BI3681" s="435"/>
      <c r="BJ3681" s="435"/>
      <c r="BK3681" s="435"/>
      <c r="BL3681" s="435"/>
      <c r="BM3681" s="435"/>
      <c r="BN3681" s="435"/>
      <c r="BO3681" s="435"/>
      <c r="BP3681" s="435"/>
      <c r="BQ3681" s="435"/>
      <c r="BR3681" s="435"/>
      <c r="BS3681" s="435"/>
      <c r="BT3681" s="435"/>
      <c r="BU3681" s="435"/>
      <c r="BV3681" s="435"/>
      <c r="BW3681" s="435"/>
      <c r="BX3681" s="435"/>
      <c r="BY3681" s="435"/>
      <c r="BZ3681" s="435"/>
      <c r="CA3681" s="435"/>
      <c r="CB3681" s="435"/>
      <c r="CC3681" s="435"/>
      <c r="CD3681" s="435"/>
      <c r="CE3681" s="435"/>
      <c r="CF3681" s="435"/>
      <c r="CG3681" s="435"/>
      <c r="CH3681" s="435"/>
      <c r="CI3681" s="435"/>
      <c r="CJ3681" s="435"/>
      <c r="CK3681" s="435"/>
      <c r="CL3681" s="435"/>
      <c r="CM3681" s="435"/>
      <c r="CN3681" s="435"/>
      <c r="CO3681" s="435"/>
      <c r="CP3681" s="435"/>
      <c r="CQ3681" s="435"/>
      <c r="CR3681" s="435"/>
      <c r="CS3681" s="435"/>
      <c r="CT3681" s="435"/>
      <c r="CU3681" s="435"/>
      <c r="CV3681" s="435"/>
      <c r="CW3681" s="435"/>
      <c r="CX3681" s="435"/>
      <c r="CY3681" s="435"/>
      <c r="CZ3681" s="435"/>
      <c r="DA3681" s="435"/>
      <c r="DB3681" s="435"/>
      <c r="DC3681" s="435"/>
      <c r="DD3681" s="435"/>
      <c r="DE3681" s="435"/>
      <c r="DF3681" s="435"/>
      <c r="DG3681" s="435"/>
      <c r="DH3681" s="435"/>
      <c r="DI3681" s="435"/>
      <c r="DJ3681" s="435"/>
      <c r="DK3681" s="435"/>
      <c r="DL3681" s="435"/>
      <c r="DM3681" s="435"/>
      <c r="DN3681" s="435"/>
      <c r="DO3681" s="435"/>
      <c r="DP3681" s="435"/>
      <c r="DQ3681" s="435"/>
      <c r="DR3681" s="435"/>
      <c r="DS3681" s="435"/>
      <c r="DT3681" s="435"/>
      <c r="DU3681" s="435"/>
      <c r="DV3681" s="435"/>
      <c r="DW3681" s="435"/>
      <c r="DX3681" s="435"/>
      <c r="DY3681" s="435"/>
      <c r="DZ3681" s="435"/>
      <c r="EA3681" s="435"/>
      <c r="EB3681" s="435"/>
      <c r="EC3681" s="435"/>
      <c r="ED3681" s="435"/>
      <c r="EE3681" s="435"/>
      <c r="EF3681" s="435"/>
      <c r="EG3681" s="435"/>
      <c r="EH3681" s="435"/>
      <c r="EI3681" s="435"/>
      <c r="EJ3681" s="435"/>
      <c r="EK3681" s="435"/>
      <c r="EL3681" s="435"/>
      <c r="EM3681" s="435"/>
      <c r="EN3681" s="435"/>
      <c r="EO3681" s="435"/>
      <c r="EP3681" s="435"/>
      <c r="EQ3681" s="435"/>
      <c r="ER3681" s="435"/>
      <c r="ES3681" s="435"/>
      <c r="ET3681" s="435"/>
      <c r="EU3681" s="435"/>
      <c r="EV3681" s="435"/>
      <c r="EW3681" s="435"/>
      <c r="EX3681" s="435"/>
      <c r="EY3681" s="435"/>
      <c r="EZ3681" s="435"/>
      <c r="FA3681" s="435"/>
      <c r="FB3681" s="435"/>
      <c r="FC3681" s="435"/>
      <c r="FD3681" s="435"/>
      <c r="FE3681" s="435"/>
      <c r="FF3681" s="435"/>
      <c r="FG3681" s="435"/>
      <c r="FH3681" s="435"/>
      <c r="FI3681" s="435"/>
      <c r="FJ3681" s="435"/>
      <c r="FK3681" s="435"/>
      <c r="FL3681" s="435"/>
      <c r="FM3681" s="435"/>
      <c r="FN3681" s="435"/>
      <c r="FO3681" s="435"/>
      <c r="FP3681" s="435"/>
      <c r="FQ3681" s="435"/>
      <c r="FR3681" s="435"/>
      <c r="FS3681" s="435"/>
      <c r="FT3681" s="435"/>
      <c r="FU3681" s="435"/>
      <c r="FV3681" s="435"/>
      <c r="FW3681" s="435"/>
      <c r="FX3681" s="435"/>
      <c r="FY3681" s="435"/>
      <c r="FZ3681" s="435"/>
      <c r="GA3681" s="435"/>
      <c r="GB3681" s="435"/>
      <c r="GC3681" s="435"/>
      <c r="GD3681" s="435"/>
      <c r="GE3681" s="435"/>
      <c r="GF3681" s="435"/>
      <c r="GG3681" s="435"/>
      <c r="GH3681" s="435"/>
      <c r="GI3681" s="435"/>
      <c r="GJ3681" s="435"/>
      <c r="GK3681" s="435"/>
      <c r="GL3681" s="435"/>
      <c r="GM3681" s="435"/>
      <c r="GN3681" s="435"/>
      <c r="GO3681" s="435"/>
      <c r="GP3681" s="435"/>
      <c r="GQ3681" s="435"/>
      <c r="GR3681" s="435"/>
      <c r="GS3681" s="435"/>
      <c r="GT3681" s="435"/>
      <c r="GU3681" s="435"/>
      <c r="GV3681" s="435"/>
      <c r="GW3681" s="435"/>
      <c r="GX3681" s="435"/>
      <c r="GY3681" s="435"/>
      <c r="GZ3681" s="435"/>
      <c r="HA3681" s="435"/>
      <c r="HB3681" s="435"/>
      <c r="HC3681" s="435"/>
      <c r="HD3681" s="435"/>
      <c r="HE3681" s="435"/>
      <c r="HF3681" s="435"/>
    </row>
    <row r="3682" spans="1:214" s="436" customFormat="1" x14ac:dyDescent="0.25">
      <c r="A3682" s="280">
        <v>46057</v>
      </c>
      <c r="B3682" s="281">
        <v>4184279085</v>
      </c>
      <c r="C3682" s="328" t="s">
        <v>15180</v>
      </c>
      <c r="D3682" s="280">
        <v>46058</v>
      </c>
      <c r="E3682" s="426"/>
      <c r="F3682" s="328"/>
      <c r="G3682" s="427" t="s">
        <v>15629</v>
      </c>
      <c r="H3682" s="426"/>
      <c r="I3682" s="281" t="s">
        <v>15967</v>
      </c>
      <c r="J3682" s="281" t="s">
        <v>7228</v>
      </c>
      <c r="K3682" s="281" t="s">
        <v>32</v>
      </c>
      <c r="L3682" s="287" t="str">
        <f>VLOOKUP($K3682,[1]TONG_SL!$A$1:$D$65536,2,0)</f>
        <v>Giò Tai Lưỡi Xào 250g</v>
      </c>
      <c r="M3682" s="428"/>
      <c r="N3682" s="287" t="str">
        <f t="shared" si="378"/>
        <v>K-C6</v>
      </c>
      <c r="O3682" s="429"/>
      <c r="P3682" s="429"/>
      <c r="Q3682" s="287" t="str">
        <f>VLOOKUP(K3682,TONG_SL!$A:$D,3,0)</f>
        <v>Túi</v>
      </c>
      <c r="R3682" s="430">
        <v>9</v>
      </c>
      <c r="S3682" s="430"/>
      <c r="T3682" s="430">
        <f>VLOOKUP(VLOOKUP(G3682,Ma_KH!$A:$R,18,0)&amp;K3682,Gia_MB!$A:$F,6,0)</f>
        <v>50182</v>
      </c>
      <c r="U3682" s="431">
        <f t="shared" si="376"/>
        <v>451638</v>
      </c>
      <c r="V3682" s="430"/>
      <c r="W3682" s="432">
        <f t="shared" si="377"/>
        <v>0</v>
      </c>
      <c r="X3682" s="433" t="str">
        <f t="shared" si="379"/>
        <v>8</v>
      </c>
      <c r="Y3682" s="430"/>
      <c r="Z3682" s="431">
        <f t="shared" si="380"/>
        <v>36131.040000000001</v>
      </c>
      <c r="AA3682" s="434">
        <f>VLOOKUP(G3682,Ma_KH!$A:$R,14,0)</f>
        <v>60</v>
      </c>
      <c r="AB3682" s="435"/>
      <c r="AC3682" s="435"/>
      <c r="AD3682" s="435"/>
      <c r="AE3682" s="435"/>
      <c r="AF3682" s="435"/>
      <c r="AG3682" s="435"/>
      <c r="AH3682" s="435"/>
      <c r="AI3682" s="435"/>
      <c r="AJ3682" s="435"/>
      <c r="AK3682" s="435"/>
      <c r="AL3682" s="435"/>
      <c r="AM3682" s="435"/>
      <c r="AN3682" s="435"/>
      <c r="AO3682" s="435"/>
      <c r="AP3682" s="435"/>
      <c r="AQ3682" s="435"/>
      <c r="AR3682" s="435"/>
      <c r="AS3682" s="435"/>
      <c r="AT3682" s="435"/>
      <c r="AU3682" s="435"/>
      <c r="AV3682" s="435"/>
      <c r="AW3682" s="435"/>
      <c r="AX3682" s="435"/>
      <c r="AY3682" s="435"/>
      <c r="AZ3682" s="435"/>
      <c r="BA3682" s="435"/>
      <c r="BB3682" s="435"/>
      <c r="BC3682" s="435"/>
      <c r="BD3682" s="435"/>
      <c r="BE3682" s="435"/>
      <c r="BF3682" s="435"/>
      <c r="BG3682" s="435"/>
      <c r="BH3682" s="435"/>
      <c r="BI3682" s="435"/>
      <c r="BJ3682" s="435"/>
      <c r="BK3682" s="435"/>
      <c r="BL3682" s="435"/>
      <c r="BM3682" s="435"/>
      <c r="BN3682" s="435"/>
      <c r="BO3682" s="435"/>
      <c r="BP3682" s="435"/>
      <c r="BQ3682" s="435"/>
      <c r="BR3682" s="435"/>
      <c r="BS3682" s="435"/>
      <c r="BT3682" s="435"/>
      <c r="BU3682" s="435"/>
      <c r="BV3682" s="435"/>
      <c r="BW3682" s="435"/>
      <c r="BX3682" s="435"/>
      <c r="BY3682" s="435"/>
      <c r="BZ3682" s="435"/>
      <c r="CA3682" s="435"/>
      <c r="CB3682" s="435"/>
      <c r="CC3682" s="435"/>
      <c r="CD3682" s="435"/>
      <c r="CE3682" s="435"/>
      <c r="CF3682" s="435"/>
      <c r="CG3682" s="435"/>
      <c r="CH3682" s="435"/>
      <c r="CI3682" s="435"/>
      <c r="CJ3682" s="435"/>
      <c r="CK3682" s="435"/>
      <c r="CL3682" s="435"/>
      <c r="CM3682" s="435"/>
      <c r="CN3682" s="435"/>
      <c r="CO3682" s="435"/>
      <c r="CP3682" s="435"/>
      <c r="CQ3682" s="435"/>
      <c r="CR3682" s="435"/>
      <c r="CS3682" s="435"/>
      <c r="CT3682" s="435"/>
      <c r="CU3682" s="435"/>
      <c r="CV3682" s="435"/>
      <c r="CW3682" s="435"/>
      <c r="CX3682" s="435"/>
      <c r="CY3682" s="435"/>
      <c r="CZ3682" s="435"/>
      <c r="DA3682" s="435"/>
      <c r="DB3682" s="435"/>
      <c r="DC3682" s="435"/>
      <c r="DD3682" s="435"/>
      <c r="DE3682" s="435"/>
      <c r="DF3682" s="435"/>
      <c r="DG3682" s="435"/>
      <c r="DH3682" s="435"/>
      <c r="DI3682" s="435"/>
      <c r="DJ3682" s="435"/>
      <c r="DK3682" s="435"/>
      <c r="DL3682" s="435"/>
      <c r="DM3682" s="435"/>
      <c r="DN3682" s="435"/>
      <c r="DO3682" s="435"/>
      <c r="DP3682" s="435"/>
      <c r="DQ3682" s="435"/>
      <c r="DR3682" s="435"/>
      <c r="DS3682" s="435"/>
      <c r="DT3682" s="435"/>
      <c r="DU3682" s="435"/>
      <c r="DV3682" s="435"/>
      <c r="DW3682" s="435"/>
      <c r="DX3682" s="435"/>
      <c r="DY3682" s="435"/>
      <c r="DZ3682" s="435"/>
      <c r="EA3682" s="435"/>
      <c r="EB3682" s="435"/>
      <c r="EC3682" s="435"/>
      <c r="ED3682" s="435"/>
      <c r="EE3682" s="435"/>
      <c r="EF3682" s="435"/>
      <c r="EG3682" s="435"/>
      <c r="EH3682" s="435"/>
      <c r="EI3682" s="435"/>
      <c r="EJ3682" s="435"/>
      <c r="EK3682" s="435"/>
      <c r="EL3682" s="435"/>
      <c r="EM3682" s="435"/>
      <c r="EN3682" s="435"/>
      <c r="EO3682" s="435"/>
      <c r="EP3682" s="435"/>
      <c r="EQ3682" s="435"/>
      <c r="ER3682" s="435"/>
      <c r="ES3682" s="435"/>
      <c r="ET3682" s="435"/>
      <c r="EU3682" s="435"/>
      <c r="EV3682" s="435"/>
      <c r="EW3682" s="435"/>
      <c r="EX3682" s="435"/>
      <c r="EY3682" s="435"/>
      <c r="EZ3682" s="435"/>
      <c r="FA3682" s="435"/>
      <c r="FB3682" s="435"/>
      <c r="FC3682" s="435"/>
      <c r="FD3682" s="435"/>
      <c r="FE3682" s="435"/>
      <c r="FF3682" s="435"/>
      <c r="FG3682" s="435"/>
      <c r="FH3682" s="435"/>
      <c r="FI3682" s="435"/>
      <c r="FJ3682" s="435"/>
      <c r="FK3682" s="435"/>
      <c r="FL3682" s="435"/>
      <c r="FM3682" s="435"/>
      <c r="FN3682" s="435"/>
      <c r="FO3682" s="435"/>
      <c r="FP3682" s="435"/>
      <c r="FQ3682" s="435"/>
      <c r="FR3682" s="435"/>
      <c r="FS3682" s="435"/>
      <c r="FT3682" s="435"/>
      <c r="FU3682" s="435"/>
      <c r="FV3682" s="435"/>
      <c r="FW3682" s="435"/>
      <c r="FX3682" s="435"/>
      <c r="FY3682" s="435"/>
      <c r="FZ3682" s="435"/>
      <c r="GA3682" s="435"/>
      <c r="GB3682" s="435"/>
      <c r="GC3682" s="435"/>
      <c r="GD3682" s="435"/>
      <c r="GE3682" s="435"/>
      <c r="GF3682" s="435"/>
      <c r="GG3682" s="435"/>
      <c r="GH3682" s="435"/>
      <c r="GI3682" s="435"/>
      <c r="GJ3682" s="435"/>
      <c r="GK3682" s="435"/>
      <c r="GL3682" s="435"/>
      <c r="GM3682" s="435"/>
      <c r="GN3682" s="435"/>
      <c r="GO3682" s="435"/>
      <c r="GP3682" s="435"/>
      <c r="GQ3682" s="435"/>
      <c r="GR3682" s="435"/>
      <c r="GS3682" s="435"/>
      <c r="GT3682" s="435"/>
      <c r="GU3682" s="435"/>
      <c r="GV3682" s="435"/>
      <c r="GW3682" s="435"/>
      <c r="GX3682" s="435"/>
      <c r="GY3682" s="435"/>
      <c r="GZ3682" s="435"/>
      <c r="HA3682" s="435"/>
      <c r="HB3682" s="435"/>
      <c r="HC3682" s="435"/>
      <c r="HD3682" s="435"/>
      <c r="HE3682" s="435"/>
      <c r="HF3682" s="435"/>
    </row>
    <row r="3683" spans="1:214" s="436" customFormat="1" x14ac:dyDescent="0.25">
      <c r="A3683" s="280">
        <v>46057</v>
      </c>
      <c r="B3683" s="281">
        <v>4184279085</v>
      </c>
      <c r="C3683" s="328" t="s">
        <v>15180</v>
      </c>
      <c r="D3683" s="280">
        <v>46058</v>
      </c>
      <c r="E3683" s="426"/>
      <c r="F3683" s="328"/>
      <c r="G3683" s="427" t="s">
        <v>15629</v>
      </c>
      <c r="H3683" s="426"/>
      <c r="I3683" s="281" t="s">
        <v>15967</v>
      </c>
      <c r="J3683" s="281" t="s">
        <v>7228</v>
      </c>
      <c r="K3683" s="281" t="s">
        <v>48</v>
      </c>
      <c r="L3683" s="287" t="str">
        <f>VLOOKUP($K3683,[1]TONG_SL!$A$1:$D$65536,2,0)</f>
        <v>Mọc Nấm Hương 250g</v>
      </c>
      <c r="M3683" s="428"/>
      <c r="N3683" s="287" t="str">
        <f t="shared" si="378"/>
        <v>K-C6</v>
      </c>
      <c r="O3683" s="429"/>
      <c r="P3683" s="429"/>
      <c r="Q3683" s="287" t="str">
        <f>VLOOKUP(K3683,TONG_SL!$A:$D,3,0)</f>
        <v>Túi</v>
      </c>
      <c r="R3683" s="430">
        <v>9</v>
      </c>
      <c r="S3683" s="430"/>
      <c r="T3683" s="430">
        <f>VLOOKUP(VLOOKUP(G3683,Ma_KH!$A:$R,18,0)&amp;K3683,Gia_MB!$A:$F,6,0)</f>
        <v>46000</v>
      </c>
      <c r="U3683" s="431">
        <f t="shared" si="376"/>
        <v>414000</v>
      </c>
      <c r="V3683" s="430"/>
      <c r="W3683" s="432">
        <f t="shared" si="377"/>
        <v>0</v>
      </c>
      <c r="X3683" s="433" t="str">
        <f t="shared" si="379"/>
        <v>8</v>
      </c>
      <c r="Y3683" s="430"/>
      <c r="Z3683" s="431">
        <f t="shared" si="380"/>
        <v>33120</v>
      </c>
      <c r="AA3683" s="434">
        <f>VLOOKUP(G3683,Ma_KH!$A:$R,14,0)</f>
        <v>60</v>
      </c>
      <c r="AB3683" s="435"/>
      <c r="AC3683" s="435"/>
      <c r="AD3683" s="435"/>
      <c r="AE3683" s="435"/>
      <c r="AF3683" s="435"/>
      <c r="AG3683" s="435"/>
      <c r="AH3683" s="435"/>
      <c r="AI3683" s="435"/>
      <c r="AJ3683" s="435"/>
      <c r="AK3683" s="435"/>
      <c r="AL3683" s="435"/>
      <c r="AM3683" s="435"/>
      <c r="AN3683" s="435"/>
      <c r="AO3683" s="435"/>
      <c r="AP3683" s="435"/>
      <c r="AQ3683" s="435"/>
      <c r="AR3683" s="435"/>
      <c r="AS3683" s="435"/>
      <c r="AT3683" s="435"/>
      <c r="AU3683" s="435"/>
      <c r="AV3683" s="435"/>
      <c r="AW3683" s="435"/>
      <c r="AX3683" s="435"/>
      <c r="AY3683" s="435"/>
      <c r="AZ3683" s="435"/>
      <c r="BA3683" s="435"/>
      <c r="BB3683" s="435"/>
      <c r="BC3683" s="435"/>
      <c r="BD3683" s="435"/>
      <c r="BE3683" s="435"/>
      <c r="BF3683" s="435"/>
      <c r="BG3683" s="435"/>
      <c r="BH3683" s="435"/>
      <c r="BI3683" s="435"/>
      <c r="BJ3683" s="435"/>
      <c r="BK3683" s="435"/>
      <c r="BL3683" s="435"/>
      <c r="BM3683" s="435"/>
      <c r="BN3683" s="435"/>
      <c r="BO3683" s="435"/>
      <c r="BP3683" s="435"/>
      <c r="BQ3683" s="435"/>
      <c r="BR3683" s="435"/>
      <c r="BS3683" s="435"/>
      <c r="BT3683" s="435"/>
      <c r="BU3683" s="435"/>
      <c r="BV3683" s="435"/>
      <c r="BW3683" s="435"/>
      <c r="BX3683" s="435"/>
      <c r="BY3683" s="435"/>
      <c r="BZ3683" s="435"/>
      <c r="CA3683" s="435"/>
      <c r="CB3683" s="435"/>
      <c r="CC3683" s="435"/>
      <c r="CD3683" s="435"/>
      <c r="CE3683" s="435"/>
      <c r="CF3683" s="435"/>
      <c r="CG3683" s="435"/>
      <c r="CH3683" s="435"/>
      <c r="CI3683" s="435"/>
      <c r="CJ3683" s="435"/>
      <c r="CK3683" s="435"/>
      <c r="CL3683" s="435"/>
      <c r="CM3683" s="435"/>
      <c r="CN3683" s="435"/>
      <c r="CO3683" s="435"/>
      <c r="CP3683" s="435"/>
      <c r="CQ3683" s="435"/>
      <c r="CR3683" s="435"/>
      <c r="CS3683" s="435"/>
      <c r="CT3683" s="435"/>
      <c r="CU3683" s="435"/>
      <c r="CV3683" s="435"/>
      <c r="CW3683" s="435"/>
      <c r="CX3683" s="435"/>
      <c r="CY3683" s="435"/>
      <c r="CZ3683" s="435"/>
      <c r="DA3683" s="435"/>
      <c r="DB3683" s="435"/>
      <c r="DC3683" s="435"/>
      <c r="DD3683" s="435"/>
      <c r="DE3683" s="435"/>
      <c r="DF3683" s="435"/>
      <c r="DG3683" s="435"/>
      <c r="DH3683" s="435"/>
      <c r="DI3683" s="435"/>
      <c r="DJ3683" s="435"/>
      <c r="DK3683" s="435"/>
      <c r="DL3683" s="435"/>
      <c r="DM3683" s="435"/>
      <c r="DN3683" s="435"/>
      <c r="DO3683" s="435"/>
      <c r="DP3683" s="435"/>
      <c r="DQ3683" s="435"/>
      <c r="DR3683" s="435"/>
      <c r="DS3683" s="435"/>
      <c r="DT3683" s="435"/>
      <c r="DU3683" s="435"/>
      <c r="DV3683" s="435"/>
      <c r="DW3683" s="435"/>
      <c r="DX3683" s="435"/>
      <c r="DY3683" s="435"/>
      <c r="DZ3683" s="435"/>
      <c r="EA3683" s="435"/>
      <c r="EB3683" s="435"/>
      <c r="EC3683" s="435"/>
      <c r="ED3683" s="435"/>
      <c r="EE3683" s="435"/>
      <c r="EF3683" s="435"/>
      <c r="EG3683" s="435"/>
      <c r="EH3683" s="435"/>
      <c r="EI3683" s="435"/>
      <c r="EJ3683" s="435"/>
      <c r="EK3683" s="435"/>
      <c r="EL3683" s="435"/>
      <c r="EM3683" s="435"/>
      <c r="EN3683" s="435"/>
      <c r="EO3683" s="435"/>
      <c r="EP3683" s="435"/>
      <c r="EQ3683" s="435"/>
      <c r="ER3683" s="435"/>
      <c r="ES3683" s="435"/>
      <c r="ET3683" s="435"/>
      <c r="EU3683" s="435"/>
      <c r="EV3683" s="435"/>
      <c r="EW3683" s="435"/>
      <c r="EX3683" s="435"/>
      <c r="EY3683" s="435"/>
      <c r="EZ3683" s="435"/>
      <c r="FA3683" s="435"/>
      <c r="FB3683" s="435"/>
      <c r="FC3683" s="435"/>
      <c r="FD3683" s="435"/>
      <c r="FE3683" s="435"/>
      <c r="FF3683" s="435"/>
      <c r="FG3683" s="435"/>
      <c r="FH3683" s="435"/>
      <c r="FI3683" s="435"/>
      <c r="FJ3683" s="435"/>
      <c r="FK3683" s="435"/>
      <c r="FL3683" s="435"/>
      <c r="FM3683" s="435"/>
      <c r="FN3683" s="435"/>
      <c r="FO3683" s="435"/>
      <c r="FP3683" s="435"/>
      <c r="FQ3683" s="435"/>
      <c r="FR3683" s="435"/>
      <c r="FS3683" s="435"/>
      <c r="FT3683" s="435"/>
      <c r="FU3683" s="435"/>
      <c r="FV3683" s="435"/>
      <c r="FW3683" s="435"/>
      <c r="FX3683" s="435"/>
      <c r="FY3683" s="435"/>
      <c r="FZ3683" s="435"/>
      <c r="GA3683" s="435"/>
      <c r="GB3683" s="435"/>
      <c r="GC3683" s="435"/>
      <c r="GD3683" s="435"/>
      <c r="GE3683" s="435"/>
      <c r="GF3683" s="435"/>
      <c r="GG3683" s="435"/>
      <c r="GH3683" s="435"/>
      <c r="GI3683" s="435"/>
      <c r="GJ3683" s="435"/>
      <c r="GK3683" s="435"/>
      <c r="GL3683" s="435"/>
      <c r="GM3683" s="435"/>
      <c r="GN3683" s="435"/>
      <c r="GO3683" s="435"/>
      <c r="GP3683" s="435"/>
      <c r="GQ3683" s="435"/>
      <c r="GR3683" s="435"/>
      <c r="GS3683" s="435"/>
      <c r="GT3683" s="435"/>
      <c r="GU3683" s="435"/>
      <c r="GV3683" s="435"/>
      <c r="GW3683" s="435"/>
      <c r="GX3683" s="435"/>
      <c r="GY3683" s="435"/>
      <c r="GZ3683" s="435"/>
      <c r="HA3683" s="435"/>
      <c r="HB3683" s="435"/>
      <c r="HC3683" s="435"/>
      <c r="HD3683" s="435"/>
      <c r="HE3683" s="435"/>
      <c r="HF3683" s="435"/>
    </row>
    <row r="3684" spans="1:214" s="436" customFormat="1" x14ac:dyDescent="0.25">
      <c r="A3684" s="280">
        <v>46057</v>
      </c>
      <c r="B3684" s="281">
        <v>4184279085</v>
      </c>
      <c r="C3684" s="328" t="s">
        <v>15180</v>
      </c>
      <c r="D3684" s="280">
        <v>46058</v>
      </c>
      <c r="E3684" s="426"/>
      <c r="F3684" s="328"/>
      <c r="G3684" s="427" t="s">
        <v>15629</v>
      </c>
      <c r="H3684" s="426"/>
      <c r="I3684" s="281" t="s">
        <v>15967</v>
      </c>
      <c r="J3684" s="281" t="s">
        <v>7228</v>
      </c>
      <c r="K3684" s="281" t="s">
        <v>30</v>
      </c>
      <c r="L3684" s="287" t="str">
        <f>VLOOKUP($K3684,[1]TONG_SL!$A$1:$D$65536,2,0)</f>
        <v>Gà muối 500g</v>
      </c>
      <c r="M3684" s="428"/>
      <c r="N3684" s="287" t="str">
        <f t="shared" si="378"/>
        <v>K-C6</v>
      </c>
      <c r="O3684" s="429"/>
      <c r="P3684" s="429"/>
      <c r="Q3684" s="287" t="str">
        <f>VLOOKUP(K3684,TONG_SL!$A:$D,3,0)</f>
        <v>Túi</v>
      </c>
      <c r="R3684" s="430">
        <v>9</v>
      </c>
      <c r="S3684" s="430"/>
      <c r="T3684" s="430">
        <f>VLOOKUP(VLOOKUP(G3684,Ma_KH!$A:$R,18,0)&amp;K3684,Gia_MB!$A:$F,6,0)</f>
        <v>116611</v>
      </c>
      <c r="U3684" s="431">
        <f t="shared" si="376"/>
        <v>1049499</v>
      </c>
      <c r="V3684" s="430"/>
      <c r="W3684" s="432">
        <f t="shared" si="377"/>
        <v>0</v>
      </c>
      <c r="X3684" s="433" t="str">
        <f t="shared" si="379"/>
        <v>8</v>
      </c>
      <c r="Y3684" s="430"/>
      <c r="Z3684" s="431">
        <f t="shared" si="380"/>
        <v>83959.92</v>
      </c>
      <c r="AA3684" s="434">
        <f>VLOOKUP(G3684,Ma_KH!$A:$R,14,0)</f>
        <v>60</v>
      </c>
      <c r="AB3684" s="435"/>
      <c r="AC3684" s="435"/>
      <c r="AD3684" s="435"/>
      <c r="AE3684" s="435"/>
      <c r="AF3684" s="435"/>
      <c r="AG3684" s="435"/>
      <c r="AH3684" s="435"/>
      <c r="AI3684" s="435"/>
      <c r="AJ3684" s="435"/>
      <c r="AK3684" s="435"/>
      <c r="AL3684" s="435"/>
      <c r="AM3684" s="435"/>
      <c r="AN3684" s="435"/>
      <c r="AO3684" s="435"/>
      <c r="AP3684" s="435"/>
      <c r="AQ3684" s="435"/>
      <c r="AR3684" s="435"/>
      <c r="AS3684" s="435"/>
      <c r="AT3684" s="435"/>
      <c r="AU3684" s="435"/>
      <c r="AV3684" s="435"/>
      <c r="AW3684" s="435"/>
      <c r="AX3684" s="435"/>
      <c r="AY3684" s="435"/>
      <c r="AZ3684" s="435"/>
      <c r="BA3684" s="435"/>
      <c r="BB3684" s="435"/>
      <c r="BC3684" s="435"/>
      <c r="BD3684" s="435"/>
      <c r="BE3684" s="435"/>
      <c r="BF3684" s="435"/>
      <c r="BG3684" s="435"/>
      <c r="BH3684" s="435"/>
      <c r="BI3684" s="435"/>
      <c r="BJ3684" s="435"/>
      <c r="BK3684" s="435"/>
      <c r="BL3684" s="435"/>
      <c r="BM3684" s="435"/>
      <c r="BN3684" s="435"/>
      <c r="BO3684" s="435"/>
      <c r="BP3684" s="435"/>
      <c r="BQ3684" s="435"/>
      <c r="BR3684" s="435"/>
      <c r="BS3684" s="435"/>
      <c r="BT3684" s="435"/>
      <c r="BU3684" s="435"/>
      <c r="BV3684" s="435"/>
      <c r="BW3684" s="435"/>
      <c r="BX3684" s="435"/>
      <c r="BY3684" s="435"/>
      <c r="BZ3684" s="435"/>
      <c r="CA3684" s="435"/>
      <c r="CB3684" s="435"/>
      <c r="CC3684" s="435"/>
      <c r="CD3684" s="435"/>
      <c r="CE3684" s="435"/>
      <c r="CF3684" s="435"/>
      <c r="CG3684" s="435"/>
      <c r="CH3684" s="435"/>
      <c r="CI3684" s="435"/>
      <c r="CJ3684" s="435"/>
      <c r="CK3684" s="435"/>
      <c r="CL3684" s="435"/>
      <c r="CM3684" s="435"/>
      <c r="CN3684" s="435"/>
      <c r="CO3684" s="435"/>
      <c r="CP3684" s="435"/>
      <c r="CQ3684" s="435"/>
      <c r="CR3684" s="435"/>
      <c r="CS3684" s="435"/>
      <c r="CT3684" s="435"/>
      <c r="CU3684" s="435"/>
      <c r="CV3684" s="435"/>
      <c r="CW3684" s="435"/>
      <c r="CX3684" s="435"/>
      <c r="CY3684" s="435"/>
      <c r="CZ3684" s="435"/>
      <c r="DA3684" s="435"/>
      <c r="DB3684" s="435"/>
      <c r="DC3684" s="435"/>
      <c r="DD3684" s="435"/>
      <c r="DE3684" s="435"/>
      <c r="DF3684" s="435"/>
      <c r="DG3684" s="435"/>
      <c r="DH3684" s="435"/>
      <c r="DI3684" s="435"/>
      <c r="DJ3684" s="435"/>
      <c r="DK3684" s="435"/>
      <c r="DL3684" s="435"/>
      <c r="DM3684" s="435"/>
      <c r="DN3684" s="435"/>
      <c r="DO3684" s="435"/>
      <c r="DP3684" s="435"/>
      <c r="DQ3684" s="435"/>
      <c r="DR3684" s="435"/>
      <c r="DS3684" s="435"/>
      <c r="DT3684" s="435"/>
      <c r="DU3684" s="435"/>
      <c r="DV3684" s="435"/>
      <c r="DW3684" s="435"/>
      <c r="DX3684" s="435"/>
      <c r="DY3684" s="435"/>
      <c r="DZ3684" s="435"/>
      <c r="EA3684" s="435"/>
      <c r="EB3684" s="435"/>
      <c r="EC3684" s="435"/>
      <c r="ED3684" s="435"/>
      <c r="EE3684" s="435"/>
      <c r="EF3684" s="435"/>
      <c r="EG3684" s="435"/>
      <c r="EH3684" s="435"/>
      <c r="EI3684" s="435"/>
      <c r="EJ3684" s="435"/>
      <c r="EK3684" s="435"/>
      <c r="EL3684" s="435"/>
      <c r="EM3684" s="435"/>
      <c r="EN3684" s="435"/>
      <c r="EO3684" s="435"/>
      <c r="EP3684" s="435"/>
      <c r="EQ3684" s="435"/>
      <c r="ER3684" s="435"/>
      <c r="ES3684" s="435"/>
      <c r="ET3684" s="435"/>
      <c r="EU3684" s="435"/>
      <c r="EV3684" s="435"/>
      <c r="EW3684" s="435"/>
      <c r="EX3684" s="435"/>
      <c r="EY3684" s="435"/>
      <c r="EZ3684" s="435"/>
      <c r="FA3684" s="435"/>
      <c r="FB3684" s="435"/>
      <c r="FC3684" s="435"/>
      <c r="FD3684" s="435"/>
      <c r="FE3684" s="435"/>
      <c r="FF3684" s="435"/>
      <c r="FG3684" s="435"/>
      <c r="FH3684" s="435"/>
      <c r="FI3684" s="435"/>
      <c r="FJ3684" s="435"/>
      <c r="FK3684" s="435"/>
      <c r="FL3684" s="435"/>
      <c r="FM3684" s="435"/>
      <c r="FN3684" s="435"/>
      <c r="FO3684" s="435"/>
      <c r="FP3684" s="435"/>
      <c r="FQ3684" s="435"/>
      <c r="FR3684" s="435"/>
      <c r="FS3684" s="435"/>
      <c r="FT3684" s="435"/>
      <c r="FU3684" s="435"/>
      <c r="FV3684" s="435"/>
      <c r="FW3684" s="435"/>
      <c r="FX3684" s="435"/>
      <c r="FY3684" s="435"/>
      <c r="FZ3684" s="435"/>
      <c r="GA3684" s="435"/>
      <c r="GB3684" s="435"/>
      <c r="GC3684" s="435"/>
      <c r="GD3684" s="435"/>
      <c r="GE3684" s="435"/>
      <c r="GF3684" s="435"/>
      <c r="GG3684" s="435"/>
      <c r="GH3684" s="435"/>
      <c r="GI3684" s="435"/>
      <c r="GJ3684" s="435"/>
      <c r="GK3684" s="435"/>
      <c r="GL3684" s="435"/>
      <c r="GM3684" s="435"/>
      <c r="GN3684" s="435"/>
      <c r="GO3684" s="435"/>
      <c r="GP3684" s="435"/>
      <c r="GQ3684" s="435"/>
      <c r="GR3684" s="435"/>
      <c r="GS3684" s="435"/>
      <c r="GT3684" s="435"/>
      <c r="GU3684" s="435"/>
      <c r="GV3684" s="435"/>
      <c r="GW3684" s="435"/>
      <c r="GX3684" s="435"/>
      <c r="GY3684" s="435"/>
      <c r="GZ3684" s="435"/>
      <c r="HA3684" s="435"/>
      <c r="HB3684" s="435"/>
      <c r="HC3684" s="435"/>
      <c r="HD3684" s="435"/>
      <c r="HE3684" s="435"/>
      <c r="HF3684" s="435"/>
    </row>
    <row r="3685" spans="1:214" s="436" customFormat="1" x14ac:dyDescent="0.25">
      <c r="A3685" s="280">
        <v>46057</v>
      </c>
      <c r="B3685" s="281">
        <v>4184279085</v>
      </c>
      <c r="C3685" s="328" t="s">
        <v>15180</v>
      </c>
      <c r="D3685" s="280">
        <v>46058</v>
      </c>
      <c r="E3685" s="426"/>
      <c r="F3685" s="328"/>
      <c r="G3685" s="427" t="s">
        <v>15629</v>
      </c>
      <c r="H3685" s="426"/>
      <c r="I3685" s="281" t="s">
        <v>15967</v>
      </c>
      <c r="J3685" s="281" t="s">
        <v>7228</v>
      </c>
      <c r="K3685" s="281" t="s">
        <v>27</v>
      </c>
      <c r="L3685" s="287" t="str">
        <f>VLOOKUP($K3685,[1]TONG_SL!$A$1:$D$65536,2,0)</f>
        <v>Chân giò heo muối 300g</v>
      </c>
      <c r="M3685" s="428"/>
      <c r="N3685" s="287" t="str">
        <f t="shared" si="378"/>
        <v>K-C6</v>
      </c>
      <c r="O3685" s="429"/>
      <c r="P3685" s="429"/>
      <c r="Q3685" s="287" t="str">
        <f>VLOOKUP(K3685,TONG_SL!$A:$D,3,0)</f>
        <v>Túi</v>
      </c>
      <c r="R3685" s="430">
        <v>2</v>
      </c>
      <c r="S3685" s="430"/>
      <c r="T3685" s="430">
        <f>VLOOKUP(VLOOKUP(G3685,Ma_KH!$A:$R,18,0)&amp;K3685,Gia_MB!$A:$F,6,0)</f>
        <v>73431</v>
      </c>
      <c r="U3685" s="431">
        <f t="shared" si="376"/>
        <v>146862</v>
      </c>
      <c r="V3685" s="430"/>
      <c r="W3685" s="432">
        <f t="shared" si="377"/>
        <v>0</v>
      </c>
      <c r="X3685" s="433" t="str">
        <f t="shared" si="379"/>
        <v>8</v>
      </c>
      <c r="Y3685" s="430"/>
      <c r="Z3685" s="431">
        <f t="shared" si="380"/>
        <v>11748.960000000001</v>
      </c>
      <c r="AA3685" s="434">
        <f>VLOOKUP(G3685,Ma_KH!$A:$R,14,0)</f>
        <v>60</v>
      </c>
      <c r="AB3685" s="435"/>
      <c r="AC3685" s="435"/>
      <c r="AD3685" s="435"/>
      <c r="AE3685" s="435"/>
      <c r="AF3685" s="435"/>
      <c r="AG3685" s="435"/>
      <c r="AH3685" s="435"/>
      <c r="AI3685" s="435"/>
      <c r="AJ3685" s="435"/>
      <c r="AK3685" s="435"/>
      <c r="AL3685" s="435"/>
      <c r="AM3685" s="435"/>
      <c r="AN3685" s="435"/>
      <c r="AO3685" s="435"/>
      <c r="AP3685" s="435"/>
      <c r="AQ3685" s="435"/>
      <c r="AR3685" s="435"/>
      <c r="AS3685" s="435"/>
      <c r="AT3685" s="435"/>
      <c r="AU3685" s="435"/>
      <c r="AV3685" s="435"/>
      <c r="AW3685" s="435"/>
      <c r="AX3685" s="435"/>
      <c r="AY3685" s="435"/>
      <c r="AZ3685" s="435"/>
      <c r="BA3685" s="435"/>
      <c r="BB3685" s="435"/>
      <c r="BC3685" s="435"/>
      <c r="BD3685" s="435"/>
      <c r="BE3685" s="435"/>
      <c r="BF3685" s="435"/>
      <c r="BG3685" s="435"/>
      <c r="BH3685" s="435"/>
      <c r="BI3685" s="435"/>
      <c r="BJ3685" s="435"/>
      <c r="BK3685" s="435"/>
      <c r="BL3685" s="435"/>
      <c r="BM3685" s="435"/>
      <c r="BN3685" s="435"/>
      <c r="BO3685" s="435"/>
      <c r="BP3685" s="435"/>
      <c r="BQ3685" s="435"/>
      <c r="BR3685" s="435"/>
      <c r="BS3685" s="435"/>
      <c r="BT3685" s="435"/>
      <c r="BU3685" s="435"/>
      <c r="BV3685" s="435"/>
      <c r="BW3685" s="435"/>
      <c r="BX3685" s="435"/>
      <c r="BY3685" s="435"/>
      <c r="BZ3685" s="435"/>
      <c r="CA3685" s="435"/>
      <c r="CB3685" s="435"/>
      <c r="CC3685" s="435"/>
      <c r="CD3685" s="435"/>
      <c r="CE3685" s="435"/>
      <c r="CF3685" s="435"/>
      <c r="CG3685" s="435"/>
      <c r="CH3685" s="435"/>
      <c r="CI3685" s="435"/>
      <c r="CJ3685" s="435"/>
      <c r="CK3685" s="435"/>
      <c r="CL3685" s="435"/>
      <c r="CM3685" s="435"/>
      <c r="CN3685" s="435"/>
      <c r="CO3685" s="435"/>
      <c r="CP3685" s="435"/>
      <c r="CQ3685" s="435"/>
      <c r="CR3685" s="435"/>
      <c r="CS3685" s="435"/>
      <c r="CT3685" s="435"/>
      <c r="CU3685" s="435"/>
      <c r="CV3685" s="435"/>
      <c r="CW3685" s="435"/>
      <c r="CX3685" s="435"/>
      <c r="CY3685" s="435"/>
      <c r="CZ3685" s="435"/>
      <c r="DA3685" s="435"/>
      <c r="DB3685" s="435"/>
      <c r="DC3685" s="435"/>
      <c r="DD3685" s="435"/>
      <c r="DE3685" s="435"/>
      <c r="DF3685" s="435"/>
      <c r="DG3685" s="435"/>
      <c r="DH3685" s="435"/>
      <c r="DI3685" s="435"/>
      <c r="DJ3685" s="435"/>
      <c r="DK3685" s="435"/>
      <c r="DL3685" s="435"/>
      <c r="DM3685" s="435"/>
      <c r="DN3685" s="435"/>
      <c r="DO3685" s="435"/>
      <c r="DP3685" s="435"/>
      <c r="DQ3685" s="435"/>
      <c r="DR3685" s="435"/>
      <c r="DS3685" s="435"/>
      <c r="DT3685" s="435"/>
      <c r="DU3685" s="435"/>
      <c r="DV3685" s="435"/>
      <c r="DW3685" s="435"/>
      <c r="DX3685" s="435"/>
      <c r="DY3685" s="435"/>
      <c r="DZ3685" s="435"/>
      <c r="EA3685" s="435"/>
      <c r="EB3685" s="435"/>
      <c r="EC3685" s="435"/>
      <c r="ED3685" s="435"/>
      <c r="EE3685" s="435"/>
      <c r="EF3685" s="435"/>
      <c r="EG3685" s="435"/>
      <c r="EH3685" s="435"/>
      <c r="EI3685" s="435"/>
      <c r="EJ3685" s="435"/>
      <c r="EK3685" s="435"/>
      <c r="EL3685" s="435"/>
      <c r="EM3685" s="435"/>
      <c r="EN3685" s="435"/>
      <c r="EO3685" s="435"/>
      <c r="EP3685" s="435"/>
      <c r="EQ3685" s="435"/>
      <c r="ER3685" s="435"/>
      <c r="ES3685" s="435"/>
      <c r="ET3685" s="435"/>
      <c r="EU3685" s="435"/>
      <c r="EV3685" s="435"/>
      <c r="EW3685" s="435"/>
      <c r="EX3685" s="435"/>
      <c r="EY3685" s="435"/>
      <c r="EZ3685" s="435"/>
      <c r="FA3685" s="435"/>
      <c r="FB3685" s="435"/>
      <c r="FC3685" s="435"/>
      <c r="FD3685" s="435"/>
      <c r="FE3685" s="435"/>
      <c r="FF3685" s="435"/>
      <c r="FG3685" s="435"/>
      <c r="FH3685" s="435"/>
      <c r="FI3685" s="435"/>
      <c r="FJ3685" s="435"/>
      <c r="FK3685" s="435"/>
      <c r="FL3685" s="435"/>
      <c r="FM3685" s="435"/>
      <c r="FN3685" s="435"/>
      <c r="FO3685" s="435"/>
      <c r="FP3685" s="435"/>
      <c r="FQ3685" s="435"/>
      <c r="FR3685" s="435"/>
      <c r="FS3685" s="435"/>
      <c r="FT3685" s="435"/>
      <c r="FU3685" s="435"/>
      <c r="FV3685" s="435"/>
      <c r="FW3685" s="435"/>
      <c r="FX3685" s="435"/>
      <c r="FY3685" s="435"/>
      <c r="FZ3685" s="435"/>
      <c r="GA3685" s="435"/>
      <c r="GB3685" s="435"/>
      <c r="GC3685" s="435"/>
      <c r="GD3685" s="435"/>
      <c r="GE3685" s="435"/>
      <c r="GF3685" s="435"/>
      <c r="GG3685" s="435"/>
      <c r="GH3685" s="435"/>
      <c r="GI3685" s="435"/>
      <c r="GJ3685" s="435"/>
      <c r="GK3685" s="435"/>
      <c r="GL3685" s="435"/>
      <c r="GM3685" s="435"/>
      <c r="GN3685" s="435"/>
      <c r="GO3685" s="435"/>
      <c r="GP3685" s="435"/>
      <c r="GQ3685" s="435"/>
      <c r="GR3685" s="435"/>
      <c r="GS3685" s="435"/>
      <c r="GT3685" s="435"/>
      <c r="GU3685" s="435"/>
      <c r="GV3685" s="435"/>
      <c r="GW3685" s="435"/>
      <c r="GX3685" s="435"/>
      <c r="GY3685" s="435"/>
      <c r="GZ3685" s="435"/>
      <c r="HA3685" s="435"/>
      <c r="HB3685" s="435"/>
      <c r="HC3685" s="435"/>
      <c r="HD3685" s="435"/>
      <c r="HE3685" s="435"/>
      <c r="HF3685" s="435"/>
    </row>
    <row r="3686" spans="1:214" x14ac:dyDescent="0.25">
      <c r="A3686" s="216">
        <v>46057</v>
      </c>
      <c r="B3686" s="217">
        <v>4184277929</v>
      </c>
      <c r="C3686" s="218" t="s">
        <v>15180</v>
      </c>
      <c r="D3686" s="216">
        <v>46058</v>
      </c>
      <c r="E3686" s="219"/>
      <c r="F3686" s="218"/>
      <c r="G3686" s="268" t="s">
        <v>15629</v>
      </c>
      <c r="H3686" s="219"/>
      <c r="I3686" s="217" t="s">
        <v>15968</v>
      </c>
      <c r="J3686" s="217" t="s">
        <v>7228</v>
      </c>
      <c r="K3686" s="217" t="s">
        <v>27</v>
      </c>
      <c r="L3686" s="215" t="str">
        <f>VLOOKUP($K3686,[1]TONG_SL!$A$1:$D$65536,2,0)</f>
        <v>Chân giò heo muối 300g</v>
      </c>
      <c r="M3686" s="247"/>
      <c r="N3686" s="215" t="str">
        <f t="shared" si="378"/>
        <v>K-C6</v>
      </c>
      <c r="O3686" s="222"/>
      <c r="P3686" s="222"/>
      <c r="Q3686" s="215" t="str">
        <f>VLOOKUP(K3686,TONG_SL!$A:$D,3,0)</f>
        <v>Túi</v>
      </c>
      <c r="R3686" s="223">
        <v>16</v>
      </c>
      <c r="S3686" s="223"/>
      <c r="T3686" s="223">
        <f>VLOOKUP(VLOOKUP(G3686,Ma_KH!$A:$R,18,0)&amp;K3686,Gia_MB!$A:$F,6,0)</f>
        <v>73431</v>
      </c>
      <c r="U3686" s="183">
        <f t="shared" si="376"/>
        <v>1174896</v>
      </c>
      <c r="V3686" s="223"/>
      <c r="W3686" s="269">
        <f t="shared" si="377"/>
        <v>0</v>
      </c>
      <c r="X3686" s="270" t="str">
        <f t="shared" si="379"/>
        <v>8</v>
      </c>
      <c r="Y3686" s="223"/>
      <c r="Z3686" s="183">
        <f t="shared" si="380"/>
        <v>93991.680000000008</v>
      </c>
      <c r="AA3686" s="271">
        <f>VLOOKUP(G3686,Ma_KH!$A:$R,14,0)</f>
        <v>60</v>
      </c>
    </row>
    <row r="3687" spans="1:214" x14ac:dyDescent="0.25">
      <c r="A3687" s="216">
        <v>46057</v>
      </c>
      <c r="B3687" s="217">
        <v>4184277929</v>
      </c>
      <c r="C3687" s="218" t="s">
        <v>15180</v>
      </c>
      <c r="D3687" s="216">
        <v>46058</v>
      </c>
      <c r="E3687" s="219"/>
      <c r="F3687" s="218"/>
      <c r="G3687" s="268" t="s">
        <v>15629</v>
      </c>
      <c r="H3687" s="219"/>
      <c r="I3687" s="217" t="s">
        <v>15968</v>
      </c>
      <c r="J3687" s="217" t="s">
        <v>7228</v>
      </c>
      <c r="K3687" s="217" t="s">
        <v>32</v>
      </c>
      <c r="L3687" s="215" t="str">
        <f>VLOOKUP($K3687,[1]TONG_SL!$A$1:$D$65536,2,0)</f>
        <v>Giò Tai Lưỡi Xào 250g</v>
      </c>
      <c r="M3687" s="247"/>
      <c r="N3687" s="215" t="str">
        <f t="shared" si="378"/>
        <v>K-C6</v>
      </c>
      <c r="O3687" s="222"/>
      <c r="P3687" s="222"/>
      <c r="Q3687" s="215" t="str">
        <f>VLOOKUP(K3687,TONG_SL!$A:$D,3,0)</f>
        <v>Túi</v>
      </c>
      <c r="R3687" s="223">
        <v>6</v>
      </c>
      <c r="S3687" s="223"/>
      <c r="T3687" s="223">
        <f>VLOOKUP(VLOOKUP(G3687,Ma_KH!$A:$R,18,0)&amp;K3687,Gia_MB!$A:$F,6,0)</f>
        <v>50182</v>
      </c>
      <c r="U3687" s="183">
        <f t="shared" si="376"/>
        <v>301092</v>
      </c>
      <c r="V3687" s="223"/>
      <c r="W3687" s="269">
        <f t="shared" si="377"/>
        <v>0</v>
      </c>
      <c r="X3687" s="270" t="str">
        <f t="shared" si="379"/>
        <v>8</v>
      </c>
      <c r="Y3687" s="223"/>
      <c r="Z3687" s="183">
        <f t="shared" si="380"/>
        <v>24087.360000000001</v>
      </c>
      <c r="AA3687" s="271">
        <f>VLOOKUP(G3687,Ma_KH!$A:$R,14,0)</f>
        <v>60</v>
      </c>
    </row>
    <row r="3688" spans="1:214" x14ac:dyDescent="0.25">
      <c r="A3688" s="216">
        <v>46057</v>
      </c>
      <c r="B3688" s="217">
        <v>4184277929</v>
      </c>
      <c r="C3688" s="218" t="s">
        <v>15180</v>
      </c>
      <c r="D3688" s="216">
        <v>46058</v>
      </c>
      <c r="E3688" s="219"/>
      <c r="F3688" s="218"/>
      <c r="G3688" s="268" t="s">
        <v>15629</v>
      </c>
      <c r="H3688" s="219"/>
      <c r="I3688" s="217" t="s">
        <v>15968</v>
      </c>
      <c r="J3688" s="217" t="s">
        <v>7228</v>
      </c>
      <c r="K3688" s="217" t="s">
        <v>48</v>
      </c>
      <c r="L3688" s="215" t="str">
        <f>VLOOKUP($K3688,[1]TONG_SL!$A$1:$D$65536,2,0)</f>
        <v>Mọc Nấm Hương 250g</v>
      </c>
      <c r="M3688" s="247"/>
      <c r="N3688" s="215" t="str">
        <f t="shared" si="378"/>
        <v>K-C6</v>
      </c>
      <c r="O3688" s="222"/>
      <c r="P3688" s="222"/>
      <c r="Q3688" s="215" t="str">
        <f>VLOOKUP(K3688,TONG_SL!$A:$D,3,0)</f>
        <v>Túi</v>
      </c>
      <c r="R3688" s="223">
        <v>6</v>
      </c>
      <c r="S3688" s="223"/>
      <c r="T3688" s="223">
        <f>VLOOKUP(VLOOKUP(G3688,Ma_KH!$A:$R,18,0)&amp;K3688,Gia_MB!$A:$F,6,0)</f>
        <v>46000</v>
      </c>
      <c r="U3688" s="183">
        <f t="shared" si="376"/>
        <v>276000</v>
      </c>
      <c r="V3688" s="223"/>
      <c r="W3688" s="269">
        <f t="shared" si="377"/>
        <v>0</v>
      </c>
      <c r="X3688" s="270" t="str">
        <f t="shared" si="379"/>
        <v>8</v>
      </c>
      <c r="Y3688" s="223"/>
      <c r="Z3688" s="183">
        <f t="shared" si="380"/>
        <v>22080</v>
      </c>
      <c r="AA3688" s="271">
        <f>VLOOKUP(G3688,Ma_KH!$A:$R,14,0)</f>
        <v>60</v>
      </c>
    </row>
    <row r="3689" spans="1:214" x14ac:dyDescent="0.25">
      <c r="A3689" s="216">
        <v>46057</v>
      </c>
      <c r="B3689" s="217">
        <v>4184277929</v>
      </c>
      <c r="C3689" s="218" t="s">
        <v>15180</v>
      </c>
      <c r="D3689" s="216">
        <v>46058</v>
      </c>
      <c r="E3689" s="219"/>
      <c r="F3689" s="218"/>
      <c r="G3689" s="268" t="s">
        <v>15629</v>
      </c>
      <c r="H3689" s="219"/>
      <c r="I3689" s="217" t="s">
        <v>15968</v>
      </c>
      <c r="J3689" s="217" t="s">
        <v>7228</v>
      </c>
      <c r="K3689" s="217" t="s">
        <v>30</v>
      </c>
      <c r="L3689" s="215" t="str">
        <f>VLOOKUP($K3689,[1]TONG_SL!$A$1:$D$65536,2,0)</f>
        <v>Gà muối 500g</v>
      </c>
      <c r="M3689" s="247"/>
      <c r="N3689" s="215" t="str">
        <f t="shared" si="378"/>
        <v>K-C6</v>
      </c>
      <c r="O3689" s="222"/>
      <c r="P3689" s="222"/>
      <c r="Q3689" s="215" t="str">
        <f>VLOOKUP(K3689,TONG_SL!$A:$D,3,0)</f>
        <v>Túi</v>
      </c>
      <c r="R3689" s="223">
        <v>9</v>
      </c>
      <c r="S3689" s="223"/>
      <c r="T3689" s="223">
        <f>VLOOKUP(VLOOKUP(G3689,Ma_KH!$A:$R,18,0)&amp;K3689,Gia_MB!$A:$F,6,0)</f>
        <v>116611</v>
      </c>
      <c r="U3689" s="183">
        <f t="shared" si="376"/>
        <v>1049499</v>
      </c>
      <c r="V3689" s="223"/>
      <c r="W3689" s="269">
        <f t="shared" si="377"/>
        <v>0</v>
      </c>
      <c r="X3689" s="270" t="str">
        <f t="shared" si="379"/>
        <v>8</v>
      </c>
      <c r="Y3689" s="223"/>
      <c r="Z3689" s="183">
        <f t="shared" si="380"/>
        <v>83959.92</v>
      </c>
      <c r="AA3689" s="271">
        <f>VLOOKUP(G3689,Ma_KH!$A:$R,14,0)</f>
        <v>60</v>
      </c>
    </row>
    <row r="3690" spans="1:214" x14ac:dyDescent="0.25">
      <c r="A3690" s="216">
        <v>46049</v>
      </c>
      <c r="B3690" s="217">
        <v>4183829121</v>
      </c>
      <c r="C3690" s="218" t="s">
        <v>15180</v>
      </c>
      <c r="D3690" s="216">
        <v>46058</v>
      </c>
      <c r="E3690" s="219"/>
      <c r="F3690" s="218"/>
      <c r="G3690" s="268" t="s">
        <v>15629</v>
      </c>
      <c r="H3690" s="219"/>
      <c r="I3690" s="217" t="s">
        <v>15969</v>
      </c>
      <c r="J3690" s="217" t="s">
        <v>7228</v>
      </c>
      <c r="K3690" s="217" t="s">
        <v>30</v>
      </c>
      <c r="L3690" s="215" t="str">
        <f>VLOOKUP($K3690,[1]TONG_SL!$A$1:$D$65536,2,0)</f>
        <v>Gà muối 500g</v>
      </c>
      <c r="M3690" s="247"/>
      <c r="N3690" s="215" t="str">
        <f t="shared" si="378"/>
        <v>K-C6</v>
      </c>
      <c r="O3690" s="222"/>
      <c r="P3690" s="222"/>
      <c r="Q3690" s="215" t="str">
        <f>VLOOKUP(K3690,TONG_SL!$A:$D,3,0)</f>
        <v>Túi</v>
      </c>
      <c r="R3690" s="223">
        <v>6</v>
      </c>
      <c r="S3690" s="223"/>
      <c r="T3690" s="223">
        <f>VLOOKUP(VLOOKUP(G3690,Ma_KH!$A:$R,18,0)&amp;K3690,Gia_MB!$A:$F,6,0)</f>
        <v>116611</v>
      </c>
      <c r="U3690" s="183">
        <f t="shared" si="376"/>
        <v>699666</v>
      </c>
      <c r="V3690" s="223"/>
      <c r="W3690" s="269">
        <f t="shared" si="377"/>
        <v>0</v>
      </c>
      <c r="X3690" s="270" t="str">
        <f t="shared" si="379"/>
        <v>8</v>
      </c>
      <c r="Y3690" s="223"/>
      <c r="Z3690" s="183">
        <f t="shared" si="380"/>
        <v>55973.279999999999</v>
      </c>
      <c r="AA3690" s="271">
        <f>VLOOKUP(G3690,Ma_KH!$A:$R,14,0)</f>
        <v>60</v>
      </c>
    </row>
    <row r="3691" spans="1:214" x14ac:dyDescent="0.25">
      <c r="A3691" s="216">
        <v>46049</v>
      </c>
      <c r="B3691" s="217">
        <v>4183828755</v>
      </c>
      <c r="C3691" s="218" t="s">
        <v>15180</v>
      </c>
      <c r="D3691" s="216">
        <v>46058</v>
      </c>
      <c r="E3691" s="219"/>
      <c r="F3691" s="218"/>
      <c r="G3691" s="268" t="s">
        <v>15629</v>
      </c>
      <c r="H3691" s="219"/>
      <c r="I3691" s="217" t="s">
        <v>15970</v>
      </c>
      <c r="J3691" s="217" t="s">
        <v>7228</v>
      </c>
      <c r="K3691" s="217" t="s">
        <v>48</v>
      </c>
      <c r="L3691" s="215" t="str">
        <f>VLOOKUP($K3691,[1]TONG_SL!$A$1:$D$65536,2,0)</f>
        <v>Mọc Nấm Hương 250g</v>
      </c>
      <c r="M3691" s="247"/>
      <c r="N3691" s="215" t="str">
        <f t="shared" si="378"/>
        <v>K-C6</v>
      </c>
      <c r="O3691" s="222"/>
      <c r="P3691" s="222"/>
      <c r="Q3691" s="215" t="str">
        <f>VLOOKUP(K3691,TONG_SL!$A:$D,3,0)</f>
        <v>Túi</v>
      </c>
      <c r="R3691" s="223">
        <v>4</v>
      </c>
      <c r="S3691" s="223"/>
      <c r="T3691" s="223">
        <f>VLOOKUP(VLOOKUP(G3691,Ma_KH!$A:$R,18,0)&amp;K3691,Gia_MB!$A:$F,6,0)</f>
        <v>46000</v>
      </c>
      <c r="U3691" s="183">
        <f t="shared" si="376"/>
        <v>184000</v>
      </c>
      <c r="V3691" s="223"/>
      <c r="W3691" s="269">
        <f t="shared" si="377"/>
        <v>0</v>
      </c>
      <c r="X3691" s="270" t="str">
        <f t="shared" si="379"/>
        <v>8</v>
      </c>
      <c r="Y3691" s="223"/>
      <c r="Z3691" s="183">
        <f t="shared" si="380"/>
        <v>14720</v>
      </c>
      <c r="AA3691" s="271">
        <f>VLOOKUP(G3691,Ma_KH!$A:$R,14,0)</f>
        <v>60</v>
      </c>
    </row>
    <row r="3692" spans="1:214" x14ac:dyDescent="0.25">
      <c r="A3692" s="216">
        <v>46049</v>
      </c>
      <c r="B3692" s="217">
        <v>4183828755</v>
      </c>
      <c r="C3692" s="218" t="s">
        <v>15180</v>
      </c>
      <c r="D3692" s="216">
        <v>46058</v>
      </c>
      <c r="E3692" s="219"/>
      <c r="F3692" s="218"/>
      <c r="G3692" s="268" t="s">
        <v>15629</v>
      </c>
      <c r="H3692" s="219"/>
      <c r="I3692" s="217" t="s">
        <v>15970</v>
      </c>
      <c r="J3692" s="217" t="s">
        <v>7228</v>
      </c>
      <c r="K3692" s="217" t="s">
        <v>32</v>
      </c>
      <c r="L3692" s="215" t="str">
        <f>VLOOKUP($K3692,[1]TONG_SL!$A$1:$D$65536,2,0)</f>
        <v>Giò Tai Lưỡi Xào 250g</v>
      </c>
      <c r="M3692" s="247"/>
      <c r="N3692" s="215" t="str">
        <f t="shared" si="378"/>
        <v>K-C6</v>
      </c>
      <c r="O3692" s="222"/>
      <c r="P3692" s="222"/>
      <c r="Q3692" s="215" t="str">
        <f>VLOOKUP(K3692,TONG_SL!$A:$D,3,0)</f>
        <v>Túi</v>
      </c>
      <c r="R3692" s="223">
        <v>4</v>
      </c>
      <c r="S3692" s="223"/>
      <c r="T3692" s="223">
        <f>VLOOKUP(VLOOKUP(G3692,Ma_KH!$A:$R,18,0)&amp;K3692,Gia_MB!$A:$F,6,0)</f>
        <v>50182</v>
      </c>
      <c r="U3692" s="183">
        <f t="shared" si="376"/>
        <v>200728</v>
      </c>
      <c r="V3692" s="223"/>
      <c r="W3692" s="269">
        <f t="shared" si="377"/>
        <v>0</v>
      </c>
      <c r="X3692" s="270" t="str">
        <f t="shared" si="379"/>
        <v>8</v>
      </c>
      <c r="Y3692" s="223"/>
      <c r="Z3692" s="183">
        <f t="shared" si="380"/>
        <v>16058.24</v>
      </c>
      <c r="AA3692" s="271">
        <f>VLOOKUP(G3692,Ma_KH!$A:$R,14,0)</f>
        <v>60</v>
      </c>
    </row>
    <row r="3693" spans="1:214" x14ac:dyDescent="0.25">
      <c r="A3693" s="216">
        <v>46049</v>
      </c>
      <c r="B3693" s="217">
        <v>4183828755</v>
      </c>
      <c r="C3693" s="218" t="s">
        <v>15180</v>
      </c>
      <c r="D3693" s="216">
        <v>46058</v>
      </c>
      <c r="E3693" s="219"/>
      <c r="F3693" s="218"/>
      <c r="G3693" s="268" t="s">
        <v>15629</v>
      </c>
      <c r="H3693" s="219"/>
      <c r="I3693" s="217" t="s">
        <v>15970</v>
      </c>
      <c r="J3693" s="217" t="s">
        <v>7228</v>
      </c>
      <c r="K3693" s="217" t="s">
        <v>37</v>
      </c>
      <c r="L3693" s="215" t="str">
        <f>VLOOKUP($K3693,[1]TONG_SL!$A$1:$D$65536,2,0)</f>
        <v>Chả cốm 300g</v>
      </c>
      <c r="M3693" s="247"/>
      <c r="N3693" s="215" t="str">
        <f t="shared" si="378"/>
        <v>K-C6</v>
      </c>
      <c r="O3693" s="222"/>
      <c r="P3693" s="222"/>
      <c r="Q3693" s="215" t="str">
        <f>VLOOKUP(K3693,TONG_SL!$A:$D,3,0)</f>
        <v>Túi</v>
      </c>
      <c r="R3693" s="223">
        <v>4</v>
      </c>
      <c r="S3693" s="223"/>
      <c r="T3693" s="223">
        <f>VLOOKUP(VLOOKUP(G3693,Ma_KH!$A:$R,18,0)&amp;K3693,Gia_MB!$A:$F,6,0)</f>
        <v>74250</v>
      </c>
      <c r="U3693" s="183">
        <f t="shared" si="376"/>
        <v>297000</v>
      </c>
      <c r="V3693" s="223"/>
      <c r="W3693" s="269">
        <f t="shared" si="377"/>
        <v>0</v>
      </c>
      <c r="X3693" s="270" t="str">
        <f t="shared" si="379"/>
        <v>8</v>
      </c>
      <c r="Y3693" s="223"/>
      <c r="Z3693" s="183">
        <f t="shared" si="380"/>
        <v>23760</v>
      </c>
      <c r="AA3693" s="271">
        <f>VLOOKUP(G3693,Ma_KH!$A:$R,14,0)</f>
        <v>60</v>
      </c>
    </row>
    <row r="3694" spans="1:214" x14ac:dyDescent="0.25">
      <c r="A3694" s="216">
        <v>46049</v>
      </c>
      <c r="B3694" s="217">
        <v>4183828755</v>
      </c>
      <c r="C3694" s="218" t="s">
        <v>15180</v>
      </c>
      <c r="D3694" s="216">
        <v>46058</v>
      </c>
      <c r="E3694" s="219"/>
      <c r="F3694" s="218"/>
      <c r="G3694" s="268" t="s">
        <v>15629</v>
      </c>
      <c r="H3694" s="219"/>
      <c r="I3694" s="217" t="s">
        <v>15970</v>
      </c>
      <c r="J3694" s="217" t="s">
        <v>7228</v>
      </c>
      <c r="K3694" s="217" t="s">
        <v>7192</v>
      </c>
      <c r="L3694" s="215" t="str">
        <f>VLOOKUP($K3694,[1]TONG_SL!$A$1:$D$65536,2,0)</f>
        <v>Gà muối 500g</v>
      </c>
      <c r="M3694" s="247"/>
      <c r="N3694" s="215" t="str">
        <f t="shared" si="378"/>
        <v>K-C6</v>
      </c>
      <c r="O3694" s="222"/>
      <c r="P3694" s="222"/>
      <c r="Q3694" s="215" t="str">
        <f>VLOOKUP(K3694,TONG_SL!$A:$D,3,0)</f>
        <v>Túi</v>
      </c>
      <c r="R3694" s="223">
        <v>6</v>
      </c>
      <c r="S3694" s="223"/>
      <c r="T3694" s="223">
        <f>VLOOKUP(VLOOKUP(G3694,Ma_KH!$A:$R,18,0)&amp;K3694,Gia_MB!$A:$F,6,0)</f>
        <v>116611</v>
      </c>
      <c r="U3694" s="183">
        <f t="shared" si="376"/>
        <v>699666</v>
      </c>
      <c r="V3694" s="223"/>
      <c r="W3694" s="269">
        <f t="shared" si="377"/>
        <v>0</v>
      </c>
      <c r="X3694" s="270" t="str">
        <f t="shared" si="379"/>
        <v>8</v>
      </c>
      <c r="Y3694" s="223"/>
      <c r="Z3694" s="183">
        <f t="shared" si="380"/>
        <v>55973.279999999999</v>
      </c>
      <c r="AA3694" s="271">
        <f>VLOOKUP(G3694,Ma_KH!$A:$R,14,0)</f>
        <v>60</v>
      </c>
    </row>
    <row r="3695" spans="1:214" x14ac:dyDescent="0.25">
      <c r="A3695" s="216">
        <v>46049</v>
      </c>
      <c r="B3695" s="217">
        <v>4183828755</v>
      </c>
      <c r="C3695" s="218" t="s">
        <v>15180</v>
      </c>
      <c r="D3695" s="216">
        <v>46058</v>
      </c>
      <c r="E3695" s="219"/>
      <c r="F3695" s="218"/>
      <c r="G3695" s="268" t="s">
        <v>15629</v>
      </c>
      <c r="H3695" s="219"/>
      <c r="I3695" s="217" t="s">
        <v>15970</v>
      </c>
      <c r="J3695" s="217" t="s">
        <v>7228</v>
      </c>
      <c r="K3695" s="217" t="s">
        <v>27</v>
      </c>
      <c r="L3695" s="215" t="str">
        <f>VLOOKUP($K3695,[1]TONG_SL!$A$1:$D$65536,2,0)</f>
        <v>Chân giò heo muối 300g</v>
      </c>
      <c r="M3695" s="247"/>
      <c r="N3695" s="215" t="str">
        <f t="shared" si="378"/>
        <v>K-C6</v>
      </c>
      <c r="O3695" s="222"/>
      <c r="P3695" s="222"/>
      <c r="Q3695" s="215" t="str">
        <f>VLOOKUP(K3695,TONG_SL!$A:$D,3,0)</f>
        <v>Túi</v>
      </c>
      <c r="R3695" s="223">
        <v>8</v>
      </c>
      <c r="S3695" s="223"/>
      <c r="T3695" s="223">
        <f>VLOOKUP(VLOOKUP(G3695,Ma_KH!$A:$R,18,0)&amp;K3695,Gia_MB!$A:$F,6,0)</f>
        <v>73431</v>
      </c>
      <c r="U3695" s="183">
        <f t="shared" si="376"/>
        <v>587448</v>
      </c>
      <c r="V3695" s="223"/>
      <c r="W3695" s="269">
        <f t="shared" si="377"/>
        <v>0</v>
      </c>
      <c r="X3695" s="270" t="str">
        <f t="shared" si="379"/>
        <v>8</v>
      </c>
      <c r="Y3695" s="223"/>
      <c r="Z3695" s="183">
        <f t="shared" si="380"/>
        <v>46995.840000000004</v>
      </c>
      <c r="AA3695" s="271">
        <f>VLOOKUP(G3695,Ma_KH!$A:$R,14,0)</f>
        <v>60</v>
      </c>
    </row>
    <row r="3696" spans="1:214" x14ac:dyDescent="0.25">
      <c r="A3696" s="216">
        <v>46057</v>
      </c>
      <c r="B3696" s="217">
        <v>4184277585</v>
      </c>
      <c r="C3696" s="218" t="s">
        <v>15180</v>
      </c>
      <c r="D3696" s="216">
        <v>46058</v>
      </c>
      <c r="E3696" s="219"/>
      <c r="F3696" s="218"/>
      <c r="G3696" s="268" t="s">
        <v>15629</v>
      </c>
      <c r="H3696" s="219"/>
      <c r="I3696" s="217" t="s">
        <v>15971</v>
      </c>
      <c r="J3696" s="217" t="s">
        <v>7228</v>
      </c>
      <c r="K3696" s="217" t="s">
        <v>27</v>
      </c>
      <c r="L3696" s="215" t="str">
        <f>VLOOKUP($K3696,[1]TONG_SL!$A$1:$D$65536,2,0)</f>
        <v>Chân giò heo muối 300g</v>
      </c>
      <c r="M3696" s="247"/>
      <c r="N3696" s="215" t="str">
        <f t="shared" si="378"/>
        <v>K-C6</v>
      </c>
      <c r="O3696" s="222"/>
      <c r="P3696" s="222"/>
      <c r="Q3696" s="215" t="str">
        <f>VLOOKUP(K3696,TONG_SL!$A:$D,3,0)</f>
        <v>Túi</v>
      </c>
      <c r="R3696" s="223">
        <v>8</v>
      </c>
      <c r="S3696" s="223"/>
      <c r="T3696" s="223">
        <f>VLOOKUP(VLOOKUP(G3696,Ma_KH!$A:$R,18,0)&amp;K3696,Gia_MB!$A:$F,6,0)</f>
        <v>73431</v>
      </c>
      <c r="U3696" s="183">
        <f t="shared" si="376"/>
        <v>587448</v>
      </c>
      <c r="V3696" s="223"/>
      <c r="W3696" s="269">
        <f t="shared" si="377"/>
        <v>0</v>
      </c>
      <c r="X3696" s="270" t="str">
        <f t="shared" si="379"/>
        <v>8</v>
      </c>
      <c r="Y3696" s="223"/>
      <c r="Z3696" s="183">
        <f t="shared" si="380"/>
        <v>46995.840000000004</v>
      </c>
      <c r="AA3696" s="271">
        <f>VLOOKUP(G3696,Ma_KH!$A:$R,14,0)</f>
        <v>60</v>
      </c>
    </row>
    <row r="3697" spans="1:214" x14ac:dyDescent="0.25">
      <c r="A3697" s="216">
        <v>46057</v>
      </c>
      <c r="B3697" s="217">
        <v>4184277585</v>
      </c>
      <c r="C3697" s="218" t="s">
        <v>15180</v>
      </c>
      <c r="D3697" s="216">
        <v>46058</v>
      </c>
      <c r="E3697" s="219"/>
      <c r="F3697" s="218"/>
      <c r="G3697" s="268" t="s">
        <v>15629</v>
      </c>
      <c r="H3697" s="219"/>
      <c r="I3697" s="217" t="s">
        <v>15971</v>
      </c>
      <c r="J3697" s="217" t="s">
        <v>7228</v>
      </c>
      <c r="K3697" s="217" t="s">
        <v>7192</v>
      </c>
      <c r="L3697" s="215" t="str">
        <f>VLOOKUP($K3697,[1]TONG_SL!$A$1:$D$65536,2,0)</f>
        <v>Gà muối 500g</v>
      </c>
      <c r="M3697" s="247"/>
      <c r="N3697" s="215" t="str">
        <f t="shared" si="378"/>
        <v>K-C6</v>
      </c>
      <c r="O3697" s="222"/>
      <c r="P3697" s="222"/>
      <c r="Q3697" s="215" t="str">
        <f>VLOOKUP(K3697,TONG_SL!$A:$D,3,0)</f>
        <v>Túi</v>
      </c>
      <c r="R3697" s="223">
        <v>3</v>
      </c>
      <c r="S3697" s="223"/>
      <c r="T3697" s="223">
        <f>VLOOKUP(VLOOKUP(G3697,Ma_KH!$A:$R,18,0)&amp;K3697,Gia_MB!$A:$F,6,0)</f>
        <v>116611</v>
      </c>
      <c r="U3697" s="183">
        <f t="shared" si="376"/>
        <v>349833</v>
      </c>
      <c r="V3697" s="223"/>
      <c r="W3697" s="269">
        <f t="shared" si="377"/>
        <v>0</v>
      </c>
      <c r="X3697" s="270" t="str">
        <f t="shared" si="379"/>
        <v>8</v>
      </c>
      <c r="Y3697" s="223"/>
      <c r="Z3697" s="183">
        <f t="shared" si="380"/>
        <v>27986.639999999999</v>
      </c>
      <c r="AA3697" s="271">
        <f>VLOOKUP(G3697,Ma_KH!$A:$R,14,0)</f>
        <v>60</v>
      </c>
    </row>
    <row r="3698" spans="1:214" s="436" customFormat="1" x14ac:dyDescent="0.25">
      <c r="A3698" s="280">
        <v>46057</v>
      </c>
      <c r="B3698" s="281">
        <v>4184279648</v>
      </c>
      <c r="C3698" s="328" t="s">
        <v>15180</v>
      </c>
      <c r="D3698" s="280">
        <v>46058</v>
      </c>
      <c r="E3698" s="426"/>
      <c r="F3698" s="328"/>
      <c r="G3698" s="427" t="s">
        <v>15629</v>
      </c>
      <c r="H3698" s="426"/>
      <c r="I3698" s="281" t="s">
        <v>15972</v>
      </c>
      <c r="J3698" s="281" t="s">
        <v>7228</v>
      </c>
      <c r="K3698" s="281" t="s">
        <v>27</v>
      </c>
      <c r="L3698" s="287" t="str">
        <f>VLOOKUP($K3698,[1]TONG_SL!$A$1:$D$65536,2,0)</f>
        <v>Chân giò heo muối 300g</v>
      </c>
      <c r="M3698" s="428"/>
      <c r="N3698" s="287" t="str">
        <f t="shared" si="378"/>
        <v>K-C6</v>
      </c>
      <c r="O3698" s="429"/>
      <c r="P3698" s="429"/>
      <c r="Q3698" s="287" t="str">
        <f>VLOOKUP(K3698,TONG_SL!$A:$D,3,0)</f>
        <v>Túi</v>
      </c>
      <c r="R3698" s="430">
        <v>13</v>
      </c>
      <c r="S3698" s="430"/>
      <c r="T3698" s="430">
        <f>VLOOKUP(VLOOKUP(G3698,Ma_KH!$A:$R,18,0)&amp;K3698,Gia_MB!$A:$F,6,0)</f>
        <v>73431</v>
      </c>
      <c r="U3698" s="431">
        <f t="shared" si="376"/>
        <v>954603</v>
      </c>
      <c r="V3698" s="430"/>
      <c r="W3698" s="432">
        <f t="shared" si="377"/>
        <v>0</v>
      </c>
      <c r="X3698" s="433" t="str">
        <f t="shared" si="379"/>
        <v>8</v>
      </c>
      <c r="Y3698" s="430"/>
      <c r="Z3698" s="431">
        <f t="shared" si="380"/>
        <v>76368.240000000005</v>
      </c>
      <c r="AA3698" s="434">
        <f>VLOOKUP(G3698,Ma_KH!$A:$R,14,0)</f>
        <v>60</v>
      </c>
      <c r="AB3698" s="435"/>
      <c r="AC3698" s="435"/>
      <c r="AD3698" s="435"/>
      <c r="AE3698" s="435"/>
      <c r="AF3698" s="435"/>
      <c r="AG3698" s="435"/>
      <c r="AH3698" s="435"/>
      <c r="AI3698" s="435"/>
      <c r="AJ3698" s="435"/>
      <c r="AK3698" s="435"/>
      <c r="AL3698" s="435"/>
      <c r="AM3698" s="435"/>
      <c r="AN3698" s="435"/>
      <c r="AO3698" s="435"/>
      <c r="AP3698" s="435"/>
      <c r="AQ3698" s="435"/>
      <c r="AR3698" s="435"/>
      <c r="AS3698" s="435"/>
      <c r="AT3698" s="435"/>
      <c r="AU3698" s="435"/>
      <c r="AV3698" s="435"/>
      <c r="AW3698" s="435"/>
      <c r="AX3698" s="435"/>
      <c r="AY3698" s="435"/>
      <c r="AZ3698" s="435"/>
      <c r="BA3698" s="435"/>
      <c r="BB3698" s="435"/>
      <c r="BC3698" s="435"/>
      <c r="BD3698" s="435"/>
      <c r="BE3698" s="435"/>
      <c r="BF3698" s="435"/>
      <c r="BG3698" s="435"/>
      <c r="BH3698" s="435"/>
      <c r="BI3698" s="435"/>
      <c r="BJ3698" s="435"/>
      <c r="BK3698" s="435"/>
      <c r="BL3698" s="435"/>
      <c r="BM3698" s="435"/>
      <c r="BN3698" s="435"/>
      <c r="BO3698" s="435"/>
      <c r="BP3698" s="435"/>
      <c r="BQ3698" s="435"/>
      <c r="BR3698" s="435"/>
      <c r="BS3698" s="435"/>
      <c r="BT3698" s="435"/>
      <c r="BU3698" s="435"/>
      <c r="BV3698" s="435"/>
      <c r="BW3698" s="435"/>
      <c r="BX3698" s="435"/>
      <c r="BY3698" s="435"/>
      <c r="BZ3698" s="435"/>
      <c r="CA3698" s="435"/>
      <c r="CB3698" s="435"/>
      <c r="CC3698" s="435"/>
      <c r="CD3698" s="435"/>
      <c r="CE3698" s="435"/>
      <c r="CF3698" s="435"/>
      <c r="CG3698" s="435"/>
      <c r="CH3698" s="435"/>
      <c r="CI3698" s="435"/>
      <c r="CJ3698" s="435"/>
      <c r="CK3698" s="435"/>
      <c r="CL3698" s="435"/>
      <c r="CM3698" s="435"/>
      <c r="CN3698" s="435"/>
      <c r="CO3698" s="435"/>
      <c r="CP3698" s="435"/>
      <c r="CQ3698" s="435"/>
      <c r="CR3698" s="435"/>
      <c r="CS3698" s="435"/>
      <c r="CT3698" s="435"/>
      <c r="CU3698" s="435"/>
      <c r="CV3698" s="435"/>
      <c r="CW3698" s="435"/>
      <c r="CX3698" s="435"/>
      <c r="CY3698" s="435"/>
      <c r="CZ3698" s="435"/>
      <c r="DA3698" s="435"/>
      <c r="DB3698" s="435"/>
      <c r="DC3698" s="435"/>
      <c r="DD3698" s="435"/>
      <c r="DE3698" s="435"/>
      <c r="DF3698" s="435"/>
      <c r="DG3698" s="435"/>
      <c r="DH3698" s="435"/>
      <c r="DI3698" s="435"/>
      <c r="DJ3698" s="435"/>
      <c r="DK3698" s="435"/>
      <c r="DL3698" s="435"/>
      <c r="DM3698" s="435"/>
      <c r="DN3698" s="435"/>
      <c r="DO3698" s="435"/>
      <c r="DP3698" s="435"/>
      <c r="DQ3698" s="435"/>
      <c r="DR3698" s="435"/>
      <c r="DS3698" s="435"/>
      <c r="DT3698" s="435"/>
      <c r="DU3698" s="435"/>
      <c r="DV3698" s="435"/>
      <c r="DW3698" s="435"/>
      <c r="DX3698" s="435"/>
      <c r="DY3698" s="435"/>
      <c r="DZ3698" s="435"/>
      <c r="EA3698" s="435"/>
      <c r="EB3698" s="435"/>
      <c r="EC3698" s="435"/>
      <c r="ED3698" s="435"/>
      <c r="EE3698" s="435"/>
      <c r="EF3698" s="435"/>
      <c r="EG3698" s="435"/>
      <c r="EH3698" s="435"/>
      <c r="EI3698" s="435"/>
      <c r="EJ3698" s="435"/>
      <c r="EK3698" s="435"/>
      <c r="EL3698" s="435"/>
      <c r="EM3698" s="435"/>
      <c r="EN3698" s="435"/>
      <c r="EO3698" s="435"/>
      <c r="EP3698" s="435"/>
      <c r="EQ3698" s="435"/>
      <c r="ER3698" s="435"/>
      <c r="ES3698" s="435"/>
      <c r="ET3698" s="435"/>
      <c r="EU3698" s="435"/>
      <c r="EV3698" s="435"/>
      <c r="EW3698" s="435"/>
      <c r="EX3698" s="435"/>
      <c r="EY3698" s="435"/>
      <c r="EZ3698" s="435"/>
      <c r="FA3698" s="435"/>
      <c r="FB3698" s="435"/>
      <c r="FC3698" s="435"/>
      <c r="FD3698" s="435"/>
      <c r="FE3698" s="435"/>
      <c r="FF3698" s="435"/>
      <c r="FG3698" s="435"/>
      <c r="FH3698" s="435"/>
      <c r="FI3698" s="435"/>
      <c r="FJ3698" s="435"/>
      <c r="FK3698" s="435"/>
      <c r="FL3698" s="435"/>
      <c r="FM3698" s="435"/>
      <c r="FN3698" s="435"/>
      <c r="FO3698" s="435"/>
      <c r="FP3698" s="435"/>
      <c r="FQ3698" s="435"/>
      <c r="FR3698" s="435"/>
      <c r="FS3698" s="435"/>
      <c r="FT3698" s="435"/>
      <c r="FU3698" s="435"/>
      <c r="FV3698" s="435"/>
      <c r="FW3698" s="435"/>
      <c r="FX3698" s="435"/>
      <c r="FY3698" s="435"/>
      <c r="FZ3698" s="435"/>
      <c r="GA3698" s="435"/>
      <c r="GB3698" s="435"/>
      <c r="GC3698" s="435"/>
      <c r="GD3698" s="435"/>
      <c r="GE3698" s="435"/>
      <c r="GF3698" s="435"/>
      <c r="GG3698" s="435"/>
      <c r="GH3698" s="435"/>
      <c r="GI3698" s="435"/>
      <c r="GJ3698" s="435"/>
      <c r="GK3698" s="435"/>
      <c r="GL3698" s="435"/>
      <c r="GM3698" s="435"/>
      <c r="GN3698" s="435"/>
      <c r="GO3698" s="435"/>
      <c r="GP3698" s="435"/>
      <c r="GQ3698" s="435"/>
      <c r="GR3698" s="435"/>
      <c r="GS3698" s="435"/>
      <c r="GT3698" s="435"/>
      <c r="GU3698" s="435"/>
      <c r="GV3698" s="435"/>
      <c r="GW3698" s="435"/>
      <c r="GX3698" s="435"/>
      <c r="GY3698" s="435"/>
      <c r="GZ3698" s="435"/>
      <c r="HA3698" s="435"/>
      <c r="HB3698" s="435"/>
      <c r="HC3698" s="435"/>
      <c r="HD3698" s="435"/>
      <c r="HE3698" s="435"/>
      <c r="HF3698" s="435"/>
    </row>
    <row r="3699" spans="1:214" s="436" customFormat="1" x14ac:dyDescent="0.25">
      <c r="A3699" s="280">
        <v>46057</v>
      </c>
      <c r="B3699" s="281">
        <v>4184279648</v>
      </c>
      <c r="C3699" s="328" t="s">
        <v>15180</v>
      </c>
      <c r="D3699" s="280">
        <v>46058</v>
      </c>
      <c r="E3699" s="426"/>
      <c r="F3699" s="328"/>
      <c r="G3699" s="427" t="s">
        <v>15629</v>
      </c>
      <c r="H3699" s="426"/>
      <c r="I3699" s="281" t="s">
        <v>15972</v>
      </c>
      <c r="J3699" s="281" t="s">
        <v>7228</v>
      </c>
      <c r="K3699" s="281" t="s">
        <v>30</v>
      </c>
      <c r="L3699" s="287" t="str">
        <f>VLOOKUP($K3699,[1]TONG_SL!$A$1:$D$65536,2,0)</f>
        <v>Gà muối 500g</v>
      </c>
      <c r="M3699" s="428"/>
      <c r="N3699" s="287" t="str">
        <f t="shared" si="378"/>
        <v>K-C6</v>
      </c>
      <c r="O3699" s="429"/>
      <c r="P3699" s="429"/>
      <c r="Q3699" s="287" t="str">
        <f>VLOOKUP(K3699,TONG_SL!$A:$D,3,0)</f>
        <v>Túi</v>
      </c>
      <c r="R3699" s="430">
        <v>7</v>
      </c>
      <c r="S3699" s="430"/>
      <c r="T3699" s="430">
        <f>VLOOKUP(VLOOKUP(G3699,Ma_KH!$A:$R,18,0)&amp;K3699,Gia_MB!$A:$F,6,0)</f>
        <v>116611</v>
      </c>
      <c r="U3699" s="431">
        <f t="shared" si="376"/>
        <v>816277</v>
      </c>
      <c r="V3699" s="430"/>
      <c r="W3699" s="432">
        <f t="shared" si="377"/>
        <v>0</v>
      </c>
      <c r="X3699" s="433" t="str">
        <f t="shared" si="379"/>
        <v>8</v>
      </c>
      <c r="Y3699" s="430"/>
      <c r="Z3699" s="431">
        <f t="shared" si="380"/>
        <v>65302.16</v>
      </c>
      <c r="AA3699" s="434">
        <f>VLOOKUP(G3699,Ma_KH!$A:$R,14,0)</f>
        <v>60</v>
      </c>
      <c r="AB3699" s="435"/>
      <c r="AC3699" s="435"/>
      <c r="AD3699" s="435"/>
      <c r="AE3699" s="435"/>
      <c r="AF3699" s="435"/>
      <c r="AG3699" s="435"/>
      <c r="AH3699" s="435"/>
      <c r="AI3699" s="435"/>
      <c r="AJ3699" s="435"/>
      <c r="AK3699" s="435"/>
      <c r="AL3699" s="435"/>
      <c r="AM3699" s="435"/>
      <c r="AN3699" s="435"/>
      <c r="AO3699" s="435"/>
      <c r="AP3699" s="435"/>
      <c r="AQ3699" s="435"/>
      <c r="AR3699" s="435"/>
      <c r="AS3699" s="435"/>
      <c r="AT3699" s="435"/>
      <c r="AU3699" s="435"/>
      <c r="AV3699" s="435"/>
      <c r="AW3699" s="435"/>
      <c r="AX3699" s="435"/>
      <c r="AY3699" s="435"/>
      <c r="AZ3699" s="435"/>
      <c r="BA3699" s="435"/>
      <c r="BB3699" s="435"/>
      <c r="BC3699" s="435"/>
      <c r="BD3699" s="435"/>
      <c r="BE3699" s="435"/>
      <c r="BF3699" s="435"/>
      <c r="BG3699" s="435"/>
      <c r="BH3699" s="435"/>
      <c r="BI3699" s="435"/>
      <c r="BJ3699" s="435"/>
      <c r="BK3699" s="435"/>
      <c r="BL3699" s="435"/>
      <c r="BM3699" s="435"/>
      <c r="BN3699" s="435"/>
      <c r="BO3699" s="435"/>
      <c r="BP3699" s="435"/>
      <c r="BQ3699" s="435"/>
      <c r="BR3699" s="435"/>
      <c r="BS3699" s="435"/>
      <c r="BT3699" s="435"/>
      <c r="BU3699" s="435"/>
      <c r="BV3699" s="435"/>
      <c r="BW3699" s="435"/>
      <c r="BX3699" s="435"/>
      <c r="BY3699" s="435"/>
      <c r="BZ3699" s="435"/>
      <c r="CA3699" s="435"/>
      <c r="CB3699" s="435"/>
      <c r="CC3699" s="435"/>
      <c r="CD3699" s="435"/>
      <c r="CE3699" s="435"/>
      <c r="CF3699" s="435"/>
      <c r="CG3699" s="435"/>
      <c r="CH3699" s="435"/>
      <c r="CI3699" s="435"/>
      <c r="CJ3699" s="435"/>
      <c r="CK3699" s="435"/>
      <c r="CL3699" s="435"/>
      <c r="CM3699" s="435"/>
      <c r="CN3699" s="435"/>
      <c r="CO3699" s="435"/>
      <c r="CP3699" s="435"/>
      <c r="CQ3699" s="435"/>
      <c r="CR3699" s="435"/>
      <c r="CS3699" s="435"/>
      <c r="CT3699" s="435"/>
      <c r="CU3699" s="435"/>
      <c r="CV3699" s="435"/>
      <c r="CW3699" s="435"/>
      <c r="CX3699" s="435"/>
      <c r="CY3699" s="435"/>
      <c r="CZ3699" s="435"/>
      <c r="DA3699" s="435"/>
      <c r="DB3699" s="435"/>
      <c r="DC3699" s="435"/>
      <c r="DD3699" s="435"/>
      <c r="DE3699" s="435"/>
      <c r="DF3699" s="435"/>
      <c r="DG3699" s="435"/>
      <c r="DH3699" s="435"/>
      <c r="DI3699" s="435"/>
      <c r="DJ3699" s="435"/>
      <c r="DK3699" s="435"/>
      <c r="DL3699" s="435"/>
      <c r="DM3699" s="435"/>
      <c r="DN3699" s="435"/>
      <c r="DO3699" s="435"/>
      <c r="DP3699" s="435"/>
      <c r="DQ3699" s="435"/>
      <c r="DR3699" s="435"/>
      <c r="DS3699" s="435"/>
      <c r="DT3699" s="435"/>
      <c r="DU3699" s="435"/>
      <c r="DV3699" s="435"/>
      <c r="DW3699" s="435"/>
      <c r="DX3699" s="435"/>
      <c r="DY3699" s="435"/>
      <c r="DZ3699" s="435"/>
      <c r="EA3699" s="435"/>
      <c r="EB3699" s="435"/>
      <c r="EC3699" s="435"/>
      <c r="ED3699" s="435"/>
      <c r="EE3699" s="435"/>
      <c r="EF3699" s="435"/>
      <c r="EG3699" s="435"/>
      <c r="EH3699" s="435"/>
      <c r="EI3699" s="435"/>
      <c r="EJ3699" s="435"/>
      <c r="EK3699" s="435"/>
      <c r="EL3699" s="435"/>
      <c r="EM3699" s="435"/>
      <c r="EN3699" s="435"/>
      <c r="EO3699" s="435"/>
      <c r="EP3699" s="435"/>
      <c r="EQ3699" s="435"/>
      <c r="ER3699" s="435"/>
      <c r="ES3699" s="435"/>
      <c r="ET3699" s="435"/>
      <c r="EU3699" s="435"/>
      <c r="EV3699" s="435"/>
      <c r="EW3699" s="435"/>
      <c r="EX3699" s="435"/>
      <c r="EY3699" s="435"/>
      <c r="EZ3699" s="435"/>
      <c r="FA3699" s="435"/>
      <c r="FB3699" s="435"/>
      <c r="FC3699" s="435"/>
      <c r="FD3699" s="435"/>
      <c r="FE3699" s="435"/>
      <c r="FF3699" s="435"/>
      <c r="FG3699" s="435"/>
      <c r="FH3699" s="435"/>
      <c r="FI3699" s="435"/>
      <c r="FJ3699" s="435"/>
      <c r="FK3699" s="435"/>
      <c r="FL3699" s="435"/>
      <c r="FM3699" s="435"/>
      <c r="FN3699" s="435"/>
      <c r="FO3699" s="435"/>
      <c r="FP3699" s="435"/>
      <c r="FQ3699" s="435"/>
      <c r="FR3699" s="435"/>
      <c r="FS3699" s="435"/>
      <c r="FT3699" s="435"/>
      <c r="FU3699" s="435"/>
      <c r="FV3699" s="435"/>
      <c r="FW3699" s="435"/>
      <c r="FX3699" s="435"/>
      <c r="FY3699" s="435"/>
      <c r="FZ3699" s="435"/>
      <c r="GA3699" s="435"/>
      <c r="GB3699" s="435"/>
      <c r="GC3699" s="435"/>
      <c r="GD3699" s="435"/>
      <c r="GE3699" s="435"/>
      <c r="GF3699" s="435"/>
      <c r="GG3699" s="435"/>
      <c r="GH3699" s="435"/>
      <c r="GI3699" s="435"/>
      <c r="GJ3699" s="435"/>
      <c r="GK3699" s="435"/>
      <c r="GL3699" s="435"/>
      <c r="GM3699" s="435"/>
      <c r="GN3699" s="435"/>
      <c r="GO3699" s="435"/>
      <c r="GP3699" s="435"/>
      <c r="GQ3699" s="435"/>
      <c r="GR3699" s="435"/>
      <c r="GS3699" s="435"/>
      <c r="GT3699" s="435"/>
      <c r="GU3699" s="435"/>
      <c r="GV3699" s="435"/>
      <c r="GW3699" s="435"/>
      <c r="GX3699" s="435"/>
      <c r="GY3699" s="435"/>
      <c r="GZ3699" s="435"/>
      <c r="HA3699" s="435"/>
      <c r="HB3699" s="435"/>
      <c r="HC3699" s="435"/>
      <c r="HD3699" s="435"/>
      <c r="HE3699" s="435"/>
      <c r="HF3699" s="435"/>
    </row>
    <row r="3700" spans="1:214" s="436" customFormat="1" x14ac:dyDescent="0.25">
      <c r="A3700" s="280">
        <v>46057</v>
      </c>
      <c r="B3700" s="281">
        <v>4184279648</v>
      </c>
      <c r="C3700" s="328" t="s">
        <v>15180</v>
      </c>
      <c r="D3700" s="280">
        <v>46058</v>
      </c>
      <c r="E3700" s="426"/>
      <c r="F3700" s="328"/>
      <c r="G3700" s="427" t="s">
        <v>15629</v>
      </c>
      <c r="H3700" s="426"/>
      <c r="I3700" s="281" t="s">
        <v>15972</v>
      </c>
      <c r="J3700" s="281" t="s">
        <v>7228</v>
      </c>
      <c r="K3700" s="281" t="s">
        <v>32</v>
      </c>
      <c r="L3700" s="287" t="str">
        <f>VLOOKUP($K3700,[1]TONG_SL!$A$1:$D$65536,2,0)</f>
        <v>Giò Tai Lưỡi Xào 250g</v>
      </c>
      <c r="M3700" s="428"/>
      <c r="N3700" s="287" t="str">
        <f t="shared" si="378"/>
        <v>K-C6</v>
      </c>
      <c r="O3700" s="429"/>
      <c r="P3700" s="429"/>
      <c r="Q3700" s="287" t="str">
        <f>VLOOKUP(K3700,TONG_SL!$A:$D,3,0)</f>
        <v>Túi</v>
      </c>
      <c r="R3700" s="430">
        <v>7</v>
      </c>
      <c r="S3700" s="430"/>
      <c r="T3700" s="430">
        <f>VLOOKUP(VLOOKUP(G3700,Ma_KH!$A:$R,18,0)&amp;K3700,Gia_MB!$A:$F,6,0)</f>
        <v>50182</v>
      </c>
      <c r="U3700" s="431">
        <f t="shared" si="376"/>
        <v>351274</v>
      </c>
      <c r="V3700" s="430"/>
      <c r="W3700" s="432">
        <f t="shared" si="377"/>
        <v>0</v>
      </c>
      <c r="X3700" s="433" t="str">
        <f t="shared" si="379"/>
        <v>8</v>
      </c>
      <c r="Y3700" s="430"/>
      <c r="Z3700" s="431">
        <f t="shared" si="380"/>
        <v>28101.920000000002</v>
      </c>
      <c r="AA3700" s="434">
        <f>VLOOKUP(G3700,Ma_KH!$A:$R,14,0)</f>
        <v>60</v>
      </c>
      <c r="AB3700" s="435"/>
      <c r="AC3700" s="435"/>
      <c r="AD3700" s="435"/>
      <c r="AE3700" s="435"/>
      <c r="AF3700" s="435"/>
      <c r="AG3700" s="435"/>
      <c r="AH3700" s="435"/>
      <c r="AI3700" s="435"/>
      <c r="AJ3700" s="435"/>
      <c r="AK3700" s="435"/>
      <c r="AL3700" s="435"/>
      <c r="AM3700" s="435"/>
      <c r="AN3700" s="435"/>
      <c r="AO3700" s="435"/>
      <c r="AP3700" s="435"/>
      <c r="AQ3700" s="435"/>
      <c r="AR3700" s="435"/>
      <c r="AS3700" s="435"/>
      <c r="AT3700" s="435"/>
      <c r="AU3700" s="435"/>
      <c r="AV3700" s="435"/>
      <c r="AW3700" s="435"/>
      <c r="AX3700" s="435"/>
      <c r="AY3700" s="435"/>
      <c r="AZ3700" s="435"/>
      <c r="BA3700" s="435"/>
      <c r="BB3700" s="435"/>
      <c r="BC3700" s="435"/>
      <c r="BD3700" s="435"/>
      <c r="BE3700" s="435"/>
      <c r="BF3700" s="435"/>
      <c r="BG3700" s="435"/>
      <c r="BH3700" s="435"/>
      <c r="BI3700" s="435"/>
      <c r="BJ3700" s="435"/>
      <c r="BK3700" s="435"/>
      <c r="BL3700" s="435"/>
      <c r="BM3700" s="435"/>
      <c r="BN3700" s="435"/>
      <c r="BO3700" s="435"/>
      <c r="BP3700" s="435"/>
      <c r="BQ3700" s="435"/>
      <c r="BR3700" s="435"/>
      <c r="BS3700" s="435"/>
      <c r="BT3700" s="435"/>
      <c r="BU3700" s="435"/>
      <c r="BV3700" s="435"/>
      <c r="BW3700" s="435"/>
      <c r="BX3700" s="435"/>
      <c r="BY3700" s="435"/>
      <c r="BZ3700" s="435"/>
      <c r="CA3700" s="435"/>
      <c r="CB3700" s="435"/>
      <c r="CC3700" s="435"/>
      <c r="CD3700" s="435"/>
      <c r="CE3700" s="435"/>
      <c r="CF3700" s="435"/>
      <c r="CG3700" s="435"/>
      <c r="CH3700" s="435"/>
      <c r="CI3700" s="435"/>
      <c r="CJ3700" s="435"/>
      <c r="CK3700" s="435"/>
      <c r="CL3700" s="435"/>
      <c r="CM3700" s="435"/>
      <c r="CN3700" s="435"/>
      <c r="CO3700" s="435"/>
      <c r="CP3700" s="435"/>
      <c r="CQ3700" s="435"/>
      <c r="CR3700" s="435"/>
      <c r="CS3700" s="435"/>
      <c r="CT3700" s="435"/>
      <c r="CU3700" s="435"/>
      <c r="CV3700" s="435"/>
      <c r="CW3700" s="435"/>
      <c r="CX3700" s="435"/>
      <c r="CY3700" s="435"/>
      <c r="CZ3700" s="435"/>
      <c r="DA3700" s="435"/>
      <c r="DB3700" s="435"/>
      <c r="DC3700" s="435"/>
      <c r="DD3700" s="435"/>
      <c r="DE3700" s="435"/>
      <c r="DF3700" s="435"/>
      <c r="DG3700" s="435"/>
      <c r="DH3700" s="435"/>
      <c r="DI3700" s="435"/>
      <c r="DJ3700" s="435"/>
      <c r="DK3700" s="435"/>
      <c r="DL3700" s="435"/>
      <c r="DM3700" s="435"/>
      <c r="DN3700" s="435"/>
      <c r="DO3700" s="435"/>
      <c r="DP3700" s="435"/>
      <c r="DQ3700" s="435"/>
      <c r="DR3700" s="435"/>
      <c r="DS3700" s="435"/>
      <c r="DT3700" s="435"/>
      <c r="DU3700" s="435"/>
      <c r="DV3700" s="435"/>
      <c r="DW3700" s="435"/>
      <c r="DX3700" s="435"/>
      <c r="DY3700" s="435"/>
      <c r="DZ3700" s="435"/>
      <c r="EA3700" s="435"/>
      <c r="EB3700" s="435"/>
      <c r="EC3700" s="435"/>
      <c r="ED3700" s="435"/>
      <c r="EE3700" s="435"/>
      <c r="EF3700" s="435"/>
      <c r="EG3700" s="435"/>
      <c r="EH3700" s="435"/>
      <c r="EI3700" s="435"/>
      <c r="EJ3700" s="435"/>
      <c r="EK3700" s="435"/>
      <c r="EL3700" s="435"/>
      <c r="EM3700" s="435"/>
      <c r="EN3700" s="435"/>
      <c r="EO3700" s="435"/>
      <c r="EP3700" s="435"/>
      <c r="EQ3700" s="435"/>
      <c r="ER3700" s="435"/>
      <c r="ES3700" s="435"/>
      <c r="ET3700" s="435"/>
      <c r="EU3700" s="435"/>
      <c r="EV3700" s="435"/>
      <c r="EW3700" s="435"/>
      <c r="EX3700" s="435"/>
      <c r="EY3700" s="435"/>
      <c r="EZ3700" s="435"/>
      <c r="FA3700" s="435"/>
      <c r="FB3700" s="435"/>
      <c r="FC3700" s="435"/>
      <c r="FD3700" s="435"/>
      <c r="FE3700" s="435"/>
      <c r="FF3700" s="435"/>
      <c r="FG3700" s="435"/>
      <c r="FH3700" s="435"/>
      <c r="FI3700" s="435"/>
      <c r="FJ3700" s="435"/>
      <c r="FK3700" s="435"/>
      <c r="FL3700" s="435"/>
      <c r="FM3700" s="435"/>
      <c r="FN3700" s="435"/>
      <c r="FO3700" s="435"/>
      <c r="FP3700" s="435"/>
      <c r="FQ3700" s="435"/>
      <c r="FR3700" s="435"/>
      <c r="FS3700" s="435"/>
      <c r="FT3700" s="435"/>
      <c r="FU3700" s="435"/>
      <c r="FV3700" s="435"/>
      <c r="FW3700" s="435"/>
      <c r="FX3700" s="435"/>
      <c r="FY3700" s="435"/>
      <c r="FZ3700" s="435"/>
      <c r="GA3700" s="435"/>
      <c r="GB3700" s="435"/>
      <c r="GC3700" s="435"/>
      <c r="GD3700" s="435"/>
      <c r="GE3700" s="435"/>
      <c r="GF3700" s="435"/>
      <c r="GG3700" s="435"/>
      <c r="GH3700" s="435"/>
      <c r="GI3700" s="435"/>
      <c r="GJ3700" s="435"/>
      <c r="GK3700" s="435"/>
      <c r="GL3700" s="435"/>
      <c r="GM3700" s="435"/>
      <c r="GN3700" s="435"/>
      <c r="GO3700" s="435"/>
      <c r="GP3700" s="435"/>
      <c r="GQ3700" s="435"/>
      <c r="GR3700" s="435"/>
      <c r="GS3700" s="435"/>
      <c r="GT3700" s="435"/>
      <c r="GU3700" s="435"/>
      <c r="GV3700" s="435"/>
      <c r="GW3700" s="435"/>
      <c r="GX3700" s="435"/>
      <c r="GY3700" s="435"/>
      <c r="GZ3700" s="435"/>
      <c r="HA3700" s="435"/>
      <c r="HB3700" s="435"/>
      <c r="HC3700" s="435"/>
      <c r="HD3700" s="435"/>
      <c r="HE3700" s="435"/>
      <c r="HF3700" s="435"/>
    </row>
    <row r="3701" spans="1:214" s="436" customFormat="1" x14ac:dyDescent="0.25">
      <c r="A3701" s="280">
        <v>46057</v>
      </c>
      <c r="B3701" s="281">
        <v>4184279648</v>
      </c>
      <c r="C3701" s="328" t="s">
        <v>15180</v>
      </c>
      <c r="D3701" s="280">
        <v>46058</v>
      </c>
      <c r="E3701" s="426"/>
      <c r="F3701" s="328"/>
      <c r="G3701" s="427" t="s">
        <v>15629</v>
      </c>
      <c r="H3701" s="426"/>
      <c r="I3701" s="281" t="s">
        <v>15972</v>
      </c>
      <c r="J3701" s="281" t="s">
        <v>7228</v>
      </c>
      <c r="K3701" s="281" t="s">
        <v>48</v>
      </c>
      <c r="L3701" s="287" t="str">
        <f>VLOOKUP($K3701,[1]TONG_SL!$A$1:$D$65536,2,0)</f>
        <v>Mọc Nấm Hương 250g</v>
      </c>
      <c r="M3701" s="428"/>
      <c r="N3701" s="287" t="str">
        <f t="shared" si="378"/>
        <v>K-C6</v>
      </c>
      <c r="O3701" s="429"/>
      <c r="P3701" s="429"/>
      <c r="Q3701" s="287" t="str">
        <f>VLOOKUP(K3701,TONG_SL!$A:$D,3,0)</f>
        <v>Túi</v>
      </c>
      <c r="R3701" s="430">
        <v>7</v>
      </c>
      <c r="S3701" s="430"/>
      <c r="T3701" s="430">
        <f>VLOOKUP(VLOOKUP(G3701,Ma_KH!$A:$R,18,0)&amp;K3701,Gia_MB!$A:$F,6,0)</f>
        <v>46000</v>
      </c>
      <c r="U3701" s="431">
        <f t="shared" si="376"/>
        <v>322000</v>
      </c>
      <c r="V3701" s="430"/>
      <c r="W3701" s="432">
        <f t="shared" si="377"/>
        <v>0</v>
      </c>
      <c r="X3701" s="433" t="str">
        <f t="shared" si="379"/>
        <v>8</v>
      </c>
      <c r="Y3701" s="430"/>
      <c r="Z3701" s="431">
        <f t="shared" si="380"/>
        <v>25760</v>
      </c>
      <c r="AA3701" s="434">
        <f>VLOOKUP(G3701,Ma_KH!$A:$R,14,0)</f>
        <v>60</v>
      </c>
      <c r="AB3701" s="435"/>
      <c r="AC3701" s="435"/>
      <c r="AD3701" s="435"/>
      <c r="AE3701" s="435"/>
      <c r="AF3701" s="435"/>
      <c r="AG3701" s="435"/>
      <c r="AH3701" s="435"/>
      <c r="AI3701" s="435"/>
      <c r="AJ3701" s="435"/>
      <c r="AK3701" s="435"/>
      <c r="AL3701" s="435"/>
      <c r="AM3701" s="435"/>
      <c r="AN3701" s="435"/>
      <c r="AO3701" s="435"/>
      <c r="AP3701" s="435"/>
      <c r="AQ3701" s="435"/>
      <c r="AR3701" s="435"/>
      <c r="AS3701" s="435"/>
      <c r="AT3701" s="435"/>
      <c r="AU3701" s="435"/>
      <c r="AV3701" s="435"/>
      <c r="AW3701" s="435"/>
      <c r="AX3701" s="435"/>
      <c r="AY3701" s="435"/>
      <c r="AZ3701" s="435"/>
      <c r="BA3701" s="435"/>
      <c r="BB3701" s="435"/>
      <c r="BC3701" s="435"/>
      <c r="BD3701" s="435"/>
      <c r="BE3701" s="435"/>
      <c r="BF3701" s="435"/>
      <c r="BG3701" s="435"/>
      <c r="BH3701" s="435"/>
      <c r="BI3701" s="435"/>
      <c r="BJ3701" s="435"/>
      <c r="BK3701" s="435"/>
      <c r="BL3701" s="435"/>
      <c r="BM3701" s="435"/>
      <c r="BN3701" s="435"/>
      <c r="BO3701" s="435"/>
      <c r="BP3701" s="435"/>
      <c r="BQ3701" s="435"/>
      <c r="BR3701" s="435"/>
      <c r="BS3701" s="435"/>
      <c r="BT3701" s="435"/>
      <c r="BU3701" s="435"/>
      <c r="BV3701" s="435"/>
      <c r="BW3701" s="435"/>
      <c r="BX3701" s="435"/>
      <c r="BY3701" s="435"/>
      <c r="BZ3701" s="435"/>
      <c r="CA3701" s="435"/>
      <c r="CB3701" s="435"/>
      <c r="CC3701" s="435"/>
      <c r="CD3701" s="435"/>
      <c r="CE3701" s="435"/>
      <c r="CF3701" s="435"/>
      <c r="CG3701" s="435"/>
      <c r="CH3701" s="435"/>
      <c r="CI3701" s="435"/>
      <c r="CJ3701" s="435"/>
      <c r="CK3701" s="435"/>
      <c r="CL3701" s="435"/>
      <c r="CM3701" s="435"/>
      <c r="CN3701" s="435"/>
      <c r="CO3701" s="435"/>
      <c r="CP3701" s="435"/>
      <c r="CQ3701" s="435"/>
      <c r="CR3701" s="435"/>
      <c r="CS3701" s="435"/>
      <c r="CT3701" s="435"/>
      <c r="CU3701" s="435"/>
      <c r="CV3701" s="435"/>
      <c r="CW3701" s="435"/>
      <c r="CX3701" s="435"/>
      <c r="CY3701" s="435"/>
      <c r="CZ3701" s="435"/>
      <c r="DA3701" s="435"/>
      <c r="DB3701" s="435"/>
      <c r="DC3701" s="435"/>
      <c r="DD3701" s="435"/>
      <c r="DE3701" s="435"/>
      <c r="DF3701" s="435"/>
      <c r="DG3701" s="435"/>
      <c r="DH3701" s="435"/>
      <c r="DI3701" s="435"/>
      <c r="DJ3701" s="435"/>
      <c r="DK3701" s="435"/>
      <c r="DL3701" s="435"/>
      <c r="DM3701" s="435"/>
      <c r="DN3701" s="435"/>
      <c r="DO3701" s="435"/>
      <c r="DP3701" s="435"/>
      <c r="DQ3701" s="435"/>
      <c r="DR3701" s="435"/>
      <c r="DS3701" s="435"/>
      <c r="DT3701" s="435"/>
      <c r="DU3701" s="435"/>
      <c r="DV3701" s="435"/>
      <c r="DW3701" s="435"/>
      <c r="DX3701" s="435"/>
      <c r="DY3701" s="435"/>
      <c r="DZ3701" s="435"/>
      <c r="EA3701" s="435"/>
      <c r="EB3701" s="435"/>
      <c r="EC3701" s="435"/>
      <c r="ED3701" s="435"/>
      <c r="EE3701" s="435"/>
      <c r="EF3701" s="435"/>
      <c r="EG3701" s="435"/>
      <c r="EH3701" s="435"/>
      <c r="EI3701" s="435"/>
      <c r="EJ3701" s="435"/>
      <c r="EK3701" s="435"/>
      <c r="EL3701" s="435"/>
      <c r="EM3701" s="435"/>
      <c r="EN3701" s="435"/>
      <c r="EO3701" s="435"/>
      <c r="EP3701" s="435"/>
      <c r="EQ3701" s="435"/>
      <c r="ER3701" s="435"/>
      <c r="ES3701" s="435"/>
      <c r="ET3701" s="435"/>
      <c r="EU3701" s="435"/>
      <c r="EV3701" s="435"/>
      <c r="EW3701" s="435"/>
      <c r="EX3701" s="435"/>
      <c r="EY3701" s="435"/>
      <c r="EZ3701" s="435"/>
      <c r="FA3701" s="435"/>
      <c r="FB3701" s="435"/>
      <c r="FC3701" s="435"/>
      <c r="FD3701" s="435"/>
      <c r="FE3701" s="435"/>
      <c r="FF3701" s="435"/>
      <c r="FG3701" s="435"/>
      <c r="FH3701" s="435"/>
      <c r="FI3701" s="435"/>
      <c r="FJ3701" s="435"/>
      <c r="FK3701" s="435"/>
      <c r="FL3701" s="435"/>
      <c r="FM3701" s="435"/>
      <c r="FN3701" s="435"/>
      <c r="FO3701" s="435"/>
      <c r="FP3701" s="435"/>
      <c r="FQ3701" s="435"/>
      <c r="FR3701" s="435"/>
      <c r="FS3701" s="435"/>
      <c r="FT3701" s="435"/>
      <c r="FU3701" s="435"/>
      <c r="FV3701" s="435"/>
      <c r="FW3701" s="435"/>
      <c r="FX3701" s="435"/>
      <c r="FY3701" s="435"/>
      <c r="FZ3701" s="435"/>
      <c r="GA3701" s="435"/>
      <c r="GB3701" s="435"/>
      <c r="GC3701" s="435"/>
      <c r="GD3701" s="435"/>
      <c r="GE3701" s="435"/>
      <c r="GF3701" s="435"/>
      <c r="GG3701" s="435"/>
      <c r="GH3701" s="435"/>
      <c r="GI3701" s="435"/>
      <c r="GJ3701" s="435"/>
      <c r="GK3701" s="435"/>
      <c r="GL3701" s="435"/>
      <c r="GM3701" s="435"/>
      <c r="GN3701" s="435"/>
      <c r="GO3701" s="435"/>
      <c r="GP3701" s="435"/>
      <c r="GQ3701" s="435"/>
      <c r="GR3701" s="435"/>
      <c r="GS3701" s="435"/>
      <c r="GT3701" s="435"/>
      <c r="GU3701" s="435"/>
      <c r="GV3701" s="435"/>
      <c r="GW3701" s="435"/>
      <c r="GX3701" s="435"/>
      <c r="GY3701" s="435"/>
      <c r="GZ3701" s="435"/>
      <c r="HA3701" s="435"/>
      <c r="HB3701" s="435"/>
      <c r="HC3701" s="435"/>
      <c r="HD3701" s="435"/>
      <c r="HE3701" s="435"/>
      <c r="HF3701" s="435"/>
    </row>
    <row r="3702" spans="1:214" s="436" customFormat="1" x14ac:dyDescent="0.25">
      <c r="A3702" s="280">
        <v>46049</v>
      </c>
      <c r="B3702" s="281">
        <v>4183830544</v>
      </c>
      <c r="C3702" s="328" t="s">
        <v>15180</v>
      </c>
      <c r="D3702" s="280">
        <v>46058</v>
      </c>
      <c r="E3702" s="426"/>
      <c r="F3702" s="328"/>
      <c r="G3702" s="427" t="s">
        <v>15629</v>
      </c>
      <c r="H3702" s="426"/>
      <c r="I3702" s="281" t="s">
        <v>15973</v>
      </c>
      <c r="J3702" s="281" t="s">
        <v>7228</v>
      </c>
      <c r="K3702" s="281" t="s">
        <v>37</v>
      </c>
      <c r="L3702" s="287" t="str">
        <f>VLOOKUP($K3702,[1]TONG_SL!$A$1:$D$65536,2,0)</f>
        <v>Chả cốm 300g</v>
      </c>
      <c r="M3702" s="428"/>
      <c r="N3702" s="287" t="str">
        <f t="shared" si="378"/>
        <v>K-C6</v>
      </c>
      <c r="O3702" s="429"/>
      <c r="P3702" s="429"/>
      <c r="Q3702" s="287" t="str">
        <f>VLOOKUP(K3702,TONG_SL!$A:$D,3,0)</f>
        <v>Túi</v>
      </c>
      <c r="R3702" s="430">
        <v>4</v>
      </c>
      <c r="S3702" s="430"/>
      <c r="T3702" s="430">
        <f>VLOOKUP(VLOOKUP(G3702,Ma_KH!$A:$R,18,0)&amp;K3702,Gia_MB!$A:$F,6,0)</f>
        <v>74250</v>
      </c>
      <c r="U3702" s="431">
        <f t="shared" si="376"/>
        <v>297000</v>
      </c>
      <c r="V3702" s="430"/>
      <c r="W3702" s="432">
        <f t="shared" si="377"/>
        <v>0</v>
      </c>
      <c r="X3702" s="433" t="str">
        <f t="shared" si="379"/>
        <v>8</v>
      </c>
      <c r="Y3702" s="430"/>
      <c r="Z3702" s="431">
        <f t="shared" si="380"/>
        <v>23760</v>
      </c>
      <c r="AA3702" s="434">
        <f>VLOOKUP(G3702,Ma_KH!$A:$R,14,0)</f>
        <v>60</v>
      </c>
      <c r="AB3702" s="435"/>
      <c r="AC3702" s="435"/>
      <c r="AD3702" s="435"/>
      <c r="AE3702" s="435"/>
      <c r="AF3702" s="435"/>
      <c r="AG3702" s="435"/>
      <c r="AH3702" s="435"/>
      <c r="AI3702" s="435"/>
      <c r="AJ3702" s="435"/>
      <c r="AK3702" s="435"/>
      <c r="AL3702" s="435"/>
      <c r="AM3702" s="435"/>
      <c r="AN3702" s="435"/>
      <c r="AO3702" s="435"/>
      <c r="AP3702" s="435"/>
      <c r="AQ3702" s="435"/>
      <c r="AR3702" s="435"/>
      <c r="AS3702" s="435"/>
      <c r="AT3702" s="435"/>
      <c r="AU3702" s="435"/>
      <c r="AV3702" s="435"/>
      <c r="AW3702" s="435"/>
      <c r="AX3702" s="435"/>
      <c r="AY3702" s="435"/>
      <c r="AZ3702" s="435"/>
      <c r="BA3702" s="435"/>
      <c r="BB3702" s="435"/>
      <c r="BC3702" s="435"/>
      <c r="BD3702" s="435"/>
      <c r="BE3702" s="435"/>
      <c r="BF3702" s="435"/>
      <c r="BG3702" s="435"/>
      <c r="BH3702" s="435"/>
      <c r="BI3702" s="435"/>
      <c r="BJ3702" s="435"/>
      <c r="BK3702" s="435"/>
      <c r="BL3702" s="435"/>
      <c r="BM3702" s="435"/>
      <c r="BN3702" s="435"/>
      <c r="BO3702" s="435"/>
      <c r="BP3702" s="435"/>
      <c r="BQ3702" s="435"/>
      <c r="BR3702" s="435"/>
      <c r="BS3702" s="435"/>
      <c r="BT3702" s="435"/>
      <c r="BU3702" s="435"/>
      <c r="BV3702" s="435"/>
      <c r="BW3702" s="435"/>
      <c r="BX3702" s="435"/>
      <c r="BY3702" s="435"/>
      <c r="BZ3702" s="435"/>
      <c r="CA3702" s="435"/>
      <c r="CB3702" s="435"/>
      <c r="CC3702" s="435"/>
      <c r="CD3702" s="435"/>
      <c r="CE3702" s="435"/>
      <c r="CF3702" s="435"/>
      <c r="CG3702" s="435"/>
      <c r="CH3702" s="435"/>
      <c r="CI3702" s="435"/>
      <c r="CJ3702" s="435"/>
      <c r="CK3702" s="435"/>
      <c r="CL3702" s="435"/>
      <c r="CM3702" s="435"/>
      <c r="CN3702" s="435"/>
      <c r="CO3702" s="435"/>
      <c r="CP3702" s="435"/>
      <c r="CQ3702" s="435"/>
      <c r="CR3702" s="435"/>
      <c r="CS3702" s="435"/>
      <c r="CT3702" s="435"/>
      <c r="CU3702" s="435"/>
      <c r="CV3702" s="435"/>
      <c r="CW3702" s="435"/>
      <c r="CX3702" s="435"/>
      <c r="CY3702" s="435"/>
      <c r="CZ3702" s="435"/>
      <c r="DA3702" s="435"/>
      <c r="DB3702" s="435"/>
      <c r="DC3702" s="435"/>
      <c r="DD3702" s="435"/>
      <c r="DE3702" s="435"/>
      <c r="DF3702" s="435"/>
      <c r="DG3702" s="435"/>
      <c r="DH3702" s="435"/>
      <c r="DI3702" s="435"/>
      <c r="DJ3702" s="435"/>
      <c r="DK3702" s="435"/>
      <c r="DL3702" s="435"/>
      <c r="DM3702" s="435"/>
      <c r="DN3702" s="435"/>
      <c r="DO3702" s="435"/>
      <c r="DP3702" s="435"/>
      <c r="DQ3702" s="435"/>
      <c r="DR3702" s="435"/>
      <c r="DS3702" s="435"/>
      <c r="DT3702" s="435"/>
      <c r="DU3702" s="435"/>
      <c r="DV3702" s="435"/>
      <c r="DW3702" s="435"/>
      <c r="DX3702" s="435"/>
      <c r="DY3702" s="435"/>
      <c r="DZ3702" s="435"/>
      <c r="EA3702" s="435"/>
      <c r="EB3702" s="435"/>
      <c r="EC3702" s="435"/>
      <c r="ED3702" s="435"/>
      <c r="EE3702" s="435"/>
      <c r="EF3702" s="435"/>
      <c r="EG3702" s="435"/>
      <c r="EH3702" s="435"/>
      <c r="EI3702" s="435"/>
      <c r="EJ3702" s="435"/>
      <c r="EK3702" s="435"/>
      <c r="EL3702" s="435"/>
      <c r="EM3702" s="435"/>
      <c r="EN3702" s="435"/>
      <c r="EO3702" s="435"/>
      <c r="EP3702" s="435"/>
      <c r="EQ3702" s="435"/>
      <c r="ER3702" s="435"/>
      <c r="ES3702" s="435"/>
      <c r="ET3702" s="435"/>
      <c r="EU3702" s="435"/>
      <c r="EV3702" s="435"/>
      <c r="EW3702" s="435"/>
      <c r="EX3702" s="435"/>
      <c r="EY3702" s="435"/>
      <c r="EZ3702" s="435"/>
      <c r="FA3702" s="435"/>
      <c r="FB3702" s="435"/>
      <c r="FC3702" s="435"/>
      <c r="FD3702" s="435"/>
      <c r="FE3702" s="435"/>
      <c r="FF3702" s="435"/>
      <c r="FG3702" s="435"/>
      <c r="FH3702" s="435"/>
      <c r="FI3702" s="435"/>
      <c r="FJ3702" s="435"/>
      <c r="FK3702" s="435"/>
      <c r="FL3702" s="435"/>
      <c r="FM3702" s="435"/>
      <c r="FN3702" s="435"/>
      <c r="FO3702" s="435"/>
      <c r="FP3702" s="435"/>
      <c r="FQ3702" s="435"/>
      <c r="FR3702" s="435"/>
      <c r="FS3702" s="435"/>
      <c r="FT3702" s="435"/>
      <c r="FU3702" s="435"/>
      <c r="FV3702" s="435"/>
      <c r="FW3702" s="435"/>
      <c r="FX3702" s="435"/>
      <c r="FY3702" s="435"/>
      <c r="FZ3702" s="435"/>
      <c r="GA3702" s="435"/>
      <c r="GB3702" s="435"/>
      <c r="GC3702" s="435"/>
      <c r="GD3702" s="435"/>
      <c r="GE3702" s="435"/>
      <c r="GF3702" s="435"/>
      <c r="GG3702" s="435"/>
      <c r="GH3702" s="435"/>
      <c r="GI3702" s="435"/>
      <c r="GJ3702" s="435"/>
      <c r="GK3702" s="435"/>
      <c r="GL3702" s="435"/>
      <c r="GM3702" s="435"/>
      <c r="GN3702" s="435"/>
      <c r="GO3702" s="435"/>
      <c r="GP3702" s="435"/>
      <c r="GQ3702" s="435"/>
      <c r="GR3702" s="435"/>
      <c r="GS3702" s="435"/>
      <c r="GT3702" s="435"/>
      <c r="GU3702" s="435"/>
      <c r="GV3702" s="435"/>
      <c r="GW3702" s="435"/>
      <c r="GX3702" s="435"/>
      <c r="GY3702" s="435"/>
      <c r="GZ3702" s="435"/>
      <c r="HA3702" s="435"/>
      <c r="HB3702" s="435"/>
      <c r="HC3702" s="435"/>
      <c r="HD3702" s="435"/>
      <c r="HE3702" s="435"/>
      <c r="HF3702" s="435"/>
    </row>
    <row r="3703" spans="1:214" s="436" customFormat="1" x14ac:dyDescent="0.25">
      <c r="A3703" s="280">
        <v>46049</v>
      </c>
      <c r="B3703" s="281">
        <v>4183830544</v>
      </c>
      <c r="C3703" s="328" t="s">
        <v>15180</v>
      </c>
      <c r="D3703" s="280">
        <v>46058</v>
      </c>
      <c r="E3703" s="426"/>
      <c r="F3703" s="328"/>
      <c r="G3703" s="427" t="s">
        <v>15629</v>
      </c>
      <c r="H3703" s="426"/>
      <c r="I3703" s="281" t="s">
        <v>15973</v>
      </c>
      <c r="J3703" s="281" t="s">
        <v>7228</v>
      </c>
      <c r="K3703" s="281" t="s">
        <v>30</v>
      </c>
      <c r="L3703" s="287" t="str">
        <f>VLOOKUP($K3703,[1]TONG_SL!$A$1:$D$65536,2,0)</f>
        <v>Gà muối 500g</v>
      </c>
      <c r="M3703" s="428"/>
      <c r="N3703" s="287" t="str">
        <f t="shared" si="378"/>
        <v>K-C6</v>
      </c>
      <c r="O3703" s="429"/>
      <c r="P3703" s="429"/>
      <c r="Q3703" s="287" t="str">
        <f>VLOOKUP(K3703,TONG_SL!$A:$D,3,0)</f>
        <v>Túi</v>
      </c>
      <c r="R3703" s="430">
        <v>6</v>
      </c>
      <c r="S3703" s="430"/>
      <c r="T3703" s="430">
        <f>VLOOKUP(VLOOKUP(G3703,Ma_KH!$A:$R,18,0)&amp;K3703,Gia_MB!$A:$F,6,0)</f>
        <v>116611</v>
      </c>
      <c r="U3703" s="431">
        <f t="shared" si="376"/>
        <v>699666</v>
      </c>
      <c r="V3703" s="430"/>
      <c r="W3703" s="432">
        <f t="shared" si="377"/>
        <v>0</v>
      </c>
      <c r="X3703" s="433" t="str">
        <f t="shared" si="379"/>
        <v>8</v>
      </c>
      <c r="Y3703" s="430"/>
      <c r="Z3703" s="431">
        <f t="shared" si="380"/>
        <v>55973.279999999999</v>
      </c>
      <c r="AA3703" s="434">
        <f>VLOOKUP(G3703,Ma_KH!$A:$R,14,0)</f>
        <v>60</v>
      </c>
      <c r="AB3703" s="435"/>
      <c r="AC3703" s="435"/>
      <c r="AD3703" s="435"/>
      <c r="AE3703" s="435"/>
      <c r="AF3703" s="435"/>
      <c r="AG3703" s="435"/>
      <c r="AH3703" s="435"/>
      <c r="AI3703" s="435"/>
      <c r="AJ3703" s="435"/>
      <c r="AK3703" s="435"/>
      <c r="AL3703" s="435"/>
      <c r="AM3703" s="435"/>
      <c r="AN3703" s="435"/>
      <c r="AO3703" s="435"/>
      <c r="AP3703" s="435"/>
      <c r="AQ3703" s="435"/>
      <c r="AR3703" s="435"/>
      <c r="AS3703" s="435"/>
      <c r="AT3703" s="435"/>
      <c r="AU3703" s="435"/>
      <c r="AV3703" s="435"/>
      <c r="AW3703" s="435"/>
      <c r="AX3703" s="435"/>
      <c r="AY3703" s="435"/>
      <c r="AZ3703" s="435"/>
      <c r="BA3703" s="435"/>
      <c r="BB3703" s="435"/>
      <c r="BC3703" s="435"/>
      <c r="BD3703" s="435"/>
      <c r="BE3703" s="435"/>
      <c r="BF3703" s="435"/>
      <c r="BG3703" s="435"/>
      <c r="BH3703" s="435"/>
      <c r="BI3703" s="435"/>
      <c r="BJ3703" s="435"/>
      <c r="BK3703" s="435"/>
      <c r="BL3703" s="435"/>
      <c r="BM3703" s="435"/>
      <c r="BN3703" s="435"/>
      <c r="BO3703" s="435"/>
      <c r="BP3703" s="435"/>
      <c r="BQ3703" s="435"/>
      <c r="BR3703" s="435"/>
      <c r="BS3703" s="435"/>
      <c r="BT3703" s="435"/>
      <c r="BU3703" s="435"/>
      <c r="BV3703" s="435"/>
      <c r="BW3703" s="435"/>
      <c r="BX3703" s="435"/>
      <c r="BY3703" s="435"/>
      <c r="BZ3703" s="435"/>
      <c r="CA3703" s="435"/>
      <c r="CB3703" s="435"/>
      <c r="CC3703" s="435"/>
      <c r="CD3703" s="435"/>
      <c r="CE3703" s="435"/>
      <c r="CF3703" s="435"/>
      <c r="CG3703" s="435"/>
      <c r="CH3703" s="435"/>
      <c r="CI3703" s="435"/>
      <c r="CJ3703" s="435"/>
      <c r="CK3703" s="435"/>
      <c r="CL3703" s="435"/>
      <c r="CM3703" s="435"/>
      <c r="CN3703" s="435"/>
      <c r="CO3703" s="435"/>
      <c r="CP3703" s="435"/>
      <c r="CQ3703" s="435"/>
      <c r="CR3703" s="435"/>
      <c r="CS3703" s="435"/>
      <c r="CT3703" s="435"/>
      <c r="CU3703" s="435"/>
      <c r="CV3703" s="435"/>
      <c r="CW3703" s="435"/>
      <c r="CX3703" s="435"/>
      <c r="CY3703" s="435"/>
      <c r="CZ3703" s="435"/>
      <c r="DA3703" s="435"/>
      <c r="DB3703" s="435"/>
      <c r="DC3703" s="435"/>
      <c r="DD3703" s="435"/>
      <c r="DE3703" s="435"/>
      <c r="DF3703" s="435"/>
      <c r="DG3703" s="435"/>
      <c r="DH3703" s="435"/>
      <c r="DI3703" s="435"/>
      <c r="DJ3703" s="435"/>
      <c r="DK3703" s="435"/>
      <c r="DL3703" s="435"/>
      <c r="DM3703" s="435"/>
      <c r="DN3703" s="435"/>
      <c r="DO3703" s="435"/>
      <c r="DP3703" s="435"/>
      <c r="DQ3703" s="435"/>
      <c r="DR3703" s="435"/>
      <c r="DS3703" s="435"/>
      <c r="DT3703" s="435"/>
      <c r="DU3703" s="435"/>
      <c r="DV3703" s="435"/>
      <c r="DW3703" s="435"/>
      <c r="DX3703" s="435"/>
      <c r="DY3703" s="435"/>
      <c r="DZ3703" s="435"/>
      <c r="EA3703" s="435"/>
      <c r="EB3703" s="435"/>
      <c r="EC3703" s="435"/>
      <c r="ED3703" s="435"/>
      <c r="EE3703" s="435"/>
      <c r="EF3703" s="435"/>
      <c r="EG3703" s="435"/>
      <c r="EH3703" s="435"/>
      <c r="EI3703" s="435"/>
      <c r="EJ3703" s="435"/>
      <c r="EK3703" s="435"/>
      <c r="EL3703" s="435"/>
      <c r="EM3703" s="435"/>
      <c r="EN3703" s="435"/>
      <c r="EO3703" s="435"/>
      <c r="EP3703" s="435"/>
      <c r="EQ3703" s="435"/>
      <c r="ER3703" s="435"/>
      <c r="ES3703" s="435"/>
      <c r="ET3703" s="435"/>
      <c r="EU3703" s="435"/>
      <c r="EV3703" s="435"/>
      <c r="EW3703" s="435"/>
      <c r="EX3703" s="435"/>
      <c r="EY3703" s="435"/>
      <c r="EZ3703" s="435"/>
      <c r="FA3703" s="435"/>
      <c r="FB3703" s="435"/>
      <c r="FC3703" s="435"/>
      <c r="FD3703" s="435"/>
      <c r="FE3703" s="435"/>
      <c r="FF3703" s="435"/>
      <c r="FG3703" s="435"/>
      <c r="FH3703" s="435"/>
      <c r="FI3703" s="435"/>
      <c r="FJ3703" s="435"/>
      <c r="FK3703" s="435"/>
      <c r="FL3703" s="435"/>
      <c r="FM3703" s="435"/>
      <c r="FN3703" s="435"/>
      <c r="FO3703" s="435"/>
      <c r="FP3703" s="435"/>
      <c r="FQ3703" s="435"/>
      <c r="FR3703" s="435"/>
      <c r="FS3703" s="435"/>
      <c r="FT3703" s="435"/>
      <c r="FU3703" s="435"/>
      <c r="FV3703" s="435"/>
      <c r="FW3703" s="435"/>
      <c r="FX3703" s="435"/>
      <c r="FY3703" s="435"/>
      <c r="FZ3703" s="435"/>
      <c r="GA3703" s="435"/>
      <c r="GB3703" s="435"/>
      <c r="GC3703" s="435"/>
      <c r="GD3703" s="435"/>
      <c r="GE3703" s="435"/>
      <c r="GF3703" s="435"/>
      <c r="GG3703" s="435"/>
      <c r="GH3703" s="435"/>
      <c r="GI3703" s="435"/>
      <c r="GJ3703" s="435"/>
      <c r="GK3703" s="435"/>
      <c r="GL3703" s="435"/>
      <c r="GM3703" s="435"/>
      <c r="GN3703" s="435"/>
      <c r="GO3703" s="435"/>
      <c r="GP3703" s="435"/>
      <c r="GQ3703" s="435"/>
      <c r="GR3703" s="435"/>
      <c r="GS3703" s="435"/>
      <c r="GT3703" s="435"/>
      <c r="GU3703" s="435"/>
      <c r="GV3703" s="435"/>
      <c r="GW3703" s="435"/>
      <c r="GX3703" s="435"/>
      <c r="GY3703" s="435"/>
      <c r="GZ3703" s="435"/>
      <c r="HA3703" s="435"/>
      <c r="HB3703" s="435"/>
      <c r="HC3703" s="435"/>
      <c r="HD3703" s="435"/>
      <c r="HE3703" s="435"/>
      <c r="HF3703" s="435"/>
    </row>
    <row r="3704" spans="1:214" x14ac:dyDescent="0.25">
      <c r="A3704" s="216">
        <v>46057</v>
      </c>
      <c r="B3704" s="217">
        <v>4184259300</v>
      </c>
      <c r="C3704" s="218" t="s">
        <v>15180</v>
      </c>
      <c r="D3704" s="216">
        <v>46058</v>
      </c>
      <c r="E3704" s="219"/>
      <c r="F3704" s="218"/>
      <c r="G3704" s="268" t="s">
        <v>15629</v>
      </c>
      <c r="H3704" s="219"/>
      <c r="I3704" s="217" t="s">
        <v>15974</v>
      </c>
      <c r="J3704" s="217" t="s">
        <v>7228</v>
      </c>
      <c r="K3704" s="217" t="s">
        <v>37</v>
      </c>
      <c r="L3704" s="215" t="str">
        <f>VLOOKUP($K3704,[1]TONG_SL!$A$1:$D$65536,2,0)</f>
        <v>Chả cốm 300g</v>
      </c>
      <c r="M3704" s="247"/>
      <c r="N3704" s="215" t="str">
        <f t="shared" si="378"/>
        <v>K-C6</v>
      </c>
      <c r="O3704" s="222"/>
      <c r="P3704" s="222"/>
      <c r="Q3704" s="215" t="str">
        <f>VLOOKUP(K3704,TONG_SL!$A:$D,3,0)</f>
        <v>Túi</v>
      </c>
      <c r="R3704" s="223">
        <v>8</v>
      </c>
      <c r="S3704" s="223"/>
      <c r="T3704" s="223">
        <f>VLOOKUP(VLOOKUP(G3704,Ma_KH!$A:$R,18,0)&amp;K3704,Gia_MB!$A:$F,6,0)</f>
        <v>74250</v>
      </c>
      <c r="U3704" s="183">
        <f t="shared" si="376"/>
        <v>594000</v>
      </c>
      <c r="V3704" s="223"/>
      <c r="W3704" s="269">
        <f t="shared" si="377"/>
        <v>0</v>
      </c>
      <c r="X3704" s="270" t="str">
        <f t="shared" si="379"/>
        <v>8</v>
      </c>
      <c r="Y3704" s="223"/>
      <c r="Z3704" s="183">
        <f t="shared" si="380"/>
        <v>47520</v>
      </c>
      <c r="AA3704" s="271">
        <f>VLOOKUP(G3704,Ma_KH!$A:$R,14,0)</f>
        <v>60</v>
      </c>
    </row>
    <row r="3705" spans="1:214" x14ac:dyDescent="0.25">
      <c r="A3705" s="216">
        <v>46057</v>
      </c>
      <c r="B3705" s="217">
        <v>4184259300</v>
      </c>
      <c r="C3705" s="218" t="s">
        <v>15180</v>
      </c>
      <c r="D3705" s="216">
        <v>46058</v>
      </c>
      <c r="E3705" s="219"/>
      <c r="F3705" s="218"/>
      <c r="G3705" s="268" t="s">
        <v>15629</v>
      </c>
      <c r="H3705" s="219"/>
      <c r="I3705" s="217" t="s">
        <v>15974</v>
      </c>
      <c r="J3705" s="217" t="s">
        <v>7228</v>
      </c>
      <c r="K3705" s="217" t="s">
        <v>7149</v>
      </c>
      <c r="L3705" s="215" t="str">
        <f>VLOOKUP($K3705,[1]TONG_SL!$A$1:$D$65536,2,0)</f>
        <v>Tai heo muối 200g</v>
      </c>
      <c r="M3705" s="247"/>
      <c r="N3705" s="215" t="str">
        <f t="shared" si="378"/>
        <v>K-C6</v>
      </c>
      <c r="O3705" s="222"/>
      <c r="P3705" s="222"/>
      <c r="Q3705" s="215" t="str">
        <f>VLOOKUP(K3705,TONG_SL!$A:$D,3,0)</f>
        <v>Túi</v>
      </c>
      <c r="R3705" s="223">
        <v>4</v>
      </c>
      <c r="S3705" s="223"/>
      <c r="T3705" s="223">
        <f>VLOOKUP(VLOOKUP(G3705,Ma_KH!$A:$R,18,0)&amp;K3705,Gia_MB!$A:$F,6,0)</f>
        <v>55595</v>
      </c>
      <c r="U3705" s="183">
        <f t="shared" si="376"/>
        <v>222380</v>
      </c>
      <c r="V3705" s="223"/>
      <c r="W3705" s="269">
        <f t="shared" si="377"/>
        <v>0</v>
      </c>
      <c r="X3705" s="270" t="str">
        <f t="shared" si="379"/>
        <v>8</v>
      </c>
      <c r="Y3705" s="223"/>
      <c r="Z3705" s="183">
        <f t="shared" si="380"/>
        <v>17790.400000000001</v>
      </c>
      <c r="AA3705" s="271">
        <f>VLOOKUP(G3705,Ma_KH!$A:$R,14,0)</f>
        <v>60</v>
      </c>
    </row>
    <row r="3706" spans="1:214" x14ac:dyDescent="0.25">
      <c r="A3706" s="216">
        <v>46057</v>
      </c>
      <c r="B3706" s="217">
        <v>4184259300</v>
      </c>
      <c r="C3706" s="218" t="s">
        <v>15180</v>
      </c>
      <c r="D3706" s="216">
        <v>46058</v>
      </c>
      <c r="E3706" s="219"/>
      <c r="F3706" s="218"/>
      <c r="G3706" s="268" t="s">
        <v>15629</v>
      </c>
      <c r="H3706" s="219"/>
      <c r="I3706" s="217" t="s">
        <v>15974</v>
      </c>
      <c r="J3706" s="217" t="s">
        <v>7228</v>
      </c>
      <c r="K3706" s="217" t="s">
        <v>30</v>
      </c>
      <c r="L3706" s="215" t="str">
        <f>VLOOKUP($K3706,[1]TONG_SL!$A$1:$D$65536,2,0)</f>
        <v>Gà muối 500g</v>
      </c>
      <c r="M3706" s="247"/>
      <c r="N3706" s="215" t="str">
        <f t="shared" si="378"/>
        <v>K-C6</v>
      </c>
      <c r="O3706" s="222"/>
      <c r="P3706" s="222"/>
      <c r="Q3706" s="215" t="str">
        <f>VLOOKUP(K3706,TONG_SL!$A:$D,3,0)</f>
        <v>Túi</v>
      </c>
      <c r="R3706" s="223">
        <v>6</v>
      </c>
      <c r="S3706" s="223"/>
      <c r="T3706" s="223">
        <f>VLOOKUP(VLOOKUP(G3706,Ma_KH!$A:$R,18,0)&amp;K3706,Gia_MB!$A:$F,6,0)</f>
        <v>116611</v>
      </c>
      <c r="U3706" s="183">
        <f t="shared" si="376"/>
        <v>699666</v>
      </c>
      <c r="V3706" s="223"/>
      <c r="W3706" s="269">
        <f t="shared" si="377"/>
        <v>0</v>
      </c>
      <c r="X3706" s="270" t="str">
        <f t="shared" si="379"/>
        <v>8</v>
      </c>
      <c r="Y3706" s="223"/>
      <c r="Z3706" s="183">
        <f t="shared" si="380"/>
        <v>55973.279999999999</v>
      </c>
      <c r="AA3706" s="271">
        <f>VLOOKUP(G3706,Ma_KH!$A:$R,14,0)</f>
        <v>60</v>
      </c>
    </row>
    <row r="3707" spans="1:214" x14ac:dyDescent="0.25">
      <c r="A3707" s="216">
        <v>46049</v>
      </c>
      <c r="B3707" s="217">
        <v>4183830399</v>
      </c>
      <c r="C3707" s="218" t="s">
        <v>15180</v>
      </c>
      <c r="D3707" s="216">
        <v>46058</v>
      </c>
      <c r="E3707" s="219"/>
      <c r="F3707" s="218"/>
      <c r="G3707" s="268" t="s">
        <v>15629</v>
      </c>
      <c r="H3707" s="219"/>
      <c r="I3707" s="217" t="s">
        <v>15975</v>
      </c>
      <c r="J3707" s="217" t="s">
        <v>7228</v>
      </c>
      <c r="K3707" s="217" t="s">
        <v>30</v>
      </c>
      <c r="L3707" s="215" t="str">
        <f>VLOOKUP($K3707,[1]TONG_SL!$A$1:$D$65536,2,0)</f>
        <v>Gà muối 500g</v>
      </c>
      <c r="M3707" s="247"/>
      <c r="N3707" s="215" t="str">
        <f t="shared" si="378"/>
        <v>K-C6</v>
      </c>
      <c r="O3707" s="222"/>
      <c r="P3707" s="222"/>
      <c r="Q3707" s="215" t="str">
        <f>VLOOKUP(K3707,TONG_SL!$A:$D,3,0)</f>
        <v>Túi</v>
      </c>
      <c r="R3707" s="223">
        <v>6</v>
      </c>
      <c r="S3707" s="223"/>
      <c r="T3707" s="223">
        <f>VLOOKUP(VLOOKUP(G3707,Ma_KH!$A:$R,18,0)&amp;K3707,Gia_MB!$A:$F,6,0)</f>
        <v>116611</v>
      </c>
      <c r="U3707" s="183">
        <f t="shared" si="376"/>
        <v>699666</v>
      </c>
      <c r="V3707" s="223"/>
      <c r="W3707" s="269">
        <f t="shared" si="377"/>
        <v>0</v>
      </c>
      <c r="X3707" s="270" t="str">
        <f t="shared" si="379"/>
        <v>8</v>
      </c>
      <c r="Y3707" s="223"/>
      <c r="Z3707" s="183">
        <f t="shared" si="380"/>
        <v>55973.279999999999</v>
      </c>
      <c r="AA3707" s="271">
        <f>VLOOKUP(G3707,Ma_KH!$A:$R,14,0)</f>
        <v>60</v>
      </c>
    </row>
    <row r="3708" spans="1:214" x14ac:dyDescent="0.25">
      <c r="A3708" s="216">
        <v>46049</v>
      </c>
      <c r="B3708" s="217">
        <v>4183830399</v>
      </c>
      <c r="C3708" s="218" t="s">
        <v>15180</v>
      </c>
      <c r="D3708" s="216">
        <v>46058</v>
      </c>
      <c r="E3708" s="219"/>
      <c r="F3708" s="218"/>
      <c r="G3708" s="268" t="s">
        <v>15629</v>
      </c>
      <c r="H3708" s="219"/>
      <c r="I3708" s="217" t="s">
        <v>15975</v>
      </c>
      <c r="J3708" s="217" t="s">
        <v>7228</v>
      </c>
      <c r="K3708" s="217" t="s">
        <v>27</v>
      </c>
      <c r="L3708" s="215" t="str">
        <f>VLOOKUP($K3708,[1]TONG_SL!$A$1:$D$65536,2,0)</f>
        <v>Chân giò heo muối 300g</v>
      </c>
      <c r="M3708" s="247"/>
      <c r="N3708" s="215" t="str">
        <f t="shared" si="378"/>
        <v>K-C6</v>
      </c>
      <c r="O3708" s="222"/>
      <c r="P3708" s="222"/>
      <c r="Q3708" s="215" t="str">
        <f>VLOOKUP(K3708,TONG_SL!$A:$D,3,0)</f>
        <v>Túi</v>
      </c>
      <c r="R3708" s="223">
        <v>4</v>
      </c>
      <c r="S3708" s="223"/>
      <c r="T3708" s="223">
        <f>VLOOKUP(VLOOKUP(G3708,Ma_KH!$A:$R,18,0)&amp;K3708,Gia_MB!$A:$F,6,0)</f>
        <v>73431</v>
      </c>
      <c r="U3708" s="183">
        <f t="shared" si="376"/>
        <v>293724</v>
      </c>
      <c r="V3708" s="223"/>
      <c r="W3708" s="269">
        <f t="shared" si="377"/>
        <v>0</v>
      </c>
      <c r="X3708" s="270" t="str">
        <f t="shared" si="379"/>
        <v>8</v>
      </c>
      <c r="Y3708" s="223"/>
      <c r="Z3708" s="183">
        <f t="shared" si="380"/>
        <v>23497.920000000002</v>
      </c>
      <c r="AA3708" s="271">
        <f>VLOOKUP(G3708,Ma_KH!$A:$R,14,0)</f>
        <v>60</v>
      </c>
    </row>
    <row r="3709" spans="1:214" x14ac:dyDescent="0.25">
      <c r="A3709" s="216">
        <v>46049</v>
      </c>
      <c r="B3709" s="217">
        <v>4183830399</v>
      </c>
      <c r="C3709" s="218" t="s">
        <v>15180</v>
      </c>
      <c r="D3709" s="216">
        <v>46058</v>
      </c>
      <c r="E3709" s="219"/>
      <c r="F3709" s="218"/>
      <c r="G3709" s="268" t="s">
        <v>15629</v>
      </c>
      <c r="H3709" s="219"/>
      <c r="I3709" s="217" t="s">
        <v>15975</v>
      </c>
      <c r="J3709" s="217" t="s">
        <v>7228</v>
      </c>
      <c r="K3709" s="217" t="s">
        <v>48</v>
      </c>
      <c r="L3709" s="215" t="str">
        <f>VLOOKUP($K3709,[1]TONG_SL!$A$1:$D$65536,2,0)</f>
        <v>Mọc Nấm Hương 250g</v>
      </c>
      <c r="M3709" s="247"/>
      <c r="N3709" s="215" t="str">
        <f t="shared" si="378"/>
        <v>K-C6</v>
      </c>
      <c r="O3709" s="222"/>
      <c r="P3709" s="222"/>
      <c r="Q3709" s="215" t="str">
        <f>VLOOKUP(K3709,TONG_SL!$A:$D,3,0)</f>
        <v>Túi</v>
      </c>
      <c r="R3709" s="223">
        <v>4</v>
      </c>
      <c r="S3709" s="223"/>
      <c r="T3709" s="223">
        <f>VLOOKUP(VLOOKUP(G3709,Ma_KH!$A:$R,18,0)&amp;K3709,Gia_MB!$A:$F,6,0)</f>
        <v>46000</v>
      </c>
      <c r="U3709" s="183">
        <f t="shared" si="376"/>
        <v>184000</v>
      </c>
      <c r="V3709" s="223"/>
      <c r="W3709" s="269">
        <f t="shared" si="377"/>
        <v>0</v>
      </c>
      <c r="X3709" s="270" t="str">
        <f t="shared" si="379"/>
        <v>8</v>
      </c>
      <c r="Y3709" s="223"/>
      <c r="Z3709" s="183">
        <f t="shared" si="380"/>
        <v>14720</v>
      </c>
      <c r="AA3709" s="271">
        <f>VLOOKUP(G3709,Ma_KH!$A:$R,14,0)</f>
        <v>60</v>
      </c>
    </row>
    <row r="3710" spans="1:214" x14ac:dyDescent="0.25">
      <c r="A3710" s="216">
        <v>46049</v>
      </c>
      <c r="B3710" s="217">
        <v>4183830399</v>
      </c>
      <c r="C3710" s="218" t="s">
        <v>15180</v>
      </c>
      <c r="D3710" s="216">
        <v>46058</v>
      </c>
      <c r="E3710" s="219"/>
      <c r="F3710" s="218"/>
      <c r="G3710" s="268" t="s">
        <v>15629</v>
      </c>
      <c r="H3710" s="219"/>
      <c r="I3710" s="217" t="s">
        <v>15975</v>
      </c>
      <c r="J3710" s="217" t="s">
        <v>7228</v>
      </c>
      <c r="K3710" s="217" t="s">
        <v>32</v>
      </c>
      <c r="L3710" s="215" t="str">
        <f>VLOOKUP($K3710,[1]TONG_SL!$A$1:$D$65536,2,0)</f>
        <v>Giò Tai Lưỡi Xào 250g</v>
      </c>
      <c r="M3710" s="247"/>
      <c r="N3710" s="215" t="str">
        <f t="shared" si="378"/>
        <v>K-C6</v>
      </c>
      <c r="O3710" s="222"/>
      <c r="P3710" s="222"/>
      <c r="Q3710" s="215" t="str">
        <f>VLOOKUP(K3710,TONG_SL!$A:$D,3,0)</f>
        <v>Túi</v>
      </c>
      <c r="R3710" s="223">
        <v>4</v>
      </c>
      <c r="S3710" s="223"/>
      <c r="T3710" s="223">
        <f>VLOOKUP(VLOOKUP(G3710,Ma_KH!$A:$R,18,0)&amp;K3710,Gia_MB!$A:$F,6,0)</f>
        <v>50182</v>
      </c>
      <c r="U3710" s="183">
        <f t="shared" si="376"/>
        <v>200728</v>
      </c>
      <c r="V3710" s="223"/>
      <c r="W3710" s="269">
        <f t="shared" si="377"/>
        <v>0</v>
      </c>
      <c r="X3710" s="270" t="str">
        <f t="shared" si="379"/>
        <v>8</v>
      </c>
      <c r="Y3710" s="223"/>
      <c r="Z3710" s="183">
        <f t="shared" si="380"/>
        <v>16058.24</v>
      </c>
      <c r="AA3710" s="271">
        <f>VLOOKUP(G3710,Ma_KH!$A:$R,14,0)</f>
        <v>60</v>
      </c>
    </row>
    <row r="3711" spans="1:214" s="436" customFormat="1" x14ac:dyDescent="0.25">
      <c r="A3711" s="280">
        <v>46057</v>
      </c>
      <c r="B3711" s="281">
        <v>4184279377</v>
      </c>
      <c r="C3711" s="328" t="s">
        <v>15180</v>
      </c>
      <c r="D3711" s="280">
        <v>46058</v>
      </c>
      <c r="E3711" s="426"/>
      <c r="F3711" s="328"/>
      <c r="G3711" s="427" t="s">
        <v>15629</v>
      </c>
      <c r="H3711" s="426"/>
      <c r="I3711" s="281" t="s">
        <v>15976</v>
      </c>
      <c r="J3711" s="281" t="s">
        <v>7228</v>
      </c>
      <c r="K3711" s="281" t="s">
        <v>27</v>
      </c>
      <c r="L3711" s="287" t="str">
        <f>VLOOKUP($K3711,[1]TONG_SL!$A$1:$D$65536,2,0)</f>
        <v>Chân giò heo muối 300g</v>
      </c>
      <c r="M3711" s="428"/>
      <c r="N3711" s="287" t="str">
        <f t="shared" si="378"/>
        <v>K-C6</v>
      </c>
      <c r="O3711" s="429"/>
      <c r="P3711" s="429"/>
      <c r="Q3711" s="287" t="str">
        <f>VLOOKUP(K3711,TONG_SL!$A:$D,3,0)</f>
        <v>Túi</v>
      </c>
      <c r="R3711" s="430">
        <v>9</v>
      </c>
      <c r="S3711" s="430"/>
      <c r="T3711" s="430">
        <f>VLOOKUP(VLOOKUP(G3711,Ma_KH!$A:$R,18,0)&amp;K3711,Gia_MB!$A:$F,6,0)</f>
        <v>73431</v>
      </c>
      <c r="U3711" s="431">
        <f t="shared" si="376"/>
        <v>660879</v>
      </c>
      <c r="V3711" s="430"/>
      <c r="W3711" s="432">
        <f t="shared" si="377"/>
        <v>0</v>
      </c>
      <c r="X3711" s="433" t="str">
        <f t="shared" si="379"/>
        <v>8</v>
      </c>
      <c r="Y3711" s="430"/>
      <c r="Z3711" s="431">
        <f t="shared" si="380"/>
        <v>52870.32</v>
      </c>
      <c r="AA3711" s="434">
        <f>VLOOKUP(G3711,Ma_KH!$A:$R,14,0)</f>
        <v>60</v>
      </c>
      <c r="AB3711" s="435"/>
      <c r="AC3711" s="435"/>
      <c r="AD3711" s="435"/>
      <c r="AE3711" s="435"/>
      <c r="AF3711" s="435"/>
      <c r="AG3711" s="435"/>
      <c r="AH3711" s="435"/>
      <c r="AI3711" s="435"/>
      <c r="AJ3711" s="435"/>
      <c r="AK3711" s="435"/>
      <c r="AL3711" s="435"/>
      <c r="AM3711" s="435"/>
      <c r="AN3711" s="435"/>
      <c r="AO3711" s="435"/>
      <c r="AP3711" s="435"/>
      <c r="AQ3711" s="435"/>
      <c r="AR3711" s="435"/>
      <c r="AS3711" s="435"/>
      <c r="AT3711" s="435"/>
      <c r="AU3711" s="435"/>
      <c r="AV3711" s="435"/>
      <c r="AW3711" s="435"/>
      <c r="AX3711" s="435"/>
      <c r="AY3711" s="435"/>
      <c r="AZ3711" s="435"/>
      <c r="BA3711" s="435"/>
      <c r="BB3711" s="435"/>
      <c r="BC3711" s="435"/>
      <c r="BD3711" s="435"/>
      <c r="BE3711" s="435"/>
      <c r="BF3711" s="435"/>
      <c r="BG3711" s="435"/>
      <c r="BH3711" s="435"/>
      <c r="BI3711" s="435"/>
      <c r="BJ3711" s="435"/>
      <c r="BK3711" s="435"/>
      <c r="BL3711" s="435"/>
      <c r="BM3711" s="435"/>
      <c r="BN3711" s="435"/>
      <c r="BO3711" s="435"/>
      <c r="BP3711" s="435"/>
      <c r="BQ3711" s="435"/>
      <c r="BR3711" s="435"/>
      <c r="BS3711" s="435"/>
      <c r="BT3711" s="435"/>
      <c r="BU3711" s="435"/>
      <c r="BV3711" s="435"/>
      <c r="BW3711" s="435"/>
      <c r="BX3711" s="435"/>
      <c r="BY3711" s="435"/>
      <c r="BZ3711" s="435"/>
      <c r="CA3711" s="435"/>
      <c r="CB3711" s="435"/>
      <c r="CC3711" s="435"/>
      <c r="CD3711" s="435"/>
      <c r="CE3711" s="435"/>
      <c r="CF3711" s="435"/>
      <c r="CG3711" s="435"/>
      <c r="CH3711" s="435"/>
      <c r="CI3711" s="435"/>
      <c r="CJ3711" s="435"/>
      <c r="CK3711" s="435"/>
      <c r="CL3711" s="435"/>
      <c r="CM3711" s="435"/>
      <c r="CN3711" s="435"/>
      <c r="CO3711" s="435"/>
      <c r="CP3711" s="435"/>
      <c r="CQ3711" s="435"/>
      <c r="CR3711" s="435"/>
      <c r="CS3711" s="435"/>
      <c r="CT3711" s="435"/>
      <c r="CU3711" s="435"/>
      <c r="CV3711" s="435"/>
      <c r="CW3711" s="435"/>
      <c r="CX3711" s="435"/>
      <c r="CY3711" s="435"/>
      <c r="CZ3711" s="435"/>
      <c r="DA3711" s="435"/>
      <c r="DB3711" s="435"/>
      <c r="DC3711" s="435"/>
      <c r="DD3711" s="435"/>
      <c r="DE3711" s="435"/>
      <c r="DF3711" s="435"/>
      <c r="DG3711" s="435"/>
      <c r="DH3711" s="435"/>
      <c r="DI3711" s="435"/>
      <c r="DJ3711" s="435"/>
      <c r="DK3711" s="435"/>
      <c r="DL3711" s="435"/>
      <c r="DM3711" s="435"/>
      <c r="DN3711" s="435"/>
      <c r="DO3711" s="435"/>
      <c r="DP3711" s="435"/>
      <c r="DQ3711" s="435"/>
      <c r="DR3711" s="435"/>
      <c r="DS3711" s="435"/>
      <c r="DT3711" s="435"/>
      <c r="DU3711" s="435"/>
      <c r="DV3711" s="435"/>
      <c r="DW3711" s="435"/>
      <c r="DX3711" s="435"/>
      <c r="DY3711" s="435"/>
      <c r="DZ3711" s="435"/>
      <c r="EA3711" s="435"/>
      <c r="EB3711" s="435"/>
      <c r="EC3711" s="435"/>
      <c r="ED3711" s="435"/>
      <c r="EE3711" s="435"/>
      <c r="EF3711" s="435"/>
      <c r="EG3711" s="435"/>
      <c r="EH3711" s="435"/>
      <c r="EI3711" s="435"/>
      <c r="EJ3711" s="435"/>
      <c r="EK3711" s="435"/>
      <c r="EL3711" s="435"/>
      <c r="EM3711" s="435"/>
      <c r="EN3711" s="435"/>
      <c r="EO3711" s="435"/>
      <c r="EP3711" s="435"/>
      <c r="EQ3711" s="435"/>
      <c r="ER3711" s="435"/>
      <c r="ES3711" s="435"/>
      <c r="ET3711" s="435"/>
      <c r="EU3711" s="435"/>
      <c r="EV3711" s="435"/>
      <c r="EW3711" s="435"/>
      <c r="EX3711" s="435"/>
      <c r="EY3711" s="435"/>
      <c r="EZ3711" s="435"/>
      <c r="FA3711" s="435"/>
      <c r="FB3711" s="435"/>
      <c r="FC3711" s="435"/>
      <c r="FD3711" s="435"/>
      <c r="FE3711" s="435"/>
      <c r="FF3711" s="435"/>
      <c r="FG3711" s="435"/>
      <c r="FH3711" s="435"/>
      <c r="FI3711" s="435"/>
      <c r="FJ3711" s="435"/>
      <c r="FK3711" s="435"/>
      <c r="FL3711" s="435"/>
      <c r="FM3711" s="435"/>
      <c r="FN3711" s="435"/>
      <c r="FO3711" s="435"/>
      <c r="FP3711" s="435"/>
      <c r="FQ3711" s="435"/>
      <c r="FR3711" s="435"/>
      <c r="FS3711" s="435"/>
      <c r="FT3711" s="435"/>
      <c r="FU3711" s="435"/>
      <c r="FV3711" s="435"/>
      <c r="FW3711" s="435"/>
      <c r="FX3711" s="435"/>
      <c r="FY3711" s="435"/>
      <c r="FZ3711" s="435"/>
      <c r="GA3711" s="435"/>
      <c r="GB3711" s="435"/>
      <c r="GC3711" s="435"/>
      <c r="GD3711" s="435"/>
      <c r="GE3711" s="435"/>
      <c r="GF3711" s="435"/>
      <c r="GG3711" s="435"/>
      <c r="GH3711" s="435"/>
      <c r="GI3711" s="435"/>
      <c r="GJ3711" s="435"/>
      <c r="GK3711" s="435"/>
      <c r="GL3711" s="435"/>
      <c r="GM3711" s="435"/>
      <c r="GN3711" s="435"/>
      <c r="GO3711" s="435"/>
      <c r="GP3711" s="435"/>
      <c r="GQ3711" s="435"/>
      <c r="GR3711" s="435"/>
      <c r="GS3711" s="435"/>
      <c r="GT3711" s="435"/>
      <c r="GU3711" s="435"/>
      <c r="GV3711" s="435"/>
      <c r="GW3711" s="435"/>
      <c r="GX3711" s="435"/>
      <c r="GY3711" s="435"/>
      <c r="GZ3711" s="435"/>
      <c r="HA3711" s="435"/>
      <c r="HB3711" s="435"/>
      <c r="HC3711" s="435"/>
      <c r="HD3711" s="435"/>
      <c r="HE3711" s="435"/>
      <c r="HF3711" s="435"/>
    </row>
    <row r="3712" spans="1:214" s="436" customFormat="1" x14ac:dyDescent="0.25">
      <c r="A3712" s="280">
        <v>46057</v>
      </c>
      <c r="B3712" s="281">
        <v>4184279377</v>
      </c>
      <c r="C3712" s="328" t="s">
        <v>15180</v>
      </c>
      <c r="D3712" s="280">
        <v>46058</v>
      </c>
      <c r="E3712" s="426"/>
      <c r="F3712" s="328"/>
      <c r="G3712" s="427" t="s">
        <v>15629</v>
      </c>
      <c r="H3712" s="426"/>
      <c r="I3712" s="281" t="s">
        <v>15976</v>
      </c>
      <c r="J3712" s="281" t="s">
        <v>7228</v>
      </c>
      <c r="K3712" s="281" t="s">
        <v>48</v>
      </c>
      <c r="L3712" s="287" t="str">
        <f>VLOOKUP($K3712,[1]TONG_SL!$A$1:$D$65536,2,0)</f>
        <v>Mọc Nấm Hương 250g</v>
      </c>
      <c r="M3712" s="428"/>
      <c r="N3712" s="287" t="str">
        <f t="shared" si="378"/>
        <v>K-C6</v>
      </c>
      <c r="O3712" s="429"/>
      <c r="P3712" s="429"/>
      <c r="Q3712" s="287" t="str">
        <f>VLOOKUP(K3712,TONG_SL!$A:$D,3,0)</f>
        <v>Túi</v>
      </c>
      <c r="R3712" s="430">
        <v>7</v>
      </c>
      <c r="S3712" s="430"/>
      <c r="T3712" s="430">
        <f>VLOOKUP(VLOOKUP(G3712,Ma_KH!$A:$R,18,0)&amp;K3712,Gia_MB!$A:$F,6,0)</f>
        <v>46000</v>
      </c>
      <c r="U3712" s="431">
        <f t="shared" si="376"/>
        <v>322000</v>
      </c>
      <c r="V3712" s="430"/>
      <c r="W3712" s="432">
        <f t="shared" si="377"/>
        <v>0</v>
      </c>
      <c r="X3712" s="433" t="str">
        <f t="shared" si="379"/>
        <v>8</v>
      </c>
      <c r="Y3712" s="430"/>
      <c r="Z3712" s="431">
        <f t="shared" si="380"/>
        <v>25760</v>
      </c>
      <c r="AA3712" s="434">
        <f>VLOOKUP(G3712,Ma_KH!$A:$R,14,0)</f>
        <v>60</v>
      </c>
      <c r="AB3712" s="435"/>
      <c r="AC3712" s="435"/>
      <c r="AD3712" s="435"/>
      <c r="AE3712" s="435"/>
      <c r="AF3712" s="435"/>
      <c r="AG3712" s="435"/>
      <c r="AH3712" s="435"/>
      <c r="AI3712" s="435"/>
      <c r="AJ3712" s="435"/>
      <c r="AK3712" s="435"/>
      <c r="AL3712" s="435"/>
      <c r="AM3712" s="435"/>
      <c r="AN3712" s="435"/>
      <c r="AO3712" s="435"/>
      <c r="AP3712" s="435"/>
      <c r="AQ3712" s="435"/>
      <c r="AR3712" s="435"/>
      <c r="AS3712" s="435"/>
      <c r="AT3712" s="435"/>
      <c r="AU3712" s="435"/>
      <c r="AV3712" s="435"/>
      <c r="AW3712" s="435"/>
      <c r="AX3712" s="435"/>
      <c r="AY3712" s="435"/>
      <c r="AZ3712" s="435"/>
      <c r="BA3712" s="435"/>
      <c r="BB3712" s="435"/>
      <c r="BC3712" s="435"/>
      <c r="BD3712" s="435"/>
      <c r="BE3712" s="435"/>
      <c r="BF3712" s="435"/>
      <c r="BG3712" s="435"/>
      <c r="BH3712" s="435"/>
      <c r="BI3712" s="435"/>
      <c r="BJ3712" s="435"/>
      <c r="BK3712" s="435"/>
      <c r="BL3712" s="435"/>
      <c r="BM3712" s="435"/>
      <c r="BN3712" s="435"/>
      <c r="BO3712" s="435"/>
      <c r="BP3712" s="435"/>
      <c r="BQ3712" s="435"/>
      <c r="BR3712" s="435"/>
      <c r="BS3712" s="435"/>
      <c r="BT3712" s="435"/>
      <c r="BU3712" s="435"/>
      <c r="BV3712" s="435"/>
      <c r="BW3712" s="435"/>
      <c r="BX3712" s="435"/>
      <c r="BY3712" s="435"/>
      <c r="BZ3712" s="435"/>
      <c r="CA3712" s="435"/>
      <c r="CB3712" s="435"/>
      <c r="CC3712" s="435"/>
      <c r="CD3712" s="435"/>
      <c r="CE3712" s="435"/>
      <c r="CF3712" s="435"/>
      <c r="CG3712" s="435"/>
      <c r="CH3712" s="435"/>
      <c r="CI3712" s="435"/>
      <c r="CJ3712" s="435"/>
      <c r="CK3712" s="435"/>
      <c r="CL3712" s="435"/>
      <c r="CM3712" s="435"/>
      <c r="CN3712" s="435"/>
      <c r="CO3712" s="435"/>
      <c r="CP3712" s="435"/>
      <c r="CQ3712" s="435"/>
      <c r="CR3712" s="435"/>
      <c r="CS3712" s="435"/>
      <c r="CT3712" s="435"/>
      <c r="CU3712" s="435"/>
      <c r="CV3712" s="435"/>
      <c r="CW3712" s="435"/>
      <c r="CX3712" s="435"/>
      <c r="CY3712" s="435"/>
      <c r="CZ3712" s="435"/>
      <c r="DA3712" s="435"/>
      <c r="DB3712" s="435"/>
      <c r="DC3712" s="435"/>
      <c r="DD3712" s="435"/>
      <c r="DE3712" s="435"/>
      <c r="DF3712" s="435"/>
      <c r="DG3712" s="435"/>
      <c r="DH3712" s="435"/>
      <c r="DI3712" s="435"/>
      <c r="DJ3712" s="435"/>
      <c r="DK3712" s="435"/>
      <c r="DL3712" s="435"/>
      <c r="DM3712" s="435"/>
      <c r="DN3712" s="435"/>
      <c r="DO3712" s="435"/>
      <c r="DP3712" s="435"/>
      <c r="DQ3712" s="435"/>
      <c r="DR3712" s="435"/>
      <c r="DS3712" s="435"/>
      <c r="DT3712" s="435"/>
      <c r="DU3712" s="435"/>
      <c r="DV3712" s="435"/>
      <c r="DW3712" s="435"/>
      <c r="DX3712" s="435"/>
      <c r="DY3712" s="435"/>
      <c r="DZ3712" s="435"/>
      <c r="EA3712" s="435"/>
      <c r="EB3712" s="435"/>
      <c r="EC3712" s="435"/>
      <c r="ED3712" s="435"/>
      <c r="EE3712" s="435"/>
      <c r="EF3712" s="435"/>
      <c r="EG3712" s="435"/>
      <c r="EH3712" s="435"/>
      <c r="EI3712" s="435"/>
      <c r="EJ3712" s="435"/>
      <c r="EK3712" s="435"/>
      <c r="EL3712" s="435"/>
      <c r="EM3712" s="435"/>
      <c r="EN3712" s="435"/>
      <c r="EO3712" s="435"/>
      <c r="EP3712" s="435"/>
      <c r="EQ3712" s="435"/>
      <c r="ER3712" s="435"/>
      <c r="ES3712" s="435"/>
      <c r="ET3712" s="435"/>
      <c r="EU3712" s="435"/>
      <c r="EV3712" s="435"/>
      <c r="EW3712" s="435"/>
      <c r="EX3712" s="435"/>
      <c r="EY3712" s="435"/>
      <c r="EZ3712" s="435"/>
      <c r="FA3712" s="435"/>
      <c r="FB3712" s="435"/>
      <c r="FC3712" s="435"/>
      <c r="FD3712" s="435"/>
      <c r="FE3712" s="435"/>
      <c r="FF3712" s="435"/>
      <c r="FG3712" s="435"/>
      <c r="FH3712" s="435"/>
      <c r="FI3712" s="435"/>
      <c r="FJ3712" s="435"/>
      <c r="FK3712" s="435"/>
      <c r="FL3712" s="435"/>
      <c r="FM3712" s="435"/>
      <c r="FN3712" s="435"/>
      <c r="FO3712" s="435"/>
      <c r="FP3712" s="435"/>
      <c r="FQ3712" s="435"/>
      <c r="FR3712" s="435"/>
      <c r="FS3712" s="435"/>
      <c r="FT3712" s="435"/>
      <c r="FU3712" s="435"/>
      <c r="FV3712" s="435"/>
      <c r="FW3712" s="435"/>
      <c r="FX3712" s="435"/>
      <c r="FY3712" s="435"/>
      <c r="FZ3712" s="435"/>
      <c r="GA3712" s="435"/>
      <c r="GB3712" s="435"/>
      <c r="GC3712" s="435"/>
      <c r="GD3712" s="435"/>
      <c r="GE3712" s="435"/>
      <c r="GF3712" s="435"/>
      <c r="GG3712" s="435"/>
      <c r="GH3712" s="435"/>
      <c r="GI3712" s="435"/>
      <c r="GJ3712" s="435"/>
      <c r="GK3712" s="435"/>
      <c r="GL3712" s="435"/>
      <c r="GM3712" s="435"/>
      <c r="GN3712" s="435"/>
      <c r="GO3712" s="435"/>
      <c r="GP3712" s="435"/>
      <c r="GQ3712" s="435"/>
      <c r="GR3712" s="435"/>
      <c r="GS3712" s="435"/>
      <c r="GT3712" s="435"/>
      <c r="GU3712" s="435"/>
      <c r="GV3712" s="435"/>
      <c r="GW3712" s="435"/>
      <c r="GX3712" s="435"/>
      <c r="GY3712" s="435"/>
      <c r="GZ3712" s="435"/>
      <c r="HA3712" s="435"/>
      <c r="HB3712" s="435"/>
      <c r="HC3712" s="435"/>
      <c r="HD3712" s="435"/>
      <c r="HE3712" s="435"/>
      <c r="HF3712" s="435"/>
    </row>
    <row r="3713" spans="1:214" s="436" customFormat="1" x14ac:dyDescent="0.25">
      <c r="A3713" s="280">
        <v>46057</v>
      </c>
      <c r="B3713" s="281">
        <v>4184279377</v>
      </c>
      <c r="C3713" s="328" t="s">
        <v>15180</v>
      </c>
      <c r="D3713" s="280">
        <v>46058</v>
      </c>
      <c r="E3713" s="426"/>
      <c r="F3713" s="328"/>
      <c r="G3713" s="427" t="s">
        <v>15629</v>
      </c>
      <c r="H3713" s="426"/>
      <c r="I3713" s="281" t="s">
        <v>15976</v>
      </c>
      <c r="J3713" s="281" t="s">
        <v>7228</v>
      </c>
      <c r="K3713" s="281" t="s">
        <v>32</v>
      </c>
      <c r="L3713" s="287" t="str">
        <f>VLOOKUP($K3713,[1]TONG_SL!$A$1:$D$65536,2,0)</f>
        <v>Giò Tai Lưỡi Xào 250g</v>
      </c>
      <c r="M3713" s="428"/>
      <c r="N3713" s="287" t="str">
        <f t="shared" si="378"/>
        <v>K-C6</v>
      </c>
      <c r="O3713" s="429"/>
      <c r="P3713" s="429"/>
      <c r="Q3713" s="287" t="str">
        <f>VLOOKUP(K3713,TONG_SL!$A:$D,3,0)</f>
        <v>Túi</v>
      </c>
      <c r="R3713" s="430">
        <v>6</v>
      </c>
      <c r="S3713" s="430"/>
      <c r="T3713" s="430">
        <f>VLOOKUP(VLOOKUP(G3713,Ma_KH!$A:$R,18,0)&amp;K3713,Gia_MB!$A:$F,6,0)</f>
        <v>50182</v>
      </c>
      <c r="U3713" s="431">
        <f t="shared" si="376"/>
        <v>301092</v>
      </c>
      <c r="V3713" s="430"/>
      <c r="W3713" s="432">
        <f t="shared" si="377"/>
        <v>0</v>
      </c>
      <c r="X3713" s="433" t="str">
        <f t="shared" si="379"/>
        <v>8</v>
      </c>
      <c r="Y3713" s="430"/>
      <c r="Z3713" s="431">
        <f t="shared" si="380"/>
        <v>24087.360000000001</v>
      </c>
      <c r="AA3713" s="434">
        <f>VLOOKUP(G3713,Ma_KH!$A:$R,14,0)</f>
        <v>60</v>
      </c>
      <c r="AB3713" s="435"/>
      <c r="AC3713" s="435"/>
      <c r="AD3713" s="435"/>
      <c r="AE3713" s="435"/>
      <c r="AF3713" s="435"/>
      <c r="AG3713" s="435"/>
      <c r="AH3713" s="435"/>
      <c r="AI3713" s="435"/>
      <c r="AJ3713" s="435"/>
      <c r="AK3713" s="435"/>
      <c r="AL3713" s="435"/>
      <c r="AM3713" s="435"/>
      <c r="AN3713" s="435"/>
      <c r="AO3713" s="435"/>
      <c r="AP3713" s="435"/>
      <c r="AQ3713" s="435"/>
      <c r="AR3713" s="435"/>
      <c r="AS3713" s="435"/>
      <c r="AT3713" s="435"/>
      <c r="AU3713" s="435"/>
      <c r="AV3713" s="435"/>
      <c r="AW3713" s="435"/>
      <c r="AX3713" s="435"/>
      <c r="AY3713" s="435"/>
      <c r="AZ3713" s="435"/>
      <c r="BA3713" s="435"/>
      <c r="BB3713" s="435"/>
      <c r="BC3713" s="435"/>
      <c r="BD3713" s="435"/>
      <c r="BE3713" s="435"/>
      <c r="BF3713" s="435"/>
      <c r="BG3713" s="435"/>
      <c r="BH3713" s="435"/>
      <c r="BI3713" s="435"/>
      <c r="BJ3713" s="435"/>
      <c r="BK3713" s="435"/>
      <c r="BL3713" s="435"/>
      <c r="BM3713" s="435"/>
      <c r="BN3713" s="435"/>
      <c r="BO3713" s="435"/>
      <c r="BP3713" s="435"/>
      <c r="BQ3713" s="435"/>
      <c r="BR3713" s="435"/>
      <c r="BS3713" s="435"/>
      <c r="BT3713" s="435"/>
      <c r="BU3713" s="435"/>
      <c r="BV3713" s="435"/>
      <c r="BW3713" s="435"/>
      <c r="BX3713" s="435"/>
      <c r="BY3713" s="435"/>
      <c r="BZ3713" s="435"/>
      <c r="CA3713" s="435"/>
      <c r="CB3713" s="435"/>
      <c r="CC3713" s="435"/>
      <c r="CD3713" s="435"/>
      <c r="CE3713" s="435"/>
      <c r="CF3713" s="435"/>
      <c r="CG3713" s="435"/>
      <c r="CH3713" s="435"/>
      <c r="CI3713" s="435"/>
      <c r="CJ3713" s="435"/>
      <c r="CK3713" s="435"/>
      <c r="CL3713" s="435"/>
      <c r="CM3713" s="435"/>
      <c r="CN3713" s="435"/>
      <c r="CO3713" s="435"/>
      <c r="CP3713" s="435"/>
      <c r="CQ3713" s="435"/>
      <c r="CR3713" s="435"/>
      <c r="CS3713" s="435"/>
      <c r="CT3713" s="435"/>
      <c r="CU3713" s="435"/>
      <c r="CV3713" s="435"/>
      <c r="CW3713" s="435"/>
      <c r="CX3713" s="435"/>
      <c r="CY3713" s="435"/>
      <c r="CZ3713" s="435"/>
      <c r="DA3713" s="435"/>
      <c r="DB3713" s="435"/>
      <c r="DC3713" s="435"/>
      <c r="DD3713" s="435"/>
      <c r="DE3713" s="435"/>
      <c r="DF3713" s="435"/>
      <c r="DG3713" s="435"/>
      <c r="DH3713" s="435"/>
      <c r="DI3713" s="435"/>
      <c r="DJ3713" s="435"/>
      <c r="DK3713" s="435"/>
      <c r="DL3713" s="435"/>
      <c r="DM3713" s="435"/>
      <c r="DN3713" s="435"/>
      <c r="DO3713" s="435"/>
      <c r="DP3713" s="435"/>
      <c r="DQ3713" s="435"/>
      <c r="DR3713" s="435"/>
      <c r="DS3713" s="435"/>
      <c r="DT3713" s="435"/>
      <c r="DU3713" s="435"/>
      <c r="DV3713" s="435"/>
      <c r="DW3713" s="435"/>
      <c r="DX3713" s="435"/>
      <c r="DY3713" s="435"/>
      <c r="DZ3713" s="435"/>
      <c r="EA3713" s="435"/>
      <c r="EB3713" s="435"/>
      <c r="EC3713" s="435"/>
      <c r="ED3713" s="435"/>
      <c r="EE3713" s="435"/>
      <c r="EF3713" s="435"/>
      <c r="EG3713" s="435"/>
      <c r="EH3713" s="435"/>
      <c r="EI3713" s="435"/>
      <c r="EJ3713" s="435"/>
      <c r="EK3713" s="435"/>
      <c r="EL3713" s="435"/>
      <c r="EM3713" s="435"/>
      <c r="EN3713" s="435"/>
      <c r="EO3713" s="435"/>
      <c r="EP3713" s="435"/>
      <c r="EQ3713" s="435"/>
      <c r="ER3713" s="435"/>
      <c r="ES3713" s="435"/>
      <c r="ET3713" s="435"/>
      <c r="EU3713" s="435"/>
      <c r="EV3713" s="435"/>
      <c r="EW3713" s="435"/>
      <c r="EX3713" s="435"/>
      <c r="EY3713" s="435"/>
      <c r="EZ3713" s="435"/>
      <c r="FA3713" s="435"/>
      <c r="FB3713" s="435"/>
      <c r="FC3713" s="435"/>
      <c r="FD3713" s="435"/>
      <c r="FE3713" s="435"/>
      <c r="FF3713" s="435"/>
      <c r="FG3713" s="435"/>
      <c r="FH3713" s="435"/>
      <c r="FI3713" s="435"/>
      <c r="FJ3713" s="435"/>
      <c r="FK3713" s="435"/>
      <c r="FL3713" s="435"/>
      <c r="FM3713" s="435"/>
      <c r="FN3713" s="435"/>
      <c r="FO3713" s="435"/>
      <c r="FP3713" s="435"/>
      <c r="FQ3713" s="435"/>
      <c r="FR3713" s="435"/>
      <c r="FS3713" s="435"/>
      <c r="FT3713" s="435"/>
      <c r="FU3713" s="435"/>
      <c r="FV3713" s="435"/>
      <c r="FW3713" s="435"/>
      <c r="FX3713" s="435"/>
      <c r="FY3713" s="435"/>
      <c r="FZ3713" s="435"/>
      <c r="GA3713" s="435"/>
      <c r="GB3713" s="435"/>
      <c r="GC3713" s="435"/>
      <c r="GD3713" s="435"/>
      <c r="GE3713" s="435"/>
      <c r="GF3713" s="435"/>
      <c r="GG3713" s="435"/>
      <c r="GH3713" s="435"/>
      <c r="GI3713" s="435"/>
      <c r="GJ3713" s="435"/>
      <c r="GK3713" s="435"/>
      <c r="GL3713" s="435"/>
      <c r="GM3713" s="435"/>
      <c r="GN3713" s="435"/>
      <c r="GO3713" s="435"/>
      <c r="GP3713" s="435"/>
      <c r="GQ3713" s="435"/>
      <c r="GR3713" s="435"/>
      <c r="GS3713" s="435"/>
      <c r="GT3713" s="435"/>
      <c r="GU3713" s="435"/>
      <c r="GV3713" s="435"/>
      <c r="GW3713" s="435"/>
      <c r="GX3713" s="435"/>
      <c r="GY3713" s="435"/>
      <c r="GZ3713" s="435"/>
      <c r="HA3713" s="435"/>
      <c r="HB3713" s="435"/>
      <c r="HC3713" s="435"/>
      <c r="HD3713" s="435"/>
      <c r="HE3713" s="435"/>
      <c r="HF3713" s="435"/>
    </row>
    <row r="3714" spans="1:214" s="436" customFormat="1" x14ac:dyDescent="0.25">
      <c r="A3714" s="280">
        <v>46057</v>
      </c>
      <c r="B3714" s="281">
        <v>4184279377</v>
      </c>
      <c r="C3714" s="328" t="s">
        <v>15180</v>
      </c>
      <c r="D3714" s="280">
        <v>46058</v>
      </c>
      <c r="E3714" s="426"/>
      <c r="F3714" s="328"/>
      <c r="G3714" s="427" t="s">
        <v>15629</v>
      </c>
      <c r="H3714" s="426"/>
      <c r="I3714" s="281" t="s">
        <v>15976</v>
      </c>
      <c r="J3714" s="281" t="s">
        <v>7228</v>
      </c>
      <c r="K3714" s="281" t="s">
        <v>30</v>
      </c>
      <c r="L3714" s="287" t="str">
        <f>VLOOKUP($K3714,[1]TONG_SL!$A$1:$D$65536,2,0)</f>
        <v>Gà muối 500g</v>
      </c>
      <c r="M3714" s="428"/>
      <c r="N3714" s="287" t="str">
        <f t="shared" si="378"/>
        <v>K-C6</v>
      </c>
      <c r="O3714" s="429"/>
      <c r="P3714" s="429"/>
      <c r="Q3714" s="287" t="str">
        <f>VLOOKUP(K3714,TONG_SL!$A:$D,3,0)</f>
        <v>Túi</v>
      </c>
      <c r="R3714" s="430">
        <v>6</v>
      </c>
      <c r="S3714" s="430"/>
      <c r="T3714" s="430">
        <f>VLOOKUP(VLOOKUP(G3714,Ma_KH!$A:$R,18,0)&amp;K3714,Gia_MB!$A:$F,6,0)</f>
        <v>116611</v>
      </c>
      <c r="U3714" s="431">
        <f t="shared" si="376"/>
        <v>699666</v>
      </c>
      <c r="V3714" s="430"/>
      <c r="W3714" s="432">
        <f t="shared" si="377"/>
        <v>0</v>
      </c>
      <c r="X3714" s="433" t="str">
        <f t="shared" si="379"/>
        <v>8</v>
      </c>
      <c r="Y3714" s="430"/>
      <c r="Z3714" s="431">
        <f t="shared" si="380"/>
        <v>55973.279999999999</v>
      </c>
      <c r="AA3714" s="434">
        <f>VLOOKUP(G3714,Ma_KH!$A:$R,14,0)</f>
        <v>60</v>
      </c>
      <c r="AB3714" s="435"/>
      <c r="AC3714" s="435"/>
      <c r="AD3714" s="435"/>
      <c r="AE3714" s="435"/>
      <c r="AF3714" s="435"/>
      <c r="AG3714" s="435"/>
      <c r="AH3714" s="435"/>
      <c r="AI3714" s="435"/>
      <c r="AJ3714" s="435"/>
      <c r="AK3714" s="435"/>
      <c r="AL3714" s="435"/>
      <c r="AM3714" s="435"/>
      <c r="AN3714" s="435"/>
      <c r="AO3714" s="435"/>
      <c r="AP3714" s="435"/>
      <c r="AQ3714" s="435"/>
      <c r="AR3714" s="435"/>
      <c r="AS3714" s="435"/>
      <c r="AT3714" s="435"/>
      <c r="AU3714" s="435"/>
      <c r="AV3714" s="435"/>
      <c r="AW3714" s="435"/>
      <c r="AX3714" s="435"/>
      <c r="AY3714" s="435"/>
      <c r="AZ3714" s="435"/>
      <c r="BA3714" s="435"/>
      <c r="BB3714" s="435"/>
      <c r="BC3714" s="435"/>
      <c r="BD3714" s="435"/>
      <c r="BE3714" s="435"/>
      <c r="BF3714" s="435"/>
      <c r="BG3714" s="435"/>
      <c r="BH3714" s="435"/>
      <c r="BI3714" s="435"/>
      <c r="BJ3714" s="435"/>
      <c r="BK3714" s="435"/>
      <c r="BL3714" s="435"/>
      <c r="BM3714" s="435"/>
      <c r="BN3714" s="435"/>
      <c r="BO3714" s="435"/>
      <c r="BP3714" s="435"/>
      <c r="BQ3714" s="435"/>
      <c r="BR3714" s="435"/>
      <c r="BS3714" s="435"/>
      <c r="BT3714" s="435"/>
      <c r="BU3714" s="435"/>
      <c r="BV3714" s="435"/>
      <c r="BW3714" s="435"/>
      <c r="BX3714" s="435"/>
      <c r="BY3714" s="435"/>
      <c r="BZ3714" s="435"/>
      <c r="CA3714" s="435"/>
      <c r="CB3714" s="435"/>
      <c r="CC3714" s="435"/>
      <c r="CD3714" s="435"/>
      <c r="CE3714" s="435"/>
      <c r="CF3714" s="435"/>
      <c r="CG3714" s="435"/>
      <c r="CH3714" s="435"/>
      <c r="CI3714" s="435"/>
      <c r="CJ3714" s="435"/>
      <c r="CK3714" s="435"/>
      <c r="CL3714" s="435"/>
      <c r="CM3714" s="435"/>
      <c r="CN3714" s="435"/>
      <c r="CO3714" s="435"/>
      <c r="CP3714" s="435"/>
      <c r="CQ3714" s="435"/>
      <c r="CR3714" s="435"/>
      <c r="CS3714" s="435"/>
      <c r="CT3714" s="435"/>
      <c r="CU3714" s="435"/>
      <c r="CV3714" s="435"/>
      <c r="CW3714" s="435"/>
      <c r="CX3714" s="435"/>
      <c r="CY3714" s="435"/>
      <c r="CZ3714" s="435"/>
      <c r="DA3714" s="435"/>
      <c r="DB3714" s="435"/>
      <c r="DC3714" s="435"/>
      <c r="DD3714" s="435"/>
      <c r="DE3714" s="435"/>
      <c r="DF3714" s="435"/>
      <c r="DG3714" s="435"/>
      <c r="DH3714" s="435"/>
      <c r="DI3714" s="435"/>
      <c r="DJ3714" s="435"/>
      <c r="DK3714" s="435"/>
      <c r="DL3714" s="435"/>
      <c r="DM3714" s="435"/>
      <c r="DN3714" s="435"/>
      <c r="DO3714" s="435"/>
      <c r="DP3714" s="435"/>
      <c r="DQ3714" s="435"/>
      <c r="DR3714" s="435"/>
      <c r="DS3714" s="435"/>
      <c r="DT3714" s="435"/>
      <c r="DU3714" s="435"/>
      <c r="DV3714" s="435"/>
      <c r="DW3714" s="435"/>
      <c r="DX3714" s="435"/>
      <c r="DY3714" s="435"/>
      <c r="DZ3714" s="435"/>
      <c r="EA3714" s="435"/>
      <c r="EB3714" s="435"/>
      <c r="EC3714" s="435"/>
      <c r="ED3714" s="435"/>
      <c r="EE3714" s="435"/>
      <c r="EF3714" s="435"/>
      <c r="EG3714" s="435"/>
      <c r="EH3714" s="435"/>
      <c r="EI3714" s="435"/>
      <c r="EJ3714" s="435"/>
      <c r="EK3714" s="435"/>
      <c r="EL3714" s="435"/>
      <c r="EM3714" s="435"/>
      <c r="EN3714" s="435"/>
      <c r="EO3714" s="435"/>
      <c r="EP3714" s="435"/>
      <c r="EQ3714" s="435"/>
      <c r="ER3714" s="435"/>
      <c r="ES3714" s="435"/>
      <c r="ET3714" s="435"/>
      <c r="EU3714" s="435"/>
      <c r="EV3714" s="435"/>
      <c r="EW3714" s="435"/>
      <c r="EX3714" s="435"/>
      <c r="EY3714" s="435"/>
      <c r="EZ3714" s="435"/>
      <c r="FA3714" s="435"/>
      <c r="FB3714" s="435"/>
      <c r="FC3714" s="435"/>
      <c r="FD3714" s="435"/>
      <c r="FE3714" s="435"/>
      <c r="FF3714" s="435"/>
      <c r="FG3714" s="435"/>
      <c r="FH3714" s="435"/>
      <c r="FI3714" s="435"/>
      <c r="FJ3714" s="435"/>
      <c r="FK3714" s="435"/>
      <c r="FL3714" s="435"/>
      <c r="FM3714" s="435"/>
      <c r="FN3714" s="435"/>
      <c r="FO3714" s="435"/>
      <c r="FP3714" s="435"/>
      <c r="FQ3714" s="435"/>
      <c r="FR3714" s="435"/>
      <c r="FS3714" s="435"/>
      <c r="FT3714" s="435"/>
      <c r="FU3714" s="435"/>
      <c r="FV3714" s="435"/>
      <c r="FW3714" s="435"/>
      <c r="FX3714" s="435"/>
      <c r="FY3714" s="435"/>
      <c r="FZ3714" s="435"/>
      <c r="GA3714" s="435"/>
      <c r="GB3714" s="435"/>
      <c r="GC3714" s="435"/>
      <c r="GD3714" s="435"/>
      <c r="GE3714" s="435"/>
      <c r="GF3714" s="435"/>
      <c r="GG3714" s="435"/>
      <c r="GH3714" s="435"/>
      <c r="GI3714" s="435"/>
      <c r="GJ3714" s="435"/>
      <c r="GK3714" s="435"/>
      <c r="GL3714" s="435"/>
      <c r="GM3714" s="435"/>
      <c r="GN3714" s="435"/>
      <c r="GO3714" s="435"/>
      <c r="GP3714" s="435"/>
      <c r="GQ3714" s="435"/>
      <c r="GR3714" s="435"/>
      <c r="GS3714" s="435"/>
      <c r="GT3714" s="435"/>
      <c r="GU3714" s="435"/>
      <c r="GV3714" s="435"/>
      <c r="GW3714" s="435"/>
      <c r="GX3714" s="435"/>
      <c r="GY3714" s="435"/>
      <c r="GZ3714" s="435"/>
      <c r="HA3714" s="435"/>
      <c r="HB3714" s="435"/>
      <c r="HC3714" s="435"/>
      <c r="HD3714" s="435"/>
      <c r="HE3714" s="435"/>
      <c r="HF3714" s="435"/>
    </row>
    <row r="3715" spans="1:214" s="436" customFormat="1" x14ac:dyDescent="0.25">
      <c r="A3715" s="280">
        <v>46049</v>
      </c>
      <c r="B3715" s="281">
        <v>4183830303</v>
      </c>
      <c r="C3715" s="328" t="s">
        <v>15180</v>
      </c>
      <c r="D3715" s="280">
        <v>46058</v>
      </c>
      <c r="E3715" s="426"/>
      <c r="F3715" s="328"/>
      <c r="G3715" s="427" t="s">
        <v>15629</v>
      </c>
      <c r="H3715" s="426"/>
      <c r="I3715" s="281" t="s">
        <v>15977</v>
      </c>
      <c r="J3715" s="281" t="s">
        <v>7228</v>
      </c>
      <c r="K3715" s="281" t="s">
        <v>30</v>
      </c>
      <c r="L3715" s="287" t="str">
        <f>VLOOKUP($K3715,[1]TONG_SL!$A$1:$D$65536,2,0)</f>
        <v>Gà muối 500g</v>
      </c>
      <c r="M3715" s="428"/>
      <c r="N3715" s="287" t="str">
        <f t="shared" si="378"/>
        <v>K-C6</v>
      </c>
      <c r="O3715" s="429"/>
      <c r="P3715" s="429"/>
      <c r="Q3715" s="287" t="str">
        <f>VLOOKUP(K3715,TONG_SL!$A:$D,3,0)</f>
        <v>Túi</v>
      </c>
      <c r="R3715" s="430">
        <v>6</v>
      </c>
      <c r="S3715" s="430"/>
      <c r="T3715" s="430">
        <f>VLOOKUP(VLOOKUP(G3715,Ma_KH!$A:$R,18,0)&amp;K3715,Gia_MB!$A:$F,6,0)</f>
        <v>116611</v>
      </c>
      <c r="U3715" s="431">
        <f t="shared" si="376"/>
        <v>699666</v>
      </c>
      <c r="V3715" s="430"/>
      <c r="W3715" s="432">
        <f t="shared" si="377"/>
        <v>0</v>
      </c>
      <c r="X3715" s="433" t="str">
        <f t="shared" si="379"/>
        <v>8</v>
      </c>
      <c r="Y3715" s="430"/>
      <c r="Z3715" s="431">
        <f t="shared" si="380"/>
        <v>55973.279999999999</v>
      </c>
      <c r="AA3715" s="434">
        <f>VLOOKUP(G3715,Ma_KH!$A:$R,14,0)</f>
        <v>60</v>
      </c>
      <c r="AB3715" s="435"/>
      <c r="AC3715" s="435"/>
      <c r="AD3715" s="435"/>
      <c r="AE3715" s="435"/>
      <c r="AF3715" s="435"/>
      <c r="AG3715" s="435"/>
      <c r="AH3715" s="435"/>
      <c r="AI3715" s="435"/>
      <c r="AJ3715" s="435"/>
      <c r="AK3715" s="435"/>
      <c r="AL3715" s="435"/>
      <c r="AM3715" s="435"/>
      <c r="AN3715" s="435"/>
      <c r="AO3715" s="435"/>
      <c r="AP3715" s="435"/>
      <c r="AQ3715" s="435"/>
      <c r="AR3715" s="435"/>
      <c r="AS3715" s="435"/>
      <c r="AT3715" s="435"/>
      <c r="AU3715" s="435"/>
      <c r="AV3715" s="435"/>
      <c r="AW3715" s="435"/>
      <c r="AX3715" s="435"/>
      <c r="AY3715" s="435"/>
      <c r="AZ3715" s="435"/>
      <c r="BA3715" s="435"/>
      <c r="BB3715" s="435"/>
      <c r="BC3715" s="435"/>
      <c r="BD3715" s="435"/>
      <c r="BE3715" s="435"/>
      <c r="BF3715" s="435"/>
      <c r="BG3715" s="435"/>
      <c r="BH3715" s="435"/>
      <c r="BI3715" s="435"/>
      <c r="BJ3715" s="435"/>
      <c r="BK3715" s="435"/>
      <c r="BL3715" s="435"/>
      <c r="BM3715" s="435"/>
      <c r="BN3715" s="435"/>
      <c r="BO3715" s="435"/>
      <c r="BP3715" s="435"/>
      <c r="BQ3715" s="435"/>
      <c r="BR3715" s="435"/>
      <c r="BS3715" s="435"/>
      <c r="BT3715" s="435"/>
      <c r="BU3715" s="435"/>
      <c r="BV3715" s="435"/>
      <c r="BW3715" s="435"/>
      <c r="BX3715" s="435"/>
      <c r="BY3715" s="435"/>
      <c r="BZ3715" s="435"/>
      <c r="CA3715" s="435"/>
      <c r="CB3715" s="435"/>
      <c r="CC3715" s="435"/>
      <c r="CD3715" s="435"/>
      <c r="CE3715" s="435"/>
      <c r="CF3715" s="435"/>
      <c r="CG3715" s="435"/>
      <c r="CH3715" s="435"/>
      <c r="CI3715" s="435"/>
      <c r="CJ3715" s="435"/>
      <c r="CK3715" s="435"/>
      <c r="CL3715" s="435"/>
      <c r="CM3715" s="435"/>
      <c r="CN3715" s="435"/>
      <c r="CO3715" s="435"/>
      <c r="CP3715" s="435"/>
      <c r="CQ3715" s="435"/>
      <c r="CR3715" s="435"/>
      <c r="CS3715" s="435"/>
      <c r="CT3715" s="435"/>
      <c r="CU3715" s="435"/>
      <c r="CV3715" s="435"/>
      <c r="CW3715" s="435"/>
      <c r="CX3715" s="435"/>
      <c r="CY3715" s="435"/>
      <c r="CZ3715" s="435"/>
      <c r="DA3715" s="435"/>
      <c r="DB3715" s="435"/>
      <c r="DC3715" s="435"/>
      <c r="DD3715" s="435"/>
      <c r="DE3715" s="435"/>
      <c r="DF3715" s="435"/>
      <c r="DG3715" s="435"/>
      <c r="DH3715" s="435"/>
      <c r="DI3715" s="435"/>
      <c r="DJ3715" s="435"/>
      <c r="DK3715" s="435"/>
      <c r="DL3715" s="435"/>
      <c r="DM3715" s="435"/>
      <c r="DN3715" s="435"/>
      <c r="DO3715" s="435"/>
      <c r="DP3715" s="435"/>
      <c r="DQ3715" s="435"/>
      <c r="DR3715" s="435"/>
      <c r="DS3715" s="435"/>
      <c r="DT3715" s="435"/>
      <c r="DU3715" s="435"/>
      <c r="DV3715" s="435"/>
      <c r="DW3715" s="435"/>
      <c r="DX3715" s="435"/>
      <c r="DY3715" s="435"/>
      <c r="DZ3715" s="435"/>
      <c r="EA3715" s="435"/>
      <c r="EB3715" s="435"/>
      <c r="EC3715" s="435"/>
      <c r="ED3715" s="435"/>
      <c r="EE3715" s="435"/>
      <c r="EF3715" s="435"/>
      <c r="EG3715" s="435"/>
      <c r="EH3715" s="435"/>
      <c r="EI3715" s="435"/>
      <c r="EJ3715" s="435"/>
      <c r="EK3715" s="435"/>
      <c r="EL3715" s="435"/>
      <c r="EM3715" s="435"/>
      <c r="EN3715" s="435"/>
      <c r="EO3715" s="435"/>
      <c r="EP3715" s="435"/>
      <c r="EQ3715" s="435"/>
      <c r="ER3715" s="435"/>
      <c r="ES3715" s="435"/>
      <c r="ET3715" s="435"/>
      <c r="EU3715" s="435"/>
      <c r="EV3715" s="435"/>
      <c r="EW3715" s="435"/>
      <c r="EX3715" s="435"/>
      <c r="EY3715" s="435"/>
      <c r="EZ3715" s="435"/>
      <c r="FA3715" s="435"/>
      <c r="FB3715" s="435"/>
      <c r="FC3715" s="435"/>
      <c r="FD3715" s="435"/>
      <c r="FE3715" s="435"/>
      <c r="FF3715" s="435"/>
      <c r="FG3715" s="435"/>
      <c r="FH3715" s="435"/>
      <c r="FI3715" s="435"/>
      <c r="FJ3715" s="435"/>
      <c r="FK3715" s="435"/>
      <c r="FL3715" s="435"/>
      <c r="FM3715" s="435"/>
      <c r="FN3715" s="435"/>
      <c r="FO3715" s="435"/>
      <c r="FP3715" s="435"/>
      <c r="FQ3715" s="435"/>
      <c r="FR3715" s="435"/>
      <c r="FS3715" s="435"/>
      <c r="FT3715" s="435"/>
      <c r="FU3715" s="435"/>
      <c r="FV3715" s="435"/>
      <c r="FW3715" s="435"/>
      <c r="FX3715" s="435"/>
      <c r="FY3715" s="435"/>
      <c r="FZ3715" s="435"/>
      <c r="GA3715" s="435"/>
      <c r="GB3715" s="435"/>
      <c r="GC3715" s="435"/>
      <c r="GD3715" s="435"/>
      <c r="GE3715" s="435"/>
      <c r="GF3715" s="435"/>
      <c r="GG3715" s="435"/>
      <c r="GH3715" s="435"/>
      <c r="GI3715" s="435"/>
      <c r="GJ3715" s="435"/>
      <c r="GK3715" s="435"/>
      <c r="GL3715" s="435"/>
      <c r="GM3715" s="435"/>
      <c r="GN3715" s="435"/>
      <c r="GO3715" s="435"/>
      <c r="GP3715" s="435"/>
      <c r="GQ3715" s="435"/>
      <c r="GR3715" s="435"/>
      <c r="GS3715" s="435"/>
      <c r="GT3715" s="435"/>
      <c r="GU3715" s="435"/>
      <c r="GV3715" s="435"/>
      <c r="GW3715" s="435"/>
      <c r="GX3715" s="435"/>
      <c r="GY3715" s="435"/>
      <c r="GZ3715" s="435"/>
      <c r="HA3715" s="435"/>
      <c r="HB3715" s="435"/>
      <c r="HC3715" s="435"/>
      <c r="HD3715" s="435"/>
      <c r="HE3715" s="435"/>
      <c r="HF3715" s="435"/>
    </row>
    <row r="3716" spans="1:214" s="436" customFormat="1" x14ac:dyDescent="0.25">
      <c r="A3716" s="280">
        <v>46049</v>
      </c>
      <c r="B3716" s="281">
        <v>4183830303</v>
      </c>
      <c r="C3716" s="328" t="s">
        <v>15180</v>
      </c>
      <c r="D3716" s="280">
        <v>46058</v>
      </c>
      <c r="E3716" s="426"/>
      <c r="F3716" s="328"/>
      <c r="G3716" s="427" t="s">
        <v>15629</v>
      </c>
      <c r="H3716" s="426"/>
      <c r="I3716" s="281" t="s">
        <v>15977</v>
      </c>
      <c r="J3716" s="281" t="s">
        <v>7228</v>
      </c>
      <c r="K3716" s="281" t="s">
        <v>37</v>
      </c>
      <c r="L3716" s="287" t="str">
        <f>VLOOKUP($K3716,[1]TONG_SL!$A$1:$D$65536,2,0)</f>
        <v>Chả cốm 300g</v>
      </c>
      <c r="M3716" s="428"/>
      <c r="N3716" s="287" t="str">
        <f t="shared" si="378"/>
        <v>K-C6</v>
      </c>
      <c r="O3716" s="429"/>
      <c r="P3716" s="429"/>
      <c r="Q3716" s="287" t="str">
        <f>VLOOKUP(K3716,TONG_SL!$A:$D,3,0)</f>
        <v>Túi</v>
      </c>
      <c r="R3716" s="430">
        <v>8</v>
      </c>
      <c r="S3716" s="430"/>
      <c r="T3716" s="430">
        <f>VLOOKUP(VLOOKUP(G3716,Ma_KH!$A:$R,18,0)&amp;K3716,Gia_MB!$A:$F,6,0)</f>
        <v>74250</v>
      </c>
      <c r="U3716" s="431">
        <f t="shared" si="376"/>
        <v>594000</v>
      </c>
      <c r="V3716" s="430"/>
      <c r="W3716" s="432">
        <f t="shared" si="377"/>
        <v>0</v>
      </c>
      <c r="X3716" s="433" t="str">
        <f t="shared" si="379"/>
        <v>8</v>
      </c>
      <c r="Y3716" s="430"/>
      <c r="Z3716" s="431">
        <f t="shared" si="380"/>
        <v>47520</v>
      </c>
      <c r="AA3716" s="434">
        <f>VLOOKUP(G3716,Ma_KH!$A:$R,14,0)</f>
        <v>60</v>
      </c>
      <c r="AB3716" s="435"/>
      <c r="AC3716" s="435"/>
      <c r="AD3716" s="435"/>
      <c r="AE3716" s="435"/>
      <c r="AF3716" s="435"/>
      <c r="AG3716" s="435"/>
      <c r="AH3716" s="435"/>
      <c r="AI3716" s="435"/>
      <c r="AJ3716" s="435"/>
      <c r="AK3716" s="435"/>
      <c r="AL3716" s="435"/>
      <c r="AM3716" s="435"/>
      <c r="AN3716" s="435"/>
      <c r="AO3716" s="435"/>
      <c r="AP3716" s="435"/>
      <c r="AQ3716" s="435"/>
      <c r="AR3716" s="435"/>
      <c r="AS3716" s="435"/>
      <c r="AT3716" s="435"/>
      <c r="AU3716" s="435"/>
      <c r="AV3716" s="435"/>
      <c r="AW3716" s="435"/>
      <c r="AX3716" s="435"/>
      <c r="AY3716" s="435"/>
      <c r="AZ3716" s="435"/>
      <c r="BA3716" s="435"/>
      <c r="BB3716" s="435"/>
      <c r="BC3716" s="435"/>
      <c r="BD3716" s="435"/>
      <c r="BE3716" s="435"/>
      <c r="BF3716" s="435"/>
      <c r="BG3716" s="435"/>
      <c r="BH3716" s="435"/>
      <c r="BI3716" s="435"/>
      <c r="BJ3716" s="435"/>
      <c r="BK3716" s="435"/>
      <c r="BL3716" s="435"/>
      <c r="BM3716" s="435"/>
      <c r="BN3716" s="435"/>
      <c r="BO3716" s="435"/>
      <c r="BP3716" s="435"/>
      <c r="BQ3716" s="435"/>
      <c r="BR3716" s="435"/>
      <c r="BS3716" s="435"/>
      <c r="BT3716" s="435"/>
      <c r="BU3716" s="435"/>
      <c r="BV3716" s="435"/>
      <c r="BW3716" s="435"/>
      <c r="BX3716" s="435"/>
      <c r="BY3716" s="435"/>
      <c r="BZ3716" s="435"/>
      <c r="CA3716" s="435"/>
      <c r="CB3716" s="435"/>
      <c r="CC3716" s="435"/>
      <c r="CD3716" s="435"/>
      <c r="CE3716" s="435"/>
      <c r="CF3716" s="435"/>
      <c r="CG3716" s="435"/>
      <c r="CH3716" s="435"/>
      <c r="CI3716" s="435"/>
      <c r="CJ3716" s="435"/>
      <c r="CK3716" s="435"/>
      <c r="CL3716" s="435"/>
      <c r="CM3716" s="435"/>
      <c r="CN3716" s="435"/>
      <c r="CO3716" s="435"/>
      <c r="CP3716" s="435"/>
      <c r="CQ3716" s="435"/>
      <c r="CR3716" s="435"/>
      <c r="CS3716" s="435"/>
      <c r="CT3716" s="435"/>
      <c r="CU3716" s="435"/>
      <c r="CV3716" s="435"/>
      <c r="CW3716" s="435"/>
      <c r="CX3716" s="435"/>
      <c r="CY3716" s="435"/>
      <c r="CZ3716" s="435"/>
      <c r="DA3716" s="435"/>
      <c r="DB3716" s="435"/>
      <c r="DC3716" s="435"/>
      <c r="DD3716" s="435"/>
      <c r="DE3716" s="435"/>
      <c r="DF3716" s="435"/>
      <c r="DG3716" s="435"/>
      <c r="DH3716" s="435"/>
      <c r="DI3716" s="435"/>
      <c r="DJ3716" s="435"/>
      <c r="DK3716" s="435"/>
      <c r="DL3716" s="435"/>
      <c r="DM3716" s="435"/>
      <c r="DN3716" s="435"/>
      <c r="DO3716" s="435"/>
      <c r="DP3716" s="435"/>
      <c r="DQ3716" s="435"/>
      <c r="DR3716" s="435"/>
      <c r="DS3716" s="435"/>
      <c r="DT3716" s="435"/>
      <c r="DU3716" s="435"/>
      <c r="DV3716" s="435"/>
      <c r="DW3716" s="435"/>
      <c r="DX3716" s="435"/>
      <c r="DY3716" s="435"/>
      <c r="DZ3716" s="435"/>
      <c r="EA3716" s="435"/>
      <c r="EB3716" s="435"/>
      <c r="EC3716" s="435"/>
      <c r="ED3716" s="435"/>
      <c r="EE3716" s="435"/>
      <c r="EF3716" s="435"/>
      <c r="EG3716" s="435"/>
      <c r="EH3716" s="435"/>
      <c r="EI3716" s="435"/>
      <c r="EJ3716" s="435"/>
      <c r="EK3716" s="435"/>
      <c r="EL3716" s="435"/>
      <c r="EM3716" s="435"/>
      <c r="EN3716" s="435"/>
      <c r="EO3716" s="435"/>
      <c r="EP3716" s="435"/>
      <c r="EQ3716" s="435"/>
      <c r="ER3716" s="435"/>
      <c r="ES3716" s="435"/>
      <c r="ET3716" s="435"/>
      <c r="EU3716" s="435"/>
      <c r="EV3716" s="435"/>
      <c r="EW3716" s="435"/>
      <c r="EX3716" s="435"/>
      <c r="EY3716" s="435"/>
      <c r="EZ3716" s="435"/>
      <c r="FA3716" s="435"/>
      <c r="FB3716" s="435"/>
      <c r="FC3716" s="435"/>
      <c r="FD3716" s="435"/>
      <c r="FE3716" s="435"/>
      <c r="FF3716" s="435"/>
      <c r="FG3716" s="435"/>
      <c r="FH3716" s="435"/>
      <c r="FI3716" s="435"/>
      <c r="FJ3716" s="435"/>
      <c r="FK3716" s="435"/>
      <c r="FL3716" s="435"/>
      <c r="FM3716" s="435"/>
      <c r="FN3716" s="435"/>
      <c r="FO3716" s="435"/>
      <c r="FP3716" s="435"/>
      <c r="FQ3716" s="435"/>
      <c r="FR3716" s="435"/>
      <c r="FS3716" s="435"/>
      <c r="FT3716" s="435"/>
      <c r="FU3716" s="435"/>
      <c r="FV3716" s="435"/>
      <c r="FW3716" s="435"/>
      <c r="FX3716" s="435"/>
      <c r="FY3716" s="435"/>
      <c r="FZ3716" s="435"/>
      <c r="GA3716" s="435"/>
      <c r="GB3716" s="435"/>
      <c r="GC3716" s="435"/>
      <c r="GD3716" s="435"/>
      <c r="GE3716" s="435"/>
      <c r="GF3716" s="435"/>
      <c r="GG3716" s="435"/>
      <c r="GH3716" s="435"/>
      <c r="GI3716" s="435"/>
      <c r="GJ3716" s="435"/>
      <c r="GK3716" s="435"/>
      <c r="GL3716" s="435"/>
      <c r="GM3716" s="435"/>
      <c r="GN3716" s="435"/>
      <c r="GO3716" s="435"/>
      <c r="GP3716" s="435"/>
      <c r="GQ3716" s="435"/>
      <c r="GR3716" s="435"/>
      <c r="GS3716" s="435"/>
      <c r="GT3716" s="435"/>
      <c r="GU3716" s="435"/>
      <c r="GV3716" s="435"/>
      <c r="GW3716" s="435"/>
      <c r="GX3716" s="435"/>
      <c r="GY3716" s="435"/>
      <c r="GZ3716" s="435"/>
      <c r="HA3716" s="435"/>
      <c r="HB3716" s="435"/>
      <c r="HC3716" s="435"/>
      <c r="HD3716" s="435"/>
      <c r="HE3716" s="435"/>
      <c r="HF3716" s="435"/>
    </row>
    <row r="3717" spans="1:214" x14ac:dyDescent="0.25">
      <c r="A3717" s="216">
        <v>46057</v>
      </c>
      <c r="B3717" s="217">
        <v>4184279698</v>
      </c>
      <c r="C3717" s="218" t="s">
        <v>15180</v>
      </c>
      <c r="D3717" s="216">
        <v>46058</v>
      </c>
      <c r="E3717" s="219"/>
      <c r="F3717" s="218"/>
      <c r="G3717" s="268" t="s">
        <v>15629</v>
      </c>
      <c r="H3717" s="219"/>
      <c r="I3717" s="217" t="s">
        <v>15978</v>
      </c>
      <c r="J3717" s="217" t="s">
        <v>7228</v>
      </c>
      <c r="K3717" s="217" t="s">
        <v>48</v>
      </c>
      <c r="L3717" s="215" t="str">
        <f>VLOOKUP($K3717,[1]TONG_SL!$A$1:$D$65536,2,0)</f>
        <v>Mọc Nấm Hương 250g</v>
      </c>
      <c r="M3717" s="247"/>
      <c r="N3717" s="215" t="str">
        <f t="shared" si="378"/>
        <v>K-C6</v>
      </c>
      <c r="O3717" s="222"/>
      <c r="P3717" s="222"/>
      <c r="Q3717" s="215" t="str">
        <f>VLOOKUP(K3717,TONG_SL!$A:$D,3,0)</f>
        <v>Túi</v>
      </c>
      <c r="R3717" s="223">
        <v>10</v>
      </c>
      <c r="S3717" s="223"/>
      <c r="T3717" s="223">
        <f>VLOOKUP(VLOOKUP(G3717,Ma_KH!$A:$R,18,0)&amp;K3717,Gia_MB!$A:$F,6,0)</f>
        <v>46000</v>
      </c>
      <c r="U3717" s="183">
        <f t="shared" si="376"/>
        <v>460000</v>
      </c>
      <c r="V3717" s="223"/>
      <c r="W3717" s="269">
        <f t="shared" si="377"/>
        <v>0</v>
      </c>
      <c r="X3717" s="270" t="str">
        <f t="shared" si="379"/>
        <v>8</v>
      </c>
      <c r="Y3717" s="223"/>
      <c r="Z3717" s="183">
        <f t="shared" si="380"/>
        <v>36800</v>
      </c>
      <c r="AA3717" s="271">
        <f>VLOOKUP(G3717,Ma_KH!$A:$R,14,0)</f>
        <v>60</v>
      </c>
    </row>
    <row r="3718" spans="1:214" x14ac:dyDescent="0.25">
      <c r="A3718" s="216">
        <v>46057</v>
      </c>
      <c r="B3718" s="217">
        <v>4184279698</v>
      </c>
      <c r="C3718" s="218" t="s">
        <v>15180</v>
      </c>
      <c r="D3718" s="216">
        <v>46058</v>
      </c>
      <c r="E3718" s="219"/>
      <c r="F3718" s="218"/>
      <c r="G3718" s="268" t="s">
        <v>15629</v>
      </c>
      <c r="H3718" s="219"/>
      <c r="I3718" s="217" t="s">
        <v>15978</v>
      </c>
      <c r="J3718" s="217" t="s">
        <v>7228</v>
      </c>
      <c r="K3718" s="217" t="s">
        <v>32</v>
      </c>
      <c r="L3718" s="215" t="str">
        <f>VLOOKUP($K3718,[1]TONG_SL!$A$1:$D$65536,2,0)</f>
        <v>Giò Tai Lưỡi Xào 250g</v>
      </c>
      <c r="M3718" s="247"/>
      <c r="N3718" s="215" t="str">
        <f t="shared" si="378"/>
        <v>K-C6</v>
      </c>
      <c r="O3718" s="222"/>
      <c r="P3718" s="222"/>
      <c r="Q3718" s="215" t="str">
        <f>VLOOKUP(K3718,TONG_SL!$A:$D,3,0)</f>
        <v>Túi</v>
      </c>
      <c r="R3718" s="223">
        <v>10</v>
      </c>
      <c r="S3718" s="223"/>
      <c r="T3718" s="223">
        <f>VLOOKUP(VLOOKUP(G3718,Ma_KH!$A:$R,18,0)&amp;K3718,Gia_MB!$A:$F,6,0)</f>
        <v>50182</v>
      </c>
      <c r="U3718" s="183">
        <f t="shared" si="376"/>
        <v>501820</v>
      </c>
      <c r="V3718" s="223"/>
      <c r="W3718" s="269">
        <f t="shared" si="377"/>
        <v>0</v>
      </c>
      <c r="X3718" s="270" t="str">
        <f t="shared" si="379"/>
        <v>8</v>
      </c>
      <c r="Y3718" s="223"/>
      <c r="Z3718" s="183">
        <f t="shared" si="380"/>
        <v>40145.599999999999</v>
      </c>
      <c r="AA3718" s="271">
        <f>VLOOKUP(G3718,Ma_KH!$A:$R,14,0)</f>
        <v>60</v>
      </c>
    </row>
    <row r="3719" spans="1:214" x14ac:dyDescent="0.25">
      <c r="A3719" s="216">
        <v>46057</v>
      </c>
      <c r="B3719" s="217">
        <v>4184279698</v>
      </c>
      <c r="C3719" s="218" t="s">
        <v>15180</v>
      </c>
      <c r="D3719" s="216">
        <v>46058</v>
      </c>
      <c r="E3719" s="219"/>
      <c r="F3719" s="218"/>
      <c r="G3719" s="268" t="s">
        <v>15629</v>
      </c>
      <c r="H3719" s="219"/>
      <c r="I3719" s="217" t="s">
        <v>15978</v>
      </c>
      <c r="J3719" s="217" t="s">
        <v>7228</v>
      </c>
      <c r="K3719" s="217" t="s">
        <v>30</v>
      </c>
      <c r="L3719" s="215" t="str">
        <f>VLOOKUP($K3719,[1]TONG_SL!$A$1:$D$65536,2,0)</f>
        <v>Gà muối 500g</v>
      </c>
      <c r="M3719" s="247"/>
      <c r="N3719" s="215" t="str">
        <f t="shared" si="378"/>
        <v>K-C6</v>
      </c>
      <c r="O3719" s="222"/>
      <c r="P3719" s="222"/>
      <c r="Q3719" s="215" t="str">
        <f>VLOOKUP(K3719,TONG_SL!$A:$D,3,0)</f>
        <v>Túi</v>
      </c>
      <c r="R3719" s="223">
        <v>9</v>
      </c>
      <c r="S3719" s="223"/>
      <c r="T3719" s="223">
        <f>VLOOKUP(VLOOKUP(G3719,Ma_KH!$A:$R,18,0)&amp;K3719,Gia_MB!$A:$F,6,0)</f>
        <v>116611</v>
      </c>
      <c r="U3719" s="183">
        <f t="shared" si="376"/>
        <v>1049499</v>
      </c>
      <c r="V3719" s="223"/>
      <c r="W3719" s="269">
        <f t="shared" si="377"/>
        <v>0</v>
      </c>
      <c r="X3719" s="270" t="str">
        <f t="shared" si="379"/>
        <v>8</v>
      </c>
      <c r="Y3719" s="223"/>
      <c r="Z3719" s="183">
        <f t="shared" si="380"/>
        <v>83959.92</v>
      </c>
      <c r="AA3719" s="271">
        <f>VLOOKUP(G3719,Ma_KH!$A:$R,14,0)</f>
        <v>60</v>
      </c>
    </row>
    <row r="3720" spans="1:214" x14ac:dyDescent="0.25">
      <c r="A3720" s="216">
        <v>46049</v>
      </c>
      <c r="B3720" s="217">
        <v>4183830615</v>
      </c>
      <c r="C3720" s="218" t="s">
        <v>15180</v>
      </c>
      <c r="D3720" s="216">
        <v>46058</v>
      </c>
      <c r="E3720" s="219"/>
      <c r="F3720" s="218"/>
      <c r="G3720" s="268" t="s">
        <v>15629</v>
      </c>
      <c r="H3720" s="219"/>
      <c r="I3720" s="217" t="s">
        <v>15979</v>
      </c>
      <c r="J3720" s="217" t="s">
        <v>7228</v>
      </c>
      <c r="K3720" s="217" t="s">
        <v>30</v>
      </c>
      <c r="L3720" s="215" t="str">
        <f>VLOOKUP($K3720,[1]TONG_SL!$A$1:$D$65536,2,0)</f>
        <v>Gà muối 500g</v>
      </c>
      <c r="M3720" s="247"/>
      <c r="N3720" s="215" t="str">
        <f t="shared" si="378"/>
        <v>K-C6</v>
      </c>
      <c r="O3720" s="222"/>
      <c r="P3720" s="222"/>
      <c r="Q3720" s="215" t="str">
        <f>VLOOKUP(K3720,TONG_SL!$A:$D,3,0)</f>
        <v>Túi</v>
      </c>
      <c r="R3720" s="223">
        <v>6</v>
      </c>
      <c r="S3720" s="223"/>
      <c r="T3720" s="223">
        <f>VLOOKUP(VLOOKUP(G3720,Ma_KH!$A:$R,18,0)&amp;K3720,Gia_MB!$A:$F,6,0)</f>
        <v>116611</v>
      </c>
      <c r="U3720" s="183">
        <f t="shared" si="376"/>
        <v>699666</v>
      </c>
      <c r="V3720" s="223"/>
      <c r="W3720" s="269">
        <f t="shared" si="377"/>
        <v>0</v>
      </c>
      <c r="X3720" s="270" t="str">
        <f t="shared" si="379"/>
        <v>8</v>
      </c>
      <c r="Y3720" s="223"/>
      <c r="Z3720" s="183">
        <f t="shared" si="380"/>
        <v>55973.279999999999</v>
      </c>
      <c r="AA3720" s="271">
        <f>VLOOKUP(G3720,Ma_KH!$A:$R,14,0)</f>
        <v>60</v>
      </c>
    </row>
    <row r="3721" spans="1:214" x14ac:dyDescent="0.25">
      <c r="A3721" s="216">
        <v>46049</v>
      </c>
      <c r="B3721" s="217">
        <v>4183830615</v>
      </c>
      <c r="C3721" s="218" t="s">
        <v>15180</v>
      </c>
      <c r="D3721" s="216">
        <v>46058</v>
      </c>
      <c r="E3721" s="219"/>
      <c r="F3721" s="218"/>
      <c r="G3721" s="268" t="s">
        <v>15629</v>
      </c>
      <c r="H3721" s="219"/>
      <c r="I3721" s="217" t="s">
        <v>15979</v>
      </c>
      <c r="J3721" s="217" t="s">
        <v>7228</v>
      </c>
      <c r="K3721" s="217" t="s">
        <v>37</v>
      </c>
      <c r="L3721" s="215" t="str">
        <f>VLOOKUP($K3721,[1]TONG_SL!$A$1:$D$65536,2,0)</f>
        <v>Chả cốm 300g</v>
      </c>
      <c r="M3721" s="247"/>
      <c r="N3721" s="215" t="str">
        <f t="shared" si="378"/>
        <v>K-C6</v>
      </c>
      <c r="O3721" s="222"/>
      <c r="P3721" s="222"/>
      <c r="Q3721" s="215" t="str">
        <f>VLOOKUP(K3721,TONG_SL!$A:$D,3,0)</f>
        <v>Túi</v>
      </c>
      <c r="R3721" s="223">
        <v>10</v>
      </c>
      <c r="S3721" s="223"/>
      <c r="T3721" s="223">
        <f>VLOOKUP(VLOOKUP(G3721,Ma_KH!$A:$R,18,0)&amp;K3721,Gia_MB!$A:$F,6,0)</f>
        <v>74250</v>
      </c>
      <c r="U3721" s="183">
        <f t="shared" si="376"/>
        <v>742500</v>
      </c>
      <c r="V3721" s="223"/>
      <c r="W3721" s="269">
        <f t="shared" si="377"/>
        <v>0</v>
      </c>
      <c r="X3721" s="270" t="str">
        <f t="shared" si="379"/>
        <v>8</v>
      </c>
      <c r="Y3721" s="223"/>
      <c r="Z3721" s="183">
        <f t="shared" si="380"/>
        <v>59400</v>
      </c>
      <c r="AA3721" s="271">
        <f>VLOOKUP(G3721,Ma_KH!$A:$R,14,0)</f>
        <v>60</v>
      </c>
    </row>
    <row r="3722" spans="1:214" s="436" customFormat="1" x14ac:dyDescent="0.25">
      <c r="A3722" s="280">
        <v>46057</v>
      </c>
      <c r="B3722" s="281">
        <v>4184260273</v>
      </c>
      <c r="C3722" s="328" t="s">
        <v>15180</v>
      </c>
      <c r="D3722" s="280">
        <v>46058</v>
      </c>
      <c r="E3722" s="426"/>
      <c r="F3722" s="328"/>
      <c r="G3722" s="427" t="s">
        <v>15629</v>
      </c>
      <c r="H3722" s="426"/>
      <c r="I3722" s="281" t="s">
        <v>15980</v>
      </c>
      <c r="J3722" s="281" t="s">
        <v>7228</v>
      </c>
      <c r="K3722" s="281" t="s">
        <v>27</v>
      </c>
      <c r="L3722" s="287" t="str">
        <f>VLOOKUP($K3722,[1]TONG_SL!$A$1:$D$65536,2,0)</f>
        <v>Chân giò heo muối 300g</v>
      </c>
      <c r="M3722" s="428"/>
      <c r="N3722" s="287" t="str">
        <f t="shared" si="378"/>
        <v>K-C6</v>
      </c>
      <c r="O3722" s="429"/>
      <c r="P3722" s="429"/>
      <c r="Q3722" s="287" t="str">
        <f>VLOOKUP(K3722,TONG_SL!$A:$D,3,0)</f>
        <v>Túi</v>
      </c>
      <c r="R3722" s="430">
        <v>48</v>
      </c>
      <c r="S3722" s="430"/>
      <c r="T3722" s="430">
        <f>VLOOKUP(VLOOKUP(G3722,Ma_KH!$A:$R,18,0)&amp;K3722,Gia_MB!$A:$F,6,0)</f>
        <v>73431</v>
      </c>
      <c r="U3722" s="431">
        <f t="shared" si="376"/>
        <v>3524688</v>
      </c>
      <c r="V3722" s="430"/>
      <c r="W3722" s="432">
        <f t="shared" si="377"/>
        <v>0</v>
      </c>
      <c r="X3722" s="433" t="str">
        <f t="shared" si="379"/>
        <v>8</v>
      </c>
      <c r="Y3722" s="430"/>
      <c r="Z3722" s="431">
        <f t="shared" si="380"/>
        <v>281975.03999999998</v>
      </c>
      <c r="AA3722" s="434">
        <f>VLOOKUP(G3722,Ma_KH!$A:$R,14,0)</f>
        <v>60</v>
      </c>
      <c r="AB3722" s="435"/>
      <c r="AC3722" s="435"/>
      <c r="AD3722" s="435"/>
      <c r="AE3722" s="435"/>
      <c r="AF3722" s="435"/>
      <c r="AG3722" s="435"/>
      <c r="AH3722" s="435"/>
      <c r="AI3722" s="435"/>
      <c r="AJ3722" s="435"/>
      <c r="AK3722" s="435"/>
      <c r="AL3722" s="435"/>
      <c r="AM3722" s="435"/>
      <c r="AN3722" s="435"/>
      <c r="AO3722" s="435"/>
      <c r="AP3722" s="435"/>
      <c r="AQ3722" s="435"/>
      <c r="AR3722" s="435"/>
      <c r="AS3722" s="435"/>
      <c r="AT3722" s="435"/>
      <c r="AU3722" s="435"/>
      <c r="AV3722" s="435"/>
      <c r="AW3722" s="435"/>
      <c r="AX3722" s="435"/>
      <c r="AY3722" s="435"/>
      <c r="AZ3722" s="435"/>
      <c r="BA3722" s="435"/>
      <c r="BB3722" s="435"/>
      <c r="BC3722" s="435"/>
      <c r="BD3722" s="435"/>
      <c r="BE3722" s="435"/>
      <c r="BF3722" s="435"/>
      <c r="BG3722" s="435"/>
      <c r="BH3722" s="435"/>
      <c r="BI3722" s="435"/>
      <c r="BJ3722" s="435"/>
      <c r="BK3722" s="435"/>
      <c r="BL3722" s="435"/>
      <c r="BM3722" s="435"/>
      <c r="BN3722" s="435"/>
      <c r="BO3722" s="435"/>
      <c r="BP3722" s="435"/>
      <c r="BQ3722" s="435"/>
      <c r="BR3722" s="435"/>
      <c r="BS3722" s="435"/>
      <c r="BT3722" s="435"/>
      <c r="BU3722" s="435"/>
      <c r="BV3722" s="435"/>
      <c r="BW3722" s="435"/>
      <c r="BX3722" s="435"/>
      <c r="BY3722" s="435"/>
      <c r="BZ3722" s="435"/>
      <c r="CA3722" s="435"/>
      <c r="CB3722" s="435"/>
      <c r="CC3722" s="435"/>
      <c r="CD3722" s="435"/>
      <c r="CE3722" s="435"/>
      <c r="CF3722" s="435"/>
      <c r="CG3722" s="435"/>
      <c r="CH3722" s="435"/>
      <c r="CI3722" s="435"/>
      <c r="CJ3722" s="435"/>
      <c r="CK3722" s="435"/>
      <c r="CL3722" s="435"/>
      <c r="CM3722" s="435"/>
      <c r="CN3722" s="435"/>
      <c r="CO3722" s="435"/>
      <c r="CP3722" s="435"/>
      <c r="CQ3722" s="435"/>
      <c r="CR3722" s="435"/>
      <c r="CS3722" s="435"/>
      <c r="CT3722" s="435"/>
      <c r="CU3722" s="435"/>
      <c r="CV3722" s="435"/>
      <c r="CW3722" s="435"/>
      <c r="CX3722" s="435"/>
      <c r="CY3722" s="435"/>
      <c r="CZ3722" s="435"/>
      <c r="DA3722" s="435"/>
      <c r="DB3722" s="435"/>
      <c r="DC3722" s="435"/>
      <c r="DD3722" s="435"/>
      <c r="DE3722" s="435"/>
      <c r="DF3722" s="435"/>
      <c r="DG3722" s="435"/>
      <c r="DH3722" s="435"/>
      <c r="DI3722" s="435"/>
      <c r="DJ3722" s="435"/>
      <c r="DK3722" s="435"/>
      <c r="DL3722" s="435"/>
      <c r="DM3722" s="435"/>
      <c r="DN3722" s="435"/>
      <c r="DO3722" s="435"/>
      <c r="DP3722" s="435"/>
      <c r="DQ3722" s="435"/>
      <c r="DR3722" s="435"/>
      <c r="DS3722" s="435"/>
      <c r="DT3722" s="435"/>
      <c r="DU3722" s="435"/>
      <c r="DV3722" s="435"/>
      <c r="DW3722" s="435"/>
      <c r="DX3722" s="435"/>
      <c r="DY3722" s="435"/>
      <c r="DZ3722" s="435"/>
      <c r="EA3722" s="435"/>
      <c r="EB3722" s="435"/>
      <c r="EC3722" s="435"/>
      <c r="ED3722" s="435"/>
      <c r="EE3722" s="435"/>
      <c r="EF3722" s="435"/>
      <c r="EG3722" s="435"/>
      <c r="EH3722" s="435"/>
      <c r="EI3722" s="435"/>
      <c r="EJ3722" s="435"/>
      <c r="EK3722" s="435"/>
      <c r="EL3722" s="435"/>
      <c r="EM3722" s="435"/>
      <c r="EN3722" s="435"/>
      <c r="EO3722" s="435"/>
      <c r="EP3722" s="435"/>
      <c r="EQ3722" s="435"/>
      <c r="ER3722" s="435"/>
      <c r="ES3722" s="435"/>
      <c r="ET3722" s="435"/>
      <c r="EU3722" s="435"/>
      <c r="EV3722" s="435"/>
      <c r="EW3722" s="435"/>
      <c r="EX3722" s="435"/>
      <c r="EY3722" s="435"/>
      <c r="EZ3722" s="435"/>
      <c r="FA3722" s="435"/>
      <c r="FB3722" s="435"/>
      <c r="FC3722" s="435"/>
      <c r="FD3722" s="435"/>
      <c r="FE3722" s="435"/>
      <c r="FF3722" s="435"/>
      <c r="FG3722" s="435"/>
      <c r="FH3722" s="435"/>
      <c r="FI3722" s="435"/>
      <c r="FJ3722" s="435"/>
      <c r="FK3722" s="435"/>
      <c r="FL3722" s="435"/>
      <c r="FM3722" s="435"/>
      <c r="FN3722" s="435"/>
      <c r="FO3722" s="435"/>
      <c r="FP3722" s="435"/>
      <c r="FQ3722" s="435"/>
      <c r="FR3722" s="435"/>
      <c r="FS3722" s="435"/>
      <c r="FT3722" s="435"/>
      <c r="FU3722" s="435"/>
      <c r="FV3722" s="435"/>
      <c r="FW3722" s="435"/>
      <c r="FX3722" s="435"/>
      <c r="FY3722" s="435"/>
      <c r="FZ3722" s="435"/>
      <c r="GA3722" s="435"/>
      <c r="GB3722" s="435"/>
      <c r="GC3722" s="435"/>
      <c r="GD3722" s="435"/>
      <c r="GE3722" s="435"/>
      <c r="GF3722" s="435"/>
      <c r="GG3722" s="435"/>
      <c r="GH3722" s="435"/>
      <c r="GI3722" s="435"/>
      <c r="GJ3722" s="435"/>
      <c r="GK3722" s="435"/>
      <c r="GL3722" s="435"/>
      <c r="GM3722" s="435"/>
      <c r="GN3722" s="435"/>
      <c r="GO3722" s="435"/>
      <c r="GP3722" s="435"/>
      <c r="GQ3722" s="435"/>
      <c r="GR3722" s="435"/>
      <c r="GS3722" s="435"/>
      <c r="GT3722" s="435"/>
      <c r="GU3722" s="435"/>
      <c r="GV3722" s="435"/>
      <c r="GW3722" s="435"/>
      <c r="GX3722" s="435"/>
      <c r="GY3722" s="435"/>
      <c r="GZ3722" s="435"/>
      <c r="HA3722" s="435"/>
      <c r="HB3722" s="435"/>
      <c r="HC3722" s="435"/>
      <c r="HD3722" s="435"/>
      <c r="HE3722" s="435"/>
      <c r="HF3722" s="435"/>
    </row>
    <row r="3723" spans="1:214" s="436" customFormat="1" x14ac:dyDescent="0.25">
      <c r="A3723" s="280">
        <v>46057</v>
      </c>
      <c r="B3723" s="281">
        <v>4184260273</v>
      </c>
      <c r="C3723" s="328" t="s">
        <v>15180</v>
      </c>
      <c r="D3723" s="280">
        <v>46058</v>
      </c>
      <c r="E3723" s="426"/>
      <c r="F3723" s="328"/>
      <c r="G3723" s="427" t="s">
        <v>15629</v>
      </c>
      <c r="H3723" s="426"/>
      <c r="I3723" s="281" t="s">
        <v>15980</v>
      </c>
      <c r="J3723" s="281" t="s">
        <v>7228</v>
      </c>
      <c r="K3723" s="281" t="s">
        <v>30</v>
      </c>
      <c r="L3723" s="287" t="str">
        <f>VLOOKUP($K3723,[1]TONG_SL!$A$1:$D$65536,2,0)</f>
        <v>Gà muối 500g</v>
      </c>
      <c r="M3723" s="428"/>
      <c r="N3723" s="287" t="str">
        <f t="shared" si="378"/>
        <v>K-C6</v>
      </c>
      <c r="O3723" s="429"/>
      <c r="P3723" s="429"/>
      <c r="Q3723" s="287" t="str">
        <f>VLOOKUP(K3723,TONG_SL!$A:$D,3,0)</f>
        <v>Túi</v>
      </c>
      <c r="R3723" s="430">
        <v>46</v>
      </c>
      <c r="S3723" s="430"/>
      <c r="T3723" s="430">
        <f>VLOOKUP(VLOOKUP(G3723,Ma_KH!$A:$R,18,0)&amp;K3723,Gia_MB!$A:$F,6,0)</f>
        <v>116611</v>
      </c>
      <c r="U3723" s="431">
        <f t="shared" si="376"/>
        <v>5364106</v>
      </c>
      <c r="V3723" s="430"/>
      <c r="W3723" s="432">
        <f t="shared" si="377"/>
        <v>0</v>
      </c>
      <c r="X3723" s="433" t="str">
        <f t="shared" si="379"/>
        <v>8</v>
      </c>
      <c r="Y3723" s="430"/>
      <c r="Z3723" s="431">
        <f t="shared" si="380"/>
        <v>429128.48</v>
      </c>
      <c r="AA3723" s="434">
        <f>VLOOKUP(G3723,Ma_KH!$A:$R,14,0)</f>
        <v>60</v>
      </c>
      <c r="AB3723" s="435"/>
      <c r="AC3723" s="435"/>
      <c r="AD3723" s="435"/>
      <c r="AE3723" s="435"/>
      <c r="AF3723" s="435"/>
      <c r="AG3723" s="435"/>
      <c r="AH3723" s="435"/>
      <c r="AI3723" s="435"/>
      <c r="AJ3723" s="435"/>
      <c r="AK3723" s="435"/>
      <c r="AL3723" s="435"/>
      <c r="AM3723" s="435"/>
      <c r="AN3723" s="435"/>
      <c r="AO3723" s="435"/>
      <c r="AP3723" s="435"/>
      <c r="AQ3723" s="435"/>
      <c r="AR3723" s="435"/>
      <c r="AS3723" s="435"/>
      <c r="AT3723" s="435"/>
      <c r="AU3723" s="435"/>
      <c r="AV3723" s="435"/>
      <c r="AW3723" s="435"/>
      <c r="AX3723" s="435"/>
      <c r="AY3723" s="435"/>
      <c r="AZ3723" s="435"/>
      <c r="BA3723" s="435"/>
      <c r="BB3723" s="435"/>
      <c r="BC3723" s="435"/>
      <c r="BD3723" s="435"/>
      <c r="BE3723" s="435"/>
      <c r="BF3723" s="435"/>
      <c r="BG3723" s="435"/>
      <c r="BH3723" s="435"/>
      <c r="BI3723" s="435"/>
      <c r="BJ3723" s="435"/>
      <c r="BK3723" s="435"/>
      <c r="BL3723" s="435"/>
      <c r="BM3723" s="435"/>
      <c r="BN3723" s="435"/>
      <c r="BO3723" s="435"/>
      <c r="BP3723" s="435"/>
      <c r="BQ3723" s="435"/>
      <c r="BR3723" s="435"/>
      <c r="BS3723" s="435"/>
      <c r="BT3723" s="435"/>
      <c r="BU3723" s="435"/>
      <c r="BV3723" s="435"/>
      <c r="BW3723" s="435"/>
      <c r="BX3723" s="435"/>
      <c r="BY3723" s="435"/>
      <c r="BZ3723" s="435"/>
      <c r="CA3723" s="435"/>
      <c r="CB3723" s="435"/>
      <c r="CC3723" s="435"/>
      <c r="CD3723" s="435"/>
      <c r="CE3723" s="435"/>
      <c r="CF3723" s="435"/>
      <c r="CG3723" s="435"/>
      <c r="CH3723" s="435"/>
      <c r="CI3723" s="435"/>
      <c r="CJ3723" s="435"/>
      <c r="CK3723" s="435"/>
      <c r="CL3723" s="435"/>
      <c r="CM3723" s="435"/>
      <c r="CN3723" s="435"/>
      <c r="CO3723" s="435"/>
      <c r="CP3723" s="435"/>
      <c r="CQ3723" s="435"/>
      <c r="CR3723" s="435"/>
      <c r="CS3723" s="435"/>
      <c r="CT3723" s="435"/>
      <c r="CU3723" s="435"/>
      <c r="CV3723" s="435"/>
      <c r="CW3723" s="435"/>
      <c r="CX3723" s="435"/>
      <c r="CY3723" s="435"/>
      <c r="CZ3723" s="435"/>
      <c r="DA3723" s="435"/>
      <c r="DB3723" s="435"/>
      <c r="DC3723" s="435"/>
      <c r="DD3723" s="435"/>
      <c r="DE3723" s="435"/>
      <c r="DF3723" s="435"/>
      <c r="DG3723" s="435"/>
      <c r="DH3723" s="435"/>
      <c r="DI3723" s="435"/>
      <c r="DJ3723" s="435"/>
      <c r="DK3723" s="435"/>
      <c r="DL3723" s="435"/>
      <c r="DM3723" s="435"/>
      <c r="DN3723" s="435"/>
      <c r="DO3723" s="435"/>
      <c r="DP3723" s="435"/>
      <c r="DQ3723" s="435"/>
      <c r="DR3723" s="435"/>
      <c r="DS3723" s="435"/>
      <c r="DT3723" s="435"/>
      <c r="DU3723" s="435"/>
      <c r="DV3723" s="435"/>
      <c r="DW3723" s="435"/>
      <c r="DX3723" s="435"/>
      <c r="DY3723" s="435"/>
      <c r="DZ3723" s="435"/>
      <c r="EA3723" s="435"/>
      <c r="EB3723" s="435"/>
      <c r="EC3723" s="435"/>
      <c r="ED3723" s="435"/>
      <c r="EE3723" s="435"/>
      <c r="EF3723" s="435"/>
      <c r="EG3723" s="435"/>
      <c r="EH3723" s="435"/>
      <c r="EI3723" s="435"/>
      <c r="EJ3723" s="435"/>
      <c r="EK3723" s="435"/>
      <c r="EL3723" s="435"/>
      <c r="EM3723" s="435"/>
      <c r="EN3723" s="435"/>
      <c r="EO3723" s="435"/>
      <c r="EP3723" s="435"/>
      <c r="EQ3723" s="435"/>
      <c r="ER3723" s="435"/>
      <c r="ES3723" s="435"/>
      <c r="ET3723" s="435"/>
      <c r="EU3723" s="435"/>
      <c r="EV3723" s="435"/>
      <c r="EW3723" s="435"/>
      <c r="EX3723" s="435"/>
      <c r="EY3723" s="435"/>
      <c r="EZ3723" s="435"/>
      <c r="FA3723" s="435"/>
      <c r="FB3723" s="435"/>
      <c r="FC3723" s="435"/>
      <c r="FD3723" s="435"/>
      <c r="FE3723" s="435"/>
      <c r="FF3723" s="435"/>
      <c r="FG3723" s="435"/>
      <c r="FH3723" s="435"/>
      <c r="FI3723" s="435"/>
      <c r="FJ3723" s="435"/>
      <c r="FK3723" s="435"/>
      <c r="FL3723" s="435"/>
      <c r="FM3723" s="435"/>
      <c r="FN3723" s="435"/>
      <c r="FO3723" s="435"/>
      <c r="FP3723" s="435"/>
      <c r="FQ3723" s="435"/>
      <c r="FR3723" s="435"/>
      <c r="FS3723" s="435"/>
      <c r="FT3723" s="435"/>
      <c r="FU3723" s="435"/>
      <c r="FV3723" s="435"/>
      <c r="FW3723" s="435"/>
      <c r="FX3723" s="435"/>
      <c r="FY3723" s="435"/>
      <c r="FZ3723" s="435"/>
      <c r="GA3723" s="435"/>
      <c r="GB3723" s="435"/>
      <c r="GC3723" s="435"/>
      <c r="GD3723" s="435"/>
      <c r="GE3723" s="435"/>
      <c r="GF3723" s="435"/>
      <c r="GG3723" s="435"/>
      <c r="GH3723" s="435"/>
      <c r="GI3723" s="435"/>
      <c r="GJ3723" s="435"/>
      <c r="GK3723" s="435"/>
      <c r="GL3723" s="435"/>
      <c r="GM3723" s="435"/>
      <c r="GN3723" s="435"/>
      <c r="GO3723" s="435"/>
      <c r="GP3723" s="435"/>
      <c r="GQ3723" s="435"/>
      <c r="GR3723" s="435"/>
      <c r="GS3723" s="435"/>
      <c r="GT3723" s="435"/>
      <c r="GU3723" s="435"/>
      <c r="GV3723" s="435"/>
      <c r="GW3723" s="435"/>
      <c r="GX3723" s="435"/>
      <c r="GY3723" s="435"/>
      <c r="GZ3723" s="435"/>
      <c r="HA3723" s="435"/>
      <c r="HB3723" s="435"/>
      <c r="HC3723" s="435"/>
      <c r="HD3723" s="435"/>
      <c r="HE3723" s="435"/>
      <c r="HF3723" s="435"/>
    </row>
    <row r="3724" spans="1:214" s="436" customFormat="1" x14ac:dyDescent="0.25">
      <c r="A3724" s="280">
        <v>46057</v>
      </c>
      <c r="B3724" s="281">
        <v>4184260273</v>
      </c>
      <c r="C3724" s="328" t="s">
        <v>15180</v>
      </c>
      <c r="D3724" s="280">
        <v>46058</v>
      </c>
      <c r="E3724" s="426"/>
      <c r="F3724" s="328"/>
      <c r="G3724" s="427" t="s">
        <v>15629</v>
      </c>
      <c r="H3724" s="426"/>
      <c r="I3724" s="281" t="s">
        <v>15980</v>
      </c>
      <c r="J3724" s="281" t="s">
        <v>7228</v>
      </c>
      <c r="K3724" s="281" t="s">
        <v>7149</v>
      </c>
      <c r="L3724" s="287" t="str">
        <f>VLOOKUP($K3724,[1]TONG_SL!$A$1:$D$65536,2,0)</f>
        <v>Tai heo muối 200g</v>
      </c>
      <c r="M3724" s="428"/>
      <c r="N3724" s="287" t="str">
        <f t="shared" si="378"/>
        <v>K-C6</v>
      </c>
      <c r="O3724" s="429"/>
      <c r="P3724" s="429"/>
      <c r="Q3724" s="287" t="str">
        <f>VLOOKUP(K3724,TONG_SL!$A:$D,3,0)</f>
        <v>Túi</v>
      </c>
      <c r="R3724" s="430">
        <v>6</v>
      </c>
      <c r="S3724" s="430"/>
      <c r="T3724" s="430">
        <f>VLOOKUP(VLOOKUP(G3724,Ma_KH!$A:$R,18,0)&amp;K3724,Gia_MB!$A:$F,6,0)</f>
        <v>55595</v>
      </c>
      <c r="U3724" s="431">
        <f t="shared" si="376"/>
        <v>333570</v>
      </c>
      <c r="V3724" s="430"/>
      <c r="W3724" s="432">
        <f t="shared" si="377"/>
        <v>0</v>
      </c>
      <c r="X3724" s="433" t="str">
        <f t="shared" si="379"/>
        <v>8</v>
      </c>
      <c r="Y3724" s="430"/>
      <c r="Z3724" s="431">
        <f t="shared" si="380"/>
        <v>26685.600000000002</v>
      </c>
      <c r="AA3724" s="434">
        <f>VLOOKUP(G3724,Ma_KH!$A:$R,14,0)</f>
        <v>60</v>
      </c>
      <c r="AB3724" s="435"/>
      <c r="AC3724" s="435"/>
      <c r="AD3724" s="435"/>
      <c r="AE3724" s="435"/>
      <c r="AF3724" s="435"/>
      <c r="AG3724" s="435"/>
      <c r="AH3724" s="435"/>
      <c r="AI3724" s="435"/>
      <c r="AJ3724" s="435"/>
      <c r="AK3724" s="435"/>
      <c r="AL3724" s="435"/>
      <c r="AM3724" s="435"/>
      <c r="AN3724" s="435"/>
      <c r="AO3724" s="435"/>
      <c r="AP3724" s="435"/>
      <c r="AQ3724" s="435"/>
      <c r="AR3724" s="435"/>
      <c r="AS3724" s="435"/>
      <c r="AT3724" s="435"/>
      <c r="AU3724" s="435"/>
      <c r="AV3724" s="435"/>
      <c r="AW3724" s="435"/>
      <c r="AX3724" s="435"/>
      <c r="AY3724" s="435"/>
      <c r="AZ3724" s="435"/>
      <c r="BA3724" s="435"/>
      <c r="BB3724" s="435"/>
      <c r="BC3724" s="435"/>
      <c r="BD3724" s="435"/>
      <c r="BE3724" s="435"/>
      <c r="BF3724" s="435"/>
      <c r="BG3724" s="435"/>
      <c r="BH3724" s="435"/>
      <c r="BI3724" s="435"/>
      <c r="BJ3724" s="435"/>
      <c r="BK3724" s="435"/>
      <c r="BL3724" s="435"/>
      <c r="BM3724" s="435"/>
      <c r="BN3724" s="435"/>
      <c r="BO3724" s="435"/>
      <c r="BP3724" s="435"/>
      <c r="BQ3724" s="435"/>
      <c r="BR3724" s="435"/>
      <c r="BS3724" s="435"/>
      <c r="BT3724" s="435"/>
      <c r="BU3724" s="435"/>
      <c r="BV3724" s="435"/>
      <c r="BW3724" s="435"/>
      <c r="BX3724" s="435"/>
      <c r="BY3724" s="435"/>
      <c r="BZ3724" s="435"/>
      <c r="CA3724" s="435"/>
      <c r="CB3724" s="435"/>
      <c r="CC3724" s="435"/>
      <c r="CD3724" s="435"/>
      <c r="CE3724" s="435"/>
      <c r="CF3724" s="435"/>
      <c r="CG3724" s="435"/>
      <c r="CH3724" s="435"/>
      <c r="CI3724" s="435"/>
      <c r="CJ3724" s="435"/>
      <c r="CK3724" s="435"/>
      <c r="CL3724" s="435"/>
      <c r="CM3724" s="435"/>
      <c r="CN3724" s="435"/>
      <c r="CO3724" s="435"/>
      <c r="CP3724" s="435"/>
      <c r="CQ3724" s="435"/>
      <c r="CR3724" s="435"/>
      <c r="CS3724" s="435"/>
      <c r="CT3724" s="435"/>
      <c r="CU3724" s="435"/>
      <c r="CV3724" s="435"/>
      <c r="CW3724" s="435"/>
      <c r="CX3724" s="435"/>
      <c r="CY3724" s="435"/>
      <c r="CZ3724" s="435"/>
      <c r="DA3724" s="435"/>
      <c r="DB3724" s="435"/>
      <c r="DC3724" s="435"/>
      <c r="DD3724" s="435"/>
      <c r="DE3724" s="435"/>
      <c r="DF3724" s="435"/>
      <c r="DG3724" s="435"/>
      <c r="DH3724" s="435"/>
      <c r="DI3724" s="435"/>
      <c r="DJ3724" s="435"/>
      <c r="DK3724" s="435"/>
      <c r="DL3724" s="435"/>
      <c r="DM3724" s="435"/>
      <c r="DN3724" s="435"/>
      <c r="DO3724" s="435"/>
      <c r="DP3724" s="435"/>
      <c r="DQ3724" s="435"/>
      <c r="DR3724" s="435"/>
      <c r="DS3724" s="435"/>
      <c r="DT3724" s="435"/>
      <c r="DU3724" s="435"/>
      <c r="DV3724" s="435"/>
      <c r="DW3724" s="435"/>
      <c r="DX3724" s="435"/>
      <c r="DY3724" s="435"/>
      <c r="DZ3724" s="435"/>
      <c r="EA3724" s="435"/>
      <c r="EB3724" s="435"/>
      <c r="EC3724" s="435"/>
      <c r="ED3724" s="435"/>
      <c r="EE3724" s="435"/>
      <c r="EF3724" s="435"/>
      <c r="EG3724" s="435"/>
      <c r="EH3724" s="435"/>
      <c r="EI3724" s="435"/>
      <c r="EJ3724" s="435"/>
      <c r="EK3724" s="435"/>
      <c r="EL3724" s="435"/>
      <c r="EM3724" s="435"/>
      <c r="EN3724" s="435"/>
      <c r="EO3724" s="435"/>
      <c r="EP3724" s="435"/>
      <c r="EQ3724" s="435"/>
      <c r="ER3724" s="435"/>
      <c r="ES3724" s="435"/>
      <c r="ET3724" s="435"/>
      <c r="EU3724" s="435"/>
      <c r="EV3724" s="435"/>
      <c r="EW3724" s="435"/>
      <c r="EX3724" s="435"/>
      <c r="EY3724" s="435"/>
      <c r="EZ3724" s="435"/>
      <c r="FA3724" s="435"/>
      <c r="FB3724" s="435"/>
      <c r="FC3724" s="435"/>
      <c r="FD3724" s="435"/>
      <c r="FE3724" s="435"/>
      <c r="FF3724" s="435"/>
      <c r="FG3724" s="435"/>
      <c r="FH3724" s="435"/>
      <c r="FI3724" s="435"/>
      <c r="FJ3724" s="435"/>
      <c r="FK3724" s="435"/>
      <c r="FL3724" s="435"/>
      <c r="FM3724" s="435"/>
      <c r="FN3724" s="435"/>
      <c r="FO3724" s="435"/>
      <c r="FP3724" s="435"/>
      <c r="FQ3724" s="435"/>
      <c r="FR3724" s="435"/>
      <c r="FS3724" s="435"/>
      <c r="FT3724" s="435"/>
      <c r="FU3724" s="435"/>
      <c r="FV3724" s="435"/>
      <c r="FW3724" s="435"/>
      <c r="FX3724" s="435"/>
      <c r="FY3724" s="435"/>
      <c r="FZ3724" s="435"/>
      <c r="GA3724" s="435"/>
      <c r="GB3724" s="435"/>
      <c r="GC3724" s="435"/>
      <c r="GD3724" s="435"/>
      <c r="GE3724" s="435"/>
      <c r="GF3724" s="435"/>
      <c r="GG3724" s="435"/>
      <c r="GH3724" s="435"/>
      <c r="GI3724" s="435"/>
      <c r="GJ3724" s="435"/>
      <c r="GK3724" s="435"/>
      <c r="GL3724" s="435"/>
      <c r="GM3724" s="435"/>
      <c r="GN3724" s="435"/>
      <c r="GO3724" s="435"/>
      <c r="GP3724" s="435"/>
      <c r="GQ3724" s="435"/>
      <c r="GR3724" s="435"/>
      <c r="GS3724" s="435"/>
      <c r="GT3724" s="435"/>
      <c r="GU3724" s="435"/>
      <c r="GV3724" s="435"/>
      <c r="GW3724" s="435"/>
      <c r="GX3724" s="435"/>
      <c r="GY3724" s="435"/>
      <c r="GZ3724" s="435"/>
      <c r="HA3724" s="435"/>
      <c r="HB3724" s="435"/>
      <c r="HC3724" s="435"/>
      <c r="HD3724" s="435"/>
      <c r="HE3724" s="435"/>
      <c r="HF3724" s="435"/>
    </row>
    <row r="3725" spans="1:214" s="436" customFormat="1" x14ac:dyDescent="0.25">
      <c r="A3725" s="280">
        <v>46057</v>
      </c>
      <c r="B3725" s="281">
        <v>4184260273</v>
      </c>
      <c r="C3725" s="328" t="s">
        <v>15180</v>
      </c>
      <c r="D3725" s="280">
        <v>46058</v>
      </c>
      <c r="E3725" s="426"/>
      <c r="F3725" s="328"/>
      <c r="G3725" s="427" t="s">
        <v>15629</v>
      </c>
      <c r="H3725" s="426"/>
      <c r="I3725" s="281" t="s">
        <v>15980</v>
      </c>
      <c r="J3725" s="281" t="s">
        <v>7228</v>
      </c>
      <c r="K3725" s="281" t="s">
        <v>32</v>
      </c>
      <c r="L3725" s="287" t="str">
        <f>VLOOKUP($K3725,[1]TONG_SL!$A$1:$D$65536,2,0)</f>
        <v>Giò Tai Lưỡi Xào 250g</v>
      </c>
      <c r="M3725" s="428"/>
      <c r="N3725" s="287" t="str">
        <f t="shared" si="378"/>
        <v>K-C6</v>
      </c>
      <c r="O3725" s="429"/>
      <c r="P3725" s="429"/>
      <c r="Q3725" s="287" t="str">
        <f>VLOOKUP(K3725,TONG_SL!$A:$D,3,0)</f>
        <v>Túi</v>
      </c>
      <c r="R3725" s="430">
        <v>4</v>
      </c>
      <c r="S3725" s="430"/>
      <c r="T3725" s="430">
        <f>VLOOKUP(VLOOKUP(G3725,Ma_KH!$A:$R,18,0)&amp;K3725,Gia_MB!$A:$F,6,0)</f>
        <v>50182</v>
      </c>
      <c r="U3725" s="431">
        <f t="shared" si="376"/>
        <v>200728</v>
      </c>
      <c r="V3725" s="430"/>
      <c r="W3725" s="432">
        <f t="shared" si="377"/>
        <v>0</v>
      </c>
      <c r="X3725" s="433" t="str">
        <f t="shared" si="379"/>
        <v>8</v>
      </c>
      <c r="Y3725" s="430"/>
      <c r="Z3725" s="431">
        <f t="shared" si="380"/>
        <v>16058.24</v>
      </c>
      <c r="AA3725" s="434">
        <f>VLOOKUP(G3725,Ma_KH!$A:$R,14,0)</f>
        <v>60</v>
      </c>
      <c r="AB3725" s="435"/>
      <c r="AC3725" s="435"/>
      <c r="AD3725" s="435"/>
      <c r="AE3725" s="435"/>
      <c r="AF3725" s="435"/>
      <c r="AG3725" s="435"/>
      <c r="AH3725" s="435"/>
      <c r="AI3725" s="435"/>
      <c r="AJ3725" s="435"/>
      <c r="AK3725" s="435"/>
      <c r="AL3725" s="435"/>
      <c r="AM3725" s="435"/>
      <c r="AN3725" s="435"/>
      <c r="AO3725" s="435"/>
      <c r="AP3725" s="435"/>
      <c r="AQ3725" s="435"/>
      <c r="AR3725" s="435"/>
      <c r="AS3725" s="435"/>
      <c r="AT3725" s="435"/>
      <c r="AU3725" s="435"/>
      <c r="AV3725" s="435"/>
      <c r="AW3725" s="435"/>
      <c r="AX3725" s="435"/>
      <c r="AY3725" s="435"/>
      <c r="AZ3725" s="435"/>
      <c r="BA3725" s="435"/>
      <c r="BB3725" s="435"/>
      <c r="BC3725" s="435"/>
      <c r="BD3725" s="435"/>
      <c r="BE3725" s="435"/>
      <c r="BF3725" s="435"/>
      <c r="BG3725" s="435"/>
      <c r="BH3725" s="435"/>
      <c r="BI3725" s="435"/>
      <c r="BJ3725" s="435"/>
      <c r="BK3725" s="435"/>
      <c r="BL3725" s="435"/>
      <c r="BM3725" s="435"/>
      <c r="BN3725" s="435"/>
      <c r="BO3725" s="435"/>
      <c r="BP3725" s="435"/>
      <c r="BQ3725" s="435"/>
      <c r="BR3725" s="435"/>
      <c r="BS3725" s="435"/>
      <c r="BT3725" s="435"/>
      <c r="BU3725" s="435"/>
      <c r="BV3725" s="435"/>
      <c r="BW3725" s="435"/>
      <c r="BX3725" s="435"/>
      <c r="BY3725" s="435"/>
      <c r="BZ3725" s="435"/>
      <c r="CA3725" s="435"/>
      <c r="CB3725" s="435"/>
      <c r="CC3725" s="435"/>
      <c r="CD3725" s="435"/>
      <c r="CE3725" s="435"/>
      <c r="CF3725" s="435"/>
      <c r="CG3725" s="435"/>
      <c r="CH3725" s="435"/>
      <c r="CI3725" s="435"/>
      <c r="CJ3725" s="435"/>
      <c r="CK3725" s="435"/>
      <c r="CL3725" s="435"/>
      <c r="CM3725" s="435"/>
      <c r="CN3725" s="435"/>
      <c r="CO3725" s="435"/>
      <c r="CP3725" s="435"/>
      <c r="CQ3725" s="435"/>
      <c r="CR3725" s="435"/>
      <c r="CS3725" s="435"/>
      <c r="CT3725" s="435"/>
      <c r="CU3725" s="435"/>
      <c r="CV3725" s="435"/>
      <c r="CW3725" s="435"/>
      <c r="CX3725" s="435"/>
      <c r="CY3725" s="435"/>
      <c r="CZ3725" s="435"/>
      <c r="DA3725" s="435"/>
      <c r="DB3725" s="435"/>
      <c r="DC3725" s="435"/>
      <c r="DD3725" s="435"/>
      <c r="DE3725" s="435"/>
      <c r="DF3725" s="435"/>
      <c r="DG3725" s="435"/>
      <c r="DH3725" s="435"/>
      <c r="DI3725" s="435"/>
      <c r="DJ3725" s="435"/>
      <c r="DK3725" s="435"/>
      <c r="DL3725" s="435"/>
      <c r="DM3725" s="435"/>
      <c r="DN3725" s="435"/>
      <c r="DO3725" s="435"/>
      <c r="DP3725" s="435"/>
      <c r="DQ3725" s="435"/>
      <c r="DR3725" s="435"/>
      <c r="DS3725" s="435"/>
      <c r="DT3725" s="435"/>
      <c r="DU3725" s="435"/>
      <c r="DV3725" s="435"/>
      <c r="DW3725" s="435"/>
      <c r="DX3725" s="435"/>
      <c r="DY3725" s="435"/>
      <c r="DZ3725" s="435"/>
      <c r="EA3725" s="435"/>
      <c r="EB3725" s="435"/>
      <c r="EC3725" s="435"/>
      <c r="ED3725" s="435"/>
      <c r="EE3725" s="435"/>
      <c r="EF3725" s="435"/>
      <c r="EG3725" s="435"/>
      <c r="EH3725" s="435"/>
      <c r="EI3725" s="435"/>
      <c r="EJ3725" s="435"/>
      <c r="EK3725" s="435"/>
      <c r="EL3725" s="435"/>
      <c r="EM3725" s="435"/>
      <c r="EN3725" s="435"/>
      <c r="EO3725" s="435"/>
      <c r="EP3725" s="435"/>
      <c r="EQ3725" s="435"/>
      <c r="ER3725" s="435"/>
      <c r="ES3725" s="435"/>
      <c r="ET3725" s="435"/>
      <c r="EU3725" s="435"/>
      <c r="EV3725" s="435"/>
      <c r="EW3725" s="435"/>
      <c r="EX3725" s="435"/>
      <c r="EY3725" s="435"/>
      <c r="EZ3725" s="435"/>
      <c r="FA3725" s="435"/>
      <c r="FB3725" s="435"/>
      <c r="FC3725" s="435"/>
      <c r="FD3725" s="435"/>
      <c r="FE3725" s="435"/>
      <c r="FF3725" s="435"/>
      <c r="FG3725" s="435"/>
      <c r="FH3725" s="435"/>
      <c r="FI3725" s="435"/>
      <c r="FJ3725" s="435"/>
      <c r="FK3725" s="435"/>
      <c r="FL3725" s="435"/>
      <c r="FM3725" s="435"/>
      <c r="FN3725" s="435"/>
      <c r="FO3725" s="435"/>
      <c r="FP3725" s="435"/>
      <c r="FQ3725" s="435"/>
      <c r="FR3725" s="435"/>
      <c r="FS3725" s="435"/>
      <c r="FT3725" s="435"/>
      <c r="FU3725" s="435"/>
      <c r="FV3725" s="435"/>
      <c r="FW3725" s="435"/>
      <c r="FX3725" s="435"/>
      <c r="FY3725" s="435"/>
      <c r="FZ3725" s="435"/>
      <c r="GA3725" s="435"/>
      <c r="GB3725" s="435"/>
      <c r="GC3725" s="435"/>
      <c r="GD3725" s="435"/>
      <c r="GE3725" s="435"/>
      <c r="GF3725" s="435"/>
      <c r="GG3725" s="435"/>
      <c r="GH3725" s="435"/>
      <c r="GI3725" s="435"/>
      <c r="GJ3725" s="435"/>
      <c r="GK3725" s="435"/>
      <c r="GL3725" s="435"/>
      <c r="GM3725" s="435"/>
      <c r="GN3725" s="435"/>
      <c r="GO3725" s="435"/>
      <c r="GP3725" s="435"/>
      <c r="GQ3725" s="435"/>
      <c r="GR3725" s="435"/>
      <c r="GS3725" s="435"/>
      <c r="GT3725" s="435"/>
      <c r="GU3725" s="435"/>
      <c r="GV3725" s="435"/>
      <c r="GW3725" s="435"/>
      <c r="GX3725" s="435"/>
      <c r="GY3725" s="435"/>
      <c r="GZ3725" s="435"/>
      <c r="HA3725" s="435"/>
      <c r="HB3725" s="435"/>
      <c r="HC3725" s="435"/>
      <c r="HD3725" s="435"/>
      <c r="HE3725" s="435"/>
      <c r="HF3725" s="435"/>
    </row>
    <row r="3726" spans="1:214" s="436" customFormat="1" x14ac:dyDescent="0.25">
      <c r="A3726" s="280">
        <v>46049</v>
      </c>
      <c r="B3726" s="281">
        <v>4183830594</v>
      </c>
      <c r="C3726" s="328" t="s">
        <v>15180</v>
      </c>
      <c r="D3726" s="280">
        <v>46058</v>
      </c>
      <c r="E3726" s="426"/>
      <c r="F3726" s="328"/>
      <c r="G3726" s="427" t="s">
        <v>15629</v>
      </c>
      <c r="H3726" s="426"/>
      <c r="I3726" s="281" t="s">
        <v>15981</v>
      </c>
      <c r="J3726" s="281" t="s">
        <v>7228</v>
      </c>
      <c r="K3726" s="281" t="s">
        <v>37</v>
      </c>
      <c r="L3726" s="287" t="str">
        <f>VLOOKUP($K3726,[1]TONG_SL!$A$1:$D$65536,2,0)</f>
        <v>Chả cốm 300g</v>
      </c>
      <c r="M3726" s="428"/>
      <c r="N3726" s="287" t="str">
        <f t="shared" si="378"/>
        <v>K-C6</v>
      </c>
      <c r="O3726" s="429"/>
      <c r="P3726" s="429"/>
      <c r="Q3726" s="287" t="str">
        <f>VLOOKUP(K3726,TONG_SL!$A:$D,3,0)</f>
        <v>Túi</v>
      </c>
      <c r="R3726" s="430">
        <v>5</v>
      </c>
      <c r="S3726" s="430"/>
      <c r="T3726" s="430">
        <f>VLOOKUP(VLOOKUP(G3726,Ma_KH!$A:$R,18,0)&amp;K3726,Gia_MB!$A:$F,6,0)</f>
        <v>74250</v>
      </c>
      <c r="U3726" s="431">
        <f t="shared" si="376"/>
        <v>371250</v>
      </c>
      <c r="V3726" s="430"/>
      <c r="W3726" s="432">
        <f t="shared" si="377"/>
        <v>0</v>
      </c>
      <c r="X3726" s="433" t="str">
        <f t="shared" si="379"/>
        <v>8</v>
      </c>
      <c r="Y3726" s="430"/>
      <c r="Z3726" s="431">
        <f t="shared" si="380"/>
        <v>29700</v>
      </c>
      <c r="AA3726" s="434">
        <f>VLOOKUP(G3726,Ma_KH!$A:$R,14,0)</f>
        <v>60</v>
      </c>
      <c r="AB3726" s="435"/>
      <c r="AC3726" s="435"/>
      <c r="AD3726" s="435"/>
      <c r="AE3726" s="435"/>
      <c r="AF3726" s="435"/>
      <c r="AG3726" s="435"/>
      <c r="AH3726" s="435"/>
      <c r="AI3726" s="435"/>
      <c r="AJ3726" s="435"/>
      <c r="AK3726" s="435"/>
      <c r="AL3726" s="435"/>
      <c r="AM3726" s="435"/>
      <c r="AN3726" s="435"/>
      <c r="AO3726" s="435"/>
      <c r="AP3726" s="435"/>
      <c r="AQ3726" s="435"/>
      <c r="AR3726" s="435"/>
      <c r="AS3726" s="435"/>
      <c r="AT3726" s="435"/>
      <c r="AU3726" s="435"/>
      <c r="AV3726" s="435"/>
      <c r="AW3726" s="435"/>
      <c r="AX3726" s="435"/>
      <c r="AY3726" s="435"/>
      <c r="AZ3726" s="435"/>
      <c r="BA3726" s="435"/>
      <c r="BB3726" s="435"/>
      <c r="BC3726" s="435"/>
      <c r="BD3726" s="435"/>
      <c r="BE3726" s="435"/>
      <c r="BF3726" s="435"/>
      <c r="BG3726" s="435"/>
      <c r="BH3726" s="435"/>
      <c r="BI3726" s="435"/>
      <c r="BJ3726" s="435"/>
      <c r="BK3726" s="435"/>
      <c r="BL3726" s="435"/>
      <c r="BM3726" s="435"/>
      <c r="BN3726" s="435"/>
      <c r="BO3726" s="435"/>
      <c r="BP3726" s="435"/>
      <c r="BQ3726" s="435"/>
      <c r="BR3726" s="435"/>
      <c r="BS3726" s="435"/>
      <c r="BT3726" s="435"/>
      <c r="BU3726" s="435"/>
      <c r="BV3726" s="435"/>
      <c r="BW3726" s="435"/>
      <c r="BX3726" s="435"/>
      <c r="BY3726" s="435"/>
      <c r="BZ3726" s="435"/>
      <c r="CA3726" s="435"/>
      <c r="CB3726" s="435"/>
      <c r="CC3726" s="435"/>
      <c r="CD3726" s="435"/>
      <c r="CE3726" s="435"/>
      <c r="CF3726" s="435"/>
      <c r="CG3726" s="435"/>
      <c r="CH3726" s="435"/>
      <c r="CI3726" s="435"/>
      <c r="CJ3726" s="435"/>
      <c r="CK3726" s="435"/>
      <c r="CL3726" s="435"/>
      <c r="CM3726" s="435"/>
      <c r="CN3726" s="435"/>
      <c r="CO3726" s="435"/>
      <c r="CP3726" s="435"/>
      <c r="CQ3726" s="435"/>
      <c r="CR3726" s="435"/>
      <c r="CS3726" s="435"/>
      <c r="CT3726" s="435"/>
      <c r="CU3726" s="435"/>
      <c r="CV3726" s="435"/>
      <c r="CW3726" s="435"/>
      <c r="CX3726" s="435"/>
      <c r="CY3726" s="435"/>
      <c r="CZ3726" s="435"/>
      <c r="DA3726" s="435"/>
      <c r="DB3726" s="435"/>
      <c r="DC3726" s="435"/>
      <c r="DD3726" s="435"/>
      <c r="DE3726" s="435"/>
      <c r="DF3726" s="435"/>
      <c r="DG3726" s="435"/>
      <c r="DH3726" s="435"/>
      <c r="DI3726" s="435"/>
      <c r="DJ3726" s="435"/>
      <c r="DK3726" s="435"/>
      <c r="DL3726" s="435"/>
      <c r="DM3726" s="435"/>
      <c r="DN3726" s="435"/>
      <c r="DO3726" s="435"/>
      <c r="DP3726" s="435"/>
      <c r="DQ3726" s="435"/>
      <c r="DR3726" s="435"/>
      <c r="DS3726" s="435"/>
      <c r="DT3726" s="435"/>
      <c r="DU3726" s="435"/>
      <c r="DV3726" s="435"/>
      <c r="DW3726" s="435"/>
      <c r="DX3726" s="435"/>
      <c r="DY3726" s="435"/>
      <c r="DZ3726" s="435"/>
      <c r="EA3726" s="435"/>
      <c r="EB3726" s="435"/>
      <c r="EC3726" s="435"/>
      <c r="ED3726" s="435"/>
      <c r="EE3726" s="435"/>
      <c r="EF3726" s="435"/>
      <c r="EG3726" s="435"/>
      <c r="EH3726" s="435"/>
      <c r="EI3726" s="435"/>
      <c r="EJ3726" s="435"/>
      <c r="EK3726" s="435"/>
      <c r="EL3726" s="435"/>
      <c r="EM3726" s="435"/>
      <c r="EN3726" s="435"/>
      <c r="EO3726" s="435"/>
      <c r="EP3726" s="435"/>
      <c r="EQ3726" s="435"/>
      <c r="ER3726" s="435"/>
      <c r="ES3726" s="435"/>
      <c r="ET3726" s="435"/>
      <c r="EU3726" s="435"/>
      <c r="EV3726" s="435"/>
      <c r="EW3726" s="435"/>
      <c r="EX3726" s="435"/>
      <c r="EY3726" s="435"/>
      <c r="EZ3726" s="435"/>
      <c r="FA3726" s="435"/>
      <c r="FB3726" s="435"/>
      <c r="FC3726" s="435"/>
      <c r="FD3726" s="435"/>
      <c r="FE3726" s="435"/>
      <c r="FF3726" s="435"/>
      <c r="FG3726" s="435"/>
      <c r="FH3726" s="435"/>
      <c r="FI3726" s="435"/>
      <c r="FJ3726" s="435"/>
      <c r="FK3726" s="435"/>
      <c r="FL3726" s="435"/>
      <c r="FM3726" s="435"/>
      <c r="FN3726" s="435"/>
      <c r="FO3726" s="435"/>
      <c r="FP3726" s="435"/>
      <c r="FQ3726" s="435"/>
      <c r="FR3726" s="435"/>
      <c r="FS3726" s="435"/>
      <c r="FT3726" s="435"/>
      <c r="FU3726" s="435"/>
      <c r="FV3726" s="435"/>
      <c r="FW3726" s="435"/>
      <c r="FX3726" s="435"/>
      <c r="FY3726" s="435"/>
      <c r="FZ3726" s="435"/>
      <c r="GA3726" s="435"/>
      <c r="GB3726" s="435"/>
      <c r="GC3726" s="435"/>
      <c r="GD3726" s="435"/>
      <c r="GE3726" s="435"/>
      <c r="GF3726" s="435"/>
      <c r="GG3726" s="435"/>
      <c r="GH3726" s="435"/>
      <c r="GI3726" s="435"/>
      <c r="GJ3726" s="435"/>
      <c r="GK3726" s="435"/>
      <c r="GL3726" s="435"/>
      <c r="GM3726" s="435"/>
      <c r="GN3726" s="435"/>
      <c r="GO3726" s="435"/>
      <c r="GP3726" s="435"/>
      <c r="GQ3726" s="435"/>
      <c r="GR3726" s="435"/>
      <c r="GS3726" s="435"/>
      <c r="GT3726" s="435"/>
      <c r="GU3726" s="435"/>
      <c r="GV3726" s="435"/>
      <c r="GW3726" s="435"/>
      <c r="GX3726" s="435"/>
      <c r="GY3726" s="435"/>
      <c r="GZ3726" s="435"/>
      <c r="HA3726" s="435"/>
      <c r="HB3726" s="435"/>
      <c r="HC3726" s="435"/>
      <c r="HD3726" s="435"/>
      <c r="HE3726" s="435"/>
      <c r="HF3726" s="435"/>
    </row>
    <row r="3727" spans="1:214" x14ac:dyDescent="0.25">
      <c r="A3727" s="216">
        <v>46057</v>
      </c>
      <c r="B3727" s="217">
        <v>4184277568</v>
      </c>
      <c r="C3727" s="218" t="s">
        <v>15180</v>
      </c>
      <c r="D3727" s="216">
        <v>46058</v>
      </c>
      <c r="E3727" s="219"/>
      <c r="F3727" s="218"/>
      <c r="G3727" s="268" t="s">
        <v>15629</v>
      </c>
      <c r="H3727" s="219"/>
      <c r="I3727" s="217" t="s">
        <v>15947</v>
      </c>
      <c r="J3727" s="217" t="s">
        <v>7228</v>
      </c>
      <c r="K3727" s="217" t="s">
        <v>27</v>
      </c>
      <c r="L3727" s="215" t="str">
        <f>VLOOKUP($K3727,[1]TONG_SL!$A$1:$D$65536,2,0)</f>
        <v>Chân giò heo muối 300g</v>
      </c>
      <c r="M3727" s="247"/>
      <c r="N3727" s="215" t="str">
        <f t="shared" si="378"/>
        <v>K-C6</v>
      </c>
      <c r="O3727" s="222"/>
      <c r="P3727" s="222"/>
      <c r="Q3727" s="215" t="str">
        <f>VLOOKUP(K3727,TONG_SL!$A:$D,3,0)</f>
        <v>Túi</v>
      </c>
      <c r="R3727" s="223">
        <v>22</v>
      </c>
      <c r="S3727" s="223"/>
      <c r="T3727" s="223">
        <f>VLOOKUP(VLOOKUP(G3727,Ma_KH!$A:$R,18,0)&amp;K3727,Gia_MB!$A:$F,6,0)</f>
        <v>73431</v>
      </c>
      <c r="U3727" s="183">
        <f t="shared" si="376"/>
        <v>1615482</v>
      </c>
      <c r="V3727" s="223"/>
      <c r="W3727" s="269">
        <f t="shared" si="377"/>
        <v>0</v>
      </c>
      <c r="X3727" s="270" t="str">
        <f t="shared" si="379"/>
        <v>8</v>
      </c>
      <c r="Y3727" s="223"/>
      <c r="Z3727" s="183">
        <f t="shared" si="380"/>
        <v>129238.56</v>
      </c>
      <c r="AA3727" s="271">
        <f>VLOOKUP(G3727,Ma_KH!$A:$R,14,0)</f>
        <v>60</v>
      </c>
    </row>
    <row r="3728" spans="1:214" x14ac:dyDescent="0.25">
      <c r="A3728" s="216">
        <v>46057</v>
      </c>
      <c r="B3728" s="217">
        <v>4184277568</v>
      </c>
      <c r="C3728" s="218" t="s">
        <v>15180</v>
      </c>
      <c r="D3728" s="216">
        <v>46058</v>
      </c>
      <c r="E3728" s="219"/>
      <c r="F3728" s="218"/>
      <c r="G3728" s="268" t="s">
        <v>15629</v>
      </c>
      <c r="H3728" s="219"/>
      <c r="I3728" s="217" t="s">
        <v>15947</v>
      </c>
      <c r="J3728" s="217" t="s">
        <v>7228</v>
      </c>
      <c r="K3728" s="217" t="s">
        <v>30</v>
      </c>
      <c r="L3728" s="215" t="str">
        <f>VLOOKUP($K3728,[1]TONG_SL!$A$1:$D$65536,2,0)</f>
        <v>Gà muối 500g</v>
      </c>
      <c r="M3728" s="247"/>
      <c r="N3728" s="215" t="str">
        <f t="shared" si="378"/>
        <v>K-C6</v>
      </c>
      <c r="O3728" s="222"/>
      <c r="P3728" s="222"/>
      <c r="Q3728" s="215" t="str">
        <f>VLOOKUP(K3728,TONG_SL!$A:$D,3,0)</f>
        <v>Túi</v>
      </c>
      <c r="R3728" s="223">
        <v>6</v>
      </c>
      <c r="S3728" s="223"/>
      <c r="T3728" s="223">
        <f>VLOOKUP(VLOOKUP(G3728,Ma_KH!$A:$R,18,0)&amp;K3728,Gia_MB!$A:$F,6,0)</f>
        <v>116611</v>
      </c>
      <c r="U3728" s="183">
        <f t="shared" si="376"/>
        <v>699666</v>
      </c>
      <c r="V3728" s="223"/>
      <c r="W3728" s="269">
        <f t="shared" si="377"/>
        <v>0</v>
      </c>
      <c r="X3728" s="270" t="str">
        <f t="shared" si="379"/>
        <v>8</v>
      </c>
      <c r="Y3728" s="223"/>
      <c r="Z3728" s="183">
        <f t="shared" si="380"/>
        <v>55973.279999999999</v>
      </c>
      <c r="AA3728" s="271">
        <f>VLOOKUP(G3728,Ma_KH!$A:$R,14,0)</f>
        <v>60</v>
      </c>
    </row>
    <row r="3729" spans="1:27" x14ac:dyDescent="0.25">
      <c r="A3729" s="216">
        <v>46057</v>
      </c>
      <c r="B3729" s="217">
        <v>4184277568</v>
      </c>
      <c r="C3729" s="218" t="s">
        <v>15180</v>
      </c>
      <c r="D3729" s="216">
        <v>46058</v>
      </c>
      <c r="E3729" s="219"/>
      <c r="F3729" s="218"/>
      <c r="G3729" s="268" t="s">
        <v>15629</v>
      </c>
      <c r="H3729" s="219"/>
      <c r="I3729" s="217" t="s">
        <v>15947</v>
      </c>
      <c r="J3729" s="217" t="s">
        <v>7228</v>
      </c>
      <c r="K3729" s="217" t="s">
        <v>48</v>
      </c>
      <c r="L3729" s="215" t="str">
        <f>VLOOKUP($K3729,[1]TONG_SL!$A$1:$D$65536,2,0)</f>
        <v>Mọc Nấm Hương 250g</v>
      </c>
      <c r="M3729" s="247"/>
      <c r="N3729" s="215" t="str">
        <f t="shared" si="378"/>
        <v>K-C6</v>
      </c>
      <c r="O3729" s="222"/>
      <c r="P3729" s="222"/>
      <c r="Q3729" s="215" t="str">
        <f>VLOOKUP(K3729,TONG_SL!$A:$D,3,0)</f>
        <v>Túi</v>
      </c>
      <c r="R3729" s="223">
        <v>5</v>
      </c>
      <c r="S3729" s="223"/>
      <c r="T3729" s="223">
        <f>VLOOKUP(VLOOKUP(G3729,Ma_KH!$A:$R,18,0)&amp;K3729,Gia_MB!$A:$F,6,0)</f>
        <v>46000</v>
      </c>
      <c r="U3729" s="183">
        <f t="shared" si="376"/>
        <v>230000</v>
      </c>
      <c r="V3729" s="223"/>
      <c r="W3729" s="269">
        <f t="shared" si="377"/>
        <v>0</v>
      </c>
      <c r="X3729" s="270" t="str">
        <f t="shared" si="379"/>
        <v>8</v>
      </c>
      <c r="Y3729" s="223"/>
      <c r="Z3729" s="183">
        <f t="shared" si="380"/>
        <v>18400</v>
      </c>
      <c r="AA3729" s="271">
        <f>VLOOKUP(G3729,Ma_KH!$A:$R,14,0)</f>
        <v>60</v>
      </c>
    </row>
    <row r="3730" spans="1:27" x14ac:dyDescent="0.25">
      <c r="A3730" s="216">
        <v>46057</v>
      </c>
      <c r="B3730" s="217">
        <v>4184277568</v>
      </c>
      <c r="C3730" s="218" t="s">
        <v>15180</v>
      </c>
      <c r="D3730" s="216">
        <v>46058</v>
      </c>
      <c r="E3730" s="219"/>
      <c r="F3730" s="218"/>
      <c r="G3730" s="268" t="s">
        <v>15629</v>
      </c>
      <c r="H3730" s="219"/>
      <c r="I3730" s="217" t="s">
        <v>15947</v>
      </c>
      <c r="J3730" s="217" t="s">
        <v>7228</v>
      </c>
      <c r="K3730" s="217" t="s">
        <v>32</v>
      </c>
      <c r="L3730" s="215" t="str">
        <f>VLOOKUP($K3730,[1]TONG_SL!$A$1:$D$65536,2,0)</f>
        <v>Giò Tai Lưỡi Xào 250g</v>
      </c>
      <c r="M3730" s="247"/>
      <c r="N3730" s="215" t="str">
        <f t="shared" si="378"/>
        <v>K-C6</v>
      </c>
      <c r="O3730" s="222"/>
      <c r="P3730" s="222"/>
      <c r="Q3730" s="215" t="str">
        <f>VLOOKUP(K3730,TONG_SL!$A:$D,3,0)</f>
        <v>Túi</v>
      </c>
      <c r="R3730" s="223">
        <v>5</v>
      </c>
      <c r="S3730" s="223"/>
      <c r="T3730" s="223">
        <f>VLOOKUP(VLOOKUP(G3730,Ma_KH!$A:$R,18,0)&amp;K3730,Gia_MB!$A:$F,6,0)</f>
        <v>50182</v>
      </c>
      <c r="U3730" s="183">
        <f t="shared" si="376"/>
        <v>250910</v>
      </c>
      <c r="V3730" s="223"/>
      <c r="W3730" s="269">
        <f t="shared" si="377"/>
        <v>0</v>
      </c>
      <c r="X3730" s="270" t="str">
        <f t="shared" si="379"/>
        <v>8</v>
      </c>
      <c r="Y3730" s="223"/>
      <c r="Z3730" s="183">
        <f t="shared" si="380"/>
        <v>20072.8</v>
      </c>
      <c r="AA3730" s="271">
        <f>VLOOKUP(G3730,Ma_KH!$A:$R,14,0)</f>
        <v>60</v>
      </c>
    </row>
    <row r="3731" spans="1:27" x14ac:dyDescent="0.25">
      <c r="A3731" s="216">
        <v>46049</v>
      </c>
      <c r="B3731" s="217">
        <v>4183828714</v>
      </c>
      <c r="C3731" s="218" t="s">
        <v>15180</v>
      </c>
      <c r="D3731" s="216">
        <v>46058</v>
      </c>
      <c r="E3731" s="219"/>
      <c r="F3731" s="218"/>
      <c r="G3731" s="268" t="s">
        <v>15629</v>
      </c>
      <c r="H3731" s="219"/>
      <c r="I3731" s="217" t="s">
        <v>15982</v>
      </c>
      <c r="J3731" s="217" t="s">
        <v>7228</v>
      </c>
      <c r="K3731" s="217" t="s">
        <v>30</v>
      </c>
      <c r="L3731" s="215" t="str">
        <f>VLOOKUP($K3731,[1]TONG_SL!$A$1:$D$65536,2,0)</f>
        <v>Gà muối 500g</v>
      </c>
      <c r="M3731" s="247"/>
      <c r="N3731" s="215" t="str">
        <f t="shared" si="378"/>
        <v>K-C6</v>
      </c>
      <c r="O3731" s="222"/>
      <c r="P3731" s="222"/>
      <c r="Q3731" s="215" t="str">
        <f>VLOOKUP(K3731,TONG_SL!$A:$D,3,0)</f>
        <v>Túi</v>
      </c>
      <c r="R3731" s="223">
        <v>6</v>
      </c>
      <c r="S3731" s="223"/>
      <c r="T3731" s="223">
        <f>VLOOKUP(VLOOKUP(G3731,Ma_KH!$A:$R,18,0)&amp;K3731,Gia_MB!$A:$F,6,0)</f>
        <v>116611</v>
      </c>
      <c r="U3731" s="183">
        <f t="shared" si="376"/>
        <v>699666</v>
      </c>
      <c r="V3731" s="223"/>
      <c r="W3731" s="269">
        <f t="shared" si="377"/>
        <v>0</v>
      </c>
      <c r="X3731" s="270" t="str">
        <f t="shared" si="379"/>
        <v>8</v>
      </c>
      <c r="Y3731" s="223"/>
      <c r="Z3731" s="183">
        <f t="shared" si="380"/>
        <v>55973.279999999999</v>
      </c>
      <c r="AA3731" s="271">
        <f>VLOOKUP(G3731,Ma_KH!$A:$R,14,0)</f>
        <v>60</v>
      </c>
    </row>
    <row r="3732" spans="1:27" x14ac:dyDescent="0.25">
      <c r="A3732" s="216">
        <v>46049</v>
      </c>
      <c r="B3732" s="217">
        <v>4183828714</v>
      </c>
      <c r="C3732" s="218" t="s">
        <v>15180</v>
      </c>
      <c r="D3732" s="216">
        <v>46058</v>
      </c>
      <c r="E3732" s="219"/>
      <c r="F3732" s="218"/>
      <c r="G3732" s="268" t="s">
        <v>15629</v>
      </c>
      <c r="H3732" s="219"/>
      <c r="I3732" s="217" t="s">
        <v>15982</v>
      </c>
      <c r="J3732" s="217" t="s">
        <v>7228</v>
      </c>
      <c r="K3732" s="217" t="s">
        <v>37</v>
      </c>
      <c r="L3732" s="215" t="str">
        <f>VLOOKUP($K3732,[1]TONG_SL!$A$1:$D$65536,2,0)</f>
        <v>Chả cốm 300g</v>
      </c>
      <c r="M3732" s="247"/>
      <c r="N3732" s="215" t="str">
        <f t="shared" si="378"/>
        <v>K-C6</v>
      </c>
      <c r="O3732" s="222"/>
      <c r="P3732" s="222"/>
      <c r="Q3732" s="215" t="str">
        <f>VLOOKUP(K3732,TONG_SL!$A:$D,3,0)</f>
        <v>Túi</v>
      </c>
      <c r="R3732" s="223">
        <v>5</v>
      </c>
      <c r="S3732" s="223"/>
      <c r="T3732" s="223">
        <f>VLOOKUP(VLOOKUP(G3732,Ma_KH!$A:$R,18,0)&amp;K3732,Gia_MB!$A:$F,6,0)</f>
        <v>74250</v>
      </c>
      <c r="U3732" s="183">
        <f t="shared" si="376"/>
        <v>371250</v>
      </c>
      <c r="V3732" s="223"/>
      <c r="W3732" s="269">
        <f t="shared" si="377"/>
        <v>0</v>
      </c>
      <c r="X3732" s="270" t="str">
        <f t="shared" si="379"/>
        <v>8</v>
      </c>
      <c r="Y3732" s="223"/>
      <c r="Z3732" s="183">
        <f t="shared" si="380"/>
        <v>29700</v>
      </c>
      <c r="AA3732" s="271">
        <f>VLOOKUP(G3732,Ma_KH!$A:$R,14,0)</f>
        <v>60</v>
      </c>
    </row>
    <row r="3733" spans="1:27" x14ac:dyDescent="0.25">
      <c r="A3733" s="216">
        <v>46056</v>
      </c>
      <c r="B3733" s="217">
        <v>4184160693</v>
      </c>
      <c r="C3733" s="218" t="s">
        <v>15180</v>
      </c>
      <c r="D3733" s="216">
        <v>46058</v>
      </c>
      <c r="E3733" s="219"/>
      <c r="F3733" s="218"/>
      <c r="G3733" s="268" t="s">
        <v>15631</v>
      </c>
      <c r="H3733" s="219"/>
      <c r="I3733" s="217" t="s">
        <v>15983</v>
      </c>
      <c r="J3733" s="217" t="s">
        <v>7228</v>
      </c>
      <c r="K3733" s="217" t="s">
        <v>27</v>
      </c>
      <c r="L3733" s="215" t="str">
        <f>VLOOKUP($K3733,[1]TONG_SL!$A$1:$D$65536,2,0)</f>
        <v>Chân giò heo muối 300g</v>
      </c>
      <c r="M3733" s="247"/>
      <c r="N3733" s="215" t="str">
        <f t="shared" si="378"/>
        <v>K-C6</v>
      </c>
      <c r="O3733" s="222"/>
      <c r="P3733" s="222"/>
      <c r="Q3733" s="215" t="str">
        <f>VLOOKUP(K3733,TONG_SL!$A:$D,3,0)</f>
        <v>Túi</v>
      </c>
      <c r="R3733" s="223">
        <v>15</v>
      </c>
      <c r="S3733" s="223"/>
      <c r="T3733" s="223">
        <f>VLOOKUP(VLOOKUP(G3733,Ma_KH!$A:$R,18,0)&amp;K3733,Gia_MB!$A:$F,6,0)</f>
        <v>73431</v>
      </c>
      <c r="U3733" s="183">
        <f t="shared" si="376"/>
        <v>1101465</v>
      </c>
      <c r="V3733" s="223"/>
      <c r="W3733" s="269">
        <f t="shared" si="377"/>
        <v>0</v>
      </c>
      <c r="X3733" s="270" t="str">
        <f t="shared" si="379"/>
        <v>8</v>
      </c>
      <c r="Y3733" s="223"/>
      <c r="Z3733" s="183">
        <f t="shared" si="380"/>
        <v>88117.2</v>
      </c>
      <c r="AA3733" s="271">
        <f>VLOOKUP(G3733,Ma_KH!$A:$R,14,0)</f>
        <v>60</v>
      </c>
    </row>
    <row r="3734" spans="1:27" x14ac:dyDescent="0.25">
      <c r="A3734" s="216">
        <v>46056</v>
      </c>
      <c r="B3734" s="217">
        <v>4184160693</v>
      </c>
      <c r="C3734" s="218" t="s">
        <v>15180</v>
      </c>
      <c r="D3734" s="216">
        <v>46058</v>
      </c>
      <c r="E3734" s="219"/>
      <c r="F3734" s="218"/>
      <c r="G3734" s="268" t="s">
        <v>15631</v>
      </c>
      <c r="H3734" s="219"/>
      <c r="I3734" s="217" t="s">
        <v>15983</v>
      </c>
      <c r="J3734" s="217" t="s">
        <v>7228</v>
      </c>
      <c r="K3734" s="217" t="s">
        <v>30</v>
      </c>
      <c r="L3734" s="215" t="str">
        <f>VLOOKUP($K3734,[1]TONG_SL!$A$1:$D$65536,2,0)</f>
        <v>Gà muối 500g</v>
      </c>
      <c r="M3734" s="247"/>
      <c r="N3734" s="215" t="str">
        <f t="shared" si="378"/>
        <v>K-C6</v>
      </c>
      <c r="O3734" s="222"/>
      <c r="P3734" s="222"/>
      <c r="Q3734" s="215" t="str">
        <f>VLOOKUP(K3734,TONG_SL!$A:$D,3,0)</f>
        <v>Túi</v>
      </c>
      <c r="R3734" s="223">
        <v>12</v>
      </c>
      <c r="S3734" s="223"/>
      <c r="T3734" s="223">
        <f>VLOOKUP(VLOOKUP(G3734,Ma_KH!$A:$R,18,0)&amp;K3734,Gia_MB!$A:$F,6,0)</f>
        <v>116611</v>
      </c>
      <c r="U3734" s="183">
        <f t="shared" si="376"/>
        <v>1399332</v>
      </c>
      <c r="V3734" s="223"/>
      <c r="W3734" s="269">
        <f t="shared" si="377"/>
        <v>0</v>
      </c>
      <c r="X3734" s="270" t="str">
        <f t="shared" si="379"/>
        <v>8</v>
      </c>
      <c r="Y3734" s="223"/>
      <c r="Z3734" s="183">
        <f t="shared" si="380"/>
        <v>111946.56</v>
      </c>
      <c r="AA3734" s="271">
        <f>VLOOKUP(G3734,Ma_KH!$A:$R,14,0)</f>
        <v>60</v>
      </c>
    </row>
    <row r="3735" spans="1:27" x14ac:dyDescent="0.25">
      <c r="A3735" s="216">
        <v>46056</v>
      </c>
      <c r="B3735" s="217">
        <v>4184160693</v>
      </c>
      <c r="C3735" s="218" t="s">
        <v>15180</v>
      </c>
      <c r="D3735" s="216">
        <v>46058</v>
      </c>
      <c r="E3735" s="219"/>
      <c r="F3735" s="218"/>
      <c r="G3735" s="268" t="s">
        <v>15631</v>
      </c>
      <c r="H3735" s="219"/>
      <c r="I3735" s="217" t="s">
        <v>15983</v>
      </c>
      <c r="J3735" s="217" t="s">
        <v>7228</v>
      </c>
      <c r="K3735" s="217" t="s">
        <v>7149</v>
      </c>
      <c r="L3735" s="215" t="str">
        <f>VLOOKUP($K3735,[1]TONG_SL!$A$1:$D$65536,2,0)</f>
        <v>Tai heo muối 200g</v>
      </c>
      <c r="M3735" s="247"/>
      <c r="N3735" s="215" t="str">
        <f t="shared" si="378"/>
        <v>K-C6</v>
      </c>
      <c r="O3735" s="222"/>
      <c r="P3735" s="222"/>
      <c r="Q3735" s="215" t="str">
        <f>VLOOKUP(K3735,TONG_SL!$A:$D,3,0)</f>
        <v>Túi</v>
      </c>
      <c r="R3735" s="223">
        <v>4</v>
      </c>
      <c r="S3735" s="223"/>
      <c r="T3735" s="223">
        <f>VLOOKUP(VLOOKUP(G3735,Ma_KH!$A:$R,18,0)&amp;K3735,Gia_MB!$A:$F,6,0)</f>
        <v>55595</v>
      </c>
      <c r="U3735" s="183">
        <f t="shared" si="376"/>
        <v>222380</v>
      </c>
      <c r="V3735" s="223"/>
      <c r="W3735" s="269">
        <f t="shared" si="377"/>
        <v>0</v>
      </c>
      <c r="X3735" s="270" t="str">
        <f t="shared" si="379"/>
        <v>8</v>
      </c>
      <c r="Y3735" s="223"/>
      <c r="Z3735" s="183">
        <f t="shared" si="380"/>
        <v>17790.400000000001</v>
      </c>
      <c r="AA3735" s="271">
        <f>VLOOKUP(G3735,Ma_KH!$A:$R,14,0)</f>
        <v>60</v>
      </c>
    </row>
    <row r="3736" spans="1:27" x14ac:dyDescent="0.25">
      <c r="A3736" s="216">
        <v>46056</v>
      </c>
      <c r="B3736" s="217">
        <v>4184160693</v>
      </c>
      <c r="C3736" s="218" t="s">
        <v>15180</v>
      </c>
      <c r="D3736" s="216">
        <v>46058</v>
      </c>
      <c r="E3736" s="219"/>
      <c r="F3736" s="218"/>
      <c r="G3736" s="268" t="s">
        <v>15631</v>
      </c>
      <c r="H3736" s="219"/>
      <c r="I3736" s="217" t="s">
        <v>15983</v>
      </c>
      <c r="J3736" s="217" t="s">
        <v>7228</v>
      </c>
      <c r="K3736" s="217" t="s">
        <v>48</v>
      </c>
      <c r="L3736" s="215" t="str">
        <f>VLOOKUP($K3736,[1]TONG_SL!$A$1:$D$65536,2,0)</f>
        <v>Mọc Nấm Hương 250g</v>
      </c>
      <c r="M3736" s="247"/>
      <c r="N3736" s="215" t="str">
        <f t="shared" si="378"/>
        <v>K-C6</v>
      </c>
      <c r="O3736" s="222"/>
      <c r="P3736" s="222"/>
      <c r="Q3736" s="215" t="str">
        <f>VLOOKUP(K3736,TONG_SL!$A:$D,3,0)</f>
        <v>Túi</v>
      </c>
      <c r="R3736" s="223">
        <v>6</v>
      </c>
      <c r="S3736" s="223"/>
      <c r="T3736" s="223">
        <f>VLOOKUP(VLOOKUP(G3736,Ma_KH!$A:$R,18,0)&amp;K3736,Gia_MB!$A:$F,6,0)</f>
        <v>46000</v>
      </c>
      <c r="U3736" s="183">
        <f t="shared" si="376"/>
        <v>276000</v>
      </c>
      <c r="V3736" s="223"/>
      <c r="W3736" s="269">
        <f t="shared" si="377"/>
        <v>0</v>
      </c>
      <c r="X3736" s="270" t="str">
        <f t="shared" si="379"/>
        <v>8</v>
      </c>
      <c r="Y3736" s="223"/>
      <c r="Z3736" s="183">
        <f t="shared" si="380"/>
        <v>22080</v>
      </c>
      <c r="AA3736" s="271">
        <f>VLOOKUP(G3736,Ma_KH!$A:$R,14,0)</f>
        <v>60</v>
      </c>
    </row>
    <row r="3737" spans="1:27" x14ac:dyDescent="0.25">
      <c r="A3737" s="216">
        <v>46056</v>
      </c>
      <c r="B3737" s="217">
        <v>4184160693</v>
      </c>
      <c r="C3737" s="218" t="s">
        <v>15180</v>
      </c>
      <c r="D3737" s="216">
        <v>46058</v>
      </c>
      <c r="E3737" s="219"/>
      <c r="F3737" s="218"/>
      <c r="G3737" s="268" t="s">
        <v>15631</v>
      </c>
      <c r="H3737" s="219"/>
      <c r="I3737" s="217" t="s">
        <v>15983</v>
      </c>
      <c r="J3737" s="217" t="s">
        <v>7228</v>
      </c>
      <c r="K3737" s="217" t="s">
        <v>32</v>
      </c>
      <c r="L3737" s="215" t="str">
        <f>VLOOKUP($K3737,[1]TONG_SL!$A$1:$D$65536,2,0)</f>
        <v>Giò Tai Lưỡi Xào 250g</v>
      </c>
      <c r="M3737" s="247"/>
      <c r="N3737" s="215" t="str">
        <f t="shared" si="378"/>
        <v>K-C6</v>
      </c>
      <c r="O3737" s="222"/>
      <c r="P3737" s="222"/>
      <c r="Q3737" s="215" t="str">
        <f>VLOOKUP(K3737,TONG_SL!$A:$D,3,0)</f>
        <v>Túi</v>
      </c>
      <c r="R3737" s="223">
        <v>5</v>
      </c>
      <c r="S3737" s="223"/>
      <c r="T3737" s="223">
        <f>VLOOKUP(VLOOKUP(G3737,Ma_KH!$A:$R,18,0)&amp;K3737,Gia_MB!$A:$F,6,0)</f>
        <v>50182</v>
      </c>
      <c r="U3737" s="183">
        <f t="shared" ref="U3737:U3800" si="381">T3737*R3737</f>
        <v>250910</v>
      </c>
      <c r="V3737" s="223"/>
      <c r="W3737" s="269">
        <f t="shared" ref="W3737:W3800" si="382">U3737*V3737</f>
        <v>0</v>
      </c>
      <c r="X3737" s="270" t="str">
        <f t="shared" si="379"/>
        <v>8</v>
      </c>
      <c r="Y3737" s="223"/>
      <c r="Z3737" s="183">
        <f t="shared" si="380"/>
        <v>20072.8</v>
      </c>
      <c r="AA3737" s="271">
        <f>VLOOKUP(G3737,Ma_KH!$A:$R,14,0)</f>
        <v>60</v>
      </c>
    </row>
    <row r="3738" spans="1:27" x14ac:dyDescent="0.25">
      <c r="A3738" s="216">
        <v>46057</v>
      </c>
      <c r="B3738" s="217">
        <v>4184279581</v>
      </c>
      <c r="C3738" s="218" t="s">
        <v>15180</v>
      </c>
      <c r="D3738" s="216">
        <v>46059</v>
      </c>
      <c r="E3738" s="219"/>
      <c r="F3738" s="218"/>
      <c r="G3738" s="268" t="s">
        <v>15042</v>
      </c>
      <c r="H3738" s="219"/>
      <c r="I3738" s="217" t="s">
        <v>15986</v>
      </c>
      <c r="J3738" s="217" t="s">
        <v>1769</v>
      </c>
      <c r="K3738" s="217" t="s">
        <v>48</v>
      </c>
      <c r="L3738" s="215" t="str">
        <f>VLOOKUP($K3738,[1]TONG_SL!$A$1:$D$65536,2,0)</f>
        <v>Mọc Nấm Hương 250g</v>
      </c>
      <c r="M3738" s="247"/>
      <c r="N3738" s="215" t="str">
        <f t="shared" si="378"/>
        <v>K-C6</v>
      </c>
      <c r="O3738" s="222"/>
      <c r="P3738" s="222"/>
      <c r="Q3738" s="215" t="str">
        <f>VLOOKUP(K3738,TONG_SL!$A:$D,3,0)</f>
        <v>Túi</v>
      </c>
      <c r="R3738" s="223">
        <v>13</v>
      </c>
      <c r="S3738" s="223"/>
      <c r="T3738" s="223">
        <f>VLOOKUP(VLOOKUP(G3738,Ma_KH!$A:$R,18,0)&amp;K3738,Gia_MB!$A:$F,6,0)</f>
        <v>46000</v>
      </c>
      <c r="U3738" s="183">
        <f t="shared" si="381"/>
        <v>598000</v>
      </c>
      <c r="V3738" s="223"/>
      <c r="W3738" s="269">
        <f t="shared" si="382"/>
        <v>0</v>
      </c>
      <c r="X3738" s="270" t="str">
        <f t="shared" ref="X3738:X3801" si="383">IF(B3738&lt;&gt;"","8","0")</f>
        <v>8</v>
      </c>
      <c r="Y3738" s="223"/>
      <c r="Z3738" s="183">
        <f t="shared" ref="Z3738:Z3801" si="384">U3738*X3738%</f>
        <v>47840</v>
      </c>
      <c r="AA3738" s="271">
        <f>VLOOKUP(G3738,Ma_KH!$A:$R,14,0)</f>
        <v>60</v>
      </c>
    </row>
    <row r="3739" spans="1:27" x14ac:dyDescent="0.25">
      <c r="A3739" s="216">
        <v>46057</v>
      </c>
      <c r="B3739" s="217">
        <v>4184279581</v>
      </c>
      <c r="C3739" s="218" t="s">
        <v>15180</v>
      </c>
      <c r="D3739" s="216">
        <v>46059</v>
      </c>
      <c r="E3739" s="219"/>
      <c r="F3739" s="218"/>
      <c r="G3739" s="268" t="s">
        <v>15042</v>
      </c>
      <c r="H3739" s="219"/>
      <c r="I3739" s="217" t="s">
        <v>15986</v>
      </c>
      <c r="J3739" s="217" t="s">
        <v>1769</v>
      </c>
      <c r="K3739" s="217" t="s">
        <v>32</v>
      </c>
      <c r="L3739" s="215" t="str">
        <f>VLOOKUP($K3739,[1]TONG_SL!$A$1:$D$65536,2,0)</f>
        <v>Giò Tai Lưỡi Xào 250g</v>
      </c>
      <c r="M3739" s="247"/>
      <c r="N3739" s="215" t="str">
        <f t="shared" si="378"/>
        <v>K-C6</v>
      </c>
      <c r="O3739" s="222"/>
      <c r="P3739" s="222"/>
      <c r="Q3739" s="215" t="str">
        <f>VLOOKUP(K3739,TONG_SL!$A:$D,3,0)</f>
        <v>Túi</v>
      </c>
      <c r="R3739" s="223">
        <v>12</v>
      </c>
      <c r="S3739" s="223"/>
      <c r="T3739" s="223">
        <f>VLOOKUP(VLOOKUP(G3739,Ma_KH!$A:$R,18,0)&amp;K3739,Gia_MB!$A:$F,6,0)</f>
        <v>50182</v>
      </c>
      <c r="U3739" s="183">
        <f t="shared" si="381"/>
        <v>602184</v>
      </c>
      <c r="V3739" s="223"/>
      <c r="W3739" s="269">
        <f t="shared" si="382"/>
        <v>0</v>
      </c>
      <c r="X3739" s="270" t="str">
        <f t="shared" si="383"/>
        <v>8</v>
      </c>
      <c r="Y3739" s="223"/>
      <c r="Z3739" s="183">
        <f t="shared" si="384"/>
        <v>48174.720000000001</v>
      </c>
      <c r="AA3739" s="271">
        <f>VLOOKUP(G3739,Ma_KH!$A:$R,14,0)</f>
        <v>60</v>
      </c>
    </row>
    <row r="3740" spans="1:27" x14ac:dyDescent="0.25">
      <c r="A3740" s="216">
        <v>46057</v>
      </c>
      <c r="B3740" s="217">
        <v>4184279581</v>
      </c>
      <c r="C3740" s="218" t="s">
        <v>15180</v>
      </c>
      <c r="D3740" s="216">
        <v>46059</v>
      </c>
      <c r="E3740" s="219"/>
      <c r="F3740" s="218"/>
      <c r="G3740" s="268" t="s">
        <v>15042</v>
      </c>
      <c r="H3740" s="219"/>
      <c r="I3740" s="217" t="s">
        <v>15986</v>
      </c>
      <c r="J3740" s="217" t="s">
        <v>1769</v>
      </c>
      <c r="K3740" s="217" t="s">
        <v>30</v>
      </c>
      <c r="L3740" s="215" t="str">
        <f>VLOOKUP($K3740,[1]TONG_SL!$A$1:$D$65536,2,0)</f>
        <v>Gà muối 500g</v>
      </c>
      <c r="M3740" s="247"/>
      <c r="N3740" s="215" t="str">
        <f t="shared" si="378"/>
        <v>K-C6</v>
      </c>
      <c r="O3740" s="222"/>
      <c r="P3740" s="222"/>
      <c r="Q3740" s="215" t="str">
        <f>VLOOKUP(K3740,TONG_SL!$A:$D,3,0)</f>
        <v>Túi</v>
      </c>
      <c r="R3740" s="223">
        <v>15</v>
      </c>
      <c r="S3740" s="223"/>
      <c r="T3740" s="223">
        <f>VLOOKUP(VLOOKUP(G3740,Ma_KH!$A:$R,18,0)&amp;K3740,Gia_MB!$A:$F,6,0)</f>
        <v>116611</v>
      </c>
      <c r="U3740" s="183">
        <f t="shared" si="381"/>
        <v>1749165</v>
      </c>
      <c r="V3740" s="223"/>
      <c r="W3740" s="269">
        <f t="shared" si="382"/>
        <v>0</v>
      </c>
      <c r="X3740" s="270" t="str">
        <f t="shared" si="383"/>
        <v>8</v>
      </c>
      <c r="Y3740" s="223"/>
      <c r="Z3740" s="183">
        <f t="shared" si="384"/>
        <v>139933.20000000001</v>
      </c>
      <c r="AA3740" s="271">
        <f>VLOOKUP(G3740,Ma_KH!$A:$R,14,0)</f>
        <v>60</v>
      </c>
    </row>
    <row r="3741" spans="1:27" x14ac:dyDescent="0.25">
      <c r="A3741" s="216">
        <v>46057</v>
      </c>
      <c r="B3741" s="217">
        <v>4184279581</v>
      </c>
      <c r="C3741" s="218" t="s">
        <v>15180</v>
      </c>
      <c r="D3741" s="216">
        <v>46059</v>
      </c>
      <c r="E3741" s="219"/>
      <c r="F3741" s="218"/>
      <c r="G3741" s="268" t="s">
        <v>15042</v>
      </c>
      <c r="H3741" s="219"/>
      <c r="I3741" s="217" t="s">
        <v>15986</v>
      </c>
      <c r="J3741" s="217" t="s">
        <v>1769</v>
      </c>
      <c r="K3741" s="217" t="s">
        <v>27</v>
      </c>
      <c r="L3741" s="215" t="str">
        <f>VLOOKUP($K3741,[1]TONG_SL!$A$1:$D$65536,2,0)</f>
        <v>Chân giò heo muối 300g</v>
      </c>
      <c r="M3741" s="247"/>
      <c r="N3741" s="215" t="str">
        <f t="shared" ref="N3741:N3804" si="385">IF($B3741&lt;&gt;"","K-C6","")</f>
        <v>K-C6</v>
      </c>
      <c r="O3741" s="222"/>
      <c r="P3741" s="222"/>
      <c r="Q3741" s="215" t="str">
        <f>VLOOKUP(K3741,TONG_SL!$A:$D,3,0)</f>
        <v>Túi</v>
      </c>
      <c r="R3741" s="223">
        <v>12</v>
      </c>
      <c r="S3741" s="223"/>
      <c r="T3741" s="223">
        <f>VLOOKUP(VLOOKUP(G3741,Ma_KH!$A:$R,18,0)&amp;K3741,Gia_MB!$A:$F,6,0)</f>
        <v>73431</v>
      </c>
      <c r="U3741" s="183">
        <f t="shared" si="381"/>
        <v>881172</v>
      </c>
      <c r="V3741" s="223"/>
      <c r="W3741" s="269">
        <f t="shared" si="382"/>
        <v>0</v>
      </c>
      <c r="X3741" s="270" t="str">
        <f t="shared" si="383"/>
        <v>8</v>
      </c>
      <c r="Y3741" s="223"/>
      <c r="Z3741" s="183">
        <f t="shared" si="384"/>
        <v>70493.759999999995</v>
      </c>
      <c r="AA3741" s="271">
        <f>VLOOKUP(G3741,Ma_KH!$A:$R,14,0)</f>
        <v>60</v>
      </c>
    </row>
    <row r="3742" spans="1:27" x14ac:dyDescent="0.25">
      <c r="A3742" s="216">
        <v>46057</v>
      </c>
      <c r="B3742" s="217">
        <v>4184277581</v>
      </c>
      <c r="C3742" s="218" t="s">
        <v>15180</v>
      </c>
      <c r="D3742" s="216">
        <v>46059</v>
      </c>
      <c r="E3742" s="219"/>
      <c r="F3742" s="218"/>
      <c r="G3742" s="268" t="s">
        <v>15042</v>
      </c>
      <c r="H3742" s="219"/>
      <c r="I3742" s="217" t="s">
        <v>15987</v>
      </c>
      <c r="J3742" s="217" t="s">
        <v>1769</v>
      </c>
      <c r="K3742" s="217" t="s">
        <v>32</v>
      </c>
      <c r="L3742" s="215" t="str">
        <f>VLOOKUP($K3742,[1]TONG_SL!$A$1:$D$65536,2,0)</f>
        <v>Giò Tai Lưỡi Xào 250g</v>
      </c>
      <c r="M3742" s="247"/>
      <c r="N3742" s="215" t="str">
        <f t="shared" si="385"/>
        <v>K-C6</v>
      </c>
      <c r="O3742" s="222"/>
      <c r="P3742" s="222"/>
      <c r="Q3742" s="215" t="str">
        <f>VLOOKUP(K3742,TONG_SL!$A:$D,3,0)</f>
        <v>Túi</v>
      </c>
      <c r="R3742" s="223">
        <v>19</v>
      </c>
      <c r="S3742" s="223"/>
      <c r="T3742" s="223">
        <f>VLOOKUP(VLOOKUP(G3742,Ma_KH!$A:$R,18,0)&amp;K3742,Gia_MB!$A:$F,6,0)</f>
        <v>50182</v>
      </c>
      <c r="U3742" s="183">
        <f t="shared" si="381"/>
        <v>953458</v>
      </c>
      <c r="V3742" s="223"/>
      <c r="W3742" s="269">
        <f t="shared" si="382"/>
        <v>0</v>
      </c>
      <c r="X3742" s="270" t="str">
        <f t="shared" si="383"/>
        <v>8</v>
      </c>
      <c r="Y3742" s="223"/>
      <c r="Z3742" s="183">
        <f t="shared" si="384"/>
        <v>76276.639999999999</v>
      </c>
      <c r="AA3742" s="271">
        <f>VLOOKUP(G3742,Ma_KH!$A:$R,14,0)</f>
        <v>60</v>
      </c>
    </row>
    <row r="3743" spans="1:27" x14ac:dyDescent="0.25">
      <c r="A3743" s="216">
        <v>46057</v>
      </c>
      <c r="B3743" s="217">
        <v>4184277581</v>
      </c>
      <c r="C3743" s="218" t="s">
        <v>15180</v>
      </c>
      <c r="D3743" s="216">
        <v>46059</v>
      </c>
      <c r="E3743" s="219"/>
      <c r="F3743" s="218"/>
      <c r="G3743" s="268" t="s">
        <v>15042</v>
      </c>
      <c r="H3743" s="219"/>
      <c r="I3743" s="217" t="s">
        <v>15987</v>
      </c>
      <c r="J3743" s="217" t="s">
        <v>1769</v>
      </c>
      <c r="K3743" s="217" t="s">
        <v>48</v>
      </c>
      <c r="L3743" s="215" t="str">
        <f>VLOOKUP($K3743,[1]TONG_SL!$A$1:$D$65536,2,0)</f>
        <v>Mọc Nấm Hương 250g</v>
      </c>
      <c r="M3743" s="247"/>
      <c r="N3743" s="215" t="str">
        <f t="shared" si="385"/>
        <v>K-C6</v>
      </c>
      <c r="O3743" s="222"/>
      <c r="P3743" s="222"/>
      <c r="Q3743" s="215" t="str">
        <f>VLOOKUP(K3743,TONG_SL!$A:$D,3,0)</f>
        <v>Túi</v>
      </c>
      <c r="R3743" s="223">
        <v>17</v>
      </c>
      <c r="S3743" s="223"/>
      <c r="T3743" s="223">
        <f>VLOOKUP(VLOOKUP(G3743,Ma_KH!$A:$R,18,0)&amp;K3743,Gia_MB!$A:$F,6,0)</f>
        <v>46000</v>
      </c>
      <c r="U3743" s="183">
        <f t="shared" si="381"/>
        <v>782000</v>
      </c>
      <c r="V3743" s="223"/>
      <c r="W3743" s="269">
        <f t="shared" si="382"/>
        <v>0</v>
      </c>
      <c r="X3743" s="270" t="str">
        <f t="shared" si="383"/>
        <v>8</v>
      </c>
      <c r="Y3743" s="223"/>
      <c r="Z3743" s="183">
        <f t="shared" si="384"/>
        <v>62560</v>
      </c>
      <c r="AA3743" s="271">
        <f>VLOOKUP(G3743,Ma_KH!$A:$R,14,0)</f>
        <v>60</v>
      </c>
    </row>
    <row r="3744" spans="1:27" x14ac:dyDescent="0.25">
      <c r="A3744" s="216">
        <v>46057</v>
      </c>
      <c r="B3744" s="217">
        <v>4184277581</v>
      </c>
      <c r="C3744" s="218" t="s">
        <v>15180</v>
      </c>
      <c r="D3744" s="216">
        <v>46059</v>
      </c>
      <c r="E3744" s="219"/>
      <c r="F3744" s="218"/>
      <c r="G3744" s="268" t="s">
        <v>15042</v>
      </c>
      <c r="H3744" s="219"/>
      <c r="I3744" s="217" t="s">
        <v>15987</v>
      </c>
      <c r="J3744" s="217" t="s">
        <v>1769</v>
      </c>
      <c r="K3744" s="217" t="s">
        <v>27</v>
      </c>
      <c r="L3744" s="215" t="str">
        <f>VLOOKUP($K3744,[1]TONG_SL!$A$1:$D$65536,2,0)</f>
        <v>Chân giò heo muối 300g</v>
      </c>
      <c r="M3744" s="247"/>
      <c r="N3744" s="215" t="str">
        <f t="shared" si="385"/>
        <v>K-C6</v>
      </c>
      <c r="O3744" s="222"/>
      <c r="P3744" s="222"/>
      <c r="Q3744" s="215" t="str">
        <f>VLOOKUP(K3744,TONG_SL!$A:$D,3,0)</f>
        <v>Túi</v>
      </c>
      <c r="R3744" s="223">
        <v>19</v>
      </c>
      <c r="S3744" s="223"/>
      <c r="T3744" s="223">
        <f>VLOOKUP(VLOOKUP(G3744,Ma_KH!$A:$R,18,0)&amp;K3744,Gia_MB!$A:$F,6,0)</f>
        <v>73431</v>
      </c>
      <c r="U3744" s="183">
        <f t="shared" si="381"/>
        <v>1395189</v>
      </c>
      <c r="V3744" s="223"/>
      <c r="W3744" s="269">
        <f t="shared" si="382"/>
        <v>0</v>
      </c>
      <c r="X3744" s="270" t="str">
        <f t="shared" si="383"/>
        <v>8</v>
      </c>
      <c r="Y3744" s="223"/>
      <c r="Z3744" s="183">
        <f t="shared" si="384"/>
        <v>111615.12</v>
      </c>
      <c r="AA3744" s="271">
        <f>VLOOKUP(G3744,Ma_KH!$A:$R,14,0)</f>
        <v>60</v>
      </c>
    </row>
    <row r="3745" spans="1:27" x14ac:dyDescent="0.25">
      <c r="A3745" s="216">
        <v>46057</v>
      </c>
      <c r="B3745" s="217">
        <v>4184277581</v>
      </c>
      <c r="C3745" s="218" t="s">
        <v>15180</v>
      </c>
      <c r="D3745" s="216">
        <v>46059</v>
      </c>
      <c r="E3745" s="219"/>
      <c r="F3745" s="218"/>
      <c r="G3745" s="268" t="s">
        <v>15042</v>
      </c>
      <c r="H3745" s="219"/>
      <c r="I3745" s="217" t="s">
        <v>15987</v>
      </c>
      <c r="J3745" s="217" t="s">
        <v>1769</v>
      </c>
      <c r="K3745" s="217" t="s">
        <v>30</v>
      </c>
      <c r="L3745" s="215" t="str">
        <f>VLOOKUP($K3745,[1]TONG_SL!$A$1:$D$65536,2,0)</f>
        <v>Gà muối 500g</v>
      </c>
      <c r="M3745" s="247"/>
      <c r="N3745" s="215" t="str">
        <f t="shared" si="385"/>
        <v>K-C6</v>
      </c>
      <c r="O3745" s="222"/>
      <c r="P3745" s="222"/>
      <c r="Q3745" s="215" t="str">
        <f>VLOOKUP(K3745,TONG_SL!$A:$D,3,0)</f>
        <v>Túi</v>
      </c>
      <c r="R3745" s="223">
        <v>20</v>
      </c>
      <c r="S3745" s="223"/>
      <c r="T3745" s="223">
        <f>VLOOKUP(VLOOKUP(G3745,Ma_KH!$A:$R,18,0)&amp;K3745,Gia_MB!$A:$F,6,0)</f>
        <v>116611</v>
      </c>
      <c r="U3745" s="183">
        <f t="shared" si="381"/>
        <v>2332220</v>
      </c>
      <c r="V3745" s="223"/>
      <c r="W3745" s="269">
        <f t="shared" si="382"/>
        <v>0</v>
      </c>
      <c r="X3745" s="270" t="str">
        <f t="shared" si="383"/>
        <v>8</v>
      </c>
      <c r="Y3745" s="223"/>
      <c r="Z3745" s="183">
        <f t="shared" si="384"/>
        <v>186577.6</v>
      </c>
      <c r="AA3745" s="271">
        <f>VLOOKUP(G3745,Ma_KH!$A:$R,14,0)</f>
        <v>60</v>
      </c>
    </row>
    <row r="3746" spans="1:27" x14ac:dyDescent="0.25">
      <c r="A3746" s="216">
        <v>46057</v>
      </c>
      <c r="B3746" s="217">
        <v>4184277581</v>
      </c>
      <c r="C3746" s="218" t="s">
        <v>15180</v>
      </c>
      <c r="D3746" s="216">
        <v>46059</v>
      </c>
      <c r="E3746" s="219"/>
      <c r="F3746" s="218"/>
      <c r="G3746" s="268" t="s">
        <v>15042</v>
      </c>
      <c r="H3746" s="219"/>
      <c r="I3746" s="217" t="s">
        <v>15987</v>
      </c>
      <c r="J3746" s="217" t="s">
        <v>1769</v>
      </c>
      <c r="K3746" s="217" t="s">
        <v>44</v>
      </c>
      <c r="L3746" s="215" t="str">
        <f>VLOOKUP($K3746,[1]TONG_SL!$A$1:$D$65536,2,0)</f>
        <v>Giò lụa cây 250g</v>
      </c>
      <c r="M3746" s="247"/>
      <c r="N3746" s="215" t="str">
        <f t="shared" si="385"/>
        <v>K-C6</v>
      </c>
      <c r="O3746" s="222"/>
      <c r="P3746" s="222"/>
      <c r="Q3746" s="215" t="str">
        <f>VLOOKUP(K3746,TONG_SL!$A:$D,3,0)</f>
        <v>Túi</v>
      </c>
      <c r="R3746" s="223">
        <v>15</v>
      </c>
      <c r="S3746" s="223"/>
      <c r="T3746" s="223">
        <f>VLOOKUP(VLOOKUP(G3746,Ma_KH!$A:$R,18,0)&amp;K3746,Gia_MB!$A:$F,6,0)</f>
        <v>49500</v>
      </c>
      <c r="U3746" s="183">
        <f t="shared" si="381"/>
        <v>742500</v>
      </c>
      <c r="V3746" s="223"/>
      <c r="W3746" s="269">
        <f t="shared" si="382"/>
        <v>0</v>
      </c>
      <c r="X3746" s="270" t="str">
        <f t="shared" si="383"/>
        <v>8</v>
      </c>
      <c r="Y3746" s="223"/>
      <c r="Z3746" s="183">
        <f t="shared" si="384"/>
        <v>59400</v>
      </c>
      <c r="AA3746" s="271">
        <f>VLOOKUP(G3746,Ma_KH!$A:$R,14,0)</f>
        <v>60</v>
      </c>
    </row>
    <row r="3747" spans="1:27" x14ac:dyDescent="0.25">
      <c r="A3747" s="216">
        <v>46057</v>
      </c>
      <c r="B3747" s="217">
        <v>4184277581</v>
      </c>
      <c r="C3747" s="218" t="s">
        <v>15180</v>
      </c>
      <c r="D3747" s="216">
        <v>46059</v>
      </c>
      <c r="E3747" s="219"/>
      <c r="F3747" s="218"/>
      <c r="G3747" s="268" t="s">
        <v>15042</v>
      </c>
      <c r="H3747" s="219"/>
      <c r="I3747" s="217" t="s">
        <v>15987</v>
      </c>
      <c r="J3747" s="217" t="s">
        <v>1769</v>
      </c>
      <c r="K3747" s="217" t="s">
        <v>46</v>
      </c>
      <c r="L3747" s="215" t="str">
        <f>VLOOKUP($K3747,[1]TONG_SL!$A$1:$D$65536,2,0)</f>
        <v>Giò sụn gà 250g</v>
      </c>
      <c r="M3747" s="247"/>
      <c r="N3747" s="215" t="str">
        <f t="shared" si="385"/>
        <v>K-C6</v>
      </c>
      <c r="O3747" s="222"/>
      <c r="P3747" s="222"/>
      <c r="Q3747" s="215" t="str">
        <f>VLOOKUP(K3747,TONG_SL!$A:$D,3,0)</f>
        <v>Túi</v>
      </c>
      <c r="R3747" s="223">
        <v>15</v>
      </c>
      <c r="S3747" s="223"/>
      <c r="T3747" s="223">
        <f>VLOOKUP(VLOOKUP(G3747,Ma_KH!$A:$R,18,0)&amp;K3747,Gia_MB!$A:$F,6,0)</f>
        <v>50400</v>
      </c>
      <c r="U3747" s="183">
        <f t="shared" si="381"/>
        <v>756000</v>
      </c>
      <c r="V3747" s="223"/>
      <c r="W3747" s="269">
        <f t="shared" si="382"/>
        <v>0</v>
      </c>
      <c r="X3747" s="270" t="str">
        <f t="shared" si="383"/>
        <v>8</v>
      </c>
      <c r="Y3747" s="223"/>
      <c r="Z3747" s="183">
        <f t="shared" si="384"/>
        <v>60480</v>
      </c>
      <c r="AA3747" s="271">
        <f>VLOOKUP(G3747,Ma_KH!$A:$R,14,0)</f>
        <v>60</v>
      </c>
    </row>
    <row r="3748" spans="1:27" x14ac:dyDescent="0.25">
      <c r="A3748" s="216">
        <v>46057</v>
      </c>
      <c r="B3748" s="217">
        <v>4184277581</v>
      </c>
      <c r="C3748" s="218" t="s">
        <v>15180</v>
      </c>
      <c r="D3748" s="216">
        <v>46059</v>
      </c>
      <c r="E3748" s="219"/>
      <c r="F3748" s="218"/>
      <c r="G3748" s="268" t="s">
        <v>15042</v>
      </c>
      <c r="H3748" s="219"/>
      <c r="I3748" s="217" t="s">
        <v>15987</v>
      </c>
      <c r="J3748" s="217" t="s">
        <v>1769</v>
      </c>
      <c r="K3748" s="217" t="s">
        <v>37</v>
      </c>
      <c r="L3748" s="215" t="str">
        <f>VLOOKUP($K3748,[1]TONG_SL!$A$1:$D$65536,2,0)</f>
        <v>Chả cốm 300g</v>
      </c>
      <c r="M3748" s="247"/>
      <c r="N3748" s="215" t="str">
        <f t="shared" si="385"/>
        <v>K-C6</v>
      </c>
      <c r="O3748" s="222"/>
      <c r="P3748" s="222"/>
      <c r="Q3748" s="215" t="str">
        <f>VLOOKUP(K3748,TONG_SL!$A:$D,3,0)</f>
        <v>Túi</v>
      </c>
      <c r="R3748" s="223">
        <v>10</v>
      </c>
      <c r="S3748" s="223"/>
      <c r="T3748" s="223">
        <f>VLOOKUP(VLOOKUP(G3748,Ma_KH!$A:$R,18,0)&amp;K3748,Gia_MB!$A:$F,6,0)</f>
        <v>74250</v>
      </c>
      <c r="U3748" s="183">
        <f t="shared" si="381"/>
        <v>742500</v>
      </c>
      <c r="V3748" s="223"/>
      <c r="W3748" s="269">
        <f t="shared" si="382"/>
        <v>0</v>
      </c>
      <c r="X3748" s="270" t="str">
        <f t="shared" si="383"/>
        <v>8</v>
      </c>
      <c r="Y3748" s="223"/>
      <c r="Z3748" s="183">
        <f t="shared" si="384"/>
        <v>59400</v>
      </c>
      <c r="AA3748" s="271">
        <f>VLOOKUP(G3748,Ma_KH!$A:$R,14,0)</f>
        <v>60</v>
      </c>
    </row>
    <row r="3749" spans="1:27" x14ac:dyDescent="0.25">
      <c r="A3749" s="216">
        <v>46057</v>
      </c>
      <c r="B3749" s="217">
        <v>4184278977</v>
      </c>
      <c r="C3749" s="218" t="s">
        <v>15180</v>
      </c>
      <c r="D3749" s="216">
        <v>46059</v>
      </c>
      <c r="E3749" s="219"/>
      <c r="F3749" s="218"/>
      <c r="G3749" s="268" t="s">
        <v>15042</v>
      </c>
      <c r="H3749" s="219"/>
      <c r="I3749" s="217" t="s">
        <v>15988</v>
      </c>
      <c r="J3749" s="217" t="s">
        <v>1769</v>
      </c>
      <c r="K3749" s="217" t="s">
        <v>27</v>
      </c>
      <c r="L3749" s="215" t="str">
        <f>VLOOKUP($K3749,[1]TONG_SL!$A$1:$D$65536,2,0)</f>
        <v>Chân giò heo muối 300g</v>
      </c>
      <c r="M3749" s="247"/>
      <c r="N3749" s="215" t="str">
        <f t="shared" si="385"/>
        <v>K-C6</v>
      </c>
      <c r="O3749" s="222"/>
      <c r="P3749" s="222"/>
      <c r="Q3749" s="215" t="str">
        <f>VLOOKUP(K3749,TONG_SL!$A:$D,3,0)</f>
        <v>Túi</v>
      </c>
      <c r="R3749" s="223">
        <v>50</v>
      </c>
      <c r="S3749" s="223"/>
      <c r="T3749" s="223">
        <f>VLOOKUP(VLOOKUP(G3749,Ma_KH!$A:$R,18,0)&amp;K3749,Gia_MB!$A:$F,6,0)</f>
        <v>73431</v>
      </c>
      <c r="U3749" s="183">
        <f t="shared" si="381"/>
        <v>3671550</v>
      </c>
      <c r="V3749" s="223"/>
      <c r="W3749" s="269">
        <f t="shared" si="382"/>
        <v>0</v>
      </c>
      <c r="X3749" s="270" t="str">
        <f t="shared" si="383"/>
        <v>8</v>
      </c>
      <c r="Y3749" s="223"/>
      <c r="Z3749" s="183">
        <f t="shared" si="384"/>
        <v>293724</v>
      </c>
      <c r="AA3749" s="271">
        <f>VLOOKUP(G3749,Ma_KH!$A:$R,14,0)</f>
        <v>60</v>
      </c>
    </row>
    <row r="3750" spans="1:27" x14ac:dyDescent="0.25">
      <c r="A3750" s="216">
        <v>46057</v>
      </c>
      <c r="B3750" s="217">
        <v>4184278977</v>
      </c>
      <c r="C3750" s="218" t="s">
        <v>15180</v>
      </c>
      <c r="D3750" s="216">
        <v>46059</v>
      </c>
      <c r="E3750" s="219"/>
      <c r="F3750" s="218"/>
      <c r="G3750" s="268" t="s">
        <v>15042</v>
      </c>
      <c r="H3750" s="219"/>
      <c r="I3750" s="217" t="s">
        <v>15988</v>
      </c>
      <c r="J3750" s="217" t="s">
        <v>1769</v>
      </c>
      <c r="K3750" s="217" t="s">
        <v>30</v>
      </c>
      <c r="L3750" s="215" t="str">
        <f>VLOOKUP($K3750,[1]TONG_SL!$A$1:$D$65536,2,0)</f>
        <v>Gà muối 500g</v>
      </c>
      <c r="M3750" s="247"/>
      <c r="N3750" s="215" t="str">
        <f t="shared" si="385"/>
        <v>K-C6</v>
      </c>
      <c r="O3750" s="222"/>
      <c r="P3750" s="222"/>
      <c r="Q3750" s="215" t="str">
        <f>VLOOKUP(K3750,TONG_SL!$A:$D,3,0)</f>
        <v>Túi</v>
      </c>
      <c r="R3750" s="223">
        <v>20</v>
      </c>
      <c r="S3750" s="223"/>
      <c r="T3750" s="223">
        <f>VLOOKUP(VLOOKUP(G3750,Ma_KH!$A:$R,18,0)&amp;K3750,Gia_MB!$A:$F,6,0)</f>
        <v>116611</v>
      </c>
      <c r="U3750" s="183">
        <f t="shared" si="381"/>
        <v>2332220</v>
      </c>
      <c r="V3750" s="223"/>
      <c r="W3750" s="269">
        <f t="shared" si="382"/>
        <v>0</v>
      </c>
      <c r="X3750" s="270" t="str">
        <f t="shared" si="383"/>
        <v>8</v>
      </c>
      <c r="Y3750" s="223"/>
      <c r="Z3750" s="183">
        <f t="shared" si="384"/>
        <v>186577.6</v>
      </c>
      <c r="AA3750" s="271">
        <f>VLOOKUP(G3750,Ma_KH!$A:$R,14,0)</f>
        <v>60</v>
      </c>
    </row>
    <row r="3751" spans="1:27" x14ac:dyDescent="0.25">
      <c r="A3751" s="216">
        <v>46057</v>
      </c>
      <c r="B3751" s="217">
        <v>4184278977</v>
      </c>
      <c r="C3751" s="218" t="s">
        <v>15180</v>
      </c>
      <c r="D3751" s="216">
        <v>46059</v>
      </c>
      <c r="E3751" s="219"/>
      <c r="F3751" s="218"/>
      <c r="G3751" s="268" t="s">
        <v>15042</v>
      </c>
      <c r="H3751" s="219"/>
      <c r="I3751" s="217" t="s">
        <v>15988</v>
      </c>
      <c r="J3751" s="217" t="s">
        <v>1769</v>
      </c>
      <c r="K3751" s="217" t="s">
        <v>32</v>
      </c>
      <c r="L3751" s="215" t="str">
        <f>VLOOKUP($K3751,[1]TONG_SL!$A$1:$D$65536,2,0)</f>
        <v>Giò Tai Lưỡi Xào 250g</v>
      </c>
      <c r="M3751" s="247"/>
      <c r="N3751" s="215" t="str">
        <f t="shared" si="385"/>
        <v>K-C6</v>
      </c>
      <c r="O3751" s="222"/>
      <c r="P3751" s="222"/>
      <c r="Q3751" s="215" t="str">
        <f>VLOOKUP(K3751,TONG_SL!$A:$D,3,0)</f>
        <v>Túi</v>
      </c>
      <c r="R3751" s="223">
        <v>30</v>
      </c>
      <c r="S3751" s="223"/>
      <c r="T3751" s="223">
        <f>VLOOKUP(VLOOKUP(G3751,Ma_KH!$A:$R,18,0)&amp;K3751,Gia_MB!$A:$F,6,0)</f>
        <v>50182</v>
      </c>
      <c r="U3751" s="183">
        <f t="shared" si="381"/>
        <v>1505460</v>
      </c>
      <c r="V3751" s="223"/>
      <c r="W3751" s="269">
        <f t="shared" si="382"/>
        <v>0</v>
      </c>
      <c r="X3751" s="270" t="str">
        <f t="shared" si="383"/>
        <v>8</v>
      </c>
      <c r="Y3751" s="223"/>
      <c r="Z3751" s="183">
        <f t="shared" si="384"/>
        <v>120436.8</v>
      </c>
      <c r="AA3751" s="271">
        <f>VLOOKUP(G3751,Ma_KH!$A:$R,14,0)</f>
        <v>60</v>
      </c>
    </row>
    <row r="3752" spans="1:27" x14ac:dyDescent="0.25">
      <c r="A3752" s="216">
        <v>46057</v>
      </c>
      <c r="B3752" s="217">
        <v>4184278977</v>
      </c>
      <c r="C3752" s="218" t="s">
        <v>15180</v>
      </c>
      <c r="D3752" s="216">
        <v>46059</v>
      </c>
      <c r="E3752" s="219"/>
      <c r="F3752" s="218"/>
      <c r="G3752" s="268" t="s">
        <v>15042</v>
      </c>
      <c r="H3752" s="219"/>
      <c r="I3752" s="217" t="s">
        <v>15988</v>
      </c>
      <c r="J3752" s="217" t="s">
        <v>1769</v>
      </c>
      <c r="K3752" s="217" t="s">
        <v>37</v>
      </c>
      <c r="L3752" s="215" t="str">
        <f>VLOOKUP($K3752,[1]TONG_SL!$A$1:$D$65536,2,0)</f>
        <v>Chả cốm 300g</v>
      </c>
      <c r="M3752" s="247"/>
      <c r="N3752" s="215" t="str">
        <f t="shared" si="385"/>
        <v>K-C6</v>
      </c>
      <c r="O3752" s="222"/>
      <c r="P3752" s="222"/>
      <c r="Q3752" s="215" t="str">
        <f>VLOOKUP(K3752,TONG_SL!$A:$D,3,0)</f>
        <v>Túi</v>
      </c>
      <c r="R3752" s="223">
        <v>10</v>
      </c>
      <c r="S3752" s="223"/>
      <c r="T3752" s="223">
        <f>VLOOKUP(VLOOKUP(G3752,Ma_KH!$A:$R,18,0)&amp;K3752,Gia_MB!$A:$F,6,0)</f>
        <v>74250</v>
      </c>
      <c r="U3752" s="183">
        <f t="shared" si="381"/>
        <v>742500</v>
      </c>
      <c r="V3752" s="223"/>
      <c r="W3752" s="269">
        <f t="shared" si="382"/>
        <v>0</v>
      </c>
      <c r="X3752" s="270" t="str">
        <f t="shared" si="383"/>
        <v>8</v>
      </c>
      <c r="Y3752" s="223"/>
      <c r="Z3752" s="183">
        <f t="shared" si="384"/>
        <v>59400</v>
      </c>
      <c r="AA3752" s="271">
        <f>VLOOKUP(G3752,Ma_KH!$A:$R,14,0)</f>
        <v>60</v>
      </c>
    </row>
    <row r="3753" spans="1:27" x14ac:dyDescent="0.25">
      <c r="A3753" s="216">
        <v>46057</v>
      </c>
      <c r="B3753" s="217">
        <v>4184278977</v>
      </c>
      <c r="C3753" s="218" t="s">
        <v>15180</v>
      </c>
      <c r="D3753" s="216">
        <v>46059</v>
      </c>
      <c r="E3753" s="219"/>
      <c r="F3753" s="218"/>
      <c r="G3753" s="268" t="s">
        <v>15042</v>
      </c>
      <c r="H3753" s="219"/>
      <c r="I3753" s="217" t="s">
        <v>15988</v>
      </c>
      <c r="J3753" s="217" t="s">
        <v>1769</v>
      </c>
      <c r="K3753" s="217" t="s">
        <v>44</v>
      </c>
      <c r="L3753" s="215" t="str">
        <f>VLOOKUP($K3753,[1]TONG_SL!$A$1:$D$65536,2,0)</f>
        <v>Giò lụa cây 250g</v>
      </c>
      <c r="M3753" s="247"/>
      <c r="N3753" s="215" t="str">
        <f t="shared" si="385"/>
        <v>K-C6</v>
      </c>
      <c r="O3753" s="222"/>
      <c r="P3753" s="222"/>
      <c r="Q3753" s="215" t="str">
        <f>VLOOKUP(K3753,TONG_SL!$A:$D,3,0)</f>
        <v>Túi</v>
      </c>
      <c r="R3753" s="223">
        <v>10</v>
      </c>
      <c r="S3753" s="223"/>
      <c r="T3753" s="223">
        <f>VLOOKUP(VLOOKUP(G3753,Ma_KH!$A:$R,18,0)&amp;K3753,Gia_MB!$A:$F,6,0)</f>
        <v>49500</v>
      </c>
      <c r="U3753" s="183">
        <f t="shared" si="381"/>
        <v>495000</v>
      </c>
      <c r="V3753" s="223"/>
      <c r="W3753" s="269">
        <f t="shared" si="382"/>
        <v>0</v>
      </c>
      <c r="X3753" s="270" t="str">
        <f t="shared" si="383"/>
        <v>8</v>
      </c>
      <c r="Y3753" s="223"/>
      <c r="Z3753" s="183">
        <f t="shared" si="384"/>
        <v>39600</v>
      </c>
      <c r="AA3753" s="271">
        <f>VLOOKUP(G3753,Ma_KH!$A:$R,14,0)</f>
        <v>60</v>
      </c>
    </row>
    <row r="3754" spans="1:27" x14ac:dyDescent="0.25">
      <c r="A3754" s="216">
        <v>46052</v>
      </c>
      <c r="B3754" s="217">
        <v>4183999168</v>
      </c>
      <c r="C3754" s="218" t="s">
        <v>15180</v>
      </c>
      <c r="D3754" s="216">
        <v>46059</v>
      </c>
      <c r="E3754" s="219"/>
      <c r="F3754" s="218"/>
      <c r="G3754" s="268" t="s">
        <v>15042</v>
      </c>
      <c r="H3754" s="219"/>
      <c r="I3754" s="217" t="s">
        <v>15989</v>
      </c>
      <c r="J3754" s="217" t="s">
        <v>1769</v>
      </c>
      <c r="K3754" s="217" t="s">
        <v>48</v>
      </c>
      <c r="L3754" s="215" t="str">
        <f>VLOOKUP($K3754,[1]TONG_SL!$A$1:$D$65536,2,0)</f>
        <v>Mọc Nấm Hương 250g</v>
      </c>
      <c r="M3754" s="247"/>
      <c r="N3754" s="215" t="str">
        <f t="shared" si="385"/>
        <v>K-C6</v>
      </c>
      <c r="O3754" s="222"/>
      <c r="P3754" s="222"/>
      <c r="Q3754" s="215" t="str">
        <f>VLOOKUP(K3754,TONG_SL!$A:$D,3,0)</f>
        <v>Túi</v>
      </c>
      <c r="R3754" s="223">
        <v>1</v>
      </c>
      <c r="S3754" s="223"/>
      <c r="T3754" s="223">
        <f>VLOOKUP(VLOOKUP(G3754,Ma_KH!$A:$R,18,0)&amp;K3754,Gia_MB!$A:$F,6,0)</f>
        <v>46000</v>
      </c>
      <c r="U3754" s="183">
        <f t="shared" si="381"/>
        <v>46000</v>
      </c>
      <c r="V3754" s="223"/>
      <c r="W3754" s="269">
        <f t="shared" si="382"/>
        <v>0</v>
      </c>
      <c r="X3754" s="270" t="str">
        <f t="shared" si="383"/>
        <v>8</v>
      </c>
      <c r="Y3754" s="223"/>
      <c r="Z3754" s="183">
        <f t="shared" si="384"/>
        <v>3680</v>
      </c>
      <c r="AA3754" s="271">
        <f>VLOOKUP(G3754,Ma_KH!$A:$R,14,0)</f>
        <v>60</v>
      </c>
    </row>
    <row r="3755" spans="1:27" x14ac:dyDescent="0.25">
      <c r="A3755" s="216">
        <v>46052</v>
      </c>
      <c r="B3755" s="217">
        <v>4183999168</v>
      </c>
      <c r="C3755" s="218" t="s">
        <v>15180</v>
      </c>
      <c r="D3755" s="216">
        <v>46059</v>
      </c>
      <c r="E3755" s="219"/>
      <c r="F3755" s="218"/>
      <c r="G3755" s="268" t="s">
        <v>15042</v>
      </c>
      <c r="H3755" s="219"/>
      <c r="I3755" s="217" t="s">
        <v>15989</v>
      </c>
      <c r="J3755" s="217" t="s">
        <v>1769</v>
      </c>
      <c r="K3755" s="217" t="s">
        <v>32</v>
      </c>
      <c r="L3755" s="215" t="str">
        <f>VLOOKUP($K3755,[1]TONG_SL!$A$1:$D$65536,2,0)</f>
        <v>Giò Tai Lưỡi Xào 250g</v>
      </c>
      <c r="M3755" s="247"/>
      <c r="N3755" s="215" t="str">
        <f t="shared" si="385"/>
        <v>K-C6</v>
      </c>
      <c r="O3755" s="222"/>
      <c r="P3755" s="222"/>
      <c r="Q3755" s="215" t="str">
        <f>VLOOKUP(K3755,TONG_SL!$A:$D,3,0)</f>
        <v>Túi</v>
      </c>
      <c r="R3755" s="223">
        <v>5</v>
      </c>
      <c r="S3755" s="223"/>
      <c r="T3755" s="223">
        <f>VLOOKUP(VLOOKUP(G3755,Ma_KH!$A:$R,18,0)&amp;K3755,Gia_MB!$A:$F,6,0)</f>
        <v>50182</v>
      </c>
      <c r="U3755" s="183">
        <f t="shared" si="381"/>
        <v>250910</v>
      </c>
      <c r="V3755" s="223"/>
      <c r="W3755" s="269">
        <f t="shared" si="382"/>
        <v>0</v>
      </c>
      <c r="X3755" s="270" t="str">
        <f t="shared" si="383"/>
        <v>8</v>
      </c>
      <c r="Y3755" s="223"/>
      <c r="Z3755" s="183">
        <f t="shared" si="384"/>
        <v>20072.8</v>
      </c>
      <c r="AA3755" s="271">
        <f>VLOOKUP(G3755,Ma_KH!$A:$R,14,0)</f>
        <v>60</v>
      </c>
    </row>
    <row r="3756" spans="1:27" x14ac:dyDescent="0.25">
      <c r="A3756" s="216">
        <v>46052</v>
      </c>
      <c r="B3756" s="217">
        <v>4183999168</v>
      </c>
      <c r="C3756" s="218" t="s">
        <v>15180</v>
      </c>
      <c r="D3756" s="216">
        <v>46059</v>
      </c>
      <c r="E3756" s="219"/>
      <c r="F3756" s="218"/>
      <c r="G3756" s="268" t="s">
        <v>15042</v>
      </c>
      <c r="H3756" s="219"/>
      <c r="I3756" s="217" t="s">
        <v>15989</v>
      </c>
      <c r="J3756" s="217" t="s">
        <v>1769</v>
      </c>
      <c r="K3756" s="217" t="s">
        <v>37</v>
      </c>
      <c r="L3756" s="215" t="str">
        <f>VLOOKUP($K3756,[1]TONG_SL!$A$1:$D$65536,2,0)</f>
        <v>Chả cốm 300g</v>
      </c>
      <c r="M3756" s="247"/>
      <c r="N3756" s="215" t="str">
        <f t="shared" si="385"/>
        <v>K-C6</v>
      </c>
      <c r="O3756" s="222"/>
      <c r="P3756" s="222"/>
      <c r="Q3756" s="215" t="str">
        <f>VLOOKUP(K3756,TONG_SL!$A:$D,3,0)</f>
        <v>Túi</v>
      </c>
      <c r="R3756" s="223">
        <v>1</v>
      </c>
      <c r="S3756" s="223"/>
      <c r="T3756" s="223">
        <f>VLOOKUP(VLOOKUP(G3756,Ma_KH!$A:$R,18,0)&amp;K3756,Gia_MB!$A:$F,6,0)</f>
        <v>74250</v>
      </c>
      <c r="U3756" s="183">
        <f t="shared" si="381"/>
        <v>74250</v>
      </c>
      <c r="V3756" s="223"/>
      <c r="W3756" s="269">
        <f t="shared" si="382"/>
        <v>0</v>
      </c>
      <c r="X3756" s="270" t="str">
        <f t="shared" si="383"/>
        <v>8</v>
      </c>
      <c r="Y3756" s="223"/>
      <c r="Z3756" s="183">
        <f t="shared" si="384"/>
        <v>5940</v>
      </c>
      <c r="AA3756" s="271">
        <f>VLOOKUP(G3756,Ma_KH!$A:$R,14,0)</f>
        <v>60</v>
      </c>
    </row>
    <row r="3757" spans="1:27" x14ac:dyDescent="0.25">
      <c r="A3757" s="216">
        <v>46052</v>
      </c>
      <c r="B3757" s="217">
        <v>4183999168</v>
      </c>
      <c r="C3757" s="218" t="s">
        <v>15180</v>
      </c>
      <c r="D3757" s="216">
        <v>46059</v>
      </c>
      <c r="E3757" s="219"/>
      <c r="F3757" s="218"/>
      <c r="G3757" s="268" t="s">
        <v>15042</v>
      </c>
      <c r="H3757" s="219"/>
      <c r="I3757" s="217" t="s">
        <v>15989</v>
      </c>
      <c r="J3757" s="217" t="s">
        <v>1769</v>
      </c>
      <c r="K3757" s="217" t="s">
        <v>39</v>
      </c>
      <c r="L3757" s="215" t="str">
        <f>VLOOKUP($K3757,[1]TONG_SL!$A$1:$D$65536,2,0)</f>
        <v>Chả nướng 300g</v>
      </c>
      <c r="M3757" s="247"/>
      <c r="N3757" s="215" t="str">
        <f t="shared" si="385"/>
        <v>K-C6</v>
      </c>
      <c r="O3757" s="222"/>
      <c r="P3757" s="222"/>
      <c r="Q3757" s="215" t="str">
        <f>VLOOKUP(K3757,TONG_SL!$A:$D,3,0)</f>
        <v>Túi</v>
      </c>
      <c r="R3757" s="223">
        <v>1</v>
      </c>
      <c r="S3757" s="223"/>
      <c r="T3757" s="223">
        <f>VLOOKUP(VLOOKUP(G3757,Ma_KH!$A:$R,18,0)&amp;K3757,Gia_MB!$A:$F,6,0)</f>
        <v>70950</v>
      </c>
      <c r="U3757" s="183">
        <f t="shared" si="381"/>
        <v>70950</v>
      </c>
      <c r="V3757" s="223"/>
      <c r="W3757" s="269">
        <f t="shared" si="382"/>
        <v>0</v>
      </c>
      <c r="X3757" s="270" t="str">
        <f t="shared" si="383"/>
        <v>8</v>
      </c>
      <c r="Y3757" s="223"/>
      <c r="Z3757" s="183">
        <f t="shared" si="384"/>
        <v>5676</v>
      </c>
      <c r="AA3757" s="271">
        <f>VLOOKUP(G3757,Ma_KH!$A:$R,14,0)</f>
        <v>60</v>
      </c>
    </row>
    <row r="3758" spans="1:27" x14ac:dyDescent="0.25">
      <c r="A3758" s="216">
        <v>46052</v>
      </c>
      <c r="B3758" s="217">
        <v>4183999168</v>
      </c>
      <c r="C3758" s="218" t="s">
        <v>15180</v>
      </c>
      <c r="D3758" s="216">
        <v>46059</v>
      </c>
      <c r="E3758" s="219"/>
      <c r="F3758" s="218"/>
      <c r="G3758" s="268" t="s">
        <v>15042</v>
      </c>
      <c r="H3758" s="219"/>
      <c r="I3758" s="217" t="s">
        <v>15989</v>
      </c>
      <c r="J3758" s="217" t="s">
        <v>1769</v>
      </c>
      <c r="K3758" s="217" t="s">
        <v>7149</v>
      </c>
      <c r="L3758" s="215" t="str">
        <f>VLOOKUP($K3758,[1]TONG_SL!$A$1:$D$65536,2,0)</f>
        <v>Tai heo muối 200g</v>
      </c>
      <c r="M3758" s="247"/>
      <c r="N3758" s="215" t="str">
        <f t="shared" si="385"/>
        <v>K-C6</v>
      </c>
      <c r="O3758" s="222"/>
      <c r="P3758" s="222"/>
      <c r="Q3758" s="215" t="str">
        <f>VLOOKUP(K3758,TONG_SL!$A:$D,3,0)</f>
        <v>Túi</v>
      </c>
      <c r="R3758" s="223">
        <v>4</v>
      </c>
      <c r="S3758" s="223"/>
      <c r="T3758" s="223">
        <f>VLOOKUP(VLOOKUP(G3758,Ma_KH!$A:$R,18,0)&amp;K3758,Gia_MB!$A:$F,6,0)</f>
        <v>55595</v>
      </c>
      <c r="U3758" s="183">
        <f t="shared" si="381"/>
        <v>222380</v>
      </c>
      <c r="V3758" s="223"/>
      <c r="W3758" s="269">
        <f t="shared" si="382"/>
        <v>0</v>
      </c>
      <c r="X3758" s="270" t="str">
        <f t="shared" si="383"/>
        <v>8</v>
      </c>
      <c r="Y3758" s="223"/>
      <c r="Z3758" s="183">
        <f t="shared" si="384"/>
        <v>17790.400000000001</v>
      </c>
      <c r="AA3758" s="271">
        <f>VLOOKUP(G3758,Ma_KH!$A:$R,14,0)</f>
        <v>60</v>
      </c>
    </row>
    <row r="3759" spans="1:27" x14ac:dyDescent="0.25">
      <c r="A3759" s="216">
        <v>46052</v>
      </c>
      <c r="B3759" s="217">
        <v>4183999168</v>
      </c>
      <c r="C3759" s="218" t="s">
        <v>15180</v>
      </c>
      <c r="D3759" s="216">
        <v>46059</v>
      </c>
      <c r="E3759" s="219"/>
      <c r="F3759" s="218"/>
      <c r="G3759" s="268" t="s">
        <v>15042</v>
      </c>
      <c r="H3759" s="219"/>
      <c r="I3759" s="217" t="s">
        <v>15989</v>
      </c>
      <c r="J3759" s="217" t="s">
        <v>1769</v>
      </c>
      <c r="K3759" s="217" t="s">
        <v>30</v>
      </c>
      <c r="L3759" s="215" t="str">
        <f>VLOOKUP($K3759,[1]TONG_SL!$A$1:$D$65536,2,0)</f>
        <v>Gà muối 500g</v>
      </c>
      <c r="M3759" s="247"/>
      <c r="N3759" s="215" t="str">
        <f t="shared" si="385"/>
        <v>K-C6</v>
      </c>
      <c r="O3759" s="222"/>
      <c r="P3759" s="222"/>
      <c r="Q3759" s="215" t="str">
        <f>VLOOKUP(K3759,TONG_SL!$A:$D,3,0)</f>
        <v>Túi</v>
      </c>
      <c r="R3759" s="223">
        <v>15</v>
      </c>
      <c r="S3759" s="223"/>
      <c r="T3759" s="223">
        <f>VLOOKUP(VLOOKUP(G3759,Ma_KH!$A:$R,18,0)&amp;K3759,Gia_MB!$A:$F,6,0)</f>
        <v>116611</v>
      </c>
      <c r="U3759" s="183">
        <f t="shared" si="381"/>
        <v>1749165</v>
      </c>
      <c r="V3759" s="223"/>
      <c r="W3759" s="269">
        <f t="shared" si="382"/>
        <v>0</v>
      </c>
      <c r="X3759" s="270" t="str">
        <f t="shared" si="383"/>
        <v>8</v>
      </c>
      <c r="Y3759" s="223"/>
      <c r="Z3759" s="183">
        <f t="shared" si="384"/>
        <v>139933.20000000001</v>
      </c>
      <c r="AA3759" s="271">
        <f>VLOOKUP(G3759,Ma_KH!$A:$R,14,0)</f>
        <v>60</v>
      </c>
    </row>
    <row r="3760" spans="1:27" x14ac:dyDescent="0.25">
      <c r="A3760" s="216">
        <v>46052</v>
      </c>
      <c r="B3760" s="217">
        <v>4183999168</v>
      </c>
      <c r="C3760" s="218" t="s">
        <v>15180</v>
      </c>
      <c r="D3760" s="216">
        <v>46059</v>
      </c>
      <c r="E3760" s="219"/>
      <c r="F3760" s="218"/>
      <c r="G3760" s="268" t="s">
        <v>15042</v>
      </c>
      <c r="H3760" s="219"/>
      <c r="I3760" s="217" t="s">
        <v>15989</v>
      </c>
      <c r="J3760" s="217" t="s">
        <v>1769</v>
      </c>
      <c r="K3760" s="217" t="s">
        <v>27</v>
      </c>
      <c r="L3760" s="215" t="str">
        <f>VLOOKUP($K3760,[1]TONG_SL!$A$1:$D$65536,2,0)</f>
        <v>Chân giò heo muối 300g</v>
      </c>
      <c r="M3760" s="247"/>
      <c r="N3760" s="215" t="str">
        <f t="shared" si="385"/>
        <v>K-C6</v>
      </c>
      <c r="O3760" s="222"/>
      <c r="P3760" s="222"/>
      <c r="Q3760" s="215" t="str">
        <f>VLOOKUP(K3760,TONG_SL!$A:$D,3,0)</f>
        <v>Túi</v>
      </c>
      <c r="R3760" s="223">
        <v>25</v>
      </c>
      <c r="S3760" s="223"/>
      <c r="T3760" s="223">
        <f>VLOOKUP(VLOOKUP(G3760,Ma_KH!$A:$R,18,0)&amp;K3760,Gia_MB!$A:$F,6,0)</f>
        <v>73431</v>
      </c>
      <c r="U3760" s="183">
        <f t="shared" si="381"/>
        <v>1835775</v>
      </c>
      <c r="V3760" s="223"/>
      <c r="W3760" s="269">
        <f t="shared" si="382"/>
        <v>0</v>
      </c>
      <c r="X3760" s="270" t="str">
        <f t="shared" si="383"/>
        <v>8</v>
      </c>
      <c r="Y3760" s="223"/>
      <c r="Z3760" s="183">
        <f t="shared" si="384"/>
        <v>146862</v>
      </c>
      <c r="AA3760" s="271">
        <f>VLOOKUP(G3760,Ma_KH!$A:$R,14,0)</f>
        <v>60</v>
      </c>
    </row>
    <row r="3761" spans="1:27" x14ac:dyDescent="0.25">
      <c r="A3761" s="216">
        <v>46052</v>
      </c>
      <c r="B3761" s="217">
        <v>4183996888</v>
      </c>
      <c r="C3761" s="218" t="s">
        <v>15180</v>
      </c>
      <c r="D3761" s="216">
        <v>46059</v>
      </c>
      <c r="E3761" s="219"/>
      <c r="F3761" s="218"/>
      <c r="G3761" s="268" t="s">
        <v>15042</v>
      </c>
      <c r="H3761" s="219"/>
      <c r="I3761" s="217" t="s">
        <v>15990</v>
      </c>
      <c r="J3761" s="217" t="s">
        <v>1769</v>
      </c>
      <c r="K3761" s="217" t="s">
        <v>39</v>
      </c>
      <c r="L3761" s="215" t="str">
        <f>VLOOKUP($K3761,[1]TONG_SL!$A$1:$D$65536,2,0)</f>
        <v>Chả nướng 300g</v>
      </c>
      <c r="M3761" s="247"/>
      <c r="N3761" s="215" t="str">
        <f t="shared" si="385"/>
        <v>K-C6</v>
      </c>
      <c r="O3761" s="222"/>
      <c r="P3761" s="222"/>
      <c r="Q3761" s="215" t="str">
        <f>VLOOKUP(K3761,TONG_SL!$A:$D,3,0)</f>
        <v>Túi</v>
      </c>
      <c r="R3761" s="223">
        <v>4</v>
      </c>
      <c r="S3761" s="223"/>
      <c r="T3761" s="223">
        <f>VLOOKUP(VLOOKUP(G3761,Ma_KH!$A:$R,18,0)&amp;K3761,Gia_MB!$A:$F,6,0)</f>
        <v>70950</v>
      </c>
      <c r="U3761" s="183">
        <f t="shared" si="381"/>
        <v>283800</v>
      </c>
      <c r="V3761" s="223"/>
      <c r="W3761" s="269">
        <f t="shared" si="382"/>
        <v>0</v>
      </c>
      <c r="X3761" s="270" t="str">
        <f t="shared" si="383"/>
        <v>8</v>
      </c>
      <c r="Y3761" s="223"/>
      <c r="Z3761" s="183">
        <f t="shared" si="384"/>
        <v>22704</v>
      </c>
      <c r="AA3761" s="271">
        <f>VLOOKUP(G3761,Ma_KH!$A:$R,14,0)</f>
        <v>60</v>
      </c>
    </row>
    <row r="3762" spans="1:27" x14ac:dyDescent="0.25">
      <c r="A3762" s="216">
        <v>46052</v>
      </c>
      <c r="B3762" s="217">
        <v>4183996888</v>
      </c>
      <c r="C3762" s="218" t="s">
        <v>15180</v>
      </c>
      <c r="D3762" s="216">
        <v>46059</v>
      </c>
      <c r="E3762" s="219"/>
      <c r="F3762" s="218"/>
      <c r="G3762" s="268" t="s">
        <v>15042</v>
      </c>
      <c r="H3762" s="219"/>
      <c r="I3762" s="217" t="s">
        <v>15990</v>
      </c>
      <c r="J3762" s="217" t="s">
        <v>1769</v>
      </c>
      <c r="K3762" s="217" t="s">
        <v>37</v>
      </c>
      <c r="L3762" s="215" t="str">
        <f>VLOOKUP($K3762,[1]TONG_SL!$A$1:$D$65536,2,0)</f>
        <v>Chả cốm 300g</v>
      </c>
      <c r="M3762" s="247"/>
      <c r="N3762" s="215" t="str">
        <f t="shared" si="385"/>
        <v>K-C6</v>
      </c>
      <c r="O3762" s="222"/>
      <c r="P3762" s="222"/>
      <c r="Q3762" s="215" t="str">
        <f>VLOOKUP(K3762,TONG_SL!$A:$D,3,0)</f>
        <v>Túi</v>
      </c>
      <c r="R3762" s="223">
        <v>1</v>
      </c>
      <c r="S3762" s="223"/>
      <c r="T3762" s="223">
        <f>VLOOKUP(VLOOKUP(G3762,Ma_KH!$A:$R,18,0)&amp;K3762,Gia_MB!$A:$F,6,0)</f>
        <v>74250</v>
      </c>
      <c r="U3762" s="183">
        <f t="shared" si="381"/>
        <v>74250</v>
      </c>
      <c r="V3762" s="223"/>
      <c r="W3762" s="269">
        <f t="shared" si="382"/>
        <v>0</v>
      </c>
      <c r="X3762" s="270" t="str">
        <f t="shared" si="383"/>
        <v>8</v>
      </c>
      <c r="Y3762" s="223"/>
      <c r="Z3762" s="183">
        <f t="shared" si="384"/>
        <v>5940</v>
      </c>
      <c r="AA3762" s="271">
        <f>VLOOKUP(G3762,Ma_KH!$A:$R,14,0)</f>
        <v>60</v>
      </c>
    </row>
    <row r="3763" spans="1:27" x14ac:dyDescent="0.25">
      <c r="A3763" s="216">
        <v>46052</v>
      </c>
      <c r="B3763" s="217">
        <v>4183996888</v>
      </c>
      <c r="C3763" s="218" t="s">
        <v>15180</v>
      </c>
      <c r="D3763" s="216">
        <v>46059</v>
      </c>
      <c r="E3763" s="219"/>
      <c r="F3763" s="218"/>
      <c r="G3763" s="268" t="s">
        <v>15042</v>
      </c>
      <c r="H3763" s="219"/>
      <c r="I3763" s="217" t="s">
        <v>15990</v>
      </c>
      <c r="J3763" s="217" t="s">
        <v>1769</v>
      </c>
      <c r="K3763" s="217" t="s">
        <v>27</v>
      </c>
      <c r="L3763" s="215" t="str">
        <f>VLOOKUP($K3763,[1]TONG_SL!$A$1:$D$65536,2,0)</f>
        <v>Chân giò heo muối 300g</v>
      </c>
      <c r="M3763" s="247"/>
      <c r="N3763" s="215" t="str">
        <f t="shared" si="385"/>
        <v>K-C6</v>
      </c>
      <c r="O3763" s="222"/>
      <c r="P3763" s="222"/>
      <c r="Q3763" s="215" t="str">
        <f>VLOOKUP(K3763,TONG_SL!$A:$D,3,0)</f>
        <v>Túi</v>
      </c>
      <c r="R3763" s="223">
        <v>13</v>
      </c>
      <c r="S3763" s="223"/>
      <c r="T3763" s="223">
        <f>VLOOKUP(VLOOKUP(G3763,Ma_KH!$A:$R,18,0)&amp;K3763,Gia_MB!$A:$F,6,0)</f>
        <v>73431</v>
      </c>
      <c r="U3763" s="183">
        <f t="shared" si="381"/>
        <v>954603</v>
      </c>
      <c r="V3763" s="223"/>
      <c r="W3763" s="269">
        <f t="shared" si="382"/>
        <v>0</v>
      </c>
      <c r="X3763" s="270" t="str">
        <f t="shared" si="383"/>
        <v>8</v>
      </c>
      <c r="Y3763" s="223"/>
      <c r="Z3763" s="183">
        <f t="shared" si="384"/>
        <v>76368.240000000005</v>
      </c>
      <c r="AA3763" s="271">
        <f>VLOOKUP(G3763,Ma_KH!$A:$R,14,0)</f>
        <v>60</v>
      </c>
    </row>
    <row r="3764" spans="1:27" x14ac:dyDescent="0.25">
      <c r="A3764" s="216">
        <v>46052</v>
      </c>
      <c r="B3764" s="217">
        <v>4183996888</v>
      </c>
      <c r="C3764" s="218" t="s">
        <v>15180</v>
      </c>
      <c r="D3764" s="216">
        <v>46059</v>
      </c>
      <c r="E3764" s="219"/>
      <c r="F3764" s="218"/>
      <c r="G3764" s="268" t="s">
        <v>15042</v>
      </c>
      <c r="H3764" s="219"/>
      <c r="I3764" s="217" t="s">
        <v>15990</v>
      </c>
      <c r="J3764" s="217" t="s">
        <v>1769</v>
      </c>
      <c r="K3764" s="217" t="s">
        <v>32</v>
      </c>
      <c r="L3764" s="215" t="str">
        <f>VLOOKUP($K3764,[1]TONG_SL!$A$1:$D$65536,2,0)</f>
        <v>Giò Tai Lưỡi Xào 250g</v>
      </c>
      <c r="M3764" s="247"/>
      <c r="N3764" s="215" t="str">
        <f t="shared" si="385"/>
        <v>K-C6</v>
      </c>
      <c r="O3764" s="222"/>
      <c r="P3764" s="222"/>
      <c r="Q3764" s="215" t="str">
        <f>VLOOKUP(K3764,TONG_SL!$A:$D,3,0)</f>
        <v>Túi</v>
      </c>
      <c r="R3764" s="223">
        <v>14</v>
      </c>
      <c r="S3764" s="223"/>
      <c r="T3764" s="223">
        <f>VLOOKUP(VLOOKUP(G3764,Ma_KH!$A:$R,18,0)&amp;K3764,Gia_MB!$A:$F,6,0)</f>
        <v>50182</v>
      </c>
      <c r="U3764" s="183">
        <f t="shared" si="381"/>
        <v>702548</v>
      </c>
      <c r="V3764" s="223"/>
      <c r="W3764" s="269">
        <f t="shared" si="382"/>
        <v>0</v>
      </c>
      <c r="X3764" s="270" t="str">
        <f t="shared" si="383"/>
        <v>8</v>
      </c>
      <c r="Y3764" s="223"/>
      <c r="Z3764" s="183">
        <f t="shared" si="384"/>
        <v>56203.840000000004</v>
      </c>
      <c r="AA3764" s="271">
        <f>VLOOKUP(G3764,Ma_KH!$A:$R,14,0)</f>
        <v>60</v>
      </c>
    </row>
    <row r="3765" spans="1:27" x14ac:dyDescent="0.25">
      <c r="A3765" s="216">
        <v>46052</v>
      </c>
      <c r="B3765" s="217">
        <v>4183996888</v>
      </c>
      <c r="C3765" s="218" t="s">
        <v>15180</v>
      </c>
      <c r="D3765" s="216">
        <v>46059</v>
      </c>
      <c r="E3765" s="219"/>
      <c r="F3765" s="218"/>
      <c r="G3765" s="268" t="s">
        <v>15042</v>
      </c>
      <c r="H3765" s="219"/>
      <c r="I3765" s="217" t="s">
        <v>15990</v>
      </c>
      <c r="J3765" s="217" t="s">
        <v>1769</v>
      </c>
      <c r="K3765" s="217" t="s">
        <v>30</v>
      </c>
      <c r="L3765" s="215" t="str">
        <f>VLOOKUP($K3765,[1]TONG_SL!$A$1:$D$65536,2,0)</f>
        <v>Gà muối 500g</v>
      </c>
      <c r="M3765" s="247"/>
      <c r="N3765" s="215" t="str">
        <f t="shared" si="385"/>
        <v>K-C6</v>
      </c>
      <c r="O3765" s="222"/>
      <c r="P3765" s="222"/>
      <c r="Q3765" s="215" t="str">
        <f>VLOOKUP(K3765,TONG_SL!$A:$D,3,0)</f>
        <v>Túi</v>
      </c>
      <c r="R3765" s="223">
        <v>10</v>
      </c>
      <c r="S3765" s="223"/>
      <c r="T3765" s="223">
        <f>VLOOKUP(VLOOKUP(G3765,Ma_KH!$A:$R,18,0)&amp;K3765,Gia_MB!$A:$F,6,0)</f>
        <v>116611</v>
      </c>
      <c r="U3765" s="183">
        <f t="shared" si="381"/>
        <v>1166110</v>
      </c>
      <c r="V3765" s="223"/>
      <c r="W3765" s="269">
        <f t="shared" si="382"/>
        <v>0</v>
      </c>
      <c r="X3765" s="270" t="str">
        <f t="shared" si="383"/>
        <v>8</v>
      </c>
      <c r="Y3765" s="223"/>
      <c r="Z3765" s="183">
        <f t="shared" si="384"/>
        <v>93288.8</v>
      </c>
      <c r="AA3765" s="271">
        <f>VLOOKUP(G3765,Ma_KH!$A:$R,14,0)</f>
        <v>60</v>
      </c>
    </row>
    <row r="3766" spans="1:27" x14ac:dyDescent="0.25">
      <c r="A3766" s="216">
        <v>46052</v>
      </c>
      <c r="B3766" s="217">
        <v>4183999083</v>
      </c>
      <c r="C3766" s="218" t="s">
        <v>15180</v>
      </c>
      <c r="D3766" s="216">
        <v>46059</v>
      </c>
      <c r="E3766" s="219"/>
      <c r="F3766" s="218"/>
      <c r="G3766" s="268" t="s">
        <v>15042</v>
      </c>
      <c r="H3766" s="219"/>
      <c r="I3766" s="217" t="s">
        <v>15991</v>
      </c>
      <c r="J3766" s="217" t="s">
        <v>1769</v>
      </c>
      <c r="K3766" s="217" t="s">
        <v>27</v>
      </c>
      <c r="L3766" s="215" t="str">
        <f>VLOOKUP($K3766,[1]TONG_SL!$A$1:$D$65536,2,0)</f>
        <v>Chân giò heo muối 300g</v>
      </c>
      <c r="M3766" s="247"/>
      <c r="N3766" s="215" t="str">
        <f t="shared" si="385"/>
        <v>K-C6</v>
      </c>
      <c r="O3766" s="222"/>
      <c r="P3766" s="222"/>
      <c r="Q3766" s="215" t="str">
        <f>VLOOKUP(K3766,TONG_SL!$A:$D,3,0)</f>
        <v>Túi</v>
      </c>
      <c r="R3766" s="223">
        <v>7</v>
      </c>
      <c r="S3766" s="223"/>
      <c r="T3766" s="223">
        <f>VLOOKUP(VLOOKUP(G3766,Ma_KH!$A:$R,18,0)&amp;K3766,Gia_MB!$A:$F,6,0)</f>
        <v>73431</v>
      </c>
      <c r="U3766" s="183">
        <f t="shared" si="381"/>
        <v>514017</v>
      </c>
      <c r="V3766" s="223"/>
      <c r="W3766" s="269">
        <f t="shared" si="382"/>
        <v>0</v>
      </c>
      <c r="X3766" s="270" t="str">
        <f t="shared" si="383"/>
        <v>8</v>
      </c>
      <c r="Y3766" s="223"/>
      <c r="Z3766" s="183">
        <f t="shared" si="384"/>
        <v>41121.360000000001</v>
      </c>
      <c r="AA3766" s="271">
        <f>VLOOKUP(G3766,Ma_KH!$A:$R,14,0)</f>
        <v>60</v>
      </c>
    </row>
    <row r="3767" spans="1:27" x14ac:dyDescent="0.25">
      <c r="A3767" s="216">
        <v>46052</v>
      </c>
      <c r="B3767" s="217">
        <v>4183999083</v>
      </c>
      <c r="C3767" s="218" t="s">
        <v>15180</v>
      </c>
      <c r="D3767" s="216">
        <v>46059</v>
      </c>
      <c r="E3767" s="219"/>
      <c r="F3767" s="218"/>
      <c r="G3767" s="268" t="s">
        <v>15042</v>
      </c>
      <c r="H3767" s="219"/>
      <c r="I3767" s="217" t="s">
        <v>15991</v>
      </c>
      <c r="J3767" s="217" t="s">
        <v>1769</v>
      </c>
      <c r="K3767" s="217" t="s">
        <v>30</v>
      </c>
      <c r="L3767" s="215" t="str">
        <f>VLOOKUP($K3767,[1]TONG_SL!$A$1:$D$65536,2,0)</f>
        <v>Gà muối 500g</v>
      </c>
      <c r="M3767" s="247"/>
      <c r="N3767" s="215" t="str">
        <f t="shared" si="385"/>
        <v>K-C6</v>
      </c>
      <c r="O3767" s="222"/>
      <c r="P3767" s="222"/>
      <c r="Q3767" s="215" t="str">
        <f>VLOOKUP(K3767,TONG_SL!$A:$D,3,0)</f>
        <v>Túi</v>
      </c>
      <c r="R3767" s="223">
        <v>3</v>
      </c>
      <c r="S3767" s="223"/>
      <c r="T3767" s="223">
        <f>VLOOKUP(VLOOKUP(G3767,Ma_KH!$A:$R,18,0)&amp;K3767,Gia_MB!$A:$F,6,0)</f>
        <v>116611</v>
      </c>
      <c r="U3767" s="183">
        <f t="shared" si="381"/>
        <v>349833</v>
      </c>
      <c r="V3767" s="223"/>
      <c r="W3767" s="269">
        <f t="shared" si="382"/>
        <v>0</v>
      </c>
      <c r="X3767" s="270" t="str">
        <f t="shared" si="383"/>
        <v>8</v>
      </c>
      <c r="Y3767" s="223"/>
      <c r="Z3767" s="183">
        <f t="shared" si="384"/>
        <v>27986.639999999999</v>
      </c>
      <c r="AA3767" s="271">
        <f>VLOOKUP(G3767,Ma_KH!$A:$R,14,0)</f>
        <v>60</v>
      </c>
    </row>
    <row r="3768" spans="1:27" x14ac:dyDescent="0.25">
      <c r="A3768" s="216">
        <v>46052</v>
      </c>
      <c r="B3768" s="217">
        <v>4183999083</v>
      </c>
      <c r="C3768" s="218" t="s">
        <v>15180</v>
      </c>
      <c r="D3768" s="216">
        <v>46059</v>
      </c>
      <c r="E3768" s="219"/>
      <c r="F3768" s="218"/>
      <c r="G3768" s="268" t="s">
        <v>15042</v>
      </c>
      <c r="H3768" s="219"/>
      <c r="I3768" s="217" t="s">
        <v>15991</v>
      </c>
      <c r="J3768" s="217" t="s">
        <v>1769</v>
      </c>
      <c r="K3768" s="217" t="s">
        <v>39</v>
      </c>
      <c r="L3768" s="215" t="str">
        <f>VLOOKUP($K3768,[1]TONG_SL!$A$1:$D$65536,2,0)</f>
        <v>Chả nướng 300g</v>
      </c>
      <c r="M3768" s="247"/>
      <c r="N3768" s="215" t="str">
        <f t="shared" si="385"/>
        <v>K-C6</v>
      </c>
      <c r="O3768" s="222"/>
      <c r="P3768" s="222"/>
      <c r="Q3768" s="215" t="str">
        <f>VLOOKUP(K3768,TONG_SL!$A:$D,3,0)</f>
        <v>Túi</v>
      </c>
      <c r="R3768" s="223">
        <v>2</v>
      </c>
      <c r="S3768" s="223"/>
      <c r="T3768" s="223">
        <f>VLOOKUP(VLOOKUP(G3768,Ma_KH!$A:$R,18,0)&amp;K3768,Gia_MB!$A:$F,6,0)</f>
        <v>70950</v>
      </c>
      <c r="U3768" s="183">
        <f t="shared" si="381"/>
        <v>141900</v>
      </c>
      <c r="V3768" s="223"/>
      <c r="W3768" s="269">
        <f t="shared" si="382"/>
        <v>0</v>
      </c>
      <c r="X3768" s="270" t="str">
        <f t="shared" si="383"/>
        <v>8</v>
      </c>
      <c r="Y3768" s="223"/>
      <c r="Z3768" s="183">
        <f t="shared" si="384"/>
        <v>11352</v>
      </c>
      <c r="AA3768" s="271">
        <f>VLOOKUP(G3768,Ma_KH!$A:$R,14,0)</f>
        <v>60</v>
      </c>
    </row>
    <row r="3769" spans="1:27" x14ac:dyDescent="0.25">
      <c r="A3769" s="216">
        <v>46052</v>
      </c>
      <c r="B3769" s="217">
        <v>4183999083</v>
      </c>
      <c r="C3769" s="218" t="s">
        <v>15180</v>
      </c>
      <c r="D3769" s="216">
        <v>46059</v>
      </c>
      <c r="E3769" s="219"/>
      <c r="F3769" s="218"/>
      <c r="G3769" s="268" t="s">
        <v>15042</v>
      </c>
      <c r="H3769" s="219"/>
      <c r="I3769" s="217" t="s">
        <v>15991</v>
      </c>
      <c r="J3769" s="217" t="s">
        <v>1769</v>
      </c>
      <c r="K3769" s="217" t="s">
        <v>32</v>
      </c>
      <c r="L3769" s="215" t="str">
        <f>VLOOKUP($K3769,[1]TONG_SL!$A$1:$D$65536,2,0)</f>
        <v>Giò Tai Lưỡi Xào 250g</v>
      </c>
      <c r="M3769" s="247"/>
      <c r="N3769" s="215" t="str">
        <f t="shared" si="385"/>
        <v>K-C6</v>
      </c>
      <c r="O3769" s="222"/>
      <c r="P3769" s="222"/>
      <c r="Q3769" s="215" t="str">
        <f>VLOOKUP(K3769,TONG_SL!$A:$D,3,0)</f>
        <v>Túi</v>
      </c>
      <c r="R3769" s="223">
        <v>11</v>
      </c>
      <c r="S3769" s="223"/>
      <c r="T3769" s="223">
        <f>VLOOKUP(VLOOKUP(G3769,Ma_KH!$A:$R,18,0)&amp;K3769,Gia_MB!$A:$F,6,0)</f>
        <v>50182</v>
      </c>
      <c r="U3769" s="183">
        <f t="shared" si="381"/>
        <v>552002</v>
      </c>
      <c r="V3769" s="223"/>
      <c r="W3769" s="269">
        <f t="shared" si="382"/>
        <v>0</v>
      </c>
      <c r="X3769" s="270" t="str">
        <f t="shared" si="383"/>
        <v>8</v>
      </c>
      <c r="Y3769" s="223"/>
      <c r="Z3769" s="183">
        <f t="shared" si="384"/>
        <v>44160.160000000003</v>
      </c>
      <c r="AA3769" s="271">
        <f>VLOOKUP(G3769,Ma_KH!$A:$R,14,0)</f>
        <v>60</v>
      </c>
    </row>
    <row r="3770" spans="1:27" x14ac:dyDescent="0.25">
      <c r="A3770" s="216">
        <v>46052</v>
      </c>
      <c r="B3770" s="217">
        <v>4183999083</v>
      </c>
      <c r="C3770" s="218" t="s">
        <v>15180</v>
      </c>
      <c r="D3770" s="216">
        <v>46059</v>
      </c>
      <c r="E3770" s="219"/>
      <c r="F3770" s="218"/>
      <c r="G3770" s="268" t="s">
        <v>15042</v>
      </c>
      <c r="H3770" s="219"/>
      <c r="I3770" s="217" t="s">
        <v>15991</v>
      </c>
      <c r="J3770" s="217" t="s">
        <v>1769</v>
      </c>
      <c r="K3770" s="217" t="s">
        <v>48</v>
      </c>
      <c r="L3770" s="215" t="str">
        <f>VLOOKUP($K3770,[1]TONG_SL!$A$1:$D$65536,2,0)</f>
        <v>Mọc Nấm Hương 250g</v>
      </c>
      <c r="M3770" s="247"/>
      <c r="N3770" s="215" t="str">
        <f t="shared" si="385"/>
        <v>K-C6</v>
      </c>
      <c r="O3770" s="222"/>
      <c r="P3770" s="222"/>
      <c r="Q3770" s="215" t="str">
        <f>VLOOKUP(K3770,TONG_SL!$A:$D,3,0)</f>
        <v>Túi</v>
      </c>
      <c r="R3770" s="223">
        <v>3</v>
      </c>
      <c r="S3770" s="223"/>
      <c r="T3770" s="223">
        <f>VLOOKUP(VLOOKUP(G3770,Ma_KH!$A:$R,18,0)&amp;K3770,Gia_MB!$A:$F,6,0)</f>
        <v>46000</v>
      </c>
      <c r="U3770" s="183">
        <f t="shared" si="381"/>
        <v>138000</v>
      </c>
      <c r="V3770" s="223"/>
      <c r="W3770" s="269">
        <f t="shared" si="382"/>
        <v>0</v>
      </c>
      <c r="X3770" s="270" t="str">
        <f t="shared" si="383"/>
        <v>8</v>
      </c>
      <c r="Y3770" s="223"/>
      <c r="Z3770" s="183">
        <f t="shared" si="384"/>
        <v>11040</v>
      </c>
      <c r="AA3770" s="271">
        <f>VLOOKUP(G3770,Ma_KH!$A:$R,14,0)</f>
        <v>60</v>
      </c>
    </row>
    <row r="3771" spans="1:27" x14ac:dyDescent="0.25">
      <c r="A3771" s="216">
        <v>46052</v>
      </c>
      <c r="B3771" s="217">
        <v>4183997930</v>
      </c>
      <c r="C3771" s="218" t="s">
        <v>15180</v>
      </c>
      <c r="D3771" s="216">
        <v>46059</v>
      </c>
      <c r="E3771" s="219"/>
      <c r="F3771" s="218"/>
      <c r="G3771" s="268" t="s">
        <v>15042</v>
      </c>
      <c r="H3771" s="219"/>
      <c r="I3771" s="217" t="s">
        <v>15992</v>
      </c>
      <c r="J3771" s="217" t="s">
        <v>1769</v>
      </c>
      <c r="K3771" s="217" t="s">
        <v>32</v>
      </c>
      <c r="L3771" s="215" t="str">
        <f>VLOOKUP($K3771,[1]TONG_SL!$A$1:$D$65536,2,0)</f>
        <v>Giò Tai Lưỡi Xào 250g</v>
      </c>
      <c r="M3771" s="247"/>
      <c r="N3771" s="215" t="str">
        <f t="shared" si="385"/>
        <v>K-C6</v>
      </c>
      <c r="O3771" s="222"/>
      <c r="P3771" s="222"/>
      <c r="Q3771" s="215" t="str">
        <f>VLOOKUP(K3771,TONG_SL!$A:$D,3,0)</f>
        <v>Túi</v>
      </c>
      <c r="R3771" s="223">
        <v>4</v>
      </c>
      <c r="S3771" s="223"/>
      <c r="T3771" s="223">
        <f>VLOOKUP(VLOOKUP(G3771,Ma_KH!$A:$R,18,0)&amp;K3771,Gia_MB!$A:$F,6,0)</f>
        <v>50182</v>
      </c>
      <c r="U3771" s="183">
        <f t="shared" si="381"/>
        <v>200728</v>
      </c>
      <c r="V3771" s="223"/>
      <c r="W3771" s="269">
        <f t="shared" si="382"/>
        <v>0</v>
      </c>
      <c r="X3771" s="270" t="str">
        <f t="shared" si="383"/>
        <v>8</v>
      </c>
      <c r="Y3771" s="223"/>
      <c r="Z3771" s="183">
        <f t="shared" si="384"/>
        <v>16058.24</v>
      </c>
      <c r="AA3771" s="271">
        <f>VLOOKUP(G3771,Ma_KH!$A:$R,14,0)</f>
        <v>60</v>
      </c>
    </row>
    <row r="3772" spans="1:27" x14ac:dyDescent="0.25">
      <c r="A3772" s="216">
        <v>46052</v>
      </c>
      <c r="B3772" s="217">
        <v>4183997930</v>
      </c>
      <c r="C3772" s="218" t="s">
        <v>15180</v>
      </c>
      <c r="D3772" s="216">
        <v>46059</v>
      </c>
      <c r="E3772" s="219"/>
      <c r="F3772" s="218"/>
      <c r="G3772" s="268" t="s">
        <v>15042</v>
      </c>
      <c r="H3772" s="219"/>
      <c r="I3772" s="217" t="s">
        <v>15992</v>
      </c>
      <c r="J3772" s="217" t="s">
        <v>1769</v>
      </c>
      <c r="K3772" s="217" t="s">
        <v>37</v>
      </c>
      <c r="L3772" s="215" t="str">
        <f>VLOOKUP($K3772,[1]TONG_SL!$A$1:$D$65536,2,0)</f>
        <v>Chả cốm 300g</v>
      </c>
      <c r="M3772" s="247"/>
      <c r="N3772" s="215" t="str">
        <f t="shared" si="385"/>
        <v>K-C6</v>
      </c>
      <c r="O3772" s="222"/>
      <c r="P3772" s="222"/>
      <c r="Q3772" s="215" t="str">
        <f>VLOOKUP(K3772,TONG_SL!$A:$D,3,0)</f>
        <v>Túi</v>
      </c>
      <c r="R3772" s="223">
        <v>1</v>
      </c>
      <c r="S3772" s="223"/>
      <c r="T3772" s="223">
        <f>VLOOKUP(VLOOKUP(G3772,Ma_KH!$A:$R,18,0)&amp;K3772,Gia_MB!$A:$F,6,0)</f>
        <v>74250</v>
      </c>
      <c r="U3772" s="183">
        <f t="shared" si="381"/>
        <v>74250</v>
      </c>
      <c r="V3772" s="223"/>
      <c r="W3772" s="269">
        <f t="shared" si="382"/>
        <v>0</v>
      </c>
      <c r="X3772" s="270" t="str">
        <f t="shared" si="383"/>
        <v>8</v>
      </c>
      <c r="Y3772" s="223"/>
      <c r="Z3772" s="183">
        <f t="shared" si="384"/>
        <v>5940</v>
      </c>
      <c r="AA3772" s="271">
        <f>VLOOKUP(G3772,Ma_KH!$A:$R,14,0)</f>
        <v>60</v>
      </c>
    </row>
    <row r="3773" spans="1:27" x14ac:dyDescent="0.25">
      <c r="A3773" s="216">
        <v>46052</v>
      </c>
      <c r="B3773" s="217">
        <v>4183997930</v>
      </c>
      <c r="C3773" s="218" t="s">
        <v>15180</v>
      </c>
      <c r="D3773" s="216">
        <v>46059</v>
      </c>
      <c r="E3773" s="219"/>
      <c r="F3773" s="218"/>
      <c r="G3773" s="268" t="s">
        <v>15042</v>
      </c>
      <c r="H3773" s="219"/>
      <c r="I3773" s="217" t="s">
        <v>15992</v>
      </c>
      <c r="J3773" s="217" t="s">
        <v>1769</v>
      </c>
      <c r="K3773" s="217" t="s">
        <v>48</v>
      </c>
      <c r="L3773" s="215" t="str">
        <f>VLOOKUP($K3773,[1]TONG_SL!$A$1:$D$65536,2,0)</f>
        <v>Mọc Nấm Hương 250g</v>
      </c>
      <c r="M3773" s="247"/>
      <c r="N3773" s="215" t="str">
        <f t="shared" si="385"/>
        <v>K-C6</v>
      </c>
      <c r="O3773" s="222"/>
      <c r="P3773" s="222"/>
      <c r="Q3773" s="215" t="str">
        <f>VLOOKUP(K3773,TONG_SL!$A:$D,3,0)</f>
        <v>Túi</v>
      </c>
      <c r="R3773" s="223">
        <v>1</v>
      </c>
      <c r="S3773" s="223"/>
      <c r="T3773" s="223">
        <f>VLOOKUP(VLOOKUP(G3773,Ma_KH!$A:$R,18,0)&amp;K3773,Gia_MB!$A:$F,6,0)</f>
        <v>46000</v>
      </c>
      <c r="U3773" s="183">
        <f t="shared" si="381"/>
        <v>46000</v>
      </c>
      <c r="V3773" s="223"/>
      <c r="W3773" s="269">
        <f t="shared" si="382"/>
        <v>0</v>
      </c>
      <c r="X3773" s="270" t="str">
        <f t="shared" si="383"/>
        <v>8</v>
      </c>
      <c r="Y3773" s="223"/>
      <c r="Z3773" s="183">
        <f t="shared" si="384"/>
        <v>3680</v>
      </c>
      <c r="AA3773" s="271">
        <f>VLOOKUP(G3773,Ma_KH!$A:$R,14,0)</f>
        <v>60</v>
      </c>
    </row>
    <row r="3774" spans="1:27" x14ac:dyDescent="0.25">
      <c r="A3774" s="216">
        <v>46052</v>
      </c>
      <c r="B3774" s="217">
        <v>4183997930</v>
      </c>
      <c r="C3774" s="218" t="s">
        <v>15180</v>
      </c>
      <c r="D3774" s="216">
        <v>46059</v>
      </c>
      <c r="E3774" s="219"/>
      <c r="F3774" s="218"/>
      <c r="G3774" s="268" t="s">
        <v>15042</v>
      </c>
      <c r="H3774" s="219"/>
      <c r="I3774" s="217" t="s">
        <v>15992</v>
      </c>
      <c r="J3774" s="217" t="s">
        <v>1769</v>
      </c>
      <c r="K3774" s="217" t="s">
        <v>7149</v>
      </c>
      <c r="L3774" s="215" t="str">
        <f>VLOOKUP($K3774,[1]TONG_SL!$A$1:$D$65536,2,0)</f>
        <v>Tai heo muối 200g</v>
      </c>
      <c r="M3774" s="247"/>
      <c r="N3774" s="215" t="str">
        <f t="shared" si="385"/>
        <v>K-C6</v>
      </c>
      <c r="O3774" s="222"/>
      <c r="P3774" s="222"/>
      <c r="Q3774" s="215" t="str">
        <f>VLOOKUP(K3774,TONG_SL!$A:$D,3,0)</f>
        <v>Túi</v>
      </c>
      <c r="R3774" s="223">
        <v>2</v>
      </c>
      <c r="S3774" s="223"/>
      <c r="T3774" s="223">
        <f>VLOOKUP(VLOOKUP(G3774,Ma_KH!$A:$R,18,0)&amp;K3774,Gia_MB!$A:$F,6,0)</f>
        <v>55595</v>
      </c>
      <c r="U3774" s="183">
        <f t="shared" si="381"/>
        <v>111190</v>
      </c>
      <c r="V3774" s="223"/>
      <c r="W3774" s="269">
        <f t="shared" si="382"/>
        <v>0</v>
      </c>
      <c r="X3774" s="270" t="str">
        <f t="shared" si="383"/>
        <v>8</v>
      </c>
      <c r="Y3774" s="223"/>
      <c r="Z3774" s="183">
        <f t="shared" si="384"/>
        <v>8895.2000000000007</v>
      </c>
      <c r="AA3774" s="271">
        <f>VLOOKUP(G3774,Ma_KH!$A:$R,14,0)</f>
        <v>60</v>
      </c>
    </row>
    <row r="3775" spans="1:27" x14ac:dyDescent="0.25">
      <c r="A3775" s="216">
        <v>46052</v>
      </c>
      <c r="B3775" s="217">
        <v>4183997930</v>
      </c>
      <c r="C3775" s="218" t="s">
        <v>15180</v>
      </c>
      <c r="D3775" s="216">
        <v>46059</v>
      </c>
      <c r="E3775" s="219"/>
      <c r="F3775" s="218"/>
      <c r="G3775" s="268" t="s">
        <v>15042</v>
      </c>
      <c r="H3775" s="219"/>
      <c r="I3775" s="217" t="s">
        <v>15992</v>
      </c>
      <c r="J3775" s="217" t="s">
        <v>1769</v>
      </c>
      <c r="K3775" s="217" t="s">
        <v>30</v>
      </c>
      <c r="L3775" s="215" t="str">
        <f>VLOOKUP($K3775,[1]TONG_SL!$A$1:$D$65536,2,0)</f>
        <v>Gà muối 500g</v>
      </c>
      <c r="M3775" s="247"/>
      <c r="N3775" s="215" t="str">
        <f t="shared" si="385"/>
        <v>K-C6</v>
      </c>
      <c r="O3775" s="222"/>
      <c r="P3775" s="222"/>
      <c r="Q3775" s="215" t="str">
        <f>VLOOKUP(K3775,TONG_SL!$A:$D,3,0)</f>
        <v>Túi</v>
      </c>
      <c r="R3775" s="223">
        <v>13</v>
      </c>
      <c r="S3775" s="223"/>
      <c r="T3775" s="223">
        <f>VLOOKUP(VLOOKUP(G3775,Ma_KH!$A:$R,18,0)&amp;K3775,Gia_MB!$A:$F,6,0)</f>
        <v>116611</v>
      </c>
      <c r="U3775" s="183">
        <f t="shared" si="381"/>
        <v>1515943</v>
      </c>
      <c r="V3775" s="223"/>
      <c r="W3775" s="269">
        <f t="shared" si="382"/>
        <v>0</v>
      </c>
      <c r="X3775" s="270" t="str">
        <f t="shared" si="383"/>
        <v>8</v>
      </c>
      <c r="Y3775" s="223"/>
      <c r="Z3775" s="183">
        <f t="shared" si="384"/>
        <v>121275.44</v>
      </c>
      <c r="AA3775" s="271">
        <f>VLOOKUP(G3775,Ma_KH!$A:$R,14,0)</f>
        <v>60</v>
      </c>
    </row>
    <row r="3776" spans="1:27" x14ac:dyDescent="0.25">
      <c r="A3776" s="216">
        <v>46052</v>
      </c>
      <c r="B3776" s="217">
        <v>4183997930</v>
      </c>
      <c r="C3776" s="218" t="s">
        <v>15180</v>
      </c>
      <c r="D3776" s="216">
        <v>46059</v>
      </c>
      <c r="E3776" s="219"/>
      <c r="F3776" s="218"/>
      <c r="G3776" s="268" t="s">
        <v>15042</v>
      </c>
      <c r="H3776" s="219"/>
      <c r="I3776" s="217" t="s">
        <v>15992</v>
      </c>
      <c r="J3776" s="217" t="s">
        <v>1769</v>
      </c>
      <c r="K3776" s="217" t="s">
        <v>27</v>
      </c>
      <c r="L3776" s="215" t="str">
        <f>VLOOKUP($K3776,[1]TONG_SL!$A$1:$D$65536,2,0)</f>
        <v>Chân giò heo muối 300g</v>
      </c>
      <c r="M3776" s="247"/>
      <c r="N3776" s="215" t="str">
        <f t="shared" si="385"/>
        <v>K-C6</v>
      </c>
      <c r="O3776" s="222"/>
      <c r="P3776" s="222"/>
      <c r="Q3776" s="215" t="str">
        <f>VLOOKUP(K3776,TONG_SL!$A:$D,3,0)</f>
        <v>Túi</v>
      </c>
      <c r="R3776" s="223">
        <v>28</v>
      </c>
      <c r="S3776" s="223"/>
      <c r="T3776" s="223">
        <f>VLOOKUP(VLOOKUP(G3776,Ma_KH!$A:$R,18,0)&amp;K3776,Gia_MB!$A:$F,6,0)</f>
        <v>73431</v>
      </c>
      <c r="U3776" s="183">
        <f t="shared" si="381"/>
        <v>2056068</v>
      </c>
      <c r="V3776" s="223"/>
      <c r="W3776" s="269">
        <f t="shared" si="382"/>
        <v>0</v>
      </c>
      <c r="X3776" s="270" t="str">
        <f t="shared" si="383"/>
        <v>8</v>
      </c>
      <c r="Y3776" s="223"/>
      <c r="Z3776" s="183">
        <f t="shared" si="384"/>
        <v>164485.44</v>
      </c>
      <c r="AA3776" s="271">
        <f>VLOOKUP(G3776,Ma_KH!$A:$R,14,0)</f>
        <v>60</v>
      </c>
    </row>
    <row r="3777" spans="1:27" x14ac:dyDescent="0.25">
      <c r="A3777" s="216">
        <v>46052</v>
      </c>
      <c r="B3777" s="217">
        <v>4183998925</v>
      </c>
      <c r="C3777" s="218" t="s">
        <v>15180</v>
      </c>
      <c r="D3777" s="216">
        <v>46059</v>
      </c>
      <c r="E3777" s="219"/>
      <c r="F3777" s="218"/>
      <c r="G3777" s="268" t="s">
        <v>15042</v>
      </c>
      <c r="H3777" s="219"/>
      <c r="I3777" s="217" t="s">
        <v>15993</v>
      </c>
      <c r="J3777" s="217" t="s">
        <v>1769</v>
      </c>
      <c r="K3777" s="217" t="s">
        <v>27</v>
      </c>
      <c r="L3777" s="215" t="str">
        <f>VLOOKUP($K3777,[1]TONG_SL!$A$1:$D$65536,2,0)</f>
        <v>Chân giò heo muối 300g</v>
      </c>
      <c r="M3777" s="247"/>
      <c r="N3777" s="215" t="str">
        <f t="shared" si="385"/>
        <v>K-C6</v>
      </c>
      <c r="O3777" s="222"/>
      <c r="P3777" s="222"/>
      <c r="Q3777" s="215" t="str">
        <f>VLOOKUP(K3777,TONG_SL!$A:$D,3,0)</f>
        <v>Túi</v>
      </c>
      <c r="R3777" s="223">
        <v>7</v>
      </c>
      <c r="S3777" s="223"/>
      <c r="T3777" s="223">
        <f>VLOOKUP(VLOOKUP(G3777,Ma_KH!$A:$R,18,0)&amp;K3777,Gia_MB!$A:$F,6,0)</f>
        <v>73431</v>
      </c>
      <c r="U3777" s="183">
        <f t="shared" si="381"/>
        <v>514017</v>
      </c>
      <c r="V3777" s="223"/>
      <c r="W3777" s="269">
        <f t="shared" si="382"/>
        <v>0</v>
      </c>
      <c r="X3777" s="270" t="str">
        <f t="shared" si="383"/>
        <v>8</v>
      </c>
      <c r="Y3777" s="223"/>
      <c r="Z3777" s="183">
        <f t="shared" si="384"/>
        <v>41121.360000000001</v>
      </c>
      <c r="AA3777" s="271">
        <f>VLOOKUP(G3777,Ma_KH!$A:$R,14,0)</f>
        <v>60</v>
      </c>
    </row>
    <row r="3778" spans="1:27" x14ac:dyDescent="0.25">
      <c r="A3778" s="216">
        <v>46052</v>
      </c>
      <c r="B3778" s="217">
        <v>4183998925</v>
      </c>
      <c r="C3778" s="218" t="s">
        <v>15180</v>
      </c>
      <c r="D3778" s="216">
        <v>46059</v>
      </c>
      <c r="E3778" s="219"/>
      <c r="F3778" s="218"/>
      <c r="G3778" s="268" t="s">
        <v>15042</v>
      </c>
      <c r="H3778" s="219"/>
      <c r="I3778" s="217" t="s">
        <v>15993</v>
      </c>
      <c r="J3778" s="217" t="s">
        <v>1769</v>
      </c>
      <c r="K3778" s="217" t="s">
        <v>30</v>
      </c>
      <c r="L3778" s="215" t="str">
        <f>VLOOKUP($K3778,[1]TONG_SL!$A$1:$D$65536,2,0)</f>
        <v>Gà muối 500g</v>
      </c>
      <c r="M3778" s="247"/>
      <c r="N3778" s="215" t="str">
        <f t="shared" si="385"/>
        <v>K-C6</v>
      </c>
      <c r="O3778" s="222"/>
      <c r="P3778" s="222"/>
      <c r="Q3778" s="215" t="str">
        <f>VLOOKUP(K3778,TONG_SL!$A:$D,3,0)</f>
        <v>Túi</v>
      </c>
      <c r="R3778" s="223">
        <v>1</v>
      </c>
      <c r="S3778" s="223"/>
      <c r="T3778" s="223">
        <f>VLOOKUP(VLOOKUP(G3778,Ma_KH!$A:$R,18,0)&amp;K3778,Gia_MB!$A:$F,6,0)</f>
        <v>116611</v>
      </c>
      <c r="U3778" s="183">
        <f t="shared" si="381"/>
        <v>116611</v>
      </c>
      <c r="V3778" s="223"/>
      <c r="W3778" s="269">
        <f t="shared" si="382"/>
        <v>0</v>
      </c>
      <c r="X3778" s="270" t="str">
        <f t="shared" si="383"/>
        <v>8</v>
      </c>
      <c r="Y3778" s="223"/>
      <c r="Z3778" s="183">
        <f t="shared" si="384"/>
        <v>9328.880000000001</v>
      </c>
      <c r="AA3778" s="271">
        <f>VLOOKUP(G3778,Ma_KH!$A:$R,14,0)</f>
        <v>60</v>
      </c>
    </row>
    <row r="3779" spans="1:27" x14ac:dyDescent="0.25">
      <c r="A3779" s="216">
        <v>46052</v>
      </c>
      <c r="B3779" s="217">
        <v>4183998925</v>
      </c>
      <c r="C3779" s="218" t="s">
        <v>15180</v>
      </c>
      <c r="D3779" s="216">
        <v>46059</v>
      </c>
      <c r="E3779" s="219"/>
      <c r="F3779" s="218"/>
      <c r="G3779" s="268" t="s">
        <v>15042</v>
      </c>
      <c r="H3779" s="219"/>
      <c r="I3779" s="217" t="s">
        <v>15993</v>
      </c>
      <c r="J3779" s="217" t="s">
        <v>1769</v>
      </c>
      <c r="K3779" s="217" t="s">
        <v>7149</v>
      </c>
      <c r="L3779" s="215" t="str">
        <f>VLOOKUP($K3779,[1]TONG_SL!$A$1:$D$65536,2,0)</f>
        <v>Tai heo muối 200g</v>
      </c>
      <c r="M3779" s="247"/>
      <c r="N3779" s="215" t="str">
        <f t="shared" si="385"/>
        <v>K-C6</v>
      </c>
      <c r="O3779" s="222"/>
      <c r="P3779" s="222"/>
      <c r="Q3779" s="215" t="str">
        <f>VLOOKUP(K3779,TONG_SL!$A:$D,3,0)</f>
        <v>Túi</v>
      </c>
      <c r="R3779" s="223">
        <v>5</v>
      </c>
      <c r="S3779" s="223"/>
      <c r="T3779" s="223">
        <f>VLOOKUP(VLOOKUP(G3779,Ma_KH!$A:$R,18,0)&amp;K3779,Gia_MB!$A:$F,6,0)</f>
        <v>55595</v>
      </c>
      <c r="U3779" s="183">
        <f t="shared" si="381"/>
        <v>277975</v>
      </c>
      <c r="V3779" s="223"/>
      <c r="W3779" s="269">
        <f t="shared" si="382"/>
        <v>0</v>
      </c>
      <c r="X3779" s="270" t="str">
        <f t="shared" si="383"/>
        <v>8</v>
      </c>
      <c r="Y3779" s="223"/>
      <c r="Z3779" s="183">
        <f t="shared" si="384"/>
        <v>22238</v>
      </c>
      <c r="AA3779" s="271">
        <f>VLOOKUP(G3779,Ma_KH!$A:$R,14,0)</f>
        <v>60</v>
      </c>
    </row>
    <row r="3780" spans="1:27" x14ac:dyDescent="0.25">
      <c r="A3780" s="216">
        <v>46052</v>
      </c>
      <c r="B3780" s="217">
        <v>4183998925</v>
      </c>
      <c r="C3780" s="218" t="s">
        <v>15180</v>
      </c>
      <c r="D3780" s="216">
        <v>46059</v>
      </c>
      <c r="E3780" s="219"/>
      <c r="F3780" s="218"/>
      <c r="G3780" s="268" t="s">
        <v>15042</v>
      </c>
      <c r="H3780" s="219"/>
      <c r="I3780" s="217" t="s">
        <v>15993</v>
      </c>
      <c r="J3780" s="217" t="s">
        <v>1769</v>
      </c>
      <c r="K3780" s="217" t="s">
        <v>37</v>
      </c>
      <c r="L3780" s="215" t="str">
        <f>VLOOKUP($K3780,[1]TONG_SL!$A$1:$D$65536,2,0)</f>
        <v>Chả cốm 300g</v>
      </c>
      <c r="M3780" s="247"/>
      <c r="N3780" s="215" t="str">
        <f t="shared" si="385"/>
        <v>K-C6</v>
      </c>
      <c r="O3780" s="222"/>
      <c r="P3780" s="222"/>
      <c r="Q3780" s="215" t="str">
        <f>VLOOKUP(K3780,TONG_SL!$A:$D,3,0)</f>
        <v>Túi</v>
      </c>
      <c r="R3780" s="223">
        <v>1</v>
      </c>
      <c r="S3780" s="223"/>
      <c r="T3780" s="223">
        <f>VLOOKUP(VLOOKUP(G3780,Ma_KH!$A:$R,18,0)&amp;K3780,Gia_MB!$A:$F,6,0)</f>
        <v>74250</v>
      </c>
      <c r="U3780" s="183">
        <f t="shared" si="381"/>
        <v>74250</v>
      </c>
      <c r="V3780" s="223"/>
      <c r="W3780" s="269">
        <f t="shared" si="382"/>
        <v>0</v>
      </c>
      <c r="X3780" s="270" t="str">
        <f t="shared" si="383"/>
        <v>8</v>
      </c>
      <c r="Y3780" s="223"/>
      <c r="Z3780" s="183">
        <f t="shared" si="384"/>
        <v>5940</v>
      </c>
      <c r="AA3780" s="271">
        <f>VLOOKUP(G3780,Ma_KH!$A:$R,14,0)</f>
        <v>60</v>
      </c>
    </row>
    <row r="3781" spans="1:27" x14ac:dyDescent="0.25">
      <c r="A3781" s="216">
        <v>46052</v>
      </c>
      <c r="B3781" s="217">
        <v>4183998925</v>
      </c>
      <c r="C3781" s="218" t="s">
        <v>15180</v>
      </c>
      <c r="D3781" s="216">
        <v>46059</v>
      </c>
      <c r="E3781" s="219"/>
      <c r="F3781" s="218"/>
      <c r="G3781" s="268" t="s">
        <v>15042</v>
      </c>
      <c r="H3781" s="219"/>
      <c r="I3781" s="217" t="s">
        <v>15993</v>
      </c>
      <c r="J3781" s="217" t="s">
        <v>1769</v>
      </c>
      <c r="K3781" s="217" t="s">
        <v>32</v>
      </c>
      <c r="L3781" s="215" t="str">
        <f>VLOOKUP($K3781,[1]TONG_SL!$A$1:$D$65536,2,0)</f>
        <v>Giò Tai Lưỡi Xào 250g</v>
      </c>
      <c r="M3781" s="247"/>
      <c r="N3781" s="215" t="str">
        <f t="shared" si="385"/>
        <v>K-C6</v>
      </c>
      <c r="O3781" s="222"/>
      <c r="P3781" s="222"/>
      <c r="Q3781" s="215" t="str">
        <f>VLOOKUP(K3781,TONG_SL!$A:$D,3,0)</f>
        <v>Túi</v>
      </c>
      <c r="R3781" s="223">
        <v>4</v>
      </c>
      <c r="S3781" s="223"/>
      <c r="T3781" s="223">
        <f>VLOOKUP(VLOOKUP(G3781,Ma_KH!$A:$R,18,0)&amp;K3781,Gia_MB!$A:$F,6,0)</f>
        <v>50182</v>
      </c>
      <c r="U3781" s="183">
        <f t="shared" si="381"/>
        <v>200728</v>
      </c>
      <c r="V3781" s="223"/>
      <c r="W3781" s="269">
        <f t="shared" si="382"/>
        <v>0</v>
      </c>
      <c r="X3781" s="270" t="str">
        <f t="shared" si="383"/>
        <v>8</v>
      </c>
      <c r="Y3781" s="223"/>
      <c r="Z3781" s="183">
        <f t="shared" si="384"/>
        <v>16058.24</v>
      </c>
      <c r="AA3781" s="271">
        <f>VLOOKUP(G3781,Ma_KH!$A:$R,14,0)</f>
        <v>60</v>
      </c>
    </row>
    <row r="3782" spans="1:27" x14ac:dyDescent="0.25">
      <c r="A3782" s="216">
        <v>46052</v>
      </c>
      <c r="B3782" s="217">
        <v>4183998925</v>
      </c>
      <c r="C3782" s="218" t="s">
        <v>15180</v>
      </c>
      <c r="D3782" s="216">
        <v>46059</v>
      </c>
      <c r="E3782" s="219"/>
      <c r="F3782" s="218"/>
      <c r="G3782" s="268" t="s">
        <v>15042</v>
      </c>
      <c r="H3782" s="219"/>
      <c r="I3782" s="217" t="s">
        <v>15993</v>
      </c>
      <c r="J3782" s="217" t="s">
        <v>1769</v>
      </c>
      <c r="K3782" s="217" t="s">
        <v>48</v>
      </c>
      <c r="L3782" s="215" t="str">
        <f>VLOOKUP($K3782,[1]TONG_SL!$A$1:$D$65536,2,0)</f>
        <v>Mọc Nấm Hương 250g</v>
      </c>
      <c r="M3782" s="247"/>
      <c r="N3782" s="215" t="str">
        <f t="shared" si="385"/>
        <v>K-C6</v>
      </c>
      <c r="O3782" s="222"/>
      <c r="P3782" s="222"/>
      <c r="Q3782" s="215" t="str">
        <f>VLOOKUP(K3782,TONG_SL!$A:$D,3,0)</f>
        <v>Túi</v>
      </c>
      <c r="R3782" s="223">
        <v>1</v>
      </c>
      <c r="S3782" s="223"/>
      <c r="T3782" s="223">
        <f>VLOOKUP(VLOOKUP(G3782,Ma_KH!$A:$R,18,0)&amp;K3782,Gia_MB!$A:$F,6,0)</f>
        <v>46000</v>
      </c>
      <c r="U3782" s="183">
        <f t="shared" si="381"/>
        <v>46000</v>
      </c>
      <c r="V3782" s="223"/>
      <c r="W3782" s="269">
        <f t="shared" si="382"/>
        <v>0</v>
      </c>
      <c r="X3782" s="270" t="str">
        <f t="shared" si="383"/>
        <v>8</v>
      </c>
      <c r="Y3782" s="223"/>
      <c r="Z3782" s="183">
        <f t="shared" si="384"/>
        <v>3680</v>
      </c>
      <c r="AA3782" s="271">
        <f>VLOOKUP(G3782,Ma_KH!$A:$R,14,0)</f>
        <v>60</v>
      </c>
    </row>
    <row r="3783" spans="1:27" x14ac:dyDescent="0.25">
      <c r="A3783" s="216">
        <v>46057</v>
      </c>
      <c r="B3783" s="217">
        <v>4184279620</v>
      </c>
      <c r="C3783" s="218" t="s">
        <v>15180</v>
      </c>
      <c r="D3783" s="216">
        <v>46059</v>
      </c>
      <c r="E3783" s="219"/>
      <c r="F3783" s="218"/>
      <c r="G3783" s="268" t="s">
        <v>15042</v>
      </c>
      <c r="H3783" s="219"/>
      <c r="I3783" s="217" t="s">
        <v>15994</v>
      </c>
      <c r="J3783" s="217" t="s">
        <v>1769</v>
      </c>
      <c r="K3783" s="217" t="s">
        <v>48</v>
      </c>
      <c r="L3783" s="215" t="str">
        <f>VLOOKUP($K3783,[1]TONG_SL!$A$1:$D$65536,2,0)</f>
        <v>Mọc Nấm Hương 250g</v>
      </c>
      <c r="M3783" s="247"/>
      <c r="N3783" s="215" t="str">
        <f t="shared" si="385"/>
        <v>K-C6</v>
      </c>
      <c r="O3783" s="222"/>
      <c r="P3783" s="222"/>
      <c r="Q3783" s="215" t="str">
        <f>VLOOKUP(K3783,TONG_SL!$A:$D,3,0)</f>
        <v>Túi</v>
      </c>
      <c r="R3783" s="223">
        <v>5</v>
      </c>
      <c r="S3783" s="223"/>
      <c r="T3783" s="223">
        <f>VLOOKUP(VLOOKUP(G3783,Ma_KH!$A:$R,18,0)&amp;K3783,Gia_MB!$A:$F,6,0)</f>
        <v>46000</v>
      </c>
      <c r="U3783" s="183">
        <f t="shared" si="381"/>
        <v>230000</v>
      </c>
      <c r="V3783" s="223"/>
      <c r="W3783" s="269">
        <f t="shared" si="382"/>
        <v>0</v>
      </c>
      <c r="X3783" s="270" t="str">
        <f t="shared" si="383"/>
        <v>8</v>
      </c>
      <c r="Y3783" s="223"/>
      <c r="Z3783" s="183">
        <f t="shared" si="384"/>
        <v>18400</v>
      </c>
      <c r="AA3783" s="271">
        <f>VLOOKUP(G3783,Ma_KH!$A:$R,14,0)</f>
        <v>60</v>
      </c>
    </row>
    <row r="3784" spans="1:27" x14ac:dyDescent="0.25">
      <c r="A3784" s="216">
        <v>46057</v>
      </c>
      <c r="B3784" s="217">
        <v>4184279620</v>
      </c>
      <c r="C3784" s="218" t="s">
        <v>15180</v>
      </c>
      <c r="D3784" s="216">
        <v>46059</v>
      </c>
      <c r="E3784" s="219"/>
      <c r="F3784" s="218"/>
      <c r="G3784" s="268" t="s">
        <v>15042</v>
      </c>
      <c r="H3784" s="219"/>
      <c r="I3784" s="217" t="s">
        <v>15994</v>
      </c>
      <c r="J3784" s="217" t="s">
        <v>1769</v>
      </c>
      <c r="K3784" s="217" t="s">
        <v>32</v>
      </c>
      <c r="L3784" s="215" t="str">
        <f>VLOOKUP($K3784,[1]TONG_SL!$A$1:$D$65536,2,0)</f>
        <v>Giò Tai Lưỡi Xào 250g</v>
      </c>
      <c r="M3784" s="247"/>
      <c r="N3784" s="215" t="str">
        <f t="shared" si="385"/>
        <v>K-C6</v>
      </c>
      <c r="O3784" s="222"/>
      <c r="P3784" s="222"/>
      <c r="Q3784" s="215" t="str">
        <f>VLOOKUP(K3784,TONG_SL!$A:$D,3,0)</f>
        <v>Túi</v>
      </c>
      <c r="R3784" s="223">
        <v>10</v>
      </c>
      <c r="S3784" s="223"/>
      <c r="T3784" s="223">
        <f>VLOOKUP(VLOOKUP(G3784,Ma_KH!$A:$R,18,0)&amp;K3784,Gia_MB!$A:$F,6,0)</f>
        <v>50182</v>
      </c>
      <c r="U3784" s="183">
        <f t="shared" si="381"/>
        <v>501820</v>
      </c>
      <c r="V3784" s="223"/>
      <c r="W3784" s="269">
        <f t="shared" si="382"/>
        <v>0</v>
      </c>
      <c r="X3784" s="270" t="str">
        <f t="shared" si="383"/>
        <v>8</v>
      </c>
      <c r="Y3784" s="223"/>
      <c r="Z3784" s="183">
        <f t="shared" si="384"/>
        <v>40145.599999999999</v>
      </c>
      <c r="AA3784" s="271">
        <f>VLOOKUP(G3784,Ma_KH!$A:$R,14,0)</f>
        <v>60</v>
      </c>
    </row>
    <row r="3785" spans="1:27" x14ac:dyDescent="0.25">
      <c r="A3785" s="216">
        <v>46057</v>
      </c>
      <c r="B3785" s="217">
        <v>4184279620</v>
      </c>
      <c r="C3785" s="218" t="s">
        <v>15180</v>
      </c>
      <c r="D3785" s="216">
        <v>46059</v>
      </c>
      <c r="E3785" s="219"/>
      <c r="F3785" s="218"/>
      <c r="G3785" s="268" t="s">
        <v>15042</v>
      </c>
      <c r="H3785" s="219"/>
      <c r="I3785" s="217" t="s">
        <v>15994</v>
      </c>
      <c r="J3785" s="217" t="s">
        <v>1769</v>
      </c>
      <c r="K3785" s="217" t="s">
        <v>30</v>
      </c>
      <c r="L3785" s="215" t="str">
        <f>VLOOKUP($K3785,[1]TONG_SL!$A$1:$D$65536,2,0)</f>
        <v>Gà muối 500g</v>
      </c>
      <c r="M3785" s="247"/>
      <c r="N3785" s="215" t="str">
        <f t="shared" si="385"/>
        <v>K-C6</v>
      </c>
      <c r="O3785" s="222"/>
      <c r="P3785" s="222"/>
      <c r="Q3785" s="215" t="str">
        <f>VLOOKUP(K3785,TONG_SL!$A:$D,3,0)</f>
        <v>Túi</v>
      </c>
      <c r="R3785" s="223">
        <v>30</v>
      </c>
      <c r="S3785" s="223"/>
      <c r="T3785" s="223">
        <f>VLOOKUP(VLOOKUP(G3785,Ma_KH!$A:$R,18,0)&amp;K3785,Gia_MB!$A:$F,6,0)</f>
        <v>116611</v>
      </c>
      <c r="U3785" s="183">
        <f t="shared" si="381"/>
        <v>3498330</v>
      </c>
      <c r="V3785" s="223"/>
      <c r="W3785" s="269">
        <f t="shared" si="382"/>
        <v>0</v>
      </c>
      <c r="X3785" s="270" t="str">
        <f t="shared" si="383"/>
        <v>8</v>
      </c>
      <c r="Y3785" s="223"/>
      <c r="Z3785" s="183">
        <f t="shared" si="384"/>
        <v>279866.40000000002</v>
      </c>
      <c r="AA3785" s="271">
        <f>VLOOKUP(G3785,Ma_KH!$A:$R,14,0)</f>
        <v>60</v>
      </c>
    </row>
    <row r="3786" spans="1:27" x14ac:dyDescent="0.25">
      <c r="A3786" s="216">
        <v>46057</v>
      </c>
      <c r="B3786" s="217">
        <v>4184279620</v>
      </c>
      <c r="C3786" s="218" t="s">
        <v>15180</v>
      </c>
      <c r="D3786" s="216">
        <v>46059</v>
      </c>
      <c r="E3786" s="219"/>
      <c r="F3786" s="218"/>
      <c r="G3786" s="268" t="s">
        <v>15042</v>
      </c>
      <c r="H3786" s="219"/>
      <c r="I3786" s="217" t="s">
        <v>15994</v>
      </c>
      <c r="J3786" s="217" t="s">
        <v>1769</v>
      </c>
      <c r="K3786" s="217" t="s">
        <v>27</v>
      </c>
      <c r="L3786" s="215" t="str">
        <f>VLOOKUP($K3786,[1]TONG_SL!$A$1:$D$65536,2,0)</f>
        <v>Chân giò heo muối 300g</v>
      </c>
      <c r="M3786" s="247"/>
      <c r="N3786" s="215" t="str">
        <f t="shared" si="385"/>
        <v>K-C6</v>
      </c>
      <c r="O3786" s="222"/>
      <c r="P3786" s="222"/>
      <c r="Q3786" s="215" t="str">
        <f>VLOOKUP(K3786,TONG_SL!$A:$D,3,0)</f>
        <v>Túi</v>
      </c>
      <c r="R3786" s="223">
        <v>10</v>
      </c>
      <c r="S3786" s="223"/>
      <c r="T3786" s="223">
        <f>VLOOKUP(VLOOKUP(G3786,Ma_KH!$A:$R,18,0)&amp;K3786,Gia_MB!$A:$F,6,0)</f>
        <v>73431</v>
      </c>
      <c r="U3786" s="183">
        <f t="shared" si="381"/>
        <v>734310</v>
      </c>
      <c r="V3786" s="223"/>
      <c r="W3786" s="269">
        <f t="shared" si="382"/>
        <v>0</v>
      </c>
      <c r="X3786" s="270" t="str">
        <f t="shared" si="383"/>
        <v>8</v>
      </c>
      <c r="Y3786" s="223"/>
      <c r="Z3786" s="183">
        <f t="shared" si="384"/>
        <v>58744.800000000003</v>
      </c>
      <c r="AA3786" s="271">
        <f>VLOOKUP(G3786,Ma_KH!$A:$R,14,0)</f>
        <v>60</v>
      </c>
    </row>
    <row r="3787" spans="1:27" x14ac:dyDescent="0.25">
      <c r="A3787" s="216">
        <v>46057</v>
      </c>
      <c r="B3787" s="217">
        <v>4184279620</v>
      </c>
      <c r="C3787" s="218" t="s">
        <v>15180</v>
      </c>
      <c r="D3787" s="216">
        <v>46059</v>
      </c>
      <c r="E3787" s="219"/>
      <c r="F3787" s="218"/>
      <c r="G3787" s="268" t="s">
        <v>15042</v>
      </c>
      <c r="H3787" s="219"/>
      <c r="I3787" s="217" t="s">
        <v>15994</v>
      </c>
      <c r="J3787" s="217" t="s">
        <v>1769</v>
      </c>
      <c r="K3787" s="217" t="s">
        <v>7149</v>
      </c>
      <c r="L3787" s="215" t="str">
        <f>VLOOKUP($K3787,[1]TONG_SL!$A$1:$D$65536,2,0)</f>
        <v>Tai heo muối 200g</v>
      </c>
      <c r="M3787" s="247"/>
      <c r="N3787" s="215" t="str">
        <f t="shared" si="385"/>
        <v>K-C6</v>
      </c>
      <c r="O3787" s="222"/>
      <c r="P3787" s="222"/>
      <c r="Q3787" s="215" t="str">
        <f>VLOOKUP(K3787,TONG_SL!$A:$D,3,0)</f>
        <v>Túi</v>
      </c>
      <c r="R3787" s="223">
        <v>5</v>
      </c>
      <c r="S3787" s="223"/>
      <c r="T3787" s="223">
        <f>VLOOKUP(VLOOKUP(G3787,Ma_KH!$A:$R,18,0)&amp;K3787,Gia_MB!$A:$F,6,0)</f>
        <v>55595</v>
      </c>
      <c r="U3787" s="183">
        <f t="shared" si="381"/>
        <v>277975</v>
      </c>
      <c r="V3787" s="223"/>
      <c r="W3787" s="269">
        <f t="shared" si="382"/>
        <v>0</v>
      </c>
      <c r="X3787" s="270" t="str">
        <f t="shared" si="383"/>
        <v>8</v>
      </c>
      <c r="Y3787" s="223"/>
      <c r="Z3787" s="183">
        <f t="shared" si="384"/>
        <v>22238</v>
      </c>
      <c r="AA3787" s="271">
        <f>VLOOKUP(G3787,Ma_KH!$A:$R,14,0)</f>
        <v>60</v>
      </c>
    </row>
    <row r="3788" spans="1:27" x14ac:dyDescent="0.25">
      <c r="A3788" s="216">
        <v>46057</v>
      </c>
      <c r="B3788" s="217">
        <v>4184278429</v>
      </c>
      <c r="C3788" s="218" t="s">
        <v>15180</v>
      </c>
      <c r="D3788" s="216">
        <v>46059</v>
      </c>
      <c r="E3788" s="219"/>
      <c r="F3788" s="218"/>
      <c r="G3788" s="144" t="s">
        <v>15048</v>
      </c>
      <c r="H3788" s="219"/>
      <c r="I3788" s="217" t="s">
        <v>15995</v>
      </c>
      <c r="J3788" s="217" t="s">
        <v>1769</v>
      </c>
      <c r="K3788" s="217" t="s">
        <v>48</v>
      </c>
      <c r="L3788" s="215" t="str">
        <f>VLOOKUP($K3788,[1]TONG_SL!$A$1:$D$65536,2,0)</f>
        <v>Mọc Nấm Hương 250g</v>
      </c>
      <c r="M3788" s="247"/>
      <c r="N3788" s="215" t="str">
        <f t="shared" si="385"/>
        <v>K-C6</v>
      </c>
      <c r="O3788" s="222"/>
      <c r="P3788" s="222"/>
      <c r="Q3788" s="215" t="str">
        <f>VLOOKUP(K3788,TONG_SL!$A:$D,3,0)</f>
        <v>Túi</v>
      </c>
      <c r="R3788" s="223">
        <v>5</v>
      </c>
      <c r="S3788" s="223"/>
      <c r="T3788" s="223" t="e">
        <f>VLOOKUP(VLOOKUP(G3788,Ma_KH!$A:$R,18,0)&amp;K3788,Gia_MB!$A:$F,6,0)</f>
        <v>#N/A</v>
      </c>
      <c r="U3788" s="183" t="e">
        <f t="shared" si="381"/>
        <v>#N/A</v>
      </c>
      <c r="V3788" s="223"/>
      <c r="W3788" s="269" t="e">
        <f t="shared" si="382"/>
        <v>#N/A</v>
      </c>
      <c r="X3788" s="270" t="str">
        <f t="shared" si="383"/>
        <v>8</v>
      </c>
      <c r="Y3788" s="223"/>
      <c r="Z3788" s="183" t="e">
        <f t="shared" si="384"/>
        <v>#N/A</v>
      </c>
      <c r="AA3788" s="271" t="e">
        <f>VLOOKUP(G3788,Ma_KH!$A:$R,14,0)</f>
        <v>#N/A</v>
      </c>
    </row>
    <row r="3789" spans="1:27" x14ac:dyDescent="0.25">
      <c r="A3789" s="216">
        <v>46057</v>
      </c>
      <c r="B3789" s="217">
        <v>4184278429</v>
      </c>
      <c r="C3789" s="218" t="s">
        <v>15180</v>
      </c>
      <c r="D3789" s="216">
        <v>46059</v>
      </c>
      <c r="E3789" s="219"/>
      <c r="F3789" s="218"/>
      <c r="G3789" s="144" t="s">
        <v>15048</v>
      </c>
      <c r="H3789" s="219"/>
      <c r="I3789" s="217" t="s">
        <v>15995</v>
      </c>
      <c r="J3789" s="217" t="s">
        <v>1769</v>
      </c>
      <c r="K3789" s="217" t="s">
        <v>32</v>
      </c>
      <c r="L3789" s="215" t="str">
        <f>VLOOKUP($K3789,[1]TONG_SL!$A$1:$D$65536,2,0)</f>
        <v>Giò Tai Lưỡi Xào 250g</v>
      </c>
      <c r="M3789" s="247"/>
      <c r="N3789" s="215" t="str">
        <f t="shared" si="385"/>
        <v>K-C6</v>
      </c>
      <c r="O3789" s="222"/>
      <c r="P3789" s="222"/>
      <c r="Q3789" s="215" t="str">
        <f>VLOOKUP(K3789,TONG_SL!$A:$D,3,0)</f>
        <v>Túi</v>
      </c>
      <c r="R3789" s="223">
        <v>5</v>
      </c>
      <c r="S3789" s="223"/>
      <c r="T3789" s="223" t="e">
        <f>VLOOKUP(VLOOKUP(G3789,Ma_KH!$A:$R,18,0)&amp;K3789,Gia_MB!$A:$F,6,0)</f>
        <v>#N/A</v>
      </c>
      <c r="U3789" s="183" t="e">
        <f t="shared" si="381"/>
        <v>#N/A</v>
      </c>
      <c r="V3789" s="223"/>
      <c r="W3789" s="269" t="e">
        <f t="shared" si="382"/>
        <v>#N/A</v>
      </c>
      <c r="X3789" s="270" t="str">
        <f t="shared" si="383"/>
        <v>8</v>
      </c>
      <c r="Y3789" s="223"/>
      <c r="Z3789" s="183" t="e">
        <f t="shared" si="384"/>
        <v>#N/A</v>
      </c>
      <c r="AA3789" s="271" t="e">
        <f>VLOOKUP(G3789,Ma_KH!$A:$R,14,0)</f>
        <v>#N/A</v>
      </c>
    </row>
    <row r="3790" spans="1:27" x14ac:dyDescent="0.25">
      <c r="A3790" s="216">
        <v>46057</v>
      </c>
      <c r="B3790" s="217">
        <v>4184278429</v>
      </c>
      <c r="C3790" s="218" t="s">
        <v>15180</v>
      </c>
      <c r="D3790" s="216">
        <v>46059</v>
      </c>
      <c r="E3790" s="219"/>
      <c r="F3790" s="218"/>
      <c r="G3790" s="144" t="s">
        <v>15048</v>
      </c>
      <c r="H3790" s="219"/>
      <c r="I3790" s="217" t="s">
        <v>15995</v>
      </c>
      <c r="J3790" s="217" t="s">
        <v>1769</v>
      </c>
      <c r="K3790" s="217" t="s">
        <v>30</v>
      </c>
      <c r="L3790" s="215" t="str">
        <f>VLOOKUP($K3790,[1]TONG_SL!$A$1:$D$65536,2,0)</f>
        <v>Gà muối 500g</v>
      </c>
      <c r="M3790" s="247"/>
      <c r="N3790" s="215" t="str">
        <f t="shared" si="385"/>
        <v>K-C6</v>
      </c>
      <c r="O3790" s="222"/>
      <c r="P3790" s="222"/>
      <c r="Q3790" s="215" t="str">
        <f>VLOOKUP(K3790,TONG_SL!$A:$D,3,0)</f>
        <v>Túi</v>
      </c>
      <c r="R3790" s="223">
        <v>4</v>
      </c>
      <c r="S3790" s="223"/>
      <c r="T3790" s="223" t="e">
        <f>VLOOKUP(VLOOKUP(G3790,Ma_KH!$A:$R,18,0)&amp;K3790,Gia_MB!$A:$F,6,0)</f>
        <v>#N/A</v>
      </c>
      <c r="U3790" s="183" t="e">
        <f t="shared" si="381"/>
        <v>#N/A</v>
      </c>
      <c r="V3790" s="223"/>
      <c r="W3790" s="269" t="e">
        <f t="shared" si="382"/>
        <v>#N/A</v>
      </c>
      <c r="X3790" s="270" t="str">
        <f t="shared" si="383"/>
        <v>8</v>
      </c>
      <c r="Y3790" s="223"/>
      <c r="Z3790" s="183" t="e">
        <f t="shared" si="384"/>
        <v>#N/A</v>
      </c>
      <c r="AA3790" s="271" t="e">
        <f>VLOOKUP(G3790,Ma_KH!$A:$R,14,0)</f>
        <v>#N/A</v>
      </c>
    </row>
    <row r="3791" spans="1:27" x14ac:dyDescent="0.25">
      <c r="A3791" s="216">
        <v>46057</v>
      </c>
      <c r="B3791" s="217">
        <v>4184278429</v>
      </c>
      <c r="C3791" s="218" t="s">
        <v>15180</v>
      </c>
      <c r="D3791" s="216">
        <v>46059</v>
      </c>
      <c r="E3791" s="219"/>
      <c r="F3791" s="218"/>
      <c r="G3791" s="144" t="s">
        <v>15048</v>
      </c>
      <c r="H3791" s="219"/>
      <c r="I3791" s="217" t="s">
        <v>15995</v>
      </c>
      <c r="J3791" s="217" t="s">
        <v>1769</v>
      </c>
      <c r="K3791" s="217" t="s">
        <v>27</v>
      </c>
      <c r="L3791" s="215" t="str">
        <f>VLOOKUP($K3791,[1]TONG_SL!$A$1:$D$65536,2,0)</f>
        <v>Chân giò heo muối 300g</v>
      </c>
      <c r="M3791" s="247"/>
      <c r="N3791" s="215" t="str">
        <f t="shared" si="385"/>
        <v>K-C6</v>
      </c>
      <c r="O3791" s="222"/>
      <c r="P3791" s="222"/>
      <c r="Q3791" s="215" t="str">
        <f>VLOOKUP(K3791,TONG_SL!$A:$D,3,0)</f>
        <v>Túi</v>
      </c>
      <c r="R3791" s="223">
        <v>15</v>
      </c>
      <c r="S3791" s="223"/>
      <c r="T3791" s="223" t="e">
        <f>VLOOKUP(VLOOKUP(G3791,Ma_KH!$A:$R,18,0)&amp;K3791,Gia_MB!$A:$F,6,0)</f>
        <v>#N/A</v>
      </c>
      <c r="U3791" s="183" t="e">
        <f t="shared" si="381"/>
        <v>#N/A</v>
      </c>
      <c r="V3791" s="223"/>
      <c r="W3791" s="269" t="e">
        <f t="shared" si="382"/>
        <v>#N/A</v>
      </c>
      <c r="X3791" s="270" t="str">
        <f t="shared" si="383"/>
        <v>8</v>
      </c>
      <c r="Y3791" s="223"/>
      <c r="Z3791" s="183" t="e">
        <f t="shared" si="384"/>
        <v>#N/A</v>
      </c>
      <c r="AA3791" s="271" t="e">
        <f>VLOOKUP(G3791,Ma_KH!$A:$R,14,0)</f>
        <v>#N/A</v>
      </c>
    </row>
    <row r="3792" spans="1:27" x14ac:dyDescent="0.25">
      <c r="A3792" s="216">
        <v>46052</v>
      </c>
      <c r="B3792" s="217">
        <v>4183997415</v>
      </c>
      <c r="C3792" s="218" t="s">
        <v>15180</v>
      </c>
      <c r="D3792" s="216">
        <v>46059</v>
      </c>
      <c r="E3792" s="219"/>
      <c r="F3792" s="218"/>
      <c r="G3792" s="268" t="s">
        <v>15042</v>
      </c>
      <c r="H3792" s="219"/>
      <c r="I3792" s="217" t="s">
        <v>15996</v>
      </c>
      <c r="J3792" s="217" t="s">
        <v>1769</v>
      </c>
      <c r="K3792" s="217" t="s">
        <v>48</v>
      </c>
      <c r="L3792" s="215" t="str">
        <f>VLOOKUP($K3792,[1]TONG_SL!$A$1:$D$65536,2,0)</f>
        <v>Mọc Nấm Hương 250g</v>
      </c>
      <c r="M3792" s="247"/>
      <c r="N3792" s="215" t="str">
        <f t="shared" si="385"/>
        <v>K-C6</v>
      </c>
      <c r="O3792" s="222"/>
      <c r="P3792" s="222"/>
      <c r="Q3792" s="215" t="str">
        <f>VLOOKUP(K3792,TONG_SL!$A:$D,3,0)</f>
        <v>Túi</v>
      </c>
      <c r="R3792" s="223">
        <v>2</v>
      </c>
      <c r="S3792" s="223"/>
      <c r="T3792" s="223">
        <f>VLOOKUP(VLOOKUP(G3792,Ma_KH!$A:$R,18,0)&amp;K3792,Gia_MB!$A:$F,6,0)</f>
        <v>46000</v>
      </c>
      <c r="U3792" s="183">
        <f t="shared" si="381"/>
        <v>92000</v>
      </c>
      <c r="V3792" s="223"/>
      <c r="W3792" s="269">
        <f t="shared" si="382"/>
        <v>0</v>
      </c>
      <c r="X3792" s="270" t="str">
        <f t="shared" si="383"/>
        <v>8</v>
      </c>
      <c r="Y3792" s="223"/>
      <c r="Z3792" s="183">
        <f t="shared" si="384"/>
        <v>7360</v>
      </c>
      <c r="AA3792" s="271">
        <f>VLOOKUP(G3792,Ma_KH!$A:$R,14,0)</f>
        <v>60</v>
      </c>
    </row>
    <row r="3793" spans="1:27" x14ac:dyDescent="0.25">
      <c r="A3793" s="216">
        <v>46052</v>
      </c>
      <c r="B3793" s="217">
        <v>4183997415</v>
      </c>
      <c r="C3793" s="218" t="s">
        <v>15180</v>
      </c>
      <c r="D3793" s="216">
        <v>46059</v>
      </c>
      <c r="E3793" s="219"/>
      <c r="F3793" s="218"/>
      <c r="G3793" s="268" t="s">
        <v>15042</v>
      </c>
      <c r="H3793" s="219"/>
      <c r="I3793" s="217" t="s">
        <v>15996</v>
      </c>
      <c r="J3793" s="217" t="s">
        <v>1769</v>
      </c>
      <c r="K3793" s="217" t="s">
        <v>32</v>
      </c>
      <c r="L3793" s="215" t="str">
        <f>VLOOKUP($K3793,[1]TONG_SL!$A$1:$D$65536,2,0)</f>
        <v>Giò Tai Lưỡi Xào 250g</v>
      </c>
      <c r="M3793" s="247"/>
      <c r="N3793" s="215" t="str">
        <f t="shared" si="385"/>
        <v>K-C6</v>
      </c>
      <c r="O3793" s="222"/>
      <c r="P3793" s="222"/>
      <c r="Q3793" s="215" t="str">
        <f>VLOOKUP(K3793,TONG_SL!$A:$D,3,0)</f>
        <v>Túi</v>
      </c>
      <c r="R3793" s="223">
        <v>8</v>
      </c>
      <c r="S3793" s="223"/>
      <c r="T3793" s="223">
        <f>VLOOKUP(VLOOKUP(G3793,Ma_KH!$A:$R,18,0)&amp;K3793,Gia_MB!$A:$F,6,0)</f>
        <v>50182</v>
      </c>
      <c r="U3793" s="183">
        <f t="shared" si="381"/>
        <v>401456</v>
      </c>
      <c r="V3793" s="223"/>
      <c r="W3793" s="269">
        <f t="shared" si="382"/>
        <v>0</v>
      </c>
      <c r="X3793" s="270" t="str">
        <f t="shared" si="383"/>
        <v>8</v>
      </c>
      <c r="Y3793" s="223"/>
      <c r="Z3793" s="183">
        <f t="shared" si="384"/>
        <v>32116.48</v>
      </c>
      <c r="AA3793" s="271">
        <f>VLOOKUP(G3793,Ma_KH!$A:$R,14,0)</f>
        <v>60</v>
      </c>
    </row>
    <row r="3794" spans="1:27" x14ac:dyDescent="0.25">
      <c r="A3794" s="216">
        <v>46052</v>
      </c>
      <c r="B3794" s="217">
        <v>4183997415</v>
      </c>
      <c r="C3794" s="218" t="s">
        <v>15180</v>
      </c>
      <c r="D3794" s="216">
        <v>46059</v>
      </c>
      <c r="E3794" s="219"/>
      <c r="F3794" s="218"/>
      <c r="G3794" s="268" t="s">
        <v>15042</v>
      </c>
      <c r="H3794" s="219"/>
      <c r="I3794" s="217" t="s">
        <v>15996</v>
      </c>
      <c r="J3794" s="217" t="s">
        <v>1769</v>
      </c>
      <c r="K3794" s="217" t="s">
        <v>37</v>
      </c>
      <c r="L3794" s="215" t="str">
        <f>VLOOKUP($K3794,[1]TONG_SL!$A$1:$D$65536,2,0)</f>
        <v>Chả cốm 300g</v>
      </c>
      <c r="M3794" s="247"/>
      <c r="N3794" s="215" t="str">
        <f t="shared" si="385"/>
        <v>K-C6</v>
      </c>
      <c r="O3794" s="222"/>
      <c r="P3794" s="222"/>
      <c r="Q3794" s="215" t="str">
        <f>VLOOKUP(K3794,TONG_SL!$A:$D,3,0)</f>
        <v>Túi</v>
      </c>
      <c r="R3794" s="223">
        <v>5</v>
      </c>
      <c r="S3794" s="223"/>
      <c r="T3794" s="223">
        <f>VLOOKUP(VLOOKUP(G3794,Ma_KH!$A:$R,18,0)&amp;K3794,Gia_MB!$A:$F,6,0)</f>
        <v>74250</v>
      </c>
      <c r="U3794" s="183">
        <f t="shared" si="381"/>
        <v>371250</v>
      </c>
      <c r="V3794" s="223"/>
      <c r="W3794" s="269">
        <f t="shared" si="382"/>
        <v>0</v>
      </c>
      <c r="X3794" s="270" t="str">
        <f t="shared" si="383"/>
        <v>8</v>
      </c>
      <c r="Y3794" s="223"/>
      <c r="Z3794" s="183">
        <f t="shared" si="384"/>
        <v>29700</v>
      </c>
      <c r="AA3794" s="271">
        <f>VLOOKUP(G3794,Ma_KH!$A:$R,14,0)</f>
        <v>60</v>
      </c>
    </row>
    <row r="3795" spans="1:27" x14ac:dyDescent="0.25">
      <c r="A3795" s="216">
        <v>46052</v>
      </c>
      <c r="B3795" s="217">
        <v>4183997415</v>
      </c>
      <c r="C3795" s="218" t="s">
        <v>15180</v>
      </c>
      <c r="D3795" s="216">
        <v>46059</v>
      </c>
      <c r="E3795" s="219"/>
      <c r="F3795" s="218"/>
      <c r="G3795" s="268" t="s">
        <v>15042</v>
      </c>
      <c r="H3795" s="219"/>
      <c r="I3795" s="217" t="s">
        <v>15996</v>
      </c>
      <c r="J3795" s="217" t="s">
        <v>1769</v>
      </c>
      <c r="K3795" s="217" t="s">
        <v>7149</v>
      </c>
      <c r="L3795" s="215" t="str">
        <f>VLOOKUP($K3795,[1]TONG_SL!$A$1:$D$65536,2,0)</f>
        <v>Tai heo muối 200g</v>
      </c>
      <c r="M3795" s="247"/>
      <c r="N3795" s="215" t="str">
        <f t="shared" si="385"/>
        <v>K-C6</v>
      </c>
      <c r="O3795" s="222"/>
      <c r="P3795" s="222"/>
      <c r="Q3795" s="215" t="str">
        <f>VLOOKUP(K3795,TONG_SL!$A:$D,3,0)</f>
        <v>Túi</v>
      </c>
      <c r="R3795" s="223">
        <v>2</v>
      </c>
      <c r="S3795" s="223"/>
      <c r="T3795" s="223">
        <f>VLOOKUP(VLOOKUP(G3795,Ma_KH!$A:$R,18,0)&amp;K3795,Gia_MB!$A:$F,6,0)</f>
        <v>55595</v>
      </c>
      <c r="U3795" s="183">
        <f t="shared" si="381"/>
        <v>111190</v>
      </c>
      <c r="V3795" s="223"/>
      <c r="W3795" s="269">
        <f t="shared" si="382"/>
        <v>0</v>
      </c>
      <c r="X3795" s="270" t="str">
        <f t="shared" si="383"/>
        <v>8</v>
      </c>
      <c r="Y3795" s="223"/>
      <c r="Z3795" s="183">
        <f t="shared" si="384"/>
        <v>8895.2000000000007</v>
      </c>
      <c r="AA3795" s="271">
        <f>VLOOKUP(G3795,Ma_KH!$A:$R,14,0)</f>
        <v>60</v>
      </c>
    </row>
    <row r="3796" spans="1:27" x14ac:dyDescent="0.25">
      <c r="A3796" s="216">
        <v>46052</v>
      </c>
      <c r="B3796" s="217">
        <v>4183997415</v>
      </c>
      <c r="C3796" s="218" t="s">
        <v>15180</v>
      </c>
      <c r="D3796" s="216">
        <v>46059</v>
      </c>
      <c r="E3796" s="219"/>
      <c r="F3796" s="218"/>
      <c r="G3796" s="268" t="s">
        <v>15042</v>
      </c>
      <c r="H3796" s="219"/>
      <c r="I3796" s="217" t="s">
        <v>15996</v>
      </c>
      <c r="J3796" s="217" t="s">
        <v>1769</v>
      </c>
      <c r="K3796" s="217" t="s">
        <v>7192</v>
      </c>
      <c r="L3796" s="215" t="str">
        <f>VLOOKUP($K3796,[1]TONG_SL!$A$1:$D$65536,2,0)</f>
        <v>Gà muối 500g</v>
      </c>
      <c r="M3796" s="247"/>
      <c r="N3796" s="215" t="str">
        <f t="shared" si="385"/>
        <v>K-C6</v>
      </c>
      <c r="O3796" s="222"/>
      <c r="P3796" s="222"/>
      <c r="Q3796" s="215" t="str">
        <f>VLOOKUP(K3796,TONG_SL!$A:$D,3,0)</f>
        <v>Túi</v>
      </c>
      <c r="R3796" s="223">
        <v>3</v>
      </c>
      <c r="S3796" s="223"/>
      <c r="T3796" s="223">
        <f>VLOOKUP(VLOOKUP(G3796,Ma_KH!$A:$R,18,0)&amp;K3796,Gia_MB!$A:$F,6,0)</f>
        <v>116611</v>
      </c>
      <c r="U3796" s="183">
        <f t="shared" si="381"/>
        <v>349833</v>
      </c>
      <c r="V3796" s="223"/>
      <c r="W3796" s="269">
        <f t="shared" si="382"/>
        <v>0</v>
      </c>
      <c r="X3796" s="270" t="str">
        <f t="shared" si="383"/>
        <v>8</v>
      </c>
      <c r="Y3796" s="223"/>
      <c r="Z3796" s="183">
        <f t="shared" si="384"/>
        <v>27986.639999999999</v>
      </c>
      <c r="AA3796" s="271">
        <f>VLOOKUP(G3796,Ma_KH!$A:$R,14,0)</f>
        <v>60</v>
      </c>
    </row>
    <row r="3797" spans="1:27" x14ac:dyDescent="0.25">
      <c r="A3797" s="216">
        <v>46052</v>
      </c>
      <c r="B3797" s="217">
        <v>4183997415</v>
      </c>
      <c r="C3797" s="218" t="s">
        <v>15180</v>
      </c>
      <c r="D3797" s="216">
        <v>46059</v>
      </c>
      <c r="E3797" s="219"/>
      <c r="F3797" s="218"/>
      <c r="G3797" s="268" t="s">
        <v>15042</v>
      </c>
      <c r="H3797" s="219"/>
      <c r="I3797" s="217" t="s">
        <v>15996</v>
      </c>
      <c r="J3797" s="217" t="s">
        <v>1769</v>
      </c>
      <c r="K3797" s="217" t="s">
        <v>27</v>
      </c>
      <c r="L3797" s="215" t="str">
        <f>VLOOKUP($K3797,[1]TONG_SL!$A$1:$D$65536,2,0)</f>
        <v>Chân giò heo muối 300g</v>
      </c>
      <c r="M3797" s="247"/>
      <c r="N3797" s="215" t="str">
        <f t="shared" si="385"/>
        <v>K-C6</v>
      </c>
      <c r="O3797" s="222"/>
      <c r="P3797" s="222"/>
      <c r="Q3797" s="215" t="str">
        <f>VLOOKUP(K3797,TONG_SL!$A:$D,3,0)</f>
        <v>Túi</v>
      </c>
      <c r="R3797" s="223">
        <v>7</v>
      </c>
      <c r="S3797" s="223"/>
      <c r="T3797" s="223">
        <f>VLOOKUP(VLOOKUP(G3797,Ma_KH!$A:$R,18,0)&amp;K3797,Gia_MB!$A:$F,6,0)</f>
        <v>73431</v>
      </c>
      <c r="U3797" s="183">
        <f t="shared" si="381"/>
        <v>514017</v>
      </c>
      <c r="V3797" s="223"/>
      <c r="W3797" s="269">
        <f t="shared" si="382"/>
        <v>0</v>
      </c>
      <c r="X3797" s="270" t="str">
        <f t="shared" si="383"/>
        <v>8</v>
      </c>
      <c r="Y3797" s="223"/>
      <c r="Z3797" s="183">
        <f t="shared" si="384"/>
        <v>41121.360000000001</v>
      </c>
      <c r="AA3797" s="271">
        <f>VLOOKUP(G3797,Ma_KH!$A:$R,14,0)</f>
        <v>60</v>
      </c>
    </row>
    <row r="3798" spans="1:27" x14ac:dyDescent="0.25">
      <c r="A3798" s="216">
        <v>46052</v>
      </c>
      <c r="B3798" s="217">
        <v>4183999135</v>
      </c>
      <c r="C3798" s="218" t="s">
        <v>15180</v>
      </c>
      <c r="D3798" s="216">
        <v>46059</v>
      </c>
      <c r="E3798" s="219"/>
      <c r="F3798" s="218"/>
      <c r="G3798" s="268" t="s">
        <v>15042</v>
      </c>
      <c r="H3798" s="219"/>
      <c r="I3798" s="217" t="s">
        <v>15997</v>
      </c>
      <c r="J3798" s="217" t="s">
        <v>1769</v>
      </c>
      <c r="K3798" s="217" t="s">
        <v>27</v>
      </c>
      <c r="L3798" s="215" t="str">
        <f>VLOOKUP($K3798,[1]TONG_SL!$A$1:$D$65536,2,0)</f>
        <v>Chân giò heo muối 300g</v>
      </c>
      <c r="M3798" s="247"/>
      <c r="N3798" s="215" t="str">
        <f t="shared" si="385"/>
        <v>K-C6</v>
      </c>
      <c r="O3798" s="222"/>
      <c r="P3798" s="222"/>
      <c r="Q3798" s="215" t="str">
        <f>VLOOKUP(K3798,TONG_SL!$A:$D,3,0)</f>
        <v>Túi</v>
      </c>
      <c r="R3798" s="223">
        <v>3</v>
      </c>
      <c r="S3798" s="223"/>
      <c r="T3798" s="223">
        <f>VLOOKUP(VLOOKUP(G3798,Ma_KH!$A:$R,18,0)&amp;K3798,Gia_MB!$A:$F,6,0)</f>
        <v>73431</v>
      </c>
      <c r="U3798" s="183">
        <f t="shared" si="381"/>
        <v>220293</v>
      </c>
      <c r="V3798" s="223"/>
      <c r="W3798" s="269">
        <f t="shared" si="382"/>
        <v>0</v>
      </c>
      <c r="X3798" s="270" t="str">
        <f t="shared" si="383"/>
        <v>8</v>
      </c>
      <c r="Y3798" s="223"/>
      <c r="Z3798" s="183">
        <f t="shared" si="384"/>
        <v>17623.439999999999</v>
      </c>
      <c r="AA3798" s="271">
        <f>VLOOKUP(G3798,Ma_KH!$A:$R,14,0)</f>
        <v>60</v>
      </c>
    </row>
    <row r="3799" spans="1:27" x14ac:dyDescent="0.25">
      <c r="A3799" s="216">
        <v>46052</v>
      </c>
      <c r="B3799" s="217">
        <v>4183999135</v>
      </c>
      <c r="C3799" s="218" t="s">
        <v>15180</v>
      </c>
      <c r="D3799" s="216">
        <v>46059</v>
      </c>
      <c r="E3799" s="219"/>
      <c r="F3799" s="218"/>
      <c r="G3799" s="268" t="s">
        <v>15042</v>
      </c>
      <c r="H3799" s="219"/>
      <c r="I3799" s="217" t="s">
        <v>15997</v>
      </c>
      <c r="J3799" s="217" t="s">
        <v>1769</v>
      </c>
      <c r="K3799" s="217" t="s">
        <v>30</v>
      </c>
      <c r="L3799" s="215" t="str">
        <f>VLOOKUP($K3799,[1]TONG_SL!$A$1:$D$65536,2,0)</f>
        <v>Gà muối 500g</v>
      </c>
      <c r="M3799" s="247"/>
      <c r="N3799" s="215" t="str">
        <f t="shared" si="385"/>
        <v>K-C6</v>
      </c>
      <c r="O3799" s="222"/>
      <c r="P3799" s="222"/>
      <c r="Q3799" s="215" t="str">
        <f>VLOOKUP(K3799,TONG_SL!$A:$D,3,0)</f>
        <v>Túi</v>
      </c>
      <c r="R3799" s="223">
        <v>10</v>
      </c>
      <c r="S3799" s="223"/>
      <c r="T3799" s="223">
        <f>VLOOKUP(VLOOKUP(G3799,Ma_KH!$A:$R,18,0)&amp;K3799,Gia_MB!$A:$F,6,0)</f>
        <v>116611</v>
      </c>
      <c r="U3799" s="183">
        <f t="shared" si="381"/>
        <v>1166110</v>
      </c>
      <c r="V3799" s="223"/>
      <c r="W3799" s="269">
        <f t="shared" si="382"/>
        <v>0</v>
      </c>
      <c r="X3799" s="270" t="str">
        <f t="shared" si="383"/>
        <v>8</v>
      </c>
      <c r="Y3799" s="223"/>
      <c r="Z3799" s="183">
        <f t="shared" si="384"/>
        <v>93288.8</v>
      </c>
      <c r="AA3799" s="271">
        <f>VLOOKUP(G3799,Ma_KH!$A:$R,14,0)</f>
        <v>60</v>
      </c>
    </row>
    <row r="3800" spans="1:27" x14ac:dyDescent="0.25">
      <c r="A3800" s="216">
        <v>46052</v>
      </c>
      <c r="B3800" s="217">
        <v>4183999135</v>
      </c>
      <c r="C3800" s="218" t="s">
        <v>15180</v>
      </c>
      <c r="D3800" s="216">
        <v>46059</v>
      </c>
      <c r="E3800" s="219"/>
      <c r="F3800" s="218"/>
      <c r="G3800" s="268" t="s">
        <v>15042</v>
      </c>
      <c r="H3800" s="219"/>
      <c r="I3800" s="217" t="s">
        <v>15997</v>
      </c>
      <c r="J3800" s="217" t="s">
        <v>1769</v>
      </c>
      <c r="K3800" s="217" t="s">
        <v>7149</v>
      </c>
      <c r="L3800" s="215" t="str">
        <f>VLOOKUP($K3800,[1]TONG_SL!$A$1:$D$65536,2,0)</f>
        <v>Tai heo muối 200g</v>
      </c>
      <c r="M3800" s="247"/>
      <c r="N3800" s="215" t="str">
        <f t="shared" si="385"/>
        <v>K-C6</v>
      </c>
      <c r="O3800" s="222"/>
      <c r="P3800" s="222"/>
      <c r="Q3800" s="215" t="str">
        <f>VLOOKUP(K3800,TONG_SL!$A:$D,3,0)</f>
        <v>Túi</v>
      </c>
      <c r="R3800" s="223">
        <v>5</v>
      </c>
      <c r="S3800" s="223"/>
      <c r="T3800" s="223">
        <f>VLOOKUP(VLOOKUP(G3800,Ma_KH!$A:$R,18,0)&amp;K3800,Gia_MB!$A:$F,6,0)</f>
        <v>55595</v>
      </c>
      <c r="U3800" s="183">
        <f t="shared" si="381"/>
        <v>277975</v>
      </c>
      <c r="V3800" s="223"/>
      <c r="W3800" s="269">
        <f t="shared" si="382"/>
        <v>0</v>
      </c>
      <c r="X3800" s="270" t="str">
        <f t="shared" si="383"/>
        <v>8</v>
      </c>
      <c r="Y3800" s="223"/>
      <c r="Z3800" s="183">
        <f t="shared" si="384"/>
        <v>22238</v>
      </c>
      <c r="AA3800" s="271">
        <f>VLOOKUP(G3800,Ma_KH!$A:$R,14,0)</f>
        <v>60</v>
      </c>
    </row>
    <row r="3801" spans="1:27" x14ac:dyDescent="0.25">
      <c r="A3801" s="216">
        <v>46052</v>
      </c>
      <c r="B3801" s="217">
        <v>4183999135</v>
      </c>
      <c r="C3801" s="218" t="s">
        <v>15180</v>
      </c>
      <c r="D3801" s="216">
        <v>46059</v>
      </c>
      <c r="E3801" s="219"/>
      <c r="F3801" s="218"/>
      <c r="G3801" s="268" t="s">
        <v>15042</v>
      </c>
      <c r="H3801" s="219"/>
      <c r="I3801" s="217" t="s">
        <v>15997</v>
      </c>
      <c r="J3801" s="217" t="s">
        <v>1769</v>
      </c>
      <c r="K3801" s="217" t="s">
        <v>39</v>
      </c>
      <c r="L3801" s="215" t="str">
        <f>VLOOKUP($K3801,[1]TONG_SL!$A$1:$D$65536,2,0)</f>
        <v>Chả nướng 300g</v>
      </c>
      <c r="M3801" s="247"/>
      <c r="N3801" s="215" t="str">
        <f t="shared" si="385"/>
        <v>K-C6</v>
      </c>
      <c r="O3801" s="222"/>
      <c r="P3801" s="222"/>
      <c r="Q3801" s="215" t="str">
        <f>VLOOKUP(K3801,TONG_SL!$A:$D,3,0)</f>
        <v>Túi</v>
      </c>
      <c r="R3801" s="223">
        <v>1</v>
      </c>
      <c r="S3801" s="223"/>
      <c r="T3801" s="223">
        <f>VLOOKUP(VLOOKUP(G3801,Ma_KH!$A:$R,18,0)&amp;K3801,Gia_MB!$A:$F,6,0)</f>
        <v>70950</v>
      </c>
      <c r="U3801" s="183">
        <f t="shared" ref="U3801:U3864" si="386">T3801*R3801</f>
        <v>70950</v>
      </c>
      <c r="V3801" s="223"/>
      <c r="W3801" s="269">
        <f t="shared" ref="W3801:W3864" si="387">U3801*V3801</f>
        <v>0</v>
      </c>
      <c r="X3801" s="270" t="str">
        <f t="shared" si="383"/>
        <v>8</v>
      </c>
      <c r="Y3801" s="223"/>
      <c r="Z3801" s="183">
        <f t="shared" si="384"/>
        <v>5676</v>
      </c>
      <c r="AA3801" s="271">
        <f>VLOOKUP(G3801,Ma_KH!$A:$R,14,0)</f>
        <v>60</v>
      </c>
    </row>
    <row r="3802" spans="1:27" x14ac:dyDescent="0.25">
      <c r="A3802" s="216">
        <v>46052</v>
      </c>
      <c r="B3802" s="217">
        <v>4183999135</v>
      </c>
      <c r="C3802" s="218" t="s">
        <v>15180</v>
      </c>
      <c r="D3802" s="216">
        <v>46059</v>
      </c>
      <c r="E3802" s="219"/>
      <c r="F3802" s="218"/>
      <c r="G3802" s="268" t="s">
        <v>15042</v>
      </c>
      <c r="H3802" s="219"/>
      <c r="I3802" s="217" t="s">
        <v>15997</v>
      </c>
      <c r="J3802" s="217" t="s">
        <v>1769</v>
      </c>
      <c r="K3802" s="217" t="s">
        <v>32</v>
      </c>
      <c r="L3802" s="215" t="str">
        <f>VLOOKUP($K3802,[1]TONG_SL!$A$1:$D$65536,2,0)</f>
        <v>Giò Tai Lưỡi Xào 250g</v>
      </c>
      <c r="M3802" s="247"/>
      <c r="N3802" s="215" t="str">
        <f t="shared" si="385"/>
        <v>K-C6</v>
      </c>
      <c r="O3802" s="222"/>
      <c r="P3802" s="222"/>
      <c r="Q3802" s="215" t="str">
        <f>VLOOKUP(K3802,TONG_SL!$A:$D,3,0)</f>
        <v>Túi</v>
      </c>
      <c r="R3802" s="223">
        <v>9</v>
      </c>
      <c r="S3802" s="223"/>
      <c r="T3802" s="223">
        <f>VLOOKUP(VLOOKUP(G3802,Ma_KH!$A:$R,18,0)&amp;K3802,Gia_MB!$A:$F,6,0)</f>
        <v>50182</v>
      </c>
      <c r="U3802" s="183">
        <f t="shared" si="386"/>
        <v>451638</v>
      </c>
      <c r="V3802" s="223"/>
      <c r="W3802" s="269">
        <f t="shared" si="387"/>
        <v>0</v>
      </c>
      <c r="X3802" s="270" t="str">
        <f t="shared" ref="X3802:X3865" si="388">IF(B3802&lt;&gt;"","8","0")</f>
        <v>8</v>
      </c>
      <c r="Y3802" s="223"/>
      <c r="Z3802" s="183">
        <f t="shared" ref="Z3802:Z3865" si="389">U3802*X3802%</f>
        <v>36131.040000000001</v>
      </c>
      <c r="AA3802" s="271">
        <f>VLOOKUP(G3802,Ma_KH!$A:$R,14,0)</f>
        <v>60</v>
      </c>
    </row>
    <row r="3803" spans="1:27" x14ac:dyDescent="0.25">
      <c r="A3803" s="216">
        <v>46052</v>
      </c>
      <c r="B3803" s="217">
        <v>4183999135</v>
      </c>
      <c r="C3803" s="218" t="s">
        <v>15180</v>
      </c>
      <c r="D3803" s="216">
        <v>46059</v>
      </c>
      <c r="E3803" s="219"/>
      <c r="F3803" s="218"/>
      <c r="G3803" s="268" t="s">
        <v>15042</v>
      </c>
      <c r="H3803" s="219"/>
      <c r="I3803" s="217" t="s">
        <v>15997</v>
      </c>
      <c r="J3803" s="217" t="s">
        <v>1769</v>
      </c>
      <c r="K3803" s="217" t="s">
        <v>48</v>
      </c>
      <c r="L3803" s="215" t="str">
        <f>VLOOKUP($K3803,[1]TONG_SL!$A$1:$D$65536,2,0)</f>
        <v>Mọc Nấm Hương 250g</v>
      </c>
      <c r="M3803" s="247"/>
      <c r="N3803" s="215" t="str">
        <f t="shared" si="385"/>
        <v>K-C6</v>
      </c>
      <c r="O3803" s="222"/>
      <c r="P3803" s="222"/>
      <c r="Q3803" s="215" t="str">
        <f>VLOOKUP(K3803,TONG_SL!$A:$D,3,0)</f>
        <v>Túi</v>
      </c>
      <c r="R3803" s="223">
        <v>1</v>
      </c>
      <c r="S3803" s="223"/>
      <c r="T3803" s="223">
        <f>VLOOKUP(VLOOKUP(G3803,Ma_KH!$A:$R,18,0)&amp;K3803,Gia_MB!$A:$F,6,0)</f>
        <v>46000</v>
      </c>
      <c r="U3803" s="183">
        <f t="shared" si="386"/>
        <v>46000</v>
      </c>
      <c r="V3803" s="223"/>
      <c r="W3803" s="269">
        <f t="shared" si="387"/>
        <v>0</v>
      </c>
      <c r="X3803" s="270" t="str">
        <f t="shared" si="388"/>
        <v>8</v>
      </c>
      <c r="Y3803" s="223"/>
      <c r="Z3803" s="183">
        <f t="shared" si="389"/>
        <v>3680</v>
      </c>
      <c r="AA3803" s="271">
        <f>VLOOKUP(G3803,Ma_KH!$A:$R,14,0)</f>
        <v>60</v>
      </c>
    </row>
    <row r="3804" spans="1:27" x14ac:dyDescent="0.25">
      <c r="A3804" s="216">
        <v>46057</v>
      </c>
      <c r="B3804" s="217">
        <v>4184279430</v>
      </c>
      <c r="C3804" s="218" t="s">
        <v>15180</v>
      </c>
      <c r="D3804" s="216">
        <v>46059</v>
      </c>
      <c r="E3804" s="219"/>
      <c r="F3804" s="218"/>
      <c r="G3804" s="268" t="s">
        <v>15042</v>
      </c>
      <c r="H3804" s="219"/>
      <c r="I3804" s="217" t="s">
        <v>15998</v>
      </c>
      <c r="J3804" s="217" t="s">
        <v>1769</v>
      </c>
      <c r="K3804" s="217" t="s">
        <v>48</v>
      </c>
      <c r="L3804" s="215" t="str">
        <f>VLOOKUP($K3804,[1]TONG_SL!$A$1:$D$65536,2,0)</f>
        <v>Mọc Nấm Hương 250g</v>
      </c>
      <c r="M3804" s="247"/>
      <c r="N3804" s="215" t="str">
        <f t="shared" si="385"/>
        <v>K-C6</v>
      </c>
      <c r="O3804" s="222"/>
      <c r="P3804" s="222"/>
      <c r="Q3804" s="215" t="str">
        <f>VLOOKUP(K3804,TONG_SL!$A:$D,3,0)</f>
        <v>Túi</v>
      </c>
      <c r="R3804" s="223">
        <v>5</v>
      </c>
      <c r="S3804" s="223"/>
      <c r="T3804" s="223">
        <f>VLOOKUP(VLOOKUP(G3804,Ma_KH!$A:$R,18,0)&amp;K3804,Gia_MB!$A:$F,6,0)</f>
        <v>46000</v>
      </c>
      <c r="U3804" s="183">
        <f t="shared" si="386"/>
        <v>230000</v>
      </c>
      <c r="V3804" s="223"/>
      <c r="W3804" s="269">
        <f t="shared" si="387"/>
        <v>0</v>
      </c>
      <c r="X3804" s="270" t="str">
        <f t="shared" si="388"/>
        <v>8</v>
      </c>
      <c r="Y3804" s="223"/>
      <c r="Z3804" s="183">
        <f t="shared" si="389"/>
        <v>18400</v>
      </c>
      <c r="AA3804" s="271">
        <f>VLOOKUP(G3804,Ma_KH!$A:$R,14,0)</f>
        <v>60</v>
      </c>
    </row>
    <row r="3805" spans="1:27" x14ac:dyDescent="0.25">
      <c r="A3805" s="216">
        <v>46057</v>
      </c>
      <c r="B3805" s="217">
        <v>4184279430</v>
      </c>
      <c r="C3805" s="218" t="s">
        <v>15180</v>
      </c>
      <c r="D3805" s="216">
        <v>46059</v>
      </c>
      <c r="E3805" s="219"/>
      <c r="F3805" s="218"/>
      <c r="G3805" s="268" t="s">
        <v>15042</v>
      </c>
      <c r="H3805" s="219"/>
      <c r="I3805" s="217" t="s">
        <v>15998</v>
      </c>
      <c r="J3805" s="217" t="s">
        <v>1769</v>
      </c>
      <c r="K3805" s="217" t="s">
        <v>32</v>
      </c>
      <c r="L3805" s="215" t="str">
        <f>VLOOKUP($K3805,[1]TONG_SL!$A$1:$D$65536,2,0)</f>
        <v>Giò Tai Lưỡi Xào 250g</v>
      </c>
      <c r="M3805" s="247"/>
      <c r="N3805" s="215" t="str">
        <f t="shared" ref="N3805:N3868" si="390">IF($B3805&lt;&gt;"","K-C6","")</f>
        <v>K-C6</v>
      </c>
      <c r="O3805" s="222"/>
      <c r="P3805" s="222"/>
      <c r="Q3805" s="215" t="str">
        <f>VLOOKUP(K3805,TONG_SL!$A:$D,3,0)</f>
        <v>Túi</v>
      </c>
      <c r="R3805" s="223">
        <v>15</v>
      </c>
      <c r="S3805" s="223"/>
      <c r="T3805" s="223">
        <f>VLOOKUP(VLOOKUP(G3805,Ma_KH!$A:$R,18,0)&amp;K3805,Gia_MB!$A:$F,6,0)</f>
        <v>50182</v>
      </c>
      <c r="U3805" s="183">
        <f t="shared" si="386"/>
        <v>752730</v>
      </c>
      <c r="V3805" s="223"/>
      <c r="W3805" s="269">
        <f t="shared" si="387"/>
        <v>0</v>
      </c>
      <c r="X3805" s="270" t="str">
        <f t="shared" si="388"/>
        <v>8</v>
      </c>
      <c r="Y3805" s="223"/>
      <c r="Z3805" s="183">
        <f t="shared" si="389"/>
        <v>60218.400000000001</v>
      </c>
      <c r="AA3805" s="271">
        <f>VLOOKUP(G3805,Ma_KH!$A:$R,14,0)</f>
        <v>60</v>
      </c>
    </row>
    <row r="3806" spans="1:27" x14ac:dyDescent="0.25">
      <c r="A3806" s="216">
        <v>46057</v>
      </c>
      <c r="B3806" s="217">
        <v>4184279430</v>
      </c>
      <c r="C3806" s="218" t="s">
        <v>15180</v>
      </c>
      <c r="D3806" s="216">
        <v>46059</v>
      </c>
      <c r="E3806" s="219"/>
      <c r="F3806" s="218"/>
      <c r="G3806" s="268" t="s">
        <v>15042</v>
      </c>
      <c r="H3806" s="219"/>
      <c r="I3806" s="217" t="s">
        <v>15998</v>
      </c>
      <c r="J3806" s="217" t="s">
        <v>1769</v>
      </c>
      <c r="K3806" s="217" t="s">
        <v>27</v>
      </c>
      <c r="L3806" s="215" t="str">
        <f>VLOOKUP($K3806,[1]TONG_SL!$A$1:$D$65536,2,0)</f>
        <v>Chân giò heo muối 300g</v>
      </c>
      <c r="M3806" s="247"/>
      <c r="N3806" s="215" t="str">
        <f t="shared" si="390"/>
        <v>K-C6</v>
      </c>
      <c r="O3806" s="222"/>
      <c r="P3806" s="222"/>
      <c r="Q3806" s="215" t="str">
        <f>VLOOKUP(K3806,TONG_SL!$A:$D,3,0)</f>
        <v>Túi</v>
      </c>
      <c r="R3806" s="223">
        <v>15</v>
      </c>
      <c r="S3806" s="223"/>
      <c r="T3806" s="223">
        <f>VLOOKUP(VLOOKUP(G3806,Ma_KH!$A:$R,18,0)&amp;K3806,Gia_MB!$A:$F,6,0)</f>
        <v>73431</v>
      </c>
      <c r="U3806" s="183">
        <f t="shared" si="386"/>
        <v>1101465</v>
      </c>
      <c r="V3806" s="223"/>
      <c r="W3806" s="269">
        <f t="shared" si="387"/>
        <v>0</v>
      </c>
      <c r="X3806" s="270" t="str">
        <f t="shared" si="388"/>
        <v>8</v>
      </c>
      <c r="Y3806" s="223"/>
      <c r="Z3806" s="183">
        <f t="shared" si="389"/>
        <v>88117.2</v>
      </c>
      <c r="AA3806" s="271">
        <f>VLOOKUP(G3806,Ma_KH!$A:$R,14,0)</f>
        <v>60</v>
      </c>
    </row>
    <row r="3807" spans="1:27" x14ac:dyDescent="0.25">
      <c r="A3807" s="216">
        <v>46057</v>
      </c>
      <c r="B3807" s="217">
        <v>4184279430</v>
      </c>
      <c r="C3807" s="218" t="s">
        <v>15180</v>
      </c>
      <c r="D3807" s="216">
        <v>46059</v>
      </c>
      <c r="E3807" s="219"/>
      <c r="F3807" s="218"/>
      <c r="G3807" s="268" t="s">
        <v>15042</v>
      </c>
      <c r="H3807" s="219"/>
      <c r="I3807" s="217" t="s">
        <v>15998</v>
      </c>
      <c r="J3807" s="217" t="s">
        <v>1769</v>
      </c>
      <c r="K3807" s="217" t="s">
        <v>30</v>
      </c>
      <c r="L3807" s="215" t="str">
        <f>VLOOKUP($K3807,[1]TONG_SL!$A$1:$D$65536,2,0)</f>
        <v>Gà muối 500g</v>
      </c>
      <c r="M3807" s="247"/>
      <c r="N3807" s="215" t="str">
        <f t="shared" si="390"/>
        <v>K-C6</v>
      </c>
      <c r="O3807" s="222"/>
      <c r="P3807" s="222"/>
      <c r="Q3807" s="215" t="str">
        <f>VLOOKUP(K3807,TONG_SL!$A:$D,3,0)</f>
        <v>Túi</v>
      </c>
      <c r="R3807" s="223">
        <v>20</v>
      </c>
      <c r="S3807" s="223"/>
      <c r="T3807" s="223">
        <f>VLOOKUP(VLOOKUP(G3807,Ma_KH!$A:$R,18,0)&amp;K3807,Gia_MB!$A:$F,6,0)</f>
        <v>116611</v>
      </c>
      <c r="U3807" s="183">
        <f t="shared" si="386"/>
        <v>2332220</v>
      </c>
      <c r="V3807" s="223"/>
      <c r="W3807" s="269">
        <f t="shared" si="387"/>
        <v>0</v>
      </c>
      <c r="X3807" s="270" t="str">
        <f t="shared" si="388"/>
        <v>8</v>
      </c>
      <c r="Y3807" s="223"/>
      <c r="Z3807" s="183">
        <f t="shared" si="389"/>
        <v>186577.6</v>
      </c>
      <c r="AA3807" s="271">
        <f>VLOOKUP(G3807,Ma_KH!$A:$R,14,0)</f>
        <v>60</v>
      </c>
    </row>
    <row r="3808" spans="1:27" x14ac:dyDescent="0.25">
      <c r="A3808" s="216">
        <v>46049</v>
      </c>
      <c r="B3808" s="217">
        <v>4183829274</v>
      </c>
      <c r="C3808" s="218" t="s">
        <v>15180</v>
      </c>
      <c r="D3808" s="216">
        <v>46059</v>
      </c>
      <c r="E3808" s="219"/>
      <c r="F3808" s="218"/>
      <c r="G3808" s="268" t="s">
        <v>15042</v>
      </c>
      <c r="H3808" s="219"/>
      <c r="I3808" s="217" t="s">
        <v>15999</v>
      </c>
      <c r="J3808" s="217" t="s">
        <v>1769</v>
      </c>
      <c r="K3808" s="217" t="s">
        <v>30</v>
      </c>
      <c r="L3808" s="215" t="str">
        <f>VLOOKUP($K3808,[1]TONG_SL!$A$1:$D$65536,2,0)</f>
        <v>Gà muối 500g</v>
      </c>
      <c r="M3808" s="247"/>
      <c r="N3808" s="215" t="str">
        <f t="shared" si="390"/>
        <v>K-C6</v>
      </c>
      <c r="O3808" s="222"/>
      <c r="P3808" s="222"/>
      <c r="Q3808" s="215" t="str">
        <f>VLOOKUP(K3808,TONG_SL!$A:$D,3,0)</f>
        <v>Túi</v>
      </c>
      <c r="R3808" s="223">
        <v>15</v>
      </c>
      <c r="S3808" s="223"/>
      <c r="T3808" s="223">
        <f>VLOOKUP(VLOOKUP(G3808,Ma_KH!$A:$R,18,0)&amp;K3808,Gia_MB!$A:$F,6,0)</f>
        <v>116611</v>
      </c>
      <c r="U3808" s="183">
        <f t="shared" si="386"/>
        <v>1749165</v>
      </c>
      <c r="V3808" s="223"/>
      <c r="W3808" s="269">
        <f t="shared" si="387"/>
        <v>0</v>
      </c>
      <c r="X3808" s="270" t="str">
        <f t="shared" si="388"/>
        <v>8</v>
      </c>
      <c r="Y3808" s="223"/>
      <c r="Z3808" s="183">
        <f t="shared" si="389"/>
        <v>139933.20000000001</v>
      </c>
      <c r="AA3808" s="271">
        <f>VLOOKUP(G3808,Ma_KH!$A:$R,14,0)</f>
        <v>60</v>
      </c>
    </row>
    <row r="3809" spans="1:27" x14ac:dyDescent="0.25">
      <c r="A3809" s="216">
        <v>46057</v>
      </c>
      <c r="B3809" s="217">
        <v>4184278100</v>
      </c>
      <c r="C3809" s="218" t="s">
        <v>15180</v>
      </c>
      <c r="D3809" s="216">
        <v>46059</v>
      </c>
      <c r="E3809" s="219"/>
      <c r="F3809" s="218"/>
      <c r="G3809" s="268" t="s">
        <v>15042</v>
      </c>
      <c r="H3809" s="219"/>
      <c r="I3809" s="217" t="s">
        <v>16000</v>
      </c>
      <c r="J3809" s="217" t="s">
        <v>1769</v>
      </c>
      <c r="K3809" s="217" t="s">
        <v>48</v>
      </c>
      <c r="L3809" s="215" t="str">
        <f>VLOOKUP($K3809,[1]TONG_SL!$A$1:$D$65536,2,0)</f>
        <v>Mọc Nấm Hương 250g</v>
      </c>
      <c r="M3809" s="247"/>
      <c r="N3809" s="215" t="str">
        <f t="shared" si="390"/>
        <v>K-C6</v>
      </c>
      <c r="O3809" s="222"/>
      <c r="P3809" s="222"/>
      <c r="Q3809" s="215" t="str">
        <f>VLOOKUP(K3809,TONG_SL!$A:$D,3,0)</f>
        <v>Túi</v>
      </c>
      <c r="R3809" s="223">
        <v>15</v>
      </c>
      <c r="S3809" s="223"/>
      <c r="T3809" s="223">
        <f>VLOOKUP(VLOOKUP(G3809,Ma_KH!$A:$R,18,0)&amp;K3809,Gia_MB!$A:$F,6,0)</f>
        <v>46000</v>
      </c>
      <c r="U3809" s="183">
        <f t="shared" si="386"/>
        <v>690000</v>
      </c>
      <c r="V3809" s="223"/>
      <c r="W3809" s="269">
        <f t="shared" si="387"/>
        <v>0</v>
      </c>
      <c r="X3809" s="270" t="str">
        <f t="shared" si="388"/>
        <v>8</v>
      </c>
      <c r="Y3809" s="223"/>
      <c r="Z3809" s="183">
        <f t="shared" si="389"/>
        <v>55200</v>
      </c>
      <c r="AA3809" s="271">
        <f>VLOOKUP(G3809,Ma_KH!$A:$R,14,0)</f>
        <v>60</v>
      </c>
    </row>
    <row r="3810" spans="1:27" x14ac:dyDescent="0.25">
      <c r="A3810" s="216">
        <v>46057</v>
      </c>
      <c r="B3810" s="217">
        <v>4184278100</v>
      </c>
      <c r="C3810" s="218" t="s">
        <v>15180</v>
      </c>
      <c r="D3810" s="216">
        <v>46059</v>
      </c>
      <c r="E3810" s="219"/>
      <c r="F3810" s="218"/>
      <c r="G3810" s="268" t="s">
        <v>15042</v>
      </c>
      <c r="H3810" s="219"/>
      <c r="I3810" s="217" t="s">
        <v>16000</v>
      </c>
      <c r="J3810" s="217" t="s">
        <v>1769</v>
      </c>
      <c r="K3810" s="217" t="s">
        <v>32</v>
      </c>
      <c r="L3810" s="215" t="str">
        <f>VLOOKUP($K3810,[1]TONG_SL!$A$1:$D$65536,2,0)</f>
        <v>Giò Tai Lưỡi Xào 250g</v>
      </c>
      <c r="M3810" s="247"/>
      <c r="N3810" s="215" t="str">
        <f t="shared" si="390"/>
        <v>K-C6</v>
      </c>
      <c r="O3810" s="222"/>
      <c r="P3810" s="222"/>
      <c r="Q3810" s="215" t="str">
        <f>VLOOKUP(K3810,TONG_SL!$A:$D,3,0)</f>
        <v>Túi</v>
      </c>
      <c r="R3810" s="223">
        <v>8</v>
      </c>
      <c r="S3810" s="223"/>
      <c r="T3810" s="223">
        <f>VLOOKUP(VLOOKUP(G3810,Ma_KH!$A:$R,18,0)&amp;K3810,Gia_MB!$A:$F,6,0)</f>
        <v>50182</v>
      </c>
      <c r="U3810" s="183">
        <f t="shared" si="386"/>
        <v>401456</v>
      </c>
      <c r="V3810" s="223"/>
      <c r="W3810" s="269">
        <f t="shared" si="387"/>
        <v>0</v>
      </c>
      <c r="X3810" s="270" t="str">
        <f t="shared" si="388"/>
        <v>8</v>
      </c>
      <c r="Y3810" s="223"/>
      <c r="Z3810" s="183">
        <f t="shared" si="389"/>
        <v>32116.48</v>
      </c>
      <c r="AA3810" s="271">
        <f>VLOOKUP(G3810,Ma_KH!$A:$R,14,0)</f>
        <v>60</v>
      </c>
    </row>
    <row r="3811" spans="1:27" x14ac:dyDescent="0.25">
      <c r="A3811" s="216">
        <v>46057</v>
      </c>
      <c r="B3811" s="217">
        <v>4184278100</v>
      </c>
      <c r="C3811" s="218" t="s">
        <v>15180</v>
      </c>
      <c r="D3811" s="216">
        <v>46059</v>
      </c>
      <c r="E3811" s="219"/>
      <c r="F3811" s="218"/>
      <c r="G3811" s="268" t="s">
        <v>15042</v>
      </c>
      <c r="H3811" s="219"/>
      <c r="I3811" s="217" t="s">
        <v>16000</v>
      </c>
      <c r="J3811" s="217" t="s">
        <v>1769</v>
      </c>
      <c r="K3811" s="217" t="s">
        <v>30</v>
      </c>
      <c r="L3811" s="215" t="str">
        <f>VLOOKUP($K3811,[1]TONG_SL!$A$1:$D$65536,2,0)</f>
        <v>Gà muối 500g</v>
      </c>
      <c r="M3811" s="247"/>
      <c r="N3811" s="215" t="str">
        <f t="shared" si="390"/>
        <v>K-C6</v>
      </c>
      <c r="O3811" s="222"/>
      <c r="P3811" s="222"/>
      <c r="Q3811" s="215" t="str">
        <f>VLOOKUP(K3811,TONG_SL!$A:$D,3,0)</f>
        <v>Túi</v>
      </c>
      <c r="R3811" s="223">
        <v>8</v>
      </c>
      <c r="S3811" s="223"/>
      <c r="T3811" s="223">
        <f>VLOOKUP(VLOOKUP(G3811,Ma_KH!$A:$R,18,0)&amp;K3811,Gia_MB!$A:$F,6,0)</f>
        <v>116611</v>
      </c>
      <c r="U3811" s="183">
        <f t="shared" si="386"/>
        <v>932888</v>
      </c>
      <c r="V3811" s="223"/>
      <c r="W3811" s="269">
        <f t="shared" si="387"/>
        <v>0</v>
      </c>
      <c r="X3811" s="270" t="str">
        <f t="shared" si="388"/>
        <v>8</v>
      </c>
      <c r="Y3811" s="223"/>
      <c r="Z3811" s="183">
        <f t="shared" si="389"/>
        <v>74631.040000000008</v>
      </c>
      <c r="AA3811" s="271">
        <f>VLOOKUP(G3811,Ma_KH!$A:$R,14,0)</f>
        <v>60</v>
      </c>
    </row>
    <row r="3812" spans="1:27" x14ac:dyDescent="0.25">
      <c r="A3812" s="216">
        <v>46057</v>
      </c>
      <c r="B3812" s="217">
        <v>4184278100</v>
      </c>
      <c r="C3812" s="218" t="s">
        <v>15180</v>
      </c>
      <c r="D3812" s="216">
        <v>46059</v>
      </c>
      <c r="E3812" s="219"/>
      <c r="F3812" s="218"/>
      <c r="G3812" s="268" t="s">
        <v>15042</v>
      </c>
      <c r="H3812" s="219"/>
      <c r="I3812" s="217" t="s">
        <v>16000</v>
      </c>
      <c r="J3812" s="217" t="s">
        <v>1769</v>
      </c>
      <c r="K3812" s="217" t="s">
        <v>27</v>
      </c>
      <c r="L3812" s="215" t="str">
        <f>VLOOKUP($K3812,[1]TONG_SL!$A$1:$D$65536,2,0)</f>
        <v>Chân giò heo muối 300g</v>
      </c>
      <c r="M3812" s="247"/>
      <c r="N3812" s="215" t="str">
        <f t="shared" si="390"/>
        <v>K-C6</v>
      </c>
      <c r="O3812" s="222"/>
      <c r="P3812" s="222"/>
      <c r="Q3812" s="215" t="str">
        <f>VLOOKUP(K3812,TONG_SL!$A:$D,3,0)</f>
        <v>Túi</v>
      </c>
      <c r="R3812" s="223">
        <v>10</v>
      </c>
      <c r="S3812" s="223"/>
      <c r="T3812" s="223">
        <f>VLOOKUP(VLOOKUP(G3812,Ma_KH!$A:$R,18,0)&amp;K3812,Gia_MB!$A:$F,6,0)</f>
        <v>73431</v>
      </c>
      <c r="U3812" s="183">
        <f t="shared" si="386"/>
        <v>734310</v>
      </c>
      <c r="V3812" s="223"/>
      <c r="W3812" s="269">
        <f t="shared" si="387"/>
        <v>0</v>
      </c>
      <c r="X3812" s="270" t="str">
        <f t="shared" si="388"/>
        <v>8</v>
      </c>
      <c r="Y3812" s="223"/>
      <c r="Z3812" s="183">
        <f t="shared" si="389"/>
        <v>58744.800000000003</v>
      </c>
      <c r="AA3812" s="271">
        <f>VLOOKUP(G3812,Ma_KH!$A:$R,14,0)</f>
        <v>60</v>
      </c>
    </row>
    <row r="3813" spans="1:27" x14ac:dyDescent="0.25">
      <c r="A3813" s="216">
        <v>46055</v>
      </c>
      <c r="B3813" s="217">
        <v>4184110769</v>
      </c>
      <c r="C3813" s="218" t="s">
        <v>15180</v>
      </c>
      <c r="D3813" s="216">
        <v>46059</v>
      </c>
      <c r="E3813" s="219"/>
      <c r="F3813" s="218"/>
      <c r="G3813" s="268" t="s">
        <v>15042</v>
      </c>
      <c r="H3813" s="219"/>
      <c r="I3813" s="217" t="s">
        <v>16001</v>
      </c>
      <c r="J3813" s="217" t="s">
        <v>1769</v>
      </c>
      <c r="K3813" s="217" t="s">
        <v>30</v>
      </c>
      <c r="L3813" s="215" t="str">
        <f>VLOOKUP($K3813,[1]TONG_SL!$A$1:$D$65536,2,0)</f>
        <v>Gà muối 500g</v>
      </c>
      <c r="M3813" s="247"/>
      <c r="N3813" s="215" t="str">
        <f t="shared" si="390"/>
        <v>K-C6</v>
      </c>
      <c r="O3813" s="222"/>
      <c r="P3813" s="222"/>
      <c r="Q3813" s="215" t="str">
        <f>VLOOKUP(K3813,TONG_SL!$A:$D,3,0)</f>
        <v>Túi</v>
      </c>
      <c r="R3813" s="223">
        <v>24</v>
      </c>
      <c r="S3813" s="223"/>
      <c r="T3813" s="223">
        <f>VLOOKUP(VLOOKUP(G3813,Ma_KH!$A:$R,18,0)&amp;K3813,Gia_MB!$A:$F,6,0)</f>
        <v>116611</v>
      </c>
      <c r="U3813" s="183">
        <f t="shared" si="386"/>
        <v>2798664</v>
      </c>
      <c r="V3813" s="223"/>
      <c r="W3813" s="269">
        <f t="shared" si="387"/>
        <v>0</v>
      </c>
      <c r="X3813" s="270" t="str">
        <f t="shared" si="388"/>
        <v>8</v>
      </c>
      <c r="Y3813" s="223"/>
      <c r="Z3813" s="183">
        <f t="shared" si="389"/>
        <v>223893.12</v>
      </c>
      <c r="AA3813" s="271">
        <f>VLOOKUP(G3813,Ma_KH!$A:$R,14,0)</f>
        <v>60</v>
      </c>
    </row>
    <row r="3814" spans="1:27" x14ac:dyDescent="0.25">
      <c r="A3814" s="216">
        <v>46055</v>
      </c>
      <c r="B3814" s="217">
        <v>4184110769</v>
      </c>
      <c r="C3814" s="218" t="s">
        <v>15180</v>
      </c>
      <c r="D3814" s="216">
        <v>46059</v>
      </c>
      <c r="E3814" s="219"/>
      <c r="F3814" s="218"/>
      <c r="G3814" s="268" t="s">
        <v>15042</v>
      </c>
      <c r="H3814" s="219"/>
      <c r="I3814" s="217" t="s">
        <v>16001</v>
      </c>
      <c r="J3814" s="217" t="s">
        <v>1769</v>
      </c>
      <c r="K3814" s="217" t="s">
        <v>27</v>
      </c>
      <c r="L3814" s="215" t="str">
        <f>VLOOKUP($K3814,[1]TONG_SL!$A$1:$D$65536,2,0)</f>
        <v>Chân giò heo muối 300g</v>
      </c>
      <c r="M3814" s="247"/>
      <c r="N3814" s="215" t="str">
        <f t="shared" si="390"/>
        <v>K-C6</v>
      </c>
      <c r="O3814" s="222"/>
      <c r="P3814" s="222"/>
      <c r="Q3814" s="215" t="str">
        <f>VLOOKUP(K3814,TONG_SL!$A:$D,3,0)</f>
        <v>Túi</v>
      </c>
      <c r="R3814" s="223">
        <v>24</v>
      </c>
      <c r="S3814" s="223"/>
      <c r="T3814" s="223">
        <f>VLOOKUP(VLOOKUP(G3814,Ma_KH!$A:$R,18,0)&amp;K3814,Gia_MB!$A:$F,6,0)</f>
        <v>73431</v>
      </c>
      <c r="U3814" s="183">
        <f t="shared" si="386"/>
        <v>1762344</v>
      </c>
      <c r="V3814" s="223"/>
      <c r="W3814" s="269">
        <f t="shared" si="387"/>
        <v>0</v>
      </c>
      <c r="X3814" s="270" t="str">
        <f t="shared" si="388"/>
        <v>8</v>
      </c>
      <c r="Y3814" s="223"/>
      <c r="Z3814" s="183">
        <f t="shared" si="389"/>
        <v>140987.51999999999</v>
      </c>
      <c r="AA3814" s="271">
        <f>VLOOKUP(G3814,Ma_KH!$A:$R,14,0)</f>
        <v>60</v>
      </c>
    </row>
    <row r="3815" spans="1:27" x14ac:dyDescent="0.25">
      <c r="A3815" s="216">
        <v>46055</v>
      </c>
      <c r="B3815" s="217">
        <v>4184110769</v>
      </c>
      <c r="C3815" s="218" t="s">
        <v>15180</v>
      </c>
      <c r="D3815" s="216">
        <v>46059</v>
      </c>
      <c r="E3815" s="219"/>
      <c r="F3815" s="218"/>
      <c r="G3815" s="268" t="s">
        <v>15042</v>
      </c>
      <c r="H3815" s="219"/>
      <c r="I3815" s="217" t="s">
        <v>16001</v>
      </c>
      <c r="J3815" s="217" t="s">
        <v>1769</v>
      </c>
      <c r="K3815" s="217" t="s">
        <v>32</v>
      </c>
      <c r="L3815" s="215" t="str">
        <f>VLOOKUP($K3815,[1]TONG_SL!$A$1:$D$65536,2,0)</f>
        <v>Giò Tai Lưỡi Xào 250g</v>
      </c>
      <c r="M3815" s="247"/>
      <c r="N3815" s="215" t="str">
        <f t="shared" si="390"/>
        <v>K-C6</v>
      </c>
      <c r="O3815" s="222"/>
      <c r="P3815" s="222"/>
      <c r="Q3815" s="215" t="str">
        <f>VLOOKUP(K3815,TONG_SL!$A:$D,3,0)</f>
        <v>Túi</v>
      </c>
      <c r="R3815" s="223">
        <v>12</v>
      </c>
      <c r="S3815" s="223"/>
      <c r="T3815" s="223">
        <f>VLOOKUP(VLOOKUP(G3815,Ma_KH!$A:$R,18,0)&amp;K3815,Gia_MB!$A:$F,6,0)</f>
        <v>50182</v>
      </c>
      <c r="U3815" s="183">
        <f t="shared" si="386"/>
        <v>602184</v>
      </c>
      <c r="V3815" s="223"/>
      <c r="W3815" s="269">
        <f t="shared" si="387"/>
        <v>0</v>
      </c>
      <c r="X3815" s="270" t="str">
        <f t="shared" si="388"/>
        <v>8</v>
      </c>
      <c r="Y3815" s="223"/>
      <c r="Z3815" s="183">
        <f t="shared" si="389"/>
        <v>48174.720000000001</v>
      </c>
      <c r="AA3815" s="271">
        <f>VLOOKUP(G3815,Ma_KH!$A:$R,14,0)</f>
        <v>60</v>
      </c>
    </row>
    <row r="3816" spans="1:27" x14ac:dyDescent="0.25">
      <c r="A3816" s="216">
        <v>46055</v>
      </c>
      <c r="B3816" s="217">
        <v>4184110769</v>
      </c>
      <c r="C3816" s="218" t="s">
        <v>15180</v>
      </c>
      <c r="D3816" s="216">
        <v>46059</v>
      </c>
      <c r="E3816" s="219"/>
      <c r="F3816" s="218"/>
      <c r="G3816" s="268" t="s">
        <v>15042</v>
      </c>
      <c r="H3816" s="219"/>
      <c r="I3816" s="217" t="s">
        <v>16001</v>
      </c>
      <c r="J3816" s="217" t="s">
        <v>1769</v>
      </c>
      <c r="K3816" s="217" t="s">
        <v>39</v>
      </c>
      <c r="L3816" s="215" t="str">
        <f>VLOOKUP($K3816,[1]TONG_SL!$A$1:$D$65536,2,0)</f>
        <v>Chả nướng 300g</v>
      </c>
      <c r="M3816" s="247"/>
      <c r="N3816" s="215" t="str">
        <f t="shared" si="390"/>
        <v>K-C6</v>
      </c>
      <c r="O3816" s="222"/>
      <c r="P3816" s="222"/>
      <c r="Q3816" s="215" t="str">
        <f>VLOOKUP(K3816,TONG_SL!$A:$D,3,0)</f>
        <v>Túi</v>
      </c>
      <c r="R3816" s="223">
        <v>24</v>
      </c>
      <c r="S3816" s="223"/>
      <c r="T3816" s="223">
        <f>VLOOKUP(VLOOKUP(G3816,Ma_KH!$A:$R,18,0)&amp;K3816,Gia_MB!$A:$F,6,0)</f>
        <v>70950</v>
      </c>
      <c r="U3816" s="183">
        <f t="shared" si="386"/>
        <v>1702800</v>
      </c>
      <c r="V3816" s="223"/>
      <c r="W3816" s="269">
        <f t="shared" si="387"/>
        <v>0</v>
      </c>
      <c r="X3816" s="270" t="str">
        <f t="shared" si="388"/>
        <v>8</v>
      </c>
      <c r="Y3816" s="223"/>
      <c r="Z3816" s="183">
        <f t="shared" si="389"/>
        <v>136224</v>
      </c>
      <c r="AA3816" s="271">
        <f>VLOOKUP(G3816,Ma_KH!$A:$R,14,0)</f>
        <v>60</v>
      </c>
    </row>
    <row r="3817" spans="1:27" x14ac:dyDescent="0.25">
      <c r="A3817" s="216">
        <v>46057</v>
      </c>
      <c r="B3817" s="217">
        <v>4184279568</v>
      </c>
      <c r="C3817" s="218" t="s">
        <v>15180</v>
      </c>
      <c r="D3817" s="216">
        <v>46059</v>
      </c>
      <c r="E3817" s="219"/>
      <c r="F3817" s="218"/>
      <c r="G3817" s="268" t="s">
        <v>15042</v>
      </c>
      <c r="H3817" s="219"/>
      <c r="I3817" s="217" t="s">
        <v>16002</v>
      </c>
      <c r="J3817" s="217" t="s">
        <v>1769</v>
      </c>
      <c r="K3817" s="217" t="s">
        <v>27</v>
      </c>
      <c r="L3817" s="215" t="str">
        <f>VLOOKUP($K3817,[1]TONG_SL!$A$1:$D$65536,2,0)</f>
        <v>Chân giò heo muối 300g</v>
      </c>
      <c r="M3817" s="247"/>
      <c r="N3817" s="215" t="str">
        <f t="shared" si="390"/>
        <v>K-C6</v>
      </c>
      <c r="O3817" s="222"/>
      <c r="P3817" s="222"/>
      <c r="Q3817" s="215" t="str">
        <f>VLOOKUP(K3817,TONG_SL!$A:$D,3,0)</f>
        <v>Túi</v>
      </c>
      <c r="R3817" s="223">
        <v>8</v>
      </c>
      <c r="S3817" s="223"/>
      <c r="T3817" s="223">
        <f>VLOOKUP(VLOOKUP(G3817,Ma_KH!$A:$R,18,0)&amp;K3817,Gia_MB!$A:$F,6,0)</f>
        <v>73431</v>
      </c>
      <c r="U3817" s="183">
        <f t="shared" si="386"/>
        <v>587448</v>
      </c>
      <c r="V3817" s="223"/>
      <c r="W3817" s="269">
        <f t="shared" si="387"/>
        <v>0</v>
      </c>
      <c r="X3817" s="270" t="str">
        <f t="shared" si="388"/>
        <v>8</v>
      </c>
      <c r="Y3817" s="223"/>
      <c r="Z3817" s="183">
        <f t="shared" si="389"/>
        <v>46995.840000000004</v>
      </c>
      <c r="AA3817" s="271">
        <f>VLOOKUP(G3817,Ma_KH!$A:$R,14,0)</f>
        <v>60</v>
      </c>
    </row>
    <row r="3818" spans="1:27" x14ac:dyDescent="0.25">
      <c r="A3818" s="216">
        <v>46057</v>
      </c>
      <c r="B3818" s="217">
        <v>4184279568</v>
      </c>
      <c r="C3818" s="218" t="s">
        <v>15180</v>
      </c>
      <c r="D3818" s="216">
        <v>46059</v>
      </c>
      <c r="E3818" s="219"/>
      <c r="F3818" s="218"/>
      <c r="G3818" s="268" t="s">
        <v>15042</v>
      </c>
      <c r="H3818" s="219"/>
      <c r="I3818" s="217" t="s">
        <v>16002</v>
      </c>
      <c r="J3818" s="217" t="s">
        <v>1769</v>
      </c>
      <c r="K3818" s="217" t="s">
        <v>32</v>
      </c>
      <c r="L3818" s="215" t="str">
        <f>VLOOKUP($K3818,[1]TONG_SL!$A$1:$D$65536,2,0)</f>
        <v>Giò Tai Lưỡi Xào 250g</v>
      </c>
      <c r="M3818" s="247"/>
      <c r="N3818" s="215" t="str">
        <f t="shared" si="390"/>
        <v>K-C6</v>
      </c>
      <c r="O3818" s="222"/>
      <c r="P3818" s="222"/>
      <c r="Q3818" s="215" t="str">
        <f>VLOOKUP(K3818,TONG_SL!$A:$D,3,0)</f>
        <v>Túi</v>
      </c>
      <c r="R3818" s="223">
        <v>10</v>
      </c>
      <c r="S3818" s="223"/>
      <c r="T3818" s="223">
        <f>VLOOKUP(VLOOKUP(G3818,Ma_KH!$A:$R,18,0)&amp;K3818,Gia_MB!$A:$F,6,0)</f>
        <v>50182</v>
      </c>
      <c r="U3818" s="183">
        <f t="shared" si="386"/>
        <v>501820</v>
      </c>
      <c r="V3818" s="223"/>
      <c r="W3818" s="269">
        <f t="shared" si="387"/>
        <v>0</v>
      </c>
      <c r="X3818" s="270" t="str">
        <f t="shared" si="388"/>
        <v>8</v>
      </c>
      <c r="Y3818" s="223"/>
      <c r="Z3818" s="183">
        <f t="shared" si="389"/>
        <v>40145.599999999999</v>
      </c>
      <c r="AA3818" s="271">
        <f>VLOOKUP(G3818,Ma_KH!$A:$R,14,0)</f>
        <v>60</v>
      </c>
    </row>
    <row r="3819" spans="1:27" x14ac:dyDescent="0.25">
      <c r="A3819" s="216">
        <v>46057</v>
      </c>
      <c r="B3819" s="217">
        <v>4184279568</v>
      </c>
      <c r="C3819" s="218" t="s">
        <v>15180</v>
      </c>
      <c r="D3819" s="216">
        <v>46059</v>
      </c>
      <c r="E3819" s="219"/>
      <c r="F3819" s="218"/>
      <c r="G3819" s="268" t="s">
        <v>15042</v>
      </c>
      <c r="H3819" s="219"/>
      <c r="I3819" s="217" t="s">
        <v>16002</v>
      </c>
      <c r="J3819" s="217" t="s">
        <v>1769</v>
      </c>
      <c r="K3819" s="217" t="s">
        <v>48</v>
      </c>
      <c r="L3819" s="215" t="str">
        <f>VLOOKUP($K3819,[1]TONG_SL!$A$1:$D$65536,2,0)</f>
        <v>Mọc Nấm Hương 250g</v>
      </c>
      <c r="M3819" s="247"/>
      <c r="N3819" s="215" t="str">
        <f t="shared" si="390"/>
        <v>K-C6</v>
      </c>
      <c r="O3819" s="222"/>
      <c r="P3819" s="222"/>
      <c r="Q3819" s="215" t="str">
        <f>VLOOKUP(K3819,TONG_SL!$A:$D,3,0)</f>
        <v>Túi</v>
      </c>
      <c r="R3819" s="223">
        <v>14</v>
      </c>
      <c r="S3819" s="223"/>
      <c r="T3819" s="223">
        <f>VLOOKUP(VLOOKUP(G3819,Ma_KH!$A:$R,18,0)&amp;K3819,Gia_MB!$A:$F,6,0)</f>
        <v>46000</v>
      </c>
      <c r="U3819" s="183">
        <f t="shared" si="386"/>
        <v>644000</v>
      </c>
      <c r="V3819" s="223"/>
      <c r="W3819" s="269">
        <f t="shared" si="387"/>
        <v>0</v>
      </c>
      <c r="X3819" s="270" t="str">
        <f t="shared" si="388"/>
        <v>8</v>
      </c>
      <c r="Y3819" s="223"/>
      <c r="Z3819" s="183">
        <f t="shared" si="389"/>
        <v>51520</v>
      </c>
      <c r="AA3819" s="271">
        <f>VLOOKUP(G3819,Ma_KH!$A:$R,14,0)</f>
        <v>60</v>
      </c>
    </row>
    <row r="3820" spans="1:27" x14ac:dyDescent="0.25">
      <c r="A3820" s="216">
        <v>46057</v>
      </c>
      <c r="B3820" s="217">
        <v>4184279568</v>
      </c>
      <c r="C3820" s="218" t="s">
        <v>15180</v>
      </c>
      <c r="D3820" s="216">
        <v>46059</v>
      </c>
      <c r="E3820" s="219"/>
      <c r="F3820" s="218"/>
      <c r="G3820" s="268" t="s">
        <v>15042</v>
      </c>
      <c r="H3820" s="219"/>
      <c r="I3820" s="217" t="s">
        <v>16002</v>
      </c>
      <c r="J3820" s="217" t="s">
        <v>1769</v>
      </c>
      <c r="K3820" s="217" t="s">
        <v>30</v>
      </c>
      <c r="L3820" s="215" t="str">
        <f>VLOOKUP($K3820,[1]TONG_SL!$A$1:$D$65536,2,0)</f>
        <v>Gà muối 500g</v>
      </c>
      <c r="M3820" s="247"/>
      <c r="N3820" s="215" t="str">
        <f t="shared" si="390"/>
        <v>K-C6</v>
      </c>
      <c r="O3820" s="222"/>
      <c r="P3820" s="222"/>
      <c r="Q3820" s="215" t="str">
        <f>VLOOKUP(K3820,TONG_SL!$A:$D,3,0)</f>
        <v>Túi</v>
      </c>
      <c r="R3820" s="223">
        <v>20</v>
      </c>
      <c r="S3820" s="223"/>
      <c r="T3820" s="223">
        <f>VLOOKUP(VLOOKUP(G3820,Ma_KH!$A:$R,18,0)&amp;K3820,Gia_MB!$A:$F,6,0)</f>
        <v>116611</v>
      </c>
      <c r="U3820" s="183">
        <f t="shared" si="386"/>
        <v>2332220</v>
      </c>
      <c r="V3820" s="223"/>
      <c r="W3820" s="269">
        <f t="shared" si="387"/>
        <v>0</v>
      </c>
      <c r="X3820" s="270" t="str">
        <f t="shared" si="388"/>
        <v>8</v>
      </c>
      <c r="Y3820" s="223"/>
      <c r="Z3820" s="183">
        <f t="shared" si="389"/>
        <v>186577.6</v>
      </c>
      <c r="AA3820" s="271">
        <f>VLOOKUP(G3820,Ma_KH!$A:$R,14,0)</f>
        <v>60</v>
      </c>
    </row>
    <row r="3821" spans="1:27" x14ac:dyDescent="0.25">
      <c r="A3821" s="216">
        <v>46057</v>
      </c>
      <c r="B3821" s="217">
        <v>4184278898</v>
      </c>
      <c r="C3821" s="218" t="s">
        <v>15180</v>
      </c>
      <c r="D3821" s="216">
        <v>46059</v>
      </c>
      <c r="E3821" s="219"/>
      <c r="F3821" s="218"/>
      <c r="G3821" s="268" t="s">
        <v>15042</v>
      </c>
      <c r="H3821" s="219"/>
      <c r="I3821" s="217" t="s">
        <v>16003</v>
      </c>
      <c r="J3821" s="217" t="s">
        <v>1769</v>
      </c>
      <c r="K3821" s="217" t="s">
        <v>48</v>
      </c>
      <c r="L3821" s="215" t="str">
        <f>VLOOKUP($K3821,[1]TONG_SL!$A$1:$D$65536,2,0)</f>
        <v>Mọc Nấm Hương 250g</v>
      </c>
      <c r="M3821" s="247"/>
      <c r="N3821" s="215" t="str">
        <f t="shared" si="390"/>
        <v>K-C6</v>
      </c>
      <c r="O3821" s="222"/>
      <c r="P3821" s="222"/>
      <c r="Q3821" s="215" t="str">
        <f>VLOOKUP(K3821,TONG_SL!$A:$D,3,0)</f>
        <v>Túi</v>
      </c>
      <c r="R3821" s="223">
        <v>10</v>
      </c>
      <c r="S3821" s="223"/>
      <c r="T3821" s="223">
        <f>VLOOKUP(VLOOKUP(G3821,Ma_KH!$A:$R,18,0)&amp;K3821,Gia_MB!$A:$F,6,0)</f>
        <v>46000</v>
      </c>
      <c r="U3821" s="183">
        <f t="shared" si="386"/>
        <v>460000</v>
      </c>
      <c r="V3821" s="223"/>
      <c r="W3821" s="269">
        <f t="shared" si="387"/>
        <v>0</v>
      </c>
      <c r="X3821" s="270" t="str">
        <f t="shared" si="388"/>
        <v>8</v>
      </c>
      <c r="Y3821" s="223"/>
      <c r="Z3821" s="183">
        <f t="shared" si="389"/>
        <v>36800</v>
      </c>
      <c r="AA3821" s="271">
        <f>VLOOKUP(G3821,Ma_KH!$A:$R,14,0)</f>
        <v>60</v>
      </c>
    </row>
    <row r="3822" spans="1:27" x14ac:dyDescent="0.25">
      <c r="A3822" s="216">
        <v>46057</v>
      </c>
      <c r="B3822" s="217">
        <v>4184278898</v>
      </c>
      <c r="C3822" s="218" t="s">
        <v>15180</v>
      </c>
      <c r="D3822" s="216">
        <v>46059</v>
      </c>
      <c r="E3822" s="219"/>
      <c r="F3822" s="218"/>
      <c r="G3822" s="268" t="s">
        <v>15042</v>
      </c>
      <c r="H3822" s="219"/>
      <c r="I3822" s="217" t="s">
        <v>16003</v>
      </c>
      <c r="J3822" s="217" t="s">
        <v>1769</v>
      </c>
      <c r="K3822" s="217" t="s">
        <v>32</v>
      </c>
      <c r="L3822" s="215" t="str">
        <f>VLOOKUP($K3822,[1]TONG_SL!$A$1:$D$65536,2,0)</f>
        <v>Giò Tai Lưỡi Xào 250g</v>
      </c>
      <c r="M3822" s="247"/>
      <c r="N3822" s="215" t="str">
        <f t="shared" si="390"/>
        <v>K-C6</v>
      </c>
      <c r="O3822" s="222"/>
      <c r="P3822" s="222"/>
      <c r="Q3822" s="215" t="str">
        <f>VLOOKUP(K3822,TONG_SL!$A:$D,3,0)</f>
        <v>Túi</v>
      </c>
      <c r="R3822" s="223">
        <v>14</v>
      </c>
      <c r="S3822" s="223"/>
      <c r="T3822" s="223">
        <f>VLOOKUP(VLOOKUP(G3822,Ma_KH!$A:$R,18,0)&amp;K3822,Gia_MB!$A:$F,6,0)</f>
        <v>50182</v>
      </c>
      <c r="U3822" s="183">
        <f t="shared" si="386"/>
        <v>702548</v>
      </c>
      <c r="V3822" s="223"/>
      <c r="W3822" s="269">
        <f t="shared" si="387"/>
        <v>0</v>
      </c>
      <c r="X3822" s="270" t="str">
        <f t="shared" si="388"/>
        <v>8</v>
      </c>
      <c r="Y3822" s="223"/>
      <c r="Z3822" s="183">
        <f t="shared" si="389"/>
        <v>56203.840000000004</v>
      </c>
      <c r="AA3822" s="271">
        <f>VLOOKUP(G3822,Ma_KH!$A:$R,14,0)</f>
        <v>60</v>
      </c>
    </row>
    <row r="3823" spans="1:27" x14ac:dyDescent="0.25">
      <c r="A3823" s="216">
        <v>46057</v>
      </c>
      <c r="B3823" s="217">
        <v>4184278898</v>
      </c>
      <c r="C3823" s="218" t="s">
        <v>15180</v>
      </c>
      <c r="D3823" s="216">
        <v>46059</v>
      </c>
      <c r="E3823" s="219"/>
      <c r="F3823" s="218"/>
      <c r="G3823" s="268" t="s">
        <v>15042</v>
      </c>
      <c r="H3823" s="219"/>
      <c r="I3823" s="217" t="s">
        <v>16003</v>
      </c>
      <c r="J3823" s="217" t="s">
        <v>1769</v>
      </c>
      <c r="K3823" s="217" t="s">
        <v>27</v>
      </c>
      <c r="L3823" s="215" t="str">
        <f>VLOOKUP($K3823,[1]TONG_SL!$A$1:$D$65536,2,0)</f>
        <v>Chân giò heo muối 300g</v>
      </c>
      <c r="M3823" s="247"/>
      <c r="N3823" s="215" t="str">
        <f t="shared" si="390"/>
        <v>K-C6</v>
      </c>
      <c r="O3823" s="222"/>
      <c r="P3823" s="222"/>
      <c r="Q3823" s="215" t="str">
        <f>VLOOKUP(K3823,TONG_SL!$A:$D,3,0)</f>
        <v>Túi</v>
      </c>
      <c r="R3823" s="223">
        <v>16</v>
      </c>
      <c r="S3823" s="223"/>
      <c r="T3823" s="223">
        <f>VLOOKUP(VLOOKUP(G3823,Ma_KH!$A:$R,18,0)&amp;K3823,Gia_MB!$A:$F,6,0)</f>
        <v>73431</v>
      </c>
      <c r="U3823" s="183">
        <f t="shared" si="386"/>
        <v>1174896</v>
      </c>
      <c r="V3823" s="223"/>
      <c r="W3823" s="269">
        <f t="shared" si="387"/>
        <v>0</v>
      </c>
      <c r="X3823" s="270" t="str">
        <f t="shared" si="388"/>
        <v>8</v>
      </c>
      <c r="Y3823" s="223"/>
      <c r="Z3823" s="183">
        <f t="shared" si="389"/>
        <v>93991.680000000008</v>
      </c>
      <c r="AA3823" s="271">
        <f>VLOOKUP(G3823,Ma_KH!$A:$R,14,0)</f>
        <v>60</v>
      </c>
    </row>
    <row r="3824" spans="1:27" x14ac:dyDescent="0.25">
      <c r="A3824" s="216">
        <v>46057</v>
      </c>
      <c r="B3824" s="217">
        <v>4184278898</v>
      </c>
      <c r="C3824" s="218" t="s">
        <v>15180</v>
      </c>
      <c r="D3824" s="216">
        <v>46059</v>
      </c>
      <c r="E3824" s="219"/>
      <c r="F3824" s="218"/>
      <c r="G3824" s="268" t="s">
        <v>15042</v>
      </c>
      <c r="H3824" s="219"/>
      <c r="I3824" s="217" t="s">
        <v>16003</v>
      </c>
      <c r="J3824" s="217" t="s">
        <v>1769</v>
      </c>
      <c r="K3824" s="217" t="s">
        <v>30</v>
      </c>
      <c r="L3824" s="215" t="str">
        <f>VLOOKUP($K3824,[1]TONG_SL!$A$1:$D$65536,2,0)</f>
        <v>Gà muối 500g</v>
      </c>
      <c r="M3824" s="247"/>
      <c r="N3824" s="215" t="str">
        <f t="shared" si="390"/>
        <v>K-C6</v>
      </c>
      <c r="O3824" s="222"/>
      <c r="P3824" s="222"/>
      <c r="Q3824" s="215" t="str">
        <f>VLOOKUP(K3824,TONG_SL!$A:$D,3,0)</f>
        <v>Túi</v>
      </c>
      <c r="R3824" s="223">
        <v>8</v>
      </c>
      <c r="S3824" s="223"/>
      <c r="T3824" s="223">
        <f>VLOOKUP(VLOOKUP(G3824,Ma_KH!$A:$R,18,0)&amp;K3824,Gia_MB!$A:$F,6,0)</f>
        <v>116611</v>
      </c>
      <c r="U3824" s="183">
        <f t="shared" si="386"/>
        <v>932888</v>
      </c>
      <c r="V3824" s="223"/>
      <c r="W3824" s="269">
        <f t="shared" si="387"/>
        <v>0</v>
      </c>
      <c r="X3824" s="270" t="str">
        <f t="shared" si="388"/>
        <v>8</v>
      </c>
      <c r="Y3824" s="223"/>
      <c r="Z3824" s="183">
        <f t="shared" si="389"/>
        <v>74631.040000000008</v>
      </c>
      <c r="AA3824" s="271">
        <f>VLOOKUP(G3824,Ma_KH!$A:$R,14,0)</f>
        <v>60</v>
      </c>
    </row>
    <row r="3825" spans="1:27" x14ac:dyDescent="0.25">
      <c r="A3825" s="216">
        <v>46055</v>
      </c>
      <c r="B3825" s="217" t="s">
        <v>16004</v>
      </c>
      <c r="C3825" s="218" t="s">
        <v>15180</v>
      </c>
      <c r="D3825" s="216">
        <v>46059</v>
      </c>
      <c r="E3825" s="219"/>
      <c r="F3825" s="218"/>
      <c r="G3825" s="144" t="s">
        <v>15048</v>
      </c>
      <c r="H3825" s="219"/>
      <c r="I3825" s="217" t="s">
        <v>16004</v>
      </c>
      <c r="J3825" s="217" t="s">
        <v>1769</v>
      </c>
      <c r="K3825" s="217" t="s">
        <v>30</v>
      </c>
      <c r="L3825" s="215" t="str">
        <f>VLOOKUP($K3825,[1]TONG_SL!$A$1:$D$65536,2,0)</f>
        <v>Gà muối 500g</v>
      </c>
      <c r="M3825" s="247"/>
      <c r="N3825" s="215" t="str">
        <f t="shared" si="390"/>
        <v>K-C6</v>
      </c>
      <c r="O3825" s="222"/>
      <c r="P3825" s="222"/>
      <c r="Q3825" s="215" t="str">
        <f>VLOOKUP(K3825,TONG_SL!$A:$D,3,0)</f>
        <v>Túi</v>
      </c>
      <c r="R3825" s="223">
        <v>20</v>
      </c>
      <c r="S3825" s="223"/>
      <c r="T3825" s="223" t="e">
        <f>VLOOKUP(VLOOKUP(G3825,Ma_KH!$A:$R,18,0)&amp;K3825,Gia_MB!$A:$F,6,0)</f>
        <v>#N/A</v>
      </c>
      <c r="U3825" s="183" t="e">
        <f t="shared" si="386"/>
        <v>#N/A</v>
      </c>
      <c r="V3825" s="223"/>
      <c r="W3825" s="269" t="e">
        <f t="shared" si="387"/>
        <v>#N/A</v>
      </c>
      <c r="X3825" s="270" t="str">
        <f t="shared" si="388"/>
        <v>8</v>
      </c>
      <c r="Y3825" s="223"/>
      <c r="Z3825" s="183" t="e">
        <f t="shared" si="389"/>
        <v>#N/A</v>
      </c>
      <c r="AA3825" s="271" t="e">
        <f>VLOOKUP(G3825,Ma_KH!$A:$R,14,0)</f>
        <v>#N/A</v>
      </c>
    </row>
    <row r="3826" spans="1:27" x14ac:dyDescent="0.25">
      <c r="A3826" s="216">
        <v>46055</v>
      </c>
      <c r="B3826" s="217" t="s">
        <v>16004</v>
      </c>
      <c r="C3826" s="218" t="s">
        <v>15180</v>
      </c>
      <c r="D3826" s="216">
        <v>46059</v>
      </c>
      <c r="E3826" s="219"/>
      <c r="F3826" s="218"/>
      <c r="G3826" s="144" t="s">
        <v>15048</v>
      </c>
      <c r="H3826" s="219"/>
      <c r="I3826" s="217" t="s">
        <v>16004</v>
      </c>
      <c r="J3826" s="217" t="s">
        <v>1769</v>
      </c>
      <c r="K3826" s="217" t="s">
        <v>27</v>
      </c>
      <c r="L3826" s="215" t="str">
        <f>VLOOKUP($K3826,[1]TONG_SL!$A$1:$D$65536,2,0)</f>
        <v>Chân giò heo muối 300g</v>
      </c>
      <c r="M3826" s="247"/>
      <c r="N3826" s="215" t="str">
        <f t="shared" si="390"/>
        <v>K-C6</v>
      </c>
      <c r="O3826" s="222"/>
      <c r="P3826" s="222"/>
      <c r="Q3826" s="215" t="str">
        <f>VLOOKUP(K3826,TONG_SL!$A:$D,3,0)</f>
        <v>Túi</v>
      </c>
      <c r="R3826" s="223">
        <v>20</v>
      </c>
      <c r="S3826" s="223"/>
      <c r="T3826" s="223" t="e">
        <f>VLOOKUP(VLOOKUP(G3826,Ma_KH!$A:$R,18,0)&amp;K3826,Gia_MB!$A:$F,6,0)</f>
        <v>#N/A</v>
      </c>
      <c r="U3826" s="183" t="e">
        <f t="shared" si="386"/>
        <v>#N/A</v>
      </c>
      <c r="V3826" s="223"/>
      <c r="W3826" s="269" t="e">
        <f t="shared" si="387"/>
        <v>#N/A</v>
      </c>
      <c r="X3826" s="270" t="str">
        <f t="shared" si="388"/>
        <v>8</v>
      </c>
      <c r="Y3826" s="223"/>
      <c r="Z3826" s="183" t="e">
        <f t="shared" si="389"/>
        <v>#N/A</v>
      </c>
      <c r="AA3826" s="271" t="e">
        <f>VLOOKUP(G3826,Ma_KH!$A:$R,14,0)</f>
        <v>#N/A</v>
      </c>
    </row>
    <row r="3827" spans="1:27" x14ac:dyDescent="0.25">
      <c r="A3827" s="216">
        <v>46055</v>
      </c>
      <c r="B3827" s="217" t="s">
        <v>16004</v>
      </c>
      <c r="C3827" s="218" t="s">
        <v>15180</v>
      </c>
      <c r="D3827" s="216">
        <v>46059</v>
      </c>
      <c r="E3827" s="219"/>
      <c r="F3827" s="218"/>
      <c r="G3827" s="144" t="s">
        <v>15048</v>
      </c>
      <c r="H3827" s="219"/>
      <c r="I3827" s="217" t="s">
        <v>16004</v>
      </c>
      <c r="J3827" s="217" t="s">
        <v>1769</v>
      </c>
      <c r="K3827" s="217" t="s">
        <v>44</v>
      </c>
      <c r="L3827" s="215" t="str">
        <f>VLOOKUP($K3827,[1]TONG_SL!$A$1:$D$65536,2,0)</f>
        <v>Giò lụa cây 250g</v>
      </c>
      <c r="M3827" s="247"/>
      <c r="N3827" s="215" t="str">
        <f t="shared" si="390"/>
        <v>K-C6</v>
      </c>
      <c r="O3827" s="222"/>
      <c r="P3827" s="222"/>
      <c r="Q3827" s="215" t="str">
        <f>VLOOKUP(K3827,TONG_SL!$A:$D,3,0)</f>
        <v>Túi</v>
      </c>
      <c r="R3827" s="223">
        <v>10</v>
      </c>
      <c r="S3827" s="223"/>
      <c r="T3827" s="223" t="e">
        <f>VLOOKUP(VLOOKUP(G3827,Ma_KH!$A:$R,18,0)&amp;K3827,Gia_MB!$A:$F,6,0)</f>
        <v>#N/A</v>
      </c>
      <c r="U3827" s="183" t="e">
        <f t="shared" si="386"/>
        <v>#N/A</v>
      </c>
      <c r="V3827" s="223"/>
      <c r="W3827" s="269" t="e">
        <f t="shared" si="387"/>
        <v>#N/A</v>
      </c>
      <c r="X3827" s="270" t="str">
        <f t="shared" si="388"/>
        <v>8</v>
      </c>
      <c r="Y3827" s="223"/>
      <c r="Z3827" s="183" t="e">
        <f t="shared" si="389"/>
        <v>#N/A</v>
      </c>
      <c r="AA3827" s="271" t="e">
        <f>VLOOKUP(G3827,Ma_KH!$A:$R,14,0)</f>
        <v>#N/A</v>
      </c>
    </row>
    <row r="3828" spans="1:27" x14ac:dyDescent="0.25">
      <c r="A3828" s="216">
        <v>46055</v>
      </c>
      <c r="B3828" s="217" t="s">
        <v>16004</v>
      </c>
      <c r="C3828" s="218" t="s">
        <v>15180</v>
      </c>
      <c r="D3828" s="216">
        <v>46059</v>
      </c>
      <c r="E3828" s="219"/>
      <c r="F3828" s="218"/>
      <c r="G3828" s="144" t="s">
        <v>15048</v>
      </c>
      <c r="H3828" s="219"/>
      <c r="I3828" s="217" t="s">
        <v>16004</v>
      </c>
      <c r="J3828" s="217" t="s">
        <v>1769</v>
      </c>
      <c r="K3828" s="217" t="s">
        <v>46</v>
      </c>
      <c r="L3828" s="215" t="str">
        <f>VLOOKUP($K3828,[1]TONG_SL!$A$1:$D$65536,2,0)</f>
        <v>Giò sụn gà 250g</v>
      </c>
      <c r="M3828" s="247"/>
      <c r="N3828" s="215" t="str">
        <f t="shared" si="390"/>
        <v>K-C6</v>
      </c>
      <c r="O3828" s="222"/>
      <c r="P3828" s="222"/>
      <c r="Q3828" s="215" t="str">
        <f>VLOOKUP(K3828,TONG_SL!$A:$D,3,0)</f>
        <v>Túi</v>
      </c>
      <c r="R3828" s="223">
        <v>10</v>
      </c>
      <c r="S3828" s="223"/>
      <c r="T3828" s="223" t="e">
        <f>VLOOKUP(VLOOKUP(G3828,Ma_KH!$A:$R,18,0)&amp;K3828,Gia_MB!$A:$F,6,0)</f>
        <v>#N/A</v>
      </c>
      <c r="U3828" s="183" t="e">
        <f t="shared" si="386"/>
        <v>#N/A</v>
      </c>
      <c r="V3828" s="223"/>
      <c r="W3828" s="269" t="e">
        <f t="shared" si="387"/>
        <v>#N/A</v>
      </c>
      <c r="X3828" s="270" t="str">
        <f t="shared" si="388"/>
        <v>8</v>
      </c>
      <c r="Y3828" s="223"/>
      <c r="Z3828" s="183" t="e">
        <f t="shared" si="389"/>
        <v>#N/A</v>
      </c>
      <c r="AA3828" s="271" t="e">
        <f>VLOOKUP(G3828,Ma_KH!$A:$R,14,0)</f>
        <v>#N/A</v>
      </c>
    </row>
    <row r="3829" spans="1:27" x14ac:dyDescent="0.25">
      <c r="A3829" s="216">
        <v>46052</v>
      </c>
      <c r="B3829" s="217">
        <v>4183989416</v>
      </c>
      <c r="C3829" s="218" t="s">
        <v>15180</v>
      </c>
      <c r="D3829" s="216">
        <v>46059</v>
      </c>
      <c r="E3829" s="219"/>
      <c r="F3829" s="218"/>
      <c r="G3829" s="268" t="s">
        <v>12354</v>
      </c>
      <c r="H3829" s="219"/>
      <c r="I3829" s="217" t="s">
        <v>16005</v>
      </c>
      <c r="J3829" s="217" t="s">
        <v>1769</v>
      </c>
      <c r="K3829" s="217" t="s">
        <v>27</v>
      </c>
      <c r="L3829" s="215" t="str">
        <f>VLOOKUP($K3829,[1]TONG_SL!$A$1:$D$65536,2,0)</f>
        <v>Chân giò heo muối 300g</v>
      </c>
      <c r="M3829" s="247"/>
      <c r="N3829" s="215" t="str">
        <f t="shared" si="390"/>
        <v>K-C6</v>
      </c>
      <c r="O3829" s="222"/>
      <c r="P3829" s="222"/>
      <c r="Q3829" s="215" t="str">
        <f>VLOOKUP(K3829,TONG_SL!$A:$D,3,0)</f>
        <v>Túi</v>
      </c>
      <c r="R3829" s="223">
        <v>10</v>
      </c>
      <c r="S3829" s="223"/>
      <c r="T3829" s="223">
        <f>VLOOKUP(VLOOKUP(G3829,Ma_KH!$A:$R,18,0)&amp;K3829,Gia_MB!$A:$F,6,0)</f>
        <v>73431</v>
      </c>
      <c r="U3829" s="183">
        <f t="shared" si="386"/>
        <v>734310</v>
      </c>
      <c r="V3829" s="223"/>
      <c r="W3829" s="269">
        <f t="shared" si="387"/>
        <v>0</v>
      </c>
      <c r="X3829" s="270" t="str">
        <f t="shared" si="388"/>
        <v>8</v>
      </c>
      <c r="Y3829" s="223"/>
      <c r="Z3829" s="183">
        <f t="shared" si="389"/>
        <v>58744.800000000003</v>
      </c>
      <c r="AA3829" s="271">
        <f>VLOOKUP(G3829,Ma_KH!$A:$R,14,0)</f>
        <v>60</v>
      </c>
    </row>
    <row r="3830" spans="1:27" x14ac:dyDescent="0.25">
      <c r="A3830" s="216">
        <v>46052</v>
      </c>
      <c r="B3830" s="217">
        <v>4183989416</v>
      </c>
      <c r="C3830" s="218" t="s">
        <v>15180</v>
      </c>
      <c r="D3830" s="216">
        <v>46059</v>
      </c>
      <c r="E3830" s="219"/>
      <c r="F3830" s="218"/>
      <c r="G3830" s="268" t="s">
        <v>12354</v>
      </c>
      <c r="H3830" s="219"/>
      <c r="I3830" s="217" t="s">
        <v>16005</v>
      </c>
      <c r="J3830" s="217" t="s">
        <v>1769</v>
      </c>
      <c r="K3830" s="217" t="s">
        <v>30</v>
      </c>
      <c r="L3830" s="215" t="str">
        <f>VLOOKUP($K3830,[1]TONG_SL!$A$1:$D$65536,2,0)</f>
        <v>Gà muối 500g</v>
      </c>
      <c r="M3830" s="247"/>
      <c r="N3830" s="215" t="str">
        <f t="shared" si="390"/>
        <v>K-C6</v>
      </c>
      <c r="O3830" s="222"/>
      <c r="P3830" s="222"/>
      <c r="Q3830" s="215" t="str">
        <f>VLOOKUP(K3830,TONG_SL!$A:$D,3,0)</f>
        <v>Túi</v>
      </c>
      <c r="R3830" s="223">
        <v>20</v>
      </c>
      <c r="S3830" s="223"/>
      <c r="T3830" s="223">
        <f>VLOOKUP(VLOOKUP(G3830,Ma_KH!$A:$R,18,0)&amp;K3830,Gia_MB!$A:$F,6,0)</f>
        <v>116611</v>
      </c>
      <c r="U3830" s="183">
        <f t="shared" si="386"/>
        <v>2332220</v>
      </c>
      <c r="V3830" s="223"/>
      <c r="W3830" s="269">
        <f t="shared" si="387"/>
        <v>0</v>
      </c>
      <c r="X3830" s="270" t="str">
        <f t="shared" si="388"/>
        <v>8</v>
      </c>
      <c r="Y3830" s="223"/>
      <c r="Z3830" s="183">
        <f t="shared" si="389"/>
        <v>186577.6</v>
      </c>
      <c r="AA3830" s="271">
        <f>VLOOKUP(G3830,Ma_KH!$A:$R,14,0)</f>
        <v>60</v>
      </c>
    </row>
    <row r="3831" spans="1:27" x14ac:dyDescent="0.25">
      <c r="A3831" s="216">
        <v>46052</v>
      </c>
      <c r="B3831" s="217">
        <v>4183989416</v>
      </c>
      <c r="C3831" s="218" t="s">
        <v>15180</v>
      </c>
      <c r="D3831" s="216">
        <v>46059</v>
      </c>
      <c r="E3831" s="219"/>
      <c r="F3831" s="218"/>
      <c r="G3831" s="268" t="s">
        <v>12354</v>
      </c>
      <c r="H3831" s="219"/>
      <c r="I3831" s="217" t="s">
        <v>16005</v>
      </c>
      <c r="J3831" s="217" t="s">
        <v>1769</v>
      </c>
      <c r="K3831" s="217" t="s">
        <v>32</v>
      </c>
      <c r="L3831" s="215" t="str">
        <f>VLOOKUP($K3831,[1]TONG_SL!$A$1:$D$65536,2,0)</f>
        <v>Giò Tai Lưỡi Xào 250g</v>
      </c>
      <c r="M3831" s="247"/>
      <c r="N3831" s="215" t="str">
        <f t="shared" si="390"/>
        <v>K-C6</v>
      </c>
      <c r="O3831" s="222"/>
      <c r="P3831" s="222"/>
      <c r="Q3831" s="215" t="str">
        <f>VLOOKUP(K3831,TONG_SL!$A:$D,3,0)</f>
        <v>Túi</v>
      </c>
      <c r="R3831" s="223">
        <v>12</v>
      </c>
      <c r="S3831" s="223"/>
      <c r="T3831" s="223">
        <f>VLOOKUP(VLOOKUP(G3831,Ma_KH!$A:$R,18,0)&amp;K3831,Gia_MB!$A:$F,6,0)</f>
        <v>50182</v>
      </c>
      <c r="U3831" s="183">
        <f t="shared" si="386"/>
        <v>602184</v>
      </c>
      <c r="V3831" s="223"/>
      <c r="W3831" s="269">
        <f t="shared" si="387"/>
        <v>0</v>
      </c>
      <c r="X3831" s="270" t="str">
        <f t="shared" si="388"/>
        <v>8</v>
      </c>
      <c r="Y3831" s="223"/>
      <c r="Z3831" s="183">
        <f t="shared" si="389"/>
        <v>48174.720000000001</v>
      </c>
      <c r="AA3831" s="271">
        <f>VLOOKUP(G3831,Ma_KH!$A:$R,14,0)</f>
        <v>60</v>
      </c>
    </row>
    <row r="3832" spans="1:27" x14ac:dyDescent="0.25">
      <c r="A3832" s="216">
        <v>46052</v>
      </c>
      <c r="B3832" s="217">
        <v>4183989416</v>
      </c>
      <c r="C3832" s="218" t="s">
        <v>15180</v>
      </c>
      <c r="D3832" s="216">
        <v>46059</v>
      </c>
      <c r="E3832" s="219"/>
      <c r="F3832" s="218"/>
      <c r="G3832" s="268" t="s">
        <v>12354</v>
      </c>
      <c r="H3832" s="219"/>
      <c r="I3832" s="217" t="s">
        <v>16005</v>
      </c>
      <c r="J3832" s="217" t="s">
        <v>1769</v>
      </c>
      <c r="K3832" s="217" t="s">
        <v>48</v>
      </c>
      <c r="L3832" s="215" t="str">
        <f>VLOOKUP($K3832,[1]TONG_SL!$A$1:$D$65536,2,0)</f>
        <v>Mọc Nấm Hương 250g</v>
      </c>
      <c r="M3832" s="247"/>
      <c r="N3832" s="215" t="str">
        <f t="shared" si="390"/>
        <v>K-C6</v>
      </c>
      <c r="O3832" s="222"/>
      <c r="P3832" s="222"/>
      <c r="Q3832" s="215" t="str">
        <f>VLOOKUP(K3832,TONG_SL!$A:$D,3,0)</f>
        <v>Túi</v>
      </c>
      <c r="R3832" s="223">
        <v>15</v>
      </c>
      <c r="S3832" s="223"/>
      <c r="T3832" s="223">
        <f>VLOOKUP(VLOOKUP(G3832,Ma_KH!$A:$R,18,0)&amp;K3832,Gia_MB!$A:$F,6,0)</f>
        <v>46000</v>
      </c>
      <c r="U3832" s="183">
        <f t="shared" si="386"/>
        <v>690000</v>
      </c>
      <c r="V3832" s="223"/>
      <c r="W3832" s="269">
        <f t="shared" si="387"/>
        <v>0</v>
      </c>
      <c r="X3832" s="270" t="str">
        <f t="shared" si="388"/>
        <v>8</v>
      </c>
      <c r="Y3832" s="223"/>
      <c r="Z3832" s="183">
        <f t="shared" si="389"/>
        <v>55200</v>
      </c>
      <c r="AA3832" s="271">
        <f>VLOOKUP(G3832,Ma_KH!$A:$R,14,0)</f>
        <v>60</v>
      </c>
    </row>
    <row r="3833" spans="1:27" x14ac:dyDescent="0.25">
      <c r="A3833" s="216">
        <v>46048</v>
      </c>
      <c r="B3833" s="217">
        <v>4183704401</v>
      </c>
      <c r="C3833" s="218" t="s">
        <v>15180</v>
      </c>
      <c r="D3833" s="216">
        <v>46059</v>
      </c>
      <c r="E3833" s="219"/>
      <c r="F3833" s="218"/>
      <c r="G3833" s="268" t="s">
        <v>12354</v>
      </c>
      <c r="H3833" s="219"/>
      <c r="I3833" s="217" t="s">
        <v>16006</v>
      </c>
      <c r="J3833" s="217" t="s">
        <v>1769</v>
      </c>
      <c r="K3833" s="217" t="s">
        <v>27</v>
      </c>
      <c r="L3833" s="215" t="str">
        <f>VLOOKUP($K3833,[1]TONG_SL!$A$1:$D$65536,2,0)</f>
        <v>Chân giò heo muối 300g</v>
      </c>
      <c r="M3833" s="247"/>
      <c r="N3833" s="215" t="str">
        <f t="shared" si="390"/>
        <v>K-C6</v>
      </c>
      <c r="O3833" s="222"/>
      <c r="P3833" s="222"/>
      <c r="Q3833" s="215" t="str">
        <f>VLOOKUP(K3833,TONG_SL!$A:$D,3,0)</f>
        <v>Túi</v>
      </c>
      <c r="R3833" s="223">
        <v>20</v>
      </c>
      <c r="S3833" s="223"/>
      <c r="T3833" s="223">
        <f>VLOOKUP(VLOOKUP(G3833,Ma_KH!$A:$R,18,0)&amp;K3833,Gia_MB!$A:$F,6,0)</f>
        <v>73431</v>
      </c>
      <c r="U3833" s="183">
        <f t="shared" si="386"/>
        <v>1468620</v>
      </c>
      <c r="V3833" s="223"/>
      <c r="W3833" s="269">
        <f t="shared" si="387"/>
        <v>0</v>
      </c>
      <c r="X3833" s="270" t="str">
        <f t="shared" si="388"/>
        <v>8</v>
      </c>
      <c r="Y3833" s="223"/>
      <c r="Z3833" s="183">
        <f t="shared" si="389"/>
        <v>117489.60000000001</v>
      </c>
      <c r="AA3833" s="271">
        <f>VLOOKUP(G3833,Ma_KH!$A:$R,14,0)</f>
        <v>60</v>
      </c>
    </row>
    <row r="3834" spans="1:27" x14ac:dyDescent="0.25">
      <c r="A3834" s="216">
        <v>46048</v>
      </c>
      <c r="B3834" s="217">
        <v>4183704401</v>
      </c>
      <c r="C3834" s="218" t="s">
        <v>15180</v>
      </c>
      <c r="D3834" s="216">
        <v>46059</v>
      </c>
      <c r="E3834" s="219"/>
      <c r="F3834" s="218"/>
      <c r="G3834" s="268" t="s">
        <v>12354</v>
      </c>
      <c r="H3834" s="219"/>
      <c r="I3834" s="217" t="s">
        <v>16006</v>
      </c>
      <c r="J3834" s="217" t="s">
        <v>1769</v>
      </c>
      <c r="K3834" s="217" t="s">
        <v>30</v>
      </c>
      <c r="L3834" s="215" t="str">
        <f>VLOOKUP($K3834,[1]TONG_SL!$A$1:$D$65536,2,0)</f>
        <v>Gà muối 500g</v>
      </c>
      <c r="M3834" s="247"/>
      <c r="N3834" s="215" t="str">
        <f t="shared" si="390"/>
        <v>K-C6</v>
      </c>
      <c r="O3834" s="222"/>
      <c r="P3834" s="222"/>
      <c r="Q3834" s="215" t="str">
        <f>VLOOKUP(K3834,TONG_SL!$A:$D,3,0)</f>
        <v>Túi</v>
      </c>
      <c r="R3834" s="223">
        <v>30</v>
      </c>
      <c r="S3834" s="223"/>
      <c r="T3834" s="223">
        <f>VLOOKUP(VLOOKUP(G3834,Ma_KH!$A:$R,18,0)&amp;K3834,Gia_MB!$A:$F,6,0)</f>
        <v>116611</v>
      </c>
      <c r="U3834" s="183">
        <f t="shared" si="386"/>
        <v>3498330</v>
      </c>
      <c r="V3834" s="223"/>
      <c r="W3834" s="269">
        <f t="shared" si="387"/>
        <v>0</v>
      </c>
      <c r="X3834" s="270" t="str">
        <f t="shared" si="388"/>
        <v>8</v>
      </c>
      <c r="Y3834" s="223"/>
      <c r="Z3834" s="183">
        <f t="shared" si="389"/>
        <v>279866.40000000002</v>
      </c>
      <c r="AA3834" s="271">
        <f>VLOOKUP(G3834,Ma_KH!$A:$R,14,0)</f>
        <v>60</v>
      </c>
    </row>
    <row r="3835" spans="1:27" x14ac:dyDescent="0.25">
      <c r="A3835" s="216">
        <v>46048</v>
      </c>
      <c r="B3835" s="217">
        <v>4183704401</v>
      </c>
      <c r="C3835" s="218" t="s">
        <v>15180</v>
      </c>
      <c r="D3835" s="216">
        <v>46059</v>
      </c>
      <c r="E3835" s="219"/>
      <c r="F3835" s="218"/>
      <c r="G3835" s="268" t="s">
        <v>12354</v>
      </c>
      <c r="H3835" s="219"/>
      <c r="I3835" s="217" t="s">
        <v>16006</v>
      </c>
      <c r="J3835" s="217" t="s">
        <v>1769</v>
      </c>
      <c r="K3835" s="217" t="s">
        <v>48</v>
      </c>
      <c r="L3835" s="215" t="str">
        <f>VLOOKUP($K3835,[1]TONG_SL!$A$1:$D$65536,2,0)</f>
        <v>Mọc Nấm Hương 250g</v>
      </c>
      <c r="M3835" s="247"/>
      <c r="N3835" s="215" t="str">
        <f t="shared" si="390"/>
        <v>K-C6</v>
      </c>
      <c r="O3835" s="222"/>
      <c r="P3835" s="222"/>
      <c r="Q3835" s="215" t="str">
        <f>VLOOKUP(K3835,TONG_SL!$A:$D,3,0)</f>
        <v>Túi</v>
      </c>
      <c r="R3835" s="223">
        <v>15</v>
      </c>
      <c r="S3835" s="223"/>
      <c r="T3835" s="223">
        <f>VLOOKUP(VLOOKUP(G3835,Ma_KH!$A:$R,18,0)&amp;K3835,Gia_MB!$A:$F,6,0)</f>
        <v>46000</v>
      </c>
      <c r="U3835" s="183">
        <f t="shared" si="386"/>
        <v>690000</v>
      </c>
      <c r="V3835" s="223"/>
      <c r="W3835" s="269">
        <f t="shared" si="387"/>
        <v>0</v>
      </c>
      <c r="X3835" s="270" t="str">
        <f t="shared" si="388"/>
        <v>8</v>
      </c>
      <c r="Y3835" s="223"/>
      <c r="Z3835" s="183">
        <f t="shared" si="389"/>
        <v>55200</v>
      </c>
      <c r="AA3835" s="271">
        <f>VLOOKUP(G3835,Ma_KH!$A:$R,14,0)</f>
        <v>60</v>
      </c>
    </row>
    <row r="3836" spans="1:27" x14ac:dyDescent="0.25">
      <c r="A3836" s="216">
        <v>46048</v>
      </c>
      <c r="B3836" s="217">
        <v>4183704401</v>
      </c>
      <c r="C3836" s="218" t="s">
        <v>15180</v>
      </c>
      <c r="D3836" s="216">
        <v>46059</v>
      </c>
      <c r="E3836" s="219"/>
      <c r="F3836" s="218"/>
      <c r="G3836" s="268" t="s">
        <v>12354</v>
      </c>
      <c r="H3836" s="219"/>
      <c r="I3836" s="217" t="s">
        <v>16006</v>
      </c>
      <c r="J3836" s="217" t="s">
        <v>1769</v>
      </c>
      <c r="K3836" s="217" t="s">
        <v>32</v>
      </c>
      <c r="L3836" s="215" t="str">
        <f>VLOOKUP($K3836,[1]TONG_SL!$A$1:$D$65536,2,0)</f>
        <v>Giò Tai Lưỡi Xào 250g</v>
      </c>
      <c r="M3836" s="247"/>
      <c r="N3836" s="215" t="str">
        <f t="shared" si="390"/>
        <v>K-C6</v>
      </c>
      <c r="O3836" s="222"/>
      <c r="P3836" s="222"/>
      <c r="Q3836" s="215" t="str">
        <f>VLOOKUP(K3836,TONG_SL!$A:$D,3,0)</f>
        <v>Túi</v>
      </c>
      <c r="R3836" s="223">
        <v>12</v>
      </c>
      <c r="S3836" s="223"/>
      <c r="T3836" s="223">
        <f>VLOOKUP(VLOOKUP(G3836,Ma_KH!$A:$R,18,0)&amp;K3836,Gia_MB!$A:$F,6,0)</f>
        <v>50182</v>
      </c>
      <c r="U3836" s="183">
        <f t="shared" si="386"/>
        <v>602184</v>
      </c>
      <c r="V3836" s="223"/>
      <c r="W3836" s="269">
        <f t="shared" si="387"/>
        <v>0</v>
      </c>
      <c r="X3836" s="270" t="str">
        <f t="shared" si="388"/>
        <v>8</v>
      </c>
      <c r="Y3836" s="223"/>
      <c r="Z3836" s="183">
        <f t="shared" si="389"/>
        <v>48174.720000000001</v>
      </c>
      <c r="AA3836" s="271">
        <f>VLOOKUP(G3836,Ma_KH!$A:$R,14,0)</f>
        <v>60</v>
      </c>
    </row>
    <row r="3837" spans="1:27" x14ac:dyDescent="0.25">
      <c r="A3837" s="216">
        <v>46048</v>
      </c>
      <c r="B3837" s="217">
        <v>4183704401</v>
      </c>
      <c r="C3837" s="218" t="s">
        <v>15180</v>
      </c>
      <c r="D3837" s="216">
        <v>46059</v>
      </c>
      <c r="E3837" s="219"/>
      <c r="F3837" s="218"/>
      <c r="G3837" s="268" t="s">
        <v>12354</v>
      </c>
      <c r="H3837" s="219"/>
      <c r="I3837" s="217" t="s">
        <v>16006</v>
      </c>
      <c r="J3837" s="217" t="s">
        <v>1769</v>
      </c>
      <c r="K3837" s="217" t="s">
        <v>37</v>
      </c>
      <c r="L3837" s="215" t="str">
        <f>VLOOKUP($K3837,[1]TONG_SL!$A$1:$D$65536,2,0)</f>
        <v>Chả cốm 300g</v>
      </c>
      <c r="M3837" s="247"/>
      <c r="N3837" s="215" t="str">
        <f t="shared" si="390"/>
        <v>K-C6</v>
      </c>
      <c r="O3837" s="222"/>
      <c r="P3837" s="222"/>
      <c r="Q3837" s="215" t="str">
        <f>VLOOKUP(K3837,TONG_SL!$A:$D,3,0)</f>
        <v>Túi</v>
      </c>
      <c r="R3837" s="223">
        <v>10</v>
      </c>
      <c r="S3837" s="223"/>
      <c r="T3837" s="223">
        <f>VLOOKUP(VLOOKUP(G3837,Ma_KH!$A:$R,18,0)&amp;K3837,Gia_MB!$A:$F,6,0)</f>
        <v>74250</v>
      </c>
      <c r="U3837" s="183">
        <f t="shared" si="386"/>
        <v>742500</v>
      </c>
      <c r="V3837" s="223"/>
      <c r="W3837" s="269">
        <f t="shared" si="387"/>
        <v>0</v>
      </c>
      <c r="X3837" s="270" t="str">
        <f t="shared" si="388"/>
        <v>8</v>
      </c>
      <c r="Y3837" s="223"/>
      <c r="Z3837" s="183">
        <f t="shared" si="389"/>
        <v>59400</v>
      </c>
      <c r="AA3837" s="271">
        <f>VLOOKUP(G3837,Ma_KH!$A:$R,14,0)</f>
        <v>60</v>
      </c>
    </row>
    <row r="3838" spans="1:27" x14ac:dyDescent="0.25">
      <c r="A3838" s="216">
        <v>46048</v>
      </c>
      <c r="B3838" s="217">
        <v>4183704401</v>
      </c>
      <c r="C3838" s="218" t="s">
        <v>15180</v>
      </c>
      <c r="D3838" s="216">
        <v>46059</v>
      </c>
      <c r="E3838" s="219"/>
      <c r="F3838" s="218"/>
      <c r="G3838" s="268" t="s">
        <v>12354</v>
      </c>
      <c r="H3838" s="219"/>
      <c r="I3838" s="217" t="s">
        <v>16006</v>
      </c>
      <c r="J3838" s="217" t="s">
        <v>1769</v>
      </c>
      <c r="K3838" s="217" t="s">
        <v>7149</v>
      </c>
      <c r="L3838" s="215" t="str">
        <f>VLOOKUP($K3838,[1]TONG_SL!$A$1:$D$65536,2,0)</f>
        <v>Tai heo muối 200g</v>
      </c>
      <c r="M3838" s="247"/>
      <c r="N3838" s="215" t="str">
        <f t="shared" si="390"/>
        <v>K-C6</v>
      </c>
      <c r="O3838" s="222"/>
      <c r="P3838" s="222"/>
      <c r="Q3838" s="215" t="str">
        <f>VLOOKUP(K3838,TONG_SL!$A:$D,3,0)</f>
        <v>Túi</v>
      </c>
      <c r="R3838" s="223">
        <v>10</v>
      </c>
      <c r="S3838" s="223"/>
      <c r="T3838" s="223">
        <f>VLOOKUP(VLOOKUP(G3838,Ma_KH!$A:$R,18,0)&amp;K3838,Gia_MB!$A:$F,6,0)</f>
        <v>55595</v>
      </c>
      <c r="U3838" s="183">
        <f t="shared" si="386"/>
        <v>555950</v>
      </c>
      <c r="V3838" s="223"/>
      <c r="W3838" s="269">
        <f t="shared" si="387"/>
        <v>0</v>
      </c>
      <c r="X3838" s="270" t="str">
        <f t="shared" si="388"/>
        <v>8</v>
      </c>
      <c r="Y3838" s="223"/>
      <c r="Z3838" s="183">
        <f t="shared" si="389"/>
        <v>44476</v>
      </c>
      <c r="AA3838" s="271">
        <f>VLOOKUP(G3838,Ma_KH!$A:$R,14,0)</f>
        <v>60</v>
      </c>
    </row>
    <row r="3839" spans="1:27" x14ac:dyDescent="0.25">
      <c r="A3839" s="216">
        <v>46046</v>
      </c>
      <c r="B3839" s="217">
        <v>4183608263</v>
      </c>
      <c r="C3839" s="218" t="s">
        <v>15180</v>
      </c>
      <c r="D3839" s="216">
        <v>46059</v>
      </c>
      <c r="E3839" s="219"/>
      <c r="F3839" s="218"/>
      <c r="G3839" s="268" t="s">
        <v>14550</v>
      </c>
      <c r="H3839" s="219"/>
      <c r="I3839" s="217">
        <v>4183608263</v>
      </c>
      <c r="J3839" s="217" t="s">
        <v>1786</v>
      </c>
      <c r="K3839" s="217" t="s">
        <v>30</v>
      </c>
      <c r="L3839" s="215" t="str">
        <f>VLOOKUP($K3839,[1]TONG_SL!$A$1:$D$65536,2,0)</f>
        <v>Gà muối 500g</v>
      </c>
      <c r="M3839" s="247"/>
      <c r="N3839" s="215" t="str">
        <f t="shared" si="390"/>
        <v>K-C6</v>
      </c>
      <c r="O3839" s="222"/>
      <c r="P3839" s="222"/>
      <c r="Q3839" s="215" t="str">
        <f>VLOOKUP(K3839,TONG_SL!$A:$D,3,0)</f>
        <v>Túi</v>
      </c>
      <c r="R3839" s="223">
        <v>19</v>
      </c>
      <c r="S3839" s="223"/>
      <c r="T3839" s="223">
        <f>VLOOKUP(VLOOKUP(G3839,Ma_KH!$A:$R,18,0)&amp;K3839,Gia_MB!$A:$F,6,0)</f>
        <v>116611</v>
      </c>
      <c r="U3839" s="183">
        <f t="shared" si="386"/>
        <v>2215609</v>
      </c>
      <c r="V3839" s="223"/>
      <c r="W3839" s="269">
        <f t="shared" si="387"/>
        <v>0</v>
      </c>
      <c r="X3839" s="270" t="str">
        <f t="shared" si="388"/>
        <v>8</v>
      </c>
      <c r="Y3839" s="223"/>
      <c r="Z3839" s="183">
        <f t="shared" si="389"/>
        <v>177248.72</v>
      </c>
      <c r="AA3839" s="271">
        <f>VLOOKUP(G3839,Ma_KH!$A:$R,14,0)</f>
        <v>60</v>
      </c>
    </row>
    <row r="3840" spans="1:27" x14ac:dyDescent="0.25">
      <c r="A3840" s="216">
        <v>46046</v>
      </c>
      <c r="B3840" s="217">
        <v>4183608263</v>
      </c>
      <c r="C3840" s="218" t="s">
        <v>15180</v>
      </c>
      <c r="D3840" s="216">
        <v>46059</v>
      </c>
      <c r="E3840" s="219"/>
      <c r="F3840" s="218"/>
      <c r="G3840" s="268" t="s">
        <v>14550</v>
      </c>
      <c r="H3840" s="219"/>
      <c r="I3840" s="217">
        <v>4183608263</v>
      </c>
      <c r="J3840" s="217" t="s">
        <v>1786</v>
      </c>
      <c r="K3840" s="217" t="s">
        <v>32</v>
      </c>
      <c r="L3840" s="215" t="str">
        <f>VLOOKUP($K3840,[1]TONG_SL!$A$1:$D$65536,2,0)</f>
        <v>Giò Tai Lưỡi Xào 250g</v>
      </c>
      <c r="M3840" s="247"/>
      <c r="N3840" s="215" t="str">
        <f t="shared" si="390"/>
        <v>K-C6</v>
      </c>
      <c r="O3840" s="222"/>
      <c r="P3840" s="222"/>
      <c r="Q3840" s="215" t="str">
        <f>VLOOKUP(K3840,TONG_SL!$A:$D,3,0)</f>
        <v>Túi</v>
      </c>
      <c r="R3840" s="223">
        <v>9</v>
      </c>
      <c r="S3840" s="223"/>
      <c r="T3840" s="223">
        <f>VLOOKUP(VLOOKUP(G3840,Ma_KH!$A:$R,18,0)&amp;K3840,Gia_MB!$A:$F,6,0)</f>
        <v>50182</v>
      </c>
      <c r="U3840" s="183">
        <f t="shared" si="386"/>
        <v>451638</v>
      </c>
      <c r="V3840" s="223"/>
      <c r="W3840" s="269">
        <f t="shared" si="387"/>
        <v>0</v>
      </c>
      <c r="X3840" s="270" t="str">
        <f t="shared" si="388"/>
        <v>8</v>
      </c>
      <c r="Y3840" s="223"/>
      <c r="Z3840" s="183">
        <f t="shared" si="389"/>
        <v>36131.040000000001</v>
      </c>
      <c r="AA3840" s="271">
        <f>VLOOKUP(G3840,Ma_KH!$A:$R,14,0)</f>
        <v>60</v>
      </c>
    </row>
    <row r="3841" spans="1:27" x14ac:dyDescent="0.25">
      <c r="A3841" s="216">
        <v>46052</v>
      </c>
      <c r="B3841" s="217">
        <v>4183991723</v>
      </c>
      <c r="C3841" s="218" t="s">
        <v>15180</v>
      </c>
      <c r="D3841" s="216">
        <v>46059</v>
      </c>
      <c r="E3841" s="219"/>
      <c r="F3841" s="218"/>
      <c r="G3841" s="268" t="s">
        <v>14550</v>
      </c>
      <c r="H3841" s="219"/>
      <c r="I3841" s="217">
        <v>4183991723</v>
      </c>
      <c r="J3841" s="217" t="s">
        <v>1786</v>
      </c>
      <c r="K3841" s="217" t="s">
        <v>27</v>
      </c>
      <c r="L3841" s="215" t="str">
        <f>VLOOKUP($K3841,[1]TONG_SL!$A$1:$D$65536,2,0)</f>
        <v>Chân giò heo muối 300g</v>
      </c>
      <c r="M3841" s="247"/>
      <c r="N3841" s="215" t="str">
        <f t="shared" si="390"/>
        <v>K-C6</v>
      </c>
      <c r="O3841" s="222"/>
      <c r="P3841" s="222"/>
      <c r="Q3841" s="215" t="str">
        <f>VLOOKUP(K3841,TONG_SL!$A:$D,3,0)</f>
        <v>Túi</v>
      </c>
      <c r="R3841" s="223">
        <v>15</v>
      </c>
      <c r="S3841" s="223"/>
      <c r="T3841" s="223">
        <f>VLOOKUP(VLOOKUP(G3841,Ma_KH!$A:$R,18,0)&amp;K3841,Gia_MB!$A:$F,6,0)</f>
        <v>73431</v>
      </c>
      <c r="U3841" s="183">
        <f t="shared" si="386"/>
        <v>1101465</v>
      </c>
      <c r="V3841" s="223"/>
      <c r="W3841" s="269">
        <f t="shared" si="387"/>
        <v>0</v>
      </c>
      <c r="X3841" s="270" t="str">
        <f t="shared" si="388"/>
        <v>8</v>
      </c>
      <c r="Y3841" s="223"/>
      <c r="Z3841" s="183">
        <f t="shared" si="389"/>
        <v>88117.2</v>
      </c>
      <c r="AA3841" s="271">
        <f>VLOOKUP(G3841,Ma_KH!$A:$R,14,0)</f>
        <v>60</v>
      </c>
    </row>
    <row r="3842" spans="1:27" x14ac:dyDescent="0.25">
      <c r="A3842" s="216">
        <v>46056</v>
      </c>
      <c r="B3842" s="217" t="s">
        <v>16007</v>
      </c>
      <c r="C3842" s="218" t="s">
        <v>15180</v>
      </c>
      <c r="D3842" s="216">
        <v>46059</v>
      </c>
      <c r="E3842" s="219"/>
      <c r="F3842" s="218"/>
      <c r="G3842" s="268" t="s">
        <v>14554</v>
      </c>
      <c r="H3842" s="219"/>
      <c r="I3842" s="217" t="s">
        <v>16007</v>
      </c>
      <c r="J3842" s="217" t="s">
        <v>1786</v>
      </c>
      <c r="K3842" s="217" t="s">
        <v>27</v>
      </c>
      <c r="L3842" s="215" t="str">
        <f>VLOOKUP($K3842,[1]TONG_SL!$A$1:$D$65536,2,0)</f>
        <v>Chân giò heo muối 300g</v>
      </c>
      <c r="M3842" s="247"/>
      <c r="N3842" s="215" t="str">
        <f t="shared" si="390"/>
        <v>K-C6</v>
      </c>
      <c r="O3842" s="222"/>
      <c r="P3842" s="222"/>
      <c r="Q3842" s="215" t="str">
        <f>VLOOKUP(K3842,TONG_SL!$A:$D,3,0)</f>
        <v>Túi</v>
      </c>
      <c r="R3842" s="223">
        <v>18</v>
      </c>
      <c r="S3842" s="223"/>
      <c r="T3842" s="223">
        <f>VLOOKUP(VLOOKUP(G3842,Ma_KH!$A:$R,18,0)&amp;K3842,Gia_MB!$A:$F,6,0)</f>
        <v>73431</v>
      </c>
      <c r="U3842" s="183">
        <f t="shared" si="386"/>
        <v>1321758</v>
      </c>
      <c r="V3842" s="223"/>
      <c r="W3842" s="269">
        <f t="shared" si="387"/>
        <v>0</v>
      </c>
      <c r="X3842" s="270" t="str">
        <f t="shared" si="388"/>
        <v>8</v>
      </c>
      <c r="Y3842" s="223"/>
      <c r="Z3842" s="183">
        <f t="shared" si="389"/>
        <v>105740.64</v>
      </c>
      <c r="AA3842" s="271">
        <f>VLOOKUP(G3842,Ma_KH!$A:$R,14,0)</f>
        <v>60</v>
      </c>
    </row>
    <row r="3843" spans="1:27" x14ac:dyDescent="0.25">
      <c r="A3843" s="216">
        <v>46025</v>
      </c>
      <c r="B3843" s="217">
        <v>4182433424</v>
      </c>
      <c r="C3843" s="218" t="s">
        <v>15180</v>
      </c>
      <c r="D3843" s="216">
        <v>46059</v>
      </c>
      <c r="E3843" s="219"/>
      <c r="F3843" s="218"/>
      <c r="G3843" s="268" t="s">
        <v>14554</v>
      </c>
      <c r="H3843" s="219"/>
      <c r="I3843" s="217">
        <v>4182433424</v>
      </c>
      <c r="J3843" s="217" t="s">
        <v>1786</v>
      </c>
      <c r="K3843" s="217" t="s">
        <v>30</v>
      </c>
      <c r="L3843" s="215" t="str">
        <f>VLOOKUP($K3843,[1]TONG_SL!$A$1:$D$65536,2,0)</f>
        <v>Gà muối 500g</v>
      </c>
      <c r="M3843" s="247"/>
      <c r="N3843" s="215" t="str">
        <f t="shared" si="390"/>
        <v>K-C6</v>
      </c>
      <c r="O3843" s="222"/>
      <c r="P3843" s="222"/>
      <c r="Q3843" s="215" t="str">
        <f>VLOOKUP(K3843,TONG_SL!$A:$D,3,0)</f>
        <v>Túi</v>
      </c>
      <c r="R3843" s="223">
        <v>2</v>
      </c>
      <c r="S3843" s="223"/>
      <c r="T3843" s="223">
        <f>VLOOKUP(VLOOKUP(G3843,Ma_KH!$A:$R,18,0)&amp;K3843,Gia_MB!$A:$F,6,0)</f>
        <v>116611</v>
      </c>
      <c r="U3843" s="183">
        <f t="shared" si="386"/>
        <v>233222</v>
      </c>
      <c r="V3843" s="223"/>
      <c r="W3843" s="269">
        <f t="shared" si="387"/>
        <v>0</v>
      </c>
      <c r="X3843" s="270" t="str">
        <f t="shared" si="388"/>
        <v>8</v>
      </c>
      <c r="Y3843" s="223"/>
      <c r="Z3843" s="183">
        <f t="shared" si="389"/>
        <v>18657.760000000002</v>
      </c>
      <c r="AA3843" s="271">
        <f>VLOOKUP(G3843,Ma_KH!$A:$R,14,0)</f>
        <v>60</v>
      </c>
    </row>
    <row r="3844" spans="1:27" x14ac:dyDescent="0.25">
      <c r="A3844" s="216">
        <v>46025</v>
      </c>
      <c r="B3844" s="217">
        <v>4182433424</v>
      </c>
      <c r="C3844" s="218" t="s">
        <v>15180</v>
      </c>
      <c r="D3844" s="216">
        <v>46059</v>
      </c>
      <c r="E3844" s="219"/>
      <c r="F3844" s="218"/>
      <c r="G3844" s="268" t="s">
        <v>14554</v>
      </c>
      <c r="H3844" s="219"/>
      <c r="I3844" s="217">
        <v>4182433424</v>
      </c>
      <c r="J3844" s="217" t="s">
        <v>1786</v>
      </c>
      <c r="K3844" s="217" t="s">
        <v>27</v>
      </c>
      <c r="L3844" s="215" t="str">
        <f>VLOOKUP($K3844,[1]TONG_SL!$A$1:$D$65536,2,0)</f>
        <v>Chân giò heo muối 300g</v>
      </c>
      <c r="M3844" s="247"/>
      <c r="N3844" s="215" t="str">
        <f t="shared" si="390"/>
        <v>K-C6</v>
      </c>
      <c r="O3844" s="222"/>
      <c r="P3844" s="222"/>
      <c r="Q3844" s="215" t="str">
        <f>VLOOKUP(K3844,TONG_SL!$A:$D,3,0)</f>
        <v>Túi</v>
      </c>
      <c r="R3844" s="223">
        <v>9</v>
      </c>
      <c r="S3844" s="223"/>
      <c r="T3844" s="223">
        <f>VLOOKUP(VLOOKUP(G3844,Ma_KH!$A:$R,18,0)&amp;K3844,Gia_MB!$A:$F,6,0)</f>
        <v>73431</v>
      </c>
      <c r="U3844" s="183">
        <f t="shared" si="386"/>
        <v>660879</v>
      </c>
      <c r="V3844" s="223"/>
      <c r="W3844" s="269">
        <f t="shared" si="387"/>
        <v>0</v>
      </c>
      <c r="X3844" s="270" t="str">
        <f t="shared" si="388"/>
        <v>8</v>
      </c>
      <c r="Y3844" s="223"/>
      <c r="Z3844" s="183">
        <f t="shared" si="389"/>
        <v>52870.32</v>
      </c>
      <c r="AA3844" s="271">
        <f>VLOOKUP(G3844,Ma_KH!$A:$R,14,0)</f>
        <v>60</v>
      </c>
    </row>
    <row r="3845" spans="1:27" x14ac:dyDescent="0.25">
      <c r="A3845" s="216">
        <v>46025</v>
      </c>
      <c r="B3845" s="217">
        <v>4182433424</v>
      </c>
      <c r="C3845" s="218" t="s">
        <v>15180</v>
      </c>
      <c r="D3845" s="216">
        <v>46059</v>
      </c>
      <c r="E3845" s="219"/>
      <c r="F3845" s="218"/>
      <c r="G3845" s="268" t="s">
        <v>14554</v>
      </c>
      <c r="H3845" s="219"/>
      <c r="I3845" s="217">
        <v>4182433424</v>
      </c>
      <c r="J3845" s="217" t="s">
        <v>1786</v>
      </c>
      <c r="K3845" s="217" t="s">
        <v>32</v>
      </c>
      <c r="L3845" s="215" t="str">
        <f>VLOOKUP($K3845,[1]TONG_SL!$A$1:$D$65536,2,0)</f>
        <v>Giò Tai Lưỡi Xào 250g</v>
      </c>
      <c r="M3845" s="247"/>
      <c r="N3845" s="215" t="str">
        <f t="shared" si="390"/>
        <v>K-C6</v>
      </c>
      <c r="O3845" s="222"/>
      <c r="P3845" s="222"/>
      <c r="Q3845" s="215" t="str">
        <f>VLOOKUP(K3845,TONG_SL!$A:$D,3,0)</f>
        <v>Túi</v>
      </c>
      <c r="R3845" s="223">
        <v>4</v>
      </c>
      <c r="S3845" s="223"/>
      <c r="T3845" s="223">
        <f>VLOOKUP(VLOOKUP(G3845,Ma_KH!$A:$R,18,0)&amp;K3845,Gia_MB!$A:$F,6,0)</f>
        <v>50182</v>
      </c>
      <c r="U3845" s="183">
        <f t="shared" si="386"/>
        <v>200728</v>
      </c>
      <c r="V3845" s="223"/>
      <c r="W3845" s="269">
        <f t="shared" si="387"/>
        <v>0</v>
      </c>
      <c r="X3845" s="270" t="str">
        <f t="shared" si="388"/>
        <v>8</v>
      </c>
      <c r="Y3845" s="223"/>
      <c r="Z3845" s="183">
        <f t="shared" si="389"/>
        <v>16058.24</v>
      </c>
      <c r="AA3845" s="271">
        <f>VLOOKUP(G3845,Ma_KH!$A:$R,14,0)</f>
        <v>60</v>
      </c>
    </row>
    <row r="3846" spans="1:27" x14ac:dyDescent="0.25">
      <c r="A3846" s="216">
        <v>46025</v>
      </c>
      <c r="B3846" s="217">
        <v>4182433424</v>
      </c>
      <c r="C3846" s="218" t="s">
        <v>15180</v>
      </c>
      <c r="D3846" s="216">
        <v>46059</v>
      </c>
      <c r="E3846" s="219"/>
      <c r="F3846" s="218"/>
      <c r="G3846" s="268" t="s">
        <v>14554</v>
      </c>
      <c r="H3846" s="219"/>
      <c r="I3846" s="217">
        <v>4182433424</v>
      </c>
      <c r="J3846" s="217" t="s">
        <v>1786</v>
      </c>
      <c r="K3846" s="217" t="s">
        <v>7149</v>
      </c>
      <c r="L3846" s="215" t="str">
        <f>VLOOKUP($K3846,[1]TONG_SL!$A$1:$D$65536,2,0)</f>
        <v>Tai heo muối 200g</v>
      </c>
      <c r="M3846" s="247"/>
      <c r="N3846" s="215" t="str">
        <f t="shared" si="390"/>
        <v>K-C6</v>
      </c>
      <c r="O3846" s="222"/>
      <c r="P3846" s="222"/>
      <c r="Q3846" s="215" t="str">
        <f>VLOOKUP(K3846,TONG_SL!$A:$D,3,0)</f>
        <v>Túi</v>
      </c>
      <c r="R3846" s="223">
        <v>2</v>
      </c>
      <c r="S3846" s="223"/>
      <c r="T3846" s="223">
        <f>VLOOKUP(VLOOKUP(G3846,Ma_KH!$A:$R,18,0)&amp;K3846,Gia_MB!$A:$F,6,0)</f>
        <v>55595</v>
      </c>
      <c r="U3846" s="183">
        <f t="shared" si="386"/>
        <v>111190</v>
      </c>
      <c r="V3846" s="223"/>
      <c r="W3846" s="269">
        <f t="shared" si="387"/>
        <v>0</v>
      </c>
      <c r="X3846" s="270" t="str">
        <f t="shared" si="388"/>
        <v>8</v>
      </c>
      <c r="Y3846" s="223"/>
      <c r="Z3846" s="183">
        <f t="shared" si="389"/>
        <v>8895.2000000000007</v>
      </c>
      <c r="AA3846" s="271">
        <f>VLOOKUP(G3846,Ma_KH!$A:$R,14,0)</f>
        <v>60</v>
      </c>
    </row>
    <row r="3847" spans="1:27" x14ac:dyDescent="0.25">
      <c r="A3847" s="216">
        <v>46046</v>
      </c>
      <c r="B3847" s="217">
        <v>4183608333</v>
      </c>
      <c r="C3847" s="218" t="s">
        <v>15180</v>
      </c>
      <c r="D3847" s="216">
        <v>46059</v>
      </c>
      <c r="E3847" s="219"/>
      <c r="F3847" s="218"/>
      <c r="G3847" s="268" t="s">
        <v>14554</v>
      </c>
      <c r="H3847" s="219"/>
      <c r="I3847" s="217">
        <v>4183608333</v>
      </c>
      <c r="J3847" s="217" t="s">
        <v>1786</v>
      </c>
      <c r="K3847" s="217" t="s">
        <v>27</v>
      </c>
      <c r="L3847" s="215" t="str">
        <f>VLOOKUP($K3847,[1]TONG_SL!$A$1:$D$65536,2,0)</f>
        <v>Chân giò heo muối 300g</v>
      </c>
      <c r="M3847" s="247"/>
      <c r="N3847" s="215" t="str">
        <f t="shared" si="390"/>
        <v>K-C6</v>
      </c>
      <c r="O3847" s="222"/>
      <c r="P3847" s="222"/>
      <c r="Q3847" s="215" t="str">
        <f>VLOOKUP(K3847,TONG_SL!$A:$D,3,0)</f>
        <v>Túi</v>
      </c>
      <c r="R3847" s="223">
        <v>8</v>
      </c>
      <c r="S3847" s="223"/>
      <c r="T3847" s="223">
        <f>VLOOKUP(VLOOKUP(G3847,Ma_KH!$A:$R,18,0)&amp;K3847,Gia_MB!$A:$F,6,0)</f>
        <v>73431</v>
      </c>
      <c r="U3847" s="183">
        <f t="shared" si="386"/>
        <v>587448</v>
      </c>
      <c r="V3847" s="223"/>
      <c r="W3847" s="269">
        <f t="shared" si="387"/>
        <v>0</v>
      </c>
      <c r="X3847" s="270" t="str">
        <f t="shared" si="388"/>
        <v>8</v>
      </c>
      <c r="Y3847" s="223"/>
      <c r="Z3847" s="183">
        <f t="shared" si="389"/>
        <v>46995.840000000004</v>
      </c>
      <c r="AA3847" s="271">
        <f>VLOOKUP(G3847,Ma_KH!$A:$R,14,0)</f>
        <v>60</v>
      </c>
    </row>
    <row r="3848" spans="1:27" x14ac:dyDescent="0.25">
      <c r="A3848" s="216">
        <v>46046</v>
      </c>
      <c r="B3848" s="217">
        <v>4183608333</v>
      </c>
      <c r="C3848" s="218" t="s">
        <v>15180</v>
      </c>
      <c r="D3848" s="216">
        <v>46059</v>
      </c>
      <c r="E3848" s="219"/>
      <c r="F3848" s="218"/>
      <c r="G3848" s="268" t="s">
        <v>14554</v>
      </c>
      <c r="H3848" s="219"/>
      <c r="I3848" s="217">
        <v>4183608333</v>
      </c>
      <c r="J3848" s="217" t="s">
        <v>1786</v>
      </c>
      <c r="K3848" s="217" t="s">
        <v>30</v>
      </c>
      <c r="L3848" s="215" t="str">
        <f>VLOOKUP($K3848,[1]TONG_SL!$A$1:$D$65536,2,0)</f>
        <v>Gà muối 500g</v>
      </c>
      <c r="M3848" s="247"/>
      <c r="N3848" s="215" t="str">
        <f t="shared" si="390"/>
        <v>K-C6</v>
      </c>
      <c r="O3848" s="222"/>
      <c r="P3848" s="222"/>
      <c r="Q3848" s="215" t="str">
        <f>VLOOKUP(K3848,TONG_SL!$A:$D,3,0)</f>
        <v>Túi</v>
      </c>
      <c r="R3848" s="223">
        <v>21</v>
      </c>
      <c r="S3848" s="223"/>
      <c r="T3848" s="223">
        <f>VLOOKUP(VLOOKUP(G3848,Ma_KH!$A:$R,18,0)&amp;K3848,Gia_MB!$A:$F,6,0)</f>
        <v>116611</v>
      </c>
      <c r="U3848" s="183">
        <f t="shared" si="386"/>
        <v>2448831</v>
      </c>
      <c r="V3848" s="223"/>
      <c r="W3848" s="269">
        <f t="shared" si="387"/>
        <v>0</v>
      </c>
      <c r="X3848" s="270" t="str">
        <f t="shared" si="388"/>
        <v>8</v>
      </c>
      <c r="Y3848" s="223"/>
      <c r="Z3848" s="183">
        <f t="shared" si="389"/>
        <v>195906.48</v>
      </c>
      <c r="AA3848" s="271">
        <f>VLOOKUP(G3848,Ma_KH!$A:$R,14,0)</f>
        <v>60</v>
      </c>
    </row>
    <row r="3849" spans="1:27" x14ac:dyDescent="0.25">
      <c r="A3849" s="216">
        <v>46052</v>
      </c>
      <c r="B3849" s="217">
        <v>4183991606</v>
      </c>
      <c r="C3849" s="218" t="s">
        <v>15180</v>
      </c>
      <c r="D3849" s="216">
        <v>46059</v>
      </c>
      <c r="E3849" s="219"/>
      <c r="F3849" s="218"/>
      <c r="G3849" s="144" t="s">
        <v>7681</v>
      </c>
      <c r="H3849" s="219"/>
      <c r="I3849" s="217">
        <v>4183991606</v>
      </c>
      <c r="J3849" s="217" t="s">
        <v>1786</v>
      </c>
      <c r="K3849" s="217" t="s">
        <v>27</v>
      </c>
      <c r="L3849" s="215" t="str">
        <f>VLOOKUP($K3849,[1]TONG_SL!$A$1:$D$65536,2,0)</f>
        <v>Chân giò heo muối 300g</v>
      </c>
      <c r="M3849" s="247"/>
      <c r="N3849" s="215" t="str">
        <f t="shared" si="390"/>
        <v>K-C6</v>
      </c>
      <c r="O3849" s="222"/>
      <c r="P3849" s="222"/>
      <c r="Q3849" s="215" t="str">
        <f>VLOOKUP(K3849,TONG_SL!$A:$D,3,0)</f>
        <v>Túi</v>
      </c>
      <c r="R3849" s="223">
        <v>35</v>
      </c>
      <c r="S3849" s="223"/>
      <c r="T3849" s="223">
        <f>VLOOKUP(VLOOKUP(G3849,Ma_KH!$A:$R,18,0)&amp;K3849,Gia_MB!$A:$F,6,0)</f>
        <v>73431</v>
      </c>
      <c r="U3849" s="183">
        <f t="shared" si="386"/>
        <v>2570085</v>
      </c>
      <c r="V3849" s="223"/>
      <c r="W3849" s="269">
        <f t="shared" si="387"/>
        <v>0</v>
      </c>
      <c r="X3849" s="270" t="str">
        <f t="shared" si="388"/>
        <v>8</v>
      </c>
      <c r="Y3849" s="223"/>
      <c r="Z3849" s="183">
        <f t="shared" si="389"/>
        <v>205606.80000000002</v>
      </c>
      <c r="AA3849" s="271">
        <f>VLOOKUP(G3849,Ma_KH!$A:$R,14,0)</f>
        <v>60</v>
      </c>
    </row>
    <row r="3850" spans="1:27" x14ac:dyDescent="0.25">
      <c r="A3850" s="216">
        <v>46046</v>
      </c>
      <c r="B3850" s="217">
        <v>4183607946</v>
      </c>
      <c r="C3850" s="218" t="s">
        <v>15180</v>
      </c>
      <c r="D3850" s="216">
        <v>46059</v>
      </c>
      <c r="E3850" s="219"/>
      <c r="F3850" s="218"/>
      <c r="G3850" s="268" t="s">
        <v>7681</v>
      </c>
      <c r="H3850" s="219"/>
      <c r="I3850" s="217">
        <v>4183607946</v>
      </c>
      <c r="J3850" s="217" t="s">
        <v>1786</v>
      </c>
      <c r="K3850" s="217" t="s">
        <v>7149</v>
      </c>
      <c r="L3850" s="215" t="str">
        <f>VLOOKUP($K3850,[1]TONG_SL!$A$1:$D$65536,2,0)</f>
        <v>Tai heo muối 200g</v>
      </c>
      <c r="M3850" s="247"/>
      <c r="N3850" s="215" t="str">
        <f t="shared" si="390"/>
        <v>K-C6</v>
      </c>
      <c r="O3850" s="222"/>
      <c r="P3850" s="222"/>
      <c r="Q3850" s="215" t="str">
        <f>VLOOKUP(K3850,TONG_SL!$A:$D,3,0)</f>
        <v>Túi</v>
      </c>
      <c r="R3850" s="223">
        <v>1</v>
      </c>
      <c r="S3850" s="223"/>
      <c r="T3850" s="223">
        <f>VLOOKUP(VLOOKUP(G3850,Ma_KH!$A:$R,18,0)&amp;K3850,Gia_MB!$A:$F,6,0)</f>
        <v>55595</v>
      </c>
      <c r="U3850" s="183">
        <f t="shared" si="386"/>
        <v>55595</v>
      </c>
      <c r="V3850" s="223"/>
      <c r="W3850" s="269">
        <f t="shared" si="387"/>
        <v>0</v>
      </c>
      <c r="X3850" s="270" t="str">
        <f t="shared" si="388"/>
        <v>8</v>
      </c>
      <c r="Y3850" s="223"/>
      <c r="Z3850" s="183">
        <f t="shared" si="389"/>
        <v>4447.6000000000004</v>
      </c>
      <c r="AA3850" s="271">
        <f>VLOOKUP(G3850,Ma_KH!$A:$R,14,0)</f>
        <v>60</v>
      </c>
    </row>
    <row r="3851" spans="1:27" x14ac:dyDescent="0.25">
      <c r="A3851" s="216">
        <v>46046</v>
      </c>
      <c r="B3851" s="217">
        <v>4183607946</v>
      </c>
      <c r="C3851" s="218" t="s">
        <v>15180</v>
      </c>
      <c r="D3851" s="216">
        <v>46059</v>
      </c>
      <c r="E3851" s="219"/>
      <c r="F3851" s="218"/>
      <c r="G3851" s="268" t="s">
        <v>7681</v>
      </c>
      <c r="H3851" s="219"/>
      <c r="I3851" s="217">
        <v>4183607946</v>
      </c>
      <c r="J3851" s="217" t="s">
        <v>1786</v>
      </c>
      <c r="K3851" s="217" t="s">
        <v>27</v>
      </c>
      <c r="L3851" s="215" t="str">
        <f>VLOOKUP($K3851,[1]TONG_SL!$A$1:$D$65536,2,0)</f>
        <v>Chân giò heo muối 300g</v>
      </c>
      <c r="M3851" s="247"/>
      <c r="N3851" s="215" t="str">
        <f t="shared" si="390"/>
        <v>K-C6</v>
      </c>
      <c r="O3851" s="222"/>
      <c r="P3851" s="222"/>
      <c r="Q3851" s="215" t="str">
        <f>VLOOKUP(K3851,TONG_SL!$A:$D,3,0)</f>
        <v>Túi</v>
      </c>
      <c r="R3851" s="223">
        <v>3</v>
      </c>
      <c r="S3851" s="223"/>
      <c r="T3851" s="223">
        <f>VLOOKUP(VLOOKUP(G3851,Ma_KH!$A:$R,18,0)&amp;K3851,Gia_MB!$A:$F,6,0)</f>
        <v>73431</v>
      </c>
      <c r="U3851" s="183">
        <f t="shared" si="386"/>
        <v>220293</v>
      </c>
      <c r="V3851" s="223"/>
      <c r="W3851" s="269">
        <f t="shared" si="387"/>
        <v>0</v>
      </c>
      <c r="X3851" s="270" t="str">
        <f t="shared" si="388"/>
        <v>8</v>
      </c>
      <c r="Y3851" s="223"/>
      <c r="Z3851" s="183">
        <f t="shared" si="389"/>
        <v>17623.439999999999</v>
      </c>
      <c r="AA3851" s="271">
        <f>VLOOKUP(G3851,Ma_KH!$A:$R,14,0)</f>
        <v>60</v>
      </c>
    </row>
    <row r="3852" spans="1:27" x14ac:dyDescent="0.25">
      <c r="A3852" s="216">
        <v>46046</v>
      </c>
      <c r="B3852" s="217">
        <v>4183607946</v>
      </c>
      <c r="C3852" s="218" t="s">
        <v>15180</v>
      </c>
      <c r="D3852" s="216">
        <v>46059</v>
      </c>
      <c r="E3852" s="219"/>
      <c r="F3852" s="218"/>
      <c r="G3852" s="268" t="s">
        <v>7681</v>
      </c>
      <c r="H3852" s="219"/>
      <c r="I3852" s="217">
        <v>4183607946</v>
      </c>
      <c r="J3852" s="217" t="s">
        <v>1786</v>
      </c>
      <c r="K3852" s="217" t="s">
        <v>30</v>
      </c>
      <c r="L3852" s="215" t="str">
        <f>VLOOKUP($K3852,[1]TONG_SL!$A$1:$D$65536,2,0)</f>
        <v>Gà muối 500g</v>
      </c>
      <c r="M3852" s="247"/>
      <c r="N3852" s="215" t="str">
        <f t="shared" si="390"/>
        <v>K-C6</v>
      </c>
      <c r="O3852" s="222"/>
      <c r="P3852" s="222"/>
      <c r="Q3852" s="215" t="str">
        <f>VLOOKUP(K3852,TONG_SL!$A:$D,3,0)</f>
        <v>Túi</v>
      </c>
      <c r="R3852" s="223">
        <v>32</v>
      </c>
      <c r="S3852" s="223"/>
      <c r="T3852" s="223">
        <f>VLOOKUP(VLOOKUP(G3852,Ma_KH!$A:$R,18,0)&amp;K3852,Gia_MB!$A:$F,6,0)</f>
        <v>116611</v>
      </c>
      <c r="U3852" s="183">
        <f t="shared" si="386"/>
        <v>3731552</v>
      </c>
      <c r="V3852" s="223"/>
      <c r="W3852" s="269">
        <f t="shared" si="387"/>
        <v>0</v>
      </c>
      <c r="X3852" s="270" t="str">
        <f t="shared" si="388"/>
        <v>8</v>
      </c>
      <c r="Y3852" s="223"/>
      <c r="Z3852" s="183">
        <f t="shared" si="389"/>
        <v>298524.16000000003</v>
      </c>
      <c r="AA3852" s="271">
        <f>VLOOKUP(G3852,Ma_KH!$A:$R,14,0)</f>
        <v>60</v>
      </c>
    </row>
    <row r="3853" spans="1:27" x14ac:dyDescent="0.25">
      <c r="A3853" s="216">
        <v>46053</v>
      </c>
      <c r="B3853" s="217">
        <v>4184024180</v>
      </c>
      <c r="C3853" s="218" t="s">
        <v>15180</v>
      </c>
      <c r="D3853" s="216">
        <v>46059</v>
      </c>
      <c r="E3853" s="219"/>
      <c r="F3853" s="218"/>
      <c r="G3853" s="268" t="s">
        <v>7226</v>
      </c>
      <c r="H3853" s="219"/>
      <c r="I3853" s="217" t="s">
        <v>16008</v>
      </c>
      <c r="J3853" s="217" t="s">
        <v>1769</v>
      </c>
      <c r="K3853" s="217" t="s">
        <v>32</v>
      </c>
      <c r="L3853" s="215" t="str">
        <f>VLOOKUP($K3853,[1]TONG_SL!$A$1:$D$65536,2,0)</f>
        <v>Giò Tai Lưỡi Xào 250g</v>
      </c>
      <c r="M3853" s="247"/>
      <c r="N3853" s="215" t="str">
        <f t="shared" si="390"/>
        <v>K-C6</v>
      </c>
      <c r="O3853" s="222"/>
      <c r="P3853" s="222"/>
      <c r="Q3853" s="215" t="str">
        <f>VLOOKUP(K3853,TONG_SL!$A:$D,3,0)</f>
        <v>Túi</v>
      </c>
      <c r="R3853" s="223">
        <v>45</v>
      </c>
      <c r="S3853" s="223"/>
      <c r="T3853" s="223">
        <f>VLOOKUP(VLOOKUP(G3853,Ma_KH!$A:$R,18,0)&amp;K3853,Gia_MB!$A:$F,6,0)</f>
        <v>50182</v>
      </c>
      <c r="U3853" s="183">
        <f t="shared" si="386"/>
        <v>2258190</v>
      </c>
      <c r="V3853" s="223"/>
      <c r="W3853" s="269">
        <f t="shared" si="387"/>
        <v>0</v>
      </c>
      <c r="X3853" s="270" t="str">
        <f t="shared" si="388"/>
        <v>8</v>
      </c>
      <c r="Y3853" s="223"/>
      <c r="Z3853" s="183">
        <f t="shared" si="389"/>
        <v>180655.2</v>
      </c>
      <c r="AA3853" s="271">
        <f>VLOOKUP(G3853,Ma_KH!$A:$R,14,0)</f>
        <v>60</v>
      </c>
    </row>
    <row r="3854" spans="1:27" x14ac:dyDescent="0.25">
      <c r="A3854" s="216">
        <v>46053</v>
      </c>
      <c r="B3854" s="217">
        <v>4184024180</v>
      </c>
      <c r="C3854" s="218" t="s">
        <v>15180</v>
      </c>
      <c r="D3854" s="216">
        <v>46059</v>
      </c>
      <c r="E3854" s="219"/>
      <c r="F3854" s="218"/>
      <c r="G3854" s="268" t="s">
        <v>7226</v>
      </c>
      <c r="H3854" s="219"/>
      <c r="I3854" s="217" t="s">
        <v>16008</v>
      </c>
      <c r="J3854" s="217" t="s">
        <v>1769</v>
      </c>
      <c r="K3854" s="217" t="s">
        <v>37</v>
      </c>
      <c r="L3854" s="215" t="str">
        <f>VLOOKUP($K3854,[1]TONG_SL!$A$1:$D$65536,2,0)</f>
        <v>Chả cốm 300g</v>
      </c>
      <c r="M3854" s="247"/>
      <c r="N3854" s="215" t="str">
        <f t="shared" si="390"/>
        <v>K-C6</v>
      </c>
      <c r="O3854" s="222"/>
      <c r="P3854" s="222"/>
      <c r="Q3854" s="215" t="str">
        <f>VLOOKUP(K3854,TONG_SL!$A:$D,3,0)</f>
        <v>Túi</v>
      </c>
      <c r="R3854" s="223">
        <v>13</v>
      </c>
      <c r="S3854" s="223"/>
      <c r="T3854" s="223">
        <f>VLOOKUP(VLOOKUP(G3854,Ma_KH!$A:$R,18,0)&amp;K3854,Gia_MB!$A:$F,6,0)</f>
        <v>74250</v>
      </c>
      <c r="U3854" s="183">
        <f t="shared" si="386"/>
        <v>965250</v>
      </c>
      <c r="V3854" s="223"/>
      <c r="W3854" s="269">
        <f t="shared" si="387"/>
        <v>0</v>
      </c>
      <c r="X3854" s="270" t="str">
        <f t="shared" si="388"/>
        <v>8</v>
      </c>
      <c r="Y3854" s="223"/>
      <c r="Z3854" s="183">
        <f t="shared" si="389"/>
        <v>77220</v>
      </c>
      <c r="AA3854" s="271">
        <f>VLOOKUP(G3854,Ma_KH!$A:$R,14,0)</f>
        <v>60</v>
      </c>
    </row>
    <row r="3855" spans="1:27" x14ac:dyDescent="0.25">
      <c r="A3855" s="216">
        <v>46053</v>
      </c>
      <c r="B3855" s="217">
        <v>4184024180</v>
      </c>
      <c r="C3855" s="218" t="s">
        <v>15180</v>
      </c>
      <c r="D3855" s="216">
        <v>46059</v>
      </c>
      <c r="E3855" s="219"/>
      <c r="F3855" s="218"/>
      <c r="G3855" s="268" t="s">
        <v>7226</v>
      </c>
      <c r="H3855" s="219"/>
      <c r="I3855" s="217" t="s">
        <v>16008</v>
      </c>
      <c r="J3855" s="217" t="s">
        <v>1769</v>
      </c>
      <c r="K3855" s="217" t="s">
        <v>27</v>
      </c>
      <c r="L3855" s="215" t="str">
        <f>VLOOKUP($K3855,[1]TONG_SL!$A$1:$D$65536,2,0)</f>
        <v>Chân giò heo muối 300g</v>
      </c>
      <c r="M3855" s="247"/>
      <c r="N3855" s="215" t="str">
        <f t="shared" si="390"/>
        <v>K-C6</v>
      </c>
      <c r="O3855" s="222"/>
      <c r="P3855" s="222"/>
      <c r="Q3855" s="215" t="str">
        <f>VLOOKUP(K3855,TONG_SL!$A:$D,3,0)</f>
        <v>Túi</v>
      </c>
      <c r="R3855" s="223">
        <v>30</v>
      </c>
      <c r="S3855" s="223"/>
      <c r="T3855" s="223">
        <f>VLOOKUP(VLOOKUP(G3855,Ma_KH!$A:$R,18,0)&amp;K3855,Gia_MB!$A:$F,6,0)</f>
        <v>73431</v>
      </c>
      <c r="U3855" s="183">
        <f t="shared" si="386"/>
        <v>2202930</v>
      </c>
      <c r="V3855" s="223"/>
      <c r="W3855" s="269">
        <f t="shared" si="387"/>
        <v>0</v>
      </c>
      <c r="X3855" s="270" t="str">
        <f t="shared" si="388"/>
        <v>8</v>
      </c>
      <c r="Y3855" s="223"/>
      <c r="Z3855" s="183">
        <f t="shared" si="389"/>
        <v>176234.4</v>
      </c>
      <c r="AA3855" s="271">
        <f>VLOOKUP(G3855,Ma_KH!$A:$R,14,0)</f>
        <v>60</v>
      </c>
    </row>
    <row r="3856" spans="1:27" x14ac:dyDescent="0.25">
      <c r="A3856" s="216">
        <v>46053</v>
      </c>
      <c r="B3856" s="217">
        <v>4184024180</v>
      </c>
      <c r="C3856" s="218" t="s">
        <v>15180</v>
      </c>
      <c r="D3856" s="216">
        <v>46059</v>
      </c>
      <c r="E3856" s="219"/>
      <c r="F3856" s="218"/>
      <c r="G3856" s="268" t="s">
        <v>7226</v>
      </c>
      <c r="H3856" s="219"/>
      <c r="I3856" s="217" t="s">
        <v>16008</v>
      </c>
      <c r="J3856" s="217" t="s">
        <v>1769</v>
      </c>
      <c r="K3856" s="217" t="s">
        <v>39</v>
      </c>
      <c r="L3856" s="215" t="str">
        <f>VLOOKUP($K3856,[1]TONG_SL!$A$1:$D$65536,2,0)</f>
        <v>Chả nướng 300g</v>
      </c>
      <c r="M3856" s="247"/>
      <c r="N3856" s="215" t="str">
        <f t="shared" si="390"/>
        <v>K-C6</v>
      </c>
      <c r="O3856" s="222"/>
      <c r="P3856" s="222"/>
      <c r="Q3856" s="215" t="str">
        <f>VLOOKUP(K3856,TONG_SL!$A:$D,3,0)</f>
        <v>Túi</v>
      </c>
      <c r="R3856" s="223">
        <v>8</v>
      </c>
      <c r="S3856" s="223"/>
      <c r="T3856" s="223">
        <f>VLOOKUP(VLOOKUP(G3856,Ma_KH!$A:$R,18,0)&amp;K3856,Gia_MB!$A:$F,6,0)</f>
        <v>70950</v>
      </c>
      <c r="U3856" s="183">
        <f t="shared" si="386"/>
        <v>567600</v>
      </c>
      <c r="V3856" s="223"/>
      <c r="W3856" s="269">
        <f t="shared" si="387"/>
        <v>0</v>
      </c>
      <c r="X3856" s="270" t="str">
        <f t="shared" si="388"/>
        <v>8</v>
      </c>
      <c r="Y3856" s="223"/>
      <c r="Z3856" s="183">
        <f t="shared" si="389"/>
        <v>45408</v>
      </c>
      <c r="AA3856" s="271">
        <f>VLOOKUP(G3856,Ma_KH!$A:$R,14,0)</f>
        <v>60</v>
      </c>
    </row>
    <row r="3857" spans="1:27" x14ac:dyDescent="0.25">
      <c r="A3857" s="216">
        <v>46053</v>
      </c>
      <c r="B3857" s="217">
        <v>4184024180</v>
      </c>
      <c r="C3857" s="218" t="s">
        <v>15180</v>
      </c>
      <c r="D3857" s="216">
        <v>46059</v>
      </c>
      <c r="E3857" s="219"/>
      <c r="F3857" s="218"/>
      <c r="G3857" s="268" t="s">
        <v>7226</v>
      </c>
      <c r="H3857" s="219"/>
      <c r="I3857" s="217" t="s">
        <v>16008</v>
      </c>
      <c r="J3857" s="217" t="s">
        <v>1769</v>
      </c>
      <c r="K3857" s="217" t="s">
        <v>30</v>
      </c>
      <c r="L3857" s="215" t="str">
        <f>VLOOKUP($K3857,[1]TONG_SL!$A$1:$D$65536,2,0)</f>
        <v>Gà muối 500g</v>
      </c>
      <c r="M3857" s="247"/>
      <c r="N3857" s="215" t="str">
        <f t="shared" si="390"/>
        <v>K-C6</v>
      </c>
      <c r="O3857" s="222"/>
      <c r="P3857" s="222"/>
      <c r="Q3857" s="215" t="str">
        <f>VLOOKUP(K3857,TONG_SL!$A:$D,3,0)</f>
        <v>Túi</v>
      </c>
      <c r="R3857" s="223">
        <v>65</v>
      </c>
      <c r="S3857" s="223"/>
      <c r="T3857" s="223">
        <f>VLOOKUP(VLOOKUP(G3857,Ma_KH!$A:$R,18,0)&amp;K3857,Gia_MB!$A:$F,6,0)</f>
        <v>116611</v>
      </c>
      <c r="U3857" s="183">
        <f t="shared" si="386"/>
        <v>7579715</v>
      </c>
      <c r="V3857" s="223"/>
      <c r="W3857" s="269">
        <f t="shared" si="387"/>
        <v>0</v>
      </c>
      <c r="X3857" s="270" t="str">
        <f t="shared" si="388"/>
        <v>8</v>
      </c>
      <c r="Y3857" s="223"/>
      <c r="Z3857" s="183">
        <f t="shared" si="389"/>
        <v>606377.20000000007</v>
      </c>
      <c r="AA3857" s="271">
        <f>VLOOKUP(G3857,Ma_KH!$A:$R,14,0)</f>
        <v>60</v>
      </c>
    </row>
    <row r="3858" spans="1:27" x14ac:dyDescent="0.25">
      <c r="A3858" s="216">
        <v>46053</v>
      </c>
      <c r="B3858" s="217">
        <v>4184024180</v>
      </c>
      <c r="C3858" s="218" t="s">
        <v>15180</v>
      </c>
      <c r="D3858" s="216">
        <v>46059</v>
      </c>
      <c r="E3858" s="219"/>
      <c r="F3858" s="218"/>
      <c r="G3858" s="268" t="s">
        <v>7226</v>
      </c>
      <c r="H3858" s="219"/>
      <c r="I3858" s="217" t="s">
        <v>16008</v>
      </c>
      <c r="J3858" s="217" t="s">
        <v>1769</v>
      </c>
      <c r="K3858" s="217" t="s">
        <v>48</v>
      </c>
      <c r="L3858" s="215" t="str">
        <f>VLOOKUP($K3858,[1]TONG_SL!$A$1:$D$65536,2,0)</f>
        <v>Mọc Nấm Hương 250g</v>
      </c>
      <c r="M3858" s="247"/>
      <c r="N3858" s="215" t="str">
        <f t="shared" si="390"/>
        <v>K-C6</v>
      </c>
      <c r="O3858" s="222"/>
      <c r="P3858" s="222"/>
      <c r="Q3858" s="215" t="str">
        <f>VLOOKUP(K3858,TONG_SL!$A:$D,3,0)</f>
        <v>Túi</v>
      </c>
      <c r="R3858" s="223">
        <v>46</v>
      </c>
      <c r="S3858" s="223"/>
      <c r="T3858" s="223">
        <f>VLOOKUP(VLOOKUP(G3858,Ma_KH!$A:$R,18,0)&amp;K3858,Gia_MB!$A:$F,6,0)</f>
        <v>46000</v>
      </c>
      <c r="U3858" s="183">
        <f t="shared" si="386"/>
        <v>2116000</v>
      </c>
      <c r="V3858" s="223"/>
      <c r="W3858" s="269">
        <f t="shared" si="387"/>
        <v>0</v>
      </c>
      <c r="X3858" s="270" t="str">
        <f t="shared" si="388"/>
        <v>8</v>
      </c>
      <c r="Y3858" s="223"/>
      <c r="Z3858" s="183">
        <f t="shared" si="389"/>
        <v>169280</v>
      </c>
      <c r="AA3858" s="271">
        <f>VLOOKUP(G3858,Ma_KH!$A:$R,14,0)</f>
        <v>60</v>
      </c>
    </row>
    <row r="3859" spans="1:27" x14ac:dyDescent="0.25">
      <c r="A3859" s="216">
        <v>46053</v>
      </c>
      <c r="B3859" s="217">
        <v>4184024385</v>
      </c>
      <c r="C3859" s="218" t="s">
        <v>15180</v>
      </c>
      <c r="D3859" s="216">
        <v>46059</v>
      </c>
      <c r="E3859" s="219"/>
      <c r="F3859" s="218"/>
      <c r="G3859" s="268" t="s">
        <v>7226</v>
      </c>
      <c r="H3859" s="219"/>
      <c r="I3859" s="217" t="s">
        <v>16009</v>
      </c>
      <c r="J3859" s="217" t="s">
        <v>1769</v>
      </c>
      <c r="K3859" s="217" t="s">
        <v>32</v>
      </c>
      <c r="L3859" s="215" t="str">
        <f>VLOOKUP($K3859,[1]TONG_SL!$A$1:$D$65536,2,0)</f>
        <v>Giò Tai Lưỡi Xào 250g</v>
      </c>
      <c r="M3859" s="247"/>
      <c r="N3859" s="215" t="str">
        <f t="shared" si="390"/>
        <v>K-C6</v>
      </c>
      <c r="O3859" s="222"/>
      <c r="P3859" s="222"/>
      <c r="Q3859" s="215" t="str">
        <f>VLOOKUP(K3859,TONG_SL!$A:$D,3,0)</f>
        <v>Túi</v>
      </c>
      <c r="R3859" s="223">
        <v>35</v>
      </c>
      <c r="S3859" s="223"/>
      <c r="T3859" s="223">
        <f>VLOOKUP(VLOOKUP(G3859,Ma_KH!$A:$R,18,0)&amp;K3859,Gia_MB!$A:$F,6,0)</f>
        <v>50182</v>
      </c>
      <c r="U3859" s="183">
        <f t="shared" si="386"/>
        <v>1756370</v>
      </c>
      <c r="V3859" s="223"/>
      <c r="W3859" s="269">
        <f t="shared" si="387"/>
        <v>0</v>
      </c>
      <c r="X3859" s="270" t="str">
        <f t="shared" si="388"/>
        <v>8</v>
      </c>
      <c r="Y3859" s="223"/>
      <c r="Z3859" s="183">
        <f t="shared" si="389"/>
        <v>140509.6</v>
      </c>
      <c r="AA3859" s="271">
        <f>VLOOKUP(G3859,Ma_KH!$A:$R,14,0)</f>
        <v>60</v>
      </c>
    </row>
    <row r="3860" spans="1:27" x14ac:dyDescent="0.25">
      <c r="A3860" s="216">
        <v>46053</v>
      </c>
      <c r="B3860" s="217">
        <v>4184024385</v>
      </c>
      <c r="C3860" s="218" t="s">
        <v>15180</v>
      </c>
      <c r="D3860" s="216">
        <v>46059</v>
      </c>
      <c r="E3860" s="219"/>
      <c r="F3860" s="218"/>
      <c r="G3860" s="268" t="s">
        <v>7226</v>
      </c>
      <c r="H3860" s="219"/>
      <c r="I3860" s="217" t="s">
        <v>16009</v>
      </c>
      <c r="J3860" s="217" t="s">
        <v>1769</v>
      </c>
      <c r="K3860" s="217" t="s">
        <v>48</v>
      </c>
      <c r="L3860" s="215" t="str">
        <f>VLOOKUP($K3860,[1]TONG_SL!$A$1:$D$65536,2,0)</f>
        <v>Mọc Nấm Hương 250g</v>
      </c>
      <c r="M3860" s="247"/>
      <c r="N3860" s="215" t="str">
        <f t="shared" si="390"/>
        <v>K-C6</v>
      </c>
      <c r="O3860" s="222"/>
      <c r="P3860" s="222"/>
      <c r="Q3860" s="215" t="str">
        <f>VLOOKUP(K3860,TONG_SL!$A:$D,3,0)</f>
        <v>Túi</v>
      </c>
      <c r="R3860" s="223">
        <v>20</v>
      </c>
      <c r="S3860" s="223"/>
      <c r="T3860" s="223">
        <f>VLOOKUP(VLOOKUP(G3860,Ma_KH!$A:$R,18,0)&amp;K3860,Gia_MB!$A:$F,6,0)</f>
        <v>46000</v>
      </c>
      <c r="U3860" s="183">
        <f t="shared" si="386"/>
        <v>920000</v>
      </c>
      <c r="V3860" s="223"/>
      <c r="W3860" s="269">
        <f t="shared" si="387"/>
        <v>0</v>
      </c>
      <c r="X3860" s="270" t="str">
        <f t="shared" si="388"/>
        <v>8</v>
      </c>
      <c r="Y3860" s="223"/>
      <c r="Z3860" s="183">
        <f t="shared" si="389"/>
        <v>73600</v>
      </c>
      <c r="AA3860" s="271">
        <f>VLOOKUP(G3860,Ma_KH!$A:$R,14,0)</f>
        <v>60</v>
      </c>
    </row>
    <row r="3861" spans="1:27" x14ac:dyDescent="0.25">
      <c r="A3861" s="216">
        <v>46053</v>
      </c>
      <c r="B3861" s="217">
        <v>4184024385</v>
      </c>
      <c r="C3861" s="218" t="s">
        <v>15180</v>
      </c>
      <c r="D3861" s="216">
        <v>46059</v>
      </c>
      <c r="E3861" s="219"/>
      <c r="F3861" s="218"/>
      <c r="G3861" s="268" t="s">
        <v>7226</v>
      </c>
      <c r="H3861" s="219"/>
      <c r="I3861" s="217" t="s">
        <v>16009</v>
      </c>
      <c r="J3861" s="217" t="s">
        <v>1769</v>
      </c>
      <c r="K3861" s="217" t="s">
        <v>27</v>
      </c>
      <c r="L3861" s="215" t="str">
        <f>VLOOKUP($K3861,[1]TONG_SL!$A$1:$D$65536,2,0)</f>
        <v>Chân giò heo muối 300g</v>
      </c>
      <c r="M3861" s="247"/>
      <c r="N3861" s="215" t="str">
        <f t="shared" si="390"/>
        <v>K-C6</v>
      </c>
      <c r="O3861" s="222"/>
      <c r="P3861" s="222"/>
      <c r="Q3861" s="215" t="str">
        <f>VLOOKUP(K3861,TONG_SL!$A:$D,3,0)</f>
        <v>Túi</v>
      </c>
      <c r="R3861" s="223">
        <v>30</v>
      </c>
      <c r="S3861" s="223"/>
      <c r="T3861" s="223">
        <f>VLOOKUP(VLOOKUP(G3861,Ma_KH!$A:$R,18,0)&amp;K3861,Gia_MB!$A:$F,6,0)</f>
        <v>73431</v>
      </c>
      <c r="U3861" s="183">
        <f t="shared" si="386"/>
        <v>2202930</v>
      </c>
      <c r="V3861" s="223"/>
      <c r="W3861" s="269">
        <f t="shared" si="387"/>
        <v>0</v>
      </c>
      <c r="X3861" s="270" t="str">
        <f t="shared" si="388"/>
        <v>8</v>
      </c>
      <c r="Y3861" s="223"/>
      <c r="Z3861" s="183">
        <f t="shared" si="389"/>
        <v>176234.4</v>
      </c>
      <c r="AA3861" s="271">
        <f>VLOOKUP(G3861,Ma_KH!$A:$R,14,0)</f>
        <v>60</v>
      </c>
    </row>
    <row r="3862" spans="1:27" x14ac:dyDescent="0.25">
      <c r="A3862" s="216">
        <v>46053</v>
      </c>
      <c r="B3862" s="217">
        <v>4184024385</v>
      </c>
      <c r="C3862" s="218" t="s">
        <v>15180</v>
      </c>
      <c r="D3862" s="216">
        <v>46059</v>
      </c>
      <c r="E3862" s="219"/>
      <c r="F3862" s="218"/>
      <c r="G3862" s="268" t="s">
        <v>7226</v>
      </c>
      <c r="H3862" s="219"/>
      <c r="I3862" s="217" t="s">
        <v>16009</v>
      </c>
      <c r="J3862" s="217" t="s">
        <v>1769</v>
      </c>
      <c r="K3862" s="217" t="s">
        <v>30</v>
      </c>
      <c r="L3862" s="215" t="str">
        <f>VLOOKUP($K3862,[1]TONG_SL!$A$1:$D$65536,2,0)</f>
        <v>Gà muối 500g</v>
      </c>
      <c r="M3862" s="247"/>
      <c r="N3862" s="215" t="str">
        <f t="shared" si="390"/>
        <v>K-C6</v>
      </c>
      <c r="O3862" s="222"/>
      <c r="P3862" s="222"/>
      <c r="Q3862" s="215" t="str">
        <f>VLOOKUP(K3862,TONG_SL!$A:$D,3,0)</f>
        <v>Túi</v>
      </c>
      <c r="R3862" s="223">
        <v>38</v>
      </c>
      <c r="S3862" s="223"/>
      <c r="T3862" s="223">
        <f>VLOOKUP(VLOOKUP(G3862,Ma_KH!$A:$R,18,0)&amp;K3862,Gia_MB!$A:$F,6,0)</f>
        <v>116611</v>
      </c>
      <c r="U3862" s="183">
        <f t="shared" si="386"/>
        <v>4431218</v>
      </c>
      <c r="V3862" s="223"/>
      <c r="W3862" s="269">
        <f t="shared" si="387"/>
        <v>0</v>
      </c>
      <c r="X3862" s="270" t="str">
        <f t="shared" si="388"/>
        <v>8</v>
      </c>
      <c r="Y3862" s="223"/>
      <c r="Z3862" s="183">
        <f t="shared" si="389"/>
        <v>354497.44</v>
      </c>
      <c r="AA3862" s="271">
        <f>VLOOKUP(G3862,Ma_KH!$A:$R,14,0)</f>
        <v>60</v>
      </c>
    </row>
    <row r="3863" spans="1:27" x14ac:dyDescent="0.25">
      <c r="A3863" s="216">
        <v>46053</v>
      </c>
      <c r="B3863" s="217">
        <v>4184024385</v>
      </c>
      <c r="C3863" s="218" t="s">
        <v>15180</v>
      </c>
      <c r="D3863" s="216">
        <v>46059</v>
      </c>
      <c r="E3863" s="219"/>
      <c r="F3863" s="218"/>
      <c r="G3863" s="268" t="s">
        <v>7226</v>
      </c>
      <c r="H3863" s="219"/>
      <c r="I3863" s="217" t="s">
        <v>16009</v>
      </c>
      <c r="J3863" s="217" t="s">
        <v>1769</v>
      </c>
      <c r="K3863" s="217" t="s">
        <v>39</v>
      </c>
      <c r="L3863" s="215" t="str">
        <f>VLOOKUP($K3863,[1]TONG_SL!$A$1:$D$65536,2,0)</f>
        <v>Chả nướng 300g</v>
      </c>
      <c r="M3863" s="247"/>
      <c r="N3863" s="215" t="str">
        <f t="shared" si="390"/>
        <v>K-C6</v>
      </c>
      <c r="O3863" s="222"/>
      <c r="P3863" s="222"/>
      <c r="Q3863" s="215" t="str">
        <f>VLOOKUP(K3863,TONG_SL!$A:$D,3,0)</f>
        <v>Túi</v>
      </c>
      <c r="R3863" s="223">
        <v>3</v>
      </c>
      <c r="S3863" s="223"/>
      <c r="T3863" s="223">
        <f>VLOOKUP(VLOOKUP(G3863,Ma_KH!$A:$R,18,0)&amp;K3863,Gia_MB!$A:$F,6,0)</f>
        <v>70950</v>
      </c>
      <c r="U3863" s="183">
        <f t="shared" si="386"/>
        <v>212850</v>
      </c>
      <c r="V3863" s="223"/>
      <c r="W3863" s="269">
        <f t="shared" si="387"/>
        <v>0</v>
      </c>
      <c r="X3863" s="270" t="str">
        <f t="shared" si="388"/>
        <v>8</v>
      </c>
      <c r="Y3863" s="223"/>
      <c r="Z3863" s="183">
        <f t="shared" si="389"/>
        <v>17028</v>
      </c>
      <c r="AA3863" s="271">
        <f>VLOOKUP(G3863,Ma_KH!$A:$R,14,0)</f>
        <v>60</v>
      </c>
    </row>
    <row r="3864" spans="1:27" x14ac:dyDescent="0.25">
      <c r="A3864" s="216">
        <v>46053</v>
      </c>
      <c r="B3864" s="217">
        <v>4184024385</v>
      </c>
      <c r="C3864" s="218" t="s">
        <v>15180</v>
      </c>
      <c r="D3864" s="216">
        <v>46059</v>
      </c>
      <c r="E3864" s="219"/>
      <c r="F3864" s="218"/>
      <c r="G3864" s="268" t="s">
        <v>7226</v>
      </c>
      <c r="H3864" s="219"/>
      <c r="I3864" s="217" t="s">
        <v>16009</v>
      </c>
      <c r="J3864" s="217" t="s">
        <v>1769</v>
      </c>
      <c r="K3864" s="217" t="s">
        <v>37</v>
      </c>
      <c r="L3864" s="215" t="str">
        <f>VLOOKUP($K3864,[1]TONG_SL!$A$1:$D$65536,2,0)</f>
        <v>Chả cốm 300g</v>
      </c>
      <c r="M3864" s="247"/>
      <c r="N3864" s="215" t="str">
        <f t="shared" si="390"/>
        <v>K-C6</v>
      </c>
      <c r="O3864" s="222"/>
      <c r="P3864" s="222"/>
      <c r="Q3864" s="215" t="str">
        <f>VLOOKUP(K3864,TONG_SL!$A:$D,3,0)</f>
        <v>Túi</v>
      </c>
      <c r="R3864" s="223">
        <v>20</v>
      </c>
      <c r="S3864" s="223"/>
      <c r="T3864" s="223">
        <f>VLOOKUP(VLOOKUP(G3864,Ma_KH!$A:$R,18,0)&amp;K3864,Gia_MB!$A:$F,6,0)</f>
        <v>74250</v>
      </c>
      <c r="U3864" s="183">
        <f t="shared" si="386"/>
        <v>1485000</v>
      </c>
      <c r="V3864" s="223"/>
      <c r="W3864" s="269">
        <f t="shared" si="387"/>
        <v>0</v>
      </c>
      <c r="X3864" s="270" t="str">
        <f t="shared" si="388"/>
        <v>8</v>
      </c>
      <c r="Y3864" s="223"/>
      <c r="Z3864" s="183">
        <f t="shared" si="389"/>
        <v>118800</v>
      </c>
      <c r="AA3864" s="271">
        <f>VLOOKUP(G3864,Ma_KH!$A:$R,14,0)</f>
        <v>60</v>
      </c>
    </row>
    <row r="3865" spans="1:27" x14ac:dyDescent="0.25">
      <c r="A3865" s="216">
        <v>46053</v>
      </c>
      <c r="B3865" s="342">
        <v>4184024139</v>
      </c>
      <c r="C3865" s="218" t="s">
        <v>15180</v>
      </c>
      <c r="D3865" s="216">
        <v>46059</v>
      </c>
      <c r="E3865" s="219"/>
      <c r="F3865" s="218"/>
      <c r="G3865" s="268" t="s">
        <v>7226</v>
      </c>
      <c r="H3865" s="219"/>
      <c r="I3865" s="217" t="s">
        <v>15364</v>
      </c>
      <c r="J3865" s="217" t="s">
        <v>1769</v>
      </c>
      <c r="K3865" s="217" t="s">
        <v>39</v>
      </c>
      <c r="L3865" s="215" t="str">
        <f>VLOOKUP($K3865,[1]TONG_SL!$A$1:$D$65536,2,0)</f>
        <v>Chả nướng 300g</v>
      </c>
      <c r="M3865" s="247"/>
      <c r="N3865" s="215" t="str">
        <f t="shared" si="390"/>
        <v>K-C6</v>
      </c>
      <c r="O3865" s="222"/>
      <c r="P3865" s="222"/>
      <c r="Q3865" s="215" t="str">
        <f>VLOOKUP(K3865,TONG_SL!$A:$D,3,0)</f>
        <v>Túi</v>
      </c>
      <c r="R3865" s="223">
        <v>5</v>
      </c>
      <c r="S3865" s="223"/>
      <c r="T3865" s="223">
        <f>VLOOKUP(VLOOKUP(G3865,Ma_KH!$A:$R,18,0)&amp;K3865,Gia_MB!$A:$F,6,0)</f>
        <v>70950</v>
      </c>
      <c r="U3865" s="183">
        <f t="shared" ref="U3865:U3928" si="391">T3865*R3865</f>
        <v>354750</v>
      </c>
      <c r="V3865" s="223"/>
      <c r="W3865" s="269">
        <f t="shared" ref="W3865:W3928" si="392">U3865*V3865</f>
        <v>0</v>
      </c>
      <c r="X3865" s="270" t="str">
        <f t="shared" si="388"/>
        <v>8</v>
      </c>
      <c r="Y3865" s="223"/>
      <c r="Z3865" s="183">
        <f t="shared" si="389"/>
        <v>28380</v>
      </c>
      <c r="AA3865" s="271">
        <f>VLOOKUP(G3865,Ma_KH!$A:$R,14,0)</f>
        <v>60</v>
      </c>
    </row>
    <row r="3866" spans="1:27" x14ac:dyDescent="0.25">
      <c r="A3866" s="216">
        <v>46053</v>
      </c>
      <c r="B3866" s="342">
        <v>4184024139</v>
      </c>
      <c r="C3866" s="218" t="s">
        <v>15180</v>
      </c>
      <c r="D3866" s="216">
        <v>46059</v>
      </c>
      <c r="E3866" s="219"/>
      <c r="F3866" s="218"/>
      <c r="G3866" s="268" t="s">
        <v>7226</v>
      </c>
      <c r="H3866" s="219"/>
      <c r="I3866" s="217" t="s">
        <v>15364</v>
      </c>
      <c r="J3866" s="217" t="s">
        <v>1769</v>
      </c>
      <c r="K3866" s="217" t="s">
        <v>27</v>
      </c>
      <c r="L3866" s="215" t="str">
        <f>VLOOKUP($K3866,[1]TONG_SL!$A$1:$D$65536,2,0)</f>
        <v>Chân giò heo muối 300g</v>
      </c>
      <c r="M3866" s="247"/>
      <c r="N3866" s="215" t="str">
        <f t="shared" si="390"/>
        <v>K-C6</v>
      </c>
      <c r="O3866" s="222"/>
      <c r="P3866" s="222"/>
      <c r="Q3866" s="215" t="str">
        <f>VLOOKUP(K3866,TONG_SL!$A:$D,3,0)</f>
        <v>Túi</v>
      </c>
      <c r="R3866" s="223">
        <v>35</v>
      </c>
      <c r="S3866" s="223"/>
      <c r="T3866" s="223">
        <f>VLOOKUP(VLOOKUP(G3866,Ma_KH!$A:$R,18,0)&amp;K3866,Gia_MB!$A:$F,6,0)</f>
        <v>73431</v>
      </c>
      <c r="U3866" s="183">
        <f t="shared" si="391"/>
        <v>2570085</v>
      </c>
      <c r="V3866" s="223"/>
      <c r="W3866" s="269">
        <f t="shared" si="392"/>
        <v>0</v>
      </c>
      <c r="X3866" s="270" t="str">
        <f t="shared" ref="X3866:X3929" si="393">IF(B3866&lt;&gt;"","8","0")</f>
        <v>8</v>
      </c>
      <c r="Y3866" s="223"/>
      <c r="Z3866" s="183">
        <f t="shared" ref="Z3866:Z3929" si="394">U3866*X3866%</f>
        <v>205606.80000000002</v>
      </c>
      <c r="AA3866" s="271">
        <f>VLOOKUP(G3866,Ma_KH!$A:$R,14,0)</f>
        <v>60</v>
      </c>
    </row>
    <row r="3867" spans="1:27" x14ac:dyDescent="0.25">
      <c r="A3867" s="216">
        <v>46053</v>
      </c>
      <c r="B3867" s="342">
        <v>4184024139</v>
      </c>
      <c r="C3867" s="218" t="s">
        <v>15180</v>
      </c>
      <c r="D3867" s="216">
        <v>46059</v>
      </c>
      <c r="E3867" s="219"/>
      <c r="F3867" s="218"/>
      <c r="G3867" s="268" t="s">
        <v>7226</v>
      </c>
      <c r="H3867" s="219"/>
      <c r="I3867" s="217" t="s">
        <v>15364</v>
      </c>
      <c r="J3867" s="217" t="s">
        <v>1769</v>
      </c>
      <c r="K3867" s="217" t="s">
        <v>48</v>
      </c>
      <c r="L3867" s="215" t="str">
        <f>VLOOKUP($K3867,[1]TONG_SL!$A$1:$D$65536,2,0)</f>
        <v>Mọc Nấm Hương 250g</v>
      </c>
      <c r="M3867" s="247"/>
      <c r="N3867" s="215" t="str">
        <f t="shared" si="390"/>
        <v>K-C6</v>
      </c>
      <c r="O3867" s="222"/>
      <c r="P3867" s="222"/>
      <c r="Q3867" s="215" t="str">
        <f>VLOOKUP(K3867,TONG_SL!$A:$D,3,0)</f>
        <v>Túi</v>
      </c>
      <c r="R3867" s="223">
        <v>30</v>
      </c>
      <c r="S3867" s="223"/>
      <c r="T3867" s="223">
        <f>VLOOKUP(VLOOKUP(G3867,Ma_KH!$A:$R,18,0)&amp;K3867,Gia_MB!$A:$F,6,0)</f>
        <v>46000</v>
      </c>
      <c r="U3867" s="183">
        <f t="shared" si="391"/>
        <v>1380000</v>
      </c>
      <c r="V3867" s="223"/>
      <c r="W3867" s="269">
        <f t="shared" si="392"/>
        <v>0</v>
      </c>
      <c r="X3867" s="270" t="str">
        <f t="shared" si="393"/>
        <v>8</v>
      </c>
      <c r="Y3867" s="223"/>
      <c r="Z3867" s="183">
        <f t="shared" si="394"/>
        <v>110400</v>
      </c>
      <c r="AA3867" s="271">
        <f>VLOOKUP(G3867,Ma_KH!$A:$R,14,0)</f>
        <v>60</v>
      </c>
    </row>
    <row r="3868" spans="1:27" x14ac:dyDescent="0.25">
      <c r="A3868" s="216">
        <v>46053</v>
      </c>
      <c r="B3868" s="342">
        <v>4184024139</v>
      </c>
      <c r="C3868" s="218" t="s">
        <v>15180</v>
      </c>
      <c r="D3868" s="216">
        <v>46059</v>
      </c>
      <c r="E3868" s="219"/>
      <c r="F3868" s="218"/>
      <c r="G3868" s="268" t="s">
        <v>7226</v>
      </c>
      <c r="H3868" s="219"/>
      <c r="I3868" s="217" t="s">
        <v>15364</v>
      </c>
      <c r="J3868" s="217" t="s">
        <v>1769</v>
      </c>
      <c r="K3868" s="217" t="s">
        <v>32</v>
      </c>
      <c r="L3868" s="215" t="str">
        <f>VLOOKUP($K3868,[1]TONG_SL!$A$1:$D$65536,2,0)</f>
        <v>Giò Tai Lưỡi Xào 250g</v>
      </c>
      <c r="M3868" s="247"/>
      <c r="N3868" s="215" t="str">
        <f t="shared" si="390"/>
        <v>K-C6</v>
      </c>
      <c r="O3868" s="222"/>
      <c r="P3868" s="222"/>
      <c r="Q3868" s="215" t="str">
        <f>VLOOKUP(K3868,TONG_SL!$A:$D,3,0)</f>
        <v>Túi</v>
      </c>
      <c r="R3868" s="223">
        <v>40</v>
      </c>
      <c r="S3868" s="223"/>
      <c r="T3868" s="223">
        <f>VLOOKUP(VLOOKUP(G3868,Ma_KH!$A:$R,18,0)&amp;K3868,Gia_MB!$A:$F,6,0)</f>
        <v>50182</v>
      </c>
      <c r="U3868" s="183">
        <f t="shared" si="391"/>
        <v>2007280</v>
      </c>
      <c r="V3868" s="223"/>
      <c r="W3868" s="269">
        <f t="shared" si="392"/>
        <v>0</v>
      </c>
      <c r="X3868" s="270" t="str">
        <f t="shared" si="393"/>
        <v>8</v>
      </c>
      <c r="Y3868" s="223"/>
      <c r="Z3868" s="183">
        <f t="shared" si="394"/>
        <v>160582.39999999999</v>
      </c>
      <c r="AA3868" s="271">
        <f>VLOOKUP(G3868,Ma_KH!$A:$R,14,0)</f>
        <v>60</v>
      </c>
    </row>
    <row r="3869" spans="1:27" x14ac:dyDescent="0.25">
      <c r="A3869" s="216">
        <v>46053</v>
      </c>
      <c r="B3869" s="342">
        <v>4184024139</v>
      </c>
      <c r="C3869" s="218" t="s">
        <v>15180</v>
      </c>
      <c r="D3869" s="216">
        <v>46059</v>
      </c>
      <c r="E3869" s="219"/>
      <c r="F3869" s="218"/>
      <c r="G3869" s="268" t="s">
        <v>7226</v>
      </c>
      <c r="H3869" s="219"/>
      <c r="I3869" s="217" t="s">
        <v>15364</v>
      </c>
      <c r="J3869" s="217" t="s">
        <v>1769</v>
      </c>
      <c r="K3869" s="217" t="s">
        <v>30</v>
      </c>
      <c r="L3869" s="215" t="str">
        <f>VLOOKUP($K3869,[1]TONG_SL!$A$1:$D$65536,2,0)</f>
        <v>Gà muối 500g</v>
      </c>
      <c r="M3869" s="247"/>
      <c r="N3869" s="215" t="str">
        <f t="shared" ref="N3869:N3932" si="395">IF($B3869&lt;&gt;"","K-C6","")</f>
        <v>K-C6</v>
      </c>
      <c r="O3869" s="222"/>
      <c r="P3869" s="222"/>
      <c r="Q3869" s="215" t="str">
        <f>VLOOKUP(K3869,TONG_SL!$A:$D,3,0)</f>
        <v>Túi</v>
      </c>
      <c r="R3869" s="223">
        <v>25</v>
      </c>
      <c r="S3869" s="223"/>
      <c r="T3869" s="223">
        <f>VLOOKUP(VLOOKUP(G3869,Ma_KH!$A:$R,18,0)&amp;K3869,Gia_MB!$A:$F,6,0)</f>
        <v>116611</v>
      </c>
      <c r="U3869" s="183">
        <f t="shared" si="391"/>
        <v>2915275</v>
      </c>
      <c r="V3869" s="223"/>
      <c r="W3869" s="269">
        <f t="shared" si="392"/>
        <v>0</v>
      </c>
      <c r="X3869" s="270" t="str">
        <f t="shared" si="393"/>
        <v>8</v>
      </c>
      <c r="Y3869" s="223"/>
      <c r="Z3869" s="183">
        <f t="shared" si="394"/>
        <v>233222</v>
      </c>
      <c r="AA3869" s="271">
        <f>VLOOKUP(G3869,Ma_KH!$A:$R,14,0)</f>
        <v>60</v>
      </c>
    </row>
    <row r="3870" spans="1:27" x14ac:dyDescent="0.25">
      <c r="A3870" s="216">
        <v>46053</v>
      </c>
      <c r="B3870" s="342">
        <v>4184024139</v>
      </c>
      <c r="C3870" s="218" t="s">
        <v>15180</v>
      </c>
      <c r="D3870" s="216">
        <v>46059</v>
      </c>
      <c r="E3870" s="219"/>
      <c r="F3870" s="218"/>
      <c r="G3870" s="268" t="s">
        <v>7226</v>
      </c>
      <c r="H3870" s="219"/>
      <c r="I3870" s="217" t="s">
        <v>15364</v>
      </c>
      <c r="J3870" s="217" t="s">
        <v>1769</v>
      </c>
      <c r="K3870" s="217" t="s">
        <v>37</v>
      </c>
      <c r="L3870" s="215" t="str">
        <f>VLOOKUP($K3870,[1]TONG_SL!$A$1:$D$65536,2,0)</f>
        <v>Chả cốm 300g</v>
      </c>
      <c r="M3870" s="247"/>
      <c r="N3870" s="215" t="str">
        <f t="shared" si="395"/>
        <v>K-C6</v>
      </c>
      <c r="O3870" s="222"/>
      <c r="P3870" s="222"/>
      <c r="Q3870" s="215" t="str">
        <f>VLOOKUP(K3870,TONG_SL!$A:$D,3,0)</f>
        <v>Túi</v>
      </c>
      <c r="R3870" s="223">
        <v>15</v>
      </c>
      <c r="S3870" s="223"/>
      <c r="T3870" s="223">
        <f>VLOOKUP(VLOOKUP(G3870,Ma_KH!$A:$R,18,0)&amp;K3870,Gia_MB!$A:$F,6,0)</f>
        <v>74250</v>
      </c>
      <c r="U3870" s="183">
        <f t="shared" si="391"/>
        <v>1113750</v>
      </c>
      <c r="V3870" s="223"/>
      <c r="W3870" s="269">
        <f t="shared" si="392"/>
        <v>0</v>
      </c>
      <c r="X3870" s="270" t="str">
        <f t="shared" si="393"/>
        <v>8</v>
      </c>
      <c r="Y3870" s="223"/>
      <c r="Z3870" s="183">
        <f t="shared" si="394"/>
        <v>89100</v>
      </c>
      <c r="AA3870" s="271">
        <f>VLOOKUP(G3870,Ma_KH!$A:$R,14,0)</f>
        <v>60</v>
      </c>
    </row>
    <row r="3871" spans="1:27" x14ac:dyDescent="0.25">
      <c r="A3871" s="216">
        <v>46050</v>
      </c>
      <c r="B3871" s="217">
        <v>4183895924</v>
      </c>
      <c r="C3871" s="218" t="s">
        <v>15180</v>
      </c>
      <c r="D3871" s="216">
        <v>46059</v>
      </c>
      <c r="E3871" s="219"/>
      <c r="F3871" s="218"/>
      <c r="G3871" s="268" t="s">
        <v>7226</v>
      </c>
      <c r="H3871" s="219"/>
      <c r="I3871" s="217" t="s">
        <v>16010</v>
      </c>
      <c r="J3871" s="217" t="s">
        <v>1769</v>
      </c>
      <c r="K3871" s="217" t="s">
        <v>48</v>
      </c>
      <c r="L3871" s="215" t="str">
        <f>VLOOKUP($K3871,[1]TONG_SL!$A$1:$D$65536,2,0)</f>
        <v>Mọc Nấm Hương 250g</v>
      </c>
      <c r="M3871" s="247"/>
      <c r="N3871" s="215" t="str">
        <f t="shared" si="395"/>
        <v>K-C6</v>
      </c>
      <c r="O3871" s="222"/>
      <c r="P3871" s="222"/>
      <c r="Q3871" s="215" t="str">
        <f>VLOOKUP(K3871,TONG_SL!$A:$D,3,0)</f>
        <v>Túi</v>
      </c>
      <c r="R3871" s="223">
        <v>5</v>
      </c>
      <c r="S3871" s="223"/>
      <c r="T3871" s="223">
        <f>VLOOKUP(VLOOKUP(G3871,Ma_KH!$A:$R,18,0)&amp;K3871,Gia_MB!$A:$F,6,0)</f>
        <v>46000</v>
      </c>
      <c r="U3871" s="183">
        <f t="shared" si="391"/>
        <v>230000</v>
      </c>
      <c r="V3871" s="223"/>
      <c r="W3871" s="269">
        <f t="shared" si="392"/>
        <v>0</v>
      </c>
      <c r="X3871" s="270" t="str">
        <f t="shared" si="393"/>
        <v>8</v>
      </c>
      <c r="Y3871" s="223"/>
      <c r="Z3871" s="183">
        <f t="shared" si="394"/>
        <v>18400</v>
      </c>
      <c r="AA3871" s="271">
        <f>VLOOKUP(G3871,Ma_KH!$A:$R,14,0)</f>
        <v>60</v>
      </c>
    </row>
    <row r="3872" spans="1:27" x14ac:dyDescent="0.25">
      <c r="A3872" s="216">
        <v>46050</v>
      </c>
      <c r="B3872" s="217">
        <v>4183895924</v>
      </c>
      <c r="C3872" s="218" t="s">
        <v>15180</v>
      </c>
      <c r="D3872" s="216">
        <v>46059</v>
      </c>
      <c r="E3872" s="219"/>
      <c r="F3872" s="218"/>
      <c r="G3872" s="268" t="s">
        <v>7226</v>
      </c>
      <c r="H3872" s="219"/>
      <c r="I3872" s="217" t="s">
        <v>16010</v>
      </c>
      <c r="J3872" s="217" t="s">
        <v>1769</v>
      </c>
      <c r="K3872" s="217" t="s">
        <v>32</v>
      </c>
      <c r="L3872" s="215" t="str">
        <f>VLOOKUP($K3872,[1]TONG_SL!$A$1:$D$65536,2,0)</f>
        <v>Giò Tai Lưỡi Xào 250g</v>
      </c>
      <c r="M3872" s="247"/>
      <c r="N3872" s="215" t="str">
        <f t="shared" si="395"/>
        <v>K-C6</v>
      </c>
      <c r="O3872" s="222"/>
      <c r="P3872" s="222"/>
      <c r="Q3872" s="215" t="str">
        <f>VLOOKUP(K3872,TONG_SL!$A:$D,3,0)</f>
        <v>Túi</v>
      </c>
      <c r="R3872" s="223">
        <v>10</v>
      </c>
      <c r="S3872" s="223"/>
      <c r="T3872" s="223">
        <f>VLOOKUP(VLOOKUP(G3872,Ma_KH!$A:$R,18,0)&amp;K3872,Gia_MB!$A:$F,6,0)</f>
        <v>50182</v>
      </c>
      <c r="U3872" s="183">
        <f t="shared" si="391"/>
        <v>501820</v>
      </c>
      <c r="V3872" s="223"/>
      <c r="W3872" s="269">
        <f t="shared" si="392"/>
        <v>0</v>
      </c>
      <c r="X3872" s="270" t="str">
        <f t="shared" si="393"/>
        <v>8</v>
      </c>
      <c r="Y3872" s="223"/>
      <c r="Z3872" s="183">
        <f t="shared" si="394"/>
        <v>40145.599999999999</v>
      </c>
      <c r="AA3872" s="271">
        <f>VLOOKUP(G3872,Ma_KH!$A:$R,14,0)</f>
        <v>60</v>
      </c>
    </row>
    <row r="3873" spans="1:27" x14ac:dyDescent="0.25">
      <c r="A3873" s="216">
        <v>46050</v>
      </c>
      <c r="B3873" s="217">
        <v>4183895924</v>
      </c>
      <c r="C3873" s="218" t="s">
        <v>15180</v>
      </c>
      <c r="D3873" s="216">
        <v>46059</v>
      </c>
      <c r="E3873" s="219"/>
      <c r="F3873" s="218"/>
      <c r="G3873" s="268" t="s">
        <v>7226</v>
      </c>
      <c r="H3873" s="219"/>
      <c r="I3873" s="217" t="s">
        <v>16010</v>
      </c>
      <c r="J3873" s="217" t="s">
        <v>1769</v>
      </c>
      <c r="K3873" s="217" t="s">
        <v>39</v>
      </c>
      <c r="L3873" s="215" t="str">
        <f>VLOOKUP($K3873,[1]TONG_SL!$A$1:$D$65536,2,0)</f>
        <v>Chả nướng 300g</v>
      </c>
      <c r="M3873" s="247"/>
      <c r="N3873" s="215" t="str">
        <f t="shared" si="395"/>
        <v>K-C6</v>
      </c>
      <c r="O3873" s="222"/>
      <c r="P3873" s="222"/>
      <c r="Q3873" s="215" t="str">
        <f>VLOOKUP(K3873,TONG_SL!$A:$D,3,0)</f>
        <v>Túi</v>
      </c>
      <c r="R3873" s="223">
        <v>5</v>
      </c>
      <c r="S3873" s="223"/>
      <c r="T3873" s="223">
        <f>VLOOKUP(VLOOKUP(G3873,Ma_KH!$A:$R,18,0)&amp;K3873,Gia_MB!$A:$F,6,0)</f>
        <v>70950</v>
      </c>
      <c r="U3873" s="183">
        <f t="shared" si="391"/>
        <v>354750</v>
      </c>
      <c r="V3873" s="223"/>
      <c r="W3873" s="269">
        <f t="shared" si="392"/>
        <v>0</v>
      </c>
      <c r="X3873" s="270" t="str">
        <f t="shared" si="393"/>
        <v>8</v>
      </c>
      <c r="Y3873" s="223"/>
      <c r="Z3873" s="183">
        <f t="shared" si="394"/>
        <v>28380</v>
      </c>
      <c r="AA3873" s="271">
        <f>VLOOKUP(G3873,Ma_KH!$A:$R,14,0)</f>
        <v>60</v>
      </c>
    </row>
    <row r="3874" spans="1:27" x14ac:dyDescent="0.25">
      <c r="A3874" s="216">
        <v>46050</v>
      </c>
      <c r="B3874" s="217">
        <v>4183895924</v>
      </c>
      <c r="C3874" s="218" t="s">
        <v>15180</v>
      </c>
      <c r="D3874" s="216">
        <v>46059</v>
      </c>
      <c r="E3874" s="219"/>
      <c r="F3874" s="218"/>
      <c r="G3874" s="268" t="s">
        <v>7226</v>
      </c>
      <c r="H3874" s="219"/>
      <c r="I3874" s="217" t="s">
        <v>16010</v>
      </c>
      <c r="J3874" s="217" t="s">
        <v>1769</v>
      </c>
      <c r="K3874" s="217" t="s">
        <v>7149</v>
      </c>
      <c r="L3874" s="215" t="str">
        <f>VLOOKUP($K3874,[1]TONG_SL!$A$1:$D$65536,2,0)</f>
        <v>Tai heo muối 200g</v>
      </c>
      <c r="M3874" s="247"/>
      <c r="N3874" s="215" t="str">
        <f t="shared" si="395"/>
        <v>K-C6</v>
      </c>
      <c r="O3874" s="222"/>
      <c r="P3874" s="222"/>
      <c r="Q3874" s="215" t="str">
        <f>VLOOKUP(K3874,TONG_SL!$A:$D,3,0)</f>
        <v>Túi</v>
      </c>
      <c r="R3874" s="223">
        <v>3</v>
      </c>
      <c r="S3874" s="223"/>
      <c r="T3874" s="223">
        <f>VLOOKUP(VLOOKUP(G3874,Ma_KH!$A:$R,18,0)&amp;K3874,Gia_MB!$A:$F,6,0)</f>
        <v>55595</v>
      </c>
      <c r="U3874" s="183">
        <f t="shared" si="391"/>
        <v>166785</v>
      </c>
      <c r="V3874" s="223"/>
      <c r="W3874" s="269">
        <f t="shared" si="392"/>
        <v>0</v>
      </c>
      <c r="X3874" s="270" t="str">
        <f t="shared" si="393"/>
        <v>8</v>
      </c>
      <c r="Y3874" s="223"/>
      <c r="Z3874" s="183">
        <f t="shared" si="394"/>
        <v>13342.800000000001</v>
      </c>
      <c r="AA3874" s="271">
        <f>VLOOKUP(G3874,Ma_KH!$A:$R,14,0)</f>
        <v>60</v>
      </c>
    </row>
    <row r="3875" spans="1:27" x14ac:dyDescent="0.25">
      <c r="A3875" s="216">
        <v>46050</v>
      </c>
      <c r="B3875" s="217">
        <v>4183895924</v>
      </c>
      <c r="C3875" s="218" t="s">
        <v>15180</v>
      </c>
      <c r="D3875" s="216">
        <v>46059</v>
      </c>
      <c r="E3875" s="219"/>
      <c r="F3875" s="218"/>
      <c r="G3875" s="268" t="s">
        <v>7226</v>
      </c>
      <c r="H3875" s="219"/>
      <c r="I3875" s="217" t="s">
        <v>16010</v>
      </c>
      <c r="J3875" s="217" t="s">
        <v>1769</v>
      </c>
      <c r="K3875" s="217" t="s">
        <v>30</v>
      </c>
      <c r="L3875" s="215" t="str">
        <f>VLOOKUP($K3875,[1]TONG_SL!$A$1:$D$65536,2,0)</f>
        <v>Gà muối 500g</v>
      </c>
      <c r="M3875" s="247"/>
      <c r="N3875" s="215" t="str">
        <f t="shared" si="395"/>
        <v>K-C6</v>
      </c>
      <c r="O3875" s="222"/>
      <c r="P3875" s="222"/>
      <c r="Q3875" s="215" t="str">
        <f>VLOOKUP(K3875,TONG_SL!$A:$D,3,0)</f>
        <v>Túi</v>
      </c>
      <c r="R3875" s="223">
        <v>5</v>
      </c>
      <c r="S3875" s="223"/>
      <c r="T3875" s="223">
        <f>VLOOKUP(VLOOKUP(G3875,Ma_KH!$A:$R,18,0)&amp;K3875,Gia_MB!$A:$F,6,0)</f>
        <v>116611</v>
      </c>
      <c r="U3875" s="183">
        <f t="shared" si="391"/>
        <v>583055</v>
      </c>
      <c r="V3875" s="223"/>
      <c r="W3875" s="269">
        <f t="shared" si="392"/>
        <v>0</v>
      </c>
      <c r="X3875" s="270" t="str">
        <f t="shared" si="393"/>
        <v>8</v>
      </c>
      <c r="Y3875" s="223"/>
      <c r="Z3875" s="183">
        <f t="shared" si="394"/>
        <v>46644.4</v>
      </c>
      <c r="AA3875" s="271">
        <f>VLOOKUP(G3875,Ma_KH!$A:$R,14,0)</f>
        <v>60</v>
      </c>
    </row>
    <row r="3876" spans="1:27" x14ac:dyDescent="0.25">
      <c r="A3876" s="216">
        <v>46057</v>
      </c>
      <c r="B3876" s="217">
        <v>4184260609</v>
      </c>
      <c r="C3876" s="218" t="s">
        <v>15180</v>
      </c>
      <c r="D3876" s="216">
        <v>46059</v>
      </c>
      <c r="E3876" s="219"/>
      <c r="F3876" s="218"/>
      <c r="G3876" s="268" t="s">
        <v>7226</v>
      </c>
      <c r="H3876" s="219"/>
      <c r="I3876" s="217" t="s">
        <v>16011</v>
      </c>
      <c r="J3876" s="217" t="s">
        <v>1769</v>
      </c>
      <c r="K3876" s="217" t="s">
        <v>27</v>
      </c>
      <c r="L3876" s="215" t="str">
        <f>VLOOKUP($K3876,[1]TONG_SL!$A$1:$D$65536,2,0)</f>
        <v>Chân giò heo muối 300g</v>
      </c>
      <c r="M3876" s="247"/>
      <c r="N3876" s="215" t="str">
        <f t="shared" si="395"/>
        <v>K-C6</v>
      </c>
      <c r="O3876" s="222"/>
      <c r="P3876" s="222"/>
      <c r="Q3876" s="215" t="str">
        <f>VLOOKUP(K3876,TONG_SL!$A:$D,3,0)</f>
        <v>Túi</v>
      </c>
      <c r="R3876" s="223">
        <v>10</v>
      </c>
      <c r="S3876" s="223"/>
      <c r="T3876" s="223">
        <f>VLOOKUP(VLOOKUP(G3876,Ma_KH!$A:$R,18,0)&amp;K3876,Gia_MB!$A:$F,6,0)</f>
        <v>73431</v>
      </c>
      <c r="U3876" s="183">
        <f t="shared" si="391"/>
        <v>734310</v>
      </c>
      <c r="V3876" s="223"/>
      <c r="W3876" s="269">
        <f t="shared" si="392"/>
        <v>0</v>
      </c>
      <c r="X3876" s="270" t="str">
        <f t="shared" si="393"/>
        <v>8</v>
      </c>
      <c r="Y3876" s="223"/>
      <c r="Z3876" s="183">
        <f t="shared" si="394"/>
        <v>58744.800000000003</v>
      </c>
      <c r="AA3876" s="271">
        <f>VLOOKUP(G3876,Ma_KH!$A:$R,14,0)</f>
        <v>60</v>
      </c>
    </row>
    <row r="3877" spans="1:27" x14ac:dyDescent="0.25">
      <c r="A3877" s="216">
        <v>46057</v>
      </c>
      <c r="B3877" s="217">
        <v>4184260609</v>
      </c>
      <c r="C3877" s="218" t="s">
        <v>15180</v>
      </c>
      <c r="D3877" s="216">
        <v>46059</v>
      </c>
      <c r="E3877" s="219"/>
      <c r="F3877" s="218"/>
      <c r="G3877" s="268" t="s">
        <v>7226</v>
      </c>
      <c r="H3877" s="219"/>
      <c r="I3877" s="217" t="s">
        <v>16011</v>
      </c>
      <c r="J3877" s="217" t="s">
        <v>1769</v>
      </c>
      <c r="K3877" s="217" t="s">
        <v>48</v>
      </c>
      <c r="L3877" s="215" t="str">
        <f>VLOOKUP($K3877,[1]TONG_SL!$A$1:$D$65536,2,0)</f>
        <v>Mọc Nấm Hương 250g</v>
      </c>
      <c r="M3877" s="247"/>
      <c r="N3877" s="215" t="str">
        <f t="shared" si="395"/>
        <v>K-C6</v>
      </c>
      <c r="O3877" s="222"/>
      <c r="P3877" s="222"/>
      <c r="Q3877" s="215" t="str">
        <f>VLOOKUP(K3877,TONG_SL!$A:$D,3,0)</f>
        <v>Túi</v>
      </c>
      <c r="R3877" s="223">
        <v>5</v>
      </c>
      <c r="S3877" s="223"/>
      <c r="T3877" s="223">
        <f>VLOOKUP(VLOOKUP(G3877,Ma_KH!$A:$R,18,0)&amp;K3877,Gia_MB!$A:$F,6,0)</f>
        <v>46000</v>
      </c>
      <c r="U3877" s="183">
        <f t="shared" si="391"/>
        <v>230000</v>
      </c>
      <c r="V3877" s="223"/>
      <c r="W3877" s="269">
        <f t="shared" si="392"/>
        <v>0</v>
      </c>
      <c r="X3877" s="270" t="str">
        <f t="shared" si="393"/>
        <v>8</v>
      </c>
      <c r="Y3877" s="223"/>
      <c r="Z3877" s="183">
        <f t="shared" si="394"/>
        <v>18400</v>
      </c>
      <c r="AA3877" s="271">
        <f>VLOOKUP(G3877,Ma_KH!$A:$R,14,0)</f>
        <v>60</v>
      </c>
    </row>
    <row r="3878" spans="1:27" x14ac:dyDescent="0.25">
      <c r="A3878" s="216">
        <v>46057</v>
      </c>
      <c r="B3878" s="217">
        <v>4184260609</v>
      </c>
      <c r="C3878" s="218" t="s">
        <v>15180</v>
      </c>
      <c r="D3878" s="216">
        <v>46059</v>
      </c>
      <c r="E3878" s="219"/>
      <c r="F3878" s="218"/>
      <c r="G3878" s="268" t="s">
        <v>7226</v>
      </c>
      <c r="H3878" s="219"/>
      <c r="I3878" s="217" t="s">
        <v>16011</v>
      </c>
      <c r="J3878" s="217" t="s">
        <v>1769</v>
      </c>
      <c r="K3878" s="217" t="s">
        <v>30</v>
      </c>
      <c r="L3878" s="215" t="str">
        <f>VLOOKUP($K3878,[1]TONG_SL!$A$1:$D$65536,2,0)</f>
        <v>Gà muối 500g</v>
      </c>
      <c r="M3878" s="247"/>
      <c r="N3878" s="215" t="str">
        <f t="shared" si="395"/>
        <v>K-C6</v>
      </c>
      <c r="O3878" s="222"/>
      <c r="P3878" s="222"/>
      <c r="Q3878" s="215" t="str">
        <f>VLOOKUP(K3878,TONG_SL!$A:$D,3,0)</f>
        <v>Túi</v>
      </c>
      <c r="R3878" s="223">
        <v>15</v>
      </c>
      <c r="S3878" s="223"/>
      <c r="T3878" s="223">
        <f>VLOOKUP(VLOOKUP(G3878,Ma_KH!$A:$R,18,0)&amp;K3878,Gia_MB!$A:$F,6,0)</f>
        <v>116611</v>
      </c>
      <c r="U3878" s="183">
        <f t="shared" si="391"/>
        <v>1749165</v>
      </c>
      <c r="V3878" s="223"/>
      <c r="W3878" s="269">
        <f t="shared" si="392"/>
        <v>0</v>
      </c>
      <c r="X3878" s="270" t="str">
        <f t="shared" si="393"/>
        <v>8</v>
      </c>
      <c r="Y3878" s="223"/>
      <c r="Z3878" s="183">
        <f t="shared" si="394"/>
        <v>139933.20000000001</v>
      </c>
      <c r="AA3878" s="271">
        <f>VLOOKUP(G3878,Ma_KH!$A:$R,14,0)</f>
        <v>60</v>
      </c>
    </row>
    <row r="3879" spans="1:27" x14ac:dyDescent="0.25">
      <c r="A3879" s="216">
        <v>46053</v>
      </c>
      <c r="B3879" s="217">
        <v>4184024259</v>
      </c>
      <c r="C3879" s="218" t="s">
        <v>15180</v>
      </c>
      <c r="D3879" s="216">
        <v>46059</v>
      </c>
      <c r="E3879" s="219"/>
      <c r="F3879" s="218"/>
      <c r="G3879" s="268" t="s">
        <v>7226</v>
      </c>
      <c r="H3879" s="219"/>
      <c r="I3879" s="217" t="s">
        <v>16012</v>
      </c>
      <c r="J3879" s="217" t="s">
        <v>1769</v>
      </c>
      <c r="K3879" s="217" t="s">
        <v>27</v>
      </c>
      <c r="L3879" s="215" t="str">
        <f>VLOOKUP($K3879,[1]TONG_SL!$A$1:$D$65536,2,0)</f>
        <v>Chân giò heo muối 300g</v>
      </c>
      <c r="M3879" s="247"/>
      <c r="N3879" s="215" t="str">
        <f t="shared" si="395"/>
        <v>K-C6</v>
      </c>
      <c r="O3879" s="222"/>
      <c r="P3879" s="222"/>
      <c r="Q3879" s="215" t="str">
        <f>VLOOKUP(K3879,TONG_SL!$A:$D,3,0)</f>
        <v>Túi</v>
      </c>
      <c r="R3879" s="223">
        <v>15</v>
      </c>
      <c r="S3879" s="223"/>
      <c r="T3879" s="223">
        <f>VLOOKUP(VLOOKUP(G3879,Ma_KH!$A:$R,18,0)&amp;K3879,Gia_MB!$A:$F,6,0)</f>
        <v>73431</v>
      </c>
      <c r="U3879" s="183">
        <f t="shared" si="391"/>
        <v>1101465</v>
      </c>
      <c r="V3879" s="223"/>
      <c r="W3879" s="269">
        <f t="shared" si="392"/>
        <v>0</v>
      </c>
      <c r="X3879" s="270" t="str">
        <f t="shared" si="393"/>
        <v>8</v>
      </c>
      <c r="Y3879" s="223"/>
      <c r="Z3879" s="183">
        <f t="shared" si="394"/>
        <v>88117.2</v>
      </c>
      <c r="AA3879" s="271">
        <f>VLOOKUP(G3879,Ma_KH!$A:$R,14,0)</f>
        <v>60</v>
      </c>
    </row>
    <row r="3880" spans="1:27" x14ac:dyDescent="0.25">
      <c r="A3880" s="216">
        <v>46053</v>
      </c>
      <c r="B3880" s="217">
        <v>4184024259</v>
      </c>
      <c r="C3880" s="218" t="s">
        <v>15180</v>
      </c>
      <c r="D3880" s="216">
        <v>46059</v>
      </c>
      <c r="E3880" s="219"/>
      <c r="F3880" s="218"/>
      <c r="G3880" s="268" t="s">
        <v>7226</v>
      </c>
      <c r="H3880" s="219"/>
      <c r="I3880" s="217" t="s">
        <v>16012</v>
      </c>
      <c r="J3880" s="217" t="s">
        <v>1769</v>
      </c>
      <c r="K3880" s="217" t="s">
        <v>30</v>
      </c>
      <c r="L3880" s="215" t="str">
        <f>VLOOKUP($K3880,[1]TONG_SL!$A$1:$D$65536,2,0)</f>
        <v>Gà muối 500g</v>
      </c>
      <c r="M3880" s="247"/>
      <c r="N3880" s="215" t="str">
        <f t="shared" si="395"/>
        <v>K-C6</v>
      </c>
      <c r="O3880" s="222"/>
      <c r="P3880" s="222"/>
      <c r="Q3880" s="215" t="str">
        <f>VLOOKUP(K3880,TONG_SL!$A:$D,3,0)</f>
        <v>Túi</v>
      </c>
      <c r="R3880" s="223">
        <v>15</v>
      </c>
      <c r="S3880" s="223"/>
      <c r="T3880" s="223">
        <f>VLOOKUP(VLOOKUP(G3880,Ma_KH!$A:$R,18,0)&amp;K3880,Gia_MB!$A:$F,6,0)</f>
        <v>116611</v>
      </c>
      <c r="U3880" s="183">
        <f t="shared" si="391"/>
        <v>1749165</v>
      </c>
      <c r="V3880" s="223"/>
      <c r="W3880" s="269">
        <f t="shared" si="392"/>
        <v>0</v>
      </c>
      <c r="X3880" s="270" t="str">
        <f t="shared" si="393"/>
        <v>8</v>
      </c>
      <c r="Y3880" s="223"/>
      <c r="Z3880" s="183">
        <f t="shared" si="394"/>
        <v>139933.20000000001</v>
      </c>
      <c r="AA3880" s="271">
        <f>VLOOKUP(G3880,Ma_KH!$A:$R,14,0)</f>
        <v>60</v>
      </c>
    </row>
    <row r="3881" spans="1:27" x14ac:dyDescent="0.25">
      <c r="A3881" s="216">
        <v>46053</v>
      </c>
      <c r="B3881" s="217">
        <v>4184024259</v>
      </c>
      <c r="C3881" s="218" t="s">
        <v>15180</v>
      </c>
      <c r="D3881" s="216">
        <v>46059</v>
      </c>
      <c r="E3881" s="219"/>
      <c r="F3881" s="218"/>
      <c r="G3881" s="268" t="s">
        <v>7226</v>
      </c>
      <c r="H3881" s="219"/>
      <c r="I3881" s="217" t="s">
        <v>16012</v>
      </c>
      <c r="J3881" s="217" t="s">
        <v>1769</v>
      </c>
      <c r="K3881" s="217" t="s">
        <v>32</v>
      </c>
      <c r="L3881" s="215" t="str">
        <f>VLOOKUP($K3881,[1]TONG_SL!$A$1:$D$65536,2,0)</f>
        <v>Giò Tai Lưỡi Xào 250g</v>
      </c>
      <c r="M3881" s="247"/>
      <c r="N3881" s="215" t="str">
        <f t="shared" si="395"/>
        <v>K-C6</v>
      </c>
      <c r="O3881" s="222"/>
      <c r="P3881" s="222"/>
      <c r="Q3881" s="215" t="str">
        <f>VLOOKUP(K3881,TONG_SL!$A:$D,3,0)</f>
        <v>Túi</v>
      </c>
      <c r="R3881" s="223">
        <v>15</v>
      </c>
      <c r="S3881" s="223"/>
      <c r="T3881" s="223">
        <f>VLOOKUP(VLOOKUP(G3881,Ma_KH!$A:$R,18,0)&amp;K3881,Gia_MB!$A:$F,6,0)</f>
        <v>50182</v>
      </c>
      <c r="U3881" s="183">
        <f t="shared" si="391"/>
        <v>752730</v>
      </c>
      <c r="V3881" s="223"/>
      <c r="W3881" s="269">
        <f t="shared" si="392"/>
        <v>0</v>
      </c>
      <c r="X3881" s="270" t="str">
        <f t="shared" si="393"/>
        <v>8</v>
      </c>
      <c r="Y3881" s="223"/>
      <c r="Z3881" s="183">
        <f t="shared" si="394"/>
        <v>60218.400000000001</v>
      </c>
      <c r="AA3881" s="271">
        <f>VLOOKUP(G3881,Ma_KH!$A:$R,14,0)</f>
        <v>60</v>
      </c>
    </row>
    <row r="3882" spans="1:27" x14ac:dyDescent="0.25">
      <c r="A3882" s="216">
        <v>46053</v>
      </c>
      <c r="B3882" s="217">
        <v>4184024259</v>
      </c>
      <c r="C3882" s="218" t="s">
        <v>15180</v>
      </c>
      <c r="D3882" s="216">
        <v>46059</v>
      </c>
      <c r="E3882" s="219"/>
      <c r="F3882" s="218"/>
      <c r="G3882" s="268" t="s">
        <v>7226</v>
      </c>
      <c r="H3882" s="219"/>
      <c r="I3882" s="217" t="s">
        <v>16012</v>
      </c>
      <c r="J3882" s="217" t="s">
        <v>1769</v>
      </c>
      <c r="K3882" s="217" t="s">
        <v>48</v>
      </c>
      <c r="L3882" s="215" t="str">
        <f>VLOOKUP($K3882,[1]TONG_SL!$A$1:$D$65536,2,0)</f>
        <v>Mọc Nấm Hương 250g</v>
      </c>
      <c r="M3882" s="247"/>
      <c r="N3882" s="215" t="str">
        <f t="shared" si="395"/>
        <v>K-C6</v>
      </c>
      <c r="O3882" s="222"/>
      <c r="P3882" s="222"/>
      <c r="Q3882" s="215" t="str">
        <f>VLOOKUP(K3882,TONG_SL!$A:$D,3,0)</f>
        <v>Túi</v>
      </c>
      <c r="R3882" s="223">
        <v>10</v>
      </c>
      <c r="S3882" s="223"/>
      <c r="T3882" s="223">
        <f>VLOOKUP(VLOOKUP(G3882,Ma_KH!$A:$R,18,0)&amp;K3882,Gia_MB!$A:$F,6,0)</f>
        <v>46000</v>
      </c>
      <c r="U3882" s="183">
        <f t="shared" si="391"/>
        <v>460000</v>
      </c>
      <c r="V3882" s="223"/>
      <c r="W3882" s="269">
        <f t="shared" si="392"/>
        <v>0</v>
      </c>
      <c r="X3882" s="270" t="str">
        <f t="shared" si="393"/>
        <v>8</v>
      </c>
      <c r="Y3882" s="223"/>
      <c r="Z3882" s="183">
        <f t="shared" si="394"/>
        <v>36800</v>
      </c>
      <c r="AA3882" s="271">
        <f>VLOOKUP(G3882,Ma_KH!$A:$R,14,0)</f>
        <v>60</v>
      </c>
    </row>
    <row r="3883" spans="1:27" x14ac:dyDescent="0.25">
      <c r="A3883" s="216">
        <v>46053</v>
      </c>
      <c r="B3883" s="217">
        <v>4184024508</v>
      </c>
      <c r="C3883" s="218" t="s">
        <v>15180</v>
      </c>
      <c r="D3883" s="216">
        <v>46059</v>
      </c>
      <c r="E3883" s="219"/>
      <c r="F3883" s="218"/>
      <c r="G3883" s="268" t="s">
        <v>7226</v>
      </c>
      <c r="H3883" s="219"/>
      <c r="I3883" s="217" t="s">
        <v>16013</v>
      </c>
      <c r="J3883" s="217" t="s">
        <v>1769</v>
      </c>
      <c r="K3883" s="217" t="s">
        <v>39</v>
      </c>
      <c r="L3883" s="215" t="str">
        <f>VLOOKUP($K3883,[1]TONG_SL!$A$1:$D$65536,2,0)</f>
        <v>Chả nướng 300g</v>
      </c>
      <c r="M3883" s="247"/>
      <c r="N3883" s="215" t="str">
        <f t="shared" si="395"/>
        <v>K-C6</v>
      </c>
      <c r="O3883" s="222"/>
      <c r="P3883" s="222"/>
      <c r="Q3883" s="215" t="str">
        <f>VLOOKUP(K3883,TONG_SL!$A:$D,3,0)</f>
        <v>Túi</v>
      </c>
      <c r="R3883" s="223">
        <v>6</v>
      </c>
      <c r="S3883" s="223"/>
      <c r="T3883" s="223">
        <f>VLOOKUP(VLOOKUP(G3883,Ma_KH!$A:$R,18,0)&amp;K3883,Gia_MB!$A:$F,6,0)</f>
        <v>70950</v>
      </c>
      <c r="U3883" s="183">
        <f t="shared" si="391"/>
        <v>425700</v>
      </c>
      <c r="V3883" s="223"/>
      <c r="W3883" s="269">
        <f t="shared" si="392"/>
        <v>0</v>
      </c>
      <c r="X3883" s="270" t="str">
        <f t="shared" si="393"/>
        <v>8</v>
      </c>
      <c r="Y3883" s="223"/>
      <c r="Z3883" s="183">
        <f t="shared" si="394"/>
        <v>34056</v>
      </c>
      <c r="AA3883" s="271">
        <f>VLOOKUP(G3883,Ma_KH!$A:$R,14,0)</f>
        <v>60</v>
      </c>
    </row>
    <row r="3884" spans="1:27" x14ac:dyDescent="0.25">
      <c r="A3884" s="216">
        <v>46053</v>
      </c>
      <c r="B3884" s="217">
        <v>4184024508</v>
      </c>
      <c r="C3884" s="218" t="s">
        <v>15180</v>
      </c>
      <c r="D3884" s="216">
        <v>46059</v>
      </c>
      <c r="E3884" s="219"/>
      <c r="F3884" s="218"/>
      <c r="G3884" s="268" t="s">
        <v>7226</v>
      </c>
      <c r="H3884" s="219"/>
      <c r="I3884" s="217" t="s">
        <v>16013</v>
      </c>
      <c r="J3884" s="217" t="s">
        <v>1769</v>
      </c>
      <c r="K3884" s="217" t="s">
        <v>37</v>
      </c>
      <c r="L3884" s="215" t="str">
        <f>VLOOKUP($K3884,[1]TONG_SL!$A$1:$D$65536,2,0)</f>
        <v>Chả cốm 300g</v>
      </c>
      <c r="M3884" s="247"/>
      <c r="N3884" s="215" t="str">
        <f t="shared" si="395"/>
        <v>K-C6</v>
      </c>
      <c r="O3884" s="222"/>
      <c r="P3884" s="222"/>
      <c r="Q3884" s="215" t="str">
        <f>VLOOKUP(K3884,TONG_SL!$A:$D,3,0)</f>
        <v>Túi</v>
      </c>
      <c r="R3884" s="223">
        <v>16</v>
      </c>
      <c r="S3884" s="223"/>
      <c r="T3884" s="223">
        <f>VLOOKUP(VLOOKUP(G3884,Ma_KH!$A:$R,18,0)&amp;K3884,Gia_MB!$A:$F,6,0)</f>
        <v>74250</v>
      </c>
      <c r="U3884" s="183">
        <f t="shared" si="391"/>
        <v>1188000</v>
      </c>
      <c r="V3884" s="223"/>
      <c r="W3884" s="269">
        <f t="shared" si="392"/>
        <v>0</v>
      </c>
      <c r="X3884" s="270" t="str">
        <f t="shared" si="393"/>
        <v>8</v>
      </c>
      <c r="Y3884" s="223"/>
      <c r="Z3884" s="183">
        <f t="shared" si="394"/>
        <v>95040</v>
      </c>
      <c r="AA3884" s="271">
        <f>VLOOKUP(G3884,Ma_KH!$A:$R,14,0)</f>
        <v>60</v>
      </c>
    </row>
    <row r="3885" spans="1:27" x14ac:dyDescent="0.25">
      <c r="A3885" s="216">
        <v>46053</v>
      </c>
      <c r="B3885" s="217">
        <v>4184024508</v>
      </c>
      <c r="C3885" s="218" t="s">
        <v>15180</v>
      </c>
      <c r="D3885" s="216">
        <v>46059</v>
      </c>
      <c r="E3885" s="219"/>
      <c r="F3885" s="218"/>
      <c r="G3885" s="268" t="s">
        <v>7226</v>
      </c>
      <c r="H3885" s="219"/>
      <c r="I3885" s="217" t="s">
        <v>16013</v>
      </c>
      <c r="J3885" s="217" t="s">
        <v>1769</v>
      </c>
      <c r="K3885" s="217" t="s">
        <v>32</v>
      </c>
      <c r="L3885" s="215" t="str">
        <f>VLOOKUP($K3885,[1]TONG_SL!$A$1:$D$65536,2,0)</f>
        <v>Giò Tai Lưỡi Xào 250g</v>
      </c>
      <c r="M3885" s="247"/>
      <c r="N3885" s="215" t="str">
        <f t="shared" si="395"/>
        <v>K-C6</v>
      </c>
      <c r="O3885" s="222"/>
      <c r="P3885" s="222"/>
      <c r="Q3885" s="215" t="str">
        <f>VLOOKUP(K3885,TONG_SL!$A:$D,3,0)</f>
        <v>Túi</v>
      </c>
      <c r="R3885" s="223">
        <v>40</v>
      </c>
      <c r="S3885" s="223"/>
      <c r="T3885" s="223">
        <f>VLOOKUP(VLOOKUP(G3885,Ma_KH!$A:$R,18,0)&amp;K3885,Gia_MB!$A:$F,6,0)</f>
        <v>50182</v>
      </c>
      <c r="U3885" s="183">
        <f t="shared" si="391"/>
        <v>2007280</v>
      </c>
      <c r="V3885" s="223"/>
      <c r="W3885" s="269">
        <f t="shared" si="392"/>
        <v>0</v>
      </c>
      <c r="X3885" s="270" t="str">
        <f t="shared" si="393"/>
        <v>8</v>
      </c>
      <c r="Y3885" s="223"/>
      <c r="Z3885" s="183">
        <f t="shared" si="394"/>
        <v>160582.39999999999</v>
      </c>
      <c r="AA3885" s="271">
        <f>VLOOKUP(G3885,Ma_KH!$A:$R,14,0)</f>
        <v>60</v>
      </c>
    </row>
    <row r="3886" spans="1:27" x14ac:dyDescent="0.25">
      <c r="A3886" s="216">
        <v>46053</v>
      </c>
      <c r="B3886" s="217">
        <v>4184024508</v>
      </c>
      <c r="C3886" s="218" t="s">
        <v>15180</v>
      </c>
      <c r="D3886" s="216">
        <v>46059</v>
      </c>
      <c r="E3886" s="219"/>
      <c r="F3886" s="218"/>
      <c r="G3886" s="268" t="s">
        <v>7226</v>
      </c>
      <c r="H3886" s="219"/>
      <c r="I3886" s="217" t="s">
        <v>16013</v>
      </c>
      <c r="J3886" s="217" t="s">
        <v>1769</v>
      </c>
      <c r="K3886" s="217" t="s">
        <v>48</v>
      </c>
      <c r="L3886" s="215" t="str">
        <f>VLOOKUP($K3886,[1]TONG_SL!$A$1:$D$65536,2,0)</f>
        <v>Mọc Nấm Hương 250g</v>
      </c>
      <c r="M3886" s="247"/>
      <c r="N3886" s="215" t="str">
        <f t="shared" si="395"/>
        <v>K-C6</v>
      </c>
      <c r="O3886" s="222"/>
      <c r="P3886" s="222"/>
      <c r="Q3886" s="215" t="str">
        <f>VLOOKUP(K3886,TONG_SL!$A:$D,3,0)</f>
        <v>Túi</v>
      </c>
      <c r="R3886" s="223">
        <v>30</v>
      </c>
      <c r="S3886" s="223"/>
      <c r="T3886" s="223">
        <f>VLOOKUP(VLOOKUP(G3886,Ma_KH!$A:$R,18,0)&amp;K3886,Gia_MB!$A:$F,6,0)</f>
        <v>46000</v>
      </c>
      <c r="U3886" s="183">
        <f t="shared" si="391"/>
        <v>1380000</v>
      </c>
      <c r="V3886" s="223"/>
      <c r="W3886" s="269">
        <f t="shared" si="392"/>
        <v>0</v>
      </c>
      <c r="X3886" s="270" t="str">
        <f t="shared" si="393"/>
        <v>8</v>
      </c>
      <c r="Y3886" s="223"/>
      <c r="Z3886" s="183">
        <f t="shared" si="394"/>
        <v>110400</v>
      </c>
      <c r="AA3886" s="271">
        <f>VLOOKUP(G3886,Ma_KH!$A:$R,14,0)</f>
        <v>60</v>
      </c>
    </row>
    <row r="3887" spans="1:27" x14ac:dyDescent="0.25">
      <c r="A3887" s="216">
        <v>46053</v>
      </c>
      <c r="B3887" s="217">
        <v>4184024508</v>
      </c>
      <c r="C3887" s="218" t="s">
        <v>15180</v>
      </c>
      <c r="D3887" s="216">
        <v>46059</v>
      </c>
      <c r="E3887" s="219"/>
      <c r="F3887" s="218"/>
      <c r="G3887" s="268" t="s">
        <v>7226</v>
      </c>
      <c r="H3887" s="219"/>
      <c r="I3887" s="217" t="s">
        <v>16013</v>
      </c>
      <c r="J3887" s="217" t="s">
        <v>1769</v>
      </c>
      <c r="K3887" s="217" t="s">
        <v>27</v>
      </c>
      <c r="L3887" s="215" t="str">
        <f>VLOOKUP($K3887,[1]TONG_SL!$A$1:$D$65536,2,0)</f>
        <v>Chân giò heo muối 300g</v>
      </c>
      <c r="M3887" s="247"/>
      <c r="N3887" s="215" t="str">
        <f t="shared" si="395"/>
        <v>K-C6</v>
      </c>
      <c r="O3887" s="222"/>
      <c r="P3887" s="222"/>
      <c r="Q3887" s="215" t="str">
        <f>VLOOKUP(K3887,TONG_SL!$A:$D,3,0)</f>
        <v>Túi</v>
      </c>
      <c r="R3887" s="223">
        <v>42</v>
      </c>
      <c r="S3887" s="223"/>
      <c r="T3887" s="223">
        <f>VLOOKUP(VLOOKUP(G3887,Ma_KH!$A:$R,18,0)&amp;K3887,Gia_MB!$A:$F,6,0)</f>
        <v>73431</v>
      </c>
      <c r="U3887" s="183">
        <f t="shared" si="391"/>
        <v>3084102</v>
      </c>
      <c r="V3887" s="223"/>
      <c r="W3887" s="269">
        <f t="shared" si="392"/>
        <v>0</v>
      </c>
      <c r="X3887" s="270" t="str">
        <f t="shared" si="393"/>
        <v>8</v>
      </c>
      <c r="Y3887" s="223"/>
      <c r="Z3887" s="183">
        <f t="shared" si="394"/>
        <v>246728.16</v>
      </c>
      <c r="AA3887" s="271">
        <f>VLOOKUP(G3887,Ma_KH!$A:$R,14,0)</f>
        <v>60</v>
      </c>
    </row>
    <row r="3888" spans="1:27" x14ac:dyDescent="0.25">
      <c r="A3888" s="216">
        <v>46053</v>
      </c>
      <c r="B3888" s="217">
        <v>4184024508</v>
      </c>
      <c r="C3888" s="218" t="s">
        <v>15180</v>
      </c>
      <c r="D3888" s="216">
        <v>46059</v>
      </c>
      <c r="E3888" s="219"/>
      <c r="F3888" s="218"/>
      <c r="G3888" s="268" t="s">
        <v>7226</v>
      </c>
      <c r="H3888" s="219"/>
      <c r="I3888" s="217" t="s">
        <v>16013</v>
      </c>
      <c r="J3888" s="217" t="s">
        <v>1769</v>
      </c>
      <c r="K3888" s="217" t="s">
        <v>30</v>
      </c>
      <c r="L3888" s="215" t="str">
        <f>VLOOKUP($K3888,[1]TONG_SL!$A$1:$D$65536,2,0)</f>
        <v>Gà muối 500g</v>
      </c>
      <c r="M3888" s="247"/>
      <c r="N3888" s="215" t="str">
        <f t="shared" si="395"/>
        <v>K-C6</v>
      </c>
      <c r="O3888" s="222"/>
      <c r="P3888" s="222"/>
      <c r="Q3888" s="215" t="str">
        <f>VLOOKUP(K3888,TONG_SL!$A:$D,3,0)</f>
        <v>Túi</v>
      </c>
      <c r="R3888" s="223">
        <v>55</v>
      </c>
      <c r="S3888" s="223"/>
      <c r="T3888" s="223">
        <f>VLOOKUP(VLOOKUP(G3888,Ma_KH!$A:$R,18,0)&amp;K3888,Gia_MB!$A:$F,6,0)</f>
        <v>116611</v>
      </c>
      <c r="U3888" s="183">
        <f t="shared" si="391"/>
        <v>6413605</v>
      </c>
      <c r="V3888" s="223"/>
      <c r="W3888" s="269">
        <f t="shared" si="392"/>
        <v>0</v>
      </c>
      <c r="X3888" s="270" t="str">
        <f t="shared" si="393"/>
        <v>8</v>
      </c>
      <c r="Y3888" s="223"/>
      <c r="Z3888" s="183">
        <f t="shared" si="394"/>
        <v>513088.4</v>
      </c>
      <c r="AA3888" s="271">
        <f>VLOOKUP(G3888,Ma_KH!$A:$R,14,0)</f>
        <v>60</v>
      </c>
    </row>
    <row r="3889" spans="1:27" x14ac:dyDescent="0.25">
      <c r="A3889" s="216">
        <v>46053</v>
      </c>
      <c r="B3889" s="217">
        <v>4184024278</v>
      </c>
      <c r="C3889" s="218" t="s">
        <v>15180</v>
      </c>
      <c r="D3889" s="216">
        <v>46059</v>
      </c>
      <c r="E3889" s="219"/>
      <c r="F3889" s="218"/>
      <c r="G3889" s="268" t="s">
        <v>7226</v>
      </c>
      <c r="H3889" s="219"/>
      <c r="I3889" s="217" t="s">
        <v>16014</v>
      </c>
      <c r="J3889" s="217" t="s">
        <v>1769</v>
      </c>
      <c r="K3889" s="217" t="s">
        <v>48</v>
      </c>
      <c r="L3889" s="215" t="str">
        <f>VLOOKUP($K3889,[1]TONG_SL!$A$1:$D$65536,2,0)</f>
        <v>Mọc Nấm Hương 250g</v>
      </c>
      <c r="M3889" s="247"/>
      <c r="N3889" s="215" t="str">
        <f t="shared" si="395"/>
        <v>K-C6</v>
      </c>
      <c r="O3889" s="222"/>
      <c r="P3889" s="222"/>
      <c r="Q3889" s="215" t="str">
        <f>VLOOKUP(K3889,TONG_SL!$A:$D,3,0)</f>
        <v>Túi</v>
      </c>
      <c r="R3889" s="223">
        <v>28</v>
      </c>
      <c r="S3889" s="223"/>
      <c r="T3889" s="223">
        <f>VLOOKUP(VLOOKUP(G3889,Ma_KH!$A:$R,18,0)&amp;K3889,Gia_MB!$A:$F,6,0)</f>
        <v>46000</v>
      </c>
      <c r="U3889" s="183">
        <f t="shared" si="391"/>
        <v>1288000</v>
      </c>
      <c r="V3889" s="223"/>
      <c r="W3889" s="269">
        <f t="shared" si="392"/>
        <v>0</v>
      </c>
      <c r="X3889" s="270" t="str">
        <f t="shared" si="393"/>
        <v>8</v>
      </c>
      <c r="Y3889" s="223"/>
      <c r="Z3889" s="183">
        <f t="shared" si="394"/>
        <v>103040</v>
      </c>
      <c r="AA3889" s="271">
        <f>VLOOKUP(G3889,Ma_KH!$A:$R,14,0)</f>
        <v>60</v>
      </c>
    </row>
    <row r="3890" spans="1:27" x14ac:dyDescent="0.25">
      <c r="A3890" s="216">
        <v>46053</v>
      </c>
      <c r="B3890" s="217">
        <v>4184024278</v>
      </c>
      <c r="C3890" s="218" t="s">
        <v>15180</v>
      </c>
      <c r="D3890" s="216">
        <v>46059</v>
      </c>
      <c r="E3890" s="219"/>
      <c r="F3890" s="218"/>
      <c r="G3890" s="268" t="s">
        <v>7226</v>
      </c>
      <c r="H3890" s="219"/>
      <c r="I3890" s="217" t="s">
        <v>16014</v>
      </c>
      <c r="J3890" s="217" t="s">
        <v>1769</v>
      </c>
      <c r="K3890" s="217" t="s">
        <v>32</v>
      </c>
      <c r="L3890" s="215" t="str">
        <f>VLOOKUP($K3890,[1]TONG_SL!$A$1:$D$65536,2,0)</f>
        <v>Giò Tai Lưỡi Xào 250g</v>
      </c>
      <c r="M3890" s="247"/>
      <c r="N3890" s="215" t="str">
        <f t="shared" si="395"/>
        <v>K-C6</v>
      </c>
      <c r="O3890" s="222"/>
      <c r="P3890" s="222"/>
      <c r="Q3890" s="215" t="str">
        <f>VLOOKUP(K3890,TONG_SL!$A:$D,3,0)</f>
        <v>Túi</v>
      </c>
      <c r="R3890" s="223">
        <v>40</v>
      </c>
      <c r="S3890" s="223"/>
      <c r="T3890" s="223">
        <f>VLOOKUP(VLOOKUP(G3890,Ma_KH!$A:$R,18,0)&amp;K3890,Gia_MB!$A:$F,6,0)</f>
        <v>50182</v>
      </c>
      <c r="U3890" s="183">
        <f t="shared" si="391"/>
        <v>2007280</v>
      </c>
      <c r="V3890" s="223"/>
      <c r="W3890" s="269">
        <f t="shared" si="392"/>
        <v>0</v>
      </c>
      <c r="X3890" s="270" t="str">
        <f t="shared" si="393"/>
        <v>8</v>
      </c>
      <c r="Y3890" s="223"/>
      <c r="Z3890" s="183">
        <f t="shared" si="394"/>
        <v>160582.39999999999</v>
      </c>
      <c r="AA3890" s="271">
        <f>VLOOKUP(G3890,Ma_KH!$A:$R,14,0)</f>
        <v>60</v>
      </c>
    </row>
    <row r="3891" spans="1:27" x14ac:dyDescent="0.25">
      <c r="A3891" s="216">
        <v>46053</v>
      </c>
      <c r="B3891" s="217">
        <v>4184024278</v>
      </c>
      <c r="C3891" s="218" t="s">
        <v>15180</v>
      </c>
      <c r="D3891" s="216">
        <v>46059</v>
      </c>
      <c r="E3891" s="219"/>
      <c r="F3891" s="218"/>
      <c r="G3891" s="268" t="s">
        <v>7226</v>
      </c>
      <c r="H3891" s="219"/>
      <c r="I3891" s="217" t="s">
        <v>16014</v>
      </c>
      <c r="J3891" s="217" t="s">
        <v>1769</v>
      </c>
      <c r="K3891" s="217" t="s">
        <v>39</v>
      </c>
      <c r="L3891" s="215" t="str">
        <f>VLOOKUP($K3891,[1]TONG_SL!$A$1:$D$65536,2,0)</f>
        <v>Chả nướng 300g</v>
      </c>
      <c r="M3891" s="247"/>
      <c r="N3891" s="215" t="str">
        <f t="shared" si="395"/>
        <v>K-C6</v>
      </c>
      <c r="O3891" s="222"/>
      <c r="P3891" s="222"/>
      <c r="Q3891" s="215" t="str">
        <f>VLOOKUP(K3891,TONG_SL!$A:$D,3,0)</f>
        <v>Túi</v>
      </c>
      <c r="R3891" s="223">
        <v>13</v>
      </c>
      <c r="S3891" s="223"/>
      <c r="T3891" s="223">
        <f>VLOOKUP(VLOOKUP(G3891,Ma_KH!$A:$R,18,0)&amp;K3891,Gia_MB!$A:$F,6,0)</f>
        <v>70950</v>
      </c>
      <c r="U3891" s="183">
        <f t="shared" si="391"/>
        <v>922350</v>
      </c>
      <c r="V3891" s="223"/>
      <c r="W3891" s="269">
        <f t="shared" si="392"/>
        <v>0</v>
      </c>
      <c r="X3891" s="270" t="str">
        <f t="shared" si="393"/>
        <v>8</v>
      </c>
      <c r="Y3891" s="223"/>
      <c r="Z3891" s="183">
        <f t="shared" si="394"/>
        <v>73788</v>
      </c>
      <c r="AA3891" s="271">
        <f>VLOOKUP(G3891,Ma_KH!$A:$R,14,0)</f>
        <v>60</v>
      </c>
    </row>
    <row r="3892" spans="1:27" x14ac:dyDescent="0.25">
      <c r="A3892" s="216">
        <v>46053</v>
      </c>
      <c r="B3892" s="217">
        <v>4184024278</v>
      </c>
      <c r="C3892" s="218" t="s">
        <v>15180</v>
      </c>
      <c r="D3892" s="216">
        <v>46059</v>
      </c>
      <c r="E3892" s="219"/>
      <c r="F3892" s="218"/>
      <c r="G3892" s="268" t="s">
        <v>7226</v>
      </c>
      <c r="H3892" s="219"/>
      <c r="I3892" s="217" t="s">
        <v>16014</v>
      </c>
      <c r="J3892" s="217" t="s">
        <v>1769</v>
      </c>
      <c r="K3892" s="217" t="s">
        <v>7192</v>
      </c>
      <c r="L3892" s="215" t="str">
        <f>VLOOKUP($K3892,[1]TONG_SL!$A$1:$D$65536,2,0)</f>
        <v>Gà muối 500g</v>
      </c>
      <c r="M3892" s="247"/>
      <c r="N3892" s="215" t="str">
        <f t="shared" si="395"/>
        <v>K-C6</v>
      </c>
      <c r="O3892" s="222"/>
      <c r="P3892" s="222"/>
      <c r="Q3892" s="215" t="str">
        <f>VLOOKUP(K3892,TONG_SL!$A:$D,3,0)</f>
        <v>Túi</v>
      </c>
      <c r="R3892" s="223">
        <v>51</v>
      </c>
      <c r="S3892" s="223"/>
      <c r="T3892" s="223">
        <f>VLOOKUP(VLOOKUP(G3892,Ma_KH!$A:$R,18,0)&amp;K3892,Gia_MB!$A:$F,6,0)</f>
        <v>116611</v>
      </c>
      <c r="U3892" s="183">
        <f t="shared" si="391"/>
        <v>5947161</v>
      </c>
      <c r="V3892" s="223"/>
      <c r="W3892" s="269">
        <f t="shared" si="392"/>
        <v>0</v>
      </c>
      <c r="X3892" s="270" t="str">
        <f t="shared" si="393"/>
        <v>8</v>
      </c>
      <c r="Y3892" s="223"/>
      <c r="Z3892" s="183">
        <f t="shared" si="394"/>
        <v>475772.88</v>
      </c>
      <c r="AA3892" s="271">
        <f>VLOOKUP(G3892,Ma_KH!$A:$R,14,0)</f>
        <v>60</v>
      </c>
    </row>
    <row r="3893" spans="1:27" x14ac:dyDescent="0.25">
      <c r="A3893" s="216">
        <v>46053</v>
      </c>
      <c r="B3893" s="217">
        <v>4184024278</v>
      </c>
      <c r="C3893" s="218" t="s">
        <v>15180</v>
      </c>
      <c r="D3893" s="216">
        <v>46059</v>
      </c>
      <c r="E3893" s="219"/>
      <c r="F3893" s="218"/>
      <c r="G3893" s="268" t="s">
        <v>7226</v>
      </c>
      <c r="H3893" s="219"/>
      <c r="I3893" s="217" t="s">
        <v>16014</v>
      </c>
      <c r="J3893" s="217" t="s">
        <v>1769</v>
      </c>
      <c r="K3893" s="217" t="s">
        <v>27</v>
      </c>
      <c r="L3893" s="215" t="str">
        <f>VLOOKUP($K3893,[1]TONG_SL!$A$1:$D$65536,2,0)</f>
        <v>Chân giò heo muối 300g</v>
      </c>
      <c r="M3893" s="247"/>
      <c r="N3893" s="215" t="str">
        <f t="shared" si="395"/>
        <v>K-C6</v>
      </c>
      <c r="O3893" s="222"/>
      <c r="P3893" s="222"/>
      <c r="Q3893" s="215" t="str">
        <f>VLOOKUP(K3893,TONG_SL!$A:$D,3,0)</f>
        <v>Túi</v>
      </c>
      <c r="R3893" s="223">
        <v>60</v>
      </c>
      <c r="S3893" s="223"/>
      <c r="T3893" s="223">
        <f>VLOOKUP(VLOOKUP(G3893,Ma_KH!$A:$R,18,0)&amp;K3893,Gia_MB!$A:$F,6,0)</f>
        <v>73431</v>
      </c>
      <c r="U3893" s="183">
        <f t="shared" si="391"/>
        <v>4405860</v>
      </c>
      <c r="V3893" s="223"/>
      <c r="W3893" s="269">
        <f t="shared" si="392"/>
        <v>0</v>
      </c>
      <c r="X3893" s="270" t="str">
        <f t="shared" si="393"/>
        <v>8</v>
      </c>
      <c r="Y3893" s="223"/>
      <c r="Z3893" s="183">
        <f t="shared" si="394"/>
        <v>352468.8</v>
      </c>
      <c r="AA3893" s="271">
        <f>VLOOKUP(G3893,Ma_KH!$A:$R,14,0)</f>
        <v>60</v>
      </c>
    </row>
    <row r="3894" spans="1:27" x14ac:dyDescent="0.25">
      <c r="A3894" s="216">
        <v>46050</v>
      </c>
      <c r="B3894" s="217">
        <v>4183895909</v>
      </c>
      <c r="C3894" s="218" t="s">
        <v>15180</v>
      </c>
      <c r="D3894" s="216">
        <v>46059</v>
      </c>
      <c r="E3894" s="219"/>
      <c r="F3894" s="218"/>
      <c r="G3894" s="268" t="s">
        <v>7226</v>
      </c>
      <c r="H3894" s="219"/>
      <c r="I3894" s="217" t="s">
        <v>16015</v>
      </c>
      <c r="J3894" s="217" t="s">
        <v>1769</v>
      </c>
      <c r="K3894" s="217" t="s">
        <v>48</v>
      </c>
      <c r="L3894" s="215" t="str">
        <f>VLOOKUP($K3894,[1]TONG_SL!$A$1:$D$65536,2,0)</f>
        <v>Mọc Nấm Hương 250g</v>
      </c>
      <c r="M3894" s="247"/>
      <c r="N3894" s="215" t="str">
        <f t="shared" si="395"/>
        <v>K-C6</v>
      </c>
      <c r="O3894" s="222"/>
      <c r="P3894" s="222"/>
      <c r="Q3894" s="215" t="str">
        <f>VLOOKUP(K3894,TONG_SL!$A:$D,3,0)</f>
        <v>Túi</v>
      </c>
      <c r="R3894" s="223">
        <v>10</v>
      </c>
      <c r="S3894" s="223"/>
      <c r="T3894" s="223">
        <f>VLOOKUP(VLOOKUP(G3894,Ma_KH!$A:$R,18,0)&amp;K3894,Gia_MB!$A:$F,6,0)</f>
        <v>46000</v>
      </c>
      <c r="U3894" s="183">
        <f t="shared" si="391"/>
        <v>460000</v>
      </c>
      <c r="V3894" s="223"/>
      <c r="W3894" s="269">
        <f t="shared" si="392"/>
        <v>0</v>
      </c>
      <c r="X3894" s="270" t="str">
        <f t="shared" si="393"/>
        <v>8</v>
      </c>
      <c r="Y3894" s="223"/>
      <c r="Z3894" s="183">
        <f t="shared" si="394"/>
        <v>36800</v>
      </c>
      <c r="AA3894" s="271">
        <f>VLOOKUP(G3894,Ma_KH!$A:$R,14,0)</f>
        <v>60</v>
      </c>
    </row>
    <row r="3895" spans="1:27" x14ac:dyDescent="0.25">
      <c r="A3895" s="216">
        <v>46050</v>
      </c>
      <c r="B3895" s="217">
        <v>4183895909</v>
      </c>
      <c r="C3895" s="218" t="s">
        <v>15180</v>
      </c>
      <c r="D3895" s="216">
        <v>46059</v>
      </c>
      <c r="E3895" s="219"/>
      <c r="F3895" s="218"/>
      <c r="G3895" s="268" t="s">
        <v>7226</v>
      </c>
      <c r="H3895" s="219"/>
      <c r="I3895" s="217" t="s">
        <v>16015</v>
      </c>
      <c r="J3895" s="217" t="s">
        <v>1769</v>
      </c>
      <c r="K3895" s="217" t="s">
        <v>39</v>
      </c>
      <c r="L3895" s="215" t="str">
        <f>VLOOKUP($K3895,[1]TONG_SL!$A$1:$D$65536,2,0)</f>
        <v>Chả nướng 300g</v>
      </c>
      <c r="M3895" s="247"/>
      <c r="N3895" s="215" t="str">
        <f t="shared" si="395"/>
        <v>K-C6</v>
      </c>
      <c r="O3895" s="222"/>
      <c r="P3895" s="222"/>
      <c r="Q3895" s="215" t="str">
        <f>VLOOKUP(K3895,TONG_SL!$A:$D,3,0)</f>
        <v>Túi</v>
      </c>
      <c r="R3895" s="223">
        <v>5</v>
      </c>
      <c r="S3895" s="223"/>
      <c r="T3895" s="223">
        <f>VLOOKUP(VLOOKUP(G3895,Ma_KH!$A:$R,18,0)&amp;K3895,Gia_MB!$A:$F,6,0)</f>
        <v>70950</v>
      </c>
      <c r="U3895" s="183">
        <f t="shared" si="391"/>
        <v>354750</v>
      </c>
      <c r="V3895" s="223"/>
      <c r="W3895" s="269">
        <f t="shared" si="392"/>
        <v>0</v>
      </c>
      <c r="X3895" s="270" t="str">
        <f t="shared" si="393"/>
        <v>8</v>
      </c>
      <c r="Y3895" s="223"/>
      <c r="Z3895" s="183">
        <f t="shared" si="394"/>
        <v>28380</v>
      </c>
      <c r="AA3895" s="271">
        <f>VLOOKUP(G3895,Ma_KH!$A:$R,14,0)</f>
        <v>60</v>
      </c>
    </row>
    <row r="3896" spans="1:27" x14ac:dyDescent="0.25">
      <c r="A3896" s="216">
        <v>46050</v>
      </c>
      <c r="B3896" s="217">
        <v>4183895909</v>
      </c>
      <c r="C3896" s="218" t="s">
        <v>15180</v>
      </c>
      <c r="D3896" s="216">
        <v>46059</v>
      </c>
      <c r="E3896" s="219"/>
      <c r="F3896" s="218"/>
      <c r="G3896" s="268" t="s">
        <v>7226</v>
      </c>
      <c r="H3896" s="219"/>
      <c r="I3896" s="217" t="s">
        <v>16015</v>
      </c>
      <c r="J3896" s="217" t="s">
        <v>1769</v>
      </c>
      <c r="K3896" s="217" t="s">
        <v>7192</v>
      </c>
      <c r="L3896" s="215" t="str">
        <f>VLOOKUP($K3896,[1]TONG_SL!$A$1:$D$65536,2,0)</f>
        <v>Gà muối 500g</v>
      </c>
      <c r="M3896" s="247"/>
      <c r="N3896" s="215" t="str">
        <f t="shared" si="395"/>
        <v>K-C6</v>
      </c>
      <c r="O3896" s="222"/>
      <c r="P3896" s="222"/>
      <c r="Q3896" s="215" t="str">
        <f>VLOOKUP(K3896,TONG_SL!$A:$D,3,0)</f>
        <v>Túi</v>
      </c>
      <c r="R3896" s="223">
        <v>10</v>
      </c>
      <c r="S3896" s="223"/>
      <c r="T3896" s="223">
        <f>VLOOKUP(VLOOKUP(G3896,Ma_KH!$A:$R,18,0)&amp;K3896,Gia_MB!$A:$F,6,0)</f>
        <v>116611</v>
      </c>
      <c r="U3896" s="183">
        <f t="shared" si="391"/>
        <v>1166110</v>
      </c>
      <c r="V3896" s="223"/>
      <c r="W3896" s="269">
        <f t="shared" si="392"/>
        <v>0</v>
      </c>
      <c r="X3896" s="270" t="str">
        <f t="shared" si="393"/>
        <v>8</v>
      </c>
      <c r="Y3896" s="223"/>
      <c r="Z3896" s="183">
        <f t="shared" si="394"/>
        <v>93288.8</v>
      </c>
      <c r="AA3896" s="271">
        <f>VLOOKUP(G3896,Ma_KH!$A:$R,14,0)</f>
        <v>60</v>
      </c>
    </row>
    <row r="3897" spans="1:27" x14ac:dyDescent="0.25">
      <c r="A3897" s="216">
        <v>46050</v>
      </c>
      <c r="B3897" s="217">
        <v>4183895909</v>
      </c>
      <c r="C3897" s="218" t="s">
        <v>15180</v>
      </c>
      <c r="D3897" s="216">
        <v>46059</v>
      </c>
      <c r="E3897" s="219"/>
      <c r="F3897" s="218"/>
      <c r="G3897" s="268" t="s">
        <v>7226</v>
      </c>
      <c r="H3897" s="219"/>
      <c r="I3897" s="217" t="s">
        <v>16015</v>
      </c>
      <c r="J3897" s="217" t="s">
        <v>1769</v>
      </c>
      <c r="K3897" s="217" t="s">
        <v>27</v>
      </c>
      <c r="L3897" s="215" t="str">
        <f>VLOOKUP($K3897,[1]TONG_SL!$A$1:$D$65536,2,0)</f>
        <v>Chân giò heo muối 300g</v>
      </c>
      <c r="M3897" s="247"/>
      <c r="N3897" s="215" t="str">
        <f t="shared" si="395"/>
        <v>K-C6</v>
      </c>
      <c r="O3897" s="222"/>
      <c r="P3897" s="222"/>
      <c r="Q3897" s="215" t="str">
        <f>VLOOKUP(K3897,TONG_SL!$A:$D,3,0)</f>
        <v>Túi</v>
      </c>
      <c r="R3897" s="223">
        <v>10</v>
      </c>
      <c r="S3897" s="223"/>
      <c r="T3897" s="223">
        <f>VLOOKUP(VLOOKUP(G3897,Ma_KH!$A:$R,18,0)&amp;K3897,Gia_MB!$A:$F,6,0)</f>
        <v>73431</v>
      </c>
      <c r="U3897" s="183">
        <f t="shared" si="391"/>
        <v>734310</v>
      </c>
      <c r="V3897" s="223"/>
      <c r="W3897" s="269">
        <f t="shared" si="392"/>
        <v>0</v>
      </c>
      <c r="X3897" s="270" t="str">
        <f t="shared" si="393"/>
        <v>8</v>
      </c>
      <c r="Y3897" s="223"/>
      <c r="Z3897" s="183">
        <f t="shared" si="394"/>
        <v>58744.800000000003</v>
      </c>
      <c r="AA3897" s="271">
        <f>VLOOKUP(G3897,Ma_KH!$A:$R,14,0)</f>
        <v>60</v>
      </c>
    </row>
    <row r="3898" spans="1:27" x14ac:dyDescent="0.25">
      <c r="A3898" s="216">
        <v>46057</v>
      </c>
      <c r="B3898" s="217">
        <v>4184260607</v>
      </c>
      <c r="C3898" s="218" t="s">
        <v>15180</v>
      </c>
      <c r="D3898" s="216">
        <v>46059</v>
      </c>
      <c r="E3898" s="219"/>
      <c r="F3898" s="218"/>
      <c r="G3898" s="268" t="s">
        <v>7226</v>
      </c>
      <c r="H3898" s="219"/>
      <c r="I3898" s="217" t="s">
        <v>16016</v>
      </c>
      <c r="J3898" s="217" t="s">
        <v>1769</v>
      </c>
      <c r="K3898" s="217" t="s">
        <v>30</v>
      </c>
      <c r="L3898" s="215" t="str">
        <f>VLOOKUP($K3898,[1]TONG_SL!$A$1:$D$65536,2,0)</f>
        <v>Gà muối 500g</v>
      </c>
      <c r="M3898" s="247"/>
      <c r="N3898" s="215" t="str">
        <f t="shared" si="395"/>
        <v>K-C6</v>
      </c>
      <c r="O3898" s="222"/>
      <c r="P3898" s="222"/>
      <c r="Q3898" s="215" t="str">
        <f>VLOOKUP(K3898,TONG_SL!$A:$D,3,0)</f>
        <v>Túi</v>
      </c>
      <c r="R3898" s="223">
        <v>50</v>
      </c>
      <c r="S3898" s="223"/>
      <c r="T3898" s="223">
        <f>VLOOKUP(VLOOKUP(G3898,Ma_KH!$A:$R,18,0)&amp;K3898,Gia_MB!$A:$F,6,0)</f>
        <v>116611</v>
      </c>
      <c r="U3898" s="183">
        <f t="shared" si="391"/>
        <v>5830550</v>
      </c>
      <c r="V3898" s="223"/>
      <c r="W3898" s="269">
        <f t="shared" si="392"/>
        <v>0</v>
      </c>
      <c r="X3898" s="270" t="str">
        <f t="shared" si="393"/>
        <v>8</v>
      </c>
      <c r="Y3898" s="223"/>
      <c r="Z3898" s="183">
        <f t="shared" si="394"/>
        <v>466444</v>
      </c>
      <c r="AA3898" s="271">
        <f>VLOOKUP(G3898,Ma_KH!$A:$R,14,0)</f>
        <v>60</v>
      </c>
    </row>
    <row r="3899" spans="1:27" x14ac:dyDescent="0.25">
      <c r="A3899" s="216">
        <v>46057</v>
      </c>
      <c r="B3899" s="217">
        <v>4184260607</v>
      </c>
      <c r="C3899" s="218" t="s">
        <v>15180</v>
      </c>
      <c r="D3899" s="216">
        <v>46059</v>
      </c>
      <c r="E3899" s="219"/>
      <c r="F3899" s="218"/>
      <c r="G3899" s="268" t="s">
        <v>7226</v>
      </c>
      <c r="H3899" s="219"/>
      <c r="I3899" s="217" t="s">
        <v>16016</v>
      </c>
      <c r="J3899" s="217" t="s">
        <v>1769</v>
      </c>
      <c r="K3899" s="217" t="s">
        <v>27</v>
      </c>
      <c r="L3899" s="215" t="str">
        <f>VLOOKUP($K3899,[1]TONG_SL!$A$1:$D$65536,2,0)</f>
        <v>Chân giò heo muối 300g</v>
      </c>
      <c r="M3899" s="247"/>
      <c r="N3899" s="215" t="str">
        <f t="shared" si="395"/>
        <v>K-C6</v>
      </c>
      <c r="O3899" s="222"/>
      <c r="P3899" s="222"/>
      <c r="Q3899" s="215" t="str">
        <f>VLOOKUP(K3899,TONG_SL!$A:$D,3,0)</f>
        <v>Túi</v>
      </c>
      <c r="R3899" s="223">
        <v>50</v>
      </c>
      <c r="S3899" s="223"/>
      <c r="T3899" s="223">
        <f>VLOOKUP(VLOOKUP(G3899,Ma_KH!$A:$R,18,0)&amp;K3899,Gia_MB!$A:$F,6,0)</f>
        <v>73431</v>
      </c>
      <c r="U3899" s="183">
        <f t="shared" si="391"/>
        <v>3671550</v>
      </c>
      <c r="V3899" s="223"/>
      <c r="W3899" s="269">
        <f t="shared" si="392"/>
        <v>0</v>
      </c>
      <c r="X3899" s="270" t="str">
        <f t="shared" si="393"/>
        <v>8</v>
      </c>
      <c r="Y3899" s="223"/>
      <c r="Z3899" s="183">
        <f t="shared" si="394"/>
        <v>293724</v>
      </c>
      <c r="AA3899" s="271">
        <f>VLOOKUP(G3899,Ma_KH!$A:$R,14,0)</f>
        <v>60</v>
      </c>
    </row>
    <row r="3900" spans="1:27" x14ac:dyDescent="0.25">
      <c r="A3900" s="216">
        <v>46050</v>
      </c>
      <c r="B3900" s="217">
        <v>4183895955</v>
      </c>
      <c r="C3900" s="218" t="s">
        <v>15180</v>
      </c>
      <c r="D3900" s="216">
        <v>46059</v>
      </c>
      <c r="E3900" s="219"/>
      <c r="F3900" s="218"/>
      <c r="G3900" s="268" t="s">
        <v>7226</v>
      </c>
      <c r="H3900" s="219"/>
      <c r="I3900" s="217" t="s">
        <v>16017</v>
      </c>
      <c r="J3900" s="217" t="s">
        <v>1769</v>
      </c>
      <c r="K3900" s="217" t="s">
        <v>48</v>
      </c>
      <c r="L3900" s="215" t="str">
        <f>VLOOKUP($K3900,[1]TONG_SL!$A$1:$D$65536,2,0)</f>
        <v>Mọc Nấm Hương 250g</v>
      </c>
      <c r="M3900" s="247"/>
      <c r="N3900" s="215" t="str">
        <f t="shared" si="395"/>
        <v>K-C6</v>
      </c>
      <c r="O3900" s="222"/>
      <c r="P3900" s="222"/>
      <c r="Q3900" s="215" t="str">
        <f>VLOOKUP(K3900,TONG_SL!$A:$D,3,0)</f>
        <v>Túi</v>
      </c>
      <c r="R3900" s="223">
        <v>10</v>
      </c>
      <c r="S3900" s="223"/>
      <c r="T3900" s="223">
        <f>VLOOKUP(VLOOKUP(G3900,Ma_KH!$A:$R,18,0)&amp;K3900,Gia_MB!$A:$F,6,0)</f>
        <v>46000</v>
      </c>
      <c r="U3900" s="183">
        <f t="shared" si="391"/>
        <v>460000</v>
      </c>
      <c r="V3900" s="223"/>
      <c r="W3900" s="269">
        <f t="shared" si="392"/>
        <v>0</v>
      </c>
      <c r="X3900" s="270" t="str">
        <f t="shared" si="393"/>
        <v>8</v>
      </c>
      <c r="Y3900" s="223"/>
      <c r="Z3900" s="183">
        <f t="shared" si="394"/>
        <v>36800</v>
      </c>
      <c r="AA3900" s="271">
        <f>VLOOKUP(G3900,Ma_KH!$A:$R,14,0)</f>
        <v>60</v>
      </c>
    </row>
    <row r="3901" spans="1:27" x14ac:dyDescent="0.25">
      <c r="A3901" s="216">
        <v>46050</v>
      </c>
      <c r="B3901" s="217">
        <v>4183895955</v>
      </c>
      <c r="C3901" s="218" t="s">
        <v>15180</v>
      </c>
      <c r="D3901" s="216">
        <v>46059</v>
      </c>
      <c r="E3901" s="219"/>
      <c r="F3901" s="218"/>
      <c r="G3901" s="268" t="s">
        <v>7226</v>
      </c>
      <c r="H3901" s="219"/>
      <c r="I3901" s="217" t="s">
        <v>16017</v>
      </c>
      <c r="J3901" s="217" t="s">
        <v>1769</v>
      </c>
      <c r="K3901" s="217" t="s">
        <v>39</v>
      </c>
      <c r="L3901" s="215" t="str">
        <f>VLOOKUP($K3901,[1]TONG_SL!$A$1:$D$65536,2,0)</f>
        <v>Chả nướng 300g</v>
      </c>
      <c r="M3901" s="247"/>
      <c r="N3901" s="215" t="str">
        <f t="shared" si="395"/>
        <v>K-C6</v>
      </c>
      <c r="O3901" s="222"/>
      <c r="P3901" s="222"/>
      <c r="Q3901" s="215" t="str">
        <f>VLOOKUP(K3901,TONG_SL!$A:$D,3,0)</f>
        <v>Túi</v>
      </c>
      <c r="R3901" s="223">
        <v>5</v>
      </c>
      <c r="S3901" s="223"/>
      <c r="T3901" s="223">
        <f>VLOOKUP(VLOOKUP(G3901,Ma_KH!$A:$R,18,0)&amp;K3901,Gia_MB!$A:$F,6,0)</f>
        <v>70950</v>
      </c>
      <c r="U3901" s="183">
        <f t="shared" si="391"/>
        <v>354750</v>
      </c>
      <c r="V3901" s="223"/>
      <c r="W3901" s="269">
        <f t="shared" si="392"/>
        <v>0</v>
      </c>
      <c r="X3901" s="270" t="str">
        <f t="shared" si="393"/>
        <v>8</v>
      </c>
      <c r="Y3901" s="223"/>
      <c r="Z3901" s="183">
        <f t="shared" si="394"/>
        <v>28380</v>
      </c>
      <c r="AA3901" s="271">
        <f>VLOOKUP(G3901,Ma_KH!$A:$R,14,0)</f>
        <v>60</v>
      </c>
    </row>
    <row r="3902" spans="1:27" x14ac:dyDescent="0.25">
      <c r="A3902" s="216">
        <v>46050</v>
      </c>
      <c r="B3902" s="217">
        <v>4183895955</v>
      </c>
      <c r="C3902" s="218" t="s">
        <v>15180</v>
      </c>
      <c r="D3902" s="216">
        <v>46059</v>
      </c>
      <c r="E3902" s="219"/>
      <c r="F3902" s="218"/>
      <c r="G3902" s="268" t="s">
        <v>7226</v>
      </c>
      <c r="H3902" s="219"/>
      <c r="I3902" s="217" t="s">
        <v>16017</v>
      </c>
      <c r="J3902" s="217" t="s">
        <v>1769</v>
      </c>
      <c r="K3902" s="217" t="s">
        <v>30</v>
      </c>
      <c r="L3902" s="215" t="str">
        <f>VLOOKUP($K3902,[1]TONG_SL!$A$1:$D$65536,2,0)</f>
        <v>Gà muối 500g</v>
      </c>
      <c r="M3902" s="247"/>
      <c r="N3902" s="215" t="str">
        <f t="shared" si="395"/>
        <v>K-C6</v>
      </c>
      <c r="O3902" s="222"/>
      <c r="P3902" s="222"/>
      <c r="Q3902" s="215" t="str">
        <f>VLOOKUP(K3902,TONG_SL!$A:$D,3,0)</f>
        <v>Túi</v>
      </c>
      <c r="R3902" s="223">
        <v>10</v>
      </c>
      <c r="S3902" s="223"/>
      <c r="T3902" s="223">
        <f>VLOOKUP(VLOOKUP(G3902,Ma_KH!$A:$R,18,0)&amp;K3902,Gia_MB!$A:$F,6,0)</f>
        <v>116611</v>
      </c>
      <c r="U3902" s="183">
        <f t="shared" si="391"/>
        <v>1166110</v>
      </c>
      <c r="V3902" s="223"/>
      <c r="W3902" s="269">
        <f t="shared" si="392"/>
        <v>0</v>
      </c>
      <c r="X3902" s="270" t="str">
        <f t="shared" si="393"/>
        <v>8</v>
      </c>
      <c r="Y3902" s="223"/>
      <c r="Z3902" s="183">
        <f t="shared" si="394"/>
        <v>93288.8</v>
      </c>
      <c r="AA3902" s="271">
        <f>VLOOKUP(G3902,Ma_KH!$A:$R,14,0)</f>
        <v>60</v>
      </c>
    </row>
    <row r="3903" spans="1:27" x14ac:dyDescent="0.25">
      <c r="A3903" s="216">
        <v>46050</v>
      </c>
      <c r="B3903" s="217">
        <v>4183895955</v>
      </c>
      <c r="C3903" s="218" t="s">
        <v>15180</v>
      </c>
      <c r="D3903" s="216">
        <v>46059</v>
      </c>
      <c r="E3903" s="219"/>
      <c r="F3903" s="218"/>
      <c r="G3903" s="268" t="s">
        <v>7226</v>
      </c>
      <c r="H3903" s="219"/>
      <c r="I3903" s="217" t="s">
        <v>16017</v>
      </c>
      <c r="J3903" s="217" t="s">
        <v>1769</v>
      </c>
      <c r="K3903" s="217" t="s">
        <v>27</v>
      </c>
      <c r="L3903" s="215" t="str">
        <f>VLOOKUP($K3903,[1]TONG_SL!$A$1:$D$65536,2,0)</f>
        <v>Chân giò heo muối 300g</v>
      </c>
      <c r="M3903" s="247"/>
      <c r="N3903" s="215" t="str">
        <f t="shared" si="395"/>
        <v>K-C6</v>
      </c>
      <c r="O3903" s="222"/>
      <c r="P3903" s="222"/>
      <c r="Q3903" s="215" t="str">
        <f>VLOOKUP(K3903,TONG_SL!$A:$D,3,0)</f>
        <v>Túi</v>
      </c>
      <c r="R3903" s="223">
        <v>10</v>
      </c>
      <c r="S3903" s="223"/>
      <c r="T3903" s="223">
        <f>VLOOKUP(VLOOKUP(G3903,Ma_KH!$A:$R,18,0)&amp;K3903,Gia_MB!$A:$F,6,0)</f>
        <v>73431</v>
      </c>
      <c r="U3903" s="183">
        <f t="shared" si="391"/>
        <v>734310</v>
      </c>
      <c r="V3903" s="223"/>
      <c r="W3903" s="269">
        <f t="shared" si="392"/>
        <v>0</v>
      </c>
      <c r="X3903" s="270" t="str">
        <f t="shared" si="393"/>
        <v>8</v>
      </c>
      <c r="Y3903" s="223"/>
      <c r="Z3903" s="183">
        <f t="shared" si="394"/>
        <v>58744.800000000003</v>
      </c>
      <c r="AA3903" s="271">
        <f>VLOOKUP(G3903,Ma_KH!$A:$R,14,0)</f>
        <v>60</v>
      </c>
    </row>
    <row r="3904" spans="1:27" x14ac:dyDescent="0.25">
      <c r="A3904" s="216">
        <v>46057</v>
      </c>
      <c r="B3904" s="217">
        <v>4184260622</v>
      </c>
      <c r="C3904" s="218" t="s">
        <v>15180</v>
      </c>
      <c r="D3904" s="216">
        <v>46059</v>
      </c>
      <c r="E3904" s="219"/>
      <c r="F3904" s="218"/>
      <c r="G3904" s="268" t="s">
        <v>7226</v>
      </c>
      <c r="H3904" s="219"/>
      <c r="I3904" s="217" t="s">
        <v>16018</v>
      </c>
      <c r="J3904" s="217" t="s">
        <v>1769</v>
      </c>
      <c r="K3904" s="217" t="s">
        <v>30</v>
      </c>
      <c r="L3904" s="215" t="str">
        <f>VLOOKUP($K3904,[1]TONG_SL!$A$1:$D$65536,2,0)</f>
        <v>Gà muối 500g</v>
      </c>
      <c r="M3904" s="247"/>
      <c r="N3904" s="215" t="str">
        <f t="shared" si="395"/>
        <v>K-C6</v>
      </c>
      <c r="O3904" s="222"/>
      <c r="P3904" s="222"/>
      <c r="Q3904" s="215" t="str">
        <f>VLOOKUP(K3904,TONG_SL!$A:$D,3,0)</f>
        <v>Túi</v>
      </c>
      <c r="R3904" s="223">
        <v>50</v>
      </c>
      <c r="S3904" s="223"/>
      <c r="T3904" s="223">
        <f>VLOOKUP(VLOOKUP(G3904,Ma_KH!$A:$R,18,0)&amp;K3904,Gia_MB!$A:$F,6,0)</f>
        <v>116611</v>
      </c>
      <c r="U3904" s="183">
        <f t="shared" si="391"/>
        <v>5830550</v>
      </c>
      <c r="V3904" s="223"/>
      <c r="W3904" s="269">
        <f t="shared" si="392"/>
        <v>0</v>
      </c>
      <c r="X3904" s="270" t="str">
        <f t="shared" si="393"/>
        <v>8</v>
      </c>
      <c r="Y3904" s="223"/>
      <c r="Z3904" s="183">
        <f t="shared" si="394"/>
        <v>466444</v>
      </c>
      <c r="AA3904" s="271">
        <f>VLOOKUP(G3904,Ma_KH!$A:$R,14,0)</f>
        <v>60</v>
      </c>
    </row>
    <row r="3905" spans="1:27" x14ac:dyDescent="0.25">
      <c r="A3905" s="216">
        <v>46057</v>
      </c>
      <c r="B3905" s="217">
        <v>4184260622</v>
      </c>
      <c r="C3905" s="218" t="s">
        <v>15180</v>
      </c>
      <c r="D3905" s="216">
        <v>46059</v>
      </c>
      <c r="E3905" s="219"/>
      <c r="F3905" s="218"/>
      <c r="G3905" s="268" t="s">
        <v>7226</v>
      </c>
      <c r="H3905" s="219"/>
      <c r="I3905" s="217" t="s">
        <v>16018</v>
      </c>
      <c r="J3905" s="217" t="s">
        <v>1769</v>
      </c>
      <c r="K3905" s="217" t="s">
        <v>27</v>
      </c>
      <c r="L3905" s="215" t="str">
        <f>VLOOKUP($K3905,[1]TONG_SL!$A$1:$D$65536,2,0)</f>
        <v>Chân giò heo muối 300g</v>
      </c>
      <c r="M3905" s="247"/>
      <c r="N3905" s="215" t="str">
        <f t="shared" si="395"/>
        <v>K-C6</v>
      </c>
      <c r="O3905" s="222"/>
      <c r="P3905" s="222"/>
      <c r="Q3905" s="215" t="str">
        <f>VLOOKUP(K3905,TONG_SL!$A:$D,3,0)</f>
        <v>Túi</v>
      </c>
      <c r="R3905" s="223">
        <v>50</v>
      </c>
      <c r="S3905" s="223"/>
      <c r="T3905" s="223">
        <f>VLOOKUP(VLOOKUP(G3905,Ma_KH!$A:$R,18,0)&amp;K3905,Gia_MB!$A:$F,6,0)</f>
        <v>73431</v>
      </c>
      <c r="U3905" s="183">
        <f t="shared" si="391"/>
        <v>3671550</v>
      </c>
      <c r="V3905" s="223"/>
      <c r="W3905" s="269">
        <f t="shared" si="392"/>
        <v>0</v>
      </c>
      <c r="X3905" s="270" t="str">
        <f t="shared" si="393"/>
        <v>8</v>
      </c>
      <c r="Y3905" s="223"/>
      <c r="Z3905" s="183">
        <f t="shared" si="394"/>
        <v>293724</v>
      </c>
      <c r="AA3905" s="271">
        <f>VLOOKUP(G3905,Ma_KH!$A:$R,14,0)</f>
        <v>60</v>
      </c>
    </row>
    <row r="3906" spans="1:27" x14ac:dyDescent="0.25">
      <c r="A3906" s="216">
        <v>46050</v>
      </c>
      <c r="B3906" s="217">
        <v>4183895839</v>
      </c>
      <c r="C3906" s="218" t="s">
        <v>15180</v>
      </c>
      <c r="D3906" s="216">
        <v>46059</v>
      </c>
      <c r="E3906" s="219"/>
      <c r="F3906" s="218"/>
      <c r="G3906" s="268" t="s">
        <v>7226</v>
      </c>
      <c r="H3906" s="219"/>
      <c r="I3906" s="217" t="s">
        <v>16019</v>
      </c>
      <c r="J3906" s="217" t="s">
        <v>1769</v>
      </c>
      <c r="K3906" s="217" t="s">
        <v>30</v>
      </c>
      <c r="L3906" s="215" t="str">
        <f>VLOOKUP($K3906,[1]TONG_SL!$A$1:$D$65536,2,0)</f>
        <v>Gà muối 500g</v>
      </c>
      <c r="M3906" s="247"/>
      <c r="N3906" s="215" t="str">
        <f t="shared" si="395"/>
        <v>K-C6</v>
      </c>
      <c r="O3906" s="222"/>
      <c r="P3906" s="222"/>
      <c r="Q3906" s="215" t="str">
        <f>VLOOKUP(K3906,TONG_SL!$A:$D,3,0)</f>
        <v>Túi</v>
      </c>
      <c r="R3906" s="223">
        <v>10</v>
      </c>
      <c r="S3906" s="223"/>
      <c r="T3906" s="223">
        <f>VLOOKUP(VLOOKUP(G3906,Ma_KH!$A:$R,18,0)&amp;K3906,Gia_MB!$A:$F,6,0)</f>
        <v>116611</v>
      </c>
      <c r="U3906" s="183">
        <f t="shared" si="391"/>
        <v>1166110</v>
      </c>
      <c r="V3906" s="223"/>
      <c r="W3906" s="269">
        <f t="shared" si="392"/>
        <v>0</v>
      </c>
      <c r="X3906" s="270" t="str">
        <f t="shared" si="393"/>
        <v>8</v>
      </c>
      <c r="Y3906" s="223"/>
      <c r="Z3906" s="183">
        <f t="shared" si="394"/>
        <v>93288.8</v>
      </c>
      <c r="AA3906" s="271">
        <f>VLOOKUP(G3906,Ma_KH!$A:$R,14,0)</f>
        <v>60</v>
      </c>
    </row>
    <row r="3907" spans="1:27" x14ac:dyDescent="0.25">
      <c r="A3907" s="216">
        <v>46050</v>
      </c>
      <c r="B3907" s="217">
        <v>4183895839</v>
      </c>
      <c r="C3907" s="218" t="s">
        <v>15180</v>
      </c>
      <c r="D3907" s="216">
        <v>46059</v>
      </c>
      <c r="E3907" s="219"/>
      <c r="F3907" s="218"/>
      <c r="G3907" s="268" t="s">
        <v>7226</v>
      </c>
      <c r="H3907" s="219"/>
      <c r="I3907" s="217" t="s">
        <v>16019</v>
      </c>
      <c r="J3907" s="217" t="s">
        <v>1769</v>
      </c>
      <c r="K3907" s="217" t="s">
        <v>27</v>
      </c>
      <c r="L3907" s="215" t="str">
        <f>VLOOKUP($K3907,[1]TONG_SL!$A$1:$D$65536,2,0)</f>
        <v>Chân giò heo muối 300g</v>
      </c>
      <c r="M3907" s="247"/>
      <c r="N3907" s="215" t="str">
        <f t="shared" si="395"/>
        <v>K-C6</v>
      </c>
      <c r="O3907" s="222"/>
      <c r="P3907" s="222"/>
      <c r="Q3907" s="215" t="str">
        <f>VLOOKUP(K3907,TONG_SL!$A:$D,3,0)</f>
        <v>Túi</v>
      </c>
      <c r="R3907" s="223">
        <v>10</v>
      </c>
      <c r="S3907" s="223"/>
      <c r="T3907" s="223">
        <f>VLOOKUP(VLOOKUP(G3907,Ma_KH!$A:$R,18,0)&amp;K3907,Gia_MB!$A:$F,6,0)</f>
        <v>73431</v>
      </c>
      <c r="U3907" s="183">
        <f t="shared" si="391"/>
        <v>734310</v>
      </c>
      <c r="V3907" s="223"/>
      <c r="W3907" s="269">
        <f t="shared" si="392"/>
        <v>0</v>
      </c>
      <c r="X3907" s="270" t="str">
        <f t="shared" si="393"/>
        <v>8</v>
      </c>
      <c r="Y3907" s="223"/>
      <c r="Z3907" s="183">
        <f t="shared" si="394"/>
        <v>58744.800000000003</v>
      </c>
      <c r="AA3907" s="271">
        <f>VLOOKUP(G3907,Ma_KH!$A:$R,14,0)</f>
        <v>60</v>
      </c>
    </row>
    <row r="3908" spans="1:27" x14ac:dyDescent="0.25">
      <c r="A3908" s="216">
        <v>46050</v>
      </c>
      <c r="B3908" s="217">
        <v>4183895839</v>
      </c>
      <c r="C3908" s="218" t="s">
        <v>15180</v>
      </c>
      <c r="D3908" s="216">
        <v>46059</v>
      </c>
      <c r="E3908" s="219"/>
      <c r="F3908" s="218"/>
      <c r="G3908" s="268" t="s">
        <v>7226</v>
      </c>
      <c r="H3908" s="219"/>
      <c r="I3908" s="217" t="s">
        <v>16019</v>
      </c>
      <c r="J3908" s="217" t="s">
        <v>1769</v>
      </c>
      <c r="K3908" s="217" t="s">
        <v>39</v>
      </c>
      <c r="L3908" s="215" t="str">
        <f>VLOOKUP($K3908,[1]TONG_SL!$A$1:$D$65536,2,0)</f>
        <v>Chả nướng 300g</v>
      </c>
      <c r="M3908" s="247"/>
      <c r="N3908" s="215" t="str">
        <f t="shared" si="395"/>
        <v>K-C6</v>
      </c>
      <c r="O3908" s="222"/>
      <c r="P3908" s="222"/>
      <c r="Q3908" s="215" t="str">
        <f>VLOOKUP(K3908,TONG_SL!$A:$D,3,0)</f>
        <v>Túi</v>
      </c>
      <c r="R3908" s="223">
        <v>5</v>
      </c>
      <c r="S3908" s="223"/>
      <c r="T3908" s="223">
        <f>VLOOKUP(VLOOKUP(G3908,Ma_KH!$A:$R,18,0)&amp;K3908,Gia_MB!$A:$F,6,0)</f>
        <v>70950</v>
      </c>
      <c r="U3908" s="183">
        <f t="shared" si="391"/>
        <v>354750</v>
      </c>
      <c r="V3908" s="223"/>
      <c r="W3908" s="269">
        <f t="shared" si="392"/>
        <v>0</v>
      </c>
      <c r="X3908" s="270" t="str">
        <f t="shared" si="393"/>
        <v>8</v>
      </c>
      <c r="Y3908" s="223"/>
      <c r="Z3908" s="183">
        <f t="shared" si="394"/>
        <v>28380</v>
      </c>
      <c r="AA3908" s="271">
        <f>VLOOKUP(G3908,Ma_KH!$A:$R,14,0)</f>
        <v>60</v>
      </c>
    </row>
    <row r="3909" spans="1:27" x14ac:dyDescent="0.25">
      <c r="A3909" s="216">
        <v>46050</v>
      </c>
      <c r="B3909" s="217">
        <v>4183895839</v>
      </c>
      <c r="C3909" s="218" t="s">
        <v>15180</v>
      </c>
      <c r="D3909" s="216">
        <v>46059</v>
      </c>
      <c r="E3909" s="219"/>
      <c r="F3909" s="218"/>
      <c r="G3909" s="268" t="s">
        <v>7226</v>
      </c>
      <c r="H3909" s="219"/>
      <c r="I3909" s="217" t="s">
        <v>16019</v>
      </c>
      <c r="J3909" s="217" t="s">
        <v>1769</v>
      </c>
      <c r="K3909" s="217" t="s">
        <v>48</v>
      </c>
      <c r="L3909" s="215" t="str">
        <f>VLOOKUP($K3909,[1]TONG_SL!$A$1:$D$65536,2,0)</f>
        <v>Mọc Nấm Hương 250g</v>
      </c>
      <c r="M3909" s="247"/>
      <c r="N3909" s="215" t="str">
        <f t="shared" si="395"/>
        <v>K-C6</v>
      </c>
      <c r="O3909" s="222"/>
      <c r="P3909" s="222"/>
      <c r="Q3909" s="215" t="str">
        <f>VLOOKUP(K3909,TONG_SL!$A:$D,3,0)</f>
        <v>Túi</v>
      </c>
      <c r="R3909" s="223">
        <v>10</v>
      </c>
      <c r="S3909" s="223"/>
      <c r="T3909" s="223">
        <f>VLOOKUP(VLOOKUP(G3909,Ma_KH!$A:$R,18,0)&amp;K3909,Gia_MB!$A:$F,6,0)</f>
        <v>46000</v>
      </c>
      <c r="U3909" s="183">
        <f t="shared" si="391"/>
        <v>460000</v>
      </c>
      <c r="V3909" s="223"/>
      <c r="W3909" s="269">
        <f t="shared" si="392"/>
        <v>0</v>
      </c>
      <c r="X3909" s="270" t="str">
        <f t="shared" si="393"/>
        <v>8</v>
      </c>
      <c r="Y3909" s="223"/>
      <c r="Z3909" s="183">
        <f t="shared" si="394"/>
        <v>36800</v>
      </c>
      <c r="AA3909" s="271">
        <f>VLOOKUP(G3909,Ma_KH!$A:$R,14,0)</f>
        <v>60</v>
      </c>
    </row>
    <row r="3910" spans="1:27" x14ac:dyDescent="0.25">
      <c r="A3910" s="216">
        <v>46057</v>
      </c>
      <c r="B3910" s="217">
        <v>4184260472</v>
      </c>
      <c r="C3910" s="218" t="s">
        <v>15180</v>
      </c>
      <c r="D3910" s="216">
        <v>46059</v>
      </c>
      <c r="E3910" s="219"/>
      <c r="F3910" s="218"/>
      <c r="G3910" s="268" t="s">
        <v>7226</v>
      </c>
      <c r="H3910" s="219"/>
      <c r="I3910" s="217" t="s">
        <v>16020</v>
      </c>
      <c r="J3910" s="217" t="s">
        <v>1769</v>
      </c>
      <c r="K3910" s="217" t="s">
        <v>37</v>
      </c>
      <c r="L3910" s="215" t="str">
        <f>VLOOKUP($K3910,[1]TONG_SL!$A$1:$D$65536,2,0)</f>
        <v>Chả cốm 300g</v>
      </c>
      <c r="M3910" s="247"/>
      <c r="N3910" s="215" t="str">
        <f t="shared" si="395"/>
        <v>K-C6</v>
      </c>
      <c r="O3910" s="222"/>
      <c r="P3910" s="222"/>
      <c r="Q3910" s="215" t="str">
        <f>VLOOKUP(K3910,TONG_SL!$A:$D,3,0)</f>
        <v>Túi</v>
      </c>
      <c r="R3910" s="223">
        <v>3</v>
      </c>
      <c r="S3910" s="223"/>
      <c r="T3910" s="223">
        <f>VLOOKUP(VLOOKUP(G3910,Ma_KH!$A:$R,18,0)&amp;K3910,Gia_MB!$A:$F,6,0)</f>
        <v>74250</v>
      </c>
      <c r="U3910" s="183">
        <f t="shared" si="391"/>
        <v>222750</v>
      </c>
      <c r="V3910" s="223"/>
      <c r="W3910" s="269">
        <f t="shared" si="392"/>
        <v>0</v>
      </c>
      <c r="X3910" s="270" t="str">
        <f t="shared" si="393"/>
        <v>8</v>
      </c>
      <c r="Y3910" s="223"/>
      <c r="Z3910" s="183">
        <f t="shared" si="394"/>
        <v>17820</v>
      </c>
      <c r="AA3910" s="271">
        <f>VLOOKUP(G3910,Ma_KH!$A:$R,14,0)</f>
        <v>60</v>
      </c>
    </row>
    <row r="3911" spans="1:27" x14ac:dyDescent="0.25">
      <c r="A3911" s="216">
        <v>46057</v>
      </c>
      <c r="B3911" s="217">
        <v>4184260472</v>
      </c>
      <c r="C3911" s="218" t="s">
        <v>15180</v>
      </c>
      <c r="D3911" s="216">
        <v>46059</v>
      </c>
      <c r="E3911" s="219"/>
      <c r="F3911" s="218"/>
      <c r="G3911" s="268" t="s">
        <v>7226</v>
      </c>
      <c r="H3911" s="219"/>
      <c r="I3911" s="217" t="s">
        <v>16020</v>
      </c>
      <c r="J3911" s="217" t="s">
        <v>1769</v>
      </c>
      <c r="K3911" s="217" t="s">
        <v>39</v>
      </c>
      <c r="L3911" s="215" t="str">
        <f>VLOOKUP($K3911,[1]TONG_SL!$A$1:$D$65536,2,0)</f>
        <v>Chả nướng 300g</v>
      </c>
      <c r="M3911" s="247"/>
      <c r="N3911" s="215" t="str">
        <f t="shared" si="395"/>
        <v>K-C6</v>
      </c>
      <c r="O3911" s="222"/>
      <c r="P3911" s="222"/>
      <c r="Q3911" s="215" t="str">
        <f>VLOOKUP(K3911,TONG_SL!$A:$D,3,0)</f>
        <v>Túi</v>
      </c>
      <c r="R3911" s="223">
        <v>3</v>
      </c>
      <c r="S3911" s="223"/>
      <c r="T3911" s="223">
        <f>VLOOKUP(VLOOKUP(G3911,Ma_KH!$A:$R,18,0)&amp;K3911,Gia_MB!$A:$F,6,0)</f>
        <v>70950</v>
      </c>
      <c r="U3911" s="183">
        <f t="shared" si="391"/>
        <v>212850</v>
      </c>
      <c r="V3911" s="223"/>
      <c r="W3911" s="269">
        <f t="shared" si="392"/>
        <v>0</v>
      </c>
      <c r="X3911" s="270" t="str">
        <f t="shared" si="393"/>
        <v>8</v>
      </c>
      <c r="Y3911" s="223"/>
      <c r="Z3911" s="183">
        <f t="shared" si="394"/>
        <v>17028</v>
      </c>
      <c r="AA3911" s="271">
        <f>VLOOKUP(G3911,Ma_KH!$A:$R,14,0)</f>
        <v>60</v>
      </c>
    </row>
    <row r="3912" spans="1:27" x14ac:dyDescent="0.25">
      <c r="A3912" s="216">
        <v>46057</v>
      </c>
      <c r="B3912" s="217">
        <v>4184260472</v>
      </c>
      <c r="C3912" s="218" t="s">
        <v>15180</v>
      </c>
      <c r="D3912" s="216">
        <v>46059</v>
      </c>
      <c r="E3912" s="219"/>
      <c r="F3912" s="218"/>
      <c r="G3912" s="268" t="s">
        <v>7226</v>
      </c>
      <c r="H3912" s="219"/>
      <c r="I3912" s="217" t="s">
        <v>16020</v>
      </c>
      <c r="J3912" s="217" t="s">
        <v>1769</v>
      </c>
      <c r="K3912" s="217" t="s">
        <v>30</v>
      </c>
      <c r="L3912" s="215" t="str">
        <f>VLOOKUP($K3912,[1]TONG_SL!$A$1:$D$65536,2,0)</f>
        <v>Gà muối 500g</v>
      </c>
      <c r="M3912" s="247"/>
      <c r="N3912" s="215" t="str">
        <f t="shared" si="395"/>
        <v>K-C6</v>
      </c>
      <c r="O3912" s="222"/>
      <c r="P3912" s="222"/>
      <c r="Q3912" s="215" t="str">
        <f>VLOOKUP(K3912,TONG_SL!$A:$D,3,0)</f>
        <v>Túi</v>
      </c>
      <c r="R3912" s="223">
        <v>10</v>
      </c>
      <c r="S3912" s="223"/>
      <c r="T3912" s="223">
        <f>VLOOKUP(VLOOKUP(G3912,Ma_KH!$A:$R,18,0)&amp;K3912,Gia_MB!$A:$F,6,0)</f>
        <v>116611</v>
      </c>
      <c r="U3912" s="183">
        <f t="shared" si="391"/>
        <v>1166110</v>
      </c>
      <c r="V3912" s="223"/>
      <c r="W3912" s="269">
        <f t="shared" si="392"/>
        <v>0</v>
      </c>
      <c r="X3912" s="270" t="str">
        <f t="shared" si="393"/>
        <v>8</v>
      </c>
      <c r="Y3912" s="223"/>
      <c r="Z3912" s="183">
        <f t="shared" si="394"/>
        <v>93288.8</v>
      </c>
      <c r="AA3912" s="271">
        <f>VLOOKUP(G3912,Ma_KH!$A:$R,14,0)</f>
        <v>60</v>
      </c>
    </row>
    <row r="3913" spans="1:27" x14ac:dyDescent="0.25">
      <c r="A3913" s="216">
        <v>46057</v>
      </c>
      <c r="B3913" s="217">
        <v>4184260472</v>
      </c>
      <c r="C3913" s="218" t="s">
        <v>15180</v>
      </c>
      <c r="D3913" s="216">
        <v>46059</v>
      </c>
      <c r="E3913" s="219"/>
      <c r="F3913" s="218"/>
      <c r="G3913" s="268" t="s">
        <v>7226</v>
      </c>
      <c r="H3913" s="219"/>
      <c r="I3913" s="217" t="s">
        <v>16020</v>
      </c>
      <c r="J3913" s="217" t="s">
        <v>1769</v>
      </c>
      <c r="K3913" s="217" t="s">
        <v>27</v>
      </c>
      <c r="L3913" s="215" t="str">
        <f>VLOOKUP($K3913,[1]TONG_SL!$A$1:$D$65536,2,0)</f>
        <v>Chân giò heo muối 300g</v>
      </c>
      <c r="M3913" s="247"/>
      <c r="N3913" s="215" t="str">
        <f t="shared" si="395"/>
        <v>K-C6</v>
      </c>
      <c r="O3913" s="222"/>
      <c r="P3913" s="222"/>
      <c r="Q3913" s="215" t="str">
        <f>VLOOKUP(K3913,TONG_SL!$A:$D,3,0)</f>
        <v>Túi</v>
      </c>
      <c r="R3913" s="223">
        <v>10</v>
      </c>
      <c r="S3913" s="223"/>
      <c r="T3913" s="223">
        <f>VLOOKUP(VLOOKUP(G3913,Ma_KH!$A:$R,18,0)&amp;K3913,Gia_MB!$A:$F,6,0)</f>
        <v>73431</v>
      </c>
      <c r="U3913" s="183">
        <f t="shared" si="391"/>
        <v>734310</v>
      </c>
      <c r="V3913" s="223"/>
      <c r="W3913" s="269">
        <f t="shared" si="392"/>
        <v>0</v>
      </c>
      <c r="X3913" s="270" t="str">
        <f t="shared" si="393"/>
        <v>8</v>
      </c>
      <c r="Y3913" s="223"/>
      <c r="Z3913" s="183">
        <f t="shared" si="394"/>
        <v>58744.800000000003</v>
      </c>
      <c r="AA3913" s="271">
        <f>VLOOKUP(G3913,Ma_KH!$A:$R,14,0)</f>
        <v>60</v>
      </c>
    </row>
    <row r="3914" spans="1:27" x14ac:dyDescent="0.25">
      <c r="A3914" s="216">
        <v>46050</v>
      </c>
      <c r="B3914" s="217">
        <v>4183895893</v>
      </c>
      <c r="C3914" s="218" t="s">
        <v>15180</v>
      </c>
      <c r="D3914" s="216">
        <v>46059</v>
      </c>
      <c r="E3914" s="219"/>
      <c r="F3914" s="218"/>
      <c r="G3914" s="268" t="s">
        <v>7226</v>
      </c>
      <c r="H3914" s="219"/>
      <c r="I3914" s="217" t="s">
        <v>16021</v>
      </c>
      <c r="J3914" s="217" t="s">
        <v>1769</v>
      </c>
      <c r="K3914" s="217" t="s">
        <v>27</v>
      </c>
      <c r="L3914" s="215" t="str">
        <f>VLOOKUP($K3914,[1]TONG_SL!$A$1:$D$65536,2,0)</f>
        <v>Chân giò heo muối 300g</v>
      </c>
      <c r="M3914" s="247"/>
      <c r="N3914" s="215" t="str">
        <f t="shared" si="395"/>
        <v>K-C6</v>
      </c>
      <c r="O3914" s="222"/>
      <c r="P3914" s="222"/>
      <c r="Q3914" s="215" t="str">
        <f>VLOOKUP(K3914,TONG_SL!$A:$D,3,0)</f>
        <v>Túi</v>
      </c>
      <c r="R3914" s="223">
        <v>10</v>
      </c>
      <c r="S3914" s="223"/>
      <c r="T3914" s="223">
        <f>VLOOKUP(VLOOKUP(G3914,Ma_KH!$A:$R,18,0)&amp;K3914,Gia_MB!$A:$F,6,0)</f>
        <v>73431</v>
      </c>
      <c r="U3914" s="183">
        <f t="shared" si="391"/>
        <v>734310</v>
      </c>
      <c r="V3914" s="223"/>
      <c r="W3914" s="269">
        <f t="shared" si="392"/>
        <v>0</v>
      </c>
      <c r="X3914" s="270" t="str">
        <f t="shared" si="393"/>
        <v>8</v>
      </c>
      <c r="Y3914" s="223"/>
      <c r="Z3914" s="183">
        <f t="shared" si="394"/>
        <v>58744.800000000003</v>
      </c>
      <c r="AA3914" s="271">
        <f>VLOOKUP(G3914,Ma_KH!$A:$R,14,0)</f>
        <v>60</v>
      </c>
    </row>
    <row r="3915" spans="1:27" x14ac:dyDescent="0.25">
      <c r="A3915" s="216">
        <v>46050</v>
      </c>
      <c r="B3915" s="217">
        <v>4183895893</v>
      </c>
      <c r="C3915" s="218" t="s">
        <v>15180</v>
      </c>
      <c r="D3915" s="216">
        <v>46059</v>
      </c>
      <c r="E3915" s="219"/>
      <c r="F3915" s="218"/>
      <c r="G3915" s="268" t="s">
        <v>7226</v>
      </c>
      <c r="H3915" s="219"/>
      <c r="I3915" s="217" t="s">
        <v>16021</v>
      </c>
      <c r="J3915" s="217" t="s">
        <v>1769</v>
      </c>
      <c r="K3915" s="217" t="s">
        <v>48</v>
      </c>
      <c r="L3915" s="215" t="str">
        <f>VLOOKUP($K3915,[1]TONG_SL!$A$1:$D$65536,2,0)</f>
        <v>Mọc Nấm Hương 250g</v>
      </c>
      <c r="M3915" s="247"/>
      <c r="N3915" s="215" t="str">
        <f t="shared" si="395"/>
        <v>K-C6</v>
      </c>
      <c r="O3915" s="222"/>
      <c r="P3915" s="222"/>
      <c r="Q3915" s="215" t="str">
        <f>VLOOKUP(K3915,TONG_SL!$A:$D,3,0)</f>
        <v>Túi</v>
      </c>
      <c r="R3915" s="223">
        <v>10</v>
      </c>
      <c r="S3915" s="223"/>
      <c r="T3915" s="223">
        <f>VLOOKUP(VLOOKUP(G3915,Ma_KH!$A:$R,18,0)&amp;K3915,Gia_MB!$A:$F,6,0)</f>
        <v>46000</v>
      </c>
      <c r="U3915" s="183">
        <f t="shared" si="391"/>
        <v>460000</v>
      </c>
      <c r="V3915" s="223"/>
      <c r="W3915" s="269">
        <f t="shared" si="392"/>
        <v>0</v>
      </c>
      <c r="X3915" s="270" t="str">
        <f t="shared" si="393"/>
        <v>8</v>
      </c>
      <c r="Y3915" s="223"/>
      <c r="Z3915" s="183">
        <f t="shared" si="394"/>
        <v>36800</v>
      </c>
      <c r="AA3915" s="271">
        <f>VLOOKUP(G3915,Ma_KH!$A:$R,14,0)</f>
        <v>60</v>
      </c>
    </row>
    <row r="3916" spans="1:27" x14ac:dyDescent="0.25">
      <c r="A3916" s="216">
        <v>46050</v>
      </c>
      <c r="B3916" s="217">
        <v>4183895893</v>
      </c>
      <c r="C3916" s="218" t="s">
        <v>15180</v>
      </c>
      <c r="D3916" s="216">
        <v>46059</v>
      </c>
      <c r="E3916" s="219"/>
      <c r="F3916" s="218"/>
      <c r="G3916" s="268" t="s">
        <v>7226</v>
      </c>
      <c r="H3916" s="219"/>
      <c r="I3916" s="217" t="s">
        <v>16021</v>
      </c>
      <c r="J3916" s="217" t="s">
        <v>1769</v>
      </c>
      <c r="K3916" s="217" t="s">
        <v>39</v>
      </c>
      <c r="L3916" s="215" t="str">
        <f>VLOOKUP($K3916,[1]TONG_SL!$A$1:$D$65536,2,0)</f>
        <v>Chả nướng 300g</v>
      </c>
      <c r="M3916" s="247"/>
      <c r="N3916" s="215" t="str">
        <f t="shared" si="395"/>
        <v>K-C6</v>
      </c>
      <c r="O3916" s="222"/>
      <c r="P3916" s="222"/>
      <c r="Q3916" s="215" t="str">
        <f>VLOOKUP(K3916,TONG_SL!$A:$D,3,0)</f>
        <v>Túi</v>
      </c>
      <c r="R3916" s="223">
        <v>5</v>
      </c>
      <c r="S3916" s="223"/>
      <c r="T3916" s="223">
        <f>VLOOKUP(VLOOKUP(G3916,Ma_KH!$A:$R,18,0)&amp;K3916,Gia_MB!$A:$F,6,0)</f>
        <v>70950</v>
      </c>
      <c r="U3916" s="183">
        <f t="shared" si="391"/>
        <v>354750</v>
      </c>
      <c r="V3916" s="223"/>
      <c r="W3916" s="269">
        <f t="shared" si="392"/>
        <v>0</v>
      </c>
      <c r="X3916" s="270" t="str">
        <f t="shared" si="393"/>
        <v>8</v>
      </c>
      <c r="Y3916" s="223"/>
      <c r="Z3916" s="183">
        <f t="shared" si="394"/>
        <v>28380</v>
      </c>
      <c r="AA3916" s="271">
        <f>VLOOKUP(G3916,Ma_KH!$A:$R,14,0)</f>
        <v>60</v>
      </c>
    </row>
    <row r="3917" spans="1:27" x14ac:dyDescent="0.25">
      <c r="A3917" s="216">
        <v>46050</v>
      </c>
      <c r="B3917" s="217">
        <v>4183895893</v>
      </c>
      <c r="C3917" s="218" t="s">
        <v>15180</v>
      </c>
      <c r="D3917" s="216">
        <v>46059</v>
      </c>
      <c r="E3917" s="219"/>
      <c r="F3917" s="218"/>
      <c r="G3917" s="268" t="s">
        <v>7226</v>
      </c>
      <c r="H3917" s="219"/>
      <c r="I3917" s="217" t="s">
        <v>16021</v>
      </c>
      <c r="J3917" s="217" t="s">
        <v>1769</v>
      </c>
      <c r="K3917" s="217" t="s">
        <v>30</v>
      </c>
      <c r="L3917" s="215" t="str">
        <f>VLOOKUP($K3917,[1]TONG_SL!$A$1:$D$65536,2,0)</f>
        <v>Gà muối 500g</v>
      </c>
      <c r="M3917" s="247"/>
      <c r="N3917" s="215" t="str">
        <f t="shared" si="395"/>
        <v>K-C6</v>
      </c>
      <c r="O3917" s="222"/>
      <c r="P3917" s="222"/>
      <c r="Q3917" s="215" t="str">
        <f>VLOOKUP(K3917,TONG_SL!$A:$D,3,0)</f>
        <v>Túi</v>
      </c>
      <c r="R3917" s="223">
        <v>10</v>
      </c>
      <c r="S3917" s="223"/>
      <c r="T3917" s="223">
        <f>VLOOKUP(VLOOKUP(G3917,Ma_KH!$A:$R,18,0)&amp;K3917,Gia_MB!$A:$F,6,0)</f>
        <v>116611</v>
      </c>
      <c r="U3917" s="183">
        <f t="shared" si="391"/>
        <v>1166110</v>
      </c>
      <c r="V3917" s="223"/>
      <c r="W3917" s="269">
        <f t="shared" si="392"/>
        <v>0</v>
      </c>
      <c r="X3917" s="270" t="str">
        <f t="shared" si="393"/>
        <v>8</v>
      </c>
      <c r="Y3917" s="223"/>
      <c r="Z3917" s="183">
        <f t="shared" si="394"/>
        <v>93288.8</v>
      </c>
      <c r="AA3917" s="271">
        <f>VLOOKUP(G3917,Ma_KH!$A:$R,14,0)</f>
        <v>60</v>
      </c>
    </row>
    <row r="3918" spans="1:27" x14ac:dyDescent="0.25">
      <c r="A3918" s="216">
        <v>46057</v>
      </c>
      <c r="B3918" s="217">
        <v>4184260577</v>
      </c>
      <c r="C3918" s="218" t="s">
        <v>15180</v>
      </c>
      <c r="D3918" s="216">
        <v>46059</v>
      </c>
      <c r="E3918" s="219"/>
      <c r="F3918" s="218"/>
      <c r="G3918" s="268" t="s">
        <v>7226</v>
      </c>
      <c r="H3918" s="219"/>
      <c r="I3918" s="217" t="s">
        <v>16022</v>
      </c>
      <c r="J3918" s="217" t="s">
        <v>1769</v>
      </c>
      <c r="K3918" s="217" t="s">
        <v>30</v>
      </c>
      <c r="L3918" s="215" t="str">
        <f>VLOOKUP($K3918,[1]TONG_SL!$A$1:$D$65536,2,0)</f>
        <v>Gà muối 500g</v>
      </c>
      <c r="M3918" s="247"/>
      <c r="N3918" s="215" t="str">
        <f t="shared" si="395"/>
        <v>K-C6</v>
      </c>
      <c r="O3918" s="222"/>
      <c r="P3918" s="222"/>
      <c r="Q3918" s="215" t="str">
        <f>VLOOKUP(K3918,TONG_SL!$A:$D,3,0)</f>
        <v>Túi</v>
      </c>
      <c r="R3918" s="223">
        <v>30</v>
      </c>
      <c r="S3918" s="223"/>
      <c r="T3918" s="223">
        <f>VLOOKUP(VLOOKUP(G3918,Ma_KH!$A:$R,18,0)&amp;K3918,Gia_MB!$A:$F,6,0)</f>
        <v>116611</v>
      </c>
      <c r="U3918" s="183">
        <f t="shared" si="391"/>
        <v>3498330</v>
      </c>
      <c r="V3918" s="223"/>
      <c r="W3918" s="269">
        <f t="shared" si="392"/>
        <v>0</v>
      </c>
      <c r="X3918" s="270" t="str">
        <f t="shared" si="393"/>
        <v>8</v>
      </c>
      <c r="Y3918" s="223"/>
      <c r="Z3918" s="183">
        <f t="shared" si="394"/>
        <v>279866.40000000002</v>
      </c>
      <c r="AA3918" s="271">
        <f>VLOOKUP(G3918,Ma_KH!$A:$R,14,0)</f>
        <v>60</v>
      </c>
    </row>
    <row r="3919" spans="1:27" x14ac:dyDescent="0.25">
      <c r="A3919" s="216">
        <v>46057</v>
      </c>
      <c r="B3919" s="217">
        <v>4184260577</v>
      </c>
      <c r="C3919" s="218" t="s">
        <v>15180</v>
      </c>
      <c r="D3919" s="216">
        <v>46059</v>
      </c>
      <c r="E3919" s="219"/>
      <c r="F3919" s="218"/>
      <c r="G3919" s="268" t="s">
        <v>7226</v>
      </c>
      <c r="H3919" s="219"/>
      <c r="I3919" s="217" t="s">
        <v>16022</v>
      </c>
      <c r="J3919" s="217" t="s">
        <v>1769</v>
      </c>
      <c r="K3919" s="217" t="s">
        <v>27</v>
      </c>
      <c r="L3919" s="215" t="str">
        <f>VLOOKUP($K3919,[1]TONG_SL!$A$1:$D$65536,2,0)</f>
        <v>Chân giò heo muối 300g</v>
      </c>
      <c r="M3919" s="247"/>
      <c r="N3919" s="215" t="str">
        <f t="shared" si="395"/>
        <v>K-C6</v>
      </c>
      <c r="O3919" s="222"/>
      <c r="P3919" s="222"/>
      <c r="Q3919" s="215" t="str">
        <f>VLOOKUP(K3919,TONG_SL!$A:$D,3,0)</f>
        <v>Túi</v>
      </c>
      <c r="R3919" s="223">
        <v>30</v>
      </c>
      <c r="S3919" s="223"/>
      <c r="T3919" s="223">
        <f>VLOOKUP(VLOOKUP(G3919,Ma_KH!$A:$R,18,0)&amp;K3919,Gia_MB!$A:$F,6,0)</f>
        <v>73431</v>
      </c>
      <c r="U3919" s="183">
        <f t="shared" si="391"/>
        <v>2202930</v>
      </c>
      <c r="V3919" s="223"/>
      <c r="W3919" s="269">
        <f t="shared" si="392"/>
        <v>0</v>
      </c>
      <c r="X3919" s="270" t="str">
        <f t="shared" si="393"/>
        <v>8</v>
      </c>
      <c r="Y3919" s="223"/>
      <c r="Z3919" s="183">
        <f t="shared" si="394"/>
        <v>176234.4</v>
      </c>
      <c r="AA3919" s="271">
        <f>VLOOKUP(G3919,Ma_KH!$A:$R,14,0)</f>
        <v>60</v>
      </c>
    </row>
    <row r="3920" spans="1:27" x14ac:dyDescent="0.25">
      <c r="A3920" s="216">
        <v>46053</v>
      </c>
      <c r="B3920" s="217">
        <v>4184024160</v>
      </c>
      <c r="C3920" s="218" t="s">
        <v>15180</v>
      </c>
      <c r="D3920" s="216">
        <v>46059</v>
      </c>
      <c r="E3920" s="219"/>
      <c r="F3920" s="218"/>
      <c r="G3920" s="268" t="s">
        <v>7226</v>
      </c>
      <c r="H3920" s="219"/>
      <c r="I3920" s="217" t="s">
        <v>16023</v>
      </c>
      <c r="J3920" s="217" t="s">
        <v>1769</v>
      </c>
      <c r="K3920" s="217" t="s">
        <v>27</v>
      </c>
      <c r="L3920" s="215" t="str">
        <f>VLOOKUP($K3920,[1]TONG_SL!$A$1:$D$65536,2,0)</f>
        <v>Chân giò heo muối 300g</v>
      </c>
      <c r="M3920" s="247"/>
      <c r="N3920" s="215" t="str">
        <f t="shared" si="395"/>
        <v>K-C6</v>
      </c>
      <c r="O3920" s="222"/>
      <c r="P3920" s="222"/>
      <c r="Q3920" s="215" t="str">
        <f>VLOOKUP(K3920,TONG_SL!$A:$D,3,0)</f>
        <v>Túi</v>
      </c>
      <c r="R3920" s="223">
        <v>12</v>
      </c>
      <c r="S3920" s="223"/>
      <c r="T3920" s="223">
        <f>VLOOKUP(VLOOKUP(G3920,Ma_KH!$A:$R,18,0)&amp;K3920,Gia_MB!$A:$F,6,0)</f>
        <v>73431</v>
      </c>
      <c r="U3920" s="183">
        <f t="shared" si="391"/>
        <v>881172</v>
      </c>
      <c r="V3920" s="223"/>
      <c r="W3920" s="269">
        <f t="shared" si="392"/>
        <v>0</v>
      </c>
      <c r="X3920" s="270" t="str">
        <f t="shared" si="393"/>
        <v>8</v>
      </c>
      <c r="Y3920" s="223"/>
      <c r="Z3920" s="183">
        <f t="shared" si="394"/>
        <v>70493.759999999995</v>
      </c>
      <c r="AA3920" s="271">
        <f>VLOOKUP(G3920,Ma_KH!$A:$R,14,0)</f>
        <v>60</v>
      </c>
    </row>
    <row r="3921" spans="1:27" x14ac:dyDescent="0.25">
      <c r="A3921" s="216">
        <v>46053</v>
      </c>
      <c r="B3921" s="217">
        <v>4184024160</v>
      </c>
      <c r="C3921" s="218" t="s">
        <v>15180</v>
      </c>
      <c r="D3921" s="216">
        <v>46059</v>
      </c>
      <c r="E3921" s="219"/>
      <c r="F3921" s="218"/>
      <c r="G3921" s="268" t="s">
        <v>7226</v>
      </c>
      <c r="H3921" s="219"/>
      <c r="I3921" s="217" t="s">
        <v>16023</v>
      </c>
      <c r="J3921" s="217" t="s">
        <v>1769</v>
      </c>
      <c r="K3921" s="217" t="s">
        <v>30</v>
      </c>
      <c r="L3921" s="215" t="str">
        <f>VLOOKUP($K3921,[1]TONG_SL!$A$1:$D$65536,2,0)</f>
        <v>Gà muối 500g</v>
      </c>
      <c r="M3921" s="247"/>
      <c r="N3921" s="215" t="str">
        <f t="shared" si="395"/>
        <v>K-C6</v>
      </c>
      <c r="O3921" s="222"/>
      <c r="P3921" s="222"/>
      <c r="Q3921" s="215" t="str">
        <f>VLOOKUP(K3921,TONG_SL!$A:$D,3,0)</f>
        <v>Túi</v>
      </c>
      <c r="R3921" s="223">
        <v>15</v>
      </c>
      <c r="S3921" s="223"/>
      <c r="T3921" s="223">
        <f>VLOOKUP(VLOOKUP(G3921,Ma_KH!$A:$R,18,0)&amp;K3921,Gia_MB!$A:$F,6,0)</f>
        <v>116611</v>
      </c>
      <c r="U3921" s="183">
        <f t="shared" si="391"/>
        <v>1749165</v>
      </c>
      <c r="V3921" s="223"/>
      <c r="W3921" s="269">
        <f t="shared" si="392"/>
        <v>0</v>
      </c>
      <c r="X3921" s="270" t="str">
        <f t="shared" si="393"/>
        <v>8</v>
      </c>
      <c r="Y3921" s="223"/>
      <c r="Z3921" s="183">
        <f t="shared" si="394"/>
        <v>139933.20000000001</v>
      </c>
      <c r="AA3921" s="271">
        <f>VLOOKUP(G3921,Ma_KH!$A:$R,14,0)</f>
        <v>60</v>
      </c>
    </row>
    <row r="3922" spans="1:27" x14ac:dyDescent="0.25">
      <c r="A3922" s="216">
        <v>46053</v>
      </c>
      <c r="B3922" s="217">
        <v>4184024160</v>
      </c>
      <c r="C3922" s="218" t="s">
        <v>15180</v>
      </c>
      <c r="D3922" s="216">
        <v>46059</v>
      </c>
      <c r="E3922" s="219"/>
      <c r="F3922" s="218"/>
      <c r="G3922" s="268" t="s">
        <v>7226</v>
      </c>
      <c r="H3922" s="219"/>
      <c r="I3922" s="217" t="s">
        <v>16023</v>
      </c>
      <c r="J3922" s="217" t="s">
        <v>1769</v>
      </c>
      <c r="K3922" s="217" t="s">
        <v>39</v>
      </c>
      <c r="L3922" s="215" t="str">
        <f>VLOOKUP($K3922,[1]TONG_SL!$A$1:$D$65536,2,0)</f>
        <v>Chả nướng 300g</v>
      </c>
      <c r="M3922" s="247"/>
      <c r="N3922" s="215" t="str">
        <f t="shared" si="395"/>
        <v>K-C6</v>
      </c>
      <c r="O3922" s="222"/>
      <c r="P3922" s="222"/>
      <c r="Q3922" s="215" t="str">
        <f>VLOOKUP(K3922,TONG_SL!$A:$D,3,0)</f>
        <v>Túi</v>
      </c>
      <c r="R3922" s="223">
        <v>3</v>
      </c>
      <c r="S3922" s="223"/>
      <c r="T3922" s="223">
        <f>VLOOKUP(VLOOKUP(G3922,Ma_KH!$A:$R,18,0)&amp;K3922,Gia_MB!$A:$F,6,0)</f>
        <v>70950</v>
      </c>
      <c r="U3922" s="183">
        <f t="shared" si="391"/>
        <v>212850</v>
      </c>
      <c r="V3922" s="223"/>
      <c r="W3922" s="269">
        <f t="shared" si="392"/>
        <v>0</v>
      </c>
      <c r="X3922" s="270" t="str">
        <f t="shared" si="393"/>
        <v>8</v>
      </c>
      <c r="Y3922" s="223"/>
      <c r="Z3922" s="183">
        <f t="shared" si="394"/>
        <v>17028</v>
      </c>
      <c r="AA3922" s="271">
        <f>VLOOKUP(G3922,Ma_KH!$A:$R,14,0)</f>
        <v>60</v>
      </c>
    </row>
    <row r="3923" spans="1:27" x14ac:dyDescent="0.25">
      <c r="A3923" s="216">
        <v>46053</v>
      </c>
      <c r="B3923" s="217">
        <v>4184024160</v>
      </c>
      <c r="C3923" s="218" t="s">
        <v>15180</v>
      </c>
      <c r="D3923" s="216">
        <v>46059</v>
      </c>
      <c r="E3923" s="219"/>
      <c r="F3923" s="218"/>
      <c r="G3923" s="268" t="s">
        <v>7226</v>
      </c>
      <c r="H3923" s="219"/>
      <c r="I3923" s="217" t="s">
        <v>16023</v>
      </c>
      <c r="J3923" s="217" t="s">
        <v>1769</v>
      </c>
      <c r="K3923" s="217" t="s">
        <v>37</v>
      </c>
      <c r="L3923" s="215" t="str">
        <f>VLOOKUP($K3923,[1]TONG_SL!$A$1:$D$65536,2,0)</f>
        <v>Chả cốm 300g</v>
      </c>
      <c r="M3923" s="247"/>
      <c r="N3923" s="215" t="str">
        <f t="shared" si="395"/>
        <v>K-C6</v>
      </c>
      <c r="O3923" s="222"/>
      <c r="P3923" s="222"/>
      <c r="Q3923" s="215" t="str">
        <f>VLOOKUP(K3923,TONG_SL!$A:$D,3,0)</f>
        <v>Túi</v>
      </c>
      <c r="R3923" s="223">
        <v>3</v>
      </c>
      <c r="S3923" s="223"/>
      <c r="T3923" s="223">
        <f>VLOOKUP(VLOOKUP(G3923,Ma_KH!$A:$R,18,0)&amp;K3923,Gia_MB!$A:$F,6,0)</f>
        <v>74250</v>
      </c>
      <c r="U3923" s="183">
        <f t="shared" si="391"/>
        <v>222750</v>
      </c>
      <c r="V3923" s="223"/>
      <c r="W3923" s="269">
        <f t="shared" si="392"/>
        <v>0</v>
      </c>
      <c r="X3923" s="270" t="str">
        <f t="shared" si="393"/>
        <v>8</v>
      </c>
      <c r="Y3923" s="223"/>
      <c r="Z3923" s="183">
        <f t="shared" si="394"/>
        <v>17820</v>
      </c>
      <c r="AA3923" s="271">
        <f>VLOOKUP(G3923,Ma_KH!$A:$R,14,0)</f>
        <v>60</v>
      </c>
    </row>
    <row r="3924" spans="1:27" x14ac:dyDescent="0.25">
      <c r="A3924" s="216">
        <v>46053</v>
      </c>
      <c r="B3924" s="217">
        <v>4184024160</v>
      </c>
      <c r="C3924" s="218" t="s">
        <v>15180</v>
      </c>
      <c r="D3924" s="216">
        <v>46059</v>
      </c>
      <c r="E3924" s="219"/>
      <c r="F3924" s="218"/>
      <c r="G3924" s="268" t="s">
        <v>7226</v>
      </c>
      <c r="H3924" s="219"/>
      <c r="I3924" s="217" t="s">
        <v>16023</v>
      </c>
      <c r="J3924" s="217" t="s">
        <v>1769</v>
      </c>
      <c r="K3924" s="217" t="s">
        <v>32</v>
      </c>
      <c r="L3924" s="215" t="str">
        <f>VLOOKUP($K3924,[1]TONG_SL!$A$1:$D$65536,2,0)</f>
        <v>Giò Tai Lưỡi Xào 250g</v>
      </c>
      <c r="M3924" s="247"/>
      <c r="N3924" s="215" t="str">
        <f t="shared" si="395"/>
        <v>K-C6</v>
      </c>
      <c r="O3924" s="222"/>
      <c r="P3924" s="222"/>
      <c r="Q3924" s="215" t="str">
        <f>VLOOKUP(K3924,TONG_SL!$A:$D,3,0)</f>
        <v>Túi</v>
      </c>
      <c r="R3924" s="223">
        <v>10</v>
      </c>
      <c r="S3924" s="223"/>
      <c r="T3924" s="223">
        <f>VLOOKUP(VLOOKUP(G3924,Ma_KH!$A:$R,18,0)&amp;K3924,Gia_MB!$A:$F,6,0)</f>
        <v>50182</v>
      </c>
      <c r="U3924" s="183">
        <f t="shared" si="391"/>
        <v>501820</v>
      </c>
      <c r="V3924" s="223"/>
      <c r="W3924" s="269">
        <f t="shared" si="392"/>
        <v>0</v>
      </c>
      <c r="X3924" s="270" t="str">
        <f t="shared" si="393"/>
        <v>8</v>
      </c>
      <c r="Y3924" s="223"/>
      <c r="Z3924" s="183">
        <f t="shared" si="394"/>
        <v>40145.599999999999</v>
      </c>
      <c r="AA3924" s="271">
        <f>VLOOKUP(G3924,Ma_KH!$A:$R,14,0)</f>
        <v>60</v>
      </c>
    </row>
    <row r="3925" spans="1:27" x14ac:dyDescent="0.25">
      <c r="A3925" s="216">
        <v>46053</v>
      </c>
      <c r="B3925" s="217">
        <v>4184024160</v>
      </c>
      <c r="C3925" s="218" t="s">
        <v>15180</v>
      </c>
      <c r="D3925" s="216">
        <v>46059</v>
      </c>
      <c r="E3925" s="219"/>
      <c r="F3925" s="218"/>
      <c r="G3925" s="268" t="s">
        <v>7226</v>
      </c>
      <c r="H3925" s="219"/>
      <c r="I3925" s="217" t="s">
        <v>16023</v>
      </c>
      <c r="J3925" s="217" t="s">
        <v>1769</v>
      </c>
      <c r="K3925" s="217" t="s">
        <v>48</v>
      </c>
      <c r="L3925" s="215" t="str">
        <f>VLOOKUP($K3925,[1]TONG_SL!$A$1:$D$65536,2,0)</f>
        <v>Mọc Nấm Hương 250g</v>
      </c>
      <c r="M3925" s="247"/>
      <c r="N3925" s="215" t="str">
        <f t="shared" si="395"/>
        <v>K-C6</v>
      </c>
      <c r="O3925" s="222"/>
      <c r="P3925" s="222"/>
      <c r="Q3925" s="215" t="str">
        <f>VLOOKUP(K3925,TONG_SL!$A:$D,3,0)</f>
        <v>Túi</v>
      </c>
      <c r="R3925" s="223">
        <v>6</v>
      </c>
      <c r="S3925" s="223"/>
      <c r="T3925" s="223">
        <f>VLOOKUP(VLOOKUP(G3925,Ma_KH!$A:$R,18,0)&amp;K3925,Gia_MB!$A:$F,6,0)</f>
        <v>46000</v>
      </c>
      <c r="U3925" s="183">
        <f t="shared" si="391"/>
        <v>276000</v>
      </c>
      <c r="V3925" s="223"/>
      <c r="W3925" s="269">
        <f t="shared" si="392"/>
        <v>0</v>
      </c>
      <c r="X3925" s="270" t="str">
        <f t="shared" si="393"/>
        <v>8</v>
      </c>
      <c r="Y3925" s="223"/>
      <c r="Z3925" s="183">
        <f t="shared" si="394"/>
        <v>22080</v>
      </c>
      <c r="AA3925" s="271">
        <f>VLOOKUP(G3925,Ma_KH!$A:$R,14,0)</f>
        <v>60</v>
      </c>
    </row>
    <row r="3926" spans="1:27" x14ac:dyDescent="0.25">
      <c r="A3926" s="216">
        <v>46053</v>
      </c>
      <c r="B3926" s="217">
        <v>4184024488</v>
      </c>
      <c r="C3926" s="218" t="s">
        <v>15180</v>
      </c>
      <c r="D3926" s="216">
        <v>46059</v>
      </c>
      <c r="E3926" s="219"/>
      <c r="F3926" s="218"/>
      <c r="G3926" s="268" t="s">
        <v>7226</v>
      </c>
      <c r="H3926" s="219"/>
      <c r="I3926" s="217" t="s">
        <v>16024</v>
      </c>
      <c r="J3926" s="217" t="s">
        <v>1769</v>
      </c>
      <c r="K3926" s="217" t="s">
        <v>27</v>
      </c>
      <c r="L3926" s="215" t="str">
        <f>VLOOKUP($K3926,[1]TONG_SL!$A$1:$D$65536,2,0)</f>
        <v>Chân giò heo muối 300g</v>
      </c>
      <c r="M3926" s="247"/>
      <c r="N3926" s="215" t="str">
        <f t="shared" si="395"/>
        <v>K-C6</v>
      </c>
      <c r="O3926" s="222"/>
      <c r="P3926" s="222"/>
      <c r="Q3926" s="215" t="str">
        <f>VLOOKUP(K3926,TONG_SL!$A:$D,3,0)</f>
        <v>Túi</v>
      </c>
      <c r="R3926" s="223">
        <v>10</v>
      </c>
      <c r="S3926" s="223"/>
      <c r="T3926" s="223">
        <f>VLOOKUP(VLOOKUP(G3926,Ma_KH!$A:$R,18,0)&amp;K3926,Gia_MB!$A:$F,6,0)</f>
        <v>73431</v>
      </c>
      <c r="U3926" s="183">
        <f t="shared" si="391"/>
        <v>734310</v>
      </c>
      <c r="V3926" s="223"/>
      <c r="W3926" s="269">
        <f t="shared" si="392"/>
        <v>0</v>
      </c>
      <c r="X3926" s="270" t="str">
        <f t="shared" si="393"/>
        <v>8</v>
      </c>
      <c r="Y3926" s="223"/>
      <c r="Z3926" s="183">
        <f t="shared" si="394"/>
        <v>58744.800000000003</v>
      </c>
      <c r="AA3926" s="271">
        <f>VLOOKUP(G3926,Ma_KH!$A:$R,14,0)</f>
        <v>60</v>
      </c>
    </row>
    <row r="3927" spans="1:27" x14ac:dyDescent="0.25">
      <c r="A3927" s="216">
        <v>46053</v>
      </c>
      <c r="B3927" s="217">
        <v>4184024488</v>
      </c>
      <c r="C3927" s="218" t="s">
        <v>15180</v>
      </c>
      <c r="D3927" s="216">
        <v>46059</v>
      </c>
      <c r="E3927" s="219"/>
      <c r="F3927" s="218"/>
      <c r="G3927" s="268" t="s">
        <v>7226</v>
      </c>
      <c r="H3927" s="219"/>
      <c r="I3927" s="217" t="s">
        <v>16024</v>
      </c>
      <c r="J3927" s="217" t="s">
        <v>1769</v>
      </c>
      <c r="K3927" s="217" t="s">
        <v>30</v>
      </c>
      <c r="L3927" s="215" t="str">
        <f>VLOOKUP($K3927,[1]TONG_SL!$A$1:$D$65536,2,0)</f>
        <v>Gà muối 500g</v>
      </c>
      <c r="M3927" s="247"/>
      <c r="N3927" s="215" t="str">
        <f t="shared" si="395"/>
        <v>K-C6</v>
      </c>
      <c r="O3927" s="222"/>
      <c r="P3927" s="222"/>
      <c r="Q3927" s="215" t="str">
        <f>VLOOKUP(K3927,TONG_SL!$A:$D,3,0)</f>
        <v>Túi</v>
      </c>
      <c r="R3927" s="223">
        <v>20</v>
      </c>
      <c r="S3927" s="223"/>
      <c r="T3927" s="223">
        <f>VLOOKUP(VLOOKUP(G3927,Ma_KH!$A:$R,18,0)&amp;K3927,Gia_MB!$A:$F,6,0)</f>
        <v>116611</v>
      </c>
      <c r="U3927" s="183">
        <f t="shared" si="391"/>
        <v>2332220</v>
      </c>
      <c r="V3927" s="223"/>
      <c r="W3927" s="269">
        <f t="shared" si="392"/>
        <v>0</v>
      </c>
      <c r="X3927" s="270" t="str">
        <f t="shared" si="393"/>
        <v>8</v>
      </c>
      <c r="Y3927" s="223"/>
      <c r="Z3927" s="183">
        <f t="shared" si="394"/>
        <v>186577.6</v>
      </c>
      <c r="AA3927" s="271">
        <f>VLOOKUP(G3927,Ma_KH!$A:$R,14,0)</f>
        <v>60</v>
      </c>
    </row>
    <row r="3928" spans="1:27" x14ac:dyDescent="0.25">
      <c r="A3928" s="216">
        <v>46053</v>
      </c>
      <c r="B3928" s="217">
        <v>4184024488</v>
      </c>
      <c r="C3928" s="218" t="s">
        <v>15180</v>
      </c>
      <c r="D3928" s="216">
        <v>46059</v>
      </c>
      <c r="E3928" s="219"/>
      <c r="F3928" s="218"/>
      <c r="G3928" s="268" t="s">
        <v>7226</v>
      </c>
      <c r="H3928" s="219"/>
      <c r="I3928" s="217" t="s">
        <v>16024</v>
      </c>
      <c r="J3928" s="217" t="s">
        <v>1769</v>
      </c>
      <c r="K3928" s="217" t="s">
        <v>39</v>
      </c>
      <c r="L3928" s="215" t="str">
        <f>VLOOKUP($K3928,[1]TONG_SL!$A$1:$D$65536,2,0)</f>
        <v>Chả nướng 300g</v>
      </c>
      <c r="M3928" s="247"/>
      <c r="N3928" s="215" t="str">
        <f t="shared" si="395"/>
        <v>K-C6</v>
      </c>
      <c r="O3928" s="222"/>
      <c r="P3928" s="222"/>
      <c r="Q3928" s="215" t="str">
        <f>VLOOKUP(K3928,TONG_SL!$A:$D,3,0)</f>
        <v>Túi</v>
      </c>
      <c r="R3928" s="223">
        <v>3</v>
      </c>
      <c r="S3928" s="223"/>
      <c r="T3928" s="223">
        <f>VLOOKUP(VLOOKUP(G3928,Ma_KH!$A:$R,18,0)&amp;K3928,Gia_MB!$A:$F,6,0)</f>
        <v>70950</v>
      </c>
      <c r="U3928" s="183">
        <f t="shared" si="391"/>
        <v>212850</v>
      </c>
      <c r="V3928" s="223"/>
      <c r="W3928" s="269">
        <f t="shared" si="392"/>
        <v>0</v>
      </c>
      <c r="X3928" s="270" t="str">
        <f t="shared" si="393"/>
        <v>8</v>
      </c>
      <c r="Y3928" s="223"/>
      <c r="Z3928" s="183">
        <f t="shared" si="394"/>
        <v>17028</v>
      </c>
      <c r="AA3928" s="271">
        <f>VLOOKUP(G3928,Ma_KH!$A:$R,14,0)</f>
        <v>60</v>
      </c>
    </row>
    <row r="3929" spans="1:27" x14ac:dyDescent="0.25">
      <c r="A3929" s="216">
        <v>46053</v>
      </c>
      <c r="B3929" s="217">
        <v>4184024488</v>
      </c>
      <c r="C3929" s="218" t="s">
        <v>15180</v>
      </c>
      <c r="D3929" s="216">
        <v>46059</v>
      </c>
      <c r="E3929" s="219"/>
      <c r="F3929" s="218"/>
      <c r="G3929" s="268" t="s">
        <v>7226</v>
      </c>
      <c r="H3929" s="219"/>
      <c r="I3929" s="217" t="s">
        <v>16024</v>
      </c>
      <c r="J3929" s="217" t="s">
        <v>1769</v>
      </c>
      <c r="K3929" s="217" t="s">
        <v>32</v>
      </c>
      <c r="L3929" s="215" t="str">
        <f>VLOOKUP($K3929,[1]TONG_SL!$A$1:$D$65536,2,0)</f>
        <v>Giò Tai Lưỡi Xào 250g</v>
      </c>
      <c r="M3929" s="247"/>
      <c r="N3929" s="215" t="str">
        <f t="shared" si="395"/>
        <v>K-C6</v>
      </c>
      <c r="O3929" s="222"/>
      <c r="P3929" s="222"/>
      <c r="Q3929" s="215" t="str">
        <f>VLOOKUP(K3929,TONG_SL!$A:$D,3,0)</f>
        <v>Túi</v>
      </c>
      <c r="R3929" s="223">
        <v>10</v>
      </c>
      <c r="S3929" s="223"/>
      <c r="T3929" s="223">
        <f>VLOOKUP(VLOOKUP(G3929,Ma_KH!$A:$R,18,0)&amp;K3929,Gia_MB!$A:$F,6,0)</f>
        <v>50182</v>
      </c>
      <c r="U3929" s="183">
        <f t="shared" ref="U3929:U3992" si="396">T3929*R3929</f>
        <v>501820</v>
      </c>
      <c r="V3929" s="223"/>
      <c r="W3929" s="269">
        <f t="shared" ref="W3929:W3992" si="397">U3929*V3929</f>
        <v>0</v>
      </c>
      <c r="X3929" s="270" t="str">
        <f t="shared" si="393"/>
        <v>8</v>
      </c>
      <c r="Y3929" s="223"/>
      <c r="Z3929" s="183">
        <f t="shared" si="394"/>
        <v>40145.599999999999</v>
      </c>
      <c r="AA3929" s="271">
        <f>VLOOKUP(G3929,Ma_KH!$A:$R,14,0)</f>
        <v>60</v>
      </c>
    </row>
    <row r="3930" spans="1:27" x14ac:dyDescent="0.25">
      <c r="A3930" s="216">
        <v>46053</v>
      </c>
      <c r="B3930" s="217">
        <v>4184024488</v>
      </c>
      <c r="C3930" s="218" t="s">
        <v>15180</v>
      </c>
      <c r="D3930" s="216">
        <v>46059</v>
      </c>
      <c r="E3930" s="219"/>
      <c r="F3930" s="218"/>
      <c r="G3930" s="268" t="s">
        <v>7226</v>
      </c>
      <c r="H3930" s="219"/>
      <c r="I3930" s="217" t="s">
        <v>16024</v>
      </c>
      <c r="J3930" s="217" t="s">
        <v>1769</v>
      </c>
      <c r="K3930" s="217" t="s">
        <v>48</v>
      </c>
      <c r="L3930" s="215" t="str">
        <f>VLOOKUP($K3930,[1]TONG_SL!$A$1:$D$65536,2,0)</f>
        <v>Mọc Nấm Hương 250g</v>
      </c>
      <c r="M3930" s="247"/>
      <c r="N3930" s="215" t="str">
        <f t="shared" si="395"/>
        <v>K-C6</v>
      </c>
      <c r="O3930" s="222"/>
      <c r="P3930" s="222"/>
      <c r="Q3930" s="215" t="str">
        <f>VLOOKUP(K3930,TONG_SL!$A:$D,3,0)</f>
        <v>Túi</v>
      </c>
      <c r="R3930" s="223">
        <v>5</v>
      </c>
      <c r="S3930" s="223"/>
      <c r="T3930" s="223">
        <f>VLOOKUP(VLOOKUP(G3930,Ma_KH!$A:$R,18,0)&amp;K3930,Gia_MB!$A:$F,6,0)</f>
        <v>46000</v>
      </c>
      <c r="U3930" s="183">
        <f t="shared" si="396"/>
        <v>230000</v>
      </c>
      <c r="V3930" s="223"/>
      <c r="W3930" s="269">
        <f t="shared" si="397"/>
        <v>0</v>
      </c>
      <c r="X3930" s="270" t="str">
        <f t="shared" ref="X3930:X3993" si="398">IF(B3930&lt;&gt;"","8","0")</f>
        <v>8</v>
      </c>
      <c r="Y3930" s="223"/>
      <c r="Z3930" s="183">
        <f t="shared" ref="Z3930:Z3993" si="399">U3930*X3930%</f>
        <v>18400</v>
      </c>
      <c r="AA3930" s="271">
        <f>VLOOKUP(G3930,Ma_KH!$A:$R,14,0)</f>
        <v>60</v>
      </c>
    </row>
    <row r="3931" spans="1:27" x14ac:dyDescent="0.25">
      <c r="A3931" s="216">
        <v>46050</v>
      </c>
      <c r="B3931" s="217">
        <v>4183895931</v>
      </c>
      <c r="C3931" s="218" t="s">
        <v>15180</v>
      </c>
      <c r="D3931" s="216">
        <v>46059</v>
      </c>
      <c r="E3931" s="219"/>
      <c r="F3931" s="218"/>
      <c r="G3931" s="268" t="s">
        <v>7226</v>
      </c>
      <c r="H3931" s="219"/>
      <c r="I3931" s="217" t="s">
        <v>16025</v>
      </c>
      <c r="J3931" s="217" t="s">
        <v>1769</v>
      </c>
      <c r="K3931" s="217" t="s">
        <v>7149</v>
      </c>
      <c r="L3931" s="215" t="str">
        <f>VLOOKUP($K3931,[1]TONG_SL!$A$1:$D$65536,2,0)</f>
        <v>Tai heo muối 200g</v>
      </c>
      <c r="M3931" s="247"/>
      <c r="N3931" s="215" t="str">
        <f t="shared" si="395"/>
        <v>K-C6</v>
      </c>
      <c r="O3931" s="222"/>
      <c r="P3931" s="222"/>
      <c r="Q3931" s="215" t="str">
        <f>VLOOKUP(K3931,TONG_SL!$A:$D,3,0)</f>
        <v>Túi</v>
      </c>
      <c r="R3931" s="223">
        <v>10</v>
      </c>
      <c r="S3931" s="223"/>
      <c r="T3931" s="223">
        <f>VLOOKUP(VLOOKUP(G3931,Ma_KH!$A:$R,18,0)&amp;K3931,Gia_MB!$A:$F,6,0)</f>
        <v>55595</v>
      </c>
      <c r="U3931" s="183">
        <f t="shared" si="396"/>
        <v>555950</v>
      </c>
      <c r="V3931" s="223"/>
      <c r="W3931" s="269">
        <f t="shared" si="397"/>
        <v>0</v>
      </c>
      <c r="X3931" s="270" t="str">
        <f t="shared" si="398"/>
        <v>8</v>
      </c>
      <c r="Y3931" s="223"/>
      <c r="Z3931" s="183">
        <f t="shared" si="399"/>
        <v>44476</v>
      </c>
      <c r="AA3931" s="271">
        <f>VLOOKUP(G3931,Ma_KH!$A:$R,14,0)</f>
        <v>60</v>
      </c>
    </row>
    <row r="3932" spans="1:27" x14ac:dyDescent="0.25">
      <c r="A3932" s="216">
        <v>46050</v>
      </c>
      <c r="B3932" s="217">
        <v>4183895931</v>
      </c>
      <c r="C3932" s="218" t="s">
        <v>15180</v>
      </c>
      <c r="D3932" s="216">
        <v>46059</v>
      </c>
      <c r="E3932" s="219"/>
      <c r="F3932" s="218"/>
      <c r="G3932" s="268" t="s">
        <v>7226</v>
      </c>
      <c r="H3932" s="219"/>
      <c r="I3932" s="217" t="s">
        <v>16025</v>
      </c>
      <c r="J3932" s="217" t="s">
        <v>1769</v>
      </c>
      <c r="K3932" s="217" t="s">
        <v>32</v>
      </c>
      <c r="L3932" s="215" t="str">
        <f>VLOOKUP($K3932,[1]TONG_SL!$A$1:$D$65536,2,0)</f>
        <v>Giò Tai Lưỡi Xào 250g</v>
      </c>
      <c r="M3932" s="247"/>
      <c r="N3932" s="215" t="str">
        <f t="shared" si="395"/>
        <v>K-C6</v>
      </c>
      <c r="O3932" s="222"/>
      <c r="P3932" s="222"/>
      <c r="Q3932" s="215" t="str">
        <f>VLOOKUP(K3932,TONG_SL!$A:$D,3,0)</f>
        <v>Túi</v>
      </c>
      <c r="R3932" s="223">
        <v>5</v>
      </c>
      <c r="S3932" s="223"/>
      <c r="T3932" s="223">
        <f>VLOOKUP(VLOOKUP(G3932,Ma_KH!$A:$R,18,0)&amp;K3932,Gia_MB!$A:$F,6,0)</f>
        <v>50182</v>
      </c>
      <c r="U3932" s="183">
        <f t="shared" si="396"/>
        <v>250910</v>
      </c>
      <c r="V3932" s="223"/>
      <c r="W3932" s="269">
        <f t="shared" si="397"/>
        <v>0</v>
      </c>
      <c r="X3932" s="270" t="str">
        <f t="shared" si="398"/>
        <v>8</v>
      </c>
      <c r="Y3932" s="223"/>
      <c r="Z3932" s="183">
        <f t="shared" si="399"/>
        <v>20072.8</v>
      </c>
      <c r="AA3932" s="271">
        <f>VLOOKUP(G3932,Ma_KH!$A:$R,14,0)</f>
        <v>60</v>
      </c>
    </row>
    <row r="3933" spans="1:27" x14ac:dyDescent="0.25">
      <c r="A3933" s="216">
        <v>46050</v>
      </c>
      <c r="B3933" s="217">
        <v>4183895931</v>
      </c>
      <c r="C3933" s="218" t="s">
        <v>15180</v>
      </c>
      <c r="D3933" s="216">
        <v>46059</v>
      </c>
      <c r="E3933" s="219"/>
      <c r="F3933" s="218"/>
      <c r="G3933" s="268" t="s">
        <v>7226</v>
      </c>
      <c r="H3933" s="219"/>
      <c r="I3933" s="217" t="s">
        <v>16025</v>
      </c>
      <c r="J3933" s="217" t="s">
        <v>1769</v>
      </c>
      <c r="K3933" s="217" t="s">
        <v>48</v>
      </c>
      <c r="L3933" s="215" t="str">
        <f>VLOOKUP($K3933,[1]TONG_SL!$A$1:$D$65536,2,0)</f>
        <v>Mọc Nấm Hương 250g</v>
      </c>
      <c r="M3933" s="247"/>
      <c r="N3933" s="215" t="str">
        <f t="shared" ref="N3933:N3996" si="400">IF($B3933&lt;&gt;"","K-C6","")</f>
        <v>K-C6</v>
      </c>
      <c r="O3933" s="222"/>
      <c r="P3933" s="222"/>
      <c r="Q3933" s="215" t="str">
        <f>VLOOKUP(K3933,TONG_SL!$A:$D,3,0)</f>
        <v>Túi</v>
      </c>
      <c r="R3933" s="223">
        <v>5</v>
      </c>
      <c r="S3933" s="223"/>
      <c r="T3933" s="223">
        <f>VLOOKUP(VLOOKUP(G3933,Ma_KH!$A:$R,18,0)&amp;K3933,Gia_MB!$A:$F,6,0)</f>
        <v>46000</v>
      </c>
      <c r="U3933" s="183">
        <f t="shared" si="396"/>
        <v>230000</v>
      </c>
      <c r="V3933" s="223"/>
      <c r="W3933" s="269">
        <f t="shared" si="397"/>
        <v>0</v>
      </c>
      <c r="X3933" s="270" t="str">
        <f t="shared" si="398"/>
        <v>8</v>
      </c>
      <c r="Y3933" s="223"/>
      <c r="Z3933" s="183">
        <f t="shared" si="399"/>
        <v>18400</v>
      </c>
      <c r="AA3933" s="271">
        <f>VLOOKUP(G3933,Ma_KH!$A:$R,14,0)</f>
        <v>60</v>
      </c>
    </row>
    <row r="3934" spans="1:27" x14ac:dyDescent="0.25">
      <c r="A3934" s="216">
        <v>46050</v>
      </c>
      <c r="B3934" s="217">
        <v>4183895931</v>
      </c>
      <c r="C3934" s="218" t="s">
        <v>15180</v>
      </c>
      <c r="D3934" s="216">
        <v>46059</v>
      </c>
      <c r="E3934" s="219"/>
      <c r="F3934" s="218"/>
      <c r="G3934" s="268" t="s">
        <v>7226</v>
      </c>
      <c r="H3934" s="219"/>
      <c r="I3934" s="217" t="s">
        <v>16025</v>
      </c>
      <c r="J3934" s="217" t="s">
        <v>1769</v>
      </c>
      <c r="K3934" s="217" t="s">
        <v>30</v>
      </c>
      <c r="L3934" s="215" t="str">
        <f>VLOOKUP($K3934,[1]TONG_SL!$A$1:$D$65536,2,0)</f>
        <v>Gà muối 500g</v>
      </c>
      <c r="M3934" s="247"/>
      <c r="N3934" s="215" t="str">
        <f t="shared" si="400"/>
        <v>K-C6</v>
      </c>
      <c r="O3934" s="222"/>
      <c r="P3934" s="222"/>
      <c r="Q3934" s="215" t="str">
        <f>VLOOKUP(K3934,TONG_SL!$A:$D,3,0)</f>
        <v>Túi</v>
      </c>
      <c r="R3934" s="223">
        <v>10</v>
      </c>
      <c r="S3934" s="223"/>
      <c r="T3934" s="223">
        <f>VLOOKUP(VLOOKUP(G3934,Ma_KH!$A:$R,18,0)&amp;K3934,Gia_MB!$A:$F,6,0)</f>
        <v>116611</v>
      </c>
      <c r="U3934" s="183">
        <f t="shared" si="396"/>
        <v>1166110</v>
      </c>
      <c r="V3934" s="223"/>
      <c r="W3934" s="269">
        <f t="shared" si="397"/>
        <v>0</v>
      </c>
      <c r="X3934" s="270" t="str">
        <f t="shared" si="398"/>
        <v>8</v>
      </c>
      <c r="Y3934" s="223"/>
      <c r="Z3934" s="183">
        <f t="shared" si="399"/>
        <v>93288.8</v>
      </c>
      <c r="AA3934" s="271">
        <f>VLOOKUP(G3934,Ma_KH!$A:$R,14,0)</f>
        <v>60</v>
      </c>
    </row>
    <row r="3935" spans="1:27" x14ac:dyDescent="0.25">
      <c r="A3935" s="216">
        <v>46050</v>
      </c>
      <c r="B3935" s="217">
        <v>4183895931</v>
      </c>
      <c r="C3935" s="218" t="s">
        <v>15180</v>
      </c>
      <c r="D3935" s="216">
        <v>46059</v>
      </c>
      <c r="E3935" s="219"/>
      <c r="F3935" s="218"/>
      <c r="G3935" s="268" t="s">
        <v>7226</v>
      </c>
      <c r="H3935" s="219"/>
      <c r="I3935" s="217" t="s">
        <v>16025</v>
      </c>
      <c r="J3935" s="217" t="s">
        <v>1769</v>
      </c>
      <c r="K3935" s="217" t="s">
        <v>27</v>
      </c>
      <c r="L3935" s="215" t="str">
        <f>VLOOKUP($K3935,[1]TONG_SL!$A$1:$D$65536,2,0)</f>
        <v>Chân giò heo muối 300g</v>
      </c>
      <c r="M3935" s="247"/>
      <c r="N3935" s="215" t="str">
        <f t="shared" si="400"/>
        <v>K-C6</v>
      </c>
      <c r="O3935" s="222"/>
      <c r="P3935" s="222"/>
      <c r="Q3935" s="215" t="str">
        <f>VLOOKUP(K3935,TONG_SL!$A:$D,3,0)</f>
        <v>Túi</v>
      </c>
      <c r="R3935" s="223">
        <v>5</v>
      </c>
      <c r="S3935" s="223"/>
      <c r="T3935" s="223">
        <f>VLOOKUP(VLOOKUP(G3935,Ma_KH!$A:$R,18,0)&amp;K3935,Gia_MB!$A:$F,6,0)</f>
        <v>73431</v>
      </c>
      <c r="U3935" s="183">
        <f t="shared" si="396"/>
        <v>367155</v>
      </c>
      <c r="V3935" s="223"/>
      <c r="W3935" s="269">
        <f t="shared" si="397"/>
        <v>0</v>
      </c>
      <c r="X3935" s="270" t="str">
        <f t="shared" si="398"/>
        <v>8</v>
      </c>
      <c r="Y3935" s="223"/>
      <c r="Z3935" s="183">
        <f t="shared" si="399"/>
        <v>29372.400000000001</v>
      </c>
      <c r="AA3935" s="271">
        <f>VLOOKUP(G3935,Ma_KH!$A:$R,14,0)</f>
        <v>60</v>
      </c>
    </row>
    <row r="3936" spans="1:27" x14ac:dyDescent="0.25">
      <c r="A3936" s="216">
        <v>46053</v>
      </c>
      <c r="B3936" s="217">
        <v>4184024528</v>
      </c>
      <c r="C3936" s="218" t="s">
        <v>15180</v>
      </c>
      <c r="D3936" s="216">
        <v>46059</v>
      </c>
      <c r="E3936" s="219"/>
      <c r="F3936" s="218"/>
      <c r="G3936" s="268" t="s">
        <v>7226</v>
      </c>
      <c r="H3936" s="219"/>
      <c r="I3936" s="217" t="s">
        <v>16026</v>
      </c>
      <c r="J3936" s="217" t="s">
        <v>1769</v>
      </c>
      <c r="K3936" s="217" t="s">
        <v>39</v>
      </c>
      <c r="L3936" s="215" t="str">
        <f>VLOOKUP($K3936,[1]TONG_SL!$A$1:$D$65536,2,0)</f>
        <v>Chả nướng 300g</v>
      </c>
      <c r="M3936" s="247"/>
      <c r="N3936" s="215" t="str">
        <f t="shared" si="400"/>
        <v>K-C6</v>
      </c>
      <c r="O3936" s="222"/>
      <c r="P3936" s="222"/>
      <c r="Q3936" s="215" t="str">
        <f>VLOOKUP(K3936,TONG_SL!$A:$D,3,0)</f>
        <v>Túi</v>
      </c>
      <c r="R3936" s="223">
        <v>3</v>
      </c>
      <c r="S3936" s="223"/>
      <c r="T3936" s="223">
        <f>VLOOKUP(VLOOKUP(G3936,Ma_KH!$A:$R,18,0)&amp;K3936,Gia_MB!$A:$F,6,0)</f>
        <v>70950</v>
      </c>
      <c r="U3936" s="183">
        <f t="shared" si="396"/>
        <v>212850</v>
      </c>
      <c r="V3936" s="223"/>
      <c r="W3936" s="269">
        <f t="shared" si="397"/>
        <v>0</v>
      </c>
      <c r="X3936" s="270" t="str">
        <f t="shared" si="398"/>
        <v>8</v>
      </c>
      <c r="Y3936" s="223"/>
      <c r="Z3936" s="183">
        <f t="shared" si="399"/>
        <v>17028</v>
      </c>
      <c r="AA3936" s="271">
        <f>VLOOKUP(G3936,Ma_KH!$A:$R,14,0)</f>
        <v>60</v>
      </c>
    </row>
    <row r="3937" spans="1:27" x14ac:dyDescent="0.25">
      <c r="A3937" s="216">
        <v>46053</v>
      </c>
      <c r="B3937" s="217">
        <v>4184024528</v>
      </c>
      <c r="C3937" s="218" t="s">
        <v>15180</v>
      </c>
      <c r="D3937" s="216">
        <v>46059</v>
      </c>
      <c r="E3937" s="219"/>
      <c r="F3937" s="218"/>
      <c r="G3937" s="268" t="s">
        <v>7226</v>
      </c>
      <c r="H3937" s="219"/>
      <c r="I3937" s="217" t="s">
        <v>16026</v>
      </c>
      <c r="J3937" s="217" t="s">
        <v>1769</v>
      </c>
      <c r="K3937" s="217" t="s">
        <v>37</v>
      </c>
      <c r="L3937" s="215" t="str">
        <f>VLOOKUP($K3937,[1]TONG_SL!$A$1:$D$65536,2,0)</f>
        <v>Chả cốm 300g</v>
      </c>
      <c r="M3937" s="247"/>
      <c r="N3937" s="215" t="str">
        <f t="shared" si="400"/>
        <v>K-C6</v>
      </c>
      <c r="O3937" s="222"/>
      <c r="P3937" s="222"/>
      <c r="Q3937" s="215" t="str">
        <f>VLOOKUP(K3937,TONG_SL!$A:$D,3,0)</f>
        <v>Túi</v>
      </c>
      <c r="R3937" s="223">
        <v>9</v>
      </c>
      <c r="S3937" s="223"/>
      <c r="T3937" s="223">
        <f>VLOOKUP(VLOOKUP(G3937,Ma_KH!$A:$R,18,0)&amp;K3937,Gia_MB!$A:$F,6,0)</f>
        <v>74250</v>
      </c>
      <c r="U3937" s="183">
        <f t="shared" si="396"/>
        <v>668250</v>
      </c>
      <c r="V3937" s="223"/>
      <c r="W3937" s="269">
        <f t="shared" si="397"/>
        <v>0</v>
      </c>
      <c r="X3937" s="270" t="str">
        <f t="shared" si="398"/>
        <v>8</v>
      </c>
      <c r="Y3937" s="223"/>
      <c r="Z3937" s="183">
        <f t="shared" si="399"/>
        <v>53460</v>
      </c>
      <c r="AA3937" s="271">
        <f>VLOOKUP(G3937,Ma_KH!$A:$R,14,0)</f>
        <v>60</v>
      </c>
    </row>
    <row r="3938" spans="1:27" x14ac:dyDescent="0.25">
      <c r="A3938" s="216">
        <v>46053</v>
      </c>
      <c r="B3938" s="217">
        <v>4184024528</v>
      </c>
      <c r="C3938" s="218" t="s">
        <v>15180</v>
      </c>
      <c r="D3938" s="216">
        <v>46059</v>
      </c>
      <c r="E3938" s="219"/>
      <c r="F3938" s="218"/>
      <c r="G3938" s="268" t="s">
        <v>7226</v>
      </c>
      <c r="H3938" s="219"/>
      <c r="I3938" s="217" t="s">
        <v>16026</v>
      </c>
      <c r="J3938" s="217" t="s">
        <v>1769</v>
      </c>
      <c r="K3938" s="217" t="s">
        <v>27</v>
      </c>
      <c r="L3938" s="215" t="str">
        <f>VLOOKUP($K3938,[1]TONG_SL!$A$1:$D$65536,2,0)</f>
        <v>Chân giò heo muối 300g</v>
      </c>
      <c r="M3938" s="247"/>
      <c r="N3938" s="215" t="str">
        <f t="shared" si="400"/>
        <v>K-C6</v>
      </c>
      <c r="O3938" s="222"/>
      <c r="P3938" s="222"/>
      <c r="Q3938" s="215" t="str">
        <f>VLOOKUP(K3938,TONG_SL!$A:$D,3,0)</f>
        <v>Túi</v>
      </c>
      <c r="R3938" s="223">
        <v>15</v>
      </c>
      <c r="S3938" s="223"/>
      <c r="T3938" s="223">
        <f>VLOOKUP(VLOOKUP(G3938,Ma_KH!$A:$R,18,0)&amp;K3938,Gia_MB!$A:$F,6,0)</f>
        <v>73431</v>
      </c>
      <c r="U3938" s="183">
        <f t="shared" si="396"/>
        <v>1101465</v>
      </c>
      <c r="V3938" s="223"/>
      <c r="W3938" s="269">
        <f t="shared" si="397"/>
        <v>0</v>
      </c>
      <c r="X3938" s="270" t="str">
        <f t="shared" si="398"/>
        <v>8</v>
      </c>
      <c r="Y3938" s="223"/>
      <c r="Z3938" s="183">
        <f t="shared" si="399"/>
        <v>88117.2</v>
      </c>
      <c r="AA3938" s="271">
        <f>VLOOKUP(G3938,Ma_KH!$A:$R,14,0)</f>
        <v>60</v>
      </c>
    </row>
    <row r="3939" spans="1:27" x14ac:dyDescent="0.25">
      <c r="A3939" s="216">
        <v>46053</v>
      </c>
      <c r="B3939" s="217">
        <v>4184024528</v>
      </c>
      <c r="C3939" s="218" t="s">
        <v>15180</v>
      </c>
      <c r="D3939" s="216">
        <v>46059</v>
      </c>
      <c r="E3939" s="219"/>
      <c r="F3939" s="218"/>
      <c r="G3939" s="268" t="s">
        <v>7226</v>
      </c>
      <c r="H3939" s="219"/>
      <c r="I3939" s="217" t="s">
        <v>16026</v>
      </c>
      <c r="J3939" s="217" t="s">
        <v>1769</v>
      </c>
      <c r="K3939" s="217" t="s">
        <v>32</v>
      </c>
      <c r="L3939" s="215" t="str">
        <f>VLOOKUP($K3939,[1]TONG_SL!$A$1:$D$65536,2,0)</f>
        <v>Giò Tai Lưỡi Xào 250g</v>
      </c>
      <c r="M3939" s="247"/>
      <c r="N3939" s="215" t="str">
        <f t="shared" si="400"/>
        <v>K-C6</v>
      </c>
      <c r="O3939" s="222"/>
      <c r="P3939" s="222"/>
      <c r="Q3939" s="215" t="str">
        <f>VLOOKUP(K3939,TONG_SL!$A:$D,3,0)</f>
        <v>Túi</v>
      </c>
      <c r="R3939" s="223">
        <v>15</v>
      </c>
      <c r="S3939" s="223"/>
      <c r="T3939" s="223">
        <f>VLOOKUP(VLOOKUP(G3939,Ma_KH!$A:$R,18,0)&amp;K3939,Gia_MB!$A:$F,6,0)</f>
        <v>50182</v>
      </c>
      <c r="U3939" s="183">
        <f t="shared" si="396"/>
        <v>752730</v>
      </c>
      <c r="V3939" s="223"/>
      <c r="W3939" s="269">
        <f t="shared" si="397"/>
        <v>0</v>
      </c>
      <c r="X3939" s="270" t="str">
        <f t="shared" si="398"/>
        <v>8</v>
      </c>
      <c r="Y3939" s="223"/>
      <c r="Z3939" s="183">
        <f t="shared" si="399"/>
        <v>60218.400000000001</v>
      </c>
      <c r="AA3939" s="271">
        <f>VLOOKUP(G3939,Ma_KH!$A:$R,14,0)</f>
        <v>60</v>
      </c>
    </row>
    <row r="3940" spans="1:27" x14ac:dyDescent="0.25">
      <c r="A3940" s="216">
        <v>46053</v>
      </c>
      <c r="B3940" s="217">
        <v>4184024528</v>
      </c>
      <c r="C3940" s="218" t="s">
        <v>15180</v>
      </c>
      <c r="D3940" s="216">
        <v>46059</v>
      </c>
      <c r="E3940" s="219"/>
      <c r="F3940" s="218"/>
      <c r="G3940" s="268" t="s">
        <v>7226</v>
      </c>
      <c r="H3940" s="219"/>
      <c r="I3940" s="217" t="s">
        <v>16026</v>
      </c>
      <c r="J3940" s="217" t="s">
        <v>1769</v>
      </c>
      <c r="K3940" s="217" t="s">
        <v>48</v>
      </c>
      <c r="L3940" s="215" t="str">
        <f>VLOOKUP($K3940,[1]TONG_SL!$A$1:$D$65536,2,0)</f>
        <v>Mọc Nấm Hương 250g</v>
      </c>
      <c r="M3940" s="247"/>
      <c r="N3940" s="215" t="str">
        <f t="shared" si="400"/>
        <v>K-C6</v>
      </c>
      <c r="O3940" s="222"/>
      <c r="P3940" s="222"/>
      <c r="Q3940" s="215" t="str">
        <f>VLOOKUP(K3940,TONG_SL!$A:$D,3,0)</f>
        <v>Túi</v>
      </c>
      <c r="R3940" s="223">
        <v>5</v>
      </c>
      <c r="S3940" s="223"/>
      <c r="T3940" s="223">
        <f>VLOOKUP(VLOOKUP(G3940,Ma_KH!$A:$R,18,0)&amp;K3940,Gia_MB!$A:$F,6,0)</f>
        <v>46000</v>
      </c>
      <c r="U3940" s="183">
        <f t="shared" si="396"/>
        <v>230000</v>
      </c>
      <c r="V3940" s="223"/>
      <c r="W3940" s="269">
        <f t="shared" si="397"/>
        <v>0</v>
      </c>
      <c r="X3940" s="270" t="str">
        <f t="shared" si="398"/>
        <v>8</v>
      </c>
      <c r="Y3940" s="223"/>
      <c r="Z3940" s="183">
        <f t="shared" si="399"/>
        <v>18400</v>
      </c>
      <c r="AA3940" s="271">
        <f>VLOOKUP(G3940,Ma_KH!$A:$R,14,0)</f>
        <v>60</v>
      </c>
    </row>
    <row r="3941" spans="1:27" x14ac:dyDescent="0.25">
      <c r="A3941" s="216">
        <v>46053</v>
      </c>
      <c r="B3941" s="217">
        <v>4184024528</v>
      </c>
      <c r="C3941" s="218" t="s">
        <v>15180</v>
      </c>
      <c r="D3941" s="216">
        <v>46059</v>
      </c>
      <c r="E3941" s="219"/>
      <c r="F3941" s="218"/>
      <c r="G3941" s="268" t="s">
        <v>7226</v>
      </c>
      <c r="H3941" s="219"/>
      <c r="I3941" s="217" t="s">
        <v>16026</v>
      </c>
      <c r="J3941" s="217" t="s">
        <v>1769</v>
      </c>
      <c r="K3941" s="217" t="s">
        <v>30</v>
      </c>
      <c r="L3941" s="215" t="str">
        <f>VLOOKUP($K3941,[1]TONG_SL!$A$1:$D$65536,2,0)</f>
        <v>Gà muối 500g</v>
      </c>
      <c r="M3941" s="247"/>
      <c r="N3941" s="215" t="str">
        <f t="shared" si="400"/>
        <v>K-C6</v>
      </c>
      <c r="O3941" s="222"/>
      <c r="P3941" s="222"/>
      <c r="Q3941" s="215" t="str">
        <f>VLOOKUP(K3941,TONG_SL!$A:$D,3,0)</f>
        <v>Túi</v>
      </c>
      <c r="R3941" s="223">
        <v>15</v>
      </c>
      <c r="S3941" s="223"/>
      <c r="T3941" s="223">
        <f>VLOOKUP(VLOOKUP(G3941,Ma_KH!$A:$R,18,0)&amp;K3941,Gia_MB!$A:$F,6,0)</f>
        <v>116611</v>
      </c>
      <c r="U3941" s="183">
        <f t="shared" si="396"/>
        <v>1749165</v>
      </c>
      <c r="V3941" s="223"/>
      <c r="W3941" s="269">
        <f t="shared" si="397"/>
        <v>0</v>
      </c>
      <c r="X3941" s="270" t="str">
        <f t="shared" si="398"/>
        <v>8</v>
      </c>
      <c r="Y3941" s="223"/>
      <c r="Z3941" s="183">
        <f t="shared" si="399"/>
        <v>139933.20000000001</v>
      </c>
      <c r="AA3941" s="271">
        <f>VLOOKUP(G3941,Ma_KH!$A:$R,14,0)</f>
        <v>60</v>
      </c>
    </row>
    <row r="3942" spans="1:27" x14ac:dyDescent="0.25">
      <c r="A3942" s="216">
        <v>46053</v>
      </c>
      <c r="B3942" s="217">
        <v>4184024540</v>
      </c>
      <c r="C3942" s="218" t="s">
        <v>15180</v>
      </c>
      <c r="D3942" s="216">
        <v>46059</v>
      </c>
      <c r="E3942" s="219"/>
      <c r="F3942" s="218"/>
      <c r="G3942" s="268" t="s">
        <v>7226</v>
      </c>
      <c r="H3942" s="219"/>
      <c r="I3942" s="217" t="s">
        <v>16027</v>
      </c>
      <c r="J3942" s="217" t="s">
        <v>1769</v>
      </c>
      <c r="K3942" s="217" t="s">
        <v>27</v>
      </c>
      <c r="L3942" s="215" t="str">
        <f>VLOOKUP($K3942,[1]TONG_SL!$A$1:$D$65536,2,0)</f>
        <v>Chân giò heo muối 300g</v>
      </c>
      <c r="M3942" s="247"/>
      <c r="N3942" s="215" t="str">
        <f t="shared" si="400"/>
        <v>K-C6</v>
      </c>
      <c r="O3942" s="222"/>
      <c r="P3942" s="222"/>
      <c r="Q3942" s="215" t="str">
        <f>VLOOKUP(K3942,TONG_SL!$A:$D,3,0)</f>
        <v>Túi</v>
      </c>
      <c r="R3942" s="223">
        <v>20</v>
      </c>
      <c r="S3942" s="223"/>
      <c r="T3942" s="223">
        <f>VLOOKUP(VLOOKUP(G3942,Ma_KH!$A:$R,18,0)&amp;K3942,Gia_MB!$A:$F,6,0)</f>
        <v>73431</v>
      </c>
      <c r="U3942" s="183">
        <f t="shared" si="396"/>
        <v>1468620</v>
      </c>
      <c r="V3942" s="223"/>
      <c r="W3942" s="269">
        <f t="shared" si="397"/>
        <v>0</v>
      </c>
      <c r="X3942" s="270" t="str">
        <f t="shared" si="398"/>
        <v>8</v>
      </c>
      <c r="Y3942" s="223"/>
      <c r="Z3942" s="183">
        <f t="shared" si="399"/>
        <v>117489.60000000001</v>
      </c>
      <c r="AA3942" s="271">
        <f>VLOOKUP(G3942,Ma_KH!$A:$R,14,0)</f>
        <v>60</v>
      </c>
    </row>
    <row r="3943" spans="1:27" x14ac:dyDescent="0.25">
      <c r="A3943" s="216">
        <v>46053</v>
      </c>
      <c r="B3943" s="217">
        <v>4184024540</v>
      </c>
      <c r="C3943" s="218" t="s">
        <v>15180</v>
      </c>
      <c r="D3943" s="216">
        <v>46059</v>
      </c>
      <c r="E3943" s="219"/>
      <c r="F3943" s="218"/>
      <c r="G3943" s="268" t="s">
        <v>7226</v>
      </c>
      <c r="H3943" s="219"/>
      <c r="I3943" s="217" t="s">
        <v>16027</v>
      </c>
      <c r="J3943" s="217" t="s">
        <v>1769</v>
      </c>
      <c r="K3943" s="217" t="s">
        <v>30</v>
      </c>
      <c r="L3943" s="215" t="str">
        <f>VLOOKUP($K3943,[1]TONG_SL!$A$1:$D$65536,2,0)</f>
        <v>Gà muối 500g</v>
      </c>
      <c r="M3943" s="247"/>
      <c r="N3943" s="215" t="str">
        <f t="shared" si="400"/>
        <v>K-C6</v>
      </c>
      <c r="O3943" s="222"/>
      <c r="P3943" s="222"/>
      <c r="Q3943" s="215" t="str">
        <f>VLOOKUP(K3943,TONG_SL!$A:$D,3,0)</f>
        <v>Túi</v>
      </c>
      <c r="R3943" s="223">
        <v>15</v>
      </c>
      <c r="S3943" s="223"/>
      <c r="T3943" s="223">
        <f>VLOOKUP(VLOOKUP(G3943,Ma_KH!$A:$R,18,0)&amp;K3943,Gia_MB!$A:$F,6,0)</f>
        <v>116611</v>
      </c>
      <c r="U3943" s="183">
        <f t="shared" si="396"/>
        <v>1749165</v>
      </c>
      <c r="V3943" s="223"/>
      <c r="W3943" s="269">
        <f t="shared" si="397"/>
        <v>0</v>
      </c>
      <c r="X3943" s="270" t="str">
        <f t="shared" si="398"/>
        <v>8</v>
      </c>
      <c r="Y3943" s="223"/>
      <c r="Z3943" s="183">
        <f t="shared" si="399"/>
        <v>139933.20000000001</v>
      </c>
      <c r="AA3943" s="271">
        <f>VLOOKUP(G3943,Ma_KH!$A:$R,14,0)</f>
        <v>60</v>
      </c>
    </row>
    <row r="3944" spans="1:27" x14ac:dyDescent="0.25">
      <c r="A3944" s="216">
        <v>46053</v>
      </c>
      <c r="B3944" s="217">
        <v>4184024540</v>
      </c>
      <c r="C3944" s="218" t="s">
        <v>15180</v>
      </c>
      <c r="D3944" s="216">
        <v>46059</v>
      </c>
      <c r="E3944" s="219"/>
      <c r="F3944" s="218"/>
      <c r="G3944" s="268" t="s">
        <v>7226</v>
      </c>
      <c r="H3944" s="219"/>
      <c r="I3944" s="217" t="s">
        <v>16027</v>
      </c>
      <c r="J3944" s="217" t="s">
        <v>1769</v>
      </c>
      <c r="K3944" s="217" t="s">
        <v>37</v>
      </c>
      <c r="L3944" s="215" t="str">
        <f>VLOOKUP($K3944,[1]TONG_SL!$A$1:$D$65536,2,0)</f>
        <v>Chả cốm 300g</v>
      </c>
      <c r="M3944" s="247"/>
      <c r="N3944" s="215" t="str">
        <f t="shared" si="400"/>
        <v>K-C6</v>
      </c>
      <c r="O3944" s="222"/>
      <c r="P3944" s="222"/>
      <c r="Q3944" s="215" t="str">
        <f>VLOOKUP(K3944,TONG_SL!$A:$D,3,0)</f>
        <v>Túi</v>
      </c>
      <c r="R3944" s="223">
        <v>5</v>
      </c>
      <c r="S3944" s="223"/>
      <c r="T3944" s="223">
        <f>VLOOKUP(VLOOKUP(G3944,Ma_KH!$A:$R,18,0)&amp;K3944,Gia_MB!$A:$F,6,0)</f>
        <v>74250</v>
      </c>
      <c r="U3944" s="183">
        <f t="shared" si="396"/>
        <v>371250</v>
      </c>
      <c r="V3944" s="223"/>
      <c r="W3944" s="269">
        <f t="shared" si="397"/>
        <v>0</v>
      </c>
      <c r="X3944" s="270" t="str">
        <f t="shared" si="398"/>
        <v>8</v>
      </c>
      <c r="Y3944" s="223"/>
      <c r="Z3944" s="183">
        <f t="shared" si="399"/>
        <v>29700</v>
      </c>
      <c r="AA3944" s="271">
        <f>VLOOKUP(G3944,Ma_KH!$A:$R,14,0)</f>
        <v>60</v>
      </c>
    </row>
    <row r="3945" spans="1:27" x14ac:dyDescent="0.25">
      <c r="A3945" s="216">
        <v>46053</v>
      </c>
      <c r="B3945" s="217">
        <v>4184024540</v>
      </c>
      <c r="C3945" s="218" t="s">
        <v>15180</v>
      </c>
      <c r="D3945" s="216">
        <v>46059</v>
      </c>
      <c r="E3945" s="219"/>
      <c r="F3945" s="218"/>
      <c r="G3945" s="268" t="s">
        <v>7226</v>
      </c>
      <c r="H3945" s="219"/>
      <c r="I3945" s="217" t="s">
        <v>16027</v>
      </c>
      <c r="J3945" s="217" t="s">
        <v>1769</v>
      </c>
      <c r="K3945" s="217" t="s">
        <v>32</v>
      </c>
      <c r="L3945" s="215" t="str">
        <f>VLOOKUP($K3945,[1]TONG_SL!$A$1:$D$65536,2,0)</f>
        <v>Giò Tai Lưỡi Xào 250g</v>
      </c>
      <c r="M3945" s="247"/>
      <c r="N3945" s="215" t="str">
        <f t="shared" si="400"/>
        <v>K-C6</v>
      </c>
      <c r="O3945" s="222"/>
      <c r="P3945" s="222"/>
      <c r="Q3945" s="215" t="str">
        <f>VLOOKUP(K3945,TONG_SL!$A:$D,3,0)</f>
        <v>Túi</v>
      </c>
      <c r="R3945" s="223">
        <v>15</v>
      </c>
      <c r="S3945" s="223"/>
      <c r="T3945" s="223">
        <f>VLOOKUP(VLOOKUP(G3945,Ma_KH!$A:$R,18,0)&amp;K3945,Gia_MB!$A:$F,6,0)</f>
        <v>50182</v>
      </c>
      <c r="U3945" s="183">
        <f t="shared" si="396"/>
        <v>752730</v>
      </c>
      <c r="V3945" s="223"/>
      <c r="W3945" s="269">
        <f t="shared" si="397"/>
        <v>0</v>
      </c>
      <c r="X3945" s="270" t="str">
        <f t="shared" si="398"/>
        <v>8</v>
      </c>
      <c r="Y3945" s="223"/>
      <c r="Z3945" s="183">
        <f t="shared" si="399"/>
        <v>60218.400000000001</v>
      </c>
      <c r="AA3945" s="271">
        <f>VLOOKUP(G3945,Ma_KH!$A:$R,14,0)</f>
        <v>60</v>
      </c>
    </row>
    <row r="3946" spans="1:27" x14ac:dyDescent="0.25">
      <c r="A3946" s="216">
        <v>46053</v>
      </c>
      <c r="B3946" s="217">
        <v>4184024540</v>
      </c>
      <c r="C3946" s="218" t="s">
        <v>15180</v>
      </c>
      <c r="D3946" s="216">
        <v>46059</v>
      </c>
      <c r="E3946" s="219"/>
      <c r="F3946" s="218"/>
      <c r="G3946" s="268" t="s">
        <v>7226</v>
      </c>
      <c r="H3946" s="219"/>
      <c r="I3946" s="217" t="s">
        <v>16027</v>
      </c>
      <c r="J3946" s="217" t="s">
        <v>1769</v>
      </c>
      <c r="K3946" s="217" t="s">
        <v>48</v>
      </c>
      <c r="L3946" s="215" t="str">
        <f>VLOOKUP($K3946,[1]TONG_SL!$A$1:$D$65536,2,0)</f>
        <v>Mọc Nấm Hương 250g</v>
      </c>
      <c r="M3946" s="247"/>
      <c r="N3946" s="215" t="str">
        <f t="shared" si="400"/>
        <v>K-C6</v>
      </c>
      <c r="O3946" s="222"/>
      <c r="P3946" s="222"/>
      <c r="Q3946" s="215" t="str">
        <f>VLOOKUP(K3946,TONG_SL!$A:$D,3,0)</f>
        <v>Túi</v>
      </c>
      <c r="R3946" s="223">
        <v>5</v>
      </c>
      <c r="S3946" s="223"/>
      <c r="T3946" s="223">
        <f>VLOOKUP(VLOOKUP(G3946,Ma_KH!$A:$R,18,0)&amp;K3946,Gia_MB!$A:$F,6,0)</f>
        <v>46000</v>
      </c>
      <c r="U3946" s="183">
        <f t="shared" si="396"/>
        <v>230000</v>
      </c>
      <c r="V3946" s="223"/>
      <c r="W3946" s="269">
        <f t="shared" si="397"/>
        <v>0</v>
      </c>
      <c r="X3946" s="270" t="str">
        <f t="shared" si="398"/>
        <v>8</v>
      </c>
      <c r="Y3946" s="223"/>
      <c r="Z3946" s="183">
        <f t="shared" si="399"/>
        <v>18400</v>
      </c>
      <c r="AA3946" s="271">
        <f>VLOOKUP(G3946,Ma_KH!$A:$R,14,0)</f>
        <v>60</v>
      </c>
    </row>
    <row r="3947" spans="1:27" x14ac:dyDescent="0.25">
      <c r="A3947" s="216">
        <v>46053</v>
      </c>
      <c r="B3947" s="217">
        <v>4184024288</v>
      </c>
      <c r="C3947" s="218" t="s">
        <v>15180</v>
      </c>
      <c r="D3947" s="216">
        <v>46059</v>
      </c>
      <c r="E3947" s="219"/>
      <c r="F3947" s="218"/>
      <c r="G3947" s="268" t="s">
        <v>7226</v>
      </c>
      <c r="H3947" s="219"/>
      <c r="I3947" s="217" t="s">
        <v>16028</v>
      </c>
      <c r="J3947" s="217" t="s">
        <v>1769</v>
      </c>
      <c r="K3947" s="217" t="s">
        <v>48</v>
      </c>
      <c r="L3947" s="215" t="str">
        <f>VLOOKUP($K3947,[1]TONG_SL!$A$1:$D$65536,2,0)</f>
        <v>Mọc Nấm Hương 250g</v>
      </c>
      <c r="M3947" s="247"/>
      <c r="N3947" s="215" t="str">
        <f t="shared" si="400"/>
        <v>K-C6</v>
      </c>
      <c r="O3947" s="222"/>
      <c r="P3947" s="222"/>
      <c r="Q3947" s="215" t="str">
        <f>VLOOKUP(K3947,TONG_SL!$A:$D,3,0)</f>
        <v>Túi</v>
      </c>
      <c r="R3947" s="223">
        <v>5</v>
      </c>
      <c r="S3947" s="223"/>
      <c r="T3947" s="223">
        <f>VLOOKUP(VLOOKUP(G3947,Ma_KH!$A:$R,18,0)&amp;K3947,Gia_MB!$A:$F,6,0)</f>
        <v>46000</v>
      </c>
      <c r="U3947" s="183">
        <f t="shared" si="396"/>
        <v>230000</v>
      </c>
      <c r="V3947" s="223"/>
      <c r="W3947" s="269">
        <f t="shared" si="397"/>
        <v>0</v>
      </c>
      <c r="X3947" s="270" t="str">
        <f t="shared" si="398"/>
        <v>8</v>
      </c>
      <c r="Y3947" s="223"/>
      <c r="Z3947" s="183">
        <f t="shared" si="399"/>
        <v>18400</v>
      </c>
      <c r="AA3947" s="271">
        <f>VLOOKUP(G3947,Ma_KH!$A:$R,14,0)</f>
        <v>60</v>
      </c>
    </row>
    <row r="3948" spans="1:27" x14ac:dyDescent="0.25">
      <c r="A3948" s="216">
        <v>46053</v>
      </c>
      <c r="B3948" s="217">
        <v>4184024288</v>
      </c>
      <c r="C3948" s="218" t="s">
        <v>15180</v>
      </c>
      <c r="D3948" s="216">
        <v>46059</v>
      </c>
      <c r="E3948" s="219"/>
      <c r="F3948" s="218"/>
      <c r="G3948" s="268" t="s">
        <v>7226</v>
      </c>
      <c r="H3948" s="219"/>
      <c r="I3948" s="217" t="s">
        <v>16028</v>
      </c>
      <c r="J3948" s="217" t="s">
        <v>1769</v>
      </c>
      <c r="K3948" s="217" t="s">
        <v>30</v>
      </c>
      <c r="L3948" s="215" t="str">
        <f>VLOOKUP($K3948,[1]TONG_SL!$A$1:$D$65536,2,0)</f>
        <v>Gà muối 500g</v>
      </c>
      <c r="M3948" s="247"/>
      <c r="N3948" s="215" t="str">
        <f t="shared" si="400"/>
        <v>K-C6</v>
      </c>
      <c r="O3948" s="222"/>
      <c r="P3948" s="222"/>
      <c r="Q3948" s="215" t="str">
        <f>VLOOKUP(K3948,TONG_SL!$A:$D,3,0)</f>
        <v>Túi</v>
      </c>
      <c r="R3948" s="223">
        <v>15</v>
      </c>
      <c r="S3948" s="223"/>
      <c r="T3948" s="223">
        <f>VLOOKUP(VLOOKUP(G3948,Ma_KH!$A:$R,18,0)&amp;K3948,Gia_MB!$A:$F,6,0)</f>
        <v>116611</v>
      </c>
      <c r="U3948" s="183">
        <f t="shared" si="396"/>
        <v>1749165</v>
      </c>
      <c r="V3948" s="223"/>
      <c r="W3948" s="269">
        <f t="shared" si="397"/>
        <v>0</v>
      </c>
      <c r="X3948" s="270" t="str">
        <f t="shared" si="398"/>
        <v>8</v>
      </c>
      <c r="Y3948" s="223"/>
      <c r="Z3948" s="183">
        <f t="shared" si="399"/>
        <v>139933.20000000001</v>
      </c>
      <c r="AA3948" s="271">
        <f>VLOOKUP(G3948,Ma_KH!$A:$R,14,0)</f>
        <v>60</v>
      </c>
    </row>
    <row r="3949" spans="1:27" x14ac:dyDescent="0.25">
      <c r="A3949" s="216">
        <v>46053</v>
      </c>
      <c r="B3949" s="217">
        <v>4184024288</v>
      </c>
      <c r="C3949" s="218" t="s">
        <v>15180</v>
      </c>
      <c r="D3949" s="216">
        <v>46059</v>
      </c>
      <c r="E3949" s="219"/>
      <c r="F3949" s="218"/>
      <c r="G3949" s="268" t="s">
        <v>7226</v>
      </c>
      <c r="H3949" s="219"/>
      <c r="I3949" s="217" t="s">
        <v>16028</v>
      </c>
      <c r="J3949" s="217" t="s">
        <v>1769</v>
      </c>
      <c r="K3949" s="217" t="s">
        <v>27</v>
      </c>
      <c r="L3949" s="215" t="str">
        <f>VLOOKUP($K3949,[1]TONG_SL!$A$1:$D$65536,2,0)</f>
        <v>Chân giò heo muối 300g</v>
      </c>
      <c r="M3949" s="247"/>
      <c r="N3949" s="215" t="str">
        <f t="shared" si="400"/>
        <v>K-C6</v>
      </c>
      <c r="O3949" s="222"/>
      <c r="P3949" s="222"/>
      <c r="Q3949" s="215" t="str">
        <f>VLOOKUP(K3949,TONG_SL!$A:$D,3,0)</f>
        <v>Túi</v>
      </c>
      <c r="R3949" s="223">
        <v>15</v>
      </c>
      <c r="S3949" s="223"/>
      <c r="T3949" s="223">
        <f>VLOOKUP(VLOOKUP(G3949,Ma_KH!$A:$R,18,0)&amp;K3949,Gia_MB!$A:$F,6,0)</f>
        <v>73431</v>
      </c>
      <c r="U3949" s="183">
        <f t="shared" si="396"/>
        <v>1101465</v>
      </c>
      <c r="V3949" s="223"/>
      <c r="W3949" s="269">
        <f t="shared" si="397"/>
        <v>0</v>
      </c>
      <c r="X3949" s="270" t="str">
        <f t="shared" si="398"/>
        <v>8</v>
      </c>
      <c r="Y3949" s="223"/>
      <c r="Z3949" s="183">
        <f t="shared" si="399"/>
        <v>88117.2</v>
      </c>
      <c r="AA3949" s="271">
        <f>VLOOKUP(G3949,Ma_KH!$A:$R,14,0)</f>
        <v>60</v>
      </c>
    </row>
    <row r="3950" spans="1:27" x14ac:dyDescent="0.25">
      <c r="A3950" s="216">
        <v>46053</v>
      </c>
      <c r="B3950" s="217">
        <v>4184024288</v>
      </c>
      <c r="C3950" s="218" t="s">
        <v>15180</v>
      </c>
      <c r="D3950" s="216">
        <v>46059</v>
      </c>
      <c r="E3950" s="219"/>
      <c r="F3950" s="218"/>
      <c r="G3950" s="268" t="s">
        <v>7226</v>
      </c>
      <c r="H3950" s="219"/>
      <c r="I3950" s="217" t="s">
        <v>16028</v>
      </c>
      <c r="J3950" s="217" t="s">
        <v>1769</v>
      </c>
      <c r="K3950" s="217" t="s">
        <v>32</v>
      </c>
      <c r="L3950" s="215" t="str">
        <f>VLOOKUP($K3950,[1]TONG_SL!$A$1:$D$65536,2,0)</f>
        <v>Giò Tai Lưỡi Xào 250g</v>
      </c>
      <c r="M3950" s="247"/>
      <c r="N3950" s="215" t="str">
        <f t="shared" si="400"/>
        <v>K-C6</v>
      </c>
      <c r="O3950" s="222"/>
      <c r="P3950" s="222"/>
      <c r="Q3950" s="215" t="str">
        <f>VLOOKUP(K3950,TONG_SL!$A:$D,3,0)</f>
        <v>Túi</v>
      </c>
      <c r="R3950" s="223">
        <v>10</v>
      </c>
      <c r="S3950" s="223"/>
      <c r="T3950" s="223">
        <f>VLOOKUP(VLOOKUP(G3950,Ma_KH!$A:$R,18,0)&amp;K3950,Gia_MB!$A:$F,6,0)</f>
        <v>50182</v>
      </c>
      <c r="U3950" s="183">
        <f t="shared" si="396"/>
        <v>501820</v>
      </c>
      <c r="V3950" s="223"/>
      <c r="W3950" s="269">
        <f t="shared" si="397"/>
        <v>0</v>
      </c>
      <c r="X3950" s="270" t="str">
        <f t="shared" si="398"/>
        <v>8</v>
      </c>
      <c r="Y3950" s="223"/>
      <c r="Z3950" s="183">
        <f t="shared" si="399"/>
        <v>40145.599999999999</v>
      </c>
      <c r="AA3950" s="271">
        <f>VLOOKUP(G3950,Ma_KH!$A:$R,14,0)</f>
        <v>60</v>
      </c>
    </row>
    <row r="3951" spans="1:27" x14ac:dyDescent="0.25">
      <c r="A3951" s="216">
        <v>46053</v>
      </c>
      <c r="B3951" s="217">
        <v>4184024288</v>
      </c>
      <c r="C3951" s="218" t="s">
        <v>15180</v>
      </c>
      <c r="D3951" s="216">
        <v>46059</v>
      </c>
      <c r="E3951" s="219"/>
      <c r="F3951" s="218"/>
      <c r="G3951" s="268" t="s">
        <v>7226</v>
      </c>
      <c r="H3951" s="219"/>
      <c r="I3951" s="217" t="s">
        <v>16028</v>
      </c>
      <c r="J3951" s="217" t="s">
        <v>1769</v>
      </c>
      <c r="K3951" s="217" t="s">
        <v>39</v>
      </c>
      <c r="L3951" s="215" t="str">
        <f>VLOOKUP($K3951,[1]TONG_SL!$A$1:$D$65536,2,0)</f>
        <v>Chả nướng 300g</v>
      </c>
      <c r="M3951" s="247"/>
      <c r="N3951" s="215" t="str">
        <f t="shared" si="400"/>
        <v>K-C6</v>
      </c>
      <c r="O3951" s="222"/>
      <c r="P3951" s="222"/>
      <c r="Q3951" s="215" t="str">
        <f>VLOOKUP(K3951,TONG_SL!$A:$D,3,0)</f>
        <v>Túi</v>
      </c>
      <c r="R3951" s="223">
        <v>5</v>
      </c>
      <c r="S3951" s="223"/>
      <c r="T3951" s="223">
        <f>VLOOKUP(VLOOKUP(G3951,Ma_KH!$A:$R,18,0)&amp;K3951,Gia_MB!$A:$F,6,0)</f>
        <v>70950</v>
      </c>
      <c r="U3951" s="183">
        <f t="shared" si="396"/>
        <v>354750</v>
      </c>
      <c r="V3951" s="223"/>
      <c r="W3951" s="269">
        <f t="shared" si="397"/>
        <v>0</v>
      </c>
      <c r="X3951" s="270" t="str">
        <f t="shared" si="398"/>
        <v>8</v>
      </c>
      <c r="Y3951" s="223"/>
      <c r="Z3951" s="183">
        <f t="shared" si="399"/>
        <v>28380</v>
      </c>
      <c r="AA3951" s="271">
        <f>VLOOKUP(G3951,Ma_KH!$A:$R,14,0)</f>
        <v>60</v>
      </c>
    </row>
    <row r="3952" spans="1:27" x14ac:dyDescent="0.25">
      <c r="A3952" s="216">
        <v>46050</v>
      </c>
      <c r="B3952" s="217">
        <v>4183895877</v>
      </c>
      <c r="C3952" s="218" t="s">
        <v>15180</v>
      </c>
      <c r="D3952" s="216">
        <v>46059</v>
      </c>
      <c r="E3952" s="219"/>
      <c r="F3952" s="218"/>
      <c r="G3952" s="268" t="s">
        <v>7226</v>
      </c>
      <c r="H3952" s="219"/>
      <c r="I3952" s="217" t="s">
        <v>16029</v>
      </c>
      <c r="J3952" s="217" t="s">
        <v>1769</v>
      </c>
      <c r="K3952" s="217" t="s">
        <v>48</v>
      </c>
      <c r="L3952" s="215" t="str">
        <f>VLOOKUP($K3952,[1]TONG_SL!$A$1:$D$65536,2,0)</f>
        <v>Mọc Nấm Hương 250g</v>
      </c>
      <c r="M3952" s="247"/>
      <c r="N3952" s="215" t="str">
        <f t="shared" si="400"/>
        <v>K-C6</v>
      </c>
      <c r="O3952" s="222"/>
      <c r="P3952" s="222"/>
      <c r="Q3952" s="215" t="str">
        <f>VLOOKUP(K3952,TONG_SL!$A:$D,3,0)</f>
        <v>Túi</v>
      </c>
      <c r="R3952" s="223">
        <v>5</v>
      </c>
      <c r="S3952" s="223"/>
      <c r="T3952" s="223">
        <f>VLOOKUP(VLOOKUP(G3952,Ma_KH!$A:$R,18,0)&amp;K3952,Gia_MB!$A:$F,6,0)</f>
        <v>46000</v>
      </c>
      <c r="U3952" s="183">
        <f t="shared" si="396"/>
        <v>230000</v>
      </c>
      <c r="V3952" s="223"/>
      <c r="W3952" s="269">
        <f t="shared" si="397"/>
        <v>0</v>
      </c>
      <c r="X3952" s="270" t="str">
        <f t="shared" si="398"/>
        <v>8</v>
      </c>
      <c r="Y3952" s="223"/>
      <c r="Z3952" s="183">
        <f t="shared" si="399"/>
        <v>18400</v>
      </c>
      <c r="AA3952" s="271">
        <f>VLOOKUP(G3952,Ma_KH!$A:$R,14,0)</f>
        <v>60</v>
      </c>
    </row>
    <row r="3953" spans="1:27" x14ac:dyDescent="0.25">
      <c r="A3953" s="216">
        <v>46050</v>
      </c>
      <c r="B3953" s="217">
        <v>4183895877</v>
      </c>
      <c r="C3953" s="218" t="s">
        <v>15180</v>
      </c>
      <c r="D3953" s="216">
        <v>46059</v>
      </c>
      <c r="E3953" s="219"/>
      <c r="F3953" s="218"/>
      <c r="G3953" s="268" t="s">
        <v>7226</v>
      </c>
      <c r="H3953" s="219"/>
      <c r="I3953" s="217" t="s">
        <v>16029</v>
      </c>
      <c r="J3953" s="217" t="s">
        <v>1769</v>
      </c>
      <c r="K3953" s="217" t="s">
        <v>39</v>
      </c>
      <c r="L3953" s="215" t="str">
        <f>VLOOKUP($K3953,[1]TONG_SL!$A$1:$D$65536,2,0)</f>
        <v>Chả nướng 300g</v>
      </c>
      <c r="M3953" s="247"/>
      <c r="N3953" s="215" t="str">
        <f t="shared" si="400"/>
        <v>K-C6</v>
      </c>
      <c r="O3953" s="222"/>
      <c r="P3953" s="222"/>
      <c r="Q3953" s="215" t="str">
        <f>VLOOKUP(K3953,TONG_SL!$A:$D,3,0)</f>
        <v>Túi</v>
      </c>
      <c r="R3953" s="223">
        <v>5</v>
      </c>
      <c r="S3953" s="223"/>
      <c r="T3953" s="223">
        <f>VLOOKUP(VLOOKUP(G3953,Ma_KH!$A:$R,18,0)&amp;K3953,Gia_MB!$A:$F,6,0)</f>
        <v>70950</v>
      </c>
      <c r="U3953" s="183">
        <f t="shared" si="396"/>
        <v>354750</v>
      </c>
      <c r="V3953" s="223"/>
      <c r="W3953" s="269">
        <f t="shared" si="397"/>
        <v>0</v>
      </c>
      <c r="X3953" s="270" t="str">
        <f t="shared" si="398"/>
        <v>8</v>
      </c>
      <c r="Y3953" s="223"/>
      <c r="Z3953" s="183">
        <f t="shared" si="399"/>
        <v>28380</v>
      </c>
      <c r="AA3953" s="271">
        <f>VLOOKUP(G3953,Ma_KH!$A:$R,14,0)</f>
        <v>60</v>
      </c>
    </row>
    <row r="3954" spans="1:27" x14ac:dyDescent="0.25">
      <c r="A3954" s="216">
        <v>46050</v>
      </c>
      <c r="B3954" s="217">
        <v>4183895877</v>
      </c>
      <c r="C3954" s="218" t="s">
        <v>15180</v>
      </c>
      <c r="D3954" s="216">
        <v>46059</v>
      </c>
      <c r="E3954" s="219"/>
      <c r="F3954" s="218"/>
      <c r="G3954" s="268" t="s">
        <v>7226</v>
      </c>
      <c r="H3954" s="219"/>
      <c r="I3954" s="217" t="s">
        <v>16029</v>
      </c>
      <c r="J3954" s="217" t="s">
        <v>1769</v>
      </c>
      <c r="K3954" s="217" t="s">
        <v>30</v>
      </c>
      <c r="L3954" s="215" t="str">
        <f>VLOOKUP($K3954,[1]TONG_SL!$A$1:$D$65536,2,0)</f>
        <v>Gà muối 500g</v>
      </c>
      <c r="M3954" s="247"/>
      <c r="N3954" s="215" t="str">
        <f t="shared" si="400"/>
        <v>K-C6</v>
      </c>
      <c r="O3954" s="222"/>
      <c r="P3954" s="222"/>
      <c r="Q3954" s="215" t="str">
        <f>VLOOKUP(K3954,TONG_SL!$A:$D,3,0)</f>
        <v>Túi</v>
      </c>
      <c r="R3954" s="223">
        <v>10</v>
      </c>
      <c r="S3954" s="223"/>
      <c r="T3954" s="223">
        <f>VLOOKUP(VLOOKUP(G3954,Ma_KH!$A:$R,18,0)&amp;K3954,Gia_MB!$A:$F,6,0)</f>
        <v>116611</v>
      </c>
      <c r="U3954" s="183">
        <f t="shared" si="396"/>
        <v>1166110</v>
      </c>
      <c r="V3954" s="223"/>
      <c r="W3954" s="269">
        <f t="shared" si="397"/>
        <v>0</v>
      </c>
      <c r="X3954" s="270" t="str">
        <f t="shared" si="398"/>
        <v>8</v>
      </c>
      <c r="Y3954" s="223"/>
      <c r="Z3954" s="183">
        <f t="shared" si="399"/>
        <v>93288.8</v>
      </c>
      <c r="AA3954" s="271">
        <f>VLOOKUP(G3954,Ma_KH!$A:$R,14,0)</f>
        <v>60</v>
      </c>
    </row>
    <row r="3955" spans="1:27" x14ac:dyDescent="0.25">
      <c r="A3955" s="216">
        <v>46050</v>
      </c>
      <c r="B3955" s="217">
        <v>4183895877</v>
      </c>
      <c r="C3955" s="218" t="s">
        <v>15180</v>
      </c>
      <c r="D3955" s="216">
        <v>46059</v>
      </c>
      <c r="E3955" s="219"/>
      <c r="F3955" s="218"/>
      <c r="G3955" s="268" t="s">
        <v>7226</v>
      </c>
      <c r="H3955" s="219"/>
      <c r="I3955" s="217" t="s">
        <v>16029</v>
      </c>
      <c r="J3955" s="217" t="s">
        <v>1769</v>
      </c>
      <c r="K3955" s="217" t="s">
        <v>27</v>
      </c>
      <c r="L3955" s="215" t="str">
        <f>VLOOKUP($K3955,[1]TONG_SL!$A$1:$D$65536,2,0)</f>
        <v>Chân giò heo muối 300g</v>
      </c>
      <c r="M3955" s="247"/>
      <c r="N3955" s="215" t="str">
        <f t="shared" si="400"/>
        <v>K-C6</v>
      </c>
      <c r="O3955" s="222"/>
      <c r="P3955" s="222"/>
      <c r="Q3955" s="215" t="str">
        <f>VLOOKUP(K3955,TONG_SL!$A:$D,3,0)</f>
        <v>Túi</v>
      </c>
      <c r="R3955" s="223">
        <v>10</v>
      </c>
      <c r="S3955" s="223"/>
      <c r="T3955" s="223">
        <f>VLOOKUP(VLOOKUP(G3955,Ma_KH!$A:$R,18,0)&amp;K3955,Gia_MB!$A:$F,6,0)</f>
        <v>73431</v>
      </c>
      <c r="U3955" s="183">
        <f t="shared" si="396"/>
        <v>734310</v>
      </c>
      <c r="V3955" s="223"/>
      <c r="W3955" s="269">
        <f t="shared" si="397"/>
        <v>0</v>
      </c>
      <c r="X3955" s="270" t="str">
        <f t="shared" si="398"/>
        <v>8</v>
      </c>
      <c r="Y3955" s="223"/>
      <c r="Z3955" s="183">
        <f t="shared" si="399"/>
        <v>58744.800000000003</v>
      </c>
      <c r="AA3955" s="271">
        <f>VLOOKUP(G3955,Ma_KH!$A:$R,14,0)</f>
        <v>60</v>
      </c>
    </row>
    <row r="3956" spans="1:27" x14ac:dyDescent="0.25">
      <c r="A3956" s="216">
        <v>46046</v>
      </c>
      <c r="B3956" s="217">
        <v>4183607661</v>
      </c>
      <c r="C3956" s="218" t="s">
        <v>15180</v>
      </c>
      <c r="D3956" s="216">
        <v>46059</v>
      </c>
      <c r="E3956" s="219"/>
      <c r="F3956" s="218"/>
      <c r="G3956" s="268" t="s">
        <v>7226</v>
      </c>
      <c r="H3956" s="219"/>
      <c r="I3956" s="217" t="s">
        <v>16030</v>
      </c>
      <c r="J3956" s="217" t="s">
        <v>1769</v>
      </c>
      <c r="K3956" s="217" t="s">
        <v>48</v>
      </c>
      <c r="L3956" s="215" t="str">
        <f>VLOOKUP($K3956,[1]TONG_SL!$A$1:$D$65536,2,0)</f>
        <v>Mọc Nấm Hương 250g</v>
      </c>
      <c r="M3956" s="247"/>
      <c r="N3956" s="215" t="str">
        <f t="shared" si="400"/>
        <v>K-C6</v>
      </c>
      <c r="O3956" s="222"/>
      <c r="P3956" s="222"/>
      <c r="Q3956" s="215" t="str">
        <f>VLOOKUP(K3956,TONG_SL!$A:$D,3,0)</f>
        <v>Túi</v>
      </c>
      <c r="R3956" s="223">
        <v>2</v>
      </c>
      <c r="S3956" s="223"/>
      <c r="T3956" s="223">
        <f>VLOOKUP(VLOOKUP(G3956,Ma_KH!$A:$R,18,0)&amp;K3956,Gia_MB!$A:$F,6,0)</f>
        <v>46000</v>
      </c>
      <c r="U3956" s="183">
        <f t="shared" si="396"/>
        <v>92000</v>
      </c>
      <c r="V3956" s="223"/>
      <c r="W3956" s="269">
        <f t="shared" si="397"/>
        <v>0</v>
      </c>
      <c r="X3956" s="270" t="str">
        <f t="shared" si="398"/>
        <v>8</v>
      </c>
      <c r="Y3956" s="223"/>
      <c r="Z3956" s="183">
        <f t="shared" si="399"/>
        <v>7360</v>
      </c>
      <c r="AA3956" s="271">
        <f>VLOOKUP(G3956,Ma_KH!$A:$R,14,0)</f>
        <v>60</v>
      </c>
    </row>
    <row r="3957" spans="1:27" x14ac:dyDescent="0.25">
      <c r="A3957" s="216">
        <v>46046</v>
      </c>
      <c r="B3957" s="217">
        <v>4183607661</v>
      </c>
      <c r="C3957" s="218" t="s">
        <v>15180</v>
      </c>
      <c r="D3957" s="216">
        <v>46059</v>
      </c>
      <c r="E3957" s="219"/>
      <c r="F3957" s="218"/>
      <c r="G3957" s="268" t="s">
        <v>7226</v>
      </c>
      <c r="H3957" s="219"/>
      <c r="I3957" s="217" t="s">
        <v>16030</v>
      </c>
      <c r="J3957" s="217" t="s">
        <v>1769</v>
      </c>
      <c r="K3957" s="217" t="s">
        <v>27</v>
      </c>
      <c r="L3957" s="215" t="str">
        <f>VLOOKUP($K3957,[1]TONG_SL!$A$1:$D$65536,2,0)</f>
        <v>Chân giò heo muối 300g</v>
      </c>
      <c r="M3957" s="247"/>
      <c r="N3957" s="215" t="str">
        <f t="shared" si="400"/>
        <v>K-C6</v>
      </c>
      <c r="O3957" s="222"/>
      <c r="P3957" s="222"/>
      <c r="Q3957" s="215" t="str">
        <f>VLOOKUP(K3957,TONG_SL!$A:$D,3,0)</f>
        <v>Túi</v>
      </c>
      <c r="R3957" s="223">
        <v>20</v>
      </c>
      <c r="S3957" s="223"/>
      <c r="T3957" s="223">
        <f>VLOOKUP(VLOOKUP(G3957,Ma_KH!$A:$R,18,0)&amp;K3957,Gia_MB!$A:$F,6,0)</f>
        <v>73431</v>
      </c>
      <c r="U3957" s="183">
        <f t="shared" si="396"/>
        <v>1468620</v>
      </c>
      <c r="V3957" s="223"/>
      <c r="W3957" s="269">
        <f t="shared" si="397"/>
        <v>0</v>
      </c>
      <c r="X3957" s="270" t="str">
        <f t="shared" si="398"/>
        <v>8</v>
      </c>
      <c r="Y3957" s="223"/>
      <c r="Z3957" s="183">
        <f t="shared" si="399"/>
        <v>117489.60000000001</v>
      </c>
      <c r="AA3957" s="271">
        <f>VLOOKUP(G3957,Ma_KH!$A:$R,14,0)</f>
        <v>60</v>
      </c>
    </row>
    <row r="3958" spans="1:27" x14ac:dyDescent="0.25">
      <c r="A3958" s="216">
        <v>46046</v>
      </c>
      <c r="B3958" s="217">
        <v>4183607661</v>
      </c>
      <c r="C3958" s="218" t="s">
        <v>15180</v>
      </c>
      <c r="D3958" s="216">
        <v>46059</v>
      </c>
      <c r="E3958" s="219"/>
      <c r="F3958" s="218"/>
      <c r="G3958" s="268" t="s">
        <v>7226</v>
      </c>
      <c r="H3958" s="219"/>
      <c r="I3958" s="217" t="s">
        <v>16030</v>
      </c>
      <c r="J3958" s="217" t="s">
        <v>1769</v>
      </c>
      <c r="K3958" s="217" t="s">
        <v>32</v>
      </c>
      <c r="L3958" s="215" t="str">
        <f>VLOOKUP($K3958,[1]TONG_SL!$A$1:$D$65536,2,0)</f>
        <v>Giò Tai Lưỡi Xào 250g</v>
      </c>
      <c r="M3958" s="247"/>
      <c r="N3958" s="215" t="str">
        <f t="shared" si="400"/>
        <v>K-C6</v>
      </c>
      <c r="O3958" s="222"/>
      <c r="P3958" s="222"/>
      <c r="Q3958" s="215" t="str">
        <f>VLOOKUP(K3958,TONG_SL!$A:$D,3,0)</f>
        <v>Túi</v>
      </c>
      <c r="R3958" s="223">
        <v>7</v>
      </c>
      <c r="S3958" s="223"/>
      <c r="T3958" s="223">
        <f>VLOOKUP(VLOOKUP(G3958,Ma_KH!$A:$R,18,0)&amp;K3958,Gia_MB!$A:$F,6,0)</f>
        <v>50182</v>
      </c>
      <c r="U3958" s="183">
        <f t="shared" si="396"/>
        <v>351274</v>
      </c>
      <c r="V3958" s="223"/>
      <c r="W3958" s="269">
        <f t="shared" si="397"/>
        <v>0</v>
      </c>
      <c r="X3958" s="270" t="str">
        <f t="shared" si="398"/>
        <v>8</v>
      </c>
      <c r="Y3958" s="223"/>
      <c r="Z3958" s="183">
        <f t="shared" si="399"/>
        <v>28101.920000000002</v>
      </c>
      <c r="AA3958" s="271">
        <f>VLOOKUP(G3958,Ma_KH!$A:$R,14,0)</f>
        <v>60</v>
      </c>
    </row>
    <row r="3959" spans="1:27" x14ac:dyDescent="0.25">
      <c r="A3959" s="216">
        <v>46046</v>
      </c>
      <c r="B3959" s="217">
        <v>4183607661</v>
      </c>
      <c r="C3959" s="218" t="s">
        <v>15180</v>
      </c>
      <c r="D3959" s="216">
        <v>46059</v>
      </c>
      <c r="E3959" s="219"/>
      <c r="F3959" s="218"/>
      <c r="G3959" s="268" t="s">
        <v>7226</v>
      </c>
      <c r="H3959" s="219"/>
      <c r="I3959" s="217" t="s">
        <v>16030</v>
      </c>
      <c r="J3959" s="217" t="s">
        <v>1769</v>
      </c>
      <c r="K3959" s="217" t="s">
        <v>30</v>
      </c>
      <c r="L3959" s="215" t="str">
        <f>VLOOKUP($K3959,[1]TONG_SL!$A$1:$D$65536,2,0)</f>
        <v>Gà muối 500g</v>
      </c>
      <c r="M3959" s="247"/>
      <c r="N3959" s="215" t="str">
        <f t="shared" si="400"/>
        <v>K-C6</v>
      </c>
      <c r="O3959" s="222"/>
      <c r="P3959" s="222"/>
      <c r="Q3959" s="215" t="str">
        <f>VLOOKUP(K3959,TONG_SL!$A:$D,3,0)</f>
        <v>Túi</v>
      </c>
      <c r="R3959" s="223">
        <v>20</v>
      </c>
      <c r="S3959" s="223"/>
      <c r="T3959" s="223">
        <f>VLOOKUP(VLOOKUP(G3959,Ma_KH!$A:$R,18,0)&amp;K3959,Gia_MB!$A:$F,6,0)</f>
        <v>116611</v>
      </c>
      <c r="U3959" s="183">
        <f t="shared" si="396"/>
        <v>2332220</v>
      </c>
      <c r="V3959" s="223"/>
      <c r="W3959" s="269">
        <f t="shared" si="397"/>
        <v>0</v>
      </c>
      <c r="X3959" s="270" t="str">
        <f t="shared" si="398"/>
        <v>8</v>
      </c>
      <c r="Y3959" s="223"/>
      <c r="Z3959" s="183">
        <f t="shared" si="399"/>
        <v>186577.6</v>
      </c>
      <c r="AA3959" s="271">
        <f>VLOOKUP(G3959,Ma_KH!$A:$R,14,0)</f>
        <v>60</v>
      </c>
    </row>
    <row r="3960" spans="1:27" x14ac:dyDescent="0.25">
      <c r="A3960" s="216">
        <v>46053</v>
      </c>
      <c r="B3960" s="217">
        <v>4184024392</v>
      </c>
      <c r="C3960" s="218" t="s">
        <v>15180</v>
      </c>
      <c r="D3960" s="216">
        <v>46059</v>
      </c>
      <c r="E3960" s="219"/>
      <c r="F3960" s="218"/>
      <c r="G3960" s="268" t="s">
        <v>7226</v>
      </c>
      <c r="H3960" s="219"/>
      <c r="I3960" s="217" t="s">
        <v>16031</v>
      </c>
      <c r="J3960" s="217" t="s">
        <v>1769</v>
      </c>
      <c r="K3960" s="217" t="s">
        <v>48</v>
      </c>
      <c r="L3960" s="215" t="str">
        <f>VLOOKUP($K3960,[1]TONG_SL!$A$1:$D$65536,2,0)</f>
        <v>Mọc Nấm Hương 250g</v>
      </c>
      <c r="M3960" s="247"/>
      <c r="N3960" s="215" t="str">
        <f t="shared" si="400"/>
        <v>K-C6</v>
      </c>
      <c r="O3960" s="222"/>
      <c r="P3960" s="222"/>
      <c r="Q3960" s="215" t="str">
        <f>VLOOKUP(K3960,TONG_SL!$A:$D,3,0)</f>
        <v>Túi</v>
      </c>
      <c r="R3960" s="223">
        <v>5</v>
      </c>
      <c r="S3960" s="223"/>
      <c r="T3960" s="223">
        <f>VLOOKUP(VLOOKUP(G3960,Ma_KH!$A:$R,18,0)&amp;K3960,Gia_MB!$A:$F,6,0)</f>
        <v>46000</v>
      </c>
      <c r="U3960" s="183">
        <f t="shared" si="396"/>
        <v>230000</v>
      </c>
      <c r="V3960" s="223"/>
      <c r="W3960" s="269">
        <f t="shared" si="397"/>
        <v>0</v>
      </c>
      <c r="X3960" s="270" t="str">
        <f t="shared" si="398"/>
        <v>8</v>
      </c>
      <c r="Y3960" s="223"/>
      <c r="Z3960" s="183">
        <f t="shared" si="399"/>
        <v>18400</v>
      </c>
      <c r="AA3960" s="271">
        <f>VLOOKUP(G3960,Ma_KH!$A:$R,14,0)</f>
        <v>60</v>
      </c>
    </row>
    <row r="3961" spans="1:27" x14ac:dyDescent="0.25">
      <c r="A3961" s="216">
        <v>46053</v>
      </c>
      <c r="B3961" s="217">
        <v>4184024392</v>
      </c>
      <c r="C3961" s="218" t="s">
        <v>15180</v>
      </c>
      <c r="D3961" s="216">
        <v>46059</v>
      </c>
      <c r="E3961" s="219"/>
      <c r="F3961" s="218"/>
      <c r="G3961" s="268" t="s">
        <v>7226</v>
      </c>
      <c r="H3961" s="219"/>
      <c r="I3961" s="217" t="s">
        <v>16031</v>
      </c>
      <c r="J3961" s="217" t="s">
        <v>1769</v>
      </c>
      <c r="K3961" s="217" t="s">
        <v>32</v>
      </c>
      <c r="L3961" s="215" t="str">
        <f>VLOOKUP($K3961,[1]TONG_SL!$A$1:$D$65536,2,0)</f>
        <v>Giò Tai Lưỡi Xào 250g</v>
      </c>
      <c r="M3961" s="247"/>
      <c r="N3961" s="215" t="str">
        <f t="shared" si="400"/>
        <v>K-C6</v>
      </c>
      <c r="O3961" s="222"/>
      <c r="P3961" s="222"/>
      <c r="Q3961" s="215" t="str">
        <f>VLOOKUP(K3961,TONG_SL!$A:$D,3,0)</f>
        <v>Túi</v>
      </c>
      <c r="R3961" s="223">
        <v>10</v>
      </c>
      <c r="S3961" s="223"/>
      <c r="T3961" s="223">
        <f>VLOOKUP(VLOOKUP(G3961,Ma_KH!$A:$R,18,0)&amp;K3961,Gia_MB!$A:$F,6,0)</f>
        <v>50182</v>
      </c>
      <c r="U3961" s="183">
        <f t="shared" si="396"/>
        <v>501820</v>
      </c>
      <c r="V3961" s="223"/>
      <c r="W3961" s="269">
        <f t="shared" si="397"/>
        <v>0</v>
      </c>
      <c r="X3961" s="270" t="str">
        <f t="shared" si="398"/>
        <v>8</v>
      </c>
      <c r="Y3961" s="223"/>
      <c r="Z3961" s="183">
        <f t="shared" si="399"/>
        <v>40145.599999999999</v>
      </c>
      <c r="AA3961" s="271">
        <f>VLOOKUP(G3961,Ma_KH!$A:$R,14,0)</f>
        <v>60</v>
      </c>
    </row>
    <row r="3962" spans="1:27" x14ac:dyDescent="0.25">
      <c r="A3962" s="216">
        <v>46053</v>
      </c>
      <c r="B3962" s="217">
        <v>4184024392</v>
      </c>
      <c r="C3962" s="218" t="s">
        <v>15180</v>
      </c>
      <c r="D3962" s="216">
        <v>46059</v>
      </c>
      <c r="E3962" s="219"/>
      <c r="F3962" s="218"/>
      <c r="G3962" s="268" t="s">
        <v>7226</v>
      </c>
      <c r="H3962" s="219"/>
      <c r="I3962" s="217" t="s">
        <v>16031</v>
      </c>
      <c r="J3962" s="217" t="s">
        <v>1769</v>
      </c>
      <c r="K3962" s="217" t="s">
        <v>37</v>
      </c>
      <c r="L3962" s="215" t="str">
        <f>VLOOKUP($K3962,[1]TONG_SL!$A$1:$D$65536,2,0)</f>
        <v>Chả cốm 300g</v>
      </c>
      <c r="M3962" s="247"/>
      <c r="N3962" s="215" t="str">
        <f t="shared" si="400"/>
        <v>K-C6</v>
      </c>
      <c r="O3962" s="222"/>
      <c r="P3962" s="222"/>
      <c r="Q3962" s="215" t="str">
        <f>VLOOKUP(K3962,TONG_SL!$A:$D,3,0)</f>
        <v>Túi</v>
      </c>
      <c r="R3962" s="223">
        <v>5</v>
      </c>
      <c r="S3962" s="223"/>
      <c r="T3962" s="223">
        <f>VLOOKUP(VLOOKUP(G3962,Ma_KH!$A:$R,18,0)&amp;K3962,Gia_MB!$A:$F,6,0)</f>
        <v>74250</v>
      </c>
      <c r="U3962" s="183">
        <f t="shared" si="396"/>
        <v>371250</v>
      </c>
      <c r="V3962" s="223"/>
      <c r="W3962" s="269">
        <f t="shared" si="397"/>
        <v>0</v>
      </c>
      <c r="X3962" s="270" t="str">
        <f t="shared" si="398"/>
        <v>8</v>
      </c>
      <c r="Y3962" s="223"/>
      <c r="Z3962" s="183">
        <f t="shared" si="399"/>
        <v>29700</v>
      </c>
      <c r="AA3962" s="271">
        <f>VLOOKUP(G3962,Ma_KH!$A:$R,14,0)</f>
        <v>60</v>
      </c>
    </row>
    <row r="3963" spans="1:27" x14ac:dyDescent="0.25">
      <c r="A3963" s="216">
        <v>46053</v>
      </c>
      <c r="B3963" s="217">
        <v>4184024392</v>
      </c>
      <c r="C3963" s="218" t="s">
        <v>15180</v>
      </c>
      <c r="D3963" s="216">
        <v>46059</v>
      </c>
      <c r="E3963" s="219"/>
      <c r="F3963" s="218"/>
      <c r="G3963" s="268" t="s">
        <v>7226</v>
      </c>
      <c r="H3963" s="219"/>
      <c r="I3963" s="217" t="s">
        <v>16031</v>
      </c>
      <c r="J3963" s="217" t="s">
        <v>1769</v>
      </c>
      <c r="K3963" s="217" t="s">
        <v>30</v>
      </c>
      <c r="L3963" s="215" t="str">
        <f>VLOOKUP($K3963,[1]TONG_SL!$A$1:$D$65536,2,0)</f>
        <v>Gà muối 500g</v>
      </c>
      <c r="M3963" s="247"/>
      <c r="N3963" s="215" t="str">
        <f t="shared" si="400"/>
        <v>K-C6</v>
      </c>
      <c r="O3963" s="222"/>
      <c r="P3963" s="222"/>
      <c r="Q3963" s="215" t="str">
        <f>VLOOKUP(K3963,TONG_SL!$A:$D,3,0)</f>
        <v>Túi</v>
      </c>
      <c r="R3963" s="223">
        <v>15</v>
      </c>
      <c r="S3963" s="223"/>
      <c r="T3963" s="223">
        <f>VLOOKUP(VLOOKUP(G3963,Ma_KH!$A:$R,18,0)&amp;K3963,Gia_MB!$A:$F,6,0)</f>
        <v>116611</v>
      </c>
      <c r="U3963" s="183">
        <f t="shared" si="396"/>
        <v>1749165</v>
      </c>
      <c r="V3963" s="223"/>
      <c r="W3963" s="269">
        <f t="shared" si="397"/>
        <v>0</v>
      </c>
      <c r="X3963" s="270" t="str">
        <f t="shared" si="398"/>
        <v>8</v>
      </c>
      <c r="Y3963" s="223"/>
      <c r="Z3963" s="183">
        <f t="shared" si="399"/>
        <v>139933.20000000001</v>
      </c>
      <c r="AA3963" s="271">
        <f>VLOOKUP(G3963,Ma_KH!$A:$R,14,0)</f>
        <v>60</v>
      </c>
    </row>
    <row r="3964" spans="1:27" x14ac:dyDescent="0.25">
      <c r="A3964" s="216">
        <v>46053</v>
      </c>
      <c r="B3964" s="217">
        <v>4184024392</v>
      </c>
      <c r="C3964" s="218" t="s">
        <v>15180</v>
      </c>
      <c r="D3964" s="216">
        <v>46059</v>
      </c>
      <c r="E3964" s="219"/>
      <c r="F3964" s="218"/>
      <c r="G3964" s="268" t="s">
        <v>7226</v>
      </c>
      <c r="H3964" s="219"/>
      <c r="I3964" s="217" t="s">
        <v>16031</v>
      </c>
      <c r="J3964" s="217" t="s">
        <v>1769</v>
      </c>
      <c r="K3964" s="217" t="s">
        <v>27</v>
      </c>
      <c r="L3964" s="215" t="str">
        <f>VLOOKUP($K3964,[1]TONG_SL!$A$1:$D$65536,2,0)</f>
        <v>Chân giò heo muối 300g</v>
      </c>
      <c r="M3964" s="247"/>
      <c r="N3964" s="215" t="str">
        <f t="shared" si="400"/>
        <v>K-C6</v>
      </c>
      <c r="O3964" s="222"/>
      <c r="P3964" s="222"/>
      <c r="Q3964" s="215" t="str">
        <f>VLOOKUP(K3964,TONG_SL!$A:$D,3,0)</f>
        <v>Túi</v>
      </c>
      <c r="R3964" s="223">
        <v>15</v>
      </c>
      <c r="S3964" s="223"/>
      <c r="T3964" s="223">
        <f>VLOOKUP(VLOOKUP(G3964,Ma_KH!$A:$R,18,0)&amp;K3964,Gia_MB!$A:$F,6,0)</f>
        <v>73431</v>
      </c>
      <c r="U3964" s="183">
        <f t="shared" si="396"/>
        <v>1101465</v>
      </c>
      <c r="V3964" s="223"/>
      <c r="W3964" s="269">
        <f t="shared" si="397"/>
        <v>0</v>
      </c>
      <c r="X3964" s="270" t="str">
        <f t="shared" si="398"/>
        <v>8</v>
      </c>
      <c r="Y3964" s="223"/>
      <c r="Z3964" s="183">
        <f t="shared" si="399"/>
        <v>88117.2</v>
      </c>
      <c r="AA3964" s="271">
        <f>VLOOKUP(G3964,Ma_KH!$A:$R,14,0)</f>
        <v>60</v>
      </c>
    </row>
    <row r="3965" spans="1:27" x14ac:dyDescent="0.25">
      <c r="A3965" s="216">
        <v>46053</v>
      </c>
      <c r="B3965" s="217">
        <v>4184024313</v>
      </c>
      <c r="C3965" s="218" t="s">
        <v>15180</v>
      </c>
      <c r="D3965" s="216">
        <v>46059</v>
      </c>
      <c r="E3965" s="219"/>
      <c r="F3965" s="218"/>
      <c r="G3965" s="268" t="s">
        <v>7226</v>
      </c>
      <c r="H3965" s="219"/>
      <c r="I3965" s="217" t="s">
        <v>16032</v>
      </c>
      <c r="J3965" s="217" t="s">
        <v>1769</v>
      </c>
      <c r="K3965" s="217" t="s">
        <v>48</v>
      </c>
      <c r="L3965" s="215" t="str">
        <f>VLOOKUP($K3965,[1]TONG_SL!$A$1:$D$65536,2,0)</f>
        <v>Mọc Nấm Hương 250g</v>
      </c>
      <c r="M3965" s="247"/>
      <c r="N3965" s="215" t="str">
        <f t="shared" si="400"/>
        <v>K-C6</v>
      </c>
      <c r="O3965" s="222"/>
      <c r="P3965" s="222"/>
      <c r="Q3965" s="215" t="str">
        <f>VLOOKUP(K3965,TONG_SL!$A:$D,3,0)</f>
        <v>Túi</v>
      </c>
      <c r="R3965" s="223">
        <v>5</v>
      </c>
      <c r="S3965" s="223"/>
      <c r="T3965" s="223">
        <f>VLOOKUP(VLOOKUP(G3965,Ma_KH!$A:$R,18,0)&amp;K3965,Gia_MB!$A:$F,6,0)</f>
        <v>46000</v>
      </c>
      <c r="U3965" s="183">
        <f t="shared" si="396"/>
        <v>230000</v>
      </c>
      <c r="V3965" s="223"/>
      <c r="W3965" s="269">
        <f t="shared" si="397"/>
        <v>0</v>
      </c>
      <c r="X3965" s="270" t="str">
        <f t="shared" si="398"/>
        <v>8</v>
      </c>
      <c r="Y3965" s="223"/>
      <c r="Z3965" s="183">
        <f t="shared" si="399"/>
        <v>18400</v>
      </c>
      <c r="AA3965" s="271">
        <f>VLOOKUP(G3965,Ma_KH!$A:$R,14,0)</f>
        <v>60</v>
      </c>
    </row>
    <row r="3966" spans="1:27" x14ac:dyDescent="0.25">
      <c r="A3966" s="216">
        <v>46053</v>
      </c>
      <c r="B3966" s="217">
        <v>4184024313</v>
      </c>
      <c r="C3966" s="218" t="s">
        <v>15180</v>
      </c>
      <c r="D3966" s="216">
        <v>46059</v>
      </c>
      <c r="E3966" s="219"/>
      <c r="F3966" s="218"/>
      <c r="G3966" s="268" t="s">
        <v>7226</v>
      </c>
      <c r="H3966" s="219"/>
      <c r="I3966" s="217" t="s">
        <v>16032</v>
      </c>
      <c r="J3966" s="217" t="s">
        <v>1769</v>
      </c>
      <c r="K3966" s="217" t="s">
        <v>32</v>
      </c>
      <c r="L3966" s="215" t="str">
        <f>VLOOKUP($K3966,[1]TONG_SL!$A$1:$D$65536,2,0)</f>
        <v>Giò Tai Lưỡi Xào 250g</v>
      </c>
      <c r="M3966" s="247"/>
      <c r="N3966" s="215" t="str">
        <f t="shared" si="400"/>
        <v>K-C6</v>
      </c>
      <c r="O3966" s="222"/>
      <c r="P3966" s="222"/>
      <c r="Q3966" s="215" t="str">
        <f>VLOOKUP(K3966,TONG_SL!$A:$D,3,0)</f>
        <v>Túi</v>
      </c>
      <c r="R3966" s="223">
        <v>10</v>
      </c>
      <c r="S3966" s="223"/>
      <c r="T3966" s="223">
        <f>VLOOKUP(VLOOKUP(G3966,Ma_KH!$A:$R,18,0)&amp;K3966,Gia_MB!$A:$F,6,0)</f>
        <v>50182</v>
      </c>
      <c r="U3966" s="183">
        <f t="shared" si="396"/>
        <v>501820</v>
      </c>
      <c r="V3966" s="223"/>
      <c r="W3966" s="269">
        <f t="shared" si="397"/>
        <v>0</v>
      </c>
      <c r="X3966" s="270" t="str">
        <f t="shared" si="398"/>
        <v>8</v>
      </c>
      <c r="Y3966" s="223"/>
      <c r="Z3966" s="183">
        <f t="shared" si="399"/>
        <v>40145.599999999999</v>
      </c>
      <c r="AA3966" s="271">
        <f>VLOOKUP(G3966,Ma_KH!$A:$R,14,0)</f>
        <v>60</v>
      </c>
    </row>
    <row r="3967" spans="1:27" x14ac:dyDescent="0.25">
      <c r="A3967" s="216">
        <v>46053</v>
      </c>
      <c r="B3967" s="217">
        <v>4184024313</v>
      </c>
      <c r="C3967" s="218" t="s">
        <v>15180</v>
      </c>
      <c r="D3967" s="216">
        <v>46059</v>
      </c>
      <c r="E3967" s="219"/>
      <c r="F3967" s="218"/>
      <c r="G3967" s="268" t="s">
        <v>7226</v>
      </c>
      <c r="H3967" s="219"/>
      <c r="I3967" s="217" t="s">
        <v>16032</v>
      </c>
      <c r="J3967" s="217" t="s">
        <v>1769</v>
      </c>
      <c r="K3967" s="217" t="s">
        <v>30</v>
      </c>
      <c r="L3967" s="215" t="str">
        <f>VLOOKUP($K3967,[1]TONG_SL!$A$1:$D$65536,2,0)</f>
        <v>Gà muối 500g</v>
      </c>
      <c r="M3967" s="247"/>
      <c r="N3967" s="215" t="str">
        <f t="shared" si="400"/>
        <v>K-C6</v>
      </c>
      <c r="O3967" s="222"/>
      <c r="P3967" s="222"/>
      <c r="Q3967" s="215" t="str">
        <f>VLOOKUP(K3967,TONG_SL!$A:$D,3,0)</f>
        <v>Túi</v>
      </c>
      <c r="R3967" s="223">
        <v>23</v>
      </c>
      <c r="S3967" s="223"/>
      <c r="T3967" s="223">
        <f>VLOOKUP(VLOOKUP(G3967,Ma_KH!$A:$R,18,0)&amp;K3967,Gia_MB!$A:$F,6,0)</f>
        <v>116611</v>
      </c>
      <c r="U3967" s="183">
        <f t="shared" si="396"/>
        <v>2682053</v>
      </c>
      <c r="V3967" s="223"/>
      <c r="W3967" s="269">
        <f t="shared" si="397"/>
        <v>0</v>
      </c>
      <c r="X3967" s="270" t="str">
        <f t="shared" si="398"/>
        <v>8</v>
      </c>
      <c r="Y3967" s="223"/>
      <c r="Z3967" s="183">
        <f t="shared" si="399"/>
        <v>214564.24</v>
      </c>
      <c r="AA3967" s="271">
        <f>VLOOKUP(G3967,Ma_KH!$A:$R,14,0)</f>
        <v>60</v>
      </c>
    </row>
    <row r="3968" spans="1:27" x14ac:dyDescent="0.25">
      <c r="A3968" s="216">
        <v>46053</v>
      </c>
      <c r="B3968" s="217">
        <v>4184024313</v>
      </c>
      <c r="C3968" s="218" t="s">
        <v>15180</v>
      </c>
      <c r="D3968" s="216">
        <v>46059</v>
      </c>
      <c r="E3968" s="219"/>
      <c r="F3968" s="218"/>
      <c r="G3968" s="268" t="s">
        <v>7226</v>
      </c>
      <c r="H3968" s="219"/>
      <c r="I3968" s="217" t="s">
        <v>16032</v>
      </c>
      <c r="J3968" s="217" t="s">
        <v>1769</v>
      </c>
      <c r="K3968" s="217" t="s">
        <v>27</v>
      </c>
      <c r="L3968" s="215" t="str">
        <f>VLOOKUP($K3968,[1]TONG_SL!$A$1:$D$65536,2,0)</f>
        <v>Chân giò heo muối 300g</v>
      </c>
      <c r="M3968" s="247"/>
      <c r="N3968" s="215" t="str">
        <f t="shared" si="400"/>
        <v>K-C6</v>
      </c>
      <c r="O3968" s="222"/>
      <c r="P3968" s="222"/>
      <c r="Q3968" s="215" t="str">
        <f>VLOOKUP(K3968,TONG_SL!$A:$D,3,0)</f>
        <v>Túi</v>
      </c>
      <c r="R3968" s="223">
        <v>27</v>
      </c>
      <c r="S3968" s="223"/>
      <c r="T3968" s="223">
        <f>VLOOKUP(VLOOKUP(G3968,Ma_KH!$A:$R,18,0)&amp;K3968,Gia_MB!$A:$F,6,0)</f>
        <v>73431</v>
      </c>
      <c r="U3968" s="183">
        <f t="shared" si="396"/>
        <v>1982637</v>
      </c>
      <c r="V3968" s="223"/>
      <c r="W3968" s="269">
        <f t="shared" si="397"/>
        <v>0</v>
      </c>
      <c r="X3968" s="270" t="str">
        <f t="shared" si="398"/>
        <v>8</v>
      </c>
      <c r="Y3968" s="223"/>
      <c r="Z3968" s="183">
        <f t="shared" si="399"/>
        <v>158610.96</v>
      </c>
      <c r="AA3968" s="271">
        <f>VLOOKUP(G3968,Ma_KH!$A:$R,14,0)</f>
        <v>60</v>
      </c>
    </row>
    <row r="3969" spans="1:27" x14ac:dyDescent="0.25">
      <c r="A3969" s="216">
        <v>46053</v>
      </c>
      <c r="B3969" s="217">
        <v>4184024269</v>
      </c>
      <c r="C3969" s="218" t="s">
        <v>15180</v>
      </c>
      <c r="D3969" s="216">
        <v>46059</v>
      </c>
      <c r="E3969" s="219"/>
      <c r="F3969" s="218"/>
      <c r="G3969" s="268" t="s">
        <v>7226</v>
      </c>
      <c r="H3969" s="219"/>
      <c r="I3969" s="217" t="s">
        <v>16033</v>
      </c>
      <c r="J3969" s="217" t="s">
        <v>1769</v>
      </c>
      <c r="K3969" s="217" t="s">
        <v>48</v>
      </c>
      <c r="L3969" s="215" t="str">
        <f>VLOOKUP($K3969,[1]TONG_SL!$A$1:$D$65536,2,0)</f>
        <v>Mọc Nấm Hương 250g</v>
      </c>
      <c r="M3969" s="247"/>
      <c r="N3969" s="215" t="str">
        <f t="shared" si="400"/>
        <v>K-C6</v>
      </c>
      <c r="O3969" s="222"/>
      <c r="P3969" s="222"/>
      <c r="Q3969" s="215" t="str">
        <f>VLOOKUP(K3969,TONG_SL!$A:$D,3,0)</f>
        <v>Túi</v>
      </c>
      <c r="R3969" s="223">
        <v>5</v>
      </c>
      <c r="S3969" s="223"/>
      <c r="T3969" s="223">
        <f>VLOOKUP(VLOOKUP(G3969,Ma_KH!$A:$R,18,0)&amp;K3969,Gia_MB!$A:$F,6,0)</f>
        <v>46000</v>
      </c>
      <c r="U3969" s="183">
        <f t="shared" si="396"/>
        <v>230000</v>
      </c>
      <c r="V3969" s="223"/>
      <c r="W3969" s="269">
        <f t="shared" si="397"/>
        <v>0</v>
      </c>
      <c r="X3969" s="270" t="str">
        <f t="shared" si="398"/>
        <v>8</v>
      </c>
      <c r="Y3969" s="223"/>
      <c r="Z3969" s="183">
        <f t="shared" si="399"/>
        <v>18400</v>
      </c>
      <c r="AA3969" s="271">
        <f>VLOOKUP(G3969,Ma_KH!$A:$R,14,0)</f>
        <v>60</v>
      </c>
    </row>
    <row r="3970" spans="1:27" x14ac:dyDescent="0.25">
      <c r="A3970" s="216">
        <v>46053</v>
      </c>
      <c r="B3970" s="217">
        <v>4184024269</v>
      </c>
      <c r="C3970" s="218" t="s">
        <v>15180</v>
      </c>
      <c r="D3970" s="216">
        <v>46059</v>
      </c>
      <c r="E3970" s="219"/>
      <c r="F3970" s="218"/>
      <c r="G3970" s="268" t="s">
        <v>7226</v>
      </c>
      <c r="H3970" s="219"/>
      <c r="I3970" s="217" t="s">
        <v>16033</v>
      </c>
      <c r="J3970" s="217" t="s">
        <v>1769</v>
      </c>
      <c r="K3970" s="217" t="s">
        <v>32</v>
      </c>
      <c r="L3970" s="215" t="str">
        <f>VLOOKUP($K3970,[1]TONG_SL!$A$1:$D$65536,2,0)</f>
        <v>Giò Tai Lưỡi Xào 250g</v>
      </c>
      <c r="M3970" s="247"/>
      <c r="N3970" s="215" t="str">
        <f t="shared" si="400"/>
        <v>K-C6</v>
      </c>
      <c r="O3970" s="222"/>
      <c r="P3970" s="222"/>
      <c r="Q3970" s="215" t="str">
        <f>VLOOKUP(K3970,TONG_SL!$A:$D,3,0)</f>
        <v>Túi</v>
      </c>
      <c r="R3970" s="223">
        <v>10</v>
      </c>
      <c r="S3970" s="223"/>
      <c r="T3970" s="223">
        <f>VLOOKUP(VLOOKUP(G3970,Ma_KH!$A:$R,18,0)&amp;K3970,Gia_MB!$A:$F,6,0)</f>
        <v>50182</v>
      </c>
      <c r="U3970" s="183">
        <f t="shared" si="396"/>
        <v>501820</v>
      </c>
      <c r="V3970" s="223"/>
      <c r="W3970" s="269">
        <f t="shared" si="397"/>
        <v>0</v>
      </c>
      <c r="X3970" s="270" t="str">
        <f t="shared" si="398"/>
        <v>8</v>
      </c>
      <c r="Y3970" s="223"/>
      <c r="Z3970" s="183">
        <f t="shared" si="399"/>
        <v>40145.599999999999</v>
      </c>
      <c r="AA3970" s="271">
        <f>VLOOKUP(G3970,Ma_KH!$A:$R,14,0)</f>
        <v>60</v>
      </c>
    </row>
    <row r="3971" spans="1:27" x14ac:dyDescent="0.25">
      <c r="A3971" s="216">
        <v>46053</v>
      </c>
      <c r="B3971" s="217">
        <v>4184024269</v>
      </c>
      <c r="C3971" s="218" t="s">
        <v>15180</v>
      </c>
      <c r="D3971" s="216">
        <v>46059</v>
      </c>
      <c r="E3971" s="219"/>
      <c r="F3971" s="218"/>
      <c r="G3971" s="268" t="s">
        <v>7226</v>
      </c>
      <c r="H3971" s="219"/>
      <c r="I3971" s="217" t="s">
        <v>16033</v>
      </c>
      <c r="J3971" s="217" t="s">
        <v>1769</v>
      </c>
      <c r="K3971" s="217" t="s">
        <v>37</v>
      </c>
      <c r="L3971" s="215" t="str">
        <f>VLOOKUP($K3971,[1]TONG_SL!$A$1:$D$65536,2,0)</f>
        <v>Chả cốm 300g</v>
      </c>
      <c r="M3971" s="247"/>
      <c r="N3971" s="215" t="str">
        <f t="shared" si="400"/>
        <v>K-C6</v>
      </c>
      <c r="O3971" s="222"/>
      <c r="P3971" s="222"/>
      <c r="Q3971" s="215" t="str">
        <f>VLOOKUP(K3971,TONG_SL!$A:$D,3,0)</f>
        <v>Túi</v>
      </c>
      <c r="R3971" s="223">
        <v>3</v>
      </c>
      <c r="S3971" s="223"/>
      <c r="T3971" s="223">
        <f>VLOOKUP(VLOOKUP(G3971,Ma_KH!$A:$R,18,0)&amp;K3971,Gia_MB!$A:$F,6,0)</f>
        <v>74250</v>
      </c>
      <c r="U3971" s="183">
        <f t="shared" si="396"/>
        <v>222750</v>
      </c>
      <c r="V3971" s="223"/>
      <c r="W3971" s="269">
        <f t="shared" si="397"/>
        <v>0</v>
      </c>
      <c r="X3971" s="270" t="str">
        <f t="shared" si="398"/>
        <v>8</v>
      </c>
      <c r="Y3971" s="223"/>
      <c r="Z3971" s="183">
        <f t="shared" si="399"/>
        <v>17820</v>
      </c>
      <c r="AA3971" s="271">
        <f>VLOOKUP(G3971,Ma_KH!$A:$R,14,0)</f>
        <v>60</v>
      </c>
    </row>
    <row r="3972" spans="1:27" x14ac:dyDescent="0.25">
      <c r="A3972" s="216">
        <v>46053</v>
      </c>
      <c r="B3972" s="217">
        <v>4184024269</v>
      </c>
      <c r="C3972" s="218" t="s">
        <v>15180</v>
      </c>
      <c r="D3972" s="216">
        <v>46059</v>
      </c>
      <c r="E3972" s="219"/>
      <c r="F3972" s="218"/>
      <c r="G3972" s="268" t="s">
        <v>7226</v>
      </c>
      <c r="H3972" s="219"/>
      <c r="I3972" s="217" t="s">
        <v>16033</v>
      </c>
      <c r="J3972" s="217" t="s">
        <v>1769</v>
      </c>
      <c r="K3972" s="217" t="s">
        <v>39</v>
      </c>
      <c r="L3972" s="215" t="str">
        <f>VLOOKUP($K3972,[1]TONG_SL!$A$1:$D$65536,2,0)</f>
        <v>Chả nướng 300g</v>
      </c>
      <c r="M3972" s="247"/>
      <c r="N3972" s="215" t="str">
        <f t="shared" si="400"/>
        <v>K-C6</v>
      </c>
      <c r="O3972" s="222"/>
      <c r="P3972" s="222"/>
      <c r="Q3972" s="215" t="str">
        <f>VLOOKUP(K3972,TONG_SL!$A:$D,3,0)</f>
        <v>Túi</v>
      </c>
      <c r="R3972" s="223">
        <v>3</v>
      </c>
      <c r="S3972" s="223"/>
      <c r="T3972" s="223">
        <f>VLOOKUP(VLOOKUP(G3972,Ma_KH!$A:$R,18,0)&amp;K3972,Gia_MB!$A:$F,6,0)</f>
        <v>70950</v>
      </c>
      <c r="U3972" s="183">
        <f t="shared" si="396"/>
        <v>212850</v>
      </c>
      <c r="V3972" s="223"/>
      <c r="W3972" s="269">
        <f t="shared" si="397"/>
        <v>0</v>
      </c>
      <c r="X3972" s="270" t="str">
        <f t="shared" si="398"/>
        <v>8</v>
      </c>
      <c r="Y3972" s="223"/>
      <c r="Z3972" s="183">
        <f t="shared" si="399"/>
        <v>17028</v>
      </c>
      <c r="AA3972" s="271">
        <f>VLOOKUP(G3972,Ma_KH!$A:$R,14,0)</f>
        <v>60</v>
      </c>
    </row>
    <row r="3973" spans="1:27" x14ac:dyDescent="0.25">
      <c r="A3973" s="216">
        <v>46053</v>
      </c>
      <c r="B3973" s="217">
        <v>4184024269</v>
      </c>
      <c r="C3973" s="218" t="s">
        <v>15180</v>
      </c>
      <c r="D3973" s="216">
        <v>46059</v>
      </c>
      <c r="E3973" s="219"/>
      <c r="F3973" s="218"/>
      <c r="G3973" s="268" t="s">
        <v>7226</v>
      </c>
      <c r="H3973" s="219"/>
      <c r="I3973" s="217" t="s">
        <v>16033</v>
      </c>
      <c r="J3973" s="217" t="s">
        <v>1769</v>
      </c>
      <c r="K3973" s="217" t="s">
        <v>30</v>
      </c>
      <c r="L3973" s="215" t="str">
        <f>VLOOKUP($K3973,[1]TONG_SL!$A$1:$D$65536,2,0)</f>
        <v>Gà muối 500g</v>
      </c>
      <c r="M3973" s="247"/>
      <c r="N3973" s="215" t="str">
        <f t="shared" si="400"/>
        <v>K-C6</v>
      </c>
      <c r="O3973" s="222"/>
      <c r="P3973" s="222"/>
      <c r="Q3973" s="215" t="str">
        <f>VLOOKUP(K3973,TONG_SL!$A:$D,3,0)</f>
        <v>Túi</v>
      </c>
      <c r="R3973" s="223">
        <v>12</v>
      </c>
      <c r="S3973" s="223"/>
      <c r="T3973" s="223">
        <f>VLOOKUP(VLOOKUP(G3973,Ma_KH!$A:$R,18,0)&amp;K3973,Gia_MB!$A:$F,6,0)</f>
        <v>116611</v>
      </c>
      <c r="U3973" s="183">
        <f t="shared" si="396"/>
        <v>1399332</v>
      </c>
      <c r="V3973" s="223"/>
      <c r="W3973" s="269">
        <f t="shared" si="397"/>
        <v>0</v>
      </c>
      <c r="X3973" s="270" t="str">
        <f t="shared" si="398"/>
        <v>8</v>
      </c>
      <c r="Y3973" s="223"/>
      <c r="Z3973" s="183">
        <f t="shared" si="399"/>
        <v>111946.56</v>
      </c>
      <c r="AA3973" s="271">
        <f>VLOOKUP(G3973,Ma_KH!$A:$R,14,0)</f>
        <v>60</v>
      </c>
    </row>
    <row r="3974" spans="1:27" x14ac:dyDescent="0.25">
      <c r="A3974" s="216">
        <v>46053</v>
      </c>
      <c r="B3974" s="217">
        <v>4184024269</v>
      </c>
      <c r="C3974" s="218" t="s">
        <v>15180</v>
      </c>
      <c r="D3974" s="216">
        <v>46059</v>
      </c>
      <c r="E3974" s="219"/>
      <c r="F3974" s="218"/>
      <c r="G3974" s="268" t="s">
        <v>7226</v>
      </c>
      <c r="H3974" s="219"/>
      <c r="I3974" s="217" t="s">
        <v>16033</v>
      </c>
      <c r="J3974" s="217" t="s">
        <v>1769</v>
      </c>
      <c r="K3974" s="217" t="s">
        <v>27</v>
      </c>
      <c r="L3974" s="215" t="str">
        <f>VLOOKUP($K3974,[1]TONG_SL!$A$1:$D$65536,2,0)</f>
        <v>Chân giò heo muối 300g</v>
      </c>
      <c r="M3974" s="247"/>
      <c r="N3974" s="215" t="str">
        <f t="shared" si="400"/>
        <v>K-C6</v>
      </c>
      <c r="O3974" s="222"/>
      <c r="P3974" s="222"/>
      <c r="Q3974" s="215" t="str">
        <f>VLOOKUP(K3974,TONG_SL!$A:$D,3,0)</f>
        <v>Túi</v>
      </c>
      <c r="R3974" s="223">
        <v>15</v>
      </c>
      <c r="S3974" s="223"/>
      <c r="T3974" s="223">
        <f>VLOOKUP(VLOOKUP(G3974,Ma_KH!$A:$R,18,0)&amp;K3974,Gia_MB!$A:$F,6,0)</f>
        <v>73431</v>
      </c>
      <c r="U3974" s="183">
        <f t="shared" si="396"/>
        <v>1101465</v>
      </c>
      <c r="V3974" s="223"/>
      <c r="W3974" s="269">
        <f t="shared" si="397"/>
        <v>0</v>
      </c>
      <c r="X3974" s="270" t="str">
        <f t="shared" si="398"/>
        <v>8</v>
      </c>
      <c r="Y3974" s="223"/>
      <c r="Z3974" s="183">
        <f t="shared" si="399"/>
        <v>88117.2</v>
      </c>
      <c r="AA3974" s="271">
        <f>VLOOKUP(G3974,Ma_KH!$A:$R,14,0)</f>
        <v>60</v>
      </c>
    </row>
    <row r="3975" spans="1:27" x14ac:dyDescent="0.25">
      <c r="A3975" s="216">
        <v>46053</v>
      </c>
      <c r="B3975" s="217">
        <v>4184024201</v>
      </c>
      <c r="C3975" s="218" t="s">
        <v>15180</v>
      </c>
      <c r="D3975" s="216">
        <v>46059</v>
      </c>
      <c r="E3975" s="219"/>
      <c r="F3975" s="218"/>
      <c r="G3975" s="268" t="s">
        <v>7226</v>
      </c>
      <c r="H3975" s="219"/>
      <c r="I3975" s="217" t="s">
        <v>16034</v>
      </c>
      <c r="J3975" s="217" t="s">
        <v>1769</v>
      </c>
      <c r="K3975" s="217" t="s">
        <v>48</v>
      </c>
      <c r="L3975" s="215" t="str">
        <f>VLOOKUP($K3975,[1]TONG_SL!$A$1:$D$65536,2,0)</f>
        <v>Mọc Nấm Hương 250g</v>
      </c>
      <c r="M3975" s="247"/>
      <c r="N3975" s="215" t="str">
        <f t="shared" si="400"/>
        <v>K-C6</v>
      </c>
      <c r="O3975" s="222"/>
      <c r="P3975" s="222"/>
      <c r="Q3975" s="215" t="str">
        <f>VLOOKUP(K3975,TONG_SL!$A:$D,3,0)</f>
        <v>Túi</v>
      </c>
      <c r="R3975" s="223">
        <v>5</v>
      </c>
      <c r="S3975" s="223"/>
      <c r="T3975" s="223">
        <f>VLOOKUP(VLOOKUP(G3975,Ma_KH!$A:$R,18,0)&amp;K3975,Gia_MB!$A:$F,6,0)</f>
        <v>46000</v>
      </c>
      <c r="U3975" s="183">
        <f t="shared" si="396"/>
        <v>230000</v>
      </c>
      <c r="V3975" s="223"/>
      <c r="W3975" s="269">
        <f t="shared" si="397"/>
        <v>0</v>
      </c>
      <c r="X3975" s="270" t="str">
        <f t="shared" si="398"/>
        <v>8</v>
      </c>
      <c r="Y3975" s="223"/>
      <c r="Z3975" s="183">
        <f t="shared" si="399"/>
        <v>18400</v>
      </c>
      <c r="AA3975" s="271">
        <f>VLOOKUP(G3975,Ma_KH!$A:$R,14,0)</f>
        <v>60</v>
      </c>
    </row>
    <row r="3976" spans="1:27" x14ac:dyDescent="0.25">
      <c r="A3976" s="216">
        <v>46053</v>
      </c>
      <c r="B3976" s="217">
        <v>4184024201</v>
      </c>
      <c r="C3976" s="218" t="s">
        <v>15180</v>
      </c>
      <c r="D3976" s="216">
        <v>46059</v>
      </c>
      <c r="E3976" s="219"/>
      <c r="F3976" s="218"/>
      <c r="G3976" s="268" t="s">
        <v>7226</v>
      </c>
      <c r="H3976" s="219"/>
      <c r="I3976" s="217" t="s">
        <v>16034</v>
      </c>
      <c r="J3976" s="217" t="s">
        <v>1769</v>
      </c>
      <c r="K3976" s="217" t="s">
        <v>32</v>
      </c>
      <c r="L3976" s="215" t="str">
        <f>VLOOKUP($K3976,[1]TONG_SL!$A$1:$D$65536,2,0)</f>
        <v>Giò Tai Lưỡi Xào 250g</v>
      </c>
      <c r="M3976" s="247"/>
      <c r="N3976" s="215" t="str">
        <f t="shared" si="400"/>
        <v>K-C6</v>
      </c>
      <c r="O3976" s="222"/>
      <c r="P3976" s="222"/>
      <c r="Q3976" s="215" t="str">
        <f>VLOOKUP(K3976,TONG_SL!$A:$D,3,0)</f>
        <v>Túi</v>
      </c>
      <c r="R3976" s="223">
        <v>10</v>
      </c>
      <c r="S3976" s="223"/>
      <c r="T3976" s="223">
        <f>VLOOKUP(VLOOKUP(G3976,Ma_KH!$A:$R,18,0)&amp;K3976,Gia_MB!$A:$F,6,0)</f>
        <v>50182</v>
      </c>
      <c r="U3976" s="183">
        <f t="shared" si="396"/>
        <v>501820</v>
      </c>
      <c r="V3976" s="223"/>
      <c r="W3976" s="269">
        <f t="shared" si="397"/>
        <v>0</v>
      </c>
      <c r="X3976" s="270" t="str">
        <f t="shared" si="398"/>
        <v>8</v>
      </c>
      <c r="Y3976" s="223"/>
      <c r="Z3976" s="183">
        <f t="shared" si="399"/>
        <v>40145.599999999999</v>
      </c>
      <c r="AA3976" s="271">
        <f>VLOOKUP(G3976,Ma_KH!$A:$R,14,0)</f>
        <v>60</v>
      </c>
    </row>
    <row r="3977" spans="1:27" x14ac:dyDescent="0.25">
      <c r="A3977" s="216">
        <v>46053</v>
      </c>
      <c r="B3977" s="217">
        <v>4184024201</v>
      </c>
      <c r="C3977" s="218" t="s">
        <v>15180</v>
      </c>
      <c r="D3977" s="216">
        <v>46059</v>
      </c>
      <c r="E3977" s="219"/>
      <c r="F3977" s="218"/>
      <c r="G3977" s="268" t="s">
        <v>7226</v>
      </c>
      <c r="H3977" s="219"/>
      <c r="I3977" s="217" t="s">
        <v>16034</v>
      </c>
      <c r="J3977" s="217" t="s">
        <v>1769</v>
      </c>
      <c r="K3977" s="217" t="s">
        <v>30</v>
      </c>
      <c r="L3977" s="215" t="str">
        <f>VLOOKUP($K3977,[1]TONG_SL!$A$1:$D$65536,2,0)</f>
        <v>Gà muối 500g</v>
      </c>
      <c r="M3977" s="247"/>
      <c r="N3977" s="215" t="str">
        <f t="shared" si="400"/>
        <v>K-C6</v>
      </c>
      <c r="O3977" s="222"/>
      <c r="P3977" s="222"/>
      <c r="Q3977" s="215" t="str">
        <f>VLOOKUP(K3977,TONG_SL!$A:$D,3,0)</f>
        <v>Túi</v>
      </c>
      <c r="R3977" s="223">
        <v>15</v>
      </c>
      <c r="S3977" s="223"/>
      <c r="T3977" s="223">
        <f>VLOOKUP(VLOOKUP(G3977,Ma_KH!$A:$R,18,0)&amp;K3977,Gia_MB!$A:$F,6,0)</f>
        <v>116611</v>
      </c>
      <c r="U3977" s="183">
        <f t="shared" si="396"/>
        <v>1749165</v>
      </c>
      <c r="V3977" s="223"/>
      <c r="W3977" s="269">
        <f t="shared" si="397"/>
        <v>0</v>
      </c>
      <c r="X3977" s="270" t="str">
        <f t="shared" si="398"/>
        <v>8</v>
      </c>
      <c r="Y3977" s="223"/>
      <c r="Z3977" s="183">
        <f t="shared" si="399"/>
        <v>139933.20000000001</v>
      </c>
      <c r="AA3977" s="271">
        <f>VLOOKUP(G3977,Ma_KH!$A:$R,14,0)</f>
        <v>60</v>
      </c>
    </row>
    <row r="3978" spans="1:27" x14ac:dyDescent="0.25">
      <c r="A3978" s="216">
        <v>46053</v>
      </c>
      <c r="B3978" s="217">
        <v>4184024201</v>
      </c>
      <c r="C3978" s="218" t="s">
        <v>15180</v>
      </c>
      <c r="D3978" s="216">
        <v>46059</v>
      </c>
      <c r="E3978" s="219"/>
      <c r="F3978" s="218"/>
      <c r="G3978" s="268" t="s">
        <v>7226</v>
      </c>
      <c r="H3978" s="219"/>
      <c r="I3978" s="217" t="s">
        <v>16034</v>
      </c>
      <c r="J3978" s="217" t="s">
        <v>1769</v>
      </c>
      <c r="K3978" s="217" t="s">
        <v>27</v>
      </c>
      <c r="L3978" s="215" t="str">
        <f>VLOOKUP($K3978,[1]TONG_SL!$A$1:$D$65536,2,0)</f>
        <v>Chân giò heo muối 300g</v>
      </c>
      <c r="M3978" s="247"/>
      <c r="N3978" s="215" t="str">
        <f t="shared" si="400"/>
        <v>K-C6</v>
      </c>
      <c r="O3978" s="222"/>
      <c r="P3978" s="222"/>
      <c r="Q3978" s="215" t="str">
        <f>VLOOKUP(K3978,TONG_SL!$A:$D,3,0)</f>
        <v>Túi</v>
      </c>
      <c r="R3978" s="223">
        <v>15</v>
      </c>
      <c r="S3978" s="223"/>
      <c r="T3978" s="223">
        <f>VLOOKUP(VLOOKUP(G3978,Ma_KH!$A:$R,18,0)&amp;K3978,Gia_MB!$A:$F,6,0)</f>
        <v>73431</v>
      </c>
      <c r="U3978" s="183">
        <f t="shared" si="396"/>
        <v>1101465</v>
      </c>
      <c r="V3978" s="223"/>
      <c r="W3978" s="269">
        <f t="shared" si="397"/>
        <v>0</v>
      </c>
      <c r="X3978" s="270" t="str">
        <f t="shared" si="398"/>
        <v>8</v>
      </c>
      <c r="Y3978" s="223"/>
      <c r="Z3978" s="183">
        <f t="shared" si="399"/>
        <v>88117.2</v>
      </c>
      <c r="AA3978" s="271">
        <f>VLOOKUP(G3978,Ma_KH!$A:$R,14,0)</f>
        <v>60</v>
      </c>
    </row>
    <row r="3979" spans="1:27" x14ac:dyDescent="0.25">
      <c r="A3979" s="216">
        <v>46053</v>
      </c>
      <c r="B3979" s="217">
        <v>4184024217</v>
      </c>
      <c r="C3979" s="218" t="s">
        <v>15180</v>
      </c>
      <c r="D3979" s="216">
        <v>46059</v>
      </c>
      <c r="E3979" s="219"/>
      <c r="F3979" s="218"/>
      <c r="G3979" s="268" t="s">
        <v>7226</v>
      </c>
      <c r="H3979" s="219"/>
      <c r="I3979" s="217" t="s">
        <v>16035</v>
      </c>
      <c r="J3979" s="217" t="s">
        <v>1769</v>
      </c>
      <c r="K3979" s="217" t="s">
        <v>27</v>
      </c>
      <c r="L3979" s="215" t="str">
        <f>VLOOKUP($K3979,[1]TONG_SL!$A$1:$D$65536,2,0)</f>
        <v>Chân giò heo muối 300g</v>
      </c>
      <c r="M3979" s="247"/>
      <c r="N3979" s="215" t="str">
        <f t="shared" si="400"/>
        <v>K-C6</v>
      </c>
      <c r="O3979" s="222"/>
      <c r="P3979" s="222"/>
      <c r="Q3979" s="215" t="str">
        <f>VLOOKUP(K3979,TONG_SL!$A:$D,3,0)</f>
        <v>Túi</v>
      </c>
      <c r="R3979" s="223">
        <v>15</v>
      </c>
      <c r="S3979" s="223"/>
      <c r="T3979" s="223">
        <f>VLOOKUP(VLOOKUP(G3979,Ma_KH!$A:$R,18,0)&amp;K3979,Gia_MB!$A:$F,6,0)</f>
        <v>73431</v>
      </c>
      <c r="U3979" s="183">
        <f t="shared" si="396"/>
        <v>1101465</v>
      </c>
      <c r="V3979" s="223"/>
      <c r="W3979" s="269">
        <f t="shared" si="397"/>
        <v>0</v>
      </c>
      <c r="X3979" s="270" t="str">
        <f t="shared" si="398"/>
        <v>8</v>
      </c>
      <c r="Y3979" s="223"/>
      <c r="Z3979" s="183">
        <f t="shared" si="399"/>
        <v>88117.2</v>
      </c>
      <c r="AA3979" s="271">
        <f>VLOOKUP(G3979,Ma_KH!$A:$R,14,0)</f>
        <v>60</v>
      </c>
    </row>
    <row r="3980" spans="1:27" x14ac:dyDescent="0.25">
      <c r="A3980" s="216">
        <v>46053</v>
      </c>
      <c r="B3980" s="217">
        <v>4184024217</v>
      </c>
      <c r="C3980" s="218" t="s">
        <v>15180</v>
      </c>
      <c r="D3980" s="216">
        <v>46059</v>
      </c>
      <c r="E3980" s="219"/>
      <c r="F3980" s="218"/>
      <c r="G3980" s="268" t="s">
        <v>7226</v>
      </c>
      <c r="H3980" s="219"/>
      <c r="I3980" s="217" t="s">
        <v>16035</v>
      </c>
      <c r="J3980" s="217" t="s">
        <v>1769</v>
      </c>
      <c r="K3980" s="217" t="s">
        <v>30</v>
      </c>
      <c r="L3980" s="215" t="str">
        <f>VLOOKUP($K3980,[1]TONG_SL!$A$1:$D$65536,2,0)</f>
        <v>Gà muối 500g</v>
      </c>
      <c r="M3980" s="247"/>
      <c r="N3980" s="215" t="str">
        <f t="shared" si="400"/>
        <v>K-C6</v>
      </c>
      <c r="O3980" s="222"/>
      <c r="P3980" s="222"/>
      <c r="Q3980" s="215" t="str">
        <f>VLOOKUP(K3980,TONG_SL!$A:$D,3,0)</f>
        <v>Túi</v>
      </c>
      <c r="R3980" s="223">
        <v>15</v>
      </c>
      <c r="S3980" s="223"/>
      <c r="T3980" s="223">
        <f>VLOOKUP(VLOOKUP(G3980,Ma_KH!$A:$R,18,0)&amp;K3980,Gia_MB!$A:$F,6,0)</f>
        <v>116611</v>
      </c>
      <c r="U3980" s="183">
        <f t="shared" si="396"/>
        <v>1749165</v>
      </c>
      <c r="V3980" s="223"/>
      <c r="W3980" s="269">
        <f t="shared" si="397"/>
        <v>0</v>
      </c>
      <c r="X3980" s="270" t="str">
        <f t="shared" si="398"/>
        <v>8</v>
      </c>
      <c r="Y3980" s="223"/>
      <c r="Z3980" s="183">
        <f t="shared" si="399"/>
        <v>139933.20000000001</v>
      </c>
      <c r="AA3980" s="271">
        <f>VLOOKUP(G3980,Ma_KH!$A:$R,14,0)</f>
        <v>60</v>
      </c>
    </row>
    <row r="3981" spans="1:27" x14ac:dyDescent="0.25">
      <c r="A3981" s="216">
        <v>46053</v>
      </c>
      <c r="B3981" s="217">
        <v>4184024217</v>
      </c>
      <c r="C3981" s="218" t="s">
        <v>15180</v>
      </c>
      <c r="D3981" s="216">
        <v>46059</v>
      </c>
      <c r="E3981" s="219"/>
      <c r="F3981" s="218"/>
      <c r="G3981" s="268" t="s">
        <v>7226</v>
      </c>
      <c r="H3981" s="219"/>
      <c r="I3981" s="217" t="s">
        <v>16035</v>
      </c>
      <c r="J3981" s="217" t="s">
        <v>1769</v>
      </c>
      <c r="K3981" s="217" t="s">
        <v>32</v>
      </c>
      <c r="L3981" s="215" t="str">
        <f>VLOOKUP($K3981,[1]TONG_SL!$A$1:$D$65536,2,0)</f>
        <v>Giò Tai Lưỡi Xào 250g</v>
      </c>
      <c r="M3981" s="247"/>
      <c r="N3981" s="215" t="str">
        <f t="shared" si="400"/>
        <v>K-C6</v>
      </c>
      <c r="O3981" s="222"/>
      <c r="P3981" s="222"/>
      <c r="Q3981" s="215" t="str">
        <f>VLOOKUP(K3981,TONG_SL!$A:$D,3,0)</f>
        <v>Túi</v>
      </c>
      <c r="R3981" s="223">
        <v>5</v>
      </c>
      <c r="S3981" s="223"/>
      <c r="T3981" s="223">
        <f>VLOOKUP(VLOOKUP(G3981,Ma_KH!$A:$R,18,0)&amp;K3981,Gia_MB!$A:$F,6,0)</f>
        <v>50182</v>
      </c>
      <c r="U3981" s="183">
        <f t="shared" si="396"/>
        <v>250910</v>
      </c>
      <c r="V3981" s="223"/>
      <c r="W3981" s="269">
        <f t="shared" si="397"/>
        <v>0</v>
      </c>
      <c r="X3981" s="270" t="str">
        <f t="shared" si="398"/>
        <v>8</v>
      </c>
      <c r="Y3981" s="223"/>
      <c r="Z3981" s="183">
        <f t="shared" si="399"/>
        <v>20072.8</v>
      </c>
      <c r="AA3981" s="271">
        <f>VLOOKUP(G3981,Ma_KH!$A:$R,14,0)</f>
        <v>60</v>
      </c>
    </row>
    <row r="3982" spans="1:27" x14ac:dyDescent="0.25">
      <c r="A3982" s="216">
        <v>46053</v>
      </c>
      <c r="B3982" s="217">
        <v>4184024217</v>
      </c>
      <c r="C3982" s="218" t="s">
        <v>15180</v>
      </c>
      <c r="D3982" s="216">
        <v>46059</v>
      </c>
      <c r="E3982" s="219"/>
      <c r="F3982" s="218"/>
      <c r="G3982" s="268" t="s">
        <v>7226</v>
      </c>
      <c r="H3982" s="219"/>
      <c r="I3982" s="217" t="s">
        <v>16035</v>
      </c>
      <c r="J3982" s="217" t="s">
        <v>1769</v>
      </c>
      <c r="K3982" s="217" t="s">
        <v>48</v>
      </c>
      <c r="L3982" s="215" t="str">
        <f>VLOOKUP($K3982,[1]TONG_SL!$A$1:$D$65536,2,0)</f>
        <v>Mọc Nấm Hương 250g</v>
      </c>
      <c r="M3982" s="247"/>
      <c r="N3982" s="215" t="str">
        <f t="shared" si="400"/>
        <v>K-C6</v>
      </c>
      <c r="O3982" s="222"/>
      <c r="P3982" s="222"/>
      <c r="Q3982" s="215" t="str">
        <f>VLOOKUP(K3982,TONG_SL!$A:$D,3,0)</f>
        <v>Túi</v>
      </c>
      <c r="R3982" s="223">
        <v>6</v>
      </c>
      <c r="S3982" s="223"/>
      <c r="T3982" s="223">
        <f>VLOOKUP(VLOOKUP(G3982,Ma_KH!$A:$R,18,0)&amp;K3982,Gia_MB!$A:$F,6,0)</f>
        <v>46000</v>
      </c>
      <c r="U3982" s="183">
        <f t="shared" si="396"/>
        <v>276000</v>
      </c>
      <c r="V3982" s="223"/>
      <c r="W3982" s="269">
        <f t="shared" si="397"/>
        <v>0</v>
      </c>
      <c r="X3982" s="270" t="str">
        <f t="shared" si="398"/>
        <v>8</v>
      </c>
      <c r="Y3982" s="223"/>
      <c r="Z3982" s="183">
        <f t="shared" si="399"/>
        <v>22080</v>
      </c>
      <c r="AA3982" s="271">
        <f>VLOOKUP(G3982,Ma_KH!$A:$R,14,0)</f>
        <v>60</v>
      </c>
    </row>
    <row r="3983" spans="1:27" x14ac:dyDescent="0.25">
      <c r="A3983" s="216">
        <v>46053</v>
      </c>
      <c r="B3983" s="217">
        <v>4184024234</v>
      </c>
      <c r="C3983" s="218" t="s">
        <v>15180</v>
      </c>
      <c r="D3983" s="216">
        <v>46059</v>
      </c>
      <c r="E3983" s="219"/>
      <c r="F3983" s="218"/>
      <c r="G3983" s="268" t="s">
        <v>7226</v>
      </c>
      <c r="H3983" s="219"/>
      <c r="I3983" s="217" t="s">
        <v>16036</v>
      </c>
      <c r="J3983" s="217" t="s">
        <v>1769</v>
      </c>
      <c r="K3983" s="217" t="s">
        <v>27</v>
      </c>
      <c r="L3983" s="215" t="str">
        <f>VLOOKUP($K3983,[1]TONG_SL!$A$1:$D$65536,2,0)</f>
        <v>Chân giò heo muối 300g</v>
      </c>
      <c r="M3983" s="247"/>
      <c r="N3983" s="215" t="str">
        <f t="shared" si="400"/>
        <v>K-C6</v>
      </c>
      <c r="O3983" s="222"/>
      <c r="P3983" s="222"/>
      <c r="Q3983" s="215" t="str">
        <f>VLOOKUP(K3983,TONG_SL!$A:$D,3,0)</f>
        <v>Túi</v>
      </c>
      <c r="R3983" s="223">
        <v>15</v>
      </c>
      <c r="S3983" s="223"/>
      <c r="T3983" s="223">
        <f>VLOOKUP(VLOOKUP(G3983,Ma_KH!$A:$R,18,0)&amp;K3983,Gia_MB!$A:$F,6,0)</f>
        <v>73431</v>
      </c>
      <c r="U3983" s="183">
        <f t="shared" si="396"/>
        <v>1101465</v>
      </c>
      <c r="V3983" s="223"/>
      <c r="W3983" s="269">
        <f t="shared" si="397"/>
        <v>0</v>
      </c>
      <c r="X3983" s="270" t="str">
        <f t="shared" si="398"/>
        <v>8</v>
      </c>
      <c r="Y3983" s="223"/>
      <c r="Z3983" s="183">
        <f t="shared" si="399"/>
        <v>88117.2</v>
      </c>
      <c r="AA3983" s="271">
        <f>VLOOKUP(G3983,Ma_KH!$A:$R,14,0)</f>
        <v>60</v>
      </c>
    </row>
    <row r="3984" spans="1:27" x14ac:dyDescent="0.25">
      <c r="A3984" s="216">
        <v>46053</v>
      </c>
      <c r="B3984" s="217">
        <v>4184024234</v>
      </c>
      <c r="C3984" s="218" t="s">
        <v>15180</v>
      </c>
      <c r="D3984" s="216">
        <v>46059</v>
      </c>
      <c r="E3984" s="219"/>
      <c r="F3984" s="218"/>
      <c r="G3984" s="268" t="s">
        <v>7226</v>
      </c>
      <c r="H3984" s="219"/>
      <c r="I3984" s="217" t="s">
        <v>16036</v>
      </c>
      <c r="J3984" s="217" t="s">
        <v>1769</v>
      </c>
      <c r="K3984" s="217" t="s">
        <v>30</v>
      </c>
      <c r="L3984" s="215" t="str">
        <f>VLOOKUP($K3984,[1]TONG_SL!$A$1:$D$65536,2,0)</f>
        <v>Gà muối 500g</v>
      </c>
      <c r="M3984" s="247"/>
      <c r="N3984" s="215" t="str">
        <f t="shared" si="400"/>
        <v>K-C6</v>
      </c>
      <c r="O3984" s="222"/>
      <c r="P3984" s="222"/>
      <c r="Q3984" s="215" t="str">
        <f>VLOOKUP(K3984,TONG_SL!$A:$D,3,0)</f>
        <v>Túi</v>
      </c>
      <c r="R3984" s="223">
        <v>15</v>
      </c>
      <c r="S3984" s="223"/>
      <c r="T3984" s="223">
        <f>VLOOKUP(VLOOKUP(G3984,Ma_KH!$A:$R,18,0)&amp;K3984,Gia_MB!$A:$F,6,0)</f>
        <v>116611</v>
      </c>
      <c r="U3984" s="183">
        <f t="shared" si="396"/>
        <v>1749165</v>
      </c>
      <c r="V3984" s="223"/>
      <c r="W3984" s="269">
        <f t="shared" si="397"/>
        <v>0</v>
      </c>
      <c r="X3984" s="270" t="str">
        <f t="shared" si="398"/>
        <v>8</v>
      </c>
      <c r="Y3984" s="223"/>
      <c r="Z3984" s="183">
        <f t="shared" si="399"/>
        <v>139933.20000000001</v>
      </c>
      <c r="AA3984" s="271">
        <f>VLOOKUP(G3984,Ma_KH!$A:$R,14,0)</f>
        <v>60</v>
      </c>
    </row>
    <row r="3985" spans="1:27" x14ac:dyDescent="0.25">
      <c r="A3985" s="216">
        <v>46053</v>
      </c>
      <c r="B3985" s="217">
        <v>4184024234</v>
      </c>
      <c r="C3985" s="218" t="s">
        <v>15180</v>
      </c>
      <c r="D3985" s="216">
        <v>46059</v>
      </c>
      <c r="E3985" s="219"/>
      <c r="F3985" s="218"/>
      <c r="G3985" s="268" t="s">
        <v>7226</v>
      </c>
      <c r="H3985" s="219"/>
      <c r="I3985" s="217" t="s">
        <v>16036</v>
      </c>
      <c r="J3985" s="217" t="s">
        <v>1769</v>
      </c>
      <c r="K3985" s="217" t="s">
        <v>39</v>
      </c>
      <c r="L3985" s="215" t="str">
        <f>VLOOKUP($K3985,[1]TONG_SL!$A$1:$D$65536,2,0)</f>
        <v>Chả nướng 300g</v>
      </c>
      <c r="M3985" s="247"/>
      <c r="N3985" s="215" t="str">
        <f t="shared" si="400"/>
        <v>K-C6</v>
      </c>
      <c r="O3985" s="222"/>
      <c r="P3985" s="222"/>
      <c r="Q3985" s="215" t="str">
        <f>VLOOKUP(K3985,TONG_SL!$A:$D,3,0)</f>
        <v>Túi</v>
      </c>
      <c r="R3985" s="223">
        <v>5</v>
      </c>
      <c r="S3985" s="223"/>
      <c r="T3985" s="223">
        <f>VLOOKUP(VLOOKUP(G3985,Ma_KH!$A:$R,18,0)&amp;K3985,Gia_MB!$A:$F,6,0)</f>
        <v>70950</v>
      </c>
      <c r="U3985" s="183">
        <f t="shared" si="396"/>
        <v>354750</v>
      </c>
      <c r="V3985" s="223"/>
      <c r="W3985" s="269">
        <f t="shared" si="397"/>
        <v>0</v>
      </c>
      <c r="X3985" s="270" t="str">
        <f t="shared" si="398"/>
        <v>8</v>
      </c>
      <c r="Y3985" s="223"/>
      <c r="Z3985" s="183">
        <f t="shared" si="399"/>
        <v>28380</v>
      </c>
      <c r="AA3985" s="271">
        <f>VLOOKUP(G3985,Ma_KH!$A:$R,14,0)</f>
        <v>60</v>
      </c>
    </row>
    <row r="3986" spans="1:27" x14ac:dyDescent="0.25">
      <c r="A3986" s="216">
        <v>46053</v>
      </c>
      <c r="B3986" s="217">
        <v>4184024234</v>
      </c>
      <c r="C3986" s="218" t="s">
        <v>15180</v>
      </c>
      <c r="D3986" s="216">
        <v>46059</v>
      </c>
      <c r="E3986" s="219"/>
      <c r="F3986" s="218"/>
      <c r="G3986" s="268" t="s">
        <v>7226</v>
      </c>
      <c r="H3986" s="219"/>
      <c r="I3986" s="217" t="s">
        <v>16036</v>
      </c>
      <c r="J3986" s="217" t="s">
        <v>1769</v>
      </c>
      <c r="K3986" s="217" t="s">
        <v>37</v>
      </c>
      <c r="L3986" s="215" t="str">
        <f>VLOOKUP($K3986,[1]TONG_SL!$A$1:$D$65536,2,0)</f>
        <v>Chả cốm 300g</v>
      </c>
      <c r="M3986" s="247"/>
      <c r="N3986" s="215" t="str">
        <f t="shared" si="400"/>
        <v>K-C6</v>
      </c>
      <c r="O3986" s="222"/>
      <c r="P3986" s="222"/>
      <c r="Q3986" s="215" t="str">
        <f>VLOOKUP(K3986,TONG_SL!$A:$D,3,0)</f>
        <v>Túi</v>
      </c>
      <c r="R3986" s="223">
        <v>5</v>
      </c>
      <c r="S3986" s="223"/>
      <c r="T3986" s="223">
        <f>VLOOKUP(VLOOKUP(G3986,Ma_KH!$A:$R,18,0)&amp;K3986,Gia_MB!$A:$F,6,0)</f>
        <v>74250</v>
      </c>
      <c r="U3986" s="183">
        <f t="shared" si="396"/>
        <v>371250</v>
      </c>
      <c r="V3986" s="223"/>
      <c r="W3986" s="269">
        <f t="shared" si="397"/>
        <v>0</v>
      </c>
      <c r="X3986" s="270" t="str">
        <f t="shared" si="398"/>
        <v>8</v>
      </c>
      <c r="Y3986" s="223"/>
      <c r="Z3986" s="183">
        <f t="shared" si="399"/>
        <v>29700</v>
      </c>
      <c r="AA3986" s="271">
        <f>VLOOKUP(G3986,Ma_KH!$A:$R,14,0)</f>
        <v>60</v>
      </c>
    </row>
    <row r="3987" spans="1:27" x14ac:dyDescent="0.25">
      <c r="A3987" s="216">
        <v>46053</v>
      </c>
      <c r="B3987" s="217">
        <v>4184024234</v>
      </c>
      <c r="C3987" s="218" t="s">
        <v>15180</v>
      </c>
      <c r="D3987" s="216">
        <v>46059</v>
      </c>
      <c r="E3987" s="219"/>
      <c r="F3987" s="218"/>
      <c r="G3987" s="268" t="s">
        <v>7226</v>
      </c>
      <c r="H3987" s="219"/>
      <c r="I3987" s="217" t="s">
        <v>16036</v>
      </c>
      <c r="J3987" s="217" t="s">
        <v>1769</v>
      </c>
      <c r="K3987" s="217" t="s">
        <v>32</v>
      </c>
      <c r="L3987" s="215" t="str">
        <f>VLOOKUP($K3987,[1]TONG_SL!$A$1:$D$65536,2,0)</f>
        <v>Giò Tai Lưỡi Xào 250g</v>
      </c>
      <c r="M3987" s="247"/>
      <c r="N3987" s="215" t="str">
        <f t="shared" si="400"/>
        <v>K-C6</v>
      </c>
      <c r="O3987" s="222"/>
      <c r="P3987" s="222"/>
      <c r="Q3987" s="215" t="str">
        <f>VLOOKUP(K3987,TONG_SL!$A:$D,3,0)</f>
        <v>Túi</v>
      </c>
      <c r="R3987" s="223">
        <v>5</v>
      </c>
      <c r="S3987" s="223"/>
      <c r="T3987" s="223">
        <f>VLOOKUP(VLOOKUP(G3987,Ma_KH!$A:$R,18,0)&amp;K3987,Gia_MB!$A:$F,6,0)</f>
        <v>50182</v>
      </c>
      <c r="U3987" s="183">
        <f t="shared" si="396"/>
        <v>250910</v>
      </c>
      <c r="V3987" s="223"/>
      <c r="W3987" s="269">
        <f t="shared" si="397"/>
        <v>0</v>
      </c>
      <c r="X3987" s="270" t="str">
        <f t="shared" si="398"/>
        <v>8</v>
      </c>
      <c r="Y3987" s="223"/>
      <c r="Z3987" s="183">
        <f t="shared" si="399"/>
        <v>20072.8</v>
      </c>
      <c r="AA3987" s="271">
        <f>VLOOKUP(G3987,Ma_KH!$A:$R,14,0)</f>
        <v>60</v>
      </c>
    </row>
    <row r="3988" spans="1:27" x14ac:dyDescent="0.25">
      <c r="A3988" s="216">
        <v>46053</v>
      </c>
      <c r="B3988" s="217">
        <v>4184024234</v>
      </c>
      <c r="C3988" s="218" t="s">
        <v>15180</v>
      </c>
      <c r="D3988" s="216">
        <v>46059</v>
      </c>
      <c r="E3988" s="219"/>
      <c r="F3988" s="218"/>
      <c r="G3988" s="268" t="s">
        <v>7226</v>
      </c>
      <c r="H3988" s="219"/>
      <c r="I3988" s="217" t="s">
        <v>16036</v>
      </c>
      <c r="J3988" s="217" t="s">
        <v>1769</v>
      </c>
      <c r="K3988" s="217" t="s">
        <v>48</v>
      </c>
      <c r="L3988" s="215" t="str">
        <f>VLOOKUP($K3988,[1]TONG_SL!$A$1:$D$65536,2,0)</f>
        <v>Mọc Nấm Hương 250g</v>
      </c>
      <c r="M3988" s="247"/>
      <c r="N3988" s="215" t="str">
        <f t="shared" si="400"/>
        <v>K-C6</v>
      </c>
      <c r="O3988" s="222"/>
      <c r="P3988" s="222"/>
      <c r="Q3988" s="215" t="str">
        <f>VLOOKUP(K3988,TONG_SL!$A:$D,3,0)</f>
        <v>Túi</v>
      </c>
      <c r="R3988" s="223">
        <v>5</v>
      </c>
      <c r="S3988" s="223"/>
      <c r="T3988" s="223">
        <f>VLOOKUP(VLOOKUP(G3988,Ma_KH!$A:$R,18,0)&amp;K3988,Gia_MB!$A:$F,6,0)</f>
        <v>46000</v>
      </c>
      <c r="U3988" s="183">
        <f t="shared" si="396"/>
        <v>230000</v>
      </c>
      <c r="V3988" s="223"/>
      <c r="W3988" s="269">
        <f t="shared" si="397"/>
        <v>0</v>
      </c>
      <c r="X3988" s="270" t="str">
        <f t="shared" si="398"/>
        <v>8</v>
      </c>
      <c r="Y3988" s="223"/>
      <c r="Z3988" s="183">
        <f t="shared" si="399"/>
        <v>18400</v>
      </c>
      <c r="AA3988" s="271">
        <f>VLOOKUP(G3988,Ma_KH!$A:$R,14,0)</f>
        <v>60</v>
      </c>
    </row>
    <row r="3989" spans="1:27" x14ac:dyDescent="0.25">
      <c r="A3989" s="216">
        <v>46050</v>
      </c>
      <c r="B3989" s="217">
        <v>4183895842</v>
      </c>
      <c r="C3989" s="218" t="s">
        <v>15180</v>
      </c>
      <c r="D3989" s="216">
        <v>46059</v>
      </c>
      <c r="E3989" s="219"/>
      <c r="F3989" s="218"/>
      <c r="G3989" s="268" t="s">
        <v>7226</v>
      </c>
      <c r="H3989" s="219"/>
      <c r="I3989" s="217" t="s">
        <v>16037</v>
      </c>
      <c r="J3989" s="217" t="s">
        <v>1769</v>
      </c>
      <c r="K3989" s="217" t="s">
        <v>27</v>
      </c>
      <c r="L3989" s="215" t="str">
        <f>VLOOKUP($K3989,[1]TONG_SL!$A$1:$D$65536,2,0)</f>
        <v>Chân giò heo muối 300g</v>
      </c>
      <c r="M3989" s="247"/>
      <c r="N3989" s="215" t="str">
        <f t="shared" si="400"/>
        <v>K-C6</v>
      </c>
      <c r="O3989" s="222"/>
      <c r="P3989" s="222"/>
      <c r="Q3989" s="215" t="str">
        <f>VLOOKUP(K3989,TONG_SL!$A:$D,3,0)</f>
        <v>Túi</v>
      </c>
      <c r="R3989" s="223">
        <v>10</v>
      </c>
      <c r="S3989" s="223"/>
      <c r="T3989" s="223">
        <f>VLOOKUP(VLOOKUP(G3989,Ma_KH!$A:$R,18,0)&amp;K3989,Gia_MB!$A:$F,6,0)</f>
        <v>73431</v>
      </c>
      <c r="U3989" s="183">
        <f t="shared" si="396"/>
        <v>734310</v>
      </c>
      <c r="V3989" s="223"/>
      <c r="W3989" s="269">
        <f t="shared" si="397"/>
        <v>0</v>
      </c>
      <c r="X3989" s="270" t="str">
        <f t="shared" si="398"/>
        <v>8</v>
      </c>
      <c r="Y3989" s="223"/>
      <c r="Z3989" s="183">
        <f t="shared" si="399"/>
        <v>58744.800000000003</v>
      </c>
      <c r="AA3989" s="271">
        <f>VLOOKUP(G3989,Ma_KH!$A:$R,14,0)</f>
        <v>60</v>
      </c>
    </row>
    <row r="3990" spans="1:27" x14ac:dyDescent="0.25">
      <c r="A3990" s="216">
        <v>46050</v>
      </c>
      <c r="B3990" s="217">
        <v>4183895842</v>
      </c>
      <c r="C3990" s="218" t="s">
        <v>15180</v>
      </c>
      <c r="D3990" s="216">
        <v>46059</v>
      </c>
      <c r="E3990" s="219"/>
      <c r="F3990" s="218"/>
      <c r="G3990" s="268" t="s">
        <v>7226</v>
      </c>
      <c r="H3990" s="219"/>
      <c r="I3990" s="217" t="s">
        <v>16037</v>
      </c>
      <c r="J3990" s="217" t="s">
        <v>1769</v>
      </c>
      <c r="K3990" s="217" t="s">
        <v>7192</v>
      </c>
      <c r="L3990" s="215" t="str">
        <f>VLOOKUP($K3990,[1]TONG_SL!$A$1:$D$65536,2,0)</f>
        <v>Gà muối 500g</v>
      </c>
      <c r="M3990" s="247"/>
      <c r="N3990" s="215" t="str">
        <f t="shared" si="400"/>
        <v>K-C6</v>
      </c>
      <c r="O3990" s="222"/>
      <c r="P3990" s="222"/>
      <c r="Q3990" s="215" t="str">
        <f>VLOOKUP(K3990,TONG_SL!$A:$D,3,0)</f>
        <v>Túi</v>
      </c>
      <c r="R3990" s="223">
        <v>10</v>
      </c>
      <c r="S3990" s="223"/>
      <c r="T3990" s="223">
        <f>VLOOKUP(VLOOKUP(G3990,Ma_KH!$A:$R,18,0)&amp;K3990,Gia_MB!$A:$F,6,0)</f>
        <v>116611</v>
      </c>
      <c r="U3990" s="183">
        <f t="shared" si="396"/>
        <v>1166110</v>
      </c>
      <c r="V3990" s="223"/>
      <c r="W3990" s="269">
        <f t="shared" si="397"/>
        <v>0</v>
      </c>
      <c r="X3990" s="270" t="str">
        <f t="shared" si="398"/>
        <v>8</v>
      </c>
      <c r="Y3990" s="223"/>
      <c r="Z3990" s="183">
        <f t="shared" si="399"/>
        <v>93288.8</v>
      </c>
      <c r="AA3990" s="271">
        <f>VLOOKUP(G3990,Ma_KH!$A:$R,14,0)</f>
        <v>60</v>
      </c>
    </row>
    <row r="3991" spans="1:27" x14ac:dyDescent="0.25">
      <c r="A3991" s="216">
        <v>46050</v>
      </c>
      <c r="B3991" s="217">
        <v>4183895842</v>
      </c>
      <c r="C3991" s="218" t="s">
        <v>15180</v>
      </c>
      <c r="D3991" s="216">
        <v>46059</v>
      </c>
      <c r="E3991" s="219"/>
      <c r="F3991" s="218"/>
      <c r="G3991" s="268" t="s">
        <v>7226</v>
      </c>
      <c r="H3991" s="219"/>
      <c r="I3991" s="217" t="s">
        <v>16037</v>
      </c>
      <c r="J3991" s="217" t="s">
        <v>1769</v>
      </c>
      <c r="K3991" s="217" t="s">
        <v>39</v>
      </c>
      <c r="L3991" s="215" t="str">
        <f>VLOOKUP($K3991,[1]TONG_SL!$A$1:$D$65536,2,0)</f>
        <v>Chả nướng 300g</v>
      </c>
      <c r="M3991" s="247"/>
      <c r="N3991" s="215" t="str">
        <f t="shared" si="400"/>
        <v>K-C6</v>
      </c>
      <c r="O3991" s="222"/>
      <c r="P3991" s="222"/>
      <c r="Q3991" s="215" t="str">
        <f>VLOOKUP(K3991,TONG_SL!$A:$D,3,0)</f>
        <v>Túi</v>
      </c>
      <c r="R3991" s="223">
        <v>5</v>
      </c>
      <c r="S3991" s="223"/>
      <c r="T3991" s="223">
        <f>VLOOKUP(VLOOKUP(G3991,Ma_KH!$A:$R,18,0)&amp;K3991,Gia_MB!$A:$F,6,0)</f>
        <v>70950</v>
      </c>
      <c r="U3991" s="183">
        <f t="shared" si="396"/>
        <v>354750</v>
      </c>
      <c r="V3991" s="223"/>
      <c r="W3991" s="269">
        <f t="shared" si="397"/>
        <v>0</v>
      </c>
      <c r="X3991" s="270" t="str">
        <f t="shared" si="398"/>
        <v>8</v>
      </c>
      <c r="Y3991" s="223"/>
      <c r="Z3991" s="183">
        <f t="shared" si="399"/>
        <v>28380</v>
      </c>
      <c r="AA3991" s="271">
        <f>VLOOKUP(G3991,Ma_KH!$A:$R,14,0)</f>
        <v>60</v>
      </c>
    </row>
    <row r="3992" spans="1:27" x14ac:dyDescent="0.25">
      <c r="A3992" s="216">
        <v>46050</v>
      </c>
      <c r="B3992" s="217">
        <v>4183895842</v>
      </c>
      <c r="C3992" s="218" t="s">
        <v>15180</v>
      </c>
      <c r="D3992" s="216">
        <v>46059</v>
      </c>
      <c r="E3992" s="219"/>
      <c r="F3992" s="218"/>
      <c r="G3992" s="268" t="s">
        <v>7226</v>
      </c>
      <c r="H3992" s="219"/>
      <c r="I3992" s="217" t="s">
        <v>16037</v>
      </c>
      <c r="J3992" s="217" t="s">
        <v>1769</v>
      </c>
      <c r="K3992" s="217" t="s">
        <v>48</v>
      </c>
      <c r="L3992" s="215" t="str">
        <f>VLOOKUP($K3992,[1]TONG_SL!$A$1:$D$65536,2,0)</f>
        <v>Mọc Nấm Hương 250g</v>
      </c>
      <c r="M3992" s="247"/>
      <c r="N3992" s="215" t="str">
        <f t="shared" si="400"/>
        <v>K-C6</v>
      </c>
      <c r="O3992" s="222"/>
      <c r="P3992" s="222"/>
      <c r="Q3992" s="215" t="str">
        <f>VLOOKUP(K3992,TONG_SL!$A:$D,3,0)</f>
        <v>Túi</v>
      </c>
      <c r="R3992" s="223">
        <v>10</v>
      </c>
      <c r="S3992" s="223"/>
      <c r="T3992" s="223">
        <f>VLOOKUP(VLOOKUP(G3992,Ma_KH!$A:$R,18,0)&amp;K3992,Gia_MB!$A:$F,6,0)</f>
        <v>46000</v>
      </c>
      <c r="U3992" s="183">
        <f t="shared" si="396"/>
        <v>460000</v>
      </c>
      <c r="V3992" s="223"/>
      <c r="W3992" s="269">
        <f t="shared" si="397"/>
        <v>0</v>
      </c>
      <c r="X3992" s="270" t="str">
        <f t="shared" si="398"/>
        <v>8</v>
      </c>
      <c r="Y3992" s="223"/>
      <c r="Z3992" s="183">
        <f t="shared" si="399"/>
        <v>36800</v>
      </c>
      <c r="AA3992" s="271">
        <f>VLOOKUP(G3992,Ma_KH!$A:$R,14,0)</f>
        <v>60</v>
      </c>
    </row>
    <row r="3993" spans="1:27" x14ac:dyDescent="0.25">
      <c r="A3993" s="216">
        <v>46050</v>
      </c>
      <c r="B3993" s="217">
        <v>4183895846</v>
      </c>
      <c r="C3993" s="218" t="s">
        <v>15180</v>
      </c>
      <c r="D3993" s="216">
        <v>46059</v>
      </c>
      <c r="E3993" s="219"/>
      <c r="F3993" s="218"/>
      <c r="G3993" s="268" t="s">
        <v>7226</v>
      </c>
      <c r="H3993" s="219"/>
      <c r="I3993" s="217" t="s">
        <v>16038</v>
      </c>
      <c r="J3993" s="217" t="s">
        <v>1769</v>
      </c>
      <c r="K3993" s="217" t="s">
        <v>27</v>
      </c>
      <c r="L3993" s="215" t="str">
        <f>VLOOKUP($K3993,[1]TONG_SL!$A$1:$D$65536,2,0)</f>
        <v>Chân giò heo muối 300g</v>
      </c>
      <c r="M3993" s="247"/>
      <c r="N3993" s="215" t="str">
        <f t="shared" si="400"/>
        <v>K-C6</v>
      </c>
      <c r="O3993" s="222"/>
      <c r="P3993" s="222"/>
      <c r="Q3993" s="215" t="str">
        <f>VLOOKUP(K3993,TONG_SL!$A:$D,3,0)</f>
        <v>Túi</v>
      </c>
      <c r="R3993" s="223">
        <v>10</v>
      </c>
      <c r="S3993" s="223"/>
      <c r="T3993" s="223">
        <f>VLOOKUP(VLOOKUP(G3993,Ma_KH!$A:$R,18,0)&amp;K3993,Gia_MB!$A:$F,6,0)</f>
        <v>73431</v>
      </c>
      <c r="U3993" s="183">
        <f t="shared" ref="U3993:U4056" si="401">T3993*R3993</f>
        <v>734310</v>
      </c>
      <c r="V3993" s="223"/>
      <c r="W3993" s="269">
        <f t="shared" ref="W3993:W4056" si="402">U3993*V3993</f>
        <v>0</v>
      </c>
      <c r="X3993" s="270" t="str">
        <f t="shared" si="398"/>
        <v>8</v>
      </c>
      <c r="Y3993" s="223"/>
      <c r="Z3993" s="183">
        <f t="shared" si="399"/>
        <v>58744.800000000003</v>
      </c>
      <c r="AA3993" s="271">
        <f>VLOOKUP(G3993,Ma_KH!$A:$R,14,0)</f>
        <v>60</v>
      </c>
    </row>
    <row r="3994" spans="1:27" x14ac:dyDescent="0.25">
      <c r="A3994" s="216">
        <v>46050</v>
      </c>
      <c r="B3994" s="217">
        <v>4183895846</v>
      </c>
      <c r="C3994" s="218" t="s">
        <v>15180</v>
      </c>
      <c r="D3994" s="216">
        <v>46059</v>
      </c>
      <c r="E3994" s="219"/>
      <c r="F3994" s="218"/>
      <c r="G3994" s="268" t="s">
        <v>7226</v>
      </c>
      <c r="H3994" s="219"/>
      <c r="I3994" s="217" t="s">
        <v>16038</v>
      </c>
      <c r="J3994" s="217" t="s">
        <v>1769</v>
      </c>
      <c r="K3994" s="217" t="s">
        <v>7192</v>
      </c>
      <c r="L3994" s="215" t="str">
        <f>VLOOKUP($K3994,[1]TONG_SL!$A$1:$D$65536,2,0)</f>
        <v>Gà muối 500g</v>
      </c>
      <c r="M3994" s="247"/>
      <c r="N3994" s="215" t="str">
        <f t="shared" si="400"/>
        <v>K-C6</v>
      </c>
      <c r="O3994" s="222"/>
      <c r="P3994" s="222"/>
      <c r="Q3994" s="215" t="str">
        <f>VLOOKUP(K3994,TONG_SL!$A:$D,3,0)</f>
        <v>Túi</v>
      </c>
      <c r="R3994" s="223">
        <v>15</v>
      </c>
      <c r="S3994" s="223"/>
      <c r="T3994" s="223">
        <f>VLOOKUP(VLOOKUP(G3994,Ma_KH!$A:$R,18,0)&amp;K3994,Gia_MB!$A:$F,6,0)</f>
        <v>116611</v>
      </c>
      <c r="U3994" s="183">
        <f t="shared" si="401"/>
        <v>1749165</v>
      </c>
      <c r="V3994" s="223"/>
      <c r="W3994" s="269">
        <f t="shared" si="402"/>
        <v>0</v>
      </c>
      <c r="X3994" s="270" t="str">
        <f t="shared" ref="X3994:X4057" si="403">IF(B3994&lt;&gt;"","8","0")</f>
        <v>8</v>
      </c>
      <c r="Y3994" s="223"/>
      <c r="Z3994" s="183">
        <f t="shared" ref="Z3994:Z4057" si="404">U3994*X3994%</f>
        <v>139933.20000000001</v>
      </c>
      <c r="AA3994" s="271">
        <f>VLOOKUP(G3994,Ma_KH!$A:$R,14,0)</f>
        <v>60</v>
      </c>
    </row>
    <row r="3995" spans="1:27" x14ac:dyDescent="0.25">
      <c r="A3995" s="216">
        <v>46050</v>
      </c>
      <c r="B3995" s="217">
        <v>4183895846</v>
      </c>
      <c r="C3995" s="218" t="s">
        <v>15180</v>
      </c>
      <c r="D3995" s="216">
        <v>46059</v>
      </c>
      <c r="E3995" s="219"/>
      <c r="F3995" s="218"/>
      <c r="G3995" s="268" t="s">
        <v>7226</v>
      </c>
      <c r="H3995" s="219"/>
      <c r="I3995" s="217" t="s">
        <v>16038</v>
      </c>
      <c r="J3995" s="217" t="s">
        <v>1769</v>
      </c>
      <c r="K3995" s="217" t="s">
        <v>7149</v>
      </c>
      <c r="L3995" s="215" t="str">
        <f>VLOOKUP($K3995,[1]TONG_SL!$A$1:$D$65536,2,0)</f>
        <v>Tai heo muối 200g</v>
      </c>
      <c r="M3995" s="247"/>
      <c r="N3995" s="215" t="str">
        <f t="shared" si="400"/>
        <v>K-C6</v>
      </c>
      <c r="O3995" s="222"/>
      <c r="P3995" s="222"/>
      <c r="Q3995" s="215" t="str">
        <f>VLOOKUP(K3995,TONG_SL!$A:$D,3,0)</f>
        <v>Túi</v>
      </c>
      <c r="R3995" s="223">
        <v>5</v>
      </c>
      <c r="S3995" s="223"/>
      <c r="T3995" s="223">
        <f>VLOOKUP(VLOOKUP(G3995,Ma_KH!$A:$R,18,0)&amp;K3995,Gia_MB!$A:$F,6,0)</f>
        <v>55595</v>
      </c>
      <c r="U3995" s="183">
        <f t="shared" si="401"/>
        <v>277975</v>
      </c>
      <c r="V3995" s="223"/>
      <c r="W3995" s="269">
        <f t="shared" si="402"/>
        <v>0</v>
      </c>
      <c r="X3995" s="270" t="str">
        <f t="shared" si="403"/>
        <v>8</v>
      </c>
      <c r="Y3995" s="223"/>
      <c r="Z3995" s="183">
        <f t="shared" si="404"/>
        <v>22238</v>
      </c>
      <c r="AA3995" s="271">
        <f>VLOOKUP(G3995,Ma_KH!$A:$R,14,0)</f>
        <v>60</v>
      </c>
    </row>
    <row r="3996" spans="1:27" x14ac:dyDescent="0.25">
      <c r="A3996" s="216">
        <v>46050</v>
      </c>
      <c r="B3996" s="217">
        <v>4183895953</v>
      </c>
      <c r="C3996" s="218" t="s">
        <v>15180</v>
      </c>
      <c r="D3996" s="216">
        <v>46059</v>
      </c>
      <c r="E3996" s="219"/>
      <c r="F3996" s="218"/>
      <c r="G3996" s="268" t="s">
        <v>7226</v>
      </c>
      <c r="H3996" s="219"/>
      <c r="I3996" s="217" t="s">
        <v>16039</v>
      </c>
      <c r="J3996" s="217" t="s">
        <v>1769</v>
      </c>
      <c r="K3996" s="217" t="s">
        <v>37</v>
      </c>
      <c r="L3996" s="215" t="str">
        <f>VLOOKUP($K3996,[1]TONG_SL!$A$1:$D$65536,2,0)</f>
        <v>Chả cốm 300g</v>
      </c>
      <c r="M3996" s="247"/>
      <c r="N3996" s="215" t="str">
        <f t="shared" si="400"/>
        <v>K-C6</v>
      </c>
      <c r="O3996" s="222"/>
      <c r="P3996" s="222"/>
      <c r="Q3996" s="215" t="str">
        <f>VLOOKUP(K3996,TONG_SL!$A:$D,3,0)</f>
        <v>Túi</v>
      </c>
      <c r="R3996" s="223">
        <v>3</v>
      </c>
      <c r="S3996" s="223"/>
      <c r="T3996" s="223">
        <f>VLOOKUP(VLOOKUP(G3996,Ma_KH!$A:$R,18,0)&amp;K3996,Gia_MB!$A:$F,6,0)</f>
        <v>74250</v>
      </c>
      <c r="U3996" s="183">
        <f t="shared" si="401"/>
        <v>222750</v>
      </c>
      <c r="V3996" s="223"/>
      <c r="W3996" s="269">
        <f t="shared" si="402"/>
        <v>0</v>
      </c>
      <c r="X3996" s="270" t="str">
        <f t="shared" si="403"/>
        <v>8</v>
      </c>
      <c r="Y3996" s="223"/>
      <c r="Z3996" s="183">
        <f t="shared" si="404"/>
        <v>17820</v>
      </c>
      <c r="AA3996" s="271">
        <f>VLOOKUP(G3996,Ma_KH!$A:$R,14,0)</f>
        <v>60</v>
      </c>
    </row>
    <row r="3997" spans="1:27" x14ac:dyDescent="0.25">
      <c r="A3997" s="216">
        <v>46050</v>
      </c>
      <c r="B3997" s="217">
        <v>4183895953</v>
      </c>
      <c r="C3997" s="218" t="s">
        <v>15180</v>
      </c>
      <c r="D3997" s="216">
        <v>46059</v>
      </c>
      <c r="E3997" s="219"/>
      <c r="F3997" s="218"/>
      <c r="G3997" s="268" t="s">
        <v>7226</v>
      </c>
      <c r="H3997" s="219"/>
      <c r="I3997" s="217" t="s">
        <v>16039</v>
      </c>
      <c r="J3997" s="217" t="s">
        <v>1769</v>
      </c>
      <c r="K3997" s="217" t="s">
        <v>7149</v>
      </c>
      <c r="L3997" s="215" t="str">
        <f>VLOOKUP($K3997,[1]TONG_SL!$A$1:$D$65536,2,0)</f>
        <v>Tai heo muối 200g</v>
      </c>
      <c r="M3997" s="247"/>
      <c r="N3997" s="215" t="str">
        <f t="shared" ref="N3997:N4060" si="405">IF($B3997&lt;&gt;"","K-C6","")</f>
        <v>K-C6</v>
      </c>
      <c r="O3997" s="222"/>
      <c r="P3997" s="222"/>
      <c r="Q3997" s="215" t="str">
        <f>VLOOKUP(K3997,TONG_SL!$A:$D,3,0)</f>
        <v>Túi</v>
      </c>
      <c r="R3997" s="223">
        <v>5</v>
      </c>
      <c r="S3997" s="223"/>
      <c r="T3997" s="223">
        <f>VLOOKUP(VLOOKUP(G3997,Ma_KH!$A:$R,18,0)&amp;K3997,Gia_MB!$A:$F,6,0)</f>
        <v>55595</v>
      </c>
      <c r="U3997" s="183">
        <f t="shared" si="401"/>
        <v>277975</v>
      </c>
      <c r="V3997" s="223"/>
      <c r="W3997" s="269">
        <f t="shared" si="402"/>
        <v>0</v>
      </c>
      <c r="X3997" s="270" t="str">
        <f t="shared" si="403"/>
        <v>8</v>
      </c>
      <c r="Y3997" s="223"/>
      <c r="Z3997" s="183">
        <f t="shared" si="404"/>
        <v>22238</v>
      </c>
      <c r="AA3997" s="271">
        <f>VLOOKUP(G3997,Ma_KH!$A:$R,14,0)</f>
        <v>60</v>
      </c>
    </row>
    <row r="3998" spans="1:27" x14ac:dyDescent="0.25">
      <c r="A3998" s="216">
        <v>46050</v>
      </c>
      <c r="B3998" s="217">
        <v>4183895953</v>
      </c>
      <c r="C3998" s="218" t="s">
        <v>15180</v>
      </c>
      <c r="D3998" s="216">
        <v>46059</v>
      </c>
      <c r="E3998" s="219"/>
      <c r="F3998" s="218"/>
      <c r="G3998" s="268" t="s">
        <v>7226</v>
      </c>
      <c r="H3998" s="219"/>
      <c r="I3998" s="217" t="s">
        <v>16039</v>
      </c>
      <c r="J3998" s="217" t="s">
        <v>1769</v>
      </c>
      <c r="K3998" s="217" t="s">
        <v>30</v>
      </c>
      <c r="L3998" s="215" t="str">
        <f>VLOOKUP($K3998,[1]TONG_SL!$A$1:$D$65536,2,0)</f>
        <v>Gà muối 500g</v>
      </c>
      <c r="M3998" s="247"/>
      <c r="N3998" s="215" t="str">
        <f t="shared" si="405"/>
        <v>K-C6</v>
      </c>
      <c r="O3998" s="222"/>
      <c r="P3998" s="222"/>
      <c r="Q3998" s="215" t="str">
        <f>VLOOKUP(K3998,TONG_SL!$A:$D,3,0)</f>
        <v>Túi</v>
      </c>
      <c r="R3998" s="223">
        <v>35</v>
      </c>
      <c r="S3998" s="223"/>
      <c r="T3998" s="223">
        <f>VLOOKUP(VLOOKUP(G3998,Ma_KH!$A:$R,18,0)&amp;K3998,Gia_MB!$A:$F,6,0)</f>
        <v>116611</v>
      </c>
      <c r="U3998" s="183">
        <f t="shared" si="401"/>
        <v>4081385</v>
      </c>
      <c r="V3998" s="223"/>
      <c r="W3998" s="269">
        <f t="shared" si="402"/>
        <v>0</v>
      </c>
      <c r="X3998" s="270" t="str">
        <f t="shared" si="403"/>
        <v>8</v>
      </c>
      <c r="Y3998" s="223"/>
      <c r="Z3998" s="183">
        <f t="shared" si="404"/>
        <v>326510.8</v>
      </c>
      <c r="AA3998" s="271">
        <f>VLOOKUP(G3998,Ma_KH!$A:$R,14,0)</f>
        <v>60</v>
      </c>
    </row>
    <row r="3999" spans="1:27" x14ac:dyDescent="0.25">
      <c r="A3999" s="216">
        <v>46050</v>
      </c>
      <c r="B3999" s="217">
        <v>4183895953</v>
      </c>
      <c r="C3999" s="218" t="s">
        <v>15180</v>
      </c>
      <c r="D3999" s="216">
        <v>46059</v>
      </c>
      <c r="E3999" s="219"/>
      <c r="F3999" s="218"/>
      <c r="G3999" s="268" t="s">
        <v>7226</v>
      </c>
      <c r="H3999" s="219"/>
      <c r="I3999" s="217" t="s">
        <v>16039</v>
      </c>
      <c r="J3999" s="217" t="s">
        <v>1769</v>
      </c>
      <c r="K3999" s="217" t="s">
        <v>27</v>
      </c>
      <c r="L3999" s="215" t="str">
        <f>VLOOKUP($K3999,[1]TONG_SL!$A$1:$D$65536,2,0)</f>
        <v>Chân giò heo muối 300g</v>
      </c>
      <c r="M3999" s="247"/>
      <c r="N3999" s="215" t="str">
        <f t="shared" si="405"/>
        <v>K-C6</v>
      </c>
      <c r="O3999" s="222"/>
      <c r="P3999" s="222"/>
      <c r="Q3999" s="215" t="str">
        <f>VLOOKUP(K3999,TONG_SL!$A:$D,3,0)</f>
        <v>Túi</v>
      </c>
      <c r="R3999" s="223">
        <v>5</v>
      </c>
      <c r="S3999" s="223"/>
      <c r="T3999" s="223">
        <f>VLOOKUP(VLOOKUP(G3999,Ma_KH!$A:$R,18,0)&amp;K3999,Gia_MB!$A:$F,6,0)</f>
        <v>73431</v>
      </c>
      <c r="U3999" s="183">
        <f t="shared" si="401"/>
        <v>367155</v>
      </c>
      <c r="V3999" s="223"/>
      <c r="W3999" s="269">
        <f t="shared" si="402"/>
        <v>0</v>
      </c>
      <c r="X3999" s="270" t="str">
        <f t="shared" si="403"/>
        <v>8</v>
      </c>
      <c r="Y3999" s="223"/>
      <c r="Z3999" s="183">
        <f t="shared" si="404"/>
        <v>29372.400000000001</v>
      </c>
      <c r="AA3999" s="271">
        <f>VLOOKUP(G3999,Ma_KH!$A:$R,14,0)</f>
        <v>60</v>
      </c>
    </row>
    <row r="4000" spans="1:27" x14ac:dyDescent="0.25">
      <c r="A4000" s="216">
        <v>46058</v>
      </c>
      <c r="B4000" s="217">
        <v>4184293055</v>
      </c>
      <c r="C4000" s="218" t="s">
        <v>15180</v>
      </c>
      <c r="D4000" s="216">
        <v>46059</v>
      </c>
      <c r="E4000" s="219"/>
      <c r="F4000" s="218"/>
      <c r="G4000" s="268" t="s">
        <v>7226</v>
      </c>
      <c r="H4000" s="219"/>
      <c r="I4000" s="217" t="s">
        <v>16040</v>
      </c>
      <c r="J4000" s="217" t="s">
        <v>1769</v>
      </c>
      <c r="K4000" s="217" t="s">
        <v>30</v>
      </c>
      <c r="L4000" s="215" t="str">
        <f>VLOOKUP($K4000,[1]TONG_SL!$A$1:$D$65536,2,0)</f>
        <v>Gà muối 500g</v>
      </c>
      <c r="M4000" s="247"/>
      <c r="N4000" s="215" t="str">
        <f t="shared" si="405"/>
        <v>K-C6</v>
      </c>
      <c r="O4000" s="222"/>
      <c r="P4000" s="222"/>
      <c r="Q4000" s="215" t="str">
        <f>VLOOKUP(K4000,TONG_SL!$A:$D,3,0)</f>
        <v>Túi</v>
      </c>
      <c r="R4000" s="223">
        <v>20</v>
      </c>
      <c r="S4000" s="223"/>
      <c r="T4000" s="223">
        <f>VLOOKUP(VLOOKUP(G4000,Ma_KH!$A:$R,18,0)&amp;K4000,Gia_MB!$A:$F,6,0)</f>
        <v>116611</v>
      </c>
      <c r="U4000" s="183">
        <f t="shared" si="401"/>
        <v>2332220</v>
      </c>
      <c r="V4000" s="223"/>
      <c r="W4000" s="269">
        <f t="shared" si="402"/>
        <v>0</v>
      </c>
      <c r="X4000" s="270" t="str">
        <f t="shared" si="403"/>
        <v>8</v>
      </c>
      <c r="Y4000" s="223"/>
      <c r="Z4000" s="183">
        <f t="shared" si="404"/>
        <v>186577.6</v>
      </c>
      <c r="AA4000" s="271">
        <f>VLOOKUP(G4000,Ma_KH!$A:$R,14,0)</f>
        <v>60</v>
      </c>
    </row>
    <row r="4001" spans="1:27" x14ac:dyDescent="0.25">
      <c r="A4001" s="216">
        <v>46058</v>
      </c>
      <c r="B4001" s="217">
        <v>4184293055</v>
      </c>
      <c r="C4001" s="218" t="s">
        <v>15180</v>
      </c>
      <c r="D4001" s="216">
        <v>46059</v>
      </c>
      <c r="E4001" s="219"/>
      <c r="F4001" s="218"/>
      <c r="G4001" s="268" t="s">
        <v>7226</v>
      </c>
      <c r="H4001" s="219"/>
      <c r="I4001" s="217" t="s">
        <v>16040</v>
      </c>
      <c r="J4001" s="217" t="s">
        <v>1769</v>
      </c>
      <c r="K4001" s="217" t="s">
        <v>39</v>
      </c>
      <c r="L4001" s="215" t="str">
        <f>VLOOKUP($K4001,[1]TONG_SL!$A$1:$D$65536,2,0)</f>
        <v>Chả nướng 300g</v>
      </c>
      <c r="M4001" s="247"/>
      <c r="N4001" s="215" t="str">
        <f t="shared" si="405"/>
        <v>K-C6</v>
      </c>
      <c r="O4001" s="222"/>
      <c r="P4001" s="222"/>
      <c r="Q4001" s="215" t="str">
        <f>VLOOKUP(K4001,TONG_SL!$A:$D,3,0)</f>
        <v>Túi</v>
      </c>
      <c r="R4001" s="223">
        <v>5</v>
      </c>
      <c r="S4001" s="223"/>
      <c r="T4001" s="223">
        <f>VLOOKUP(VLOOKUP(G4001,Ma_KH!$A:$R,18,0)&amp;K4001,Gia_MB!$A:$F,6,0)</f>
        <v>70950</v>
      </c>
      <c r="U4001" s="183">
        <f t="shared" si="401"/>
        <v>354750</v>
      </c>
      <c r="V4001" s="223"/>
      <c r="W4001" s="269">
        <f t="shared" si="402"/>
        <v>0</v>
      </c>
      <c r="X4001" s="270" t="str">
        <f t="shared" si="403"/>
        <v>8</v>
      </c>
      <c r="Y4001" s="223"/>
      <c r="Z4001" s="183">
        <f t="shared" si="404"/>
        <v>28380</v>
      </c>
      <c r="AA4001" s="271">
        <f>VLOOKUP(G4001,Ma_KH!$A:$R,14,0)</f>
        <v>60</v>
      </c>
    </row>
    <row r="4002" spans="1:27" x14ac:dyDescent="0.25">
      <c r="A4002" s="216">
        <v>46058</v>
      </c>
      <c r="B4002" s="217">
        <v>4184293055</v>
      </c>
      <c r="C4002" s="218" t="s">
        <v>15180</v>
      </c>
      <c r="D4002" s="216">
        <v>46059</v>
      </c>
      <c r="E4002" s="219"/>
      <c r="F4002" s="218"/>
      <c r="G4002" s="268" t="s">
        <v>7226</v>
      </c>
      <c r="H4002" s="219"/>
      <c r="I4002" s="217" t="s">
        <v>16040</v>
      </c>
      <c r="J4002" s="217" t="s">
        <v>1769</v>
      </c>
      <c r="K4002" s="217" t="s">
        <v>37</v>
      </c>
      <c r="L4002" s="215" t="str">
        <f>VLOOKUP($K4002,[1]TONG_SL!$A$1:$D$65536,2,0)</f>
        <v>Chả cốm 300g</v>
      </c>
      <c r="M4002" s="247"/>
      <c r="N4002" s="215" t="str">
        <f t="shared" si="405"/>
        <v>K-C6</v>
      </c>
      <c r="O4002" s="222"/>
      <c r="P4002" s="222"/>
      <c r="Q4002" s="215" t="str">
        <f>VLOOKUP(K4002,TONG_SL!$A:$D,3,0)</f>
        <v>Túi</v>
      </c>
      <c r="R4002" s="223">
        <v>5</v>
      </c>
      <c r="S4002" s="223"/>
      <c r="T4002" s="223">
        <f>VLOOKUP(VLOOKUP(G4002,Ma_KH!$A:$R,18,0)&amp;K4002,Gia_MB!$A:$F,6,0)</f>
        <v>74250</v>
      </c>
      <c r="U4002" s="183">
        <f t="shared" si="401"/>
        <v>371250</v>
      </c>
      <c r="V4002" s="223"/>
      <c r="W4002" s="269">
        <f t="shared" si="402"/>
        <v>0</v>
      </c>
      <c r="X4002" s="270" t="str">
        <f t="shared" si="403"/>
        <v>8</v>
      </c>
      <c r="Y4002" s="223"/>
      <c r="Z4002" s="183">
        <f t="shared" si="404"/>
        <v>29700</v>
      </c>
      <c r="AA4002" s="271">
        <f>VLOOKUP(G4002,Ma_KH!$A:$R,14,0)</f>
        <v>60</v>
      </c>
    </row>
    <row r="4003" spans="1:27" x14ac:dyDescent="0.25">
      <c r="A4003" s="216">
        <v>46058</v>
      </c>
      <c r="B4003" s="217">
        <v>4184293055</v>
      </c>
      <c r="C4003" s="218" t="s">
        <v>15180</v>
      </c>
      <c r="D4003" s="216">
        <v>46059</v>
      </c>
      <c r="E4003" s="219"/>
      <c r="F4003" s="218"/>
      <c r="G4003" s="268" t="s">
        <v>7226</v>
      </c>
      <c r="H4003" s="219"/>
      <c r="I4003" s="217" t="s">
        <v>16040</v>
      </c>
      <c r="J4003" s="217" t="s">
        <v>1769</v>
      </c>
      <c r="K4003" s="217" t="s">
        <v>27</v>
      </c>
      <c r="L4003" s="215" t="str">
        <f>VLOOKUP($K4003,[1]TONG_SL!$A$1:$D$65536,2,0)</f>
        <v>Chân giò heo muối 300g</v>
      </c>
      <c r="M4003" s="247"/>
      <c r="N4003" s="215" t="str">
        <f t="shared" si="405"/>
        <v>K-C6</v>
      </c>
      <c r="O4003" s="222"/>
      <c r="P4003" s="222"/>
      <c r="Q4003" s="215" t="str">
        <f>VLOOKUP(K4003,TONG_SL!$A:$D,3,0)</f>
        <v>Túi</v>
      </c>
      <c r="R4003" s="223">
        <v>20</v>
      </c>
      <c r="S4003" s="223"/>
      <c r="T4003" s="223">
        <f>VLOOKUP(VLOOKUP(G4003,Ma_KH!$A:$R,18,0)&amp;K4003,Gia_MB!$A:$F,6,0)</f>
        <v>73431</v>
      </c>
      <c r="U4003" s="183">
        <f t="shared" si="401"/>
        <v>1468620</v>
      </c>
      <c r="V4003" s="223"/>
      <c r="W4003" s="269">
        <f t="shared" si="402"/>
        <v>0</v>
      </c>
      <c r="X4003" s="270" t="str">
        <f t="shared" si="403"/>
        <v>8</v>
      </c>
      <c r="Y4003" s="223"/>
      <c r="Z4003" s="183">
        <f t="shared" si="404"/>
        <v>117489.60000000001</v>
      </c>
      <c r="AA4003" s="271">
        <f>VLOOKUP(G4003,Ma_KH!$A:$R,14,0)</f>
        <v>60</v>
      </c>
    </row>
    <row r="4004" spans="1:27" x14ac:dyDescent="0.25">
      <c r="A4004" s="216">
        <v>46058</v>
      </c>
      <c r="B4004" s="217">
        <v>4184293055</v>
      </c>
      <c r="C4004" s="218" t="s">
        <v>15180</v>
      </c>
      <c r="D4004" s="216">
        <v>46059</v>
      </c>
      <c r="E4004" s="219"/>
      <c r="F4004" s="218"/>
      <c r="G4004" s="268" t="s">
        <v>7226</v>
      </c>
      <c r="H4004" s="219"/>
      <c r="I4004" s="217" t="s">
        <v>16040</v>
      </c>
      <c r="J4004" s="217" t="s">
        <v>1769</v>
      </c>
      <c r="K4004" s="217" t="s">
        <v>48</v>
      </c>
      <c r="L4004" s="215" t="str">
        <f>VLOOKUP($K4004,[1]TONG_SL!$A$1:$D$65536,2,0)</f>
        <v>Mọc Nấm Hương 250g</v>
      </c>
      <c r="M4004" s="247"/>
      <c r="N4004" s="215" t="str">
        <f t="shared" si="405"/>
        <v>K-C6</v>
      </c>
      <c r="O4004" s="222"/>
      <c r="P4004" s="222"/>
      <c r="Q4004" s="215" t="str">
        <f>VLOOKUP(K4004,TONG_SL!$A:$D,3,0)</f>
        <v>Túi</v>
      </c>
      <c r="R4004" s="223">
        <v>5</v>
      </c>
      <c r="S4004" s="223"/>
      <c r="T4004" s="223">
        <f>VLOOKUP(VLOOKUP(G4004,Ma_KH!$A:$R,18,0)&amp;K4004,Gia_MB!$A:$F,6,0)</f>
        <v>46000</v>
      </c>
      <c r="U4004" s="183">
        <f t="shared" si="401"/>
        <v>230000</v>
      </c>
      <c r="V4004" s="223"/>
      <c r="W4004" s="269">
        <f t="shared" si="402"/>
        <v>0</v>
      </c>
      <c r="X4004" s="270" t="str">
        <f t="shared" si="403"/>
        <v>8</v>
      </c>
      <c r="Y4004" s="223"/>
      <c r="Z4004" s="183">
        <f t="shared" si="404"/>
        <v>18400</v>
      </c>
      <c r="AA4004" s="271">
        <f>VLOOKUP(G4004,Ma_KH!$A:$R,14,0)</f>
        <v>60</v>
      </c>
    </row>
    <row r="4005" spans="1:27" x14ac:dyDescent="0.25">
      <c r="A4005" s="216">
        <v>46053</v>
      </c>
      <c r="B4005" s="217">
        <v>4184024398</v>
      </c>
      <c r="C4005" s="218" t="s">
        <v>15180</v>
      </c>
      <c r="D4005" s="216">
        <v>46059</v>
      </c>
      <c r="E4005" s="219"/>
      <c r="F4005" s="218"/>
      <c r="G4005" s="268" t="s">
        <v>7226</v>
      </c>
      <c r="H4005" s="219"/>
      <c r="I4005" s="217" t="s">
        <v>16041</v>
      </c>
      <c r="J4005" s="217" t="s">
        <v>1769</v>
      </c>
      <c r="K4005" s="217" t="s">
        <v>37</v>
      </c>
      <c r="L4005" s="215" t="str">
        <f>VLOOKUP($K4005,[1]TONG_SL!$A$1:$D$65536,2,0)</f>
        <v>Chả cốm 300g</v>
      </c>
      <c r="M4005" s="247"/>
      <c r="N4005" s="215" t="str">
        <f t="shared" si="405"/>
        <v>K-C6</v>
      </c>
      <c r="O4005" s="222"/>
      <c r="P4005" s="222"/>
      <c r="Q4005" s="215" t="str">
        <f>VLOOKUP(K4005,TONG_SL!$A:$D,3,0)</f>
        <v>Túi</v>
      </c>
      <c r="R4005" s="223">
        <v>6</v>
      </c>
      <c r="S4005" s="223"/>
      <c r="T4005" s="223">
        <f>VLOOKUP(VLOOKUP(G4005,Ma_KH!$A:$R,18,0)&amp;K4005,Gia_MB!$A:$F,6,0)</f>
        <v>74250</v>
      </c>
      <c r="U4005" s="183">
        <f t="shared" si="401"/>
        <v>445500</v>
      </c>
      <c r="V4005" s="223"/>
      <c r="W4005" s="269">
        <f t="shared" si="402"/>
        <v>0</v>
      </c>
      <c r="X4005" s="270" t="str">
        <f t="shared" si="403"/>
        <v>8</v>
      </c>
      <c r="Y4005" s="223"/>
      <c r="Z4005" s="183">
        <f t="shared" si="404"/>
        <v>35640</v>
      </c>
      <c r="AA4005" s="271">
        <f>VLOOKUP(G4005,Ma_KH!$A:$R,14,0)</f>
        <v>60</v>
      </c>
    </row>
    <row r="4006" spans="1:27" x14ac:dyDescent="0.25">
      <c r="A4006" s="216">
        <v>46053</v>
      </c>
      <c r="B4006" s="217">
        <v>4184024398</v>
      </c>
      <c r="C4006" s="218" t="s">
        <v>15180</v>
      </c>
      <c r="D4006" s="216">
        <v>46059</v>
      </c>
      <c r="E4006" s="219"/>
      <c r="F4006" s="218"/>
      <c r="G4006" s="268" t="s">
        <v>7226</v>
      </c>
      <c r="H4006" s="219"/>
      <c r="I4006" s="217" t="s">
        <v>16041</v>
      </c>
      <c r="J4006" s="217" t="s">
        <v>1769</v>
      </c>
      <c r="K4006" s="217" t="s">
        <v>32</v>
      </c>
      <c r="L4006" s="215" t="str">
        <f>VLOOKUP($K4006,[1]TONG_SL!$A$1:$D$65536,2,0)</f>
        <v>Giò Tai Lưỡi Xào 250g</v>
      </c>
      <c r="M4006" s="247"/>
      <c r="N4006" s="215" t="str">
        <f t="shared" si="405"/>
        <v>K-C6</v>
      </c>
      <c r="O4006" s="222"/>
      <c r="P4006" s="222"/>
      <c r="Q4006" s="215" t="str">
        <f>VLOOKUP(K4006,TONG_SL!$A:$D,3,0)</f>
        <v>Túi</v>
      </c>
      <c r="R4006" s="223">
        <v>15</v>
      </c>
      <c r="S4006" s="223"/>
      <c r="T4006" s="223">
        <f>VLOOKUP(VLOOKUP(G4006,Ma_KH!$A:$R,18,0)&amp;K4006,Gia_MB!$A:$F,6,0)</f>
        <v>50182</v>
      </c>
      <c r="U4006" s="183">
        <f t="shared" si="401"/>
        <v>752730</v>
      </c>
      <c r="V4006" s="223"/>
      <c r="W4006" s="269">
        <f t="shared" si="402"/>
        <v>0</v>
      </c>
      <c r="X4006" s="270" t="str">
        <f t="shared" si="403"/>
        <v>8</v>
      </c>
      <c r="Y4006" s="223"/>
      <c r="Z4006" s="183">
        <f t="shared" si="404"/>
        <v>60218.400000000001</v>
      </c>
      <c r="AA4006" s="271">
        <f>VLOOKUP(G4006,Ma_KH!$A:$R,14,0)</f>
        <v>60</v>
      </c>
    </row>
    <row r="4007" spans="1:27" x14ac:dyDescent="0.25">
      <c r="A4007" s="216">
        <v>46053</v>
      </c>
      <c r="B4007" s="217">
        <v>4184024398</v>
      </c>
      <c r="C4007" s="218" t="s">
        <v>15180</v>
      </c>
      <c r="D4007" s="216">
        <v>46059</v>
      </c>
      <c r="E4007" s="219"/>
      <c r="F4007" s="218"/>
      <c r="G4007" s="268" t="s">
        <v>7226</v>
      </c>
      <c r="H4007" s="219"/>
      <c r="I4007" s="217" t="s">
        <v>16041</v>
      </c>
      <c r="J4007" s="217" t="s">
        <v>1769</v>
      </c>
      <c r="K4007" s="217" t="s">
        <v>39</v>
      </c>
      <c r="L4007" s="215" t="str">
        <f>VLOOKUP($K4007,[1]TONG_SL!$A$1:$D$65536,2,0)</f>
        <v>Chả nướng 300g</v>
      </c>
      <c r="M4007" s="247"/>
      <c r="N4007" s="215" t="str">
        <f t="shared" si="405"/>
        <v>K-C6</v>
      </c>
      <c r="O4007" s="222"/>
      <c r="P4007" s="222"/>
      <c r="Q4007" s="215" t="str">
        <f>VLOOKUP(K4007,TONG_SL!$A:$D,3,0)</f>
        <v>Túi</v>
      </c>
      <c r="R4007" s="223">
        <v>3</v>
      </c>
      <c r="S4007" s="223"/>
      <c r="T4007" s="223">
        <f>VLOOKUP(VLOOKUP(G4007,Ma_KH!$A:$R,18,0)&amp;K4007,Gia_MB!$A:$F,6,0)</f>
        <v>70950</v>
      </c>
      <c r="U4007" s="183">
        <f t="shared" si="401"/>
        <v>212850</v>
      </c>
      <c r="V4007" s="223"/>
      <c r="W4007" s="269">
        <f t="shared" si="402"/>
        <v>0</v>
      </c>
      <c r="X4007" s="270" t="str">
        <f t="shared" si="403"/>
        <v>8</v>
      </c>
      <c r="Y4007" s="223"/>
      <c r="Z4007" s="183">
        <f t="shared" si="404"/>
        <v>17028</v>
      </c>
      <c r="AA4007" s="271">
        <f>VLOOKUP(G4007,Ma_KH!$A:$R,14,0)</f>
        <v>60</v>
      </c>
    </row>
    <row r="4008" spans="1:27" x14ac:dyDescent="0.25">
      <c r="A4008" s="216">
        <v>46053</v>
      </c>
      <c r="B4008" s="217">
        <v>4184024398</v>
      </c>
      <c r="C4008" s="218" t="s">
        <v>15180</v>
      </c>
      <c r="D4008" s="216">
        <v>46059</v>
      </c>
      <c r="E4008" s="219"/>
      <c r="F4008" s="218"/>
      <c r="G4008" s="268" t="s">
        <v>7226</v>
      </c>
      <c r="H4008" s="219"/>
      <c r="I4008" s="217" t="s">
        <v>16041</v>
      </c>
      <c r="J4008" s="217" t="s">
        <v>1769</v>
      </c>
      <c r="K4008" s="217" t="s">
        <v>30</v>
      </c>
      <c r="L4008" s="215" t="str">
        <f>VLOOKUP($K4008,[1]TONG_SL!$A$1:$D$65536,2,0)</f>
        <v>Gà muối 500g</v>
      </c>
      <c r="M4008" s="247"/>
      <c r="N4008" s="215" t="str">
        <f t="shared" si="405"/>
        <v>K-C6</v>
      </c>
      <c r="O4008" s="222"/>
      <c r="P4008" s="222"/>
      <c r="Q4008" s="215" t="str">
        <f>VLOOKUP(K4008,TONG_SL!$A:$D,3,0)</f>
        <v>Túi</v>
      </c>
      <c r="R4008" s="223">
        <v>10</v>
      </c>
      <c r="S4008" s="223"/>
      <c r="T4008" s="223">
        <f>VLOOKUP(VLOOKUP(G4008,Ma_KH!$A:$R,18,0)&amp;K4008,Gia_MB!$A:$F,6,0)</f>
        <v>116611</v>
      </c>
      <c r="U4008" s="183">
        <f t="shared" si="401"/>
        <v>1166110</v>
      </c>
      <c r="V4008" s="223"/>
      <c r="W4008" s="269">
        <f t="shared" si="402"/>
        <v>0</v>
      </c>
      <c r="X4008" s="270" t="str">
        <f t="shared" si="403"/>
        <v>8</v>
      </c>
      <c r="Y4008" s="223"/>
      <c r="Z4008" s="183">
        <f t="shared" si="404"/>
        <v>93288.8</v>
      </c>
      <c r="AA4008" s="271">
        <f>VLOOKUP(G4008,Ma_KH!$A:$R,14,0)</f>
        <v>60</v>
      </c>
    </row>
    <row r="4009" spans="1:27" x14ac:dyDescent="0.25">
      <c r="A4009" s="216">
        <v>46053</v>
      </c>
      <c r="B4009" s="217">
        <v>4184024398</v>
      </c>
      <c r="C4009" s="218" t="s">
        <v>15180</v>
      </c>
      <c r="D4009" s="216">
        <v>46059</v>
      </c>
      <c r="E4009" s="219"/>
      <c r="F4009" s="218"/>
      <c r="G4009" s="268" t="s">
        <v>7226</v>
      </c>
      <c r="H4009" s="219"/>
      <c r="I4009" s="217" t="s">
        <v>16041</v>
      </c>
      <c r="J4009" s="217" t="s">
        <v>1769</v>
      </c>
      <c r="K4009" s="217" t="s">
        <v>27</v>
      </c>
      <c r="L4009" s="215" t="str">
        <f>VLOOKUP($K4009,[1]TONG_SL!$A$1:$D$65536,2,0)</f>
        <v>Chân giò heo muối 300g</v>
      </c>
      <c r="M4009" s="247"/>
      <c r="N4009" s="215" t="str">
        <f t="shared" si="405"/>
        <v>K-C6</v>
      </c>
      <c r="O4009" s="222"/>
      <c r="P4009" s="222"/>
      <c r="Q4009" s="215" t="str">
        <f>VLOOKUP(K4009,TONG_SL!$A:$D,3,0)</f>
        <v>Túi</v>
      </c>
      <c r="R4009" s="223">
        <v>15</v>
      </c>
      <c r="S4009" s="223"/>
      <c r="T4009" s="223">
        <f>VLOOKUP(VLOOKUP(G4009,Ma_KH!$A:$R,18,0)&amp;K4009,Gia_MB!$A:$F,6,0)</f>
        <v>73431</v>
      </c>
      <c r="U4009" s="183">
        <f t="shared" si="401"/>
        <v>1101465</v>
      </c>
      <c r="V4009" s="223"/>
      <c r="W4009" s="269">
        <f t="shared" si="402"/>
        <v>0</v>
      </c>
      <c r="X4009" s="270" t="str">
        <f t="shared" si="403"/>
        <v>8</v>
      </c>
      <c r="Y4009" s="223"/>
      <c r="Z4009" s="183">
        <f t="shared" si="404"/>
        <v>88117.2</v>
      </c>
      <c r="AA4009" s="271">
        <f>VLOOKUP(G4009,Ma_KH!$A:$R,14,0)</f>
        <v>60</v>
      </c>
    </row>
    <row r="4010" spans="1:27" x14ac:dyDescent="0.25">
      <c r="A4010" s="216">
        <v>46053</v>
      </c>
      <c r="B4010" s="217">
        <v>4184024341</v>
      </c>
      <c r="C4010" s="218" t="s">
        <v>15180</v>
      </c>
      <c r="D4010" s="216">
        <v>46059</v>
      </c>
      <c r="E4010" s="219"/>
      <c r="F4010" s="218"/>
      <c r="G4010" s="268" t="s">
        <v>7226</v>
      </c>
      <c r="H4010" s="219"/>
      <c r="I4010" s="217" t="s">
        <v>16042</v>
      </c>
      <c r="J4010" s="217" t="s">
        <v>1769</v>
      </c>
      <c r="K4010" s="217" t="s">
        <v>32</v>
      </c>
      <c r="L4010" s="215" t="str">
        <f>VLOOKUP($K4010,[1]TONG_SL!$A$1:$D$65536,2,0)</f>
        <v>Giò Tai Lưỡi Xào 250g</v>
      </c>
      <c r="M4010" s="247"/>
      <c r="N4010" s="215" t="str">
        <f t="shared" si="405"/>
        <v>K-C6</v>
      </c>
      <c r="O4010" s="222"/>
      <c r="P4010" s="222"/>
      <c r="Q4010" s="215" t="str">
        <f>VLOOKUP(K4010,TONG_SL!$A:$D,3,0)</f>
        <v>Túi</v>
      </c>
      <c r="R4010" s="223">
        <v>20</v>
      </c>
      <c r="S4010" s="223"/>
      <c r="T4010" s="223">
        <f>VLOOKUP(VLOOKUP(G4010,Ma_KH!$A:$R,18,0)&amp;K4010,Gia_MB!$A:$F,6,0)</f>
        <v>50182</v>
      </c>
      <c r="U4010" s="183">
        <f t="shared" si="401"/>
        <v>1003640</v>
      </c>
      <c r="V4010" s="223"/>
      <c r="W4010" s="269">
        <f t="shared" si="402"/>
        <v>0</v>
      </c>
      <c r="X4010" s="270" t="str">
        <f t="shared" si="403"/>
        <v>8</v>
      </c>
      <c r="Y4010" s="223"/>
      <c r="Z4010" s="183">
        <f t="shared" si="404"/>
        <v>80291.199999999997</v>
      </c>
      <c r="AA4010" s="271">
        <f>VLOOKUP(G4010,Ma_KH!$A:$R,14,0)</f>
        <v>60</v>
      </c>
    </row>
    <row r="4011" spans="1:27" x14ac:dyDescent="0.25">
      <c r="A4011" s="216">
        <v>46053</v>
      </c>
      <c r="B4011" s="217">
        <v>4184024341</v>
      </c>
      <c r="C4011" s="218" t="s">
        <v>15180</v>
      </c>
      <c r="D4011" s="216">
        <v>46059</v>
      </c>
      <c r="E4011" s="219"/>
      <c r="F4011" s="218"/>
      <c r="G4011" s="268" t="s">
        <v>7226</v>
      </c>
      <c r="H4011" s="219"/>
      <c r="I4011" s="217" t="s">
        <v>16042</v>
      </c>
      <c r="J4011" s="217" t="s">
        <v>1769</v>
      </c>
      <c r="K4011" s="217" t="s">
        <v>37</v>
      </c>
      <c r="L4011" s="215" t="str">
        <f>VLOOKUP($K4011,[1]TONG_SL!$A$1:$D$65536,2,0)</f>
        <v>Chả cốm 300g</v>
      </c>
      <c r="M4011" s="247"/>
      <c r="N4011" s="215" t="str">
        <f t="shared" si="405"/>
        <v>K-C6</v>
      </c>
      <c r="O4011" s="222"/>
      <c r="P4011" s="222"/>
      <c r="Q4011" s="215" t="str">
        <f>VLOOKUP(K4011,TONG_SL!$A:$D,3,0)</f>
        <v>Túi</v>
      </c>
      <c r="R4011" s="223">
        <v>3</v>
      </c>
      <c r="S4011" s="223"/>
      <c r="T4011" s="223">
        <f>VLOOKUP(VLOOKUP(G4011,Ma_KH!$A:$R,18,0)&amp;K4011,Gia_MB!$A:$F,6,0)</f>
        <v>74250</v>
      </c>
      <c r="U4011" s="183">
        <f t="shared" si="401"/>
        <v>222750</v>
      </c>
      <c r="V4011" s="223"/>
      <c r="W4011" s="269">
        <f t="shared" si="402"/>
        <v>0</v>
      </c>
      <c r="X4011" s="270" t="str">
        <f t="shared" si="403"/>
        <v>8</v>
      </c>
      <c r="Y4011" s="223"/>
      <c r="Z4011" s="183">
        <f t="shared" si="404"/>
        <v>17820</v>
      </c>
      <c r="AA4011" s="271">
        <f>VLOOKUP(G4011,Ma_KH!$A:$R,14,0)</f>
        <v>60</v>
      </c>
    </row>
    <row r="4012" spans="1:27" x14ac:dyDescent="0.25">
      <c r="A4012" s="216">
        <v>46053</v>
      </c>
      <c r="B4012" s="217">
        <v>4184024341</v>
      </c>
      <c r="C4012" s="218" t="s">
        <v>15180</v>
      </c>
      <c r="D4012" s="216">
        <v>46059</v>
      </c>
      <c r="E4012" s="219"/>
      <c r="F4012" s="218"/>
      <c r="G4012" s="268" t="s">
        <v>7226</v>
      </c>
      <c r="H4012" s="219"/>
      <c r="I4012" s="217" t="s">
        <v>16042</v>
      </c>
      <c r="J4012" s="217" t="s">
        <v>1769</v>
      </c>
      <c r="K4012" s="217" t="s">
        <v>27</v>
      </c>
      <c r="L4012" s="215" t="str">
        <f>VLOOKUP($K4012,[1]TONG_SL!$A$1:$D$65536,2,0)</f>
        <v>Chân giò heo muối 300g</v>
      </c>
      <c r="M4012" s="247"/>
      <c r="N4012" s="215" t="str">
        <f t="shared" si="405"/>
        <v>K-C6</v>
      </c>
      <c r="O4012" s="222"/>
      <c r="P4012" s="222"/>
      <c r="Q4012" s="215" t="str">
        <f>VLOOKUP(K4012,TONG_SL!$A:$D,3,0)</f>
        <v>Túi</v>
      </c>
      <c r="R4012" s="223">
        <v>15</v>
      </c>
      <c r="S4012" s="223"/>
      <c r="T4012" s="223">
        <f>VLOOKUP(VLOOKUP(G4012,Ma_KH!$A:$R,18,0)&amp;K4012,Gia_MB!$A:$F,6,0)</f>
        <v>73431</v>
      </c>
      <c r="U4012" s="183">
        <f t="shared" si="401"/>
        <v>1101465</v>
      </c>
      <c r="V4012" s="223"/>
      <c r="W4012" s="269">
        <f t="shared" si="402"/>
        <v>0</v>
      </c>
      <c r="X4012" s="270" t="str">
        <f t="shared" si="403"/>
        <v>8</v>
      </c>
      <c r="Y4012" s="223"/>
      <c r="Z4012" s="183">
        <f t="shared" si="404"/>
        <v>88117.2</v>
      </c>
      <c r="AA4012" s="271">
        <f>VLOOKUP(G4012,Ma_KH!$A:$R,14,0)</f>
        <v>60</v>
      </c>
    </row>
    <row r="4013" spans="1:27" x14ac:dyDescent="0.25">
      <c r="A4013" s="216">
        <v>46053</v>
      </c>
      <c r="B4013" s="217">
        <v>4184024341</v>
      </c>
      <c r="C4013" s="218" t="s">
        <v>15180</v>
      </c>
      <c r="D4013" s="216">
        <v>46059</v>
      </c>
      <c r="E4013" s="219"/>
      <c r="F4013" s="218"/>
      <c r="G4013" s="268" t="s">
        <v>7226</v>
      </c>
      <c r="H4013" s="219"/>
      <c r="I4013" s="217" t="s">
        <v>16042</v>
      </c>
      <c r="J4013" s="217" t="s">
        <v>1769</v>
      </c>
      <c r="K4013" s="217" t="s">
        <v>30</v>
      </c>
      <c r="L4013" s="215" t="str">
        <f>VLOOKUP($K4013,[1]TONG_SL!$A$1:$D$65536,2,0)</f>
        <v>Gà muối 500g</v>
      </c>
      <c r="M4013" s="247"/>
      <c r="N4013" s="215" t="str">
        <f t="shared" si="405"/>
        <v>K-C6</v>
      </c>
      <c r="O4013" s="222"/>
      <c r="P4013" s="222"/>
      <c r="Q4013" s="215" t="str">
        <f>VLOOKUP(K4013,TONG_SL!$A:$D,3,0)</f>
        <v>Túi</v>
      </c>
      <c r="R4013" s="223">
        <v>15</v>
      </c>
      <c r="S4013" s="223"/>
      <c r="T4013" s="223">
        <f>VLOOKUP(VLOOKUP(G4013,Ma_KH!$A:$R,18,0)&amp;K4013,Gia_MB!$A:$F,6,0)</f>
        <v>116611</v>
      </c>
      <c r="U4013" s="183">
        <f t="shared" si="401"/>
        <v>1749165</v>
      </c>
      <c r="V4013" s="223"/>
      <c r="W4013" s="269">
        <f t="shared" si="402"/>
        <v>0</v>
      </c>
      <c r="X4013" s="270" t="str">
        <f t="shared" si="403"/>
        <v>8</v>
      </c>
      <c r="Y4013" s="223"/>
      <c r="Z4013" s="183">
        <f t="shared" si="404"/>
        <v>139933.20000000001</v>
      </c>
      <c r="AA4013" s="271">
        <f>VLOOKUP(G4013,Ma_KH!$A:$R,14,0)</f>
        <v>60</v>
      </c>
    </row>
    <row r="4014" spans="1:27" x14ac:dyDescent="0.25">
      <c r="A4014" s="216">
        <v>46053</v>
      </c>
      <c r="B4014" s="217">
        <v>4184024341</v>
      </c>
      <c r="C4014" s="218" t="s">
        <v>15180</v>
      </c>
      <c r="D4014" s="216">
        <v>46059</v>
      </c>
      <c r="E4014" s="219"/>
      <c r="F4014" s="218"/>
      <c r="G4014" s="268" t="s">
        <v>7226</v>
      </c>
      <c r="H4014" s="219"/>
      <c r="I4014" s="217" t="s">
        <v>16042</v>
      </c>
      <c r="J4014" s="217" t="s">
        <v>1769</v>
      </c>
      <c r="K4014" s="217" t="s">
        <v>39</v>
      </c>
      <c r="L4014" s="215" t="str">
        <f>VLOOKUP($K4014,[1]TONG_SL!$A$1:$D$65536,2,0)</f>
        <v>Chả nướng 300g</v>
      </c>
      <c r="M4014" s="247"/>
      <c r="N4014" s="215" t="str">
        <f t="shared" si="405"/>
        <v>K-C6</v>
      </c>
      <c r="O4014" s="222"/>
      <c r="P4014" s="222"/>
      <c r="Q4014" s="215" t="str">
        <f>VLOOKUP(K4014,TONG_SL!$A:$D,3,0)</f>
        <v>Túi</v>
      </c>
      <c r="R4014" s="223">
        <v>3</v>
      </c>
      <c r="S4014" s="223"/>
      <c r="T4014" s="223">
        <f>VLOOKUP(VLOOKUP(G4014,Ma_KH!$A:$R,18,0)&amp;K4014,Gia_MB!$A:$F,6,0)</f>
        <v>70950</v>
      </c>
      <c r="U4014" s="183">
        <f t="shared" si="401"/>
        <v>212850</v>
      </c>
      <c r="V4014" s="223"/>
      <c r="W4014" s="269">
        <f t="shared" si="402"/>
        <v>0</v>
      </c>
      <c r="X4014" s="270" t="str">
        <f t="shared" si="403"/>
        <v>8</v>
      </c>
      <c r="Y4014" s="223"/>
      <c r="Z4014" s="183">
        <f t="shared" si="404"/>
        <v>17028</v>
      </c>
      <c r="AA4014" s="271">
        <f>VLOOKUP(G4014,Ma_KH!$A:$R,14,0)</f>
        <v>60</v>
      </c>
    </row>
    <row r="4015" spans="1:27" x14ac:dyDescent="0.25">
      <c r="A4015" s="216">
        <v>46053</v>
      </c>
      <c r="B4015" s="217">
        <v>4184024356</v>
      </c>
      <c r="C4015" s="218" t="s">
        <v>15180</v>
      </c>
      <c r="D4015" s="216">
        <v>46059</v>
      </c>
      <c r="E4015" s="219"/>
      <c r="F4015" s="218"/>
      <c r="G4015" s="268" t="s">
        <v>7226</v>
      </c>
      <c r="H4015" s="219"/>
      <c r="I4015" s="217" t="s">
        <v>16043</v>
      </c>
      <c r="J4015" s="217" t="s">
        <v>1769</v>
      </c>
      <c r="K4015" s="217" t="s">
        <v>37</v>
      </c>
      <c r="L4015" s="215" t="str">
        <f>VLOOKUP($K4015,[1]TONG_SL!$A$1:$D$65536,2,0)</f>
        <v>Chả cốm 300g</v>
      </c>
      <c r="M4015" s="247"/>
      <c r="N4015" s="215" t="str">
        <f t="shared" si="405"/>
        <v>K-C6</v>
      </c>
      <c r="O4015" s="222"/>
      <c r="P4015" s="222"/>
      <c r="Q4015" s="215" t="str">
        <f>VLOOKUP(K4015,TONG_SL!$A:$D,3,0)</f>
        <v>Túi</v>
      </c>
      <c r="R4015" s="223">
        <v>5</v>
      </c>
      <c r="S4015" s="223"/>
      <c r="T4015" s="223">
        <f>VLOOKUP(VLOOKUP(G4015,Ma_KH!$A:$R,18,0)&amp;K4015,Gia_MB!$A:$F,6,0)</f>
        <v>74250</v>
      </c>
      <c r="U4015" s="183">
        <f t="shared" si="401"/>
        <v>371250</v>
      </c>
      <c r="V4015" s="223"/>
      <c r="W4015" s="269">
        <f t="shared" si="402"/>
        <v>0</v>
      </c>
      <c r="X4015" s="270" t="str">
        <f t="shared" si="403"/>
        <v>8</v>
      </c>
      <c r="Y4015" s="223"/>
      <c r="Z4015" s="183">
        <f t="shared" si="404"/>
        <v>29700</v>
      </c>
      <c r="AA4015" s="271">
        <f>VLOOKUP(G4015,Ma_KH!$A:$R,14,0)</f>
        <v>60</v>
      </c>
    </row>
    <row r="4016" spans="1:27" x14ac:dyDescent="0.25">
      <c r="A4016" s="216">
        <v>46053</v>
      </c>
      <c r="B4016" s="217">
        <v>4184024356</v>
      </c>
      <c r="C4016" s="218" t="s">
        <v>15180</v>
      </c>
      <c r="D4016" s="216">
        <v>46059</v>
      </c>
      <c r="E4016" s="219"/>
      <c r="F4016" s="218"/>
      <c r="G4016" s="268" t="s">
        <v>7226</v>
      </c>
      <c r="H4016" s="219"/>
      <c r="I4016" s="217" t="s">
        <v>16043</v>
      </c>
      <c r="J4016" s="217" t="s">
        <v>1769</v>
      </c>
      <c r="K4016" s="217" t="s">
        <v>32</v>
      </c>
      <c r="L4016" s="215" t="str">
        <f>VLOOKUP($K4016,[1]TONG_SL!$A$1:$D$65536,2,0)</f>
        <v>Giò Tai Lưỡi Xào 250g</v>
      </c>
      <c r="M4016" s="247"/>
      <c r="N4016" s="215" t="str">
        <f t="shared" si="405"/>
        <v>K-C6</v>
      </c>
      <c r="O4016" s="222"/>
      <c r="P4016" s="222"/>
      <c r="Q4016" s="215" t="str">
        <f>VLOOKUP(K4016,TONG_SL!$A:$D,3,0)</f>
        <v>Túi</v>
      </c>
      <c r="R4016" s="223">
        <v>15</v>
      </c>
      <c r="S4016" s="223"/>
      <c r="T4016" s="223">
        <f>VLOOKUP(VLOOKUP(G4016,Ma_KH!$A:$R,18,0)&amp;K4016,Gia_MB!$A:$F,6,0)</f>
        <v>50182</v>
      </c>
      <c r="U4016" s="183">
        <f t="shared" si="401"/>
        <v>752730</v>
      </c>
      <c r="V4016" s="223"/>
      <c r="W4016" s="269">
        <f t="shared" si="402"/>
        <v>0</v>
      </c>
      <c r="X4016" s="270" t="str">
        <f t="shared" si="403"/>
        <v>8</v>
      </c>
      <c r="Y4016" s="223"/>
      <c r="Z4016" s="183">
        <f t="shared" si="404"/>
        <v>60218.400000000001</v>
      </c>
      <c r="AA4016" s="271">
        <f>VLOOKUP(G4016,Ma_KH!$A:$R,14,0)</f>
        <v>60</v>
      </c>
    </row>
    <row r="4017" spans="1:27" x14ac:dyDescent="0.25">
      <c r="A4017" s="216">
        <v>46053</v>
      </c>
      <c r="B4017" s="217">
        <v>4184024356</v>
      </c>
      <c r="C4017" s="218" t="s">
        <v>15180</v>
      </c>
      <c r="D4017" s="216">
        <v>46059</v>
      </c>
      <c r="E4017" s="219"/>
      <c r="F4017" s="218"/>
      <c r="G4017" s="268" t="s">
        <v>7226</v>
      </c>
      <c r="H4017" s="219"/>
      <c r="I4017" s="217" t="s">
        <v>16043</v>
      </c>
      <c r="J4017" s="217" t="s">
        <v>1769</v>
      </c>
      <c r="K4017" s="217" t="s">
        <v>39</v>
      </c>
      <c r="L4017" s="215" t="str">
        <f>VLOOKUP($K4017,[1]TONG_SL!$A$1:$D$65536,2,0)</f>
        <v>Chả nướng 300g</v>
      </c>
      <c r="M4017" s="247"/>
      <c r="N4017" s="215" t="str">
        <f t="shared" si="405"/>
        <v>K-C6</v>
      </c>
      <c r="O4017" s="222"/>
      <c r="P4017" s="222"/>
      <c r="Q4017" s="215" t="str">
        <f>VLOOKUP(K4017,TONG_SL!$A:$D,3,0)</f>
        <v>Túi</v>
      </c>
      <c r="R4017" s="223">
        <v>5</v>
      </c>
      <c r="S4017" s="223"/>
      <c r="T4017" s="223">
        <f>VLOOKUP(VLOOKUP(G4017,Ma_KH!$A:$R,18,0)&amp;K4017,Gia_MB!$A:$F,6,0)</f>
        <v>70950</v>
      </c>
      <c r="U4017" s="183">
        <f t="shared" si="401"/>
        <v>354750</v>
      </c>
      <c r="V4017" s="223"/>
      <c r="W4017" s="269">
        <f t="shared" si="402"/>
        <v>0</v>
      </c>
      <c r="X4017" s="270" t="str">
        <f t="shared" si="403"/>
        <v>8</v>
      </c>
      <c r="Y4017" s="223"/>
      <c r="Z4017" s="183">
        <f t="shared" si="404"/>
        <v>28380</v>
      </c>
      <c r="AA4017" s="271">
        <f>VLOOKUP(G4017,Ma_KH!$A:$R,14,0)</f>
        <v>60</v>
      </c>
    </row>
    <row r="4018" spans="1:27" x14ac:dyDescent="0.25">
      <c r="A4018" s="216">
        <v>46053</v>
      </c>
      <c r="B4018" s="217">
        <v>4184024356</v>
      </c>
      <c r="C4018" s="218" t="s">
        <v>15180</v>
      </c>
      <c r="D4018" s="216">
        <v>46059</v>
      </c>
      <c r="E4018" s="219"/>
      <c r="F4018" s="218"/>
      <c r="G4018" s="268" t="s">
        <v>7226</v>
      </c>
      <c r="H4018" s="219"/>
      <c r="I4018" s="217" t="s">
        <v>16043</v>
      </c>
      <c r="J4018" s="217" t="s">
        <v>1769</v>
      </c>
      <c r="K4018" s="217" t="s">
        <v>30</v>
      </c>
      <c r="L4018" s="215" t="str">
        <f>VLOOKUP($K4018,[1]TONG_SL!$A$1:$D$65536,2,0)</f>
        <v>Gà muối 500g</v>
      </c>
      <c r="M4018" s="247"/>
      <c r="N4018" s="215" t="str">
        <f t="shared" si="405"/>
        <v>K-C6</v>
      </c>
      <c r="O4018" s="222"/>
      <c r="P4018" s="222"/>
      <c r="Q4018" s="215" t="str">
        <f>VLOOKUP(K4018,TONG_SL!$A:$D,3,0)</f>
        <v>Túi</v>
      </c>
      <c r="R4018" s="223">
        <v>15</v>
      </c>
      <c r="S4018" s="223"/>
      <c r="T4018" s="223">
        <f>VLOOKUP(VLOOKUP(G4018,Ma_KH!$A:$R,18,0)&amp;K4018,Gia_MB!$A:$F,6,0)</f>
        <v>116611</v>
      </c>
      <c r="U4018" s="183">
        <f t="shared" si="401"/>
        <v>1749165</v>
      </c>
      <c r="V4018" s="223"/>
      <c r="W4018" s="269">
        <f t="shared" si="402"/>
        <v>0</v>
      </c>
      <c r="X4018" s="270" t="str">
        <f t="shared" si="403"/>
        <v>8</v>
      </c>
      <c r="Y4018" s="223"/>
      <c r="Z4018" s="183">
        <f t="shared" si="404"/>
        <v>139933.20000000001</v>
      </c>
      <c r="AA4018" s="271">
        <f>VLOOKUP(G4018,Ma_KH!$A:$R,14,0)</f>
        <v>60</v>
      </c>
    </row>
    <row r="4019" spans="1:27" x14ac:dyDescent="0.25">
      <c r="A4019" s="216">
        <v>46053</v>
      </c>
      <c r="B4019" s="217">
        <v>4184024356</v>
      </c>
      <c r="C4019" s="218" t="s">
        <v>15180</v>
      </c>
      <c r="D4019" s="216">
        <v>46059</v>
      </c>
      <c r="E4019" s="219"/>
      <c r="F4019" s="218"/>
      <c r="G4019" s="268" t="s">
        <v>7226</v>
      </c>
      <c r="H4019" s="219"/>
      <c r="I4019" s="217" t="s">
        <v>16043</v>
      </c>
      <c r="J4019" s="217" t="s">
        <v>1769</v>
      </c>
      <c r="K4019" s="217" t="s">
        <v>27</v>
      </c>
      <c r="L4019" s="215" t="str">
        <f>VLOOKUP($K4019,[1]TONG_SL!$A$1:$D$65536,2,0)</f>
        <v>Chân giò heo muối 300g</v>
      </c>
      <c r="M4019" s="247"/>
      <c r="N4019" s="215" t="str">
        <f t="shared" si="405"/>
        <v>K-C6</v>
      </c>
      <c r="O4019" s="222"/>
      <c r="P4019" s="222"/>
      <c r="Q4019" s="215" t="str">
        <f>VLOOKUP(K4019,TONG_SL!$A:$D,3,0)</f>
        <v>Túi</v>
      </c>
      <c r="R4019" s="223">
        <v>15</v>
      </c>
      <c r="S4019" s="223"/>
      <c r="T4019" s="223">
        <f>VLOOKUP(VLOOKUP(G4019,Ma_KH!$A:$R,18,0)&amp;K4019,Gia_MB!$A:$F,6,0)</f>
        <v>73431</v>
      </c>
      <c r="U4019" s="183">
        <f t="shared" si="401"/>
        <v>1101465</v>
      </c>
      <c r="V4019" s="223"/>
      <c r="W4019" s="269">
        <f t="shared" si="402"/>
        <v>0</v>
      </c>
      <c r="X4019" s="270" t="str">
        <f t="shared" si="403"/>
        <v>8</v>
      </c>
      <c r="Y4019" s="223"/>
      <c r="Z4019" s="183">
        <f t="shared" si="404"/>
        <v>88117.2</v>
      </c>
      <c r="AA4019" s="271">
        <f>VLOOKUP(G4019,Ma_KH!$A:$R,14,0)</f>
        <v>60</v>
      </c>
    </row>
    <row r="4020" spans="1:27" x14ac:dyDescent="0.25">
      <c r="A4020" s="216">
        <v>46050</v>
      </c>
      <c r="B4020" s="217">
        <v>4183895857</v>
      </c>
      <c r="C4020" s="218" t="s">
        <v>15180</v>
      </c>
      <c r="D4020" s="216">
        <v>46059</v>
      </c>
      <c r="E4020" s="219"/>
      <c r="F4020" s="218"/>
      <c r="G4020" s="268" t="s">
        <v>7226</v>
      </c>
      <c r="H4020" s="219"/>
      <c r="I4020" s="217" t="s">
        <v>16044</v>
      </c>
      <c r="J4020" s="217" t="s">
        <v>1769</v>
      </c>
      <c r="K4020" s="217" t="s">
        <v>30</v>
      </c>
      <c r="L4020" s="215" t="str">
        <f>VLOOKUP($K4020,[1]TONG_SL!$A$1:$D$65536,2,0)</f>
        <v>Gà muối 500g</v>
      </c>
      <c r="M4020" s="247"/>
      <c r="N4020" s="215" t="str">
        <f t="shared" si="405"/>
        <v>K-C6</v>
      </c>
      <c r="O4020" s="222"/>
      <c r="P4020" s="222"/>
      <c r="Q4020" s="215" t="str">
        <f>VLOOKUP(K4020,TONG_SL!$A:$D,3,0)</f>
        <v>Túi</v>
      </c>
      <c r="R4020" s="223">
        <v>10</v>
      </c>
      <c r="S4020" s="223"/>
      <c r="T4020" s="223">
        <f>VLOOKUP(VLOOKUP(G4020,Ma_KH!$A:$R,18,0)&amp;K4020,Gia_MB!$A:$F,6,0)</f>
        <v>116611</v>
      </c>
      <c r="U4020" s="183">
        <f t="shared" si="401"/>
        <v>1166110</v>
      </c>
      <c r="V4020" s="223"/>
      <c r="W4020" s="269">
        <f t="shared" si="402"/>
        <v>0</v>
      </c>
      <c r="X4020" s="270" t="str">
        <f t="shared" si="403"/>
        <v>8</v>
      </c>
      <c r="Y4020" s="223"/>
      <c r="Z4020" s="183">
        <f t="shared" si="404"/>
        <v>93288.8</v>
      </c>
      <c r="AA4020" s="271">
        <f>VLOOKUP(G4020,Ma_KH!$A:$R,14,0)</f>
        <v>60</v>
      </c>
    </row>
    <row r="4021" spans="1:27" x14ac:dyDescent="0.25">
      <c r="A4021" s="216">
        <v>46050</v>
      </c>
      <c r="B4021" s="217">
        <v>4183895857</v>
      </c>
      <c r="C4021" s="218" t="s">
        <v>15180</v>
      </c>
      <c r="D4021" s="216">
        <v>46059</v>
      </c>
      <c r="E4021" s="219"/>
      <c r="F4021" s="218"/>
      <c r="G4021" s="268" t="s">
        <v>7226</v>
      </c>
      <c r="H4021" s="219"/>
      <c r="I4021" s="217" t="s">
        <v>16044</v>
      </c>
      <c r="J4021" s="217" t="s">
        <v>1769</v>
      </c>
      <c r="K4021" s="217" t="s">
        <v>32</v>
      </c>
      <c r="L4021" s="215" t="str">
        <f>VLOOKUP($K4021,[1]TONG_SL!$A$1:$D$65536,2,0)</f>
        <v>Giò Tai Lưỡi Xào 250g</v>
      </c>
      <c r="M4021" s="247"/>
      <c r="N4021" s="215" t="str">
        <f t="shared" si="405"/>
        <v>K-C6</v>
      </c>
      <c r="O4021" s="222"/>
      <c r="P4021" s="222"/>
      <c r="Q4021" s="215" t="str">
        <f>VLOOKUP(K4021,TONG_SL!$A:$D,3,0)</f>
        <v>Túi</v>
      </c>
      <c r="R4021" s="223">
        <v>10</v>
      </c>
      <c r="S4021" s="223"/>
      <c r="T4021" s="223">
        <f>VLOOKUP(VLOOKUP(G4021,Ma_KH!$A:$R,18,0)&amp;K4021,Gia_MB!$A:$F,6,0)</f>
        <v>50182</v>
      </c>
      <c r="U4021" s="183">
        <f t="shared" si="401"/>
        <v>501820</v>
      </c>
      <c r="V4021" s="223"/>
      <c r="W4021" s="269">
        <f t="shared" si="402"/>
        <v>0</v>
      </c>
      <c r="X4021" s="270" t="str">
        <f t="shared" si="403"/>
        <v>8</v>
      </c>
      <c r="Y4021" s="223"/>
      <c r="Z4021" s="183">
        <f t="shared" si="404"/>
        <v>40145.599999999999</v>
      </c>
      <c r="AA4021" s="271">
        <f>VLOOKUP(G4021,Ma_KH!$A:$R,14,0)</f>
        <v>60</v>
      </c>
    </row>
    <row r="4022" spans="1:27" x14ac:dyDescent="0.25">
      <c r="A4022" s="216">
        <v>46050</v>
      </c>
      <c r="B4022" s="217">
        <v>4183895857</v>
      </c>
      <c r="C4022" s="218" t="s">
        <v>15180</v>
      </c>
      <c r="D4022" s="216">
        <v>46059</v>
      </c>
      <c r="E4022" s="219"/>
      <c r="F4022" s="218"/>
      <c r="G4022" s="268" t="s">
        <v>7226</v>
      </c>
      <c r="H4022" s="219"/>
      <c r="I4022" s="217" t="s">
        <v>16044</v>
      </c>
      <c r="J4022" s="217" t="s">
        <v>1769</v>
      </c>
      <c r="K4022" s="217" t="s">
        <v>48</v>
      </c>
      <c r="L4022" s="215" t="str">
        <f>VLOOKUP($K4022,[1]TONG_SL!$A$1:$D$65536,2,0)</f>
        <v>Mọc Nấm Hương 250g</v>
      </c>
      <c r="M4022" s="247"/>
      <c r="N4022" s="215" t="str">
        <f t="shared" si="405"/>
        <v>K-C6</v>
      </c>
      <c r="O4022" s="222"/>
      <c r="P4022" s="222"/>
      <c r="Q4022" s="215" t="str">
        <f>VLOOKUP(K4022,TONG_SL!$A:$D,3,0)</f>
        <v>Túi</v>
      </c>
      <c r="R4022" s="223">
        <v>5</v>
      </c>
      <c r="S4022" s="223"/>
      <c r="T4022" s="223">
        <f>VLOOKUP(VLOOKUP(G4022,Ma_KH!$A:$R,18,0)&amp;K4022,Gia_MB!$A:$F,6,0)</f>
        <v>46000</v>
      </c>
      <c r="U4022" s="183">
        <f t="shared" si="401"/>
        <v>230000</v>
      </c>
      <c r="V4022" s="223"/>
      <c r="W4022" s="269">
        <f t="shared" si="402"/>
        <v>0</v>
      </c>
      <c r="X4022" s="270" t="str">
        <f t="shared" si="403"/>
        <v>8</v>
      </c>
      <c r="Y4022" s="223"/>
      <c r="Z4022" s="183">
        <f t="shared" si="404"/>
        <v>18400</v>
      </c>
      <c r="AA4022" s="271">
        <f>VLOOKUP(G4022,Ma_KH!$A:$R,14,0)</f>
        <v>60</v>
      </c>
    </row>
    <row r="4023" spans="1:27" x14ac:dyDescent="0.25">
      <c r="A4023" s="216">
        <v>46050</v>
      </c>
      <c r="B4023" s="217">
        <v>4183895857</v>
      </c>
      <c r="C4023" s="218" t="s">
        <v>15180</v>
      </c>
      <c r="D4023" s="216">
        <v>46059</v>
      </c>
      <c r="E4023" s="219"/>
      <c r="F4023" s="218"/>
      <c r="G4023" s="268" t="s">
        <v>7226</v>
      </c>
      <c r="H4023" s="219"/>
      <c r="I4023" s="217" t="s">
        <v>16044</v>
      </c>
      <c r="J4023" s="217" t="s">
        <v>1769</v>
      </c>
      <c r="K4023" s="217" t="s">
        <v>27</v>
      </c>
      <c r="L4023" s="215" t="str">
        <f>VLOOKUP($K4023,[1]TONG_SL!$A$1:$D$65536,2,0)</f>
        <v>Chân giò heo muối 300g</v>
      </c>
      <c r="M4023" s="247"/>
      <c r="N4023" s="215" t="str">
        <f t="shared" si="405"/>
        <v>K-C6</v>
      </c>
      <c r="O4023" s="222"/>
      <c r="P4023" s="222"/>
      <c r="Q4023" s="215" t="str">
        <f>VLOOKUP(K4023,TONG_SL!$A:$D,3,0)</f>
        <v>Túi</v>
      </c>
      <c r="R4023" s="223">
        <v>10</v>
      </c>
      <c r="S4023" s="223"/>
      <c r="T4023" s="223">
        <f>VLOOKUP(VLOOKUP(G4023,Ma_KH!$A:$R,18,0)&amp;K4023,Gia_MB!$A:$F,6,0)</f>
        <v>73431</v>
      </c>
      <c r="U4023" s="183">
        <f t="shared" si="401"/>
        <v>734310</v>
      </c>
      <c r="V4023" s="223"/>
      <c r="W4023" s="269">
        <f t="shared" si="402"/>
        <v>0</v>
      </c>
      <c r="X4023" s="270" t="str">
        <f t="shared" si="403"/>
        <v>8</v>
      </c>
      <c r="Y4023" s="223"/>
      <c r="Z4023" s="183">
        <f t="shared" si="404"/>
        <v>58744.800000000003</v>
      </c>
      <c r="AA4023" s="271">
        <f>VLOOKUP(G4023,Ma_KH!$A:$R,14,0)</f>
        <v>60</v>
      </c>
    </row>
    <row r="4024" spans="1:27" x14ac:dyDescent="0.25">
      <c r="A4024" s="216">
        <v>46050</v>
      </c>
      <c r="B4024" s="217">
        <v>4183895850</v>
      </c>
      <c r="C4024" s="218" t="s">
        <v>15180</v>
      </c>
      <c r="D4024" s="216">
        <v>46059</v>
      </c>
      <c r="E4024" s="219"/>
      <c r="F4024" s="218"/>
      <c r="G4024" s="268" t="s">
        <v>7226</v>
      </c>
      <c r="H4024" s="219"/>
      <c r="I4024" s="217" t="s">
        <v>16045</v>
      </c>
      <c r="J4024" s="217" t="s">
        <v>1769</v>
      </c>
      <c r="K4024" s="217" t="s">
        <v>27</v>
      </c>
      <c r="L4024" s="215" t="str">
        <f>VLOOKUP($K4024,[1]TONG_SL!$A$1:$D$65536,2,0)</f>
        <v>Chân giò heo muối 300g</v>
      </c>
      <c r="M4024" s="247"/>
      <c r="N4024" s="215" t="str">
        <f t="shared" si="405"/>
        <v>K-C6</v>
      </c>
      <c r="O4024" s="222"/>
      <c r="P4024" s="222"/>
      <c r="Q4024" s="215" t="str">
        <f>VLOOKUP(K4024,TONG_SL!$A:$D,3,0)</f>
        <v>Túi</v>
      </c>
      <c r="R4024" s="223">
        <v>10</v>
      </c>
      <c r="S4024" s="223"/>
      <c r="T4024" s="223">
        <f>VLOOKUP(VLOOKUP(G4024,Ma_KH!$A:$R,18,0)&amp;K4024,Gia_MB!$A:$F,6,0)</f>
        <v>73431</v>
      </c>
      <c r="U4024" s="183">
        <f t="shared" si="401"/>
        <v>734310</v>
      </c>
      <c r="V4024" s="223"/>
      <c r="W4024" s="269">
        <f t="shared" si="402"/>
        <v>0</v>
      </c>
      <c r="X4024" s="270" t="str">
        <f t="shared" si="403"/>
        <v>8</v>
      </c>
      <c r="Y4024" s="223"/>
      <c r="Z4024" s="183">
        <f t="shared" si="404"/>
        <v>58744.800000000003</v>
      </c>
      <c r="AA4024" s="271">
        <f>VLOOKUP(G4024,Ma_KH!$A:$R,14,0)</f>
        <v>60</v>
      </c>
    </row>
    <row r="4025" spans="1:27" x14ac:dyDescent="0.25">
      <c r="A4025" s="216">
        <v>46050</v>
      </c>
      <c r="B4025" s="217">
        <v>4183895850</v>
      </c>
      <c r="C4025" s="218" t="s">
        <v>15180</v>
      </c>
      <c r="D4025" s="216">
        <v>46059</v>
      </c>
      <c r="E4025" s="219"/>
      <c r="F4025" s="218"/>
      <c r="G4025" s="268" t="s">
        <v>7226</v>
      </c>
      <c r="H4025" s="219"/>
      <c r="I4025" s="217" t="s">
        <v>16045</v>
      </c>
      <c r="J4025" s="217" t="s">
        <v>1769</v>
      </c>
      <c r="K4025" s="217" t="s">
        <v>30</v>
      </c>
      <c r="L4025" s="215" t="str">
        <f>VLOOKUP($K4025,[1]TONG_SL!$A$1:$D$65536,2,0)</f>
        <v>Gà muối 500g</v>
      </c>
      <c r="M4025" s="247"/>
      <c r="N4025" s="215" t="str">
        <f t="shared" si="405"/>
        <v>K-C6</v>
      </c>
      <c r="O4025" s="222"/>
      <c r="P4025" s="222"/>
      <c r="Q4025" s="215" t="str">
        <f>VLOOKUP(K4025,TONG_SL!$A:$D,3,0)</f>
        <v>Túi</v>
      </c>
      <c r="R4025" s="223">
        <v>10</v>
      </c>
      <c r="S4025" s="223"/>
      <c r="T4025" s="223">
        <f>VLOOKUP(VLOOKUP(G4025,Ma_KH!$A:$R,18,0)&amp;K4025,Gia_MB!$A:$F,6,0)</f>
        <v>116611</v>
      </c>
      <c r="U4025" s="183">
        <f t="shared" si="401"/>
        <v>1166110</v>
      </c>
      <c r="V4025" s="223"/>
      <c r="W4025" s="269">
        <f t="shared" si="402"/>
        <v>0</v>
      </c>
      <c r="X4025" s="270" t="str">
        <f t="shared" si="403"/>
        <v>8</v>
      </c>
      <c r="Y4025" s="223"/>
      <c r="Z4025" s="183">
        <f t="shared" si="404"/>
        <v>93288.8</v>
      </c>
      <c r="AA4025" s="271">
        <f>VLOOKUP(G4025,Ma_KH!$A:$R,14,0)</f>
        <v>60</v>
      </c>
    </row>
    <row r="4026" spans="1:27" x14ac:dyDescent="0.25">
      <c r="A4026" s="216">
        <v>46053</v>
      </c>
      <c r="B4026" s="217">
        <v>4184024241</v>
      </c>
      <c r="C4026" s="218" t="s">
        <v>15180</v>
      </c>
      <c r="D4026" s="216">
        <v>46059</v>
      </c>
      <c r="E4026" s="219"/>
      <c r="F4026" s="218"/>
      <c r="G4026" s="268" t="s">
        <v>7226</v>
      </c>
      <c r="H4026" s="219"/>
      <c r="I4026" s="217" t="s">
        <v>16046</v>
      </c>
      <c r="J4026" s="217" t="s">
        <v>1769</v>
      </c>
      <c r="K4026" s="217" t="s">
        <v>32</v>
      </c>
      <c r="L4026" s="215" t="str">
        <f>VLOOKUP($K4026,[1]TONG_SL!$A$1:$D$65536,2,0)</f>
        <v>Giò Tai Lưỡi Xào 250g</v>
      </c>
      <c r="M4026" s="247"/>
      <c r="N4026" s="215" t="str">
        <f t="shared" si="405"/>
        <v>K-C6</v>
      </c>
      <c r="O4026" s="222"/>
      <c r="P4026" s="222"/>
      <c r="Q4026" s="215" t="str">
        <f>VLOOKUP(K4026,TONG_SL!$A:$D,3,0)</f>
        <v>Túi</v>
      </c>
      <c r="R4026" s="223">
        <v>15</v>
      </c>
      <c r="S4026" s="223"/>
      <c r="T4026" s="223">
        <f>VLOOKUP(VLOOKUP(G4026,Ma_KH!$A:$R,18,0)&amp;K4026,Gia_MB!$A:$F,6,0)</f>
        <v>50182</v>
      </c>
      <c r="U4026" s="183">
        <f t="shared" si="401"/>
        <v>752730</v>
      </c>
      <c r="V4026" s="223"/>
      <c r="W4026" s="269">
        <f t="shared" si="402"/>
        <v>0</v>
      </c>
      <c r="X4026" s="270" t="str">
        <f t="shared" si="403"/>
        <v>8</v>
      </c>
      <c r="Y4026" s="223"/>
      <c r="Z4026" s="183">
        <f t="shared" si="404"/>
        <v>60218.400000000001</v>
      </c>
      <c r="AA4026" s="271">
        <f>VLOOKUP(G4026,Ma_KH!$A:$R,14,0)</f>
        <v>60</v>
      </c>
    </row>
    <row r="4027" spans="1:27" x14ac:dyDescent="0.25">
      <c r="A4027" s="216">
        <v>46053</v>
      </c>
      <c r="B4027" s="217">
        <v>4184024241</v>
      </c>
      <c r="C4027" s="218" t="s">
        <v>15180</v>
      </c>
      <c r="D4027" s="216">
        <v>46059</v>
      </c>
      <c r="E4027" s="219"/>
      <c r="F4027" s="218"/>
      <c r="G4027" s="268" t="s">
        <v>7226</v>
      </c>
      <c r="H4027" s="219"/>
      <c r="I4027" s="217" t="s">
        <v>16046</v>
      </c>
      <c r="J4027" s="217" t="s">
        <v>1769</v>
      </c>
      <c r="K4027" s="217" t="s">
        <v>48</v>
      </c>
      <c r="L4027" s="215" t="str">
        <f>VLOOKUP($K4027,[1]TONG_SL!$A$1:$D$65536,2,0)</f>
        <v>Mọc Nấm Hương 250g</v>
      </c>
      <c r="M4027" s="247"/>
      <c r="N4027" s="215" t="str">
        <f t="shared" si="405"/>
        <v>K-C6</v>
      </c>
      <c r="O4027" s="222"/>
      <c r="P4027" s="222"/>
      <c r="Q4027" s="215" t="str">
        <f>VLOOKUP(K4027,TONG_SL!$A:$D,3,0)</f>
        <v>Túi</v>
      </c>
      <c r="R4027" s="223">
        <v>15</v>
      </c>
      <c r="S4027" s="223"/>
      <c r="T4027" s="223">
        <f>VLOOKUP(VLOOKUP(G4027,Ma_KH!$A:$R,18,0)&amp;K4027,Gia_MB!$A:$F,6,0)</f>
        <v>46000</v>
      </c>
      <c r="U4027" s="183">
        <f t="shared" si="401"/>
        <v>690000</v>
      </c>
      <c r="V4027" s="223"/>
      <c r="W4027" s="269">
        <f t="shared" si="402"/>
        <v>0</v>
      </c>
      <c r="X4027" s="270" t="str">
        <f t="shared" si="403"/>
        <v>8</v>
      </c>
      <c r="Y4027" s="223"/>
      <c r="Z4027" s="183">
        <f t="shared" si="404"/>
        <v>55200</v>
      </c>
      <c r="AA4027" s="271">
        <f>VLOOKUP(G4027,Ma_KH!$A:$R,14,0)</f>
        <v>60</v>
      </c>
    </row>
    <row r="4028" spans="1:27" x14ac:dyDescent="0.25">
      <c r="A4028" s="216">
        <v>46053</v>
      </c>
      <c r="B4028" s="217">
        <v>4184024241</v>
      </c>
      <c r="C4028" s="218" t="s">
        <v>15180</v>
      </c>
      <c r="D4028" s="216">
        <v>46059</v>
      </c>
      <c r="E4028" s="219"/>
      <c r="F4028" s="218"/>
      <c r="G4028" s="268" t="s">
        <v>7226</v>
      </c>
      <c r="H4028" s="219"/>
      <c r="I4028" s="217" t="s">
        <v>16046</v>
      </c>
      <c r="J4028" s="217" t="s">
        <v>1769</v>
      </c>
      <c r="K4028" s="217" t="s">
        <v>27</v>
      </c>
      <c r="L4028" s="215" t="str">
        <f>VLOOKUP($K4028,[1]TONG_SL!$A$1:$D$65536,2,0)</f>
        <v>Chân giò heo muối 300g</v>
      </c>
      <c r="M4028" s="247"/>
      <c r="N4028" s="215" t="str">
        <f t="shared" si="405"/>
        <v>K-C6</v>
      </c>
      <c r="O4028" s="222"/>
      <c r="P4028" s="222"/>
      <c r="Q4028" s="215" t="str">
        <f>VLOOKUP(K4028,TONG_SL!$A:$D,3,0)</f>
        <v>Túi</v>
      </c>
      <c r="R4028" s="223">
        <v>15</v>
      </c>
      <c r="S4028" s="223"/>
      <c r="T4028" s="223">
        <f>VLOOKUP(VLOOKUP(G4028,Ma_KH!$A:$R,18,0)&amp;K4028,Gia_MB!$A:$F,6,0)</f>
        <v>73431</v>
      </c>
      <c r="U4028" s="183">
        <f t="shared" si="401"/>
        <v>1101465</v>
      </c>
      <c r="V4028" s="223"/>
      <c r="W4028" s="269">
        <f t="shared" si="402"/>
        <v>0</v>
      </c>
      <c r="X4028" s="270" t="str">
        <f t="shared" si="403"/>
        <v>8</v>
      </c>
      <c r="Y4028" s="223"/>
      <c r="Z4028" s="183">
        <f t="shared" si="404"/>
        <v>88117.2</v>
      </c>
      <c r="AA4028" s="271">
        <f>VLOOKUP(G4028,Ma_KH!$A:$R,14,0)</f>
        <v>60</v>
      </c>
    </row>
    <row r="4029" spans="1:27" x14ac:dyDescent="0.25">
      <c r="A4029" s="216">
        <v>46053</v>
      </c>
      <c r="B4029" s="217">
        <v>4184024241</v>
      </c>
      <c r="C4029" s="218" t="s">
        <v>15180</v>
      </c>
      <c r="D4029" s="216">
        <v>46059</v>
      </c>
      <c r="E4029" s="219"/>
      <c r="F4029" s="218"/>
      <c r="G4029" s="268" t="s">
        <v>7226</v>
      </c>
      <c r="H4029" s="219"/>
      <c r="I4029" s="217" t="s">
        <v>16046</v>
      </c>
      <c r="J4029" s="217" t="s">
        <v>1769</v>
      </c>
      <c r="K4029" s="217" t="s">
        <v>37</v>
      </c>
      <c r="L4029" s="215" t="str">
        <f>VLOOKUP($K4029,[1]TONG_SL!$A$1:$D$65536,2,0)</f>
        <v>Chả cốm 300g</v>
      </c>
      <c r="M4029" s="247"/>
      <c r="N4029" s="215" t="str">
        <f t="shared" si="405"/>
        <v>K-C6</v>
      </c>
      <c r="O4029" s="222"/>
      <c r="P4029" s="222"/>
      <c r="Q4029" s="215" t="str">
        <f>VLOOKUP(K4029,TONG_SL!$A:$D,3,0)</f>
        <v>Túi</v>
      </c>
      <c r="R4029" s="223">
        <v>10</v>
      </c>
      <c r="S4029" s="223"/>
      <c r="T4029" s="223">
        <f>VLOOKUP(VLOOKUP(G4029,Ma_KH!$A:$R,18,0)&amp;K4029,Gia_MB!$A:$F,6,0)</f>
        <v>74250</v>
      </c>
      <c r="U4029" s="183">
        <f t="shared" si="401"/>
        <v>742500</v>
      </c>
      <c r="V4029" s="223"/>
      <c r="W4029" s="269">
        <f t="shared" si="402"/>
        <v>0</v>
      </c>
      <c r="X4029" s="270" t="str">
        <f t="shared" si="403"/>
        <v>8</v>
      </c>
      <c r="Y4029" s="223"/>
      <c r="Z4029" s="183">
        <f t="shared" si="404"/>
        <v>59400</v>
      </c>
      <c r="AA4029" s="271">
        <f>VLOOKUP(G4029,Ma_KH!$A:$R,14,0)</f>
        <v>60</v>
      </c>
    </row>
    <row r="4030" spans="1:27" x14ac:dyDescent="0.25">
      <c r="A4030" s="216">
        <v>46053</v>
      </c>
      <c r="B4030" s="217">
        <v>4184024241</v>
      </c>
      <c r="C4030" s="218" t="s">
        <v>15180</v>
      </c>
      <c r="D4030" s="216">
        <v>46059</v>
      </c>
      <c r="E4030" s="219"/>
      <c r="F4030" s="218"/>
      <c r="G4030" s="268" t="s">
        <v>7226</v>
      </c>
      <c r="H4030" s="219"/>
      <c r="I4030" s="217" t="s">
        <v>16046</v>
      </c>
      <c r="J4030" s="217" t="s">
        <v>1769</v>
      </c>
      <c r="K4030" s="217" t="s">
        <v>30</v>
      </c>
      <c r="L4030" s="215" t="str">
        <f>VLOOKUP($K4030,[1]TONG_SL!$A$1:$D$65536,2,0)</f>
        <v>Gà muối 500g</v>
      </c>
      <c r="M4030" s="247"/>
      <c r="N4030" s="215" t="str">
        <f t="shared" si="405"/>
        <v>K-C6</v>
      </c>
      <c r="O4030" s="222"/>
      <c r="P4030" s="222"/>
      <c r="Q4030" s="215" t="str">
        <f>VLOOKUP(K4030,TONG_SL!$A:$D,3,0)</f>
        <v>Túi</v>
      </c>
      <c r="R4030" s="223">
        <v>15</v>
      </c>
      <c r="S4030" s="223"/>
      <c r="T4030" s="223">
        <f>VLOOKUP(VLOOKUP(G4030,Ma_KH!$A:$R,18,0)&amp;K4030,Gia_MB!$A:$F,6,0)</f>
        <v>116611</v>
      </c>
      <c r="U4030" s="183">
        <f t="shared" si="401"/>
        <v>1749165</v>
      </c>
      <c r="V4030" s="223"/>
      <c r="W4030" s="269">
        <f t="shared" si="402"/>
        <v>0</v>
      </c>
      <c r="X4030" s="270" t="str">
        <f t="shared" si="403"/>
        <v>8</v>
      </c>
      <c r="Y4030" s="223"/>
      <c r="Z4030" s="183">
        <f t="shared" si="404"/>
        <v>139933.20000000001</v>
      </c>
      <c r="AA4030" s="271">
        <f>VLOOKUP(G4030,Ma_KH!$A:$R,14,0)</f>
        <v>60</v>
      </c>
    </row>
    <row r="4031" spans="1:27" x14ac:dyDescent="0.25">
      <c r="A4031" s="216">
        <v>46050</v>
      </c>
      <c r="B4031" s="217">
        <v>4183895932</v>
      </c>
      <c r="C4031" s="218" t="s">
        <v>15180</v>
      </c>
      <c r="D4031" s="216">
        <v>46059</v>
      </c>
      <c r="E4031" s="219"/>
      <c r="F4031" s="218"/>
      <c r="G4031" s="268" t="s">
        <v>7226</v>
      </c>
      <c r="H4031" s="219"/>
      <c r="I4031" s="217" t="s">
        <v>16047</v>
      </c>
      <c r="J4031" s="217" t="s">
        <v>1769</v>
      </c>
      <c r="K4031" s="217" t="s">
        <v>48</v>
      </c>
      <c r="L4031" s="215" t="str">
        <f>VLOOKUP($K4031,[1]TONG_SL!$A$1:$D$65536,2,0)</f>
        <v>Mọc Nấm Hương 250g</v>
      </c>
      <c r="M4031" s="247"/>
      <c r="N4031" s="215" t="str">
        <f t="shared" si="405"/>
        <v>K-C6</v>
      </c>
      <c r="O4031" s="222"/>
      <c r="P4031" s="222"/>
      <c r="Q4031" s="215" t="str">
        <f>VLOOKUP(K4031,TONG_SL!$A:$D,3,0)</f>
        <v>Túi</v>
      </c>
      <c r="R4031" s="223">
        <v>10</v>
      </c>
      <c r="S4031" s="223"/>
      <c r="T4031" s="223">
        <f>VLOOKUP(VLOOKUP(G4031,Ma_KH!$A:$R,18,0)&amp;K4031,Gia_MB!$A:$F,6,0)</f>
        <v>46000</v>
      </c>
      <c r="U4031" s="183">
        <f t="shared" si="401"/>
        <v>460000</v>
      </c>
      <c r="V4031" s="223"/>
      <c r="W4031" s="269">
        <f t="shared" si="402"/>
        <v>0</v>
      </c>
      <c r="X4031" s="270" t="str">
        <f t="shared" si="403"/>
        <v>8</v>
      </c>
      <c r="Y4031" s="223"/>
      <c r="Z4031" s="183">
        <f t="shared" si="404"/>
        <v>36800</v>
      </c>
      <c r="AA4031" s="271">
        <f>VLOOKUP(G4031,Ma_KH!$A:$R,14,0)</f>
        <v>60</v>
      </c>
    </row>
    <row r="4032" spans="1:27" x14ac:dyDescent="0.25">
      <c r="A4032" s="216">
        <v>46050</v>
      </c>
      <c r="B4032" s="217">
        <v>4183895932</v>
      </c>
      <c r="C4032" s="218" t="s">
        <v>15180</v>
      </c>
      <c r="D4032" s="216">
        <v>46059</v>
      </c>
      <c r="E4032" s="219"/>
      <c r="F4032" s="218"/>
      <c r="G4032" s="268" t="s">
        <v>7226</v>
      </c>
      <c r="H4032" s="219"/>
      <c r="I4032" s="217" t="s">
        <v>16047</v>
      </c>
      <c r="J4032" s="217" t="s">
        <v>1769</v>
      </c>
      <c r="K4032" s="217" t="s">
        <v>39</v>
      </c>
      <c r="L4032" s="215" t="str">
        <f>VLOOKUP($K4032,[1]TONG_SL!$A$1:$D$65536,2,0)</f>
        <v>Chả nướng 300g</v>
      </c>
      <c r="M4032" s="247"/>
      <c r="N4032" s="215" t="str">
        <f t="shared" si="405"/>
        <v>K-C6</v>
      </c>
      <c r="O4032" s="222"/>
      <c r="P4032" s="222"/>
      <c r="Q4032" s="215" t="str">
        <f>VLOOKUP(K4032,TONG_SL!$A:$D,3,0)</f>
        <v>Túi</v>
      </c>
      <c r="R4032" s="223">
        <v>5</v>
      </c>
      <c r="S4032" s="223"/>
      <c r="T4032" s="223">
        <f>VLOOKUP(VLOOKUP(G4032,Ma_KH!$A:$R,18,0)&amp;K4032,Gia_MB!$A:$F,6,0)</f>
        <v>70950</v>
      </c>
      <c r="U4032" s="183">
        <f t="shared" si="401"/>
        <v>354750</v>
      </c>
      <c r="V4032" s="223"/>
      <c r="W4032" s="269">
        <f t="shared" si="402"/>
        <v>0</v>
      </c>
      <c r="X4032" s="270" t="str">
        <f t="shared" si="403"/>
        <v>8</v>
      </c>
      <c r="Y4032" s="223"/>
      <c r="Z4032" s="183">
        <f t="shared" si="404"/>
        <v>28380</v>
      </c>
      <c r="AA4032" s="271">
        <f>VLOOKUP(G4032,Ma_KH!$A:$R,14,0)</f>
        <v>60</v>
      </c>
    </row>
    <row r="4033" spans="1:27" x14ac:dyDescent="0.25">
      <c r="A4033" s="216">
        <v>46050</v>
      </c>
      <c r="B4033" s="217">
        <v>4183895932</v>
      </c>
      <c r="C4033" s="218" t="s">
        <v>15180</v>
      </c>
      <c r="D4033" s="216">
        <v>46059</v>
      </c>
      <c r="E4033" s="219"/>
      <c r="F4033" s="218"/>
      <c r="G4033" s="268" t="s">
        <v>7226</v>
      </c>
      <c r="H4033" s="219"/>
      <c r="I4033" s="217" t="s">
        <v>16047</v>
      </c>
      <c r="J4033" s="217" t="s">
        <v>1769</v>
      </c>
      <c r="K4033" s="217" t="s">
        <v>30</v>
      </c>
      <c r="L4033" s="215" t="str">
        <f>VLOOKUP($K4033,[1]TONG_SL!$A$1:$D$65536,2,0)</f>
        <v>Gà muối 500g</v>
      </c>
      <c r="M4033" s="247"/>
      <c r="N4033" s="215" t="str">
        <f t="shared" si="405"/>
        <v>K-C6</v>
      </c>
      <c r="O4033" s="222"/>
      <c r="P4033" s="222"/>
      <c r="Q4033" s="215" t="str">
        <f>VLOOKUP(K4033,TONG_SL!$A:$D,3,0)</f>
        <v>Túi</v>
      </c>
      <c r="R4033" s="223">
        <v>10</v>
      </c>
      <c r="S4033" s="223"/>
      <c r="T4033" s="223">
        <f>VLOOKUP(VLOOKUP(G4033,Ma_KH!$A:$R,18,0)&amp;K4033,Gia_MB!$A:$F,6,0)</f>
        <v>116611</v>
      </c>
      <c r="U4033" s="183">
        <f t="shared" si="401"/>
        <v>1166110</v>
      </c>
      <c r="V4033" s="223"/>
      <c r="W4033" s="269">
        <f t="shared" si="402"/>
        <v>0</v>
      </c>
      <c r="X4033" s="270" t="str">
        <f t="shared" si="403"/>
        <v>8</v>
      </c>
      <c r="Y4033" s="223"/>
      <c r="Z4033" s="183">
        <f t="shared" si="404"/>
        <v>93288.8</v>
      </c>
      <c r="AA4033" s="271">
        <f>VLOOKUP(G4033,Ma_KH!$A:$R,14,0)</f>
        <v>60</v>
      </c>
    </row>
    <row r="4034" spans="1:27" x14ac:dyDescent="0.25">
      <c r="A4034" s="216">
        <v>46050</v>
      </c>
      <c r="B4034" s="217">
        <v>4183895932</v>
      </c>
      <c r="C4034" s="218" t="s">
        <v>15180</v>
      </c>
      <c r="D4034" s="216">
        <v>46059</v>
      </c>
      <c r="E4034" s="219"/>
      <c r="F4034" s="218"/>
      <c r="G4034" s="268" t="s">
        <v>7226</v>
      </c>
      <c r="H4034" s="219"/>
      <c r="I4034" s="217" t="s">
        <v>16047</v>
      </c>
      <c r="J4034" s="217" t="s">
        <v>1769</v>
      </c>
      <c r="K4034" s="217" t="s">
        <v>27</v>
      </c>
      <c r="L4034" s="215" t="str">
        <f>VLOOKUP($K4034,[1]TONG_SL!$A$1:$D$65536,2,0)</f>
        <v>Chân giò heo muối 300g</v>
      </c>
      <c r="M4034" s="247"/>
      <c r="N4034" s="215" t="str">
        <f t="shared" si="405"/>
        <v>K-C6</v>
      </c>
      <c r="O4034" s="222"/>
      <c r="P4034" s="222"/>
      <c r="Q4034" s="215" t="str">
        <f>VLOOKUP(K4034,TONG_SL!$A:$D,3,0)</f>
        <v>Túi</v>
      </c>
      <c r="R4034" s="223">
        <v>10</v>
      </c>
      <c r="S4034" s="223"/>
      <c r="T4034" s="223">
        <f>VLOOKUP(VLOOKUP(G4034,Ma_KH!$A:$R,18,0)&amp;K4034,Gia_MB!$A:$F,6,0)</f>
        <v>73431</v>
      </c>
      <c r="U4034" s="183">
        <f t="shared" si="401"/>
        <v>734310</v>
      </c>
      <c r="V4034" s="223"/>
      <c r="W4034" s="269">
        <f t="shared" si="402"/>
        <v>0</v>
      </c>
      <c r="X4034" s="270" t="str">
        <f t="shared" si="403"/>
        <v>8</v>
      </c>
      <c r="Y4034" s="223"/>
      <c r="Z4034" s="183">
        <f t="shared" si="404"/>
        <v>58744.800000000003</v>
      </c>
      <c r="AA4034" s="271">
        <f>VLOOKUP(G4034,Ma_KH!$A:$R,14,0)</f>
        <v>60</v>
      </c>
    </row>
    <row r="4035" spans="1:27" x14ac:dyDescent="0.25">
      <c r="A4035" s="216">
        <v>46050</v>
      </c>
      <c r="B4035" s="217">
        <v>4183895957</v>
      </c>
      <c r="C4035" s="218" t="s">
        <v>15180</v>
      </c>
      <c r="D4035" s="216">
        <v>46059</v>
      </c>
      <c r="E4035" s="219"/>
      <c r="F4035" s="218"/>
      <c r="G4035" s="268" t="s">
        <v>7226</v>
      </c>
      <c r="H4035" s="219"/>
      <c r="I4035" s="217" t="s">
        <v>16048</v>
      </c>
      <c r="J4035" s="217" t="s">
        <v>1769</v>
      </c>
      <c r="K4035" s="217" t="s">
        <v>48</v>
      </c>
      <c r="L4035" s="215" t="str">
        <f>VLOOKUP($K4035,[1]TONG_SL!$A$1:$D$65536,2,0)</f>
        <v>Mọc Nấm Hương 250g</v>
      </c>
      <c r="M4035" s="247"/>
      <c r="N4035" s="215" t="str">
        <f t="shared" si="405"/>
        <v>K-C6</v>
      </c>
      <c r="O4035" s="222"/>
      <c r="P4035" s="222"/>
      <c r="Q4035" s="215" t="str">
        <f>VLOOKUP(K4035,TONG_SL!$A:$D,3,0)</f>
        <v>Túi</v>
      </c>
      <c r="R4035" s="223">
        <v>10</v>
      </c>
      <c r="S4035" s="223"/>
      <c r="T4035" s="223">
        <f>VLOOKUP(VLOOKUP(G4035,Ma_KH!$A:$R,18,0)&amp;K4035,Gia_MB!$A:$F,6,0)</f>
        <v>46000</v>
      </c>
      <c r="U4035" s="183">
        <f t="shared" si="401"/>
        <v>460000</v>
      </c>
      <c r="V4035" s="223"/>
      <c r="W4035" s="269">
        <f t="shared" si="402"/>
        <v>0</v>
      </c>
      <c r="X4035" s="270" t="str">
        <f t="shared" si="403"/>
        <v>8</v>
      </c>
      <c r="Y4035" s="223"/>
      <c r="Z4035" s="183">
        <f t="shared" si="404"/>
        <v>36800</v>
      </c>
      <c r="AA4035" s="271">
        <f>VLOOKUP(G4035,Ma_KH!$A:$R,14,0)</f>
        <v>60</v>
      </c>
    </row>
    <row r="4036" spans="1:27" x14ac:dyDescent="0.25">
      <c r="A4036" s="216">
        <v>46050</v>
      </c>
      <c r="B4036" s="217">
        <v>4183895957</v>
      </c>
      <c r="C4036" s="218" t="s">
        <v>15180</v>
      </c>
      <c r="D4036" s="216">
        <v>46059</v>
      </c>
      <c r="E4036" s="219"/>
      <c r="F4036" s="218"/>
      <c r="G4036" s="268" t="s">
        <v>7226</v>
      </c>
      <c r="H4036" s="219"/>
      <c r="I4036" s="217" t="s">
        <v>16048</v>
      </c>
      <c r="J4036" s="217" t="s">
        <v>1769</v>
      </c>
      <c r="K4036" s="217" t="s">
        <v>39</v>
      </c>
      <c r="L4036" s="215" t="str">
        <f>VLOOKUP($K4036,[1]TONG_SL!$A$1:$D$65536,2,0)</f>
        <v>Chả nướng 300g</v>
      </c>
      <c r="M4036" s="247"/>
      <c r="N4036" s="215" t="str">
        <f t="shared" si="405"/>
        <v>K-C6</v>
      </c>
      <c r="O4036" s="222"/>
      <c r="P4036" s="222"/>
      <c r="Q4036" s="215" t="str">
        <f>VLOOKUP(K4036,TONG_SL!$A:$D,3,0)</f>
        <v>Túi</v>
      </c>
      <c r="R4036" s="223">
        <v>5</v>
      </c>
      <c r="S4036" s="223"/>
      <c r="T4036" s="223">
        <f>VLOOKUP(VLOOKUP(G4036,Ma_KH!$A:$R,18,0)&amp;K4036,Gia_MB!$A:$F,6,0)</f>
        <v>70950</v>
      </c>
      <c r="U4036" s="183">
        <f t="shared" si="401"/>
        <v>354750</v>
      </c>
      <c r="V4036" s="223"/>
      <c r="W4036" s="269">
        <f t="shared" si="402"/>
        <v>0</v>
      </c>
      <c r="X4036" s="270" t="str">
        <f t="shared" si="403"/>
        <v>8</v>
      </c>
      <c r="Y4036" s="223"/>
      <c r="Z4036" s="183">
        <f t="shared" si="404"/>
        <v>28380</v>
      </c>
      <c r="AA4036" s="271">
        <f>VLOOKUP(G4036,Ma_KH!$A:$R,14,0)</f>
        <v>60</v>
      </c>
    </row>
    <row r="4037" spans="1:27" x14ac:dyDescent="0.25">
      <c r="A4037" s="216">
        <v>46050</v>
      </c>
      <c r="B4037" s="217">
        <v>4183895957</v>
      </c>
      <c r="C4037" s="218" t="s">
        <v>15180</v>
      </c>
      <c r="D4037" s="216">
        <v>46059</v>
      </c>
      <c r="E4037" s="219"/>
      <c r="F4037" s="218"/>
      <c r="G4037" s="268" t="s">
        <v>7226</v>
      </c>
      <c r="H4037" s="219"/>
      <c r="I4037" s="217" t="s">
        <v>16048</v>
      </c>
      <c r="J4037" s="217" t="s">
        <v>1769</v>
      </c>
      <c r="K4037" s="217" t="s">
        <v>30</v>
      </c>
      <c r="L4037" s="215" t="str">
        <f>VLOOKUP($K4037,[1]TONG_SL!$A$1:$D$65536,2,0)</f>
        <v>Gà muối 500g</v>
      </c>
      <c r="M4037" s="247"/>
      <c r="N4037" s="215" t="str">
        <f t="shared" si="405"/>
        <v>K-C6</v>
      </c>
      <c r="O4037" s="222"/>
      <c r="P4037" s="222"/>
      <c r="Q4037" s="215" t="str">
        <f>VLOOKUP(K4037,TONG_SL!$A:$D,3,0)</f>
        <v>Túi</v>
      </c>
      <c r="R4037" s="223">
        <v>10</v>
      </c>
      <c r="S4037" s="223"/>
      <c r="T4037" s="223">
        <f>VLOOKUP(VLOOKUP(G4037,Ma_KH!$A:$R,18,0)&amp;K4037,Gia_MB!$A:$F,6,0)</f>
        <v>116611</v>
      </c>
      <c r="U4037" s="183">
        <f t="shared" si="401"/>
        <v>1166110</v>
      </c>
      <c r="V4037" s="223"/>
      <c r="W4037" s="269">
        <f t="shared" si="402"/>
        <v>0</v>
      </c>
      <c r="X4037" s="270" t="str">
        <f t="shared" si="403"/>
        <v>8</v>
      </c>
      <c r="Y4037" s="223"/>
      <c r="Z4037" s="183">
        <f t="shared" si="404"/>
        <v>93288.8</v>
      </c>
      <c r="AA4037" s="271">
        <f>VLOOKUP(G4037,Ma_KH!$A:$R,14,0)</f>
        <v>60</v>
      </c>
    </row>
    <row r="4038" spans="1:27" x14ac:dyDescent="0.25">
      <c r="A4038" s="216">
        <v>46050</v>
      </c>
      <c r="B4038" s="217">
        <v>4183895957</v>
      </c>
      <c r="C4038" s="218" t="s">
        <v>15180</v>
      </c>
      <c r="D4038" s="216">
        <v>46059</v>
      </c>
      <c r="E4038" s="219"/>
      <c r="F4038" s="218"/>
      <c r="G4038" s="268" t="s">
        <v>7226</v>
      </c>
      <c r="H4038" s="219"/>
      <c r="I4038" s="217" t="s">
        <v>16048</v>
      </c>
      <c r="J4038" s="217" t="s">
        <v>1769</v>
      </c>
      <c r="K4038" s="217" t="s">
        <v>27</v>
      </c>
      <c r="L4038" s="215" t="str">
        <f>VLOOKUP($K4038,[1]TONG_SL!$A$1:$D$65536,2,0)</f>
        <v>Chân giò heo muối 300g</v>
      </c>
      <c r="M4038" s="247"/>
      <c r="N4038" s="215" t="str">
        <f t="shared" si="405"/>
        <v>K-C6</v>
      </c>
      <c r="O4038" s="222"/>
      <c r="P4038" s="222"/>
      <c r="Q4038" s="215" t="str">
        <f>VLOOKUP(K4038,TONG_SL!$A:$D,3,0)</f>
        <v>Túi</v>
      </c>
      <c r="R4038" s="223">
        <v>10</v>
      </c>
      <c r="S4038" s="223"/>
      <c r="T4038" s="223">
        <f>VLOOKUP(VLOOKUP(G4038,Ma_KH!$A:$R,18,0)&amp;K4038,Gia_MB!$A:$F,6,0)</f>
        <v>73431</v>
      </c>
      <c r="U4038" s="183">
        <f t="shared" si="401"/>
        <v>734310</v>
      </c>
      <c r="V4038" s="223"/>
      <c r="W4038" s="269">
        <f t="shared" si="402"/>
        <v>0</v>
      </c>
      <c r="X4038" s="270" t="str">
        <f t="shared" si="403"/>
        <v>8</v>
      </c>
      <c r="Y4038" s="223"/>
      <c r="Z4038" s="183">
        <f t="shared" si="404"/>
        <v>58744.800000000003</v>
      </c>
      <c r="AA4038" s="271">
        <f>VLOOKUP(G4038,Ma_KH!$A:$R,14,0)</f>
        <v>60</v>
      </c>
    </row>
    <row r="4039" spans="1:27" x14ac:dyDescent="0.25">
      <c r="A4039" s="216">
        <v>46050</v>
      </c>
      <c r="B4039" s="217">
        <v>4183895838</v>
      </c>
      <c r="C4039" s="218" t="s">
        <v>15180</v>
      </c>
      <c r="D4039" s="216">
        <v>46059</v>
      </c>
      <c r="E4039" s="219"/>
      <c r="F4039" s="218"/>
      <c r="G4039" s="268" t="s">
        <v>7226</v>
      </c>
      <c r="H4039" s="219"/>
      <c r="I4039" s="217" t="s">
        <v>16049</v>
      </c>
      <c r="J4039" s="217" t="s">
        <v>1769</v>
      </c>
      <c r="K4039" s="217" t="s">
        <v>48</v>
      </c>
      <c r="L4039" s="215" t="str">
        <f>VLOOKUP($K4039,[1]TONG_SL!$A$1:$D$65536,2,0)</f>
        <v>Mọc Nấm Hương 250g</v>
      </c>
      <c r="M4039" s="247"/>
      <c r="N4039" s="215" t="str">
        <f t="shared" si="405"/>
        <v>K-C6</v>
      </c>
      <c r="O4039" s="222"/>
      <c r="P4039" s="222"/>
      <c r="Q4039" s="215" t="str">
        <f>VLOOKUP(K4039,TONG_SL!$A:$D,3,0)</f>
        <v>Túi</v>
      </c>
      <c r="R4039" s="223">
        <v>10</v>
      </c>
      <c r="S4039" s="223"/>
      <c r="T4039" s="223">
        <f>VLOOKUP(VLOOKUP(G4039,Ma_KH!$A:$R,18,0)&amp;K4039,Gia_MB!$A:$F,6,0)</f>
        <v>46000</v>
      </c>
      <c r="U4039" s="183">
        <f t="shared" si="401"/>
        <v>460000</v>
      </c>
      <c r="V4039" s="223"/>
      <c r="W4039" s="269">
        <f t="shared" si="402"/>
        <v>0</v>
      </c>
      <c r="X4039" s="270" t="str">
        <f t="shared" si="403"/>
        <v>8</v>
      </c>
      <c r="Y4039" s="223"/>
      <c r="Z4039" s="183">
        <f t="shared" si="404"/>
        <v>36800</v>
      </c>
      <c r="AA4039" s="271">
        <f>VLOOKUP(G4039,Ma_KH!$A:$R,14,0)</f>
        <v>60</v>
      </c>
    </row>
    <row r="4040" spans="1:27" x14ac:dyDescent="0.25">
      <c r="A4040" s="216">
        <v>46050</v>
      </c>
      <c r="B4040" s="217">
        <v>4183895838</v>
      </c>
      <c r="C4040" s="218" t="s">
        <v>15180</v>
      </c>
      <c r="D4040" s="216">
        <v>46059</v>
      </c>
      <c r="E4040" s="219"/>
      <c r="F4040" s="218"/>
      <c r="G4040" s="268" t="s">
        <v>7226</v>
      </c>
      <c r="H4040" s="219"/>
      <c r="I4040" s="217" t="s">
        <v>16049</v>
      </c>
      <c r="J4040" s="217" t="s">
        <v>1769</v>
      </c>
      <c r="K4040" s="217" t="s">
        <v>39</v>
      </c>
      <c r="L4040" s="215" t="str">
        <f>VLOOKUP($K4040,[1]TONG_SL!$A$1:$D$65536,2,0)</f>
        <v>Chả nướng 300g</v>
      </c>
      <c r="M4040" s="247"/>
      <c r="N4040" s="215" t="str">
        <f t="shared" si="405"/>
        <v>K-C6</v>
      </c>
      <c r="O4040" s="222"/>
      <c r="P4040" s="222"/>
      <c r="Q4040" s="215" t="str">
        <f>VLOOKUP(K4040,TONG_SL!$A:$D,3,0)</f>
        <v>Túi</v>
      </c>
      <c r="R4040" s="223">
        <v>5</v>
      </c>
      <c r="S4040" s="223"/>
      <c r="T4040" s="223">
        <f>VLOOKUP(VLOOKUP(G4040,Ma_KH!$A:$R,18,0)&amp;K4040,Gia_MB!$A:$F,6,0)</f>
        <v>70950</v>
      </c>
      <c r="U4040" s="183">
        <f t="shared" si="401"/>
        <v>354750</v>
      </c>
      <c r="V4040" s="223"/>
      <c r="W4040" s="269">
        <f t="shared" si="402"/>
        <v>0</v>
      </c>
      <c r="X4040" s="270" t="str">
        <f t="shared" si="403"/>
        <v>8</v>
      </c>
      <c r="Y4040" s="223"/>
      <c r="Z4040" s="183">
        <f t="shared" si="404"/>
        <v>28380</v>
      </c>
      <c r="AA4040" s="271">
        <f>VLOOKUP(G4040,Ma_KH!$A:$R,14,0)</f>
        <v>60</v>
      </c>
    </row>
    <row r="4041" spans="1:27" x14ac:dyDescent="0.25">
      <c r="A4041" s="216">
        <v>46050</v>
      </c>
      <c r="B4041" s="217">
        <v>4183895838</v>
      </c>
      <c r="C4041" s="218" t="s">
        <v>15180</v>
      </c>
      <c r="D4041" s="216">
        <v>46059</v>
      </c>
      <c r="E4041" s="219"/>
      <c r="F4041" s="218"/>
      <c r="G4041" s="268" t="s">
        <v>7226</v>
      </c>
      <c r="H4041" s="219"/>
      <c r="I4041" s="217" t="s">
        <v>16049</v>
      </c>
      <c r="J4041" s="217" t="s">
        <v>1769</v>
      </c>
      <c r="K4041" s="217" t="s">
        <v>30</v>
      </c>
      <c r="L4041" s="215" t="str">
        <f>VLOOKUP($K4041,[1]TONG_SL!$A$1:$D$65536,2,0)</f>
        <v>Gà muối 500g</v>
      </c>
      <c r="M4041" s="247"/>
      <c r="N4041" s="215" t="str">
        <f t="shared" si="405"/>
        <v>K-C6</v>
      </c>
      <c r="O4041" s="222"/>
      <c r="P4041" s="222"/>
      <c r="Q4041" s="215" t="str">
        <f>VLOOKUP(K4041,TONG_SL!$A:$D,3,0)</f>
        <v>Túi</v>
      </c>
      <c r="R4041" s="223">
        <v>10</v>
      </c>
      <c r="S4041" s="223"/>
      <c r="T4041" s="223">
        <f>VLOOKUP(VLOOKUP(G4041,Ma_KH!$A:$R,18,0)&amp;K4041,Gia_MB!$A:$F,6,0)</f>
        <v>116611</v>
      </c>
      <c r="U4041" s="183">
        <f t="shared" si="401"/>
        <v>1166110</v>
      </c>
      <c r="V4041" s="223"/>
      <c r="W4041" s="269">
        <f t="shared" si="402"/>
        <v>0</v>
      </c>
      <c r="X4041" s="270" t="str">
        <f t="shared" si="403"/>
        <v>8</v>
      </c>
      <c r="Y4041" s="223"/>
      <c r="Z4041" s="183">
        <f t="shared" si="404"/>
        <v>93288.8</v>
      </c>
      <c r="AA4041" s="271">
        <f>VLOOKUP(G4041,Ma_KH!$A:$R,14,0)</f>
        <v>60</v>
      </c>
    </row>
    <row r="4042" spans="1:27" x14ac:dyDescent="0.25">
      <c r="A4042" s="216">
        <v>46050</v>
      </c>
      <c r="B4042" s="217">
        <v>4183895838</v>
      </c>
      <c r="C4042" s="218" t="s">
        <v>15180</v>
      </c>
      <c r="D4042" s="216">
        <v>46059</v>
      </c>
      <c r="E4042" s="219"/>
      <c r="F4042" s="218"/>
      <c r="G4042" s="268" t="s">
        <v>7226</v>
      </c>
      <c r="H4042" s="219"/>
      <c r="I4042" s="217" t="s">
        <v>16049</v>
      </c>
      <c r="J4042" s="217" t="s">
        <v>1769</v>
      </c>
      <c r="K4042" s="217" t="s">
        <v>27</v>
      </c>
      <c r="L4042" s="215" t="str">
        <f>VLOOKUP($K4042,[1]TONG_SL!$A$1:$D$65536,2,0)</f>
        <v>Chân giò heo muối 300g</v>
      </c>
      <c r="M4042" s="247"/>
      <c r="N4042" s="215" t="str">
        <f t="shared" si="405"/>
        <v>K-C6</v>
      </c>
      <c r="O4042" s="222"/>
      <c r="P4042" s="222"/>
      <c r="Q4042" s="215" t="str">
        <f>VLOOKUP(K4042,TONG_SL!$A:$D,3,0)</f>
        <v>Túi</v>
      </c>
      <c r="R4042" s="223">
        <v>10</v>
      </c>
      <c r="S4042" s="223"/>
      <c r="T4042" s="223">
        <f>VLOOKUP(VLOOKUP(G4042,Ma_KH!$A:$R,18,0)&amp;K4042,Gia_MB!$A:$F,6,0)</f>
        <v>73431</v>
      </c>
      <c r="U4042" s="183">
        <f t="shared" si="401"/>
        <v>734310</v>
      </c>
      <c r="V4042" s="223"/>
      <c r="W4042" s="269">
        <f t="shared" si="402"/>
        <v>0</v>
      </c>
      <c r="X4042" s="270" t="str">
        <f t="shared" si="403"/>
        <v>8</v>
      </c>
      <c r="Y4042" s="223"/>
      <c r="Z4042" s="183">
        <f t="shared" si="404"/>
        <v>58744.800000000003</v>
      </c>
      <c r="AA4042" s="271">
        <f>VLOOKUP(G4042,Ma_KH!$A:$R,14,0)</f>
        <v>60</v>
      </c>
    </row>
    <row r="4043" spans="1:27" x14ac:dyDescent="0.25">
      <c r="A4043" s="216">
        <v>46050</v>
      </c>
      <c r="B4043" s="217">
        <v>4183895708</v>
      </c>
      <c r="C4043" s="218" t="s">
        <v>15180</v>
      </c>
      <c r="D4043" s="216">
        <v>46059</v>
      </c>
      <c r="E4043" s="219"/>
      <c r="F4043" s="218"/>
      <c r="G4043" s="268" t="s">
        <v>7226</v>
      </c>
      <c r="H4043" s="219"/>
      <c r="I4043" s="217" t="s">
        <v>16050</v>
      </c>
      <c r="J4043" s="217" t="s">
        <v>1769</v>
      </c>
      <c r="K4043" s="217" t="s">
        <v>27</v>
      </c>
      <c r="L4043" s="215" t="str">
        <f>VLOOKUP($K4043,[1]TONG_SL!$A$1:$D$65536,2,0)</f>
        <v>Chân giò heo muối 300g</v>
      </c>
      <c r="M4043" s="247"/>
      <c r="N4043" s="215" t="str">
        <f t="shared" si="405"/>
        <v>K-C6</v>
      </c>
      <c r="O4043" s="222"/>
      <c r="P4043" s="222"/>
      <c r="Q4043" s="215" t="str">
        <f>VLOOKUP(K4043,TONG_SL!$A:$D,3,0)</f>
        <v>Túi</v>
      </c>
      <c r="R4043" s="223">
        <v>15</v>
      </c>
      <c r="S4043" s="223"/>
      <c r="T4043" s="223">
        <f>VLOOKUP(VLOOKUP(G4043,Ma_KH!$A:$R,18,0)&amp;K4043,Gia_MB!$A:$F,6,0)</f>
        <v>73431</v>
      </c>
      <c r="U4043" s="183">
        <f t="shared" si="401"/>
        <v>1101465</v>
      </c>
      <c r="V4043" s="223"/>
      <c r="W4043" s="269">
        <f t="shared" si="402"/>
        <v>0</v>
      </c>
      <c r="X4043" s="270" t="str">
        <f t="shared" si="403"/>
        <v>8</v>
      </c>
      <c r="Y4043" s="223"/>
      <c r="Z4043" s="183">
        <f t="shared" si="404"/>
        <v>88117.2</v>
      </c>
      <c r="AA4043" s="271">
        <f>VLOOKUP(G4043,Ma_KH!$A:$R,14,0)</f>
        <v>60</v>
      </c>
    </row>
    <row r="4044" spans="1:27" x14ac:dyDescent="0.25">
      <c r="A4044" s="216">
        <v>46050</v>
      </c>
      <c r="B4044" s="217">
        <v>4183895708</v>
      </c>
      <c r="C4044" s="218" t="s">
        <v>15180</v>
      </c>
      <c r="D4044" s="216">
        <v>46059</v>
      </c>
      <c r="E4044" s="219"/>
      <c r="F4044" s="218"/>
      <c r="G4044" s="268" t="s">
        <v>7226</v>
      </c>
      <c r="H4044" s="219"/>
      <c r="I4044" s="217" t="s">
        <v>16050</v>
      </c>
      <c r="J4044" s="217" t="s">
        <v>1769</v>
      </c>
      <c r="K4044" s="217" t="s">
        <v>30</v>
      </c>
      <c r="L4044" s="215" t="str">
        <f>VLOOKUP($K4044,[1]TONG_SL!$A$1:$D$65536,2,0)</f>
        <v>Gà muối 500g</v>
      </c>
      <c r="M4044" s="247"/>
      <c r="N4044" s="215" t="str">
        <f t="shared" si="405"/>
        <v>K-C6</v>
      </c>
      <c r="O4044" s="222"/>
      <c r="P4044" s="222"/>
      <c r="Q4044" s="215" t="str">
        <f>VLOOKUP(K4044,TONG_SL!$A:$D,3,0)</f>
        <v>Túi</v>
      </c>
      <c r="R4044" s="223">
        <v>10</v>
      </c>
      <c r="S4044" s="223"/>
      <c r="T4044" s="223">
        <f>VLOOKUP(VLOOKUP(G4044,Ma_KH!$A:$R,18,0)&amp;K4044,Gia_MB!$A:$F,6,0)</f>
        <v>116611</v>
      </c>
      <c r="U4044" s="183">
        <f t="shared" si="401"/>
        <v>1166110</v>
      </c>
      <c r="V4044" s="223"/>
      <c r="W4044" s="269">
        <f t="shared" si="402"/>
        <v>0</v>
      </c>
      <c r="X4044" s="270" t="str">
        <f t="shared" si="403"/>
        <v>8</v>
      </c>
      <c r="Y4044" s="223"/>
      <c r="Z4044" s="183">
        <f t="shared" si="404"/>
        <v>93288.8</v>
      </c>
      <c r="AA4044" s="271">
        <f>VLOOKUP(G4044,Ma_KH!$A:$R,14,0)</f>
        <v>60</v>
      </c>
    </row>
    <row r="4045" spans="1:27" x14ac:dyDescent="0.25">
      <c r="A4045" s="216">
        <v>46050</v>
      </c>
      <c r="B4045" s="217">
        <v>4183895708</v>
      </c>
      <c r="C4045" s="218" t="s">
        <v>15180</v>
      </c>
      <c r="D4045" s="216">
        <v>46059</v>
      </c>
      <c r="E4045" s="219"/>
      <c r="F4045" s="218"/>
      <c r="G4045" s="268" t="s">
        <v>7226</v>
      </c>
      <c r="H4045" s="219"/>
      <c r="I4045" s="217" t="s">
        <v>16050</v>
      </c>
      <c r="J4045" s="217" t="s">
        <v>1769</v>
      </c>
      <c r="K4045" s="217" t="s">
        <v>7149</v>
      </c>
      <c r="L4045" s="215" t="str">
        <f>VLOOKUP($K4045,[1]TONG_SL!$A$1:$D$65536,2,0)</f>
        <v>Tai heo muối 200g</v>
      </c>
      <c r="M4045" s="247"/>
      <c r="N4045" s="215" t="str">
        <f t="shared" si="405"/>
        <v>K-C6</v>
      </c>
      <c r="O4045" s="222"/>
      <c r="P4045" s="222"/>
      <c r="Q4045" s="215" t="str">
        <f>VLOOKUP(K4045,TONG_SL!$A:$D,3,0)</f>
        <v>Túi</v>
      </c>
      <c r="R4045" s="223">
        <v>5</v>
      </c>
      <c r="S4045" s="223"/>
      <c r="T4045" s="223">
        <f>VLOOKUP(VLOOKUP(G4045,Ma_KH!$A:$R,18,0)&amp;K4045,Gia_MB!$A:$F,6,0)</f>
        <v>55595</v>
      </c>
      <c r="U4045" s="183">
        <f t="shared" si="401"/>
        <v>277975</v>
      </c>
      <c r="V4045" s="223"/>
      <c r="W4045" s="269">
        <f t="shared" si="402"/>
        <v>0</v>
      </c>
      <c r="X4045" s="270" t="str">
        <f t="shared" si="403"/>
        <v>8</v>
      </c>
      <c r="Y4045" s="223"/>
      <c r="Z4045" s="183">
        <f t="shared" si="404"/>
        <v>22238</v>
      </c>
      <c r="AA4045" s="271">
        <f>VLOOKUP(G4045,Ma_KH!$A:$R,14,0)</f>
        <v>60</v>
      </c>
    </row>
    <row r="4046" spans="1:27" x14ac:dyDescent="0.25">
      <c r="A4046" s="216">
        <v>46050</v>
      </c>
      <c r="B4046" s="217">
        <v>4183895708</v>
      </c>
      <c r="C4046" s="218" t="s">
        <v>15180</v>
      </c>
      <c r="D4046" s="216">
        <v>46059</v>
      </c>
      <c r="E4046" s="219"/>
      <c r="F4046" s="218"/>
      <c r="G4046" s="268" t="s">
        <v>7226</v>
      </c>
      <c r="H4046" s="219"/>
      <c r="I4046" s="217" t="s">
        <v>16050</v>
      </c>
      <c r="J4046" s="217" t="s">
        <v>1769</v>
      </c>
      <c r="K4046" s="217" t="s">
        <v>39</v>
      </c>
      <c r="L4046" s="215" t="str">
        <f>VLOOKUP($K4046,[1]TONG_SL!$A$1:$D$65536,2,0)</f>
        <v>Chả nướng 300g</v>
      </c>
      <c r="M4046" s="247"/>
      <c r="N4046" s="215" t="str">
        <f t="shared" si="405"/>
        <v>K-C6</v>
      </c>
      <c r="O4046" s="222"/>
      <c r="P4046" s="222"/>
      <c r="Q4046" s="215" t="str">
        <f>VLOOKUP(K4046,TONG_SL!$A:$D,3,0)</f>
        <v>Túi</v>
      </c>
      <c r="R4046" s="223">
        <v>4</v>
      </c>
      <c r="S4046" s="223"/>
      <c r="T4046" s="223">
        <f>VLOOKUP(VLOOKUP(G4046,Ma_KH!$A:$R,18,0)&amp;K4046,Gia_MB!$A:$F,6,0)</f>
        <v>70950</v>
      </c>
      <c r="U4046" s="183">
        <f t="shared" si="401"/>
        <v>283800</v>
      </c>
      <c r="V4046" s="223"/>
      <c r="W4046" s="269">
        <f t="shared" si="402"/>
        <v>0</v>
      </c>
      <c r="X4046" s="270" t="str">
        <f t="shared" si="403"/>
        <v>8</v>
      </c>
      <c r="Y4046" s="223"/>
      <c r="Z4046" s="183">
        <f t="shared" si="404"/>
        <v>22704</v>
      </c>
      <c r="AA4046" s="271">
        <f>VLOOKUP(G4046,Ma_KH!$A:$R,14,0)</f>
        <v>60</v>
      </c>
    </row>
    <row r="4047" spans="1:27" x14ac:dyDescent="0.25">
      <c r="A4047" s="216">
        <v>46050</v>
      </c>
      <c r="B4047" s="217">
        <v>4183895708</v>
      </c>
      <c r="C4047" s="218" t="s">
        <v>15180</v>
      </c>
      <c r="D4047" s="216">
        <v>46059</v>
      </c>
      <c r="E4047" s="219"/>
      <c r="F4047" s="218"/>
      <c r="G4047" s="268" t="s">
        <v>7226</v>
      </c>
      <c r="H4047" s="219"/>
      <c r="I4047" s="217" t="s">
        <v>16050</v>
      </c>
      <c r="J4047" s="217" t="s">
        <v>1769</v>
      </c>
      <c r="K4047" s="217" t="s">
        <v>32</v>
      </c>
      <c r="L4047" s="215" t="str">
        <f>VLOOKUP($K4047,[1]TONG_SL!$A$1:$D$65536,2,0)</f>
        <v>Giò Tai Lưỡi Xào 250g</v>
      </c>
      <c r="M4047" s="247"/>
      <c r="N4047" s="215" t="str">
        <f t="shared" si="405"/>
        <v>K-C6</v>
      </c>
      <c r="O4047" s="222"/>
      <c r="P4047" s="222"/>
      <c r="Q4047" s="215" t="str">
        <f>VLOOKUP(K4047,TONG_SL!$A:$D,3,0)</f>
        <v>Túi</v>
      </c>
      <c r="R4047" s="223">
        <v>5</v>
      </c>
      <c r="S4047" s="223"/>
      <c r="T4047" s="223">
        <f>VLOOKUP(VLOOKUP(G4047,Ma_KH!$A:$R,18,0)&amp;K4047,Gia_MB!$A:$F,6,0)</f>
        <v>50182</v>
      </c>
      <c r="U4047" s="183">
        <f t="shared" si="401"/>
        <v>250910</v>
      </c>
      <c r="V4047" s="223"/>
      <c r="W4047" s="269">
        <f t="shared" si="402"/>
        <v>0</v>
      </c>
      <c r="X4047" s="270" t="str">
        <f t="shared" si="403"/>
        <v>8</v>
      </c>
      <c r="Y4047" s="223"/>
      <c r="Z4047" s="183">
        <f t="shared" si="404"/>
        <v>20072.8</v>
      </c>
      <c r="AA4047" s="271">
        <f>VLOOKUP(G4047,Ma_KH!$A:$R,14,0)</f>
        <v>60</v>
      </c>
    </row>
    <row r="4048" spans="1:27" x14ac:dyDescent="0.25">
      <c r="A4048" s="216">
        <v>46050</v>
      </c>
      <c r="B4048" s="217">
        <v>4183895708</v>
      </c>
      <c r="C4048" s="218" t="s">
        <v>15180</v>
      </c>
      <c r="D4048" s="216">
        <v>46059</v>
      </c>
      <c r="E4048" s="219"/>
      <c r="F4048" s="218"/>
      <c r="G4048" s="268" t="s">
        <v>7226</v>
      </c>
      <c r="H4048" s="219"/>
      <c r="I4048" s="217" t="s">
        <v>16050</v>
      </c>
      <c r="J4048" s="217" t="s">
        <v>1769</v>
      </c>
      <c r="K4048" s="217" t="s">
        <v>48</v>
      </c>
      <c r="L4048" s="215" t="str">
        <f>VLOOKUP($K4048,[1]TONG_SL!$A$1:$D$65536,2,0)</f>
        <v>Mọc Nấm Hương 250g</v>
      </c>
      <c r="M4048" s="247"/>
      <c r="N4048" s="215" t="str">
        <f t="shared" si="405"/>
        <v>K-C6</v>
      </c>
      <c r="O4048" s="222"/>
      <c r="P4048" s="222"/>
      <c r="Q4048" s="215" t="str">
        <f>VLOOKUP(K4048,TONG_SL!$A:$D,3,0)</f>
        <v>Túi</v>
      </c>
      <c r="R4048" s="223">
        <v>5</v>
      </c>
      <c r="S4048" s="223"/>
      <c r="T4048" s="223">
        <f>VLOOKUP(VLOOKUP(G4048,Ma_KH!$A:$R,18,0)&amp;K4048,Gia_MB!$A:$F,6,0)</f>
        <v>46000</v>
      </c>
      <c r="U4048" s="183">
        <f t="shared" si="401"/>
        <v>230000</v>
      </c>
      <c r="V4048" s="223"/>
      <c r="W4048" s="269">
        <f t="shared" si="402"/>
        <v>0</v>
      </c>
      <c r="X4048" s="270" t="str">
        <f t="shared" si="403"/>
        <v>8</v>
      </c>
      <c r="Y4048" s="223"/>
      <c r="Z4048" s="183">
        <f t="shared" si="404"/>
        <v>18400</v>
      </c>
      <c r="AA4048" s="271">
        <f>VLOOKUP(G4048,Ma_KH!$A:$R,14,0)</f>
        <v>60</v>
      </c>
    </row>
    <row r="4049" spans="1:27" x14ac:dyDescent="0.25">
      <c r="A4049" s="216">
        <v>46053</v>
      </c>
      <c r="B4049" s="217">
        <v>4184024495</v>
      </c>
      <c r="C4049" s="218" t="s">
        <v>15180</v>
      </c>
      <c r="D4049" s="216">
        <v>46059</v>
      </c>
      <c r="E4049" s="219"/>
      <c r="F4049" s="218"/>
      <c r="G4049" s="268" t="s">
        <v>7226</v>
      </c>
      <c r="H4049" s="219"/>
      <c r="I4049" s="217" t="s">
        <v>16051</v>
      </c>
      <c r="J4049" s="217" t="s">
        <v>1769</v>
      </c>
      <c r="K4049" s="217" t="s">
        <v>48</v>
      </c>
      <c r="L4049" s="215" t="str">
        <f>VLOOKUP($K4049,[1]TONG_SL!$A$1:$D$65536,2,0)</f>
        <v>Mọc Nấm Hương 250g</v>
      </c>
      <c r="M4049" s="247"/>
      <c r="N4049" s="215" t="str">
        <f t="shared" si="405"/>
        <v>K-C6</v>
      </c>
      <c r="O4049" s="222"/>
      <c r="P4049" s="222"/>
      <c r="Q4049" s="215" t="str">
        <f>VLOOKUP(K4049,TONG_SL!$A:$D,3,0)</f>
        <v>Túi</v>
      </c>
      <c r="R4049" s="223">
        <v>10</v>
      </c>
      <c r="S4049" s="223"/>
      <c r="T4049" s="223">
        <f>VLOOKUP(VLOOKUP(G4049,Ma_KH!$A:$R,18,0)&amp;K4049,Gia_MB!$A:$F,6,0)</f>
        <v>46000</v>
      </c>
      <c r="U4049" s="183">
        <f t="shared" si="401"/>
        <v>460000</v>
      </c>
      <c r="V4049" s="223"/>
      <c r="W4049" s="269">
        <f t="shared" si="402"/>
        <v>0</v>
      </c>
      <c r="X4049" s="270" t="str">
        <f t="shared" si="403"/>
        <v>8</v>
      </c>
      <c r="Y4049" s="223"/>
      <c r="Z4049" s="183">
        <f t="shared" si="404"/>
        <v>36800</v>
      </c>
      <c r="AA4049" s="271">
        <f>VLOOKUP(G4049,Ma_KH!$A:$R,14,0)</f>
        <v>60</v>
      </c>
    </row>
    <row r="4050" spans="1:27" x14ac:dyDescent="0.25">
      <c r="A4050" s="216">
        <v>46053</v>
      </c>
      <c r="B4050" s="217">
        <v>4184024495</v>
      </c>
      <c r="C4050" s="218" t="s">
        <v>15180</v>
      </c>
      <c r="D4050" s="216">
        <v>46059</v>
      </c>
      <c r="E4050" s="219"/>
      <c r="F4050" s="218"/>
      <c r="G4050" s="268" t="s">
        <v>7226</v>
      </c>
      <c r="H4050" s="219"/>
      <c r="I4050" s="217" t="s">
        <v>16051</v>
      </c>
      <c r="J4050" s="217" t="s">
        <v>1769</v>
      </c>
      <c r="K4050" s="217" t="s">
        <v>32</v>
      </c>
      <c r="L4050" s="215" t="str">
        <f>VLOOKUP($K4050,[1]TONG_SL!$A$1:$D$65536,2,0)</f>
        <v>Giò Tai Lưỡi Xào 250g</v>
      </c>
      <c r="M4050" s="247"/>
      <c r="N4050" s="215" t="str">
        <f t="shared" si="405"/>
        <v>K-C6</v>
      </c>
      <c r="O4050" s="222"/>
      <c r="P4050" s="222"/>
      <c r="Q4050" s="215" t="str">
        <f>VLOOKUP(K4050,TONG_SL!$A:$D,3,0)</f>
        <v>Túi</v>
      </c>
      <c r="R4050" s="223">
        <v>10</v>
      </c>
      <c r="S4050" s="223"/>
      <c r="T4050" s="223">
        <f>VLOOKUP(VLOOKUP(G4050,Ma_KH!$A:$R,18,0)&amp;K4050,Gia_MB!$A:$F,6,0)</f>
        <v>50182</v>
      </c>
      <c r="U4050" s="183">
        <f t="shared" si="401"/>
        <v>501820</v>
      </c>
      <c r="V4050" s="223"/>
      <c r="W4050" s="269">
        <f t="shared" si="402"/>
        <v>0</v>
      </c>
      <c r="X4050" s="270" t="str">
        <f t="shared" si="403"/>
        <v>8</v>
      </c>
      <c r="Y4050" s="223"/>
      <c r="Z4050" s="183">
        <f t="shared" si="404"/>
        <v>40145.599999999999</v>
      </c>
      <c r="AA4050" s="271">
        <f>VLOOKUP(G4050,Ma_KH!$A:$R,14,0)</f>
        <v>60</v>
      </c>
    </row>
    <row r="4051" spans="1:27" x14ac:dyDescent="0.25">
      <c r="A4051" s="216">
        <v>46053</v>
      </c>
      <c r="B4051" s="217">
        <v>4184024495</v>
      </c>
      <c r="C4051" s="218" t="s">
        <v>15180</v>
      </c>
      <c r="D4051" s="216">
        <v>46059</v>
      </c>
      <c r="E4051" s="219"/>
      <c r="F4051" s="218"/>
      <c r="G4051" s="268" t="s">
        <v>7226</v>
      </c>
      <c r="H4051" s="219"/>
      <c r="I4051" s="217" t="s">
        <v>16051</v>
      </c>
      <c r="J4051" s="217" t="s">
        <v>1769</v>
      </c>
      <c r="K4051" s="217" t="s">
        <v>39</v>
      </c>
      <c r="L4051" s="215" t="str">
        <f>VLOOKUP($K4051,[1]TONG_SL!$A$1:$D$65536,2,0)</f>
        <v>Chả nướng 300g</v>
      </c>
      <c r="M4051" s="247"/>
      <c r="N4051" s="215" t="str">
        <f t="shared" si="405"/>
        <v>K-C6</v>
      </c>
      <c r="O4051" s="222"/>
      <c r="P4051" s="222"/>
      <c r="Q4051" s="215" t="str">
        <f>VLOOKUP(K4051,TONG_SL!$A:$D,3,0)</f>
        <v>Túi</v>
      </c>
      <c r="R4051" s="223">
        <v>3</v>
      </c>
      <c r="S4051" s="223"/>
      <c r="T4051" s="223">
        <f>VLOOKUP(VLOOKUP(G4051,Ma_KH!$A:$R,18,0)&amp;K4051,Gia_MB!$A:$F,6,0)</f>
        <v>70950</v>
      </c>
      <c r="U4051" s="183">
        <f t="shared" si="401"/>
        <v>212850</v>
      </c>
      <c r="V4051" s="223"/>
      <c r="W4051" s="269">
        <f t="shared" si="402"/>
        <v>0</v>
      </c>
      <c r="X4051" s="270" t="str">
        <f t="shared" si="403"/>
        <v>8</v>
      </c>
      <c r="Y4051" s="223"/>
      <c r="Z4051" s="183">
        <f t="shared" si="404"/>
        <v>17028</v>
      </c>
      <c r="AA4051" s="271">
        <f>VLOOKUP(G4051,Ma_KH!$A:$R,14,0)</f>
        <v>60</v>
      </c>
    </row>
    <row r="4052" spans="1:27" x14ac:dyDescent="0.25">
      <c r="A4052" s="216">
        <v>46053</v>
      </c>
      <c r="B4052" s="217">
        <v>4184024495</v>
      </c>
      <c r="C4052" s="218" t="s">
        <v>15180</v>
      </c>
      <c r="D4052" s="216">
        <v>46059</v>
      </c>
      <c r="E4052" s="219"/>
      <c r="F4052" s="218"/>
      <c r="G4052" s="268" t="s">
        <v>7226</v>
      </c>
      <c r="H4052" s="219"/>
      <c r="I4052" s="217" t="s">
        <v>16051</v>
      </c>
      <c r="J4052" s="217" t="s">
        <v>1769</v>
      </c>
      <c r="K4052" s="217" t="s">
        <v>30</v>
      </c>
      <c r="L4052" s="215" t="str">
        <f>VLOOKUP($K4052,[1]TONG_SL!$A$1:$D$65536,2,0)</f>
        <v>Gà muối 500g</v>
      </c>
      <c r="M4052" s="247"/>
      <c r="N4052" s="215" t="str">
        <f t="shared" si="405"/>
        <v>K-C6</v>
      </c>
      <c r="O4052" s="222"/>
      <c r="P4052" s="222"/>
      <c r="Q4052" s="215" t="str">
        <f>VLOOKUP(K4052,TONG_SL!$A:$D,3,0)</f>
        <v>Túi</v>
      </c>
      <c r="R4052" s="223">
        <v>10</v>
      </c>
      <c r="S4052" s="223"/>
      <c r="T4052" s="223">
        <f>VLOOKUP(VLOOKUP(G4052,Ma_KH!$A:$R,18,0)&amp;K4052,Gia_MB!$A:$F,6,0)</f>
        <v>116611</v>
      </c>
      <c r="U4052" s="183">
        <f t="shared" si="401"/>
        <v>1166110</v>
      </c>
      <c r="V4052" s="223"/>
      <c r="W4052" s="269">
        <f t="shared" si="402"/>
        <v>0</v>
      </c>
      <c r="X4052" s="270" t="str">
        <f t="shared" si="403"/>
        <v>8</v>
      </c>
      <c r="Y4052" s="223"/>
      <c r="Z4052" s="183">
        <f t="shared" si="404"/>
        <v>93288.8</v>
      </c>
      <c r="AA4052" s="271">
        <f>VLOOKUP(G4052,Ma_KH!$A:$R,14,0)</f>
        <v>60</v>
      </c>
    </row>
    <row r="4053" spans="1:27" x14ac:dyDescent="0.25">
      <c r="A4053" s="216">
        <v>46053</v>
      </c>
      <c r="B4053" s="217">
        <v>4184024495</v>
      </c>
      <c r="C4053" s="218" t="s">
        <v>15180</v>
      </c>
      <c r="D4053" s="216">
        <v>46059</v>
      </c>
      <c r="E4053" s="219"/>
      <c r="F4053" s="218"/>
      <c r="G4053" s="268" t="s">
        <v>7226</v>
      </c>
      <c r="H4053" s="219"/>
      <c r="I4053" s="217" t="s">
        <v>16051</v>
      </c>
      <c r="J4053" s="217" t="s">
        <v>1769</v>
      </c>
      <c r="K4053" s="217" t="s">
        <v>27</v>
      </c>
      <c r="L4053" s="215" t="str">
        <f>VLOOKUP($K4053,[1]TONG_SL!$A$1:$D$65536,2,0)</f>
        <v>Chân giò heo muối 300g</v>
      </c>
      <c r="M4053" s="247"/>
      <c r="N4053" s="215" t="str">
        <f t="shared" si="405"/>
        <v>K-C6</v>
      </c>
      <c r="O4053" s="222"/>
      <c r="P4053" s="222"/>
      <c r="Q4053" s="215" t="str">
        <f>VLOOKUP(K4053,TONG_SL!$A:$D,3,0)</f>
        <v>Túi</v>
      </c>
      <c r="R4053" s="223">
        <v>15</v>
      </c>
      <c r="S4053" s="223"/>
      <c r="T4053" s="223">
        <f>VLOOKUP(VLOOKUP(G4053,Ma_KH!$A:$R,18,0)&amp;K4053,Gia_MB!$A:$F,6,0)</f>
        <v>73431</v>
      </c>
      <c r="U4053" s="183">
        <f t="shared" si="401"/>
        <v>1101465</v>
      </c>
      <c r="V4053" s="223"/>
      <c r="W4053" s="269">
        <f t="shared" si="402"/>
        <v>0</v>
      </c>
      <c r="X4053" s="270" t="str">
        <f t="shared" si="403"/>
        <v>8</v>
      </c>
      <c r="Y4053" s="223"/>
      <c r="Z4053" s="183">
        <f t="shared" si="404"/>
        <v>88117.2</v>
      </c>
      <c r="AA4053" s="271">
        <f>VLOOKUP(G4053,Ma_KH!$A:$R,14,0)</f>
        <v>60</v>
      </c>
    </row>
    <row r="4054" spans="1:27" x14ac:dyDescent="0.25">
      <c r="A4054" s="216">
        <v>46053</v>
      </c>
      <c r="B4054" s="217">
        <v>4184024448</v>
      </c>
      <c r="C4054" s="218" t="s">
        <v>15180</v>
      </c>
      <c r="D4054" s="216">
        <v>46059</v>
      </c>
      <c r="E4054" s="219"/>
      <c r="F4054" s="218"/>
      <c r="G4054" s="268" t="s">
        <v>7226</v>
      </c>
      <c r="H4054" s="219"/>
      <c r="I4054" s="217" t="s">
        <v>16052</v>
      </c>
      <c r="J4054" s="217" t="s">
        <v>1769</v>
      </c>
      <c r="K4054" s="217" t="s">
        <v>48</v>
      </c>
      <c r="L4054" s="215" t="str">
        <f>VLOOKUP($K4054,[1]TONG_SL!$A$1:$D$65536,2,0)</f>
        <v>Mọc Nấm Hương 250g</v>
      </c>
      <c r="M4054" s="247"/>
      <c r="N4054" s="215" t="str">
        <f t="shared" si="405"/>
        <v>K-C6</v>
      </c>
      <c r="O4054" s="222"/>
      <c r="P4054" s="222"/>
      <c r="Q4054" s="215" t="str">
        <f>VLOOKUP(K4054,TONG_SL!$A:$D,3,0)</f>
        <v>Túi</v>
      </c>
      <c r="R4054" s="223">
        <v>10</v>
      </c>
      <c r="S4054" s="223"/>
      <c r="T4054" s="223">
        <f>VLOOKUP(VLOOKUP(G4054,Ma_KH!$A:$R,18,0)&amp;K4054,Gia_MB!$A:$F,6,0)</f>
        <v>46000</v>
      </c>
      <c r="U4054" s="183">
        <f t="shared" si="401"/>
        <v>460000</v>
      </c>
      <c r="V4054" s="223"/>
      <c r="W4054" s="269">
        <f t="shared" si="402"/>
        <v>0</v>
      </c>
      <c r="X4054" s="270" t="str">
        <f t="shared" si="403"/>
        <v>8</v>
      </c>
      <c r="Y4054" s="223"/>
      <c r="Z4054" s="183">
        <f t="shared" si="404"/>
        <v>36800</v>
      </c>
      <c r="AA4054" s="271">
        <f>VLOOKUP(G4054,Ma_KH!$A:$R,14,0)</f>
        <v>60</v>
      </c>
    </row>
    <row r="4055" spans="1:27" x14ac:dyDescent="0.25">
      <c r="A4055" s="216">
        <v>46053</v>
      </c>
      <c r="B4055" s="217">
        <v>4184024448</v>
      </c>
      <c r="C4055" s="218" t="s">
        <v>15180</v>
      </c>
      <c r="D4055" s="216">
        <v>46059</v>
      </c>
      <c r="E4055" s="219"/>
      <c r="F4055" s="218"/>
      <c r="G4055" s="268" t="s">
        <v>7226</v>
      </c>
      <c r="H4055" s="219"/>
      <c r="I4055" s="217" t="s">
        <v>16052</v>
      </c>
      <c r="J4055" s="217" t="s">
        <v>1769</v>
      </c>
      <c r="K4055" s="217" t="s">
        <v>32</v>
      </c>
      <c r="L4055" s="215" t="str">
        <f>VLOOKUP($K4055,[1]TONG_SL!$A$1:$D$65536,2,0)</f>
        <v>Giò Tai Lưỡi Xào 250g</v>
      </c>
      <c r="M4055" s="247"/>
      <c r="N4055" s="215" t="str">
        <f t="shared" si="405"/>
        <v>K-C6</v>
      </c>
      <c r="O4055" s="222"/>
      <c r="P4055" s="222"/>
      <c r="Q4055" s="215" t="str">
        <f>VLOOKUP(K4055,TONG_SL!$A:$D,3,0)</f>
        <v>Túi</v>
      </c>
      <c r="R4055" s="223">
        <v>10</v>
      </c>
      <c r="S4055" s="223"/>
      <c r="T4055" s="223">
        <f>VLOOKUP(VLOOKUP(G4055,Ma_KH!$A:$R,18,0)&amp;K4055,Gia_MB!$A:$F,6,0)</f>
        <v>50182</v>
      </c>
      <c r="U4055" s="183">
        <f t="shared" si="401"/>
        <v>501820</v>
      </c>
      <c r="V4055" s="223"/>
      <c r="W4055" s="269">
        <f t="shared" si="402"/>
        <v>0</v>
      </c>
      <c r="X4055" s="270" t="str">
        <f t="shared" si="403"/>
        <v>8</v>
      </c>
      <c r="Y4055" s="223"/>
      <c r="Z4055" s="183">
        <f t="shared" si="404"/>
        <v>40145.599999999999</v>
      </c>
      <c r="AA4055" s="271">
        <f>VLOOKUP(G4055,Ma_KH!$A:$R,14,0)</f>
        <v>60</v>
      </c>
    </row>
    <row r="4056" spans="1:27" x14ac:dyDescent="0.25">
      <c r="A4056" s="216">
        <v>46053</v>
      </c>
      <c r="B4056" s="217">
        <v>4184024448</v>
      </c>
      <c r="C4056" s="218" t="s">
        <v>15180</v>
      </c>
      <c r="D4056" s="216">
        <v>46059</v>
      </c>
      <c r="E4056" s="219"/>
      <c r="F4056" s="218"/>
      <c r="G4056" s="268" t="s">
        <v>7226</v>
      </c>
      <c r="H4056" s="219"/>
      <c r="I4056" s="217" t="s">
        <v>16052</v>
      </c>
      <c r="J4056" s="217" t="s">
        <v>1769</v>
      </c>
      <c r="K4056" s="217" t="s">
        <v>37</v>
      </c>
      <c r="L4056" s="215" t="str">
        <f>VLOOKUP($K4056,[1]TONG_SL!$A$1:$D$65536,2,0)</f>
        <v>Chả cốm 300g</v>
      </c>
      <c r="M4056" s="247"/>
      <c r="N4056" s="215" t="str">
        <f t="shared" si="405"/>
        <v>K-C6</v>
      </c>
      <c r="O4056" s="222"/>
      <c r="P4056" s="222"/>
      <c r="Q4056" s="215" t="str">
        <f>VLOOKUP(K4056,TONG_SL!$A:$D,3,0)</f>
        <v>Túi</v>
      </c>
      <c r="R4056" s="223">
        <v>7</v>
      </c>
      <c r="S4056" s="223"/>
      <c r="T4056" s="223">
        <f>VLOOKUP(VLOOKUP(G4056,Ma_KH!$A:$R,18,0)&amp;K4056,Gia_MB!$A:$F,6,0)</f>
        <v>74250</v>
      </c>
      <c r="U4056" s="183">
        <f t="shared" si="401"/>
        <v>519750</v>
      </c>
      <c r="V4056" s="223"/>
      <c r="W4056" s="269">
        <f t="shared" si="402"/>
        <v>0</v>
      </c>
      <c r="X4056" s="270" t="str">
        <f t="shared" si="403"/>
        <v>8</v>
      </c>
      <c r="Y4056" s="223"/>
      <c r="Z4056" s="183">
        <f t="shared" si="404"/>
        <v>41580</v>
      </c>
      <c r="AA4056" s="271">
        <f>VLOOKUP(G4056,Ma_KH!$A:$R,14,0)</f>
        <v>60</v>
      </c>
    </row>
    <row r="4057" spans="1:27" x14ac:dyDescent="0.25">
      <c r="A4057" s="216">
        <v>46053</v>
      </c>
      <c r="B4057" s="217">
        <v>4184024448</v>
      </c>
      <c r="C4057" s="218" t="s">
        <v>15180</v>
      </c>
      <c r="D4057" s="216">
        <v>46059</v>
      </c>
      <c r="E4057" s="219"/>
      <c r="F4057" s="218"/>
      <c r="G4057" s="268" t="s">
        <v>7226</v>
      </c>
      <c r="H4057" s="219"/>
      <c r="I4057" s="217" t="s">
        <v>16052</v>
      </c>
      <c r="J4057" s="217" t="s">
        <v>1769</v>
      </c>
      <c r="K4057" s="217" t="s">
        <v>39</v>
      </c>
      <c r="L4057" s="215" t="str">
        <f>VLOOKUP($K4057,[1]TONG_SL!$A$1:$D$65536,2,0)</f>
        <v>Chả nướng 300g</v>
      </c>
      <c r="M4057" s="247"/>
      <c r="N4057" s="215" t="str">
        <f t="shared" si="405"/>
        <v>K-C6</v>
      </c>
      <c r="O4057" s="222"/>
      <c r="P4057" s="222"/>
      <c r="Q4057" s="215" t="str">
        <f>VLOOKUP(K4057,TONG_SL!$A:$D,3,0)</f>
        <v>Túi</v>
      </c>
      <c r="R4057" s="223">
        <v>6</v>
      </c>
      <c r="S4057" s="223"/>
      <c r="T4057" s="223">
        <f>VLOOKUP(VLOOKUP(G4057,Ma_KH!$A:$R,18,0)&amp;K4057,Gia_MB!$A:$F,6,0)</f>
        <v>70950</v>
      </c>
      <c r="U4057" s="183">
        <f t="shared" ref="U4057:U4096" si="406">T4057*R4057</f>
        <v>425700</v>
      </c>
      <c r="V4057" s="223"/>
      <c r="W4057" s="269">
        <f t="shared" ref="W4057:W4096" si="407">U4057*V4057</f>
        <v>0</v>
      </c>
      <c r="X4057" s="270" t="str">
        <f t="shared" si="403"/>
        <v>8</v>
      </c>
      <c r="Y4057" s="223"/>
      <c r="Z4057" s="183">
        <f t="shared" si="404"/>
        <v>34056</v>
      </c>
      <c r="AA4057" s="271">
        <f>VLOOKUP(G4057,Ma_KH!$A:$R,14,0)</f>
        <v>60</v>
      </c>
    </row>
    <row r="4058" spans="1:27" x14ac:dyDescent="0.25">
      <c r="A4058" s="216">
        <v>46053</v>
      </c>
      <c r="B4058" s="217">
        <v>4184024448</v>
      </c>
      <c r="C4058" s="218" t="s">
        <v>15180</v>
      </c>
      <c r="D4058" s="216">
        <v>46059</v>
      </c>
      <c r="E4058" s="219"/>
      <c r="F4058" s="218"/>
      <c r="G4058" s="268" t="s">
        <v>7226</v>
      </c>
      <c r="H4058" s="219"/>
      <c r="I4058" s="217" t="s">
        <v>16052</v>
      </c>
      <c r="J4058" s="217" t="s">
        <v>1769</v>
      </c>
      <c r="K4058" s="217" t="s">
        <v>30</v>
      </c>
      <c r="L4058" s="215" t="str">
        <f>VLOOKUP($K4058,[1]TONG_SL!$A$1:$D$65536,2,0)</f>
        <v>Gà muối 500g</v>
      </c>
      <c r="M4058" s="247"/>
      <c r="N4058" s="215" t="str">
        <f t="shared" si="405"/>
        <v>K-C6</v>
      </c>
      <c r="O4058" s="222"/>
      <c r="P4058" s="222"/>
      <c r="Q4058" s="215" t="str">
        <f>VLOOKUP(K4058,TONG_SL!$A:$D,3,0)</f>
        <v>Túi</v>
      </c>
      <c r="R4058" s="223">
        <v>28</v>
      </c>
      <c r="S4058" s="223"/>
      <c r="T4058" s="223">
        <f>VLOOKUP(VLOOKUP(G4058,Ma_KH!$A:$R,18,0)&amp;K4058,Gia_MB!$A:$F,6,0)</f>
        <v>116611</v>
      </c>
      <c r="U4058" s="183">
        <f t="shared" si="406"/>
        <v>3265108</v>
      </c>
      <c r="V4058" s="223"/>
      <c r="W4058" s="269">
        <f t="shared" si="407"/>
        <v>0</v>
      </c>
      <c r="X4058" s="270" t="str">
        <f t="shared" ref="X4058:X4096" si="408">IF(B4058&lt;&gt;"","8","0")</f>
        <v>8</v>
      </c>
      <c r="Y4058" s="223"/>
      <c r="Z4058" s="183">
        <f t="shared" ref="Z4058:Z4096" si="409">U4058*X4058%</f>
        <v>261208.64</v>
      </c>
      <c r="AA4058" s="271">
        <f>VLOOKUP(G4058,Ma_KH!$A:$R,14,0)</f>
        <v>60</v>
      </c>
    </row>
    <row r="4059" spans="1:27" x14ac:dyDescent="0.25">
      <c r="A4059" s="216">
        <v>46053</v>
      </c>
      <c r="B4059" s="217">
        <v>4184024448</v>
      </c>
      <c r="C4059" s="218" t="s">
        <v>15180</v>
      </c>
      <c r="D4059" s="216">
        <v>46059</v>
      </c>
      <c r="E4059" s="219"/>
      <c r="F4059" s="218"/>
      <c r="G4059" s="268" t="s">
        <v>7226</v>
      </c>
      <c r="H4059" s="219"/>
      <c r="I4059" s="217" t="s">
        <v>16052</v>
      </c>
      <c r="J4059" s="217" t="s">
        <v>1769</v>
      </c>
      <c r="K4059" s="217" t="s">
        <v>27</v>
      </c>
      <c r="L4059" s="215" t="str">
        <f>VLOOKUP($K4059,[1]TONG_SL!$A$1:$D$65536,2,0)</f>
        <v>Chân giò heo muối 300g</v>
      </c>
      <c r="M4059" s="247"/>
      <c r="N4059" s="215" t="str">
        <f t="shared" si="405"/>
        <v>K-C6</v>
      </c>
      <c r="O4059" s="222"/>
      <c r="P4059" s="222"/>
      <c r="Q4059" s="215" t="str">
        <f>VLOOKUP(K4059,TONG_SL!$A:$D,3,0)</f>
        <v>Túi</v>
      </c>
      <c r="R4059" s="223">
        <v>35</v>
      </c>
      <c r="S4059" s="223"/>
      <c r="T4059" s="223">
        <f>VLOOKUP(VLOOKUP(G4059,Ma_KH!$A:$R,18,0)&amp;K4059,Gia_MB!$A:$F,6,0)</f>
        <v>73431</v>
      </c>
      <c r="U4059" s="183">
        <f t="shared" si="406"/>
        <v>2570085</v>
      </c>
      <c r="V4059" s="223"/>
      <c r="W4059" s="269">
        <f t="shared" si="407"/>
        <v>0</v>
      </c>
      <c r="X4059" s="270" t="str">
        <f t="shared" si="408"/>
        <v>8</v>
      </c>
      <c r="Y4059" s="223"/>
      <c r="Z4059" s="183">
        <f t="shared" si="409"/>
        <v>205606.80000000002</v>
      </c>
      <c r="AA4059" s="271">
        <f>VLOOKUP(G4059,Ma_KH!$A:$R,14,0)</f>
        <v>60</v>
      </c>
    </row>
    <row r="4060" spans="1:27" x14ac:dyDescent="0.25">
      <c r="A4060" s="216">
        <v>46053</v>
      </c>
      <c r="B4060" s="217">
        <v>4184024462</v>
      </c>
      <c r="C4060" s="218" t="s">
        <v>15180</v>
      </c>
      <c r="D4060" s="216">
        <v>46059</v>
      </c>
      <c r="E4060" s="219"/>
      <c r="F4060" s="218"/>
      <c r="G4060" s="268" t="s">
        <v>7226</v>
      </c>
      <c r="H4060" s="219"/>
      <c r="I4060" s="217" t="s">
        <v>16053</v>
      </c>
      <c r="J4060" s="217" t="s">
        <v>1769</v>
      </c>
      <c r="K4060" s="217" t="s">
        <v>32</v>
      </c>
      <c r="L4060" s="215" t="str">
        <f>VLOOKUP($K4060,[1]TONG_SL!$A$1:$D$65536,2,0)</f>
        <v>Giò Tai Lưỡi Xào 250g</v>
      </c>
      <c r="M4060" s="247"/>
      <c r="N4060" s="215" t="str">
        <f t="shared" si="405"/>
        <v>K-C6</v>
      </c>
      <c r="O4060" s="222"/>
      <c r="P4060" s="222"/>
      <c r="Q4060" s="215" t="str">
        <f>VLOOKUP(K4060,TONG_SL!$A:$D,3,0)</f>
        <v>Túi</v>
      </c>
      <c r="R4060" s="223">
        <v>5</v>
      </c>
      <c r="S4060" s="223"/>
      <c r="T4060" s="223">
        <f>VLOOKUP(VLOOKUP(G4060,Ma_KH!$A:$R,18,0)&amp;K4060,Gia_MB!$A:$F,6,0)</f>
        <v>50182</v>
      </c>
      <c r="U4060" s="183">
        <f t="shared" si="406"/>
        <v>250910</v>
      </c>
      <c r="V4060" s="223"/>
      <c r="W4060" s="269">
        <f t="shared" si="407"/>
        <v>0</v>
      </c>
      <c r="X4060" s="270" t="str">
        <f t="shared" si="408"/>
        <v>8</v>
      </c>
      <c r="Y4060" s="223"/>
      <c r="Z4060" s="183">
        <f t="shared" si="409"/>
        <v>20072.8</v>
      </c>
      <c r="AA4060" s="271">
        <f>VLOOKUP(G4060,Ma_KH!$A:$R,14,0)</f>
        <v>60</v>
      </c>
    </row>
    <row r="4061" spans="1:27" x14ac:dyDescent="0.25">
      <c r="A4061" s="216">
        <v>46053</v>
      </c>
      <c r="B4061" s="217">
        <v>4184024462</v>
      </c>
      <c r="C4061" s="218" t="s">
        <v>15180</v>
      </c>
      <c r="D4061" s="216">
        <v>46059</v>
      </c>
      <c r="E4061" s="219"/>
      <c r="F4061" s="218"/>
      <c r="G4061" s="268" t="s">
        <v>7226</v>
      </c>
      <c r="H4061" s="219"/>
      <c r="I4061" s="217" t="s">
        <v>16053</v>
      </c>
      <c r="J4061" s="217" t="s">
        <v>1769</v>
      </c>
      <c r="K4061" s="217" t="s">
        <v>48</v>
      </c>
      <c r="L4061" s="215" t="str">
        <f>VLOOKUP($K4061,[1]TONG_SL!$A$1:$D$65536,2,0)</f>
        <v>Mọc Nấm Hương 250g</v>
      </c>
      <c r="M4061" s="247"/>
      <c r="N4061" s="215" t="str">
        <f t="shared" ref="N4061:N4124" si="410">IF($B4061&lt;&gt;"","K-C6","")</f>
        <v>K-C6</v>
      </c>
      <c r="O4061" s="222"/>
      <c r="P4061" s="222"/>
      <c r="Q4061" s="215" t="str">
        <f>VLOOKUP(K4061,TONG_SL!$A:$D,3,0)</f>
        <v>Túi</v>
      </c>
      <c r="R4061" s="223">
        <v>5</v>
      </c>
      <c r="S4061" s="223"/>
      <c r="T4061" s="223">
        <f>VLOOKUP(VLOOKUP(G4061,Ma_KH!$A:$R,18,0)&amp;K4061,Gia_MB!$A:$F,6,0)</f>
        <v>46000</v>
      </c>
      <c r="U4061" s="183">
        <f t="shared" si="406"/>
        <v>230000</v>
      </c>
      <c r="V4061" s="223"/>
      <c r="W4061" s="269">
        <f t="shared" si="407"/>
        <v>0</v>
      </c>
      <c r="X4061" s="270" t="str">
        <f t="shared" si="408"/>
        <v>8</v>
      </c>
      <c r="Y4061" s="223"/>
      <c r="Z4061" s="183">
        <f t="shared" si="409"/>
        <v>18400</v>
      </c>
      <c r="AA4061" s="271">
        <f>VLOOKUP(G4061,Ma_KH!$A:$R,14,0)</f>
        <v>60</v>
      </c>
    </row>
    <row r="4062" spans="1:27" x14ac:dyDescent="0.25">
      <c r="A4062" s="216">
        <v>46053</v>
      </c>
      <c r="B4062" s="217">
        <v>4184024462</v>
      </c>
      <c r="C4062" s="218" t="s">
        <v>15180</v>
      </c>
      <c r="D4062" s="216">
        <v>46059</v>
      </c>
      <c r="E4062" s="219"/>
      <c r="F4062" s="218"/>
      <c r="G4062" s="268" t="s">
        <v>7226</v>
      </c>
      <c r="H4062" s="219"/>
      <c r="I4062" s="217" t="s">
        <v>16053</v>
      </c>
      <c r="J4062" s="217" t="s">
        <v>1769</v>
      </c>
      <c r="K4062" s="217" t="s">
        <v>39</v>
      </c>
      <c r="L4062" s="215" t="str">
        <f>VLOOKUP($K4062,[1]TONG_SL!$A$1:$D$65536,2,0)</f>
        <v>Chả nướng 300g</v>
      </c>
      <c r="M4062" s="247"/>
      <c r="N4062" s="215" t="str">
        <f t="shared" si="410"/>
        <v>K-C6</v>
      </c>
      <c r="O4062" s="222"/>
      <c r="P4062" s="222"/>
      <c r="Q4062" s="215" t="str">
        <f>VLOOKUP(K4062,TONG_SL!$A:$D,3,0)</f>
        <v>Túi</v>
      </c>
      <c r="R4062" s="223">
        <v>9</v>
      </c>
      <c r="S4062" s="223"/>
      <c r="T4062" s="223">
        <f>VLOOKUP(VLOOKUP(G4062,Ma_KH!$A:$R,18,0)&amp;K4062,Gia_MB!$A:$F,6,0)</f>
        <v>70950</v>
      </c>
      <c r="U4062" s="183">
        <f t="shared" si="406"/>
        <v>638550</v>
      </c>
      <c r="V4062" s="223"/>
      <c r="W4062" s="269">
        <f t="shared" si="407"/>
        <v>0</v>
      </c>
      <c r="X4062" s="270" t="str">
        <f t="shared" si="408"/>
        <v>8</v>
      </c>
      <c r="Y4062" s="223"/>
      <c r="Z4062" s="183">
        <f t="shared" si="409"/>
        <v>51084</v>
      </c>
      <c r="AA4062" s="271">
        <f>VLOOKUP(G4062,Ma_KH!$A:$R,14,0)</f>
        <v>60</v>
      </c>
    </row>
    <row r="4063" spans="1:27" x14ac:dyDescent="0.25">
      <c r="A4063" s="216">
        <v>46053</v>
      </c>
      <c r="B4063" s="217">
        <v>4184024462</v>
      </c>
      <c r="C4063" s="218" t="s">
        <v>15180</v>
      </c>
      <c r="D4063" s="216">
        <v>46059</v>
      </c>
      <c r="E4063" s="219"/>
      <c r="F4063" s="218"/>
      <c r="G4063" s="268" t="s">
        <v>7226</v>
      </c>
      <c r="H4063" s="219"/>
      <c r="I4063" s="217" t="s">
        <v>16053</v>
      </c>
      <c r="J4063" s="217" t="s">
        <v>1769</v>
      </c>
      <c r="K4063" s="217" t="s">
        <v>30</v>
      </c>
      <c r="L4063" s="215" t="str">
        <f>VLOOKUP($K4063,[1]TONG_SL!$A$1:$D$65536,2,0)</f>
        <v>Gà muối 500g</v>
      </c>
      <c r="M4063" s="247"/>
      <c r="N4063" s="215" t="str">
        <f t="shared" si="410"/>
        <v>K-C6</v>
      </c>
      <c r="O4063" s="222"/>
      <c r="P4063" s="222"/>
      <c r="Q4063" s="215" t="str">
        <f>VLOOKUP(K4063,TONG_SL!$A:$D,3,0)</f>
        <v>Túi</v>
      </c>
      <c r="R4063" s="223">
        <v>40</v>
      </c>
      <c r="S4063" s="223"/>
      <c r="T4063" s="223">
        <f>VLOOKUP(VLOOKUP(G4063,Ma_KH!$A:$R,18,0)&amp;K4063,Gia_MB!$A:$F,6,0)</f>
        <v>116611</v>
      </c>
      <c r="U4063" s="183">
        <f t="shared" si="406"/>
        <v>4664440</v>
      </c>
      <c r="V4063" s="223"/>
      <c r="W4063" s="269">
        <f t="shared" si="407"/>
        <v>0</v>
      </c>
      <c r="X4063" s="270" t="str">
        <f t="shared" si="408"/>
        <v>8</v>
      </c>
      <c r="Y4063" s="223"/>
      <c r="Z4063" s="183">
        <f t="shared" si="409"/>
        <v>373155.2</v>
      </c>
      <c r="AA4063" s="271">
        <f>VLOOKUP(G4063,Ma_KH!$A:$R,14,0)</f>
        <v>60</v>
      </c>
    </row>
    <row r="4064" spans="1:27" x14ac:dyDescent="0.25">
      <c r="A4064" s="216">
        <v>46053</v>
      </c>
      <c r="B4064" s="217">
        <v>4184024462</v>
      </c>
      <c r="C4064" s="218" t="s">
        <v>15180</v>
      </c>
      <c r="D4064" s="216">
        <v>46059</v>
      </c>
      <c r="E4064" s="219"/>
      <c r="F4064" s="218"/>
      <c r="G4064" s="268" t="s">
        <v>7226</v>
      </c>
      <c r="H4064" s="219"/>
      <c r="I4064" s="217" t="s">
        <v>16053</v>
      </c>
      <c r="J4064" s="217" t="s">
        <v>1769</v>
      </c>
      <c r="K4064" s="217" t="s">
        <v>27</v>
      </c>
      <c r="L4064" s="215" t="str">
        <f>VLOOKUP($K4064,[1]TONG_SL!$A$1:$D$65536,2,0)</f>
        <v>Chân giò heo muối 300g</v>
      </c>
      <c r="M4064" s="247"/>
      <c r="N4064" s="215" t="str">
        <f t="shared" si="410"/>
        <v>K-C6</v>
      </c>
      <c r="O4064" s="222"/>
      <c r="P4064" s="222"/>
      <c r="Q4064" s="215" t="str">
        <f>VLOOKUP(K4064,TONG_SL!$A:$D,3,0)</f>
        <v>Túi</v>
      </c>
      <c r="R4064" s="223">
        <v>30</v>
      </c>
      <c r="S4064" s="223"/>
      <c r="T4064" s="223">
        <f>VLOOKUP(VLOOKUP(G4064,Ma_KH!$A:$R,18,0)&amp;K4064,Gia_MB!$A:$F,6,0)</f>
        <v>73431</v>
      </c>
      <c r="U4064" s="183">
        <f t="shared" si="406"/>
        <v>2202930</v>
      </c>
      <c r="V4064" s="223"/>
      <c r="W4064" s="269">
        <f t="shared" si="407"/>
        <v>0</v>
      </c>
      <c r="X4064" s="270" t="str">
        <f t="shared" si="408"/>
        <v>8</v>
      </c>
      <c r="Y4064" s="223"/>
      <c r="Z4064" s="183">
        <f t="shared" si="409"/>
        <v>176234.4</v>
      </c>
      <c r="AA4064" s="271">
        <f>VLOOKUP(G4064,Ma_KH!$A:$R,14,0)</f>
        <v>60</v>
      </c>
    </row>
    <row r="4065" spans="1:27" x14ac:dyDescent="0.25">
      <c r="A4065" s="216">
        <v>46053</v>
      </c>
      <c r="B4065" s="217">
        <v>4184024519</v>
      </c>
      <c r="C4065" s="218" t="s">
        <v>15180</v>
      </c>
      <c r="D4065" s="216">
        <v>46059</v>
      </c>
      <c r="E4065" s="219"/>
      <c r="F4065" s="218"/>
      <c r="G4065" s="268" t="s">
        <v>7226</v>
      </c>
      <c r="H4065" s="219"/>
      <c r="I4065" s="217" t="s">
        <v>16054</v>
      </c>
      <c r="J4065" s="217" t="s">
        <v>1769</v>
      </c>
      <c r="K4065" s="217" t="s">
        <v>27</v>
      </c>
      <c r="L4065" s="215" t="str">
        <f>VLOOKUP($K4065,[1]TONG_SL!$A$1:$D$65536,2,0)</f>
        <v>Chân giò heo muối 300g</v>
      </c>
      <c r="M4065" s="247"/>
      <c r="N4065" s="215" t="str">
        <f t="shared" si="410"/>
        <v>K-C6</v>
      </c>
      <c r="O4065" s="222"/>
      <c r="P4065" s="222"/>
      <c r="Q4065" s="215" t="str">
        <f>VLOOKUP(K4065,TONG_SL!$A:$D,3,0)</f>
        <v>Túi</v>
      </c>
      <c r="R4065" s="223">
        <v>10</v>
      </c>
      <c r="S4065" s="223"/>
      <c r="T4065" s="223">
        <f>VLOOKUP(VLOOKUP(G4065,Ma_KH!$A:$R,18,0)&amp;K4065,Gia_MB!$A:$F,6,0)</f>
        <v>73431</v>
      </c>
      <c r="U4065" s="183">
        <f t="shared" si="406"/>
        <v>734310</v>
      </c>
      <c r="V4065" s="223"/>
      <c r="W4065" s="269">
        <f t="shared" si="407"/>
        <v>0</v>
      </c>
      <c r="X4065" s="270" t="str">
        <f t="shared" si="408"/>
        <v>8</v>
      </c>
      <c r="Y4065" s="223"/>
      <c r="Z4065" s="183">
        <f t="shared" si="409"/>
        <v>58744.800000000003</v>
      </c>
      <c r="AA4065" s="271">
        <f>VLOOKUP(G4065,Ma_KH!$A:$R,14,0)</f>
        <v>60</v>
      </c>
    </row>
    <row r="4066" spans="1:27" x14ac:dyDescent="0.25">
      <c r="A4066" s="216">
        <v>46053</v>
      </c>
      <c r="B4066" s="217">
        <v>4184024519</v>
      </c>
      <c r="C4066" s="218" t="s">
        <v>15180</v>
      </c>
      <c r="D4066" s="216">
        <v>46059</v>
      </c>
      <c r="E4066" s="219"/>
      <c r="F4066" s="218"/>
      <c r="G4066" s="268" t="s">
        <v>7226</v>
      </c>
      <c r="H4066" s="219"/>
      <c r="I4066" s="217" t="s">
        <v>16054</v>
      </c>
      <c r="J4066" s="217" t="s">
        <v>1769</v>
      </c>
      <c r="K4066" s="217" t="s">
        <v>30</v>
      </c>
      <c r="L4066" s="215" t="str">
        <f>VLOOKUP($K4066,[1]TONG_SL!$A$1:$D$65536,2,0)</f>
        <v>Gà muối 500g</v>
      </c>
      <c r="M4066" s="247"/>
      <c r="N4066" s="215" t="str">
        <f t="shared" si="410"/>
        <v>K-C6</v>
      </c>
      <c r="O4066" s="222"/>
      <c r="P4066" s="222"/>
      <c r="Q4066" s="215" t="str">
        <f>VLOOKUP(K4066,TONG_SL!$A:$D,3,0)</f>
        <v>Túi</v>
      </c>
      <c r="R4066" s="223">
        <v>15</v>
      </c>
      <c r="S4066" s="223"/>
      <c r="T4066" s="223">
        <f>VLOOKUP(VLOOKUP(G4066,Ma_KH!$A:$R,18,0)&amp;K4066,Gia_MB!$A:$F,6,0)</f>
        <v>116611</v>
      </c>
      <c r="U4066" s="183">
        <f t="shared" si="406"/>
        <v>1749165</v>
      </c>
      <c r="V4066" s="223"/>
      <c r="W4066" s="269">
        <f t="shared" si="407"/>
        <v>0</v>
      </c>
      <c r="X4066" s="270" t="str">
        <f t="shared" si="408"/>
        <v>8</v>
      </c>
      <c r="Y4066" s="223"/>
      <c r="Z4066" s="183">
        <f t="shared" si="409"/>
        <v>139933.20000000001</v>
      </c>
      <c r="AA4066" s="271">
        <f>VLOOKUP(G4066,Ma_KH!$A:$R,14,0)</f>
        <v>60</v>
      </c>
    </row>
    <row r="4067" spans="1:27" x14ac:dyDescent="0.25">
      <c r="A4067" s="216">
        <v>46053</v>
      </c>
      <c r="B4067" s="217">
        <v>4184024519</v>
      </c>
      <c r="C4067" s="218" t="s">
        <v>15180</v>
      </c>
      <c r="D4067" s="216">
        <v>46059</v>
      </c>
      <c r="E4067" s="219"/>
      <c r="F4067" s="218"/>
      <c r="G4067" s="268" t="s">
        <v>7226</v>
      </c>
      <c r="H4067" s="219"/>
      <c r="I4067" s="217" t="s">
        <v>16054</v>
      </c>
      <c r="J4067" s="217" t="s">
        <v>1769</v>
      </c>
      <c r="K4067" s="217" t="s">
        <v>48</v>
      </c>
      <c r="L4067" s="215" t="str">
        <f>VLOOKUP($K4067,[1]TONG_SL!$A$1:$D$65536,2,0)</f>
        <v>Mọc Nấm Hương 250g</v>
      </c>
      <c r="M4067" s="247"/>
      <c r="N4067" s="215" t="str">
        <f t="shared" si="410"/>
        <v>K-C6</v>
      </c>
      <c r="O4067" s="222"/>
      <c r="P4067" s="222"/>
      <c r="Q4067" s="215" t="str">
        <f>VLOOKUP(K4067,TONG_SL!$A:$D,3,0)</f>
        <v>Túi</v>
      </c>
      <c r="R4067" s="223">
        <v>5</v>
      </c>
      <c r="S4067" s="223"/>
      <c r="T4067" s="223">
        <f>VLOOKUP(VLOOKUP(G4067,Ma_KH!$A:$R,18,0)&amp;K4067,Gia_MB!$A:$F,6,0)</f>
        <v>46000</v>
      </c>
      <c r="U4067" s="183">
        <f t="shared" si="406"/>
        <v>230000</v>
      </c>
      <c r="V4067" s="223"/>
      <c r="W4067" s="269">
        <f t="shared" si="407"/>
        <v>0</v>
      </c>
      <c r="X4067" s="270" t="str">
        <f t="shared" si="408"/>
        <v>8</v>
      </c>
      <c r="Y4067" s="223"/>
      <c r="Z4067" s="183">
        <f t="shared" si="409"/>
        <v>18400</v>
      </c>
      <c r="AA4067" s="271">
        <f>VLOOKUP(G4067,Ma_KH!$A:$R,14,0)</f>
        <v>60</v>
      </c>
    </row>
    <row r="4068" spans="1:27" x14ac:dyDescent="0.25">
      <c r="A4068" s="216">
        <v>46053</v>
      </c>
      <c r="B4068" s="217">
        <v>4184024519</v>
      </c>
      <c r="C4068" s="218" t="s">
        <v>15180</v>
      </c>
      <c r="D4068" s="216">
        <v>46059</v>
      </c>
      <c r="E4068" s="219"/>
      <c r="F4068" s="218"/>
      <c r="G4068" s="268" t="s">
        <v>7226</v>
      </c>
      <c r="H4068" s="219"/>
      <c r="I4068" s="217" t="s">
        <v>16054</v>
      </c>
      <c r="J4068" s="217" t="s">
        <v>1769</v>
      </c>
      <c r="K4068" s="217" t="s">
        <v>32</v>
      </c>
      <c r="L4068" s="215" t="str">
        <f>VLOOKUP($K4068,[1]TONG_SL!$A$1:$D$65536,2,0)</f>
        <v>Giò Tai Lưỡi Xào 250g</v>
      </c>
      <c r="M4068" s="247"/>
      <c r="N4068" s="215" t="str">
        <f t="shared" si="410"/>
        <v>K-C6</v>
      </c>
      <c r="O4068" s="222"/>
      <c r="P4068" s="222"/>
      <c r="Q4068" s="215" t="str">
        <f>VLOOKUP(K4068,TONG_SL!$A:$D,3,0)</f>
        <v>Túi</v>
      </c>
      <c r="R4068" s="223">
        <v>5</v>
      </c>
      <c r="S4068" s="223"/>
      <c r="T4068" s="223">
        <f>VLOOKUP(VLOOKUP(G4068,Ma_KH!$A:$R,18,0)&amp;K4068,Gia_MB!$A:$F,6,0)</f>
        <v>50182</v>
      </c>
      <c r="U4068" s="183">
        <f t="shared" si="406"/>
        <v>250910</v>
      </c>
      <c r="V4068" s="223"/>
      <c r="W4068" s="269">
        <f t="shared" si="407"/>
        <v>0</v>
      </c>
      <c r="X4068" s="270" t="str">
        <f t="shared" si="408"/>
        <v>8</v>
      </c>
      <c r="Y4068" s="223"/>
      <c r="Z4068" s="183">
        <f t="shared" si="409"/>
        <v>20072.8</v>
      </c>
      <c r="AA4068" s="271">
        <f>VLOOKUP(G4068,Ma_KH!$A:$R,14,0)</f>
        <v>60</v>
      </c>
    </row>
    <row r="4069" spans="1:27" x14ac:dyDescent="0.25">
      <c r="A4069" s="216">
        <v>46053</v>
      </c>
      <c r="B4069" s="217">
        <v>4184024519</v>
      </c>
      <c r="C4069" s="218" t="s">
        <v>15180</v>
      </c>
      <c r="D4069" s="216">
        <v>46059</v>
      </c>
      <c r="E4069" s="219"/>
      <c r="F4069" s="218"/>
      <c r="G4069" s="268" t="s">
        <v>7226</v>
      </c>
      <c r="H4069" s="219"/>
      <c r="I4069" s="217" t="s">
        <v>16054</v>
      </c>
      <c r="J4069" s="217" t="s">
        <v>1769</v>
      </c>
      <c r="K4069" s="217" t="s">
        <v>37</v>
      </c>
      <c r="L4069" s="215" t="str">
        <f>VLOOKUP($K4069,[1]TONG_SL!$A$1:$D$65536,2,0)</f>
        <v>Chả cốm 300g</v>
      </c>
      <c r="M4069" s="247"/>
      <c r="N4069" s="215" t="str">
        <f t="shared" si="410"/>
        <v>K-C6</v>
      </c>
      <c r="O4069" s="222"/>
      <c r="P4069" s="222"/>
      <c r="Q4069" s="215" t="str">
        <f>VLOOKUP(K4069,TONG_SL!$A:$D,3,0)</f>
        <v>Túi</v>
      </c>
      <c r="R4069" s="223">
        <v>5</v>
      </c>
      <c r="S4069" s="223"/>
      <c r="T4069" s="223">
        <f>VLOOKUP(VLOOKUP(G4069,Ma_KH!$A:$R,18,0)&amp;K4069,Gia_MB!$A:$F,6,0)</f>
        <v>74250</v>
      </c>
      <c r="U4069" s="183">
        <f t="shared" si="406"/>
        <v>371250</v>
      </c>
      <c r="V4069" s="223"/>
      <c r="W4069" s="269">
        <f t="shared" si="407"/>
        <v>0</v>
      </c>
      <c r="X4069" s="270" t="str">
        <f t="shared" si="408"/>
        <v>8</v>
      </c>
      <c r="Y4069" s="223"/>
      <c r="Z4069" s="183">
        <f t="shared" si="409"/>
        <v>29700</v>
      </c>
      <c r="AA4069" s="271">
        <f>VLOOKUP(G4069,Ma_KH!$A:$R,14,0)</f>
        <v>60</v>
      </c>
    </row>
    <row r="4070" spans="1:27" x14ac:dyDescent="0.25">
      <c r="A4070" s="216">
        <v>46053</v>
      </c>
      <c r="B4070" s="217">
        <v>4184024411</v>
      </c>
      <c r="C4070" s="218" t="s">
        <v>15180</v>
      </c>
      <c r="D4070" s="216">
        <v>46059</v>
      </c>
      <c r="E4070" s="219"/>
      <c r="F4070" s="218"/>
      <c r="G4070" s="268" t="s">
        <v>7226</v>
      </c>
      <c r="H4070" s="219"/>
      <c r="I4070" s="217" t="s">
        <v>16055</v>
      </c>
      <c r="J4070" s="217" t="s">
        <v>1769</v>
      </c>
      <c r="K4070" s="217" t="s">
        <v>27</v>
      </c>
      <c r="L4070" s="215" t="str">
        <f>VLOOKUP($K4070,[1]TONG_SL!$A$1:$D$65536,2,0)</f>
        <v>Chân giò heo muối 300g</v>
      </c>
      <c r="M4070" s="247"/>
      <c r="N4070" s="215" t="str">
        <f t="shared" si="410"/>
        <v>K-C6</v>
      </c>
      <c r="O4070" s="222"/>
      <c r="P4070" s="222"/>
      <c r="Q4070" s="215" t="str">
        <f>VLOOKUP(K4070,TONG_SL!$A:$D,3,0)</f>
        <v>Túi</v>
      </c>
      <c r="R4070" s="223">
        <v>15</v>
      </c>
      <c r="S4070" s="223"/>
      <c r="T4070" s="223">
        <f>VLOOKUP(VLOOKUP(G4070,Ma_KH!$A:$R,18,0)&amp;K4070,Gia_MB!$A:$F,6,0)</f>
        <v>73431</v>
      </c>
      <c r="U4070" s="183">
        <f t="shared" si="406"/>
        <v>1101465</v>
      </c>
      <c r="V4070" s="223"/>
      <c r="W4070" s="269">
        <f t="shared" si="407"/>
        <v>0</v>
      </c>
      <c r="X4070" s="270" t="str">
        <f t="shared" si="408"/>
        <v>8</v>
      </c>
      <c r="Y4070" s="223"/>
      <c r="Z4070" s="183">
        <f t="shared" si="409"/>
        <v>88117.2</v>
      </c>
      <c r="AA4070" s="271">
        <f>VLOOKUP(G4070,Ma_KH!$A:$R,14,0)</f>
        <v>60</v>
      </c>
    </row>
    <row r="4071" spans="1:27" x14ac:dyDescent="0.25">
      <c r="A4071" s="216">
        <v>46053</v>
      </c>
      <c r="B4071" s="217">
        <v>4184024411</v>
      </c>
      <c r="C4071" s="218" t="s">
        <v>15180</v>
      </c>
      <c r="D4071" s="216">
        <v>46059</v>
      </c>
      <c r="E4071" s="219"/>
      <c r="F4071" s="218"/>
      <c r="G4071" s="268" t="s">
        <v>7226</v>
      </c>
      <c r="H4071" s="219"/>
      <c r="I4071" s="217" t="s">
        <v>16055</v>
      </c>
      <c r="J4071" s="217" t="s">
        <v>1769</v>
      </c>
      <c r="K4071" s="217" t="s">
        <v>37</v>
      </c>
      <c r="L4071" s="215" t="str">
        <f>VLOOKUP($K4071,[1]TONG_SL!$A$1:$D$65536,2,0)</f>
        <v>Chả cốm 300g</v>
      </c>
      <c r="M4071" s="247"/>
      <c r="N4071" s="215" t="str">
        <f t="shared" si="410"/>
        <v>K-C6</v>
      </c>
      <c r="O4071" s="222"/>
      <c r="P4071" s="222"/>
      <c r="Q4071" s="215" t="str">
        <f>VLOOKUP(K4071,TONG_SL!$A:$D,3,0)</f>
        <v>Túi</v>
      </c>
      <c r="R4071" s="223">
        <v>5</v>
      </c>
      <c r="S4071" s="223"/>
      <c r="T4071" s="223">
        <f>VLOOKUP(VLOOKUP(G4071,Ma_KH!$A:$R,18,0)&amp;K4071,Gia_MB!$A:$F,6,0)</f>
        <v>74250</v>
      </c>
      <c r="U4071" s="183">
        <f t="shared" si="406"/>
        <v>371250</v>
      </c>
      <c r="V4071" s="223"/>
      <c r="W4071" s="269">
        <f t="shared" si="407"/>
        <v>0</v>
      </c>
      <c r="X4071" s="270" t="str">
        <f t="shared" si="408"/>
        <v>8</v>
      </c>
      <c r="Y4071" s="223"/>
      <c r="Z4071" s="183">
        <f t="shared" si="409"/>
        <v>29700</v>
      </c>
      <c r="AA4071" s="271">
        <f>VLOOKUP(G4071,Ma_KH!$A:$R,14,0)</f>
        <v>60</v>
      </c>
    </row>
    <row r="4072" spans="1:27" x14ac:dyDescent="0.25">
      <c r="A4072" s="216">
        <v>46053</v>
      </c>
      <c r="B4072" s="217">
        <v>4184024411</v>
      </c>
      <c r="C4072" s="218" t="s">
        <v>15180</v>
      </c>
      <c r="D4072" s="216">
        <v>46059</v>
      </c>
      <c r="E4072" s="219"/>
      <c r="F4072" s="218"/>
      <c r="G4072" s="268" t="s">
        <v>7226</v>
      </c>
      <c r="H4072" s="219"/>
      <c r="I4072" s="217" t="s">
        <v>16055</v>
      </c>
      <c r="J4072" s="217" t="s">
        <v>1769</v>
      </c>
      <c r="K4072" s="217" t="s">
        <v>30</v>
      </c>
      <c r="L4072" s="215" t="str">
        <f>VLOOKUP($K4072,[1]TONG_SL!$A$1:$D$65536,2,0)</f>
        <v>Gà muối 500g</v>
      </c>
      <c r="M4072" s="247"/>
      <c r="N4072" s="215" t="str">
        <f t="shared" si="410"/>
        <v>K-C6</v>
      </c>
      <c r="O4072" s="222"/>
      <c r="P4072" s="222"/>
      <c r="Q4072" s="215" t="str">
        <f>VLOOKUP(K4072,TONG_SL!$A:$D,3,0)</f>
        <v>Túi</v>
      </c>
      <c r="R4072" s="223">
        <v>15</v>
      </c>
      <c r="S4072" s="223"/>
      <c r="T4072" s="223">
        <f>VLOOKUP(VLOOKUP(G4072,Ma_KH!$A:$R,18,0)&amp;K4072,Gia_MB!$A:$F,6,0)</f>
        <v>116611</v>
      </c>
      <c r="U4072" s="183">
        <f t="shared" si="406"/>
        <v>1749165</v>
      </c>
      <c r="V4072" s="223"/>
      <c r="W4072" s="269">
        <f t="shared" si="407"/>
        <v>0</v>
      </c>
      <c r="X4072" s="270" t="str">
        <f t="shared" si="408"/>
        <v>8</v>
      </c>
      <c r="Y4072" s="223"/>
      <c r="Z4072" s="183">
        <f t="shared" si="409"/>
        <v>139933.20000000001</v>
      </c>
      <c r="AA4072" s="271">
        <f>VLOOKUP(G4072,Ma_KH!$A:$R,14,0)</f>
        <v>60</v>
      </c>
    </row>
    <row r="4073" spans="1:27" x14ac:dyDescent="0.25">
      <c r="A4073" s="216">
        <v>46053</v>
      </c>
      <c r="B4073" s="217">
        <v>4184024411</v>
      </c>
      <c r="C4073" s="218" t="s">
        <v>15180</v>
      </c>
      <c r="D4073" s="216">
        <v>46059</v>
      </c>
      <c r="E4073" s="219"/>
      <c r="F4073" s="218"/>
      <c r="G4073" s="268" t="s">
        <v>7226</v>
      </c>
      <c r="H4073" s="219"/>
      <c r="I4073" s="217" t="s">
        <v>16055</v>
      </c>
      <c r="J4073" s="217" t="s">
        <v>1769</v>
      </c>
      <c r="K4073" s="217" t="s">
        <v>32</v>
      </c>
      <c r="L4073" s="215" t="str">
        <f>VLOOKUP($K4073,[1]TONG_SL!$A$1:$D$65536,2,0)</f>
        <v>Giò Tai Lưỡi Xào 250g</v>
      </c>
      <c r="M4073" s="247"/>
      <c r="N4073" s="215" t="str">
        <f t="shared" si="410"/>
        <v>K-C6</v>
      </c>
      <c r="O4073" s="222"/>
      <c r="P4073" s="222"/>
      <c r="Q4073" s="215" t="str">
        <f>VLOOKUP(K4073,TONG_SL!$A:$D,3,0)</f>
        <v>Túi</v>
      </c>
      <c r="R4073" s="223">
        <v>5</v>
      </c>
      <c r="S4073" s="223"/>
      <c r="T4073" s="223">
        <f>VLOOKUP(VLOOKUP(G4073,Ma_KH!$A:$R,18,0)&amp;K4073,Gia_MB!$A:$F,6,0)</f>
        <v>50182</v>
      </c>
      <c r="U4073" s="183">
        <f t="shared" si="406"/>
        <v>250910</v>
      </c>
      <c r="V4073" s="223"/>
      <c r="W4073" s="269">
        <f t="shared" si="407"/>
        <v>0</v>
      </c>
      <c r="X4073" s="270" t="str">
        <f t="shared" si="408"/>
        <v>8</v>
      </c>
      <c r="Y4073" s="223"/>
      <c r="Z4073" s="183">
        <f t="shared" si="409"/>
        <v>20072.8</v>
      </c>
      <c r="AA4073" s="271">
        <f>VLOOKUP(G4073,Ma_KH!$A:$R,14,0)</f>
        <v>60</v>
      </c>
    </row>
    <row r="4074" spans="1:27" x14ac:dyDescent="0.25">
      <c r="A4074" s="216">
        <v>46053</v>
      </c>
      <c r="B4074" s="217">
        <v>4184024411</v>
      </c>
      <c r="C4074" s="218" t="s">
        <v>15180</v>
      </c>
      <c r="D4074" s="216">
        <v>46059</v>
      </c>
      <c r="E4074" s="219"/>
      <c r="F4074" s="218"/>
      <c r="G4074" s="268" t="s">
        <v>7226</v>
      </c>
      <c r="H4074" s="219"/>
      <c r="I4074" s="217" t="s">
        <v>16055</v>
      </c>
      <c r="J4074" s="217" t="s">
        <v>1769</v>
      </c>
      <c r="K4074" s="217" t="s">
        <v>48</v>
      </c>
      <c r="L4074" s="215" t="str">
        <f>VLOOKUP($K4074,[1]TONG_SL!$A$1:$D$65536,2,0)</f>
        <v>Mọc Nấm Hương 250g</v>
      </c>
      <c r="M4074" s="247"/>
      <c r="N4074" s="215" t="str">
        <f t="shared" si="410"/>
        <v>K-C6</v>
      </c>
      <c r="O4074" s="222"/>
      <c r="P4074" s="222"/>
      <c r="Q4074" s="215" t="str">
        <f>VLOOKUP(K4074,TONG_SL!$A:$D,3,0)</f>
        <v>Túi</v>
      </c>
      <c r="R4074" s="223">
        <v>5</v>
      </c>
      <c r="S4074" s="223"/>
      <c r="T4074" s="223">
        <f>VLOOKUP(VLOOKUP(G4074,Ma_KH!$A:$R,18,0)&amp;K4074,Gia_MB!$A:$F,6,0)</f>
        <v>46000</v>
      </c>
      <c r="U4074" s="183">
        <f t="shared" si="406"/>
        <v>230000</v>
      </c>
      <c r="V4074" s="223"/>
      <c r="W4074" s="269">
        <f t="shared" si="407"/>
        <v>0</v>
      </c>
      <c r="X4074" s="270" t="str">
        <f t="shared" si="408"/>
        <v>8</v>
      </c>
      <c r="Y4074" s="223"/>
      <c r="Z4074" s="183">
        <f t="shared" si="409"/>
        <v>18400</v>
      </c>
      <c r="AA4074" s="271">
        <f>VLOOKUP(G4074,Ma_KH!$A:$R,14,0)</f>
        <v>60</v>
      </c>
    </row>
    <row r="4075" spans="1:27" x14ac:dyDescent="0.25">
      <c r="A4075" s="216">
        <v>46050</v>
      </c>
      <c r="B4075" s="217">
        <v>4183895837</v>
      </c>
      <c r="C4075" s="218" t="s">
        <v>15180</v>
      </c>
      <c r="D4075" s="216">
        <v>46059</v>
      </c>
      <c r="E4075" s="219"/>
      <c r="F4075" s="218"/>
      <c r="G4075" s="268" t="s">
        <v>7226</v>
      </c>
      <c r="H4075" s="219"/>
      <c r="I4075" s="217" t="s">
        <v>16056</v>
      </c>
      <c r="J4075" s="217" t="s">
        <v>1769</v>
      </c>
      <c r="K4075" s="217" t="s">
        <v>48</v>
      </c>
      <c r="L4075" s="215" t="str">
        <f>VLOOKUP($K4075,[1]TONG_SL!$A$1:$D$65536,2,0)</f>
        <v>Mọc Nấm Hương 250g</v>
      </c>
      <c r="M4075" s="247"/>
      <c r="N4075" s="215" t="str">
        <f t="shared" si="410"/>
        <v>K-C6</v>
      </c>
      <c r="O4075" s="222"/>
      <c r="P4075" s="222"/>
      <c r="Q4075" s="215" t="str">
        <f>VLOOKUP(K4075,TONG_SL!$A:$D,3,0)</f>
        <v>Túi</v>
      </c>
      <c r="R4075" s="223">
        <v>10</v>
      </c>
      <c r="S4075" s="223"/>
      <c r="T4075" s="223">
        <f>VLOOKUP(VLOOKUP(G4075,Ma_KH!$A:$R,18,0)&amp;K4075,Gia_MB!$A:$F,6,0)</f>
        <v>46000</v>
      </c>
      <c r="U4075" s="183">
        <f t="shared" si="406"/>
        <v>460000</v>
      </c>
      <c r="V4075" s="223"/>
      <c r="W4075" s="269">
        <f t="shared" si="407"/>
        <v>0</v>
      </c>
      <c r="X4075" s="270" t="str">
        <f t="shared" si="408"/>
        <v>8</v>
      </c>
      <c r="Y4075" s="223"/>
      <c r="Z4075" s="183">
        <f t="shared" si="409"/>
        <v>36800</v>
      </c>
      <c r="AA4075" s="271">
        <f>VLOOKUP(G4075,Ma_KH!$A:$R,14,0)</f>
        <v>60</v>
      </c>
    </row>
    <row r="4076" spans="1:27" x14ac:dyDescent="0.25">
      <c r="A4076" s="216">
        <v>46050</v>
      </c>
      <c r="B4076" s="217">
        <v>4183895837</v>
      </c>
      <c r="C4076" s="218" t="s">
        <v>15180</v>
      </c>
      <c r="D4076" s="216">
        <v>46059</v>
      </c>
      <c r="E4076" s="219"/>
      <c r="F4076" s="218"/>
      <c r="G4076" s="268" t="s">
        <v>7226</v>
      </c>
      <c r="H4076" s="219"/>
      <c r="I4076" s="217" t="s">
        <v>16056</v>
      </c>
      <c r="J4076" s="217" t="s">
        <v>1769</v>
      </c>
      <c r="K4076" s="217" t="s">
        <v>39</v>
      </c>
      <c r="L4076" s="215" t="str">
        <f>VLOOKUP($K4076,[1]TONG_SL!$A$1:$D$65536,2,0)</f>
        <v>Chả nướng 300g</v>
      </c>
      <c r="M4076" s="247"/>
      <c r="N4076" s="215" t="str">
        <f t="shared" si="410"/>
        <v>K-C6</v>
      </c>
      <c r="O4076" s="222"/>
      <c r="P4076" s="222"/>
      <c r="Q4076" s="215" t="str">
        <f>VLOOKUP(K4076,TONG_SL!$A:$D,3,0)</f>
        <v>Túi</v>
      </c>
      <c r="R4076" s="223">
        <v>5</v>
      </c>
      <c r="S4076" s="223"/>
      <c r="T4076" s="223">
        <f>VLOOKUP(VLOOKUP(G4076,Ma_KH!$A:$R,18,0)&amp;K4076,Gia_MB!$A:$F,6,0)</f>
        <v>70950</v>
      </c>
      <c r="U4076" s="183">
        <f t="shared" si="406"/>
        <v>354750</v>
      </c>
      <c r="V4076" s="223"/>
      <c r="W4076" s="269">
        <f t="shared" si="407"/>
        <v>0</v>
      </c>
      <c r="X4076" s="270" t="str">
        <f t="shared" si="408"/>
        <v>8</v>
      </c>
      <c r="Y4076" s="223"/>
      <c r="Z4076" s="183">
        <f t="shared" si="409"/>
        <v>28380</v>
      </c>
      <c r="AA4076" s="271">
        <f>VLOOKUP(G4076,Ma_KH!$A:$R,14,0)</f>
        <v>60</v>
      </c>
    </row>
    <row r="4077" spans="1:27" x14ac:dyDescent="0.25">
      <c r="A4077" s="216">
        <v>46050</v>
      </c>
      <c r="B4077" s="217">
        <v>4183895837</v>
      </c>
      <c r="C4077" s="218" t="s">
        <v>15180</v>
      </c>
      <c r="D4077" s="216">
        <v>46059</v>
      </c>
      <c r="E4077" s="219"/>
      <c r="F4077" s="218"/>
      <c r="G4077" s="268" t="s">
        <v>7226</v>
      </c>
      <c r="H4077" s="219"/>
      <c r="I4077" s="217" t="s">
        <v>16056</v>
      </c>
      <c r="J4077" s="217" t="s">
        <v>1769</v>
      </c>
      <c r="K4077" s="217" t="s">
        <v>30</v>
      </c>
      <c r="L4077" s="215" t="str">
        <f>VLOOKUP($K4077,[1]TONG_SL!$A$1:$D$65536,2,0)</f>
        <v>Gà muối 500g</v>
      </c>
      <c r="M4077" s="247"/>
      <c r="N4077" s="215" t="str">
        <f t="shared" si="410"/>
        <v>K-C6</v>
      </c>
      <c r="O4077" s="222"/>
      <c r="P4077" s="222"/>
      <c r="Q4077" s="215" t="str">
        <f>VLOOKUP(K4077,TONG_SL!$A:$D,3,0)</f>
        <v>Túi</v>
      </c>
      <c r="R4077" s="223">
        <v>10</v>
      </c>
      <c r="S4077" s="223"/>
      <c r="T4077" s="223">
        <f>VLOOKUP(VLOOKUP(G4077,Ma_KH!$A:$R,18,0)&amp;K4077,Gia_MB!$A:$F,6,0)</f>
        <v>116611</v>
      </c>
      <c r="U4077" s="183">
        <f t="shared" si="406"/>
        <v>1166110</v>
      </c>
      <c r="V4077" s="223"/>
      <c r="W4077" s="269">
        <f t="shared" si="407"/>
        <v>0</v>
      </c>
      <c r="X4077" s="270" t="str">
        <f t="shared" si="408"/>
        <v>8</v>
      </c>
      <c r="Y4077" s="223"/>
      <c r="Z4077" s="183">
        <f t="shared" si="409"/>
        <v>93288.8</v>
      </c>
      <c r="AA4077" s="271">
        <f>VLOOKUP(G4077,Ma_KH!$A:$R,14,0)</f>
        <v>60</v>
      </c>
    </row>
    <row r="4078" spans="1:27" x14ac:dyDescent="0.25">
      <c r="A4078" s="216">
        <v>46050</v>
      </c>
      <c r="B4078" s="217">
        <v>4183895837</v>
      </c>
      <c r="C4078" s="218" t="s">
        <v>15180</v>
      </c>
      <c r="D4078" s="216">
        <v>46059</v>
      </c>
      <c r="E4078" s="219"/>
      <c r="F4078" s="218"/>
      <c r="G4078" s="268" t="s">
        <v>7226</v>
      </c>
      <c r="H4078" s="219"/>
      <c r="I4078" s="217" t="s">
        <v>16056</v>
      </c>
      <c r="J4078" s="217" t="s">
        <v>1769</v>
      </c>
      <c r="K4078" s="217" t="s">
        <v>27</v>
      </c>
      <c r="L4078" s="215" t="str">
        <f>VLOOKUP($K4078,[1]TONG_SL!$A$1:$D$65536,2,0)</f>
        <v>Chân giò heo muối 300g</v>
      </c>
      <c r="M4078" s="247"/>
      <c r="N4078" s="215" t="str">
        <f t="shared" si="410"/>
        <v>K-C6</v>
      </c>
      <c r="O4078" s="222"/>
      <c r="P4078" s="222"/>
      <c r="Q4078" s="215" t="str">
        <f>VLOOKUP(K4078,TONG_SL!$A:$D,3,0)</f>
        <v>Túi</v>
      </c>
      <c r="R4078" s="223">
        <v>10</v>
      </c>
      <c r="S4078" s="223"/>
      <c r="T4078" s="223">
        <f>VLOOKUP(VLOOKUP(G4078,Ma_KH!$A:$R,18,0)&amp;K4078,Gia_MB!$A:$F,6,0)</f>
        <v>73431</v>
      </c>
      <c r="U4078" s="183">
        <f t="shared" si="406"/>
        <v>734310</v>
      </c>
      <c r="V4078" s="223"/>
      <c r="W4078" s="269">
        <f t="shared" si="407"/>
        <v>0</v>
      </c>
      <c r="X4078" s="270" t="str">
        <f t="shared" si="408"/>
        <v>8</v>
      </c>
      <c r="Y4078" s="223"/>
      <c r="Z4078" s="183">
        <f t="shared" si="409"/>
        <v>58744.800000000003</v>
      </c>
      <c r="AA4078" s="271">
        <f>VLOOKUP(G4078,Ma_KH!$A:$R,14,0)</f>
        <v>60</v>
      </c>
    </row>
    <row r="4079" spans="1:27" x14ac:dyDescent="0.25">
      <c r="A4079" s="216">
        <v>46050</v>
      </c>
      <c r="B4079" s="217">
        <v>4183895713</v>
      </c>
      <c r="C4079" s="218" t="s">
        <v>15180</v>
      </c>
      <c r="D4079" s="216">
        <v>46059</v>
      </c>
      <c r="E4079" s="219"/>
      <c r="F4079" s="218"/>
      <c r="G4079" s="268" t="s">
        <v>7226</v>
      </c>
      <c r="H4079" s="219"/>
      <c r="I4079" s="217" t="s">
        <v>16057</v>
      </c>
      <c r="J4079" s="217" t="s">
        <v>1769</v>
      </c>
      <c r="K4079" s="217" t="s">
        <v>27</v>
      </c>
      <c r="L4079" s="215" t="str">
        <f>VLOOKUP($K4079,[1]TONG_SL!$A$1:$D$65536,2,0)</f>
        <v>Chân giò heo muối 300g</v>
      </c>
      <c r="M4079" s="247"/>
      <c r="N4079" s="215" t="str">
        <f t="shared" si="410"/>
        <v>K-C6</v>
      </c>
      <c r="O4079" s="222"/>
      <c r="P4079" s="222"/>
      <c r="Q4079" s="215" t="str">
        <f>VLOOKUP(K4079,TONG_SL!$A:$D,3,0)</f>
        <v>Túi</v>
      </c>
      <c r="R4079" s="223">
        <v>10</v>
      </c>
      <c r="S4079" s="223"/>
      <c r="T4079" s="223">
        <f>VLOOKUP(VLOOKUP(G4079,Ma_KH!$A:$R,18,0)&amp;K4079,Gia_MB!$A:$F,6,0)</f>
        <v>73431</v>
      </c>
      <c r="U4079" s="183">
        <f t="shared" si="406"/>
        <v>734310</v>
      </c>
      <c r="V4079" s="223"/>
      <c r="W4079" s="269">
        <f t="shared" si="407"/>
        <v>0</v>
      </c>
      <c r="X4079" s="270" t="str">
        <f t="shared" si="408"/>
        <v>8</v>
      </c>
      <c r="Y4079" s="223"/>
      <c r="Z4079" s="183">
        <f t="shared" si="409"/>
        <v>58744.800000000003</v>
      </c>
      <c r="AA4079" s="271">
        <f>VLOOKUP(G4079,Ma_KH!$A:$R,14,0)</f>
        <v>60</v>
      </c>
    </row>
    <row r="4080" spans="1:27" x14ac:dyDescent="0.25">
      <c r="A4080" s="216">
        <v>46050</v>
      </c>
      <c r="B4080" s="217">
        <v>4183895713</v>
      </c>
      <c r="C4080" s="218" t="s">
        <v>15180</v>
      </c>
      <c r="D4080" s="216">
        <v>46059</v>
      </c>
      <c r="E4080" s="219"/>
      <c r="F4080" s="218"/>
      <c r="G4080" s="268" t="s">
        <v>7226</v>
      </c>
      <c r="H4080" s="219"/>
      <c r="I4080" s="217" t="s">
        <v>16057</v>
      </c>
      <c r="J4080" s="217" t="s">
        <v>1769</v>
      </c>
      <c r="K4080" s="217" t="s">
        <v>30</v>
      </c>
      <c r="L4080" s="215" t="str">
        <f>VLOOKUP($K4080,[1]TONG_SL!$A$1:$D$65536,2,0)</f>
        <v>Gà muối 500g</v>
      </c>
      <c r="M4080" s="247"/>
      <c r="N4080" s="215" t="str">
        <f t="shared" si="410"/>
        <v>K-C6</v>
      </c>
      <c r="O4080" s="222"/>
      <c r="P4080" s="222"/>
      <c r="Q4080" s="215" t="str">
        <f>VLOOKUP(K4080,TONG_SL!$A:$D,3,0)</f>
        <v>Túi</v>
      </c>
      <c r="R4080" s="223">
        <v>10</v>
      </c>
      <c r="S4080" s="223"/>
      <c r="T4080" s="223">
        <f>VLOOKUP(VLOOKUP(G4080,Ma_KH!$A:$R,18,0)&amp;K4080,Gia_MB!$A:$F,6,0)</f>
        <v>116611</v>
      </c>
      <c r="U4080" s="183">
        <f t="shared" si="406"/>
        <v>1166110</v>
      </c>
      <c r="V4080" s="223"/>
      <c r="W4080" s="269">
        <f t="shared" si="407"/>
        <v>0</v>
      </c>
      <c r="X4080" s="270" t="str">
        <f t="shared" si="408"/>
        <v>8</v>
      </c>
      <c r="Y4080" s="223"/>
      <c r="Z4080" s="183">
        <f t="shared" si="409"/>
        <v>93288.8</v>
      </c>
      <c r="AA4080" s="271">
        <f>VLOOKUP(G4080,Ma_KH!$A:$R,14,0)</f>
        <v>60</v>
      </c>
    </row>
    <row r="4081" spans="1:214" x14ac:dyDescent="0.25">
      <c r="A4081" s="216">
        <v>46050</v>
      </c>
      <c r="B4081" s="217">
        <v>4183895713</v>
      </c>
      <c r="C4081" s="218" t="s">
        <v>15180</v>
      </c>
      <c r="D4081" s="216">
        <v>46059</v>
      </c>
      <c r="E4081" s="219"/>
      <c r="F4081" s="218"/>
      <c r="G4081" s="268" t="s">
        <v>7226</v>
      </c>
      <c r="H4081" s="219"/>
      <c r="I4081" s="217" t="s">
        <v>16057</v>
      </c>
      <c r="J4081" s="217" t="s">
        <v>1769</v>
      </c>
      <c r="K4081" s="217" t="s">
        <v>39</v>
      </c>
      <c r="L4081" s="215" t="str">
        <f>VLOOKUP($K4081,[1]TONG_SL!$A$1:$D$65536,2,0)</f>
        <v>Chả nướng 300g</v>
      </c>
      <c r="M4081" s="247"/>
      <c r="N4081" s="215" t="str">
        <f t="shared" si="410"/>
        <v>K-C6</v>
      </c>
      <c r="O4081" s="222"/>
      <c r="P4081" s="222"/>
      <c r="Q4081" s="215" t="str">
        <f>VLOOKUP(K4081,TONG_SL!$A:$D,3,0)</f>
        <v>Túi</v>
      </c>
      <c r="R4081" s="223">
        <v>5</v>
      </c>
      <c r="S4081" s="223"/>
      <c r="T4081" s="223">
        <f>VLOOKUP(VLOOKUP(G4081,Ma_KH!$A:$R,18,0)&amp;K4081,Gia_MB!$A:$F,6,0)</f>
        <v>70950</v>
      </c>
      <c r="U4081" s="183">
        <f t="shared" si="406"/>
        <v>354750</v>
      </c>
      <c r="V4081" s="223"/>
      <c r="W4081" s="269">
        <f t="shared" si="407"/>
        <v>0</v>
      </c>
      <c r="X4081" s="270" t="str">
        <f t="shared" si="408"/>
        <v>8</v>
      </c>
      <c r="Y4081" s="223"/>
      <c r="Z4081" s="183">
        <f t="shared" si="409"/>
        <v>28380</v>
      </c>
      <c r="AA4081" s="271">
        <f>VLOOKUP(G4081,Ma_KH!$A:$R,14,0)</f>
        <v>60</v>
      </c>
    </row>
    <row r="4082" spans="1:214" x14ac:dyDescent="0.25">
      <c r="A4082" s="216">
        <v>46050</v>
      </c>
      <c r="B4082" s="217">
        <v>4183895713</v>
      </c>
      <c r="C4082" s="218" t="s">
        <v>15180</v>
      </c>
      <c r="D4082" s="216">
        <v>46059</v>
      </c>
      <c r="E4082" s="219"/>
      <c r="F4082" s="218"/>
      <c r="G4082" s="268" t="s">
        <v>7226</v>
      </c>
      <c r="H4082" s="219"/>
      <c r="I4082" s="217" t="s">
        <v>16057</v>
      </c>
      <c r="J4082" s="217" t="s">
        <v>1769</v>
      </c>
      <c r="K4082" s="217" t="s">
        <v>48</v>
      </c>
      <c r="L4082" s="215" t="str">
        <f>VLOOKUP($K4082,[1]TONG_SL!$A$1:$D$65536,2,0)</f>
        <v>Mọc Nấm Hương 250g</v>
      </c>
      <c r="M4082" s="247"/>
      <c r="N4082" s="215" t="str">
        <f t="shared" si="410"/>
        <v>K-C6</v>
      </c>
      <c r="O4082" s="222"/>
      <c r="P4082" s="222"/>
      <c r="Q4082" s="215" t="str">
        <f>VLOOKUP(K4082,TONG_SL!$A:$D,3,0)</f>
        <v>Túi</v>
      </c>
      <c r="R4082" s="223">
        <v>10</v>
      </c>
      <c r="S4082" s="223"/>
      <c r="T4082" s="223">
        <f>VLOOKUP(VLOOKUP(G4082,Ma_KH!$A:$R,18,0)&amp;K4082,Gia_MB!$A:$F,6,0)</f>
        <v>46000</v>
      </c>
      <c r="U4082" s="183">
        <f t="shared" si="406"/>
        <v>460000</v>
      </c>
      <c r="V4082" s="223"/>
      <c r="W4082" s="269">
        <f t="shared" si="407"/>
        <v>0</v>
      </c>
      <c r="X4082" s="270" t="str">
        <f t="shared" si="408"/>
        <v>8</v>
      </c>
      <c r="Y4082" s="223"/>
      <c r="Z4082" s="183">
        <f t="shared" si="409"/>
        <v>36800</v>
      </c>
      <c r="AA4082" s="271">
        <f>VLOOKUP(G4082,Ma_KH!$A:$R,14,0)</f>
        <v>60</v>
      </c>
    </row>
    <row r="4083" spans="1:214" x14ac:dyDescent="0.25">
      <c r="A4083" s="216">
        <v>46046</v>
      </c>
      <c r="B4083" s="342">
        <v>4183607907</v>
      </c>
      <c r="C4083" s="218" t="s">
        <v>15180</v>
      </c>
      <c r="D4083" s="216">
        <v>46059</v>
      </c>
      <c r="E4083" s="219"/>
      <c r="F4083" s="218"/>
      <c r="G4083" s="268" t="s">
        <v>15020</v>
      </c>
      <c r="H4083" s="219"/>
      <c r="I4083" s="217" t="s">
        <v>16058</v>
      </c>
      <c r="J4083" s="217" t="s">
        <v>1769</v>
      </c>
      <c r="K4083" s="217" t="s">
        <v>7149</v>
      </c>
      <c r="L4083" s="215" t="str">
        <f>VLOOKUP($K4083,[1]TONG_SL!$A$1:$D$65536,2,0)</f>
        <v>Tai heo muối 200g</v>
      </c>
      <c r="M4083" s="247"/>
      <c r="N4083" s="215" t="str">
        <f t="shared" si="410"/>
        <v>K-C6</v>
      </c>
      <c r="O4083" s="222"/>
      <c r="P4083" s="222"/>
      <c r="Q4083" s="215" t="str">
        <f>VLOOKUP(K4083,TONG_SL!$A:$D,3,0)</f>
        <v>Túi</v>
      </c>
      <c r="R4083" s="223">
        <v>6</v>
      </c>
      <c r="S4083" s="223"/>
      <c r="T4083" s="223">
        <f>VLOOKUP(VLOOKUP(G4083,Ma_KH!$A:$R,18,0)&amp;K4083,Gia_MB!$A:$F,6,0)</f>
        <v>55595</v>
      </c>
      <c r="U4083" s="183">
        <f t="shared" si="406"/>
        <v>333570</v>
      </c>
      <c r="V4083" s="223"/>
      <c r="W4083" s="269">
        <f t="shared" si="407"/>
        <v>0</v>
      </c>
      <c r="X4083" s="270" t="str">
        <f t="shared" si="408"/>
        <v>8</v>
      </c>
      <c r="Y4083" s="223"/>
      <c r="Z4083" s="183">
        <f t="shared" si="409"/>
        <v>26685.600000000002</v>
      </c>
      <c r="AA4083" s="271">
        <f>VLOOKUP(G4083,Ma_KH!$A:$R,14,0)</f>
        <v>60</v>
      </c>
    </row>
    <row r="4084" spans="1:214" x14ac:dyDescent="0.25">
      <c r="A4084" s="216">
        <v>46046</v>
      </c>
      <c r="B4084" s="342">
        <v>4183607907</v>
      </c>
      <c r="C4084" s="218" t="s">
        <v>15180</v>
      </c>
      <c r="D4084" s="216">
        <v>46059</v>
      </c>
      <c r="E4084" s="219"/>
      <c r="F4084" s="218"/>
      <c r="G4084" s="268" t="s">
        <v>15020</v>
      </c>
      <c r="H4084" s="219"/>
      <c r="I4084" s="217" t="s">
        <v>16058</v>
      </c>
      <c r="J4084" s="217" t="s">
        <v>1769</v>
      </c>
      <c r="K4084" s="217" t="s">
        <v>32</v>
      </c>
      <c r="L4084" s="215" t="str">
        <f>VLOOKUP($K4084,[1]TONG_SL!$A$1:$D$65536,2,0)</f>
        <v>Giò Tai Lưỡi Xào 250g</v>
      </c>
      <c r="M4084" s="247"/>
      <c r="N4084" s="215" t="str">
        <f t="shared" si="410"/>
        <v>K-C6</v>
      </c>
      <c r="O4084" s="222"/>
      <c r="P4084" s="222"/>
      <c r="Q4084" s="215" t="str">
        <f>VLOOKUP(K4084,TONG_SL!$A:$D,3,0)</f>
        <v>Túi</v>
      </c>
      <c r="R4084" s="223">
        <v>2</v>
      </c>
      <c r="S4084" s="223"/>
      <c r="T4084" s="223">
        <f>VLOOKUP(VLOOKUP(G4084,Ma_KH!$A:$R,18,0)&amp;K4084,Gia_MB!$A:$F,6,0)</f>
        <v>50182</v>
      </c>
      <c r="U4084" s="183">
        <f t="shared" si="406"/>
        <v>100364</v>
      </c>
      <c r="V4084" s="223"/>
      <c r="W4084" s="269">
        <f t="shared" si="407"/>
        <v>0</v>
      </c>
      <c r="X4084" s="270" t="str">
        <f t="shared" si="408"/>
        <v>8</v>
      </c>
      <c r="Y4084" s="223"/>
      <c r="Z4084" s="183">
        <f t="shared" si="409"/>
        <v>8029.12</v>
      </c>
      <c r="AA4084" s="271">
        <f>VLOOKUP(G4084,Ma_KH!$A:$R,14,0)</f>
        <v>60</v>
      </c>
    </row>
    <row r="4085" spans="1:214" x14ac:dyDescent="0.25">
      <c r="A4085" s="216">
        <v>46046</v>
      </c>
      <c r="B4085" s="342">
        <v>4183607907</v>
      </c>
      <c r="C4085" s="218" t="s">
        <v>15180</v>
      </c>
      <c r="D4085" s="216">
        <v>46059</v>
      </c>
      <c r="E4085" s="219"/>
      <c r="F4085" s="218"/>
      <c r="G4085" s="268" t="s">
        <v>15020</v>
      </c>
      <c r="H4085" s="219"/>
      <c r="I4085" s="217" t="s">
        <v>16058</v>
      </c>
      <c r="J4085" s="217" t="s">
        <v>1769</v>
      </c>
      <c r="K4085" s="217" t="s">
        <v>30</v>
      </c>
      <c r="L4085" s="215" t="str">
        <f>VLOOKUP($K4085,[1]TONG_SL!$A$1:$D$65536,2,0)</f>
        <v>Gà muối 500g</v>
      </c>
      <c r="M4085" s="247"/>
      <c r="N4085" s="215" t="str">
        <f t="shared" si="410"/>
        <v>K-C6</v>
      </c>
      <c r="O4085" s="222"/>
      <c r="P4085" s="222"/>
      <c r="Q4085" s="215" t="str">
        <f>VLOOKUP(K4085,TONG_SL!$A:$D,3,0)</f>
        <v>Túi</v>
      </c>
      <c r="R4085" s="223">
        <v>50</v>
      </c>
      <c r="S4085" s="223"/>
      <c r="T4085" s="223">
        <f>VLOOKUP(VLOOKUP(G4085,Ma_KH!$A:$R,18,0)&amp;K4085,Gia_MB!$A:$F,6,0)</f>
        <v>116611</v>
      </c>
      <c r="U4085" s="183">
        <f t="shared" si="406"/>
        <v>5830550</v>
      </c>
      <c r="V4085" s="223"/>
      <c r="W4085" s="269">
        <f t="shared" si="407"/>
        <v>0</v>
      </c>
      <c r="X4085" s="270" t="str">
        <f t="shared" si="408"/>
        <v>8</v>
      </c>
      <c r="Y4085" s="223"/>
      <c r="Z4085" s="183">
        <f t="shared" si="409"/>
        <v>466444</v>
      </c>
      <c r="AA4085" s="271">
        <f>VLOOKUP(G4085,Ma_KH!$A:$R,14,0)</f>
        <v>60</v>
      </c>
    </row>
    <row r="4086" spans="1:214" x14ac:dyDescent="0.25">
      <c r="A4086" s="216">
        <v>46046</v>
      </c>
      <c r="B4086" s="342">
        <v>4183607907</v>
      </c>
      <c r="C4086" s="218" t="s">
        <v>15180</v>
      </c>
      <c r="D4086" s="216">
        <v>46059</v>
      </c>
      <c r="E4086" s="219"/>
      <c r="F4086" s="218"/>
      <c r="G4086" s="268" t="s">
        <v>15020</v>
      </c>
      <c r="H4086" s="219"/>
      <c r="I4086" s="217" t="s">
        <v>16058</v>
      </c>
      <c r="J4086" s="217" t="s">
        <v>1769</v>
      </c>
      <c r="K4086" s="217" t="s">
        <v>27</v>
      </c>
      <c r="L4086" s="215" t="str">
        <f>VLOOKUP($K4086,[1]TONG_SL!$A$1:$D$65536,2,0)</f>
        <v>Chân giò heo muối 300g</v>
      </c>
      <c r="M4086" s="247"/>
      <c r="N4086" s="215" t="str">
        <f t="shared" si="410"/>
        <v>K-C6</v>
      </c>
      <c r="O4086" s="222"/>
      <c r="P4086" s="222"/>
      <c r="Q4086" s="215" t="str">
        <f>VLOOKUP(K4086,TONG_SL!$A:$D,3,0)</f>
        <v>Túi</v>
      </c>
      <c r="R4086" s="223">
        <v>50</v>
      </c>
      <c r="S4086" s="223"/>
      <c r="T4086" s="223">
        <f>VLOOKUP(VLOOKUP(G4086,Ma_KH!$A:$R,18,0)&amp;K4086,Gia_MB!$A:$F,6,0)</f>
        <v>73431</v>
      </c>
      <c r="U4086" s="183">
        <f t="shared" si="406"/>
        <v>3671550</v>
      </c>
      <c r="V4086" s="223"/>
      <c r="W4086" s="269">
        <f t="shared" si="407"/>
        <v>0</v>
      </c>
      <c r="X4086" s="270" t="str">
        <f t="shared" si="408"/>
        <v>8</v>
      </c>
      <c r="Y4086" s="223"/>
      <c r="Z4086" s="183">
        <f t="shared" si="409"/>
        <v>293724</v>
      </c>
      <c r="AA4086" s="271">
        <f>VLOOKUP(G4086,Ma_KH!$A:$R,14,0)</f>
        <v>60</v>
      </c>
    </row>
    <row r="4087" spans="1:214" x14ac:dyDescent="0.25">
      <c r="A4087" s="216">
        <v>46046</v>
      </c>
      <c r="B4087" s="217">
        <v>4183607894</v>
      </c>
      <c r="C4087" s="218" t="s">
        <v>15180</v>
      </c>
      <c r="D4087" s="216">
        <v>46059</v>
      </c>
      <c r="E4087" s="219"/>
      <c r="F4087" s="218"/>
      <c r="G4087" s="268" t="s">
        <v>7226</v>
      </c>
      <c r="H4087" s="219"/>
      <c r="I4087" s="217" t="s">
        <v>16059</v>
      </c>
      <c r="J4087" s="217" t="s">
        <v>1769</v>
      </c>
      <c r="K4087" s="217" t="s">
        <v>7149</v>
      </c>
      <c r="L4087" s="215" t="str">
        <f>VLOOKUP($K4087,[1]TONG_SL!$A$1:$D$65536,2,0)</f>
        <v>Tai heo muối 200g</v>
      </c>
      <c r="M4087" s="247"/>
      <c r="N4087" s="215" t="str">
        <f t="shared" si="410"/>
        <v>K-C6</v>
      </c>
      <c r="O4087" s="222"/>
      <c r="P4087" s="222"/>
      <c r="Q4087" s="215" t="str">
        <f>VLOOKUP(K4087,TONG_SL!$A:$D,3,0)</f>
        <v>Túi</v>
      </c>
      <c r="R4087" s="223">
        <v>7</v>
      </c>
      <c r="S4087" s="223"/>
      <c r="T4087" s="223">
        <f>VLOOKUP(VLOOKUP(G4087,Ma_KH!$A:$R,18,0)&amp;K4087,Gia_MB!$A:$F,6,0)</f>
        <v>55595</v>
      </c>
      <c r="U4087" s="183">
        <f t="shared" si="406"/>
        <v>389165</v>
      </c>
      <c r="V4087" s="223"/>
      <c r="W4087" s="269">
        <f t="shared" si="407"/>
        <v>0</v>
      </c>
      <c r="X4087" s="270" t="str">
        <f t="shared" si="408"/>
        <v>8</v>
      </c>
      <c r="Y4087" s="223"/>
      <c r="Z4087" s="183">
        <f t="shared" si="409"/>
        <v>31133.200000000001</v>
      </c>
      <c r="AA4087" s="271">
        <f>VLOOKUP(G4087,Ma_KH!$A:$R,14,0)</f>
        <v>60</v>
      </c>
    </row>
    <row r="4088" spans="1:214" x14ac:dyDescent="0.25">
      <c r="A4088" s="216">
        <v>46046</v>
      </c>
      <c r="B4088" s="217">
        <v>4183607894</v>
      </c>
      <c r="C4088" s="218" t="s">
        <v>15180</v>
      </c>
      <c r="D4088" s="216">
        <v>46059</v>
      </c>
      <c r="E4088" s="219"/>
      <c r="F4088" s="218"/>
      <c r="G4088" s="268" t="s">
        <v>7226</v>
      </c>
      <c r="H4088" s="219"/>
      <c r="I4088" s="217" t="s">
        <v>16059</v>
      </c>
      <c r="J4088" s="217" t="s">
        <v>1769</v>
      </c>
      <c r="K4088" s="217" t="s">
        <v>32</v>
      </c>
      <c r="L4088" s="215" t="str">
        <f>VLOOKUP($K4088,[1]TONG_SL!$A$1:$D$65536,2,0)</f>
        <v>Giò Tai Lưỡi Xào 250g</v>
      </c>
      <c r="M4088" s="247"/>
      <c r="N4088" s="215" t="str">
        <f t="shared" si="410"/>
        <v>K-C6</v>
      </c>
      <c r="O4088" s="222"/>
      <c r="P4088" s="222"/>
      <c r="Q4088" s="215" t="str">
        <f>VLOOKUP(K4088,TONG_SL!$A:$D,3,0)</f>
        <v>Túi</v>
      </c>
      <c r="R4088" s="223">
        <v>7</v>
      </c>
      <c r="S4088" s="223"/>
      <c r="T4088" s="223">
        <f>VLOOKUP(VLOOKUP(G4088,Ma_KH!$A:$R,18,0)&amp;K4088,Gia_MB!$A:$F,6,0)</f>
        <v>50182</v>
      </c>
      <c r="U4088" s="183">
        <f t="shared" si="406"/>
        <v>351274</v>
      </c>
      <c r="V4088" s="223"/>
      <c r="W4088" s="269">
        <f t="shared" si="407"/>
        <v>0</v>
      </c>
      <c r="X4088" s="270" t="str">
        <f t="shared" si="408"/>
        <v>8</v>
      </c>
      <c r="Y4088" s="223"/>
      <c r="Z4088" s="183">
        <f t="shared" si="409"/>
        <v>28101.920000000002</v>
      </c>
      <c r="AA4088" s="271">
        <f>VLOOKUP(G4088,Ma_KH!$A:$R,14,0)</f>
        <v>60</v>
      </c>
    </row>
    <row r="4089" spans="1:214" x14ac:dyDescent="0.25">
      <c r="A4089" s="216">
        <v>46046</v>
      </c>
      <c r="B4089" s="217">
        <v>4183607894</v>
      </c>
      <c r="C4089" s="218" t="s">
        <v>15180</v>
      </c>
      <c r="D4089" s="216">
        <v>46059</v>
      </c>
      <c r="E4089" s="219"/>
      <c r="F4089" s="218"/>
      <c r="G4089" s="268" t="s">
        <v>7226</v>
      </c>
      <c r="H4089" s="219"/>
      <c r="I4089" s="217" t="s">
        <v>16059</v>
      </c>
      <c r="J4089" s="217" t="s">
        <v>1769</v>
      </c>
      <c r="K4089" s="217" t="s">
        <v>7192</v>
      </c>
      <c r="L4089" s="215" t="str">
        <f>VLOOKUP($K4089,[1]TONG_SL!$A$1:$D$65536,2,0)</f>
        <v>Gà muối 500g</v>
      </c>
      <c r="M4089" s="247"/>
      <c r="N4089" s="215" t="str">
        <f t="shared" si="410"/>
        <v>K-C6</v>
      </c>
      <c r="O4089" s="222"/>
      <c r="P4089" s="222"/>
      <c r="Q4089" s="215" t="str">
        <f>VLOOKUP(K4089,TONG_SL!$A:$D,3,0)</f>
        <v>Túi</v>
      </c>
      <c r="R4089" s="223">
        <v>21</v>
      </c>
      <c r="S4089" s="223"/>
      <c r="T4089" s="223">
        <f>VLOOKUP(VLOOKUP(G4089,Ma_KH!$A:$R,18,0)&amp;K4089,Gia_MB!$A:$F,6,0)</f>
        <v>116611</v>
      </c>
      <c r="U4089" s="183">
        <f t="shared" si="406"/>
        <v>2448831</v>
      </c>
      <c r="V4089" s="223"/>
      <c r="W4089" s="269">
        <f t="shared" si="407"/>
        <v>0</v>
      </c>
      <c r="X4089" s="270" t="str">
        <f t="shared" si="408"/>
        <v>8</v>
      </c>
      <c r="Y4089" s="223"/>
      <c r="Z4089" s="183">
        <f t="shared" si="409"/>
        <v>195906.48</v>
      </c>
      <c r="AA4089" s="271">
        <f>VLOOKUP(G4089,Ma_KH!$A:$R,14,0)</f>
        <v>60</v>
      </c>
    </row>
    <row r="4090" spans="1:214" x14ac:dyDescent="0.25">
      <c r="A4090" s="216">
        <v>46046</v>
      </c>
      <c r="B4090" s="217">
        <v>4183607894</v>
      </c>
      <c r="C4090" s="218" t="s">
        <v>15180</v>
      </c>
      <c r="D4090" s="216">
        <v>46059</v>
      </c>
      <c r="E4090" s="219"/>
      <c r="F4090" s="218"/>
      <c r="G4090" s="268" t="s">
        <v>7226</v>
      </c>
      <c r="H4090" s="219"/>
      <c r="I4090" s="217" t="s">
        <v>16059</v>
      </c>
      <c r="J4090" s="217" t="s">
        <v>1769</v>
      </c>
      <c r="K4090" s="217" t="s">
        <v>27</v>
      </c>
      <c r="L4090" s="215" t="str">
        <f>VLOOKUP($K4090,[1]TONG_SL!$A$1:$D$65536,2,0)</f>
        <v>Chân giò heo muối 300g</v>
      </c>
      <c r="M4090" s="247"/>
      <c r="N4090" s="215" t="str">
        <f t="shared" si="410"/>
        <v>K-C6</v>
      </c>
      <c r="O4090" s="222"/>
      <c r="P4090" s="222"/>
      <c r="Q4090" s="215" t="str">
        <f>VLOOKUP(K4090,TONG_SL!$A:$D,3,0)</f>
        <v>Túi</v>
      </c>
      <c r="R4090" s="223">
        <v>20</v>
      </c>
      <c r="S4090" s="223"/>
      <c r="T4090" s="223">
        <f>VLOOKUP(VLOOKUP(G4090,Ma_KH!$A:$R,18,0)&amp;K4090,Gia_MB!$A:$F,6,0)</f>
        <v>73431</v>
      </c>
      <c r="U4090" s="183">
        <f t="shared" si="406"/>
        <v>1468620</v>
      </c>
      <c r="V4090" s="223"/>
      <c r="W4090" s="269">
        <f t="shared" si="407"/>
        <v>0</v>
      </c>
      <c r="X4090" s="270" t="str">
        <f t="shared" si="408"/>
        <v>8</v>
      </c>
      <c r="Y4090" s="223"/>
      <c r="Z4090" s="183">
        <f t="shared" si="409"/>
        <v>117489.60000000001</v>
      </c>
      <c r="AA4090" s="271">
        <f>VLOOKUP(G4090,Ma_KH!$A:$R,14,0)</f>
        <v>60</v>
      </c>
    </row>
    <row r="4091" spans="1:214" x14ac:dyDescent="0.25">
      <c r="A4091" s="216">
        <v>46058</v>
      </c>
      <c r="B4091" s="217">
        <v>4184337173</v>
      </c>
      <c r="C4091" s="218" t="s">
        <v>15180</v>
      </c>
      <c r="D4091" s="216">
        <v>46059</v>
      </c>
      <c r="E4091" s="219"/>
      <c r="F4091" s="218"/>
      <c r="G4091" s="268" t="s">
        <v>7226</v>
      </c>
      <c r="H4091" s="219"/>
      <c r="I4091" s="217" t="s">
        <v>16060</v>
      </c>
      <c r="J4091" s="217" t="s">
        <v>1769</v>
      </c>
      <c r="K4091" s="217" t="s">
        <v>27</v>
      </c>
      <c r="L4091" s="215" t="str">
        <f>VLOOKUP($K4091,[1]TONG_SL!$A$1:$D$65536,2,0)</f>
        <v>Chân giò heo muối 300g</v>
      </c>
      <c r="M4091" s="247"/>
      <c r="N4091" s="215" t="str">
        <f t="shared" si="410"/>
        <v>K-C6</v>
      </c>
      <c r="O4091" s="222"/>
      <c r="P4091" s="222"/>
      <c r="Q4091" s="215" t="str">
        <f>VLOOKUP(K4091,TONG_SL!$A:$D,3,0)</f>
        <v>Túi</v>
      </c>
      <c r="R4091" s="223">
        <v>50</v>
      </c>
      <c r="S4091" s="223"/>
      <c r="T4091" s="223">
        <f>VLOOKUP(VLOOKUP(G4091,Ma_KH!$A:$R,18,0)&amp;K4091,Gia_MB!$A:$F,6,0)</f>
        <v>73431</v>
      </c>
      <c r="U4091" s="183">
        <f t="shared" si="406"/>
        <v>3671550</v>
      </c>
      <c r="V4091" s="223"/>
      <c r="W4091" s="269">
        <f t="shared" si="407"/>
        <v>0</v>
      </c>
      <c r="X4091" s="270" t="str">
        <f t="shared" si="408"/>
        <v>8</v>
      </c>
      <c r="Y4091" s="223"/>
      <c r="Z4091" s="183">
        <f t="shared" si="409"/>
        <v>293724</v>
      </c>
      <c r="AA4091" s="271">
        <f>VLOOKUP(G4091,Ma_KH!$A:$R,14,0)</f>
        <v>60</v>
      </c>
    </row>
    <row r="4092" spans="1:214" x14ac:dyDescent="0.25">
      <c r="A4092" s="216">
        <v>46058</v>
      </c>
      <c r="B4092" s="217">
        <v>4184337173</v>
      </c>
      <c r="C4092" s="218" t="s">
        <v>15180</v>
      </c>
      <c r="D4092" s="216">
        <v>46059</v>
      </c>
      <c r="E4092" s="219"/>
      <c r="F4092" s="218"/>
      <c r="G4092" s="268" t="s">
        <v>7226</v>
      </c>
      <c r="H4092" s="219"/>
      <c r="I4092" s="217" t="s">
        <v>16060</v>
      </c>
      <c r="J4092" s="217" t="s">
        <v>1769</v>
      </c>
      <c r="K4092" s="217" t="s">
        <v>7192</v>
      </c>
      <c r="L4092" s="215" t="str">
        <f>VLOOKUP($K4092,[1]TONG_SL!$A$1:$D$65536,2,0)</f>
        <v>Gà muối 500g</v>
      </c>
      <c r="M4092" s="247"/>
      <c r="N4092" s="215" t="str">
        <f t="shared" si="410"/>
        <v>K-C6</v>
      </c>
      <c r="O4092" s="222"/>
      <c r="P4092" s="222"/>
      <c r="Q4092" s="215" t="str">
        <f>VLOOKUP(K4092,TONG_SL!$A:$D,3,0)</f>
        <v>Túi</v>
      </c>
      <c r="R4092" s="223">
        <v>30</v>
      </c>
      <c r="S4092" s="223"/>
      <c r="T4092" s="223">
        <f>VLOOKUP(VLOOKUP(G4092,Ma_KH!$A:$R,18,0)&amp;K4092,Gia_MB!$A:$F,6,0)</f>
        <v>116611</v>
      </c>
      <c r="U4092" s="183">
        <f t="shared" si="406"/>
        <v>3498330</v>
      </c>
      <c r="V4092" s="223"/>
      <c r="W4092" s="269">
        <f t="shared" si="407"/>
        <v>0</v>
      </c>
      <c r="X4092" s="270" t="str">
        <f t="shared" si="408"/>
        <v>8</v>
      </c>
      <c r="Y4092" s="223"/>
      <c r="Z4092" s="183">
        <f t="shared" si="409"/>
        <v>279866.40000000002</v>
      </c>
      <c r="AA4092" s="271">
        <f>VLOOKUP(G4092,Ma_KH!$A:$R,14,0)</f>
        <v>60</v>
      </c>
    </row>
    <row r="4093" spans="1:214" x14ac:dyDescent="0.25">
      <c r="A4093" s="216">
        <v>46058</v>
      </c>
      <c r="B4093" s="217">
        <v>4184337306</v>
      </c>
      <c r="C4093" s="218" t="s">
        <v>15180</v>
      </c>
      <c r="D4093" s="216">
        <v>46059</v>
      </c>
      <c r="E4093" s="219"/>
      <c r="F4093" s="218"/>
      <c r="G4093" s="268" t="s">
        <v>7226</v>
      </c>
      <c r="H4093" s="219"/>
      <c r="I4093" s="217" t="s">
        <v>16062</v>
      </c>
      <c r="J4093" s="217" t="s">
        <v>1769</v>
      </c>
      <c r="K4093" s="217" t="s">
        <v>27</v>
      </c>
      <c r="L4093" s="215" t="str">
        <f>VLOOKUP($K4093,[1]TONG_SL!$A$1:$D$65536,2,0)</f>
        <v>Chân giò heo muối 300g</v>
      </c>
      <c r="M4093" s="247"/>
      <c r="N4093" s="215" t="str">
        <f t="shared" si="410"/>
        <v>K-C6</v>
      </c>
      <c r="O4093" s="222"/>
      <c r="P4093" s="222"/>
      <c r="Q4093" s="215" t="str">
        <f>VLOOKUP(K4093,TONG_SL!$A:$D,3,0)</f>
        <v>Túi</v>
      </c>
      <c r="R4093" s="223">
        <v>50</v>
      </c>
      <c r="S4093" s="223"/>
      <c r="T4093" s="223">
        <f>VLOOKUP(VLOOKUP(G4093,Ma_KH!$A:$R,18,0)&amp;K4093,Gia_MB!$A:$F,6,0)</f>
        <v>73431</v>
      </c>
      <c r="U4093" s="183">
        <f t="shared" si="406"/>
        <v>3671550</v>
      </c>
      <c r="V4093" s="223"/>
      <c r="W4093" s="269">
        <f t="shared" si="407"/>
        <v>0</v>
      </c>
      <c r="X4093" s="270" t="str">
        <f t="shared" si="408"/>
        <v>8</v>
      </c>
      <c r="Y4093" s="223"/>
      <c r="Z4093" s="183">
        <f t="shared" si="409"/>
        <v>293724</v>
      </c>
      <c r="AA4093" s="271">
        <f>VLOOKUP(G4093,Ma_KH!$A:$R,14,0)</f>
        <v>60</v>
      </c>
    </row>
    <row r="4094" spans="1:214" x14ac:dyDescent="0.25">
      <c r="A4094" s="216">
        <v>46058</v>
      </c>
      <c r="B4094" s="217">
        <v>4184337306</v>
      </c>
      <c r="C4094" s="218" t="s">
        <v>15180</v>
      </c>
      <c r="D4094" s="216">
        <v>46059</v>
      </c>
      <c r="E4094" s="219"/>
      <c r="F4094" s="218"/>
      <c r="G4094" s="268" t="s">
        <v>7226</v>
      </c>
      <c r="H4094" s="219"/>
      <c r="I4094" s="217" t="s">
        <v>16062</v>
      </c>
      <c r="J4094" s="217" t="s">
        <v>1769</v>
      </c>
      <c r="K4094" s="217" t="s">
        <v>7192</v>
      </c>
      <c r="L4094" s="215" t="str">
        <f>VLOOKUP($K4094,[1]TONG_SL!$A$1:$D$65536,2,0)</f>
        <v>Gà muối 500g</v>
      </c>
      <c r="M4094" s="247"/>
      <c r="N4094" s="215" t="str">
        <f t="shared" si="410"/>
        <v>K-C6</v>
      </c>
      <c r="O4094" s="222"/>
      <c r="P4094" s="222"/>
      <c r="Q4094" s="215" t="str">
        <f>VLOOKUP(K4094,TONG_SL!$A:$D,3,0)</f>
        <v>Túi</v>
      </c>
      <c r="R4094" s="223">
        <v>30</v>
      </c>
      <c r="S4094" s="223"/>
      <c r="T4094" s="223">
        <f>VLOOKUP(VLOOKUP(G4094,Ma_KH!$A:$R,18,0)&amp;K4094,Gia_MB!$A:$F,6,0)</f>
        <v>116611</v>
      </c>
      <c r="U4094" s="183">
        <f t="shared" si="406"/>
        <v>3498330</v>
      </c>
      <c r="V4094" s="223"/>
      <c r="W4094" s="269">
        <f t="shared" si="407"/>
        <v>0</v>
      </c>
      <c r="X4094" s="270" t="str">
        <f t="shared" si="408"/>
        <v>8</v>
      </c>
      <c r="Y4094" s="223"/>
      <c r="Z4094" s="183">
        <f t="shared" si="409"/>
        <v>279866.40000000002</v>
      </c>
      <c r="AA4094" s="271">
        <f>VLOOKUP(G4094,Ma_KH!$A:$R,14,0)</f>
        <v>60</v>
      </c>
    </row>
    <row r="4095" spans="1:214" s="356" customFormat="1" x14ac:dyDescent="0.25">
      <c r="A4095" s="343">
        <v>46054</v>
      </c>
      <c r="B4095" s="344">
        <v>4184035425</v>
      </c>
      <c r="C4095" s="345" t="s">
        <v>15180</v>
      </c>
      <c r="D4095" s="216">
        <v>46058</v>
      </c>
      <c r="E4095" s="346"/>
      <c r="F4095" s="345"/>
      <c r="G4095" s="347" t="s">
        <v>12354</v>
      </c>
      <c r="H4095" s="346"/>
      <c r="I4095" s="344" t="s">
        <v>16065</v>
      </c>
      <c r="J4095" s="344" t="s">
        <v>7228</v>
      </c>
      <c r="K4095" s="344" t="s">
        <v>7192</v>
      </c>
      <c r="L4095" s="348" t="str">
        <f>VLOOKUP($K4095,[1]TONG_SL!$A$1:$D$65536,2,0)</f>
        <v>Gà muối 500g</v>
      </c>
      <c r="M4095" s="349"/>
      <c r="N4095" s="348" t="str">
        <f t="shared" si="410"/>
        <v>K-C6</v>
      </c>
      <c r="O4095" s="350"/>
      <c r="P4095" s="350"/>
      <c r="Q4095" s="348" t="str">
        <f>VLOOKUP(K4095,TONG_SL!$A:$D,3,0)</f>
        <v>Túi</v>
      </c>
      <c r="R4095" s="351">
        <v>20</v>
      </c>
      <c r="S4095" s="351"/>
      <c r="T4095" s="351">
        <f>VLOOKUP(VLOOKUP(G4095,Ma_KH!$A:$R,18,0)&amp;K4095,Gia_MB!$A:$F,6,0)</f>
        <v>116611</v>
      </c>
      <c r="U4095" s="183">
        <f t="shared" si="406"/>
        <v>2332220</v>
      </c>
      <c r="V4095" s="351"/>
      <c r="W4095" s="352">
        <f t="shared" si="407"/>
        <v>0</v>
      </c>
      <c r="X4095" s="353" t="str">
        <f t="shared" si="408"/>
        <v>8</v>
      </c>
      <c r="Y4095" s="351"/>
      <c r="Z4095" s="183">
        <f t="shared" si="409"/>
        <v>186577.6</v>
      </c>
      <c r="AA4095" s="354">
        <f>VLOOKUP(G4095,Ma_KH!$A:$R,14,0)</f>
        <v>60</v>
      </c>
      <c r="AB4095" s="355"/>
      <c r="AC4095" s="355"/>
      <c r="AD4095" s="355"/>
      <c r="AE4095" s="355"/>
      <c r="AF4095" s="355"/>
      <c r="AG4095" s="355"/>
      <c r="AH4095" s="355"/>
      <c r="AI4095" s="355"/>
      <c r="AJ4095" s="355"/>
      <c r="AK4095" s="355"/>
      <c r="AL4095" s="355"/>
      <c r="AM4095" s="355"/>
      <c r="AN4095" s="355"/>
      <c r="AO4095" s="355"/>
      <c r="AP4095" s="355"/>
      <c r="AQ4095" s="355"/>
      <c r="AR4095" s="355"/>
      <c r="AS4095" s="355"/>
      <c r="AT4095" s="355"/>
      <c r="AU4095" s="355"/>
      <c r="AV4095" s="355"/>
      <c r="AW4095" s="355"/>
      <c r="AX4095" s="355"/>
      <c r="AY4095" s="355"/>
      <c r="AZ4095" s="355"/>
      <c r="BA4095" s="355"/>
      <c r="BB4095" s="355"/>
      <c r="BC4095" s="355"/>
      <c r="BD4095" s="355"/>
      <c r="BE4095" s="355"/>
      <c r="BF4095" s="355"/>
      <c r="BG4095" s="355"/>
      <c r="BH4095" s="355"/>
      <c r="BI4095" s="355"/>
      <c r="BJ4095" s="355"/>
      <c r="BK4095" s="355"/>
      <c r="BL4095" s="355"/>
      <c r="BM4095" s="355"/>
      <c r="BN4095" s="355"/>
      <c r="BO4095" s="355"/>
      <c r="BP4095" s="355"/>
      <c r="BQ4095" s="355"/>
      <c r="BR4095" s="355"/>
      <c r="BS4095" s="355"/>
      <c r="BT4095" s="355"/>
      <c r="BU4095" s="355"/>
      <c r="BV4095" s="355"/>
      <c r="BW4095" s="355"/>
      <c r="BX4095" s="355"/>
      <c r="BY4095" s="355"/>
      <c r="BZ4095" s="355"/>
      <c r="CA4095" s="355"/>
      <c r="CB4095" s="355"/>
      <c r="CC4095" s="355"/>
      <c r="CD4095" s="355"/>
      <c r="CE4095" s="355"/>
      <c r="CF4095" s="355"/>
      <c r="CG4095" s="355"/>
      <c r="CH4095" s="355"/>
      <c r="CI4095" s="355"/>
      <c r="CJ4095" s="355"/>
      <c r="CK4095" s="355"/>
      <c r="CL4095" s="355"/>
      <c r="CM4095" s="355"/>
      <c r="CN4095" s="355"/>
      <c r="CO4095" s="355"/>
      <c r="CP4095" s="355"/>
      <c r="CQ4095" s="355"/>
      <c r="CR4095" s="355"/>
      <c r="CS4095" s="355"/>
      <c r="CT4095" s="355"/>
      <c r="CU4095" s="355"/>
      <c r="CV4095" s="355"/>
      <c r="CW4095" s="355"/>
      <c r="CX4095" s="355"/>
      <c r="CY4095" s="355"/>
      <c r="CZ4095" s="355"/>
      <c r="DA4095" s="355"/>
      <c r="DB4095" s="355"/>
      <c r="DC4095" s="355"/>
      <c r="DD4095" s="355"/>
      <c r="DE4095" s="355"/>
      <c r="DF4095" s="355"/>
      <c r="DG4095" s="355"/>
      <c r="DH4095" s="355"/>
      <c r="DI4095" s="355"/>
      <c r="DJ4095" s="355"/>
      <c r="DK4095" s="355"/>
      <c r="DL4095" s="355"/>
      <c r="DM4095" s="355"/>
      <c r="DN4095" s="355"/>
      <c r="DO4095" s="355"/>
      <c r="DP4095" s="355"/>
      <c r="DQ4095" s="355"/>
      <c r="DR4095" s="355"/>
      <c r="DS4095" s="355"/>
      <c r="DT4095" s="355"/>
      <c r="DU4095" s="355"/>
      <c r="DV4095" s="355"/>
      <c r="DW4095" s="355"/>
      <c r="DX4095" s="355"/>
      <c r="DY4095" s="355"/>
      <c r="DZ4095" s="355"/>
      <c r="EA4095" s="355"/>
      <c r="EB4095" s="355"/>
      <c r="EC4095" s="355"/>
      <c r="ED4095" s="355"/>
      <c r="EE4095" s="355"/>
      <c r="EF4095" s="355"/>
      <c r="EG4095" s="355"/>
      <c r="EH4095" s="355"/>
      <c r="EI4095" s="355"/>
      <c r="EJ4095" s="355"/>
      <c r="EK4095" s="355"/>
      <c r="EL4095" s="355"/>
      <c r="EM4095" s="355"/>
      <c r="EN4095" s="355"/>
      <c r="EO4095" s="355"/>
      <c r="EP4095" s="355"/>
      <c r="EQ4095" s="355"/>
      <c r="ER4095" s="355"/>
      <c r="ES4095" s="355"/>
      <c r="ET4095" s="355"/>
      <c r="EU4095" s="355"/>
      <c r="EV4095" s="355"/>
      <c r="EW4095" s="355"/>
      <c r="EX4095" s="355"/>
      <c r="EY4095" s="355"/>
      <c r="EZ4095" s="355"/>
      <c r="FA4095" s="355"/>
      <c r="FB4095" s="355"/>
      <c r="FC4095" s="355"/>
      <c r="FD4095" s="355"/>
      <c r="FE4095" s="355"/>
      <c r="FF4095" s="355"/>
      <c r="FG4095" s="355"/>
      <c r="FH4095" s="355"/>
      <c r="FI4095" s="355"/>
      <c r="FJ4095" s="355"/>
      <c r="FK4095" s="355"/>
      <c r="FL4095" s="355"/>
      <c r="FM4095" s="355"/>
      <c r="FN4095" s="355"/>
      <c r="FO4095" s="355"/>
      <c r="FP4095" s="355"/>
      <c r="FQ4095" s="355"/>
      <c r="FR4095" s="355"/>
      <c r="FS4095" s="355"/>
      <c r="FT4095" s="355"/>
      <c r="FU4095" s="355"/>
      <c r="FV4095" s="355"/>
      <c r="FW4095" s="355"/>
      <c r="FX4095" s="355"/>
      <c r="FY4095" s="355"/>
      <c r="FZ4095" s="355"/>
      <c r="GA4095" s="355"/>
      <c r="GB4095" s="355"/>
      <c r="GC4095" s="355"/>
      <c r="GD4095" s="355"/>
      <c r="GE4095" s="355"/>
      <c r="GF4095" s="355"/>
      <c r="GG4095" s="355"/>
      <c r="GH4095" s="355"/>
      <c r="GI4095" s="355"/>
      <c r="GJ4095" s="355"/>
      <c r="GK4095" s="355"/>
      <c r="GL4095" s="355"/>
      <c r="GM4095" s="355"/>
      <c r="GN4095" s="355"/>
      <c r="GO4095" s="355"/>
      <c r="GP4095" s="355"/>
      <c r="GQ4095" s="355"/>
      <c r="GR4095" s="355"/>
      <c r="GS4095" s="355"/>
      <c r="GT4095" s="355"/>
      <c r="GU4095" s="355"/>
      <c r="GV4095" s="355"/>
      <c r="GW4095" s="355"/>
      <c r="GX4095" s="355"/>
      <c r="GY4095" s="355"/>
      <c r="GZ4095" s="355"/>
      <c r="HA4095" s="355"/>
      <c r="HB4095" s="355"/>
      <c r="HC4095" s="355"/>
      <c r="HD4095" s="355"/>
      <c r="HE4095" s="355"/>
      <c r="HF4095" s="355"/>
    </row>
    <row r="4096" spans="1:214" s="356" customFormat="1" x14ac:dyDescent="0.25">
      <c r="A4096" s="343">
        <v>46054</v>
      </c>
      <c r="B4096" s="344">
        <v>4184035425</v>
      </c>
      <c r="C4096" s="345" t="s">
        <v>15180</v>
      </c>
      <c r="D4096" s="216">
        <v>46058</v>
      </c>
      <c r="E4096" s="346"/>
      <c r="F4096" s="345"/>
      <c r="G4096" s="347" t="s">
        <v>12354</v>
      </c>
      <c r="H4096" s="346"/>
      <c r="I4096" s="344" t="s">
        <v>16065</v>
      </c>
      <c r="J4096" s="344" t="s">
        <v>7228</v>
      </c>
      <c r="K4096" s="344" t="s">
        <v>27</v>
      </c>
      <c r="L4096" s="348" t="str">
        <f>VLOOKUP($K4096,[1]TONG_SL!$A$1:$D$65536,2,0)</f>
        <v>Chân giò heo muối 300g</v>
      </c>
      <c r="M4096" s="349"/>
      <c r="N4096" s="348" t="str">
        <f t="shared" si="410"/>
        <v>K-C6</v>
      </c>
      <c r="O4096" s="350"/>
      <c r="P4096" s="350"/>
      <c r="Q4096" s="348" t="str">
        <f>VLOOKUP(K4096,TONG_SL!$A:$D,3,0)</f>
        <v>Túi</v>
      </c>
      <c r="R4096" s="351">
        <v>5</v>
      </c>
      <c r="S4096" s="351"/>
      <c r="T4096" s="351">
        <f>VLOOKUP(VLOOKUP(G4096,Ma_KH!$A:$R,18,0)&amp;K4096,Gia_MB!$A:$F,6,0)</f>
        <v>73431</v>
      </c>
      <c r="U4096" s="183">
        <f t="shared" si="406"/>
        <v>367155</v>
      </c>
      <c r="V4096" s="351"/>
      <c r="W4096" s="352">
        <f t="shared" si="407"/>
        <v>0</v>
      </c>
      <c r="X4096" s="353" t="str">
        <f t="shared" si="408"/>
        <v>8</v>
      </c>
      <c r="Y4096" s="351"/>
      <c r="Z4096" s="183">
        <f t="shared" si="409"/>
        <v>29372.400000000001</v>
      </c>
      <c r="AA4096" s="354">
        <f>VLOOKUP(G4096,Ma_KH!$A:$R,14,0)</f>
        <v>60</v>
      </c>
      <c r="AB4096" s="355"/>
      <c r="AC4096" s="355"/>
      <c r="AD4096" s="355"/>
      <c r="AE4096" s="355"/>
      <c r="AF4096" s="355"/>
      <c r="AG4096" s="355"/>
      <c r="AH4096" s="355"/>
      <c r="AI4096" s="355"/>
      <c r="AJ4096" s="355"/>
      <c r="AK4096" s="355"/>
      <c r="AL4096" s="355"/>
      <c r="AM4096" s="355"/>
      <c r="AN4096" s="355"/>
      <c r="AO4096" s="355"/>
      <c r="AP4096" s="355"/>
      <c r="AQ4096" s="355"/>
      <c r="AR4096" s="355"/>
      <c r="AS4096" s="355"/>
      <c r="AT4096" s="355"/>
      <c r="AU4096" s="355"/>
      <c r="AV4096" s="355"/>
      <c r="AW4096" s="355"/>
      <c r="AX4096" s="355"/>
      <c r="AY4096" s="355"/>
      <c r="AZ4096" s="355"/>
      <c r="BA4096" s="355"/>
      <c r="BB4096" s="355"/>
      <c r="BC4096" s="355"/>
      <c r="BD4096" s="355"/>
      <c r="BE4096" s="355"/>
      <c r="BF4096" s="355"/>
      <c r="BG4096" s="355"/>
      <c r="BH4096" s="355"/>
      <c r="BI4096" s="355"/>
      <c r="BJ4096" s="355"/>
      <c r="BK4096" s="355"/>
      <c r="BL4096" s="355"/>
      <c r="BM4096" s="355"/>
      <c r="BN4096" s="355"/>
      <c r="BO4096" s="355"/>
      <c r="BP4096" s="355"/>
      <c r="BQ4096" s="355"/>
      <c r="BR4096" s="355"/>
      <c r="BS4096" s="355"/>
      <c r="BT4096" s="355"/>
      <c r="BU4096" s="355"/>
      <c r="BV4096" s="355"/>
      <c r="BW4096" s="355"/>
      <c r="BX4096" s="355"/>
      <c r="BY4096" s="355"/>
      <c r="BZ4096" s="355"/>
      <c r="CA4096" s="355"/>
      <c r="CB4096" s="355"/>
      <c r="CC4096" s="355"/>
      <c r="CD4096" s="355"/>
      <c r="CE4096" s="355"/>
      <c r="CF4096" s="355"/>
      <c r="CG4096" s="355"/>
      <c r="CH4096" s="355"/>
      <c r="CI4096" s="355"/>
      <c r="CJ4096" s="355"/>
      <c r="CK4096" s="355"/>
      <c r="CL4096" s="355"/>
      <c r="CM4096" s="355"/>
      <c r="CN4096" s="355"/>
      <c r="CO4096" s="355"/>
      <c r="CP4096" s="355"/>
      <c r="CQ4096" s="355"/>
      <c r="CR4096" s="355"/>
      <c r="CS4096" s="355"/>
      <c r="CT4096" s="355"/>
      <c r="CU4096" s="355"/>
      <c r="CV4096" s="355"/>
      <c r="CW4096" s="355"/>
      <c r="CX4096" s="355"/>
      <c r="CY4096" s="355"/>
      <c r="CZ4096" s="355"/>
      <c r="DA4096" s="355"/>
      <c r="DB4096" s="355"/>
      <c r="DC4096" s="355"/>
      <c r="DD4096" s="355"/>
      <c r="DE4096" s="355"/>
      <c r="DF4096" s="355"/>
      <c r="DG4096" s="355"/>
      <c r="DH4096" s="355"/>
      <c r="DI4096" s="355"/>
      <c r="DJ4096" s="355"/>
      <c r="DK4096" s="355"/>
      <c r="DL4096" s="355"/>
      <c r="DM4096" s="355"/>
      <c r="DN4096" s="355"/>
      <c r="DO4096" s="355"/>
      <c r="DP4096" s="355"/>
      <c r="DQ4096" s="355"/>
      <c r="DR4096" s="355"/>
      <c r="DS4096" s="355"/>
      <c r="DT4096" s="355"/>
      <c r="DU4096" s="355"/>
      <c r="DV4096" s="355"/>
      <c r="DW4096" s="355"/>
      <c r="DX4096" s="355"/>
      <c r="DY4096" s="355"/>
      <c r="DZ4096" s="355"/>
      <c r="EA4096" s="355"/>
      <c r="EB4096" s="355"/>
      <c r="EC4096" s="355"/>
      <c r="ED4096" s="355"/>
      <c r="EE4096" s="355"/>
      <c r="EF4096" s="355"/>
      <c r="EG4096" s="355"/>
      <c r="EH4096" s="355"/>
      <c r="EI4096" s="355"/>
      <c r="EJ4096" s="355"/>
      <c r="EK4096" s="355"/>
      <c r="EL4096" s="355"/>
      <c r="EM4096" s="355"/>
      <c r="EN4096" s="355"/>
      <c r="EO4096" s="355"/>
      <c r="EP4096" s="355"/>
      <c r="EQ4096" s="355"/>
      <c r="ER4096" s="355"/>
      <c r="ES4096" s="355"/>
      <c r="ET4096" s="355"/>
      <c r="EU4096" s="355"/>
      <c r="EV4096" s="355"/>
      <c r="EW4096" s="355"/>
      <c r="EX4096" s="355"/>
      <c r="EY4096" s="355"/>
      <c r="EZ4096" s="355"/>
      <c r="FA4096" s="355"/>
      <c r="FB4096" s="355"/>
      <c r="FC4096" s="355"/>
      <c r="FD4096" s="355"/>
      <c r="FE4096" s="355"/>
      <c r="FF4096" s="355"/>
      <c r="FG4096" s="355"/>
      <c r="FH4096" s="355"/>
      <c r="FI4096" s="355"/>
      <c r="FJ4096" s="355"/>
      <c r="FK4096" s="355"/>
      <c r="FL4096" s="355"/>
      <c r="FM4096" s="355"/>
      <c r="FN4096" s="355"/>
      <c r="FO4096" s="355"/>
      <c r="FP4096" s="355"/>
      <c r="FQ4096" s="355"/>
      <c r="FR4096" s="355"/>
      <c r="FS4096" s="355"/>
      <c r="FT4096" s="355"/>
      <c r="FU4096" s="355"/>
      <c r="FV4096" s="355"/>
      <c r="FW4096" s="355"/>
      <c r="FX4096" s="355"/>
      <c r="FY4096" s="355"/>
      <c r="FZ4096" s="355"/>
      <c r="GA4096" s="355"/>
      <c r="GB4096" s="355"/>
      <c r="GC4096" s="355"/>
      <c r="GD4096" s="355"/>
      <c r="GE4096" s="355"/>
      <c r="GF4096" s="355"/>
      <c r="GG4096" s="355"/>
      <c r="GH4096" s="355"/>
      <c r="GI4096" s="355"/>
      <c r="GJ4096" s="355"/>
      <c r="GK4096" s="355"/>
      <c r="GL4096" s="355"/>
      <c r="GM4096" s="355"/>
      <c r="GN4096" s="355"/>
      <c r="GO4096" s="355"/>
      <c r="GP4096" s="355"/>
      <c r="GQ4096" s="355"/>
      <c r="GR4096" s="355"/>
      <c r="GS4096" s="355"/>
      <c r="GT4096" s="355"/>
      <c r="GU4096" s="355"/>
      <c r="GV4096" s="355"/>
      <c r="GW4096" s="355"/>
      <c r="GX4096" s="355"/>
      <c r="GY4096" s="355"/>
      <c r="GZ4096" s="355"/>
      <c r="HA4096" s="355"/>
      <c r="HB4096" s="355"/>
      <c r="HC4096" s="355"/>
      <c r="HD4096" s="355"/>
      <c r="HE4096" s="355"/>
      <c r="HF4096" s="355"/>
    </row>
    <row r="4097" spans="1:27" x14ac:dyDescent="0.25">
      <c r="A4097" s="216">
        <v>46057</v>
      </c>
      <c r="B4097" s="217">
        <v>41842778310</v>
      </c>
      <c r="C4097" s="345" t="s">
        <v>15180</v>
      </c>
      <c r="D4097" s="216">
        <v>46059</v>
      </c>
      <c r="E4097" s="219"/>
      <c r="F4097" s="218"/>
      <c r="G4097" s="268" t="s">
        <v>15481</v>
      </c>
      <c r="H4097" s="219"/>
      <c r="I4097" s="217" t="s">
        <v>16066</v>
      </c>
      <c r="J4097" s="217" t="s">
        <v>7228</v>
      </c>
      <c r="K4097" s="217" t="s">
        <v>27</v>
      </c>
      <c r="L4097" s="348" t="str">
        <f>VLOOKUP($K4097,[1]TONG_SL!$A$1:$D$65536,2,0)</f>
        <v>Chân giò heo muối 300g</v>
      </c>
      <c r="M4097" s="349"/>
      <c r="N4097" s="348" t="str">
        <f t="shared" si="410"/>
        <v>K-C6</v>
      </c>
      <c r="O4097" s="350"/>
      <c r="P4097" s="350"/>
      <c r="Q4097" s="348" t="str">
        <f>VLOOKUP(K4097,TONG_SL!$A:$D,3,0)</f>
        <v>Túi</v>
      </c>
      <c r="R4097" s="223">
        <v>15</v>
      </c>
      <c r="S4097" s="223"/>
      <c r="T4097" s="223">
        <f>VLOOKUP(VLOOKUP(G4097,Ma_KH!$A:$R,18,0)&amp;K4097,Gia_MB!$A:$F,6,0)</f>
        <v>73431</v>
      </c>
      <c r="U4097" s="183">
        <f t="shared" ref="U4097:U4160" si="411">T4097*R4097</f>
        <v>1101465</v>
      </c>
      <c r="V4097" s="223"/>
      <c r="W4097" s="269">
        <f t="shared" ref="W4097:W4160" si="412">U4097*V4097</f>
        <v>0</v>
      </c>
      <c r="X4097" s="270" t="str">
        <f t="shared" ref="X4097:X4160" si="413">IF(B4097&lt;&gt;"","8","0")</f>
        <v>8</v>
      </c>
      <c r="Y4097" s="223"/>
      <c r="Z4097" s="183">
        <f t="shared" ref="Z4097:Z4160" si="414">U4097*X4097%</f>
        <v>88117.2</v>
      </c>
      <c r="AA4097" s="271">
        <f>VLOOKUP(G4097,Ma_KH!$A:$R,14,0)</f>
        <v>60</v>
      </c>
    </row>
    <row r="4098" spans="1:27" x14ac:dyDescent="0.25">
      <c r="A4098" s="216">
        <v>46057</v>
      </c>
      <c r="B4098" s="217">
        <v>41842778310</v>
      </c>
      <c r="C4098" s="345" t="s">
        <v>15180</v>
      </c>
      <c r="D4098" s="216">
        <v>46059</v>
      </c>
      <c r="E4098" s="219"/>
      <c r="F4098" s="218"/>
      <c r="G4098" s="268" t="s">
        <v>15481</v>
      </c>
      <c r="H4098" s="219"/>
      <c r="I4098" s="217" t="s">
        <v>16066</v>
      </c>
      <c r="J4098" s="217" t="s">
        <v>7228</v>
      </c>
      <c r="K4098" s="217" t="s">
        <v>30</v>
      </c>
      <c r="L4098" s="348" t="str">
        <f>VLOOKUP($K4098,[1]TONG_SL!$A$1:$D$65536,2,0)</f>
        <v>Gà muối 500g</v>
      </c>
      <c r="M4098" s="349"/>
      <c r="N4098" s="348" t="str">
        <f t="shared" si="410"/>
        <v>K-C6</v>
      </c>
      <c r="O4098" s="350"/>
      <c r="P4098" s="350"/>
      <c r="Q4098" s="348" t="str">
        <f>VLOOKUP(K4098,TONG_SL!$A:$D,3,0)</f>
        <v>Túi</v>
      </c>
      <c r="R4098" s="223">
        <v>15</v>
      </c>
      <c r="S4098" s="223"/>
      <c r="T4098" s="223">
        <f>VLOOKUP(VLOOKUP(G4098,Ma_KH!$A:$R,18,0)&amp;K4098,Gia_MB!$A:$F,6,0)</f>
        <v>116611</v>
      </c>
      <c r="U4098" s="183">
        <f t="shared" si="411"/>
        <v>1749165</v>
      </c>
      <c r="V4098" s="223"/>
      <c r="W4098" s="269">
        <f t="shared" si="412"/>
        <v>0</v>
      </c>
      <c r="X4098" s="270" t="str">
        <f t="shared" si="413"/>
        <v>8</v>
      </c>
      <c r="Y4098" s="223"/>
      <c r="Z4098" s="183">
        <f t="shared" si="414"/>
        <v>139933.20000000001</v>
      </c>
      <c r="AA4098" s="271">
        <f>VLOOKUP(G4098,Ma_KH!$A:$R,14,0)</f>
        <v>60</v>
      </c>
    </row>
    <row r="4099" spans="1:27" x14ac:dyDescent="0.25">
      <c r="A4099" s="216">
        <v>46057</v>
      </c>
      <c r="B4099" s="217">
        <v>41842778310</v>
      </c>
      <c r="C4099" s="345" t="s">
        <v>15180</v>
      </c>
      <c r="D4099" s="216">
        <v>46059</v>
      </c>
      <c r="E4099" s="219"/>
      <c r="F4099" s="218"/>
      <c r="G4099" s="268" t="s">
        <v>15481</v>
      </c>
      <c r="H4099" s="219"/>
      <c r="I4099" s="217" t="s">
        <v>16066</v>
      </c>
      <c r="J4099" s="217" t="s">
        <v>7228</v>
      </c>
      <c r="K4099" s="217" t="s">
        <v>48</v>
      </c>
      <c r="L4099" s="348" t="str">
        <f>VLOOKUP($K4099,[1]TONG_SL!$A$1:$D$65536,2,0)</f>
        <v>Mọc Nấm Hương 250g</v>
      </c>
      <c r="M4099" s="349"/>
      <c r="N4099" s="348" t="str">
        <f t="shared" si="410"/>
        <v>K-C6</v>
      </c>
      <c r="O4099" s="350"/>
      <c r="P4099" s="350"/>
      <c r="Q4099" s="348" t="str">
        <f>VLOOKUP(K4099,TONG_SL!$A:$D,3,0)</f>
        <v>Túi</v>
      </c>
      <c r="R4099" s="223">
        <v>5</v>
      </c>
      <c r="S4099" s="223"/>
      <c r="T4099" s="223">
        <f>VLOOKUP(VLOOKUP(G4099,Ma_KH!$A:$R,18,0)&amp;K4099,Gia_MB!$A:$F,6,0)</f>
        <v>46000</v>
      </c>
      <c r="U4099" s="183">
        <f t="shared" si="411"/>
        <v>230000</v>
      </c>
      <c r="V4099" s="223"/>
      <c r="W4099" s="269">
        <f t="shared" si="412"/>
        <v>0</v>
      </c>
      <c r="X4099" s="270" t="str">
        <f t="shared" si="413"/>
        <v>8</v>
      </c>
      <c r="Y4099" s="223"/>
      <c r="Z4099" s="183">
        <f t="shared" si="414"/>
        <v>18400</v>
      </c>
      <c r="AA4099" s="271">
        <f>VLOOKUP(G4099,Ma_KH!$A:$R,14,0)</f>
        <v>60</v>
      </c>
    </row>
    <row r="4100" spans="1:27" x14ac:dyDescent="0.25">
      <c r="A4100" s="216">
        <v>46057</v>
      </c>
      <c r="B4100" s="217">
        <v>41842778310</v>
      </c>
      <c r="C4100" s="345" t="s">
        <v>15180</v>
      </c>
      <c r="D4100" s="216">
        <v>46059</v>
      </c>
      <c r="E4100" s="219"/>
      <c r="F4100" s="218"/>
      <c r="G4100" s="268" t="s">
        <v>15481</v>
      </c>
      <c r="H4100" s="219"/>
      <c r="I4100" s="217" t="s">
        <v>16066</v>
      </c>
      <c r="J4100" s="217" t="s">
        <v>7228</v>
      </c>
      <c r="K4100" s="217" t="s">
        <v>32</v>
      </c>
      <c r="L4100" s="348" t="str">
        <f>VLOOKUP($K4100,[1]TONG_SL!$A$1:$D$65536,2,0)</f>
        <v>Giò Tai Lưỡi Xào 250g</v>
      </c>
      <c r="M4100" s="349"/>
      <c r="N4100" s="348" t="str">
        <f t="shared" si="410"/>
        <v>K-C6</v>
      </c>
      <c r="O4100" s="350"/>
      <c r="P4100" s="350"/>
      <c r="Q4100" s="348" t="str">
        <f>VLOOKUP(K4100,TONG_SL!$A:$D,3,0)</f>
        <v>Túi</v>
      </c>
      <c r="R4100" s="223">
        <v>5</v>
      </c>
      <c r="S4100" s="223"/>
      <c r="T4100" s="223">
        <f>VLOOKUP(VLOOKUP(G4100,Ma_KH!$A:$R,18,0)&amp;K4100,Gia_MB!$A:$F,6,0)</f>
        <v>50182</v>
      </c>
      <c r="U4100" s="183">
        <f t="shared" si="411"/>
        <v>250910</v>
      </c>
      <c r="V4100" s="223"/>
      <c r="W4100" s="269">
        <f t="shared" si="412"/>
        <v>0</v>
      </c>
      <c r="X4100" s="270" t="str">
        <f t="shared" si="413"/>
        <v>8</v>
      </c>
      <c r="Y4100" s="223"/>
      <c r="Z4100" s="183">
        <f t="shared" si="414"/>
        <v>20072.8</v>
      </c>
      <c r="AA4100" s="271">
        <f>VLOOKUP(G4100,Ma_KH!$A:$R,14,0)</f>
        <v>60</v>
      </c>
    </row>
    <row r="4101" spans="1:27" x14ac:dyDescent="0.25">
      <c r="A4101" s="216">
        <v>46048</v>
      </c>
      <c r="B4101" s="217">
        <v>4183701096</v>
      </c>
      <c r="C4101" s="345" t="s">
        <v>15180</v>
      </c>
      <c r="D4101" s="216">
        <v>46059</v>
      </c>
      <c r="E4101" s="219"/>
      <c r="F4101" s="218"/>
      <c r="G4101" s="268" t="s">
        <v>15481</v>
      </c>
      <c r="H4101" s="219"/>
      <c r="I4101" s="217" t="s">
        <v>16067</v>
      </c>
      <c r="J4101" s="217" t="s">
        <v>7228</v>
      </c>
      <c r="K4101" s="217" t="s">
        <v>27</v>
      </c>
      <c r="L4101" s="348" t="str">
        <f>VLOOKUP($K4101,[1]TONG_SL!$A$1:$D$65536,2,0)</f>
        <v>Chân giò heo muối 300g</v>
      </c>
      <c r="M4101" s="349"/>
      <c r="N4101" s="348" t="str">
        <f t="shared" si="410"/>
        <v>K-C6</v>
      </c>
      <c r="O4101" s="350"/>
      <c r="P4101" s="350"/>
      <c r="Q4101" s="348" t="str">
        <f>VLOOKUP(K4101,TONG_SL!$A:$D,3,0)</f>
        <v>Túi</v>
      </c>
      <c r="R4101" s="223">
        <v>20</v>
      </c>
      <c r="S4101" s="223"/>
      <c r="T4101" s="223">
        <f>VLOOKUP(VLOOKUP(G4101,Ma_KH!$A:$R,18,0)&amp;K4101,Gia_MB!$A:$F,6,0)</f>
        <v>73431</v>
      </c>
      <c r="U4101" s="183">
        <f t="shared" si="411"/>
        <v>1468620</v>
      </c>
      <c r="V4101" s="223"/>
      <c r="W4101" s="269">
        <f t="shared" si="412"/>
        <v>0</v>
      </c>
      <c r="X4101" s="270" t="str">
        <f t="shared" si="413"/>
        <v>8</v>
      </c>
      <c r="Y4101" s="223"/>
      <c r="Z4101" s="183">
        <f t="shared" si="414"/>
        <v>117489.60000000001</v>
      </c>
      <c r="AA4101" s="271">
        <f>VLOOKUP(G4101,Ma_KH!$A:$R,14,0)</f>
        <v>60</v>
      </c>
    </row>
    <row r="4102" spans="1:27" x14ac:dyDescent="0.25">
      <c r="A4102" s="216">
        <v>46048</v>
      </c>
      <c r="B4102" s="217">
        <v>4183701096</v>
      </c>
      <c r="C4102" s="345" t="s">
        <v>15180</v>
      </c>
      <c r="D4102" s="216">
        <v>46059</v>
      </c>
      <c r="E4102" s="219"/>
      <c r="F4102" s="218"/>
      <c r="G4102" s="268" t="s">
        <v>15481</v>
      </c>
      <c r="H4102" s="219"/>
      <c r="I4102" s="217" t="s">
        <v>16067</v>
      </c>
      <c r="J4102" s="217" t="s">
        <v>7228</v>
      </c>
      <c r="K4102" s="217" t="s">
        <v>48</v>
      </c>
      <c r="L4102" s="348" t="str">
        <f>VLOOKUP($K4102,[1]TONG_SL!$A$1:$D$65536,2,0)</f>
        <v>Mọc Nấm Hương 250g</v>
      </c>
      <c r="M4102" s="349"/>
      <c r="N4102" s="348" t="str">
        <f t="shared" si="410"/>
        <v>K-C6</v>
      </c>
      <c r="O4102" s="350"/>
      <c r="P4102" s="350"/>
      <c r="Q4102" s="348" t="str">
        <f>VLOOKUP(K4102,TONG_SL!$A:$D,3,0)</f>
        <v>Túi</v>
      </c>
      <c r="R4102" s="223">
        <v>15</v>
      </c>
      <c r="S4102" s="223"/>
      <c r="T4102" s="223">
        <f>VLOOKUP(VLOOKUP(G4102,Ma_KH!$A:$R,18,0)&amp;K4102,Gia_MB!$A:$F,6,0)</f>
        <v>46000</v>
      </c>
      <c r="U4102" s="183">
        <f t="shared" si="411"/>
        <v>690000</v>
      </c>
      <c r="V4102" s="223"/>
      <c r="W4102" s="269">
        <f t="shared" si="412"/>
        <v>0</v>
      </c>
      <c r="X4102" s="270" t="str">
        <f t="shared" si="413"/>
        <v>8</v>
      </c>
      <c r="Y4102" s="223"/>
      <c r="Z4102" s="183">
        <f t="shared" si="414"/>
        <v>55200</v>
      </c>
      <c r="AA4102" s="271">
        <f>VLOOKUP(G4102,Ma_KH!$A:$R,14,0)</f>
        <v>60</v>
      </c>
    </row>
    <row r="4103" spans="1:27" x14ac:dyDescent="0.25">
      <c r="A4103" s="216">
        <v>46048</v>
      </c>
      <c r="B4103" s="217">
        <v>4183701096</v>
      </c>
      <c r="C4103" s="345" t="s">
        <v>15180</v>
      </c>
      <c r="D4103" s="216">
        <v>46059</v>
      </c>
      <c r="E4103" s="219"/>
      <c r="F4103" s="218"/>
      <c r="G4103" s="268" t="s">
        <v>15481</v>
      </c>
      <c r="H4103" s="219"/>
      <c r="I4103" s="217" t="s">
        <v>16067</v>
      </c>
      <c r="J4103" s="217" t="s">
        <v>7228</v>
      </c>
      <c r="K4103" s="217" t="s">
        <v>32</v>
      </c>
      <c r="L4103" s="348" t="str">
        <f>VLOOKUP($K4103,[1]TONG_SL!$A$1:$D$65536,2,0)</f>
        <v>Giò Tai Lưỡi Xào 250g</v>
      </c>
      <c r="M4103" s="349"/>
      <c r="N4103" s="348" t="str">
        <f t="shared" si="410"/>
        <v>K-C6</v>
      </c>
      <c r="O4103" s="350"/>
      <c r="P4103" s="350"/>
      <c r="Q4103" s="348" t="str">
        <f>VLOOKUP(K4103,TONG_SL!$A:$D,3,0)</f>
        <v>Túi</v>
      </c>
      <c r="R4103" s="223">
        <v>12</v>
      </c>
      <c r="S4103" s="223"/>
      <c r="T4103" s="223">
        <f>VLOOKUP(VLOOKUP(G4103,Ma_KH!$A:$R,18,0)&amp;K4103,Gia_MB!$A:$F,6,0)</f>
        <v>50182</v>
      </c>
      <c r="U4103" s="183">
        <f t="shared" si="411"/>
        <v>602184</v>
      </c>
      <c r="V4103" s="223"/>
      <c r="W4103" s="269">
        <f t="shared" si="412"/>
        <v>0</v>
      </c>
      <c r="X4103" s="270" t="str">
        <f t="shared" si="413"/>
        <v>8</v>
      </c>
      <c r="Y4103" s="223"/>
      <c r="Z4103" s="183">
        <f t="shared" si="414"/>
        <v>48174.720000000001</v>
      </c>
      <c r="AA4103" s="271">
        <f>VLOOKUP(G4103,Ma_KH!$A:$R,14,0)</f>
        <v>60</v>
      </c>
    </row>
    <row r="4104" spans="1:27" x14ac:dyDescent="0.25">
      <c r="A4104" s="216">
        <v>46048</v>
      </c>
      <c r="B4104" s="217">
        <v>4183701096</v>
      </c>
      <c r="C4104" s="345" t="s">
        <v>15180</v>
      </c>
      <c r="D4104" s="216">
        <v>46059</v>
      </c>
      <c r="E4104" s="219"/>
      <c r="F4104" s="218"/>
      <c r="G4104" s="268" t="s">
        <v>15481</v>
      </c>
      <c r="H4104" s="219"/>
      <c r="I4104" s="217" t="s">
        <v>16067</v>
      </c>
      <c r="J4104" s="217" t="s">
        <v>7228</v>
      </c>
      <c r="K4104" s="217" t="s">
        <v>30</v>
      </c>
      <c r="L4104" s="348" t="str">
        <f>VLOOKUP($K4104,[1]TONG_SL!$A$1:$D$65536,2,0)</f>
        <v>Gà muối 500g</v>
      </c>
      <c r="M4104" s="349"/>
      <c r="N4104" s="348" t="str">
        <f t="shared" si="410"/>
        <v>K-C6</v>
      </c>
      <c r="O4104" s="350"/>
      <c r="P4104" s="350"/>
      <c r="Q4104" s="348" t="str">
        <f>VLOOKUP(K4104,TONG_SL!$A:$D,3,0)</f>
        <v>Túi</v>
      </c>
      <c r="R4104" s="223">
        <v>5</v>
      </c>
      <c r="S4104" s="223"/>
      <c r="T4104" s="223">
        <f>VLOOKUP(VLOOKUP(G4104,Ma_KH!$A:$R,18,0)&amp;K4104,Gia_MB!$A:$F,6,0)</f>
        <v>116611</v>
      </c>
      <c r="U4104" s="183">
        <f t="shared" si="411"/>
        <v>583055</v>
      </c>
      <c r="V4104" s="223"/>
      <c r="W4104" s="269">
        <f t="shared" si="412"/>
        <v>0</v>
      </c>
      <c r="X4104" s="270" t="str">
        <f t="shared" si="413"/>
        <v>8</v>
      </c>
      <c r="Y4104" s="223"/>
      <c r="Z4104" s="183">
        <f t="shared" si="414"/>
        <v>46644.4</v>
      </c>
      <c r="AA4104" s="271">
        <f>VLOOKUP(G4104,Ma_KH!$A:$R,14,0)</f>
        <v>60</v>
      </c>
    </row>
    <row r="4105" spans="1:27" x14ac:dyDescent="0.25">
      <c r="A4105" s="216">
        <v>46057</v>
      </c>
      <c r="B4105" s="217">
        <v>4184279746</v>
      </c>
      <c r="C4105" s="345" t="s">
        <v>15180</v>
      </c>
      <c r="D4105" s="216">
        <v>46059</v>
      </c>
      <c r="E4105" s="219"/>
      <c r="F4105" s="218"/>
      <c r="G4105" s="268" t="s">
        <v>15481</v>
      </c>
      <c r="H4105" s="219"/>
      <c r="I4105" s="217" t="s">
        <v>16068</v>
      </c>
      <c r="J4105" s="217" t="s">
        <v>7228</v>
      </c>
      <c r="K4105" s="217" t="s">
        <v>48</v>
      </c>
      <c r="L4105" s="348" t="str">
        <f>VLOOKUP($K4105,[1]TONG_SL!$A$1:$D$65536,2,0)</f>
        <v>Mọc Nấm Hương 250g</v>
      </c>
      <c r="M4105" s="349"/>
      <c r="N4105" s="348" t="str">
        <f t="shared" si="410"/>
        <v>K-C6</v>
      </c>
      <c r="O4105" s="350"/>
      <c r="P4105" s="350"/>
      <c r="Q4105" s="348" t="str">
        <f>VLOOKUP(K4105,TONG_SL!$A:$D,3,0)</f>
        <v>Túi</v>
      </c>
      <c r="R4105" s="223">
        <v>10</v>
      </c>
      <c r="S4105" s="223"/>
      <c r="T4105" s="223">
        <f>VLOOKUP(VLOOKUP(G4105,Ma_KH!$A:$R,18,0)&amp;K4105,Gia_MB!$A:$F,6,0)</f>
        <v>46000</v>
      </c>
      <c r="U4105" s="183">
        <f t="shared" si="411"/>
        <v>460000</v>
      </c>
      <c r="V4105" s="223"/>
      <c r="W4105" s="269">
        <f t="shared" si="412"/>
        <v>0</v>
      </c>
      <c r="X4105" s="270" t="str">
        <f t="shared" si="413"/>
        <v>8</v>
      </c>
      <c r="Y4105" s="223"/>
      <c r="Z4105" s="183">
        <f t="shared" si="414"/>
        <v>36800</v>
      </c>
      <c r="AA4105" s="271">
        <f>VLOOKUP(G4105,Ma_KH!$A:$R,14,0)</f>
        <v>60</v>
      </c>
    </row>
    <row r="4106" spans="1:27" x14ac:dyDescent="0.25">
      <c r="A4106" s="216">
        <v>46057</v>
      </c>
      <c r="B4106" s="217">
        <v>4184279746</v>
      </c>
      <c r="C4106" s="345" t="s">
        <v>15180</v>
      </c>
      <c r="D4106" s="216">
        <v>46059</v>
      </c>
      <c r="E4106" s="219"/>
      <c r="F4106" s="218"/>
      <c r="G4106" s="268" t="s">
        <v>15481</v>
      </c>
      <c r="H4106" s="219"/>
      <c r="I4106" s="217" t="s">
        <v>16068</v>
      </c>
      <c r="J4106" s="217" t="s">
        <v>7228</v>
      </c>
      <c r="K4106" s="217" t="s">
        <v>32</v>
      </c>
      <c r="L4106" s="348" t="str">
        <f>VLOOKUP($K4106,[1]TONG_SL!$A$1:$D$65536,2,0)</f>
        <v>Giò Tai Lưỡi Xào 250g</v>
      </c>
      <c r="M4106" s="349"/>
      <c r="N4106" s="348" t="str">
        <f t="shared" si="410"/>
        <v>K-C6</v>
      </c>
      <c r="O4106" s="350"/>
      <c r="P4106" s="350"/>
      <c r="Q4106" s="348" t="str">
        <f>VLOOKUP(K4106,TONG_SL!$A:$D,3,0)</f>
        <v>Túi</v>
      </c>
      <c r="R4106" s="223">
        <v>9</v>
      </c>
      <c r="S4106" s="223"/>
      <c r="T4106" s="223">
        <f>VLOOKUP(VLOOKUP(G4106,Ma_KH!$A:$R,18,0)&amp;K4106,Gia_MB!$A:$F,6,0)</f>
        <v>50182</v>
      </c>
      <c r="U4106" s="183">
        <f t="shared" si="411"/>
        <v>451638</v>
      </c>
      <c r="V4106" s="223"/>
      <c r="W4106" s="269">
        <f t="shared" si="412"/>
        <v>0</v>
      </c>
      <c r="X4106" s="270" t="str">
        <f t="shared" si="413"/>
        <v>8</v>
      </c>
      <c r="Y4106" s="223"/>
      <c r="Z4106" s="183">
        <f t="shared" si="414"/>
        <v>36131.040000000001</v>
      </c>
      <c r="AA4106" s="271">
        <f>VLOOKUP(G4106,Ma_KH!$A:$R,14,0)</f>
        <v>60</v>
      </c>
    </row>
    <row r="4107" spans="1:27" x14ac:dyDescent="0.25">
      <c r="A4107" s="216">
        <v>46057</v>
      </c>
      <c r="B4107" s="217">
        <v>4184279746</v>
      </c>
      <c r="C4107" s="345" t="s">
        <v>15180</v>
      </c>
      <c r="D4107" s="216">
        <v>46059</v>
      </c>
      <c r="E4107" s="219"/>
      <c r="F4107" s="218"/>
      <c r="G4107" s="268" t="s">
        <v>15481</v>
      </c>
      <c r="H4107" s="219"/>
      <c r="I4107" s="217" t="s">
        <v>16068</v>
      </c>
      <c r="J4107" s="217" t="s">
        <v>7228</v>
      </c>
      <c r="K4107" s="217" t="s">
        <v>27</v>
      </c>
      <c r="L4107" s="348" t="str">
        <f>VLOOKUP($K4107,[1]TONG_SL!$A$1:$D$65536,2,0)</f>
        <v>Chân giò heo muối 300g</v>
      </c>
      <c r="M4107" s="349"/>
      <c r="N4107" s="348" t="str">
        <f t="shared" si="410"/>
        <v>K-C6</v>
      </c>
      <c r="O4107" s="350"/>
      <c r="P4107" s="350"/>
      <c r="Q4107" s="348" t="str">
        <f>VLOOKUP(K4107,TONG_SL!$A:$D,3,0)</f>
        <v>Túi</v>
      </c>
      <c r="R4107" s="223">
        <v>15</v>
      </c>
      <c r="S4107" s="223"/>
      <c r="T4107" s="223">
        <f>VLOOKUP(VLOOKUP(G4107,Ma_KH!$A:$R,18,0)&amp;K4107,Gia_MB!$A:$F,6,0)</f>
        <v>73431</v>
      </c>
      <c r="U4107" s="183">
        <f t="shared" si="411"/>
        <v>1101465</v>
      </c>
      <c r="V4107" s="223"/>
      <c r="W4107" s="269">
        <f t="shared" si="412"/>
        <v>0</v>
      </c>
      <c r="X4107" s="270" t="str">
        <f t="shared" si="413"/>
        <v>8</v>
      </c>
      <c r="Y4107" s="223"/>
      <c r="Z4107" s="183">
        <f t="shared" si="414"/>
        <v>88117.2</v>
      </c>
      <c r="AA4107" s="271">
        <f>VLOOKUP(G4107,Ma_KH!$A:$R,14,0)</f>
        <v>60</v>
      </c>
    </row>
    <row r="4108" spans="1:27" x14ac:dyDescent="0.25">
      <c r="A4108" s="216">
        <v>46057</v>
      </c>
      <c r="B4108" s="217">
        <v>4184279746</v>
      </c>
      <c r="C4108" s="345" t="s">
        <v>15180</v>
      </c>
      <c r="D4108" s="216">
        <v>46059</v>
      </c>
      <c r="E4108" s="219"/>
      <c r="F4108" s="218"/>
      <c r="G4108" s="268" t="s">
        <v>15481</v>
      </c>
      <c r="H4108" s="219"/>
      <c r="I4108" s="217" t="s">
        <v>16068</v>
      </c>
      <c r="J4108" s="217" t="s">
        <v>7228</v>
      </c>
      <c r="K4108" s="217" t="s">
        <v>30</v>
      </c>
      <c r="L4108" s="348" t="str">
        <f>VLOOKUP($K4108,[1]TONG_SL!$A$1:$D$65536,2,0)</f>
        <v>Gà muối 500g</v>
      </c>
      <c r="M4108" s="349"/>
      <c r="N4108" s="348" t="str">
        <f t="shared" si="410"/>
        <v>K-C6</v>
      </c>
      <c r="O4108" s="350"/>
      <c r="P4108" s="350"/>
      <c r="Q4108" s="348" t="str">
        <f>VLOOKUP(K4108,TONG_SL!$A:$D,3,0)</f>
        <v>Túi</v>
      </c>
      <c r="R4108" s="223">
        <v>30</v>
      </c>
      <c r="S4108" s="223"/>
      <c r="T4108" s="223">
        <f>VLOOKUP(VLOOKUP(G4108,Ma_KH!$A:$R,18,0)&amp;K4108,Gia_MB!$A:$F,6,0)</f>
        <v>116611</v>
      </c>
      <c r="U4108" s="183">
        <f t="shared" si="411"/>
        <v>3498330</v>
      </c>
      <c r="V4108" s="223"/>
      <c r="W4108" s="269">
        <f t="shared" si="412"/>
        <v>0</v>
      </c>
      <c r="X4108" s="270" t="str">
        <f t="shared" si="413"/>
        <v>8</v>
      </c>
      <c r="Y4108" s="223"/>
      <c r="Z4108" s="183">
        <f t="shared" si="414"/>
        <v>279866.40000000002</v>
      </c>
      <c r="AA4108" s="271">
        <f>VLOOKUP(G4108,Ma_KH!$A:$R,14,0)</f>
        <v>60</v>
      </c>
    </row>
    <row r="4109" spans="1:27" x14ac:dyDescent="0.25">
      <c r="A4109" s="216">
        <v>46052</v>
      </c>
      <c r="B4109" s="217">
        <v>4183999647</v>
      </c>
      <c r="C4109" s="345" t="s">
        <v>15180</v>
      </c>
      <c r="D4109" s="216">
        <v>46059</v>
      </c>
      <c r="E4109" s="219"/>
      <c r="F4109" s="218"/>
      <c r="G4109" s="268" t="s">
        <v>15481</v>
      </c>
      <c r="H4109" s="219"/>
      <c r="I4109" s="217" t="s">
        <v>16069</v>
      </c>
      <c r="J4109" s="217" t="s">
        <v>7228</v>
      </c>
      <c r="K4109" s="217" t="s">
        <v>27</v>
      </c>
      <c r="L4109" s="348" t="str">
        <f>VLOOKUP($K4109,[1]TONG_SL!$A$1:$D$65536,2,0)</f>
        <v>Chân giò heo muối 300g</v>
      </c>
      <c r="M4109" s="349"/>
      <c r="N4109" s="348" t="str">
        <f t="shared" si="410"/>
        <v>K-C6</v>
      </c>
      <c r="O4109" s="350"/>
      <c r="P4109" s="350"/>
      <c r="Q4109" s="348" t="str">
        <f>VLOOKUP(K4109,TONG_SL!$A:$D,3,0)</f>
        <v>Túi</v>
      </c>
      <c r="R4109" s="223">
        <v>10</v>
      </c>
      <c r="S4109" s="223"/>
      <c r="T4109" s="223">
        <f>VLOOKUP(VLOOKUP(G4109,Ma_KH!$A:$R,18,0)&amp;K4109,Gia_MB!$A:$F,6,0)</f>
        <v>73431</v>
      </c>
      <c r="U4109" s="183">
        <f t="shared" si="411"/>
        <v>734310</v>
      </c>
      <c r="V4109" s="223"/>
      <c r="W4109" s="269">
        <f t="shared" si="412"/>
        <v>0</v>
      </c>
      <c r="X4109" s="270" t="str">
        <f t="shared" si="413"/>
        <v>8</v>
      </c>
      <c r="Y4109" s="223"/>
      <c r="Z4109" s="183">
        <f t="shared" si="414"/>
        <v>58744.800000000003</v>
      </c>
      <c r="AA4109" s="271">
        <f>VLOOKUP(G4109,Ma_KH!$A:$R,14,0)</f>
        <v>60</v>
      </c>
    </row>
    <row r="4110" spans="1:27" x14ac:dyDescent="0.25">
      <c r="A4110" s="216">
        <v>46052</v>
      </c>
      <c r="B4110" s="217">
        <v>4183999647</v>
      </c>
      <c r="C4110" s="345" t="s">
        <v>15180</v>
      </c>
      <c r="D4110" s="216">
        <v>46059</v>
      </c>
      <c r="E4110" s="219"/>
      <c r="F4110" s="218"/>
      <c r="G4110" s="268" t="s">
        <v>15481</v>
      </c>
      <c r="H4110" s="219"/>
      <c r="I4110" s="217" t="s">
        <v>16069</v>
      </c>
      <c r="J4110" s="217" t="s">
        <v>7228</v>
      </c>
      <c r="K4110" s="217" t="s">
        <v>30</v>
      </c>
      <c r="L4110" s="348" t="str">
        <f>VLOOKUP($K4110,[1]TONG_SL!$A$1:$D$65536,2,0)</f>
        <v>Gà muối 500g</v>
      </c>
      <c r="M4110" s="349"/>
      <c r="N4110" s="348" t="str">
        <f t="shared" si="410"/>
        <v>K-C6</v>
      </c>
      <c r="O4110" s="350"/>
      <c r="P4110" s="350"/>
      <c r="Q4110" s="348" t="str">
        <f>VLOOKUP(K4110,TONG_SL!$A:$D,3,0)</f>
        <v>Túi</v>
      </c>
      <c r="R4110" s="223">
        <v>20</v>
      </c>
      <c r="S4110" s="223"/>
      <c r="T4110" s="223">
        <f>VLOOKUP(VLOOKUP(G4110,Ma_KH!$A:$R,18,0)&amp;K4110,Gia_MB!$A:$F,6,0)</f>
        <v>116611</v>
      </c>
      <c r="U4110" s="183">
        <f t="shared" si="411"/>
        <v>2332220</v>
      </c>
      <c r="V4110" s="223"/>
      <c r="W4110" s="269">
        <f t="shared" si="412"/>
        <v>0</v>
      </c>
      <c r="X4110" s="270" t="str">
        <f t="shared" si="413"/>
        <v>8</v>
      </c>
      <c r="Y4110" s="223"/>
      <c r="Z4110" s="183">
        <f t="shared" si="414"/>
        <v>186577.6</v>
      </c>
      <c r="AA4110" s="271">
        <f>VLOOKUP(G4110,Ma_KH!$A:$R,14,0)</f>
        <v>60</v>
      </c>
    </row>
    <row r="4111" spans="1:27" x14ac:dyDescent="0.25">
      <c r="A4111" s="216">
        <v>46052</v>
      </c>
      <c r="B4111" s="217">
        <v>4183999647</v>
      </c>
      <c r="C4111" s="345" t="s">
        <v>15180</v>
      </c>
      <c r="D4111" s="216">
        <v>46059</v>
      </c>
      <c r="E4111" s="219"/>
      <c r="F4111" s="218"/>
      <c r="G4111" s="268" t="s">
        <v>15481</v>
      </c>
      <c r="H4111" s="219"/>
      <c r="I4111" s="217" t="s">
        <v>16069</v>
      </c>
      <c r="J4111" s="217" t="s">
        <v>7228</v>
      </c>
      <c r="K4111" s="217" t="s">
        <v>7149</v>
      </c>
      <c r="L4111" s="348" t="str">
        <f>VLOOKUP($K4111,[1]TONG_SL!$A$1:$D$65536,2,0)</f>
        <v>Tai heo muối 200g</v>
      </c>
      <c r="M4111" s="349"/>
      <c r="N4111" s="348" t="str">
        <f t="shared" si="410"/>
        <v>K-C6</v>
      </c>
      <c r="O4111" s="350"/>
      <c r="P4111" s="350"/>
      <c r="Q4111" s="348" t="str">
        <f>VLOOKUP(K4111,TONG_SL!$A:$D,3,0)</f>
        <v>Túi</v>
      </c>
      <c r="R4111" s="223">
        <v>10</v>
      </c>
      <c r="S4111" s="223"/>
      <c r="T4111" s="223">
        <f>VLOOKUP(VLOOKUP(G4111,Ma_KH!$A:$R,18,0)&amp;K4111,Gia_MB!$A:$F,6,0)</f>
        <v>55595</v>
      </c>
      <c r="U4111" s="183">
        <f t="shared" si="411"/>
        <v>555950</v>
      </c>
      <c r="V4111" s="223"/>
      <c r="W4111" s="269">
        <f t="shared" si="412"/>
        <v>0</v>
      </c>
      <c r="X4111" s="270" t="str">
        <f t="shared" si="413"/>
        <v>8</v>
      </c>
      <c r="Y4111" s="223"/>
      <c r="Z4111" s="183">
        <f t="shared" si="414"/>
        <v>44476</v>
      </c>
      <c r="AA4111" s="271">
        <f>VLOOKUP(G4111,Ma_KH!$A:$R,14,0)</f>
        <v>60</v>
      </c>
    </row>
    <row r="4112" spans="1:27" x14ac:dyDescent="0.25">
      <c r="A4112" s="216">
        <v>46052</v>
      </c>
      <c r="B4112" s="217">
        <v>4183999647</v>
      </c>
      <c r="C4112" s="345" t="s">
        <v>15180</v>
      </c>
      <c r="D4112" s="216">
        <v>46059</v>
      </c>
      <c r="E4112" s="219"/>
      <c r="F4112" s="218"/>
      <c r="G4112" s="268" t="s">
        <v>15481</v>
      </c>
      <c r="H4112" s="219"/>
      <c r="I4112" s="217" t="s">
        <v>16069</v>
      </c>
      <c r="J4112" s="217" t="s">
        <v>7228</v>
      </c>
      <c r="K4112" s="217" t="s">
        <v>39</v>
      </c>
      <c r="L4112" s="348" t="str">
        <f>VLOOKUP($K4112,[1]TONG_SL!$A$1:$D$65536,2,0)</f>
        <v>Chả nướng 300g</v>
      </c>
      <c r="M4112" s="349"/>
      <c r="N4112" s="348" t="str">
        <f t="shared" si="410"/>
        <v>K-C6</v>
      </c>
      <c r="O4112" s="350"/>
      <c r="P4112" s="350"/>
      <c r="Q4112" s="348" t="str">
        <f>VLOOKUP(K4112,TONG_SL!$A:$D,3,0)</f>
        <v>Túi</v>
      </c>
      <c r="R4112" s="223">
        <v>5</v>
      </c>
      <c r="S4112" s="223"/>
      <c r="T4112" s="223">
        <f>VLOOKUP(VLOOKUP(G4112,Ma_KH!$A:$R,18,0)&amp;K4112,Gia_MB!$A:$F,6,0)</f>
        <v>70950</v>
      </c>
      <c r="U4112" s="183">
        <f t="shared" si="411"/>
        <v>354750</v>
      </c>
      <c r="V4112" s="223"/>
      <c r="W4112" s="269">
        <f t="shared" si="412"/>
        <v>0</v>
      </c>
      <c r="X4112" s="270" t="str">
        <f t="shared" si="413"/>
        <v>8</v>
      </c>
      <c r="Y4112" s="223"/>
      <c r="Z4112" s="183">
        <f t="shared" si="414"/>
        <v>28380</v>
      </c>
      <c r="AA4112" s="271">
        <f>VLOOKUP(G4112,Ma_KH!$A:$R,14,0)</f>
        <v>60</v>
      </c>
    </row>
    <row r="4113" spans="1:27" x14ac:dyDescent="0.25">
      <c r="A4113" s="216">
        <v>46052</v>
      </c>
      <c r="B4113" s="217">
        <v>4183999647</v>
      </c>
      <c r="C4113" s="345" t="s">
        <v>15180</v>
      </c>
      <c r="D4113" s="216">
        <v>46059</v>
      </c>
      <c r="E4113" s="219"/>
      <c r="F4113" s="218"/>
      <c r="G4113" s="268" t="s">
        <v>15481</v>
      </c>
      <c r="H4113" s="219"/>
      <c r="I4113" s="217" t="s">
        <v>16069</v>
      </c>
      <c r="J4113" s="217" t="s">
        <v>7228</v>
      </c>
      <c r="K4113" s="217" t="s">
        <v>32</v>
      </c>
      <c r="L4113" s="348" t="str">
        <f>VLOOKUP($K4113,[1]TONG_SL!$A$1:$D$65536,2,0)</f>
        <v>Giò Tai Lưỡi Xào 250g</v>
      </c>
      <c r="M4113" s="349"/>
      <c r="N4113" s="348" t="str">
        <f t="shared" si="410"/>
        <v>K-C6</v>
      </c>
      <c r="O4113" s="350"/>
      <c r="P4113" s="350"/>
      <c r="Q4113" s="348" t="str">
        <f>VLOOKUP(K4113,TONG_SL!$A:$D,3,0)</f>
        <v>Túi</v>
      </c>
      <c r="R4113" s="223">
        <v>5</v>
      </c>
      <c r="S4113" s="223"/>
      <c r="T4113" s="223">
        <f>VLOOKUP(VLOOKUP(G4113,Ma_KH!$A:$R,18,0)&amp;K4113,Gia_MB!$A:$F,6,0)</f>
        <v>50182</v>
      </c>
      <c r="U4113" s="183">
        <f t="shared" si="411"/>
        <v>250910</v>
      </c>
      <c r="V4113" s="223"/>
      <c r="W4113" s="269">
        <f t="shared" si="412"/>
        <v>0</v>
      </c>
      <c r="X4113" s="270" t="str">
        <f t="shared" si="413"/>
        <v>8</v>
      </c>
      <c r="Y4113" s="223"/>
      <c r="Z4113" s="183">
        <f t="shared" si="414"/>
        <v>20072.8</v>
      </c>
      <c r="AA4113" s="271">
        <f>VLOOKUP(G4113,Ma_KH!$A:$R,14,0)</f>
        <v>60</v>
      </c>
    </row>
    <row r="4114" spans="1:27" x14ac:dyDescent="0.25">
      <c r="A4114" s="216">
        <v>46052</v>
      </c>
      <c r="B4114" s="217">
        <v>4183999647</v>
      </c>
      <c r="C4114" s="345" t="s">
        <v>15180</v>
      </c>
      <c r="D4114" s="216">
        <v>46059</v>
      </c>
      <c r="E4114" s="219"/>
      <c r="F4114" s="218"/>
      <c r="G4114" s="268" t="s">
        <v>15481</v>
      </c>
      <c r="H4114" s="219"/>
      <c r="I4114" s="217" t="s">
        <v>16069</v>
      </c>
      <c r="J4114" s="217" t="s">
        <v>7228</v>
      </c>
      <c r="K4114" s="217" t="s">
        <v>48</v>
      </c>
      <c r="L4114" s="348" t="str">
        <f>VLOOKUP($K4114,[1]TONG_SL!$A$1:$D$65536,2,0)</f>
        <v>Mọc Nấm Hương 250g</v>
      </c>
      <c r="M4114" s="349"/>
      <c r="N4114" s="348" t="str">
        <f t="shared" si="410"/>
        <v>K-C6</v>
      </c>
      <c r="O4114" s="350"/>
      <c r="P4114" s="350"/>
      <c r="Q4114" s="348" t="str">
        <f>VLOOKUP(K4114,TONG_SL!$A:$D,3,0)</f>
        <v>Túi</v>
      </c>
      <c r="R4114" s="223">
        <v>10</v>
      </c>
      <c r="S4114" s="223"/>
      <c r="T4114" s="223">
        <f>VLOOKUP(VLOOKUP(G4114,Ma_KH!$A:$R,18,0)&amp;K4114,Gia_MB!$A:$F,6,0)</f>
        <v>46000</v>
      </c>
      <c r="U4114" s="183">
        <f t="shared" si="411"/>
        <v>460000</v>
      </c>
      <c r="V4114" s="223"/>
      <c r="W4114" s="269">
        <f t="shared" si="412"/>
        <v>0</v>
      </c>
      <c r="X4114" s="270" t="str">
        <f t="shared" si="413"/>
        <v>8</v>
      </c>
      <c r="Y4114" s="223"/>
      <c r="Z4114" s="183">
        <f t="shared" si="414"/>
        <v>36800</v>
      </c>
      <c r="AA4114" s="271">
        <f>VLOOKUP(G4114,Ma_KH!$A:$R,14,0)</f>
        <v>60</v>
      </c>
    </row>
    <row r="4115" spans="1:27" x14ac:dyDescent="0.25">
      <c r="A4115" s="216">
        <v>46059</v>
      </c>
      <c r="B4115" s="217">
        <v>4184362583</v>
      </c>
      <c r="C4115" s="345" t="s">
        <v>15180</v>
      </c>
      <c r="D4115" s="216">
        <v>46059</v>
      </c>
      <c r="E4115" s="219"/>
      <c r="F4115" s="218"/>
      <c r="G4115" s="268" t="s">
        <v>15481</v>
      </c>
      <c r="H4115" s="219"/>
      <c r="I4115" s="217" t="s">
        <v>16070</v>
      </c>
      <c r="J4115" s="217" t="s">
        <v>7228</v>
      </c>
      <c r="K4115" s="217" t="s">
        <v>27</v>
      </c>
      <c r="L4115" s="348" t="str">
        <f>VLOOKUP($K4115,[1]TONG_SL!$A$1:$D$65536,2,0)</f>
        <v>Chân giò heo muối 300g</v>
      </c>
      <c r="M4115" s="349"/>
      <c r="N4115" s="348" t="str">
        <f t="shared" si="410"/>
        <v>K-C6</v>
      </c>
      <c r="O4115" s="350"/>
      <c r="P4115" s="350"/>
      <c r="Q4115" s="348" t="str">
        <f>VLOOKUP(K4115,TONG_SL!$A:$D,3,0)</f>
        <v>Túi</v>
      </c>
      <c r="R4115" s="223">
        <v>5</v>
      </c>
      <c r="S4115" s="223"/>
      <c r="T4115" s="223">
        <f>VLOOKUP(VLOOKUP(G4115,Ma_KH!$A:$R,18,0)&amp;K4115,Gia_MB!$A:$F,6,0)</f>
        <v>73431</v>
      </c>
      <c r="U4115" s="183">
        <f t="shared" si="411"/>
        <v>367155</v>
      </c>
      <c r="V4115" s="223"/>
      <c r="W4115" s="269">
        <f t="shared" si="412"/>
        <v>0</v>
      </c>
      <c r="X4115" s="270" t="str">
        <f t="shared" si="413"/>
        <v>8</v>
      </c>
      <c r="Y4115" s="223"/>
      <c r="Z4115" s="183">
        <f t="shared" si="414"/>
        <v>29372.400000000001</v>
      </c>
      <c r="AA4115" s="271">
        <f>VLOOKUP(G4115,Ma_KH!$A:$R,14,0)</f>
        <v>60</v>
      </c>
    </row>
    <row r="4116" spans="1:27" x14ac:dyDescent="0.25">
      <c r="A4116" s="216">
        <v>46059</v>
      </c>
      <c r="B4116" s="217">
        <v>4184362583</v>
      </c>
      <c r="C4116" s="345" t="s">
        <v>15180</v>
      </c>
      <c r="D4116" s="216">
        <v>46059</v>
      </c>
      <c r="E4116" s="219"/>
      <c r="F4116" s="218"/>
      <c r="G4116" s="268" t="s">
        <v>15481</v>
      </c>
      <c r="H4116" s="219"/>
      <c r="I4116" s="217" t="s">
        <v>16070</v>
      </c>
      <c r="J4116" s="217" t="s">
        <v>7228</v>
      </c>
      <c r="K4116" s="217" t="s">
        <v>30</v>
      </c>
      <c r="L4116" s="348" t="str">
        <f>VLOOKUP($K4116,[1]TONG_SL!$A$1:$D$65536,2,0)</f>
        <v>Gà muối 500g</v>
      </c>
      <c r="M4116" s="349"/>
      <c r="N4116" s="348" t="str">
        <f t="shared" si="410"/>
        <v>K-C6</v>
      </c>
      <c r="O4116" s="350"/>
      <c r="P4116" s="350"/>
      <c r="Q4116" s="348" t="str">
        <f>VLOOKUP(K4116,TONG_SL!$A:$D,3,0)</f>
        <v>Túi</v>
      </c>
      <c r="R4116" s="223">
        <v>10</v>
      </c>
      <c r="S4116" s="223"/>
      <c r="T4116" s="223">
        <f>VLOOKUP(VLOOKUP(G4116,Ma_KH!$A:$R,18,0)&amp;K4116,Gia_MB!$A:$F,6,0)</f>
        <v>116611</v>
      </c>
      <c r="U4116" s="183">
        <f t="shared" si="411"/>
        <v>1166110</v>
      </c>
      <c r="V4116" s="223"/>
      <c r="W4116" s="269">
        <f t="shared" si="412"/>
        <v>0</v>
      </c>
      <c r="X4116" s="270" t="str">
        <f t="shared" si="413"/>
        <v>8</v>
      </c>
      <c r="Y4116" s="223"/>
      <c r="Z4116" s="183">
        <f t="shared" si="414"/>
        <v>93288.8</v>
      </c>
      <c r="AA4116" s="271">
        <f>VLOOKUP(G4116,Ma_KH!$A:$R,14,0)</f>
        <v>60</v>
      </c>
    </row>
    <row r="4117" spans="1:27" x14ac:dyDescent="0.25">
      <c r="A4117" s="216">
        <v>46059</v>
      </c>
      <c r="B4117" s="217">
        <v>4184362583</v>
      </c>
      <c r="C4117" s="345" t="s">
        <v>15180</v>
      </c>
      <c r="D4117" s="216">
        <v>46059</v>
      </c>
      <c r="E4117" s="219"/>
      <c r="F4117" s="218"/>
      <c r="G4117" s="268" t="s">
        <v>15481</v>
      </c>
      <c r="H4117" s="219"/>
      <c r="I4117" s="217" t="s">
        <v>16070</v>
      </c>
      <c r="J4117" s="217" t="s">
        <v>7228</v>
      </c>
      <c r="K4117" s="217" t="s">
        <v>32</v>
      </c>
      <c r="L4117" s="348" t="str">
        <f>VLOOKUP($K4117,[1]TONG_SL!$A$1:$D$65536,2,0)</f>
        <v>Giò Tai Lưỡi Xào 250g</v>
      </c>
      <c r="M4117" s="349"/>
      <c r="N4117" s="348" t="str">
        <f t="shared" si="410"/>
        <v>K-C6</v>
      </c>
      <c r="O4117" s="350"/>
      <c r="P4117" s="350"/>
      <c r="Q4117" s="348" t="str">
        <f>VLOOKUP(K4117,TONG_SL!$A:$D,3,0)</f>
        <v>Túi</v>
      </c>
      <c r="R4117" s="223">
        <v>5</v>
      </c>
      <c r="S4117" s="223"/>
      <c r="T4117" s="223">
        <f>VLOOKUP(VLOOKUP(G4117,Ma_KH!$A:$R,18,0)&amp;K4117,Gia_MB!$A:$F,6,0)</f>
        <v>50182</v>
      </c>
      <c r="U4117" s="183">
        <f t="shared" si="411"/>
        <v>250910</v>
      </c>
      <c r="V4117" s="223"/>
      <c r="W4117" s="269">
        <f t="shared" si="412"/>
        <v>0</v>
      </c>
      <c r="X4117" s="270" t="str">
        <f t="shared" si="413"/>
        <v>8</v>
      </c>
      <c r="Y4117" s="223"/>
      <c r="Z4117" s="183">
        <f t="shared" si="414"/>
        <v>20072.8</v>
      </c>
      <c r="AA4117" s="271">
        <f>VLOOKUP(G4117,Ma_KH!$A:$R,14,0)</f>
        <v>60</v>
      </c>
    </row>
    <row r="4118" spans="1:27" x14ac:dyDescent="0.25">
      <c r="A4118" s="216">
        <v>46059</v>
      </c>
      <c r="B4118" s="217">
        <v>4184362583</v>
      </c>
      <c r="C4118" s="345" t="s">
        <v>15180</v>
      </c>
      <c r="D4118" s="216">
        <v>46059</v>
      </c>
      <c r="E4118" s="219"/>
      <c r="F4118" s="218"/>
      <c r="G4118" s="268" t="s">
        <v>15481</v>
      </c>
      <c r="H4118" s="219"/>
      <c r="I4118" s="217" t="s">
        <v>16070</v>
      </c>
      <c r="J4118" s="217" t="s">
        <v>7228</v>
      </c>
      <c r="K4118" s="217" t="s">
        <v>48</v>
      </c>
      <c r="L4118" s="348" t="str">
        <f>VLOOKUP($K4118,[1]TONG_SL!$A$1:$D$65536,2,0)</f>
        <v>Mọc Nấm Hương 250g</v>
      </c>
      <c r="M4118" s="349"/>
      <c r="N4118" s="348" t="str">
        <f t="shared" si="410"/>
        <v>K-C6</v>
      </c>
      <c r="O4118" s="350"/>
      <c r="P4118" s="350"/>
      <c r="Q4118" s="348" t="str">
        <f>VLOOKUP(K4118,TONG_SL!$A:$D,3,0)</f>
        <v>Túi</v>
      </c>
      <c r="R4118" s="223">
        <v>5</v>
      </c>
      <c r="S4118" s="223"/>
      <c r="T4118" s="223">
        <f>VLOOKUP(VLOOKUP(G4118,Ma_KH!$A:$R,18,0)&amp;K4118,Gia_MB!$A:$F,6,0)</f>
        <v>46000</v>
      </c>
      <c r="U4118" s="183">
        <f t="shared" si="411"/>
        <v>230000</v>
      </c>
      <c r="V4118" s="223"/>
      <c r="W4118" s="269">
        <f t="shared" si="412"/>
        <v>0</v>
      </c>
      <c r="X4118" s="270" t="str">
        <f t="shared" si="413"/>
        <v>8</v>
      </c>
      <c r="Y4118" s="223"/>
      <c r="Z4118" s="183">
        <f t="shared" si="414"/>
        <v>18400</v>
      </c>
      <c r="AA4118" s="271">
        <f>VLOOKUP(G4118,Ma_KH!$A:$R,14,0)</f>
        <v>60</v>
      </c>
    </row>
    <row r="4119" spans="1:27" x14ac:dyDescent="0.25">
      <c r="A4119" s="216">
        <v>46057</v>
      </c>
      <c r="B4119" s="217">
        <v>4184279784</v>
      </c>
      <c r="C4119" s="345" t="s">
        <v>15180</v>
      </c>
      <c r="D4119" s="216">
        <v>46059</v>
      </c>
      <c r="E4119" s="219"/>
      <c r="F4119" s="218"/>
      <c r="G4119" s="268" t="s">
        <v>15481</v>
      </c>
      <c r="H4119" s="219"/>
      <c r="I4119" s="217" t="s">
        <v>16071</v>
      </c>
      <c r="J4119" s="217" t="s">
        <v>7228</v>
      </c>
      <c r="K4119" s="217" t="s">
        <v>48</v>
      </c>
      <c r="L4119" s="348" t="str">
        <f>VLOOKUP($K4119,[1]TONG_SL!$A$1:$D$65536,2,0)</f>
        <v>Mọc Nấm Hương 250g</v>
      </c>
      <c r="M4119" s="349"/>
      <c r="N4119" s="348" t="str">
        <f t="shared" si="410"/>
        <v>K-C6</v>
      </c>
      <c r="O4119" s="350"/>
      <c r="P4119" s="350"/>
      <c r="Q4119" s="348" t="str">
        <f>VLOOKUP(K4119,TONG_SL!$A:$D,3,0)</f>
        <v>Túi</v>
      </c>
      <c r="R4119" s="223">
        <v>9</v>
      </c>
      <c r="S4119" s="223"/>
      <c r="T4119" s="223">
        <f>VLOOKUP(VLOOKUP(G4119,Ma_KH!$A:$R,18,0)&amp;K4119,Gia_MB!$A:$F,6,0)</f>
        <v>46000</v>
      </c>
      <c r="U4119" s="183">
        <f t="shared" si="411"/>
        <v>414000</v>
      </c>
      <c r="V4119" s="223"/>
      <c r="W4119" s="269">
        <f t="shared" si="412"/>
        <v>0</v>
      </c>
      <c r="X4119" s="270" t="str">
        <f t="shared" si="413"/>
        <v>8</v>
      </c>
      <c r="Y4119" s="223"/>
      <c r="Z4119" s="183">
        <f t="shared" si="414"/>
        <v>33120</v>
      </c>
      <c r="AA4119" s="271">
        <f>VLOOKUP(G4119,Ma_KH!$A:$R,14,0)</f>
        <v>60</v>
      </c>
    </row>
    <row r="4120" spans="1:27" x14ac:dyDescent="0.25">
      <c r="A4120" s="216">
        <v>46057</v>
      </c>
      <c r="B4120" s="217">
        <v>4184279784</v>
      </c>
      <c r="C4120" s="345" t="s">
        <v>15180</v>
      </c>
      <c r="D4120" s="216">
        <v>46059</v>
      </c>
      <c r="E4120" s="219"/>
      <c r="F4120" s="218"/>
      <c r="G4120" s="268" t="s">
        <v>15481</v>
      </c>
      <c r="H4120" s="219"/>
      <c r="I4120" s="217" t="s">
        <v>16071</v>
      </c>
      <c r="J4120" s="217" t="s">
        <v>7228</v>
      </c>
      <c r="K4120" s="217" t="s">
        <v>32</v>
      </c>
      <c r="L4120" s="348" t="str">
        <f>VLOOKUP($K4120,[1]TONG_SL!$A$1:$D$65536,2,0)</f>
        <v>Giò Tai Lưỡi Xào 250g</v>
      </c>
      <c r="M4120" s="349"/>
      <c r="N4120" s="348" t="str">
        <f t="shared" si="410"/>
        <v>K-C6</v>
      </c>
      <c r="O4120" s="350"/>
      <c r="P4120" s="350"/>
      <c r="Q4120" s="348" t="str">
        <f>VLOOKUP(K4120,TONG_SL!$A:$D,3,0)</f>
        <v>Túi</v>
      </c>
      <c r="R4120" s="223">
        <v>10</v>
      </c>
      <c r="S4120" s="223"/>
      <c r="T4120" s="223">
        <f>VLOOKUP(VLOOKUP(G4120,Ma_KH!$A:$R,18,0)&amp;K4120,Gia_MB!$A:$F,6,0)</f>
        <v>50182</v>
      </c>
      <c r="U4120" s="183">
        <f t="shared" si="411"/>
        <v>501820</v>
      </c>
      <c r="V4120" s="223"/>
      <c r="W4120" s="269">
        <f t="shared" si="412"/>
        <v>0</v>
      </c>
      <c r="X4120" s="270" t="str">
        <f t="shared" si="413"/>
        <v>8</v>
      </c>
      <c r="Y4120" s="223"/>
      <c r="Z4120" s="183">
        <f t="shared" si="414"/>
        <v>40145.599999999999</v>
      </c>
      <c r="AA4120" s="271">
        <f>VLOOKUP(G4120,Ma_KH!$A:$R,14,0)</f>
        <v>60</v>
      </c>
    </row>
    <row r="4121" spans="1:27" x14ac:dyDescent="0.25">
      <c r="A4121" s="216">
        <v>46057</v>
      </c>
      <c r="B4121" s="217">
        <v>4184279784</v>
      </c>
      <c r="C4121" s="345" t="s">
        <v>15180</v>
      </c>
      <c r="D4121" s="216">
        <v>46059</v>
      </c>
      <c r="E4121" s="219"/>
      <c r="F4121" s="218"/>
      <c r="G4121" s="268" t="s">
        <v>15481</v>
      </c>
      <c r="H4121" s="219"/>
      <c r="I4121" s="217" t="s">
        <v>16071</v>
      </c>
      <c r="J4121" s="217" t="s">
        <v>7228</v>
      </c>
      <c r="K4121" s="217" t="s">
        <v>30</v>
      </c>
      <c r="L4121" s="348" t="str">
        <f>VLOOKUP($K4121,[1]TONG_SL!$A$1:$D$65536,2,0)</f>
        <v>Gà muối 500g</v>
      </c>
      <c r="M4121" s="349"/>
      <c r="N4121" s="348" t="str">
        <f t="shared" si="410"/>
        <v>K-C6</v>
      </c>
      <c r="O4121" s="350"/>
      <c r="P4121" s="350"/>
      <c r="Q4121" s="348" t="str">
        <f>VLOOKUP(K4121,TONG_SL!$A:$D,3,0)</f>
        <v>Túi</v>
      </c>
      <c r="R4121" s="223">
        <v>10</v>
      </c>
      <c r="S4121" s="223"/>
      <c r="T4121" s="223">
        <f>VLOOKUP(VLOOKUP(G4121,Ma_KH!$A:$R,18,0)&amp;K4121,Gia_MB!$A:$F,6,0)</f>
        <v>116611</v>
      </c>
      <c r="U4121" s="183">
        <f t="shared" si="411"/>
        <v>1166110</v>
      </c>
      <c r="V4121" s="223"/>
      <c r="W4121" s="269">
        <f t="shared" si="412"/>
        <v>0</v>
      </c>
      <c r="X4121" s="270" t="str">
        <f t="shared" si="413"/>
        <v>8</v>
      </c>
      <c r="Y4121" s="223"/>
      <c r="Z4121" s="183">
        <f t="shared" si="414"/>
        <v>93288.8</v>
      </c>
      <c r="AA4121" s="271">
        <f>VLOOKUP(G4121,Ma_KH!$A:$R,14,0)</f>
        <v>60</v>
      </c>
    </row>
    <row r="4122" spans="1:27" x14ac:dyDescent="0.25">
      <c r="A4122" s="216">
        <v>46057</v>
      </c>
      <c r="B4122" s="217">
        <v>4184279784</v>
      </c>
      <c r="C4122" s="345" t="s">
        <v>15180</v>
      </c>
      <c r="D4122" s="216">
        <v>46059</v>
      </c>
      <c r="E4122" s="219"/>
      <c r="F4122" s="218"/>
      <c r="G4122" s="268" t="s">
        <v>15481</v>
      </c>
      <c r="H4122" s="219"/>
      <c r="I4122" s="217" t="s">
        <v>16071</v>
      </c>
      <c r="J4122" s="217" t="s">
        <v>7228</v>
      </c>
      <c r="K4122" s="217" t="s">
        <v>27</v>
      </c>
      <c r="L4122" s="348" t="str">
        <f>VLOOKUP($K4122,[1]TONG_SL!$A$1:$D$65536,2,0)</f>
        <v>Chân giò heo muối 300g</v>
      </c>
      <c r="M4122" s="349"/>
      <c r="N4122" s="348" t="str">
        <f t="shared" si="410"/>
        <v>K-C6</v>
      </c>
      <c r="O4122" s="350"/>
      <c r="P4122" s="350"/>
      <c r="Q4122" s="348" t="str">
        <f>VLOOKUP(K4122,TONG_SL!$A:$D,3,0)</f>
        <v>Túi</v>
      </c>
      <c r="R4122" s="223">
        <v>9</v>
      </c>
      <c r="S4122" s="223"/>
      <c r="T4122" s="223">
        <f>VLOOKUP(VLOOKUP(G4122,Ma_KH!$A:$R,18,0)&amp;K4122,Gia_MB!$A:$F,6,0)</f>
        <v>73431</v>
      </c>
      <c r="U4122" s="183">
        <f t="shared" si="411"/>
        <v>660879</v>
      </c>
      <c r="V4122" s="223"/>
      <c r="W4122" s="269">
        <f t="shared" si="412"/>
        <v>0</v>
      </c>
      <c r="X4122" s="270" t="str">
        <f t="shared" si="413"/>
        <v>8</v>
      </c>
      <c r="Y4122" s="223"/>
      <c r="Z4122" s="183">
        <f t="shared" si="414"/>
        <v>52870.32</v>
      </c>
      <c r="AA4122" s="271">
        <f>VLOOKUP(G4122,Ma_KH!$A:$R,14,0)</f>
        <v>60</v>
      </c>
    </row>
    <row r="4123" spans="1:27" x14ac:dyDescent="0.25">
      <c r="A4123" s="216">
        <v>46057</v>
      </c>
      <c r="B4123" s="217">
        <v>4184278208</v>
      </c>
      <c r="C4123" s="345" t="s">
        <v>15180</v>
      </c>
      <c r="D4123" s="216">
        <v>46059</v>
      </c>
      <c r="E4123" s="219"/>
      <c r="F4123" s="218"/>
      <c r="G4123" s="268" t="s">
        <v>15481</v>
      </c>
      <c r="H4123" s="219"/>
      <c r="I4123" s="217" t="s">
        <v>16072</v>
      </c>
      <c r="J4123" s="217" t="s">
        <v>7228</v>
      </c>
      <c r="K4123" s="217" t="s">
        <v>27</v>
      </c>
      <c r="L4123" s="348" t="str">
        <f>VLOOKUP($K4123,[1]TONG_SL!$A$1:$D$65536,2,0)</f>
        <v>Chân giò heo muối 300g</v>
      </c>
      <c r="M4123" s="349"/>
      <c r="N4123" s="348" t="str">
        <f t="shared" si="410"/>
        <v>K-C6</v>
      </c>
      <c r="O4123" s="350"/>
      <c r="P4123" s="350"/>
      <c r="Q4123" s="348" t="str">
        <f>VLOOKUP(K4123,TONG_SL!$A:$D,3,0)</f>
        <v>Túi</v>
      </c>
      <c r="R4123" s="223">
        <v>8</v>
      </c>
      <c r="S4123" s="223"/>
      <c r="T4123" s="223">
        <f>VLOOKUP(VLOOKUP(G4123,Ma_KH!$A:$R,18,0)&amp;K4123,Gia_MB!$A:$F,6,0)</f>
        <v>73431</v>
      </c>
      <c r="U4123" s="183">
        <f t="shared" si="411"/>
        <v>587448</v>
      </c>
      <c r="V4123" s="223"/>
      <c r="W4123" s="269">
        <f t="shared" si="412"/>
        <v>0</v>
      </c>
      <c r="X4123" s="270" t="str">
        <f t="shared" si="413"/>
        <v>8</v>
      </c>
      <c r="Y4123" s="223"/>
      <c r="Z4123" s="183">
        <f t="shared" si="414"/>
        <v>46995.840000000004</v>
      </c>
      <c r="AA4123" s="271">
        <f>VLOOKUP(G4123,Ma_KH!$A:$R,14,0)</f>
        <v>60</v>
      </c>
    </row>
    <row r="4124" spans="1:27" x14ac:dyDescent="0.25">
      <c r="A4124" s="216">
        <v>46057</v>
      </c>
      <c r="B4124" s="217">
        <v>4184278208</v>
      </c>
      <c r="C4124" s="345" t="s">
        <v>15180</v>
      </c>
      <c r="D4124" s="216">
        <v>46059</v>
      </c>
      <c r="E4124" s="219"/>
      <c r="F4124" s="218"/>
      <c r="G4124" s="268" t="s">
        <v>15481</v>
      </c>
      <c r="H4124" s="219"/>
      <c r="I4124" s="217" t="s">
        <v>16072</v>
      </c>
      <c r="J4124" s="217" t="s">
        <v>7228</v>
      </c>
      <c r="K4124" s="217" t="s">
        <v>30</v>
      </c>
      <c r="L4124" s="348" t="str">
        <f>VLOOKUP($K4124,[1]TONG_SL!$A$1:$D$65536,2,0)</f>
        <v>Gà muối 500g</v>
      </c>
      <c r="M4124" s="349"/>
      <c r="N4124" s="348" t="str">
        <f t="shared" si="410"/>
        <v>K-C6</v>
      </c>
      <c r="O4124" s="350"/>
      <c r="P4124" s="350"/>
      <c r="Q4124" s="348" t="str">
        <f>VLOOKUP(K4124,TONG_SL!$A:$D,3,0)</f>
        <v>Túi</v>
      </c>
      <c r="R4124" s="223">
        <v>3</v>
      </c>
      <c r="S4124" s="223"/>
      <c r="T4124" s="223">
        <f>VLOOKUP(VLOOKUP(G4124,Ma_KH!$A:$R,18,0)&amp;K4124,Gia_MB!$A:$F,6,0)</f>
        <v>116611</v>
      </c>
      <c r="U4124" s="183">
        <f t="shared" si="411"/>
        <v>349833</v>
      </c>
      <c r="V4124" s="223"/>
      <c r="W4124" s="269">
        <f t="shared" si="412"/>
        <v>0</v>
      </c>
      <c r="X4124" s="270" t="str">
        <f t="shared" si="413"/>
        <v>8</v>
      </c>
      <c r="Y4124" s="223"/>
      <c r="Z4124" s="183">
        <f t="shared" si="414"/>
        <v>27986.639999999999</v>
      </c>
      <c r="AA4124" s="271">
        <f>VLOOKUP(G4124,Ma_KH!$A:$R,14,0)</f>
        <v>60</v>
      </c>
    </row>
    <row r="4125" spans="1:27" x14ac:dyDescent="0.25">
      <c r="A4125" s="216">
        <v>46057</v>
      </c>
      <c r="B4125" s="217">
        <v>4184278208</v>
      </c>
      <c r="C4125" s="345" t="s">
        <v>15180</v>
      </c>
      <c r="D4125" s="216">
        <v>46059</v>
      </c>
      <c r="E4125" s="219"/>
      <c r="F4125" s="218"/>
      <c r="G4125" s="268" t="s">
        <v>15481</v>
      </c>
      <c r="H4125" s="219"/>
      <c r="I4125" s="217" t="s">
        <v>16072</v>
      </c>
      <c r="J4125" s="217" t="s">
        <v>7228</v>
      </c>
      <c r="K4125" s="217" t="s">
        <v>32</v>
      </c>
      <c r="L4125" s="348" t="str">
        <f>VLOOKUP($K4125,[1]TONG_SL!$A$1:$D$65536,2,0)</f>
        <v>Giò Tai Lưỡi Xào 250g</v>
      </c>
      <c r="M4125" s="349"/>
      <c r="N4125" s="348" t="str">
        <f t="shared" ref="N4125:N4188" si="415">IF($B4125&lt;&gt;"","K-C6","")</f>
        <v>K-C6</v>
      </c>
      <c r="O4125" s="350"/>
      <c r="P4125" s="350"/>
      <c r="Q4125" s="348" t="str">
        <f>VLOOKUP(K4125,TONG_SL!$A:$D,3,0)</f>
        <v>Túi</v>
      </c>
      <c r="R4125" s="223">
        <v>10</v>
      </c>
      <c r="S4125" s="223"/>
      <c r="T4125" s="223">
        <f>VLOOKUP(VLOOKUP(G4125,Ma_KH!$A:$R,18,0)&amp;K4125,Gia_MB!$A:$F,6,0)</f>
        <v>50182</v>
      </c>
      <c r="U4125" s="183">
        <f t="shared" si="411"/>
        <v>501820</v>
      </c>
      <c r="V4125" s="223"/>
      <c r="W4125" s="269">
        <f t="shared" si="412"/>
        <v>0</v>
      </c>
      <c r="X4125" s="270" t="str">
        <f t="shared" si="413"/>
        <v>8</v>
      </c>
      <c r="Y4125" s="223"/>
      <c r="Z4125" s="183">
        <f t="shared" si="414"/>
        <v>40145.599999999999</v>
      </c>
      <c r="AA4125" s="271">
        <f>VLOOKUP(G4125,Ma_KH!$A:$R,14,0)</f>
        <v>60</v>
      </c>
    </row>
    <row r="4126" spans="1:27" x14ac:dyDescent="0.25">
      <c r="A4126" s="216">
        <v>46057</v>
      </c>
      <c r="B4126" s="217">
        <v>4184278208</v>
      </c>
      <c r="C4126" s="345" t="s">
        <v>15180</v>
      </c>
      <c r="D4126" s="216">
        <v>46059</v>
      </c>
      <c r="E4126" s="219"/>
      <c r="F4126" s="218"/>
      <c r="G4126" s="268" t="s">
        <v>15481</v>
      </c>
      <c r="H4126" s="219"/>
      <c r="I4126" s="217" t="s">
        <v>16072</v>
      </c>
      <c r="J4126" s="217" t="s">
        <v>7228</v>
      </c>
      <c r="K4126" s="217" t="s">
        <v>48</v>
      </c>
      <c r="L4126" s="348" t="str">
        <f>VLOOKUP($K4126,[1]TONG_SL!$A$1:$D$65536,2,0)</f>
        <v>Mọc Nấm Hương 250g</v>
      </c>
      <c r="M4126" s="349"/>
      <c r="N4126" s="348" t="str">
        <f t="shared" si="415"/>
        <v>K-C6</v>
      </c>
      <c r="O4126" s="350"/>
      <c r="P4126" s="350"/>
      <c r="Q4126" s="348" t="str">
        <f>VLOOKUP(K4126,TONG_SL!$A:$D,3,0)</f>
        <v>Túi</v>
      </c>
      <c r="R4126" s="223">
        <v>10</v>
      </c>
      <c r="S4126" s="223"/>
      <c r="T4126" s="223">
        <f>VLOOKUP(VLOOKUP(G4126,Ma_KH!$A:$R,18,0)&amp;K4126,Gia_MB!$A:$F,6,0)</f>
        <v>46000</v>
      </c>
      <c r="U4126" s="183">
        <f t="shared" si="411"/>
        <v>460000</v>
      </c>
      <c r="V4126" s="223"/>
      <c r="W4126" s="269">
        <f t="shared" si="412"/>
        <v>0</v>
      </c>
      <c r="X4126" s="270" t="str">
        <f t="shared" si="413"/>
        <v>8</v>
      </c>
      <c r="Y4126" s="223"/>
      <c r="Z4126" s="183">
        <f t="shared" si="414"/>
        <v>36800</v>
      </c>
      <c r="AA4126" s="271">
        <f>VLOOKUP(G4126,Ma_KH!$A:$R,14,0)</f>
        <v>60</v>
      </c>
    </row>
    <row r="4127" spans="1:27" x14ac:dyDescent="0.25">
      <c r="A4127" s="216">
        <v>46052</v>
      </c>
      <c r="B4127" s="217">
        <v>4183998975</v>
      </c>
      <c r="C4127" s="345" t="s">
        <v>15180</v>
      </c>
      <c r="D4127" s="216">
        <v>46059</v>
      </c>
      <c r="E4127" s="219"/>
      <c r="F4127" s="218"/>
      <c r="G4127" s="268" t="s">
        <v>15481</v>
      </c>
      <c r="H4127" s="219"/>
      <c r="I4127" s="217" t="s">
        <v>16073</v>
      </c>
      <c r="J4127" s="217" t="s">
        <v>7228</v>
      </c>
      <c r="K4127" s="217" t="s">
        <v>37</v>
      </c>
      <c r="L4127" s="348" t="str">
        <f>VLOOKUP($K4127,[1]TONG_SL!$A$1:$D$65536,2,0)</f>
        <v>Chả cốm 300g</v>
      </c>
      <c r="M4127" s="349"/>
      <c r="N4127" s="348" t="str">
        <f t="shared" si="415"/>
        <v>K-C6</v>
      </c>
      <c r="O4127" s="350"/>
      <c r="P4127" s="350"/>
      <c r="Q4127" s="348" t="str">
        <f>VLOOKUP(K4127,TONG_SL!$A:$D,3,0)</f>
        <v>Túi</v>
      </c>
      <c r="R4127" s="223">
        <v>5</v>
      </c>
      <c r="S4127" s="223"/>
      <c r="T4127" s="223">
        <f>VLOOKUP(VLOOKUP(G4127,Ma_KH!$A:$R,18,0)&amp;K4127,Gia_MB!$A:$F,6,0)</f>
        <v>74250</v>
      </c>
      <c r="U4127" s="183">
        <f t="shared" si="411"/>
        <v>371250</v>
      </c>
      <c r="V4127" s="223"/>
      <c r="W4127" s="269">
        <f t="shared" si="412"/>
        <v>0</v>
      </c>
      <c r="X4127" s="270" t="str">
        <f t="shared" si="413"/>
        <v>8</v>
      </c>
      <c r="Y4127" s="223"/>
      <c r="Z4127" s="183">
        <f t="shared" si="414"/>
        <v>29700</v>
      </c>
      <c r="AA4127" s="271">
        <f>VLOOKUP(G4127,Ma_KH!$A:$R,14,0)</f>
        <v>60</v>
      </c>
    </row>
    <row r="4128" spans="1:27" x14ac:dyDescent="0.25">
      <c r="A4128" s="216">
        <v>46052</v>
      </c>
      <c r="B4128" s="217">
        <v>4183998975</v>
      </c>
      <c r="C4128" s="345" t="s">
        <v>15180</v>
      </c>
      <c r="D4128" s="216">
        <v>46059</v>
      </c>
      <c r="E4128" s="219"/>
      <c r="F4128" s="218"/>
      <c r="G4128" s="268" t="s">
        <v>15481</v>
      </c>
      <c r="H4128" s="219"/>
      <c r="I4128" s="217" t="s">
        <v>16073</v>
      </c>
      <c r="J4128" s="217" t="s">
        <v>7228</v>
      </c>
      <c r="K4128" s="217" t="s">
        <v>7149</v>
      </c>
      <c r="L4128" s="348" t="str">
        <f>VLOOKUP($K4128,[1]TONG_SL!$A$1:$D$65536,2,0)</f>
        <v>Tai heo muối 200g</v>
      </c>
      <c r="M4128" s="349"/>
      <c r="N4128" s="348" t="str">
        <f t="shared" si="415"/>
        <v>K-C6</v>
      </c>
      <c r="O4128" s="350"/>
      <c r="P4128" s="350"/>
      <c r="Q4128" s="348" t="str">
        <f>VLOOKUP(K4128,TONG_SL!$A:$D,3,0)</f>
        <v>Túi</v>
      </c>
      <c r="R4128" s="223">
        <v>9</v>
      </c>
      <c r="S4128" s="223"/>
      <c r="T4128" s="223">
        <f>VLOOKUP(VLOOKUP(G4128,Ma_KH!$A:$R,18,0)&amp;K4128,Gia_MB!$A:$F,6,0)</f>
        <v>55595</v>
      </c>
      <c r="U4128" s="183">
        <f t="shared" si="411"/>
        <v>500355</v>
      </c>
      <c r="V4128" s="223"/>
      <c r="W4128" s="269">
        <f t="shared" si="412"/>
        <v>0</v>
      </c>
      <c r="X4128" s="270" t="str">
        <f t="shared" si="413"/>
        <v>8</v>
      </c>
      <c r="Y4128" s="223"/>
      <c r="Z4128" s="183">
        <f t="shared" si="414"/>
        <v>40028.400000000001</v>
      </c>
      <c r="AA4128" s="271">
        <f>VLOOKUP(G4128,Ma_KH!$A:$R,14,0)</f>
        <v>60</v>
      </c>
    </row>
    <row r="4129" spans="1:27" x14ac:dyDescent="0.25">
      <c r="A4129" s="216">
        <v>46052</v>
      </c>
      <c r="B4129" s="217">
        <v>4183998975</v>
      </c>
      <c r="C4129" s="345" t="s">
        <v>15180</v>
      </c>
      <c r="D4129" s="216">
        <v>46059</v>
      </c>
      <c r="E4129" s="219"/>
      <c r="F4129" s="218"/>
      <c r="G4129" s="268" t="s">
        <v>15481</v>
      </c>
      <c r="H4129" s="219"/>
      <c r="I4129" s="217" t="s">
        <v>16073</v>
      </c>
      <c r="J4129" s="217" t="s">
        <v>7228</v>
      </c>
      <c r="K4129" s="217" t="s">
        <v>27</v>
      </c>
      <c r="L4129" s="348" t="str">
        <f>VLOOKUP($K4129,[1]TONG_SL!$A$1:$D$65536,2,0)</f>
        <v>Chân giò heo muối 300g</v>
      </c>
      <c r="M4129" s="349"/>
      <c r="N4129" s="348" t="str">
        <f t="shared" si="415"/>
        <v>K-C6</v>
      </c>
      <c r="O4129" s="350"/>
      <c r="P4129" s="350"/>
      <c r="Q4129" s="348" t="str">
        <f>VLOOKUP(K4129,TONG_SL!$A:$D,3,0)</f>
        <v>Túi</v>
      </c>
      <c r="R4129" s="223">
        <v>26</v>
      </c>
      <c r="S4129" s="223"/>
      <c r="T4129" s="223">
        <f>VLOOKUP(VLOOKUP(G4129,Ma_KH!$A:$R,18,0)&amp;K4129,Gia_MB!$A:$F,6,0)</f>
        <v>73431</v>
      </c>
      <c r="U4129" s="183">
        <f t="shared" si="411"/>
        <v>1909206</v>
      </c>
      <c r="V4129" s="223"/>
      <c r="W4129" s="269">
        <f t="shared" si="412"/>
        <v>0</v>
      </c>
      <c r="X4129" s="270" t="str">
        <f t="shared" si="413"/>
        <v>8</v>
      </c>
      <c r="Y4129" s="223"/>
      <c r="Z4129" s="183">
        <f t="shared" si="414"/>
        <v>152736.48000000001</v>
      </c>
      <c r="AA4129" s="271">
        <f>VLOOKUP(G4129,Ma_KH!$A:$R,14,0)</f>
        <v>60</v>
      </c>
    </row>
    <row r="4130" spans="1:27" x14ac:dyDescent="0.25">
      <c r="A4130" s="216">
        <v>46052</v>
      </c>
      <c r="B4130" s="217">
        <v>4183998975</v>
      </c>
      <c r="C4130" s="345" t="s">
        <v>15180</v>
      </c>
      <c r="D4130" s="216">
        <v>46059</v>
      </c>
      <c r="E4130" s="219"/>
      <c r="F4130" s="218"/>
      <c r="G4130" s="268" t="s">
        <v>15481</v>
      </c>
      <c r="H4130" s="219"/>
      <c r="I4130" s="217" t="s">
        <v>16073</v>
      </c>
      <c r="J4130" s="217" t="s">
        <v>7228</v>
      </c>
      <c r="K4130" s="217" t="s">
        <v>30</v>
      </c>
      <c r="L4130" s="348" t="str">
        <f>VLOOKUP($K4130,[1]TONG_SL!$A$1:$D$65536,2,0)</f>
        <v>Gà muối 500g</v>
      </c>
      <c r="M4130" s="349"/>
      <c r="N4130" s="348" t="str">
        <f t="shared" si="415"/>
        <v>K-C6</v>
      </c>
      <c r="O4130" s="350"/>
      <c r="P4130" s="350"/>
      <c r="Q4130" s="348" t="str">
        <f>VLOOKUP(K4130,TONG_SL!$A:$D,3,0)</f>
        <v>Túi</v>
      </c>
      <c r="R4130" s="223">
        <v>15</v>
      </c>
      <c r="S4130" s="223"/>
      <c r="T4130" s="223">
        <f>VLOOKUP(VLOOKUP(G4130,Ma_KH!$A:$R,18,0)&amp;K4130,Gia_MB!$A:$F,6,0)</f>
        <v>116611</v>
      </c>
      <c r="U4130" s="183">
        <f t="shared" si="411"/>
        <v>1749165</v>
      </c>
      <c r="V4130" s="223"/>
      <c r="W4130" s="269">
        <f t="shared" si="412"/>
        <v>0</v>
      </c>
      <c r="X4130" s="270" t="str">
        <f t="shared" si="413"/>
        <v>8</v>
      </c>
      <c r="Y4130" s="223"/>
      <c r="Z4130" s="183">
        <f t="shared" si="414"/>
        <v>139933.20000000001</v>
      </c>
      <c r="AA4130" s="271">
        <f>VLOOKUP(G4130,Ma_KH!$A:$R,14,0)</f>
        <v>60</v>
      </c>
    </row>
    <row r="4131" spans="1:27" x14ac:dyDescent="0.25">
      <c r="A4131" s="216">
        <v>46052</v>
      </c>
      <c r="B4131" s="217">
        <v>4183998975</v>
      </c>
      <c r="C4131" s="345" t="s">
        <v>15180</v>
      </c>
      <c r="D4131" s="216">
        <v>46059</v>
      </c>
      <c r="E4131" s="219"/>
      <c r="F4131" s="218"/>
      <c r="G4131" s="268" t="s">
        <v>15481</v>
      </c>
      <c r="H4131" s="219"/>
      <c r="I4131" s="217" t="s">
        <v>16073</v>
      </c>
      <c r="J4131" s="217" t="s">
        <v>7228</v>
      </c>
      <c r="K4131" s="217" t="s">
        <v>32</v>
      </c>
      <c r="L4131" s="348" t="str">
        <f>VLOOKUP($K4131,[1]TONG_SL!$A$1:$D$65536,2,0)</f>
        <v>Giò Tai Lưỡi Xào 250g</v>
      </c>
      <c r="M4131" s="349"/>
      <c r="N4131" s="348" t="str">
        <f t="shared" si="415"/>
        <v>K-C6</v>
      </c>
      <c r="O4131" s="350"/>
      <c r="P4131" s="350"/>
      <c r="Q4131" s="348" t="str">
        <f>VLOOKUP(K4131,TONG_SL!$A:$D,3,0)</f>
        <v>Túi</v>
      </c>
      <c r="R4131" s="223">
        <v>13</v>
      </c>
      <c r="S4131" s="223"/>
      <c r="T4131" s="223">
        <f>VLOOKUP(VLOOKUP(G4131,Ma_KH!$A:$R,18,0)&amp;K4131,Gia_MB!$A:$F,6,0)</f>
        <v>50182</v>
      </c>
      <c r="U4131" s="183">
        <f t="shared" si="411"/>
        <v>652366</v>
      </c>
      <c r="V4131" s="223"/>
      <c r="W4131" s="269">
        <f t="shared" si="412"/>
        <v>0</v>
      </c>
      <c r="X4131" s="270" t="str">
        <f t="shared" si="413"/>
        <v>8</v>
      </c>
      <c r="Y4131" s="223"/>
      <c r="Z4131" s="183">
        <f t="shared" si="414"/>
        <v>52189.279999999999</v>
      </c>
      <c r="AA4131" s="271">
        <f>VLOOKUP(G4131,Ma_KH!$A:$R,14,0)</f>
        <v>60</v>
      </c>
    </row>
    <row r="4132" spans="1:27" x14ac:dyDescent="0.25">
      <c r="A4132" s="216">
        <v>46052</v>
      </c>
      <c r="B4132" s="217">
        <v>4183998975</v>
      </c>
      <c r="C4132" s="345" t="s">
        <v>15180</v>
      </c>
      <c r="D4132" s="216">
        <v>46059</v>
      </c>
      <c r="E4132" s="219"/>
      <c r="F4132" s="218"/>
      <c r="G4132" s="268" t="s">
        <v>15481</v>
      </c>
      <c r="H4132" s="219"/>
      <c r="I4132" s="217" t="s">
        <v>16073</v>
      </c>
      <c r="J4132" s="217" t="s">
        <v>7228</v>
      </c>
      <c r="K4132" s="217" t="s">
        <v>48</v>
      </c>
      <c r="L4132" s="348" t="str">
        <f>VLOOKUP($K4132,[1]TONG_SL!$A$1:$D$65536,2,0)</f>
        <v>Mọc Nấm Hương 250g</v>
      </c>
      <c r="M4132" s="349"/>
      <c r="N4132" s="348" t="str">
        <f t="shared" si="415"/>
        <v>K-C6</v>
      </c>
      <c r="O4132" s="350"/>
      <c r="P4132" s="350"/>
      <c r="Q4132" s="348" t="str">
        <f>VLOOKUP(K4132,TONG_SL!$A:$D,3,0)</f>
        <v>Túi</v>
      </c>
      <c r="R4132" s="223">
        <v>28</v>
      </c>
      <c r="S4132" s="223"/>
      <c r="T4132" s="223">
        <f>VLOOKUP(VLOOKUP(G4132,Ma_KH!$A:$R,18,0)&amp;K4132,Gia_MB!$A:$F,6,0)</f>
        <v>46000</v>
      </c>
      <c r="U4132" s="183">
        <f t="shared" si="411"/>
        <v>1288000</v>
      </c>
      <c r="V4132" s="223"/>
      <c r="W4132" s="269">
        <f t="shared" si="412"/>
        <v>0</v>
      </c>
      <c r="X4132" s="270" t="str">
        <f t="shared" si="413"/>
        <v>8</v>
      </c>
      <c r="Y4132" s="223"/>
      <c r="Z4132" s="183">
        <f t="shared" si="414"/>
        <v>103040</v>
      </c>
      <c r="AA4132" s="271">
        <f>VLOOKUP(G4132,Ma_KH!$A:$R,14,0)</f>
        <v>60</v>
      </c>
    </row>
    <row r="4133" spans="1:27" x14ac:dyDescent="0.25">
      <c r="A4133" s="216">
        <v>46052</v>
      </c>
      <c r="B4133" s="217">
        <v>4183998907</v>
      </c>
      <c r="C4133" s="345" t="s">
        <v>15180</v>
      </c>
      <c r="D4133" s="216">
        <v>46059</v>
      </c>
      <c r="E4133" s="219"/>
      <c r="F4133" s="218"/>
      <c r="G4133" s="268" t="s">
        <v>15481</v>
      </c>
      <c r="H4133" s="219"/>
      <c r="I4133" s="217" t="s">
        <v>16074</v>
      </c>
      <c r="J4133" s="217" t="s">
        <v>7228</v>
      </c>
      <c r="K4133" s="217" t="s">
        <v>27</v>
      </c>
      <c r="L4133" s="348" t="str">
        <f>VLOOKUP($K4133,[1]TONG_SL!$A$1:$D$65536,2,0)</f>
        <v>Chân giò heo muối 300g</v>
      </c>
      <c r="M4133" s="349"/>
      <c r="N4133" s="348" t="str">
        <f t="shared" si="415"/>
        <v>K-C6</v>
      </c>
      <c r="O4133" s="350"/>
      <c r="P4133" s="350"/>
      <c r="Q4133" s="348" t="str">
        <f>VLOOKUP(K4133,TONG_SL!$A:$D,3,0)</f>
        <v>Túi</v>
      </c>
      <c r="R4133" s="223">
        <v>6</v>
      </c>
      <c r="S4133" s="223"/>
      <c r="T4133" s="223">
        <f>VLOOKUP(VLOOKUP(G4133,Ma_KH!$A:$R,18,0)&amp;K4133,Gia_MB!$A:$F,6,0)</f>
        <v>73431</v>
      </c>
      <c r="U4133" s="183">
        <f t="shared" si="411"/>
        <v>440586</v>
      </c>
      <c r="V4133" s="223"/>
      <c r="W4133" s="269">
        <f t="shared" si="412"/>
        <v>0</v>
      </c>
      <c r="X4133" s="270" t="str">
        <f t="shared" si="413"/>
        <v>8</v>
      </c>
      <c r="Y4133" s="223"/>
      <c r="Z4133" s="183">
        <f t="shared" si="414"/>
        <v>35246.879999999997</v>
      </c>
      <c r="AA4133" s="271">
        <f>VLOOKUP(G4133,Ma_KH!$A:$R,14,0)</f>
        <v>60</v>
      </c>
    </row>
    <row r="4134" spans="1:27" x14ac:dyDescent="0.25">
      <c r="A4134" s="216">
        <v>46052</v>
      </c>
      <c r="B4134" s="217">
        <v>4183998907</v>
      </c>
      <c r="C4134" s="345" t="s">
        <v>15180</v>
      </c>
      <c r="D4134" s="216">
        <v>46059</v>
      </c>
      <c r="E4134" s="219"/>
      <c r="F4134" s="218"/>
      <c r="G4134" s="268" t="s">
        <v>15481</v>
      </c>
      <c r="H4134" s="219"/>
      <c r="I4134" s="217" t="s">
        <v>16074</v>
      </c>
      <c r="J4134" s="217" t="s">
        <v>7228</v>
      </c>
      <c r="K4134" s="217" t="s">
        <v>30</v>
      </c>
      <c r="L4134" s="348" t="str">
        <f>VLOOKUP($K4134,[1]TONG_SL!$A$1:$D$65536,2,0)</f>
        <v>Gà muối 500g</v>
      </c>
      <c r="M4134" s="349"/>
      <c r="N4134" s="348" t="str">
        <f t="shared" si="415"/>
        <v>K-C6</v>
      </c>
      <c r="O4134" s="350"/>
      <c r="P4134" s="350"/>
      <c r="Q4134" s="348" t="str">
        <f>VLOOKUP(K4134,TONG_SL!$A:$D,3,0)</f>
        <v>Túi</v>
      </c>
      <c r="R4134" s="223">
        <v>6</v>
      </c>
      <c r="S4134" s="223"/>
      <c r="T4134" s="223">
        <f>VLOOKUP(VLOOKUP(G4134,Ma_KH!$A:$R,18,0)&amp;K4134,Gia_MB!$A:$F,6,0)</f>
        <v>116611</v>
      </c>
      <c r="U4134" s="183">
        <f t="shared" si="411"/>
        <v>699666</v>
      </c>
      <c r="V4134" s="223"/>
      <c r="W4134" s="269">
        <f t="shared" si="412"/>
        <v>0</v>
      </c>
      <c r="X4134" s="270" t="str">
        <f t="shared" si="413"/>
        <v>8</v>
      </c>
      <c r="Y4134" s="223"/>
      <c r="Z4134" s="183">
        <f t="shared" si="414"/>
        <v>55973.279999999999</v>
      </c>
      <c r="AA4134" s="271">
        <f>VLOOKUP(G4134,Ma_KH!$A:$R,14,0)</f>
        <v>60</v>
      </c>
    </row>
    <row r="4135" spans="1:27" x14ac:dyDescent="0.25">
      <c r="A4135" s="216">
        <v>46052</v>
      </c>
      <c r="B4135" s="217">
        <v>4183998907</v>
      </c>
      <c r="C4135" s="345" t="s">
        <v>15180</v>
      </c>
      <c r="D4135" s="216">
        <v>46059</v>
      </c>
      <c r="E4135" s="219"/>
      <c r="F4135" s="218"/>
      <c r="G4135" s="268" t="s">
        <v>15481</v>
      </c>
      <c r="H4135" s="219"/>
      <c r="I4135" s="217" t="s">
        <v>16074</v>
      </c>
      <c r="J4135" s="217" t="s">
        <v>7228</v>
      </c>
      <c r="K4135" s="217" t="s">
        <v>7149</v>
      </c>
      <c r="L4135" s="348" t="str">
        <f>VLOOKUP($K4135,[1]TONG_SL!$A$1:$D$65536,2,0)</f>
        <v>Tai heo muối 200g</v>
      </c>
      <c r="M4135" s="349"/>
      <c r="N4135" s="348" t="str">
        <f t="shared" si="415"/>
        <v>K-C6</v>
      </c>
      <c r="O4135" s="350"/>
      <c r="P4135" s="350"/>
      <c r="Q4135" s="348" t="str">
        <f>VLOOKUP(K4135,TONG_SL!$A:$D,3,0)</f>
        <v>Túi</v>
      </c>
      <c r="R4135" s="223">
        <v>3</v>
      </c>
      <c r="S4135" s="223"/>
      <c r="T4135" s="223">
        <f>VLOOKUP(VLOOKUP(G4135,Ma_KH!$A:$R,18,0)&amp;K4135,Gia_MB!$A:$F,6,0)</f>
        <v>55595</v>
      </c>
      <c r="U4135" s="183">
        <f t="shared" si="411"/>
        <v>166785</v>
      </c>
      <c r="V4135" s="223"/>
      <c r="W4135" s="269">
        <f t="shared" si="412"/>
        <v>0</v>
      </c>
      <c r="X4135" s="270" t="str">
        <f t="shared" si="413"/>
        <v>8</v>
      </c>
      <c r="Y4135" s="223"/>
      <c r="Z4135" s="183">
        <f t="shared" si="414"/>
        <v>13342.800000000001</v>
      </c>
      <c r="AA4135" s="271">
        <f>VLOOKUP(G4135,Ma_KH!$A:$R,14,0)</f>
        <v>60</v>
      </c>
    </row>
    <row r="4136" spans="1:27" x14ac:dyDescent="0.25">
      <c r="A4136" s="216">
        <v>46052</v>
      </c>
      <c r="B4136" s="217">
        <v>4183998907</v>
      </c>
      <c r="C4136" s="345" t="s">
        <v>15180</v>
      </c>
      <c r="D4136" s="216">
        <v>46059</v>
      </c>
      <c r="E4136" s="219"/>
      <c r="F4136" s="218"/>
      <c r="G4136" s="268" t="s">
        <v>15481</v>
      </c>
      <c r="H4136" s="219"/>
      <c r="I4136" s="217" t="s">
        <v>16074</v>
      </c>
      <c r="J4136" s="217" t="s">
        <v>7228</v>
      </c>
      <c r="K4136" s="217" t="s">
        <v>39</v>
      </c>
      <c r="L4136" s="348" t="str">
        <f>VLOOKUP($K4136,[1]TONG_SL!$A$1:$D$65536,2,0)</f>
        <v>Chả nướng 300g</v>
      </c>
      <c r="M4136" s="349"/>
      <c r="N4136" s="348" t="str">
        <f t="shared" si="415"/>
        <v>K-C6</v>
      </c>
      <c r="O4136" s="350"/>
      <c r="P4136" s="350"/>
      <c r="Q4136" s="348" t="str">
        <f>VLOOKUP(K4136,TONG_SL!$A:$D,3,0)</f>
        <v>Túi</v>
      </c>
      <c r="R4136" s="223">
        <v>3</v>
      </c>
      <c r="S4136" s="223"/>
      <c r="T4136" s="223">
        <f>VLOOKUP(VLOOKUP(G4136,Ma_KH!$A:$R,18,0)&amp;K4136,Gia_MB!$A:$F,6,0)</f>
        <v>70950</v>
      </c>
      <c r="U4136" s="183">
        <f t="shared" si="411"/>
        <v>212850</v>
      </c>
      <c r="V4136" s="223"/>
      <c r="W4136" s="269">
        <f t="shared" si="412"/>
        <v>0</v>
      </c>
      <c r="X4136" s="270" t="str">
        <f t="shared" si="413"/>
        <v>8</v>
      </c>
      <c r="Y4136" s="223"/>
      <c r="Z4136" s="183">
        <f t="shared" si="414"/>
        <v>17028</v>
      </c>
      <c r="AA4136" s="271">
        <f>VLOOKUP(G4136,Ma_KH!$A:$R,14,0)</f>
        <v>60</v>
      </c>
    </row>
    <row r="4137" spans="1:27" x14ac:dyDescent="0.25">
      <c r="A4137" s="216">
        <v>46052</v>
      </c>
      <c r="B4137" s="217">
        <v>4183998907</v>
      </c>
      <c r="C4137" s="345" t="s">
        <v>15180</v>
      </c>
      <c r="D4137" s="216">
        <v>46059</v>
      </c>
      <c r="E4137" s="219"/>
      <c r="F4137" s="218"/>
      <c r="G4137" s="268" t="s">
        <v>15481</v>
      </c>
      <c r="H4137" s="219"/>
      <c r="I4137" s="217" t="s">
        <v>16074</v>
      </c>
      <c r="J4137" s="217" t="s">
        <v>7228</v>
      </c>
      <c r="K4137" s="217" t="s">
        <v>32</v>
      </c>
      <c r="L4137" s="348" t="str">
        <f>VLOOKUP($K4137,[1]TONG_SL!$A$1:$D$65536,2,0)</f>
        <v>Giò Tai Lưỡi Xào 250g</v>
      </c>
      <c r="M4137" s="349"/>
      <c r="N4137" s="348" t="str">
        <f t="shared" si="415"/>
        <v>K-C6</v>
      </c>
      <c r="O4137" s="350"/>
      <c r="P4137" s="350"/>
      <c r="Q4137" s="348" t="str">
        <f>VLOOKUP(K4137,TONG_SL!$A:$D,3,0)</f>
        <v>Túi</v>
      </c>
      <c r="R4137" s="223">
        <v>3</v>
      </c>
      <c r="S4137" s="223"/>
      <c r="T4137" s="223">
        <f>VLOOKUP(VLOOKUP(G4137,Ma_KH!$A:$R,18,0)&amp;K4137,Gia_MB!$A:$F,6,0)</f>
        <v>50182</v>
      </c>
      <c r="U4137" s="183">
        <f t="shared" si="411"/>
        <v>150546</v>
      </c>
      <c r="V4137" s="223"/>
      <c r="W4137" s="269">
        <f t="shared" si="412"/>
        <v>0</v>
      </c>
      <c r="X4137" s="270" t="str">
        <f t="shared" si="413"/>
        <v>8</v>
      </c>
      <c r="Y4137" s="223"/>
      <c r="Z4137" s="183">
        <f t="shared" si="414"/>
        <v>12043.68</v>
      </c>
      <c r="AA4137" s="271">
        <f>VLOOKUP(G4137,Ma_KH!$A:$R,14,0)</f>
        <v>60</v>
      </c>
    </row>
    <row r="4138" spans="1:27" x14ac:dyDescent="0.25">
      <c r="A4138" s="216">
        <v>46052</v>
      </c>
      <c r="B4138" s="217">
        <v>4183998907</v>
      </c>
      <c r="C4138" s="345" t="s">
        <v>15180</v>
      </c>
      <c r="D4138" s="216">
        <v>46059</v>
      </c>
      <c r="E4138" s="219"/>
      <c r="F4138" s="218"/>
      <c r="G4138" s="268" t="s">
        <v>15481</v>
      </c>
      <c r="H4138" s="219"/>
      <c r="I4138" s="217" t="s">
        <v>16074</v>
      </c>
      <c r="J4138" s="217" t="s">
        <v>7228</v>
      </c>
      <c r="K4138" s="217" t="s">
        <v>48</v>
      </c>
      <c r="L4138" s="348" t="str">
        <f>VLOOKUP($K4138,[1]TONG_SL!$A$1:$D$65536,2,0)</f>
        <v>Mọc Nấm Hương 250g</v>
      </c>
      <c r="M4138" s="349"/>
      <c r="N4138" s="348" t="str">
        <f t="shared" si="415"/>
        <v>K-C6</v>
      </c>
      <c r="O4138" s="350"/>
      <c r="P4138" s="350"/>
      <c r="Q4138" s="348" t="str">
        <f>VLOOKUP(K4138,TONG_SL!$A:$D,3,0)</f>
        <v>Túi</v>
      </c>
      <c r="R4138" s="223">
        <v>1</v>
      </c>
      <c r="S4138" s="223"/>
      <c r="T4138" s="223">
        <f>VLOOKUP(VLOOKUP(G4138,Ma_KH!$A:$R,18,0)&amp;K4138,Gia_MB!$A:$F,6,0)</f>
        <v>46000</v>
      </c>
      <c r="U4138" s="183">
        <f t="shared" si="411"/>
        <v>46000</v>
      </c>
      <c r="V4138" s="223"/>
      <c r="W4138" s="269">
        <f t="shared" si="412"/>
        <v>0</v>
      </c>
      <c r="X4138" s="270" t="str">
        <f t="shared" si="413"/>
        <v>8</v>
      </c>
      <c r="Y4138" s="223"/>
      <c r="Z4138" s="183">
        <f t="shared" si="414"/>
        <v>3680</v>
      </c>
      <c r="AA4138" s="271">
        <f>VLOOKUP(G4138,Ma_KH!$A:$R,14,0)</f>
        <v>60</v>
      </c>
    </row>
    <row r="4139" spans="1:27" x14ac:dyDescent="0.25">
      <c r="A4139" s="216">
        <v>46057</v>
      </c>
      <c r="B4139" s="217">
        <v>4184278879</v>
      </c>
      <c r="C4139" s="345" t="s">
        <v>15180</v>
      </c>
      <c r="D4139" s="216">
        <v>46059</v>
      </c>
      <c r="E4139" s="219"/>
      <c r="F4139" s="218"/>
      <c r="G4139" s="268" t="s">
        <v>15481</v>
      </c>
      <c r="H4139" s="219"/>
      <c r="I4139" s="217" t="s">
        <v>16075</v>
      </c>
      <c r="J4139" s="217" t="s">
        <v>7228</v>
      </c>
      <c r="K4139" s="217" t="s">
        <v>48</v>
      </c>
      <c r="L4139" s="348" t="str">
        <f>VLOOKUP($K4139,[1]TONG_SL!$A$1:$D$65536,2,0)</f>
        <v>Mọc Nấm Hương 250g</v>
      </c>
      <c r="M4139" s="349"/>
      <c r="N4139" s="348" t="str">
        <f t="shared" si="415"/>
        <v>K-C6</v>
      </c>
      <c r="O4139" s="350"/>
      <c r="P4139" s="350"/>
      <c r="Q4139" s="348" t="str">
        <f>VLOOKUP(K4139,TONG_SL!$A:$D,3,0)</f>
        <v>Túi</v>
      </c>
      <c r="R4139" s="223">
        <v>10</v>
      </c>
      <c r="S4139" s="223"/>
      <c r="T4139" s="223">
        <f>VLOOKUP(VLOOKUP(G4139,Ma_KH!$A:$R,18,0)&amp;K4139,Gia_MB!$A:$F,6,0)</f>
        <v>46000</v>
      </c>
      <c r="U4139" s="183">
        <f t="shared" si="411"/>
        <v>460000</v>
      </c>
      <c r="V4139" s="223"/>
      <c r="W4139" s="269">
        <f t="shared" si="412"/>
        <v>0</v>
      </c>
      <c r="X4139" s="270" t="str">
        <f t="shared" si="413"/>
        <v>8</v>
      </c>
      <c r="Y4139" s="223"/>
      <c r="Z4139" s="183">
        <f t="shared" si="414"/>
        <v>36800</v>
      </c>
      <c r="AA4139" s="271">
        <f>VLOOKUP(G4139,Ma_KH!$A:$R,14,0)</f>
        <v>60</v>
      </c>
    </row>
    <row r="4140" spans="1:27" x14ac:dyDescent="0.25">
      <c r="A4140" s="216">
        <v>46057</v>
      </c>
      <c r="B4140" s="217">
        <v>4184278879</v>
      </c>
      <c r="C4140" s="345" t="s">
        <v>15180</v>
      </c>
      <c r="D4140" s="216">
        <v>46059</v>
      </c>
      <c r="E4140" s="219"/>
      <c r="F4140" s="218"/>
      <c r="G4140" s="268" t="s">
        <v>15481</v>
      </c>
      <c r="H4140" s="219"/>
      <c r="I4140" s="217" t="s">
        <v>16075</v>
      </c>
      <c r="J4140" s="217" t="s">
        <v>7228</v>
      </c>
      <c r="K4140" s="217" t="s">
        <v>32</v>
      </c>
      <c r="L4140" s="348" t="str">
        <f>VLOOKUP($K4140,[1]TONG_SL!$A$1:$D$65536,2,0)</f>
        <v>Giò Tai Lưỡi Xào 250g</v>
      </c>
      <c r="M4140" s="349"/>
      <c r="N4140" s="348" t="str">
        <f t="shared" si="415"/>
        <v>K-C6</v>
      </c>
      <c r="O4140" s="350"/>
      <c r="P4140" s="350"/>
      <c r="Q4140" s="348" t="str">
        <f>VLOOKUP(K4140,TONG_SL!$A:$D,3,0)</f>
        <v>Túi</v>
      </c>
      <c r="R4140" s="223">
        <v>10</v>
      </c>
      <c r="S4140" s="223"/>
      <c r="T4140" s="223">
        <f>VLOOKUP(VLOOKUP(G4140,Ma_KH!$A:$R,18,0)&amp;K4140,Gia_MB!$A:$F,6,0)</f>
        <v>50182</v>
      </c>
      <c r="U4140" s="183">
        <f t="shared" si="411"/>
        <v>501820</v>
      </c>
      <c r="V4140" s="223"/>
      <c r="W4140" s="269">
        <f t="shared" si="412"/>
        <v>0</v>
      </c>
      <c r="X4140" s="270" t="str">
        <f t="shared" si="413"/>
        <v>8</v>
      </c>
      <c r="Y4140" s="223"/>
      <c r="Z4140" s="183">
        <f t="shared" si="414"/>
        <v>40145.599999999999</v>
      </c>
      <c r="AA4140" s="271">
        <f>VLOOKUP(G4140,Ma_KH!$A:$R,14,0)</f>
        <v>60</v>
      </c>
    </row>
    <row r="4141" spans="1:27" x14ac:dyDescent="0.25">
      <c r="A4141" s="216">
        <v>46057</v>
      </c>
      <c r="B4141" s="217">
        <v>4184278879</v>
      </c>
      <c r="C4141" s="345" t="s">
        <v>15180</v>
      </c>
      <c r="D4141" s="216">
        <v>46059</v>
      </c>
      <c r="E4141" s="219"/>
      <c r="F4141" s="218"/>
      <c r="G4141" s="268" t="s">
        <v>15481</v>
      </c>
      <c r="H4141" s="219"/>
      <c r="I4141" s="217" t="s">
        <v>16075</v>
      </c>
      <c r="J4141" s="217" t="s">
        <v>7228</v>
      </c>
      <c r="K4141" s="217" t="s">
        <v>30</v>
      </c>
      <c r="L4141" s="348" t="str">
        <f>VLOOKUP($K4141,[1]TONG_SL!$A$1:$D$65536,2,0)</f>
        <v>Gà muối 500g</v>
      </c>
      <c r="M4141" s="349"/>
      <c r="N4141" s="348" t="str">
        <f t="shared" si="415"/>
        <v>K-C6</v>
      </c>
      <c r="O4141" s="350"/>
      <c r="P4141" s="350"/>
      <c r="Q4141" s="348" t="str">
        <f>VLOOKUP(K4141,TONG_SL!$A:$D,3,0)</f>
        <v>Túi</v>
      </c>
      <c r="R4141" s="223">
        <v>20</v>
      </c>
      <c r="S4141" s="223"/>
      <c r="T4141" s="223">
        <f>VLOOKUP(VLOOKUP(G4141,Ma_KH!$A:$R,18,0)&amp;K4141,Gia_MB!$A:$F,6,0)</f>
        <v>116611</v>
      </c>
      <c r="U4141" s="183">
        <f t="shared" si="411"/>
        <v>2332220</v>
      </c>
      <c r="V4141" s="223"/>
      <c r="W4141" s="269">
        <f t="shared" si="412"/>
        <v>0</v>
      </c>
      <c r="X4141" s="270" t="str">
        <f t="shared" si="413"/>
        <v>8</v>
      </c>
      <c r="Y4141" s="223"/>
      <c r="Z4141" s="183">
        <f t="shared" si="414"/>
        <v>186577.6</v>
      </c>
      <c r="AA4141" s="271">
        <f>VLOOKUP(G4141,Ma_KH!$A:$R,14,0)</f>
        <v>60</v>
      </c>
    </row>
    <row r="4142" spans="1:27" x14ac:dyDescent="0.25">
      <c r="A4142" s="216">
        <v>46057</v>
      </c>
      <c r="B4142" s="217">
        <v>4184278879</v>
      </c>
      <c r="C4142" s="345" t="s">
        <v>15180</v>
      </c>
      <c r="D4142" s="216">
        <v>46059</v>
      </c>
      <c r="E4142" s="219"/>
      <c r="F4142" s="218"/>
      <c r="G4142" s="268" t="s">
        <v>15481</v>
      </c>
      <c r="H4142" s="219"/>
      <c r="I4142" s="217" t="s">
        <v>16075</v>
      </c>
      <c r="J4142" s="217" t="s">
        <v>7228</v>
      </c>
      <c r="K4142" s="217" t="s">
        <v>27</v>
      </c>
      <c r="L4142" s="348" t="str">
        <f>VLOOKUP($K4142,[1]TONG_SL!$A$1:$D$65536,2,0)</f>
        <v>Chân giò heo muối 300g</v>
      </c>
      <c r="M4142" s="349"/>
      <c r="N4142" s="348" t="str">
        <f t="shared" si="415"/>
        <v>K-C6</v>
      </c>
      <c r="O4142" s="350"/>
      <c r="P4142" s="350"/>
      <c r="Q4142" s="348" t="str">
        <f>VLOOKUP(K4142,TONG_SL!$A:$D,3,0)</f>
        <v>Túi</v>
      </c>
      <c r="R4142" s="223">
        <v>16</v>
      </c>
      <c r="S4142" s="223"/>
      <c r="T4142" s="223">
        <f>VLOOKUP(VLOOKUP(G4142,Ma_KH!$A:$R,18,0)&amp;K4142,Gia_MB!$A:$F,6,0)</f>
        <v>73431</v>
      </c>
      <c r="U4142" s="183">
        <f t="shared" si="411"/>
        <v>1174896</v>
      </c>
      <c r="V4142" s="223"/>
      <c r="W4142" s="269">
        <f t="shared" si="412"/>
        <v>0</v>
      </c>
      <c r="X4142" s="270" t="str">
        <f t="shared" si="413"/>
        <v>8</v>
      </c>
      <c r="Y4142" s="223"/>
      <c r="Z4142" s="183">
        <f t="shared" si="414"/>
        <v>93991.680000000008</v>
      </c>
      <c r="AA4142" s="271">
        <f>VLOOKUP(G4142,Ma_KH!$A:$R,14,0)</f>
        <v>60</v>
      </c>
    </row>
    <row r="4143" spans="1:27" x14ac:dyDescent="0.25">
      <c r="A4143" s="216">
        <v>46052</v>
      </c>
      <c r="B4143" s="217">
        <v>4183997040</v>
      </c>
      <c r="C4143" s="345" t="s">
        <v>15180</v>
      </c>
      <c r="D4143" s="216">
        <v>46059</v>
      </c>
      <c r="E4143" s="219"/>
      <c r="F4143" s="218"/>
      <c r="G4143" s="268" t="s">
        <v>15481</v>
      </c>
      <c r="H4143" s="219"/>
      <c r="I4143" s="217" t="s">
        <v>16076</v>
      </c>
      <c r="J4143" s="217" t="s">
        <v>7228</v>
      </c>
      <c r="K4143" s="217" t="s">
        <v>30</v>
      </c>
      <c r="L4143" s="348" t="str">
        <f>VLOOKUP($K4143,[1]TONG_SL!$A$1:$D$65536,2,0)</f>
        <v>Gà muối 500g</v>
      </c>
      <c r="M4143" s="349"/>
      <c r="N4143" s="348" t="str">
        <f t="shared" si="415"/>
        <v>K-C6</v>
      </c>
      <c r="O4143" s="350"/>
      <c r="P4143" s="350"/>
      <c r="Q4143" s="348" t="str">
        <f>VLOOKUP(K4143,TONG_SL!$A:$D,3,0)</f>
        <v>Túi</v>
      </c>
      <c r="R4143" s="223">
        <v>43</v>
      </c>
      <c r="S4143" s="223"/>
      <c r="T4143" s="223">
        <f>VLOOKUP(VLOOKUP(G4143,Ma_KH!$A:$R,18,0)&amp;K4143,Gia_MB!$A:$F,6,0)</f>
        <v>116611</v>
      </c>
      <c r="U4143" s="183">
        <f t="shared" si="411"/>
        <v>5014273</v>
      </c>
      <c r="V4143" s="223"/>
      <c r="W4143" s="269">
        <f t="shared" si="412"/>
        <v>0</v>
      </c>
      <c r="X4143" s="270" t="str">
        <f t="shared" si="413"/>
        <v>8</v>
      </c>
      <c r="Y4143" s="223"/>
      <c r="Z4143" s="183">
        <f t="shared" si="414"/>
        <v>401141.84</v>
      </c>
      <c r="AA4143" s="271">
        <f>VLOOKUP(G4143,Ma_KH!$A:$R,14,0)</f>
        <v>60</v>
      </c>
    </row>
    <row r="4144" spans="1:27" x14ac:dyDescent="0.25">
      <c r="A4144" s="216">
        <v>46052</v>
      </c>
      <c r="B4144" s="217">
        <v>4183997040</v>
      </c>
      <c r="C4144" s="345" t="s">
        <v>15180</v>
      </c>
      <c r="D4144" s="216">
        <v>46059</v>
      </c>
      <c r="E4144" s="219"/>
      <c r="F4144" s="218"/>
      <c r="G4144" s="268" t="s">
        <v>15481</v>
      </c>
      <c r="H4144" s="219"/>
      <c r="I4144" s="217" t="s">
        <v>16076</v>
      </c>
      <c r="J4144" s="217" t="s">
        <v>7228</v>
      </c>
      <c r="K4144" s="217" t="s">
        <v>7149</v>
      </c>
      <c r="L4144" s="348" t="str">
        <f>VLOOKUP($K4144,[1]TONG_SL!$A$1:$D$65536,2,0)</f>
        <v>Tai heo muối 200g</v>
      </c>
      <c r="M4144" s="349"/>
      <c r="N4144" s="348" t="str">
        <f t="shared" si="415"/>
        <v>K-C6</v>
      </c>
      <c r="O4144" s="350"/>
      <c r="P4144" s="350"/>
      <c r="Q4144" s="348" t="str">
        <f>VLOOKUP(K4144,TONG_SL!$A:$D,3,0)</f>
        <v>Túi</v>
      </c>
      <c r="R4144" s="223">
        <v>8</v>
      </c>
      <c r="S4144" s="223"/>
      <c r="T4144" s="223">
        <f>VLOOKUP(VLOOKUP(G4144,Ma_KH!$A:$R,18,0)&amp;K4144,Gia_MB!$A:$F,6,0)</f>
        <v>55595</v>
      </c>
      <c r="U4144" s="183">
        <f t="shared" si="411"/>
        <v>444760</v>
      </c>
      <c r="V4144" s="223"/>
      <c r="W4144" s="269">
        <f t="shared" si="412"/>
        <v>0</v>
      </c>
      <c r="X4144" s="270" t="str">
        <f t="shared" si="413"/>
        <v>8</v>
      </c>
      <c r="Y4144" s="223"/>
      <c r="Z4144" s="183">
        <f t="shared" si="414"/>
        <v>35580.800000000003</v>
      </c>
      <c r="AA4144" s="271">
        <f>VLOOKUP(G4144,Ma_KH!$A:$R,14,0)</f>
        <v>60</v>
      </c>
    </row>
    <row r="4145" spans="1:27" x14ac:dyDescent="0.25">
      <c r="A4145" s="216">
        <v>46052</v>
      </c>
      <c r="B4145" s="217">
        <v>4183997040</v>
      </c>
      <c r="C4145" s="345" t="s">
        <v>15180</v>
      </c>
      <c r="D4145" s="216">
        <v>46059</v>
      </c>
      <c r="E4145" s="219"/>
      <c r="F4145" s="218"/>
      <c r="G4145" s="268" t="s">
        <v>15481</v>
      </c>
      <c r="H4145" s="219"/>
      <c r="I4145" s="217" t="s">
        <v>16076</v>
      </c>
      <c r="J4145" s="217" t="s">
        <v>7228</v>
      </c>
      <c r="K4145" s="217" t="s">
        <v>48</v>
      </c>
      <c r="L4145" s="348" t="str">
        <f>VLOOKUP($K4145,[1]TONG_SL!$A$1:$D$65536,2,0)</f>
        <v>Mọc Nấm Hương 250g</v>
      </c>
      <c r="M4145" s="349"/>
      <c r="N4145" s="348" t="str">
        <f t="shared" si="415"/>
        <v>K-C6</v>
      </c>
      <c r="O4145" s="350"/>
      <c r="P4145" s="350"/>
      <c r="Q4145" s="348" t="str">
        <f>VLOOKUP(K4145,TONG_SL!$A:$D,3,0)</f>
        <v>Túi</v>
      </c>
      <c r="R4145" s="223">
        <v>19</v>
      </c>
      <c r="S4145" s="223"/>
      <c r="T4145" s="223">
        <f>VLOOKUP(VLOOKUP(G4145,Ma_KH!$A:$R,18,0)&amp;K4145,Gia_MB!$A:$F,6,0)</f>
        <v>46000</v>
      </c>
      <c r="U4145" s="183">
        <f t="shared" si="411"/>
        <v>874000</v>
      </c>
      <c r="V4145" s="223"/>
      <c r="W4145" s="269">
        <f t="shared" si="412"/>
        <v>0</v>
      </c>
      <c r="X4145" s="270" t="str">
        <f t="shared" si="413"/>
        <v>8</v>
      </c>
      <c r="Y4145" s="223"/>
      <c r="Z4145" s="183">
        <f t="shared" si="414"/>
        <v>69920</v>
      </c>
      <c r="AA4145" s="271">
        <f>VLOOKUP(G4145,Ma_KH!$A:$R,14,0)</f>
        <v>60</v>
      </c>
    </row>
    <row r="4146" spans="1:27" x14ac:dyDescent="0.25">
      <c r="A4146" s="216">
        <v>46052</v>
      </c>
      <c r="B4146" s="217">
        <v>4183997040</v>
      </c>
      <c r="C4146" s="345" t="s">
        <v>15180</v>
      </c>
      <c r="D4146" s="216">
        <v>46059</v>
      </c>
      <c r="E4146" s="219"/>
      <c r="F4146" s="218"/>
      <c r="G4146" s="268" t="s">
        <v>15481</v>
      </c>
      <c r="H4146" s="219"/>
      <c r="I4146" s="217" t="s">
        <v>16076</v>
      </c>
      <c r="J4146" s="217" t="s">
        <v>7228</v>
      </c>
      <c r="K4146" s="217" t="s">
        <v>39</v>
      </c>
      <c r="L4146" s="348" t="str">
        <f>VLOOKUP($K4146,[1]TONG_SL!$A$1:$D$65536,2,0)</f>
        <v>Chả nướng 300g</v>
      </c>
      <c r="M4146" s="349"/>
      <c r="N4146" s="348" t="str">
        <f t="shared" si="415"/>
        <v>K-C6</v>
      </c>
      <c r="O4146" s="350"/>
      <c r="P4146" s="350"/>
      <c r="Q4146" s="348" t="str">
        <f>VLOOKUP(K4146,TONG_SL!$A:$D,3,0)</f>
        <v>Túi</v>
      </c>
      <c r="R4146" s="223">
        <v>6</v>
      </c>
      <c r="S4146" s="223"/>
      <c r="T4146" s="223">
        <f>VLOOKUP(VLOOKUP(G4146,Ma_KH!$A:$R,18,0)&amp;K4146,Gia_MB!$A:$F,6,0)</f>
        <v>70950</v>
      </c>
      <c r="U4146" s="183">
        <f t="shared" si="411"/>
        <v>425700</v>
      </c>
      <c r="V4146" s="223"/>
      <c r="W4146" s="269">
        <f t="shared" si="412"/>
        <v>0</v>
      </c>
      <c r="X4146" s="270" t="str">
        <f t="shared" si="413"/>
        <v>8</v>
      </c>
      <c r="Y4146" s="223"/>
      <c r="Z4146" s="183">
        <f t="shared" si="414"/>
        <v>34056</v>
      </c>
      <c r="AA4146" s="271">
        <f>VLOOKUP(G4146,Ma_KH!$A:$R,14,0)</f>
        <v>60</v>
      </c>
    </row>
    <row r="4147" spans="1:27" x14ac:dyDescent="0.25">
      <c r="A4147" s="216">
        <v>46052</v>
      </c>
      <c r="B4147" s="217">
        <v>4183997040</v>
      </c>
      <c r="C4147" s="345" t="s">
        <v>15180</v>
      </c>
      <c r="D4147" s="216">
        <v>46059</v>
      </c>
      <c r="E4147" s="219"/>
      <c r="F4147" s="218"/>
      <c r="G4147" s="268" t="s">
        <v>15481</v>
      </c>
      <c r="H4147" s="219"/>
      <c r="I4147" s="217" t="s">
        <v>16076</v>
      </c>
      <c r="J4147" s="217" t="s">
        <v>7228</v>
      </c>
      <c r="K4147" s="217" t="s">
        <v>27</v>
      </c>
      <c r="L4147" s="348" t="str">
        <f>VLOOKUP($K4147,[1]TONG_SL!$A$1:$D$65536,2,0)</f>
        <v>Chân giò heo muối 300g</v>
      </c>
      <c r="M4147" s="349"/>
      <c r="N4147" s="348" t="str">
        <f t="shared" si="415"/>
        <v>K-C6</v>
      </c>
      <c r="O4147" s="350"/>
      <c r="P4147" s="350"/>
      <c r="Q4147" s="348" t="str">
        <f>VLOOKUP(K4147,TONG_SL!$A:$D,3,0)</f>
        <v>Túi</v>
      </c>
      <c r="R4147" s="223">
        <v>15</v>
      </c>
      <c r="S4147" s="223"/>
      <c r="T4147" s="223">
        <f>VLOOKUP(VLOOKUP(G4147,Ma_KH!$A:$R,18,0)&amp;K4147,Gia_MB!$A:$F,6,0)</f>
        <v>73431</v>
      </c>
      <c r="U4147" s="183">
        <f t="shared" si="411"/>
        <v>1101465</v>
      </c>
      <c r="V4147" s="223"/>
      <c r="W4147" s="269">
        <f t="shared" si="412"/>
        <v>0</v>
      </c>
      <c r="X4147" s="270" t="str">
        <f t="shared" si="413"/>
        <v>8</v>
      </c>
      <c r="Y4147" s="223"/>
      <c r="Z4147" s="183">
        <f t="shared" si="414"/>
        <v>88117.2</v>
      </c>
      <c r="AA4147" s="271">
        <f>VLOOKUP(G4147,Ma_KH!$A:$R,14,0)</f>
        <v>60</v>
      </c>
    </row>
    <row r="4148" spans="1:27" x14ac:dyDescent="0.25">
      <c r="A4148" s="216">
        <v>46052</v>
      </c>
      <c r="B4148" s="217">
        <v>4183997040</v>
      </c>
      <c r="C4148" s="345" t="s">
        <v>15180</v>
      </c>
      <c r="D4148" s="216">
        <v>46059</v>
      </c>
      <c r="E4148" s="219"/>
      <c r="F4148" s="218"/>
      <c r="G4148" s="268" t="s">
        <v>15481</v>
      </c>
      <c r="H4148" s="219"/>
      <c r="I4148" s="217" t="s">
        <v>16076</v>
      </c>
      <c r="J4148" s="217" t="s">
        <v>7228</v>
      </c>
      <c r="K4148" s="217" t="s">
        <v>32</v>
      </c>
      <c r="L4148" s="348" t="str">
        <f>VLOOKUP($K4148,[1]TONG_SL!$A$1:$D$65536,2,0)</f>
        <v>Giò Tai Lưỡi Xào 250g</v>
      </c>
      <c r="M4148" s="349"/>
      <c r="N4148" s="348" t="str">
        <f t="shared" si="415"/>
        <v>K-C6</v>
      </c>
      <c r="O4148" s="350"/>
      <c r="P4148" s="350"/>
      <c r="Q4148" s="348" t="str">
        <f>VLOOKUP(K4148,TONG_SL!$A:$D,3,0)</f>
        <v>Túi</v>
      </c>
      <c r="R4148" s="223">
        <v>8</v>
      </c>
      <c r="S4148" s="223"/>
      <c r="T4148" s="223">
        <f>VLOOKUP(VLOOKUP(G4148,Ma_KH!$A:$R,18,0)&amp;K4148,Gia_MB!$A:$F,6,0)</f>
        <v>50182</v>
      </c>
      <c r="U4148" s="183">
        <f t="shared" si="411"/>
        <v>401456</v>
      </c>
      <c r="V4148" s="223"/>
      <c r="W4148" s="269">
        <f t="shared" si="412"/>
        <v>0</v>
      </c>
      <c r="X4148" s="270" t="str">
        <f t="shared" si="413"/>
        <v>8</v>
      </c>
      <c r="Y4148" s="223"/>
      <c r="Z4148" s="183">
        <f t="shared" si="414"/>
        <v>32116.48</v>
      </c>
      <c r="AA4148" s="271">
        <f>VLOOKUP(G4148,Ma_KH!$A:$R,14,0)</f>
        <v>60</v>
      </c>
    </row>
    <row r="4149" spans="1:27" x14ac:dyDescent="0.25">
      <c r="A4149" s="216">
        <v>46052</v>
      </c>
      <c r="B4149" s="217">
        <v>4183997040</v>
      </c>
      <c r="C4149" s="345" t="s">
        <v>15180</v>
      </c>
      <c r="D4149" s="216">
        <v>46059</v>
      </c>
      <c r="E4149" s="219"/>
      <c r="F4149" s="218"/>
      <c r="G4149" s="268" t="s">
        <v>15481</v>
      </c>
      <c r="H4149" s="219"/>
      <c r="I4149" s="217" t="s">
        <v>16076</v>
      </c>
      <c r="J4149" s="217" t="s">
        <v>7228</v>
      </c>
      <c r="K4149" s="217" t="s">
        <v>37</v>
      </c>
      <c r="L4149" s="348" t="str">
        <f>VLOOKUP($K4149,[1]TONG_SL!$A$1:$D$65536,2,0)</f>
        <v>Chả cốm 300g</v>
      </c>
      <c r="M4149" s="349"/>
      <c r="N4149" s="348" t="str">
        <f t="shared" si="415"/>
        <v>K-C6</v>
      </c>
      <c r="O4149" s="350"/>
      <c r="P4149" s="350"/>
      <c r="Q4149" s="348" t="str">
        <f>VLOOKUP(K4149,TONG_SL!$A:$D,3,0)</f>
        <v>Túi</v>
      </c>
      <c r="R4149" s="223">
        <v>6</v>
      </c>
      <c r="S4149" s="223"/>
      <c r="T4149" s="223">
        <f>VLOOKUP(VLOOKUP(G4149,Ma_KH!$A:$R,18,0)&amp;K4149,Gia_MB!$A:$F,6,0)</f>
        <v>74250</v>
      </c>
      <c r="U4149" s="183">
        <f t="shared" si="411"/>
        <v>445500</v>
      </c>
      <c r="V4149" s="223"/>
      <c r="W4149" s="269">
        <f t="shared" si="412"/>
        <v>0</v>
      </c>
      <c r="X4149" s="270" t="str">
        <f t="shared" si="413"/>
        <v>8</v>
      </c>
      <c r="Y4149" s="223"/>
      <c r="Z4149" s="183">
        <f t="shared" si="414"/>
        <v>35640</v>
      </c>
      <c r="AA4149" s="271">
        <f>VLOOKUP(G4149,Ma_KH!$A:$R,14,0)</f>
        <v>60</v>
      </c>
    </row>
    <row r="4150" spans="1:27" x14ac:dyDescent="0.25">
      <c r="A4150" s="216">
        <v>46057</v>
      </c>
      <c r="B4150" s="217">
        <v>4184279728</v>
      </c>
      <c r="C4150" s="345" t="s">
        <v>15180</v>
      </c>
      <c r="D4150" s="216">
        <v>46059</v>
      </c>
      <c r="E4150" s="219"/>
      <c r="F4150" s="218"/>
      <c r="G4150" s="268" t="s">
        <v>15481</v>
      </c>
      <c r="H4150" s="219"/>
      <c r="I4150" s="217" t="s">
        <v>16077</v>
      </c>
      <c r="J4150" s="217" t="s">
        <v>7228</v>
      </c>
      <c r="K4150" s="217" t="s">
        <v>27</v>
      </c>
      <c r="L4150" s="348" t="str">
        <f>VLOOKUP($K4150,[1]TONG_SL!$A$1:$D$65536,2,0)</f>
        <v>Chân giò heo muối 300g</v>
      </c>
      <c r="M4150" s="349"/>
      <c r="N4150" s="348" t="str">
        <f t="shared" si="415"/>
        <v>K-C6</v>
      </c>
      <c r="O4150" s="350"/>
      <c r="P4150" s="350"/>
      <c r="Q4150" s="348" t="str">
        <f>VLOOKUP(K4150,TONG_SL!$A:$D,3,0)</f>
        <v>Túi</v>
      </c>
      <c r="R4150" s="223">
        <v>20</v>
      </c>
      <c r="S4150" s="223"/>
      <c r="T4150" s="223">
        <f>VLOOKUP(VLOOKUP(G4150,Ma_KH!$A:$R,18,0)&amp;K4150,Gia_MB!$A:$F,6,0)</f>
        <v>73431</v>
      </c>
      <c r="U4150" s="183">
        <f t="shared" si="411"/>
        <v>1468620</v>
      </c>
      <c r="V4150" s="223"/>
      <c r="W4150" s="269">
        <f t="shared" si="412"/>
        <v>0</v>
      </c>
      <c r="X4150" s="270" t="str">
        <f t="shared" si="413"/>
        <v>8</v>
      </c>
      <c r="Y4150" s="223"/>
      <c r="Z4150" s="183">
        <f t="shared" si="414"/>
        <v>117489.60000000001</v>
      </c>
      <c r="AA4150" s="271">
        <f>VLOOKUP(G4150,Ma_KH!$A:$R,14,0)</f>
        <v>60</v>
      </c>
    </row>
    <row r="4151" spans="1:27" x14ac:dyDescent="0.25">
      <c r="A4151" s="216">
        <v>46057</v>
      </c>
      <c r="B4151" s="217">
        <v>4184279728</v>
      </c>
      <c r="C4151" s="345" t="s">
        <v>15180</v>
      </c>
      <c r="D4151" s="216">
        <v>46059</v>
      </c>
      <c r="E4151" s="219"/>
      <c r="F4151" s="218"/>
      <c r="G4151" s="268" t="s">
        <v>15481</v>
      </c>
      <c r="H4151" s="219"/>
      <c r="I4151" s="217" t="s">
        <v>16077</v>
      </c>
      <c r="J4151" s="217" t="s">
        <v>7228</v>
      </c>
      <c r="K4151" s="217" t="s">
        <v>32</v>
      </c>
      <c r="L4151" s="348" t="str">
        <f>VLOOKUP($K4151,[1]TONG_SL!$A$1:$D$65536,2,0)</f>
        <v>Giò Tai Lưỡi Xào 250g</v>
      </c>
      <c r="M4151" s="349"/>
      <c r="N4151" s="348" t="str">
        <f t="shared" si="415"/>
        <v>K-C6</v>
      </c>
      <c r="O4151" s="350"/>
      <c r="P4151" s="350"/>
      <c r="Q4151" s="348" t="str">
        <f>VLOOKUP(K4151,TONG_SL!$A:$D,3,0)</f>
        <v>Túi</v>
      </c>
      <c r="R4151" s="223">
        <v>15</v>
      </c>
      <c r="S4151" s="223"/>
      <c r="T4151" s="223">
        <f>VLOOKUP(VLOOKUP(G4151,Ma_KH!$A:$R,18,0)&amp;K4151,Gia_MB!$A:$F,6,0)</f>
        <v>50182</v>
      </c>
      <c r="U4151" s="183">
        <f t="shared" si="411"/>
        <v>752730</v>
      </c>
      <c r="V4151" s="223"/>
      <c r="W4151" s="269">
        <f t="shared" si="412"/>
        <v>0</v>
      </c>
      <c r="X4151" s="270" t="str">
        <f t="shared" si="413"/>
        <v>8</v>
      </c>
      <c r="Y4151" s="223"/>
      <c r="Z4151" s="183">
        <f t="shared" si="414"/>
        <v>60218.400000000001</v>
      </c>
      <c r="AA4151" s="271">
        <f>VLOOKUP(G4151,Ma_KH!$A:$R,14,0)</f>
        <v>60</v>
      </c>
    </row>
    <row r="4152" spans="1:27" x14ac:dyDescent="0.25">
      <c r="A4152" s="216">
        <v>46057</v>
      </c>
      <c r="B4152" s="217">
        <v>4184279728</v>
      </c>
      <c r="C4152" s="345" t="s">
        <v>15180</v>
      </c>
      <c r="D4152" s="216">
        <v>46059</v>
      </c>
      <c r="E4152" s="219"/>
      <c r="F4152" s="218"/>
      <c r="G4152" s="268" t="s">
        <v>15481</v>
      </c>
      <c r="H4152" s="219"/>
      <c r="I4152" s="217" t="s">
        <v>16077</v>
      </c>
      <c r="J4152" s="217" t="s">
        <v>7228</v>
      </c>
      <c r="K4152" s="217" t="s">
        <v>30</v>
      </c>
      <c r="L4152" s="348" t="str">
        <f>VLOOKUP($K4152,[1]TONG_SL!$A$1:$D$65536,2,0)</f>
        <v>Gà muối 500g</v>
      </c>
      <c r="M4152" s="349"/>
      <c r="N4152" s="348" t="str">
        <f t="shared" si="415"/>
        <v>K-C6</v>
      </c>
      <c r="O4152" s="350"/>
      <c r="P4152" s="350"/>
      <c r="Q4152" s="348" t="str">
        <f>VLOOKUP(K4152,TONG_SL!$A:$D,3,0)</f>
        <v>Túi</v>
      </c>
      <c r="R4152" s="223">
        <v>20</v>
      </c>
      <c r="S4152" s="223"/>
      <c r="T4152" s="223">
        <f>VLOOKUP(VLOOKUP(G4152,Ma_KH!$A:$R,18,0)&amp;K4152,Gia_MB!$A:$F,6,0)</f>
        <v>116611</v>
      </c>
      <c r="U4152" s="183">
        <f t="shared" si="411"/>
        <v>2332220</v>
      </c>
      <c r="V4152" s="223"/>
      <c r="W4152" s="269">
        <f t="shared" si="412"/>
        <v>0</v>
      </c>
      <c r="X4152" s="270" t="str">
        <f t="shared" si="413"/>
        <v>8</v>
      </c>
      <c r="Y4152" s="223"/>
      <c r="Z4152" s="183">
        <f t="shared" si="414"/>
        <v>186577.6</v>
      </c>
      <c r="AA4152" s="271">
        <f>VLOOKUP(G4152,Ma_KH!$A:$R,14,0)</f>
        <v>60</v>
      </c>
    </row>
    <row r="4153" spans="1:27" x14ac:dyDescent="0.25">
      <c r="A4153" s="216">
        <v>46057</v>
      </c>
      <c r="B4153" s="217">
        <v>4184279728</v>
      </c>
      <c r="C4153" s="345" t="s">
        <v>15180</v>
      </c>
      <c r="D4153" s="216">
        <v>46059</v>
      </c>
      <c r="E4153" s="219"/>
      <c r="F4153" s="218"/>
      <c r="G4153" s="268" t="s">
        <v>15481</v>
      </c>
      <c r="H4153" s="219"/>
      <c r="I4153" s="217" t="s">
        <v>16077</v>
      </c>
      <c r="J4153" s="217" t="s">
        <v>7228</v>
      </c>
      <c r="K4153" s="217" t="s">
        <v>48</v>
      </c>
      <c r="L4153" s="348" t="str">
        <f>VLOOKUP($K4153,[1]TONG_SL!$A$1:$D$65536,2,0)</f>
        <v>Mọc Nấm Hương 250g</v>
      </c>
      <c r="M4153" s="349"/>
      <c r="N4153" s="348" t="str">
        <f t="shared" si="415"/>
        <v>K-C6</v>
      </c>
      <c r="O4153" s="350"/>
      <c r="P4153" s="350"/>
      <c r="Q4153" s="348" t="str">
        <f>VLOOKUP(K4153,TONG_SL!$A:$D,3,0)</f>
        <v>Túi</v>
      </c>
      <c r="R4153" s="223">
        <v>15</v>
      </c>
      <c r="S4153" s="223"/>
      <c r="T4153" s="223">
        <f>VLOOKUP(VLOOKUP(G4153,Ma_KH!$A:$R,18,0)&amp;K4153,Gia_MB!$A:$F,6,0)</f>
        <v>46000</v>
      </c>
      <c r="U4153" s="183">
        <f t="shared" si="411"/>
        <v>690000</v>
      </c>
      <c r="V4153" s="223"/>
      <c r="W4153" s="269">
        <f t="shared" si="412"/>
        <v>0</v>
      </c>
      <c r="X4153" s="270" t="str">
        <f t="shared" si="413"/>
        <v>8</v>
      </c>
      <c r="Y4153" s="223"/>
      <c r="Z4153" s="183">
        <f t="shared" si="414"/>
        <v>55200</v>
      </c>
      <c r="AA4153" s="271">
        <f>VLOOKUP(G4153,Ma_KH!$A:$R,14,0)</f>
        <v>60</v>
      </c>
    </row>
    <row r="4154" spans="1:27" x14ac:dyDescent="0.25">
      <c r="A4154" s="216">
        <v>46052</v>
      </c>
      <c r="B4154" s="217">
        <v>4183996987</v>
      </c>
      <c r="C4154" s="345" t="s">
        <v>15180</v>
      </c>
      <c r="D4154" s="216">
        <v>46059</v>
      </c>
      <c r="E4154" s="219"/>
      <c r="F4154" s="218"/>
      <c r="G4154" s="268" t="s">
        <v>15481</v>
      </c>
      <c r="H4154" s="219"/>
      <c r="I4154" s="217" t="s">
        <v>16078</v>
      </c>
      <c r="J4154" s="217" t="s">
        <v>7228</v>
      </c>
      <c r="K4154" s="217" t="s">
        <v>7149</v>
      </c>
      <c r="L4154" s="348" t="str">
        <f>VLOOKUP($K4154,[1]TONG_SL!$A$1:$D$65536,2,0)</f>
        <v>Tai heo muối 200g</v>
      </c>
      <c r="M4154" s="349"/>
      <c r="N4154" s="348" t="str">
        <f t="shared" si="415"/>
        <v>K-C6</v>
      </c>
      <c r="O4154" s="350"/>
      <c r="P4154" s="350"/>
      <c r="Q4154" s="348" t="str">
        <f>VLOOKUP(K4154,TONG_SL!$A:$D,3,0)</f>
        <v>Túi</v>
      </c>
      <c r="R4154" s="223">
        <v>11</v>
      </c>
      <c r="S4154" s="223"/>
      <c r="T4154" s="223">
        <f>VLOOKUP(VLOOKUP(G4154,Ma_KH!$A:$R,18,0)&amp;K4154,Gia_MB!$A:$F,6,0)</f>
        <v>55595</v>
      </c>
      <c r="U4154" s="183">
        <f t="shared" si="411"/>
        <v>611545</v>
      </c>
      <c r="V4154" s="223"/>
      <c r="W4154" s="269">
        <f t="shared" si="412"/>
        <v>0</v>
      </c>
      <c r="X4154" s="270" t="str">
        <f t="shared" si="413"/>
        <v>8</v>
      </c>
      <c r="Y4154" s="223"/>
      <c r="Z4154" s="183">
        <f t="shared" si="414"/>
        <v>48923.6</v>
      </c>
      <c r="AA4154" s="271">
        <f>VLOOKUP(G4154,Ma_KH!$A:$R,14,0)</f>
        <v>60</v>
      </c>
    </row>
    <row r="4155" spans="1:27" x14ac:dyDescent="0.25">
      <c r="A4155" s="216">
        <v>46052</v>
      </c>
      <c r="B4155" s="217">
        <v>4183996987</v>
      </c>
      <c r="C4155" s="345" t="s">
        <v>15180</v>
      </c>
      <c r="D4155" s="216">
        <v>46059</v>
      </c>
      <c r="E4155" s="219"/>
      <c r="F4155" s="218"/>
      <c r="G4155" s="268" t="s">
        <v>15481</v>
      </c>
      <c r="H4155" s="219"/>
      <c r="I4155" s="217" t="s">
        <v>16078</v>
      </c>
      <c r="J4155" s="217" t="s">
        <v>7228</v>
      </c>
      <c r="K4155" s="217" t="s">
        <v>32</v>
      </c>
      <c r="L4155" s="348" t="str">
        <f>VLOOKUP($K4155,[1]TONG_SL!$A$1:$D$65536,2,0)</f>
        <v>Giò Tai Lưỡi Xào 250g</v>
      </c>
      <c r="M4155" s="349"/>
      <c r="N4155" s="348" t="str">
        <f t="shared" si="415"/>
        <v>K-C6</v>
      </c>
      <c r="O4155" s="350"/>
      <c r="P4155" s="350"/>
      <c r="Q4155" s="348" t="str">
        <f>VLOOKUP(K4155,TONG_SL!$A:$D,3,0)</f>
        <v>Túi</v>
      </c>
      <c r="R4155" s="223">
        <v>19</v>
      </c>
      <c r="S4155" s="223"/>
      <c r="T4155" s="223">
        <f>VLOOKUP(VLOOKUP(G4155,Ma_KH!$A:$R,18,0)&amp;K4155,Gia_MB!$A:$F,6,0)</f>
        <v>50182</v>
      </c>
      <c r="U4155" s="183">
        <f t="shared" si="411"/>
        <v>953458</v>
      </c>
      <c r="V4155" s="223"/>
      <c r="W4155" s="269">
        <f t="shared" si="412"/>
        <v>0</v>
      </c>
      <c r="X4155" s="270" t="str">
        <f t="shared" si="413"/>
        <v>8</v>
      </c>
      <c r="Y4155" s="223"/>
      <c r="Z4155" s="183">
        <f t="shared" si="414"/>
        <v>76276.639999999999</v>
      </c>
      <c r="AA4155" s="271">
        <f>VLOOKUP(G4155,Ma_KH!$A:$R,14,0)</f>
        <v>60</v>
      </c>
    </row>
    <row r="4156" spans="1:27" x14ac:dyDescent="0.25">
      <c r="A4156" s="216">
        <v>46052</v>
      </c>
      <c r="B4156" s="217">
        <v>4183996987</v>
      </c>
      <c r="C4156" s="345" t="s">
        <v>15180</v>
      </c>
      <c r="D4156" s="216">
        <v>46059</v>
      </c>
      <c r="E4156" s="219"/>
      <c r="F4156" s="218"/>
      <c r="G4156" s="268" t="s">
        <v>15481</v>
      </c>
      <c r="H4156" s="219"/>
      <c r="I4156" s="217" t="s">
        <v>16078</v>
      </c>
      <c r="J4156" s="217" t="s">
        <v>7228</v>
      </c>
      <c r="K4156" s="217" t="s">
        <v>27</v>
      </c>
      <c r="L4156" s="348" t="str">
        <f>VLOOKUP($K4156,[1]TONG_SL!$A$1:$D$65536,2,0)</f>
        <v>Chân giò heo muối 300g</v>
      </c>
      <c r="M4156" s="349"/>
      <c r="N4156" s="348" t="str">
        <f t="shared" si="415"/>
        <v>K-C6</v>
      </c>
      <c r="O4156" s="350"/>
      <c r="P4156" s="350"/>
      <c r="Q4156" s="348" t="str">
        <f>VLOOKUP(K4156,TONG_SL!$A:$D,3,0)</f>
        <v>Túi</v>
      </c>
      <c r="R4156" s="223">
        <v>19</v>
      </c>
      <c r="S4156" s="223"/>
      <c r="T4156" s="223">
        <f>VLOOKUP(VLOOKUP(G4156,Ma_KH!$A:$R,18,0)&amp;K4156,Gia_MB!$A:$F,6,0)</f>
        <v>73431</v>
      </c>
      <c r="U4156" s="183">
        <f t="shared" si="411"/>
        <v>1395189</v>
      </c>
      <c r="V4156" s="223"/>
      <c r="W4156" s="269">
        <f t="shared" si="412"/>
        <v>0</v>
      </c>
      <c r="X4156" s="270" t="str">
        <f t="shared" si="413"/>
        <v>8</v>
      </c>
      <c r="Y4156" s="223"/>
      <c r="Z4156" s="183">
        <f t="shared" si="414"/>
        <v>111615.12</v>
      </c>
      <c r="AA4156" s="271">
        <f>VLOOKUP(G4156,Ma_KH!$A:$R,14,0)</f>
        <v>60</v>
      </c>
    </row>
    <row r="4157" spans="1:27" x14ac:dyDescent="0.25">
      <c r="A4157" s="216">
        <v>46052</v>
      </c>
      <c r="B4157" s="217">
        <v>4183996987</v>
      </c>
      <c r="C4157" s="345" t="s">
        <v>15180</v>
      </c>
      <c r="D4157" s="216">
        <v>46059</v>
      </c>
      <c r="E4157" s="219"/>
      <c r="F4157" s="218"/>
      <c r="G4157" s="268" t="s">
        <v>15481</v>
      </c>
      <c r="H4157" s="219"/>
      <c r="I4157" s="217" t="s">
        <v>16078</v>
      </c>
      <c r="J4157" s="217" t="s">
        <v>7228</v>
      </c>
      <c r="K4157" s="217" t="s">
        <v>48</v>
      </c>
      <c r="L4157" s="348" t="str">
        <f>VLOOKUP($K4157,[1]TONG_SL!$A$1:$D$65536,2,0)</f>
        <v>Mọc Nấm Hương 250g</v>
      </c>
      <c r="M4157" s="349"/>
      <c r="N4157" s="348" t="str">
        <f t="shared" si="415"/>
        <v>K-C6</v>
      </c>
      <c r="O4157" s="350"/>
      <c r="P4157" s="350"/>
      <c r="Q4157" s="348" t="str">
        <f>VLOOKUP(K4157,TONG_SL!$A:$D,3,0)</f>
        <v>Túi</v>
      </c>
      <c r="R4157" s="223">
        <v>38</v>
      </c>
      <c r="S4157" s="223"/>
      <c r="T4157" s="223">
        <f>VLOOKUP(VLOOKUP(G4157,Ma_KH!$A:$R,18,0)&amp;K4157,Gia_MB!$A:$F,6,0)</f>
        <v>46000</v>
      </c>
      <c r="U4157" s="183">
        <f t="shared" si="411"/>
        <v>1748000</v>
      </c>
      <c r="V4157" s="223"/>
      <c r="W4157" s="269">
        <f t="shared" si="412"/>
        <v>0</v>
      </c>
      <c r="X4157" s="270" t="str">
        <f t="shared" si="413"/>
        <v>8</v>
      </c>
      <c r="Y4157" s="223"/>
      <c r="Z4157" s="183">
        <f t="shared" si="414"/>
        <v>139840</v>
      </c>
      <c r="AA4157" s="271">
        <f>VLOOKUP(G4157,Ma_KH!$A:$R,14,0)</f>
        <v>60</v>
      </c>
    </row>
    <row r="4158" spans="1:27" x14ac:dyDescent="0.25">
      <c r="A4158" s="216">
        <v>46052</v>
      </c>
      <c r="B4158" s="217">
        <v>4183996987</v>
      </c>
      <c r="C4158" s="345" t="s">
        <v>15180</v>
      </c>
      <c r="D4158" s="216">
        <v>46059</v>
      </c>
      <c r="E4158" s="219"/>
      <c r="F4158" s="218"/>
      <c r="G4158" s="268" t="s">
        <v>15481</v>
      </c>
      <c r="H4158" s="219"/>
      <c r="I4158" s="217" t="s">
        <v>16078</v>
      </c>
      <c r="J4158" s="217" t="s">
        <v>7228</v>
      </c>
      <c r="K4158" s="217" t="s">
        <v>30</v>
      </c>
      <c r="L4158" s="348" t="str">
        <f>VLOOKUP($K4158,[1]TONG_SL!$A$1:$D$65536,2,0)</f>
        <v>Gà muối 500g</v>
      </c>
      <c r="M4158" s="349"/>
      <c r="N4158" s="348" t="str">
        <f t="shared" si="415"/>
        <v>K-C6</v>
      </c>
      <c r="O4158" s="350"/>
      <c r="P4158" s="350"/>
      <c r="Q4158" s="348" t="str">
        <f>VLOOKUP(K4158,TONG_SL!$A:$D,3,0)</f>
        <v>Túi</v>
      </c>
      <c r="R4158" s="223">
        <v>28</v>
      </c>
      <c r="S4158" s="223"/>
      <c r="T4158" s="223">
        <f>VLOOKUP(VLOOKUP(G4158,Ma_KH!$A:$R,18,0)&amp;K4158,Gia_MB!$A:$F,6,0)</f>
        <v>116611</v>
      </c>
      <c r="U4158" s="183">
        <f t="shared" si="411"/>
        <v>3265108</v>
      </c>
      <c r="V4158" s="223"/>
      <c r="W4158" s="269">
        <f t="shared" si="412"/>
        <v>0</v>
      </c>
      <c r="X4158" s="270" t="str">
        <f t="shared" si="413"/>
        <v>8</v>
      </c>
      <c r="Y4158" s="223"/>
      <c r="Z4158" s="183">
        <f t="shared" si="414"/>
        <v>261208.64</v>
      </c>
      <c r="AA4158" s="271">
        <f>VLOOKUP(G4158,Ma_KH!$A:$R,14,0)</f>
        <v>60</v>
      </c>
    </row>
    <row r="4159" spans="1:27" x14ac:dyDescent="0.25">
      <c r="A4159" s="216">
        <v>46052</v>
      </c>
      <c r="B4159" s="217">
        <v>4183996987</v>
      </c>
      <c r="C4159" s="345" t="s">
        <v>15180</v>
      </c>
      <c r="D4159" s="216">
        <v>46059</v>
      </c>
      <c r="E4159" s="219"/>
      <c r="F4159" s="218"/>
      <c r="G4159" s="268" t="s">
        <v>15481</v>
      </c>
      <c r="H4159" s="219"/>
      <c r="I4159" s="217" t="s">
        <v>16078</v>
      </c>
      <c r="J4159" s="217" t="s">
        <v>7228</v>
      </c>
      <c r="K4159" s="217" t="s">
        <v>39</v>
      </c>
      <c r="L4159" s="348" t="str">
        <f>VLOOKUP($K4159,[1]TONG_SL!$A$1:$D$65536,2,0)</f>
        <v>Chả nướng 300g</v>
      </c>
      <c r="M4159" s="349"/>
      <c r="N4159" s="348" t="str">
        <f t="shared" si="415"/>
        <v>K-C6</v>
      </c>
      <c r="O4159" s="350"/>
      <c r="P4159" s="350"/>
      <c r="Q4159" s="348" t="str">
        <f>VLOOKUP(K4159,TONG_SL!$A:$D,3,0)</f>
        <v>Túi</v>
      </c>
      <c r="R4159" s="223">
        <v>2</v>
      </c>
      <c r="S4159" s="223"/>
      <c r="T4159" s="223">
        <f>VLOOKUP(VLOOKUP(G4159,Ma_KH!$A:$R,18,0)&amp;K4159,Gia_MB!$A:$F,6,0)</f>
        <v>70950</v>
      </c>
      <c r="U4159" s="183">
        <f t="shared" si="411"/>
        <v>141900</v>
      </c>
      <c r="V4159" s="223"/>
      <c r="W4159" s="269">
        <f t="shared" si="412"/>
        <v>0</v>
      </c>
      <c r="X4159" s="270" t="str">
        <f t="shared" si="413"/>
        <v>8</v>
      </c>
      <c r="Y4159" s="223"/>
      <c r="Z4159" s="183">
        <f t="shared" si="414"/>
        <v>11352</v>
      </c>
      <c r="AA4159" s="271">
        <f>VLOOKUP(G4159,Ma_KH!$A:$R,14,0)</f>
        <v>60</v>
      </c>
    </row>
    <row r="4160" spans="1:27" x14ac:dyDescent="0.25">
      <c r="A4160" s="216">
        <v>46049</v>
      </c>
      <c r="B4160" s="217">
        <v>4183829615</v>
      </c>
      <c r="C4160" s="345" t="s">
        <v>15180</v>
      </c>
      <c r="D4160" s="216">
        <v>46059</v>
      </c>
      <c r="E4160" s="219"/>
      <c r="F4160" s="218"/>
      <c r="G4160" s="268" t="s">
        <v>15481</v>
      </c>
      <c r="H4160" s="219"/>
      <c r="I4160" s="217" t="s">
        <v>16079</v>
      </c>
      <c r="J4160" s="217" t="s">
        <v>7228</v>
      </c>
      <c r="K4160" s="217" t="s">
        <v>48</v>
      </c>
      <c r="L4160" s="348" t="str">
        <f>VLOOKUP($K4160,[1]TONG_SL!$A$1:$D$65536,2,0)</f>
        <v>Mọc Nấm Hương 250g</v>
      </c>
      <c r="M4160" s="349"/>
      <c r="N4160" s="348" t="str">
        <f t="shared" si="415"/>
        <v>K-C6</v>
      </c>
      <c r="O4160" s="350"/>
      <c r="P4160" s="350"/>
      <c r="Q4160" s="348" t="str">
        <f>VLOOKUP(K4160,TONG_SL!$A:$D,3,0)</f>
        <v>Túi</v>
      </c>
      <c r="R4160" s="223">
        <v>6</v>
      </c>
      <c r="S4160" s="223"/>
      <c r="T4160" s="223">
        <f>VLOOKUP(VLOOKUP(G4160,Ma_KH!$A:$R,18,0)&amp;K4160,Gia_MB!$A:$F,6,0)</f>
        <v>46000</v>
      </c>
      <c r="U4160" s="183">
        <f t="shared" si="411"/>
        <v>276000</v>
      </c>
      <c r="V4160" s="223"/>
      <c r="W4160" s="269">
        <f t="shared" si="412"/>
        <v>0</v>
      </c>
      <c r="X4160" s="270" t="str">
        <f t="shared" si="413"/>
        <v>8</v>
      </c>
      <c r="Y4160" s="223"/>
      <c r="Z4160" s="183">
        <f t="shared" si="414"/>
        <v>22080</v>
      </c>
      <c r="AA4160" s="271">
        <f>VLOOKUP(G4160,Ma_KH!$A:$R,14,0)</f>
        <v>60</v>
      </c>
    </row>
    <row r="4161" spans="1:27" x14ac:dyDescent="0.25">
      <c r="A4161" s="216">
        <v>46049</v>
      </c>
      <c r="B4161" s="217">
        <v>4183829615</v>
      </c>
      <c r="C4161" s="345" t="s">
        <v>15180</v>
      </c>
      <c r="D4161" s="216">
        <v>46059</v>
      </c>
      <c r="E4161" s="219"/>
      <c r="F4161" s="218"/>
      <c r="G4161" s="268" t="s">
        <v>15481</v>
      </c>
      <c r="H4161" s="219"/>
      <c r="I4161" s="217" t="s">
        <v>16079</v>
      </c>
      <c r="J4161" s="217" t="s">
        <v>7228</v>
      </c>
      <c r="K4161" s="217" t="s">
        <v>32</v>
      </c>
      <c r="L4161" s="348" t="str">
        <f>VLOOKUP($K4161,[1]TONG_SL!$A$1:$D$65536,2,0)</f>
        <v>Giò Tai Lưỡi Xào 250g</v>
      </c>
      <c r="M4161" s="349"/>
      <c r="N4161" s="348" t="str">
        <f t="shared" si="415"/>
        <v>K-C6</v>
      </c>
      <c r="O4161" s="350"/>
      <c r="P4161" s="350"/>
      <c r="Q4161" s="348" t="str">
        <f>VLOOKUP(K4161,TONG_SL!$A:$D,3,0)</f>
        <v>Túi</v>
      </c>
      <c r="R4161" s="223">
        <v>6</v>
      </c>
      <c r="S4161" s="223"/>
      <c r="T4161" s="223">
        <f>VLOOKUP(VLOOKUP(G4161,Ma_KH!$A:$R,18,0)&amp;K4161,Gia_MB!$A:$F,6,0)</f>
        <v>50182</v>
      </c>
      <c r="U4161" s="183">
        <f t="shared" ref="U4161:U4224" si="416">T4161*R4161</f>
        <v>301092</v>
      </c>
      <c r="V4161" s="223"/>
      <c r="W4161" s="269">
        <f t="shared" ref="W4161:W4224" si="417">U4161*V4161</f>
        <v>0</v>
      </c>
      <c r="X4161" s="270" t="str">
        <f t="shared" ref="X4161:X4224" si="418">IF(B4161&lt;&gt;"","8","0")</f>
        <v>8</v>
      </c>
      <c r="Y4161" s="223"/>
      <c r="Z4161" s="183">
        <f t="shared" ref="Z4161:Z4224" si="419">U4161*X4161%</f>
        <v>24087.360000000001</v>
      </c>
      <c r="AA4161" s="271">
        <f>VLOOKUP(G4161,Ma_KH!$A:$R,14,0)</f>
        <v>60</v>
      </c>
    </row>
    <row r="4162" spans="1:27" x14ac:dyDescent="0.25">
      <c r="A4162" s="216">
        <v>46049</v>
      </c>
      <c r="B4162" s="217">
        <v>4183829615</v>
      </c>
      <c r="C4162" s="345" t="s">
        <v>15180</v>
      </c>
      <c r="D4162" s="216">
        <v>46059</v>
      </c>
      <c r="E4162" s="219"/>
      <c r="F4162" s="218"/>
      <c r="G4162" s="268" t="s">
        <v>15481</v>
      </c>
      <c r="H4162" s="219"/>
      <c r="I4162" s="217" t="s">
        <v>16079</v>
      </c>
      <c r="J4162" s="217" t="s">
        <v>7228</v>
      </c>
      <c r="K4162" s="217" t="s">
        <v>30</v>
      </c>
      <c r="L4162" s="348" t="str">
        <f>VLOOKUP($K4162,[1]TONG_SL!$A$1:$D$65536,2,0)</f>
        <v>Gà muối 500g</v>
      </c>
      <c r="M4162" s="349"/>
      <c r="N4162" s="348" t="str">
        <f t="shared" si="415"/>
        <v>K-C6</v>
      </c>
      <c r="O4162" s="350"/>
      <c r="P4162" s="350"/>
      <c r="Q4162" s="348" t="str">
        <f>VLOOKUP(K4162,TONG_SL!$A:$D,3,0)</f>
        <v>Túi</v>
      </c>
      <c r="R4162" s="223">
        <v>12</v>
      </c>
      <c r="S4162" s="223"/>
      <c r="T4162" s="223">
        <f>VLOOKUP(VLOOKUP(G4162,Ma_KH!$A:$R,18,0)&amp;K4162,Gia_MB!$A:$F,6,0)</f>
        <v>116611</v>
      </c>
      <c r="U4162" s="183">
        <f t="shared" si="416"/>
        <v>1399332</v>
      </c>
      <c r="V4162" s="223"/>
      <c r="W4162" s="269">
        <f t="shared" si="417"/>
        <v>0</v>
      </c>
      <c r="X4162" s="270" t="str">
        <f t="shared" si="418"/>
        <v>8</v>
      </c>
      <c r="Y4162" s="223"/>
      <c r="Z4162" s="183">
        <f t="shared" si="419"/>
        <v>111946.56</v>
      </c>
      <c r="AA4162" s="271">
        <f>VLOOKUP(G4162,Ma_KH!$A:$R,14,0)</f>
        <v>60</v>
      </c>
    </row>
    <row r="4163" spans="1:27" x14ac:dyDescent="0.25">
      <c r="A4163" s="216">
        <v>46057</v>
      </c>
      <c r="B4163" s="217">
        <v>4184278425</v>
      </c>
      <c r="C4163" s="345" t="s">
        <v>15180</v>
      </c>
      <c r="D4163" s="216">
        <v>46059</v>
      </c>
      <c r="E4163" s="219"/>
      <c r="F4163" s="218"/>
      <c r="G4163" s="268" t="s">
        <v>15481</v>
      </c>
      <c r="H4163" s="219"/>
      <c r="I4163" s="217" t="s">
        <v>16080</v>
      </c>
      <c r="J4163" s="217" t="s">
        <v>7228</v>
      </c>
      <c r="K4163" s="217" t="s">
        <v>30</v>
      </c>
      <c r="L4163" s="348" t="str">
        <f>VLOOKUP($K4163,[1]TONG_SL!$A$1:$D$65536,2,0)</f>
        <v>Gà muối 500g</v>
      </c>
      <c r="M4163" s="349"/>
      <c r="N4163" s="348" t="str">
        <f t="shared" si="415"/>
        <v>K-C6</v>
      </c>
      <c r="O4163" s="350"/>
      <c r="P4163" s="350"/>
      <c r="Q4163" s="348" t="str">
        <f>VLOOKUP(K4163,TONG_SL!$A:$D,3,0)</f>
        <v>Túi</v>
      </c>
      <c r="R4163" s="223">
        <v>10</v>
      </c>
      <c r="S4163" s="223"/>
      <c r="T4163" s="223">
        <f>VLOOKUP(VLOOKUP(G4163,Ma_KH!$A:$R,18,0)&amp;K4163,Gia_MB!$A:$F,6,0)</f>
        <v>116611</v>
      </c>
      <c r="U4163" s="183">
        <f t="shared" si="416"/>
        <v>1166110</v>
      </c>
      <c r="V4163" s="223"/>
      <c r="W4163" s="269">
        <f t="shared" si="417"/>
        <v>0</v>
      </c>
      <c r="X4163" s="270" t="str">
        <f t="shared" si="418"/>
        <v>8</v>
      </c>
      <c r="Y4163" s="223"/>
      <c r="Z4163" s="183">
        <f t="shared" si="419"/>
        <v>93288.8</v>
      </c>
      <c r="AA4163" s="271">
        <f>VLOOKUP(G4163,Ma_KH!$A:$R,14,0)</f>
        <v>60</v>
      </c>
    </row>
    <row r="4164" spans="1:27" x14ac:dyDescent="0.25">
      <c r="A4164" s="216">
        <v>46057</v>
      </c>
      <c r="B4164" s="217">
        <v>4184278425</v>
      </c>
      <c r="C4164" s="345" t="s">
        <v>15180</v>
      </c>
      <c r="D4164" s="216">
        <v>46059</v>
      </c>
      <c r="E4164" s="219"/>
      <c r="F4164" s="218"/>
      <c r="G4164" s="268" t="s">
        <v>15481</v>
      </c>
      <c r="H4164" s="219"/>
      <c r="I4164" s="217" t="s">
        <v>16080</v>
      </c>
      <c r="J4164" s="217" t="s">
        <v>7228</v>
      </c>
      <c r="K4164" s="217" t="s">
        <v>27</v>
      </c>
      <c r="L4164" s="348" t="str">
        <f>VLOOKUP($K4164,[1]TONG_SL!$A$1:$D$65536,2,0)</f>
        <v>Chân giò heo muối 300g</v>
      </c>
      <c r="M4164" s="349"/>
      <c r="N4164" s="348" t="str">
        <f t="shared" si="415"/>
        <v>K-C6</v>
      </c>
      <c r="O4164" s="350"/>
      <c r="P4164" s="350"/>
      <c r="Q4164" s="348" t="str">
        <f>VLOOKUP(K4164,TONG_SL!$A:$D,3,0)</f>
        <v>Túi</v>
      </c>
      <c r="R4164" s="223">
        <v>21</v>
      </c>
      <c r="S4164" s="223"/>
      <c r="T4164" s="223">
        <f>VLOOKUP(VLOOKUP(G4164,Ma_KH!$A:$R,18,0)&amp;K4164,Gia_MB!$A:$F,6,0)</f>
        <v>73431</v>
      </c>
      <c r="U4164" s="183">
        <f t="shared" si="416"/>
        <v>1542051</v>
      </c>
      <c r="V4164" s="223"/>
      <c r="W4164" s="269">
        <f t="shared" si="417"/>
        <v>0</v>
      </c>
      <c r="X4164" s="270" t="str">
        <f t="shared" si="418"/>
        <v>8</v>
      </c>
      <c r="Y4164" s="223"/>
      <c r="Z4164" s="183">
        <f t="shared" si="419"/>
        <v>123364.08</v>
      </c>
      <c r="AA4164" s="271">
        <f>VLOOKUP(G4164,Ma_KH!$A:$R,14,0)</f>
        <v>60</v>
      </c>
    </row>
    <row r="4165" spans="1:27" x14ac:dyDescent="0.25">
      <c r="A4165" s="216">
        <v>46057</v>
      </c>
      <c r="B4165" s="217">
        <v>4184278425</v>
      </c>
      <c r="C4165" s="345" t="s">
        <v>15180</v>
      </c>
      <c r="D4165" s="216">
        <v>46059</v>
      </c>
      <c r="E4165" s="219"/>
      <c r="F4165" s="218"/>
      <c r="G4165" s="268" t="s">
        <v>15481</v>
      </c>
      <c r="H4165" s="219"/>
      <c r="I4165" s="217" t="s">
        <v>16080</v>
      </c>
      <c r="J4165" s="217" t="s">
        <v>7228</v>
      </c>
      <c r="K4165" s="217" t="s">
        <v>32</v>
      </c>
      <c r="L4165" s="348" t="str">
        <f>VLOOKUP($K4165,[1]TONG_SL!$A$1:$D$65536,2,0)</f>
        <v>Giò Tai Lưỡi Xào 250g</v>
      </c>
      <c r="M4165" s="349"/>
      <c r="N4165" s="348" t="str">
        <f t="shared" si="415"/>
        <v>K-C6</v>
      </c>
      <c r="O4165" s="350"/>
      <c r="P4165" s="350"/>
      <c r="Q4165" s="348" t="str">
        <f>VLOOKUP(K4165,TONG_SL!$A:$D,3,0)</f>
        <v>Túi</v>
      </c>
      <c r="R4165" s="223">
        <v>10</v>
      </c>
      <c r="S4165" s="223"/>
      <c r="T4165" s="223">
        <f>VLOOKUP(VLOOKUP(G4165,Ma_KH!$A:$R,18,0)&amp;K4165,Gia_MB!$A:$F,6,0)</f>
        <v>50182</v>
      </c>
      <c r="U4165" s="183">
        <f t="shared" si="416"/>
        <v>501820</v>
      </c>
      <c r="V4165" s="223"/>
      <c r="W4165" s="269">
        <f t="shared" si="417"/>
        <v>0</v>
      </c>
      <c r="X4165" s="270" t="str">
        <f t="shared" si="418"/>
        <v>8</v>
      </c>
      <c r="Y4165" s="223"/>
      <c r="Z4165" s="183">
        <f t="shared" si="419"/>
        <v>40145.599999999999</v>
      </c>
      <c r="AA4165" s="271">
        <f>VLOOKUP(G4165,Ma_KH!$A:$R,14,0)</f>
        <v>60</v>
      </c>
    </row>
    <row r="4166" spans="1:27" x14ac:dyDescent="0.25">
      <c r="A4166" s="216">
        <v>46057</v>
      </c>
      <c r="B4166" s="217">
        <v>4184278425</v>
      </c>
      <c r="C4166" s="345" t="s">
        <v>15180</v>
      </c>
      <c r="D4166" s="216">
        <v>46059</v>
      </c>
      <c r="E4166" s="219"/>
      <c r="F4166" s="218"/>
      <c r="G4166" s="268" t="s">
        <v>15481</v>
      </c>
      <c r="H4166" s="219"/>
      <c r="I4166" s="217" t="s">
        <v>16080</v>
      </c>
      <c r="J4166" s="217" t="s">
        <v>7228</v>
      </c>
      <c r="K4166" s="217" t="s">
        <v>48</v>
      </c>
      <c r="L4166" s="348" t="str">
        <f>VLOOKUP($K4166,[1]TONG_SL!$A$1:$D$65536,2,0)</f>
        <v>Mọc Nấm Hương 250g</v>
      </c>
      <c r="M4166" s="349"/>
      <c r="N4166" s="348" t="str">
        <f t="shared" si="415"/>
        <v>K-C6</v>
      </c>
      <c r="O4166" s="350"/>
      <c r="P4166" s="350"/>
      <c r="Q4166" s="348" t="str">
        <f>VLOOKUP(K4166,TONG_SL!$A:$D,3,0)</f>
        <v>Túi</v>
      </c>
      <c r="R4166" s="223">
        <v>10</v>
      </c>
      <c r="S4166" s="223"/>
      <c r="T4166" s="223">
        <f>VLOOKUP(VLOOKUP(G4166,Ma_KH!$A:$R,18,0)&amp;K4166,Gia_MB!$A:$F,6,0)</f>
        <v>46000</v>
      </c>
      <c r="U4166" s="183">
        <f t="shared" si="416"/>
        <v>460000</v>
      </c>
      <c r="V4166" s="223"/>
      <c r="W4166" s="269">
        <f t="shared" si="417"/>
        <v>0</v>
      </c>
      <c r="X4166" s="270" t="str">
        <f t="shared" si="418"/>
        <v>8</v>
      </c>
      <c r="Y4166" s="223"/>
      <c r="Z4166" s="183">
        <f t="shared" si="419"/>
        <v>36800</v>
      </c>
      <c r="AA4166" s="271">
        <f>VLOOKUP(G4166,Ma_KH!$A:$R,14,0)</f>
        <v>60</v>
      </c>
    </row>
    <row r="4167" spans="1:27" x14ac:dyDescent="0.25">
      <c r="A4167" s="216">
        <v>46057</v>
      </c>
      <c r="B4167" s="217">
        <v>4184278409</v>
      </c>
      <c r="C4167" s="345" t="s">
        <v>15180</v>
      </c>
      <c r="D4167" s="216">
        <v>46059</v>
      </c>
      <c r="E4167" s="219"/>
      <c r="F4167" s="218"/>
      <c r="G4167" s="268" t="s">
        <v>15481</v>
      </c>
      <c r="H4167" s="219"/>
      <c r="I4167" s="217" t="s">
        <v>16081</v>
      </c>
      <c r="J4167" s="217" t="s">
        <v>7228</v>
      </c>
      <c r="K4167" s="217" t="s">
        <v>48</v>
      </c>
      <c r="L4167" s="348" t="str">
        <f>VLOOKUP($K4167,[1]TONG_SL!$A$1:$D$65536,2,0)</f>
        <v>Mọc Nấm Hương 250g</v>
      </c>
      <c r="M4167" s="349"/>
      <c r="N4167" s="348" t="str">
        <f t="shared" si="415"/>
        <v>K-C6</v>
      </c>
      <c r="O4167" s="350"/>
      <c r="P4167" s="350"/>
      <c r="Q4167" s="348" t="str">
        <f>VLOOKUP(K4167,TONG_SL!$A:$D,3,0)</f>
        <v>Túi</v>
      </c>
      <c r="R4167" s="223">
        <v>7</v>
      </c>
      <c r="S4167" s="223"/>
      <c r="T4167" s="223">
        <f>VLOOKUP(VLOOKUP(G4167,Ma_KH!$A:$R,18,0)&amp;K4167,Gia_MB!$A:$F,6,0)</f>
        <v>46000</v>
      </c>
      <c r="U4167" s="183">
        <f t="shared" si="416"/>
        <v>322000</v>
      </c>
      <c r="V4167" s="223"/>
      <c r="W4167" s="269">
        <f t="shared" si="417"/>
        <v>0</v>
      </c>
      <c r="X4167" s="270" t="str">
        <f t="shared" si="418"/>
        <v>8</v>
      </c>
      <c r="Y4167" s="223"/>
      <c r="Z4167" s="183">
        <f t="shared" si="419"/>
        <v>25760</v>
      </c>
      <c r="AA4167" s="271">
        <f>VLOOKUP(G4167,Ma_KH!$A:$R,14,0)</f>
        <v>60</v>
      </c>
    </row>
    <row r="4168" spans="1:27" x14ac:dyDescent="0.25">
      <c r="A4168" s="216">
        <v>46057</v>
      </c>
      <c r="B4168" s="217">
        <v>4184278409</v>
      </c>
      <c r="C4168" s="345" t="s">
        <v>15180</v>
      </c>
      <c r="D4168" s="216">
        <v>46059</v>
      </c>
      <c r="E4168" s="219"/>
      <c r="F4168" s="218"/>
      <c r="G4168" s="268" t="s">
        <v>15481</v>
      </c>
      <c r="H4168" s="219"/>
      <c r="I4168" s="217" t="s">
        <v>16081</v>
      </c>
      <c r="J4168" s="217" t="s">
        <v>7228</v>
      </c>
      <c r="K4168" s="217" t="s">
        <v>32</v>
      </c>
      <c r="L4168" s="348" t="str">
        <f>VLOOKUP($K4168,[1]TONG_SL!$A$1:$D$65536,2,0)</f>
        <v>Giò Tai Lưỡi Xào 250g</v>
      </c>
      <c r="M4168" s="349"/>
      <c r="N4168" s="348" t="str">
        <f t="shared" si="415"/>
        <v>K-C6</v>
      </c>
      <c r="O4168" s="350"/>
      <c r="P4168" s="350"/>
      <c r="Q4168" s="348" t="str">
        <f>VLOOKUP(K4168,TONG_SL!$A:$D,3,0)</f>
        <v>Túi</v>
      </c>
      <c r="R4168" s="223">
        <v>7</v>
      </c>
      <c r="S4168" s="223"/>
      <c r="T4168" s="223">
        <f>VLOOKUP(VLOOKUP(G4168,Ma_KH!$A:$R,18,0)&amp;K4168,Gia_MB!$A:$F,6,0)</f>
        <v>50182</v>
      </c>
      <c r="U4168" s="183">
        <f t="shared" si="416"/>
        <v>351274</v>
      </c>
      <c r="V4168" s="223"/>
      <c r="W4168" s="269">
        <f t="shared" si="417"/>
        <v>0</v>
      </c>
      <c r="X4168" s="270" t="str">
        <f t="shared" si="418"/>
        <v>8</v>
      </c>
      <c r="Y4168" s="223"/>
      <c r="Z4168" s="183">
        <f t="shared" si="419"/>
        <v>28101.920000000002</v>
      </c>
      <c r="AA4168" s="271">
        <f>VLOOKUP(G4168,Ma_KH!$A:$R,14,0)</f>
        <v>60</v>
      </c>
    </row>
    <row r="4169" spans="1:27" x14ac:dyDescent="0.25">
      <c r="A4169" s="216">
        <v>46057</v>
      </c>
      <c r="B4169" s="217">
        <v>4184278409</v>
      </c>
      <c r="C4169" s="345" t="s">
        <v>15180</v>
      </c>
      <c r="D4169" s="216">
        <v>46059</v>
      </c>
      <c r="E4169" s="219"/>
      <c r="F4169" s="218"/>
      <c r="G4169" s="268" t="s">
        <v>15481</v>
      </c>
      <c r="H4169" s="219"/>
      <c r="I4169" s="217" t="s">
        <v>16081</v>
      </c>
      <c r="J4169" s="217" t="s">
        <v>7228</v>
      </c>
      <c r="K4169" s="217" t="s">
        <v>30</v>
      </c>
      <c r="L4169" s="348" t="str">
        <f>VLOOKUP($K4169,[1]TONG_SL!$A$1:$D$65536,2,0)</f>
        <v>Gà muối 500g</v>
      </c>
      <c r="M4169" s="349"/>
      <c r="N4169" s="348" t="str">
        <f t="shared" si="415"/>
        <v>K-C6</v>
      </c>
      <c r="O4169" s="350"/>
      <c r="P4169" s="350"/>
      <c r="Q4169" s="348" t="str">
        <f>VLOOKUP(K4169,TONG_SL!$A:$D,3,0)</f>
        <v>Túi</v>
      </c>
      <c r="R4169" s="223">
        <v>14</v>
      </c>
      <c r="S4169" s="223"/>
      <c r="T4169" s="223">
        <f>VLOOKUP(VLOOKUP(G4169,Ma_KH!$A:$R,18,0)&amp;K4169,Gia_MB!$A:$F,6,0)</f>
        <v>116611</v>
      </c>
      <c r="U4169" s="183">
        <f t="shared" si="416"/>
        <v>1632554</v>
      </c>
      <c r="V4169" s="223"/>
      <c r="W4169" s="269">
        <f t="shared" si="417"/>
        <v>0</v>
      </c>
      <c r="X4169" s="270" t="str">
        <f t="shared" si="418"/>
        <v>8</v>
      </c>
      <c r="Y4169" s="223"/>
      <c r="Z4169" s="183">
        <f t="shared" si="419"/>
        <v>130604.32</v>
      </c>
      <c r="AA4169" s="271">
        <f>VLOOKUP(G4169,Ma_KH!$A:$R,14,0)</f>
        <v>60</v>
      </c>
    </row>
    <row r="4170" spans="1:27" x14ac:dyDescent="0.25">
      <c r="A4170" s="216">
        <v>46057</v>
      </c>
      <c r="B4170" s="217">
        <v>4184278409</v>
      </c>
      <c r="C4170" s="345" t="s">
        <v>15180</v>
      </c>
      <c r="D4170" s="216">
        <v>46059</v>
      </c>
      <c r="E4170" s="219"/>
      <c r="F4170" s="218"/>
      <c r="G4170" s="268" t="s">
        <v>15481</v>
      </c>
      <c r="H4170" s="219"/>
      <c r="I4170" s="217" t="s">
        <v>16081</v>
      </c>
      <c r="J4170" s="217" t="s">
        <v>7228</v>
      </c>
      <c r="K4170" s="217" t="s">
        <v>27</v>
      </c>
      <c r="L4170" s="348" t="str">
        <f>VLOOKUP($K4170,[1]TONG_SL!$A$1:$D$65536,2,0)</f>
        <v>Chân giò heo muối 300g</v>
      </c>
      <c r="M4170" s="349"/>
      <c r="N4170" s="348" t="str">
        <f t="shared" si="415"/>
        <v>K-C6</v>
      </c>
      <c r="O4170" s="350"/>
      <c r="P4170" s="350"/>
      <c r="Q4170" s="348" t="str">
        <f>VLOOKUP(K4170,TONG_SL!$A:$D,3,0)</f>
        <v>Túi</v>
      </c>
      <c r="R4170" s="223">
        <v>12</v>
      </c>
      <c r="S4170" s="223"/>
      <c r="T4170" s="223">
        <f>VLOOKUP(VLOOKUP(G4170,Ma_KH!$A:$R,18,0)&amp;K4170,Gia_MB!$A:$F,6,0)</f>
        <v>73431</v>
      </c>
      <c r="U4170" s="183">
        <f t="shared" si="416"/>
        <v>881172</v>
      </c>
      <c r="V4170" s="223"/>
      <c r="W4170" s="269">
        <f t="shared" si="417"/>
        <v>0</v>
      </c>
      <c r="X4170" s="270" t="str">
        <f t="shared" si="418"/>
        <v>8</v>
      </c>
      <c r="Y4170" s="223"/>
      <c r="Z4170" s="183">
        <f t="shared" si="419"/>
        <v>70493.759999999995</v>
      </c>
      <c r="AA4170" s="271">
        <f>VLOOKUP(G4170,Ma_KH!$A:$R,14,0)</f>
        <v>60</v>
      </c>
    </row>
    <row r="4171" spans="1:27" x14ac:dyDescent="0.25">
      <c r="A4171" s="216">
        <v>46057</v>
      </c>
      <c r="B4171" s="217">
        <v>4184278613</v>
      </c>
      <c r="C4171" s="345" t="s">
        <v>15180</v>
      </c>
      <c r="D4171" s="216">
        <v>46059</v>
      </c>
      <c r="E4171" s="219"/>
      <c r="F4171" s="218"/>
      <c r="G4171" s="268" t="s">
        <v>15481</v>
      </c>
      <c r="H4171" s="219"/>
      <c r="I4171" s="217" t="s">
        <v>16082</v>
      </c>
      <c r="J4171" s="217" t="s">
        <v>7228</v>
      </c>
      <c r="K4171" s="217" t="s">
        <v>48</v>
      </c>
      <c r="L4171" s="348" t="str">
        <f>VLOOKUP($K4171,[1]TONG_SL!$A$1:$D$65536,2,0)</f>
        <v>Mọc Nấm Hương 250g</v>
      </c>
      <c r="M4171" s="349"/>
      <c r="N4171" s="348" t="str">
        <f t="shared" si="415"/>
        <v>K-C6</v>
      </c>
      <c r="O4171" s="350"/>
      <c r="P4171" s="350"/>
      <c r="Q4171" s="348" t="str">
        <f>VLOOKUP(K4171,TONG_SL!$A:$D,3,0)</f>
        <v>Túi</v>
      </c>
      <c r="R4171" s="223">
        <v>10</v>
      </c>
      <c r="S4171" s="223"/>
      <c r="T4171" s="223">
        <f>VLOOKUP(VLOOKUP(G4171,Ma_KH!$A:$R,18,0)&amp;K4171,Gia_MB!$A:$F,6,0)</f>
        <v>46000</v>
      </c>
      <c r="U4171" s="183">
        <f t="shared" si="416"/>
        <v>460000</v>
      </c>
      <c r="V4171" s="223"/>
      <c r="W4171" s="269">
        <f t="shared" si="417"/>
        <v>0</v>
      </c>
      <c r="X4171" s="270" t="str">
        <f t="shared" si="418"/>
        <v>8</v>
      </c>
      <c r="Y4171" s="223"/>
      <c r="Z4171" s="183">
        <f t="shared" si="419"/>
        <v>36800</v>
      </c>
      <c r="AA4171" s="271">
        <f>VLOOKUP(G4171,Ma_KH!$A:$R,14,0)</f>
        <v>60</v>
      </c>
    </row>
    <row r="4172" spans="1:27" x14ac:dyDescent="0.25">
      <c r="A4172" s="216">
        <v>46057</v>
      </c>
      <c r="B4172" s="217">
        <v>4184278613</v>
      </c>
      <c r="C4172" s="345" t="s">
        <v>15180</v>
      </c>
      <c r="D4172" s="216">
        <v>46059</v>
      </c>
      <c r="E4172" s="219"/>
      <c r="F4172" s="218"/>
      <c r="G4172" s="268" t="s">
        <v>15481</v>
      </c>
      <c r="H4172" s="219"/>
      <c r="I4172" s="217" t="s">
        <v>16082</v>
      </c>
      <c r="J4172" s="217" t="s">
        <v>7228</v>
      </c>
      <c r="K4172" s="217" t="s">
        <v>32</v>
      </c>
      <c r="L4172" s="348" t="str">
        <f>VLOOKUP($K4172,[1]TONG_SL!$A$1:$D$65536,2,0)</f>
        <v>Giò Tai Lưỡi Xào 250g</v>
      </c>
      <c r="M4172" s="349"/>
      <c r="N4172" s="348" t="str">
        <f t="shared" si="415"/>
        <v>K-C6</v>
      </c>
      <c r="O4172" s="350"/>
      <c r="P4172" s="350"/>
      <c r="Q4172" s="348" t="str">
        <f>VLOOKUP(K4172,TONG_SL!$A:$D,3,0)</f>
        <v>Túi</v>
      </c>
      <c r="R4172" s="223">
        <v>7</v>
      </c>
      <c r="S4172" s="223"/>
      <c r="T4172" s="223">
        <f>VLOOKUP(VLOOKUP(G4172,Ma_KH!$A:$R,18,0)&amp;K4172,Gia_MB!$A:$F,6,0)</f>
        <v>50182</v>
      </c>
      <c r="U4172" s="183">
        <f t="shared" si="416"/>
        <v>351274</v>
      </c>
      <c r="V4172" s="223"/>
      <c r="W4172" s="269">
        <f t="shared" si="417"/>
        <v>0</v>
      </c>
      <c r="X4172" s="270" t="str">
        <f t="shared" si="418"/>
        <v>8</v>
      </c>
      <c r="Y4172" s="223"/>
      <c r="Z4172" s="183">
        <f t="shared" si="419"/>
        <v>28101.920000000002</v>
      </c>
      <c r="AA4172" s="271">
        <f>VLOOKUP(G4172,Ma_KH!$A:$R,14,0)</f>
        <v>60</v>
      </c>
    </row>
    <row r="4173" spans="1:27" x14ac:dyDescent="0.25">
      <c r="A4173" s="216">
        <v>46057</v>
      </c>
      <c r="B4173" s="217">
        <v>4184278613</v>
      </c>
      <c r="C4173" s="345" t="s">
        <v>15180</v>
      </c>
      <c r="D4173" s="216">
        <v>46059</v>
      </c>
      <c r="E4173" s="219"/>
      <c r="F4173" s="218"/>
      <c r="G4173" s="268" t="s">
        <v>15481</v>
      </c>
      <c r="H4173" s="219"/>
      <c r="I4173" s="217" t="s">
        <v>16082</v>
      </c>
      <c r="J4173" s="217" t="s">
        <v>7228</v>
      </c>
      <c r="K4173" s="217" t="s">
        <v>27</v>
      </c>
      <c r="L4173" s="348" t="str">
        <f>VLOOKUP($K4173,[1]TONG_SL!$A$1:$D$65536,2,0)</f>
        <v>Chân giò heo muối 300g</v>
      </c>
      <c r="M4173" s="349"/>
      <c r="N4173" s="348" t="str">
        <f t="shared" si="415"/>
        <v>K-C6</v>
      </c>
      <c r="O4173" s="350"/>
      <c r="P4173" s="350"/>
      <c r="Q4173" s="348" t="str">
        <f>VLOOKUP(K4173,TONG_SL!$A:$D,3,0)</f>
        <v>Túi</v>
      </c>
      <c r="R4173" s="223">
        <v>13</v>
      </c>
      <c r="S4173" s="223"/>
      <c r="T4173" s="223">
        <f>VLOOKUP(VLOOKUP(G4173,Ma_KH!$A:$R,18,0)&amp;K4173,Gia_MB!$A:$F,6,0)</f>
        <v>73431</v>
      </c>
      <c r="U4173" s="183">
        <f t="shared" si="416"/>
        <v>954603</v>
      </c>
      <c r="V4173" s="223"/>
      <c r="W4173" s="269">
        <f t="shared" si="417"/>
        <v>0</v>
      </c>
      <c r="X4173" s="270" t="str">
        <f t="shared" si="418"/>
        <v>8</v>
      </c>
      <c r="Y4173" s="223"/>
      <c r="Z4173" s="183">
        <f t="shared" si="419"/>
        <v>76368.240000000005</v>
      </c>
      <c r="AA4173" s="271">
        <f>VLOOKUP(G4173,Ma_KH!$A:$R,14,0)</f>
        <v>60</v>
      </c>
    </row>
    <row r="4174" spans="1:27" x14ac:dyDescent="0.25">
      <c r="A4174" s="216">
        <v>46057</v>
      </c>
      <c r="B4174" s="217">
        <v>4184278613</v>
      </c>
      <c r="C4174" s="345" t="s">
        <v>15180</v>
      </c>
      <c r="D4174" s="216">
        <v>46059</v>
      </c>
      <c r="E4174" s="219"/>
      <c r="F4174" s="218"/>
      <c r="G4174" s="268" t="s">
        <v>15481</v>
      </c>
      <c r="H4174" s="219"/>
      <c r="I4174" s="217" t="s">
        <v>16082</v>
      </c>
      <c r="J4174" s="217" t="s">
        <v>7228</v>
      </c>
      <c r="K4174" s="217" t="s">
        <v>30</v>
      </c>
      <c r="L4174" s="348" t="str">
        <f>VLOOKUP($K4174,[1]TONG_SL!$A$1:$D$65536,2,0)</f>
        <v>Gà muối 500g</v>
      </c>
      <c r="M4174" s="349"/>
      <c r="N4174" s="348" t="str">
        <f t="shared" si="415"/>
        <v>K-C6</v>
      </c>
      <c r="O4174" s="350"/>
      <c r="P4174" s="350"/>
      <c r="Q4174" s="348" t="str">
        <f>VLOOKUP(K4174,TONG_SL!$A:$D,3,0)</f>
        <v>Túi</v>
      </c>
      <c r="R4174" s="223">
        <v>15</v>
      </c>
      <c r="S4174" s="223"/>
      <c r="T4174" s="223">
        <f>VLOOKUP(VLOOKUP(G4174,Ma_KH!$A:$R,18,0)&amp;K4174,Gia_MB!$A:$F,6,0)</f>
        <v>116611</v>
      </c>
      <c r="U4174" s="183">
        <f t="shared" si="416"/>
        <v>1749165</v>
      </c>
      <c r="V4174" s="223"/>
      <c r="W4174" s="269">
        <f t="shared" si="417"/>
        <v>0</v>
      </c>
      <c r="X4174" s="270" t="str">
        <f t="shared" si="418"/>
        <v>8</v>
      </c>
      <c r="Y4174" s="223"/>
      <c r="Z4174" s="183">
        <f t="shared" si="419"/>
        <v>139933.20000000001</v>
      </c>
      <c r="AA4174" s="271">
        <f>VLOOKUP(G4174,Ma_KH!$A:$R,14,0)</f>
        <v>60</v>
      </c>
    </row>
    <row r="4175" spans="1:27" x14ac:dyDescent="0.25">
      <c r="A4175" s="216">
        <v>46057</v>
      </c>
      <c r="B4175" s="217">
        <v>4184278199</v>
      </c>
      <c r="C4175" s="345" t="s">
        <v>15180</v>
      </c>
      <c r="D4175" s="216">
        <v>46059</v>
      </c>
      <c r="E4175" s="219"/>
      <c r="F4175" s="218"/>
      <c r="G4175" s="268" t="s">
        <v>15481</v>
      </c>
      <c r="H4175" s="219"/>
      <c r="I4175" s="217" t="s">
        <v>16083</v>
      </c>
      <c r="J4175" s="217" t="s">
        <v>7228</v>
      </c>
      <c r="K4175" s="217" t="s">
        <v>48</v>
      </c>
      <c r="L4175" s="348" t="str">
        <f>VLOOKUP($K4175,[1]TONG_SL!$A$1:$D$65536,2,0)</f>
        <v>Mọc Nấm Hương 250g</v>
      </c>
      <c r="M4175" s="349"/>
      <c r="N4175" s="348" t="str">
        <f t="shared" si="415"/>
        <v>K-C6</v>
      </c>
      <c r="O4175" s="350"/>
      <c r="P4175" s="350"/>
      <c r="Q4175" s="348" t="str">
        <f>VLOOKUP(K4175,TONG_SL!$A:$D,3,0)</f>
        <v>Túi</v>
      </c>
      <c r="R4175" s="223">
        <v>10</v>
      </c>
      <c r="S4175" s="223"/>
      <c r="T4175" s="223">
        <f>VLOOKUP(VLOOKUP(G4175,Ma_KH!$A:$R,18,0)&amp;K4175,Gia_MB!$A:$F,6,0)</f>
        <v>46000</v>
      </c>
      <c r="U4175" s="183">
        <f t="shared" si="416"/>
        <v>460000</v>
      </c>
      <c r="V4175" s="223"/>
      <c r="W4175" s="269">
        <f t="shared" si="417"/>
        <v>0</v>
      </c>
      <c r="X4175" s="270" t="str">
        <f t="shared" si="418"/>
        <v>8</v>
      </c>
      <c r="Y4175" s="223"/>
      <c r="Z4175" s="183">
        <f t="shared" si="419"/>
        <v>36800</v>
      </c>
      <c r="AA4175" s="271">
        <f>VLOOKUP(G4175,Ma_KH!$A:$R,14,0)</f>
        <v>60</v>
      </c>
    </row>
    <row r="4176" spans="1:27" x14ac:dyDescent="0.25">
      <c r="A4176" s="216">
        <v>46057</v>
      </c>
      <c r="B4176" s="217">
        <v>4184278199</v>
      </c>
      <c r="C4176" s="345" t="s">
        <v>15180</v>
      </c>
      <c r="D4176" s="216">
        <v>46059</v>
      </c>
      <c r="E4176" s="219"/>
      <c r="F4176" s="218"/>
      <c r="G4176" s="268" t="s">
        <v>15481</v>
      </c>
      <c r="H4176" s="219"/>
      <c r="I4176" s="217" t="s">
        <v>16083</v>
      </c>
      <c r="J4176" s="217" t="s">
        <v>7228</v>
      </c>
      <c r="K4176" s="217" t="s">
        <v>32</v>
      </c>
      <c r="L4176" s="348" t="str">
        <f>VLOOKUP($K4176,[1]TONG_SL!$A$1:$D$65536,2,0)</f>
        <v>Giò Tai Lưỡi Xào 250g</v>
      </c>
      <c r="M4176" s="349"/>
      <c r="N4176" s="348" t="str">
        <f t="shared" si="415"/>
        <v>K-C6</v>
      </c>
      <c r="O4176" s="350"/>
      <c r="P4176" s="350"/>
      <c r="Q4176" s="348" t="str">
        <f>VLOOKUP(K4176,TONG_SL!$A:$D,3,0)</f>
        <v>Túi</v>
      </c>
      <c r="R4176" s="223">
        <v>10</v>
      </c>
      <c r="S4176" s="223"/>
      <c r="T4176" s="223">
        <f>VLOOKUP(VLOOKUP(G4176,Ma_KH!$A:$R,18,0)&amp;K4176,Gia_MB!$A:$F,6,0)</f>
        <v>50182</v>
      </c>
      <c r="U4176" s="183">
        <f t="shared" si="416"/>
        <v>501820</v>
      </c>
      <c r="V4176" s="223"/>
      <c r="W4176" s="269">
        <f t="shared" si="417"/>
        <v>0</v>
      </c>
      <c r="X4176" s="270" t="str">
        <f t="shared" si="418"/>
        <v>8</v>
      </c>
      <c r="Y4176" s="223"/>
      <c r="Z4176" s="183">
        <f t="shared" si="419"/>
        <v>40145.599999999999</v>
      </c>
      <c r="AA4176" s="271">
        <f>VLOOKUP(G4176,Ma_KH!$A:$R,14,0)</f>
        <v>60</v>
      </c>
    </row>
    <row r="4177" spans="1:27" x14ac:dyDescent="0.25">
      <c r="A4177" s="216">
        <v>46057</v>
      </c>
      <c r="B4177" s="217">
        <v>4184278199</v>
      </c>
      <c r="C4177" s="345" t="s">
        <v>15180</v>
      </c>
      <c r="D4177" s="216">
        <v>46059</v>
      </c>
      <c r="E4177" s="219"/>
      <c r="F4177" s="218"/>
      <c r="G4177" s="268" t="s">
        <v>15481</v>
      </c>
      <c r="H4177" s="219"/>
      <c r="I4177" s="217" t="s">
        <v>16083</v>
      </c>
      <c r="J4177" s="217" t="s">
        <v>7228</v>
      </c>
      <c r="K4177" s="217" t="s">
        <v>30</v>
      </c>
      <c r="L4177" s="348" t="str">
        <f>VLOOKUP($K4177,[1]TONG_SL!$A$1:$D$65536,2,0)</f>
        <v>Gà muối 500g</v>
      </c>
      <c r="M4177" s="349"/>
      <c r="N4177" s="348" t="str">
        <f t="shared" si="415"/>
        <v>K-C6</v>
      </c>
      <c r="O4177" s="350"/>
      <c r="P4177" s="350"/>
      <c r="Q4177" s="348" t="str">
        <f>VLOOKUP(K4177,TONG_SL!$A:$D,3,0)</f>
        <v>Túi</v>
      </c>
      <c r="R4177" s="223">
        <v>10</v>
      </c>
      <c r="S4177" s="223"/>
      <c r="T4177" s="223">
        <f>VLOOKUP(VLOOKUP(G4177,Ma_KH!$A:$R,18,0)&amp;K4177,Gia_MB!$A:$F,6,0)</f>
        <v>116611</v>
      </c>
      <c r="U4177" s="183">
        <f t="shared" si="416"/>
        <v>1166110</v>
      </c>
      <c r="V4177" s="223"/>
      <c r="W4177" s="269">
        <f t="shared" si="417"/>
        <v>0</v>
      </c>
      <c r="X4177" s="270" t="str">
        <f t="shared" si="418"/>
        <v>8</v>
      </c>
      <c r="Y4177" s="223"/>
      <c r="Z4177" s="183">
        <f t="shared" si="419"/>
        <v>93288.8</v>
      </c>
      <c r="AA4177" s="271">
        <f>VLOOKUP(G4177,Ma_KH!$A:$R,14,0)</f>
        <v>60</v>
      </c>
    </row>
    <row r="4178" spans="1:27" x14ac:dyDescent="0.25">
      <c r="A4178" s="216">
        <v>46057</v>
      </c>
      <c r="B4178" s="217">
        <v>4184278199</v>
      </c>
      <c r="C4178" s="345" t="s">
        <v>15180</v>
      </c>
      <c r="D4178" s="216">
        <v>46059</v>
      </c>
      <c r="E4178" s="219"/>
      <c r="F4178" s="218"/>
      <c r="G4178" s="268" t="s">
        <v>15481</v>
      </c>
      <c r="H4178" s="219"/>
      <c r="I4178" s="217" t="s">
        <v>16083</v>
      </c>
      <c r="J4178" s="217" t="s">
        <v>7228</v>
      </c>
      <c r="K4178" s="217" t="s">
        <v>27</v>
      </c>
      <c r="L4178" s="348" t="str">
        <f>VLOOKUP($K4178,[1]TONG_SL!$A$1:$D$65536,2,0)</f>
        <v>Chân giò heo muối 300g</v>
      </c>
      <c r="M4178" s="349"/>
      <c r="N4178" s="348" t="str">
        <f t="shared" si="415"/>
        <v>K-C6</v>
      </c>
      <c r="O4178" s="350"/>
      <c r="P4178" s="350"/>
      <c r="Q4178" s="348" t="str">
        <f>VLOOKUP(K4178,TONG_SL!$A:$D,3,0)</f>
        <v>Túi</v>
      </c>
      <c r="R4178" s="223">
        <v>19</v>
      </c>
      <c r="S4178" s="223"/>
      <c r="T4178" s="223">
        <f>VLOOKUP(VLOOKUP(G4178,Ma_KH!$A:$R,18,0)&amp;K4178,Gia_MB!$A:$F,6,0)</f>
        <v>73431</v>
      </c>
      <c r="U4178" s="183">
        <f t="shared" si="416"/>
        <v>1395189</v>
      </c>
      <c r="V4178" s="223"/>
      <c r="W4178" s="269">
        <f t="shared" si="417"/>
        <v>0</v>
      </c>
      <c r="X4178" s="270" t="str">
        <f t="shared" si="418"/>
        <v>8</v>
      </c>
      <c r="Y4178" s="223"/>
      <c r="Z4178" s="183">
        <f t="shared" si="419"/>
        <v>111615.12</v>
      </c>
      <c r="AA4178" s="271">
        <f>VLOOKUP(G4178,Ma_KH!$A:$R,14,0)</f>
        <v>60</v>
      </c>
    </row>
    <row r="4179" spans="1:27" x14ac:dyDescent="0.25">
      <c r="A4179" s="216">
        <v>46057</v>
      </c>
      <c r="B4179" s="217">
        <v>4184278017</v>
      </c>
      <c r="C4179" s="345" t="s">
        <v>15180</v>
      </c>
      <c r="D4179" s="216">
        <v>46059</v>
      </c>
      <c r="E4179" s="219"/>
      <c r="F4179" s="218"/>
      <c r="G4179" s="268" t="s">
        <v>15481</v>
      </c>
      <c r="H4179" s="219"/>
      <c r="I4179" s="217" t="s">
        <v>16084</v>
      </c>
      <c r="J4179" s="217" t="s">
        <v>7228</v>
      </c>
      <c r="K4179" s="217" t="s">
        <v>27</v>
      </c>
      <c r="L4179" s="348" t="str">
        <f>VLOOKUP($K4179,[1]TONG_SL!$A$1:$D$65536,2,0)</f>
        <v>Chân giò heo muối 300g</v>
      </c>
      <c r="M4179" s="349"/>
      <c r="N4179" s="348" t="str">
        <f t="shared" si="415"/>
        <v>K-C6</v>
      </c>
      <c r="O4179" s="350"/>
      <c r="P4179" s="350"/>
      <c r="Q4179" s="348" t="str">
        <f>VLOOKUP(K4179,TONG_SL!$A:$D,3,0)</f>
        <v>Túi</v>
      </c>
      <c r="R4179" s="223">
        <v>21</v>
      </c>
      <c r="S4179" s="223"/>
      <c r="T4179" s="223">
        <f>VLOOKUP(VLOOKUP(G4179,Ma_KH!$A:$R,18,0)&amp;K4179,Gia_MB!$A:$F,6,0)</f>
        <v>73431</v>
      </c>
      <c r="U4179" s="183">
        <f t="shared" si="416"/>
        <v>1542051</v>
      </c>
      <c r="V4179" s="223"/>
      <c r="W4179" s="269">
        <f t="shared" si="417"/>
        <v>0</v>
      </c>
      <c r="X4179" s="270" t="str">
        <f t="shared" si="418"/>
        <v>8</v>
      </c>
      <c r="Y4179" s="223"/>
      <c r="Z4179" s="183">
        <f t="shared" si="419"/>
        <v>123364.08</v>
      </c>
      <c r="AA4179" s="271">
        <f>VLOOKUP(G4179,Ma_KH!$A:$R,14,0)</f>
        <v>60</v>
      </c>
    </row>
    <row r="4180" spans="1:27" x14ac:dyDescent="0.25">
      <c r="A4180" s="216">
        <v>46057</v>
      </c>
      <c r="B4180" s="217">
        <v>4184278017</v>
      </c>
      <c r="C4180" s="345" t="s">
        <v>15180</v>
      </c>
      <c r="D4180" s="216">
        <v>46059</v>
      </c>
      <c r="E4180" s="219"/>
      <c r="F4180" s="218"/>
      <c r="G4180" s="268" t="s">
        <v>15481</v>
      </c>
      <c r="H4180" s="219"/>
      <c r="I4180" s="217" t="s">
        <v>16084</v>
      </c>
      <c r="J4180" s="217" t="s">
        <v>7228</v>
      </c>
      <c r="K4180" s="217" t="s">
        <v>30</v>
      </c>
      <c r="L4180" s="348" t="str">
        <f>VLOOKUP($K4180,[1]TONG_SL!$A$1:$D$65536,2,0)</f>
        <v>Gà muối 500g</v>
      </c>
      <c r="M4180" s="349"/>
      <c r="N4180" s="348" t="str">
        <f t="shared" si="415"/>
        <v>K-C6</v>
      </c>
      <c r="O4180" s="350"/>
      <c r="P4180" s="350"/>
      <c r="Q4180" s="348" t="str">
        <f>VLOOKUP(K4180,TONG_SL!$A:$D,3,0)</f>
        <v>Túi</v>
      </c>
      <c r="R4180" s="223">
        <v>16</v>
      </c>
      <c r="S4180" s="223"/>
      <c r="T4180" s="223">
        <f>VLOOKUP(VLOOKUP(G4180,Ma_KH!$A:$R,18,0)&amp;K4180,Gia_MB!$A:$F,6,0)</f>
        <v>116611</v>
      </c>
      <c r="U4180" s="183">
        <f t="shared" si="416"/>
        <v>1865776</v>
      </c>
      <c r="V4180" s="223"/>
      <c r="W4180" s="269">
        <f t="shared" si="417"/>
        <v>0</v>
      </c>
      <c r="X4180" s="270" t="str">
        <f t="shared" si="418"/>
        <v>8</v>
      </c>
      <c r="Y4180" s="223"/>
      <c r="Z4180" s="183">
        <f t="shared" si="419"/>
        <v>149262.08000000002</v>
      </c>
      <c r="AA4180" s="271">
        <f>VLOOKUP(G4180,Ma_KH!$A:$R,14,0)</f>
        <v>60</v>
      </c>
    </row>
    <row r="4181" spans="1:27" x14ac:dyDescent="0.25">
      <c r="A4181" s="216">
        <v>46057</v>
      </c>
      <c r="B4181" s="217">
        <v>4184278017</v>
      </c>
      <c r="C4181" s="345" t="s">
        <v>15180</v>
      </c>
      <c r="D4181" s="216">
        <v>46059</v>
      </c>
      <c r="E4181" s="219"/>
      <c r="F4181" s="218"/>
      <c r="G4181" s="268" t="s">
        <v>15481</v>
      </c>
      <c r="H4181" s="219"/>
      <c r="I4181" s="217" t="s">
        <v>16084</v>
      </c>
      <c r="J4181" s="217" t="s">
        <v>7228</v>
      </c>
      <c r="K4181" s="217" t="s">
        <v>32</v>
      </c>
      <c r="L4181" s="348" t="str">
        <f>VLOOKUP($K4181,[1]TONG_SL!$A$1:$D$65536,2,0)</f>
        <v>Giò Tai Lưỡi Xào 250g</v>
      </c>
      <c r="M4181" s="349"/>
      <c r="N4181" s="348" t="str">
        <f t="shared" si="415"/>
        <v>K-C6</v>
      </c>
      <c r="O4181" s="350"/>
      <c r="P4181" s="350"/>
      <c r="Q4181" s="348" t="str">
        <f>VLOOKUP(K4181,TONG_SL!$A:$D,3,0)</f>
        <v>Túi</v>
      </c>
      <c r="R4181" s="223">
        <v>7</v>
      </c>
      <c r="S4181" s="223"/>
      <c r="T4181" s="223">
        <f>VLOOKUP(VLOOKUP(G4181,Ma_KH!$A:$R,18,0)&amp;K4181,Gia_MB!$A:$F,6,0)</f>
        <v>50182</v>
      </c>
      <c r="U4181" s="183">
        <f t="shared" si="416"/>
        <v>351274</v>
      </c>
      <c r="V4181" s="223"/>
      <c r="W4181" s="269">
        <f t="shared" si="417"/>
        <v>0</v>
      </c>
      <c r="X4181" s="270" t="str">
        <f t="shared" si="418"/>
        <v>8</v>
      </c>
      <c r="Y4181" s="223"/>
      <c r="Z4181" s="183">
        <f t="shared" si="419"/>
        <v>28101.920000000002</v>
      </c>
      <c r="AA4181" s="271">
        <f>VLOOKUP(G4181,Ma_KH!$A:$R,14,0)</f>
        <v>60</v>
      </c>
    </row>
    <row r="4182" spans="1:27" x14ac:dyDescent="0.25">
      <c r="A4182" s="216">
        <v>46057</v>
      </c>
      <c r="B4182" s="217">
        <v>4184278017</v>
      </c>
      <c r="C4182" s="345" t="s">
        <v>15180</v>
      </c>
      <c r="D4182" s="216">
        <v>46059</v>
      </c>
      <c r="E4182" s="219"/>
      <c r="F4182" s="218"/>
      <c r="G4182" s="268" t="s">
        <v>15481</v>
      </c>
      <c r="H4182" s="219"/>
      <c r="I4182" s="217" t="s">
        <v>16084</v>
      </c>
      <c r="J4182" s="217" t="s">
        <v>7228</v>
      </c>
      <c r="K4182" s="217" t="s">
        <v>48</v>
      </c>
      <c r="L4182" s="348" t="str">
        <f>VLOOKUP($K4182,[1]TONG_SL!$A$1:$D$65536,2,0)</f>
        <v>Mọc Nấm Hương 250g</v>
      </c>
      <c r="M4182" s="349"/>
      <c r="N4182" s="348" t="str">
        <f t="shared" si="415"/>
        <v>K-C6</v>
      </c>
      <c r="O4182" s="350"/>
      <c r="P4182" s="350"/>
      <c r="Q4182" s="348" t="str">
        <f>VLOOKUP(K4182,TONG_SL!$A:$D,3,0)</f>
        <v>Túi</v>
      </c>
      <c r="R4182" s="223">
        <v>7</v>
      </c>
      <c r="S4182" s="223"/>
      <c r="T4182" s="223">
        <f>VLOOKUP(VLOOKUP(G4182,Ma_KH!$A:$R,18,0)&amp;K4182,Gia_MB!$A:$F,6,0)</f>
        <v>46000</v>
      </c>
      <c r="U4182" s="183">
        <f t="shared" si="416"/>
        <v>322000</v>
      </c>
      <c r="V4182" s="223"/>
      <c r="W4182" s="269">
        <f t="shared" si="417"/>
        <v>0</v>
      </c>
      <c r="X4182" s="270" t="str">
        <f t="shared" si="418"/>
        <v>8</v>
      </c>
      <c r="Y4182" s="223"/>
      <c r="Z4182" s="183">
        <f t="shared" si="419"/>
        <v>25760</v>
      </c>
      <c r="AA4182" s="271">
        <f>VLOOKUP(G4182,Ma_KH!$A:$R,14,0)</f>
        <v>60</v>
      </c>
    </row>
    <row r="4183" spans="1:27" x14ac:dyDescent="0.25">
      <c r="A4183" s="216">
        <v>46052</v>
      </c>
      <c r="B4183" s="217">
        <v>4183997961</v>
      </c>
      <c r="C4183" s="345" t="s">
        <v>15180</v>
      </c>
      <c r="D4183" s="216">
        <v>46059</v>
      </c>
      <c r="E4183" s="219"/>
      <c r="F4183" s="218"/>
      <c r="G4183" s="268" t="s">
        <v>15481</v>
      </c>
      <c r="H4183" s="219"/>
      <c r="I4183" s="217" t="s">
        <v>16085</v>
      </c>
      <c r="J4183" s="217" t="s">
        <v>7228</v>
      </c>
      <c r="K4183" s="217" t="s">
        <v>27</v>
      </c>
      <c r="L4183" s="348" t="str">
        <f>VLOOKUP($K4183,[1]TONG_SL!$A$1:$D$65536,2,0)</f>
        <v>Chân giò heo muối 300g</v>
      </c>
      <c r="M4183" s="349"/>
      <c r="N4183" s="348" t="str">
        <f t="shared" si="415"/>
        <v>K-C6</v>
      </c>
      <c r="O4183" s="350"/>
      <c r="P4183" s="350"/>
      <c r="Q4183" s="348" t="str">
        <f>VLOOKUP(K4183,TONG_SL!$A:$D,3,0)</f>
        <v>Túi</v>
      </c>
      <c r="R4183" s="223">
        <v>15</v>
      </c>
      <c r="S4183" s="223"/>
      <c r="T4183" s="223">
        <f>VLOOKUP(VLOOKUP(G4183,Ma_KH!$A:$R,18,0)&amp;K4183,Gia_MB!$A:$F,6,0)</f>
        <v>73431</v>
      </c>
      <c r="U4183" s="183">
        <f t="shared" si="416"/>
        <v>1101465</v>
      </c>
      <c r="V4183" s="223"/>
      <c r="W4183" s="269">
        <f t="shared" si="417"/>
        <v>0</v>
      </c>
      <c r="X4183" s="270" t="str">
        <f t="shared" si="418"/>
        <v>8</v>
      </c>
      <c r="Y4183" s="223"/>
      <c r="Z4183" s="183">
        <f t="shared" si="419"/>
        <v>88117.2</v>
      </c>
      <c r="AA4183" s="271">
        <f>VLOOKUP(G4183,Ma_KH!$A:$R,14,0)</f>
        <v>60</v>
      </c>
    </row>
    <row r="4184" spans="1:27" x14ac:dyDescent="0.25">
      <c r="A4184" s="216">
        <v>46052</v>
      </c>
      <c r="B4184" s="217">
        <v>4183997961</v>
      </c>
      <c r="C4184" s="345" t="s">
        <v>15180</v>
      </c>
      <c r="D4184" s="216">
        <v>46059</v>
      </c>
      <c r="E4184" s="219"/>
      <c r="F4184" s="218"/>
      <c r="G4184" s="268" t="s">
        <v>15481</v>
      </c>
      <c r="H4184" s="219"/>
      <c r="I4184" s="217" t="s">
        <v>16085</v>
      </c>
      <c r="J4184" s="217" t="s">
        <v>7228</v>
      </c>
      <c r="K4184" s="217" t="s">
        <v>30</v>
      </c>
      <c r="L4184" s="348" t="str">
        <f>VLOOKUP($K4184,[1]TONG_SL!$A$1:$D$65536,2,0)</f>
        <v>Gà muối 500g</v>
      </c>
      <c r="M4184" s="349"/>
      <c r="N4184" s="348" t="str">
        <f t="shared" si="415"/>
        <v>K-C6</v>
      </c>
      <c r="O4184" s="350"/>
      <c r="P4184" s="350"/>
      <c r="Q4184" s="348" t="str">
        <f>VLOOKUP(K4184,TONG_SL!$A:$D,3,0)</f>
        <v>Túi</v>
      </c>
      <c r="R4184" s="223">
        <v>10</v>
      </c>
      <c r="S4184" s="223"/>
      <c r="T4184" s="223">
        <f>VLOOKUP(VLOOKUP(G4184,Ma_KH!$A:$R,18,0)&amp;K4184,Gia_MB!$A:$F,6,0)</f>
        <v>116611</v>
      </c>
      <c r="U4184" s="183">
        <f t="shared" si="416"/>
        <v>1166110</v>
      </c>
      <c r="V4184" s="223"/>
      <c r="W4184" s="269">
        <f t="shared" si="417"/>
        <v>0</v>
      </c>
      <c r="X4184" s="270" t="str">
        <f t="shared" si="418"/>
        <v>8</v>
      </c>
      <c r="Y4184" s="223"/>
      <c r="Z4184" s="183">
        <f t="shared" si="419"/>
        <v>93288.8</v>
      </c>
      <c r="AA4184" s="271">
        <f>VLOOKUP(G4184,Ma_KH!$A:$R,14,0)</f>
        <v>60</v>
      </c>
    </row>
    <row r="4185" spans="1:27" x14ac:dyDescent="0.25">
      <c r="A4185" s="216">
        <v>46052</v>
      </c>
      <c r="B4185" s="217">
        <v>4183997961</v>
      </c>
      <c r="C4185" s="345" t="s">
        <v>15180</v>
      </c>
      <c r="D4185" s="216">
        <v>46059</v>
      </c>
      <c r="E4185" s="219"/>
      <c r="F4185" s="218"/>
      <c r="G4185" s="268" t="s">
        <v>15481</v>
      </c>
      <c r="H4185" s="219"/>
      <c r="I4185" s="217" t="s">
        <v>16085</v>
      </c>
      <c r="J4185" s="217" t="s">
        <v>7228</v>
      </c>
      <c r="K4185" s="217" t="s">
        <v>37</v>
      </c>
      <c r="L4185" s="348" t="str">
        <f>VLOOKUP($K4185,[1]TONG_SL!$A$1:$D$65536,2,0)</f>
        <v>Chả cốm 300g</v>
      </c>
      <c r="M4185" s="349"/>
      <c r="N4185" s="348" t="str">
        <f t="shared" si="415"/>
        <v>K-C6</v>
      </c>
      <c r="O4185" s="350"/>
      <c r="P4185" s="350"/>
      <c r="Q4185" s="348" t="str">
        <f>VLOOKUP(K4185,TONG_SL!$A:$D,3,0)</f>
        <v>Túi</v>
      </c>
      <c r="R4185" s="223">
        <v>5</v>
      </c>
      <c r="S4185" s="223"/>
      <c r="T4185" s="223">
        <f>VLOOKUP(VLOOKUP(G4185,Ma_KH!$A:$R,18,0)&amp;K4185,Gia_MB!$A:$F,6,0)</f>
        <v>74250</v>
      </c>
      <c r="U4185" s="183">
        <f t="shared" si="416"/>
        <v>371250</v>
      </c>
      <c r="V4185" s="223"/>
      <c r="W4185" s="269">
        <f t="shared" si="417"/>
        <v>0</v>
      </c>
      <c r="X4185" s="270" t="str">
        <f t="shared" si="418"/>
        <v>8</v>
      </c>
      <c r="Y4185" s="223"/>
      <c r="Z4185" s="183">
        <f t="shared" si="419"/>
        <v>29700</v>
      </c>
      <c r="AA4185" s="271">
        <f>VLOOKUP(G4185,Ma_KH!$A:$R,14,0)</f>
        <v>60</v>
      </c>
    </row>
    <row r="4186" spans="1:27" x14ac:dyDescent="0.25">
      <c r="A4186" s="216">
        <v>46052</v>
      </c>
      <c r="B4186" s="217">
        <v>4183997961</v>
      </c>
      <c r="C4186" s="345" t="s">
        <v>15180</v>
      </c>
      <c r="D4186" s="216">
        <v>46059</v>
      </c>
      <c r="E4186" s="219"/>
      <c r="F4186" s="218"/>
      <c r="G4186" s="268" t="s">
        <v>15481</v>
      </c>
      <c r="H4186" s="219"/>
      <c r="I4186" s="217" t="s">
        <v>16085</v>
      </c>
      <c r="J4186" s="217" t="s">
        <v>7228</v>
      </c>
      <c r="K4186" s="217" t="s">
        <v>32</v>
      </c>
      <c r="L4186" s="348" t="str">
        <f>VLOOKUP($K4186,[1]TONG_SL!$A$1:$D$65536,2,0)</f>
        <v>Giò Tai Lưỡi Xào 250g</v>
      </c>
      <c r="M4186" s="349"/>
      <c r="N4186" s="348" t="str">
        <f t="shared" si="415"/>
        <v>K-C6</v>
      </c>
      <c r="O4186" s="350"/>
      <c r="P4186" s="350"/>
      <c r="Q4186" s="348" t="str">
        <f>VLOOKUP(K4186,TONG_SL!$A:$D,3,0)</f>
        <v>Túi</v>
      </c>
      <c r="R4186" s="223">
        <v>10</v>
      </c>
      <c r="S4186" s="223"/>
      <c r="T4186" s="223">
        <f>VLOOKUP(VLOOKUP(G4186,Ma_KH!$A:$R,18,0)&amp;K4186,Gia_MB!$A:$F,6,0)</f>
        <v>50182</v>
      </c>
      <c r="U4186" s="183">
        <f t="shared" si="416"/>
        <v>501820</v>
      </c>
      <c r="V4186" s="223"/>
      <c r="W4186" s="269">
        <f t="shared" si="417"/>
        <v>0</v>
      </c>
      <c r="X4186" s="270" t="str">
        <f t="shared" si="418"/>
        <v>8</v>
      </c>
      <c r="Y4186" s="223"/>
      <c r="Z4186" s="183">
        <f t="shared" si="419"/>
        <v>40145.599999999999</v>
      </c>
      <c r="AA4186" s="271">
        <f>VLOOKUP(G4186,Ma_KH!$A:$R,14,0)</f>
        <v>60</v>
      </c>
    </row>
    <row r="4187" spans="1:27" x14ac:dyDescent="0.25">
      <c r="A4187" s="216">
        <v>46052</v>
      </c>
      <c r="B4187" s="217">
        <v>4183997961</v>
      </c>
      <c r="C4187" s="345" t="s">
        <v>15180</v>
      </c>
      <c r="D4187" s="216">
        <v>46059</v>
      </c>
      <c r="E4187" s="219"/>
      <c r="F4187" s="218"/>
      <c r="G4187" s="268" t="s">
        <v>15481</v>
      </c>
      <c r="H4187" s="219"/>
      <c r="I4187" s="217" t="s">
        <v>16085</v>
      </c>
      <c r="J4187" s="217" t="s">
        <v>7228</v>
      </c>
      <c r="K4187" s="217" t="s">
        <v>48</v>
      </c>
      <c r="L4187" s="348" t="str">
        <f>VLOOKUP($K4187,[1]TONG_SL!$A$1:$D$65536,2,0)</f>
        <v>Mọc Nấm Hương 250g</v>
      </c>
      <c r="M4187" s="349"/>
      <c r="N4187" s="348" t="str">
        <f t="shared" si="415"/>
        <v>K-C6</v>
      </c>
      <c r="O4187" s="350"/>
      <c r="P4187" s="350"/>
      <c r="Q4187" s="348" t="str">
        <f>VLOOKUP(K4187,TONG_SL!$A:$D,3,0)</f>
        <v>Túi</v>
      </c>
      <c r="R4187" s="223">
        <v>2</v>
      </c>
      <c r="S4187" s="223"/>
      <c r="T4187" s="223">
        <f>VLOOKUP(VLOOKUP(G4187,Ma_KH!$A:$R,18,0)&amp;K4187,Gia_MB!$A:$F,6,0)</f>
        <v>46000</v>
      </c>
      <c r="U4187" s="183">
        <f t="shared" si="416"/>
        <v>92000</v>
      </c>
      <c r="V4187" s="223"/>
      <c r="W4187" s="269">
        <f t="shared" si="417"/>
        <v>0</v>
      </c>
      <c r="X4187" s="270" t="str">
        <f t="shared" si="418"/>
        <v>8</v>
      </c>
      <c r="Y4187" s="223"/>
      <c r="Z4187" s="183">
        <f t="shared" si="419"/>
        <v>7360</v>
      </c>
      <c r="AA4187" s="271">
        <f>VLOOKUP(G4187,Ma_KH!$A:$R,14,0)</f>
        <v>60</v>
      </c>
    </row>
    <row r="4188" spans="1:27" x14ac:dyDescent="0.25">
      <c r="A4188" s="216">
        <v>46057</v>
      </c>
      <c r="B4188" s="217">
        <v>4184278939</v>
      </c>
      <c r="C4188" s="345" t="s">
        <v>15180</v>
      </c>
      <c r="D4188" s="216">
        <v>46059</v>
      </c>
      <c r="E4188" s="219"/>
      <c r="F4188" s="218"/>
      <c r="G4188" s="268" t="s">
        <v>15481</v>
      </c>
      <c r="H4188" s="219"/>
      <c r="I4188" s="217" t="s">
        <v>16086</v>
      </c>
      <c r="J4188" s="217" t="s">
        <v>7228</v>
      </c>
      <c r="K4188" s="217" t="s">
        <v>27</v>
      </c>
      <c r="L4188" s="348" t="str">
        <f>VLOOKUP($K4188,[1]TONG_SL!$A$1:$D$65536,2,0)</f>
        <v>Chân giò heo muối 300g</v>
      </c>
      <c r="M4188" s="349"/>
      <c r="N4188" s="348" t="str">
        <f t="shared" si="415"/>
        <v>K-C6</v>
      </c>
      <c r="O4188" s="350"/>
      <c r="P4188" s="350"/>
      <c r="Q4188" s="348" t="str">
        <f>VLOOKUP(K4188,TONG_SL!$A:$D,3,0)</f>
        <v>Túi</v>
      </c>
      <c r="R4188" s="223">
        <v>40</v>
      </c>
      <c r="S4188" s="223"/>
      <c r="T4188" s="223">
        <f>VLOOKUP(VLOOKUP(G4188,Ma_KH!$A:$R,18,0)&amp;K4188,Gia_MB!$A:$F,6,0)</f>
        <v>73431</v>
      </c>
      <c r="U4188" s="183">
        <f t="shared" si="416"/>
        <v>2937240</v>
      </c>
      <c r="V4188" s="223"/>
      <c r="W4188" s="269">
        <f t="shared" si="417"/>
        <v>0</v>
      </c>
      <c r="X4188" s="270" t="str">
        <f t="shared" si="418"/>
        <v>8</v>
      </c>
      <c r="Y4188" s="223"/>
      <c r="Z4188" s="183">
        <f t="shared" si="419"/>
        <v>234979.20000000001</v>
      </c>
      <c r="AA4188" s="271">
        <f>VLOOKUP(G4188,Ma_KH!$A:$R,14,0)</f>
        <v>60</v>
      </c>
    </row>
    <row r="4189" spans="1:27" x14ac:dyDescent="0.25">
      <c r="A4189" s="216">
        <v>46057</v>
      </c>
      <c r="B4189" s="217">
        <v>4184278939</v>
      </c>
      <c r="C4189" s="345" t="s">
        <v>15180</v>
      </c>
      <c r="D4189" s="216">
        <v>46059</v>
      </c>
      <c r="E4189" s="219"/>
      <c r="F4189" s="218"/>
      <c r="G4189" s="268" t="s">
        <v>15481</v>
      </c>
      <c r="H4189" s="219"/>
      <c r="I4189" s="217" t="s">
        <v>16086</v>
      </c>
      <c r="J4189" s="217" t="s">
        <v>7228</v>
      </c>
      <c r="K4189" s="217" t="s">
        <v>7192</v>
      </c>
      <c r="L4189" s="348" t="str">
        <f>VLOOKUP($K4189,[1]TONG_SL!$A$1:$D$65536,2,0)</f>
        <v>Gà muối 500g</v>
      </c>
      <c r="M4189" s="349"/>
      <c r="N4189" s="348" t="str">
        <f t="shared" ref="N4189:N4252" si="420">IF($B4189&lt;&gt;"","K-C6","")</f>
        <v>K-C6</v>
      </c>
      <c r="O4189" s="350"/>
      <c r="P4189" s="350"/>
      <c r="Q4189" s="348" t="str">
        <f>VLOOKUP(K4189,TONG_SL!$A:$D,3,0)</f>
        <v>Túi</v>
      </c>
      <c r="R4189" s="223">
        <v>10</v>
      </c>
      <c r="S4189" s="223"/>
      <c r="T4189" s="223">
        <f>VLOOKUP(VLOOKUP(G4189,Ma_KH!$A:$R,18,0)&amp;K4189,Gia_MB!$A:$F,6,0)</f>
        <v>116611</v>
      </c>
      <c r="U4189" s="183">
        <f t="shared" si="416"/>
        <v>1166110</v>
      </c>
      <c r="V4189" s="223"/>
      <c r="W4189" s="269">
        <f t="shared" si="417"/>
        <v>0</v>
      </c>
      <c r="X4189" s="270" t="str">
        <f t="shared" si="418"/>
        <v>8</v>
      </c>
      <c r="Y4189" s="223"/>
      <c r="Z4189" s="183">
        <f t="shared" si="419"/>
        <v>93288.8</v>
      </c>
      <c r="AA4189" s="271">
        <f>VLOOKUP(G4189,Ma_KH!$A:$R,14,0)</f>
        <v>60</v>
      </c>
    </row>
    <row r="4190" spans="1:27" x14ac:dyDescent="0.25">
      <c r="A4190" s="216">
        <v>46057</v>
      </c>
      <c r="B4190" s="217">
        <v>4184278939</v>
      </c>
      <c r="C4190" s="345" t="s">
        <v>15180</v>
      </c>
      <c r="D4190" s="216">
        <v>46059</v>
      </c>
      <c r="E4190" s="219"/>
      <c r="F4190" s="218"/>
      <c r="G4190" s="268" t="s">
        <v>15481</v>
      </c>
      <c r="H4190" s="219"/>
      <c r="I4190" s="217" t="s">
        <v>16086</v>
      </c>
      <c r="J4190" s="217" t="s">
        <v>7228</v>
      </c>
      <c r="K4190" s="217" t="s">
        <v>32</v>
      </c>
      <c r="L4190" s="348" t="str">
        <f>VLOOKUP($K4190,[1]TONG_SL!$A$1:$D$65536,2,0)</f>
        <v>Giò Tai Lưỡi Xào 250g</v>
      </c>
      <c r="M4190" s="349"/>
      <c r="N4190" s="348" t="str">
        <f t="shared" si="420"/>
        <v>K-C6</v>
      </c>
      <c r="O4190" s="350"/>
      <c r="P4190" s="350"/>
      <c r="Q4190" s="348" t="str">
        <f>VLOOKUP(K4190,TONG_SL!$A:$D,3,0)</f>
        <v>Túi</v>
      </c>
      <c r="R4190" s="223">
        <v>10</v>
      </c>
      <c r="S4190" s="223"/>
      <c r="T4190" s="223">
        <f>VLOOKUP(VLOOKUP(G4190,Ma_KH!$A:$R,18,0)&amp;K4190,Gia_MB!$A:$F,6,0)</f>
        <v>50182</v>
      </c>
      <c r="U4190" s="183">
        <f t="shared" si="416"/>
        <v>501820</v>
      </c>
      <c r="V4190" s="223"/>
      <c r="W4190" s="269">
        <f t="shared" si="417"/>
        <v>0</v>
      </c>
      <c r="X4190" s="270" t="str">
        <f t="shared" si="418"/>
        <v>8</v>
      </c>
      <c r="Y4190" s="223"/>
      <c r="Z4190" s="183">
        <f t="shared" si="419"/>
        <v>40145.599999999999</v>
      </c>
      <c r="AA4190" s="271">
        <f>VLOOKUP(G4190,Ma_KH!$A:$R,14,0)</f>
        <v>60</v>
      </c>
    </row>
    <row r="4191" spans="1:27" x14ac:dyDescent="0.25">
      <c r="A4191" s="216">
        <v>46052</v>
      </c>
      <c r="B4191" s="217">
        <v>4183997101</v>
      </c>
      <c r="C4191" s="345" t="s">
        <v>15180</v>
      </c>
      <c r="D4191" s="216">
        <v>46059</v>
      </c>
      <c r="E4191" s="219"/>
      <c r="F4191" s="218"/>
      <c r="G4191" s="268" t="s">
        <v>15481</v>
      </c>
      <c r="H4191" s="219"/>
      <c r="I4191" s="217" t="s">
        <v>16087</v>
      </c>
      <c r="J4191" s="217" t="s">
        <v>7228</v>
      </c>
      <c r="K4191" s="217" t="s">
        <v>32</v>
      </c>
      <c r="L4191" s="348" t="str">
        <f>VLOOKUP($K4191,[1]TONG_SL!$A$1:$D$65536,2,0)</f>
        <v>Giò Tai Lưỡi Xào 250g</v>
      </c>
      <c r="M4191" s="349"/>
      <c r="N4191" s="348" t="str">
        <f t="shared" si="420"/>
        <v>K-C6</v>
      </c>
      <c r="O4191" s="350"/>
      <c r="P4191" s="350"/>
      <c r="Q4191" s="348" t="str">
        <f>VLOOKUP(K4191,TONG_SL!$A:$D,3,0)</f>
        <v>Túi</v>
      </c>
      <c r="R4191" s="223">
        <v>12</v>
      </c>
      <c r="S4191" s="223"/>
      <c r="T4191" s="223">
        <f>VLOOKUP(VLOOKUP(G4191,Ma_KH!$A:$R,18,0)&amp;K4191,Gia_MB!$A:$F,6,0)</f>
        <v>50182</v>
      </c>
      <c r="U4191" s="183">
        <f t="shared" si="416"/>
        <v>602184</v>
      </c>
      <c r="V4191" s="223"/>
      <c r="W4191" s="269">
        <f t="shared" si="417"/>
        <v>0</v>
      </c>
      <c r="X4191" s="270" t="str">
        <f t="shared" si="418"/>
        <v>8</v>
      </c>
      <c r="Y4191" s="223"/>
      <c r="Z4191" s="183">
        <f t="shared" si="419"/>
        <v>48174.720000000001</v>
      </c>
      <c r="AA4191" s="271">
        <f>VLOOKUP(G4191,Ma_KH!$A:$R,14,0)</f>
        <v>60</v>
      </c>
    </row>
    <row r="4192" spans="1:27" x14ac:dyDescent="0.25">
      <c r="A4192" s="216">
        <v>46052</v>
      </c>
      <c r="B4192" s="217">
        <v>4183997101</v>
      </c>
      <c r="C4192" s="345" t="s">
        <v>15180</v>
      </c>
      <c r="D4192" s="216">
        <v>46059</v>
      </c>
      <c r="E4192" s="219"/>
      <c r="F4192" s="218"/>
      <c r="G4192" s="268" t="s">
        <v>15481</v>
      </c>
      <c r="H4192" s="219"/>
      <c r="I4192" s="217" t="s">
        <v>16087</v>
      </c>
      <c r="J4192" s="217" t="s">
        <v>7228</v>
      </c>
      <c r="K4192" s="217" t="s">
        <v>7149</v>
      </c>
      <c r="L4192" s="348" t="str">
        <f>VLOOKUP($K4192,[1]TONG_SL!$A$1:$D$65536,2,0)</f>
        <v>Tai heo muối 200g</v>
      </c>
      <c r="M4192" s="349"/>
      <c r="N4192" s="348" t="str">
        <f t="shared" si="420"/>
        <v>K-C6</v>
      </c>
      <c r="O4192" s="350"/>
      <c r="P4192" s="350"/>
      <c r="Q4192" s="348" t="str">
        <f>VLOOKUP(K4192,TONG_SL!$A:$D,3,0)</f>
        <v>Túi</v>
      </c>
      <c r="R4192" s="223">
        <v>2</v>
      </c>
      <c r="S4192" s="223"/>
      <c r="T4192" s="223">
        <f>VLOOKUP(VLOOKUP(G4192,Ma_KH!$A:$R,18,0)&amp;K4192,Gia_MB!$A:$F,6,0)</f>
        <v>55595</v>
      </c>
      <c r="U4192" s="183">
        <f t="shared" si="416"/>
        <v>111190</v>
      </c>
      <c r="V4192" s="223"/>
      <c r="W4192" s="269">
        <f t="shared" si="417"/>
        <v>0</v>
      </c>
      <c r="X4192" s="270" t="str">
        <f t="shared" si="418"/>
        <v>8</v>
      </c>
      <c r="Y4192" s="223"/>
      <c r="Z4192" s="183">
        <f t="shared" si="419"/>
        <v>8895.2000000000007</v>
      </c>
      <c r="AA4192" s="271">
        <f>VLOOKUP(G4192,Ma_KH!$A:$R,14,0)</f>
        <v>60</v>
      </c>
    </row>
    <row r="4193" spans="1:27" x14ac:dyDescent="0.25">
      <c r="A4193" s="216">
        <v>46052</v>
      </c>
      <c r="B4193" s="217">
        <v>4183997101</v>
      </c>
      <c r="C4193" s="345" t="s">
        <v>15180</v>
      </c>
      <c r="D4193" s="216">
        <v>46059</v>
      </c>
      <c r="E4193" s="219"/>
      <c r="F4193" s="218"/>
      <c r="G4193" s="268" t="s">
        <v>15481</v>
      </c>
      <c r="H4193" s="219"/>
      <c r="I4193" s="217" t="s">
        <v>16087</v>
      </c>
      <c r="J4193" s="217" t="s">
        <v>7228</v>
      </c>
      <c r="K4193" s="217" t="s">
        <v>48</v>
      </c>
      <c r="L4193" s="348" t="str">
        <f>VLOOKUP($K4193,[1]TONG_SL!$A$1:$D$65536,2,0)</f>
        <v>Mọc Nấm Hương 250g</v>
      </c>
      <c r="M4193" s="349"/>
      <c r="N4193" s="348" t="str">
        <f t="shared" si="420"/>
        <v>K-C6</v>
      </c>
      <c r="O4193" s="350"/>
      <c r="P4193" s="350"/>
      <c r="Q4193" s="348" t="str">
        <f>VLOOKUP(K4193,TONG_SL!$A:$D,3,0)</f>
        <v>Túi</v>
      </c>
      <c r="R4193" s="223">
        <v>13</v>
      </c>
      <c r="S4193" s="223"/>
      <c r="T4193" s="223">
        <f>VLOOKUP(VLOOKUP(G4193,Ma_KH!$A:$R,18,0)&amp;K4193,Gia_MB!$A:$F,6,0)</f>
        <v>46000</v>
      </c>
      <c r="U4193" s="183">
        <f t="shared" si="416"/>
        <v>598000</v>
      </c>
      <c r="V4193" s="223"/>
      <c r="W4193" s="269">
        <f t="shared" si="417"/>
        <v>0</v>
      </c>
      <c r="X4193" s="270" t="str">
        <f t="shared" si="418"/>
        <v>8</v>
      </c>
      <c r="Y4193" s="223"/>
      <c r="Z4193" s="183">
        <f t="shared" si="419"/>
        <v>47840</v>
      </c>
      <c r="AA4193" s="271">
        <f>VLOOKUP(G4193,Ma_KH!$A:$R,14,0)</f>
        <v>60</v>
      </c>
    </row>
    <row r="4194" spans="1:27" x14ac:dyDescent="0.25">
      <c r="A4194" s="216">
        <v>46052</v>
      </c>
      <c r="B4194" s="217">
        <v>4183997101</v>
      </c>
      <c r="C4194" s="345" t="s">
        <v>15180</v>
      </c>
      <c r="D4194" s="216">
        <v>46059</v>
      </c>
      <c r="E4194" s="219"/>
      <c r="F4194" s="218"/>
      <c r="G4194" s="268" t="s">
        <v>15481</v>
      </c>
      <c r="H4194" s="219"/>
      <c r="I4194" s="217" t="s">
        <v>16087</v>
      </c>
      <c r="J4194" s="217" t="s">
        <v>7228</v>
      </c>
      <c r="K4194" s="217" t="s">
        <v>27</v>
      </c>
      <c r="L4194" s="348" t="str">
        <f>VLOOKUP($K4194,[1]TONG_SL!$A$1:$D$65536,2,0)</f>
        <v>Chân giò heo muối 300g</v>
      </c>
      <c r="M4194" s="349"/>
      <c r="N4194" s="348" t="str">
        <f t="shared" si="420"/>
        <v>K-C6</v>
      </c>
      <c r="O4194" s="350"/>
      <c r="P4194" s="350"/>
      <c r="Q4194" s="348" t="str">
        <f>VLOOKUP(K4194,TONG_SL!$A:$D,3,0)</f>
        <v>Túi</v>
      </c>
      <c r="R4194" s="223">
        <v>9</v>
      </c>
      <c r="S4194" s="223"/>
      <c r="T4194" s="223">
        <f>VLOOKUP(VLOOKUP(G4194,Ma_KH!$A:$R,18,0)&amp;K4194,Gia_MB!$A:$F,6,0)</f>
        <v>73431</v>
      </c>
      <c r="U4194" s="183">
        <f t="shared" si="416"/>
        <v>660879</v>
      </c>
      <c r="V4194" s="223"/>
      <c r="W4194" s="269">
        <f t="shared" si="417"/>
        <v>0</v>
      </c>
      <c r="X4194" s="270" t="str">
        <f t="shared" si="418"/>
        <v>8</v>
      </c>
      <c r="Y4194" s="223"/>
      <c r="Z4194" s="183">
        <f t="shared" si="419"/>
        <v>52870.32</v>
      </c>
      <c r="AA4194" s="271">
        <f>VLOOKUP(G4194,Ma_KH!$A:$R,14,0)</f>
        <v>60</v>
      </c>
    </row>
    <row r="4195" spans="1:27" x14ac:dyDescent="0.25">
      <c r="A4195" s="216">
        <v>46052</v>
      </c>
      <c r="B4195" s="217">
        <v>4183997101</v>
      </c>
      <c r="C4195" s="345" t="s">
        <v>15180</v>
      </c>
      <c r="D4195" s="216">
        <v>46059</v>
      </c>
      <c r="E4195" s="219"/>
      <c r="F4195" s="218"/>
      <c r="G4195" s="268" t="s">
        <v>15481</v>
      </c>
      <c r="H4195" s="219"/>
      <c r="I4195" s="217" t="s">
        <v>16087</v>
      </c>
      <c r="J4195" s="217" t="s">
        <v>7228</v>
      </c>
      <c r="K4195" s="217" t="s">
        <v>7192</v>
      </c>
      <c r="L4195" s="348" t="str">
        <f>VLOOKUP($K4195,[1]TONG_SL!$A$1:$D$65536,2,0)</f>
        <v>Gà muối 500g</v>
      </c>
      <c r="M4195" s="349"/>
      <c r="N4195" s="348" t="str">
        <f t="shared" si="420"/>
        <v>K-C6</v>
      </c>
      <c r="O4195" s="350"/>
      <c r="P4195" s="350"/>
      <c r="Q4195" s="348" t="str">
        <f>VLOOKUP(K4195,TONG_SL!$A:$D,3,0)</f>
        <v>Túi</v>
      </c>
      <c r="R4195" s="223">
        <v>14</v>
      </c>
      <c r="S4195" s="223"/>
      <c r="T4195" s="223">
        <f>VLOOKUP(VLOOKUP(G4195,Ma_KH!$A:$R,18,0)&amp;K4195,Gia_MB!$A:$F,6,0)</f>
        <v>116611</v>
      </c>
      <c r="U4195" s="183">
        <f t="shared" si="416"/>
        <v>1632554</v>
      </c>
      <c r="V4195" s="223"/>
      <c r="W4195" s="269">
        <f t="shared" si="417"/>
        <v>0</v>
      </c>
      <c r="X4195" s="270" t="str">
        <f t="shared" si="418"/>
        <v>8</v>
      </c>
      <c r="Y4195" s="223"/>
      <c r="Z4195" s="183">
        <f t="shared" si="419"/>
        <v>130604.32</v>
      </c>
      <c r="AA4195" s="271">
        <f>VLOOKUP(G4195,Ma_KH!$A:$R,14,0)</f>
        <v>60</v>
      </c>
    </row>
    <row r="4196" spans="1:27" x14ac:dyDescent="0.25">
      <c r="A4196" s="216">
        <v>46052</v>
      </c>
      <c r="B4196" s="217">
        <v>4183997101</v>
      </c>
      <c r="C4196" s="345" t="s">
        <v>15180</v>
      </c>
      <c r="D4196" s="216">
        <v>46059</v>
      </c>
      <c r="E4196" s="219"/>
      <c r="F4196" s="218"/>
      <c r="G4196" s="268" t="s">
        <v>15481</v>
      </c>
      <c r="H4196" s="219"/>
      <c r="I4196" s="217" t="s">
        <v>16087</v>
      </c>
      <c r="J4196" s="217" t="s">
        <v>7228</v>
      </c>
      <c r="K4196" s="217" t="s">
        <v>37</v>
      </c>
      <c r="L4196" s="348" t="str">
        <f>VLOOKUP($K4196,[1]TONG_SL!$A$1:$D$65536,2,0)</f>
        <v>Chả cốm 300g</v>
      </c>
      <c r="M4196" s="349"/>
      <c r="N4196" s="348" t="str">
        <f t="shared" si="420"/>
        <v>K-C6</v>
      </c>
      <c r="O4196" s="350"/>
      <c r="P4196" s="350"/>
      <c r="Q4196" s="348" t="str">
        <f>VLOOKUP(K4196,TONG_SL!$A:$D,3,0)</f>
        <v>Túi</v>
      </c>
      <c r="R4196" s="223">
        <v>1</v>
      </c>
      <c r="S4196" s="223"/>
      <c r="T4196" s="223">
        <f>VLOOKUP(VLOOKUP(G4196,Ma_KH!$A:$R,18,0)&amp;K4196,Gia_MB!$A:$F,6,0)</f>
        <v>74250</v>
      </c>
      <c r="U4196" s="183">
        <f t="shared" si="416"/>
        <v>74250</v>
      </c>
      <c r="V4196" s="223"/>
      <c r="W4196" s="269">
        <f t="shared" si="417"/>
        <v>0</v>
      </c>
      <c r="X4196" s="270" t="str">
        <f t="shared" si="418"/>
        <v>8</v>
      </c>
      <c r="Y4196" s="223"/>
      <c r="Z4196" s="183">
        <f t="shared" si="419"/>
        <v>5940</v>
      </c>
      <c r="AA4196" s="271">
        <f>VLOOKUP(G4196,Ma_KH!$A:$R,14,0)</f>
        <v>60</v>
      </c>
    </row>
    <row r="4197" spans="1:27" x14ac:dyDescent="0.25">
      <c r="A4197" s="216">
        <v>46052</v>
      </c>
      <c r="B4197" s="217">
        <v>4183997101</v>
      </c>
      <c r="C4197" s="345" t="s">
        <v>15180</v>
      </c>
      <c r="D4197" s="216">
        <v>46059</v>
      </c>
      <c r="E4197" s="219"/>
      <c r="F4197" s="218"/>
      <c r="G4197" s="268" t="s">
        <v>15481</v>
      </c>
      <c r="H4197" s="219"/>
      <c r="I4197" s="217" t="s">
        <v>16087</v>
      </c>
      <c r="J4197" s="217" t="s">
        <v>7228</v>
      </c>
      <c r="K4197" s="217" t="s">
        <v>39</v>
      </c>
      <c r="L4197" s="348" t="str">
        <f>VLOOKUP($K4197,[1]TONG_SL!$A$1:$D$65536,2,0)</f>
        <v>Chả nướng 300g</v>
      </c>
      <c r="M4197" s="349"/>
      <c r="N4197" s="348" t="str">
        <f t="shared" si="420"/>
        <v>K-C6</v>
      </c>
      <c r="O4197" s="350"/>
      <c r="P4197" s="350"/>
      <c r="Q4197" s="348" t="str">
        <f>VLOOKUP(K4197,TONG_SL!$A:$D,3,0)</f>
        <v>Túi</v>
      </c>
      <c r="R4197" s="223">
        <v>1</v>
      </c>
      <c r="S4197" s="223"/>
      <c r="T4197" s="223">
        <f>VLOOKUP(VLOOKUP(G4197,Ma_KH!$A:$R,18,0)&amp;K4197,Gia_MB!$A:$F,6,0)</f>
        <v>70950</v>
      </c>
      <c r="U4197" s="183">
        <f t="shared" si="416"/>
        <v>70950</v>
      </c>
      <c r="V4197" s="223"/>
      <c r="W4197" s="269">
        <f t="shared" si="417"/>
        <v>0</v>
      </c>
      <c r="X4197" s="270" t="str">
        <f t="shared" si="418"/>
        <v>8</v>
      </c>
      <c r="Y4197" s="223"/>
      <c r="Z4197" s="183">
        <f t="shared" si="419"/>
        <v>5676</v>
      </c>
      <c r="AA4197" s="271">
        <f>VLOOKUP(G4197,Ma_KH!$A:$R,14,0)</f>
        <v>60</v>
      </c>
    </row>
    <row r="4198" spans="1:27" x14ac:dyDescent="0.25">
      <c r="A4198" s="216">
        <v>46052</v>
      </c>
      <c r="B4198" s="217">
        <v>4183996925</v>
      </c>
      <c r="C4198" s="345" t="s">
        <v>15180</v>
      </c>
      <c r="D4198" s="216">
        <v>46059</v>
      </c>
      <c r="E4198" s="219"/>
      <c r="F4198" s="218"/>
      <c r="G4198" s="268" t="s">
        <v>15481</v>
      </c>
      <c r="H4198" s="219"/>
      <c r="I4198" s="217" t="s">
        <v>16088</v>
      </c>
      <c r="J4198" s="217" t="s">
        <v>7228</v>
      </c>
      <c r="K4198" s="217" t="s">
        <v>39</v>
      </c>
      <c r="L4198" s="348" t="str">
        <f>VLOOKUP($K4198,[1]TONG_SL!$A$1:$D$65536,2,0)</f>
        <v>Chả nướng 300g</v>
      </c>
      <c r="M4198" s="349"/>
      <c r="N4198" s="348" t="str">
        <f t="shared" si="420"/>
        <v>K-C6</v>
      </c>
      <c r="O4198" s="350"/>
      <c r="P4198" s="350"/>
      <c r="Q4198" s="348" t="str">
        <f>VLOOKUP(K4198,TONG_SL!$A:$D,3,0)</f>
        <v>Túi</v>
      </c>
      <c r="R4198" s="223">
        <v>1</v>
      </c>
      <c r="S4198" s="223"/>
      <c r="T4198" s="223">
        <f>VLOOKUP(VLOOKUP(G4198,Ma_KH!$A:$R,18,0)&amp;K4198,Gia_MB!$A:$F,6,0)</f>
        <v>70950</v>
      </c>
      <c r="U4198" s="183">
        <f t="shared" si="416"/>
        <v>70950</v>
      </c>
      <c r="V4198" s="223"/>
      <c r="W4198" s="269">
        <f t="shared" si="417"/>
        <v>0</v>
      </c>
      <c r="X4198" s="270" t="str">
        <f t="shared" si="418"/>
        <v>8</v>
      </c>
      <c r="Y4198" s="223"/>
      <c r="Z4198" s="183">
        <f t="shared" si="419"/>
        <v>5676</v>
      </c>
      <c r="AA4198" s="271">
        <f>VLOOKUP(G4198,Ma_KH!$A:$R,14,0)</f>
        <v>60</v>
      </c>
    </row>
    <row r="4199" spans="1:27" x14ac:dyDescent="0.25">
      <c r="A4199" s="216">
        <v>46052</v>
      </c>
      <c r="B4199" s="217">
        <v>4183996925</v>
      </c>
      <c r="C4199" s="345" t="s">
        <v>15180</v>
      </c>
      <c r="D4199" s="216">
        <v>46059</v>
      </c>
      <c r="E4199" s="219"/>
      <c r="F4199" s="218"/>
      <c r="G4199" s="268" t="s">
        <v>15481</v>
      </c>
      <c r="H4199" s="219"/>
      <c r="I4199" s="217" t="s">
        <v>16088</v>
      </c>
      <c r="J4199" s="217" t="s">
        <v>7228</v>
      </c>
      <c r="K4199" s="217" t="s">
        <v>48</v>
      </c>
      <c r="L4199" s="348" t="str">
        <f>VLOOKUP($K4199,[1]TONG_SL!$A$1:$D$65536,2,0)</f>
        <v>Mọc Nấm Hương 250g</v>
      </c>
      <c r="M4199" s="349"/>
      <c r="N4199" s="348" t="str">
        <f t="shared" si="420"/>
        <v>K-C6</v>
      </c>
      <c r="O4199" s="350"/>
      <c r="P4199" s="350"/>
      <c r="Q4199" s="348" t="str">
        <f>VLOOKUP(K4199,TONG_SL!$A:$D,3,0)</f>
        <v>Túi</v>
      </c>
      <c r="R4199" s="223">
        <v>14</v>
      </c>
      <c r="S4199" s="223"/>
      <c r="T4199" s="223">
        <f>VLOOKUP(VLOOKUP(G4199,Ma_KH!$A:$R,18,0)&amp;K4199,Gia_MB!$A:$F,6,0)</f>
        <v>46000</v>
      </c>
      <c r="U4199" s="183">
        <f t="shared" si="416"/>
        <v>644000</v>
      </c>
      <c r="V4199" s="223"/>
      <c r="W4199" s="269">
        <f t="shared" si="417"/>
        <v>0</v>
      </c>
      <c r="X4199" s="270" t="str">
        <f t="shared" si="418"/>
        <v>8</v>
      </c>
      <c r="Y4199" s="223"/>
      <c r="Z4199" s="183">
        <f t="shared" si="419"/>
        <v>51520</v>
      </c>
      <c r="AA4199" s="271">
        <f>VLOOKUP(G4199,Ma_KH!$A:$R,14,0)</f>
        <v>60</v>
      </c>
    </row>
    <row r="4200" spans="1:27" x14ac:dyDescent="0.25">
      <c r="A4200" s="216">
        <v>46052</v>
      </c>
      <c r="B4200" s="217">
        <v>4183996925</v>
      </c>
      <c r="C4200" s="345" t="s">
        <v>15180</v>
      </c>
      <c r="D4200" s="216">
        <v>46059</v>
      </c>
      <c r="E4200" s="219"/>
      <c r="F4200" s="218"/>
      <c r="G4200" s="268" t="s">
        <v>15481</v>
      </c>
      <c r="H4200" s="219"/>
      <c r="I4200" s="217" t="s">
        <v>16088</v>
      </c>
      <c r="J4200" s="217" t="s">
        <v>7228</v>
      </c>
      <c r="K4200" s="217" t="s">
        <v>7149</v>
      </c>
      <c r="L4200" s="348" t="str">
        <f>VLOOKUP($K4200,[1]TONG_SL!$A$1:$D$65536,2,0)</f>
        <v>Tai heo muối 200g</v>
      </c>
      <c r="M4200" s="349"/>
      <c r="N4200" s="348" t="str">
        <f t="shared" si="420"/>
        <v>K-C6</v>
      </c>
      <c r="O4200" s="350"/>
      <c r="P4200" s="350"/>
      <c r="Q4200" s="348" t="str">
        <f>VLOOKUP(K4200,TONG_SL!$A:$D,3,0)</f>
        <v>Túi</v>
      </c>
      <c r="R4200" s="223">
        <v>11</v>
      </c>
      <c r="S4200" s="223"/>
      <c r="T4200" s="223">
        <f>VLOOKUP(VLOOKUP(G4200,Ma_KH!$A:$R,18,0)&amp;K4200,Gia_MB!$A:$F,6,0)</f>
        <v>55595</v>
      </c>
      <c r="U4200" s="183">
        <f t="shared" si="416"/>
        <v>611545</v>
      </c>
      <c r="V4200" s="223"/>
      <c r="W4200" s="269">
        <f t="shared" si="417"/>
        <v>0</v>
      </c>
      <c r="X4200" s="270" t="str">
        <f t="shared" si="418"/>
        <v>8</v>
      </c>
      <c r="Y4200" s="223"/>
      <c r="Z4200" s="183">
        <f t="shared" si="419"/>
        <v>48923.6</v>
      </c>
      <c r="AA4200" s="271">
        <f>VLOOKUP(G4200,Ma_KH!$A:$R,14,0)</f>
        <v>60</v>
      </c>
    </row>
    <row r="4201" spans="1:27" x14ac:dyDescent="0.25">
      <c r="A4201" s="216">
        <v>46052</v>
      </c>
      <c r="B4201" s="217">
        <v>4183996925</v>
      </c>
      <c r="C4201" s="345" t="s">
        <v>15180</v>
      </c>
      <c r="D4201" s="216">
        <v>46059</v>
      </c>
      <c r="E4201" s="219"/>
      <c r="F4201" s="218"/>
      <c r="G4201" s="268" t="s">
        <v>15481</v>
      </c>
      <c r="H4201" s="219"/>
      <c r="I4201" s="217" t="s">
        <v>16088</v>
      </c>
      <c r="J4201" s="217" t="s">
        <v>7228</v>
      </c>
      <c r="K4201" s="217" t="s">
        <v>30</v>
      </c>
      <c r="L4201" s="348" t="str">
        <f>VLOOKUP($K4201,[1]TONG_SL!$A$1:$D$65536,2,0)</f>
        <v>Gà muối 500g</v>
      </c>
      <c r="M4201" s="349"/>
      <c r="N4201" s="348" t="str">
        <f t="shared" si="420"/>
        <v>K-C6</v>
      </c>
      <c r="O4201" s="350"/>
      <c r="P4201" s="350"/>
      <c r="Q4201" s="348" t="str">
        <f>VLOOKUP(K4201,TONG_SL!$A:$D,3,0)</f>
        <v>Túi</v>
      </c>
      <c r="R4201" s="223">
        <v>16</v>
      </c>
      <c r="S4201" s="223"/>
      <c r="T4201" s="223">
        <f>VLOOKUP(VLOOKUP(G4201,Ma_KH!$A:$R,18,0)&amp;K4201,Gia_MB!$A:$F,6,0)</f>
        <v>116611</v>
      </c>
      <c r="U4201" s="183">
        <f t="shared" si="416"/>
        <v>1865776</v>
      </c>
      <c r="V4201" s="223"/>
      <c r="W4201" s="269">
        <f t="shared" si="417"/>
        <v>0</v>
      </c>
      <c r="X4201" s="270" t="str">
        <f t="shared" si="418"/>
        <v>8</v>
      </c>
      <c r="Y4201" s="223"/>
      <c r="Z4201" s="183">
        <f t="shared" si="419"/>
        <v>149262.08000000002</v>
      </c>
      <c r="AA4201" s="271">
        <f>VLOOKUP(G4201,Ma_KH!$A:$R,14,0)</f>
        <v>60</v>
      </c>
    </row>
    <row r="4202" spans="1:27" x14ac:dyDescent="0.25">
      <c r="A4202" s="216">
        <v>46052</v>
      </c>
      <c r="B4202" s="217">
        <v>4183996925</v>
      </c>
      <c r="C4202" s="345" t="s">
        <v>15180</v>
      </c>
      <c r="D4202" s="216">
        <v>46059</v>
      </c>
      <c r="E4202" s="219"/>
      <c r="F4202" s="218"/>
      <c r="G4202" s="268" t="s">
        <v>15481</v>
      </c>
      <c r="H4202" s="219"/>
      <c r="I4202" s="217" t="s">
        <v>16088</v>
      </c>
      <c r="J4202" s="217" t="s">
        <v>7228</v>
      </c>
      <c r="K4202" s="217" t="s">
        <v>27</v>
      </c>
      <c r="L4202" s="348" t="str">
        <f>VLOOKUP($K4202,[1]TONG_SL!$A$1:$D$65536,2,0)</f>
        <v>Chân giò heo muối 300g</v>
      </c>
      <c r="M4202" s="349"/>
      <c r="N4202" s="348" t="str">
        <f t="shared" si="420"/>
        <v>K-C6</v>
      </c>
      <c r="O4202" s="350"/>
      <c r="P4202" s="350"/>
      <c r="Q4202" s="348" t="str">
        <f>VLOOKUP(K4202,TONG_SL!$A:$D,3,0)</f>
        <v>Túi</v>
      </c>
      <c r="R4202" s="223">
        <v>21</v>
      </c>
      <c r="S4202" s="223"/>
      <c r="T4202" s="223">
        <f>VLOOKUP(VLOOKUP(G4202,Ma_KH!$A:$R,18,0)&amp;K4202,Gia_MB!$A:$F,6,0)</f>
        <v>73431</v>
      </c>
      <c r="U4202" s="183">
        <f t="shared" si="416"/>
        <v>1542051</v>
      </c>
      <c r="V4202" s="223"/>
      <c r="W4202" s="269">
        <f t="shared" si="417"/>
        <v>0</v>
      </c>
      <c r="X4202" s="270" t="str">
        <f t="shared" si="418"/>
        <v>8</v>
      </c>
      <c r="Y4202" s="223"/>
      <c r="Z4202" s="183">
        <f t="shared" si="419"/>
        <v>123364.08</v>
      </c>
      <c r="AA4202" s="271">
        <f>VLOOKUP(G4202,Ma_KH!$A:$R,14,0)</f>
        <v>60</v>
      </c>
    </row>
    <row r="4203" spans="1:27" x14ac:dyDescent="0.25">
      <c r="A4203" s="216">
        <v>46052</v>
      </c>
      <c r="B4203" s="217">
        <v>4183996925</v>
      </c>
      <c r="C4203" s="345" t="s">
        <v>15180</v>
      </c>
      <c r="D4203" s="216">
        <v>46059</v>
      </c>
      <c r="E4203" s="219"/>
      <c r="F4203" s="218"/>
      <c r="G4203" s="268" t="s">
        <v>15481</v>
      </c>
      <c r="H4203" s="219"/>
      <c r="I4203" s="217" t="s">
        <v>16088</v>
      </c>
      <c r="J4203" s="217" t="s">
        <v>7228</v>
      </c>
      <c r="K4203" s="217" t="s">
        <v>37</v>
      </c>
      <c r="L4203" s="348" t="str">
        <f>VLOOKUP($K4203,[1]TONG_SL!$A$1:$D$65536,2,0)</f>
        <v>Chả cốm 300g</v>
      </c>
      <c r="M4203" s="349"/>
      <c r="N4203" s="348" t="str">
        <f t="shared" si="420"/>
        <v>K-C6</v>
      </c>
      <c r="O4203" s="350"/>
      <c r="P4203" s="350"/>
      <c r="Q4203" s="348" t="str">
        <f>VLOOKUP(K4203,TONG_SL!$A:$D,3,0)</f>
        <v>Túi</v>
      </c>
      <c r="R4203" s="223">
        <v>2</v>
      </c>
      <c r="S4203" s="223"/>
      <c r="T4203" s="223">
        <f>VLOOKUP(VLOOKUP(G4203,Ma_KH!$A:$R,18,0)&amp;K4203,Gia_MB!$A:$F,6,0)</f>
        <v>74250</v>
      </c>
      <c r="U4203" s="183">
        <f t="shared" si="416"/>
        <v>148500</v>
      </c>
      <c r="V4203" s="223"/>
      <c r="W4203" s="269">
        <f t="shared" si="417"/>
        <v>0</v>
      </c>
      <c r="X4203" s="270" t="str">
        <f t="shared" si="418"/>
        <v>8</v>
      </c>
      <c r="Y4203" s="223"/>
      <c r="Z4203" s="183">
        <f t="shared" si="419"/>
        <v>11880</v>
      </c>
      <c r="AA4203" s="271">
        <f>VLOOKUP(G4203,Ma_KH!$A:$R,14,0)</f>
        <v>60</v>
      </c>
    </row>
    <row r="4204" spans="1:27" x14ac:dyDescent="0.25">
      <c r="A4204" s="216">
        <v>46052</v>
      </c>
      <c r="B4204" s="217">
        <v>4183996925</v>
      </c>
      <c r="C4204" s="345" t="s">
        <v>15180</v>
      </c>
      <c r="D4204" s="216">
        <v>46059</v>
      </c>
      <c r="E4204" s="219"/>
      <c r="F4204" s="218"/>
      <c r="G4204" s="268" t="s">
        <v>15481</v>
      </c>
      <c r="H4204" s="219"/>
      <c r="I4204" s="217" t="s">
        <v>16088</v>
      </c>
      <c r="J4204" s="217" t="s">
        <v>7228</v>
      </c>
      <c r="K4204" s="217" t="s">
        <v>32</v>
      </c>
      <c r="L4204" s="348" t="str">
        <f>VLOOKUP($K4204,[1]TONG_SL!$A$1:$D$65536,2,0)</f>
        <v>Giò Tai Lưỡi Xào 250g</v>
      </c>
      <c r="M4204" s="349"/>
      <c r="N4204" s="348" t="str">
        <f t="shared" si="420"/>
        <v>K-C6</v>
      </c>
      <c r="O4204" s="350"/>
      <c r="P4204" s="350"/>
      <c r="Q4204" s="348" t="str">
        <f>VLOOKUP(K4204,TONG_SL!$A:$D,3,0)</f>
        <v>Túi</v>
      </c>
      <c r="R4204" s="223">
        <v>8</v>
      </c>
      <c r="S4204" s="223"/>
      <c r="T4204" s="223">
        <f>VLOOKUP(VLOOKUP(G4204,Ma_KH!$A:$R,18,0)&amp;K4204,Gia_MB!$A:$F,6,0)</f>
        <v>50182</v>
      </c>
      <c r="U4204" s="183">
        <f t="shared" si="416"/>
        <v>401456</v>
      </c>
      <c r="V4204" s="223"/>
      <c r="W4204" s="269">
        <f t="shared" si="417"/>
        <v>0</v>
      </c>
      <c r="X4204" s="270" t="str">
        <f t="shared" si="418"/>
        <v>8</v>
      </c>
      <c r="Y4204" s="223"/>
      <c r="Z4204" s="183">
        <f t="shared" si="419"/>
        <v>32116.48</v>
      </c>
      <c r="AA4204" s="271">
        <f>VLOOKUP(G4204,Ma_KH!$A:$R,14,0)</f>
        <v>60</v>
      </c>
    </row>
    <row r="4205" spans="1:27" x14ac:dyDescent="0.25">
      <c r="A4205" s="216">
        <v>46059</v>
      </c>
      <c r="B4205" s="217">
        <v>4184361858</v>
      </c>
      <c r="C4205" s="345" t="s">
        <v>15180</v>
      </c>
      <c r="D4205" s="216">
        <v>46059</v>
      </c>
      <c r="E4205" s="219"/>
      <c r="F4205" s="218"/>
      <c r="G4205" s="268" t="s">
        <v>15481</v>
      </c>
      <c r="H4205" s="219"/>
      <c r="I4205" s="217" t="s">
        <v>16089</v>
      </c>
      <c r="J4205" s="217" t="s">
        <v>7228</v>
      </c>
      <c r="K4205" s="217" t="s">
        <v>27</v>
      </c>
      <c r="L4205" s="348" t="str">
        <f>VLOOKUP($K4205,[1]TONG_SL!$A$1:$D$65536,2,0)</f>
        <v>Chân giò heo muối 300g</v>
      </c>
      <c r="M4205" s="349"/>
      <c r="N4205" s="348" t="str">
        <f t="shared" si="420"/>
        <v>K-C6</v>
      </c>
      <c r="O4205" s="350"/>
      <c r="P4205" s="350"/>
      <c r="Q4205" s="348" t="str">
        <f>VLOOKUP(K4205,TONG_SL!$A:$D,3,0)</f>
        <v>Túi</v>
      </c>
      <c r="R4205" s="223">
        <v>10</v>
      </c>
      <c r="S4205" s="223"/>
      <c r="T4205" s="223">
        <f>VLOOKUP(VLOOKUP(G4205,Ma_KH!$A:$R,18,0)&amp;K4205,Gia_MB!$A:$F,6,0)</f>
        <v>73431</v>
      </c>
      <c r="U4205" s="183">
        <f t="shared" si="416"/>
        <v>734310</v>
      </c>
      <c r="V4205" s="223"/>
      <c r="W4205" s="269">
        <f t="shared" si="417"/>
        <v>0</v>
      </c>
      <c r="X4205" s="270" t="str">
        <f t="shared" si="418"/>
        <v>8</v>
      </c>
      <c r="Y4205" s="223"/>
      <c r="Z4205" s="183">
        <f t="shared" si="419"/>
        <v>58744.800000000003</v>
      </c>
      <c r="AA4205" s="271">
        <f>VLOOKUP(G4205,Ma_KH!$A:$R,14,0)</f>
        <v>60</v>
      </c>
    </row>
    <row r="4206" spans="1:27" x14ac:dyDescent="0.25">
      <c r="A4206" s="216">
        <v>46059</v>
      </c>
      <c r="B4206" s="217">
        <v>4184361858</v>
      </c>
      <c r="C4206" s="345" t="s">
        <v>15180</v>
      </c>
      <c r="D4206" s="216">
        <v>46059</v>
      </c>
      <c r="E4206" s="219"/>
      <c r="F4206" s="218"/>
      <c r="G4206" s="268" t="s">
        <v>15481</v>
      </c>
      <c r="H4206" s="219"/>
      <c r="I4206" s="217" t="s">
        <v>16089</v>
      </c>
      <c r="J4206" s="217" t="s">
        <v>7228</v>
      </c>
      <c r="K4206" s="217" t="s">
        <v>30</v>
      </c>
      <c r="L4206" s="348" t="str">
        <f>VLOOKUP($K4206,[1]TONG_SL!$A$1:$D$65536,2,0)</f>
        <v>Gà muối 500g</v>
      </c>
      <c r="M4206" s="349"/>
      <c r="N4206" s="348" t="str">
        <f t="shared" si="420"/>
        <v>K-C6</v>
      </c>
      <c r="O4206" s="350"/>
      <c r="P4206" s="350"/>
      <c r="Q4206" s="348" t="str">
        <f>VLOOKUP(K4206,TONG_SL!$A:$D,3,0)</f>
        <v>Túi</v>
      </c>
      <c r="R4206" s="223">
        <v>15</v>
      </c>
      <c r="S4206" s="223"/>
      <c r="T4206" s="223">
        <f>VLOOKUP(VLOOKUP(G4206,Ma_KH!$A:$R,18,0)&amp;K4206,Gia_MB!$A:$F,6,0)</f>
        <v>116611</v>
      </c>
      <c r="U4206" s="183">
        <f t="shared" si="416"/>
        <v>1749165</v>
      </c>
      <c r="V4206" s="223"/>
      <c r="W4206" s="269">
        <f t="shared" si="417"/>
        <v>0</v>
      </c>
      <c r="X4206" s="270" t="str">
        <f t="shared" si="418"/>
        <v>8</v>
      </c>
      <c r="Y4206" s="223"/>
      <c r="Z4206" s="183">
        <f t="shared" si="419"/>
        <v>139933.20000000001</v>
      </c>
      <c r="AA4206" s="271">
        <f>VLOOKUP(G4206,Ma_KH!$A:$R,14,0)</f>
        <v>60</v>
      </c>
    </row>
    <row r="4207" spans="1:27" x14ac:dyDescent="0.25">
      <c r="A4207" s="216">
        <v>46059</v>
      </c>
      <c r="B4207" s="217">
        <v>4184361858</v>
      </c>
      <c r="C4207" s="345" t="s">
        <v>15180</v>
      </c>
      <c r="D4207" s="216">
        <v>46059</v>
      </c>
      <c r="E4207" s="219"/>
      <c r="F4207" s="218"/>
      <c r="G4207" s="268" t="s">
        <v>15481</v>
      </c>
      <c r="H4207" s="219"/>
      <c r="I4207" s="217" t="s">
        <v>16089</v>
      </c>
      <c r="J4207" s="217" t="s">
        <v>7228</v>
      </c>
      <c r="K4207" s="217" t="s">
        <v>7149</v>
      </c>
      <c r="L4207" s="348" t="str">
        <f>VLOOKUP($K4207,[1]TONG_SL!$A$1:$D$65536,2,0)</f>
        <v>Tai heo muối 200g</v>
      </c>
      <c r="M4207" s="349"/>
      <c r="N4207" s="348" t="str">
        <f t="shared" si="420"/>
        <v>K-C6</v>
      </c>
      <c r="O4207" s="350"/>
      <c r="P4207" s="350"/>
      <c r="Q4207" s="348" t="str">
        <f>VLOOKUP(K4207,TONG_SL!$A:$D,3,0)</f>
        <v>Túi</v>
      </c>
      <c r="R4207" s="223">
        <v>5</v>
      </c>
      <c r="S4207" s="223"/>
      <c r="T4207" s="223">
        <f>VLOOKUP(VLOOKUP(G4207,Ma_KH!$A:$R,18,0)&amp;K4207,Gia_MB!$A:$F,6,0)</f>
        <v>55595</v>
      </c>
      <c r="U4207" s="183">
        <f t="shared" si="416"/>
        <v>277975</v>
      </c>
      <c r="V4207" s="223"/>
      <c r="W4207" s="269">
        <f t="shared" si="417"/>
        <v>0</v>
      </c>
      <c r="X4207" s="270" t="str">
        <f t="shared" si="418"/>
        <v>8</v>
      </c>
      <c r="Y4207" s="223"/>
      <c r="Z4207" s="183">
        <f t="shared" si="419"/>
        <v>22238</v>
      </c>
      <c r="AA4207" s="271">
        <f>VLOOKUP(G4207,Ma_KH!$A:$R,14,0)</f>
        <v>60</v>
      </c>
    </row>
    <row r="4208" spans="1:27" x14ac:dyDescent="0.25">
      <c r="A4208" s="216">
        <v>46059</v>
      </c>
      <c r="B4208" s="217">
        <v>4184361858</v>
      </c>
      <c r="C4208" s="345" t="s">
        <v>15180</v>
      </c>
      <c r="D4208" s="216">
        <v>46059</v>
      </c>
      <c r="E4208" s="219"/>
      <c r="F4208" s="218"/>
      <c r="G4208" s="268" t="s">
        <v>15481</v>
      </c>
      <c r="H4208" s="219"/>
      <c r="I4208" s="217" t="s">
        <v>16089</v>
      </c>
      <c r="J4208" s="217" t="s">
        <v>7228</v>
      </c>
      <c r="K4208" s="217" t="s">
        <v>32</v>
      </c>
      <c r="L4208" s="348" t="str">
        <f>VLOOKUP($K4208,[1]TONG_SL!$A$1:$D$65536,2,0)</f>
        <v>Giò Tai Lưỡi Xào 250g</v>
      </c>
      <c r="M4208" s="349"/>
      <c r="N4208" s="348" t="str">
        <f t="shared" si="420"/>
        <v>K-C6</v>
      </c>
      <c r="O4208" s="350"/>
      <c r="P4208" s="350"/>
      <c r="Q4208" s="348" t="str">
        <f>VLOOKUP(K4208,TONG_SL!$A:$D,3,0)</f>
        <v>Túi</v>
      </c>
      <c r="R4208" s="223">
        <v>5</v>
      </c>
      <c r="S4208" s="223"/>
      <c r="T4208" s="223">
        <f>VLOOKUP(VLOOKUP(G4208,Ma_KH!$A:$R,18,0)&amp;K4208,Gia_MB!$A:$F,6,0)</f>
        <v>50182</v>
      </c>
      <c r="U4208" s="183">
        <f t="shared" si="416"/>
        <v>250910</v>
      </c>
      <c r="V4208" s="223"/>
      <c r="W4208" s="269">
        <f t="shared" si="417"/>
        <v>0</v>
      </c>
      <c r="X4208" s="270" t="str">
        <f t="shared" si="418"/>
        <v>8</v>
      </c>
      <c r="Y4208" s="223"/>
      <c r="Z4208" s="183">
        <f t="shared" si="419"/>
        <v>20072.8</v>
      </c>
      <c r="AA4208" s="271">
        <f>VLOOKUP(G4208,Ma_KH!$A:$R,14,0)</f>
        <v>60</v>
      </c>
    </row>
    <row r="4209" spans="1:27" x14ac:dyDescent="0.25">
      <c r="A4209" s="216">
        <v>46059</v>
      </c>
      <c r="B4209" s="217">
        <v>4184361858</v>
      </c>
      <c r="C4209" s="345" t="s">
        <v>15180</v>
      </c>
      <c r="D4209" s="216">
        <v>46059</v>
      </c>
      <c r="E4209" s="219"/>
      <c r="F4209" s="218"/>
      <c r="G4209" s="268" t="s">
        <v>15481</v>
      </c>
      <c r="H4209" s="219"/>
      <c r="I4209" s="217" t="s">
        <v>16089</v>
      </c>
      <c r="J4209" s="217" t="s">
        <v>7228</v>
      </c>
      <c r="K4209" s="217" t="s">
        <v>48</v>
      </c>
      <c r="L4209" s="348" t="str">
        <f>VLOOKUP($K4209,[1]TONG_SL!$A$1:$D$65536,2,0)</f>
        <v>Mọc Nấm Hương 250g</v>
      </c>
      <c r="M4209" s="349"/>
      <c r="N4209" s="348" t="str">
        <f t="shared" si="420"/>
        <v>K-C6</v>
      </c>
      <c r="O4209" s="350"/>
      <c r="P4209" s="350"/>
      <c r="Q4209" s="348" t="str">
        <f>VLOOKUP(K4209,TONG_SL!$A:$D,3,0)</f>
        <v>Túi</v>
      </c>
      <c r="R4209" s="223">
        <v>10</v>
      </c>
      <c r="S4209" s="223"/>
      <c r="T4209" s="223">
        <f>VLOOKUP(VLOOKUP(G4209,Ma_KH!$A:$R,18,0)&amp;K4209,Gia_MB!$A:$F,6,0)</f>
        <v>46000</v>
      </c>
      <c r="U4209" s="183">
        <f t="shared" si="416"/>
        <v>460000</v>
      </c>
      <c r="V4209" s="223"/>
      <c r="W4209" s="269">
        <f t="shared" si="417"/>
        <v>0</v>
      </c>
      <c r="X4209" s="270" t="str">
        <f t="shared" si="418"/>
        <v>8</v>
      </c>
      <c r="Y4209" s="223"/>
      <c r="Z4209" s="183">
        <f t="shared" si="419"/>
        <v>36800</v>
      </c>
      <c r="AA4209" s="271">
        <f>VLOOKUP(G4209,Ma_KH!$A:$R,14,0)</f>
        <v>60</v>
      </c>
    </row>
    <row r="4210" spans="1:27" x14ac:dyDescent="0.25">
      <c r="A4210" s="216">
        <v>46052</v>
      </c>
      <c r="B4210" s="217">
        <v>4183998273</v>
      </c>
      <c r="C4210" s="345" t="s">
        <v>15180</v>
      </c>
      <c r="D4210" s="216">
        <v>46059</v>
      </c>
      <c r="E4210" s="219"/>
      <c r="F4210" s="218"/>
      <c r="G4210" s="268" t="s">
        <v>15481</v>
      </c>
      <c r="H4210" s="219"/>
      <c r="I4210" s="217" t="s">
        <v>16090</v>
      </c>
      <c r="J4210" s="217" t="s">
        <v>7228</v>
      </c>
      <c r="K4210" s="217" t="s">
        <v>48</v>
      </c>
      <c r="L4210" s="348" t="str">
        <f>VLOOKUP($K4210,[1]TONG_SL!$A$1:$D$65536,2,0)</f>
        <v>Mọc Nấm Hương 250g</v>
      </c>
      <c r="M4210" s="349"/>
      <c r="N4210" s="348" t="str">
        <f t="shared" si="420"/>
        <v>K-C6</v>
      </c>
      <c r="O4210" s="350"/>
      <c r="P4210" s="350"/>
      <c r="Q4210" s="348" t="str">
        <f>VLOOKUP(K4210,TONG_SL!$A:$D,3,0)</f>
        <v>Túi</v>
      </c>
      <c r="R4210" s="223">
        <v>5</v>
      </c>
      <c r="S4210" s="223"/>
      <c r="T4210" s="223">
        <f>VLOOKUP(VLOOKUP(G4210,Ma_KH!$A:$R,18,0)&amp;K4210,Gia_MB!$A:$F,6,0)</f>
        <v>46000</v>
      </c>
      <c r="U4210" s="183">
        <f t="shared" si="416"/>
        <v>230000</v>
      </c>
      <c r="V4210" s="223"/>
      <c r="W4210" s="269">
        <f t="shared" si="417"/>
        <v>0</v>
      </c>
      <c r="X4210" s="270" t="str">
        <f t="shared" si="418"/>
        <v>8</v>
      </c>
      <c r="Y4210" s="223"/>
      <c r="Z4210" s="183">
        <f t="shared" si="419"/>
        <v>18400</v>
      </c>
      <c r="AA4210" s="271">
        <f>VLOOKUP(G4210,Ma_KH!$A:$R,14,0)</f>
        <v>60</v>
      </c>
    </row>
    <row r="4211" spans="1:27" x14ac:dyDescent="0.25">
      <c r="A4211" s="216">
        <v>46052</v>
      </c>
      <c r="B4211" s="217">
        <v>4183998273</v>
      </c>
      <c r="C4211" s="345" t="s">
        <v>15180</v>
      </c>
      <c r="D4211" s="216">
        <v>46059</v>
      </c>
      <c r="E4211" s="219"/>
      <c r="F4211" s="218"/>
      <c r="G4211" s="268" t="s">
        <v>15481</v>
      </c>
      <c r="H4211" s="219"/>
      <c r="I4211" s="217" t="s">
        <v>16090</v>
      </c>
      <c r="J4211" s="217" t="s">
        <v>7228</v>
      </c>
      <c r="K4211" s="217" t="s">
        <v>32</v>
      </c>
      <c r="L4211" s="348" t="str">
        <f>VLOOKUP($K4211,[1]TONG_SL!$A$1:$D$65536,2,0)</f>
        <v>Giò Tai Lưỡi Xào 250g</v>
      </c>
      <c r="M4211" s="349"/>
      <c r="N4211" s="348" t="str">
        <f t="shared" si="420"/>
        <v>K-C6</v>
      </c>
      <c r="O4211" s="350"/>
      <c r="P4211" s="350"/>
      <c r="Q4211" s="348" t="str">
        <f>VLOOKUP(K4211,TONG_SL!$A:$D,3,0)</f>
        <v>Túi</v>
      </c>
      <c r="R4211" s="223">
        <v>5</v>
      </c>
      <c r="S4211" s="223"/>
      <c r="T4211" s="223">
        <f>VLOOKUP(VLOOKUP(G4211,Ma_KH!$A:$R,18,0)&amp;K4211,Gia_MB!$A:$F,6,0)</f>
        <v>50182</v>
      </c>
      <c r="U4211" s="183">
        <f t="shared" si="416"/>
        <v>250910</v>
      </c>
      <c r="V4211" s="223"/>
      <c r="W4211" s="269">
        <f t="shared" si="417"/>
        <v>0</v>
      </c>
      <c r="X4211" s="270" t="str">
        <f t="shared" si="418"/>
        <v>8</v>
      </c>
      <c r="Y4211" s="223"/>
      <c r="Z4211" s="183">
        <f t="shared" si="419"/>
        <v>20072.8</v>
      </c>
      <c r="AA4211" s="271">
        <f>VLOOKUP(G4211,Ma_KH!$A:$R,14,0)</f>
        <v>60</v>
      </c>
    </row>
    <row r="4212" spans="1:27" x14ac:dyDescent="0.25">
      <c r="A4212" s="216">
        <v>46052</v>
      </c>
      <c r="B4212" s="217">
        <v>4183998273</v>
      </c>
      <c r="C4212" s="345" t="s">
        <v>15180</v>
      </c>
      <c r="D4212" s="216">
        <v>46059</v>
      </c>
      <c r="E4212" s="219"/>
      <c r="F4212" s="218"/>
      <c r="G4212" s="268" t="s">
        <v>15481</v>
      </c>
      <c r="H4212" s="219"/>
      <c r="I4212" s="217" t="s">
        <v>16090</v>
      </c>
      <c r="J4212" s="217" t="s">
        <v>7228</v>
      </c>
      <c r="K4212" s="217" t="s">
        <v>37</v>
      </c>
      <c r="L4212" s="348" t="str">
        <f>VLOOKUP($K4212,[1]TONG_SL!$A$1:$D$65536,2,0)</f>
        <v>Chả cốm 300g</v>
      </c>
      <c r="M4212" s="349"/>
      <c r="N4212" s="348" t="str">
        <f t="shared" si="420"/>
        <v>K-C6</v>
      </c>
      <c r="O4212" s="350"/>
      <c r="P4212" s="350"/>
      <c r="Q4212" s="348" t="str">
        <f>VLOOKUP(K4212,TONG_SL!$A:$D,3,0)</f>
        <v>Túi</v>
      </c>
      <c r="R4212" s="223">
        <v>3</v>
      </c>
      <c r="S4212" s="223"/>
      <c r="T4212" s="223">
        <f>VLOOKUP(VLOOKUP(G4212,Ma_KH!$A:$R,18,0)&amp;K4212,Gia_MB!$A:$F,6,0)</f>
        <v>74250</v>
      </c>
      <c r="U4212" s="183">
        <f t="shared" si="416"/>
        <v>222750</v>
      </c>
      <c r="V4212" s="223"/>
      <c r="W4212" s="269">
        <f t="shared" si="417"/>
        <v>0</v>
      </c>
      <c r="X4212" s="270" t="str">
        <f t="shared" si="418"/>
        <v>8</v>
      </c>
      <c r="Y4212" s="223"/>
      <c r="Z4212" s="183">
        <f t="shared" si="419"/>
        <v>17820</v>
      </c>
      <c r="AA4212" s="271">
        <f>VLOOKUP(G4212,Ma_KH!$A:$R,14,0)</f>
        <v>60</v>
      </c>
    </row>
    <row r="4213" spans="1:27" x14ac:dyDescent="0.25">
      <c r="A4213" s="216">
        <v>46052</v>
      </c>
      <c r="B4213" s="217">
        <v>4183998273</v>
      </c>
      <c r="C4213" s="345" t="s">
        <v>15180</v>
      </c>
      <c r="D4213" s="216">
        <v>46059</v>
      </c>
      <c r="E4213" s="219"/>
      <c r="F4213" s="218"/>
      <c r="G4213" s="268" t="s">
        <v>15481</v>
      </c>
      <c r="H4213" s="219"/>
      <c r="I4213" s="217" t="s">
        <v>16090</v>
      </c>
      <c r="J4213" s="217" t="s">
        <v>7228</v>
      </c>
      <c r="K4213" s="217" t="s">
        <v>39</v>
      </c>
      <c r="L4213" s="348" t="str">
        <f>VLOOKUP($K4213,[1]TONG_SL!$A$1:$D$65536,2,0)</f>
        <v>Chả nướng 300g</v>
      </c>
      <c r="M4213" s="349"/>
      <c r="N4213" s="348" t="str">
        <f t="shared" si="420"/>
        <v>K-C6</v>
      </c>
      <c r="O4213" s="350"/>
      <c r="P4213" s="350"/>
      <c r="Q4213" s="348" t="str">
        <f>VLOOKUP(K4213,TONG_SL!$A:$D,3,0)</f>
        <v>Túi</v>
      </c>
      <c r="R4213" s="223">
        <v>3</v>
      </c>
      <c r="S4213" s="223"/>
      <c r="T4213" s="223">
        <f>VLOOKUP(VLOOKUP(G4213,Ma_KH!$A:$R,18,0)&amp;K4213,Gia_MB!$A:$F,6,0)</f>
        <v>70950</v>
      </c>
      <c r="U4213" s="183">
        <f t="shared" si="416"/>
        <v>212850</v>
      </c>
      <c r="V4213" s="223"/>
      <c r="W4213" s="269">
        <f t="shared" si="417"/>
        <v>0</v>
      </c>
      <c r="X4213" s="270" t="str">
        <f t="shared" si="418"/>
        <v>8</v>
      </c>
      <c r="Y4213" s="223"/>
      <c r="Z4213" s="183">
        <f t="shared" si="419"/>
        <v>17028</v>
      </c>
      <c r="AA4213" s="271">
        <f>VLOOKUP(G4213,Ma_KH!$A:$R,14,0)</f>
        <v>60</v>
      </c>
    </row>
    <row r="4214" spans="1:27" x14ac:dyDescent="0.25">
      <c r="A4214" s="216">
        <v>46052</v>
      </c>
      <c r="B4214" s="217">
        <v>4183998273</v>
      </c>
      <c r="C4214" s="345" t="s">
        <v>15180</v>
      </c>
      <c r="D4214" s="216">
        <v>46059</v>
      </c>
      <c r="E4214" s="219"/>
      <c r="F4214" s="218"/>
      <c r="G4214" s="268" t="s">
        <v>15481</v>
      </c>
      <c r="H4214" s="219"/>
      <c r="I4214" s="217" t="s">
        <v>16090</v>
      </c>
      <c r="J4214" s="217" t="s">
        <v>7228</v>
      </c>
      <c r="K4214" s="217" t="s">
        <v>30</v>
      </c>
      <c r="L4214" s="348" t="str">
        <f>VLOOKUP($K4214,[1]TONG_SL!$A$1:$D$65536,2,0)</f>
        <v>Gà muối 500g</v>
      </c>
      <c r="M4214" s="349"/>
      <c r="N4214" s="348" t="str">
        <f t="shared" si="420"/>
        <v>K-C6</v>
      </c>
      <c r="O4214" s="350"/>
      <c r="P4214" s="350"/>
      <c r="Q4214" s="348" t="str">
        <f>VLOOKUP(K4214,TONG_SL!$A:$D,3,0)</f>
        <v>Túi</v>
      </c>
      <c r="R4214" s="223">
        <v>5</v>
      </c>
      <c r="S4214" s="223"/>
      <c r="T4214" s="223">
        <f>VLOOKUP(VLOOKUP(G4214,Ma_KH!$A:$R,18,0)&amp;K4214,Gia_MB!$A:$F,6,0)</f>
        <v>116611</v>
      </c>
      <c r="U4214" s="183">
        <f t="shared" si="416"/>
        <v>583055</v>
      </c>
      <c r="V4214" s="223"/>
      <c r="W4214" s="269">
        <f t="shared" si="417"/>
        <v>0</v>
      </c>
      <c r="X4214" s="270" t="str">
        <f t="shared" si="418"/>
        <v>8</v>
      </c>
      <c r="Y4214" s="223"/>
      <c r="Z4214" s="183">
        <f t="shared" si="419"/>
        <v>46644.4</v>
      </c>
      <c r="AA4214" s="271">
        <f>VLOOKUP(G4214,Ma_KH!$A:$R,14,0)</f>
        <v>60</v>
      </c>
    </row>
    <row r="4215" spans="1:27" x14ac:dyDescent="0.25">
      <c r="A4215" s="216">
        <v>46052</v>
      </c>
      <c r="B4215" s="217">
        <v>4183998273</v>
      </c>
      <c r="C4215" s="345" t="s">
        <v>15180</v>
      </c>
      <c r="D4215" s="216">
        <v>46059</v>
      </c>
      <c r="E4215" s="219"/>
      <c r="F4215" s="218"/>
      <c r="G4215" s="268" t="s">
        <v>15481</v>
      </c>
      <c r="H4215" s="219"/>
      <c r="I4215" s="217" t="s">
        <v>16090</v>
      </c>
      <c r="J4215" s="217" t="s">
        <v>7228</v>
      </c>
      <c r="K4215" s="217" t="s">
        <v>27</v>
      </c>
      <c r="L4215" s="348" t="str">
        <f>VLOOKUP($K4215,[1]TONG_SL!$A$1:$D$65536,2,0)</f>
        <v>Chân giò heo muối 300g</v>
      </c>
      <c r="M4215" s="349"/>
      <c r="N4215" s="348" t="str">
        <f t="shared" si="420"/>
        <v>K-C6</v>
      </c>
      <c r="O4215" s="350"/>
      <c r="P4215" s="350"/>
      <c r="Q4215" s="348" t="str">
        <f>VLOOKUP(K4215,TONG_SL!$A:$D,3,0)</f>
        <v>Túi</v>
      </c>
      <c r="R4215" s="223">
        <v>5</v>
      </c>
      <c r="S4215" s="223"/>
      <c r="T4215" s="223">
        <f>VLOOKUP(VLOOKUP(G4215,Ma_KH!$A:$R,18,0)&amp;K4215,Gia_MB!$A:$F,6,0)</f>
        <v>73431</v>
      </c>
      <c r="U4215" s="183">
        <f t="shared" si="416"/>
        <v>367155</v>
      </c>
      <c r="V4215" s="223"/>
      <c r="W4215" s="269">
        <f t="shared" si="417"/>
        <v>0</v>
      </c>
      <c r="X4215" s="270" t="str">
        <f t="shared" si="418"/>
        <v>8</v>
      </c>
      <c r="Y4215" s="223"/>
      <c r="Z4215" s="183">
        <f t="shared" si="419"/>
        <v>29372.400000000001</v>
      </c>
      <c r="AA4215" s="271">
        <f>VLOOKUP(G4215,Ma_KH!$A:$R,14,0)</f>
        <v>60</v>
      </c>
    </row>
    <row r="4216" spans="1:27" x14ac:dyDescent="0.25">
      <c r="A4216" s="216">
        <v>46052</v>
      </c>
      <c r="B4216" s="217">
        <v>4183997011</v>
      </c>
      <c r="C4216" s="345" t="s">
        <v>15180</v>
      </c>
      <c r="D4216" s="216">
        <v>46059</v>
      </c>
      <c r="E4216" s="219"/>
      <c r="F4216" s="218"/>
      <c r="G4216" s="268" t="s">
        <v>15481</v>
      </c>
      <c r="H4216" s="219"/>
      <c r="I4216" s="217" t="s">
        <v>16091</v>
      </c>
      <c r="J4216" s="217" t="s">
        <v>7228</v>
      </c>
      <c r="K4216" s="217" t="s">
        <v>32</v>
      </c>
      <c r="L4216" s="348" t="str">
        <f>VLOOKUP($K4216,[1]TONG_SL!$A$1:$D$65536,2,0)</f>
        <v>Giò Tai Lưỡi Xào 250g</v>
      </c>
      <c r="M4216" s="349"/>
      <c r="N4216" s="348" t="str">
        <f t="shared" si="420"/>
        <v>K-C6</v>
      </c>
      <c r="O4216" s="350"/>
      <c r="P4216" s="350"/>
      <c r="Q4216" s="348" t="str">
        <f>VLOOKUP(K4216,TONG_SL!$A:$D,3,0)</f>
        <v>Túi</v>
      </c>
      <c r="R4216" s="223">
        <v>10</v>
      </c>
      <c r="S4216" s="223"/>
      <c r="T4216" s="223">
        <f>VLOOKUP(VLOOKUP(G4216,Ma_KH!$A:$R,18,0)&amp;K4216,Gia_MB!$A:$F,6,0)</f>
        <v>50182</v>
      </c>
      <c r="U4216" s="183">
        <f t="shared" si="416"/>
        <v>501820</v>
      </c>
      <c r="V4216" s="223"/>
      <c r="W4216" s="269">
        <f t="shared" si="417"/>
        <v>0</v>
      </c>
      <c r="X4216" s="270" t="str">
        <f t="shared" si="418"/>
        <v>8</v>
      </c>
      <c r="Y4216" s="223"/>
      <c r="Z4216" s="183">
        <f t="shared" si="419"/>
        <v>40145.599999999999</v>
      </c>
      <c r="AA4216" s="271">
        <f>VLOOKUP(G4216,Ma_KH!$A:$R,14,0)</f>
        <v>60</v>
      </c>
    </row>
    <row r="4217" spans="1:27" x14ac:dyDescent="0.25">
      <c r="A4217" s="216">
        <v>46052</v>
      </c>
      <c r="B4217" s="217">
        <v>4183997011</v>
      </c>
      <c r="C4217" s="345" t="s">
        <v>15180</v>
      </c>
      <c r="D4217" s="216">
        <v>46059</v>
      </c>
      <c r="E4217" s="219"/>
      <c r="F4217" s="218"/>
      <c r="G4217" s="268" t="s">
        <v>15481</v>
      </c>
      <c r="H4217" s="219"/>
      <c r="I4217" s="217" t="s">
        <v>16091</v>
      </c>
      <c r="J4217" s="217" t="s">
        <v>7228</v>
      </c>
      <c r="K4217" s="217" t="s">
        <v>7149</v>
      </c>
      <c r="L4217" s="348" t="str">
        <f>VLOOKUP($K4217,[1]TONG_SL!$A$1:$D$65536,2,0)</f>
        <v>Tai heo muối 200g</v>
      </c>
      <c r="M4217" s="349"/>
      <c r="N4217" s="348" t="str">
        <f t="shared" si="420"/>
        <v>K-C6</v>
      </c>
      <c r="O4217" s="350"/>
      <c r="P4217" s="350"/>
      <c r="Q4217" s="348" t="str">
        <f>VLOOKUP(K4217,TONG_SL!$A:$D,3,0)</f>
        <v>Túi</v>
      </c>
      <c r="R4217" s="223">
        <v>12</v>
      </c>
      <c r="S4217" s="223"/>
      <c r="T4217" s="223">
        <f>VLOOKUP(VLOOKUP(G4217,Ma_KH!$A:$R,18,0)&amp;K4217,Gia_MB!$A:$F,6,0)</f>
        <v>55595</v>
      </c>
      <c r="U4217" s="183">
        <f t="shared" si="416"/>
        <v>667140</v>
      </c>
      <c r="V4217" s="223"/>
      <c r="W4217" s="269">
        <f t="shared" si="417"/>
        <v>0</v>
      </c>
      <c r="X4217" s="270" t="str">
        <f t="shared" si="418"/>
        <v>8</v>
      </c>
      <c r="Y4217" s="223"/>
      <c r="Z4217" s="183">
        <f t="shared" si="419"/>
        <v>53371.200000000004</v>
      </c>
      <c r="AA4217" s="271">
        <f>VLOOKUP(G4217,Ma_KH!$A:$R,14,0)</f>
        <v>60</v>
      </c>
    </row>
    <row r="4218" spans="1:27" x14ac:dyDescent="0.25">
      <c r="A4218" s="216">
        <v>46052</v>
      </c>
      <c r="B4218" s="217">
        <v>4183997011</v>
      </c>
      <c r="C4218" s="345" t="s">
        <v>15180</v>
      </c>
      <c r="D4218" s="216">
        <v>46059</v>
      </c>
      <c r="E4218" s="219"/>
      <c r="F4218" s="218"/>
      <c r="G4218" s="268" t="s">
        <v>15481</v>
      </c>
      <c r="H4218" s="219"/>
      <c r="I4218" s="217" t="s">
        <v>16091</v>
      </c>
      <c r="J4218" s="217" t="s">
        <v>7228</v>
      </c>
      <c r="K4218" s="217" t="s">
        <v>30</v>
      </c>
      <c r="L4218" s="348" t="str">
        <f>VLOOKUP($K4218,[1]TONG_SL!$A$1:$D$65536,2,0)</f>
        <v>Gà muối 500g</v>
      </c>
      <c r="M4218" s="349"/>
      <c r="N4218" s="348" t="str">
        <f t="shared" si="420"/>
        <v>K-C6</v>
      </c>
      <c r="O4218" s="350"/>
      <c r="P4218" s="350"/>
      <c r="Q4218" s="348" t="str">
        <f>VLOOKUP(K4218,TONG_SL!$A:$D,3,0)</f>
        <v>Túi</v>
      </c>
      <c r="R4218" s="223">
        <v>20</v>
      </c>
      <c r="S4218" s="223"/>
      <c r="T4218" s="223">
        <f>VLOOKUP(VLOOKUP(G4218,Ma_KH!$A:$R,18,0)&amp;K4218,Gia_MB!$A:$F,6,0)</f>
        <v>116611</v>
      </c>
      <c r="U4218" s="183">
        <f t="shared" si="416"/>
        <v>2332220</v>
      </c>
      <c r="V4218" s="223"/>
      <c r="W4218" s="269">
        <f t="shared" si="417"/>
        <v>0</v>
      </c>
      <c r="X4218" s="270" t="str">
        <f t="shared" si="418"/>
        <v>8</v>
      </c>
      <c r="Y4218" s="223"/>
      <c r="Z4218" s="183">
        <f t="shared" si="419"/>
        <v>186577.6</v>
      </c>
      <c r="AA4218" s="271">
        <f>VLOOKUP(G4218,Ma_KH!$A:$R,14,0)</f>
        <v>60</v>
      </c>
    </row>
    <row r="4219" spans="1:27" x14ac:dyDescent="0.25">
      <c r="A4219" s="216">
        <v>46052</v>
      </c>
      <c r="B4219" s="217">
        <v>4183997011</v>
      </c>
      <c r="C4219" s="345" t="s">
        <v>15180</v>
      </c>
      <c r="D4219" s="216">
        <v>46059</v>
      </c>
      <c r="E4219" s="219"/>
      <c r="F4219" s="218"/>
      <c r="G4219" s="268" t="s">
        <v>15481</v>
      </c>
      <c r="H4219" s="219"/>
      <c r="I4219" s="217" t="s">
        <v>16091</v>
      </c>
      <c r="J4219" s="217" t="s">
        <v>7228</v>
      </c>
      <c r="K4219" s="217" t="s">
        <v>48</v>
      </c>
      <c r="L4219" s="348" t="str">
        <f>VLOOKUP($K4219,[1]TONG_SL!$A$1:$D$65536,2,0)</f>
        <v>Mọc Nấm Hương 250g</v>
      </c>
      <c r="M4219" s="349"/>
      <c r="N4219" s="348" t="str">
        <f t="shared" si="420"/>
        <v>K-C6</v>
      </c>
      <c r="O4219" s="350"/>
      <c r="P4219" s="350"/>
      <c r="Q4219" s="348" t="str">
        <f>VLOOKUP(K4219,TONG_SL!$A:$D,3,0)</f>
        <v>Túi</v>
      </c>
      <c r="R4219" s="223">
        <v>2</v>
      </c>
      <c r="S4219" s="223"/>
      <c r="T4219" s="223">
        <f>VLOOKUP(VLOOKUP(G4219,Ma_KH!$A:$R,18,0)&amp;K4219,Gia_MB!$A:$F,6,0)</f>
        <v>46000</v>
      </c>
      <c r="U4219" s="183">
        <f t="shared" si="416"/>
        <v>92000</v>
      </c>
      <c r="V4219" s="223"/>
      <c r="W4219" s="269">
        <f t="shared" si="417"/>
        <v>0</v>
      </c>
      <c r="X4219" s="270" t="str">
        <f t="shared" si="418"/>
        <v>8</v>
      </c>
      <c r="Y4219" s="223"/>
      <c r="Z4219" s="183">
        <f t="shared" si="419"/>
        <v>7360</v>
      </c>
      <c r="AA4219" s="271">
        <f>VLOOKUP(G4219,Ma_KH!$A:$R,14,0)</f>
        <v>60</v>
      </c>
    </row>
    <row r="4220" spans="1:27" x14ac:dyDescent="0.25">
      <c r="A4220" s="216">
        <v>46052</v>
      </c>
      <c r="B4220" s="217">
        <v>4183997011</v>
      </c>
      <c r="C4220" s="345" t="s">
        <v>15180</v>
      </c>
      <c r="D4220" s="216">
        <v>46059</v>
      </c>
      <c r="E4220" s="219"/>
      <c r="F4220" s="218"/>
      <c r="G4220" s="268" t="s">
        <v>15481</v>
      </c>
      <c r="H4220" s="219"/>
      <c r="I4220" s="217" t="s">
        <v>16091</v>
      </c>
      <c r="J4220" s="217" t="s">
        <v>7228</v>
      </c>
      <c r="K4220" s="217" t="s">
        <v>27</v>
      </c>
      <c r="L4220" s="348" t="str">
        <f>VLOOKUP($K4220,[1]TONG_SL!$A$1:$D$65536,2,0)</f>
        <v>Chân giò heo muối 300g</v>
      </c>
      <c r="M4220" s="349"/>
      <c r="N4220" s="348" t="str">
        <f t="shared" si="420"/>
        <v>K-C6</v>
      </c>
      <c r="O4220" s="350"/>
      <c r="P4220" s="350"/>
      <c r="Q4220" s="348" t="str">
        <f>VLOOKUP(K4220,TONG_SL!$A:$D,3,0)</f>
        <v>Túi</v>
      </c>
      <c r="R4220" s="223">
        <v>13</v>
      </c>
      <c r="S4220" s="223"/>
      <c r="T4220" s="223">
        <f>VLOOKUP(VLOOKUP(G4220,Ma_KH!$A:$R,18,0)&amp;K4220,Gia_MB!$A:$F,6,0)</f>
        <v>73431</v>
      </c>
      <c r="U4220" s="183">
        <f t="shared" si="416"/>
        <v>954603</v>
      </c>
      <c r="V4220" s="223"/>
      <c r="W4220" s="269">
        <f t="shared" si="417"/>
        <v>0</v>
      </c>
      <c r="X4220" s="270" t="str">
        <f t="shared" si="418"/>
        <v>8</v>
      </c>
      <c r="Y4220" s="223"/>
      <c r="Z4220" s="183">
        <f t="shared" si="419"/>
        <v>76368.240000000005</v>
      </c>
      <c r="AA4220" s="271">
        <f>VLOOKUP(G4220,Ma_KH!$A:$R,14,0)</f>
        <v>60</v>
      </c>
    </row>
    <row r="4221" spans="1:27" x14ac:dyDescent="0.25">
      <c r="A4221" s="216">
        <v>46052</v>
      </c>
      <c r="B4221" s="217">
        <v>4183999473</v>
      </c>
      <c r="C4221" s="345" t="s">
        <v>15180</v>
      </c>
      <c r="D4221" s="216">
        <v>46059</v>
      </c>
      <c r="E4221" s="219"/>
      <c r="F4221" s="218"/>
      <c r="G4221" s="268" t="s">
        <v>15481</v>
      </c>
      <c r="H4221" s="219"/>
      <c r="I4221" s="217" t="s">
        <v>16092</v>
      </c>
      <c r="J4221" s="217" t="s">
        <v>7228</v>
      </c>
      <c r="K4221" s="217" t="s">
        <v>27</v>
      </c>
      <c r="L4221" s="348" t="str">
        <f>VLOOKUP($K4221,[1]TONG_SL!$A$1:$D$65536,2,0)</f>
        <v>Chân giò heo muối 300g</v>
      </c>
      <c r="M4221" s="349"/>
      <c r="N4221" s="348" t="str">
        <f t="shared" si="420"/>
        <v>K-C6</v>
      </c>
      <c r="O4221" s="350"/>
      <c r="P4221" s="350"/>
      <c r="Q4221" s="348" t="str">
        <f>VLOOKUP(K4221,TONG_SL!$A:$D,3,0)</f>
        <v>Túi</v>
      </c>
      <c r="R4221" s="223">
        <v>5</v>
      </c>
      <c r="S4221" s="223"/>
      <c r="T4221" s="223">
        <f>VLOOKUP(VLOOKUP(G4221,Ma_KH!$A:$R,18,0)&amp;K4221,Gia_MB!$A:$F,6,0)</f>
        <v>73431</v>
      </c>
      <c r="U4221" s="183">
        <f t="shared" si="416"/>
        <v>367155</v>
      </c>
      <c r="V4221" s="223"/>
      <c r="W4221" s="269">
        <f t="shared" si="417"/>
        <v>0</v>
      </c>
      <c r="X4221" s="270" t="str">
        <f t="shared" si="418"/>
        <v>8</v>
      </c>
      <c r="Y4221" s="223"/>
      <c r="Z4221" s="183">
        <f t="shared" si="419"/>
        <v>29372.400000000001</v>
      </c>
      <c r="AA4221" s="271">
        <f>VLOOKUP(G4221,Ma_KH!$A:$R,14,0)</f>
        <v>60</v>
      </c>
    </row>
    <row r="4222" spans="1:27" x14ac:dyDescent="0.25">
      <c r="A4222" s="216">
        <v>46052</v>
      </c>
      <c r="B4222" s="217">
        <v>4183999473</v>
      </c>
      <c r="C4222" s="345" t="s">
        <v>15180</v>
      </c>
      <c r="D4222" s="216">
        <v>46059</v>
      </c>
      <c r="E4222" s="219"/>
      <c r="F4222" s="218"/>
      <c r="G4222" s="268" t="s">
        <v>15481</v>
      </c>
      <c r="H4222" s="219"/>
      <c r="I4222" s="217" t="s">
        <v>16092</v>
      </c>
      <c r="J4222" s="217" t="s">
        <v>7228</v>
      </c>
      <c r="K4222" s="217" t="s">
        <v>30</v>
      </c>
      <c r="L4222" s="348" t="str">
        <f>VLOOKUP($K4222,[1]TONG_SL!$A$1:$D$65536,2,0)</f>
        <v>Gà muối 500g</v>
      </c>
      <c r="M4222" s="349"/>
      <c r="N4222" s="348" t="str">
        <f t="shared" si="420"/>
        <v>K-C6</v>
      </c>
      <c r="O4222" s="350"/>
      <c r="P4222" s="350"/>
      <c r="Q4222" s="348" t="str">
        <f>VLOOKUP(K4222,TONG_SL!$A:$D,3,0)</f>
        <v>Túi</v>
      </c>
      <c r="R4222" s="223">
        <v>10</v>
      </c>
      <c r="S4222" s="223"/>
      <c r="T4222" s="223">
        <f>VLOOKUP(VLOOKUP(G4222,Ma_KH!$A:$R,18,0)&amp;K4222,Gia_MB!$A:$F,6,0)</f>
        <v>116611</v>
      </c>
      <c r="U4222" s="183">
        <f t="shared" si="416"/>
        <v>1166110</v>
      </c>
      <c r="V4222" s="223"/>
      <c r="W4222" s="269">
        <f t="shared" si="417"/>
        <v>0</v>
      </c>
      <c r="X4222" s="270" t="str">
        <f t="shared" si="418"/>
        <v>8</v>
      </c>
      <c r="Y4222" s="223"/>
      <c r="Z4222" s="183">
        <f t="shared" si="419"/>
        <v>93288.8</v>
      </c>
      <c r="AA4222" s="271">
        <f>VLOOKUP(G4222,Ma_KH!$A:$R,14,0)</f>
        <v>60</v>
      </c>
    </row>
    <row r="4223" spans="1:27" x14ac:dyDescent="0.25">
      <c r="A4223" s="216">
        <v>46052</v>
      </c>
      <c r="B4223" s="217">
        <v>4183999473</v>
      </c>
      <c r="C4223" s="345" t="s">
        <v>15180</v>
      </c>
      <c r="D4223" s="216">
        <v>46059</v>
      </c>
      <c r="E4223" s="219"/>
      <c r="F4223" s="218"/>
      <c r="G4223" s="268" t="s">
        <v>15481</v>
      </c>
      <c r="H4223" s="219"/>
      <c r="I4223" s="217" t="s">
        <v>16092</v>
      </c>
      <c r="J4223" s="217" t="s">
        <v>7228</v>
      </c>
      <c r="K4223" s="217" t="s">
        <v>7149</v>
      </c>
      <c r="L4223" s="348" t="str">
        <f>VLOOKUP($K4223,[1]TONG_SL!$A$1:$D$65536,2,0)</f>
        <v>Tai heo muối 200g</v>
      </c>
      <c r="M4223" s="349"/>
      <c r="N4223" s="348" t="str">
        <f t="shared" si="420"/>
        <v>K-C6</v>
      </c>
      <c r="O4223" s="350"/>
      <c r="P4223" s="350"/>
      <c r="Q4223" s="348" t="str">
        <f>VLOOKUP(K4223,TONG_SL!$A:$D,3,0)</f>
        <v>Túi</v>
      </c>
      <c r="R4223" s="223">
        <v>5</v>
      </c>
      <c r="S4223" s="223"/>
      <c r="T4223" s="223">
        <f>VLOOKUP(VLOOKUP(G4223,Ma_KH!$A:$R,18,0)&amp;K4223,Gia_MB!$A:$F,6,0)</f>
        <v>55595</v>
      </c>
      <c r="U4223" s="183">
        <f t="shared" si="416"/>
        <v>277975</v>
      </c>
      <c r="V4223" s="223"/>
      <c r="W4223" s="269">
        <f t="shared" si="417"/>
        <v>0</v>
      </c>
      <c r="X4223" s="270" t="str">
        <f t="shared" si="418"/>
        <v>8</v>
      </c>
      <c r="Y4223" s="223"/>
      <c r="Z4223" s="183">
        <f t="shared" si="419"/>
        <v>22238</v>
      </c>
      <c r="AA4223" s="271">
        <f>VLOOKUP(G4223,Ma_KH!$A:$R,14,0)</f>
        <v>60</v>
      </c>
    </row>
    <row r="4224" spans="1:27" x14ac:dyDescent="0.25">
      <c r="A4224" s="216">
        <v>46059</v>
      </c>
      <c r="B4224" s="217">
        <v>4184362529</v>
      </c>
      <c r="C4224" s="345" t="s">
        <v>15180</v>
      </c>
      <c r="D4224" s="216">
        <v>46059</v>
      </c>
      <c r="E4224" s="219"/>
      <c r="F4224" s="218"/>
      <c r="G4224" s="268" t="s">
        <v>15481</v>
      </c>
      <c r="H4224" s="219"/>
      <c r="I4224" s="217" t="s">
        <v>16093</v>
      </c>
      <c r="J4224" s="217" t="s">
        <v>7228</v>
      </c>
      <c r="K4224" s="217" t="s">
        <v>27</v>
      </c>
      <c r="L4224" s="348" t="str">
        <f>VLOOKUP($K4224,[1]TONG_SL!$A$1:$D$65536,2,0)</f>
        <v>Chân giò heo muối 300g</v>
      </c>
      <c r="M4224" s="349"/>
      <c r="N4224" s="348" t="str">
        <f t="shared" si="420"/>
        <v>K-C6</v>
      </c>
      <c r="O4224" s="350"/>
      <c r="P4224" s="350"/>
      <c r="Q4224" s="348" t="str">
        <f>VLOOKUP(K4224,TONG_SL!$A:$D,3,0)</f>
        <v>Túi</v>
      </c>
      <c r="R4224" s="223">
        <v>10</v>
      </c>
      <c r="S4224" s="223"/>
      <c r="T4224" s="223">
        <f>VLOOKUP(VLOOKUP(G4224,Ma_KH!$A:$R,18,0)&amp;K4224,Gia_MB!$A:$F,6,0)</f>
        <v>73431</v>
      </c>
      <c r="U4224" s="183">
        <f t="shared" si="416"/>
        <v>734310</v>
      </c>
      <c r="V4224" s="223"/>
      <c r="W4224" s="269">
        <f t="shared" si="417"/>
        <v>0</v>
      </c>
      <c r="X4224" s="270" t="str">
        <f t="shared" si="418"/>
        <v>8</v>
      </c>
      <c r="Y4224" s="223"/>
      <c r="Z4224" s="183">
        <f t="shared" si="419"/>
        <v>58744.800000000003</v>
      </c>
      <c r="AA4224" s="271">
        <f>VLOOKUP(G4224,Ma_KH!$A:$R,14,0)</f>
        <v>60</v>
      </c>
    </row>
    <row r="4225" spans="1:27" x14ac:dyDescent="0.25">
      <c r="A4225" s="216">
        <v>46059</v>
      </c>
      <c r="B4225" s="217">
        <v>4184362529</v>
      </c>
      <c r="C4225" s="345" t="s">
        <v>15180</v>
      </c>
      <c r="D4225" s="216">
        <v>46059</v>
      </c>
      <c r="E4225" s="219"/>
      <c r="F4225" s="218"/>
      <c r="G4225" s="268" t="s">
        <v>15481</v>
      </c>
      <c r="H4225" s="219"/>
      <c r="I4225" s="217" t="s">
        <v>16093</v>
      </c>
      <c r="J4225" s="217" t="s">
        <v>7228</v>
      </c>
      <c r="K4225" s="217" t="s">
        <v>30</v>
      </c>
      <c r="L4225" s="348" t="str">
        <f>VLOOKUP($K4225,[1]TONG_SL!$A$1:$D$65536,2,0)</f>
        <v>Gà muối 500g</v>
      </c>
      <c r="M4225" s="349"/>
      <c r="N4225" s="348" t="str">
        <f t="shared" si="420"/>
        <v>K-C6</v>
      </c>
      <c r="O4225" s="350"/>
      <c r="P4225" s="350"/>
      <c r="Q4225" s="348" t="str">
        <f>VLOOKUP(K4225,TONG_SL!$A:$D,3,0)</f>
        <v>Túi</v>
      </c>
      <c r="R4225" s="223">
        <v>10</v>
      </c>
      <c r="S4225" s="223"/>
      <c r="T4225" s="223">
        <f>VLOOKUP(VLOOKUP(G4225,Ma_KH!$A:$R,18,0)&amp;K4225,Gia_MB!$A:$F,6,0)</f>
        <v>116611</v>
      </c>
      <c r="U4225" s="183">
        <f t="shared" ref="U4225:U4288" si="421">T4225*R4225</f>
        <v>1166110</v>
      </c>
      <c r="V4225" s="223"/>
      <c r="W4225" s="269">
        <f t="shared" ref="W4225:W4288" si="422">U4225*V4225</f>
        <v>0</v>
      </c>
      <c r="X4225" s="270" t="str">
        <f t="shared" ref="X4225:X4288" si="423">IF(B4225&lt;&gt;"","8","0")</f>
        <v>8</v>
      </c>
      <c r="Y4225" s="223"/>
      <c r="Z4225" s="183">
        <f t="shared" ref="Z4225:Z4288" si="424">U4225*X4225%</f>
        <v>93288.8</v>
      </c>
      <c r="AA4225" s="271">
        <f>VLOOKUP(G4225,Ma_KH!$A:$R,14,0)</f>
        <v>60</v>
      </c>
    </row>
    <row r="4226" spans="1:27" x14ac:dyDescent="0.25">
      <c r="A4226" s="216">
        <v>46059</v>
      </c>
      <c r="B4226" s="217">
        <v>4184362529</v>
      </c>
      <c r="C4226" s="345" t="s">
        <v>15180</v>
      </c>
      <c r="D4226" s="216">
        <v>46059</v>
      </c>
      <c r="E4226" s="219"/>
      <c r="F4226" s="218"/>
      <c r="G4226" s="268" t="s">
        <v>15481</v>
      </c>
      <c r="H4226" s="219"/>
      <c r="I4226" s="217" t="s">
        <v>16093</v>
      </c>
      <c r="J4226" s="217" t="s">
        <v>7228</v>
      </c>
      <c r="K4226" s="217" t="s">
        <v>7149</v>
      </c>
      <c r="L4226" s="348" t="str">
        <f>VLOOKUP($K4226,[1]TONG_SL!$A$1:$D$65536,2,0)</f>
        <v>Tai heo muối 200g</v>
      </c>
      <c r="M4226" s="349"/>
      <c r="N4226" s="348" t="str">
        <f t="shared" si="420"/>
        <v>K-C6</v>
      </c>
      <c r="O4226" s="350"/>
      <c r="P4226" s="350"/>
      <c r="Q4226" s="348" t="str">
        <f>VLOOKUP(K4226,TONG_SL!$A:$D,3,0)</f>
        <v>Túi</v>
      </c>
      <c r="R4226" s="223">
        <v>10</v>
      </c>
      <c r="S4226" s="223"/>
      <c r="T4226" s="223">
        <f>VLOOKUP(VLOOKUP(G4226,Ma_KH!$A:$R,18,0)&amp;K4226,Gia_MB!$A:$F,6,0)</f>
        <v>55595</v>
      </c>
      <c r="U4226" s="183">
        <f t="shared" si="421"/>
        <v>555950</v>
      </c>
      <c r="V4226" s="223"/>
      <c r="W4226" s="269">
        <f t="shared" si="422"/>
        <v>0</v>
      </c>
      <c r="X4226" s="270" t="str">
        <f t="shared" si="423"/>
        <v>8</v>
      </c>
      <c r="Y4226" s="223"/>
      <c r="Z4226" s="183">
        <f t="shared" si="424"/>
        <v>44476</v>
      </c>
      <c r="AA4226" s="271">
        <f>VLOOKUP(G4226,Ma_KH!$A:$R,14,0)</f>
        <v>60</v>
      </c>
    </row>
    <row r="4227" spans="1:27" x14ac:dyDescent="0.25">
      <c r="A4227" s="216">
        <v>46059</v>
      </c>
      <c r="B4227" s="217">
        <v>4184362529</v>
      </c>
      <c r="C4227" s="345" t="s">
        <v>15180</v>
      </c>
      <c r="D4227" s="216">
        <v>46059</v>
      </c>
      <c r="E4227" s="219"/>
      <c r="F4227" s="218"/>
      <c r="G4227" s="268" t="s">
        <v>15481</v>
      </c>
      <c r="H4227" s="219"/>
      <c r="I4227" s="217" t="s">
        <v>16093</v>
      </c>
      <c r="J4227" s="217" t="s">
        <v>7228</v>
      </c>
      <c r="K4227" s="217" t="s">
        <v>32</v>
      </c>
      <c r="L4227" s="348" t="str">
        <f>VLOOKUP($K4227,[1]TONG_SL!$A$1:$D$65536,2,0)</f>
        <v>Giò Tai Lưỡi Xào 250g</v>
      </c>
      <c r="M4227" s="349"/>
      <c r="N4227" s="348" t="str">
        <f t="shared" si="420"/>
        <v>K-C6</v>
      </c>
      <c r="O4227" s="350"/>
      <c r="P4227" s="350"/>
      <c r="Q4227" s="348" t="str">
        <f>VLOOKUP(K4227,TONG_SL!$A:$D,3,0)</f>
        <v>Túi</v>
      </c>
      <c r="R4227" s="223">
        <v>5</v>
      </c>
      <c r="S4227" s="223"/>
      <c r="T4227" s="223">
        <f>VLOOKUP(VLOOKUP(G4227,Ma_KH!$A:$R,18,0)&amp;K4227,Gia_MB!$A:$F,6,0)</f>
        <v>50182</v>
      </c>
      <c r="U4227" s="183">
        <f t="shared" si="421"/>
        <v>250910</v>
      </c>
      <c r="V4227" s="223"/>
      <c r="W4227" s="269">
        <f t="shared" si="422"/>
        <v>0</v>
      </c>
      <c r="X4227" s="270" t="str">
        <f t="shared" si="423"/>
        <v>8</v>
      </c>
      <c r="Y4227" s="223"/>
      <c r="Z4227" s="183">
        <f t="shared" si="424"/>
        <v>20072.8</v>
      </c>
      <c r="AA4227" s="271">
        <f>VLOOKUP(G4227,Ma_KH!$A:$R,14,0)</f>
        <v>60</v>
      </c>
    </row>
    <row r="4228" spans="1:27" x14ac:dyDescent="0.25">
      <c r="A4228" s="216">
        <v>46057</v>
      </c>
      <c r="B4228" s="217">
        <v>4184279733</v>
      </c>
      <c r="C4228" s="345" t="s">
        <v>15180</v>
      </c>
      <c r="D4228" s="216">
        <v>46059</v>
      </c>
      <c r="E4228" s="219"/>
      <c r="F4228" s="218"/>
      <c r="G4228" s="268" t="s">
        <v>15481</v>
      </c>
      <c r="H4228" s="219"/>
      <c r="I4228" s="217" t="s">
        <v>16095</v>
      </c>
      <c r="J4228" s="217" t="s">
        <v>7228</v>
      </c>
      <c r="K4228" s="217" t="s">
        <v>32</v>
      </c>
      <c r="L4228" s="348" t="str">
        <f>VLOOKUP($K4228,[1]TONG_SL!$A$1:$D$65536,2,0)</f>
        <v>Giò Tai Lưỡi Xào 250g</v>
      </c>
      <c r="M4228" s="349"/>
      <c r="N4228" s="348" t="str">
        <f t="shared" si="420"/>
        <v>K-C6</v>
      </c>
      <c r="O4228" s="350"/>
      <c r="P4228" s="350"/>
      <c r="Q4228" s="348" t="str">
        <f>VLOOKUP(K4228,TONG_SL!$A:$D,3,0)</f>
        <v>Túi</v>
      </c>
      <c r="R4228" s="223">
        <v>7</v>
      </c>
      <c r="S4228" s="223"/>
      <c r="T4228" s="223">
        <f>VLOOKUP(VLOOKUP(G4228,Ma_KH!$A:$R,18,0)&amp;K4228,Gia_MB!$A:$F,6,0)</f>
        <v>50182</v>
      </c>
      <c r="U4228" s="183">
        <f t="shared" si="421"/>
        <v>351274</v>
      </c>
      <c r="V4228" s="223"/>
      <c r="W4228" s="269">
        <f t="shared" si="422"/>
        <v>0</v>
      </c>
      <c r="X4228" s="270" t="str">
        <f t="shared" si="423"/>
        <v>8</v>
      </c>
      <c r="Y4228" s="223"/>
      <c r="Z4228" s="183">
        <f t="shared" si="424"/>
        <v>28101.920000000002</v>
      </c>
      <c r="AA4228" s="271">
        <f>VLOOKUP(G4228,Ma_KH!$A:$R,14,0)</f>
        <v>60</v>
      </c>
    </row>
    <row r="4229" spans="1:27" x14ac:dyDescent="0.25">
      <c r="A4229" s="216">
        <v>46057</v>
      </c>
      <c r="B4229" s="217">
        <v>4184279733</v>
      </c>
      <c r="C4229" s="345" t="s">
        <v>15180</v>
      </c>
      <c r="D4229" s="216">
        <v>46059</v>
      </c>
      <c r="E4229" s="219"/>
      <c r="F4229" s="218"/>
      <c r="G4229" s="268" t="s">
        <v>15481</v>
      </c>
      <c r="H4229" s="219"/>
      <c r="I4229" s="217" t="s">
        <v>16095</v>
      </c>
      <c r="J4229" s="217" t="s">
        <v>7228</v>
      </c>
      <c r="K4229" s="217" t="s">
        <v>30</v>
      </c>
      <c r="L4229" s="348" t="str">
        <f>VLOOKUP($K4229,[1]TONG_SL!$A$1:$D$65536,2,0)</f>
        <v>Gà muối 500g</v>
      </c>
      <c r="M4229" s="349"/>
      <c r="N4229" s="348" t="str">
        <f t="shared" si="420"/>
        <v>K-C6</v>
      </c>
      <c r="O4229" s="350"/>
      <c r="P4229" s="350"/>
      <c r="Q4229" s="348" t="str">
        <f>VLOOKUP(K4229,TONG_SL!$A:$D,3,0)</f>
        <v>Túi</v>
      </c>
      <c r="R4229" s="223">
        <v>6</v>
      </c>
      <c r="S4229" s="223"/>
      <c r="T4229" s="223">
        <f>VLOOKUP(VLOOKUP(G4229,Ma_KH!$A:$R,18,0)&amp;K4229,Gia_MB!$A:$F,6,0)</f>
        <v>116611</v>
      </c>
      <c r="U4229" s="183">
        <f t="shared" si="421"/>
        <v>699666</v>
      </c>
      <c r="V4229" s="223"/>
      <c r="W4229" s="269">
        <f t="shared" si="422"/>
        <v>0</v>
      </c>
      <c r="X4229" s="270" t="str">
        <f t="shared" si="423"/>
        <v>8</v>
      </c>
      <c r="Y4229" s="223"/>
      <c r="Z4229" s="183">
        <f t="shared" si="424"/>
        <v>55973.279999999999</v>
      </c>
      <c r="AA4229" s="271">
        <f>VLOOKUP(G4229,Ma_KH!$A:$R,14,0)</f>
        <v>60</v>
      </c>
    </row>
    <row r="4230" spans="1:27" x14ac:dyDescent="0.25">
      <c r="A4230" s="216">
        <v>46057</v>
      </c>
      <c r="B4230" s="217">
        <v>4184279733</v>
      </c>
      <c r="C4230" s="345" t="s">
        <v>15180</v>
      </c>
      <c r="D4230" s="216">
        <v>46059</v>
      </c>
      <c r="E4230" s="219"/>
      <c r="F4230" s="218"/>
      <c r="G4230" s="268" t="s">
        <v>15481</v>
      </c>
      <c r="H4230" s="219"/>
      <c r="I4230" s="217" t="s">
        <v>16095</v>
      </c>
      <c r="J4230" s="217" t="s">
        <v>7228</v>
      </c>
      <c r="K4230" s="217" t="s">
        <v>27</v>
      </c>
      <c r="L4230" s="348" t="str">
        <f>VLOOKUP($K4230,[1]TONG_SL!$A$1:$D$65536,2,0)</f>
        <v>Chân giò heo muối 300g</v>
      </c>
      <c r="M4230" s="349"/>
      <c r="N4230" s="348" t="str">
        <f t="shared" si="420"/>
        <v>K-C6</v>
      </c>
      <c r="O4230" s="350"/>
      <c r="P4230" s="350"/>
      <c r="Q4230" s="348" t="str">
        <f>VLOOKUP(K4230,TONG_SL!$A:$D,3,0)</f>
        <v>Túi</v>
      </c>
      <c r="R4230" s="223">
        <v>10</v>
      </c>
      <c r="S4230" s="223"/>
      <c r="T4230" s="223">
        <f>VLOOKUP(VLOOKUP(G4230,Ma_KH!$A:$R,18,0)&amp;K4230,Gia_MB!$A:$F,6,0)</f>
        <v>73431</v>
      </c>
      <c r="U4230" s="183">
        <f t="shared" si="421"/>
        <v>734310</v>
      </c>
      <c r="V4230" s="223"/>
      <c r="W4230" s="269">
        <f t="shared" si="422"/>
        <v>0</v>
      </c>
      <c r="X4230" s="270" t="str">
        <f t="shared" si="423"/>
        <v>8</v>
      </c>
      <c r="Y4230" s="223"/>
      <c r="Z4230" s="183">
        <f t="shared" si="424"/>
        <v>58744.800000000003</v>
      </c>
      <c r="AA4230" s="271">
        <f>VLOOKUP(G4230,Ma_KH!$A:$R,14,0)</f>
        <v>60</v>
      </c>
    </row>
    <row r="4231" spans="1:27" x14ac:dyDescent="0.25">
      <c r="A4231" s="216">
        <v>46057</v>
      </c>
      <c r="B4231" s="217">
        <v>4184279733</v>
      </c>
      <c r="C4231" s="345" t="s">
        <v>15180</v>
      </c>
      <c r="D4231" s="216">
        <v>46059</v>
      </c>
      <c r="E4231" s="219"/>
      <c r="F4231" s="218"/>
      <c r="G4231" s="268" t="s">
        <v>15481</v>
      </c>
      <c r="H4231" s="219"/>
      <c r="I4231" s="217" t="s">
        <v>16095</v>
      </c>
      <c r="J4231" s="217" t="s">
        <v>7228</v>
      </c>
      <c r="K4231" s="217" t="s">
        <v>48</v>
      </c>
      <c r="L4231" s="348" t="str">
        <f>VLOOKUP($K4231,[1]TONG_SL!$A$1:$D$65536,2,0)</f>
        <v>Mọc Nấm Hương 250g</v>
      </c>
      <c r="M4231" s="349"/>
      <c r="N4231" s="348" t="str">
        <f t="shared" si="420"/>
        <v>K-C6</v>
      </c>
      <c r="O4231" s="350"/>
      <c r="P4231" s="350"/>
      <c r="Q4231" s="348" t="str">
        <f>VLOOKUP(K4231,TONG_SL!$A:$D,3,0)</f>
        <v>Túi</v>
      </c>
      <c r="R4231" s="223">
        <v>10</v>
      </c>
      <c r="S4231" s="223"/>
      <c r="T4231" s="223">
        <f>VLOOKUP(VLOOKUP(G4231,Ma_KH!$A:$R,18,0)&amp;K4231,Gia_MB!$A:$F,6,0)</f>
        <v>46000</v>
      </c>
      <c r="U4231" s="183">
        <f t="shared" si="421"/>
        <v>460000</v>
      </c>
      <c r="V4231" s="223"/>
      <c r="W4231" s="269">
        <f t="shared" si="422"/>
        <v>0</v>
      </c>
      <c r="X4231" s="270" t="str">
        <f t="shared" si="423"/>
        <v>8</v>
      </c>
      <c r="Y4231" s="223"/>
      <c r="Z4231" s="183">
        <f t="shared" si="424"/>
        <v>36800</v>
      </c>
      <c r="AA4231" s="271">
        <f>VLOOKUP(G4231,Ma_KH!$A:$R,14,0)</f>
        <v>60</v>
      </c>
    </row>
    <row r="4232" spans="1:27" x14ac:dyDescent="0.25">
      <c r="A4232" s="216">
        <v>46056</v>
      </c>
      <c r="B4232" s="217">
        <v>4184159513</v>
      </c>
      <c r="C4232" s="345" t="s">
        <v>15180</v>
      </c>
      <c r="D4232" s="216">
        <v>46059</v>
      </c>
      <c r="E4232" s="219"/>
      <c r="F4232" s="218"/>
      <c r="G4232" s="268" t="s">
        <v>15481</v>
      </c>
      <c r="H4232" s="219"/>
      <c r="I4232" s="217" t="s">
        <v>16096</v>
      </c>
      <c r="J4232" s="217" t="s">
        <v>7228</v>
      </c>
      <c r="K4232" s="217" t="s">
        <v>7149</v>
      </c>
      <c r="L4232" s="348" t="str">
        <f>VLOOKUP($K4232,[1]TONG_SL!$A$1:$D$65536,2,0)</f>
        <v>Tai heo muối 200g</v>
      </c>
      <c r="M4232" s="349"/>
      <c r="N4232" s="348" t="str">
        <f t="shared" si="420"/>
        <v>K-C6</v>
      </c>
      <c r="O4232" s="350"/>
      <c r="P4232" s="350"/>
      <c r="Q4232" s="348" t="str">
        <f>VLOOKUP(K4232,TONG_SL!$A:$D,3,0)</f>
        <v>Túi</v>
      </c>
      <c r="R4232" s="223">
        <v>5</v>
      </c>
      <c r="S4232" s="223"/>
      <c r="T4232" s="223">
        <f>VLOOKUP(VLOOKUP(G4232,Ma_KH!$A:$R,18,0)&amp;K4232,Gia_MB!$A:$F,6,0)</f>
        <v>55595</v>
      </c>
      <c r="U4232" s="183">
        <f t="shared" si="421"/>
        <v>277975</v>
      </c>
      <c r="V4232" s="223"/>
      <c r="W4232" s="269">
        <f t="shared" si="422"/>
        <v>0</v>
      </c>
      <c r="X4232" s="270" t="str">
        <f t="shared" si="423"/>
        <v>8</v>
      </c>
      <c r="Y4232" s="223"/>
      <c r="Z4232" s="183">
        <f t="shared" si="424"/>
        <v>22238</v>
      </c>
      <c r="AA4232" s="271">
        <f>VLOOKUP(G4232,Ma_KH!$A:$R,14,0)</f>
        <v>60</v>
      </c>
    </row>
    <row r="4233" spans="1:27" x14ac:dyDescent="0.25">
      <c r="A4233" s="216">
        <v>46056</v>
      </c>
      <c r="B4233" s="217">
        <v>4184159513</v>
      </c>
      <c r="C4233" s="345" t="s">
        <v>15180</v>
      </c>
      <c r="D4233" s="216">
        <v>46059</v>
      </c>
      <c r="E4233" s="219"/>
      <c r="F4233" s="218"/>
      <c r="G4233" s="268" t="s">
        <v>15481</v>
      </c>
      <c r="H4233" s="219"/>
      <c r="I4233" s="217" t="s">
        <v>16096</v>
      </c>
      <c r="J4233" s="217" t="s">
        <v>7228</v>
      </c>
      <c r="K4233" s="217" t="s">
        <v>30</v>
      </c>
      <c r="L4233" s="348" t="str">
        <f>VLOOKUP($K4233,[1]TONG_SL!$A$1:$D$65536,2,0)</f>
        <v>Gà muối 500g</v>
      </c>
      <c r="M4233" s="349"/>
      <c r="N4233" s="348" t="str">
        <f t="shared" si="420"/>
        <v>K-C6</v>
      </c>
      <c r="O4233" s="350"/>
      <c r="P4233" s="350"/>
      <c r="Q4233" s="348" t="str">
        <f>VLOOKUP(K4233,TONG_SL!$A:$D,3,0)</f>
        <v>Túi</v>
      </c>
      <c r="R4233" s="223">
        <v>10</v>
      </c>
      <c r="S4233" s="223"/>
      <c r="T4233" s="223">
        <f>VLOOKUP(VLOOKUP(G4233,Ma_KH!$A:$R,18,0)&amp;K4233,Gia_MB!$A:$F,6,0)</f>
        <v>116611</v>
      </c>
      <c r="U4233" s="183">
        <f t="shared" si="421"/>
        <v>1166110</v>
      </c>
      <c r="V4233" s="223"/>
      <c r="W4233" s="269">
        <f t="shared" si="422"/>
        <v>0</v>
      </c>
      <c r="X4233" s="270" t="str">
        <f t="shared" si="423"/>
        <v>8</v>
      </c>
      <c r="Y4233" s="223"/>
      <c r="Z4233" s="183">
        <f t="shared" si="424"/>
        <v>93288.8</v>
      </c>
      <c r="AA4233" s="271">
        <f>VLOOKUP(G4233,Ma_KH!$A:$R,14,0)</f>
        <v>60</v>
      </c>
    </row>
    <row r="4234" spans="1:27" x14ac:dyDescent="0.25">
      <c r="A4234" s="216">
        <v>46056</v>
      </c>
      <c r="B4234" s="217">
        <v>4184159513</v>
      </c>
      <c r="C4234" s="345" t="s">
        <v>15180</v>
      </c>
      <c r="D4234" s="216">
        <v>46059</v>
      </c>
      <c r="E4234" s="219"/>
      <c r="F4234" s="218"/>
      <c r="G4234" s="268" t="s">
        <v>15481</v>
      </c>
      <c r="H4234" s="219"/>
      <c r="I4234" s="217" t="s">
        <v>16096</v>
      </c>
      <c r="J4234" s="217" t="s">
        <v>7228</v>
      </c>
      <c r="K4234" s="217" t="s">
        <v>32</v>
      </c>
      <c r="L4234" s="348" t="str">
        <f>VLOOKUP($K4234,[1]TONG_SL!$A$1:$D$65536,2,0)</f>
        <v>Giò Tai Lưỡi Xào 250g</v>
      </c>
      <c r="M4234" s="349"/>
      <c r="N4234" s="348" t="str">
        <f t="shared" si="420"/>
        <v>K-C6</v>
      </c>
      <c r="O4234" s="350"/>
      <c r="P4234" s="350"/>
      <c r="Q4234" s="348" t="str">
        <f>VLOOKUP(K4234,TONG_SL!$A:$D,3,0)</f>
        <v>Túi</v>
      </c>
      <c r="R4234" s="223">
        <v>5</v>
      </c>
      <c r="S4234" s="223"/>
      <c r="T4234" s="223">
        <f>VLOOKUP(VLOOKUP(G4234,Ma_KH!$A:$R,18,0)&amp;K4234,Gia_MB!$A:$F,6,0)</f>
        <v>50182</v>
      </c>
      <c r="U4234" s="183">
        <f t="shared" si="421"/>
        <v>250910</v>
      </c>
      <c r="V4234" s="223"/>
      <c r="W4234" s="269">
        <f t="shared" si="422"/>
        <v>0</v>
      </c>
      <c r="X4234" s="270" t="str">
        <f t="shared" si="423"/>
        <v>8</v>
      </c>
      <c r="Y4234" s="223"/>
      <c r="Z4234" s="183">
        <f t="shared" si="424"/>
        <v>20072.8</v>
      </c>
      <c r="AA4234" s="271">
        <f>VLOOKUP(G4234,Ma_KH!$A:$R,14,0)</f>
        <v>60</v>
      </c>
    </row>
    <row r="4235" spans="1:27" x14ac:dyDescent="0.25">
      <c r="A4235" s="216">
        <v>46049</v>
      </c>
      <c r="B4235" s="217">
        <v>4183829080</v>
      </c>
      <c r="C4235" s="345" t="s">
        <v>15180</v>
      </c>
      <c r="D4235" s="216">
        <v>46059</v>
      </c>
      <c r="E4235" s="219"/>
      <c r="F4235" s="218"/>
      <c r="G4235" s="268" t="s">
        <v>15481</v>
      </c>
      <c r="H4235" s="219"/>
      <c r="I4235" s="217" t="s">
        <v>16097</v>
      </c>
      <c r="J4235" s="217" t="s">
        <v>7228</v>
      </c>
      <c r="K4235" s="217" t="s">
        <v>7149</v>
      </c>
      <c r="L4235" s="348" t="str">
        <f>VLOOKUP($K4235,[1]TONG_SL!$A$1:$D$65536,2,0)</f>
        <v>Tai heo muối 200g</v>
      </c>
      <c r="M4235" s="349"/>
      <c r="N4235" s="348" t="str">
        <f t="shared" si="420"/>
        <v>K-C6</v>
      </c>
      <c r="O4235" s="350"/>
      <c r="P4235" s="350"/>
      <c r="Q4235" s="348" t="str">
        <f>VLOOKUP(K4235,TONG_SL!$A:$D,3,0)</f>
        <v>Túi</v>
      </c>
      <c r="R4235" s="223">
        <v>6</v>
      </c>
      <c r="S4235" s="223"/>
      <c r="T4235" s="223">
        <f>VLOOKUP(VLOOKUP(G4235,Ma_KH!$A:$R,18,0)&amp;K4235,Gia_MB!$A:$F,6,0)</f>
        <v>55595</v>
      </c>
      <c r="U4235" s="183">
        <f t="shared" si="421"/>
        <v>333570</v>
      </c>
      <c r="V4235" s="223"/>
      <c r="W4235" s="269">
        <f t="shared" si="422"/>
        <v>0</v>
      </c>
      <c r="X4235" s="270" t="str">
        <f t="shared" si="423"/>
        <v>8</v>
      </c>
      <c r="Y4235" s="223"/>
      <c r="Z4235" s="183">
        <f t="shared" si="424"/>
        <v>26685.600000000002</v>
      </c>
      <c r="AA4235" s="271">
        <f>VLOOKUP(G4235,Ma_KH!$A:$R,14,0)</f>
        <v>60</v>
      </c>
    </row>
    <row r="4236" spans="1:27" x14ac:dyDescent="0.25">
      <c r="A4236" s="216">
        <v>46049</v>
      </c>
      <c r="B4236" s="217">
        <v>4183829080</v>
      </c>
      <c r="C4236" s="345" t="s">
        <v>15180</v>
      </c>
      <c r="D4236" s="216">
        <v>46059</v>
      </c>
      <c r="E4236" s="219"/>
      <c r="F4236" s="218"/>
      <c r="G4236" s="268" t="s">
        <v>15481</v>
      </c>
      <c r="H4236" s="219"/>
      <c r="I4236" s="217" t="s">
        <v>16097</v>
      </c>
      <c r="J4236" s="217" t="s">
        <v>7228</v>
      </c>
      <c r="K4236" s="217" t="s">
        <v>30</v>
      </c>
      <c r="L4236" s="348" t="str">
        <f>VLOOKUP($K4236,[1]TONG_SL!$A$1:$D$65536,2,0)</f>
        <v>Gà muối 500g</v>
      </c>
      <c r="M4236" s="349"/>
      <c r="N4236" s="348" t="str">
        <f t="shared" si="420"/>
        <v>K-C6</v>
      </c>
      <c r="O4236" s="350"/>
      <c r="P4236" s="350"/>
      <c r="Q4236" s="348" t="str">
        <f>VLOOKUP(K4236,TONG_SL!$A:$D,3,0)</f>
        <v>Túi</v>
      </c>
      <c r="R4236" s="223">
        <v>20</v>
      </c>
      <c r="S4236" s="223"/>
      <c r="T4236" s="223">
        <f>VLOOKUP(VLOOKUP(G4236,Ma_KH!$A:$R,18,0)&amp;K4236,Gia_MB!$A:$F,6,0)</f>
        <v>116611</v>
      </c>
      <c r="U4236" s="183">
        <f t="shared" si="421"/>
        <v>2332220</v>
      </c>
      <c r="V4236" s="223"/>
      <c r="W4236" s="269">
        <f t="shared" si="422"/>
        <v>0</v>
      </c>
      <c r="X4236" s="270" t="str">
        <f t="shared" si="423"/>
        <v>8</v>
      </c>
      <c r="Y4236" s="223"/>
      <c r="Z4236" s="183">
        <f t="shared" si="424"/>
        <v>186577.6</v>
      </c>
      <c r="AA4236" s="271">
        <f>VLOOKUP(G4236,Ma_KH!$A:$R,14,0)</f>
        <v>60</v>
      </c>
    </row>
    <row r="4237" spans="1:27" x14ac:dyDescent="0.25">
      <c r="A4237" s="216">
        <v>46049</v>
      </c>
      <c r="B4237" s="217">
        <v>4183829080</v>
      </c>
      <c r="C4237" s="345" t="s">
        <v>15180</v>
      </c>
      <c r="D4237" s="216">
        <v>46059</v>
      </c>
      <c r="E4237" s="219"/>
      <c r="F4237" s="218"/>
      <c r="G4237" s="268" t="s">
        <v>15481</v>
      </c>
      <c r="H4237" s="219"/>
      <c r="I4237" s="217" t="s">
        <v>16097</v>
      </c>
      <c r="J4237" s="217" t="s">
        <v>7228</v>
      </c>
      <c r="K4237" s="217" t="s">
        <v>27</v>
      </c>
      <c r="L4237" s="348" t="str">
        <f>VLOOKUP($K4237,[1]TONG_SL!$A$1:$D$65536,2,0)</f>
        <v>Chân giò heo muối 300g</v>
      </c>
      <c r="M4237" s="349"/>
      <c r="N4237" s="348" t="str">
        <f t="shared" si="420"/>
        <v>K-C6</v>
      </c>
      <c r="O4237" s="350"/>
      <c r="P4237" s="350"/>
      <c r="Q4237" s="348" t="str">
        <f>VLOOKUP(K4237,TONG_SL!$A:$D,3,0)</f>
        <v>Túi</v>
      </c>
      <c r="R4237" s="223">
        <v>20</v>
      </c>
      <c r="S4237" s="223"/>
      <c r="T4237" s="223">
        <f>VLOOKUP(VLOOKUP(G4237,Ma_KH!$A:$R,18,0)&amp;K4237,Gia_MB!$A:$F,6,0)</f>
        <v>73431</v>
      </c>
      <c r="U4237" s="183">
        <f t="shared" si="421"/>
        <v>1468620</v>
      </c>
      <c r="V4237" s="223"/>
      <c r="W4237" s="269">
        <f t="shared" si="422"/>
        <v>0</v>
      </c>
      <c r="X4237" s="270" t="str">
        <f t="shared" si="423"/>
        <v>8</v>
      </c>
      <c r="Y4237" s="223"/>
      <c r="Z4237" s="183">
        <f t="shared" si="424"/>
        <v>117489.60000000001</v>
      </c>
      <c r="AA4237" s="271">
        <f>VLOOKUP(G4237,Ma_KH!$A:$R,14,0)</f>
        <v>60</v>
      </c>
    </row>
    <row r="4238" spans="1:27" x14ac:dyDescent="0.25">
      <c r="A4238" s="216">
        <v>46057</v>
      </c>
      <c r="B4238" s="217">
        <v>4184277893</v>
      </c>
      <c r="C4238" s="345" t="s">
        <v>15180</v>
      </c>
      <c r="D4238" s="216">
        <v>46059</v>
      </c>
      <c r="E4238" s="219"/>
      <c r="F4238" s="218"/>
      <c r="G4238" s="268" t="s">
        <v>15481</v>
      </c>
      <c r="H4238" s="219"/>
      <c r="I4238" s="217" t="s">
        <v>16098</v>
      </c>
      <c r="J4238" s="217" t="s">
        <v>7228</v>
      </c>
      <c r="K4238" s="217" t="s">
        <v>30</v>
      </c>
      <c r="L4238" s="348" t="str">
        <f>VLOOKUP($K4238,[1]TONG_SL!$A$1:$D$65536,2,0)</f>
        <v>Gà muối 500g</v>
      </c>
      <c r="M4238" s="349"/>
      <c r="N4238" s="348" t="str">
        <f t="shared" si="420"/>
        <v>K-C6</v>
      </c>
      <c r="O4238" s="350"/>
      <c r="P4238" s="350"/>
      <c r="Q4238" s="348" t="str">
        <f>VLOOKUP(K4238,TONG_SL!$A:$D,3,0)</f>
        <v>Túi</v>
      </c>
      <c r="R4238" s="223">
        <v>1</v>
      </c>
      <c r="S4238" s="223"/>
      <c r="T4238" s="223">
        <f>VLOOKUP(VLOOKUP(G4238,Ma_KH!$A:$R,18,0)&amp;K4238,Gia_MB!$A:$F,6,0)</f>
        <v>116611</v>
      </c>
      <c r="U4238" s="183">
        <f t="shared" si="421"/>
        <v>116611</v>
      </c>
      <c r="V4238" s="223"/>
      <c r="W4238" s="269">
        <f t="shared" si="422"/>
        <v>0</v>
      </c>
      <c r="X4238" s="270" t="str">
        <f t="shared" si="423"/>
        <v>8</v>
      </c>
      <c r="Y4238" s="223"/>
      <c r="Z4238" s="183">
        <f t="shared" si="424"/>
        <v>9328.880000000001</v>
      </c>
      <c r="AA4238" s="271">
        <f>VLOOKUP(G4238,Ma_KH!$A:$R,14,0)</f>
        <v>60</v>
      </c>
    </row>
    <row r="4239" spans="1:27" x14ac:dyDescent="0.25">
      <c r="A4239" s="216">
        <v>46057</v>
      </c>
      <c r="B4239" s="217">
        <v>4184277893</v>
      </c>
      <c r="C4239" s="345" t="s">
        <v>15180</v>
      </c>
      <c r="D4239" s="216">
        <v>46059</v>
      </c>
      <c r="E4239" s="219"/>
      <c r="F4239" s="218"/>
      <c r="G4239" s="268" t="s">
        <v>15481</v>
      </c>
      <c r="H4239" s="219"/>
      <c r="I4239" s="217" t="s">
        <v>16098</v>
      </c>
      <c r="J4239" s="217" t="s">
        <v>7228</v>
      </c>
      <c r="K4239" s="217" t="s">
        <v>48</v>
      </c>
      <c r="L4239" s="348" t="str">
        <f>VLOOKUP($K4239,[1]TONG_SL!$A$1:$D$65536,2,0)</f>
        <v>Mọc Nấm Hương 250g</v>
      </c>
      <c r="M4239" s="349"/>
      <c r="N4239" s="348" t="str">
        <f t="shared" si="420"/>
        <v>K-C6</v>
      </c>
      <c r="O4239" s="350"/>
      <c r="P4239" s="350"/>
      <c r="Q4239" s="348" t="str">
        <f>VLOOKUP(K4239,TONG_SL!$A:$D,3,0)</f>
        <v>Túi</v>
      </c>
      <c r="R4239" s="223">
        <v>5</v>
      </c>
      <c r="S4239" s="223"/>
      <c r="T4239" s="223">
        <f>VLOOKUP(VLOOKUP(G4239,Ma_KH!$A:$R,18,0)&amp;K4239,Gia_MB!$A:$F,6,0)</f>
        <v>46000</v>
      </c>
      <c r="U4239" s="183">
        <f t="shared" si="421"/>
        <v>230000</v>
      </c>
      <c r="V4239" s="223"/>
      <c r="W4239" s="269">
        <f t="shared" si="422"/>
        <v>0</v>
      </c>
      <c r="X4239" s="270" t="str">
        <f t="shared" si="423"/>
        <v>8</v>
      </c>
      <c r="Y4239" s="223"/>
      <c r="Z4239" s="183">
        <f t="shared" si="424"/>
        <v>18400</v>
      </c>
      <c r="AA4239" s="271">
        <f>VLOOKUP(G4239,Ma_KH!$A:$R,14,0)</f>
        <v>60</v>
      </c>
    </row>
    <row r="4240" spans="1:27" x14ac:dyDescent="0.25">
      <c r="A4240" s="216">
        <v>46057</v>
      </c>
      <c r="B4240" s="217">
        <v>4184277893</v>
      </c>
      <c r="C4240" s="345" t="s">
        <v>15180</v>
      </c>
      <c r="D4240" s="216">
        <v>46059</v>
      </c>
      <c r="E4240" s="219"/>
      <c r="F4240" s="218"/>
      <c r="G4240" s="268" t="s">
        <v>15481</v>
      </c>
      <c r="H4240" s="219"/>
      <c r="I4240" s="217" t="s">
        <v>16098</v>
      </c>
      <c r="J4240" s="217" t="s">
        <v>7228</v>
      </c>
      <c r="K4240" s="217" t="s">
        <v>32</v>
      </c>
      <c r="L4240" s="348" t="str">
        <f>VLOOKUP($K4240,[1]TONG_SL!$A$1:$D$65536,2,0)</f>
        <v>Giò Tai Lưỡi Xào 250g</v>
      </c>
      <c r="M4240" s="349"/>
      <c r="N4240" s="348" t="str">
        <f t="shared" si="420"/>
        <v>K-C6</v>
      </c>
      <c r="O4240" s="350"/>
      <c r="P4240" s="350"/>
      <c r="Q4240" s="348" t="str">
        <f>VLOOKUP(K4240,TONG_SL!$A:$D,3,0)</f>
        <v>Túi</v>
      </c>
      <c r="R4240" s="223">
        <v>5</v>
      </c>
      <c r="S4240" s="223"/>
      <c r="T4240" s="223">
        <f>VLOOKUP(VLOOKUP(G4240,Ma_KH!$A:$R,18,0)&amp;K4240,Gia_MB!$A:$F,6,0)</f>
        <v>50182</v>
      </c>
      <c r="U4240" s="183">
        <f t="shared" si="421"/>
        <v>250910</v>
      </c>
      <c r="V4240" s="223"/>
      <c r="W4240" s="269">
        <f t="shared" si="422"/>
        <v>0</v>
      </c>
      <c r="X4240" s="270" t="str">
        <f t="shared" si="423"/>
        <v>8</v>
      </c>
      <c r="Y4240" s="223"/>
      <c r="Z4240" s="183">
        <f t="shared" si="424"/>
        <v>20072.8</v>
      </c>
      <c r="AA4240" s="271">
        <f>VLOOKUP(G4240,Ma_KH!$A:$R,14,0)</f>
        <v>60</v>
      </c>
    </row>
    <row r="4241" spans="1:27" x14ac:dyDescent="0.25">
      <c r="A4241" s="216">
        <v>46057</v>
      </c>
      <c r="B4241" s="217">
        <v>4184277893</v>
      </c>
      <c r="C4241" s="345" t="s">
        <v>15180</v>
      </c>
      <c r="D4241" s="216">
        <v>46059</v>
      </c>
      <c r="E4241" s="219"/>
      <c r="F4241" s="218"/>
      <c r="G4241" s="268" t="s">
        <v>15481</v>
      </c>
      <c r="H4241" s="219"/>
      <c r="I4241" s="217" t="s">
        <v>16098</v>
      </c>
      <c r="J4241" s="217" t="s">
        <v>7228</v>
      </c>
      <c r="K4241" s="217" t="s">
        <v>27</v>
      </c>
      <c r="L4241" s="348" t="str">
        <f>VLOOKUP($K4241,[1]TONG_SL!$A$1:$D$65536,2,0)</f>
        <v>Chân giò heo muối 300g</v>
      </c>
      <c r="M4241" s="349"/>
      <c r="N4241" s="348" t="str">
        <f t="shared" si="420"/>
        <v>K-C6</v>
      </c>
      <c r="O4241" s="350"/>
      <c r="P4241" s="350"/>
      <c r="Q4241" s="348" t="str">
        <f>VLOOKUP(K4241,TONG_SL!$A:$D,3,0)</f>
        <v>Túi</v>
      </c>
      <c r="R4241" s="223">
        <v>9</v>
      </c>
      <c r="S4241" s="223"/>
      <c r="T4241" s="223">
        <f>VLOOKUP(VLOOKUP(G4241,Ma_KH!$A:$R,18,0)&amp;K4241,Gia_MB!$A:$F,6,0)</f>
        <v>73431</v>
      </c>
      <c r="U4241" s="183">
        <f t="shared" si="421"/>
        <v>660879</v>
      </c>
      <c r="V4241" s="223"/>
      <c r="W4241" s="269">
        <f t="shared" si="422"/>
        <v>0</v>
      </c>
      <c r="X4241" s="270" t="str">
        <f t="shared" si="423"/>
        <v>8</v>
      </c>
      <c r="Y4241" s="223"/>
      <c r="Z4241" s="183">
        <f t="shared" si="424"/>
        <v>52870.32</v>
      </c>
      <c r="AA4241" s="271">
        <f>VLOOKUP(G4241,Ma_KH!$A:$R,14,0)</f>
        <v>60</v>
      </c>
    </row>
    <row r="4242" spans="1:27" x14ac:dyDescent="0.25">
      <c r="A4242" s="216">
        <v>46052</v>
      </c>
      <c r="B4242" s="217">
        <v>4183997314</v>
      </c>
      <c r="C4242" s="345" t="s">
        <v>15180</v>
      </c>
      <c r="D4242" s="216">
        <v>46059</v>
      </c>
      <c r="E4242" s="219"/>
      <c r="F4242" s="218"/>
      <c r="G4242" s="268" t="s">
        <v>15481</v>
      </c>
      <c r="H4242" s="219"/>
      <c r="I4242" s="217" t="s">
        <v>16099</v>
      </c>
      <c r="J4242" s="217" t="s">
        <v>7228</v>
      </c>
      <c r="K4242" s="217" t="s">
        <v>48</v>
      </c>
      <c r="L4242" s="348" t="str">
        <f>VLOOKUP($K4242,[1]TONG_SL!$A$1:$D$65536,2,0)</f>
        <v>Mọc Nấm Hương 250g</v>
      </c>
      <c r="M4242" s="349"/>
      <c r="N4242" s="348" t="str">
        <f t="shared" si="420"/>
        <v>K-C6</v>
      </c>
      <c r="O4242" s="350"/>
      <c r="P4242" s="350"/>
      <c r="Q4242" s="348" t="str">
        <f>VLOOKUP(K4242,TONG_SL!$A:$D,3,0)</f>
        <v>Túi</v>
      </c>
      <c r="R4242" s="223">
        <v>4</v>
      </c>
      <c r="S4242" s="223"/>
      <c r="T4242" s="223">
        <f>VLOOKUP(VLOOKUP(G4242,Ma_KH!$A:$R,18,0)&amp;K4242,Gia_MB!$A:$F,6,0)</f>
        <v>46000</v>
      </c>
      <c r="U4242" s="183">
        <f t="shared" si="421"/>
        <v>184000</v>
      </c>
      <c r="V4242" s="223"/>
      <c r="W4242" s="269">
        <f t="shared" si="422"/>
        <v>0</v>
      </c>
      <c r="X4242" s="270" t="str">
        <f t="shared" si="423"/>
        <v>8</v>
      </c>
      <c r="Y4242" s="223"/>
      <c r="Z4242" s="183">
        <f t="shared" si="424"/>
        <v>14720</v>
      </c>
      <c r="AA4242" s="271">
        <f>VLOOKUP(G4242,Ma_KH!$A:$R,14,0)</f>
        <v>60</v>
      </c>
    </row>
    <row r="4243" spans="1:27" x14ac:dyDescent="0.25">
      <c r="A4243" s="216">
        <v>46052</v>
      </c>
      <c r="B4243" s="217">
        <v>4183997314</v>
      </c>
      <c r="C4243" s="345" t="s">
        <v>15180</v>
      </c>
      <c r="D4243" s="216">
        <v>46059</v>
      </c>
      <c r="E4243" s="219"/>
      <c r="F4243" s="218"/>
      <c r="G4243" s="268" t="s">
        <v>15481</v>
      </c>
      <c r="H4243" s="219"/>
      <c r="I4243" s="217" t="s">
        <v>16099</v>
      </c>
      <c r="J4243" s="217" t="s">
        <v>7228</v>
      </c>
      <c r="K4243" s="217" t="s">
        <v>32</v>
      </c>
      <c r="L4243" s="348" t="str">
        <f>VLOOKUP($K4243,[1]TONG_SL!$A$1:$D$65536,2,0)</f>
        <v>Giò Tai Lưỡi Xào 250g</v>
      </c>
      <c r="M4243" s="349"/>
      <c r="N4243" s="348" t="str">
        <f t="shared" si="420"/>
        <v>K-C6</v>
      </c>
      <c r="O4243" s="350"/>
      <c r="P4243" s="350"/>
      <c r="Q4243" s="348" t="str">
        <f>VLOOKUP(K4243,TONG_SL!$A:$D,3,0)</f>
        <v>Túi</v>
      </c>
      <c r="R4243" s="223">
        <v>2</v>
      </c>
      <c r="S4243" s="223"/>
      <c r="T4243" s="223">
        <f>VLOOKUP(VLOOKUP(G4243,Ma_KH!$A:$R,18,0)&amp;K4243,Gia_MB!$A:$F,6,0)</f>
        <v>50182</v>
      </c>
      <c r="U4243" s="183">
        <f t="shared" si="421"/>
        <v>100364</v>
      </c>
      <c r="V4243" s="223"/>
      <c r="W4243" s="269">
        <f t="shared" si="422"/>
        <v>0</v>
      </c>
      <c r="X4243" s="270" t="str">
        <f t="shared" si="423"/>
        <v>8</v>
      </c>
      <c r="Y4243" s="223"/>
      <c r="Z4243" s="183">
        <f t="shared" si="424"/>
        <v>8029.12</v>
      </c>
      <c r="AA4243" s="271">
        <f>VLOOKUP(G4243,Ma_KH!$A:$R,14,0)</f>
        <v>60</v>
      </c>
    </row>
    <row r="4244" spans="1:27" x14ac:dyDescent="0.25">
      <c r="A4244" s="216">
        <v>46052</v>
      </c>
      <c r="B4244" s="217">
        <v>4183997314</v>
      </c>
      <c r="C4244" s="345" t="s">
        <v>15180</v>
      </c>
      <c r="D4244" s="216">
        <v>46059</v>
      </c>
      <c r="E4244" s="219"/>
      <c r="F4244" s="218"/>
      <c r="G4244" s="268" t="s">
        <v>15481</v>
      </c>
      <c r="H4244" s="219"/>
      <c r="I4244" s="217" t="s">
        <v>16099</v>
      </c>
      <c r="J4244" s="217" t="s">
        <v>7228</v>
      </c>
      <c r="K4244" s="217" t="s">
        <v>7149</v>
      </c>
      <c r="L4244" s="348" t="str">
        <f>VLOOKUP($K4244,[1]TONG_SL!$A$1:$D$65536,2,0)</f>
        <v>Tai heo muối 200g</v>
      </c>
      <c r="M4244" s="349"/>
      <c r="N4244" s="348" t="str">
        <f t="shared" si="420"/>
        <v>K-C6</v>
      </c>
      <c r="O4244" s="350"/>
      <c r="P4244" s="350"/>
      <c r="Q4244" s="348" t="str">
        <f>VLOOKUP(K4244,TONG_SL!$A:$D,3,0)</f>
        <v>Túi</v>
      </c>
      <c r="R4244" s="223">
        <v>6</v>
      </c>
      <c r="S4244" s="223"/>
      <c r="T4244" s="223">
        <f>VLOOKUP(VLOOKUP(G4244,Ma_KH!$A:$R,18,0)&amp;K4244,Gia_MB!$A:$F,6,0)</f>
        <v>55595</v>
      </c>
      <c r="U4244" s="183">
        <f t="shared" si="421"/>
        <v>333570</v>
      </c>
      <c r="V4244" s="223"/>
      <c r="W4244" s="269">
        <f t="shared" si="422"/>
        <v>0</v>
      </c>
      <c r="X4244" s="270" t="str">
        <f t="shared" si="423"/>
        <v>8</v>
      </c>
      <c r="Y4244" s="223"/>
      <c r="Z4244" s="183">
        <f t="shared" si="424"/>
        <v>26685.600000000002</v>
      </c>
      <c r="AA4244" s="271">
        <f>VLOOKUP(G4244,Ma_KH!$A:$R,14,0)</f>
        <v>60</v>
      </c>
    </row>
    <row r="4245" spans="1:27" x14ac:dyDescent="0.25">
      <c r="A4245" s="216">
        <v>46052</v>
      </c>
      <c r="B4245" s="217">
        <v>4183997314</v>
      </c>
      <c r="C4245" s="345" t="s">
        <v>15180</v>
      </c>
      <c r="D4245" s="216">
        <v>46059</v>
      </c>
      <c r="E4245" s="219"/>
      <c r="F4245" s="218"/>
      <c r="G4245" s="268" t="s">
        <v>15481</v>
      </c>
      <c r="H4245" s="219"/>
      <c r="I4245" s="217" t="s">
        <v>16099</v>
      </c>
      <c r="J4245" s="217" t="s">
        <v>7228</v>
      </c>
      <c r="K4245" s="217" t="s">
        <v>30</v>
      </c>
      <c r="L4245" s="348" t="str">
        <f>VLOOKUP($K4245,[1]TONG_SL!$A$1:$D$65536,2,0)</f>
        <v>Gà muối 500g</v>
      </c>
      <c r="M4245" s="349"/>
      <c r="N4245" s="348" t="str">
        <f t="shared" si="420"/>
        <v>K-C6</v>
      </c>
      <c r="O4245" s="350"/>
      <c r="P4245" s="350"/>
      <c r="Q4245" s="348" t="str">
        <f>VLOOKUP(K4245,TONG_SL!$A:$D,3,0)</f>
        <v>Túi</v>
      </c>
      <c r="R4245" s="223">
        <v>10</v>
      </c>
      <c r="S4245" s="223"/>
      <c r="T4245" s="223">
        <f>VLOOKUP(VLOOKUP(G4245,Ma_KH!$A:$R,18,0)&amp;K4245,Gia_MB!$A:$F,6,0)</f>
        <v>116611</v>
      </c>
      <c r="U4245" s="183">
        <f t="shared" si="421"/>
        <v>1166110</v>
      </c>
      <c r="V4245" s="223"/>
      <c r="W4245" s="269">
        <f t="shared" si="422"/>
        <v>0</v>
      </c>
      <c r="X4245" s="270" t="str">
        <f t="shared" si="423"/>
        <v>8</v>
      </c>
      <c r="Y4245" s="223"/>
      <c r="Z4245" s="183">
        <f t="shared" si="424"/>
        <v>93288.8</v>
      </c>
      <c r="AA4245" s="271">
        <f>VLOOKUP(G4245,Ma_KH!$A:$R,14,0)</f>
        <v>60</v>
      </c>
    </row>
    <row r="4246" spans="1:27" x14ac:dyDescent="0.25">
      <c r="A4246" s="216">
        <v>46052</v>
      </c>
      <c r="B4246" s="217">
        <v>4183997314</v>
      </c>
      <c r="C4246" s="345" t="s">
        <v>15180</v>
      </c>
      <c r="D4246" s="216">
        <v>46059</v>
      </c>
      <c r="E4246" s="219"/>
      <c r="F4246" s="218"/>
      <c r="G4246" s="268" t="s">
        <v>15481</v>
      </c>
      <c r="H4246" s="219"/>
      <c r="I4246" s="217" t="s">
        <v>16099</v>
      </c>
      <c r="J4246" s="217" t="s">
        <v>7228</v>
      </c>
      <c r="K4246" s="217" t="s">
        <v>27</v>
      </c>
      <c r="L4246" s="348" t="str">
        <f>VLOOKUP($K4246,[1]TONG_SL!$A$1:$D$65536,2,0)</f>
        <v>Chân giò heo muối 300g</v>
      </c>
      <c r="M4246" s="349"/>
      <c r="N4246" s="348" t="str">
        <f t="shared" si="420"/>
        <v>K-C6</v>
      </c>
      <c r="O4246" s="350"/>
      <c r="P4246" s="350"/>
      <c r="Q4246" s="348" t="str">
        <f>VLOOKUP(K4246,TONG_SL!$A:$D,3,0)</f>
        <v>Túi</v>
      </c>
      <c r="R4246" s="223">
        <v>3</v>
      </c>
      <c r="S4246" s="223"/>
      <c r="T4246" s="223">
        <f>VLOOKUP(VLOOKUP(G4246,Ma_KH!$A:$R,18,0)&amp;K4246,Gia_MB!$A:$F,6,0)</f>
        <v>73431</v>
      </c>
      <c r="U4246" s="183">
        <f t="shared" si="421"/>
        <v>220293</v>
      </c>
      <c r="V4246" s="223"/>
      <c r="W4246" s="269">
        <f t="shared" si="422"/>
        <v>0</v>
      </c>
      <c r="X4246" s="270" t="str">
        <f t="shared" si="423"/>
        <v>8</v>
      </c>
      <c r="Y4246" s="223"/>
      <c r="Z4246" s="183">
        <f t="shared" si="424"/>
        <v>17623.439999999999</v>
      </c>
      <c r="AA4246" s="271">
        <f>VLOOKUP(G4246,Ma_KH!$A:$R,14,0)</f>
        <v>60</v>
      </c>
    </row>
    <row r="4247" spans="1:27" x14ac:dyDescent="0.25">
      <c r="A4247" s="216">
        <v>46052</v>
      </c>
      <c r="B4247" s="217">
        <v>4183997626</v>
      </c>
      <c r="C4247" s="345" t="s">
        <v>15180</v>
      </c>
      <c r="D4247" s="216">
        <v>46059</v>
      </c>
      <c r="E4247" s="219"/>
      <c r="F4247" s="218"/>
      <c r="G4247" s="268" t="s">
        <v>15481</v>
      </c>
      <c r="H4247" s="219"/>
      <c r="I4247" s="217" t="s">
        <v>16100</v>
      </c>
      <c r="J4247" s="217" t="s">
        <v>7228</v>
      </c>
      <c r="K4247" s="217" t="s">
        <v>48</v>
      </c>
      <c r="L4247" s="348" t="str">
        <f>VLOOKUP($K4247,[1]TONG_SL!$A$1:$D$65536,2,0)</f>
        <v>Mọc Nấm Hương 250g</v>
      </c>
      <c r="M4247" s="349"/>
      <c r="N4247" s="348" t="str">
        <f t="shared" si="420"/>
        <v>K-C6</v>
      </c>
      <c r="O4247" s="350"/>
      <c r="P4247" s="350"/>
      <c r="Q4247" s="348" t="str">
        <f>VLOOKUP(K4247,TONG_SL!$A:$D,3,0)</f>
        <v>Túi</v>
      </c>
      <c r="R4247" s="223">
        <v>5</v>
      </c>
      <c r="S4247" s="223"/>
      <c r="T4247" s="223">
        <f>VLOOKUP(VLOOKUP(G4247,Ma_KH!$A:$R,18,0)&amp;K4247,Gia_MB!$A:$F,6,0)</f>
        <v>46000</v>
      </c>
      <c r="U4247" s="183">
        <f t="shared" si="421"/>
        <v>230000</v>
      </c>
      <c r="V4247" s="223"/>
      <c r="W4247" s="269">
        <f t="shared" si="422"/>
        <v>0</v>
      </c>
      <c r="X4247" s="270" t="str">
        <f t="shared" si="423"/>
        <v>8</v>
      </c>
      <c r="Y4247" s="223"/>
      <c r="Z4247" s="183">
        <f t="shared" si="424"/>
        <v>18400</v>
      </c>
      <c r="AA4247" s="271">
        <f>VLOOKUP(G4247,Ma_KH!$A:$R,14,0)</f>
        <v>60</v>
      </c>
    </row>
    <row r="4248" spans="1:27" x14ac:dyDescent="0.25">
      <c r="A4248" s="216">
        <v>46052</v>
      </c>
      <c r="B4248" s="217">
        <v>4183997626</v>
      </c>
      <c r="C4248" s="345" t="s">
        <v>15180</v>
      </c>
      <c r="D4248" s="216">
        <v>46059</v>
      </c>
      <c r="E4248" s="219"/>
      <c r="F4248" s="218"/>
      <c r="G4248" s="268" t="s">
        <v>15481</v>
      </c>
      <c r="H4248" s="219"/>
      <c r="I4248" s="217" t="s">
        <v>16100</v>
      </c>
      <c r="J4248" s="217" t="s">
        <v>7228</v>
      </c>
      <c r="K4248" s="217" t="s">
        <v>32</v>
      </c>
      <c r="L4248" s="348" t="str">
        <f>VLOOKUP($K4248,[1]TONG_SL!$A$1:$D$65536,2,0)</f>
        <v>Giò Tai Lưỡi Xào 250g</v>
      </c>
      <c r="M4248" s="349"/>
      <c r="N4248" s="348" t="str">
        <f t="shared" si="420"/>
        <v>K-C6</v>
      </c>
      <c r="O4248" s="350"/>
      <c r="P4248" s="350"/>
      <c r="Q4248" s="348" t="str">
        <f>VLOOKUP(K4248,TONG_SL!$A:$D,3,0)</f>
        <v>Túi</v>
      </c>
      <c r="R4248" s="223">
        <v>6</v>
      </c>
      <c r="S4248" s="223"/>
      <c r="T4248" s="223">
        <f>VLOOKUP(VLOOKUP(G4248,Ma_KH!$A:$R,18,0)&amp;K4248,Gia_MB!$A:$F,6,0)</f>
        <v>50182</v>
      </c>
      <c r="U4248" s="183">
        <f t="shared" si="421"/>
        <v>301092</v>
      </c>
      <c r="V4248" s="223"/>
      <c r="W4248" s="269">
        <f t="shared" si="422"/>
        <v>0</v>
      </c>
      <c r="X4248" s="270" t="str">
        <f t="shared" si="423"/>
        <v>8</v>
      </c>
      <c r="Y4248" s="223"/>
      <c r="Z4248" s="183">
        <f t="shared" si="424"/>
        <v>24087.360000000001</v>
      </c>
      <c r="AA4248" s="271">
        <f>VLOOKUP(G4248,Ma_KH!$A:$R,14,0)</f>
        <v>60</v>
      </c>
    </row>
    <row r="4249" spans="1:27" x14ac:dyDescent="0.25">
      <c r="A4249" s="216">
        <v>46052</v>
      </c>
      <c r="B4249" s="217">
        <v>4183997626</v>
      </c>
      <c r="C4249" s="345" t="s">
        <v>15180</v>
      </c>
      <c r="D4249" s="216">
        <v>46059</v>
      </c>
      <c r="E4249" s="219"/>
      <c r="F4249" s="218"/>
      <c r="G4249" s="268" t="s">
        <v>15481</v>
      </c>
      <c r="H4249" s="219"/>
      <c r="I4249" s="217" t="s">
        <v>16100</v>
      </c>
      <c r="J4249" s="217" t="s">
        <v>7228</v>
      </c>
      <c r="K4249" s="217" t="s">
        <v>7149</v>
      </c>
      <c r="L4249" s="348" t="str">
        <f>VLOOKUP($K4249,[1]TONG_SL!$A$1:$D$65536,2,0)</f>
        <v>Tai heo muối 200g</v>
      </c>
      <c r="M4249" s="349"/>
      <c r="N4249" s="348" t="str">
        <f t="shared" si="420"/>
        <v>K-C6</v>
      </c>
      <c r="O4249" s="350"/>
      <c r="P4249" s="350"/>
      <c r="Q4249" s="348" t="str">
        <f>VLOOKUP(K4249,TONG_SL!$A:$D,3,0)</f>
        <v>Túi</v>
      </c>
      <c r="R4249" s="223">
        <v>3</v>
      </c>
      <c r="S4249" s="223"/>
      <c r="T4249" s="223">
        <f>VLOOKUP(VLOOKUP(G4249,Ma_KH!$A:$R,18,0)&amp;K4249,Gia_MB!$A:$F,6,0)</f>
        <v>55595</v>
      </c>
      <c r="U4249" s="183">
        <f t="shared" si="421"/>
        <v>166785</v>
      </c>
      <c r="V4249" s="223"/>
      <c r="W4249" s="269">
        <f t="shared" si="422"/>
        <v>0</v>
      </c>
      <c r="X4249" s="270" t="str">
        <f t="shared" si="423"/>
        <v>8</v>
      </c>
      <c r="Y4249" s="223"/>
      <c r="Z4249" s="183">
        <f t="shared" si="424"/>
        <v>13342.800000000001</v>
      </c>
      <c r="AA4249" s="271">
        <f>VLOOKUP(G4249,Ma_KH!$A:$R,14,0)</f>
        <v>60</v>
      </c>
    </row>
    <row r="4250" spans="1:27" x14ac:dyDescent="0.25">
      <c r="A4250" s="216">
        <v>46052</v>
      </c>
      <c r="B4250" s="217">
        <v>4183997626</v>
      </c>
      <c r="C4250" s="345" t="s">
        <v>15180</v>
      </c>
      <c r="D4250" s="216">
        <v>46059</v>
      </c>
      <c r="E4250" s="219"/>
      <c r="F4250" s="218"/>
      <c r="G4250" s="268" t="s">
        <v>15481</v>
      </c>
      <c r="H4250" s="219"/>
      <c r="I4250" s="217" t="s">
        <v>16100</v>
      </c>
      <c r="J4250" s="217" t="s">
        <v>7228</v>
      </c>
      <c r="K4250" s="217" t="s">
        <v>30</v>
      </c>
      <c r="L4250" s="348" t="str">
        <f>VLOOKUP($K4250,[1]TONG_SL!$A$1:$D$65536,2,0)</f>
        <v>Gà muối 500g</v>
      </c>
      <c r="M4250" s="349"/>
      <c r="N4250" s="348" t="str">
        <f t="shared" si="420"/>
        <v>K-C6</v>
      </c>
      <c r="O4250" s="350"/>
      <c r="P4250" s="350"/>
      <c r="Q4250" s="348" t="str">
        <f>VLOOKUP(K4250,TONG_SL!$A:$D,3,0)</f>
        <v>Túi</v>
      </c>
      <c r="R4250" s="223">
        <v>10</v>
      </c>
      <c r="S4250" s="223"/>
      <c r="T4250" s="223">
        <f>VLOOKUP(VLOOKUP(G4250,Ma_KH!$A:$R,18,0)&amp;K4250,Gia_MB!$A:$F,6,0)</f>
        <v>116611</v>
      </c>
      <c r="U4250" s="183">
        <f t="shared" si="421"/>
        <v>1166110</v>
      </c>
      <c r="V4250" s="223"/>
      <c r="W4250" s="269">
        <f t="shared" si="422"/>
        <v>0</v>
      </c>
      <c r="X4250" s="270" t="str">
        <f t="shared" si="423"/>
        <v>8</v>
      </c>
      <c r="Y4250" s="223"/>
      <c r="Z4250" s="183">
        <f t="shared" si="424"/>
        <v>93288.8</v>
      </c>
      <c r="AA4250" s="271">
        <f>VLOOKUP(G4250,Ma_KH!$A:$R,14,0)</f>
        <v>60</v>
      </c>
    </row>
    <row r="4251" spans="1:27" x14ac:dyDescent="0.25">
      <c r="A4251" s="216">
        <v>46057</v>
      </c>
      <c r="B4251" s="217">
        <v>4184278815</v>
      </c>
      <c r="C4251" s="345" t="s">
        <v>15180</v>
      </c>
      <c r="D4251" s="216">
        <v>46059</v>
      </c>
      <c r="E4251" s="219"/>
      <c r="F4251" s="218"/>
      <c r="G4251" s="268" t="s">
        <v>15481</v>
      </c>
      <c r="H4251" s="219"/>
      <c r="I4251" s="217" t="s">
        <v>16101</v>
      </c>
      <c r="J4251" s="217" t="s">
        <v>7228</v>
      </c>
      <c r="K4251" s="217" t="s">
        <v>27</v>
      </c>
      <c r="L4251" s="348" t="str">
        <f>VLOOKUP($K4251,[1]TONG_SL!$A$1:$D$65536,2,0)</f>
        <v>Chân giò heo muối 300g</v>
      </c>
      <c r="M4251" s="349"/>
      <c r="N4251" s="348" t="str">
        <f t="shared" si="420"/>
        <v>K-C6</v>
      </c>
      <c r="O4251" s="350"/>
      <c r="P4251" s="350"/>
      <c r="Q4251" s="348" t="str">
        <f>VLOOKUP(K4251,TONG_SL!$A:$D,3,0)</f>
        <v>Túi</v>
      </c>
      <c r="R4251" s="223">
        <v>18</v>
      </c>
      <c r="S4251" s="223"/>
      <c r="T4251" s="223">
        <f>VLOOKUP(VLOOKUP(G4251,Ma_KH!$A:$R,18,0)&amp;K4251,Gia_MB!$A:$F,6,0)</f>
        <v>73431</v>
      </c>
      <c r="U4251" s="183">
        <f t="shared" si="421"/>
        <v>1321758</v>
      </c>
      <c r="V4251" s="223"/>
      <c r="W4251" s="269">
        <f t="shared" si="422"/>
        <v>0</v>
      </c>
      <c r="X4251" s="270" t="str">
        <f t="shared" si="423"/>
        <v>8</v>
      </c>
      <c r="Y4251" s="223"/>
      <c r="Z4251" s="183">
        <f t="shared" si="424"/>
        <v>105740.64</v>
      </c>
      <c r="AA4251" s="271">
        <f>VLOOKUP(G4251,Ma_KH!$A:$R,14,0)</f>
        <v>60</v>
      </c>
    </row>
    <row r="4252" spans="1:27" x14ac:dyDescent="0.25">
      <c r="A4252" s="216">
        <v>46057</v>
      </c>
      <c r="B4252" s="217">
        <v>4184278815</v>
      </c>
      <c r="C4252" s="345" t="s">
        <v>15180</v>
      </c>
      <c r="D4252" s="216">
        <v>46059</v>
      </c>
      <c r="E4252" s="219"/>
      <c r="F4252" s="218"/>
      <c r="G4252" s="268" t="s">
        <v>15481</v>
      </c>
      <c r="H4252" s="219"/>
      <c r="I4252" s="217" t="s">
        <v>16101</v>
      </c>
      <c r="J4252" s="217" t="s">
        <v>7228</v>
      </c>
      <c r="K4252" s="217" t="s">
        <v>30</v>
      </c>
      <c r="L4252" s="348" t="str">
        <f>VLOOKUP($K4252,[1]TONG_SL!$A$1:$D$65536,2,0)</f>
        <v>Gà muối 500g</v>
      </c>
      <c r="M4252" s="349"/>
      <c r="N4252" s="348" t="str">
        <f t="shared" si="420"/>
        <v>K-C6</v>
      </c>
      <c r="O4252" s="350"/>
      <c r="P4252" s="350"/>
      <c r="Q4252" s="348" t="str">
        <f>VLOOKUP(K4252,TONG_SL!$A:$D,3,0)</f>
        <v>Túi</v>
      </c>
      <c r="R4252" s="223">
        <v>12</v>
      </c>
      <c r="S4252" s="223"/>
      <c r="T4252" s="223">
        <f>VLOOKUP(VLOOKUP(G4252,Ma_KH!$A:$R,18,0)&amp;K4252,Gia_MB!$A:$F,6,0)</f>
        <v>116611</v>
      </c>
      <c r="U4252" s="183">
        <f t="shared" si="421"/>
        <v>1399332</v>
      </c>
      <c r="V4252" s="223"/>
      <c r="W4252" s="269">
        <f t="shared" si="422"/>
        <v>0</v>
      </c>
      <c r="X4252" s="270" t="str">
        <f t="shared" si="423"/>
        <v>8</v>
      </c>
      <c r="Y4252" s="223"/>
      <c r="Z4252" s="183">
        <f t="shared" si="424"/>
        <v>111946.56</v>
      </c>
      <c r="AA4252" s="271">
        <f>VLOOKUP(G4252,Ma_KH!$A:$R,14,0)</f>
        <v>60</v>
      </c>
    </row>
    <row r="4253" spans="1:27" x14ac:dyDescent="0.25">
      <c r="A4253" s="216">
        <v>46057</v>
      </c>
      <c r="B4253" s="217">
        <v>4184278815</v>
      </c>
      <c r="C4253" s="345" t="s">
        <v>15180</v>
      </c>
      <c r="D4253" s="216">
        <v>46059</v>
      </c>
      <c r="E4253" s="219"/>
      <c r="F4253" s="218"/>
      <c r="G4253" s="268" t="s">
        <v>15481</v>
      </c>
      <c r="H4253" s="219"/>
      <c r="I4253" s="217" t="s">
        <v>16101</v>
      </c>
      <c r="J4253" s="217" t="s">
        <v>7228</v>
      </c>
      <c r="K4253" s="217" t="s">
        <v>32</v>
      </c>
      <c r="L4253" s="348" t="str">
        <f>VLOOKUP($K4253,[1]TONG_SL!$A$1:$D$65536,2,0)</f>
        <v>Giò Tai Lưỡi Xào 250g</v>
      </c>
      <c r="M4253" s="349"/>
      <c r="N4253" s="348" t="str">
        <f t="shared" ref="N4253:N4316" si="425">IF($B4253&lt;&gt;"","K-C6","")</f>
        <v>K-C6</v>
      </c>
      <c r="O4253" s="350"/>
      <c r="P4253" s="350"/>
      <c r="Q4253" s="348" t="str">
        <f>VLOOKUP(K4253,TONG_SL!$A:$D,3,0)</f>
        <v>Túi</v>
      </c>
      <c r="R4253" s="223">
        <v>18</v>
      </c>
      <c r="S4253" s="223"/>
      <c r="T4253" s="223">
        <f>VLOOKUP(VLOOKUP(G4253,Ma_KH!$A:$R,18,0)&amp;K4253,Gia_MB!$A:$F,6,0)</f>
        <v>50182</v>
      </c>
      <c r="U4253" s="183">
        <f t="shared" si="421"/>
        <v>903276</v>
      </c>
      <c r="V4253" s="223"/>
      <c r="W4253" s="269">
        <f t="shared" si="422"/>
        <v>0</v>
      </c>
      <c r="X4253" s="270" t="str">
        <f t="shared" si="423"/>
        <v>8</v>
      </c>
      <c r="Y4253" s="223"/>
      <c r="Z4253" s="183">
        <f t="shared" si="424"/>
        <v>72262.080000000002</v>
      </c>
      <c r="AA4253" s="271">
        <f>VLOOKUP(G4253,Ma_KH!$A:$R,14,0)</f>
        <v>60</v>
      </c>
    </row>
    <row r="4254" spans="1:27" x14ac:dyDescent="0.25">
      <c r="A4254" s="216">
        <v>46057</v>
      </c>
      <c r="B4254" s="217">
        <v>4184278815</v>
      </c>
      <c r="C4254" s="345" t="s">
        <v>15180</v>
      </c>
      <c r="D4254" s="216">
        <v>46059</v>
      </c>
      <c r="E4254" s="219"/>
      <c r="F4254" s="218"/>
      <c r="G4254" s="268" t="s">
        <v>15481</v>
      </c>
      <c r="H4254" s="219"/>
      <c r="I4254" s="217" t="s">
        <v>16101</v>
      </c>
      <c r="J4254" s="217" t="s">
        <v>7228</v>
      </c>
      <c r="K4254" s="217" t="s">
        <v>48</v>
      </c>
      <c r="L4254" s="348" t="str">
        <f>VLOOKUP($K4254,[1]TONG_SL!$A$1:$D$65536,2,0)</f>
        <v>Mọc Nấm Hương 250g</v>
      </c>
      <c r="M4254" s="349"/>
      <c r="N4254" s="348" t="str">
        <f t="shared" si="425"/>
        <v>K-C6</v>
      </c>
      <c r="O4254" s="350"/>
      <c r="P4254" s="350"/>
      <c r="Q4254" s="348" t="str">
        <f>VLOOKUP(K4254,TONG_SL!$A:$D,3,0)</f>
        <v>Túi</v>
      </c>
      <c r="R4254" s="223">
        <v>16</v>
      </c>
      <c r="S4254" s="223"/>
      <c r="T4254" s="223">
        <f>VLOOKUP(VLOOKUP(G4254,Ma_KH!$A:$R,18,0)&amp;K4254,Gia_MB!$A:$F,6,0)</f>
        <v>46000</v>
      </c>
      <c r="U4254" s="183">
        <f t="shared" si="421"/>
        <v>736000</v>
      </c>
      <c r="V4254" s="223"/>
      <c r="W4254" s="269">
        <f t="shared" si="422"/>
        <v>0</v>
      </c>
      <c r="X4254" s="270" t="str">
        <f t="shared" si="423"/>
        <v>8</v>
      </c>
      <c r="Y4254" s="223"/>
      <c r="Z4254" s="183">
        <f t="shared" si="424"/>
        <v>58880</v>
      </c>
      <c r="AA4254" s="271">
        <f>VLOOKUP(G4254,Ma_KH!$A:$R,14,0)</f>
        <v>60</v>
      </c>
    </row>
    <row r="4255" spans="1:27" x14ac:dyDescent="0.25">
      <c r="A4255" s="216">
        <v>46057</v>
      </c>
      <c r="B4255" s="217">
        <v>4184277740</v>
      </c>
      <c r="C4255" s="345" t="s">
        <v>15180</v>
      </c>
      <c r="D4255" s="216">
        <v>46059</v>
      </c>
      <c r="E4255" s="219"/>
      <c r="F4255" s="218"/>
      <c r="G4255" s="268" t="s">
        <v>15481</v>
      </c>
      <c r="H4255" s="219"/>
      <c r="I4255" s="217" t="s">
        <v>16102</v>
      </c>
      <c r="J4255" s="217" t="s">
        <v>7228</v>
      </c>
      <c r="K4255" s="217" t="s">
        <v>27</v>
      </c>
      <c r="L4255" s="348" t="str">
        <f>VLOOKUP($K4255,[1]TONG_SL!$A$1:$D$65536,2,0)</f>
        <v>Chân giò heo muối 300g</v>
      </c>
      <c r="M4255" s="349"/>
      <c r="N4255" s="348" t="str">
        <f t="shared" si="425"/>
        <v>K-C6</v>
      </c>
      <c r="O4255" s="350"/>
      <c r="P4255" s="350"/>
      <c r="Q4255" s="348" t="str">
        <f>VLOOKUP(K4255,TONG_SL!$A:$D,3,0)</f>
        <v>Túi</v>
      </c>
      <c r="R4255" s="223">
        <v>14</v>
      </c>
      <c r="S4255" s="223"/>
      <c r="T4255" s="223">
        <f>VLOOKUP(VLOOKUP(G4255,Ma_KH!$A:$R,18,0)&amp;K4255,Gia_MB!$A:$F,6,0)</f>
        <v>73431</v>
      </c>
      <c r="U4255" s="183">
        <f t="shared" si="421"/>
        <v>1028034</v>
      </c>
      <c r="V4255" s="223"/>
      <c r="W4255" s="269">
        <f t="shared" si="422"/>
        <v>0</v>
      </c>
      <c r="X4255" s="270" t="str">
        <f t="shared" si="423"/>
        <v>8</v>
      </c>
      <c r="Y4255" s="223"/>
      <c r="Z4255" s="183">
        <f t="shared" si="424"/>
        <v>82242.720000000001</v>
      </c>
      <c r="AA4255" s="271">
        <f>VLOOKUP(G4255,Ma_KH!$A:$R,14,0)</f>
        <v>60</v>
      </c>
    </row>
    <row r="4256" spans="1:27" x14ac:dyDescent="0.25">
      <c r="A4256" s="216">
        <v>46057</v>
      </c>
      <c r="B4256" s="217">
        <v>4184277740</v>
      </c>
      <c r="C4256" s="345" t="s">
        <v>15180</v>
      </c>
      <c r="D4256" s="216">
        <v>46059</v>
      </c>
      <c r="E4256" s="219"/>
      <c r="F4256" s="218"/>
      <c r="G4256" s="268" t="s">
        <v>15481</v>
      </c>
      <c r="H4256" s="219"/>
      <c r="I4256" s="217" t="s">
        <v>16102</v>
      </c>
      <c r="J4256" s="217" t="s">
        <v>7228</v>
      </c>
      <c r="K4256" s="217" t="s">
        <v>30</v>
      </c>
      <c r="L4256" s="348" t="str">
        <f>VLOOKUP($K4256,[1]TONG_SL!$A$1:$D$65536,2,0)</f>
        <v>Gà muối 500g</v>
      </c>
      <c r="M4256" s="349"/>
      <c r="N4256" s="348" t="str">
        <f t="shared" si="425"/>
        <v>K-C6</v>
      </c>
      <c r="O4256" s="350"/>
      <c r="P4256" s="350"/>
      <c r="Q4256" s="348" t="str">
        <f>VLOOKUP(K4256,TONG_SL!$A:$D,3,0)</f>
        <v>Túi</v>
      </c>
      <c r="R4256" s="223">
        <v>8</v>
      </c>
      <c r="S4256" s="223"/>
      <c r="T4256" s="223">
        <f>VLOOKUP(VLOOKUP(G4256,Ma_KH!$A:$R,18,0)&amp;K4256,Gia_MB!$A:$F,6,0)</f>
        <v>116611</v>
      </c>
      <c r="U4256" s="183">
        <f t="shared" si="421"/>
        <v>932888</v>
      </c>
      <c r="V4256" s="223"/>
      <c r="W4256" s="269">
        <f t="shared" si="422"/>
        <v>0</v>
      </c>
      <c r="X4256" s="270" t="str">
        <f t="shared" si="423"/>
        <v>8</v>
      </c>
      <c r="Y4256" s="223"/>
      <c r="Z4256" s="183">
        <f t="shared" si="424"/>
        <v>74631.040000000008</v>
      </c>
      <c r="AA4256" s="271">
        <f>VLOOKUP(G4256,Ma_KH!$A:$R,14,0)</f>
        <v>60</v>
      </c>
    </row>
    <row r="4257" spans="1:27" x14ac:dyDescent="0.25">
      <c r="A4257" s="216">
        <v>46057</v>
      </c>
      <c r="B4257" s="217">
        <v>4184277740</v>
      </c>
      <c r="C4257" s="345" t="s">
        <v>15180</v>
      </c>
      <c r="D4257" s="216">
        <v>46059</v>
      </c>
      <c r="E4257" s="219"/>
      <c r="F4257" s="218"/>
      <c r="G4257" s="268" t="s">
        <v>15481</v>
      </c>
      <c r="H4257" s="219"/>
      <c r="I4257" s="217" t="s">
        <v>16102</v>
      </c>
      <c r="J4257" s="217" t="s">
        <v>7228</v>
      </c>
      <c r="K4257" s="217" t="s">
        <v>48</v>
      </c>
      <c r="L4257" s="348" t="str">
        <f>VLOOKUP($K4257,[1]TONG_SL!$A$1:$D$65536,2,0)</f>
        <v>Mọc Nấm Hương 250g</v>
      </c>
      <c r="M4257" s="349"/>
      <c r="N4257" s="348" t="str">
        <f t="shared" si="425"/>
        <v>K-C6</v>
      </c>
      <c r="O4257" s="350"/>
      <c r="P4257" s="350"/>
      <c r="Q4257" s="348" t="str">
        <f>VLOOKUP(K4257,TONG_SL!$A:$D,3,0)</f>
        <v>Túi</v>
      </c>
      <c r="R4257" s="223">
        <v>13</v>
      </c>
      <c r="S4257" s="223"/>
      <c r="T4257" s="223">
        <f>VLOOKUP(VLOOKUP(G4257,Ma_KH!$A:$R,18,0)&amp;K4257,Gia_MB!$A:$F,6,0)</f>
        <v>46000</v>
      </c>
      <c r="U4257" s="183">
        <f t="shared" si="421"/>
        <v>598000</v>
      </c>
      <c r="V4257" s="223"/>
      <c r="W4257" s="269">
        <f t="shared" si="422"/>
        <v>0</v>
      </c>
      <c r="X4257" s="270" t="str">
        <f t="shared" si="423"/>
        <v>8</v>
      </c>
      <c r="Y4257" s="223"/>
      <c r="Z4257" s="183">
        <f t="shared" si="424"/>
        <v>47840</v>
      </c>
      <c r="AA4257" s="271">
        <f>VLOOKUP(G4257,Ma_KH!$A:$R,14,0)</f>
        <v>60</v>
      </c>
    </row>
    <row r="4258" spans="1:27" x14ac:dyDescent="0.25">
      <c r="A4258" s="216">
        <v>46057</v>
      </c>
      <c r="B4258" s="217">
        <v>4184277740</v>
      </c>
      <c r="C4258" s="345" t="s">
        <v>15180</v>
      </c>
      <c r="D4258" s="216">
        <v>46059</v>
      </c>
      <c r="E4258" s="219"/>
      <c r="F4258" s="218"/>
      <c r="G4258" s="268" t="s">
        <v>15481</v>
      </c>
      <c r="H4258" s="219"/>
      <c r="I4258" s="217" t="s">
        <v>16102</v>
      </c>
      <c r="J4258" s="217" t="s">
        <v>7228</v>
      </c>
      <c r="K4258" s="217" t="s">
        <v>32</v>
      </c>
      <c r="L4258" s="348" t="str">
        <f>VLOOKUP($K4258,[1]TONG_SL!$A$1:$D$65536,2,0)</f>
        <v>Giò Tai Lưỡi Xào 250g</v>
      </c>
      <c r="M4258" s="349"/>
      <c r="N4258" s="348" t="str">
        <f t="shared" si="425"/>
        <v>K-C6</v>
      </c>
      <c r="O4258" s="350"/>
      <c r="P4258" s="350"/>
      <c r="Q4258" s="348" t="str">
        <f>VLOOKUP(K4258,TONG_SL!$A:$D,3,0)</f>
        <v>Túi</v>
      </c>
      <c r="R4258" s="223">
        <v>12</v>
      </c>
      <c r="S4258" s="223"/>
      <c r="T4258" s="223">
        <f>VLOOKUP(VLOOKUP(G4258,Ma_KH!$A:$R,18,0)&amp;K4258,Gia_MB!$A:$F,6,0)</f>
        <v>50182</v>
      </c>
      <c r="U4258" s="183">
        <f t="shared" si="421"/>
        <v>602184</v>
      </c>
      <c r="V4258" s="223"/>
      <c r="W4258" s="269">
        <f t="shared" si="422"/>
        <v>0</v>
      </c>
      <c r="X4258" s="270" t="str">
        <f t="shared" si="423"/>
        <v>8</v>
      </c>
      <c r="Y4258" s="223"/>
      <c r="Z4258" s="183">
        <f t="shared" si="424"/>
        <v>48174.720000000001</v>
      </c>
      <c r="AA4258" s="271">
        <f>VLOOKUP(G4258,Ma_KH!$A:$R,14,0)</f>
        <v>60</v>
      </c>
    </row>
    <row r="4259" spans="1:27" x14ac:dyDescent="0.25">
      <c r="A4259" s="216">
        <v>46057</v>
      </c>
      <c r="B4259" s="217">
        <v>4184277957</v>
      </c>
      <c r="C4259" s="345" t="s">
        <v>15180</v>
      </c>
      <c r="D4259" s="216">
        <v>46059</v>
      </c>
      <c r="E4259" s="219"/>
      <c r="F4259" s="218"/>
      <c r="G4259" s="268" t="s">
        <v>15481</v>
      </c>
      <c r="H4259" s="219"/>
      <c r="I4259" s="217" t="s">
        <v>16103</v>
      </c>
      <c r="J4259" s="217" t="s">
        <v>7228</v>
      </c>
      <c r="K4259" s="217" t="s">
        <v>27</v>
      </c>
      <c r="L4259" s="348" t="str">
        <f>VLOOKUP($K4259,[1]TONG_SL!$A$1:$D$65536,2,0)</f>
        <v>Chân giò heo muối 300g</v>
      </c>
      <c r="M4259" s="349"/>
      <c r="N4259" s="348" t="str">
        <f t="shared" si="425"/>
        <v>K-C6</v>
      </c>
      <c r="O4259" s="350"/>
      <c r="P4259" s="350"/>
      <c r="Q4259" s="348" t="str">
        <f>VLOOKUP(K4259,TONG_SL!$A:$D,3,0)</f>
        <v>Túi</v>
      </c>
      <c r="R4259" s="223">
        <v>18</v>
      </c>
      <c r="S4259" s="223"/>
      <c r="T4259" s="223">
        <f>VLOOKUP(VLOOKUP(G4259,Ma_KH!$A:$R,18,0)&amp;K4259,Gia_MB!$A:$F,6,0)</f>
        <v>73431</v>
      </c>
      <c r="U4259" s="183">
        <f t="shared" si="421"/>
        <v>1321758</v>
      </c>
      <c r="V4259" s="223"/>
      <c r="W4259" s="269">
        <f t="shared" si="422"/>
        <v>0</v>
      </c>
      <c r="X4259" s="270" t="str">
        <f t="shared" si="423"/>
        <v>8</v>
      </c>
      <c r="Y4259" s="223"/>
      <c r="Z4259" s="183">
        <f t="shared" si="424"/>
        <v>105740.64</v>
      </c>
      <c r="AA4259" s="271">
        <f>VLOOKUP(G4259,Ma_KH!$A:$R,14,0)</f>
        <v>60</v>
      </c>
    </row>
    <row r="4260" spans="1:27" x14ac:dyDescent="0.25">
      <c r="A4260" s="216">
        <v>46057</v>
      </c>
      <c r="B4260" s="217">
        <v>4184277957</v>
      </c>
      <c r="C4260" s="345" t="s">
        <v>15180</v>
      </c>
      <c r="D4260" s="216">
        <v>46059</v>
      </c>
      <c r="E4260" s="219"/>
      <c r="F4260" s="218"/>
      <c r="G4260" s="268" t="s">
        <v>15481</v>
      </c>
      <c r="H4260" s="219"/>
      <c r="I4260" s="217" t="s">
        <v>16103</v>
      </c>
      <c r="J4260" s="217" t="s">
        <v>7228</v>
      </c>
      <c r="K4260" s="217" t="s">
        <v>30</v>
      </c>
      <c r="L4260" s="348" t="str">
        <f>VLOOKUP($K4260,[1]TONG_SL!$A$1:$D$65536,2,0)</f>
        <v>Gà muối 500g</v>
      </c>
      <c r="M4260" s="349"/>
      <c r="N4260" s="348" t="str">
        <f t="shared" si="425"/>
        <v>K-C6</v>
      </c>
      <c r="O4260" s="350"/>
      <c r="P4260" s="350"/>
      <c r="Q4260" s="348" t="str">
        <f>VLOOKUP(K4260,TONG_SL!$A:$D,3,0)</f>
        <v>Túi</v>
      </c>
      <c r="R4260" s="223">
        <v>13</v>
      </c>
      <c r="S4260" s="223"/>
      <c r="T4260" s="223">
        <f>VLOOKUP(VLOOKUP(G4260,Ma_KH!$A:$R,18,0)&amp;K4260,Gia_MB!$A:$F,6,0)</f>
        <v>116611</v>
      </c>
      <c r="U4260" s="183">
        <f t="shared" si="421"/>
        <v>1515943</v>
      </c>
      <c r="V4260" s="223"/>
      <c r="W4260" s="269">
        <f t="shared" si="422"/>
        <v>0</v>
      </c>
      <c r="X4260" s="270" t="str">
        <f t="shared" si="423"/>
        <v>8</v>
      </c>
      <c r="Y4260" s="223"/>
      <c r="Z4260" s="183">
        <f t="shared" si="424"/>
        <v>121275.44</v>
      </c>
      <c r="AA4260" s="271">
        <f>VLOOKUP(G4260,Ma_KH!$A:$R,14,0)</f>
        <v>60</v>
      </c>
    </row>
    <row r="4261" spans="1:27" x14ac:dyDescent="0.25">
      <c r="A4261" s="216">
        <v>46057</v>
      </c>
      <c r="B4261" s="217">
        <v>4184277957</v>
      </c>
      <c r="C4261" s="345" t="s">
        <v>15180</v>
      </c>
      <c r="D4261" s="216">
        <v>46059</v>
      </c>
      <c r="E4261" s="219"/>
      <c r="F4261" s="218"/>
      <c r="G4261" s="268" t="s">
        <v>15481</v>
      </c>
      <c r="H4261" s="219"/>
      <c r="I4261" s="217" t="s">
        <v>16103</v>
      </c>
      <c r="J4261" s="359" t="s">
        <v>1769</v>
      </c>
      <c r="K4261" s="217" t="s">
        <v>32</v>
      </c>
      <c r="L4261" s="348" t="str">
        <f>VLOOKUP($K4261,[1]TONG_SL!$A$1:$D$65536,2,0)</f>
        <v>Giò Tai Lưỡi Xào 250g</v>
      </c>
      <c r="M4261" s="349"/>
      <c r="N4261" s="348" t="str">
        <f t="shared" si="425"/>
        <v>K-C6</v>
      </c>
      <c r="O4261" s="350"/>
      <c r="P4261" s="350"/>
      <c r="Q4261" s="348" t="str">
        <f>VLOOKUP(K4261,TONG_SL!$A:$D,3,0)</f>
        <v>Túi</v>
      </c>
      <c r="R4261" s="223">
        <v>14</v>
      </c>
      <c r="S4261" s="223"/>
      <c r="T4261" s="223">
        <f>VLOOKUP(VLOOKUP(G4261,Ma_KH!$A:$R,18,0)&amp;K4261,Gia_MB!$A:$F,6,0)</f>
        <v>50182</v>
      </c>
      <c r="U4261" s="183">
        <f t="shared" si="421"/>
        <v>702548</v>
      </c>
      <c r="V4261" s="223"/>
      <c r="W4261" s="269">
        <f t="shared" si="422"/>
        <v>0</v>
      </c>
      <c r="X4261" s="270" t="str">
        <f t="shared" si="423"/>
        <v>8</v>
      </c>
      <c r="Y4261" s="223"/>
      <c r="Z4261" s="183">
        <f t="shared" si="424"/>
        <v>56203.840000000004</v>
      </c>
      <c r="AA4261" s="271">
        <f>VLOOKUP(G4261,Ma_KH!$A:$R,14,0)</f>
        <v>60</v>
      </c>
    </row>
    <row r="4262" spans="1:27" x14ac:dyDescent="0.25">
      <c r="A4262" s="216">
        <v>46057</v>
      </c>
      <c r="B4262" s="217">
        <v>4184277957</v>
      </c>
      <c r="C4262" s="345" t="s">
        <v>15180</v>
      </c>
      <c r="D4262" s="216">
        <v>46059</v>
      </c>
      <c r="E4262" s="219"/>
      <c r="F4262" s="218"/>
      <c r="G4262" s="268" t="s">
        <v>15481</v>
      </c>
      <c r="H4262" s="219"/>
      <c r="I4262" s="217" t="s">
        <v>16103</v>
      </c>
      <c r="J4262" s="359" t="s">
        <v>1769</v>
      </c>
      <c r="K4262" s="217" t="s">
        <v>48</v>
      </c>
      <c r="L4262" s="348" t="str">
        <f>VLOOKUP($K4262,[1]TONG_SL!$A$1:$D$65536,2,0)</f>
        <v>Mọc Nấm Hương 250g</v>
      </c>
      <c r="M4262" s="349"/>
      <c r="N4262" s="348" t="str">
        <f t="shared" si="425"/>
        <v>K-C6</v>
      </c>
      <c r="O4262" s="350"/>
      <c r="P4262" s="350"/>
      <c r="Q4262" s="348" t="str">
        <f>VLOOKUP(K4262,TONG_SL!$A:$D,3,0)</f>
        <v>Túi</v>
      </c>
      <c r="R4262" s="223">
        <v>10</v>
      </c>
      <c r="S4262" s="223"/>
      <c r="T4262" s="223">
        <f>VLOOKUP(VLOOKUP(G4262,Ma_KH!$A:$R,18,0)&amp;K4262,Gia_MB!$A:$F,6,0)</f>
        <v>46000</v>
      </c>
      <c r="U4262" s="183">
        <f t="shared" si="421"/>
        <v>460000</v>
      </c>
      <c r="V4262" s="223"/>
      <c r="W4262" s="269">
        <f t="shared" si="422"/>
        <v>0</v>
      </c>
      <c r="X4262" s="270" t="str">
        <f t="shared" si="423"/>
        <v>8</v>
      </c>
      <c r="Y4262" s="223"/>
      <c r="Z4262" s="183">
        <f t="shared" si="424"/>
        <v>36800</v>
      </c>
      <c r="AA4262" s="271">
        <f>VLOOKUP(G4262,Ma_KH!$A:$R,14,0)</f>
        <v>60</v>
      </c>
    </row>
    <row r="4263" spans="1:27" x14ac:dyDescent="0.25">
      <c r="A4263" s="216">
        <v>46049</v>
      </c>
      <c r="B4263" s="217">
        <v>4183830091</v>
      </c>
      <c r="C4263" s="345" t="s">
        <v>15180</v>
      </c>
      <c r="D4263" s="216">
        <v>46059</v>
      </c>
      <c r="E4263" s="219"/>
      <c r="F4263" s="218"/>
      <c r="G4263" s="268" t="s">
        <v>15481</v>
      </c>
      <c r="H4263" s="219"/>
      <c r="I4263" s="217" t="s">
        <v>16104</v>
      </c>
      <c r="J4263" s="359" t="s">
        <v>1769</v>
      </c>
      <c r="K4263" s="217" t="s">
        <v>37</v>
      </c>
      <c r="L4263" s="348" t="str">
        <f>VLOOKUP($K4263,[1]TONG_SL!$A$1:$D$65536,2,0)</f>
        <v>Chả cốm 300g</v>
      </c>
      <c r="M4263" s="349"/>
      <c r="N4263" s="348" t="str">
        <f t="shared" si="425"/>
        <v>K-C6</v>
      </c>
      <c r="O4263" s="350"/>
      <c r="P4263" s="350"/>
      <c r="Q4263" s="348" t="str">
        <f>VLOOKUP(K4263,TONG_SL!$A:$D,3,0)</f>
        <v>Túi</v>
      </c>
      <c r="R4263" s="223">
        <v>6</v>
      </c>
      <c r="S4263" s="223"/>
      <c r="T4263" s="223">
        <f>VLOOKUP(VLOOKUP(G4263,Ma_KH!$A:$R,18,0)&amp;K4263,Gia_MB!$A:$F,6,0)</f>
        <v>74250</v>
      </c>
      <c r="U4263" s="183">
        <f t="shared" si="421"/>
        <v>445500</v>
      </c>
      <c r="V4263" s="223"/>
      <c r="W4263" s="269">
        <f t="shared" si="422"/>
        <v>0</v>
      </c>
      <c r="X4263" s="270" t="str">
        <f t="shared" si="423"/>
        <v>8</v>
      </c>
      <c r="Y4263" s="223"/>
      <c r="Z4263" s="183">
        <f t="shared" si="424"/>
        <v>35640</v>
      </c>
      <c r="AA4263" s="271">
        <f>VLOOKUP(G4263,Ma_KH!$A:$R,14,0)</f>
        <v>60</v>
      </c>
    </row>
    <row r="4264" spans="1:27" x14ac:dyDescent="0.25">
      <c r="A4264" s="216">
        <v>46049</v>
      </c>
      <c r="B4264" s="217">
        <v>4183830091</v>
      </c>
      <c r="C4264" s="345" t="s">
        <v>15180</v>
      </c>
      <c r="D4264" s="216">
        <v>46059</v>
      </c>
      <c r="E4264" s="219"/>
      <c r="F4264" s="218"/>
      <c r="G4264" s="268" t="s">
        <v>15481</v>
      </c>
      <c r="H4264" s="219"/>
      <c r="I4264" s="217" t="s">
        <v>16104</v>
      </c>
      <c r="J4264" s="359" t="s">
        <v>1769</v>
      </c>
      <c r="K4264" s="217" t="s">
        <v>27</v>
      </c>
      <c r="L4264" s="348" t="str">
        <f>VLOOKUP($K4264,[1]TONG_SL!$A$1:$D$65536,2,0)</f>
        <v>Chân giò heo muối 300g</v>
      </c>
      <c r="M4264" s="349"/>
      <c r="N4264" s="348" t="str">
        <f t="shared" si="425"/>
        <v>K-C6</v>
      </c>
      <c r="O4264" s="350"/>
      <c r="P4264" s="350"/>
      <c r="Q4264" s="348" t="str">
        <f>VLOOKUP(K4264,TONG_SL!$A:$D,3,0)</f>
        <v>Túi</v>
      </c>
      <c r="R4264" s="223">
        <v>20</v>
      </c>
      <c r="S4264" s="223"/>
      <c r="T4264" s="223">
        <f>VLOOKUP(VLOOKUP(G4264,Ma_KH!$A:$R,18,0)&amp;K4264,Gia_MB!$A:$F,6,0)</f>
        <v>73431</v>
      </c>
      <c r="U4264" s="183">
        <f t="shared" si="421"/>
        <v>1468620</v>
      </c>
      <c r="V4264" s="223"/>
      <c r="W4264" s="269">
        <f t="shared" si="422"/>
        <v>0</v>
      </c>
      <c r="X4264" s="270" t="str">
        <f t="shared" si="423"/>
        <v>8</v>
      </c>
      <c r="Y4264" s="223"/>
      <c r="Z4264" s="183">
        <f t="shared" si="424"/>
        <v>117489.60000000001</v>
      </c>
      <c r="AA4264" s="271">
        <f>VLOOKUP(G4264,Ma_KH!$A:$R,14,0)</f>
        <v>60</v>
      </c>
    </row>
    <row r="4265" spans="1:27" x14ac:dyDescent="0.25">
      <c r="A4265" s="216">
        <v>46049</v>
      </c>
      <c r="B4265" s="217">
        <v>4183830091</v>
      </c>
      <c r="C4265" s="345" t="s">
        <v>15180</v>
      </c>
      <c r="D4265" s="216">
        <v>46059</v>
      </c>
      <c r="E4265" s="219"/>
      <c r="F4265" s="218"/>
      <c r="G4265" s="268" t="s">
        <v>15481</v>
      </c>
      <c r="H4265" s="219"/>
      <c r="I4265" s="217" t="s">
        <v>16104</v>
      </c>
      <c r="J4265" s="359" t="s">
        <v>1769</v>
      </c>
      <c r="K4265" s="217" t="s">
        <v>30</v>
      </c>
      <c r="L4265" s="348" t="str">
        <f>VLOOKUP($K4265,[1]TONG_SL!$A$1:$D$65536,2,0)</f>
        <v>Gà muối 500g</v>
      </c>
      <c r="M4265" s="349"/>
      <c r="N4265" s="348" t="str">
        <f t="shared" si="425"/>
        <v>K-C6</v>
      </c>
      <c r="O4265" s="350"/>
      <c r="P4265" s="350"/>
      <c r="Q4265" s="348" t="str">
        <f>VLOOKUP(K4265,TONG_SL!$A:$D,3,0)</f>
        <v>Túi</v>
      </c>
      <c r="R4265" s="223">
        <v>18</v>
      </c>
      <c r="S4265" s="223"/>
      <c r="T4265" s="223">
        <f>VLOOKUP(VLOOKUP(G4265,Ma_KH!$A:$R,18,0)&amp;K4265,Gia_MB!$A:$F,6,0)</f>
        <v>116611</v>
      </c>
      <c r="U4265" s="183">
        <f t="shared" si="421"/>
        <v>2098998</v>
      </c>
      <c r="V4265" s="223"/>
      <c r="W4265" s="269">
        <f t="shared" si="422"/>
        <v>0</v>
      </c>
      <c r="X4265" s="270" t="str">
        <f t="shared" si="423"/>
        <v>8</v>
      </c>
      <c r="Y4265" s="223"/>
      <c r="Z4265" s="183">
        <f t="shared" si="424"/>
        <v>167919.84</v>
      </c>
      <c r="AA4265" s="271">
        <f>VLOOKUP(G4265,Ma_KH!$A:$R,14,0)</f>
        <v>60</v>
      </c>
    </row>
    <row r="4266" spans="1:27" x14ac:dyDescent="0.25">
      <c r="A4266" s="216">
        <v>46049</v>
      </c>
      <c r="B4266" s="217">
        <v>4183830091</v>
      </c>
      <c r="C4266" s="345" t="s">
        <v>15180</v>
      </c>
      <c r="D4266" s="216">
        <v>46059</v>
      </c>
      <c r="E4266" s="219"/>
      <c r="F4266" s="218"/>
      <c r="G4266" s="268" t="s">
        <v>15481</v>
      </c>
      <c r="H4266" s="219"/>
      <c r="I4266" s="217" t="s">
        <v>16104</v>
      </c>
      <c r="J4266" s="359" t="s">
        <v>1769</v>
      </c>
      <c r="K4266" s="217" t="s">
        <v>48</v>
      </c>
      <c r="L4266" s="348" t="str">
        <f>VLOOKUP($K4266,[1]TONG_SL!$A$1:$D$65536,2,0)</f>
        <v>Mọc Nấm Hương 250g</v>
      </c>
      <c r="M4266" s="349"/>
      <c r="N4266" s="348" t="str">
        <f t="shared" si="425"/>
        <v>K-C6</v>
      </c>
      <c r="O4266" s="350"/>
      <c r="P4266" s="350"/>
      <c r="Q4266" s="348" t="str">
        <f>VLOOKUP(K4266,TONG_SL!$A:$D,3,0)</f>
        <v>Túi</v>
      </c>
      <c r="R4266" s="223">
        <v>6</v>
      </c>
      <c r="S4266" s="223"/>
      <c r="T4266" s="223">
        <f>VLOOKUP(VLOOKUP(G4266,Ma_KH!$A:$R,18,0)&amp;K4266,Gia_MB!$A:$F,6,0)</f>
        <v>46000</v>
      </c>
      <c r="U4266" s="183">
        <f t="shared" si="421"/>
        <v>276000</v>
      </c>
      <c r="V4266" s="223"/>
      <c r="W4266" s="269">
        <f t="shared" si="422"/>
        <v>0</v>
      </c>
      <c r="X4266" s="270" t="str">
        <f t="shared" si="423"/>
        <v>8</v>
      </c>
      <c r="Y4266" s="223"/>
      <c r="Z4266" s="183">
        <f t="shared" si="424"/>
        <v>22080</v>
      </c>
      <c r="AA4266" s="271">
        <f>VLOOKUP(G4266,Ma_KH!$A:$R,14,0)</f>
        <v>60</v>
      </c>
    </row>
    <row r="4267" spans="1:27" x14ac:dyDescent="0.25">
      <c r="A4267" s="216">
        <v>46056</v>
      </c>
      <c r="B4267" s="357">
        <v>4184160204</v>
      </c>
      <c r="C4267" s="345" t="s">
        <v>15180</v>
      </c>
      <c r="D4267" s="216">
        <v>46059</v>
      </c>
      <c r="E4267" s="219"/>
      <c r="F4267" s="218"/>
      <c r="G4267" s="268" t="s">
        <v>15481</v>
      </c>
      <c r="H4267" s="219"/>
      <c r="I4267" s="357" t="s">
        <v>16105</v>
      </c>
      <c r="J4267" s="359" t="s">
        <v>1769</v>
      </c>
      <c r="K4267" s="217" t="s">
        <v>27</v>
      </c>
      <c r="L4267" s="348" t="str">
        <f>VLOOKUP($K4267,[1]TONG_SL!$A$1:$D$65536,2,0)</f>
        <v>Chân giò heo muối 300g</v>
      </c>
      <c r="M4267" s="349"/>
      <c r="N4267" s="348" t="str">
        <f t="shared" si="425"/>
        <v>K-C6</v>
      </c>
      <c r="O4267" s="350"/>
      <c r="P4267" s="350"/>
      <c r="Q4267" s="348" t="str">
        <f>VLOOKUP(K4267,TONG_SL!$A:$D,3,0)</f>
        <v>Túi</v>
      </c>
      <c r="R4267" s="223">
        <v>10</v>
      </c>
      <c r="S4267" s="223"/>
      <c r="T4267" s="223">
        <f>VLOOKUP(VLOOKUP(G4267,Ma_KH!$A:$R,18,0)&amp;K4267,Gia_MB!$A:$F,6,0)</f>
        <v>73431</v>
      </c>
      <c r="U4267" s="183">
        <f t="shared" si="421"/>
        <v>734310</v>
      </c>
      <c r="V4267" s="223"/>
      <c r="W4267" s="269">
        <f t="shared" si="422"/>
        <v>0</v>
      </c>
      <c r="X4267" s="270" t="str">
        <f t="shared" si="423"/>
        <v>8</v>
      </c>
      <c r="Y4267" s="223"/>
      <c r="Z4267" s="183">
        <f t="shared" si="424"/>
        <v>58744.800000000003</v>
      </c>
      <c r="AA4267" s="271">
        <f>VLOOKUP(G4267,Ma_KH!$A:$R,14,0)</f>
        <v>60</v>
      </c>
    </row>
    <row r="4268" spans="1:27" x14ac:dyDescent="0.25">
      <c r="A4268" s="216">
        <v>46056</v>
      </c>
      <c r="B4268" s="357">
        <v>4184160204</v>
      </c>
      <c r="C4268" s="345" t="s">
        <v>15180</v>
      </c>
      <c r="D4268" s="216">
        <v>46059</v>
      </c>
      <c r="E4268" s="219"/>
      <c r="F4268" s="218"/>
      <c r="G4268" s="268" t="s">
        <v>15481</v>
      </c>
      <c r="H4268" s="219"/>
      <c r="I4268" s="357" t="s">
        <v>16105</v>
      </c>
      <c r="J4268" s="359" t="s">
        <v>1769</v>
      </c>
      <c r="K4268" s="217" t="s">
        <v>32</v>
      </c>
      <c r="L4268" s="348" t="str">
        <f>VLOOKUP($K4268,[1]TONG_SL!$A$1:$D$65536,2,0)</f>
        <v>Giò Tai Lưỡi Xào 250g</v>
      </c>
      <c r="M4268" s="349"/>
      <c r="N4268" s="348" t="str">
        <f t="shared" si="425"/>
        <v>K-C6</v>
      </c>
      <c r="O4268" s="350"/>
      <c r="P4268" s="350"/>
      <c r="Q4268" s="348" t="str">
        <f>VLOOKUP(K4268,TONG_SL!$A:$D,3,0)</f>
        <v>Túi</v>
      </c>
      <c r="R4268" s="223">
        <v>10</v>
      </c>
      <c r="S4268" s="223"/>
      <c r="T4268" s="223">
        <f>VLOOKUP(VLOOKUP(G4268,Ma_KH!$A:$R,18,0)&amp;K4268,Gia_MB!$A:$F,6,0)</f>
        <v>50182</v>
      </c>
      <c r="U4268" s="183">
        <f t="shared" si="421"/>
        <v>501820</v>
      </c>
      <c r="V4268" s="223"/>
      <c r="W4268" s="269">
        <f t="shared" si="422"/>
        <v>0</v>
      </c>
      <c r="X4268" s="270" t="str">
        <f t="shared" si="423"/>
        <v>8</v>
      </c>
      <c r="Y4268" s="223"/>
      <c r="Z4268" s="183">
        <f t="shared" si="424"/>
        <v>40145.599999999999</v>
      </c>
      <c r="AA4268" s="271">
        <f>VLOOKUP(G4268,Ma_KH!$A:$R,14,0)</f>
        <v>60</v>
      </c>
    </row>
    <row r="4269" spans="1:27" x14ac:dyDescent="0.25">
      <c r="A4269" s="216">
        <v>46056</v>
      </c>
      <c r="B4269" s="357">
        <v>4184160204</v>
      </c>
      <c r="C4269" s="345" t="s">
        <v>15180</v>
      </c>
      <c r="D4269" s="216">
        <v>46059</v>
      </c>
      <c r="E4269" s="219"/>
      <c r="F4269" s="218"/>
      <c r="G4269" s="268" t="s">
        <v>15481</v>
      </c>
      <c r="H4269" s="219"/>
      <c r="I4269" s="357" t="s">
        <v>16105</v>
      </c>
      <c r="J4269" s="359" t="s">
        <v>1769</v>
      </c>
      <c r="K4269" s="217" t="s">
        <v>30</v>
      </c>
      <c r="L4269" s="348" t="str">
        <f>VLOOKUP($K4269,[1]TONG_SL!$A$1:$D$65536,2,0)</f>
        <v>Gà muối 500g</v>
      </c>
      <c r="M4269" s="349"/>
      <c r="N4269" s="348" t="str">
        <f t="shared" si="425"/>
        <v>K-C6</v>
      </c>
      <c r="O4269" s="350"/>
      <c r="P4269" s="350"/>
      <c r="Q4269" s="348" t="str">
        <f>VLOOKUP(K4269,TONG_SL!$A:$D,3,0)</f>
        <v>Túi</v>
      </c>
      <c r="R4269" s="223">
        <v>12</v>
      </c>
      <c r="S4269" s="223"/>
      <c r="T4269" s="223">
        <f>VLOOKUP(VLOOKUP(G4269,Ma_KH!$A:$R,18,0)&amp;K4269,Gia_MB!$A:$F,6,0)</f>
        <v>116611</v>
      </c>
      <c r="U4269" s="183">
        <f t="shared" si="421"/>
        <v>1399332</v>
      </c>
      <c r="V4269" s="223"/>
      <c r="W4269" s="269">
        <f t="shared" si="422"/>
        <v>0</v>
      </c>
      <c r="X4269" s="270" t="str">
        <f t="shared" si="423"/>
        <v>8</v>
      </c>
      <c r="Y4269" s="223"/>
      <c r="Z4269" s="183">
        <f t="shared" si="424"/>
        <v>111946.56</v>
      </c>
      <c r="AA4269" s="271">
        <f>VLOOKUP(G4269,Ma_KH!$A:$R,14,0)</f>
        <v>60</v>
      </c>
    </row>
    <row r="4270" spans="1:27" x14ac:dyDescent="0.25">
      <c r="A4270" s="216">
        <v>46056</v>
      </c>
      <c r="B4270" s="357">
        <v>4184160204</v>
      </c>
      <c r="C4270" s="345" t="s">
        <v>15180</v>
      </c>
      <c r="D4270" s="216">
        <v>46059</v>
      </c>
      <c r="E4270" s="219"/>
      <c r="F4270" s="218"/>
      <c r="G4270" s="268" t="s">
        <v>15481</v>
      </c>
      <c r="H4270" s="219"/>
      <c r="I4270" s="357" t="s">
        <v>16105</v>
      </c>
      <c r="J4270" s="359" t="s">
        <v>1769</v>
      </c>
      <c r="K4270" s="217" t="s">
        <v>7149</v>
      </c>
      <c r="L4270" s="348" t="str">
        <f>VLOOKUP($K4270,[1]TONG_SL!$A$1:$D$65536,2,0)</f>
        <v>Tai heo muối 200g</v>
      </c>
      <c r="M4270" s="349"/>
      <c r="N4270" s="348" t="str">
        <f t="shared" si="425"/>
        <v>K-C6</v>
      </c>
      <c r="O4270" s="350"/>
      <c r="P4270" s="350"/>
      <c r="Q4270" s="348" t="str">
        <f>VLOOKUP(K4270,TONG_SL!$A:$D,3,0)</f>
        <v>Túi</v>
      </c>
      <c r="R4270" s="223">
        <v>10</v>
      </c>
      <c r="S4270" s="223"/>
      <c r="T4270" s="223">
        <f>VLOOKUP(VLOOKUP(G4270,Ma_KH!$A:$R,18,0)&amp;K4270,Gia_MB!$A:$F,6,0)</f>
        <v>55595</v>
      </c>
      <c r="U4270" s="183">
        <f t="shared" si="421"/>
        <v>555950</v>
      </c>
      <c r="V4270" s="223"/>
      <c r="W4270" s="269">
        <f t="shared" si="422"/>
        <v>0</v>
      </c>
      <c r="X4270" s="270" t="str">
        <f t="shared" si="423"/>
        <v>8</v>
      </c>
      <c r="Y4270" s="223"/>
      <c r="Z4270" s="183">
        <f t="shared" si="424"/>
        <v>44476</v>
      </c>
      <c r="AA4270" s="271">
        <f>VLOOKUP(G4270,Ma_KH!$A:$R,14,0)</f>
        <v>60</v>
      </c>
    </row>
    <row r="4271" spans="1:27" x14ac:dyDescent="0.25">
      <c r="A4271" s="216">
        <v>46052</v>
      </c>
      <c r="B4271" s="217">
        <v>4183998251</v>
      </c>
      <c r="C4271" s="345" t="s">
        <v>15180</v>
      </c>
      <c r="D4271" s="216">
        <v>46059</v>
      </c>
      <c r="E4271" s="219"/>
      <c r="F4271" s="218"/>
      <c r="G4271" s="268" t="s">
        <v>15481</v>
      </c>
      <c r="H4271" s="219"/>
      <c r="I4271" s="217" t="s">
        <v>16106</v>
      </c>
      <c r="J4271" s="359" t="s">
        <v>1769</v>
      </c>
      <c r="K4271" s="217" t="s">
        <v>27</v>
      </c>
      <c r="L4271" s="348" t="str">
        <f>VLOOKUP($K4271,[1]TONG_SL!$A$1:$D$65536,2,0)</f>
        <v>Chân giò heo muối 300g</v>
      </c>
      <c r="M4271" s="349"/>
      <c r="N4271" s="348" t="str">
        <f t="shared" si="425"/>
        <v>K-C6</v>
      </c>
      <c r="O4271" s="350"/>
      <c r="P4271" s="350"/>
      <c r="Q4271" s="348" t="str">
        <f>VLOOKUP(K4271,TONG_SL!$A:$D,3,0)</f>
        <v>Túi</v>
      </c>
      <c r="R4271" s="223">
        <v>4</v>
      </c>
      <c r="S4271" s="223"/>
      <c r="T4271" s="223">
        <f>VLOOKUP(VLOOKUP(G4271,Ma_KH!$A:$R,18,0)&amp;K4271,Gia_MB!$A:$F,6,0)</f>
        <v>73431</v>
      </c>
      <c r="U4271" s="183">
        <f t="shared" si="421"/>
        <v>293724</v>
      </c>
      <c r="V4271" s="223"/>
      <c r="W4271" s="269">
        <f t="shared" si="422"/>
        <v>0</v>
      </c>
      <c r="X4271" s="270" t="str">
        <f t="shared" si="423"/>
        <v>8</v>
      </c>
      <c r="Y4271" s="223"/>
      <c r="Z4271" s="183">
        <f t="shared" si="424"/>
        <v>23497.920000000002</v>
      </c>
      <c r="AA4271" s="271">
        <f>VLOOKUP(G4271,Ma_KH!$A:$R,14,0)</f>
        <v>60</v>
      </c>
    </row>
    <row r="4272" spans="1:27" x14ac:dyDescent="0.25">
      <c r="A4272" s="216">
        <v>46052</v>
      </c>
      <c r="B4272" s="217">
        <v>4183998251</v>
      </c>
      <c r="C4272" s="345" t="s">
        <v>15180</v>
      </c>
      <c r="D4272" s="216">
        <v>46059</v>
      </c>
      <c r="E4272" s="219"/>
      <c r="F4272" s="218"/>
      <c r="G4272" s="268" t="s">
        <v>15481</v>
      </c>
      <c r="H4272" s="219"/>
      <c r="I4272" s="217" t="s">
        <v>16106</v>
      </c>
      <c r="J4272" s="359" t="s">
        <v>1769</v>
      </c>
      <c r="K4272" s="217" t="s">
        <v>30</v>
      </c>
      <c r="L4272" s="348" t="str">
        <f>VLOOKUP($K4272,[1]TONG_SL!$A$1:$D$65536,2,0)</f>
        <v>Gà muối 500g</v>
      </c>
      <c r="M4272" s="349"/>
      <c r="N4272" s="348" t="str">
        <f t="shared" si="425"/>
        <v>K-C6</v>
      </c>
      <c r="O4272" s="350"/>
      <c r="P4272" s="350"/>
      <c r="Q4272" s="348" t="str">
        <f>VLOOKUP(K4272,TONG_SL!$A:$D,3,0)</f>
        <v>Túi</v>
      </c>
      <c r="R4272" s="223">
        <v>9</v>
      </c>
      <c r="S4272" s="223"/>
      <c r="T4272" s="223">
        <f>VLOOKUP(VLOOKUP(G4272,Ma_KH!$A:$R,18,0)&amp;K4272,Gia_MB!$A:$F,6,0)</f>
        <v>116611</v>
      </c>
      <c r="U4272" s="183">
        <f t="shared" si="421"/>
        <v>1049499</v>
      </c>
      <c r="V4272" s="223"/>
      <c r="W4272" s="269">
        <f t="shared" si="422"/>
        <v>0</v>
      </c>
      <c r="X4272" s="270" t="str">
        <f t="shared" si="423"/>
        <v>8</v>
      </c>
      <c r="Y4272" s="223"/>
      <c r="Z4272" s="183">
        <f t="shared" si="424"/>
        <v>83959.92</v>
      </c>
      <c r="AA4272" s="271">
        <f>VLOOKUP(G4272,Ma_KH!$A:$R,14,0)</f>
        <v>60</v>
      </c>
    </row>
    <row r="4273" spans="1:27" x14ac:dyDescent="0.25">
      <c r="A4273" s="216">
        <v>46052</v>
      </c>
      <c r="B4273" s="217">
        <v>4183998251</v>
      </c>
      <c r="C4273" s="345" t="s">
        <v>15180</v>
      </c>
      <c r="D4273" s="216">
        <v>46059</v>
      </c>
      <c r="E4273" s="219"/>
      <c r="F4273" s="218"/>
      <c r="G4273" s="268" t="s">
        <v>15481</v>
      </c>
      <c r="H4273" s="219"/>
      <c r="I4273" s="217" t="s">
        <v>16106</v>
      </c>
      <c r="J4273" s="359" t="s">
        <v>1769</v>
      </c>
      <c r="K4273" s="217" t="s">
        <v>37</v>
      </c>
      <c r="L4273" s="348" t="str">
        <f>VLOOKUP($K4273,[1]TONG_SL!$A$1:$D$65536,2,0)</f>
        <v>Chả cốm 300g</v>
      </c>
      <c r="M4273" s="349"/>
      <c r="N4273" s="348" t="str">
        <f t="shared" si="425"/>
        <v>K-C6</v>
      </c>
      <c r="O4273" s="350"/>
      <c r="P4273" s="350"/>
      <c r="Q4273" s="348" t="str">
        <f>VLOOKUP(K4273,TONG_SL!$A:$D,3,0)</f>
        <v>Túi</v>
      </c>
      <c r="R4273" s="223">
        <v>3</v>
      </c>
      <c r="S4273" s="223"/>
      <c r="T4273" s="223">
        <f>VLOOKUP(VLOOKUP(G4273,Ma_KH!$A:$R,18,0)&amp;K4273,Gia_MB!$A:$F,6,0)</f>
        <v>74250</v>
      </c>
      <c r="U4273" s="183">
        <f t="shared" si="421"/>
        <v>222750</v>
      </c>
      <c r="V4273" s="223"/>
      <c r="W4273" s="269">
        <f t="shared" si="422"/>
        <v>0</v>
      </c>
      <c r="X4273" s="270" t="str">
        <f t="shared" si="423"/>
        <v>8</v>
      </c>
      <c r="Y4273" s="223"/>
      <c r="Z4273" s="183">
        <f t="shared" si="424"/>
        <v>17820</v>
      </c>
      <c r="AA4273" s="271">
        <f>VLOOKUP(G4273,Ma_KH!$A:$R,14,0)</f>
        <v>60</v>
      </c>
    </row>
    <row r="4274" spans="1:27" x14ac:dyDescent="0.25">
      <c r="A4274" s="216">
        <v>46052</v>
      </c>
      <c r="B4274" s="217">
        <v>4183998251</v>
      </c>
      <c r="C4274" s="345" t="s">
        <v>15180</v>
      </c>
      <c r="D4274" s="216">
        <v>46059</v>
      </c>
      <c r="E4274" s="219"/>
      <c r="F4274" s="218"/>
      <c r="G4274" s="268" t="s">
        <v>15481</v>
      </c>
      <c r="H4274" s="219"/>
      <c r="I4274" s="217" t="s">
        <v>16106</v>
      </c>
      <c r="J4274" s="359" t="s">
        <v>1769</v>
      </c>
      <c r="K4274" s="217" t="s">
        <v>48</v>
      </c>
      <c r="L4274" s="348" t="str">
        <f>VLOOKUP($K4274,[1]TONG_SL!$A$1:$D$65536,2,0)</f>
        <v>Mọc Nấm Hương 250g</v>
      </c>
      <c r="M4274" s="349"/>
      <c r="N4274" s="348" t="str">
        <f t="shared" si="425"/>
        <v>K-C6</v>
      </c>
      <c r="O4274" s="350"/>
      <c r="P4274" s="350"/>
      <c r="Q4274" s="348" t="str">
        <f>VLOOKUP(K4274,TONG_SL!$A:$D,3,0)</f>
        <v>Túi</v>
      </c>
      <c r="R4274" s="223">
        <v>8</v>
      </c>
      <c r="S4274" s="223"/>
      <c r="T4274" s="223">
        <f>VLOOKUP(VLOOKUP(G4274,Ma_KH!$A:$R,18,0)&amp;K4274,Gia_MB!$A:$F,6,0)</f>
        <v>46000</v>
      </c>
      <c r="U4274" s="183">
        <f t="shared" si="421"/>
        <v>368000</v>
      </c>
      <c r="V4274" s="223"/>
      <c r="W4274" s="269">
        <f t="shared" si="422"/>
        <v>0</v>
      </c>
      <c r="X4274" s="270" t="str">
        <f t="shared" si="423"/>
        <v>8</v>
      </c>
      <c r="Y4274" s="223"/>
      <c r="Z4274" s="183">
        <f t="shared" si="424"/>
        <v>29440</v>
      </c>
      <c r="AA4274" s="271">
        <f>VLOOKUP(G4274,Ma_KH!$A:$R,14,0)</f>
        <v>60</v>
      </c>
    </row>
    <row r="4275" spans="1:27" x14ac:dyDescent="0.25">
      <c r="A4275" s="216">
        <v>46059</v>
      </c>
      <c r="B4275" s="217">
        <v>4184361921</v>
      </c>
      <c r="C4275" s="345" t="s">
        <v>15180</v>
      </c>
      <c r="D4275" s="216">
        <v>46059</v>
      </c>
      <c r="E4275" s="219"/>
      <c r="F4275" s="218"/>
      <c r="G4275" s="268" t="s">
        <v>15481</v>
      </c>
      <c r="H4275" s="219"/>
      <c r="I4275" s="217" t="s">
        <v>16107</v>
      </c>
      <c r="J4275" s="359" t="s">
        <v>1769</v>
      </c>
      <c r="K4275" s="217" t="s">
        <v>27</v>
      </c>
      <c r="L4275" s="348" t="str">
        <f>VLOOKUP($K4275,[1]TONG_SL!$A$1:$D$65536,2,0)</f>
        <v>Chân giò heo muối 300g</v>
      </c>
      <c r="M4275" s="349"/>
      <c r="N4275" s="348" t="str">
        <f t="shared" si="425"/>
        <v>K-C6</v>
      </c>
      <c r="O4275" s="350"/>
      <c r="P4275" s="350"/>
      <c r="Q4275" s="348" t="str">
        <f>VLOOKUP(K4275,TONG_SL!$A:$D,3,0)</f>
        <v>Túi</v>
      </c>
      <c r="R4275" s="223">
        <v>3</v>
      </c>
      <c r="S4275" s="223"/>
      <c r="T4275" s="223">
        <f>VLOOKUP(VLOOKUP(G4275,Ma_KH!$A:$R,18,0)&amp;K4275,Gia_MB!$A:$F,6,0)</f>
        <v>73431</v>
      </c>
      <c r="U4275" s="183">
        <f t="shared" si="421"/>
        <v>220293</v>
      </c>
      <c r="V4275" s="223"/>
      <c r="W4275" s="269">
        <f t="shared" si="422"/>
        <v>0</v>
      </c>
      <c r="X4275" s="270" t="str">
        <f t="shared" si="423"/>
        <v>8</v>
      </c>
      <c r="Y4275" s="223"/>
      <c r="Z4275" s="183">
        <f t="shared" si="424"/>
        <v>17623.439999999999</v>
      </c>
      <c r="AA4275" s="271">
        <f>VLOOKUP(G4275,Ma_KH!$A:$R,14,0)</f>
        <v>60</v>
      </c>
    </row>
    <row r="4276" spans="1:27" x14ac:dyDescent="0.25">
      <c r="A4276" s="216">
        <v>46059</v>
      </c>
      <c r="B4276" s="217">
        <v>4184361921</v>
      </c>
      <c r="C4276" s="345" t="s">
        <v>15180</v>
      </c>
      <c r="D4276" s="216">
        <v>46059</v>
      </c>
      <c r="E4276" s="219"/>
      <c r="F4276" s="218"/>
      <c r="G4276" s="268" t="s">
        <v>15481</v>
      </c>
      <c r="H4276" s="219"/>
      <c r="I4276" s="217" t="s">
        <v>16107</v>
      </c>
      <c r="J4276" s="359" t="s">
        <v>1769</v>
      </c>
      <c r="K4276" s="217" t="s">
        <v>30</v>
      </c>
      <c r="L4276" s="348" t="str">
        <f>VLOOKUP($K4276,[1]TONG_SL!$A$1:$D$65536,2,0)</f>
        <v>Gà muối 500g</v>
      </c>
      <c r="M4276" s="349"/>
      <c r="N4276" s="348" t="str">
        <f t="shared" si="425"/>
        <v>K-C6</v>
      </c>
      <c r="O4276" s="350"/>
      <c r="P4276" s="350"/>
      <c r="Q4276" s="348" t="str">
        <f>VLOOKUP(K4276,TONG_SL!$A:$D,3,0)</f>
        <v>Túi</v>
      </c>
      <c r="R4276" s="223">
        <v>14</v>
      </c>
      <c r="S4276" s="223"/>
      <c r="T4276" s="223">
        <f>VLOOKUP(VLOOKUP(G4276,Ma_KH!$A:$R,18,0)&amp;K4276,Gia_MB!$A:$F,6,0)</f>
        <v>116611</v>
      </c>
      <c r="U4276" s="183">
        <f t="shared" si="421"/>
        <v>1632554</v>
      </c>
      <c r="V4276" s="223"/>
      <c r="W4276" s="269">
        <f t="shared" si="422"/>
        <v>0</v>
      </c>
      <c r="X4276" s="270" t="str">
        <f t="shared" si="423"/>
        <v>8</v>
      </c>
      <c r="Y4276" s="223"/>
      <c r="Z4276" s="183">
        <f t="shared" si="424"/>
        <v>130604.32</v>
      </c>
      <c r="AA4276" s="271">
        <f>VLOOKUP(G4276,Ma_KH!$A:$R,14,0)</f>
        <v>60</v>
      </c>
    </row>
    <row r="4277" spans="1:27" x14ac:dyDescent="0.25">
      <c r="A4277" s="216">
        <v>46056</v>
      </c>
      <c r="B4277" s="217">
        <v>4184160330</v>
      </c>
      <c r="C4277" s="345" t="s">
        <v>15180</v>
      </c>
      <c r="D4277" s="216">
        <v>46059</v>
      </c>
      <c r="E4277" s="219"/>
      <c r="F4277" s="218"/>
      <c r="G4277" s="268" t="s">
        <v>15481</v>
      </c>
      <c r="H4277" s="219"/>
      <c r="I4277" s="217" t="s">
        <v>16108</v>
      </c>
      <c r="J4277" s="359" t="s">
        <v>1769</v>
      </c>
      <c r="K4277" s="217" t="s">
        <v>48</v>
      </c>
      <c r="L4277" s="348" t="str">
        <f>VLOOKUP($K4277,[1]TONG_SL!$A$1:$D$65536,2,0)</f>
        <v>Mọc Nấm Hương 250g</v>
      </c>
      <c r="M4277" s="349"/>
      <c r="N4277" s="348" t="str">
        <f t="shared" si="425"/>
        <v>K-C6</v>
      </c>
      <c r="O4277" s="350"/>
      <c r="P4277" s="350"/>
      <c r="Q4277" s="348" t="str">
        <f>VLOOKUP(K4277,TONG_SL!$A:$D,3,0)</f>
        <v>Túi</v>
      </c>
      <c r="R4277" s="223">
        <v>4</v>
      </c>
      <c r="S4277" s="223"/>
      <c r="T4277" s="223">
        <f>VLOOKUP(VLOOKUP(G4277,Ma_KH!$A:$R,18,0)&amp;K4277,Gia_MB!$A:$F,6,0)</f>
        <v>46000</v>
      </c>
      <c r="U4277" s="183">
        <f t="shared" si="421"/>
        <v>184000</v>
      </c>
      <c r="V4277" s="223"/>
      <c r="W4277" s="269">
        <f t="shared" si="422"/>
        <v>0</v>
      </c>
      <c r="X4277" s="270" t="str">
        <f t="shared" si="423"/>
        <v>8</v>
      </c>
      <c r="Y4277" s="223"/>
      <c r="Z4277" s="183">
        <f t="shared" si="424"/>
        <v>14720</v>
      </c>
      <c r="AA4277" s="271">
        <f>VLOOKUP(G4277,Ma_KH!$A:$R,14,0)</f>
        <v>60</v>
      </c>
    </row>
    <row r="4278" spans="1:27" x14ac:dyDescent="0.25">
      <c r="A4278" s="216">
        <v>46056</v>
      </c>
      <c r="B4278" s="217">
        <v>4184160330</v>
      </c>
      <c r="C4278" s="345" t="s">
        <v>15180</v>
      </c>
      <c r="D4278" s="216">
        <v>46059</v>
      </c>
      <c r="E4278" s="219"/>
      <c r="F4278" s="218"/>
      <c r="G4278" s="268" t="s">
        <v>15481</v>
      </c>
      <c r="H4278" s="219"/>
      <c r="I4278" s="217" t="s">
        <v>16108</v>
      </c>
      <c r="J4278" s="359" t="s">
        <v>1769</v>
      </c>
      <c r="K4278" s="217" t="s">
        <v>32</v>
      </c>
      <c r="L4278" s="348" t="str">
        <f>VLOOKUP($K4278,[1]TONG_SL!$A$1:$D$65536,2,0)</f>
        <v>Giò Tai Lưỡi Xào 250g</v>
      </c>
      <c r="M4278" s="349"/>
      <c r="N4278" s="348" t="str">
        <f t="shared" si="425"/>
        <v>K-C6</v>
      </c>
      <c r="O4278" s="350"/>
      <c r="P4278" s="350"/>
      <c r="Q4278" s="348" t="str">
        <f>VLOOKUP(K4278,TONG_SL!$A:$D,3,0)</f>
        <v>Túi</v>
      </c>
      <c r="R4278" s="223">
        <v>4</v>
      </c>
      <c r="S4278" s="223"/>
      <c r="T4278" s="223">
        <f>VLOOKUP(VLOOKUP(G4278,Ma_KH!$A:$R,18,0)&amp;K4278,Gia_MB!$A:$F,6,0)</f>
        <v>50182</v>
      </c>
      <c r="U4278" s="183">
        <f t="shared" si="421"/>
        <v>200728</v>
      </c>
      <c r="V4278" s="223"/>
      <c r="W4278" s="269">
        <f t="shared" si="422"/>
        <v>0</v>
      </c>
      <c r="X4278" s="270" t="str">
        <f t="shared" si="423"/>
        <v>8</v>
      </c>
      <c r="Y4278" s="223"/>
      <c r="Z4278" s="183">
        <f t="shared" si="424"/>
        <v>16058.24</v>
      </c>
      <c r="AA4278" s="271">
        <f>VLOOKUP(G4278,Ma_KH!$A:$R,14,0)</f>
        <v>60</v>
      </c>
    </row>
    <row r="4279" spans="1:27" x14ac:dyDescent="0.25">
      <c r="A4279" s="216">
        <v>46056</v>
      </c>
      <c r="B4279" s="217">
        <v>4184160330</v>
      </c>
      <c r="C4279" s="345" t="s">
        <v>15180</v>
      </c>
      <c r="D4279" s="216">
        <v>46059</v>
      </c>
      <c r="E4279" s="219"/>
      <c r="F4279" s="218"/>
      <c r="G4279" s="268" t="s">
        <v>15481</v>
      </c>
      <c r="H4279" s="219"/>
      <c r="I4279" s="217" t="s">
        <v>16108</v>
      </c>
      <c r="J4279" s="359" t="s">
        <v>1769</v>
      </c>
      <c r="K4279" s="217" t="s">
        <v>30</v>
      </c>
      <c r="L4279" s="348" t="str">
        <f>VLOOKUP($K4279,[1]TONG_SL!$A$1:$D$65536,2,0)</f>
        <v>Gà muối 500g</v>
      </c>
      <c r="M4279" s="349"/>
      <c r="N4279" s="348" t="str">
        <f t="shared" si="425"/>
        <v>K-C6</v>
      </c>
      <c r="O4279" s="350"/>
      <c r="P4279" s="350"/>
      <c r="Q4279" s="348" t="str">
        <f>VLOOKUP(K4279,TONG_SL!$A:$D,3,0)</f>
        <v>Túi</v>
      </c>
      <c r="R4279" s="223">
        <v>10</v>
      </c>
      <c r="S4279" s="223"/>
      <c r="T4279" s="223">
        <f>VLOOKUP(VLOOKUP(G4279,Ma_KH!$A:$R,18,0)&amp;K4279,Gia_MB!$A:$F,6,0)</f>
        <v>116611</v>
      </c>
      <c r="U4279" s="183">
        <f t="shared" si="421"/>
        <v>1166110</v>
      </c>
      <c r="V4279" s="223"/>
      <c r="W4279" s="269">
        <f t="shared" si="422"/>
        <v>0</v>
      </c>
      <c r="X4279" s="270" t="str">
        <f t="shared" si="423"/>
        <v>8</v>
      </c>
      <c r="Y4279" s="223"/>
      <c r="Z4279" s="183">
        <f t="shared" si="424"/>
        <v>93288.8</v>
      </c>
      <c r="AA4279" s="271">
        <f>VLOOKUP(G4279,Ma_KH!$A:$R,14,0)</f>
        <v>60</v>
      </c>
    </row>
    <row r="4280" spans="1:27" x14ac:dyDescent="0.25">
      <c r="A4280" s="216">
        <v>46056</v>
      </c>
      <c r="B4280" s="217">
        <v>4184160330</v>
      </c>
      <c r="C4280" s="345" t="s">
        <v>15180</v>
      </c>
      <c r="D4280" s="216">
        <v>46059</v>
      </c>
      <c r="E4280" s="219"/>
      <c r="F4280" s="218"/>
      <c r="G4280" s="268" t="s">
        <v>15481</v>
      </c>
      <c r="H4280" s="219"/>
      <c r="I4280" s="217" t="s">
        <v>16108</v>
      </c>
      <c r="J4280" s="359" t="s">
        <v>1769</v>
      </c>
      <c r="K4280" s="217" t="s">
        <v>27</v>
      </c>
      <c r="L4280" s="348" t="str">
        <f>VLOOKUP($K4280,[1]TONG_SL!$A$1:$D$65536,2,0)</f>
        <v>Chân giò heo muối 300g</v>
      </c>
      <c r="M4280" s="349"/>
      <c r="N4280" s="348" t="str">
        <f t="shared" si="425"/>
        <v>K-C6</v>
      </c>
      <c r="O4280" s="350"/>
      <c r="P4280" s="350"/>
      <c r="Q4280" s="348" t="str">
        <f>VLOOKUP(K4280,TONG_SL!$A:$D,3,0)</f>
        <v>Túi</v>
      </c>
      <c r="R4280" s="223">
        <v>20</v>
      </c>
      <c r="S4280" s="223"/>
      <c r="T4280" s="223">
        <f>VLOOKUP(VLOOKUP(G4280,Ma_KH!$A:$R,18,0)&amp;K4280,Gia_MB!$A:$F,6,0)</f>
        <v>73431</v>
      </c>
      <c r="U4280" s="183">
        <f t="shared" si="421"/>
        <v>1468620</v>
      </c>
      <c r="V4280" s="223"/>
      <c r="W4280" s="269">
        <f t="shared" si="422"/>
        <v>0</v>
      </c>
      <c r="X4280" s="270" t="str">
        <f t="shared" si="423"/>
        <v>8</v>
      </c>
      <c r="Y4280" s="223"/>
      <c r="Z4280" s="183">
        <f t="shared" si="424"/>
        <v>117489.60000000001</v>
      </c>
      <c r="AA4280" s="271">
        <f>VLOOKUP(G4280,Ma_KH!$A:$R,14,0)</f>
        <v>60</v>
      </c>
    </row>
    <row r="4281" spans="1:27" x14ac:dyDescent="0.25">
      <c r="A4281" s="216">
        <v>46049</v>
      </c>
      <c r="B4281" s="217">
        <v>4183830212</v>
      </c>
      <c r="C4281" s="345" t="s">
        <v>15180</v>
      </c>
      <c r="D4281" s="216">
        <v>46059</v>
      </c>
      <c r="E4281" s="219"/>
      <c r="F4281" s="218"/>
      <c r="G4281" s="268" t="s">
        <v>15481</v>
      </c>
      <c r="H4281" s="219"/>
      <c r="I4281" s="217" t="s">
        <v>16109</v>
      </c>
      <c r="J4281" s="359" t="s">
        <v>1769</v>
      </c>
      <c r="K4281" s="217" t="s">
        <v>37</v>
      </c>
      <c r="L4281" s="348" t="str">
        <f>VLOOKUP($K4281,[1]TONG_SL!$A$1:$D$65536,2,0)</f>
        <v>Chả cốm 300g</v>
      </c>
      <c r="M4281" s="349"/>
      <c r="N4281" s="348" t="str">
        <f t="shared" si="425"/>
        <v>K-C6</v>
      </c>
      <c r="O4281" s="350"/>
      <c r="P4281" s="350"/>
      <c r="Q4281" s="348" t="str">
        <f>VLOOKUP(K4281,TONG_SL!$A:$D,3,0)</f>
        <v>Túi</v>
      </c>
      <c r="R4281" s="223">
        <v>4</v>
      </c>
      <c r="S4281" s="223"/>
      <c r="T4281" s="223">
        <f>VLOOKUP(VLOOKUP(G4281,Ma_KH!$A:$R,18,0)&amp;K4281,Gia_MB!$A:$F,6,0)</f>
        <v>74250</v>
      </c>
      <c r="U4281" s="183">
        <f t="shared" si="421"/>
        <v>297000</v>
      </c>
      <c r="V4281" s="223"/>
      <c r="W4281" s="269">
        <f t="shared" si="422"/>
        <v>0</v>
      </c>
      <c r="X4281" s="270" t="str">
        <f t="shared" si="423"/>
        <v>8</v>
      </c>
      <c r="Y4281" s="223"/>
      <c r="Z4281" s="183">
        <f t="shared" si="424"/>
        <v>23760</v>
      </c>
      <c r="AA4281" s="271">
        <f>VLOOKUP(G4281,Ma_KH!$A:$R,14,0)</f>
        <v>60</v>
      </c>
    </row>
    <row r="4282" spans="1:27" x14ac:dyDescent="0.25">
      <c r="A4282" s="216">
        <v>46049</v>
      </c>
      <c r="B4282" s="217">
        <v>4183830212</v>
      </c>
      <c r="C4282" s="345" t="s">
        <v>15180</v>
      </c>
      <c r="D4282" s="216">
        <v>46059</v>
      </c>
      <c r="E4282" s="219"/>
      <c r="F4282" s="218"/>
      <c r="G4282" s="268" t="s">
        <v>15481</v>
      </c>
      <c r="H4282" s="219"/>
      <c r="I4282" s="217" t="s">
        <v>16109</v>
      </c>
      <c r="J4282" s="359" t="s">
        <v>1769</v>
      </c>
      <c r="K4282" s="217" t="s">
        <v>27</v>
      </c>
      <c r="L4282" s="348" t="str">
        <f>VLOOKUP($K4282,[1]TONG_SL!$A$1:$D$65536,2,0)</f>
        <v>Chân giò heo muối 300g</v>
      </c>
      <c r="M4282" s="349"/>
      <c r="N4282" s="348" t="str">
        <f t="shared" si="425"/>
        <v>K-C6</v>
      </c>
      <c r="O4282" s="350"/>
      <c r="P4282" s="350"/>
      <c r="Q4282" s="348" t="str">
        <f>VLOOKUP(K4282,TONG_SL!$A:$D,3,0)</f>
        <v>Túi</v>
      </c>
      <c r="R4282" s="223">
        <v>10</v>
      </c>
      <c r="S4282" s="223"/>
      <c r="T4282" s="223">
        <f>VLOOKUP(VLOOKUP(G4282,Ma_KH!$A:$R,18,0)&amp;K4282,Gia_MB!$A:$F,6,0)</f>
        <v>73431</v>
      </c>
      <c r="U4282" s="183">
        <f t="shared" si="421"/>
        <v>734310</v>
      </c>
      <c r="V4282" s="223"/>
      <c r="W4282" s="269">
        <f t="shared" si="422"/>
        <v>0</v>
      </c>
      <c r="X4282" s="270" t="str">
        <f t="shared" si="423"/>
        <v>8</v>
      </c>
      <c r="Y4282" s="223"/>
      <c r="Z4282" s="183">
        <f t="shared" si="424"/>
        <v>58744.800000000003</v>
      </c>
      <c r="AA4282" s="271">
        <f>VLOOKUP(G4282,Ma_KH!$A:$R,14,0)</f>
        <v>60</v>
      </c>
    </row>
    <row r="4283" spans="1:27" x14ac:dyDescent="0.25">
      <c r="A4283" s="216">
        <v>46049</v>
      </c>
      <c r="B4283" s="217">
        <v>4183830212</v>
      </c>
      <c r="C4283" s="345" t="s">
        <v>15180</v>
      </c>
      <c r="D4283" s="216">
        <v>46059</v>
      </c>
      <c r="E4283" s="219"/>
      <c r="F4283" s="218"/>
      <c r="G4283" s="268" t="s">
        <v>15481</v>
      </c>
      <c r="H4283" s="219"/>
      <c r="I4283" s="217" t="s">
        <v>16109</v>
      </c>
      <c r="J4283" s="359" t="s">
        <v>1769</v>
      </c>
      <c r="K4283" s="217" t="s">
        <v>30</v>
      </c>
      <c r="L4283" s="348" t="str">
        <f>VLOOKUP($K4283,[1]TONG_SL!$A$1:$D$65536,2,0)</f>
        <v>Gà muối 500g</v>
      </c>
      <c r="M4283" s="349"/>
      <c r="N4283" s="348" t="str">
        <f t="shared" si="425"/>
        <v>K-C6</v>
      </c>
      <c r="O4283" s="350"/>
      <c r="P4283" s="350"/>
      <c r="Q4283" s="348" t="str">
        <f>VLOOKUP(K4283,TONG_SL!$A:$D,3,0)</f>
        <v>Túi</v>
      </c>
      <c r="R4283" s="223">
        <v>10</v>
      </c>
      <c r="S4283" s="223"/>
      <c r="T4283" s="223">
        <f>VLOOKUP(VLOOKUP(G4283,Ma_KH!$A:$R,18,0)&amp;K4283,Gia_MB!$A:$F,6,0)</f>
        <v>116611</v>
      </c>
      <c r="U4283" s="183">
        <f t="shared" si="421"/>
        <v>1166110</v>
      </c>
      <c r="V4283" s="223"/>
      <c r="W4283" s="269">
        <f t="shared" si="422"/>
        <v>0</v>
      </c>
      <c r="X4283" s="270" t="str">
        <f t="shared" si="423"/>
        <v>8</v>
      </c>
      <c r="Y4283" s="223"/>
      <c r="Z4283" s="183">
        <f t="shared" si="424"/>
        <v>93288.8</v>
      </c>
      <c r="AA4283" s="271">
        <f>VLOOKUP(G4283,Ma_KH!$A:$R,14,0)</f>
        <v>60</v>
      </c>
    </row>
    <row r="4284" spans="1:27" x14ac:dyDescent="0.25">
      <c r="A4284" s="216">
        <v>46049</v>
      </c>
      <c r="B4284" s="217">
        <v>4183830212</v>
      </c>
      <c r="C4284" s="345" t="s">
        <v>15180</v>
      </c>
      <c r="D4284" s="216">
        <v>46059</v>
      </c>
      <c r="E4284" s="219"/>
      <c r="F4284" s="218"/>
      <c r="G4284" s="268" t="s">
        <v>15481</v>
      </c>
      <c r="H4284" s="219"/>
      <c r="I4284" s="217" t="s">
        <v>16109</v>
      </c>
      <c r="J4284" s="359" t="s">
        <v>1769</v>
      </c>
      <c r="K4284" s="217" t="s">
        <v>7149</v>
      </c>
      <c r="L4284" s="348" t="str">
        <f>VLOOKUP($K4284,[1]TONG_SL!$A$1:$D$65536,2,0)</f>
        <v>Tai heo muối 200g</v>
      </c>
      <c r="M4284" s="349"/>
      <c r="N4284" s="348" t="str">
        <f t="shared" si="425"/>
        <v>K-C6</v>
      </c>
      <c r="O4284" s="350"/>
      <c r="P4284" s="350"/>
      <c r="Q4284" s="348" t="str">
        <f>VLOOKUP(K4284,TONG_SL!$A:$D,3,0)</f>
        <v>Túi</v>
      </c>
      <c r="R4284" s="223">
        <v>5</v>
      </c>
      <c r="S4284" s="223"/>
      <c r="T4284" s="223">
        <f>VLOOKUP(VLOOKUP(G4284,Ma_KH!$A:$R,18,0)&amp;K4284,Gia_MB!$A:$F,6,0)</f>
        <v>55595</v>
      </c>
      <c r="U4284" s="183">
        <f t="shared" si="421"/>
        <v>277975</v>
      </c>
      <c r="V4284" s="223"/>
      <c r="W4284" s="269">
        <f t="shared" si="422"/>
        <v>0</v>
      </c>
      <c r="X4284" s="270" t="str">
        <f t="shared" si="423"/>
        <v>8</v>
      </c>
      <c r="Y4284" s="223"/>
      <c r="Z4284" s="183">
        <f t="shared" si="424"/>
        <v>22238</v>
      </c>
      <c r="AA4284" s="271">
        <f>VLOOKUP(G4284,Ma_KH!$A:$R,14,0)</f>
        <v>60</v>
      </c>
    </row>
    <row r="4285" spans="1:27" x14ac:dyDescent="0.25">
      <c r="A4285" s="216">
        <v>46057</v>
      </c>
      <c r="B4285" s="217">
        <v>4184277619</v>
      </c>
      <c r="C4285" s="345" t="s">
        <v>15180</v>
      </c>
      <c r="D4285" s="216">
        <v>46059</v>
      </c>
      <c r="E4285" s="219"/>
      <c r="F4285" s="218"/>
      <c r="G4285" s="268" t="s">
        <v>15481</v>
      </c>
      <c r="H4285" s="219"/>
      <c r="I4285" s="217" t="s">
        <v>16110</v>
      </c>
      <c r="J4285" s="359" t="s">
        <v>1769</v>
      </c>
      <c r="K4285" s="217" t="s">
        <v>27</v>
      </c>
      <c r="L4285" s="348" t="str">
        <f>VLOOKUP($K4285,[1]TONG_SL!$A$1:$D$65536,2,0)</f>
        <v>Chân giò heo muối 300g</v>
      </c>
      <c r="M4285" s="349"/>
      <c r="N4285" s="348" t="str">
        <f t="shared" si="425"/>
        <v>K-C6</v>
      </c>
      <c r="O4285" s="350"/>
      <c r="P4285" s="350"/>
      <c r="Q4285" s="348" t="str">
        <f>VLOOKUP(K4285,TONG_SL!$A:$D,3,0)</f>
        <v>Túi</v>
      </c>
      <c r="R4285" s="223">
        <v>24</v>
      </c>
      <c r="S4285" s="223"/>
      <c r="T4285" s="223">
        <f>VLOOKUP(VLOOKUP(G4285,Ma_KH!$A:$R,18,0)&amp;K4285,Gia_MB!$A:$F,6,0)</f>
        <v>73431</v>
      </c>
      <c r="U4285" s="183">
        <f t="shared" si="421"/>
        <v>1762344</v>
      </c>
      <c r="V4285" s="223"/>
      <c r="W4285" s="269">
        <f t="shared" si="422"/>
        <v>0</v>
      </c>
      <c r="X4285" s="270" t="str">
        <f t="shared" si="423"/>
        <v>8</v>
      </c>
      <c r="Y4285" s="223"/>
      <c r="Z4285" s="183">
        <f t="shared" si="424"/>
        <v>140987.51999999999</v>
      </c>
      <c r="AA4285" s="271">
        <f>VLOOKUP(G4285,Ma_KH!$A:$R,14,0)</f>
        <v>60</v>
      </c>
    </row>
    <row r="4286" spans="1:27" x14ac:dyDescent="0.25">
      <c r="A4286" s="216">
        <v>46057</v>
      </c>
      <c r="B4286" s="217">
        <v>4184277619</v>
      </c>
      <c r="C4286" s="345" t="s">
        <v>15180</v>
      </c>
      <c r="D4286" s="216">
        <v>46059</v>
      </c>
      <c r="E4286" s="219"/>
      <c r="F4286" s="218"/>
      <c r="G4286" s="268" t="s">
        <v>15481</v>
      </c>
      <c r="H4286" s="219"/>
      <c r="I4286" s="217" t="s">
        <v>16110</v>
      </c>
      <c r="J4286" s="359" t="s">
        <v>1769</v>
      </c>
      <c r="K4286" s="217" t="s">
        <v>7192</v>
      </c>
      <c r="L4286" s="348" t="str">
        <f>VLOOKUP($K4286,[1]TONG_SL!$A$1:$D$65536,2,0)</f>
        <v>Gà muối 500g</v>
      </c>
      <c r="M4286" s="349"/>
      <c r="N4286" s="348" t="str">
        <f t="shared" si="425"/>
        <v>K-C6</v>
      </c>
      <c r="O4286" s="350"/>
      <c r="P4286" s="350"/>
      <c r="Q4286" s="348" t="str">
        <f>VLOOKUP(K4286,TONG_SL!$A:$D,3,0)</f>
        <v>Túi</v>
      </c>
      <c r="R4286" s="223">
        <v>10</v>
      </c>
      <c r="S4286" s="223"/>
      <c r="T4286" s="223">
        <f>VLOOKUP(VLOOKUP(G4286,Ma_KH!$A:$R,18,0)&amp;K4286,Gia_MB!$A:$F,6,0)</f>
        <v>116611</v>
      </c>
      <c r="U4286" s="183">
        <f t="shared" si="421"/>
        <v>1166110</v>
      </c>
      <c r="V4286" s="223"/>
      <c r="W4286" s="269">
        <f t="shared" si="422"/>
        <v>0</v>
      </c>
      <c r="X4286" s="270" t="str">
        <f t="shared" si="423"/>
        <v>8</v>
      </c>
      <c r="Y4286" s="223"/>
      <c r="Z4286" s="183">
        <f t="shared" si="424"/>
        <v>93288.8</v>
      </c>
      <c r="AA4286" s="271">
        <f>VLOOKUP(G4286,Ma_KH!$A:$R,14,0)</f>
        <v>60</v>
      </c>
    </row>
    <row r="4287" spans="1:27" x14ac:dyDescent="0.25">
      <c r="A4287" s="216">
        <v>46057</v>
      </c>
      <c r="B4287" s="217">
        <v>4184277619</v>
      </c>
      <c r="C4287" s="345" t="s">
        <v>15180</v>
      </c>
      <c r="D4287" s="216">
        <v>46059</v>
      </c>
      <c r="E4287" s="219"/>
      <c r="F4287" s="218"/>
      <c r="G4287" s="268" t="s">
        <v>15481</v>
      </c>
      <c r="H4287" s="219"/>
      <c r="I4287" s="217" t="s">
        <v>16110</v>
      </c>
      <c r="J4287" s="359" t="s">
        <v>1769</v>
      </c>
      <c r="K4287" s="217" t="s">
        <v>32</v>
      </c>
      <c r="L4287" s="348" t="str">
        <f>VLOOKUP($K4287,[1]TONG_SL!$A$1:$D$65536,2,0)</f>
        <v>Giò Tai Lưỡi Xào 250g</v>
      </c>
      <c r="M4287" s="349"/>
      <c r="N4287" s="348" t="str">
        <f t="shared" si="425"/>
        <v>K-C6</v>
      </c>
      <c r="O4287" s="350"/>
      <c r="P4287" s="350"/>
      <c r="Q4287" s="348" t="str">
        <f>VLOOKUP(K4287,TONG_SL!$A:$D,3,0)</f>
        <v>Túi</v>
      </c>
      <c r="R4287" s="223">
        <v>10</v>
      </c>
      <c r="S4287" s="223"/>
      <c r="T4287" s="223">
        <f>VLOOKUP(VLOOKUP(G4287,Ma_KH!$A:$R,18,0)&amp;K4287,Gia_MB!$A:$F,6,0)</f>
        <v>50182</v>
      </c>
      <c r="U4287" s="183">
        <f t="shared" si="421"/>
        <v>501820</v>
      </c>
      <c r="V4287" s="223"/>
      <c r="W4287" s="269">
        <f t="shared" si="422"/>
        <v>0</v>
      </c>
      <c r="X4287" s="270" t="str">
        <f t="shared" si="423"/>
        <v>8</v>
      </c>
      <c r="Y4287" s="223"/>
      <c r="Z4287" s="183">
        <f t="shared" si="424"/>
        <v>40145.599999999999</v>
      </c>
      <c r="AA4287" s="271">
        <f>VLOOKUP(G4287,Ma_KH!$A:$R,14,0)</f>
        <v>60</v>
      </c>
    </row>
    <row r="4288" spans="1:27" x14ac:dyDescent="0.25">
      <c r="A4288" s="216">
        <v>46057</v>
      </c>
      <c r="B4288" s="217">
        <v>4184277619</v>
      </c>
      <c r="C4288" s="345" t="s">
        <v>15180</v>
      </c>
      <c r="D4288" s="216">
        <v>46059</v>
      </c>
      <c r="E4288" s="219"/>
      <c r="F4288" s="218"/>
      <c r="G4288" s="268" t="s">
        <v>15481</v>
      </c>
      <c r="H4288" s="219"/>
      <c r="I4288" s="217" t="s">
        <v>16110</v>
      </c>
      <c r="J4288" s="359" t="s">
        <v>1769</v>
      </c>
      <c r="K4288" s="217" t="s">
        <v>37</v>
      </c>
      <c r="L4288" s="348" t="str">
        <f>VLOOKUP($K4288,[1]TONG_SL!$A$1:$D$65536,2,0)</f>
        <v>Chả cốm 300g</v>
      </c>
      <c r="M4288" s="349"/>
      <c r="N4288" s="348" t="str">
        <f t="shared" si="425"/>
        <v>K-C6</v>
      </c>
      <c r="O4288" s="350"/>
      <c r="P4288" s="350"/>
      <c r="Q4288" s="348" t="str">
        <f>VLOOKUP(K4288,TONG_SL!$A:$D,3,0)</f>
        <v>Túi</v>
      </c>
      <c r="R4288" s="223">
        <v>5</v>
      </c>
      <c r="S4288" s="223"/>
      <c r="T4288" s="223">
        <f>VLOOKUP(VLOOKUP(G4288,Ma_KH!$A:$R,18,0)&amp;K4288,Gia_MB!$A:$F,6,0)</f>
        <v>74250</v>
      </c>
      <c r="U4288" s="183">
        <f t="shared" si="421"/>
        <v>371250</v>
      </c>
      <c r="V4288" s="223"/>
      <c r="W4288" s="269">
        <f t="shared" si="422"/>
        <v>0</v>
      </c>
      <c r="X4288" s="270" t="str">
        <f t="shared" si="423"/>
        <v>8</v>
      </c>
      <c r="Y4288" s="223"/>
      <c r="Z4288" s="183">
        <f t="shared" si="424"/>
        <v>29700</v>
      </c>
      <c r="AA4288" s="271">
        <f>VLOOKUP(G4288,Ma_KH!$A:$R,14,0)</f>
        <v>60</v>
      </c>
    </row>
    <row r="4289" spans="1:27" x14ac:dyDescent="0.25">
      <c r="A4289" s="216">
        <v>46057</v>
      </c>
      <c r="B4289" s="217">
        <v>4184277619</v>
      </c>
      <c r="C4289" s="345" t="s">
        <v>15180</v>
      </c>
      <c r="D4289" s="216">
        <v>46059</v>
      </c>
      <c r="E4289" s="219"/>
      <c r="F4289" s="218"/>
      <c r="G4289" s="268" t="s">
        <v>15481</v>
      </c>
      <c r="H4289" s="219"/>
      <c r="I4289" s="217" t="s">
        <v>16110</v>
      </c>
      <c r="J4289" s="359" t="s">
        <v>1769</v>
      </c>
      <c r="K4289" s="217" t="s">
        <v>48</v>
      </c>
      <c r="L4289" s="348" t="str">
        <f>VLOOKUP($K4289,[1]TONG_SL!$A$1:$D$65536,2,0)</f>
        <v>Mọc Nấm Hương 250g</v>
      </c>
      <c r="M4289" s="349"/>
      <c r="N4289" s="348" t="str">
        <f t="shared" si="425"/>
        <v>K-C6</v>
      </c>
      <c r="O4289" s="350"/>
      <c r="P4289" s="350"/>
      <c r="Q4289" s="348" t="str">
        <f>VLOOKUP(K4289,TONG_SL!$A:$D,3,0)</f>
        <v>Túi</v>
      </c>
      <c r="R4289" s="223">
        <v>5</v>
      </c>
      <c r="S4289" s="223"/>
      <c r="T4289" s="223">
        <f>VLOOKUP(VLOOKUP(G4289,Ma_KH!$A:$R,18,0)&amp;K4289,Gia_MB!$A:$F,6,0)</f>
        <v>46000</v>
      </c>
      <c r="U4289" s="183">
        <f t="shared" ref="U4289:U4352" si="426">T4289*R4289</f>
        <v>230000</v>
      </c>
      <c r="V4289" s="223"/>
      <c r="W4289" s="269">
        <f t="shared" ref="W4289:W4352" si="427">U4289*V4289</f>
        <v>0</v>
      </c>
      <c r="X4289" s="270" t="str">
        <f t="shared" ref="X4289:X4352" si="428">IF(B4289&lt;&gt;"","8","0")</f>
        <v>8</v>
      </c>
      <c r="Y4289" s="223"/>
      <c r="Z4289" s="183">
        <f t="shared" ref="Z4289:Z4352" si="429">U4289*X4289%</f>
        <v>18400</v>
      </c>
      <c r="AA4289" s="271">
        <f>VLOOKUP(G4289,Ma_KH!$A:$R,14,0)</f>
        <v>60</v>
      </c>
    </row>
    <row r="4290" spans="1:27" x14ac:dyDescent="0.25">
      <c r="A4290" s="216">
        <v>46059</v>
      </c>
      <c r="B4290" s="217">
        <v>4184362554</v>
      </c>
      <c r="C4290" s="345" t="s">
        <v>15180</v>
      </c>
      <c r="D4290" s="216">
        <v>46059</v>
      </c>
      <c r="E4290" s="219"/>
      <c r="F4290" s="218"/>
      <c r="G4290" s="268" t="s">
        <v>15481</v>
      </c>
      <c r="H4290" s="219"/>
      <c r="I4290" s="217" t="s">
        <v>16111</v>
      </c>
      <c r="J4290" s="359" t="s">
        <v>1769</v>
      </c>
      <c r="K4290" s="217" t="s">
        <v>48</v>
      </c>
      <c r="L4290" s="348" t="str">
        <f>VLOOKUP($K4290,[1]TONG_SL!$A$1:$D$65536,2,0)</f>
        <v>Mọc Nấm Hương 250g</v>
      </c>
      <c r="M4290" s="349"/>
      <c r="N4290" s="348" t="str">
        <f t="shared" si="425"/>
        <v>K-C6</v>
      </c>
      <c r="O4290" s="350"/>
      <c r="P4290" s="350"/>
      <c r="Q4290" s="348" t="str">
        <f>VLOOKUP(K4290,TONG_SL!$A:$D,3,0)</f>
        <v>Túi</v>
      </c>
      <c r="R4290" s="223">
        <v>5</v>
      </c>
      <c r="S4290" s="223"/>
      <c r="T4290" s="223">
        <f>VLOOKUP(VLOOKUP(G4290,Ma_KH!$A:$R,18,0)&amp;K4290,Gia_MB!$A:$F,6,0)</f>
        <v>46000</v>
      </c>
      <c r="U4290" s="183">
        <f t="shared" si="426"/>
        <v>230000</v>
      </c>
      <c r="V4290" s="223"/>
      <c r="W4290" s="269">
        <f t="shared" si="427"/>
        <v>0</v>
      </c>
      <c r="X4290" s="270" t="str">
        <f t="shared" si="428"/>
        <v>8</v>
      </c>
      <c r="Y4290" s="223"/>
      <c r="Z4290" s="183">
        <f t="shared" si="429"/>
        <v>18400</v>
      </c>
      <c r="AA4290" s="271">
        <f>VLOOKUP(G4290,Ma_KH!$A:$R,14,0)</f>
        <v>60</v>
      </c>
    </row>
    <row r="4291" spans="1:27" x14ac:dyDescent="0.25">
      <c r="A4291" s="216">
        <v>46059</v>
      </c>
      <c r="B4291" s="217">
        <v>4184362554</v>
      </c>
      <c r="C4291" s="345" t="s">
        <v>15180</v>
      </c>
      <c r="D4291" s="216">
        <v>46059</v>
      </c>
      <c r="E4291" s="219"/>
      <c r="F4291" s="218"/>
      <c r="G4291" s="268" t="s">
        <v>15481</v>
      </c>
      <c r="H4291" s="219"/>
      <c r="I4291" s="217" t="s">
        <v>16111</v>
      </c>
      <c r="J4291" s="359" t="s">
        <v>1769</v>
      </c>
      <c r="K4291" s="217" t="s">
        <v>32</v>
      </c>
      <c r="L4291" s="348" t="str">
        <f>VLOOKUP($K4291,[1]TONG_SL!$A$1:$D$65536,2,0)</f>
        <v>Giò Tai Lưỡi Xào 250g</v>
      </c>
      <c r="M4291" s="349"/>
      <c r="N4291" s="348" t="str">
        <f t="shared" si="425"/>
        <v>K-C6</v>
      </c>
      <c r="O4291" s="350"/>
      <c r="P4291" s="350"/>
      <c r="Q4291" s="348" t="str">
        <f>VLOOKUP(K4291,TONG_SL!$A:$D,3,0)</f>
        <v>Túi</v>
      </c>
      <c r="R4291" s="223">
        <v>5</v>
      </c>
      <c r="S4291" s="223"/>
      <c r="T4291" s="223">
        <f>VLOOKUP(VLOOKUP(G4291,Ma_KH!$A:$R,18,0)&amp;K4291,Gia_MB!$A:$F,6,0)</f>
        <v>50182</v>
      </c>
      <c r="U4291" s="183">
        <f t="shared" si="426"/>
        <v>250910</v>
      </c>
      <c r="V4291" s="223"/>
      <c r="W4291" s="269">
        <f t="shared" si="427"/>
        <v>0</v>
      </c>
      <c r="X4291" s="270" t="str">
        <f t="shared" si="428"/>
        <v>8</v>
      </c>
      <c r="Y4291" s="223"/>
      <c r="Z4291" s="183">
        <f t="shared" si="429"/>
        <v>20072.8</v>
      </c>
      <c r="AA4291" s="271">
        <f>VLOOKUP(G4291,Ma_KH!$A:$R,14,0)</f>
        <v>60</v>
      </c>
    </row>
    <row r="4292" spans="1:27" x14ac:dyDescent="0.25">
      <c r="A4292" s="216">
        <v>46059</v>
      </c>
      <c r="B4292" s="217">
        <v>4184362554</v>
      </c>
      <c r="C4292" s="345" t="s">
        <v>15180</v>
      </c>
      <c r="D4292" s="216">
        <v>46059</v>
      </c>
      <c r="E4292" s="219"/>
      <c r="F4292" s="218"/>
      <c r="G4292" s="268" t="s">
        <v>15481</v>
      </c>
      <c r="H4292" s="219"/>
      <c r="I4292" s="217" t="s">
        <v>16111</v>
      </c>
      <c r="J4292" s="359" t="s">
        <v>1769</v>
      </c>
      <c r="K4292" s="217" t="s">
        <v>39</v>
      </c>
      <c r="L4292" s="348" t="str">
        <f>VLOOKUP($K4292,[1]TONG_SL!$A$1:$D$65536,2,0)</f>
        <v>Chả nướng 300g</v>
      </c>
      <c r="M4292" s="349"/>
      <c r="N4292" s="348" t="str">
        <f t="shared" si="425"/>
        <v>K-C6</v>
      </c>
      <c r="O4292" s="350"/>
      <c r="P4292" s="350"/>
      <c r="Q4292" s="348" t="str">
        <f>VLOOKUP(K4292,TONG_SL!$A:$D,3,0)</f>
        <v>Túi</v>
      </c>
      <c r="R4292" s="223">
        <v>4</v>
      </c>
      <c r="S4292" s="223"/>
      <c r="T4292" s="223">
        <f>VLOOKUP(VLOOKUP(G4292,Ma_KH!$A:$R,18,0)&amp;K4292,Gia_MB!$A:$F,6,0)</f>
        <v>70950</v>
      </c>
      <c r="U4292" s="183">
        <f t="shared" si="426"/>
        <v>283800</v>
      </c>
      <c r="V4292" s="223"/>
      <c r="W4292" s="269">
        <f t="shared" si="427"/>
        <v>0</v>
      </c>
      <c r="X4292" s="270" t="str">
        <f t="shared" si="428"/>
        <v>8</v>
      </c>
      <c r="Y4292" s="223"/>
      <c r="Z4292" s="183">
        <f t="shared" si="429"/>
        <v>22704</v>
      </c>
      <c r="AA4292" s="271">
        <f>VLOOKUP(G4292,Ma_KH!$A:$R,14,0)</f>
        <v>60</v>
      </c>
    </row>
    <row r="4293" spans="1:27" x14ac:dyDescent="0.25">
      <c r="A4293" s="216">
        <v>46059</v>
      </c>
      <c r="B4293" s="217">
        <v>4184362554</v>
      </c>
      <c r="C4293" s="345" t="s">
        <v>15180</v>
      </c>
      <c r="D4293" s="216">
        <v>46059</v>
      </c>
      <c r="E4293" s="219"/>
      <c r="F4293" s="218"/>
      <c r="G4293" s="268" t="s">
        <v>15481</v>
      </c>
      <c r="H4293" s="219"/>
      <c r="I4293" s="217" t="s">
        <v>16111</v>
      </c>
      <c r="J4293" s="359" t="s">
        <v>1769</v>
      </c>
      <c r="K4293" s="217" t="s">
        <v>7149</v>
      </c>
      <c r="L4293" s="348" t="str">
        <f>VLOOKUP($K4293,[1]TONG_SL!$A$1:$D$65536,2,0)</f>
        <v>Tai heo muối 200g</v>
      </c>
      <c r="M4293" s="349"/>
      <c r="N4293" s="348" t="str">
        <f t="shared" si="425"/>
        <v>K-C6</v>
      </c>
      <c r="O4293" s="350"/>
      <c r="P4293" s="350"/>
      <c r="Q4293" s="348" t="str">
        <f>VLOOKUP(K4293,TONG_SL!$A:$D,3,0)</f>
        <v>Túi</v>
      </c>
      <c r="R4293" s="223">
        <v>10</v>
      </c>
      <c r="S4293" s="223"/>
      <c r="T4293" s="223">
        <f>VLOOKUP(VLOOKUP(G4293,Ma_KH!$A:$R,18,0)&amp;K4293,Gia_MB!$A:$F,6,0)</f>
        <v>55595</v>
      </c>
      <c r="U4293" s="183">
        <f t="shared" si="426"/>
        <v>555950</v>
      </c>
      <c r="V4293" s="223"/>
      <c r="W4293" s="269">
        <f t="shared" si="427"/>
        <v>0</v>
      </c>
      <c r="X4293" s="270" t="str">
        <f t="shared" si="428"/>
        <v>8</v>
      </c>
      <c r="Y4293" s="223"/>
      <c r="Z4293" s="183">
        <f t="shared" si="429"/>
        <v>44476</v>
      </c>
      <c r="AA4293" s="271">
        <f>VLOOKUP(G4293,Ma_KH!$A:$R,14,0)</f>
        <v>60</v>
      </c>
    </row>
    <row r="4294" spans="1:27" x14ac:dyDescent="0.25">
      <c r="A4294" s="216">
        <v>46059</v>
      </c>
      <c r="B4294" s="217">
        <v>4184362554</v>
      </c>
      <c r="C4294" s="345" t="s">
        <v>15180</v>
      </c>
      <c r="D4294" s="216">
        <v>46059</v>
      </c>
      <c r="E4294" s="219"/>
      <c r="F4294" s="218"/>
      <c r="G4294" s="268" t="s">
        <v>15481</v>
      </c>
      <c r="H4294" s="219"/>
      <c r="I4294" s="217" t="s">
        <v>16111</v>
      </c>
      <c r="J4294" s="359" t="s">
        <v>1769</v>
      </c>
      <c r="K4294" s="217" t="s">
        <v>7192</v>
      </c>
      <c r="L4294" s="348" t="str">
        <f>VLOOKUP($K4294,[1]TONG_SL!$A$1:$D$65536,2,0)</f>
        <v>Gà muối 500g</v>
      </c>
      <c r="M4294" s="349"/>
      <c r="N4294" s="348" t="str">
        <f t="shared" si="425"/>
        <v>K-C6</v>
      </c>
      <c r="O4294" s="350"/>
      <c r="P4294" s="350"/>
      <c r="Q4294" s="348" t="str">
        <f>VLOOKUP(K4294,TONG_SL!$A:$D,3,0)</f>
        <v>Túi</v>
      </c>
      <c r="R4294" s="223">
        <v>10</v>
      </c>
      <c r="S4294" s="223"/>
      <c r="T4294" s="223">
        <f>VLOOKUP(VLOOKUP(G4294,Ma_KH!$A:$R,18,0)&amp;K4294,Gia_MB!$A:$F,6,0)</f>
        <v>116611</v>
      </c>
      <c r="U4294" s="183">
        <f t="shared" si="426"/>
        <v>1166110</v>
      </c>
      <c r="V4294" s="223"/>
      <c r="W4294" s="269">
        <f t="shared" si="427"/>
        <v>0</v>
      </c>
      <c r="X4294" s="270" t="str">
        <f t="shared" si="428"/>
        <v>8</v>
      </c>
      <c r="Y4294" s="223"/>
      <c r="Z4294" s="183">
        <f t="shared" si="429"/>
        <v>93288.8</v>
      </c>
      <c r="AA4294" s="271">
        <f>VLOOKUP(G4294,Ma_KH!$A:$R,14,0)</f>
        <v>60</v>
      </c>
    </row>
    <row r="4295" spans="1:27" x14ac:dyDescent="0.25">
      <c r="A4295" s="216">
        <v>46059</v>
      </c>
      <c r="B4295" s="217">
        <v>4184362554</v>
      </c>
      <c r="C4295" s="345" t="s">
        <v>15180</v>
      </c>
      <c r="D4295" s="216">
        <v>46059</v>
      </c>
      <c r="E4295" s="219"/>
      <c r="F4295" s="218"/>
      <c r="G4295" s="268" t="s">
        <v>15481</v>
      </c>
      <c r="H4295" s="219"/>
      <c r="I4295" s="217" t="s">
        <v>16111</v>
      </c>
      <c r="J4295" s="359" t="s">
        <v>1769</v>
      </c>
      <c r="K4295" s="217" t="s">
        <v>27</v>
      </c>
      <c r="L4295" s="348" t="str">
        <f>VLOOKUP($K4295,[1]TONG_SL!$A$1:$D$65536,2,0)</f>
        <v>Chân giò heo muối 300g</v>
      </c>
      <c r="M4295" s="349"/>
      <c r="N4295" s="348" t="str">
        <f t="shared" si="425"/>
        <v>K-C6</v>
      </c>
      <c r="O4295" s="350"/>
      <c r="P4295" s="350"/>
      <c r="Q4295" s="348" t="str">
        <f>VLOOKUP(K4295,TONG_SL!$A:$D,3,0)</f>
        <v>Túi</v>
      </c>
      <c r="R4295" s="223">
        <v>5</v>
      </c>
      <c r="S4295" s="223"/>
      <c r="T4295" s="223">
        <f>VLOOKUP(VLOOKUP(G4295,Ma_KH!$A:$R,18,0)&amp;K4295,Gia_MB!$A:$F,6,0)</f>
        <v>73431</v>
      </c>
      <c r="U4295" s="183">
        <f t="shared" si="426"/>
        <v>367155</v>
      </c>
      <c r="V4295" s="223"/>
      <c r="W4295" s="269">
        <f t="shared" si="427"/>
        <v>0</v>
      </c>
      <c r="X4295" s="270" t="str">
        <f t="shared" si="428"/>
        <v>8</v>
      </c>
      <c r="Y4295" s="223"/>
      <c r="Z4295" s="183">
        <f t="shared" si="429"/>
        <v>29372.400000000001</v>
      </c>
      <c r="AA4295" s="271">
        <f>VLOOKUP(G4295,Ma_KH!$A:$R,14,0)</f>
        <v>60</v>
      </c>
    </row>
    <row r="4296" spans="1:27" x14ac:dyDescent="0.25">
      <c r="A4296" s="216">
        <v>46059</v>
      </c>
      <c r="B4296" s="217">
        <v>4184362237</v>
      </c>
      <c r="C4296" s="345" t="s">
        <v>15180</v>
      </c>
      <c r="D4296" s="216">
        <v>46059</v>
      </c>
      <c r="E4296" s="219"/>
      <c r="F4296" s="218"/>
      <c r="G4296" s="268" t="s">
        <v>15481</v>
      </c>
      <c r="H4296" s="219"/>
      <c r="I4296" s="217" t="s">
        <v>16112</v>
      </c>
      <c r="J4296" s="359" t="s">
        <v>1769</v>
      </c>
      <c r="K4296" s="217" t="s">
        <v>27</v>
      </c>
      <c r="L4296" s="348" t="str">
        <f>VLOOKUP($K4296,[1]TONG_SL!$A$1:$D$65536,2,0)</f>
        <v>Chân giò heo muối 300g</v>
      </c>
      <c r="M4296" s="349"/>
      <c r="N4296" s="348" t="str">
        <f t="shared" si="425"/>
        <v>K-C6</v>
      </c>
      <c r="O4296" s="350"/>
      <c r="P4296" s="350"/>
      <c r="Q4296" s="348" t="str">
        <f>VLOOKUP(K4296,TONG_SL!$A:$D,3,0)</f>
        <v>Túi</v>
      </c>
      <c r="R4296" s="223">
        <v>10</v>
      </c>
      <c r="S4296" s="223"/>
      <c r="T4296" s="223">
        <f>VLOOKUP(VLOOKUP(G4296,Ma_KH!$A:$R,18,0)&amp;K4296,Gia_MB!$A:$F,6,0)</f>
        <v>73431</v>
      </c>
      <c r="U4296" s="183">
        <f t="shared" si="426"/>
        <v>734310</v>
      </c>
      <c r="V4296" s="223"/>
      <c r="W4296" s="269">
        <f t="shared" si="427"/>
        <v>0</v>
      </c>
      <c r="X4296" s="270" t="str">
        <f t="shared" si="428"/>
        <v>8</v>
      </c>
      <c r="Y4296" s="223"/>
      <c r="Z4296" s="183">
        <f t="shared" si="429"/>
        <v>58744.800000000003</v>
      </c>
      <c r="AA4296" s="271">
        <f>VLOOKUP(G4296,Ma_KH!$A:$R,14,0)</f>
        <v>60</v>
      </c>
    </row>
    <row r="4297" spans="1:27" x14ac:dyDescent="0.25">
      <c r="A4297" s="216">
        <v>46059</v>
      </c>
      <c r="B4297" s="217">
        <v>4184362237</v>
      </c>
      <c r="C4297" s="345" t="s">
        <v>15180</v>
      </c>
      <c r="D4297" s="216">
        <v>46059</v>
      </c>
      <c r="E4297" s="219"/>
      <c r="F4297" s="218"/>
      <c r="G4297" s="268" t="s">
        <v>15481</v>
      </c>
      <c r="H4297" s="219"/>
      <c r="I4297" s="217" t="s">
        <v>16112</v>
      </c>
      <c r="J4297" s="359" t="s">
        <v>1769</v>
      </c>
      <c r="K4297" s="217" t="s">
        <v>30</v>
      </c>
      <c r="L4297" s="348" t="str">
        <f>VLOOKUP($K4297,[1]TONG_SL!$A$1:$D$65536,2,0)</f>
        <v>Gà muối 500g</v>
      </c>
      <c r="M4297" s="349"/>
      <c r="N4297" s="348" t="str">
        <f t="shared" si="425"/>
        <v>K-C6</v>
      </c>
      <c r="O4297" s="350"/>
      <c r="P4297" s="350"/>
      <c r="Q4297" s="348" t="str">
        <f>VLOOKUP(K4297,TONG_SL!$A:$D,3,0)</f>
        <v>Túi</v>
      </c>
      <c r="R4297" s="223">
        <v>20</v>
      </c>
      <c r="S4297" s="223"/>
      <c r="T4297" s="223">
        <f>VLOOKUP(VLOOKUP(G4297,Ma_KH!$A:$R,18,0)&amp;K4297,Gia_MB!$A:$F,6,0)</f>
        <v>116611</v>
      </c>
      <c r="U4297" s="183">
        <f t="shared" si="426"/>
        <v>2332220</v>
      </c>
      <c r="V4297" s="223"/>
      <c r="W4297" s="269">
        <f t="shared" si="427"/>
        <v>0</v>
      </c>
      <c r="X4297" s="270" t="str">
        <f t="shared" si="428"/>
        <v>8</v>
      </c>
      <c r="Y4297" s="223"/>
      <c r="Z4297" s="183">
        <f t="shared" si="429"/>
        <v>186577.6</v>
      </c>
      <c r="AA4297" s="271">
        <f>VLOOKUP(G4297,Ma_KH!$A:$R,14,0)</f>
        <v>60</v>
      </c>
    </row>
    <row r="4298" spans="1:27" x14ac:dyDescent="0.25">
      <c r="A4298" s="216">
        <v>46059</v>
      </c>
      <c r="B4298" s="217">
        <v>4184362237</v>
      </c>
      <c r="C4298" s="345" t="s">
        <v>15180</v>
      </c>
      <c r="D4298" s="216">
        <v>46059</v>
      </c>
      <c r="E4298" s="219"/>
      <c r="F4298" s="218"/>
      <c r="G4298" s="268" t="s">
        <v>15481</v>
      </c>
      <c r="H4298" s="219"/>
      <c r="I4298" s="217" t="s">
        <v>16112</v>
      </c>
      <c r="J4298" s="359" t="s">
        <v>1769</v>
      </c>
      <c r="K4298" s="217" t="s">
        <v>7149</v>
      </c>
      <c r="L4298" s="348" t="str">
        <f>VLOOKUP($K4298,[1]TONG_SL!$A$1:$D$65536,2,0)</f>
        <v>Tai heo muối 200g</v>
      </c>
      <c r="M4298" s="349"/>
      <c r="N4298" s="348" t="str">
        <f t="shared" si="425"/>
        <v>K-C6</v>
      </c>
      <c r="O4298" s="350"/>
      <c r="P4298" s="350"/>
      <c r="Q4298" s="348" t="str">
        <f>VLOOKUP(K4298,TONG_SL!$A:$D,3,0)</f>
        <v>Túi</v>
      </c>
      <c r="R4298" s="223">
        <v>5</v>
      </c>
      <c r="S4298" s="223"/>
      <c r="T4298" s="223">
        <f>VLOOKUP(VLOOKUP(G4298,Ma_KH!$A:$R,18,0)&amp;K4298,Gia_MB!$A:$F,6,0)</f>
        <v>55595</v>
      </c>
      <c r="U4298" s="183">
        <f t="shared" si="426"/>
        <v>277975</v>
      </c>
      <c r="V4298" s="223"/>
      <c r="W4298" s="269">
        <f t="shared" si="427"/>
        <v>0</v>
      </c>
      <c r="X4298" s="270" t="str">
        <f t="shared" si="428"/>
        <v>8</v>
      </c>
      <c r="Y4298" s="223"/>
      <c r="Z4298" s="183">
        <f t="shared" si="429"/>
        <v>22238</v>
      </c>
      <c r="AA4298" s="271">
        <f>VLOOKUP(G4298,Ma_KH!$A:$R,14,0)</f>
        <v>60</v>
      </c>
    </row>
    <row r="4299" spans="1:27" x14ac:dyDescent="0.25">
      <c r="A4299" s="216">
        <v>46059</v>
      </c>
      <c r="B4299" s="217">
        <v>4184362237</v>
      </c>
      <c r="C4299" s="345" t="s">
        <v>15180</v>
      </c>
      <c r="D4299" s="216">
        <v>46059</v>
      </c>
      <c r="E4299" s="219"/>
      <c r="F4299" s="218"/>
      <c r="G4299" s="268" t="s">
        <v>15481</v>
      </c>
      <c r="H4299" s="219"/>
      <c r="I4299" s="217" t="s">
        <v>16112</v>
      </c>
      <c r="J4299" s="359" t="s">
        <v>1769</v>
      </c>
      <c r="K4299" s="217" t="s">
        <v>32</v>
      </c>
      <c r="L4299" s="348" t="str">
        <f>VLOOKUP($K4299,[1]TONG_SL!$A$1:$D$65536,2,0)</f>
        <v>Giò Tai Lưỡi Xào 250g</v>
      </c>
      <c r="M4299" s="349"/>
      <c r="N4299" s="348" t="str">
        <f t="shared" si="425"/>
        <v>K-C6</v>
      </c>
      <c r="O4299" s="350"/>
      <c r="P4299" s="350"/>
      <c r="Q4299" s="348" t="str">
        <f>VLOOKUP(K4299,TONG_SL!$A:$D,3,0)</f>
        <v>Túi</v>
      </c>
      <c r="R4299" s="223">
        <v>5</v>
      </c>
      <c r="S4299" s="223"/>
      <c r="T4299" s="223">
        <f>VLOOKUP(VLOOKUP(G4299,Ma_KH!$A:$R,18,0)&amp;K4299,Gia_MB!$A:$F,6,0)</f>
        <v>50182</v>
      </c>
      <c r="U4299" s="183">
        <f t="shared" si="426"/>
        <v>250910</v>
      </c>
      <c r="V4299" s="223"/>
      <c r="W4299" s="269">
        <f t="shared" si="427"/>
        <v>0</v>
      </c>
      <c r="X4299" s="270" t="str">
        <f t="shared" si="428"/>
        <v>8</v>
      </c>
      <c r="Y4299" s="223"/>
      <c r="Z4299" s="183">
        <f t="shared" si="429"/>
        <v>20072.8</v>
      </c>
      <c r="AA4299" s="271">
        <f>VLOOKUP(G4299,Ma_KH!$A:$R,14,0)</f>
        <v>60</v>
      </c>
    </row>
    <row r="4300" spans="1:27" x14ac:dyDescent="0.25">
      <c r="A4300" s="216">
        <v>46059</v>
      </c>
      <c r="B4300" s="217">
        <v>4184362237</v>
      </c>
      <c r="C4300" s="345" t="s">
        <v>15180</v>
      </c>
      <c r="D4300" s="216">
        <v>46059</v>
      </c>
      <c r="E4300" s="219"/>
      <c r="F4300" s="218"/>
      <c r="G4300" s="268" t="s">
        <v>15481</v>
      </c>
      <c r="H4300" s="219"/>
      <c r="I4300" s="217" t="s">
        <v>16112</v>
      </c>
      <c r="J4300" s="359" t="s">
        <v>1769</v>
      </c>
      <c r="K4300" s="217" t="s">
        <v>48</v>
      </c>
      <c r="L4300" s="348" t="str">
        <f>VLOOKUP($K4300,[1]TONG_SL!$A$1:$D$65536,2,0)</f>
        <v>Mọc Nấm Hương 250g</v>
      </c>
      <c r="M4300" s="349"/>
      <c r="N4300" s="348" t="str">
        <f t="shared" si="425"/>
        <v>K-C6</v>
      </c>
      <c r="O4300" s="350"/>
      <c r="P4300" s="350"/>
      <c r="Q4300" s="348" t="str">
        <f>VLOOKUP(K4300,TONG_SL!$A:$D,3,0)</f>
        <v>Túi</v>
      </c>
      <c r="R4300" s="223">
        <v>5</v>
      </c>
      <c r="S4300" s="223"/>
      <c r="T4300" s="223">
        <f>VLOOKUP(VLOOKUP(G4300,Ma_KH!$A:$R,18,0)&amp;K4300,Gia_MB!$A:$F,6,0)</f>
        <v>46000</v>
      </c>
      <c r="U4300" s="183">
        <f t="shared" si="426"/>
        <v>230000</v>
      </c>
      <c r="V4300" s="223"/>
      <c r="W4300" s="269">
        <f t="shared" si="427"/>
        <v>0</v>
      </c>
      <c r="X4300" s="270" t="str">
        <f t="shared" si="428"/>
        <v>8</v>
      </c>
      <c r="Y4300" s="223"/>
      <c r="Z4300" s="183">
        <f t="shared" si="429"/>
        <v>18400</v>
      </c>
      <c r="AA4300" s="271">
        <f>VLOOKUP(G4300,Ma_KH!$A:$R,14,0)</f>
        <v>60</v>
      </c>
    </row>
    <row r="4301" spans="1:27" x14ac:dyDescent="0.25">
      <c r="A4301" s="216">
        <v>46059</v>
      </c>
      <c r="B4301" s="217">
        <v>4184361202</v>
      </c>
      <c r="C4301" s="345" t="s">
        <v>15180</v>
      </c>
      <c r="D4301" s="216">
        <v>46059</v>
      </c>
      <c r="E4301" s="219"/>
      <c r="F4301" s="218"/>
      <c r="G4301" s="268" t="s">
        <v>15481</v>
      </c>
      <c r="H4301" s="219"/>
      <c r="I4301" s="217" t="s">
        <v>16113</v>
      </c>
      <c r="J4301" s="359" t="s">
        <v>1769</v>
      </c>
      <c r="K4301" s="217" t="s">
        <v>27</v>
      </c>
      <c r="L4301" s="348" t="str">
        <f>VLOOKUP($K4301,[1]TONG_SL!$A$1:$D$65536,2,0)</f>
        <v>Chân giò heo muối 300g</v>
      </c>
      <c r="M4301" s="349"/>
      <c r="N4301" s="348" t="str">
        <f t="shared" si="425"/>
        <v>K-C6</v>
      </c>
      <c r="O4301" s="350"/>
      <c r="P4301" s="350"/>
      <c r="Q4301" s="348" t="str">
        <f>VLOOKUP(K4301,TONG_SL!$A:$D,3,0)</f>
        <v>Túi</v>
      </c>
      <c r="R4301" s="223">
        <v>10</v>
      </c>
      <c r="S4301" s="223"/>
      <c r="T4301" s="223">
        <f>VLOOKUP(VLOOKUP(G4301,Ma_KH!$A:$R,18,0)&amp;K4301,Gia_MB!$A:$F,6,0)</f>
        <v>73431</v>
      </c>
      <c r="U4301" s="183">
        <f t="shared" si="426"/>
        <v>734310</v>
      </c>
      <c r="V4301" s="223"/>
      <c r="W4301" s="269">
        <f t="shared" si="427"/>
        <v>0</v>
      </c>
      <c r="X4301" s="270" t="str">
        <f t="shared" si="428"/>
        <v>8</v>
      </c>
      <c r="Y4301" s="223"/>
      <c r="Z4301" s="183">
        <f t="shared" si="429"/>
        <v>58744.800000000003</v>
      </c>
      <c r="AA4301" s="271">
        <f>VLOOKUP(G4301,Ma_KH!$A:$R,14,0)</f>
        <v>60</v>
      </c>
    </row>
    <row r="4302" spans="1:27" x14ac:dyDescent="0.25">
      <c r="A4302" s="216">
        <v>46059</v>
      </c>
      <c r="B4302" s="217">
        <v>4184361202</v>
      </c>
      <c r="C4302" s="345" t="s">
        <v>15180</v>
      </c>
      <c r="D4302" s="216">
        <v>46059</v>
      </c>
      <c r="E4302" s="219"/>
      <c r="F4302" s="218"/>
      <c r="G4302" s="268" t="s">
        <v>15481</v>
      </c>
      <c r="H4302" s="219"/>
      <c r="I4302" s="217" t="s">
        <v>16113</v>
      </c>
      <c r="J4302" s="359" t="s">
        <v>1769</v>
      </c>
      <c r="K4302" s="217" t="s">
        <v>30</v>
      </c>
      <c r="L4302" s="348" t="str">
        <f>VLOOKUP($K4302,[1]TONG_SL!$A$1:$D$65536,2,0)</f>
        <v>Gà muối 500g</v>
      </c>
      <c r="M4302" s="349"/>
      <c r="N4302" s="348" t="str">
        <f t="shared" si="425"/>
        <v>K-C6</v>
      </c>
      <c r="O4302" s="350"/>
      <c r="P4302" s="350"/>
      <c r="Q4302" s="348" t="str">
        <f>VLOOKUP(K4302,TONG_SL!$A:$D,3,0)</f>
        <v>Túi</v>
      </c>
      <c r="R4302" s="223">
        <v>15</v>
      </c>
      <c r="S4302" s="223"/>
      <c r="T4302" s="223">
        <f>VLOOKUP(VLOOKUP(G4302,Ma_KH!$A:$R,18,0)&amp;K4302,Gia_MB!$A:$F,6,0)</f>
        <v>116611</v>
      </c>
      <c r="U4302" s="183">
        <f t="shared" si="426"/>
        <v>1749165</v>
      </c>
      <c r="V4302" s="223"/>
      <c r="W4302" s="269">
        <f t="shared" si="427"/>
        <v>0</v>
      </c>
      <c r="X4302" s="270" t="str">
        <f t="shared" si="428"/>
        <v>8</v>
      </c>
      <c r="Y4302" s="223"/>
      <c r="Z4302" s="183">
        <f t="shared" si="429"/>
        <v>139933.20000000001</v>
      </c>
      <c r="AA4302" s="271">
        <f>VLOOKUP(G4302,Ma_KH!$A:$R,14,0)</f>
        <v>60</v>
      </c>
    </row>
    <row r="4303" spans="1:27" x14ac:dyDescent="0.25">
      <c r="A4303" s="216">
        <v>46059</v>
      </c>
      <c r="B4303" s="217">
        <v>4184361202</v>
      </c>
      <c r="C4303" s="345" t="s">
        <v>15180</v>
      </c>
      <c r="D4303" s="216">
        <v>46059</v>
      </c>
      <c r="E4303" s="219"/>
      <c r="F4303" s="218"/>
      <c r="G4303" s="268" t="s">
        <v>15481</v>
      </c>
      <c r="H4303" s="219"/>
      <c r="I4303" s="217" t="s">
        <v>16113</v>
      </c>
      <c r="J4303" s="359" t="s">
        <v>1769</v>
      </c>
      <c r="K4303" s="217" t="s">
        <v>7149</v>
      </c>
      <c r="L4303" s="348" t="str">
        <f>VLOOKUP($K4303,[1]TONG_SL!$A$1:$D$65536,2,0)</f>
        <v>Tai heo muối 200g</v>
      </c>
      <c r="M4303" s="349"/>
      <c r="N4303" s="348" t="str">
        <f t="shared" si="425"/>
        <v>K-C6</v>
      </c>
      <c r="O4303" s="350"/>
      <c r="P4303" s="350"/>
      <c r="Q4303" s="348" t="str">
        <f>VLOOKUP(K4303,TONG_SL!$A:$D,3,0)</f>
        <v>Túi</v>
      </c>
      <c r="R4303" s="223">
        <v>5</v>
      </c>
      <c r="S4303" s="223"/>
      <c r="T4303" s="223">
        <f>VLOOKUP(VLOOKUP(G4303,Ma_KH!$A:$R,18,0)&amp;K4303,Gia_MB!$A:$F,6,0)</f>
        <v>55595</v>
      </c>
      <c r="U4303" s="183">
        <f t="shared" si="426"/>
        <v>277975</v>
      </c>
      <c r="V4303" s="223"/>
      <c r="W4303" s="269">
        <f t="shared" si="427"/>
        <v>0</v>
      </c>
      <c r="X4303" s="270" t="str">
        <f t="shared" si="428"/>
        <v>8</v>
      </c>
      <c r="Y4303" s="223"/>
      <c r="Z4303" s="183">
        <f t="shared" si="429"/>
        <v>22238</v>
      </c>
      <c r="AA4303" s="271">
        <f>VLOOKUP(G4303,Ma_KH!$A:$R,14,0)</f>
        <v>60</v>
      </c>
    </row>
    <row r="4304" spans="1:27" x14ac:dyDescent="0.25">
      <c r="A4304" s="216">
        <v>46059</v>
      </c>
      <c r="B4304" s="217">
        <v>4184361202</v>
      </c>
      <c r="C4304" s="345" t="s">
        <v>15180</v>
      </c>
      <c r="D4304" s="216">
        <v>46059</v>
      </c>
      <c r="E4304" s="219"/>
      <c r="F4304" s="218"/>
      <c r="G4304" s="268" t="s">
        <v>15481</v>
      </c>
      <c r="H4304" s="219"/>
      <c r="I4304" s="217" t="s">
        <v>16113</v>
      </c>
      <c r="J4304" s="359" t="s">
        <v>1769</v>
      </c>
      <c r="K4304" s="217" t="s">
        <v>39</v>
      </c>
      <c r="L4304" s="348" t="str">
        <f>VLOOKUP($K4304,[1]TONG_SL!$A$1:$D$65536,2,0)</f>
        <v>Chả nướng 300g</v>
      </c>
      <c r="M4304" s="349"/>
      <c r="N4304" s="348" t="str">
        <f t="shared" si="425"/>
        <v>K-C6</v>
      </c>
      <c r="O4304" s="350"/>
      <c r="P4304" s="350"/>
      <c r="Q4304" s="348" t="str">
        <f>VLOOKUP(K4304,TONG_SL!$A:$D,3,0)</f>
        <v>Túi</v>
      </c>
      <c r="R4304" s="223">
        <v>2</v>
      </c>
      <c r="S4304" s="223"/>
      <c r="T4304" s="223">
        <f>VLOOKUP(VLOOKUP(G4304,Ma_KH!$A:$R,18,0)&amp;K4304,Gia_MB!$A:$F,6,0)</f>
        <v>70950</v>
      </c>
      <c r="U4304" s="183">
        <f t="shared" si="426"/>
        <v>141900</v>
      </c>
      <c r="V4304" s="223"/>
      <c r="W4304" s="269">
        <f t="shared" si="427"/>
        <v>0</v>
      </c>
      <c r="X4304" s="270" t="str">
        <f t="shared" si="428"/>
        <v>8</v>
      </c>
      <c r="Y4304" s="223"/>
      <c r="Z4304" s="183">
        <f t="shared" si="429"/>
        <v>11352</v>
      </c>
      <c r="AA4304" s="271">
        <f>VLOOKUP(G4304,Ma_KH!$A:$R,14,0)</f>
        <v>60</v>
      </c>
    </row>
    <row r="4305" spans="1:27" x14ac:dyDescent="0.25">
      <c r="A4305" s="216">
        <v>46059</v>
      </c>
      <c r="B4305" s="217">
        <v>4184361202</v>
      </c>
      <c r="C4305" s="345" t="s">
        <v>15180</v>
      </c>
      <c r="D4305" s="216">
        <v>46059</v>
      </c>
      <c r="E4305" s="219"/>
      <c r="F4305" s="218"/>
      <c r="G4305" s="268" t="s">
        <v>15481</v>
      </c>
      <c r="H4305" s="219"/>
      <c r="I4305" s="217" t="s">
        <v>16113</v>
      </c>
      <c r="J4305" s="359" t="s">
        <v>1769</v>
      </c>
      <c r="K4305" s="217" t="s">
        <v>32</v>
      </c>
      <c r="L4305" s="348" t="str">
        <f>VLOOKUP($K4305,[1]TONG_SL!$A$1:$D$65536,2,0)</f>
        <v>Giò Tai Lưỡi Xào 250g</v>
      </c>
      <c r="M4305" s="349"/>
      <c r="N4305" s="348" t="str">
        <f t="shared" si="425"/>
        <v>K-C6</v>
      </c>
      <c r="O4305" s="350"/>
      <c r="P4305" s="350"/>
      <c r="Q4305" s="348" t="str">
        <f>VLOOKUP(K4305,TONG_SL!$A:$D,3,0)</f>
        <v>Túi</v>
      </c>
      <c r="R4305" s="223">
        <v>5</v>
      </c>
      <c r="S4305" s="223"/>
      <c r="T4305" s="223">
        <f>VLOOKUP(VLOOKUP(G4305,Ma_KH!$A:$R,18,0)&amp;K4305,Gia_MB!$A:$F,6,0)</f>
        <v>50182</v>
      </c>
      <c r="U4305" s="183">
        <f t="shared" si="426"/>
        <v>250910</v>
      </c>
      <c r="V4305" s="223"/>
      <c r="W4305" s="269">
        <f t="shared" si="427"/>
        <v>0</v>
      </c>
      <c r="X4305" s="270" t="str">
        <f t="shared" si="428"/>
        <v>8</v>
      </c>
      <c r="Y4305" s="223"/>
      <c r="Z4305" s="183">
        <f t="shared" si="429"/>
        <v>20072.8</v>
      </c>
      <c r="AA4305" s="271">
        <f>VLOOKUP(G4305,Ma_KH!$A:$R,14,0)</f>
        <v>60</v>
      </c>
    </row>
    <row r="4306" spans="1:27" x14ac:dyDescent="0.25">
      <c r="A4306" s="216">
        <v>46059</v>
      </c>
      <c r="B4306" s="217">
        <v>4184361202</v>
      </c>
      <c r="C4306" s="345" t="s">
        <v>15180</v>
      </c>
      <c r="D4306" s="216">
        <v>46059</v>
      </c>
      <c r="E4306" s="219"/>
      <c r="F4306" s="218"/>
      <c r="G4306" s="268" t="s">
        <v>15481</v>
      </c>
      <c r="H4306" s="219"/>
      <c r="I4306" s="217" t="s">
        <v>16113</v>
      </c>
      <c r="J4306" s="359" t="s">
        <v>1769</v>
      </c>
      <c r="K4306" s="217" t="s">
        <v>48</v>
      </c>
      <c r="L4306" s="348" t="str">
        <f>VLOOKUP($K4306,[1]TONG_SL!$A$1:$D$65536,2,0)</f>
        <v>Mọc Nấm Hương 250g</v>
      </c>
      <c r="M4306" s="349"/>
      <c r="N4306" s="348" t="str">
        <f t="shared" si="425"/>
        <v>K-C6</v>
      </c>
      <c r="O4306" s="350"/>
      <c r="P4306" s="350"/>
      <c r="Q4306" s="348" t="str">
        <f>VLOOKUP(K4306,TONG_SL!$A:$D,3,0)</f>
        <v>Túi</v>
      </c>
      <c r="R4306" s="223">
        <v>5</v>
      </c>
      <c r="S4306" s="223"/>
      <c r="T4306" s="223">
        <f>VLOOKUP(VLOOKUP(G4306,Ma_KH!$A:$R,18,0)&amp;K4306,Gia_MB!$A:$F,6,0)</f>
        <v>46000</v>
      </c>
      <c r="U4306" s="183">
        <f t="shared" si="426"/>
        <v>230000</v>
      </c>
      <c r="V4306" s="223"/>
      <c r="W4306" s="269">
        <f t="shared" si="427"/>
        <v>0</v>
      </c>
      <c r="X4306" s="270" t="str">
        <f t="shared" si="428"/>
        <v>8</v>
      </c>
      <c r="Y4306" s="223"/>
      <c r="Z4306" s="183">
        <f t="shared" si="429"/>
        <v>18400</v>
      </c>
      <c r="AA4306" s="271">
        <f>VLOOKUP(G4306,Ma_KH!$A:$R,14,0)</f>
        <v>60</v>
      </c>
    </row>
    <row r="4307" spans="1:27" x14ac:dyDescent="0.25">
      <c r="A4307" s="216">
        <v>46052</v>
      </c>
      <c r="B4307" s="217">
        <v>4183997773</v>
      </c>
      <c r="C4307" s="345" t="s">
        <v>15180</v>
      </c>
      <c r="D4307" s="216">
        <v>46059</v>
      </c>
      <c r="E4307" s="219"/>
      <c r="F4307" s="218"/>
      <c r="G4307" s="268" t="s">
        <v>15481</v>
      </c>
      <c r="H4307" s="219"/>
      <c r="I4307" s="217" t="s">
        <v>16114</v>
      </c>
      <c r="J4307" s="359" t="s">
        <v>1769</v>
      </c>
      <c r="K4307" s="217" t="s">
        <v>39</v>
      </c>
      <c r="L4307" s="348" t="str">
        <f>VLOOKUP($K4307,[1]TONG_SL!$A$1:$D$65536,2,0)</f>
        <v>Chả nướng 300g</v>
      </c>
      <c r="M4307" s="349"/>
      <c r="N4307" s="348" t="str">
        <f t="shared" si="425"/>
        <v>K-C6</v>
      </c>
      <c r="O4307" s="350"/>
      <c r="P4307" s="350"/>
      <c r="Q4307" s="348" t="str">
        <f>VLOOKUP(K4307,TONG_SL!$A:$D,3,0)</f>
        <v>Túi</v>
      </c>
      <c r="R4307" s="223">
        <v>3</v>
      </c>
      <c r="S4307" s="223"/>
      <c r="T4307" s="223">
        <f>VLOOKUP(VLOOKUP(G4307,Ma_KH!$A:$R,18,0)&amp;K4307,Gia_MB!$A:$F,6,0)</f>
        <v>70950</v>
      </c>
      <c r="U4307" s="183">
        <f t="shared" si="426"/>
        <v>212850</v>
      </c>
      <c r="V4307" s="223"/>
      <c r="W4307" s="269">
        <f t="shared" si="427"/>
        <v>0</v>
      </c>
      <c r="X4307" s="270" t="str">
        <f t="shared" si="428"/>
        <v>8</v>
      </c>
      <c r="Y4307" s="223"/>
      <c r="Z4307" s="183">
        <f t="shared" si="429"/>
        <v>17028</v>
      </c>
      <c r="AA4307" s="271">
        <f>VLOOKUP(G4307,Ma_KH!$A:$R,14,0)</f>
        <v>60</v>
      </c>
    </row>
    <row r="4308" spans="1:27" x14ac:dyDescent="0.25">
      <c r="A4308" s="216">
        <v>46052</v>
      </c>
      <c r="B4308" s="217">
        <v>4183997773</v>
      </c>
      <c r="C4308" s="345" t="s">
        <v>15180</v>
      </c>
      <c r="D4308" s="216">
        <v>46059</v>
      </c>
      <c r="E4308" s="219"/>
      <c r="F4308" s="218"/>
      <c r="G4308" s="268" t="s">
        <v>15481</v>
      </c>
      <c r="H4308" s="219"/>
      <c r="I4308" s="217" t="s">
        <v>16114</v>
      </c>
      <c r="J4308" s="359" t="s">
        <v>1769</v>
      </c>
      <c r="K4308" s="217" t="s">
        <v>30</v>
      </c>
      <c r="L4308" s="348" t="str">
        <f>VLOOKUP($K4308,[1]TONG_SL!$A$1:$D$65536,2,0)</f>
        <v>Gà muối 500g</v>
      </c>
      <c r="M4308" s="349"/>
      <c r="N4308" s="348" t="str">
        <f t="shared" si="425"/>
        <v>K-C6</v>
      </c>
      <c r="O4308" s="350"/>
      <c r="P4308" s="350"/>
      <c r="Q4308" s="348" t="str">
        <f>VLOOKUP(K4308,TONG_SL!$A:$D,3,0)</f>
        <v>Túi</v>
      </c>
      <c r="R4308" s="223">
        <v>10</v>
      </c>
      <c r="S4308" s="223"/>
      <c r="T4308" s="223">
        <f>VLOOKUP(VLOOKUP(G4308,Ma_KH!$A:$R,18,0)&amp;K4308,Gia_MB!$A:$F,6,0)</f>
        <v>116611</v>
      </c>
      <c r="U4308" s="183">
        <f t="shared" si="426"/>
        <v>1166110</v>
      </c>
      <c r="V4308" s="223"/>
      <c r="W4308" s="269">
        <f t="shared" si="427"/>
        <v>0</v>
      </c>
      <c r="X4308" s="270" t="str">
        <f t="shared" si="428"/>
        <v>8</v>
      </c>
      <c r="Y4308" s="223"/>
      <c r="Z4308" s="183">
        <f t="shared" si="429"/>
        <v>93288.8</v>
      </c>
      <c r="AA4308" s="271">
        <f>VLOOKUP(G4308,Ma_KH!$A:$R,14,0)</f>
        <v>60</v>
      </c>
    </row>
    <row r="4309" spans="1:27" x14ac:dyDescent="0.25">
      <c r="A4309" s="216">
        <v>46052</v>
      </c>
      <c r="B4309" s="217">
        <v>4183997773</v>
      </c>
      <c r="C4309" s="345" t="s">
        <v>15180</v>
      </c>
      <c r="D4309" s="216">
        <v>46059</v>
      </c>
      <c r="E4309" s="219"/>
      <c r="F4309" s="218"/>
      <c r="G4309" s="268" t="s">
        <v>15481</v>
      </c>
      <c r="H4309" s="219"/>
      <c r="I4309" s="217" t="s">
        <v>16114</v>
      </c>
      <c r="J4309" s="359" t="s">
        <v>1769</v>
      </c>
      <c r="K4309" s="217" t="s">
        <v>27</v>
      </c>
      <c r="L4309" s="348" t="str">
        <f>VLOOKUP($K4309,[1]TONG_SL!$A$1:$D$65536,2,0)</f>
        <v>Chân giò heo muối 300g</v>
      </c>
      <c r="M4309" s="349"/>
      <c r="N4309" s="348" t="str">
        <f t="shared" si="425"/>
        <v>K-C6</v>
      </c>
      <c r="O4309" s="350"/>
      <c r="P4309" s="350"/>
      <c r="Q4309" s="348" t="str">
        <f>VLOOKUP(K4309,TONG_SL!$A:$D,3,0)</f>
        <v>Túi</v>
      </c>
      <c r="R4309" s="223">
        <v>5</v>
      </c>
      <c r="S4309" s="223"/>
      <c r="T4309" s="223">
        <f>VLOOKUP(VLOOKUP(G4309,Ma_KH!$A:$R,18,0)&amp;K4309,Gia_MB!$A:$F,6,0)</f>
        <v>73431</v>
      </c>
      <c r="U4309" s="183">
        <f t="shared" si="426"/>
        <v>367155</v>
      </c>
      <c r="V4309" s="223"/>
      <c r="W4309" s="269">
        <f t="shared" si="427"/>
        <v>0</v>
      </c>
      <c r="X4309" s="270" t="str">
        <f t="shared" si="428"/>
        <v>8</v>
      </c>
      <c r="Y4309" s="223"/>
      <c r="Z4309" s="183">
        <f t="shared" si="429"/>
        <v>29372.400000000001</v>
      </c>
      <c r="AA4309" s="271">
        <f>VLOOKUP(G4309,Ma_KH!$A:$R,14,0)</f>
        <v>60</v>
      </c>
    </row>
    <row r="4310" spans="1:27" x14ac:dyDescent="0.25">
      <c r="A4310" s="216">
        <v>46059</v>
      </c>
      <c r="B4310" s="217">
        <v>4184361391</v>
      </c>
      <c r="C4310" s="345" t="s">
        <v>15180</v>
      </c>
      <c r="D4310" s="216">
        <v>46059</v>
      </c>
      <c r="E4310" s="219"/>
      <c r="F4310" s="218"/>
      <c r="G4310" s="268" t="s">
        <v>15481</v>
      </c>
      <c r="H4310" s="219"/>
      <c r="I4310" s="217" t="s">
        <v>16115</v>
      </c>
      <c r="J4310" s="359" t="s">
        <v>1769</v>
      </c>
      <c r="K4310" s="217" t="s">
        <v>27</v>
      </c>
      <c r="L4310" s="348" t="str">
        <f>VLOOKUP($K4310,[1]TONG_SL!$A$1:$D$65536,2,0)</f>
        <v>Chân giò heo muối 300g</v>
      </c>
      <c r="M4310" s="349"/>
      <c r="N4310" s="348" t="str">
        <f t="shared" si="425"/>
        <v>K-C6</v>
      </c>
      <c r="O4310" s="350"/>
      <c r="P4310" s="350"/>
      <c r="Q4310" s="348" t="str">
        <f>VLOOKUP(K4310,TONG_SL!$A:$D,3,0)</f>
        <v>Túi</v>
      </c>
      <c r="R4310" s="223">
        <v>5</v>
      </c>
      <c r="S4310" s="223"/>
      <c r="T4310" s="223">
        <f>VLOOKUP(VLOOKUP(G4310,Ma_KH!$A:$R,18,0)&amp;K4310,Gia_MB!$A:$F,6,0)</f>
        <v>73431</v>
      </c>
      <c r="U4310" s="183">
        <f t="shared" si="426"/>
        <v>367155</v>
      </c>
      <c r="V4310" s="223"/>
      <c r="W4310" s="269">
        <f t="shared" si="427"/>
        <v>0</v>
      </c>
      <c r="X4310" s="270" t="str">
        <f t="shared" si="428"/>
        <v>8</v>
      </c>
      <c r="Y4310" s="223"/>
      <c r="Z4310" s="183">
        <f t="shared" si="429"/>
        <v>29372.400000000001</v>
      </c>
      <c r="AA4310" s="271">
        <f>VLOOKUP(G4310,Ma_KH!$A:$R,14,0)</f>
        <v>60</v>
      </c>
    </row>
    <row r="4311" spans="1:27" x14ac:dyDescent="0.25">
      <c r="A4311" s="216">
        <v>46059</v>
      </c>
      <c r="B4311" s="217">
        <v>4184361391</v>
      </c>
      <c r="C4311" s="345" t="s">
        <v>15180</v>
      </c>
      <c r="D4311" s="216">
        <v>46059</v>
      </c>
      <c r="E4311" s="219"/>
      <c r="F4311" s="218"/>
      <c r="G4311" s="268" t="s">
        <v>15481</v>
      </c>
      <c r="H4311" s="219"/>
      <c r="I4311" s="217" t="s">
        <v>16115</v>
      </c>
      <c r="J4311" s="359" t="s">
        <v>1769</v>
      </c>
      <c r="K4311" s="217" t="s">
        <v>30</v>
      </c>
      <c r="L4311" s="348" t="str">
        <f>VLOOKUP($K4311,[1]TONG_SL!$A$1:$D$65536,2,0)</f>
        <v>Gà muối 500g</v>
      </c>
      <c r="M4311" s="349"/>
      <c r="N4311" s="348" t="str">
        <f t="shared" si="425"/>
        <v>K-C6</v>
      </c>
      <c r="O4311" s="350"/>
      <c r="P4311" s="350"/>
      <c r="Q4311" s="348" t="str">
        <f>VLOOKUP(K4311,TONG_SL!$A:$D,3,0)</f>
        <v>Túi</v>
      </c>
      <c r="R4311" s="223">
        <v>15</v>
      </c>
      <c r="S4311" s="223"/>
      <c r="T4311" s="223">
        <f>VLOOKUP(VLOOKUP(G4311,Ma_KH!$A:$R,18,0)&amp;K4311,Gia_MB!$A:$F,6,0)</f>
        <v>116611</v>
      </c>
      <c r="U4311" s="183">
        <f t="shared" si="426"/>
        <v>1749165</v>
      </c>
      <c r="V4311" s="223"/>
      <c r="W4311" s="269">
        <f t="shared" si="427"/>
        <v>0</v>
      </c>
      <c r="X4311" s="270" t="str">
        <f t="shared" si="428"/>
        <v>8</v>
      </c>
      <c r="Y4311" s="223"/>
      <c r="Z4311" s="183">
        <f t="shared" si="429"/>
        <v>139933.20000000001</v>
      </c>
      <c r="AA4311" s="271">
        <f>VLOOKUP(G4311,Ma_KH!$A:$R,14,0)</f>
        <v>60</v>
      </c>
    </row>
    <row r="4312" spans="1:27" x14ac:dyDescent="0.25">
      <c r="A4312" s="216">
        <v>46059</v>
      </c>
      <c r="B4312" s="217">
        <v>4184361391</v>
      </c>
      <c r="C4312" s="345" t="s">
        <v>15180</v>
      </c>
      <c r="D4312" s="216">
        <v>46059</v>
      </c>
      <c r="E4312" s="219"/>
      <c r="F4312" s="218"/>
      <c r="G4312" s="268" t="s">
        <v>15481</v>
      </c>
      <c r="H4312" s="219"/>
      <c r="I4312" s="217" t="s">
        <v>16115</v>
      </c>
      <c r="J4312" s="359" t="s">
        <v>1769</v>
      </c>
      <c r="K4312" s="217" t="s">
        <v>39</v>
      </c>
      <c r="L4312" s="348" t="str">
        <f>VLOOKUP($K4312,[1]TONG_SL!$A$1:$D$65536,2,0)</f>
        <v>Chả nướng 300g</v>
      </c>
      <c r="M4312" s="349"/>
      <c r="N4312" s="348" t="str">
        <f t="shared" si="425"/>
        <v>K-C6</v>
      </c>
      <c r="O4312" s="350"/>
      <c r="P4312" s="350"/>
      <c r="Q4312" s="348" t="str">
        <f>VLOOKUP(K4312,TONG_SL!$A:$D,3,0)</f>
        <v>Túi</v>
      </c>
      <c r="R4312" s="223">
        <v>2</v>
      </c>
      <c r="S4312" s="223"/>
      <c r="T4312" s="223">
        <f>VLOOKUP(VLOOKUP(G4312,Ma_KH!$A:$R,18,0)&amp;K4312,Gia_MB!$A:$F,6,0)</f>
        <v>70950</v>
      </c>
      <c r="U4312" s="183">
        <f t="shared" si="426"/>
        <v>141900</v>
      </c>
      <c r="V4312" s="223"/>
      <c r="W4312" s="269">
        <f t="shared" si="427"/>
        <v>0</v>
      </c>
      <c r="X4312" s="270" t="str">
        <f t="shared" si="428"/>
        <v>8</v>
      </c>
      <c r="Y4312" s="223"/>
      <c r="Z4312" s="183">
        <f t="shared" si="429"/>
        <v>11352</v>
      </c>
      <c r="AA4312" s="271">
        <f>VLOOKUP(G4312,Ma_KH!$A:$R,14,0)</f>
        <v>60</v>
      </c>
    </row>
    <row r="4313" spans="1:27" x14ac:dyDescent="0.25">
      <c r="A4313" s="216">
        <v>46059</v>
      </c>
      <c r="B4313" s="217">
        <v>4184361391</v>
      </c>
      <c r="C4313" s="345" t="s">
        <v>15180</v>
      </c>
      <c r="D4313" s="216">
        <v>46059</v>
      </c>
      <c r="E4313" s="219"/>
      <c r="F4313" s="218"/>
      <c r="G4313" s="268" t="s">
        <v>15481</v>
      </c>
      <c r="H4313" s="219"/>
      <c r="I4313" s="217" t="s">
        <v>16115</v>
      </c>
      <c r="J4313" s="359" t="s">
        <v>1769</v>
      </c>
      <c r="K4313" s="217" t="s">
        <v>32</v>
      </c>
      <c r="L4313" s="348" t="str">
        <f>VLOOKUP($K4313,[1]TONG_SL!$A$1:$D$65536,2,0)</f>
        <v>Giò Tai Lưỡi Xào 250g</v>
      </c>
      <c r="M4313" s="349"/>
      <c r="N4313" s="348" t="str">
        <f t="shared" si="425"/>
        <v>K-C6</v>
      </c>
      <c r="O4313" s="350"/>
      <c r="P4313" s="350"/>
      <c r="Q4313" s="348" t="str">
        <f>VLOOKUP(K4313,TONG_SL!$A:$D,3,0)</f>
        <v>Túi</v>
      </c>
      <c r="R4313" s="223">
        <v>3</v>
      </c>
      <c r="S4313" s="223"/>
      <c r="T4313" s="223">
        <f>VLOOKUP(VLOOKUP(G4313,Ma_KH!$A:$R,18,0)&amp;K4313,Gia_MB!$A:$F,6,0)</f>
        <v>50182</v>
      </c>
      <c r="U4313" s="183">
        <f t="shared" si="426"/>
        <v>150546</v>
      </c>
      <c r="V4313" s="223"/>
      <c r="W4313" s="269">
        <f t="shared" si="427"/>
        <v>0</v>
      </c>
      <c r="X4313" s="270" t="str">
        <f t="shared" si="428"/>
        <v>8</v>
      </c>
      <c r="Y4313" s="223"/>
      <c r="Z4313" s="183">
        <f t="shared" si="429"/>
        <v>12043.68</v>
      </c>
      <c r="AA4313" s="271">
        <f>VLOOKUP(G4313,Ma_KH!$A:$R,14,0)</f>
        <v>60</v>
      </c>
    </row>
    <row r="4314" spans="1:27" x14ac:dyDescent="0.25">
      <c r="A4314" s="216">
        <v>46059</v>
      </c>
      <c r="B4314" s="217">
        <v>4184361916</v>
      </c>
      <c r="C4314" s="345" t="s">
        <v>15180</v>
      </c>
      <c r="D4314" s="216">
        <v>46059</v>
      </c>
      <c r="E4314" s="219"/>
      <c r="F4314" s="218"/>
      <c r="G4314" s="268" t="s">
        <v>15481</v>
      </c>
      <c r="H4314" s="219"/>
      <c r="I4314" s="217" t="s">
        <v>16116</v>
      </c>
      <c r="J4314" s="359" t="s">
        <v>1769</v>
      </c>
      <c r="K4314" s="217" t="s">
        <v>48</v>
      </c>
      <c r="L4314" s="348" t="str">
        <f>VLOOKUP($K4314,[1]TONG_SL!$A$1:$D$65536,2,0)</f>
        <v>Mọc Nấm Hương 250g</v>
      </c>
      <c r="M4314" s="349"/>
      <c r="N4314" s="348" t="str">
        <f t="shared" si="425"/>
        <v>K-C6</v>
      </c>
      <c r="O4314" s="350"/>
      <c r="P4314" s="350"/>
      <c r="Q4314" s="348" t="str">
        <f>VLOOKUP(K4314,TONG_SL!$A:$D,3,0)</f>
        <v>Túi</v>
      </c>
      <c r="R4314" s="223">
        <v>5</v>
      </c>
      <c r="S4314" s="223"/>
      <c r="T4314" s="223">
        <f>VLOOKUP(VLOOKUP(G4314,Ma_KH!$A:$R,18,0)&amp;K4314,Gia_MB!$A:$F,6,0)</f>
        <v>46000</v>
      </c>
      <c r="U4314" s="183">
        <f t="shared" si="426"/>
        <v>230000</v>
      </c>
      <c r="V4314" s="223"/>
      <c r="W4314" s="269">
        <f t="shared" si="427"/>
        <v>0</v>
      </c>
      <c r="X4314" s="270" t="str">
        <f t="shared" si="428"/>
        <v>8</v>
      </c>
      <c r="Y4314" s="223"/>
      <c r="Z4314" s="183">
        <f t="shared" si="429"/>
        <v>18400</v>
      </c>
      <c r="AA4314" s="271">
        <f>VLOOKUP(G4314,Ma_KH!$A:$R,14,0)</f>
        <v>60</v>
      </c>
    </row>
    <row r="4315" spans="1:27" x14ac:dyDescent="0.25">
      <c r="A4315" s="216">
        <v>46059</v>
      </c>
      <c r="B4315" s="217">
        <v>4184361916</v>
      </c>
      <c r="C4315" s="345" t="s">
        <v>15180</v>
      </c>
      <c r="D4315" s="216">
        <v>46059</v>
      </c>
      <c r="E4315" s="219"/>
      <c r="F4315" s="218"/>
      <c r="G4315" s="268" t="s">
        <v>15481</v>
      </c>
      <c r="H4315" s="219"/>
      <c r="I4315" s="217" t="s">
        <v>16116</v>
      </c>
      <c r="J4315" s="359" t="s">
        <v>1769</v>
      </c>
      <c r="K4315" s="217" t="s">
        <v>32</v>
      </c>
      <c r="L4315" s="348" t="str">
        <f>VLOOKUP($K4315,[1]TONG_SL!$A$1:$D$65536,2,0)</f>
        <v>Giò Tai Lưỡi Xào 250g</v>
      </c>
      <c r="M4315" s="349"/>
      <c r="N4315" s="348" t="str">
        <f t="shared" si="425"/>
        <v>K-C6</v>
      </c>
      <c r="O4315" s="350"/>
      <c r="P4315" s="350"/>
      <c r="Q4315" s="348" t="str">
        <f>VLOOKUP(K4315,TONG_SL!$A:$D,3,0)</f>
        <v>Túi</v>
      </c>
      <c r="R4315" s="223">
        <v>8</v>
      </c>
      <c r="S4315" s="223"/>
      <c r="T4315" s="223">
        <f>VLOOKUP(VLOOKUP(G4315,Ma_KH!$A:$R,18,0)&amp;K4315,Gia_MB!$A:$F,6,0)</f>
        <v>50182</v>
      </c>
      <c r="U4315" s="183">
        <f t="shared" si="426"/>
        <v>401456</v>
      </c>
      <c r="V4315" s="223"/>
      <c r="W4315" s="269">
        <f t="shared" si="427"/>
        <v>0</v>
      </c>
      <c r="X4315" s="270" t="str">
        <f t="shared" si="428"/>
        <v>8</v>
      </c>
      <c r="Y4315" s="223"/>
      <c r="Z4315" s="183">
        <f t="shared" si="429"/>
        <v>32116.48</v>
      </c>
      <c r="AA4315" s="271">
        <f>VLOOKUP(G4315,Ma_KH!$A:$R,14,0)</f>
        <v>60</v>
      </c>
    </row>
    <row r="4316" spans="1:27" x14ac:dyDescent="0.25">
      <c r="A4316" s="216">
        <v>46059</v>
      </c>
      <c r="B4316" s="217">
        <v>4184361916</v>
      </c>
      <c r="C4316" s="345" t="s">
        <v>15180</v>
      </c>
      <c r="D4316" s="216">
        <v>46059</v>
      </c>
      <c r="E4316" s="219"/>
      <c r="F4316" s="218"/>
      <c r="G4316" s="268" t="s">
        <v>15481</v>
      </c>
      <c r="H4316" s="219"/>
      <c r="I4316" s="217" t="s">
        <v>16116</v>
      </c>
      <c r="J4316" s="359" t="s">
        <v>1769</v>
      </c>
      <c r="K4316" s="217" t="s">
        <v>37</v>
      </c>
      <c r="L4316" s="348" t="str">
        <f>VLOOKUP($K4316,[1]TONG_SL!$A$1:$D$65536,2,0)</f>
        <v>Chả cốm 300g</v>
      </c>
      <c r="M4316" s="349"/>
      <c r="N4316" s="348" t="str">
        <f t="shared" si="425"/>
        <v>K-C6</v>
      </c>
      <c r="O4316" s="350"/>
      <c r="P4316" s="350"/>
      <c r="Q4316" s="348" t="str">
        <f>VLOOKUP(K4316,TONG_SL!$A:$D,3,0)</f>
        <v>Túi</v>
      </c>
      <c r="R4316" s="223">
        <v>3</v>
      </c>
      <c r="S4316" s="223"/>
      <c r="T4316" s="223">
        <f>VLOOKUP(VLOOKUP(G4316,Ma_KH!$A:$R,18,0)&amp;K4316,Gia_MB!$A:$F,6,0)</f>
        <v>74250</v>
      </c>
      <c r="U4316" s="183">
        <f t="shared" si="426"/>
        <v>222750</v>
      </c>
      <c r="V4316" s="223"/>
      <c r="W4316" s="269">
        <f t="shared" si="427"/>
        <v>0</v>
      </c>
      <c r="X4316" s="270" t="str">
        <f t="shared" si="428"/>
        <v>8</v>
      </c>
      <c r="Y4316" s="223"/>
      <c r="Z4316" s="183">
        <f t="shared" si="429"/>
        <v>17820</v>
      </c>
      <c r="AA4316" s="271">
        <f>VLOOKUP(G4316,Ma_KH!$A:$R,14,0)</f>
        <v>60</v>
      </c>
    </row>
    <row r="4317" spans="1:27" x14ac:dyDescent="0.25">
      <c r="A4317" s="216">
        <v>46059</v>
      </c>
      <c r="B4317" s="217">
        <v>4184361916</v>
      </c>
      <c r="C4317" s="345" t="s">
        <v>15180</v>
      </c>
      <c r="D4317" s="216">
        <v>46059</v>
      </c>
      <c r="E4317" s="219"/>
      <c r="F4317" s="218"/>
      <c r="G4317" s="268" t="s">
        <v>15481</v>
      </c>
      <c r="H4317" s="219"/>
      <c r="I4317" s="217" t="s">
        <v>16116</v>
      </c>
      <c r="J4317" s="359" t="s">
        <v>1769</v>
      </c>
      <c r="K4317" s="217" t="s">
        <v>39</v>
      </c>
      <c r="L4317" s="348" t="str">
        <f>VLOOKUP($K4317,[1]TONG_SL!$A$1:$D$65536,2,0)</f>
        <v>Chả nướng 300g</v>
      </c>
      <c r="M4317" s="349"/>
      <c r="N4317" s="348" t="str">
        <f t="shared" ref="N4317:N4380" si="430">IF($B4317&lt;&gt;"","K-C6","")</f>
        <v>K-C6</v>
      </c>
      <c r="O4317" s="350"/>
      <c r="P4317" s="350"/>
      <c r="Q4317" s="348" t="str">
        <f>VLOOKUP(K4317,TONG_SL!$A:$D,3,0)</f>
        <v>Túi</v>
      </c>
      <c r="R4317" s="223">
        <v>2</v>
      </c>
      <c r="S4317" s="223"/>
      <c r="T4317" s="223">
        <f>VLOOKUP(VLOOKUP(G4317,Ma_KH!$A:$R,18,0)&amp;K4317,Gia_MB!$A:$F,6,0)</f>
        <v>70950</v>
      </c>
      <c r="U4317" s="183">
        <f t="shared" si="426"/>
        <v>141900</v>
      </c>
      <c r="V4317" s="223"/>
      <c r="W4317" s="269">
        <f t="shared" si="427"/>
        <v>0</v>
      </c>
      <c r="X4317" s="270" t="str">
        <f t="shared" si="428"/>
        <v>8</v>
      </c>
      <c r="Y4317" s="223"/>
      <c r="Z4317" s="183">
        <f t="shared" si="429"/>
        <v>11352</v>
      </c>
      <c r="AA4317" s="271">
        <f>VLOOKUP(G4317,Ma_KH!$A:$R,14,0)</f>
        <v>60</v>
      </c>
    </row>
    <row r="4318" spans="1:27" x14ac:dyDescent="0.25">
      <c r="A4318" s="216">
        <v>46059</v>
      </c>
      <c r="B4318" s="217">
        <v>4184361916</v>
      </c>
      <c r="C4318" s="345" t="s">
        <v>15180</v>
      </c>
      <c r="D4318" s="216">
        <v>46059</v>
      </c>
      <c r="E4318" s="219"/>
      <c r="F4318" s="218"/>
      <c r="G4318" s="268" t="s">
        <v>15481</v>
      </c>
      <c r="H4318" s="219"/>
      <c r="I4318" s="217" t="s">
        <v>16116</v>
      </c>
      <c r="J4318" s="359" t="s">
        <v>1769</v>
      </c>
      <c r="K4318" s="217" t="s">
        <v>7149</v>
      </c>
      <c r="L4318" s="348" t="str">
        <f>VLOOKUP($K4318,[1]TONG_SL!$A$1:$D$65536,2,0)</f>
        <v>Tai heo muối 200g</v>
      </c>
      <c r="M4318" s="349"/>
      <c r="N4318" s="348" t="str">
        <f t="shared" si="430"/>
        <v>K-C6</v>
      </c>
      <c r="O4318" s="350"/>
      <c r="P4318" s="350"/>
      <c r="Q4318" s="348" t="str">
        <f>VLOOKUP(K4318,TONG_SL!$A:$D,3,0)</f>
        <v>Túi</v>
      </c>
      <c r="R4318" s="223">
        <v>5</v>
      </c>
      <c r="S4318" s="223"/>
      <c r="T4318" s="223">
        <f>VLOOKUP(VLOOKUP(G4318,Ma_KH!$A:$R,18,0)&amp;K4318,Gia_MB!$A:$F,6,0)</f>
        <v>55595</v>
      </c>
      <c r="U4318" s="183">
        <f t="shared" si="426"/>
        <v>277975</v>
      </c>
      <c r="V4318" s="223"/>
      <c r="W4318" s="269">
        <f t="shared" si="427"/>
        <v>0</v>
      </c>
      <c r="X4318" s="270" t="str">
        <f t="shared" si="428"/>
        <v>8</v>
      </c>
      <c r="Y4318" s="223"/>
      <c r="Z4318" s="183">
        <f t="shared" si="429"/>
        <v>22238</v>
      </c>
      <c r="AA4318" s="271">
        <f>VLOOKUP(G4318,Ma_KH!$A:$R,14,0)</f>
        <v>60</v>
      </c>
    </row>
    <row r="4319" spans="1:27" x14ac:dyDescent="0.25">
      <c r="A4319" s="216">
        <v>46059</v>
      </c>
      <c r="B4319" s="217">
        <v>4184361916</v>
      </c>
      <c r="C4319" s="345" t="s">
        <v>15180</v>
      </c>
      <c r="D4319" s="216">
        <v>46059</v>
      </c>
      <c r="E4319" s="219"/>
      <c r="F4319" s="218"/>
      <c r="G4319" s="268" t="s">
        <v>15481</v>
      </c>
      <c r="H4319" s="219"/>
      <c r="I4319" s="217" t="s">
        <v>16116</v>
      </c>
      <c r="J4319" s="359" t="s">
        <v>1769</v>
      </c>
      <c r="K4319" s="217" t="s">
        <v>30</v>
      </c>
      <c r="L4319" s="348" t="str">
        <f>VLOOKUP($K4319,[1]TONG_SL!$A$1:$D$65536,2,0)</f>
        <v>Gà muối 500g</v>
      </c>
      <c r="M4319" s="349"/>
      <c r="N4319" s="348" t="str">
        <f t="shared" si="430"/>
        <v>K-C6</v>
      </c>
      <c r="O4319" s="350"/>
      <c r="P4319" s="350"/>
      <c r="Q4319" s="348" t="str">
        <f>VLOOKUP(K4319,TONG_SL!$A:$D,3,0)</f>
        <v>Túi</v>
      </c>
      <c r="R4319" s="223">
        <v>10</v>
      </c>
      <c r="S4319" s="223"/>
      <c r="T4319" s="223">
        <f>VLOOKUP(VLOOKUP(G4319,Ma_KH!$A:$R,18,0)&amp;K4319,Gia_MB!$A:$F,6,0)</f>
        <v>116611</v>
      </c>
      <c r="U4319" s="183">
        <f t="shared" si="426"/>
        <v>1166110</v>
      </c>
      <c r="V4319" s="223"/>
      <c r="W4319" s="269">
        <f t="shared" si="427"/>
        <v>0</v>
      </c>
      <c r="X4319" s="270" t="str">
        <f t="shared" si="428"/>
        <v>8</v>
      </c>
      <c r="Y4319" s="223"/>
      <c r="Z4319" s="183">
        <f t="shared" si="429"/>
        <v>93288.8</v>
      </c>
      <c r="AA4319" s="271">
        <f>VLOOKUP(G4319,Ma_KH!$A:$R,14,0)</f>
        <v>60</v>
      </c>
    </row>
    <row r="4320" spans="1:27" x14ac:dyDescent="0.25">
      <c r="A4320" s="216">
        <v>46059</v>
      </c>
      <c r="B4320" s="217">
        <v>4184361916</v>
      </c>
      <c r="C4320" s="345" t="s">
        <v>15180</v>
      </c>
      <c r="D4320" s="216">
        <v>46059</v>
      </c>
      <c r="E4320" s="219"/>
      <c r="F4320" s="218"/>
      <c r="G4320" s="268" t="s">
        <v>15481</v>
      </c>
      <c r="H4320" s="219"/>
      <c r="I4320" s="217" t="s">
        <v>16116</v>
      </c>
      <c r="J4320" s="359" t="s">
        <v>1769</v>
      </c>
      <c r="K4320" s="217" t="s">
        <v>27</v>
      </c>
      <c r="L4320" s="348" t="str">
        <f>VLOOKUP($K4320,[1]TONG_SL!$A$1:$D$65536,2,0)</f>
        <v>Chân giò heo muối 300g</v>
      </c>
      <c r="M4320" s="349"/>
      <c r="N4320" s="348" t="str">
        <f t="shared" si="430"/>
        <v>K-C6</v>
      </c>
      <c r="O4320" s="350"/>
      <c r="P4320" s="350"/>
      <c r="Q4320" s="348" t="str">
        <f>VLOOKUP(K4320,TONG_SL!$A:$D,3,0)</f>
        <v>Túi</v>
      </c>
      <c r="R4320" s="223">
        <v>5</v>
      </c>
      <c r="S4320" s="223"/>
      <c r="T4320" s="223">
        <f>VLOOKUP(VLOOKUP(G4320,Ma_KH!$A:$R,18,0)&amp;K4320,Gia_MB!$A:$F,6,0)</f>
        <v>73431</v>
      </c>
      <c r="U4320" s="183">
        <f t="shared" si="426"/>
        <v>367155</v>
      </c>
      <c r="V4320" s="223"/>
      <c r="W4320" s="269">
        <f t="shared" si="427"/>
        <v>0</v>
      </c>
      <c r="X4320" s="270" t="str">
        <f t="shared" si="428"/>
        <v>8</v>
      </c>
      <c r="Y4320" s="223"/>
      <c r="Z4320" s="183">
        <f t="shared" si="429"/>
        <v>29372.400000000001</v>
      </c>
      <c r="AA4320" s="271">
        <f>VLOOKUP(G4320,Ma_KH!$A:$R,14,0)</f>
        <v>60</v>
      </c>
    </row>
    <row r="4321" spans="1:27" x14ac:dyDescent="0.25">
      <c r="A4321" s="216">
        <v>46059</v>
      </c>
      <c r="B4321" s="217">
        <v>4184361863</v>
      </c>
      <c r="C4321" s="345" t="s">
        <v>15180</v>
      </c>
      <c r="D4321" s="216">
        <v>46059</v>
      </c>
      <c r="E4321" s="219"/>
      <c r="F4321" s="218"/>
      <c r="G4321" s="268" t="s">
        <v>15481</v>
      </c>
      <c r="H4321" s="219"/>
      <c r="I4321" s="217" t="s">
        <v>16117</v>
      </c>
      <c r="J4321" s="359" t="s">
        <v>1769</v>
      </c>
      <c r="K4321" s="217" t="s">
        <v>27</v>
      </c>
      <c r="L4321" s="348" t="str">
        <f>VLOOKUP($K4321,[1]TONG_SL!$A$1:$D$65536,2,0)</f>
        <v>Chân giò heo muối 300g</v>
      </c>
      <c r="M4321" s="349"/>
      <c r="N4321" s="348" t="str">
        <f t="shared" si="430"/>
        <v>K-C6</v>
      </c>
      <c r="O4321" s="350"/>
      <c r="P4321" s="350"/>
      <c r="Q4321" s="348" t="str">
        <f>VLOOKUP(K4321,TONG_SL!$A:$D,3,0)</f>
        <v>Túi</v>
      </c>
      <c r="R4321" s="223">
        <v>6</v>
      </c>
      <c r="S4321" s="223"/>
      <c r="T4321" s="223">
        <f>VLOOKUP(VLOOKUP(G4321,Ma_KH!$A:$R,18,0)&amp;K4321,Gia_MB!$A:$F,6,0)</f>
        <v>73431</v>
      </c>
      <c r="U4321" s="183">
        <f t="shared" si="426"/>
        <v>440586</v>
      </c>
      <c r="V4321" s="223"/>
      <c r="W4321" s="269">
        <f t="shared" si="427"/>
        <v>0</v>
      </c>
      <c r="X4321" s="270" t="str">
        <f t="shared" si="428"/>
        <v>8</v>
      </c>
      <c r="Y4321" s="223"/>
      <c r="Z4321" s="183">
        <f t="shared" si="429"/>
        <v>35246.879999999997</v>
      </c>
      <c r="AA4321" s="271">
        <f>VLOOKUP(G4321,Ma_KH!$A:$R,14,0)</f>
        <v>60</v>
      </c>
    </row>
    <row r="4322" spans="1:27" x14ac:dyDescent="0.25">
      <c r="A4322" s="216">
        <v>46059</v>
      </c>
      <c r="B4322" s="217">
        <v>4184361863</v>
      </c>
      <c r="C4322" s="345" t="s">
        <v>15180</v>
      </c>
      <c r="D4322" s="216">
        <v>46059</v>
      </c>
      <c r="E4322" s="219"/>
      <c r="F4322" s="218"/>
      <c r="G4322" s="268" t="s">
        <v>15481</v>
      </c>
      <c r="H4322" s="219"/>
      <c r="I4322" s="217" t="s">
        <v>16117</v>
      </c>
      <c r="J4322" s="359" t="s">
        <v>1769</v>
      </c>
      <c r="K4322" s="217" t="s">
        <v>30</v>
      </c>
      <c r="L4322" s="348" t="str">
        <f>VLOOKUP($K4322,[1]TONG_SL!$A$1:$D$65536,2,0)</f>
        <v>Gà muối 500g</v>
      </c>
      <c r="M4322" s="349"/>
      <c r="N4322" s="348" t="str">
        <f t="shared" si="430"/>
        <v>K-C6</v>
      </c>
      <c r="O4322" s="350"/>
      <c r="P4322" s="350"/>
      <c r="Q4322" s="348" t="str">
        <f>VLOOKUP(K4322,TONG_SL!$A:$D,3,0)</f>
        <v>Túi</v>
      </c>
      <c r="R4322" s="223">
        <v>10</v>
      </c>
      <c r="S4322" s="223"/>
      <c r="T4322" s="223">
        <f>VLOOKUP(VLOOKUP(G4322,Ma_KH!$A:$R,18,0)&amp;K4322,Gia_MB!$A:$F,6,0)</f>
        <v>116611</v>
      </c>
      <c r="U4322" s="183">
        <f t="shared" si="426"/>
        <v>1166110</v>
      </c>
      <c r="V4322" s="223"/>
      <c r="W4322" s="269">
        <f t="shared" si="427"/>
        <v>0</v>
      </c>
      <c r="X4322" s="270" t="str">
        <f t="shared" si="428"/>
        <v>8</v>
      </c>
      <c r="Y4322" s="223"/>
      <c r="Z4322" s="183">
        <f t="shared" si="429"/>
        <v>93288.8</v>
      </c>
      <c r="AA4322" s="271">
        <f>VLOOKUP(G4322,Ma_KH!$A:$R,14,0)</f>
        <v>60</v>
      </c>
    </row>
    <row r="4323" spans="1:27" x14ac:dyDescent="0.25">
      <c r="A4323" s="216">
        <v>46059</v>
      </c>
      <c r="B4323" s="217">
        <v>4184361863</v>
      </c>
      <c r="C4323" s="345" t="s">
        <v>15180</v>
      </c>
      <c r="D4323" s="216">
        <v>46059</v>
      </c>
      <c r="E4323" s="219"/>
      <c r="F4323" s="218"/>
      <c r="G4323" s="268" t="s">
        <v>15481</v>
      </c>
      <c r="H4323" s="219"/>
      <c r="I4323" s="217" t="s">
        <v>16117</v>
      </c>
      <c r="J4323" s="359" t="s">
        <v>1769</v>
      </c>
      <c r="K4323" s="217" t="s">
        <v>7149</v>
      </c>
      <c r="L4323" s="348" t="str">
        <f>VLOOKUP($K4323,[1]TONG_SL!$A$1:$D$65536,2,0)</f>
        <v>Tai heo muối 200g</v>
      </c>
      <c r="M4323" s="349"/>
      <c r="N4323" s="348" t="str">
        <f t="shared" si="430"/>
        <v>K-C6</v>
      </c>
      <c r="O4323" s="350"/>
      <c r="P4323" s="350"/>
      <c r="Q4323" s="348" t="str">
        <f>VLOOKUP(K4323,TONG_SL!$A:$D,3,0)</f>
        <v>Túi</v>
      </c>
      <c r="R4323" s="223">
        <v>4</v>
      </c>
      <c r="S4323" s="223"/>
      <c r="T4323" s="223">
        <f>VLOOKUP(VLOOKUP(G4323,Ma_KH!$A:$R,18,0)&amp;K4323,Gia_MB!$A:$F,6,0)</f>
        <v>55595</v>
      </c>
      <c r="U4323" s="183">
        <f t="shared" si="426"/>
        <v>222380</v>
      </c>
      <c r="V4323" s="223"/>
      <c r="W4323" s="269">
        <f t="shared" si="427"/>
        <v>0</v>
      </c>
      <c r="X4323" s="270" t="str">
        <f t="shared" si="428"/>
        <v>8</v>
      </c>
      <c r="Y4323" s="223"/>
      <c r="Z4323" s="183">
        <f t="shared" si="429"/>
        <v>17790.400000000001</v>
      </c>
      <c r="AA4323" s="271">
        <f>VLOOKUP(G4323,Ma_KH!$A:$R,14,0)</f>
        <v>60</v>
      </c>
    </row>
    <row r="4324" spans="1:27" x14ac:dyDescent="0.25">
      <c r="A4324" s="216">
        <v>46059</v>
      </c>
      <c r="B4324" s="217">
        <v>4184361863</v>
      </c>
      <c r="C4324" s="345" t="s">
        <v>15180</v>
      </c>
      <c r="D4324" s="216">
        <v>46059</v>
      </c>
      <c r="E4324" s="219"/>
      <c r="F4324" s="218"/>
      <c r="G4324" s="268" t="s">
        <v>15481</v>
      </c>
      <c r="H4324" s="219"/>
      <c r="I4324" s="217" t="s">
        <v>16117</v>
      </c>
      <c r="J4324" s="359" t="s">
        <v>1769</v>
      </c>
      <c r="K4324" s="217" t="s">
        <v>37</v>
      </c>
      <c r="L4324" s="348" t="str">
        <f>VLOOKUP($K4324,[1]TONG_SL!$A$1:$D$65536,2,0)</f>
        <v>Chả cốm 300g</v>
      </c>
      <c r="M4324" s="349"/>
      <c r="N4324" s="348" t="str">
        <f t="shared" si="430"/>
        <v>K-C6</v>
      </c>
      <c r="O4324" s="350"/>
      <c r="P4324" s="350"/>
      <c r="Q4324" s="348" t="str">
        <f>VLOOKUP(K4324,TONG_SL!$A:$D,3,0)</f>
        <v>Túi</v>
      </c>
      <c r="R4324" s="223">
        <v>2</v>
      </c>
      <c r="S4324" s="223"/>
      <c r="T4324" s="223">
        <f>VLOOKUP(VLOOKUP(G4324,Ma_KH!$A:$R,18,0)&amp;K4324,Gia_MB!$A:$F,6,0)</f>
        <v>74250</v>
      </c>
      <c r="U4324" s="183">
        <f t="shared" si="426"/>
        <v>148500</v>
      </c>
      <c r="V4324" s="223"/>
      <c r="W4324" s="269">
        <f t="shared" si="427"/>
        <v>0</v>
      </c>
      <c r="X4324" s="270" t="str">
        <f t="shared" si="428"/>
        <v>8</v>
      </c>
      <c r="Y4324" s="223"/>
      <c r="Z4324" s="183">
        <f t="shared" si="429"/>
        <v>11880</v>
      </c>
      <c r="AA4324" s="271">
        <f>VLOOKUP(G4324,Ma_KH!$A:$R,14,0)</f>
        <v>60</v>
      </c>
    </row>
    <row r="4325" spans="1:27" x14ac:dyDescent="0.25">
      <c r="A4325" s="216">
        <v>46059</v>
      </c>
      <c r="B4325" s="217">
        <v>4184361863</v>
      </c>
      <c r="C4325" s="345" t="s">
        <v>15180</v>
      </c>
      <c r="D4325" s="216">
        <v>46059</v>
      </c>
      <c r="E4325" s="219"/>
      <c r="F4325" s="218"/>
      <c r="G4325" s="268" t="s">
        <v>15481</v>
      </c>
      <c r="H4325" s="219"/>
      <c r="I4325" s="217" t="s">
        <v>16117</v>
      </c>
      <c r="J4325" s="359" t="s">
        <v>1769</v>
      </c>
      <c r="K4325" s="217" t="s">
        <v>48</v>
      </c>
      <c r="L4325" s="348" t="str">
        <f>VLOOKUP($K4325,[1]TONG_SL!$A$1:$D$65536,2,0)</f>
        <v>Mọc Nấm Hương 250g</v>
      </c>
      <c r="M4325" s="349"/>
      <c r="N4325" s="348" t="str">
        <f t="shared" si="430"/>
        <v>K-C6</v>
      </c>
      <c r="O4325" s="350"/>
      <c r="P4325" s="350"/>
      <c r="Q4325" s="348" t="str">
        <f>VLOOKUP(K4325,TONG_SL!$A:$D,3,0)</f>
        <v>Túi</v>
      </c>
      <c r="R4325" s="223">
        <v>3</v>
      </c>
      <c r="S4325" s="223"/>
      <c r="T4325" s="223">
        <f>VLOOKUP(VLOOKUP(G4325,Ma_KH!$A:$R,18,0)&amp;K4325,Gia_MB!$A:$F,6,0)</f>
        <v>46000</v>
      </c>
      <c r="U4325" s="183">
        <f t="shared" si="426"/>
        <v>138000</v>
      </c>
      <c r="V4325" s="223"/>
      <c r="W4325" s="269">
        <f t="shared" si="427"/>
        <v>0</v>
      </c>
      <c r="X4325" s="270" t="str">
        <f t="shared" si="428"/>
        <v>8</v>
      </c>
      <c r="Y4325" s="223"/>
      <c r="Z4325" s="183">
        <f t="shared" si="429"/>
        <v>11040</v>
      </c>
      <c r="AA4325" s="271">
        <f>VLOOKUP(G4325,Ma_KH!$A:$R,14,0)</f>
        <v>60</v>
      </c>
    </row>
    <row r="4326" spans="1:27" x14ac:dyDescent="0.25">
      <c r="A4326" s="216">
        <v>46059</v>
      </c>
      <c r="B4326" s="217">
        <v>4184361902</v>
      </c>
      <c r="C4326" s="345" t="s">
        <v>15180</v>
      </c>
      <c r="D4326" s="216">
        <v>46059</v>
      </c>
      <c r="E4326" s="219"/>
      <c r="F4326" s="218"/>
      <c r="G4326" s="268" t="s">
        <v>15481</v>
      </c>
      <c r="H4326" s="219"/>
      <c r="I4326" s="217" t="s">
        <v>16118</v>
      </c>
      <c r="J4326" s="359" t="s">
        <v>1769</v>
      </c>
      <c r="K4326" s="217" t="s">
        <v>27</v>
      </c>
      <c r="L4326" s="348" t="str">
        <f>VLOOKUP($K4326,[1]TONG_SL!$A$1:$D$65536,2,0)</f>
        <v>Chân giò heo muối 300g</v>
      </c>
      <c r="M4326" s="349"/>
      <c r="N4326" s="348" t="str">
        <f t="shared" si="430"/>
        <v>K-C6</v>
      </c>
      <c r="O4326" s="350"/>
      <c r="P4326" s="350"/>
      <c r="Q4326" s="348" t="str">
        <f>VLOOKUP(K4326,TONG_SL!$A:$D,3,0)</f>
        <v>Túi</v>
      </c>
      <c r="R4326" s="223">
        <v>5</v>
      </c>
      <c r="S4326" s="223"/>
      <c r="T4326" s="223">
        <f>VLOOKUP(VLOOKUP(G4326,Ma_KH!$A:$R,18,0)&amp;K4326,Gia_MB!$A:$F,6,0)</f>
        <v>73431</v>
      </c>
      <c r="U4326" s="183">
        <f t="shared" si="426"/>
        <v>367155</v>
      </c>
      <c r="V4326" s="223"/>
      <c r="W4326" s="269">
        <f t="shared" si="427"/>
        <v>0</v>
      </c>
      <c r="X4326" s="270" t="str">
        <f t="shared" si="428"/>
        <v>8</v>
      </c>
      <c r="Y4326" s="223"/>
      <c r="Z4326" s="183">
        <f t="shared" si="429"/>
        <v>29372.400000000001</v>
      </c>
      <c r="AA4326" s="271">
        <f>VLOOKUP(G4326,Ma_KH!$A:$R,14,0)</f>
        <v>60</v>
      </c>
    </row>
    <row r="4327" spans="1:27" x14ac:dyDescent="0.25">
      <c r="A4327" s="216">
        <v>46059</v>
      </c>
      <c r="B4327" s="217">
        <v>4184361902</v>
      </c>
      <c r="C4327" s="345" t="s">
        <v>15180</v>
      </c>
      <c r="D4327" s="216">
        <v>46059</v>
      </c>
      <c r="E4327" s="219"/>
      <c r="F4327" s="218"/>
      <c r="G4327" s="268" t="s">
        <v>15481</v>
      </c>
      <c r="H4327" s="219"/>
      <c r="I4327" s="217" t="s">
        <v>16118</v>
      </c>
      <c r="J4327" s="359" t="s">
        <v>1769</v>
      </c>
      <c r="K4327" s="217" t="s">
        <v>30</v>
      </c>
      <c r="L4327" s="348" t="str">
        <f>VLOOKUP($K4327,[1]TONG_SL!$A$1:$D$65536,2,0)</f>
        <v>Gà muối 500g</v>
      </c>
      <c r="M4327" s="349"/>
      <c r="N4327" s="348" t="str">
        <f t="shared" si="430"/>
        <v>K-C6</v>
      </c>
      <c r="O4327" s="350"/>
      <c r="P4327" s="350"/>
      <c r="Q4327" s="348" t="str">
        <f>VLOOKUP(K4327,TONG_SL!$A:$D,3,0)</f>
        <v>Túi</v>
      </c>
      <c r="R4327" s="223">
        <v>5</v>
      </c>
      <c r="S4327" s="223"/>
      <c r="T4327" s="223">
        <f>VLOOKUP(VLOOKUP(G4327,Ma_KH!$A:$R,18,0)&amp;K4327,Gia_MB!$A:$F,6,0)</f>
        <v>116611</v>
      </c>
      <c r="U4327" s="183">
        <f t="shared" si="426"/>
        <v>583055</v>
      </c>
      <c r="V4327" s="223"/>
      <c r="W4327" s="269">
        <f t="shared" si="427"/>
        <v>0</v>
      </c>
      <c r="X4327" s="270" t="str">
        <f t="shared" si="428"/>
        <v>8</v>
      </c>
      <c r="Y4327" s="223"/>
      <c r="Z4327" s="183">
        <f t="shared" si="429"/>
        <v>46644.4</v>
      </c>
      <c r="AA4327" s="271">
        <f>VLOOKUP(G4327,Ma_KH!$A:$R,14,0)</f>
        <v>60</v>
      </c>
    </row>
    <row r="4328" spans="1:27" x14ac:dyDescent="0.25">
      <c r="A4328" s="216">
        <v>46059</v>
      </c>
      <c r="B4328" s="217">
        <v>4184361902</v>
      </c>
      <c r="C4328" s="345" t="s">
        <v>15180</v>
      </c>
      <c r="D4328" s="216">
        <v>46059</v>
      </c>
      <c r="E4328" s="219"/>
      <c r="F4328" s="218"/>
      <c r="G4328" s="268" t="s">
        <v>15481</v>
      </c>
      <c r="H4328" s="219"/>
      <c r="I4328" s="217" t="s">
        <v>16118</v>
      </c>
      <c r="J4328" s="359" t="s">
        <v>1769</v>
      </c>
      <c r="K4328" s="217" t="s">
        <v>39</v>
      </c>
      <c r="L4328" s="348" t="str">
        <f>VLOOKUP($K4328,[1]TONG_SL!$A$1:$D$65536,2,0)</f>
        <v>Chả nướng 300g</v>
      </c>
      <c r="M4328" s="349"/>
      <c r="N4328" s="348" t="str">
        <f t="shared" si="430"/>
        <v>K-C6</v>
      </c>
      <c r="O4328" s="350"/>
      <c r="P4328" s="350"/>
      <c r="Q4328" s="348" t="str">
        <f>VLOOKUP(K4328,TONG_SL!$A:$D,3,0)</f>
        <v>Túi</v>
      </c>
      <c r="R4328" s="223">
        <v>1</v>
      </c>
      <c r="S4328" s="223"/>
      <c r="T4328" s="223">
        <f>VLOOKUP(VLOOKUP(G4328,Ma_KH!$A:$R,18,0)&amp;K4328,Gia_MB!$A:$F,6,0)</f>
        <v>70950</v>
      </c>
      <c r="U4328" s="183">
        <f t="shared" si="426"/>
        <v>70950</v>
      </c>
      <c r="V4328" s="223"/>
      <c r="W4328" s="269">
        <f t="shared" si="427"/>
        <v>0</v>
      </c>
      <c r="X4328" s="270" t="str">
        <f t="shared" si="428"/>
        <v>8</v>
      </c>
      <c r="Y4328" s="223"/>
      <c r="Z4328" s="183">
        <f t="shared" si="429"/>
        <v>5676</v>
      </c>
      <c r="AA4328" s="271">
        <f>VLOOKUP(G4328,Ma_KH!$A:$R,14,0)</f>
        <v>60</v>
      </c>
    </row>
    <row r="4329" spans="1:27" x14ac:dyDescent="0.25">
      <c r="A4329" s="216">
        <v>46059</v>
      </c>
      <c r="B4329" s="217">
        <v>4184361902</v>
      </c>
      <c r="C4329" s="345" t="s">
        <v>15180</v>
      </c>
      <c r="D4329" s="216">
        <v>46059</v>
      </c>
      <c r="E4329" s="219"/>
      <c r="F4329" s="218"/>
      <c r="G4329" s="268" t="s">
        <v>15481</v>
      </c>
      <c r="H4329" s="219"/>
      <c r="I4329" s="217" t="s">
        <v>16118</v>
      </c>
      <c r="J4329" s="359" t="s">
        <v>1769</v>
      </c>
      <c r="K4329" s="217" t="s">
        <v>37</v>
      </c>
      <c r="L4329" s="348" t="str">
        <f>VLOOKUP($K4329,[1]TONG_SL!$A$1:$D$65536,2,0)</f>
        <v>Chả cốm 300g</v>
      </c>
      <c r="M4329" s="349"/>
      <c r="N4329" s="348" t="str">
        <f t="shared" si="430"/>
        <v>K-C6</v>
      </c>
      <c r="O4329" s="350"/>
      <c r="P4329" s="350"/>
      <c r="Q4329" s="348" t="str">
        <f>VLOOKUP(K4329,TONG_SL!$A:$D,3,0)</f>
        <v>Túi</v>
      </c>
      <c r="R4329" s="223">
        <v>2</v>
      </c>
      <c r="S4329" s="223"/>
      <c r="T4329" s="223">
        <f>VLOOKUP(VLOOKUP(G4329,Ma_KH!$A:$R,18,0)&amp;K4329,Gia_MB!$A:$F,6,0)</f>
        <v>74250</v>
      </c>
      <c r="U4329" s="183">
        <f t="shared" si="426"/>
        <v>148500</v>
      </c>
      <c r="V4329" s="223"/>
      <c r="W4329" s="269">
        <f t="shared" si="427"/>
        <v>0</v>
      </c>
      <c r="X4329" s="270" t="str">
        <f t="shared" si="428"/>
        <v>8</v>
      </c>
      <c r="Y4329" s="223"/>
      <c r="Z4329" s="183">
        <f t="shared" si="429"/>
        <v>11880</v>
      </c>
      <c r="AA4329" s="271">
        <f>VLOOKUP(G4329,Ma_KH!$A:$R,14,0)</f>
        <v>60</v>
      </c>
    </row>
    <row r="4330" spans="1:27" x14ac:dyDescent="0.25">
      <c r="A4330" s="216">
        <v>46059</v>
      </c>
      <c r="B4330" s="217">
        <v>4184361902</v>
      </c>
      <c r="C4330" s="345" t="s">
        <v>15180</v>
      </c>
      <c r="D4330" s="216">
        <v>46059</v>
      </c>
      <c r="E4330" s="219"/>
      <c r="F4330" s="218"/>
      <c r="G4330" s="268" t="s">
        <v>15481</v>
      </c>
      <c r="H4330" s="219"/>
      <c r="I4330" s="217" t="s">
        <v>16118</v>
      </c>
      <c r="J4330" s="359" t="s">
        <v>1769</v>
      </c>
      <c r="K4330" s="217" t="s">
        <v>32</v>
      </c>
      <c r="L4330" s="348" t="str">
        <f>VLOOKUP($K4330,[1]TONG_SL!$A$1:$D$65536,2,0)</f>
        <v>Giò Tai Lưỡi Xào 250g</v>
      </c>
      <c r="M4330" s="349"/>
      <c r="N4330" s="348" t="str">
        <f t="shared" si="430"/>
        <v>K-C6</v>
      </c>
      <c r="O4330" s="350"/>
      <c r="P4330" s="350"/>
      <c r="Q4330" s="348" t="str">
        <f>VLOOKUP(K4330,TONG_SL!$A:$D,3,0)</f>
        <v>Túi</v>
      </c>
      <c r="R4330" s="223">
        <v>8</v>
      </c>
      <c r="S4330" s="223"/>
      <c r="T4330" s="223">
        <f>VLOOKUP(VLOOKUP(G4330,Ma_KH!$A:$R,18,0)&amp;K4330,Gia_MB!$A:$F,6,0)</f>
        <v>50182</v>
      </c>
      <c r="U4330" s="183">
        <f t="shared" si="426"/>
        <v>401456</v>
      </c>
      <c r="V4330" s="223"/>
      <c r="W4330" s="269">
        <f t="shared" si="427"/>
        <v>0</v>
      </c>
      <c r="X4330" s="270" t="str">
        <f t="shared" si="428"/>
        <v>8</v>
      </c>
      <c r="Y4330" s="223"/>
      <c r="Z4330" s="183">
        <f t="shared" si="429"/>
        <v>32116.48</v>
      </c>
      <c r="AA4330" s="271">
        <f>VLOOKUP(G4330,Ma_KH!$A:$R,14,0)</f>
        <v>60</v>
      </c>
    </row>
    <row r="4331" spans="1:27" x14ac:dyDescent="0.25">
      <c r="A4331" s="216">
        <v>46059</v>
      </c>
      <c r="B4331" s="217">
        <v>4184361902</v>
      </c>
      <c r="C4331" s="345" t="s">
        <v>15180</v>
      </c>
      <c r="D4331" s="216">
        <v>46059</v>
      </c>
      <c r="E4331" s="219"/>
      <c r="F4331" s="218"/>
      <c r="G4331" s="268" t="s">
        <v>15481</v>
      </c>
      <c r="H4331" s="219"/>
      <c r="I4331" s="217" t="s">
        <v>16118</v>
      </c>
      <c r="J4331" s="359" t="s">
        <v>1769</v>
      </c>
      <c r="K4331" s="217" t="s">
        <v>48</v>
      </c>
      <c r="L4331" s="348" t="str">
        <f>VLOOKUP($K4331,[1]TONG_SL!$A$1:$D$65536,2,0)</f>
        <v>Mọc Nấm Hương 250g</v>
      </c>
      <c r="M4331" s="349"/>
      <c r="N4331" s="348" t="str">
        <f t="shared" si="430"/>
        <v>K-C6</v>
      </c>
      <c r="O4331" s="350"/>
      <c r="P4331" s="350"/>
      <c r="Q4331" s="348" t="str">
        <f>VLOOKUP(K4331,TONG_SL!$A:$D,3,0)</f>
        <v>Túi</v>
      </c>
      <c r="R4331" s="223">
        <v>5</v>
      </c>
      <c r="S4331" s="223"/>
      <c r="T4331" s="223">
        <f>VLOOKUP(VLOOKUP(G4331,Ma_KH!$A:$R,18,0)&amp;K4331,Gia_MB!$A:$F,6,0)</f>
        <v>46000</v>
      </c>
      <c r="U4331" s="183">
        <f t="shared" si="426"/>
        <v>230000</v>
      </c>
      <c r="V4331" s="223"/>
      <c r="W4331" s="269">
        <f t="shared" si="427"/>
        <v>0</v>
      </c>
      <c r="X4331" s="270" t="str">
        <f t="shared" si="428"/>
        <v>8</v>
      </c>
      <c r="Y4331" s="223"/>
      <c r="Z4331" s="183">
        <f t="shared" si="429"/>
        <v>18400</v>
      </c>
      <c r="AA4331" s="271">
        <f>VLOOKUP(G4331,Ma_KH!$A:$R,14,0)</f>
        <v>60</v>
      </c>
    </row>
    <row r="4332" spans="1:27" x14ac:dyDescent="0.25">
      <c r="A4332" s="216">
        <v>46059</v>
      </c>
      <c r="B4332" s="217">
        <v>4184362503</v>
      </c>
      <c r="C4332" s="345" t="s">
        <v>15180</v>
      </c>
      <c r="D4332" s="216">
        <v>46059</v>
      </c>
      <c r="E4332" s="219"/>
      <c r="F4332" s="218"/>
      <c r="G4332" s="268" t="s">
        <v>15481</v>
      </c>
      <c r="H4332" s="219"/>
      <c r="I4332" s="217" t="s">
        <v>16119</v>
      </c>
      <c r="J4332" s="359" t="s">
        <v>1769</v>
      </c>
      <c r="K4332" s="217" t="s">
        <v>27</v>
      </c>
      <c r="L4332" s="348" t="str">
        <f>VLOOKUP($K4332,[1]TONG_SL!$A$1:$D$65536,2,0)</f>
        <v>Chân giò heo muối 300g</v>
      </c>
      <c r="M4332" s="349"/>
      <c r="N4332" s="348" t="str">
        <f t="shared" si="430"/>
        <v>K-C6</v>
      </c>
      <c r="O4332" s="350"/>
      <c r="P4332" s="350"/>
      <c r="Q4332" s="348" t="str">
        <f>VLOOKUP(K4332,TONG_SL!$A:$D,3,0)</f>
        <v>Túi</v>
      </c>
      <c r="R4332" s="223">
        <v>15</v>
      </c>
      <c r="S4332" s="223"/>
      <c r="T4332" s="223">
        <f>VLOOKUP(VLOOKUP(G4332,Ma_KH!$A:$R,18,0)&amp;K4332,Gia_MB!$A:$F,6,0)</f>
        <v>73431</v>
      </c>
      <c r="U4332" s="183">
        <f t="shared" si="426"/>
        <v>1101465</v>
      </c>
      <c r="V4332" s="223"/>
      <c r="W4332" s="269">
        <f t="shared" si="427"/>
        <v>0</v>
      </c>
      <c r="X4332" s="270" t="str">
        <f t="shared" si="428"/>
        <v>8</v>
      </c>
      <c r="Y4332" s="223"/>
      <c r="Z4332" s="183">
        <f t="shared" si="429"/>
        <v>88117.2</v>
      </c>
      <c r="AA4332" s="271">
        <f>VLOOKUP(G4332,Ma_KH!$A:$R,14,0)</f>
        <v>60</v>
      </c>
    </row>
    <row r="4333" spans="1:27" x14ac:dyDescent="0.25">
      <c r="A4333" s="216">
        <v>46059</v>
      </c>
      <c r="B4333" s="217">
        <v>4184362503</v>
      </c>
      <c r="C4333" s="345" t="s">
        <v>15180</v>
      </c>
      <c r="D4333" s="216">
        <v>46059</v>
      </c>
      <c r="E4333" s="219"/>
      <c r="F4333" s="218"/>
      <c r="G4333" s="268" t="s">
        <v>15481</v>
      </c>
      <c r="H4333" s="219"/>
      <c r="I4333" s="217" t="s">
        <v>16119</v>
      </c>
      <c r="J4333" s="359" t="s">
        <v>1769</v>
      </c>
      <c r="K4333" s="217" t="s">
        <v>30</v>
      </c>
      <c r="L4333" s="348" t="str">
        <f>VLOOKUP($K4333,[1]TONG_SL!$A$1:$D$65536,2,0)</f>
        <v>Gà muối 500g</v>
      </c>
      <c r="M4333" s="349"/>
      <c r="N4333" s="348" t="str">
        <f t="shared" si="430"/>
        <v>K-C6</v>
      </c>
      <c r="O4333" s="350"/>
      <c r="P4333" s="350"/>
      <c r="Q4333" s="348" t="str">
        <f>VLOOKUP(K4333,TONG_SL!$A:$D,3,0)</f>
        <v>Túi</v>
      </c>
      <c r="R4333" s="223">
        <v>15</v>
      </c>
      <c r="S4333" s="223"/>
      <c r="T4333" s="223">
        <f>VLOOKUP(VLOOKUP(G4333,Ma_KH!$A:$R,18,0)&amp;K4333,Gia_MB!$A:$F,6,0)</f>
        <v>116611</v>
      </c>
      <c r="U4333" s="183">
        <f t="shared" si="426"/>
        <v>1749165</v>
      </c>
      <c r="V4333" s="223"/>
      <c r="W4333" s="269">
        <f t="shared" si="427"/>
        <v>0</v>
      </c>
      <c r="X4333" s="270" t="str">
        <f t="shared" si="428"/>
        <v>8</v>
      </c>
      <c r="Y4333" s="223"/>
      <c r="Z4333" s="183">
        <f t="shared" si="429"/>
        <v>139933.20000000001</v>
      </c>
      <c r="AA4333" s="271">
        <f>VLOOKUP(G4333,Ma_KH!$A:$R,14,0)</f>
        <v>60</v>
      </c>
    </row>
    <row r="4334" spans="1:27" x14ac:dyDescent="0.25">
      <c r="A4334" s="216">
        <v>46059</v>
      </c>
      <c r="B4334" s="217">
        <v>4184362503</v>
      </c>
      <c r="C4334" s="345" t="s">
        <v>15180</v>
      </c>
      <c r="D4334" s="216">
        <v>46059</v>
      </c>
      <c r="E4334" s="219"/>
      <c r="F4334" s="218"/>
      <c r="G4334" s="268" t="s">
        <v>15481</v>
      </c>
      <c r="H4334" s="219"/>
      <c r="I4334" s="217" t="s">
        <v>16119</v>
      </c>
      <c r="J4334" s="359" t="s">
        <v>1769</v>
      </c>
      <c r="K4334" s="217" t="s">
        <v>32</v>
      </c>
      <c r="L4334" s="348" t="str">
        <f>VLOOKUP($K4334,[1]TONG_SL!$A$1:$D$65536,2,0)</f>
        <v>Giò Tai Lưỡi Xào 250g</v>
      </c>
      <c r="M4334" s="349"/>
      <c r="N4334" s="348" t="str">
        <f t="shared" si="430"/>
        <v>K-C6</v>
      </c>
      <c r="O4334" s="350"/>
      <c r="P4334" s="350"/>
      <c r="Q4334" s="348" t="str">
        <f>VLOOKUP(K4334,TONG_SL!$A:$D,3,0)</f>
        <v>Túi</v>
      </c>
      <c r="R4334" s="223">
        <v>5</v>
      </c>
      <c r="S4334" s="223"/>
      <c r="T4334" s="223">
        <f>VLOOKUP(VLOOKUP(G4334,Ma_KH!$A:$R,18,0)&amp;K4334,Gia_MB!$A:$F,6,0)</f>
        <v>50182</v>
      </c>
      <c r="U4334" s="183">
        <f t="shared" si="426"/>
        <v>250910</v>
      </c>
      <c r="V4334" s="223"/>
      <c r="W4334" s="269">
        <f t="shared" si="427"/>
        <v>0</v>
      </c>
      <c r="X4334" s="270" t="str">
        <f t="shared" si="428"/>
        <v>8</v>
      </c>
      <c r="Y4334" s="223"/>
      <c r="Z4334" s="183">
        <f t="shared" si="429"/>
        <v>20072.8</v>
      </c>
      <c r="AA4334" s="271">
        <f>VLOOKUP(G4334,Ma_KH!$A:$R,14,0)</f>
        <v>60</v>
      </c>
    </row>
    <row r="4335" spans="1:27" x14ac:dyDescent="0.25">
      <c r="A4335" s="216">
        <v>46052</v>
      </c>
      <c r="B4335" s="217">
        <v>4183998170</v>
      </c>
      <c r="C4335" s="345" t="s">
        <v>15180</v>
      </c>
      <c r="D4335" s="216">
        <v>46059</v>
      </c>
      <c r="E4335" s="219"/>
      <c r="F4335" s="218"/>
      <c r="G4335" s="268" t="s">
        <v>15481</v>
      </c>
      <c r="H4335" s="219"/>
      <c r="I4335" s="217" t="s">
        <v>16120</v>
      </c>
      <c r="J4335" s="359" t="s">
        <v>1769</v>
      </c>
      <c r="K4335" s="217" t="s">
        <v>27</v>
      </c>
      <c r="L4335" s="348" t="str">
        <f>VLOOKUP($K4335,[1]TONG_SL!$A$1:$D$65536,2,0)</f>
        <v>Chân giò heo muối 300g</v>
      </c>
      <c r="M4335" s="349"/>
      <c r="N4335" s="348" t="str">
        <f t="shared" si="430"/>
        <v>K-C6</v>
      </c>
      <c r="O4335" s="350"/>
      <c r="P4335" s="350"/>
      <c r="Q4335" s="348" t="str">
        <f>VLOOKUP(K4335,TONG_SL!$A:$D,3,0)</f>
        <v>Túi</v>
      </c>
      <c r="R4335" s="223">
        <v>5</v>
      </c>
      <c r="S4335" s="223"/>
      <c r="T4335" s="223">
        <f>VLOOKUP(VLOOKUP(G4335,Ma_KH!$A:$R,18,0)&amp;K4335,Gia_MB!$A:$F,6,0)</f>
        <v>73431</v>
      </c>
      <c r="U4335" s="183">
        <f t="shared" si="426"/>
        <v>367155</v>
      </c>
      <c r="V4335" s="223"/>
      <c r="W4335" s="269">
        <f t="shared" si="427"/>
        <v>0</v>
      </c>
      <c r="X4335" s="270" t="str">
        <f t="shared" si="428"/>
        <v>8</v>
      </c>
      <c r="Y4335" s="223"/>
      <c r="Z4335" s="183">
        <f t="shared" si="429"/>
        <v>29372.400000000001</v>
      </c>
      <c r="AA4335" s="271">
        <f>VLOOKUP(G4335,Ma_KH!$A:$R,14,0)</f>
        <v>60</v>
      </c>
    </row>
    <row r="4336" spans="1:27" x14ac:dyDescent="0.25">
      <c r="A4336" s="216">
        <v>46052</v>
      </c>
      <c r="B4336" s="217">
        <v>4183998170</v>
      </c>
      <c r="C4336" s="345" t="s">
        <v>15180</v>
      </c>
      <c r="D4336" s="216">
        <v>46059</v>
      </c>
      <c r="E4336" s="219"/>
      <c r="F4336" s="218"/>
      <c r="G4336" s="268" t="s">
        <v>15481</v>
      </c>
      <c r="H4336" s="219"/>
      <c r="I4336" s="217" t="s">
        <v>16120</v>
      </c>
      <c r="J4336" s="359" t="s">
        <v>1769</v>
      </c>
      <c r="K4336" s="217" t="s">
        <v>30</v>
      </c>
      <c r="L4336" s="348" t="str">
        <f>VLOOKUP($K4336,[1]TONG_SL!$A$1:$D$65536,2,0)</f>
        <v>Gà muối 500g</v>
      </c>
      <c r="M4336" s="349"/>
      <c r="N4336" s="348" t="str">
        <f t="shared" si="430"/>
        <v>K-C6</v>
      </c>
      <c r="O4336" s="350"/>
      <c r="P4336" s="350"/>
      <c r="Q4336" s="348" t="str">
        <f>VLOOKUP(K4336,TONG_SL!$A:$D,3,0)</f>
        <v>Túi</v>
      </c>
      <c r="R4336" s="223">
        <v>8</v>
      </c>
      <c r="S4336" s="223"/>
      <c r="T4336" s="223">
        <f>VLOOKUP(VLOOKUP(G4336,Ma_KH!$A:$R,18,0)&amp;K4336,Gia_MB!$A:$F,6,0)</f>
        <v>116611</v>
      </c>
      <c r="U4336" s="183">
        <f t="shared" si="426"/>
        <v>932888</v>
      </c>
      <c r="V4336" s="223"/>
      <c r="W4336" s="269">
        <f t="shared" si="427"/>
        <v>0</v>
      </c>
      <c r="X4336" s="270" t="str">
        <f t="shared" si="428"/>
        <v>8</v>
      </c>
      <c r="Y4336" s="223"/>
      <c r="Z4336" s="183">
        <f t="shared" si="429"/>
        <v>74631.040000000008</v>
      </c>
      <c r="AA4336" s="271">
        <f>VLOOKUP(G4336,Ma_KH!$A:$R,14,0)</f>
        <v>60</v>
      </c>
    </row>
    <row r="4337" spans="1:27" x14ac:dyDescent="0.25">
      <c r="A4337" s="216">
        <v>46052</v>
      </c>
      <c r="B4337" s="217">
        <v>4183998170</v>
      </c>
      <c r="C4337" s="345" t="s">
        <v>15180</v>
      </c>
      <c r="D4337" s="216">
        <v>46059</v>
      </c>
      <c r="E4337" s="219"/>
      <c r="F4337" s="218"/>
      <c r="G4337" s="268" t="s">
        <v>15481</v>
      </c>
      <c r="H4337" s="219"/>
      <c r="I4337" s="217" t="s">
        <v>16120</v>
      </c>
      <c r="J4337" s="359" t="s">
        <v>1769</v>
      </c>
      <c r="K4337" s="217" t="s">
        <v>7149</v>
      </c>
      <c r="L4337" s="348" t="str">
        <f>VLOOKUP($K4337,[1]TONG_SL!$A$1:$D$65536,2,0)</f>
        <v>Tai heo muối 200g</v>
      </c>
      <c r="M4337" s="349"/>
      <c r="N4337" s="348" t="str">
        <f t="shared" si="430"/>
        <v>K-C6</v>
      </c>
      <c r="O4337" s="350"/>
      <c r="P4337" s="350"/>
      <c r="Q4337" s="348" t="str">
        <f>VLOOKUP(K4337,TONG_SL!$A:$D,3,0)</f>
        <v>Túi</v>
      </c>
      <c r="R4337" s="223">
        <v>3</v>
      </c>
      <c r="S4337" s="223"/>
      <c r="T4337" s="223">
        <f>VLOOKUP(VLOOKUP(G4337,Ma_KH!$A:$R,18,0)&amp;K4337,Gia_MB!$A:$F,6,0)</f>
        <v>55595</v>
      </c>
      <c r="U4337" s="183">
        <f t="shared" si="426"/>
        <v>166785</v>
      </c>
      <c r="V4337" s="223"/>
      <c r="W4337" s="269">
        <f t="shared" si="427"/>
        <v>0</v>
      </c>
      <c r="X4337" s="270" t="str">
        <f t="shared" si="428"/>
        <v>8</v>
      </c>
      <c r="Y4337" s="223"/>
      <c r="Z4337" s="183">
        <f t="shared" si="429"/>
        <v>13342.800000000001</v>
      </c>
      <c r="AA4337" s="271">
        <f>VLOOKUP(G4337,Ma_KH!$A:$R,14,0)</f>
        <v>60</v>
      </c>
    </row>
    <row r="4338" spans="1:27" x14ac:dyDescent="0.25">
      <c r="A4338" s="216">
        <v>46052</v>
      </c>
      <c r="B4338" s="217">
        <v>4183998170</v>
      </c>
      <c r="C4338" s="345" t="s">
        <v>15180</v>
      </c>
      <c r="D4338" s="216">
        <v>46059</v>
      </c>
      <c r="E4338" s="219"/>
      <c r="F4338" s="218"/>
      <c r="G4338" s="268" t="s">
        <v>15481</v>
      </c>
      <c r="H4338" s="219"/>
      <c r="I4338" s="217" t="s">
        <v>16120</v>
      </c>
      <c r="J4338" s="359" t="s">
        <v>1769</v>
      </c>
      <c r="K4338" s="217" t="s">
        <v>39</v>
      </c>
      <c r="L4338" s="348" t="str">
        <f>VLOOKUP($K4338,[1]TONG_SL!$A$1:$D$65536,2,0)</f>
        <v>Chả nướng 300g</v>
      </c>
      <c r="M4338" s="349"/>
      <c r="N4338" s="348" t="str">
        <f t="shared" si="430"/>
        <v>K-C6</v>
      </c>
      <c r="O4338" s="350"/>
      <c r="P4338" s="350"/>
      <c r="Q4338" s="348" t="str">
        <f>VLOOKUP(K4338,TONG_SL!$A:$D,3,0)</f>
        <v>Túi</v>
      </c>
      <c r="R4338" s="223">
        <v>1</v>
      </c>
      <c r="S4338" s="223"/>
      <c r="T4338" s="223">
        <f>VLOOKUP(VLOOKUP(G4338,Ma_KH!$A:$R,18,0)&amp;K4338,Gia_MB!$A:$F,6,0)</f>
        <v>70950</v>
      </c>
      <c r="U4338" s="183">
        <f t="shared" si="426"/>
        <v>70950</v>
      </c>
      <c r="V4338" s="223"/>
      <c r="W4338" s="269">
        <f t="shared" si="427"/>
        <v>0</v>
      </c>
      <c r="X4338" s="270" t="str">
        <f t="shared" si="428"/>
        <v>8</v>
      </c>
      <c r="Y4338" s="223"/>
      <c r="Z4338" s="183">
        <f t="shared" si="429"/>
        <v>5676</v>
      </c>
      <c r="AA4338" s="271">
        <f>VLOOKUP(G4338,Ma_KH!$A:$R,14,0)</f>
        <v>60</v>
      </c>
    </row>
    <row r="4339" spans="1:27" x14ac:dyDescent="0.25">
      <c r="A4339" s="216">
        <v>46052</v>
      </c>
      <c r="B4339" s="217">
        <v>4183998170</v>
      </c>
      <c r="C4339" s="345" t="s">
        <v>15180</v>
      </c>
      <c r="D4339" s="216">
        <v>46059</v>
      </c>
      <c r="E4339" s="219"/>
      <c r="F4339" s="218"/>
      <c r="G4339" s="268" t="s">
        <v>15481</v>
      </c>
      <c r="H4339" s="219"/>
      <c r="I4339" s="217" t="s">
        <v>16120</v>
      </c>
      <c r="J4339" s="359" t="s">
        <v>1769</v>
      </c>
      <c r="K4339" s="217" t="s">
        <v>32</v>
      </c>
      <c r="L4339" s="348" t="str">
        <f>VLOOKUP($K4339,[1]TONG_SL!$A$1:$D$65536,2,0)</f>
        <v>Giò Tai Lưỡi Xào 250g</v>
      </c>
      <c r="M4339" s="349"/>
      <c r="N4339" s="348" t="str">
        <f t="shared" si="430"/>
        <v>K-C6</v>
      </c>
      <c r="O4339" s="350"/>
      <c r="P4339" s="350"/>
      <c r="Q4339" s="348" t="str">
        <f>VLOOKUP(K4339,TONG_SL!$A:$D,3,0)</f>
        <v>Túi</v>
      </c>
      <c r="R4339" s="223">
        <v>1</v>
      </c>
      <c r="S4339" s="223"/>
      <c r="T4339" s="223">
        <f>VLOOKUP(VLOOKUP(G4339,Ma_KH!$A:$R,18,0)&amp;K4339,Gia_MB!$A:$F,6,0)</f>
        <v>50182</v>
      </c>
      <c r="U4339" s="183">
        <f t="shared" si="426"/>
        <v>50182</v>
      </c>
      <c r="V4339" s="223"/>
      <c r="W4339" s="269">
        <f t="shared" si="427"/>
        <v>0</v>
      </c>
      <c r="X4339" s="270" t="str">
        <f t="shared" si="428"/>
        <v>8</v>
      </c>
      <c r="Y4339" s="223"/>
      <c r="Z4339" s="183">
        <f t="shared" si="429"/>
        <v>4014.56</v>
      </c>
      <c r="AA4339" s="271">
        <f>VLOOKUP(G4339,Ma_KH!$A:$R,14,0)</f>
        <v>60</v>
      </c>
    </row>
    <row r="4340" spans="1:27" x14ac:dyDescent="0.25">
      <c r="A4340" s="216">
        <v>46052</v>
      </c>
      <c r="B4340" s="217">
        <v>4183998170</v>
      </c>
      <c r="C4340" s="345" t="s">
        <v>15180</v>
      </c>
      <c r="D4340" s="216">
        <v>46059</v>
      </c>
      <c r="E4340" s="219"/>
      <c r="F4340" s="218"/>
      <c r="G4340" s="268" t="s">
        <v>15481</v>
      </c>
      <c r="H4340" s="219"/>
      <c r="I4340" s="217" t="s">
        <v>16120</v>
      </c>
      <c r="J4340" s="359" t="s">
        <v>1769</v>
      </c>
      <c r="K4340" s="217" t="s">
        <v>48</v>
      </c>
      <c r="L4340" s="348" t="str">
        <f>VLOOKUP($K4340,[1]TONG_SL!$A$1:$D$65536,2,0)</f>
        <v>Mọc Nấm Hương 250g</v>
      </c>
      <c r="M4340" s="349"/>
      <c r="N4340" s="348" t="str">
        <f t="shared" si="430"/>
        <v>K-C6</v>
      </c>
      <c r="O4340" s="350"/>
      <c r="P4340" s="350"/>
      <c r="Q4340" s="348" t="str">
        <f>VLOOKUP(K4340,TONG_SL!$A:$D,3,0)</f>
        <v>Túi</v>
      </c>
      <c r="R4340" s="223">
        <v>8</v>
      </c>
      <c r="S4340" s="223"/>
      <c r="T4340" s="223">
        <f>VLOOKUP(VLOOKUP(G4340,Ma_KH!$A:$R,18,0)&amp;K4340,Gia_MB!$A:$F,6,0)</f>
        <v>46000</v>
      </c>
      <c r="U4340" s="183">
        <f t="shared" si="426"/>
        <v>368000</v>
      </c>
      <c r="V4340" s="223"/>
      <c r="W4340" s="269">
        <f t="shared" si="427"/>
        <v>0</v>
      </c>
      <c r="X4340" s="270" t="str">
        <f t="shared" si="428"/>
        <v>8</v>
      </c>
      <c r="Y4340" s="223"/>
      <c r="Z4340" s="183">
        <f t="shared" si="429"/>
        <v>29440</v>
      </c>
      <c r="AA4340" s="271">
        <f>VLOOKUP(G4340,Ma_KH!$A:$R,14,0)</f>
        <v>60</v>
      </c>
    </row>
    <row r="4341" spans="1:27" x14ac:dyDescent="0.25">
      <c r="A4341" s="216">
        <v>46059</v>
      </c>
      <c r="B4341" s="217">
        <v>4184361741</v>
      </c>
      <c r="C4341" s="345" t="s">
        <v>15180</v>
      </c>
      <c r="D4341" s="216">
        <v>46059</v>
      </c>
      <c r="E4341" s="219"/>
      <c r="F4341" s="218"/>
      <c r="G4341" s="268" t="s">
        <v>15481</v>
      </c>
      <c r="H4341" s="219"/>
      <c r="I4341" s="217" t="s">
        <v>16121</v>
      </c>
      <c r="J4341" s="359" t="s">
        <v>1769</v>
      </c>
      <c r="K4341" s="217" t="s">
        <v>48</v>
      </c>
      <c r="L4341" s="348" t="str">
        <f>VLOOKUP($K4341,[1]TONG_SL!$A$1:$D$65536,2,0)</f>
        <v>Mọc Nấm Hương 250g</v>
      </c>
      <c r="M4341" s="349"/>
      <c r="N4341" s="348" t="str">
        <f t="shared" si="430"/>
        <v>K-C6</v>
      </c>
      <c r="O4341" s="350"/>
      <c r="P4341" s="350"/>
      <c r="Q4341" s="348" t="str">
        <f>VLOOKUP(K4341,TONG_SL!$A:$D,3,0)</f>
        <v>Túi</v>
      </c>
      <c r="R4341" s="223">
        <v>3</v>
      </c>
      <c r="S4341" s="223"/>
      <c r="T4341" s="223">
        <f>VLOOKUP(VLOOKUP(G4341,Ma_KH!$A:$R,18,0)&amp;K4341,Gia_MB!$A:$F,6,0)</f>
        <v>46000</v>
      </c>
      <c r="U4341" s="183">
        <f t="shared" si="426"/>
        <v>138000</v>
      </c>
      <c r="V4341" s="223"/>
      <c r="W4341" s="269">
        <f t="shared" si="427"/>
        <v>0</v>
      </c>
      <c r="X4341" s="270" t="str">
        <f t="shared" si="428"/>
        <v>8</v>
      </c>
      <c r="Y4341" s="223"/>
      <c r="Z4341" s="183">
        <f t="shared" si="429"/>
        <v>11040</v>
      </c>
      <c r="AA4341" s="271">
        <f>VLOOKUP(G4341,Ma_KH!$A:$R,14,0)</f>
        <v>60</v>
      </c>
    </row>
    <row r="4342" spans="1:27" x14ac:dyDescent="0.25">
      <c r="A4342" s="216">
        <v>46059</v>
      </c>
      <c r="B4342" s="217">
        <v>4184361741</v>
      </c>
      <c r="C4342" s="345" t="s">
        <v>15180</v>
      </c>
      <c r="D4342" s="216">
        <v>46059</v>
      </c>
      <c r="E4342" s="219"/>
      <c r="F4342" s="218"/>
      <c r="G4342" s="268" t="s">
        <v>15481</v>
      </c>
      <c r="H4342" s="219"/>
      <c r="I4342" s="217" t="s">
        <v>16121</v>
      </c>
      <c r="J4342" s="359" t="s">
        <v>1769</v>
      </c>
      <c r="K4342" s="217" t="s">
        <v>32</v>
      </c>
      <c r="L4342" s="348" t="str">
        <f>VLOOKUP($K4342,[1]TONG_SL!$A$1:$D$65536,2,0)</f>
        <v>Giò Tai Lưỡi Xào 250g</v>
      </c>
      <c r="M4342" s="349"/>
      <c r="N4342" s="348" t="str">
        <f t="shared" si="430"/>
        <v>K-C6</v>
      </c>
      <c r="O4342" s="350"/>
      <c r="P4342" s="350"/>
      <c r="Q4342" s="348" t="str">
        <f>VLOOKUP(K4342,TONG_SL!$A:$D,3,0)</f>
        <v>Túi</v>
      </c>
      <c r="R4342" s="223">
        <v>10</v>
      </c>
      <c r="S4342" s="223"/>
      <c r="T4342" s="223">
        <f>VLOOKUP(VLOOKUP(G4342,Ma_KH!$A:$R,18,0)&amp;K4342,Gia_MB!$A:$F,6,0)</f>
        <v>50182</v>
      </c>
      <c r="U4342" s="183">
        <f t="shared" si="426"/>
        <v>501820</v>
      </c>
      <c r="V4342" s="223"/>
      <c r="W4342" s="269">
        <f t="shared" si="427"/>
        <v>0</v>
      </c>
      <c r="X4342" s="270" t="str">
        <f t="shared" si="428"/>
        <v>8</v>
      </c>
      <c r="Y4342" s="223"/>
      <c r="Z4342" s="183">
        <f t="shared" si="429"/>
        <v>40145.599999999999</v>
      </c>
      <c r="AA4342" s="271">
        <f>VLOOKUP(G4342,Ma_KH!$A:$R,14,0)</f>
        <v>60</v>
      </c>
    </row>
    <row r="4343" spans="1:27" x14ac:dyDescent="0.25">
      <c r="A4343" s="216">
        <v>46059</v>
      </c>
      <c r="B4343" s="217">
        <v>4184361741</v>
      </c>
      <c r="C4343" s="345" t="s">
        <v>15180</v>
      </c>
      <c r="D4343" s="216">
        <v>46059</v>
      </c>
      <c r="E4343" s="219"/>
      <c r="F4343" s="218"/>
      <c r="G4343" s="268" t="s">
        <v>15481</v>
      </c>
      <c r="H4343" s="219"/>
      <c r="I4343" s="217" t="s">
        <v>16121</v>
      </c>
      <c r="J4343" s="359" t="s">
        <v>1769</v>
      </c>
      <c r="K4343" s="217" t="s">
        <v>37</v>
      </c>
      <c r="L4343" s="348" t="str">
        <f>VLOOKUP($K4343,[1]TONG_SL!$A$1:$D$65536,2,0)</f>
        <v>Chả cốm 300g</v>
      </c>
      <c r="M4343" s="349"/>
      <c r="N4343" s="348" t="str">
        <f t="shared" si="430"/>
        <v>K-C6</v>
      </c>
      <c r="O4343" s="350"/>
      <c r="P4343" s="350"/>
      <c r="Q4343" s="348" t="str">
        <f>VLOOKUP(K4343,TONG_SL!$A:$D,3,0)</f>
        <v>Túi</v>
      </c>
      <c r="R4343" s="223">
        <v>3</v>
      </c>
      <c r="S4343" s="223"/>
      <c r="T4343" s="223">
        <f>VLOOKUP(VLOOKUP(G4343,Ma_KH!$A:$R,18,0)&amp;K4343,Gia_MB!$A:$F,6,0)</f>
        <v>74250</v>
      </c>
      <c r="U4343" s="183">
        <f t="shared" si="426"/>
        <v>222750</v>
      </c>
      <c r="V4343" s="223"/>
      <c r="W4343" s="269">
        <f t="shared" si="427"/>
        <v>0</v>
      </c>
      <c r="X4343" s="270" t="str">
        <f t="shared" si="428"/>
        <v>8</v>
      </c>
      <c r="Y4343" s="223"/>
      <c r="Z4343" s="183">
        <f t="shared" si="429"/>
        <v>17820</v>
      </c>
      <c r="AA4343" s="271">
        <f>VLOOKUP(G4343,Ma_KH!$A:$R,14,0)</f>
        <v>60</v>
      </c>
    </row>
    <row r="4344" spans="1:27" x14ac:dyDescent="0.25">
      <c r="A4344" s="216">
        <v>46059</v>
      </c>
      <c r="B4344" s="217">
        <v>4184361741</v>
      </c>
      <c r="C4344" s="345" t="s">
        <v>15180</v>
      </c>
      <c r="D4344" s="216">
        <v>46059</v>
      </c>
      <c r="E4344" s="219"/>
      <c r="F4344" s="218"/>
      <c r="G4344" s="268" t="s">
        <v>15481</v>
      </c>
      <c r="H4344" s="219"/>
      <c r="I4344" s="217" t="s">
        <v>16121</v>
      </c>
      <c r="J4344" s="359" t="s">
        <v>1769</v>
      </c>
      <c r="K4344" s="217" t="s">
        <v>39</v>
      </c>
      <c r="L4344" s="348" t="str">
        <f>VLOOKUP($K4344,[1]TONG_SL!$A$1:$D$65536,2,0)</f>
        <v>Chả nướng 300g</v>
      </c>
      <c r="M4344" s="349"/>
      <c r="N4344" s="348" t="str">
        <f t="shared" si="430"/>
        <v>K-C6</v>
      </c>
      <c r="O4344" s="350"/>
      <c r="P4344" s="350"/>
      <c r="Q4344" s="348" t="str">
        <f>VLOOKUP(K4344,TONG_SL!$A:$D,3,0)</f>
        <v>Túi</v>
      </c>
      <c r="R4344" s="223">
        <v>1</v>
      </c>
      <c r="S4344" s="223"/>
      <c r="T4344" s="223">
        <f>VLOOKUP(VLOOKUP(G4344,Ma_KH!$A:$R,18,0)&amp;K4344,Gia_MB!$A:$F,6,0)</f>
        <v>70950</v>
      </c>
      <c r="U4344" s="183">
        <f t="shared" si="426"/>
        <v>70950</v>
      </c>
      <c r="V4344" s="223"/>
      <c r="W4344" s="269">
        <f t="shared" si="427"/>
        <v>0</v>
      </c>
      <c r="X4344" s="270" t="str">
        <f t="shared" si="428"/>
        <v>8</v>
      </c>
      <c r="Y4344" s="223"/>
      <c r="Z4344" s="183">
        <f t="shared" si="429"/>
        <v>5676</v>
      </c>
      <c r="AA4344" s="271">
        <f>VLOOKUP(G4344,Ma_KH!$A:$R,14,0)</f>
        <v>60</v>
      </c>
    </row>
    <row r="4345" spans="1:27" x14ac:dyDescent="0.25">
      <c r="A4345" s="216">
        <v>46059</v>
      </c>
      <c r="B4345" s="217">
        <v>4184361741</v>
      </c>
      <c r="C4345" s="345" t="s">
        <v>15180</v>
      </c>
      <c r="D4345" s="216">
        <v>46059</v>
      </c>
      <c r="E4345" s="219"/>
      <c r="F4345" s="218"/>
      <c r="G4345" s="268" t="s">
        <v>15481</v>
      </c>
      <c r="H4345" s="219"/>
      <c r="I4345" s="217" t="s">
        <v>16121</v>
      </c>
      <c r="J4345" s="359" t="s">
        <v>1769</v>
      </c>
      <c r="K4345" s="217" t="s">
        <v>30</v>
      </c>
      <c r="L4345" s="348" t="str">
        <f>VLOOKUP($K4345,[1]TONG_SL!$A$1:$D$65536,2,0)</f>
        <v>Gà muối 500g</v>
      </c>
      <c r="M4345" s="349"/>
      <c r="N4345" s="348" t="str">
        <f t="shared" si="430"/>
        <v>K-C6</v>
      </c>
      <c r="O4345" s="350"/>
      <c r="P4345" s="350"/>
      <c r="Q4345" s="348" t="str">
        <f>VLOOKUP(K4345,TONG_SL!$A:$D,3,0)</f>
        <v>Túi</v>
      </c>
      <c r="R4345" s="223">
        <v>7</v>
      </c>
      <c r="S4345" s="223"/>
      <c r="T4345" s="223">
        <f>VLOOKUP(VLOOKUP(G4345,Ma_KH!$A:$R,18,0)&amp;K4345,Gia_MB!$A:$F,6,0)</f>
        <v>116611</v>
      </c>
      <c r="U4345" s="183">
        <f t="shared" si="426"/>
        <v>816277</v>
      </c>
      <c r="V4345" s="223"/>
      <c r="W4345" s="269">
        <f t="shared" si="427"/>
        <v>0</v>
      </c>
      <c r="X4345" s="270" t="str">
        <f t="shared" si="428"/>
        <v>8</v>
      </c>
      <c r="Y4345" s="223"/>
      <c r="Z4345" s="183">
        <f t="shared" si="429"/>
        <v>65302.16</v>
      </c>
      <c r="AA4345" s="271">
        <f>VLOOKUP(G4345,Ma_KH!$A:$R,14,0)</f>
        <v>60</v>
      </c>
    </row>
    <row r="4346" spans="1:27" x14ac:dyDescent="0.25">
      <c r="A4346" s="216">
        <v>46059</v>
      </c>
      <c r="B4346" s="217">
        <v>4184361741</v>
      </c>
      <c r="C4346" s="345" t="s">
        <v>15180</v>
      </c>
      <c r="D4346" s="216">
        <v>46059</v>
      </c>
      <c r="E4346" s="219"/>
      <c r="F4346" s="218"/>
      <c r="G4346" s="268" t="s">
        <v>15481</v>
      </c>
      <c r="H4346" s="219"/>
      <c r="I4346" s="217" t="s">
        <v>16121</v>
      </c>
      <c r="J4346" s="359" t="s">
        <v>1769</v>
      </c>
      <c r="K4346" s="217" t="s">
        <v>27</v>
      </c>
      <c r="L4346" s="348" t="str">
        <f>VLOOKUP($K4346,[1]TONG_SL!$A$1:$D$65536,2,0)</f>
        <v>Chân giò heo muối 300g</v>
      </c>
      <c r="M4346" s="349"/>
      <c r="N4346" s="348" t="str">
        <f t="shared" si="430"/>
        <v>K-C6</v>
      </c>
      <c r="O4346" s="350"/>
      <c r="P4346" s="350"/>
      <c r="Q4346" s="348" t="str">
        <f>VLOOKUP(K4346,TONG_SL!$A:$D,3,0)</f>
        <v>Túi</v>
      </c>
      <c r="R4346" s="223">
        <v>10</v>
      </c>
      <c r="S4346" s="223"/>
      <c r="T4346" s="223">
        <f>VLOOKUP(VLOOKUP(G4346,Ma_KH!$A:$R,18,0)&amp;K4346,Gia_MB!$A:$F,6,0)</f>
        <v>73431</v>
      </c>
      <c r="U4346" s="183">
        <f t="shared" si="426"/>
        <v>734310</v>
      </c>
      <c r="V4346" s="223"/>
      <c r="W4346" s="269">
        <f t="shared" si="427"/>
        <v>0</v>
      </c>
      <c r="X4346" s="270" t="str">
        <f t="shared" si="428"/>
        <v>8</v>
      </c>
      <c r="Y4346" s="223"/>
      <c r="Z4346" s="183">
        <f t="shared" si="429"/>
        <v>58744.800000000003</v>
      </c>
      <c r="AA4346" s="271">
        <f>VLOOKUP(G4346,Ma_KH!$A:$R,14,0)</f>
        <v>60</v>
      </c>
    </row>
    <row r="4347" spans="1:27" x14ac:dyDescent="0.25">
      <c r="A4347" s="216">
        <v>46057</v>
      </c>
      <c r="B4347" s="217">
        <v>4184278225</v>
      </c>
      <c r="C4347" s="345" t="s">
        <v>15180</v>
      </c>
      <c r="D4347" s="216">
        <v>46059</v>
      </c>
      <c r="E4347" s="219"/>
      <c r="F4347" s="218"/>
      <c r="G4347" s="268" t="s">
        <v>15481</v>
      </c>
      <c r="H4347" s="219"/>
      <c r="I4347" s="217" t="s">
        <v>16122</v>
      </c>
      <c r="J4347" s="359" t="s">
        <v>1769</v>
      </c>
      <c r="K4347" s="217" t="s">
        <v>27</v>
      </c>
      <c r="L4347" s="348" t="str">
        <f>VLOOKUP($K4347,[1]TONG_SL!$A$1:$D$65536,2,0)</f>
        <v>Chân giò heo muối 300g</v>
      </c>
      <c r="M4347" s="349"/>
      <c r="N4347" s="348" t="str">
        <f t="shared" si="430"/>
        <v>K-C6</v>
      </c>
      <c r="O4347" s="350"/>
      <c r="P4347" s="350"/>
      <c r="Q4347" s="348" t="str">
        <f>VLOOKUP(K4347,TONG_SL!$A:$D,3,0)</f>
        <v>Túi</v>
      </c>
      <c r="R4347" s="223">
        <v>12</v>
      </c>
      <c r="S4347" s="223"/>
      <c r="T4347" s="223">
        <f>VLOOKUP(VLOOKUP(G4347,Ma_KH!$A:$R,18,0)&amp;K4347,Gia_MB!$A:$F,6,0)</f>
        <v>73431</v>
      </c>
      <c r="U4347" s="183">
        <f t="shared" si="426"/>
        <v>881172</v>
      </c>
      <c r="V4347" s="223"/>
      <c r="W4347" s="269">
        <f t="shared" si="427"/>
        <v>0</v>
      </c>
      <c r="X4347" s="270" t="str">
        <f t="shared" si="428"/>
        <v>8</v>
      </c>
      <c r="Y4347" s="223"/>
      <c r="Z4347" s="183">
        <f t="shared" si="429"/>
        <v>70493.759999999995</v>
      </c>
      <c r="AA4347" s="271">
        <f>VLOOKUP(G4347,Ma_KH!$A:$R,14,0)</f>
        <v>60</v>
      </c>
    </row>
    <row r="4348" spans="1:27" x14ac:dyDescent="0.25">
      <c r="A4348" s="216">
        <v>46057</v>
      </c>
      <c r="B4348" s="217">
        <v>4184278225</v>
      </c>
      <c r="C4348" s="345" t="s">
        <v>15180</v>
      </c>
      <c r="D4348" s="216">
        <v>46059</v>
      </c>
      <c r="E4348" s="219"/>
      <c r="F4348" s="218"/>
      <c r="G4348" s="268" t="s">
        <v>15481</v>
      </c>
      <c r="H4348" s="219"/>
      <c r="I4348" s="217" t="s">
        <v>16122</v>
      </c>
      <c r="J4348" s="359" t="s">
        <v>1769</v>
      </c>
      <c r="K4348" s="217" t="s">
        <v>30</v>
      </c>
      <c r="L4348" s="348" t="str">
        <f>VLOOKUP($K4348,[1]TONG_SL!$A$1:$D$65536,2,0)</f>
        <v>Gà muối 500g</v>
      </c>
      <c r="M4348" s="349"/>
      <c r="N4348" s="348" t="str">
        <f t="shared" si="430"/>
        <v>K-C6</v>
      </c>
      <c r="O4348" s="350"/>
      <c r="P4348" s="350"/>
      <c r="Q4348" s="348" t="str">
        <f>VLOOKUP(K4348,TONG_SL!$A:$D,3,0)</f>
        <v>Túi</v>
      </c>
      <c r="R4348" s="223">
        <v>10</v>
      </c>
      <c r="S4348" s="223"/>
      <c r="T4348" s="223">
        <f>VLOOKUP(VLOOKUP(G4348,Ma_KH!$A:$R,18,0)&amp;K4348,Gia_MB!$A:$F,6,0)</f>
        <v>116611</v>
      </c>
      <c r="U4348" s="183">
        <f t="shared" si="426"/>
        <v>1166110</v>
      </c>
      <c r="V4348" s="223"/>
      <c r="W4348" s="269">
        <f t="shared" si="427"/>
        <v>0</v>
      </c>
      <c r="X4348" s="270" t="str">
        <f t="shared" si="428"/>
        <v>8</v>
      </c>
      <c r="Y4348" s="223"/>
      <c r="Z4348" s="183">
        <f t="shared" si="429"/>
        <v>93288.8</v>
      </c>
      <c r="AA4348" s="271">
        <f>VLOOKUP(G4348,Ma_KH!$A:$R,14,0)</f>
        <v>60</v>
      </c>
    </row>
    <row r="4349" spans="1:27" x14ac:dyDescent="0.25">
      <c r="A4349" s="216">
        <v>46057</v>
      </c>
      <c r="B4349" s="217">
        <v>4184278225</v>
      </c>
      <c r="C4349" s="345" t="s">
        <v>15180</v>
      </c>
      <c r="D4349" s="216">
        <v>46059</v>
      </c>
      <c r="E4349" s="219"/>
      <c r="F4349" s="218"/>
      <c r="G4349" s="268" t="s">
        <v>15481</v>
      </c>
      <c r="H4349" s="219"/>
      <c r="I4349" s="217" t="s">
        <v>16122</v>
      </c>
      <c r="J4349" s="359" t="s">
        <v>1769</v>
      </c>
      <c r="K4349" s="217" t="s">
        <v>32</v>
      </c>
      <c r="L4349" s="348" t="str">
        <f>VLOOKUP($K4349,[1]TONG_SL!$A$1:$D$65536,2,0)</f>
        <v>Giò Tai Lưỡi Xào 250g</v>
      </c>
      <c r="M4349" s="349"/>
      <c r="N4349" s="348" t="str">
        <f t="shared" si="430"/>
        <v>K-C6</v>
      </c>
      <c r="O4349" s="350"/>
      <c r="P4349" s="350"/>
      <c r="Q4349" s="348" t="str">
        <f>VLOOKUP(K4349,TONG_SL!$A:$D,3,0)</f>
        <v>Túi</v>
      </c>
      <c r="R4349" s="223">
        <v>10</v>
      </c>
      <c r="S4349" s="223"/>
      <c r="T4349" s="223">
        <f>VLOOKUP(VLOOKUP(G4349,Ma_KH!$A:$R,18,0)&amp;K4349,Gia_MB!$A:$F,6,0)</f>
        <v>50182</v>
      </c>
      <c r="U4349" s="183">
        <f t="shared" si="426"/>
        <v>501820</v>
      </c>
      <c r="V4349" s="223"/>
      <c r="W4349" s="269">
        <f t="shared" si="427"/>
        <v>0</v>
      </c>
      <c r="X4349" s="270" t="str">
        <f t="shared" si="428"/>
        <v>8</v>
      </c>
      <c r="Y4349" s="223"/>
      <c r="Z4349" s="183">
        <f t="shared" si="429"/>
        <v>40145.599999999999</v>
      </c>
      <c r="AA4349" s="271">
        <f>VLOOKUP(G4349,Ma_KH!$A:$R,14,0)</f>
        <v>60</v>
      </c>
    </row>
    <row r="4350" spans="1:27" x14ac:dyDescent="0.25">
      <c r="A4350" s="216">
        <v>46057</v>
      </c>
      <c r="B4350" s="217">
        <v>4184278225</v>
      </c>
      <c r="C4350" s="345" t="s">
        <v>15180</v>
      </c>
      <c r="D4350" s="216">
        <v>46059</v>
      </c>
      <c r="E4350" s="219"/>
      <c r="F4350" s="218"/>
      <c r="G4350" s="268" t="s">
        <v>15481</v>
      </c>
      <c r="H4350" s="219"/>
      <c r="I4350" s="217" t="s">
        <v>16122</v>
      </c>
      <c r="J4350" s="359" t="s">
        <v>1769</v>
      </c>
      <c r="K4350" s="217" t="s">
        <v>48</v>
      </c>
      <c r="L4350" s="348" t="str">
        <f>VLOOKUP($K4350,[1]TONG_SL!$A$1:$D$65536,2,0)</f>
        <v>Mọc Nấm Hương 250g</v>
      </c>
      <c r="M4350" s="349"/>
      <c r="N4350" s="348" t="str">
        <f t="shared" si="430"/>
        <v>K-C6</v>
      </c>
      <c r="O4350" s="350"/>
      <c r="P4350" s="350"/>
      <c r="Q4350" s="348" t="str">
        <f>VLOOKUP(K4350,TONG_SL!$A:$D,3,0)</f>
        <v>Túi</v>
      </c>
      <c r="R4350" s="223">
        <v>9</v>
      </c>
      <c r="S4350" s="223"/>
      <c r="T4350" s="223">
        <f>VLOOKUP(VLOOKUP(G4350,Ma_KH!$A:$R,18,0)&amp;K4350,Gia_MB!$A:$F,6,0)</f>
        <v>46000</v>
      </c>
      <c r="U4350" s="183">
        <f t="shared" si="426"/>
        <v>414000</v>
      </c>
      <c r="V4350" s="223"/>
      <c r="W4350" s="269">
        <f t="shared" si="427"/>
        <v>0</v>
      </c>
      <c r="X4350" s="270" t="str">
        <f t="shared" si="428"/>
        <v>8</v>
      </c>
      <c r="Y4350" s="223"/>
      <c r="Z4350" s="183">
        <f t="shared" si="429"/>
        <v>33120</v>
      </c>
      <c r="AA4350" s="271">
        <f>VLOOKUP(G4350,Ma_KH!$A:$R,14,0)</f>
        <v>60</v>
      </c>
    </row>
    <row r="4351" spans="1:27" x14ac:dyDescent="0.25">
      <c r="A4351" s="216">
        <v>46059</v>
      </c>
      <c r="B4351" s="217">
        <v>4184361819</v>
      </c>
      <c r="C4351" s="345" t="s">
        <v>15180</v>
      </c>
      <c r="D4351" s="216">
        <v>46059</v>
      </c>
      <c r="E4351" s="219"/>
      <c r="F4351" s="218"/>
      <c r="G4351" s="268" t="s">
        <v>15481</v>
      </c>
      <c r="H4351" s="219"/>
      <c r="I4351" s="217" t="s">
        <v>16123</v>
      </c>
      <c r="J4351" s="359" t="s">
        <v>1769</v>
      </c>
      <c r="K4351" s="217" t="s">
        <v>27</v>
      </c>
      <c r="L4351" s="348" t="str">
        <f>VLOOKUP($K4351,[1]TONG_SL!$A$1:$D$65536,2,0)</f>
        <v>Chân giò heo muối 300g</v>
      </c>
      <c r="M4351" s="349"/>
      <c r="N4351" s="348" t="str">
        <f t="shared" si="430"/>
        <v>K-C6</v>
      </c>
      <c r="O4351" s="350"/>
      <c r="P4351" s="350"/>
      <c r="Q4351" s="348" t="str">
        <f>VLOOKUP(K4351,TONG_SL!$A:$D,3,0)</f>
        <v>Túi</v>
      </c>
      <c r="R4351" s="223">
        <v>5</v>
      </c>
      <c r="S4351" s="223"/>
      <c r="T4351" s="223">
        <f>VLOOKUP(VLOOKUP(G4351,Ma_KH!$A:$R,18,0)&amp;K4351,Gia_MB!$A:$F,6,0)</f>
        <v>73431</v>
      </c>
      <c r="U4351" s="183">
        <f t="shared" si="426"/>
        <v>367155</v>
      </c>
      <c r="V4351" s="223"/>
      <c r="W4351" s="269">
        <f t="shared" si="427"/>
        <v>0</v>
      </c>
      <c r="X4351" s="270" t="str">
        <f t="shared" si="428"/>
        <v>8</v>
      </c>
      <c r="Y4351" s="223"/>
      <c r="Z4351" s="183">
        <f t="shared" si="429"/>
        <v>29372.400000000001</v>
      </c>
      <c r="AA4351" s="271">
        <f>VLOOKUP(G4351,Ma_KH!$A:$R,14,0)</f>
        <v>60</v>
      </c>
    </row>
    <row r="4352" spans="1:27" x14ac:dyDescent="0.25">
      <c r="A4352" s="216">
        <v>46059</v>
      </c>
      <c r="B4352" s="217">
        <v>4184361819</v>
      </c>
      <c r="C4352" s="345" t="s">
        <v>15180</v>
      </c>
      <c r="D4352" s="216">
        <v>46059</v>
      </c>
      <c r="E4352" s="219"/>
      <c r="F4352" s="218"/>
      <c r="G4352" s="268" t="s">
        <v>15481</v>
      </c>
      <c r="H4352" s="219"/>
      <c r="I4352" s="217" t="s">
        <v>16123</v>
      </c>
      <c r="J4352" s="359" t="s">
        <v>1769</v>
      </c>
      <c r="K4352" s="217" t="s">
        <v>30</v>
      </c>
      <c r="L4352" s="348" t="str">
        <f>VLOOKUP($K4352,[1]TONG_SL!$A$1:$D$65536,2,0)</f>
        <v>Gà muối 500g</v>
      </c>
      <c r="M4352" s="349"/>
      <c r="N4352" s="348" t="str">
        <f t="shared" si="430"/>
        <v>K-C6</v>
      </c>
      <c r="O4352" s="350"/>
      <c r="P4352" s="350"/>
      <c r="Q4352" s="348" t="str">
        <f>VLOOKUP(K4352,TONG_SL!$A:$D,3,0)</f>
        <v>Túi</v>
      </c>
      <c r="R4352" s="223">
        <v>15</v>
      </c>
      <c r="S4352" s="223"/>
      <c r="T4352" s="223">
        <f>VLOOKUP(VLOOKUP(G4352,Ma_KH!$A:$R,18,0)&amp;K4352,Gia_MB!$A:$F,6,0)</f>
        <v>116611</v>
      </c>
      <c r="U4352" s="183">
        <f t="shared" si="426"/>
        <v>1749165</v>
      </c>
      <c r="V4352" s="223"/>
      <c r="W4352" s="269">
        <f t="shared" si="427"/>
        <v>0</v>
      </c>
      <c r="X4352" s="270" t="str">
        <f t="shared" si="428"/>
        <v>8</v>
      </c>
      <c r="Y4352" s="223"/>
      <c r="Z4352" s="183">
        <f t="shared" si="429"/>
        <v>139933.20000000001</v>
      </c>
      <c r="AA4352" s="271">
        <f>VLOOKUP(G4352,Ma_KH!$A:$R,14,0)</f>
        <v>60</v>
      </c>
    </row>
    <row r="4353" spans="1:27" x14ac:dyDescent="0.25">
      <c r="A4353" s="216">
        <v>46059</v>
      </c>
      <c r="B4353" s="217">
        <v>4184361819</v>
      </c>
      <c r="C4353" s="345" t="s">
        <v>15180</v>
      </c>
      <c r="D4353" s="216">
        <v>46059</v>
      </c>
      <c r="E4353" s="219"/>
      <c r="F4353" s="218"/>
      <c r="G4353" s="268" t="s">
        <v>15481</v>
      </c>
      <c r="H4353" s="219"/>
      <c r="I4353" s="217" t="s">
        <v>16123</v>
      </c>
      <c r="J4353" s="359" t="s">
        <v>1769</v>
      </c>
      <c r="K4353" s="217" t="s">
        <v>32</v>
      </c>
      <c r="L4353" s="348" t="str">
        <f>VLOOKUP($K4353,[1]TONG_SL!$A$1:$D$65536,2,0)</f>
        <v>Giò Tai Lưỡi Xào 250g</v>
      </c>
      <c r="M4353" s="349"/>
      <c r="N4353" s="348" t="str">
        <f t="shared" si="430"/>
        <v>K-C6</v>
      </c>
      <c r="O4353" s="350"/>
      <c r="P4353" s="350"/>
      <c r="Q4353" s="348" t="str">
        <f>VLOOKUP(K4353,TONG_SL!$A:$D,3,0)</f>
        <v>Túi</v>
      </c>
      <c r="R4353" s="223">
        <v>5</v>
      </c>
      <c r="S4353" s="223"/>
      <c r="T4353" s="223">
        <f>VLOOKUP(VLOOKUP(G4353,Ma_KH!$A:$R,18,0)&amp;K4353,Gia_MB!$A:$F,6,0)</f>
        <v>50182</v>
      </c>
      <c r="U4353" s="183">
        <f t="shared" ref="U4353:U4404" si="431">T4353*R4353</f>
        <v>250910</v>
      </c>
      <c r="V4353" s="223"/>
      <c r="W4353" s="269">
        <f t="shared" ref="W4353:W4404" si="432">U4353*V4353</f>
        <v>0</v>
      </c>
      <c r="X4353" s="270" t="str">
        <f t="shared" ref="X4353:X4404" si="433">IF(B4353&lt;&gt;"","8","0")</f>
        <v>8</v>
      </c>
      <c r="Y4353" s="223"/>
      <c r="Z4353" s="183">
        <f t="shared" ref="Z4353:Z4404" si="434">U4353*X4353%</f>
        <v>20072.8</v>
      </c>
      <c r="AA4353" s="271">
        <f>VLOOKUP(G4353,Ma_KH!$A:$R,14,0)</f>
        <v>60</v>
      </c>
    </row>
    <row r="4354" spans="1:27" x14ac:dyDescent="0.25">
      <c r="A4354" s="216">
        <v>46059</v>
      </c>
      <c r="B4354" s="217">
        <v>4184361819</v>
      </c>
      <c r="C4354" s="345" t="s">
        <v>15180</v>
      </c>
      <c r="D4354" s="216">
        <v>46059</v>
      </c>
      <c r="E4354" s="219"/>
      <c r="F4354" s="218"/>
      <c r="G4354" s="268" t="s">
        <v>15481</v>
      </c>
      <c r="H4354" s="219"/>
      <c r="I4354" s="217" t="s">
        <v>16123</v>
      </c>
      <c r="J4354" s="359" t="s">
        <v>1769</v>
      </c>
      <c r="K4354" s="217" t="s">
        <v>48</v>
      </c>
      <c r="L4354" s="348" t="str">
        <f>VLOOKUP($K4354,[1]TONG_SL!$A$1:$D$65536,2,0)</f>
        <v>Mọc Nấm Hương 250g</v>
      </c>
      <c r="M4354" s="349"/>
      <c r="N4354" s="348" t="str">
        <f t="shared" si="430"/>
        <v>K-C6</v>
      </c>
      <c r="O4354" s="350"/>
      <c r="P4354" s="350"/>
      <c r="Q4354" s="348" t="str">
        <f>VLOOKUP(K4354,TONG_SL!$A:$D,3,0)</f>
        <v>Túi</v>
      </c>
      <c r="R4354" s="223">
        <v>3</v>
      </c>
      <c r="S4354" s="223"/>
      <c r="T4354" s="223">
        <f>VLOOKUP(VLOOKUP(G4354,Ma_KH!$A:$R,18,0)&amp;K4354,Gia_MB!$A:$F,6,0)</f>
        <v>46000</v>
      </c>
      <c r="U4354" s="183">
        <f t="shared" si="431"/>
        <v>138000</v>
      </c>
      <c r="V4354" s="223"/>
      <c r="W4354" s="269">
        <f t="shared" si="432"/>
        <v>0</v>
      </c>
      <c r="X4354" s="270" t="str">
        <f t="shared" si="433"/>
        <v>8</v>
      </c>
      <c r="Y4354" s="223"/>
      <c r="Z4354" s="183">
        <f t="shared" si="434"/>
        <v>11040</v>
      </c>
      <c r="AA4354" s="271">
        <f>VLOOKUP(G4354,Ma_KH!$A:$R,14,0)</f>
        <v>60</v>
      </c>
    </row>
    <row r="4355" spans="1:27" x14ac:dyDescent="0.25">
      <c r="A4355" s="216">
        <v>46057</v>
      </c>
      <c r="B4355" s="217">
        <v>4184279667</v>
      </c>
      <c r="C4355" s="345" t="s">
        <v>15180</v>
      </c>
      <c r="D4355" s="216">
        <v>46059</v>
      </c>
      <c r="E4355" s="219"/>
      <c r="F4355" s="218"/>
      <c r="G4355" s="268" t="s">
        <v>15481</v>
      </c>
      <c r="H4355" s="219"/>
      <c r="I4355" s="217" t="s">
        <v>16124</v>
      </c>
      <c r="J4355" s="359" t="s">
        <v>1769</v>
      </c>
      <c r="K4355" s="217" t="s">
        <v>27</v>
      </c>
      <c r="L4355" s="348" t="str">
        <f>VLOOKUP($K4355,[1]TONG_SL!$A$1:$D$65536,2,0)</f>
        <v>Chân giò heo muối 300g</v>
      </c>
      <c r="M4355" s="349"/>
      <c r="N4355" s="348" t="str">
        <f t="shared" si="430"/>
        <v>K-C6</v>
      </c>
      <c r="O4355" s="350"/>
      <c r="P4355" s="350"/>
      <c r="Q4355" s="348" t="str">
        <f>VLOOKUP(K4355,TONG_SL!$A:$D,3,0)</f>
        <v>Túi</v>
      </c>
      <c r="R4355" s="223">
        <v>13</v>
      </c>
      <c r="S4355" s="223"/>
      <c r="T4355" s="223">
        <f>VLOOKUP(VLOOKUP(G4355,Ma_KH!$A:$R,18,0)&amp;K4355,Gia_MB!$A:$F,6,0)</f>
        <v>73431</v>
      </c>
      <c r="U4355" s="183">
        <f t="shared" si="431"/>
        <v>954603</v>
      </c>
      <c r="V4355" s="223"/>
      <c r="W4355" s="269">
        <f t="shared" si="432"/>
        <v>0</v>
      </c>
      <c r="X4355" s="270" t="str">
        <f t="shared" si="433"/>
        <v>8</v>
      </c>
      <c r="Y4355" s="223"/>
      <c r="Z4355" s="183">
        <f t="shared" si="434"/>
        <v>76368.240000000005</v>
      </c>
      <c r="AA4355" s="271">
        <f>VLOOKUP(G4355,Ma_KH!$A:$R,14,0)</f>
        <v>60</v>
      </c>
    </row>
    <row r="4356" spans="1:27" x14ac:dyDescent="0.25">
      <c r="A4356" s="216">
        <v>46057</v>
      </c>
      <c r="B4356" s="217">
        <v>4184279667</v>
      </c>
      <c r="C4356" s="345" t="s">
        <v>15180</v>
      </c>
      <c r="D4356" s="216">
        <v>46059</v>
      </c>
      <c r="E4356" s="219"/>
      <c r="F4356" s="218"/>
      <c r="G4356" s="268" t="s">
        <v>15481</v>
      </c>
      <c r="H4356" s="219"/>
      <c r="I4356" s="217" t="s">
        <v>16124</v>
      </c>
      <c r="J4356" s="359" t="s">
        <v>1769</v>
      </c>
      <c r="K4356" s="217" t="s">
        <v>30</v>
      </c>
      <c r="L4356" s="348" t="str">
        <f>VLOOKUP($K4356,[1]TONG_SL!$A$1:$D$65536,2,0)</f>
        <v>Gà muối 500g</v>
      </c>
      <c r="M4356" s="349"/>
      <c r="N4356" s="348" t="str">
        <f t="shared" si="430"/>
        <v>K-C6</v>
      </c>
      <c r="O4356" s="350"/>
      <c r="P4356" s="350"/>
      <c r="Q4356" s="348" t="str">
        <f>VLOOKUP(K4356,TONG_SL!$A:$D,3,0)</f>
        <v>Túi</v>
      </c>
      <c r="R4356" s="223">
        <v>7</v>
      </c>
      <c r="S4356" s="223"/>
      <c r="T4356" s="223">
        <f>VLOOKUP(VLOOKUP(G4356,Ma_KH!$A:$R,18,0)&amp;K4356,Gia_MB!$A:$F,6,0)</f>
        <v>116611</v>
      </c>
      <c r="U4356" s="183">
        <f t="shared" si="431"/>
        <v>816277</v>
      </c>
      <c r="V4356" s="223"/>
      <c r="W4356" s="269">
        <f t="shared" si="432"/>
        <v>0</v>
      </c>
      <c r="X4356" s="270" t="str">
        <f t="shared" si="433"/>
        <v>8</v>
      </c>
      <c r="Y4356" s="223"/>
      <c r="Z4356" s="183">
        <f t="shared" si="434"/>
        <v>65302.16</v>
      </c>
      <c r="AA4356" s="271">
        <f>VLOOKUP(G4356,Ma_KH!$A:$R,14,0)</f>
        <v>60</v>
      </c>
    </row>
    <row r="4357" spans="1:27" x14ac:dyDescent="0.25">
      <c r="A4357" s="216">
        <v>46057</v>
      </c>
      <c r="B4357" s="217">
        <v>4184279667</v>
      </c>
      <c r="C4357" s="345" t="s">
        <v>15180</v>
      </c>
      <c r="D4357" s="216">
        <v>46059</v>
      </c>
      <c r="E4357" s="219"/>
      <c r="F4357" s="218"/>
      <c r="G4357" s="268" t="s">
        <v>15481</v>
      </c>
      <c r="H4357" s="219"/>
      <c r="I4357" s="217" t="s">
        <v>16124</v>
      </c>
      <c r="J4357" s="359" t="s">
        <v>1769</v>
      </c>
      <c r="K4357" s="217" t="s">
        <v>32</v>
      </c>
      <c r="L4357" s="348" t="str">
        <f>VLOOKUP($K4357,[1]TONG_SL!$A$1:$D$65536,2,0)</f>
        <v>Giò Tai Lưỡi Xào 250g</v>
      </c>
      <c r="M4357" s="349"/>
      <c r="N4357" s="348" t="str">
        <f t="shared" si="430"/>
        <v>K-C6</v>
      </c>
      <c r="O4357" s="350"/>
      <c r="P4357" s="350"/>
      <c r="Q4357" s="348" t="str">
        <f>VLOOKUP(K4357,TONG_SL!$A:$D,3,0)</f>
        <v>Túi</v>
      </c>
      <c r="R4357" s="223">
        <v>2</v>
      </c>
      <c r="S4357" s="223"/>
      <c r="T4357" s="223">
        <f>VLOOKUP(VLOOKUP(G4357,Ma_KH!$A:$R,18,0)&amp;K4357,Gia_MB!$A:$F,6,0)</f>
        <v>50182</v>
      </c>
      <c r="U4357" s="183">
        <f t="shared" si="431"/>
        <v>100364</v>
      </c>
      <c r="V4357" s="223"/>
      <c r="W4357" s="269">
        <f t="shared" si="432"/>
        <v>0</v>
      </c>
      <c r="X4357" s="270" t="str">
        <f t="shared" si="433"/>
        <v>8</v>
      </c>
      <c r="Y4357" s="223"/>
      <c r="Z4357" s="183">
        <f t="shared" si="434"/>
        <v>8029.12</v>
      </c>
      <c r="AA4357" s="271">
        <f>VLOOKUP(G4357,Ma_KH!$A:$R,14,0)</f>
        <v>60</v>
      </c>
    </row>
    <row r="4358" spans="1:27" x14ac:dyDescent="0.25">
      <c r="A4358" s="216">
        <v>46057</v>
      </c>
      <c r="B4358" s="217">
        <v>4184279667</v>
      </c>
      <c r="C4358" s="345" t="s">
        <v>15180</v>
      </c>
      <c r="D4358" s="216">
        <v>46059</v>
      </c>
      <c r="E4358" s="219"/>
      <c r="F4358" s="218"/>
      <c r="G4358" s="268" t="s">
        <v>15481</v>
      </c>
      <c r="H4358" s="219"/>
      <c r="I4358" s="217" t="s">
        <v>16124</v>
      </c>
      <c r="J4358" s="359" t="s">
        <v>1769</v>
      </c>
      <c r="K4358" s="217" t="s">
        <v>48</v>
      </c>
      <c r="L4358" s="348" t="str">
        <f>VLOOKUP($K4358,[1]TONG_SL!$A$1:$D$65536,2,0)</f>
        <v>Mọc Nấm Hương 250g</v>
      </c>
      <c r="M4358" s="349"/>
      <c r="N4358" s="348" t="str">
        <f t="shared" si="430"/>
        <v>K-C6</v>
      </c>
      <c r="O4358" s="350"/>
      <c r="P4358" s="350"/>
      <c r="Q4358" s="348" t="str">
        <f>VLOOKUP(K4358,TONG_SL!$A:$D,3,0)</f>
        <v>Túi</v>
      </c>
      <c r="R4358" s="223">
        <v>9</v>
      </c>
      <c r="S4358" s="223"/>
      <c r="T4358" s="223">
        <f>VLOOKUP(VLOOKUP(G4358,Ma_KH!$A:$R,18,0)&amp;K4358,Gia_MB!$A:$F,6,0)</f>
        <v>46000</v>
      </c>
      <c r="U4358" s="183">
        <f t="shared" si="431"/>
        <v>414000</v>
      </c>
      <c r="V4358" s="223"/>
      <c r="W4358" s="269">
        <f t="shared" si="432"/>
        <v>0</v>
      </c>
      <c r="X4358" s="270" t="str">
        <f t="shared" si="433"/>
        <v>8</v>
      </c>
      <c r="Y4358" s="223"/>
      <c r="Z4358" s="183">
        <f t="shared" si="434"/>
        <v>33120</v>
      </c>
      <c r="AA4358" s="271">
        <f>VLOOKUP(G4358,Ma_KH!$A:$R,14,0)</f>
        <v>60</v>
      </c>
    </row>
    <row r="4359" spans="1:27" x14ac:dyDescent="0.25">
      <c r="A4359" s="216">
        <v>46059</v>
      </c>
      <c r="B4359" s="217">
        <v>4184366039</v>
      </c>
      <c r="C4359" s="345" t="s">
        <v>15180</v>
      </c>
      <c r="D4359" s="216">
        <v>46059</v>
      </c>
      <c r="E4359" s="219"/>
      <c r="F4359" s="218"/>
      <c r="G4359" s="268" t="s">
        <v>15481</v>
      </c>
      <c r="H4359" s="219"/>
      <c r="I4359" s="217" t="s">
        <v>16125</v>
      </c>
      <c r="J4359" s="359" t="s">
        <v>1769</v>
      </c>
      <c r="K4359" s="217" t="s">
        <v>27</v>
      </c>
      <c r="L4359" s="348" t="str">
        <f>VLOOKUP($K4359,[1]TONG_SL!$A$1:$D$65536,2,0)</f>
        <v>Chân giò heo muối 300g</v>
      </c>
      <c r="M4359" s="349"/>
      <c r="N4359" s="348" t="str">
        <f t="shared" si="430"/>
        <v>K-C6</v>
      </c>
      <c r="O4359" s="350"/>
      <c r="P4359" s="350"/>
      <c r="Q4359" s="348" t="str">
        <f>VLOOKUP(K4359,TONG_SL!$A:$D,3,0)</f>
        <v>Túi</v>
      </c>
      <c r="R4359" s="223">
        <v>20</v>
      </c>
      <c r="S4359" s="223"/>
      <c r="T4359" s="223">
        <f>VLOOKUP(VLOOKUP(G4359,Ma_KH!$A:$R,18,0)&amp;K4359,Gia_MB!$A:$F,6,0)</f>
        <v>73431</v>
      </c>
      <c r="U4359" s="183">
        <f t="shared" si="431"/>
        <v>1468620</v>
      </c>
      <c r="V4359" s="223"/>
      <c r="W4359" s="269">
        <f t="shared" si="432"/>
        <v>0</v>
      </c>
      <c r="X4359" s="270" t="str">
        <f t="shared" si="433"/>
        <v>8</v>
      </c>
      <c r="Y4359" s="223"/>
      <c r="Z4359" s="183">
        <f t="shared" si="434"/>
        <v>117489.60000000001</v>
      </c>
      <c r="AA4359" s="271">
        <f>VLOOKUP(G4359,Ma_KH!$A:$R,14,0)</f>
        <v>60</v>
      </c>
    </row>
    <row r="4360" spans="1:27" x14ac:dyDescent="0.25">
      <c r="A4360" s="216">
        <v>46059</v>
      </c>
      <c r="B4360" s="217">
        <v>4184366039</v>
      </c>
      <c r="C4360" s="345" t="s">
        <v>15180</v>
      </c>
      <c r="D4360" s="216">
        <v>46059</v>
      </c>
      <c r="E4360" s="219"/>
      <c r="F4360" s="218"/>
      <c r="G4360" s="268" t="s">
        <v>15481</v>
      </c>
      <c r="H4360" s="219"/>
      <c r="I4360" s="217" t="s">
        <v>16125</v>
      </c>
      <c r="J4360" s="359" t="s">
        <v>1769</v>
      </c>
      <c r="K4360" s="217" t="s">
        <v>32</v>
      </c>
      <c r="L4360" s="348" t="str">
        <f>VLOOKUP($K4360,[1]TONG_SL!$A$1:$D$65536,2,0)</f>
        <v>Giò Tai Lưỡi Xào 250g</v>
      </c>
      <c r="M4360" s="349"/>
      <c r="N4360" s="348" t="str">
        <f t="shared" si="430"/>
        <v>K-C6</v>
      </c>
      <c r="O4360" s="350"/>
      <c r="P4360" s="350"/>
      <c r="Q4360" s="348" t="str">
        <f>VLOOKUP(K4360,TONG_SL!$A:$D,3,0)</f>
        <v>Túi</v>
      </c>
      <c r="R4360" s="223">
        <v>10</v>
      </c>
      <c r="S4360" s="223"/>
      <c r="T4360" s="223">
        <f>VLOOKUP(VLOOKUP(G4360,Ma_KH!$A:$R,18,0)&amp;K4360,Gia_MB!$A:$F,6,0)</f>
        <v>50182</v>
      </c>
      <c r="U4360" s="183">
        <f t="shared" si="431"/>
        <v>501820</v>
      </c>
      <c r="V4360" s="223"/>
      <c r="W4360" s="269">
        <f t="shared" si="432"/>
        <v>0</v>
      </c>
      <c r="X4360" s="270" t="str">
        <f t="shared" si="433"/>
        <v>8</v>
      </c>
      <c r="Y4360" s="223"/>
      <c r="Z4360" s="183">
        <f t="shared" si="434"/>
        <v>40145.599999999999</v>
      </c>
      <c r="AA4360" s="271">
        <f>VLOOKUP(G4360,Ma_KH!$A:$R,14,0)</f>
        <v>60</v>
      </c>
    </row>
    <row r="4361" spans="1:27" x14ac:dyDescent="0.25">
      <c r="A4361" s="216">
        <v>46059</v>
      </c>
      <c r="B4361" s="217">
        <v>4184366039</v>
      </c>
      <c r="C4361" s="345" t="s">
        <v>15180</v>
      </c>
      <c r="D4361" s="216">
        <v>46059</v>
      </c>
      <c r="E4361" s="219"/>
      <c r="F4361" s="218"/>
      <c r="G4361" s="268" t="s">
        <v>15481</v>
      </c>
      <c r="H4361" s="219"/>
      <c r="I4361" s="217" t="s">
        <v>16125</v>
      </c>
      <c r="J4361" s="359" t="s">
        <v>1769</v>
      </c>
      <c r="K4361" s="217" t="s">
        <v>37</v>
      </c>
      <c r="L4361" s="348" t="str">
        <f>VLOOKUP($K4361,[1]TONG_SL!$A$1:$D$65536,2,0)</f>
        <v>Chả cốm 300g</v>
      </c>
      <c r="M4361" s="349"/>
      <c r="N4361" s="348" t="str">
        <f t="shared" si="430"/>
        <v>K-C6</v>
      </c>
      <c r="O4361" s="350"/>
      <c r="P4361" s="350"/>
      <c r="Q4361" s="348" t="str">
        <f>VLOOKUP(K4361,TONG_SL!$A:$D,3,0)</f>
        <v>Túi</v>
      </c>
      <c r="R4361" s="223">
        <v>6</v>
      </c>
      <c r="S4361" s="223"/>
      <c r="T4361" s="223">
        <f>VLOOKUP(VLOOKUP(G4361,Ma_KH!$A:$R,18,0)&amp;K4361,Gia_MB!$A:$F,6,0)</f>
        <v>74250</v>
      </c>
      <c r="U4361" s="183">
        <f t="shared" si="431"/>
        <v>445500</v>
      </c>
      <c r="V4361" s="223"/>
      <c r="W4361" s="269">
        <f t="shared" si="432"/>
        <v>0</v>
      </c>
      <c r="X4361" s="270" t="str">
        <f t="shared" si="433"/>
        <v>8</v>
      </c>
      <c r="Y4361" s="223"/>
      <c r="Z4361" s="183">
        <f t="shared" si="434"/>
        <v>35640</v>
      </c>
      <c r="AA4361" s="271">
        <f>VLOOKUP(G4361,Ma_KH!$A:$R,14,0)</f>
        <v>60</v>
      </c>
    </row>
    <row r="4362" spans="1:27" x14ac:dyDescent="0.25">
      <c r="A4362" s="216">
        <v>46057</v>
      </c>
      <c r="B4362" s="217">
        <v>4184279576</v>
      </c>
      <c r="C4362" s="345" t="s">
        <v>15180</v>
      </c>
      <c r="D4362" s="216">
        <v>46059</v>
      </c>
      <c r="E4362" s="219"/>
      <c r="F4362" s="218"/>
      <c r="G4362" s="268" t="s">
        <v>15481</v>
      </c>
      <c r="H4362" s="219"/>
      <c r="I4362" s="217" t="s">
        <v>16126</v>
      </c>
      <c r="J4362" s="359" t="s">
        <v>1769</v>
      </c>
      <c r="K4362" s="217" t="s">
        <v>48</v>
      </c>
      <c r="L4362" s="348" t="str">
        <f>VLOOKUP($K4362,[1]TONG_SL!$A$1:$D$65536,2,0)</f>
        <v>Mọc Nấm Hương 250g</v>
      </c>
      <c r="M4362" s="349"/>
      <c r="N4362" s="348" t="str">
        <f t="shared" si="430"/>
        <v>K-C6</v>
      </c>
      <c r="O4362" s="350"/>
      <c r="P4362" s="350"/>
      <c r="Q4362" s="348" t="str">
        <f>VLOOKUP(K4362,TONG_SL!$A:$D,3,0)</f>
        <v>Túi</v>
      </c>
      <c r="R4362" s="223">
        <v>10</v>
      </c>
      <c r="S4362" s="223"/>
      <c r="T4362" s="223">
        <f>VLOOKUP(VLOOKUP(G4362,Ma_KH!$A:$R,18,0)&amp;K4362,Gia_MB!$A:$F,6,0)</f>
        <v>46000</v>
      </c>
      <c r="U4362" s="183">
        <f t="shared" si="431"/>
        <v>460000</v>
      </c>
      <c r="V4362" s="223"/>
      <c r="W4362" s="269">
        <f t="shared" si="432"/>
        <v>0</v>
      </c>
      <c r="X4362" s="270" t="str">
        <f t="shared" si="433"/>
        <v>8</v>
      </c>
      <c r="Y4362" s="223"/>
      <c r="Z4362" s="183">
        <f t="shared" si="434"/>
        <v>36800</v>
      </c>
      <c r="AA4362" s="271">
        <f>VLOOKUP(G4362,Ma_KH!$A:$R,14,0)</f>
        <v>60</v>
      </c>
    </row>
    <row r="4363" spans="1:27" x14ac:dyDescent="0.25">
      <c r="A4363" s="216">
        <v>46057</v>
      </c>
      <c r="B4363" s="217">
        <v>4184279576</v>
      </c>
      <c r="C4363" s="345" t="s">
        <v>15180</v>
      </c>
      <c r="D4363" s="216">
        <v>46059</v>
      </c>
      <c r="E4363" s="219"/>
      <c r="F4363" s="218"/>
      <c r="G4363" s="268" t="s">
        <v>15481</v>
      </c>
      <c r="H4363" s="219"/>
      <c r="I4363" s="217" t="s">
        <v>16126</v>
      </c>
      <c r="J4363" s="359" t="s">
        <v>1769</v>
      </c>
      <c r="K4363" s="217" t="s">
        <v>32</v>
      </c>
      <c r="L4363" s="348" t="str">
        <f>VLOOKUP($K4363,[1]TONG_SL!$A$1:$D$65536,2,0)</f>
        <v>Giò Tai Lưỡi Xào 250g</v>
      </c>
      <c r="M4363" s="349"/>
      <c r="N4363" s="348" t="str">
        <f t="shared" si="430"/>
        <v>K-C6</v>
      </c>
      <c r="O4363" s="350"/>
      <c r="P4363" s="350"/>
      <c r="Q4363" s="348" t="str">
        <f>VLOOKUP(K4363,TONG_SL!$A:$D,3,0)</f>
        <v>Túi</v>
      </c>
      <c r="R4363" s="223">
        <v>10</v>
      </c>
      <c r="S4363" s="223"/>
      <c r="T4363" s="223">
        <f>VLOOKUP(VLOOKUP(G4363,Ma_KH!$A:$R,18,0)&amp;K4363,Gia_MB!$A:$F,6,0)</f>
        <v>50182</v>
      </c>
      <c r="U4363" s="183">
        <f t="shared" si="431"/>
        <v>501820</v>
      </c>
      <c r="V4363" s="223"/>
      <c r="W4363" s="269">
        <f t="shared" si="432"/>
        <v>0</v>
      </c>
      <c r="X4363" s="270" t="str">
        <f t="shared" si="433"/>
        <v>8</v>
      </c>
      <c r="Y4363" s="223"/>
      <c r="Z4363" s="183">
        <f t="shared" si="434"/>
        <v>40145.599999999999</v>
      </c>
      <c r="AA4363" s="271">
        <f>VLOOKUP(G4363,Ma_KH!$A:$R,14,0)</f>
        <v>60</v>
      </c>
    </row>
    <row r="4364" spans="1:27" x14ac:dyDescent="0.25">
      <c r="A4364" s="216">
        <v>46057</v>
      </c>
      <c r="B4364" s="217">
        <v>4184279576</v>
      </c>
      <c r="C4364" s="345" t="s">
        <v>15180</v>
      </c>
      <c r="D4364" s="216">
        <v>46059</v>
      </c>
      <c r="E4364" s="219"/>
      <c r="F4364" s="218"/>
      <c r="G4364" s="268" t="s">
        <v>15481</v>
      </c>
      <c r="H4364" s="219"/>
      <c r="I4364" s="217" t="s">
        <v>16126</v>
      </c>
      <c r="J4364" s="359" t="s">
        <v>1769</v>
      </c>
      <c r="K4364" s="217" t="s">
        <v>30</v>
      </c>
      <c r="L4364" s="348" t="str">
        <f>VLOOKUP($K4364,[1]TONG_SL!$A$1:$D$65536,2,0)</f>
        <v>Gà muối 500g</v>
      </c>
      <c r="M4364" s="349"/>
      <c r="N4364" s="348" t="str">
        <f t="shared" si="430"/>
        <v>K-C6</v>
      </c>
      <c r="O4364" s="350"/>
      <c r="P4364" s="350"/>
      <c r="Q4364" s="348" t="str">
        <f>VLOOKUP(K4364,TONG_SL!$A:$D,3,0)</f>
        <v>Túi</v>
      </c>
      <c r="R4364" s="223">
        <v>8</v>
      </c>
      <c r="S4364" s="223"/>
      <c r="T4364" s="223">
        <f>VLOOKUP(VLOOKUP(G4364,Ma_KH!$A:$R,18,0)&amp;K4364,Gia_MB!$A:$F,6,0)</f>
        <v>116611</v>
      </c>
      <c r="U4364" s="183">
        <f t="shared" si="431"/>
        <v>932888</v>
      </c>
      <c r="V4364" s="223"/>
      <c r="W4364" s="269">
        <f t="shared" si="432"/>
        <v>0</v>
      </c>
      <c r="X4364" s="270" t="str">
        <f t="shared" si="433"/>
        <v>8</v>
      </c>
      <c r="Y4364" s="223"/>
      <c r="Z4364" s="183">
        <f t="shared" si="434"/>
        <v>74631.040000000008</v>
      </c>
      <c r="AA4364" s="271">
        <f>VLOOKUP(G4364,Ma_KH!$A:$R,14,0)</f>
        <v>60</v>
      </c>
    </row>
    <row r="4365" spans="1:27" x14ac:dyDescent="0.25">
      <c r="A4365" s="216">
        <v>46057</v>
      </c>
      <c r="B4365" s="217">
        <v>4184279576</v>
      </c>
      <c r="C4365" s="345" t="s">
        <v>15180</v>
      </c>
      <c r="D4365" s="216">
        <v>46059</v>
      </c>
      <c r="E4365" s="219"/>
      <c r="F4365" s="218"/>
      <c r="G4365" s="268" t="s">
        <v>15481</v>
      </c>
      <c r="H4365" s="219"/>
      <c r="I4365" s="217" t="s">
        <v>16126</v>
      </c>
      <c r="J4365" s="359" t="s">
        <v>1769</v>
      </c>
      <c r="K4365" s="217" t="s">
        <v>27</v>
      </c>
      <c r="L4365" s="348" t="str">
        <f>VLOOKUP($K4365,[1]TONG_SL!$A$1:$D$65536,2,0)</f>
        <v>Chân giò heo muối 300g</v>
      </c>
      <c r="M4365" s="349"/>
      <c r="N4365" s="348" t="str">
        <f t="shared" si="430"/>
        <v>K-C6</v>
      </c>
      <c r="O4365" s="350"/>
      <c r="P4365" s="350"/>
      <c r="Q4365" s="348" t="str">
        <f>VLOOKUP(K4365,TONG_SL!$A:$D,3,0)</f>
        <v>Túi</v>
      </c>
      <c r="R4365" s="223">
        <v>27</v>
      </c>
      <c r="S4365" s="223"/>
      <c r="T4365" s="223">
        <f>VLOOKUP(VLOOKUP(G4365,Ma_KH!$A:$R,18,0)&amp;K4365,Gia_MB!$A:$F,6,0)</f>
        <v>73431</v>
      </c>
      <c r="U4365" s="183">
        <f t="shared" si="431"/>
        <v>1982637</v>
      </c>
      <c r="V4365" s="223"/>
      <c r="W4365" s="269">
        <f t="shared" si="432"/>
        <v>0</v>
      </c>
      <c r="X4365" s="270" t="str">
        <f t="shared" si="433"/>
        <v>8</v>
      </c>
      <c r="Y4365" s="223"/>
      <c r="Z4365" s="183">
        <f t="shared" si="434"/>
        <v>158610.96</v>
      </c>
      <c r="AA4365" s="271">
        <f>VLOOKUP(G4365,Ma_KH!$A:$R,14,0)</f>
        <v>60</v>
      </c>
    </row>
    <row r="4366" spans="1:27" x14ac:dyDescent="0.25">
      <c r="A4366" s="216">
        <v>46056</v>
      </c>
      <c r="B4366" s="217">
        <v>4184159288</v>
      </c>
      <c r="C4366" s="345" t="s">
        <v>15180</v>
      </c>
      <c r="D4366" s="216">
        <v>46059</v>
      </c>
      <c r="E4366" s="219"/>
      <c r="F4366" s="218"/>
      <c r="G4366" s="268" t="s">
        <v>15481</v>
      </c>
      <c r="H4366" s="219"/>
      <c r="I4366" s="217" t="s">
        <v>16127</v>
      </c>
      <c r="J4366" s="359" t="s">
        <v>1769</v>
      </c>
      <c r="K4366" s="217" t="s">
        <v>27</v>
      </c>
      <c r="L4366" s="348" t="str">
        <f>VLOOKUP($K4366,[1]TONG_SL!$A$1:$D$65536,2,0)</f>
        <v>Chân giò heo muối 300g</v>
      </c>
      <c r="M4366" s="349"/>
      <c r="N4366" s="348" t="str">
        <f t="shared" si="430"/>
        <v>K-C6</v>
      </c>
      <c r="O4366" s="350"/>
      <c r="P4366" s="350"/>
      <c r="Q4366" s="348" t="str">
        <f>VLOOKUP(K4366,TONG_SL!$A:$D,3,0)</f>
        <v>Túi</v>
      </c>
      <c r="R4366" s="223">
        <v>10</v>
      </c>
      <c r="S4366" s="223"/>
      <c r="T4366" s="223">
        <f>VLOOKUP(VLOOKUP(G4366,Ma_KH!$A:$R,18,0)&amp;K4366,Gia_MB!$A:$F,6,0)</f>
        <v>73431</v>
      </c>
      <c r="U4366" s="183">
        <f t="shared" si="431"/>
        <v>734310</v>
      </c>
      <c r="V4366" s="223"/>
      <c r="W4366" s="269">
        <f t="shared" si="432"/>
        <v>0</v>
      </c>
      <c r="X4366" s="270" t="str">
        <f t="shared" si="433"/>
        <v>8</v>
      </c>
      <c r="Y4366" s="223"/>
      <c r="Z4366" s="183">
        <f t="shared" si="434"/>
        <v>58744.800000000003</v>
      </c>
      <c r="AA4366" s="271">
        <f>VLOOKUP(G4366,Ma_KH!$A:$R,14,0)</f>
        <v>60</v>
      </c>
    </row>
    <row r="4367" spans="1:27" x14ac:dyDescent="0.25">
      <c r="A4367" s="216">
        <v>46056</v>
      </c>
      <c r="B4367" s="217">
        <v>4184159288</v>
      </c>
      <c r="C4367" s="345" t="s">
        <v>15180</v>
      </c>
      <c r="D4367" s="216">
        <v>46059</v>
      </c>
      <c r="E4367" s="219"/>
      <c r="F4367" s="218"/>
      <c r="G4367" s="268" t="s">
        <v>15481</v>
      </c>
      <c r="H4367" s="219"/>
      <c r="I4367" s="217" t="s">
        <v>16127</v>
      </c>
      <c r="J4367" s="359" t="s">
        <v>1769</v>
      </c>
      <c r="K4367" s="217" t="s">
        <v>30</v>
      </c>
      <c r="L4367" s="348" t="str">
        <f>VLOOKUP($K4367,[1]TONG_SL!$A$1:$D$65536,2,0)</f>
        <v>Gà muối 500g</v>
      </c>
      <c r="M4367" s="349"/>
      <c r="N4367" s="348" t="str">
        <f t="shared" si="430"/>
        <v>K-C6</v>
      </c>
      <c r="O4367" s="350"/>
      <c r="P4367" s="350"/>
      <c r="Q4367" s="348" t="str">
        <f>VLOOKUP(K4367,TONG_SL!$A:$D,3,0)</f>
        <v>Túi</v>
      </c>
      <c r="R4367" s="223">
        <v>12</v>
      </c>
      <c r="S4367" s="223"/>
      <c r="T4367" s="223">
        <f>VLOOKUP(VLOOKUP(G4367,Ma_KH!$A:$R,18,0)&amp;K4367,Gia_MB!$A:$F,6,0)</f>
        <v>116611</v>
      </c>
      <c r="U4367" s="183">
        <f t="shared" si="431"/>
        <v>1399332</v>
      </c>
      <c r="V4367" s="223"/>
      <c r="W4367" s="269">
        <f t="shared" si="432"/>
        <v>0</v>
      </c>
      <c r="X4367" s="270" t="str">
        <f t="shared" si="433"/>
        <v>8</v>
      </c>
      <c r="Y4367" s="223"/>
      <c r="Z4367" s="183">
        <f t="shared" si="434"/>
        <v>111946.56</v>
      </c>
      <c r="AA4367" s="271">
        <f>VLOOKUP(G4367,Ma_KH!$A:$R,14,0)</f>
        <v>60</v>
      </c>
    </row>
    <row r="4368" spans="1:27" x14ac:dyDescent="0.25">
      <c r="A4368" s="216">
        <v>46056</v>
      </c>
      <c r="B4368" s="217">
        <v>4184159288</v>
      </c>
      <c r="C4368" s="345" t="s">
        <v>15180</v>
      </c>
      <c r="D4368" s="216">
        <v>46059</v>
      </c>
      <c r="E4368" s="219"/>
      <c r="F4368" s="218"/>
      <c r="G4368" s="268" t="s">
        <v>15481</v>
      </c>
      <c r="H4368" s="219"/>
      <c r="I4368" s="217" t="s">
        <v>16127</v>
      </c>
      <c r="J4368" s="359" t="s">
        <v>1769</v>
      </c>
      <c r="K4368" s="217" t="s">
        <v>7149</v>
      </c>
      <c r="L4368" s="348" t="str">
        <f>VLOOKUP($K4368,[1]TONG_SL!$A$1:$D$65536,2,0)</f>
        <v>Tai heo muối 200g</v>
      </c>
      <c r="M4368" s="349"/>
      <c r="N4368" s="348" t="str">
        <f t="shared" si="430"/>
        <v>K-C6</v>
      </c>
      <c r="O4368" s="350"/>
      <c r="P4368" s="350"/>
      <c r="Q4368" s="348" t="str">
        <f>VLOOKUP(K4368,TONG_SL!$A:$D,3,0)</f>
        <v>Túi</v>
      </c>
      <c r="R4368" s="223">
        <v>10</v>
      </c>
      <c r="S4368" s="223"/>
      <c r="T4368" s="223">
        <f>VLOOKUP(VLOOKUP(G4368,Ma_KH!$A:$R,18,0)&amp;K4368,Gia_MB!$A:$F,6,0)</f>
        <v>55595</v>
      </c>
      <c r="U4368" s="183">
        <f t="shared" si="431"/>
        <v>555950</v>
      </c>
      <c r="V4368" s="223"/>
      <c r="W4368" s="269">
        <f t="shared" si="432"/>
        <v>0</v>
      </c>
      <c r="X4368" s="270" t="str">
        <f t="shared" si="433"/>
        <v>8</v>
      </c>
      <c r="Y4368" s="223"/>
      <c r="Z4368" s="183">
        <f t="shared" si="434"/>
        <v>44476</v>
      </c>
      <c r="AA4368" s="271">
        <f>VLOOKUP(G4368,Ma_KH!$A:$R,14,0)</f>
        <v>60</v>
      </c>
    </row>
    <row r="4369" spans="1:27" x14ac:dyDescent="0.25">
      <c r="A4369" s="216">
        <v>46056</v>
      </c>
      <c r="B4369" s="217">
        <v>4184159288</v>
      </c>
      <c r="C4369" s="345" t="s">
        <v>15180</v>
      </c>
      <c r="D4369" s="216">
        <v>46059</v>
      </c>
      <c r="E4369" s="219"/>
      <c r="F4369" s="218"/>
      <c r="G4369" s="268" t="s">
        <v>15481</v>
      </c>
      <c r="H4369" s="219"/>
      <c r="I4369" s="217" t="s">
        <v>16127</v>
      </c>
      <c r="J4369" s="359" t="s">
        <v>1769</v>
      </c>
      <c r="K4369" s="217" t="s">
        <v>32</v>
      </c>
      <c r="L4369" s="348" t="str">
        <f>VLOOKUP($K4369,[1]TONG_SL!$A$1:$D$65536,2,0)</f>
        <v>Giò Tai Lưỡi Xào 250g</v>
      </c>
      <c r="M4369" s="349"/>
      <c r="N4369" s="348" t="str">
        <f t="shared" si="430"/>
        <v>K-C6</v>
      </c>
      <c r="O4369" s="350"/>
      <c r="P4369" s="350"/>
      <c r="Q4369" s="348" t="str">
        <f>VLOOKUP(K4369,TONG_SL!$A:$D,3,0)</f>
        <v>Túi</v>
      </c>
      <c r="R4369" s="223">
        <v>10</v>
      </c>
      <c r="S4369" s="223"/>
      <c r="T4369" s="223">
        <f>VLOOKUP(VLOOKUP(G4369,Ma_KH!$A:$R,18,0)&amp;K4369,Gia_MB!$A:$F,6,0)</f>
        <v>50182</v>
      </c>
      <c r="U4369" s="183">
        <f t="shared" si="431"/>
        <v>501820</v>
      </c>
      <c r="V4369" s="223"/>
      <c r="W4369" s="269">
        <f t="shared" si="432"/>
        <v>0</v>
      </c>
      <c r="X4369" s="270" t="str">
        <f t="shared" si="433"/>
        <v>8</v>
      </c>
      <c r="Y4369" s="223"/>
      <c r="Z4369" s="183">
        <f t="shared" si="434"/>
        <v>40145.599999999999</v>
      </c>
      <c r="AA4369" s="271">
        <f>VLOOKUP(G4369,Ma_KH!$A:$R,14,0)</f>
        <v>60</v>
      </c>
    </row>
    <row r="4370" spans="1:27" x14ac:dyDescent="0.25">
      <c r="A4370" s="216">
        <v>46056</v>
      </c>
      <c r="B4370" s="217">
        <v>4184159288</v>
      </c>
      <c r="C4370" s="345" t="s">
        <v>15180</v>
      </c>
      <c r="D4370" s="216">
        <v>46059</v>
      </c>
      <c r="E4370" s="219"/>
      <c r="F4370" s="218"/>
      <c r="G4370" s="268" t="s">
        <v>15481</v>
      </c>
      <c r="H4370" s="219"/>
      <c r="I4370" s="217" t="s">
        <v>16127</v>
      </c>
      <c r="J4370" s="359" t="s">
        <v>1769</v>
      </c>
      <c r="K4370" s="217" t="s">
        <v>37</v>
      </c>
      <c r="L4370" s="348" t="str">
        <f>VLOOKUP($K4370,[1]TONG_SL!$A$1:$D$65536,2,0)</f>
        <v>Chả cốm 300g</v>
      </c>
      <c r="M4370" s="349"/>
      <c r="N4370" s="348" t="str">
        <f t="shared" si="430"/>
        <v>K-C6</v>
      </c>
      <c r="O4370" s="350"/>
      <c r="P4370" s="350"/>
      <c r="Q4370" s="348" t="str">
        <f>VLOOKUP(K4370,TONG_SL!$A:$D,3,0)</f>
        <v>Túi</v>
      </c>
      <c r="R4370" s="223">
        <v>10</v>
      </c>
      <c r="S4370" s="223"/>
      <c r="T4370" s="223">
        <f>VLOOKUP(VLOOKUP(G4370,Ma_KH!$A:$R,18,0)&amp;K4370,Gia_MB!$A:$F,6,0)</f>
        <v>74250</v>
      </c>
      <c r="U4370" s="183">
        <f t="shared" si="431"/>
        <v>742500</v>
      </c>
      <c r="V4370" s="223"/>
      <c r="W4370" s="269">
        <f t="shared" si="432"/>
        <v>0</v>
      </c>
      <c r="X4370" s="270" t="str">
        <f t="shared" si="433"/>
        <v>8</v>
      </c>
      <c r="Y4370" s="223"/>
      <c r="Z4370" s="183">
        <f t="shared" si="434"/>
        <v>59400</v>
      </c>
      <c r="AA4370" s="271">
        <f>VLOOKUP(G4370,Ma_KH!$A:$R,14,0)</f>
        <v>60</v>
      </c>
    </row>
    <row r="4371" spans="1:27" x14ac:dyDescent="0.25">
      <c r="A4371" s="216">
        <v>46056</v>
      </c>
      <c r="B4371" s="217">
        <v>4184159288</v>
      </c>
      <c r="C4371" s="345" t="s">
        <v>15180</v>
      </c>
      <c r="D4371" s="216">
        <v>46059</v>
      </c>
      <c r="E4371" s="219"/>
      <c r="F4371" s="218"/>
      <c r="G4371" s="268" t="s">
        <v>15481</v>
      </c>
      <c r="H4371" s="219"/>
      <c r="I4371" s="217" t="s">
        <v>16127</v>
      </c>
      <c r="J4371" s="359" t="s">
        <v>1769</v>
      </c>
      <c r="K4371" s="217" t="s">
        <v>48</v>
      </c>
      <c r="L4371" s="348" t="str">
        <f>VLOOKUP($K4371,[1]TONG_SL!$A$1:$D$65536,2,0)</f>
        <v>Mọc Nấm Hương 250g</v>
      </c>
      <c r="M4371" s="349"/>
      <c r="N4371" s="348" t="str">
        <f t="shared" si="430"/>
        <v>K-C6</v>
      </c>
      <c r="O4371" s="350"/>
      <c r="P4371" s="350"/>
      <c r="Q4371" s="348" t="str">
        <f>VLOOKUP(K4371,TONG_SL!$A:$D,3,0)</f>
        <v>Túi</v>
      </c>
      <c r="R4371" s="223">
        <v>10</v>
      </c>
      <c r="S4371" s="223"/>
      <c r="T4371" s="223">
        <f>VLOOKUP(VLOOKUP(G4371,Ma_KH!$A:$R,18,0)&amp;K4371,Gia_MB!$A:$F,6,0)</f>
        <v>46000</v>
      </c>
      <c r="U4371" s="183">
        <f t="shared" si="431"/>
        <v>460000</v>
      </c>
      <c r="V4371" s="223"/>
      <c r="W4371" s="269">
        <f t="shared" si="432"/>
        <v>0</v>
      </c>
      <c r="X4371" s="270" t="str">
        <f t="shared" si="433"/>
        <v>8</v>
      </c>
      <c r="Y4371" s="223"/>
      <c r="Z4371" s="183">
        <f t="shared" si="434"/>
        <v>36800</v>
      </c>
      <c r="AA4371" s="271">
        <f>VLOOKUP(G4371,Ma_KH!$A:$R,14,0)</f>
        <v>60</v>
      </c>
    </row>
    <row r="4372" spans="1:27" x14ac:dyDescent="0.25">
      <c r="A4372" s="216">
        <v>46057</v>
      </c>
      <c r="B4372" s="217">
        <v>4184278990</v>
      </c>
      <c r="C4372" s="345" t="s">
        <v>15180</v>
      </c>
      <c r="D4372" s="216">
        <v>46059</v>
      </c>
      <c r="E4372" s="219"/>
      <c r="F4372" s="218"/>
      <c r="G4372" s="268" t="s">
        <v>15481</v>
      </c>
      <c r="H4372" s="219"/>
      <c r="I4372" s="217" t="s">
        <v>16128</v>
      </c>
      <c r="J4372" s="359" t="s">
        <v>1769</v>
      </c>
      <c r="K4372" s="217" t="s">
        <v>27</v>
      </c>
      <c r="L4372" s="348" t="str">
        <f>VLOOKUP($K4372,[1]TONG_SL!$A$1:$D$65536,2,0)</f>
        <v>Chân giò heo muối 300g</v>
      </c>
      <c r="M4372" s="349"/>
      <c r="N4372" s="348" t="str">
        <f t="shared" si="430"/>
        <v>K-C6</v>
      </c>
      <c r="O4372" s="350"/>
      <c r="P4372" s="350"/>
      <c r="Q4372" s="348" t="str">
        <f>VLOOKUP(K4372,TONG_SL!$A:$D,3,0)</f>
        <v>Túi</v>
      </c>
      <c r="R4372" s="223">
        <v>12</v>
      </c>
      <c r="S4372" s="223"/>
      <c r="T4372" s="223">
        <f>VLOOKUP(VLOOKUP(G4372,Ma_KH!$A:$R,18,0)&amp;K4372,Gia_MB!$A:$F,6,0)</f>
        <v>73431</v>
      </c>
      <c r="U4372" s="183">
        <f t="shared" si="431"/>
        <v>881172</v>
      </c>
      <c r="V4372" s="223"/>
      <c r="W4372" s="269">
        <f t="shared" si="432"/>
        <v>0</v>
      </c>
      <c r="X4372" s="270" t="str">
        <f t="shared" si="433"/>
        <v>8</v>
      </c>
      <c r="Y4372" s="223"/>
      <c r="Z4372" s="183">
        <f t="shared" si="434"/>
        <v>70493.759999999995</v>
      </c>
      <c r="AA4372" s="271">
        <f>VLOOKUP(G4372,Ma_KH!$A:$R,14,0)</f>
        <v>60</v>
      </c>
    </row>
    <row r="4373" spans="1:27" x14ac:dyDescent="0.25">
      <c r="A4373" s="216">
        <v>46057</v>
      </c>
      <c r="B4373" s="217">
        <v>4184278990</v>
      </c>
      <c r="C4373" s="345" t="s">
        <v>15180</v>
      </c>
      <c r="D4373" s="216">
        <v>46059</v>
      </c>
      <c r="E4373" s="219"/>
      <c r="F4373" s="218"/>
      <c r="G4373" s="268" t="s">
        <v>15481</v>
      </c>
      <c r="H4373" s="219"/>
      <c r="I4373" s="217" t="s">
        <v>16128</v>
      </c>
      <c r="J4373" s="359" t="s">
        <v>1769</v>
      </c>
      <c r="K4373" s="217" t="s">
        <v>30</v>
      </c>
      <c r="L4373" s="348" t="str">
        <f>VLOOKUP($K4373,[1]TONG_SL!$A$1:$D$65536,2,0)</f>
        <v>Gà muối 500g</v>
      </c>
      <c r="M4373" s="349"/>
      <c r="N4373" s="348" t="str">
        <f t="shared" si="430"/>
        <v>K-C6</v>
      </c>
      <c r="O4373" s="350"/>
      <c r="P4373" s="350"/>
      <c r="Q4373" s="348" t="str">
        <f>VLOOKUP(K4373,TONG_SL!$A:$D,3,0)</f>
        <v>Túi</v>
      </c>
      <c r="R4373" s="223">
        <v>12</v>
      </c>
      <c r="S4373" s="223"/>
      <c r="T4373" s="223">
        <f>VLOOKUP(VLOOKUP(G4373,Ma_KH!$A:$R,18,0)&amp;K4373,Gia_MB!$A:$F,6,0)</f>
        <v>116611</v>
      </c>
      <c r="U4373" s="183">
        <f t="shared" si="431"/>
        <v>1399332</v>
      </c>
      <c r="V4373" s="223"/>
      <c r="W4373" s="269">
        <f t="shared" si="432"/>
        <v>0</v>
      </c>
      <c r="X4373" s="270" t="str">
        <f t="shared" si="433"/>
        <v>8</v>
      </c>
      <c r="Y4373" s="223"/>
      <c r="Z4373" s="183">
        <f t="shared" si="434"/>
        <v>111946.56</v>
      </c>
      <c r="AA4373" s="271">
        <f>VLOOKUP(G4373,Ma_KH!$A:$R,14,0)</f>
        <v>60</v>
      </c>
    </row>
    <row r="4374" spans="1:27" x14ac:dyDescent="0.25">
      <c r="A4374" s="216">
        <v>46057</v>
      </c>
      <c r="B4374" s="217">
        <v>4184278990</v>
      </c>
      <c r="C4374" s="345" t="s">
        <v>15180</v>
      </c>
      <c r="D4374" s="216">
        <v>46059</v>
      </c>
      <c r="E4374" s="219"/>
      <c r="F4374" s="218"/>
      <c r="G4374" s="268" t="s">
        <v>15481</v>
      </c>
      <c r="H4374" s="219"/>
      <c r="I4374" s="217" t="s">
        <v>16128</v>
      </c>
      <c r="J4374" s="359" t="s">
        <v>1769</v>
      </c>
      <c r="K4374" s="217" t="s">
        <v>32</v>
      </c>
      <c r="L4374" s="348" t="str">
        <f>VLOOKUP($K4374,[1]TONG_SL!$A$1:$D$65536,2,0)</f>
        <v>Giò Tai Lưỡi Xào 250g</v>
      </c>
      <c r="M4374" s="349"/>
      <c r="N4374" s="348" t="str">
        <f t="shared" si="430"/>
        <v>K-C6</v>
      </c>
      <c r="O4374" s="350"/>
      <c r="P4374" s="350"/>
      <c r="Q4374" s="348" t="str">
        <f>VLOOKUP(K4374,TONG_SL!$A:$D,3,0)</f>
        <v>Túi</v>
      </c>
      <c r="R4374" s="223">
        <v>8</v>
      </c>
      <c r="S4374" s="223"/>
      <c r="T4374" s="223">
        <f>VLOOKUP(VLOOKUP(G4374,Ma_KH!$A:$R,18,0)&amp;K4374,Gia_MB!$A:$F,6,0)</f>
        <v>50182</v>
      </c>
      <c r="U4374" s="183">
        <f t="shared" si="431"/>
        <v>401456</v>
      </c>
      <c r="V4374" s="223"/>
      <c r="W4374" s="269">
        <f t="shared" si="432"/>
        <v>0</v>
      </c>
      <c r="X4374" s="270" t="str">
        <f t="shared" si="433"/>
        <v>8</v>
      </c>
      <c r="Y4374" s="223"/>
      <c r="Z4374" s="183">
        <f t="shared" si="434"/>
        <v>32116.48</v>
      </c>
      <c r="AA4374" s="271">
        <f>VLOOKUP(G4374,Ma_KH!$A:$R,14,0)</f>
        <v>60</v>
      </c>
    </row>
    <row r="4375" spans="1:27" x14ac:dyDescent="0.25">
      <c r="A4375" s="216">
        <v>46057</v>
      </c>
      <c r="B4375" s="217">
        <v>4184278990</v>
      </c>
      <c r="C4375" s="345" t="s">
        <v>15180</v>
      </c>
      <c r="D4375" s="216">
        <v>46059</v>
      </c>
      <c r="E4375" s="219"/>
      <c r="F4375" s="218"/>
      <c r="G4375" s="268" t="s">
        <v>15481</v>
      </c>
      <c r="H4375" s="219"/>
      <c r="I4375" s="217" t="s">
        <v>16128</v>
      </c>
      <c r="J4375" s="359" t="s">
        <v>1769</v>
      </c>
      <c r="K4375" s="217" t="s">
        <v>48</v>
      </c>
      <c r="L4375" s="348" t="str">
        <f>VLOOKUP($K4375,[1]TONG_SL!$A$1:$D$65536,2,0)</f>
        <v>Mọc Nấm Hương 250g</v>
      </c>
      <c r="M4375" s="349"/>
      <c r="N4375" s="348" t="str">
        <f t="shared" si="430"/>
        <v>K-C6</v>
      </c>
      <c r="O4375" s="350"/>
      <c r="P4375" s="350"/>
      <c r="Q4375" s="348" t="str">
        <f>VLOOKUP(K4375,TONG_SL!$A:$D,3,0)</f>
        <v>Túi</v>
      </c>
      <c r="R4375" s="223">
        <v>9</v>
      </c>
      <c r="S4375" s="223"/>
      <c r="T4375" s="223">
        <f>VLOOKUP(VLOOKUP(G4375,Ma_KH!$A:$R,18,0)&amp;K4375,Gia_MB!$A:$F,6,0)</f>
        <v>46000</v>
      </c>
      <c r="U4375" s="183">
        <f t="shared" si="431"/>
        <v>414000</v>
      </c>
      <c r="V4375" s="223"/>
      <c r="W4375" s="269">
        <f t="shared" si="432"/>
        <v>0</v>
      </c>
      <c r="X4375" s="270" t="str">
        <f t="shared" si="433"/>
        <v>8</v>
      </c>
      <c r="Y4375" s="223"/>
      <c r="Z4375" s="183">
        <f t="shared" si="434"/>
        <v>33120</v>
      </c>
      <c r="AA4375" s="271">
        <f>VLOOKUP(G4375,Ma_KH!$A:$R,14,0)</f>
        <v>60</v>
      </c>
    </row>
    <row r="4376" spans="1:27" x14ac:dyDescent="0.25">
      <c r="A4376" s="216">
        <v>46057</v>
      </c>
      <c r="B4376" s="217">
        <v>4184279057</v>
      </c>
      <c r="C4376" s="345" t="s">
        <v>15180</v>
      </c>
      <c r="D4376" s="216">
        <v>46059</v>
      </c>
      <c r="E4376" s="219"/>
      <c r="F4376" s="218"/>
      <c r="G4376" s="268" t="s">
        <v>15481</v>
      </c>
      <c r="H4376" s="219"/>
      <c r="I4376" s="217" t="s">
        <v>16129</v>
      </c>
      <c r="J4376" s="359" t="s">
        <v>1769</v>
      </c>
      <c r="K4376" s="217" t="s">
        <v>32</v>
      </c>
      <c r="L4376" s="348" t="str">
        <f>VLOOKUP($K4376,[1]TONG_SL!$A$1:$D$65536,2,0)</f>
        <v>Giò Tai Lưỡi Xào 250g</v>
      </c>
      <c r="M4376" s="349"/>
      <c r="N4376" s="348" t="str">
        <f t="shared" si="430"/>
        <v>K-C6</v>
      </c>
      <c r="O4376" s="350"/>
      <c r="P4376" s="350"/>
      <c r="Q4376" s="348" t="str">
        <f>VLOOKUP(K4376,TONG_SL!$A:$D,3,0)</f>
        <v>Túi</v>
      </c>
      <c r="R4376" s="223">
        <v>5</v>
      </c>
      <c r="S4376" s="223"/>
      <c r="T4376" s="223">
        <f>VLOOKUP(VLOOKUP(G4376,Ma_KH!$A:$R,18,0)&amp;K4376,Gia_MB!$A:$F,6,0)</f>
        <v>50182</v>
      </c>
      <c r="U4376" s="183">
        <f t="shared" si="431"/>
        <v>250910</v>
      </c>
      <c r="V4376" s="223"/>
      <c r="W4376" s="269">
        <f t="shared" si="432"/>
        <v>0</v>
      </c>
      <c r="X4376" s="270" t="str">
        <f t="shared" si="433"/>
        <v>8</v>
      </c>
      <c r="Y4376" s="223"/>
      <c r="Z4376" s="183">
        <f t="shared" si="434"/>
        <v>20072.8</v>
      </c>
      <c r="AA4376" s="271">
        <f>VLOOKUP(G4376,Ma_KH!$A:$R,14,0)</f>
        <v>60</v>
      </c>
    </row>
    <row r="4377" spans="1:27" x14ac:dyDescent="0.25">
      <c r="A4377" s="216">
        <v>46057</v>
      </c>
      <c r="B4377" s="217">
        <v>4184279057</v>
      </c>
      <c r="C4377" s="345" t="s">
        <v>15180</v>
      </c>
      <c r="D4377" s="216">
        <v>46059</v>
      </c>
      <c r="E4377" s="219"/>
      <c r="F4377" s="218"/>
      <c r="G4377" s="268" t="s">
        <v>15481</v>
      </c>
      <c r="H4377" s="219"/>
      <c r="I4377" s="217" t="s">
        <v>16129</v>
      </c>
      <c r="J4377" s="359" t="s">
        <v>1769</v>
      </c>
      <c r="K4377" s="217" t="s">
        <v>27</v>
      </c>
      <c r="L4377" s="348" t="str">
        <f>VLOOKUP($K4377,[1]TONG_SL!$A$1:$D$65536,2,0)</f>
        <v>Chân giò heo muối 300g</v>
      </c>
      <c r="M4377" s="349"/>
      <c r="N4377" s="348" t="str">
        <f t="shared" si="430"/>
        <v>K-C6</v>
      </c>
      <c r="O4377" s="350"/>
      <c r="P4377" s="350"/>
      <c r="Q4377" s="348" t="str">
        <f>VLOOKUP(K4377,TONG_SL!$A:$D,3,0)</f>
        <v>Túi</v>
      </c>
      <c r="R4377" s="223">
        <v>15</v>
      </c>
      <c r="S4377" s="223"/>
      <c r="T4377" s="223">
        <f>VLOOKUP(VLOOKUP(G4377,Ma_KH!$A:$R,18,0)&amp;K4377,Gia_MB!$A:$F,6,0)</f>
        <v>73431</v>
      </c>
      <c r="U4377" s="183">
        <f t="shared" si="431"/>
        <v>1101465</v>
      </c>
      <c r="V4377" s="223"/>
      <c r="W4377" s="269">
        <f t="shared" si="432"/>
        <v>0</v>
      </c>
      <c r="X4377" s="270" t="str">
        <f t="shared" si="433"/>
        <v>8</v>
      </c>
      <c r="Y4377" s="223"/>
      <c r="Z4377" s="183">
        <f t="shared" si="434"/>
        <v>88117.2</v>
      </c>
      <c r="AA4377" s="271">
        <f>VLOOKUP(G4377,Ma_KH!$A:$R,14,0)</f>
        <v>60</v>
      </c>
    </row>
    <row r="4378" spans="1:27" x14ac:dyDescent="0.25">
      <c r="A4378" s="216">
        <v>46057</v>
      </c>
      <c r="B4378" s="217">
        <v>4184279057</v>
      </c>
      <c r="C4378" s="345" t="s">
        <v>15180</v>
      </c>
      <c r="D4378" s="216">
        <v>46059</v>
      </c>
      <c r="E4378" s="219"/>
      <c r="F4378" s="218"/>
      <c r="G4378" s="268" t="s">
        <v>15481</v>
      </c>
      <c r="H4378" s="219"/>
      <c r="I4378" s="217" t="s">
        <v>16129</v>
      </c>
      <c r="J4378" s="359" t="s">
        <v>1769</v>
      </c>
      <c r="K4378" s="217" t="s">
        <v>30</v>
      </c>
      <c r="L4378" s="348" t="str">
        <f>VLOOKUP($K4378,[1]TONG_SL!$A$1:$D$65536,2,0)</f>
        <v>Gà muối 500g</v>
      </c>
      <c r="M4378" s="349"/>
      <c r="N4378" s="348" t="str">
        <f t="shared" si="430"/>
        <v>K-C6</v>
      </c>
      <c r="O4378" s="350"/>
      <c r="P4378" s="350"/>
      <c r="Q4378" s="348" t="str">
        <f>VLOOKUP(K4378,TONG_SL!$A:$D,3,0)</f>
        <v>Túi</v>
      </c>
      <c r="R4378" s="223">
        <v>6</v>
      </c>
      <c r="S4378" s="223"/>
      <c r="T4378" s="223">
        <f>VLOOKUP(VLOOKUP(G4378,Ma_KH!$A:$R,18,0)&amp;K4378,Gia_MB!$A:$F,6,0)</f>
        <v>116611</v>
      </c>
      <c r="U4378" s="183">
        <f t="shared" si="431"/>
        <v>699666</v>
      </c>
      <c r="V4378" s="223"/>
      <c r="W4378" s="269">
        <f t="shared" si="432"/>
        <v>0</v>
      </c>
      <c r="X4378" s="270" t="str">
        <f t="shared" si="433"/>
        <v>8</v>
      </c>
      <c r="Y4378" s="223"/>
      <c r="Z4378" s="183">
        <f t="shared" si="434"/>
        <v>55973.279999999999</v>
      </c>
      <c r="AA4378" s="271">
        <f>VLOOKUP(G4378,Ma_KH!$A:$R,14,0)</f>
        <v>60</v>
      </c>
    </row>
    <row r="4379" spans="1:27" x14ac:dyDescent="0.25">
      <c r="A4379" s="216">
        <v>46057</v>
      </c>
      <c r="B4379" s="217">
        <v>4184279136</v>
      </c>
      <c r="C4379" s="345" t="s">
        <v>15180</v>
      </c>
      <c r="D4379" s="216">
        <v>46059</v>
      </c>
      <c r="E4379" s="219"/>
      <c r="F4379" s="218"/>
      <c r="G4379" s="268" t="s">
        <v>15481</v>
      </c>
      <c r="H4379" s="219"/>
      <c r="I4379" s="217" t="s">
        <v>16130</v>
      </c>
      <c r="J4379" s="359" t="s">
        <v>1769</v>
      </c>
      <c r="K4379" s="217" t="s">
        <v>48</v>
      </c>
      <c r="L4379" s="348" t="str">
        <f>VLOOKUP($K4379,[1]TONG_SL!$A$1:$D$65536,2,0)</f>
        <v>Mọc Nấm Hương 250g</v>
      </c>
      <c r="M4379" s="349"/>
      <c r="N4379" s="348" t="str">
        <f t="shared" si="430"/>
        <v>K-C6</v>
      </c>
      <c r="O4379" s="350"/>
      <c r="P4379" s="350"/>
      <c r="Q4379" s="348" t="str">
        <f>VLOOKUP(K4379,TONG_SL!$A:$D,3,0)</f>
        <v>Túi</v>
      </c>
      <c r="R4379" s="223">
        <v>16</v>
      </c>
      <c r="S4379" s="223"/>
      <c r="T4379" s="223">
        <f>VLOOKUP(VLOOKUP(G4379,Ma_KH!$A:$R,18,0)&amp;K4379,Gia_MB!$A:$F,6,0)</f>
        <v>46000</v>
      </c>
      <c r="U4379" s="183">
        <f t="shared" si="431"/>
        <v>736000</v>
      </c>
      <c r="V4379" s="223"/>
      <c r="W4379" s="269">
        <f t="shared" si="432"/>
        <v>0</v>
      </c>
      <c r="X4379" s="270" t="str">
        <f t="shared" si="433"/>
        <v>8</v>
      </c>
      <c r="Y4379" s="223"/>
      <c r="Z4379" s="183">
        <f t="shared" si="434"/>
        <v>58880</v>
      </c>
      <c r="AA4379" s="271">
        <f>VLOOKUP(G4379,Ma_KH!$A:$R,14,0)</f>
        <v>60</v>
      </c>
    </row>
    <row r="4380" spans="1:27" x14ac:dyDescent="0.25">
      <c r="A4380" s="216">
        <v>46057</v>
      </c>
      <c r="B4380" s="217">
        <v>4184279136</v>
      </c>
      <c r="C4380" s="345" t="s">
        <v>15180</v>
      </c>
      <c r="D4380" s="216">
        <v>46059</v>
      </c>
      <c r="E4380" s="219"/>
      <c r="F4380" s="218"/>
      <c r="G4380" s="268" t="s">
        <v>15481</v>
      </c>
      <c r="H4380" s="219"/>
      <c r="I4380" s="217" t="s">
        <v>16130</v>
      </c>
      <c r="J4380" s="359" t="s">
        <v>1769</v>
      </c>
      <c r="K4380" s="217" t="s">
        <v>32</v>
      </c>
      <c r="L4380" s="348" t="str">
        <f>VLOOKUP($K4380,[1]TONG_SL!$A$1:$D$65536,2,0)</f>
        <v>Giò Tai Lưỡi Xào 250g</v>
      </c>
      <c r="M4380" s="349"/>
      <c r="N4380" s="348" t="str">
        <f t="shared" si="430"/>
        <v>K-C6</v>
      </c>
      <c r="O4380" s="350"/>
      <c r="P4380" s="350"/>
      <c r="Q4380" s="348" t="str">
        <f>VLOOKUP(K4380,TONG_SL!$A:$D,3,0)</f>
        <v>Túi</v>
      </c>
      <c r="R4380" s="223">
        <v>10</v>
      </c>
      <c r="S4380" s="223"/>
      <c r="T4380" s="223">
        <f>VLOOKUP(VLOOKUP(G4380,Ma_KH!$A:$R,18,0)&amp;K4380,Gia_MB!$A:$F,6,0)</f>
        <v>50182</v>
      </c>
      <c r="U4380" s="183">
        <f t="shared" si="431"/>
        <v>501820</v>
      </c>
      <c r="V4380" s="223"/>
      <c r="W4380" s="269">
        <f t="shared" si="432"/>
        <v>0</v>
      </c>
      <c r="X4380" s="270" t="str">
        <f t="shared" si="433"/>
        <v>8</v>
      </c>
      <c r="Y4380" s="223"/>
      <c r="Z4380" s="183">
        <f t="shared" si="434"/>
        <v>40145.599999999999</v>
      </c>
      <c r="AA4380" s="271">
        <f>VLOOKUP(G4380,Ma_KH!$A:$R,14,0)</f>
        <v>60</v>
      </c>
    </row>
    <row r="4381" spans="1:27" x14ac:dyDescent="0.25">
      <c r="A4381" s="216">
        <v>46057</v>
      </c>
      <c r="B4381" s="217">
        <v>4184279136</v>
      </c>
      <c r="C4381" s="345" t="s">
        <v>15180</v>
      </c>
      <c r="D4381" s="216">
        <v>46059</v>
      </c>
      <c r="E4381" s="219"/>
      <c r="F4381" s="218"/>
      <c r="G4381" s="268" t="s">
        <v>15481</v>
      </c>
      <c r="H4381" s="219"/>
      <c r="I4381" s="217" t="s">
        <v>16130</v>
      </c>
      <c r="J4381" s="359" t="s">
        <v>1769</v>
      </c>
      <c r="K4381" s="217" t="s">
        <v>27</v>
      </c>
      <c r="L4381" s="348" t="str">
        <f>VLOOKUP($K4381,[1]TONG_SL!$A$1:$D$65536,2,0)</f>
        <v>Chân giò heo muối 300g</v>
      </c>
      <c r="M4381" s="349"/>
      <c r="N4381" s="348" t="str">
        <f t="shared" ref="N4381:N4444" si="435">IF($B4381&lt;&gt;"","K-C6","")</f>
        <v>K-C6</v>
      </c>
      <c r="O4381" s="350"/>
      <c r="P4381" s="350"/>
      <c r="Q4381" s="348" t="str">
        <f>VLOOKUP(K4381,TONG_SL!$A:$D,3,0)</f>
        <v>Túi</v>
      </c>
      <c r="R4381" s="223">
        <v>12</v>
      </c>
      <c r="S4381" s="223"/>
      <c r="T4381" s="223">
        <f>VLOOKUP(VLOOKUP(G4381,Ma_KH!$A:$R,18,0)&amp;K4381,Gia_MB!$A:$F,6,0)</f>
        <v>73431</v>
      </c>
      <c r="U4381" s="183">
        <f t="shared" si="431"/>
        <v>881172</v>
      </c>
      <c r="V4381" s="223"/>
      <c r="W4381" s="269">
        <f t="shared" si="432"/>
        <v>0</v>
      </c>
      <c r="X4381" s="270" t="str">
        <f t="shared" si="433"/>
        <v>8</v>
      </c>
      <c r="Y4381" s="223"/>
      <c r="Z4381" s="183">
        <f t="shared" si="434"/>
        <v>70493.759999999995</v>
      </c>
      <c r="AA4381" s="271">
        <f>VLOOKUP(G4381,Ma_KH!$A:$R,14,0)</f>
        <v>60</v>
      </c>
    </row>
    <row r="4382" spans="1:27" x14ac:dyDescent="0.25">
      <c r="A4382" s="216">
        <v>46057</v>
      </c>
      <c r="B4382" s="217">
        <v>4184279136</v>
      </c>
      <c r="C4382" s="345" t="s">
        <v>15180</v>
      </c>
      <c r="D4382" s="216">
        <v>46059</v>
      </c>
      <c r="E4382" s="219"/>
      <c r="F4382" s="218"/>
      <c r="G4382" s="268" t="s">
        <v>15481</v>
      </c>
      <c r="H4382" s="219"/>
      <c r="I4382" s="217" t="s">
        <v>16130</v>
      </c>
      <c r="J4382" s="359" t="s">
        <v>1769</v>
      </c>
      <c r="K4382" s="217" t="s">
        <v>30</v>
      </c>
      <c r="L4382" s="348" t="str">
        <f>VLOOKUP($K4382,[1]TONG_SL!$A$1:$D$65536,2,0)</f>
        <v>Gà muối 500g</v>
      </c>
      <c r="M4382" s="349"/>
      <c r="N4382" s="348" t="str">
        <f t="shared" si="435"/>
        <v>K-C6</v>
      </c>
      <c r="O4382" s="350"/>
      <c r="P4382" s="350"/>
      <c r="Q4382" s="348" t="str">
        <f>VLOOKUP(K4382,TONG_SL!$A:$D,3,0)</f>
        <v>Túi</v>
      </c>
      <c r="R4382" s="223">
        <v>10</v>
      </c>
      <c r="S4382" s="223"/>
      <c r="T4382" s="223">
        <f>VLOOKUP(VLOOKUP(G4382,Ma_KH!$A:$R,18,0)&amp;K4382,Gia_MB!$A:$F,6,0)</f>
        <v>116611</v>
      </c>
      <c r="U4382" s="183">
        <f t="shared" si="431"/>
        <v>1166110</v>
      </c>
      <c r="V4382" s="223"/>
      <c r="W4382" s="269">
        <f t="shared" si="432"/>
        <v>0</v>
      </c>
      <c r="X4382" s="270" t="str">
        <f t="shared" si="433"/>
        <v>8</v>
      </c>
      <c r="Y4382" s="223"/>
      <c r="Z4382" s="183">
        <f t="shared" si="434"/>
        <v>93288.8</v>
      </c>
      <c r="AA4382" s="271">
        <f>VLOOKUP(G4382,Ma_KH!$A:$R,14,0)</f>
        <v>60</v>
      </c>
    </row>
    <row r="4383" spans="1:27" x14ac:dyDescent="0.25">
      <c r="A4383" s="216">
        <v>46057</v>
      </c>
      <c r="B4383" s="217">
        <v>4184278470</v>
      </c>
      <c r="C4383" s="345" t="s">
        <v>15180</v>
      </c>
      <c r="D4383" s="216">
        <v>46059</v>
      </c>
      <c r="E4383" s="219"/>
      <c r="F4383" s="218"/>
      <c r="G4383" s="268" t="s">
        <v>15481</v>
      </c>
      <c r="H4383" s="219"/>
      <c r="I4383" s="217" t="s">
        <v>16131</v>
      </c>
      <c r="J4383" s="359" t="s">
        <v>1769</v>
      </c>
      <c r="K4383" s="217" t="s">
        <v>27</v>
      </c>
      <c r="L4383" s="348" t="str">
        <f>VLOOKUP($K4383,[1]TONG_SL!$A$1:$D$65536,2,0)</f>
        <v>Chân giò heo muối 300g</v>
      </c>
      <c r="M4383" s="349"/>
      <c r="N4383" s="348" t="str">
        <f t="shared" si="435"/>
        <v>K-C6</v>
      </c>
      <c r="O4383" s="350"/>
      <c r="P4383" s="350"/>
      <c r="Q4383" s="348" t="str">
        <f>VLOOKUP(K4383,TONG_SL!$A:$D,3,0)</f>
        <v>Túi</v>
      </c>
      <c r="R4383" s="223">
        <v>14</v>
      </c>
      <c r="S4383" s="223"/>
      <c r="T4383" s="223">
        <f>VLOOKUP(VLOOKUP(G4383,Ma_KH!$A:$R,18,0)&amp;K4383,Gia_MB!$A:$F,6,0)</f>
        <v>73431</v>
      </c>
      <c r="U4383" s="183">
        <f t="shared" si="431"/>
        <v>1028034</v>
      </c>
      <c r="V4383" s="223"/>
      <c r="W4383" s="269">
        <f t="shared" si="432"/>
        <v>0</v>
      </c>
      <c r="X4383" s="270" t="str">
        <f t="shared" si="433"/>
        <v>8</v>
      </c>
      <c r="Y4383" s="223"/>
      <c r="Z4383" s="183">
        <f t="shared" si="434"/>
        <v>82242.720000000001</v>
      </c>
      <c r="AA4383" s="271">
        <f>VLOOKUP(G4383,Ma_KH!$A:$R,14,0)</f>
        <v>60</v>
      </c>
    </row>
    <row r="4384" spans="1:27" x14ac:dyDescent="0.25">
      <c r="A4384" s="216">
        <v>46057</v>
      </c>
      <c r="B4384" s="217">
        <v>4184278470</v>
      </c>
      <c r="C4384" s="345" t="s">
        <v>15180</v>
      </c>
      <c r="D4384" s="216">
        <v>46059</v>
      </c>
      <c r="E4384" s="219"/>
      <c r="F4384" s="218"/>
      <c r="G4384" s="268" t="s">
        <v>15481</v>
      </c>
      <c r="H4384" s="219"/>
      <c r="I4384" s="217" t="s">
        <v>16131</v>
      </c>
      <c r="J4384" s="359" t="s">
        <v>1769</v>
      </c>
      <c r="K4384" s="217" t="s">
        <v>30</v>
      </c>
      <c r="L4384" s="348" t="str">
        <f>VLOOKUP($K4384,[1]TONG_SL!$A$1:$D$65536,2,0)</f>
        <v>Gà muối 500g</v>
      </c>
      <c r="M4384" s="349"/>
      <c r="N4384" s="348" t="str">
        <f t="shared" si="435"/>
        <v>K-C6</v>
      </c>
      <c r="O4384" s="350"/>
      <c r="P4384" s="350"/>
      <c r="Q4384" s="348" t="str">
        <f>VLOOKUP(K4384,TONG_SL!$A:$D,3,0)</f>
        <v>Túi</v>
      </c>
      <c r="R4384" s="223">
        <v>1</v>
      </c>
      <c r="S4384" s="223"/>
      <c r="T4384" s="223">
        <f>VLOOKUP(VLOOKUP(G4384,Ma_KH!$A:$R,18,0)&amp;K4384,Gia_MB!$A:$F,6,0)</f>
        <v>116611</v>
      </c>
      <c r="U4384" s="183">
        <f t="shared" si="431"/>
        <v>116611</v>
      </c>
      <c r="V4384" s="223"/>
      <c r="W4384" s="269">
        <f t="shared" si="432"/>
        <v>0</v>
      </c>
      <c r="X4384" s="270" t="str">
        <f t="shared" si="433"/>
        <v>8</v>
      </c>
      <c r="Y4384" s="223"/>
      <c r="Z4384" s="183">
        <f t="shared" si="434"/>
        <v>9328.880000000001</v>
      </c>
      <c r="AA4384" s="271">
        <f>VLOOKUP(G4384,Ma_KH!$A:$R,14,0)</f>
        <v>60</v>
      </c>
    </row>
    <row r="4385" spans="1:27" x14ac:dyDescent="0.25">
      <c r="A4385" s="216">
        <v>46057</v>
      </c>
      <c r="B4385" s="217">
        <v>4184278470</v>
      </c>
      <c r="C4385" s="345" t="s">
        <v>15180</v>
      </c>
      <c r="D4385" s="216">
        <v>46059</v>
      </c>
      <c r="E4385" s="219"/>
      <c r="F4385" s="218"/>
      <c r="G4385" s="268" t="s">
        <v>15481</v>
      </c>
      <c r="H4385" s="219"/>
      <c r="I4385" s="217" t="s">
        <v>16131</v>
      </c>
      <c r="J4385" s="359" t="s">
        <v>1769</v>
      </c>
      <c r="K4385" s="217" t="s">
        <v>48</v>
      </c>
      <c r="L4385" s="348" t="str">
        <f>VLOOKUP($K4385,[1]TONG_SL!$A$1:$D$65536,2,0)</f>
        <v>Mọc Nấm Hương 250g</v>
      </c>
      <c r="M4385" s="349"/>
      <c r="N4385" s="348" t="str">
        <f t="shared" si="435"/>
        <v>K-C6</v>
      </c>
      <c r="O4385" s="350"/>
      <c r="P4385" s="350"/>
      <c r="Q4385" s="348" t="str">
        <f>VLOOKUP(K4385,TONG_SL!$A:$D,3,0)</f>
        <v>Túi</v>
      </c>
      <c r="R4385" s="223">
        <v>3</v>
      </c>
      <c r="S4385" s="223"/>
      <c r="T4385" s="223">
        <f>VLOOKUP(VLOOKUP(G4385,Ma_KH!$A:$R,18,0)&amp;K4385,Gia_MB!$A:$F,6,0)</f>
        <v>46000</v>
      </c>
      <c r="U4385" s="183">
        <f t="shared" si="431"/>
        <v>138000</v>
      </c>
      <c r="V4385" s="223"/>
      <c r="W4385" s="269">
        <f t="shared" si="432"/>
        <v>0</v>
      </c>
      <c r="X4385" s="270" t="str">
        <f t="shared" si="433"/>
        <v>8</v>
      </c>
      <c r="Y4385" s="223"/>
      <c r="Z4385" s="183">
        <f t="shared" si="434"/>
        <v>11040</v>
      </c>
      <c r="AA4385" s="271">
        <f>VLOOKUP(G4385,Ma_KH!$A:$R,14,0)</f>
        <v>60</v>
      </c>
    </row>
    <row r="4386" spans="1:27" x14ac:dyDescent="0.25">
      <c r="A4386" s="216">
        <v>46057</v>
      </c>
      <c r="B4386" s="217">
        <v>4184278470</v>
      </c>
      <c r="C4386" s="345" t="s">
        <v>15180</v>
      </c>
      <c r="D4386" s="216">
        <v>46059</v>
      </c>
      <c r="E4386" s="219"/>
      <c r="F4386" s="218"/>
      <c r="G4386" s="268" t="s">
        <v>15481</v>
      </c>
      <c r="H4386" s="219"/>
      <c r="I4386" s="217" t="s">
        <v>16131</v>
      </c>
      <c r="J4386" s="359" t="s">
        <v>1769</v>
      </c>
      <c r="K4386" s="217" t="s">
        <v>32</v>
      </c>
      <c r="L4386" s="348" t="str">
        <f>VLOOKUP($K4386,[1]TONG_SL!$A$1:$D$65536,2,0)</f>
        <v>Giò Tai Lưỡi Xào 250g</v>
      </c>
      <c r="M4386" s="349"/>
      <c r="N4386" s="348" t="str">
        <f t="shared" si="435"/>
        <v>K-C6</v>
      </c>
      <c r="O4386" s="350"/>
      <c r="P4386" s="350"/>
      <c r="Q4386" s="348" t="str">
        <f>VLOOKUP(K4386,TONG_SL!$A:$D,3,0)</f>
        <v>Túi</v>
      </c>
      <c r="R4386" s="223">
        <v>3</v>
      </c>
      <c r="S4386" s="223"/>
      <c r="T4386" s="223">
        <f>VLOOKUP(VLOOKUP(G4386,Ma_KH!$A:$R,18,0)&amp;K4386,Gia_MB!$A:$F,6,0)</f>
        <v>50182</v>
      </c>
      <c r="U4386" s="183">
        <f t="shared" si="431"/>
        <v>150546</v>
      </c>
      <c r="V4386" s="223"/>
      <c r="W4386" s="269">
        <f t="shared" si="432"/>
        <v>0</v>
      </c>
      <c r="X4386" s="270" t="str">
        <f t="shared" si="433"/>
        <v>8</v>
      </c>
      <c r="Y4386" s="223"/>
      <c r="Z4386" s="183">
        <f t="shared" si="434"/>
        <v>12043.68</v>
      </c>
      <c r="AA4386" s="271">
        <f>VLOOKUP(G4386,Ma_KH!$A:$R,14,0)</f>
        <v>60</v>
      </c>
    </row>
    <row r="4387" spans="1:27" x14ac:dyDescent="0.25">
      <c r="A4387" s="216">
        <v>46056</v>
      </c>
      <c r="B4387" s="217">
        <v>4184159971</v>
      </c>
      <c r="C4387" s="345" t="s">
        <v>15180</v>
      </c>
      <c r="D4387" s="216">
        <v>46059</v>
      </c>
      <c r="E4387" s="219"/>
      <c r="F4387" s="218"/>
      <c r="G4387" s="268" t="s">
        <v>15481</v>
      </c>
      <c r="H4387" s="219"/>
      <c r="I4387" s="217" t="s">
        <v>16132</v>
      </c>
      <c r="J4387" s="359" t="s">
        <v>1769</v>
      </c>
      <c r="K4387" s="217" t="s">
        <v>7192</v>
      </c>
      <c r="L4387" s="348" t="str">
        <f>VLOOKUP($K4387,[1]TONG_SL!$A$1:$D$65536,2,0)</f>
        <v>Gà muối 500g</v>
      </c>
      <c r="M4387" s="349"/>
      <c r="N4387" s="348" t="str">
        <f t="shared" si="435"/>
        <v>K-C6</v>
      </c>
      <c r="O4387" s="350"/>
      <c r="P4387" s="350"/>
      <c r="Q4387" s="348" t="str">
        <f>VLOOKUP(K4387,TONG_SL!$A:$D,3,0)</f>
        <v>Túi</v>
      </c>
      <c r="R4387" s="223">
        <v>30</v>
      </c>
      <c r="S4387" s="223"/>
      <c r="T4387" s="223">
        <f>VLOOKUP(VLOOKUP(G4387,Ma_KH!$A:$R,18,0)&amp;K4387,Gia_MB!$A:$F,6,0)</f>
        <v>116611</v>
      </c>
      <c r="U4387" s="183">
        <f t="shared" si="431"/>
        <v>3498330</v>
      </c>
      <c r="V4387" s="223"/>
      <c r="W4387" s="269">
        <f t="shared" si="432"/>
        <v>0</v>
      </c>
      <c r="X4387" s="270" t="str">
        <f t="shared" si="433"/>
        <v>8</v>
      </c>
      <c r="Y4387" s="223"/>
      <c r="Z4387" s="183">
        <f t="shared" si="434"/>
        <v>279866.40000000002</v>
      </c>
      <c r="AA4387" s="271">
        <f>VLOOKUP(G4387,Ma_KH!$A:$R,14,0)</f>
        <v>60</v>
      </c>
    </row>
    <row r="4388" spans="1:27" x14ac:dyDescent="0.25">
      <c r="A4388" s="216">
        <v>46056</v>
      </c>
      <c r="B4388" s="217">
        <v>4184160148</v>
      </c>
      <c r="C4388" s="345" t="s">
        <v>15180</v>
      </c>
      <c r="D4388" s="216">
        <v>46059</v>
      </c>
      <c r="E4388" s="219"/>
      <c r="F4388" s="218"/>
      <c r="G4388" s="268" t="s">
        <v>15481</v>
      </c>
      <c r="H4388" s="219"/>
      <c r="I4388" s="217" t="s">
        <v>16133</v>
      </c>
      <c r="J4388" s="359" t="s">
        <v>1769</v>
      </c>
      <c r="K4388" s="217" t="s">
        <v>32</v>
      </c>
      <c r="L4388" s="348" t="str">
        <f>VLOOKUP($K4388,[1]TONG_SL!$A$1:$D$65536,2,0)</f>
        <v>Giò Tai Lưỡi Xào 250g</v>
      </c>
      <c r="M4388" s="349"/>
      <c r="N4388" s="348" t="str">
        <f t="shared" si="435"/>
        <v>K-C6</v>
      </c>
      <c r="O4388" s="350"/>
      <c r="P4388" s="350"/>
      <c r="Q4388" s="348" t="str">
        <f>VLOOKUP(K4388,TONG_SL!$A:$D,3,0)</f>
        <v>Túi</v>
      </c>
      <c r="R4388" s="223">
        <v>4</v>
      </c>
      <c r="S4388" s="223"/>
      <c r="T4388" s="223">
        <f>VLOOKUP(VLOOKUP(G4388,Ma_KH!$A:$R,18,0)&amp;K4388,Gia_MB!$A:$F,6,0)</f>
        <v>50182</v>
      </c>
      <c r="U4388" s="183">
        <f t="shared" si="431"/>
        <v>200728</v>
      </c>
      <c r="V4388" s="223"/>
      <c r="W4388" s="269">
        <f t="shared" si="432"/>
        <v>0</v>
      </c>
      <c r="X4388" s="270" t="str">
        <f t="shared" si="433"/>
        <v>8</v>
      </c>
      <c r="Y4388" s="223"/>
      <c r="Z4388" s="183">
        <f t="shared" si="434"/>
        <v>16058.24</v>
      </c>
      <c r="AA4388" s="271">
        <f>VLOOKUP(G4388,Ma_KH!$A:$R,14,0)</f>
        <v>60</v>
      </c>
    </row>
    <row r="4389" spans="1:27" x14ac:dyDescent="0.25">
      <c r="A4389" s="216">
        <v>46056</v>
      </c>
      <c r="B4389" s="217">
        <v>4184160148</v>
      </c>
      <c r="C4389" s="345" t="s">
        <v>15180</v>
      </c>
      <c r="D4389" s="216">
        <v>46059</v>
      </c>
      <c r="E4389" s="219"/>
      <c r="F4389" s="218"/>
      <c r="G4389" s="268" t="s">
        <v>15481</v>
      </c>
      <c r="H4389" s="219"/>
      <c r="I4389" s="217" t="s">
        <v>16133</v>
      </c>
      <c r="J4389" s="359" t="s">
        <v>1769</v>
      </c>
      <c r="K4389" s="217" t="s">
        <v>37</v>
      </c>
      <c r="L4389" s="348" t="str">
        <f>VLOOKUP($K4389,[1]TONG_SL!$A$1:$D$65536,2,0)</f>
        <v>Chả cốm 300g</v>
      </c>
      <c r="M4389" s="349"/>
      <c r="N4389" s="348" t="str">
        <f t="shared" si="435"/>
        <v>K-C6</v>
      </c>
      <c r="O4389" s="350"/>
      <c r="P4389" s="350"/>
      <c r="Q4389" s="348" t="str">
        <f>VLOOKUP(K4389,TONG_SL!$A:$D,3,0)</f>
        <v>Túi</v>
      </c>
      <c r="R4389" s="223">
        <v>4</v>
      </c>
      <c r="S4389" s="223"/>
      <c r="T4389" s="223">
        <f>VLOOKUP(VLOOKUP(G4389,Ma_KH!$A:$R,18,0)&amp;K4389,Gia_MB!$A:$F,6,0)</f>
        <v>74250</v>
      </c>
      <c r="U4389" s="183">
        <f t="shared" si="431"/>
        <v>297000</v>
      </c>
      <c r="V4389" s="223"/>
      <c r="W4389" s="269">
        <f t="shared" si="432"/>
        <v>0</v>
      </c>
      <c r="X4389" s="270" t="str">
        <f t="shared" si="433"/>
        <v>8</v>
      </c>
      <c r="Y4389" s="223"/>
      <c r="Z4389" s="183">
        <f t="shared" si="434"/>
        <v>23760</v>
      </c>
      <c r="AA4389" s="271">
        <f>VLOOKUP(G4389,Ma_KH!$A:$R,14,0)</f>
        <v>60</v>
      </c>
    </row>
    <row r="4390" spans="1:27" x14ac:dyDescent="0.25">
      <c r="A4390" s="216">
        <v>46056</v>
      </c>
      <c r="B4390" s="217">
        <v>4184160148</v>
      </c>
      <c r="C4390" s="345" t="s">
        <v>15180</v>
      </c>
      <c r="D4390" s="216">
        <v>46059</v>
      </c>
      <c r="E4390" s="219"/>
      <c r="F4390" s="218"/>
      <c r="G4390" s="268" t="s">
        <v>15481</v>
      </c>
      <c r="H4390" s="219"/>
      <c r="I4390" s="217" t="s">
        <v>16133</v>
      </c>
      <c r="J4390" s="359" t="s">
        <v>1769</v>
      </c>
      <c r="K4390" s="217" t="s">
        <v>27</v>
      </c>
      <c r="L4390" s="348" t="str">
        <f>VLOOKUP($K4390,[1]TONG_SL!$A$1:$D$65536,2,0)</f>
        <v>Chân giò heo muối 300g</v>
      </c>
      <c r="M4390" s="349"/>
      <c r="N4390" s="348" t="str">
        <f t="shared" si="435"/>
        <v>K-C6</v>
      </c>
      <c r="O4390" s="350"/>
      <c r="P4390" s="350"/>
      <c r="Q4390" s="348" t="str">
        <f>VLOOKUP(K4390,TONG_SL!$A:$D,3,0)</f>
        <v>Túi</v>
      </c>
      <c r="R4390" s="223">
        <v>12</v>
      </c>
      <c r="S4390" s="223"/>
      <c r="T4390" s="223">
        <f>VLOOKUP(VLOOKUP(G4390,Ma_KH!$A:$R,18,0)&amp;K4390,Gia_MB!$A:$F,6,0)</f>
        <v>73431</v>
      </c>
      <c r="U4390" s="183">
        <f t="shared" si="431"/>
        <v>881172</v>
      </c>
      <c r="V4390" s="223"/>
      <c r="W4390" s="269">
        <f t="shared" si="432"/>
        <v>0</v>
      </c>
      <c r="X4390" s="270" t="str">
        <f t="shared" si="433"/>
        <v>8</v>
      </c>
      <c r="Y4390" s="223"/>
      <c r="Z4390" s="183">
        <f t="shared" si="434"/>
        <v>70493.759999999995</v>
      </c>
      <c r="AA4390" s="271">
        <f>VLOOKUP(G4390,Ma_KH!$A:$R,14,0)</f>
        <v>60</v>
      </c>
    </row>
    <row r="4391" spans="1:27" x14ac:dyDescent="0.25">
      <c r="A4391" s="216">
        <v>46056</v>
      </c>
      <c r="B4391" s="217">
        <v>4184160148</v>
      </c>
      <c r="C4391" s="345" t="s">
        <v>15180</v>
      </c>
      <c r="D4391" s="216">
        <v>46059</v>
      </c>
      <c r="E4391" s="219"/>
      <c r="F4391" s="218"/>
      <c r="G4391" s="268" t="s">
        <v>15481</v>
      </c>
      <c r="H4391" s="219"/>
      <c r="I4391" s="217" t="s">
        <v>16133</v>
      </c>
      <c r="J4391" s="359" t="s">
        <v>1769</v>
      </c>
      <c r="K4391" s="217" t="s">
        <v>7192</v>
      </c>
      <c r="L4391" s="348" t="str">
        <f>VLOOKUP($K4391,[1]TONG_SL!$A$1:$D$65536,2,0)</f>
        <v>Gà muối 500g</v>
      </c>
      <c r="M4391" s="349"/>
      <c r="N4391" s="348" t="str">
        <f t="shared" si="435"/>
        <v>K-C6</v>
      </c>
      <c r="O4391" s="350"/>
      <c r="P4391" s="350"/>
      <c r="Q4391" s="348" t="str">
        <f>VLOOKUP(K4391,TONG_SL!$A:$D,3,0)</f>
        <v>Túi</v>
      </c>
      <c r="R4391" s="223">
        <v>6</v>
      </c>
      <c r="S4391" s="223"/>
      <c r="T4391" s="223">
        <f>VLOOKUP(VLOOKUP(G4391,Ma_KH!$A:$R,18,0)&amp;K4391,Gia_MB!$A:$F,6,0)</f>
        <v>116611</v>
      </c>
      <c r="U4391" s="183">
        <f t="shared" si="431"/>
        <v>699666</v>
      </c>
      <c r="V4391" s="223"/>
      <c r="W4391" s="269">
        <f t="shared" si="432"/>
        <v>0</v>
      </c>
      <c r="X4391" s="270" t="str">
        <f t="shared" si="433"/>
        <v>8</v>
      </c>
      <c r="Y4391" s="223"/>
      <c r="Z4391" s="183">
        <f t="shared" si="434"/>
        <v>55973.279999999999</v>
      </c>
      <c r="AA4391" s="271">
        <f>VLOOKUP(G4391,Ma_KH!$A:$R,14,0)</f>
        <v>60</v>
      </c>
    </row>
    <row r="4392" spans="1:27" x14ac:dyDescent="0.25">
      <c r="A4392" s="216">
        <v>46056</v>
      </c>
      <c r="B4392" s="217">
        <v>4184160148</v>
      </c>
      <c r="C4392" s="345" t="s">
        <v>15180</v>
      </c>
      <c r="D4392" s="216">
        <v>46059</v>
      </c>
      <c r="E4392" s="219"/>
      <c r="F4392" s="218"/>
      <c r="G4392" s="268" t="s">
        <v>15481</v>
      </c>
      <c r="H4392" s="219"/>
      <c r="I4392" s="217" t="s">
        <v>16133</v>
      </c>
      <c r="J4392" s="359" t="s">
        <v>1769</v>
      </c>
      <c r="K4392" s="217" t="s">
        <v>48</v>
      </c>
      <c r="L4392" s="348" t="str">
        <f>VLOOKUP($K4392,[1]TONG_SL!$A$1:$D$65536,2,0)</f>
        <v>Mọc Nấm Hương 250g</v>
      </c>
      <c r="M4392" s="349"/>
      <c r="N4392" s="348" t="str">
        <f t="shared" si="435"/>
        <v>K-C6</v>
      </c>
      <c r="O4392" s="350"/>
      <c r="P4392" s="350"/>
      <c r="Q4392" s="348" t="str">
        <f>VLOOKUP(K4392,TONG_SL!$A:$D,3,0)</f>
        <v>Túi</v>
      </c>
      <c r="R4392" s="223">
        <v>4</v>
      </c>
      <c r="S4392" s="223"/>
      <c r="T4392" s="223">
        <f>VLOOKUP(VLOOKUP(G4392,Ma_KH!$A:$R,18,0)&amp;K4392,Gia_MB!$A:$F,6,0)</f>
        <v>46000</v>
      </c>
      <c r="U4392" s="183">
        <f t="shared" si="431"/>
        <v>184000</v>
      </c>
      <c r="V4392" s="223"/>
      <c r="W4392" s="269">
        <f t="shared" si="432"/>
        <v>0</v>
      </c>
      <c r="X4392" s="270" t="str">
        <f t="shared" si="433"/>
        <v>8</v>
      </c>
      <c r="Y4392" s="223"/>
      <c r="Z4392" s="183">
        <f t="shared" si="434"/>
        <v>14720</v>
      </c>
      <c r="AA4392" s="271">
        <f>VLOOKUP(G4392,Ma_KH!$A:$R,14,0)</f>
        <v>60</v>
      </c>
    </row>
    <row r="4393" spans="1:27" x14ac:dyDescent="0.25">
      <c r="A4393" s="216">
        <v>46056</v>
      </c>
      <c r="B4393" s="217">
        <v>4184160148</v>
      </c>
      <c r="C4393" s="345" t="s">
        <v>15180</v>
      </c>
      <c r="D4393" s="216">
        <v>46059</v>
      </c>
      <c r="E4393" s="219"/>
      <c r="F4393" s="218"/>
      <c r="G4393" s="268" t="s">
        <v>15481</v>
      </c>
      <c r="H4393" s="219"/>
      <c r="I4393" s="217" t="s">
        <v>16133</v>
      </c>
      <c r="J4393" s="359" t="s">
        <v>1769</v>
      </c>
      <c r="K4393" s="217" t="s">
        <v>7149</v>
      </c>
      <c r="L4393" s="348" t="str">
        <f>VLOOKUP($K4393,[1]TONG_SL!$A$1:$D$65536,2,0)</f>
        <v>Tai heo muối 200g</v>
      </c>
      <c r="M4393" s="349"/>
      <c r="N4393" s="348" t="str">
        <f t="shared" si="435"/>
        <v>K-C6</v>
      </c>
      <c r="O4393" s="350"/>
      <c r="P4393" s="350"/>
      <c r="Q4393" s="348" t="str">
        <f>VLOOKUP(K4393,TONG_SL!$A:$D,3,0)</f>
        <v>Túi</v>
      </c>
      <c r="R4393" s="223">
        <v>6</v>
      </c>
      <c r="S4393" s="223"/>
      <c r="T4393" s="223">
        <f>VLOOKUP(VLOOKUP(G4393,Ma_KH!$A:$R,18,0)&amp;K4393,Gia_MB!$A:$F,6,0)</f>
        <v>55595</v>
      </c>
      <c r="U4393" s="183">
        <f t="shared" si="431"/>
        <v>333570</v>
      </c>
      <c r="V4393" s="223"/>
      <c r="W4393" s="269">
        <f t="shared" si="432"/>
        <v>0</v>
      </c>
      <c r="X4393" s="270" t="str">
        <f t="shared" si="433"/>
        <v>8</v>
      </c>
      <c r="Y4393" s="223"/>
      <c r="Z4393" s="183">
        <f t="shared" si="434"/>
        <v>26685.600000000002</v>
      </c>
      <c r="AA4393" s="271">
        <f>VLOOKUP(G4393,Ma_KH!$A:$R,14,0)</f>
        <v>60</v>
      </c>
    </row>
    <row r="4394" spans="1:27" x14ac:dyDescent="0.25">
      <c r="A4394" s="216">
        <v>46049</v>
      </c>
      <c r="B4394" s="217">
        <v>4183830065</v>
      </c>
      <c r="C4394" s="345" t="s">
        <v>15180</v>
      </c>
      <c r="D4394" s="216">
        <v>46059</v>
      </c>
      <c r="E4394" s="219"/>
      <c r="F4394" s="218"/>
      <c r="G4394" s="268" t="s">
        <v>15481</v>
      </c>
      <c r="H4394" s="219"/>
      <c r="I4394" s="217" t="s">
        <v>16134</v>
      </c>
      <c r="J4394" s="359" t="s">
        <v>1769</v>
      </c>
      <c r="K4394" s="217" t="s">
        <v>37</v>
      </c>
      <c r="L4394" s="348" t="str">
        <f>VLOOKUP($K4394,[1]TONG_SL!$A$1:$D$65536,2,0)</f>
        <v>Chả cốm 300g</v>
      </c>
      <c r="M4394" s="349"/>
      <c r="N4394" s="348" t="str">
        <f t="shared" si="435"/>
        <v>K-C6</v>
      </c>
      <c r="O4394" s="350"/>
      <c r="P4394" s="350"/>
      <c r="Q4394" s="348" t="str">
        <f>VLOOKUP(K4394,TONG_SL!$A:$D,3,0)</f>
        <v>Túi</v>
      </c>
      <c r="R4394" s="223">
        <v>10</v>
      </c>
      <c r="S4394" s="223"/>
      <c r="T4394" s="223">
        <f>VLOOKUP(VLOOKUP(G4394,Ma_KH!$A:$R,18,0)&amp;K4394,Gia_MB!$A:$F,6,0)</f>
        <v>74250</v>
      </c>
      <c r="U4394" s="183">
        <f t="shared" si="431"/>
        <v>742500</v>
      </c>
      <c r="V4394" s="223"/>
      <c r="W4394" s="269">
        <f t="shared" si="432"/>
        <v>0</v>
      </c>
      <c r="X4394" s="270" t="str">
        <f t="shared" si="433"/>
        <v>8</v>
      </c>
      <c r="Y4394" s="223"/>
      <c r="Z4394" s="183">
        <f t="shared" si="434"/>
        <v>59400</v>
      </c>
      <c r="AA4394" s="271">
        <f>VLOOKUP(G4394,Ma_KH!$A:$R,14,0)</f>
        <v>60</v>
      </c>
    </row>
    <row r="4395" spans="1:27" x14ac:dyDescent="0.25">
      <c r="A4395" s="216">
        <v>46049</v>
      </c>
      <c r="B4395" s="217">
        <v>4183830065</v>
      </c>
      <c r="C4395" s="345" t="s">
        <v>15180</v>
      </c>
      <c r="D4395" s="216">
        <v>46059</v>
      </c>
      <c r="E4395" s="219"/>
      <c r="F4395" s="218"/>
      <c r="G4395" s="268" t="s">
        <v>15481</v>
      </c>
      <c r="H4395" s="219"/>
      <c r="I4395" s="217" t="s">
        <v>16134</v>
      </c>
      <c r="J4395" s="359" t="s">
        <v>1769</v>
      </c>
      <c r="K4395" s="217" t="s">
        <v>7149</v>
      </c>
      <c r="L4395" s="348" t="str">
        <f>VLOOKUP($K4395,[1]TONG_SL!$A$1:$D$65536,2,0)</f>
        <v>Tai heo muối 200g</v>
      </c>
      <c r="M4395" s="349"/>
      <c r="N4395" s="348" t="str">
        <f t="shared" si="435"/>
        <v>K-C6</v>
      </c>
      <c r="O4395" s="350"/>
      <c r="P4395" s="350"/>
      <c r="Q4395" s="348" t="str">
        <f>VLOOKUP(K4395,TONG_SL!$A:$D,3,0)</f>
        <v>Túi</v>
      </c>
      <c r="R4395" s="223">
        <v>6</v>
      </c>
      <c r="S4395" s="223"/>
      <c r="T4395" s="223">
        <f>VLOOKUP(VLOOKUP(G4395,Ma_KH!$A:$R,18,0)&amp;K4395,Gia_MB!$A:$F,6,0)</f>
        <v>55595</v>
      </c>
      <c r="U4395" s="183">
        <f t="shared" si="431"/>
        <v>333570</v>
      </c>
      <c r="V4395" s="223"/>
      <c r="W4395" s="269">
        <f t="shared" si="432"/>
        <v>0</v>
      </c>
      <c r="X4395" s="270" t="str">
        <f t="shared" si="433"/>
        <v>8</v>
      </c>
      <c r="Y4395" s="223"/>
      <c r="Z4395" s="183">
        <f t="shared" si="434"/>
        <v>26685.600000000002</v>
      </c>
      <c r="AA4395" s="271">
        <f>VLOOKUP(G4395,Ma_KH!$A:$R,14,0)</f>
        <v>60</v>
      </c>
    </row>
    <row r="4396" spans="1:27" x14ac:dyDescent="0.25">
      <c r="A4396" s="216">
        <v>46049</v>
      </c>
      <c r="B4396" s="217">
        <v>4183830065</v>
      </c>
      <c r="C4396" s="345" t="s">
        <v>15180</v>
      </c>
      <c r="D4396" s="216">
        <v>46059</v>
      </c>
      <c r="E4396" s="219"/>
      <c r="F4396" s="218"/>
      <c r="G4396" s="268" t="s">
        <v>15481</v>
      </c>
      <c r="H4396" s="219"/>
      <c r="I4396" s="217" t="s">
        <v>16134</v>
      </c>
      <c r="J4396" s="359" t="s">
        <v>1769</v>
      </c>
      <c r="K4396" s="217" t="s">
        <v>27</v>
      </c>
      <c r="L4396" s="348" t="str">
        <f>VLOOKUP($K4396,[1]TONG_SL!$A$1:$D$65536,2,0)</f>
        <v>Chân giò heo muối 300g</v>
      </c>
      <c r="M4396" s="349"/>
      <c r="N4396" s="348" t="str">
        <f t="shared" si="435"/>
        <v>K-C6</v>
      </c>
      <c r="O4396" s="350"/>
      <c r="P4396" s="350"/>
      <c r="Q4396" s="348" t="str">
        <f>VLOOKUP(K4396,TONG_SL!$A:$D,3,0)</f>
        <v>Túi</v>
      </c>
      <c r="R4396" s="223">
        <v>5</v>
      </c>
      <c r="S4396" s="223"/>
      <c r="T4396" s="223">
        <f>VLOOKUP(VLOOKUP(G4396,Ma_KH!$A:$R,18,0)&amp;K4396,Gia_MB!$A:$F,6,0)</f>
        <v>73431</v>
      </c>
      <c r="U4396" s="183">
        <f t="shared" si="431"/>
        <v>367155</v>
      </c>
      <c r="V4396" s="223"/>
      <c r="W4396" s="269">
        <f t="shared" si="432"/>
        <v>0</v>
      </c>
      <c r="X4396" s="270" t="str">
        <f t="shared" si="433"/>
        <v>8</v>
      </c>
      <c r="Y4396" s="223"/>
      <c r="Z4396" s="183">
        <f t="shared" si="434"/>
        <v>29372.400000000001</v>
      </c>
      <c r="AA4396" s="271">
        <f>VLOOKUP(G4396,Ma_KH!$A:$R,14,0)</f>
        <v>60</v>
      </c>
    </row>
    <row r="4397" spans="1:27" x14ac:dyDescent="0.25">
      <c r="A4397" s="216">
        <v>46057</v>
      </c>
      <c r="B4397" s="217">
        <v>4184277962</v>
      </c>
      <c r="C4397" s="345" t="s">
        <v>15180</v>
      </c>
      <c r="D4397" s="216">
        <v>46059</v>
      </c>
      <c r="E4397" s="219"/>
      <c r="F4397" s="218"/>
      <c r="G4397" s="268" t="s">
        <v>15481</v>
      </c>
      <c r="H4397" s="219"/>
      <c r="I4397" s="217" t="s">
        <v>16135</v>
      </c>
      <c r="J4397" s="359" t="s">
        <v>1769</v>
      </c>
      <c r="K4397" s="217" t="s">
        <v>27</v>
      </c>
      <c r="L4397" s="348" t="str">
        <f>VLOOKUP($K4397,[1]TONG_SL!$A$1:$D$65536,2,0)</f>
        <v>Chân giò heo muối 300g</v>
      </c>
      <c r="M4397" s="349"/>
      <c r="N4397" s="348" t="str">
        <f t="shared" si="435"/>
        <v>K-C6</v>
      </c>
      <c r="O4397" s="350"/>
      <c r="P4397" s="350"/>
      <c r="Q4397" s="348" t="str">
        <f>VLOOKUP(K4397,TONG_SL!$A:$D,3,0)</f>
        <v>Túi</v>
      </c>
      <c r="R4397" s="223">
        <v>15</v>
      </c>
      <c r="S4397" s="223"/>
      <c r="T4397" s="223">
        <f>VLOOKUP(VLOOKUP(G4397,Ma_KH!$A:$R,18,0)&amp;K4397,Gia_MB!$A:$F,6,0)</f>
        <v>73431</v>
      </c>
      <c r="U4397" s="183">
        <f t="shared" si="431"/>
        <v>1101465</v>
      </c>
      <c r="V4397" s="223"/>
      <c r="W4397" s="269">
        <f t="shared" si="432"/>
        <v>0</v>
      </c>
      <c r="X4397" s="270" t="str">
        <f t="shared" si="433"/>
        <v>8</v>
      </c>
      <c r="Y4397" s="223"/>
      <c r="Z4397" s="183">
        <f t="shared" si="434"/>
        <v>88117.2</v>
      </c>
      <c r="AA4397" s="271">
        <f>VLOOKUP(G4397,Ma_KH!$A:$R,14,0)</f>
        <v>60</v>
      </c>
    </row>
    <row r="4398" spans="1:27" x14ac:dyDescent="0.25">
      <c r="A4398" s="216">
        <v>46057</v>
      </c>
      <c r="B4398" s="217">
        <v>4184277962</v>
      </c>
      <c r="C4398" s="345" t="s">
        <v>15180</v>
      </c>
      <c r="D4398" s="216">
        <v>46059</v>
      </c>
      <c r="E4398" s="219"/>
      <c r="F4398" s="218"/>
      <c r="G4398" s="268" t="s">
        <v>15481</v>
      </c>
      <c r="H4398" s="219"/>
      <c r="I4398" s="217" t="s">
        <v>16135</v>
      </c>
      <c r="J4398" s="359" t="s">
        <v>1769</v>
      </c>
      <c r="K4398" s="217" t="s">
        <v>30</v>
      </c>
      <c r="L4398" s="348" t="str">
        <f>VLOOKUP($K4398,[1]TONG_SL!$A$1:$D$65536,2,0)</f>
        <v>Gà muối 500g</v>
      </c>
      <c r="M4398" s="349"/>
      <c r="N4398" s="348" t="str">
        <f t="shared" si="435"/>
        <v>K-C6</v>
      </c>
      <c r="O4398" s="350"/>
      <c r="P4398" s="350"/>
      <c r="Q4398" s="348" t="str">
        <f>VLOOKUP(K4398,TONG_SL!$A:$D,3,0)</f>
        <v>Túi</v>
      </c>
      <c r="R4398" s="223">
        <v>10</v>
      </c>
      <c r="S4398" s="223"/>
      <c r="T4398" s="223">
        <f>VLOOKUP(VLOOKUP(G4398,Ma_KH!$A:$R,18,0)&amp;K4398,Gia_MB!$A:$F,6,0)</f>
        <v>116611</v>
      </c>
      <c r="U4398" s="183">
        <f t="shared" si="431"/>
        <v>1166110</v>
      </c>
      <c r="V4398" s="223"/>
      <c r="W4398" s="269">
        <f t="shared" si="432"/>
        <v>0</v>
      </c>
      <c r="X4398" s="270" t="str">
        <f t="shared" si="433"/>
        <v>8</v>
      </c>
      <c r="Y4398" s="223"/>
      <c r="Z4398" s="183">
        <f t="shared" si="434"/>
        <v>93288.8</v>
      </c>
      <c r="AA4398" s="271">
        <f>VLOOKUP(G4398,Ma_KH!$A:$R,14,0)</f>
        <v>60</v>
      </c>
    </row>
    <row r="4399" spans="1:27" x14ac:dyDescent="0.25">
      <c r="A4399" s="216">
        <v>46057</v>
      </c>
      <c r="B4399" s="217">
        <v>4184277962</v>
      </c>
      <c r="C4399" s="345" t="s">
        <v>15180</v>
      </c>
      <c r="D4399" s="216">
        <v>46059</v>
      </c>
      <c r="E4399" s="219"/>
      <c r="F4399" s="218"/>
      <c r="G4399" s="268" t="s">
        <v>15481</v>
      </c>
      <c r="H4399" s="219"/>
      <c r="I4399" s="217" t="s">
        <v>16135</v>
      </c>
      <c r="J4399" s="359" t="s">
        <v>1769</v>
      </c>
      <c r="K4399" s="217" t="s">
        <v>32</v>
      </c>
      <c r="L4399" s="348" t="str">
        <f>VLOOKUP($K4399,[1]TONG_SL!$A$1:$D$65536,2,0)</f>
        <v>Giò Tai Lưỡi Xào 250g</v>
      </c>
      <c r="M4399" s="349"/>
      <c r="N4399" s="348" t="str">
        <f t="shared" si="435"/>
        <v>K-C6</v>
      </c>
      <c r="O4399" s="350"/>
      <c r="P4399" s="350"/>
      <c r="Q4399" s="348" t="str">
        <f>VLOOKUP(K4399,TONG_SL!$A:$D,3,0)</f>
        <v>Túi</v>
      </c>
      <c r="R4399" s="223">
        <v>10</v>
      </c>
      <c r="S4399" s="223"/>
      <c r="T4399" s="223">
        <f>VLOOKUP(VLOOKUP(G4399,Ma_KH!$A:$R,18,0)&amp;K4399,Gia_MB!$A:$F,6,0)</f>
        <v>50182</v>
      </c>
      <c r="U4399" s="183">
        <f t="shared" si="431"/>
        <v>501820</v>
      </c>
      <c r="V4399" s="223"/>
      <c r="W4399" s="269">
        <f t="shared" si="432"/>
        <v>0</v>
      </c>
      <c r="X4399" s="270" t="str">
        <f t="shared" si="433"/>
        <v>8</v>
      </c>
      <c r="Y4399" s="223"/>
      <c r="Z4399" s="183">
        <f t="shared" si="434"/>
        <v>40145.599999999999</v>
      </c>
      <c r="AA4399" s="271">
        <f>VLOOKUP(G4399,Ma_KH!$A:$R,14,0)</f>
        <v>60</v>
      </c>
    </row>
    <row r="4400" spans="1:27" x14ac:dyDescent="0.25">
      <c r="A4400" s="216">
        <v>46057</v>
      </c>
      <c r="B4400" s="217">
        <v>4184277962</v>
      </c>
      <c r="C4400" s="345" t="s">
        <v>15180</v>
      </c>
      <c r="D4400" s="216">
        <v>46059</v>
      </c>
      <c r="E4400" s="219"/>
      <c r="F4400" s="218"/>
      <c r="G4400" s="268" t="s">
        <v>15481</v>
      </c>
      <c r="H4400" s="219"/>
      <c r="I4400" s="217" t="s">
        <v>16135</v>
      </c>
      <c r="J4400" s="359" t="s">
        <v>1769</v>
      </c>
      <c r="K4400" s="217" t="s">
        <v>48</v>
      </c>
      <c r="L4400" s="348" t="str">
        <f>VLOOKUP($K4400,[1]TONG_SL!$A$1:$D$65536,2,0)</f>
        <v>Mọc Nấm Hương 250g</v>
      </c>
      <c r="M4400" s="349"/>
      <c r="N4400" s="348" t="str">
        <f t="shared" si="435"/>
        <v>K-C6</v>
      </c>
      <c r="O4400" s="350"/>
      <c r="P4400" s="350"/>
      <c r="Q4400" s="348" t="str">
        <f>VLOOKUP(K4400,TONG_SL!$A:$D,3,0)</f>
        <v>Túi</v>
      </c>
      <c r="R4400" s="223">
        <v>6</v>
      </c>
      <c r="S4400" s="223"/>
      <c r="T4400" s="223">
        <f>VLOOKUP(VLOOKUP(G4400,Ma_KH!$A:$R,18,0)&amp;K4400,Gia_MB!$A:$F,6,0)</f>
        <v>46000</v>
      </c>
      <c r="U4400" s="183">
        <f t="shared" si="431"/>
        <v>276000</v>
      </c>
      <c r="V4400" s="223"/>
      <c r="W4400" s="269">
        <f t="shared" si="432"/>
        <v>0</v>
      </c>
      <c r="X4400" s="270" t="str">
        <f t="shared" si="433"/>
        <v>8</v>
      </c>
      <c r="Y4400" s="223"/>
      <c r="Z4400" s="183">
        <f t="shared" si="434"/>
        <v>22080</v>
      </c>
      <c r="AA4400" s="271">
        <f>VLOOKUP(G4400,Ma_KH!$A:$R,14,0)</f>
        <v>60</v>
      </c>
    </row>
    <row r="4401" spans="1:27" x14ac:dyDescent="0.25">
      <c r="A4401" s="216">
        <v>46057</v>
      </c>
      <c r="B4401" s="217">
        <v>4184278127</v>
      </c>
      <c r="C4401" s="345" t="s">
        <v>15180</v>
      </c>
      <c r="D4401" s="216">
        <v>46059</v>
      </c>
      <c r="E4401" s="219"/>
      <c r="F4401" s="218"/>
      <c r="G4401" s="268" t="s">
        <v>15481</v>
      </c>
      <c r="H4401" s="219"/>
      <c r="I4401" s="217" t="s">
        <v>16136</v>
      </c>
      <c r="J4401" s="359" t="s">
        <v>1769</v>
      </c>
      <c r="K4401" s="217" t="s">
        <v>27</v>
      </c>
      <c r="L4401" s="348" t="str">
        <f>VLOOKUP($K4401,[1]TONG_SL!$A$1:$D$65536,2,0)</f>
        <v>Chân giò heo muối 300g</v>
      </c>
      <c r="M4401" s="349"/>
      <c r="N4401" s="348" t="str">
        <f t="shared" si="435"/>
        <v>K-C6</v>
      </c>
      <c r="O4401" s="350"/>
      <c r="P4401" s="350"/>
      <c r="Q4401" s="348" t="str">
        <f>VLOOKUP(K4401,TONG_SL!$A:$D,3,0)</f>
        <v>Túi</v>
      </c>
      <c r="R4401" s="223">
        <v>20</v>
      </c>
      <c r="S4401" s="223"/>
      <c r="T4401" s="223">
        <f>VLOOKUP(VLOOKUP(G4401,Ma_KH!$A:$R,18,0)&amp;K4401,Gia_MB!$A:$F,6,0)</f>
        <v>73431</v>
      </c>
      <c r="U4401" s="183">
        <f t="shared" si="431"/>
        <v>1468620</v>
      </c>
      <c r="V4401" s="223"/>
      <c r="W4401" s="269">
        <f t="shared" si="432"/>
        <v>0</v>
      </c>
      <c r="X4401" s="270" t="str">
        <f t="shared" si="433"/>
        <v>8</v>
      </c>
      <c r="Y4401" s="223"/>
      <c r="Z4401" s="183">
        <f t="shared" si="434"/>
        <v>117489.60000000001</v>
      </c>
      <c r="AA4401" s="271">
        <f>VLOOKUP(G4401,Ma_KH!$A:$R,14,0)</f>
        <v>60</v>
      </c>
    </row>
    <row r="4402" spans="1:27" x14ac:dyDescent="0.25">
      <c r="A4402" s="216">
        <v>46057</v>
      </c>
      <c r="B4402" s="217">
        <v>4184278127</v>
      </c>
      <c r="C4402" s="345" t="s">
        <v>15180</v>
      </c>
      <c r="D4402" s="216">
        <v>46059</v>
      </c>
      <c r="E4402" s="219"/>
      <c r="F4402" s="218"/>
      <c r="G4402" s="268" t="s">
        <v>15481</v>
      </c>
      <c r="H4402" s="219"/>
      <c r="I4402" s="217" t="s">
        <v>16136</v>
      </c>
      <c r="J4402" s="359" t="s">
        <v>1769</v>
      </c>
      <c r="K4402" s="217" t="s">
        <v>30</v>
      </c>
      <c r="L4402" s="348" t="str">
        <f>VLOOKUP($K4402,[1]TONG_SL!$A$1:$D$65536,2,0)</f>
        <v>Gà muối 500g</v>
      </c>
      <c r="M4402" s="349"/>
      <c r="N4402" s="348" t="str">
        <f t="shared" si="435"/>
        <v>K-C6</v>
      </c>
      <c r="O4402" s="350"/>
      <c r="P4402" s="350"/>
      <c r="Q4402" s="348" t="str">
        <f>VLOOKUP(K4402,TONG_SL!$A:$D,3,0)</f>
        <v>Túi</v>
      </c>
      <c r="R4402" s="223">
        <v>20</v>
      </c>
      <c r="S4402" s="223"/>
      <c r="T4402" s="223">
        <f>VLOOKUP(VLOOKUP(G4402,Ma_KH!$A:$R,18,0)&amp;K4402,Gia_MB!$A:$F,6,0)</f>
        <v>116611</v>
      </c>
      <c r="U4402" s="183">
        <f t="shared" si="431"/>
        <v>2332220</v>
      </c>
      <c r="V4402" s="223"/>
      <c r="W4402" s="269">
        <f t="shared" si="432"/>
        <v>0</v>
      </c>
      <c r="X4402" s="270" t="str">
        <f t="shared" si="433"/>
        <v>8</v>
      </c>
      <c r="Y4402" s="223"/>
      <c r="Z4402" s="183">
        <f t="shared" si="434"/>
        <v>186577.6</v>
      </c>
      <c r="AA4402" s="271">
        <f>VLOOKUP(G4402,Ma_KH!$A:$R,14,0)</f>
        <v>60</v>
      </c>
    </row>
    <row r="4403" spans="1:27" x14ac:dyDescent="0.25">
      <c r="A4403" s="216">
        <v>46057</v>
      </c>
      <c r="B4403" s="217">
        <v>4184278127</v>
      </c>
      <c r="C4403" s="345" t="s">
        <v>15180</v>
      </c>
      <c r="D4403" s="216">
        <v>46059</v>
      </c>
      <c r="E4403" s="219"/>
      <c r="F4403" s="218"/>
      <c r="G4403" s="268" t="s">
        <v>15481</v>
      </c>
      <c r="H4403" s="219"/>
      <c r="I4403" s="217" t="s">
        <v>16136</v>
      </c>
      <c r="J4403" s="359" t="s">
        <v>1769</v>
      </c>
      <c r="K4403" s="217" t="s">
        <v>32</v>
      </c>
      <c r="L4403" s="348" t="str">
        <f>VLOOKUP($K4403,[1]TONG_SL!$A$1:$D$65536,2,0)</f>
        <v>Giò Tai Lưỡi Xào 250g</v>
      </c>
      <c r="M4403" s="349"/>
      <c r="N4403" s="348" t="str">
        <f t="shared" si="435"/>
        <v>K-C6</v>
      </c>
      <c r="O4403" s="350"/>
      <c r="P4403" s="350"/>
      <c r="Q4403" s="348" t="str">
        <f>VLOOKUP(K4403,TONG_SL!$A:$D,3,0)</f>
        <v>Túi</v>
      </c>
      <c r="R4403" s="223">
        <v>5</v>
      </c>
      <c r="S4403" s="223"/>
      <c r="T4403" s="223">
        <f>VLOOKUP(VLOOKUP(G4403,Ma_KH!$A:$R,18,0)&amp;K4403,Gia_MB!$A:$F,6,0)</f>
        <v>50182</v>
      </c>
      <c r="U4403" s="183">
        <f t="shared" si="431"/>
        <v>250910</v>
      </c>
      <c r="V4403" s="223"/>
      <c r="W4403" s="269">
        <f t="shared" si="432"/>
        <v>0</v>
      </c>
      <c r="X4403" s="270" t="str">
        <f t="shared" si="433"/>
        <v>8</v>
      </c>
      <c r="Y4403" s="223"/>
      <c r="Z4403" s="183">
        <f t="shared" si="434"/>
        <v>20072.8</v>
      </c>
      <c r="AA4403" s="271">
        <f>VLOOKUP(G4403,Ma_KH!$A:$R,14,0)</f>
        <v>60</v>
      </c>
    </row>
    <row r="4404" spans="1:27" x14ac:dyDescent="0.25">
      <c r="A4404" s="216">
        <v>46057</v>
      </c>
      <c r="B4404" s="217">
        <v>4184278127</v>
      </c>
      <c r="C4404" s="345" t="s">
        <v>15180</v>
      </c>
      <c r="D4404" s="216">
        <v>46059</v>
      </c>
      <c r="E4404" s="219"/>
      <c r="F4404" s="218"/>
      <c r="G4404" s="268" t="s">
        <v>15481</v>
      </c>
      <c r="H4404" s="219"/>
      <c r="I4404" s="217" t="s">
        <v>16136</v>
      </c>
      <c r="J4404" s="359" t="s">
        <v>1769</v>
      </c>
      <c r="K4404" s="217" t="s">
        <v>48</v>
      </c>
      <c r="L4404" s="348" t="str">
        <f>VLOOKUP($K4404,[1]TONG_SL!$A$1:$D$65536,2,0)</f>
        <v>Mọc Nấm Hương 250g</v>
      </c>
      <c r="M4404" s="349"/>
      <c r="N4404" s="348" t="str">
        <f t="shared" si="435"/>
        <v>K-C6</v>
      </c>
      <c r="O4404" s="350"/>
      <c r="P4404" s="350"/>
      <c r="Q4404" s="348" t="str">
        <f>VLOOKUP(K4404,TONG_SL!$A:$D,3,0)</f>
        <v>Túi</v>
      </c>
      <c r="R4404" s="223">
        <v>5</v>
      </c>
      <c r="S4404" s="223"/>
      <c r="T4404" s="223">
        <f>VLOOKUP(VLOOKUP(G4404,Ma_KH!$A:$R,18,0)&amp;K4404,Gia_MB!$A:$F,6,0)</f>
        <v>46000</v>
      </c>
      <c r="U4404" s="183">
        <f t="shared" si="431"/>
        <v>230000</v>
      </c>
      <c r="V4404" s="223"/>
      <c r="W4404" s="269">
        <f t="shared" si="432"/>
        <v>0</v>
      </c>
      <c r="X4404" s="270" t="str">
        <f t="shared" si="433"/>
        <v>8</v>
      </c>
      <c r="Y4404" s="223"/>
      <c r="Z4404" s="183">
        <f t="shared" si="434"/>
        <v>18400</v>
      </c>
      <c r="AA4404" s="271">
        <f>VLOOKUP(G4404,Ma_KH!$A:$R,14,0)</f>
        <v>60</v>
      </c>
    </row>
    <row r="4405" spans="1:27" x14ac:dyDescent="0.25">
      <c r="A4405" s="358">
        <v>46056</v>
      </c>
      <c r="B4405" s="359">
        <v>4184159391</v>
      </c>
      <c r="C4405" s="345" t="s">
        <v>15180</v>
      </c>
      <c r="D4405" s="216">
        <v>46059</v>
      </c>
      <c r="E4405" s="361"/>
      <c r="F4405" s="360"/>
      <c r="G4405" s="268" t="s">
        <v>15481</v>
      </c>
      <c r="H4405" s="361"/>
      <c r="I4405" s="359" t="s">
        <v>16137</v>
      </c>
      <c r="J4405" s="359" t="s">
        <v>1769</v>
      </c>
      <c r="K4405" s="359" t="s">
        <v>27</v>
      </c>
      <c r="L4405" s="348" t="str">
        <f>VLOOKUP($K4405,[1]TONG_SL!$A$1:$D$65536,2,0)</f>
        <v>Chân giò heo muối 300g</v>
      </c>
      <c r="M4405" s="349"/>
      <c r="N4405" s="348" t="str">
        <f t="shared" si="435"/>
        <v>K-C6</v>
      </c>
      <c r="O4405" s="350"/>
      <c r="P4405" s="350"/>
      <c r="Q4405" s="348" t="str">
        <f>VLOOKUP(K4405,TONG_SL!$A:$D,3,0)</f>
        <v>Túi</v>
      </c>
      <c r="R4405" s="362">
        <v>20</v>
      </c>
      <c r="S4405" s="362"/>
      <c r="T4405" s="362">
        <f>VLOOKUP(VLOOKUP(G4405,Ma_KH!$A:$R,18,0)&amp;K4405,Gia_MB!$A:$F,6,0)</f>
        <v>73431</v>
      </c>
      <c r="U4405" s="363">
        <f t="shared" ref="U4405:U4436" si="436">T4405*R4405</f>
        <v>1468620</v>
      </c>
      <c r="V4405" s="362"/>
      <c r="W4405" s="364">
        <f t="shared" ref="W4405:W4436" si="437">U4405*V4405</f>
        <v>0</v>
      </c>
      <c r="X4405" s="365" t="str">
        <f t="shared" ref="X4405:X4436" si="438">IF(B4405&lt;&gt;"","8","0")</f>
        <v>8</v>
      </c>
      <c r="Y4405" s="362"/>
      <c r="Z4405" s="363">
        <f t="shared" ref="Z4405:Z4436" si="439">U4405*X4405%</f>
        <v>117489.60000000001</v>
      </c>
      <c r="AA4405" s="366">
        <f>VLOOKUP(G4405,Ma_KH!$A:$R,14,0)</f>
        <v>60</v>
      </c>
    </row>
    <row r="4406" spans="1:27" x14ac:dyDescent="0.25">
      <c r="A4406" s="358">
        <v>46056</v>
      </c>
      <c r="B4406" s="359">
        <v>4184159391</v>
      </c>
      <c r="C4406" s="345" t="s">
        <v>15180</v>
      </c>
      <c r="D4406" s="216">
        <v>46059</v>
      </c>
      <c r="E4406" s="361"/>
      <c r="F4406" s="360"/>
      <c r="G4406" s="268" t="s">
        <v>15481</v>
      </c>
      <c r="H4406" s="361"/>
      <c r="I4406" s="359" t="s">
        <v>16137</v>
      </c>
      <c r="J4406" s="359" t="s">
        <v>1769</v>
      </c>
      <c r="K4406" s="359" t="s">
        <v>30</v>
      </c>
      <c r="L4406" s="348" t="str">
        <f>VLOOKUP($K4406,[1]TONG_SL!$A$1:$D$65536,2,0)</f>
        <v>Gà muối 500g</v>
      </c>
      <c r="M4406" s="349"/>
      <c r="N4406" s="348" t="str">
        <f t="shared" si="435"/>
        <v>K-C6</v>
      </c>
      <c r="O4406" s="350"/>
      <c r="P4406" s="350"/>
      <c r="Q4406" s="348" t="str">
        <f>VLOOKUP(K4406,TONG_SL!$A:$D,3,0)</f>
        <v>Túi</v>
      </c>
      <c r="R4406" s="362">
        <v>50</v>
      </c>
      <c r="S4406" s="362"/>
      <c r="T4406" s="362">
        <f>VLOOKUP(VLOOKUP(G4406,Ma_KH!$A:$R,18,0)&amp;K4406,Gia_MB!$A:$F,6,0)</f>
        <v>116611</v>
      </c>
      <c r="U4406" s="363">
        <f t="shared" si="436"/>
        <v>5830550</v>
      </c>
      <c r="V4406" s="362"/>
      <c r="W4406" s="364">
        <f t="shared" si="437"/>
        <v>0</v>
      </c>
      <c r="X4406" s="365" t="str">
        <f t="shared" si="438"/>
        <v>8</v>
      </c>
      <c r="Y4406" s="362"/>
      <c r="Z4406" s="363">
        <f t="shared" si="439"/>
        <v>466444</v>
      </c>
      <c r="AA4406" s="366">
        <f>VLOOKUP(G4406,Ma_KH!$A:$R,14,0)</f>
        <v>60</v>
      </c>
    </row>
    <row r="4407" spans="1:27" x14ac:dyDescent="0.25">
      <c r="A4407" s="358">
        <v>46056</v>
      </c>
      <c r="B4407" s="359">
        <v>4184159391</v>
      </c>
      <c r="C4407" s="345" t="s">
        <v>15180</v>
      </c>
      <c r="D4407" s="216">
        <v>46059</v>
      </c>
      <c r="E4407" s="361"/>
      <c r="F4407" s="360"/>
      <c r="G4407" s="268" t="s">
        <v>15481</v>
      </c>
      <c r="H4407" s="361"/>
      <c r="I4407" s="359" t="s">
        <v>16137</v>
      </c>
      <c r="J4407" s="359" t="s">
        <v>1769</v>
      </c>
      <c r="K4407" s="359" t="s">
        <v>7149</v>
      </c>
      <c r="L4407" s="348" t="str">
        <f>VLOOKUP($K4407,[1]TONG_SL!$A$1:$D$65536,2,0)</f>
        <v>Tai heo muối 200g</v>
      </c>
      <c r="M4407" s="349"/>
      <c r="N4407" s="348" t="str">
        <f t="shared" si="435"/>
        <v>K-C6</v>
      </c>
      <c r="O4407" s="350"/>
      <c r="P4407" s="350"/>
      <c r="Q4407" s="348" t="str">
        <f>VLOOKUP(K4407,TONG_SL!$A:$D,3,0)</f>
        <v>Túi</v>
      </c>
      <c r="R4407" s="362">
        <v>10</v>
      </c>
      <c r="S4407" s="362"/>
      <c r="T4407" s="362">
        <f>VLOOKUP(VLOOKUP(G4407,Ma_KH!$A:$R,18,0)&amp;K4407,Gia_MB!$A:$F,6,0)</f>
        <v>55595</v>
      </c>
      <c r="U4407" s="363">
        <f t="shared" si="436"/>
        <v>555950</v>
      </c>
      <c r="V4407" s="362"/>
      <c r="W4407" s="364">
        <f t="shared" si="437"/>
        <v>0</v>
      </c>
      <c r="X4407" s="365" t="str">
        <f t="shared" si="438"/>
        <v>8</v>
      </c>
      <c r="Y4407" s="362"/>
      <c r="Z4407" s="363">
        <f t="shared" si="439"/>
        <v>44476</v>
      </c>
      <c r="AA4407" s="366">
        <f>VLOOKUP(G4407,Ma_KH!$A:$R,14,0)</f>
        <v>60</v>
      </c>
    </row>
    <row r="4408" spans="1:27" x14ac:dyDescent="0.25">
      <c r="A4408" s="358">
        <v>46056</v>
      </c>
      <c r="B4408" s="359">
        <v>4184159391</v>
      </c>
      <c r="C4408" s="345" t="s">
        <v>15180</v>
      </c>
      <c r="D4408" s="216">
        <v>46059</v>
      </c>
      <c r="E4408" s="361"/>
      <c r="F4408" s="360"/>
      <c r="G4408" s="268" t="s">
        <v>15481</v>
      </c>
      <c r="H4408" s="361"/>
      <c r="I4408" s="359" t="s">
        <v>16137</v>
      </c>
      <c r="J4408" s="359" t="s">
        <v>1769</v>
      </c>
      <c r="K4408" s="359" t="s">
        <v>32</v>
      </c>
      <c r="L4408" s="348" t="str">
        <f>VLOOKUP($K4408,[1]TONG_SL!$A$1:$D$65536,2,0)</f>
        <v>Giò Tai Lưỡi Xào 250g</v>
      </c>
      <c r="M4408" s="349"/>
      <c r="N4408" s="348" t="str">
        <f t="shared" si="435"/>
        <v>K-C6</v>
      </c>
      <c r="O4408" s="350"/>
      <c r="P4408" s="350"/>
      <c r="Q4408" s="348" t="str">
        <f>VLOOKUP(K4408,TONG_SL!$A:$D,3,0)</f>
        <v>Túi</v>
      </c>
      <c r="R4408" s="362">
        <v>20</v>
      </c>
      <c r="S4408" s="362"/>
      <c r="T4408" s="362">
        <f>VLOOKUP(VLOOKUP(G4408,Ma_KH!$A:$R,18,0)&amp;K4408,Gia_MB!$A:$F,6,0)</f>
        <v>50182</v>
      </c>
      <c r="U4408" s="363">
        <f t="shared" si="436"/>
        <v>1003640</v>
      </c>
      <c r="V4408" s="362"/>
      <c r="W4408" s="364">
        <f t="shared" si="437"/>
        <v>0</v>
      </c>
      <c r="X4408" s="365" t="str">
        <f t="shared" si="438"/>
        <v>8</v>
      </c>
      <c r="Y4408" s="362"/>
      <c r="Z4408" s="363">
        <f t="shared" si="439"/>
        <v>80291.199999999997</v>
      </c>
      <c r="AA4408" s="366">
        <f>VLOOKUP(G4408,Ma_KH!$A:$R,14,0)</f>
        <v>60</v>
      </c>
    </row>
    <row r="4409" spans="1:27" x14ac:dyDescent="0.25">
      <c r="A4409" s="358">
        <v>46056</v>
      </c>
      <c r="B4409" s="359">
        <v>4184159391</v>
      </c>
      <c r="C4409" s="345" t="s">
        <v>15180</v>
      </c>
      <c r="D4409" s="216">
        <v>46059</v>
      </c>
      <c r="E4409" s="361"/>
      <c r="F4409" s="360"/>
      <c r="G4409" s="268" t="s">
        <v>15481</v>
      </c>
      <c r="H4409" s="361"/>
      <c r="I4409" s="359" t="s">
        <v>16137</v>
      </c>
      <c r="J4409" s="359" t="s">
        <v>1769</v>
      </c>
      <c r="K4409" s="359" t="s">
        <v>48</v>
      </c>
      <c r="L4409" s="348" t="str">
        <f>VLOOKUP($K4409,[1]TONG_SL!$A$1:$D$65536,2,0)</f>
        <v>Mọc Nấm Hương 250g</v>
      </c>
      <c r="M4409" s="349"/>
      <c r="N4409" s="348" t="str">
        <f t="shared" si="435"/>
        <v>K-C6</v>
      </c>
      <c r="O4409" s="350"/>
      <c r="P4409" s="350"/>
      <c r="Q4409" s="348" t="str">
        <f>VLOOKUP(K4409,TONG_SL!$A:$D,3,0)</f>
        <v>Túi</v>
      </c>
      <c r="R4409" s="362">
        <v>20</v>
      </c>
      <c r="S4409" s="362"/>
      <c r="T4409" s="362">
        <f>VLOOKUP(VLOOKUP(G4409,Ma_KH!$A:$R,18,0)&amp;K4409,Gia_MB!$A:$F,6,0)</f>
        <v>46000</v>
      </c>
      <c r="U4409" s="363">
        <f t="shared" si="436"/>
        <v>920000</v>
      </c>
      <c r="V4409" s="362"/>
      <c r="W4409" s="364">
        <f t="shared" si="437"/>
        <v>0</v>
      </c>
      <c r="X4409" s="365" t="str">
        <f t="shared" si="438"/>
        <v>8</v>
      </c>
      <c r="Y4409" s="362"/>
      <c r="Z4409" s="363">
        <f t="shared" si="439"/>
        <v>73600</v>
      </c>
      <c r="AA4409" s="366">
        <f>VLOOKUP(G4409,Ma_KH!$A:$R,14,0)</f>
        <v>60</v>
      </c>
    </row>
    <row r="4410" spans="1:27" x14ac:dyDescent="0.25">
      <c r="A4410" s="358">
        <v>46052</v>
      </c>
      <c r="B4410" s="359">
        <v>4183996959</v>
      </c>
      <c r="C4410" s="345" t="s">
        <v>15180</v>
      </c>
      <c r="D4410" s="216">
        <v>46059</v>
      </c>
      <c r="E4410" s="361"/>
      <c r="F4410" s="360"/>
      <c r="G4410" s="268" t="s">
        <v>15481</v>
      </c>
      <c r="H4410" s="361"/>
      <c r="I4410" s="359" t="s">
        <v>16138</v>
      </c>
      <c r="J4410" s="359" t="s">
        <v>1769</v>
      </c>
      <c r="K4410" s="359" t="s">
        <v>48</v>
      </c>
      <c r="L4410" s="348" t="str">
        <f>VLOOKUP($K4410,[1]TONG_SL!$A$1:$D$65536,2,0)</f>
        <v>Mọc Nấm Hương 250g</v>
      </c>
      <c r="M4410" s="349"/>
      <c r="N4410" s="348" t="str">
        <f t="shared" si="435"/>
        <v>K-C6</v>
      </c>
      <c r="O4410" s="350"/>
      <c r="P4410" s="350"/>
      <c r="Q4410" s="348" t="str">
        <f>VLOOKUP(K4410,TONG_SL!$A:$D,3,0)</f>
        <v>Túi</v>
      </c>
      <c r="R4410" s="362">
        <v>13</v>
      </c>
      <c r="S4410" s="362"/>
      <c r="T4410" s="362">
        <f>VLOOKUP(VLOOKUP(G4410,Ma_KH!$A:$R,18,0)&amp;K4410,Gia_MB!$A:$F,6,0)</f>
        <v>46000</v>
      </c>
      <c r="U4410" s="363">
        <f t="shared" si="436"/>
        <v>598000</v>
      </c>
      <c r="V4410" s="362"/>
      <c r="W4410" s="364">
        <f t="shared" si="437"/>
        <v>0</v>
      </c>
      <c r="X4410" s="365" t="str">
        <f t="shared" si="438"/>
        <v>8</v>
      </c>
      <c r="Y4410" s="362"/>
      <c r="Z4410" s="363">
        <f t="shared" si="439"/>
        <v>47840</v>
      </c>
      <c r="AA4410" s="366">
        <f>VLOOKUP(G4410,Ma_KH!$A:$R,14,0)</f>
        <v>60</v>
      </c>
    </row>
    <row r="4411" spans="1:27" x14ac:dyDescent="0.25">
      <c r="A4411" s="358">
        <v>46052</v>
      </c>
      <c r="B4411" s="359">
        <v>4183996959</v>
      </c>
      <c r="C4411" s="345" t="s">
        <v>15180</v>
      </c>
      <c r="D4411" s="216">
        <v>46059</v>
      </c>
      <c r="E4411" s="361"/>
      <c r="F4411" s="360"/>
      <c r="G4411" s="268" t="s">
        <v>15481</v>
      </c>
      <c r="H4411" s="361"/>
      <c r="I4411" s="359" t="s">
        <v>16138</v>
      </c>
      <c r="J4411" s="359" t="s">
        <v>1769</v>
      </c>
      <c r="K4411" s="359" t="s">
        <v>32</v>
      </c>
      <c r="L4411" s="348" t="str">
        <f>VLOOKUP($K4411,[1]TONG_SL!$A$1:$D$65536,2,0)</f>
        <v>Giò Tai Lưỡi Xào 250g</v>
      </c>
      <c r="M4411" s="349"/>
      <c r="N4411" s="348" t="str">
        <f t="shared" si="435"/>
        <v>K-C6</v>
      </c>
      <c r="O4411" s="350"/>
      <c r="P4411" s="350"/>
      <c r="Q4411" s="348" t="str">
        <f>VLOOKUP(K4411,TONG_SL!$A:$D,3,0)</f>
        <v>Túi</v>
      </c>
      <c r="R4411" s="362">
        <v>21</v>
      </c>
      <c r="S4411" s="362"/>
      <c r="T4411" s="362">
        <f>VLOOKUP(VLOOKUP(G4411,Ma_KH!$A:$R,18,0)&amp;K4411,Gia_MB!$A:$F,6,0)</f>
        <v>50182</v>
      </c>
      <c r="U4411" s="363">
        <f t="shared" si="436"/>
        <v>1053822</v>
      </c>
      <c r="V4411" s="362"/>
      <c r="W4411" s="364">
        <f t="shared" si="437"/>
        <v>0</v>
      </c>
      <c r="X4411" s="365" t="str">
        <f t="shared" si="438"/>
        <v>8</v>
      </c>
      <c r="Y4411" s="362"/>
      <c r="Z4411" s="363">
        <f t="shared" si="439"/>
        <v>84305.76</v>
      </c>
      <c r="AA4411" s="366">
        <f>VLOOKUP(G4411,Ma_KH!$A:$R,14,0)</f>
        <v>60</v>
      </c>
    </row>
    <row r="4412" spans="1:27" x14ac:dyDescent="0.25">
      <c r="A4412" s="358">
        <v>46052</v>
      </c>
      <c r="B4412" s="359">
        <v>4183996959</v>
      </c>
      <c r="C4412" s="345" t="s">
        <v>15180</v>
      </c>
      <c r="D4412" s="216">
        <v>46059</v>
      </c>
      <c r="E4412" s="361"/>
      <c r="F4412" s="360"/>
      <c r="G4412" s="268" t="s">
        <v>15481</v>
      </c>
      <c r="H4412" s="361"/>
      <c r="I4412" s="359" t="s">
        <v>16138</v>
      </c>
      <c r="J4412" s="359" t="s">
        <v>1769</v>
      </c>
      <c r="K4412" s="359" t="s">
        <v>37</v>
      </c>
      <c r="L4412" s="348" t="str">
        <f>VLOOKUP($K4412,[1]TONG_SL!$A$1:$D$65536,2,0)</f>
        <v>Chả cốm 300g</v>
      </c>
      <c r="M4412" s="349"/>
      <c r="N4412" s="348" t="str">
        <f t="shared" si="435"/>
        <v>K-C6</v>
      </c>
      <c r="O4412" s="350"/>
      <c r="P4412" s="350"/>
      <c r="Q4412" s="348" t="str">
        <f>VLOOKUP(K4412,TONG_SL!$A:$D,3,0)</f>
        <v>Túi</v>
      </c>
      <c r="R4412" s="362">
        <v>6</v>
      </c>
      <c r="S4412" s="362"/>
      <c r="T4412" s="362">
        <f>VLOOKUP(VLOOKUP(G4412,Ma_KH!$A:$R,18,0)&amp;K4412,Gia_MB!$A:$F,6,0)</f>
        <v>74250</v>
      </c>
      <c r="U4412" s="363">
        <f t="shared" si="436"/>
        <v>445500</v>
      </c>
      <c r="V4412" s="362"/>
      <c r="W4412" s="364">
        <f t="shared" si="437"/>
        <v>0</v>
      </c>
      <c r="X4412" s="365" t="str">
        <f t="shared" si="438"/>
        <v>8</v>
      </c>
      <c r="Y4412" s="362"/>
      <c r="Z4412" s="363">
        <f t="shared" si="439"/>
        <v>35640</v>
      </c>
      <c r="AA4412" s="366">
        <f>VLOOKUP(G4412,Ma_KH!$A:$R,14,0)</f>
        <v>60</v>
      </c>
    </row>
    <row r="4413" spans="1:27" x14ac:dyDescent="0.25">
      <c r="A4413" s="358">
        <v>46052</v>
      </c>
      <c r="B4413" s="359">
        <v>4183996959</v>
      </c>
      <c r="C4413" s="345" t="s">
        <v>15180</v>
      </c>
      <c r="D4413" s="216">
        <v>46059</v>
      </c>
      <c r="E4413" s="361"/>
      <c r="F4413" s="360"/>
      <c r="G4413" s="268" t="s">
        <v>15481</v>
      </c>
      <c r="H4413" s="361"/>
      <c r="I4413" s="359" t="s">
        <v>16138</v>
      </c>
      <c r="J4413" s="359" t="s">
        <v>1769</v>
      </c>
      <c r="K4413" s="359" t="s">
        <v>30</v>
      </c>
      <c r="L4413" s="348" t="str">
        <f>VLOOKUP($K4413,[1]TONG_SL!$A$1:$D$65536,2,0)</f>
        <v>Gà muối 500g</v>
      </c>
      <c r="M4413" s="349"/>
      <c r="N4413" s="348" t="str">
        <f t="shared" si="435"/>
        <v>K-C6</v>
      </c>
      <c r="O4413" s="350"/>
      <c r="P4413" s="350"/>
      <c r="Q4413" s="348" t="str">
        <f>VLOOKUP(K4413,TONG_SL!$A:$D,3,0)</f>
        <v>Túi</v>
      </c>
      <c r="R4413" s="362">
        <v>32</v>
      </c>
      <c r="S4413" s="362"/>
      <c r="T4413" s="362">
        <f>VLOOKUP(VLOOKUP(G4413,Ma_KH!$A:$R,18,0)&amp;K4413,Gia_MB!$A:$F,6,0)</f>
        <v>116611</v>
      </c>
      <c r="U4413" s="363">
        <f t="shared" si="436"/>
        <v>3731552</v>
      </c>
      <c r="V4413" s="362"/>
      <c r="W4413" s="364">
        <f t="shared" si="437"/>
        <v>0</v>
      </c>
      <c r="X4413" s="365" t="str">
        <f t="shared" si="438"/>
        <v>8</v>
      </c>
      <c r="Y4413" s="362"/>
      <c r="Z4413" s="363">
        <f t="shared" si="439"/>
        <v>298524.16000000003</v>
      </c>
      <c r="AA4413" s="366">
        <f>VLOOKUP(G4413,Ma_KH!$A:$R,14,0)</f>
        <v>60</v>
      </c>
    </row>
    <row r="4414" spans="1:27" x14ac:dyDescent="0.25">
      <c r="A4414" s="358">
        <v>46052</v>
      </c>
      <c r="B4414" s="359">
        <v>4183996959</v>
      </c>
      <c r="C4414" s="345" t="s">
        <v>15180</v>
      </c>
      <c r="D4414" s="216">
        <v>46059</v>
      </c>
      <c r="E4414" s="361"/>
      <c r="F4414" s="360"/>
      <c r="G4414" s="268" t="s">
        <v>15481</v>
      </c>
      <c r="H4414" s="361"/>
      <c r="I4414" s="359" t="s">
        <v>16138</v>
      </c>
      <c r="J4414" s="359" t="s">
        <v>1769</v>
      </c>
      <c r="K4414" s="359" t="s">
        <v>27</v>
      </c>
      <c r="L4414" s="348" t="str">
        <f>VLOOKUP($K4414,[1]TONG_SL!$A$1:$D$65536,2,0)</f>
        <v>Chân giò heo muối 300g</v>
      </c>
      <c r="M4414" s="349"/>
      <c r="N4414" s="348" t="str">
        <f t="shared" si="435"/>
        <v>K-C6</v>
      </c>
      <c r="O4414" s="350"/>
      <c r="P4414" s="350"/>
      <c r="Q4414" s="348" t="str">
        <f>VLOOKUP(K4414,TONG_SL!$A:$D,3,0)</f>
        <v>Túi</v>
      </c>
      <c r="R4414" s="362">
        <v>22</v>
      </c>
      <c r="S4414" s="362"/>
      <c r="T4414" s="362">
        <f>VLOOKUP(VLOOKUP(G4414,Ma_KH!$A:$R,18,0)&amp;K4414,Gia_MB!$A:$F,6,0)</f>
        <v>73431</v>
      </c>
      <c r="U4414" s="363">
        <f t="shared" si="436"/>
        <v>1615482</v>
      </c>
      <c r="V4414" s="362"/>
      <c r="W4414" s="364">
        <f t="shared" si="437"/>
        <v>0</v>
      </c>
      <c r="X4414" s="365" t="str">
        <f t="shared" si="438"/>
        <v>8</v>
      </c>
      <c r="Y4414" s="362"/>
      <c r="Z4414" s="363">
        <f t="shared" si="439"/>
        <v>129238.56</v>
      </c>
      <c r="AA4414" s="366">
        <f>VLOOKUP(G4414,Ma_KH!$A:$R,14,0)</f>
        <v>60</v>
      </c>
    </row>
    <row r="4415" spans="1:27" x14ac:dyDescent="0.25">
      <c r="A4415" s="358">
        <v>46057</v>
      </c>
      <c r="B4415" s="359">
        <v>4184278917</v>
      </c>
      <c r="C4415" s="345" t="s">
        <v>15180</v>
      </c>
      <c r="D4415" s="216">
        <v>46059</v>
      </c>
      <c r="E4415" s="361"/>
      <c r="F4415" s="360"/>
      <c r="G4415" s="268" t="s">
        <v>15481</v>
      </c>
      <c r="H4415" s="361"/>
      <c r="I4415" s="359" t="s">
        <v>16139</v>
      </c>
      <c r="J4415" s="359" t="s">
        <v>1769</v>
      </c>
      <c r="K4415" s="359" t="s">
        <v>48</v>
      </c>
      <c r="L4415" s="348" t="str">
        <f>VLOOKUP($K4415,[1]TONG_SL!$A$1:$D$65536,2,0)</f>
        <v>Mọc Nấm Hương 250g</v>
      </c>
      <c r="M4415" s="349"/>
      <c r="N4415" s="348" t="str">
        <f t="shared" si="435"/>
        <v>K-C6</v>
      </c>
      <c r="O4415" s="350"/>
      <c r="P4415" s="350"/>
      <c r="Q4415" s="348" t="str">
        <f>VLOOKUP(K4415,TONG_SL!$A:$D,3,0)</f>
        <v>Túi</v>
      </c>
      <c r="R4415" s="362">
        <v>8</v>
      </c>
      <c r="S4415" s="362"/>
      <c r="T4415" s="362">
        <f>VLOOKUP(VLOOKUP(G4415,Ma_KH!$A:$R,18,0)&amp;K4415,Gia_MB!$A:$F,6,0)</f>
        <v>46000</v>
      </c>
      <c r="U4415" s="363">
        <f t="shared" si="436"/>
        <v>368000</v>
      </c>
      <c r="V4415" s="362"/>
      <c r="W4415" s="364">
        <f t="shared" si="437"/>
        <v>0</v>
      </c>
      <c r="X4415" s="365" t="str">
        <f t="shared" si="438"/>
        <v>8</v>
      </c>
      <c r="Y4415" s="362"/>
      <c r="Z4415" s="363">
        <f t="shared" si="439"/>
        <v>29440</v>
      </c>
      <c r="AA4415" s="366">
        <f>VLOOKUP(G4415,Ma_KH!$A:$R,14,0)</f>
        <v>60</v>
      </c>
    </row>
    <row r="4416" spans="1:27" x14ac:dyDescent="0.25">
      <c r="A4416" s="358">
        <v>46057</v>
      </c>
      <c r="B4416" s="359">
        <v>4184278917</v>
      </c>
      <c r="C4416" s="345" t="s">
        <v>15180</v>
      </c>
      <c r="D4416" s="216">
        <v>46059</v>
      </c>
      <c r="E4416" s="361"/>
      <c r="F4416" s="360"/>
      <c r="G4416" s="268" t="s">
        <v>15481</v>
      </c>
      <c r="H4416" s="361"/>
      <c r="I4416" s="359" t="s">
        <v>16139</v>
      </c>
      <c r="J4416" s="359" t="s">
        <v>1769</v>
      </c>
      <c r="K4416" s="359" t="s">
        <v>32</v>
      </c>
      <c r="L4416" s="348" t="str">
        <f>VLOOKUP($K4416,[1]TONG_SL!$A$1:$D$65536,2,0)</f>
        <v>Giò Tai Lưỡi Xào 250g</v>
      </c>
      <c r="M4416" s="349"/>
      <c r="N4416" s="348" t="str">
        <f t="shared" si="435"/>
        <v>K-C6</v>
      </c>
      <c r="O4416" s="350"/>
      <c r="P4416" s="350"/>
      <c r="Q4416" s="348" t="str">
        <f>VLOOKUP(K4416,TONG_SL!$A:$D,3,0)</f>
        <v>Túi</v>
      </c>
      <c r="R4416" s="362">
        <v>14</v>
      </c>
      <c r="S4416" s="362"/>
      <c r="T4416" s="362">
        <f>VLOOKUP(VLOOKUP(G4416,Ma_KH!$A:$R,18,0)&amp;K4416,Gia_MB!$A:$F,6,0)</f>
        <v>50182</v>
      </c>
      <c r="U4416" s="363">
        <f t="shared" si="436"/>
        <v>702548</v>
      </c>
      <c r="V4416" s="362"/>
      <c r="W4416" s="364">
        <f t="shared" si="437"/>
        <v>0</v>
      </c>
      <c r="X4416" s="365" t="str">
        <f t="shared" si="438"/>
        <v>8</v>
      </c>
      <c r="Y4416" s="362"/>
      <c r="Z4416" s="363">
        <f t="shared" si="439"/>
        <v>56203.840000000004</v>
      </c>
      <c r="AA4416" s="366">
        <f>VLOOKUP(G4416,Ma_KH!$A:$R,14,0)</f>
        <v>60</v>
      </c>
    </row>
    <row r="4417" spans="1:27" x14ac:dyDescent="0.25">
      <c r="A4417" s="358">
        <v>46057</v>
      </c>
      <c r="B4417" s="359">
        <v>4184278917</v>
      </c>
      <c r="C4417" s="345" t="s">
        <v>15180</v>
      </c>
      <c r="D4417" s="216">
        <v>46059</v>
      </c>
      <c r="E4417" s="361"/>
      <c r="F4417" s="360"/>
      <c r="G4417" s="268" t="s">
        <v>15481</v>
      </c>
      <c r="H4417" s="361"/>
      <c r="I4417" s="359" t="s">
        <v>16139</v>
      </c>
      <c r="J4417" s="359" t="s">
        <v>1769</v>
      </c>
      <c r="K4417" s="359" t="s">
        <v>27</v>
      </c>
      <c r="L4417" s="348" t="str">
        <f>VLOOKUP($K4417,[1]TONG_SL!$A$1:$D$65536,2,0)</f>
        <v>Chân giò heo muối 300g</v>
      </c>
      <c r="M4417" s="349"/>
      <c r="N4417" s="348" t="str">
        <f t="shared" si="435"/>
        <v>K-C6</v>
      </c>
      <c r="O4417" s="350"/>
      <c r="P4417" s="350"/>
      <c r="Q4417" s="348" t="str">
        <f>VLOOKUP(K4417,TONG_SL!$A:$D,3,0)</f>
        <v>Túi</v>
      </c>
      <c r="R4417" s="362">
        <v>13</v>
      </c>
      <c r="S4417" s="362"/>
      <c r="T4417" s="362">
        <f>VLOOKUP(VLOOKUP(G4417,Ma_KH!$A:$R,18,0)&amp;K4417,Gia_MB!$A:$F,6,0)</f>
        <v>73431</v>
      </c>
      <c r="U4417" s="363">
        <f t="shared" si="436"/>
        <v>954603</v>
      </c>
      <c r="V4417" s="362"/>
      <c r="W4417" s="364">
        <f t="shared" si="437"/>
        <v>0</v>
      </c>
      <c r="X4417" s="365" t="str">
        <f t="shared" si="438"/>
        <v>8</v>
      </c>
      <c r="Y4417" s="362"/>
      <c r="Z4417" s="363">
        <f t="shared" si="439"/>
        <v>76368.240000000005</v>
      </c>
      <c r="AA4417" s="366">
        <f>VLOOKUP(G4417,Ma_KH!$A:$R,14,0)</f>
        <v>60</v>
      </c>
    </row>
    <row r="4418" spans="1:27" x14ac:dyDescent="0.25">
      <c r="A4418" s="358">
        <v>46057</v>
      </c>
      <c r="B4418" s="359">
        <v>4184278917</v>
      </c>
      <c r="C4418" s="345" t="s">
        <v>15180</v>
      </c>
      <c r="D4418" s="216">
        <v>46059</v>
      </c>
      <c r="E4418" s="361"/>
      <c r="F4418" s="360"/>
      <c r="G4418" s="268" t="s">
        <v>15481</v>
      </c>
      <c r="H4418" s="361"/>
      <c r="I4418" s="359" t="s">
        <v>16139</v>
      </c>
      <c r="J4418" s="359" t="s">
        <v>1769</v>
      </c>
      <c r="K4418" s="359" t="s">
        <v>30</v>
      </c>
      <c r="L4418" s="348" t="str">
        <f>VLOOKUP($K4418,[1]TONG_SL!$A$1:$D$65536,2,0)</f>
        <v>Gà muối 500g</v>
      </c>
      <c r="M4418" s="349"/>
      <c r="N4418" s="348" t="str">
        <f t="shared" si="435"/>
        <v>K-C6</v>
      </c>
      <c r="O4418" s="350"/>
      <c r="P4418" s="350"/>
      <c r="Q4418" s="348" t="str">
        <f>VLOOKUP(K4418,TONG_SL!$A:$D,3,0)</f>
        <v>Túi</v>
      </c>
      <c r="R4418" s="362">
        <v>12</v>
      </c>
      <c r="S4418" s="362"/>
      <c r="T4418" s="362">
        <f>VLOOKUP(VLOOKUP(G4418,Ma_KH!$A:$R,18,0)&amp;K4418,Gia_MB!$A:$F,6,0)</f>
        <v>116611</v>
      </c>
      <c r="U4418" s="363">
        <f t="shared" si="436"/>
        <v>1399332</v>
      </c>
      <c r="V4418" s="362"/>
      <c r="W4418" s="364">
        <f t="shared" si="437"/>
        <v>0</v>
      </c>
      <c r="X4418" s="365" t="str">
        <f t="shared" si="438"/>
        <v>8</v>
      </c>
      <c r="Y4418" s="362"/>
      <c r="Z4418" s="363">
        <f t="shared" si="439"/>
        <v>111946.56</v>
      </c>
      <c r="AA4418" s="366">
        <f>VLOOKUP(G4418,Ma_KH!$A:$R,14,0)</f>
        <v>60</v>
      </c>
    </row>
    <row r="4419" spans="1:27" x14ac:dyDescent="0.25">
      <c r="A4419" s="358">
        <v>46057</v>
      </c>
      <c r="B4419" s="359">
        <v>4184278069</v>
      </c>
      <c r="C4419" s="345" t="s">
        <v>15180</v>
      </c>
      <c r="D4419" s="216">
        <v>46059</v>
      </c>
      <c r="E4419" s="361"/>
      <c r="F4419" s="360"/>
      <c r="G4419" s="268" t="s">
        <v>15481</v>
      </c>
      <c r="H4419" s="361"/>
      <c r="I4419" s="359" t="s">
        <v>16140</v>
      </c>
      <c r="J4419" s="359" t="s">
        <v>1769</v>
      </c>
      <c r="K4419" s="359" t="s">
        <v>48</v>
      </c>
      <c r="L4419" s="348" t="str">
        <f>VLOOKUP($K4419,[1]TONG_SL!$A$1:$D$65536,2,0)</f>
        <v>Mọc Nấm Hương 250g</v>
      </c>
      <c r="M4419" s="349"/>
      <c r="N4419" s="348" t="str">
        <f t="shared" si="435"/>
        <v>K-C6</v>
      </c>
      <c r="O4419" s="350"/>
      <c r="P4419" s="350"/>
      <c r="Q4419" s="348" t="str">
        <f>VLOOKUP(K4419,TONG_SL!$A:$D,3,0)</f>
        <v>Túi</v>
      </c>
      <c r="R4419" s="362">
        <v>10</v>
      </c>
      <c r="S4419" s="362"/>
      <c r="T4419" s="362">
        <f>VLOOKUP(VLOOKUP(G4419,Ma_KH!$A:$R,18,0)&amp;K4419,Gia_MB!$A:$F,6,0)</f>
        <v>46000</v>
      </c>
      <c r="U4419" s="363">
        <f t="shared" si="436"/>
        <v>460000</v>
      </c>
      <c r="V4419" s="362"/>
      <c r="W4419" s="364">
        <f t="shared" si="437"/>
        <v>0</v>
      </c>
      <c r="X4419" s="365" t="str">
        <f t="shared" si="438"/>
        <v>8</v>
      </c>
      <c r="Y4419" s="362"/>
      <c r="Z4419" s="363">
        <f t="shared" si="439"/>
        <v>36800</v>
      </c>
      <c r="AA4419" s="366">
        <f>VLOOKUP(G4419,Ma_KH!$A:$R,14,0)</f>
        <v>60</v>
      </c>
    </row>
    <row r="4420" spans="1:27" x14ac:dyDescent="0.25">
      <c r="A4420" s="358">
        <v>46057</v>
      </c>
      <c r="B4420" s="359">
        <v>4184278069</v>
      </c>
      <c r="C4420" s="345" t="s">
        <v>15180</v>
      </c>
      <c r="D4420" s="216">
        <v>46059</v>
      </c>
      <c r="E4420" s="361"/>
      <c r="F4420" s="360"/>
      <c r="G4420" s="268" t="s">
        <v>15481</v>
      </c>
      <c r="H4420" s="361"/>
      <c r="I4420" s="359" t="s">
        <v>16140</v>
      </c>
      <c r="J4420" s="359" t="s">
        <v>1769</v>
      </c>
      <c r="K4420" s="359" t="s">
        <v>32</v>
      </c>
      <c r="L4420" s="348" t="str">
        <f>VLOOKUP($K4420,[1]TONG_SL!$A$1:$D$65536,2,0)</f>
        <v>Giò Tai Lưỡi Xào 250g</v>
      </c>
      <c r="M4420" s="349"/>
      <c r="N4420" s="348" t="str">
        <f t="shared" si="435"/>
        <v>K-C6</v>
      </c>
      <c r="O4420" s="350"/>
      <c r="P4420" s="350"/>
      <c r="Q4420" s="348" t="str">
        <f>VLOOKUP(K4420,TONG_SL!$A:$D,3,0)</f>
        <v>Túi</v>
      </c>
      <c r="R4420" s="362">
        <v>15</v>
      </c>
      <c r="S4420" s="362"/>
      <c r="T4420" s="362">
        <f>VLOOKUP(VLOOKUP(G4420,Ma_KH!$A:$R,18,0)&amp;K4420,Gia_MB!$A:$F,6,0)</f>
        <v>50182</v>
      </c>
      <c r="U4420" s="363">
        <f t="shared" si="436"/>
        <v>752730</v>
      </c>
      <c r="V4420" s="362"/>
      <c r="W4420" s="364">
        <f t="shared" si="437"/>
        <v>0</v>
      </c>
      <c r="X4420" s="365" t="str">
        <f t="shared" si="438"/>
        <v>8</v>
      </c>
      <c r="Y4420" s="362"/>
      <c r="Z4420" s="363">
        <f t="shared" si="439"/>
        <v>60218.400000000001</v>
      </c>
      <c r="AA4420" s="366">
        <f>VLOOKUP(G4420,Ma_KH!$A:$R,14,0)</f>
        <v>60</v>
      </c>
    </row>
    <row r="4421" spans="1:27" x14ac:dyDescent="0.25">
      <c r="A4421" s="358">
        <v>46057</v>
      </c>
      <c r="B4421" s="359">
        <v>4184278069</v>
      </c>
      <c r="C4421" s="345" t="s">
        <v>15180</v>
      </c>
      <c r="D4421" s="216">
        <v>46059</v>
      </c>
      <c r="E4421" s="361"/>
      <c r="F4421" s="360"/>
      <c r="G4421" s="268" t="s">
        <v>15481</v>
      </c>
      <c r="H4421" s="361"/>
      <c r="I4421" s="359" t="s">
        <v>16140</v>
      </c>
      <c r="J4421" s="359" t="s">
        <v>1769</v>
      </c>
      <c r="K4421" s="359" t="s">
        <v>27</v>
      </c>
      <c r="L4421" s="348" t="str">
        <f>VLOOKUP($K4421,[1]TONG_SL!$A$1:$D$65536,2,0)</f>
        <v>Chân giò heo muối 300g</v>
      </c>
      <c r="M4421" s="349"/>
      <c r="N4421" s="348" t="str">
        <f t="shared" si="435"/>
        <v>K-C6</v>
      </c>
      <c r="O4421" s="350"/>
      <c r="P4421" s="350"/>
      <c r="Q4421" s="348" t="str">
        <f>VLOOKUP(K4421,TONG_SL!$A:$D,3,0)</f>
        <v>Túi</v>
      </c>
      <c r="R4421" s="362">
        <v>20</v>
      </c>
      <c r="S4421" s="362"/>
      <c r="T4421" s="362">
        <f>VLOOKUP(VLOOKUP(G4421,Ma_KH!$A:$R,18,0)&amp;K4421,Gia_MB!$A:$F,6,0)</f>
        <v>73431</v>
      </c>
      <c r="U4421" s="363">
        <f t="shared" si="436"/>
        <v>1468620</v>
      </c>
      <c r="V4421" s="362"/>
      <c r="W4421" s="364">
        <f t="shared" si="437"/>
        <v>0</v>
      </c>
      <c r="X4421" s="365" t="str">
        <f t="shared" si="438"/>
        <v>8</v>
      </c>
      <c r="Y4421" s="362"/>
      <c r="Z4421" s="363">
        <f t="shared" si="439"/>
        <v>117489.60000000001</v>
      </c>
      <c r="AA4421" s="366">
        <f>VLOOKUP(G4421,Ma_KH!$A:$R,14,0)</f>
        <v>60</v>
      </c>
    </row>
    <row r="4422" spans="1:27" x14ac:dyDescent="0.25">
      <c r="A4422" s="358">
        <v>46057</v>
      </c>
      <c r="B4422" s="359">
        <v>4184278069</v>
      </c>
      <c r="C4422" s="345" t="s">
        <v>15180</v>
      </c>
      <c r="D4422" s="216">
        <v>46059</v>
      </c>
      <c r="E4422" s="361"/>
      <c r="F4422" s="360"/>
      <c r="G4422" s="268" t="s">
        <v>15481</v>
      </c>
      <c r="H4422" s="361"/>
      <c r="I4422" s="359" t="s">
        <v>16140</v>
      </c>
      <c r="J4422" s="359" t="s">
        <v>1769</v>
      </c>
      <c r="K4422" s="359" t="s">
        <v>30</v>
      </c>
      <c r="L4422" s="348" t="str">
        <f>VLOOKUP($K4422,[1]TONG_SL!$A$1:$D$65536,2,0)</f>
        <v>Gà muối 500g</v>
      </c>
      <c r="M4422" s="349"/>
      <c r="N4422" s="348" t="str">
        <f t="shared" si="435"/>
        <v>K-C6</v>
      </c>
      <c r="O4422" s="350"/>
      <c r="P4422" s="350"/>
      <c r="Q4422" s="348" t="str">
        <f>VLOOKUP(K4422,TONG_SL!$A:$D,3,0)</f>
        <v>Túi</v>
      </c>
      <c r="R4422" s="362">
        <v>20</v>
      </c>
      <c r="S4422" s="362"/>
      <c r="T4422" s="362">
        <f>VLOOKUP(VLOOKUP(G4422,Ma_KH!$A:$R,18,0)&amp;K4422,Gia_MB!$A:$F,6,0)</f>
        <v>116611</v>
      </c>
      <c r="U4422" s="363">
        <f t="shared" si="436"/>
        <v>2332220</v>
      </c>
      <c r="V4422" s="362"/>
      <c r="W4422" s="364">
        <f t="shared" si="437"/>
        <v>0</v>
      </c>
      <c r="X4422" s="365" t="str">
        <f t="shared" si="438"/>
        <v>8</v>
      </c>
      <c r="Y4422" s="362"/>
      <c r="Z4422" s="363">
        <f t="shared" si="439"/>
        <v>186577.6</v>
      </c>
      <c r="AA4422" s="366">
        <f>VLOOKUP(G4422,Ma_KH!$A:$R,14,0)</f>
        <v>60</v>
      </c>
    </row>
    <row r="4423" spans="1:27" x14ac:dyDescent="0.25">
      <c r="A4423" s="358">
        <v>46057</v>
      </c>
      <c r="B4423" s="359">
        <v>4184279002</v>
      </c>
      <c r="C4423" s="345" t="s">
        <v>15180</v>
      </c>
      <c r="D4423" s="216">
        <v>46059</v>
      </c>
      <c r="E4423" s="361"/>
      <c r="F4423" s="360"/>
      <c r="G4423" s="268" t="s">
        <v>15481</v>
      </c>
      <c r="H4423" s="361"/>
      <c r="I4423" s="359" t="s">
        <v>16141</v>
      </c>
      <c r="J4423" s="359" t="s">
        <v>1769</v>
      </c>
      <c r="K4423" s="359" t="s">
        <v>48</v>
      </c>
      <c r="L4423" s="348" t="str">
        <f>VLOOKUP($K4423,[1]TONG_SL!$A$1:$D$65536,2,0)</f>
        <v>Mọc Nấm Hương 250g</v>
      </c>
      <c r="M4423" s="349"/>
      <c r="N4423" s="348" t="str">
        <f t="shared" si="435"/>
        <v>K-C6</v>
      </c>
      <c r="O4423" s="350"/>
      <c r="P4423" s="350"/>
      <c r="Q4423" s="348" t="str">
        <f>VLOOKUP(K4423,TONG_SL!$A:$D,3,0)</f>
        <v>Túi</v>
      </c>
      <c r="R4423" s="362">
        <v>6</v>
      </c>
      <c r="S4423" s="362"/>
      <c r="T4423" s="362">
        <f>VLOOKUP(VLOOKUP(G4423,Ma_KH!$A:$R,18,0)&amp;K4423,Gia_MB!$A:$F,6,0)</f>
        <v>46000</v>
      </c>
      <c r="U4423" s="363">
        <f t="shared" si="436"/>
        <v>276000</v>
      </c>
      <c r="V4423" s="362"/>
      <c r="W4423" s="364">
        <f t="shared" si="437"/>
        <v>0</v>
      </c>
      <c r="X4423" s="365" t="str">
        <f t="shared" si="438"/>
        <v>8</v>
      </c>
      <c r="Y4423" s="362"/>
      <c r="Z4423" s="363">
        <f t="shared" si="439"/>
        <v>22080</v>
      </c>
      <c r="AA4423" s="366">
        <f>VLOOKUP(G4423,Ma_KH!$A:$R,14,0)</f>
        <v>60</v>
      </c>
    </row>
    <row r="4424" spans="1:27" x14ac:dyDescent="0.25">
      <c r="A4424" s="358">
        <v>46057</v>
      </c>
      <c r="B4424" s="359">
        <v>4184279002</v>
      </c>
      <c r="C4424" s="345" t="s">
        <v>15180</v>
      </c>
      <c r="D4424" s="216">
        <v>46059</v>
      </c>
      <c r="E4424" s="361"/>
      <c r="F4424" s="360"/>
      <c r="G4424" s="268" t="s">
        <v>15481</v>
      </c>
      <c r="H4424" s="361"/>
      <c r="I4424" s="359" t="s">
        <v>16141</v>
      </c>
      <c r="J4424" s="359" t="s">
        <v>1769</v>
      </c>
      <c r="K4424" s="359" t="s">
        <v>32</v>
      </c>
      <c r="L4424" s="348" t="str">
        <f>VLOOKUP($K4424,[1]TONG_SL!$A$1:$D$65536,2,0)</f>
        <v>Giò Tai Lưỡi Xào 250g</v>
      </c>
      <c r="M4424" s="349"/>
      <c r="N4424" s="348" t="str">
        <f t="shared" si="435"/>
        <v>K-C6</v>
      </c>
      <c r="O4424" s="350"/>
      <c r="P4424" s="350"/>
      <c r="Q4424" s="348" t="str">
        <f>VLOOKUP(K4424,TONG_SL!$A:$D,3,0)</f>
        <v>Túi</v>
      </c>
      <c r="R4424" s="362">
        <v>10</v>
      </c>
      <c r="S4424" s="362"/>
      <c r="T4424" s="362">
        <f>VLOOKUP(VLOOKUP(G4424,Ma_KH!$A:$R,18,0)&amp;K4424,Gia_MB!$A:$F,6,0)</f>
        <v>50182</v>
      </c>
      <c r="U4424" s="363">
        <f t="shared" si="436"/>
        <v>501820</v>
      </c>
      <c r="V4424" s="362"/>
      <c r="W4424" s="364">
        <f t="shared" si="437"/>
        <v>0</v>
      </c>
      <c r="X4424" s="365" t="str">
        <f t="shared" si="438"/>
        <v>8</v>
      </c>
      <c r="Y4424" s="362"/>
      <c r="Z4424" s="363">
        <f t="shared" si="439"/>
        <v>40145.599999999999</v>
      </c>
      <c r="AA4424" s="366">
        <f>VLOOKUP(G4424,Ma_KH!$A:$R,14,0)</f>
        <v>60</v>
      </c>
    </row>
    <row r="4425" spans="1:27" x14ac:dyDescent="0.25">
      <c r="A4425" s="358">
        <v>46057</v>
      </c>
      <c r="B4425" s="359">
        <v>4184279002</v>
      </c>
      <c r="C4425" s="345" t="s">
        <v>15180</v>
      </c>
      <c r="D4425" s="216">
        <v>46059</v>
      </c>
      <c r="E4425" s="361"/>
      <c r="F4425" s="360"/>
      <c r="G4425" s="268" t="s">
        <v>15481</v>
      </c>
      <c r="H4425" s="361"/>
      <c r="I4425" s="359" t="s">
        <v>16141</v>
      </c>
      <c r="J4425" s="359" t="s">
        <v>1769</v>
      </c>
      <c r="K4425" s="359" t="s">
        <v>30</v>
      </c>
      <c r="L4425" s="348" t="str">
        <f>VLOOKUP($K4425,[1]TONG_SL!$A$1:$D$65536,2,0)</f>
        <v>Gà muối 500g</v>
      </c>
      <c r="M4425" s="349"/>
      <c r="N4425" s="348" t="str">
        <f t="shared" si="435"/>
        <v>K-C6</v>
      </c>
      <c r="O4425" s="350"/>
      <c r="P4425" s="350"/>
      <c r="Q4425" s="348" t="str">
        <f>VLOOKUP(K4425,TONG_SL!$A:$D,3,0)</f>
        <v>Túi</v>
      </c>
      <c r="R4425" s="362">
        <v>20</v>
      </c>
      <c r="S4425" s="362"/>
      <c r="T4425" s="362">
        <f>VLOOKUP(VLOOKUP(G4425,Ma_KH!$A:$R,18,0)&amp;K4425,Gia_MB!$A:$F,6,0)</f>
        <v>116611</v>
      </c>
      <c r="U4425" s="363">
        <f t="shared" si="436"/>
        <v>2332220</v>
      </c>
      <c r="V4425" s="362"/>
      <c r="W4425" s="364">
        <f t="shared" si="437"/>
        <v>0</v>
      </c>
      <c r="X4425" s="365" t="str">
        <f t="shared" si="438"/>
        <v>8</v>
      </c>
      <c r="Y4425" s="362"/>
      <c r="Z4425" s="363">
        <f t="shared" si="439"/>
        <v>186577.6</v>
      </c>
      <c r="AA4425" s="366">
        <f>VLOOKUP(G4425,Ma_KH!$A:$R,14,0)</f>
        <v>60</v>
      </c>
    </row>
    <row r="4426" spans="1:27" x14ac:dyDescent="0.25">
      <c r="A4426" s="358">
        <v>46057</v>
      </c>
      <c r="B4426" s="359">
        <v>4184279002</v>
      </c>
      <c r="C4426" s="345" t="s">
        <v>15180</v>
      </c>
      <c r="D4426" s="216">
        <v>46059</v>
      </c>
      <c r="E4426" s="361"/>
      <c r="F4426" s="360"/>
      <c r="G4426" s="268" t="s">
        <v>15481</v>
      </c>
      <c r="H4426" s="361"/>
      <c r="I4426" s="359" t="s">
        <v>16141</v>
      </c>
      <c r="J4426" s="359" t="s">
        <v>1769</v>
      </c>
      <c r="K4426" s="359" t="s">
        <v>27</v>
      </c>
      <c r="L4426" s="348" t="str">
        <f>VLOOKUP($K4426,[1]TONG_SL!$A$1:$D$65536,2,0)</f>
        <v>Chân giò heo muối 300g</v>
      </c>
      <c r="M4426" s="349"/>
      <c r="N4426" s="348" t="str">
        <f t="shared" si="435"/>
        <v>K-C6</v>
      </c>
      <c r="O4426" s="350"/>
      <c r="P4426" s="350"/>
      <c r="Q4426" s="348" t="str">
        <f>VLOOKUP(K4426,TONG_SL!$A:$D,3,0)</f>
        <v>Túi</v>
      </c>
      <c r="R4426" s="362">
        <v>20</v>
      </c>
      <c r="S4426" s="362"/>
      <c r="T4426" s="362">
        <f>VLOOKUP(VLOOKUP(G4426,Ma_KH!$A:$R,18,0)&amp;K4426,Gia_MB!$A:$F,6,0)</f>
        <v>73431</v>
      </c>
      <c r="U4426" s="363">
        <f t="shared" si="436"/>
        <v>1468620</v>
      </c>
      <c r="V4426" s="362"/>
      <c r="W4426" s="364">
        <f t="shared" si="437"/>
        <v>0</v>
      </c>
      <c r="X4426" s="365" t="str">
        <f t="shared" si="438"/>
        <v>8</v>
      </c>
      <c r="Y4426" s="362"/>
      <c r="Z4426" s="363">
        <f t="shared" si="439"/>
        <v>117489.60000000001</v>
      </c>
      <c r="AA4426" s="366">
        <f>VLOOKUP(G4426,Ma_KH!$A:$R,14,0)</f>
        <v>60</v>
      </c>
    </row>
    <row r="4427" spans="1:27" x14ac:dyDescent="0.25">
      <c r="A4427" s="358">
        <v>46052</v>
      </c>
      <c r="B4427" s="359">
        <v>4183998307</v>
      </c>
      <c r="C4427" s="345" t="s">
        <v>15180</v>
      </c>
      <c r="D4427" s="216">
        <v>46059</v>
      </c>
      <c r="E4427" s="361"/>
      <c r="F4427" s="360"/>
      <c r="G4427" s="268" t="s">
        <v>15481</v>
      </c>
      <c r="H4427" s="361"/>
      <c r="I4427" s="359" t="s">
        <v>16142</v>
      </c>
      <c r="J4427" s="359" t="s">
        <v>1769</v>
      </c>
      <c r="K4427" s="359" t="s">
        <v>27</v>
      </c>
      <c r="L4427" s="348" t="str">
        <f>VLOOKUP($K4427,[1]TONG_SL!$A$1:$D$65536,2,0)</f>
        <v>Chân giò heo muối 300g</v>
      </c>
      <c r="M4427" s="349"/>
      <c r="N4427" s="348" t="str">
        <f t="shared" si="435"/>
        <v>K-C6</v>
      </c>
      <c r="O4427" s="350"/>
      <c r="P4427" s="350"/>
      <c r="Q4427" s="348" t="str">
        <f>VLOOKUP(K4427,TONG_SL!$A:$D,3,0)</f>
        <v>Túi</v>
      </c>
      <c r="R4427" s="362">
        <v>1</v>
      </c>
      <c r="S4427" s="362"/>
      <c r="T4427" s="362">
        <f>VLOOKUP(VLOOKUP(G4427,Ma_KH!$A:$R,18,0)&amp;K4427,Gia_MB!$A:$F,6,0)</f>
        <v>73431</v>
      </c>
      <c r="U4427" s="363">
        <f t="shared" si="436"/>
        <v>73431</v>
      </c>
      <c r="V4427" s="362"/>
      <c r="W4427" s="364">
        <f t="shared" si="437"/>
        <v>0</v>
      </c>
      <c r="X4427" s="365" t="str">
        <f t="shared" si="438"/>
        <v>8</v>
      </c>
      <c r="Y4427" s="362"/>
      <c r="Z4427" s="363">
        <f t="shared" si="439"/>
        <v>5874.4800000000005</v>
      </c>
      <c r="AA4427" s="366">
        <f>VLOOKUP(G4427,Ma_KH!$A:$R,14,0)</f>
        <v>60</v>
      </c>
    </row>
    <row r="4428" spans="1:27" x14ac:dyDescent="0.25">
      <c r="A4428" s="358">
        <v>46052</v>
      </c>
      <c r="B4428" s="359">
        <v>4183998307</v>
      </c>
      <c r="C4428" s="345" t="s">
        <v>15180</v>
      </c>
      <c r="D4428" s="216">
        <v>46059</v>
      </c>
      <c r="E4428" s="361"/>
      <c r="F4428" s="360"/>
      <c r="G4428" s="268" t="s">
        <v>15481</v>
      </c>
      <c r="H4428" s="361"/>
      <c r="I4428" s="359" t="s">
        <v>16142</v>
      </c>
      <c r="J4428" s="359" t="s">
        <v>1769</v>
      </c>
      <c r="K4428" s="359" t="s">
        <v>30</v>
      </c>
      <c r="L4428" s="348" t="str">
        <f>VLOOKUP($K4428,[1]TONG_SL!$A$1:$D$65536,2,0)</f>
        <v>Gà muối 500g</v>
      </c>
      <c r="M4428" s="349"/>
      <c r="N4428" s="348" t="str">
        <f t="shared" si="435"/>
        <v>K-C6</v>
      </c>
      <c r="O4428" s="350"/>
      <c r="P4428" s="350"/>
      <c r="Q4428" s="348" t="str">
        <f>VLOOKUP(K4428,TONG_SL!$A:$D,3,0)</f>
        <v>Túi</v>
      </c>
      <c r="R4428" s="362">
        <v>12</v>
      </c>
      <c r="S4428" s="362"/>
      <c r="T4428" s="362">
        <f>VLOOKUP(VLOOKUP(G4428,Ma_KH!$A:$R,18,0)&amp;K4428,Gia_MB!$A:$F,6,0)</f>
        <v>116611</v>
      </c>
      <c r="U4428" s="363">
        <f t="shared" si="436"/>
        <v>1399332</v>
      </c>
      <c r="V4428" s="362"/>
      <c r="W4428" s="364">
        <f t="shared" si="437"/>
        <v>0</v>
      </c>
      <c r="X4428" s="365" t="str">
        <f t="shared" si="438"/>
        <v>8</v>
      </c>
      <c r="Y4428" s="362"/>
      <c r="Z4428" s="363">
        <f t="shared" si="439"/>
        <v>111946.56</v>
      </c>
      <c r="AA4428" s="366">
        <f>VLOOKUP(G4428,Ma_KH!$A:$R,14,0)</f>
        <v>60</v>
      </c>
    </row>
    <row r="4429" spans="1:27" x14ac:dyDescent="0.25">
      <c r="A4429" s="358">
        <v>46052</v>
      </c>
      <c r="B4429" s="359">
        <v>4183998307</v>
      </c>
      <c r="C4429" s="345" t="s">
        <v>15180</v>
      </c>
      <c r="D4429" s="216">
        <v>46059</v>
      </c>
      <c r="E4429" s="361"/>
      <c r="F4429" s="360"/>
      <c r="G4429" s="268" t="s">
        <v>15481</v>
      </c>
      <c r="H4429" s="361"/>
      <c r="I4429" s="359" t="s">
        <v>16142</v>
      </c>
      <c r="J4429" s="359" t="s">
        <v>1769</v>
      </c>
      <c r="K4429" s="359" t="s">
        <v>7149</v>
      </c>
      <c r="L4429" s="348" t="str">
        <f>VLOOKUP($K4429,[1]TONG_SL!$A$1:$D$65536,2,0)</f>
        <v>Tai heo muối 200g</v>
      </c>
      <c r="M4429" s="349"/>
      <c r="N4429" s="348" t="str">
        <f t="shared" si="435"/>
        <v>K-C6</v>
      </c>
      <c r="O4429" s="350"/>
      <c r="P4429" s="350"/>
      <c r="Q4429" s="348" t="str">
        <f>VLOOKUP(K4429,TONG_SL!$A:$D,3,0)</f>
        <v>Túi</v>
      </c>
      <c r="R4429" s="362">
        <v>6</v>
      </c>
      <c r="S4429" s="362"/>
      <c r="T4429" s="362">
        <f>VLOOKUP(VLOOKUP(G4429,Ma_KH!$A:$R,18,0)&amp;K4429,Gia_MB!$A:$F,6,0)</f>
        <v>55595</v>
      </c>
      <c r="U4429" s="363">
        <f t="shared" si="436"/>
        <v>333570</v>
      </c>
      <c r="V4429" s="362"/>
      <c r="W4429" s="364">
        <f t="shared" si="437"/>
        <v>0</v>
      </c>
      <c r="X4429" s="365" t="str">
        <f t="shared" si="438"/>
        <v>8</v>
      </c>
      <c r="Y4429" s="362"/>
      <c r="Z4429" s="363">
        <f t="shared" si="439"/>
        <v>26685.600000000002</v>
      </c>
      <c r="AA4429" s="366">
        <f>VLOOKUP(G4429,Ma_KH!$A:$R,14,0)</f>
        <v>60</v>
      </c>
    </row>
    <row r="4430" spans="1:27" x14ac:dyDescent="0.25">
      <c r="A4430" s="358">
        <v>46052</v>
      </c>
      <c r="B4430" s="359">
        <v>4183998307</v>
      </c>
      <c r="C4430" s="345" t="s">
        <v>15180</v>
      </c>
      <c r="D4430" s="216">
        <v>46059</v>
      </c>
      <c r="E4430" s="361"/>
      <c r="F4430" s="360"/>
      <c r="G4430" s="268" t="s">
        <v>15481</v>
      </c>
      <c r="H4430" s="361"/>
      <c r="I4430" s="359" t="s">
        <v>16142</v>
      </c>
      <c r="J4430" s="359" t="s">
        <v>1769</v>
      </c>
      <c r="K4430" s="359" t="s">
        <v>32</v>
      </c>
      <c r="L4430" s="348" t="str">
        <f>VLOOKUP($K4430,[1]TONG_SL!$A$1:$D$65536,2,0)</f>
        <v>Giò Tai Lưỡi Xào 250g</v>
      </c>
      <c r="M4430" s="349"/>
      <c r="N4430" s="348" t="str">
        <f t="shared" si="435"/>
        <v>K-C6</v>
      </c>
      <c r="O4430" s="350"/>
      <c r="P4430" s="350"/>
      <c r="Q4430" s="348" t="str">
        <f>VLOOKUP(K4430,TONG_SL!$A:$D,3,0)</f>
        <v>Túi</v>
      </c>
      <c r="R4430" s="362">
        <v>3</v>
      </c>
      <c r="S4430" s="362"/>
      <c r="T4430" s="362">
        <f>VLOOKUP(VLOOKUP(G4430,Ma_KH!$A:$R,18,0)&amp;K4430,Gia_MB!$A:$F,6,0)</f>
        <v>50182</v>
      </c>
      <c r="U4430" s="363">
        <f t="shared" si="436"/>
        <v>150546</v>
      </c>
      <c r="V4430" s="362"/>
      <c r="W4430" s="364">
        <f t="shared" si="437"/>
        <v>0</v>
      </c>
      <c r="X4430" s="365" t="str">
        <f t="shared" si="438"/>
        <v>8</v>
      </c>
      <c r="Y4430" s="362"/>
      <c r="Z4430" s="363">
        <f t="shared" si="439"/>
        <v>12043.68</v>
      </c>
      <c r="AA4430" s="366">
        <f>VLOOKUP(G4430,Ma_KH!$A:$R,14,0)</f>
        <v>60</v>
      </c>
    </row>
    <row r="4431" spans="1:27" x14ac:dyDescent="0.25">
      <c r="A4431" s="358">
        <v>46052</v>
      </c>
      <c r="B4431" s="359">
        <v>4183998307</v>
      </c>
      <c r="C4431" s="345" t="s">
        <v>15180</v>
      </c>
      <c r="D4431" s="216">
        <v>46059</v>
      </c>
      <c r="E4431" s="361"/>
      <c r="F4431" s="360"/>
      <c r="G4431" s="268" t="s">
        <v>15481</v>
      </c>
      <c r="H4431" s="361"/>
      <c r="I4431" s="359" t="s">
        <v>16142</v>
      </c>
      <c r="J4431" s="359" t="s">
        <v>1769</v>
      </c>
      <c r="K4431" s="359" t="s">
        <v>48</v>
      </c>
      <c r="L4431" s="348" t="str">
        <f>VLOOKUP($K4431,[1]TONG_SL!$A$1:$D$65536,2,0)</f>
        <v>Mọc Nấm Hương 250g</v>
      </c>
      <c r="M4431" s="349"/>
      <c r="N4431" s="348" t="str">
        <f t="shared" si="435"/>
        <v>K-C6</v>
      </c>
      <c r="O4431" s="350"/>
      <c r="P4431" s="350"/>
      <c r="Q4431" s="348" t="str">
        <f>VLOOKUP(K4431,TONG_SL!$A:$D,3,0)</f>
        <v>Túi</v>
      </c>
      <c r="R4431" s="362">
        <v>2</v>
      </c>
      <c r="S4431" s="362"/>
      <c r="T4431" s="362">
        <f>VLOOKUP(VLOOKUP(G4431,Ma_KH!$A:$R,18,0)&amp;K4431,Gia_MB!$A:$F,6,0)</f>
        <v>46000</v>
      </c>
      <c r="U4431" s="363">
        <f t="shared" si="436"/>
        <v>92000</v>
      </c>
      <c r="V4431" s="362"/>
      <c r="W4431" s="364">
        <f t="shared" si="437"/>
        <v>0</v>
      </c>
      <c r="X4431" s="365" t="str">
        <f t="shared" si="438"/>
        <v>8</v>
      </c>
      <c r="Y4431" s="362"/>
      <c r="Z4431" s="363">
        <f t="shared" si="439"/>
        <v>7360</v>
      </c>
      <c r="AA4431" s="366">
        <f>VLOOKUP(G4431,Ma_KH!$A:$R,14,0)</f>
        <v>60</v>
      </c>
    </row>
    <row r="4432" spans="1:27" x14ac:dyDescent="0.25">
      <c r="A4432" s="358">
        <v>46059</v>
      </c>
      <c r="B4432" s="359">
        <v>4184361890</v>
      </c>
      <c r="C4432" s="345" t="s">
        <v>15180</v>
      </c>
      <c r="D4432" s="216">
        <v>46059</v>
      </c>
      <c r="E4432" s="361"/>
      <c r="F4432" s="360"/>
      <c r="G4432" s="268" t="s">
        <v>15481</v>
      </c>
      <c r="H4432" s="361"/>
      <c r="I4432" s="359" t="s">
        <v>16143</v>
      </c>
      <c r="J4432" s="359" t="s">
        <v>1769</v>
      </c>
      <c r="K4432" s="359" t="s">
        <v>48</v>
      </c>
      <c r="L4432" s="348" t="str">
        <f>VLOOKUP($K4432,[1]TONG_SL!$A$1:$D$65536,2,0)</f>
        <v>Mọc Nấm Hương 250g</v>
      </c>
      <c r="M4432" s="349"/>
      <c r="N4432" s="348" t="str">
        <f t="shared" si="435"/>
        <v>K-C6</v>
      </c>
      <c r="O4432" s="350"/>
      <c r="P4432" s="350"/>
      <c r="Q4432" s="348" t="str">
        <f>VLOOKUP(K4432,TONG_SL!$A:$D,3,0)</f>
        <v>Túi</v>
      </c>
      <c r="R4432" s="362">
        <v>8</v>
      </c>
      <c r="S4432" s="362"/>
      <c r="T4432" s="362">
        <f>VLOOKUP(VLOOKUP(G4432,Ma_KH!$A:$R,18,0)&amp;K4432,Gia_MB!$A:$F,6,0)</f>
        <v>46000</v>
      </c>
      <c r="U4432" s="363">
        <f t="shared" si="436"/>
        <v>368000</v>
      </c>
      <c r="V4432" s="362"/>
      <c r="W4432" s="364">
        <f t="shared" si="437"/>
        <v>0</v>
      </c>
      <c r="X4432" s="365" t="str">
        <f t="shared" si="438"/>
        <v>8</v>
      </c>
      <c r="Y4432" s="362"/>
      <c r="Z4432" s="363">
        <f t="shared" si="439"/>
        <v>29440</v>
      </c>
      <c r="AA4432" s="366">
        <f>VLOOKUP(G4432,Ma_KH!$A:$R,14,0)</f>
        <v>60</v>
      </c>
    </row>
    <row r="4433" spans="1:27" x14ac:dyDescent="0.25">
      <c r="A4433" s="358">
        <v>46059</v>
      </c>
      <c r="B4433" s="359">
        <v>4184361890</v>
      </c>
      <c r="C4433" s="345" t="s">
        <v>15180</v>
      </c>
      <c r="D4433" s="216">
        <v>46059</v>
      </c>
      <c r="E4433" s="361"/>
      <c r="F4433" s="360"/>
      <c r="G4433" s="268" t="s">
        <v>15481</v>
      </c>
      <c r="H4433" s="361"/>
      <c r="I4433" s="359" t="s">
        <v>16143</v>
      </c>
      <c r="J4433" s="359" t="s">
        <v>1769</v>
      </c>
      <c r="K4433" s="359" t="s">
        <v>32</v>
      </c>
      <c r="L4433" s="348" t="str">
        <f>VLOOKUP($K4433,[1]TONG_SL!$A$1:$D$65536,2,0)</f>
        <v>Giò Tai Lưỡi Xào 250g</v>
      </c>
      <c r="M4433" s="349"/>
      <c r="N4433" s="348" t="str">
        <f t="shared" si="435"/>
        <v>K-C6</v>
      </c>
      <c r="O4433" s="350"/>
      <c r="P4433" s="350"/>
      <c r="Q4433" s="348" t="str">
        <f>VLOOKUP(K4433,TONG_SL!$A:$D,3,0)</f>
        <v>Túi</v>
      </c>
      <c r="R4433" s="362">
        <v>6</v>
      </c>
      <c r="S4433" s="362"/>
      <c r="T4433" s="362">
        <f>VLOOKUP(VLOOKUP(G4433,Ma_KH!$A:$R,18,0)&amp;K4433,Gia_MB!$A:$F,6,0)</f>
        <v>50182</v>
      </c>
      <c r="U4433" s="363">
        <f t="shared" si="436"/>
        <v>301092</v>
      </c>
      <c r="V4433" s="362"/>
      <c r="W4433" s="364">
        <f t="shared" si="437"/>
        <v>0</v>
      </c>
      <c r="X4433" s="365" t="str">
        <f t="shared" si="438"/>
        <v>8</v>
      </c>
      <c r="Y4433" s="362"/>
      <c r="Z4433" s="363">
        <f t="shared" si="439"/>
        <v>24087.360000000001</v>
      </c>
      <c r="AA4433" s="366">
        <f>VLOOKUP(G4433,Ma_KH!$A:$R,14,0)</f>
        <v>60</v>
      </c>
    </row>
    <row r="4434" spans="1:27" x14ac:dyDescent="0.25">
      <c r="A4434" s="358">
        <v>46059</v>
      </c>
      <c r="B4434" s="359">
        <v>4184361890</v>
      </c>
      <c r="C4434" s="345" t="s">
        <v>15180</v>
      </c>
      <c r="D4434" s="216">
        <v>46059</v>
      </c>
      <c r="E4434" s="361"/>
      <c r="F4434" s="360"/>
      <c r="G4434" s="268" t="s">
        <v>15481</v>
      </c>
      <c r="H4434" s="361"/>
      <c r="I4434" s="359" t="s">
        <v>16143</v>
      </c>
      <c r="J4434" s="359" t="s">
        <v>1769</v>
      </c>
      <c r="K4434" s="359" t="s">
        <v>37</v>
      </c>
      <c r="L4434" s="348" t="str">
        <f>VLOOKUP($K4434,[1]TONG_SL!$A$1:$D$65536,2,0)</f>
        <v>Chả cốm 300g</v>
      </c>
      <c r="M4434" s="349"/>
      <c r="N4434" s="348" t="str">
        <f t="shared" si="435"/>
        <v>K-C6</v>
      </c>
      <c r="O4434" s="350"/>
      <c r="P4434" s="350"/>
      <c r="Q4434" s="348" t="str">
        <f>VLOOKUP(K4434,TONG_SL!$A:$D,3,0)</f>
        <v>Túi</v>
      </c>
      <c r="R4434" s="362">
        <v>6</v>
      </c>
      <c r="S4434" s="362"/>
      <c r="T4434" s="362">
        <f>VLOOKUP(VLOOKUP(G4434,Ma_KH!$A:$R,18,0)&amp;K4434,Gia_MB!$A:$F,6,0)</f>
        <v>74250</v>
      </c>
      <c r="U4434" s="363">
        <f t="shared" si="436"/>
        <v>445500</v>
      </c>
      <c r="V4434" s="362"/>
      <c r="W4434" s="364">
        <f t="shared" si="437"/>
        <v>0</v>
      </c>
      <c r="X4434" s="365" t="str">
        <f t="shared" si="438"/>
        <v>8</v>
      </c>
      <c r="Y4434" s="362"/>
      <c r="Z4434" s="363">
        <f t="shared" si="439"/>
        <v>35640</v>
      </c>
      <c r="AA4434" s="366">
        <f>VLOOKUP(G4434,Ma_KH!$A:$R,14,0)</f>
        <v>60</v>
      </c>
    </row>
    <row r="4435" spans="1:27" x14ac:dyDescent="0.25">
      <c r="A4435" s="358">
        <v>46059</v>
      </c>
      <c r="B4435" s="359">
        <v>4184361890</v>
      </c>
      <c r="C4435" s="345" t="s">
        <v>15180</v>
      </c>
      <c r="D4435" s="216">
        <v>46059</v>
      </c>
      <c r="E4435" s="361"/>
      <c r="F4435" s="360"/>
      <c r="G4435" s="268" t="s">
        <v>15481</v>
      </c>
      <c r="H4435" s="361"/>
      <c r="I4435" s="359" t="s">
        <v>16143</v>
      </c>
      <c r="J4435" s="359" t="s">
        <v>1769</v>
      </c>
      <c r="K4435" s="359" t="s">
        <v>39</v>
      </c>
      <c r="L4435" s="348" t="str">
        <f>VLOOKUP($K4435,[1]TONG_SL!$A$1:$D$65536,2,0)</f>
        <v>Chả nướng 300g</v>
      </c>
      <c r="M4435" s="349"/>
      <c r="N4435" s="348" t="str">
        <f t="shared" si="435"/>
        <v>K-C6</v>
      </c>
      <c r="O4435" s="350"/>
      <c r="P4435" s="350"/>
      <c r="Q4435" s="348" t="str">
        <f>VLOOKUP(K4435,TONG_SL!$A:$D,3,0)</f>
        <v>Túi</v>
      </c>
      <c r="R4435" s="362">
        <v>1</v>
      </c>
      <c r="S4435" s="362"/>
      <c r="T4435" s="362">
        <f>VLOOKUP(VLOOKUP(G4435,Ma_KH!$A:$R,18,0)&amp;K4435,Gia_MB!$A:$F,6,0)</f>
        <v>70950</v>
      </c>
      <c r="U4435" s="363">
        <f t="shared" si="436"/>
        <v>70950</v>
      </c>
      <c r="V4435" s="362"/>
      <c r="W4435" s="364">
        <f t="shared" si="437"/>
        <v>0</v>
      </c>
      <c r="X4435" s="365" t="str">
        <f t="shared" si="438"/>
        <v>8</v>
      </c>
      <c r="Y4435" s="362"/>
      <c r="Z4435" s="363">
        <f t="shared" si="439"/>
        <v>5676</v>
      </c>
      <c r="AA4435" s="366">
        <f>VLOOKUP(G4435,Ma_KH!$A:$R,14,0)</f>
        <v>60</v>
      </c>
    </row>
    <row r="4436" spans="1:27" x14ac:dyDescent="0.25">
      <c r="A4436" s="358">
        <v>46059</v>
      </c>
      <c r="B4436" s="359">
        <v>4184361890</v>
      </c>
      <c r="C4436" s="345" t="s">
        <v>15180</v>
      </c>
      <c r="D4436" s="216">
        <v>46059</v>
      </c>
      <c r="E4436" s="361"/>
      <c r="F4436" s="360"/>
      <c r="G4436" s="268" t="s">
        <v>15481</v>
      </c>
      <c r="H4436" s="361"/>
      <c r="I4436" s="359" t="s">
        <v>16143</v>
      </c>
      <c r="J4436" s="359" t="s">
        <v>1769</v>
      </c>
      <c r="K4436" s="359" t="s">
        <v>7149</v>
      </c>
      <c r="L4436" s="348" t="str">
        <f>VLOOKUP($K4436,[1]TONG_SL!$A$1:$D$65536,2,0)</f>
        <v>Tai heo muối 200g</v>
      </c>
      <c r="M4436" s="349"/>
      <c r="N4436" s="348" t="str">
        <f t="shared" si="435"/>
        <v>K-C6</v>
      </c>
      <c r="O4436" s="350"/>
      <c r="P4436" s="350"/>
      <c r="Q4436" s="348" t="str">
        <f>VLOOKUP(K4436,TONG_SL!$A:$D,3,0)</f>
        <v>Túi</v>
      </c>
      <c r="R4436" s="362">
        <v>5</v>
      </c>
      <c r="S4436" s="362"/>
      <c r="T4436" s="362">
        <f>VLOOKUP(VLOOKUP(G4436,Ma_KH!$A:$R,18,0)&amp;K4436,Gia_MB!$A:$F,6,0)</f>
        <v>55595</v>
      </c>
      <c r="U4436" s="363">
        <f t="shared" si="436"/>
        <v>277975</v>
      </c>
      <c r="V4436" s="362"/>
      <c r="W4436" s="364">
        <f t="shared" si="437"/>
        <v>0</v>
      </c>
      <c r="X4436" s="365" t="str">
        <f t="shared" si="438"/>
        <v>8</v>
      </c>
      <c r="Y4436" s="362"/>
      <c r="Z4436" s="363">
        <f t="shared" si="439"/>
        <v>22238</v>
      </c>
      <c r="AA4436" s="366">
        <f>VLOOKUP(G4436,Ma_KH!$A:$R,14,0)</f>
        <v>60</v>
      </c>
    </row>
    <row r="4437" spans="1:27" x14ac:dyDescent="0.25">
      <c r="A4437" s="358">
        <v>46059</v>
      </c>
      <c r="B4437" s="359">
        <v>4184361890</v>
      </c>
      <c r="C4437" s="345" t="s">
        <v>15180</v>
      </c>
      <c r="D4437" s="216">
        <v>46059</v>
      </c>
      <c r="E4437" s="361"/>
      <c r="F4437" s="360"/>
      <c r="G4437" s="268" t="s">
        <v>15481</v>
      </c>
      <c r="H4437" s="361"/>
      <c r="I4437" s="359" t="s">
        <v>16143</v>
      </c>
      <c r="J4437" s="359" t="s">
        <v>1769</v>
      </c>
      <c r="K4437" s="359" t="s">
        <v>30</v>
      </c>
      <c r="L4437" s="348" t="str">
        <f>VLOOKUP($K4437,[1]TONG_SL!$A$1:$D$65536,2,0)</f>
        <v>Gà muối 500g</v>
      </c>
      <c r="M4437" s="349"/>
      <c r="N4437" s="348" t="str">
        <f t="shared" si="435"/>
        <v>K-C6</v>
      </c>
      <c r="O4437" s="350"/>
      <c r="P4437" s="350"/>
      <c r="Q4437" s="348" t="str">
        <f>VLOOKUP(K4437,TONG_SL!$A:$D,3,0)</f>
        <v>Túi</v>
      </c>
      <c r="R4437" s="362">
        <v>2</v>
      </c>
      <c r="S4437" s="362"/>
      <c r="T4437" s="362">
        <f>VLOOKUP(VLOOKUP(G4437,Ma_KH!$A:$R,18,0)&amp;K4437,Gia_MB!$A:$F,6,0)</f>
        <v>116611</v>
      </c>
      <c r="U4437" s="363">
        <f t="shared" ref="U4437:U4462" si="440">T4437*R4437</f>
        <v>233222</v>
      </c>
      <c r="V4437" s="362"/>
      <c r="W4437" s="364">
        <f t="shared" ref="W4437:W4462" si="441">U4437*V4437</f>
        <v>0</v>
      </c>
      <c r="X4437" s="365" t="str">
        <f t="shared" ref="X4437:X4462" si="442">IF(B4437&lt;&gt;"","8","0")</f>
        <v>8</v>
      </c>
      <c r="Y4437" s="362"/>
      <c r="Z4437" s="363">
        <f t="shared" ref="Z4437:Z4462" si="443">U4437*X4437%</f>
        <v>18657.760000000002</v>
      </c>
      <c r="AA4437" s="366">
        <f>VLOOKUP(G4437,Ma_KH!$A:$R,14,0)</f>
        <v>60</v>
      </c>
    </row>
    <row r="4438" spans="1:27" x14ac:dyDescent="0.25">
      <c r="A4438" s="358">
        <v>46059</v>
      </c>
      <c r="B4438" s="359">
        <v>4184361890</v>
      </c>
      <c r="C4438" s="345" t="s">
        <v>15180</v>
      </c>
      <c r="D4438" s="216">
        <v>46059</v>
      </c>
      <c r="E4438" s="361"/>
      <c r="F4438" s="360"/>
      <c r="G4438" s="268" t="s">
        <v>15481</v>
      </c>
      <c r="H4438" s="361"/>
      <c r="I4438" s="359" t="s">
        <v>16143</v>
      </c>
      <c r="J4438" s="359" t="s">
        <v>1769</v>
      </c>
      <c r="K4438" s="359" t="s">
        <v>27</v>
      </c>
      <c r="L4438" s="348" t="str">
        <f>VLOOKUP($K4438,[1]TONG_SL!$A$1:$D$65536,2,0)</f>
        <v>Chân giò heo muối 300g</v>
      </c>
      <c r="M4438" s="349"/>
      <c r="N4438" s="348" t="str">
        <f t="shared" si="435"/>
        <v>K-C6</v>
      </c>
      <c r="O4438" s="350"/>
      <c r="P4438" s="350"/>
      <c r="Q4438" s="348" t="str">
        <f>VLOOKUP(K4438,TONG_SL!$A:$D,3,0)</f>
        <v>Túi</v>
      </c>
      <c r="R4438" s="362">
        <v>9</v>
      </c>
      <c r="S4438" s="362"/>
      <c r="T4438" s="362">
        <f>VLOOKUP(VLOOKUP(G4438,Ma_KH!$A:$R,18,0)&amp;K4438,Gia_MB!$A:$F,6,0)</f>
        <v>73431</v>
      </c>
      <c r="U4438" s="363">
        <f t="shared" si="440"/>
        <v>660879</v>
      </c>
      <c r="V4438" s="362"/>
      <c r="W4438" s="364">
        <f t="shared" si="441"/>
        <v>0</v>
      </c>
      <c r="X4438" s="365" t="str">
        <f t="shared" si="442"/>
        <v>8</v>
      </c>
      <c r="Y4438" s="362"/>
      <c r="Z4438" s="363">
        <f t="shared" si="443"/>
        <v>52870.32</v>
      </c>
      <c r="AA4438" s="366">
        <f>VLOOKUP(G4438,Ma_KH!$A:$R,14,0)</f>
        <v>60</v>
      </c>
    </row>
    <row r="4439" spans="1:27" x14ac:dyDescent="0.25">
      <c r="A4439" s="358">
        <v>46059</v>
      </c>
      <c r="B4439" s="359">
        <v>4184361668</v>
      </c>
      <c r="C4439" s="345" t="s">
        <v>15180</v>
      </c>
      <c r="D4439" s="216">
        <v>46059</v>
      </c>
      <c r="E4439" s="361"/>
      <c r="F4439" s="360"/>
      <c r="G4439" s="268" t="s">
        <v>15481</v>
      </c>
      <c r="H4439" s="361"/>
      <c r="I4439" s="359" t="s">
        <v>16144</v>
      </c>
      <c r="J4439" s="359" t="s">
        <v>1769</v>
      </c>
      <c r="K4439" s="359" t="s">
        <v>27</v>
      </c>
      <c r="L4439" s="348" t="str">
        <f>VLOOKUP($K4439,[1]TONG_SL!$A$1:$D$65536,2,0)</f>
        <v>Chân giò heo muối 300g</v>
      </c>
      <c r="M4439" s="349"/>
      <c r="N4439" s="348" t="str">
        <f t="shared" si="435"/>
        <v>K-C6</v>
      </c>
      <c r="O4439" s="350"/>
      <c r="P4439" s="350"/>
      <c r="Q4439" s="348" t="str">
        <f>VLOOKUP(K4439,TONG_SL!$A:$D,3,0)</f>
        <v>Túi</v>
      </c>
      <c r="R4439" s="362">
        <v>5</v>
      </c>
      <c r="S4439" s="362"/>
      <c r="T4439" s="362">
        <f>VLOOKUP(VLOOKUP(G4439,Ma_KH!$A:$R,18,0)&amp;K4439,Gia_MB!$A:$F,6,0)</f>
        <v>73431</v>
      </c>
      <c r="U4439" s="363">
        <f t="shared" si="440"/>
        <v>367155</v>
      </c>
      <c r="V4439" s="362"/>
      <c r="W4439" s="364">
        <f t="shared" si="441"/>
        <v>0</v>
      </c>
      <c r="X4439" s="365" t="str">
        <f t="shared" si="442"/>
        <v>8</v>
      </c>
      <c r="Y4439" s="362"/>
      <c r="Z4439" s="363">
        <f t="shared" si="443"/>
        <v>29372.400000000001</v>
      </c>
      <c r="AA4439" s="366">
        <f>VLOOKUP(G4439,Ma_KH!$A:$R,14,0)</f>
        <v>60</v>
      </c>
    </row>
    <row r="4440" spans="1:27" x14ac:dyDescent="0.25">
      <c r="A4440" s="358">
        <v>46059</v>
      </c>
      <c r="B4440" s="359">
        <v>4184361668</v>
      </c>
      <c r="C4440" s="345" t="s">
        <v>15180</v>
      </c>
      <c r="D4440" s="216">
        <v>46059</v>
      </c>
      <c r="E4440" s="361"/>
      <c r="F4440" s="360"/>
      <c r="G4440" s="268" t="s">
        <v>15481</v>
      </c>
      <c r="H4440" s="361"/>
      <c r="I4440" s="359" t="s">
        <v>16144</v>
      </c>
      <c r="J4440" s="359" t="s">
        <v>1769</v>
      </c>
      <c r="K4440" s="359" t="s">
        <v>30</v>
      </c>
      <c r="L4440" s="348" t="str">
        <f>VLOOKUP($K4440,[1]TONG_SL!$A$1:$D$65536,2,0)</f>
        <v>Gà muối 500g</v>
      </c>
      <c r="M4440" s="349"/>
      <c r="N4440" s="348" t="str">
        <f t="shared" si="435"/>
        <v>K-C6</v>
      </c>
      <c r="O4440" s="350"/>
      <c r="P4440" s="350"/>
      <c r="Q4440" s="348" t="str">
        <f>VLOOKUP(K4440,TONG_SL!$A:$D,3,0)</f>
        <v>Túi</v>
      </c>
      <c r="R4440" s="362">
        <v>10</v>
      </c>
      <c r="S4440" s="362"/>
      <c r="T4440" s="362">
        <f>VLOOKUP(VLOOKUP(G4440,Ma_KH!$A:$R,18,0)&amp;K4440,Gia_MB!$A:$F,6,0)</f>
        <v>116611</v>
      </c>
      <c r="U4440" s="363">
        <f t="shared" si="440"/>
        <v>1166110</v>
      </c>
      <c r="V4440" s="362"/>
      <c r="W4440" s="364">
        <f t="shared" si="441"/>
        <v>0</v>
      </c>
      <c r="X4440" s="365" t="str">
        <f t="shared" si="442"/>
        <v>8</v>
      </c>
      <c r="Y4440" s="362"/>
      <c r="Z4440" s="363">
        <f t="shared" si="443"/>
        <v>93288.8</v>
      </c>
      <c r="AA4440" s="366">
        <f>VLOOKUP(G4440,Ma_KH!$A:$R,14,0)</f>
        <v>60</v>
      </c>
    </row>
    <row r="4441" spans="1:27" x14ac:dyDescent="0.25">
      <c r="A4441" s="358">
        <v>46059</v>
      </c>
      <c r="B4441" s="359">
        <v>4184361668</v>
      </c>
      <c r="C4441" s="345" t="s">
        <v>15180</v>
      </c>
      <c r="D4441" s="216">
        <v>46059</v>
      </c>
      <c r="E4441" s="361"/>
      <c r="F4441" s="360"/>
      <c r="G4441" s="268" t="s">
        <v>15481</v>
      </c>
      <c r="H4441" s="361"/>
      <c r="I4441" s="359" t="s">
        <v>16144</v>
      </c>
      <c r="J4441" s="359" t="s">
        <v>1769</v>
      </c>
      <c r="K4441" s="359" t="s">
        <v>39</v>
      </c>
      <c r="L4441" s="348" t="str">
        <f>VLOOKUP($K4441,[1]TONG_SL!$A$1:$D$65536,2,0)</f>
        <v>Chả nướng 300g</v>
      </c>
      <c r="M4441" s="349"/>
      <c r="N4441" s="348" t="str">
        <f t="shared" si="435"/>
        <v>K-C6</v>
      </c>
      <c r="O4441" s="350"/>
      <c r="P4441" s="350"/>
      <c r="Q4441" s="348" t="str">
        <f>VLOOKUP(K4441,TONG_SL!$A:$D,3,0)</f>
        <v>Túi</v>
      </c>
      <c r="R4441" s="362">
        <v>5</v>
      </c>
      <c r="S4441" s="362"/>
      <c r="T4441" s="362">
        <f>VLOOKUP(VLOOKUP(G4441,Ma_KH!$A:$R,18,0)&amp;K4441,Gia_MB!$A:$F,6,0)</f>
        <v>70950</v>
      </c>
      <c r="U4441" s="363">
        <f t="shared" si="440"/>
        <v>354750</v>
      </c>
      <c r="V4441" s="362"/>
      <c r="W4441" s="364">
        <f t="shared" si="441"/>
        <v>0</v>
      </c>
      <c r="X4441" s="365" t="str">
        <f t="shared" si="442"/>
        <v>8</v>
      </c>
      <c r="Y4441" s="362"/>
      <c r="Z4441" s="363">
        <f t="shared" si="443"/>
        <v>28380</v>
      </c>
      <c r="AA4441" s="366">
        <f>VLOOKUP(G4441,Ma_KH!$A:$R,14,0)</f>
        <v>60</v>
      </c>
    </row>
    <row r="4442" spans="1:27" x14ac:dyDescent="0.25">
      <c r="A4442" s="358">
        <v>46059</v>
      </c>
      <c r="B4442" s="359">
        <v>4184361668</v>
      </c>
      <c r="C4442" s="345" t="s">
        <v>15180</v>
      </c>
      <c r="D4442" s="216">
        <v>46059</v>
      </c>
      <c r="E4442" s="361"/>
      <c r="F4442" s="360"/>
      <c r="G4442" s="268" t="s">
        <v>15481</v>
      </c>
      <c r="H4442" s="361"/>
      <c r="I4442" s="359" t="s">
        <v>16144</v>
      </c>
      <c r="J4442" s="359" t="s">
        <v>1769</v>
      </c>
      <c r="K4442" s="359" t="s">
        <v>37</v>
      </c>
      <c r="L4442" s="348" t="str">
        <f>VLOOKUP($K4442,[1]TONG_SL!$A$1:$D$65536,2,0)</f>
        <v>Chả cốm 300g</v>
      </c>
      <c r="M4442" s="349"/>
      <c r="N4442" s="348" t="str">
        <f t="shared" si="435"/>
        <v>K-C6</v>
      </c>
      <c r="O4442" s="350"/>
      <c r="P4442" s="350"/>
      <c r="Q4442" s="348" t="str">
        <f>VLOOKUP(K4442,TONG_SL!$A:$D,3,0)</f>
        <v>Túi</v>
      </c>
      <c r="R4442" s="362">
        <v>5</v>
      </c>
      <c r="S4442" s="362"/>
      <c r="T4442" s="362">
        <f>VLOOKUP(VLOOKUP(G4442,Ma_KH!$A:$R,18,0)&amp;K4442,Gia_MB!$A:$F,6,0)</f>
        <v>74250</v>
      </c>
      <c r="U4442" s="363">
        <f t="shared" si="440"/>
        <v>371250</v>
      </c>
      <c r="V4442" s="362"/>
      <c r="W4442" s="364">
        <f t="shared" si="441"/>
        <v>0</v>
      </c>
      <c r="X4442" s="365" t="str">
        <f t="shared" si="442"/>
        <v>8</v>
      </c>
      <c r="Y4442" s="362"/>
      <c r="Z4442" s="363">
        <f t="shared" si="443"/>
        <v>29700</v>
      </c>
      <c r="AA4442" s="366">
        <f>VLOOKUP(G4442,Ma_KH!$A:$R,14,0)</f>
        <v>60</v>
      </c>
    </row>
    <row r="4443" spans="1:27" x14ac:dyDescent="0.25">
      <c r="A4443" s="358">
        <v>46059</v>
      </c>
      <c r="B4443" s="359">
        <v>4184361668</v>
      </c>
      <c r="C4443" s="345" t="s">
        <v>15180</v>
      </c>
      <c r="D4443" s="216">
        <v>46059</v>
      </c>
      <c r="E4443" s="361"/>
      <c r="F4443" s="360"/>
      <c r="G4443" s="268" t="s">
        <v>15481</v>
      </c>
      <c r="H4443" s="361"/>
      <c r="I4443" s="359" t="s">
        <v>16144</v>
      </c>
      <c r="J4443" s="359" t="s">
        <v>1769</v>
      </c>
      <c r="K4443" s="359" t="s">
        <v>32</v>
      </c>
      <c r="L4443" s="348" t="str">
        <f>VLOOKUP($K4443,[1]TONG_SL!$A$1:$D$65536,2,0)</f>
        <v>Giò Tai Lưỡi Xào 250g</v>
      </c>
      <c r="M4443" s="349"/>
      <c r="N4443" s="348" t="str">
        <f t="shared" si="435"/>
        <v>K-C6</v>
      </c>
      <c r="O4443" s="350"/>
      <c r="P4443" s="350"/>
      <c r="Q4443" s="348" t="str">
        <f>VLOOKUP(K4443,TONG_SL!$A:$D,3,0)</f>
        <v>Túi</v>
      </c>
      <c r="R4443" s="362">
        <v>5</v>
      </c>
      <c r="S4443" s="362"/>
      <c r="T4443" s="362">
        <f>VLOOKUP(VLOOKUP(G4443,Ma_KH!$A:$R,18,0)&amp;K4443,Gia_MB!$A:$F,6,0)</f>
        <v>50182</v>
      </c>
      <c r="U4443" s="363">
        <f t="shared" si="440"/>
        <v>250910</v>
      </c>
      <c r="V4443" s="362"/>
      <c r="W4443" s="364">
        <f t="shared" si="441"/>
        <v>0</v>
      </c>
      <c r="X4443" s="365" t="str">
        <f t="shared" si="442"/>
        <v>8</v>
      </c>
      <c r="Y4443" s="362"/>
      <c r="Z4443" s="363">
        <f t="shared" si="443"/>
        <v>20072.8</v>
      </c>
      <c r="AA4443" s="366">
        <f>VLOOKUP(G4443,Ma_KH!$A:$R,14,0)</f>
        <v>60</v>
      </c>
    </row>
    <row r="4444" spans="1:27" x14ac:dyDescent="0.25">
      <c r="A4444" s="358">
        <v>46059</v>
      </c>
      <c r="B4444" s="359">
        <v>4184361668</v>
      </c>
      <c r="C4444" s="345" t="s">
        <v>15180</v>
      </c>
      <c r="D4444" s="216">
        <v>46059</v>
      </c>
      <c r="E4444" s="361"/>
      <c r="F4444" s="360"/>
      <c r="G4444" s="268" t="s">
        <v>15481</v>
      </c>
      <c r="H4444" s="361"/>
      <c r="I4444" s="359" t="s">
        <v>16144</v>
      </c>
      <c r="J4444" s="359" t="s">
        <v>1769</v>
      </c>
      <c r="K4444" s="359" t="s">
        <v>48</v>
      </c>
      <c r="L4444" s="348" t="str">
        <f>VLOOKUP($K4444,[1]TONG_SL!$A$1:$D$65536,2,0)</f>
        <v>Mọc Nấm Hương 250g</v>
      </c>
      <c r="M4444" s="349"/>
      <c r="N4444" s="348" t="str">
        <f t="shared" si="435"/>
        <v>K-C6</v>
      </c>
      <c r="O4444" s="350"/>
      <c r="P4444" s="350"/>
      <c r="Q4444" s="348" t="str">
        <f>VLOOKUP(K4444,TONG_SL!$A:$D,3,0)</f>
        <v>Túi</v>
      </c>
      <c r="R4444" s="362">
        <v>5</v>
      </c>
      <c r="S4444" s="362"/>
      <c r="T4444" s="362">
        <f>VLOOKUP(VLOOKUP(G4444,Ma_KH!$A:$R,18,0)&amp;K4444,Gia_MB!$A:$F,6,0)</f>
        <v>46000</v>
      </c>
      <c r="U4444" s="363">
        <f t="shared" si="440"/>
        <v>230000</v>
      </c>
      <c r="V4444" s="362"/>
      <c r="W4444" s="364">
        <f t="shared" si="441"/>
        <v>0</v>
      </c>
      <c r="X4444" s="365" t="str">
        <f t="shared" si="442"/>
        <v>8</v>
      </c>
      <c r="Y4444" s="362"/>
      <c r="Z4444" s="363">
        <f t="shared" si="443"/>
        <v>18400</v>
      </c>
      <c r="AA4444" s="366">
        <f>VLOOKUP(G4444,Ma_KH!$A:$R,14,0)</f>
        <v>60</v>
      </c>
    </row>
    <row r="4445" spans="1:27" x14ac:dyDescent="0.25">
      <c r="A4445" s="358">
        <v>46052</v>
      </c>
      <c r="B4445" s="359">
        <v>4183997735</v>
      </c>
      <c r="C4445" s="345" t="s">
        <v>15180</v>
      </c>
      <c r="D4445" s="216">
        <v>46059</v>
      </c>
      <c r="E4445" s="361"/>
      <c r="F4445" s="360"/>
      <c r="G4445" s="268" t="s">
        <v>15481</v>
      </c>
      <c r="H4445" s="361"/>
      <c r="I4445" s="359" t="s">
        <v>16145</v>
      </c>
      <c r="J4445" s="359" t="s">
        <v>1769</v>
      </c>
      <c r="K4445" s="359" t="s">
        <v>32</v>
      </c>
      <c r="L4445" s="348" t="str">
        <f>VLOOKUP($K4445,[1]TONG_SL!$A$1:$D$65536,2,0)</f>
        <v>Giò Tai Lưỡi Xào 250g</v>
      </c>
      <c r="M4445" s="349"/>
      <c r="N4445" s="348" t="str">
        <f t="shared" ref="N4445:N4508" si="444">IF($B4445&lt;&gt;"","K-C6","")</f>
        <v>K-C6</v>
      </c>
      <c r="O4445" s="350"/>
      <c r="P4445" s="350"/>
      <c r="Q4445" s="348" t="str">
        <f>VLOOKUP(K4445,TONG_SL!$A:$D,3,0)</f>
        <v>Túi</v>
      </c>
      <c r="R4445" s="362">
        <v>6</v>
      </c>
      <c r="S4445" s="362"/>
      <c r="T4445" s="362">
        <f>VLOOKUP(VLOOKUP(G4445,Ma_KH!$A:$R,18,0)&amp;K4445,Gia_MB!$A:$F,6,0)</f>
        <v>50182</v>
      </c>
      <c r="U4445" s="363">
        <f t="shared" si="440"/>
        <v>301092</v>
      </c>
      <c r="V4445" s="362"/>
      <c r="W4445" s="364">
        <f t="shared" si="441"/>
        <v>0</v>
      </c>
      <c r="X4445" s="365" t="str">
        <f t="shared" si="442"/>
        <v>8</v>
      </c>
      <c r="Y4445" s="362"/>
      <c r="Z4445" s="363">
        <f t="shared" si="443"/>
        <v>24087.360000000001</v>
      </c>
      <c r="AA4445" s="366">
        <f>VLOOKUP(G4445,Ma_KH!$A:$R,14,0)</f>
        <v>60</v>
      </c>
    </row>
    <row r="4446" spans="1:27" x14ac:dyDescent="0.25">
      <c r="A4446" s="358">
        <v>46052</v>
      </c>
      <c r="B4446" s="359">
        <v>4183997735</v>
      </c>
      <c r="C4446" s="345" t="s">
        <v>15180</v>
      </c>
      <c r="D4446" s="216">
        <v>46059</v>
      </c>
      <c r="E4446" s="361"/>
      <c r="F4446" s="360"/>
      <c r="G4446" s="268" t="s">
        <v>15481</v>
      </c>
      <c r="H4446" s="361"/>
      <c r="I4446" s="359" t="s">
        <v>16145</v>
      </c>
      <c r="J4446" s="359" t="s">
        <v>1769</v>
      </c>
      <c r="K4446" s="359" t="s">
        <v>37</v>
      </c>
      <c r="L4446" s="348" t="str">
        <f>VLOOKUP($K4446,[1]TONG_SL!$A$1:$D$65536,2,0)</f>
        <v>Chả cốm 300g</v>
      </c>
      <c r="M4446" s="349"/>
      <c r="N4446" s="348" t="str">
        <f t="shared" si="444"/>
        <v>K-C6</v>
      </c>
      <c r="O4446" s="350"/>
      <c r="P4446" s="350"/>
      <c r="Q4446" s="348" t="str">
        <f>VLOOKUP(K4446,TONG_SL!$A:$D,3,0)</f>
        <v>Túi</v>
      </c>
      <c r="R4446" s="362">
        <v>5</v>
      </c>
      <c r="S4446" s="362"/>
      <c r="T4446" s="362">
        <f>VLOOKUP(VLOOKUP(G4446,Ma_KH!$A:$R,18,0)&amp;K4446,Gia_MB!$A:$F,6,0)</f>
        <v>74250</v>
      </c>
      <c r="U4446" s="363">
        <f t="shared" si="440"/>
        <v>371250</v>
      </c>
      <c r="V4446" s="362"/>
      <c r="W4446" s="364">
        <f t="shared" si="441"/>
        <v>0</v>
      </c>
      <c r="X4446" s="365" t="str">
        <f t="shared" si="442"/>
        <v>8</v>
      </c>
      <c r="Y4446" s="362"/>
      <c r="Z4446" s="363">
        <f t="shared" si="443"/>
        <v>29700</v>
      </c>
      <c r="AA4446" s="366">
        <f>VLOOKUP(G4446,Ma_KH!$A:$R,14,0)</f>
        <v>60</v>
      </c>
    </row>
    <row r="4447" spans="1:27" x14ac:dyDescent="0.25">
      <c r="A4447" s="358">
        <v>46052</v>
      </c>
      <c r="B4447" s="359">
        <v>4183997735</v>
      </c>
      <c r="C4447" s="345" t="s">
        <v>15180</v>
      </c>
      <c r="D4447" s="216">
        <v>46059</v>
      </c>
      <c r="E4447" s="361"/>
      <c r="F4447" s="360"/>
      <c r="G4447" s="268" t="s">
        <v>15481</v>
      </c>
      <c r="H4447" s="361"/>
      <c r="I4447" s="359" t="s">
        <v>16145</v>
      </c>
      <c r="J4447" s="359" t="s">
        <v>1769</v>
      </c>
      <c r="K4447" s="359" t="s">
        <v>30</v>
      </c>
      <c r="L4447" s="348" t="str">
        <f>VLOOKUP($K4447,[1]TONG_SL!$A$1:$D$65536,2,0)</f>
        <v>Gà muối 500g</v>
      </c>
      <c r="M4447" s="349"/>
      <c r="N4447" s="348" t="str">
        <f t="shared" si="444"/>
        <v>K-C6</v>
      </c>
      <c r="O4447" s="350"/>
      <c r="P4447" s="350"/>
      <c r="Q4447" s="348" t="str">
        <f>VLOOKUP(K4447,TONG_SL!$A:$D,3,0)</f>
        <v>Túi</v>
      </c>
      <c r="R4447" s="362">
        <v>5</v>
      </c>
      <c r="S4447" s="362"/>
      <c r="T4447" s="362">
        <f>VLOOKUP(VLOOKUP(G4447,Ma_KH!$A:$R,18,0)&amp;K4447,Gia_MB!$A:$F,6,0)</f>
        <v>116611</v>
      </c>
      <c r="U4447" s="363">
        <f t="shared" si="440"/>
        <v>583055</v>
      </c>
      <c r="V4447" s="362"/>
      <c r="W4447" s="364">
        <f t="shared" si="441"/>
        <v>0</v>
      </c>
      <c r="X4447" s="365" t="str">
        <f t="shared" si="442"/>
        <v>8</v>
      </c>
      <c r="Y4447" s="362"/>
      <c r="Z4447" s="363">
        <f t="shared" si="443"/>
        <v>46644.4</v>
      </c>
      <c r="AA4447" s="366">
        <f>VLOOKUP(G4447,Ma_KH!$A:$R,14,0)</f>
        <v>60</v>
      </c>
    </row>
    <row r="4448" spans="1:27" x14ac:dyDescent="0.25">
      <c r="A4448" s="358">
        <v>46052</v>
      </c>
      <c r="B4448" s="359">
        <v>4183997735</v>
      </c>
      <c r="C4448" s="345" t="s">
        <v>15180</v>
      </c>
      <c r="D4448" s="216">
        <v>46059</v>
      </c>
      <c r="E4448" s="361"/>
      <c r="F4448" s="360"/>
      <c r="G4448" s="268" t="s">
        <v>15481</v>
      </c>
      <c r="H4448" s="361"/>
      <c r="I4448" s="359" t="s">
        <v>16145</v>
      </c>
      <c r="J4448" s="359" t="s">
        <v>1769</v>
      </c>
      <c r="K4448" s="359" t="s">
        <v>27</v>
      </c>
      <c r="L4448" s="348" t="str">
        <f>VLOOKUP($K4448,[1]TONG_SL!$A$1:$D$65536,2,0)</f>
        <v>Chân giò heo muối 300g</v>
      </c>
      <c r="M4448" s="349"/>
      <c r="N4448" s="348" t="str">
        <f t="shared" si="444"/>
        <v>K-C6</v>
      </c>
      <c r="O4448" s="350"/>
      <c r="P4448" s="350"/>
      <c r="Q4448" s="348" t="str">
        <f>VLOOKUP(K4448,TONG_SL!$A:$D,3,0)</f>
        <v>Túi</v>
      </c>
      <c r="R4448" s="362">
        <v>10</v>
      </c>
      <c r="S4448" s="362"/>
      <c r="T4448" s="362">
        <f>VLOOKUP(VLOOKUP(G4448,Ma_KH!$A:$R,18,0)&amp;K4448,Gia_MB!$A:$F,6,0)</f>
        <v>73431</v>
      </c>
      <c r="U4448" s="363">
        <f t="shared" si="440"/>
        <v>734310</v>
      </c>
      <c r="V4448" s="362"/>
      <c r="W4448" s="364">
        <f t="shared" si="441"/>
        <v>0</v>
      </c>
      <c r="X4448" s="365" t="str">
        <f t="shared" si="442"/>
        <v>8</v>
      </c>
      <c r="Y4448" s="362"/>
      <c r="Z4448" s="363">
        <f t="shared" si="443"/>
        <v>58744.800000000003</v>
      </c>
      <c r="AA4448" s="366">
        <f>VLOOKUP(G4448,Ma_KH!$A:$R,14,0)</f>
        <v>60</v>
      </c>
    </row>
    <row r="4449" spans="1:27" x14ac:dyDescent="0.25">
      <c r="A4449" s="358">
        <v>46052</v>
      </c>
      <c r="B4449" s="359">
        <v>4183998329</v>
      </c>
      <c r="C4449" s="345" t="s">
        <v>15180</v>
      </c>
      <c r="D4449" s="216">
        <v>46059</v>
      </c>
      <c r="E4449" s="361"/>
      <c r="F4449" s="360"/>
      <c r="G4449" s="268" t="s">
        <v>15481</v>
      </c>
      <c r="H4449" s="361"/>
      <c r="I4449" s="359" t="s">
        <v>16146</v>
      </c>
      <c r="J4449" s="359" t="s">
        <v>1769</v>
      </c>
      <c r="K4449" s="359" t="s">
        <v>27</v>
      </c>
      <c r="L4449" s="348" t="str">
        <f>VLOOKUP($K4449,[1]TONG_SL!$A$1:$D$65536,2,0)</f>
        <v>Chân giò heo muối 300g</v>
      </c>
      <c r="M4449" s="349"/>
      <c r="N4449" s="348" t="str">
        <f t="shared" si="444"/>
        <v>K-C6</v>
      </c>
      <c r="O4449" s="350"/>
      <c r="P4449" s="350"/>
      <c r="Q4449" s="348" t="str">
        <f>VLOOKUP(K4449,TONG_SL!$A:$D,3,0)</f>
        <v>Túi</v>
      </c>
      <c r="R4449" s="362">
        <v>5</v>
      </c>
      <c r="S4449" s="362"/>
      <c r="T4449" s="362">
        <f>VLOOKUP(VLOOKUP(G4449,Ma_KH!$A:$R,18,0)&amp;K4449,Gia_MB!$A:$F,6,0)</f>
        <v>73431</v>
      </c>
      <c r="U4449" s="363">
        <f t="shared" si="440"/>
        <v>367155</v>
      </c>
      <c r="V4449" s="362"/>
      <c r="W4449" s="364">
        <f t="shared" si="441"/>
        <v>0</v>
      </c>
      <c r="X4449" s="365" t="str">
        <f t="shared" si="442"/>
        <v>8</v>
      </c>
      <c r="Y4449" s="362"/>
      <c r="Z4449" s="363">
        <f t="shared" si="443"/>
        <v>29372.400000000001</v>
      </c>
      <c r="AA4449" s="366">
        <f>VLOOKUP(G4449,Ma_KH!$A:$R,14,0)</f>
        <v>60</v>
      </c>
    </row>
    <row r="4450" spans="1:27" x14ac:dyDescent="0.25">
      <c r="A4450" s="358">
        <v>46052</v>
      </c>
      <c r="B4450" s="359">
        <v>4183998329</v>
      </c>
      <c r="C4450" s="345" t="s">
        <v>15180</v>
      </c>
      <c r="D4450" s="216">
        <v>46059</v>
      </c>
      <c r="E4450" s="361"/>
      <c r="F4450" s="360"/>
      <c r="G4450" s="268" t="s">
        <v>15481</v>
      </c>
      <c r="H4450" s="361"/>
      <c r="I4450" s="359" t="s">
        <v>16146</v>
      </c>
      <c r="J4450" s="359" t="s">
        <v>1769</v>
      </c>
      <c r="K4450" s="359" t="s">
        <v>30</v>
      </c>
      <c r="L4450" s="348" t="str">
        <f>VLOOKUP($K4450,[1]TONG_SL!$A$1:$D$65536,2,0)</f>
        <v>Gà muối 500g</v>
      </c>
      <c r="M4450" s="349"/>
      <c r="N4450" s="348" t="str">
        <f t="shared" si="444"/>
        <v>K-C6</v>
      </c>
      <c r="O4450" s="350"/>
      <c r="P4450" s="350"/>
      <c r="Q4450" s="348" t="str">
        <f>VLOOKUP(K4450,TONG_SL!$A:$D,3,0)</f>
        <v>Túi</v>
      </c>
      <c r="R4450" s="362">
        <v>5</v>
      </c>
      <c r="S4450" s="362"/>
      <c r="T4450" s="362">
        <f>VLOOKUP(VLOOKUP(G4450,Ma_KH!$A:$R,18,0)&amp;K4450,Gia_MB!$A:$F,6,0)</f>
        <v>116611</v>
      </c>
      <c r="U4450" s="363">
        <f t="shared" si="440"/>
        <v>583055</v>
      </c>
      <c r="V4450" s="362"/>
      <c r="W4450" s="364">
        <f t="shared" si="441"/>
        <v>0</v>
      </c>
      <c r="X4450" s="365" t="str">
        <f t="shared" si="442"/>
        <v>8</v>
      </c>
      <c r="Y4450" s="362"/>
      <c r="Z4450" s="363">
        <f t="shared" si="443"/>
        <v>46644.4</v>
      </c>
      <c r="AA4450" s="366">
        <f>VLOOKUP(G4450,Ma_KH!$A:$R,14,0)</f>
        <v>60</v>
      </c>
    </row>
    <row r="4451" spans="1:27" x14ac:dyDescent="0.25">
      <c r="A4451" s="358">
        <v>46052</v>
      </c>
      <c r="B4451" s="359">
        <v>4183998329</v>
      </c>
      <c r="C4451" s="345" t="s">
        <v>15180</v>
      </c>
      <c r="D4451" s="216">
        <v>46059</v>
      </c>
      <c r="E4451" s="361"/>
      <c r="F4451" s="360"/>
      <c r="G4451" s="268" t="s">
        <v>15481</v>
      </c>
      <c r="H4451" s="361"/>
      <c r="I4451" s="359" t="s">
        <v>16146</v>
      </c>
      <c r="J4451" s="359" t="s">
        <v>1769</v>
      </c>
      <c r="K4451" s="359" t="s">
        <v>32</v>
      </c>
      <c r="L4451" s="348" t="str">
        <f>VLOOKUP($K4451,[1]TONG_SL!$A$1:$D$65536,2,0)</f>
        <v>Giò Tai Lưỡi Xào 250g</v>
      </c>
      <c r="M4451" s="349"/>
      <c r="N4451" s="348" t="str">
        <f t="shared" si="444"/>
        <v>K-C6</v>
      </c>
      <c r="O4451" s="350"/>
      <c r="P4451" s="350"/>
      <c r="Q4451" s="348" t="str">
        <f>VLOOKUP(K4451,TONG_SL!$A:$D,3,0)</f>
        <v>Túi</v>
      </c>
      <c r="R4451" s="362">
        <v>9</v>
      </c>
      <c r="S4451" s="362"/>
      <c r="T4451" s="362">
        <f>VLOOKUP(VLOOKUP(G4451,Ma_KH!$A:$R,18,0)&amp;K4451,Gia_MB!$A:$F,6,0)</f>
        <v>50182</v>
      </c>
      <c r="U4451" s="363">
        <f t="shared" si="440"/>
        <v>451638</v>
      </c>
      <c r="V4451" s="362"/>
      <c r="W4451" s="364">
        <f t="shared" si="441"/>
        <v>0</v>
      </c>
      <c r="X4451" s="365" t="str">
        <f t="shared" si="442"/>
        <v>8</v>
      </c>
      <c r="Y4451" s="362"/>
      <c r="Z4451" s="363">
        <f t="shared" si="443"/>
        <v>36131.040000000001</v>
      </c>
      <c r="AA4451" s="366">
        <f>VLOOKUP(G4451,Ma_KH!$A:$R,14,0)</f>
        <v>60</v>
      </c>
    </row>
    <row r="4452" spans="1:27" x14ac:dyDescent="0.25">
      <c r="A4452" s="358">
        <v>46052</v>
      </c>
      <c r="B4452" s="359">
        <v>4183998329</v>
      </c>
      <c r="C4452" s="345" t="s">
        <v>15180</v>
      </c>
      <c r="D4452" s="216">
        <v>46059</v>
      </c>
      <c r="E4452" s="361"/>
      <c r="F4452" s="360"/>
      <c r="G4452" s="268" t="s">
        <v>15481</v>
      </c>
      <c r="H4452" s="361"/>
      <c r="I4452" s="359" t="s">
        <v>16146</v>
      </c>
      <c r="J4452" s="359" t="s">
        <v>1769</v>
      </c>
      <c r="K4452" s="359" t="s">
        <v>48</v>
      </c>
      <c r="L4452" s="348" t="str">
        <f>VLOOKUP($K4452,[1]TONG_SL!$A$1:$D$65536,2,0)</f>
        <v>Mọc Nấm Hương 250g</v>
      </c>
      <c r="M4452" s="349"/>
      <c r="N4452" s="348" t="str">
        <f t="shared" si="444"/>
        <v>K-C6</v>
      </c>
      <c r="O4452" s="350"/>
      <c r="P4452" s="350"/>
      <c r="Q4452" s="348" t="str">
        <f>VLOOKUP(K4452,TONG_SL!$A:$D,3,0)</f>
        <v>Túi</v>
      </c>
      <c r="R4452" s="362">
        <v>5</v>
      </c>
      <c r="S4452" s="362"/>
      <c r="T4452" s="362">
        <f>VLOOKUP(VLOOKUP(G4452,Ma_KH!$A:$R,18,0)&amp;K4452,Gia_MB!$A:$F,6,0)</f>
        <v>46000</v>
      </c>
      <c r="U4452" s="363">
        <f t="shared" si="440"/>
        <v>230000</v>
      </c>
      <c r="V4452" s="362"/>
      <c r="W4452" s="364">
        <f t="shared" si="441"/>
        <v>0</v>
      </c>
      <c r="X4452" s="365" t="str">
        <f t="shared" si="442"/>
        <v>8</v>
      </c>
      <c r="Y4452" s="362"/>
      <c r="Z4452" s="363">
        <f t="shared" si="443"/>
        <v>18400</v>
      </c>
      <c r="AA4452" s="366">
        <f>VLOOKUP(G4452,Ma_KH!$A:$R,14,0)</f>
        <v>60</v>
      </c>
    </row>
    <row r="4453" spans="1:27" x14ac:dyDescent="0.25">
      <c r="A4453" s="358">
        <v>46057</v>
      </c>
      <c r="B4453" s="359">
        <v>4184279199</v>
      </c>
      <c r="C4453" s="345" t="s">
        <v>15180</v>
      </c>
      <c r="D4453" s="216">
        <v>46059</v>
      </c>
      <c r="E4453" s="361"/>
      <c r="F4453" s="360"/>
      <c r="G4453" s="268" t="s">
        <v>15481</v>
      </c>
      <c r="H4453" s="361"/>
      <c r="I4453" s="359" t="s">
        <v>16147</v>
      </c>
      <c r="J4453" s="359" t="s">
        <v>1769</v>
      </c>
      <c r="K4453" s="359" t="s">
        <v>27</v>
      </c>
      <c r="L4453" s="348" t="str">
        <f>VLOOKUP($K4453,[1]TONG_SL!$A$1:$D$65536,2,0)</f>
        <v>Chân giò heo muối 300g</v>
      </c>
      <c r="M4453" s="349"/>
      <c r="N4453" s="348" t="str">
        <f t="shared" si="444"/>
        <v>K-C6</v>
      </c>
      <c r="O4453" s="350"/>
      <c r="P4453" s="350"/>
      <c r="Q4453" s="348" t="str">
        <f>VLOOKUP(K4453,TONG_SL!$A:$D,3,0)</f>
        <v>Túi</v>
      </c>
      <c r="R4453" s="362">
        <v>26</v>
      </c>
      <c r="S4453" s="362"/>
      <c r="T4453" s="362">
        <f>VLOOKUP(VLOOKUP(G4453,Ma_KH!$A:$R,18,0)&amp;K4453,Gia_MB!$A:$F,6,0)</f>
        <v>73431</v>
      </c>
      <c r="U4453" s="363">
        <f t="shared" si="440"/>
        <v>1909206</v>
      </c>
      <c r="V4453" s="362"/>
      <c r="W4453" s="364">
        <f t="shared" si="441"/>
        <v>0</v>
      </c>
      <c r="X4453" s="365" t="str">
        <f t="shared" si="442"/>
        <v>8</v>
      </c>
      <c r="Y4453" s="362"/>
      <c r="Z4453" s="363">
        <f t="shared" si="443"/>
        <v>152736.48000000001</v>
      </c>
      <c r="AA4453" s="366">
        <f>VLOOKUP(G4453,Ma_KH!$A:$R,14,0)</f>
        <v>60</v>
      </c>
    </row>
    <row r="4454" spans="1:27" x14ac:dyDescent="0.25">
      <c r="A4454" s="358">
        <v>46057</v>
      </c>
      <c r="B4454" s="359">
        <v>4184279199</v>
      </c>
      <c r="C4454" s="345" t="s">
        <v>15180</v>
      </c>
      <c r="D4454" s="216">
        <v>46059</v>
      </c>
      <c r="E4454" s="361"/>
      <c r="F4454" s="360"/>
      <c r="G4454" s="268" t="s">
        <v>15481</v>
      </c>
      <c r="H4454" s="361"/>
      <c r="I4454" s="359" t="s">
        <v>16147</v>
      </c>
      <c r="J4454" s="359" t="s">
        <v>1769</v>
      </c>
      <c r="K4454" s="359" t="s">
        <v>48</v>
      </c>
      <c r="L4454" s="348" t="str">
        <f>VLOOKUP($K4454,[1]TONG_SL!$A$1:$D$65536,2,0)</f>
        <v>Mọc Nấm Hương 250g</v>
      </c>
      <c r="M4454" s="349"/>
      <c r="N4454" s="348" t="str">
        <f t="shared" si="444"/>
        <v>K-C6</v>
      </c>
      <c r="O4454" s="350"/>
      <c r="P4454" s="350"/>
      <c r="Q4454" s="348" t="str">
        <f>VLOOKUP(K4454,TONG_SL!$A:$D,3,0)</f>
        <v>Túi</v>
      </c>
      <c r="R4454" s="362">
        <v>10</v>
      </c>
      <c r="S4454" s="362"/>
      <c r="T4454" s="362">
        <f>VLOOKUP(VLOOKUP(G4454,Ma_KH!$A:$R,18,0)&amp;K4454,Gia_MB!$A:$F,6,0)</f>
        <v>46000</v>
      </c>
      <c r="U4454" s="363">
        <f t="shared" si="440"/>
        <v>460000</v>
      </c>
      <c r="V4454" s="362"/>
      <c r="W4454" s="364">
        <f t="shared" si="441"/>
        <v>0</v>
      </c>
      <c r="X4454" s="365" t="str">
        <f t="shared" si="442"/>
        <v>8</v>
      </c>
      <c r="Y4454" s="362"/>
      <c r="Z4454" s="363">
        <f t="shared" si="443"/>
        <v>36800</v>
      </c>
      <c r="AA4454" s="366">
        <f>VLOOKUP(G4454,Ma_KH!$A:$R,14,0)</f>
        <v>60</v>
      </c>
    </row>
    <row r="4455" spans="1:27" x14ac:dyDescent="0.25">
      <c r="A4455" s="358">
        <v>46057</v>
      </c>
      <c r="B4455" s="359">
        <v>4184279199</v>
      </c>
      <c r="C4455" s="345" t="s">
        <v>15180</v>
      </c>
      <c r="D4455" s="216">
        <v>46059</v>
      </c>
      <c r="E4455" s="361"/>
      <c r="F4455" s="360"/>
      <c r="G4455" s="268" t="s">
        <v>15481</v>
      </c>
      <c r="H4455" s="361"/>
      <c r="I4455" s="359" t="s">
        <v>16147</v>
      </c>
      <c r="J4455" s="359" t="s">
        <v>1769</v>
      </c>
      <c r="K4455" s="359" t="s">
        <v>30</v>
      </c>
      <c r="L4455" s="348" t="str">
        <f>VLOOKUP($K4455,[1]TONG_SL!$A$1:$D$65536,2,0)</f>
        <v>Gà muối 500g</v>
      </c>
      <c r="M4455" s="349"/>
      <c r="N4455" s="348" t="str">
        <f t="shared" si="444"/>
        <v>K-C6</v>
      </c>
      <c r="O4455" s="350"/>
      <c r="P4455" s="350"/>
      <c r="Q4455" s="348" t="str">
        <f>VLOOKUP(K4455,TONG_SL!$A:$D,3,0)</f>
        <v>Túi</v>
      </c>
      <c r="R4455" s="362">
        <v>12</v>
      </c>
      <c r="S4455" s="362"/>
      <c r="T4455" s="362">
        <f>VLOOKUP(VLOOKUP(G4455,Ma_KH!$A:$R,18,0)&amp;K4455,Gia_MB!$A:$F,6,0)</f>
        <v>116611</v>
      </c>
      <c r="U4455" s="363">
        <f t="shared" si="440"/>
        <v>1399332</v>
      </c>
      <c r="V4455" s="362"/>
      <c r="W4455" s="364">
        <f t="shared" si="441"/>
        <v>0</v>
      </c>
      <c r="X4455" s="365" t="str">
        <f t="shared" si="442"/>
        <v>8</v>
      </c>
      <c r="Y4455" s="362"/>
      <c r="Z4455" s="363">
        <f t="shared" si="443"/>
        <v>111946.56</v>
      </c>
      <c r="AA4455" s="366">
        <f>VLOOKUP(G4455,Ma_KH!$A:$R,14,0)</f>
        <v>60</v>
      </c>
    </row>
    <row r="4456" spans="1:27" x14ac:dyDescent="0.25">
      <c r="A4456" s="358">
        <v>46057</v>
      </c>
      <c r="B4456" s="359">
        <v>4184279199</v>
      </c>
      <c r="C4456" s="345" t="s">
        <v>15180</v>
      </c>
      <c r="D4456" s="216">
        <v>46059</v>
      </c>
      <c r="E4456" s="361"/>
      <c r="F4456" s="360"/>
      <c r="G4456" s="268" t="s">
        <v>15481</v>
      </c>
      <c r="H4456" s="361"/>
      <c r="I4456" s="359" t="s">
        <v>16147</v>
      </c>
      <c r="J4456" s="359" t="s">
        <v>1769</v>
      </c>
      <c r="K4456" s="359" t="s">
        <v>32</v>
      </c>
      <c r="L4456" s="348" t="str">
        <f>VLOOKUP($K4456,[1]TONG_SL!$A$1:$D$65536,2,0)</f>
        <v>Giò Tai Lưỡi Xào 250g</v>
      </c>
      <c r="M4456" s="349"/>
      <c r="N4456" s="348" t="str">
        <f t="shared" si="444"/>
        <v>K-C6</v>
      </c>
      <c r="O4456" s="350"/>
      <c r="P4456" s="350"/>
      <c r="Q4456" s="348" t="str">
        <f>VLOOKUP(K4456,TONG_SL!$A:$D,3,0)</f>
        <v>Túi</v>
      </c>
      <c r="R4456" s="362">
        <v>10</v>
      </c>
      <c r="S4456" s="362"/>
      <c r="T4456" s="362">
        <f>VLOOKUP(VLOOKUP(G4456,Ma_KH!$A:$R,18,0)&amp;K4456,Gia_MB!$A:$F,6,0)</f>
        <v>50182</v>
      </c>
      <c r="U4456" s="363">
        <f t="shared" si="440"/>
        <v>501820</v>
      </c>
      <c r="V4456" s="362"/>
      <c r="W4456" s="364">
        <f t="shared" si="441"/>
        <v>0</v>
      </c>
      <c r="X4456" s="365" t="str">
        <f t="shared" si="442"/>
        <v>8</v>
      </c>
      <c r="Y4456" s="362"/>
      <c r="Z4456" s="363">
        <f t="shared" si="443"/>
        <v>40145.599999999999</v>
      </c>
      <c r="AA4456" s="366">
        <f>VLOOKUP(G4456,Ma_KH!$A:$R,14,0)</f>
        <v>60</v>
      </c>
    </row>
    <row r="4457" spans="1:27" x14ac:dyDescent="0.25">
      <c r="A4457" s="358">
        <v>46057</v>
      </c>
      <c r="B4457" s="359">
        <v>4184277797</v>
      </c>
      <c r="C4457" s="345" t="s">
        <v>15180</v>
      </c>
      <c r="D4457" s="216">
        <v>46059</v>
      </c>
      <c r="E4457" s="361"/>
      <c r="F4457" s="360"/>
      <c r="G4457" s="268" t="s">
        <v>15481</v>
      </c>
      <c r="H4457" s="361"/>
      <c r="I4457" s="359" t="s">
        <v>16148</v>
      </c>
      <c r="J4457" s="359" t="s">
        <v>1769</v>
      </c>
      <c r="K4457" s="359" t="s">
        <v>48</v>
      </c>
      <c r="L4457" s="348" t="str">
        <f>VLOOKUP($K4457,[1]TONG_SL!$A$1:$D$65536,2,0)</f>
        <v>Mọc Nấm Hương 250g</v>
      </c>
      <c r="M4457" s="349"/>
      <c r="N4457" s="348" t="str">
        <f t="shared" si="444"/>
        <v>K-C6</v>
      </c>
      <c r="O4457" s="350"/>
      <c r="P4457" s="350"/>
      <c r="Q4457" s="348" t="str">
        <f>VLOOKUP(K4457,TONG_SL!$A:$D,3,0)</f>
        <v>Túi</v>
      </c>
      <c r="R4457" s="362">
        <v>17</v>
      </c>
      <c r="S4457" s="362"/>
      <c r="T4457" s="362">
        <f>VLOOKUP(VLOOKUP(G4457,Ma_KH!$A:$R,18,0)&amp;K4457,Gia_MB!$A:$F,6,0)</f>
        <v>46000</v>
      </c>
      <c r="U4457" s="363">
        <f t="shared" si="440"/>
        <v>782000</v>
      </c>
      <c r="V4457" s="362"/>
      <c r="W4457" s="364">
        <f t="shared" si="441"/>
        <v>0</v>
      </c>
      <c r="X4457" s="365" t="str">
        <f t="shared" si="442"/>
        <v>8</v>
      </c>
      <c r="Y4457" s="362"/>
      <c r="Z4457" s="363">
        <f t="shared" si="443"/>
        <v>62560</v>
      </c>
      <c r="AA4457" s="366">
        <f>VLOOKUP(G4457,Ma_KH!$A:$R,14,0)</f>
        <v>60</v>
      </c>
    </row>
    <row r="4458" spans="1:27" x14ac:dyDescent="0.25">
      <c r="A4458" s="358">
        <v>46057</v>
      </c>
      <c r="B4458" s="359">
        <v>4184277797</v>
      </c>
      <c r="C4458" s="345" t="s">
        <v>15180</v>
      </c>
      <c r="D4458" s="216">
        <v>46059</v>
      </c>
      <c r="E4458" s="361"/>
      <c r="F4458" s="360"/>
      <c r="G4458" s="268" t="s">
        <v>15481</v>
      </c>
      <c r="H4458" s="361"/>
      <c r="I4458" s="359" t="s">
        <v>16148</v>
      </c>
      <c r="J4458" s="359" t="s">
        <v>1769</v>
      </c>
      <c r="K4458" s="359" t="s">
        <v>32</v>
      </c>
      <c r="L4458" s="348" t="str">
        <f>VLOOKUP($K4458,[1]TONG_SL!$A$1:$D$65536,2,0)</f>
        <v>Giò Tai Lưỡi Xào 250g</v>
      </c>
      <c r="M4458" s="349"/>
      <c r="N4458" s="348" t="str">
        <f t="shared" si="444"/>
        <v>K-C6</v>
      </c>
      <c r="O4458" s="350"/>
      <c r="P4458" s="350"/>
      <c r="Q4458" s="348" t="str">
        <f>VLOOKUP(K4458,TONG_SL!$A:$D,3,0)</f>
        <v>Túi</v>
      </c>
      <c r="R4458" s="362">
        <v>14</v>
      </c>
      <c r="S4458" s="362"/>
      <c r="T4458" s="362">
        <f>VLOOKUP(VLOOKUP(G4458,Ma_KH!$A:$R,18,0)&amp;K4458,Gia_MB!$A:$F,6,0)</f>
        <v>50182</v>
      </c>
      <c r="U4458" s="363">
        <f t="shared" si="440"/>
        <v>702548</v>
      </c>
      <c r="V4458" s="362"/>
      <c r="W4458" s="364">
        <f t="shared" si="441"/>
        <v>0</v>
      </c>
      <c r="X4458" s="365" t="str">
        <f t="shared" si="442"/>
        <v>8</v>
      </c>
      <c r="Y4458" s="362"/>
      <c r="Z4458" s="363">
        <f t="shared" si="443"/>
        <v>56203.840000000004</v>
      </c>
      <c r="AA4458" s="366">
        <f>VLOOKUP(G4458,Ma_KH!$A:$R,14,0)</f>
        <v>60</v>
      </c>
    </row>
    <row r="4459" spans="1:27" x14ac:dyDescent="0.25">
      <c r="A4459" s="358">
        <v>46057</v>
      </c>
      <c r="B4459" s="359">
        <v>4184277797</v>
      </c>
      <c r="C4459" s="345" t="s">
        <v>15180</v>
      </c>
      <c r="D4459" s="216">
        <v>46059</v>
      </c>
      <c r="E4459" s="361"/>
      <c r="F4459" s="360"/>
      <c r="G4459" s="268" t="s">
        <v>15481</v>
      </c>
      <c r="H4459" s="361"/>
      <c r="I4459" s="359" t="s">
        <v>16148</v>
      </c>
      <c r="J4459" s="359" t="s">
        <v>1769</v>
      </c>
      <c r="K4459" s="359" t="s">
        <v>30</v>
      </c>
      <c r="L4459" s="348" t="str">
        <f>VLOOKUP($K4459,[1]TONG_SL!$A$1:$D$65536,2,0)</f>
        <v>Gà muối 500g</v>
      </c>
      <c r="M4459" s="349"/>
      <c r="N4459" s="348" t="str">
        <f t="shared" si="444"/>
        <v>K-C6</v>
      </c>
      <c r="O4459" s="350"/>
      <c r="P4459" s="350"/>
      <c r="Q4459" s="348" t="str">
        <f>VLOOKUP(K4459,TONG_SL!$A:$D,3,0)</f>
        <v>Túi</v>
      </c>
      <c r="R4459" s="362">
        <v>20</v>
      </c>
      <c r="S4459" s="362"/>
      <c r="T4459" s="362">
        <f>VLOOKUP(VLOOKUP(G4459,Ma_KH!$A:$R,18,0)&amp;K4459,Gia_MB!$A:$F,6,0)</f>
        <v>116611</v>
      </c>
      <c r="U4459" s="363">
        <f t="shared" si="440"/>
        <v>2332220</v>
      </c>
      <c r="V4459" s="362"/>
      <c r="W4459" s="364">
        <f t="shared" si="441"/>
        <v>0</v>
      </c>
      <c r="X4459" s="365" t="str">
        <f t="shared" si="442"/>
        <v>8</v>
      </c>
      <c r="Y4459" s="362"/>
      <c r="Z4459" s="363">
        <f t="shared" si="443"/>
        <v>186577.6</v>
      </c>
      <c r="AA4459" s="366">
        <f>VLOOKUP(G4459,Ma_KH!$A:$R,14,0)</f>
        <v>60</v>
      </c>
    </row>
    <row r="4460" spans="1:27" x14ac:dyDescent="0.25">
      <c r="A4460" s="358">
        <v>46057</v>
      </c>
      <c r="B4460" s="359">
        <v>4184277797</v>
      </c>
      <c r="C4460" s="345" t="s">
        <v>15180</v>
      </c>
      <c r="D4460" s="216">
        <v>46059</v>
      </c>
      <c r="E4460" s="361"/>
      <c r="F4460" s="360"/>
      <c r="G4460" s="268" t="s">
        <v>15481</v>
      </c>
      <c r="H4460" s="361"/>
      <c r="I4460" s="359" t="s">
        <v>16148</v>
      </c>
      <c r="J4460" s="359" t="s">
        <v>1769</v>
      </c>
      <c r="K4460" s="359" t="s">
        <v>27</v>
      </c>
      <c r="L4460" s="348" t="str">
        <f>VLOOKUP($K4460,[1]TONG_SL!$A$1:$D$65536,2,0)</f>
        <v>Chân giò heo muối 300g</v>
      </c>
      <c r="M4460" s="349"/>
      <c r="N4460" s="348" t="str">
        <f t="shared" si="444"/>
        <v>K-C6</v>
      </c>
      <c r="O4460" s="350"/>
      <c r="P4460" s="350"/>
      <c r="Q4460" s="348" t="str">
        <f>VLOOKUP(K4460,TONG_SL!$A:$D,3,0)</f>
        <v>Túi</v>
      </c>
      <c r="R4460" s="362">
        <v>25</v>
      </c>
      <c r="S4460" s="362"/>
      <c r="T4460" s="362">
        <f>VLOOKUP(VLOOKUP(G4460,Ma_KH!$A:$R,18,0)&amp;K4460,Gia_MB!$A:$F,6,0)</f>
        <v>73431</v>
      </c>
      <c r="U4460" s="363">
        <f t="shared" si="440"/>
        <v>1835775</v>
      </c>
      <c r="V4460" s="362"/>
      <c r="W4460" s="364">
        <f t="shared" si="441"/>
        <v>0</v>
      </c>
      <c r="X4460" s="365" t="str">
        <f t="shared" si="442"/>
        <v>8</v>
      </c>
      <c r="Y4460" s="362"/>
      <c r="Z4460" s="363">
        <f t="shared" si="443"/>
        <v>146862</v>
      </c>
      <c r="AA4460" s="366">
        <f>VLOOKUP(G4460,Ma_KH!$A:$R,14,0)</f>
        <v>60</v>
      </c>
    </row>
    <row r="4461" spans="1:27" x14ac:dyDescent="0.25">
      <c r="A4461" s="358">
        <v>46057</v>
      </c>
      <c r="B4461" s="359">
        <v>4184277797</v>
      </c>
      <c r="C4461" s="345" t="s">
        <v>15180</v>
      </c>
      <c r="D4461" s="216">
        <v>46059</v>
      </c>
      <c r="E4461" s="361"/>
      <c r="F4461" s="360"/>
      <c r="G4461" s="268" t="s">
        <v>15481</v>
      </c>
      <c r="H4461" s="361"/>
      <c r="I4461" s="359" t="s">
        <v>16148</v>
      </c>
      <c r="J4461" s="359" t="s">
        <v>1769</v>
      </c>
      <c r="K4461" s="359" t="s">
        <v>15451</v>
      </c>
      <c r="L4461" s="348" t="str">
        <f>VLOOKUP($K4461,[1]TONG_SL!$A$1:$D$65536,2,0)</f>
        <v>Giò lụa cây 250g</v>
      </c>
      <c r="M4461" s="349"/>
      <c r="N4461" s="348" t="str">
        <f t="shared" si="444"/>
        <v>K-C6</v>
      </c>
      <c r="O4461" s="350"/>
      <c r="P4461" s="350"/>
      <c r="Q4461" s="348" t="str">
        <f>VLOOKUP(K4461,TONG_SL!$A:$D,3,0)</f>
        <v>Túi</v>
      </c>
      <c r="R4461" s="362">
        <v>5</v>
      </c>
      <c r="S4461" s="362"/>
      <c r="T4461" s="362">
        <f>VLOOKUP(VLOOKUP(G4461,Ma_KH!$A:$R,18,0)&amp;K4461,Gia_MB!$A:$F,6,0)</f>
        <v>49500</v>
      </c>
      <c r="U4461" s="363">
        <f t="shared" si="440"/>
        <v>247500</v>
      </c>
      <c r="V4461" s="362"/>
      <c r="W4461" s="364">
        <f t="shared" si="441"/>
        <v>0</v>
      </c>
      <c r="X4461" s="365" t="str">
        <f t="shared" si="442"/>
        <v>8</v>
      </c>
      <c r="Y4461" s="362"/>
      <c r="Z4461" s="363">
        <f t="shared" si="443"/>
        <v>19800</v>
      </c>
      <c r="AA4461" s="366">
        <f>VLOOKUP(G4461,Ma_KH!$A:$R,14,0)</f>
        <v>60</v>
      </c>
    </row>
    <row r="4462" spans="1:27" x14ac:dyDescent="0.25">
      <c r="A4462" s="358">
        <v>46057</v>
      </c>
      <c r="B4462" s="359">
        <v>4184277797</v>
      </c>
      <c r="C4462" s="345" t="s">
        <v>15180</v>
      </c>
      <c r="D4462" s="216">
        <v>46059</v>
      </c>
      <c r="E4462" s="361"/>
      <c r="F4462" s="360"/>
      <c r="G4462" s="268" t="s">
        <v>15481</v>
      </c>
      <c r="H4462" s="361"/>
      <c r="I4462" s="359" t="s">
        <v>16148</v>
      </c>
      <c r="J4462" s="359" t="s">
        <v>1769</v>
      </c>
      <c r="K4462" s="359" t="s">
        <v>15450</v>
      </c>
      <c r="L4462" s="348" t="str">
        <f>VLOOKUP($K4462,[1]TONG_SL!$A$1:$D$65536,2,0)</f>
        <v>Giò sụn gà 250g</v>
      </c>
      <c r="M4462" s="349"/>
      <c r="N4462" s="348" t="str">
        <f t="shared" si="444"/>
        <v>K-C6</v>
      </c>
      <c r="O4462" s="350"/>
      <c r="P4462" s="350"/>
      <c r="Q4462" s="348" t="str">
        <f>VLOOKUP(K4462,TONG_SL!$A:$D,3,0)</f>
        <v>Túi</v>
      </c>
      <c r="R4462" s="362">
        <v>5</v>
      </c>
      <c r="S4462" s="362"/>
      <c r="T4462" s="362">
        <f>VLOOKUP(VLOOKUP(G4462,Ma_KH!$A:$R,18,0)&amp;K4462,Gia_MB!$A:$F,6,0)</f>
        <v>50400</v>
      </c>
      <c r="U4462" s="363">
        <f t="shared" si="440"/>
        <v>252000</v>
      </c>
      <c r="V4462" s="362"/>
      <c r="W4462" s="364">
        <f t="shared" si="441"/>
        <v>0</v>
      </c>
      <c r="X4462" s="365" t="str">
        <f t="shared" si="442"/>
        <v>8</v>
      </c>
      <c r="Y4462" s="362"/>
      <c r="Z4462" s="363">
        <f t="shared" si="443"/>
        <v>20160</v>
      </c>
      <c r="AA4462" s="366">
        <f>VLOOKUP(G4462,Ma_KH!$A:$R,14,0)</f>
        <v>60</v>
      </c>
    </row>
    <row r="4463" spans="1:27" x14ac:dyDescent="0.25">
      <c r="A4463" s="415">
        <v>46056</v>
      </c>
      <c r="B4463" s="416">
        <v>4184203045</v>
      </c>
      <c r="C4463" s="417" t="s">
        <v>15180</v>
      </c>
      <c r="D4463" s="415">
        <v>46058</v>
      </c>
      <c r="E4463" s="370"/>
      <c r="F4463" s="369"/>
      <c r="G4463" s="371" t="s">
        <v>13833</v>
      </c>
      <c r="H4463" s="370"/>
      <c r="I4463" s="368">
        <v>4184203045</v>
      </c>
      <c r="J4463" s="368" t="s">
        <v>70</v>
      </c>
      <c r="K4463" s="368" t="s">
        <v>27</v>
      </c>
      <c r="L4463" s="348" t="str">
        <f>VLOOKUP($K4463,[1]TONG_SL!$A$1:$D$65536,2,0)</f>
        <v>Chân giò heo muối 300g</v>
      </c>
      <c r="M4463" s="349"/>
      <c r="N4463" s="348" t="str">
        <f t="shared" si="444"/>
        <v>K-C6</v>
      </c>
      <c r="O4463" s="350"/>
      <c r="P4463" s="350"/>
      <c r="Q4463" s="348" t="str">
        <f>VLOOKUP(K4463,TONG_SL!$A:$D,3,0)</f>
        <v>Túi</v>
      </c>
      <c r="R4463" s="223">
        <v>20</v>
      </c>
      <c r="S4463" s="373"/>
      <c r="T4463" s="373">
        <f>VLOOKUP(VLOOKUP(G4463,Ma_KH!$A:$R,18,0)&amp;K4463,Gia_MB!$A:$F,6,0)</f>
        <v>73431</v>
      </c>
      <c r="U4463" s="374">
        <f t="shared" ref="U4463:U4494" si="445">T4463*R4463</f>
        <v>1468620</v>
      </c>
      <c r="V4463" s="373"/>
      <c r="W4463" s="375">
        <f t="shared" ref="W4463:W4494" si="446">U4463*V4463</f>
        <v>0</v>
      </c>
      <c r="X4463" s="376" t="str">
        <f t="shared" ref="X4463:X4494" si="447">IF(B4463&lt;&gt;"","8","0")</f>
        <v>8</v>
      </c>
      <c r="Y4463" s="373"/>
      <c r="Z4463" s="374">
        <f t="shared" ref="Z4463:Z4494" si="448">U4463*X4463%</f>
        <v>117489.60000000001</v>
      </c>
      <c r="AA4463" s="377">
        <f>VLOOKUP(G4463,Ma_KH!$A:$R,14,0)</f>
        <v>60</v>
      </c>
    </row>
    <row r="4464" spans="1:27" x14ac:dyDescent="0.25">
      <c r="A4464" s="415">
        <v>46056</v>
      </c>
      <c r="B4464" s="416">
        <v>4184203045</v>
      </c>
      <c r="C4464" s="417" t="s">
        <v>15180</v>
      </c>
      <c r="D4464" s="415">
        <v>46058</v>
      </c>
      <c r="E4464" s="370"/>
      <c r="F4464" s="369"/>
      <c r="G4464" s="371" t="s">
        <v>13833</v>
      </c>
      <c r="H4464" s="370"/>
      <c r="I4464" s="368">
        <v>4184203045</v>
      </c>
      <c r="J4464" s="368" t="s">
        <v>70</v>
      </c>
      <c r="K4464" s="368" t="s">
        <v>48</v>
      </c>
      <c r="L4464" s="348" t="str">
        <f>VLOOKUP($K4464,[1]TONG_SL!$A$1:$D$65536,2,0)</f>
        <v>Mọc Nấm Hương 250g</v>
      </c>
      <c r="M4464" s="349"/>
      <c r="N4464" s="348" t="str">
        <f t="shared" si="444"/>
        <v>K-C6</v>
      </c>
      <c r="O4464" s="350"/>
      <c r="P4464" s="350"/>
      <c r="Q4464" s="348" t="str">
        <f>VLOOKUP(K4464,TONG_SL!$A:$D,3,0)</f>
        <v>Túi</v>
      </c>
      <c r="R4464" s="224">
        <v>5</v>
      </c>
      <c r="S4464" s="373"/>
      <c r="T4464" s="373">
        <f>VLOOKUP(VLOOKUP(G4464,Ma_KH!$A:$R,18,0)&amp;K4464,Gia_MB!$A:$F,6,0)</f>
        <v>46000</v>
      </c>
      <c r="U4464" s="374">
        <f t="shared" si="445"/>
        <v>230000</v>
      </c>
      <c r="V4464" s="373"/>
      <c r="W4464" s="375">
        <f t="shared" si="446"/>
        <v>0</v>
      </c>
      <c r="X4464" s="376" t="str">
        <f t="shared" si="447"/>
        <v>8</v>
      </c>
      <c r="Y4464" s="373"/>
      <c r="Z4464" s="374">
        <f t="shared" si="448"/>
        <v>18400</v>
      </c>
      <c r="AA4464" s="377">
        <f>VLOOKUP(G4464,Ma_KH!$A:$R,14,0)</f>
        <v>60</v>
      </c>
    </row>
    <row r="4465" spans="1:27" x14ac:dyDescent="0.25">
      <c r="A4465" s="415">
        <v>46056</v>
      </c>
      <c r="B4465" s="416">
        <v>4184203045</v>
      </c>
      <c r="C4465" s="417" t="s">
        <v>15180</v>
      </c>
      <c r="D4465" s="415">
        <v>46058</v>
      </c>
      <c r="E4465" s="370"/>
      <c r="F4465" s="369"/>
      <c r="G4465" s="371" t="s">
        <v>13833</v>
      </c>
      <c r="H4465" s="370"/>
      <c r="I4465" s="368">
        <v>4184203045</v>
      </c>
      <c r="J4465" s="368" t="s">
        <v>70</v>
      </c>
      <c r="K4465" s="368" t="s">
        <v>32</v>
      </c>
      <c r="L4465" s="348" t="str">
        <f>VLOOKUP($K4465,[1]TONG_SL!$A$1:$D$65536,2,0)</f>
        <v>Giò Tai Lưỡi Xào 250g</v>
      </c>
      <c r="M4465" s="349"/>
      <c r="N4465" s="348" t="str">
        <f t="shared" si="444"/>
        <v>K-C6</v>
      </c>
      <c r="O4465" s="350"/>
      <c r="P4465" s="350"/>
      <c r="Q4465" s="348" t="str">
        <f>VLOOKUP(K4465,TONG_SL!$A:$D,3,0)</f>
        <v>Túi</v>
      </c>
      <c r="R4465" s="224">
        <v>5</v>
      </c>
      <c r="S4465" s="373"/>
      <c r="T4465" s="373">
        <f>VLOOKUP(VLOOKUP(G4465,Ma_KH!$A:$R,18,0)&amp;K4465,Gia_MB!$A:$F,6,0)</f>
        <v>50182</v>
      </c>
      <c r="U4465" s="374">
        <f t="shared" si="445"/>
        <v>250910</v>
      </c>
      <c r="V4465" s="373"/>
      <c r="W4465" s="375">
        <f t="shared" si="446"/>
        <v>0</v>
      </c>
      <c r="X4465" s="376" t="str">
        <f t="shared" si="447"/>
        <v>8</v>
      </c>
      <c r="Y4465" s="373"/>
      <c r="Z4465" s="374">
        <f t="shared" si="448"/>
        <v>20072.8</v>
      </c>
      <c r="AA4465" s="377">
        <f>VLOOKUP(G4465,Ma_KH!$A:$R,14,0)</f>
        <v>60</v>
      </c>
    </row>
    <row r="4466" spans="1:27" x14ac:dyDescent="0.25">
      <c r="A4466" s="415">
        <v>46056</v>
      </c>
      <c r="B4466" s="416">
        <v>4184203045</v>
      </c>
      <c r="C4466" s="417" t="s">
        <v>15180</v>
      </c>
      <c r="D4466" s="415">
        <v>46058</v>
      </c>
      <c r="E4466" s="370"/>
      <c r="F4466" s="369"/>
      <c r="G4466" s="371" t="s">
        <v>13833</v>
      </c>
      <c r="H4466" s="370"/>
      <c r="I4466" s="368">
        <v>4184203045</v>
      </c>
      <c r="J4466" s="368" t="s">
        <v>70</v>
      </c>
      <c r="K4466" s="368" t="s">
        <v>34</v>
      </c>
      <c r="L4466" s="348" t="str">
        <f>VLOOKUP($K4466,[1]TONG_SL!$A$1:$D$65536,2,0)</f>
        <v>Tai heo muối 200g</v>
      </c>
      <c r="M4466" s="349"/>
      <c r="N4466" s="348" t="str">
        <f t="shared" si="444"/>
        <v>K-C6</v>
      </c>
      <c r="O4466" s="350"/>
      <c r="P4466" s="350"/>
      <c r="Q4466" s="348" t="str">
        <f>VLOOKUP(K4466,TONG_SL!$A:$D,3,0)</f>
        <v>Túi</v>
      </c>
      <c r="R4466" s="224">
        <v>5</v>
      </c>
      <c r="S4466" s="373"/>
      <c r="T4466" s="373">
        <f>VLOOKUP(VLOOKUP(G4466,Ma_KH!$A:$R,18,0)&amp;K4466,Gia_MB!$A:$F,6,0)</f>
        <v>55595</v>
      </c>
      <c r="U4466" s="374">
        <f t="shared" si="445"/>
        <v>277975</v>
      </c>
      <c r="V4466" s="373"/>
      <c r="W4466" s="375">
        <f t="shared" si="446"/>
        <v>0</v>
      </c>
      <c r="X4466" s="376" t="str">
        <f t="shared" si="447"/>
        <v>8</v>
      </c>
      <c r="Y4466" s="373"/>
      <c r="Z4466" s="374">
        <f t="shared" si="448"/>
        <v>22238</v>
      </c>
      <c r="AA4466" s="377">
        <f>VLOOKUP(G4466,Ma_KH!$A:$R,14,0)</f>
        <v>60</v>
      </c>
    </row>
    <row r="4467" spans="1:27" x14ac:dyDescent="0.25">
      <c r="A4467" s="415">
        <v>46056</v>
      </c>
      <c r="B4467" s="416">
        <v>4184203045</v>
      </c>
      <c r="C4467" s="417" t="s">
        <v>15180</v>
      </c>
      <c r="D4467" s="415">
        <v>46058</v>
      </c>
      <c r="E4467" s="370"/>
      <c r="F4467" s="369"/>
      <c r="G4467" s="371" t="s">
        <v>13833</v>
      </c>
      <c r="H4467" s="370"/>
      <c r="I4467" s="368">
        <v>4184203045</v>
      </c>
      <c r="J4467" s="368" t="s">
        <v>70</v>
      </c>
      <c r="K4467" s="368" t="s">
        <v>37</v>
      </c>
      <c r="L4467" s="348" t="str">
        <f>VLOOKUP($K4467,[1]TONG_SL!$A$1:$D$65536,2,0)</f>
        <v>Chả cốm 300g</v>
      </c>
      <c r="M4467" s="349"/>
      <c r="N4467" s="348" t="str">
        <f t="shared" si="444"/>
        <v>K-C6</v>
      </c>
      <c r="O4467" s="350"/>
      <c r="P4467" s="350"/>
      <c r="Q4467" s="348" t="str">
        <f>VLOOKUP(K4467,TONG_SL!$A:$D,3,0)</f>
        <v>Túi</v>
      </c>
      <c r="R4467" s="224">
        <v>10</v>
      </c>
      <c r="S4467" s="373"/>
      <c r="T4467" s="373">
        <f>VLOOKUP(VLOOKUP(G4467,Ma_KH!$A:$R,18,0)&amp;K4467,Gia_MB!$A:$F,6,0)</f>
        <v>74250</v>
      </c>
      <c r="U4467" s="374">
        <f t="shared" si="445"/>
        <v>742500</v>
      </c>
      <c r="V4467" s="373"/>
      <c r="W4467" s="375">
        <f t="shared" si="446"/>
        <v>0</v>
      </c>
      <c r="X4467" s="376" t="str">
        <f t="shared" si="447"/>
        <v>8</v>
      </c>
      <c r="Y4467" s="373"/>
      <c r="Z4467" s="374">
        <f t="shared" si="448"/>
        <v>59400</v>
      </c>
      <c r="AA4467" s="377">
        <f>VLOOKUP(G4467,Ma_KH!$A:$R,14,0)</f>
        <v>60</v>
      </c>
    </row>
    <row r="4468" spans="1:27" x14ac:dyDescent="0.25">
      <c r="A4468" s="415">
        <v>46056</v>
      </c>
      <c r="B4468" s="416">
        <v>4184203045</v>
      </c>
      <c r="C4468" s="417" t="s">
        <v>15180</v>
      </c>
      <c r="D4468" s="415">
        <v>46058</v>
      </c>
      <c r="E4468" s="370"/>
      <c r="F4468" s="369"/>
      <c r="G4468" s="371" t="s">
        <v>13833</v>
      </c>
      <c r="H4468" s="370"/>
      <c r="I4468" s="368">
        <v>4184203045</v>
      </c>
      <c r="J4468" s="368" t="s">
        <v>70</v>
      </c>
      <c r="K4468" s="368" t="s">
        <v>30</v>
      </c>
      <c r="L4468" s="348" t="str">
        <f>VLOOKUP($K4468,[1]TONG_SL!$A$1:$D$65536,2,0)</f>
        <v>Gà muối 500g</v>
      </c>
      <c r="M4468" s="349"/>
      <c r="N4468" s="348" t="str">
        <f t="shared" si="444"/>
        <v>K-C6</v>
      </c>
      <c r="O4468" s="350"/>
      <c r="P4468" s="350"/>
      <c r="Q4468" s="348" t="str">
        <f>VLOOKUP(K4468,TONG_SL!$A:$D,3,0)</f>
        <v>Túi</v>
      </c>
      <c r="R4468" s="224">
        <v>10</v>
      </c>
      <c r="S4468" s="373"/>
      <c r="T4468" s="373">
        <f>VLOOKUP(VLOOKUP(G4468,Ma_KH!$A:$R,18,0)&amp;K4468,Gia_MB!$A:$F,6,0)</f>
        <v>116611</v>
      </c>
      <c r="U4468" s="374">
        <f t="shared" si="445"/>
        <v>1166110</v>
      </c>
      <c r="V4468" s="373"/>
      <c r="W4468" s="375">
        <f t="shared" si="446"/>
        <v>0</v>
      </c>
      <c r="X4468" s="376" t="str">
        <f t="shared" si="447"/>
        <v>8</v>
      </c>
      <c r="Y4468" s="373"/>
      <c r="Z4468" s="374">
        <f t="shared" si="448"/>
        <v>93288.8</v>
      </c>
      <c r="AA4468" s="377">
        <f>VLOOKUP(G4468,Ma_KH!$A:$R,14,0)</f>
        <v>60</v>
      </c>
    </row>
    <row r="4469" spans="1:27" x14ac:dyDescent="0.25">
      <c r="A4469" s="415">
        <v>46056</v>
      </c>
      <c r="B4469" s="416">
        <v>4184190411</v>
      </c>
      <c r="C4469" s="417" t="s">
        <v>15180</v>
      </c>
      <c r="D4469" s="415">
        <v>46058</v>
      </c>
      <c r="E4469" s="370"/>
      <c r="F4469" s="369"/>
      <c r="G4469" s="371" t="s">
        <v>7685</v>
      </c>
      <c r="H4469" s="370"/>
      <c r="I4469" s="368">
        <v>4184190411</v>
      </c>
      <c r="J4469" s="368" t="s">
        <v>70</v>
      </c>
      <c r="K4469" s="368" t="s">
        <v>30</v>
      </c>
      <c r="L4469" s="348" t="str">
        <f>VLOOKUP($K4469,[1]TONG_SL!$A$1:$D$65536,2,0)</f>
        <v>Gà muối 500g</v>
      </c>
      <c r="M4469" s="349"/>
      <c r="N4469" s="348" t="str">
        <f t="shared" si="444"/>
        <v>K-C6</v>
      </c>
      <c r="O4469" s="350"/>
      <c r="P4469" s="350"/>
      <c r="Q4469" s="348" t="str">
        <f>VLOOKUP(K4469,TONG_SL!$A:$D,3,0)</f>
        <v>Túi</v>
      </c>
      <c r="R4469" s="224">
        <v>15</v>
      </c>
      <c r="S4469" s="373"/>
      <c r="T4469" s="373">
        <f>VLOOKUP(VLOOKUP(G4469,Ma_KH!$A:$R,18,0)&amp;K4469,Gia_MB!$A:$F,6,0)</f>
        <v>116611</v>
      </c>
      <c r="U4469" s="374">
        <f t="shared" si="445"/>
        <v>1749165</v>
      </c>
      <c r="V4469" s="373"/>
      <c r="W4469" s="375">
        <f t="shared" si="446"/>
        <v>0</v>
      </c>
      <c r="X4469" s="376" t="str">
        <f t="shared" si="447"/>
        <v>8</v>
      </c>
      <c r="Y4469" s="373"/>
      <c r="Z4469" s="374">
        <f t="shared" si="448"/>
        <v>139933.20000000001</v>
      </c>
      <c r="AA4469" s="377">
        <f>VLOOKUP(G4469,Ma_KH!$A:$R,14,0)</f>
        <v>60</v>
      </c>
    </row>
    <row r="4470" spans="1:27" x14ac:dyDescent="0.25">
      <c r="A4470" s="415">
        <v>46056</v>
      </c>
      <c r="B4470" s="416">
        <v>4184190411</v>
      </c>
      <c r="C4470" s="417" t="s">
        <v>15180</v>
      </c>
      <c r="D4470" s="415">
        <v>46058</v>
      </c>
      <c r="E4470" s="370"/>
      <c r="F4470" s="369"/>
      <c r="G4470" s="371" t="s">
        <v>7685</v>
      </c>
      <c r="H4470" s="370"/>
      <c r="I4470" s="368">
        <v>4184190411</v>
      </c>
      <c r="J4470" s="368" t="s">
        <v>70</v>
      </c>
      <c r="K4470" s="368" t="s">
        <v>37</v>
      </c>
      <c r="L4470" s="348" t="str">
        <f>VLOOKUP($K4470,[1]TONG_SL!$A$1:$D$65536,2,0)</f>
        <v>Chả cốm 300g</v>
      </c>
      <c r="M4470" s="349"/>
      <c r="N4470" s="348" t="str">
        <f t="shared" si="444"/>
        <v>K-C6</v>
      </c>
      <c r="O4470" s="350"/>
      <c r="P4470" s="350"/>
      <c r="Q4470" s="348" t="str">
        <f>VLOOKUP(K4470,TONG_SL!$A:$D,3,0)</f>
        <v>Túi</v>
      </c>
      <c r="R4470" s="224">
        <v>10</v>
      </c>
      <c r="S4470" s="373"/>
      <c r="T4470" s="373">
        <f>VLOOKUP(VLOOKUP(G4470,Ma_KH!$A:$R,18,0)&amp;K4470,Gia_MB!$A:$F,6,0)</f>
        <v>74250</v>
      </c>
      <c r="U4470" s="374">
        <f t="shared" si="445"/>
        <v>742500</v>
      </c>
      <c r="V4470" s="373"/>
      <c r="W4470" s="375">
        <f t="shared" si="446"/>
        <v>0</v>
      </c>
      <c r="X4470" s="376" t="str">
        <f t="shared" si="447"/>
        <v>8</v>
      </c>
      <c r="Y4470" s="373"/>
      <c r="Z4470" s="374">
        <f t="shared" si="448"/>
        <v>59400</v>
      </c>
      <c r="AA4470" s="377">
        <f>VLOOKUP(G4470,Ma_KH!$A:$R,14,0)</f>
        <v>60</v>
      </c>
    </row>
    <row r="4471" spans="1:27" x14ac:dyDescent="0.25">
      <c r="A4471" s="415">
        <v>46056</v>
      </c>
      <c r="B4471" s="416">
        <v>4184190411</v>
      </c>
      <c r="C4471" s="417" t="s">
        <v>15180</v>
      </c>
      <c r="D4471" s="415">
        <v>46058</v>
      </c>
      <c r="E4471" s="370"/>
      <c r="F4471" s="369"/>
      <c r="G4471" s="371" t="s">
        <v>7685</v>
      </c>
      <c r="H4471" s="370"/>
      <c r="I4471" s="368">
        <v>4184190411</v>
      </c>
      <c r="J4471" s="368" t="s">
        <v>70</v>
      </c>
      <c r="K4471" s="368" t="s">
        <v>27</v>
      </c>
      <c r="L4471" s="348" t="str">
        <f>VLOOKUP($K4471,[1]TONG_SL!$A$1:$D$65536,2,0)</f>
        <v>Chân giò heo muối 300g</v>
      </c>
      <c r="M4471" s="349"/>
      <c r="N4471" s="348" t="str">
        <f t="shared" si="444"/>
        <v>K-C6</v>
      </c>
      <c r="O4471" s="350"/>
      <c r="P4471" s="350"/>
      <c r="Q4471" s="348" t="str">
        <f>VLOOKUP(K4471,TONG_SL!$A:$D,3,0)</f>
        <v>Túi</v>
      </c>
      <c r="R4471" s="224">
        <v>15</v>
      </c>
      <c r="S4471" s="373"/>
      <c r="T4471" s="373">
        <f>VLOOKUP(VLOOKUP(G4471,Ma_KH!$A:$R,18,0)&amp;K4471,Gia_MB!$A:$F,6,0)</f>
        <v>73431</v>
      </c>
      <c r="U4471" s="374">
        <f t="shared" si="445"/>
        <v>1101465</v>
      </c>
      <c r="V4471" s="373"/>
      <c r="W4471" s="375">
        <f t="shared" si="446"/>
        <v>0</v>
      </c>
      <c r="X4471" s="376" t="str">
        <f t="shared" si="447"/>
        <v>8</v>
      </c>
      <c r="Y4471" s="373"/>
      <c r="Z4471" s="374">
        <f t="shared" si="448"/>
        <v>88117.2</v>
      </c>
      <c r="AA4471" s="377">
        <f>VLOOKUP(G4471,Ma_KH!$A:$R,14,0)</f>
        <v>60</v>
      </c>
    </row>
    <row r="4472" spans="1:27" x14ac:dyDescent="0.25">
      <c r="A4472" s="415">
        <v>46056</v>
      </c>
      <c r="B4472" s="416">
        <v>4184190411</v>
      </c>
      <c r="C4472" s="417" t="s">
        <v>15180</v>
      </c>
      <c r="D4472" s="415">
        <v>46058</v>
      </c>
      <c r="E4472" s="370"/>
      <c r="F4472" s="369"/>
      <c r="G4472" s="371" t="s">
        <v>7685</v>
      </c>
      <c r="H4472" s="370"/>
      <c r="I4472" s="368">
        <v>4184190411</v>
      </c>
      <c r="J4472" s="368" t="s">
        <v>70</v>
      </c>
      <c r="K4472" s="368" t="s">
        <v>39</v>
      </c>
      <c r="L4472" s="348" t="str">
        <f>VLOOKUP($K4472,[1]TONG_SL!$A$1:$D$65536,2,0)</f>
        <v>Chả nướng 300g</v>
      </c>
      <c r="M4472" s="349"/>
      <c r="N4472" s="348" t="str">
        <f t="shared" si="444"/>
        <v>K-C6</v>
      </c>
      <c r="O4472" s="350"/>
      <c r="P4472" s="350"/>
      <c r="Q4472" s="348" t="str">
        <f>VLOOKUP(K4472,TONG_SL!$A:$D,3,0)</f>
        <v>Túi</v>
      </c>
      <c r="R4472" s="224">
        <v>5</v>
      </c>
      <c r="S4472" s="373"/>
      <c r="T4472" s="373">
        <f>VLOOKUP(VLOOKUP(G4472,Ma_KH!$A:$R,18,0)&amp;K4472,Gia_MB!$A:$F,6,0)</f>
        <v>70950</v>
      </c>
      <c r="U4472" s="374">
        <f t="shared" si="445"/>
        <v>354750</v>
      </c>
      <c r="V4472" s="373"/>
      <c r="W4472" s="375">
        <f t="shared" si="446"/>
        <v>0</v>
      </c>
      <c r="X4472" s="376" t="str">
        <f t="shared" si="447"/>
        <v>8</v>
      </c>
      <c r="Y4472" s="373"/>
      <c r="Z4472" s="374">
        <f t="shared" si="448"/>
        <v>28380</v>
      </c>
      <c r="AA4472" s="377">
        <f>VLOOKUP(G4472,Ma_KH!$A:$R,14,0)</f>
        <v>60</v>
      </c>
    </row>
    <row r="4473" spans="1:27" x14ac:dyDescent="0.25">
      <c r="A4473" s="415">
        <v>46057</v>
      </c>
      <c r="B4473" s="416">
        <v>4184283383</v>
      </c>
      <c r="C4473" s="417" t="s">
        <v>15180</v>
      </c>
      <c r="D4473" s="415">
        <v>46058</v>
      </c>
      <c r="E4473" s="370"/>
      <c r="F4473" s="369"/>
      <c r="G4473" s="371" t="s">
        <v>14588</v>
      </c>
      <c r="H4473" s="370"/>
      <c r="I4473" s="368">
        <v>4184283383</v>
      </c>
      <c r="J4473" s="368" t="s">
        <v>70</v>
      </c>
      <c r="K4473" s="368" t="s">
        <v>39</v>
      </c>
      <c r="L4473" s="348" t="str">
        <f>VLOOKUP($K4473,[1]TONG_SL!$A$1:$D$65536,2,0)</f>
        <v>Chả nướng 300g</v>
      </c>
      <c r="M4473" s="349"/>
      <c r="N4473" s="348" t="str">
        <f t="shared" si="444"/>
        <v>K-C6</v>
      </c>
      <c r="O4473" s="350"/>
      <c r="P4473" s="350"/>
      <c r="Q4473" s="348" t="str">
        <f>VLOOKUP(K4473,TONG_SL!$A:$D,3,0)</f>
        <v>Túi</v>
      </c>
      <c r="R4473" s="224">
        <v>10</v>
      </c>
      <c r="S4473" s="373"/>
      <c r="T4473" s="373">
        <f>VLOOKUP(VLOOKUP(G4473,Ma_KH!$A:$R,18,0)&amp;K4473,Gia_MB!$A:$F,6,0)</f>
        <v>70950</v>
      </c>
      <c r="U4473" s="374">
        <f t="shared" si="445"/>
        <v>709500</v>
      </c>
      <c r="V4473" s="373"/>
      <c r="W4473" s="375">
        <f t="shared" si="446"/>
        <v>0</v>
      </c>
      <c r="X4473" s="376" t="str">
        <f t="shared" si="447"/>
        <v>8</v>
      </c>
      <c r="Y4473" s="373"/>
      <c r="Z4473" s="374">
        <f t="shared" si="448"/>
        <v>56760</v>
      </c>
      <c r="AA4473" s="377">
        <f>VLOOKUP(G4473,Ma_KH!$A:$R,14,0)</f>
        <v>60</v>
      </c>
    </row>
    <row r="4474" spans="1:27" x14ac:dyDescent="0.25">
      <c r="A4474" s="415">
        <v>46057</v>
      </c>
      <c r="B4474" s="416">
        <v>4184283383</v>
      </c>
      <c r="C4474" s="417" t="s">
        <v>15180</v>
      </c>
      <c r="D4474" s="415">
        <v>46058</v>
      </c>
      <c r="E4474" s="370"/>
      <c r="F4474" s="369"/>
      <c r="G4474" s="371" t="s">
        <v>14588</v>
      </c>
      <c r="H4474" s="370"/>
      <c r="I4474" s="368">
        <v>4184283383</v>
      </c>
      <c r="J4474" s="368" t="s">
        <v>70</v>
      </c>
      <c r="K4474" s="368" t="s">
        <v>37</v>
      </c>
      <c r="L4474" s="348" t="str">
        <f>VLOOKUP($K4474,[1]TONG_SL!$A$1:$D$65536,2,0)</f>
        <v>Chả cốm 300g</v>
      </c>
      <c r="M4474" s="349"/>
      <c r="N4474" s="348" t="str">
        <f t="shared" si="444"/>
        <v>K-C6</v>
      </c>
      <c r="O4474" s="350"/>
      <c r="P4474" s="350"/>
      <c r="Q4474" s="348" t="str">
        <f>VLOOKUP(K4474,TONG_SL!$A:$D,3,0)</f>
        <v>Túi</v>
      </c>
      <c r="R4474" s="224">
        <v>10</v>
      </c>
      <c r="S4474" s="373"/>
      <c r="T4474" s="373">
        <f>VLOOKUP(VLOOKUP(G4474,Ma_KH!$A:$R,18,0)&amp;K4474,Gia_MB!$A:$F,6,0)</f>
        <v>74250</v>
      </c>
      <c r="U4474" s="374">
        <f t="shared" si="445"/>
        <v>742500</v>
      </c>
      <c r="V4474" s="373"/>
      <c r="W4474" s="375">
        <f t="shared" si="446"/>
        <v>0</v>
      </c>
      <c r="X4474" s="376" t="str">
        <f t="shared" si="447"/>
        <v>8</v>
      </c>
      <c r="Y4474" s="373"/>
      <c r="Z4474" s="374">
        <f t="shared" si="448"/>
        <v>59400</v>
      </c>
      <c r="AA4474" s="377">
        <f>VLOOKUP(G4474,Ma_KH!$A:$R,14,0)</f>
        <v>60</v>
      </c>
    </row>
    <row r="4475" spans="1:27" x14ac:dyDescent="0.25">
      <c r="A4475" s="415">
        <v>46057</v>
      </c>
      <c r="B4475" s="416">
        <v>4184283383</v>
      </c>
      <c r="C4475" s="417" t="s">
        <v>15180</v>
      </c>
      <c r="D4475" s="415">
        <v>46058</v>
      </c>
      <c r="E4475" s="370"/>
      <c r="F4475" s="369"/>
      <c r="G4475" s="371" t="s">
        <v>14588</v>
      </c>
      <c r="H4475" s="370"/>
      <c r="I4475" s="368">
        <v>4184283383</v>
      </c>
      <c r="J4475" s="368" t="s">
        <v>70</v>
      </c>
      <c r="K4475" s="368" t="s">
        <v>32</v>
      </c>
      <c r="L4475" s="348" t="str">
        <f>VLOOKUP($K4475,[1]TONG_SL!$A$1:$D$65536,2,0)</f>
        <v>Giò Tai Lưỡi Xào 250g</v>
      </c>
      <c r="M4475" s="349"/>
      <c r="N4475" s="348" t="str">
        <f t="shared" si="444"/>
        <v>K-C6</v>
      </c>
      <c r="O4475" s="350"/>
      <c r="P4475" s="350"/>
      <c r="Q4475" s="348" t="str">
        <f>VLOOKUP(K4475,TONG_SL!$A:$D,3,0)</f>
        <v>Túi</v>
      </c>
      <c r="R4475" s="224">
        <v>20</v>
      </c>
      <c r="S4475" s="373"/>
      <c r="T4475" s="373">
        <f>VLOOKUP(VLOOKUP(G4475,Ma_KH!$A:$R,18,0)&amp;K4475,Gia_MB!$A:$F,6,0)</f>
        <v>50182</v>
      </c>
      <c r="U4475" s="374">
        <f t="shared" si="445"/>
        <v>1003640</v>
      </c>
      <c r="V4475" s="373"/>
      <c r="W4475" s="375">
        <f t="shared" si="446"/>
        <v>0</v>
      </c>
      <c r="X4475" s="376" t="str">
        <f t="shared" si="447"/>
        <v>8</v>
      </c>
      <c r="Y4475" s="373"/>
      <c r="Z4475" s="374">
        <f t="shared" si="448"/>
        <v>80291.199999999997</v>
      </c>
      <c r="AA4475" s="377">
        <f>VLOOKUP(G4475,Ma_KH!$A:$R,14,0)</f>
        <v>60</v>
      </c>
    </row>
    <row r="4476" spans="1:27" x14ac:dyDescent="0.25">
      <c r="A4476" s="415">
        <v>46057</v>
      </c>
      <c r="B4476" s="416">
        <v>4184283383</v>
      </c>
      <c r="C4476" s="417" t="s">
        <v>15180</v>
      </c>
      <c r="D4476" s="415">
        <v>46058</v>
      </c>
      <c r="E4476" s="370"/>
      <c r="F4476" s="369"/>
      <c r="G4476" s="371" t="s">
        <v>14588</v>
      </c>
      <c r="H4476" s="370"/>
      <c r="I4476" s="368">
        <v>4184283383</v>
      </c>
      <c r="J4476" s="368" t="s">
        <v>70</v>
      </c>
      <c r="K4476" s="368" t="s">
        <v>48</v>
      </c>
      <c r="L4476" s="348" t="str">
        <f>VLOOKUP($K4476,[1]TONG_SL!$A$1:$D$65536,2,0)</f>
        <v>Mọc Nấm Hương 250g</v>
      </c>
      <c r="M4476" s="349"/>
      <c r="N4476" s="348" t="str">
        <f t="shared" si="444"/>
        <v>K-C6</v>
      </c>
      <c r="O4476" s="350"/>
      <c r="P4476" s="350"/>
      <c r="Q4476" s="348" t="str">
        <f>VLOOKUP(K4476,TONG_SL!$A:$D,3,0)</f>
        <v>Túi</v>
      </c>
      <c r="R4476" s="224">
        <v>10</v>
      </c>
      <c r="S4476" s="373"/>
      <c r="T4476" s="373">
        <f>VLOOKUP(VLOOKUP(G4476,Ma_KH!$A:$R,18,0)&amp;K4476,Gia_MB!$A:$F,6,0)</f>
        <v>46000</v>
      </c>
      <c r="U4476" s="374">
        <f t="shared" si="445"/>
        <v>460000</v>
      </c>
      <c r="V4476" s="373"/>
      <c r="W4476" s="375">
        <f t="shared" si="446"/>
        <v>0</v>
      </c>
      <c r="X4476" s="376" t="str">
        <f t="shared" si="447"/>
        <v>8</v>
      </c>
      <c r="Y4476" s="373"/>
      <c r="Z4476" s="374">
        <f t="shared" si="448"/>
        <v>36800</v>
      </c>
      <c r="AA4476" s="377">
        <f>VLOOKUP(G4476,Ma_KH!$A:$R,14,0)</f>
        <v>60</v>
      </c>
    </row>
    <row r="4477" spans="1:27" x14ac:dyDescent="0.25">
      <c r="A4477" s="415">
        <v>46057</v>
      </c>
      <c r="B4477" s="416">
        <v>4184283383</v>
      </c>
      <c r="C4477" s="417" t="s">
        <v>15180</v>
      </c>
      <c r="D4477" s="415">
        <v>46058</v>
      </c>
      <c r="E4477" s="370"/>
      <c r="F4477" s="369"/>
      <c r="G4477" s="371" t="s">
        <v>14588</v>
      </c>
      <c r="H4477" s="370"/>
      <c r="I4477" s="368">
        <v>4184283383</v>
      </c>
      <c r="J4477" s="368" t="s">
        <v>70</v>
      </c>
      <c r="K4477" s="368" t="s">
        <v>27</v>
      </c>
      <c r="L4477" s="348" t="str">
        <f>VLOOKUP($K4477,[1]TONG_SL!$A$1:$D$65536,2,0)</f>
        <v>Chân giò heo muối 300g</v>
      </c>
      <c r="M4477" s="349"/>
      <c r="N4477" s="348" t="str">
        <f t="shared" si="444"/>
        <v>K-C6</v>
      </c>
      <c r="O4477" s="350"/>
      <c r="P4477" s="350"/>
      <c r="Q4477" s="348" t="str">
        <f>VLOOKUP(K4477,TONG_SL!$A:$D,3,0)</f>
        <v>Túi</v>
      </c>
      <c r="R4477" s="224">
        <v>120</v>
      </c>
      <c r="S4477" s="373"/>
      <c r="T4477" s="373">
        <f>VLOOKUP(VLOOKUP(G4477,Ma_KH!$A:$R,18,0)&amp;K4477,Gia_MB!$A:$F,6,0)</f>
        <v>73431</v>
      </c>
      <c r="U4477" s="374">
        <f t="shared" si="445"/>
        <v>8811720</v>
      </c>
      <c r="V4477" s="373"/>
      <c r="W4477" s="375">
        <f t="shared" si="446"/>
        <v>0</v>
      </c>
      <c r="X4477" s="376" t="str">
        <f t="shared" si="447"/>
        <v>8</v>
      </c>
      <c r="Y4477" s="373"/>
      <c r="Z4477" s="374">
        <f t="shared" si="448"/>
        <v>704937.6</v>
      </c>
      <c r="AA4477" s="377">
        <f>VLOOKUP(G4477,Ma_KH!$A:$R,14,0)</f>
        <v>60</v>
      </c>
    </row>
    <row r="4478" spans="1:27" x14ac:dyDescent="0.25">
      <c r="A4478" s="415">
        <v>46057</v>
      </c>
      <c r="B4478" s="416">
        <v>4184283383</v>
      </c>
      <c r="C4478" s="417" t="s">
        <v>15180</v>
      </c>
      <c r="D4478" s="415">
        <v>46058</v>
      </c>
      <c r="E4478" s="370"/>
      <c r="F4478" s="369"/>
      <c r="G4478" s="371" t="s">
        <v>14588</v>
      </c>
      <c r="H4478" s="370"/>
      <c r="I4478" s="368">
        <v>4184283383</v>
      </c>
      <c r="J4478" s="368" t="s">
        <v>70</v>
      </c>
      <c r="K4478" s="368" t="s">
        <v>30</v>
      </c>
      <c r="L4478" s="348" t="str">
        <f>VLOOKUP($K4478,[1]TONG_SL!$A$1:$D$65536,2,0)</f>
        <v>Gà muối 500g</v>
      </c>
      <c r="M4478" s="349"/>
      <c r="N4478" s="348" t="str">
        <f t="shared" si="444"/>
        <v>K-C6</v>
      </c>
      <c r="O4478" s="350"/>
      <c r="P4478" s="350"/>
      <c r="Q4478" s="348" t="str">
        <f>VLOOKUP(K4478,TONG_SL!$A:$D,3,0)</f>
        <v>Túi</v>
      </c>
      <c r="R4478" s="224">
        <v>50</v>
      </c>
      <c r="S4478" s="373"/>
      <c r="T4478" s="373">
        <f>VLOOKUP(VLOOKUP(G4478,Ma_KH!$A:$R,18,0)&amp;K4478,Gia_MB!$A:$F,6,0)</f>
        <v>116611</v>
      </c>
      <c r="U4478" s="374">
        <f t="shared" si="445"/>
        <v>5830550</v>
      </c>
      <c r="V4478" s="373"/>
      <c r="W4478" s="375">
        <f t="shared" si="446"/>
        <v>0</v>
      </c>
      <c r="X4478" s="376" t="str">
        <f t="shared" si="447"/>
        <v>8</v>
      </c>
      <c r="Y4478" s="373"/>
      <c r="Z4478" s="374">
        <f t="shared" si="448"/>
        <v>466444</v>
      </c>
      <c r="AA4478" s="377">
        <f>VLOOKUP(G4478,Ma_KH!$A:$R,14,0)</f>
        <v>60</v>
      </c>
    </row>
    <row r="4479" spans="1:27" x14ac:dyDescent="0.25">
      <c r="A4479" s="415">
        <v>46057</v>
      </c>
      <c r="B4479" s="416">
        <v>4184283383</v>
      </c>
      <c r="C4479" s="417" t="s">
        <v>15180</v>
      </c>
      <c r="D4479" s="415">
        <v>46058</v>
      </c>
      <c r="E4479" s="370"/>
      <c r="F4479" s="369"/>
      <c r="G4479" s="371" t="s">
        <v>14588</v>
      </c>
      <c r="H4479" s="370"/>
      <c r="I4479" s="368">
        <v>4184283383</v>
      </c>
      <c r="J4479" s="368" t="s">
        <v>70</v>
      </c>
      <c r="K4479" s="368" t="s">
        <v>34</v>
      </c>
      <c r="L4479" s="348" t="str">
        <f>VLOOKUP($K4479,[1]TONG_SL!$A$1:$D$65536,2,0)</f>
        <v>Tai heo muối 200g</v>
      </c>
      <c r="M4479" s="349"/>
      <c r="N4479" s="348" t="str">
        <f t="shared" si="444"/>
        <v>K-C6</v>
      </c>
      <c r="O4479" s="350"/>
      <c r="P4479" s="350"/>
      <c r="Q4479" s="348" t="str">
        <f>VLOOKUP(K4479,TONG_SL!$A:$D,3,0)</f>
        <v>Túi</v>
      </c>
      <c r="R4479" s="224">
        <v>10</v>
      </c>
      <c r="S4479" s="373"/>
      <c r="T4479" s="373">
        <f>VLOOKUP(VLOOKUP(G4479,Ma_KH!$A:$R,18,0)&amp;K4479,Gia_MB!$A:$F,6,0)</f>
        <v>55595</v>
      </c>
      <c r="U4479" s="374">
        <f t="shared" si="445"/>
        <v>555950</v>
      </c>
      <c r="V4479" s="373"/>
      <c r="W4479" s="375">
        <f t="shared" si="446"/>
        <v>0</v>
      </c>
      <c r="X4479" s="376" t="str">
        <f t="shared" si="447"/>
        <v>8</v>
      </c>
      <c r="Y4479" s="373"/>
      <c r="Z4479" s="374">
        <f t="shared" si="448"/>
        <v>44476</v>
      </c>
      <c r="AA4479" s="377">
        <f>VLOOKUP(G4479,Ma_KH!$A:$R,14,0)</f>
        <v>60</v>
      </c>
    </row>
    <row r="4480" spans="1:27" x14ac:dyDescent="0.25">
      <c r="A4480" s="415">
        <v>46058</v>
      </c>
      <c r="B4480" s="416">
        <v>4184286659</v>
      </c>
      <c r="C4480" s="417" t="s">
        <v>15180</v>
      </c>
      <c r="D4480" s="415">
        <v>46058</v>
      </c>
      <c r="E4480" s="370"/>
      <c r="F4480" s="369"/>
      <c r="G4480" s="371" t="s">
        <v>13804</v>
      </c>
      <c r="H4480" s="370"/>
      <c r="I4480" s="368">
        <v>4184286659</v>
      </c>
      <c r="J4480" s="368" t="s">
        <v>70</v>
      </c>
      <c r="K4480" s="368" t="s">
        <v>30</v>
      </c>
      <c r="L4480" s="348" t="str">
        <f>VLOOKUP($K4480,[1]TONG_SL!$A$1:$D$65536,2,0)</f>
        <v>Gà muối 500g</v>
      </c>
      <c r="M4480" s="349"/>
      <c r="N4480" s="348" t="str">
        <f t="shared" si="444"/>
        <v>K-C6</v>
      </c>
      <c r="O4480" s="350"/>
      <c r="P4480" s="350"/>
      <c r="Q4480" s="348" t="str">
        <f>VLOOKUP(K4480,TONG_SL!$A:$D,3,0)</f>
        <v>Túi</v>
      </c>
      <c r="R4480" s="224">
        <v>15</v>
      </c>
      <c r="S4480" s="373"/>
      <c r="T4480" s="373">
        <f>VLOOKUP(VLOOKUP(G4480,Ma_KH!$A:$R,18,0)&amp;K4480,Gia_MB!$A:$F,6,0)</f>
        <v>116611</v>
      </c>
      <c r="U4480" s="374">
        <f t="shared" si="445"/>
        <v>1749165</v>
      </c>
      <c r="V4480" s="373"/>
      <c r="W4480" s="375">
        <f t="shared" si="446"/>
        <v>0</v>
      </c>
      <c r="X4480" s="376" t="str">
        <f t="shared" si="447"/>
        <v>8</v>
      </c>
      <c r="Y4480" s="373"/>
      <c r="Z4480" s="374">
        <f t="shared" si="448"/>
        <v>139933.20000000001</v>
      </c>
      <c r="AA4480" s="377">
        <f>VLOOKUP(G4480,Ma_KH!$A:$R,14,0)</f>
        <v>60</v>
      </c>
    </row>
    <row r="4481" spans="1:27" x14ac:dyDescent="0.25">
      <c r="A4481" s="415">
        <v>46058</v>
      </c>
      <c r="B4481" s="416">
        <v>4184286659</v>
      </c>
      <c r="C4481" s="417" t="s">
        <v>15180</v>
      </c>
      <c r="D4481" s="415">
        <v>46058</v>
      </c>
      <c r="E4481" s="370"/>
      <c r="F4481" s="369"/>
      <c r="G4481" s="371" t="s">
        <v>13804</v>
      </c>
      <c r="H4481" s="370"/>
      <c r="I4481" s="368">
        <v>4184286659</v>
      </c>
      <c r="J4481" s="368" t="s">
        <v>70</v>
      </c>
      <c r="K4481" s="368" t="s">
        <v>27</v>
      </c>
      <c r="L4481" s="348" t="str">
        <f>VLOOKUP($K4481,[1]TONG_SL!$A$1:$D$65536,2,0)</f>
        <v>Chân giò heo muối 300g</v>
      </c>
      <c r="M4481" s="349"/>
      <c r="N4481" s="348" t="str">
        <f t="shared" si="444"/>
        <v>K-C6</v>
      </c>
      <c r="O4481" s="350"/>
      <c r="P4481" s="350"/>
      <c r="Q4481" s="348" t="str">
        <f>VLOOKUP(K4481,TONG_SL!$A:$D,3,0)</f>
        <v>Túi</v>
      </c>
      <c r="R4481" s="224">
        <v>15</v>
      </c>
      <c r="S4481" s="373"/>
      <c r="T4481" s="373">
        <f>VLOOKUP(VLOOKUP(G4481,Ma_KH!$A:$R,18,0)&amp;K4481,Gia_MB!$A:$F,6,0)</f>
        <v>73431</v>
      </c>
      <c r="U4481" s="374">
        <f t="shared" si="445"/>
        <v>1101465</v>
      </c>
      <c r="V4481" s="373"/>
      <c r="W4481" s="375">
        <f t="shared" si="446"/>
        <v>0</v>
      </c>
      <c r="X4481" s="376" t="str">
        <f t="shared" si="447"/>
        <v>8</v>
      </c>
      <c r="Y4481" s="373"/>
      <c r="Z4481" s="374">
        <f t="shared" si="448"/>
        <v>88117.2</v>
      </c>
      <c r="AA4481" s="377">
        <f>VLOOKUP(G4481,Ma_KH!$A:$R,14,0)</f>
        <v>60</v>
      </c>
    </row>
    <row r="4482" spans="1:27" x14ac:dyDescent="0.25">
      <c r="A4482" s="415">
        <v>46050</v>
      </c>
      <c r="B4482" s="416">
        <v>4183844032</v>
      </c>
      <c r="C4482" s="417" t="s">
        <v>15180</v>
      </c>
      <c r="D4482" s="415">
        <v>46058</v>
      </c>
      <c r="E4482" s="370"/>
      <c r="F4482" s="369"/>
      <c r="G4482" s="371" t="s">
        <v>13804</v>
      </c>
      <c r="H4482" s="370"/>
      <c r="I4482" s="368">
        <v>4183844032</v>
      </c>
      <c r="J4482" s="368" t="s">
        <v>70</v>
      </c>
      <c r="K4482" s="368" t="s">
        <v>37</v>
      </c>
      <c r="L4482" s="348" t="str">
        <f>VLOOKUP($K4482,[1]TONG_SL!$A$1:$D$65536,2,0)</f>
        <v>Chả cốm 300g</v>
      </c>
      <c r="M4482" s="349"/>
      <c r="N4482" s="348" t="str">
        <f t="shared" si="444"/>
        <v>K-C6</v>
      </c>
      <c r="O4482" s="350"/>
      <c r="P4482" s="350"/>
      <c r="Q4482" s="348" t="str">
        <f>VLOOKUP(K4482,TONG_SL!$A:$D,3,0)</f>
        <v>Túi</v>
      </c>
      <c r="R4482" s="224">
        <v>5</v>
      </c>
      <c r="S4482" s="373"/>
      <c r="T4482" s="373">
        <f>VLOOKUP(VLOOKUP(G4482,Ma_KH!$A:$R,18,0)&amp;K4482,Gia_MB!$A:$F,6,0)</f>
        <v>74250</v>
      </c>
      <c r="U4482" s="374">
        <f t="shared" si="445"/>
        <v>371250</v>
      </c>
      <c r="V4482" s="373"/>
      <c r="W4482" s="375">
        <f t="shared" si="446"/>
        <v>0</v>
      </c>
      <c r="X4482" s="376" t="str">
        <f t="shared" si="447"/>
        <v>8</v>
      </c>
      <c r="Y4482" s="373"/>
      <c r="Z4482" s="374">
        <f t="shared" si="448"/>
        <v>29700</v>
      </c>
      <c r="AA4482" s="377">
        <f>VLOOKUP(G4482,Ma_KH!$A:$R,14,0)</f>
        <v>60</v>
      </c>
    </row>
    <row r="4483" spans="1:27" x14ac:dyDescent="0.25">
      <c r="A4483" s="415">
        <v>46050</v>
      </c>
      <c r="B4483" s="416">
        <v>4183844032</v>
      </c>
      <c r="C4483" s="417" t="s">
        <v>15180</v>
      </c>
      <c r="D4483" s="415">
        <v>46058</v>
      </c>
      <c r="E4483" s="370"/>
      <c r="F4483" s="369"/>
      <c r="G4483" s="371" t="s">
        <v>13804</v>
      </c>
      <c r="H4483" s="370"/>
      <c r="I4483" s="368">
        <v>4183844032</v>
      </c>
      <c r="J4483" s="368" t="s">
        <v>70</v>
      </c>
      <c r="K4483" s="368" t="s">
        <v>32</v>
      </c>
      <c r="L4483" s="348" t="str">
        <f>VLOOKUP($K4483,[1]TONG_SL!$A$1:$D$65536,2,0)</f>
        <v>Giò Tai Lưỡi Xào 250g</v>
      </c>
      <c r="M4483" s="349"/>
      <c r="N4483" s="348" t="str">
        <f t="shared" si="444"/>
        <v>K-C6</v>
      </c>
      <c r="O4483" s="350"/>
      <c r="P4483" s="350"/>
      <c r="Q4483" s="348" t="str">
        <f>VLOOKUP(K4483,TONG_SL!$A:$D,3,0)</f>
        <v>Túi</v>
      </c>
      <c r="R4483" s="224">
        <v>8</v>
      </c>
      <c r="S4483" s="373"/>
      <c r="T4483" s="373">
        <f>VLOOKUP(VLOOKUP(G4483,Ma_KH!$A:$R,18,0)&amp;K4483,Gia_MB!$A:$F,6,0)</f>
        <v>50182</v>
      </c>
      <c r="U4483" s="374">
        <f t="shared" si="445"/>
        <v>401456</v>
      </c>
      <c r="V4483" s="373"/>
      <c r="W4483" s="375">
        <f t="shared" si="446"/>
        <v>0</v>
      </c>
      <c r="X4483" s="376" t="str">
        <f t="shared" si="447"/>
        <v>8</v>
      </c>
      <c r="Y4483" s="373"/>
      <c r="Z4483" s="374">
        <f t="shared" si="448"/>
        <v>32116.48</v>
      </c>
      <c r="AA4483" s="377">
        <f>VLOOKUP(G4483,Ma_KH!$A:$R,14,0)</f>
        <v>60</v>
      </c>
    </row>
    <row r="4484" spans="1:27" x14ac:dyDescent="0.25">
      <c r="A4484" s="415">
        <v>46050</v>
      </c>
      <c r="B4484" s="416">
        <v>4183844032</v>
      </c>
      <c r="C4484" s="417" t="s">
        <v>15180</v>
      </c>
      <c r="D4484" s="415">
        <v>46058</v>
      </c>
      <c r="E4484" s="370"/>
      <c r="F4484" s="369"/>
      <c r="G4484" s="371" t="s">
        <v>13804</v>
      </c>
      <c r="H4484" s="370"/>
      <c r="I4484" s="368">
        <v>4183844032</v>
      </c>
      <c r="J4484" s="368" t="s">
        <v>70</v>
      </c>
      <c r="K4484" s="368" t="s">
        <v>48</v>
      </c>
      <c r="L4484" s="348" t="str">
        <f>VLOOKUP($K4484,[1]TONG_SL!$A$1:$D$65536,2,0)</f>
        <v>Mọc Nấm Hương 250g</v>
      </c>
      <c r="M4484" s="349"/>
      <c r="N4484" s="348" t="str">
        <f t="shared" si="444"/>
        <v>K-C6</v>
      </c>
      <c r="O4484" s="350"/>
      <c r="P4484" s="350"/>
      <c r="Q4484" s="348" t="str">
        <f>VLOOKUP(K4484,TONG_SL!$A:$D,3,0)</f>
        <v>Túi</v>
      </c>
      <c r="R4484" s="224">
        <v>5</v>
      </c>
      <c r="S4484" s="373"/>
      <c r="T4484" s="373">
        <f>VLOOKUP(VLOOKUP(G4484,Ma_KH!$A:$R,18,0)&amp;K4484,Gia_MB!$A:$F,6,0)</f>
        <v>46000</v>
      </c>
      <c r="U4484" s="374">
        <f t="shared" si="445"/>
        <v>230000</v>
      </c>
      <c r="V4484" s="373"/>
      <c r="W4484" s="375">
        <f t="shared" si="446"/>
        <v>0</v>
      </c>
      <c r="X4484" s="376" t="str">
        <f t="shared" si="447"/>
        <v>8</v>
      </c>
      <c r="Y4484" s="373"/>
      <c r="Z4484" s="374">
        <f t="shared" si="448"/>
        <v>18400</v>
      </c>
      <c r="AA4484" s="377">
        <f>VLOOKUP(G4484,Ma_KH!$A:$R,14,0)</f>
        <v>60</v>
      </c>
    </row>
    <row r="4485" spans="1:27" x14ac:dyDescent="0.25">
      <c r="A4485" s="415">
        <v>46050</v>
      </c>
      <c r="B4485" s="416">
        <v>4183844032</v>
      </c>
      <c r="C4485" s="417" t="s">
        <v>15180</v>
      </c>
      <c r="D4485" s="415">
        <v>46058</v>
      </c>
      <c r="E4485" s="370"/>
      <c r="F4485" s="369"/>
      <c r="G4485" s="371" t="s">
        <v>13804</v>
      </c>
      <c r="H4485" s="370"/>
      <c r="I4485" s="368">
        <v>4183844032</v>
      </c>
      <c r="J4485" s="368" t="s">
        <v>70</v>
      </c>
      <c r="K4485" s="368" t="s">
        <v>30</v>
      </c>
      <c r="L4485" s="348" t="str">
        <f>VLOOKUP($K4485,[1]TONG_SL!$A$1:$D$65536,2,0)</f>
        <v>Gà muối 500g</v>
      </c>
      <c r="M4485" s="349"/>
      <c r="N4485" s="348" t="str">
        <f t="shared" si="444"/>
        <v>K-C6</v>
      </c>
      <c r="O4485" s="350"/>
      <c r="P4485" s="350"/>
      <c r="Q4485" s="348" t="str">
        <f>VLOOKUP(K4485,TONG_SL!$A:$D,3,0)</f>
        <v>Túi</v>
      </c>
      <c r="R4485" s="224">
        <v>5</v>
      </c>
      <c r="S4485" s="373"/>
      <c r="T4485" s="373">
        <f>VLOOKUP(VLOOKUP(G4485,Ma_KH!$A:$R,18,0)&amp;K4485,Gia_MB!$A:$F,6,0)</f>
        <v>116611</v>
      </c>
      <c r="U4485" s="374">
        <f t="shared" si="445"/>
        <v>583055</v>
      </c>
      <c r="V4485" s="373"/>
      <c r="W4485" s="375">
        <f t="shared" si="446"/>
        <v>0</v>
      </c>
      <c r="X4485" s="376" t="str">
        <f t="shared" si="447"/>
        <v>8</v>
      </c>
      <c r="Y4485" s="373"/>
      <c r="Z4485" s="374">
        <f t="shared" si="448"/>
        <v>46644.4</v>
      </c>
      <c r="AA4485" s="377">
        <f>VLOOKUP(G4485,Ma_KH!$A:$R,14,0)</f>
        <v>60</v>
      </c>
    </row>
    <row r="4486" spans="1:27" x14ac:dyDescent="0.25">
      <c r="A4486" s="415">
        <v>46049</v>
      </c>
      <c r="B4486" s="416">
        <v>4183832474</v>
      </c>
      <c r="C4486" s="417" t="s">
        <v>15180</v>
      </c>
      <c r="D4486" s="415">
        <v>46058</v>
      </c>
      <c r="E4486" s="370"/>
      <c r="F4486" s="369"/>
      <c r="G4486" s="371" t="s">
        <v>14628</v>
      </c>
      <c r="H4486" s="370"/>
      <c r="I4486" s="368">
        <v>4183832474</v>
      </c>
      <c r="J4486" s="368" t="s">
        <v>70</v>
      </c>
      <c r="K4486" s="368" t="s">
        <v>27</v>
      </c>
      <c r="L4486" s="348" t="str">
        <f>VLOOKUP($K4486,[1]TONG_SL!$A$1:$D$65536,2,0)</f>
        <v>Chân giò heo muối 300g</v>
      </c>
      <c r="M4486" s="349"/>
      <c r="N4486" s="348" t="str">
        <f t="shared" si="444"/>
        <v>K-C6</v>
      </c>
      <c r="O4486" s="350"/>
      <c r="P4486" s="350"/>
      <c r="Q4486" s="348" t="str">
        <f>VLOOKUP(K4486,TONG_SL!$A:$D,3,0)</f>
        <v>Túi</v>
      </c>
      <c r="R4486" s="224">
        <v>20</v>
      </c>
      <c r="S4486" s="373"/>
      <c r="T4486" s="373">
        <f>VLOOKUP(VLOOKUP(G4486,Ma_KH!$A:$R,18,0)&amp;K4486,Gia_MB!$A:$F,6,0)</f>
        <v>73431</v>
      </c>
      <c r="U4486" s="374">
        <f t="shared" si="445"/>
        <v>1468620</v>
      </c>
      <c r="V4486" s="373"/>
      <c r="W4486" s="375">
        <f t="shared" si="446"/>
        <v>0</v>
      </c>
      <c r="X4486" s="376" t="str">
        <f t="shared" si="447"/>
        <v>8</v>
      </c>
      <c r="Y4486" s="373"/>
      <c r="Z4486" s="374">
        <f t="shared" si="448"/>
        <v>117489.60000000001</v>
      </c>
      <c r="AA4486" s="377">
        <f>VLOOKUP(G4486,Ma_KH!$A:$R,14,0)</f>
        <v>60</v>
      </c>
    </row>
    <row r="4487" spans="1:27" x14ac:dyDescent="0.25">
      <c r="A4487" s="415">
        <v>46049</v>
      </c>
      <c r="B4487" s="416">
        <v>4183832474</v>
      </c>
      <c r="C4487" s="417" t="s">
        <v>15180</v>
      </c>
      <c r="D4487" s="415">
        <v>46058</v>
      </c>
      <c r="E4487" s="370"/>
      <c r="F4487" s="369"/>
      <c r="G4487" s="371" t="s">
        <v>14628</v>
      </c>
      <c r="H4487" s="370"/>
      <c r="I4487" s="368">
        <v>4183832474</v>
      </c>
      <c r="J4487" s="368" t="s">
        <v>70</v>
      </c>
      <c r="K4487" s="368" t="s">
        <v>39</v>
      </c>
      <c r="L4487" s="348" t="str">
        <f>VLOOKUP($K4487,[1]TONG_SL!$A$1:$D$65536,2,0)</f>
        <v>Chả nướng 300g</v>
      </c>
      <c r="M4487" s="349"/>
      <c r="N4487" s="348" t="str">
        <f t="shared" si="444"/>
        <v>K-C6</v>
      </c>
      <c r="O4487" s="350"/>
      <c r="P4487" s="350"/>
      <c r="Q4487" s="348" t="str">
        <f>VLOOKUP(K4487,TONG_SL!$A:$D,3,0)</f>
        <v>Túi</v>
      </c>
      <c r="R4487" s="224">
        <v>2</v>
      </c>
      <c r="S4487" s="373"/>
      <c r="T4487" s="373">
        <f>VLOOKUP(VLOOKUP(G4487,Ma_KH!$A:$R,18,0)&amp;K4487,Gia_MB!$A:$F,6,0)</f>
        <v>70950</v>
      </c>
      <c r="U4487" s="374">
        <f t="shared" si="445"/>
        <v>141900</v>
      </c>
      <c r="V4487" s="373"/>
      <c r="W4487" s="375">
        <f t="shared" si="446"/>
        <v>0</v>
      </c>
      <c r="X4487" s="376" t="str">
        <f t="shared" si="447"/>
        <v>8</v>
      </c>
      <c r="Y4487" s="373"/>
      <c r="Z4487" s="374">
        <f t="shared" si="448"/>
        <v>11352</v>
      </c>
      <c r="AA4487" s="377">
        <f>VLOOKUP(G4487,Ma_KH!$A:$R,14,0)</f>
        <v>60</v>
      </c>
    </row>
    <row r="4488" spans="1:27" x14ac:dyDescent="0.25">
      <c r="A4488" s="415">
        <v>46049</v>
      </c>
      <c r="B4488" s="416">
        <v>4183832474</v>
      </c>
      <c r="C4488" s="417" t="s">
        <v>15180</v>
      </c>
      <c r="D4488" s="415">
        <v>46058</v>
      </c>
      <c r="E4488" s="370"/>
      <c r="F4488" s="369"/>
      <c r="G4488" s="371" t="s">
        <v>14628</v>
      </c>
      <c r="H4488" s="370"/>
      <c r="I4488" s="368">
        <v>4183832474</v>
      </c>
      <c r="J4488" s="368" t="s">
        <v>70</v>
      </c>
      <c r="K4488" s="368" t="s">
        <v>37</v>
      </c>
      <c r="L4488" s="348" t="str">
        <f>VLOOKUP($K4488,[1]TONG_SL!$A$1:$D$65536,2,0)</f>
        <v>Chả cốm 300g</v>
      </c>
      <c r="M4488" s="349"/>
      <c r="N4488" s="348" t="str">
        <f t="shared" si="444"/>
        <v>K-C6</v>
      </c>
      <c r="O4488" s="350"/>
      <c r="P4488" s="350"/>
      <c r="Q4488" s="348" t="str">
        <f>VLOOKUP(K4488,TONG_SL!$A:$D,3,0)</f>
        <v>Túi</v>
      </c>
      <c r="R4488" s="224">
        <v>2</v>
      </c>
      <c r="S4488" s="373"/>
      <c r="T4488" s="373">
        <f>VLOOKUP(VLOOKUP(G4488,Ma_KH!$A:$R,18,0)&amp;K4488,Gia_MB!$A:$F,6,0)</f>
        <v>74250</v>
      </c>
      <c r="U4488" s="374">
        <f t="shared" si="445"/>
        <v>148500</v>
      </c>
      <c r="V4488" s="373"/>
      <c r="W4488" s="375">
        <f t="shared" si="446"/>
        <v>0</v>
      </c>
      <c r="X4488" s="376" t="str">
        <f t="shared" si="447"/>
        <v>8</v>
      </c>
      <c r="Y4488" s="373"/>
      <c r="Z4488" s="374">
        <f t="shared" si="448"/>
        <v>11880</v>
      </c>
      <c r="AA4488" s="377">
        <f>VLOOKUP(G4488,Ma_KH!$A:$R,14,0)</f>
        <v>60</v>
      </c>
    </row>
    <row r="4489" spans="1:27" x14ac:dyDescent="0.25">
      <c r="A4489" s="415">
        <v>46049</v>
      </c>
      <c r="B4489" s="416">
        <v>4183832474</v>
      </c>
      <c r="C4489" s="417" t="s">
        <v>15180</v>
      </c>
      <c r="D4489" s="415">
        <v>46058</v>
      </c>
      <c r="E4489" s="370"/>
      <c r="F4489" s="369"/>
      <c r="G4489" s="371" t="s">
        <v>14628</v>
      </c>
      <c r="H4489" s="370"/>
      <c r="I4489" s="368">
        <v>4183832474</v>
      </c>
      <c r="J4489" s="368" t="s">
        <v>70</v>
      </c>
      <c r="K4489" s="368" t="s">
        <v>48</v>
      </c>
      <c r="L4489" s="348" t="str">
        <f>VLOOKUP($K4489,[1]TONG_SL!$A$1:$D$65536,2,0)</f>
        <v>Mọc Nấm Hương 250g</v>
      </c>
      <c r="M4489" s="349"/>
      <c r="N4489" s="348" t="str">
        <f t="shared" si="444"/>
        <v>K-C6</v>
      </c>
      <c r="O4489" s="350"/>
      <c r="P4489" s="350"/>
      <c r="Q4489" s="348" t="str">
        <f>VLOOKUP(K4489,TONG_SL!$A:$D,3,0)</f>
        <v>Túi</v>
      </c>
      <c r="R4489" s="224">
        <v>2</v>
      </c>
      <c r="S4489" s="373"/>
      <c r="T4489" s="373">
        <f>VLOOKUP(VLOOKUP(G4489,Ma_KH!$A:$R,18,0)&amp;K4489,Gia_MB!$A:$F,6,0)</f>
        <v>46000</v>
      </c>
      <c r="U4489" s="374">
        <f t="shared" si="445"/>
        <v>92000</v>
      </c>
      <c r="V4489" s="373"/>
      <c r="W4489" s="375">
        <f t="shared" si="446"/>
        <v>0</v>
      </c>
      <c r="X4489" s="376" t="str">
        <f t="shared" si="447"/>
        <v>8</v>
      </c>
      <c r="Y4489" s="373"/>
      <c r="Z4489" s="374">
        <f t="shared" si="448"/>
        <v>7360</v>
      </c>
      <c r="AA4489" s="377">
        <f>VLOOKUP(G4489,Ma_KH!$A:$R,14,0)</f>
        <v>60</v>
      </c>
    </row>
    <row r="4490" spans="1:27" x14ac:dyDescent="0.25">
      <c r="A4490" s="415">
        <v>46049</v>
      </c>
      <c r="B4490" s="416">
        <v>4183832474</v>
      </c>
      <c r="C4490" s="417" t="s">
        <v>15180</v>
      </c>
      <c r="D4490" s="415">
        <v>46058</v>
      </c>
      <c r="E4490" s="370"/>
      <c r="F4490" s="369"/>
      <c r="G4490" s="371" t="s">
        <v>14628</v>
      </c>
      <c r="H4490" s="370"/>
      <c r="I4490" s="368">
        <v>4183832474</v>
      </c>
      <c r="J4490" s="368" t="s">
        <v>70</v>
      </c>
      <c r="K4490" s="368" t="s">
        <v>30</v>
      </c>
      <c r="L4490" s="348" t="str">
        <f>VLOOKUP($K4490,[1]TONG_SL!$A$1:$D$65536,2,0)</f>
        <v>Gà muối 500g</v>
      </c>
      <c r="M4490" s="349"/>
      <c r="N4490" s="348" t="str">
        <f t="shared" si="444"/>
        <v>K-C6</v>
      </c>
      <c r="O4490" s="350"/>
      <c r="P4490" s="350"/>
      <c r="Q4490" s="348" t="str">
        <f>VLOOKUP(K4490,TONG_SL!$A:$D,3,0)</f>
        <v>Túi</v>
      </c>
      <c r="R4490" s="224">
        <v>14</v>
      </c>
      <c r="S4490" s="373"/>
      <c r="T4490" s="373">
        <f>VLOOKUP(VLOOKUP(G4490,Ma_KH!$A:$R,18,0)&amp;K4490,Gia_MB!$A:$F,6,0)</f>
        <v>116611</v>
      </c>
      <c r="U4490" s="374">
        <f t="shared" si="445"/>
        <v>1632554</v>
      </c>
      <c r="V4490" s="373"/>
      <c r="W4490" s="375">
        <f t="shared" si="446"/>
        <v>0</v>
      </c>
      <c r="X4490" s="376" t="str">
        <f t="shared" si="447"/>
        <v>8</v>
      </c>
      <c r="Y4490" s="373"/>
      <c r="Z4490" s="374">
        <f t="shared" si="448"/>
        <v>130604.32</v>
      </c>
      <c r="AA4490" s="377">
        <f>VLOOKUP(G4490,Ma_KH!$A:$R,14,0)</f>
        <v>60</v>
      </c>
    </row>
    <row r="4491" spans="1:27" x14ac:dyDescent="0.25">
      <c r="A4491" s="415">
        <v>46049</v>
      </c>
      <c r="B4491" s="416">
        <v>4183832721</v>
      </c>
      <c r="C4491" s="417" t="s">
        <v>15180</v>
      </c>
      <c r="D4491" s="415">
        <v>46058</v>
      </c>
      <c r="E4491" s="370"/>
      <c r="F4491" s="369"/>
      <c r="G4491" s="371" t="s">
        <v>14676</v>
      </c>
      <c r="H4491" s="370"/>
      <c r="I4491" s="368">
        <v>4183832721</v>
      </c>
      <c r="J4491" s="368" t="s">
        <v>70</v>
      </c>
      <c r="K4491" s="368" t="s">
        <v>27</v>
      </c>
      <c r="L4491" s="348" t="str">
        <f>VLOOKUP($K4491,[1]TONG_SL!$A$1:$D$65536,2,0)</f>
        <v>Chân giò heo muối 300g</v>
      </c>
      <c r="M4491" s="349"/>
      <c r="N4491" s="348" t="str">
        <f t="shared" si="444"/>
        <v>K-C6</v>
      </c>
      <c r="O4491" s="350"/>
      <c r="P4491" s="350"/>
      <c r="Q4491" s="348" t="str">
        <f>VLOOKUP(K4491,TONG_SL!$A:$D,3,0)</f>
        <v>Túi</v>
      </c>
      <c r="R4491" s="224">
        <v>10</v>
      </c>
      <c r="S4491" s="373"/>
      <c r="T4491" s="373">
        <f>VLOOKUP(VLOOKUP(G4491,Ma_KH!$A:$R,18,0)&amp;K4491,Gia_MB!$A:$F,6,0)</f>
        <v>73431</v>
      </c>
      <c r="U4491" s="374">
        <f t="shared" si="445"/>
        <v>734310</v>
      </c>
      <c r="V4491" s="373"/>
      <c r="W4491" s="375">
        <f t="shared" si="446"/>
        <v>0</v>
      </c>
      <c r="X4491" s="376" t="str">
        <f t="shared" si="447"/>
        <v>8</v>
      </c>
      <c r="Y4491" s="373"/>
      <c r="Z4491" s="374">
        <f t="shared" si="448"/>
        <v>58744.800000000003</v>
      </c>
      <c r="AA4491" s="377">
        <f>VLOOKUP(G4491,Ma_KH!$A:$R,14,0)</f>
        <v>60</v>
      </c>
    </row>
    <row r="4492" spans="1:27" x14ac:dyDescent="0.25">
      <c r="A4492" s="415">
        <v>46049</v>
      </c>
      <c r="B4492" s="416">
        <v>4183832721</v>
      </c>
      <c r="C4492" s="417" t="s">
        <v>15180</v>
      </c>
      <c r="D4492" s="415">
        <v>46058</v>
      </c>
      <c r="E4492" s="370"/>
      <c r="F4492" s="369"/>
      <c r="G4492" s="371" t="s">
        <v>14676</v>
      </c>
      <c r="H4492" s="370"/>
      <c r="I4492" s="368">
        <v>4183832721</v>
      </c>
      <c r="J4492" s="368" t="s">
        <v>70</v>
      </c>
      <c r="K4492" s="368" t="s">
        <v>30</v>
      </c>
      <c r="L4492" s="348" t="str">
        <f>VLOOKUP($K4492,[1]TONG_SL!$A$1:$D$65536,2,0)</f>
        <v>Gà muối 500g</v>
      </c>
      <c r="M4492" s="349"/>
      <c r="N4492" s="348" t="str">
        <f t="shared" si="444"/>
        <v>K-C6</v>
      </c>
      <c r="O4492" s="350"/>
      <c r="P4492" s="350"/>
      <c r="Q4492" s="348" t="str">
        <f>VLOOKUP(K4492,TONG_SL!$A:$D,3,0)</f>
        <v>Túi</v>
      </c>
      <c r="R4492" s="224">
        <v>10</v>
      </c>
      <c r="S4492" s="373"/>
      <c r="T4492" s="373">
        <f>VLOOKUP(VLOOKUP(G4492,Ma_KH!$A:$R,18,0)&amp;K4492,Gia_MB!$A:$F,6,0)</f>
        <v>116611</v>
      </c>
      <c r="U4492" s="374">
        <f t="shared" si="445"/>
        <v>1166110</v>
      </c>
      <c r="V4492" s="373"/>
      <c r="W4492" s="375">
        <f t="shared" si="446"/>
        <v>0</v>
      </c>
      <c r="X4492" s="376" t="str">
        <f t="shared" si="447"/>
        <v>8</v>
      </c>
      <c r="Y4492" s="373"/>
      <c r="Z4492" s="374">
        <f t="shared" si="448"/>
        <v>93288.8</v>
      </c>
      <c r="AA4492" s="377">
        <f>VLOOKUP(G4492,Ma_KH!$A:$R,14,0)</f>
        <v>60</v>
      </c>
    </row>
    <row r="4493" spans="1:27" x14ac:dyDescent="0.25">
      <c r="A4493" s="415">
        <v>46049</v>
      </c>
      <c r="B4493" s="416">
        <v>4183832544</v>
      </c>
      <c r="C4493" s="417" t="s">
        <v>15180</v>
      </c>
      <c r="D4493" s="415">
        <v>46058</v>
      </c>
      <c r="E4493" s="370"/>
      <c r="F4493" s="369"/>
      <c r="G4493" s="371" t="s">
        <v>14650</v>
      </c>
      <c r="H4493" s="370"/>
      <c r="I4493" s="368">
        <v>4183832544</v>
      </c>
      <c r="J4493" s="368" t="s">
        <v>70</v>
      </c>
      <c r="K4493" s="368" t="s">
        <v>27</v>
      </c>
      <c r="L4493" s="348" t="str">
        <f>VLOOKUP($K4493,[1]TONG_SL!$A$1:$D$65536,2,0)</f>
        <v>Chân giò heo muối 300g</v>
      </c>
      <c r="M4493" s="349"/>
      <c r="N4493" s="348" t="str">
        <f t="shared" si="444"/>
        <v>K-C6</v>
      </c>
      <c r="O4493" s="350"/>
      <c r="P4493" s="350"/>
      <c r="Q4493" s="348" t="str">
        <f>VLOOKUP(K4493,TONG_SL!$A:$D,3,0)</f>
        <v>Túi</v>
      </c>
      <c r="R4493" s="224">
        <v>20</v>
      </c>
      <c r="S4493" s="373"/>
      <c r="T4493" s="373">
        <f>VLOOKUP(VLOOKUP(G4493,Ma_KH!$A:$R,18,0)&amp;K4493,Gia_MB!$A:$F,6,0)</f>
        <v>73431</v>
      </c>
      <c r="U4493" s="374">
        <f t="shared" si="445"/>
        <v>1468620</v>
      </c>
      <c r="V4493" s="373"/>
      <c r="W4493" s="375">
        <f t="shared" si="446"/>
        <v>0</v>
      </c>
      <c r="X4493" s="376" t="str">
        <f t="shared" si="447"/>
        <v>8</v>
      </c>
      <c r="Y4493" s="373"/>
      <c r="Z4493" s="374">
        <f t="shared" si="448"/>
        <v>117489.60000000001</v>
      </c>
      <c r="AA4493" s="377">
        <f>VLOOKUP(G4493,Ma_KH!$A:$R,14,0)</f>
        <v>60</v>
      </c>
    </row>
    <row r="4494" spans="1:27" x14ac:dyDescent="0.25">
      <c r="A4494" s="415">
        <v>46049</v>
      </c>
      <c r="B4494" s="416">
        <v>4183832544</v>
      </c>
      <c r="C4494" s="417" t="s">
        <v>15180</v>
      </c>
      <c r="D4494" s="415">
        <v>46058</v>
      </c>
      <c r="E4494" s="370"/>
      <c r="F4494" s="369"/>
      <c r="G4494" s="371" t="s">
        <v>14650</v>
      </c>
      <c r="H4494" s="370"/>
      <c r="I4494" s="368">
        <v>4183832544</v>
      </c>
      <c r="J4494" s="368" t="s">
        <v>70</v>
      </c>
      <c r="K4494" s="368" t="s">
        <v>30</v>
      </c>
      <c r="L4494" s="348" t="str">
        <f>VLOOKUP($K4494,[1]TONG_SL!$A$1:$D$65536,2,0)</f>
        <v>Gà muối 500g</v>
      </c>
      <c r="M4494" s="349"/>
      <c r="N4494" s="348" t="str">
        <f t="shared" si="444"/>
        <v>K-C6</v>
      </c>
      <c r="O4494" s="350"/>
      <c r="P4494" s="350"/>
      <c r="Q4494" s="348" t="str">
        <f>VLOOKUP(K4494,TONG_SL!$A:$D,3,0)</f>
        <v>Túi</v>
      </c>
      <c r="R4494" s="224">
        <v>14</v>
      </c>
      <c r="S4494" s="373"/>
      <c r="T4494" s="373">
        <f>VLOOKUP(VLOOKUP(G4494,Ma_KH!$A:$R,18,0)&amp;K4494,Gia_MB!$A:$F,6,0)</f>
        <v>116611</v>
      </c>
      <c r="U4494" s="374">
        <f t="shared" si="445"/>
        <v>1632554</v>
      </c>
      <c r="V4494" s="373"/>
      <c r="W4494" s="375">
        <f t="shared" si="446"/>
        <v>0</v>
      </c>
      <c r="X4494" s="376" t="str">
        <f t="shared" si="447"/>
        <v>8</v>
      </c>
      <c r="Y4494" s="373"/>
      <c r="Z4494" s="374">
        <f t="shared" si="448"/>
        <v>130604.32</v>
      </c>
      <c r="AA4494" s="377">
        <f>VLOOKUP(G4494,Ma_KH!$A:$R,14,0)</f>
        <v>60</v>
      </c>
    </row>
    <row r="4495" spans="1:27" x14ac:dyDescent="0.25">
      <c r="A4495" s="415">
        <v>46049</v>
      </c>
      <c r="B4495" s="416">
        <v>4183832666</v>
      </c>
      <c r="C4495" s="417" t="s">
        <v>15180</v>
      </c>
      <c r="D4495" s="415">
        <v>46058</v>
      </c>
      <c r="E4495" s="370"/>
      <c r="F4495" s="369"/>
      <c r="G4495" s="371" t="s">
        <v>14669</v>
      </c>
      <c r="H4495" s="370"/>
      <c r="I4495" s="368">
        <v>4183832666</v>
      </c>
      <c r="J4495" s="368" t="s">
        <v>70</v>
      </c>
      <c r="K4495" s="368" t="s">
        <v>30</v>
      </c>
      <c r="L4495" s="348" t="str">
        <f>VLOOKUP($K4495,[1]TONG_SL!$A$1:$D$65536,2,0)</f>
        <v>Gà muối 500g</v>
      </c>
      <c r="M4495" s="349"/>
      <c r="N4495" s="348" t="str">
        <f t="shared" si="444"/>
        <v>K-C6</v>
      </c>
      <c r="O4495" s="350"/>
      <c r="P4495" s="350"/>
      <c r="Q4495" s="348" t="str">
        <f>VLOOKUP(K4495,TONG_SL!$A:$D,3,0)</f>
        <v>Túi</v>
      </c>
      <c r="R4495" s="224">
        <v>10</v>
      </c>
      <c r="S4495" s="373"/>
      <c r="T4495" s="373">
        <f>VLOOKUP(VLOOKUP(G4495,Ma_KH!$A:$R,18,0)&amp;K4495,Gia_MB!$A:$F,6,0)</f>
        <v>116611</v>
      </c>
      <c r="U4495" s="374">
        <f t="shared" ref="U4495:U4526" si="449">T4495*R4495</f>
        <v>1166110</v>
      </c>
      <c r="V4495" s="373"/>
      <c r="W4495" s="375">
        <f t="shared" ref="W4495:W4526" si="450">U4495*V4495</f>
        <v>0</v>
      </c>
      <c r="X4495" s="376" t="str">
        <f t="shared" ref="X4495:X4526" si="451">IF(B4495&lt;&gt;"","8","0")</f>
        <v>8</v>
      </c>
      <c r="Y4495" s="373"/>
      <c r="Z4495" s="374">
        <f t="shared" ref="Z4495:Z4526" si="452">U4495*X4495%</f>
        <v>93288.8</v>
      </c>
      <c r="AA4495" s="377">
        <f>VLOOKUP(G4495,Ma_KH!$A:$R,14,0)</f>
        <v>60</v>
      </c>
    </row>
    <row r="4496" spans="1:27" x14ac:dyDescent="0.25">
      <c r="A4496" s="415">
        <v>46049</v>
      </c>
      <c r="B4496" s="416">
        <v>4183832666</v>
      </c>
      <c r="C4496" s="417" t="s">
        <v>15180</v>
      </c>
      <c r="D4496" s="415">
        <v>46058</v>
      </c>
      <c r="E4496" s="370"/>
      <c r="F4496" s="369"/>
      <c r="G4496" s="371" t="s">
        <v>14669</v>
      </c>
      <c r="H4496" s="370"/>
      <c r="I4496" s="368">
        <v>4183832666</v>
      </c>
      <c r="J4496" s="368" t="s">
        <v>70</v>
      </c>
      <c r="K4496" s="368" t="s">
        <v>27</v>
      </c>
      <c r="L4496" s="348" t="str">
        <f>VLOOKUP($K4496,[1]TONG_SL!$A$1:$D$65536,2,0)</f>
        <v>Chân giò heo muối 300g</v>
      </c>
      <c r="M4496" s="349"/>
      <c r="N4496" s="348" t="str">
        <f t="shared" si="444"/>
        <v>K-C6</v>
      </c>
      <c r="O4496" s="350"/>
      <c r="P4496" s="350"/>
      <c r="Q4496" s="348" t="str">
        <f>VLOOKUP(K4496,TONG_SL!$A:$D,3,0)</f>
        <v>Túi</v>
      </c>
      <c r="R4496" s="224">
        <v>10</v>
      </c>
      <c r="S4496" s="373"/>
      <c r="T4496" s="373">
        <f>VLOOKUP(VLOOKUP(G4496,Ma_KH!$A:$R,18,0)&amp;K4496,Gia_MB!$A:$F,6,0)</f>
        <v>73431</v>
      </c>
      <c r="U4496" s="374">
        <f t="shared" si="449"/>
        <v>734310</v>
      </c>
      <c r="V4496" s="373"/>
      <c r="W4496" s="375">
        <f t="shared" si="450"/>
        <v>0</v>
      </c>
      <c r="X4496" s="376" t="str">
        <f t="shared" si="451"/>
        <v>8</v>
      </c>
      <c r="Y4496" s="373"/>
      <c r="Z4496" s="374">
        <f t="shared" si="452"/>
        <v>58744.800000000003</v>
      </c>
      <c r="AA4496" s="377">
        <f>VLOOKUP(G4496,Ma_KH!$A:$R,14,0)</f>
        <v>60</v>
      </c>
    </row>
    <row r="4497" spans="1:27" x14ac:dyDescent="0.25">
      <c r="A4497" s="415">
        <v>46049</v>
      </c>
      <c r="B4497" s="416">
        <v>4183832806</v>
      </c>
      <c r="C4497" s="417" t="s">
        <v>15180</v>
      </c>
      <c r="D4497" s="415">
        <v>46058</v>
      </c>
      <c r="E4497" s="370"/>
      <c r="F4497" s="369"/>
      <c r="G4497" s="371" t="s">
        <v>14689</v>
      </c>
      <c r="H4497" s="370"/>
      <c r="I4497" s="368">
        <v>4183832806</v>
      </c>
      <c r="J4497" s="368" t="s">
        <v>70</v>
      </c>
      <c r="K4497" s="368" t="s">
        <v>27</v>
      </c>
      <c r="L4497" s="348" t="str">
        <f>VLOOKUP($K4497,[1]TONG_SL!$A$1:$D$65536,2,0)</f>
        <v>Chân giò heo muối 300g</v>
      </c>
      <c r="M4497" s="349"/>
      <c r="N4497" s="348" t="str">
        <f t="shared" si="444"/>
        <v>K-C6</v>
      </c>
      <c r="O4497" s="350"/>
      <c r="P4497" s="350"/>
      <c r="Q4497" s="348" t="str">
        <f>VLOOKUP(K4497,TONG_SL!$A:$D,3,0)</f>
        <v>Túi</v>
      </c>
      <c r="R4497" s="224">
        <v>12</v>
      </c>
      <c r="S4497" s="373"/>
      <c r="T4497" s="373">
        <f>VLOOKUP(VLOOKUP(G4497,Ma_KH!$A:$R,18,0)&amp;K4497,Gia_MB!$A:$F,6,0)</f>
        <v>73431</v>
      </c>
      <c r="U4497" s="374">
        <f t="shared" si="449"/>
        <v>881172</v>
      </c>
      <c r="V4497" s="373"/>
      <c r="W4497" s="375">
        <f t="shared" si="450"/>
        <v>0</v>
      </c>
      <c r="X4497" s="376" t="str">
        <f t="shared" si="451"/>
        <v>8</v>
      </c>
      <c r="Y4497" s="373"/>
      <c r="Z4497" s="374">
        <f t="shared" si="452"/>
        <v>70493.759999999995</v>
      </c>
      <c r="AA4497" s="377">
        <f>VLOOKUP(G4497,Ma_KH!$A:$R,14,0)</f>
        <v>60</v>
      </c>
    </row>
    <row r="4498" spans="1:27" x14ac:dyDescent="0.25">
      <c r="A4498" s="415">
        <v>46049</v>
      </c>
      <c r="B4498" s="416">
        <v>4183832806</v>
      </c>
      <c r="C4498" s="417" t="s">
        <v>15180</v>
      </c>
      <c r="D4498" s="415">
        <v>46058</v>
      </c>
      <c r="E4498" s="370"/>
      <c r="F4498" s="369"/>
      <c r="G4498" s="371" t="s">
        <v>14689</v>
      </c>
      <c r="H4498" s="370"/>
      <c r="I4498" s="368">
        <v>4183832806</v>
      </c>
      <c r="J4498" s="368" t="s">
        <v>70</v>
      </c>
      <c r="K4498" s="368" t="s">
        <v>30</v>
      </c>
      <c r="L4498" s="348" t="str">
        <f>VLOOKUP($K4498,[1]TONG_SL!$A$1:$D$65536,2,0)</f>
        <v>Gà muối 500g</v>
      </c>
      <c r="M4498" s="349"/>
      <c r="N4498" s="348" t="str">
        <f t="shared" si="444"/>
        <v>K-C6</v>
      </c>
      <c r="O4498" s="350"/>
      <c r="P4498" s="350"/>
      <c r="Q4498" s="348" t="str">
        <f>VLOOKUP(K4498,TONG_SL!$A:$D,3,0)</f>
        <v>Túi</v>
      </c>
      <c r="R4498" s="224">
        <v>14</v>
      </c>
      <c r="S4498" s="373"/>
      <c r="T4498" s="373">
        <f>VLOOKUP(VLOOKUP(G4498,Ma_KH!$A:$R,18,0)&amp;K4498,Gia_MB!$A:$F,6,0)</f>
        <v>116611</v>
      </c>
      <c r="U4498" s="374">
        <f t="shared" si="449"/>
        <v>1632554</v>
      </c>
      <c r="V4498" s="373"/>
      <c r="W4498" s="375">
        <f t="shared" si="450"/>
        <v>0</v>
      </c>
      <c r="X4498" s="376" t="str">
        <f t="shared" si="451"/>
        <v>8</v>
      </c>
      <c r="Y4498" s="373"/>
      <c r="Z4498" s="374">
        <f t="shared" si="452"/>
        <v>130604.32</v>
      </c>
      <c r="AA4498" s="377">
        <f>VLOOKUP(G4498,Ma_KH!$A:$R,14,0)</f>
        <v>60</v>
      </c>
    </row>
    <row r="4499" spans="1:27" x14ac:dyDescent="0.25">
      <c r="A4499" s="415">
        <v>46049</v>
      </c>
      <c r="B4499" s="416">
        <v>4183832806</v>
      </c>
      <c r="C4499" s="417" t="s">
        <v>15180</v>
      </c>
      <c r="D4499" s="415">
        <v>46058</v>
      </c>
      <c r="E4499" s="370"/>
      <c r="F4499" s="369"/>
      <c r="G4499" s="371" t="s">
        <v>14689</v>
      </c>
      <c r="H4499" s="370"/>
      <c r="I4499" s="368">
        <v>4183832806</v>
      </c>
      <c r="J4499" s="368" t="s">
        <v>70</v>
      </c>
      <c r="K4499" s="368" t="s">
        <v>37</v>
      </c>
      <c r="L4499" s="348" t="str">
        <f>VLOOKUP($K4499,[1]TONG_SL!$A$1:$D$65536,2,0)</f>
        <v>Chả cốm 300g</v>
      </c>
      <c r="M4499" s="349"/>
      <c r="N4499" s="348" t="str">
        <f t="shared" si="444"/>
        <v>K-C6</v>
      </c>
      <c r="O4499" s="350"/>
      <c r="P4499" s="350"/>
      <c r="Q4499" s="348" t="str">
        <f>VLOOKUP(K4499,TONG_SL!$A:$D,3,0)</f>
        <v>Túi</v>
      </c>
      <c r="R4499" s="224">
        <v>4</v>
      </c>
      <c r="S4499" s="373"/>
      <c r="T4499" s="373">
        <f>VLOOKUP(VLOOKUP(G4499,Ma_KH!$A:$R,18,0)&amp;K4499,Gia_MB!$A:$F,6,0)</f>
        <v>74250</v>
      </c>
      <c r="U4499" s="374">
        <f t="shared" si="449"/>
        <v>297000</v>
      </c>
      <c r="V4499" s="373"/>
      <c r="W4499" s="375">
        <f t="shared" si="450"/>
        <v>0</v>
      </c>
      <c r="X4499" s="376" t="str">
        <f t="shared" si="451"/>
        <v>8</v>
      </c>
      <c r="Y4499" s="373"/>
      <c r="Z4499" s="374">
        <f t="shared" si="452"/>
        <v>23760</v>
      </c>
      <c r="AA4499" s="377">
        <f>VLOOKUP(G4499,Ma_KH!$A:$R,14,0)</f>
        <v>60</v>
      </c>
    </row>
    <row r="4500" spans="1:27" x14ac:dyDescent="0.25">
      <c r="A4500" s="415">
        <v>46049</v>
      </c>
      <c r="B4500" s="416">
        <v>4183832564</v>
      </c>
      <c r="C4500" s="417" t="s">
        <v>15180</v>
      </c>
      <c r="D4500" s="415">
        <v>46058</v>
      </c>
      <c r="E4500" s="370"/>
      <c r="F4500" s="369"/>
      <c r="G4500" s="371" t="s">
        <v>14654</v>
      </c>
      <c r="H4500" s="370"/>
      <c r="I4500" s="368">
        <v>4183832564</v>
      </c>
      <c r="J4500" s="368" t="s">
        <v>70</v>
      </c>
      <c r="K4500" s="368" t="s">
        <v>27</v>
      </c>
      <c r="L4500" s="348" t="str">
        <f>VLOOKUP($K4500,[1]TONG_SL!$A$1:$D$65536,2,0)</f>
        <v>Chân giò heo muối 300g</v>
      </c>
      <c r="M4500" s="349"/>
      <c r="N4500" s="348" t="str">
        <f t="shared" si="444"/>
        <v>K-C6</v>
      </c>
      <c r="O4500" s="350"/>
      <c r="P4500" s="350"/>
      <c r="Q4500" s="348" t="str">
        <f>VLOOKUP(K4500,TONG_SL!$A:$D,3,0)</f>
        <v>Túi</v>
      </c>
      <c r="R4500" s="224">
        <v>20</v>
      </c>
      <c r="S4500" s="373"/>
      <c r="T4500" s="373">
        <f>VLOOKUP(VLOOKUP(G4500,Ma_KH!$A:$R,18,0)&amp;K4500,Gia_MB!$A:$F,6,0)</f>
        <v>73431</v>
      </c>
      <c r="U4500" s="374">
        <f t="shared" si="449"/>
        <v>1468620</v>
      </c>
      <c r="V4500" s="373"/>
      <c r="W4500" s="375">
        <f t="shared" si="450"/>
        <v>0</v>
      </c>
      <c r="X4500" s="376" t="str">
        <f t="shared" si="451"/>
        <v>8</v>
      </c>
      <c r="Y4500" s="373"/>
      <c r="Z4500" s="374">
        <f t="shared" si="452"/>
        <v>117489.60000000001</v>
      </c>
      <c r="AA4500" s="377">
        <f>VLOOKUP(G4500,Ma_KH!$A:$R,14,0)</f>
        <v>60</v>
      </c>
    </row>
    <row r="4501" spans="1:27" x14ac:dyDescent="0.25">
      <c r="A4501" s="415">
        <v>46049</v>
      </c>
      <c r="B4501" s="416">
        <v>4183832564</v>
      </c>
      <c r="C4501" s="417" t="s">
        <v>15180</v>
      </c>
      <c r="D4501" s="415">
        <v>46058</v>
      </c>
      <c r="E4501" s="370"/>
      <c r="F4501" s="369"/>
      <c r="G4501" s="371" t="s">
        <v>14654</v>
      </c>
      <c r="H4501" s="370"/>
      <c r="I4501" s="368">
        <v>4183832564</v>
      </c>
      <c r="J4501" s="368" t="s">
        <v>70</v>
      </c>
      <c r="K4501" s="368" t="s">
        <v>39</v>
      </c>
      <c r="L4501" s="348" t="str">
        <f>VLOOKUP($K4501,[1]TONG_SL!$A$1:$D$65536,2,0)</f>
        <v>Chả nướng 300g</v>
      </c>
      <c r="M4501" s="349"/>
      <c r="N4501" s="348" t="str">
        <f t="shared" si="444"/>
        <v>K-C6</v>
      </c>
      <c r="O4501" s="350"/>
      <c r="P4501" s="350"/>
      <c r="Q4501" s="348" t="str">
        <f>VLOOKUP(K4501,TONG_SL!$A:$D,3,0)</f>
        <v>Túi</v>
      </c>
      <c r="R4501" s="224">
        <v>4</v>
      </c>
      <c r="S4501" s="373"/>
      <c r="T4501" s="373">
        <f>VLOOKUP(VLOOKUP(G4501,Ma_KH!$A:$R,18,0)&amp;K4501,Gia_MB!$A:$F,6,0)</f>
        <v>70950</v>
      </c>
      <c r="U4501" s="374">
        <f t="shared" si="449"/>
        <v>283800</v>
      </c>
      <c r="V4501" s="373"/>
      <c r="W4501" s="375">
        <f t="shared" si="450"/>
        <v>0</v>
      </c>
      <c r="X4501" s="376" t="str">
        <f t="shared" si="451"/>
        <v>8</v>
      </c>
      <c r="Y4501" s="373"/>
      <c r="Z4501" s="374">
        <f t="shared" si="452"/>
        <v>22704</v>
      </c>
      <c r="AA4501" s="377">
        <f>VLOOKUP(G4501,Ma_KH!$A:$R,14,0)</f>
        <v>60</v>
      </c>
    </row>
    <row r="4502" spans="1:27" x14ac:dyDescent="0.25">
      <c r="A4502" s="415">
        <v>46049</v>
      </c>
      <c r="B4502" s="416">
        <v>4183832564</v>
      </c>
      <c r="C4502" s="417" t="s">
        <v>15180</v>
      </c>
      <c r="D4502" s="415">
        <v>46058</v>
      </c>
      <c r="E4502" s="370"/>
      <c r="F4502" s="369"/>
      <c r="G4502" s="371" t="s">
        <v>14654</v>
      </c>
      <c r="H4502" s="370"/>
      <c r="I4502" s="368">
        <v>4183832564</v>
      </c>
      <c r="J4502" s="368" t="s">
        <v>70</v>
      </c>
      <c r="K4502" s="368" t="s">
        <v>48</v>
      </c>
      <c r="L4502" s="348" t="str">
        <f>VLOOKUP($K4502,[1]TONG_SL!$A$1:$D$65536,2,0)</f>
        <v>Mọc Nấm Hương 250g</v>
      </c>
      <c r="M4502" s="349"/>
      <c r="N4502" s="348" t="str">
        <f t="shared" si="444"/>
        <v>K-C6</v>
      </c>
      <c r="O4502" s="350"/>
      <c r="P4502" s="350"/>
      <c r="Q4502" s="348" t="str">
        <f>VLOOKUP(K4502,TONG_SL!$A:$D,3,0)</f>
        <v>Túi</v>
      </c>
      <c r="R4502" s="224">
        <v>5</v>
      </c>
      <c r="S4502" s="373"/>
      <c r="T4502" s="373">
        <f>VLOOKUP(VLOOKUP(G4502,Ma_KH!$A:$R,18,0)&amp;K4502,Gia_MB!$A:$F,6,0)</f>
        <v>46000</v>
      </c>
      <c r="U4502" s="374">
        <f t="shared" si="449"/>
        <v>230000</v>
      </c>
      <c r="V4502" s="373"/>
      <c r="W4502" s="375">
        <f t="shared" si="450"/>
        <v>0</v>
      </c>
      <c r="X4502" s="376" t="str">
        <f t="shared" si="451"/>
        <v>8</v>
      </c>
      <c r="Y4502" s="373"/>
      <c r="Z4502" s="374">
        <f t="shared" si="452"/>
        <v>18400</v>
      </c>
      <c r="AA4502" s="377">
        <f>VLOOKUP(G4502,Ma_KH!$A:$R,14,0)</f>
        <v>60</v>
      </c>
    </row>
    <row r="4503" spans="1:27" x14ac:dyDescent="0.25">
      <c r="A4503" s="415">
        <v>46049</v>
      </c>
      <c r="B4503" s="416">
        <v>4183832564</v>
      </c>
      <c r="C4503" s="417" t="s">
        <v>15180</v>
      </c>
      <c r="D4503" s="415">
        <v>46058</v>
      </c>
      <c r="E4503" s="370"/>
      <c r="F4503" s="369"/>
      <c r="G4503" s="371" t="s">
        <v>14654</v>
      </c>
      <c r="H4503" s="370"/>
      <c r="I4503" s="368">
        <v>4183832564</v>
      </c>
      <c r="J4503" s="368" t="s">
        <v>70</v>
      </c>
      <c r="K4503" s="368" t="s">
        <v>30</v>
      </c>
      <c r="L4503" s="348" t="str">
        <f>VLOOKUP($K4503,[1]TONG_SL!$A$1:$D$65536,2,0)</f>
        <v>Gà muối 500g</v>
      </c>
      <c r="M4503" s="349"/>
      <c r="N4503" s="348" t="str">
        <f t="shared" si="444"/>
        <v>K-C6</v>
      </c>
      <c r="O4503" s="350"/>
      <c r="P4503" s="350"/>
      <c r="Q4503" s="348" t="str">
        <f>VLOOKUP(K4503,TONG_SL!$A:$D,3,0)</f>
        <v>Túi</v>
      </c>
      <c r="R4503" s="224">
        <v>20</v>
      </c>
      <c r="S4503" s="373"/>
      <c r="T4503" s="373">
        <f>VLOOKUP(VLOOKUP(G4503,Ma_KH!$A:$R,18,0)&amp;K4503,Gia_MB!$A:$F,6,0)</f>
        <v>116611</v>
      </c>
      <c r="U4503" s="374">
        <f t="shared" si="449"/>
        <v>2332220</v>
      </c>
      <c r="V4503" s="373"/>
      <c r="W4503" s="375">
        <f t="shared" si="450"/>
        <v>0</v>
      </c>
      <c r="X4503" s="376" t="str">
        <f t="shared" si="451"/>
        <v>8</v>
      </c>
      <c r="Y4503" s="373"/>
      <c r="Z4503" s="374">
        <f t="shared" si="452"/>
        <v>186577.6</v>
      </c>
      <c r="AA4503" s="377">
        <f>VLOOKUP(G4503,Ma_KH!$A:$R,14,0)</f>
        <v>60</v>
      </c>
    </row>
    <row r="4504" spans="1:27" x14ac:dyDescent="0.25">
      <c r="A4504" s="415">
        <v>46049</v>
      </c>
      <c r="B4504" s="416">
        <v>4183832519</v>
      </c>
      <c r="C4504" s="417" t="s">
        <v>15180</v>
      </c>
      <c r="D4504" s="415">
        <v>46058</v>
      </c>
      <c r="E4504" s="370"/>
      <c r="F4504" s="369"/>
      <c r="G4504" s="371" t="s">
        <v>14647</v>
      </c>
      <c r="H4504" s="370"/>
      <c r="I4504" s="368">
        <v>4183832519</v>
      </c>
      <c r="J4504" s="368" t="s">
        <v>70</v>
      </c>
      <c r="K4504" s="368" t="s">
        <v>30</v>
      </c>
      <c r="L4504" s="348" t="str">
        <f>VLOOKUP($K4504,[1]TONG_SL!$A$1:$D$65536,2,0)</f>
        <v>Gà muối 500g</v>
      </c>
      <c r="M4504" s="349"/>
      <c r="N4504" s="348" t="str">
        <f t="shared" si="444"/>
        <v>K-C6</v>
      </c>
      <c r="O4504" s="350"/>
      <c r="P4504" s="350"/>
      <c r="Q4504" s="348" t="str">
        <f>VLOOKUP(K4504,TONG_SL!$A:$D,3,0)</f>
        <v>Túi</v>
      </c>
      <c r="R4504" s="224">
        <v>20</v>
      </c>
      <c r="S4504" s="373"/>
      <c r="T4504" s="373">
        <f>VLOOKUP(VLOOKUP(G4504,Ma_KH!$A:$R,18,0)&amp;K4504,Gia_MB!$A:$F,6,0)</f>
        <v>116611</v>
      </c>
      <c r="U4504" s="374">
        <f t="shared" si="449"/>
        <v>2332220</v>
      </c>
      <c r="V4504" s="373"/>
      <c r="W4504" s="375">
        <f t="shared" si="450"/>
        <v>0</v>
      </c>
      <c r="X4504" s="376" t="str">
        <f t="shared" si="451"/>
        <v>8</v>
      </c>
      <c r="Y4504" s="373"/>
      <c r="Z4504" s="374">
        <f t="shared" si="452"/>
        <v>186577.6</v>
      </c>
      <c r="AA4504" s="377">
        <f>VLOOKUP(G4504,Ma_KH!$A:$R,14,0)</f>
        <v>60</v>
      </c>
    </row>
    <row r="4505" spans="1:27" x14ac:dyDescent="0.25">
      <c r="A4505" s="415">
        <v>46049</v>
      </c>
      <c r="B4505" s="416">
        <v>4183832519</v>
      </c>
      <c r="C4505" s="417" t="s">
        <v>15180</v>
      </c>
      <c r="D4505" s="415">
        <v>46058</v>
      </c>
      <c r="E4505" s="370"/>
      <c r="F4505" s="369"/>
      <c r="G4505" s="371" t="s">
        <v>14647</v>
      </c>
      <c r="H4505" s="370"/>
      <c r="I4505" s="368">
        <v>4183832519</v>
      </c>
      <c r="J4505" s="368" t="s">
        <v>70</v>
      </c>
      <c r="K4505" s="368" t="s">
        <v>27</v>
      </c>
      <c r="L4505" s="348" t="str">
        <f>VLOOKUP($K4505,[1]TONG_SL!$A$1:$D$65536,2,0)</f>
        <v>Chân giò heo muối 300g</v>
      </c>
      <c r="M4505" s="349"/>
      <c r="N4505" s="348" t="str">
        <f t="shared" si="444"/>
        <v>K-C6</v>
      </c>
      <c r="O4505" s="350"/>
      <c r="P4505" s="350"/>
      <c r="Q4505" s="348" t="str">
        <f>VLOOKUP(K4505,TONG_SL!$A:$D,3,0)</f>
        <v>Túi</v>
      </c>
      <c r="R4505" s="224">
        <v>18</v>
      </c>
      <c r="S4505" s="373"/>
      <c r="T4505" s="373">
        <f>VLOOKUP(VLOOKUP(G4505,Ma_KH!$A:$R,18,0)&amp;K4505,Gia_MB!$A:$F,6,0)</f>
        <v>73431</v>
      </c>
      <c r="U4505" s="374">
        <f t="shared" si="449"/>
        <v>1321758</v>
      </c>
      <c r="V4505" s="373"/>
      <c r="W4505" s="375">
        <f t="shared" si="450"/>
        <v>0</v>
      </c>
      <c r="X4505" s="376" t="str">
        <f t="shared" si="451"/>
        <v>8</v>
      </c>
      <c r="Y4505" s="373"/>
      <c r="Z4505" s="374">
        <f t="shared" si="452"/>
        <v>105740.64</v>
      </c>
      <c r="AA4505" s="377">
        <f>VLOOKUP(G4505,Ma_KH!$A:$R,14,0)</f>
        <v>60</v>
      </c>
    </row>
    <row r="4506" spans="1:27" x14ac:dyDescent="0.25">
      <c r="A4506" s="415">
        <v>46049</v>
      </c>
      <c r="B4506" s="416">
        <v>4183832519</v>
      </c>
      <c r="C4506" s="417" t="s">
        <v>15180</v>
      </c>
      <c r="D4506" s="415">
        <v>46058</v>
      </c>
      <c r="E4506" s="370"/>
      <c r="F4506" s="369"/>
      <c r="G4506" s="371" t="s">
        <v>14647</v>
      </c>
      <c r="H4506" s="370"/>
      <c r="I4506" s="368">
        <v>4183832519</v>
      </c>
      <c r="J4506" s="368" t="s">
        <v>70</v>
      </c>
      <c r="K4506" s="368" t="s">
        <v>32</v>
      </c>
      <c r="L4506" s="348" t="str">
        <f>VLOOKUP($K4506,[1]TONG_SL!$A$1:$D$65536,2,0)</f>
        <v>Giò Tai Lưỡi Xào 250g</v>
      </c>
      <c r="M4506" s="349"/>
      <c r="N4506" s="348" t="str">
        <f t="shared" si="444"/>
        <v>K-C6</v>
      </c>
      <c r="O4506" s="350"/>
      <c r="P4506" s="350"/>
      <c r="Q4506" s="348" t="str">
        <f>VLOOKUP(K4506,TONG_SL!$A:$D,3,0)</f>
        <v>Túi</v>
      </c>
      <c r="R4506" s="224">
        <v>2</v>
      </c>
      <c r="S4506" s="373"/>
      <c r="T4506" s="373">
        <f>VLOOKUP(VLOOKUP(G4506,Ma_KH!$A:$R,18,0)&amp;K4506,Gia_MB!$A:$F,6,0)</f>
        <v>50182</v>
      </c>
      <c r="U4506" s="374">
        <f t="shared" si="449"/>
        <v>100364</v>
      </c>
      <c r="V4506" s="373"/>
      <c r="W4506" s="375">
        <f t="shared" si="450"/>
        <v>0</v>
      </c>
      <c r="X4506" s="376" t="str">
        <f t="shared" si="451"/>
        <v>8</v>
      </c>
      <c r="Y4506" s="373"/>
      <c r="Z4506" s="374">
        <f t="shared" si="452"/>
        <v>8029.12</v>
      </c>
      <c r="AA4506" s="377">
        <f>VLOOKUP(G4506,Ma_KH!$A:$R,14,0)</f>
        <v>60</v>
      </c>
    </row>
    <row r="4507" spans="1:27" x14ac:dyDescent="0.25">
      <c r="A4507" s="415">
        <v>46049</v>
      </c>
      <c r="B4507" s="416">
        <v>4183832519</v>
      </c>
      <c r="C4507" s="417" t="s">
        <v>15180</v>
      </c>
      <c r="D4507" s="415">
        <v>46058</v>
      </c>
      <c r="E4507" s="370"/>
      <c r="F4507" s="369"/>
      <c r="G4507" s="371" t="s">
        <v>14647</v>
      </c>
      <c r="H4507" s="370"/>
      <c r="I4507" s="368">
        <v>4183832519</v>
      </c>
      <c r="J4507" s="368" t="s">
        <v>70</v>
      </c>
      <c r="K4507" s="368" t="s">
        <v>48</v>
      </c>
      <c r="L4507" s="348" t="str">
        <f>VLOOKUP($K4507,[1]TONG_SL!$A$1:$D$65536,2,0)</f>
        <v>Mọc Nấm Hương 250g</v>
      </c>
      <c r="M4507" s="349"/>
      <c r="N4507" s="348" t="str">
        <f t="shared" si="444"/>
        <v>K-C6</v>
      </c>
      <c r="O4507" s="350"/>
      <c r="P4507" s="350"/>
      <c r="Q4507" s="348" t="str">
        <f>VLOOKUP(K4507,TONG_SL!$A:$D,3,0)</f>
        <v>Túi</v>
      </c>
      <c r="R4507" s="224">
        <v>2</v>
      </c>
      <c r="S4507" s="373"/>
      <c r="T4507" s="373">
        <f>VLOOKUP(VLOOKUP(G4507,Ma_KH!$A:$R,18,0)&amp;K4507,Gia_MB!$A:$F,6,0)</f>
        <v>46000</v>
      </c>
      <c r="U4507" s="374">
        <f t="shared" si="449"/>
        <v>92000</v>
      </c>
      <c r="V4507" s="373"/>
      <c r="W4507" s="375">
        <f t="shared" si="450"/>
        <v>0</v>
      </c>
      <c r="X4507" s="376" t="str">
        <f t="shared" si="451"/>
        <v>8</v>
      </c>
      <c r="Y4507" s="373"/>
      <c r="Z4507" s="374">
        <f t="shared" si="452"/>
        <v>7360</v>
      </c>
      <c r="AA4507" s="377">
        <f>VLOOKUP(G4507,Ma_KH!$A:$R,14,0)</f>
        <v>60</v>
      </c>
    </row>
    <row r="4508" spans="1:27" x14ac:dyDescent="0.25">
      <c r="A4508" s="415">
        <v>46049</v>
      </c>
      <c r="B4508" s="416">
        <v>4183832519</v>
      </c>
      <c r="C4508" s="417" t="s">
        <v>15180</v>
      </c>
      <c r="D4508" s="415">
        <v>46058</v>
      </c>
      <c r="E4508" s="370"/>
      <c r="F4508" s="369"/>
      <c r="G4508" s="371" t="s">
        <v>14647</v>
      </c>
      <c r="H4508" s="370"/>
      <c r="I4508" s="368">
        <v>4183832519</v>
      </c>
      <c r="J4508" s="368" t="s">
        <v>70</v>
      </c>
      <c r="K4508" s="368" t="s">
        <v>39</v>
      </c>
      <c r="L4508" s="348" t="str">
        <f>VLOOKUP($K4508,[1]TONG_SL!$A$1:$D$65536,2,0)</f>
        <v>Chả nướng 300g</v>
      </c>
      <c r="M4508" s="349"/>
      <c r="N4508" s="348" t="str">
        <f t="shared" si="444"/>
        <v>K-C6</v>
      </c>
      <c r="O4508" s="350"/>
      <c r="P4508" s="350"/>
      <c r="Q4508" s="348" t="str">
        <f>VLOOKUP(K4508,TONG_SL!$A:$D,3,0)</f>
        <v>Túi</v>
      </c>
      <c r="R4508" s="224">
        <v>2</v>
      </c>
      <c r="S4508" s="373"/>
      <c r="T4508" s="373">
        <f>VLOOKUP(VLOOKUP(G4508,Ma_KH!$A:$R,18,0)&amp;K4508,Gia_MB!$A:$F,6,0)</f>
        <v>70950</v>
      </c>
      <c r="U4508" s="374">
        <f t="shared" si="449"/>
        <v>141900</v>
      </c>
      <c r="V4508" s="373"/>
      <c r="W4508" s="375">
        <f t="shared" si="450"/>
        <v>0</v>
      </c>
      <c r="X4508" s="376" t="str">
        <f t="shared" si="451"/>
        <v>8</v>
      </c>
      <c r="Y4508" s="373"/>
      <c r="Z4508" s="374">
        <f t="shared" si="452"/>
        <v>11352</v>
      </c>
      <c r="AA4508" s="377">
        <f>VLOOKUP(G4508,Ma_KH!$A:$R,14,0)</f>
        <v>60</v>
      </c>
    </row>
    <row r="4509" spans="1:27" x14ac:dyDescent="0.25">
      <c r="A4509" s="415">
        <v>46049</v>
      </c>
      <c r="B4509" s="416">
        <v>4183832619</v>
      </c>
      <c r="C4509" s="417" t="s">
        <v>15180</v>
      </c>
      <c r="D4509" s="415">
        <v>46058</v>
      </c>
      <c r="E4509" s="370"/>
      <c r="F4509" s="369"/>
      <c r="G4509" s="371" t="s">
        <v>14663</v>
      </c>
      <c r="H4509" s="370"/>
      <c r="I4509" s="368">
        <v>4183832619</v>
      </c>
      <c r="J4509" s="368" t="s">
        <v>70</v>
      </c>
      <c r="K4509" s="368" t="s">
        <v>32</v>
      </c>
      <c r="L4509" s="348" t="str">
        <f>VLOOKUP($K4509,[1]TONG_SL!$A$1:$D$65536,2,0)</f>
        <v>Giò Tai Lưỡi Xào 250g</v>
      </c>
      <c r="M4509" s="349"/>
      <c r="N4509" s="348" t="str">
        <f t="shared" ref="N4509:N4572" si="453">IF($B4509&lt;&gt;"","K-C6","")</f>
        <v>K-C6</v>
      </c>
      <c r="O4509" s="350"/>
      <c r="P4509" s="350"/>
      <c r="Q4509" s="348" t="str">
        <f>VLOOKUP(K4509,TONG_SL!$A:$D,3,0)</f>
        <v>Túi</v>
      </c>
      <c r="R4509" s="224">
        <v>3</v>
      </c>
      <c r="S4509" s="373"/>
      <c r="T4509" s="373">
        <f>VLOOKUP(VLOOKUP(G4509,Ma_KH!$A:$R,18,0)&amp;K4509,Gia_MB!$A:$F,6,0)</f>
        <v>50182</v>
      </c>
      <c r="U4509" s="374">
        <f t="shared" si="449"/>
        <v>150546</v>
      </c>
      <c r="V4509" s="373"/>
      <c r="W4509" s="375">
        <f t="shared" si="450"/>
        <v>0</v>
      </c>
      <c r="X4509" s="376" t="str">
        <f t="shared" si="451"/>
        <v>8</v>
      </c>
      <c r="Y4509" s="373"/>
      <c r="Z4509" s="374">
        <f t="shared" si="452"/>
        <v>12043.68</v>
      </c>
      <c r="AA4509" s="377">
        <f>VLOOKUP(G4509,Ma_KH!$A:$R,14,0)</f>
        <v>60</v>
      </c>
    </row>
    <row r="4510" spans="1:27" x14ac:dyDescent="0.25">
      <c r="A4510" s="415">
        <v>46049</v>
      </c>
      <c r="B4510" s="416">
        <v>4183832619</v>
      </c>
      <c r="C4510" s="417" t="s">
        <v>15180</v>
      </c>
      <c r="D4510" s="415">
        <v>46058</v>
      </c>
      <c r="E4510" s="370"/>
      <c r="F4510" s="369"/>
      <c r="G4510" s="371" t="s">
        <v>14663</v>
      </c>
      <c r="H4510" s="370"/>
      <c r="I4510" s="368">
        <v>4183832619</v>
      </c>
      <c r="J4510" s="368" t="s">
        <v>70</v>
      </c>
      <c r="K4510" s="368" t="s">
        <v>30</v>
      </c>
      <c r="L4510" s="348" t="str">
        <f>VLOOKUP($K4510,[1]TONG_SL!$A$1:$D$65536,2,0)</f>
        <v>Gà muối 500g</v>
      </c>
      <c r="M4510" s="349"/>
      <c r="N4510" s="348" t="str">
        <f t="shared" si="453"/>
        <v>K-C6</v>
      </c>
      <c r="O4510" s="350"/>
      <c r="P4510" s="350"/>
      <c r="Q4510" s="348" t="str">
        <f>VLOOKUP(K4510,TONG_SL!$A:$D,3,0)</f>
        <v>Túi</v>
      </c>
      <c r="R4510" s="224">
        <v>8</v>
      </c>
      <c r="S4510" s="373"/>
      <c r="T4510" s="373">
        <f>VLOOKUP(VLOOKUP(G4510,Ma_KH!$A:$R,18,0)&amp;K4510,Gia_MB!$A:$F,6,0)</f>
        <v>116611</v>
      </c>
      <c r="U4510" s="374">
        <f t="shared" si="449"/>
        <v>932888</v>
      </c>
      <c r="V4510" s="373"/>
      <c r="W4510" s="375">
        <f t="shared" si="450"/>
        <v>0</v>
      </c>
      <c r="X4510" s="376" t="str">
        <f t="shared" si="451"/>
        <v>8</v>
      </c>
      <c r="Y4510" s="373"/>
      <c r="Z4510" s="374">
        <f t="shared" si="452"/>
        <v>74631.040000000008</v>
      </c>
      <c r="AA4510" s="377">
        <f>VLOOKUP(G4510,Ma_KH!$A:$R,14,0)</f>
        <v>60</v>
      </c>
    </row>
    <row r="4511" spans="1:27" x14ac:dyDescent="0.25">
      <c r="A4511" s="415">
        <v>46049</v>
      </c>
      <c r="B4511" s="416">
        <v>4183832452</v>
      </c>
      <c r="C4511" s="417" t="s">
        <v>15180</v>
      </c>
      <c r="D4511" s="415">
        <v>46058</v>
      </c>
      <c r="E4511" s="370"/>
      <c r="F4511" s="369"/>
      <c r="G4511" s="371" t="s">
        <v>14626</v>
      </c>
      <c r="H4511" s="370"/>
      <c r="I4511" s="368">
        <v>4183832452</v>
      </c>
      <c r="J4511" s="368" t="s">
        <v>70</v>
      </c>
      <c r="K4511" s="368" t="s">
        <v>39</v>
      </c>
      <c r="L4511" s="348" t="str">
        <f>VLOOKUP($K4511,[1]TONG_SL!$A$1:$D$65536,2,0)</f>
        <v>Chả nướng 300g</v>
      </c>
      <c r="M4511" s="349"/>
      <c r="N4511" s="348" t="str">
        <f t="shared" si="453"/>
        <v>K-C6</v>
      </c>
      <c r="O4511" s="350"/>
      <c r="P4511" s="350"/>
      <c r="Q4511" s="348" t="str">
        <f>VLOOKUP(K4511,TONG_SL!$A:$D,3,0)</f>
        <v>Túi</v>
      </c>
      <c r="R4511" s="224">
        <v>2</v>
      </c>
      <c r="S4511" s="373"/>
      <c r="T4511" s="373">
        <f>VLOOKUP(VLOOKUP(G4511,Ma_KH!$A:$R,18,0)&amp;K4511,Gia_MB!$A:$F,6,0)</f>
        <v>70950</v>
      </c>
      <c r="U4511" s="374">
        <f t="shared" si="449"/>
        <v>141900</v>
      </c>
      <c r="V4511" s="373"/>
      <c r="W4511" s="375">
        <f t="shared" si="450"/>
        <v>0</v>
      </c>
      <c r="X4511" s="376" t="str">
        <f t="shared" si="451"/>
        <v>8</v>
      </c>
      <c r="Y4511" s="373"/>
      <c r="Z4511" s="374">
        <f t="shared" si="452"/>
        <v>11352</v>
      </c>
      <c r="AA4511" s="377">
        <f>VLOOKUP(G4511,Ma_KH!$A:$R,14,0)</f>
        <v>60</v>
      </c>
    </row>
    <row r="4512" spans="1:27" x14ac:dyDescent="0.25">
      <c r="A4512" s="415">
        <v>46049</v>
      </c>
      <c r="B4512" s="416">
        <v>4183832452</v>
      </c>
      <c r="C4512" s="417" t="s">
        <v>15180</v>
      </c>
      <c r="D4512" s="415">
        <v>46058</v>
      </c>
      <c r="E4512" s="370"/>
      <c r="F4512" s="369"/>
      <c r="G4512" s="371" t="s">
        <v>14626</v>
      </c>
      <c r="H4512" s="370"/>
      <c r="I4512" s="368">
        <v>4183832452</v>
      </c>
      <c r="J4512" s="368" t="s">
        <v>70</v>
      </c>
      <c r="K4512" s="368" t="s">
        <v>37</v>
      </c>
      <c r="L4512" s="348" t="str">
        <f>VLOOKUP($K4512,[1]TONG_SL!$A$1:$D$65536,2,0)</f>
        <v>Chả cốm 300g</v>
      </c>
      <c r="M4512" s="349"/>
      <c r="N4512" s="348" t="str">
        <f t="shared" si="453"/>
        <v>K-C6</v>
      </c>
      <c r="O4512" s="350"/>
      <c r="P4512" s="350"/>
      <c r="Q4512" s="348" t="str">
        <f>VLOOKUP(K4512,TONG_SL!$A:$D,3,0)</f>
        <v>Túi</v>
      </c>
      <c r="R4512" s="224">
        <v>4</v>
      </c>
      <c r="S4512" s="373"/>
      <c r="T4512" s="373">
        <f>VLOOKUP(VLOOKUP(G4512,Ma_KH!$A:$R,18,0)&amp;K4512,Gia_MB!$A:$F,6,0)</f>
        <v>74250</v>
      </c>
      <c r="U4512" s="374">
        <f t="shared" si="449"/>
        <v>297000</v>
      </c>
      <c r="V4512" s="373"/>
      <c r="W4512" s="375">
        <f t="shared" si="450"/>
        <v>0</v>
      </c>
      <c r="X4512" s="376" t="str">
        <f t="shared" si="451"/>
        <v>8</v>
      </c>
      <c r="Y4512" s="373"/>
      <c r="Z4512" s="374">
        <f t="shared" si="452"/>
        <v>23760</v>
      </c>
      <c r="AA4512" s="377">
        <f>VLOOKUP(G4512,Ma_KH!$A:$R,14,0)</f>
        <v>60</v>
      </c>
    </row>
    <row r="4513" spans="1:27" x14ac:dyDescent="0.25">
      <c r="A4513" s="415">
        <v>46049</v>
      </c>
      <c r="B4513" s="416">
        <v>4183832452</v>
      </c>
      <c r="C4513" s="417" t="s">
        <v>15180</v>
      </c>
      <c r="D4513" s="415">
        <v>46058</v>
      </c>
      <c r="E4513" s="370"/>
      <c r="F4513" s="369"/>
      <c r="G4513" s="371" t="s">
        <v>14626</v>
      </c>
      <c r="H4513" s="370"/>
      <c r="I4513" s="368">
        <v>4183832452</v>
      </c>
      <c r="J4513" s="368" t="s">
        <v>70</v>
      </c>
      <c r="K4513" s="368" t="s">
        <v>32</v>
      </c>
      <c r="L4513" s="348" t="str">
        <f>VLOOKUP($K4513,[1]TONG_SL!$A$1:$D$65536,2,0)</f>
        <v>Giò Tai Lưỡi Xào 250g</v>
      </c>
      <c r="M4513" s="349"/>
      <c r="N4513" s="348" t="str">
        <f t="shared" si="453"/>
        <v>K-C6</v>
      </c>
      <c r="O4513" s="350"/>
      <c r="P4513" s="350"/>
      <c r="Q4513" s="348" t="str">
        <f>VLOOKUP(K4513,TONG_SL!$A:$D,3,0)</f>
        <v>Túi</v>
      </c>
      <c r="R4513" s="224">
        <v>2</v>
      </c>
      <c r="S4513" s="373"/>
      <c r="T4513" s="373">
        <f>VLOOKUP(VLOOKUP(G4513,Ma_KH!$A:$R,18,0)&amp;K4513,Gia_MB!$A:$F,6,0)</f>
        <v>50182</v>
      </c>
      <c r="U4513" s="374">
        <f t="shared" si="449"/>
        <v>100364</v>
      </c>
      <c r="V4513" s="373"/>
      <c r="W4513" s="375">
        <f t="shared" si="450"/>
        <v>0</v>
      </c>
      <c r="X4513" s="376" t="str">
        <f t="shared" si="451"/>
        <v>8</v>
      </c>
      <c r="Y4513" s="373"/>
      <c r="Z4513" s="374">
        <f t="shared" si="452"/>
        <v>8029.12</v>
      </c>
      <c r="AA4513" s="377">
        <f>VLOOKUP(G4513,Ma_KH!$A:$R,14,0)</f>
        <v>60</v>
      </c>
    </row>
    <row r="4514" spans="1:27" x14ac:dyDescent="0.25">
      <c r="A4514" s="415">
        <v>46049</v>
      </c>
      <c r="B4514" s="416">
        <v>4183832452</v>
      </c>
      <c r="C4514" s="417" t="s">
        <v>15180</v>
      </c>
      <c r="D4514" s="415">
        <v>46058</v>
      </c>
      <c r="E4514" s="370"/>
      <c r="F4514" s="369"/>
      <c r="G4514" s="371" t="s">
        <v>14626</v>
      </c>
      <c r="H4514" s="370"/>
      <c r="I4514" s="368">
        <v>4183832452</v>
      </c>
      <c r="J4514" s="368" t="s">
        <v>70</v>
      </c>
      <c r="K4514" s="368" t="s">
        <v>30</v>
      </c>
      <c r="L4514" s="348" t="str">
        <f>VLOOKUP($K4514,[1]TONG_SL!$A$1:$D$65536,2,0)</f>
        <v>Gà muối 500g</v>
      </c>
      <c r="M4514" s="349"/>
      <c r="N4514" s="348" t="str">
        <f t="shared" si="453"/>
        <v>K-C6</v>
      </c>
      <c r="O4514" s="350"/>
      <c r="P4514" s="350"/>
      <c r="Q4514" s="348" t="str">
        <f>VLOOKUP(K4514,TONG_SL!$A:$D,3,0)</f>
        <v>Túi</v>
      </c>
      <c r="R4514" s="224">
        <v>12</v>
      </c>
      <c r="S4514" s="373"/>
      <c r="T4514" s="373">
        <f>VLOOKUP(VLOOKUP(G4514,Ma_KH!$A:$R,18,0)&amp;K4514,Gia_MB!$A:$F,6,0)</f>
        <v>116611</v>
      </c>
      <c r="U4514" s="374">
        <f t="shared" si="449"/>
        <v>1399332</v>
      </c>
      <c r="V4514" s="373"/>
      <c r="W4514" s="375">
        <f t="shared" si="450"/>
        <v>0</v>
      </c>
      <c r="X4514" s="376" t="str">
        <f t="shared" si="451"/>
        <v>8</v>
      </c>
      <c r="Y4514" s="373"/>
      <c r="Z4514" s="374">
        <f t="shared" si="452"/>
        <v>111946.56</v>
      </c>
      <c r="AA4514" s="377">
        <f>VLOOKUP(G4514,Ma_KH!$A:$R,14,0)</f>
        <v>60</v>
      </c>
    </row>
    <row r="4515" spans="1:27" x14ac:dyDescent="0.25">
      <c r="A4515" s="415">
        <v>46049</v>
      </c>
      <c r="B4515" s="416">
        <v>4183832450</v>
      </c>
      <c r="C4515" s="417" t="s">
        <v>15180</v>
      </c>
      <c r="D4515" s="415">
        <v>46058</v>
      </c>
      <c r="E4515" s="370"/>
      <c r="F4515" s="369"/>
      <c r="G4515" s="371" t="s">
        <v>14625</v>
      </c>
      <c r="H4515" s="370"/>
      <c r="I4515" s="368">
        <v>4183832450</v>
      </c>
      <c r="J4515" s="368" t="s">
        <v>70</v>
      </c>
      <c r="K4515" s="368" t="s">
        <v>30</v>
      </c>
      <c r="L4515" s="348" t="str">
        <f>VLOOKUP($K4515,[1]TONG_SL!$A$1:$D$65536,2,0)</f>
        <v>Gà muối 500g</v>
      </c>
      <c r="M4515" s="349"/>
      <c r="N4515" s="348" t="str">
        <f t="shared" si="453"/>
        <v>K-C6</v>
      </c>
      <c r="O4515" s="350"/>
      <c r="P4515" s="350"/>
      <c r="Q4515" s="348" t="str">
        <f>VLOOKUP(K4515,TONG_SL!$A:$D,3,0)</f>
        <v>Túi</v>
      </c>
      <c r="R4515" s="224">
        <v>10</v>
      </c>
      <c r="S4515" s="373"/>
      <c r="T4515" s="373">
        <f>VLOOKUP(VLOOKUP(G4515,Ma_KH!$A:$R,18,0)&amp;K4515,Gia_MB!$A:$F,6,0)</f>
        <v>116611</v>
      </c>
      <c r="U4515" s="374">
        <f t="shared" si="449"/>
        <v>1166110</v>
      </c>
      <c r="V4515" s="373"/>
      <c r="W4515" s="375">
        <f t="shared" si="450"/>
        <v>0</v>
      </c>
      <c r="X4515" s="376" t="str">
        <f t="shared" si="451"/>
        <v>8</v>
      </c>
      <c r="Y4515" s="373"/>
      <c r="Z4515" s="374">
        <f t="shared" si="452"/>
        <v>93288.8</v>
      </c>
      <c r="AA4515" s="377">
        <f>VLOOKUP(G4515,Ma_KH!$A:$R,14,0)</f>
        <v>60</v>
      </c>
    </row>
    <row r="4516" spans="1:27" x14ac:dyDescent="0.25">
      <c r="A4516" s="415">
        <v>46049</v>
      </c>
      <c r="B4516" s="416">
        <v>4183832717</v>
      </c>
      <c r="C4516" s="417" t="s">
        <v>15180</v>
      </c>
      <c r="D4516" s="415">
        <v>46058</v>
      </c>
      <c r="E4516" s="370"/>
      <c r="F4516" s="369"/>
      <c r="G4516" s="371" t="s">
        <v>14674</v>
      </c>
      <c r="H4516" s="370"/>
      <c r="I4516" s="368">
        <v>4183832717</v>
      </c>
      <c r="J4516" s="368" t="s">
        <v>70</v>
      </c>
      <c r="K4516" s="368" t="s">
        <v>27</v>
      </c>
      <c r="L4516" s="348" t="str">
        <f>VLOOKUP($K4516,[1]TONG_SL!$A$1:$D$65536,2,0)</f>
        <v>Chân giò heo muối 300g</v>
      </c>
      <c r="M4516" s="349"/>
      <c r="N4516" s="348" t="str">
        <f t="shared" si="453"/>
        <v>K-C6</v>
      </c>
      <c r="O4516" s="350"/>
      <c r="P4516" s="350"/>
      <c r="Q4516" s="348" t="str">
        <f>VLOOKUP(K4516,TONG_SL!$A:$D,3,0)</f>
        <v>Túi</v>
      </c>
      <c r="R4516" s="224">
        <v>8</v>
      </c>
      <c r="S4516" s="373"/>
      <c r="T4516" s="373">
        <f>VLOOKUP(VLOOKUP(G4516,Ma_KH!$A:$R,18,0)&amp;K4516,Gia_MB!$A:$F,6,0)</f>
        <v>73431</v>
      </c>
      <c r="U4516" s="374">
        <f t="shared" si="449"/>
        <v>587448</v>
      </c>
      <c r="V4516" s="373"/>
      <c r="W4516" s="375">
        <f t="shared" si="450"/>
        <v>0</v>
      </c>
      <c r="X4516" s="376" t="str">
        <f t="shared" si="451"/>
        <v>8</v>
      </c>
      <c r="Y4516" s="373"/>
      <c r="Z4516" s="374">
        <f t="shared" si="452"/>
        <v>46995.840000000004</v>
      </c>
      <c r="AA4516" s="377">
        <f>VLOOKUP(G4516,Ma_KH!$A:$R,14,0)</f>
        <v>60</v>
      </c>
    </row>
    <row r="4517" spans="1:27" x14ac:dyDescent="0.25">
      <c r="A4517" s="415">
        <v>46049</v>
      </c>
      <c r="B4517" s="416">
        <v>4183832717</v>
      </c>
      <c r="C4517" s="417" t="s">
        <v>15180</v>
      </c>
      <c r="D4517" s="415">
        <v>46058</v>
      </c>
      <c r="E4517" s="370"/>
      <c r="F4517" s="369"/>
      <c r="G4517" s="371" t="s">
        <v>14674</v>
      </c>
      <c r="H4517" s="370"/>
      <c r="I4517" s="368">
        <v>4183832717</v>
      </c>
      <c r="J4517" s="368" t="s">
        <v>70</v>
      </c>
      <c r="K4517" s="368" t="s">
        <v>30</v>
      </c>
      <c r="L4517" s="348" t="str">
        <f>VLOOKUP($K4517,[1]TONG_SL!$A$1:$D$65536,2,0)</f>
        <v>Gà muối 500g</v>
      </c>
      <c r="M4517" s="349"/>
      <c r="N4517" s="348" t="str">
        <f t="shared" si="453"/>
        <v>K-C6</v>
      </c>
      <c r="O4517" s="350"/>
      <c r="P4517" s="350"/>
      <c r="Q4517" s="348" t="str">
        <f>VLOOKUP(K4517,TONG_SL!$A:$D,3,0)</f>
        <v>Túi</v>
      </c>
      <c r="R4517" s="224">
        <v>14</v>
      </c>
      <c r="S4517" s="373"/>
      <c r="T4517" s="373">
        <f>VLOOKUP(VLOOKUP(G4517,Ma_KH!$A:$R,18,0)&amp;K4517,Gia_MB!$A:$F,6,0)</f>
        <v>116611</v>
      </c>
      <c r="U4517" s="374">
        <f t="shared" si="449"/>
        <v>1632554</v>
      </c>
      <c r="V4517" s="373"/>
      <c r="W4517" s="375">
        <f t="shared" si="450"/>
        <v>0</v>
      </c>
      <c r="X4517" s="376" t="str">
        <f t="shared" si="451"/>
        <v>8</v>
      </c>
      <c r="Y4517" s="373"/>
      <c r="Z4517" s="374">
        <f t="shared" si="452"/>
        <v>130604.32</v>
      </c>
      <c r="AA4517" s="377">
        <f>VLOOKUP(G4517,Ma_KH!$A:$R,14,0)</f>
        <v>60</v>
      </c>
    </row>
    <row r="4518" spans="1:27" x14ac:dyDescent="0.25">
      <c r="A4518" s="415">
        <v>46049</v>
      </c>
      <c r="B4518" s="416">
        <v>4183832717</v>
      </c>
      <c r="C4518" s="417" t="s">
        <v>15180</v>
      </c>
      <c r="D4518" s="415">
        <v>46058</v>
      </c>
      <c r="E4518" s="370"/>
      <c r="F4518" s="369"/>
      <c r="G4518" s="371" t="s">
        <v>14674</v>
      </c>
      <c r="H4518" s="370"/>
      <c r="I4518" s="368">
        <v>4183832717</v>
      </c>
      <c r="J4518" s="368" t="s">
        <v>70</v>
      </c>
      <c r="K4518" s="368" t="s">
        <v>32</v>
      </c>
      <c r="L4518" s="348" t="str">
        <f>VLOOKUP($K4518,[1]TONG_SL!$A$1:$D$65536,2,0)</f>
        <v>Giò Tai Lưỡi Xào 250g</v>
      </c>
      <c r="M4518" s="349"/>
      <c r="N4518" s="348" t="str">
        <f t="shared" si="453"/>
        <v>K-C6</v>
      </c>
      <c r="O4518" s="350"/>
      <c r="P4518" s="350"/>
      <c r="Q4518" s="348" t="str">
        <f>VLOOKUP(K4518,TONG_SL!$A:$D,3,0)</f>
        <v>Túi</v>
      </c>
      <c r="R4518" s="224">
        <v>2</v>
      </c>
      <c r="S4518" s="373"/>
      <c r="T4518" s="373">
        <f>VLOOKUP(VLOOKUP(G4518,Ma_KH!$A:$R,18,0)&amp;K4518,Gia_MB!$A:$F,6,0)</f>
        <v>50182</v>
      </c>
      <c r="U4518" s="374">
        <f t="shared" si="449"/>
        <v>100364</v>
      </c>
      <c r="V4518" s="373"/>
      <c r="W4518" s="375">
        <f t="shared" si="450"/>
        <v>0</v>
      </c>
      <c r="X4518" s="376" t="str">
        <f t="shared" si="451"/>
        <v>8</v>
      </c>
      <c r="Y4518" s="373"/>
      <c r="Z4518" s="374">
        <f t="shared" si="452"/>
        <v>8029.12</v>
      </c>
      <c r="AA4518" s="377">
        <f>VLOOKUP(G4518,Ma_KH!$A:$R,14,0)</f>
        <v>60</v>
      </c>
    </row>
    <row r="4519" spans="1:27" x14ac:dyDescent="0.25">
      <c r="A4519" s="415">
        <v>46049</v>
      </c>
      <c r="B4519" s="416">
        <v>4183832717</v>
      </c>
      <c r="C4519" s="417" t="s">
        <v>15180</v>
      </c>
      <c r="D4519" s="415">
        <v>46058</v>
      </c>
      <c r="E4519" s="370"/>
      <c r="F4519" s="369"/>
      <c r="G4519" s="371" t="s">
        <v>14674</v>
      </c>
      <c r="H4519" s="370"/>
      <c r="I4519" s="368">
        <v>4183832717</v>
      </c>
      <c r="J4519" s="368" t="s">
        <v>70</v>
      </c>
      <c r="K4519" s="368" t="s">
        <v>48</v>
      </c>
      <c r="L4519" s="348" t="str">
        <f>VLOOKUP($K4519,[1]TONG_SL!$A$1:$D$65536,2,0)</f>
        <v>Mọc Nấm Hương 250g</v>
      </c>
      <c r="M4519" s="349"/>
      <c r="N4519" s="348" t="str">
        <f t="shared" si="453"/>
        <v>K-C6</v>
      </c>
      <c r="O4519" s="350"/>
      <c r="P4519" s="350"/>
      <c r="Q4519" s="348" t="str">
        <f>VLOOKUP(K4519,TONG_SL!$A:$D,3,0)</f>
        <v>Túi</v>
      </c>
      <c r="R4519" s="224">
        <v>4</v>
      </c>
      <c r="S4519" s="373"/>
      <c r="T4519" s="373">
        <f>VLOOKUP(VLOOKUP(G4519,Ma_KH!$A:$R,18,0)&amp;K4519,Gia_MB!$A:$F,6,0)</f>
        <v>46000</v>
      </c>
      <c r="U4519" s="374">
        <f t="shared" si="449"/>
        <v>184000</v>
      </c>
      <c r="V4519" s="373"/>
      <c r="W4519" s="375">
        <f t="shared" si="450"/>
        <v>0</v>
      </c>
      <c r="X4519" s="376" t="str">
        <f t="shared" si="451"/>
        <v>8</v>
      </c>
      <c r="Y4519" s="373"/>
      <c r="Z4519" s="374">
        <f t="shared" si="452"/>
        <v>14720</v>
      </c>
      <c r="AA4519" s="377">
        <f>VLOOKUP(G4519,Ma_KH!$A:$R,14,0)</f>
        <v>60</v>
      </c>
    </row>
    <row r="4520" spans="1:27" x14ac:dyDescent="0.25">
      <c r="A4520" s="415">
        <v>46049</v>
      </c>
      <c r="B4520" s="416">
        <v>4183832717</v>
      </c>
      <c r="C4520" s="417" t="s">
        <v>15180</v>
      </c>
      <c r="D4520" s="415">
        <v>46058</v>
      </c>
      <c r="E4520" s="370"/>
      <c r="F4520" s="369"/>
      <c r="G4520" s="371" t="s">
        <v>14674</v>
      </c>
      <c r="H4520" s="370"/>
      <c r="I4520" s="368">
        <v>4183832717</v>
      </c>
      <c r="J4520" s="368" t="s">
        <v>70</v>
      </c>
      <c r="K4520" s="368" t="s">
        <v>34</v>
      </c>
      <c r="L4520" s="348" t="str">
        <f>VLOOKUP($K4520,[1]TONG_SL!$A$1:$D$65536,2,0)</f>
        <v>Tai heo muối 200g</v>
      </c>
      <c r="M4520" s="349"/>
      <c r="N4520" s="348" t="str">
        <f t="shared" si="453"/>
        <v>K-C6</v>
      </c>
      <c r="O4520" s="350"/>
      <c r="P4520" s="350"/>
      <c r="Q4520" s="348" t="str">
        <f>VLOOKUP(K4520,TONG_SL!$A:$D,3,0)</f>
        <v>Túi</v>
      </c>
      <c r="R4520" s="224">
        <v>2</v>
      </c>
      <c r="S4520" s="373"/>
      <c r="T4520" s="373">
        <f>VLOOKUP(VLOOKUP(G4520,Ma_KH!$A:$R,18,0)&amp;K4520,Gia_MB!$A:$F,6,0)</f>
        <v>55595</v>
      </c>
      <c r="U4520" s="374">
        <f t="shared" si="449"/>
        <v>111190</v>
      </c>
      <c r="V4520" s="373"/>
      <c r="W4520" s="375">
        <f t="shared" si="450"/>
        <v>0</v>
      </c>
      <c r="X4520" s="376" t="str">
        <f t="shared" si="451"/>
        <v>8</v>
      </c>
      <c r="Y4520" s="373"/>
      <c r="Z4520" s="374">
        <f t="shared" si="452"/>
        <v>8895.2000000000007</v>
      </c>
      <c r="AA4520" s="377">
        <f>VLOOKUP(G4520,Ma_KH!$A:$R,14,0)</f>
        <v>60</v>
      </c>
    </row>
    <row r="4521" spans="1:27" x14ac:dyDescent="0.25">
      <c r="A4521" s="415">
        <v>46049</v>
      </c>
      <c r="B4521" s="416">
        <v>4183832717</v>
      </c>
      <c r="C4521" s="417" t="s">
        <v>15180</v>
      </c>
      <c r="D4521" s="415">
        <v>46058</v>
      </c>
      <c r="E4521" s="370"/>
      <c r="F4521" s="369"/>
      <c r="G4521" s="371" t="s">
        <v>14674</v>
      </c>
      <c r="H4521" s="370"/>
      <c r="I4521" s="368">
        <v>4183832717</v>
      </c>
      <c r="J4521" s="368" t="s">
        <v>70</v>
      </c>
      <c r="K4521" s="368" t="s">
        <v>39</v>
      </c>
      <c r="L4521" s="348" t="str">
        <f>VLOOKUP($K4521,[1]TONG_SL!$A$1:$D$65536,2,0)</f>
        <v>Chả nướng 300g</v>
      </c>
      <c r="M4521" s="349"/>
      <c r="N4521" s="348" t="str">
        <f t="shared" si="453"/>
        <v>K-C6</v>
      </c>
      <c r="O4521" s="350"/>
      <c r="P4521" s="350"/>
      <c r="Q4521" s="348" t="str">
        <f>VLOOKUP(K4521,TONG_SL!$A:$D,3,0)</f>
        <v>Túi</v>
      </c>
      <c r="R4521" s="224">
        <v>2</v>
      </c>
      <c r="S4521" s="373"/>
      <c r="T4521" s="373">
        <f>VLOOKUP(VLOOKUP(G4521,Ma_KH!$A:$R,18,0)&amp;K4521,Gia_MB!$A:$F,6,0)</f>
        <v>70950</v>
      </c>
      <c r="U4521" s="374">
        <f t="shared" si="449"/>
        <v>141900</v>
      </c>
      <c r="V4521" s="373"/>
      <c r="W4521" s="375">
        <f t="shared" si="450"/>
        <v>0</v>
      </c>
      <c r="X4521" s="376" t="str">
        <f t="shared" si="451"/>
        <v>8</v>
      </c>
      <c r="Y4521" s="373"/>
      <c r="Z4521" s="374">
        <f t="shared" si="452"/>
        <v>11352</v>
      </c>
      <c r="AA4521" s="377">
        <f>VLOOKUP(G4521,Ma_KH!$A:$R,14,0)</f>
        <v>60</v>
      </c>
    </row>
    <row r="4522" spans="1:27" x14ac:dyDescent="0.25">
      <c r="A4522" s="415">
        <v>46049</v>
      </c>
      <c r="B4522" s="416">
        <v>4183832523</v>
      </c>
      <c r="C4522" s="417" t="s">
        <v>15180</v>
      </c>
      <c r="D4522" s="415">
        <v>46058</v>
      </c>
      <c r="E4522" s="370"/>
      <c r="F4522" s="369"/>
      <c r="G4522" s="371" t="s">
        <v>14649</v>
      </c>
      <c r="H4522" s="370"/>
      <c r="I4522" s="368">
        <v>4183832523</v>
      </c>
      <c r="J4522" s="368" t="s">
        <v>70</v>
      </c>
      <c r="K4522" s="368" t="s">
        <v>30</v>
      </c>
      <c r="L4522" s="348" t="str">
        <f>VLOOKUP($K4522,[1]TONG_SL!$A$1:$D$65536,2,0)</f>
        <v>Gà muối 500g</v>
      </c>
      <c r="M4522" s="349"/>
      <c r="N4522" s="348" t="str">
        <f t="shared" si="453"/>
        <v>K-C6</v>
      </c>
      <c r="O4522" s="350"/>
      <c r="P4522" s="350"/>
      <c r="Q4522" s="348" t="str">
        <f>VLOOKUP(K4522,TONG_SL!$A:$D,3,0)</f>
        <v>Túi</v>
      </c>
      <c r="R4522" s="224">
        <v>6</v>
      </c>
      <c r="S4522" s="373"/>
      <c r="T4522" s="373">
        <f>VLOOKUP(VLOOKUP(G4522,Ma_KH!$A:$R,18,0)&amp;K4522,Gia_MB!$A:$F,6,0)</f>
        <v>116611</v>
      </c>
      <c r="U4522" s="374">
        <f t="shared" si="449"/>
        <v>699666</v>
      </c>
      <c r="V4522" s="373"/>
      <c r="W4522" s="375">
        <f t="shared" si="450"/>
        <v>0</v>
      </c>
      <c r="X4522" s="376" t="str">
        <f t="shared" si="451"/>
        <v>8</v>
      </c>
      <c r="Y4522" s="373"/>
      <c r="Z4522" s="374">
        <f t="shared" si="452"/>
        <v>55973.279999999999</v>
      </c>
      <c r="AA4522" s="377">
        <f>VLOOKUP(G4522,Ma_KH!$A:$R,14,0)</f>
        <v>60</v>
      </c>
    </row>
    <row r="4523" spans="1:27" x14ac:dyDescent="0.25">
      <c r="A4523" s="415">
        <v>46049</v>
      </c>
      <c r="B4523" s="416">
        <v>4183832523</v>
      </c>
      <c r="C4523" s="417" t="s">
        <v>15180</v>
      </c>
      <c r="D4523" s="415">
        <v>46058</v>
      </c>
      <c r="E4523" s="370"/>
      <c r="F4523" s="369"/>
      <c r="G4523" s="371" t="s">
        <v>14649</v>
      </c>
      <c r="H4523" s="370"/>
      <c r="I4523" s="368">
        <v>4183832523</v>
      </c>
      <c r="J4523" s="368" t="s">
        <v>70</v>
      </c>
      <c r="K4523" s="368" t="s">
        <v>48</v>
      </c>
      <c r="L4523" s="348" t="str">
        <f>VLOOKUP($K4523,[1]TONG_SL!$A$1:$D$65536,2,0)</f>
        <v>Mọc Nấm Hương 250g</v>
      </c>
      <c r="M4523" s="349"/>
      <c r="N4523" s="348" t="str">
        <f t="shared" si="453"/>
        <v>K-C6</v>
      </c>
      <c r="O4523" s="350"/>
      <c r="P4523" s="350"/>
      <c r="Q4523" s="348" t="str">
        <f>VLOOKUP(K4523,TONG_SL!$A:$D,3,0)</f>
        <v>Túi</v>
      </c>
      <c r="R4523" s="224">
        <v>4</v>
      </c>
      <c r="S4523" s="373"/>
      <c r="T4523" s="373">
        <f>VLOOKUP(VLOOKUP(G4523,Ma_KH!$A:$R,18,0)&amp;K4523,Gia_MB!$A:$F,6,0)</f>
        <v>46000</v>
      </c>
      <c r="U4523" s="374">
        <f t="shared" si="449"/>
        <v>184000</v>
      </c>
      <c r="V4523" s="373"/>
      <c r="W4523" s="375">
        <f t="shared" si="450"/>
        <v>0</v>
      </c>
      <c r="X4523" s="376" t="str">
        <f t="shared" si="451"/>
        <v>8</v>
      </c>
      <c r="Y4523" s="373"/>
      <c r="Z4523" s="374">
        <f t="shared" si="452"/>
        <v>14720</v>
      </c>
      <c r="AA4523" s="377">
        <f>VLOOKUP(G4523,Ma_KH!$A:$R,14,0)</f>
        <v>60</v>
      </c>
    </row>
    <row r="4524" spans="1:27" x14ac:dyDescent="0.25">
      <c r="A4524" s="415">
        <v>46049</v>
      </c>
      <c r="B4524" s="416">
        <v>4183832296</v>
      </c>
      <c r="C4524" s="417" t="s">
        <v>15180</v>
      </c>
      <c r="D4524" s="415">
        <v>46058</v>
      </c>
      <c r="E4524" s="370"/>
      <c r="F4524" s="369"/>
      <c r="G4524" s="371" t="s">
        <v>14602</v>
      </c>
      <c r="H4524" s="370"/>
      <c r="I4524" s="368">
        <v>4183832296</v>
      </c>
      <c r="J4524" s="368" t="s">
        <v>70</v>
      </c>
      <c r="K4524" s="368" t="s">
        <v>27</v>
      </c>
      <c r="L4524" s="348" t="str">
        <f>VLOOKUP($K4524,[1]TONG_SL!$A$1:$D$65536,2,0)</f>
        <v>Chân giò heo muối 300g</v>
      </c>
      <c r="M4524" s="349"/>
      <c r="N4524" s="348" t="str">
        <f t="shared" si="453"/>
        <v>K-C6</v>
      </c>
      <c r="O4524" s="350"/>
      <c r="P4524" s="350"/>
      <c r="Q4524" s="348" t="str">
        <f>VLOOKUP(K4524,TONG_SL!$A:$D,3,0)</f>
        <v>Túi</v>
      </c>
      <c r="R4524" s="224">
        <v>4</v>
      </c>
      <c r="S4524" s="373"/>
      <c r="T4524" s="373">
        <f>VLOOKUP(VLOOKUP(G4524,Ma_KH!$A:$R,18,0)&amp;K4524,Gia_MB!$A:$F,6,0)</f>
        <v>73431</v>
      </c>
      <c r="U4524" s="374">
        <f t="shared" si="449"/>
        <v>293724</v>
      </c>
      <c r="V4524" s="373"/>
      <c r="W4524" s="375">
        <f t="shared" si="450"/>
        <v>0</v>
      </c>
      <c r="X4524" s="376" t="str">
        <f t="shared" si="451"/>
        <v>8</v>
      </c>
      <c r="Y4524" s="373"/>
      <c r="Z4524" s="374">
        <f t="shared" si="452"/>
        <v>23497.920000000002</v>
      </c>
      <c r="AA4524" s="377">
        <f>VLOOKUP(G4524,Ma_KH!$A:$R,14,0)</f>
        <v>60</v>
      </c>
    </row>
    <row r="4525" spans="1:27" x14ac:dyDescent="0.25">
      <c r="A4525" s="415">
        <v>46049</v>
      </c>
      <c r="B4525" s="416">
        <v>4183832296</v>
      </c>
      <c r="C4525" s="417" t="s">
        <v>15180</v>
      </c>
      <c r="D4525" s="415">
        <v>46058</v>
      </c>
      <c r="E4525" s="370"/>
      <c r="F4525" s="369"/>
      <c r="G4525" s="371" t="s">
        <v>14602</v>
      </c>
      <c r="H4525" s="370"/>
      <c r="I4525" s="368">
        <v>4183832296</v>
      </c>
      <c r="J4525" s="368" t="s">
        <v>70</v>
      </c>
      <c r="K4525" s="368" t="s">
        <v>30</v>
      </c>
      <c r="L4525" s="348" t="str">
        <f>VLOOKUP($K4525,[1]TONG_SL!$A$1:$D$65536,2,0)</f>
        <v>Gà muối 500g</v>
      </c>
      <c r="M4525" s="349"/>
      <c r="N4525" s="348" t="str">
        <f t="shared" si="453"/>
        <v>K-C6</v>
      </c>
      <c r="O4525" s="350"/>
      <c r="P4525" s="350"/>
      <c r="Q4525" s="348" t="str">
        <f>VLOOKUP(K4525,TONG_SL!$A:$D,3,0)</f>
        <v>Túi</v>
      </c>
      <c r="R4525" s="224">
        <v>12</v>
      </c>
      <c r="S4525" s="373"/>
      <c r="T4525" s="373">
        <f>VLOOKUP(VLOOKUP(G4525,Ma_KH!$A:$R,18,0)&amp;K4525,Gia_MB!$A:$F,6,0)</f>
        <v>116611</v>
      </c>
      <c r="U4525" s="374">
        <f t="shared" si="449"/>
        <v>1399332</v>
      </c>
      <c r="V4525" s="373"/>
      <c r="W4525" s="375">
        <f t="shared" si="450"/>
        <v>0</v>
      </c>
      <c r="X4525" s="376" t="str">
        <f t="shared" si="451"/>
        <v>8</v>
      </c>
      <c r="Y4525" s="373"/>
      <c r="Z4525" s="374">
        <f t="shared" si="452"/>
        <v>111946.56</v>
      </c>
      <c r="AA4525" s="377">
        <f>VLOOKUP(G4525,Ma_KH!$A:$R,14,0)</f>
        <v>60</v>
      </c>
    </row>
    <row r="4526" spans="1:27" x14ac:dyDescent="0.25">
      <c r="A4526" s="415">
        <v>46049</v>
      </c>
      <c r="B4526" s="416">
        <v>4183832296</v>
      </c>
      <c r="C4526" s="417" t="s">
        <v>15180</v>
      </c>
      <c r="D4526" s="415">
        <v>46058</v>
      </c>
      <c r="E4526" s="370"/>
      <c r="F4526" s="369"/>
      <c r="G4526" s="371" t="s">
        <v>14602</v>
      </c>
      <c r="H4526" s="370"/>
      <c r="I4526" s="368">
        <v>4183832296</v>
      </c>
      <c r="J4526" s="368" t="s">
        <v>70</v>
      </c>
      <c r="K4526" s="368" t="s">
        <v>32</v>
      </c>
      <c r="L4526" s="348" t="str">
        <f>VLOOKUP($K4526,[1]TONG_SL!$A$1:$D$65536,2,0)</f>
        <v>Giò Tai Lưỡi Xào 250g</v>
      </c>
      <c r="M4526" s="349"/>
      <c r="N4526" s="348" t="str">
        <f t="shared" si="453"/>
        <v>K-C6</v>
      </c>
      <c r="O4526" s="350"/>
      <c r="P4526" s="350"/>
      <c r="Q4526" s="348" t="str">
        <f>VLOOKUP(K4526,TONG_SL!$A:$D,3,0)</f>
        <v>Túi</v>
      </c>
      <c r="R4526" s="224">
        <v>2</v>
      </c>
      <c r="S4526" s="373"/>
      <c r="T4526" s="373">
        <f>VLOOKUP(VLOOKUP(G4526,Ma_KH!$A:$R,18,0)&amp;K4526,Gia_MB!$A:$F,6,0)</f>
        <v>50182</v>
      </c>
      <c r="U4526" s="374">
        <f t="shared" si="449"/>
        <v>100364</v>
      </c>
      <c r="V4526" s="373"/>
      <c r="W4526" s="375">
        <f t="shared" si="450"/>
        <v>0</v>
      </c>
      <c r="X4526" s="376" t="str">
        <f t="shared" si="451"/>
        <v>8</v>
      </c>
      <c r="Y4526" s="373"/>
      <c r="Z4526" s="374">
        <f t="shared" si="452"/>
        <v>8029.12</v>
      </c>
      <c r="AA4526" s="377">
        <f>VLOOKUP(G4526,Ma_KH!$A:$R,14,0)</f>
        <v>60</v>
      </c>
    </row>
    <row r="4527" spans="1:27" x14ac:dyDescent="0.25">
      <c r="A4527" s="415">
        <v>46049</v>
      </c>
      <c r="B4527" s="416">
        <v>4183832517</v>
      </c>
      <c r="C4527" s="417" t="s">
        <v>15180</v>
      </c>
      <c r="D4527" s="415">
        <v>46058</v>
      </c>
      <c r="E4527" s="370"/>
      <c r="F4527" s="369"/>
      <c r="G4527" s="371" t="s">
        <v>14645</v>
      </c>
      <c r="H4527" s="370"/>
      <c r="I4527" s="368">
        <v>4183832517</v>
      </c>
      <c r="J4527" s="368" t="s">
        <v>70</v>
      </c>
      <c r="K4527" s="368" t="s">
        <v>30</v>
      </c>
      <c r="L4527" s="348" t="str">
        <f>VLOOKUP($K4527,[1]TONG_SL!$A$1:$D$65536,2,0)</f>
        <v>Gà muối 500g</v>
      </c>
      <c r="M4527" s="349"/>
      <c r="N4527" s="348" t="str">
        <f t="shared" si="453"/>
        <v>K-C6</v>
      </c>
      <c r="O4527" s="350"/>
      <c r="P4527" s="350"/>
      <c r="Q4527" s="348" t="str">
        <f>VLOOKUP(K4527,TONG_SL!$A:$D,3,0)</f>
        <v>Túi</v>
      </c>
      <c r="R4527" s="224">
        <v>20</v>
      </c>
      <c r="S4527" s="373"/>
      <c r="T4527" s="373">
        <f>VLOOKUP(VLOOKUP(G4527,Ma_KH!$A:$R,18,0)&amp;K4527,Gia_MB!$A:$F,6,0)</f>
        <v>116611</v>
      </c>
      <c r="U4527" s="374">
        <f t="shared" ref="U4527:U4558" si="454">T4527*R4527</f>
        <v>2332220</v>
      </c>
      <c r="V4527" s="373"/>
      <c r="W4527" s="375">
        <f t="shared" ref="W4527:W4558" si="455">U4527*V4527</f>
        <v>0</v>
      </c>
      <c r="X4527" s="376" t="str">
        <f t="shared" ref="X4527:X4558" si="456">IF(B4527&lt;&gt;"","8","0")</f>
        <v>8</v>
      </c>
      <c r="Y4527" s="373"/>
      <c r="Z4527" s="374">
        <f t="shared" ref="Z4527:Z4558" si="457">U4527*X4527%</f>
        <v>186577.6</v>
      </c>
      <c r="AA4527" s="377">
        <f>VLOOKUP(G4527,Ma_KH!$A:$R,14,0)</f>
        <v>60</v>
      </c>
    </row>
    <row r="4528" spans="1:27" x14ac:dyDescent="0.25">
      <c r="A4528" s="415">
        <v>46049</v>
      </c>
      <c r="B4528" s="416">
        <v>4183832517</v>
      </c>
      <c r="C4528" s="417" t="s">
        <v>15180</v>
      </c>
      <c r="D4528" s="415">
        <v>46058</v>
      </c>
      <c r="E4528" s="370"/>
      <c r="F4528" s="369"/>
      <c r="G4528" s="371" t="s">
        <v>14645</v>
      </c>
      <c r="H4528" s="370"/>
      <c r="I4528" s="368">
        <v>4183832517</v>
      </c>
      <c r="J4528" s="368" t="s">
        <v>70</v>
      </c>
      <c r="K4528" s="368" t="s">
        <v>27</v>
      </c>
      <c r="L4528" s="348" t="str">
        <f>VLOOKUP($K4528,[1]TONG_SL!$A$1:$D$65536,2,0)</f>
        <v>Chân giò heo muối 300g</v>
      </c>
      <c r="M4528" s="349"/>
      <c r="N4528" s="348" t="str">
        <f t="shared" si="453"/>
        <v>K-C6</v>
      </c>
      <c r="O4528" s="350"/>
      <c r="P4528" s="350"/>
      <c r="Q4528" s="348" t="str">
        <f>VLOOKUP(K4528,TONG_SL!$A:$D,3,0)</f>
        <v>Túi</v>
      </c>
      <c r="R4528" s="224">
        <v>20</v>
      </c>
      <c r="S4528" s="373"/>
      <c r="T4528" s="373">
        <f>VLOOKUP(VLOOKUP(G4528,Ma_KH!$A:$R,18,0)&amp;K4528,Gia_MB!$A:$F,6,0)</f>
        <v>73431</v>
      </c>
      <c r="U4528" s="374">
        <f t="shared" si="454"/>
        <v>1468620</v>
      </c>
      <c r="V4528" s="373"/>
      <c r="W4528" s="375">
        <f t="shared" si="455"/>
        <v>0</v>
      </c>
      <c r="X4528" s="376" t="str">
        <f t="shared" si="456"/>
        <v>8</v>
      </c>
      <c r="Y4528" s="373"/>
      <c r="Z4528" s="374">
        <f t="shared" si="457"/>
        <v>117489.60000000001</v>
      </c>
      <c r="AA4528" s="377">
        <f>VLOOKUP(G4528,Ma_KH!$A:$R,14,0)</f>
        <v>60</v>
      </c>
    </row>
    <row r="4529" spans="1:27" x14ac:dyDescent="0.25">
      <c r="A4529" s="415">
        <v>46049</v>
      </c>
      <c r="B4529" s="416">
        <v>4183832517</v>
      </c>
      <c r="C4529" s="417" t="s">
        <v>15180</v>
      </c>
      <c r="D4529" s="415">
        <v>46058</v>
      </c>
      <c r="E4529" s="370"/>
      <c r="F4529" s="369"/>
      <c r="G4529" s="371" t="s">
        <v>14645</v>
      </c>
      <c r="H4529" s="370"/>
      <c r="I4529" s="368">
        <v>4183832517</v>
      </c>
      <c r="J4529" s="368" t="s">
        <v>70</v>
      </c>
      <c r="K4529" s="368" t="s">
        <v>39</v>
      </c>
      <c r="L4529" s="348" t="str">
        <f>VLOOKUP($K4529,[1]TONG_SL!$A$1:$D$65536,2,0)</f>
        <v>Chả nướng 300g</v>
      </c>
      <c r="M4529" s="349"/>
      <c r="N4529" s="348" t="str">
        <f t="shared" si="453"/>
        <v>K-C6</v>
      </c>
      <c r="O4529" s="350"/>
      <c r="P4529" s="350"/>
      <c r="Q4529" s="348" t="str">
        <f>VLOOKUP(K4529,TONG_SL!$A:$D,3,0)</f>
        <v>Túi</v>
      </c>
      <c r="R4529" s="224">
        <v>4</v>
      </c>
      <c r="S4529" s="373"/>
      <c r="T4529" s="373">
        <f>VLOOKUP(VLOOKUP(G4529,Ma_KH!$A:$R,18,0)&amp;K4529,Gia_MB!$A:$F,6,0)</f>
        <v>70950</v>
      </c>
      <c r="U4529" s="374">
        <f t="shared" si="454"/>
        <v>283800</v>
      </c>
      <c r="V4529" s="373"/>
      <c r="W4529" s="375">
        <f t="shared" si="455"/>
        <v>0</v>
      </c>
      <c r="X4529" s="376" t="str">
        <f t="shared" si="456"/>
        <v>8</v>
      </c>
      <c r="Y4529" s="373"/>
      <c r="Z4529" s="374">
        <f t="shared" si="457"/>
        <v>22704</v>
      </c>
      <c r="AA4529" s="377">
        <f>VLOOKUP(G4529,Ma_KH!$A:$R,14,0)</f>
        <v>60</v>
      </c>
    </row>
    <row r="4530" spans="1:27" x14ac:dyDescent="0.25">
      <c r="A4530" s="415">
        <v>46049</v>
      </c>
      <c r="B4530" s="416">
        <v>4183832517</v>
      </c>
      <c r="C4530" s="417" t="s">
        <v>15180</v>
      </c>
      <c r="D4530" s="415">
        <v>46058</v>
      </c>
      <c r="E4530" s="370"/>
      <c r="F4530" s="369"/>
      <c r="G4530" s="371" t="s">
        <v>14645</v>
      </c>
      <c r="H4530" s="370"/>
      <c r="I4530" s="368">
        <v>4183832517</v>
      </c>
      <c r="J4530" s="368" t="s">
        <v>70</v>
      </c>
      <c r="K4530" s="368" t="s">
        <v>37</v>
      </c>
      <c r="L4530" s="348" t="str">
        <f>VLOOKUP($K4530,[1]TONG_SL!$A$1:$D$65536,2,0)</f>
        <v>Chả cốm 300g</v>
      </c>
      <c r="M4530" s="349"/>
      <c r="N4530" s="348" t="str">
        <f t="shared" si="453"/>
        <v>K-C6</v>
      </c>
      <c r="O4530" s="350"/>
      <c r="P4530" s="350"/>
      <c r="Q4530" s="348" t="str">
        <f>VLOOKUP(K4530,TONG_SL!$A:$D,3,0)</f>
        <v>Túi</v>
      </c>
      <c r="R4530" s="224">
        <v>6</v>
      </c>
      <c r="S4530" s="373"/>
      <c r="T4530" s="373">
        <f>VLOOKUP(VLOOKUP(G4530,Ma_KH!$A:$R,18,0)&amp;K4530,Gia_MB!$A:$F,6,0)</f>
        <v>74250</v>
      </c>
      <c r="U4530" s="374">
        <f t="shared" si="454"/>
        <v>445500</v>
      </c>
      <c r="V4530" s="373"/>
      <c r="W4530" s="375">
        <f t="shared" si="455"/>
        <v>0</v>
      </c>
      <c r="X4530" s="376" t="str">
        <f t="shared" si="456"/>
        <v>8</v>
      </c>
      <c r="Y4530" s="373"/>
      <c r="Z4530" s="374">
        <f t="shared" si="457"/>
        <v>35640</v>
      </c>
      <c r="AA4530" s="377">
        <f>VLOOKUP(G4530,Ma_KH!$A:$R,14,0)</f>
        <v>60</v>
      </c>
    </row>
    <row r="4531" spans="1:27" x14ac:dyDescent="0.25">
      <c r="A4531" s="415">
        <v>46049</v>
      </c>
      <c r="B4531" s="416">
        <v>4183832517</v>
      </c>
      <c r="C4531" s="417" t="s">
        <v>15180</v>
      </c>
      <c r="D4531" s="415">
        <v>46058</v>
      </c>
      <c r="E4531" s="370"/>
      <c r="F4531" s="369"/>
      <c r="G4531" s="371" t="s">
        <v>14645</v>
      </c>
      <c r="H4531" s="370"/>
      <c r="I4531" s="368">
        <v>4183832517</v>
      </c>
      <c r="J4531" s="368" t="s">
        <v>70</v>
      </c>
      <c r="K4531" s="368" t="s">
        <v>48</v>
      </c>
      <c r="L4531" s="348" t="str">
        <f>VLOOKUP($K4531,[1]TONG_SL!$A$1:$D$65536,2,0)</f>
        <v>Mọc Nấm Hương 250g</v>
      </c>
      <c r="M4531" s="349"/>
      <c r="N4531" s="348" t="str">
        <f t="shared" si="453"/>
        <v>K-C6</v>
      </c>
      <c r="O4531" s="350"/>
      <c r="P4531" s="350"/>
      <c r="Q4531" s="348" t="str">
        <f>VLOOKUP(K4531,TONG_SL!$A:$D,3,0)</f>
        <v>Túi</v>
      </c>
      <c r="R4531" s="224">
        <v>4</v>
      </c>
      <c r="S4531" s="373"/>
      <c r="T4531" s="373">
        <f>VLOOKUP(VLOOKUP(G4531,Ma_KH!$A:$R,18,0)&amp;K4531,Gia_MB!$A:$F,6,0)</f>
        <v>46000</v>
      </c>
      <c r="U4531" s="374">
        <f t="shared" si="454"/>
        <v>184000</v>
      </c>
      <c r="V4531" s="373"/>
      <c r="W4531" s="375">
        <f t="shared" si="455"/>
        <v>0</v>
      </c>
      <c r="X4531" s="376" t="str">
        <f t="shared" si="456"/>
        <v>8</v>
      </c>
      <c r="Y4531" s="373"/>
      <c r="Z4531" s="374">
        <f t="shared" si="457"/>
        <v>14720</v>
      </c>
      <c r="AA4531" s="377">
        <f>VLOOKUP(G4531,Ma_KH!$A:$R,14,0)</f>
        <v>60</v>
      </c>
    </row>
    <row r="4532" spans="1:27" x14ac:dyDescent="0.25">
      <c r="A4532" s="415">
        <v>46049</v>
      </c>
      <c r="B4532" s="416">
        <v>4183832786</v>
      </c>
      <c r="C4532" s="417" t="s">
        <v>15180</v>
      </c>
      <c r="D4532" s="415">
        <v>46058</v>
      </c>
      <c r="E4532" s="370"/>
      <c r="F4532" s="369"/>
      <c r="G4532" s="371" t="s">
        <v>13952</v>
      </c>
      <c r="H4532" s="370"/>
      <c r="I4532" s="368">
        <v>4183832786</v>
      </c>
      <c r="J4532" s="368" t="s">
        <v>70</v>
      </c>
      <c r="K4532" s="368" t="s">
        <v>27</v>
      </c>
      <c r="L4532" s="348" t="str">
        <f>VLOOKUP($K4532,[1]TONG_SL!$A$1:$D$65536,2,0)</f>
        <v>Chân giò heo muối 300g</v>
      </c>
      <c r="M4532" s="349"/>
      <c r="N4532" s="348" t="str">
        <f t="shared" si="453"/>
        <v>K-C6</v>
      </c>
      <c r="O4532" s="350"/>
      <c r="P4532" s="350"/>
      <c r="Q4532" s="348" t="str">
        <f>VLOOKUP(K4532,TONG_SL!$A:$D,3,0)</f>
        <v>Túi</v>
      </c>
      <c r="R4532" s="224">
        <v>3</v>
      </c>
      <c r="S4532" s="373"/>
      <c r="T4532" s="373">
        <f>VLOOKUP(VLOOKUP(G4532,Ma_KH!$A:$R,18,0)&amp;K4532,Gia_MB!$A:$F,6,0)</f>
        <v>73431</v>
      </c>
      <c r="U4532" s="374">
        <f t="shared" si="454"/>
        <v>220293</v>
      </c>
      <c r="V4532" s="373"/>
      <c r="W4532" s="375">
        <f t="shared" si="455"/>
        <v>0</v>
      </c>
      <c r="X4532" s="376" t="str">
        <f t="shared" si="456"/>
        <v>8</v>
      </c>
      <c r="Y4532" s="373"/>
      <c r="Z4532" s="374">
        <f t="shared" si="457"/>
        <v>17623.439999999999</v>
      </c>
      <c r="AA4532" s="377">
        <f>VLOOKUP(G4532,Ma_KH!$A:$R,14,0)</f>
        <v>60</v>
      </c>
    </row>
    <row r="4533" spans="1:27" x14ac:dyDescent="0.25">
      <c r="A4533" s="415">
        <v>46049</v>
      </c>
      <c r="B4533" s="416">
        <v>4183832786</v>
      </c>
      <c r="C4533" s="417" t="s">
        <v>15180</v>
      </c>
      <c r="D4533" s="415">
        <v>46058</v>
      </c>
      <c r="E4533" s="370"/>
      <c r="F4533" s="369"/>
      <c r="G4533" s="371" t="s">
        <v>13952</v>
      </c>
      <c r="H4533" s="370"/>
      <c r="I4533" s="368">
        <v>4183832786</v>
      </c>
      <c r="J4533" s="368" t="s">
        <v>70</v>
      </c>
      <c r="K4533" s="368" t="s">
        <v>30</v>
      </c>
      <c r="L4533" s="348" t="str">
        <f>VLOOKUP($K4533,[1]TONG_SL!$A$1:$D$65536,2,0)</f>
        <v>Gà muối 500g</v>
      </c>
      <c r="M4533" s="349"/>
      <c r="N4533" s="348" t="str">
        <f t="shared" si="453"/>
        <v>K-C6</v>
      </c>
      <c r="O4533" s="350"/>
      <c r="P4533" s="350"/>
      <c r="Q4533" s="348" t="str">
        <f>VLOOKUP(K4533,TONG_SL!$A:$D,3,0)</f>
        <v>Túi</v>
      </c>
      <c r="R4533" s="224">
        <v>14</v>
      </c>
      <c r="S4533" s="373"/>
      <c r="T4533" s="373">
        <f>VLOOKUP(VLOOKUP(G4533,Ma_KH!$A:$R,18,0)&amp;K4533,Gia_MB!$A:$F,6,0)</f>
        <v>116611</v>
      </c>
      <c r="U4533" s="374">
        <f t="shared" si="454"/>
        <v>1632554</v>
      </c>
      <c r="V4533" s="373"/>
      <c r="W4533" s="375">
        <f t="shared" si="455"/>
        <v>0</v>
      </c>
      <c r="X4533" s="376" t="str">
        <f t="shared" si="456"/>
        <v>8</v>
      </c>
      <c r="Y4533" s="373"/>
      <c r="Z4533" s="374">
        <f t="shared" si="457"/>
        <v>130604.32</v>
      </c>
      <c r="AA4533" s="377">
        <f>VLOOKUP(G4533,Ma_KH!$A:$R,14,0)</f>
        <v>60</v>
      </c>
    </row>
    <row r="4534" spans="1:27" x14ac:dyDescent="0.25">
      <c r="A4534" s="415">
        <v>46049</v>
      </c>
      <c r="B4534" s="416">
        <v>4183832786</v>
      </c>
      <c r="C4534" s="417" t="s">
        <v>15180</v>
      </c>
      <c r="D4534" s="415">
        <v>46058</v>
      </c>
      <c r="E4534" s="370"/>
      <c r="F4534" s="369"/>
      <c r="G4534" s="371" t="s">
        <v>13952</v>
      </c>
      <c r="H4534" s="370"/>
      <c r="I4534" s="368">
        <v>4183832786</v>
      </c>
      <c r="J4534" s="368" t="s">
        <v>70</v>
      </c>
      <c r="K4534" s="368" t="s">
        <v>39</v>
      </c>
      <c r="L4534" s="348" t="str">
        <f>VLOOKUP($K4534,[1]TONG_SL!$A$1:$D$65536,2,0)</f>
        <v>Chả nướng 300g</v>
      </c>
      <c r="M4534" s="349"/>
      <c r="N4534" s="348" t="str">
        <f t="shared" si="453"/>
        <v>K-C6</v>
      </c>
      <c r="O4534" s="350"/>
      <c r="P4534" s="350"/>
      <c r="Q4534" s="348" t="str">
        <f>VLOOKUP(K4534,TONG_SL!$A:$D,3,0)</f>
        <v>Túi</v>
      </c>
      <c r="R4534" s="224">
        <v>3</v>
      </c>
      <c r="S4534" s="373"/>
      <c r="T4534" s="373">
        <f>VLOOKUP(VLOOKUP(G4534,Ma_KH!$A:$R,18,0)&amp;K4534,Gia_MB!$A:$F,6,0)</f>
        <v>70950</v>
      </c>
      <c r="U4534" s="374">
        <f t="shared" si="454"/>
        <v>212850</v>
      </c>
      <c r="V4534" s="373"/>
      <c r="W4534" s="375">
        <f t="shared" si="455"/>
        <v>0</v>
      </c>
      <c r="X4534" s="376" t="str">
        <f t="shared" si="456"/>
        <v>8</v>
      </c>
      <c r="Y4534" s="373"/>
      <c r="Z4534" s="374">
        <f t="shared" si="457"/>
        <v>17028</v>
      </c>
      <c r="AA4534" s="377">
        <f>VLOOKUP(G4534,Ma_KH!$A:$R,14,0)</f>
        <v>60</v>
      </c>
    </row>
    <row r="4535" spans="1:27" x14ac:dyDescent="0.25">
      <c r="A4535" s="415">
        <v>46049</v>
      </c>
      <c r="B4535" s="416">
        <v>4183832786</v>
      </c>
      <c r="C4535" s="417" t="s">
        <v>15180</v>
      </c>
      <c r="D4535" s="415">
        <v>46058</v>
      </c>
      <c r="E4535" s="370"/>
      <c r="F4535" s="369"/>
      <c r="G4535" s="371" t="s">
        <v>13952</v>
      </c>
      <c r="H4535" s="370"/>
      <c r="I4535" s="368">
        <v>4183832786</v>
      </c>
      <c r="J4535" s="368" t="s">
        <v>70</v>
      </c>
      <c r="K4535" s="368" t="s">
        <v>37</v>
      </c>
      <c r="L4535" s="348" t="str">
        <f>VLOOKUP($K4535,[1]TONG_SL!$A$1:$D$65536,2,0)</f>
        <v>Chả cốm 300g</v>
      </c>
      <c r="M4535" s="349"/>
      <c r="N4535" s="348" t="str">
        <f t="shared" si="453"/>
        <v>K-C6</v>
      </c>
      <c r="O4535" s="350"/>
      <c r="P4535" s="350"/>
      <c r="Q4535" s="348" t="str">
        <f>VLOOKUP(K4535,TONG_SL!$A:$D,3,0)</f>
        <v>Túi</v>
      </c>
      <c r="R4535" s="224">
        <v>3</v>
      </c>
      <c r="S4535" s="373"/>
      <c r="T4535" s="373">
        <f>VLOOKUP(VLOOKUP(G4535,Ma_KH!$A:$R,18,0)&amp;K4535,Gia_MB!$A:$F,6,0)</f>
        <v>74250</v>
      </c>
      <c r="U4535" s="374">
        <f t="shared" si="454"/>
        <v>222750</v>
      </c>
      <c r="V4535" s="373"/>
      <c r="W4535" s="375">
        <f t="shared" si="455"/>
        <v>0</v>
      </c>
      <c r="X4535" s="376" t="str">
        <f t="shared" si="456"/>
        <v>8</v>
      </c>
      <c r="Y4535" s="373"/>
      <c r="Z4535" s="374">
        <f t="shared" si="457"/>
        <v>17820</v>
      </c>
      <c r="AA4535" s="377">
        <f>VLOOKUP(G4535,Ma_KH!$A:$R,14,0)</f>
        <v>60</v>
      </c>
    </row>
    <row r="4536" spans="1:27" x14ac:dyDescent="0.25">
      <c r="A4536" s="415">
        <v>46049</v>
      </c>
      <c r="B4536" s="416">
        <v>4183832063</v>
      </c>
      <c r="C4536" s="417" t="s">
        <v>15180</v>
      </c>
      <c r="D4536" s="415">
        <v>46058</v>
      </c>
      <c r="E4536" s="370"/>
      <c r="F4536" s="369"/>
      <c r="G4536" s="371" t="s">
        <v>14594</v>
      </c>
      <c r="H4536" s="370"/>
      <c r="I4536" s="368">
        <v>4183832063</v>
      </c>
      <c r="J4536" s="368" t="s">
        <v>70</v>
      </c>
      <c r="K4536" s="368" t="s">
        <v>37</v>
      </c>
      <c r="L4536" s="348" t="str">
        <f>VLOOKUP($K4536,[1]TONG_SL!$A$1:$D$65536,2,0)</f>
        <v>Chả cốm 300g</v>
      </c>
      <c r="M4536" s="349"/>
      <c r="N4536" s="348" t="str">
        <f t="shared" si="453"/>
        <v>K-C6</v>
      </c>
      <c r="O4536" s="350"/>
      <c r="P4536" s="350"/>
      <c r="Q4536" s="348" t="str">
        <f>VLOOKUP(K4536,TONG_SL!$A:$D,3,0)</f>
        <v>Túi</v>
      </c>
      <c r="R4536" s="224">
        <v>2</v>
      </c>
      <c r="S4536" s="373"/>
      <c r="T4536" s="373">
        <f>VLOOKUP(VLOOKUP(G4536,Ma_KH!$A:$R,18,0)&amp;K4536,Gia_MB!$A:$F,6,0)</f>
        <v>74250</v>
      </c>
      <c r="U4536" s="374">
        <f t="shared" si="454"/>
        <v>148500</v>
      </c>
      <c r="V4536" s="373"/>
      <c r="W4536" s="375">
        <f t="shared" si="455"/>
        <v>0</v>
      </c>
      <c r="X4536" s="376" t="str">
        <f t="shared" si="456"/>
        <v>8</v>
      </c>
      <c r="Y4536" s="373"/>
      <c r="Z4536" s="374">
        <f t="shared" si="457"/>
        <v>11880</v>
      </c>
      <c r="AA4536" s="377">
        <f>VLOOKUP(G4536,Ma_KH!$A:$R,14,0)</f>
        <v>60</v>
      </c>
    </row>
    <row r="4537" spans="1:27" x14ac:dyDescent="0.25">
      <c r="A4537" s="415">
        <v>46049</v>
      </c>
      <c r="B4537" s="416">
        <v>4183832063</v>
      </c>
      <c r="C4537" s="417" t="s">
        <v>15180</v>
      </c>
      <c r="D4537" s="415">
        <v>46058</v>
      </c>
      <c r="E4537" s="370"/>
      <c r="F4537" s="369"/>
      <c r="G4537" s="371" t="s">
        <v>14594</v>
      </c>
      <c r="H4537" s="370"/>
      <c r="I4537" s="368">
        <v>4183832063</v>
      </c>
      <c r="J4537" s="368" t="s">
        <v>70</v>
      </c>
      <c r="K4537" s="368" t="s">
        <v>48</v>
      </c>
      <c r="L4537" s="348" t="str">
        <f>VLOOKUP($K4537,[1]TONG_SL!$A$1:$D$65536,2,0)</f>
        <v>Mọc Nấm Hương 250g</v>
      </c>
      <c r="M4537" s="349"/>
      <c r="N4537" s="348" t="str">
        <f t="shared" si="453"/>
        <v>K-C6</v>
      </c>
      <c r="O4537" s="350"/>
      <c r="P4537" s="350"/>
      <c r="Q4537" s="348" t="str">
        <f>VLOOKUP(K4537,TONG_SL!$A:$D,3,0)</f>
        <v>Túi</v>
      </c>
      <c r="R4537" s="224">
        <v>4</v>
      </c>
      <c r="S4537" s="373"/>
      <c r="T4537" s="373">
        <f>VLOOKUP(VLOOKUP(G4537,Ma_KH!$A:$R,18,0)&amp;K4537,Gia_MB!$A:$F,6,0)</f>
        <v>46000</v>
      </c>
      <c r="U4537" s="374">
        <f t="shared" si="454"/>
        <v>184000</v>
      </c>
      <c r="V4537" s="373"/>
      <c r="W4537" s="375">
        <f t="shared" si="455"/>
        <v>0</v>
      </c>
      <c r="X4537" s="376" t="str">
        <f t="shared" si="456"/>
        <v>8</v>
      </c>
      <c r="Y4537" s="373"/>
      <c r="Z4537" s="374">
        <f t="shared" si="457"/>
        <v>14720</v>
      </c>
      <c r="AA4537" s="377">
        <f>VLOOKUP(G4537,Ma_KH!$A:$R,14,0)</f>
        <v>60</v>
      </c>
    </row>
    <row r="4538" spans="1:27" x14ac:dyDescent="0.25">
      <c r="A4538" s="415">
        <v>46049</v>
      </c>
      <c r="B4538" s="416">
        <v>4183832063</v>
      </c>
      <c r="C4538" s="417" t="s">
        <v>15180</v>
      </c>
      <c r="D4538" s="415">
        <v>46058</v>
      </c>
      <c r="E4538" s="370"/>
      <c r="F4538" s="369"/>
      <c r="G4538" s="371" t="s">
        <v>14594</v>
      </c>
      <c r="H4538" s="370"/>
      <c r="I4538" s="368">
        <v>4183832063</v>
      </c>
      <c r="J4538" s="368" t="s">
        <v>70</v>
      </c>
      <c r="K4538" s="368" t="s">
        <v>32</v>
      </c>
      <c r="L4538" s="348" t="str">
        <f>VLOOKUP($K4538,[1]TONG_SL!$A$1:$D$65536,2,0)</f>
        <v>Giò Tai Lưỡi Xào 250g</v>
      </c>
      <c r="M4538" s="349"/>
      <c r="N4538" s="348" t="str">
        <f t="shared" si="453"/>
        <v>K-C6</v>
      </c>
      <c r="O4538" s="350"/>
      <c r="P4538" s="350"/>
      <c r="Q4538" s="348" t="str">
        <f>VLOOKUP(K4538,TONG_SL!$A:$D,3,0)</f>
        <v>Túi</v>
      </c>
      <c r="R4538" s="224">
        <v>2</v>
      </c>
      <c r="S4538" s="373"/>
      <c r="T4538" s="373">
        <f>VLOOKUP(VLOOKUP(G4538,Ma_KH!$A:$R,18,0)&amp;K4538,Gia_MB!$A:$F,6,0)</f>
        <v>50182</v>
      </c>
      <c r="U4538" s="374">
        <f t="shared" si="454"/>
        <v>100364</v>
      </c>
      <c r="V4538" s="373"/>
      <c r="W4538" s="375">
        <f t="shared" si="455"/>
        <v>0</v>
      </c>
      <c r="X4538" s="376" t="str">
        <f t="shared" si="456"/>
        <v>8</v>
      </c>
      <c r="Y4538" s="373"/>
      <c r="Z4538" s="374">
        <f t="shared" si="457"/>
        <v>8029.12</v>
      </c>
      <c r="AA4538" s="377">
        <f>VLOOKUP(G4538,Ma_KH!$A:$R,14,0)</f>
        <v>60</v>
      </c>
    </row>
    <row r="4539" spans="1:27" x14ac:dyDescent="0.25">
      <c r="A4539" s="415">
        <v>46049</v>
      </c>
      <c r="B4539" s="416">
        <v>4183832063</v>
      </c>
      <c r="C4539" s="417" t="s">
        <v>15180</v>
      </c>
      <c r="D4539" s="415">
        <v>46058</v>
      </c>
      <c r="E4539" s="370"/>
      <c r="F4539" s="369"/>
      <c r="G4539" s="371" t="s">
        <v>14594</v>
      </c>
      <c r="H4539" s="370"/>
      <c r="I4539" s="368">
        <v>4183832063</v>
      </c>
      <c r="J4539" s="368" t="s">
        <v>70</v>
      </c>
      <c r="K4539" s="368" t="s">
        <v>30</v>
      </c>
      <c r="L4539" s="348" t="str">
        <f>VLOOKUP($K4539,[1]TONG_SL!$A$1:$D$65536,2,0)</f>
        <v>Gà muối 500g</v>
      </c>
      <c r="M4539" s="349"/>
      <c r="N4539" s="348" t="str">
        <f t="shared" si="453"/>
        <v>K-C6</v>
      </c>
      <c r="O4539" s="350"/>
      <c r="P4539" s="350"/>
      <c r="Q4539" s="348" t="str">
        <f>VLOOKUP(K4539,TONG_SL!$A:$D,3,0)</f>
        <v>Túi</v>
      </c>
      <c r="R4539" s="224">
        <v>8</v>
      </c>
      <c r="S4539" s="373"/>
      <c r="T4539" s="373">
        <f>VLOOKUP(VLOOKUP(G4539,Ma_KH!$A:$R,18,0)&amp;K4539,Gia_MB!$A:$F,6,0)</f>
        <v>116611</v>
      </c>
      <c r="U4539" s="374">
        <f t="shared" si="454"/>
        <v>932888</v>
      </c>
      <c r="V4539" s="373"/>
      <c r="W4539" s="375">
        <f t="shared" si="455"/>
        <v>0</v>
      </c>
      <c r="X4539" s="376" t="str">
        <f t="shared" si="456"/>
        <v>8</v>
      </c>
      <c r="Y4539" s="373"/>
      <c r="Z4539" s="374">
        <f t="shared" si="457"/>
        <v>74631.040000000008</v>
      </c>
      <c r="AA4539" s="377">
        <f>VLOOKUP(G4539,Ma_KH!$A:$R,14,0)</f>
        <v>60</v>
      </c>
    </row>
    <row r="4540" spans="1:27" x14ac:dyDescent="0.25">
      <c r="A4540" s="415">
        <v>46049</v>
      </c>
      <c r="B4540" s="416">
        <v>4183833219</v>
      </c>
      <c r="C4540" s="417" t="s">
        <v>15180</v>
      </c>
      <c r="D4540" s="415">
        <v>46058</v>
      </c>
      <c r="E4540" s="370"/>
      <c r="F4540" s="369"/>
      <c r="G4540" s="371" t="s">
        <v>13944</v>
      </c>
      <c r="H4540" s="370"/>
      <c r="I4540" s="368">
        <v>4183833219</v>
      </c>
      <c r="J4540" s="368" t="s">
        <v>70</v>
      </c>
      <c r="K4540" s="368" t="s">
        <v>30</v>
      </c>
      <c r="L4540" s="348" t="str">
        <f>VLOOKUP($K4540,[1]TONG_SL!$A$1:$D$65536,2,0)</f>
        <v>Gà muối 500g</v>
      </c>
      <c r="M4540" s="349"/>
      <c r="N4540" s="348" t="str">
        <f t="shared" si="453"/>
        <v>K-C6</v>
      </c>
      <c r="O4540" s="350"/>
      <c r="P4540" s="350"/>
      <c r="Q4540" s="348" t="str">
        <f>VLOOKUP(K4540,TONG_SL!$A:$D,3,0)</f>
        <v>Túi</v>
      </c>
      <c r="R4540" s="224">
        <v>8</v>
      </c>
      <c r="S4540" s="373"/>
      <c r="T4540" s="373">
        <f>VLOOKUP(VLOOKUP(G4540,Ma_KH!$A:$R,18,0)&amp;K4540,Gia_MB!$A:$F,6,0)</f>
        <v>116611</v>
      </c>
      <c r="U4540" s="374">
        <f t="shared" si="454"/>
        <v>932888</v>
      </c>
      <c r="V4540" s="373"/>
      <c r="W4540" s="375">
        <f t="shared" si="455"/>
        <v>0</v>
      </c>
      <c r="X4540" s="376" t="str">
        <f t="shared" si="456"/>
        <v>8</v>
      </c>
      <c r="Y4540" s="373"/>
      <c r="Z4540" s="374">
        <f t="shared" si="457"/>
        <v>74631.040000000008</v>
      </c>
      <c r="AA4540" s="377">
        <f>VLOOKUP(G4540,Ma_KH!$A:$R,14,0)</f>
        <v>60</v>
      </c>
    </row>
    <row r="4541" spans="1:27" x14ac:dyDescent="0.25">
      <c r="A4541" s="415">
        <v>46049</v>
      </c>
      <c r="B4541" s="416">
        <v>4183833210</v>
      </c>
      <c r="C4541" s="417" t="s">
        <v>15180</v>
      </c>
      <c r="D4541" s="415">
        <v>46058</v>
      </c>
      <c r="E4541" s="370"/>
      <c r="F4541" s="369"/>
      <c r="G4541" s="371" t="s">
        <v>13932</v>
      </c>
      <c r="H4541" s="370"/>
      <c r="I4541" s="368">
        <v>4183833210</v>
      </c>
      <c r="J4541" s="368" t="s">
        <v>70</v>
      </c>
      <c r="K4541" s="368" t="s">
        <v>30</v>
      </c>
      <c r="L4541" s="348" t="str">
        <f>VLOOKUP($K4541,[1]TONG_SL!$A$1:$D$65536,2,0)</f>
        <v>Gà muối 500g</v>
      </c>
      <c r="M4541" s="349"/>
      <c r="N4541" s="348" t="str">
        <f t="shared" si="453"/>
        <v>K-C6</v>
      </c>
      <c r="O4541" s="350"/>
      <c r="P4541" s="350"/>
      <c r="Q4541" s="348" t="str">
        <f>VLOOKUP(K4541,TONG_SL!$A:$D,3,0)</f>
        <v>Túi</v>
      </c>
      <c r="R4541" s="224">
        <v>9</v>
      </c>
      <c r="S4541" s="373"/>
      <c r="T4541" s="373">
        <f>VLOOKUP(VLOOKUP(G4541,Ma_KH!$A:$R,18,0)&amp;K4541,Gia_MB!$A:$F,6,0)</f>
        <v>116611</v>
      </c>
      <c r="U4541" s="374">
        <f t="shared" si="454"/>
        <v>1049499</v>
      </c>
      <c r="V4541" s="373"/>
      <c r="W4541" s="375">
        <f t="shared" si="455"/>
        <v>0</v>
      </c>
      <c r="X4541" s="376" t="str">
        <f t="shared" si="456"/>
        <v>8</v>
      </c>
      <c r="Y4541" s="373"/>
      <c r="Z4541" s="374">
        <f t="shared" si="457"/>
        <v>83959.92</v>
      </c>
      <c r="AA4541" s="377">
        <f>VLOOKUP(G4541,Ma_KH!$A:$R,14,0)</f>
        <v>60</v>
      </c>
    </row>
    <row r="4542" spans="1:27" x14ac:dyDescent="0.25">
      <c r="A4542" s="415">
        <v>46049</v>
      </c>
      <c r="B4542" s="416">
        <v>4183832759</v>
      </c>
      <c r="C4542" s="417" t="s">
        <v>15180</v>
      </c>
      <c r="D4542" s="415">
        <v>46058</v>
      </c>
      <c r="E4542" s="370"/>
      <c r="F4542" s="369"/>
      <c r="G4542" s="371" t="s">
        <v>13951</v>
      </c>
      <c r="H4542" s="370"/>
      <c r="I4542" s="368">
        <v>4183832759</v>
      </c>
      <c r="J4542" s="368" t="s">
        <v>70</v>
      </c>
      <c r="K4542" s="368" t="s">
        <v>27</v>
      </c>
      <c r="L4542" s="348" t="str">
        <f>VLOOKUP($K4542,[1]TONG_SL!$A$1:$D$65536,2,0)</f>
        <v>Chân giò heo muối 300g</v>
      </c>
      <c r="M4542" s="349"/>
      <c r="N4542" s="348" t="str">
        <f t="shared" si="453"/>
        <v>K-C6</v>
      </c>
      <c r="O4542" s="350"/>
      <c r="P4542" s="350"/>
      <c r="Q4542" s="348" t="str">
        <f>VLOOKUP(K4542,TONG_SL!$A:$D,3,0)</f>
        <v>Túi</v>
      </c>
      <c r="R4542" s="224">
        <v>3</v>
      </c>
      <c r="S4542" s="373"/>
      <c r="T4542" s="373">
        <f>VLOOKUP(VLOOKUP(G4542,Ma_KH!$A:$R,18,0)&amp;K4542,Gia_MB!$A:$F,6,0)</f>
        <v>73431</v>
      </c>
      <c r="U4542" s="374">
        <f t="shared" si="454"/>
        <v>220293</v>
      </c>
      <c r="V4542" s="373"/>
      <c r="W4542" s="375">
        <f t="shared" si="455"/>
        <v>0</v>
      </c>
      <c r="X4542" s="376" t="str">
        <f t="shared" si="456"/>
        <v>8</v>
      </c>
      <c r="Y4542" s="373"/>
      <c r="Z4542" s="374">
        <f t="shared" si="457"/>
        <v>17623.439999999999</v>
      </c>
      <c r="AA4542" s="377">
        <f>VLOOKUP(G4542,Ma_KH!$A:$R,14,0)</f>
        <v>60</v>
      </c>
    </row>
    <row r="4543" spans="1:27" x14ac:dyDescent="0.25">
      <c r="A4543" s="415">
        <v>46049</v>
      </c>
      <c r="B4543" s="416">
        <v>4183832759</v>
      </c>
      <c r="C4543" s="417" t="s">
        <v>15180</v>
      </c>
      <c r="D4543" s="415">
        <v>46058</v>
      </c>
      <c r="E4543" s="370"/>
      <c r="F4543" s="369"/>
      <c r="G4543" s="371" t="s">
        <v>13951</v>
      </c>
      <c r="H4543" s="370"/>
      <c r="I4543" s="368">
        <v>4183832759</v>
      </c>
      <c r="J4543" s="368" t="s">
        <v>70</v>
      </c>
      <c r="K4543" s="368" t="s">
        <v>39</v>
      </c>
      <c r="L4543" s="348" t="str">
        <f>VLOOKUP($K4543,[1]TONG_SL!$A$1:$D$65536,2,0)</f>
        <v>Chả nướng 300g</v>
      </c>
      <c r="M4543" s="349"/>
      <c r="N4543" s="348" t="str">
        <f t="shared" si="453"/>
        <v>K-C6</v>
      </c>
      <c r="O4543" s="350"/>
      <c r="P4543" s="350"/>
      <c r="Q4543" s="348" t="str">
        <f>VLOOKUP(K4543,TONG_SL!$A:$D,3,0)</f>
        <v>Túi</v>
      </c>
      <c r="R4543" s="224">
        <v>3</v>
      </c>
      <c r="S4543" s="373"/>
      <c r="T4543" s="373">
        <f>VLOOKUP(VLOOKUP(G4543,Ma_KH!$A:$R,18,0)&amp;K4543,Gia_MB!$A:$F,6,0)</f>
        <v>70950</v>
      </c>
      <c r="U4543" s="374">
        <f t="shared" si="454"/>
        <v>212850</v>
      </c>
      <c r="V4543" s="373"/>
      <c r="W4543" s="375">
        <f t="shared" si="455"/>
        <v>0</v>
      </c>
      <c r="X4543" s="376" t="str">
        <f t="shared" si="456"/>
        <v>8</v>
      </c>
      <c r="Y4543" s="373"/>
      <c r="Z4543" s="374">
        <f t="shared" si="457"/>
        <v>17028</v>
      </c>
      <c r="AA4543" s="377">
        <f>VLOOKUP(G4543,Ma_KH!$A:$R,14,0)</f>
        <v>60</v>
      </c>
    </row>
    <row r="4544" spans="1:27" x14ac:dyDescent="0.25">
      <c r="A4544" s="415">
        <v>46049</v>
      </c>
      <c r="B4544" s="416">
        <v>4183832759</v>
      </c>
      <c r="C4544" s="417" t="s">
        <v>15180</v>
      </c>
      <c r="D4544" s="415">
        <v>46058</v>
      </c>
      <c r="E4544" s="370"/>
      <c r="F4544" s="369"/>
      <c r="G4544" s="371" t="s">
        <v>13951</v>
      </c>
      <c r="H4544" s="370"/>
      <c r="I4544" s="368">
        <v>4183832759</v>
      </c>
      <c r="J4544" s="368" t="s">
        <v>70</v>
      </c>
      <c r="K4544" s="368" t="s">
        <v>37</v>
      </c>
      <c r="L4544" s="348" t="str">
        <f>VLOOKUP($K4544,[1]TONG_SL!$A$1:$D$65536,2,0)</f>
        <v>Chả cốm 300g</v>
      </c>
      <c r="M4544" s="349"/>
      <c r="N4544" s="348" t="str">
        <f t="shared" si="453"/>
        <v>K-C6</v>
      </c>
      <c r="O4544" s="350"/>
      <c r="P4544" s="350"/>
      <c r="Q4544" s="348" t="str">
        <f>VLOOKUP(K4544,TONG_SL!$A:$D,3,0)</f>
        <v>Túi</v>
      </c>
      <c r="R4544" s="224">
        <v>3</v>
      </c>
      <c r="S4544" s="373"/>
      <c r="T4544" s="373">
        <f>VLOOKUP(VLOOKUP(G4544,Ma_KH!$A:$R,18,0)&amp;K4544,Gia_MB!$A:$F,6,0)</f>
        <v>74250</v>
      </c>
      <c r="U4544" s="374">
        <f t="shared" si="454"/>
        <v>222750</v>
      </c>
      <c r="V4544" s="373"/>
      <c r="W4544" s="375">
        <f t="shared" si="455"/>
        <v>0</v>
      </c>
      <c r="X4544" s="376" t="str">
        <f t="shared" si="456"/>
        <v>8</v>
      </c>
      <c r="Y4544" s="373"/>
      <c r="Z4544" s="374">
        <f t="shared" si="457"/>
        <v>17820</v>
      </c>
      <c r="AA4544" s="377">
        <f>VLOOKUP(G4544,Ma_KH!$A:$R,14,0)</f>
        <v>60</v>
      </c>
    </row>
    <row r="4545" spans="1:27" x14ac:dyDescent="0.25">
      <c r="A4545" s="415">
        <v>46049</v>
      </c>
      <c r="B4545" s="416">
        <v>4183832759</v>
      </c>
      <c r="C4545" s="417" t="s">
        <v>15180</v>
      </c>
      <c r="D4545" s="415">
        <v>46058</v>
      </c>
      <c r="E4545" s="370"/>
      <c r="F4545" s="369"/>
      <c r="G4545" s="371" t="s">
        <v>13951</v>
      </c>
      <c r="H4545" s="370"/>
      <c r="I4545" s="368">
        <v>4183832759</v>
      </c>
      <c r="J4545" s="368" t="s">
        <v>70</v>
      </c>
      <c r="K4545" s="368" t="s">
        <v>30</v>
      </c>
      <c r="L4545" s="348" t="str">
        <f>VLOOKUP($K4545,[1]TONG_SL!$A$1:$D$65536,2,0)</f>
        <v>Gà muối 500g</v>
      </c>
      <c r="M4545" s="349"/>
      <c r="N4545" s="348" t="str">
        <f t="shared" si="453"/>
        <v>K-C6</v>
      </c>
      <c r="O4545" s="350"/>
      <c r="P4545" s="350"/>
      <c r="Q4545" s="348" t="str">
        <f>VLOOKUP(K4545,TONG_SL!$A:$D,3,0)</f>
        <v>Túi</v>
      </c>
      <c r="R4545" s="224">
        <v>16</v>
      </c>
      <c r="S4545" s="373"/>
      <c r="T4545" s="373">
        <f>VLOOKUP(VLOOKUP(G4545,Ma_KH!$A:$R,18,0)&amp;K4545,Gia_MB!$A:$F,6,0)</f>
        <v>116611</v>
      </c>
      <c r="U4545" s="374">
        <f t="shared" si="454"/>
        <v>1865776</v>
      </c>
      <c r="V4545" s="373"/>
      <c r="W4545" s="375">
        <f t="shared" si="455"/>
        <v>0</v>
      </c>
      <c r="X4545" s="376" t="str">
        <f t="shared" si="456"/>
        <v>8</v>
      </c>
      <c r="Y4545" s="373"/>
      <c r="Z4545" s="374">
        <f t="shared" si="457"/>
        <v>149262.08000000002</v>
      </c>
      <c r="AA4545" s="377">
        <f>VLOOKUP(G4545,Ma_KH!$A:$R,14,0)</f>
        <v>60</v>
      </c>
    </row>
    <row r="4546" spans="1:27" x14ac:dyDescent="0.25">
      <c r="A4546" s="415">
        <v>46049</v>
      </c>
      <c r="B4546" s="416">
        <v>4183832194</v>
      </c>
      <c r="C4546" s="417" t="s">
        <v>15180</v>
      </c>
      <c r="D4546" s="415">
        <v>46058</v>
      </c>
      <c r="E4546" s="370"/>
      <c r="F4546" s="369"/>
      <c r="G4546" s="371" t="s">
        <v>14597</v>
      </c>
      <c r="H4546" s="370"/>
      <c r="I4546" s="368">
        <v>4183832194</v>
      </c>
      <c r="J4546" s="368" t="s">
        <v>70</v>
      </c>
      <c r="K4546" s="368" t="s">
        <v>30</v>
      </c>
      <c r="L4546" s="348" t="str">
        <f>VLOOKUP($K4546,[1]TONG_SL!$A$1:$D$65536,2,0)</f>
        <v>Gà muối 500g</v>
      </c>
      <c r="M4546" s="349"/>
      <c r="N4546" s="348" t="str">
        <f t="shared" si="453"/>
        <v>K-C6</v>
      </c>
      <c r="O4546" s="350"/>
      <c r="P4546" s="350"/>
      <c r="Q4546" s="348" t="str">
        <f>VLOOKUP(K4546,TONG_SL!$A:$D,3,0)</f>
        <v>Túi</v>
      </c>
      <c r="R4546" s="224">
        <v>10</v>
      </c>
      <c r="S4546" s="373"/>
      <c r="T4546" s="373">
        <f>VLOOKUP(VLOOKUP(G4546,Ma_KH!$A:$R,18,0)&amp;K4546,Gia_MB!$A:$F,6,0)</f>
        <v>116611</v>
      </c>
      <c r="U4546" s="374">
        <f t="shared" si="454"/>
        <v>1166110</v>
      </c>
      <c r="V4546" s="373"/>
      <c r="W4546" s="375">
        <f t="shared" si="455"/>
        <v>0</v>
      </c>
      <c r="X4546" s="376" t="str">
        <f t="shared" si="456"/>
        <v>8</v>
      </c>
      <c r="Y4546" s="373"/>
      <c r="Z4546" s="374">
        <f t="shared" si="457"/>
        <v>93288.8</v>
      </c>
      <c r="AA4546" s="377">
        <f>VLOOKUP(G4546,Ma_KH!$A:$R,14,0)</f>
        <v>60</v>
      </c>
    </row>
    <row r="4547" spans="1:27" x14ac:dyDescent="0.25">
      <c r="A4547" s="415">
        <v>46049</v>
      </c>
      <c r="B4547" s="416">
        <v>4183832194</v>
      </c>
      <c r="C4547" s="417" t="s">
        <v>15180</v>
      </c>
      <c r="D4547" s="415">
        <v>46058</v>
      </c>
      <c r="E4547" s="370"/>
      <c r="F4547" s="369"/>
      <c r="G4547" s="371" t="s">
        <v>14597</v>
      </c>
      <c r="H4547" s="370"/>
      <c r="I4547" s="368">
        <v>4183832194</v>
      </c>
      <c r="J4547" s="368" t="s">
        <v>70</v>
      </c>
      <c r="K4547" s="368" t="s">
        <v>27</v>
      </c>
      <c r="L4547" s="348" t="str">
        <f>VLOOKUP($K4547,[1]TONG_SL!$A$1:$D$65536,2,0)</f>
        <v>Chân giò heo muối 300g</v>
      </c>
      <c r="M4547" s="349"/>
      <c r="N4547" s="348" t="str">
        <f t="shared" si="453"/>
        <v>K-C6</v>
      </c>
      <c r="O4547" s="350"/>
      <c r="P4547" s="350"/>
      <c r="Q4547" s="348" t="str">
        <f>VLOOKUP(K4547,TONG_SL!$A:$D,3,0)</f>
        <v>Túi</v>
      </c>
      <c r="R4547" s="224">
        <v>10</v>
      </c>
      <c r="S4547" s="373"/>
      <c r="T4547" s="373">
        <f>VLOOKUP(VLOOKUP(G4547,Ma_KH!$A:$R,18,0)&amp;K4547,Gia_MB!$A:$F,6,0)</f>
        <v>73431</v>
      </c>
      <c r="U4547" s="374">
        <f t="shared" si="454"/>
        <v>734310</v>
      </c>
      <c r="V4547" s="373"/>
      <c r="W4547" s="375">
        <f t="shared" si="455"/>
        <v>0</v>
      </c>
      <c r="X4547" s="376" t="str">
        <f t="shared" si="456"/>
        <v>8</v>
      </c>
      <c r="Y4547" s="373"/>
      <c r="Z4547" s="374">
        <f t="shared" si="457"/>
        <v>58744.800000000003</v>
      </c>
      <c r="AA4547" s="377">
        <f>VLOOKUP(G4547,Ma_KH!$A:$R,14,0)</f>
        <v>60</v>
      </c>
    </row>
    <row r="4548" spans="1:27" x14ac:dyDescent="0.25">
      <c r="A4548" s="415">
        <v>46049</v>
      </c>
      <c r="B4548" s="416">
        <v>4183832690</v>
      </c>
      <c r="C4548" s="417" t="s">
        <v>15180</v>
      </c>
      <c r="D4548" s="415">
        <v>46058</v>
      </c>
      <c r="E4548" s="370"/>
      <c r="F4548" s="369"/>
      <c r="G4548" s="371" t="s">
        <v>14672</v>
      </c>
      <c r="H4548" s="370"/>
      <c r="I4548" s="368">
        <v>4183832690</v>
      </c>
      <c r="J4548" s="368" t="s">
        <v>70</v>
      </c>
      <c r="K4548" s="368" t="s">
        <v>27</v>
      </c>
      <c r="L4548" s="348" t="str">
        <f>VLOOKUP($K4548,[1]TONG_SL!$A$1:$D$65536,2,0)</f>
        <v>Chân giò heo muối 300g</v>
      </c>
      <c r="M4548" s="349"/>
      <c r="N4548" s="348" t="str">
        <f t="shared" si="453"/>
        <v>K-C6</v>
      </c>
      <c r="O4548" s="350"/>
      <c r="P4548" s="350"/>
      <c r="Q4548" s="348" t="str">
        <f>VLOOKUP(K4548,TONG_SL!$A:$D,3,0)</f>
        <v>Túi</v>
      </c>
      <c r="R4548" s="224">
        <v>8</v>
      </c>
      <c r="S4548" s="373"/>
      <c r="T4548" s="373">
        <f>VLOOKUP(VLOOKUP(G4548,Ma_KH!$A:$R,18,0)&amp;K4548,Gia_MB!$A:$F,6,0)</f>
        <v>73431</v>
      </c>
      <c r="U4548" s="374">
        <f t="shared" si="454"/>
        <v>587448</v>
      </c>
      <c r="V4548" s="373"/>
      <c r="W4548" s="375">
        <f t="shared" si="455"/>
        <v>0</v>
      </c>
      <c r="X4548" s="376" t="str">
        <f t="shared" si="456"/>
        <v>8</v>
      </c>
      <c r="Y4548" s="373"/>
      <c r="Z4548" s="374">
        <f t="shared" si="457"/>
        <v>46995.840000000004</v>
      </c>
      <c r="AA4548" s="377">
        <f>VLOOKUP(G4548,Ma_KH!$A:$R,14,0)</f>
        <v>60</v>
      </c>
    </row>
    <row r="4549" spans="1:27" x14ac:dyDescent="0.25">
      <c r="A4549" s="415">
        <v>46049</v>
      </c>
      <c r="B4549" s="416">
        <v>4183832690</v>
      </c>
      <c r="C4549" s="417" t="s">
        <v>15180</v>
      </c>
      <c r="D4549" s="415">
        <v>46058</v>
      </c>
      <c r="E4549" s="370"/>
      <c r="F4549" s="369"/>
      <c r="G4549" s="371" t="s">
        <v>14672</v>
      </c>
      <c r="H4549" s="370"/>
      <c r="I4549" s="368">
        <v>4183832690</v>
      </c>
      <c r="J4549" s="368" t="s">
        <v>70</v>
      </c>
      <c r="K4549" s="368" t="s">
        <v>30</v>
      </c>
      <c r="L4549" s="348" t="str">
        <f>VLOOKUP($K4549,[1]TONG_SL!$A$1:$D$65536,2,0)</f>
        <v>Gà muối 500g</v>
      </c>
      <c r="M4549" s="349"/>
      <c r="N4549" s="348" t="str">
        <f t="shared" si="453"/>
        <v>K-C6</v>
      </c>
      <c r="O4549" s="350"/>
      <c r="P4549" s="350"/>
      <c r="Q4549" s="348" t="str">
        <f>VLOOKUP(K4549,TONG_SL!$A:$D,3,0)</f>
        <v>Túi</v>
      </c>
      <c r="R4549" s="224">
        <v>14</v>
      </c>
      <c r="S4549" s="373"/>
      <c r="T4549" s="373">
        <f>VLOOKUP(VLOOKUP(G4549,Ma_KH!$A:$R,18,0)&amp;K4549,Gia_MB!$A:$F,6,0)</f>
        <v>116611</v>
      </c>
      <c r="U4549" s="374">
        <f t="shared" si="454"/>
        <v>1632554</v>
      </c>
      <c r="V4549" s="373"/>
      <c r="W4549" s="375">
        <f t="shared" si="455"/>
        <v>0</v>
      </c>
      <c r="X4549" s="376" t="str">
        <f t="shared" si="456"/>
        <v>8</v>
      </c>
      <c r="Y4549" s="373"/>
      <c r="Z4549" s="374">
        <f t="shared" si="457"/>
        <v>130604.32</v>
      </c>
      <c r="AA4549" s="377">
        <f>VLOOKUP(G4549,Ma_KH!$A:$R,14,0)</f>
        <v>60</v>
      </c>
    </row>
    <row r="4550" spans="1:27" x14ac:dyDescent="0.25">
      <c r="A4550" s="415">
        <v>46049</v>
      </c>
      <c r="B4550" s="416">
        <v>4183832690</v>
      </c>
      <c r="C4550" s="417" t="s">
        <v>15180</v>
      </c>
      <c r="D4550" s="415">
        <v>46058</v>
      </c>
      <c r="E4550" s="370"/>
      <c r="F4550" s="369"/>
      <c r="G4550" s="371" t="s">
        <v>14672</v>
      </c>
      <c r="H4550" s="370"/>
      <c r="I4550" s="368">
        <v>4183832690</v>
      </c>
      <c r="J4550" s="368" t="s">
        <v>70</v>
      </c>
      <c r="K4550" s="368" t="s">
        <v>32</v>
      </c>
      <c r="L4550" s="348" t="str">
        <f>VLOOKUP($K4550,[1]TONG_SL!$A$1:$D$65536,2,0)</f>
        <v>Giò Tai Lưỡi Xào 250g</v>
      </c>
      <c r="M4550" s="349"/>
      <c r="N4550" s="348" t="str">
        <f t="shared" si="453"/>
        <v>K-C6</v>
      </c>
      <c r="O4550" s="350"/>
      <c r="P4550" s="350"/>
      <c r="Q4550" s="348" t="str">
        <f>VLOOKUP(K4550,TONG_SL!$A:$D,3,0)</f>
        <v>Túi</v>
      </c>
      <c r="R4550" s="224">
        <v>4</v>
      </c>
      <c r="S4550" s="373"/>
      <c r="T4550" s="373">
        <f>VLOOKUP(VLOOKUP(G4550,Ma_KH!$A:$R,18,0)&amp;K4550,Gia_MB!$A:$F,6,0)</f>
        <v>50182</v>
      </c>
      <c r="U4550" s="374">
        <f t="shared" si="454"/>
        <v>200728</v>
      </c>
      <c r="V4550" s="373"/>
      <c r="W4550" s="375">
        <f t="shared" si="455"/>
        <v>0</v>
      </c>
      <c r="X4550" s="376" t="str">
        <f t="shared" si="456"/>
        <v>8</v>
      </c>
      <c r="Y4550" s="373"/>
      <c r="Z4550" s="374">
        <f t="shared" si="457"/>
        <v>16058.24</v>
      </c>
      <c r="AA4550" s="377">
        <f>VLOOKUP(G4550,Ma_KH!$A:$R,14,0)</f>
        <v>60</v>
      </c>
    </row>
    <row r="4551" spans="1:27" x14ac:dyDescent="0.25">
      <c r="A4551" s="415">
        <v>46049</v>
      </c>
      <c r="B4551" s="416">
        <v>4183832690</v>
      </c>
      <c r="C4551" s="417" t="s">
        <v>15180</v>
      </c>
      <c r="D4551" s="415">
        <v>46058</v>
      </c>
      <c r="E4551" s="370"/>
      <c r="F4551" s="369"/>
      <c r="G4551" s="371" t="s">
        <v>14672</v>
      </c>
      <c r="H4551" s="370"/>
      <c r="I4551" s="368">
        <v>4183832690</v>
      </c>
      <c r="J4551" s="368" t="s">
        <v>70</v>
      </c>
      <c r="K4551" s="368" t="s">
        <v>39</v>
      </c>
      <c r="L4551" s="348" t="str">
        <f>VLOOKUP($K4551,[1]TONG_SL!$A$1:$D$65536,2,0)</f>
        <v>Chả nướng 300g</v>
      </c>
      <c r="M4551" s="349"/>
      <c r="N4551" s="348" t="str">
        <f t="shared" si="453"/>
        <v>K-C6</v>
      </c>
      <c r="O4551" s="350"/>
      <c r="P4551" s="350"/>
      <c r="Q4551" s="348" t="str">
        <f>VLOOKUP(K4551,TONG_SL!$A:$D,3,0)</f>
        <v>Túi</v>
      </c>
      <c r="R4551" s="224">
        <v>2</v>
      </c>
      <c r="S4551" s="373"/>
      <c r="T4551" s="373">
        <f>VLOOKUP(VLOOKUP(G4551,Ma_KH!$A:$R,18,0)&amp;K4551,Gia_MB!$A:$F,6,0)</f>
        <v>70950</v>
      </c>
      <c r="U4551" s="374">
        <f t="shared" si="454"/>
        <v>141900</v>
      </c>
      <c r="V4551" s="373"/>
      <c r="W4551" s="375">
        <f t="shared" si="455"/>
        <v>0</v>
      </c>
      <c r="X4551" s="376" t="str">
        <f t="shared" si="456"/>
        <v>8</v>
      </c>
      <c r="Y4551" s="373"/>
      <c r="Z4551" s="374">
        <f t="shared" si="457"/>
        <v>11352</v>
      </c>
      <c r="AA4551" s="377">
        <f>VLOOKUP(G4551,Ma_KH!$A:$R,14,0)</f>
        <v>60</v>
      </c>
    </row>
    <row r="4552" spans="1:27" x14ac:dyDescent="0.25">
      <c r="A4552" s="415">
        <v>46049</v>
      </c>
      <c r="B4552" s="416">
        <v>4183832545</v>
      </c>
      <c r="C4552" s="417" t="s">
        <v>15180</v>
      </c>
      <c r="D4552" s="415">
        <v>46058</v>
      </c>
      <c r="E4552" s="370"/>
      <c r="F4552" s="369"/>
      <c r="G4552" s="371" t="s">
        <v>14652</v>
      </c>
      <c r="H4552" s="370"/>
      <c r="I4552" s="368">
        <v>4183832545</v>
      </c>
      <c r="J4552" s="368" t="s">
        <v>70</v>
      </c>
      <c r="K4552" s="368" t="s">
        <v>39</v>
      </c>
      <c r="L4552" s="348" t="str">
        <f>VLOOKUP($K4552,[1]TONG_SL!$A$1:$D$65536,2,0)</f>
        <v>Chả nướng 300g</v>
      </c>
      <c r="M4552" s="349"/>
      <c r="N4552" s="348" t="str">
        <f t="shared" si="453"/>
        <v>K-C6</v>
      </c>
      <c r="O4552" s="350"/>
      <c r="P4552" s="350"/>
      <c r="Q4552" s="348" t="str">
        <f>VLOOKUP(K4552,TONG_SL!$A:$D,3,0)</f>
        <v>Túi</v>
      </c>
      <c r="R4552" s="224">
        <v>2</v>
      </c>
      <c r="S4552" s="373"/>
      <c r="T4552" s="373">
        <f>VLOOKUP(VLOOKUP(G4552,Ma_KH!$A:$R,18,0)&amp;K4552,Gia_MB!$A:$F,6,0)</f>
        <v>70950</v>
      </c>
      <c r="U4552" s="374">
        <f t="shared" si="454"/>
        <v>141900</v>
      </c>
      <c r="V4552" s="373"/>
      <c r="W4552" s="375">
        <f t="shared" si="455"/>
        <v>0</v>
      </c>
      <c r="X4552" s="376" t="str">
        <f t="shared" si="456"/>
        <v>8</v>
      </c>
      <c r="Y4552" s="373"/>
      <c r="Z4552" s="374">
        <f t="shared" si="457"/>
        <v>11352</v>
      </c>
      <c r="AA4552" s="377">
        <f>VLOOKUP(G4552,Ma_KH!$A:$R,14,0)</f>
        <v>60</v>
      </c>
    </row>
    <row r="4553" spans="1:27" x14ac:dyDescent="0.25">
      <c r="A4553" s="415">
        <v>46049</v>
      </c>
      <c r="B4553" s="416">
        <v>4183832545</v>
      </c>
      <c r="C4553" s="417" t="s">
        <v>15180</v>
      </c>
      <c r="D4553" s="415">
        <v>46058</v>
      </c>
      <c r="E4553" s="370"/>
      <c r="F4553" s="369"/>
      <c r="G4553" s="371" t="s">
        <v>14652</v>
      </c>
      <c r="H4553" s="370"/>
      <c r="I4553" s="368">
        <v>4183832545</v>
      </c>
      <c r="J4553" s="368" t="s">
        <v>70</v>
      </c>
      <c r="K4553" s="368" t="s">
        <v>37</v>
      </c>
      <c r="L4553" s="348" t="str">
        <f>VLOOKUP($K4553,[1]TONG_SL!$A$1:$D$65536,2,0)</f>
        <v>Chả cốm 300g</v>
      </c>
      <c r="M4553" s="349"/>
      <c r="N4553" s="348" t="str">
        <f t="shared" si="453"/>
        <v>K-C6</v>
      </c>
      <c r="O4553" s="350"/>
      <c r="P4553" s="350"/>
      <c r="Q4553" s="348" t="str">
        <f>VLOOKUP(K4553,TONG_SL!$A:$D,3,0)</f>
        <v>Túi</v>
      </c>
      <c r="R4553" s="224">
        <v>4</v>
      </c>
      <c r="S4553" s="373"/>
      <c r="T4553" s="373">
        <f>VLOOKUP(VLOOKUP(G4553,Ma_KH!$A:$R,18,0)&amp;K4553,Gia_MB!$A:$F,6,0)</f>
        <v>74250</v>
      </c>
      <c r="U4553" s="374">
        <f t="shared" si="454"/>
        <v>297000</v>
      </c>
      <c r="V4553" s="373"/>
      <c r="W4553" s="375">
        <f t="shared" si="455"/>
        <v>0</v>
      </c>
      <c r="X4553" s="376" t="str">
        <f t="shared" si="456"/>
        <v>8</v>
      </c>
      <c r="Y4553" s="373"/>
      <c r="Z4553" s="374">
        <f t="shared" si="457"/>
        <v>23760</v>
      </c>
      <c r="AA4553" s="377">
        <f>VLOOKUP(G4553,Ma_KH!$A:$R,14,0)</f>
        <v>60</v>
      </c>
    </row>
    <row r="4554" spans="1:27" x14ac:dyDescent="0.25">
      <c r="A4554" s="415">
        <v>46049</v>
      </c>
      <c r="B4554" s="416">
        <v>4183832545</v>
      </c>
      <c r="C4554" s="417" t="s">
        <v>15180</v>
      </c>
      <c r="D4554" s="415">
        <v>46058</v>
      </c>
      <c r="E4554" s="370"/>
      <c r="F4554" s="369"/>
      <c r="G4554" s="371" t="s">
        <v>14652</v>
      </c>
      <c r="H4554" s="370"/>
      <c r="I4554" s="368">
        <v>4183832545</v>
      </c>
      <c r="J4554" s="368" t="s">
        <v>70</v>
      </c>
      <c r="K4554" s="368" t="s">
        <v>32</v>
      </c>
      <c r="L4554" s="348" t="str">
        <f>VLOOKUP($K4554,[1]TONG_SL!$A$1:$D$65536,2,0)</f>
        <v>Giò Tai Lưỡi Xào 250g</v>
      </c>
      <c r="M4554" s="349"/>
      <c r="N4554" s="348" t="str">
        <f t="shared" si="453"/>
        <v>K-C6</v>
      </c>
      <c r="O4554" s="350"/>
      <c r="P4554" s="350"/>
      <c r="Q4554" s="348" t="str">
        <f>VLOOKUP(K4554,TONG_SL!$A:$D,3,0)</f>
        <v>Túi</v>
      </c>
      <c r="R4554" s="224">
        <v>4</v>
      </c>
      <c r="S4554" s="373"/>
      <c r="T4554" s="373">
        <f>VLOOKUP(VLOOKUP(G4554,Ma_KH!$A:$R,18,0)&amp;K4554,Gia_MB!$A:$F,6,0)</f>
        <v>50182</v>
      </c>
      <c r="U4554" s="374">
        <f t="shared" si="454"/>
        <v>200728</v>
      </c>
      <c r="V4554" s="373"/>
      <c r="W4554" s="375">
        <f t="shared" si="455"/>
        <v>0</v>
      </c>
      <c r="X4554" s="376" t="str">
        <f t="shared" si="456"/>
        <v>8</v>
      </c>
      <c r="Y4554" s="373"/>
      <c r="Z4554" s="374">
        <f t="shared" si="457"/>
        <v>16058.24</v>
      </c>
      <c r="AA4554" s="377">
        <f>VLOOKUP(G4554,Ma_KH!$A:$R,14,0)</f>
        <v>60</v>
      </c>
    </row>
    <row r="4555" spans="1:27" x14ac:dyDescent="0.25">
      <c r="A4555" s="415">
        <v>46049</v>
      </c>
      <c r="B4555" s="416">
        <v>4183832545</v>
      </c>
      <c r="C4555" s="417" t="s">
        <v>15180</v>
      </c>
      <c r="D4555" s="415">
        <v>46058</v>
      </c>
      <c r="E4555" s="370"/>
      <c r="F4555" s="369"/>
      <c r="G4555" s="371" t="s">
        <v>14652</v>
      </c>
      <c r="H4555" s="370"/>
      <c r="I4555" s="368">
        <v>4183832545</v>
      </c>
      <c r="J4555" s="368" t="s">
        <v>70</v>
      </c>
      <c r="K4555" s="368" t="s">
        <v>30</v>
      </c>
      <c r="L4555" s="348" t="str">
        <f>VLOOKUP($K4555,[1]TONG_SL!$A$1:$D$65536,2,0)</f>
        <v>Gà muối 500g</v>
      </c>
      <c r="M4555" s="349"/>
      <c r="N4555" s="348" t="str">
        <f t="shared" si="453"/>
        <v>K-C6</v>
      </c>
      <c r="O4555" s="350"/>
      <c r="P4555" s="350"/>
      <c r="Q4555" s="348" t="str">
        <f>VLOOKUP(K4555,TONG_SL!$A:$D,3,0)</f>
        <v>Túi</v>
      </c>
      <c r="R4555" s="224">
        <v>20</v>
      </c>
      <c r="S4555" s="373"/>
      <c r="T4555" s="373">
        <f>VLOOKUP(VLOOKUP(G4555,Ma_KH!$A:$R,18,0)&amp;K4555,Gia_MB!$A:$F,6,0)</f>
        <v>116611</v>
      </c>
      <c r="U4555" s="374">
        <f t="shared" si="454"/>
        <v>2332220</v>
      </c>
      <c r="V4555" s="373"/>
      <c r="W4555" s="375">
        <f t="shared" si="455"/>
        <v>0</v>
      </c>
      <c r="X4555" s="376" t="str">
        <f t="shared" si="456"/>
        <v>8</v>
      </c>
      <c r="Y4555" s="373"/>
      <c r="Z4555" s="374">
        <f t="shared" si="457"/>
        <v>186577.6</v>
      </c>
      <c r="AA4555" s="377">
        <f>VLOOKUP(G4555,Ma_KH!$A:$R,14,0)</f>
        <v>60</v>
      </c>
    </row>
    <row r="4556" spans="1:27" x14ac:dyDescent="0.25">
      <c r="A4556" s="415">
        <v>46049</v>
      </c>
      <c r="B4556" s="416">
        <v>4183832545</v>
      </c>
      <c r="C4556" s="417" t="s">
        <v>15180</v>
      </c>
      <c r="D4556" s="415">
        <v>46058</v>
      </c>
      <c r="E4556" s="370"/>
      <c r="F4556" s="369"/>
      <c r="G4556" s="371" t="s">
        <v>14652</v>
      </c>
      <c r="H4556" s="370"/>
      <c r="I4556" s="368">
        <v>4183832545</v>
      </c>
      <c r="J4556" s="368" t="s">
        <v>70</v>
      </c>
      <c r="K4556" s="368" t="s">
        <v>27</v>
      </c>
      <c r="L4556" s="348" t="str">
        <f>VLOOKUP($K4556,[1]TONG_SL!$A$1:$D$65536,2,0)</f>
        <v>Chân giò heo muối 300g</v>
      </c>
      <c r="M4556" s="349"/>
      <c r="N4556" s="348" t="str">
        <f t="shared" si="453"/>
        <v>K-C6</v>
      </c>
      <c r="O4556" s="350"/>
      <c r="P4556" s="350"/>
      <c r="Q4556" s="348" t="str">
        <f>VLOOKUP(K4556,TONG_SL!$A:$D,3,0)</f>
        <v>Túi</v>
      </c>
      <c r="R4556" s="224">
        <v>8</v>
      </c>
      <c r="S4556" s="373"/>
      <c r="T4556" s="373">
        <f>VLOOKUP(VLOOKUP(G4556,Ma_KH!$A:$R,18,0)&amp;K4556,Gia_MB!$A:$F,6,0)</f>
        <v>73431</v>
      </c>
      <c r="U4556" s="374">
        <f t="shared" si="454"/>
        <v>587448</v>
      </c>
      <c r="V4556" s="373"/>
      <c r="W4556" s="375">
        <f t="shared" si="455"/>
        <v>0</v>
      </c>
      <c r="X4556" s="376" t="str">
        <f t="shared" si="456"/>
        <v>8</v>
      </c>
      <c r="Y4556" s="373"/>
      <c r="Z4556" s="374">
        <f t="shared" si="457"/>
        <v>46995.840000000004</v>
      </c>
      <c r="AA4556" s="377">
        <f>VLOOKUP(G4556,Ma_KH!$A:$R,14,0)</f>
        <v>60</v>
      </c>
    </row>
    <row r="4557" spans="1:27" x14ac:dyDescent="0.25">
      <c r="A4557" s="415">
        <v>46049</v>
      </c>
      <c r="B4557" s="416">
        <v>4183832453</v>
      </c>
      <c r="C4557" s="417" t="s">
        <v>15180</v>
      </c>
      <c r="D4557" s="415">
        <v>46058</v>
      </c>
      <c r="E4557" s="370"/>
      <c r="F4557" s="369"/>
      <c r="G4557" s="371" t="s">
        <v>14627</v>
      </c>
      <c r="H4557" s="370"/>
      <c r="I4557" s="368">
        <v>4183832453</v>
      </c>
      <c r="J4557" s="368" t="s">
        <v>70</v>
      </c>
      <c r="K4557" s="368" t="s">
        <v>30</v>
      </c>
      <c r="L4557" s="348" t="str">
        <f>VLOOKUP($K4557,[1]TONG_SL!$A$1:$D$65536,2,0)</f>
        <v>Gà muối 500g</v>
      </c>
      <c r="M4557" s="349"/>
      <c r="N4557" s="348" t="str">
        <f t="shared" si="453"/>
        <v>K-C6</v>
      </c>
      <c r="O4557" s="350"/>
      <c r="P4557" s="350"/>
      <c r="Q4557" s="348" t="str">
        <f>VLOOKUP(K4557,TONG_SL!$A:$D,3,0)</f>
        <v>Túi</v>
      </c>
      <c r="R4557" s="224">
        <v>8</v>
      </c>
      <c r="S4557" s="373"/>
      <c r="T4557" s="373">
        <f>VLOOKUP(VLOOKUP(G4557,Ma_KH!$A:$R,18,0)&amp;K4557,Gia_MB!$A:$F,6,0)</f>
        <v>116611</v>
      </c>
      <c r="U4557" s="374">
        <f t="shared" si="454"/>
        <v>932888</v>
      </c>
      <c r="V4557" s="373"/>
      <c r="W4557" s="375">
        <f t="shared" si="455"/>
        <v>0</v>
      </c>
      <c r="X4557" s="376" t="str">
        <f t="shared" si="456"/>
        <v>8</v>
      </c>
      <c r="Y4557" s="373"/>
      <c r="Z4557" s="374">
        <f t="shared" si="457"/>
        <v>74631.040000000008</v>
      </c>
      <c r="AA4557" s="377">
        <f>VLOOKUP(G4557,Ma_KH!$A:$R,14,0)</f>
        <v>60</v>
      </c>
    </row>
    <row r="4558" spans="1:27" x14ac:dyDescent="0.25">
      <c r="A4558" s="415">
        <v>46049</v>
      </c>
      <c r="B4558" s="416">
        <v>4183832453</v>
      </c>
      <c r="C4558" s="417" t="s">
        <v>15180</v>
      </c>
      <c r="D4558" s="415">
        <v>46058</v>
      </c>
      <c r="E4558" s="370"/>
      <c r="F4558" s="369"/>
      <c r="G4558" s="371" t="s">
        <v>14627</v>
      </c>
      <c r="H4558" s="370"/>
      <c r="I4558" s="368">
        <v>4183832453</v>
      </c>
      <c r="J4558" s="368" t="s">
        <v>70</v>
      </c>
      <c r="K4558" s="368" t="s">
        <v>37</v>
      </c>
      <c r="L4558" s="348" t="str">
        <f>VLOOKUP($K4558,[1]TONG_SL!$A$1:$D$65536,2,0)</f>
        <v>Chả cốm 300g</v>
      </c>
      <c r="M4558" s="349"/>
      <c r="N4558" s="348" t="str">
        <f t="shared" si="453"/>
        <v>K-C6</v>
      </c>
      <c r="O4558" s="350"/>
      <c r="P4558" s="350"/>
      <c r="Q4558" s="348" t="str">
        <f>VLOOKUP(K4558,TONG_SL!$A:$D,3,0)</f>
        <v>Túi</v>
      </c>
      <c r="R4558" s="224">
        <v>2</v>
      </c>
      <c r="S4558" s="373"/>
      <c r="T4558" s="373">
        <f>VLOOKUP(VLOOKUP(G4558,Ma_KH!$A:$R,18,0)&amp;K4558,Gia_MB!$A:$F,6,0)</f>
        <v>74250</v>
      </c>
      <c r="U4558" s="374">
        <f t="shared" si="454"/>
        <v>148500</v>
      </c>
      <c r="V4558" s="373"/>
      <c r="W4558" s="375">
        <f t="shared" si="455"/>
        <v>0</v>
      </c>
      <c r="X4558" s="376" t="str">
        <f t="shared" si="456"/>
        <v>8</v>
      </c>
      <c r="Y4558" s="373"/>
      <c r="Z4558" s="374">
        <f t="shared" si="457"/>
        <v>11880</v>
      </c>
      <c r="AA4558" s="377">
        <f>VLOOKUP(G4558,Ma_KH!$A:$R,14,0)</f>
        <v>60</v>
      </c>
    </row>
    <row r="4559" spans="1:27" x14ac:dyDescent="0.25">
      <c r="A4559" s="415">
        <v>46049</v>
      </c>
      <c r="B4559" s="416">
        <v>4183832453</v>
      </c>
      <c r="C4559" s="417" t="s">
        <v>15180</v>
      </c>
      <c r="D4559" s="415">
        <v>46058</v>
      </c>
      <c r="E4559" s="370"/>
      <c r="F4559" s="369"/>
      <c r="G4559" s="371" t="s">
        <v>14627</v>
      </c>
      <c r="H4559" s="370"/>
      <c r="I4559" s="368">
        <v>4183832453</v>
      </c>
      <c r="J4559" s="368" t="s">
        <v>70</v>
      </c>
      <c r="K4559" s="368" t="s">
        <v>39</v>
      </c>
      <c r="L4559" s="348" t="str">
        <f>VLOOKUP($K4559,[1]TONG_SL!$A$1:$D$65536,2,0)</f>
        <v>Chả nướng 300g</v>
      </c>
      <c r="M4559" s="349"/>
      <c r="N4559" s="348" t="str">
        <f t="shared" si="453"/>
        <v>K-C6</v>
      </c>
      <c r="O4559" s="350"/>
      <c r="P4559" s="350"/>
      <c r="Q4559" s="348" t="str">
        <f>VLOOKUP(K4559,TONG_SL!$A:$D,3,0)</f>
        <v>Túi</v>
      </c>
      <c r="R4559" s="224">
        <v>2</v>
      </c>
      <c r="S4559" s="373"/>
      <c r="T4559" s="373">
        <f>VLOOKUP(VLOOKUP(G4559,Ma_KH!$A:$R,18,0)&amp;K4559,Gia_MB!$A:$F,6,0)</f>
        <v>70950</v>
      </c>
      <c r="U4559" s="374">
        <f t="shared" ref="U4559:U4590" si="458">T4559*R4559</f>
        <v>141900</v>
      </c>
      <c r="V4559" s="373"/>
      <c r="W4559" s="375">
        <f t="shared" ref="W4559:W4590" si="459">U4559*V4559</f>
        <v>0</v>
      </c>
      <c r="X4559" s="376" t="str">
        <f t="shared" ref="X4559:X4590" si="460">IF(B4559&lt;&gt;"","8","0")</f>
        <v>8</v>
      </c>
      <c r="Y4559" s="373"/>
      <c r="Z4559" s="374">
        <f t="shared" ref="Z4559:Z4590" si="461">U4559*X4559%</f>
        <v>11352</v>
      </c>
      <c r="AA4559" s="377">
        <f>VLOOKUP(G4559,Ma_KH!$A:$R,14,0)</f>
        <v>60</v>
      </c>
    </row>
    <row r="4560" spans="1:27" x14ac:dyDescent="0.25">
      <c r="A4560" s="415">
        <v>46049</v>
      </c>
      <c r="B4560" s="416">
        <v>4183832762</v>
      </c>
      <c r="C4560" s="417" t="s">
        <v>15180</v>
      </c>
      <c r="D4560" s="415">
        <v>46058</v>
      </c>
      <c r="E4560" s="370"/>
      <c r="F4560" s="369"/>
      <c r="G4560" s="371" t="s">
        <v>14683</v>
      </c>
      <c r="H4560" s="370"/>
      <c r="I4560" s="368">
        <v>4183832762</v>
      </c>
      <c r="J4560" s="368" t="s">
        <v>70</v>
      </c>
      <c r="K4560" s="368" t="s">
        <v>30</v>
      </c>
      <c r="L4560" s="348" t="str">
        <f>VLOOKUP($K4560,[1]TONG_SL!$A$1:$D$65536,2,0)</f>
        <v>Gà muối 500g</v>
      </c>
      <c r="M4560" s="349"/>
      <c r="N4560" s="348" t="str">
        <f t="shared" si="453"/>
        <v>K-C6</v>
      </c>
      <c r="O4560" s="350"/>
      <c r="P4560" s="350"/>
      <c r="Q4560" s="348" t="str">
        <f>VLOOKUP(K4560,TONG_SL!$A:$D,3,0)</f>
        <v>Túi</v>
      </c>
      <c r="R4560" s="224">
        <v>8</v>
      </c>
      <c r="S4560" s="373"/>
      <c r="T4560" s="373">
        <f>VLOOKUP(VLOOKUP(G4560,Ma_KH!$A:$R,18,0)&amp;K4560,Gia_MB!$A:$F,6,0)</f>
        <v>116611</v>
      </c>
      <c r="U4560" s="374">
        <f t="shared" si="458"/>
        <v>932888</v>
      </c>
      <c r="V4560" s="373"/>
      <c r="W4560" s="375">
        <f t="shared" si="459"/>
        <v>0</v>
      </c>
      <c r="X4560" s="376" t="str">
        <f t="shared" si="460"/>
        <v>8</v>
      </c>
      <c r="Y4560" s="373"/>
      <c r="Z4560" s="374">
        <f t="shared" si="461"/>
        <v>74631.040000000008</v>
      </c>
      <c r="AA4560" s="377">
        <f>VLOOKUP(G4560,Ma_KH!$A:$R,14,0)</f>
        <v>60</v>
      </c>
    </row>
    <row r="4561" spans="1:27" x14ac:dyDescent="0.25">
      <c r="A4561" s="415">
        <v>46049</v>
      </c>
      <c r="B4561" s="416">
        <v>4183832345</v>
      </c>
      <c r="C4561" s="417" t="s">
        <v>15180</v>
      </c>
      <c r="D4561" s="415">
        <v>46058</v>
      </c>
      <c r="E4561" s="370"/>
      <c r="F4561" s="369"/>
      <c r="G4561" s="371" t="s">
        <v>14608</v>
      </c>
      <c r="H4561" s="370"/>
      <c r="I4561" s="368">
        <v>4183832345</v>
      </c>
      <c r="J4561" s="368" t="s">
        <v>70</v>
      </c>
      <c r="K4561" s="368" t="s">
        <v>34</v>
      </c>
      <c r="L4561" s="348" t="str">
        <f>VLOOKUP($K4561,[1]TONG_SL!$A$1:$D$65536,2,0)</f>
        <v>Tai heo muối 200g</v>
      </c>
      <c r="M4561" s="349"/>
      <c r="N4561" s="348" t="str">
        <f t="shared" si="453"/>
        <v>K-C6</v>
      </c>
      <c r="O4561" s="350"/>
      <c r="P4561" s="350"/>
      <c r="Q4561" s="348" t="str">
        <f>VLOOKUP(K4561,TONG_SL!$A:$D,3,0)</f>
        <v>Túi</v>
      </c>
      <c r="R4561" s="224">
        <v>2</v>
      </c>
      <c r="S4561" s="373"/>
      <c r="T4561" s="373">
        <f>VLOOKUP(VLOOKUP(G4561,Ma_KH!$A:$R,18,0)&amp;K4561,Gia_MB!$A:$F,6,0)</f>
        <v>55595</v>
      </c>
      <c r="U4561" s="374">
        <f t="shared" si="458"/>
        <v>111190</v>
      </c>
      <c r="V4561" s="373"/>
      <c r="W4561" s="375">
        <f t="shared" si="459"/>
        <v>0</v>
      </c>
      <c r="X4561" s="376" t="str">
        <f t="shared" si="460"/>
        <v>8</v>
      </c>
      <c r="Y4561" s="373"/>
      <c r="Z4561" s="374">
        <f t="shared" si="461"/>
        <v>8895.2000000000007</v>
      </c>
      <c r="AA4561" s="377">
        <f>VLOOKUP(G4561,Ma_KH!$A:$R,14,0)</f>
        <v>60</v>
      </c>
    </row>
    <row r="4562" spans="1:27" x14ac:dyDescent="0.25">
      <c r="A4562" s="415">
        <v>46049</v>
      </c>
      <c r="B4562" s="416">
        <v>4183832345</v>
      </c>
      <c r="C4562" s="417" t="s">
        <v>15180</v>
      </c>
      <c r="D4562" s="415">
        <v>46058</v>
      </c>
      <c r="E4562" s="370"/>
      <c r="F4562" s="369"/>
      <c r="G4562" s="371" t="s">
        <v>14608</v>
      </c>
      <c r="H4562" s="370"/>
      <c r="I4562" s="368">
        <v>4183832345</v>
      </c>
      <c r="J4562" s="368" t="s">
        <v>70</v>
      </c>
      <c r="K4562" s="368" t="s">
        <v>48</v>
      </c>
      <c r="L4562" s="348" t="str">
        <f>VLOOKUP($K4562,[1]TONG_SL!$A$1:$D$65536,2,0)</f>
        <v>Mọc Nấm Hương 250g</v>
      </c>
      <c r="M4562" s="349"/>
      <c r="N4562" s="348" t="str">
        <f t="shared" si="453"/>
        <v>K-C6</v>
      </c>
      <c r="O4562" s="350"/>
      <c r="P4562" s="350"/>
      <c r="Q4562" s="348" t="str">
        <f>VLOOKUP(K4562,TONG_SL!$A:$D,3,0)</f>
        <v>Túi</v>
      </c>
      <c r="R4562" s="224">
        <v>2</v>
      </c>
      <c r="S4562" s="373"/>
      <c r="T4562" s="373">
        <f>VLOOKUP(VLOOKUP(G4562,Ma_KH!$A:$R,18,0)&amp;K4562,Gia_MB!$A:$F,6,0)</f>
        <v>46000</v>
      </c>
      <c r="U4562" s="374">
        <f t="shared" si="458"/>
        <v>92000</v>
      </c>
      <c r="V4562" s="373"/>
      <c r="W4562" s="375">
        <f t="shared" si="459"/>
        <v>0</v>
      </c>
      <c r="X4562" s="376" t="str">
        <f t="shared" si="460"/>
        <v>8</v>
      </c>
      <c r="Y4562" s="373"/>
      <c r="Z4562" s="374">
        <f t="shared" si="461"/>
        <v>7360</v>
      </c>
      <c r="AA4562" s="377">
        <f>VLOOKUP(G4562,Ma_KH!$A:$R,14,0)</f>
        <v>60</v>
      </c>
    </row>
    <row r="4563" spans="1:27" x14ac:dyDescent="0.25">
      <c r="A4563" s="415">
        <v>46049</v>
      </c>
      <c r="B4563" s="416">
        <v>4183832345</v>
      </c>
      <c r="C4563" s="417" t="s">
        <v>15180</v>
      </c>
      <c r="D4563" s="415">
        <v>46058</v>
      </c>
      <c r="E4563" s="370"/>
      <c r="F4563" s="369"/>
      <c r="G4563" s="371" t="s">
        <v>14608</v>
      </c>
      <c r="H4563" s="370"/>
      <c r="I4563" s="368">
        <v>4183832345</v>
      </c>
      <c r="J4563" s="368" t="s">
        <v>70</v>
      </c>
      <c r="K4563" s="368" t="s">
        <v>30</v>
      </c>
      <c r="L4563" s="348" t="str">
        <f>VLOOKUP($K4563,[1]TONG_SL!$A$1:$D$65536,2,0)</f>
        <v>Gà muối 500g</v>
      </c>
      <c r="M4563" s="349"/>
      <c r="N4563" s="348" t="str">
        <f t="shared" si="453"/>
        <v>K-C6</v>
      </c>
      <c r="O4563" s="350"/>
      <c r="P4563" s="350"/>
      <c r="Q4563" s="348" t="str">
        <f>VLOOKUP(K4563,TONG_SL!$A:$D,3,0)</f>
        <v>Túi</v>
      </c>
      <c r="R4563" s="224">
        <v>16</v>
      </c>
      <c r="S4563" s="373"/>
      <c r="T4563" s="373">
        <f>VLOOKUP(VLOOKUP(G4563,Ma_KH!$A:$R,18,0)&amp;K4563,Gia_MB!$A:$F,6,0)</f>
        <v>116611</v>
      </c>
      <c r="U4563" s="374">
        <f t="shared" si="458"/>
        <v>1865776</v>
      </c>
      <c r="V4563" s="373"/>
      <c r="W4563" s="375">
        <f t="shared" si="459"/>
        <v>0</v>
      </c>
      <c r="X4563" s="376" t="str">
        <f t="shared" si="460"/>
        <v>8</v>
      </c>
      <c r="Y4563" s="373"/>
      <c r="Z4563" s="374">
        <f t="shared" si="461"/>
        <v>149262.08000000002</v>
      </c>
      <c r="AA4563" s="377">
        <f>VLOOKUP(G4563,Ma_KH!$A:$R,14,0)</f>
        <v>60</v>
      </c>
    </row>
    <row r="4564" spans="1:27" x14ac:dyDescent="0.25">
      <c r="A4564" s="415">
        <v>46049</v>
      </c>
      <c r="B4564" s="416">
        <v>4183832345</v>
      </c>
      <c r="C4564" s="417" t="s">
        <v>15180</v>
      </c>
      <c r="D4564" s="415">
        <v>46058</v>
      </c>
      <c r="E4564" s="370"/>
      <c r="F4564" s="369"/>
      <c r="G4564" s="371" t="s">
        <v>14608</v>
      </c>
      <c r="H4564" s="370"/>
      <c r="I4564" s="368">
        <v>4183832345</v>
      </c>
      <c r="J4564" s="368" t="s">
        <v>70</v>
      </c>
      <c r="K4564" s="368" t="s">
        <v>27</v>
      </c>
      <c r="L4564" s="348" t="str">
        <f>VLOOKUP($K4564,[1]TONG_SL!$A$1:$D$65536,2,0)</f>
        <v>Chân giò heo muối 300g</v>
      </c>
      <c r="M4564" s="349"/>
      <c r="N4564" s="348" t="str">
        <f t="shared" si="453"/>
        <v>K-C6</v>
      </c>
      <c r="O4564" s="350"/>
      <c r="P4564" s="350"/>
      <c r="Q4564" s="348" t="str">
        <f>VLOOKUP(K4564,TONG_SL!$A:$D,3,0)</f>
        <v>Túi</v>
      </c>
      <c r="R4564" s="224">
        <v>8</v>
      </c>
      <c r="S4564" s="373"/>
      <c r="T4564" s="373">
        <f>VLOOKUP(VLOOKUP(G4564,Ma_KH!$A:$R,18,0)&amp;K4564,Gia_MB!$A:$F,6,0)</f>
        <v>73431</v>
      </c>
      <c r="U4564" s="374">
        <f t="shared" si="458"/>
        <v>587448</v>
      </c>
      <c r="V4564" s="373"/>
      <c r="W4564" s="375">
        <f t="shared" si="459"/>
        <v>0</v>
      </c>
      <c r="X4564" s="376" t="str">
        <f t="shared" si="460"/>
        <v>8</v>
      </c>
      <c r="Y4564" s="373"/>
      <c r="Z4564" s="374">
        <f t="shared" si="461"/>
        <v>46995.840000000004</v>
      </c>
      <c r="AA4564" s="377">
        <f>VLOOKUP(G4564,Ma_KH!$A:$R,14,0)</f>
        <v>60</v>
      </c>
    </row>
    <row r="4565" spans="1:27" x14ac:dyDescent="0.25">
      <c r="A4565" s="415">
        <v>46049</v>
      </c>
      <c r="B4565" s="416">
        <v>4183832720</v>
      </c>
      <c r="C4565" s="417" t="s">
        <v>15180</v>
      </c>
      <c r="D4565" s="415">
        <v>46058</v>
      </c>
      <c r="E4565" s="370"/>
      <c r="F4565" s="369"/>
      <c r="G4565" s="371" t="s">
        <v>14675</v>
      </c>
      <c r="H4565" s="370"/>
      <c r="I4565" s="368">
        <v>4183832720</v>
      </c>
      <c r="J4565" s="368" t="s">
        <v>70</v>
      </c>
      <c r="K4565" s="368" t="s">
        <v>37</v>
      </c>
      <c r="L4565" s="348" t="str">
        <f>VLOOKUP($K4565,[1]TONG_SL!$A$1:$D$65536,2,0)</f>
        <v>Chả cốm 300g</v>
      </c>
      <c r="M4565" s="349"/>
      <c r="N4565" s="348" t="str">
        <f t="shared" si="453"/>
        <v>K-C6</v>
      </c>
      <c r="O4565" s="350"/>
      <c r="P4565" s="350"/>
      <c r="Q4565" s="348" t="str">
        <f>VLOOKUP(K4565,TONG_SL!$A:$D,3,0)</f>
        <v>Túi</v>
      </c>
      <c r="R4565" s="224">
        <v>2</v>
      </c>
      <c r="S4565" s="373"/>
      <c r="T4565" s="373">
        <f>VLOOKUP(VLOOKUP(G4565,Ma_KH!$A:$R,18,0)&amp;K4565,Gia_MB!$A:$F,6,0)</f>
        <v>74250</v>
      </c>
      <c r="U4565" s="374">
        <f t="shared" si="458"/>
        <v>148500</v>
      </c>
      <c r="V4565" s="373"/>
      <c r="W4565" s="375">
        <f t="shared" si="459"/>
        <v>0</v>
      </c>
      <c r="X4565" s="376" t="str">
        <f t="shared" si="460"/>
        <v>8</v>
      </c>
      <c r="Y4565" s="373"/>
      <c r="Z4565" s="374">
        <f t="shared" si="461"/>
        <v>11880</v>
      </c>
      <c r="AA4565" s="377">
        <f>VLOOKUP(G4565,Ma_KH!$A:$R,14,0)</f>
        <v>60</v>
      </c>
    </row>
    <row r="4566" spans="1:27" x14ac:dyDescent="0.25">
      <c r="A4566" s="415">
        <v>46049</v>
      </c>
      <c r="B4566" s="416">
        <v>4183832720</v>
      </c>
      <c r="C4566" s="417" t="s">
        <v>15180</v>
      </c>
      <c r="D4566" s="415">
        <v>46058</v>
      </c>
      <c r="E4566" s="370"/>
      <c r="F4566" s="369"/>
      <c r="G4566" s="371" t="s">
        <v>14675</v>
      </c>
      <c r="H4566" s="370"/>
      <c r="I4566" s="368">
        <v>4183832720</v>
      </c>
      <c r="J4566" s="368" t="s">
        <v>70</v>
      </c>
      <c r="K4566" s="368" t="s">
        <v>30</v>
      </c>
      <c r="L4566" s="348" t="str">
        <f>VLOOKUP($K4566,[1]TONG_SL!$A$1:$D$65536,2,0)</f>
        <v>Gà muối 500g</v>
      </c>
      <c r="M4566" s="349"/>
      <c r="N4566" s="348" t="str">
        <f t="shared" si="453"/>
        <v>K-C6</v>
      </c>
      <c r="O4566" s="350"/>
      <c r="P4566" s="350"/>
      <c r="Q4566" s="348" t="str">
        <f>VLOOKUP(K4566,TONG_SL!$A:$D,3,0)</f>
        <v>Túi</v>
      </c>
      <c r="R4566" s="224">
        <v>8</v>
      </c>
      <c r="S4566" s="373"/>
      <c r="T4566" s="373">
        <f>VLOOKUP(VLOOKUP(G4566,Ma_KH!$A:$R,18,0)&amp;K4566,Gia_MB!$A:$F,6,0)</f>
        <v>116611</v>
      </c>
      <c r="U4566" s="374">
        <f t="shared" si="458"/>
        <v>932888</v>
      </c>
      <c r="V4566" s="373"/>
      <c r="W4566" s="375">
        <f t="shared" si="459"/>
        <v>0</v>
      </c>
      <c r="X4566" s="376" t="str">
        <f t="shared" si="460"/>
        <v>8</v>
      </c>
      <c r="Y4566" s="373"/>
      <c r="Z4566" s="374">
        <f t="shared" si="461"/>
        <v>74631.040000000008</v>
      </c>
      <c r="AA4566" s="377">
        <f>VLOOKUP(G4566,Ma_KH!$A:$R,14,0)</f>
        <v>60</v>
      </c>
    </row>
    <row r="4567" spans="1:27" x14ac:dyDescent="0.25">
      <c r="A4567" s="415">
        <v>46049</v>
      </c>
      <c r="B4567" s="416">
        <v>4183832720</v>
      </c>
      <c r="C4567" s="417" t="s">
        <v>15180</v>
      </c>
      <c r="D4567" s="415">
        <v>46058</v>
      </c>
      <c r="E4567" s="370"/>
      <c r="F4567" s="369"/>
      <c r="G4567" s="371" t="s">
        <v>14675</v>
      </c>
      <c r="H4567" s="370"/>
      <c r="I4567" s="368">
        <v>4183832720</v>
      </c>
      <c r="J4567" s="368" t="s">
        <v>70</v>
      </c>
      <c r="K4567" s="368" t="s">
        <v>27</v>
      </c>
      <c r="L4567" s="348" t="str">
        <f>VLOOKUP($K4567,[1]TONG_SL!$A$1:$D$65536,2,0)</f>
        <v>Chân giò heo muối 300g</v>
      </c>
      <c r="M4567" s="349"/>
      <c r="N4567" s="348" t="str">
        <f t="shared" si="453"/>
        <v>K-C6</v>
      </c>
      <c r="O4567" s="350"/>
      <c r="P4567" s="350"/>
      <c r="Q4567" s="348" t="str">
        <f>VLOOKUP(K4567,TONG_SL!$A:$D,3,0)</f>
        <v>Túi</v>
      </c>
      <c r="R4567" s="224">
        <v>2</v>
      </c>
      <c r="S4567" s="373"/>
      <c r="T4567" s="373">
        <f>VLOOKUP(VLOOKUP(G4567,Ma_KH!$A:$R,18,0)&amp;K4567,Gia_MB!$A:$F,6,0)</f>
        <v>73431</v>
      </c>
      <c r="U4567" s="374">
        <f t="shared" si="458"/>
        <v>146862</v>
      </c>
      <c r="V4567" s="373"/>
      <c r="W4567" s="375">
        <f t="shared" si="459"/>
        <v>0</v>
      </c>
      <c r="X4567" s="376" t="str">
        <f t="shared" si="460"/>
        <v>8</v>
      </c>
      <c r="Y4567" s="373"/>
      <c r="Z4567" s="374">
        <f t="shared" si="461"/>
        <v>11748.960000000001</v>
      </c>
      <c r="AA4567" s="377">
        <f>VLOOKUP(G4567,Ma_KH!$A:$R,14,0)</f>
        <v>60</v>
      </c>
    </row>
    <row r="4568" spans="1:27" x14ac:dyDescent="0.25">
      <c r="A4568" s="415">
        <v>46049</v>
      </c>
      <c r="B4568" s="416">
        <v>4183832401</v>
      </c>
      <c r="C4568" s="417" t="s">
        <v>15180</v>
      </c>
      <c r="D4568" s="415">
        <v>46058</v>
      </c>
      <c r="E4568" s="370"/>
      <c r="F4568" s="369"/>
      <c r="G4568" s="371" t="s">
        <v>14615</v>
      </c>
      <c r="H4568" s="370"/>
      <c r="I4568" s="368">
        <v>4183832401</v>
      </c>
      <c r="J4568" s="368" t="s">
        <v>70</v>
      </c>
      <c r="K4568" s="368" t="s">
        <v>30</v>
      </c>
      <c r="L4568" s="348" t="str">
        <f>VLOOKUP($K4568,[1]TONG_SL!$A$1:$D$65536,2,0)</f>
        <v>Gà muối 500g</v>
      </c>
      <c r="M4568" s="349"/>
      <c r="N4568" s="348" t="str">
        <f t="shared" si="453"/>
        <v>K-C6</v>
      </c>
      <c r="O4568" s="350"/>
      <c r="P4568" s="350"/>
      <c r="Q4568" s="348" t="str">
        <f>VLOOKUP(K4568,TONG_SL!$A:$D,3,0)</f>
        <v>Túi</v>
      </c>
      <c r="R4568" s="224">
        <v>6</v>
      </c>
      <c r="S4568" s="373"/>
      <c r="T4568" s="373">
        <f>VLOOKUP(VLOOKUP(G4568,Ma_KH!$A:$R,18,0)&amp;K4568,Gia_MB!$A:$F,6,0)</f>
        <v>116611</v>
      </c>
      <c r="U4568" s="374">
        <f t="shared" si="458"/>
        <v>699666</v>
      </c>
      <c r="V4568" s="373"/>
      <c r="W4568" s="375">
        <f t="shared" si="459"/>
        <v>0</v>
      </c>
      <c r="X4568" s="376" t="str">
        <f t="shared" si="460"/>
        <v>8</v>
      </c>
      <c r="Y4568" s="373"/>
      <c r="Z4568" s="374">
        <f t="shared" si="461"/>
        <v>55973.279999999999</v>
      </c>
      <c r="AA4568" s="377">
        <f>VLOOKUP(G4568,Ma_KH!$A:$R,14,0)</f>
        <v>60</v>
      </c>
    </row>
    <row r="4569" spans="1:27" x14ac:dyDescent="0.25">
      <c r="A4569" s="415">
        <v>46049</v>
      </c>
      <c r="B4569" s="416">
        <v>4183832401</v>
      </c>
      <c r="C4569" s="417" t="s">
        <v>15180</v>
      </c>
      <c r="D4569" s="415">
        <v>46058</v>
      </c>
      <c r="E4569" s="370"/>
      <c r="F4569" s="369"/>
      <c r="G4569" s="371" t="s">
        <v>14615</v>
      </c>
      <c r="H4569" s="370"/>
      <c r="I4569" s="368">
        <v>4183832401</v>
      </c>
      <c r="J4569" s="368" t="s">
        <v>70</v>
      </c>
      <c r="K4569" s="368" t="s">
        <v>37</v>
      </c>
      <c r="L4569" s="348" t="str">
        <f>VLOOKUP($K4569,[1]TONG_SL!$A$1:$D$65536,2,0)</f>
        <v>Chả cốm 300g</v>
      </c>
      <c r="M4569" s="349"/>
      <c r="N4569" s="348" t="str">
        <f t="shared" si="453"/>
        <v>K-C6</v>
      </c>
      <c r="O4569" s="350"/>
      <c r="P4569" s="350"/>
      <c r="Q4569" s="348" t="str">
        <f>VLOOKUP(K4569,TONG_SL!$A:$D,3,0)</f>
        <v>Túi</v>
      </c>
      <c r="R4569" s="224">
        <v>2</v>
      </c>
      <c r="S4569" s="373"/>
      <c r="T4569" s="373">
        <f>VLOOKUP(VLOOKUP(G4569,Ma_KH!$A:$R,18,0)&amp;K4569,Gia_MB!$A:$F,6,0)</f>
        <v>74250</v>
      </c>
      <c r="U4569" s="374">
        <f t="shared" si="458"/>
        <v>148500</v>
      </c>
      <c r="V4569" s="373"/>
      <c r="W4569" s="375">
        <f t="shared" si="459"/>
        <v>0</v>
      </c>
      <c r="X4569" s="376" t="str">
        <f t="shared" si="460"/>
        <v>8</v>
      </c>
      <c r="Y4569" s="373"/>
      <c r="Z4569" s="374">
        <f t="shared" si="461"/>
        <v>11880</v>
      </c>
      <c r="AA4569" s="377">
        <f>VLOOKUP(G4569,Ma_KH!$A:$R,14,0)</f>
        <v>60</v>
      </c>
    </row>
    <row r="4570" spans="1:27" x14ac:dyDescent="0.25">
      <c r="A4570" s="415">
        <v>46049</v>
      </c>
      <c r="B4570" s="416">
        <v>4183832401</v>
      </c>
      <c r="C4570" s="417" t="s">
        <v>15180</v>
      </c>
      <c r="D4570" s="415">
        <v>46058</v>
      </c>
      <c r="E4570" s="370"/>
      <c r="F4570" s="369"/>
      <c r="G4570" s="371" t="s">
        <v>14615</v>
      </c>
      <c r="H4570" s="370"/>
      <c r="I4570" s="368">
        <v>4183832401</v>
      </c>
      <c r="J4570" s="368" t="s">
        <v>70</v>
      </c>
      <c r="K4570" s="368" t="s">
        <v>39</v>
      </c>
      <c r="L4570" s="348" t="str">
        <f>VLOOKUP($K4570,[1]TONG_SL!$A$1:$D$65536,2,0)</f>
        <v>Chả nướng 300g</v>
      </c>
      <c r="M4570" s="349"/>
      <c r="N4570" s="348" t="str">
        <f t="shared" si="453"/>
        <v>K-C6</v>
      </c>
      <c r="O4570" s="350"/>
      <c r="P4570" s="350"/>
      <c r="Q4570" s="348" t="str">
        <f>VLOOKUP(K4570,TONG_SL!$A:$D,3,0)</f>
        <v>Túi</v>
      </c>
      <c r="R4570" s="224">
        <v>2</v>
      </c>
      <c r="S4570" s="373"/>
      <c r="T4570" s="373">
        <f>VLOOKUP(VLOOKUP(G4570,Ma_KH!$A:$R,18,0)&amp;K4570,Gia_MB!$A:$F,6,0)</f>
        <v>70950</v>
      </c>
      <c r="U4570" s="374">
        <f t="shared" si="458"/>
        <v>141900</v>
      </c>
      <c r="V4570" s="373"/>
      <c r="W4570" s="375">
        <f t="shared" si="459"/>
        <v>0</v>
      </c>
      <c r="X4570" s="376" t="str">
        <f t="shared" si="460"/>
        <v>8</v>
      </c>
      <c r="Y4570" s="373"/>
      <c r="Z4570" s="374">
        <f t="shared" si="461"/>
        <v>11352</v>
      </c>
      <c r="AA4570" s="377">
        <f>VLOOKUP(G4570,Ma_KH!$A:$R,14,0)</f>
        <v>60</v>
      </c>
    </row>
    <row r="4571" spans="1:27" x14ac:dyDescent="0.25">
      <c r="A4571" s="415">
        <v>46049</v>
      </c>
      <c r="B4571" s="416">
        <v>4183832593</v>
      </c>
      <c r="C4571" s="417" t="s">
        <v>15180</v>
      </c>
      <c r="D4571" s="415">
        <v>46058</v>
      </c>
      <c r="E4571" s="370"/>
      <c r="F4571" s="369"/>
      <c r="G4571" s="371" t="s">
        <v>14658</v>
      </c>
      <c r="H4571" s="370"/>
      <c r="I4571" s="368">
        <v>4183832593</v>
      </c>
      <c r="J4571" s="368" t="s">
        <v>70</v>
      </c>
      <c r="K4571" s="368" t="s">
        <v>30</v>
      </c>
      <c r="L4571" s="348" t="str">
        <f>VLOOKUP($K4571,[1]TONG_SL!$A$1:$D$65536,2,0)</f>
        <v>Gà muối 500g</v>
      </c>
      <c r="M4571" s="349"/>
      <c r="N4571" s="348" t="str">
        <f t="shared" si="453"/>
        <v>K-C6</v>
      </c>
      <c r="O4571" s="350"/>
      <c r="P4571" s="350"/>
      <c r="Q4571" s="348" t="str">
        <f>VLOOKUP(K4571,TONG_SL!$A:$D,3,0)</f>
        <v>Túi</v>
      </c>
      <c r="R4571" s="224">
        <v>8</v>
      </c>
      <c r="S4571" s="373"/>
      <c r="T4571" s="373">
        <f>VLOOKUP(VLOOKUP(G4571,Ma_KH!$A:$R,18,0)&amp;K4571,Gia_MB!$A:$F,6,0)</f>
        <v>116611</v>
      </c>
      <c r="U4571" s="374">
        <f t="shared" si="458"/>
        <v>932888</v>
      </c>
      <c r="V4571" s="373"/>
      <c r="W4571" s="375">
        <f t="shared" si="459"/>
        <v>0</v>
      </c>
      <c r="X4571" s="376" t="str">
        <f t="shared" si="460"/>
        <v>8</v>
      </c>
      <c r="Y4571" s="373"/>
      <c r="Z4571" s="374">
        <f t="shared" si="461"/>
        <v>74631.040000000008</v>
      </c>
      <c r="AA4571" s="377">
        <f>VLOOKUP(G4571,Ma_KH!$A:$R,14,0)</f>
        <v>60</v>
      </c>
    </row>
    <row r="4572" spans="1:27" x14ac:dyDescent="0.25">
      <c r="A4572" s="415">
        <v>46049</v>
      </c>
      <c r="B4572" s="416">
        <v>4183832593</v>
      </c>
      <c r="C4572" s="417" t="s">
        <v>15180</v>
      </c>
      <c r="D4572" s="415">
        <v>46058</v>
      </c>
      <c r="E4572" s="370"/>
      <c r="F4572" s="369"/>
      <c r="G4572" s="371" t="s">
        <v>14658</v>
      </c>
      <c r="H4572" s="370"/>
      <c r="I4572" s="368">
        <v>4183832593</v>
      </c>
      <c r="J4572" s="368" t="s">
        <v>70</v>
      </c>
      <c r="K4572" s="368" t="s">
        <v>27</v>
      </c>
      <c r="L4572" s="348" t="str">
        <f>VLOOKUP($K4572,[1]TONG_SL!$A$1:$D$65536,2,0)</f>
        <v>Chân giò heo muối 300g</v>
      </c>
      <c r="M4572" s="349"/>
      <c r="N4572" s="348" t="str">
        <f t="shared" si="453"/>
        <v>K-C6</v>
      </c>
      <c r="O4572" s="350"/>
      <c r="P4572" s="350"/>
      <c r="Q4572" s="348" t="str">
        <f>VLOOKUP(K4572,TONG_SL!$A:$D,3,0)</f>
        <v>Túi</v>
      </c>
      <c r="R4572" s="224">
        <v>2</v>
      </c>
      <c r="S4572" s="373"/>
      <c r="T4572" s="373">
        <f>VLOOKUP(VLOOKUP(G4572,Ma_KH!$A:$R,18,0)&amp;K4572,Gia_MB!$A:$F,6,0)</f>
        <v>73431</v>
      </c>
      <c r="U4572" s="374">
        <f t="shared" si="458"/>
        <v>146862</v>
      </c>
      <c r="V4572" s="373"/>
      <c r="W4572" s="375">
        <f t="shared" si="459"/>
        <v>0</v>
      </c>
      <c r="X4572" s="376" t="str">
        <f t="shared" si="460"/>
        <v>8</v>
      </c>
      <c r="Y4572" s="373"/>
      <c r="Z4572" s="374">
        <f t="shared" si="461"/>
        <v>11748.960000000001</v>
      </c>
      <c r="AA4572" s="377">
        <f>VLOOKUP(G4572,Ma_KH!$A:$R,14,0)</f>
        <v>60</v>
      </c>
    </row>
    <row r="4573" spans="1:27" x14ac:dyDescent="0.25">
      <c r="A4573" s="415">
        <v>46049</v>
      </c>
      <c r="B4573" s="416">
        <v>4183832432</v>
      </c>
      <c r="C4573" s="417" t="s">
        <v>15180</v>
      </c>
      <c r="D4573" s="415">
        <v>46058</v>
      </c>
      <c r="E4573" s="370"/>
      <c r="F4573" s="369"/>
      <c r="G4573" s="371" t="s">
        <v>14621</v>
      </c>
      <c r="H4573" s="370"/>
      <c r="I4573" s="368">
        <v>4183832432</v>
      </c>
      <c r="J4573" s="368" t="s">
        <v>70</v>
      </c>
      <c r="K4573" s="368" t="s">
        <v>27</v>
      </c>
      <c r="L4573" s="348" t="str">
        <f>VLOOKUP($K4573,[1]TONG_SL!$A$1:$D$65536,2,0)</f>
        <v>Chân giò heo muối 300g</v>
      </c>
      <c r="M4573" s="349"/>
      <c r="N4573" s="348" t="str">
        <f t="shared" ref="N4573:N4636" si="462">IF($B4573&lt;&gt;"","K-C6","")</f>
        <v>K-C6</v>
      </c>
      <c r="O4573" s="350"/>
      <c r="P4573" s="350"/>
      <c r="Q4573" s="348" t="str">
        <f>VLOOKUP(K4573,TONG_SL!$A:$D,3,0)</f>
        <v>Túi</v>
      </c>
      <c r="R4573" s="224">
        <v>6</v>
      </c>
      <c r="S4573" s="373"/>
      <c r="T4573" s="373">
        <f>VLOOKUP(VLOOKUP(G4573,Ma_KH!$A:$R,18,0)&amp;K4573,Gia_MB!$A:$F,6,0)</f>
        <v>73431</v>
      </c>
      <c r="U4573" s="374">
        <f t="shared" si="458"/>
        <v>440586</v>
      </c>
      <c r="V4573" s="373"/>
      <c r="W4573" s="375">
        <f t="shared" si="459"/>
        <v>0</v>
      </c>
      <c r="X4573" s="376" t="str">
        <f t="shared" si="460"/>
        <v>8</v>
      </c>
      <c r="Y4573" s="373"/>
      <c r="Z4573" s="374">
        <f t="shared" si="461"/>
        <v>35246.879999999997</v>
      </c>
      <c r="AA4573" s="377">
        <f>VLOOKUP(G4573,Ma_KH!$A:$R,14,0)</f>
        <v>60</v>
      </c>
    </row>
    <row r="4574" spans="1:27" x14ac:dyDescent="0.25">
      <c r="A4574" s="415">
        <v>46049</v>
      </c>
      <c r="B4574" s="416">
        <v>4183832432</v>
      </c>
      <c r="C4574" s="417" t="s">
        <v>15180</v>
      </c>
      <c r="D4574" s="415">
        <v>46058</v>
      </c>
      <c r="E4574" s="370"/>
      <c r="F4574" s="369"/>
      <c r="G4574" s="371" t="s">
        <v>14621</v>
      </c>
      <c r="H4574" s="370"/>
      <c r="I4574" s="368">
        <v>4183832432</v>
      </c>
      <c r="J4574" s="368" t="s">
        <v>70</v>
      </c>
      <c r="K4574" s="368" t="s">
        <v>30</v>
      </c>
      <c r="L4574" s="348" t="str">
        <f>VLOOKUP($K4574,[1]TONG_SL!$A$1:$D$65536,2,0)</f>
        <v>Gà muối 500g</v>
      </c>
      <c r="M4574" s="349"/>
      <c r="N4574" s="348" t="str">
        <f t="shared" si="462"/>
        <v>K-C6</v>
      </c>
      <c r="O4574" s="350"/>
      <c r="P4574" s="350"/>
      <c r="Q4574" s="348" t="str">
        <f>VLOOKUP(K4574,TONG_SL!$A:$D,3,0)</f>
        <v>Túi</v>
      </c>
      <c r="R4574" s="224">
        <v>6</v>
      </c>
      <c r="S4574" s="373"/>
      <c r="T4574" s="373">
        <f>VLOOKUP(VLOOKUP(G4574,Ma_KH!$A:$R,18,0)&amp;K4574,Gia_MB!$A:$F,6,0)</f>
        <v>116611</v>
      </c>
      <c r="U4574" s="374">
        <f t="shared" si="458"/>
        <v>699666</v>
      </c>
      <c r="V4574" s="373"/>
      <c r="W4574" s="375">
        <f t="shared" si="459"/>
        <v>0</v>
      </c>
      <c r="X4574" s="376" t="str">
        <f t="shared" si="460"/>
        <v>8</v>
      </c>
      <c r="Y4574" s="373"/>
      <c r="Z4574" s="374">
        <f t="shared" si="461"/>
        <v>55973.279999999999</v>
      </c>
      <c r="AA4574" s="377">
        <f>VLOOKUP(G4574,Ma_KH!$A:$R,14,0)</f>
        <v>60</v>
      </c>
    </row>
    <row r="4575" spans="1:27" x14ac:dyDescent="0.25">
      <c r="A4575" s="415">
        <v>46049</v>
      </c>
      <c r="B4575" s="416">
        <v>4183832449</v>
      </c>
      <c r="C4575" s="417" t="s">
        <v>15180</v>
      </c>
      <c r="D4575" s="415">
        <v>46058</v>
      </c>
      <c r="E4575" s="370"/>
      <c r="F4575" s="369"/>
      <c r="G4575" s="371" t="s">
        <v>14624</v>
      </c>
      <c r="H4575" s="370"/>
      <c r="I4575" s="368">
        <v>4183832449</v>
      </c>
      <c r="J4575" s="368" t="s">
        <v>70</v>
      </c>
      <c r="K4575" s="368" t="s">
        <v>30</v>
      </c>
      <c r="L4575" s="348" t="str">
        <f>VLOOKUP($K4575,[1]TONG_SL!$A$1:$D$65536,2,0)</f>
        <v>Gà muối 500g</v>
      </c>
      <c r="M4575" s="349"/>
      <c r="N4575" s="348" t="str">
        <f t="shared" si="462"/>
        <v>K-C6</v>
      </c>
      <c r="O4575" s="350"/>
      <c r="P4575" s="350"/>
      <c r="Q4575" s="348" t="str">
        <f>VLOOKUP(K4575,TONG_SL!$A:$D,3,0)</f>
        <v>Túi</v>
      </c>
      <c r="R4575" s="224">
        <v>10</v>
      </c>
      <c r="S4575" s="373"/>
      <c r="T4575" s="373">
        <f>VLOOKUP(VLOOKUP(G4575,Ma_KH!$A:$R,18,0)&amp;K4575,Gia_MB!$A:$F,6,0)</f>
        <v>116611</v>
      </c>
      <c r="U4575" s="374">
        <f t="shared" si="458"/>
        <v>1166110</v>
      </c>
      <c r="V4575" s="373"/>
      <c r="W4575" s="375">
        <f t="shared" si="459"/>
        <v>0</v>
      </c>
      <c r="X4575" s="376" t="str">
        <f t="shared" si="460"/>
        <v>8</v>
      </c>
      <c r="Y4575" s="373"/>
      <c r="Z4575" s="374">
        <f t="shared" si="461"/>
        <v>93288.8</v>
      </c>
      <c r="AA4575" s="377">
        <f>VLOOKUP(G4575,Ma_KH!$A:$R,14,0)</f>
        <v>60</v>
      </c>
    </row>
    <row r="4576" spans="1:27" x14ac:dyDescent="0.25">
      <c r="A4576" s="415">
        <v>46049</v>
      </c>
      <c r="B4576" s="416">
        <v>4183832449</v>
      </c>
      <c r="C4576" s="417" t="s">
        <v>15180</v>
      </c>
      <c r="D4576" s="415">
        <v>46058</v>
      </c>
      <c r="E4576" s="370"/>
      <c r="F4576" s="369"/>
      <c r="G4576" s="371" t="s">
        <v>14624</v>
      </c>
      <c r="H4576" s="370"/>
      <c r="I4576" s="368">
        <v>4183832449</v>
      </c>
      <c r="J4576" s="368" t="s">
        <v>70</v>
      </c>
      <c r="K4576" s="368" t="s">
        <v>27</v>
      </c>
      <c r="L4576" s="348" t="str">
        <f>VLOOKUP($K4576,[1]TONG_SL!$A$1:$D$65536,2,0)</f>
        <v>Chân giò heo muối 300g</v>
      </c>
      <c r="M4576" s="349"/>
      <c r="N4576" s="348" t="str">
        <f t="shared" si="462"/>
        <v>K-C6</v>
      </c>
      <c r="O4576" s="350"/>
      <c r="P4576" s="350"/>
      <c r="Q4576" s="348" t="str">
        <f>VLOOKUP(K4576,TONG_SL!$A:$D,3,0)</f>
        <v>Túi</v>
      </c>
      <c r="R4576" s="224">
        <v>4</v>
      </c>
      <c r="S4576" s="373"/>
      <c r="T4576" s="373">
        <f>VLOOKUP(VLOOKUP(G4576,Ma_KH!$A:$R,18,0)&amp;K4576,Gia_MB!$A:$F,6,0)</f>
        <v>73431</v>
      </c>
      <c r="U4576" s="374">
        <f t="shared" si="458"/>
        <v>293724</v>
      </c>
      <c r="V4576" s="373"/>
      <c r="W4576" s="375">
        <f t="shared" si="459"/>
        <v>0</v>
      </c>
      <c r="X4576" s="376" t="str">
        <f t="shared" si="460"/>
        <v>8</v>
      </c>
      <c r="Y4576" s="373"/>
      <c r="Z4576" s="374">
        <f t="shared" si="461"/>
        <v>23497.920000000002</v>
      </c>
      <c r="AA4576" s="377">
        <f>VLOOKUP(G4576,Ma_KH!$A:$R,14,0)</f>
        <v>60</v>
      </c>
    </row>
    <row r="4577" spans="1:27" x14ac:dyDescent="0.25">
      <c r="A4577" s="415">
        <v>46049</v>
      </c>
      <c r="B4577" s="416">
        <v>4183831953</v>
      </c>
      <c r="C4577" s="417" t="s">
        <v>15180</v>
      </c>
      <c r="D4577" s="415">
        <v>46058</v>
      </c>
      <c r="E4577" s="370"/>
      <c r="F4577" s="369"/>
      <c r="G4577" s="371" t="s">
        <v>14593</v>
      </c>
      <c r="H4577" s="370"/>
      <c r="I4577" s="368">
        <v>4183831953</v>
      </c>
      <c r="J4577" s="368" t="s">
        <v>70</v>
      </c>
      <c r="K4577" s="368" t="s">
        <v>27</v>
      </c>
      <c r="L4577" s="348" t="str">
        <f>VLOOKUP($K4577,[1]TONG_SL!$A$1:$D$65536,2,0)</f>
        <v>Chân giò heo muối 300g</v>
      </c>
      <c r="M4577" s="349"/>
      <c r="N4577" s="348" t="str">
        <f t="shared" si="462"/>
        <v>K-C6</v>
      </c>
      <c r="O4577" s="350"/>
      <c r="P4577" s="350"/>
      <c r="Q4577" s="348" t="str">
        <f>VLOOKUP(K4577,TONG_SL!$A:$D,3,0)</f>
        <v>Túi</v>
      </c>
      <c r="R4577" s="224">
        <v>6</v>
      </c>
      <c r="S4577" s="373"/>
      <c r="T4577" s="373">
        <f>VLOOKUP(VLOOKUP(G4577,Ma_KH!$A:$R,18,0)&amp;K4577,Gia_MB!$A:$F,6,0)</f>
        <v>73431</v>
      </c>
      <c r="U4577" s="374">
        <f t="shared" si="458"/>
        <v>440586</v>
      </c>
      <c r="V4577" s="373"/>
      <c r="W4577" s="375">
        <f t="shared" si="459"/>
        <v>0</v>
      </c>
      <c r="X4577" s="376" t="str">
        <f t="shared" si="460"/>
        <v>8</v>
      </c>
      <c r="Y4577" s="373"/>
      <c r="Z4577" s="374">
        <f t="shared" si="461"/>
        <v>35246.879999999997</v>
      </c>
      <c r="AA4577" s="377">
        <f>VLOOKUP(G4577,Ma_KH!$A:$R,14,0)</f>
        <v>60</v>
      </c>
    </row>
    <row r="4578" spans="1:27" x14ac:dyDescent="0.25">
      <c r="A4578" s="415">
        <v>46049</v>
      </c>
      <c r="B4578" s="416">
        <v>4183831953</v>
      </c>
      <c r="C4578" s="417" t="s">
        <v>15180</v>
      </c>
      <c r="D4578" s="415">
        <v>46058</v>
      </c>
      <c r="E4578" s="370"/>
      <c r="F4578" s="369"/>
      <c r="G4578" s="371" t="s">
        <v>14593</v>
      </c>
      <c r="H4578" s="370"/>
      <c r="I4578" s="368">
        <v>4183831953</v>
      </c>
      <c r="J4578" s="368" t="s">
        <v>70</v>
      </c>
      <c r="K4578" s="368" t="s">
        <v>37</v>
      </c>
      <c r="L4578" s="348" t="str">
        <f>VLOOKUP($K4578,[1]TONG_SL!$A$1:$D$65536,2,0)</f>
        <v>Chả cốm 300g</v>
      </c>
      <c r="M4578" s="349"/>
      <c r="N4578" s="348" t="str">
        <f t="shared" si="462"/>
        <v>K-C6</v>
      </c>
      <c r="O4578" s="350"/>
      <c r="P4578" s="350"/>
      <c r="Q4578" s="348" t="str">
        <f>VLOOKUP(K4578,TONG_SL!$A:$D,3,0)</f>
        <v>Túi</v>
      </c>
      <c r="R4578" s="224">
        <v>4</v>
      </c>
      <c r="S4578" s="373"/>
      <c r="T4578" s="373">
        <f>VLOOKUP(VLOOKUP(G4578,Ma_KH!$A:$R,18,0)&amp;K4578,Gia_MB!$A:$F,6,0)</f>
        <v>74250</v>
      </c>
      <c r="U4578" s="374">
        <f t="shared" si="458"/>
        <v>297000</v>
      </c>
      <c r="V4578" s="373"/>
      <c r="W4578" s="375">
        <f t="shared" si="459"/>
        <v>0</v>
      </c>
      <c r="X4578" s="376" t="str">
        <f t="shared" si="460"/>
        <v>8</v>
      </c>
      <c r="Y4578" s="373"/>
      <c r="Z4578" s="374">
        <f t="shared" si="461"/>
        <v>23760</v>
      </c>
      <c r="AA4578" s="377">
        <f>VLOOKUP(G4578,Ma_KH!$A:$R,14,0)</f>
        <v>60</v>
      </c>
    </row>
    <row r="4579" spans="1:27" x14ac:dyDescent="0.25">
      <c r="A4579" s="415">
        <v>46049</v>
      </c>
      <c r="B4579" s="416">
        <v>4183831953</v>
      </c>
      <c r="C4579" s="417" t="s">
        <v>15180</v>
      </c>
      <c r="D4579" s="415">
        <v>46058</v>
      </c>
      <c r="E4579" s="370"/>
      <c r="F4579" s="369"/>
      <c r="G4579" s="371" t="s">
        <v>14593</v>
      </c>
      <c r="H4579" s="370"/>
      <c r="I4579" s="368">
        <v>4183831953</v>
      </c>
      <c r="J4579" s="368" t="s">
        <v>70</v>
      </c>
      <c r="K4579" s="368" t="s">
        <v>30</v>
      </c>
      <c r="L4579" s="348" t="str">
        <f>VLOOKUP($K4579,[1]TONG_SL!$A$1:$D$65536,2,0)</f>
        <v>Gà muối 500g</v>
      </c>
      <c r="M4579" s="349"/>
      <c r="N4579" s="348" t="str">
        <f t="shared" si="462"/>
        <v>K-C6</v>
      </c>
      <c r="O4579" s="350"/>
      <c r="P4579" s="350"/>
      <c r="Q4579" s="348" t="str">
        <f>VLOOKUP(K4579,TONG_SL!$A:$D,3,0)</f>
        <v>Túi</v>
      </c>
      <c r="R4579" s="224">
        <v>12</v>
      </c>
      <c r="S4579" s="373"/>
      <c r="T4579" s="373">
        <f>VLOOKUP(VLOOKUP(G4579,Ma_KH!$A:$R,18,0)&amp;K4579,Gia_MB!$A:$F,6,0)</f>
        <v>116611</v>
      </c>
      <c r="U4579" s="374">
        <f t="shared" si="458"/>
        <v>1399332</v>
      </c>
      <c r="V4579" s="373"/>
      <c r="W4579" s="375">
        <f t="shared" si="459"/>
        <v>0</v>
      </c>
      <c r="X4579" s="376" t="str">
        <f t="shared" si="460"/>
        <v>8</v>
      </c>
      <c r="Y4579" s="373"/>
      <c r="Z4579" s="374">
        <f t="shared" si="461"/>
        <v>111946.56</v>
      </c>
      <c r="AA4579" s="377">
        <f>VLOOKUP(G4579,Ma_KH!$A:$R,14,0)</f>
        <v>60</v>
      </c>
    </row>
    <row r="4580" spans="1:27" x14ac:dyDescent="0.25">
      <c r="A4580" s="415">
        <v>46049</v>
      </c>
      <c r="B4580" s="416">
        <v>4183832617</v>
      </c>
      <c r="C4580" s="417" t="s">
        <v>15180</v>
      </c>
      <c r="D4580" s="415">
        <v>46058</v>
      </c>
      <c r="E4580" s="370"/>
      <c r="F4580" s="369"/>
      <c r="G4580" s="371" t="s">
        <v>14660</v>
      </c>
      <c r="H4580" s="370"/>
      <c r="I4580" s="368">
        <v>4183832617</v>
      </c>
      <c r="J4580" s="368" t="s">
        <v>70</v>
      </c>
      <c r="K4580" s="368" t="s">
        <v>30</v>
      </c>
      <c r="L4580" s="348" t="str">
        <f>VLOOKUP($K4580,[1]TONG_SL!$A$1:$D$65536,2,0)</f>
        <v>Gà muối 500g</v>
      </c>
      <c r="M4580" s="349"/>
      <c r="N4580" s="348" t="str">
        <f t="shared" si="462"/>
        <v>K-C6</v>
      </c>
      <c r="O4580" s="350"/>
      <c r="P4580" s="350"/>
      <c r="Q4580" s="348" t="str">
        <f>VLOOKUP(K4580,TONG_SL!$A:$D,3,0)</f>
        <v>Túi</v>
      </c>
      <c r="R4580" s="224">
        <v>6</v>
      </c>
      <c r="S4580" s="373"/>
      <c r="T4580" s="373">
        <f>VLOOKUP(VLOOKUP(G4580,Ma_KH!$A:$R,18,0)&amp;K4580,Gia_MB!$A:$F,6,0)</f>
        <v>116611</v>
      </c>
      <c r="U4580" s="374">
        <f t="shared" si="458"/>
        <v>699666</v>
      </c>
      <c r="V4580" s="373"/>
      <c r="W4580" s="375">
        <f t="shared" si="459"/>
        <v>0</v>
      </c>
      <c r="X4580" s="376" t="str">
        <f t="shared" si="460"/>
        <v>8</v>
      </c>
      <c r="Y4580" s="373"/>
      <c r="Z4580" s="374">
        <f t="shared" si="461"/>
        <v>55973.279999999999</v>
      </c>
      <c r="AA4580" s="377">
        <f>VLOOKUP(G4580,Ma_KH!$A:$R,14,0)</f>
        <v>60</v>
      </c>
    </row>
    <row r="4581" spans="1:27" x14ac:dyDescent="0.25">
      <c r="A4581" s="415">
        <v>46049</v>
      </c>
      <c r="B4581" s="416">
        <v>4183832617</v>
      </c>
      <c r="C4581" s="417" t="s">
        <v>15180</v>
      </c>
      <c r="D4581" s="415">
        <v>46058</v>
      </c>
      <c r="E4581" s="370"/>
      <c r="F4581" s="369"/>
      <c r="G4581" s="371" t="s">
        <v>14660</v>
      </c>
      <c r="H4581" s="370"/>
      <c r="I4581" s="368">
        <v>4183832617</v>
      </c>
      <c r="J4581" s="368" t="s">
        <v>70</v>
      </c>
      <c r="K4581" s="368" t="s">
        <v>27</v>
      </c>
      <c r="L4581" s="348" t="str">
        <f>VLOOKUP($K4581,[1]TONG_SL!$A$1:$D$65536,2,0)</f>
        <v>Chân giò heo muối 300g</v>
      </c>
      <c r="M4581" s="349"/>
      <c r="N4581" s="348" t="str">
        <f t="shared" si="462"/>
        <v>K-C6</v>
      </c>
      <c r="O4581" s="350"/>
      <c r="P4581" s="350"/>
      <c r="Q4581" s="348" t="str">
        <f>VLOOKUP(K4581,TONG_SL!$A:$D,3,0)</f>
        <v>Túi</v>
      </c>
      <c r="R4581" s="224">
        <v>4</v>
      </c>
      <c r="S4581" s="373"/>
      <c r="T4581" s="373">
        <f>VLOOKUP(VLOOKUP(G4581,Ma_KH!$A:$R,18,0)&amp;K4581,Gia_MB!$A:$F,6,0)</f>
        <v>73431</v>
      </c>
      <c r="U4581" s="374">
        <f t="shared" si="458"/>
        <v>293724</v>
      </c>
      <c r="V4581" s="373"/>
      <c r="W4581" s="375">
        <f t="shared" si="459"/>
        <v>0</v>
      </c>
      <c r="X4581" s="376" t="str">
        <f t="shared" si="460"/>
        <v>8</v>
      </c>
      <c r="Y4581" s="373"/>
      <c r="Z4581" s="374">
        <f t="shared" si="461"/>
        <v>23497.920000000002</v>
      </c>
      <c r="AA4581" s="377">
        <f>VLOOKUP(G4581,Ma_KH!$A:$R,14,0)</f>
        <v>60</v>
      </c>
    </row>
    <row r="4582" spans="1:27" x14ac:dyDescent="0.25">
      <c r="A4582" s="415">
        <v>46045</v>
      </c>
      <c r="B4582" s="416">
        <v>4183595306</v>
      </c>
      <c r="C4582" s="417" t="s">
        <v>15180</v>
      </c>
      <c r="D4582" s="415">
        <v>46058</v>
      </c>
      <c r="E4582" s="370"/>
      <c r="F4582" s="369"/>
      <c r="G4582" s="371" t="s">
        <v>16149</v>
      </c>
      <c r="H4582" s="370"/>
      <c r="I4582" s="368">
        <v>4183595306</v>
      </c>
      <c r="J4582" s="368" t="s">
        <v>1786</v>
      </c>
      <c r="K4582" s="368" t="s">
        <v>30</v>
      </c>
      <c r="L4582" s="348" t="str">
        <f>VLOOKUP($K4582,[1]TONG_SL!$A$1:$D$65536,2,0)</f>
        <v>Gà muối 500g</v>
      </c>
      <c r="M4582" s="349"/>
      <c r="N4582" s="348" t="str">
        <f t="shared" si="462"/>
        <v>K-C6</v>
      </c>
      <c r="O4582" s="350"/>
      <c r="P4582" s="350"/>
      <c r="Q4582" s="348" t="str">
        <f>VLOOKUP(K4582,TONG_SL!$A:$D,3,0)</f>
        <v>Túi</v>
      </c>
      <c r="R4582" s="224">
        <v>20</v>
      </c>
      <c r="S4582" s="373"/>
      <c r="T4582" s="373" t="e">
        <f>VLOOKUP(VLOOKUP(G4582,Ma_KH!$A:$R,18,0)&amp;K4582,Gia_MB!$A:$F,6,0)</f>
        <v>#N/A</v>
      </c>
      <c r="U4582" s="374" t="e">
        <f t="shared" si="458"/>
        <v>#N/A</v>
      </c>
      <c r="V4582" s="373"/>
      <c r="W4582" s="375" t="e">
        <f t="shared" si="459"/>
        <v>#N/A</v>
      </c>
      <c r="X4582" s="376" t="str">
        <f t="shared" si="460"/>
        <v>8</v>
      </c>
      <c r="Y4582" s="373"/>
      <c r="Z4582" s="374" t="e">
        <f t="shared" si="461"/>
        <v>#N/A</v>
      </c>
      <c r="AA4582" s="377" t="e">
        <f>VLOOKUP(G4582,Ma_KH!$A:$R,14,0)</f>
        <v>#N/A</v>
      </c>
    </row>
    <row r="4583" spans="1:27" x14ac:dyDescent="0.25">
      <c r="A4583" s="415">
        <v>46045</v>
      </c>
      <c r="B4583" s="416">
        <v>4183595306</v>
      </c>
      <c r="C4583" s="417" t="s">
        <v>15180</v>
      </c>
      <c r="D4583" s="415">
        <v>46058</v>
      </c>
      <c r="E4583" s="370"/>
      <c r="F4583" s="369"/>
      <c r="G4583" s="371" t="s">
        <v>16149</v>
      </c>
      <c r="H4583" s="370"/>
      <c r="I4583" s="368">
        <v>4183595306</v>
      </c>
      <c r="J4583" s="368" t="s">
        <v>1786</v>
      </c>
      <c r="K4583" s="368" t="s">
        <v>32</v>
      </c>
      <c r="L4583" s="348" t="str">
        <f>VLOOKUP($K4583,[1]TONG_SL!$A$1:$D$65536,2,0)</f>
        <v>Giò Tai Lưỡi Xào 250g</v>
      </c>
      <c r="M4583" s="349"/>
      <c r="N4583" s="348" t="str">
        <f t="shared" si="462"/>
        <v>K-C6</v>
      </c>
      <c r="O4583" s="350"/>
      <c r="P4583" s="350"/>
      <c r="Q4583" s="348" t="str">
        <f>VLOOKUP(K4583,TONG_SL!$A:$D,3,0)</f>
        <v>Túi</v>
      </c>
      <c r="R4583" s="224">
        <v>5</v>
      </c>
      <c r="S4583" s="373"/>
      <c r="T4583" s="373" t="e">
        <f>VLOOKUP(VLOOKUP(G4583,Ma_KH!$A:$R,18,0)&amp;K4583,Gia_MB!$A:$F,6,0)</f>
        <v>#N/A</v>
      </c>
      <c r="U4583" s="374" t="e">
        <f t="shared" si="458"/>
        <v>#N/A</v>
      </c>
      <c r="V4583" s="373"/>
      <c r="W4583" s="375" t="e">
        <f t="shared" si="459"/>
        <v>#N/A</v>
      </c>
      <c r="X4583" s="376" t="str">
        <f t="shared" si="460"/>
        <v>8</v>
      </c>
      <c r="Y4583" s="373"/>
      <c r="Z4583" s="374" t="e">
        <f t="shared" si="461"/>
        <v>#N/A</v>
      </c>
      <c r="AA4583" s="377" t="e">
        <f>VLOOKUP(G4583,Ma_KH!$A:$R,14,0)</f>
        <v>#N/A</v>
      </c>
    </row>
    <row r="4584" spans="1:27" x14ac:dyDescent="0.25">
      <c r="A4584" s="415">
        <v>46045</v>
      </c>
      <c r="B4584" s="416">
        <v>4183595306</v>
      </c>
      <c r="C4584" s="417" t="s">
        <v>15180</v>
      </c>
      <c r="D4584" s="415">
        <v>46058</v>
      </c>
      <c r="E4584" s="370"/>
      <c r="F4584" s="369"/>
      <c r="G4584" s="371" t="s">
        <v>16149</v>
      </c>
      <c r="H4584" s="370"/>
      <c r="I4584" s="368">
        <v>4183595306</v>
      </c>
      <c r="J4584" s="368" t="s">
        <v>1786</v>
      </c>
      <c r="K4584" s="368" t="s">
        <v>27</v>
      </c>
      <c r="L4584" s="348" t="str">
        <f>VLOOKUP($K4584,[1]TONG_SL!$A$1:$D$65536,2,0)</f>
        <v>Chân giò heo muối 300g</v>
      </c>
      <c r="M4584" s="349"/>
      <c r="N4584" s="348" t="str">
        <f t="shared" si="462"/>
        <v>K-C6</v>
      </c>
      <c r="O4584" s="350"/>
      <c r="P4584" s="350"/>
      <c r="Q4584" s="348" t="str">
        <f>VLOOKUP(K4584,TONG_SL!$A:$D,3,0)</f>
        <v>Túi</v>
      </c>
      <c r="R4584" s="224">
        <v>20</v>
      </c>
      <c r="S4584" s="373"/>
      <c r="T4584" s="373" t="e">
        <f>VLOOKUP(VLOOKUP(G4584,Ma_KH!$A:$R,18,0)&amp;K4584,Gia_MB!$A:$F,6,0)</f>
        <v>#N/A</v>
      </c>
      <c r="U4584" s="374" t="e">
        <f t="shared" si="458"/>
        <v>#N/A</v>
      </c>
      <c r="V4584" s="373"/>
      <c r="W4584" s="375" t="e">
        <f t="shared" si="459"/>
        <v>#N/A</v>
      </c>
      <c r="X4584" s="376" t="str">
        <f t="shared" si="460"/>
        <v>8</v>
      </c>
      <c r="Y4584" s="373"/>
      <c r="Z4584" s="374" t="e">
        <f t="shared" si="461"/>
        <v>#N/A</v>
      </c>
      <c r="AA4584" s="377" t="e">
        <f>VLOOKUP(G4584,Ma_KH!$A:$R,14,0)</f>
        <v>#N/A</v>
      </c>
    </row>
    <row r="4585" spans="1:27" x14ac:dyDescent="0.25">
      <c r="A4585" s="415">
        <v>46045</v>
      </c>
      <c r="B4585" s="416">
        <v>4183595306</v>
      </c>
      <c r="C4585" s="417" t="s">
        <v>15180</v>
      </c>
      <c r="D4585" s="415">
        <v>46058</v>
      </c>
      <c r="E4585" s="370"/>
      <c r="F4585" s="369"/>
      <c r="G4585" s="371" t="s">
        <v>16149</v>
      </c>
      <c r="H4585" s="370"/>
      <c r="I4585" s="368">
        <v>4183595306</v>
      </c>
      <c r="J4585" s="368" t="s">
        <v>1786</v>
      </c>
      <c r="K4585" s="368" t="s">
        <v>34</v>
      </c>
      <c r="L4585" s="348" t="str">
        <f>VLOOKUP($K4585,[1]TONG_SL!$A$1:$D$65536,2,0)</f>
        <v>Tai heo muối 200g</v>
      </c>
      <c r="M4585" s="349"/>
      <c r="N4585" s="348" t="str">
        <f t="shared" si="462"/>
        <v>K-C6</v>
      </c>
      <c r="O4585" s="350"/>
      <c r="P4585" s="350"/>
      <c r="Q4585" s="348" t="str">
        <f>VLOOKUP(K4585,TONG_SL!$A:$D,3,0)</f>
        <v>Túi</v>
      </c>
      <c r="R4585" s="224">
        <v>5</v>
      </c>
      <c r="S4585" s="373"/>
      <c r="T4585" s="373" t="e">
        <f>VLOOKUP(VLOOKUP(G4585,Ma_KH!$A:$R,18,0)&amp;K4585,Gia_MB!$A:$F,6,0)</f>
        <v>#N/A</v>
      </c>
      <c r="U4585" s="374" t="e">
        <f t="shared" si="458"/>
        <v>#N/A</v>
      </c>
      <c r="V4585" s="373"/>
      <c r="W4585" s="375" t="e">
        <f t="shared" si="459"/>
        <v>#N/A</v>
      </c>
      <c r="X4585" s="376" t="str">
        <f t="shared" si="460"/>
        <v>8</v>
      </c>
      <c r="Y4585" s="373"/>
      <c r="Z4585" s="374" t="e">
        <f t="shared" si="461"/>
        <v>#N/A</v>
      </c>
      <c r="AA4585" s="377" t="e">
        <f>VLOOKUP(G4585,Ma_KH!$A:$R,14,0)</f>
        <v>#N/A</v>
      </c>
    </row>
    <row r="4586" spans="1:27" x14ac:dyDescent="0.25">
      <c r="A4586" s="415">
        <v>46048</v>
      </c>
      <c r="B4586" s="416">
        <v>4183694922</v>
      </c>
      <c r="C4586" s="417" t="s">
        <v>15180</v>
      </c>
      <c r="D4586" s="415">
        <v>46058</v>
      </c>
      <c r="E4586" s="370"/>
      <c r="F4586" s="369"/>
      <c r="G4586" s="371" t="s">
        <v>16149</v>
      </c>
      <c r="H4586" s="370"/>
      <c r="I4586" s="368">
        <v>4183694922</v>
      </c>
      <c r="J4586" s="368" t="s">
        <v>1786</v>
      </c>
      <c r="K4586" s="368" t="s">
        <v>48</v>
      </c>
      <c r="L4586" s="348" t="str">
        <f>VLOOKUP($K4586,[1]TONG_SL!$A$1:$D$65536,2,0)</f>
        <v>Mọc Nấm Hương 250g</v>
      </c>
      <c r="M4586" s="349"/>
      <c r="N4586" s="348" t="str">
        <f t="shared" si="462"/>
        <v>K-C6</v>
      </c>
      <c r="O4586" s="350"/>
      <c r="P4586" s="350"/>
      <c r="Q4586" s="348" t="str">
        <f>VLOOKUP(K4586,TONG_SL!$A:$D,3,0)</f>
        <v>Túi</v>
      </c>
      <c r="R4586" s="224">
        <v>5</v>
      </c>
      <c r="S4586" s="373"/>
      <c r="T4586" s="373" t="e">
        <f>VLOOKUP(VLOOKUP(G4586,Ma_KH!$A:$R,18,0)&amp;K4586,Gia_MB!$A:$F,6,0)</f>
        <v>#N/A</v>
      </c>
      <c r="U4586" s="374" t="e">
        <f t="shared" si="458"/>
        <v>#N/A</v>
      </c>
      <c r="V4586" s="373"/>
      <c r="W4586" s="375" t="e">
        <f t="shared" si="459"/>
        <v>#N/A</v>
      </c>
      <c r="X4586" s="376" t="str">
        <f t="shared" si="460"/>
        <v>8</v>
      </c>
      <c r="Y4586" s="373"/>
      <c r="Z4586" s="374" t="e">
        <f t="shared" si="461"/>
        <v>#N/A</v>
      </c>
      <c r="AA4586" s="377" t="e">
        <f>VLOOKUP(G4586,Ma_KH!$A:$R,14,0)</f>
        <v>#N/A</v>
      </c>
    </row>
    <row r="4587" spans="1:27" x14ac:dyDescent="0.25">
      <c r="A4587" s="367">
        <v>46058</v>
      </c>
      <c r="B4587" s="368" t="s">
        <v>16150</v>
      </c>
      <c r="C4587" s="369" t="s">
        <v>15180</v>
      </c>
      <c r="D4587" s="367">
        <v>46058</v>
      </c>
      <c r="E4587" s="370"/>
      <c r="F4587" s="369"/>
      <c r="G4587" s="371" t="s">
        <v>14847</v>
      </c>
      <c r="H4587" s="370"/>
      <c r="I4587" s="368" t="s">
        <v>16150</v>
      </c>
      <c r="J4587" s="368" t="s">
        <v>1786</v>
      </c>
      <c r="K4587" s="368" t="s">
        <v>30</v>
      </c>
      <c r="L4587" s="348" t="str">
        <f>VLOOKUP($K4587,[1]TONG_SL!$A$1:$D$65536,2,0)</f>
        <v>Gà muối 500g</v>
      </c>
      <c r="M4587" s="349"/>
      <c r="N4587" s="348" t="str">
        <f t="shared" si="462"/>
        <v>K-C6</v>
      </c>
      <c r="O4587" s="350"/>
      <c r="P4587" s="350"/>
      <c r="Q4587" s="348" t="str">
        <f>VLOOKUP(K4587,TONG_SL!$A:$D,3,0)</f>
        <v>Túi</v>
      </c>
      <c r="R4587" s="224">
        <v>4</v>
      </c>
      <c r="S4587" s="373"/>
      <c r="T4587" s="373">
        <f>VLOOKUP(VLOOKUP(G4587,Ma_KH!$A:$R,18,0)&amp;K4587,Gia_MB!$A:$F,6,0)</f>
        <v>116611</v>
      </c>
      <c r="U4587" s="374">
        <f t="shared" si="458"/>
        <v>466444</v>
      </c>
      <c r="V4587" s="373"/>
      <c r="W4587" s="375">
        <f t="shared" si="459"/>
        <v>0</v>
      </c>
      <c r="X4587" s="376" t="str">
        <f t="shared" si="460"/>
        <v>8</v>
      </c>
      <c r="Y4587" s="373"/>
      <c r="Z4587" s="374">
        <f t="shared" si="461"/>
        <v>37315.520000000004</v>
      </c>
      <c r="AA4587" s="377">
        <f>VLOOKUP(G4587,Ma_KH!$A:$R,14,0)</f>
        <v>60</v>
      </c>
    </row>
    <row r="4588" spans="1:27" x14ac:dyDescent="0.25">
      <c r="A4588" s="367">
        <v>46058</v>
      </c>
      <c r="B4588" s="368" t="s">
        <v>16150</v>
      </c>
      <c r="C4588" s="369" t="s">
        <v>15180</v>
      </c>
      <c r="D4588" s="367">
        <v>46058</v>
      </c>
      <c r="E4588" s="370"/>
      <c r="F4588" s="369"/>
      <c r="G4588" s="371" t="s">
        <v>14847</v>
      </c>
      <c r="H4588" s="370"/>
      <c r="I4588" s="368" t="s">
        <v>16150</v>
      </c>
      <c r="J4588" s="368" t="s">
        <v>1786</v>
      </c>
      <c r="K4588" s="368" t="s">
        <v>27</v>
      </c>
      <c r="L4588" s="348" t="str">
        <f>VLOOKUP($K4588,[1]TONG_SL!$A$1:$D$65536,2,0)</f>
        <v>Chân giò heo muối 300g</v>
      </c>
      <c r="M4588" s="349"/>
      <c r="N4588" s="348" t="str">
        <f t="shared" si="462"/>
        <v>K-C6</v>
      </c>
      <c r="O4588" s="350"/>
      <c r="P4588" s="350"/>
      <c r="Q4588" s="348" t="str">
        <f>VLOOKUP(K4588,TONG_SL!$A:$D,3,0)</f>
        <v>Túi</v>
      </c>
      <c r="R4588" s="224">
        <v>24</v>
      </c>
      <c r="S4588" s="373"/>
      <c r="T4588" s="373">
        <f>VLOOKUP(VLOOKUP(G4588,Ma_KH!$A:$R,18,0)&amp;K4588,Gia_MB!$A:$F,6,0)</f>
        <v>73431</v>
      </c>
      <c r="U4588" s="374">
        <f t="shared" si="458"/>
        <v>1762344</v>
      </c>
      <c r="V4588" s="373"/>
      <c r="W4588" s="375">
        <f t="shared" si="459"/>
        <v>0</v>
      </c>
      <c r="X4588" s="376" t="str">
        <f t="shared" si="460"/>
        <v>8</v>
      </c>
      <c r="Y4588" s="373"/>
      <c r="Z4588" s="374">
        <f t="shared" si="461"/>
        <v>140987.51999999999</v>
      </c>
      <c r="AA4588" s="377">
        <f>VLOOKUP(G4588,Ma_KH!$A:$R,14,0)</f>
        <v>60</v>
      </c>
    </row>
    <row r="4589" spans="1:27" x14ac:dyDescent="0.25">
      <c r="A4589" s="367">
        <v>46058</v>
      </c>
      <c r="B4589" s="368" t="s">
        <v>16150</v>
      </c>
      <c r="C4589" s="369" t="s">
        <v>15180</v>
      </c>
      <c r="D4589" s="367">
        <v>46058</v>
      </c>
      <c r="E4589" s="370"/>
      <c r="F4589" s="369"/>
      <c r="G4589" s="371" t="s">
        <v>14847</v>
      </c>
      <c r="H4589" s="370"/>
      <c r="I4589" s="368" t="s">
        <v>16150</v>
      </c>
      <c r="J4589" s="368" t="s">
        <v>1786</v>
      </c>
      <c r="K4589" s="368" t="s">
        <v>39</v>
      </c>
      <c r="L4589" s="348" t="str">
        <f>VLOOKUP($K4589,[1]TONG_SL!$A$1:$D$65536,2,0)</f>
        <v>Chả nướng 300g</v>
      </c>
      <c r="M4589" s="349"/>
      <c r="N4589" s="348" t="str">
        <f t="shared" si="462"/>
        <v>K-C6</v>
      </c>
      <c r="O4589" s="350"/>
      <c r="P4589" s="350"/>
      <c r="Q4589" s="348" t="str">
        <f>VLOOKUP(K4589,TONG_SL!$A:$D,3,0)</f>
        <v>Túi</v>
      </c>
      <c r="R4589" s="224">
        <v>10</v>
      </c>
      <c r="S4589" s="373"/>
      <c r="T4589" s="373">
        <f>VLOOKUP(VLOOKUP(G4589,Ma_KH!$A:$R,18,0)&amp;K4589,Gia_MB!$A:$F,6,0)</f>
        <v>70950</v>
      </c>
      <c r="U4589" s="374">
        <f t="shared" si="458"/>
        <v>709500</v>
      </c>
      <c r="V4589" s="373"/>
      <c r="W4589" s="375">
        <f t="shared" si="459"/>
        <v>0</v>
      </c>
      <c r="X4589" s="376" t="str">
        <f t="shared" si="460"/>
        <v>8</v>
      </c>
      <c r="Y4589" s="373"/>
      <c r="Z4589" s="374">
        <f t="shared" si="461"/>
        <v>56760</v>
      </c>
      <c r="AA4589" s="377">
        <f>VLOOKUP(G4589,Ma_KH!$A:$R,14,0)</f>
        <v>60</v>
      </c>
    </row>
    <row r="4590" spans="1:27" x14ac:dyDescent="0.25">
      <c r="A4590" s="415">
        <v>46049</v>
      </c>
      <c r="B4590" s="416">
        <v>4183832590</v>
      </c>
      <c r="C4590" s="417" t="s">
        <v>15180</v>
      </c>
      <c r="D4590" s="415">
        <v>46058</v>
      </c>
      <c r="E4590" s="370"/>
      <c r="F4590" s="369"/>
      <c r="G4590" s="371" t="s">
        <v>14847</v>
      </c>
      <c r="H4590" s="370"/>
      <c r="I4590" s="368">
        <v>4183832590</v>
      </c>
      <c r="J4590" s="368" t="s">
        <v>1786</v>
      </c>
      <c r="K4590" s="368" t="s">
        <v>30</v>
      </c>
      <c r="L4590" s="348" t="str">
        <f>VLOOKUP($K4590,[1]TONG_SL!$A$1:$D$65536,2,0)</f>
        <v>Gà muối 500g</v>
      </c>
      <c r="M4590" s="349"/>
      <c r="N4590" s="348" t="str">
        <f t="shared" si="462"/>
        <v>K-C6</v>
      </c>
      <c r="O4590" s="350"/>
      <c r="P4590" s="350"/>
      <c r="Q4590" s="348" t="str">
        <f>VLOOKUP(K4590,TONG_SL!$A:$D,3,0)</f>
        <v>Túi</v>
      </c>
      <c r="R4590" s="224">
        <v>16</v>
      </c>
      <c r="S4590" s="373"/>
      <c r="T4590" s="373">
        <f>VLOOKUP(VLOOKUP(G4590,Ma_KH!$A:$R,18,0)&amp;K4590,Gia_MB!$A:$F,6,0)</f>
        <v>116611</v>
      </c>
      <c r="U4590" s="374">
        <f t="shared" si="458"/>
        <v>1865776</v>
      </c>
      <c r="V4590" s="373"/>
      <c r="W4590" s="375">
        <f t="shared" si="459"/>
        <v>0</v>
      </c>
      <c r="X4590" s="376" t="str">
        <f t="shared" si="460"/>
        <v>8</v>
      </c>
      <c r="Y4590" s="373"/>
      <c r="Z4590" s="374">
        <f t="shared" si="461"/>
        <v>149262.08000000002</v>
      </c>
      <c r="AA4590" s="377">
        <f>VLOOKUP(G4590,Ma_KH!$A:$R,14,0)</f>
        <v>60</v>
      </c>
    </row>
    <row r="4591" spans="1:27" x14ac:dyDescent="0.25">
      <c r="A4591" s="415">
        <v>46049</v>
      </c>
      <c r="B4591" s="416">
        <v>4183832590</v>
      </c>
      <c r="C4591" s="417" t="s">
        <v>15180</v>
      </c>
      <c r="D4591" s="415">
        <v>46058</v>
      </c>
      <c r="E4591" s="370"/>
      <c r="F4591" s="369"/>
      <c r="G4591" s="371" t="s">
        <v>14847</v>
      </c>
      <c r="H4591" s="370"/>
      <c r="I4591" s="368">
        <v>4183832590</v>
      </c>
      <c r="J4591" s="368" t="s">
        <v>1786</v>
      </c>
      <c r="K4591" s="368" t="s">
        <v>27</v>
      </c>
      <c r="L4591" s="348" t="str">
        <f>VLOOKUP($K4591,[1]TONG_SL!$A$1:$D$65536,2,0)</f>
        <v>Chân giò heo muối 300g</v>
      </c>
      <c r="M4591" s="349"/>
      <c r="N4591" s="348" t="str">
        <f t="shared" si="462"/>
        <v>K-C6</v>
      </c>
      <c r="O4591" s="350"/>
      <c r="P4591" s="350"/>
      <c r="Q4591" s="348" t="str">
        <f>VLOOKUP(K4591,TONG_SL!$A:$D,3,0)</f>
        <v>Túi</v>
      </c>
      <c r="R4591" s="224">
        <v>6</v>
      </c>
      <c r="S4591" s="373"/>
      <c r="T4591" s="373">
        <f>VLOOKUP(VLOOKUP(G4591,Ma_KH!$A:$R,18,0)&amp;K4591,Gia_MB!$A:$F,6,0)</f>
        <v>73431</v>
      </c>
      <c r="U4591" s="374">
        <f t="shared" ref="U4591:U4622" si="463">T4591*R4591</f>
        <v>440586</v>
      </c>
      <c r="V4591" s="373"/>
      <c r="W4591" s="375">
        <f t="shared" ref="W4591:W4622" si="464">U4591*V4591</f>
        <v>0</v>
      </c>
      <c r="X4591" s="376" t="str">
        <f t="shared" ref="X4591:X4622" si="465">IF(B4591&lt;&gt;"","8","0")</f>
        <v>8</v>
      </c>
      <c r="Y4591" s="373"/>
      <c r="Z4591" s="374">
        <f t="shared" ref="Z4591:Z4622" si="466">U4591*X4591%</f>
        <v>35246.879999999997</v>
      </c>
      <c r="AA4591" s="377">
        <f>VLOOKUP(G4591,Ma_KH!$A:$R,14,0)</f>
        <v>60</v>
      </c>
    </row>
    <row r="4592" spans="1:27" x14ac:dyDescent="0.25">
      <c r="A4592" s="415">
        <v>46055</v>
      </c>
      <c r="B4592" s="416">
        <v>4184116045</v>
      </c>
      <c r="C4592" s="417" t="s">
        <v>15180</v>
      </c>
      <c r="D4592" s="415">
        <v>46058</v>
      </c>
      <c r="E4592" s="370"/>
      <c r="F4592" s="369"/>
      <c r="G4592" s="371" t="s">
        <v>14939</v>
      </c>
      <c r="H4592" s="370"/>
      <c r="I4592" s="368">
        <v>4184116045</v>
      </c>
      <c r="J4592" s="368" t="s">
        <v>1786</v>
      </c>
      <c r="K4592" s="368" t="s">
        <v>48</v>
      </c>
      <c r="L4592" s="348" t="str">
        <f>VLOOKUP($K4592,[1]TONG_SL!$A$1:$D$65536,2,0)</f>
        <v>Mọc Nấm Hương 250g</v>
      </c>
      <c r="M4592" s="349"/>
      <c r="N4592" s="348" t="str">
        <f t="shared" si="462"/>
        <v>K-C6</v>
      </c>
      <c r="O4592" s="350"/>
      <c r="P4592" s="350"/>
      <c r="Q4592" s="348" t="str">
        <f>VLOOKUP(K4592,TONG_SL!$A:$D,3,0)</f>
        <v>Túi</v>
      </c>
      <c r="R4592" s="224">
        <v>10</v>
      </c>
      <c r="S4592" s="373"/>
      <c r="T4592" s="373">
        <f>VLOOKUP(VLOOKUP(G4592,Ma_KH!$A:$R,18,0)&amp;K4592,Gia_MB!$A:$F,6,0)</f>
        <v>46000</v>
      </c>
      <c r="U4592" s="374">
        <f t="shared" si="463"/>
        <v>460000</v>
      </c>
      <c r="V4592" s="373"/>
      <c r="W4592" s="375">
        <f t="shared" si="464"/>
        <v>0</v>
      </c>
      <c r="X4592" s="376" t="str">
        <f t="shared" si="465"/>
        <v>8</v>
      </c>
      <c r="Y4592" s="373"/>
      <c r="Z4592" s="374">
        <f t="shared" si="466"/>
        <v>36800</v>
      </c>
      <c r="AA4592" s="377">
        <f>VLOOKUP(G4592,Ma_KH!$A:$R,14,0)</f>
        <v>60</v>
      </c>
    </row>
    <row r="4593" spans="1:27" x14ac:dyDescent="0.25">
      <c r="A4593" s="415">
        <v>46055</v>
      </c>
      <c r="B4593" s="416">
        <v>4184116045</v>
      </c>
      <c r="C4593" s="417" t="s">
        <v>15180</v>
      </c>
      <c r="D4593" s="415">
        <v>46058</v>
      </c>
      <c r="E4593" s="370"/>
      <c r="F4593" s="369"/>
      <c r="G4593" s="371" t="s">
        <v>14939</v>
      </c>
      <c r="H4593" s="370"/>
      <c r="I4593" s="368">
        <v>4184116045</v>
      </c>
      <c r="J4593" s="368" t="s">
        <v>1786</v>
      </c>
      <c r="K4593" s="368" t="s">
        <v>27</v>
      </c>
      <c r="L4593" s="348" t="str">
        <f>VLOOKUP($K4593,[1]TONG_SL!$A$1:$D$65536,2,0)</f>
        <v>Chân giò heo muối 300g</v>
      </c>
      <c r="M4593" s="349"/>
      <c r="N4593" s="348" t="str">
        <f t="shared" si="462"/>
        <v>K-C6</v>
      </c>
      <c r="O4593" s="350"/>
      <c r="P4593" s="350"/>
      <c r="Q4593" s="348" t="str">
        <f>VLOOKUP(K4593,TONG_SL!$A:$D,3,0)</f>
        <v>Túi</v>
      </c>
      <c r="R4593" s="224">
        <v>30</v>
      </c>
      <c r="S4593" s="373"/>
      <c r="T4593" s="373">
        <f>VLOOKUP(VLOOKUP(G4593,Ma_KH!$A:$R,18,0)&amp;K4593,Gia_MB!$A:$F,6,0)</f>
        <v>73431</v>
      </c>
      <c r="U4593" s="374">
        <f t="shared" si="463"/>
        <v>2202930</v>
      </c>
      <c r="V4593" s="373"/>
      <c r="W4593" s="375">
        <f t="shared" si="464"/>
        <v>0</v>
      </c>
      <c r="X4593" s="376" t="str">
        <f t="shared" si="465"/>
        <v>8</v>
      </c>
      <c r="Y4593" s="373"/>
      <c r="Z4593" s="374">
        <f t="shared" si="466"/>
        <v>176234.4</v>
      </c>
      <c r="AA4593" s="377">
        <f>VLOOKUP(G4593,Ma_KH!$A:$R,14,0)</f>
        <v>60</v>
      </c>
    </row>
    <row r="4594" spans="1:27" x14ac:dyDescent="0.25">
      <c r="A4594" s="415">
        <v>46055</v>
      </c>
      <c r="B4594" s="416">
        <v>4184116045</v>
      </c>
      <c r="C4594" s="417" t="s">
        <v>15180</v>
      </c>
      <c r="D4594" s="415">
        <v>46058</v>
      </c>
      <c r="E4594" s="370"/>
      <c r="F4594" s="369"/>
      <c r="G4594" s="371" t="s">
        <v>14939</v>
      </c>
      <c r="H4594" s="370"/>
      <c r="I4594" s="368">
        <v>4184116045</v>
      </c>
      <c r="J4594" s="368" t="s">
        <v>1786</v>
      </c>
      <c r="K4594" s="368" t="s">
        <v>30</v>
      </c>
      <c r="L4594" s="348" t="str">
        <f>VLOOKUP($K4594,[1]TONG_SL!$A$1:$D$65536,2,0)</f>
        <v>Gà muối 500g</v>
      </c>
      <c r="M4594" s="349"/>
      <c r="N4594" s="348" t="str">
        <f t="shared" si="462"/>
        <v>K-C6</v>
      </c>
      <c r="O4594" s="350"/>
      <c r="P4594" s="350"/>
      <c r="Q4594" s="348" t="str">
        <f>VLOOKUP(K4594,TONG_SL!$A:$D,3,0)</f>
        <v>Túi</v>
      </c>
      <c r="R4594" s="224">
        <v>5</v>
      </c>
      <c r="S4594" s="373"/>
      <c r="T4594" s="373">
        <f>VLOOKUP(VLOOKUP(G4594,Ma_KH!$A:$R,18,0)&amp;K4594,Gia_MB!$A:$F,6,0)</f>
        <v>116611</v>
      </c>
      <c r="U4594" s="374">
        <f t="shared" si="463"/>
        <v>583055</v>
      </c>
      <c r="V4594" s="373"/>
      <c r="W4594" s="375">
        <f t="shared" si="464"/>
        <v>0</v>
      </c>
      <c r="X4594" s="376" t="str">
        <f t="shared" si="465"/>
        <v>8</v>
      </c>
      <c r="Y4594" s="373"/>
      <c r="Z4594" s="374">
        <f t="shared" si="466"/>
        <v>46644.4</v>
      </c>
      <c r="AA4594" s="377">
        <f>VLOOKUP(G4594,Ma_KH!$A:$R,14,0)</f>
        <v>60</v>
      </c>
    </row>
    <row r="4595" spans="1:27" x14ac:dyDescent="0.25">
      <c r="A4595" s="415">
        <v>46057</v>
      </c>
      <c r="B4595" s="416">
        <v>4184229170</v>
      </c>
      <c r="C4595" s="417" t="s">
        <v>15180</v>
      </c>
      <c r="D4595" s="415">
        <v>46058</v>
      </c>
      <c r="E4595" s="370"/>
      <c r="F4595" s="369"/>
      <c r="G4595" s="371" t="s">
        <v>14317</v>
      </c>
      <c r="H4595" s="370"/>
      <c r="I4595" s="368">
        <v>4184229170</v>
      </c>
      <c r="J4595" s="368" t="s">
        <v>70</v>
      </c>
      <c r="K4595" s="368" t="s">
        <v>27</v>
      </c>
      <c r="L4595" s="348" t="str">
        <f>VLOOKUP($K4595,[1]TONG_SL!$A$1:$D$65536,2,0)</f>
        <v>Chân giò heo muối 300g</v>
      </c>
      <c r="M4595" s="349"/>
      <c r="N4595" s="348" t="str">
        <f t="shared" si="462"/>
        <v>K-C6</v>
      </c>
      <c r="O4595" s="350"/>
      <c r="P4595" s="350"/>
      <c r="Q4595" s="348" t="str">
        <f>VLOOKUP(K4595,TONG_SL!$A:$D,3,0)</f>
        <v>Túi</v>
      </c>
      <c r="R4595" s="224">
        <v>10</v>
      </c>
      <c r="S4595" s="373"/>
      <c r="T4595" s="373">
        <f>VLOOKUP(VLOOKUP(G4595,Ma_KH!$A:$R,18,0)&amp;K4595,Gia_MB!$A:$F,6,0)</f>
        <v>73431</v>
      </c>
      <c r="U4595" s="374">
        <f t="shared" si="463"/>
        <v>734310</v>
      </c>
      <c r="V4595" s="373"/>
      <c r="W4595" s="375">
        <f t="shared" si="464"/>
        <v>0</v>
      </c>
      <c r="X4595" s="376" t="str">
        <f t="shared" si="465"/>
        <v>8</v>
      </c>
      <c r="Y4595" s="373"/>
      <c r="Z4595" s="374">
        <f t="shared" si="466"/>
        <v>58744.800000000003</v>
      </c>
      <c r="AA4595" s="377">
        <f>VLOOKUP(G4595,Ma_KH!$A:$R,14,0)</f>
        <v>60</v>
      </c>
    </row>
    <row r="4596" spans="1:27" x14ac:dyDescent="0.25">
      <c r="A4596" s="415">
        <v>46057</v>
      </c>
      <c r="B4596" s="416">
        <v>4184229170</v>
      </c>
      <c r="C4596" s="417" t="s">
        <v>15180</v>
      </c>
      <c r="D4596" s="415">
        <v>46058</v>
      </c>
      <c r="E4596" s="370"/>
      <c r="F4596" s="369"/>
      <c r="G4596" s="371" t="s">
        <v>14317</v>
      </c>
      <c r="H4596" s="370"/>
      <c r="I4596" s="368">
        <v>4184229170</v>
      </c>
      <c r="J4596" s="368" t="s">
        <v>70</v>
      </c>
      <c r="K4596" s="368" t="s">
        <v>30</v>
      </c>
      <c r="L4596" s="348" t="str">
        <f>VLOOKUP($K4596,[1]TONG_SL!$A$1:$D$65536,2,0)</f>
        <v>Gà muối 500g</v>
      </c>
      <c r="M4596" s="349"/>
      <c r="N4596" s="348" t="str">
        <f t="shared" si="462"/>
        <v>K-C6</v>
      </c>
      <c r="O4596" s="350"/>
      <c r="P4596" s="350"/>
      <c r="Q4596" s="348" t="str">
        <f>VLOOKUP(K4596,TONG_SL!$A:$D,3,0)</f>
        <v>Túi</v>
      </c>
      <c r="R4596" s="224">
        <v>10</v>
      </c>
      <c r="S4596" s="373"/>
      <c r="T4596" s="373">
        <f>VLOOKUP(VLOOKUP(G4596,Ma_KH!$A:$R,18,0)&amp;K4596,Gia_MB!$A:$F,6,0)</f>
        <v>116611</v>
      </c>
      <c r="U4596" s="374">
        <f t="shared" si="463"/>
        <v>1166110</v>
      </c>
      <c r="V4596" s="373"/>
      <c r="W4596" s="375">
        <f t="shared" si="464"/>
        <v>0</v>
      </c>
      <c r="X4596" s="376" t="str">
        <f t="shared" si="465"/>
        <v>8</v>
      </c>
      <c r="Y4596" s="373"/>
      <c r="Z4596" s="374">
        <f t="shared" si="466"/>
        <v>93288.8</v>
      </c>
      <c r="AA4596" s="377">
        <f>VLOOKUP(G4596,Ma_KH!$A:$R,14,0)</f>
        <v>60</v>
      </c>
    </row>
    <row r="4597" spans="1:27" x14ac:dyDescent="0.25">
      <c r="A4597" s="415">
        <v>46057</v>
      </c>
      <c r="B4597" s="416">
        <v>4184229170</v>
      </c>
      <c r="C4597" s="417" t="s">
        <v>15180</v>
      </c>
      <c r="D4597" s="415">
        <v>46058</v>
      </c>
      <c r="E4597" s="370"/>
      <c r="F4597" s="369"/>
      <c r="G4597" s="371" t="s">
        <v>14317</v>
      </c>
      <c r="H4597" s="370"/>
      <c r="I4597" s="368">
        <v>4184229170</v>
      </c>
      <c r="J4597" s="368" t="s">
        <v>70</v>
      </c>
      <c r="K4597" s="368" t="s">
        <v>34</v>
      </c>
      <c r="L4597" s="348" t="str">
        <f>VLOOKUP($K4597,[1]TONG_SL!$A$1:$D$65536,2,0)</f>
        <v>Tai heo muối 200g</v>
      </c>
      <c r="M4597" s="349"/>
      <c r="N4597" s="348" t="str">
        <f t="shared" si="462"/>
        <v>K-C6</v>
      </c>
      <c r="O4597" s="350"/>
      <c r="P4597" s="350"/>
      <c r="Q4597" s="348" t="str">
        <f>VLOOKUP(K4597,TONG_SL!$A:$D,3,0)</f>
        <v>Túi</v>
      </c>
      <c r="R4597" s="224">
        <v>10</v>
      </c>
      <c r="S4597" s="373"/>
      <c r="T4597" s="373">
        <f>VLOOKUP(VLOOKUP(G4597,Ma_KH!$A:$R,18,0)&amp;K4597,Gia_MB!$A:$F,6,0)</f>
        <v>55595</v>
      </c>
      <c r="U4597" s="374">
        <f t="shared" si="463"/>
        <v>555950</v>
      </c>
      <c r="V4597" s="373"/>
      <c r="W4597" s="375">
        <f t="shared" si="464"/>
        <v>0</v>
      </c>
      <c r="X4597" s="376" t="str">
        <f t="shared" si="465"/>
        <v>8</v>
      </c>
      <c r="Y4597" s="373"/>
      <c r="Z4597" s="374">
        <f t="shared" si="466"/>
        <v>44476</v>
      </c>
      <c r="AA4597" s="377">
        <f>VLOOKUP(G4597,Ma_KH!$A:$R,14,0)</f>
        <v>60</v>
      </c>
    </row>
    <row r="4598" spans="1:27" x14ac:dyDescent="0.25">
      <c r="A4598" s="415">
        <v>46057</v>
      </c>
      <c r="B4598" s="416">
        <v>4184214785</v>
      </c>
      <c r="C4598" s="417" t="s">
        <v>15180</v>
      </c>
      <c r="D4598" s="415">
        <v>46058</v>
      </c>
      <c r="E4598" s="370"/>
      <c r="F4598" s="369"/>
      <c r="G4598" s="371" t="s">
        <v>14333</v>
      </c>
      <c r="H4598" s="370"/>
      <c r="I4598" s="368">
        <v>4184214785</v>
      </c>
      <c r="J4598" s="368" t="s">
        <v>70</v>
      </c>
      <c r="K4598" s="368" t="s">
        <v>30</v>
      </c>
      <c r="L4598" s="348" t="str">
        <f>VLOOKUP($K4598,[1]TONG_SL!$A$1:$D$65536,2,0)</f>
        <v>Gà muối 500g</v>
      </c>
      <c r="M4598" s="349"/>
      <c r="N4598" s="348" t="str">
        <f t="shared" si="462"/>
        <v>K-C6</v>
      </c>
      <c r="O4598" s="350"/>
      <c r="P4598" s="350"/>
      <c r="Q4598" s="348" t="str">
        <f>VLOOKUP(K4598,TONG_SL!$A:$D,3,0)</f>
        <v>Túi</v>
      </c>
      <c r="R4598" s="224">
        <v>15</v>
      </c>
      <c r="S4598" s="373"/>
      <c r="T4598" s="373">
        <f>VLOOKUP(VLOOKUP(G4598,Ma_KH!$A:$R,18,0)&amp;K4598,Gia_MB!$A:$F,6,0)</f>
        <v>116611</v>
      </c>
      <c r="U4598" s="374">
        <f t="shared" si="463"/>
        <v>1749165</v>
      </c>
      <c r="V4598" s="373"/>
      <c r="W4598" s="375">
        <f t="shared" si="464"/>
        <v>0</v>
      </c>
      <c r="X4598" s="376" t="str">
        <f t="shared" si="465"/>
        <v>8</v>
      </c>
      <c r="Y4598" s="373"/>
      <c r="Z4598" s="374">
        <f t="shared" si="466"/>
        <v>139933.20000000001</v>
      </c>
      <c r="AA4598" s="377">
        <f>VLOOKUP(G4598,Ma_KH!$A:$R,14,0)</f>
        <v>60</v>
      </c>
    </row>
    <row r="4599" spans="1:27" x14ac:dyDescent="0.25">
      <c r="A4599" s="415">
        <v>46057</v>
      </c>
      <c r="B4599" s="416">
        <v>4184214785</v>
      </c>
      <c r="C4599" s="417" t="s">
        <v>15180</v>
      </c>
      <c r="D4599" s="415">
        <v>46058</v>
      </c>
      <c r="E4599" s="370"/>
      <c r="F4599" s="369"/>
      <c r="G4599" s="371" t="s">
        <v>14333</v>
      </c>
      <c r="H4599" s="370"/>
      <c r="I4599" s="368">
        <v>4184214785</v>
      </c>
      <c r="J4599" s="368" t="s">
        <v>70</v>
      </c>
      <c r="K4599" s="368" t="s">
        <v>27</v>
      </c>
      <c r="L4599" s="348" t="str">
        <f>VLOOKUP($K4599,[1]TONG_SL!$A$1:$D$65536,2,0)</f>
        <v>Chân giò heo muối 300g</v>
      </c>
      <c r="M4599" s="349"/>
      <c r="N4599" s="348" t="str">
        <f t="shared" si="462"/>
        <v>K-C6</v>
      </c>
      <c r="O4599" s="350"/>
      <c r="P4599" s="350"/>
      <c r="Q4599" s="348" t="str">
        <f>VLOOKUP(K4599,TONG_SL!$A:$D,3,0)</f>
        <v>Túi</v>
      </c>
      <c r="R4599" s="224">
        <v>15</v>
      </c>
      <c r="S4599" s="373"/>
      <c r="T4599" s="373">
        <f>VLOOKUP(VLOOKUP(G4599,Ma_KH!$A:$R,18,0)&amp;K4599,Gia_MB!$A:$F,6,0)</f>
        <v>73431</v>
      </c>
      <c r="U4599" s="374">
        <f t="shared" si="463"/>
        <v>1101465</v>
      </c>
      <c r="V4599" s="373"/>
      <c r="W4599" s="375">
        <f t="shared" si="464"/>
        <v>0</v>
      </c>
      <c r="X4599" s="376" t="str">
        <f t="shared" si="465"/>
        <v>8</v>
      </c>
      <c r="Y4599" s="373"/>
      <c r="Z4599" s="374">
        <f t="shared" si="466"/>
        <v>88117.2</v>
      </c>
      <c r="AA4599" s="377">
        <f>VLOOKUP(G4599,Ma_KH!$A:$R,14,0)</f>
        <v>60</v>
      </c>
    </row>
    <row r="4600" spans="1:27" x14ac:dyDescent="0.25">
      <c r="A4600" s="415">
        <v>46057</v>
      </c>
      <c r="B4600" s="416">
        <v>4184214785</v>
      </c>
      <c r="C4600" s="417" t="s">
        <v>15180</v>
      </c>
      <c r="D4600" s="415">
        <v>46058</v>
      </c>
      <c r="E4600" s="370"/>
      <c r="F4600" s="369"/>
      <c r="G4600" s="371" t="s">
        <v>14333</v>
      </c>
      <c r="H4600" s="370"/>
      <c r="I4600" s="368">
        <v>4184214785</v>
      </c>
      <c r="J4600" s="368" t="s">
        <v>70</v>
      </c>
      <c r="K4600" s="368" t="s">
        <v>37</v>
      </c>
      <c r="L4600" s="348" t="str">
        <f>VLOOKUP($K4600,[1]TONG_SL!$A$1:$D$65536,2,0)</f>
        <v>Chả cốm 300g</v>
      </c>
      <c r="M4600" s="349"/>
      <c r="N4600" s="348" t="str">
        <f t="shared" si="462"/>
        <v>K-C6</v>
      </c>
      <c r="O4600" s="350"/>
      <c r="P4600" s="350"/>
      <c r="Q4600" s="348" t="str">
        <f>VLOOKUP(K4600,TONG_SL!$A:$D,3,0)</f>
        <v>Túi</v>
      </c>
      <c r="R4600" s="224">
        <v>10</v>
      </c>
      <c r="S4600" s="373"/>
      <c r="T4600" s="373">
        <f>VLOOKUP(VLOOKUP(G4600,Ma_KH!$A:$R,18,0)&amp;K4600,Gia_MB!$A:$F,6,0)</f>
        <v>74250</v>
      </c>
      <c r="U4600" s="374">
        <f t="shared" si="463"/>
        <v>742500</v>
      </c>
      <c r="V4600" s="373"/>
      <c r="W4600" s="375">
        <f t="shared" si="464"/>
        <v>0</v>
      </c>
      <c r="X4600" s="376" t="str">
        <f t="shared" si="465"/>
        <v>8</v>
      </c>
      <c r="Y4600" s="373"/>
      <c r="Z4600" s="374">
        <f t="shared" si="466"/>
        <v>59400</v>
      </c>
      <c r="AA4600" s="377">
        <f>VLOOKUP(G4600,Ma_KH!$A:$R,14,0)</f>
        <v>60</v>
      </c>
    </row>
    <row r="4601" spans="1:27" x14ac:dyDescent="0.25">
      <c r="A4601" s="415">
        <v>46057</v>
      </c>
      <c r="B4601" s="416">
        <v>4184214785</v>
      </c>
      <c r="C4601" s="417" t="s">
        <v>15180</v>
      </c>
      <c r="D4601" s="415">
        <v>46058</v>
      </c>
      <c r="E4601" s="370"/>
      <c r="F4601" s="369"/>
      <c r="G4601" s="371" t="s">
        <v>14333</v>
      </c>
      <c r="H4601" s="370"/>
      <c r="I4601" s="368">
        <v>4184214785</v>
      </c>
      <c r="J4601" s="368" t="s">
        <v>70</v>
      </c>
      <c r="K4601" s="368" t="s">
        <v>48</v>
      </c>
      <c r="L4601" s="348" t="str">
        <f>VLOOKUP($K4601,[1]TONG_SL!$A$1:$D$65536,2,0)</f>
        <v>Mọc Nấm Hương 250g</v>
      </c>
      <c r="M4601" s="349"/>
      <c r="N4601" s="348" t="str">
        <f t="shared" si="462"/>
        <v>K-C6</v>
      </c>
      <c r="O4601" s="350"/>
      <c r="P4601" s="350"/>
      <c r="Q4601" s="348" t="str">
        <f>VLOOKUP(K4601,TONG_SL!$A:$D,3,0)</f>
        <v>Túi</v>
      </c>
      <c r="R4601" s="224">
        <v>5</v>
      </c>
      <c r="S4601" s="373"/>
      <c r="T4601" s="373">
        <f>VLOOKUP(VLOOKUP(G4601,Ma_KH!$A:$R,18,0)&amp;K4601,Gia_MB!$A:$F,6,0)</f>
        <v>46000</v>
      </c>
      <c r="U4601" s="374">
        <f t="shared" si="463"/>
        <v>230000</v>
      </c>
      <c r="V4601" s="373"/>
      <c r="W4601" s="375">
        <f t="shared" si="464"/>
        <v>0</v>
      </c>
      <c r="X4601" s="376" t="str">
        <f t="shared" si="465"/>
        <v>8</v>
      </c>
      <c r="Y4601" s="373"/>
      <c r="Z4601" s="374">
        <f t="shared" si="466"/>
        <v>18400</v>
      </c>
      <c r="AA4601" s="377">
        <f>VLOOKUP(G4601,Ma_KH!$A:$R,14,0)</f>
        <v>60</v>
      </c>
    </row>
    <row r="4602" spans="1:27" x14ac:dyDescent="0.25">
      <c r="A4602" s="460">
        <v>46048</v>
      </c>
      <c r="B4602" s="461">
        <v>26087520</v>
      </c>
      <c r="C4602" s="462" t="s">
        <v>15180</v>
      </c>
      <c r="D4602" s="460">
        <v>46058</v>
      </c>
      <c r="E4602" s="370"/>
      <c r="F4602" s="369"/>
      <c r="G4602" s="463" t="s">
        <v>11317</v>
      </c>
      <c r="H4602" s="370"/>
      <c r="I4602" s="372" t="s">
        <v>11317</v>
      </c>
      <c r="J4602" s="368" t="s">
        <v>70</v>
      </c>
      <c r="K4602" s="368" t="s">
        <v>30</v>
      </c>
      <c r="L4602" s="348" t="str">
        <f>VLOOKUP($K4602,[1]TONG_SL!$A$1:$D$65536,2,0)</f>
        <v>Gà muối 500g</v>
      </c>
      <c r="M4602" s="349"/>
      <c r="N4602" s="348" t="str">
        <f t="shared" si="462"/>
        <v>K-C6</v>
      </c>
      <c r="O4602" s="350"/>
      <c r="P4602" s="350"/>
      <c r="Q4602" s="348" t="str">
        <f>VLOOKUP(K4602,TONG_SL!$A:$D,3,0)</f>
        <v>Túi</v>
      </c>
      <c r="R4602" s="224">
        <v>20</v>
      </c>
      <c r="S4602" s="373"/>
      <c r="T4602" s="373">
        <f>VLOOKUP(VLOOKUP(G4602,Ma_KH!$A:$R,18,0)&amp;K4602,Gia_MB!$A:$F,6,0)</f>
        <v>111058</v>
      </c>
      <c r="U4602" s="374">
        <f t="shared" si="463"/>
        <v>2221160</v>
      </c>
      <c r="V4602" s="373"/>
      <c r="W4602" s="375">
        <f t="shared" si="464"/>
        <v>0</v>
      </c>
      <c r="X4602" s="376" t="str">
        <f t="shared" si="465"/>
        <v>8</v>
      </c>
      <c r="Y4602" s="373"/>
      <c r="Z4602" s="374">
        <f t="shared" si="466"/>
        <v>177692.80000000002</v>
      </c>
      <c r="AA4602" s="377">
        <f>VLOOKUP(G4602,Ma_KH!$A:$R,14,0)</f>
        <v>49</v>
      </c>
    </row>
    <row r="4603" spans="1:27" x14ac:dyDescent="0.25">
      <c r="A4603" s="460">
        <v>46052</v>
      </c>
      <c r="B4603" s="461">
        <v>26089573</v>
      </c>
      <c r="C4603" s="462" t="s">
        <v>15180</v>
      </c>
      <c r="D4603" s="460">
        <v>46058</v>
      </c>
      <c r="E4603" s="370"/>
      <c r="F4603" s="369"/>
      <c r="G4603" s="463" t="s">
        <v>11317</v>
      </c>
      <c r="H4603" s="370"/>
      <c r="I4603" s="372" t="s">
        <v>11317</v>
      </c>
      <c r="J4603" s="368" t="s">
        <v>70</v>
      </c>
      <c r="K4603" s="368" t="s">
        <v>52</v>
      </c>
      <c r="L4603" s="348" t="str">
        <f>VLOOKUP($K4603,[1]TONG_SL!$A$1:$D$65536,2,0)</f>
        <v>Gà xì dầu 500g</v>
      </c>
      <c r="M4603" s="349"/>
      <c r="N4603" s="348" t="str">
        <f t="shared" si="462"/>
        <v>K-C6</v>
      </c>
      <c r="O4603" s="350"/>
      <c r="P4603" s="350"/>
      <c r="Q4603" s="348" t="str">
        <f>VLOOKUP(K4603,TONG_SL!$A:$D,3,0)</f>
        <v>Túi</v>
      </c>
      <c r="R4603" s="224">
        <v>20</v>
      </c>
      <c r="S4603" s="373"/>
      <c r="T4603" s="373">
        <f>VLOOKUP(VLOOKUP(G4603,Ma_KH!$A:$R,18,0)&amp;K4603,Gia_MB!$A:$F,6,0)</f>
        <v>111606</v>
      </c>
      <c r="U4603" s="374">
        <f t="shared" si="463"/>
        <v>2232120</v>
      </c>
      <c r="V4603" s="373"/>
      <c r="W4603" s="375">
        <f t="shared" si="464"/>
        <v>0</v>
      </c>
      <c r="X4603" s="376" t="str">
        <f t="shared" si="465"/>
        <v>8</v>
      </c>
      <c r="Y4603" s="373"/>
      <c r="Z4603" s="374">
        <f t="shared" si="466"/>
        <v>178569.60000000001</v>
      </c>
      <c r="AA4603" s="377">
        <f>VLOOKUP(G4603,Ma_KH!$A:$R,14,0)</f>
        <v>49</v>
      </c>
    </row>
    <row r="4604" spans="1:27" x14ac:dyDescent="0.25">
      <c r="A4604" s="460">
        <v>46052</v>
      </c>
      <c r="B4604" s="461">
        <v>26089573</v>
      </c>
      <c r="C4604" s="462" t="s">
        <v>15180</v>
      </c>
      <c r="D4604" s="460">
        <v>46058</v>
      </c>
      <c r="E4604" s="370"/>
      <c r="F4604" s="369"/>
      <c r="G4604" s="463" t="s">
        <v>11317</v>
      </c>
      <c r="H4604" s="370"/>
      <c r="I4604" s="372" t="s">
        <v>11317</v>
      </c>
      <c r="J4604" s="368" t="s">
        <v>70</v>
      </c>
      <c r="K4604" s="368" t="s">
        <v>30</v>
      </c>
      <c r="L4604" s="348" t="str">
        <f>VLOOKUP($K4604,[1]TONG_SL!$A$1:$D$65536,2,0)</f>
        <v>Gà muối 500g</v>
      </c>
      <c r="M4604" s="349"/>
      <c r="N4604" s="348" t="str">
        <f t="shared" si="462"/>
        <v>K-C6</v>
      </c>
      <c r="O4604" s="350"/>
      <c r="P4604" s="350"/>
      <c r="Q4604" s="348" t="str">
        <f>VLOOKUP(K4604,TONG_SL!$A:$D,3,0)</f>
        <v>Túi</v>
      </c>
      <c r="R4604" s="224">
        <v>20</v>
      </c>
      <c r="S4604" s="373"/>
      <c r="T4604" s="373">
        <f>VLOOKUP(VLOOKUP(G4604,Ma_KH!$A:$R,18,0)&amp;K4604,Gia_MB!$A:$F,6,0)</f>
        <v>111058</v>
      </c>
      <c r="U4604" s="374">
        <f t="shared" si="463"/>
        <v>2221160</v>
      </c>
      <c r="V4604" s="373"/>
      <c r="W4604" s="375">
        <f t="shared" si="464"/>
        <v>0</v>
      </c>
      <c r="X4604" s="376" t="str">
        <f t="shared" si="465"/>
        <v>8</v>
      </c>
      <c r="Y4604" s="373"/>
      <c r="Z4604" s="374">
        <f t="shared" si="466"/>
        <v>177692.80000000002</v>
      </c>
      <c r="AA4604" s="377">
        <f>VLOOKUP(G4604,Ma_KH!$A:$R,14,0)</f>
        <v>49</v>
      </c>
    </row>
    <row r="4605" spans="1:27" x14ac:dyDescent="0.25">
      <c r="A4605" s="460">
        <v>46055</v>
      </c>
      <c r="B4605" s="461">
        <v>26090922</v>
      </c>
      <c r="C4605" s="462" t="s">
        <v>15180</v>
      </c>
      <c r="D4605" s="460">
        <v>46058</v>
      </c>
      <c r="E4605" s="370"/>
      <c r="F4605" s="369"/>
      <c r="G4605" s="463" t="s">
        <v>11317</v>
      </c>
      <c r="H4605" s="370"/>
      <c r="I4605" s="372" t="s">
        <v>11317</v>
      </c>
      <c r="J4605" s="368" t="s">
        <v>70</v>
      </c>
      <c r="K4605" s="368" t="s">
        <v>27</v>
      </c>
      <c r="L4605" s="348" t="str">
        <f>VLOOKUP($K4605,[1]TONG_SL!$A$1:$D$65536,2,0)</f>
        <v>Chân giò heo muối 300g</v>
      </c>
      <c r="M4605" s="349"/>
      <c r="N4605" s="348" t="str">
        <f t="shared" si="462"/>
        <v>K-C6</v>
      </c>
      <c r="O4605" s="350"/>
      <c r="P4605" s="350"/>
      <c r="Q4605" s="348" t="str">
        <f>VLOOKUP(K4605,TONG_SL!$A:$D,3,0)</f>
        <v>Túi</v>
      </c>
      <c r="R4605" s="224">
        <v>40</v>
      </c>
      <c r="S4605" s="373"/>
      <c r="T4605" s="373">
        <f>VLOOKUP(VLOOKUP(G4605,Ma_KH!$A:$R,18,0)&amp;K4605,Gia_MB!$A:$F,6,0)</f>
        <v>73431</v>
      </c>
      <c r="U4605" s="374">
        <f t="shared" si="463"/>
        <v>2937240</v>
      </c>
      <c r="V4605" s="373"/>
      <c r="W4605" s="375">
        <f t="shared" si="464"/>
        <v>0</v>
      </c>
      <c r="X4605" s="376" t="str">
        <f t="shared" si="465"/>
        <v>8</v>
      </c>
      <c r="Y4605" s="373"/>
      <c r="Z4605" s="374">
        <f t="shared" si="466"/>
        <v>234979.20000000001</v>
      </c>
      <c r="AA4605" s="377">
        <f>VLOOKUP(G4605,Ma_KH!$A:$R,14,0)</f>
        <v>49</v>
      </c>
    </row>
    <row r="4606" spans="1:27" x14ac:dyDescent="0.25">
      <c r="A4606" s="460">
        <v>46055</v>
      </c>
      <c r="B4606" s="461">
        <v>26090922</v>
      </c>
      <c r="C4606" s="462" t="s">
        <v>15180</v>
      </c>
      <c r="D4606" s="460">
        <v>46058</v>
      </c>
      <c r="E4606" s="370"/>
      <c r="F4606" s="369"/>
      <c r="G4606" s="463" t="s">
        <v>11317</v>
      </c>
      <c r="H4606" s="370"/>
      <c r="I4606" s="372" t="s">
        <v>11317</v>
      </c>
      <c r="J4606" s="368" t="s">
        <v>70</v>
      </c>
      <c r="K4606" s="368" t="s">
        <v>542</v>
      </c>
      <c r="L4606" s="348" t="str">
        <f>VLOOKUP($K4606,[1]TONG_SL!$A$1:$D$65536,2,0)</f>
        <v>Chân giò heo muối 500g</v>
      </c>
      <c r="M4606" s="349"/>
      <c r="N4606" s="348" t="str">
        <f t="shared" si="462"/>
        <v>K-C6</v>
      </c>
      <c r="O4606" s="350"/>
      <c r="P4606" s="350"/>
      <c r="Q4606" s="348" t="str">
        <f>VLOOKUP(K4606,TONG_SL!$A:$D,3,0)</f>
        <v>Túi</v>
      </c>
      <c r="R4606" s="224">
        <v>60</v>
      </c>
      <c r="S4606" s="373"/>
      <c r="T4606" s="373">
        <f>VLOOKUP(VLOOKUP(G4606,Ma_KH!$A:$R,18,0)&amp;K4606,Gia_MB!$A:$F,6,0)</f>
        <v>119066</v>
      </c>
      <c r="U4606" s="374">
        <f t="shared" si="463"/>
        <v>7143960</v>
      </c>
      <c r="V4606" s="373"/>
      <c r="W4606" s="375">
        <f t="shared" si="464"/>
        <v>0</v>
      </c>
      <c r="X4606" s="376" t="str">
        <f t="shared" si="465"/>
        <v>8</v>
      </c>
      <c r="Y4606" s="373"/>
      <c r="Z4606" s="374">
        <f t="shared" si="466"/>
        <v>571516.80000000005</v>
      </c>
      <c r="AA4606" s="377">
        <f>VLOOKUP(G4606,Ma_KH!$A:$R,14,0)</f>
        <v>49</v>
      </c>
    </row>
    <row r="4607" spans="1:27" x14ac:dyDescent="0.25">
      <c r="A4607" s="460">
        <v>46055</v>
      </c>
      <c r="B4607" s="461">
        <v>26090922</v>
      </c>
      <c r="C4607" s="462" t="s">
        <v>15180</v>
      </c>
      <c r="D4607" s="460">
        <v>46058</v>
      </c>
      <c r="E4607" s="370"/>
      <c r="F4607" s="369"/>
      <c r="G4607" s="463" t="s">
        <v>11317</v>
      </c>
      <c r="H4607" s="370"/>
      <c r="I4607" s="372" t="s">
        <v>11317</v>
      </c>
      <c r="J4607" s="368" t="s">
        <v>70</v>
      </c>
      <c r="K4607" s="368" t="s">
        <v>32</v>
      </c>
      <c r="L4607" s="348" t="str">
        <f>VLOOKUP($K4607,[1]TONG_SL!$A$1:$D$65536,2,0)</f>
        <v>Giò Tai Lưỡi Xào 250g</v>
      </c>
      <c r="M4607" s="349"/>
      <c r="N4607" s="348" t="str">
        <f t="shared" si="462"/>
        <v>K-C6</v>
      </c>
      <c r="O4607" s="350"/>
      <c r="P4607" s="350"/>
      <c r="Q4607" s="348" t="str">
        <f>VLOOKUP(K4607,TONG_SL!$A:$D,3,0)</f>
        <v>Túi</v>
      </c>
      <c r="R4607" s="224">
        <v>20</v>
      </c>
      <c r="S4607" s="373"/>
      <c r="T4607" s="373">
        <f>VLOOKUP(VLOOKUP(G4607,Ma_KH!$A:$R,18,0)&amp;K4607,Gia_MB!$A:$F,6,0)</f>
        <v>50182</v>
      </c>
      <c r="U4607" s="374">
        <f t="shared" si="463"/>
        <v>1003640</v>
      </c>
      <c r="V4607" s="373"/>
      <c r="W4607" s="375">
        <f t="shared" si="464"/>
        <v>0</v>
      </c>
      <c r="X4607" s="376" t="str">
        <f t="shared" si="465"/>
        <v>8</v>
      </c>
      <c r="Y4607" s="373"/>
      <c r="Z4607" s="374">
        <f t="shared" si="466"/>
        <v>80291.199999999997</v>
      </c>
      <c r="AA4607" s="377">
        <f>VLOOKUP(G4607,Ma_KH!$A:$R,14,0)</f>
        <v>49</v>
      </c>
    </row>
    <row r="4608" spans="1:27" x14ac:dyDescent="0.25">
      <c r="A4608" s="415">
        <v>46055</v>
      </c>
      <c r="B4608" s="416">
        <v>4184117914</v>
      </c>
      <c r="C4608" s="417" t="s">
        <v>15180</v>
      </c>
      <c r="D4608" s="415">
        <v>46058</v>
      </c>
      <c r="E4608" s="370"/>
      <c r="F4608" s="369"/>
      <c r="G4608" s="371" t="s">
        <v>14170</v>
      </c>
      <c r="H4608" s="370"/>
      <c r="I4608" s="368">
        <v>4184117914</v>
      </c>
      <c r="J4608" s="368" t="s">
        <v>1782</v>
      </c>
      <c r="K4608" s="368" t="s">
        <v>30</v>
      </c>
      <c r="L4608" s="348" t="str">
        <f>VLOOKUP($K4608,[1]TONG_SL!$A$1:$D$65536,2,0)</f>
        <v>Gà muối 500g</v>
      </c>
      <c r="M4608" s="349"/>
      <c r="N4608" s="348" t="str">
        <f t="shared" si="462"/>
        <v>K-C6</v>
      </c>
      <c r="O4608" s="350"/>
      <c r="P4608" s="350"/>
      <c r="Q4608" s="348" t="str">
        <f>VLOOKUP(K4608,TONG_SL!$A:$D,3,0)</f>
        <v>Túi</v>
      </c>
      <c r="R4608" s="224">
        <v>10</v>
      </c>
      <c r="S4608" s="373"/>
      <c r="T4608" s="373">
        <f>VLOOKUP(VLOOKUP(G4608,Ma_KH!$A:$R,18,0)&amp;K4608,Gia_MB!$A:$F,6,0)</f>
        <v>116611</v>
      </c>
      <c r="U4608" s="374">
        <f t="shared" si="463"/>
        <v>1166110</v>
      </c>
      <c r="V4608" s="373"/>
      <c r="W4608" s="375">
        <f t="shared" si="464"/>
        <v>0</v>
      </c>
      <c r="X4608" s="376" t="str">
        <f t="shared" si="465"/>
        <v>8</v>
      </c>
      <c r="Y4608" s="373"/>
      <c r="Z4608" s="374">
        <f t="shared" si="466"/>
        <v>93288.8</v>
      </c>
      <c r="AA4608" s="377">
        <f>VLOOKUP(G4608,Ma_KH!$A:$R,14,0)</f>
        <v>60</v>
      </c>
    </row>
    <row r="4609" spans="1:27" x14ac:dyDescent="0.25">
      <c r="A4609" s="415">
        <v>46055</v>
      </c>
      <c r="B4609" s="416">
        <v>4184117914</v>
      </c>
      <c r="C4609" s="417" t="s">
        <v>15180</v>
      </c>
      <c r="D4609" s="415">
        <v>46058</v>
      </c>
      <c r="E4609" s="370"/>
      <c r="F4609" s="369"/>
      <c r="G4609" s="371" t="s">
        <v>14170</v>
      </c>
      <c r="H4609" s="370"/>
      <c r="I4609" s="368">
        <v>4184117914</v>
      </c>
      <c r="J4609" s="368" t="s">
        <v>1782</v>
      </c>
      <c r="K4609" s="368" t="s">
        <v>46</v>
      </c>
      <c r="L4609" s="348" t="str">
        <f>VLOOKUP($K4609,[1]TONG_SL!$A$1:$D$65536,2,0)</f>
        <v>Giò sụn gà 250g</v>
      </c>
      <c r="M4609" s="349"/>
      <c r="N4609" s="348" t="str">
        <f t="shared" si="462"/>
        <v>K-C6</v>
      </c>
      <c r="O4609" s="350"/>
      <c r="P4609" s="350"/>
      <c r="Q4609" s="348" t="str">
        <f>VLOOKUP(K4609,TONG_SL!$A:$D,3,0)</f>
        <v>Túi</v>
      </c>
      <c r="R4609" s="224">
        <v>10</v>
      </c>
      <c r="S4609" s="373"/>
      <c r="T4609" s="373">
        <f>VLOOKUP(VLOOKUP(G4609,Ma_KH!$A:$R,18,0)&amp;K4609,Gia_MB!$A:$F,6,0)</f>
        <v>50400</v>
      </c>
      <c r="U4609" s="374">
        <f t="shared" si="463"/>
        <v>504000</v>
      </c>
      <c r="V4609" s="373"/>
      <c r="W4609" s="375">
        <f t="shared" si="464"/>
        <v>0</v>
      </c>
      <c r="X4609" s="376" t="str">
        <f t="shared" si="465"/>
        <v>8</v>
      </c>
      <c r="Y4609" s="373"/>
      <c r="Z4609" s="374">
        <f t="shared" si="466"/>
        <v>40320</v>
      </c>
      <c r="AA4609" s="377">
        <f>VLOOKUP(G4609,Ma_KH!$A:$R,14,0)</f>
        <v>60</v>
      </c>
    </row>
    <row r="4610" spans="1:27" x14ac:dyDescent="0.25">
      <c r="A4610" s="415">
        <v>46055</v>
      </c>
      <c r="B4610" s="416">
        <v>4184117914</v>
      </c>
      <c r="C4610" s="417" t="s">
        <v>15180</v>
      </c>
      <c r="D4610" s="415">
        <v>46058</v>
      </c>
      <c r="E4610" s="370"/>
      <c r="F4610" s="369"/>
      <c r="G4610" s="371" t="s">
        <v>14170</v>
      </c>
      <c r="H4610" s="370"/>
      <c r="I4610" s="368">
        <v>4184117914</v>
      </c>
      <c r="J4610" s="368" t="s">
        <v>1782</v>
      </c>
      <c r="K4610" s="368" t="s">
        <v>34</v>
      </c>
      <c r="L4610" s="348" t="str">
        <f>VLOOKUP($K4610,[1]TONG_SL!$A$1:$D$65536,2,0)</f>
        <v>Tai heo muối 200g</v>
      </c>
      <c r="M4610" s="349"/>
      <c r="N4610" s="348" t="str">
        <f t="shared" si="462"/>
        <v>K-C6</v>
      </c>
      <c r="O4610" s="350"/>
      <c r="P4610" s="350"/>
      <c r="Q4610" s="348" t="str">
        <f>VLOOKUP(K4610,TONG_SL!$A:$D,3,0)</f>
        <v>Túi</v>
      </c>
      <c r="R4610" s="224">
        <v>5</v>
      </c>
      <c r="S4610" s="373"/>
      <c r="T4610" s="373">
        <f>VLOOKUP(VLOOKUP(G4610,Ma_KH!$A:$R,18,0)&amp;K4610,Gia_MB!$A:$F,6,0)</f>
        <v>55595</v>
      </c>
      <c r="U4610" s="374">
        <f t="shared" si="463"/>
        <v>277975</v>
      </c>
      <c r="V4610" s="373"/>
      <c r="W4610" s="375">
        <f t="shared" si="464"/>
        <v>0</v>
      </c>
      <c r="X4610" s="376" t="str">
        <f t="shared" si="465"/>
        <v>8</v>
      </c>
      <c r="Y4610" s="373"/>
      <c r="Z4610" s="374">
        <f t="shared" si="466"/>
        <v>22238</v>
      </c>
      <c r="AA4610" s="377">
        <f>VLOOKUP(G4610,Ma_KH!$A:$R,14,0)</f>
        <v>60</v>
      </c>
    </row>
    <row r="4611" spans="1:27" x14ac:dyDescent="0.25">
      <c r="A4611" s="415">
        <v>46055</v>
      </c>
      <c r="B4611" s="416">
        <v>4184117914</v>
      </c>
      <c r="C4611" s="417" t="s">
        <v>15180</v>
      </c>
      <c r="D4611" s="415">
        <v>46058</v>
      </c>
      <c r="E4611" s="370"/>
      <c r="F4611" s="369"/>
      <c r="G4611" s="371" t="s">
        <v>14170</v>
      </c>
      <c r="H4611" s="370"/>
      <c r="I4611" s="368">
        <v>4184117914</v>
      </c>
      <c r="J4611" s="368" t="s">
        <v>1782</v>
      </c>
      <c r="K4611" s="368" t="s">
        <v>32</v>
      </c>
      <c r="L4611" s="348" t="str">
        <f>VLOOKUP($K4611,[1]TONG_SL!$A$1:$D$65536,2,0)</f>
        <v>Giò Tai Lưỡi Xào 250g</v>
      </c>
      <c r="M4611" s="349"/>
      <c r="N4611" s="348" t="str">
        <f t="shared" si="462"/>
        <v>K-C6</v>
      </c>
      <c r="O4611" s="350"/>
      <c r="P4611" s="350"/>
      <c r="Q4611" s="348" t="str">
        <f>VLOOKUP(K4611,TONG_SL!$A:$D,3,0)</f>
        <v>Túi</v>
      </c>
      <c r="R4611" s="224">
        <v>5</v>
      </c>
      <c r="S4611" s="373"/>
      <c r="T4611" s="373">
        <f>VLOOKUP(VLOOKUP(G4611,Ma_KH!$A:$R,18,0)&amp;K4611,Gia_MB!$A:$F,6,0)</f>
        <v>50182</v>
      </c>
      <c r="U4611" s="374">
        <f t="shared" si="463"/>
        <v>250910</v>
      </c>
      <c r="V4611" s="373"/>
      <c r="W4611" s="375">
        <f t="shared" si="464"/>
        <v>0</v>
      </c>
      <c r="X4611" s="376" t="str">
        <f t="shared" si="465"/>
        <v>8</v>
      </c>
      <c r="Y4611" s="373"/>
      <c r="Z4611" s="374">
        <f t="shared" si="466"/>
        <v>20072.8</v>
      </c>
      <c r="AA4611" s="377">
        <f>VLOOKUP(G4611,Ma_KH!$A:$R,14,0)</f>
        <v>60</v>
      </c>
    </row>
    <row r="4612" spans="1:27" x14ac:dyDescent="0.25">
      <c r="A4612" s="415">
        <v>46055</v>
      </c>
      <c r="B4612" s="416">
        <v>4184117914</v>
      </c>
      <c r="C4612" s="417" t="s">
        <v>15180</v>
      </c>
      <c r="D4612" s="415">
        <v>46058</v>
      </c>
      <c r="E4612" s="370"/>
      <c r="F4612" s="369"/>
      <c r="G4612" s="371" t="s">
        <v>14170</v>
      </c>
      <c r="H4612" s="370"/>
      <c r="I4612" s="368">
        <v>4184117914</v>
      </c>
      <c r="J4612" s="368" t="s">
        <v>1782</v>
      </c>
      <c r="K4612" s="368" t="s">
        <v>27</v>
      </c>
      <c r="L4612" s="348" t="str">
        <f>VLOOKUP($K4612,[1]TONG_SL!$A$1:$D$65536,2,0)</f>
        <v>Chân giò heo muối 300g</v>
      </c>
      <c r="M4612" s="349"/>
      <c r="N4612" s="348" t="str">
        <f t="shared" si="462"/>
        <v>K-C6</v>
      </c>
      <c r="O4612" s="350"/>
      <c r="P4612" s="350"/>
      <c r="Q4612" s="348" t="str">
        <f>VLOOKUP(K4612,TONG_SL!$A:$D,3,0)</f>
        <v>Túi</v>
      </c>
      <c r="R4612" s="224">
        <v>10</v>
      </c>
      <c r="S4612" s="373"/>
      <c r="T4612" s="373">
        <f>VLOOKUP(VLOOKUP(G4612,Ma_KH!$A:$R,18,0)&amp;K4612,Gia_MB!$A:$F,6,0)</f>
        <v>73431</v>
      </c>
      <c r="U4612" s="374">
        <f t="shared" si="463"/>
        <v>734310</v>
      </c>
      <c r="V4612" s="373"/>
      <c r="W4612" s="375">
        <f t="shared" si="464"/>
        <v>0</v>
      </c>
      <c r="X4612" s="376" t="str">
        <f t="shared" si="465"/>
        <v>8</v>
      </c>
      <c r="Y4612" s="373"/>
      <c r="Z4612" s="374">
        <f t="shared" si="466"/>
        <v>58744.800000000003</v>
      </c>
      <c r="AA4612" s="377">
        <f>VLOOKUP(G4612,Ma_KH!$A:$R,14,0)</f>
        <v>60</v>
      </c>
    </row>
    <row r="4613" spans="1:27" x14ac:dyDescent="0.25">
      <c r="A4613" s="415">
        <v>46055</v>
      </c>
      <c r="B4613" s="416">
        <v>4184117914</v>
      </c>
      <c r="C4613" s="417" t="s">
        <v>15180</v>
      </c>
      <c r="D4613" s="415">
        <v>46058</v>
      </c>
      <c r="E4613" s="370"/>
      <c r="F4613" s="369"/>
      <c r="G4613" s="371" t="s">
        <v>14170</v>
      </c>
      <c r="H4613" s="370"/>
      <c r="I4613" s="368">
        <v>4184117914</v>
      </c>
      <c r="J4613" s="368" t="s">
        <v>1782</v>
      </c>
      <c r="K4613" s="368" t="s">
        <v>48</v>
      </c>
      <c r="L4613" s="348" t="str">
        <f>VLOOKUP($K4613,[1]TONG_SL!$A$1:$D$65536,2,0)</f>
        <v>Mọc Nấm Hương 250g</v>
      </c>
      <c r="M4613" s="349"/>
      <c r="N4613" s="348" t="str">
        <f t="shared" si="462"/>
        <v>K-C6</v>
      </c>
      <c r="O4613" s="350"/>
      <c r="P4613" s="350"/>
      <c r="Q4613" s="348" t="str">
        <f>VLOOKUP(K4613,TONG_SL!$A:$D,3,0)</f>
        <v>Túi</v>
      </c>
      <c r="R4613" s="224">
        <v>5</v>
      </c>
      <c r="S4613" s="373"/>
      <c r="T4613" s="373">
        <f>VLOOKUP(VLOOKUP(G4613,Ma_KH!$A:$R,18,0)&amp;K4613,Gia_MB!$A:$F,6,0)</f>
        <v>46000</v>
      </c>
      <c r="U4613" s="374">
        <f t="shared" si="463"/>
        <v>230000</v>
      </c>
      <c r="V4613" s="373"/>
      <c r="W4613" s="375">
        <f t="shared" si="464"/>
        <v>0</v>
      </c>
      <c r="X4613" s="376" t="str">
        <f t="shared" si="465"/>
        <v>8</v>
      </c>
      <c r="Y4613" s="373"/>
      <c r="Z4613" s="374">
        <f t="shared" si="466"/>
        <v>18400</v>
      </c>
      <c r="AA4613" s="377">
        <f>VLOOKUP(G4613,Ma_KH!$A:$R,14,0)</f>
        <v>60</v>
      </c>
    </row>
    <row r="4614" spans="1:27" x14ac:dyDescent="0.25">
      <c r="A4614" s="415">
        <v>46055</v>
      </c>
      <c r="B4614" s="416">
        <v>4184117914</v>
      </c>
      <c r="C4614" s="417" t="s">
        <v>15180</v>
      </c>
      <c r="D4614" s="415">
        <v>46058</v>
      </c>
      <c r="E4614" s="370"/>
      <c r="F4614" s="369"/>
      <c r="G4614" s="371" t="s">
        <v>14170</v>
      </c>
      <c r="H4614" s="370"/>
      <c r="I4614" s="368">
        <v>4184117914</v>
      </c>
      <c r="J4614" s="368" t="s">
        <v>1782</v>
      </c>
      <c r="K4614" s="368" t="s">
        <v>44</v>
      </c>
      <c r="L4614" s="348" t="str">
        <f>VLOOKUP($K4614,[1]TONG_SL!$A$1:$D$65536,2,0)</f>
        <v>Giò lụa cây 250g</v>
      </c>
      <c r="M4614" s="349"/>
      <c r="N4614" s="348" t="str">
        <f t="shared" si="462"/>
        <v>K-C6</v>
      </c>
      <c r="O4614" s="350"/>
      <c r="P4614" s="350"/>
      <c r="Q4614" s="348" t="str">
        <f>VLOOKUP(K4614,TONG_SL!$A:$D,3,0)</f>
        <v>Túi</v>
      </c>
      <c r="R4614" s="224">
        <v>10</v>
      </c>
      <c r="S4614" s="373"/>
      <c r="T4614" s="373">
        <f>VLOOKUP(VLOOKUP(G4614,Ma_KH!$A:$R,18,0)&amp;K4614,Gia_MB!$A:$F,6,0)</f>
        <v>49500</v>
      </c>
      <c r="U4614" s="374">
        <f t="shared" si="463"/>
        <v>495000</v>
      </c>
      <c r="V4614" s="373"/>
      <c r="W4614" s="375">
        <f t="shared" si="464"/>
        <v>0</v>
      </c>
      <c r="X4614" s="376" t="str">
        <f t="shared" si="465"/>
        <v>8</v>
      </c>
      <c r="Y4614" s="373"/>
      <c r="Z4614" s="374">
        <f t="shared" si="466"/>
        <v>39600</v>
      </c>
      <c r="AA4614" s="377">
        <f>VLOOKUP(G4614,Ma_KH!$A:$R,14,0)</f>
        <v>60</v>
      </c>
    </row>
    <row r="4615" spans="1:27" x14ac:dyDescent="0.25">
      <c r="A4615" s="415">
        <v>46055</v>
      </c>
      <c r="B4615" s="416">
        <v>4184117914</v>
      </c>
      <c r="C4615" s="417" t="s">
        <v>15180</v>
      </c>
      <c r="D4615" s="415">
        <v>46058</v>
      </c>
      <c r="E4615" s="370"/>
      <c r="F4615" s="369"/>
      <c r="G4615" s="371" t="s">
        <v>14170</v>
      </c>
      <c r="H4615" s="370"/>
      <c r="I4615" s="368">
        <v>4184117914</v>
      </c>
      <c r="J4615" s="368" t="s">
        <v>1782</v>
      </c>
      <c r="K4615" s="368" t="s">
        <v>39</v>
      </c>
      <c r="L4615" s="348" t="str">
        <f>VLOOKUP($K4615,[1]TONG_SL!$A$1:$D$65536,2,0)</f>
        <v>Chả nướng 300g</v>
      </c>
      <c r="M4615" s="349"/>
      <c r="N4615" s="348" t="str">
        <f t="shared" si="462"/>
        <v>K-C6</v>
      </c>
      <c r="O4615" s="350"/>
      <c r="P4615" s="350"/>
      <c r="Q4615" s="348" t="str">
        <f>VLOOKUP(K4615,TONG_SL!$A:$D,3,0)</f>
        <v>Túi</v>
      </c>
      <c r="R4615" s="224">
        <v>10</v>
      </c>
      <c r="S4615" s="373"/>
      <c r="T4615" s="373">
        <f>VLOOKUP(VLOOKUP(G4615,Ma_KH!$A:$R,18,0)&amp;K4615,Gia_MB!$A:$F,6,0)</f>
        <v>70950</v>
      </c>
      <c r="U4615" s="374">
        <f t="shared" si="463"/>
        <v>709500</v>
      </c>
      <c r="V4615" s="373"/>
      <c r="W4615" s="375">
        <f t="shared" si="464"/>
        <v>0</v>
      </c>
      <c r="X4615" s="376" t="str">
        <f t="shared" si="465"/>
        <v>8</v>
      </c>
      <c r="Y4615" s="373"/>
      <c r="Z4615" s="374">
        <f t="shared" si="466"/>
        <v>56760</v>
      </c>
      <c r="AA4615" s="377">
        <f>VLOOKUP(G4615,Ma_KH!$A:$R,14,0)</f>
        <v>60</v>
      </c>
    </row>
    <row r="4616" spans="1:27" x14ac:dyDescent="0.25">
      <c r="A4616" s="415">
        <v>46055</v>
      </c>
      <c r="B4616" s="416">
        <v>4184092011</v>
      </c>
      <c r="C4616" s="417" t="s">
        <v>15180</v>
      </c>
      <c r="D4616" s="415">
        <v>46058</v>
      </c>
      <c r="E4616" s="370"/>
      <c r="F4616" s="369"/>
      <c r="G4616" s="371" t="s">
        <v>14215</v>
      </c>
      <c r="H4616" s="370"/>
      <c r="I4616" s="368">
        <v>4184092011</v>
      </c>
      <c r="J4616" s="368" t="s">
        <v>1782</v>
      </c>
      <c r="K4616" s="368" t="s">
        <v>30</v>
      </c>
      <c r="L4616" s="348" t="str">
        <f>VLOOKUP($K4616,[1]TONG_SL!$A$1:$D$65536,2,0)</f>
        <v>Gà muối 500g</v>
      </c>
      <c r="M4616" s="349"/>
      <c r="N4616" s="348" t="str">
        <f t="shared" si="462"/>
        <v>K-C6</v>
      </c>
      <c r="O4616" s="350"/>
      <c r="P4616" s="350"/>
      <c r="Q4616" s="348" t="str">
        <f>VLOOKUP(K4616,TONG_SL!$A:$D,3,0)</f>
        <v>Túi</v>
      </c>
      <c r="R4616" s="224">
        <v>5</v>
      </c>
      <c r="S4616" s="373"/>
      <c r="T4616" s="373">
        <f>VLOOKUP(VLOOKUP(G4616,Ma_KH!$A:$R,18,0)&amp;K4616,Gia_MB!$A:$F,6,0)</f>
        <v>116611</v>
      </c>
      <c r="U4616" s="374">
        <f t="shared" si="463"/>
        <v>583055</v>
      </c>
      <c r="V4616" s="373"/>
      <c r="W4616" s="375">
        <f t="shared" si="464"/>
        <v>0</v>
      </c>
      <c r="X4616" s="376" t="str">
        <f t="shared" si="465"/>
        <v>8</v>
      </c>
      <c r="Y4616" s="373"/>
      <c r="Z4616" s="374">
        <f t="shared" si="466"/>
        <v>46644.4</v>
      </c>
      <c r="AA4616" s="377">
        <f>VLOOKUP(G4616,Ma_KH!$A:$R,14,0)</f>
        <v>60</v>
      </c>
    </row>
    <row r="4617" spans="1:27" x14ac:dyDescent="0.25">
      <c r="A4617" s="415">
        <v>46055</v>
      </c>
      <c r="B4617" s="416">
        <v>4184092011</v>
      </c>
      <c r="C4617" s="417" t="s">
        <v>15180</v>
      </c>
      <c r="D4617" s="415">
        <v>46058</v>
      </c>
      <c r="E4617" s="370"/>
      <c r="F4617" s="369"/>
      <c r="G4617" s="371" t="s">
        <v>14215</v>
      </c>
      <c r="H4617" s="370"/>
      <c r="I4617" s="368">
        <v>4184092011</v>
      </c>
      <c r="J4617" s="368" t="s">
        <v>1782</v>
      </c>
      <c r="K4617" s="368" t="s">
        <v>39</v>
      </c>
      <c r="L4617" s="348" t="str">
        <f>VLOOKUP($K4617,[1]TONG_SL!$A$1:$D$65536,2,0)</f>
        <v>Chả nướng 300g</v>
      </c>
      <c r="M4617" s="349"/>
      <c r="N4617" s="348" t="str">
        <f t="shared" si="462"/>
        <v>K-C6</v>
      </c>
      <c r="O4617" s="350"/>
      <c r="P4617" s="350"/>
      <c r="Q4617" s="348" t="str">
        <f>VLOOKUP(K4617,TONG_SL!$A:$D,3,0)</f>
        <v>Túi</v>
      </c>
      <c r="R4617" s="224">
        <v>5</v>
      </c>
      <c r="S4617" s="373"/>
      <c r="T4617" s="373">
        <f>VLOOKUP(VLOOKUP(G4617,Ma_KH!$A:$R,18,0)&amp;K4617,Gia_MB!$A:$F,6,0)</f>
        <v>70950</v>
      </c>
      <c r="U4617" s="374">
        <f t="shared" si="463"/>
        <v>354750</v>
      </c>
      <c r="V4617" s="373"/>
      <c r="W4617" s="375">
        <f t="shared" si="464"/>
        <v>0</v>
      </c>
      <c r="X4617" s="376" t="str">
        <f t="shared" si="465"/>
        <v>8</v>
      </c>
      <c r="Y4617" s="373"/>
      <c r="Z4617" s="374">
        <f t="shared" si="466"/>
        <v>28380</v>
      </c>
      <c r="AA4617" s="377">
        <f>VLOOKUP(G4617,Ma_KH!$A:$R,14,0)</f>
        <v>60</v>
      </c>
    </row>
    <row r="4618" spans="1:27" x14ac:dyDescent="0.25">
      <c r="A4618" s="415">
        <v>46055</v>
      </c>
      <c r="B4618" s="416">
        <v>4184092011</v>
      </c>
      <c r="C4618" s="417" t="s">
        <v>15180</v>
      </c>
      <c r="D4618" s="415">
        <v>46058</v>
      </c>
      <c r="E4618" s="370"/>
      <c r="F4618" s="369"/>
      <c r="G4618" s="371" t="s">
        <v>14215</v>
      </c>
      <c r="H4618" s="370"/>
      <c r="I4618" s="368">
        <v>4184092011</v>
      </c>
      <c r="J4618" s="368" t="s">
        <v>1782</v>
      </c>
      <c r="K4618" s="368" t="s">
        <v>27</v>
      </c>
      <c r="L4618" s="348" t="str">
        <f>VLOOKUP($K4618,[1]TONG_SL!$A$1:$D$65536,2,0)</f>
        <v>Chân giò heo muối 300g</v>
      </c>
      <c r="M4618" s="349"/>
      <c r="N4618" s="348" t="str">
        <f t="shared" si="462"/>
        <v>K-C6</v>
      </c>
      <c r="O4618" s="350"/>
      <c r="P4618" s="350"/>
      <c r="Q4618" s="348" t="str">
        <f>VLOOKUP(K4618,TONG_SL!$A:$D,3,0)</f>
        <v>Túi</v>
      </c>
      <c r="R4618" s="224">
        <v>4</v>
      </c>
      <c r="S4618" s="373"/>
      <c r="T4618" s="373">
        <f>VLOOKUP(VLOOKUP(G4618,Ma_KH!$A:$R,18,0)&amp;K4618,Gia_MB!$A:$F,6,0)</f>
        <v>73431</v>
      </c>
      <c r="U4618" s="374">
        <f t="shared" si="463"/>
        <v>293724</v>
      </c>
      <c r="V4618" s="373"/>
      <c r="W4618" s="375">
        <f t="shared" si="464"/>
        <v>0</v>
      </c>
      <c r="X4618" s="376" t="str">
        <f t="shared" si="465"/>
        <v>8</v>
      </c>
      <c r="Y4618" s="373"/>
      <c r="Z4618" s="374">
        <f t="shared" si="466"/>
        <v>23497.920000000002</v>
      </c>
      <c r="AA4618" s="377">
        <f>VLOOKUP(G4618,Ma_KH!$A:$R,14,0)</f>
        <v>60</v>
      </c>
    </row>
    <row r="4619" spans="1:27" x14ac:dyDescent="0.25">
      <c r="A4619" s="415">
        <v>46057</v>
      </c>
      <c r="B4619" s="416">
        <v>4184258956</v>
      </c>
      <c r="C4619" s="417" t="s">
        <v>15180</v>
      </c>
      <c r="D4619" s="415">
        <v>46058</v>
      </c>
      <c r="E4619" s="370"/>
      <c r="F4619" s="369"/>
      <c r="G4619" s="371" t="s">
        <v>14415</v>
      </c>
      <c r="H4619" s="370"/>
      <c r="I4619" s="368">
        <v>4184258956</v>
      </c>
      <c r="J4619" s="368" t="s">
        <v>1782</v>
      </c>
      <c r="K4619" s="368" t="s">
        <v>30</v>
      </c>
      <c r="L4619" s="348" t="str">
        <f>VLOOKUP($K4619,[1]TONG_SL!$A$1:$D$65536,2,0)</f>
        <v>Gà muối 500g</v>
      </c>
      <c r="M4619" s="349"/>
      <c r="N4619" s="348" t="str">
        <f t="shared" si="462"/>
        <v>K-C6</v>
      </c>
      <c r="O4619" s="350"/>
      <c r="P4619" s="350"/>
      <c r="Q4619" s="348" t="str">
        <f>VLOOKUP(K4619,TONG_SL!$A:$D,3,0)</f>
        <v>Túi</v>
      </c>
      <c r="R4619" s="224">
        <v>15</v>
      </c>
      <c r="S4619" s="373"/>
      <c r="T4619" s="373">
        <f>VLOOKUP(VLOOKUP(G4619,Ma_KH!$A:$R,18,0)&amp;K4619,Gia_MB!$A:$F,6,0)</f>
        <v>116611</v>
      </c>
      <c r="U4619" s="374">
        <f t="shared" si="463"/>
        <v>1749165</v>
      </c>
      <c r="V4619" s="373"/>
      <c r="W4619" s="375">
        <f t="shared" si="464"/>
        <v>0</v>
      </c>
      <c r="X4619" s="376" t="str">
        <f t="shared" si="465"/>
        <v>8</v>
      </c>
      <c r="Y4619" s="373"/>
      <c r="Z4619" s="374">
        <f t="shared" si="466"/>
        <v>139933.20000000001</v>
      </c>
      <c r="AA4619" s="377">
        <f>VLOOKUP(G4619,Ma_KH!$A:$R,14,0)</f>
        <v>60</v>
      </c>
    </row>
    <row r="4620" spans="1:27" x14ac:dyDescent="0.25">
      <c r="A4620" s="415">
        <v>46057</v>
      </c>
      <c r="B4620" s="416">
        <v>4184258956</v>
      </c>
      <c r="C4620" s="417" t="s">
        <v>15180</v>
      </c>
      <c r="D4620" s="415">
        <v>46058</v>
      </c>
      <c r="E4620" s="370"/>
      <c r="F4620" s="369"/>
      <c r="G4620" s="371" t="s">
        <v>14415</v>
      </c>
      <c r="H4620" s="370"/>
      <c r="I4620" s="368">
        <v>4184258956</v>
      </c>
      <c r="J4620" s="368" t="s">
        <v>1782</v>
      </c>
      <c r="K4620" s="368" t="s">
        <v>27</v>
      </c>
      <c r="L4620" s="348" t="str">
        <f>VLOOKUP($K4620,[1]TONG_SL!$A$1:$D$65536,2,0)</f>
        <v>Chân giò heo muối 300g</v>
      </c>
      <c r="M4620" s="349"/>
      <c r="N4620" s="348" t="str">
        <f t="shared" si="462"/>
        <v>K-C6</v>
      </c>
      <c r="O4620" s="350"/>
      <c r="P4620" s="350"/>
      <c r="Q4620" s="348" t="str">
        <f>VLOOKUP(K4620,TONG_SL!$A:$D,3,0)</f>
        <v>Túi</v>
      </c>
      <c r="R4620" s="224">
        <v>5</v>
      </c>
      <c r="S4620" s="373"/>
      <c r="T4620" s="373">
        <f>VLOOKUP(VLOOKUP(G4620,Ma_KH!$A:$R,18,0)&amp;K4620,Gia_MB!$A:$F,6,0)</f>
        <v>73431</v>
      </c>
      <c r="U4620" s="374">
        <f t="shared" si="463"/>
        <v>367155</v>
      </c>
      <c r="V4620" s="373"/>
      <c r="W4620" s="375">
        <f t="shared" si="464"/>
        <v>0</v>
      </c>
      <c r="X4620" s="376" t="str">
        <f t="shared" si="465"/>
        <v>8</v>
      </c>
      <c r="Y4620" s="373"/>
      <c r="Z4620" s="374">
        <f t="shared" si="466"/>
        <v>29372.400000000001</v>
      </c>
      <c r="AA4620" s="377">
        <f>VLOOKUP(G4620,Ma_KH!$A:$R,14,0)</f>
        <v>60</v>
      </c>
    </row>
    <row r="4621" spans="1:27" x14ac:dyDescent="0.25">
      <c r="A4621" s="415">
        <v>46057</v>
      </c>
      <c r="B4621" s="416">
        <v>4184258956</v>
      </c>
      <c r="C4621" s="417" t="s">
        <v>15180</v>
      </c>
      <c r="D4621" s="415">
        <v>46058</v>
      </c>
      <c r="E4621" s="370"/>
      <c r="F4621" s="369"/>
      <c r="G4621" s="371" t="s">
        <v>14415</v>
      </c>
      <c r="H4621" s="370"/>
      <c r="I4621" s="368">
        <v>4184258956</v>
      </c>
      <c r="J4621" s="368" t="s">
        <v>1782</v>
      </c>
      <c r="K4621" s="368" t="s">
        <v>39</v>
      </c>
      <c r="L4621" s="348" t="str">
        <f>VLOOKUP($K4621,[1]TONG_SL!$A$1:$D$65536,2,0)</f>
        <v>Chả nướng 300g</v>
      </c>
      <c r="M4621" s="349"/>
      <c r="N4621" s="348" t="str">
        <f t="shared" si="462"/>
        <v>K-C6</v>
      </c>
      <c r="O4621" s="350"/>
      <c r="P4621" s="350"/>
      <c r="Q4621" s="348" t="str">
        <f>VLOOKUP(K4621,TONG_SL!$A:$D,3,0)</f>
        <v>Túi</v>
      </c>
      <c r="R4621" s="224">
        <v>5</v>
      </c>
      <c r="S4621" s="373"/>
      <c r="T4621" s="373">
        <f>VLOOKUP(VLOOKUP(G4621,Ma_KH!$A:$R,18,0)&amp;K4621,Gia_MB!$A:$F,6,0)</f>
        <v>70950</v>
      </c>
      <c r="U4621" s="374">
        <f t="shared" si="463"/>
        <v>354750</v>
      </c>
      <c r="V4621" s="373"/>
      <c r="W4621" s="375">
        <f t="shared" si="464"/>
        <v>0</v>
      </c>
      <c r="X4621" s="376" t="str">
        <f t="shared" si="465"/>
        <v>8</v>
      </c>
      <c r="Y4621" s="373"/>
      <c r="Z4621" s="374">
        <f t="shared" si="466"/>
        <v>28380</v>
      </c>
      <c r="AA4621" s="377">
        <f>VLOOKUP(G4621,Ma_KH!$A:$R,14,0)</f>
        <v>60</v>
      </c>
    </row>
    <row r="4622" spans="1:27" x14ac:dyDescent="0.25">
      <c r="A4622" s="415">
        <v>46050</v>
      </c>
      <c r="B4622" s="416">
        <v>4183914198</v>
      </c>
      <c r="C4622" s="417" t="s">
        <v>15180</v>
      </c>
      <c r="D4622" s="415">
        <v>46058</v>
      </c>
      <c r="E4622" s="370"/>
      <c r="F4622" s="369"/>
      <c r="G4622" s="371" t="s">
        <v>14434</v>
      </c>
      <c r="H4622" s="370"/>
      <c r="I4622" s="368">
        <v>4183914198</v>
      </c>
      <c r="J4622" s="368" t="s">
        <v>1782</v>
      </c>
      <c r="K4622" s="368" t="s">
        <v>27</v>
      </c>
      <c r="L4622" s="348" t="str">
        <f>VLOOKUP($K4622,[1]TONG_SL!$A$1:$D$65536,2,0)</f>
        <v>Chân giò heo muối 300g</v>
      </c>
      <c r="M4622" s="349"/>
      <c r="N4622" s="348" t="str">
        <f t="shared" si="462"/>
        <v>K-C6</v>
      </c>
      <c r="O4622" s="350"/>
      <c r="P4622" s="350"/>
      <c r="Q4622" s="348" t="str">
        <f>VLOOKUP(K4622,TONG_SL!$A:$D,3,0)</f>
        <v>Túi</v>
      </c>
      <c r="R4622" s="224">
        <v>10</v>
      </c>
      <c r="S4622" s="373"/>
      <c r="T4622" s="373">
        <f>VLOOKUP(VLOOKUP(G4622,Ma_KH!$A:$R,18,0)&amp;K4622,Gia_MB!$A:$F,6,0)</f>
        <v>73431</v>
      </c>
      <c r="U4622" s="374">
        <f t="shared" si="463"/>
        <v>734310</v>
      </c>
      <c r="V4622" s="373"/>
      <c r="W4622" s="375">
        <f t="shared" si="464"/>
        <v>0</v>
      </c>
      <c r="X4622" s="376" t="str">
        <f t="shared" si="465"/>
        <v>8</v>
      </c>
      <c r="Y4622" s="373"/>
      <c r="Z4622" s="374">
        <f t="shared" si="466"/>
        <v>58744.800000000003</v>
      </c>
      <c r="AA4622" s="377">
        <f>VLOOKUP(G4622,Ma_KH!$A:$R,14,0)</f>
        <v>60</v>
      </c>
    </row>
    <row r="4623" spans="1:27" x14ac:dyDescent="0.25">
      <c r="A4623" s="415">
        <v>46050</v>
      </c>
      <c r="B4623" s="416">
        <v>4183902197</v>
      </c>
      <c r="C4623" s="417" t="s">
        <v>15180</v>
      </c>
      <c r="D4623" s="415">
        <v>46058</v>
      </c>
      <c r="E4623" s="370"/>
      <c r="F4623" s="369"/>
      <c r="G4623" s="371" t="s">
        <v>14422</v>
      </c>
      <c r="H4623" s="370"/>
      <c r="I4623" s="368">
        <v>4183902197</v>
      </c>
      <c r="J4623" s="368" t="s">
        <v>1782</v>
      </c>
      <c r="K4623" s="368" t="s">
        <v>27</v>
      </c>
      <c r="L4623" s="348" t="str">
        <f>VLOOKUP($K4623,[1]TONG_SL!$A$1:$D$65536,2,0)</f>
        <v>Chân giò heo muối 300g</v>
      </c>
      <c r="M4623" s="349"/>
      <c r="N4623" s="348" t="str">
        <f t="shared" si="462"/>
        <v>K-C6</v>
      </c>
      <c r="O4623" s="350"/>
      <c r="P4623" s="350"/>
      <c r="Q4623" s="348" t="str">
        <f>VLOOKUP(K4623,TONG_SL!$A:$D,3,0)</f>
        <v>Túi</v>
      </c>
      <c r="R4623" s="224">
        <v>3</v>
      </c>
      <c r="S4623" s="373"/>
      <c r="T4623" s="373">
        <f>VLOOKUP(VLOOKUP(G4623,Ma_KH!$A:$R,18,0)&amp;K4623,Gia_MB!$A:$F,6,0)</f>
        <v>73431</v>
      </c>
      <c r="U4623" s="374">
        <f t="shared" ref="U4623:U4644" si="467">T4623*R4623</f>
        <v>220293</v>
      </c>
      <c r="V4623" s="373"/>
      <c r="W4623" s="375">
        <f t="shared" ref="W4623:W4644" si="468">U4623*V4623</f>
        <v>0</v>
      </c>
      <c r="X4623" s="376" t="str">
        <f t="shared" ref="X4623:X4644" si="469">IF(B4623&lt;&gt;"","8","0")</f>
        <v>8</v>
      </c>
      <c r="Y4623" s="373"/>
      <c r="Z4623" s="374">
        <f t="shared" ref="Z4623:Z4644" si="470">U4623*X4623%</f>
        <v>17623.439999999999</v>
      </c>
      <c r="AA4623" s="377">
        <f>VLOOKUP(G4623,Ma_KH!$A:$R,14,0)</f>
        <v>60</v>
      </c>
    </row>
    <row r="4624" spans="1:27" x14ac:dyDescent="0.25">
      <c r="A4624" s="415">
        <v>46050</v>
      </c>
      <c r="B4624" s="416">
        <v>4183902197</v>
      </c>
      <c r="C4624" s="417" t="s">
        <v>15180</v>
      </c>
      <c r="D4624" s="415">
        <v>46058</v>
      </c>
      <c r="E4624" s="370"/>
      <c r="F4624" s="369"/>
      <c r="G4624" s="371" t="s">
        <v>14422</v>
      </c>
      <c r="H4624" s="370"/>
      <c r="I4624" s="368">
        <v>4183902197</v>
      </c>
      <c r="J4624" s="368" t="s">
        <v>1782</v>
      </c>
      <c r="K4624" s="368" t="s">
        <v>48</v>
      </c>
      <c r="L4624" s="348" t="str">
        <f>VLOOKUP($K4624,[1]TONG_SL!$A$1:$D$65536,2,0)</f>
        <v>Mọc Nấm Hương 250g</v>
      </c>
      <c r="M4624" s="349"/>
      <c r="N4624" s="348" t="str">
        <f t="shared" si="462"/>
        <v>K-C6</v>
      </c>
      <c r="O4624" s="350"/>
      <c r="P4624" s="350"/>
      <c r="Q4624" s="348" t="str">
        <f>VLOOKUP(K4624,TONG_SL!$A:$D,3,0)</f>
        <v>Túi</v>
      </c>
      <c r="R4624" s="224">
        <v>3</v>
      </c>
      <c r="S4624" s="373"/>
      <c r="T4624" s="373">
        <f>VLOOKUP(VLOOKUP(G4624,Ma_KH!$A:$R,18,0)&amp;K4624,Gia_MB!$A:$F,6,0)</f>
        <v>46000</v>
      </c>
      <c r="U4624" s="374">
        <f t="shared" si="467"/>
        <v>138000</v>
      </c>
      <c r="V4624" s="373"/>
      <c r="W4624" s="375">
        <f t="shared" si="468"/>
        <v>0</v>
      </c>
      <c r="X4624" s="376" t="str">
        <f t="shared" si="469"/>
        <v>8</v>
      </c>
      <c r="Y4624" s="373"/>
      <c r="Z4624" s="374">
        <f t="shared" si="470"/>
        <v>11040</v>
      </c>
      <c r="AA4624" s="377">
        <f>VLOOKUP(G4624,Ma_KH!$A:$R,14,0)</f>
        <v>60</v>
      </c>
    </row>
    <row r="4625" spans="1:27" x14ac:dyDescent="0.25">
      <c r="A4625" s="415">
        <v>46050</v>
      </c>
      <c r="B4625" s="416">
        <v>4183907650</v>
      </c>
      <c r="C4625" s="417" t="s">
        <v>15180</v>
      </c>
      <c r="D4625" s="415">
        <v>46058</v>
      </c>
      <c r="E4625" s="370"/>
      <c r="F4625" s="369"/>
      <c r="G4625" s="371" t="s">
        <v>14437</v>
      </c>
      <c r="H4625" s="370"/>
      <c r="I4625" s="368">
        <v>4183907650</v>
      </c>
      <c r="J4625" s="368" t="s">
        <v>1782</v>
      </c>
      <c r="K4625" s="368" t="s">
        <v>27</v>
      </c>
      <c r="L4625" s="348" t="str">
        <f>VLOOKUP($K4625,[1]TONG_SL!$A$1:$D$65536,2,0)</f>
        <v>Chân giò heo muối 300g</v>
      </c>
      <c r="M4625" s="349"/>
      <c r="N4625" s="348" t="str">
        <f t="shared" si="462"/>
        <v>K-C6</v>
      </c>
      <c r="O4625" s="350"/>
      <c r="P4625" s="350"/>
      <c r="Q4625" s="348" t="str">
        <f>VLOOKUP(K4625,TONG_SL!$A:$D,3,0)</f>
        <v>Túi</v>
      </c>
      <c r="R4625" s="224">
        <v>10</v>
      </c>
      <c r="S4625" s="373"/>
      <c r="T4625" s="373">
        <f>VLOOKUP(VLOOKUP(G4625,Ma_KH!$A:$R,18,0)&amp;K4625,Gia_MB!$A:$F,6,0)</f>
        <v>73431</v>
      </c>
      <c r="U4625" s="374">
        <f t="shared" si="467"/>
        <v>734310</v>
      </c>
      <c r="V4625" s="373"/>
      <c r="W4625" s="375">
        <f t="shared" si="468"/>
        <v>0</v>
      </c>
      <c r="X4625" s="376" t="str">
        <f t="shared" si="469"/>
        <v>8</v>
      </c>
      <c r="Y4625" s="373"/>
      <c r="Z4625" s="374">
        <f t="shared" si="470"/>
        <v>58744.800000000003</v>
      </c>
      <c r="AA4625" s="377">
        <f>VLOOKUP(G4625,Ma_KH!$A:$R,14,0)</f>
        <v>60</v>
      </c>
    </row>
    <row r="4626" spans="1:27" x14ac:dyDescent="0.25">
      <c r="A4626" s="415">
        <v>46050</v>
      </c>
      <c r="B4626" s="416">
        <v>4183907650</v>
      </c>
      <c r="C4626" s="417" t="s">
        <v>15180</v>
      </c>
      <c r="D4626" s="415">
        <v>46058</v>
      </c>
      <c r="E4626" s="370"/>
      <c r="F4626" s="369"/>
      <c r="G4626" s="371" t="s">
        <v>14437</v>
      </c>
      <c r="H4626" s="370"/>
      <c r="I4626" s="368">
        <v>4183907650</v>
      </c>
      <c r="J4626" s="368" t="s">
        <v>1782</v>
      </c>
      <c r="K4626" s="368" t="s">
        <v>30</v>
      </c>
      <c r="L4626" s="348" t="str">
        <f>VLOOKUP($K4626,[1]TONG_SL!$A$1:$D$65536,2,0)</f>
        <v>Gà muối 500g</v>
      </c>
      <c r="M4626" s="349"/>
      <c r="N4626" s="348" t="str">
        <f t="shared" si="462"/>
        <v>K-C6</v>
      </c>
      <c r="O4626" s="350"/>
      <c r="P4626" s="350"/>
      <c r="Q4626" s="348" t="str">
        <f>VLOOKUP(K4626,TONG_SL!$A:$D,3,0)</f>
        <v>Túi</v>
      </c>
      <c r="R4626" s="224">
        <v>5</v>
      </c>
      <c r="S4626" s="373"/>
      <c r="T4626" s="373">
        <f>VLOOKUP(VLOOKUP(G4626,Ma_KH!$A:$R,18,0)&amp;K4626,Gia_MB!$A:$F,6,0)</f>
        <v>116611</v>
      </c>
      <c r="U4626" s="374">
        <f t="shared" si="467"/>
        <v>583055</v>
      </c>
      <c r="V4626" s="373"/>
      <c r="W4626" s="375">
        <f t="shared" si="468"/>
        <v>0</v>
      </c>
      <c r="X4626" s="376" t="str">
        <f t="shared" si="469"/>
        <v>8</v>
      </c>
      <c r="Y4626" s="373"/>
      <c r="Z4626" s="374">
        <f t="shared" si="470"/>
        <v>46644.4</v>
      </c>
      <c r="AA4626" s="377">
        <f>VLOOKUP(G4626,Ma_KH!$A:$R,14,0)</f>
        <v>60</v>
      </c>
    </row>
    <row r="4627" spans="1:27" x14ac:dyDescent="0.25">
      <c r="A4627" s="415">
        <v>46050</v>
      </c>
      <c r="B4627" s="416">
        <v>4183907650</v>
      </c>
      <c r="C4627" s="417" t="s">
        <v>15180</v>
      </c>
      <c r="D4627" s="415">
        <v>46058</v>
      </c>
      <c r="E4627" s="370"/>
      <c r="F4627" s="369"/>
      <c r="G4627" s="371" t="s">
        <v>14437</v>
      </c>
      <c r="H4627" s="370"/>
      <c r="I4627" s="368">
        <v>4183907650</v>
      </c>
      <c r="J4627" s="368" t="s">
        <v>1782</v>
      </c>
      <c r="K4627" s="368" t="s">
        <v>39</v>
      </c>
      <c r="L4627" s="348" t="str">
        <f>VLOOKUP($K4627,[1]TONG_SL!$A$1:$D$65536,2,0)</f>
        <v>Chả nướng 300g</v>
      </c>
      <c r="M4627" s="349"/>
      <c r="N4627" s="348" t="str">
        <f t="shared" si="462"/>
        <v>K-C6</v>
      </c>
      <c r="O4627" s="350"/>
      <c r="P4627" s="350"/>
      <c r="Q4627" s="348" t="str">
        <f>VLOOKUP(K4627,TONG_SL!$A:$D,3,0)</f>
        <v>Túi</v>
      </c>
      <c r="R4627" s="224">
        <v>3</v>
      </c>
      <c r="S4627" s="373"/>
      <c r="T4627" s="373">
        <f>VLOOKUP(VLOOKUP(G4627,Ma_KH!$A:$R,18,0)&amp;K4627,Gia_MB!$A:$F,6,0)</f>
        <v>70950</v>
      </c>
      <c r="U4627" s="374">
        <f t="shared" si="467"/>
        <v>212850</v>
      </c>
      <c r="V4627" s="373"/>
      <c r="W4627" s="375">
        <f t="shared" si="468"/>
        <v>0</v>
      </c>
      <c r="X4627" s="376" t="str">
        <f t="shared" si="469"/>
        <v>8</v>
      </c>
      <c r="Y4627" s="373"/>
      <c r="Z4627" s="374">
        <f t="shared" si="470"/>
        <v>17028</v>
      </c>
      <c r="AA4627" s="377">
        <f>VLOOKUP(G4627,Ma_KH!$A:$R,14,0)</f>
        <v>60</v>
      </c>
    </row>
    <row r="4628" spans="1:27" x14ac:dyDescent="0.25">
      <c r="A4628" s="415">
        <v>46050</v>
      </c>
      <c r="B4628" s="416">
        <v>4183907650</v>
      </c>
      <c r="C4628" s="417" t="s">
        <v>15180</v>
      </c>
      <c r="D4628" s="415">
        <v>46058</v>
      </c>
      <c r="E4628" s="370"/>
      <c r="F4628" s="369"/>
      <c r="G4628" s="371" t="s">
        <v>14437</v>
      </c>
      <c r="H4628" s="370"/>
      <c r="I4628" s="368">
        <v>4183907650</v>
      </c>
      <c r="J4628" s="368" t="s">
        <v>1782</v>
      </c>
      <c r="K4628" s="368" t="s">
        <v>32</v>
      </c>
      <c r="L4628" s="348" t="str">
        <f>VLOOKUP($K4628,[1]TONG_SL!$A$1:$D$65536,2,0)</f>
        <v>Giò Tai Lưỡi Xào 250g</v>
      </c>
      <c r="M4628" s="349"/>
      <c r="N4628" s="348" t="str">
        <f t="shared" si="462"/>
        <v>K-C6</v>
      </c>
      <c r="O4628" s="350"/>
      <c r="P4628" s="350"/>
      <c r="Q4628" s="348" t="str">
        <f>VLOOKUP(K4628,TONG_SL!$A:$D,3,0)</f>
        <v>Túi</v>
      </c>
      <c r="R4628" s="224">
        <v>5</v>
      </c>
      <c r="S4628" s="373"/>
      <c r="T4628" s="373">
        <f>VLOOKUP(VLOOKUP(G4628,Ma_KH!$A:$R,18,0)&amp;K4628,Gia_MB!$A:$F,6,0)</f>
        <v>50182</v>
      </c>
      <c r="U4628" s="374">
        <f t="shared" si="467"/>
        <v>250910</v>
      </c>
      <c r="V4628" s="373"/>
      <c r="W4628" s="375">
        <f t="shared" si="468"/>
        <v>0</v>
      </c>
      <c r="X4628" s="376" t="str">
        <f t="shared" si="469"/>
        <v>8</v>
      </c>
      <c r="Y4628" s="373"/>
      <c r="Z4628" s="374">
        <f t="shared" si="470"/>
        <v>20072.8</v>
      </c>
      <c r="AA4628" s="377">
        <f>VLOOKUP(G4628,Ma_KH!$A:$R,14,0)</f>
        <v>60</v>
      </c>
    </row>
    <row r="4629" spans="1:27" x14ac:dyDescent="0.25">
      <c r="A4629" s="415">
        <v>46053</v>
      </c>
      <c r="B4629" s="416">
        <v>4184022566</v>
      </c>
      <c r="C4629" s="417" t="s">
        <v>15180</v>
      </c>
      <c r="D4629" s="415">
        <v>46058</v>
      </c>
      <c r="E4629" s="370"/>
      <c r="F4629" s="369"/>
      <c r="G4629" s="371" t="s">
        <v>14186</v>
      </c>
      <c r="H4629" s="370"/>
      <c r="I4629" s="368">
        <v>4184022566</v>
      </c>
      <c r="J4629" s="368" t="s">
        <v>1782</v>
      </c>
      <c r="K4629" s="368" t="s">
        <v>39</v>
      </c>
      <c r="L4629" s="348" t="str">
        <f>VLOOKUP($K4629,[1]TONG_SL!$A$1:$D$65536,2,0)</f>
        <v>Chả nướng 300g</v>
      </c>
      <c r="M4629" s="349"/>
      <c r="N4629" s="348" t="str">
        <f t="shared" si="462"/>
        <v>K-C6</v>
      </c>
      <c r="O4629" s="350"/>
      <c r="P4629" s="350"/>
      <c r="Q4629" s="348" t="str">
        <f>VLOOKUP(K4629,TONG_SL!$A:$D,3,0)</f>
        <v>Túi</v>
      </c>
      <c r="R4629" s="224">
        <v>4</v>
      </c>
      <c r="S4629" s="373"/>
      <c r="T4629" s="373">
        <f>VLOOKUP(VLOOKUP(G4629,Ma_KH!$A:$R,18,0)&amp;K4629,Gia_MB!$A:$F,6,0)</f>
        <v>70950</v>
      </c>
      <c r="U4629" s="374">
        <f t="shared" si="467"/>
        <v>283800</v>
      </c>
      <c r="V4629" s="373"/>
      <c r="W4629" s="375">
        <f t="shared" si="468"/>
        <v>0</v>
      </c>
      <c r="X4629" s="376" t="str">
        <f t="shared" si="469"/>
        <v>8</v>
      </c>
      <c r="Y4629" s="373"/>
      <c r="Z4629" s="374">
        <f t="shared" si="470"/>
        <v>22704</v>
      </c>
      <c r="AA4629" s="377">
        <f>VLOOKUP(G4629,Ma_KH!$A:$R,14,0)</f>
        <v>60</v>
      </c>
    </row>
    <row r="4630" spans="1:27" x14ac:dyDescent="0.25">
      <c r="A4630" s="415">
        <v>46053</v>
      </c>
      <c r="B4630" s="416">
        <v>4184022566</v>
      </c>
      <c r="C4630" s="417" t="s">
        <v>15180</v>
      </c>
      <c r="D4630" s="415">
        <v>46058</v>
      </c>
      <c r="E4630" s="370"/>
      <c r="F4630" s="369"/>
      <c r="G4630" s="371" t="s">
        <v>14186</v>
      </c>
      <c r="H4630" s="370"/>
      <c r="I4630" s="368">
        <v>4184022566</v>
      </c>
      <c r="J4630" s="368" t="s">
        <v>1782</v>
      </c>
      <c r="K4630" s="368" t="s">
        <v>37</v>
      </c>
      <c r="L4630" s="348" t="str">
        <f>VLOOKUP($K4630,[1]TONG_SL!$A$1:$D$65536,2,0)</f>
        <v>Chả cốm 300g</v>
      </c>
      <c r="M4630" s="349"/>
      <c r="N4630" s="348" t="str">
        <f t="shared" si="462"/>
        <v>K-C6</v>
      </c>
      <c r="O4630" s="350"/>
      <c r="P4630" s="350"/>
      <c r="Q4630" s="348" t="str">
        <f>VLOOKUP(K4630,TONG_SL!$A:$D,3,0)</f>
        <v>Túi</v>
      </c>
      <c r="R4630" s="224">
        <v>4</v>
      </c>
      <c r="S4630" s="373"/>
      <c r="T4630" s="373">
        <f>VLOOKUP(VLOOKUP(G4630,Ma_KH!$A:$R,18,0)&amp;K4630,Gia_MB!$A:$F,6,0)</f>
        <v>74250</v>
      </c>
      <c r="U4630" s="374">
        <f t="shared" si="467"/>
        <v>297000</v>
      </c>
      <c r="V4630" s="373"/>
      <c r="W4630" s="375">
        <f t="shared" si="468"/>
        <v>0</v>
      </c>
      <c r="X4630" s="376" t="str">
        <f t="shared" si="469"/>
        <v>8</v>
      </c>
      <c r="Y4630" s="373"/>
      <c r="Z4630" s="374">
        <f t="shared" si="470"/>
        <v>23760</v>
      </c>
      <c r="AA4630" s="377">
        <f>VLOOKUP(G4630,Ma_KH!$A:$R,14,0)</f>
        <v>60</v>
      </c>
    </row>
    <row r="4631" spans="1:27" x14ac:dyDescent="0.25">
      <c r="A4631" s="415">
        <v>46053</v>
      </c>
      <c r="B4631" s="416">
        <v>4184022915</v>
      </c>
      <c r="C4631" s="417" t="s">
        <v>15180</v>
      </c>
      <c r="D4631" s="415">
        <v>46058</v>
      </c>
      <c r="E4631" s="370"/>
      <c r="F4631" s="369"/>
      <c r="G4631" s="371" t="s">
        <v>14222</v>
      </c>
      <c r="H4631" s="370"/>
      <c r="I4631" s="368">
        <v>4184022915</v>
      </c>
      <c r="J4631" s="368" t="s">
        <v>1782</v>
      </c>
      <c r="K4631" s="368" t="s">
        <v>37</v>
      </c>
      <c r="L4631" s="348" t="str">
        <f>VLOOKUP($K4631,[1]TONG_SL!$A$1:$D$65536,2,0)</f>
        <v>Chả cốm 300g</v>
      </c>
      <c r="M4631" s="349"/>
      <c r="N4631" s="348" t="str">
        <f t="shared" si="462"/>
        <v>K-C6</v>
      </c>
      <c r="O4631" s="350"/>
      <c r="P4631" s="350"/>
      <c r="Q4631" s="348" t="str">
        <f>VLOOKUP(K4631,TONG_SL!$A:$D,3,0)</f>
        <v>Túi</v>
      </c>
      <c r="R4631" s="224">
        <v>4</v>
      </c>
      <c r="S4631" s="373"/>
      <c r="T4631" s="373">
        <f>VLOOKUP(VLOOKUP(G4631,Ma_KH!$A:$R,18,0)&amp;K4631,Gia_MB!$A:$F,6,0)</f>
        <v>74250</v>
      </c>
      <c r="U4631" s="374">
        <f t="shared" si="467"/>
        <v>297000</v>
      </c>
      <c r="V4631" s="373"/>
      <c r="W4631" s="375">
        <f t="shared" si="468"/>
        <v>0</v>
      </c>
      <c r="X4631" s="376" t="str">
        <f t="shared" si="469"/>
        <v>8</v>
      </c>
      <c r="Y4631" s="373"/>
      <c r="Z4631" s="374">
        <f t="shared" si="470"/>
        <v>23760</v>
      </c>
      <c r="AA4631" s="377">
        <f>VLOOKUP(G4631,Ma_KH!$A:$R,14,0)</f>
        <v>60</v>
      </c>
    </row>
    <row r="4632" spans="1:27" x14ac:dyDescent="0.25">
      <c r="A4632" s="415">
        <v>46053</v>
      </c>
      <c r="B4632" s="416">
        <v>4184022915</v>
      </c>
      <c r="C4632" s="417" t="s">
        <v>15180</v>
      </c>
      <c r="D4632" s="415">
        <v>46058</v>
      </c>
      <c r="E4632" s="370"/>
      <c r="F4632" s="369"/>
      <c r="G4632" s="371" t="s">
        <v>14222</v>
      </c>
      <c r="H4632" s="370"/>
      <c r="I4632" s="368">
        <v>4184022915</v>
      </c>
      <c r="J4632" s="368" t="s">
        <v>1782</v>
      </c>
      <c r="K4632" s="368" t="s">
        <v>39</v>
      </c>
      <c r="L4632" s="348" t="str">
        <f>VLOOKUP($K4632,[1]TONG_SL!$A$1:$D$65536,2,0)</f>
        <v>Chả nướng 300g</v>
      </c>
      <c r="M4632" s="349"/>
      <c r="N4632" s="348" t="str">
        <f t="shared" si="462"/>
        <v>K-C6</v>
      </c>
      <c r="O4632" s="350"/>
      <c r="P4632" s="350"/>
      <c r="Q4632" s="348" t="str">
        <f>VLOOKUP(K4632,TONG_SL!$A:$D,3,0)</f>
        <v>Túi</v>
      </c>
      <c r="R4632" s="224">
        <v>3</v>
      </c>
      <c r="S4632" s="373"/>
      <c r="T4632" s="373">
        <f>VLOOKUP(VLOOKUP(G4632,Ma_KH!$A:$R,18,0)&amp;K4632,Gia_MB!$A:$F,6,0)</f>
        <v>70950</v>
      </c>
      <c r="U4632" s="374">
        <f t="shared" si="467"/>
        <v>212850</v>
      </c>
      <c r="V4632" s="373"/>
      <c r="W4632" s="375">
        <f t="shared" si="468"/>
        <v>0</v>
      </c>
      <c r="X4632" s="376" t="str">
        <f t="shared" si="469"/>
        <v>8</v>
      </c>
      <c r="Y4632" s="373"/>
      <c r="Z4632" s="374">
        <f t="shared" si="470"/>
        <v>17028</v>
      </c>
      <c r="AA4632" s="377">
        <f>VLOOKUP(G4632,Ma_KH!$A:$R,14,0)</f>
        <v>60</v>
      </c>
    </row>
    <row r="4633" spans="1:27" x14ac:dyDescent="0.25">
      <c r="A4633" s="415">
        <v>46053</v>
      </c>
      <c r="B4633" s="416">
        <v>4184022908</v>
      </c>
      <c r="C4633" s="417" t="s">
        <v>15180</v>
      </c>
      <c r="D4633" s="415">
        <v>46058</v>
      </c>
      <c r="E4633" s="370"/>
      <c r="F4633" s="369"/>
      <c r="G4633" s="371" t="s">
        <v>14221</v>
      </c>
      <c r="H4633" s="370"/>
      <c r="I4633" s="368">
        <v>4184022908</v>
      </c>
      <c r="J4633" s="368" t="s">
        <v>1782</v>
      </c>
      <c r="K4633" s="368" t="s">
        <v>39</v>
      </c>
      <c r="L4633" s="348" t="str">
        <f>VLOOKUP($K4633,[1]TONG_SL!$A$1:$D$65536,2,0)</f>
        <v>Chả nướng 300g</v>
      </c>
      <c r="M4633" s="349"/>
      <c r="N4633" s="348" t="str">
        <f t="shared" si="462"/>
        <v>K-C6</v>
      </c>
      <c r="O4633" s="350"/>
      <c r="P4633" s="350"/>
      <c r="Q4633" s="348" t="str">
        <f>VLOOKUP(K4633,TONG_SL!$A:$D,3,0)</f>
        <v>Túi</v>
      </c>
      <c r="R4633" s="224">
        <v>6</v>
      </c>
      <c r="S4633" s="373"/>
      <c r="T4633" s="373">
        <f>VLOOKUP(VLOOKUP(G4633,Ma_KH!$A:$R,18,0)&amp;K4633,Gia_MB!$A:$F,6,0)</f>
        <v>70950</v>
      </c>
      <c r="U4633" s="374">
        <f t="shared" si="467"/>
        <v>425700</v>
      </c>
      <c r="V4633" s="373"/>
      <c r="W4633" s="375">
        <f t="shared" si="468"/>
        <v>0</v>
      </c>
      <c r="X4633" s="376" t="str">
        <f t="shared" si="469"/>
        <v>8</v>
      </c>
      <c r="Y4633" s="373"/>
      <c r="Z4633" s="374">
        <f t="shared" si="470"/>
        <v>34056</v>
      </c>
      <c r="AA4633" s="377">
        <f>VLOOKUP(G4633,Ma_KH!$A:$R,14,0)</f>
        <v>60</v>
      </c>
    </row>
    <row r="4634" spans="1:27" x14ac:dyDescent="0.25">
      <c r="A4634" s="415">
        <v>46053</v>
      </c>
      <c r="B4634" s="416">
        <v>4184023046</v>
      </c>
      <c r="C4634" s="417" t="s">
        <v>15180</v>
      </c>
      <c r="D4634" s="415">
        <v>46058</v>
      </c>
      <c r="E4634" s="370"/>
      <c r="F4634" s="369"/>
      <c r="G4634" s="371" t="s">
        <v>14232</v>
      </c>
      <c r="H4634" s="370"/>
      <c r="I4634" s="368">
        <v>4184023046</v>
      </c>
      <c r="J4634" s="368" t="s">
        <v>1782</v>
      </c>
      <c r="K4634" s="368" t="s">
        <v>39</v>
      </c>
      <c r="L4634" s="348" t="str">
        <f>VLOOKUP($K4634,[1]TONG_SL!$A$1:$D$65536,2,0)</f>
        <v>Chả nướng 300g</v>
      </c>
      <c r="M4634" s="349"/>
      <c r="N4634" s="348" t="str">
        <f t="shared" si="462"/>
        <v>K-C6</v>
      </c>
      <c r="O4634" s="350"/>
      <c r="P4634" s="350"/>
      <c r="Q4634" s="348" t="str">
        <f>VLOOKUP(K4634,TONG_SL!$A:$D,3,0)</f>
        <v>Túi</v>
      </c>
      <c r="R4634" s="224">
        <v>5</v>
      </c>
      <c r="S4634" s="373"/>
      <c r="T4634" s="373">
        <f>VLOOKUP(VLOOKUP(G4634,Ma_KH!$A:$R,18,0)&amp;K4634,Gia_MB!$A:$F,6,0)</f>
        <v>70950</v>
      </c>
      <c r="U4634" s="374">
        <f t="shared" si="467"/>
        <v>354750</v>
      </c>
      <c r="V4634" s="373"/>
      <c r="W4634" s="375">
        <f t="shared" si="468"/>
        <v>0</v>
      </c>
      <c r="X4634" s="376" t="str">
        <f t="shared" si="469"/>
        <v>8</v>
      </c>
      <c r="Y4634" s="373"/>
      <c r="Z4634" s="374">
        <f t="shared" si="470"/>
        <v>28380</v>
      </c>
      <c r="AA4634" s="377">
        <f>VLOOKUP(G4634,Ma_KH!$A:$R,14,0)</f>
        <v>60</v>
      </c>
    </row>
    <row r="4635" spans="1:27" x14ac:dyDescent="0.25">
      <c r="A4635" s="415">
        <v>46053</v>
      </c>
      <c r="B4635" s="416">
        <v>4184022563</v>
      </c>
      <c r="C4635" s="417" t="s">
        <v>15180</v>
      </c>
      <c r="D4635" s="415">
        <v>46058</v>
      </c>
      <c r="E4635" s="370"/>
      <c r="F4635" s="369"/>
      <c r="G4635" s="371" t="s">
        <v>14185</v>
      </c>
      <c r="H4635" s="370"/>
      <c r="I4635" s="368">
        <v>4184022563</v>
      </c>
      <c r="J4635" s="368" t="s">
        <v>1782</v>
      </c>
      <c r="K4635" s="368" t="s">
        <v>39</v>
      </c>
      <c r="L4635" s="348" t="str">
        <f>VLOOKUP($K4635,[1]TONG_SL!$A$1:$D$65536,2,0)</f>
        <v>Chả nướng 300g</v>
      </c>
      <c r="M4635" s="349"/>
      <c r="N4635" s="348" t="str">
        <f t="shared" si="462"/>
        <v>K-C6</v>
      </c>
      <c r="O4635" s="350"/>
      <c r="P4635" s="350"/>
      <c r="Q4635" s="348" t="str">
        <f>VLOOKUP(K4635,TONG_SL!$A:$D,3,0)</f>
        <v>Túi</v>
      </c>
      <c r="R4635" s="224">
        <v>4</v>
      </c>
      <c r="S4635" s="373"/>
      <c r="T4635" s="373">
        <f>VLOOKUP(VLOOKUP(G4635,Ma_KH!$A:$R,18,0)&amp;K4635,Gia_MB!$A:$F,6,0)</f>
        <v>70950</v>
      </c>
      <c r="U4635" s="374">
        <f t="shared" si="467"/>
        <v>283800</v>
      </c>
      <c r="V4635" s="373"/>
      <c r="W4635" s="375">
        <f t="shared" si="468"/>
        <v>0</v>
      </c>
      <c r="X4635" s="376" t="str">
        <f t="shared" si="469"/>
        <v>8</v>
      </c>
      <c r="Y4635" s="373"/>
      <c r="Z4635" s="374">
        <f t="shared" si="470"/>
        <v>22704</v>
      </c>
      <c r="AA4635" s="377">
        <f>VLOOKUP(G4635,Ma_KH!$A:$R,14,0)</f>
        <v>60</v>
      </c>
    </row>
    <row r="4636" spans="1:27" x14ac:dyDescent="0.25">
      <c r="A4636" s="415">
        <v>46053</v>
      </c>
      <c r="B4636" s="416">
        <v>4184022611</v>
      </c>
      <c r="C4636" s="417" t="s">
        <v>15180</v>
      </c>
      <c r="D4636" s="415">
        <v>46058</v>
      </c>
      <c r="E4636" s="370"/>
      <c r="F4636" s="369"/>
      <c r="G4636" s="371" t="s">
        <v>14197</v>
      </c>
      <c r="H4636" s="370"/>
      <c r="I4636" s="368">
        <v>4184022611</v>
      </c>
      <c r="J4636" s="368" t="s">
        <v>1782</v>
      </c>
      <c r="K4636" s="368" t="s">
        <v>39</v>
      </c>
      <c r="L4636" s="348" t="str">
        <f>VLOOKUP($K4636,[1]TONG_SL!$A$1:$D$65536,2,0)</f>
        <v>Chả nướng 300g</v>
      </c>
      <c r="M4636" s="349"/>
      <c r="N4636" s="348" t="str">
        <f t="shared" si="462"/>
        <v>K-C6</v>
      </c>
      <c r="O4636" s="350"/>
      <c r="P4636" s="350"/>
      <c r="Q4636" s="348" t="str">
        <f>VLOOKUP(K4636,TONG_SL!$A:$D,3,0)</f>
        <v>Túi</v>
      </c>
      <c r="R4636" s="224">
        <v>5</v>
      </c>
      <c r="S4636" s="373"/>
      <c r="T4636" s="373">
        <f>VLOOKUP(VLOOKUP(G4636,Ma_KH!$A:$R,18,0)&amp;K4636,Gia_MB!$A:$F,6,0)</f>
        <v>70950</v>
      </c>
      <c r="U4636" s="374">
        <f t="shared" si="467"/>
        <v>354750</v>
      </c>
      <c r="V4636" s="373"/>
      <c r="W4636" s="375">
        <f t="shared" si="468"/>
        <v>0</v>
      </c>
      <c r="X4636" s="376" t="str">
        <f t="shared" si="469"/>
        <v>8</v>
      </c>
      <c r="Y4636" s="373"/>
      <c r="Z4636" s="374">
        <f t="shared" si="470"/>
        <v>28380</v>
      </c>
      <c r="AA4636" s="377">
        <f>VLOOKUP(G4636,Ma_KH!$A:$R,14,0)</f>
        <v>60</v>
      </c>
    </row>
    <row r="4637" spans="1:27" x14ac:dyDescent="0.25">
      <c r="A4637" s="415">
        <v>46053</v>
      </c>
      <c r="B4637" s="416">
        <v>4184021553</v>
      </c>
      <c r="C4637" s="417" t="s">
        <v>15180</v>
      </c>
      <c r="D4637" s="415">
        <v>46058</v>
      </c>
      <c r="E4637" s="370"/>
      <c r="F4637" s="369"/>
      <c r="G4637" s="371" t="s">
        <v>14177</v>
      </c>
      <c r="H4637" s="370"/>
      <c r="I4637" s="368">
        <v>4184021553</v>
      </c>
      <c r="J4637" s="368" t="s">
        <v>1782</v>
      </c>
      <c r="K4637" s="368" t="s">
        <v>30</v>
      </c>
      <c r="L4637" s="348" t="str">
        <f>VLOOKUP($K4637,[1]TONG_SL!$A$1:$D$65536,2,0)</f>
        <v>Gà muối 500g</v>
      </c>
      <c r="M4637" s="349"/>
      <c r="N4637" s="348" t="str">
        <f t="shared" ref="N4637:N4700" si="471">IF($B4637&lt;&gt;"","K-C6","")</f>
        <v>K-C6</v>
      </c>
      <c r="O4637" s="350"/>
      <c r="P4637" s="350"/>
      <c r="Q4637" s="348" t="str">
        <f>VLOOKUP(K4637,TONG_SL!$A:$D,3,0)</f>
        <v>Túi</v>
      </c>
      <c r="R4637" s="224">
        <v>6</v>
      </c>
      <c r="S4637" s="373"/>
      <c r="T4637" s="373">
        <f>VLOOKUP(VLOOKUP(G4637,Ma_KH!$A:$R,18,0)&amp;K4637,Gia_MB!$A:$F,6,0)</f>
        <v>116611</v>
      </c>
      <c r="U4637" s="374">
        <f t="shared" si="467"/>
        <v>699666</v>
      </c>
      <c r="V4637" s="373"/>
      <c r="W4637" s="375">
        <f t="shared" si="468"/>
        <v>0</v>
      </c>
      <c r="X4637" s="376" t="str">
        <f t="shared" si="469"/>
        <v>8</v>
      </c>
      <c r="Y4637" s="373"/>
      <c r="Z4637" s="374">
        <f t="shared" si="470"/>
        <v>55973.279999999999</v>
      </c>
      <c r="AA4637" s="377">
        <f>VLOOKUP(G4637,Ma_KH!$A:$R,14,0)</f>
        <v>60</v>
      </c>
    </row>
    <row r="4638" spans="1:27" x14ac:dyDescent="0.25">
      <c r="A4638" s="415">
        <v>46050</v>
      </c>
      <c r="B4638" s="416">
        <v>4183905450</v>
      </c>
      <c r="C4638" s="417" t="s">
        <v>15180</v>
      </c>
      <c r="D4638" s="415">
        <v>46058</v>
      </c>
      <c r="E4638" s="370"/>
      <c r="F4638" s="369"/>
      <c r="G4638" s="371" t="s">
        <v>14169</v>
      </c>
      <c r="H4638" s="370"/>
      <c r="I4638" s="368">
        <v>4183905450</v>
      </c>
      <c r="J4638" s="368" t="s">
        <v>1782</v>
      </c>
      <c r="K4638" s="368" t="s">
        <v>30</v>
      </c>
      <c r="L4638" s="348" t="str">
        <f>VLOOKUP($K4638,[1]TONG_SL!$A$1:$D$65536,2,0)</f>
        <v>Gà muối 500g</v>
      </c>
      <c r="M4638" s="349"/>
      <c r="N4638" s="348" t="str">
        <f t="shared" si="471"/>
        <v>K-C6</v>
      </c>
      <c r="O4638" s="350"/>
      <c r="P4638" s="350"/>
      <c r="Q4638" s="348" t="str">
        <f>VLOOKUP(K4638,TONG_SL!$A:$D,3,0)</f>
        <v>Túi</v>
      </c>
      <c r="R4638" s="224">
        <v>20</v>
      </c>
      <c r="S4638" s="373"/>
      <c r="T4638" s="373">
        <f>VLOOKUP(VLOOKUP(G4638,Ma_KH!$A:$R,18,0)&amp;K4638,Gia_MB!$A:$F,6,0)</f>
        <v>116611</v>
      </c>
      <c r="U4638" s="374">
        <f t="shared" si="467"/>
        <v>2332220</v>
      </c>
      <c r="V4638" s="373"/>
      <c r="W4638" s="375">
        <f t="shared" si="468"/>
        <v>0</v>
      </c>
      <c r="X4638" s="376" t="str">
        <f t="shared" si="469"/>
        <v>8</v>
      </c>
      <c r="Y4638" s="373"/>
      <c r="Z4638" s="374">
        <f t="shared" si="470"/>
        <v>186577.6</v>
      </c>
      <c r="AA4638" s="377">
        <f>VLOOKUP(G4638,Ma_KH!$A:$R,14,0)</f>
        <v>60</v>
      </c>
    </row>
    <row r="4639" spans="1:27" x14ac:dyDescent="0.25">
      <c r="A4639" s="415">
        <v>46050</v>
      </c>
      <c r="B4639" s="416">
        <v>4183905450</v>
      </c>
      <c r="C4639" s="417" t="s">
        <v>15180</v>
      </c>
      <c r="D4639" s="415">
        <v>46058</v>
      </c>
      <c r="E4639" s="370"/>
      <c r="F4639" s="369"/>
      <c r="G4639" s="371" t="s">
        <v>14169</v>
      </c>
      <c r="H4639" s="370"/>
      <c r="I4639" s="368">
        <v>4183905450</v>
      </c>
      <c r="J4639" s="368" t="s">
        <v>1782</v>
      </c>
      <c r="K4639" s="368" t="s">
        <v>44</v>
      </c>
      <c r="L4639" s="348" t="str">
        <f>VLOOKUP($K4639,[1]TONG_SL!$A$1:$D$65536,2,0)</f>
        <v>Giò lụa cây 250g</v>
      </c>
      <c r="M4639" s="349"/>
      <c r="N4639" s="348" t="str">
        <f t="shared" si="471"/>
        <v>K-C6</v>
      </c>
      <c r="O4639" s="350"/>
      <c r="P4639" s="350"/>
      <c r="Q4639" s="348" t="str">
        <f>VLOOKUP(K4639,TONG_SL!$A:$D,3,0)</f>
        <v>Túi</v>
      </c>
      <c r="R4639" s="224">
        <v>10</v>
      </c>
      <c r="S4639" s="373"/>
      <c r="T4639" s="373">
        <f>VLOOKUP(VLOOKUP(G4639,Ma_KH!$A:$R,18,0)&amp;K4639,Gia_MB!$A:$F,6,0)</f>
        <v>49500</v>
      </c>
      <c r="U4639" s="374">
        <f t="shared" si="467"/>
        <v>495000</v>
      </c>
      <c r="V4639" s="373"/>
      <c r="W4639" s="375">
        <f t="shared" si="468"/>
        <v>0</v>
      </c>
      <c r="X4639" s="376" t="str">
        <f t="shared" si="469"/>
        <v>8</v>
      </c>
      <c r="Y4639" s="373"/>
      <c r="Z4639" s="374">
        <f t="shared" si="470"/>
        <v>39600</v>
      </c>
      <c r="AA4639" s="377">
        <f>VLOOKUP(G4639,Ma_KH!$A:$R,14,0)</f>
        <v>60</v>
      </c>
    </row>
    <row r="4640" spans="1:27" x14ac:dyDescent="0.25">
      <c r="A4640" s="415">
        <v>46055</v>
      </c>
      <c r="B4640" s="416">
        <v>4184047034</v>
      </c>
      <c r="C4640" s="417" t="s">
        <v>15180</v>
      </c>
      <c r="D4640" s="415">
        <v>46058</v>
      </c>
      <c r="E4640" s="370"/>
      <c r="F4640" s="369"/>
      <c r="G4640" s="371" t="s">
        <v>14169</v>
      </c>
      <c r="H4640" s="370"/>
      <c r="I4640" s="368">
        <v>4184047034</v>
      </c>
      <c r="J4640" s="368" t="s">
        <v>1782</v>
      </c>
      <c r="K4640" s="368" t="s">
        <v>30</v>
      </c>
      <c r="L4640" s="348" t="str">
        <f>VLOOKUP($K4640,[1]TONG_SL!$A$1:$D$65536,2,0)</f>
        <v>Gà muối 500g</v>
      </c>
      <c r="M4640" s="349"/>
      <c r="N4640" s="348" t="str">
        <f t="shared" si="471"/>
        <v>K-C6</v>
      </c>
      <c r="O4640" s="350"/>
      <c r="P4640" s="350"/>
      <c r="Q4640" s="348" t="str">
        <f>VLOOKUP(K4640,TONG_SL!$A:$D,3,0)</f>
        <v>Túi</v>
      </c>
      <c r="R4640" s="224">
        <v>50</v>
      </c>
      <c r="S4640" s="373"/>
      <c r="T4640" s="373">
        <f>VLOOKUP(VLOOKUP(G4640,Ma_KH!$A:$R,18,0)&amp;K4640,Gia_MB!$A:$F,6,0)</f>
        <v>116611</v>
      </c>
      <c r="U4640" s="374">
        <f t="shared" si="467"/>
        <v>5830550</v>
      </c>
      <c r="V4640" s="373"/>
      <c r="W4640" s="375">
        <f t="shared" si="468"/>
        <v>0</v>
      </c>
      <c r="X4640" s="376" t="str">
        <f t="shared" si="469"/>
        <v>8</v>
      </c>
      <c r="Y4640" s="373"/>
      <c r="Z4640" s="374">
        <f t="shared" si="470"/>
        <v>466444</v>
      </c>
      <c r="AA4640" s="377">
        <f>VLOOKUP(G4640,Ma_KH!$A:$R,14,0)</f>
        <v>60</v>
      </c>
    </row>
    <row r="4641" spans="1:27" x14ac:dyDescent="0.25">
      <c r="A4641" s="415">
        <v>46055</v>
      </c>
      <c r="B4641" s="416">
        <v>4184047034</v>
      </c>
      <c r="C4641" s="417" t="s">
        <v>15180</v>
      </c>
      <c r="D4641" s="415">
        <v>46058</v>
      </c>
      <c r="E4641" s="370"/>
      <c r="F4641" s="369"/>
      <c r="G4641" s="371" t="s">
        <v>14169</v>
      </c>
      <c r="H4641" s="370"/>
      <c r="I4641" s="368">
        <v>4184047034</v>
      </c>
      <c r="J4641" s="368" t="s">
        <v>1782</v>
      </c>
      <c r="K4641" s="368" t="s">
        <v>44</v>
      </c>
      <c r="L4641" s="348" t="str">
        <f>VLOOKUP($K4641,[1]TONG_SL!$A$1:$D$65536,2,0)</f>
        <v>Giò lụa cây 250g</v>
      </c>
      <c r="M4641" s="349"/>
      <c r="N4641" s="348" t="str">
        <f t="shared" si="471"/>
        <v>K-C6</v>
      </c>
      <c r="O4641" s="350"/>
      <c r="P4641" s="350"/>
      <c r="Q4641" s="348" t="str">
        <f>VLOOKUP(K4641,TONG_SL!$A:$D,3,0)</f>
        <v>Túi</v>
      </c>
      <c r="R4641" s="224">
        <v>10</v>
      </c>
      <c r="S4641" s="373"/>
      <c r="T4641" s="373">
        <f>VLOOKUP(VLOOKUP(G4641,Ma_KH!$A:$R,18,0)&amp;K4641,Gia_MB!$A:$F,6,0)</f>
        <v>49500</v>
      </c>
      <c r="U4641" s="374">
        <f t="shared" si="467"/>
        <v>495000</v>
      </c>
      <c r="V4641" s="373"/>
      <c r="W4641" s="375">
        <f t="shared" si="468"/>
        <v>0</v>
      </c>
      <c r="X4641" s="376" t="str">
        <f t="shared" si="469"/>
        <v>8</v>
      </c>
      <c r="Y4641" s="373"/>
      <c r="Z4641" s="374">
        <f t="shared" si="470"/>
        <v>39600</v>
      </c>
      <c r="AA4641" s="377">
        <f>VLOOKUP(G4641,Ma_KH!$A:$R,14,0)</f>
        <v>60</v>
      </c>
    </row>
    <row r="4642" spans="1:27" x14ac:dyDescent="0.25">
      <c r="A4642" s="415">
        <v>46055</v>
      </c>
      <c r="B4642" s="416">
        <v>4184047034</v>
      </c>
      <c r="C4642" s="417" t="s">
        <v>15180</v>
      </c>
      <c r="D4642" s="415">
        <v>46058</v>
      </c>
      <c r="E4642" s="370"/>
      <c r="F4642" s="369"/>
      <c r="G4642" s="371" t="s">
        <v>14169</v>
      </c>
      <c r="H4642" s="370"/>
      <c r="I4642" s="368">
        <v>4184047034</v>
      </c>
      <c r="J4642" s="368" t="s">
        <v>1782</v>
      </c>
      <c r="K4642" s="368" t="s">
        <v>32</v>
      </c>
      <c r="L4642" s="348" t="str">
        <f>VLOOKUP($K4642,[1]TONG_SL!$A$1:$D$65536,2,0)</f>
        <v>Giò Tai Lưỡi Xào 250g</v>
      </c>
      <c r="M4642" s="349"/>
      <c r="N4642" s="348" t="str">
        <f t="shared" si="471"/>
        <v>K-C6</v>
      </c>
      <c r="O4642" s="350"/>
      <c r="P4642" s="350"/>
      <c r="Q4642" s="348" t="str">
        <f>VLOOKUP(K4642,TONG_SL!$A:$D,3,0)</f>
        <v>Túi</v>
      </c>
      <c r="R4642" s="224">
        <v>20</v>
      </c>
      <c r="S4642" s="373"/>
      <c r="T4642" s="373">
        <f>VLOOKUP(VLOOKUP(G4642,Ma_KH!$A:$R,18,0)&amp;K4642,Gia_MB!$A:$F,6,0)</f>
        <v>50182</v>
      </c>
      <c r="U4642" s="374">
        <f t="shared" si="467"/>
        <v>1003640</v>
      </c>
      <c r="V4642" s="373"/>
      <c r="W4642" s="375">
        <f t="shared" si="468"/>
        <v>0</v>
      </c>
      <c r="X4642" s="376" t="str">
        <f t="shared" si="469"/>
        <v>8</v>
      </c>
      <c r="Y4642" s="373"/>
      <c r="Z4642" s="374">
        <f t="shared" si="470"/>
        <v>80291.199999999997</v>
      </c>
      <c r="AA4642" s="377">
        <f>VLOOKUP(G4642,Ma_KH!$A:$R,14,0)</f>
        <v>60</v>
      </c>
    </row>
    <row r="4643" spans="1:27" x14ac:dyDescent="0.25">
      <c r="A4643" s="415">
        <v>46055</v>
      </c>
      <c r="B4643" s="416">
        <v>4184307168</v>
      </c>
      <c r="C4643" s="417" t="s">
        <v>15180</v>
      </c>
      <c r="D4643" s="415">
        <v>46058</v>
      </c>
      <c r="E4643" s="370"/>
      <c r="F4643" s="369"/>
      <c r="G4643" s="371" t="s">
        <v>14975</v>
      </c>
      <c r="H4643" s="370"/>
      <c r="I4643" s="368">
        <v>4184307168</v>
      </c>
      <c r="J4643" s="368" t="s">
        <v>1782</v>
      </c>
      <c r="K4643" s="368" t="s">
        <v>30</v>
      </c>
      <c r="L4643" s="348" t="str">
        <f>VLOOKUP($K4643,[1]TONG_SL!$A$1:$D$65536,2,0)</f>
        <v>Gà muối 500g</v>
      </c>
      <c r="M4643" s="349"/>
      <c r="N4643" s="348" t="str">
        <f t="shared" si="471"/>
        <v>K-C6</v>
      </c>
      <c r="O4643" s="350"/>
      <c r="P4643" s="350"/>
      <c r="Q4643" s="348" t="str">
        <f>VLOOKUP(K4643,TONG_SL!$A:$D,3,0)</f>
        <v>Túi</v>
      </c>
      <c r="R4643" s="224">
        <v>10</v>
      </c>
      <c r="S4643" s="373"/>
      <c r="T4643" s="373">
        <f>VLOOKUP(VLOOKUP(G4643,Ma_KH!$A:$R,18,0)&amp;K4643,Gia_MB!$A:$F,6,0)</f>
        <v>116611</v>
      </c>
      <c r="U4643" s="374">
        <f t="shared" si="467"/>
        <v>1166110</v>
      </c>
      <c r="V4643" s="373"/>
      <c r="W4643" s="375">
        <f t="shared" si="468"/>
        <v>0</v>
      </c>
      <c r="X4643" s="376" t="str">
        <f t="shared" si="469"/>
        <v>8</v>
      </c>
      <c r="Y4643" s="373"/>
      <c r="Z4643" s="374">
        <f t="shared" si="470"/>
        <v>93288.8</v>
      </c>
      <c r="AA4643" s="377">
        <f>VLOOKUP(G4643,Ma_KH!$A:$R,14,0)</f>
        <v>60</v>
      </c>
    </row>
    <row r="4644" spans="1:27" x14ac:dyDescent="0.25">
      <c r="A4644" s="418">
        <v>46055</v>
      </c>
      <c r="B4644" s="419">
        <v>4184307168</v>
      </c>
      <c r="C4644" s="420" t="s">
        <v>15180</v>
      </c>
      <c r="D4644" s="418">
        <v>46058</v>
      </c>
      <c r="E4644" s="361"/>
      <c r="F4644" s="360"/>
      <c r="G4644" s="378" t="s">
        <v>14975</v>
      </c>
      <c r="H4644" s="361"/>
      <c r="I4644" s="359">
        <v>4184307168</v>
      </c>
      <c r="J4644" s="359" t="s">
        <v>1782</v>
      </c>
      <c r="K4644" s="359" t="s">
        <v>27</v>
      </c>
      <c r="L4644" s="348" t="str">
        <f>VLOOKUP($K4644,[1]TONG_SL!$A$1:$D$65536,2,0)</f>
        <v>Chân giò heo muối 300g</v>
      </c>
      <c r="M4644" s="349"/>
      <c r="N4644" s="348" t="str">
        <f t="shared" si="471"/>
        <v>K-C6</v>
      </c>
      <c r="O4644" s="350"/>
      <c r="P4644" s="350"/>
      <c r="Q4644" s="348" t="str">
        <f>VLOOKUP(K4644,TONG_SL!$A:$D,3,0)</f>
        <v>Túi</v>
      </c>
      <c r="R4644" s="224">
        <v>20</v>
      </c>
      <c r="S4644" s="362"/>
      <c r="T4644" s="362">
        <f>VLOOKUP(VLOOKUP(G4644,Ma_KH!$A:$R,18,0)&amp;K4644,Gia_MB!$A:$F,6,0)</f>
        <v>73431</v>
      </c>
      <c r="U4644" s="363">
        <f t="shared" si="467"/>
        <v>1468620</v>
      </c>
      <c r="V4644" s="362"/>
      <c r="W4644" s="364">
        <f t="shared" si="468"/>
        <v>0</v>
      </c>
      <c r="X4644" s="365" t="str">
        <f t="shared" si="469"/>
        <v>8</v>
      </c>
      <c r="Y4644" s="362"/>
      <c r="Z4644" s="363">
        <f t="shared" si="470"/>
        <v>117489.60000000001</v>
      </c>
      <c r="AA4644" s="366">
        <f>VLOOKUP(G4644,Ma_KH!$A:$R,14,0)</f>
        <v>60</v>
      </c>
    </row>
    <row r="4645" spans="1:27" x14ac:dyDescent="0.25">
      <c r="A4645" s="460">
        <v>46057</v>
      </c>
      <c r="B4645" s="461">
        <v>14100478</v>
      </c>
      <c r="C4645" s="462" t="s">
        <v>15180</v>
      </c>
      <c r="D4645" s="460">
        <v>46059</v>
      </c>
      <c r="E4645" s="370"/>
      <c r="F4645" s="369"/>
      <c r="G4645" s="463" t="s">
        <v>11318</v>
      </c>
      <c r="H4645" s="370"/>
      <c r="I4645" s="372" t="s">
        <v>11318</v>
      </c>
      <c r="J4645" s="368" t="s">
        <v>1782</v>
      </c>
      <c r="K4645" s="368" t="s">
        <v>52</v>
      </c>
      <c r="L4645" s="348" t="str">
        <f>VLOOKUP($K4645,[1]TONG_SL!$A$1:$D$65536,2,0)</f>
        <v>Gà xì dầu 500g</v>
      </c>
      <c r="M4645" s="349"/>
      <c r="N4645" s="348" t="str">
        <f t="shared" si="471"/>
        <v>K-C6</v>
      </c>
      <c r="O4645" s="350"/>
      <c r="P4645" s="350"/>
      <c r="Q4645" s="348" t="str">
        <f>VLOOKUP(K4645,TONG_SL!$A:$D,3,0)</f>
        <v>Túi</v>
      </c>
      <c r="R4645" s="224">
        <v>50</v>
      </c>
      <c r="S4645" s="373"/>
      <c r="T4645" s="373">
        <f>VLOOKUP(VLOOKUP(G4645,Ma_KH!$A:$R,18,0)&amp;K4645,Gia_MB!$A:$F,6,0)</f>
        <v>111606</v>
      </c>
      <c r="U4645" s="374">
        <f t="shared" ref="U4645:U4660" si="472">T4645*R4645</f>
        <v>5580300</v>
      </c>
      <c r="V4645" s="373"/>
      <c r="W4645" s="375">
        <f t="shared" ref="W4645:W4660" si="473">U4645*V4645</f>
        <v>0</v>
      </c>
      <c r="X4645" s="376" t="str">
        <f t="shared" ref="X4645:X4660" si="474">IF(B4645&lt;&gt;"","8","0")</f>
        <v>8</v>
      </c>
      <c r="Y4645" s="373"/>
      <c r="Z4645" s="374">
        <f t="shared" ref="Z4645:Z4660" si="475">U4645*X4645%</f>
        <v>446424</v>
      </c>
      <c r="AA4645" s="377">
        <f>VLOOKUP(G4645,Ma_KH!$A:$R,14,0)</f>
        <v>49</v>
      </c>
    </row>
    <row r="4646" spans="1:27" x14ac:dyDescent="0.25">
      <c r="A4646" s="460">
        <v>46057</v>
      </c>
      <c r="B4646" s="461">
        <v>14100478</v>
      </c>
      <c r="C4646" s="462" t="s">
        <v>15180</v>
      </c>
      <c r="D4646" s="460">
        <v>46059</v>
      </c>
      <c r="E4646" s="370"/>
      <c r="F4646" s="369"/>
      <c r="G4646" s="463" t="s">
        <v>11318</v>
      </c>
      <c r="H4646" s="370"/>
      <c r="I4646" s="372" t="s">
        <v>11318</v>
      </c>
      <c r="J4646" s="368" t="s">
        <v>1782</v>
      </c>
      <c r="K4646" s="368" t="s">
        <v>30</v>
      </c>
      <c r="L4646" s="348" t="str">
        <f>VLOOKUP($K4646,[1]TONG_SL!$A$1:$D$65536,2,0)</f>
        <v>Gà muối 500g</v>
      </c>
      <c r="M4646" s="349"/>
      <c r="N4646" s="348" t="str">
        <f t="shared" si="471"/>
        <v>K-C6</v>
      </c>
      <c r="O4646" s="350"/>
      <c r="P4646" s="350"/>
      <c r="Q4646" s="348" t="str">
        <f>VLOOKUP(K4646,TONG_SL!$A:$D,3,0)</f>
        <v>Túi</v>
      </c>
      <c r="R4646" s="224">
        <v>200</v>
      </c>
      <c r="S4646" s="373"/>
      <c r="T4646" s="373">
        <f>VLOOKUP(VLOOKUP(G4646,Ma_KH!$A:$R,18,0)&amp;K4646,Gia_MB!$A:$F,6,0)</f>
        <v>111058</v>
      </c>
      <c r="U4646" s="374">
        <f t="shared" si="472"/>
        <v>22211600</v>
      </c>
      <c r="V4646" s="373"/>
      <c r="W4646" s="375">
        <f t="shared" si="473"/>
        <v>0</v>
      </c>
      <c r="X4646" s="376" t="str">
        <f t="shared" si="474"/>
        <v>8</v>
      </c>
      <c r="Y4646" s="373"/>
      <c r="Z4646" s="374">
        <f t="shared" si="475"/>
        <v>1776928</v>
      </c>
      <c r="AA4646" s="377">
        <f>VLOOKUP(G4646,Ma_KH!$A:$R,14,0)</f>
        <v>49</v>
      </c>
    </row>
    <row r="4647" spans="1:27" x14ac:dyDescent="0.25">
      <c r="A4647" s="460">
        <v>46057</v>
      </c>
      <c r="B4647" s="461">
        <v>14100478</v>
      </c>
      <c r="C4647" s="462" t="s">
        <v>15180</v>
      </c>
      <c r="D4647" s="460">
        <v>46059</v>
      </c>
      <c r="E4647" s="370"/>
      <c r="F4647" s="369"/>
      <c r="G4647" s="463" t="s">
        <v>11318</v>
      </c>
      <c r="H4647" s="370"/>
      <c r="I4647" s="372" t="s">
        <v>11318</v>
      </c>
      <c r="J4647" s="368" t="s">
        <v>1782</v>
      </c>
      <c r="K4647" s="368" t="s">
        <v>32</v>
      </c>
      <c r="L4647" s="348" t="str">
        <f>VLOOKUP($K4647,[1]TONG_SL!$A$1:$D$65536,2,0)</f>
        <v>Giò Tai Lưỡi Xào 250g</v>
      </c>
      <c r="M4647" s="349"/>
      <c r="N4647" s="348" t="str">
        <f t="shared" si="471"/>
        <v>K-C6</v>
      </c>
      <c r="O4647" s="350"/>
      <c r="P4647" s="350"/>
      <c r="Q4647" s="348" t="str">
        <f>VLOOKUP(K4647,TONG_SL!$A:$D,3,0)</f>
        <v>Túi</v>
      </c>
      <c r="R4647" s="224">
        <v>10</v>
      </c>
      <c r="S4647" s="373"/>
      <c r="T4647" s="373">
        <f>VLOOKUP(VLOOKUP(G4647,Ma_KH!$A:$R,18,0)&amp;K4647,Gia_MB!$A:$F,6,0)</f>
        <v>50182</v>
      </c>
      <c r="U4647" s="374">
        <f t="shared" si="472"/>
        <v>501820</v>
      </c>
      <c r="V4647" s="373"/>
      <c r="W4647" s="375">
        <f t="shared" si="473"/>
        <v>0</v>
      </c>
      <c r="X4647" s="376" t="str">
        <f t="shared" si="474"/>
        <v>8</v>
      </c>
      <c r="Y4647" s="373"/>
      <c r="Z4647" s="374">
        <f t="shared" si="475"/>
        <v>40145.599999999999</v>
      </c>
      <c r="AA4647" s="377">
        <f>VLOOKUP(G4647,Ma_KH!$A:$R,14,0)</f>
        <v>49</v>
      </c>
    </row>
    <row r="4648" spans="1:27" x14ac:dyDescent="0.25">
      <c r="A4648" s="460">
        <v>46058</v>
      </c>
      <c r="B4648" s="461">
        <v>14101254</v>
      </c>
      <c r="C4648" s="462" t="s">
        <v>15180</v>
      </c>
      <c r="D4648" s="460">
        <v>46059</v>
      </c>
      <c r="E4648" s="370"/>
      <c r="F4648" s="369"/>
      <c r="G4648" s="463" t="s">
        <v>11318</v>
      </c>
      <c r="H4648" s="370"/>
      <c r="I4648" s="372" t="s">
        <v>11318</v>
      </c>
      <c r="J4648" s="368" t="s">
        <v>1782</v>
      </c>
      <c r="K4648" s="368" t="s">
        <v>52</v>
      </c>
      <c r="L4648" s="348" t="str">
        <f>VLOOKUP($K4648,[1]TONG_SL!$A$1:$D$65536,2,0)</f>
        <v>Gà xì dầu 500g</v>
      </c>
      <c r="M4648" s="349"/>
      <c r="N4648" s="348" t="str">
        <f t="shared" si="471"/>
        <v>K-C6</v>
      </c>
      <c r="O4648" s="350"/>
      <c r="P4648" s="350"/>
      <c r="Q4648" s="348" t="str">
        <f>VLOOKUP(K4648,TONG_SL!$A:$D,3,0)</f>
        <v>Túi</v>
      </c>
      <c r="R4648" s="224">
        <v>50</v>
      </c>
      <c r="S4648" s="373"/>
      <c r="T4648" s="373">
        <f>VLOOKUP(VLOOKUP(G4648,Ma_KH!$A:$R,18,0)&amp;K4648,Gia_MB!$A:$F,6,0)</f>
        <v>111606</v>
      </c>
      <c r="U4648" s="374">
        <f t="shared" si="472"/>
        <v>5580300</v>
      </c>
      <c r="V4648" s="373"/>
      <c r="W4648" s="375">
        <f t="shared" si="473"/>
        <v>0</v>
      </c>
      <c r="X4648" s="376" t="str">
        <f t="shared" si="474"/>
        <v>8</v>
      </c>
      <c r="Y4648" s="373"/>
      <c r="Z4648" s="374">
        <f t="shared" si="475"/>
        <v>446424</v>
      </c>
      <c r="AA4648" s="377">
        <f>VLOOKUP(G4648,Ma_KH!$A:$R,14,0)</f>
        <v>49</v>
      </c>
    </row>
    <row r="4649" spans="1:27" x14ac:dyDescent="0.25">
      <c r="A4649" s="460">
        <v>46055</v>
      </c>
      <c r="B4649" s="461">
        <v>14099215</v>
      </c>
      <c r="C4649" s="462" t="s">
        <v>15180</v>
      </c>
      <c r="D4649" s="460">
        <v>46059</v>
      </c>
      <c r="E4649" s="370"/>
      <c r="F4649" s="369"/>
      <c r="G4649" s="463" t="s">
        <v>11318</v>
      </c>
      <c r="H4649" s="370"/>
      <c r="I4649" s="372" t="s">
        <v>11318</v>
      </c>
      <c r="J4649" s="368" t="s">
        <v>1782</v>
      </c>
      <c r="K4649" s="368" t="s">
        <v>52</v>
      </c>
      <c r="L4649" s="348" t="str">
        <f>VLOOKUP($K4649,[1]TONG_SL!$A$1:$D$65536,2,0)</f>
        <v>Gà xì dầu 500g</v>
      </c>
      <c r="M4649" s="349"/>
      <c r="N4649" s="348" t="str">
        <f t="shared" si="471"/>
        <v>K-C6</v>
      </c>
      <c r="O4649" s="350"/>
      <c r="P4649" s="350"/>
      <c r="Q4649" s="348" t="str">
        <f>VLOOKUP(K4649,TONG_SL!$A:$D,3,0)</f>
        <v>Túi</v>
      </c>
      <c r="R4649" s="224">
        <v>5</v>
      </c>
      <c r="S4649" s="373"/>
      <c r="T4649" s="373">
        <f>VLOOKUP(VLOOKUP(G4649,Ma_KH!$A:$R,18,0)&amp;K4649,Gia_MB!$A:$F,6,0)</f>
        <v>111606</v>
      </c>
      <c r="U4649" s="374">
        <f t="shared" si="472"/>
        <v>558030</v>
      </c>
      <c r="V4649" s="373"/>
      <c r="W4649" s="375">
        <f t="shared" si="473"/>
        <v>0</v>
      </c>
      <c r="X4649" s="376" t="str">
        <f t="shared" si="474"/>
        <v>8</v>
      </c>
      <c r="Y4649" s="373"/>
      <c r="Z4649" s="374">
        <f t="shared" si="475"/>
        <v>44642.400000000001</v>
      </c>
      <c r="AA4649" s="377">
        <f>VLOOKUP(G4649,Ma_KH!$A:$R,14,0)</f>
        <v>49</v>
      </c>
    </row>
    <row r="4650" spans="1:27" x14ac:dyDescent="0.25">
      <c r="A4650" s="415">
        <v>46054</v>
      </c>
      <c r="B4650" s="416">
        <v>4184040744</v>
      </c>
      <c r="C4650" s="417" t="s">
        <v>15180</v>
      </c>
      <c r="D4650" s="415">
        <v>46059</v>
      </c>
      <c r="E4650" s="370"/>
      <c r="F4650" s="369"/>
      <c r="G4650" s="371" t="s">
        <v>14940</v>
      </c>
      <c r="H4650" s="370"/>
      <c r="I4650" s="368">
        <v>4184040744</v>
      </c>
      <c r="J4650" s="368" t="s">
        <v>1786</v>
      </c>
      <c r="K4650" s="368" t="s">
        <v>52</v>
      </c>
      <c r="L4650" s="348" t="str">
        <f>VLOOKUP($K4650,[1]TONG_SL!$A$1:$D$65536,2,0)</f>
        <v>Gà xì dầu 500g</v>
      </c>
      <c r="M4650" s="349"/>
      <c r="N4650" s="348" t="str">
        <f t="shared" si="471"/>
        <v>K-C6</v>
      </c>
      <c r="O4650" s="350"/>
      <c r="P4650" s="350"/>
      <c r="Q4650" s="348" t="str">
        <f>VLOOKUP(K4650,TONG_SL!$A:$D,3,0)</f>
        <v>Túi</v>
      </c>
      <c r="R4650" s="224">
        <v>10</v>
      </c>
      <c r="S4650" s="373"/>
      <c r="T4650" s="373">
        <f>VLOOKUP(VLOOKUP(G4650,Ma_KH!$A:$R,18,0)&amp;K4650,Gia_MB!$A:$F,6,0)</f>
        <v>111606</v>
      </c>
      <c r="U4650" s="374">
        <f t="shared" si="472"/>
        <v>1116060</v>
      </c>
      <c r="V4650" s="373"/>
      <c r="W4650" s="375">
        <f t="shared" si="473"/>
        <v>0</v>
      </c>
      <c r="X4650" s="376" t="str">
        <f t="shared" si="474"/>
        <v>8</v>
      </c>
      <c r="Y4650" s="373"/>
      <c r="Z4650" s="374">
        <f t="shared" si="475"/>
        <v>89284.800000000003</v>
      </c>
      <c r="AA4650" s="377">
        <f>VLOOKUP(G4650,Ma_KH!$A:$R,14,0)</f>
        <v>60</v>
      </c>
    </row>
    <row r="4651" spans="1:27" x14ac:dyDescent="0.25">
      <c r="A4651" s="415">
        <v>46054</v>
      </c>
      <c r="B4651" s="416">
        <v>4184040744</v>
      </c>
      <c r="C4651" s="417" t="s">
        <v>15180</v>
      </c>
      <c r="D4651" s="415">
        <v>46059</v>
      </c>
      <c r="E4651" s="370"/>
      <c r="F4651" s="369"/>
      <c r="G4651" s="371" t="s">
        <v>14940</v>
      </c>
      <c r="H4651" s="370"/>
      <c r="I4651" s="368">
        <v>4184040744</v>
      </c>
      <c r="J4651" s="368" t="s">
        <v>1786</v>
      </c>
      <c r="K4651" s="368" t="s">
        <v>32</v>
      </c>
      <c r="L4651" s="348" t="str">
        <f>VLOOKUP($K4651,[1]TONG_SL!$A$1:$D$65536,2,0)</f>
        <v>Giò Tai Lưỡi Xào 250g</v>
      </c>
      <c r="M4651" s="349"/>
      <c r="N4651" s="348" t="str">
        <f t="shared" si="471"/>
        <v>K-C6</v>
      </c>
      <c r="O4651" s="350"/>
      <c r="P4651" s="350"/>
      <c r="Q4651" s="348" t="str">
        <f>VLOOKUP(K4651,TONG_SL!$A:$D,3,0)</f>
        <v>Túi</v>
      </c>
      <c r="R4651" s="224">
        <v>10</v>
      </c>
      <c r="S4651" s="373"/>
      <c r="T4651" s="373">
        <f>VLOOKUP(VLOOKUP(G4651,Ma_KH!$A:$R,18,0)&amp;K4651,Gia_MB!$A:$F,6,0)</f>
        <v>50182</v>
      </c>
      <c r="U4651" s="374">
        <f t="shared" si="472"/>
        <v>501820</v>
      </c>
      <c r="V4651" s="373"/>
      <c r="W4651" s="375">
        <f t="shared" si="473"/>
        <v>0</v>
      </c>
      <c r="X4651" s="376" t="str">
        <f t="shared" si="474"/>
        <v>8</v>
      </c>
      <c r="Y4651" s="373"/>
      <c r="Z4651" s="374">
        <f t="shared" si="475"/>
        <v>40145.599999999999</v>
      </c>
      <c r="AA4651" s="377">
        <f>VLOOKUP(G4651,Ma_KH!$A:$R,14,0)</f>
        <v>60</v>
      </c>
    </row>
    <row r="4652" spans="1:27" x14ac:dyDescent="0.25">
      <c r="A4652" s="415">
        <v>46054</v>
      </c>
      <c r="B4652" s="416">
        <v>4184040744</v>
      </c>
      <c r="C4652" s="417" t="s">
        <v>15180</v>
      </c>
      <c r="D4652" s="415">
        <v>46059</v>
      </c>
      <c r="E4652" s="370"/>
      <c r="F4652" s="369"/>
      <c r="G4652" s="371" t="s">
        <v>14940</v>
      </c>
      <c r="H4652" s="370"/>
      <c r="I4652" s="368">
        <v>4184040744</v>
      </c>
      <c r="J4652" s="368" t="s">
        <v>1786</v>
      </c>
      <c r="K4652" s="368" t="s">
        <v>27</v>
      </c>
      <c r="L4652" s="348" t="str">
        <f>VLOOKUP($K4652,[1]TONG_SL!$A$1:$D$65536,2,0)</f>
        <v>Chân giò heo muối 300g</v>
      </c>
      <c r="M4652" s="349"/>
      <c r="N4652" s="348" t="str">
        <f t="shared" si="471"/>
        <v>K-C6</v>
      </c>
      <c r="O4652" s="350"/>
      <c r="P4652" s="350"/>
      <c r="Q4652" s="348" t="str">
        <f>VLOOKUP(K4652,TONG_SL!$A:$D,3,0)</f>
        <v>Túi</v>
      </c>
      <c r="R4652" s="224">
        <v>10</v>
      </c>
      <c r="S4652" s="373"/>
      <c r="T4652" s="373">
        <f>VLOOKUP(VLOOKUP(G4652,Ma_KH!$A:$R,18,0)&amp;K4652,Gia_MB!$A:$F,6,0)</f>
        <v>73431</v>
      </c>
      <c r="U4652" s="374">
        <f t="shared" si="472"/>
        <v>734310</v>
      </c>
      <c r="V4652" s="373"/>
      <c r="W4652" s="375">
        <f t="shared" si="473"/>
        <v>0</v>
      </c>
      <c r="X4652" s="376" t="str">
        <f t="shared" si="474"/>
        <v>8</v>
      </c>
      <c r="Y4652" s="373"/>
      <c r="Z4652" s="374">
        <f t="shared" si="475"/>
        <v>58744.800000000003</v>
      </c>
      <c r="AA4652" s="377">
        <f>VLOOKUP(G4652,Ma_KH!$A:$R,14,0)</f>
        <v>60</v>
      </c>
    </row>
    <row r="4653" spans="1:27" x14ac:dyDescent="0.25">
      <c r="A4653" s="415">
        <v>46054</v>
      </c>
      <c r="B4653" s="416">
        <v>4184040744</v>
      </c>
      <c r="C4653" s="417" t="s">
        <v>15180</v>
      </c>
      <c r="D4653" s="415">
        <v>46059</v>
      </c>
      <c r="E4653" s="370"/>
      <c r="F4653" s="369"/>
      <c r="G4653" s="371" t="s">
        <v>14940</v>
      </c>
      <c r="H4653" s="370"/>
      <c r="I4653" s="368">
        <v>4184040744</v>
      </c>
      <c r="J4653" s="368" t="s">
        <v>1786</v>
      </c>
      <c r="K4653" s="368" t="s">
        <v>30</v>
      </c>
      <c r="L4653" s="348" t="str">
        <f>VLOOKUP($K4653,[1]TONG_SL!$A$1:$D$65536,2,0)</f>
        <v>Gà muối 500g</v>
      </c>
      <c r="M4653" s="349"/>
      <c r="N4653" s="348" t="str">
        <f t="shared" si="471"/>
        <v>K-C6</v>
      </c>
      <c r="O4653" s="350"/>
      <c r="P4653" s="350"/>
      <c r="Q4653" s="348" t="str">
        <f>VLOOKUP(K4653,TONG_SL!$A:$D,3,0)</f>
        <v>Túi</v>
      </c>
      <c r="R4653" s="224">
        <v>10</v>
      </c>
      <c r="S4653" s="373"/>
      <c r="T4653" s="373">
        <f>VLOOKUP(VLOOKUP(G4653,Ma_KH!$A:$R,18,0)&amp;K4653,Gia_MB!$A:$F,6,0)</f>
        <v>116611</v>
      </c>
      <c r="U4653" s="374">
        <f t="shared" si="472"/>
        <v>1166110</v>
      </c>
      <c r="V4653" s="373"/>
      <c r="W4653" s="375">
        <f t="shared" si="473"/>
        <v>0</v>
      </c>
      <c r="X4653" s="376" t="str">
        <f t="shared" si="474"/>
        <v>8</v>
      </c>
      <c r="Y4653" s="373"/>
      <c r="Z4653" s="374">
        <f t="shared" si="475"/>
        <v>93288.8</v>
      </c>
      <c r="AA4653" s="377">
        <f>VLOOKUP(G4653,Ma_KH!$A:$R,14,0)</f>
        <v>60</v>
      </c>
    </row>
    <row r="4654" spans="1:27" x14ac:dyDescent="0.25">
      <c r="A4654" s="415">
        <v>46048</v>
      </c>
      <c r="B4654" s="416">
        <v>4183699506</v>
      </c>
      <c r="C4654" s="417" t="s">
        <v>15180</v>
      </c>
      <c r="D4654" s="415">
        <v>46059</v>
      </c>
      <c r="E4654" s="370"/>
      <c r="F4654" s="369"/>
      <c r="G4654" s="371" t="s">
        <v>16151</v>
      </c>
      <c r="H4654" s="370"/>
      <c r="I4654" s="368">
        <v>4183699506</v>
      </c>
      <c r="J4654" s="368" t="s">
        <v>1782</v>
      </c>
      <c r="K4654" s="368" t="s">
        <v>27</v>
      </c>
      <c r="L4654" s="348" t="str">
        <f>VLOOKUP($K4654,[1]TONG_SL!$A$1:$D$65536,2,0)</f>
        <v>Chân giò heo muối 300g</v>
      </c>
      <c r="M4654" s="349"/>
      <c r="N4654" s="348" t="str">
        <f t="shared" si="471"/>
        <v>K-C6</v>
      </c>
      <c r="O4654" s="350"/>
      <c r="P4654" s="350"/>
      <c r="Q4654" s="348" t="str">
        <f>VLOOKUP(K4654,TONG_SL!$A:$D,3,0)</f>
        <v>Túi</v>
      </c>
      <c r="R4654" s="224">
        <v>30</v>
      </c>
      <c r="S4654" s="373"/>
      <c r="T4654" s="373" t="e">
        <f>VLOOKUP(VLOOKUP(G4654,Ma_KH!$A:$R,18,0)&amp;K4654,Gia_MB!$A:$F,6,0)</f>
        <v>#N/A</v>
      </c>
      <c r="U4654" s="374" t="e">
        <f t="shared" si="472"/>
        <v>#N/A</v>
      </c>
      <c r="V4654" s="373"/>
      <c r="W4654" s="375" t="e">
        <f t="shared" si="473"/>
        <v>#N/A</v>
      </c>
      <c r="X4654" s="376" t="str">
        <f t="shared" si="474"/>
        <v>8</v>
      </c>
      <c r="Y4654" s="373"/>
      <c r="Z4654" s="374" t="e">
        <f t="shared" si="475"/>
        <v>#N/A</v>
      </c>
      <c r="AA4654" s="377" t="e">
        <f>VLOOKUP(G4654,Ma_KH!$A:$R,14,0)</f>
        <v>#N/A</v>
      </c>
    </row>
    <row r="4655" spans="1:27" x14ac:dyDescent="0.25">
      <c r="A4655" s="415">
        <v>46048</v>
      </c>
      <c r="B4655" s="416">
        <v>4183699506</v>
      </c>
      <c r="C4655" s="417" t="s">
        <v>15180</v>
      </c>
      <c r="D4655" s="415">
        <v>46059</v>
      </c>
      <c r="E4655" s="370"/>
      <c r="F4655" s="369"/>
      <c r="G4655" s="371" t="s">
        <v>16151</v>
      </c>
      <c r="H4655" s="370"/>
      <c r="I4655" s="368">
        <v>4183699506</v>
      </c>
      <c r="J4655" s="368" t="s">
        <v>1782</v>
      </c>
      <c r="K4655" s="368" t="s">
        <v>30</v>
      </c>
      <c r="L4655" s="348" t="str">
        <f>VLOOKUP($K4655,[1]TONG_SL!$A$1:$D$65536,2,0)</f>
        <v>Gà muối 500g</v>
      </c>
      <c r="M4655" s="349"/>
      <c r="N4655" s="348" t="str">
        <f t="shared" si="471"/>
        <v>K-C6</v>
      </c>
      <c r="O4655" s="350"/>
      <c r="P4655" s="350"/>
      <c r="Q4655" s="348" t="str">
        <f>VLOOKUP(K4655,TONG_SL!$A:$D,3,0)</f>
        <v>Túi</v>
      </c>
      <c r="R4655" s="224">
        <v>5</v>
      </c>
      <c r="S4655" s="373"/>
      <c r="T4655" s="373" t="e">
        <f>VLOOKUP(VLOOKUP(G4655,Ma_KH!$A:$R,18,0)&amp;K4655,Gia_MB!$A:$F,6,0)</f>
        <v>#N/A</v>
      </c>
      <c r="U4655" s="374" t="e">
        <f t="shared" si="472"/>
        <v>#N/A</v>
      </c>
      <c r="V4655" s="373"/>
      <c r="W4655" s="375" t="e">
        <f t="shared" si="473"/>
        <v>#N/A</v>
      </c>
      <c r="X4655" s="376" t="str">
        <f t="shared" si="474"/>
        <v>8</v>
      </c>
      <c r="Y4655" s="373"/>
      <c r="Z4655" s="374" t="e">
        <f t="shared" si="475"/>
        <v>#N/A</v>
      </c>
      <c r="AA4655" s="377" t="e">
        <f>VLOOKUP(G4655,Ma_KH!$A:$R,14,0)</f>
        <v>#N/A</v>
      </c>
    </row>
    <row r="4656" spans="1:27" x14ac:dyDescent="0.25">
      <c r="A4656" s="415">
        <v>46048</v>
      </c>
      <c r="B4656" s="416">
        <v>4183699506</v>
      </c>
      <c r="C4656" s="417" t="s">
        <v>15180</v>
      </c>
      <c r="D4656" s="415">
        <v>46059</v>
      </c>
      <c r="E4656" s="370"/>
      <c r="F4656" s="369"/>
      <c r="G4656" s="371" t="s">
        <v>16151</v>
      </c>
      <c r="H4656" s="370"/>
      <c r="I4656" s="368">
        <v>4183699506</v>
      </c>
      <c r="J4656" s="368" t="s">
        <v>1782</v>
      </c>
      <c r="K4656" s="368" t="s">
        <v>32</v>
      </c>
      <c r="L4656" s="348" t="str">
        <f>VLOOKUP($K4656,[1]TONG_SL!$A$1:$D$65536,2,0)</f>
        <v>Giò Tai Lưỡi Xào 250g</v>
      </c>
      <c r="M4656" s="349"/>
      <c r="N4656" s="348" t="str">
        <f t="shared" si="471"/>
        <v>K-C6</v>
      </c>
      <c r="O4656" s="350"/>
      <c r="P4656" s="350"/>
      <c r="Q4656" s="348" t="str">
        <f>VLOOKUP(K4656,TONG_SL!$A:$D,3,0)</f>
        <v>Túi</v>
      </c>
      <c r="R4656" s="224">
        <v>10</v>
      </c>
      <c r="S4656" s="373"/>
      <c r="T4656" s="373" t="e">
        <f>VLOOKUP(VLOOKUP(G4656,Ma_KH!$A:$R,18,0)&amp;K4656,Gia_MB!$A:$F,6,0)</f>
        <v>#N/A</v>
      </c>
      <c r="U4656" s="374" t="e">
        <f t="shared" si="472"/>
        <v>#N/A</v>
      </c>
      <c r="V4656" s="373"/>
      <c r="W4656" s="375" t="e">
        <f t="shared" si="473"/>
        <v>#N/A</v>
      </c>
      <c r="X4656" s="376" t="str">
        <f t="shared" si="474"/>
        <v>8</v>
      </c>
      <c r="Y4656" s="373"/>
      <c r="Z4656" s="374" t="e">
        <f t="shared" si="475"/>
        <v>#N/A</v>
      </c>
      <c r="AA4656" s="377" t="e">
        <f>VLOOKUP(G4656,Ma_KH!$A:$R,14,0)</f>
        <v>#N/A</v>
      </c>
    </row>
    <row r="4657" spans="1:27" x14ac:dyDescent="0.25">
      <c r="A4657" s="415">
        <v>46046</v>
      </c>
      <c r="B4657" s="416">
        <v>4183607917</v>
      </c>
      <c r="C4657" s="417" t="s">
        <v>15180</v>
      </c>
      <c r="D4657" s="415">
        <v>46059</v>
      </c>
      <c r="E4657" s="370"/>
      <c r="F4657" s="369"/>
      <c r="G4657" s="371" t="s">
        <v>16151</v>
      </c>
      <c r="H4657" s="370"/>
      <c r="I4657" s="368">
        <v>4183607917</v>
      </c>
      <c r="J4657" s="368" t="s">
        <v>1782</v>
      </c>
      <c r="K4657" s="368" t="s">
        <v>34</v>
      </c>
      <c r="L4657" s="348" t="str">
        <f>VLOOKUP($K4657,[1]TONG_SL!$A$1:$D$65536,2,0)</f>
        <v>Tai heo muối 200g</v>
      </c>
      <c r="M4657" s="349"/>
      <c r="N4657" s="348" t="str">
        <f t="shared" si="471"/>
        <v>K-C6</v>
      </c>
      <c r="O4657" s="350"/>
      <c r="P4657" s="350"/>
      <c r="Q4657" s="348" t="str">
        <f>VLOOKUP(K4657,TONG_SL!$A:$D,3,0)</f>
        <v>Túi</v>
      </c>
      <c r="R4657" s="224">
        <v>8</v>
      </c>
      <c r="S4657" s="373"/>
      <c r="T4657" s="373" t="e">
        <f>VLOOKUP(VLOOKUP(G4657,Ma_KH!$A:$R,18,0)&amp;K4657,Gia_MB!$A:$F,6,0)</f>
        <v>#N/A</v>
      </c>
      <c r="U4657" s="374" t="e">
        <f t="shared" si="472"/>
        <v>#N/A</v>
      </c>
      <c r="V4657" s="373"/>
      <c r="W4657" s="375" t="e">
        <f t="shared" si="473"/>
        <v>#N/A</v>
      </c>
      <c r="X4657" s="376" t="str">
        <f t="shared" si="474"/>
        <v>8</v>
      </c>
      <c r="Y4657" s="373"/>
      <c r="Z4657" s="374" t="e">
        <f t="shared" si="475"/>
        <v>#N/A</v>
      </c>
      <c r="AA4657" s="377" t="e">
        <f>VLOOKUP(G4657,Ma_KH!$A:$R,14,0)</f>
        <v>#N/A</v>
      </c>
    </row>
    <row r="4658" spans="1:27" x14ac:dyDescent="0.25">
      <c r="A4658" s="415">
        <v>46046</v>
      </c>
      <c r="B4658" s="416">
        <v>4183607917</v>
      </c>
      <c r="C4658" s="417" t="s">
        <v>15180</v>
      </c>
      <c r="D4658" s="415">
        <v>46059</v>
      </c>
      <c r="E4658" s="370"/>
      <c r="F4658" s="369"/>
      <c r="G4658" s="371" t="s">
        <v>16151</v>
      </c>
      <c r="H4658" s="370"/>
      <c r="I4658" s="368">
        <v>4183607917</v>
      </c>
      <c r="J4658" s="368" t="s">
        <v>1782</v>
      </c>
      <c r="K4658" s="368" t="s">
        <v>27</v>
      </c>
      <c r="L4658" s="348" t="str">
        <f>VLOOKUP($K4658,[1]TONG_SL!$A$1:$D$65536,2,0)</f>
        <v>Chân giò heo muối 300g</v>
      </c>
      <c r="M4658" s="349"/>
      <c r="N4658" s="348" t="str">
        <f t="shared" si="471"/>
        <v>K-C6</v>
      </c>
      <c r="O4658" s="350"/>
      <c r="P4658" s="350"/>
      <c r="Q4658" s="348" t="str">
        <f>VLOOKUP(K4658,TONG_SL!$A:$D,3,0)</f>
        <v>Túi</v>
      </c>
      <c r="R4658" s="224">
        <v>26</v>
      </c>
      <c r="S4658" s="373"/>
      <c r="T4658" s="373" t="e">
        <f>VLOOKUP(VLOOKUP(G4658,Ma_KH!$A:$R,18,0)&amp;K4658,Gia_MB!$A:$F,6,0)</f>
        <v>#N/A</v>
      </c>
      <c r="U4658" s="374" t="e">
        <f t="shared" si="472"/>
        <v>#N/A</v>
      </c>
      <c r="V4658" s="373"/>
      <c r="W4658" s="375" t="e">
        <f t="shared" si="473"/>
        <v>#N/A</v>
      </c>
      <c r="X4658" s="376" t="str">
        <f t="shared" si="474"/>
        <v>8</v>
      </c>
      <c r="Y4658" s="373"/>
      <c r="Z4658" s="374" t="e">
        <f t="shared" si="475"/>
        <v>#N/A</v>
      </c>
      <c r="AA4658" s="377" t="e">
        <f>VLOOKUP(G4658,Ma_KH!$A:$R,14,0)</f>
        <v>#N/A</v>
      </c>
    </row>
    <row r="4659" spans="1:27" x14ac:dyDescent="0.25">
      <c r="A4659" s="415">
        <v>46046</v>
      </c>
      <c r="B4659" s="416">
        <v>4183607917</v>
      </c>
      <c r="C4659" s="417" t="s">
        <v>15180</v>
      </c>
      <c r="D4659" s="415">
        <v>46059</v>
      </c>
      <c r="E4659" s="370"/>
      <c r="F4659" s="369"/>
      <c r="G4659" s="371" t="s">
        <v>16151</v>
      </c>
      <c r="H4659" s="370"/>
      <c r="I4659" s="368">
        <v>4183607917</v>
      </c>
      <c r="J4659" s="368" t="s">
        <v>1782</v>
      </c>
      <c r="K4659" s="368" t="s">
        <v>32</v>
      </c>
      <c r="L4659" s="348" t="str">
        <f>VLOOKUP($K4659,[1]TONG_SL!$A$1:$D$65536,2,0)</f>
        <v>Giò Tai Lưỡi Xào 250g</v>
      </c>
      <c r="M4659" s="349"/>
      <c r="N4659" s="348" t="str">
        <f t="shared" si="471"/>
        <v>K-C6</v>
      </c>
      <c r="O4659" s="350"/>
      <c r="P4659" s="350"/>
      <c r="Q4659" s="348" t="str">
        <f>VLOOKUP(K4659,TONG_SL!$A:$D,3,0)</f>
        <v>Túi</v>
      </c>
      <c r="R4659" s="224">
        <v>10</v>
      </c>
      <c r="S4659" s="373"/>
      <c r="T4659" s="373" t="e">
        <f>VLOOKUP(VLOOKUP(G4659,Ma_KH!$A:$R,18,0)&amp;K4659,Gia_MB!$A:$F,6,0)</f>
        <v>#N/A</v>
      </c>
      <c r="U4659" s="374" t="e">
        <f t="shared" si="472"/>
        <v>#N/A</v>
      </c>
      <c r="V4659" s="373"/>
      <c r="W4659" s="375" t="e">
        <f t="shared" si="473"/>
        <v>#N/A</v>
      </c>
      <c r="X4659" s="376" t="str">
        <f t="shared" si="474"/>
        <v>8</v>
      </c>
      <c r="Y4659" s="373"/>
      <c r="Z4659" s="374" t="e">
        <f t="shared" si="475"/>
        <v>#N/A</v>
      </c>
      <c r="AA4659" s="377" t="e">
        <f>VLOOKUP(G4659,Ma_KH!$A:$R,14,0)</f>
        <v>#N/A</v>
      </c>
    </row>
    <row r="4660" spans="1:27" x14ac:dyDescent="0.25">
      <c r="A4660" s="418">
        <v>46046</v>
      </c>
      <c r="B4660" s="419">
        <v>4183607917</v>
      </c>
      <c r="C4660" s="420" t="s">
        <v>15180</v>
      </c>
      <c r="D4660" s="418">
        <v>46059</v>
      </c>
      <c r="E4660" s="361"/>
      <c r="F4660" s="360"/>
      <c r="G4660" s="378" t="s">
        <v>16151</v>
      </c>
      <c r="H4660" s="361"/>
      <c r="I4660" s="359">
        <v>4183607917</v>
      </c>
      <c r="J4660" s="359" t="s">
        <v>1782</v>
      </c>
      <c r="K4660" s="359" t="s">
        <v>30</v>
      </c>
      <c r="L4660" s="348" t="str">
        <f>VLOOKUP($K4660,[1]TONG_SL!$A$1:$D$65536,2,0)</f>
        <v>Gà muối 500g</v>
      </c>
      <c r="M4660" s="349"/>
      <c r="N4660" s="348" t="str">
        <f t="shared" si="471"/>
        <v>K-C6</v>
      </c>
      <c r="O4660" s="350"/>
      <c r="P4660" s="350"/>
      <c r="Q4660" s="348" t="str">
        <f>VLOOKUP(K4660,TONG_SL!$A:$D,3,0)</f>
        <v>Túi</v>
      </c>
      <c r="R4660" s="224">
        <v>40</v>
      </c>
      <c r="S4660" s="362"/>
      <c r="T4660" s="362" t="e">
        <f>VLOOKUP(VLOOKUP(G4660,Ma_KH!$A:$R,18,0)&amp;K4660,Gia_MB!$A:$F,6,0)</f>
        <v>#N/A</v>
      </c>
      <c r="U4660" s="363" t="e">
        <f t="shared" si="472"/>
        <v>#N/A</v>
      </c>
      <c r="V4660" s="362"/>
      <c r="W4660" s="364" t="e">
        <f t="shared" si="473"/>
        <v>#N/A</v>
      </c>
      <c r="X4660" s="365" t="str">
        <f t="shared" si="474"/>
        <v>8</v>
      </c>
      <c r="Y4660" s="362"/>
      <c r="Z4660" s="363" t="e">
        <f t="shared" si="475"/>
        <v>#N/A</v>
      </c>
      <c r="AA4660" s="366" t="e">
        <f>VLOOKUP(G4660,Ma_KH!$A:$R,14,0)</f>
        <v>#N/A</v>
      </c>
    </row>
    <row r="4661" spans="1:27" x14ac:dyDescent="0.25">
      <c r="A4661" s="358">
        <v>46057</v>
      </c>
      <c r="B4661" s="359">
        <v>4184284539</v>
      </c>
      <c r="C4661" s="360" t="s">
        <v>15180</v>
      </c>
      <c r="D4661" s="358">
        <v>46060</v>
      </c>
      <c r="E4661" s="361"/>
      <c r="F4661" s="360"/>
      <c r="G4661" s="378" t="s">
        <v>15442</v>
      </c>
      <c r="H4661" s="361"/>
      <c r="I4661" s="359" t="s">
        <v>16162</v>
      </c>
      <c r="J4661" s="359" t="s">
        <v>1769</v>
      </c>
      <c r="K4661" s="359" t="s">
        <v>48</v>
      </c>
      <c r="L4661" s="348" t="str">
        <f>VLOOKUP($K4661,[1]TONG_SL!$A$1:$D$65536,2,0)</f>
        <v>Mọc Nấm Hương 250g</v>
      </c>
      <c r="M4661" s="349"/>
      <c r="N4661" s="348" t="str">
        <f t="shared" si="471"/>
        <v>K-C6</v>
      </c>
      <c r="O4661" s="350"/>
      <c r="P4661" s="350"/>
      <c r="Q4661" s="348" t="str">
        <f>VLOOKUP(K4661,TONG_SL!$A:$D,3,0)</f>
        <v>Túi</v>
      </c>
      <c r="R4661" s="362">
        <v>20</v>
      </c>
      <c r="S4661" s="362"/>
      <c r="T4661" s="362">
        <f>VLOOKUP(VLOOKUP(G4661,Ma_KH!$A:$R,18,0)&amp;K4661,Gia_MB!$A:$F,6,0)</f>
        <v>46000</v>
      </c>
      <c r="U4661" s="363">
        <f t="shared" ref="U4661:U4692" si="476">T4661*R4661</f>
        <v>920000</v>
      </c>
      <c r="V4661" s="362"/>
      <c r="W4661" s="364">
        <f t="shared" ref="W4661:W4692" si="477">U4661*V4661</f>
        <v>0</v>
      </c>
      <c r="X4661" s="365" t="str">
        <f t="shared" ref="X4661:X4692" si="478">IF(B4661&lt;&gt;"","8","0")</f>
        <v>8</v>
      </c>
      <c r="Y4661" s="362"/>
      <c r="Z4661" s="363">
        <f t="shared" ref="Z4661:Z4692" si="479">U4661*X4661%</f>
        <v>73600</v>
      </c>
      <c r="AA4661" s="366">
        <f>VLOOKUP(G4661,Ma_KH!$A:$R,14,0)</f>
        <v>60</v>
      </c>
    </row>
    <row r="4662" spans="1:27" x14ac:dyDescent="0.25">
      <c r="A4662" s="358">
        <v>46057</v>
      </c>
      <c r="B4662" s="359">
        <v>4184284539</v>
      </c>
      <c r="C4662" s="360" t="s">
        <v>15180</v>
      </c>
      <c r="D4662" s="358">
        <v>46060</v>
      </c>
      <c r="E4662" s="361"/>
      <c r="F4662" s="360"/>
      <c r="G4662" s="378" t="s">
        <v>15442</v>
      </c>
      <c r="H4662" s="361"/>
      <c r="I4662" s="359" t="s">
        <v>16162</v>
      </c>
      <c r="J4662" s="359" t="s">
        <v>1769</v>
      </c>
      <c r="K4662" s="359" t="s">
        <v>27</v>
      </c>
      <c r="L4662" s="348" t="str">
        <f>VLOOKUP($K4662,[1]TONG_SL!$A$1:$D$65536,2,0)</f>
        <v>Chân giò heo muối 300g</v>
      </c>
      <c r="M4662" s="349"/>
      <c r="N4662" s="348" t="str">
        <f t="shared" si="471"/>
        <v>K-C6</v>
      </c>
      <c r="O4662" s="350"/>
      <c r="P4662" s="350"/>
      <c r="Q4662" s="348" t="str">
        <f>VLOOKUP(K4662,TONG_SL!$A:$D,3,0)</f>
        <v>Túi</v>
      </c>
      <c r="R4662" s="362">
        <v>30</v>
      </c>
      <c r="S4662" s="362"/>
      <c r="T4662" s="362">
        <f>VLOOKUP(VLOOKUP(G4662,Ma_KH!$A:$R,18,0)&amp;K4662,Gia_MB!$A:$F,6,0)</f>
        <v>73431</v>
      </c>
      <c r="U4662" s="363">
        <f t="shared" si="476"/>
        <v>2202930</v>
      </c>
      <c r="V4662" s="362"/>
      <c r="W4662" s="364">
        <f t="shared" si="477"/>
        <v>0</v>
      </c>
      <c r="X4662" s="365" t="str">
        <f t="shared" si="478"/>
        <v>8</v>
      </c>
      <c r="Y4662" s="362"/>
      <c r="Z4662" s="363">
        <f t="shared" si="479"/>
        <v>176234.4</v>
      </c>
      <c r="AA4662" s="366">
        <f>VLOOKUP(G4662,Ma_KH!$A:$R,14,0)</f>
        <v>60</v>
      </c>
    </row>
    <row r="4663" spans="1:27" x14ac:dyDescent="0.25">
      <c r="A4663" s="358">
        <v>46057</v>
      </c>
      <c r="B4663" s="359">
        <v>4184284539</v>
      </c>
      <c r="C4663" s="360" t="s">
        <v>15180</v>
      </c>
      <c r="D4663" s="358">
        <v>46060</v>
      </c>
      <c r="E4663" s="361"/>
      <c r="F4663" s="360"/>
      <c r="G4663" s="378" t="s">
        <v>15442</v>
      </c>
      <c r="H4663" s="361"/>
      <c r="I4663" s="359" t="s">
        <v>16162</v>
      </c>
      <c r="J4663" s="359" t="s">
        <v>1769</v>
      </c>
      <c r="K4663" s="359" t="s">
        <v>30</v>
      </c>
      <c r="L4663" s="348" t="str">
        <f>VLOOKUP($K4663,[1]TONG_SL!$A$1:$D$65536,2,0)</f>
        <v>Gà muối 500g</v>
      </c>
      <c r="M4663" s="349"/>
      <c r="N4663" s="348" t="str">
        <f t="shared" si="471"/>
        <v>K-C6</v>
      </c>
      <c r="O4663" s="350"/>
      <c r="P4663" s="350"/>
      <c r="Q4663" s="348" t="str">
        <f>VLOOKUP(K4663,TONG_SL!$A:$D,3,0)</f>
        <v>Túi</v>
      </c>
      <c r="R4663" s="362">
        <v>20</v>
      </c>
      <c r="S4663" s="362"/>
      <c r="T4663" s="362">
        <f>VLOOKUP(VLOOKUP(G4663,Ma_KH!$A:$R,18,0)&amp;K4663,Gia_MB!$A:$F,6,0)</f>
        <v>116611</v>
      </c>
      <c r="U4663" s="363">
        <f t="shared" si="476"/>
        <v>2332220</v>
      </c>
      <c r="V4663" s="362"/>
      <c r="W4663" s="364">
        <f t="shared" si="477"/>
        <v>0</v>
      </c>
      <c r="X4663" s="365" t="str">
        <f t="shared" si="478"/>
        <v>8</v>
      </c>
      <c r="Y4663" s="362"/>
      <c r="Z4663" s="363">
        <f t="shared" si="479"/>
        <v>186577.6</v>
      </c>
      <c r="AA4663" s="366">
        <f>VLOOKUP(G4663,Ma_KH!$A:$R,14,0)</f>
        <v>60</v>
      </c>
    </row>
    <row r="4664" spans="1:27" x14ac:dyDescent="0.25">
      <c r="A4664" s="358">
        <v>46057</v>
      </c>
      <c r="B4664" s="359">
        <v>4184284539</v>
      </c>
      <c r="C4664" s="360" t="s">
        <v>15180</v>
      </c>
      <c r="D4664" s="358">
        <v>46060</v>
      </c>
      <c r="E4664" s="361"/>
      <c r="F4664" s="360"/>
      <c r="G4664" s="378" t="s">
        <v>15442</v>
      </c>
      <c r="H4664" s="361"/>
      <c r="I4664" s="359" t="s">
        <v>16162</v>
      </c>
      <c r="J4664" s="359" t="s">
        <v>1769</v>
      </c>
      <c r="K4664" s="359" t="s">
        <v>32</v>
      </c>
      <c r="L4664" s="348" t="str">
        <f>VLOOKUP($K4664,[1]TONG_SL!$A$1:$D$65536,2,0)</f>
        <v>Giò Tai Lưỡi Xào 250g</v>
      </c>
      <c r="M4664" s="349"/>
      <c r="N4664" s="348" t="str">
        <f t="shared" si="471"/>
        <v>K-C6</v>
      </c>
      <c r="O4664" s="350"/>
      <c r="P4664" s="350"/>
      <c r="Q4664" s="348" t="str">
        <f>VLOOKUP(K4664,TONG_SL!$A:$D,3,0)</f>
        <v>Túi</v>
      </c>
      <c r="R4664" s="362">
        <v>16</v>
      </c>
      <c r="S4664" s="362"/>
      <c r="T4664" s="362">
        <f>VLOOKUP(VLOOKUP(G4664,Ma_KH!$A:$R,18,0)&amp;K4664,Gia_MB!$A:$F,6,0)</f>
        <v>50182</v>
      </c>
      <c r="U4664" s="363">
        <f t="shared" si="476"/>
        <v>802912</v>
      </c>
      <c r="V4664" s="362"/>
      <c r="W4664" s="364">
        <f t="shared" si="477"/>
        <v>0</v>
      </c>
      <c r="X4664" s="365" t="str">
        <f t="shared" si="478"/>
        <v>8</v>
      </c>
      <c r="Y4664" s="362"/>
      <c r="Z4664" s="363">
        <f t="shared" si="479"/>
        <v>64232.959999999999</v>
      </c>
      <c r="AA4664" s="366">
        <f>VLOOKUP(G4664,Ma_KH!$A:$R,14,0)</f>
        <v>60</v>
      </c>
    </row>
    <row r="4665" spans="1:27" x14ac:dyDescent="0.25">
      <c r="A4665" s="358">
        <v>46052</v>
      </c>
      <c r="B4665" s="359">
        <v>4183988793</v>
      </c>
      <c r="C4665" s="360" t="s">
        <v>15180</v>
      </c>
      <c r="D4665" s="358">
        <v>46060</v>
      </c>
      <c r="E4665" s="361"/>
      <c r="F4665" s="360"/>
      <c r="G4665" s="378" t="s">
        <v>15442</v>
      </c>
      <c r="H4665" s="361"/>
      <c r="I4665" s="359" t="s">
        <v>16163</v>
      </c>
      <c r="J4665" s="359" t="s">
        <v>1769</v>
      </c>
      <c r="K4665" s="359" t="s">
        <v>30</v>
      </c>
      <c r="L4665" s="348" t="str">
        <f>VLOOKUP($K4665,[1]TONG_SL!$A$1:$D$65536,2,0)</f>
        <v>Gà muối 500g</v>
      </c>
      <c r="M4665" s="349"/>
      <c r="N4665" s="348" t="str">
        <f t="shared" si="471"/>
        <v>K-C6</v>
      </c>
      <c r="O4665" s="350"/>
      <c r="P4665" s="350"/>
      <c r="Q4665" s="348" t="str">
        <f>VLOOKUP(K4665,TONG_SL!$A:$D,3,0)</f>
        <v>Túi</v>
      </c>
      <c r="R4665" s="362">
        <v>20</v>
      </c>
      <c r="S4665" s="362"/>
      <c r="T4665" s="362">
        <f>VLOOKUP(VLOOKUP(G4665,Ma_KH!$A:$R,18,0)&amp;K4665,Gia_MB!$A:$F,6,0)</f>
        <v>116611</v>
      </c>
      <c r="U4665" s="363">
        <f t="shared" si="476"/>
        <v>2332220</v>
      </c>
      <c r="V4665" s="362"/>
      <c r="W4665" s="364">
        <f t="shared" si="477"/>
        <v>0</v>
      </c>
      <c r="X4665" s="365" t="str">
        <f t="shared" si="478"/>
        <v>8</v>
      </c>
      <c r="Y4665" s="362"/>
      <c r="Z4665" s="363">
        <f t="shared" si="479"/>
        <v>186577.6</v>
      </c>
      <c r="AA4665" s="366">
        <f>VLOOKUP(G4665,Ma_KH!$A:$R,14,0)</f>
        <v>60</v>
      </c>
    </row>
    <row r="4666" spans="1:27" x14ac:dyDescent="0.25">
      <c r="A4666" s="358">
        <v>46052</v>
      </c>
      <c r="B4666" s="359">
        <v>4183988793</v>
      </c>
      <c r="C4666" s="360" t="s">
        <v>15180</v>
      </c>
      <c r="D4666" s="358">
        <v>46060</v>
      </c>
      <c r="E4666" s="361"/>
      <c r="F4666" s="360"/>
      <c r="G4666" s="378" t="s">
        <v>15442</v>
      </c>
      <c r="H4666" s="361"/>
      <c r="I4666" s="359" t="s">
        <v>16163</v>
      </c>
      <c r="J4666" s="359" t="s">
        <v>1769</v>
      </c>
      <c r="K4666" s="359" t="s">
        <v>32</v>
      </c>
      <c r="L4666" s="348" t="str">
        <f>VLOOKUP($K4666,[1]TONG_SL!$A$1:$D$65536,2,0)</f>
        <v>Giò Tai Lưỡi Xào 250g</v>
      </c>
      <c r="M4666" s="349"/>
      <c r="N4666" s="348" t="str">
        <f t="shared" si="471"/>
        <v>K-C6</v>
      </c>
      <c r="O4666" s="350"/>
      <c r="P4666" s="350"/>
      <c r="Q4666" s="348" t="str">
        <f>VLOOKUP(K4666,TONG_SL!$A:$D,3,0)</f>
        <v>Túi</v>
      </c>
      <c r="R4666" s="362">
        <v>14</v>
      </c>
      <c r="S4666" s="362"/>
      <c r="T4666" s="362">
        <f>VLOOKUP(VLOOKUP(G4666,Ma_KH!$A:$R,18,0)&amp;K4666,Gia_MB!$A:$F,6,0)</f>
        <v>50182</v>
      </c>
      <c r="U4666" s="363">
        <f t="shared" si="476"/>
        <v>702548</v>
      </c>
      <c r="V4666" s="362"/>
      <c r="W4666" s="364">
        <f t="shared" si="477"/>
        <v>0</v>
      </c>
      <c r="X4666" s="365" t="str">
        <f t="shared" si="478"/>
        <v>8</v>
      </c>
      <c r="Y4666" s="362"/>
      <c r="Z4666" s="363">
        <f t="shared" si="479"/>
        <v>56203.840000000004</v>
      </c>
      <c r="AA4666" s="366">
        <f>VLOOKUP(G4666,Ma_KH!$A:$R,14,0)</f>
        <v>60</v>
      </c>
    </row>
    <row r="4667" spans="1:27" x14ac:dyDescent="0.25">
      <c r="A4667" s="358">
        <v>46052</v>
      </c>
      <c r="B4667" s="359">
        <v>4183988793</v>
      </c>
      <c r="C4667" s="360" t="s">
        <v>15180</v>
      </c>
      <c r="D4667" s="358">
        <v>46060</v>
      </c>
      <c r="E4667" s="361"/>
      <c r="F4667" s="360"/>
      <c r="G4667" s="378" t="s">
        <v>15442</v>
      </c>
      <c r="H4667" s="361"/>
      <c r="I4667" s="359" t="s">
        <v>16163</v>
      </c>
      <c r="J4667" s="359" t="s">
        <v>1769</v>
      </c>
      <c r="K4667" s="359" t="s">
        <v>7182</v>
      </c>
      <c r="L4667" s="348" t="str">
        <f>VLOOKUP($K4667,[1]TONG_SL!$A$1:$D$65536,2,0)</f>
        <v>Chân giò heo muối 300g</v>
      </c>
      <c r="M4667" s="349"/>
      <c r="N4667" s="348" t="str">
        <f t="shared" si="471"/>
        <v>K-C6</v>
      </c>
      <c r="O4667" s="350"/>
      <c r="P4667" s="350"/>
      <c r="Q4667" s="348" t="str">
        <f>VLOOKUP(K4667,TONG_SL!$A:$D,3,0)</f>
        <v>Túi</v>
      </c>
      <c r="R4667" s="362">
        <v>20</v>
      </c>
      <c r="S4667" s="362"/>
      <c r="T4667" s="362">
        <f>VLOOKUP(VLOOKUP(G4667,Ma_KH!$A:$R,18,0)&amp;K4667,Gia_MB!$A:$F,6,0)</f>
        <v>73431</v>
      </c>
      <c r="U4667" s="363">
        <f t="shared" si="476"/>
        <v>1468620</v>
      </c>
      <c r="V4667" s="362"/>
      <c r="W4667" s="364">
        <f t="shared" si="477"/>
        <v>0</v>
      </c>
      <c r="X4667" s="365" t="str">
        <f t="shared" si="478"/>
        <v>8</v>
      </c>
      <c r="Y4667" s="362"/>
      <c r="Z4667" s="363">
        <f t="shared" si="479"/>
        <v>117489.60000000001</v>
      </c>
      <c r="AA4667" s="366">
        <f>VLOOKUP(G4667,Ma_KH!$A:$R,14,0)</f>
        <v>60</v>
      </c>
    </row>
    <row r="4668" spans="1:27" x14ac:dyDescent="0.25">
      <c r="A4668" s="358">
        <v>46052</v>
      </c>
      <c r="B4668" s="359">
        <v>4183988793</v>
      </c>
      <c r="C4668" s="360" t="s">
        <v>15180</v>
      </c>
      <c r="D4668" s="358">
        <v>46060</v>
      </c>
      <c r="E4668" s="361"/>
      <c r="F4668" s="360"/>
      <c r="G4668" s="378" t="s">
        <v>15442</v>
      </c>
      <c r="H4668" s="361"/>
      <c r="I4668" s="359" t="s">
        <v>16163</v>
      </c>
      <c r="J4668" s="359" t="s">
        <v>1769</v>
      </c>
      <c r="K4668" s="359" t="s">
        <v>15464</v>
      </c>
      <c r="L4668" s="348" t="str">
        <f>VLOOKUP($K4668,[1]TONG_SL!$A$1:$D$65536,2,0)</f>
        <v>Mọc Nấm Hương 250g</v>
      </c>
      <c r="M4668" s="349"/>
      <c r="N4668" s="348" t="str">
        <f t="shared" si="471"/>
        <v>K-C6</v>
      </c>
      <c r="O4668" s="350"/>
      <c r="P4668" s="350"/>
      <c r="Q4668" s="348" t="str">
        <f>VLOOKUP(K4668,TONG_SL!$A:$D,3,0)</f>
        <v>Túi</v>
      </c>
      <c r="R4668" s="362">
        <v>15</v>
      </c>
      <c r="S4668" s="362"/>
      <c r="T4668" s="362">
        <f>VLOOKUP(VLOOKUP(G4668,Ma_KH!$A:$R,18,0)&amp;K4668,Gia_MB!$A:$F,6,0)</f>
        <v>46000</v>
      </c>
      <c r="U4668" s="363">
        <f t="shared" si="476"/>
        <v>690000</v>
      </c>
      <c r="V4668" s="362"/>
      <c r="W4668" s="364">
        <f t="shared" si="477"/>
        <v>0</v>
      </c>
      <c r="X4668" s="365" t="str">
        <f t="shared" si="478"/>
        <v>8</v>
      </c>
      <c r="Y4668" s="362"/>
      <c r="Z4668" s="363">
        <f t="shared" si="479"/>
        <v>55200</v>
      </c>
      <c r="AA4668" s="366">
        <f>VLOOKUP(G4668,Ma_KH!$A:$R,14,0)</f>
        <v>60</v>
      </c>
    </row>
    <row r="4669" spans="1:27" x14ac:dyDescent="0.25">
      <c r="A4669" s="358">
        <v>46052</v>
      </c>
      <c r="B4669" s="359">
        <v>4183995432</v>
      </c>
      <c r="C4669" s="360" t="s">
        <v>15180</v>
      </c>
      <c r="D4669" s="358">
        <v>46060</v>
      </c>
      <c r="E4669" s="361"/>
      <c r="F4669" s="360"/>
      <c r="G4669" s="378" t="s">
        <v>15442</v>
      </c>
      <c r="H4669" s="361"/>
      <c r="I4669" s="359" t="s">
        <v>16164</v>
      </c>
      <c r="J4669" s="359" t="s">
        <v>1769</v>
      </c>
      <c r="K4669" s="359" t="s">
        <v>7182</v>
      </c>
      <c r="L4669" s="348" t="str">
        <f>VLOOKUP($K4669,[1]TONG_SL!$A$1:$D$65536,2,0)</f>
        <v>Chân giò heo muối 300g</v>
      </c>
      <c r="M4669" s="349"/>
      <c r="N4669" s="348" t="str">
        <f t="shared" si="471"/>
        <v>K-C6</v>
      </c>
      <c r="O4669" s="350"/>
      <c r="P4669" s="350"/>
      <c r="Q4669" s="348" t="str">
        <f>VLOOKUP(K4669,TONG_SL!$A:$D,3,0)</f>
        <v>Túi</v>
      </c>
      <c r="R4669" s="362">
        <v>15</v>
      </c>
      <c r="S4669" s="362"/>
      <c r="T4669" s="362">
        <f>VLOOKUP(VLOOKUP(G4669,Ma_KH!$A:$R,18,0)&amp;K4669,Gia_MB!$A:$F,6,0)</f>
        <v>73431</v>
      </c>
      <c r="U4669" s="363">
        <f t="shared" si="476"/>
        <v>1101465</v>
      </c>
      <c r="V4669" s="362"/>
      <c r="W4669" s="364">
        <f t="shared" si="477"/>
        <v>0</v>
      </c>
      <c r="X4669" s="365" t="str">
        <f t="shared" si="478"/>
        <v>8</v>
      </c>
      <c r="Y4669" s="362"/>
      <c r="Z4669" s="363">
        <f t="shared" si="479"/>
        <v>88117.2</v>
      </c>
      <c r="AA4669" s="366">
        <f>VLOOKUP(G4669,Ma_KH!$A:$R,14,0)</f>
        <v>60</v>
      </c>
    </row>
    <row r="4670" spans="1:27" x14ac:dyDescent="0.25">
      <c r="A4670" s="358">
        <v>46052</v>
      </c>
      <c r="B4670" s="359">
        <v>4183995432</v>
      </c>
      <c r="C4670" s="360" t="s">
        <v>15180</v>
      </c>
      <c r="D4670" s="358">
        <v>46060</v>
      </c>
      <c r="E4670" s="361"/>
      <c r="F4670" s="360"/>
      <c r="G4670" s="378" t="s">
        <v>15442</v>
      </c>
      <c r="H4670" s="361"/>
      <c r="I4670" s="359" t="s">
        <v>16164</v>
      </c>
      <c r="J4670" s="359" t="s">
        <v>1769</v>
      </c>
      <c r="K4670" s="359" t="s">
        <v>7192</v>
      </c>
      <c r="L4670" s="348" t="str">
        <f>VLOOKUP($K4670,[1]TONG_SL!$A$1:$D$65536,2,0)</f>
        <v>Gà muối 500g</v>
      </c>
      <c r="M4670" s="349"/>
      <c r="N4670" s="348" t="str">
        <f t="shared" si="471"/>
        <v>K-C6</v>
      </c>
      <c r="O4670" s="350"/>
      <c r="P4670" s="350"/>
      <c r="Q4670" s="348" t="str">
        <f>VLOOKUP(K4670,TONG_SL!$A:$D,3,0)</f>
        <v>Túi</v>
      </c>
      <c r="R4670" s="362">
        <v>30</v>
      </c>
      <c r="S4670" s="362"/>
      <c r="T4670" s="362">
        <f>VLOOKUP(VLOOKUP(G4670,Ma_KH!$A:$R,18,0)&amp;K4670,Gia_MB!$A:$F,6,0)</f>
        <v>116611</v>
      </c>
      <c r="U4670" s="363">
        <f t="shared" si="476"/>
        <v>3498330</v>
      </c>
      <c r="V4670" s="362"/>
      <c r="W4670" s="364">
        <f t="shared" si="477"/>
        <v>0</v>
      </c>
      <c r="X4670" s="365" t="str">
        <f t="shared" si="478"/>
        <v>8</v>
      </c>
      <c r="Y4670" s="362"/>
      <c r="Z4670" s="363">
        <f t="shared" si="479"/>
        <v>279866.40000000002</v>
      </c>
      <c r="AA4670" s="366">
        <f>VLOOKUP(G4670,Ma_KH!$A:$R,14,0)</f>
        <v>60</v>
      </c>
    </row>
    <row r="4671" spans="1:27" x14ac:dyDescent="0.25">
      <c r="A4671" s="358">
        <v>46052</v>
      </c>
      <c r="B4671" s="359">
        <v>4183995432</v>
      </c>
      <c r="C4671" s="360" t="s">
        <v>15180</v>
      </c>
      <c r="D4671" s="358">
        <v>46060</v>
      </c>
      <c r="E4671" s="361"/>
      <c r="F4671" s="360"/>
      <c r="G4671" s="378" t="s">
        <v>15442</v>
      </c>
      <c r="H4671" s="361"/>
      <c r="I4671" s="359" t="s">
        <v>16164</v>
      </c>
      <c r="J4671" s="359" t="s">
        <v>1769</v>
      </c>
      <c r="K4671" s="359" t="s">
        <v>7149</v>
      </c>
      <c r="L4671" s="348" t="str">
        <f>VLOOKUP($K4671,[1]TONG_SL!$A$1:$D$65536,2,0)</f>
        <v>Tai heo muối 200g</v>
      </c>
      <c r="M4671" s="349"/>
      <c r="N4671" s="348" t="str">
        <f t="shared" si="471"/>
        <v>K-C6</v>
      </c>
      <c r="O4671" s="350"/>
      <c r="P4671" s="350"/>
      <c r="Q4671" s="348" t="str">
        <f>VLOOKUP(K4671,TONG_SL!$A:$D,3,0)</f>
        <v>Túi</v>
      </c>
      <c r="R4671" s="362">
        <v>10</v>
      </c>
      <c r="S4671" s="362"/>
      <c r="T4671" s="362">
        <f>VLOOKUP(VLOOKUP(G4671,Ma_KH!$A:$R,18,0)&amp;K4671,Gia_MB!$A:$F,6,0)</f>
        <v>55595</v>
      </c>
      <c r="U4671" s="363">
        <f t="shared" si="476"/>
        <v>555950</v>
      </c>
      <c r="V4671" s="362"/>
      <c r="W4671" s="364">
        <f t="shared" si="477"/>
        <v>0</v>
      </c>
      <c r="X4671" s="365" t="str">
        <f t="shared" si="478"/>
        <v>8</v>
      </c>
      <c r="Y4671" s="362"/>
      <c r="Z4671" s="363">
        <f t="shared" si="479"/>
        <v>44476</v>
      </c>
      <c r="AA4671" s="366">
        <f>VLOOKUP(G4671,Ma_KH!$A:$R,14,0)</f>
        <v>60</v>
      </c>
    </row>
    <row r="4672" spans="1:27" x14ac:dyDescent="0.25">
      <c r="A4672" s="358">
        <v>46052</v>
      </c>
      <c r="B4672" s="359">
        <v>4183995432</v>
      </c>
      <c r="C4672" s="360" t="s">
        <v>15180</v>
      </c>
      <c r="D4672" s="358">
        <v>46060</v>
      </c>
      <c r="E4672" s="361"/>
      <c r="F4672" s="360"/>
      <c r="G4672" s="378" t="s">
        <v>15442</v>
      </c>
      <c r="H4672" s="361"/>
      <c r="I4672" s="359" t="s">
        <v>16164</v>
      </c>
      <c r="J4672" s="359" t="s">
        <v>1769</v>
      </c>
      <c r="K4672" s="359" t="s">
        <v>32</v>
      </c>
      <c r="L4672" s="348" t="str">
        <f>VLOOKUP($K4672,[1]TONG_SL!$A$1:$D$65536,2,0)</f>
        <v>Giò Tai Lưỡi Xào 250g</v>
      </c>
      <c r="M4672" s="349"/>
      <c r="N4672" s="348" t="str">
        <f t="shared" si="471"/>
        <v>K-C6</v>
      </c>
      <c r="O4672" s="350"/>
      <c r="P4672" s="350"/>
      <c r="Q4672" s="348" t="str">
        <f>VLOOKUP(K4672,TONG_SL!$A:$D,3,0)</f>
        <v>Túi</v>
      </c>
      <c r="R4672" s="362">
        <v>10</v>
      </c>
      <c r="S4672" s="362"/>
      <c r="T4672" s="362">
        <f>VLOOKUP(VLOOKUP(G4672,Ma_KH!$A:$R,18,0)&amp;K4672,Gia_MB!$A:$F,6,0)</f>
        <v>50182</v>
      </c>
      <c r="U4672" s="363">
        <f t="shared" si="476"/>
        <v>501820</v>
      </c>
      <c r="V4672" s="362"/>
      <c r="W4672" s="364">
        <f t="shared" si="477"/>
        <v>0</v>
      </c>
      <c r="X4672" s="365" t="str">
        <f t="shared" si="478"/>
        <v>8</v>
      </c>
      <c r="Y4672" s="362"/>
      <c r="Z4672" s="363">
        <f t="shared" si="479"/>
        <v>40145.599999999999</v>
      </c>
      <c r="AA4672" s="366">
        <f>VLOOKUP(G4672,Ma_KH!$A:$R,14,0)</f>
        <v>60</v>
      </c>
    </row>
    <row r="4673" spans="1:27" x14ac:dyDescent="0.25">
      <c r="A4673" s="358">
        <v>46052</v>
      </c>
      <c r="B4673" s="359">
        <v>4183995432</v>
      </c>
      <c r="C4673" s="360" t="s">
        <v>15180</v>
      </c>
      <c r="D4673" s="358">
        <v>46060</v>
      </c>
      <c r="E4673" s="361"/>
      <c r="F4673" s="360"/>
      <c r="G4673" s="378" t="s">
        <v>15442</v>
      </c>
      <c r="H4673" s="361"/>
      <c r="I4673" s="359" t="s">
        <v>16164</v>
      </c>
      <c r="J4673" s="359" t="s">
        <v>1769</v>
      </c>
      <c r="K4673" s="359" t="s">
        <v>48</v>
      </c>
      <c r="L4673" s="348" t="str">
        <f>VLOOKUP($K4673,[1]TONG_SL!$A$1:$D$65536,2,0)</f>
        <v>Mọc Nấm Hương 250g</v>
      </c>
      <c r="M4673" s="349"/>
      <c r="N4673" s="348" t="str">
        <f t="shared" si="471"/>
        <v>K-C6</v>
      </c>
      <c r="O4673" s="350"/>
      <c r="P4673" s="350"/>
      <c r="Q4673" s="348" t="str">
        <f>VLOOKUP(K4673,TONG_SL!$A:$D,3,0)</f>
        <v>Túi</v>
      </c>
      <c r="R4673" s="362">
        <v>10</v>
      </c>
      <c r="S4673" s="362"/>
      <c r="T4673" s="362">
        <f>VLOOKUP(VLOOKUP(G4673,Ma_KH!$A:$R,18,0)&amp;K4673,Gia_MB!$A:$F,6,0)</f>
        <v>46000</v>
      </c>
      <c r="U4673" s="363">
        <f t="shared" si="476"/>
        <v>460000</v>
      </c>
      <c r="V4673" s="362"/>
      <c r="W4673" s="364">
        <f t="shared" si="477"/>
        <v>0</v>
      </c>
      <c r="X4673" s="365" t="str">
        <f t="shared" si="478"/>
        <v>8</v>
      </c>
      <c r="Y4673" s="362"/>
      <c r="Z4673" s="363">
        <f t="shared" si="479"/>
        <v>36800</v>
      </c>
      <c r="AA4673" s="366">
        <f>VLOOKUP(G4673,Ma_KH!$A:$R,14,0)</f>
        <v>60</v>
      </c>
    </row>
    <row r="4674" spans="1:27" x14ac:dyDescent="0.25">
      <c r="A4674" s="358">
        <v>46052</v>
      </c>
      <c r="B4674" s="359">
        <v>4183995432</v>
      </c>
      <c r="C4674" s="360" t="s">
        <v>15180</v>
      </c>
      <c r="D4674" s="358">
        <v>46060</v>
      </c>
      <c r="E4674" s="361"/>
      <c r="F4674" s="360"/>
      <c r="G4674" s="378" t="s">
        <v>15442</v>
      </c>
      <c r="H4674" s="361"/>
      <c r="I4674" s="359" t="s">
        <v>16164</v>
      </c>
      <c r="J4674" s="359" t="s">
        <v>1769</v>
      </c>
      <c r="K4674" s="359" t="s">
        <v>7150</v>
      </c>
      <c r="L4674" s="348" t="str">
        <f>VLOOKUP($K4674,[1]TONG_SL!$A$1:$D$65536,2,0)</f>
        <v>Chả cốm 300g</v>
      </c>
      <c r="M4674" s="349"/>
      <c r="N4674" s="348" t="str">
        <f t="shared" si="471"/>
        <v>K-C6</v>
      </c>
      <c r="O4674" s="350"/>
      <c r="P4674" s="350"/>
      <c r="Q4674" s="348" t="str">
        <f>VLOOKUP(K4674,TONG_SL!$A:$D,3,0)</f>
        <v>Túi</v>
      </c>
      <c r="R4674" s="362">
        <v>10</v>
      </c>
      <c r="S4674" s="362"/>
      <c r="T4674" s="362">
        <f>VLOOKUP(VLOOKUP(G4674,Ma_KH!$A:$R,18,0)&amp;K4674,Gia_MB!$A:$F,6,0)</f>
        <v>74250</v>
      </c>
      <c r="U4674" s="363">
        <f t="shared" si="476"/>
        <v>742500</v>
      </c>
      <c r="V4674" s="362"/>
      <c r="W4674" s="364">
        <f t="shared" si="477"/>
        <v>0</v>
      </c>
      <c r="X4674" s="365" t="str">
        <f t="shared" si="478"/>
        <v>8</v>
      </c>
      <c r="Y4674" s="362"/>
      <c r="Z4674" s="363">
        <f t="shared" si="479"/>
        <v>59400</v>
      </c>
      <c r="AA4674" s="366">
        <f>VLOOKUP(G4674,Ma_KH!$A:$R,14,0)</f>
        <v>60</v>
      </c>
    </row>
    <row r="4675" spans="1:27" x14ac:dyDescent="0.25">
      <c r="A4675" s="358">
        <v>46052</v>
      </c>
      <c r="B4675" s="359">
        <v>4183988978</v>
      </c>
      <c r="C4675" s="360" t="s">
        <v>15180</v>
      </c>
      <c r="D4675" s="358">
        <v>46060</v>
      </c>
      <c r="E4675" s="361"/>
      <c r="F4675" s="360"/>
      <c r="G4675" s="378" t="s">
        <v>15442</v>
      </c>
      <c r="H4675" s="361"/>
      <c r="I4675" s="359" t="s">
        <v>16166</v>
      </c>
      <c r="J4675" s="359" t="s">
        <v>1769</v>
      </c>
      <c r="K4675" s="359" t="s">
        <v>30</v>
      </c>
      <c r="L4675" s="348" t="str">
        <f>VLOOKUP($K4675,[1]TONG_SL!$A$1:$D$65536,2,0)</f>
        <v>Gà muối 500g</v>
      </c>
      <c r="M4675" s="349"/>
      <c r="N4675" s="348" t="str">
        <f t="shared" si="471"/>
        <v>K-C6</v>
      </c>
      <c r="O4675" s="350"/>
      <c r="P4675" s="350"/>
      <c r="Q4675" s="348" t="str">
        <f>VLOOKUP(K4675,TONG_SL!$A:$D,3,0)</f>
        <v>Túi</v>
      </c>
      <c r="R4675" s="362">
        <v>20</v>
      </c>
      <c r="S4675" s="362"/>
      <c r="T4675" s="362">
        <f>VLOOKUP(VLOOKUP(G4675,Ma_KH!$A:$R,18,0)&amp;K4675,Gia_MB!$A:$F,6,0)</f>
        <v>116611</v>
      </c>
      <c r="U4675" s="363">
        <f t="shared" si="476"/>
        <v>2332220</v>
      </c>
      <c r="V4675" s="362"/>
      <c r="W4675" s="364">
        <f t="shared" si="477"/>
        <v>0</v>
      </c>
      <c r="X4675" s="365" t="str">
        <f t="shared" si="478"/>
        <v>8</v>
      </c>
      <c r="Y4675" s="362"/>
      <c r="Z4675" s="363">
        <f t="shared" si="479"/>
        <v>186577.6</v>
      </c>
      <c r="AA4675" s="366">
        <f>VLOOKUP(G4675,Ma_KH!$A:$R,14,0)</f>
        <v>60</v>
      </c>
    </row>
    <row r="4676" spans="1:27" x14ac:dyDescent="0.25">
      <c r="A4676" s="358">
        <v>46052</v>
      </c>
      <c r="B4676" s="359">
        <v>4183988978</v>
      </c>
      <c r="C4676" s="360" t="s">
        <v>15180</v>
      </c>
      <c r="D4676" s="358">
        <v>46060</v>
      </c>
      <c r="E4676" s="361"/>
      <c r="F4676" s="360"/>
      <c r="G4676" s="378" t="s">
        <v>15442</v>
      </c>
      <c r="H4676" s="361"/>
      <c r="I4676" s="359" t="s">
        <v>16166</v>
      </c>
      <c r="J4676" s="359" t="s">
        <v>1769</v>
      </c>
      <c r="K4676" s="359" t="s">
        <v>7182</v>
      </c>
      <c r="L4676" s="348" t="str">
        <f>VLOOKUP($K4676,[1]TONG_SL!$A$1:$D$65536,2,0)</f>
        <v>Chân giò heo muối 300g</v>
      </c>
      <c r="M4676" s="349"/>
      <c r="N4676" s="348" t="str">
        <f t="shared" si="471"/>
        <v>K-C6</v>
      </c>
      <c r="O4676" s="350"/>
      <c r="P4676" s="350"/>
      <c r="Q4676" s="348" t="str">
        <f>VLOOKUP(K4676,TONG_SL!$A:$D,3,0)</f>
        <v>Túi</v>
      </c>
      <c r="R4676" s="362">
        <v>10</v>
      </c>
      <c r="S4676" s="362"/>
      <c r="T4676" s="362">
        <f>VLOOKUP(VLOOKUP(G4676,Ma_KH!$A:$R,18,0)&amp;K4676,Gia_MB!$A:$F,6,0)</f>
        <v>73431</v>
      </c>
      <c r="U4676" s="363">
        <f t="shared" si="476"/>
        <v>734310</v>
      </c>
      <c r="V4676" s="362"/>
      <c r="W4676" s="364">
        <f t="shared" si="477"/>
        <v>0</v>
      </c>
      <c r="X4676" s="365" t="str">
        <f t="shared" si="478"/>
        <v>8</v>
      </c>
      <c r="Y4676" s="362"/>
      <c r="Z4676" s="363">
        <f t="shared" si="479"/>
        <v>58744.800000000003</v>
      </c>
      <c r="AA4676" s="366">
        <f>VLOOKUP(G4676,Ma_KH!$A:$R,14,0)</f>
        <v>60</v>
      </c>
    </row>
    <row r="4677" spans="1:27" x14ac:dyDescent="0.25">
      <c r="A4677" s="358">
        <v>46052</v>
      </c>
      <c r="B4677" s="359">
        <v>4183988978</v>
      </c>
      <c r="C4677" s="360" t="s">
        <v>15180</v>
      </c>
      <c r="D4677" s="358">
        <v>46060</v>
      </c>
      <c r="E4677" s="361"/>
      <c r="F4677" s="360"/>
      <c r="G4677" s="378" t="s">
        <v>15442</v>
      </c>
      <c r="H4677" s="361"/>
      <c r="I4677" s="359" t="s">
        <v>16166</v>
      </c>
      <c r="J4677" s="359" t="s">
        <v>1769</v>
      </c>
      <c r="K4677" s="359" t="s">
        <v>32</v>
      </c>
      <c r="L4677" s="348" t="str">
        <f>VLOOKUP($K4677,[1]TONG_SL!$A$1:$D$65536,2,0)</f>
        <v>Giò Tai Lưỡi Xào 250g</v>
      </c>
      <c r="M4677" s="349"/>
      <c r="N4677" s="348" t="str">
        <f t="shared" si="471"/>
        <v>K-C6</v>
      </c>
      <c r="O4677" s="350"/>
      <c r="P4677" s="350"/>
      <c r="Q4677" s="348" t="str">
        <f>VLOOKUP(K4677,TONG_SL!$A:$D,3,0)</f>
        <v>Túi</v>
      </c>
      <c r="R4677" s="362">
        <v>12</v>
      </c>
      <c r="S4677" s="362"/>
      <c r="T4677" s="362">
        <f>VLOOKUP(VLOOKUP(G4677,Ma_KH!$A:$R,18,0)&amp;K4677,Gia_MB!$A:$F,6,0)</f>
        <v>50182</v>
      </c>
      <c r="U4677" s="363">
        <f t="shared" si="476"/>
        <v>602184</v>
      </c>
      <c r="V4677" s="362"/>
      <c r="W4677" s="364">
        <f t="shared" si="477"/>
        <v>0</v>
      </c>
      <c r="X4677" s="365" t="str">
        <f t="shared" si="478"/>
        <v>8</v>
      </c>
      <c r="Y4677" s="362"/>
      <c r="Z4677" s="363">
        <f t="shared" si="479"/>
        <v>48174.720000000001</v>
      </c>
      <c r="AA4677" s="366">
        <f>VLOOKUP(G4677,Ma_KH!$A:$R,14,0)</f>
        <v>60</v>
      </c>
    </row>
    <row r="4678" spans="1:27" x14ac:dyDescent="0.25">
      <c r="A4678" s="358">
        <v>46052</v>
      </c>
      <c r="B4678" s="359">
        <v>4183988978</v>
      </c>
      <c r="C4678" s="360" t="s">
        <v>15180</v>
      </c>
      <c r="D4678" s="358">
        <v>46060</v>
      </c>
      <c r="E4678" s="361"/>
      <c r="F4678" s="360"/>
      <c r="G4678" s="378" t="s">
        <v>15442</v>
      </c>
      <c r="H4678" s="361"/>
      <c r="I4678" s="359" t="s">
        <v>16166</v>
      </c>
      <c r="J4678" s="359" t="s">
        <v>1769</v>
      </c>
      <c r="K4678" s="359" t="s">
        <v>48</v>
      </c>
      <c r="L4678" s="348" t="str">
        <f>VLOOKUP($K4678,[1]TONG_SL!$A$1:$D$65536,2,0)</f>
        <v>Mọc Nấm Hương 250g</v>
      </c>
      <c r="M4678" s="349"/>
      <c r="N4678" s="348" t="str">
        <f t="shared" si="471"/>
        <v>K-C6</v>
      </c>
      <c r="O4678" s="350"/>
      <c r="P4678" s="350"/>
      <c r="Q4678" s="348" t="str">
        <f>VLOOKUP(K4678,TONG_SL!$A:$D,3,0)</f>
        <v>Túi</v>
      </c>
      <c r="R4678" s="362">
        <v>15</v>
      </c>
      <c r="S4678" s="362"/>
      <c r="T4678" s="362">
        <f>VLOOKUP(VLOOKUP(G4678,Ma_KH!$A:$R,18,0)&amp;K4678,Gia_MB!$A:$F,6,0)</f>
        <v>46000</v>
      </c>
      <c r="U4678" s="363">
        <f t="shared" si="476"/>
        <v>690000</v>
      </c>
      <c r="V4678" s="362"/>
      <c r="W4678" s="364">
        <f t="shared" si="477"/>
        <v>0</v>
      </c>
      <c r="X4678" s="365" t="str">
        <f t="shared" si="478"/>
        <v>8</v>
      </c>
      <c r="Y4678" s="362"/>
      <c r="Z4678" s="363">
        <f t="shared" si="479"/>
        <v>55200</v>
      </c>
      <c r="AA4678" s="366">
        <f>VLOOKUP(G4678,Ma_KH!$A:$R,14,0)</f>
        <v>60</v>
      </c>
    </row>
    <row r="4679" spans="1:27" x14ac:dyDescent="0.25">
      <c r="A4679" s="358">
        <v>46041</v>
      </c>
      <c r="B4679" s="359">
        <v>4183286908</v>
      </c>
      <c r="C4679" s="360" t="s">
        <v>15180</v>
      </c>
      <c r="D4679" s="358">
        <v>46060</v>
      </c>
      <c r="E4679" s="361"/>
      <c r="F4679" s="360"/>
      <c r="G4679" s="378" t="s">
        <v>15442</v>
      </c>
      <c r="H4679" s="361"/>
      <c r="I4679" s="359" t="s">
        <v>16167</v>
      </c>
      <c r="J4679" s="359" t="s">
        <v>1769</v>
      </c>
      <c r="K4679" s="359" t="s">
        <v>32</v>
      </c>
      <c r="L4679" s="348" t="str">
        <f>VLOOKUP($K4679,[1]TONG_SL!$A$1:$D$65536,2,0)</f>
        <v>Giò Tai Lưỡi Xào 250g</v>
      </c>
      <c r="M4679" s="349"/>
      <c r="N4679" s="348" t="str">
        <f t="shared" si="471"/>
        <v>K-C6</v>
      </c>
      <c r="O4679" s="350"/>
      <c r="P4679" s="350"/>
      <c r="Q4679" s="348" t="str">
        <f>VLOOKUP(K4679,TONG_SL!$A:$D,3,0)</f>
        <v>Túi</v>
      </c>
      <c r="R4679" s="362">
        <v>14</v>
      </c>
      <c r="S4679" s="362"/>
      <c r="T4679" s="362">
        <f>VLOOKUP(VLOOKUP(G4679,Ma_KH!$A:$R,18,0)&amp;K4679,Gia_MB!$A:$F,6,0)</f>
        <v>50182</v>
      </c>
      <c r="U4679" s="363">
        <f t="shared" si="476"/>
        <v>702548</v>
      </c>
      <c r="V4679" s="362"/>
      <c r="W4679" s="364">
        <f t="shared" si="477"/>
        <v>0</v>
      </c>
      <c r="X4679" s="365" t="str">
        <f t="shared" si="478"/>
        <v>8</v>
      </c>
      <c r="Y4679" s="362"/>
      <c r="Z4679" s="363">
        <f t="shared" si="479"/>
        <v>56203.840000000004</v>
      </c>
      <c r="AA4679" s="366">
        <f>VLOOKUP(G4679,Ma_KH!$A:$R,14,0)</f>
        <v>60</v>
      </c>
    </row>
    <row r="4680" spans="1:27" x14ac:dyDescent="0.25">
      <c r="A4680" s="358">
        <v>46041</v>
      </c>
      <c r="B4680" s="359">
        <v>4183286908</v>
      </c>
      <c r="C4680" s="360" t="s">
        <v>15180</v>
      </c>
      <c r="D4680" s="358">
        <v>46060</v>
      </c>
      <c r="E4680" s="361"/>
      <c r="F4680" s="360"/>
      <c r="G4680" s="378" t="s">
        <v>15442</v>
      </c>
      <c r="H4680" s="361"/>
      <c r="I4680" s="359" t="s">
        <v>16167</v>
      </c>
      <c r="J4680" s="359" t="s">
        <v>1769</v>
      </c>
      <c r="K4680" s="359" t="s">
        <v>48</v>
      </c>
      <c r="L4680" s="348" t="str">
        <f>VLOOKUP($K4680,[1]TONG_SL!$A$1:$D$65536,2,0)</f>
        <v>Mọc Nấm Hương 250g</v>
      </c>
      <c r="M4680" s="349"/>
      <c r="N4680" s="348" t="str">
        <f t="shared" si="471"/>
        <v>K-C6</v>
      </c>
      <c r="O4680" s="350"/>
      <c r="P4680" s="350"/>
      <c r="Q4680" s="348" t="str">
        <f>VLOOKUP(K4680,TONG_SL!$A:$D,3,0)</f>
        <v>Túi</v>
      </c>
      <c r="R4680" s="362">
        <v>15</v>
      </c>
      <c r="S4680" s="362"/>
      <c r="T4680" s="362">
        <f>VLOOKUP(VLOOKUP(G4680,Ma_KH!$A:$R,18,0)&amp;K4680,Gia_MB!$A:$F,6,0)</f>
        <v>46000</v>
      </c>
      <c r="U4680" s="363">
        <f t="shared" si="476"/>
        <v>690000</v>
      </c>
      <c r="V4680" s="362"/>
      <c r="W4680" s="364">
        <f t="shared" si="477"/>
        <v>0</v>
      </c>
      <c r="X4680" s="365" t="str">
        <f t="shared" si="478"/>
        <v>8</v>
      </c>
      <c r="Y4680" s="362"/>
      <c r="Z4680" s="363">
        <f t="shared" si="479"/>
        <v>55200</v>
      </c>
      <c r="AA4680" s="366">
        <f>VLOOKUP(G4680,Ma_KH!$A:$R,14,0)</f>
        <v>60</v>
      </c>
    </row>
    <row r="4681" spans="1:27" x14ac:dyDescent="0.25">
      <c r="A4681" s="358">
        <v>46041</v>
      </c>
      <c r="B4681" s="359">
        <v>4183286908</v>
      </c>
      <c r="C4681" s="360" t="s">
        <v>15180</v>
      </c>
      <c r="D4681" s="358">
        <v>46060</v>
      </c>
      <c r="E4681" s="361"/>
      <c r="F4681" s="360"/>
      <c r="G4681" s="378" t="s">
        <v>15442</v>
      </c>
      <c r="H4681" s="361"/>
      <c r="I4681" s="359" t="s">
        <v>16167</v>
      </c>
      <c r="J4681" s="359" t="s">
        <v>1769</v>
      </c>
      <c r="K4681" s="359" t="s">
        <v>30</v>
      </c>
      <c r="L4681" s="348" t="str">
        <f>VLOOKUP($K4681,[1]TONG_SL!$A$1:$D$65536,2,0)</f>
        <v>Gà muối 500g</v>
      </c>
      <c r="M4681" s="349"/>
      <c r="N4681" s="348" t="str">
        <f t="shared" si="471"/>
        <v>K-C6</v>
      </c>
      <c r="O4681" s="350"/>
      <c r="P4681" s="350"/>
      <c r="Q4681" s="348" t="str">
        <f>VLOOKUP(K4681,TONG_SL!$A:$D,3,0)</f>
        <v>Túi</v>
      </c>
      <c r="R4681" s="362">
        <v>20</v>
      </c>
      <c r="S4681" s="362"/>
      <c r="T4681" s="362">
        <f>VLOOKUP(VLOOKUP(G4681,Ma_KH!$A:$R,18,0)&amp;K4681,Gia_MB!$A:$F,6,0)</f>
        <v>116611</v>
      </c>
      <c r="U4681" s="363">
        <f t="shared" si="476"/>
        <v>2332220</v>
      </c>
      <c r="V4681" s="362"/>
      <c r="W4681" s="364">
        <f t="shared" si="477"/>
        <v>0</v>
      </c>
      <c r="X4681" s="365" t="str">
        <f t="shared" si="478"/>
        <v>8</v>
      </c>
      <c r="Y4681" s="362"/>
      <c r="Z4681" s="363">
        <f t="shared" si="479"/>
        <v>186577.6</v>
      </c>
      <c r="AA4681" s="366">
        <f>VLOOKUP(G4681,Ma_KH!$A:$R,14,0)</f>
        <v>60</v>
      </c>
    </row>
    <row r="4682" spans="1:27" x14ac:dyDescent="0.25">
      <c r="A4682" s="358">
        <v>46041</v>
      </c>
      <c r="B4682" s="359">
        <v>4183286908</v>
      </c>
      <c r="C4682" s="360" t="s">
        <v>15180</v>
      </c>
      <c r="D4682" s="358">
        <v>46060</v>
      </c>
      <c r="E4682" s="361"/>
      <c r="F4682" s="360"/>
      <c r="G4682" s="378" t="s">
        <v>15442</v>
      </c>
      <c r="H4682" s="361"/>
      <c r="I4682" s="359" t="s">
        <v>16167</v>
      </c>
      <c r="J4682" s="359" t="s">
        <v>1769</v>
      </c>
      <c r="K4682" s="359" t="s">
        <v>7182</v>
      </c>
      <c r="L4682" s="348" t="str">
        <f>VLOOKUP($K4682,[1]TONG_SL!$A$1:$D$65536,2,0)</f>
        <v>Chân giò heo muối 300g</v>
      </c>
      <c r="M4682" s="349"/>
      <c r="N4682" s="348" t="str">
        <f t="shared" si="471"/>
        <v>K-C6</v>
      </c>
      <c r="O4682" s="350"/>
      <c r="P4682" s="350"/>
      <c r="Q4682" s="348" t="str">
        <f>VLOOKUP(K4682,TONG_SL!$A:$D,3,0)</f>
        <v>Túi</v>
      </c>
      <c r="R4682" s="362">
        <v>10</v>
      </c>
      <c r="S4682" s="362"/>
      <c r="T4682" s="362">
        <f>VLOOKUP(VLOOKUP(G4682,Ma_KH!$A:$R,18,0)&amp;K4682,Gia_MB!$A:$F,6,0)</f>
        <v>73431</v>
      </c>
      <c r="U4682" s="363">
        <f t="shared" si="476"/>
        <v>734310</v>
      </c>
      <c r="V4682" s="362"/>
      <c r="W4682" s="364">
        <f t="shared" si="477"/>
        <v>0</v>
      </c>
      <c r="X4682" s="365" t="str">
        <f t="shared" si="478"/>
        <v>8</v>
      </c>
      <c r="Y4682" s="362"/>
      <c r="Z4682" s="363">
        <f t="shared" si="479"/>
        <v>58744.800000000003</v>
      </c>
      <c r="AA4682" s="366">
        <f>VLOOKUP(G4682,Ma_KH!$A:$R,14,0)</f>
        <v>60</v>
      </c>
    </row>
    <row r="4683" spans="1:27" x14ac:dyDescent="0.25">
      <c r="A4683" s="358">
        <v>46054</v>
      </c>
      <c r="B4683" s="359">
        <v>4184044473</v>
      </c>
      <c r="C4683" s="360" t="s">
        <v>15180</v>
      </c>
      <c r="D4683" s="358">
        <v>46060</v>
      </c>
      <c r="E4683" s="361"/>
      <c r="F4683" s="360"/>
      <c r="G4683" s="378" t="s">
        <v>15442</v>
      </c>
      <c r="H4683" s="361"/>
      <c r="I4683" s="359" t="s">
        <v>16168</v>
      </c>
      <c r="J4683" s="359" t="s">
        <v>1769</v>
      </c>
      <c r="K4683" s="359" t="s">
        <v>7182</v>
      </c>
      <c r="L4683" s="348" t="str">
        <f>VLOOKUP($K4683,[1]TONG_SL!$A$1:$D$65536,2,0)</f>
        <v>Chân giò heo muối 300g</v>
      </c>
      <c r="M4683" s="349"/>
      <c r="N4683" s="348" t="str">
        <f t="shared" si="471"/>
        <v>K-C6</v>
      </c>
      <c r="O4683" s="350"/>
      <c r="P4683" s="350"/>
      <c r="Q4683" s="348" t="str">
        <f>VLOOKUP(K4683,TONG_SL!$A:$D,3,0)</f>
        <v>Túi</v>
      </c>
      <c r="R4683" s="362">
        <v>20</v>
      </c>
      <c r="S4683" s="362"/>
      <c r="T4683" s="362">
        <f>VLOOKUP(VLOOKUP(G4683,Ma_KH!$A:$R,18,0)&amp;K4683,Gia_MB!$A:$F,6,0)</f>
        <v>73431</v>
      </c>
      <c r="U4683" s="363">
        <f t="shared" si="476"/>
        <v>1468620</v>
      </c>
      <c r="V4683" s="362"/>
      <c r="W4683" s="364">
        <f t="shared" si="477"/>
        <v>0</v>
      </c>
      <c r="X4683" s="365" t="str">
        <f t="shared" si="478"/>
        <v>8</v>
      </c>
      <c r="Y4683" s="362"/>
      <c r="Z4683" s="363">
        <f t="shared" si="479"/>
        <v>117489.60000000001</v>
      </c>
      <c r="AA4683" s="366">
        <f>VLOOKUP(G4683,Ma_KH!$A:$R,14,0)</f>
        <v>60</v>
      </c>
    </row>
    <row r="4684" spans="1:27" x14ac:dyDescent="0.25">
      <c r="A4684" s="358">
        <v>46054</v>
      </c>
      <c r="B4684" s="359">
        <v>4184044473</v>
      </c>
      <c r="C4684" s="360" t="s">
        <v>15180</v>
      </c>
      <c r="D4684" s="358">
        <v>46060</v>
      </c>
      <c r="E4684" s="361"/>
      <c r="F4684" s="360"/>
      <c r="G4684" s="378" t="s">
        <v>15442</v>
      </c>
      <c r="H4684" s="361"/>
      <c r="I4684" s="359" t="s">
        <v>16168</v>
      </c>
      <c r="J4684" s="359" t="s">
        <v>1769</v>
      </c>
      <c r="K4684" s="359" t="s">
        <v>30</v>
      </c>
      <c r="L4684" s="348" t="str">
        <f>VLOOKUP($K4684,[1]TONG_SL!$A$1:$D$65536,2,0)</f>
        <v>Gà muối 500g</v>
      </c>
      <c r="M4684" s="349"/>
      <c r="N4684" s="348" t="str">
        <f t="shared" si="471"/>
        <v>K-C6</v>
      </c>
      <c r="O4684" s="350"/>
      <c r="P4684" s="350"/>
      <c r="Q4684" s="348" t="str">
        <f>VLOOKUP(K4684,TONG_SL!$A:$D,3,0)</f>
        <v>Túi</v>
      </c>
      <c r="R4684" s="362">
        <v>30</v>
      </c>
      <c r="S4684" s="362"/>
      <c r="T4684" s="362">
        <f>VLOOKUP(VLOOKUP(G4684,Ma_KH!$A:$R,18,0)&amp;K4684,Gia_MB!$A:$F,6,0)</f>
        <v>116611</v>
      </c>
      <c r="U4684" s="363">
        <f t="shared" si="476"/>
        <v>3498330</v>
      </c>
      <c r="V4684" s="362"/>
      <c r="W4684" s="364">
        <f t="shared" si="477"/>
        <v>0</v>
      </c>
      <c r="X4684" s="365" t="str">
        <f t="shared" si="478"/>
        <v>8</v>
      </c>
      <c r="Y4684" s="362"/>
      <c r="Z4684" s="363">
        <f t="shared" si="479"/>
        <v>279866.40000000002</v>
      </c>
      <c r="AA4684" s="366">
        <f>VLOOKUP(G4684,Ma_KH!$A:$R,14,0)</f>
        <v>60</v>
      </c>
    </row>
    <row r="4685" spans="1:27" x14ac:dyDescent="0.25">
      <c r="A4685" s="358">
        <v>46054</v>
      </c>
      <c r="B4685" s="359">
        <v>4184044473</v>
      </c>
      <c r="C4685" s="360" t="s">
        <v>15180</v>
      </c>
      <c r="D4685" s="358">
        <v>46060</v>
      </c>
      <c r="E4685" s="361"/>
      <c r="F4685" s="360"/>
      <c r="G4685" s="378" t="s">
        <v>15442</v>
      </c>
      <c r="H4685" s="361"/>
      <c r="I4685" s="359" t="s">
        <v>16168</v>
      </c>
      <c r="J4685" s="359" t="s">
        <v>1769</v>
      </c>
      <c r="K4685" s="359" t="s">
        <v>32</v>
      </c>
      <c r="L4685" s="348" t="str">
        <f>VLOOKUP($K4685,[1]TONG_SL!$A$1:$D$65536,2,0)</f>
        <v>Giò Tai Lưỡi Xào 250g</v>
      </c>
      <c r="M4685" s="349"/>
      <c r="N4685" s="348" t="str">
        <f t="shared" si="471"/>
        <v>K-C6</v>
      </c>
      <c r="O4685" s="350"/>
      <c r="P4685" s="350"/>
      <c r="Q4685" s="348" t="str">
        <f>VLOOKUP(K4685,TONG_SL!$A:$D,3,0)</f>
        <v>Túi</v>
      </c>
      <c r="R4685" s="362">
        <v>15</v>
      </c>
      <c r="S4685" s="362"/>
      <c r="T4685" s="362">
        <f>VLOOKUP(VLOOKUP(G4685,Ma_KH!$A:$R,18,0)&amp;K4685,Gia_MB!$A:$F,6,0)</f>
        <v>50182</v>
      </c>
      <c r="U4685" s="363">
        <f t="shared" si="476"/>
        <v>752730</v>
      </c>
      <c r="V4685" s="362"/>
      <c r="W4685" s="364">
        <f t="shared" si="477"/>
        <v>0</v>
      </c>
      <c r="X4685" s="365" t="str">
        <f t="shared" si="478"/>
        <v>8</v>
      </c>
      <c r="Y4685" s="362"/>
      <c r="Z4685" s="363">
        <f t="shared" si="479"/>
        <v>60218.400000000001</v>
      </c>
      <c r="AA4685" s="366">
        <f>VLOOKUP(G4685,Ma_KH!$A:$R,14,0)</f>
        <v>60</v>
      </c>
    </row>
    <row r="4686" spans="1:27" x14ac:dyDescent="0.25">
      <c r="A4686" s="358">
        <v>46054</v>
      </c>
      <c r="B4686" s="359">
        <v>4184044473</v>
      </c>
      <c r="C4686" s="360" t="s">
        <v>15180</v>
      </c>
      <c r="D4686" s="358">
        <v>46060</v>
      </c>
      <c r="E4686" s="361"/>
      <c r="F4686" s="360"/>
      <c r="G4686" s="378" t="s">
        <v>15442</v>
      </c>
      <c r="H4686" s="361"/>
      <c r="I4686" s="359" t="s">
        <v>16168</v>
      </c>
      <c r="J4686" s="359" t="s">
        <v>1769</v>
      </c>
      <c r="K4686" s="359" t="s">
        <v>48</v>
      </c>
      <c r="L4686" s="348" t="str">
        <f>VLOOKUP($K4686,[1]TONG_SL!$A$1:$D$65536,2,0)</f>
        <v>Mọc Nấm Hương 250g</v>
      </c>
      <c r="M4686" s="349"/>
      <c r="N4686" s="348" t="str">
        <f t="shared" si="471"/>
        <v>K-C6</v>
      </c>
      <c r="O4686" s="350"/>
      <c r="P4686" s="350"/>
      <c r="Q4686" s="348" t="str">
        <f>VLOOKUP(K4686,TONG_SL!$A:$D,3,0)</f>
        <v>Túi</v>
      </c>
      <c r="R4686" s="362">
        <v>14</v>
      </c>
      <c r="S4686" s="362"/>
      <c r="T4686" s="362">
        <f>VLOOKUP(VLOOKUP(G4686,Ma_KH!$A:$R,18,0)&amp;K4686,Gia_MB!$A:$F,6,0)</f>
        <v>46000</v>
      </c>
      <c r="U4686" s="363">
        <f t="shared" si="476"/>
        <v>644000</v>
      </c>
      <c r="V4686" s="362"/>
      <c r="W4686" s="364">
        <f t="shared" si="477"/>
        <v>0</v>
      </c>
      <c r="X4686" s="365" t="str">
        <f t="shared" si="478"/>
        <v>8</v>
      </c>
      <c r="Y4686" s="362"/>
      <c r="Z4686" s="363">
        <f t="shared" si="479"/>
        <v>51520</v>
      </c>
      <c r="AA4686" s="366">
        <f>VLOOKUP(G4686,Ma_KH!$A:$R,14,0)</f>
        <v>60</v>
      </c>
    </row>
    <row r="4687" spans="1:27" x14ac:dyDescent="0.25">
      <c r="A4687" s="358">
        <v>46059</v>
      </c>
      <c r="B4687" s="359">
        <v>4184349476</v>
      </c>
      <c r="C4687" s="360" t="s">
        <v>15180</v>
      </c>
      <c r="D4687" s="358">
        <v>46060</v>
      </c>
      <c r="E4687" s="361"/>
      <c r="F4687" s="360"/>
      <c r="G4687" s="378" t="s">
        <v>15442</v>
      </c>
      <c r="H4687" s="361"/>
      <c r="I4687" s="359" t="s">
        <v>16169</v>
      </c>
      <c r="J4687" s="359" t="s">
        <v>1769</v>
      </c>
      <c r="K4687" s="359" t="s">
        <v>7182</v>
      </c>
      <c r="L4687" s="348" t="str">
        <f>VLOOKUP($K4687,[1]TONG_SL!$A$1:$D$65536,2,0)</f>
        <v>Chân giò heo muối 300g</v>
      </c>
      <c r="M4687" s="349"/>
      <c r="N4687" s="348" t="str">
        <f t="shared" si="471"/>
        <v>K-C6</v>
      </c>
      <c r="O4687" s="350"/>
      <c r="P4687" s="350"/>
      <c r="Q4687" s="348" t="str">
        <f>VLOOKUP(K4687,TONG_SL!$A:$D,3,0)</f>
        <v>Túi</v>
      </c>
      <c r="R4687" s="362">
        <v>50</v>
      </c>
      <c r="S4687" s="362"/>
      <c r="T4687" s="362">
        <f>VLOOKUP(VLOOKUP(G4687,Ma_KH!$A:$R,18,0)&amp;K4687,Gia_MB!$A:$F,6,0)</f>
        <v>73431</v>
      </c>
      <c r="U4687" s="363">
        <f t="shared" si="476"/>
        <v>3671550</v>
      </c>
      <c r="V4687" s="362"/>
      <c r="W4687" s="364">
        <f t="shared" si="477"/>
        <v>0</v>
      </c>
      <c r="X4687" s="365" t="str">
        <f t="shared" si="478"/>
        <v>8</v>
      </c>
      <c r="Y4687" s="362"/>
      <c r="Z4687" s="363">
        <f t="shared" si="479"/>
        <v>293724</v>
      </c>
      <c r="AA4687" s="366">
        <f>VLOOKUP(G4687,Ma_KH!$A:$R,14,0)</f>
        <v>60</v>
      </c>
    </row>
    <row r="4688" spans="1:27" x14ac:dyDescent="0.25">
      <c r="A4688" s="358">
        <v>46059</v>
      </c>
      <c r="B4688" s="359">
        <v>4184349476</v>
      </c>
      <c r="C4688" s="360" t="s">
        <v>15180</v>
      </c>
      <c r="D4688" s="358">
        <v>46060</v>
      </c>
      <c r="E4688" s="361"/>
      <c r="F4688" s="360"/>
      <c r="G4688" s="378" t="s">
        <v>15442</v>
      </c>
      <c r="H4688" s="361"/>
      <c r="I4688" s="359" t="s">
        <v>16169</v>
      </c>
      <c r="J4688" s="359" t="s">
        <v>1769</v>
      </c>
      <c r="K4688" s="359" t="s">
        <v>30</v>
      </c>
      <c r="L4688" s="348" t="str">
        <f>VLOOKUP($K4688,[1]TONG_SL!$A$1:$D$65536,2,0)</f>
        <v>Gà muối 500g</v>
      </c>
      <c r="M4688" s="349"/>
      <c r="N4688" s="348" t="str">
        <f t="shared" si="471"/>
        <v>K-C6</v>
      </c>
      <c r="O4688" s="350"/>
      <c r="P4688" s="350"/>
      <c r="Q4688" s="348" t="str">
        <f>VLOOKUP(K4688,TONG_SL!$A:$D,3,0)</f>
        <v>Túi</v>
      </c>
      <c r="R4688" s="362">
        <v>15</v>
      </c>
      <c r="S4688" s="362"/>
      <c r="T4688" s="362">
        <f>VLOOKUP(VLOOKUP(G4688,Ma_KH!$A:$R,18,0)&amp;K4688,Gia_MB!$A:$F,6,0)</f>
        <v>116611</v>
      </c>
      <c r="U4688" s="363">
        <f t="shared" si="476"/>
        <v>1749165</v>
      </c>
      <c r="V4688" s="362"/>
      <c r="W4688" s="364">
        <f t="shared" si="477"/>
        <v>0</v>
      </c>
      <c r="X4688" s="365" t="str">
        <f t="shared" si="478"/>
        <v>8</v>
      </c>
      <c r="Y4688" s="362"/>
      <c r="Z4688" s="363">
        <f t="shared" si="479"/>
        <v>139933.20000000001</v>
      </c>
      <c r="AA4688" s="366">
        <f>VLOOKUP(G4688,Ma_KH!$A:$R,14,0)</f>
        <v>60</v>
      </c>
    </row>
    <row r="4689" spans="1:27" x14ac:dyDescent="0.25">
      <c r="A4689" s="358">
        <v>46059</v>
      </c>
      <c r="B4689" s="359">
        <v>4184349476</v>
      </c>
      <c r="C4689" s="360" t="s">
        <v>15180</v>
      </c>
      <c r="D4689" s="358">
        <v>46060</v>
      </c>
      <c r="E4689" s="361"/>
      <c r="F4689" s="360"/>
      <c r="G4689" s="378" t="s">
        <v>15442</v>
      </c>
      <c r="H4689" s="361"/>
      <c r="I4689" s="359" t="s">
        <v>16169</v>
      </c>
      <c r="J4689" s="359" t="s">
        <v>1769</v>
      </c>
      <c r="K4689" s="359" t="s">
        <v>48</v>
      </c>
      <c r="L4689" s="348" t="str">
        <f>VLOOKUP($K4689,[1]TONG_SL!$A$1:$D$65536,2,0)</f>
        <v>Mọc Nấm Hương 250g</v>
      </c>
      <c r="M4689" s="349"/>
      <c r="N4689" s="348" t="str">
        <f t="shared" si="471"/>
        <v>K-C6</v>
      </c>
      <c r="O4689" s="350"/>
      <c r="P4689" s="350"/>
      <c r="Q4689" s="348" t="str">
        <f>VLOOKUP(K4689,TONG_SL!$A:$D,3,0)</f>
        <v>Túi</v>
      </c>
      <c r="R4689" s="362">
        <v>30</v>
      </c>
      <c r="S4689" s="362"/>
      <c r="T4689" s="362">
        <f>VLOOKUP(VLOOKUP(G4689,Ma_KH!$A:$R,18,0)&amp;K4689,Gia_MB!$A:$F,6,0)</f>
        <v>46000</v>
      </c>
      <c r="U4689" s="363">
        <f t="shared" si="476"/>
        <v>1380000</v>
      </c>
      <c r="V4689" s="362"/>
      <c r="W4689" s="364">
        <f t="shared" si="477"/>
        <v>0</v>
      </c>
      <c r="X4689" s="365" t="str">
        <f t="shared" si="478"/>
        <v>8</v>
      </c>
      <c r="Y4689" s="362"/>
      <c r="Z4689" s="363">
        <f t="shared" si="479"/>
        <v>110400</v>
      </c>
      <c r="AA4689" s="366">
        <f>VLOOKUP(G4689,Ma_KH!$A:$R,14,0)</f>
        <v>60</v>
      </c>
    </row>
    <row r="4690" spans="1:27" x14ac:dyDescent="0.25">
      <c r="A4690" s="358">
        <v>46059</v>
      </c>
      <c r="B4690" s="359">
        <v>4184349476</v>
      </c>
      <c r="C4690" s="360" t="s">
        <v>15180</v>
      </c>
      <c r="D4690" s="358">
        <v>46060</v>
      </c>
      <c r="E4690" s="361"/>
      <c r="F4690" s="360"/>
      <c r="G4690" s="378" t="s">
        <v>15442</v>
      </c>
      <c r="H4690" s="361"/>
      <c r="I4690" s="359" t="s">
        <v>16169</v>
      </c>
      <c r="J4690" s="359" t="s">
        <v>1769</v>
      </c>
      <c r="K4690" s="359" t="s">
        <v>32</v>
      </c>
      <c r="L4690" s="348" t="str">
        <f>VLOOKUP($K4690,[1]TONG_SL!$A$1:$D$65536,2,0)</f>
        <v>Giò Tai Lưỡi Xào 250g</v>
      </c>
      <c r="M4690" s="349"/>
      <c r="N4690" s="348" t="str">
        <f t="shared" si="471"/>
        <v>K-C6</v>
      </c>
      <c r="O4690" s="350"/>
      <c r="P4690" s="350"/>
      <c r="Q4690" s="348" t="str">
        <f>VLOOKUP(K4690,TONG_SL!$A:$D,3,0)</f>
        <v>Túi</v>
      </c>
      <c r="R4690" s="362">
        <v>10</v>
      </c>
      <c r="S4690" s="362"/>
      <c r="T4690" s="362">
        <f>VLOOKUP(VLOOKUP(G4690,Ma_KH!$A:$R,18,0)&amp;K4690,Gia_MB!$A:$F,6,0)</f>
        <v>50182</v>
      </c>
      <c r="U4690" s="363">
        <f t="shared" si="476"/>
        <v>501820</v>
      </c>
      <c r="V4690" s="362"/>
      <c r="W4690" s="364">
        <f t="shared" si="477"/>
        <v>0</v>
      </c>
      <c r="X4690" s="365" t="str">
        <f t="shared" si="478"/>
        <v>8</v>
      </c>
      <c r="Y4690" s="362"/>
      <c r="Z4690" s="363">
        <f t="shared" si="479"/>
        <v>40145.599999999999</v>
      </c>
      <c r="AA4690" s="366">
        <f>VLOOKUP(G4690,Ma_KH!$A:$R,14,0)</f>
        <v>60</v>
      </c>
    </row>
    <row r="4691" spans="1:27" x14ac:dyDescent="0.25">
      <c r="A4691" s="358">
        <v>46059</v>
      </c>
      <c r="B4691" s="359">
        <v>4184349476</v>
      </c>
      <c r="C4691" s="360" t="s">
        <v>15180</v>
      </c>
      <c r="D4691" s="358">
        <v>46060</v>
      </c>
      <c r="E4691" s="361"/>
      <c r="F4691" s="360"/>
      <c r="G4691" s="378" t="s">
        <v>15442</v>
      </c>
      <c r="H4691" s="361"/>
      <c r="I4691" s="359" t="s">
        <v>16169</v>
      </c>
      <c r="J4691" s="359" t="s">
        <v>1769</v>
      </c>
      <c r="K4691" s="359" t="s">
        <v>15451</v>
      </c>
      <c r="L4691" s="348" t="str">
        <f>VLOOKUP($K4691,[1]TONG_SL!$A$1:$D$65536,2,0)</f>
        <v>Giò lụa cây 250g</v>
      </c>
      <c r="M4691" s="349"/>
      <c r="N4691" s="348" t="str">
        <f t="shared" si="471"/>
        <v>K-C6</v>
      </c>
      <c r="O4691" s="350"/>
      <c r="P4691" s="350"/>
      <c r="Q4691" s="348" t="str">
        <f>VLOOKUP(K4691,TONG_SL!$A:$D,3,0)</f>
        <v>Túi</v>
      </c>
      <c r="R4691" s="362">
        <v>50</v>
      </c>
      <c r="S4691" s="362"/>
      <c r="T4691" s="362">
        <f>VLOOKUP(VLOOKUP(G4691,Ma_KH!$A:$R,18,0)&amp;K4691,Gia_MB!$A:$F,6,0)</f>
        <v>49500</v>
      </c>
      <c r="U4691" s="363">
        <f t="shared" si="476"/>
        <v>2475000</v>
      </c>
      <c r="V4691" s="362"/>
      <c r="W4691" s="364">
        <f t="shared" si="477"/>
        <v>0</v>
      </c>
      <c r="X4691" s="365" t="str">
        <f t="shared" si="478"/>
        <v>8</v>
      </c>
      <c r="Y4691" s="362"/>
      <c r="Z4691" s="363">
        <f t="shared" si="479"/>
        <v>198000</v>
      </c>
      <c r="AA4691" s="366">
        <f>VLOOKUP(G4691,Ma_KH!$A:$R,14,0)</f>
        <v>60</v>
      </c>
    </row>
    <row r="4692" spans="1:27" x14ac:dyDescent="0.25">
      <c r="A4692" s="358">
        <v>46057</v>
      </c>
      <c r="B4692" s="359">
        <v>4184284539</v>
      </c>
      <c r="C4692" s="360" t="s">
        <v>15180</v>
      </c>
      <c r="D4692" s="358">
        <v>46060</v>
      </c>
      <c r="E4692" s="361"/>
      <c r="F4692" s="360"/>
      <c r="G4692" s="378" t="s">
        <v>15442</v>
      </c>
      <c r="H4692" s="361"/>
      <c r="I4692" s="359" t="s">
        <v>16162</v>
      </c>
      <c r="J4692" s="359" t="s">
        <v>1769</v>
      </c>
      <c r="K4692" s="359" t="s">
        <v>30</v>
      </c>
      <c r="L4692" s="348" t="str">
        <f>VLOOKUP($K4692,[1]TONG_SL!$A$1:$D$65536,2,0)</f>
        <v>Gà muối 500g</v>
      </c>
      <c r="M4692" s="349"/>
      <c r="N4692" s="348" t="str">
        <f t="shared" si="471"/>
        <v>K-C6</v>
      </c>
      <c r="O4692" s="350"/>
      <c r="P4692" s="350"/>
      <c r="Q4692" s="348" t="str">
        <f>VLOOKUP(K4692,TONG_SL!$A:$D,3,0)</f>
        <v>Túi</v>
      </c>
      <c r="R4692" s="362">
        <v>15</v>
      </c>
      <c r="S4692" s="362"/>
      <c r="T4692" s="362">
        <f>VLOOKUP(VLOOKUP(G4692,Ma_KH!$A:$R,18,0)&amp;K4692,Gia_MB!$A:$F,6,0)</f>
        <v>116611</v>
      </c>
      <c r="U4692" s="363">
        <f t="shared" si="476"/>
        <v>1749165</v>
      </c>
      <c r="V4692" s="362"/>
      <c r="W4692" s="364">
        <f t="shared" si="477"/>
        <v>0</v>
      </c>
      <c r="X4692" s="365" t="str">
        <f t="shared" si="478"/>
        <v>8</v>
      </c>
      <c r="Y4692" s="362"/>
      <c r="Z4692" s="363">
        <f t="shared" si="479"/>
        <v>139933.20000000001</v>
      </c>
      <c r="AA4692" s="366">
        <f>VLOOKUP(G4692,Ma_KH!$A:$R,14,0)</f>
        <v>60</v>
      </c>
    </row>
    <row r="4693" spans="1:27" x14ac:dyDescent="0.25">
      <c r="A4693" s="358">
        <v>46057</v>
      </c>
      <c r="B4693" s="359">
        <v>4184284539</v>
      </c>
      <c r="C4693" s="360" t="s">
        <v>15180</v>
      </c>
      <c r="D4693" s="358">
        <v>46060</v>
      </c>
      <c r="E4693" s="361"/>
      <c r="F4693" s="360"/>
      <c r="G4693" s="378" t="s">
        <v>15442</v>
      </c>
      <c r="H4693" s="361"/>
      <c r="I4693" s="359" t="s">
        <v>16162</v>
      </c>
      <c r="J4693" s="359" t="s">
        <v>1769</v>
      </c>
      <c r="K4693" s="359" t="s">
        <v>7182</v>
      </c>
      <c r="L4693" s="348" t="str">
        <f>VLOOKUP($K4693,[1]TONG_SL!$A$1:$D$65536,2,0)</f>
        <v>Chân giò heo muối 300g</v>
      </c>
      <c r="M4693" s="349"/>
      <c r="N4693" s="348" t="str">
        <f t="shared" si="471"/>
        <v>K-C6</v>
      </c>
      <c r="O4693" s="350"/>
      <c r="P4693" s="350"/>
      <c r="Q4693" s="348" t="str">
        <f>VLOOKUP(K4693,TONG_SL!$A:$D,3,0)</f>
        <v>Túi</v>
      </c>
      <c r="R4693" s="362">
        <v>15</v>
      </c>
      <c r="S4693" s="362"/>
      <c r="T4693" s="362">
        <f>VLOOKUP(VLOOKUP(G4693,Ma_KH!$A:$R,18,0)&amp;K4693,Gia_MB!$A:$F,6,0)</f>
        <v>73431</v>
      </c>
      <c r="U4693" s="363">
        <f t="shared" ref="U4693:U4724" si="480">T4693*R4693</f>
        <v>1101465</v>
      </c>
      <c r="V4693" s="362"/>
      <c r="W4693" s="364">
        <f t="shared" ref="W4693:W4724" si="481">U4693*V4693</f>
        <v>0</v>
      </c>
      <c r="X4693" s="365" t="str">
        <f t="shared" ref="X4693:X4724" si="482">IF(B4693&lt;&gt;"","8","0")</f>
        <v>8</v>
      </c>
      <c r="Y4693" s="362"/>
      <c r="Z4693" s="363">
        <f t="shared" ref="Z4693:Z4724" si="483">U4693*X4693%</f>
        <v>88117.2</v>
      </c>
      <c r="AA4693" s="366">
        <f>VLOOKUP(G4693,Ma_KH!$A:$R,14,0)</f>
        <v>60</v>
      </c>
    </row>
    <row r="4694" spans="1:27" x14ac:dyDescent="0.25">
      <c r="A4694" s="358">
        <v>46057</v>
      </c>
      <c r="B4694" s="359">
        <v>4184284539</v>
      </c>
      <c r="C4694" s="360" t="s">
        <v>15180</v>
      </c>
      <c r="D4694" s="358">
        <v>46060</v>
      </c>
      <c r="E4694" s="361"/>
      <c r="F4694" s="360"/>
      <c r="G4694" s="378" t="s">
        <v>15442</v>
      </c>
      <c r="H4694" s="361"/>
      <c r="I4694" s="359" t="s">
        <v>16162</v>
      </c>
      <c r="J4694" s="359" t="s">
        <v>1769</v>
      </c>
      <c r="K4694" s="359" t="s">
        <v>32</v>
      </c>
      <c r="L4694" s="348" t="str">
        <f>VLOOKUP($K4694,[1]TONG_SL!$A$1:$D$65536,2,0)</f>
        <v>Giò Tai Lưỡi Xào 250g</v>
      </c>
      <c r="M4694" s="349"/>
      <c r="N4694" s="348" t="str">
        <f t="shared" si="471"/>
        <v>K-C6</v>
      </c>
      <c r="O4694" s="350"/>
      <c r="P4694" s="350"/>
      <c r="Q4694" s="348" t="str">
        <f>VLOOKUP(K4694,TONG_SL!$A:$D,3,0)</f>
        <v>Túi</v>
      </c>
      <c r="R4694" s="362">
        <v>5</v>
      </c>
      <c r="S4694" s="362"/>
      <c r="T4694" s="362">
        <f>VLOOKUP(VLOOKUP(G4694,Ma_KH!$A:$R,18,0)&amp;K4694,Gia_MB!$A:$F,6,0)</f>
        <v>50182</v>
      </c>
      <c r="U4694" s="363">
        <f t="shared" si="480"/>
        <v>250910</v>
      </c>
      <c r="V4694" s="362"/>
      <c r="W4694" s="364">
        <f t="shared" si="481"/>
        <v>0</v>
      </c>
      <c r="X4694" s="365" t="str">
        <f t="shared" si="482"/>
        <v>8</v>
      </c>
      <c r="Y4694" s="362"/>
      <c r="Z4694" s="363">
        <f t="shared" si="483"/>
        <v>20072.8</v>
      </c>
      <c r="AA4694" s="366">
        <f>VLOOKUP(G4694,Ma_KH!$A:$R,14,0)</f>
        <v>60</v>
      </c>
    </row>
    <row r="4695" spans="1:27" x14ac:dyDescent="0.25">
      <c r="A4695" s="358">
        <v>46057</v>
      </c>
      <c r="B4695" s="359">
        <v>4184284539</v>
      </c>
      <c r="C4695" s="360" t="s">
        <v>15180</v>
      </c>
      <c r="D4695" s="358">
        <v>46060</v>
      </c>
      <c r="E4695" s="361"/>
      <c r="F4695" s="360"/>
      <c r="G4695" s="378" t="s">
        <v>15442</v>
      </c>
      <c r="H4695" s="361"/>
      <c r="I4695" s="359" t="s">
        <v>16162</v>
      </c>
      <c r="J4695" s="359" t="s">
        <v>1769</v>
      </c>
      <c r="K4695" s="359" t="s">
        <v>48</v>
      </c>
      <c r="L4695" s="348" t="str">
        <f>VLOOKUP($K4695,[1]TONG_SL!$A$1:$D$65536,2,0)</f>
        <v>Mọc Nấm Hương 250g</v>
      </c>
      <c r="M4695" s="349"/>
      <c r="N4695" s="348" t="str">
        <f t="shared" si="471"/>
        <v>K-C6</v>
      </c>
      <c r="O4695" s="350"/>
      <c r="P4695" s="350"/>
      <c r="Q4695" s="348" t="str">
        <f>VLOOKUP(K4695,TONG_SL!$A:$D,3,0)</f>
        <v>Túi</v>
      </c>
      <c r="R4695" s="362">
        <v>10</v>
      </c>
      <c r="S4695" s="362"/>
      <c r="T4695" s="362">
        <f>VLOOKUP(VLOOKUP(G4695,Ma_KH!$A:$R,18,0)&amp;K4695,Gia_MB!$A:$F,6,0)</f>
        <v>46000</v>
      </c>
      <c r="U4695" s="363">
        <f t="shared" si="480"/>
        <v>460000</v>
      </c>
      <c r="V4695" s="362"/>
      <c r="W4695" s="364">
        <f t="shared" si="481"/>
        <v>0</v>
      </c>
      <c r="X4695" s="365" t="str">
        <f t="shared" si="482"/>
        <v>8</v>
      </c>
      <c r="Y4695" s="362"/>
      <c r="Z4695" s="363">
        <f t="shared" si="483"/>
        <v>36800</v>
      </c>
      <c r="AA4695" s="366">
        <f>VLOOKUP(G4695,Ma_KH!$A:$R,14,0)</f>
        <v>60</v>
      </c>
    </row>
    <row r="4696" spans="1:27" x14ac:dyDescent="0.25">
      <c r="A4696" s="358">
        <v>46060</v>
      </c>
      <c r="B4696" s="359">
        <v>4184380380</v>
      </c>
      <c r="C4696" s="360" t="s">
        <v>15180</v>
      </c>
      <c r="D4696" s="358">
        <v>46060</v>
      </c>
      <c r="E4696" s="361"/>
      <c r="F4696" s="360"/>
      <c r="G4696" s="378" t="s">
        <v>15587</v>
      </c>
      <c r="H4696" s="361"/>
      <c r="I4696" s="359" t="s">
        <v>16170</v>
      </c>
      <c r="J4696" s="359" t="s">
        <v>1769</v>
      </c>
      <c r="K4696" s="359" t="s">
        <v>7182</v>
      </c>
      <c r="L4696" s="348" t="str">
        <f>VLOOKUP($K4696,[1]TONG_SL!$A$1:$D$65536,2,0)</f>
        <v>Chân giò heo muối 300g</v>
      </c>
      <c r="M4696" s="349"/>
      <c r="N4696" s="348" t="str">
        <f t="shared" si="471"/>
        <v>K-C6</v>
      </c>
      <c r="O4696" s="350"/>
      <c r="P4696" s="350"/>
      <c r="Q4696" s="348" t="str">
        <f>VLOOKUP(K4696,TONG_SL!$A:$D,3,0)</f>
        <v>Túi</v>
      </c>
      <c r="R4696" s="362">
        <v>34</v>
      </c>
      <c r="S4696" s="362"/>
      <c r="T4696" s="362">
        <f>VLOOKUP(VLOOKUP(G4696,Ma_KH!$A:$R,18,0)&amp;K4696,Gia_MB!$A:$F,6,0)</f>
        <v>73431</v>
      </c>
      <c r="U4696" s="363">
        <f t="shared" si="480"/>
        <v>2496654</v>
      </c>
      <c r="V4696" s="362"/>
      <c r="W4696" s="364">
        <f t="shared" si="481"/>
        <v>0</v>
      </c>
      <c r="X4696" s="365" t="str">
        <f t="shared" si="482"/>
        <v>8</v>
      </c>
      <c r="Y4696" s="362"/>
      <c r="Z4696" s="363">
        <f t="shared" si="483"/>
        <v>199732.32</v>
      </c>
      <c r="AA4696" s="366">
        <f>VLOOKUP(G4696,Ma_KH!$A:$R,14,0)</f>
        <v>60</v>
      </c>
    </row>
    <row r="4697" spans="1:27" x14ac:dyDescent="0.25">
      <c r="A4697" s="358">
        <v>46060</v>
      </c>
      <c r="B4697" s="359">
        <v>4184380380</v>
      </c>
      <c r="C4697" s="360" t="s">
        <v>15180</v>
      </c>
      <c r="D4697" s="358">
        <v>46060</v>
      </c>
      <c r="E4697" s="361"/>
      <c r="F4697" s="360"/>
      <c r="G4697" s="378" t="s">
        <v>15587</v>
      </c>
      <c r="H4697" s="361"/>
      <c r="I4697" s="359" t="s">
        <v>16170</v>
      </c>
      <c r="J4697" s="359" t="s">
        <v>1769</v>
      </c>
      <c r="K4697" s="359" t="s">
        <v>30</v>
      </c>
      <c r="L4697" s="348" t="str">
        <f>VLOOKUP($K4697,[1]TONG_SL!$A$1:$D$65536,2,0)</f>
        <v>Gà muối 500g</v>
      </c>
      <c r="M4697" s="349"/>
      <c r="N4697" s="348" t="str">
        <f t="shared" si="471"/>
        <v>K-C6</v>
      </c>
      <c r="O4697" s="350"/>
      <c r="P4697" s="350"/>
      <c r="Q4697" s="348" t="str">
        <f>VLOOKUP(K4697,TONG_SL!$A:$D,3,0)</f>
        <v>Túi</v>
      </c>
      <c r="R4697" s="362">
        <v>20</v>
      </c>
      <c r="S4697" s="362"/>
      <c r="T4697" s="362">
        <f>VLOOKUP(VLOOKUP(G4697,Ma_KH!$A:$R,18,0)&amp;K4697,Gia_MB!$A:$F,6,0)</f>
        <v>116611</v>
      </c>
      <c r="U4697" s="363">
        <f t="shared" si="480"/>
        <v>2332220</v>
      </c>
      <c r="V4697" s="362"/>
      <c r="W4697" s="364">
        <f t="shared" si="481"/>
        <v>0</v>
      </c>
      <c r="X4697" s="365" t="str">
        <f t="shared" si="482"/>
        <v>8</v>
      </c>
      <c r="Y4697" s="362"/>
      <c r="Z4697" s="363">
        <f t="shared" si="483"/>
        <v>186577.6</v>
      </c>
      <c r="AA4697" s="366">
        <f>VLOOKUP(G4697,Ma_KH!$A:$R,14,0)</f>
        <v>60</v>
      </c>
    </row>
    <row r="4698" spans="1:27" x14ac:dyDescent="0.25">
      <c r="A4698" s="358">
        <v>46054</v>
      </c>
      <c r="B4698" s="359">
        <v>4184044693</v>
      </c>
      <c r="C4698" s="360" t="s">
        <v>15180</v>
      </c>
      <c r="D4698" s="358">
        <v>46060</v>
      </c>
      <c r="E4698" s="361"/>
      <c r="F4698" s="360"/>
      <c r="G4698" s="378" t="s">
        <v>15587</v>
      </c>
      <c r="H4698" s="361"/>
      <c r="I4698" s="359" t="s">
        <v>16171</v>
      </c>
      <c r="J4698" s="359" t="s">
        <v>1769</v>
      </c>
      <c r="K4698" s="359" t="s">
        <v>48</v>
      </c>
      <c r="L4698" s="348" t="str">
        <f>VLOOKUP($K4698,[1]TONG_SL!$A$1:$D$65536,2,0)</f>
        <v>Mọc Nấm Hương 250g</v>
      </c>
      <c r="M4698" s="349"/>
      <c r="N4698" s="348" t="str">
        <f t="shared" si="471"/>
        <v>K-C6</v>
      </c>
      <c r="O4698" s="350"/>
      <c r="P4698" s="350"/>
      <c r="Q4698" s="348" t="str">
        <f>VLOOKUP(K4698,TONG_SL!$A:$D,3,0)</f>
        <v>Túi</v>
      </c>
      <c r="R4698" s="362">
        <v>10</v>
      </c>
      <c r="S4698" s="362"/>
      <c r="T4698" s="362">
        <f>VLOOKUP(VLOOKUP(G4698,Ma_KH!$A:$R,18,0)&amp;K4698,Gia_MB!$A:$F,6,0)</f>
        <v>46000</v>
      </c>
      <c r="U4698" s="363">
        <f t="shared" si="480"/>
        <v>460000</v>
      </c>
      <c r="V4698" s="362"/>
      <c r="W4698" s="364">
        <f t="shared" si="481"/>
        <v>0</v>
      </c>
      <c r="X4698" s="365" t="str">
        <f t="shared" si="482"/>
        <v>8</v>
      </c>
      <c r="Y4698" s="362"/>
      <c r="Z4698" s="363">
        <f t="shared" si="483"/>
        <v>36800</v>
      </c>
      <c r="AA4698" s="366">
        <f>VLOOKUP(G4698,Ma_KH!$A:$R,14,0)</f>
        <v>60</v>
      </c>
    </row>
    <row r="4699" spans="1:27" x14ac:dyDescent="0.25">
      <c r="A4699" s="358">
        <v>46054</v>
      </c>
      <c r="B4699" s="359">
        <v>4184044693</v>
      </c>
      <c r="C4699" s="360" t="s">
        <v>15180</v>
      </c>
      <c r="D4699" s="358">
        <v>46060</v>
      </c>
      <c r="E4699" s="361"/>
      <c r="F4699" s="360"/>
      <c r="G4699" s="378" t="s">
        <v>15587</v>
      </c>
      <c r="H4699" s="361"/>
      <c r="I4699" s="359" t="s">
        <v>16171</v>
      </c>
      <c r="J4699" s="359" t="s">
        <v>1769</v>
      </c>
      <c r="K4699" s="359" t="s">
        <v>7182</v>
      </c>
      <c r="L4699" s="348" t="str">
        <f>VLOOKUP($K4699,[1]TONG_SL!$A$1:$D$65536,2,0)</f>
        <v>Chân giò heo muối 300g</v>
      </c>
      <c r="M4699" s="349"/>
      <c r="N4699" s="348" t="str">
        <f t="shared" si="471"/>
        <v>K-C6</v>
      </c>
      <c r="O4699" s="350"/>
      <c r="P4699" s="350"/>
      <c r="Q4699" s="348" t="str">
        <f>VLOOKUP(K4699,TONG_SL!$A:$D,3,0)</f>
        <v>Túi</v>
      </c>
      <c r="R4699" s="362">
        <v>16</v>
      </c>
      <c r="S4699" s="362"/>
      <c r="T4699" s="362">
        <f>VLOOKUP(VLOOKUP(G4699,Ma_KH!$A:$R,18,0)&amp;K4699,Gia_MB!$A:$F,6,0)</f>
        <v>73431</v>
      </c>
      <c r="U4699" s="363">
        <f t="shared" si="480"/>
        <v>1174896</v>
      </c>
      <c r="V4699" s="362"/>
      <c r="W4699" s="364">
        <f t="shared" si="481"/>
        <v>0</v>
      </c>
      <c r="X4699" s="365" t="str">
        <f t="shared" si="482"/>
        <v>8</v>
      </c>
      <c r="Y4699" s="362"/>
      <c r="Z4699" s="363">
        <f t="shared" si="483"/>
        <v>93991.680000000008</v>
      </c>
      <c r="AA4699" s="366">
        <f>VLOOKUP(G4699,Ma_KH!$A:$R,14,0)</f>
        <v>60</v>
      </c>
    </row>
    <row r="4700" spans="1:27" x14ac:dyDescent="0.25">
      <c r="A4700" s="358">
        <v>46054</v>
      </c>
      <c r="B4700" s="359">
        <v>4184044693</v>
      </c>
      <c r="C4700" s="360" t="s">
        <v>15180</v>
      </c>
      <c r="D4700" s="358">
        <v>46060</v>
      </c>
      <c r="E4700" s="361"/>
      <c r="F4700" s="360"/>
      <c r="G4700" s="378" t="s">
        <v>15587</v>
      </c>
      <c r="H4700" s="361"/>
      <c r="I4700" s="359" t="s">
        <v>16171</v>
      </c>
      <c r="J4700" s="359" t="s">
        <v>1769</v>
      </c>
      <c r="K4700" s="359" t="s">
        <v>30</v>
      </c>
      <c r="L4700" s="348" t="str">
        <f>VLOOKUP($K4700,[1]TONG_SL!$A$1:$D$65536,2,0)</f>
        <v>Gà muối 500g</v>
      </c>
      <c r="M4700" s="349"/>
      <c r="N4700" s="348" t="str">
        <f t="shared" si="471"/>
        <v>K-C6</v>
      </c>
      <c r="O4700" s="350"/>
      <c r="P4700" s="350"/>
      <c r="Q4700" s="348" t="str">
        <f>VLOOKUP(K4700,TONG_SL!$A:$D,3,0)</f>
        <v>Túi</v>
      </c>
      <c r="R4700" s="362">
        <v>13</v>
      </c>
      <c r="S4700" s="362"/>
      <c r="T4700" s="362">
        <f>VLOOKUP(VLOOKUP(G4700,Ma_KH!$A:$R,18,0)&amp;K4700,Gia_MB!$A:$F,6,0)</f>
        <v>116611</v>
      </c>
      <c r="U4700" s="363">
        <f t="shared" si="480"/>
        <v>1515943</v>
      </c>
      <c r="V4700" s="362"/>
      <c r="W4700" s="364">
        <f t="shared" si="481"/>
        <v>0</v>
      </c>
      <c r="X4700" s="365" t="str">
        <f t="shared" si="482"/>
        <v>8</v>
      </c>
      <c r="Y4700" s="362"/>
      <c r="Z4700" s="363">
        <f t="shared" si="483"/>
        <v>121275.44</v>
      </c>
      <c r="AA4700" s="366">
        <f>VLOOKUP(G4700,Ma_KH!$A:$R,14,0)</f>
        <v>60</v>
      </c>
    </row>
    <row r="4701" spans="1:27" x14ac:dyDescent="0.25">
      <c r="A4701" s="358">
        <v>46054</v>
      </c>
      <c r="B4701" s="359">
        <v>4184044693</v>
      </c>
      <c r="C4701" s="360" t="s">
        <v>15180</v>
      </c>
      <c r="D4701" s="358">
        <v>46060</v>
      </c>
      <c r="E4701" s="361"/>
      <c r="F4701" s="360"/>
      <c r="G4701" s="378" t="s">
        <v>15587</v>
      </c>
      <c r="H4701" s="361"/>
      <c r="I4701" s="359" t="s">
        <v>16171</v>
      </c>
      <c r="J4701" s="359" t="s">
        <v>1769</v>
      </c>
      <c r="K4701" s="359" t="s">
        <v>32</v>
      </c>
      <c r="L4701" s="348" t="str">
        <f>VLOOKUP($K4701,[1]TONG_SL!$A$1:$D$65536,2,0)</f>
        <v>Giò Tai Lưỡi Xào 250g</v>
      </c>
      <c r="M4701" s="349"/>
      <c r="N4701" s="348" t="str">
        <f t="shared" ref="N4701:N4764" si="484">IF($B4701&lt;&gt;"","K-C6","")</f>
        <v>K-C6</v>
      </c>
      <c r="O4701" s="350"/>
      <c r="P4701" s="350"/>
      <c r="Q4701" s="348" t="str">
        <f>VLOOKUP(K4701,TONG_SL!$A:$D,3,0)</f>
        <v>Túi</v>
      </c>
      <c r="R4701" s="362">
        <v>10</v>
      </c>
      <c r="S4701" s="362"/>
      <c r="T4701" s="362">
        <f>VLOOKUP(VLOOKUP(G4701,Ma_KH!$A:$R,18,0)&amp;K4701,Gia_MB!$A:$F,6,0)</f>
        <v>50182</v>
      </c>
      <c r="U4701" s="363">
        <f t="shared" si="480"/>
        <v>501820</v>
      </c>
      <c r="V4701" s="362"/>
      <c r="W4701" s="364">
        <f t="shared" si="481"/>
        <v>0</v>
      </c>
      <c r="X4701" s="365" t="str">
        <f t="shared" si="482"/>
        <v>8</v>
      </c>
      <c r="Y4701" s="362"/>
      <c r="Z4701" s="363">
        <f t="shared" si="483"/>
        <v>40145.599999999999</v>
      </c>
      <c r="AA4701" s="366">
        <f>VLOOKUP(G4701,Ma_KH!$A:$R,14,0)</f>
        <v>60</v>
      </c>
    </row>
    <row r="4702" spans="1:27" x14ac:dyDescent="0.25">
      <c r="A4702" s="358">
        <v>46054</v>
      </c>
      <c r="B4702" s="359">
        <v>4184044581</v>
      </c>
      <c r="C4702" s="360" t="s">
        <v>15180</v>
      </c>
      <c r="D4702" s="358">
        <v>46060</v>
      </c>
      <c r="E4702" s="361"/>
      <c r="F4702" s="360"/>
      <c r="G4702" s="378" t="s">
        <v>15587</v>
      </c>
      <c r="H4702" s="361"/>
      <c r="I4702" s="359" t="s">
        <v>16172</v>
      </c>
      <c r="J4702" s="359" t="s">
        <v>1769</v>
      </c>
      <c r="K4702" s="359" t="s">
        <v>48</v>
      </c>
      <c r="L4702" s="348" t="str">
        <f>VLOOKUP($K4702,[1]TONG_SL!$A$1:$D$65536,2,0)</f>
        <v>Mọc Nấm Hương 250g</v>
      </c>
      <c r="M4702" s="349"/>
      <c r="N4702" s="348" t="str">
        <f t="shared" si="484"/>
        <v>K-C6</v>
      </c>
      <c r="O4702" s="350"/>
      <c r="P4702" s="350"/>
      <c r="Q4702" s="348" t="str">
        <f>VLOOKUP(K4702,TONG_SL!$A:$D,3,0)</f>
        <v>Túi</v>
      </c>
      <c r="R4702" s="362">
        <v>10</v>
      </c>
      <c r="S4702" s="362"/>
      <c r="T4702" s="362">
        <f>VLOOKUP(VLOOKUP(G4702,Ma_KH!$A:$R,18,0)&amp;K4702,Gia_MB!$A:$F,6,0)</f>
        <v>46000</v>
      </c>
      <c r="U4702" s="363">
        <f t="shared" si="480"/>
        <v>460000</v>
      </c>
      <c r="V4702" s="362"/>
      <c r="W4702" s="364">
        <f t="shared" si="481"/>
        <v>0</v>
      </c>
      <c r="X4702" s="365" t="str">
        <f t="shared" si="482"/>
        <v>8</v>
      </c>
      <c r="Y4702" s="362"/>
      <c r="Z4702" s="363">
        <f t="shared" si="483"/>
        <v>36800</v>
      </c>
      <c r="AA4702" s="366">
        <f>VLOOKUP(G4702,Ma_KH!$A:$R,14,0)</f>
        <v>60</v>
      </c>
    </row>
    <row r="4703" spans="1:27" x14ac:dyDescent="0.25">
      <c r="A4703" s="358">
        <v>46054</v>
      </c>
      <c r="B4703" s="359">
        <v>4184044581</v>
      </c>
      <c r="C4703" s="360" t="s">
        <v>15180</v>
      </c>
      <c r="D4703" s="358">
        <v>46060</v>
      </c>
      <c r="E4703" s="361"/>
      <c r="F4703" s="360"/>
      <c r="G4703" s="378" t="s">
        <v>15587</v>
      </c>
      <c r="H4703" s="361"/>
      <c r="I4703" s="359" t="s">
        <v>16172</v>
      </c>
      <c r="J4703" s="359" t="s">
        <v>1769</v>
      </c>
      <c r="K4703" s="359" t="s">
        <v>7182</v>
      </c>
      <c r="L4703" s="348" t="str">
        <f>VLOOKUP($K4703,[1]TONG_SL!$A$1:$D$65536,2,0)</f>
        <v>Chân giò heo muối 300g</v>
      </c>
      <c r="M4703" s="349"/>
      <c r="N4703" s="348" t="str">
        <f t="shared" si="484"/>
        <v>K-C6</v>
      </c>
      <c r="O4703" s="350"/>
      <c r="P4703" s="350"/>
      <c r="Q4703" s="348" t="str">
        <f>VLOOKUP(K4703,TONG_SL!$A:$D,3,0)</f>
        <v>Túi</v>
      </c>
      <c r="R4703" s="362">
        <v>50</v>
      </c>
      <c r="S4703" s="362"/>
      <c r="T4703" s="362">
        <f>VLOOKUP(VLOOKUP(G4703,Ma_KH!$A:$R,18,0)&amp;K4703,Gia_MB!$A:$F,6,0)</f>
        <v>73431</v>
      </c>
      <c r="U4703" s="363">
        <f t="shared" si="480"/>
        <v>3671550</v>
      </c>
      <c r="V4703" s="362"/>
      <c r="W4703" s="364">
        <f t="shared" si="481"/>
        <v>0</v>
      </c>
      <c r="X4703" s="365" t="str">
        <f t="shared" si="482"/>
        <v>8</v>
      </c>
      <c r="Y4703" s="362"/>
      <c r="Z4703" s="363">
        <f t="shared" si="483"/>
        <v>293724</v>
      </c>
      <c r="AA4703" s="366">
        <f>VLOOKUP(G4703,Ma_KH!$A:$R,14,0)</f>
        <v>60</v>
      </c>
    </row>
    <row r="4704" spans="1:27" x14ac:dyDescent="0.25">
      <c r="A4704" s="358">
        <v>46054</v>
      </c>
      <c r="B4704" s="359">
        <v>4184044581</v>
      </c>
      <c r="C4704" s="360" t="s">
        <v>15180</v>
      </c>
      <c r="D4704" s="358">
        <v>46060</v>
      </c>
      <c r="E4704" s="361"/>
      <c r="F4704" s="360"/>
      <c r="G4704" s="378" t="s">
        <v>15587</v>
      </c>
      <c r="H4704" s="361"/>
      <c r="I4704" s="359" t="s">
        <v>16172</v>
      </c>
      <c r="J4704" s="359" t="s">
        <v>1769</v>
      </c>
      <c r="K4704" s="359" t="s">
        <v>30</v>
      </c>
      <c r="L4704" s="348" t="str">
        <f>VLOOKUP($K4704,[1]TONG_SL!$A$1:$D$65536,2,0)</f>
        <v>Gà muối 500g</v>
      </c>
      <c r="M4704" s="349"/>
      <c r="N4704" s="348" t="str">
        <f t="shared" si="484"/>
        <v>K-C6</v>
      </c>
      <c r="O4704" s="350"/>
      <c r="P4704" s="350"/>
      <c r="Q4704" s="348" t="str">
        <f>VLOOKUP(K4704,TONG_SL!$A:$D,3,0)</f>
        <v>Túi</v>
      </c>
      <c r="R4704" s="362">
        <v>40</v>
      </c>
      <c r="S4704" s="362"/>
      <c r="T4704" s="362">
        <f>VLOOKUP(VLOOKUP(G4704,Ma_KH!$A:$R,18,0)&amp;K4704,Gia_MB!$A:$F,6,0)</f>
        <v>116611</v>
      </c>
      <c r="U4704" s="363">
        <f t="shared" si="480"/>
        <v>4664440</v>
      </c>
      <c r="V4704" s="362"/>
      <c r="W4704" s="364">
        <f t="shared" si="481"/>
        <v>0</v>
      </c>
      <c r="X4704" s="365" t="str">
        <f t="shared" si="482"/>
        <v>8</v>
      </c>
      <c r="Y4704" s="362"/>
      <c r="Z4704" s="363">
        <f t="shared" si="483"/>
        <v>373155.2</v>
      </c>
      <c r="AA4704" s="366">
        <f>VLOOKUP(G4704,Ma_KH!$A:$R,14,0)</f>
        <v>60</v>
      </c>
    </row>
    <row r="4705" spans="1:27" x14ac:dyDescent="0.25">
      <c r="A4705" s="358">
        <v>46054</v>
      </c>
      <c r="B4705" s="359">
        <v>4184044581</v>
      </c>
      <c r="C4705" s="360" t="s">
        <v>15180</v>
      </c>
      <c r="D4705" s="358">
        <v>46060</v>
      </c>
      <c r="E4705" s="361"/>
      <c r="F4705" s="360"/>
      <c r="G4705" s="378" t="s">
        <v>15587</v>
      </c>
      <c r="H4705" s="361"/>
      <c r="I4705" s="359" t="s">
        <v>16172</v>
      </c>
      <c r="J4705" s="359" t="s">
        <v>1769</v>
      </c>
      <c r="K4705" s="359" t="s">
        <v>32</v>
      </c>
      <c r="L4705" s="348" t="str">
        <f>VLOOKUP($K4705,[1]TONG_SL!$A$1:$D$65536,2,0)</f>
        <v>Giò Tai Lưỡi Xào 250g</v>
      </c>
      <c r="M4705" s="349"/>
      <c r="N4705" s="348" t="str">
        <f t="shared" si="484"/>
        <v>K-C6</v>
      </c>
      <c r="O4705" s="350"/>
      <c r="P4705" s="350"/>
      <c r="Q4705" s="348" t="str">
        <f>VLOOKUP(K4705,TONG_SL!$A:$D,3,0)</f>
        <v>Túi</v>
      </c>
      <c r="R4705" s="362">
        <v>10</v>
      </c>
      <c r="S4705" s="362"/>
      <c r="T4705" s="362">
        <f>VLOOKUP(VLOOKUP(G4705,Ma_KH!$A:$R,18,0)&amp;K4705,Gia_MB!$A:$F,6,0)</f>
        <v>50182</v>
      </c>
      <c r="U4705" s="363">
        <f t="shared" si="480"/>
        <v>501820</v>
      </c>
      <c r="V4705" s="362"/>
      <c r="W4705" s="364">
        <f t="shared" si="481"/>
        <v>0</v>
      </c>
      <c r="X4705" s="365" t="str">
        <f t="shared" si="482"/>
        <v>8</v>
      </c>
      <c r="Y4705" s="362"/>
      <c r="Z4705" s="363">
        <f t="shared" si="483"/>
        <v>40145.599999999999</v>
      </c>
      <c r="AA4705" s="366">
        <f>VLOOKUP(G4705,Ma_KH!$A:$R,14,0)</f>
        <v>60</v>
      </c>
    </row>
    <row r="4706" spans="1:27" x14ac:dyDescent="0.25">
      <c r="A4706" s="358">
        <v>46054</v>
      </c>
      <c r="B4706" s="359">
        <v>4184044581</v>
      </c>
      <c r="C4706" s="360" t="s">
        <v>15180</v>
      </c>
      <c r="D4706" s="358">
        <v>46060</v>
      </c>
      <c r="E4706" s="361"/>
      <c r="F4706" s="360"/>
      <c r="G4706" s="378" t="s">
        <v>15587</v>
      </c>
      <c r="H4706" s="361"/>
      <c r="I4706" s="359" t="s">
        <v>16172</v>
      </c>
      <c r="J4706" s="359" t="s">
        <v>1769</v>
      </c>
      <c r="K4706" s="359" t="s">
        <v>15450</v>
      </c>
      <c r="L4706" s="348" t="str">
        <f>VLOOKUP($K4706,[1]TONG_SL!$A$1:$D$65536,2,0)</f>
        <v>Giò sụn gà 250g</v>
      </c>
      <c r="M4706" s="349"/>
      <c r="N4706" s="348" t="str">
        <f t="shared" si="484"/>
        <v>K-C6</v>
      </c>
      <c r="O4706" s="350"/>
      <c r="P4706" s="350"/>
      <c r="Q4706" s="348" t="str">
        <f>VLOOKUP(K4706,TONG_SL!$A:$D,3,0)</f>
        <v>Túi</v>
      </c>
      <c r="R4706" s="362">
        <v>20</v>
      </c>
      <c r="S4706" s="362"/>
      <c r="T4706" s="362">
        <f>VLOOKUP(VLOOKUP(G4706,Ma_KH!$A:$R,18,0)&amp;K4706,Gia_MB!$A:$F,6,0)</f>
        <v>50400</v>
      </c>
      <c r="U4706" s="363">
        <f t="shared" si="480"/>
        <v>1008000</v>
      </c>
      <c r="V4706" s="362"/>
      <c r="W4706" s="364">
        <f t="shared" si="481"/>
        <v>0</v>
      </c>
      <c r="X4706" s="365" t="str">
        <f t="shared" si="482"/>
        <v>8</v>
      </c>
      <c r="Y4706" s="362"/>
      <c r="Z4706" s="363">
        <f t="shared" si="483"/>
        <v>80640</v>
      </c>
      <c r="AA4706" s="366">
        <f>VLOOKUP(G4706,Ma_KH!$A:$R,14,0)</f>
        <v>60</v>
      </c>
    </row>
    <row r="4707" spans="1:27" x14ac:dyDescent="0.25">
      <c r="A4707" s="358">
        <v>46054</v>
      </c>
      <c r="B4707" s="359">
        <v>4184044581</v>
      </c>
      <c r="C4707" s="360" t="s">
        <v>15180</v>
      </c>
      <c r="D4707" s="358">
        <v>46060</v>
      </c>
      <c r="E4707" s="361"/>
      <c r="F4707" s="360"/>
      <c r="G4707" s="378" t="s">
        <v>15587</v>
      </c>
      <c r="H4707" s="361"/>
      <c r="I4707" s="359" t="s">
        <v>16172</v>
      </c>
      <c r="J4707" s="359" t="s">
        <v>1769</v>
      </c>
      <c r="K4707" s="359" t="s">
        <v>15451</v>
      </c>
      <c r="L4707" s="348" t="str">
        <f>VLOOKUP($K4707,[1]TONG_SL!$A$1:$D$65536,2,0)</f>
        <v>Giò lụa cây 250g</v>
      </c>
      <c r="M4707" s="349"/>
      <c r="N4707" s="348" t="str">
        <f t="shared" si="484"/>
        <v>K-C6</v>
      </c>
      <c r="O4707" s="350"/>
      <c r="P4707" s="350"/>
      <c r="Q4707" s="348" t="str">
        <f>VLOOKUP(K4707,TONG_SL!$A:$D,3,0)</f>
        <v>Túi</v>
      </c>
      <c r="R4707" s="362">
        <v>10</v>
      </c>
      <c r="S4707" s="362"/>
      <c r="T4707" s="362">
        <f>VLOOKUP(VLOOKUP(G4707,Ma_KH!$A:$R,18,0)&amp;K4707,Gia_MB!$A:$F,6,0)</f>
        <v>49500</v>
      </c>
      <c r="U4707" s="363">
        <f t="shared" si="480"/>
        <v>495000</v>
      </c>
      <c r="V4707" s="362"/>
      <c r="W4707" s="364">
        <f t="shared" si="481"/>
        <v>0</v>
      </c>
      <c r="X4707" s="365" t="str">
        <f t="shared" si="482"/>
        <v>8</v>
      </c>
      <c r="Y4707" s="362"/>
      <c r="Z4707" s="363">
        <f t="shared" si="483"/>
        <v>39600</v>
      </c>
      <c r="AA4707" s="366">
        <f>VLOOKUP(G4707,Ma_KH!$A:$R,14,0)</f>
        <v>60</v>
      </c>
    </row>
    <row r="4708" spans="1:27" x14ac:dyDescent="0.25">
      <c r="A4708" s="358">
        <v>46056</v>
      </c>
      <c r="B4708" s="359">
        <v>4184203650</v>
      </c>
      <c r="C4708" s="360" t="s">
        <v>15180</v>
      </c>
      <c r="D4708" s="358">
        <v>46060</v>
      </c>
      <c r="E4708" s="361"/>
      <c r="F4708" s="360"/>
      <c r="G4708" s="378" t="s">
        <v>15587</v>
      </c>
      <c r="H4708" s="361"/>
      <c r="I4708" s="359" t="s">
        <v>16173</v>
      </c>
      <c r="J4708" s="359" t="s">
        <v>1769</v>
      </c>
      <c r="K4708" s="359" t="s">
        <v>7182</v>
      </c>
      <c r="L4708" s="348" t="str">
        <f>VLOOKUP($K4708,[1]TONG_SL!$A$1:$D$65536,2,0)</f>
        <v>Chân giò heo muối 300g</v>
      </c>
      <c r="M4708" s="349"/>
      <c r="N4708" s="348" t="str">
        <f t="shared" si="484"/>
        <v>K-C6</v>
      </c>
      <c r="O4708" s="350"/>
      <c r="P4708" s="350"/>
      <c r="Q4708" s="348" t="str">
        <f>VLOOKUP(K4708,TONG_SL!$A:$D,3,0)</f>
        <v>Túi</v>
      </c>
      <c r="R4708" s="362">
        <v>40</v>
      </c>
      <c r="S4708" s="362"/>
      <c r="T4708" s="362">
        <f>VLOOKUP(VLOOKUP(G4708,Ma_KH!$A:$R,18,0)&amp;K4708,Gia_MB!$A:$F,6,0)</f>
        <v>73431</v>
      </c>
      <c r="U4708" s="363">
        <f t="shared" si="480"/>
        <v>2937240</v>
      </c>
      <c r="V4708" s="362"/>
      <c r="W4708" s="364">
        <f t="shared" si="481"/>
        <v>0</v>
      </c>
      <c r="X4708" s="365" t="str">
        <f t="shared" si="482"/>
        <v>8</v>
      </c>
      <c r="Y4708" s="362"/>
      <c r="Z4708" s="363">
        <f t="shared" si="483"/>
        <v>234979.20000000001</v>
      </c>
      <c r="AA4708" s="366">
        <f>VLOOKUP(G4708,Ma_KH!$A:$R,14,0)</f>
        <v>60</v>
      </c>
    </row>
    <row r="4709" spans="1:27" x14ac:dyDescent="0.25">
      <c r="A4709" s="358">
        <v>46056</v>
      </c>
      <c r="B4709" s="359">
        <v>4184203650</v>
      </c>
      <c r="C4709" s="360" t="s">
        <v>15180</v>
      </c>
      <c r="D4709" s="358">
        <v>46060</v>
      </c>
      <c r="E4709" s="361"/>
      <c r="F4709" s="360"/>
      <c r="G4709" s="378" t="s">
        <v>15587</v>
      </c>
      <c r="H4709" s="361"/>
      <c r="I4709" s="359" t="s">
        <v>16173</v>
      </c>
      <c r="J4709" s="359" t="s">
        <v>1769</v>
      </c>
      <c r="K4709" s="359" t="s">
        <v>30</v>
      </c>
      <c r="L4709" s="348" t="str">
        <f>VLOOKUP($K4709,[1]TONG_SL!$A$1:$D$65536,2,0)</f>
        <v>Gà muối 500g</v>
      </c>
      <c r="M4709" s="349"/>
      <c r="N4709" s="348" t="str">
        <f t="shared" si="484"/>
        <v>K-C6</v>
      </c>
      <c r="O4709" s="350"/>
      <c r="P4709" s="350"/>
      <c r="Q4709" s="348" t="str">
        <f>VLOOKUP(K4709,TONG_SL!$A:$D,3,0)</f>
        <v>Túi</v>
      </c>
      <c r="R4709" s="362">
        <v>40</v>
      </c>
      <c r="S4709" s="362"/>
      <c r="T4709" s="362">
        <f>VLOOKUP(VLOOKUP(G4709,Ma_KH!$A:$R,18,0)&amp;K4709,Gia_MB!$A:$F,6,0)</f>
        <v>116611</v>
      </c>
      <c r="U4709" s="363">
        <f t="shared" si="480"/>
        <v>4664440</v>
      </c>
      <c r="V4709" s="362"/>
      <c r="W4709" s="364">
        <f t="shared" si="481"/>
        <v>0</v>
      </c>
      <c r="X4709" s="365" t="str">
        <f t="shared" si="482"/>
        <v>8</v>
      </c>
      <c r="Y4709" s="362"/>
      <c r="Z4709" s="363">
        <f t="shared" si="483"/>
        <v>373155.2</v>
      </c>
      <c r="AA4709" s="366">
        <f>VLOOKUP(G4709,Ma_KH!$A:$R,14,0)</f>
        <v>60</v>
      </c>
    </row>
    <row r="4710" spans="1:27" x14ac:dyDescent="0.25">
      <c r="A4710" s="358">
        <v>46056</v>
      </c>
      <c r="B4710" s="359">
        <v>4184203650</v>
      </c>
      <c r="C4710" s="360" t="s">
        <v>15180</v>
      </c>
      <c r="D4710" s="358">
        <v>46060</v>
      </c>
      <c r="E4710" s="361"/>
      <c r="F4710" s="360"/>
      <c r="G4710" s="378" t="s">
        <v>15587</v>
      </c>
      <c r="H4710" s="361"/>
      <c r="I4710" s="359" t="s">
        <v>16173</v>
      </c>
      <c r="J4710" s="359" t="s">
        <v>1769</v>
      </c>
      <c r="K4710" s="359" t="s">
        <v>32</v>
      </c>
      <c r="L4710" s="348" t="str">
        <f>VLOOKUP($K4710,[1]TONG_SL!$A$1:$D$65536,2,0)</f>
        <v>Giò Tai Lưỡi Xào 250g</v>
      </c>
      <c r="M4710" s="349"/>
      <c r="N4710" s="348" t="str">
        <f t="shared" si="484"/>
        <v>K-C6</v>
      </c>
      <c r="O4710" s="350"/>
      <c r="P4710" s="350"/>
      <c r="Q4710" s="348" t="str">
        <f>VLOOKUP(K4710,TONG_SL!$A:$D,3,0)</f>
        <v>Túi</v>
      </c>
      <c r="R4710" s="362">
        <v>15</v>
      </c>
      <c r="S4710" s="362"/>
      <c r="T4710" s="362">
        <f>VLOOKUP(VLOOKUP(G4710,Ma_KH!$A:$R,18,0)&amp;K4710,Gia_MB!$A:$F,6,0)</f>
        <v>50182</v>
      </c>
      <c r="U4710" s="363">
        <f t="shared" si="480"/>
        <v>752730</v>
      </c>
      <c r="V4710" s="362"/>
      <c r="W4710" s="364">
        <f t="shared" si="481"/>
        <v>0</v>
      </c>
      <c r="X4710" s="365" t="str">
        <f t="shared" si="482"/>
        <v>8</v>
      </c>
      <c r="Y4710" s="362"/>
      <c r="Z4710" s="363">
        <f t="shared" si="483"/>
        <v>60218.400000000001</v>
      </c>
      <c r="AA4710" s="366">
        <f>VLOOKUP(G4710,Ma_KH!$A:$R,14,0)</f>
        <v>60</v>
      </c>
    </row>
    <row r="4711" spans="1:27" x14ac:dyDescent="0.25">
      <c r="A4711" s="358">
        <v>46046</v>
      </c>
      <c r="B4711" s="359">
        <v>4183608161</v>
      </c>
      <c r="C4711" s="360" t="s">
        <v>15180</v>
      </c>
      <c r="D4711" s="358">
        <v>46060</v>
      </c>
      <c r="E4711" s="361"/>
      <c r="F4711" s="360"/>
      <c r="G4711" s="378" t="s">
        <v>15373</v>
      </c>
      <c r="H4711" s="361"/>
      <c r="I4711" s="359" t="s">
        <v>16174</v>
      </c>
      <c r="J4711" s="359" t="s">
        <v>1769</v>
      </c>
      <c r="K4711" s="359" t="s">
        <v>30</v>
      </c>
      <c r="L4711" s="348" t="str">
        <f>VLOOKUP($K4711,[1]TONG_SL!$A$1:$D$65536,2,0)</f>
        <v>Gà muối 500g</v>
      </c>
      <c r="M4711" s="349"/>
      <c r="N4711" s="348" t="str">
        <f t="shared" si="484"/>
        <v>K-C6</v>
      </c>
      <c r="O4711" s="350"/>
      <c r="P4711" s="350"/>
      <c r="Q4711" s="348" t="str">
        <f>VLOOKUP(K4711,TONG_SL!$A:$D,3,0)</f>
        <v>Túi</v>
      </c>
      <c r="R4711" s="362">
        <v>15</v>
      </c>
      <c r="S4711" s="362"/>
      <c r="T4711" s="362">
        <f>VLOOKUP(VLOOKUP(G4711,Ma_KH!$A:$R,18,0)&amp;K4711,Gia_MB!$A:$F,6,0)</f>
        <v>116611</v>
      </c>
      <c r="U4711" s="363">
        <f t="shared" si="480"/>
        <v>1749165</v>
      </c>
      <c r="V4711" s="362"/>
      <c r="W4711" s="364">
        <f t="shared" si="481"/>
        <v>0</v>
      </c>
      <c r="X4711" s="365" t="str">
        <f t="shared" si="482"/>
        <v>8</v>
      </c>
      <c r="Y4711" s="362"/>
      <c r="Z4711" s="363">
        <f t="shared" si="483"/>
        <v>139933.20000000001</v>
      </c>
      <c r="AA4711" s="366">
        <f>VLOOKUP(G4711,Ma_KH!$A:$R,14,0)</f>
        <v>60</v>
      </c>
    </row>
    <row r="4712" spans="1:27" x14ac:dyDescent="0.25">
      <c r="A4712" s="358">
        <v>46046</v>
      </c>
      <c r="B4712" s="359">
        <v>4183608161</v>
      </c>
      <c r="C4712" s="360" t="s">
        <v>15180</v>
      </c>
      <c r="D4712" s="358">
        <v>46060</v>
      </c>
      <c r="E4712" s="361"/>
      <c r="F4712" s="360"/>
      <c r="G4712" s="378" t="s">
        <v>15373</v>
      </c>
      <c r="H4712" s="361"/>
      <c r="I4712" s="359" t="s">
        <v>16174</v>
      </c>
      <c r="J4712" s="359" t="s">
        <v>1769</v>
      </c>
      <c r="K4712" s="359" t="s">
        <v>7182</v>
      </c>
      <c r="L4712" s="348" t="str">
        <f>VLOOKUP($K4712,[1]TONG_SL!$A$1:$D$65536,2,0)</f>
        <v>Chân giò heo muối 300g</v>
      </c>
      <c r="M4712" s="349"/>
      <c r="N4712" s="348" t="str">
        <f t="shared" si="484"/>
        <v>K-C6</v>
      </c>
      <c r="O4712" s="350"/>
      <c r="P4712" s="350"/>
      <c r="Q4712" s="348" t="str">
        <f>VLOOKUP(K4712,TONG_SL!$A:$D,3,0)</f>
        <v>Túi</v>
      </c>
      <c r="R4712" s="362">
        <v>1</v>
      </c>
      <c r="S4712" s="362"/>
      <c r="T4712" s="362">
        <f>VLOOKUP(VLOOKUP(G4712,Ma_KH!$A:$R,18,0)&amp;K4712,Gia_MB!$A:$F,6,0)</f>
        <v>73431</v>
      </c>
      <c r="U4712" s="363">
        <f t="shared" si="480"/>
        <v>73431</v>
      </c>
      <c r="V4712" s="362"/>
      <c r="W4712" s="364">
        <f t="shared" si="481"/>
        <v>0</v>
      </c>
      <c r="X4712" s="365" t="str">
        <f t="shared" si="482"/>
        <v>8</v>
      </c>
      <c r="Y4712" s="362"/>
      <c r="Z4712" s="363">
        <f t="shared" si="483"/>
        <v>5874.4800000000005</v>
      </c>
      <c r="AA4712" s="366">
        <f>VLOOKUP(G4712,Ma_KH!$A:$R,14,0)</f>
        <v>60</v>
      </c>
    </row>
    <row r="4713" spans="1:27" x14ac:dyDescent="0.25">
      <c r="A4713" s="358">
        <v>46046</v>
      </c>
      <c r="B4713" s="359">
        <v>4183608161</v>
      </c>
      <c r="C4713" s="360" t="s">
        <v>15180</v>
      </c>
      <c r="D4713" s="358">
        <v>46060</v>
      </c>
      <c r="E4713" s="361"/>
      <c r="F4713" s="360"/>
      <c r="G4713" s="378" t="s">
        <v>15373</v>
      </c>
      <c r="H4713" s="361"/>
      <c r="I4713" s="359" t="s">
        <v>16174</v>
      </c>
      <c r="J4713" s="359" t="s">
        <v>1769</v>
      </c>
      <c r="K4713" s="359" t="s">
        <v>48</v>
      </c>
      <c r="L4713" s="348" t="str">
        <f>VLOOKUP($K4713,[1]TONG_SL!$A$1:$D$65536,2,0)</f>
        <v>Mọc Nấm Hương 250g</v>
      </c>
      <c r="M4713" s="349"/>
      <c r="N4713" s="348" t="str">
        <f t="shared" si="484"/>
        <v>K-C6</v>
      </c>
      <c r="O4713" s="350"/>
      <c r="P4713" s="350"/>
      <c r="Q4713" s="348" t="str">
        <f>VLOOKUP(K4713,TONG_SL!$A:$D,3,0)</f>
        <v>Túi</v>
      </c>
      <c r="R4713" s="362">
        <v>9</v>
      </c>
      <c r="S4713" s="362"/>
      <c r="T4713" s="362">
        <f>VLOOKUP(VLOOKUP(G4713,Ma_KH!$A:$R,18,0)&amp;K4713,Gia_MB!$A:$F,6,0)</f>
        <v>46000</v>
      </c>
      <c r="U4713" s="363">
        <f t="shared" si="480"/>
        <v>414000</v>
      </c>
      <c r="V4713" s="362"/>
      <c r="W4713" s="364">
        <f t="shared" si="481"/>
        <v>0</v>
      </c>
      <c r="X4713" s="365" t="str">
        <f t="shared" si="482"/>
        <v>8</v>
      </c>
      <c r="Y4713" s="362"/>
      <c r="Z4713" s="363">
        <f t="shared" si="483"/>
        <v>33120</v>
      </c>
      <c r="AA4713" s="366">
        <f>VLOOKUP(G4713,Ma_KH!$A:$R,14,0)</f>
        <v>60</v>
      </c>
    </row>
    <row r="4714" spans="1:27" x14ac:dyDescent="0.25">
      <c r="A4714" s="358">
        <v>46046</v>
      </c>
      <c r="B4714" s="359">
        <v>4183608161</v>
      </c>
      <c r="C4714" s="360" t="s">
        <v>15180</v>
      </c>
      <c r="D4714" s="358">
        <v>46060</v>
      </c>
      <c r="E4714" s="361"/>
      <c r="F4714" s="360"/>
      <c r="G4714" s="378" t="s">
        <v>15373</v>
      </c>
      <c r="H4714" s="361"/>
      <c r="I4714" s="359" t="s">
        <v>16174</v>
      </c>
      <c r="J4714" s="359" t="s">
        <v>1769</v>
      </c>
      <c r="K4714" s="359" t="s">
        <v>34</v>
      </c>
      <c r="L4714" s="348" t="str">
        <f>VLOOKUP($K4714,[1]TONG_SL!$A$1:$D$65536,2,0)</f>
        <v>Tai heo muối 200g</v>
      </c>
      <c r="M4714" s="349"/>
      <c r="N4714" s="348" t="str">
        <f t="shared" si="484"/>
        <v>K-C6</v>
      </c>
      <c r="O4714" s="350"/>
      <c r="P4714" s="350"/>
      <c r="Q4714" s="348" t="str">
        <f>VLOOKUP(K4714,TONG_SL!$A:$D,3,0)</f>
        <v>Túi</v>
      </c>
      <c r="R4714" s="362">
        <v>4</v>
      </c>
      <c r="S4714" s="362"/>
      <c r="T4714" s="362">
        <f>VLOOKUP(VLOOKUP(G4714,Ma_KH!$A:$R,18,0)&amp;K4714,Gia_MB!$A:$F,6,0)</f>
        <v>55595</v>
      </c>
      <c r="U4714" s="363">
        <f t="shared" si="480"/>
        <v>222380</v>
      </c>
      <c r="V4714" s="362"/>
      <c r="W4714" s="364">
        <f t="shared" si="481"/>
        <v>0</v>
      </c>
      <c r="X4714" s="365" t="str">
        <f t="shared" si="482"/>
        <v>8</v>
      </c>
      <c r="Y4714" s="362"/>
      <c r="Z4714" s="363">
        <f t="shared" si="483"/>
        <v>17790.400000000001</v>
      </c>
      <c r="AA4714" s="366">
        <f>VLOOKUP(G4714,Ma_KH!$A:$R,14,0)</f>
        <v>60</v>
      </c>
    </row>
    <row r="4715" spans="1:27" x14ac:dyDescent="0.25">
      <c r="A4715" s="358">
        <v>46052</v>
      </c>
      <c r="B4715" s="359">
        <v>4183989350</v>
      </c>
      <c r="C4715" s="360" t="s">
        <v>15180</v>
      </c>
      <c r="D4715" s="358">
        <v>46060</v>
      </c>
      <c r="E4715" s="361"/>
      <c r="F4715" s="360"/>
      <c r="G4715" s="378" t="s">
        <v>15373</v>
      </c>
      <c r="H4715" s="361"/>
      <c r="I4715" s="359" t="s">
        <v>16175</v>
      </c>
      <c r="J4715" s="359" t="s">
        <v>1769</v>
      </c>
      <c r="K4715" s="359" t="s">
        <v>7182</v>
      </c>
      <c r="L4715" s="348" t="str">
        <f>VLOOKUP($K4715,[1]TONG_SL!$A$1:$D$65536,2,0)</f>
        <v>Chân giò heo muối 300g</v>
      </c>
      <c r="M4715" s="349"/>
      <c r="N4715" s="348" t="str">
        <f t="shared" si="484"/>
        <v>K-C6</v>
      </c>
      <c r="O4715" s="350"/>
      <c r="P4715" s="350"/>
      <c r="Q4715" s="348" t="str">
        <f>VLOOKUP(K4715,TONG_SL!$A:$D,3,0)</f>
        <v>Túi</v>
      </c>
      <c r="R4715" s="362">
        <v>20</v>
      </c>
      <c r="S4715" s="362"/>
      <c r="T4715" s="362">
        <f>VLOOKUP(VLOOKUP(G4715,Ma_KH!$A:$R,18,0)&amp;K4715,Gia_MB!$A:$F,6,0)</f>
        <v>73431</v>
      </c>
      <c r="U4715" s="363">
        <f t="shared" si="480"/>
        <v>1468620</v>
      </c>
      <c r="V4715" s="362"/>
      <c r="W4715" s="364">
        <f t="shared" si="481"/>
        <v>0</v>
      </c>
      <c r="X4715" s="365" t="str">
        <f t="shared" si="482"/>
        <v>8</v>
      </c>
      <c r="Y4715" s="362"/>
      <c r="Z4715" s="363">
        <f t="shared" si="483"/>
        <v>117489.60000000001</v>
      </c>
      <c r="AA4715" s="366">
        <f>VLOOKUP(G4715,Ma_KH!$A:$R,14,0)</f>
        <v>60</v>
      </c>
    </row>
    <row r="4716" spans="1:27" x14ac:dyDescent="0.25">
      <c r="A4716" s="358">
        <v>46052</v>
      </c>
      <c r="B4716" s="359">
        <v>4183989350</v>
      </c>
      <c r="C4716" s="360" t="s">
        <v>15180</v>
      </c>
      <c r="D4716" s="358">
        <v>46060</v>
      </c>
      <c r="E4716" s="361"/>
      <c r="F4716" s="360"/>
      <c r="G4716" s="378" t="s">
        <v>15373</v>
      </c>
      <c r="H4716" s="361"/>
      <c r="I4716" s="359" t="s">
        <v>16175</v>
      </c>
      <c r="J4716" s="359" t="s">
        <v>1769</v>
      </c>
      <c r="K4716" s="359" t="s">
        <v>30</v>
      </c>
      <c r="L4716" s="348" t="str">
        <f>VLOOKUP($K4716,[1]TONG_SL!$A$1:$D$65536,2,0)</f>
        <v>Gà muối 500g</v>
      </c>
      <c r="M4716" s="349"/>
      <c r="N4716" s="348" t="str">
        <f t="shared" si="484"/>
        <v>K-C6</v>
      </c>
      <c r="O4716" s="350"/>
      <c r="P4716" s="350"/>
      <c r="Q4716" s="348" t="str">
        <f>VLOOKUP(K4716,TONG_SL!$A:$D,3,0)</f>
        <v>Túi</v>
      </c>
      <c r="R4716" s="362">
        <v>20</v>
      </c>
      <c r="S4716" s="362"/>
      <c r="T4716" s="362">
        <f>VLOOKUP(VLOOKUP(G4716,Ma_KH!$A:$R,18,0)&amp;K4716,Gia_MB!$A:$F,6,0)</f>
        <v>116611</v>
      </c>
      <c r="U4716" s="363">
        <f t="shared" si="480"/>
        <v>2332220</v>
      </c>
      <c r="V4716" s="362"/>
      <c r="W4716" s="364">
        <f t="shared" si="481"/>
        <v>0</v>
      </c>
      <c r="X4716" s="365" t="str">
        <f t="shared" si="482"/>
        <v>8</v>
      </c>
      <c r="Y4716" s="362"/>
      <c r="Z4716" s="363">
        <f t="shared" si="483"/>
        <v>186577.6</v>
      </c>
      <c r="AA4716" s="366">
        <f>VLOOKUP(G4716,Ma_KH!$A:$R,14,0)</f>
        <v>60</v>
      </c>
    </row>
    <row r="4717" spans="1:27" x14ac:dyDescent="0.25">
      <c r="A4717" s="358">
        <v>46052</v>
      </c>
      <c r="B4717" s="359">
        <v>4183989350</v>
      </c>
      <c r="C4717" s="360" t="s">
        <v>15180</v>
      </c>
      <c r="D4717" s="358">
        <v>46060</v>
      </c>
      <c r="E4717" s="361"/>
      <c r="F4717" s="360"/>
      <c r="G4717" s="378" t="s">
        <v>15373</v>
      </c>
      <c r="H4717" s="361"/>
      <c r="I4717" s="359" t="s">
        <v>16175</v>
      </c>
      <c r="J4717" s="359" t="s">
        <v>1769</v>
      </c>
      <c r="K4717" s="359" t="s">
        <v>32</v>
      </c>
      <c r="L4717" s="348" t="str">
        <f>VLOOKUP($K4717,[1]TONG_SL!$A$1:$D$65536,2,0)</f>
        <v>Giò Tai Lưỡi Xào 250g</v>
      </c>
      <c r="M4717" s="349"/>
      <c r="N4717" s="348" t="str">
        <f t="shared" si="484"/>
        <v>K-C6</v>
      </c>
      <c r="O4717" s="350"/>
      <c r="P4717" s="350"/>
      <c r="Q4717" s="348" t="str">
        <f>VLOOKUP(K4717,TONG_SL!$A:$D,3,0)</f>
        <v>Túi</v>
      </c>
      <c r="R4717" s="362">
        <v>8</v>
      </c>
      <c r="S4717" s="362"/>
      <c r="T4717" s="362">
        <f>VLOOKUP(VLOOKUP(G4717,Ma_KH!$A:$R,18,0)&amp;K4717,Gia_MB!$A:$F,6,0)</f>
        <v>50182</v>
      </c>
      <c r="U4717" s="363">
        <f t="shared" si="480"/>
        <v>401456</v>
      </c>
      <c r="V4717" s="362"/>
      <c r="W4717" s="364">
        <f t="shared" si="481"/>
        <v>0</v>
      </c>
      <c r="X4717" s="365" t="str">
        <f t="shared" si="482"/>
        <v>8</v>
      </c>
      <c r="Y4717" s="362"/>
      <c r="Z4717" s="363">
        <f t="shared" si="483"/>
        <v>32116.48</v>
      </c>
      <c r="AA4717" s="366">
        <f>VLOOKUP(G4717,Ma_KH!$A:$R,14,0)</f>
        <v>60</v>
      </c>
    </row>
    <row r="4718" spans="1:27" x14ac:dyDescent="0.25">
      <c r="A4718" s="358">
        <v>46052</v>
      </c>
      <c r="B4718" s="359">
        <v>4183989350</v>
      </c>
      <c r="C4718" s="360" t="s">
        <v>15180</v>
      </c>
      <c r="D4718" s="358">
        <v>46060</v>
      </c>
      <c r="E4718" s="361"/>
      <c r="F4718" s="360"/>
      <c r="G4718" s="378" t="s">
        <v>15373</v>
      </c>
      <c r="H4718" s="361"/>
      <c r="I4718" s="359" t="s">
        <v>16175</v>
      </c>
      <c r="J4718" s="359" t="s">
        <v>1769</v>
      </c>
      <c r="K4718" s="359" t="s">
        <v>48</v>
      </c>
      <c r="L4718" s="348" t="str">
        <f>VLOOKUP($K4718,[1]TONG_SL!$A$1:$D$65536,2,0)</f>
        <v>Mọc Nấm Hương 250g</v>
      </c>
      <c r="M4718" s="349"/>
      <c r="N4718" s="348" t="str">
        <f t="shared" si="484"/>
        <v>K-C6</v>
      </c>
      <c r="O4718" s="350"/>
      <c r="P4718" s="350"/>
      <c r="Q4718" s="348" t="str">
        <f>VLOOKUP(K4718,TONG_SL!$A:$D,3,0)</f>
        <v>Túi</v>
      </c>
      <c r="R4718" s="362">
        <v>5</v>
      </c>
      <c r="S4718" s="362"/>
      <c r="T4718" s="362">
        <f>VLOOKUP(VLOOKUP(G4718,Ma_KH!$A:$R,18,0)&amp;K4718,Gia_MB!$A:$F,6,0)</f>
        <v>46000</v>
      </c>
      <c r="U4718" s="363">
        <f t="shared" si="480"/>
        <v>230000</v>
      </c>
      <c r="V4718" s="362"/>
      <c r="W4718" s="364">
        <f t="shared" si="481"/>
        <v>0</v>
      </c>
      <c r="X4718" s="365" t="str">
        <f t="shared" si="482"/>
        <v>8</v>
      </c>
      <c r="Y4718" s="362"/>
      <c r="Z4718" s="363">
        <f t="shared" si="483"/>
        <v>18400</v>
      </c>
      <c r="AA4718" s="366">
        <f>VLOOKUP(G4718,Ma_KH!$A:$R,14,0)</f>
        <v>60</v>
      </c>
    </row>
    <row r="4719" spans="1:27" x14ac:dyDescent="0.25">
      <c r="A4719" s="358">
        <v>46052</v>
      </c>
      <c r="B4719" s="359">
        <v>4183989350</v>
      </c>
      <c r="C4719" s="360" t="s">
        <v>15180</v>
      </c>
      <c r="D4719" s="358">
        <v>46060</v>
      </c>
      <c r="E4719" s="361"/>
      <c r="F4719" s="360"/>
      <c r="G4719" s="378" t="s">
        <v>15373</v>
      </c>
      <c r="H4719" s="361"/>
      <c r="I4719" s="359" t="s">
        <v>16175</v>
      </c>
      <c r="J4719" s="359" t="s">
        <v>1769</v>
      </c>
      <c r="K4719" s="359" t="s">
        <v>37</v>
      </c>
      <c r="L4719" s="348" t="str">
        <f>VLOOKUP($K4719,[1]TONG_SL!$A$1:$D$65536,2,0)</f>
        <v>Chả cốm 300g</v>
      </c>
      <c r="M4719" s="349"/>
      <c r="N4719" s="348" t="str">
        <f t="shared" si="484"/>
        <v>K-C6</v>
      </c>
      <c r="O4719" s="350"/>
      <c r="P4719" s="350"/>
      <c r="Q4719" s="348" t="str">
        <f>VLOOKUP(K4719,TONG_SL!$A:$D,3,0)</f>
        <v>Túi</v>
      </c>
      <c r="R4719" s="362">
        <v>5</v>
      </c>
      <c r="S4719" s="362"/>
      <c r="T4719" s="362">
        <f>VLOOKUP(VLOOKUP(G4719,Ma_KH!$A:$R,18,0)&amp;K4719,Gia_MB!$A:$F,6,0)</f>
        <v>74250</v>
      </c>
      <c r="U4719" s="363">
        <f t="shared" si="480"/>
        <v>371250</v>
      </c>
      <c r="V4719" s="362"/>
      <c r="W4719" s="364">
        <f t="shared" si="481"/>
        <v>0</v>
      </c>
      <c r="X4719" s="365" t="str">
        <f t="shared" si="482"/>
        <v>8</v>
      </c>
      <c r="Y4719" s="362"/>
      <c r="Z4719" s="363">
        <f t="shared" si="483"/>
        <v>29700</v>
      </c>
      <c r="AA4719" s="366">
        <f>VLOOKUP(G4719,Ma_KH!$A:$R,14,0)</f>
        <v>60</v>
      </c>
    </row>
    <row r="4720" spans="1:27" x14ac:dyDescent="0.25">
      <c r="A4720" s="358">
        <v>46046</v>
      </c>
      <c r="B4720" s="359">
        <v>4183608038</v>
      </c>
      <c r="C4720" s="360" t="s">
        <v>15180</v>
      </c>
      <c r="D4720" s="358">
        <v>46060</v>
      </c>
      <c r="E4720" s="361"/>
      <c r="F4720" s="360"/>
      <c r="G4720" s="378" t="s">
        <v>15373</v>
      </c>
      <c r="H4720" s="361"/>
      <c r="I4720" s="359" t="s">
        <v>16176</v>
      </c>
      <c r="J4720" s="359" t="s">
        <v>1769</v>
      </c>
      <c r="K4720" s="359" t="s">
        <v>7182</v>
      </c>
      <c r="L4720" s="348" t="str">
        <f>VLOOKUP($K4720,[1]TONG_SL!$A$1:$D$65536,2,0)</f>
        <v>Chân giò heo muối 300g</v>
      </c>
      <c r="M4720" s="349"/>
      <c r="N4720" s="348" t="str">
        <f t="shared" si="484"/>
        <v>K-C6</v>
      </c>
      <c r="O4720" s="350"/>
      <c r="P4720" s="350"/>
      <c r="Q4720" s="348" t="str">
        <f>VLOOKUP(K4720,TONG_SL!$A:$D,3,0)</f>
        <v>Túi</v>
      </c>
      <c r="R4720" s="362">
        <v>20</v>
      </c>
      <c r="S4720" s="362"/>
      <c r="T4720" s="362">
        <f>VLOOKUP(VLOOKUP(G4720,Ma_KH!$A:$R,18,0)&amp;K4720,Gia_MB!$A:$F,6,0)</f>
        <v>73431</v>
      </c>
      <c r="U4720" s="363">
        <f t="shared" si="480"/>
        <v>1468620</v>
      </c>
      <c r="V4720" s="362"/>
      <c r="W4720" s="364">
        <f t="shared" si="481"/>
        <v>0</v>
      </c>
      <c r="X4720" s="365" t="str">
        <f t="shared" si="482"/>
        <v>8</v>
      </c>
      <c r="Y4720" s="362"/>
      <c r="Z4720" s="363">
        <f t="shared" si="483"/>
        <v>117489.60000000001</v>
      </c>
      <c r="AA4720" s="366">
        <f>VLOOKUP(G4720,Ma_KH!$A:$R,14,0)</f>
        <v>60</v>
      </c>
    </row>
    <row r="4721" spans="1:27" x14ac:dyDescent="0.25">
      <c r="A4721" s="358">
        <v>46046</v>
      </c>
      <c r="B4721" s="359">
        <v>4183608038</v>
      </c>
      <c r="C4721" s="360" t="s">
        <v>15180</v>
      </c>
      <c r="D4721" s="358">
        <v>46060</v>
      </c>
      <c r="E4721" s="361"/>
      <c r="F4721" s="360"/>
      <c r="G4721" s="378" t="s">
        <v>15373</v>
      </c>
      <c r="H4721" s="361"/>
      <c r="I4721" s="359" t="s">
        <v>16176</v>
      </c>
      <c r="J4721" s="359" t="s">
        <v>1769</v>
      </c>
      <c r="K4721" s="359" t="s">
        <v>32</v>
      </c>
      <c r="L4721" s="348" t="str">
        <f>VLOOKUP($K4721,[1]TONG_SL!$A$1:$D$65536,2,0)</f>
        <v>Giò Tai Lưỡi Xào 250g</v>
      </c>
      <c r="M4721" s="349"/>
      <c r="N4721" s="348" t="str">
        <f t="shared" si="484"/>
        <v>K-C6</v>
      </c>
      <c r="O4721" s="350"/>
      <c r="P4721" s="350"/>
      <c r="Q4721" s="348" t="str">
        <f>VLOOKUP(K4721,TONG_SL!$A:$D,3,0)</f>
        <v>Túi</v>
      </c>
      <c r="R4721" s="362">
        <v>6</v>
      </c>
      <c r="S4721" s="362"/>
      <c r="T4721" s="362">
        <f>VLOOKUP(VLOOKUP(G4721,Ma_KH!$A:$R,18,0)&amp;K4721,Gia_MB!$A:$F,6,0)</f>
        <v>50182</v>
      </c>
      <c r="U4721" s="363">
        <f t="shared" si="480"/>
        <v>301092</v>
      </c>
      <c r="V4721" s="362"/>
      <c r="W4721" s="364">
        <f t="shared" si="481"/>
        <v>0</v>
      </c>
      <c r="X4721" s="365" t="str">
        <f t="shared" si="482"/>
        <v>8</v>
      </c>
      <c r="Y4721" s="362"/>
      <c r="Z4721" s="363">
        <f t="shared" si="483"/>
        <v>24087.360000000001</v>
      </c>
      <c r="AA4721" s="366">
        <f>VLOOKUP(G4721,Ma_KH!$A:$R,14,0)</f>
        <v>60</v>
      </c>
    </row>
    <row r="4722" spans="1:27" x14ac:dyDescent="0.25">
      <c r="A4722" s="358">
        <v>46046</v>
      </c>
      <c r="B4722" s="359">
        <v>4183608038</v>
      </c>
      <c r="C4722" s="360" t="s">
        <v>15180</v>
      </c>
      <c r="D4722" s="358">
        <v>46060</v>
      </c>
      <c r="E4722" s="361"/>
      <c r="F4722" s="360"/>
      <c r="G4722" s="378" t="s">
        <v>15373</v>
      </c>
      <c r="H4722" s="361"/>
      <c r="I4722" s="359" t="s">
        <v>16176</v>
      </c>
      <c r="J4722" s="359" t="s">
        <v>1769</v>
      </c>
      <c r="K4722" s="359" t="s">
        <v>30</v>
      </c>
      <c r="L4722" s="348" t="str">
        <f>VLOOKUP($K4722,[1]TONG_SL!$A$1:$D$65536,2,0)</f>
        <v>Gà muối 500g</v>
      </c>
      <c r="M4722" s="349"/>
      <c r="N4722" s="348" t="str">
        <f t="shared" si="484"/>
        <v>K-C6</v>
      </c>
      <c r="O4722" s="350"/>
      <c r="P4722" s="350"/>
      <c r="Q4722" s="348" t="str">
        <f>VLOOKUP(K4722,TONG_SL!$A:$D,3,0)</f>
        <v>Túi</v>
      </c>
      <c r="R4722" s="362">
        <v>10</v>
      </c>
      <c r="S4722" s="362"/>
      <c r="T4722" s="362">
        <f>VLOOKUP(VLOOKUP(G4722,Ma_KH!$A:$R,18,0)&amp;K4722,Gia_MB!$A:$F,6,0)</f>
        <v>116611</v>
      </c>
      <c r="U4722" s="363">
        <f t="shared" si="480"/>
        <v>1166110</v>
      </c>
      <c r="V4722" s="362"/>
      <c r="W4722" s="364">
        <f t="shared" si="481"/>
        <v>0</v>
      </c>
      <c r="X4722" s="365" t="str">
        <f t="shared" si="482"/>
        <v>8</v>
      </c>
      <c r="Y4722" s="362"/>
      <c r="Z4722" s="363">
        <f t="shared" si="483"/>
        <v>93288.8</v>
      </c>
      <c r="AA4722" s="366">
        <f>VLOOKUP(G4722,Ma_KH!$A:$R,14,0)</f>
        <v>60</v>
      </c>
    </row>
    <row r="4723" spans="1:27" x14ac:dyDescent="0.25">
      <c r="A4723" s="358">
        <v>46046</v>
      </c>
      <c r="B4723" s="359">
        <v>4183608260</v>
      </c>
      <c r="C4723" s="360" t="s">
        <v>15180</v>
      </c>
      <c r="D4723" s="358">
        <v>46060</v>
      </c>
      <c r="E4723" s="361"/>
      <c r="F4723" s="360"/>
      <c r="G4723" s="378" t="s">
        <v>15373</v>
      </c>
      <c r="H4723" s="361"/>
      <c r="I4723" s="359" t="s">
        <v>16177</v>
      </c>
      <c r="J4723" s="359" t="s">
        <v>1769</v>
      </c>
      <c r="K4723" s="359" t="s">
        <v>7182</v>
      </c>
      <c r="L4723" s="348" t="str">
        <f>VLOOKUP($K4723,[1]TONG_SL!$A$1:$D$65536,2,0)</f>
        <v>Chân giò heo muối 300g</v>
      </c>
      <c r="M4723" s="349"/>
      <c r="N4723" s="348" t="str">
        <f t="shared" si="484"/>
        <v>K-C6</v>
      </c>
      <c r="O4723" s="350"/>
      <c r="P4723" s="350"/>
      <c r="Q4723" s="348" t="str">
        <f>VLOOKUP(K4723,TONG_SL!$A:$D,3,0)</f>
        <v>Túi</v>
      </c>
      <c r="R4723" s="362">
        <v>15</v>
      </c>
      <c r="S4723" s="362"/>
      <c r="T4723" s="362">
        <f>VLOOKUP(VLOOKUP(G4723,Ma_KH!$A:$R,18,0)&amp;K4723,Gia_MB!$A:$F,6,0)</f>
        <v>73431</v>
      </c>
      <c r="U4723" s="363">
        <f t="shared" si="480"/>
        <v>1101465</v>
      </c>
      <c r="V4723" s="362"/>
      <c r="W4723" s="364">
        <f t="shared" si="481"/>
        <v>0</v>
      </c>
      <c r="X4723" s="365" t="str">
        <f t="shared" si="482"/>
        <v>8</v>
      </c>
      <c r="Y4723" s="362"/>
      <c r="Z4723" s="363">
        <f t="shared" si="483"/>
        <v>88117.2</v>
      </c>
      <c r="AA4723" s="366">
        <f>VLOOKUP(G4723,Ma_KH!$A:$R,14,0)</f>
        <v>60</v>
      </c>
    </row>
    <row r="4724" spans="1:27" x14ac:dyDescent="0.25">
      <c r="A4724" s="358">
        <v>46046</v>
      </c>
      <c r="B4724" s="359">
        <v>4183608260</v>
      </c>
      <c r="C4724" s="360" t="s">
        <v>15180</v>
      </c>
      <c r="D4724" s="358">
        <v>46060</v>
      </c>
      <c r="E4724" s="361"/>
      <c r="F4724" s="360"/>
      <c r="G4724" s="378" t="s">
        <v>15373</v>
      </c>
      <c r="H4724" s="361"/>
      <c r="I4724" s="359" t="s">
        <v>16177</v>
      </c>
      <c r="J4724" s="359" t="s">
        <v>1769</v>
      </c>
      <c r="K4724" s="359" t="s">
        <v>30</v>
      </c>
      <c r="L4724" s="348" t="str">
        <f>VLOOKUP($K4724,[1]TONG_SL!$A$1:$D$65536,2,0)</f>
        <v>Gà muối 500g</v>
      </c>
      <c r="M4724" s="349"/>
      <c r="N4724" s="348" t="str">
        <f t="shared" si="484"/>
        <v>K-C6</v>
      </c>
      <c r="O4724" s="350"/>
      <c r="P4724" s="350"/>
      <c r="Q4724" s="348" t="str">
        <f>VLOOKUP(K4724,TONG_SL!$A:$D,3,0)</f>
        <v>Túi</v>
      </c>
      <c r="R4724" s="362">
        <v>15</v>
      </c>
      <c r="S4724" s="362"/>
      <c r="T4724" s="362">
        <f>VLOOKUP(VLOOKUP(G4724,Ma_KH!$A:$R,18,0)&amp;K4724,Gia_MB!$A:$F,6,0)</f>
        <v>116611</v>
      </c>
      <c r="U4724" s="363">
        <f t="shared" si="480"/>
        <v>1749165</v>
      </c>
      <c r="V4724" s="362"/>
      <c r="W4724" s="364">
        <f t="shared" si="481"/>
        <v>0</v>
      </c>
      <c r="X4724" s="365" t="str">
        <f t="shared" si="482"/>
        <v>8</v>
      </c>
      <c r="Y4724" s="362"/>
      <c r="Z4724" s="363">
        <f t="shared" si="483"/>
        <v>139933.20000000001</v>
      </c>
      <c r="AA4724" s="366">
        <f>VLOOKUP(G4724,Ma_KH!$A:$R,14,0)</f>
        <v>60</v>
      </c>
    </row>
    <row r="4725" spans="1:27" x14ac:dyDescent="0.25">
      <c r="A4725" s="358">
        <v>46056</v>
      </c>
      <c r="B4725" s="359">
        <v>4184195699</v>
      </c>
      <c r="C4725" s="360" t="s">
        <v>15180</v>
      </c>
      <c r="D4725" s="358">
        <v>46060</v>
      </c>
      <c r="E4725" s="361"/>
      <c r="F4725" s="360"/>
      <c r="G4725" s="378" t="s">
        <v>15373</v>
      </c>
      <c r="H4725" s="361"/>
      <c r="I4725" s="359" t="s">
        <v>16178</v>
      </c>
      <c r="J4725" s="359" t="s">
        <v>1769</v>
      </c>
      <c r="K4725" s="359" t="s">
        <v>32</v>
      </c>
      <c r="L4725" s="348" t="str">
        <f>VLOOKUP($K4725,[1]TONG_SL!$A$1:$D$65536,2,0)</f>
        <v>Giò Tai Lưỡi Xào 250g</v>
      </c>
      <c r="M4725" s="349"/>
      <c r="N4725" s="348" t="str">
        <f t="shared" si="484"/>
        <v>K-C6</v>
      </c>
      <c r="O4725" s="350"/>
      <c r="P4725" s="350"/>
      <c r="Q4725" s="348" t="str">
        <f>VLOOKUP(K4725,TONG_SL!$A:$D,3,0)</f>
        <v>Túi</v>
      </c>
      <c r="R4725" s="362">
        <v>15</v>
      </c>
      <c r="S4725" s="362"/>
      <c r="T4725" s="362">
        <f>VLOOKUP(VLOOKUP(G4725,Ma_KH!$A:$R,18,0)&amp;K4725,Gia_MB!$A:$F,6,0)</f>
        <v>50182</v>
      </c>
      <c r="U4725" s="363">
        <f t="shared" ref="U4725:U4756" si="485">T4725*R4725</f>
        <v>752730</v>
      </c>
      <c r="V4725" s="362"/>
      <c r="W4725" s="364">
        <f t="shared" ref="W4725:W4756" si="486">U4725*V4725</f>
        <v>0</v>
      </c>
      <c r="X4725" s="365" t="str">
        <f t="shared" ref="X4725:X4756" si="487">IF(B4725&lt;&gt;"","8","0")</f>
        <v>8</v>
      </c>
      <c r="Y4725" s="362"/>
      <c r="Z4725" s="363">
        <f t="shared" ref="Z4725:Z4756" si="488">U4725*X4725%</f>
        <v>60218.400000000001</v>
      </c>
      <c r="AA4725" s="366">
        <f>VLOOKUP(G4725,Ma_KH!$A:$R,14,0)</f>
        <v>60</v>
      </c>
    </row>
    <row r="4726" spans="1:27" x14ac:dyDescent="0.25">
      <c r="A4726" s="358">
        <v>46056</v>
      </c>
      <c r="B4726" s="359">
        <v>4184195699</v>
      </c>
      <c r="C4726" s="360" t="s">
        <v>15180</v>
      </c>
      <c r="D4726" s="358">
        <v>46060</v>
      </c>
      <c r="E4726" s="361"/>
      <c r="F4726" s="360"/>
      <c r="G4726" s="378" t="s">
        <v>15373</v>
      </c>
      <c r="H4726" s="361"/>
      <c r="I4726" s="359" t="s">
        <v>16178</v>
      </c>
      <c r="J4726" s="359" t="s">
        <v>1769</v>
      </c>
      <c r="K4726" s="359" t="s">
        <v>7182</v>
      </c>
      <c r="L4726" s="348" t="str">
        <f>VLOOKUP($K4726,[1]TONG_SL!$A$1:$D$65536,2,0)</f>
        <v>Chân giò heo muối 300g</v>
      </c>
      <c r="M4726" s="349"/>
      <c r="N4726" s="348" t="str">
        <f t="shared" si="484"/>
        <v>K-C6</v>
      </c>
      <c r="O4726" s="350"/>
      <c r="P4726" s="350"/>
      <c r="Q4726" s="348" t="str">
        <f>VLOOKUP(K4726,TONG_SL!$A:$D,3,0)</f>
        <v>Túi</v>
      </c>
      <c r="R4726" s="362">
        <v>50</v>
      </c>
      <c r="S4726" s="362"/>
      <c r="T4726" s="362">
        <f>VLOOKUP(VLOOKUP(G4726,Ma_KH!$A:$R,18,0)&amp;K4726,Gia_MB!$A:$F,6,0)</f>
        <v>73431</v>
      </c>
      <c r="U4726" s="363">
        <f t="shared" si="485"/>
        <v>3671550</v>
      </c>
      <c r="V4726" s="362"/>
      <c r="W4726" s="364">
        <f t="shared" si="486"/>
        <v>0</v>
      </c>
      <c r="X4726" s="365" t="str">
        <f t="shared" si="487"/>
        <v>8</v>
      </c>
      <c r="Y4726" s="362"/>
      <c r="Z4726" s="363">
        <f t="shared" si="488"/>
        <v>293724</v>
      </c>
      <c r="AA4726" s="366">
        <f>VLOOKUP(G4726,Ma_KH!$A:$R,14,0)</f>
        <v>60</v>
      </c>
    </row>
    <row r="4727" spans="1:27" x14ac:dyDescent="0.25">
      <c r="A4727" s="358">
        <v>46056</v>
      </c>
      <c r="B4727" s="359">
        <v>4184195699</v>
      </c>
      <c r="C4727" s="360" t="s">
        <v>15180</v>
      </c>
      <c r="D4727" s="358">
        <v>46060</v>
      </c>
      <c r="E4727" s="361"/>
      <c r="F4727" s="360"/>
      <c r="G4727" s="378" t="s">
        <v>15373</v>
      </c>
      <c r="H4727" s="361"/>
      <c r="I4727" s="359" t="s">
        <v>16178</v>
      </c>
      <c r="J4727" s="359" t="s">
        <v>1769</v>
      </c>
      <c r="K4727" s="359" t="s">
        <v>48</v>
      </c>
      <c r="L4727" s="348" t="str">
        <f>VLOOKUP($K4727,[1]TONG_SL!$A$1:$D$65536,2,0)</f>
        <v>Mọc Nấm Hương 250g</v>
      </c>
      <c r="M4727" s="349"/>
      <c r="N4727" s="348" t="str">
        <f t="shared" si="484"/>
        <v>K-C6</v>
      </c>
      <c r="O4727" s="350"/>
      <c r="P4727" s="350"/>
      <c r="Q4727" s="348" t="str">
        <f>VLOOKUP(K4727,TONG_SL!$A:$D,3,0)</f>
        <v>Túi</v>
      </c>
      <c r="R4727" s="362">
        <v>10</v>
      </c>
      <c r="S4727" s="362"/>
      <c r="T4727" s="362">
        <f>VLOOKUP(VLOOKUP(G4727,Ma_KH!$A:$R,18,0)&amp;K4727,Gia_MB!$A:$F,6,0)</f>
        <v>46000</v>
      </c>
      <c r="U4727" s="363">
        <f t="shared" si="485"/>
        <v>460000</v>
      </c>
      <c r="V4727" s="362"/>
      <c r="W4727" s="364">
        <f t="shared" si="486"/>
        <v>0</v>
      </c>
      <c r="X4727" s="365" t="str">
        <f t="shared" si="487"/>
        <v>8</v>
      </c>
      <c r="Y4727" s="362"/>
      <c r="Z4727" s="363">
        <f t="shared" si="488"/>
        <v>36800</v>
      </c>
      <c r="AA4727" s="366">
        <f>VLOOKUP(G4727,Ma_KH!$A:$R,14,0)</f>
        <v>60</v>
      </c>
    </row>
    <row r="4728" spans="1:27" x14ac:dyDescent="0.25">
      <c r="A4728" s="358">
        <v>46046</v>
      </c>
      <c r="B4728" s="359">
        <v>4183608147</v>
      </c>
      <c r="C4728" s="360" t="s">
        <v>15180</v>
      </c>
      <c r="D4728" s="358">
        <v>46060</v>
      </c>
      <c r="E4728" s="361"/>
      <c r="F4728" s="360"/>
      <c r="G4728" s="378" t="s">
        <v>15333</v>
      </c>
      <c r="H4728" s="361"/>
      <c r="I4728" s="359" t="s">
        <v>16179</v>
      </c>
      <c r="J4728" s="359" t="s">
        <v>1769</v>
      </c>
      <c r="K4728" s="359" t="s">
        <v>7182</v>
      </c>
      <c r="L4728" s="348" t="str">
        <f>VLOOKUP($K4728,[1]TONG_SL!$A$1:$D$65536,2,0)</f>
        <v>Chân giò heo muối 300g</v>
      </c>
      <c r="M4728" s="349"/>
      <c r="N4728" s="348" t="str">
        <f t="shared" si="484"/>
        <v>K-C6</v>
      </c>
      <c r="O4728" s="350"/>
      <c r="P4728" s="350"/>
      <c r="Q4728" s="348" t="str">
        <f>VLOOKUP(K4728,TONG_SL!$A:$D,3,0)</f>
        <v>Túi</v>
      </c>
      <c r="R4728" s="362">
        <v>13</v>
      </c>
      <c r="S4728" s="362"/>
      <c r="T4728" s="362">
        <f>VLOOKUP(VLOOKUP(G4728,Ma_KH!$A:$R,18,0)&amp;K4728,Gia_MB!$A:$F,6,0)</f>
        <v>73431</v>
      </c>
      <c r="U4728" s="363">
        <f t="shared" si="485"/>
        <v>954603</v>
      </c>
      <c r="V4728" s="362"/>
      <c r="W4728" s="364">
        <f t="shared" si="486"/>
        <v>0</v>
      </c>
      <c r="X4728" s="365" t="str">
        <f t="shared" si="487"/>
        <v>8</v>
      </c>
      <c r="Y4728" s="362"/>
      <c r="Z4728" s="363">
        <f t="shared" si="488"/>
        <v>76368.240000000005</v>
      </c>
      <c r="AA4728" s="366">
        <f>VLOOKUP(G4728,Ma_KH!$A:$R,14,0)</f>
        <v>60</v>
      </c>
    </row>
    <row r="4729" spans="1:27" x14ac:dyDescent="0.25">
      <c r="A4729" s="358">
        <v>46046</v>
      </c>
      <c r="B4729" s="359">
        <v>4183608147</v>
      </c>
      <c r="C4729" s="360" t="s">
        <v>15180</v>
      </c>
      <c r="D4729" s="358">
        <v>46060</v>
      </c>
      <c r="E4729" s="361"/>
      <c r="F4729" s="360"/>
      <c r="G4729" s="378" t="s">
        <v>15333</v>
      </c>
      <c r="H4729" s="361"/>
      <c r="I4729" s="359" t="s">
        <v>16179</v>
      </c>
      <c r="J4729" s="359" t="s">
        <v>1769</v>
      </c>
      <c r="K4729" s="359" t="s">
        <v>32</v>
      </c>
      <c r="L4729" s="348" t="str">
        <f>VLOOKUP($K4729,[1]TONG_SL!$A$1:$D$65536,2,0)</f>
        <v>Giò Tai Lưỡi Xào 250g</v>
      </c>
      <c r="M4729" s="349"/>
      <c r="N4729" s="348" t="str">
        <f t="shared" si="484"/>
        <v>K-C6</v>
      </c>
      <c r="O4729" s="350"/>
      <c r="P4729" s="350"/>
      <c r="Q4729" s="348" t="str">
        <f>VLOOKUP(K4729,TONG_SL!$A:$D,3,0)</f>
        <v>Túi</v>
      </c>
      <c r="R4729" s="362">
        <v>4</v>
      </c>
      <c r="S4729" s="362"/>
      <c r="T4729" s="362">
        <f>VLOOKUP(VLOOKUP(G4729,Ma_KH!$A:$R,18,0)&amp;K4729,Gia_MB!$A:$F,6,0)</f>
        <v>50182</v>
      </c>
      <c r="U4729" s="363">
        <f t="shared" si="485"/>
        <v>200728</v>
      </c>
      <c r="V4729" s="362"/>
      <c r="W4729" s="364">
        <f t="shared" si="486"/>
        <v>0</v>
      </c>
      <c r="X4729" s="365" t="str">
        <f t="shared" si="487"/>
        <v>8</v>
      </c>
      <c r="Y4729" s="362"/>
      <c r="Z4729" s="363">
        <f t="shared" si="488"/>
        <v>16058.24</v>
      </c>
      <c r="AA4729" s="366">
        <f>VLOOKUP(G4729,Ma_KH!$A:$R,14,0)</f>
        <v>60</v>
      </c>
    </row>
    <row r="4730" spans="1:27" x14ac:dyDescent="0.25">
      <c r="A4730" s="358">
        <v>46046</v>
      </c>
      <c r="B4730" s="359">
        <v>4183608147</v>
      </c>
      <c r="C4730" s="360" t="s">
        <v>15180</v>
      </c>
      <c r="D4730" s="358">
        <v>46060</v>
      </c>
      <c r="E4730" s="361"/>
      <c r="F4730" s="360"/>
      <c r="G4730" s="378" t="s">
        <v>15333</v>
      </c>
      <c r="H4730" s="361"/>
      <c r="I4730" s="359" t="s">
        <v>16179</v>
      </c>
      <c r="J4730" s="359" t="s">
        <v>1769</v>
      </c>
      <c r="K4730" s="359" t="s">
        <v>30</v>
      </c>
      <c r="L4730" s="348" t="str">
        <f>VLOOKUP($K4730,[1]TONG_SL!$A$1:$D$65536,2,0)</f>
        <v>Gà muối 500g</v>
      </c>
      <c r="M4730" s="349"/>
      <c r="N4730" s="348" t="str">
        <f t="shared" si="484"/>
        <v>K-C6</v>
      </c>
      <c r="O4730" s="350"/>
      <c r="P4730" s="350"/>
      <c r="Q4730" s="348" t="str">
        <f>VLOOKUP(K4730,TONG_SL!$A:$D,3,0)</f>
        <v>Túi</v>
      </c>
      <c r="R4730" s="362">
        <v>15</v>
      </c>
      <c r="S4730" s="362"/>
      <c r="T4730" s="362">
        <f>VLOOKUP(VLOOKUP(G4730,Ma_KH!$A:$R,18,0)&amp;K4730,Gia_MB!$A:$F,6,0)</f>
        <v>116611</v>
      </c>
      <c r="U4730" s="363">
        <f t="shared" si="485"/>
        <v>1749165</v>
      </c>
      <c r="V4730" s="362"/>
      <c r="W4730" s="364">
        <f t="shared" si="486"/>
        <v>0</v>
      </c>
      <c r="X4730" s="365" t="str">
        <f t="shared" si="487"/>
        <v>8</v>
      </c>
      <c r="Y4730" s="362"/>
      <c r="Z4730" s="363">
        <f t="shared" si="488"/>
        <v>139933.20000000001</v>
      </c>
      <c r="AA4730" s="366">
        <f>VLOOKUP(G4730,Ma_KH!$A:$R,14,0)</f>
        <v>60</v>
      </c>
    </row>
    <row r="4731" spans="1:27" x14ac:dyDescent="0.25">
      <c r="A4731" s="358">
        <v>46057</v>
      </c>
      <c r="B4731" s="359">
        <v>4184260534</v>
      </c>
      <c r="C4731" s="360" t="s">
        <v>15180</v>
      </c>
      <c r="D4731" s="358">
        <v>46060</v>
      </c>
      <c r="E4731" s="361"/>
      <c r="F4731" s="360"/>
      <c r="G4731" s="378" t="s">
        <v>15333</v>
      </c>
      <c r="H4731" s="361"/>
      <c r="I4731" s="359" t="s">
        <v>16180</v>
      </c>
      <c r="J4731" s="359" t="s">
        <v>1769</v>
      </c>
      <c r="K4731" s="359" t="s">
        <v>32</v>
      </c>
      <c r="L4731" s="348" t="str">
        <f>VLOOKUP($K4731,[1]TONG_SL!$A$1:$D$65536,2,0)</f>
        <v>Giò Tai Lưỡi Xào 250g</v>
      </c>
      <c r="M4731" s="349"/>
      <c r="N4731" s="348" t="str">
        <f t="shared" si="484"/>
        <v>K-C6</v>
      </c>
      <c r="O4731" s="350"/>
      <c r="P4731" s="350"/>
      <c r="Q4731" s="348" t="str">
        <f>VLOOKUP(K4731,TONG_SL!$A:$D,3,0)</f>
        <v>Túi</v>
      </c>
      <c r="R4731" s="362">
        <v>15</v>
      </c>
      <c r="S4731" s="362"/>
      <c r="T4731" s="362">
        <f>VLOOKUP(VLOOKUP(G4731,Ma_KH!$A:$R,18,0)&amp;K4731,Gia_MB!$A:$F,6,0)</f>
        <v>50182</v>
      </c>
      <c r="U4731" s="363">
        <f t="shared" si="485"/>
        <v>752730</v>
      </c>
      <c r="V4731" s="362"/>
      <c r="W4731" s="364">
        <f t="shared" si="486"/>
        <v>0</v>
      </c>
      <c r="X4731" s="365" t="str">
        <f t="shared" si="487"/>
        <v>8</v>
      </c>
      <c r="Y4731" s="362"/>
      <c r="Z4731" s="363">
        <f t="shared" si="488"/>
        <v>60218.400000000001</v>
      </c>
      <c r="AA4731" s="366">
        <f>VLOOKUP(G4731,Ma_KH!$A:$R,14,0)</f>
        <v>60</v>
      </c>
    </row>
    <row r="4732" spans="1:27" x14ac:dyDescent="0.25">
      <c r="A4732" s="358">
        <v>46057</v>
      </c>
      <c r="B4732" s="359">
        <v>4184260534</v>
      </c>
      <c r="C4732" s="360" t="s">
        <v>15180</v>
      </c>
      <c r="D4732" s="358">
        <v>46060</v>
      </c>
      <c r="E4732" s="361"/>
      <c r="F4732" s="360"/>
      <c r="G4732" s="378" t="s">
        <v>15333</v>
      </c>
      <c r="H4732" s="361"/>
      <c r="I4732" s="359" t="s">
        <v>16180</v>
      </c>
      <c r="J4732" s="359" t="s">
        <v>1769</v>
      </c>
      <c r="K4732" s="359" t="s">
        <v>48</v>
      </c>
      <c r="L4732" s="348" t="str">
        <f>VLOOKUP($K4732,[1]TONG_SL!$A$1:$D$65536,2,0)</f>
        <v>Mọc Nấm Hương 250g</v>
      </c>
      <c r="M4732" s="349"/>
      <c r="N4732" s="348" t="str">
        <f t="shared" si="484"/>
        <v>K-C6</v>
      </c>
      <c r="O4732" s="350"/>
      <c r="P4732" s="350"/>
      <c r="Q4732" s="348" t="str">
        <f>VLOOKUP(K4732,TONG_SL!$A:$D,3,0)</f>
        <v>Túi</v>
      </c>
      <c r="R4732" s="362">
        <v>5</v>
      </c>
      <c r="S4732" s="362"/>
      <c r="T4732" s="362">
        <f>VLOOKUP(VLOOKUP(G4732,Ma_KH!$A:$R,18,0)&amp;K4732,Gia_MB!$A:$F,6,0)</f>
        <v>46000</v>
      </c>
      <c r="U4732" s="363">
        <f t="shared" si="485"/>
        <v>230000</v>
      </c>
      <c r="V4732" s="362"/>
      <c r="W4732" s="364">
        <f t="shared" si="486"/>
        <v>0</v>
      </c>
      <c r="X4732" s="365" t="str">
        <f t="shared" si="487"/>
        <v>8</v>
      </c>
      <c r="Y4732" s="362"/>
      <c r="Z4732" s="363">
        <f t="shared" si="488"/>
        <v>18400</v>
      </c>
      <c r="AA4732" s="366">
        <f>VLOOKUP(G4732,Ma_KH!$A:$R,14,0)</f>
        <v>60</v>
      </c>
    </row>
    <row r="4733" spans="1:27" x14ac:dyDescent="0.25">
      <c r="A4733" s="358">
        <v>46057</v>
      </c>
      <c r="B4733" s="359">
        <v>4184260534</v>
      </c>
      <c r="C4733" s="360" t="s">
        <v>15180</v>
      </c>
      <c r="D4733" s="358">
        <v>46060</v>
      </c>
      <c r="E4733" s="361"/>
      <c r="F4733" s="360"/>
      <c r="G4733" s="378" t="s">
        <v>15333</v>
      </c>
      <c r="H4733" s="361"/>
      <c r="I4733" s="359" t="s">
        <v>16180</v>
      </c>
      <c r="J4733" s="359" t="s">
        <v>1769</v>
      </c>
      <c r="K4733" s="359" t="s">
        <v>7182</v>
      </c>
      <c r="L4733" s="348" t="str">
        <f>VLOOKUP($K4733,[1]TONG_SL!$A$1:$D$65536,2,0)</f>
        <v>Chân giò heo muối 300g</v>
      </c>
      <c r="M4733" s="349"/>
      <c r="N4733" s="348" t="str">
        <f t="shared" si="484"/>
        <v>K-C6</v>
      </c>
      <c r="O4733" s="350"/>
      <c r="P4733" s="350"/>
      <c r="Q4733" s="348" t="str">
        <f>VLOOKUP(K4733,TONG_SL!$A:$D,3,0)</f>
        <v>Túi</v>
      </c>
      <c r="R4733" s="362">
        <v>5</v>
      </c>
      <c r="S4733" s="362"/>
      <c r="T4733" s="362">
        <f>VLOOKUP(VLOOKUP(G4733,Ma_KH!$A:$R,18,0)&amp;K4733,Gia_MB!$A:$F,6,0)</f>
        <v>73431</v>
      </c>
      <c r="U4733" s="363">
        <f t="shared" si="485"/>
        <v>367155</v>
      </c>
      <c r="V4733" s="362"/>
      <c r="W4733" s="364">
        <f t="shared" si="486"/>
        <v>0</v>
      </c>
      <c r="X4733" s="365" t="str">
        <f t="shared" si="487"/>
        <v>8</v>
      </c>
      <c r="Y4733" s="362"/>
      <c r="Z4733" s="363">
        <f t="shared" si="488"/>
        <v>29372.400000000001</v>
      </c>
      <c r="AA4733" s="366">
        <f>VLOOKUP(G4733,Ma_KH!$A:$R,14,0)</f>
        <v>60</v>
      </c>
    </row>
    <row r="4734" spans="1:27" x14ac:dyDescent="0.25">
      <c r="A4734" s="358">
        <v>46057</v>
      </c>
      <c r="B4734" s="359">
        <v>4184260534</v>
      </c>
      <c r="C4734" s="360" t="s">
        <v>15180</v>
      </c>
      <c r="D4734" s="358">
        <v>46060</v>
      </c>
      <c r="E4734" s="361"/>
      <c r="F4734" s="360"/>
      <c r="G4734" s="378" t="s">
        <v>15333</v>
      </c>
      <c r="H4734" s="361"/>
      <c r="I4734" s="359" t="s">
        <v>16180</v>
      </c>
      <c r="J4734" s="359" t="s">
        <v>1769</v>
      </c>
      <c r="K4734" s="359" t="s">
        <v>30</v>
      </c>
      <c r="L4734" s="348" t="str">
        <f>VLOOKUP($K4734,[1]TONG_SL!$A$1:$D$65536,2,0)</f>
        <v>Gà muối 500g</v>
      </c>
      <c r="M4734" s="349"/>
      <c r="N4734" s="348" t="str">
        <f t="shared" si="484"/>
        <v>K-C6</v>
      </c>
      <c r="O4734" s="350"/>
      <c r="P4734" s="350"/>
      <c r="Q4734" s="348" t="str">
        <f>VLOOKUP(K4734,TONG_SL!$A:$D,3,0)</f>
        <v>Túi</v>
      </c>
      <c r="R4734" s="362">
        <v>35</v>
      </c>
      <c r="S4734" s="362"/>
      <c r="T4734" s="362">
        <f>VLOOKUP(VLOOKUP(G4734,Ma_KH!$A:$R,18,0)&amp;K4734,Gia_MB!$A:$F,6,0)</f>
        <v>116611</v>
      </c>
      <c r="U4734" s="363">
        <f t="shared" si="485"/>
        <v>4081385</v>
      </c>
      <c r="V4734" s="362"/>
      <c r="W4734" s="364">
        <f t="shared" si="486"/>
        <v>0</v>
      </c>
      <c r="X4734" s="365" t="str">
        <f t="shared" si="487"/>
        <v>8</v>
      </c>
      <c r="Y4734" s="362"/>
      <c r="Z4734" s="363">
        <f t="shared" si="488"/>
        <v>326510.8</v>
      </c>
      <c r="AA4734" s="366">
        <f>VLOOKUP(G4734,Ma_KH!$A:$R,14,0)</f>
        <v>60</v>
      </c>
    </row>
    <row r="4735" spans="1:27" x14ac:dyDescent="0.25">
      <c r="A4735" s="358">
        <v>46057</v>
      </c>
      <c r="B4735" s="359">
        <v>4184260534</v>
      </c>
      <c r="C4735" s="360" t="s">
        <v>15180</v>
      </c>
      <c r="D4735" s="358">
        <v>46060</v>
      </c>
      <c r="E4735" s="361"/>
      <c r="F4735" s="360"/>
      <c r="G4735" s="378" t="s">
        <v>15333</v>
      </c>
      <c r="H4735" s="361"/>
      <c r="I4735" s="359" t="s">
        <v>16180</v>
      </c>
      <c r="J4735" s="359" t="s">
        <v>1769</v>
      </c>
      <c r="K4735" s="359" t="s">
        <v>39</v>
      </c>
      <c r="L4735" s="348" t="str">
        <f>VLOOKUP($K4735,[1]TONG_SL!$A$1:$D$65536,2,0)</f>
        <v>Chả nướng 300g</v>
      </c>
      <c r="M4735" s="349"/>
      <c r="N4735" s="348" t="str">
        <f t="shared" si="484"/>
        <v>K-C6</v>
      </c>
      <c r="O4735" s="350"/>
      <c r="P4735" s="350"/>
      <c r="Q4735" s="348" t="str">
        <f>VLOOKUP(K4735,TONG_SL!$A:$D,3,0)</f>
        <v>Túi</v>
      </c>
      <c r="R4735" s="362">
        <v>7</v>
      </c>
      <c r="S4735" s="362"/>
      <c r="T4735" s="362">
        <f>VLOOKUP(VLOOKUP(G4735,Ma_KH!$A:$R,18,0)&amp;K4735,Gia_MB!$A:$F,6,0)</f>
        <v>70950</v>
      </c>
      <c r="U4735" s="363">
        <f t="shared" si="485"/>
        <v>496650</v>
      </c>
      <c r="V4735" s="362"/>
      <c r="W4735" s="364">
        <f t="shared" si="486"/>
        <v>0</v>
      </c>
      <c r="X4735" s="365" t="str">
        <f t="shared" si="487"/>
        <v>8</v>
      </c>
      <c r="Y4735" s="362"/>
      <c r="Z4735" s="363">
        <f t="shared" si="488"/>
        <v>39732</v>
      </c>
      <c r="AA4735" s="366">
        <f>VLOOKUP(G4735,Ma_KH!$A:$R,14,0)</f>
        <v>60</v>
      </c>
    </row>
    <row r="4736" spans="1:27" x14ac:dyDescent="0.25">
      <c r="A4736" s="358">
        <v>46057</v>
      </c>
      <c r="B4736" s="359">
        <v>4184260534</v>
      </c>
      <c r="C4736" s="360" t="s">
        <v>15180</v>
      </c>
      <c r="D4736" s="358">
        <v>46060</v>
      </c>
      <c r="E4736" s="361"/>
      <c r="F4736" s="360"/>
      <c r="G4736" s="378" t="s">
        <v>15333</v>
      </c>
      <c r="H4736" s="361"/>
      <c r="I4736" s="359" t="s">
        <v>16180</v>
      </c>
      <c r="J4736" s="359" t="s">
        <v>1769</v>
      </c>
      <c r="K4736" s="359" t="s">
        <v>7150</v>
      </c>
      <c r="L4736" s="348" t="str">
        <f>VLOOKUP($K4736,[1]TONG_SL!$A$1:$D$65536,2,0)</f>
        <v>Chả cốm 300g</v>
      </c>
      <c r="M4736" s="349"/>
      <c r="N4736" s="348" t="str">
        <f t="shared" si="484"/>
        <v>K-C6</v>
      </c>
      <c r="O4736" s="350"/>
      <c r="P4736" s="350"/>
      <c r="Q4736" s="348" t="str">
        <f>VLOOKUP(K4736,TONG_SL!$A:$D,3,0)</f>
        <v>Túi</v>
      </c>
      <c r="R4736" s="362">
        <v>5</v>
      </c>
      <c r="S4736" s="362"/>
      <c r="T4736" s="362">
        <f>VLOOKUP(VLOOKUP(G4736,Ma_KH!$A:$R,18,0)&amp;K4736,Gia_MB!$A:$F,6,0)</f>
        <v>74250</v>
      </c>
      <c r="U4736" s="363">
        <f t="shared" si="485"/>
        <v>371250</v>
      </c>
      <c r="V4736" s="362"/>
      <c r="W4736" s="364">
        <f t="shared" si="486"/>
        <v>0</v>
      </c>
      <c r="X4736" s="365" t="str">
        <f t="shared" si="487"/>
        <v>8</v>
      </c>
      <c r="Y4736" s="362"/>
      <c r="Z4736" s="363">
        <f t="shared" si="488"/>
        <v>29700</v>
      </c>
      <c r="AA4736" s="366">
        <f>VLOOKUP(G4736,Ma_KH!$A:$R,14,0)</f>
        <v>60</v>
      </c>
    </row>
    <row r="4737" spans="1:27" x14ac:dyDescent="0.25">
      <c r="A4737" s="358">
        <v>46057</v>
      </c>
      <c r="B4737" s="359">
        <v>4184260569</v>
      </c>
      <c r="C4737" s="360" t="s">
        <v>15180</v>
      </c>
      <c r="D4737" s="358">
        <v>46060</v>
      </c>
      <c r="E4737" s="361"/>
      <c r="F4737" s="360"/>
      <c r="G4737" s="378" t="s">
        <v>15333</v>
      </c>
      <c r="H4737" s="361"/>
      <c r="I4737" s="359" t="s">
        <v>16181</v>
      </c>
      <c r="J4737" s="359" t="s">
        <v>1769</v>
      </c>
      <c r="K4737" s="359" t="s">
        <v>7192</v>
      </c>
      <c r="L4737" s="348" t="str">
        <f>VLOOKUP($K4737,[1]TONG_SL!$A$1:$D$65536,2,0)</f>
        <v>Gà muối 500g</v>
      </c>
      <c r="M4737" s="349"/>
      <c r="N4737" s="348" t="str">
        <f t="shared" si="484"/>
        <v>K-C6</v>
      </c>
      <c r="O4737" s="350"/>
      <c r="P4737" s="350"/>
      <c r="Q4737" s="348" t="str">
        <f>VLOOKUP(K4737,TONG_SL!$A:$D,3,0)</f>
        <v>Túi</v>
      </c>
      <c r="R4737" s="362">
        <v>10</v>
      </c>
      <c r="S4737" s="362"/>
      <c r="T4737" s="362">
        <f>VLOOKUP(VLOOKUP(G4737,Ma_KH!$A:$R,18,0)&amp;K4737,Gia_MB!$A:$F,6,0)</f>
        <v>116611</v>
      </c>
      <c r="U4737" s="363">
        <f t="shared" si="485"/>
        <v>1166110</v>
      </c>
      <c r="V4737" s="362"/>
      <c r="W4737" s="364">
        <f t="shared" si="486"/>
        <v>0</v>
      </c>
      <c r="X4737" s="365" t="str">
        <f t="shared" si="487"/>
        <v>8</v>
      </c>
      <c r="Y4737" s="362"/>
      <c r="Z4737" s="363">
        <f t="shared" si="488"/>
        <v>93288.8</v>
      </c>
      <c r="AA4737" s="366">
        <f>VLOOKUP(G4737,Ma_KH!$A:$R,14,0)</f>
        <v>60</v>
      </c>
    </row>
    <row r="4738" spans="1:27" x14ac:dyDescent="0.25">
      <c r="A4738" s="358">
        <v>46057</v>
      </c>
      <c r="B4738" s="359">
        <v>4184260569</v>
      </c>
      <c r="C4738" s="360" t="s">
        <v>15180</v>
      </c>
      <c r="D4738" s="358">
        <v>46060</v>
      </c>
      <c r="E4738" s="361"/>
      <c r="F4738" s="360"/>
      <c r="G4738" s="378" t="s">
        <v>15333</v>
      </c>
      <c r="H4738" s="361"/>
      <c r="I4738" s="359" t="s">
        <v>16181</v>
      </c>
      <c r="J4738" s="359" t="s">
        <v>1769</v>
      </c>
      <c r="K4738" s="359" t="s">
        <v>7182</v>
      </c>
      <c r="L4738" s="348" t="str">
        <f>VLOOKUP($K4738,[1]TONG_SL!$A$1:$D$65536,2,0)</f>
        <v>Chân giò heo muối 300g</v>
      </c>
      <c r="M4738" s="349"/>
      <c r="N4738" s="348" t="str">
        <f t="shared" si="484"/>
        <v>K-C6</v>
      </c>
      <c r="O4738" s="350"/>
      <c r="P4738" s="350"/>
      <c r="Q4738" s="348" t="str">
        <f>VLOOKUP(K4738,TONG_SL!$A:$D,3,0)</f>
        <v>Túi</v>
      </c>
      <c r="R4738" s="362">
        <v>20</v>
      </c>
      <c r="S4738" s="362"/>
      <c r="T4738" s="362">
        <f>VLOOKUP(VLOOKUP(G4738,Ma_KH!$A:$R,18,0)&amp;K4738,Gia_MB!$A:$F,6,0)</f>
        <v>73431</v>
      </c>
      <c r="U4738" s="363">
        <f t="shared" si="485"/>
        <v>1468620</v>
      </c>
      <c r="V4738" s="362"/>
      <c r="W4738" s="364">
        <f t="shared" si="486"/>
        <v>0</v>
      </c>
      <c r="X4738" s="365" t="str">
        <f t="shared" si="487"/>
        <v>8</v>
      </c>
      <c r="Y4738" s="362"/>
      <c r="Z4738" s="363">
        <f t="shared" si="488"/>
        <v>117489.60000000001</v>
      </c>
      <c r="AA4738" s="366">
        <f>VLOOKUP(G4738,Ma_KH!$A:$R,14,0)</f>
        <v>60</v>
      </c>
    </row>
    <row r="4739" spans="1:27" x14ac:dyDescent="0.25">
      <c r="A4739" s="358">
        <v>46057</v>
      </c>
      <c r="B4739" s="359">
        <v>4184260569</v>
      </c>
      <c r="C4739" s="360" t="s">
        <v>15180</v>
      </c>
      <c r="D4739" s="358">
        <v>46060</v>
      </c>
      <c r="E4739" s="361"/>
      <c r="F4739" s="360"/>
      <c r="G4739" s="378" t="s">
        <v>15333</v>
      </c>
      <c r="H4739" s="361"/>
      <c r="I4739" s="359" t="s">
        <v>16181</v>
      </c>
      <c r="J4739" s="359" t="s">
        <v>1769</v>
      </c>
      <c r="K4739" s="359" t="s">
        <v>7149</v>
      </c>
      <c r="L4739" s="348" t="str">
        <f>VLOOKUP($K4739,[1]TONG_SL!$A$1:$D$65536,2,0)</f>
        <v>Tai heo muối 200g</v>
      </c>
      <c r="M4739" s="349"/>
      <c r="N4739" s="348" t="str">
        <f t="shared" si="484"/>
        <v>K-C6</v>
      </c>
      <c r="O4739" s="350"/>
      <c r="P4739" s="350"/>
      <c r="Q4739" s="348" t="str">
        <f>VLOOKUP(K4739,TONG_SL!$A:$D,3,0)</f>
        <v>Túi</v>
      </c>
      <c r="R4739" s="362">
        <v>10</v>
      </c>
      <c r="S4739" s="362"/>
      <c r="T4739" s="362">
        <f>VLOOKUP(VLOOKUP(G4739,Ma_KH!$A:$R,18,0)&amp;K4739,Gia_MB!$A:$F,6,0)</f>
        <v>55595</v>
      </c>
      <c r="U4739" s="363">
        <f t="shared" si="485"/>
        <v>555950</v>
      </c>
      <c r="V4739" s="362"/>
      <c r="W4739" s="364">
        <f t="shared" si="486"/>
        <v>0</v>
      </c>
      <c r="X4739" s="365" t="str">
        <f t="shared" si="487"/>
        <v>8</v>
      </c>
      <c r="Y4739" s="362"/>
      <c r="Z4739" s="363">
        <f t="shared" si="488"/>
        <v>44476</v>
      </c>
      <c r="AA4739" s="366">
        <f>VLOOKUP(G4739,Ma_KH!$A:$R,14,0)</f>
        <v>60</v>
      </c>
    </row>
    <row r="4740" spans="1:27" x14ac:dyDescent="0.25">
      <c r="A4740" s="358">
        <v>46057</v>
      </c>
      <c r="B4740" s="359">
        <v>4184260569</v>
      </c>
      <c r="C4740" s="360" t="s">
        <v>15180</v>
      </c>
      <c r="D4740" s="358">
        <v>46060</v>
      </c>
      <c r="E4740" s="361"/>
      <c r="F4740" s="360"/>
      <c r="G4740" s="378" t="s">
        <v>15333</v>
      </c>
      <c r="H4740" s="361"/>
      <c r="I4740" s="359" t="s">
        <v>16181</v>
      </c>
      <c r="J4740" s="359" t="s">
        <v>1769</v>
      </c>
      <c r="K4740" s="359" t="s">
        <v>32</v>
      </c>
      <c r="L4740" s="348" t="str">
        <f>VLOOKUP($K4740,[1]TONG_SL!$A$1:$D$65536,2,0)</f>
        <v>Giò Tai Lưỡi Xào 250g</v>
      </c>
      <c r="M4740" s="349"/>
      <c r="N4740" s="348" t="str">
        <f t="shared" si="484"/>
        <v>K-C6</v>
      </c>
      <c r="O4740" s="350"/>
      <c r="P4740" s="350"/>
      <c r="Q4740" s="348" t="str">
        <f>VLOOKUP(K4740,TONG_SL!$A:$D,3,0)</f>
        <v>Túi</v>
      </c>
      <c r="R4740" s="362">
        <v>10</v>
      </c>
      <c r="S4740" s="362"/>
      <c r="T4740" s="362">
        <f>VLOOKUP(VLOOKUP(G4740,Ma_KH!$A:$R,18,0)&amp;K4740,Gia_MB!$A:$F,6,0)</f>
        <v>50182</v>
      </c>
      <c r="U4740" s="363">
        <f t="shared" si="485"/>
        <v>501820</v>
      </c>
      <c r="V4740" s="362"/>
      <c r="W4740" s="364">
        <f t="shared" si="486"/>
        <v>0</v>
      </c>
      <c r="X4740" s="365" t="str">
        <f t="shared" si="487"/>
        <v>8</v>
      </c>
      <c r="Y4740" s="362"/>
      <c r="Z4740" s="363">
        <f t="shared" si="488"/>
        <v>40145.599999999999</v>
      </c>
      <c r="AA4740" s="366">
        <f>VLOOKUP(G4740,Ma_KH!$A:$R,14,0)</f>
        <v>60</v>
      </c>
    </row>
    <row r="4741" spans="1:27" x14ac:dyDescent="0.25">
      <c r="A4741" s="358">
        <v>46057</v>
      </c>
      <c r="B4741" s="359">
        <v>4184260569</v>
      </c>
      <c r="C4741" s="360" t="s">
        <v>15180</v>
      </c>
      <c r="D4741" s="358">
        <v>46060</v>
      </c>
      <c r="E4741" s="361"/>
      <c r="F4741" s="360"/>
      <c r="G4741" s="378" t="s">
        <v>15333</v>
      </c>
      <c r="H4741" s="361"/>
      <c r="I4741" s="359" t="s">
        <v>16181</v>
      </c>
      <c r="J4741" s="359" t="s">
        <v>1769</v>
      </c>
      <c r="K4741" s="359" t="s">
        <v>39</v>
      </c>
      <c r="L4741" s="348" t="str">
        <f>VLOOKUP($K4741,[1]TONG_SL!$A$1:$D$65536,2,0)</f>
        <v>Chả nướng 300g</v>
      </c>
      <c r="M4741" s="349"/>
      <c r="N4741" s="348" t="str">
        <f t="shared" si="484"/>
        <v>K-C6</v>
      </c>
      <c r="O4741" s="350"/>
      <c r="P4741" s="350"/>
      <c r="Q4741" s="348" t="str">
        <f>VLOOKUP(K4741,TONG_SL!$A:$D,3,0)</f>
        <v>Túi</v>
      </c>
      <c r="R4741" s="362">
        <v>5</v>
      </c>
      <c r="S4741" s="362"/>
      <c r="T4741" s="362">
        <f>VLOOKUP(VLOOKUP(G4741,Ma_KH!$A:$R,18,0)&amp;K4741,Gia_MB!$A:$F,6,0)</f>
        <v>70950</v>
      </c>
      <c r="U4741" s="363">
        <f t="shared" si="485"/>
        <v>354750</v>
      </c>
      <c r="V4741" s="362"/>
      <c r="W4741" s="364">
        <f t="shared" si="486"/>
        <v>0</v>
      </c>
      <c r="X4741" s="365" t="str">
        <f t="shared" si="487"/>
        <v>8</v>
      </c>
      <c r="Y4741" s="362"/>
      <c r="Z4741" s="363">
        <f t="shared" si="488"/>
        <v>28380</v>
      </c>
      <c r="AA4741" s="366">
        <f>VLOOKUP(G4741,Ma_KH!$A:$R,14,0)</f>
        <v>60</v>
      </c>
    </row>
    <row r="4742" spans="1:27" x14ac:dyDescent="0.25">
      <c r="A4742" s="358">
        <v>46057</v>
      </c>
      <c r="B4742" s="359">
        <v>4184260500</v>
      </c>
      <c r="C4742" s="360" t="s">
        <v>15180</v>
      </c>
      <c r="D4742" s="358">
        <v>46060</v>
      </c>
      <c r="E4742" s="361"/>
      <c r="F4742" s="360"/>
      <c r="G4742" s="378" t="s">
        <v>15333</v>
      </c>
      <c r="H4742" s="361"/>
      <c r="I4742" s="359" t="s">
        <v>16182</v>
      </c>
      <c r="J4742" s="359" t="s">
        <v>1769</v>
      </c>
      <c r="K4742" s="359" t="s">
        <v>30</v>
      </c>
      <c r="L4742" s="348" t="str">
        <f>VLOOKUP($K4742,[1]TONG_SL!$A$1:$D$65536,2,0)</f>
        <v>Gà muối 500g</v>
      </c>
      <c r="M4742" s="349"/>
      <c r="N4742" s="348" t="str">
        <f t="shared" si="484"/>
        <v>K-C6</v>
      </c>
      <c r="O4742" s="350"/>
      <c r="P4742" s="350"/>
      <c r="Q4742" s="348" t="str">
        <f>VLOOKUP(K4742,TONG_SL!$A:$D,3,0)</f>
        <v>Túi</v>
      </c>
      <c r="R4742" s="362">
        <v>10</v>
      </c>
      <c r="S4742" s="362"/>
      <c r="T4742" s="362">
        <f>VLOOKUP(VLOOKUP(G4742,Ma_KH!$A:$R,18,0)&amp;K4742,Gia_MB!$A:$F,6,0)</f>
        <v>116611</v>
      </c>
      <c r="U4742" s="363">
        <f t="shared" si="485"/>
        <v>1166110</v>
      </c>
      <c r="V4742" s="362"/>
      <c r="W4742" s="364">
        <f t="shared" si="486"/>
        <v>0</v>
      </c>
      <c r="X4742" s="365" t="str">
        <f t="shared" si="487"/>
        <v>8</v>
      </c>
      <c r="Y4742" s="362"/>
      <c r="Z4742" s="363">
        <f t="shared" si="488"/>
        <v>93288.8</v>
      </c>
      <c r="AA4742" s="366">
        <f>VLOOKUP(G4742,Ma_KH!$A:$R,14,0)</f>
        <v>60</v>
      </c>
    </row>
    <row r="4743" spans="1:27" x14ac:dyDescent="0.25">
      <c r="A4743" s="358">
        <v>46057</v>
      </c>
      <c r="B4743" s="359">
        <v>4184260500</v>
      </c>
      <c r="C4743" s="360" t="s">
        <v>15180</v>
      </c>
      <c r="D4743" s="358">
        <v>46060</v>
      </c>
      <c r="E4743" s="361"/>
      <c r="F4743" s="360"/>
      <c r="G4743" s="378" t="s">
        <v>15333</v>
      </c>
      <c r="H4743" s="361"/>
      <c r="I4743" s="359" t="s">
        <v>16182</v>
      </c>
      <c r="J4743" s="359" t="s">
        <v>1769</v>
      </c>
      <c r="K4743" s="359" t="s">
        <v>7182</v>
      </c>
      <c r="L4743" s="348" t="str">
        <f>VLOOKUP($K4743,[1]TONG_SL!$A$1:$D$65536,2,0)</f>
        <v>Chân giò heo muối 300g</v>
      </c>
      <c r="M4743" s="349"/>
      <c r="N4743" s="348" t="str">
        <f t="shared" si="484"/>
        <v>K-C6</v>
      </c>
      <c r="O4743" s="350"/>
      <c r="P4743" s="350"/>
      <c r="Q4743" s="348" t="str">
        <f>VLOOKUP(K4743,TONG_SL!$A:$D,3,0)</f>
        <v>Túi</v>
      </c>
      <c r="R4743" s="362">
        <v>25</v>
      </c>
      <c r="S4743" s="362"/>
      <c r="T4743" s="362">
        <f>VLOOKUP(VLOOKUP(G4743,Ma_KH!$A:$R,18,0)&amp;K4743,Gia_MB!$A:$F,6,0)</f>
        <v>73431</v>
      </c>
      <c r="U4743" s="363">
        <f t="shared" si="485"/>
        <v>1835775</v>
      </c>
      <c r="V4743" s="362"/>
      <c r="W4743" s="364">
        <f t="shared" si="486"/>
        <v>0</v>
      </c>
      <c r="X4743" s="365" t="str">
        <f t="shared" si="487"/>
        <v>8</v>
      </c>
      <c r="Y4743" s="362"/>
      <c r="Z4743" s="363">
        <f t="shared" si="488"/>
        <v>146862</v>
      </c>
      <c r="AA4743" s="366">
        <f>VLOOKUP(G4743,Ma_KH!$A:$R,14,0)</f>
        <v>60</v>
      </c>
    </row>
    <row r="4744" spans="1:27" x14ac:dyDescent="0.25">
      <c r="A4744" s="358">
        <v>46046</v>
      </c>
      <c r="B4744" s="359">
        <v>4183608307</v>
      </c>
      <c r="C4744" s="360" t="s">
        <v>15180</v>
      </c>
      <c r="D4744" s="358">
        <v>46060</v>
      </c>
      <c r="E4744" s="361"/>
      <c r="F4744" s="360"/>
      <c r="G4744" s="378" t="s">
        <v>15459</v>
      </c>
      <c r="H4744" s="361"/>
      <c r="I4744" s="359" t="s">
        <v>16183</v>
      </c>
      <c r="J4744" s="359" t="s">
        <v>1769</v>
      </c>
      <c r="K4744" s="359" t="s">
        <v>34</v>
      </c>
      <c r="L4744" s="348" t="str">
        <f>VLOOKUP($K4744,[1]TONG_SL!$A$1:$D$65536,2,0)</f>
        <v>Tai heo muối 200g</v>
      </c>
      <c r="M4744" s="349"/>
      <c r="N4744" s="348" t="str">
        <f t="shared" si="484"/>
        <v>K-C6</v>
      </c>
      <c r="O4744" s="350"/>
      <c r="P4744" s="350"/>
      <c r="Q4744" s="348" t="str">
        <f>VLOOKUP(K4744,TONG_SL!$A:$D,3,0)</f>
        <v>Túi</v>
      </c>
      <c r="R4744" s="362">
        <v>3</v>
      </c>
      <c r="S4744" s="362"/>
      <c r="T4744" s="362">
        <f>VLOOKUP(VLOOKUP(G4744,Ma_KH!$A:$R,18,0)&amp;K4744,Gia_MB!$A:$F,6,0)</f>
        <v>55595</v>
      </c>
      <c r="U4744" s="363">
        <f t="shared" si="485"/>
        <v>166785</v>
      </c>
      <c r="V4744" s="362"/>
      <c r="W4744" s="364">
        <f t="shared" si="486"/>
        <v>0</v>
      </c>
      <c r="X4744" s="365" t="str">
        <f t="shared" si="487"/>
        <v>8</v>
      </c>
      <c r="Y4744" s="362"/>
      <c r="Z4744" s="363">
        <f t="shared" si="488"/>
        <v>13342.800000000001</v>
      </c>
      <c r="AA4744" s="366">
        <f>VLOOKUP(G4744,Ma_KH!$A:$R,14,0)</f>
        <v>60</v>
      </c>
    </row>
    <row r="4745" spans="1:27" x14ac:dyDescent="0.25">
      <c r="A4745" s="358">
        <v>46046</v>
      </c>
      <c r="B4745" s="359">
        <v>4183608307</v>
      </c>
      <c r="C4745" s="360" t="s">
        <v>15180</v>
      </c>
      <c r="D4745" s="358">
        <v>46060</v>
      </c>
      <c r="E4745" s="361"/>
      <c r="F4745" s="360"/>
      <c r="G4745" s="378" t="s">
        <v>15459</v>
      </c>
      <c r="H4745" s="361"/>
      <c r="I4745" s="359" t="s">
        <v>16183</v>
      </c>
      <c r="J4745" s="359" t="s">
        <v>1769</v>
      </c>
      <c r="K4745" s="359" t="s">
        <v>7182</v>
      </c>
      <c r="L4745" s="348" t="str">
        <f>VLOOKUP($K4745,[1]TONG_SL!$A$1:$D$65536,2,0)</f>
        <v>Chân giò heo muối 300g</v>
      </c>
      <c r="M4745" s="349"/>
      <c r="N4745" s="348" t="str">
        <f t="shared" si="484"/>
        <v>K-C6</v>
      </c>
      <c r="O4745" s="350"/>
      <c r="P4745" s="350"/>
      <c r="Q4745" s="348" t="str">
        <f>VLOOKUP(K4745,TONG_SL!$A:$D,3,0)</f>
        <v>Túi</v>
      </c>
      <c r="R4745" s="362">
        <v>17</v>
      </c>
      <c r="S4745" s="362"/>
      <c r="T4745" s="362">
        <f>VLOOKUP(VLOOKUP(G4745,Ma_KH!$A:$R,18,0)&amp;K4745,Gia_MB!$A:$F,6,0)</f>
        <v>73431</v>
      </c>
      <c r="U4745" s="363">
        <f t="shared" si="485"/>
        <v>1248327</v>
      </c>
      <c r="V4745" s="362"/>
      <c r="W4745" s="364">
        <f t="shared" si="486"/>
        <v>0</v>
      </c>
      <c r="X4745" s="365" t="str">
        <f t="shared" si="487"/>
        <v>8</v>
      </c>
      <c r="Y4745" s="362"/>
      <c r="Z4745" s="363">
        <f t="shared" si="488"/>
        <v>99866.16</v>
      </c>
      <c r="AA4745" s="366">
        <f>VLOOKUP(G4745,Ma_KH!$A:$R,14,0)</f>
        <v>60</v>
      </c>
    </row>
    <row r="4746" spans="1:27" x14ac:dyDescent="0.25">
      <c r="A4746" s="358">
        <v>46046</v>
      </c>
      <c r="B4746" s="359">
        <v>4183608307</v>
      </c>
      <c r="C4746" s="360" t="s">
        <v>15180</v>
      </c>
      <c r="D4746" s="358">
        <v>46060</v>
      </c>
      <c r="E4746" s="361"/>
      <c r="F4746" s="360"/>
      <c r="G4746" s="378" t="s">
        <v>15459</v>
      </c>
      <c r="H4746" s="361"/>
      <c r="I4746" s="359" t="s">
        <v>16183</v>
      </c>
      <c r="J4746" s="359" t="s">
        <v>1769</v>
      </c>
      <c r="K4746" s="359" t="s">
        <v>32</v>
      </c>
      <c r="L4746" s="348" t="str">
        <f>VLOOKUP($K4746,[1]TONG_SL!$A$1:$D$65536,2,0)</f>
        <v>Giò Tai Lưỡi Xào 250g</v>
      </c>
      <c r="M4746" s="349"/>
      <c r="N4746" s="348" t="str">
        <f t="shared" si="484"/>
        <v>K-C6</v>
      </c>
      <c r="O4746" s="350"/>
      <c r="P4746" s="350"/>
      <c r="Q4746" s="348" t="str">
        <f>VLOOKUP(K4746,TONG_SL!$A:$D,3,0)</f>
        <v>Túi</v>
      </c>
      <c r="R4746" s="362">
        <v>4</v>
      </c>
      <c r="S4746" s="362"/>
      <c r="T4746" s="362">
        <f>VLOOKUP(VLOOKUP(G4746,Ma_KH!$A:$R,18,0)&amp;K4746,Gia_MB!$A:$F,6,0)</f>
        <v>50182</v>
      </c>
      <c r="U4746" s="363">
        <f t="shared" si="485"/>
        <v>200728</v>
      </c>
      <c r="V4746" s="362"/>
      <c r="W4746" s="364">
        <f t="shared" si="486"/>
        <v>0</v>
      </c>
      <c r="X4746" s="365" t="str">
        <f t="shared" si="487"/>
        <v>8</v>
      </c>
      <c r="Y4746" s="362"/>
      <c r="Z4746" s="363">
        <f t="shared" si="488"/>
        <v>16058.24</v>
      </c>
      <c r="AA4746" s="366">
        <f>VLOOKUP(G4746,Ma_KH!$A:$R,14,0)</f>
        <v>60</v>
      </c>
    </row>
    <row r="4747" spans="1:27" x14ac:dyDescent="0.25">
      <c r="A4747" s="358">
        <v>46046</v>
      </c>
      <c r="B4747" s="359">
        <v>4183608307</v>
      </c>
      <c r="C4747" s="360" t="s">
        <v>15180</v>
      </c>
      <c r="D4747" s="358">
        <v>46060</v>
      </c>
      <c r="E4747" s="361"/>
      <c r="F4747" s="360"/>
      <c r="G4747" s="378" t="s">
        <v>15459</v>
      </c>
      <c r="H4747" s="361"/>
      <c r="I4747" s="359" t="s">
        <v>16183</v>
      </c>
      <c r="J4747" s="359" t="s">
        <v>1769</v>
      </c>
      <c r="K4747" s="359" t="s">
        <v>30</v>
      </c>
      <c r="L4747" s="348" t="str">
        <f>VLOOKUP($K4747,[1]TONG_SL!$A$1:$D$65536,2,0)</f>
        <v>Gà muối 500g</v>
      </c>
      <c r="M4747" s="349"/>
      <c r="N4747" s="348" t="str">
        <f t="shared" si="484"/>
        <v>K-C6</v>
      </c>
      <c r="O4747" s="350"/>
      <c r="P4747" s="350"/>
      <c r="Q4747" s="348" t="str">
        <f>VLOOKUP(K4747,TONG_SL!$A:$D,3,0)</f>
        <v>Túi</v>
      </c>
      <c r="R4747" s="362">
        <v>20</v>
      </c>
      <c r="S4747" s="362"/>
      <c r="T4747" s="362">
        <f>VLOOKUP(VLOOKUP(G4747,Ma_KH!$A:$R,18,0)&amp;K4747,Gia_MB!$A:$F,6,0)</f>
        <v>116611</v>
      </c>
      <c r="U4747" s="363">
        <f t="shared" si="485"/>
        <v>2332220</v>
      </c>
      <c r="V4747" s="362"/>
      <c r="W4747" s="364">
        <f t="shared" si="486"/>
        <v>0</v>
      </c>
      <c r="X4747" s="365" t="str">
        <f t="shared" si="487"/>
        <v>8</v>
      </c>
      <c r="Y4747" s="362"/>
      <c r="Z4747" s="363">
        <f t="shared" si="488"/>
        <v>186577.6</v>
      </c>
      <c r="AA4747" s="366">
        <f>VLOOKUP(G4747,Ma_KH!$A:$R,14,0)</f>
        <v>60</v>
      </c>
    </row>
    <row r="4748" spans="1:27" x14ac:dyDescent="0.25">
      <c r="A4748" s="358">
        <v>46046</v>
      </c>
      <c r="B4748" s="359">
        <v>4183607777</v>
      </c>
      <c r="C4748" s="360" t="s">
        <v>15180</v>
      </c>
      <c r="D4748" s="358">
        <v>46060</v>
      </c>
      <c r="E4748" s="361"/>
      <c r="F4748" s="360"/>
      <c r="G4748" s="378" t="s">
        <v>15459</v>
      </c>
      <c r="H4748" s="361"/>
      <c r="I4748" s="359" t="s">
        <v>16184</v>
      </c>
      <c r="J4748" s="359" t="s">
        <v>1769</v>
      </c>
      <c r="K4748" s="359" t="s">
        <v>48</v>
      </c>
      <c r="L4748" s="348" t="str">
        <f>VLOOKUP($K4748,[1]TONG_SL!$A$1:$D$65536,2,0)</f>
        <v>Mọc Nấm Hương 250g</v>
      </c>
      <c r="M4748" s="349"/>
      <c r="N4748" s="348" t="str">
        <f t="shared" si="484"/>
        <v>K-C6</v>
      </c>
      <c r="O4748" s="350"/>
      <c r="P4748" s="350"/>
      <c r="Q4748" s="348" t="str">
        <f>VLOOKUP(K4748,TONG_SL!$A:$D,3,0)</f>
        <v>Túi</v>
      </c>
      <c r="R4748" s="362">
        <v>1</v>
      </c>
      <c r="S4748" s="362"/>
      <c r="T4748" s="362">
        <f>VLOOKUP(VLOOKUP(G4748,Ma_KH!$A:$R,18,0)&amp;K4748,Gia_MB!$A:$F,6,0)</f>
        <v>46000</v>
      </c>
      <c r="U4748" s="363">
        <f t="shared" si="485"/>
        <v>46000</v>
      </c>
      <c r="V4748" s="362"/>
      <c r="W4748" s="364">
        <f t="shared" si="486"/>
        <v>0</v>
      </c>
      <c r="X4748" s="365" t="str">
        <f t="shared" si="487"/>
        <v>8</v>
      </c>
      <c r="Y4748" s="362"/>
      <c r="Z4748" s="363">
        <f t="shared" si="488"/>
        <v>3680</v>
      </c>
      <c r="AA4748" s="366">
        <f>VLOOKUP(G4748,Ma_KH!$A:$R,14,0)</f>
        <v>60</v>
      </c>
    </row>
    <row r="4749" spans="1:27" x14ac:dyDescent="0.25">
      <c r="A4749" s="358">
        <v>46046</v>
      </c>
      <c r="B4749" s="359">
        <v>4183607777</v>
      </c>
      <c r="C4749" s="360" t="s">
        <v>15180</v>
      </c>
      <c r="D4749" s="358">
        <v>46060</v>
      </c>
      <c r="E4749" s="361"/>
      <c r="F4749" s="360"/>
      <c r="G4749" s="378" t="s">
        <v>15459</v>
      </c>
      <c r="H4749" s="361"/>
      <c r="I4749" s="359" t="s">
        <v>16184</v>
      </c>
      <c r="J4749" s="359" t="s">
        <v>1769</v>
      </c>
      <c r="K4749" s="359" t="s">
        <v>7182</v>
      </c>
      <c r="L4749" s="348" t="str">
        <f>VLOOKUP($K4749,[1]TONG_SL!$A$1:$D$65536,2,0)</f>
        <v>Chân giò heo muối 300g</v>
      </c>
      <c r="M4749" s="349"/>
      <c r="N4749" s="348" t="str">
        <f t="shared" si="484"/>
        <v>K-C6</v>
      </c>
      <c r="O4749" s="350"/>
      <c r="P4749" s="350"/>
      <c r="Q4749" s="348" t="str">
        <f>VLOOKUP(K4749,TONG_SL!$A:$D,3,0)</f>
        <v>Túi</v>
      </c>
      <c r="R4749" s="362">
        <v>39</v>
      </c>
      <c r="S4749" s="362"/>
      <c r="T4749" s="362">
        <f>VLOOKUP(VLOOKUP(G4749,Ma_KH!$A:$R,18,0)&amp;K4749,Gia_MB!$A:$F,6,0)</f>
        <v>73431</v>
      </c>
      <c r="U4749" s="363">
        <f t="shared" si="485"/>
        <v>2863809</v>
      </c>
      <c r="V4749" s="362"/>
      <c r="W4749" s="364">
        <f t="shared" si="486"/>
        <v>0</v>
      </c>
      <c r="X4749" s="365" t="str">
        <f t="shared" si="487"/>
        <v>8</v>
      </c>
      <c r="Y4749" s="362"/>
      <c r="Z4749" s="363">
        <f t="shared" si="488"/>
        <v>229104.72</v>
      </c>
      <c r="AA4749" s="366">
        <f>VLOOKUP(G4749,Ma_KH!$A:$R,14,0)</f>
        <v>60</v>
      </c>
    </row>
    <row r="4750" spans="1:27" x14ac:dyDescent="0.25">
      <c r="A4750" s="358">
        <v>46046</v>
      </c>
      <c r="B4750" s="359">
        <v>4183607777</v>
      </c>
      <c r="C4750" s="360" t="s">
        <v>15180</v>
      </c>
      <c r="D4750" s="358">
        <v>46060</v>
      </c>
      <c r="E4750" s="361"/>
      <c r="F4750" s="360"/>
      <c r="G4750" s="378" t="s">
        <v>15459</v>
      </c>
      <c r="H4750" s="361"/>
      <c r="I4750" s="359" t="s">
        <v>16184</v>
      </c>
      <c r="J4750" s="359" t="s">
        <v>1769</v>
      </c>
      <c r="K4750" s="359" t="s">
        <v>32</v>
      </c>
      <c r="L4750" s="348" t="str">
        <f>VLOOKUP($K4750,[1]TONG_SL!$A$1:$D$65536,2,0)</f>
        <v>Giò Tai Lưỡi Xào 250g</v>
      </c>
      <c r="M4750" s="349"/>
      <c r="N4750" s="348" t="str">
        <f t="shared" si="484"/>
        <v>K-C6</v>
      </c>
      <c r="O4750" s="350"/>
      <c r="P4750" s="350"/>
      <c r="Q4750" s="348" t="str">
        <f>VLOOKUP(K4750,TONG_SL!$A:$D,3,0)</f>
        <v>Túi</v>
      </c>
      <c r="R4750" s="362">
        <v>4</v>
      </c>
      <c r="S4750" s="362"/>
      <c r="T4750" s="362">
        <f>VLOOKUP(VLOOKUP(G4750,Ma_KH!$A:$R,18,0)&amp;K4750,Gia_MB!$A:$F,6,0)</f>
        <v>50182</v>
      </c>
      <c r="U4750" s="363">
        <f t="shared" si="485"/>
        <v>200728</v>
      </c>
      <c r="V4750" s="362"/>
      <c r="W4750" s="364">
        <f t="shared" si="486"/>
        <v>0</v>
      </c>
      <c r="X4750" s="365" t="str">
        <f t="shared" si="487"/>
        <v>8</v>
      </c>
      <c r="Y4750" s="362"/>
      <c r="Z4750" s="363">
        <f t="shared" si="488"/>
        <v>16058.24</v>
      </c>
      <c r="AA4750" s="366">
        <f>VLOOKUP(G4750,Ma_KH!$A:$R,14,0)</f>
        <v>60</v>
      </c>
    </row>
    <row r="4751" spans="1:27" x14ac:dyDescent="0.25">
      <c r="A4751" s="358">
        <v>46046</v>
      </c>
      <c r="B4751" s="359">
        <v>4183607777</v>
      </c>
      <c r="C4751" s="360" t="s">
        <v>15180</v>
      </c>
      <c r="D4751" s="358">
        <v>46060</v>
      </c>
      <c r="E4751" s="361"/>
      <c r="F4751" s="360"/>
      <c r="G4751" s="378" t="s">
        <v>15459</v>
      </c>
      <c r="H4751" s="361"/>
      <c r="I4751" s="359" t="s">
        <v>16184</v>
      </c>
      <c r="J4751" s="359" t="s">
        <v>1769</v>
      </c>
      <c r="K4751" s="359" t="s">
        <v>30</v>
      </c>
      <c r="L4751" s="348" t="str">
        <f>VLOOKUP($K4751,[1]TONG_SL!$A$1:$D$65536,2,0)</f>
        <v>Gà muối 500g</v>
      </c>
      <c r="M4751" s="349"/>
      <c r="N4751" s="348" t="str">
        <f t="shared" si="484"/>
        <v>K-C6</v>
      </c>
      <c r="O4751" s="350"/>
      <c r="P4751" s="350"/>
      <c r="Q4751" s="348" t="str">
        <f>VLOOKUP(K4751,TONG_SL!$A:$D,3,0)</f>
        <v>Túi</v>
      </c>
      <c r="R4751" s="362">
        <v>11</v>
      </c>
      <c r="S4751" s="362"/>
      <c r="T4751" s="362">
        <f>VLOOKUP(VLOOKUP(G4751,Ma_KH!$A:$R,18,0)&amp;K4751,Gia_MB!$A:$F,6,0)</f>
        <v>116611</v>
      </c>
      <c r="U4751" s="363">
        <f t="shared" si="485"/>
        <v>1282721</v>
      </c>
      <c r="V4751" s="362"/>
      <c r="W4751" s="364">
        <f t="shared" si="486"/>
        <v>0</v>
      </c>
      <c r="X4751" s="365" t="str">
        <f t="shared" si="487"/>
        <v>8</v>
      </c>
      <c r="Y4751" s="362"/>
      <c r="Z4751" s="363">
        <f t="shared" si="488"/>
        <v>102617.68000000001</v>
      </c>
      <c r="AA4751" s="366">
        <f>VLOOKUP(G4751,Ma_KH!$A:$R,14,0)</f>
        <v>60</v>
      </c>
    </row>
    <row r="4752" spans="1:27" x14ac:dyDescent="0.25">
      <c r="A4752" s="358">
        <v>46058</v>
      </c>
      <c r="B4752" s="359">
        <v>4183432873</v>
      </c>
      <c r="C4752" s="360" t="s">
        <v>15180</v>
      </c>
      <c r="D4752" s="358">
        <v>46060</v>
      </c>
      <c r="E4752" s="361"/>
      <c r="F4752" s="360"/>
      <c r="G4752" s="378" t="s">
        <v>15455</v>
      </c>
      <c r="H4752" s="361"/>
      <c r="I4752" s="359" t="s">
        <v>16185</v>
      </c>
      <c r="J4752" s="359" t="s">
        <v>1769</v>
      </c>
      <c r="K4752" s="359" t="s">
        <v>30</v>
      </c>
      <c r="L4752" s="348" t="str">
        <f>VLOOKUP($K4752,[1]TONG_SL!$A$1:$D$65536,2,0)</f>
        <v>Gà muối 500g</v>
      </c>
      <c r="M4752" s="349"/>
      <c r="N4752" s="348" t="str">
        <f t="shared" si="484"/>
        <v>K-C6</v>
      </c>
      <c r="O4752" s="350"/>
      <c r="P4752" s="350"/>
      <c r="Q4752" s="348" t="str">
        <f>VLOOKUP(K4752,TONG_SL!$A:$D,3,0)</f>
        <v>Túi</v>
      </c>
      <c r="R4752" s="362">
        <v>15</v>
      </c>
      <c r="S4752" s="362"/>
      <c r="T4752" s="362">
        <f>VLOOKUP(VLOOKUP(G4752,Ma_KH!$A:$R,18,0)&amp;K4752,Gia_MB!$A:$F,6,0)</f>
        <v>116611</v>
      </c>
      <c r="U4752" s="363">
        <f t="shared" si="485"/>
        <v>1749165</v>
      </c>
      <c r="V4752" s="362"/>
      <c r="W4752" s="364">
        <f t="shared" si="486"/>
        <v>0</v>
      </c>
      <c r="X4752" s="365" t="str">
        <f t="shared" si="487"/>
        <v>8</v>
      </c>
      <c r="Y4752" s="362"/>
      <c r="Z4752" s="363">
        <f t="shared" si="488"/>
        <v>139933.20000000001</v>
      </c>
      <c r="AA4752" s="366">
        <f>VLOOKUP(G4752,Ma_KH!$A:$R,14,0)</f>
        <v>60</v>
      </c>
    </row>
    <row r="4753" spans="1:27" x14ac:dyDescent="0.25">
      <c r="A4753" s="358">
        <v>46058</v>
      </c>
      <c r="B4753" s="359">
        <v>4183432873</v>
      </c>
      <c r="C4753" s="360" t="s">
        <v>15180</v>
      </c>
      <c r="D4753" s="358">
        <v>46060</v>
      </c>
      <c r="E4753" s="361"/>
      <c r="F4753" s="360"/>
      <c r="G4753" s="378" t="s">
        <v>15455</v>
      </c>
      <c r="H4753" s="361"/>
      <c r="I4753" s="359" t="s">
        <v>16185</v>
      </c>
      <c r="J4753" s="359" t="s">
        <v>1769</v>
      </c>
      <c r="K4753" s="359" t="s">
        <v>27</v>
      </c>
      <c r="L4753" s="348" t="str">
        <f>VLOOKUP($K4753,[1]TONG_SL!$A$1:$D$65536,2,0)</f>
        <v>Chân giò heo muối 300g</v>
      </c>
      <c r="M4753" s="349"/>
      <c r="N4753" s="348" t="str">
        <f t="shared" si="484"/>
        <v>K-C6</v>
      </c>
      <c r="O4753" s="350"/>
      <c r="P4753" s="350"/>
      <c r="Q4753" s="348" t="str">
        <f>VLOOKUP(K4753,TONG_SL!$A:$D,3,0)</f>
        <v>Túi</v>
      </c>
      <c r="R4753" s="362">
        <v>10</v>
      </c>
      <c r="S4753" s="362"/>
      <c r="T4753" s="362">
        <f>VLOOKUP(VLOOKUP(G4753,Ma_KH!$A:$R,18,0)&amp;K4753,Gia_MB!$A:$F,6,0)</f>
        <v>73431</v>
      </c>
      <c r="U4753" s="363">
        <f t="shared" si="485"/>
        <v>734310</v>
      </c>
      <c r="V4753" s="362"/>
      <c r="W4753" s="364">
        <f t="shared" si="486"/>
        <v>0</v>
      </c>
      <c r="X4753" s="365" t="str">
        <f t="shared" si="487"/>
        <v>8</v>
      </c>
      <c r="Y4753" s="362"/>
      <c r="Z4753" s="363">
        <f t="shared" si="488"/>
        <v>58744.800000000003</v>
      </c>
      <c r="AA4753" s="366">
        <f>VLOOKUP(G4753,Ma_KH!$A:$R,14,0)</f>
        <v>60</v>
      </c>
    </row>
    <row r="4754" spans="1:27" x14ac:dyDescent="0.25">
      <c r="A4754" s="358">
        <v>46058</v>
      </c>
      <c r="B4754" s="359">
        <v>4183432873</v>
      </c>
      <c r="C4754" s="360" t="s">
        <v>15180</v>
      </c>
      <c r="D4754" s="358">
        <v>46060</v>
      </c>
      <c r="E4754" s="361"/>
      <c r="F4754" s="360"/>
      <c r="G4754" s="378" t="s">
        <v>15455</v>
      </c>
      <c r="H4754" s="361"/>
      <c r="I4754" s="359" t="s">
        <v>16185</v>
      </c>
      <c r="J4754" s="359" t="s">
        <v>1769</v>
      </c>
      <c r="K4754" s="359" t="s">
        <v>34</v>
      </c>
      <c r="L4754" s="348" t="str">
        <f>VLOOKUP($K4754,[1]TONG_SL!$A$1:$D$65536,2,0)</f>
        <v>Tai heo muối 200g</v>
      </c>
      <c r="M4754" s="349"/>
      <c r="N4754" s="348" t="str">
        <f t="shared" si="484"/>
        <v>K-C6</v>
      </c>
      <c r="O4754" s="350"/>
      <c r="P4754" s="350"/>
      <c r="Q4754" s="348" t="str">
        <f>VLOOKUP(K4754,TONG_SL!$A:$D,3,0)</f>
        <v>Túi</v>
      </c>
      <c r="R4754" s="362">
        <v>5</v>
      </c>
      <c r="S4754" s="362"/>
      <c r="T4754" s="362">
        <f>VLOOKUP(VLOOKUP(G4754,Ma_KH!$A:$R,18,0)&amp;K4754,Gia_MB!$A:$F,6,0)</f>
        <v>55595</v>
      </c>
      <c r="U4754" s="363">
        <f t="shared" si="485"/>
        <v>277975</v>
      </c>
      <c r="V4754" s="362"/>
      <c r="W4754" s="364">
        <f t="shared" si="486"/>
        <v>0</v>
      </c>
      <c r="X4754" s="365" t="str">
        <f t="shared" si="487"/>
        <v>8</v>
      </c>
      <c r="Y4754" s="362"/>
      <c r="Z4754" s="363">
        <f t="shared" si="488"/>
        <v>22238</v>
      </c>
      <c r="AA4754" s="366">
        <f>VLOOKUP(G4754,Ma_KH!$A:$R,14,0)</f>
        <v>60</v>
      </c>
    </row>
    <row r="4755" spans="1:27" x14ac:dyDescent="0.25">
      <c r="A4755" s="358">
        <v>46058</v>
      </c>
      <c r="B4755" s="359">
        <v>4184325283</v>
      </c>
      <c r="C4755" s="360" t="s">
        <v>15180</v>
      </c>
      <c r="D4755" s="358">
        <v>46060</v>
      </c>
      <c r="E4755" s="361"/>
      <c r="F4755" s="360"/>
      <c r="G4755" s="378" t="s">
        <v>15455</v>
      </c>
      <c r="H4755" s="361"/>
      <c r="I4755" s="359" t="s">
        <v>16186</v>
      </c>
      <c r="J4755" s="359" t="s">
        <v>1769</v>
      </c>
      <c r="K4755" s="359" t="s">
        <v>27</v>
      </c>
      <c r="L4755" s="348" t="str">
        <f>VLOOKUP($K4755,[1]TONG_SL!$A$1:$D$65536,2,0)</f>
        <v>Chân giò heo muối 300g</v>
      </c>
      <c r="M4755" s="349"/>
      <c r="N4755" s="348" t="str">
        <f t="shared" si="484"/>
        <v>K-C6</v>
      </c>
      <c r="O4755" s="350"/>
      <c r="P4755" s="350"/>
      <c r="Q4755" s="348" t="str">
        <f>VLOOKUP(K4755,TONG_SL!$A:$D,3,0)</f>
        <v>Túi</v>
      </c>
      <c r="R4755" s="362">
        <v>15</v>
      </c>
      <c r="S4755" s="362"/>
      <c r="T4755" s="362">
        <f>VLOOKUP(VLOOKUP(G4755,Ma_KH!$A:$R,18,0)&amp;K4755,Gia_MB!$A:$F,6,0)</f>
        <v>73431</v>
      </c>
      <c r="U4755" s="363">
        <f t="shared" si="485"/>
        <v>1101465</v>
      </c>
      <c r="V4755" s="362"/>
      <c r="W4755" s="364">
        <f t="shared" si="486"/>
        <v>0</v>
      </c>
      <c r="X4755" s="365" t="str">
        <f t="shared" si="487"/>
        <v>8</v>
      </c>
      <c r="Y4755" s="362"/>
      <c r="Z4755" s="363">
        <f t="shared" si="488"/>
        <v>88117.2</v>
      </c>
      <c r="AA4755" s="366">
        <f>VLOOKUP(G4755,Ma_KH!$A:$R,14,0)</f>
        <v>60</v>
      </c>
    </row>
    <row r="4756" spans="1:27" x14ac:dyDescent="0.25">
      <c r="A4756" s="358">
        <v>46058</v>
      </c>
      <c r="B4756" s="359">
        <v>4184325283</v>
      </c>
      <c r="C4756" s="360" t="s">
        <v>15180</v>
      </c>
      <c r="D4756" s="358">
        <v>46060</v>
      </c>
      <c r="E4756" s="361"/>
      <c r="F4756" s="360"/>
      <c r="G4756" s="378" t="s">
        <v>15455</v>
      </c>
      <c r="H4756" s="361"/>
      <c r="I4756" s="359" t="s">
        <v>16186</v>
      </c>
      <c r="J4756" s="359" t="s">
        <v>1769</v>
      </c>
      <c r="K4756" s="359" t="s">
        <v>30</v>
      </c>
      <c r="L4756" s="348" t="str">
        <f>VLOOKUP($K4756,[1]TONG_SL!$A$1:$D$65536,2,0)</f>
        <v>Gà muối 500g</v>
      </c>
      <c r="M4756" s="349"/>
      <c r="N4756" s="348" t="str">
        <f t="shared" si="484"/>
        <v>K-C6</v>
      </c>
      <c r="O4756" s="350"/>
      <c r="P4756" s="350"/>
      <c r="Q4756" s="348" t="str">
        <f>VLOOKUP(K4756,TONG_SL!$A:$D,3,0)</f>
        <v>Túi</v>
      </c>
      <c r="R4756" s="362">
        <v>15</v>
      </c>
      <c r="S4756" s="362"/>
      <c r="T4756" s="362">
        <f>VLOOKUP(VLOOKUP(G4756,Ma_KH!$A:$R,18,0)&amp;K4756,Gia_MB!$A:$F,6,0)</f>
        <v>116611</v>
      </c>
      <c r="U4756" s="363">
        <f t="shared" si="485"/>
        <v>1749165</v>
      </c>
      <c r="V4756" s="362"/>
      <c r="W4756" s="364">
        <f t="shared" si="486"/>
        <v>0</v>
      </c>
      <c r="X4756" s="365" t="str">
        <f t="shared" si="487"/>
        <v>8</v>
      </c>
      <c r="Y4756" s="362"/>
      <c r="Z4756" s="363">
        <f t="shared" si="488"/>
        <v>139933.20000000001</v>
      </c>
      <c r="AA4756" s="366">
        <f>VLOOKUP(G4756,Ma_KH!$A:$R,14,0)</f>
        <v>60</v>
      </c>
    </row>
    <row r="4757" spans="1:27" x14ac:dyDescent="0.25">
      <c r="A4757" s="358">
        <v>46058</v>
      </c>
      <c r="B4757" s="359">
        <v>4184325283</v>
      </c>
      <c r="C4757" s="360" t="s">
        <v>15180</v>
      </c>
      <c r="D4757" s="358">
        <v>46060</v>
      </c>
      <c r="E4757" s="361"/>
      <c r="F4757" s="360"/>
      <c r="G4757" s="378" t="s">
        <v>15455</v>
      </c>
      <c r="H4757" s="361"/>
      <c r="I4757" s="359" t="s">
        <v>16186</v>
      </c>
      <c r="J4757" s="359" t="s">
        <v>1769</v>
      </c>
      <c r="K4757" s="359" t="s">
        <v>34</v>
      </c>
      <c r="L4757" s="348" t="str">
        <f>VLOOKUP($K4757,[1]TONG_SL!$A$1:$D$65536,2,0)</f>
        <v>Tai heo muối 200g</v>
      </c>
      <c r="M4757" s="349"/>
      <c r="N4757" s="348" t="str">
        <f t="shared" si="484"/>
        <v>K-C6</v>
      </c>
      <c r="O4757" s="350"/>
      <c r="P4757" s="350"/>
      <c r="Q4757" s="348" t="str">
        <f>VLOOKUP(K4757,TONG_SL!$A:$D,3,0)</f>
        <v>Túi</v>
      </c>
      <c r="R4757" s="362">
        <v>5</v>
      </c>
      <c r="S4757" s="362"/>
      <c r="T4757" s="362">
        <f>VLOOKUP(VLOOKUP(G4757,Ma_KH!$A:$R,18,0)&amp;K4757,Gia_MB!$A:$F,6,0)</f>
        <v>55595</v>
      </c>
      <c r="U4757" s="363">
        <f t="shared" ref="U4757:U4788" si="489">T4757*R4757</f>
        <v>277975</v>
      </c>
      <c r="V4757" s="362"/>
      <c r="W4757" s="364">
        <f t="shared" ref="W4757:W4788" si="490">U4757*V4757</f>
        <v>0</v>
      </c>
      <c r="X4757" s="365" t="str">
        <f t="shared" ref="X4757:X4788" si="491">IF(B4757&lt;&gt;"","8","0")</f>
        <v>8</v>
      </c>
      <c r="Y4757" s="362"/>
      <c r="Z4757" s="363">
        <f t="shared" ref="Z4757:Z4788" si="492">U4757*X4757%</f>
        <v>22238</v>
      </c>
      <c r="AA4757" s="366">
        <f>VLOOKUP(G4757,Ma_KH!$A:$R,14,0)</f>
        <v>60</v>
      </c>
    </row>
    <row r="4758" spans="1:27" x14ac:dyDescent="0.25">
      <c r="A4758" s="358">
        <v>46058</v>
      </c>
      <c r="B4758" s="359">
        <v>4184325283</v>
      </c>
      <c r="C4758" s="360" t="s">
        <v>15180</v>
      </c>
      <c r="D4758" s="358">
        <v>46060</v>
      </c>
      <c r="E4758" s="361"/>
      <c r="F4758" s="360"/>
      <c r="G4758" s="378" t="s">
        <v>15455</v>
      </c>
      <c r="H4758" s="361"/>
      <c r="I4758" s="359" t="s">
        <v>16186</v>
      </c>
      <c r="J4758" s="359" t="s">
        <v>1769</v>
      </c>
      <c r="K4758" s="359" t="s">
        <v>39</v>
      </c>
      <c r="L4758" s="348" t="str">
        <f>VLOOKUP($K4758,[1]TONG_SL!$A$1:$D$65536,2,0)</f>
        <v>Chả nướng 300g</v>
      </c>
      <c r="M4758" s="349"/>
      <c r="N4758" s="348" t="str">
        <f t="shared" si="484"/>
        <v>K-C6</v>
      </c>
      <c r="O4758" s="350"/>
      <c r="P4758" s="350"/>
      <c r="Q4758" s="348" t="str">
        <f>VLOOKUP(K4758,TONG_SL!$A:$D,3,0)</f>
        <v>Túi</v>
      </c>
      <c r="R4758" s="362">
        <v>5</v>
      </c>
      <c r="S4758" s="362"/>
      <c r="T4758" s="362">
        <f>VLOOKUP(VLOOKUP(G4758,Ma_KH!$A:$R,18,0)&amp;K4758,Gia_MB!$A:$F,6,0)</f>
        <v>70950</v>
      </c>
      <c r="U4758" s="363">
        <f t="shared" si="489"/>
        <v>354750</v>
      </c>
      <c r="V4758" s="362"/>
      <c r="W4758" s="364">
        <f t="shared" si="490"/>
        <v>0</v>
      </c>
      <c r="X4758" s="365" t="str">
        <f t="shared" si="491"/>
        <v>8</v>
      </c>
      <c r="Y4758" s="362"/>
      <c r="Z4758" s="363">
        <f t="shared" si="492"/>
        <v>28380</v>
      </c>
      <c r="AA4758" s="366">
        <f>VLOOKUP(G4758,Ma_KH!$A:$R,14,0)</f>
        <v>60</v>
      </c>
    </row>
    <row r="4759" spans="1:27" x14ac:dyDescent="0.25">
      <c r="A4759" s="358">
        <v>46058</v>
      </c>
      <c r="B4759" s="359">
        <v>4184325283</v>
      </c>
      <c r="C4759" s="360" t="s">
        <v>15180</v>
      </c>
      <c r="D4759" s="358">
        <v>46060</v>
      </c>
      <c r="E4759" s="361"/>
      <c r="F4759" s="360"/>
      <c r="G4759" s="378" t="s">
        <v>15455</v>
      </c>
      <c r="H4759" s="361"/>
      <c r="I4759" s="359" t="s">
        <v>16186</v>
      </c>
      <c r="J4759" s="359" t="s">
        <v>1769</v>
      </c>
      <c r="K4759" s="359" t="s">
        <v>32</v>
      </c>
      <c r="L4759" s="348" t="str">
        <f>VLOOKUP($K4759,[1]TONG_SL!$A$1:$D$65536,2,0)</f>
        <v>Giò Tai Lưỡi Xào 250g</v>
      </c>
      <c r="M4759" s="349"/>
      <c r="N4759" s="348" t="str">
        <f t="shared" si="484"/>
        <v>K-C6</v>
      </c>
      <c r="O4759" s="350"/>
      <c r="P4759" s="350"/>
      <c r="Q4759" s="348" t="str">
        <f>VLOOKUP(K4759,TONG_SL!$A:$D,3,0)</f>
        <v>Túi</v>
      </c>
      <c r="R4759" s="362">
        <v>5</v>
      </c>
      <c r="S4759" s="362"/>
      <c r="T4759" s="362">
        <f>VLOOKUP(VLOOKUP(G4759,Ma_KH!$A:$R,18,0)&amp;K4759,Gia_MB!$A:$F,6,0)</f>
        <v>50182</v>
      </c>
      <c r="U4759" s="363">
        <f t="shared" si="489"/>
        <v>250910</v>
      </c>
      <c r="V4759" s="362"/>
      <c r="W4759" s="364">
        <f t="shared" si="490"/>
        <v>0</v>
      </c>
      <c r="X4759" s="365" t="str">
        <f t="shared" si="491"/>
        <v>8</v>
      </c>
      <c r="Y4759" s="362"/>
      <c r="Z4759" s="363">
        <f t="shared" si="492"/>
        <v>20072.8</v>
      </c>
      <c r="AA4759" s="366">
        <f>VLOOKUP(G4759,Ma_KH!$A:$R,14,0)</f>
        <v>60</v>
      </c>
    </row>
    <row r="4760" spans="1:27" x14ac:dyDescent="0.25">
      <c r="A4760" s="358">
        <v>46058</v>
      </c>
      <c r="B4760" s="359">
        <v>4184325283</v>
      </c>
      <c r="C4760" s="360" t="s">
        <v>15180</v>
      </c>
      <c r="D4760" s="358">
        <v>46060</v>
      </c>
      <c r="E4760" s="361"/>
      <c r="F4760" s="360"/>
      <c r="G4760" s="378" t="s">
        <v>15455</v>
      </c>
      <c r="H4760" s="361"/>
      <c r="I4760" s="359" t="s">
        <v>16186</v>
      </c>
      <c r="J4760" s="359" t="s">
        <v>1769</v>
      </c>
      <c r="K4760" s="359" t="s">
        <v>48</v>
      </c>
      <c r="L4760" s="348" t="str">
        <f>VLOOKUP($K4760,[1]TONG_SL!$A$1:$D$65536,2,0)</f>
        <v>Mọc Nấm Hương 250g</v>
      </c>
      <c r="M4760" s="349"/>
      <c r="N4760" s="348" t="str">
        <f t="shared" si="484"/>
        <v>K-C6</v>
      </c>
      <c r="O4760" s="350"/>
      <c r="P4760" s="350"/>
      <c r="Q4760" s="348" t="str">
        <f>VLOOKUP(K4760,TONG_SL!$A:$D,3,0)</f>
        <v>Túi</v>
      </c>
      <c r="R4760" s="362">
        <v>5</v>
      </c>
      <c r="S4760" s="362"/>
      <c r="T4760" s="362">
        <f>VLOOKUP(VLOOKUP(G4760,Ma_KH!$A:$R,18,0)&amp;K4760,Gia_MB!$A:$F,6,0)</f>
        <v>46000</v>
      </c>
      <c r="U4760" s="363">
        <f t="shared" si="489"/>
        <v>230000</v>
      </c>
      <c r="V4760" s="362"/>
      <c r="W4760" s="364">
        <f t="shared" si="490"/>
        <v>0</v>
      </c>
      <c r="X4760" s="365" t="str">
        <f t="shared" si="491"/>
        <v>8</v>
      </c>
      <c r="Y4760" s="362"/>
      <c r="Z4760" s="363">
        <f t="shared" si="492"/>
        <v>18400</v>
      </c>
      <c r="AA4760" s="366">
        <f>VLOOKUP(G4760,Ma_KH!$A:$R,14,0)</f>
        <v>60</v>
      </c>
    </row>
    <row r="4761" spans="1:27" x14ac:dyDescent="0.25">
      <c r="A4761" s="358">
        <v>46046</v>
      </c>
      <c r="B4761" s="359">
        <v>4183607625</v>
      </c>
      <c r="C4761" s="360" t="s">
        <v>15180</v>
      </c>
      <c r="D4761" s="358">
        <v>46060</v>
      </c>
      <c r="E4761" s="361"/>
      <c r="F4761" s="360"/>
      <c r="G4761" s="378" t="s">
        <v>15398</v>
      </c>
      <c r="H4761" s="361"/>
      <c r="I4761" s="359" t="s">
        <v>16187</v>
      </c>
      <c r="J4761" s="359" t="s">
        <v>1769</v>
      </c>
      <c r="K4761" s="359" t="s">
        <v>30</v>
      </c>
      <c r="L4761" s="348" t="str">
        <f>VLOOKUP($K4761,[1]TONG_SL!$A$1:$D$65536,2,0)</f>
        <v>Gà muối 500g</v>
      </c>
      <c r="M4761" s="349"/>
      <c r="N4761" s="348" t="str">
        <f t="shared" si="484"/>
        <v>K-C6</v>
      </c>
      <c r="O4761" s="350"/>
      <c r="P4761" s="350"/>
      <c r="Q4761" s="348" t="str">
        <f>VLOOKUP(K4761,TONG_SL!$A:$D,3,0)</f>
        <v>Túi</v>
      </c>
      <c r="R4761" s="362">
        <v>18</v>
      </c>
      <c r="S4761" s="362"/>
      <c r="T4761" s="362">
        <f>VLOOKUP(VLOOKUP(G4761,Ma_KH!$A:$R,18,0)&amp;K4761,Gia_MB!$A:$F,6,0)</f>
        <v>116611</v>
      </c>
      <c r="U4761" s="363">
        <f t="shared" si="489"/>
        <v>2098998</v>
      </c>
      <c r="V4761" s="362"/>
      <c r="W4761" s="364">
        <f t="shared" si="490"/>
        <v>0</v>
      </c>
      <c r="X4761" s="365" t="str">
        <f t="shared" si="491"/>
        <v>8</v>
      </c>
      <c r="Y4761" s="362"/>
      <c r="Z4761" s="363">
        <f t="shared" si="492"/>
        <v>167919.84</v>
      </c>
      <c r="AA4761" s="366">
        <f>VLOOKUP(G4761,Ma_KH!$A:$R,14,0)</f>
        <v>60</v>
      </c>
    </row>
    <row r="4762" spans="1:27" x14ac:dyDescent="0.25">
      <c r="A4762" s="358">
        <v>46046</v>
      </c>
      <c r="B4762" s="359">
        <v>4183607625</v>
      </c>
      <c r="C4762" s="360" t="s">
        <v>15180</v>
      </c>
      <c r="D4762" s="358">
        <v>46060</v>
      </c>
      <c r="E4762" s="361"/>
      <c r="F4762" s="360"/>
      <c r="G4762" s="378" t="s">
        <v>15398</v>
      </c>
      <c r="H4762" s="361"/>
      <c r="I4762" s="359" t="s">
        <v>16187</v>
      </c>
      <c r="J4762" s="359" t="s">
        <v>1769</v>
      </c>
      <c r="K4762" s="359" t="s">
        <v>32</v>
      </c>
      <c r="L4762" s="348" t="str">
        <f>VLOOKUP($K4762,[1]TONG_SL!$A$1:$D$65536,2,0)</f>
        <v>Giò Tai Lưỡi Xào 250g</v>
      </c>
      <c r="M4762" s="349"/>
      <c r="N4762" s="348" t="str">
        <f t="shared" si="484"/>
        <v>K-C6</v>
      </c>
      <c r="O4762" s="350"/>
      <c r="P4762" s="350"/>
      <c r="Q4762" s="348" t="str">
        <f>VLOOKUP(K4762,TONG_SL!$A:$D,3,0)</f>
        <v>Túi</v>
      </c>
      <c r="R4762" s="362">
        <v>6</v>
      </c>
      <c r="S4762" s="362"/>
      <c r="T4762" s="362">
        <f>VLOOKUP(VLOOKUP(G4762,Ma_KH!$A:$R,18,0)&amp;K4762,Gia_MB!$A:$F,6,0)</f>
        <v>50182</v>
      </c>
      <c r="U4762" s="363">
        <f t="shared" si="489"/>
        <v>301092</v>
      </c>
      <c r="V4762" s="362"/>
      <c r="W4762" s="364">
        <f t="shared" si="490"/>
        <v>0</v>
      </c>
      <c r="X4762" s="365" t="str">
        <f t="shared" si="491"/>
        <v>8</v>
      </c>
      <c r="Y4762" s="362"/>
      <c r="Z4762" s="363">
        <f t="shared" si="492"/>
        <v>24087.360000000001</v>
      </c>
      <c r="AA4762" s="366">
        <f>VLOOKUP(G4762,Ma_KH!$A:$R,14,0)</f>
        <v>60</v>
      </c>
    </row>
    <row r="4763" spans="1:27" x14ac:dyDescent="0.25">
      <c r="A4763" s="358">
        <v>46046</v>
      </c>
      <c r="B4763" s="359">
        <v>4183607625</v>
      </c>
      <c r="C4763" s="360" t="s">
        <v>15180</v>
      </c>
      <c r="D4763" s="358">
        <v>46060</v>
      </c>
      <c r="E4763" s="361"/>
      <c r="F4763" s="360"/>
      <c r="G4763" s="378" t="s">
        <v>15398</v>
      </c>
      <c r="H4763" s="361"/>
      <c r="I4763" s="359" t="s">
        <v>16187</v>
      </c>
      <c r="J4763" s="359" t="s">
        <v>1769</v>
      </c>
      <c r="K4763" s="359" t="s">
        <v>15464</v>
      </c>
      <c r="L4763" s="348" t="str">
        <f>VLOOKUP($K4763,[1]TONG_SL!$A$1:$D$65536,2,0)</f>
        <v>Mọc Nấm Hương 250g</v>
      </c>
      <c r="M4763" s="349"/>
      <c r="N4763" s="348" t="str">
        <f t="shared" si="484"/>
        <v>K-C6</v>
      </c>
      <c r="O4763" s="350"/>
      <c r="P4763" s="350"/>
      <c r="Q4763" s="348" t="str">
        <f>VLOOKUP(K4763,TONG_SL!$A:$D,3,0)</f>
        <v>Túi</v>
      </c>
      <c r="R4763" s="362">
        <v>10</v>
      </c>
      <c r="S4763" s="362"/>
      <c r="T4763" s="362">
        <f>VLOOKUP(VLOOKUP(G4763,Ma_KH!$A:$R,18,0)&amp;K4763,Gia_MB!$A:$F,6,0)</f>
        <v>46000</v>
      </c>
      <c r="U4763" s="363">
        <f t="shared" si="489"/>
        <v>460000</v>
      </c>
      <c r="V4763" s="362"/>
      <c r="W4763" s="364">
        <f t="shared" si="490"/>
        <v>0</v>
      </c>
      <c r="X4763" s="365" t="str">
        <f t="shared" si="491"/>
        <v>8</v>
      </c>
      <c r="Y4763" s="362"/>
      <c r="Z4763" s="363">
        <f t="shared" si="492"/>
        <v>36800</v>
      </c>
      <c r="AA4763" s="366">
        <f>VLOOKUP(G4763,Ma_KH!$A:$R,14,0)</f>
        <v>60</v>
      </c>
    </row>
    <row r="4764" spans="1:27" x14ac:dyDescent="0.25">
      <c r="A4764" s="358">
        <v>46046</v>
      </c>
      <c r="B4764" s="359">
        <v>4183607625</v>
      </c>
      <c r="C4764" s="360" t="s">
        <v>15180</v>
      </c>
      <c r="D4764" s="358">
        <v>46060</v>
      </c>
      <c r="E4764" s="361"/>
      <c r="F4764" s="360"/>
      <c r="G4764" s="378" t="s">
        <v>15398</v>
      </c>
      <c r="H4764" s="361"/>
      <c r="I4764" s="359" t="s">
        <v>16187</v>
      </c>
      <c r="J4764" s="359" t="s">
        <v>1769</v>
      </c>
      <c r="K4764" s="359" t="s">
        <v>7182</v>
      </c>
      <c r="L4764" s="348" t="str">
        <f>VLOOKUP($K4764,[1]TONG_SL!$A$1:$D$65536,2,0)</f>
        <v>Chân giò heo muối 300g</v>
      </c>
      <c r="M4764" s="349"/>
      <c r="N4764" s="348" t="str">
        <f t="shared" si="484"/>
        <v>K-C6</v>
      </c>
      <c r="O4764" s="350"/>
      <c r="P4764" s="350"/>
      <c r="Q4764" s="348" t="str">
        <f>VLOOKUP(K4764,TONG_SL!$A:$D,3,0)</f>
        <v>Túi</v>
      </c>
      <c r="R4764" s="362">
        <v>30</v>
      </c>
      <c r="S4764" s="362"/>
      <c r="T4764" s="362">
        <f>VLOOKUP(VLOOKUP(G4764,Ma_KH!$A:$R,18,0)&amp;K4764,Gia_MB!$A:$F,6,0)</f>
        <v>73431</v>
      </c>
      <c r="U4764" s="363">
        <f t="shared" si="489"/>
        <v>2202930</v>
      </c>
      <c r="V4764" s="362"/>
      <c r="W4764" s="364">
        <f t="shared" si="490"/>
        <v>0</v>
      </c>
      <c r="X4764" s="365" t="str">
        <f t="shared" si="491"/>
        <v>8</v>
      </c>
      <c r="Y4764" s="362"/>
      <c r="Z4764" s="363">
        <f t="shared" si="492"/>
        <v>176234.4</v>
      </c>
      <c r="AA4764" s="366">
        <f>VLOOKUP(G4764,Ma_KH!$A:$R,14,0)</f>
        <v>60</v>
      </c>
    </row>
    <row r="4765" spans="1:27" x14ac:dyDescent="0.25">
      <c r="A4765" s="358">
        <v>46057</v>
      </c>
      <c r="B4765" s="359">
        <v>4184257786</v>
      </c>
      <c r="C4765" s="360" t="s">
        <v>15180</v>
      </c>
      <c r="D4765" s="358">
        <v>46060</v>
      </c>
      <c r="E4765" s="361"/>
      <c r="F4765" s="360"/>
      <c r="G4765" s="378" t="s">
        <v>15457</v>
      </c>
      <c r="H4765" s="361"/>
      <c r="I4765" s="359" t="s">
        <v>16188</v>
      </c>
      <c r="J4765" s="359" t="s">
        <v>1769</v>
      </c>
      <c r="K4765" s="359" t="s">
        <v>7182</v>
      </c>
      <c r="L4765" s="348" t="str">
        <f>VLOOKUP($K4765,[1]TONG_SL!$A$1:$D$65536,2,0)</f>
        <v>Chân giò heo muối 300g</v>
      </c>
      <c r="M4765" s="349"/>
      <c r="N4765" s="348" t="str">
        <f t="shared" ref="N4765:N4796" si="493">IF($B4765&lt;&gt;"","K-C6","")</f>
        <v>K-C6</v>
      </c>
      <c r="O4765" s="350"/>
      <c r="P4765" s="350"/>
      <c r="Q4765" s="348" t="str">
        <f>VLOOKUP(K4765,TONG_SL!$A:$D,3,0)</f>
        <v>Túi</v>
      </c>
      <c r="R4765" s="362">
        <v>25</v>
      </c>
      <c r="S4765" s="362"/>
      <c r="T4765" s="362">
        <f>VLOOKUP(VLOOKUP(G4765,Ma_KH!$A:$R,18,0)&amp;K4765,Gia_MB!$A:$F,6,0)</f>
        <v>73431</v>
      </c>
      <c r="U4765" s="363">
        <f t="shared" si="489"/>
        <v>1835775</v>
      </c>
      <c r="V4765" s="362"/>
      <c r="W4765" s="364">
        <f t="shared" si="490"/>
        <v>0</v>
      </c>
      <c r="X4765" s="365" t="str">
        <f t="shared" si="491"/>
        <v>8</v>
      </c>
      <c r="Y4765" s="362"/>
      <c r="Z4765" s="363">
        <f t="shared" si="492"/>
        <v>146862</v>
      </c>
      <c r="AA4765" s="366">
        <f>VLOOKUP(G4765,Ma_KH!$A:$R,14,0)</f>
        <v>60</v>
      </c>
    </row>
    <row r="4766" spans="1:27" x14ac:dyDescent="0.25">
      <c r="A4766" s="358">
        <v>46057</v>
      </c>
      <c r="B4766" s="359">
        <v>4184257786</v>
      </c>
      <c r="C4766" s="360" t="s">
        <v>15180</v>
      </c>
      <c r="D4766" s="358">
        <v>46060</v>
      </c>
      <c r="E4766" s="361"/>
      <c r="F4766" s="360"/>
      <c r="G4766" s="378" t="s">
        <v>15457</v>
      </c>
      <c r="H4766" s="361"/>
      <c r="I4766" s="359" t="s">
        <v>16188</v>
      </c>
      <c r="J4766" s="359" t="s">
        <v>1769</v>
      </c>
      <c r="K4766" s="359" t="s">
        <v>30</v>
      </c>
      <c r="L4766" s="348" t="str">
        <f>VLOOKUP($K4766,[1]TONG_SL!$A$1:$D$65536,2,0)</f>
        <v>Gà muối 500g</v>
      </c>
      <c r="M4766" s="349"/>
      <c r="N4766" s="348" t="str">
        <f t="shared" si="493"/>
        <v>K-C6</v>
      </c>
      <c r="O4766" s="350"/>
      <c r="P4766" s="350"/>
      <c r="Q4766" s="348" t="str">
        <f>VLOOKUP(K4766,TONG_SL!$A:$D,3,0)</f>
        <v>Túi</v>
      </c>
      <c r="R4766" s="362">
        <v>20</v>
      </c>
      <c r="S4766" s="362"/>
      <c r="T4766" s="362">
        <f>VLOOKUP(VLOOKUP(G4766,Ma_KH!$A:$R,18,0)&amp;K4766,Gia_MB!$A:$F,6,0)</f>
        <v>116611</v>
      </c>
      <c r="U4766" s="363">
        <f t="shared" si="489"/>
        <v>2332220</v>
      </c>
      <c r="V4766" s="362"/>
      <c r="W4766" s="364">
        <f t="shared" si="490"/>
        <v>0</v>
      </c>
      <c r="X4766" s="365" t="str">
        <f t="shared" si="491"/>
        <v>8</v>
      </c>
      <c r="Y4766" s="362"/>
      <c r="Z4766" s="363">
        <f t="shared" si="492"/>
        <v>186577.6</v>
      </c>
      <c r="AA4766" s="366">
        <f>VLOOKUP(G4766,Ma_KH!$A:$R,14,0)</f>
        <v>60</v>
      </c>
    </row>
    <row r="4767" spans="1:27" x14ac:dyDescent="0.25">
      <c r="A4767" s="358">
        <v>46057</v>
      </c>
      <c r="B4767" s="359">
        <v>4184257786</v>
      </c>
      <c r="C4767" s="360" t="s">
        <v>15180</v>
      </c>
      <c r="D4767" s="358">
        <v>46060</v>
      </c>
      <c r="E4767" s="361"/>
      <c r="F4767" s="360"/>
      <c r="G4767" s="378" t="s">
        <v>15457</v>
      </c>
      <c r="H4767" s="361"/>
      <c r="I4767" s="359" t="s">
        <v>16188</v>
      </c>
      <c r="J4767" s="359" t="s">
        <v>1769</v>
      </c>
      <c r="K4767" s="359" t="s">
        <v>7149</v>
      </c>
      <c r="L4767" s="348" t="str">
        <f>VLOOKUP($K4767,[1]TONG_SL!$A$1:$D$65536,2,0)</f>
        <v>Tai heo muối 200g</v>
      </c>
      <c r="M4767" s="349"/>
      <c r="N4767" s="348" t="str">
        <f t="shared" si="493"/>
        <v>K-C6</v>
      </c>
      <c r="O4767" s="350"/>
      <c r="P4767" s="350"/>
      <c r="Q4767" s="348" t="str">
        <f>VLOOKUP(K4767,TONG_SL!$A:$D,3,0)</f>
        <v>Túi</v>
      </c>
      <c r="R4767" s="362">
        <v>5</v>
      </c>
      <c r="S4767" s="362"/>
      <c r="T4767" s="362">
        <f>VLOOKUP(VLOOKUP(G4767,Ma_KH!$A:$R,18,0)&amp;K4767,Gia_MB!$A:$F,6,0)</f>
        <v>55595</v>
      </c>
      <c r="U4767" s="363">
        <f t="shared" si="489"/>
        <v>277975</v>
      </c>
      <c r="V4767" s="362"/>
      <c r="W4767" s="364">
        <f t="shared" si="490"/>
        <v>0</v>
      </c>
      <c r="X4767" s="365" t="str">
        <f t="shared" si="491"/>
        <v>8</v>
      </c>
      <c r="Y4767" s="362"/>
      <c r="Z4767" s="363">
        <f t="shared" si="492"/>
        <v>22238</v>
      </c>
      <c r="AA4767" s="366">
        <f>VLOOKUP(G4767,Ma_KH!$A:$R,14,0)</f>
        <v>60</v>
      </c>
    </row>
    <row r="4768" spans="1:27" x14ac:dyDescent="0.25">
      <c r="A4768" s="358">
        <v>46057</v>
      </c>
      <c r="B4768" s="359">
        <v>4184257786</v>
      </c>
      <c r="C4768" s="360" t="s">
        <v>15180</v>
      </c>
      <c r="D4768" s="358">
        <v>46060</v>
      </c>
      <c r="E4768" s="361"/>
      <c r="F4768" s="360"/>
      <c r="G4768" s="378" t="s">
        <v>15457</v>
      </c>
      <c r="H4768" s="361"/>
      <c r="I4768" s="359" t="s">
        <v>16188</v>
      </c>
      <c r="J4768" s="359" t="s">
        <v>1769</v>
      </c>
      <c r="K4768" s="359" t="s">
        <v>39</v>
      </c>
      <c r="L4768" s="348" t="str">
        <f>VLOOKUP($K4768,[1]TONG_SL!$A$1:$D$65536,2,0)</f>
        <v>Chả nướng 300g</v>
      </c>
      <c r="M4768" s="349"/>
      <c r="N4768" s="348" t="str">
        <f t="shared" si="493"/>
        <v>K-C6</v>
      </c>
      <c r="O4768" s="350"/>
      <c r="P4768" s="350"/>
      <c r="Q4768" s="348" t="str">
        <f>VLOOKUP(K4768,TONG_SL!$A:$D,3,0)</f>
        <v>Túi</v>
      </c>
      <c r="R4768" s="362">
        <v>5</v>
      </c>
      <c r="S4768" s="362"/>
      <c r="T4768" s="362">
        <f>VLOOKUP(VLOOKUP(G4768,Ma_KH!$A:$R,18,0)&amp;K4768,Gia_MB!$A:$F,6,0)</f>
        <v>70950</v>
      </c>
      <c r="U4768" s="363">
        <f t="shared" si="489"/>
        <v>354750</v>
      </c>
      <c r="V4768" s="362"/>
      <c r="W4768" s="364">
        <f t="shared" si="490"/>
        <v>0</v>
      </c>
      <c r="X4768" s="365" t="str">
        <f t="shared" si="491"/>
        <v>8</v>
      </c>
      <c r="Y4768" s="362"/>
      <c r="Z4768" s="363">
        <f t="shared" si="492"/>
        <v>28380</v>
      </c>
      <c r="AA4768" s="366">
        <f>VLOOKUP(G4768,Ma_KH!$A:$R,14,0)</f>
        <v>60</v>
      </c>
    </row>
    <row r="4769" spans="1:27" x14ac:dyDescent="0.25">
      <c r="A4769" s="358">
        <v>46057</v>
      </c>
      <c r="B4769" s="359">
        <v>4184257786</v>
      </c>
      <c r="C4769" s="360" t="s">
        <v>15180</v>
      </c>
      <c r="D4769" s="358">
        <v>46060</v>
      </c>
      <c r="E4769" s="361"/>
      <c r="F4769" s="360"/>
      <c r="G4769" s="378" t="s">
        <v>15457</v>
      </c>
      <c r="H4769" s="361"/>
      <c r="I4769" s="359" t="s">
        <v>16188</v>
      </c>
      <c r="J4769" s="359" t="s">
        <v>1769</v>
      </c>
      <c r="K4769" s="359" t="s">
        <v>7150</v>
      </c>
      <c r="L4769" s="348" t="str">
        <f>VLOOKUP($K4769,[1]TONG_SL!$A$1:$D$65536,2,0)</f>
        <v>Chả cốm 300g</v>
      </c>
      <c r="M4769" s="349"/>
      <c r="N4769" s="348" t="str">
        <f t="shared" si="493"/>
        <v>K-C6</v>
      </c>
      <c r="O4769" s="350"/>
      <c r="P4769" s="350"/>
      <c r="Q4769" s="348" t="str">
        <f>VLOOKUP(K4769,TONG_SL!$A:$D,3,0)</f>
        <v>Túi</v>
      </c>
      <c r="R4769" s="362">
        <v>10</v>
      </c>
      <c r="S4769" s="362"/>
      <c r="T4769" s="362">
        <f>VLOOKUP(VLOOKUP(G4769,Ma_KH!$A:$R,18,0)&amp;K4769,Gia_MB!$A:$F,6,0)</f>
        <v>74250</v>
      </c>
      <c r="U4769" s="363">
        <f t="shared" si="489"/>
        <v>742500</v>
      </c>
      <c r="V4769" s="362"/>
      <c r="W4769" s="364">
        <f t="shared" si="490"/>
        <v>0</v>
      </c>
      <c r="X4769" s="365" t="str">
        <f t="shared" si="491"/>
        <v>8</v>
      </c>
      <c r="Y4769" s="362"/>
      <c r="Z4769" s="363">
        <f t="shared" si="492"/>
        <v>59400</v>
      </c>
      <c r="AA4769" s="366">
        <f>VLOOKUP(G4769,Ma_KH!$A:$R,14,0)</f>
        <v>60</v>
      </c>
    </row>
    <row r="4770" spans="1:27" x14ac:dyDescent="0.25">
      <c r="A4770" s="358">
        <v>46057</v>
      </c>
      <c r="B4770" s="359">
        <v>4184257786</v>
      </c>
      <c r="C4770" s="360" t="s">
        <v>15180</v>
      </c>
      <c r="D4770" s="358">
        <v>46060</v>
      </c>
      <c r="E4770" s="361"/>
      <c r="F4770" s="360"/>
      <c r="G4770" s="378" t="s">
        <v>15457</v>
      </c>
      <c r="H4770" s="361"/>
      <c r="I4770" s="359" t="s">
        <v>16188</v>
      </c>
      <c r="J4770" s="359" t="s">
        <v>1769</v>
      </c>
      <c r="K4770" s="359" t="s">
        <v>48</v>
      </c>
      <c r="L4770" s="348" t="str">
        <f>VLOOKUP($K4770,[1]TONG_SL!$A$1:$D$65536,2,0)</f>
        <v>Mọc Nấm Hương 250g</v>
      </c>
      <c r="M4770" s="349"/>
      <c r="N4770" s="348" t="str">
        <f t="shared" si="493"/>
        <v>K-C6</v>
      </c>
      <c r="O4770" s="350"/>
      <c r="P4770" s="350"/>
      <c r="Q4770" s="348" t="str">
        <f>VLOOKUP(K4770,TONG_SL!$A:$D,3,0)</f>
        <v>Túi</v>
      </c>
      <c r="R4770" s="362">
        <v>20</v>
      </c>
      <c r="S4770" s="362"/>
      <c r="T4770" s="362">
        <f>VLOOKUP(VLOOKUP(G4770,Ma_KH!$A:$R,18,0)&amp;K4770,Gia_MB!$A:$F,6,0)</f>
        <v>46000</v>
      </c>
      <c r="U4770" s="363">
        <f t="shared" si="489"/>
        <v>920000</v>
      </c>
      <c r="V4770" s="362"/>
      <c r="W4770" s="364">
        <f t="shared" si="490"/>
        <v>0</v>
      </c>
      <c r="X4770" s="365" t="str">
        <f t="shared" si="491"/>
        <v>8</v>
      </c>
      <c r="Y4770" s="362"/>
      <c r="Z4770" s="363">
        <f t="shared" si="492"/>
        <v>73600</v>
      </c>
      <c r="AA4770" s="366">
        <f>VLOOKUP(G4770,Ma_KH!$A:$R,14,0)</f>
        <v>60</v>
      </c>
    </row>
    <row r="4771" spans="1:27" x14ac:dyDescent="0.25">
      <c r="A4771" s="358">
        <v>46048</v>
      </c>
      <c r="B4771" s="359">
        <v>4184044239</v>
      </c>
      <c r="C4771" s="360" t="s">
        <v>15180</v>
      </c>
      <c r="D4771" s="358">
        <v>46060</v>
      </c>
      <c r="E4771" s="361"/>
      <c r="F4771" s="360"/>
      <c r="G4771" s="378" t="s">
        <v>16190</v>
      </c>
      <c r="H4771" s="361"/>
      <c r="I4771" s="359" t="s">
        <v>16189</v>
      </c>
      <c r="J4771" s="359" t="s">
        <v>1769</v>
      </c>
      <c r="K4771" s="359" t="s">
        <v>48</v>
      </c>
      <c r="L4771" s="348" t="str">
        <f>VLOOKUP($K4771,[1]TONG_SL!$A$1:$D$65536,2,0)</f>
        <v>Mọc Nấm Hương 250g</v>
      </c>
      <c r="M4771" s="349"/>
      <c r="N4771" s="348" t="str">
        <f t="shared" si="493"/>
        <v>K-C6</v>
      </c>
      <c r="O4771" s="350"/>
      <c r="P4771" s="350"/>
      <c r="Q4771" s="348" t="str">
        <f>VLOOKUP(K4771,TONG_SL!$A:$D,3,0)</f>
        <v>Túi</v>
      </c>
      <c r="R4771" s="362">
        <v>3</v>
      </c>
      <c r="S4771" s="362"/>
      <c r="T4771" s="362">
        <f>VLOOKUP(VLOOKUP(G4771,Ma_KH!$A:$R,18,0)&amp;K4771,Gia_MB!$A:$F,6,0)</f>
        <v>46000</v>
      </c>
      <c r="U4771" s="363">
        <f t="shared" si="489"/>
        <v>138000</v>
      </c>
      <c r="V4771" s="362"/>
      <c r="W4771" s="364">
        <f t="shared" si="490"/>
        <v>0</v>
      </c>
      <c r="X4771" s="365" t="str">
        <f t="shared" si="491"/>
        <v>8</v>
      </c>
      <c r="Y4771" s="362"/>
      <c r="Z4771" s="363">
        <f t="shared" si="492"/>
        <v>11040</v>
      </c>
      <c r="AA4771" s="366">
        <f>VLOOKUP(G4771,Ma_KH!$A:$R,14,0)</f>
        <v>60</v>
      </c>
    </row>
    <row r="4772" spans="1:27" x14ac:dyDescent="0.25">
      <c r="A4772" s="358">
        <v>46048</v>
      </c>
      <c r="B4772" s="359">
        <v>4184044239</v>
      </c>
      <c r="C4772" s="360" t="s">
        <v>15180</v>
      </c>
      <c r="D4772" s="358">
        <v>46060</v>
      </c>
      <c r="E4772" s="361"/>
      <c r="F4772" s="360"/>
      <c r="G4772" s="378" t="s">
        <v>16190</v>
      </c>
      <c r="H4772" s="361"/>
      <c r="I4772" s="359" t="s">
        <v>16189</v>
      </c>
      <c r="J4772" s="359" t="s">
        <v>1769</v>
      </c>
      <c r="K4772" s="359" t="s">
        <v>32</v>
      </c>
      <c r="L4772" s="348" t="str">
        <f>VLOOKUP($K4772,[1]TONG_SL!$A$1:$D$65536,2,0)</f>
        <v>Giò Tai Lưỡi Xào 250g</v>
      </c>
      <c r="M4772" s="349"/>
      <c r="N4772" s="348" t="str">
        <f t="shared" si="493"/>
        <v>K-C6</v>
      </c>
      <c r="O4772" s="350"/>
      <c r="P4772" s="350"/>
      <c r="Q4772" s="348" t="str">
        <f>VLOOKUP(K4772,TONG_SL!$A:$D,3,0)</f>
        <v>Túi</v>
      </c>
      <c r="R4772" s="362">
        <v>3</v>
      </c>
      <c r="S4772" s="362"/>
      <c r="T4772" s="362">
        <f>VLOOKUP(VLOOKUP(G4772,Ma_KH!$A:$R,18,0)&amp;K4772,Gia_MB!$A:$F,6,0)</f>
        <v>50182</v>
      </c>
      <c r="U4772" s="363">
        <f t="shared" si="489"/>
        <v>150546</v>
      </c>
      <c r="V4772" s="362"/>
      <c r="W4772" s="364">
        <f t="shared" si="490"/>
        <v>0</v>
      </c>
      <c r="X4772" s="365" t="str">
        <f t="shared" si="491"/>
        <v>8</v>
      </c>
      <c r="Y4772" s="362"/>
      <c r="Z4772" s="363">
        <f t="shared" si="492"/>
        <v>12043.68</v>
      </c>
      <c r="AA4772" s="366">
        <f>VLOOKUP(G4772,Ma_KH!$A:$R,14,0)</f>
        <v>60</v>
      </c>
    </row>
    <row r="4773" spans="1:27" x14ac:dyDescent="0.25">
      <c r="A4773" s="358">
        <v>46048</v>
      </c>
      <c r="B4773" s="359">
        <v>4184044239</v>
      </c>
      <c r="C4773" s="360" t="s">
        <v>15180</v>
      </c>
      <c r="D4773" s="358">
        <v>46060</v>
      </c>
      <c r="E4773" s="361"/>
      <c r="F4773" s="360"/>
      <c r="G4773" s="378" t="s">
        <v>16190</v>
      </c>
      <c r="H4773" s="361"/>
      <c r="I4773" s="359" t="s">
        <v>16189</v>
      </c>
      <c r="J4773" s="359" t="s">
        <v>1769</v>
      </c>
      <c r="K4773" s="359" t="s">
        <v>30</v>
      </c>
      <c r="L4773" s="348" t="str">
        <f>VLOOKUP($K4773,[1]TONG_SL!$A$1:$D$65536,2,0)</f>
        <v>Gà muối 500g</v>
      </c>
      <c r="M4773" s="349"/>
      <c r="N4773" s="348" t="str">
        <f t="shared" si="493"/>
        <v>K-C6</v>
      </c>
      <c r="O4773" s="350"/>
      <c r="P4773" s="350"/>
      <c r="Q4773" s="348" t="str">
        <f>VLOOKUP(K4773,TONG_SL!$A:$D,3,0)</f>
        <v>Túi</v>
      </c>
      <c r="R4773" s="362">
        <v>15</v>
      </c>
      <c r="S4773" s="362"/>
      <c r="T4773" s="362">
        <f>VLOOKUP(VLOOKUP(G4773,Ma_KH!$A:$R,18,0)&amp;K4773,Gia_MB!$A:$F,6,0)</f>
        <v>116611</v>
      </c>
      <c r="U4773" s="363">
        <f t="shared" si="489"/>
        <v>1749165</v>
      </c>
      <c r="V4773" s="362"/>
      <c r="W4773" s="364">
        <f t="shared" si="490"/>
        <v>0</v>
      </c>
      <c r="X4773" s="365" t="str">
        <f t="shared" si="491"/>
        <v>8</v>
      </c>
      <c r="Y4773" s="362"/>
      <c r="Z4773" s="363">
        <f t="shared" si="492"/>
        <v>139933.20000000001</v>
      </c>
      <c r="AA4773" s="366">
        <f>VLOOKUP(G4773,Ma_KH!$A:$R,14,0)</f>
        <v>60</v>
      </c>
    </row>
    <row r="4774" spans="1:27" x14ac:dyDescent="0.25">
      <c r="A4774" s="358">
        <v>46048</v>
      </c>
      <c r="B4774" s="359">
        <v>4184044239</v>
      </c>
      <c r="C4774" s="360" t="s">
        <v>15180</v>
      </c>
      <c r="D4774" s="358">
        <v>46060</v>
      </c>
      <c r="E4774" s="361"/>
      <c r="F4774" s="360"/>
      <c r="G4774" s="378" t="s">
        <v>16190</v>
      </c>
      <c r="H4774" s="361"/>
      <c r="I4774" s="359" t="s">
        <v>16189</v>
      </c>
      <c r="J4774" s="359" t="s">
        <v>1769</v>
      </c>
      <c r="K4774" s="359" t="s">
        <v>7182</v>
      </c>
      <c r="L4774" s="348" t="str">
        <f>VLOOKUP($K4774,[1]TONG_SL!$A$1:$D$65536,2,0)</f>
        <v>Chân giò heo muối 300g</v>
      </c>
      <c r="M4774" s="349"/>
      <c r="N4774" s="348" t="str">
        <f t="shared" si="493"/>
        <v>K-C6</v>
      </c>
      <c r="O4774" s="350"/>
      <c r="P4774" s="350"/>
      <c r="Q4774" s="348" t="str">
        <f>VLOOKUP(K4774,TONG_SL!$A:$D,3,0)</f>
        <v>Túi</v>
      </c>
      <c r="R4774" s="362">
        <v>20</v>
      </c>
      <c r="S4774" s="362"/>
      <c r="T4774" s="362">
        <f>VLOOKUP(VLOOKUP(G4774,Ma_KH!$A:$R,18,0)&amp;K4774,Gia_MB!$A:$F,6,0)</f>
        <v>73431</v>
      </c>
      <c r="U4774" s="363">
        <f t="shared" si="489"/>
        <v>1468620</v>
      </c>
      <c r="V4774" s="362"/>
      <c r="W4774" s="364">
        <f t="shared" si="490"/>
        <v>0</v>
      </c>
      <c r="X4774" s="365" t="str">
        <f t="shared" si="491"/>
        <v>8</v>
      </c>
      <c r="Y4774" s="362"/>
      <c r="Z4774" s="363">
        <f t="shared" si="492"/>
        <v>117489.60000000001</v>
      </c>
      <c r="AA4774" s="366">
        <f>VLOOKUP(G4774,Ma_KH!$A:$R,14,0)</f>
        <v>60</v>
      </c>
    </row>
    <row r="4775" spans="1:27" x14ac:dyDescent="0.25">
      <c r="A4775" s="358">
        <v>46052</v>
      </c>
      <c r="B4775" s="359">
        <v>4183989068</v>
      </c>
      <c r="C4775" s="360" t="s">
        <v>15180</v>
      </c>
      <c r="D4775" s="358">
        <v>46060</v>
      </c>
      <c r="E4775" s="361"/>
      <c r="F4775" s="360"/>
      <c r="G4775" s="378" t="s">
        <v>16190</v>
      </c>
      <c r="H4775" s="361"/>
      <c r="I4775" s="359" t="s">
        <v>16191</v>
      </c>
      <c r="J4775" s="359" t="s">
        <v>1769</v>
      </c>
      <c r="K4775" s="359" t="s">
        <v>32</v>
      </c>
      <c r="L4775" s="348" t="str">
        <f>VLOOKUP($K4775,[1]TONG_SL!$A$1:$D$65536,2,0)</f>
        <v>Giò Tai Lưỡi Xào 250g</v>
      </c>
      <c r="M4775" s="349"/>
      <c r="N4775" s="348" t="str">
        <f t="shared" si="493"/>
        <v>K-C6</v>
      </c>
      <c r="O4775" s="350"/>
      <c r="P4775" s="350"/>
      <c r="Q4775" s="348" t="str">
        <f>VLOOKUP(K4775,TONG_SL!$A:$D,3,0)</f>
        <v>Túi</v>
      </c>
      <c r="R4775" s="362">
        <v>16</v>
      </c>
      <c r="S4775" s="362"/>
      <c r="T4775" s="362">
        <f>VLOOKUP(VLOOKUP(G4775,Ma_KH!$A:$R,18,0)&amp;K4775,Gia_MB!$A:$F,6,0)</f>
        <v>50182</v>
      </c>
      <c r="U4775" s="363">
        <f t="shared" si="489"/>
        <v>802912</v>
      </c>
      <c r="V4775" s="362"/>
      <c r="W4775" s="364">
        <f t="shared" si="490"/>
        <v>0</v>
      </c>
      <c r="X4775" s="365" t="str">
        <f t="shared" si="491"/>
        <v>8</v>
      </c>
      <c r="Y4775" s="362"/>
      <c r="Z4775" s="363">
        <f t="shared" si="492"/>
        <v>64232.959999999999</v>
      </c>
      <c r="AA4775" s="366">
        <f>VLOOKUP(G4775,Ma_KH!$A:$R,14,0)</f>
        <v>60</v>
      </c>
    </row>
    <row r="4776" spans="1:27" x14ac:dyDescent="0.25">
      <c r="A4776" s="358">
        <v>46052</v>
      </c>
      <c r="B4776" s="359">
        <v>4183989068</v>
      </c>
      <c r="C4776" s="360" t="s">
        <v>15180</v>
      </c>
      <c r="D4776" s="358">
        <v>46060</v>
      </c>
      <c r="E4776" s="361"/>
      <c r="F4776" s="360"/>
      <c r="G4776" s="378" t="s">
        <v>16190</v>
      </c>
      <c r="H4776" s="361"/>
      <c r="I4776" s="359" t="s">
        <v>16191</v>
      </c>
      <c r="J4776" s="359" t="s">
        <v>1769</v>
      </c>
      <c r="K4776" s="359" t="s">
        <v>30</v>
      </c>
      <c r="L4776" s="348" t="str">
        <f>VLOOKUP($K4776,[1]TONG_SL!$A$1:$D$65536,2,0)</f>
        <v>Gà muối 500g</v>
      </c>
      <c r="M4776" s="349"/>
      <c r="N4776" s="348" t="str">
        <f t="shared" si="493"/>
        <v>K-C6</v>
      </c>
      <c r="O4776" s="350"/>
      <c r="P4776" s="350"/>
      <c r="Q4776" s="348" t="str">
        <f>VLOOKUP(K4776,TONG_SL!$A:$D,3,0)</f>
        <v>Túi</v>
      </c>
      <c r="R4776" s="362">
        <v>7</v>
      </c>
      <c r="S4776" s="362"/>
      <c r="T4776" s="362">
        <f>VLOOKUP(VLOOKUP(G4776,Ma_KH!$A:$R,18,0)&amp;K4776,Gia_MB!$A:$F,6,0)</f>
        <v>116611</v>
      </c>
      <c r="U4776" s="363">
        <f t="shared" si="489"/>
        <v>816277</v>
      </c>
      <c r="V4776" s="362"/>
      <c r="W4776" s="364">
        <f t="shared" si="490"/>
        <v>0</v>
      </c>
      <c r="X4776" s="365" t="str">
        <f t="shared" si="491"/>
        <v>8</v>
      </c>
      <c r="Y4776" s="362"/>
      <c r="Z4776" s="363">
        <f t="shared" si="492"/>
        <v>65302.16</v>
      </c>
      <c r="AA4776" s="366">
        <f>VLOOKUP(G4776,Ma_KH!$A:$R,14,0)</f>
        <v>60</v>
      </c>
    </row>
    <row r="4777" spans="1:27" x14ac:dyDescent="0.25">
      <c r="A4777" s="358">
        <v>46052</v>
      </c>
      <c r="B4777" s="359">
        <v>4183989068</v>
      </c>
      <c r="C4777" s="360" t="s">
        <v>15180</v>
      </c>
      <c r="D4777" s="358">
        <v>46060</v>
      </c>
      <c r="E4777" s="361"/>
      <c r="F4777" s="360"/>
      <c r="G4777" s="378" t="s">
        <v>16190</v>
      </c>
      <c r="H4777" s="361"/>
      <c r="I4777" s="359" t="s">
        <v>16191</v>
      </c>
      <c r="J4777" s="359" t="s">
        <v>1769</v>
      </c>
      <c r="K4777" s="359" t="s">
        <v>48</v>
      </c>
      <c r="L4777" s="348" t="str">
        <f>VLOOKUP($K4777,[1]TONG_SL!$A$1:$D$65536,2,0)</f>
        <v>Mọc Nấm Hương 250g</v>
      </c>
      <c r="M4777" s="349"/>
      <c r="N4777" s="348" t="str">
        <f t="shared" si="493"/>
        <v>K-C6</v>
      </c>
      <c r="O4777" s="350"/>
      <c r="P4777" s="350"/>
      <c r="Q4777" s="348" t="str">
        <f>VLOOKUP(K4777,TONG_SL!$A:$D,3,0)</f>
        <v>Túi</v>
      </c>
      <c r="R4777" s="362">
        <v>20</v>
      </c>
      <c r="S4777" s="362"/>
      <c r="T4777" s="362">
        <f>VLOOKUP(VLOOKUP(G4777,Ma_KH!$A:$R,18,0)&amp;K4777,Gia_MB!$A:$F,6,0)</f>
        <v>46000</v>
      </c>
      <c r="U4777" s="363">
        <f t="shared" si="489"/>
        <v>920000</v>
      </c>
      <c r="V4777" s="362"/>
      <c r="W4777" s="364">
        <f t="shared" si="490"/>
        <v>0</v>
      </c>
      <c r="X4777" s="365" t="str">
        <f t="shared" si="491"/>
        <v>8</v>
      </c>
      <c r="Y4777" s="362"/>
      <c r="Z4777" s="363">
        <f t="shared" si="492"/>
        <v>73600</v>
      </c>
      <c r="AA4777" s="366">
        <f>VLOOKUP(G4777,Ma_KH!$A:$R,14,0)</f>
        <v>60</v>
      </c>
    </row>
    <row r="4778" spans="1:27" x14ac:dyDescent="0.25">
      <c r="A4778" s="358">
        <v>46052</v>
      </c>
      <c r="B4778" s="359">
        <v>4183989068</v>
      </c>
      <c r="C4778" s="360" t="s">
        <v>15180</v>
      </c>
      <c r="D4778" s="358">
        <v>46060</v>
      </c>
      <c r="E4778" s="361"/>
      <c r="F4778" s="360"/>
      <c r="G4778" s="378" t="s">
        <v>16190</v>
      </c>
      <c r="H4778" s="361"/>
      <c r="I4778" s="359" t="s">
        <v>16191</v>
      </c>
      <c r="J4778" s="359" t="s">
        <v>1769</v>
      </c>
      <c r="K4778" s="359" t="s">
        <v>7182</v>
      </c>
      <c r="L4778" s="348" t="str">
        <f>VLOOKUP($K4778,[1]TONG_SL!$A$1:$D$65536,2,0)</f>
        <v>Chân giò heo muối 300g</v>
      </c>
      <c r="M4778" s="349"/>
      <c r="N4778" s="348" t="str">
        <f t="shared" si="493"/>
        <v>K-C6</v>
      </c>
      <c r="O4778" s="350"/>
      <c r="P4778" s="350"/>
      <c r="Q4778" s="348" t="str">
        <f>VLOOKUP(K4778,TONG_SL!$A:$D,3,0)</f>
        <v>Túi</v>
      </c>
      <c r="R4778" s="362">
        <v>30</v>
      </c>
      <c r="S4778" s="362"/>
      <c r="T4778" s="362">
        <f>VLOOKUP(VLOOKUP(G4778,Ma_KH!$A:$R,18,0)&amp;K4778,Gia_MB!$A:$F,6,0)</f>
        <v>73431</v>
      </c>
      <c r="U4778" s="363">
        <f t="shared" si="489"/>
        <v>2202930</v>
      </c>
      <c r="V4778" s="362"/>
      <c r="W4778" s="364">
        <f t="shared" si="490"/>
        <v>0</v>
      </c>
      <c r="X4778" s="365" t="str">
        <f t="shared" si="491"/>
        <v>8</v>
      </c>
      <c r="Y4778" s="362"/>
      <c r="Z4778" s="363">
        <f t="shared" si="492"/>
        <v>176234.4</v>
      </c>
      <c r="AA4778" s="366">
        <f>VLOOKUP(G4778,Ma_KH!$A:$R,14,0)</f>
        <v>60</v>
      </c>
    </row>
    <row r="4779" spans="1:27" x14ac:dyDescent="0.25">
      <c r="A4779" s="358">
        <v>46053</v>
      </c>
      <c r="B4779" s="359">
        <v>4184022691</v>
      </c>
      <c r="C4779" s="360" t="s">
        <v>15180</v>
      </c>
      <c r="D4779" s="358">
        <v>46060</v>
      </c>
      <c r="E4779" s="361"/>
      <c r="F4779" s="360"/>
      <c r="G4779" s="378" t="s">
        <v>16190</v>
      </c>
      <c r="H4779" s="361"/>
      <c r="I4779" s="359" t="s">
        <v>16192</v>
      </c>
      <c r="J4779" s="359" t="s">
        <v>1769</v>
      </c>
      <c r="K4779" s="359" t="s">
        <v>15451</v>
      </c>
      <c r="L4779" s="348" t="str">
        <f>VLOOKUP($K4779,[1]TONG_SL!$A$1:$D$65536,2,0)</f>
        <v>Giò lụa cây 250g</v>
      </c>
      <c r="M4779" s="349"/>
      <c r="N4779" s="348" t="str">
        <f t="shared" si="493"/>
        <v>K-C6</v>
      </c>
      <c r="O4779" s="350"/>
      <c r="P4779" s="350"/>
      <c r="Q4779" s="348" t="str">
        <f>VLOOKUP(K4779,TONG_SL!$A:$D,3,0)</f>
        <v>Túi</v>
      </c>
      <c r="R4779" s="362">
        <v>5</v>
      </c>
      <c r="S4779" s="362"/>
      <c r="T4779" s="362">
        <f>VLOOKUP(VLOOKUP(G4779,Ma_KH!$A:$R,18,0)&amp;K4779,Gia_MB!$A:$F,6,0)</f>
        <v>49500</v>
      </c>
      <c r="U4779" s="363">
        <f t="shared" si="489"/>
        <v>247500</v>
      </c>
      <c r="V4779" s="362"/>
      <c r="W4779" s="364">
        <f t="shared" si="490"/>
        <v>0</v>
      </c>
      <c r="X4779" s="365" t="str">
        <f t="shared" si="491"/>
        <v>8</v>
      </c>
      <c r="Y4779" s="362"/>
      <c r="Z4779" s="363">
        <f t="shared" si="492"/>
        <v>19800</v>
      </c>
      <c r="AA4779" s="366">
        <f>VLOOKUP(G4779,Ma_KH!$A:$R,14,0)</f>
        <v>60</v>
      </c>
    </row>
    <row r="4780" spans="1:27" x14ac:dyDescent="0.25">
      <c r="A4780" s="358">
        <v>46053</v>
      </c>
      <c r="B4780" s="359">
        <v>4184022691</v>
      </c>
      <c r="C4780" s="360" t="s">
        <v>15180</v>
      </c>
      <c r="D4780" s="358">
        <v>46060</v>
      </c>
      <c r="E4780" s="361"/>
      <c r="F4780" s="360"/>
      <c r="G4780" s="378" t="s">
        <v>16190</v>
      </c>
      <c r="H4780" s="361"/>
      <c r="I4780" s="359" t="s">
        <v>16192</v>
      </c>
      <c r="J4780" s="359" t="s">
        <v>1769</v>
      </c>
      <c r="K4780" s="359" t="s">
        <v>15450</v>
      </c>
      <c r="L4780" s="348" t="str">
        <f>VLOOKUP($K4780,[1]TONG_SL!$A$1:$D$65536,2,0)</f>
        <v>Giò sụn gà 250g</v>
      </c>
      <c r="M4780" s="349"/>
      <c r="N4780" s="348" t="str">
        <f t="shared" si="493"/>
        <v>K-C6</v>
      </c>
      <c r="O4780" s="350"/>
      <c r="P4780" s="350"/>
      <c r="Q4780" s="348" t="str">
        <f>VLOOKUP(K4780,TONG_SL!$A:$D,3,0)</f>
        <v>Túi</v>
      </c>
      <c r="R4780" s="362">
        <v>5</v>
      </c>
      <c r="S4780" s="362"/>
      <c r="T4780" s="362">
        <f>VLOOKUP(VLOOKUP(G4780,Ma_KH!$A:$R,18,0)&amp;K4780,Gia_MB!$A:$F,6,0)</f>
        <v>50400</v>
      </c>
      <c r="U4780" s="363">
        <f t="shared" si="489"/>
        <v>252000</v>
      </c>
      <c r="V4780" s="362"/>
      <c r="W4780" s="364">
        <f t="shared" si="490"/>
        <v>0</v>
      </c>
      <c r="X4780" s="365" t="str">
        <f t="shared" si="491"/>
        <v>8</v>
      </c>
      <c r="Y4780" s="362"/>
      <c r="Z4780" s="363">
        <f t="shared" si="492"/>
        <v>20160</v>
      </c>
      <c r="AA4780" s="366">
        <f>VLOOKUP(G4780,Ma_KH!$A:$R,14,0)</f>
        <v>60</v>
      </c>
    </row>
    <row r="4781" spans="1:27" x14ac:dyDescent="0.25">
      <c r="A4781" s="358">
        <v>46053</v>
      </c>
      <c r="B4781" s="359">
        <v>4184022691</v>
      </c>
      <c r="C4781" s="360" t="s">
        <v>15180</v>
      </c>
      <c r="D4781" s="358">
        <v>46060</v>
      </c>
      <c r="E4781" s="361"/>
      <c r="F4781" s="360"/>
      <c r="G4781" s="378" t="s">
        <v>16190</v>
      </c>
      <c r="H4781" s="361"/>
      <c r="I4781" s="359" t="s">
        <v>16192</v>
      </c>
      <c r="J4781" s="359" t="s">
        <v>1769</v>
      </c>
      <c r="K4781" s="359" t="s">
        <v>37</v>
      </c>
      <c r="L4781" s="348" t="str">
        <f>VLOOKUP($K4781,[1]TONG_SL!$A$1:$D$65536,2,0)</f>
        <v>Chả cốm 300g</v>
      </c>
      <c r="M4781" s="349"/>
      <c r="N4781" s="348" t="str">
        <f t="shared" si="493"/>
        <v>K-C6</v>
      </c>
      <c r="O4781" s="350"/>
      <c r="P4781" s="350"/>
      <c r="Q4781" s="348" t="str">
        <f>VLOOKUP(K4781,TONG_SL!$A:$D,3,0)</f>
        <v>Túi</v>
      </c>
      <c r="R4781" s="362">
        <v>10</v>
      </c>
      <c r="S4781" s="362"/>
      <c r="T4781" s="362">
        <f>VLOOKUP(VLOOKUP(G4781,Ma_KH!$A:$R,18,0)&amp;K4781,Gia_MB!$A:$F,6,0)</f>
        <v>74250</v>
      </c>
      <c r="U4781" s="363">
        <f t="shared" si="489"/>
        <v>742500</v>
      </c>
      <c r="V4781" s="362"/>
      <c r="W4781" s="364">
        <f t="shared" si="490"/>
        <v>0</v>
      </c>
      <c r="X4781" s="365" t="str">
        <f t="shared" si="491"/>
        <v>8</v>
      </c>
      <c r="Y4781" s="362"/>
      <c r="Z4781" s="363">
        <f t="shared" si="492"/>
        <v>59400</v>
      </c>
      <c r="AA4781" s="366">
        <f>VLOOKUP(G4781,Ma_KH!$A:$R,14,0)</f>
        <v>60</v>
      </c>
    </row>
    <row r="4782" spans="1:27" x14ac:dyDescent="0.25">
      <c r="A4782" s="358">
        <v>46053</v>
      </c>
      <c r="B4782" s="359">
        <v>4184022691</v>
      </c>
      <c r="C4782" s="360" t="s">
        <v>15180</v>
      </c>
      <c r="D4782" s="358">
        <v>46060</v>
      </c>
      <c r="E4782" s="361"/>
      <c r="F4782" s="360"/>
      <c r="G4782" s="378" t="s">
        <v>16190</v>
      </c>
      <c r="H4782" s="361"/>
      <c r="I4782" s="359" t="s">
        <v>16192</v>
      </c>
      <c r="J4782" s="359" t="s">
        <v>1769</v>
      </c>
      <c r="K4782" s="359" t="s">
        <v>34</v>
      </c>
      <c r="L4782" s="348" t="str">
        <f>VLOOKUP($K4782,[1]TONG_SL!$A$1:$D$65536,2,0)</f>
        <v>Tai heo muối 200g</v>
      </c>
      <c r="M4782" s="349"/>
      <c r="N4782" s="348" t="str">
        <f t="shared" si="493"/>
        <v>K-C6</v>
      </c>
      <c r="O4782" s="350"/>
      <c r="P4782" s="350"/>
      <c r="Q4782" s="348" t="str">
        <f>VLOOKUP(K4782,TONG_SL!$A:$D,3,0)</f>
        <v>Túi</v>
      </c>
      <c r="R4782" s="362">
        <v>10</v>
      </c>
      <c r="S4782" s="362"/>
      <c r="T4782" s="362">
        <f>VLOOKUP(VLOOKUP(G4782,Ma_KH!$A:$R,18,0)&amp;K4782,Gia_MB!$A:$F,6,0)</f>
        <v>55595</v>
      </c>
      <c r="U4782" s="363">
        <f t="shared" si="489"/>
        <v>555950</v>
      </c>
      <c r="V4782" s="362"/>
      <c r="W4782" s="364">
        <f t="shared" si="490"/>
        <v>0</v>
      </c>
      <c r="X4782" s="365" t="str">
        <f t="shared" si="491"/>
        <v>8</v>
      </c>
      <c r="Y4782" s="362"/>
      <c r="Z4782" s="363">
        <f t="shared" si="492"/>
        <v>44476</v>
      </c>
      <c r="AA4782" s="366">
        <f>VLOOKUP(G4782,Ma_KH!$A:$R,14,0)</f>
        <v>60</v>
      </c>
    </row>
    <row r="4783" spans="1:27" x14ac:dyDescent="0.25">
      <c r="A4783" s="358">
        <v>46053</v>
      </c>
      <c r="B4783" s="359">
        <v>4184022691</v>
      </c>
      <c r="C4783" s="360" t="s">
        <v>15180</v>
      </c>
      <c r="D4783" s="358">
        <v>46060</v>
      </c>
      <c r="E4783" s="361"/>
      <c r="F4783" s="360"/>
      <c r="G4783" s="378" t="s">
        <v>16190</v>
      </c>
      <c r="H4783" s="361"/>
      <c r="I4783" s="359" t="s">
        <v>16192</v>
      </c>
      <c r="J4783" s="359" t="s">
        <v>1769</v>
      </c>
      <c r="K4783" s="359" t="s">
        <v>30</v>
      </c>
      <c r="L4783" s="348" t="str">
        <f>VLOOKUP($K4783,[1]TONG_SL!$A$1:$D$65536,2,0)</f>
        <v>Gà muối 500g</v>
      </c>
      <c r="M4783" s="349"/>
      <c r="N4783" s="348" t="str">
        <f t="shared" si="493"/>
        <v>K-C6</v>
      </c>
      <c r="O4783" s="350"/>
      <c r="P4783" s="350"/>
      <c r="Q4783" s="348" t="str">
        <f>VLOOKUP(K4783,TONG_SL!$A:$D,3,0)</f>
        <v>Túi</v>
      </c>
      <c r="R4783" s="362">
        <v>15</v>
      </c>
      <c r="S4783" s="362"/>
      <c r="T4783" s="362">
        <f>VLOOKUP(VLOOKUP(G4783,Ma_KH!$A:$R,18,0)&amp;K4783,Gia_MB!$A:$F,6,0)</f>
        <v>116611</v>
      </c>
      <c r="U4783" s="363">
        <f t="shared" si="489"/>
        <v>1749165</v>
      </c>
      <c r="V4783" s="362"/>
      <c r="W4783" s="364">
        <f t="shared" si="490"/>
        <v>0</v>
      </c>
      <c r="X4783" s="365" t="str">
        <f t="shared" si="491"/>
        <v>8</v>
      </c>
      <c r="Y4783" s="362"/>
      <c r="Z4783" s="363">
        <f t="shared" si="492"/>
        <v>139933.20000000001</v>
      </c>
      <c r="AA4783" s="366">
        <f>VLOOKUP(G4783,Ma_KH!$A:$R,14,0)</f>
        <v>60</v>
      </c>
    </row>
    <row r="4784" spans="1:27" x14ac:dyDescent="0.25">
      <c r="A4784" s="358">
        <v>46052</v>
      </c>
      <c r="B4784" s="359">
        <v>4183998053</v>
      </c>
      <c r="C4784" s="360" t="s">
        <v>15180</v>
      </c>
      <c r="D4784" s="358">
        <v>46060</v>
      </c>
      <c r="E4784" s="361"/>
      <c r="F4784" s="360"/>
      <c r="G4784" s="378" t="s">
        <v>16190</v>
      </c>
      <c r="H4784" s="361"/>
      <c r="I4784" s="359" t="s">
        <v>16193</v>
      </c>
      <c r="J4784" s="359" t="s">
        <v>1769</v>
      </c>
      <c r="K4784" s="359" t="s">
        <v>7182</v>
      </c>
      <c r="L4784" s="348" t="str">
        <f>VLOOKUP($K4784,[1]TONG_SL!$A$1:$D$65536,2,0)</f>
        <v>Chân giò heo muối 300g</v>
      </c>
      <c r="M4784" s="349"/>
      <c r="N4784" s="348" t="str">
        <f t="shared" si="493"/>
        <v>K-C6</v>
      </c>
      <c r="O4784" s="350"/>
      <c r="P4784" s="350"/>
      <c r="Q4784" s="348" t="str">
        <f>VLOOKUP(K4784,TONG_SL!$A:$D,3,0)</f>
        <v>Túi</v>
      </c>
      <c r="R4784" s="362">
        <v>5</v>
      </c>
      <c r="S4784" s="362"/>
      <c r="T4784" s="362">
        <f>VLOOKUP(VLOOKUP(G4784,Ma_KH!$A:$R,18,0)&amp;K4784,Gia_MB!$A:$F,6,0)</f>
        <v>73431</v>
      </c>
      <c r="U4784" s="363">
        <f t="shared" si="489"/>
        <v>367155</v>
      </c>
      <c r="V4784" s="362"/>
      <c r="W4784" s="364">
        <f t="shared" si="490"/>
        <v>0</v>
      </c>
      <c r="X4784" s="365" t="str">
        <f t="shared" si="491"/>
        <v>8</v>
      </c>
      <c r="Y4784" s="362"/>
      <c r="Z4784" s="363">
        <f t="shared" si="492"/>
        <v>29372.400000000001</v>
      </c>
      <c r="AA4784" s="366">
        <f>VLOOKUP(G4784,Ma_KH!$A:$R,14,0)</f>
        <v>60</v>
      </c>
    </row>
    <row r="4785" spans="1:27" x14ac:dyDescent="0.25">
      <c r="A4785" s="358">
        <v>46052</v>
      </c>
      <c r="B4785" s="359">
        <v>4183998053</v>
      </c>
      <c r="C4785" s="360" t="s">
        <v>15180</v>
      </c>
      <c r="D4785" s="358">
        <v>46060</v>
      </c>
      <c r="E4785" s="361"/>
      <c r="F4785" s="360"/>
      <c r="G4785" s="378" t="s">
        <v>16190</v>
      </c>
      <c r="H4785" s="361"/>
      <c r="I4785" s="359" t="s">
        <v>16193</v>
      </c>
      <c r="J4785" s="359" t="s">
        <v>1769</v>
      </c>
      <c r="K4785" s="359" t="s">
        <v>30</v>
      </c>
      <c r="L4785" s="348" t="str">
        <f>VLOOKUP($K4785,[1]TONG_SL!$A$1:$D$65536,2,0)</f>
        <v>Gà muối 500g</v>
      </c>
      <c r="M4785" s="349"/>
      <c r="N4785" s="348" t="str">
        <f t="shared" si="493"/>
        <v>K-C6</v>
      </c>
      <c r="O4785" s="350"/>
      <c r="P4785" s="350"/>
      <c r="Q4785" s="348" t="str">
        <f>VLOOKUP(K4785,TONG_SL!$A:$D,3,0)</f>
        <v>Túi</v>
      </c>
      <c r="R4785" s="362">
        <v>10</v>
      </c>
      <c r="S4785" s="362"/>
      <c r="T4785" s="362">
        <f>VLOOKUP(VLOOKUP(G4785,Ma_KH!$A:$R,18,0)&amp;K4785,Gia_MB!$A:$F,6,0)</f>
        <v>116611</v>
      </c>
      <c r="U4785" s="363">
        <f t="shared" si="489"/>
        <v>1166110</v>
      </c>
      <c r="V4785" s="362"/>
      <c r="W4785" s="364">
        <f t="shared" si="490"/>
        <v>0</v>
      </c>
      <c r="X4785" s="365" t="str">
        <f t="shared" si="491"/>
        <v>8</v>
      </c>
      <c r="Y4785" s="362"/>
      <c r="Z4785" s="363">
        <f t="shared" si="492"/>
        <v>93288.8</v>
      </c>
      <c r="AA4785" s="366">
        <f>VLOOKUP(G4785,Ma_KH!$A:$R,14,0)</f>
        <v>60</v>
      </c>
    </row>
    <row r="4786" spans="1:27" x14ac:dyDescent="0.25">
      <c r="A4786" s="358">
        <v>46052</v>
      </c>
      <c r="B4786" s="359">
        <v>4183998053</v>
      </c>
      <c r="C4786" s="360" t="s">
        <v>15180</v>
      </c>
      <c r="D4786" s="358">
        <v>46060</v>
      </c>
      <c r="E4786" s="361"/>
      <c r="F4786" s="360"/>
      <c r="G4786" s="378" t="s">
        <v>16190</v>
      </c>
      <c r="H4786" s="361"/>
      <c r="I4786" s="359" t="s">
        <v>16193</v>
      </c>
      <c r="J4786" s="359" t="s">
        <v>1769</v>
      </c>
      <c r="K4786" s="359" t="s">
        <v>34</v>
      </c>
      <c r="L4786" s="348" t="str">
        <f>VLOOKUP($K4786,[1]TONG_SL!$A$1:$D$65536,2,0)</f>
        <v>Tai heo muối 200g</v>
      </c>
      <c r="M4786" s="349"/>
      <c r="N4786" s="348" t="str">
        <f t="shared" si="493"/>
        <v>K-C6</v>
      </c>
      <c r="O4786" s="350"/>
      <c r="P4786" s="350"/>
      <c r="Q4786" s="348" t="str">
        <f>VLOOKUP(K4786,TONG_SL!$A:$D,3,0)</f>
        <v>Túi</v>
      </c>
      <c r="R4786" s="362">
        <v>5</v>
      </c>
      <c r="S4786" s="362"/>
      <c r="T4786" s="362">
        <f>VLOOKUP(VLOOKUP(G4786,Ma_KH!$A:$R,18,0)&amp;K4786,Gia_MB!$A:$F,6,0)</f>
        <v>55595</v>
      </c>
      <c r="U4786" s="363">
        <f t="shared" si="489"/>
        <v>277975</v>
      </c>
      <c r="V4786" s="362"/>
      <c r="W4786" s="364">
        <f t="shared" si="490"/>
        <v>0</v>
      </c>
      <c r="X4786" s="365" t="str">
        <f t="shared" si="491"/>
        <v>8</v>
      </c>
      <c r="Y4786" s="362"/>
      <c r="Z4786" s="363">
        <f t="shared" si="492"/>
        <v>22238</v>
      </c>
      <c r="AA4786" s="366">
        <f>VLOOKUP(G4786,Ma_KH!$A:$R,14,0)</f>
        <v>60</v>
      </c>
    </row>
    <row r="4787" spans="1:27" x14ac:dyDescent="0.25">
      <c r="A4787" s="358">
        <v>46052</v>
      </c>
      <c r="B4787" s="359">
        <v>4183998053</v>
      </c>
      <c r="C4787" s="360" t="s">
        <v>15180</v>
      </c>
      <c r="D4787" s="358">
        <v>46060</v>
      </c>
      <c r="E4787" s="361"/>
      <c r="F4787" s="360"/>
      <c r="G4787" s="378" t="s">
        <v>16190</v>
      </c>
      <c r="H4787" s="361"/>
      <c r="I4787" s="359" t="s">
        <v>16193</v>
      </c>
      <c r="J4787" s="359" t="s">
        <v>1769</v>
      </c>
      <c r="K4787" s="359" t="s">
        <v>32</v>
      </c>
      <c r="L4787" s="348" t="str">
        <f>VLOOKUP($K4787,[1]TONG_SL!$A$1:$D$65536,2,0)</f>
        <v>Giò Tai Lưỡi Xào 250g</v>
      </c>
      <c r="M4787" s="349"/>
      <c r="N4787" s="348" t="str">
        <f t="shared" si="493"/>
        <v>K-C6</v>
      </c>
      <c r="O4787" s="350"/>
      <c r="P4787" s="350"/>
      <c r="Q4787" s="348" t="str">
        <f>VLOOKUP(K4787,TONG_SL!$A:$D,3,0)</f>
        <v>Túi</v>
      </c>
      <c r="R4787" s="362">
        <v>5</v>
      </c>
      <c r="S4787" s="362"/>
      <c r="T4787" s="362">
        <f>VLOOKUP(VLOOKUP(G4787,Ma_KH!$A:$R,18,0)&amp;K4787,Gia_MB!$A:$F,6,0)</f>
        <v>50182</v>
      </c>
      <c r="U4787" s="363">
        <f t="shared" si="489"/>
        <v>250910</v>
      </c>
      <c r="V4787" s="362"/>
      <c r="W4787" s="364">
        <f t="shared" si="490"/>
        <v>0</v>
      </c>
      <c r="X4787" s="365" t="str">
        <f t="shared" si="491"/>
        <v>8</v>
      </c>
      <c r="Y4787" s="362"/>
      <c r="Z4787" s="363">
        <f t="shared" si="492"/>
        <v>20072.8</v>
      </c>
      <c r="AA4787" s="366">
        <f>VLOOKUP(G4787,Ma_KH!$A:$R,14,0)</f>
        <v>60</v>
      </c>
    </row>
    <row r="4788" spans="1:27" x14ac:dyDescent="0.25">
      <c r="A4788" s="358">
        <v>46052</v>
      </c>
      <c r="B4788" s="359">
        <v>4183998053</v>
      </c>
      <c r="C4788" s="360" t="s">
        <v>15180</v>
      </c>
      <c r="D4788" s="358">
        <v>46060</v>
      </c>
      <c r="E4788" s="361"/>
      <c r="F4788" s="360"/>
      <c r="G4788" s="378" t="s">
        <v>16190</v>
      </c>
      <c r="H4788" s="361"/>
      <c r="I4788" s="359" t="s">
        <v>16193</v>
      </c>
      <c r="J4788" s="359" t="s">
        <v>1769</v>
      </c>
      <c r="K4788" s="359" t="s">
        <v>48</v>
      </c>
      <c r="L4788" s="348" t="str">
        <f>VLOOKUP($K4788,[1]TONG_SL!$A$1:$D$65536,2,0)</f>
        <v>Mọc Nấm Hương 250g</v>
      </c>
      <c r="M4788" s="349"/>
      <c r="N4788" s="348" t="str">
        <f t="shared" si="493"/>
        <v>K-C6</v>
      </c>
      <c r="O4788" s="350"/>
      <c r="P4788" s="350"/>
      <c r="Q4788" s="348" t="str">
        <f>VLOOKUP(K4788,TONG_SL!$A:$D,3,0)</f>
        <v>Túi</v>
      </c>
      <c r="R4788" s="362">
        <v>5</v>
      </c>
      <c r="S4788" s="362"/>
      <c r="T4788" s="362">
        <f>VLOOKUP(VLOOKUP(G4788,Ma_KH!$A:$R,18,0)&amp;K4788,Gia_MB!$A:$F,6,0)</f>
        <v>46000</v>
      </c>
      <c r="U4788" s="363">
        <f t="shared" si="489"/>
        <v>230000</v>
      </c>
      <c r="V4788" s="362"/>
      <c r="W4788" s="364">
        <f t="shared" si="490"/>
        <v>0</v>
      </c>
      <c r="X4788" s="365" t="str">
        <f t="shared" si="491"/>
        <v>8</v>
      </c>
      <c r="Y4788" s="362"/>
      <c r="Z4788" s="363">
        <f t="shared" si="492"/>
        <v>18400</v>
      </c>
      <c r="AA4788" s="366">
        <f>VLOOKUP(G4788,Ma_KH!$A:$R,14,0)</f>
        <v>60</v>
      </c>
    </row>
    <row r="4789" spans="1:27" x14ac:dyDescent="0.25">
      <c r="A4789" s="358">
        <v>46056</v>
      </c>
      <c r="B4789" s="359">
        <v>4184165466</v>
      </c>
      <c r="C4789" s="360" t="s">
        <v>15180</v>
      </c>
      <c r="D4789" s="358">
        <v>46060</v>
      </c>
      <c r="E4789" s="361"/>
      <c r="F4789" s="360"/>
      <c r="G4789" s="378" t="s">
        <v>16190</v>
      </c>
      <c r="H4789" s="361"/>
      <c r="I4789" s="359" t="s">
        <v>16194</v>
      </c>
      <c r="J4789" s="359" t="s">
        <v>1769</v>
      </c>
      <c r="K4789" s="359" t="s">
        <v>48</v>
      </c>
      <c r="L4789" s="348" t="str">
        <f>VLOOKUP($K4789,[1]TONG_SL!$A$1:$D$65536,2,0)</f>
        <v>Mọc Nấm Hương 250g</v>
      </c>
      <c r="M4789" s="349"/>
      <c r="N4789" s="348" t="str">
        <f t="shared" si="493"/>
        <v>K-C6</v>
      </c>
      <c r="O4789" s="350"/>
      <c r="P4789" s="350"/>
      <c r="Q4789" s="348" t="str">
        <f>VLOOKUP(K4789,TONG_SL!$A:$D,3,0)</f>
        <v>Túi</v>
      </c>
      <c r="R4789" s="362">
        <v>20</v>
      </c>
      <c r="S4789" s="362"/>
      <c r="T4789" s="362">
        <f>VLOOKUP(VLOOKUP(G4789,Ma_KH!$A:$R,18,0)&amp;K4789,Gia_MB!$A:$F,6,0)</f>
        <v>46000</v>
      </c>
      <c r="U4789" s="363">
        <f t="shared" ref="U4789:U4797" si="494">T4789*R4789</f>
        <v>920000</v>
      </c>
      <c r="V4789" s="362"/>
      <c r="W4789" s="364">
        <f t="shared" ref="W4789:W4797" si="495">U4789*V4789</f>
        <v>0</v>
      </c>
      <c r="X4789" s="365" t="str">
        <f t="shared" ref="X4789:X4797" si="496">IF(B4789&lt;&gt;"","8","0")</f>
        <v>8</v>
      </c>
      <c r="Y4789" s="362"/>
      <c r="Z4789" s="363">
        <f t="shared" ref="Z4789:Z4797" si="497">U4789*X4789%</f>
        <v>73600</v>
      </c>
      <c r="AA4789" s="366">
        <f>VLOOKUP(G4789,Ma_KH!$A:$R,14,0)</f>
        <v>60</v>
      </c>
    </row>
    <row r="4790" spans="1:27" x14ac:dyDescent="0.25">
      <c r="A4790" s="358">
        <v>46056</v>
      </c>
      <c r="B4790" s="359">
        <v>4184165466</v>
      </c>
      <c r="C4790" s="360" t="s">
        <v>15180</v>
      </c>
      <c r="D4790" s="358">
        <v>46060</v>
      </c>
      <c r="E4790" s="361"/>
      <c r="F4790" s="360"/>
      <c r="G4790" s="378" t="s">
        <v>16190</v>
      </c>
      <c r="H4790" s="361"/>
      <c r="I4790" s="359" t="s">
        <v>16194</v>
      </c>
      <c r="J4790" s="359" t="s">
        <v>1769</v>
      </c>
      <c r="K4790" s="359" t="s">
        <v>32</v>
      </c>
      <c r="L4790" s="348" t="str">
        <f>VLOOKUP($K4790,[1]TONG_SL!$A$1:$D$65536,2,0)</f>
        <v>Giò Tai Lưỡi Xào 250g</v>
      </c>
      <c r="M4790" s="349"/>
      <c r="N4790" s="348" t="str">
        <f t="shared" si="493"/>
        <v>K-C6</v>
      </c>
      <c r="O4790" s="350"/>
      <c r="P4790" s="350"/>
      <c r="Q4790" s="348" t="str">
        <f>VLOOKUP(K4790,TONG_SL!$A:$D,3,0)</f>
        <v>Túi</v>
      </c>
      <c r="R4790" s="362">
        <v>10</v>
      </c>
      <c r="S4790" s="362"/>
      <c r="T4790" s="362">
        <f>VLOOKUP(VLOOKUP(G4790,Ma_KH!$A:$R,18,0)&amp;K4790,Gia_MB!$A:$F,6,0)</f>
        <v>50182</v>
      </c>
      <c r="U4790" s="363">
        <f t="shared" si="494"/>
        <v>501820</v>
      </c>
      <c r="V4790" s="362"/>
      <c r="W4790" s="364">
        <f t="shared" si="495"/>
        <v>0</v>
      </c>
      <c r="X4790" s="365" t="str">
        <f t="shared" si="496"/>
        <v>8</v>
      </c>
      <c r="Y4790" s="362"/>
      <c r="Z4790" s="363">
        <f t="shared" si="497"/>
        <v>40145.599999999999</v>
      </c>
      <c r="AA4790" s="366">
        <f>VLOOKUP(G4790,Ma_KH!$A:$R,14,0)</f>
        <v>60</v>
      </c>
    </row>
    <row r="4791" spans="1:27" x14ac:dyDescent="0.25">
      <c r="A4791" s="358">
        <v>46056</v>
      </c>
      <c r="B4791" s="359">
        <v>4184165466</v>
      </c>
      <c r="C4791" s="360" t="s">
        <v>15180</v>
      </c>
      <c r="D4791" s="358">
        <v>46060</v>
      </c>
      <c r="E4791" s="361"/>
      <c r="F4791" s="360"/>
      <c r="G4791" s="378" t="s">
        <v>16190</v>
      </c>
      <c r="H4791" s="361"/>
      <c r="I4791" s="359" t="s">
        <v>16194</v>
      </c>
      <c r="J4791" s="359" t="s">
        <v>1769</v>
      </c>
      <c r="K4791" s="359" t="s">
        <v>37</v>
      </c>
      <c r="L4791" s="348" t="str">
        <f>VLOOKUP($K4791,[1]TONG_SL!$A$1:$D$65536,2,0)</f>
        <v>Chả cốm 300g</v>
      </c>
      <c r="M4791" s="349"/>
      <c r="N4791" s="348" t="str">
        <f t="shared" si="493"/>
        <v>K-C6</v>
      </c>
      <c r="O4791" s="350"/>
      <c r="P4791" s="350"/>
      <c r="Q4791" s="348" t="str">
        <f>VLOOKUP(K4791,TONG_SL!$A:$D,3,0)</f>
        <v>Túi</v>
      </c>
      <c r="R4791" s="362">
        <v>10</v>
      </c>
      <c r="S4791" s="362"/>
      <c r="T4791" s="362">
        <f>VLOOKUP(VLOOKUP(G4791,Ma_KH!$A:$R,18,0)&amp;K4791,Gia_MB!$A:$F,6,0)</f>
        <v>74250</v>
      </c>
      <c r="U4791" s="363">
        <f t="shared" si="494"/>
        <v>742500</v>
      </c>
      <c r="V4791" s="362"/>
      <c r="W4791" s="364">
        <f t="shared" si="495"/>
        <v>0</v>
      </c>
      <c r="X4791" s="365" t="str">
        <f t="shared" si="496"/>
        <v>8</v>
      </c>
      <c r="Y4791" s="362"/>
      <c r="Z4791" s="363">
        <f t="shared" si="497"/>
        <v>59400</v>
      </c>
      <c r="AA4791" s="366">
        <f>VLOOKUP(G4791,Ma_KH!$A:$R,14,0)</f>
        <v>60</v>
      </c>
    </row>
    <row r="4792" spans="1:27" x14ac:dyDescent="0.25">
      <c r="A4792" s="358">
        <v>46056</v>
      </c>
      <c r="B4792" s="359">
        <v>4184165466</v>
      </c>
      <c r="C4792" s="360" t="s">
        <v>15180</v>
      </c>
      <c r="D4792" s="358">
        <v>46060</v>
      </c>
      <c r="E4792" s="361"/>
      <c r="F4792" s="360"/>
      <c r="G4792" s="378" t="s">
        <v>16190</v>
      </c>
      <c r="H4792" s="361"/>
      <c r="I4792" s="359" t="s">
        <v>16194</v>
      </c>
      <c r="J4792" s="359" t="s">
        <v>1769</v>
      </c>
      <c r="K4792" s="359" t="s">
        <v>34</v>
      </c>
      <c r="L4792" s="348" t="str">
        <f>VLOOKUP($K4792,[1]TONG_SL!$A$1:$D$65536,2,0)</f>
        <v>Tai heo muối 200g</v>
      </c>
      <c r="M4792" s="349"/>
      <c r="N4792" s="348" t="str">
        <f t="shared" si="493"/>
        <v>K-C6</v>
      </c>
      <c r="O4792" s="350"/>
      <c r="P4792" s="350"/>
      <c r="Q4792" s="348" t="str">
        <f>VLOOKUP(K4792,TONG_SL!$A:$D,3,0)</f>
        <v>Túi</v>
      </c>
      <c r="R4792" s="362">
        <v>10</v>
      </c>
      <c r="S4792" s="362"/>
      <c r="T4792" s="362">
        <f>VLOOKUP(VLOOKUP(G4792,Ma_KH!$A:$R,18,0)&amp;K4792,Gia_MB!$A:$F,6,0)</f>
        <v>55595</v>
      </c>
      <c r="U4792" s="363">
        <f t="shared" si="494"/>
        <v>555950</v>
      </c>
      <c r="V4792" s="362"/>
      <c r="W4792" s="364">
        <f t="shared" si="495"/>
        <v>0</v>
      </c>
      <c r="X4792" s="365" t="str">
        <f t="shared" si="496"/>
        <v>8</v>
      </c>
      <c r="Y4792" s="362"/>
      <c r="Z4792" s="363">
        <f t="shared" si="497"/>
        <v>44476</v>
      </c>
      <c r="AA4792" s="366">
        <f>VLOOKUP(G4792,Ma_KH!$A:$R,14,0)</f>
        <v>60</v>
      </c>
    </row>
    <row r="4793" spans="1:27" x14ac:dyDescent="0.25">
      <c r="A4793" s="358">
        <v>46056</v>
      </c>
      <c r="B4793" s="359">
        <v>4184165466</v>
      </c>
      <c r="C4793" s="360" t="s">
        <v>15180</v>
      </c>
      <c r="D4793" s="358">
        <v>46060</v>
      </c>
      <c r="E4793" s="361"/>
      <c r="F4793" s="360"/>
      <c r="G4793" s="378" t="s">
        <v>16190</v>
      </c>
      <c r="H4793" s="361"/>
      <c r="I4793" s="359" t="s">
        <v>16194</v>
      </c>
      <c r="J4793" s="359" t="s">
        <v>1769</v>
      </c>
      <c r="K4793" s="359" t="s">
        <v>7182</v>
      </c>
      <c r="L4793" s="348" t="str">
        <f>VLOOKUP($K4793,[1]TONG_SL!$A$1:$D$65536,2,0)</f>
        <v>Chân giò heo muối 300g</v>
      </c>
      <c r="M4793" s="349"/>
      <c r="N4793" s="348" t="str">
        <f t="shared" si="493"/>
        <v>K-C6</v>
      </c>
      <c r="O4793" s="350"/>
      <c r="P4793" s="350"/>
      <c r="Q4793" s="348" t="str">
        <f>VLOOKUP(K4793,TONG_SL!$A:$D,3,0)</f>
        <v>Túi</v>
      </c>
      <c r="R4793" s="362">
        <v>15</v>
      </c>
      <c r="S4793" s="362"/>
      <c r="T4793" s="362">
        <f>VLOOKUP(VLOOKUP(G4793,Ma_KH!$A:$R,18,0)&amp;K4793,Gia_MB!$A:$F,6,0)</f>
        <v>73431</v>
      </c>
      <c r="U4793" s="363">
        <f t="shared" si="494"/>
        <v>1101465</v>
      </c>
      <c r="V4793" s="362"/>
      <c r="W4793" s="364">
        <f t="shared" si="495"/>
        <v>0</v>
      </c>
      <c r="X4793" s="365" t="str">
        <f t="shared" si="496"/>
        <v>8</v>
      </c>
      <c r="Y4793" s="362"/>
      <c r="Z4793" s="363">
        <f t="shared" si="497"/>
        <v>88117.2</v>
      </c>
      <c r="AA4793" s="366">
        <f>VLOOKUP(G4793,Ma_KH!$A:$R,14,0)</f>
        <v>60</v>
      </c>
    </row>
    <row r="4794" spans="1:27" x14ac:dyDescent="0.25">
      <c r="A4794" s="358">
        <v>46056</v>
      </c>
      <c r="B4794" s="359">
        <v>4184165466</v>
      </c>
      <c r="C4794" s="360" t="s">
        <v>15180</v>
      </c>
      <c r="D4794" s="358">
        <v>46060</v>
      </c>
      <c r="E4794" s="361"/>
      <c r="F4794" s="360"/>
      <c r="G4794" s="378" t="s">
        <v>16190</v>
      </c>
      <c r="H4794" s="361"/>
      <c r="I4794" s="359" t="s">
        <v>16194</v>
      </c>
      <c r="J4794" s="359" t="s">
        <v>1769</v>
      </c>
      <c r="K4794" s="359" t="s">
        <v>30</v>
      </c>
      <c r="L4794" s="348" t="str">
        <f>VLOOKUP($K4794,[1]TONG_SL!$A$1:$D$65536,2,0)</f>
        <v>Gà muối 500g</v>
      </c>
      <c r="M4794" s="349"/>
      <c r="N4794" s="348" t="str">
        <f t="shared" si="493"/>
        <v>K-C6</v>
      </c>
      <c r="O4794" s="350"/>
      <c r="P4794" s="350"/>
      <c r="Q4794" s="348" t="str">
        <f>VLOOKUP(K4794,TONG_SL!$A:$D,3,0)</f>
        <v>Túi</v>
      </c>
      <c r="R4794" s="362">
        <v>15</v>
      </c>
      <c r="S4794" s="362"/>
      <c r="T4794" s="362">
        <f>VLOOKUP(VLOOKUP(G4794,Ma_KH!$A:$R,18,0)&amp;K4794,Gia_MB!$A:$F,6,0)</f>
        <v>116611</v>
      </c>
      <c r="U4794" s="363">
        <f t="shared" si="494"/>
        <v>1749165</v>
      </c>
      <c r="V4794" s="362"/>
      <c r="W4794" s="364">
        <f t="shared" si="495"/>
        <v>0</v>
      </c>
      <c r="X4794" s="365" t="str">
        <f t="shared" si="496"/>
        <v>8</v>
      </c>
      <c r="Y4794" s="362"/>
      <c r="Z4794" s="363">
        <f t="shared" si="497"/>
        <v>139933.20000000001</v>
      </c>
      <c r="AA4794" s="366">
        <f>VLOOKUP(G4794,Ma_KH!$A:$R,14,0)</f>
        <v>60</v>
      </c>
    </row>
    <row r="4795" spans="1:27" x14ac:dyDescent="0.25">
      <c r="A4795" s="358">
        <v>46057</v>
      </c>
      <c r="B4795" s="359">
        <v>4184279589</v>
      </c>
      <c r="C4795" s="360" t="s">
        <v>15180</v>
      </c>
      <c r="D4795" s="358">
        <v>46060</v>
      </c>
      <c r="E4795" s="361"/>
      <c r="F4795" s="360"/>
      <c r="G4795" s="378" t="s">
        <v>16190</v>
      </c>
      <c r="H4795" s="361"/>
      <c r="I4795" s="359" t="s">
        <v>16195</v>
      </c>
      <c r="J4795" s="359" t="s">
        <v>1769</v>
      </c>
      <c r="K4795" s="359" t="s">
        <v>30</v>
      </c>
      <c r="L4795" s="348" t="str">
        <f>VLOOKUP($K4795,[1]TONG_SL!$A$1:$D$65536,2,0)</f>
        <v>Gà muối 500g</v>
      </c>
      <c r="M4795" s="349"/>
      <c r="N4795" s="348" t="str">
        <f t="shared" si="493"/>
        <v>K-C6</v>
      </c>
      <c r="O4795" s="350"/>
      <c r="P4795" s="350"/>
      <c r="Q4795" s="348" t="str">
        <f>VLOOKUP(K4795,TONG_SL!$A:$D,3,0)</f>
        <v>Túi</v>
      </c>
      <c r="R4795" s="362">
        <v>7</v>
      </c>
      <c r="S4795" s="362"/>
      <c r="T4795" s="362">
        <f>VLOOKUP(VLOOKUP(G4795,Ma_KH!$A:$R,18,0)&amp;K4795,Gia_MB!$A:$F,6,0)</f>
        <v>116611</v>
      </c>
      <c r="U4795" s="363">
        <f t="shared" si="494"/>
        <v>816277</v>
      </c>
      <c r="V4795" s="362"/>
      <c r="W4795" s="364">
        <f t="shared" si="495"/>
        <v>0</v>
      </c>
      <c r="X4795" s="365" t="str">
        <f t="shared" si="496"/>
        <v>8</v>
      </c>
      <c r="Y4795" s="362"/>
      <c r="Z4795" s="363">
        <f t="shared" si="497"/>
        <v>65302.16</v>
      </c>
      <c r="AA4795" s="366">
        <f>VLOOKUP(G4795,Ma_KH!$A:$R,14,0)</f>
        <v>60</v>
      </c>
    </row>
    <row r="4796" spans="1:27" x14ac:dyDescent="0.25">
      <c r="A4796" s="358">
        <v>46057</v>
      </c>
      <c r="B4796" s="359">
        <v>4184279589</v>
      </c>
      <c r="C4796" s="360" t="s">
        <v>15180</v>
      </c>
      <c r="D4796" s="358">
        <v>46060</v>
      </c>
      <c r="E4796" s="361"/>
      <c r="F4796" s="360"/>
      <c r="G4796" s="378" t="s">
        <v>16190</v>
      </c>
      <c r="H4796" s="361"/>
      <c r="I4796" s="359" t="s">
        <v>16195</v>
      </c>
      <c r="J4796" s="359" t="s">
        <v>1769</v>
      </c>
      <c r="K4796" s="359" t="s">
        <v>7182</v>
      </c>
      <c r="L4796" s="348" t="str">
        <f>VLOOKUP($K4796,[1]TONG_SL!$A$1:$D$65536,2,0)</f>
        <v>Chân giò heo muối 300g</v>
      </c>
      <c r="M4796" s="349"/>
      <c r="N4796" s="348" t="str">
        <f t="shared" si="493"/>
        <v>K-C6</v>
      </c>
      <c r="O4796" s="350"/>
      <c r="P4796" s="350"/>
      <c r="Q4796" s="348" t="str">
        <f>VLOOKUP(K4796,TONG_SL!$A:$D,3,0)</f>
        <v>Túi</v>
      </c>
      <c r="R4796" s="362">
        <v>15</v>
      </c>
      <c r="S4796" s="362"/>
      <c r="T4796" s="362">
        <f>VLOOKUP(VLOOKUP(G4796,Ma_KH!$A:$R,18,0)&amp;K4796,Gia_MB!$A:$F,6,0)</f>
        <v>73431</v>
      </c>
      <c r="U4796" s="363">
        <f t="shared" si="494"/>
        <v>1101465</v>
      </c>
      <c r="V4796" s="362"/>
      <c r="W4796" s="364">
        <f t="shared" si="495"/>
        <v>0</v>
      </c>
      <c r="X4796" s="365" t="str">
        <f t="shared" si="496"/>
        <v>8</v>
      </c>
      <c r="Y4796" s="362"/>
      <c r="Z4796" s="363">
        <f t="shared" si="497"/>
        <v>88117.2</v>
      </c>
      <c r="AA4796" s="366">
        <f>VLOOKUP(G4796,Ma_KH!$A:$R,14,0)</f>
        <v>60</v>
      </c>
    </row>
    <row r="4797" spans="1:27" x14ac:dyDescent="0.25">
      <c r="A4797" s="367"/>
      <c r="B4797" s="368"/>
      <c r="C4797" s="369"/>
      <c r="D4797" s="367"/>
      <c r="E4797" s="370"/>
      <c r="F4797" s="369"/>
      <c r="G4797" s="371"/>
      <c r="H4797" s="370"/>
      <c r="I4797" s="368"/>
      <c r="J4797" s="359"/>
      <c r="K4797" s="368"/>
      <c r="L4797" s="370"/>
      <c r="M4797" s="370"/>
      <c r="N4797" s="370"/>
      <c r="O4797" s="370"/>
      <c r="P4797" s="370"/>
      <c r="Q4797" s="370"/>
      <c r="R4797" s="373"/>
      <c r="S4797" s="373"/>
      <c r="T4797" s="373" t="e">
        <f>VLOOKUP(VLOOKUP(G4797,Ma_KH!$A:$R,18,0)&amp;K4797,Gia_MB!$A:$F,6,0)</f>
        <v>#N/A</v>
      </c>
      <c r="U4797" s="374" t="e">
        <f t="shared" si="494"/>
        <v>#N/A</v>
      </c>
      <c r="V4797" s="373"/>
      <c r="W4797" s="375" t="e">
        <f t="shared" si="495"/>
        <v>#N/A</v>
      </c>
      <c r="X4797" s="376" t="str">
        <f t="shared" si="496"/>
        <v>0</v>
      </c>
      <c r="Y4797" s="373"/>
      <c r="Z4797" s="374" t="e">
        <f t="shared" si="497"/>
        <v>#N/A</v>
      </c>
      <c r="AA4797" s="377" t="e">
        <f>VLOOKUP(G4797,Ma_KH!$A:$R,14,0)</f>
        <v>#N/A</v>
      </c>
    </row>
  </sheetData>
  <sheetCalcPr fullCalcOnLoad="1"/>
  <sheetProtection selectLockedCells="1" selectUnlockedCells="1"/>
  <phoneticPr fontId="17" type="noConversion"/>
  <dataValidations xWindow="269" yWindow="757" count="24">
    <dataValidation operator="equal" showInputMessage="1" showErrorMessage="1" errorTitle="MISA SME.NET" error="Ngày chứng từ không được để trống!" promptTitle="MISA SME.NET" prompt="Nhập Số đơn hàng_x000a_Tối đa 20 ký tự." sqref="G322:G338 I3:I1148 I1152:I1830 I4608:I4644 I4650:I4797 I1833:I4601 B2:B31480" xr:uid="{85689EDF-8211-42DA-AC01-329D4E1D4266}"/>
    <dataValidation type="list" allowBlank="1" showInputMessage="1" showErrorMessage="1" errorTitle="Nhập đúng mã Khách Hàng" error="NHap Ma Khach Hang" promptTitle="Nhap Ma Khach Hang" sqref="G1:G321 I1149:I1151 I1831:I1832 I4602:I4607 I4645:I4649 G339:G65536" xr:uid="{2567B6A8-2D54-4500-A6A2-FF29B4119356}">
      <formula1>Ma_KH</formula1>
    </dataValidation>
    <dataValidation type="list" allowBlank="1" showInputMessage="1" showErrorMessage="1" sqref="K1:K1048576" xr:uid="{2880672D-A678-4AE1-BE5B-D7D59B50C211}">
      <formula1>Ma_HH</formula1>
    </dataValidation>
    <dataValidation operator="equal" allowBlank="1" showInputMessage="1" promptTitle="MISA SME.NET" prompt="Nhập Tên mặt hàng_x000a_Tối đa 255 ký tự." sqref="L1:L1048576" xr:uid="{7C72E05C-91C5-48AE-B5DC-129FB77EE395}"/>
    <dataValidation allowBlank="1" showInputMessage="1" showErrorMessage="1" promptTitle="MISA SME.NET" prompt="Nhập địa điểm giao hàng._x000a_Tối đa 255 ký tự." sqref="E1:E1048576" xr:uid="{BE1B91C0-9CC6-4181-92BF-CFDC79D701D2}"/>
    <dataValidation allowBlank="1" showInputMessage="1" showErrorMessage="1" promptTitle="MISA SME.NET" prompt="Nhập Tính giá thành_x000a_Nhập 0 hoặc bỏ trống: Không tính giá thành_x000a_Nhập 1: Tính giá thành" sqref="F1:F1048576" xr:uid="{7F516308-125F-4DF0-843A-20D66B01B6F2}"/>
    <dataValidation operator="equal" showInputMessage="1" showErrorMessage="1" errorTitle="MISA SME.NET" error="Ngày hạch toán không được để trống!" promptTitle="MISA SME.NET" prompt="Nhập Ngày đơn hàng" sqref="A1:A1048576" xr:uid="{F4BA561B-930E-42D4-A23A-ED00E4109134}"/>
    <dataValidation operator="equal" allowBlank="1" showInputMessage="1" promptTitle="MISA SME.NET" prompt="Nhập Số lượng_x000a_Tối đa 14 ký tự." sqref="R2:R31480" xr:uid="{2EF69E02-01C9-43BE-A1DB-297406D5FD20}"/>
    <dataValidation type="list" allowBlank="1" showInputMessage="1" showErrorMessage="1" sqref="J1:J1048576" xr:uid="{E7F259BE-392E-4D84-9076-81D5B74BA3FA}">
      <formula1>Ma_NV</formula1>
    </dataValidation>
    <dataValidation allowBlank="1" showInputMessage="1" showErrorMessage="1" promptTitle="MISA SME.NET" prompt="Nhập Ngày giao hàng" sqref="D2:D31480" xr:uid="{02467A75-5E77-4B63-815D-C4C59419AA16}"/>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8440B0A5-1DF9-4786-BECA-D9A61696E4BB}"/>
    <dataValidation allowBlank="1" showInputMessage="1" promptTitle="MISA SME.NET" prompt="Nhập Tỷ lệ chiết khẩu_x000a_Nhập giá trị trong khoảng 0 - 100." sqref="V2:V65536" xr:uid="{2B17BBEA-B59E-4182-9B3B-6FF82AF32920}"/>
    <dataValidation operator="equal" allowBlank="1" showInputMessage="1" promptTitle="MISA SME.NET" prompt="Nhập Tiền chiết khấu_x000a_Tối đa 14 ký tự." sqref="W2:W65536" xr:uid="{C9ADA22E-682B-4151-94DF-AA5E8E8FCD4E}"/>
    <dataValidation operator="equal" allowBlank="1" showInputMessage="1" promptTitle="MISA SME.NET" prompt="Nhập Hàng khuyến mại_x000a_Nhập 1: là hàng khuyến mại_x000a_Nhập 0 hoặc để trống: không phải hàng khuyến mại" sqref="M2:M31480" xr:uid="{7D48C761-7F1C-445C-9594-D07D49910515}"/>
    <dataValidation operator="equal" allowBlank="1" showInputMessage="1" promptTitle="MISA SME.NET" prompt="Nhập Mã kho_x000a_Tối đa 20 ký tự." sqref="N2:N31480" xr:uid="{29F46FEB-BED6-4FAC-89B7-7834E87E41E8}"/>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6012C309-82A2-4083-BD8F-3D31A9BCE686}"/>
    <dataValidation operator="equal" allowBlank="1" showInputMessage="1" promptTitle="MISA SME.NET" prompt="Nhập Đơn giá_x000a_Tối đa 14 ký tự." sqref="T2:T65536" xr:uid="{CD7BCCDE-CCDA-43E0-8BF9-DC4F5E603938}"/>
    <dataValidation operator="equal" allowBlank="1" showInputMessage="1" promptTitle="MISA SME.NET" prompt="Nhập Mã đơn vị tính." sqref="Q1:Q1048576" xr:uid="{A203810B-4FD6-471D-8806-E46D4E67A3E5}"/>
    <dataValidation operator="equal" allowBlank="1" showInputMessage="1" promptTitle="MISA SME.NET" prompt="Nhập Tỷ lệ tính thuế (Thuế suất KHAC)_x000a_Nếu thuế suất là KHAC thì nhập giá trị lớn hơn 0 đến 100" sqref="Y1:Y1048576" xr:uid="{64CCE0B7-58EB-4AD3-A2B2-28AC020AC8F2}"/>
    <dataValidation operator="equal" allowBlank="1" showInputMessage="1" promptTitle="MISA SME.NET" prompt="Nhập Tiền thuế giá trị gia tăng_x000a_Tối đa 14 ký tự." sqref="Z1:Z1048576" xr:uid="{414186A1-65C9-4D11-AC94-9B6EB1421A82}"/>
    <dataValidation operator="equal" allowBlank="1" showInputMessage="1" promptTitle="MISA SME.NET" prompt="Nhập Đơn giá sau thuế_x000a_Tối đa 14 ký tự." sqref="S2:S65536" xr:uid="{7187D0F2-04FE-42CF-A2AB-1A6F450833D3}"/>
    <dataValidation operator="equal" allowBlank="1" showInputMessage="1" promptTitle="MISA SME.NET" prompt="Nhập Hạn sử dụng" sqref="P1:P1048576" xr:uid="{BB1D08B1-C16F-410D-9202-6F8D35C643BD}"/>
    <dataValidation operator="equal" allowBlank="1" showInputMessage="1" promptTitle="MISA SME.NET" prompt="Nhập Số lô_x000a_Tối đa 50 ký tự." sqref="O1:O1048576" xr:uid="{573E9718-AF9D-4D7B-A97C-BF22FECDCEBD}"/>
    <dataValidation operator="equal" allowBlank="1" showInputMessage="1" promptTitle="MISA SME.NET" prompt="Nhập Thành tiền_x000a_Tối đa 14 ký tự." sqref="U2:U65536" xr:uid="{5FA21A91-1780-4D1E-B810-D209EBE1C949}"/>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D3382-857E-4DCF-85A1-D1656D032327}">
  <sheetPr codeName="Sheet4"/>
  <dimension ref="A1:AA2574"/>
  <sheetViews>
    <sheetView workbookViewId="0">
      <pane ySplit="1" topLeftCell="A2558" activePane="bottomLeft" state="frozen"/>
      <selection pane="bottomLeft" activeCell="K2574" sqref="K2574"/>
    </sheetView>
  </sheetViews>
  <sheetFormatPr defaultRowHeight="15" x14ac:dyDescent="0.25"/>
  <cols>
    <col min="1" max="1" width="20.42578125" customWidth="1"/>
    <col min="2" max="2" width="48.28515625" customWidth="1"/>
    <col min="3" max="3" width="10.140625" customWidth="1"/>
    <col min="4" max="4" width="11.85546875" customWidth="1"/>
    <col min="5" max="5" width="20.5703125" bestFit="1" customWidth="1"/>
  </cols>
  <sheetData>
    <row r="1" spans="1:18" ht="21" x14ac:dyDescent="0.25">
      <c r="A1" s="52" t="s">
        <v>7230</v>
      </c>
      <c r="B1" s="51" t="s">
        <v>7366</v>
      </c>
      <c r="C1" s="51" t="s">
        <v>1822</v>
      </c>
      <c r="D1" s="51" t="s">
        <v>1823</v>
      </c>
      <c r="E1" s="51" t="s">
        <v>630</v>
      </c>
      <c r="F1" s="35" t="s">
        <v>1804</v>
      </c>
      <c r="G1" s="35" t="s">
        <v>1805</v>
      </c>
      <c r="H1" s="35" t="s">
        <v>1765</v>
      </c>
      <c r="I1" s="35" t="s">
        <v>1806</v>
      </c>
      <c r="J1" s="35" t="s">
        <v>1807</v>
      </c>
      <c r="K1" s="35" t="s">
        <v>22</v>
      </c>
      <c r="L1" s="35" t="s">
        <v>1808</v>
      </c>
      <c r="M1" s="35" t="s">
        <v>1809</v>
      </c>
      <c r="N1" s="36" t="s">
        <v>1810</v>
      </c>
      <c r="O1" s="35" t="s">
        <v>1811</v>
      </c>
      <c r="P1" s="35" t="s">
        <v>1812</v>
      </c>
      <c r="Q1" s="35" t="s">
        <v>1813</v>
      </c>
      <c r="R1" s="35" t="s">
        <v>1814</v>
      </c>
    </row>
    <row r="2" spans="1:18" x14ac:dyDescent="0.25">
      <c r="A2" s="144" t="s">
        <v>7932</v>
      </c>
      <c r="B2" s="144" t="s">
        <v>1816</v>
      </c>
      <c r="C2" s="144" t="s">
        <v>1817</v>
      </c>
      <c r="D2" s="144" t="s">
        <v>1818</v>
      </c>
      <c r="E2" s="144" t="s">
        <v>1819</v>
      </c>
      <c r="F2" s="144"/>
      <c r="G2" s="144" t="s">
        <v>1782</v>
      </c>
      <c r="H2" s="144" t="s">
        <v>1783</v>
      </c>
      <c r="I2" s="144" t="s">
        <v>1820</v>
      </c>
      <c r="J2" s="144" t="s">
        <v>1816</v>
      </c>
      <c r="K2" s="144"/>
      <c r="L2" s="144" t="s">
        <v>1817</v>
      </c>
      <c r="M2" s="144" t="s">
        <v>1821</v>
      </c>
      <c r="N2" s="145">
        <v>60</v>
      </c>
      <c r="O2" s="146" t="b">
        <v>0</v>
      </c>
      <c r="P2" s="144" t="s">
        <v>1822</v>
      </c>
      <c r="Q2" t="s">
        <v>1823</v>
      </c>
      <c r="R2" t="s">
        <v>1824</v>
      </c>
    </row>
    <row r="3" spans="1:18" x14ac:dyDescent="0.25">
      <c r="A3" s="144" t="s">
        <v>7931</v>
      </c>
      <c r="B3" s="144" t="s">
        <v>1826</v>
      </c>
      <c r="C3" s="144"/>
      <c r="D3" s="144" t="s">
        <v>1818</v>
      </c>
      <c r="E3" s="144" t="s">
        <v>1819</v>
      </c>
      <c r="F3" s="144"/>
      <c r="G3" s="144" t="s">
        <v>1782</v>
      </c>
      <c r="H3" s="144" t="s">
        <v>1783</v>
      </c>
      <c r="I3" s="144" t="s">
        <v>1827</v>
      </c>
      <c r="J3" s="144"/>
      <c r="K3" s="144"/>
      <c r="L3" s="144" t="s">
        <v>1828</v>
      </c>
      <c r="M3" s="144" t="s">
        <v>1829</v>
      </c>
      <c r="N3" s="145">
        <v>60</v>
      </c>
      <c r="O3" s="146" t="b">
        <v>0</v>
      </c>
      <c r="P3" s="144" t="s">
        <v>1822</v>
      </c>
      <c r="Q3" t="s">
        <v>1823</v>
      </c>
      <c r="R3" t="s">
        <v>1824</v>
      </c>
    </row>
    <row r="4" spans="1:18" x14ac:dyDescent="0.25">
      <c r="A4" s="144" t="s">
        <v>7930</v>
      </c>
      <c r="B4" s="144" t="s">
        <v>1831</v>
      </c>
      <c r="C4" s="144" t="s">
        <v>1817</v>
      </c>
      <c r="D4" s="144" t="s">
        <v>1818</v>
      </c>
      <c r="E4" s="144" t="s">
        <v>1832</v>
      </c>
      <c r="F4" s="144"/>
      <c r="G4" s="144" t="s">
        <v>70</v>
      </c>
      <c r="H4" s="144" t="s">
        <v>1779</v>
      </c>
      <c r="I4" s="144" t="s">
        <v>1820</v>
      </c>
      <c r="J4" s="144" t="s">
        <v>1831</v>
      </c>
      <c r="K4" s="144" t="s">
        <v>1833</v>
      </c>
      <c r="L4" s="144" t="s">
        <v>1817</v>
      </c>
      <c r="M4" s="144" t="s">
        <v>1833</v>
      </c>
      <c r="N4" s="145">
        <v>60</v>
      </c>
      <c r="O4" s="146" t="b">
        <v>0</v>
      </c>
      <c r="P4" s="144" t="s">
        <v>1822</v>
      </c>
      <c r="Q4" t="s">
        <v>1823</v>
      </c>
      <c r="R4" t="s">
        <v>1824</v>
      </c>
    </row>
    <row r="5" spans="1:18" x14ac:dyDescent="0.25">
      <c r="A5" s="144" t="s">
        <v>7933</v>
      </c>
      <c r="B5" s="144" t="s">
        <v>1835</v>
      </c>
      <c r="C5" s="144" t="s">
        <v>1817</v>
      </c>
      <c r="D5" s="144" t="s">
        <v>1836</v>
      </c>
      <c r="E5" s="144"/>
      <c r="F5" s="144"/>
      <c r="G5" s="144" t="s">
        <v>1784</v>
      </c>
      <c r="H5" s="144" t="s">
        <v>1785</v>
      </c>
      <c r="I5" s="144" t="s">
        <v>1837</v>
      </c>
      <c r="J5" s="144" t="s">
        <v>1835</v>
      </c>
      <c r="K5" s="144" t="s">
        <v>1838</v>
      </c>
      <c r="L5" s="144" t="s">
        <v>1817</v>
      </c>
      <c r="M5" s="144" t="s">
        <v>1838</v>
      </c>
      <c r="N5" s="145">
        <v>60</v>
      </c>
      <c r="O5" s="146" t="b">
        <v>0</v>
      </c>
      <c r="P5" s="144" t="s">
        <v>1822</v>
      </c>
      <c r="Q5" t="s">
        <v>1823</v>
      </c>
      <c r="R5" t="s">
        <v>1824</v>
      </c>
    </row>
    <row r="6" spans="1:18" x14ac:dyDescent="0.25">
      <c r="A6" s="144" t="s">
        <v>7934</v>
      </c>
      <c r="B6" s="144" t="s">
        <v>1840</v>
      </c>
      <c r="C6" s="144"/>
      <c r="D6" s="144" t="s">
        <v>1836</v>
      </c>
      <c r="E6" s="144"/>
      <c r="F6" s="144"/>
      <c r="G6" s="144" t="s">
        <v>1784</v>
      </c>
      <c r="H6" s="144" t="s">
        <v>1785</v>
      </c>
      <c r="I6" s="144" t="s">
        <v>1837</v>
      </c>
      <c r="J6" s="144"/>
      <c r="K6" s="144"/>
      <c r="L6" s="144" t="s">
        <v>1841</v>
      </c>
      <c r="M6" s="144" t="s">
        <v>1842</v>
      </c>
      <c r="N6" s="145">
        <v>60</v>
      </c>
      <c r="O6" s="146" t="b">
        <v>0</v>
      </c>
      <c r="P6" s="144" t="s">
        <v>1822</v>
      </c>
      <c r="Q6" t="s">
        <v>1823</v>
      </c>
      <c r="R6" t="s">
        <v>1824</v>
      </c>
    </row>
    <row r="7" spans="1:18" x14ac:dyDescent="0.25">
      <c r="A7" s="144" t="s">
        <v>7946</v>
      </c>
      <c r="B7" s="144" t="s">
        <v>1844</v>
      </c>
      <c r="C7" s="144"/>
      <c r="D7" s="144" t="s">
        <v>1818</v>
      </c>
      <c r="E7" s="144"/>
      <c r="F7" s="144" t="s">
        <v>1845</v>
      </c>
      <c r="G7" s="144" t="s">
        <v>71</v>
      </c>
      <c r="H7" s="144" t="s">
        <v>1777</v>
      </c>
      <c r="I7" s="144" t="s">
        <v>1846</v>
      </c>
      <c r="J7" s="144"/>
      <c r="K7" s="144"/>
      <c r="L7" s="144" t="s">
        <v>1847</v>
      </c>
      <c r="M7" s="144" t="s">
        <v>1848</v>
      </c>
      <c r="N7" s="145">
        <v>60</v>
      </c>
      <c r="O7" s="146" t="b">
        <v>0</v>
      </c>
      <c r="P7" s="144" t="s">
        <v>1822</v>
      </c>
      <c r="Q7" t="s">
        <v>1823</v>
      </c>
      <c r="R7" t="s">
        <v>1849</v>
      </c>
    </row>
    <row r="8" spans="1:18" x14ac:dyDescent="0.25">
      <c r="A8" s="144" t="s">
        <v>7964</v>
      </c>
      <c r="B8" s="144" t="s">
        <v>1851</v>
      </c>
      <c r="C8" s="144"/>
      <c r="D8" s="144" t="s">
        <v>1818</v>
      </c>
      <c r="E8" s="144"/>
      <c r="F8" s="144"/>
      <c r="G8" s="144" t="s">
        <v>71</v>
      </c>
      <c r="H8" s="144" t="s">
        <v>1777</v>
      </c>
      <c r="I8" s="144" t="s">
        <v>1852</v>
      </c>
      <c r="J8" s="144"/>
      <c r="K8" s="144"/>
      <c r="L8" s="144" t="s">
        <v>1853</v>
      </c>
      <c r="M8" s="144" t="s">
        <v>1854</v>
      </c>
      <c r="N8" s="145"/>
      <c r="O8" s="146" t="b">
        <v>1</v>
      </c>
      <c r="P8" s="144" t="s">
        <v>1822</v>
      </c>
      <c r="Q8" t="s">
        <v>1823</v>
      </c>
      <c r="R8" t="s">
        <v>1850</v>
      </c>
    </row>
    <row r="9" spans="1:18" x14ac:dyDescent="0.25">
      <c r="A9" s="144" t="s">
        <v>7973</v>
      </c>
      <c r="B9" s="144" t="s">
        <v>1856</v>
      </c>
      <c r="C9" s="144" t="s">
        <v>1857</v>
      </c>
      <c r="D9" s="144" t="s">
        <v>1818</v>
      </c>
      <c r="E9" s="144" t="s">
        <v>1858</v>
      </c>
      <c r="F9" s="144"/>
      <c r="G9" s="144" t="s">
        <v>1782</v>
      </c>
      <c r="H9" s="144" t="s">
        <v>1783</v>
      </c>
      <c r="I9" s="144" t="s">
        <v>1852</v>
      </c>
      <c r="J9" s="144"/>
      <c r="K9" s="144"/>
      <c r="L9" s="144" t="s">
        <v>1859</v>
      </c>
      <c r="M9" s="144" t="s">
        <v>1860</v>
      </c>
      <c r="N9" s="145"/>
      <c r="O9" s="146" t="b">
        <v>0</v>
      </c>
      <c r="P9" s="144" t="s">
        <v>1822</v>
      </c>
      <c r="Q9" t="s">
        <v>1823</v>
      </c>
      <c r="R9" t="s">
        <v>1855</v>
      </c>
    </row>
    <row r="10" spans="1:18" x14ac:dyDescent="0.25">
      <c r="A10" s="144" t="s">
        <v>8057</v>
      </c>
      <c r="B10" s="144" t="s">
        <v>1862</v>
      </c>
      <c r="C10" s="144"/>
      <c r="D10" s="144" t="s">
        <v>1863</v>
      </c>
      <c r="E10" s="144"/>
      <c r="F10" s="144"/>
      <c r="G10" s="144"/>
      <c r="H10" s="144"/>
      <c r="I10" s="144"/>
      <c r="J10" s="144"/>
      <c r="K10" s="144"/>
      <c r="L10" s="144" t="s">
        <v>1864</v>
      </c>
      <c r="M10" s="144" t="s">
        <v>1865</v>
      </c>
      <c r="N10" s="145"/>
      <c r="O10" s="146" t="b">
        <v>0</v>
      </c>
      <c r="P10" s="144" t="s">
        <v>1822</v>
      </c>
      <c r="Q10" t="s">
        <v>1823</v>
      </c>
      <c r="R10" t="s">
        <v>1861</v>
      </c>
    </row>
    <row r="11" spans="1:18" x14ac:dyDescent="0.25">
      <c r="A11" s="144" t="s">
        <v>10272</v>
      </c>
      <c r="B11" s="144" t="s">
        <v>1867</v>
      </c>
      <c r="C11" s="144"/>
      <c r="D11" s="144" t="s">
        <v>1818</v>
      </c>
      <c r="E11" s="144"/>
      <c r="F11" s="144"/>
      <c r="G11" s="144"/>
      <c r="H11" s="144"/>
      <c r="I11" s="144" t="s">
        <v>1868</v>
      </c>
      <c r="J11" s="144"/>
      <c r="K11" s="144"/>
      <c r="L11" s="144" t="s">
        <v>1869</v>
      </c>
      <c r="M11" s="144" t="s">
        <v>1870</v>
      </c>
      <c r="N11" s="145">
        <v>60</v>
      </c>
      <c r="O11" s="146" t="b">
        <v>0</v>
      </c>
      <c r="P11" s="144" t="s">
        <v>1822</v>
      </c>
      <c r="Q11" t="s">
        <v>1823</v>
      </c>
      <c r="R11" t="s">
        <v>1866</v>
      </c>
    </row>
    <row r="12" spans="1:18" x14ac:dyDescent="0.25">
      <c r="A12" s="144" t="s">
        <v>10258</v>
      </c>
      <c r="B12" s="144" t="s">
        <v>541</v>
      </c>
      <c r="C12" s="144"/>
      <c r="D12" s="144" t="s">
        <v>1818</v>
      </c>
      <c r="E12" s="144"/>
      <c r="F12" s="144"/>
      <c r="G12" s="144"/>
      <c r="H12" s="144"/>
      <c r="I12" s="144" t="s">
        <v>1868</v>
      </c>
      <c r="J12" s="144" t="s">
        <v>1817</v>
      </c>
      <c r="K12" s="144"/>
      <c r="L12" s="144" t="s">
        <v>1871</v>
      </c>
      <c r="M12" s="144" t="s">
        <v>1872</v>
      </c>
      <c r="N12" s="145">
        <v>60</v>
      </c>
      <c r="O12" s="146" t="b">
        <v>0</v>
      </c>
      <c r="P12" s="144" t="s">
        <v>1822</v>
      </c>
      <c r="Q12" t="s">
        <v>1823</v>
      </c>
      <c r="R12" t="s">
        <v>1866</v>
      </c>
    </row>
    <row r="13" spans="1:18" x14ac:dyDescent="0.25">
      <c r="A13" s="144" t="s">
        <v>10284</v>
      </c>
      <c r="B13" s="144" t="s">
        <v>1874</v>
      </c>
      <c r="C13" s="144" t="s">
        <v>1817</v>
      </c>
      <c r="D13" s="144" t="s">
        <v>1818</v>
      </c>
      <c r="E13" s="144" t="s">
        <v>1819</v>
      </c>
      <c r="F13" s="144"/>
      <c r="G13" s="144" t="s">
        <v>1786</v>
      </c>
      <c r="H13" s="144" t="s">
        <v>1787</v>
      </c>
      <c r="I13" s="144" t="s">
        <v>1875</v>
      </c>
      <c r="J13" s="144" t="s">
        <v>1876</v>
      </c>
      <c r="K13" s="144" t="s">
        <v>1877</v>
      </c>
      <c r="L13" s="144" t="s">
        <v>1817</v>
      </c>
      <c r="M13" s="144" t="s">
        <v>1878</v>
      </c>
      <c r="N13" s="145">
        <v>60</v>
      </c>
      <c r="O13" s="146" t="b">
        <v>0</v>
      </c>
      <c r="P13" s="144" t="s">
        <v>1822</v>
      </c>
      <c r="Q13" t="s">
        <v>1823</v>
      </c>
      <c r="R13" t="s">
        <v>1866</v>
      </c>
    </row>
    <row r="14" spans="1:18" x14ac:dyDescent="0.25">
      <c r="A14" s="144" t="s">
        <v>10293</v>
      </c>
      <c r="B14" s="144" t="s">
        <v>1880</v>
      </c>
      <c r="C14" s="144" t="s">
        <v>1817</v>
      </c>
      <c r="D14" s="144" t="s">
        <v>1818</v>
      </c>
      <c r="E14" s="144" t="s">
        <v>1881</v>
      </c>
      <c r="F14" s="144"/>
      <c r="G14" s="144" t="s">
        <v>1786</v>
      </c>
      <c r="H14" s="144" t="s">
        <v>1787</v>
      </c>
      <c r="I14" s="144" t="s">
        <v>1875</v>
      </c>
      <c r="J14" s="144" t="s">
        <v>1882</v>
      </c>
      <c r="K14" s="144" t="s">
        <v>1883</v>
      </c>
      <c r="L14" s="144" t="s">
        <v>1817</v>
      </c>
      <c r="M14" s="144" t="s">
        <v>1883</v>
      </c>
      <c r="N14" s="145">
        <v>60</v>
      </c>
      <c r="O14" s="146" t="b">
        <v>0</v>
      </c>
      <c r="P14" s="144" t="s">
        <v>1822</v>
      </c>
      <c r="Q14" t="s">
        <v>1823</v>
      </c>
      <c r="R14" t="s">
        <v>1866</v>
      </c>
    </row>
    <row r="15" spans="1:18" x14ac:dyDescent="0.25">
      <c r="A15" s="144" t="s">
        <v>10242</v>
      </c>
      <c r="B15" s="144" t="s">
        <v>1885</v>
      </c>
      <c r="C15" s="144" t="s">
        <v>1817</v>
      </c>
      <c r="D15" s="144" t="s">
        <v>1818</v>
      </c>
      <c r="E15" s="144" t="s">
        <v>1886</v>
      </c>
      <c r="F15" s="144"/>
      <c r="G15" s="144" t="s">
        <v>1786</v>
      </c>
      <c r="H15" s="144" t="s">
        <v>1787</v>
      </c>
      <c r="I15" s="144" t="s">
        <v>1875</v>
      </c>
      <c r="J15" s="144" t="s">
        <v>1885</v>
      </c>
      <c r="K15" s="144" t="s">
        <v>1887</v>
      </c>
      <c r="L15" s="144" t="s">
        <v>1817</v>
      </c>
      <c r="M15" s="144" t="s">
        <v>1887</v>
      </c>
      <c r="N15" s="145">
        <v>60</v>
      </c>
      <c r="O15" s="146" t="b">
        <v>0</v>
      </c>
      <c r="P15" s="144" t="s">
        <v>1822</v>
      </c>
      <c r="Q15" t="s">
        <v>1823</v>
      </c>
      <c r="R15" t="s">
        <v>1866</v>
      </c>
    </row>
    <row r="16" spans="1:18" x14ac:dyDescent="0.25">
      <c r="A16" s="144" t="s">
        <v>10241</v>
      </c>
      <c r="B16" s="144" t="s">
        <v>1889</v>
      </c>
      <c r="C16" s="144"/>
      <c r="D16" s="144" t="s">
        <v>1890</v>
      </c>
      <c r="E16" s="144"/>
      <c r="F16" s="144"/>
      <c r="G16" s="144"/>
      <c r="H16" s="144"/>
      <c r="I16" s="144" t="s">
        <v>1875</v>
      </c>
      <c r="J16" s="144" t="s">
        <v>1891</v>
      </c>
      <c r="K16" s="144" t="s">
        <v>1892</v>
      </c>
      <c r="L16" s="144" t="s">
        <v>1817</v>
      </c>
      <c r="M16" s="144" t="s">
        <v>1892</v>
      </c>
      <c r="N16" s="145">
        <v>60</v>
      </c>
      <c r="O16" s="146" t="b">
        <v>0</v>
      </c>
      <c r="P16" s="144" t="s">
        <v>1822</v>
      </c>
      <c r="Q16" t="s">
        <v>1823</v>
      </c>
      <c r="R16" t="s">
        <v>1866</v>
      </c>
    </row>
    <row r="17" spans="1:18" x14ac:dyDescent="0.25">
      <c r="A17" s="144" t="s">
        <v>10301</v>
      </c>
      <c r="B17" s="144" t="s">
        <v>1894</v>
      </c>
      <c r="C17" s="144" t="s">
        <v>1817</v>
      </c>
      <c r="D17" s="144" t="s">
        <v>1818</v>
      </c>
      <c r="E17" s="144" t="s">
        <v>1858</v>
      </c>
      <c r="F17" s="144"/>
      <c r="G17" s="144" t="s">
        <v>1786</v>
      </c>
      <c r="H17" s="144" t="s">
        <v>1787</v>
      </c>
      <c r="I17" s="144" t="s">
        <v>1875</v>
      </c>
      <c r="J17" s="144" t="s">
        <v>1894</v>
      </c>
      <c r="K17" s="144" t="s">
        <v>1895</v>
      </c>
      <c r="L17" s="144" t="s">
        <v>1817</v>
      </c>
      <c r="M17" s="144" t="s">
        <v>1895</v>
      </c>
      <c r="N17" s="145">
        <v>60</v>
      </c>
      <c r="O17" s="146" t="b">
        <v>0</v>
      </c>
      <c r="P17" s="144" t="s">
        <v>1822</v>
      </c>
      <c r="Q17" t="s">
        <v>1823</v>
      </c>
      <c r="R17" t="s">
        <v>1866</v>
      </c>
    </row>
    <row r="18" spans="1:18" x14ac:dyDescent="0.25">
      <c r="A18" s="144" t="s">
        <v>10312</v>
      </c>
      <c r="B18" s="144" t="s">
        <v>1897</v>
      </c>
      <c r="C18" s="144"/>
      <c r="D18" s="144" t="s">
        <v>1836</v>
      </c>
      <c r="E18" s="144"/>
      <c r="F18" s="144"/>
      <c r="G18" s="144"/>
      <c r="H18" s="144"/>
      <c r="I18" s="144" t="s">
        <v>1875</v>
      </c>
      <c r="J18" s="144" t="s">
        <v>1898</v>
      </c>
      <c r="K18" s="144" t="s">
        <v>1899</v>
      </c>
      <c r="L18" s="144" t="s">
        <v>1817</v>
      </c>
      <c r="M18" s="144" t="s">
        <v>1899</v>
      </c>
      <c r="N18" s="145">
        <v>60</v>
      </c>
      <c r="O18" s="146" t="b">
        <v>0</v>
      </c>
      <c r="P18" s="144" t="s">
        <v>1822</v>
      </c>
      <c r="Q18" t="s">
        <v>1823</v>
      </c>
      <c r="R18" t="s">
        <v>1866</v>
      </c>
    </row>
    <row r="19" spans="1:18" x14ac:dyDescent="0.25">
      <c r="A19" s="144" t="s">
        <v>10310</v>
      </c>
      <c r="B19" s="144" t="s">
        <v>1901</v>
      </c>
      <c r="C19" s="144"/>
      <c r="D19" s="144" t="s">
        <v>1902</v>
      </c>
      <c r="E19" s="144"/>
      <c r="F19" s="144"/>
      <c r="G19" s="144"/>
      <c r="H19" s="144"/>
      <c r="I19" s="144" t="s">
        <v>1875</v>
      </c>
      <c r="J19" s="144" t="s">
        <v>1903</v>
      </c>
      <c r="K19" s="144" t="s">
        <v>1904</v>
      </c>
      <c r="L19" s="144" t="s">
        <v>1817</v>
      </c>
      <c r="M19" s="144" t="s">
        <v>1904</v>
      </c>
      <c r="N19" s="145">
        <v>60</v>
      </c>
      <c r="O19" s="146" t="b">
        <v>0</v>
      </c>
      <c r="P19" s="144" t="s">
        <v>1822</v>
      </c>
      <c r="Q19" t="s">
        <v>1823</v>
      </c>
      <c r="R19" t="s">
        <v>1866</v>
      </c>
    </row>
    <row r="20" spans="1:18" x14ac:dyDescent="0.25">
      <c r="A20" s="144" t="s">
        <v>10313</v>
      </c>
      <c r="B20" s="144" t="s">
        <v>1906</v>
      </c>
      <c r="C20" s="144" t="s">
        <v>1907</v>
      </c>
      <c r="D20" s="144" t="s">
        <v>1836</v>
      </c>
      <c r="E20" s="144"/>
      <c r="F20" s="144"/>
      <c r="G20" s="144"/>
      <c r="H20" s="144"/>
      <c r="I20" s="144" t="s">
        <v>1875</v>
      </c>
      <c r="J20" s="144" t="s">
        <v>1906</v>
      </c>
      <c r="K20" s="144" t="s">
        <v>1908</v>
      </c>
      <c r="L20" s="144" t="s">
        <v>1817</v>
      </c>
      <c r="M20" s="144" t="s">
        <v>1908</v>
      </c>
      <c r="N20" s="145">
        <v>60</v>
      </c>
      <c r="O20" s="146" t="b">
        <v>0</v>
      </c>
      <c r="P20" s="144" t="s">
        <v>1822</v>
      </c>
      <c r="Q20" t="s">
        <v>1823</v>
      </c>
      <c r="R20" t="s">
        <v>1866</v>
      </c>
    </row>
    <row r="21" spans="1:18" x14ac:dyDescent="0.25">
      <c r="A21" s="144" t="s">
        <v>10259</v>
      </c>
      <c r="B21" s="144" t="s">
        <v>1910</v>
      </c>
      <c r="C21" s="144"/>
      <c r="D21" s="144" t="s">
        <v>1818</v>
      </c>
      <c r="E21" s="144" t="s">
        <v>1911</v>
      </c>
      <c r="F21" s="144"/>
      <c r="G21" s="144" t="s">
        <v>71</v>
      </c>
      <c r="H21" s="144" t="s">
        <v>1777</v>
      </c>
      <c r="I21" s="144" t="s">
        <v>1875</v>
      </c>
      <c r="J21" s="144" t="s">
        <v>1912</v>
      </c>
      <c r="K21" s="144" t="s">
        <v>1913</v>
      </c>
      <c r="L21" s="144" t="s">
        <v>1817</v>
      </c>
      <c r="M21" s="144" t="s">
        <v>1913</v>
      </c>
      <c r="N21" s="145">
        <v>60</v>
      </c>
      <c r="O21" s="146" t="b">
        <v>0</v>
      </c>
      <c r="P21" s="144" t="s">
        <v>1822</v>
      </c>
      <c r="Q21" t="s">
        <v>1823</v>
      </c>
      <c r="R21" t="s">
        <v>1866</v>
      </c>
    </row>
    <row r="22" spans="1:18" x14ac:dyDescent="0.25">
      <c r="A22" s="144" t="s">
        <v>10260</v>
      </c>
      <c r="B22" s="144" t="s">
        <v>1915</v>
      </c>
      <c r="C22" s="144" t="s">
        <v>1817</v>
      </c>
      <c r="D22" s="144" t="s">
        <v>1818</v>
      </c>
      <c r="E22" s="144" t="s">
        <v>1911</v>
      </c>
      <c r="F22" s="144"/>
      <c r="G22" s="144" t="s">
        <v>71</v>
      </c>
      <c r="H22" s="144" t="s">
        <v>1777</v>
      </c>
      <c r="I22" s="144" t="s">
        <v>1875</v>
      </c>
      <c r="J22" s="144" t="s">
        <v>1915</v>
      </c>
      <c r="K22" s="144" t="s">
        <v>1916</v>
      </c>
      <c r="L22" s="144" t="s">
        <v>1817</v>
      </c>
      <c r="M22" s="144" t="s">
        <v>1917</v>
      </c>
      <c r="N22" s="145">
        <v>60</v>
      </c>
      <c r="O22" s="146" t="b">
        <v>0</v>
      </c>
      <c r="P22" s="144" t="s">
        <v>1822</v>
      </c>
      <c r="Q22" t="s">
        <v>1823</v>
      </c>
      <c r="R22" t="s">
        <v>1866</v>
      </c>
    </row>
    <row r="23" spans="1:18" x14ac:dyDescent="0.25">
      <c r="A23" s="144" t="s">
        <v>10261</v>
      </c>
      <c r="B23" s="144" t="s">
        <v>1919</v>
      </c>
      <c r="C23" s="144" t="s">
        <v>1817</v>
      </c>
      <c r="D23" s="144" t="s">
        <v>1818</v>
      </c>
      <c r="E23" s="144" t="s">
        <v>1911</v>
      </c>
      <c r="F23" s="144"/>
      <c r="G23" s="144" t="s">
        <v>71</v>
      </c>
      <c r="H23" s="144" t="s">
        <v>1777</v>
      </c>
      <c r="I23" s="144" t="s">
        <v>1875</v>
      </c>
      <c r="J23" s="144" t="s">
        <v>1919</v>
      </c>
      <c r="K23" s="144" t="s">
        <v>1920</v>
      </c>
      <c r="L23" s="144" t="s">
        <v>1817</v>
      </c>
      <c r="M23" s="144" t="s">
        <v>1920</v>
      </c>
      <c r="N23" s="145">
        <v>60</v>
      </c>
      <c r="O23" s="146" t="b">
        <v>0</v>
      </c>
      <c r="P23" s="144" t="s">
        <v>1822</v>
      </c>
      <c r="Q23" t="s">
        <v>1823</v>
      </c>
      <c r="R23" t="s">
        <v>1866</v>
      </c>
    </row>
    <row r="24" spans="1:18" x14ac:dyDescent="0.25">
      <c r="A24" s="144" t="s">
        <v>10262</v>
      </c>
      <c r="B24" s="144" t="s">
        <v>1922</v>
      </c>
      <c r="C24" s="144" t="s">
        <v>1817</v>
      </c>
      <c r="D24" s="144" t="s">
        <v>1818</v>
      </c>
      <c r="E24" s="144" t="s">
        <v>1911</v>
      </c>
      <c r="F24" s="144"/>
      <c r="G24" s="144" t="s">
        <v>71</v>
      </c>
      <c r="H24" s="144" t="s">
        <v>1777</v>
      </c>
      <c r="I24" s="144" t="s">
        <v>1875</v>
      </c>
      <c r="J24" s="144" t="s">
        <v>1922</v>
      </c>
      <c r="K24" s="144" t="s">
        <v>1923</v>
      </c>
      <c r="L24" s="144" t="s">
        <v>1817</v>
      </c>
      <c r="M24" s="144" t="s">
        <v>1923</v>
      </c>
      <c r="N24" s="145">
        <v>60</v>
      </c>
      <c r="O24" s="146" t="b">
        <v>0</v>
      </c>
      <c r="P24" s="144" t="s">
        <v>1822</v>
      </c>
      <c r="Q24" t="s">
        <v>1823</v>
      </c>
      <c r="R24" t="s">
        <v>1866</v>
      </c>
    </row>
    <row r="25" spans="1:18" x14ac:dyDescent="0.25">
      <c r="A25" s="144" t="s">
        <v>10282</v>
      </c>
      <c r="B25" s="144" t="s">
        <v>1925</v>
      </c>
      <c r="C25" s="144" t="s">
        <v>1817</v>
      </c>
      <c r="D25" s="144" t="s">
        <v>1818</v>
      </c>
      <c r="E25" s="144" t="s">
        <v>1926</v>
      </c>
      <c r="F25" s="144"/>
      <c r="G25" s="144" t="s">
        <v>70</v>
      </c>
      <c r="H25" s="144" t="s">
        <v>1779</v>
      </c>
      <c r="I25" s="144" t="s">
        <v>1875</v>
      </c>
      <c r="J25" s="144" t="s">
        <v>1925</v>
      </c>
      <c r="K25" s="144" t="s">
        <v>1927</v>
      </c>
      <c r="L25" s="144" t="s">
        <v>1817</v>
      </c>
      <c r="M25" s="144" t="s">
        <v>1927</v>
      </c>
      <c r="N25" s="145">
        <v>60</v>
      </c>
      <c r="O25" s="146" t="b">
        <v>0</v>
      </c>
      <c r="P25" s="144" t="s">
        <v>1822</v>
      </c>
      <c r="Q25" t="s">
        <v>1823</v>
      </c>
      <c r="R25" t="s">
        <v>1866</v>
      </c>
    </row>
    <row r="26" spans="1:18" x14ac:dyDescent="0.25">
      <c r="A26" s="144" t="s">
        <v>10273</v>
      </c>
      <c r="B26" s="144" t="s">
        <v>1929</v>
      </c>
      <c r="C26" s="144" t="s">
        <v>1817</v>
      </c>
      <c r="D26" s="144" t="s">
        <v>1818</v>
      </c>
      <c r="E26" s="144" t="s">
        <v>1930</v>
      </c>
      <c r="F26" s="144"/>
      <c r="G26" s="144" t="s">
        <v>71</v>
      </c>
      <c r="H26" s="144" t="s">
        <v>1777</v>
      </c>
      <c r="I26" s="144" t="s">
        <v>1875</v>
      </c>
      <c r="J26" s="144" t="s">
        <v>1931</v>
      </c>
      <c r="K26" s="144" t="s">
        <v>1932</v>
      </c>
      <c r="L26" s="144" t="s">
        <v>1817</v>
      </c>
      <c r="M26" s="144" t="s">
        <v>1932</v>
      </c>
      <c r="N26" s="145">
        <v>60</v>
      </c>
      <c r="O26" s="146" t="b">
        <v>0</v>
      </c>
      <c r="P26" s="144" t="s">
        <v>1822</v>
      </c>
      <c r="Q26" t="s">
        <v>1823</v>
      </c>
      <c r="R26" t="s">
        <v>1866</v>
      </c>
    </row>
    <row r="27" spans="1:18" x14ac:dyDescent="0.25">
      <c r="A27" s="144" t="s">
        <v>10243</v>
      </c>
      <c r="B27" s="144" t="s">
        <v>1934</v>
      </c>
      <c r="C27" s="144" t="s">
        <v>1817</v>
      </c>
      <c r="D27" s="144" t="s">
        <v>1818</v>
      </c>
      <c r="E27" s="144" t="s">
        <v>1886</v>
      </c>
      <c r="F27" s="144"/>
      <c r="G27" s="144" t="s">
        <v>1786</v>
      </c>
      <c r="H27" s="144" t="s">
        <v>1787</v>
      </c>
      <c r="I27" s="144" t="s">
        <v>1868</v>
      </c>
      <c r="J27" s="144" t="s">
        <v>1934</v>
      </c>
      <c r="K27" s="144" t="s">
        <v>1935</v>
      </c>
      <c r="L27" s="144" t="s">
        <v>1817</v>
      </c>
      <c r="M27" s="144" t="s">
        <v>1935</v>
      </c>
      <c r="N27" s="145">
        <v>60</v>
      </c>
      <c r="O27" s="146" t="b">
        <v>0</v>
      </c>
      <c r="P27" s="144" t="s">
        <v>1822</v>
      </c>
      <c r="Q27" t="s">
        <v>1823</v>
      </c>
      <c r="R27" t="s">
        <v>1866</v>
      </c>
    </row>
    <row r="28" spans="1:18" x14ac:dyDescent="0.25">
      <c r="A28" s="144" t="s">
        <v>10298</v>
      </c>
      <c r="B28" s="144" t="s">
        <v>1937</v>
      </c>
      <c r="C28" s="144" t="s">
        <v>1817</v>
      </c>
      <c r="D28" s="144" t="s">
        <v>1818</v>
      </c>
      <c r="E28" s="144" t="s">
        <v>1938</v>
      </c>
      <c r="F28" s="144"/>
      <c r="G28" s="144" t="s">
        <v>70</v>
      </c>
      <c r="H28" s="144" t="s">
        <v>1779</v>
      </c>
      <c r="I28" s="144" t="s">
        <v>1875</v>
      </c>
      <c r="J28" s="144" t="s">
        <v>1939</v>
      </c>
      <c r="K28" s="144" t="s">
        <v>1940</v>
      </c>
      <c r="L28" s="144" t="s">
        <v>1817</v>
      </c>
      <c r="M28" s="144" t="s">
        <v>1940</v>
      </c>
      <c r="N28" s="145">
        <v>60</v>
      </c>
      <c r="O28" s="146" t="b">
        <v>0</v>
      </c>
      <c r="P28" s="144" t="s">
        <v>1822</v>
      </c>
      <c r="Q28" t="s">
        <v>1823</v>
      </c>
      <c r="R28" t="s">
        <v>1866</v>
      </c>
    </row>
    <row r="29" spans="1:18" x14ac:dyDescent="0.25">
      <c r="A29" s="144" t="s">
        <v>10299</v>
      </c>
      <c r="B29" s="144" t="s">
        <v>1942</v>
      </c>
      <c r="C29" s="144" t="s">
        <v>1817</v>
      </c>
      <c r="D29" s="144" t="s">
        <v>1818</v>
      </c>
      <c r="E29" s="144" t="s">
        <v>1938</v>
      </c>
      <c r="F29" s="144"/>
      <c r="G29" s="144" t="s">
        <v>70</v>
      </c>
      <c r="H29" s="144" t="s">
        <v>1779</v>
      </c>
      <c r="I29" s="144" t="s">
        <v>1868</v>
      </c>
      <c r="J29" s="144" t="s">
        <v>1943</v>
      </c>
      <c r="K29" s="144" t="s">
        <v>1944</v>
      </c>
      <c r="L29" s="144" t="s">
        <v>1817</v>
      </c>
      <c r="M29" s="144" t="s">
        <v>1944</v>
      </c>
      <c r="N29" s="145">
        <v>60</v>
      </c>
      <c r="O29" s="146" t="b">
        <v>0</v>
      </c>
      <c r="P29" s="144" t="s">
        <v>1822</v>
      </c>
      <c r="Q29" t="s">
        <v>1823</v>
      </c>
      <c r="R29" t="s">
        <v>1866</v>
      </c>
    </row>
    <row r="30" spans="1:18" x14ac:dyDescent="0.25">
      <c r="A30" s="144" t="s">
        <v>10302</v>
      </c>
      <c r="B30" s="144" t="s">
        <v>1946</v>
      </c>
      <c r="C30" s="144" t="s">
        <v>1817</v>
      </c>
      <c r="D30" s="144" t="s">
        <v>1818</v>
      </c>
      <c r="E30" s="144" t="s">
        <v>1858</v>
      </c>
      <c r="F30" s="144"/>
      <c r="G30" s="144" t="s">
        <v>1786</v>
      </c>
      <c r="H30" s="144" t="s">
        <v>1787</v>
      </c>
      <c r="I30" s="144" t="s">
        <v>1868</v>
      </c>
      <c r="J30" s="144" t="s">
        <v>1946</v>
      </c>
      <c r="K30" s="144" t="s">
        <v>1947</v>
      </c>
      <c r="L30" s="144" t="s">
        <v>1817</v>
      </c>
      <c r="M30" s="144" t="s">
        <v>1947</v>
      </c>
      <c r="N30" s="145">
        <v>60</v>
      </c>
      <c r="O30" s="146" t="b">
        <v>0</v>
      </c>
      <c r="P30" s="144" t="s">
        <v>1822</v>
      </c>
      <c r="Q30" t="s">
        <v>1823</v>
      </c>
      <c r="R30" t="s">
        <v>1866</v>
      </c>
    </row>
    <row r="31" spans="1:18" x14ac:dyDescent="0.25">
      <c r="A31" s="144" t="s">
        <v>10252</v>
      </c>
      <c r="B31" s="144" t="s">
        <v>1949</v>
      </c>
      <c r="C31" s="144"/>
      <c r="D31" s="144" t="s">
        <v>1818</v>
      </c>
      <c r="E31" s="144" t="s">
        <v>1832</v>
      </c>
      <c r="F31" s="144" t="s">
        <v>1950</v>
      </c>
      <c r="G31" s="144" t="s">
        <v>70</v>
      </c>
      <c r="H31" s="144" t="s">
        <v>1779</v>
      </c>
      <c r="I31" s="144" t="s">
        <v>1875</v>
      </c>
      <c r="J31" s="144" t="s">
        <v>1951</v>
      </c>
      <c r="K31" s="144" t="s">
        <v>1952</v>
      </c>
      <c r="L31" s="144" t="s">
        <v>1817</v>
      </c>
      <c r="M31" s="144" t="s">
        <v>1952</v>
      </c>
      <c r="N31" s="145">
        <v>60</v>
      </c>
      <c r="O31" s="146" t="b">
        <v>0</v>
      </c>
      <c r="P31" s="144" t="s">
        <v>1822</v>
      </c>
      <c r="Q31" t="s">
        <v>1823</v>
      </c>
      <c r="R31" t="s">
        <v>1866</v>
      </c>
    </row>
    <row r="32" spans="1:18" x14ac:dyDescent="0.25">
      <c r="A32" s="144" t="s">
        <v>10305</v>
      </c>
      <c r="B32" s="144" t="s">
        <v>1954</v>
      </c>
      <c r="C32" s="144" t="s">
        <v>1817</v>
      </c>
      <c r="D32" s="144" t="s">
        <v>1818</v>
      </c>
      <c r="E32" s="144" t="s">
        <v>1955</v>
      </c>
      <c r="F32" s="144"/>
      <c r="G32" s="144" t="s">
        <v>1786</v>
      </c>
      <c r="H32" s="144" t="s">
        <v>1787</v>
      </c>
      <c r="I32" s="144" t="s">
        <v>1868</v>
      </c>
      <c r="J32" s="144" t="s">
        <v>1954</v>
      </c>
      <c r="K32" s="144" t="s">
        <v>1956</v>
      </c>
      <c r="L32" s="144" t="s">
        <v>1817</v>
      </c>
      <c r="M32" s="144" t="s">
        <v>1957</v>
      </c>
      <c r="N32" s="145">
        <v>60</v>
      </c>
      <c r="O32" s="146" t="b">
        <v>0</v>
      </c>
      <c r="P32" s="144" t="s">
        <v>1822</v>
      </c>
      <c r="Q32" t="s">
        <v>1823</v>
      </c>
      <c r="R32" t="s">
        <v>1866</v>
      </c>
    </row>
    <row r="33" spans="1:18" x14ac:dyDescent="0.25">
      <c r="A33" s="144" t="s">
        <v>10306</v>
      </c>
      <c r="B33" s="144" t="s">
        <v>1959</v>
      </c>
      <c r="C33" s="144" t="s">
        <v>1817</v>
      </c>
      <c r="D33" s="144" t="s">
        <v>1818</v>
      </c>
      <c r="E33" s="144" t="s">
        <v>1955</v>
      </c>
      <c r="F33" s="144"/>
      <c r="G33" s="144" t="s">
        <v>1786</v>
      </c>
      <c r="H33" s="144" t="s">
        <v>1787</v>
      </c>
      <c r="I33" s="144" t="s">
        <v>1875</v>
      </c>
      <c r="J33" s="144" t="s">
        <v>1959</v>
      </c>
      <c r="K33" s="144" t="s">
        <v>1960</v>
      </c>
      <c r="L33" s="144" t="s">
        <v>1817</v>
      </c>
      <c r="M33" s="144" t="s">
        <v>1960</v>
      </c>
      <c r="N33" s="145">
        <v>60</v>
      </c>
      <c r="O33" s="146" t="b">
        <v>0</v>
      </c>
      <c r="P33" s="144" t="s">
        <v>1822</v>
      </c>
      <c r="Q33" t="s">
        <v>1823</v>
      </c>
      <c r="R33" t="s">
        <v>1866</v>
      </c>
    </row>
    <row r="34" spans="1:18" x14ac:dyDescent="0.25">
      <c r="A34" s="144" t="s">
        <v>10253</v>
      </c>
      <c r="B34" s="144" t="s">
        <v>1962</v>
      </c>
      <c r="C34" s="144"/>
      <c r="D34" s="144" t="s">
        <v>1818</v>
      </c>
      <c r="E34" s="144" t="s">
        <v>1832</v>
      </c>
      <c r="F34" s="144" t="s">
        <v>1963</v>
      </c>
      <c r="G34" s="144" t="s">
        <v>70</v>
      </c>
      <c r="H34" s="144" t="s">
        <v>1779</v>
      </c>
      <c r="I34" s="144" t="s">
        <v>1875</v>
      </c>
      <c r="J34" s="144" t="s">
        <v>1964</v>
      </c>
      <c r="K34" s="144" t="s">
        <v>1965</v>
      </c>
      <c r="L34" s="144" t="s">
        <v>1817</v>
      </c>
      <c r="M34" s="144" t="s">
        <v>1965</v>
      </c>
      <c r="N34" s="145">
        <v>60</v>
      </c>
      <c r="O34" s="146" t="b">
        <v>0</v>
      </c>
      <c r="P34" s="144" t="s">
        <v>1822</v>
      </c>
      <c r="Q34" t="s">
        <v>1823</v>
      </c>
      <c r="R34" t="s">
        <v>1866</v>
      </c>
    </row>
    <row r="35" spans="1:18" x14ac:dyDescent="0.25">
      <c r="A35" s="144" t="s">
        <v>10244</v>
      </c>
      <c r="B35" s="144" t="s">
        <v>1967</v>
      </c>
      <c r="C35" s="144" t="s">
        <v>1817</v>
      </c>
      <c r="D35" s="144" t="s">
        <v>1818</v>
      </c>
      <c r="E35" s="144" t="s">
        <v>1886</v>
      </c>
      <c r="F35" s="144"/>
      <c r="G35" s="144" t="s">
        <v>1786</v>
      </c>
      <c r="H35" s="144" t="s">
        <v>1787</v>
      </c>
      <c r="I35" s="144" t="s">
        <v>1875</v>
      </c>
      <c r="J35" s="144" t="s">
        <v>1967</v>
      </c>
      <c r="K35" s="144" t="s">
        <v>1968</v>
      </c>
      <c r="L35" s="144" t="s">
        <v>1817</v>
      </c>
      <c r="M35" s="144" t="s">
        <v>1968</v>
      </c>
      <c r="N35" s="145">
        <v>60</v>
      </c>
      <c r="O35" s="146" t="b">
        <v>0</v>
      </c>
      <c r="P35" s="144" t="s">
        <v>1822</v>
      </c>
      <c r="Q35" t="s">
        <v>1823</v>
      </c>
      <c r="R35" t="s">
        <v>1866</v>
      </c>
    </row>
    <row r="36" spans="1:18" x14ac:dyDescent="0.25">
      <c r="A36" s="144" t="s">
        <v>10290</v>
      </c>
      <c r="B36" s="144" t="s">
        <v>1970</v>
      </c>
      <c r="C36" s="144" t="s">
        <v>1817</v>
      </c>
      <c r="D36" s="144" t="s">
        <v>1818</v>
      </c>
      <c r="E36" s="144" t="s">
        <v>1971</v>
      </c>
      <c r="F36" s="144"/>
      <c r="G36" s="144" t="s">
        <v>1782</v>
      </c>
      <c r="H36" s="144" t="s">
        <v>1783</v>
      </c>
      <c r="I36" s="144" t="s">
        <v>1875</v>
      </c>
      <c r="J36" s="144" t="s">
        <v>1970</v>
      </c>
      <c r="K36" s="144" t="s">
        <v>1972</v>
      </c>
      <c r="L36" s="144" t="s">
        <v>1817</v>
      </c>
      <c r="M36" s="144" t="s">
        <v>1972</v>
      </c>
      <c r="N36" s="145">
        <v>60</v>
      </c>
      <c r="O36" s="146" t="b">
        <v>0</v>
      </c>
      <c r="P36" s="144" t="s">
        <v>1822</v>
      </c>
      <c r="Q36" t="s">
        <v>1823</v>
      </c>
      <c r="R36" t="s">
        <v>1866</v>
      </c>
    </row>
    <row r="37" spans="1:18" x14ac:dyDescent="0.25">
      <c r="A37" s="144" t="s">
        <v>10291</v>
      </c>
      <c r="B37" s="144" t="s">
        <v>1974</v>
      </c>
      <c r="C37" s="144" t="s">
        <v>1817</v>
      </c>
      <c r="D37" s="144" t="s">
        <v>1818</v>
      </c>
      <c r="E37" s="144" t="s">
        <v>1930</v>
      </c>
      <c r="F37" s="144"/>
      <c r="G37" s="144" t="s">
        <v>1782</v>
      </c>
      <c r="H37" s="144" t="s">
        <v>1783</v>
      </c>
      <c r="I37" s="144" t="s">
        <v>1875</v>
      </c>
      <c r="J37" s="144" t="s">
        <v>1974</v>
      </c>
      <c r="K37" s="144" t="s">
        <v>1975</v>
      </c>
      <c r="L37" s="144" t="s">
        <v>1817</v>
      </c>
      <c r="M37" s="144" t="s">
        <v>1975</v>
      </c>
      <c r="N37" s="145">
        <v>60</v>
      </c>
      <c r="O37" s="146" t="b">
        <v>0</v>
      </c>
      <c r="P37" s="144" t="s">
        <v>1822</v>
      </c>
      <c r="Q37" t="s">
        <v>1823</v>
      </c>
      <c r="R37" t="s">
        <v>1866</v>
      </c>
    </row>
    <row r="38" spans="1:18" x14ac:dyDescent="0.25">
      <c r="A38" s="144" t="s">
        <v>10274</v>
      </c>
      <c r="B38" s="144" t="s">
        <v>1977</v>
      </c>
      <c r="C38" s="144" t="s">
        <v>1817</v>
      </c>
      <c r="D38" s="144" t="s">
        <v>1818</v>
      </c>
      <c r="E38" s="144" t="s">
        <v>1930</v>
      </c>
      <c r="F38" s="144"/>
      <c r="G38" s="144" t="s">
        <v>71</v>
      </c>
      <c r="H38" s="144" t="s">
        <v>1777</v>
      </c>
      <c r="I38" s="144" t="s">
        <v>1875</v>
      </c>
      <c r="J38" s="144" t="s">
        <v>1977</v>
      </c>
      <c r="K38" s="144" t="s">
        <v>1978</v>
      </c>
      <c r="L38" s="144" t="s">
        <v>1817</v>
      </c>
      <c r="M38" s="144" t="s">
        <v>1978</v>
      </c>
      <c r="N38" s="145">
        <v>60</v>
      </c>
      <c r="O38" s="146" t="b">
        <v>0</v>
      </c>
      <c r="P38" s="144" t="s">
        <v>1822</v>
      </c>
      <c r="Q38" t="s">
        <v>1823</v>
      </c>
      <c r="R38" t="s">
        <v>1866</v>
      </c>
    </row>
    <row r="39" spans="1:18" x14ac:dyDescent="0.25">
      <c r="A39" s="144" t="s">
        <v>10307</v>
      </c>
      <c r="B39" s="144" t="s">
        <v>1980</v>
      </c>
      <c r="C39" s="144" t="s">
        <v>1817</v>
      </c>
      <c r="D39" s="144" t="s">
        <v>1818</v>
      </c>
      <c r="E39" s="144" t="s">
        <v>1955</v>
      </c>
      <c r="F39" s="144"/>
      <c r="G39" s="144" t="s">
        <v>1786</v>
      </c>
      <c r="H39" s="144" t="s">
        <v>1787</v>
      </c>
      <c r="I39" s="144" t="s">
        <v>1875</v>
      </c>
      <c r="J39" s="144" t="s">
        <v>1980</v>
      </c>
      <c r="K39" s="144" t="s">
        <v>1981</v>
      </c>
      <c r="L39" s="144" t="s">
        <v>1817</v>
      </c>
      <c r="M39" s="144" t="s">
        <v>1981</v>
      </c>
      <c r="N39" s="145">
        <v>60</v>
      </c>
      <c r="O39" s="146" t="b">
        <v>0</v>
      </c>
      <c r="P39" s="144" t="s">
        <v>1822</v>
      </c>
      <c r="Q39" t="s">
        <v>1823</v>
      </c>
      <c r="R39" t="s">
        <v>1866</v>
      </c>
    </row>
    <row r="40" spans="1:18" x14ac:dyDescent="0.25">
      <c r="A40" s="144" t="s">
        <v>10294</v>
      </c>
      <c r="B40" s="144" t="s">
        <v>1983</v>
      </c>
      <c r="C40" s="144" t="s">
        <v>1817</v>
      </c>
      <c r="D40" s="144" t="s">
        <v>1818</v>
      </c>
      <c r="E40" s="144" t="s">
        <v>1881</v>
      </c>
      <c r="F40" s="144"/>
      <c r="G40" s="144" t="s">
        <v>1786</v>
      </c>
      <c r="H40" s="144" t="s">
        <v>1787</v>
      </c>
      <c r="I40" s="144" t="s">
        <v>1875</v>
      </c>
      <c r="J40" s="144" t="s">
        <v>1983</v>
      </c>
      <c r="K40" s="144" t="s">
        <v>1984</v>
      </c>
      <c r="L40" s="144" t="s">
        <v>1817</v>
      </c>
      <c r="M40" s="144" t="s">
        <v>1984</v>
      </c>
      <c r="N40" s="145">
        <v>60</v>
      </c>
      <c r="O40" s="146" t="b">
        <v>0</v>
      </c>
      <c r="P40" s="144" t="s">
        <v>1822</v>
      </c>
      <c r="Q40" t="s">
        <v>1823</v>
      </c>
      <c r="R40" t="s">
        <v>1866</v>
      </c>
    </row>
    <row r="41" spans="1:18" x14ac:dyDescent="0.25">
      <c r="A41" s="144" t="s">
        <v>10245</v>
      </c>
      <c r="B41" s="144" t="s">
        <v>1986</v>
      </c>
      <c r="C41" s="144" t="s">
        <v>1817</v>
      </c>
      <c r="D41" s="144" t="s">
        <v>1818</v>
      </c>
      <c r="E41" s="144" t="s">
        <v>1886</v>
      </c>
      <c r="F41" s="144"/>
      <c r="G41" s="144" t="s">
        <v>1786</v>
      </c>
      <c r="H41" s="144" t="s">
        <v>1787</v>
      </c>
      <c r="I41" s="144" t="s">
        <v>1875</v>
      </c>
      <c r="J41" s="144" t="s">
        <v>1986</v>
      </c>
      <c r="K41" s="144" t="s">
        <v>1987</v>
      </c>
      <c r="L41" s="144" t="s">
        <v>1817</v>
      </c>
      <c r="M41" s="144" t="s">
        <v>1987</v>
      </c>
      <c r="N41" s="145">
        <v>60</v>
      </c>
      <c r="O41" s="146" t="b">
        <v>0</v>
      </c>
      <c r="P41" s="144" t="s">
        <v>1822</v>
      </c>
      <c r="Q41" t="s">
        <v>1823</v>
      </c>
      <c r="R41" t="s">
        <v>1866</v>
      </c>
    </row>
    <row r="42" spans="1:18" x14ac:dyDescent="0.25">
      <c r="A42" s="144" t="s">
        <v>10263</v>
      </c>
      <c r="B42" s="144" t="s">
        <v>1989</v>
      </c>
      <c r="C42" s="144" t="s">
        <v>1817</v>
      </c>
      <c r="D42" s="144" t="s">
        <v>1818</v>
      </c>
      <c r="E42" s="144" t="s">
        <v>1911</v>
      </c>
      <c r="F42" s="144"/>
      <c r="G42" s="144" t="s">
        <v>71</v>
      </c>
      <c r="H42" s="144" t="s">
        <v>1777</v>
      </c>
      <c r="I42" s="144" t="s">
        <v>1875</v>
      </c>
      <c r="J42" s="144" t="s">
        <v>1990</v>
      </c>
      <c r="K42" s="144" t="s">
        <v>1991</v>
      </c>
      <c r="L42" s="144" t="s">
        <v>1817</v>
      </c>
      <c r="M42" s="144" t="s">
        <v>1991</v>
      </c>
      <c r="N42" s="145">
        <v>60</v>
      </c>
      <c r="O42" s="146" t="b">
        <v>0</v>
      </c>
      <c r="P42" s="144" t="s">
        <v>1822</v>
      </c>
      <c r="Q42" t="s">
        <v>1823</v>
      </c>
      <c r="R42" t="s">
        <v>1866</v>
      </c>
    </row>
    <row r="43" spans="1:18" x14ac:dyDescent="0.25">
      <c r="A43" s="144" t="s">
        <v>10246</v>
      </c>
      <c r="B43" s="144" t="s">
        <v>1993</v>
      </c>
      <c r="C43" s="144" t="s">
        <v>1817</v>
      </c>
      <c r="D43" s="144" t="s">
        <v>1818</v>
      </c>
      <c r="E43" s="144" t="s">
        <v>1886</v>
      </c>
      <c r="F43" s="144"/>
      <c r="G43" s="144" t="s">
        <v>1786</v>
      </c>
      <c r="H43" s="144" t="s">
        <v>1787</v>
      </c>
      <c r="I43" s="144" t="s">
        <v>1875</v>
      </c>
      <c r="J43" s="144" t="s">
        <v>1994</v>
      </c>
      <c r="K43" s="144" t="s">
        <v>1995</v>
      </c>
      <c r="L43" s="144" t="s">
        <v>1817</v>
      </c>
      <c r="M43" s="144" t="s">
        <v>1995</v>
      </c>
      <c r="N43" s="145">
        <v>60</v>
      </c>
      <c r="O43" s="146" t="b">
        <v>0</v>
      </c>
      <c r="P43" s="144" t="s">
        <v>1822</v>
      </c>
      <c r="Q43" t="s">
        <v>1823</v>
      </c>
      <c r="R43" t="s">
        <v>1866</v>
      </c>
    </row>
    <row r="44" spans="1:18" x14ac:dyDescent="0.25">
      <c r="A44" s="144" t="s">
        <v>10275</v>
      </c>
      <c r="B44" s="144" t="s">
        <v>1997</v>
      </c>
      <c r="C44" s="144" t="s">
        <v>1817</v>
      </c>
      <c r="D44" s="144" t="s">
        <v>1818</v>
      </c>
      <c r="E44" s="144" t="s">
        <v>1930</v>
      </c>
      <c r="F44" s="144"/>
      <c r="G44" s="144" t="s">
        <v>71</v>
      </c>
      <c r="H44" s="144" t="s">
        <v>1777</v>
      </c>
      <c r="I44" s="144" t="s">
        <v>1875</v>
      </c>
      <c r="J44" s="144" t="s">
        <v>1997</v>
      </c>
      <c r="K44" s="144" t="s">
        <v>1997</v>
      </c>
      <c r="L44" s="144" t="s">
        <v>1817</v>
      </c>
      <c r="M44" s="144" t="s">
        <v>1997</v>
      </c>
      <c r="N44" s="145">
        <v>60</v>
      </c>
      <c r="O44" s="146" t="b">
        <v>0</v>
      </c>
      <c r="P44" s="144" t="s">
        <v>1822</v>
      </c>
      <c r="Q44" t="s">
        <v>1823</v>
      </c>
      <c r="R44" t="s">
        <v>1866</v>
      </c>
    </row>
    <row r="45" spans="1:18" x14ac:dyDescent="0.25">
      <c r="A45" s="144" t="s">
        <v>10285</v>
      </c>
      <c r="B45" s="144" t="s">
        <v>1999</v>
      </c>
      <c r="C45" s="144" t="s">
        <v>1817</v>
      </c>
      <c r="D45" s="144" t="s">
        <v>1818</v>
      </c>
      <c r="E45" s="144" t="s">
        <v>1819</v>
      </c>
      <c r="F45" s="144"/>
      <c r="G45" s="144" t="s">
        <v>71</v>
      </c>
      <c r="H45" s="144" t="s">
        <v>1777</v>
      </c>
      <c r="I45" s="144" t="s">
        <v>1875</v>
      </c>
      <c r="J45" s="144" t="s">
        <v>1999</v>
      </c>
      <c r="K45" s="144" t="s">
        <v>1999</v>
      </c>
      <c r="L45" s="144" t="s">
        <v>1817</v>
      </c>
      <c r="M45" s="144" t="s">
        <v>1999</v>
      </c>
      <c r="N45" s="145">
        <v>60</v>
      </c>
      <c r="O45" s="146" t="b">
        <v>0</v>
      </c>
      <c r="P45" s="144" t="s">
        <v>1822</v>
      </c>
      <c r="Q45" t="s">
        <v>1823</v>
      </c>
      <c r="R45" t="s">
        <v>1866</v>
      </c>
    </row>
    <row r="46" spans="1:18" x14ac:dyDescent="0.25">
      <c r="A46" s="144" t="s">
        <v>10276</v>
      </c>
      <c r="B46" s="144" t="s">
        <v>2001</v>
      </c>
      <c r="C46" s="144" t="s">
        <v>1817</v>
      </c>
      <c r="D46" s="144" t="s">
        <v>1818</v>
      </c>
      <c r="E46" s="144" t="s">
        <v>1930</v>
      </c>
      <c r="F46" s="144"/>
      <c r="G46" s="144" t="s">
        <v>71</v>
      </c>
      <c r="H46" s="144" t="s">
        <v>1777</v>
      </c>
      <c r="I46" s="144" t="s">
        <v>1875</v>
      </c>
      <c r="J46" s="144" t="s">
        <v>2002</v>
      </c>
      <c r="K46" s="144" t="s">
        <v>2003</v>
      </c>
      <c r="L46" s="144" t="s">
        <v>1817</v>
      </c>
      <c r="M46" s="144" t="s">
        <v>2003</v>
      </c>
      <c r="N46" s="145">
        <v>60</v>
      </c>
      <c r="O46" s="146" t="b">
        <v>0</v>
      </c>
      <c r="P46" s="144" t="s">
        <v>1822</v>
      </c>
      <c r="Q46" t="s">
        <v>1823</v>
      </c>
      <c r="R46" t="s">
        <v>1866</v>
      </c>
    </row>
    <row r="47" spans="1:18" x14ac:dyDescent="0.25">
      <c r="A47" s="144" t="s">
        <v>10247</v>
      </c>
      <c r="B47" s="144" t="s">
        <v>2005</v>
      </c>
      <c r="C47" s="144" t="s">
        <v>1817</v>
      </c>
      <c r="D47" s="144" t="s">
        <v>1818</v>
      </c>
      <c r="E47" s="144" t="s">
        <v>1886</v>
      </c>
      <c r="F47" s="144"/>
      <c r="G47" s="144" t="s">
        <v>1786</v>
      </c>
      <c r="H47" s="144" t="s">
        <v>1787</v>
      </c>
      <c r="I47" s="144" t="s">
        <v>1875</v>
      </c>
      <c r="J47" s="144" t="s">
        <v>2006</v>
      </c>
      <c r="K47" s="144" t="s">
        <v>2007</v>
      </c>
      <c r="L47" s="144" t="s">
        <v>1817</v>
      </c>
      <c r="M47" s="144" t="s">
        <v>2007</v>
      </c>
      <c r="N47" s="145">
        <v>60</v>
      </c>
      <c r="O47" s="146" t="b">
        <v>0</v>
      </c>
      <c r="P47" s="144" t="s">
        <v>1822</v>
      </c>
      <c r="Q47" t="s">
        <v>1823</v>
      </c>
      <c r="R47" t="s">
        <v>1866</v>
      </c>
    </row>
    <row r="48" spans="1:18" x14ac:dyDescent="0.25">
      <c r="A48" s="144" t="s">
        <v>10277</v>
      </c>
      <c r="B48" s="144" t="s">
        <v>2009</v>
      </c>
      <c r="C48" s="144" t="s">
        <v>1817</v>
      </c>
      <c r="D48" s="144" t="s">
        <v>1818</v>
      </c>
      <c r="E48" s="144" t="s">
        <v>1819</v>
      </c>
      <c r="F48" s="144"/>
      <c r="G48" s="144" t="s">
        <v>1786</v>
      </c>
      <c r="H48" s="144" t="s">
        <v>1787</v>
      </c>
      <c r="I48" s="144" t="s">
        <v>1875</v>
      </c>
      <c r="J48" s="144" t="s">
        <v>2010</v>
      </c>
      <c r="K48" s="144" t="s">
        <v>2010</v>
      </c>
      <c r="L48" s="144" t="s">
        <v>1817</v>
      </c>
      <c r="M48" s="144" t="s">
        <v>2010</v>
      </c>
      <c r="N48" s="145">
        <v>60</v>
      </c>
      <c r="O48" s="146" t="b">
        <v>0</v>
      </c>
      <c r="P48" s="144" t="s">
        <v>1822</v>
      </c>
      <c r="Q48" t="s">
        <v>1823</v>
      </c>
      <c r="R48" t="s">
        <v>1866</v>
      </c>
    </row>
    <row r="49" spans="1:18" x14ac:dyDescent="0.25">
      <c r="A49" s="144" t="s">
        <v>10308</v>
      </c>
      <c r="B49" s="144" t="s">
        <v>2012</v>
      </c>
      <c r="C49" s="144" t="s">
        <v>1817</v>
      </c>
      <c r="D49" s="144" t="s">
        <v>1818</v>
      </c>
      <c r="E49" s="144" t="s">
        <v>1955</v>
      </c>
      <c r="F49" s="144"/>
      <c r="G49" s="144" t="s">
        <v>1786</v>
      </c>
      <c r="H49" s="144" t="s">
        <v>1787</v>
      </c>
      <c r="I49" s="144" t="s">
        <v>1875</v>
      </c>
      <c r="J49" s="144" t="s">
        <v>2012</v>
      </c>
      <c r="K49" s="144" t="s">
        <v>2013</v>
      </c>
      <c r="L49" s="144" t="s">
        <v>1817</v>
      </c>
      <c r="M49" s="144" t="s">
        <v>2013</v>
      </c>
      <c r="N49" s="145">
        <v>60</v>
      </c>
      <c r="O49" s="146" t="b">
        <v>0</v>
      </c>
      <c r="P49" s="144" t="s">
        <v>1822</v>
      </c>
      <c r="Q49" t="s">
        <v>1823</v>
      </c>
      <c r="R49" t="s">
        <v>1866</v>
      </c>
    </row>
    <row r="50" spans="1:18" x14ac:dyDescent="0.25">
      <c r="A50" s="144" t="s">
        <v>10248</v>
      </c>
      <c r="B50" s="144" t="s">
        <v>2015</v>
      </c>
      <c r="C50" s="144" t="s">
        <v>1817</v>
      </c>
      <c r="D50" s="144" t="s">
        <v>1818</v>
      </c>
      <c r="E50" s="144" t="s">
        <v>1886</v>
      </c>
      <c r="F50" s="144"/>
      <c r="G50" s="144" t="s">
        <v>1786</v>
      </c>
      <c r="H50" s="144" t="s">
        <v>1787</v>
      </c>
      <c r="I50" s="144" t="s">
        <v>1875</v>
      </c>
      <c r="J50" s="144" t="s">
        <v>2015</v>
      </c>
      <c r="K50" s="144" t="s">
        <v>2016</v>
      </c>
      <c r="L50" s="144" t="s">
        <v>1817</v>
      </c>
      <c r="M50" s="144" t="s">
        <v>2016</v>
      </c>
      <c r="N50" s="145">
        <v>60</v>
      </c>
      <c r="O50" s="146" t="b">
        <v>0</v>
      </c>
      <c r="P50" s="144" t="s">
        <v>1822</v>
      </c>
      <c r="Q50" t="s">
        <v>1823</v>
      </c>
      <c r="R50" t="s">
        <v>1866</v>
      </c>
    </row>
    <row r="51" spans="1:18" x14ac:dyDescent="0.25">
      <c r="A51" s="144" t="s">
        <v>10264</v>
      </c>
      <c r="B51" s="144" t="s">
        <v>2018</v>
      </c>
      <c r="C51" s="144" t="s">
        <v>1817</v>
      </c>
      <c r="D51" s="144" t="s">
        <v>1818</v>
      </c>
      <c r="E51" s="144" t="s">
        <v>1911</v>
      </c>
      <c r="F51" s="144"/>
      <c r="G51" s="144" t="s">
        <v>71</v>
      </c>
      <c r="H51" s="144" t="s">
        <v>1777</v>
      </c>
      <c r="I51" s="144" t="s">
        <v>1875</v>
      </c>
      <c r="J51" s="144" t="s">
        <v>2018</v>
      </c>
      <c r="K51" s="144" t="s">
        <v>2019</v>
      </c>
      <c r="L51" s="144" t="s">
        <v>1817</v>
      </c>
      <c r="M51" s="144" t="s">
        <v>2019</v>
      </c>
      <c r="N51" s="145">
        <v>60</v>
      </c>
      <c r="O51" s="146" t="b">
        <v>0</v>
      </c>
      <c r="P51" s="144" t="s">
        <v>1822</v>
      </c>
      <c r="Q51" t="s">
        <v>1823</v>
      </c>
      <c r="R51" t="s">
        <v>1866</v>
      </c>
    </row>
    <row r="52" spans="1:18" x14ac:dyDescent="0.25">
      <c r="A52" s="144" t="s">
        <v>10265</v>
      </c>
      <c r="B52" s="144" t="s">
        <v>2021</v>
      </c>
      <c r="C52" s="144" t="s">
        <v>1817</v>
      </c>
      <c r="D52" s="144" t="s">
        <v>1818</v>
      </c>
      <c r="E52" s="144" t="s">
        <v>1911</v>
      </c>
      <c r="F52" s="144"/>
      <c r="G52" s="144" t="s">
        <v>71</v>
      </c>
      <c r="H52" s="144" t="s">
        <v>1777</v>
      </c>
      <c r="I52" s="144" t="s">
        <v>1875</v>
      </c>
      <c r="J52" s="144" t="s">
        <v>2022</v>
      </c>
      <c r="K52" s="144" t="s">
        <v>2023</v>
      </c>
      <c r="L52" s="144" t="s">
        <v>1817</v>
      </c>
      <c r="M52" s="144" t="s">
        <v>2023</v>
      </c>
      <c r="N52" s="145">
        <v>60</v>
      </c>
      <c r="O52" s="146" t="b">
        <v>0</v>
      </c>
      <c r="P52" s="144" t="s">
        <v>1822</v>
      </c>
      <c r="Q52" t="s">
        <v>1823</v>
      </c>
      <c r="R52" t="s">
        <v>1866</v>
      </c>
    </row>
    <row r="53" spans="1:18" x14ac:dyDescent="0.25">
      <c r="A53" s="144" t="s">
        <v>10266</v>
      </c>
      <c r="B53" s="144" t="s">
        <v>2025</v>
      </c>
      <c r="C53" s="144" t="s">
        <v>1817</v>
      </c>
      <c r="D53" s="144" t="s">
        <v>1818</v>
      </c>
      <c r="E53" s="144" t="s">
        <v>1911</v>
      </c>
      <c r="F53" s="144"/>
      <c r="G53" s="144" t="s">
        <v>71</v>
      </c>
      <c r="H53" s="144" t="s">
        <v>1777</v>
      </c>
      <c r="I53" s="144" t="s">
        <v>1875</v>
      </c>
      <c r="J53" s="144" t="s">
        <v>2026</v>
      </c>
      <c r="K53" s="144" t="s">
        <v>2027</v>
      </c>
      <c r="L53" s="144" t="s">
        <v>1817</v>
      </c>
      <c r="M53" s="144" t="s">
        <v>2027</v>
      </c>
      <c r="N53" s="145">
        <v>60</v>
      </c>
      <c r="O53" s="146" t="b">
        <v>0</v>
      </c>
      <c r="P53" s="144" t="s">
        <v>1822</v>
      </c>
      <c r="Q53" t="s">
        <v>1823</v>
      </c>
      <c r="R53" t="s">
        <v>1866</v>
      </c>
    </row>
    <row r="54" spans="1:18" x14ac:dyDescent="0.25">
      <c r="A54" s="144" t="s">
        <v>10281</v>
      </c>
      <c r="B54" s="144" t="s">
        <v>2029</v>
      </c>
      <c r="C54" s="144" t="s">
        <v>1817</v>
      </c>
      <c r="D54" s="144" t="s">
        <v>1818</v>
      </c>
      <c r="E54" s="144" t="s">
        <v>2030</v>
      </c>
      <c r="F54" s="144" t="s">
        <v>2031</v>
      </c>
      <c r="G54" s="144" t="s">
        <v>70</v>
      </c>
      <c r="H54" s="144" t="s">
        <v>1779</v>
      </c>
      <c r="I54" s="144" t="s">
        <v>1875</v>
      </c>
      <c r="J54" s="144" t="s">
        <v>2029</v>
      </c>
      <c r="K54" s="144" t="s">
        <v>2032</v>
      </c>
      <c r="L54" s="144" t="s">
        <v>1817</v>
      </c>
      <c r="M54" s="144" t="s">
        <v>2032</v>
      </c>
      <c r="N54" s="145">
        <v>60</v>
      </c>
      <c r="O54" s="146" t="b">
        <v>0</v>
      </c>
      <c r="P54" s="144" t="s">
        <v>1822</v>
      </c>
      <c r="Q54" t="s">
        <v>1823</v>
      </c>
      <c r="R54" t="s">
        <v>1866</v>
      </c>
    </row>
    <row r="55" spans="1:18" x14ac:dyDescent="0.25">
      <c r="A55" s="144" t="s">
        <v>10292</v>
      </c>
      <c r="B55" s="144" t="s">
        <v>2034</v>
      </c>
      <c r="C55" s="144" t="s">
        <v>1817</v>
      </c>
      <c r="D55" s="144" t="s">
        <v>1818</v>
      </c>
      <c r="E55" s="144" t="s">
        <v>1971</v>
      </c>
      <c r="F55" s="144"/>
      <c r="G55" s="144" t="s">
        <v>71</v>
      </c>
      <c r="H55" s="144" t="s">
        <v>1777</v>
      </c>
      <c r="I55" s="144" t="s">
        <v>1875</v>
      </c>
      <c r="J55" s="144" t="s">
        <v>2035</v>
      </c>
      <c r="K55" s="144" t="s">
        <v>2036</v>
      </c>
      <c r="L55" s="144" t="s">
        <v>1817</v>
      </c>
      <c r="M55" s="144" t="s">
        <v>2036</v>
      </c>
      <c r="N55" s="145">
        <v>60</v>
      </c>
      <c r="O55" s="146" t="b">
        <v>0</v>
      </c>
      <c r="P55" s="144" t="s">
        <v>1822</v>
      </c>
      <c r="Q55" t="s">
        <v>1823</v>
      </c>
      <c r="R55" t="s">
        <v>1866</v>
      </c>
    </row>
    <row r="56" spans="1:18" x14ac:dyDescent="0.25">
      <c r="A56" s="144" t="s">
        <v>10249</v>
      </c>
      <c r="B56" s="144" t="s">
        <v>2038</v>
      </c>
      <c r="C56" s="144" t="s">
        <v>1817</v>
      </c>
      <c r="D56" s="144" t="s">
        <v>1818</v>
      </c>
      <c r="E56" s="144" t="s">
        <v>1886</v>
      </c>
      <c r="F56" s="144"/>
      <c r="G56" s="144" t="s">
        <v>1786</v>
      </c>
      <c r="H56" s="144" t="s">
        <v>1787</v>
      </c>
      <c r="I56" s="144" t="s">
        <v>1875</v>
      </c>
      <c r="J56" s="144" t="s">
        <v>2038</v>
      </c>
      <c r="K56" s="144" t="s">
        <v>2039</v>
      </c>
      <c r="L56" s="144" t="s">
        <v>1817</v>
      </c>
      <c r="M56" s="144" t="s">
        <v>2039</v>
      </c>
      <c r="N56" s="145">
        <v>60</v>
      </c>
      <c r="O56" s="146" t="b">
        <v>0</v>
      </c>
      <c r="P56" s="144" t="s">
        <v>1822</v>
      </c>
      <c r="Q56" t="s">
        <v>1823</v>
      </c>
      <c r="R56" t="s">
        <v>1866</v>
      </c>
    </row>
    <row r="57" spans="1:18" x14ac:dyDescent="0.25">
      <c r="A57" s="144" t="s">
        <v>10286</v>
      </c>
      <c r="B57" s="144" t="s">
        <v>2041</v>
      </c>
      <c r="C57" s="144"/>
      <c r="D57" s="144" t="s">
        <v>1818</v>
      </c>
      <c r="E57" s="144" t="s">
        <v>1819</v>
      </c>
      <c r="F57" s="144"/>
      <c r="G57" s="144" t="s">
        <v>1786</v>
      </c>
      <c r="H57" s="144" t="s">
        <v>1787</v>
      </c>
      <c r="I57" s="144" t="s">
        <v>1875</v>
      </c>
      <c r="J57" s="144" t="s">
        <v>2042</v>
      </c>
      <c r="K57" s="144" t="s">
        <v>2043</v>
      </c>
      <c r="L57" s="144" t="s">
        <v>1817</v>
      </c>
      <c r="M57" s="144" t="s">
        <v>2043</v>
      </c>
      <c r="N57" s="145">
        <v>60</v>
      </c>
      <c r="O57" s="146" t="b">
        <v>0</v>
      </c>
      <c r="P57" s="144" t="s">
        <v>1822</v>
      </c>
      <c r="Q57" t="s">
        <v>1823</v>
      </c>
      <c r="R57" t="s">
        <v>1866</v>
      </c>
    </row>
    <row r="58" spans="1:18" x14ac:dyDescent="0.25">
      <c r="A58" s="144" t="s">
        <v>10267</v>
      </c>
      <c r="B58" s="144" t="s">
        <v>2045</v>
      </c>
      <c r="C58" s="144" t="s">
        <v>1817</v>
      </c>
      <c r="D58" s="144" t="s">
        <v>1818</v>
      </c>
      <c r="E58" s="144" t="s">
        <v>1911</v>
      </c>
      <c r="F58" s="144"/>
      <c r="G58" s="144" t="s">
        <v>71</v>
      </c>
      <c r="H58" s="144" t="s">
        <v>1777</v>
      </c>
      <c r="I58" s="144" t="s">
        <v>1875</v>
      </c>
      <c r="J58" s="144" t="s">
        <v>2045</v>
      </c>
      <c r="K58" s="144" t="s">
        <v>2046</v>
      </c>
      <c r="L58" s="144" t="s">
        <v>1817</v>
      </c>
      <c r="M58" s="144" t="s">
        <v>2046</v>
      </c>
      <c r="N58" s="145">
        <v>60</v>
      </c>
      <c r="O58" s="146" t="b">
        <v>0</v>
      </c>
      <c r="P58" s="144" t="s">
        <v>1822</v>
      </c>
      <c r="Q58" t="s">
        <v>1823</v>
      </c>
      <c r="R58" t="s">
        <v>1866</v>
      </c>
    </row>
    <row r="59" spans="1:18" x14ac:dyDescent="0.25">
      <c r="A59" s="144" t="s">
        <v>10295</v>
      </c>
      <c r="B59" s="144" t="s">
        <v>2048</v>
      </c>
      <c r="C59" s="144"/>
      <c r="D59" s="144" t="s">
        <v>1818</v>
      </c>
      <c r="E59" s="144" t="s">
        <v>1881</v>
      </c>
      <c r="F59" s="144" t="s">
        <v>2049</v>
      </c>
      <c r="G59" s="144" t="s">
        <v>71</v>
      </c>
      <c r="H59" s="144" t="s">
        <v>1777</v>
      </c>
      <c r="I59" s="144" t="s">
        <v>1868</v>
      </c>
      <c r="J59" s="144"/>
      <c r="K59" s="144" t="s">
        <v>2050</v>
      </c>
      <c r="L59" s="144"/>
      <c r="M59" s="144" t="s">
        <v>2050</v>
      </c>
      <c r="N59" s="145">
        <v>60</v>
      </c>
      <c r="O59" s="146" t="b">
        <v>0</v>
      </c>
      <c r="P59" s="144" t="s">
        <v>1822</v>
      </c>
      <c r="Q59" t="s">
        <v>1823</v>
      </c>
      <c r="R59" t="s">
        <v>1866</v>
      </c>
    </row>
    <row r="60" spans="1:18" x14ac:dyDescent="0.25">
      <c r="A60" s="144" t="s">
        <v>10255</v>
      </c>
      <c r="B60" s="144" t="s">
        <v>2052</v>
      </c>
      <c r="C60" s="144" t="s">
        <v>1817</v>
      </c>
      <c r="D60" s="144" t="s">
        <v>1818</v>
      </c>
      <c r="E60" s="144" t="s">
        <v>2053</v>
      </c>
      <c r="F60" s="144"/>
      <c r="G60" s="144" t="s">
        <v>71</v>
      </c>
      <c r="H60" s="144" t="s">
        <v>1777</v>
      </c>
      <c r="I60" s="144" t="s">
        <v>1875</v>
      </c>
      <c r="J60" s="144" t="s">
        <v>2052</v>
      </c>
      <c r="K60" s="144" t="s">
        <v>2052</v>
      </c>
      <c r="L60" s="144" t="s">
        <v>1817</v>
      </c>
      <c r="M60" s="144" t="s">
        <v>2052</v>
      </c>
      <c r="N60" s="145">
        <v>60</v>
      </c>
      <c r="O60" s="146" t="b">
        <v>0</v>
      </c>
      <c r="P60" s="144" t="s">
        <v>1822</v>
      </c>
      <c r="Q60" t="s">
        <v>1823</v>
      </c>
      <c r="R60" t="s">
        <v>1866</v>
      </c>
    </row>
    <row r="61" spans="1:18" x14ac:dyDescent="0.25">
      <c r="A61" s="144" t="s">
        <v>10287</v>
      </c>
      <c r="B61" s="144" t="s">
        <v>2055</v>
      </c>
      <c r="C61" s="144" t="s">
        <v>1817</v>
      </c>
      <c r="D61" s="144" t="s">
        <v>1818</v>
      </c>
      <c r="E61" s="144" t="s">
        <v>1819</v>
      </c>
      <c r="F61" s="144"/>
      <c r="G61" s="144" t="s">
        <v>1786</v>
      </c>
      <c r="H61" s="144" t="s">
        <v>1787</v>
      </c>
      <c r="I61" s="144" t="s">
        <v>1875</v>
      </c>
      <c r="J61" s="144" t="s">
        <v>2056</v>
      </c>
      <c r="K61" s="144" t="s">
        <v>2056</v>
      </c>
      <c r="L61" s="144" t="s">
        <v>1817</v>
      </c>
      <c r="M61" s="144" t="s">
        <v>2056</v>
      </c>
      <c r="N61" s="145">
        <v>60</v>
      </c>
      <c r="O61" s="146" t="b">
        <v>0</v>
      </c>
      <c r="P61" s="144" t="s">
        <v>1822</v>
      </c>
      <c r="Q61" t="s">
        <v>1823</v>
      </c>
      <c r="R61" t="s">
        <v>1866</v>
      </c>
    </row>
    <row r="62" spans="1:18" x14ac:dyDescent="0.25">
      <c r="A62" s="144" t="s">
        <v>10256</v>
      </c>
      <c r="B62" s="144" t="s">
        <v>2058</v>
      </c>
      <c r="C62" s="144" t="s">
        <v>1817</v>
      </c>
      <c r="D62" s="144" t="s">
        <v>1818</v>
      </c>
      <c r="E62" s="144" t="s">
        <v>2053</v>
      </c>
      <c r="F62" s="144"/>
      <c r="G62" s="144" t="s">
        <v>71</v>
      </c>
      <c r="H62" s="144" t="s">
        <v>1777</v>
      </c>
      <c r="I62" s="144" t="s">
        <v>1875</v>
      </c>
      <c r="J62" s="144" t="s">
        <v>2058</v>
      </c>
      <c r="K62" s="144" t="s">
        <v>2058</v>
      </c>
      <c r="L62" s="144" t="s">
        <v>1817</v>
      </c>
      <c r="M62" s="144" t="s">
        <v>2058</v>
      </c>
      <c r="N62" s="145">
        <v>60</v>
      </c>
      <c r="O62" s="146" t="b">
        <v>0</v>
      </c>
      <c r="P62" s="144" t="s">
        <v>1822</v>
      </c>
      <c r="Q62" t="s">
        <v>1823</v>
      </c>
      <c r="R62" t="s">
        <v>1866</v>
      </c>
    </row>
    <row r="63" spans="1:18" x14ac:dyDescent="0.25">
      <c r="A63" s="144" t="s">
        <v>10268</v>
      </c>
      <c r="B63" s="144" t="s">
        <v>2060</v>
      </c>
      <c r="C63" s="144" t="s">
        <v>1817</v>
      </c>
      <c r="D63" s="144" t="s">
        <v>1818</v>
      </c>
      <c r="E63" s="144" t="s">
        <v>1911</v>
      </c>
      <c r="F63" s="144"/>
      <c r="G63" s="144" t="s">
        <v>71</v>
      </c>
      <c r="H63" s="144" t="s">
        <v>1777</v>
      </c>
      <c r="I63" s="144" t="s">
        <v>1875</v>
      </c>
      <c r="J63" s="144" t="s">
        <v>2060</v>
      </c>
      <c r="K63" s="144" t="s">
        <v>2061</v>
      </c>
      <c r="L63" s="144" t="s">
        <v>1817</v>
      </c>
      <c r="M63" s="144" t="s">
        <v>2061</v>
      </c>
      <c r="N63" s="145">
        <v>60</v>
      </c>
      <c r="O63" s="146" t="b">
        <v>0</v>
      </c>
      <c r="P63" s="144" t="s">
        <v>1822</v>
      </c>
      <c r="Q63" t="s">
        <v>1823</v>
      </c>
      <c r="R63" t="s">
        <v>1866</v>
      </c>
    </row>
    <row r="64" spans="1:18" x14ac:dyDescent="0.25">
      <c r="A64" s="144" t="s">
        <v>10283</v>
      </c>
      <c r="B64" s="144" t="s">
        <v>2063</v>
      </c>
      <c r="C64" s="144" t="s">
        <v>1817</v>
      </c>
      <c r="D64" s="144" t="s">
        <v>1818</v>
      </c>
      <c r="E64" s="144" t="s">
        <v>1926</v>
      </c>
      <c r="F64" s="144"/>
      <c r="G64" s="144" t="s">
        <v>70</v>
      </c>
      <c r="H64" s="144" t="s">
        <v>1779</v>
      </c>
      <c r="I64" s="144" t="s">
        <v>1875</v>
      </c>
      <c r="J64" s="144" t="s">
        <v>2063</v>
      </c>
      <c r="K64" s="144" t="s">
        <v>2063</v>
      </c>
      <c r="L64" s="144" t="s">
        <v>1817</v>
      </c>
      <c r="M64" s="144" t="s">
        <v>2063</v>
      </c>
      <c r="N64" s="145">
        <v>60</v>
      </c>
      <c r="O64" s="146" t="b">
        <v>0</v>
      </c>
      <c r="P64" s="144" t="s">
        <v>1822</v>
      </c>
      <c r="Q64" t="s">
        <v>1823</v>
      </c>
      <c r="R64" t="s">
        <v>1866</v>
      </c>
    </row>
    <row r="65" spans="1:18" x14ac:dyDescent="0.25">
      <c r="A65" s="144" t="s">
        <v>10250</v>
      </c>
      <c r="B65" s="144" t="s">
        <v>2065</v>
      </c>
      <c r="C65" s="144" t="s">
        <v>1817</v>
      </c>
      <c r="D65" s="144" t="s">
        <v>1818</v>
      </c>
      <c r="E65" s="144" t="s">
        <v>1886</v>
      </c>
      <c r="F65" s="144"/>
      <c r="G65" s="144" t="s">
        <v>1786</v>
      </c>
      <c r="H65" s="144" t="s">
        <v>1787</v>
      </c>
      <c r="I65" s="144" t="s">
        <v>1875</v>
      </c>
      <c r="J65" s="144" t="s">
        <v>2065</v>
      </c>
      <c r="K65" s="144" t="s">
        <v>2066</v>
      </c>
      <c r="L65" s="144" t="s">
        <v>1817</v>
      </c>
      <c r="M65" s="144" t="s">
        <v>2066</v>
      </c>
      <c r="N65" s="145">
        <v>60</v>
      </c>
      <c r="O65" s="146" t="b">
        <v>0</v>
      </c>
      <c r="P65" s="144" t="s">
        <v>1822</v>
      </c>
      <c r="Q65" t="s">
        <v>1823</v>
      </c>
      <c r="R65" t="s">
        <v>1866</v>
      </c>
    </row>
    <row r="66" spans="1:18" x14ac:dyDescent="0.25">
      <c r="A66" s="144" t="s">
        <v>10269</v>
      </c>
      <c r="B66" s="144" t="s">
        <v>2068</v>
      </c>
      <c r="C66" s="144" t="s">
        <v>1817</v>
      </c>
      <c r="D66" s="144" t="s">
        <v>1818</v>
      </c>
      <c r="E66" s="144" t="s">
        <v>1819</v>
      </c>
      <c r="F66" s="144"/>
      <c r="G66" s="144" t="s">
        <v>71</v>
      </c>
      <c r="H66" s="144" t="s">
        <v>1777</v>
      </c>
      <c r="I66" s="144" t="s">
        <v>1875</v>
      </c>
      <c r="J66" s="144" t="s">
        <v>2068</v>
      </c>
      <c r="K66" s="144" t="s">
        <v>2069</v>
      </c>
      <c r="L66" s="144" t="s">
        <v>1817</v>
      </c>
      <c r="M66" s="144" t="s">
        <v>2069</v>
      </c>
      <c r="N66" s="145">
        <v>60</v>
      </c>
      <c r="O66" s="146" t="b">
        <v>0</v>
      </c>
      <c r="P66" s="144" t="s">
        <v>1822</v>
      </c>
      <c r="Q66" t="s">
        <v>1823</v>
      </c>
      <c r="R66" t="s">
        <v>1866</v>
      </c>
    </row>
    <row r="67" spans="1:18" x14ac:dyDescent="0.25">
      <c r="A67" s="144" t="s">
        <v>10304</v>
      </c>
      <c r="B67" s="144" t="s">
        <v>2071</v>
      </c>
      <c r="C67" s="144" t="s">
        <v>1817</v>
      </c>
      <c r="D67" s="144" t="s">
        <v>1818</v>
      </c>
      <c r="E67" s="144" t="s">
        <v>2072</v>
      </c>
      <c r="F67" s="144"/>
      <c r="G67" s="144" t="s">
        <v>1786</v>
      </c>
      <c r="H67" s="144" t="s">
        <v>1787</v>
      </c>
      <c r="I67" s="144" t="s">
        <v>1875</v>
      </c>
      <c r="J67" s="144" t="s">
        <v>2071</v>
      </c>
      <c r="K67" s="144" t="s">
        <v>2073</v>
      </c>
      <c r="L67" s="144" t="s">
        <v>1817</v>
      </c>
      <c r="M67" s="144" t="s">
        <v>2073</v>
      </c>
      <c r="N67" s="145">
        <v>60</v>
      </c>
      <c r="O67" s="146" t="b">
        <v>0</v>
      </c>
      <c r="P67" s="144" t="s">
        <v>1822</v>
      </c>
      <c r="Q67" t="s">
        <v>1823</v>
      </c>
      <c r="R67" t="s">
        <v>1866</v>
      </c>
    </row>
    <row r="68" spans="1:18" x14ac:dyDescent="0.25">
      <c r="A68" s="144" t="s">
        <v>10314</v>
      </c>
      <c r="B68" s="144" t="s">
        <v>2075</v>
      </c>
      <c r="C68" s="144" t="s">
        <v>1817</v>
      </c>
      <c r="D68" s="144" t="s">
        <v>2076</v>
      </c>
      <c r="E68" s="144" t="s">
        <v>2077</v>
      </c>
      <c r="F68" s="144"/>
      <c r="G68" s="144"/>
      <c r="H68" s="144"/>
      <c r="I68" s="144" t="s">
        <v>1875</v>
      </c>
      <c r="J68" s="144" t="s">
        <v>2078</v>
      </c>
      <c r="K68" s="144" t="s">
        <v>2079</v>
      </c>
      <c r="L68" s="144" t="s">
        <v>1817</v>
      </c>
      <c r="M68" s="144" t="s">
        <v>2080</v>
      </c>
      <c r="N68" s="145">
        <v>60</v>
      </c>
      <c r="O68" s="146" t="b">
        <v>0</v>
      </c>
      <c r="P68" s="144" t="s">
        <v>1822</v>
      </c>
      <c r="Q68" t="s">
        <v>1823</v>
      </c>
      <c r="R68" t="s">
        <v>1866</v>
      </c>
    </row>
    <row r="69" spans="1:18" x14ac:dyDescent="0.25">
      <c r="A69" s="144" t="s">
        <v>10296</v>
      </c>
      <c r="B69" s="144" t="s">
        <v>2082</v>
      </c>
      <c r="C69" s="144" t="s">
        <v>1817</v>
      </c>
      <c r="D69" s="144" t="s">
        <v>1818</v>
      </c>
      <c r="E69" s="144" t="s">
        <v>1881</v>
      </c>
      <c r="F69" s="144"/>
      <c r="G69" s="144" t="s">
        <v>71</v>
      </c>
      <c r="H69" s="144" t="s">
        <v>1777</v>
      </c>
      <c r="I69" s="144" t="s">
        <v>1875</v>
      </c>
      <c r="J69" s="144" t="s">
        <v>2082</v>
      </c>
      <c r="K69" s="144" t="s">
        <v>2083</v>
      </c>
      <c r="L69" s="144" t="s">
        <v>1817</v>
      </c>
      <c r="M69" s="144" t="s">
        <v>2083</v>
      </c>
      <c r="N69" s="145">
        <v>60</v>
      </c>
      <c r="O69" s="146" t="b">
        <v>0</v>
      </c>
      <c r="P69" s="144" t="s">
        <v>1822</v>
      </c>
      <c r="Q69" t="s">
        <v>1823</v>
      </c>
      <c r="R69" t="s">
        <v>1866</v>
      </c>
    </row>
    <row r="70" spans="1:18" x14ac:dyDescent="0.25">
      <c r="A70" s="144" t="s">
        <v>10251</v>
      </c>
      <c r="B70" s="144" t="s">
        <v>2085</v>
      </c>
      <c r="C70" s="144" t="s">
        <v>1817</v>
      </c>
      <c r="D70" s="144" t="s">
        <v>1818</v>
      </c>
      <c r="E70" s="144" t="s">
        <v>2086</v>
      </c>
      <c r="F70" s="144"/>
      <c r="G70" s="144" t="s">
        <v>70</v>
      </c>
      <c r="H70" s="144" t="s">
        <v>1779</v>
      </c>
      <c r="I70" s="144" t="s">
        <v>1875</v>
      </c>
      <c r="J70" s="144" t="s">
        <v>2087</v>
      </c>
      <c r="K70" s="144" t="s">
        <v>2088</v>
      </c>
      <c r="L70" s="144" t="s">
        <v>1817</v>
      </c>
      <c r="M70" s="144" t="s">
        <v>2088</v>
      </c>
      <c r="N70" s="145">
        <v>60</v>
      </c>
      <c r="O70" s="146" t="b">
        <v>0</v>
      </c>
      <c r="P70" s="144" t="s">
        <v>1822</v>
      </c>
      <c r="Q70" t="s">
        <v>1823</v>
      </c>
      <c r="R70" t="s">
        <v>1866</v>
      </c>
    </row>
    <row r="71" spans="1:18" x14ac:dyDescent="0.25">
      <c r="A71" s="144" t="s">
        <v>10297</v>
      </c>
      <c r="B71" s="144" t="s">
        <v>2090</v>
      </c>
      <c r="C71" s="144" t="s">
        <v>1817</v>
      </c>
      <c r="D71" s="144" t="s">
        <v>1818</v>
      </c>
      <c r="E71" s="144" t="s">
        <v>1881</v>
      </c>
      <c r="F71" s="144"/>
      <c r="G71" s="144" t="s">
        <v>71</v>
      </c>
      <c r="H71" s="144" t="s">
        <v>1777</v>
      </c>
      <c r="I71" s="144" t="s">
        <v>1875</v>
      </c>
      <c r="J71" s="144" t="s">
        <v>2091</v>
      </c>
      <c r="K71" s="144" t="s">
        <v>2092</v>
      </c>
      <c r="L71" s="144" t="s">
        <v>1817</v>
      </c>
      <c r="M71" s="144" t="s">
        <v>2092</v>
      </c>
      <c r="N71" s="145">
        <v>60</v>
      </c>
      <c r="O71" s="146" t="b">
        <v>0</v>
      </c>
      <c r="P71" s="144" t="s">
        <v>1822</v>
      </c>
      <c r="Q71" t="s">
        <v>1823</v>
      </c>
      <c r="R71" t="s">
        <v>1866</v>
      </c>
    </row>
    <row r="72" spans="1:18" x14ac:dyDescent="0.25">
      <c r="A72" s="144" t="s">
        <v>10257</v>
      </c>
      <c r="B72" s="144" t="s">
        <v>2094</v>
      </c>
      <c r="C72" s="144" t="s">
        <v>1817</v>
      </c>
      <c r="D72" s="144" t="s">
        <v>1818</v>
      </c>
      <c r="E72" s="144" t="s">
        <v>2053</v>
      </c>
      <c r="F72" s="144"/>
      <c r="G72" s="144" t="s">
        <v>71</v>
      </c>
      <c r="H72" s="144" t="s">
        <v>1777</v>
      </c>
      <c r="I72" s="144" t="s">
        <v>1875</v>
      </c>
      <c r="J72" s="144" t="s">
        <v>2095</v>
      </c>
      <c r="K72" s="144" t="s">
        <v>2096</v>
      </c>
      <c r="L72" s="144" t="s">
        <v>1817</v>
      </c>
      <c r="M72" s="144" t="s">
        <v>2096</v>
      </c>
      <c r="N72" s="145">
        <v>60</v>
      </c>
      <c r="O72" s="146" t="b">
        <v>0</v>
      </c>
      <c r="P72" s="144" t="s">
        <v>1822</v>
      </c>
      <c r="Q72" t="s">
        <v>1823</v>
      </c>
      <c r="R72" t="s">
        <v>1866</v>
      </c>
    </row>
    <row r="73" spans="1:18" x14ac:dyDescent="0.25">
      <c r="A73" s="144" t="s">
        <v>10300</v>
      </c>
      <c r="B73" s="144" t="s">
        <v>2098</v>
      </c>
      <c r="C73" s="144" t="s">
        <v>1817</v>
      </c>
      <c r="D73" s="144" t="s">
        <v>1818</v>
      </c>
      <c r="E73" s="144" t="s">
        <v>1938</v>
      </c>
      <c r="F73" s="144"/>
      <c r="G73" s="144" t="s">
        <v>70</v>
      </c>
      <c r="H73" s="144" t="s">
        <v>1779</v>
      </c>
      <c r="I73" s="144" t="s">
        <v>1875</v>
      </c>
      <c r="J73" s="144" t="s">
        <v>2098</v>
      </c>
      <c r="K73" s="144" t="s">
        <v>2099</v>
      </c>
      <c r="L73" s="144" t="s">
        <v>1817</v>
      </c>
      <c r="M73" s="144" t="s">
        <v>2099</v>
      </c>
      <c r="N73" s="145">
        <v>60</v>
      </c>
      <c r="O73" s="146" t="b">
        <v>0</v>
      </c>
      <c r="P73" s="144" t="s">
        <v>1822</v>
      </c>
      <c r="Q73" t="s">
        <v>1823</v>
      </c>
      <c r="R73" t="s">
        <v>1866</v>
      </c>
    </row>
    <row r="74" spans="1:18" x14ac:dyDescent="0.25">
      <c r="A74" s="144" t="s">
        <v>10254</v>
      </c>
      <c r="B74" s="144" t="s">
        <v>2101</v>
      </c>
      <c r="C74" s="144" t="s">
        <v>1817</v>
      </c>
      <c r="D74" s="144" t="s">
        <v>1818</v>
      </c>
      <c r="E74" s="144" t="s">
        <v>2102</v>
      </c>
      <c r="F74" s="144"/>
      <c r="G74" s="144" t="s">
        <v>1786</v>
      </c>
      <c r="H74" s="144" t="s">
        <v>1787</v>
      </c>
      <c r="I74" s="144" t="s">
        <v>1875</v>
      </c>
      <c r="J74" s="144" t="s">
        <v>2101</v>
      </c>
      <c r="K74" s="144" t="s">
        <v>2103</v>
      </c>
      <c r="L74" s="144" t="s">
        <v>1817</v>
      </c>
      <c r="M74" s="144" t="s">
        <v>2103</v>
      </c>
      <c r="N74" s="145">
        <v>60</v>
      </c>
      <c r="O74" s="146" t="b">
        <v>0</v>
      </c>
      <c r="P74" s="144" t="s">
        <v>1822</v>
      </c>
      <c r="Q74" t="s">
        <v>1823</v>
      </c>
      <c r="R74" t="s">
        <v>1866</v>
      </c>
    </row>
    <row r="75" spans="1:18" x14ac:dyDescent="0.25">
      <c r="A75" s="144" t="s">
        <v>10278</v>
      </c>
      <c r="B75" s="144" t="s">
        <v>2105</v>
      </c>
      <c r="C75" s="144" t="s">
        <v>1817</v>
      </c>
      <c r="D75" s="144" t="s">
        <v>1818</v>
      </c>
      <c r="E75" s="144" t="s">
        <v>1930</v>
      </c>
      <c r="F75" s="144"/>
      <c r="G75" s="144" t="s">
        <v>71</v>
      </c>
      <c r="H75" s="144" t="s">
        <v>1777</v>
      </c>
      <c r="I75" s="144" t="s">
        <v>1875</v>
      </c>
      <c r="J75" s="144" t="s">
        <v>2105</v>
      </c>
      <c r="K75" s="144" t="s">
        <v>2105</v>
      </c>
      <c r="L75" s="144" t="s">
        <v>1817</v>
      </c>
      <c r="M75" s="144" t="s">
        <v>2105</v>
      </c>
      <c r="N75" s="145">
        <v>60</v>
      </c>
      <c r="O75" s="146" t="b">
        <v>0</v>
      </c>
      <c r="P75" s="144" t="s">
        <v>1822</v>
      </c>
      <c r="Q75" t="s">
        <v>1823</v>
      </c>
      <c r="R75" t="s">
        <v>1866</v>
      </c>
    </row>
    <row r="76" spans="1:18" x14ac:dyDescent="0.25">
      <c r="A76" s="144" t="s">
        <v>10270</v>
      </c>
      <c r="B76" s="144" t="s">
        <v>2107</v>
      </c>
      <c r="C76" s="144" t="s">
        <v>1817</v>
      </c>
      <c r="D76" s="144" t="s">
        <v>1818</v>
      </c>
      <c r="E76" s="144" t="s">
        <v>1911</v>
      </c>
      <c r="F76" s="144"/>
      <c r="G76" s="144" t="s">
        <v>71</v>
      </c>
      <c r="H76" s="144" t="s">
        <v>1777</v>
      </c>
      <c r="I76" s="144" t="s">
        <v>1875</v>
      </c>
      <c r="J76" s="144" t="s">
        <v>2108</v>
      </c>
      <c r="K76" s="144" t="s">
        <v>2108</v>
      </c>
      <c r="L76" s="144" t="s">
        <v>1817</v>
      </c>
      <c r="M76" s="144" t="s">
        <v>2108</v>
      </c>
      <c r="N76" s="145">
        <v>60</v>
      </c>
      <c r="O76" s="146" t="b">
        <v>0</v>
      </c>
      <c r="P76" s="144" t="s">
        <v>1822</v>
      </c>
      <c r="Q76" t="s">
        <v>1823</v>
      </c>
      <c r="R76" t="s">
        <v>1866</v>
      </c>
    </row>
    <row r="77" spans="1:18" x14ac:dyDescent="0.25">
      <c r="A77" s="144" t="s">
        <v>10279</v>
      </c>
      <c r="B77" s="144" t="s">
        <v>2110</v>
      </c>
      <c r="C77" s="144" t="s">
        <v>1817</v>
      </c>
      <c r="D77" s="144" t="s">
        <v>1818</v>
      </c>
      <c r="E77" s="144" t="s">
        <v>1930</v>
      </c>
      <c r="F77" s="144"/>
      <c r="G77" s="144" t="s">
        <v>71</v>
      </c>
      <c r="H77" s="144" t="s">
        <v>1777</v>
      </c>
      <c r="I77" s="144" t="s">
        <v>1875</v>
      </c>
      <c r="J77" s="144" t="s">
        <v>2111</v>
      </c>
      <c r="K77" s="144" t="s">
        <v>2111</v>
      </c>
      <c r="L77" s="144" t="s">
        <v>1817</v>
      </c>
      <c r="M77" s="144" t="s">
        <v>2111</v>
      </c>
      <c r="N77" s="145">
        <v>60</v>
      </c>
      <c r="O77" s="146" t="b">
        <v>0</v>
      </c>
      <c r="P77" s="144" t="s">
        <v>1822</v>
      </c>
      <c r="Q77" t="s">
        <v>1823</v>
      </c>
      <c r="R77" t="s">
        <v>1866</v>
      </c>
    </row>
    <row r="78" spans="1:18" x14ac:dyDescent="0.25">
      <c r="A78" s="144" t="s">
        <v>10288</v>
      </c>
      <c r="B78" s="144" t="s">
        <v>2113</v>
      </c>
      <c r="C78" s="144" t="s">
        <v>1817</v>
      </c>
      <c r="D78" s="144" t="s">
        <v>1818</v>
      </c>
      <c r="E78" s="144" t="s">
        <v>1819</v>
      </c>
      <c r="F78" s="144"/>
      <c r="G78" s="144" t="s">
        <v>1786</v>
      </c>
      <c r="H78" s="144" t="s">
        <v>1787</v>
      </c>
      <c r="I78" s="144" t="s">
        <v>1875</v>
      </c>
      <c r="J78" s="144" t="s">
        <v>2114</v>
      </c>
      <c r="K78" s="144" t="s">
        <v>2115</v>
      </c>
      <c r="L78" s="144" t="s">
        <v>1817</v>
      </c>
      <c r="M78" s="144" t="s">
        <v>2115</v>
      </c>
      <c r="N78" s="145">
        <v>60</v>
      </c>
      <c r="O78" s="146" t="b">
        <v>0</v>
      </c>
      <c r="P78" s="144" t="s">
        <v>1822</v>
      </c>
      <c r="Q78" t="s">
        <v>1823</v>
      </c>
      <c r="R78" t="s">
        <v>1866</v>
      </c>
    </row>
    <row r="79" spans="1:18" x14ac:dyDescent="0.25">
      <c r="A79" s="144" t="s">
        <v>10280</v>
      </c>
      <c r="B79" s="144" t="s">
        <v>2117</v>
      </c>
      <c r="C79" s="144" t="s">
        <v>1817</v>
      </c>
      <c r="D79" s="144" t="s">
        <v>1818</v>
      </c>
      <c r="E79" s="144" t="s">
        <v>1930</v>
      </c>
      <c r="F79" s="144" t="s">
        <v>2118</v>
      </c>
      <c r="G79" s="144" t="s">
        <v>71</v>
      </c>
      <c r="H79" s="144" t="s">
        <v>1777</v>
      </c>
      <c r="I79" s="144" t="s">
        <v>1875</v>
      </c>
      <c r="J79" s="144" t="s">
        <v>2117</v>
      </c>
      <c r="K79" s="144" t="s">
        <v>2119</v>
      </c>
      <c r="L79" s="144" t="s">
        <v>1817</v>
      </c>
      <c r="M79" s="144" t="s">
        <v>2119</v>
      </c>
      <c r="N79" s="145">
        <v>60</v>
      </c>
      <c r="O79" s="146" t="b">
        <v>0</v>
      </c>
      <c r="P79" s="144" t="s">
        <v>1822</v>
      </c>
      <c r="Q79" t="s">
        <v>1823</v>
      </c>
      <c r="R79" t="s">
        <v>1866</v>
      </c>
    </row>
    <row r="80" spans="1:18" x14ac:dyDescent="0.25">
      <c r="A80" s="144" t="s">
        <v>10311</v>
      </c>
      <c r="B80" s="144" t="s">
        <v>2121</v>
      </c>
      <c r="C80" s="144" t="s">
        <v>1817</v>
      </c>
      <c r="D80" s="144" t="s">
        <v>1902</v>
      </c>
      <c r="E80" s="144"/>
      <c r="F80" s="144"/>
      <c r="G80" s="144"/>
      <c r="H80" s="144"/>
      <c r="I80" s="144" t="s">
        <v>1875</v>
      </c>
      <c r="J80" s="144" t="s">
        <v>2121</v>
      </c>
      <c r="K80" s="144" t="s">
        <v>2122</v>
      </c>
      <c r="L80" s="144" t="s">
        <v>1817</v>
      </c>
      <c r="M80" s="144" t="s">
        <v>2122</v>
      </c>
      <c r="N80" s="145">
        <v>60</v>
      </c>
      <c r="O80" s="146" t="b">
        <v>0</v>
      </c>
      <c r="P80" s="144" t="s">
        <v>1822</v>
      </c>
      <c r="Q80" t="s">
        <v>1823</v>
      </c>
      <c r="R80" t="s">
        <v>1866</v>
      </c>
    </row>
    <row r="81" spans="1:18" x14ac:dyDescent="0.25">
      <c r="A81" s="144" t="s">
        <v>10271</v>
      </c>
      <c r="B81" s="144" t="s">
        <v>2124</v>
      </c>
      <c r="C81" s="144" t="s">
        <v>1817</v>
      </c>
      <c r="D81" s="144" t="s">
        <v>1818</v>
      </c>
      <c r="E81" s="144" t="s">
        <v>1911</v>
      </c>
      <c r="F81" s="144"/>
      <c r="G81" s="144" t="s">
        <v>71</v>
      </c>
      <c r="H81" s="144" t="s">
        <v>1777</v>
      </c>
      <c r="I81" s="144" t="s">
        <v>1868</v>
      </c>
      <c r="J81" s="144" t="s">
        <v>2125</v>
      </c>
      <c r="K81" s="144" t="s">
        <v>2126</v>
      </c>
      <c r="L81" s="144" t="s">
        <v>1817</v>
      </c>
      <c r="M81" s="144" t="s">
        <v>2126</v>
      </c>
      <c r="N81" s="145">
        <v>60</v>
      </c>
      <c r="O81" s="146" t="b">
        <v>0</v>
      </c>
      <c r="P81" s="144" t="s">
        <v>1822</v>
      </c>
      <c r="Q81" t="s">
        <v>1823</v>
      </c>
      <c r="R81" t="s">
        <v>1866</v>
      </c>
    </row>
    <row r="82" spans="1:18" x14ac:dyDescent="0.25">
      <c r="A82" s="144" t="s">
        <v>10289</v>
      </c>
      <c r="B82" s="144" t="s">
        <v>2128</v>
      </c>
      <c r="C82" s="144" t="s">
        <v>1817</v>
      </c>
      <c r="D82" s="144" t="s">
        <v>1818</v>
      </c>
      <c r="E82" s="144" t="s">
        <v>1819</v>
      </c>
      <c r="F82" s="144"/>
      <c r="G82" s="144" t="s">
        <v>1786</v>
      </c>
      <c r="H82" s="144" t="s">
        <v>1787</v>
      </c>
      <c r="I82" s="144" t="s">
        <v>1868</v>
      </c>
      <c r="J82" s="144" t="s">
        <v>2128</v>
      </c>
      <c r="K82" s="144" t="s">
        <v>2128</v>
      </c>
      <c r="L82" s="144" t="s">
        <v>1817</v>
      </c>
      <c r="M82" s="144" t="s">
        <v>2128</v>
      </c>
      <c r="N82" s="145">
        <v>60</v>
      </c>
      <c r="O82" s="146" t="b">
        <v>0</v>
      </c>
      <c r="P82" s="144" t="s">
        <v>1822</v>
      </c>
      <c r="Q82" t="s">
        <v>1823</v>
      </c>
      <c r="R82" t="s">
        <v>1866</v>
      </c>
    </row>
    <row r="83" spans="1:18" x14ac:dyDescent="0.25">
      <c r="A83" s="144" t="s">
        <v>10309</v>
      </c>
      <c r="B83" s="144" t="s">
        <v>2130</v>
      </c>
      <c r="C83" s="144" t="s">
        <v>1817</v>
      </c>
      <c r="D83" s="144" t="s">
        <v>1818</v>
      </c>
      <c r="E83" s="144" t="s">
        <v>1955</v>
      </c>
      <c r="F83" s="144"/>
      <c r="G83" s="144" t="s">
        <v>1786</v>
      </c>
      <c r="H83" s="144" t="s">
        <v>1787</v>
      </c>
      <c r="I83" s="144" t="s">
        <v>1868</v>
      </c>
      <c r="J83" s="144" t="s">
        <v>2131</v>
      </c>
      <c r="K83" s="144" t="s">
        <v>2132</v>
      </c>
      <c r="L83" s="144" t="s">
        <v>1817</v>
      </c>
      <c r="M83" s="144" t="s">
        <v>2132</v>
      </c>
      <c r="N83" s="145">
        <v>60</v>
      </c>
      <c r="O83" s="146" t="b">
        <v>0</v>
      </c>
      <c r="P83" s="144" t="s">
        <v>1822</v>
      </c>
      <c r="Q83" t="s">
        <v>1823</v>
      </c>
      <c r="R83" t="s">
        <v>1866</v>
      </c>
    </row>
    <row r="84" spans="1:18" x14ac:dyDescent="0.25">
      <c r="A84" s="144" t="s">
        <v>10303</v>
      </c>
      <c r="B84" s="144" t="s">
        <v>2134</v>
      </c>
      <c r="C84" s="144" t="s">
        <v>1817</v>
      </c>
      <c r="D84" s="144" t="s">
        <v>1818</v>
      </c>
      <c r="E84" s="144" t="s">
        <v>1858</v>
      </c>
      <c r="F84" s="144"/>
      <c r="G84" s="144" t="s">
        <v>1786</v>
      </c>
      <c r="H84" s="144" t="s">
        <v>1787</v>
      </c>
      <c r="I84" s="144" t="s">
        <v>1868</v>
      </c>
      <c r="J84" s="144" t="s">
        <v>2135</v>
      </c>
      <c r="K84" s="144" t="s">
        <v>2136</v>
      </c>
      <c r="L84" s="144" t="s">
        <v>1817</v>
      </c>
      <c r="M84" s="144" t="s">
        <v>2136</v>
      </c>
      <c r="N84" s="145">
        <v>60</v>
      </c>
      <c r="O84" s="146" t="b">
        <v>0</v>
      </c>
      <c r="P84" s="144" t="s">
        <v>1822</v>
      </c>
      <c r="Q84" t="s">
        <v>1823</v>
      </c>
      <c r="R84" t="s">
        <v>1866</v>
      </c>
    </row>
    <row r="85" spans="1:18" x14ac:dyDescent="0.25">
      <c r="A85" s="144" t="s">
        <v>11160</v>
      </c>
      <c r="B85" s="144" t="s">
        <v>2138</v>
      </c>
      <c r="C85" s="144" t="s">
        <v>2139</v>
      </c>
      <c r="D85" s="144" t="s">
        <v>1818</v>
      </c>
      <c r="E85" s="144" t="s">
        <v>2072</v>
      </c>
      <c r="F85" s="144" t="s">
        <v>2140</v>
      </c>
      <c r="G85" s="144"/>
      <c r="H85" s="144"/>
      <c r="I85" s="144" t="s">
        <v>1852</v>
      </c>
      <c r="J85" s="144"/>
      <c r="K85" s="144"/>
      <c r="L85" s="144" t="s">
        <v>2141</v>
      </c>
      <c r="M85" s="144" t="s">
        <v>2142</v>
      </c>
      <c r="N85" s="145"/>
      <c r="O85" s="146" t="b">
        <v>0</v>
      </c>
      <c r="P85" s="144" t="s">
        <v>1822</v>
      </c>
      <c r="Q85" t="s">
        <v>1823</v>
      </c>
      <c r="R85" t="s">
        <v>2137</v>
      </c>
    </row>
    <row r="86" spans="1:18" x14ac:dyDescent="0.25">
      <c r="A86" s="144" t="s">
        <v>10990</v>
      </c>
      <c r="B86" s="144" t="s">
        <v>665</v>
      </c>
      <c r="C86" s="144"/>
      <c r="D86" s="144" t="s">
        <v>1818</v>
      </c>
      <c r="E86" s="144"/>
      <c r="F86" s="144"/>
      <c r="G86" s="144" t="s">
        <v>1782</v>
      </c>
      <c r="H86" s="144" t="s">
        <v>1783</v>
      </c>
      <c r="I86" s="144"/>
      <c r="J86" s="144"/>
      <c r="K86" s="144"/>
      <c r="L86" s="144"/>
      <c r="M86" s="144" t="s">
        <v>2144</v>
      </c>
      <c r="N86" s="145"/>
      <c r="O86" s="146" t="b">
        <v>1</v>
      </c>
      <c r="P86" s="144" t="s">
        <v>1822</v>
      </c>
      <c r="Q86" t="s">
        <v>1823</v>
      </c>
      <c r="R86" t="s">
        <v>2143</v>
      </c>
    </row>
    <row r="87" spans="1:18" x14ac:dyDescent="0.25">
      <c r="A87" s="144" t="s">
        <v>10824</v>
      </c>
      <c r="B87" s="144" t="s">
        <v>2146</v>
      </c>
      <c r="C87" s="144"/>
      <c r="D87" s="144" t="s">
        <v>2147</v>
      </c>
      <c r="E87" s="144"/>
      <c r="F87" s="144"/>
      <c r="G87" s="144"/>
      <c r="H87" s="144"/>
      <c r="I87" s="144" t="s">
        <v>1852</v>
      </c>
      <c r="J87" s="144"/>
      <c r="K87" s="144"/>
      <c r="L87" s="144"/>
      <c r="M87" s="144" t="s">
        <v>2148</v>
      </c>
      <c r="N87" s="145"/>
      <c r="O87" s="146" t="b">
        <v>0</v>
      </c>
      <c r="P87" s="144" t="s">
        <v>1822</v>
      </c>
      <c r="Q87" t="s">
        <v>1823</v>
      </c>
      <c r="R87" t="s">
        <v>2145</v>
      </c>
    </row>
    <row r="88" spans="1:18" x14ac:dyDescent="0.25">
      <c r="A88" s="144" t="s">
        <v>11171</v>
      </c>
      <c r="B88" s="144" t="s">
        <v>2150</v>
      </c>
      <c r="C88" s="144" t="s">
        <v>1817</v>
      </c>
      <c r="D88" s="144" t="s">
        <v>1902</v>
      </c>
      <c r="E88" s="144" t="s">
        <v>2151</v>
      </c>
      <c r="F88" s="144" t="s">
        <v>2152</v>
      </c>
      <c r="G88" s="144" t="s">
        <v>1782</v>
      </c>
      <c r="H88" s="144" t="s">
        <v>1783</v>
      </c>
      <c r="I88" s="144" t="s">
        <v>2153</v>
      </c>
      <c r="J88" s="144" t="s">
        <v>2150</v>
      </c>
      <c r="K88" s="144" t="s">
        <v>2154</v>
      </c>
      <c r="L88" s="144" t="s">
        <v>2155</v>
      </c>
      <c r="M88" s="144" t="s">
        <v>2154</v>
      </c>
      <c r="N88" s="145"/>
      <c r="O88" s="146" t="b">
        <v>0</v>
      </c>
      <c r="P88" s="144" t="s">
        <v>1822</v>
      </c>
      <c r="Q88" t="s">
        <v>1823</v>
      </c>
      <c r="R88" t="s">
        <v>2149</v>
      </c>
    </row>
    <row r="89" spans="1:18" x14ac:dyDescent="0.25">
      <c r="A89" s="144" t="s">
        <v>8808</v>
      </c>
      <c r="B89" s="144" t="s">
        <v>707</v>
      </c>
      <c r="C89" s="144"/>
      <c r="D89" s="144" t="s">
        <v>1818</v>
      </c>
      <c r="E89" s="144"/>
      <c r="F89" s="144"/>
      <c r="G89" s="144"/>
      <c r="H89" s="144"/>
      <c r="I89" s="144" t="s">
        <v>2156</v>
      </c>
      <c r="J89" s="144"/>
      <c r="K89" s="144"/>
      <c r="L89" s="144" t="s">
        <v>2157</v>
      </c>
      <c r="M89" s="144" t="s">
        <v>2158</v>
      </c>
      <c r="N89" s="145">
        <v>67</v>
      </c>
      <c r="O89" s="146" t="b">
        <v>0</v>
      </c>
      <c r="P89" s="144" t="s">
        <v>1822</v>
      </c>
      <c r="Q89" t="s">
        <v>1823</v>
      </c>
      <c r="R89" t="s">
        <v>550</v>
      </c>
    </row>
    <row r="90" spans="1:18" x14ac:dyDescent="0.25">
      <c r="A90" s="144" t="s">
        <v>8885</v>
      </c>
      <c r="B90" s="144" t="s">
        <v>709</v>
      </c>
      <c r="C90" s="144"/>
      <c r="D90" s="144" t="s">
        <v>2076</v>
      </c>
      <c r="E90" s="144"/>
      <c r="F90" s="144"/>
      <c r="G90" s="144"/>
      <c r="H90" s="144"/>
      <c r="I90" s="144" t="s">
        <v>2156</v>
      </c>
      <c r="J90" s="144"/>
      <c r="K90" s="144"/>
      <c r="L90" s="144" t="s">
        <v>2159</v>
      </c>
      <c r="M90" s="144" t="s">
        <v>2160</v>
      </c>
      <c r="N90" s="145">
        <v>67</v>
      </c>
      <c r="O90" s="146" t="b">
        <v>0</v>
      </c>
      <c r="P90" s="144" t="s">
        <v>1822</v>
      </c>
      <c r="Q90" t="s">
        <v>1823</v>
      </c>
      <c r="R90" t="s">
        <v>550</v>
      </c>
    </row>
    <row r="91" spans="1:18" x14ac:dyDescent="0.25">
      <c r="A91" s="144" t="s">
        <v>8840</v>
      </c>
      <c r="B91" s="144" t="s">
        <v>711</v>
      </c>
      <c r="C91" s="144"/>
      <c r="D91" s="144" t="s">
        <v>1902</v>
      </c>
      <c r="E91" s="144"/>
      <c r="F91" s="144"/>
      <c r="G91" s="144"/>
      <c r="H91" s="144"/>
      <c r="I91" s="144" t="s">
        <v>2156</v>
      </c>
      <c r="J91" s="144"/>
      <c r="K91" s="144"/>
      <c r="L91" s="144" t="s">
        <v>2161</v>
      </c>
      <c r="M91" s="144" t="s">
        <v>2162</v>
      </c>
      <c r="N91" s="145">
        <v>67</v>
      </c>
      <c r="O91" s="146" t="b">
        <v>0</v>
      </c>
      <c r="P91" s="144" t="s">
        <v>1822</v>
      </c>
      <c r="Q91" t="s">
        <v>1823</v>
      </c>
      <c r="R91" t="s">
        <v>550</v>
      </c>
    </row>
    <row r="92" spans="1:18" x14ac:dyDescent="0.25">
      <c r="A92" s="144" t="s">
        <v>8857</v>
      </c>
      <c r="B92" s="144" t="s">
        <v>713</v>
      </c>
      <c r="C92" s="144"/>
      <c r="D92" s="144" t="s">
        <v>1836</v>
      </c>
      <c r="E92" s="144"/>
      <c r="F92" s="144"/>
      <c r="G92" s="144"/>
      <c r="H92" s="144"/>
      <c r="I92" s="144" t="s">
        <v>2156</v>
      </c>
      <c r="J92" s="144"/>
      <c r="K92" s="144" t="s">
        <v>2163</v>
      </c>
      <c r="L92" s="144" t="s">
        <v>2164</v>
      </c>
      <c r="M92" s="144" t="s">
        <v>2163</v>
      </c>
      <c r="N92" s="145">
        <v>67</v>
      </c>
      <c r="O92" s="146" t="b">
        <v>0</v>
      </c>
      <c r="P92" s="144" t="s">
        <v>1822</v>
      </c>
      <c r="Q92" t="s">
        <v>1823</v>
      </c>
      <c r="R92" t="s">
        <v>550</v>
      </c>
    </row>
    <row r="93" spans="1:18" x14ac:dyDescent="0.25">
      <c r="A93" s="144" t="s">
        <v>8092</v>
      </c>
      <c r="B93" s="144" t="s">
        <v>715</v>
      </c>
      <c r="C93" s="144"/>
      <c r="D93" s="144" t="s">
        <v>2147</v>
      </c>
      <c r="E93" s="144"/>
      <c r="F93" s="144"/>
      <c r="G93" s="144"/>
      <c r="H93" s="144"/>
      <c r="I93" s="144" t="s">
        <v>2156</v>
      </c>
      <c r="J93" s="144"/>
      <c r="K93" s="144"/>
      <c r="L93" s="144" t="s">
        <v>2165</v>
      </c>
      <c r="M93" s="144" t="s">
        <v>2166</v>
      </c>
      <c r="N93" s="145">
        <v>67</v>
      </c>
      <c r="O93" s="146" t="b">
        <v>0</v>
      </c>
      <c r="P93" s="144" t="s">
        <v>1822</v>
      </c>
      <c r="Q93" t="s">
        <v>1823</v>
      </c>
      <c r="R93" t="s">
        <v>550</v>
      </c>
    </row>
    <row r="94" spans="1:18" x14ac:dyDescent="0.25">
      <c r="A94" s="144" t="s">
        <v>8897</v>
      </c>
      <c r="B94" s="144" t="s">
        <v>717</v>
      </c>
      <c r="C94" s="144"/>
      <c r="D94" s="144" t="s">
        <v>2167</v>
      </c>
      <c r="E94" s="144"/>
      <c r="F94" s="144"/>
      <c r="G94" s="144"/>
      <c r="H94" s="144"/>
      <c r="I94" s="144" t="s">
        <v>2156</v>
      </c>
      <c r="J94" s="144"/>
      <c r="K94" s="144"/>
      <c r="L94" s="144" t="s">
        <v>2168</v>
      </c>
      <c r="M94" s="144" t="s">
        <v>2169</v>
      </c>
      <c r="N94" s="145">
        <v>67</v>
      </c>
      <c r="O94" s="146" t="b">
        <v>0</v>
      </c>
      <c r="P94" s="144" t="s">
        <v>1822</v>
      </c>
      <c r="Q94" t="s">
        <v>1823</v>
      </c>
      <c r="R94" t="s">
        <v>550</v>
      </c>
    </row>
    <row r="95" spans="1:18" x14ac:dyDescent="0.25">
      <c r="A95" s="144" t="s">
        <v>8886</v>
      </c>
      <c r="B95" s="144" t="s">
        <v>2171</v>
      </c>
      <c r="C95" s="144"/>
      <c r="D95" s="144" t="s">
        <v>2076</v>
      </c>
      <c r="E95" s="144"/>
      <c r="F95" s="144"/>
      <c r="G95" s="144"/>
      <c r="H95" s="144"/>
      <c r="I95" s="144" t="s">
        <v>2156</v>
      </c>
      <c r="J95" s="144" t="s">
        <v>2171</v>
      </c>
      <c r="K95" s="144"/>
      <c r="L95" s="144"/>
      <c r="M95" s="144" t="s">
        <v>2172</v>
      </c>
      <c r="N95" s="145">
        <v>67</v>
      </c>
      <c r="O95" s="146" t="b">
        <v>0</v>
      </c>
      <c r="P95" s="144" t="s">
        <v>1822</v>
      </c>
      <c r="Q95" t="s">
        <v>1823</v>
      </c>
      <c r="R95" t="s">
        <v>550</v>
      </c>
    </row>
    <row r="96" spans="1:18" x14ac:dyDescent="0.25">
      <c r="A96" s="144" t="s">
        <v>8887</v>
      </c>
      <c r="B96" s="144" t="s">
        <v>2174</v>
      </c>
      <c r="C96" s="144"/>
      <c r="D96" s="144" t="s">
        <v>2076</v>
      </c>
      <c r="E96" s="144"/>
      <c r="F96" s="144"/>
      <c r="G96" s="144"/>
      <c r="H96" s="144"/>
      <c r="I96" s="144" t="s">
        <v>2156</v>
      </c>
      <c r="J96" s="144" t="s">
        <v>2174</v>
      </c>
      <c r="K96" s="144"/>
      <c r="L96" s="144"/>
      <c r="M96" s="144" t="s">
        <v>2175</v>
      </c>
      <c r="N96" s="145">
        <v>67</v>
      </c>
      <c r="O96" s="146" t="b">
        <v>0</v>
      </c>
      <c r="P96" s="144" t="s">
        <v>1822</v>
      </c>
      <c r="Q96" t="s">
        <v>1823</v>
      </c>
      <c r="R96" t="s">
        <v>550</v>
      </c>
    </row>
    <row r="97" spans="1:18" x14ac:dyDescent="0.25">
      <c r="A97" s="144" t="s">
        <v>8888</v>
      </c>
      <c r="B97" s="144" t="s">
        <v>2177</v>
      </c>
      <c r="C97" s="144"/>
      <c r="D97" s="144" t="s">
        <v>2076</v>
      </c>
      <c r="E97" s="144" t="s">
        <v>2178</v>
      </c>
      <c r="F97" s="144" t="s">
        <v>2179</v>
      </c>
      <c r="G97" s="144"/>
      <c r="H97" s="144"/>
      <c r="I97" s="144" t="s">
        <v>2156</v>
      </c>
      <c r="J97" s="144" t="s">
        <v>2180</v>
      </c>
      <c r="K97" s="144" t="s">
        <v>2181</v>
      </c>
      <c r="L97" s="144"/>
      <c r="M97" s="144" t="s">
        <v>2181</v>
      </c>
      <c r="N97" s="145">
        <v>67</v>
      </c>
      <c r="O97" s="146" t="b">
        <v>0</v>
      </c>
      <c r="P97" s="144" t="s">
        <v>1822</v>
      </c>
      <c r="Q97" t="s">
        <v>1823</v>
      </c>
      <c r="R97" t="s">
        <v>550</v>
      </c>
    </row>
    <row r="98" spans="1:18" x14ac:dyDescent="0.25">
      <c r="A98" s="144" t="s">
        <v>8889</v>
      </c>
      <c r="B98" s="144" t="s">
        <v>2183</v>
      </c>
      <c r="C98" s="144"/>
      <c r="D98" s="144" t="s">
        <v>2076</v>
      </c>
      <c r="E98" s="144" t="s">
        <v>2178</v>
      </c>
      <c r="F98" s="144" t="s">
        <v>2184</v>
      </c>
      <c r="G98" s="144"/>
      <c r="H98" s="144"/>
      <c r="I98" s="144" t="s">
        <v>2156</v>
      </c>
      <c r="J98" s="144" t="s">
        <v>2183</v>
      </c>
      <c r="K98" s="144" t="s">
        <v>2185</v>
      </c>
      <c r="L98" s="144"/>
      <c r="M98" s="144" t="s">
        <v>2185</v>
      </c>
      <c r="N98" s="145">
        <v>67</v>
      </c>
      <c r="O98" s="146" t="b">
        <v>0</v>
      </c>
      <c r="P98" s="144" t="s">
        <v>1822</v>
      </c>
      <c r="Q98" t="s">
        <v>1823</v>
      </c>
      <c r="R98" t="s">
        <v>550</v>
      </c>
    </row>
    <row r="99" spans="1:18" x14ac:dyDescent="0.25">
      <c r="A99" s="144" t="s">
        <v>8890</v>
      </c>
      <c r="B99" s="144" t="s">
        <v>2187</v>
      </c>
      <c r="C99" s="144"/>
      <c r="D99" s="144" t="s">
        <v>2076</v>
      </c>
      <c r="E99" s="144" t="s">
        <v>2178</v>
      </c>
      <c r="F99" s="144" t="s">
        <v>2184</v>
      </c>
      <c r="G99" s="144"/>
      <c r="H99" s="144"/>
      <c r="I99" s="144" t="s">
        <v>2156</v>
      </c>
      <c r="J99" s="144" t="s">
        <v>2187</v>
      </c>
      <c r="K99" s="144" t="s">
        <v>2188</v>
      </c>
      <c r="L99" s="144"/>
      <c r="M99" s="144" t="s">
        <v>2188</v>
      </c>
      <c r="N99" s="145">
        <v>67</v>
      </c>
      <c r="O99" s="146" t="b">
        <v>0</v>
      </c>
      <c r="P99" s="144" t="s">
        <v>1822</v>
      </c>
      <c r="Q99" t="s">
        <v>1823</v>
      </c>
      <c r="R99" t="s">
        <v>550</v>
      </c>
    </row>
    <row r="100" spans="1:18" x14ac:dyDescent="0.25">
      <c r="A100" s="144" t="s">
        <v>8640</v>
      </c>
      <c r="B100" s="144" t="s">
        <v>2190</v>
      </c>
      <c r="C100" s="144"/>
      <c r="D100" s="144" t="s">
        <v>1818</v>
      </c>
      <c r="E100" s="144"/>
      <c r="F100" s="144"/>
      <c r="G100" s="144" t="s">
        <v>70</v>
      </c>
      <c r="H100" s="144" t="s">
        <v>1779</v>
      </c>
      <c r="I100" s="144" t="s">
        <v>2156</v>
      </c>
      <c r="J100" s="144" t="s">
        <v>2190</v>
      </c>
      <c r="K100" s="144"/>
      <c r="L100" s="144"/>
      <c r="M100" s="144" t="s">
        <v>2191</v>
      </c>
      <c r="N100" s="145">
        <v>67</v>
      </c>
      <c r="O100" s="146" t="b">
        <v>0</v>
      </c>
      <c r="P100" s="144" t="s">
        <v>1822</v>
      </c>
      <c r="Q100" t="s">
        <v>1823</v>
      </c>
      <c r="R100" t="s">
        <v>550</v>
      </c>
    </row>
    <row r="101" spans="1:18" x14ac:dyDescent="0.25">
      <c r="A101" s="144" t="s">
        <v>8673</v>
      </c>
      <c r="B101" s="144" t="s">
        <v>2193</v>
      </c>
      <c r="C101" s="144"/>
      <c r="D101" s="144" t="s">
        <v>1818</v>
      </c>
      <c r="E101" s="144"/>
      <c r="F101" s="144"/>
      <c r="G101" s="144" t="s">
        <v>71</v>
      </c>
      <c r="H101" s="144" t="s">
        <v>1777</v>
      </c>
      <c r="I101" s="144" t="s">
        <v>2156</v>
      </c>
      <c r="J101" s="144" t="s">
        <v>2193</v>
      </c>
      <c r="K101" s="144"/>
      <c r="L101" s="144"/>
      <c r="M101" s="144" t="s">
        <v>2194</v>
      </c>
      <c r="N101" s="145">
        <v>67</v>
      </c>
      <c r="O101" s="146" t="b">
        <v>0</v>
      </c>
      <c r="P101" s="144" t="s">
        <v>1822</v>
      </c>
      <c r="Q101" t="s">
        <v>1823</v>
      </c>
      <c r="R101" t="s">
        <v>550</v>
      </c>
    </row>
    <row r="102" spans="1:18" x14ac:dyDescent="0.25">
      <c r="A102" s="144" t="s">
        <v>8751</v>
      </c>
      <c r="B102" s="144" t="s">
        <v>2196</v>
      </c>
      <c r="C102" s="144"/>
      <c r="D102" s="144" t="s">
        <v>1818</v>
      </c>
      <c r="E102" s="144"/>
      <c r="F102" s="144"/>
      <c r="G102" s="144" t="s">
        <v>70</v>
      </c>
      <c r="H102" s="144" t="s">
        <v>1779</v>
      </c>
      <c r="I102" s="144" t="s">
        <v>2156</v>
      </c>
      <c r="J102" s="144" t="s">
        <v>2196</v>
      </c>
      <c r="K102" s="144"/>
      <c r="L102" s="144"/>
      <c r="M102" s="144" t="s">
        <v>2197</v>
      </c>
      <c r="N102" s="145">
        <v>67</v>
      </c>
      <c r="O102" s="146" t="b">
        <v>0</v>
      </c>
      <c r="P102" s="144" t="s">
        <v>1822</v>
      </c>
      <c r="Q102" t="s">
        <v>1823</v>
      </c>
      <c r="R102" t="s">
        <v>550</v>
      </c>
    </row>
    <row r="103" spans="1:18" x14ac:dyDescent="0.25">
      <c r="A103" s="144" t="s">
        <v>8641</v>
      </c>
      <c r="B103" s="144" t="s">
        <v>2199</v>
      </c>
      <c r="C103" s="144"/>
      <c r="D103" s="144" t="s">
        <v>1818</v>
      </c>
      <c r="E103" s="144"/>
      <c r="F103" s="144"/>
      <c r="G103" s="144" t="s">
        <v>70</v>
      </c>
      <c r="H103" s="144" t="s">
        <v>1779</v>
      </c>
      <c r="I103" s="144" t="s">
        <v>2156</v>
      </c>
      <c r="J103" s="144" t="s">
        <v>2199</v>
      </c>
      <c r="K103" s="144"/>
      <c r="L103" s="144"/>
      <c r="M103" s="144" t="s">
        <v>2200</v>
      </c>
      <c r="N103" s="145">
        <v>67</v>
      </c>
      <c r="O103" s="146" t="b">
        <v>0</v>
      </c>
      <c r="P103" s="144" t="s">
        <v>1822</v>
      </c>
      <c r="Q103" t="s">
        <v>1823</v>
      </c>
      <c r="R103" t="s">
        <v>550</v>
      </c>
    </row>
    <row r="104" spans="1:18" x14ac:dyDescent="0.25">
      <c r="A104" s="144" t="s">
        <v>8618</v>
      </c>
      <c r="B104" s="144" t="s">
        <v>2202</v>
      </c>
      <c r="C104" s="144"/>
      <c r="D104" s="144" t="s">
        <v>1818</v>
      </c>
      <c r="E104" s="144"/>
      <c r="F104" s="144"/>
      <c r="G104" s="144" t="s">
        <v>1786</v>
      </c>
      <c r="H104" s="144" t="s">
        <v>1787</v>
      </c>
      <c r="I104" s="144" t="s">
        <v>2156</v>
      </c>
      <c r="J104" s="144" t="s">
        <v>2202</v>
      </c>
      <c r="K104" s="144"/>
      <c r="L104" s="144"/>
      <c r="M104" s="144" t="s">
        <v>2203</v>
      </c>
      <c r="N104" s="145">
        <v>67</v>
      </c>
      <c r="O104" s="146" t="b">
        <v>0</v>
      </c>
      <c r="P104" s="144" t="s">
        <v>1822</v>
      </c>
      <c r="Q104" t="s">
        <v>1823</v>
      </c>
      <c r="R104" t="s">
        <v>550</v>
      </c>
    </row>
    <row r="105" spans="1:18" x14ac:dyDescent="0.25">
      <c r="A105" s="144" t="s">
        <v>8752</v>
      </c>
      <c r="B105" s="144" t="s">
        <v>2205</v>
      </c>
      <c r="C105" s="144"/>
      <c r="D105" s="144" t="s">
        <v>1818</v>
      </c>
      <c r="E105" s="144"/>
      <c r="F105" s="144"/>
      <c r="G105" s="144" t="s">
        <v>1786</v>
      </c>
      <c r="H105" s="144" t="s">
        <v>1787</v>
      </c>
      <c r="I105" s="144" t="s">
        <v>2156</v>
      </c>
      <c r="J105" s="144" t="s">
        <v>2205</v>
      </c>
      <c r="K105" s="144"/>
      <c r="L105" s="144"/>
      <c r="M105" s="144" t="s">
        <v>2206</v>
      </c>
      <c r="N105" s="145">
        <v>67</v>
      </c>
      <c r="O105" s="146" t="b">
        <v>0</v>
      </c>
      <c r="P105" s="144" t="s">
        <v>1822</v>
      </c>
      <c r="Q105" t="s">
        <v>1823</v>
      </c>
      <c r="R105" t="s">
        <v>550</v>
      </c>
    </row>
    <row r="106" spans="1:18" x14ac:dyDescent="0.25">
      <c r="A106" s="144" t="s">
        <v>8674</v>
      </c>
      <c r="B106" s="144" t="s">
        <v>2208</v>
      </c>
      <c r="C106" s="144"/>
      <c r="D106" s="144" t="s">
        <v>1818</v>
      </c>
      <c r="E106" s="144"/>
      <c r="F106" s="144"/>
      <c r="G106" s="144" t="s">
        <v>70</v>
      </c>
      <c r="H106" s="144" t="s">
        <v>1779</v>
      </c>
      <c r="I106" s="144" t="s">
        <v>2156</v>
      </c>
      <c r="J106" s="144" t="s">
        <v>2208</v>
      </c>
      <c r="K106" s="144"/>
      <c r="L106" s="144"/>
      <c r="M106" s="144" t="s">
        <v>2209</v>
      </c>
      <c r="N106" s="145">
        <v>67</v>
      </c>
      <c r="O106" s="146" t="b">
        <v>0</v>
      </c>
      <c r="P106" s="144" t="s">
        <v>1822</v>
      </c>
      <c r="Q106" t="s">
        <v>1823</v>
      </c>
      <c r="R106" t="s">
        <v>550</v>
      </c>
    </row>
    <row r="107" spans="1:18" x14ac:dyDescent="0.25">
      <c r="A107" s="144" t="s">
        <v>8642</v>
      </c>
      <c r="B107" s="144" t="s">
        <v>2211</v>
      </c>
      <c r="C107" s="144"/>
      <c r="D107" s="144" t="s">
        <v>1818</v>
      </c>
      <c r="E107" s="144"/>
      <c r="F107" s="144"/>
      <c r="G107" s="144" t="s">
        <v>70</v>
      </c>
      <c r="H107" s="144" t="s">
        <v>1779</v>
      </c>
      <c r="I107" s="144" t="s">
        <v>2156</v>
      </c>
      <c r="J107" s="144" t="s">
        <v>2211</v>
      </c>
      <c r="K107" s="144"/>
      <c r="L107" s="144"/>
      <c r="M107" s="144" t="s">
        <v>2212</v>
      </c>
      <c r="N107" s="145">
        <v>67</v>
      </c>
      <c r="O107" s="146" t="b">
        <v>0</v>
      </c>
      <c r="P107" s="144" t="s">
        <v>1822</v>
      </c>
      <c r="Q107" t="s">
        <v>1823</v>
      </c>
      <c r="R107" t="s">
        <v>550</v>
      </c>
    </row>
    <row r="108" spans="1:18" x14ac:dyDescent="0.25">
      <c r="A108" s="144" t="s">
        <v>8643</v>
      </c>
      <c r="B108" s="144" t="s">
        <v>2214</v>
      </c>
      <c r="C108" s="144"/>
      <c r="D108" s="144" t="s">
        <v>1818</v>
      </c>
      <c r="E108" s="144"/>
      <c r="F108" s="144"/>
      <c r="G108" s="144" t="s">
        <v>70</v>
      </c>
      <c r="H108" s="144" t="s">
        <v>1779</v>
      </c>
      <c r="I108" s="144" t="s">
        <v>2156</v>
      </c>
      <c r="J108" s="144" t="s">
        <v>2214</v>
      </c>
      <c r="K108" s="144"/>
      <c r="L108" s="144"/>
      <c r="M108" s="144" t="s">
        <v>2215</v>
      </c>
      <c r="N108" s="145">
        <v>67</v>
      </c>
      <c r="O108" s="146" t="b">
        <v>0</v>
      </c>
      <c r="P108" s="144" t="s">
        <v>1822</v>
      </c>
      <c r="Q108" t="s">
        <v>1823</v>
      </c>
      <c r="R108" t="s">
        <v>550</v>
      </c>
    </row>
    <row r="109" spans="1:18" x14ac:dyDescent="0.25">
      <c r="A109" s="144" t="s">
        <v>8644</v>
      </c>
      <c r="B109" s="144" t="s">
        <v>2217</v>
      </c>
      <c r="C109" s="144"/>
      <c r="D109" s="144" t="s">
        <v>1818</v>
      </c>
      <c r="E109" s="144"/>
      <c r="F109" s="144"/>
      <c r="G109" s="144" t="s">
        <v>70</v>
      </c>
      <c r="H109" s="144" t="s">
        <v>1779</v>
      </c>
      <c r="I109" s="144" t="s">
        <v>2156</v>
      </c>
      <c r="J109" s="144" t="s">
        <v>2217</v>
      </c>
      <c r="K109" s="144"/>
      <c r="L109" s="144"/>
      <c r="M109" s="144" t="s">
        <v>2218</v>
      </c>
      <c r="N109" s="145">
        <v>67</v>
      </c>
      <c r="O109" s="146" t="b">
        <v>0</v>
      </c>
      <c r="P109" s="144" t="s">
        <v>1822</v>
      </c>
      <c r="Q109" t="s">
        <v>1823</v>
      </c>
      <c r="R109" t="s">
        <v>550</v>
      </c>
    </row>
    <row r="110" spans="1:18" x14ac:dyDescent="0.25">
      <c r="A110" s="144" t="s">
        <v>8675</v>
      </c>
      <c r="B110" s="144" t="s">
        <v>2220</v>
      </c>
      <c r="C110" s="144"/>
      <c r="D110" s="144" t="s">
        <v>1818</v>
      </c>
      <c r="E110" s="144"/>
      <c r="F110" s="144"/>
      <c r="G110" s="144" t="s">
        <v>70</v>
      </c>
      <c r="H110" s="144" t="s">
        <v>1779</v>
      </c>
      <c r="I110" s="144" t="s">
        <v>2156</v>
      </c>
      <c r="J110" s="144" t="s">
        <v>2220</v>
      </c>
      <c r="K110" s="144"/>
      <c r="L110" s="144"/>
      <c r="M110" s="144" t="s">
        <v>2221</v>
      </c>
      <c r="N110" s="145">
        <v>67</v>
      </c>
      <c r="O110" s="146" t="b">
        <v>0</v>
      </c>
      <c r="P110" s="144" t="s">
        <v>1822</v>
      </c>
      <c r="Q110" t="s">
        <v>1823</v>
      </c>
      <c r="R110" t="s">
        <v>550</v>
      </c>
    </row>
    <row r="111" spans="1:18" x14ac:dyDescent="0.25">
      <c r="A111" s="144" t="s">
        <v>8645</v>
      </c>
      <c r="B111" s="144" t="s">
        <v>2223</v>
      </c>
      <c r="C111" s="144"/>
      <c r="D111" s="144" t="s">
        <v>1818</v>
      </c>
      <c r="E111" s="144"/>
      <c r="F111" s="144"/>
      <c r="G111" s="144" t="s">
        <v>70</v>
      </c>
      <c r="H111" s="144" t="s">
        <v>1779</v>
      </c>
      <c r="I111" s="144" t="s">
        <v>2156</v>
      </c>
      <c r="J111" s="144" t="s">
        <v>2223</v>
      </c>
      <c r="K111" s="144"/>
      <c r="L111" s="144"/>
      <c r="M111" s="144" t="s">
        <v>2224</v>
      </c>
      <c r="N111" s="145">
        <v>67</v>
      </c>
      <c r="O111" s="146" t="b">
        <v>0</v>
      </c>
      <c r="P111" s="144" t="s">
        <v>1822</v>
      </c>
      <c r="Q111" t="s">
        <v>1823</v>
      </c>
      <c r="R111" t="s">
        <v>550</v>
      </c>
    </row>
    <row r="112" spans="1:18" x14ac:dyDescent="0.25">
      <c r="A112" s="144" t="s">
        <v>8646</v>
      </c>
      <c r="B112" s="144" t="s">
        <v>2226</v>
      </c>
      <c r="C112" s="144"/>
      <c r="D112" s="144" t="s">
        <v>1818</v>
      </c>
      <c r="E112" s="144"/>
      <c r="F112" s="144"/>
      <c r="G112" s="144" t="s">
        <v>70</v>
      </c>
      <c r="H112" s="144" t="s">
        <v>1779</v>
      </c>
      <c r="I112" s="144" t="s">
        <v>2156</v>
      </c>
      <c r="J112" s="144" t="s">
        <v>2226</v>
      </c>
      <c r="K112" s="144"/>
      <c r="L112" s="144"/>
      <c r="M112" s="144" t="s">
        <v>2227</v>
      </c>
      <c r="N112" s="145">
        <v>67</v>
      </c>
      <c r="O112" s="146" t="b">
        <v>0</v>
      </c>
      <c r="P112" s="144" t="s">
        <v>1822</v>
      </c>
      <c r="Q112" t="s">
        <v>1823</v>
      </c>
      <c r="R112" t="s">
        <v>550</v>
      </c>
    </row>
    <row r="113" spans="1:18" x14ac:dyDescent="0.25">
      <c r="A113" s="144" t="s">
        <v>8820</v>
      </c>
      <c r="B113" s="144" t="s">
        <v>2229</v>
      </c>
      <c r="C113" s="144"/>
      <c r="D113" s="144" t="s">
        <v>1818</v>
      </c>
      <c r="E113" s="144"/>
      <c r="F113" s="144"/>
      <c r="G113" s="144" t="s">
        <v>1786</v>
      </c>
      <c r="H113" s="144" t="s">
        <v>1787</v>
      </c>
      <c r="I113" s="144" t="s">
        <v>2156</v>
      </c>
      <c r="J113" s="144" t="s">
        <v>2229</v>
      </c>
      <c r="K113" s="144"/>
      <c r="L113" s="144"/>
      <c r="M113" s="144" t="s">
        <v>2230</v>
      </c>
      <c r="N113" s="145">
        <v>67</v>
      </c>
      <c r="O113" s="146" t="b">
        <v>0</v>
      </c>
      <c r="P113" s="144" t="s">
        <v>1822</v>
      </c>
      <c r="Q113" t="s">
        <v>1823</v>
      </c>
      <c r="R113" t="s">
        <v>550</v>
      </c>
    </row>
    <row r="114" spans="1:18" x14ac:dyDescent="0.25">
      <c r="A114" s="144" t="s">
        <v>8821</v>
      </c>
      <c r="B114" s="144" t="s">
        <v>2232</v>
      </c>
      <c r="C114" s="144"/>
      <c r="D114" s="144" t="s">
        <v>1818</v>
      </c>
      <c r="E114" s="144"/>
      <c r="F114" s="144"/>
      <c r="G114" s="144" t="s">
        <v>1786</v>
      </c>
      <c r="H114" s="144" t="s">
        <v>1787</v>
      </c>
      <c r="I114" s="144" t="s">
        <v>2156</v>
      </c>
      <c r="J114" s="144" t="s">
        <v>2232</v>
      </c>
      <c r="K114" s="144"/>
      <c r="L114" s="144"/>
      <c r="M114" s="144" t="s">
        <v>2233</v>
      </c>
      <c r="N114" s="145">
        <v>67</v>
      </c>
      <c r="O114" s="146" t="b">
        <v>0</v>
      </c>
      <c r="P114" s="144" t="s">
        <v>1822</v>
      </c>
      <c r="Q114" t="s">
        <v>1823</v>
      </c>
      <c r="R114" t="s">
        <v>550</v>
      </c>
    </row>
    <row r="115" spans="1:18" x14ac:dyDescent="0.25">
      <c r="A115" s="144" t="s">
        <v>8774</v>
      </c>
      <c r="B115" s="144" t="s">
        <v>2235</v>
      </c>
      <c r="C115" s="144"/>
      <c r="D115" s="144" t="s">
        <v>1818</v>
      </c>
      <c r="E115" s="144"/>
      <c r="F115" s="144"/>
      <c r="G115" s="144" t="s">
        <v>71</v>
      </c>
      <c r="H115" s="144" t="s">
        <v>1777</v>
      </c>
      <c r="I115" s="144" t="s">
        <v>2156</v>
      </c>
      <c r="J115" s="144" t="s">
        <v>2235</v>
      </c>
      <c r="K115" s="144"/>
      <c r="L115" s="144"/>
      <c r="M115" s="144" t="s">
        <v>2236</v>
      </c>
      <c r="N115" s="145">
        <v>67</v>
      </c>
      <c r="O115" s="146" t="b">
        <v>0</v>
      </c>
      <c r="P115" s="144" t="s">
        <v>1822</v>
      </c>
      <c r="Q115" t="s">
        <v>1823</v>
      </c>
      <c r="R115" t="s">
        <v>550</v>
      </c>
    </row>
    <row r="116" spans="1:18" x14ac:dyDescent="0.25">
      <c r="A116" s="144" t="s">
        <v>8676</v>
      </c>
      <c r="B116" s="144" t="s">
        <v>2238</v>
      </c>
      <c r="C116" s="144"/>
      <c r="D116" s="144" t="s">
        <v>1818</v>
      </c>
      <c r="E116" s="144"/>
      <c r="F116" s="144"/>
      <c r="G116" s="144" t="s">
        <v>71</v>
      </c>
      <c r="H116" s="144" t="s">
        <v>1777</v>
      </c>
      <c r="I116" s="144" t="s">
        <v>2156</v>
      </c>
      <c r="J116" s="144" t="s">
        <v>2238</v>
      </c>
      <c r="K116" s="144"/>
      <c r="L116" s="144"/>
      <c r="M116" s="144" t="s">
        <v>2239</v>
      </c>
      <c r="N116" s="145">
        <v>67</v>
      </c>
      <c r="O116" s="146" t="b">
        <v>0</v>
      </c>
      <c r="P116" s="144" t="s">
        <v>1822</v>
      </c>
      <c r="Q116" t="s">
        <v>1823</v>
      </c>
      <c r="R116" t="s">
        <v>550</v>
      </c>
    </row>
    <row r="117" spans="1:18" x14ac:dyDescent="0.25">
      <c r="A117" s="144" t="s">
        <v>8647</v>
      </c>
      <c r="B117" s="144" t="s">
        <v>2241</v>
      </c>
      <c r="C117" s="144"/>
      <c r="D117" s="144" t="s">
        <v>1818</v>
      </c>
      <c r="E117" s="144"/>
      <c r="F117" s="144"/>
      <c r="G117" s="144" t="s">
        <v>70</v>
      </c>
      <c r="H117" s="144" t="s">
        <v>1779</v>
      </c>
      <c r="I117" s="144" t="s">
        <v>2156</v>
      </c>
      <c r="J117" s="144" t="s">
        <v>2241</v>
      </c>
      <c r="K117" s="144"/>
      <c r="L117" s="144"/>
      <c r="M117" s="144" t="s">
        <v>2242</v>
      </c>
      <c r="N117" s="145">
        <v>67</v>
      </c>
      <c r="O117" s="146" t="b">
        <v>0</v>
      </c>
      <c r="P117" s="144" t="s">
        <v>1822</v>
      </c>
      <c r="Q117" t="s">
        <v>1823</v>
      </c>
      <c r="R117" t="s">
        <v>550</v>
      </c>
    </row>
    <row r="118" spans="1:18" x14ac:dyDescent="0.25">
      <c r="A118" s="144" t="s">
        <v>8817</v>
      </c>
      <c r="B118" s="144" t="s">
        <v>2244</v>
      </c>
      <c r="C118" s="144"/>
      <c r="D118" s="144" t="s">
        <v>1818</v>
      </c>
      <c r="E118" s="144"/>
      <c r="F118" s="144"/>
      <c r="G118" s="144" t="s">
        <v>1786</v>
      </c>
      <c r="H118" s="144" t="s">
        <v>1787</v>
      </c>
      <c r="I118" s="144" t="s">
        <v>2156</v>
      </c>
      <c r="J118" s="144" t="s">
        <v>2244</v>
      </c>
      <c r="K118" s="144"/>
      <c r="L118" s="144"/>
      <c r="M118" s="144" t="s">
        <v>2245</v>
      </c>
      <c r="N118" s="145">
        <v>67</v>
      </c>
      <c r="O118" s="146" t="b">
        <v>0</v>
      </c>
      <c r="P118" s="144" t="s">
        <v>1822</v>
      </c>
      <c r="Q118" t="s">
        <v>1823</v>
      </c>
      <c r="R118" t="s">
        <v>550</v>
      </c>
    </row>
    <row r="119" spans="1:18" x14ac:dyDescent="0.25">
      <c r="A119" s="144" t="s">
        <v>8677</v>
      </c>
      <c r="B119" s="144" t="s">
        <v>2247</v>
      </c>
      <c r="C119" s="144"/>
      <c r="D119" s="144" t="s">
        <v>1818</v>
      </c>
      <c r="E119" s="144"/>
      <c r="F119" s="144"/>
      <c r="G119" s="144" t="s">
        <v>70</v>
      </c>
      <c r="H119" s="144" t="s">
        <v>1779</v>
      </c>
      <c r="I119" s="144" t="s">
        <v>2156</v>
      </c>
      <c r="J119" s="144" t="s">
        <v>2247</v>
      </c>
      <c r="K119" s="144"/>
      <c r="L119" s="144"/>
      <c r="M119" s="144" t="s">
        <v>2248</v>
      </c>
      <c r="N119" s="145">
        <v>67</v>
      </c>
      <c r="O119" s="146" t="b">
        <v>0</v>
      </c>
      <c r="P119" s="144" t="s">
        <v>1822</v>
      </c>
      <c r="Q119" t="s">
        <v>1823</v>
      </c>
      <c r="R119" t="s">
        <v>550</v>
      </c>
    </row>
    <row r="120" spans="1:18" x14ac:dyDescent="0.25">
      <c r="A120" s="144" t="s">
        <v>8648</v>
      </c>
      <c r="B120" s="144" t="s">
        <v>2250</v>
      </c>
      <c r="C120" s="144"/>
      <c r="D120" s="144" t="s">
        <v>1818</v>
      </c>
      <c r="E120" s="144"/>
      <c r="F120" s="144"/>
      <c r="G120" s="144" t="s">
        <v>70</v>
      </c>
      <c r="H120" s="144" t="s">
        <v>1779</v>
      </c>
      <c r="I120" s="144" t="s">
        <v>2156</v>
      </c>
      <c r="J120" s="144" t="s">
        <v>2250</v>
      </c>
      <c r="K120" s="144"/>
      <c r="L120" s="144"/>
      <c r="M120" s="144" t="s">
        <v>2251</v>
      </c>
      <c r="N120" s="145">
        <v>67</v>
      </c>
      <c r="O120" s="146" t="b">
        <v>0</v>
      </c>
      <c r="P120" s="144" t="s">
        <v>1822</v>
      </c>
      <c r="Q120" t="s">
        <v>1823</v>
      </c>
      <c r="R120" t="s">
        <v>550</v>
      </c>
    </row>
    <row r="121" spans="1:18" x14ac:dyDescent="0.25">
      <c r="A121" s="144" t="s">
        <v>8775</v>
      </c>
      <c r="B121" s="144" t="s">
        <v>2253</v>
      </c>
      <c r="C121" s="144"/>
      <c r="D121" s="144" t="s">
        <v>1818</v>
      </c>
      <c r="E121" s="144"/>
      <c r="F121" s="144"/>
      <c r="G121" s="144" t="s">
        <v>71</v>
      </c>
      <c r="H121" s="144" t="s">
        <v>1777</v>
      </c>
      <c r="I121" s="144" t="s">
        <v>2156</v>
      </c>
      <c r="J121" s="144" t="s">
        <v>2253</v>
      </c>
      <c r="K121" s="144"/>
      <c r="L121" s="144"/>
      <c r="M121" s="144" t="s">
        <v>2254</v>
      </c>
      <c r="N121" s="145">
        <v>67</v>
      </c>
      <c r="O121" s="146" t="b">
        <v>0</v>
      </c>
      <c r="P121" s="144" t="s">
        <v>1822</v>
      </c>
      <c r="Q121" t="s">
        <v>1823</v>
      </c>
      <c r="R121" t="s">
        <v>550</v>
      </c>
    </row>
    <row r="122" spans="1:18" x14ac:dyDescent="0.25">
      <c r="A122" s="144" t="s">
        <v>8649</v>
      </c>
      <c r="B122" s="144" t="s">
        <v>2256</v>
      </c>
      <c r="C122" s="144"/>
      <c r="D122" s="144" t="s">
        <v>1818</v>
      </c>
      <c r="E122" s="144"/>
      <c r="F122" s="144"/>
      <c r="G122" s="144" t="s">
        <v>70</v>
      </c>
      <c r="H122" s="144" t="s">
        <v>1779</v>
      </c>
      <c r="I122" s="144" t="s">
        <v>2156</v>
      </c>
      <c r="J122" s="144" t="s">
        <v>2256</v>
      </c>
      <c r="K122" s="144"/>
      <c r="L122" s="144"/>
      <c r="M122" s="144" t="s">
        <v>2257</v>
      </c>
      <c r="N122" s="145">
        <v>67</v>
      </c>
      <c r="O122" s="146" t="b">
        <v>0</v>
      </c>
      <c r="P122" s="144" t="s">
        <v>1822</v>
      </c>
      <c r="Q122" t="s">
        <v>1823</v>
      </c>
      <c r="R122" t="s">
        <v>550</v>
      </c>
    </row>
    <row r="123" spans="1:18" x14ac:dyDescent="0.25">
      <c r="A123" s="144" t="s">
        <v>8795</v>
      </c>
      <c r="B123" s="144" t="s">
        <v>2259</v>
      </c>
      <c r="C123" s="144"/>
      <c r="D123" s="144" t="s">
        <v>1818</v>
      </c>
      <c r="E123" s="144"/>
      <c r="F123" s="144"/>
      <c r="G123" s="144" t="s">
        <v>70</v>
      </c>
      <c r="H123" s="144" t="s">
        <v>1779</v>
      </c>
      <c r="I123" s="144" t="s">
        <v>2156</v>
      </c>
      <c r="J123" s="144" t="s">
        <v>2259</v>
      </c>
      <c r="K123" s="144"/>
      <c r="L123" s="144"/>
      <c r="M123" s="144" t="s">
        <v>2260</v>
      </c>
      <c r="N123" s="145">
        <v>67</v>
      </c>
      <c r="O123" s="146" t="b">
        <v>0</v>
      </c>
      <c r="P123" s="144" t="s">
        <v>1822</v>
      </c>
      <c r="Q123" t="s">
        <v>1823</v>
      </c>
      <c r="R123" t="s">
        <v>550</v>
      </c>
    </row>
    <row r="124" spans="1:18" x14ac:dyDescent="0.25">
      <c r="A124" s="144" t="s">
        <v>8753</v>
      </c>
      <c r="B124" s="144" t="s">
        <v>2262</v>
      </c>
      <c r="C124" s="144"/>
      <c r="D124" s="144" t="s">
        <v>1818</v>
      </c>
      <c r="E124" s="144"/>
      <c r="F124" s="144"/>
      <c r="G124" s="144" t="s">
        <v>1786</v>
      </c>
      <c r="H124" s="144" t="s">
        <v>1787</v>
      </c>
      <c r="I124" s="144" t="s">
        <v>2156</v>
      </c>
      <c r="J124" s="144" t="s">
        <v>2262</v>
      </c>
      <c r="K124" s="144"/>
      <c r="L124" s="144"/>
      <c r="M124" s="144" t="s">
        <v>2263</v>
      </c>
      <c r="N124" s="145">
        <v>67</v>
      </c>
      <c r="O124" s="146" t="b">
        <v>0</v>
      </c>
      <c r="P124" s="144" t="s">
        <v>1822</v>
      </c>
      <c r="Q124" t="s">
        <v>1823</v>
      </c>
      <c r="R124" t="s">
        <v>550</v>
      </c>
    </row>
    <row r="125" spans="1:18" x14ac:dyDescent="0.25">
      <c r="A125" s="144" t="s">
        <v>8822</v>
      </c>
      <c r="B125" s="144" t="s">
        <v>2265</v>
      </c>
      <c r="C125" s="144"/>
      <c r="D125" s="144" t="s">
        <v>1818</v>
      </c>
      <c r="E125" s="144"/>
      <c r="F125" s="144"/>
      <c r="G125" s="144" t="s">
        <v>1786</v>
      </c>
      <c r="H125" s="144" t="s">
        <v>1787</v>
      </c>
      <c r="I125" s="144" t="s">
        <v>2156</v>
      </c>
      <c r="J125" s="144" t="s">
        <v>2265</v>
      </c>
      <c r="K125" s="144"/>
      <c r="L125" s="144"/>
      <c r="M125" s="144" t="s">
        <v>2266</v>
      </c>
      <c r="N125" s="145">
        <v>67</v>
      </c>
      <c r="O125" s="146" t="b">
        <v>0</v>
      </c>
      <c r="P125" s="144" t="s">
        <v>1822</v>
      </c>
      <c r="Q125" t="s">
        <v>1823</v>
      </c>
      <c r="R125" t="s">
        <v>550</v>
      </c>
    </row>
    <row r="126" spans="1:18" x14ac:dyDescent="0.25">
      <c r="A126" s="144" t="s">
        <v>8823</v>
      </c>
      <c r="B126" s="144" t="s">
        <v>2268</v>
      </c>
      <c r="C126" s="144"/>
      <c r="D126" s="144" t="s">
        <v>1818</v>
      </c>
      <c r="E126" s="144"/>
      <c r="F126" s="144"/>
      <c r="G126" s="144" t="s">
        <v>1786</v>
      </c>
      <c r="H126" s="144" t="s">
        <v>1787</v>
      </c>
      <c r="I126" s="144" t="s">
        <v>2156</v>
      </c>
      <c r="J126" s="144" t="s">
        <v>2268</v>
      </c>
      <c r="K126" s="144"/>
      <c r="L126" s="144"/>
      <c r="M126" s="144" t="s">
        <v>2269</v>
      </c>
      <c r="N126" s="145">
        <v>67</v>
      </c>
      <c r="O126" s="146" t="b">
        <v>0</v>
      </c>
      <c r="P126" s="144" t="s">
        <v>1822</v>
      </c>
      <c r="Q126" t="s">
        <v>1823</v>
      </c>
      <c r="R126" t="s">
        <v>550</v>
      </c>
    </row>
    <row r="127" spans="1:18" x14ac:dyDescent="0.25">
      <c r="A127" s="144" t="s">
        <v>8824</v>
      </c>
      <c r="B127" s="144" t="s">
        <v>2271</v>
      </c>
      <c r="C127" s="144"/>
      <c r="D127" s="144" t="s">
        <v>1818</v>
      </c>
      <c r="E127" s="144"/>
      <c r="F127" s="144"/>
      <c r="G127" s="144" t="s">
        <v>1786</v>
      </c>
      <c r="H127" s="144" t="s">
        <v>1787</v>
      </c>
      <c r="I127" s="144" t="s">
        <v>2156</v>
      </c>
      <c r="J127" s="144" t="s">
        <v>2271</v>
      </c>
      <c r="K127" s="144"/>
      <c r="L127" s="144"/>
      <c r="M127" s="144" t="s">
        <v>2272</v>
      </c>
      <c r="N127" s="145">
        <v>67</v>
      </c>
      <c r="O127" s="146" t="b">
        <v>0</v>
      </c>
      <c r="P127" s="144" t="s">
        <v>1822</v>
      </c>
      <c r="Q127" t="s">
        <v>1823</v>
      </c>
      <c r="R127" t="s">
        <v>550</v>
      </c>
    </row>
    <row r="128" spans="1:18" x14ac:dyDescent="0.25">
      <c r="A128" s="144" t="s">
        <v>8754</v>
      </c>
      <c r="B128" s="144" t="s">
        <v>2274</v>
      </c>
      <c r="C128" s="144"/>
      <c r="D128" s="144" t="s">
        <v>1818</v>
      </c>
      <c r="E128" s="144"/>
      <c r="F128" s="144"/>
      <c r="G128" s="144" t="s">
        <v>1786</v>
      </c>
      <c r="H128" s="144" t="s">
        <v>1787</v>
      </c>
      <c r="I128" s="144" t="s">
        <v>2156</v>
      </c>
      <c r="J128" s="144" t="s">
        <v>2274</v>
      </c>
      <c r="K128" s="144"/>
      <c r="L128" s="144"/>
      <c r="M128" s="144" t="s">
        <v>2275</v>
      </c>
      <c r="N128" s="145">
        <v>67</v>
      </c>
      <c r="O128" s="146" t="b">
        <v>0</v>
      </c>
      <c r="P128" s="144" t="s">
        <v>1822</v>
      </c>
      <c r="Q128" t="s">
        <v>1823</v>
      </c>
      <c r="R128" t="s">
        <v>550</v>
      </c>
    </row>
    <row r="129" spans="1:18" x14ac:dyDescent="0.25">
      <c r="A129" s="144" t="s">
        <v>8619</v>
      </c>
      <c r="B129" s="144" t="s">
        <v>2277</v>
      </c>
      <c r="C129" s="144"/>
      <c r="D129" s="144" t="s">
        <v>1818</v>
      </c>
      <c r="E129" s="144"/>
      <c r="F129" s="144"/>
      <c r="G129" s="144" t="s">
        <v>1786</v>
      </c>
      <c r="H129" s="144" t="s">
        <v>1787</v>
      </c>
      <c r="I129" s="144" t="s">
        <v>2156</v>
      </c>
      <c r="J129" s="144" t="s">
        <v>2277</v>
      </c>
      <c r="K129" s="144"/>
      <c r="L129" s="144"/>
      <c r="M129" s="144" t="s">
        <v>2278</v>
      </c>
      <c r="N129" s="145">
        <v>67</v>
      </c>
      <c r="O129" s="146" t="b">
        <v>0</v>
      </c>
      <c r="P129" s="144" t="s">
        <v>1822</v>
      </c>
      <c r="Q129" t="s">
        <v>1823</v>
      </c>
      <c r="R129" t="s">
        <v>550</v>
      </c>
    </row>
    <row r="130" spans="1:18" x14ac:dyDescent="0.25">
      <c r="A130" s="144" t="s">
        <v>8620</v>
      </c>
      <c r="B130" s="144" t="s">
        <v>2280</v>
      </c>
      <c r="C130" s="144"/>
      <c r="D130" s="144" t="s">
        <v>1818</v>
      </c>
      <c r="E130" s="144"/>
      <c r="F130" s="144"/>
      <c r="G130" s="144" t="s">
        <v>1786</v>
      </c>
      <c r="H130" s="144" t="s">
        <v>1787</v>
      </c>
      <c r="I130" s="144" t="s">
        <v>2156</v>
      </c>
      <c r="J130" s="144" t="s">
        <v>2280</v>
      </c>
      <c r="K130" s="144"/>
      <c r="L130" s="144"/>
      <c r="M130" s="144" t="s">
        <v>2281</v>
      </c>
      <c r="N130" s="145">
        <v>67</v>
      </c>
      <c r="O130" s="146" t="b">
        <v>0</v>
      </c>
      <c r="P130" s="144" t="s">
        <v>1822</v>
      </c>
      <c r="Q130" t="s">
        <v>1823</v>
      </c>
      <c r="R130" t="s">
        <v>550</v>
      </c>
    </row>
    <row r="131" spans="1:18" x14ac:dyDescent="0.25">
      <c r="A131" s="144" t="s">
        <v>8650</v>
      </c>
      <c r="B131" s="144" t="s">
        <v>2283</v>
      </c>
      <c r="C131" s="144"/>
      <c r="D131" s="144" t="s">
        <v>1818</v>
      </c>
      <c r="E131" s="144"/>
      <c r="F131" s="144"/>
      <c r="G131" s="144" t="s">
        <v>70</v>
      </c>
      <c r="H131" s="144" t="s">
        <v>1779</v>
      </c>
      <c r="I131" s="144" t="s">
        <v>2156</v>
      </c>
      <c r="J131" s="144" t="s">
        <v>2283</v>
      </c>
      <c r="K131" s="144"/>
      <c r="L131" s="144"/>
      <c r="M131" s="144" t="s">
        <v>2284</v>
      </c>
      <c r="N131" s="145">
        <v>67</v>
      </c>
      <c r="O131" s="146" t="b">
        <v>0</v>
      </c>
      <c r="P131" s="144" t="s">
        <v>1822</v>
      </c>
      <c r="Q131" t="s">
        <v>1823</v>
      </c>
      <c r="R131" t="s">
        <v>550</v>
      </c>
    </row>
    <row r="132" spans="1:18" x14ac:dyDescent="0.25">
      <c r="A132" s="144" t="s">
        <v>8651</v>
      </c>
      <c r="B132" s="144" t="s">
        <v>2286</v>
      </c>
      <c r="C132" s="144"/>
      <c r="D132" s="144" t="s">
        <v>1818</v>
      </c>
      <c r="E132" s="144"/>
      <c r="F132" s="144"/>
      <c r="G132" s="144" t="s">
        <v>70</v>
      </c>
      <c r="H132" s="144" t="s">
        <v>1779</v>
      </c>
      <c r="I132" s="144" t="s">
        <v>2156</v>
      </c>
      <c r="J132" s="144" t="s">
        <v>2286</v>
      </c>
      <c r="K132" s="144"/>
      <c r="L132" s="144"/>
      <c r="M132" s="144" t="s">
        <v>2287</v>
      </c>
      <c r="N132" s="145">
        <v>67</v>
      </c>
      <c r="O132" s="146" t="b">
        <v>0</v>
      </c>
      <c r="P132" s="144" t="s">
        <v>1822</v>
      </c>
      <c r="Q132" t="s">
        <v>1823</v>
      </c>
      <c r="R132" t="s">
        <v>550</v>
      </c>
    </row>
    <row r="133" spans="1:18" x14ac:dyDescent="0.25">
      <c r="A133" s="144" t="s">
        <v>8633</v>
      </c>
      <c r="B133" s="144" t="s">
        <v>2289</v>
      </c>
      <c r="C133" s="144"/>
      <c r="D133" s="144" t="s">
        <v>1818</v>
      </c>
      <c r="E133" s="144"/>
      <c r="F133" s="144"/>
      <c r="G133" s="144" t="s">
        <v>70</v>
      </c>
      <c r="H133" s="144" t="s">
        <v>1779</v>
      </c>
      <c r="I133" s="144" t="s">
        <v>2156</v>
      </c>
      <c r="J133" s="144" t="s">
        <v>2289</v>
      </c>
      <c r="K133" s="144"/>
      <c r="L133" s="144"/>
      <c r="M133" s="144" t="s">
        <v>2290</v>
      </c>
      <c r="N133" s="145">
        <v>67</v>
      </c>
      <c r="O133" s="146" t="b">
        <v>0</v>
      </c>
      <c r="P133" s="144" t="s">
        <v>1822</v>
      </c>
      <c r="Q133" t="s">
        <v>1823</v>
      </c>
      <c r="R133" t="s">
        <v>550</v>
      </c>
    </row>
    <row r="134" spans="1:18" x14ac:dyDescent="0.25">
      <c r="A134" s="144" t="s">
        <v>8634</v>
      </c>
      <c r="B134" s="144" t="s">
        <v>2292</v>
      </c>
      <c r="C134" s="144"/>
      <c r="D134" s="144" t="s">
        <v>1818</v>
      </c>
      <c r="E134" s="144"/>
      <c r="F134" s="144"/>
      <c r="G134" s="144" t="s">
        <v>70</v>
      </c>
      <c r="H134" s="144" t="s">
        <v>1779</v>
      </c>
      <c r="I134" s="144" t="s">
        <v>2156</v>
      </c>
      <c r="J134" s="144" t="s">
        <v>2292</v>
      </c>
      <c r="K134" s="144"/>
      <c r="L134" s="144"/>
      <c r="M134" s="144" t="s">
        <v>2293</v>
      </c>
      <c r="N134" s="145">
        <v>67</v>
      </c>
      <c r="O134" s="146" t="b">
        <v>0</v>
      </c>
      <c r="P134" s="144" t="s">
        <v>1822</v>
      </c>
      <c r="Q134" t="s">
        <v>1823</v>
      </c>
      <c r="R134" t="s">
        <v>550</v>
      </c>
    </row>
    <row r="135" spans="1:18" x14ac:dyDescent="0.25">
      <c r="A135" s="144" t="s">
        <v>8635</v>
      </c>
      <c r="B135" s="144" t="s">
        <v>2295</v>
      </c>
      <c r="C135" s="144"/>
      <c r="D135" s="144" t="s">
        <v>1818</v>
      </c>
      <c r="E135" s="144"/>
      <c r="F135" s="144"/>
      <c r="G135" s="144" t="s">
        <v>70</v>
      </c>
      <c r="H135" s="144" t="s">
        <v>1779</v>
      </c>
      <c r="I135" s="144" t="s">
        <v>2156</v>
      </c>
      <c r="J135" s="144" t="s">
        <v>2295</v>
      </c>
      <c r="K135" s="144"/>
      <c r="L135" s="144"/>
      <c r="M135" s="144" t="s">
        <v>2296</v>
      </c>
      <c r="N135" s="145">
        <v>67</v>
      </c>
      <c r="O135" s="146" t="b">
        <v>0</v>
      </c>
      <c r="P135" s="144" t="s">
        <v>1822</v>
      </c>
      <c r="Q135" t="s">
        <v>1823</v>
      </c>
      <c r="R135" t="s">
        <v>550</v>
      </c>
    </row>
    <row r="136" spans="1:18" x14ac:dyDescent="0.25">
      <c r="A136" s="144" t="s">
        <v>8621</v>
      </c>
      <c r="B136" s="144" t="s">
        <v>2298</v>
      </c>
      <c r="C136" s="144"/>
      <c r="D136" s="144" t="s">
        <v>1818</v>
      </c>
      <c r="E136" s="144"/>
      <c r="F136" s="144"/>
      <c r="G136" s="144" t="s">
        <v>1786</v>
      </c>
      <c r="H136" s="144" t="s">
        <v>1787</v>
      </c>
      <c r="I136" s="144" t="s">
        <v>2156</v>
      </c>
      <c r="J136" s="144" t="s">
        <v>2298</v>
      </c>
      <c r="K136" s="144"/>
      <c r="L136" s="144"/>
      <c r="M136" s="144" t="s">
        <v>2299</v>
      </c>
      <c r="N136" s="145">
        <v>67</v>
      </c>
      <c r="O136" s="146" t="b">
        <v>0</v>
      </c>
      <c r="P136" s="144" t="s">
        <v>1822</v>
      </c>
      <c r="Q136" t="s">
        <v>1823</v>
      </c>
      <c r="R136" t="s">
        <v>550</v>
      </c>
    </row>
    <row r="137" spans="1:18" x14ac:dyDescent="0.25">
      <c r="A137" s="144" t="s">
        <v>8707</v>
      </c>
      <c r="B137" s="144" t="s">
        <v>2301</v>
      </c>
      <c r="C137" s="144"/>
      <c r="D137" s="144" t="s">
        <v>1818</v>
      </c>
      <c r="E137" s="144"/>
      <c r="F137" s="144"/>
      <c r="G137" s="144" t="s">
        <v>71</v>
      </c>
      <c r="H137" s="144" t="s">
        <v>1777</v>
      </c>
      <c r="I137" s="144" t="s">
        <v>2156</v>
      </c>
      <c r="J137" s="144" t="s">
        <v>2301</v>
      </c>
      <c r="K137" s="144"/>
      <c r="L137" s="144"/>
      <c r="M137" s="144" t="s">
        <v>2302</v>
      </c>
      <c r="N137" s="145">
        <v>67</v>
      </c>
      <c r="O137" s="146" t="b">
        <v>0</v>
      </c>
      <c r="P137" s="144" t="s">
        <v>1822</v>
      </c>
      <c r="Q137" t="s">
        <v>1823</v>
      </c>
      <c r="R137" t="s">
        <v>550</v>
      </c>
    </row>
    <row r="138" spans="1:18" x14ac:dyDescent="0.25">
      <c r="A138" s="144" t="s">
        <v>8652</v>
      </c>
      <c r="B138" s="144" t="s">
        <v>2304</v>
      </c>
      <c r="C138" s="144"/>
      <c r="D138" s="144" t="s">
        <v>1818</v>
      </c>
      <c r="E138" s="144"/>
      <c r="F138" s="144"/>
      <c r="G138" s="144" t="s">
        <v>70</v>
      </c>
      <c r="H138" s="144" t="s">
        <v>1779</v>
      </c>
      <c r="I138" s="144" t="s">
        <v>2156</v>
      </c>
      <c r="J138" s="144" t="s">
        <v>2304</v>
      </c>
      <c r="K138" s="144"/>
      <c r="L138" s="144"/>
      <c r="M138" s="144" t="s">
        <v>2305</v>
      </c>
      <c r="N138" s="145">
        <v>67</v>
      </c>
      <c r="O138" s="146" t="b">
        <v>0</v>
      </c>
      <c r="P138" s="144" t="s">
        <v>1822</v>
      </c>
      <c r="Q138" t="s">
        <v>1823</v>
      </c>
      <c r="R138" t="s">
        <v>550</v>
      </c>
    </row>
    <row r="139" spans="1:18" x14ac:dyDescent="0.25">
      <c r="A139" s="144" t="s">
        <v>8678</v>
      </c>
      <c r="B139" s="144" t="s">
        <v>2307</v>
      </c>
      <c r="C139" s="144"/>
      <c r="D139" s="144" t="s">
        <v>1818</v>
      </c>
      <c r="E139" s="144"/>
      <c r="F139" s="144"/>
      <c r="G139" s="144" t="s">
        <v>70</v>
      </c>
      <c r="H139" s="144" t="s">
        <v>1779</v>
      </c>
      <c r="I139" s="144" t="s">
        <v>2156</v>
      </c>
      <c r="J139" s="144" t="s">
        <v>2307</v>
      </c>
      <c r="K139" s="144"/>
      <c r="L139" s="144"/>
      <c r="M139" s="144" t="s">
        <v>2308</v>
      </c>
      <c r="N139" s="145">
        <v>67</v>
      </c>
      <c r="O139" s="146" t="b">
        <v>0</v>
      </c>
      <c r="P139" s="144" t="s">
        <v>1822</v>
      </c>
      <c r="Q139" t="s">
        <v>1823</v>
      </c>
      <c r="R139" t="s">
        <v>550</v>
      </c>
    </row>
    <row r="140" spans="1:18" x14ac:dyDescent="0.25">
      <c r="A140" s="144" t="s">
        <v>8731</v>
      </c>
      <c r="B140" s="144" t="s">
        <v>2310</v>
      </c>
      <c r="C140" s="144"/>
      <c r="D140" s="144" t="s">
        <v>1818</v>
      </c>
      <c r="E140" s="144"/>
      <c r="F140" s="144"/>
      <c r="G140" s="144" t="s">
        <v>70</v>
      </c>
      <c r="H140" s="144" t="s">
        <v>1779</v>
      </c>
      <c r="I140" s="144" t="s">
        <v>2156</v>
      </c>
      <c r="J140" s="144" t="s">
        <v>2310</v>
      </c>
      <c r="K140" s="144"/>
      <c r="L140" s="144"/>
      <c r="M140" s="144" t="s">
        <v>2311</v>
      </c>
      <c r="N140" s="145">
        <v>67</v>
      </c>
      <c r="O140" s="146" t="b">
        <v>0</v>
      </c>
      <c r="P140" s="144" t="s">
        <v>1822</v>
      </c>
      <c r="Q140" t="s">
        <v>1823</v>
      </c>
      <c r="R140" t="s">
        <v>550</v>
      </c>
    </row>
    <row r="141" spans="1:18" x14ac:dyDescent="0.25">
      <c r="A141" s="144" t="s">
        <v>8732</v>
      </c>
      <c r="B141" s="144" t="s">
        <v>2313</v>
      </c>
      <c r="C141" s="144"/>
      <c r="D141" s="144" t="s">
        <v>1818</v>
      </c>
      <c r="E141" s="144"/>
      <c r="F141" s="144"/>
      <c r="G141" s="144" t="s">
        <v>70</v>
      </c>
      <c r="H141" s="144" t="s">
        <v>1779</v>
      </c>
      <c r="I141" s="144" t="s">
        <v>2156</v>
      </c>
      <c r="J141" s="144" t="s">
        <v>2313</v>
      </c>
      <c r="K141" s="144"/>
      <c r="L141" s="144"/>
      <c r="M141" s="144" t="s">
        <v>2314</v>
      </c>
      <c r="N141" s="145">
        <v>67</v>
      </c>
      <c r="O141" s="146" t="b">
        <v>0</v>
      </c>
      <c r="P141" s="144" t="s">
        <v>1822</v>
      </c>
      <c r="Q141" t="s">
        <v>1823</v>
      </c>
      <c r="R141" t="s">
        <v>550</v>
      </c>
    </row>
    <row r="142" spans="1:18" x14ac:dyDescent="0.25">
      <c r="A142" s="144" t="s">
        <v>8733</v>
      </c>
      <c r="B142" s="144" t="s">
        <v>2316</v>
      </c>
      <c r="C142" s="144"/>
      <c r="D142" s="144" t="s">
        <v>1818</v>
      </c>
      <c r="E142" s="144"/>
      <c r="F142" s="144"/>
      <c r="G142" s="144" t="s">
        <v>70</v>
      </c>
      <c r="H142" s="144" t="s">
        <v>1779</v>
      </c>
      <c r="I142" s="144" t="s">
        <v>2156</v>
      </c>
      <c r="J142" s="144" t="s">
        <v>2316</v>
      </c>
      <c r="K142" s="144"/>
      <c r="L142" s="144"/>
      <c r="M142" s="144" t="s">
        <v>2317</v>
      </c>
      <c r="N142" s="145">
        <v>67</v>
      </c>
      <c r="O142" s="146" t="b">
        <v>0</v>
      </c>
      <c r="P142" s="144" t="s">
        <v>1822</v>
      </c>
      <c r="Q142" t="s">
        <v>1823</v>
      </c>
      <c r="R142" t="s">
        <v>550</v>
      </c>
    </row>
    <row r="143" spans="1:18" x14ac:dyDescent="0.25">
      <c r="A143" s="144" t="s">
        <v>8734</v>
      </c>
      <c r="B143" s="144" t="s">
        <v>2319</v>
      </c>
      <c r="C143" s="144"/>
      <c r="D143" s="144" t="s">
        <v>1818</v>
      </c>
      <c r="E143" s="144"/>
      <c r="F143" s="144"/>
      <c r="G143" s="144" t="s">
        <v>70</v>
      </c>
      <c r="H143" s="144" t="s">
        <v>1779</v>
      </c>
      <c r="I143" s="144" t="s">
        <v>2156</v>
      </c>
      <c r="J143" s="144" t="s">
        <v>2319</v>
      </c>
      <c r="K143" s="144"/>
      <c r="L143" s="144"/>
      <c r="M143" s="144" t="s">
        <v>2320</v>
      </c>
      <c r="N143" s="145">
        <v>67</v>
      </c>
      <c r="O143" s="146" t="b">
        <v>0</v>
      </c>
      <c r="P143" s="144" t="s">
        <v>1822</v>
      </c>
      <c r="Q143" t="s">
        <v>1823</v>
      </c>
      <c r="R143" t="s">
        <v>550</v>
      </c>
    </row>
    <row r="144" spans="1:18" x14ac:dyDescent="0.25">
      <c r="A144" s="144" t="s">
        <v>8708</v>
      </c>
      <c r="B144" s="144" t="s">
        <v>2322</v>
      </c>
      <c r="C144" s="144"/>
      <c r="D144" s="144" t="s">
        <v>1818</v>
      </c>
      <c r="E144" s="144"/>
      <c r="F144" s="144"/>
      <c r="G144" s="144" t="s">
        <v>71</v>
      </c>
      <c r="H144" s="144" t="s">
        <v>1777</v>
      </c>
      <c r="I144" s="144" t="s">
        <v>2156</v>
      </c>
      <c r="J144" s="144" t="s">
        <v>2322</v>
      </c>
      <c r="K144" s="144"/>
      <c r="L144" s="144"/>
      <c r="M144" s="144" t="s">
        <v>2323</v>
      </c>
      <c r="N144" s="145">
        <v>67</v>
      </c>
      <c r="O144" s="146" t="b">
        <v>0</v>
      </c>
      <c r="P144" s="144" t="s">
        <v>1822</v>
      </c>
      <c r="Q144" t="s">
        <v>1823</v>
      </c>
      <c r="R144" t="s">
        <v>550</v>
      </c>
    </row>
    <row r="145" spans="1:18" x14ac:dyDescent="0.25">
      <c r="A145" s="144" t="s">
        <v>8776</v>
      </c>
      <c r="B145" s="144" t="s">
        <v>2325</v>
      </c>
      <c r="C145" s="144"/>
      <c r="D145" s="144" t="s">
        <v>1818</v>
      </c>
      <c r="E145" s="144"/>
      <c r="F145" s="144"/>
      <c r="G145" s="144" t="s">
        <v>71</v>
      </c>
      <c r="H145" s="144" t="s">
        <v>1777</v>
      </c>
      <c r="I145" s="144" t="s">
        <v>2156</v>
      </c>
      <c r="J145" s="144" t="s">
        <v>2325</v>
      </c>
      <c r="K145" s="144"/>
      <c r="L145" s="144"/>
      <c r="M145" s="144" t="s">
        <v>2326</v>
      </c>
      <c r="N145" s="145">
        <v>67</v>
      </c>
      <c r="O145" s="146" t="b">
        <v>0</v>
      </c>
      <c r="P145" s="144" t="s">
        <v>1822</v>
      </c>
      <c r="Q145" t="s">
        <v>1823</v>
      </c>
      <c r="R145" t="s">
        <v>550</v>
      </c>
    </row>
    <row r="146" spans="1:18" x14ac:dyDescent="0.25">
      <c r="A146" s="144" t="s">
        <v>8735</v>
      </c>
      <c r="B146" s="144" t="s">
        <v>2328</v>
      </c>
      <c r="C146" s="144"/>
      <c r="D146" s="144" t="s">
        <v>1818</v>
      </c>
      <c r="E146" s="144"/>
      <c r="F146" s="144"/>
      <c r="G146" s="144" t="s">
        <v>70</v>
      </c>
      <c r="H146" s="144" t="s">
        <v>1779</v>
      </c>
      <c r="I146" s="144" t="s">
        <v>2156</v>
      </c>
      <c r="J146" s="144" t="s">
        <v>2328</v>
      </c>
      <c r="K146" s="144"/>
      <c r="L146" s="144"/>
      <c r="M146" s="144" t="s">
        <v>2329</v>
      </c>
      <c r="N146" s="145">
        <v>67</v>
      </c>
      <c r="O146" s="146" t="b">
        <v>0</v>
      </c>
      <c r="P146" s="144" t="s">
        <v>1822</v>
      </c>
      <c r="Q146" t="s">
        <v>1823</v>
      </c>
      <c r="R146" t="s">
        <v>550</v>
      </c>
    </row>
    <row r="147" spans="1:18" x14ac:dyDescent="0.25">
      <c r="A147" s="144" t="s">
        <v>8825</v>
      </c>
      <c r="B147" s="144" t="s">
        <v>2331</v>
      </c>
      <c r="C147" s="144"/>
      <c r="D147" s="144" t="s">
        <v>1818</v>
      </c>
      <c r="E147" s="144"/>
      <c r="F147" s="144"/>
      <c r="G147" s="144" t="s">
        <v>1786</v>
      </c>
      <c r="H147" s="144" t="s">
        <v>1787</v>
      </c>
      <c r="I147" s="144" t="s">
        <v>2156</v>
      </c>
      <c r="J147" s="144" t="s">
        <v>2331</v>
      </c>
      <c r="K147" s="144"/>
      <c r="L147" s="144"/>
      <c r="M147" s="144" t="s">
        <v>2332</v>
      </c>
      <c r="N147" s="145">
        <v>67</v>
      </c>
      <c r="O147" s="146" t="b">
        <v>0</v>
      </c>
      <c r="P147" s="144" t="s">
        <v>1822</v>
      </c>
      <c r="Q147" t="s">
        <v>1823</v>
      </c>
      <c r="R147" t="s">
        <v>550</v>
      </c>
    </row>
    <row r="148" spans="1:18" x14ac:dyDescent="0.25">
      <c r="A148" s="144" t="s">
        <v>8809</v>
      </c>
      <c r="B148" s="144" t="s">
        <v>2334</v>
      </c>
      <c r="C148" s="144"/>
      <c r="D148" s="144" t="s">
        <v>1818</v>
      </c>
      <c r="E148" s="144"/>
      <c r="F148" s="144"/>
      <c r="G148" s="144" t="s">
        <v>1786</v>
      </c>
      <c r="H148" s="144" t="s">
        <v>1787</v>
      </c>
      <c r="I148" s="144" t="s">
        <v>2156</v>
      </c>
      <c r="J148" s="144" t="s">
        <v>2334</v>
      </c>
      <c r="K148" s="144"/>
      <c r="L148" s="144"/>
      <c r="M148" s="144" t="s">
        <v>2335</v>
      </c>
      <c r="N148" s="145">
        <v>67</v>
      </c>
      <c r="O148" s="146" t="b">
        <v>0</v>
      </c>
      <c r="P148" s="144" t="s">
        <v>1822</v>
      </c>
      <c r="Q148" t="s">
        <v>1823</v>
      </c>
      <c r="R148" t="s">
        <v>550</v>
      </c>
    </row>
    <row r="149" spans="1:18" x14ac:dyDescent="0.25">
      <c r="A149" s="144" t="s">
        <v>8622</v>
      </c>
      <c r="B149" s="144" t="s">
        <v>2337</v>
      </c>
      <c r="C149" s="144"/>
      <c r="D149" s="144" t="s">
        <v>1818</v>
      </c>
      <c r="E149" s="144"/>
      <c r="F149" s="144"/>
      <c r="G149" s="144" t="s">
        <v>1786</v>
      </c>
      <c r="H149" s="144" t="s">
        <v>1787</v>
      </c>
      <c r="I149" s="144" t="s">
        <v>2156</v>
      </c>
      <c r="J149" s="144" t="s">
        <v>2337</v>
      </c>
      <c r="K149" s="144"/>
      <c r="L149" s="144"/>
      <c r="M149" s="144" t="s">
        <v>2338</v>
      </c>
      <c r="N149" s="145">
        <v>67</v>
      </c>
      <c r="O149" s="146" t="b">
        <v>0</v>
      </c>
      <c r="P149" s="144" t="s">
        <v>1822</v>
      </c>
      <c r="Q149" t="s">
        <v>1823</v>
      </c>
      <c r="R149" t="s">
        <v>550</v>
      </c>
    </row>
    <row r="150" spans="1:18" x14ac:dyDescent="0.25">
      <c r="A150" s="144" t="s">
        <v>8623</v>
      </c>
      <c r="B150" s="144" t="s">
        <v>2340</v>
      </c>
      <c r="C150" s="144"/>
      <c r="D150" s="144" t="s">
        <v>1818</v>
      </c>
      <c r="E150" s="144"/>
      <c r="F150" s="144"/>
      <c r="G150" s="144" t="s">
        <v>1786</v>
      </c>
      <c r="H150" s="144" t="s">
        <v>1787</v>
      </c>
      <c r="I150" s="144" t="s">
        <v>2156</v>
      </c>
      <c r="J150" s="144" t="s">
        <v>2340</v>
      </c>
      <c r="K150" s="144"/>
      <c r="L150" s="144"/>
      <c r="M150" s="144" t="s">
        <v>2341</v>
      </c>
      <c r="N150" s="145">
        <v>67</v>
      </c>
      <c r="O150" s="146" t="b">
        <v>0</v>
      </c>
      <c r="P150" s="144" t="s">
        <v>1822</v>
      </c>
      <c r="Q150" t="s">
        <v>1823</v>
      </c>
      <c r="R150" t="s">
        <v>550</v>
      </c>
    </row>
    <row r="151" spans="1:18" x14ac:dyDescent="0.25">
      <c r="A151" s="144" t="s">
        <v>8709</v>
      </c>
      <c r="B151" s="144" t="s">
        <v>2343</v>
      </c>
      <c r="C151" s="144"/>
      <c r="D151" s="144" t="s">
        <v>1818</v>
      </c>
      <c r="E151" s="144"/>
      <c r="F151" s="144"/>
      <c r="G151" s="144" t="s">
        <v>71</v>
      </c>
      <c r="H151" s="144" t="s">
        <v>1777</v>
      </c>
      <c r="I151" s="144" t="s">
        <v>2156</v>
      </c>
      <c r="J151" s="144" t="s">
        <v>2343</v>
      </c>
      <c r="K151" s="144"/>
      <c r="L151" s="144"/>
      <c r="M151" s="144" t="s">
        <v>2344</v>
      </c>
      <c r="N151" s="145">
        <v>67</v>
      </c>
      <c r="O151" s="146" t="b">
        <v>0</v>
      </c>
      <c r="P151" s="144" t="s">
        <v>1822</v>
      </c>
      <c r="Q151" t="s">
        <v>1823</v>
      </c>
      <c r="R151" t="s">
        <v>550</v>
      </c>
    </row>
    <row r="152" spans="1:18" x14ac:dyDescent="0.25">
      <c r="A152" s="144" t="s">
        <v>8710</v>
      </c>
      <c r="B152" s="144" t="s">
        <v>2346</v>
      </c>
      <c r="C152" s="144"/>
      <c r="D152" s="144" t="s">
        <v>1818</v>
      </c>
      <c r="E152" s="144"/>
      <c r="F152" s="144"/>
      <c r="G152" s="144" t="s">
        <v>71</v>
      </c>
      <c r="H152" s="144" t="s">
        <v>1777</v>
      </c>
      <c r="I152" s="144" t="s">
        <v>2156</v>
      </c>
      <c r="J152" s="144" t="s">
        <v>2346</v>
      </c>
      <c r="K152" s="144"/>
      <c r="L152" s="144"/>
      <c r="M152" s="144" t="s">
        <v>2347</v>
      </c>
      <c r="N152" s="145">
        <v>67</v>
      </c>
      <c r="O152" s="146" t="b">
        <v>0</v>
      </c>
      <c r="P152" s="144" t="s">
        <v>1822</v>
      </c>
      <c r="Q152" t="s">
        <v>1823</v>
      </c>
      <c r="R152" t="s">
        <v>550</v>
      </c>
    </row>
    <row r="153" spans="1:18" x14ac:dyDescent="0.25">
      <c r="A153" s="144" t="s">
        <v>8796</v>
      </c>
      <c r="B153" s="144" t="s">
        <v>2349</v>
      </c>
      <c r="C153" s="144"/>
      <c r="D153" s="144" t="s">
        <v>1818</v>
      </c>
      <c r="E153" s="144"/>
      <c r="F153" s="144"/>
      <c r="G153" s="144" t="s">
        <v>70</v>
      </c>
      <c r="H153" s="144" t="s">
        <v>1779</v>
      </c>
      <c r="I153" s="144" t="s">
        <v>2156</v>
      </c>
      <c r="J153" s="144" t="s">
        <v>2349</v>
      </c>
      <c r="K153" s="144"/>
      <c r="L153" s="144"/>
      <c r="M153" s="144" t="s">
        <v>2350</v>
      </c>
      <c r="N153" s="145">
        <v>67</v>
      </c>
      <c r="O153" s="146" t="b">
        <v>0</v>
      </c>
      <c r="P153" s="144" t="s">
        <v>1822</v>
      </c>
      <c r="Q153" t="s">
        <v>1823</v>
      </c>
      <c r="R153" t="s">
        <v>550</v>
      </c>
    </row>
    <row r="154" spans="1:18" x14ac:dyDescent="0.25">
      <c r="A154" s="144" t="s">
        <v>8810</v>
      </c>
      <c r="B154" s="144" t="s">
        <v>2352</v>
      </c>
      <c r="C154" s="144"/>
      <c r="D154" s="144" t="s">
        <v>1818</v>
      </c>
      <c r="E154" s="144"/>
      <c r="F154" s="144"/>
      <c r="G154" s="144" t="s">
        <v>1786</v>
      </c>
      <c r="H154" s="144" t="s">
        <v>1787</v>
      </c>
      <c r="I154" s="144" t="s">
        <v>2156</v>
      </c>
      <c r="J154" s="144" t="s">
        <v>2352</v>
      </c>
      <c r="K154" s="144"/>
      <c r="L154" s="144"/>
      <c r="M154" s="144" t="s">
        <v>2353</v>
      </c>
      <c r="N154" s="145">
        <v>67</v>
      </c>
      <c r="O154" s="146" t="b">
        <v>0</v>
      </c>
      <c r="P154" s="144" t="s">
        <v>1822</v>
      </c>
      <c r="Q154" t="s">
        <v>1823</v>
      </c>
      <c r="R154" t="s">
        <v>550</v>
      </c>
    </row>
    <row r="155" spans="1:18" x14ac:dyDescent="0.25">
      <c r="A155" s="144" t="s">
        <v>8636</v>
      </c>
      <c r="B155" s="144" t="s">
        <v>2355</v>
      </c>
      <c r="C155" s="144"/>
      <c r="D155" s="144" t="s">
        <v>1818</v>
      </c>
      <c r="E155" s="144"/>
      <c r="F155" s="144"/>
      <c r="G155" s="144" t="s">
        <v>70</v>
      </c>
      <c r="H155" s="144" t="s">
        <v>1779</v>
      </c>
      <c r="I155" s="144" t="s">
        <v>2156</v>
      </c>
      <c r="J155" s="144" t="s">
        <v>2355</v>
      </c>
      <c r="K155" s="144"/>
      <c r="L155" s="144"/>
      <c r="M155" s="144" t="s">
        <v>2356</v>
      </c>
      <c r="N155" s="145">
        <v>67</v>
      </c>
      <c r="O155" s="146" t="b">
        <v>0</v>
      </c>
      <c r="P155" s="144" t="s">
        <v>1822</v>
      </c>
      <c r="Q155" t="s">
        <v>1823</v>
      </c>
      <c r="R155" t="s">
        <v>550</v>
      </c>
    </row>
    <row r="156" spans="1:18" x14ac:dyDescent="0.25">
      <c r="A156" s="144" t="s">
        <v>8826</v>
      </c>
      <c r="B156" s="144" t="s">
        <v>2358</v>
      </c>
      <c r="C156" s="144"/>
      <c r="D156" s="144" t="s">
        <v>1818</v>
      </c>
      <c r="E156" s="144"/>
      <c r="F156" s="144"/>
      <c r="G156" s="144" t="s">
        <v>1786</v>
      </c>
      <c r="H156" s="144" t="s">
        <v>1787</v>
      </c>
      <c r="I156" s="144" t="s">
        <v>2156</v>
      </c>
      <c r="J156" s="144" t="s">
        <v>2358</v>
      </c>
      <c r="K156" s="144"/>
      <c r="L156" s="144"/>
      <c r="M156" s="144" t="s">
        <v>2359</v>
      </c>
      <c r="N156" s="145">
        <v>67</v>
      </c>
      <c r="O156" s="146" t="b">
        <v>0</v>
      </c>
      <c r="P156" s="144" t="s">
        <v>1822</v>
      </c>
      <c r="Q156" t="s">
        <v>1823</v>
      </c>
      <c r="R156" t="s">
        <v>550</v>
      </c>
    </row>
    <row r="157" spans="1:18" x14ac:dyDescent="0.25">
      <c r="A157" s="144" t="s">
        <v>8679</v>
      </c>
      <c r="B157" s="144" t="s">
        <v>2361</v>
      </c>
      <c r="C157" s="144"/>
      <c r="D157" s="144" t="s">
        <v>1818</v>
      </c>
      <c r="E157" s="144"/>
      <c r="F157" s="144"/>
      <c r="G157" s="144" t="s">
        <v>71</v>
      </c>
      <c r="H157" s="144" t="s">
        <v>1777</v>
      </c>
      <c r="I157" s="144" t="s">
        <v>2156</v>
      </c>
      <c r="J157" s="144" t="s">
        <v>2361</v>
      </c>
      <c r="K157" s="144"/>
      <c r="L157" s="144"/>
      <c r="M157" s="144" t="s">
        <v>2362</v>
      </c>
      <c r="N157" s="145">
        <v>67</v>
      </c>
      <c r="O157" s="146" t="b">
        <v>0</v>
      </c>
      <c r="P157" s="144" t="s">
        <v>1822</v>
      </c>
      <c r="Q157" t="s">
        <v>1823</v>
      </c>
      <c r="R157" t="s">
        <v>550</v>
      </c>
    </row>
    <row r="158" spans="1:18" x14ac:dyDescent="0.25">
      <c r="A158" s="144" t="s">
        <v>8797</v>
      </c>
      <c r="B158" s="144" t="s">
        <v>2364</v>
      </c>
      <c r="C158" s="144"/>
      <c r="D158" s="144" t="s">
        <v>1818</v>
      </c>
      <c r="E158" s="144"/>
      <c r="F158" s="144"/>
      <c r="G158" s="144" t="s">
        <v>70</v>
      </c>
      <c r="H158" s="144" t="s">
        <v>1779</v>
      </c>
      <c r="I158" s="144" t="s">
        <v>2156</v>
      </c>
      <c r="J158" s="144" t="s">
        <v>2364</v>
      </c>
      <c r="K158" s="144"/>
      <c r="L158" s="144"/>
      <c r="M158" s="144" t="s">
        <v>2365</v>
      </c>
      <c r="N158" s="145">
        <v>67</v>
      </c>
      <c r="O158" s="146" t="b">
        <v>0</v>
      </c>
      <c r="P158" s="144" t="s">
        <v>1822</v>
      </c>
      <c r="Q158" t="s">
        <v>1823</v>
      </c>
      <c r="R158" t="s">
        <v>550</v>
      </c>
    </row>
    <row r="159" spans="1:18" x14ac:dyDescent="0.25">
      <c r="A159" s="144" t="s">
        <v>8755</v>
      </c>
      <c r="B159" s="144" t="s">
        <v>2367</v>
      </c>
      <c r="C159" s="144"/>
      <c r="D159" s="144" t="s">
        <v>1818</v>
      </c>
      <c r="E159" s="144"/>
      <c r="F159" s="144"/>
      <c r="G159" s="144" t="s">
        <v>1786</v>
      </c>
      <c r="H159" s="144" t="s">
        <v>1787</v>
      </c>
      <c r="I159" s="144" t="s">
        <v>2156</v>
      </c>
      <c r="J159" s="144" t="s">
        <v>2367</v>
      </c>
      <c r="K159" s="144"/>
      <c r="L159" s="144"/>
      <c r="M159" s="144" t="s">
        <v>2368</v>
      </c>
      <c r="N159" s="145">
        <v>67</v>
      </c>
      <c r="O159" s="146" t="b">
        <v>0</v>
      </c>
      <c r="P159" s="144" t="s">
        <v>1822</v>
      </c>
      <c r="Q159" t="s">
        <v>1823</v>
      </c>
      <c r="R159" t="s">
        <v>550</v>
      </c>
    </row>
    <row r="160" spans="1:18" x14ac:dyDescent="0.25">
      <c r="A160" s="144" t="s">
        <v>8653</v>
      </c>
      <c r="B160" s="144" t="s">
        <v>2370</v>
      </c>
      <c r="C160" s="144"/>
      <c r="D160" s="144" t="s">
        <v>1818</v>
      </c>
      <c r="E160" s="144"/>
      <c r="F160" s="144"/>
      <c r="G160" s="144" t="s">
        <v>70</v>
      </c>
      <c r="H160" s="144" t="s">
        <v>1779</v>
      </c>
      <c r="I160" s="144" t="s">
        <v>2156</v>
      </c>
      <c r="J160" s="144" t="s">
        <v>2370</v>
      </c>
      <c r="K160" s="144"/>
      <c r="L160" s="144"/>
      <c r="M160" s="144" t="s">
        <v>2371</v>
      </c>
      <c r="N160" s="145">
        <v>67</v>
      </c>
      <c r="O160" s="146" t="b">
        <v>0</v>
      </c>
      <c r="P160" s="144" t="s">
        <v>1822</v>
      </c>
      <c r="Q160" t="s">
        <v>1823</v>
      </c>
      <c r="R160" t="s">
        <v>550</v>
      </c>
    </row>
    <row r="161" spans="1:18" x14ac:dyDescent="0.25">
      <c r="A161" s="144" t="s">
        <v>8654</v>
      </c>
      <c r="B161" s="144" t="s">
        <v>2373</v>
      </c>
      <c r="C161" s="144"/>
      <c r="D161" s="144" t="s">
        <v>1818</v>
      </c>
      <c r="E161" s="144"/>
      <c r="F161" s="144"/>
      <c r="G161" s="144" t="s">
        <v>70</v>
      </c>
      <c r="H161" s="144" t="s">
        <v>1779</v>
      </c>
      <c r="I161" s="144" t="s">
        <v>2156</v>
      </c>
      <c r="J161" s="144" t="s">
        <v>2373</v>
      </c>
      <c r="K161" s="144"/>
      <c r="L161" s="144"/>
      <c r="M161" s="144" t="s">
        <v>2374</v>
      </c>
      <c r="N161" s="145">
        <v>67</v>
      </c>
      <c r="O161" s="146" t="b">
        <v>0</v>
      </c>
      <c r="P161" s="144" t="s">
        <v>1822</v>
      </c>
      <c r="Q161" t="s">
        <v>1823</v>
      </c>
      <c r="R161" t="s">
        <v>550</v>
      </c>
    </row>
    <row r="162" spans="1:18" x14ac:dyDescent="0.25">
      <c r="A162" s="144" t="s">
        <v>8756</v>
      </c>
      <c r="B162" s="144" t="s">
        <v>2376</v>
      </c>
      <c r="C162" s="144"/>
      <c r="D162" s="144" t="s">
        <v>1818</v>
      </c>
      <c r="E162" s="144"/>
      <c r="F162" s="144"/>
      <c r="G162" s="144" t="s">
        <v>1786</v>
      </c>
      <c r="H162" s="144" t="s">
        <v>1787</v>
      </c>
      <c r="I162" s="144" t="s">
        <v>2156</v>
      </c>
      <c r="J162" s="144" t="s">
        <v>2376</v>
      </c>
      <c r="K162" s="144"/>
      <c r="L162" s="144"/>
      <c r="M162" s="144" t="s">
        <v>2377</v>
      </c>
      <c r="N162" s="145">
        <v>67</v>
      </c>
      <c r="O162" s="146" t="b">
        <v>0</v>
      </c>
      <c r="P162" s="144" t="s">
        <v>1822</v>
      </c>
      <c r="Q162" t="s">
        <v>1823</v>
      </c>
      <c r="R162" t="s">
        <v>550</v>
      </c>
    </row>
    <row r="163" spans="1:18" x14ac:dyDescent="0.25">
      <c r="A163" s="144" t="s">
        <v>8655</v>
      </c>
      <c r="B163" s="144" t="s">
        <v>2379</v>
      </c>
      <c r="C163" s="144"/>
      <c r="D163" s="144" t="s">
        <v>1818</v>
      </c>
      <c r="E163" s="144"/>
      <c r="F163" s="144"/>
      <c r="G163" s="144" t="s">
        <v>70</v>
      </c>
      <c r="H163" s="144" t="s">
        <v>1779</v>
      </c>
      <c r="I163" s="144" t="s">
        <v>2156</v>
      </c>
      <c r="J163" s="144" t="s">
        <v>2379</v>
      </c>
      <c r="K163" s="144"/>
      <c r="L163" s="144"/>
      <c r="M163" s="144" t="s">
        <v>2380</v>
      </c>
      <c r="N163" s="145">
        <v>67</v>
      </c>
      <c r="O163" s="146" t="b">
        <v>0</v>
      </c>
      <c r="P163" s="144" t="s">
        <v>1822</v>
      </c>
      <c r="Q163" t="s">
        <v>1823</v>
      </c>
      <c r="R163" t="s">
        <v>550</v>
      </c>
    </row>
    <row r="164" spans="1:18" x14ac:dyDescent="0.25">
      <c r="A164" s="144" t="s">
        <v>8656</v>
      </c>
      <c r="B164" s="144" t="s">
        <v>2382</v>
      </c>
      <c r="C164" s="144"/>
      <c r="D164" s="144" t="s">
        <v>1818</v>
      </c>
      <c r="E164" s="144"/>
      <c r="F164" s="144"/>
      <c r="G164" s="144" t="s">
        <v>70</v>
      </c>
      <c r="H164" s="144" t="s">
        <v>1779</v>
      </c>
      <c r="I164" s="144" t="s">
        <v>2156</v>
      </c>
      <c r="J164" s="144" t="s">
        <v>2382</v>
      </c>
      <c r="K164" s="144"/>
      <c r="L164" s="144"/>
      <c r="M164" s="144" t="s">
        <v>2383</v>
      </c>
      <c r="N164" s="145">
        <v>67</v>
      </c>
      <c r="O164" s="146" t="b">
        <v>0</v>
      </c>
      <c r="P164" s="144" t="s">
        <v>1822</v>
      </c>
      <c r="Q164" t="s">
        <v>1823</v>
      </c>
      <c r="R164" t="s">
        <v>550</v>
      </c>
    </row>
    <row r="165" spans="1:18" x14ac:dyDescent="0.25">
      <c r="A165" s="144" t="s">
        <v>8680</v>
      </c>
      <c r="B165" s="144" t="s">
        <v>2385</v>
      </c>
      <c r="C165" s="144"/>
      <c r="D165" s="144" t="s">
        <v>1818</v>
      </c>
      <c r="E165" s="144"/>
      <c r="F165" s="144"/>
      <c r="G165" s="144" t="s">
        <v>71</v>
      </c>
      <c r="H165" s="144" t="s">
        <v>1777</v>
      </c>
      <c r="I165" s="144" t="s">
        <v>2156</v>
      </c>
      <c r="J165" s="144" t="s">
        <v>2385</v>
      </c>
      <c r="K165" s="144"/>
      <c r="L165" s="144"/>
      <c r="M165" s="144" t="s">
        <v>2386</v>
      </c>
      <c r="N165" s="145">
        <v>67</v>
      </c>
      <c r="O165" s="146" t="b">
        <v>0</v>
      </c>
      <c r="P165" s="144" t="s">
        <v>1822</v>
      </c>
      <c r="Q165" t="s">
        <v>1823</v>
      </c>
      <c r="R165" t="s">
        <v>550</v>
      </c>
    </row>
    <row r="166" spans="1:18" x14ac:dyDescent="0.25">
      <c r="A166" s="144" t="s">
        <v>8624</v>
      </c>
      <c r="B166" s="144" t="s">
        <v>2388</v>
      </c>
      <c r="C166" s="144"/>
      <c r="D166" s="144" t="s">
        <v>1818</v>
      </c>
      <c r="E166" s="144"/>
      <c r="F166" s="144"/>
      <c r="G166" s="144" t="s">
        <v>1786</v>
      </c>
      <c r="H166" s="144" t="s">
        <v>1787</v>
      </c>
      <c r="I166" s="144" t="s">
        <v>2156</v>
      </c>
      <c r="J166" s="144" t="s">
        <v>2388</v>
      </c>
      <c r="K166" s="144"/>
      <c r="L166" s="144"/>
      <c r="M166" s="144" t="s">
        <v>2389</v>
      </c>
      <c r="N166" s="145">
        <v>67</v>
      </c>
      <c r="O166" s="146" t="b">
        <v>0</v>
      </c>
      <c r="P166" s="144" t="s">
        <v>1822</v>
      </c>
      <c r="Q166" t="s">
        <v>1823</v>
      </c>
      <c r="R166" t="s">
        <v>550</v>
      </c>
    </row>
    <row r="167" spans="1:18" x14ac:dyDescent="0.25">
      <c r="A167" s="144" t="s">
        <v>8657</v>
      </c>
      <c r="B167" s="144" t="s">
        <v>2391</v>
      </c>
      <c r="C167" s="144"/>
      <c r="D167" s="144" t="s">
        <v>1818</v>
      </c>
      <c r="E167" s="144"/>
      <c r="F167" s="144"/>
      <c r="G167" s="144" t="s">
        <v>70</v>
      </c>
      <c r="H167" s="144" t="s">
        <v>1779</v>
      </c>
      <c r="I167" s="144" t="s">
        <v>2156</v>
      </c>
      <c r="J167" s="144" t="s">
        <v>2391</v>
      </c>
      <c r="K167" s="144"/>
      <c r="L167" s="144"/>
      <c r="M167" s="144" t="s">
        <v>2392</v>
      </c>
      <c r="N167" s="145">
        <v>67</v>
      </c>
      <c r="O167" s="146" t="b">
        <v>0</v>
      </c>
      <c r="P167" s="144" t="s">
        <v>1822</v>
      </c>
      <c r="Q167" t="s">
        <v>1823</v>
      </c>
      <c r="R167" t="s">
        <v>550</v>
      </c>
    </row>
    <row r="168" spans="1:18" x14ac:dyDescent="0.25">
      <c r="A168" s="144" t="s">
        <v>8757</v>
      </c>
      <c r="B168" s="144" t="s">
        <v>2394</v>
      </c>
      <c r="C168" s="144"/>
      <c r="D168" s="144" t="s">
        <v>1818</v>
      </c>
      <c r="E168" s="144"/>
      <c r="F168" s="144"/>
      <c r="G168" s="144" t="s">
        <v>1786</v>
      </c>
      <c r="H168" s="144" t="s">
        <v>1787</v>
      </c>
      <c r="I168" s="144" t="s">
        <v>2156</v>
      </c>
      <c r="J168" s="144" t="s">
        <v>2394</v>
      </c>
      <c r="K168" s="144"/>
      <c r="L168" s="144"/>
      <c r="M168" s="144" t="s">
        <v>2395</v>
      </c>
      <c r="N168" s="145">
        <v>67</v>
      </c>
      <c r="O168" s="146" t="b">
        <v>0</v>
      </c>
      <c r="P168" s="144" t="s">
        <v>1822</v>
      </c>
      <c r="Q168" t="s">
        <v>1823</v>
      </c>
      <c r="R168" t="s">
        <v>550</v>
      </c>
    </row>
    <row r="169" spans="1:18" x14ac:dyDescent="0.25">
      <c r="A169" s="144" t="s">
        <v>8681</v>
      </c>
      <c r="B169" s="144" t="s">
        <v>2397</v>
      </c>
      <c r="C169" s="144"/>
      <c r="D169" s="144" t="s">
        <v>1818</v>
      </c>
      <c r="E169" s="144"/>
      <c r="F169" s="144"/>
      <c r="G169" s="144" t="s">
        <v>71</v>
      </c>
      <c r="H169" s="144" t="s">
        <v>1777</v>
      </c>
      <c r="I169" s="144" t="s">
        <v>2156</v>
      </c>
      <c r="J169" s="144" t="s">
        <v>2397</v>
      </c>
      <c r="K169" s="144"/>
      <c r="L169" s="144"/>
      <c r="M169" s="144" t="s">
        <v>2398</v>
      </c>
      <c r="N169" s="145">
        <v>67</v>
      </c>
      <c r="O169" s="146" t="b">
        <v>0</v>
      </c>
      <c r="P169" s="144" t="s">
        <v>1822</v>
      </c>
      <c r="Q169" t="s">
        <v>1823</v>
      </c>
      <c r="R169" t="s">
        <v>550</v>
      </c>
    </row>
    <row r="170" spans="1:18" x14ac:dyDescent="0.25">
      <c r="A170" s="144" t="s">
        <v>8827</v>
      </c>
      <c r="B170" s="144" t="s">
        <v>2400</v>
      </c>
      <c r="C170" s="144"/>
      <c r="D170" s="144" t="s">
        <v>1818</v>
      </c>
      <c r="E170" s="144"/>
      <c r="F170" s="144"/>
      <c r="G170" s="144" t="s">
        <v>1786</v>
      </c>
      <c r="H170" s="144" t="s">
        <v>1787</v>
      </c>
      <c r="I170" s="144" t="s">
        <v>2156</v>
      </c>
      <c r="J170" s="144" t="s">
        <v>2400</v>
      </c>
      <c r="K170" s="144"/>
      <c r="L170" s="144"/>
      <c r="M170" s="144" t="s">
        <v>2401</v>
      </c>
      <c r="N170" s="145">
        <v>67</v>
      </c>
      <c r="O170" s="146" t="b">
        <v>0</v>
      </c>
      <c r="P170" s="144" t="s">
        <v>1822</v>
      </c>
      <c r="Q170" t="s">
        <v>1823</v>
      </c>
      <c r="R170" t="s">
        <v>550</v>
      </c>
    </row>
    <row r="171" spans="1:18" x14ac:dyDescent="0.25">
      <c r="A171" s="144" t="s">
        <v>8811</v>
      </c>
      <c r="B171" s="144" t="s">
        <v>2403</v>
      </c>
      <c r="C171" s="144"/>
      <c r="D171" s="144" t="s">
        <v>1818</v>
      </c>
      <c r="E171" s="144"/>
      <c r="F171" s="144"/>
      <c r="G171" s="144" t="s">
        <v>1786</v>
      </c>
      <c r="H171" s="144" t="s">
        <v>1787</v>
      </c>
      <c r="I171" s="144" t="s">
        <v>2156</v>
      </c>
      <c r="J171" s="144" t="s">
        <v>2403</v>
      </c>
      <c r="K171" s="144"/>
      <c r="L171" s="144"/>
      <c r="M171" s="144" t="s">
        <v>2404</v>
      </c>
      <c r="N171" s="145">
        <v>67</v>
      </c>
      <c r="O171" s="146" t="b">
        <v>0</v>
      </c>
      <c r="P171" s="144" t="s">
        <v>1822</v>
      </c>
      <c r="Q171" t="s">
        <v>1823</v>
      </c>
      <c r="R171" t="s">
        <v>550</v>
      </c>
    </row>
    <row r="172" spans="1:18" x14ac:dyDescent="0.25">
      <c r="A172" s="144" t="s">
        <v>8682</v>
      </c>
      <c r="B172" s="144" t="s">
        <v>2406</v>
      </c>
      <c r="C172" s="144"/>
      <c r="D172" s="144" t="s">
        <v>1818</v>
      </c>
      <c r="E172" s="144"/>
      <c r="F172" s="144"/>
      <c r="G172" s="144" t="s">
        <v>70</v>
      </c>
      <c r="H172" s="144" t="s">
        <v>1779</v>
      </c>
      <c r="I172" s="144" t="s">
        <v>2156</v>
      </c>
      <c r="J172" s="144" t="s">
        <v>2406</v>
      </c>
      <c r="K172" s="144"/>
      <c r="L172" s="144"/>
      <c r="M172" s="144" t="s">
        <v>2407</v>
      </c>
      <c r="N172" s="145">
        <v>67</v>
      </c>
      <c r="O172" s="146" t="b">
        <v>0</v>
      </c>
      <c r="P172" s="144" t="s">
        <v>1822</v>
      </c>
      <c r="Q172" t="s">
        <v>1823</v>
      </c>
      <c r="R172" t="s">
        <v>550</v>
      </c>
    </row>
    <row r="173" spans="1:18" x14ac:dyDescent="0.25">
      <c r="A173" s="144" t="s">
        <v>8658</v>
      </c>
      <c r="B173" s="144" t="s">
        <v>2409</v>
      </c>
      <c r="C173" s="144"/>
      <c r="D173" s="144" t="s">
        <v>1818</v>
      </c>
      <c r="E173" s="144"/>
      <c r="F173" s="144"/>
      <c r="G173" s="144" t="s">
        <v>70</v>
      </c>
      <c r="H173" s="144" t="s">
        <v>1779</v>
      </c>
      <c r="I173" s="144" t="s">
        <v>2156</v>
      </c>
      <c r="J173" s="144" t="s">
        <v>2409</v>
      </c>
      <c r="K173" s="144"/>
      <c r="L173" s="144"/>
      <c r="M173" s="144" t="s">
        <v>2410</v>
      </c>
      <c r="N173" s="145">
        <v>67</v>
      </c>
      <c r="O173" s="146" t="b">
        <v>0</v>
      </c>
      <c r="P173" s="144" t="s">
        <v>1822</v>
      </c>
      <c r="Q173" t="s">
        <v>1823</v>
      </c>
      <c r="R173" t="s">
        <v>550</v>
      </c>
    </row>
    <row r="174" spans="1:18" x14ac:dyDescent="0.25">
      <c r="A174" s="144" t="s">
        <v>8828</v>
      </c>
      <c r="B174" s="144" t="s">
        <v>2412</v>
      </c>
      <c r="C174" s="144"/>
      <c r="D174" s="144" t="s">
        <v>1818</v>
      </c>
      <c r="E174" s="144"/>
      <c r="F174" s="144"/>
      <c r="G174" s="144" t="s">
        <v>1786</v>
      </c>
      <c r="H174" s="144" t="s">
        <v>1787</v>
      </c>
      <c r="I174" s="144" t="s">
        <v>2156</v>
      </c>
      <c r="J174" s="144" t="s">
        <v>2412</v>
      </c>
      <c r="K174" s="144"/>
      <c r="L174" s="144"/>
      <c r="M174" s="144" t="s">
        <v>2413</v>
      </c>
      <c r="N174" s="145">
        <v>67</v>
      </c>
      <c r="O174" s="146" t="b">
        <v>0</v>
      </c>
      <c r="P174" s="144" t="s">
        <v>1822</v>
      </c>
      <c r="Q174" t="s">
        <v>1823</v>
      </c>
      <c r="R174" t="s">
        <v>550</v>
      </c>
    </row>
    <row r="175" spans="1:18" x14ac:dyDescent="0.25">
      <c r="A175" s="144" t="s">
        <v>8758</v>
      </c>
      <c r="B175" s="144" t="s">
        <v>2415</v>
      </c>
      <c r="C175" s="144"/>
      <c r="D175" s="144" t="s">
        <v>1818</v>
      </c>
      <c r="E175" s="144"/>
      <c r="F175" s="144"/>
      <c r="G175" s="144" t="s">
        <v>1786</v>
      </c>
      <c r="H175" s="144" t="s">
        <v>1787</v>
      </c>
      <c r="I175" s="144" t="s">
        <v>2156</v>
      </c>
      <c r="J175" s="144" t="s">
        <v>2415</v>
      </c>
      <c r="K175" s="144"/>
      <c r="L175" s="144"/>
      <c r="M175" s="144" t="s">
        <v>2416</v>
      </c>
      <c r="N175" s="145">
        <v>67</v>
      </c>
      <c r="O175" s="146" t="b">
        <v>0</v>
      </c>
      <c r="P175" s="144" t="s">
        <v>1822</v>
      </c>
      <c r="Q175" t="s">
        <v>1823</v>
      </c>
      <c r="R175" t="s">
        <v>550</v>
      </c>
    </row>
    <row r="176" spans="1:18" x14ac:dyDescent="0.25">
      <c r="A176" s="144" t="s">
        <v>8659</v>
      </c>
      <c r="B176" s="144" t="s">
        <v>2418</v>
      </c>
      <c r="C176" s="144"/>
      <c r="D176" s="144" t="s">
        <v>1818</v>
      </c>
      <c r="E176" s="144"/>
      <c r="F176" s="144"/>
      <c r="G176" s="144" t="s">
        <v>70</v>
      </c>
      <c r="H176" s="144" t="s">
        <v>1779</v>
      </c>
      <c r="I176" s="144" t="s">
        <v>2156</v>
      </c>
      <c r="J176" s="144" t="s">
        <v>2418</v>
      </c>
      <c r="K176" s="144"/>
      <c r="L176" s="144"/>
      <c r="M176" s="144" t="s">
        <v>2419</v>
      </c>
      <c r="N176" s="145">
        <v>67</v>
      </c>
      <c r="O176" s="146" t="b">
        <v>0</v>
      </c>
      <c r="P176" s="144" t="s">
        <v>1822</v>
      </c>
      <c r="Q176" t="s">
        <v>1823</v>
      </c>
      <c r="R176" t="s">
        <v>550</v>
      </c>
    </row>
    <row r="177" spans="1:18" x14ac:dyDescent="0.25">
      <c r="A177" s="144" t="s">
        <v>8812</v>
      </c>
      <c r="B177" s="144" t="s">
        <v>2421</v>
      </c>
      <c r="C177" s="144"/>
      <c r="D177" s="144" t="s">
        <v>1818</v>
      </c>
      <c r="E177" s="144"/>
      <c r="F177" s="144"/>
      <c r="G177" s="144" t="s">
        <v>1786</v>
      </c>
      <c r="H177" s="144" t="s">
        <v>1787</v>
      </c>
      <c r="I177" s="144" t="s">
        <v>2156</v>
      </c>
      <c r="J177" s="144" t="s">
        <v>2421</v>
      </c>
      <c r="K177" s="144"/>
      <c r="L177" s="144"/>
      <c r="M177" s="144" t="s">
        <v>2422</v>
      </c>
      <c r="N177" s="145">
        <v>67</v>
      </c>
      <c r="O177" s="146" t="b">
        <v>0</v>
      </c>
      <c r="P177" s="144" t="s">
        <v>1822</v>
      </c>
      <c r="Q177" t="s">
        <v>1823</v>
      </c>
      <c r="R177" t="s">
        <v>550</v>
      </c>
    </row>
    <row r="178" spans="1:18" x14ac:dyDescent="0.25">
      <c r="A178" s="144" t="s">
        <v>8660</v>
      </c>
      <c r="B178" s="144" t="s">
        <v>2424</v>
      </c>
      <c r="C178" s="144"/>
      <c r="D178" s="144" t="s">
        <v>1818</v>
      </c>
      <c r="E178" s="144"/>
      <c r="F178" s="144"/>
      <c r="G178" s="144" t="s">
        <v>70</v>
      </c>
      <c r="H178" s="144" t="s">
        <v>1779</v>
      </c>
      <c r="I178" s="144" t="s">
        <v>2156</v>
      </c>
      <c r="J178" s="144" t="s">
        <v>2424</v>
      </c>
      <c r="K178" s="144"/>
      <c r="L178" s="144"/>
      <c r="M178" s="144" t="s">
        <v>2425</v>
      </c>
      <c r="N178" s="145">
        <v>67</v>
      </c>
      <c r="O178" s="146" t="b">
        <v>0</v>
      </c>
      <c r="P178" s="144" t="s">
        <v>1822</v>
      </c>
      <c r="Q178" t="s">
        <v>1823</v>
      </c>
      <c r="R178" t="s">
        <v>550</v>
      </c>
    </row>
    <row r="179" spans="1:18" x14ac:dyDescent="0.25">
      <c r="A179" s="144" t="s">
        <v>8683</v>
      </c>
      <c r="B179" s="144" t="s">
        <v>2427</v>
      </c>
      <c r="C179" s="144"/>
      <c r="D179" s="144" t="s">
        <v>1818</v>
      </c>
      <c r="E179" s="144"/>
      <c r="F179" s="144"/>
      <c r="G179" s="144" t="s">
        <v>71</v>
      </c>
      <c r="H179" s="144" t="s">
        <v>1777</v>
      </c>
      <c r="I179" s="144" t="s">
        <v>2156</v>
      </c>
      <c r="J179" s="144" t="s">
        <v>2427</v>
      </c>
      <c r="K179" s="144"/>
      <c r="L179" s="144"/>
      <c r="M179" s="144" t="s">
        <v>2428</v>
      </c>
      <c r="N179" s="145">
        <v>67</v>
      </c>
      <c r="O179" s="146" t="b">
        <v>0</v>
      </c>
      <c r="P179" s="144" t="s">
        <v>1822</v>
      </c>
      <c r="Q179" t="s">
        <v>1823</v>
      </c>
      <c r="R179" t="s">
        <v>550</v>
      </c>
    </row>
    <row r="180" spans="1:18" x14ac:dyDescent="0.25">
      <c r="A180" s="144" t="s">
        <v>8813</v>
      </c>
      <c r="B180" s="144" t="s">
        <v>2430</v>
      </c>
      <c r="C180" s="144"/>
      <c r="D180" s="144" t="s">
        <v>1818</v>
      </c>
      <c r="E180" s="144"/>
      <c r="F180" s="144"/>
      <c r="G180" s="144" t="s">
        <v>70</v>
      </c>
      <c r="H180" s="144" t="s">
        <v>1779</v>
      </c>
      <c r="I180" s="144" t="s">
        <v>2156</v>
      </c>
      <c r="J180" s="144" t="s">
        <v>2430</v>
      </c>
      <c r="K180" s="144"/>
      <c r="L180" s="144"/>
      <c r="M180" s="144" t="s">
        <v>2431</v>
      </c>
      <c r="N180" s="145">
        <v>67</v>
      </c>
      <c r="O180" s="146" t="b">
        <v>0</v>
      </c>
      <c r="P180" s="144" t="s">
        <v>1822</v>
      </c>
      <c r="Q180" t="s">
        <v>1823</v>
      </c>
      <c r="R180" t="s">
        <v>550</v>
      </c>
    </row>
    <row r="181" spans="1:18" x14ac:dyDescent="0.25">
      <c r="A181" s="144" t="s">
        <v>8711</v>
      </c>
      <c r="B181" s="144" t="s">
        <v>2433</v>
      </c>
      <c r="C181" s="144"/>
      <c r="D181" s="144" t="s">
        <v>1818</v>
      </c>
      <c r="E181" s="144"/>
      <c r="F181" s="144"/>
      <c r="G181" s="144" t="s">
        <v>71</v>
      </c>
      <c r="H181" s="144" t="s">
        <v>1777</v>
      </c>
      <c r="I181" s="144" t="s">
        <v>2156</v>
      </c>
      <c r="J181" s="144" t="s">
        <v>2433</v>
      </c>
      <c r="K181" s="144"/>
      <c r="L181" s="144"/>
      <c r="M181" s="144" t="s">
        <v>2434</v>
      </c>
      <c r="N181" s="145">
        <v>67</v>
      </c>
      <c r="O181" s="146" t="b">
        <v>0</v>
      </c>
      <c r="P181" s="144" t="s">
        <v>1822</v>
      </c>
      <c r="Q181" t="s">
        <v>1823</v>
      </c>
      <c r="R181" t="s">
        <v>550</v>
      </c>
    </row>
    <row r="182" spans="1:18" x14ac:dyDescent="0.25">
      <c r="A182" s="144" t="s">
        <v>8625</v>
      </c>
      <c r="B182" s="144" t="s">
        <v>2436</v>
      </c>
      <c r="C182" s="144"/>
      <c r="D182" s="144" t="s">
        <v>1818</v>
      </c>
      <c r="E182" s="144"/>
      <c r="F182" s="144"/>
      <c r="G182" s="144" t="s">
        <v>1786</v>
      </c>
      <c r="H182" s="144" t="s">
        <v>1787</v>
      </c>
      <c r="I182" s="144" t="s">
        <v>2156</v>
      </c>
      <c r="J182" s="144" t="s">
        <v>2436</v>
      </c>
      <c r="K182" s="144"/>
      <c r="L182" s="144"/>
      <c r="M182" s="144" t="s">
        <v>2437</v>
      </c>
      <c r="N182" s="145">
        <v>67</v>
      </c>
      <c r="O182" s="146" t="b">
        <v>0</v>
      </c>
      <c r="P182" s="144" t="s">
        <v>1822</v>
      </c>
      <c r="Q182" t="s">
        <v>1823</v>
      </c>
      <c r="R182" t="s">
        <v>550</v>
      </c>
    </row>
    <row r="183" spans="1:18" x14ac:dyDescent="0.25">
      <c r="A183" s="144" t="s">
        <v>8759</v>
      </c>
      <c r="B183" s="144" t="s">
        <v>2439</v>
      </c>
      <c r="C183" s="144"/>
      <c r="D183" s="144" t="s">
        <v>1818</v>
      </c>
      <c r="E183" s="144"/>
      <c r="F183" s="144"/>
      <c r="G183" s="144" t="s">
        <v>1786</v>
      </c>
      <c r="H183" s="144" t="s">
        <v>1787</v>
      </c>
      <c r="I183" s="144" t="s">
        <v>2156</v>
      </c>
      <c r="J183" s="144" t="s">
        <v>2439</v>
      </c>
      <c r="K183" s="144"/>
      <c r="L183" s="144"/>
      <c r="M183" s="144" t="s">
        <v>2440</v>
      </c>
      <c r="N183" s="145">
        <v>67</v>
      </c>
      <c r="O183" s="146" t="b">
        <v>0</v>
      </c>
      <c r="P183" s="144" t="s">
        <v>1822</v>
      </c>
      <c r="Q183" t="s">
        <v>1823</v>
      </c>
      <c r="R183" t="s">
        <v>550</v>
      </c>
    </row>
    <row r="184" spans="1:18" x14ac:dyDescent="0.25">
      <c r="A184" s="144" t="s">
        <v>8829</v>
      </c>
      <c r="B184" s="144" t="s">
        <v>2442</v>
      </c>
      <c r="C184" s="144"/>
      <c r="D184" s="144" t="s">
        <v>1818</v>
      </c>
      <c r="E184" s="144"/>
      <c r="F184" s="144"/>
      <c r="G184" s="144" t="s">
        <v>1786</v>
      </c>
      <c r="H184" s="144" t="s">
        <v>1787</v>
      </c>
      <c r="I184" s="144" t="s">
        <v>2156</v>
      </c>
      <c r="J184" s="144" t="s">
        <v>2442</v>
      </c>
      <c r="K184" s="144"/>
      <c r="L184" s="144"/>
      <c r="M184" s="144" t="s">
        <v>2443</v>
      </c>
      <c r="N184" s="145">
        <v>67</v>
      </c>
      <c r="O184" s="146" t="b">
        <v>0</v>
      </c>
      <c r="P184" s="144" t="s">
        <v>1822</v>
      </c>
      <c r="Q184" t="s">
        <v>1823</v>
      </c>
      <c r="R184" t="s">
        <v>550</v>
      </c>
    </row>
    <row r="185" spans="1:18" x14ac:dyDescent="0.25">
      <c r="A185" s="144" t="s">
        <v>8712</v>
      </c>
      <c r="B185" s="144" t="s">
        <v>2445</v>
      </c>
      <c r="C185" s="144"/>
      <c r="D185" s="144" t="s">
        <v>1818</v>
      </c>
      <c r="E185" s="144"/>
      <c r="F185" s="144"/>
      <c r="G185" s="144" t="s">
        <v>71</v>
      </c>
      <c r="H185" s="144" t="s">
        <v>1777</v>
      </c>
      <c r="I185" s="144" t="s">
        <v>2156</v>
      </c>
      <c r="J185" s="144" t="s">
        <v>2445</v>
      </c>
      <c r="K185" s="144"/>
      <c r="L185" s="144"/>
      <c r="M185" s="144" t="s">
        <v>2446</v>
      </c>
      <c r="N185" s="145">
        <v>67</v>
      </c>
      <c r="O185" s="146" t="b">
        <v>0</v>
      </c>
      <c r="P185" s="144" t="s">
        <v>1822</v>
      </c>
      <c r="Q185" t="s">
        <v>1823</v>
      </c>
      <c r="R185" t="s">
        <v>550</v>
      </c>
    </row>
    <row r="186" spans="1:18" x14ac:dyDescent="0.25">
      <c r="A186" s="144" t="s">
        <v>8684</v>
      </c>
      <c r="B186" s="144" t="s">
        <v>2448</v>
      </c>
      <c r="C186" s="144"/>
      <c r="D186" s="144" t="s">
        <v>1818</v>
      </c>
      <c r="E186" s="144"/>
      <c r="F186" s="144"/>
      <c r="G186" s="144" t="s">
        <v>71</v>
      </c>
      <c r="H186" s="144" t="s">
        <v>1777</v>
      </c>
      <c r="I186" s="144" t="s">
        <v>2156</v>
      </c>
      <c r="J186" s="144" t="s">
        <v>2448</v>
      </c>
      <c r="K186" s="144"/>
      <c r="L186" s="144"/>
      <c r="M186" s="144" t="s">
        <v>2449</v>
      </c>
      <c r="N186" s="145">
        <v>67</v>
      </c>
      <c r="O186" s="146" t="b">
        <v>0</v>
      </c>
      <c r="P186" s="144" t="s">
        <v>1822</v>
      </c>
      <c r="Q186" t="s">
        <v>1823</v>
      </c>
      <c r="R186" t="s">
        <v>550</v>
      </c>
    </row>
    <row r="187" spans="1:18" x14ac:dyDescent="0.25">
      <c r="A187" s="144" t="s">
        <v>8626</v>
      </c>
      <c r="B187" s="144" t="s">
        <v>2451</v>
      </c>
      <c r="C187" s="144"/>
      <c r="D187" s="144" t="s">
        <v>1818</v>
      </c>
      <c r="E187" s="144"/>
      <c r="F187" s="144"/>
      <c r="G187" s="144" t="s">
        <v>1786</v>
      </c>
      <c r="H187" s="144" t="s">
        <v>1787</v>
      </c>
      <c r="I187" s="144" t="s">
        <v>2156</v>
      </c>
      <c r="J187" s="144" t="s">
        <v>2451</v>
      </c>
      <c r="K187" s="144"/>
      <c r="L187" s="144"/>
      <c r="M187" s="144" t="s">
        <v>2452</v>
      </c>
      <c r="N187" s="145">
        <v>67</v>
      </c>
      <c r="O187" s="146" t="b">
        <v>0</v>
      </c>
      <c r="P187" s="144" t="s">
        <v>1822</v>
      </c>
      <c r="Q187" t="s">
        <v>1823</v>
      </c>
      <c r="R187" t="s">
        <v>550</v>
      </c>
    </row>
    <row r="188" spans="1:18" x14ac:dyDescent="0.25">
      <c r="A188" s="144" t="s">
        <v>8627</v>
      </c>
      <c r="B188" s="144" t="s">
        <v>2454</v>
      </c>
      <c r="C188" s="144"/>
      <c r="D188" s="144" t="s">
        <v>1818</v>
      </c>
      <c r="E188" s="144"/>
      <c r="F188" s="144"/>
      <c r="G188" s="144" t="s">
        <v>1786</v>
      </c>
      <c r="H188" s="144" t="s">
        <v>1787</v>
      </c>
      <c r="I188" s="144" t="s">
        <v>2156</v>
      </c>
      <c r="J188" s="144" t="s">
        <v>2454</v>
      </c>
      <c r="K188" s="144"/>
      <c r="L188" s="144"/>
      <c r="M188" s="144" t="s">
        <v>2455</v>
      </c>
      <c r="N188" s="145">
        <v>67</v>
      </c>
      <c r="O188" s="146" t="b">
        <v>0</v>
      </c>
      <c r="P188" s="144" t="s">
        <v>1822</v>
      </c>
      <c r="Q188" t="s">
        <v>1823</v>
      </c>
      <c r="R188" t="s">
        <v>550</v>
      </c>
    </row>
    <row r="189" spans="1:18" x14ac:dyDescent="0.25">
      <c r="A189" s="144" t="s">
        <v>8777</v>
      </c>
      <c r="B189" s="144" t="s">
        <v>2457</v>
      </c>
      <c r="C189" s="144"/>
      <c r="D189" s="144" t="s">
        <v>1818</v>
      </c>
      <c r="E189" s="144"/>
      <c r="F189" s="144"/>
      <c r="G189" s="144" t="s">
        <v>71</v>
      </c>
      <c r="H189" s="144" t="s">
        <v>1777</v>
      </c>
      <c r="I189" s="144" t="s">
        <v>2156</v>
      </c>
      <c r="J189" s="144" t="s">
        <v>2457</v>
      </c>
      <c r="K189" s="144"/>
      <c r="L189" s="144"/>
      <c r="M189" s="144" t="s">
        <v>2458</v>
      </c>
      <c r="N189" s="145">
        <v>67</v>
      </c>
      <c r="O189" s="146" t="b">
        <v>0</v>
      </c>
      <c r="P189" s="144" t="s">
        <v>1822</v>
      </c>
      <c r="Q189" t="s">
        <v>1823</v>
      </c>
      <c r="R189" t="s">
        <v>550</v>
      </c>
    </row>
    <row r="190" spans="1:18" x14ac:dyDescent="0.25">
      <c r="A190" s="144" t="s">
        <v>8713</v>
      </c>
      <c r="B190" s="144" t="s">
        <v>2460</v>
      </c>
      <c r="C190" s="144"/>
      <c r="D190" s="144" t="s">
        <v>1818</v>
      </c>
      <c r="E190" s="144"/>
      <c r="F190" s="144"/>
      <c r="G190" s="144" t="s">
        <v>71</v>
      </c>
      <c r="H190" s="144" t="s">
        <v>1777</v>
      </c>
      <c r="I190" s="144" t="s">
        <v>2156</v>
      </c>
      <c r="J190" s="144" t="s">
        <v>2460</v>
      </c>
      <c r="K190" s="144"/>
      <c r="L190" s="144"/>
      <c r="M190" s="144" t="s">
        <v>2461</v>
      </c>
      <c r="N190" s="145">
        <v>67</v>
      </c>
      <c r="O190" s="146" t="b">
        <v>0</v>
      </c>
      <c r="P190" s="144" t="s">
        <v>1822</v>
      </c>
      <c r="Q190" t="s">
        <v>1823</v>
      </c>
      <c r="R190" t="s">
        <v>550</v>
      </c>
    </row>
    <row r="191" spans="1:18" x14ac:dyDescent="0.25">
      <c r="A191" s="144" t="s">
        <v>8685</v>
      </c>
      <c r="B191" s="144" t="s">
        <v>2463</v>
      </c>
      <c r="C191" s="144"/>
      <c r="D191" s="144" t="s">
        <v>1818</v>
      </c>
      <c r="E191" s="144"/>
      <c r="F191" s="144"/>
      <c r="G191" s="144" t="s">
        <v>71</v>
      </c>
      <c r="H191" s="144" t="s">
        <v>1777</v>
      </c>
      <c r="I191" s="144" t="s">
        <v>2156</v>
      </c>
      <c r="J191" s="144" t="s">
        <v>2463</v>
      </c>
      <c r="K191" s="144"/>
      <c r="L191" s="144"/>
      <c r="M191" s="144" t="s">
        <v>2464</v>
      </c>
      <c r="N191" s="145">
        <v>67</v>
      </c>
      <c r="O191" s="146" t="b">
        <v>0</v>
      </c>
      <c r="P191" s="144" t="s">
        <v>1822</v>
      </c>
      <c r="Q191" t="s">
        <v>1823</v>
      </c>
      <c r="R191" t="s">
        <v>550</v>
      </c>
    </row>
    <row r="192" spans="1:18" x14ac:dyDescent="0.25">
      <c r="A192" s="144" t="s">
        <v>8628</v>
      </c>
      <c r="B192" s="144" t="s">
        <v>2466</v>
      </c>
      <c r="C192" s="144"/>
      <c r="D192" s="144" t="s">
        <v>1818</v>
      </c>
      <c r="E192" s="144"/>
      <c r="F192" s="144"/>
      <c r="G192" s="144" t="s">
        <v>1786</v>
      </c>
      <c r="H192" s="144" t="s">
        <v>1787</v>
      </c>
      <c r="I192" s="144" t="s">
        <v>2156</v>
      </c>
      <c r="J192" s="144" t="s">
        <v>2466</v>
      </c>
      <c r="K192" s="144"/>
      <c r="L192" s="144"/>
      <c r="M192" s="144" t="s">
        <v>2467</v>
      </c>
      <c r="N192" s="145">
        <v>67</v>
      </c>
      <c r="O192" s="146" t="b">
        <v>0</v>
      </c>
      <c r="P192" s="144" t="s">
        <v>1822</v>
      </c>
      <c r="Q192" t="s">
        <v>1823</v>
      </c>
      <c r="R192" t="s">
        <v>550</v>
      </c>
    </row>
    <row r="193" spans="1:18" x14ac:dyDescent="0.25">
      <c r="A193" s="144" t="s">
        <v>8629</v>
      </c>
      <c r="B193" s="144" t="s">
        <v>2469</v>
      </c>
      <c r="C193" s="144"/>
      <c r="D193" s="144" t="s">
        <v>1818</v>
      </c>
      <c r="E193" s="144"/>
      <c r="F193" s="144"/>
      <c r="G193" s="144" t="s">
        <v>1786</v>
      </c>
      <c r="H193" s="144" t="s">
        <v>1787</v>
      </c>
      <c r="I193" s="144" t="s">
        <v>2156</v>
      </c>
      <c r="J193" s="144" t="s">
        <v>2469</v>
      </c>
      <c r="K193" s="144"/>
      <c r="L193" s="144"/>
      <c r="M193" s="144" t="s">
        <v>2470</v>
      </c>
      <c r="N193" s="145">
        <v>67</v>
      </c>
      <c r="O193" s="146" t="b">
        <v>0</v>
      </c>
      <c r="P193" s="144" t="s">
        <v>1822</v>
      </c>
      <c r="Q193" t="s">
        <v>1823</v>
      </c>
      <c r="R193" t="s">
        <v>550</v>
      </c>
    </row>
    <row r="194" spans="1:18" x14ac:dyDescent="0.25">
      <c r="A194" s="144" t="s">
        <v>8736</v>
      </c>
      <c r="B194" s="144" t="s">
        <v>2472</v>
      </c>
      <c r="C194" s="144"/>
      <c r="D194" s="144" t="s">
        <v>1818</v>
      </c>
      <c r="E194" s="144"/>
      <c r="F194" s="144"/>
      <c r="G194" s="144" t="s">
        <v>70</v>
      </c>
      <c r="H194" s="144" t="s">
        <v>1779</v>
      </c>
      <c r="I194" s="144" t="s">
        <v>2156</v>
      </c>
      <c r="J194" s="144" t="s">
        <v>2472</v>
      </c>
      <c r="K194" s="144"/>
      <c r="L194" s="144"/>
      <c r="M194" s="144" t="s">
        <v>2473</v>
      </c>
      <c r="N194" s="145">
        <v>67</v>
      </c>
      <c r="O194" s="146" t="b">
        <v>0</v>
      </c>
      <c r="P194" s="144" t="s">
        <v>1822</v>
      </c>
      <c r="Q194" t="s">
        <v>1823</v>
      </c>
      <c r="R194" t="s">
        <v>550</v>
      </c>
    </row>
    <row r="195" spans="1:18" x14ac:dyDescent="0.25">
      <c r="A195" s="144" t="s">
        <v>8778</v>
      </c>
      <c r="B195" s="144" t="s">
        <v>2475</v>
      </c>
      <c r="C195" s="144"/>
      <c r="D195" s="144" t="s">
        <v>1818</v>
      </c>
      <c r="E195" s="144"/>
      <c r="F195" s="144"/>
      <c r="G195" s="144" t="s">
        <v>71</v>
      </c>
      <c r="H195" s="144" t="s">
        <v>1777</v>
      </c>
      <c r="I195" s="144" t="s">
        <v>2156</v>
      </c>
      <c r="J195" s="144" t="s">
        <v>2475</v>
      </c>
      <c r="K195" s="144"/>
      <c r="L195" s="144"/>
      <c r="M195" s="144" t="s">
        <v>2476</v>
      </c>
      <c r="N195" s="145">
        <v>67</v>
      </c>
      <c r="O195" s="146" t="b">
        <v>0</v>
      </c>
      <c r="P195" s="144" t="s">
        <v>1822</v>
      </c>
      <c r="Q195" t="s">
        <v>1823</v>
      </c>
      <c r="R195" t="s">
        <v>550</v>
      </c>
    </row>
    <row r="196" spans="1:18" x14ac:dyDescent="0.25">
      <c r="A196" s="144" t="s">
        <v>8714</v>
      </c>
      <c r="B196" s="144" t="s">
        <v>2478</v>
      </c>
      <c r="C196" s="144"/>
      <c r="D196" s="144" t="s">
        <v>1818</v>
      </c>
      <c r="E196" s="144"/>
      <c r="F196" s="144"/>
      <c r="G196" s="144" t="s">
        <v>71</v>
      </c>
      <c r="H196" s="144" t="s">
        <v>1777</v>
      </c>
      <c r="I196" s="144" t="s">
        <v>2156</v>
      </c>
      <c r="J196" s="144" t="s">
        <v>2478</v>
      </c>
      <c r="K196" s="144"/>
      <c r="L196" s="144"/>
      <c r="M196" s="144" t="s">
        <v>2479</v>
      </c>
      <c r="N196" s="145">
        <v>67</v>
      </c>
      <c r="O196" s="146" t="b">
        <v>0</v>
      </c>
      <c r="P196" s="144" t="s">
        <v>1822</v>
      </c>
      <c r="Q196" t="s">
        <v>1823</v>
      </c>
      <c r="R196" t="s">
        <v>550</v>
      </c>
    </row>
    <row r="197" spans="1:18" x14ac:dyDescent="0.25">
      <c r="A197" s="144" t="s">
        <v>8798</v>
      </c>
      <c r="B197" s="144" t="s">
        <v>2481</v>
      </c>
      <c r="C197" s="144"/>
      <c r="D197" s="144" t="s">
        <v>1818</v>
      </c>
      <c r="E197" s="144"/>
      <c r="F197" s="144"/>
      <c r="G197" s="144" t="s">
        <v>70</v>
      </c>
      <c r="H197" s="144" t="s">
        <v>1779</v>
      </c>
      <c r="I197" s="144" t="s">
        <v>2156</v>
      </c>
      <c r="J197" s="144" t="s">
        <v>2481</v>
      </c>
      <c r="K197" s="144"/>
      <c r="L197" s="144"/>
      <c r="M197" s="144" t="s">
        <v>2482</v>
      </c>
      <c r="N197" s="145">
        <v>67</v>
      </c>
      <c r="O197" s="146" t="b">
        <v>0</v>
      </c>
      <c r="P197" s="144" t="s">
        <v>1822</v>
      </c>
      <c r="Q197" t="s">
        <v>1823</v>
      </c>
      <c r="R197" t="s">
        <v>550</v>
      </c>
    </row>
    <row r="198" spans="1:18" x14ac:dyDescent="0.25">
      <c r="A198" s="144" t="s">
        <v>8715</v>
      </c>
      <c r="B198" s="144" t="s">
        <v>2484</v>
      </c>
      <c r="C198" s="144"/>
      <c r="D198" s="144" t="s">
        <v>1818</v>
      </c>
      <c r="E198" s="144"/>
      <c r="F198" s="144"/>
      <c r="G198" s="144" t="s">
        <v>71</v>
      </c>
      <c r="H198" s="144" t="s">
        <v>1777</v>
      </c>
      <c r="I198" s="144" t="s">
        <v>2156</v>
      </c>
      <c r="J198" s="144" t="s">
        <v>2484</v>
      </c>
      <c r="K198" s="144"/>
      <c r="L198" s="144"/>
      <c r="M198" s="144" t="s">
        <v>2485</v>
      </c>
      <c r="N198" s="145">
        <v>67</v>
      </c>
      <c r="O198" s="146" t="b">
        <v>0</v>
      </c>
      <c r="P198" s="144" t="s">
        <v>1822</v>
      </c>
      <c r="Q198" t="s">
        <v>1823</v>
      </c>
      <c r="R198" t="s">
        <v>550</v>
      </c>
    </row>
    <row r="199" spans="1:18" x14ac:dyDescent="0.25">
      <c r="A199" s="144" t="s">
        <v>8630</v>
      </c>
      <c r="B199" s="144" t="s">
        <v>2487</v>
      </c>
      <c r="C199" s="144"/>
      <c r="D199" s="144" t="s">
        <v>1818</v>
      </c>
      <c r="E199" s="144"/>
      <c r="F199" s="144"/>
      <c r="G199" s="144" t="s">
        <v>70</v>
      </c>
      <c r="H199" s="144" t="s">
        <v>1779</v>
      </c>
      <c r="I199" s="144" t="s">
        <v>2156</v>
      </c>
      <c r="J199" s="144" t="s">
        <v>2487</v>
      </c>
      <c r="K199" s="144"/>
      <c r="L199" s="144"/>
      <c r="M199" s="144" t="s">
        <v>2488</v>
      </c>
      <c r="N199" s="145">
        <v>67</v>
      </c>
      <c r="O199" s="146" t="b">
        <v>0</v>
      </c>
      <c r="P199" s="144" t="s">
        <v>1822</v>
      </c>
      <c r="Q199" t="s">
        <v>1823</v>
      </c>
      <c r="R199" t="s">
        <v>550</v>
      </c>
    </row>
    <row r="200" spans="1:18" x14ac:dyDescent="0.25">
      <c r="A200" s="144" t="s">
        <v>8737</v>
      </c>
      <c r="B200" s="144" t="s">
        <v>2490</v>
      </c>
      <c r="C200" s="144"/>
      <c r="D200" s="144" t="s">
        <v>1818</v>
      </c>
      <c r="E200" s="144"/>
      <c r="F200" s="144"/>
      <c r="G200" s="144" t="s">
        <v>70</v>
      </c>
      <c r="H200" s="144" t="s">
        <v>1779</v>
      </c>
      <c r="I200" s="144" t="s">
        <v>2156</v>
      </c>
      <c r="J200" s="144" t="s">
        <v>2490</v>
      </c>
      <c r="K200" s="144"/>
      <c r="L200" s="144"/>
      <c r="M200" s="144" t="s">
        <v>2491</v>
      </c>
      <c r="N200" s="145">
        <v>67</v>
      </c>
      <c r="O200" s="146" t="b">
        <v>0</v>
      </c>
      <c r="P200" s="144" t="s">
        <v>1822</v>
      </c>
      <c r="Q200" t="s">
        <v>1823</v>
      </c>
      <c r="R200" t="s">
        <v>550</v>
      </c>
    </row>
    <row r="201" spans="1:18" x14ac:dyDescent="0.25">
      <c r="A201" s="144" t="s">
        <v>8830</v>
      </c>
      <c r="B201" s="144" t="s">
        <v>2493</v>
      </c>
      <c r="C201" s="144"/>
      <c r="D201" s="144" t="s">
        <v>1818</v>
      </c>
      <c r="E201" s="144"/>
      <c r="F201" s="144"/>
      <c r="G201" s="144" t="s">
        <v>1786</v>
      </c>
      <c r="H201" s="144" t="s">
        <v>1787</v>
      </c>
      <c r="I201" s="144" t="s">
        <v>2156</v>
      </c>
      <c r="J201" s="144" t="s">
        <v>2493</v>
      </c>
      <c r="K201" s="144"/>
      <c r="L201" s="144"/>
      <c r="M201" s="144" t="s">
        <v>2494</v>
      </c>
      <c r="N201" s="145">
        <v>67</v>
      </c>
      <c r="O201" s="146" t="b">
        <v>0</v>
      </c>
      <c r="P201" s="144" t="s">
        <v>1822</v>
      </c>
      <c r="Q201" t="s">
        <v>1823</v>
      </c>
      <c r="R201" t="s">
        <v>550</v>
      </c>
    </row>
    <row r="202" spans="1:18" x14ac:dyDescent="0.25">
      <c r="A202" s="144" t="s">
        <v>8831</v>
      </c>
      <c r="B202" s="144" t="s">
        <v>2496</v>
      </c>
      <c r="C202" s="144"/>
      <c r="D202" s="144" t="s">
        <v>1818</v>
      </c>
      <c r="E202" s="144"/>
      <c r="F202" s="144"/>
      <c r="G202" s="144" t="s">
        <v>1786</v>
      </c>
      <c r="H202" s="144" t="s">
        <v>1787</v>
      </c>
      <c r="I202" s="144" t="s">
        <v>2156</v>
      </c>
      <c r="J202" s="144" t="s">
        <v>2496</v>
      </c>
      <c r="K202" s="144"/>
      <c r="L202" s="144"/>
      <c r="M202" s="144" t="s">
        <v>2497</v>
      </c>
      <c r="N202" s="145">
        <v>67</v>
      </c>
      <c r="O202" s="146" t="b">
        <v>0</v>
      </c>
      <c r="P202" s="144" t="s">
        <v>1822</v>
      </c>
      <c r="Q202" t="s">
        <v>1823</v>
      </c>
      <c r="R202" t="s">
        <v>550</v>
      </c>
    </row>
    <row r="203" spans="1:18" x14ac:dyDescent="0.25">
      <c r="A203" s="144" t="s">
        <v>8686</v>
      </c>
      <c r="B203" s="144" t="s">
        <v>2499</v>
      </c>
      <c r="C203" s="144"/>
      <c r="D203" s="144" t="s">
        <v>1818</v>
      </c>
      <c r="E203" s="144"/>
      <c r="F203" s="144"/>
      <c r="G203" s="144" t="s">
        <v>1786</v>
      </c>
      <c r="H203" s="144" t="s">
        <v>1787</v>
      </c>
      <c r="I203" s="144" t="s">
        <v>2156</v>
      </c>
      <c r="J203" s="144" t="s">
        <v>2499</v>
      </c>
      <c r="K203" s="144"/>
      <c r="L203" s="144"/>
      <c r="M203" s="144" t="s">
        <v>2500</v>
      </c>
      <c r="N203" s="145">
        <v>67</v>
      </c>
      <c r="O203" s="146" t="b">
        <v>0</v>
      </c>
      <c r="P203" s="144" t="s">
        <v>1822</v>
      </c>
      <c r="Q203" t="s">
        <v>1823</v>
      </c>
      <c r="R203" t="s">
        <v>550</v>
      </c>
    </row>
    <row r="204" spans="1:18" x14ac:dyDescent="0.25">
      <c r="A204" s="144" t="s">
        <v>8832</v>
      </c>
      <c r="B204" s="144" t="s">
        <v>2502</v>
      </c>
      <c r="C204" s="144"/>
      <c r="D204" s="144" t="s">
        <v>1818</v>
      </c>
      <c r="E204" s="144"/>
      <c r="F204" s="144"/>
      <c r="G204" s="144" t="s">
        <v>1786</v>
      </c>
      <c r="H204" s="144" t="s">
        <v>1787</v>
      </c>
      <c r="I204" s="144" t="s">
        <v>2156</v>
      </c>
      <c r="J204" s="144" t="s">
        <v>2502</v>
      </c>
      <c r="K204" s="144"/>
      <c r="L204" s="144"/>
      <c r="M204" s="144" t="s">
        <v>2503</v>
      </c>
      <c r="N204" s="145">
        <v>67</v>
      </c>
      <c r="O204" s="146" t="b">
        <v>0</v>
      </c>
      <c r="P204" s="144" t="s">
        <v>1822</v>
      </c>
      <c r="Q204" t="s">
        <v>1823</v>
      </c>
      <c r="R204" t="s">
        <v>550</v>
      </c>
    </row>
    <row r="205" spans="1:18" x14ac:dyDescent="0.25">
      <c r="A205" s="144" t="s">
        <v>8833</v>
      </c>
      <c r="B205" s="144" t="s">
        <v>2505</v>
      </c>
      <c r="C205" s="144"/>
      <c r="D205" s="144" t="s">
        <v>1818</v>
      </c>
      <c r="E205" s="144"/>
      <c r="F205" s="144"/>
      <c r="G205" s="144" t="s">
        <v>1786</v>
      </c>
      <c r="H205" s="144" t="s">
        <v>1787</v>
      </c>
      <c r="I205" s="144" t="s">
        <v>2156</v>
      </c>
      <c r="J205" s="144" t="s">
        <v>2505</v>
      </c>
      <c r="K205" s="144"/>
      <c r="L205" s="144"/>
      <c r="M205" s="144" t="s">
        <v>2506</v>
      </c>
      <c r="N205" s="145">
        <v>67</v>
      </c>
      <c r="O205" s="146" t="b">
        <v>0</v>
      </c>
      <c r="P205" s="144" t="s">
        <v>1822</v>
      </c>
      <c r="Q205" t="s">
        <v>1823</v>
      </c>
      <c r="R205" t="s">
        <v>550</v>
      </c>
    </row>
    <row r="206" spans="1:18" x14ac:dyDescent="0.25">
      <c r="A206" s="144" t="s">
        <v>8687</v>
      </c>
      <c r="B206" s="144" t="s">
        <v>2508</v>
      </c>
      <c r="C206" s="144"/>
      <c r="D206" s="144" t="s">
        <v>1818</v>
      </c>
      <c r="E206" s="144"/>
      <c r="F206" s="144"/>
      <c r="G206" s="144" t="s">
        <v>71</v>
      </c>
      <c r="H206" s="144" t="s">
        <v>1777</v>
      </c>
      <c r="I206" s="144" t="s">
        <v>2156</v>
      </c>
      <c r="J206" s="144" t="s">
        <v>2508</v>
      </c>
      <c r="K206" s="144"/>
      <c r="L206" s="144"/>
      <c r="M206" s="144" t="s">
        <v>2509</v>
      </c>
      <c r="N206" s="145">
        <v>67</v>
      </c>
      <c r="O206" s="146" t="b">
        <v>0</v>
      </c>
      <c r="P206" s="144" t="s">
        <v>1822</v>
      </c>
      <c r="Q206" t="s">
        <v>1823</v>
      </c>
      <c r="R206" t="s">
        <v>550</v>
      </c>
    </row>
    <row r="207" spans="1:18" x14ac:dyDescent="0.25">
      <c r="A207" s="144" t="s">
        <v>8661</v>
      </c>
      <c r="B207" s="144" t="s">
        <v>2511</v>
      </c>
      <c r="C207" s="144"/>
      <c r="D207" s="144" t="s">
        <v>1818</v>
      </c>
      <c r="E207" s="144"/>
      <c r="F207" s="144"/>
      <c r="G207" s="144" t="s">
        <v>70</v>
      </c>
      <c r="H207" s="144" t="s">
        <v>1779</v>
      </c>
      <c r="I207" s="144" t="s">
        <v>2156</v>
      </c>
      <c r="J207" s="144" t="s">
        <v>2511</v>
      </c>
      <c r="K207" s="144"/>
      <c r="L207" s="144"/>
      <c r="M207" s="144" t="s">
        <v>2512</v>
      </c>
      <c r="N207" s="145">
        <v>67</v>
      </c>
      <c r="O207" s="146" t="b">
        <v>0</v>
      </c>
      <c r="P207" s="144" t="s">
        <v>1822</v>
      </c>
      <c r="Q207" t="s">
        <v>1823</v>
      </c>
      <c r="R207" t="s">
        <v>550</v>
      </c>
    </row>
    <row r="208" spans="1:18" x14ac:dyDescent="0.25">
      <c r="A208" s="144" t="s">
        <v>8814</v>
      </c>
      <c r="B208" s="144" t="s">
        <v>2514</v>
      </c>
      <c r="C208" s="144"/>
      <c r="D208" s="144" t="s">
        <v>1818</v>
      </c>
      <c r="E208" s="144"/>
      <c r="F208" s="144"/>
      <c r="G208" s="144" t="s">
        <v>1786</v>
      </c>
      <c r="H208" s="144" t="s">
        <v>1787</v>
      </c>
      <c r="I208" s="144" t="s">
        <v>2156</v>
      </c>
      <c r="J208" s="144" t="s">
        <v>2514</v>
      </c>
      <c r="K208" s="144"/>
      <c r="L208" s="144"/>
      <c r="M208" s="144" t="s">
        <v>2515</v>
      </c>
      <c r="N208" s="145">
        <v>67</v>
      </c>
      <c r="O208" s="146" t="b">
        <v>0</v>
      </c>
      <c r="P208" s="144" t="s">
        <v>1822</v>
      </c>
      <c r="Q208" t="s">
        <v>1823</v>
      </c>
      <c r="R208" t="s">
        <v>550</v>
      </c>
    </row>
    <row r="209" spans="1:18" x14ac:dyDescent="0.25">
      <c r="A209" s="144" t="s">
        <v>8688</v>
      </c>
      <c r="B209" s="144" t="s">
        <v>2517</v>
      </c>
      <c r="C209" s="144"/>
      <c r="D209" s="144" t="s">
        <v>1818</v>
      </c>
      <c r="E209" s="144"/>
      <c r="F209" s="144"/>
      <c r="G209" s="144" t="s">
        <v>71</v>
      </c>
      <c r="H209" s="144" t="s">
        <v>1777</v>
      </c>
      <c r="I209" s="144" t="s">
        <v>2156</v>
      </c>
      <c r="J209" s="144" t="s">
        <v>2517</v>
      </c>
      <c r="K209" s="144"/>
      <c r="L209" s="144"/>
      <c r="M209" s="144" t="s">
        <v>2518</v>
      </c>
      <c r="N209" s="145">
        <v>67</v>
      </c>
      <c r="O209" s="146" t="b">
        <v>0</v>
      </c>
      <c r="P209" s="144" t="s">
        <v>1822</v>
      </c>
      <c r="Q209" t="s">
        <v>1823</v>
      </c>
      <c r="R209" t="s">
        <v>550</v>
      </c>
    </row>
    <row r="210" spans="1:18" x14ac:dyDescent="0.25">
      <c r="A210" s="144" t="s">
        <v>8799</v>
      </c>
      <c r="B210" s="144" t="s">
        <v>2520</v>
      </c>
      <c r="C210" s="144"/>
      <c r="D210" s="144" t="s">
        <v>1818</v>
      </c>
      <c r="E210" s="144"/>
      <c r="F210" s="144"/>
      <c r="G210" s="144" t="s">
        <v>70</v>
      </c>
      <c r="H210" s="144" t="s">
        <v>1779</v>
      </c>
      <c r="I210" s="144" t="s">
        <v>2156</v>
      </c>
      <c r="J210" s="144" t="s">
        <v>2520</v>
      </c>
      <c r="K210" s="144"/>
      <c r="L210" s="144"/>
      <c r="M210" s="144" t="s">
        <v>2521</v>
      </c>
      <c r="N210" s="145">
        <v>67</v>
      </c>
      <c r="O210" s="146" t="b">
        <v>0</v>
      </c>
      <c r="P210" s="144" t="s">
        <v>1822</v>
      </c>
      <c r="Q210" t="s">
        <v>1823</v>
      </c>
      <c r="R210" t="s">
        <v>550</v>
      </c>
    </row>
    <row r="211" spans="1:18" x14ac:dyDescent="0.25">
      <c r="A211" s="144" t="s">
        <v>8738</v>
      </c>
      <c r="B211" s="144" t="s">
        <v>2523</v>
      </c>
      <c r="C211" s="144"/>
      <c r="D211" s="144" t="s">
        <v>1818</v>
      </c>
      <c r="E211" s="144"/>
      <c r="F211" s="144"/>
      <c r="G211" s="144" t="s">
        <v>70</v>
      </c>
      <c r="H211" s="144" t="s">
        <v>1779</v>
      </c>
      <c r="I211" s="144" t="s">
        <v>2156</v>
      </c>
      <c r="J211" s="144" t="s">
        <v>2523</v>
      </c>
      <c r="K211" s="144"/>
      <c r="L211" s="144"/>
      <c r="M211" s="144" t="s">
        <v>2524</v>
      </c>
      <c r="N211" s="145">
        <v>67</v>
      </c>
      <c r="O211" s="146" t="b">
        <v>0</v>
      </c>
      <c r="P211" s="144" t="s">
        <v>1822</v>
      </c>
      <c r="Q211" t="s">
        <v>1823</v>
      </c>
      <c r="R211" t="s">
        <v>550</v>
      </c>
    </row>
    <row r="212" spans="1:18" x14ac:dyDescent="0.25">
      <c r="A212" s="144" t="s">
        <v>8716</v>
      </c>
      <c r="B212" s="144" t="s">
        <v>2526</v>
      </c>
      <c r="C212" s="144"/>
      <c r="D212" s="144" t="s">
        <v>1818</v>
      </c>
      <c r="E212" s="144"/>
      <c r="F212" s="144"/>
      <c r="G212" s="144" t="s">
        <v>71</v>
      </c>
      <c r="H212" s="144" t="s">
        <v>1777</v>
      </c>
      <c r="I212" s="144" t="s">
        <v>2156</v>
      </c>
      <c r="J212" s="144" t="s">
        <v>2526</v>
      </c>
      <c r="K212" s="144"/>
      <c r="L212" s="144"/>
      <c r="M212" s="144" t="s">
        <v>2527</v>
      </c>
      <c r="N212" s="145">
        <v>67</v>
      </c>
      <c r="O212" s="146" t="b">
        <v>0</v>
      </c>
      <c r="P212" s="144" t="s">
        <v>1822</v>
      </c>
      <c r="Q212" t="s">
        <v>1823</v>
      </c>
      <c r="R212" t="s">
        <v>550</v>
      </c>
    </row>
    <row r="213" spans="1:18" x14ac:dyDescent="0.25">
      <c r="A213" s="144" t="s">
        <v>8717</v>
      </c>
      <c r="B213" s="144" t="s">
        <v>2529</v>
      </c>
      <c r="C213" s="144"/>
      <c r="D213" s="144" t="s">
        <v>1818</v>
      </c>
      <c r="E213" s="144"/>
      <c r="F213" s="144"/>
      <c r="G213" s="144" t="s">
        <v>71</v>
      </c>
      <c r="H213" s="144" t="s">
        <v>1777</v>
      </c>
      <c r="I213" s="144" t="s">
        <v>2156</v>
      </c>
      <c r="J213" s="144" t="s">
        <v>2529</v>
      </c>
      <c r="K213" s="144"/>
      <c r="L213" s="144"/>
      <c r="M213" s="144" t="s">
        <v>2530</v>
      </c>
      <c r="N213" s="145">
        <v>67</v>
      </c>
      <c r="O213" s="146" t="b">
        <v>0</v>
      </c>
      <c r="P213" s="144" t="s">
        <v>1822</v>
      </c>
      <c r="Q213" t="s">
        <v>1823</v>
      </c>
      <c r="R213" t="s">
        <v>550</v>
      </c>
    </row>
    <row r="214" spans="1:18" x14ac:dyDescent="0.25">
      <c r="A214" s="144" t="s">
        <v>8718</v>
      </c>
      <c r="B214" s="144" t="s">
        <v>2532</v>
      </c>
      <c r="C214" s="144"/>
      <c r="D214" s="144" t="s">
        <v>1818</v>
      </c>
      <c r="E214" s="144"/>
      <c r="F214" s="144"/>
      <c r="G214" s="144" t="s">
        <v>71</v>
      </c>
      <c r="H214" s="144" t="s">
        <v>1777</v>
      </c>
      <c r="I214" s="144" t="s">
        <v>2156</v>
      </c>
      <c r="J214" s="144" t="s">
        <v>2532</v>
      </c>
      <c r="K214" s="144"/>
      <c r="L214" s="144"/>
      <c r="M214" s="144" t="s">
        <v>2533</v>
      </c>
      <c r="N214" s="145">
        <v>67</v>
      </c>
      <c r="O214" s="146" t="b">
        <v>0</v>
      </c>
      <c r="P214" s="144" t="s">
        <v>1822</v>
      </c>
      <c r="Q214" t="s">
        <v>1823</v>
      </c>
      <c r="R214" t="s">
        <v>550</v>
      </c>
    </row>
    <row r="215" spans="1:18" x14ac:dyDescent="0.25">
      <c r="A215" s="144" t="s">
        <v>8739</v>
      </c>
      <c r="B215" s="144" t="s">
        <v>2535</v>
      </c>
      <c r="C215" s="144"/>
      <c r="D215" s="144" t="s">
        <v>1818</v>
      </c>
      <c r="E215" s="144"/>
      <c r="F215" s="144"/>
      <c r="G215" s="144" t="s">
        <v>70</v>
      </c>
      <c r="H215" s="144" t="s">
        <v>1779</v>
      </c>
      <c r="I215" s="144" t="s">
        <v>2156</v>
      </c>
      <c r="J215" s="144" t="s">
        <v>2535</v>
      </c>
      <c r="K215" s="144"/>
      <c r="L215" s="144"/>
      <c r="M215" s="144" t="s">
        <v>2536</v>
      </c>
      <c r="N215" s="145">
        <v>67</v>
      </c>
      <c r="O215" s="146" t="b">
        <v>0</v>
      </c>
      <c r="P215" s="144" t="s">
        <v>1822</v>
      </c>
      <c r="Q215" t="s">
        <v>1823</v>
      </c>
      <c r="R215" t="s">
        <v>550</v>
      </c>
    </row>
    <row r="216" spans="1:18" x14ac:dyDescent="0.25">
      <c r="A216" s="144" t="s">
        <v>8800</v>
      </c>
      <c r="B216" s="144" t="s">
        <v>2538</v>
      </c>
      <c r="C216" s="144"/>
      <c r="D216" s="144" t="s">
        <v>1818</v>
      </c>
      <c r="E216" s="144"/>
      <c r="F216" s="144"/>
      <c r="G216" s="144" t="s">
        <v>70</v>
      </c>
      <c r="H216" s="144" t="s">
        <v>1779</v>
      </c>
      <c r="I216" s="144" t="s">
        <v>2156</v>
      </c>
      <c r="J216" s="144" t="s">
        <v>2538</v>
      </c>
      <c r="K216" s="144"/>
      <c r="L216" s="144"/>
      <c r="M216" s="144" t="s">
        <v>2539</v>
      </c>
      <c r="N216" s="145">
        <v>67</v>
      </c>
      <c r="O216" s="146" t="b">
        <v>0</v>
      </c>
      <c r="P216" s="144" t="s">
        <v>1822</v>
      </c>
      <c r="Q216" t="s">
        <v>1823</v>
      </c>
      <c r="R216" t="s">
        <v>550</v>
      </c>
    </row>
    <row r="217" spans="1:18" x14ac:dyDescent="0.25">
      <c r="A217" s="144" t="s">
        <v>8631</v>
      </c>
      <c r="B217" s="144" t="s">
        <v>2541</v>
      </c>
      <c r="C217" s="144"/>
      <c r="D217" s="144" t="s">
        <v>1818</v>
      </c>
      <c r="E217" s="144"/>
      <c r="F217" s="144"/>
      <c r="G217" s="144" t="s">
        <v>1786</v>
      </c>
      <c r="H217" s="144" t="s">
        <v>1787</v>
      </c>
      <c r="I217" s="144" t="s">
        <v>2156</v>
      </c>
      <c r="J217" s="144" t="s">
        <v>2541</v>
      </c>
      <c r="K217" s="144"/>
      <c r="L217" s="144"/>
      <c r="M217" s="144" t="s">
        <v>2542</v>
      </c>
      <c r="N217" s="145">
        <v>67</v>
      </c>
      <c r="O217" s="146" t="b">
        <v>0</v>
      </c>
      <c r="P217" s="144" t="s">
        <v>1822</v>
      </c>
      <c r="Q217" t="s">
        <v>1823</v>
      </c>
      <c r="R217" t="s">
        <v>550</v>
      </c>
    </row>
    <row r="218" spans="1:18" x14ac:dyDescent="0.25">
      <c r="A218" s="144" t="s">
        <v>8788</v>
      </c>
      <c r="B218" s="144" t="s">
        <v>2544</v>
      </c>
      <c r="C218" s="144"/>
      <c r="D218" s="144" t="s">
        <v>1818</v>
      </c>
      <c r="E218" s="144"/>
      <c r="F218" s="144"/>
      <c r="G218" s="144" t="s">
        <v>71</v>
      </c>
      <c r="H218" s="144" t="s">
        <v>1777</v>
      </c>
      <c r="I218" s="144" t="s">
        <v>2156</v>
      </c>
      <c r="J218" s="144" t="s">
        <v>2544</v>
      </c>
      <c r="K218" s="144"/>
      <c r="L218" s="144"/>
      <c r="M218" s="144" t="s">
        <v>2545</v>
      </c>
      <c r="N218" s="145">
        <v>67</v>
      </c>
      <c r="O218" s="146" t="b">
        <v>0</v>
      </c>
      <c r="P218" s="144" t="s">
        <v>1822</v>
      </c>
      <c r="Q218" t="s">
        <v>1823</v>
      </c>
      <c r="R218" t="s">
        <v>550</v>
      </c>
    </row>
    <row r="219" spans="1:18" x14ac:dyDescent="0.25">
      <c r="A219" s="144" t="s">
        <v>8779</v>
      </c>
      <c r="B219" s="144" t="s">
        <v>2547</v>
      </c>
      <c r="C219" s="144"/>
      <c r="D219" s="144" t="s">
        <v>1818</v>
      </c>
      <c r="E219" s="144"/>
      <c r="F219" s="144"/>
      <c r="G219" s="144" t="s">
        <v>71</v>
      </c>
      <c r="H219" s="144" t="s">
        <v>1777</v>
      </c>
      <c r="I219" s="144" t="s">
        <v>2156</v>
      </c>
      <c r="J219" s="144" t="s">
        <v>2547</v>
      </c>
      <c r="K219" s="144"/>
      <c r="L219" s="144"/>
      <c r="M219" s="144" t="s">
        <v>2548</v>
      </c>
      <c r="N219" s="145">
        <v>67</v>
      </c>
      <c r="O219" s="146" t="b">
        <v>0</v>
      </c>
      <c r="P219" s="144" t="s">
        <v>1822</v>
      </c>
      <c r="Q219" t="s">
        <v>1823</v>
      </c>
      <c r="R219" t="s">
        <v>550</v>
      </c>
    </row>
    <row r="220" spans="1:18" x14ac:dyDescent="0.25">
      <c r="A220" s="144" t="s">
        <v>8834</v>
      </c>
      <c r="B220" s="144" t="s">
        <v>2550</v>
      </c>
      <c r="C220" s="144"/>
      <c r="D220" s="144" t="s">
        <v>1818</v>
      </c>
      <c r="E220" s="144"/>
      <c r="F220" s="144"/>
      <c r="G220" s="144" t="s">
        <v>1786</v>
      </c>
      <c r="H220" s="144" t="s">
        <v>1787</v>
      </c>
      <c r="I220" s="144" t="s">
        <v>2156</v>
      </c>
      <c r="J220" s="144" t="s">
        <v>2550</v>
      </c>
      <c r="K220" s="144"/>
      <c r="L220" s="144"/>
      <c r="M220" s="144" t="s">
        <v>2551</v>
      </c>
      <c r="N220" s="145">
        <v>67</v>
      </c>
      <c r="O220" s="146" t="b">
        <v>0</v>
      </c>
      <c r="P220" s="144" t="s">
        <v>1822</v>
      </c>
      <c r="Q220" t="s">
        <v>1823</v>
      </c>
      <c r="R220" t="s">
        <v>550</v>
      </c>
    </row>
    <row r="221" spans="1:18" x14ac:dyDescent="0.25">
      <c r="A221" s="144" t="s">
        <v>8740</v>
      </c>
      <c r="B221" s="144" t="s">
        <v>2553</v>
      </c>
      <c r="C221" s="144"/>
      <c r="D221" s="144" t="s">
        <v>1818</v>
      </c>
      <c r="E221" s="144"/>
      <c r="F221" s="144"/>
      <c r="G221" s="144" t="s">
        <v>70</v>
      </c>
      <c r="H221" s="144" t="s">
        <v>1779</v>
      </c>
      <c r="I221" s="144" t="s">
        <v>2156</v>
      </c>
      <c r="J221" s="144" t="s">
        <v>2553</v>
      </c>
      <c r="K221" s="144"/>
      <c r="L221" s="144"/>
      <c r="M221" s="144" t="s">
        <v>2554</v>
      </c>
      <c r="N221" s="145">
        <v>67</v>
      </c>
      <c r="O221" s="146" t="b">
        <v>0</v>
      </c>
      <c r="P221" s="144" t="s">
        <v>1822</v>
      </c>
      <c r="Q221" t="s">
        <v>1823</v>
      </c>
      <c r="R221" t="s">
        <v>550</v>
      </c>
    </row>
    <row r="222" spans="1:18" x14ac:dyDescent="0.25">
      <c r="A222" s="144" t="s">
        <v>8780</v>
      </c>
      <c r="B222" s="144" t="s">
        <v>2556</v>
      </c>
      <c r="C222" s="144"/>
      <c r="D222" s="144" t="s">
        <v>1818</v>
      </c>
      <c r="E222" s="144"/>
      <c r="F222" s="144"/>
      <c r="G222" s="144" t="s">
        <v>71</v>
      </c>
      <c r="H222" s="144" t="s">
        <v>1777</v>
      </c>
      <c r="I222" s="144" t="s">
        <v>2156</v>
      </c>
      <c r="J222" s="144" t="s">
        <v>2556</v>
      </c>
      <c r="K222" s="144"/>
      <c r="L222" s="144"/>
      <c r="M222" s="144" t="s">
        <v>2557</v>
      </c>
      <c r="N222" s="145">
        <v>67</v>
      </c>
      <c r="O222" s="146" t="b">
        <v>0</v>
      </c>
      <c r="P222" s="144" t="s">
        <v>1822</v>
      </c>
      <c r="Q222" t="s">
        <v>1823</v>
      </c>
      <c r="R222" t="s">
        <v>550</v>
      </c>
    </row>
    <row r="223" spans="1:18" x14ac:dyDescent="0.25">
      <c r="A223" s="144" t="s">
        <v>8741</v>
      </c>
      <c r="B223" s="144" t="s">
        <v>2559</v>
      </c>
      <c r="C223" s="144"/>
      <c r="D223" s="144" t="s">
        <v>1818</v>
      </c>
      <c r="E223" s="144"/>
      <c r="F223" s="144"/>
      <c r="G223" s="144" t="s">
        <v>70</v>
      </c>
      <c r="H223" s="144" t="s">
        <v>1779</v>
      </c>
      <c r="I223" s="144" t="s">
        <v>2156</v>
      </c>
      <c r="J223" s="144" t="s">
        <v>2559</v>
      </c>
      <c r="K223" s="144"/>
      <c r="L223" s="144"/>
      <c r="M223" s="144" t="s">
        <v>2560</v>
      </c>
      <c r="N223" s="145">
        <v>67</v>
      </c>
      <c r="O223" s="146" t="b">
        <v>0</v>
      </c>
      <c r="P223" s="144" t="s">
        <v>1822</v>
      </c>
      <c r="Q223" t="s">
        <v>1823</v>
      </c>
      <c r="R223" t="s">
        <v>550</v>
      </c>
    </row>
    <row r="224" spans="1:18" x14ac:dyDescent="0.25">
      <c r="A224" s="144" t="s">
        <v>8719</v>
      </c>
      <c r="B224" s="144" t="s">
        <v>2562</v>
      </c>
      <c r="C224" s="144"/>
      <c r="D224" s="144" t="s">
        <v>1818</v>
      </c>
      <c r="E224" s="144"/>
      <c r="F224" s="144"/>
      <c r="G224" s="144" t="s">
        <v>71</v>
      </c>
      <c r="H224" s="144" t="s">
        <v>1777</v>
      </c>
      <c r="I224" s="144" t="s">
        <v>2156</v>
      </c>
      <c r="J224" s="144" t="s">
        <v>2562</v>
      </c>
      <c r="K224" s="144"/>
      <c r="L224" s="144"/>
      <c r="M224" s="144" t="s">
        <v>2563</v>
      </c>
      <c r="N224" s="145">
        <v>67</v>
      </c>
      <c r="O224" s="146" t="b">
        <v>0</v>
      </c>
      <c r="P224" s="144" t="s">
        <v>1822</v>
      </c>
      <c r="Q224" t="s">
        <v>1823</v>
      </c>
      <c r="R224" t="s">
        <v>550</v>
      </c>
    </row>
    <row r="225" spans="1:18" x14ac:dyDescent="0.25">
      <c r="A225" s="144" t="s">
        <v>8789</v>
      </c>
      <c r="B225" s="144" t="s">
        <v>2565</v>
      </c>
      <c r="C225" s="144"/>
      <c r="D225" s="144" t="s">
        <v>1818</v>
      </c>
      <c r="E225" s="144"/>
      <c r="F225" s="144"/>
      <c r="G225" s="144" t="s">
        <v>71</v>
      </c>
      <c r="H225" s="144" t="s">
        <v>1777</v>
      </c>
      <c r="I225" s="144" t="s">
        <v>2156</v>
      </c>
      <c r="J225" s="144" t="s">
        <v>2565</v>
      </c>
      <c r="K225" s="144"/>
      <c r="L225" s="144"/>
      <c r="M225" s="144" t="s">
        <v>2566</v>
      </c>
      <c r="N225" s="145">
        <v>67</v>
      </c>
      <c r="O225" s="146" t="b">
        <v>0</v>
      </c>
      <c r="P225" s="144" t="s">
        <v>1822</v>
      </c>
      <c r="Q225" t="s">
        <v>1823</v>
      </c>
      <c r="R225" t="s">
        <v>550</v>
      </c>
    </row>
    <row r="226" spans="1:18" x14ac:dyDescent="0.25">
      <c r="A226" s="144" t="s">
        <v>8742</v>
      </c>
      <c r="B226" s="144" t="s">
        <v>2568</v>
      </c>
      <c r="C226" s="144"/>
      <c r="D226" s="144" t="s">
        <v>1818</v>
      </c>
      <c r="E226" s="144"/>
      <c r="F226" s="144"/>
      <c r="G226" s="144" t="s">
        <v>70</v>
      </c>
      <c r="H226" s="144" t="s">
        <v>1779</v>
      </c>
      <c r="I226" s="144" t="s">
        <v>2156</v>
      </c>
      <c r="J226" s="144" t="s">
        <v>2568</v>
      </c>
      <c r="K226" s="144"/>
      <c r="L226" s="144"/>
      <c r="M226" s="144" t="s">
        <v>2569</v>
      </c>
      <c r="N226" s="145">
        <v>67</v>
      </c>
      <c r="O226" s="146" t="b">
        <v>0</v>
      </c>
      <c r="P226" s="144" t="s">
        <v>1822</v>
      </c>
      <c r="Q226" t="s">
        <v>1823</v>
      </c>
      <c r="R226" t="s">
        <v>550</v>
      </c>
    </row>
    <row r="227" spans="1:18" x14ac:dyDescent="0.25">
      <c r="A227" s="144" t="s">
        <v>8790</v>
      </c>
      <c r="B227" s="144" t="s">
        <v>2571</v>
      </c>
      <c r="C227" s="144"/>
      <c r="D227" s="144" t="s">
        <v>1818</v>
      </c>
      <c r="E227" s="144"/>
      <c r="F227" s="144"/>
      <c r="G227" s="144" t="s">
        <v>71</v>
      </c>
      <c r="H227" s="144" t="s">
        <v>1777</v>
      </c>
      <c r="I227" s="144" t="s">
        <v>2156</v>
      </c>
      <c r="J227" s="144" t="s">
        <v>2571</v>
      </c>
      <c r="K227" s="144"/>
      <c r="L227" s="144"/>
      <c r="M227" s="144" t="s">
        <v>2572</v>
      </c>
      <c r="N227" s="145">
        <v>67</v>
      </c>
      <c r="O227" s="146" t="b">
        <v>0</v>
      </c>
      <c r="P227" s="144" t="s">
        <v>1822</v>
      </c>
      <c r="Q227" t="s">
        <v>1823</v>
      </c>
      <c r="R227" t="s">
        <v>550</v>
      </c>
    </row>
    <row r="228" spans="1:18" x14ac:dyDescent="0.25">
      <c r="A228" s="144" t="s">
        <v>8720</v>
      </c>
      <c r="B228" s="144" t="s">
        <v>2574</v>
      </c>
      <c r="C228" s="144"/>
      <c r="D228" s="144" t="s">
        <v>1818</v>
      </c>
      <c r="E228" s="144"/>
      <c r="F228" s="144"/>
      <c r="G228" s="144" t="s">
        <v>71</v>
      </c>
      <c r="H228" s="144" t="s">
        <v>1777</v>
      </c>
      <c r="I228" s="144" t="s">
        <v>2156</v>
      </c>
      <c r="J228" s="144" t="s">
        <v>2574</v>
      </c>
      <c r="K228" s="144"/>
      <c r="L228" s="144"/>
      <c r="M228" s="144" t="s">
        <v>2575</v>
      </c>
      <c r="N228" s="145">
        <v>67</v>
      </c>
      <c r="O228" s="146" t="b">
        <v>0</v>
      </c>
      <c r="P228" s="144" t="s">
        <v>1822</v>
      </c>
      <c r="Q228" t="s">
        <v>1823</v>
      </c>
      <c r="R228" t="s">
        <v>550</v>
      </c>
    </row>
    <row r="229" spans="1:18" x14ac:dyDescent="0.25">
      <c r="A229" s="144" t="s">
        <v>8721</v>
      </c>
      <c r="B229" s="144" t="s">
        <v>2577</v>
      </c>
      <c r="C229" s="144"/>
      <c r="D229" s="144" t="s">
        <v>1818</v>
      </c>
      <c r="E229" s="144"/>
      <c r="F229" s="144"/>
      <c r="G229" s="144" t="s">
        <v>71</v>
      </c>
      <c r="H229" s="144" t="s">
        <v>1777</v>
      </c>
      <c r="I229" s="144" t="s">
        <v>2156</v>
      </c>
      <c r="J229" s="144" t="s">
        <v>2577</v>
      </c>
      <c r="K229" s="144"/>
      <c r="L229" s="144"/>
      <c r="M229" s="144" t="s">
        <v>2578</v>
      </c>
      <c r="N229" s="145">
        <v>67</v>
      </c>
      <c r="O229" s="146" t="b">
        <v>0</v>
      </c>
      <c r="P229" s="144" t="s">
        <v>1822</v>
      </c>
      <c r="Q229" t="s">
        <v>1823</v>
      </c>
      <c r="R229" t="s">
        <v>550</v>
      </c>
    </row>
    <row r="230" spans="1:18" x14ac:dyDescent="0.25">
      <c r="A230" s="144" t="s">
        <v>8791</v>
      </c>
      <c r="B230" s="144" t="s">
        <v>2580</v>
      </c>
      <c r="C230" s="144"/>
      <c r="D230" s="144" t="s">
        <v>1818</v>
      </c>
      <c r="E230" s="144"/>
      <c r="F230" s="144"/>
      <c r="G230" s="144" t="s">
        <v>71</v>
      </c>
      <c r="H230" s="144" t="s">
        <v>1777</v>
      </c>
      <c r="I230" s="144" t="s">
        <v>2156</v>
      </c>
      <c r="J230" s="144" t="s">
        <v>2580</v>
      </c>
      <c r="K230" s="144"/>
      <c r="L230" s="144"/>
      <c r="M230" s="144" t="s">
        <v>2581</v>
      </c>
      <c r="N230" s="145">
        <v>67</v>
      </c>
      <c r="O230" s="146" t="b">
        <v>0</v>
      </c>
      <c r="P230" s="144" t="s">
        <v>1822</v>
      </c>
      <c r="Q230" t="s">
        <v>1823</v>
      </c>
      <c r="R230" t="s">
        <v>550</v>
      </c>
    </row>
    <row r="231" spans="1:18" x14ac:dyDescent="0.25">
      <c r="A231" s="144" t="s">
        <v>8781</v>
      </c>
      <c r="B231" s="144" t="s">
        <v>2583</v>
      </c>
      <c r="C231" s="144"/>
      <c r="D231" s="144" t="s">
        <v>1818</v>
      </c>
      <c r="E231" s="144"/>
      <c r="F231" s="144"/>
      <c r="G231" s="144" t="s">
        <v>71</v>
      </c>
      <c r="H231" s="144" t="s">
        <v>1777</v>
      </c>
      <c r="I231" s="144" t="s">
        <v>2156</v>
      </c>
      <c r="J231" s="144" t="s">
        <v>2583</v>
      </c>
      <c r="K231" s="144"/>
      <c r="L231" s="144"/>
      <c r="M231" s="144" t="s">
        <v>2584</v>
      </c>
      <c r="N231" s="145">
        <v>67</v>
      </c>
      <c r="O231" s="146" t="b">
        <v>0</v>
      </c>
      <c r="P231" s="144" t="s">
        <v>1822</v>
      </c>
      <c r="Q231" t="s">
        <v>1823</v>
      </c>
      <c r="R231" t="s">
        <v>550</v>
      </c>
    </row>
    <row r="232" spans="1:18" x14ac:dyDescent="0.25">
      <c r="A232" s="144" t="s">
        <v>8792</v>
      </c>
      <c r="B232" s="144" t="s">
        <v>2586</v>
      </c>
      <c r="C232" s="144"/>
      <c r="D232" s="144" t="s">
        <v>1818</v>
      </c>
      <c r="E232" s="144"/>
      <c r="F232" s="144"/>
      <c r="G232" s="144" t="s">
        <v>71</v>
      </c>
      <c r="H232" s="144" t="s">
        <v>1777</v>
      </c>
      <c r="I232" s="144" t="s">
        <v>2156</v>
      </c>
      <c r="J232" s="144" t="s">
        <v>2586</v>
      </c>
      <c r="K232" s="144"/>
      <c r="L232" s="144"/>
      <c r="M232" s="144" t="s">
        <v>2587</v>
      </c>
      <c r="N232" s="145">
        <v>67</v>
      </c>
      <c r="O232" s="146" t="b">
        <v>0</v>
      </c>
      <c r="P232" s="144" t="s">
        <v>1822</v>
      </c>
      <c r="Q232" t="s">
        <v>1823</v>
      </c>
      <c r="R232" t="s">
        <v>550</v>
      </c>
    </row>
    <row r="233" spans="1:18" x14ac:dyDescent="0.25">
      <c r="A233" s="144" t="s">
        <v>8815</v>
      </c>
      <c r="B233" s="144" t="s">
        <v>2589</v>
      </c>
      <c r="C233" s="144"/>
      <c r="D233" s="144" t="s">
        <v>1818</v>
      </c>
      <c r="E233" s="144"/>
      <c r="F233" s="144"/>
      <c r="G233" s="144" t="s">
        <v>1786</v>
      </c>
      <c r="H233" s="144" t="s">
        <v>1787</v>
      </c>
      <c r="I233" s="144" t="s">
        <v>2156</v>
      </c>
      <c r="J233" s="144" t="s">
        <v>2589</v>
      </c>
      <c r="K233" s="144"/>
      <c r="L233" s="144"/>
      <c r="M233" s="144" t="s">
        <v>2590</v>
      </c>
      <c r="N233" s="145">
        <v>67</v>
      </c>
      <c r="O233" s="146" t="b">
        <v>0</v>
      </c>
      <c r="P233" s="144" t="s">
        <v>1822</v>
      </c>
      <c r="Q233" t="s">
        <v>1823</v>
      </c>
      <c r="R233" t="s">
        <v>550</v>
      </c>
    </row>
    <row r="234" spans="1:18" x14ac:dyDescent="0.25">
      <c r="A234" s="144" t="s">
        <v>8662</v>
      </c>
      <c r="B234" s="144" t="s">
        <v>2592</v>
      </c>
      <c r="C234" s="144"/>
      <c r="D234" s="144" t="s">
        <v>1818</v>
      </c>
      <c r="E234" s="144"/>
      <c r="F234" s="144"/>
      <c r="G234" s="144" t="s">
        <v>70</v>
      </c>
      <c r="H234" s="144" t="s">
        <v>1779</v>
      </c>
      <c r="I234" s="144" t="s">
        <v>2156</v>
      </c>
      <c r="J234" s="144" t="s">
        <v>2592</v>
      </c>
      <c r="K234" s="144"/>
      <c r="L234" s="144"/>
      <c r="M234" s="144" t="s">
        <v>2593</v>
      </c>
      <c r="N234" s="145">
        <v>67</v>
      </c>
      <c r="O234" s="146" t="b">
        <v>0</v>
      </c>
      <c r="P234" s="144" t="s">
        <v>1822</v>
      </c>
      <c r="Q234" t="s">
        <v>1823</v>
      </c>
      <c r="R234" t="s">
        <v>550</v>
      </c>
    </row>
    <row r="235" spans="1:18" x14ac:dyDescent="0.25">
      <c r="A235" s="144" t="s">
        <v>8743</v>
      </c>
      <c r="B235" s="144" t="s">
        <v>2595</v>
      </c>
      <c r="C235" s="144"/>
      <c r="D235" s="144" t="s">
        <v>1818</v>
      </c>
      <c r="E235" s="144"/>
      <c r="F235" s="144"/>
      <c r="G235" s="144" t="s">
        <v>70</v>
      </c>
      <c r="H235" s="144" t="s">
        <v>1779</v>
      </c>
      <c r="I235" s="144" t="s">
        <v>2156</v>
      </c>
      <c r="J235" s="144" t="s">
        <v>2595</v>
      </c>
      <c r="K235" s="144"/>
      <c r="L235" s="144"/>
      <c r="M235" s="144" t="s">
        <v>2596</v>
      </c>
      <c r="N235" s="145">
        <v>67</v>
      </c>
      <c r="O235" s="146" t="b">
        <v>0</v>
      </c>
      <c r="P235" s="144" t="s">
        <v>1822</v>
      </c>
      <c r="Q235" t="s">
        <v>1823</v>
      </c>
      <c r="R235" t="s">
        <v>550</v>
      </c>
    </row>
    <row r="236" spans="1:18" x14ac:dyDescent="0.25">
      <c r="A236" s="144" t="s">
        <v>8696</v>
      </c>
      <c r="B236" s="144" t="s">
        <v>2598</v>
      </c>
      <c r="C236" s="144"/>
      <c r="D236" s="144" t="s">
        <v>1818</v>
      </c>
      <c r="E236" s="144"/>
      <c r="F236" s="144"/>
      <c r="G236" s="144" t="s">
        <v>71</v>
      </c>
      <c r="H236" s="144" t="s">
        <v>1777</v>
      </c>
      <c r="I236" s="144" t="s">
        <v>2156</v>
      </c>
      <c r="J236" s="144" t="s">
        <v>2598</v>
      </c>
      <c r="K236" s="144"/>
      <c r="L236" s="144"/>
      <c r="M236" s="144" t="s">
        <v>2599</v>
      </c>
      <c r="N236" s="145">
        <v>67</v>
      </c>
      <c r="O236" s="146" t="b">
        <v>0</v>
      </c>
      <c r="P236" s="144" t="s">
        <v>1822</v>
      </c>
      <c r="Q236" t="s">
        <v>1823</v>
      </c>
      <c r="R236" t="s">
        <v>550</v>
      </c>
    </row>
    <row r="237" spans="1:18" x14ac:dyDescent="0.25">
      <c r="A237" s="144" t="s">
        <v>8722</v>
      </c>
      <c r="B237" s="144" t="s">
        <v>2601</v>
      </c>
      <c r="C237" s="144"/>
      <c r="D237" s="144" t="s">
        <v>1818</v>
      </c>
      <c r="E237" s="144"/>
      <c r="F237" s="144"/>
      <c r="G237" s="144" t="s">
        <v>71</v>
      </c>
      <c r="H237" s="144" t="s">
        <v>1777</v>
      </c>
      <c r="I237" s="144" t="s">
        <v>2156</v>
      </c>
      <c r="J237" s="144" t="s">
        <v>2601</v>
      </c>
      <c r="K237" s="144"/>
      <c r="L237" s="144"/>
      <c r="M237" s="144" t="s">
        <v>2602</v>
      </c>
      <c r="N237" s="145">
        <v>67</v>
      </c>
      <c r="O237" s="146" t="b">
        <v>0</v>
      </c>
      <c r="P237" s="144" t="s">
        <v>1822</v>
      </c>
      <c r="Q237" t="s">
        <v>1823</v>
      </c>
      <c r="R237" t="s">
        <v>550</v>
      </c>
    </row>
    <row r="238" spans="1:18" x14ac:dyDescent="0.25">
      <c r="A238" s="144" t="s">
        <v>8835</v>
      </c>
      <c r="B238" s="144" t="s">
        <v>2604</v>
      </c>
      <c r="C238" s="144"/>
      <c r="D238" s="144" t="s">
        <v>1818</v>
      </c>
      <c r="E238" s="144" t="s">
        <v>1955</v>
      </c>
      <c r="F238" s="144" t="s">
        <v>2605</v>
      </c>
      <c r="G238" s="144" t="s">
        <v>71</v>
      </c>
      <c r="H238" s="144" t="s">
        <v>1777</v>
      </c>
      <c r="I238" s="144" t="s">
        <v>2156</v>
      </c>
      <c r="J238" s="144" t="s">
        <v>2604</v>
      </c>
      <c r="K238" s="144"/>
      <c r="L238" s="144"/>
      <c r="M238" s="144" t="s">
        <v>2606</v>
      </c>
      <c r="N238" s="145">
        <v>67</v>
      </c>
      <c r="O238" s="146" t="b">
        <v>0</v>
      </c>
      <c r="P238" s="144" t="s">
        <v>1822</v>
      </c>
      <c r="Q238" t="s">
        <v>1823</v>
      </c>
      <c r="R238" t="s">
        <v>550</v>
      </c>
    </row>
    <row r="239" spans="1:18" x14ac:dyDescent="0.25">
      <c r="A239" s="144" t="s">
        <v>8801</v>
      </c>
      <c r="B239" s="144" t="s">
        <v>2608</v>
      </c>
      <c r="C239" s="144"/>
      <c r="D239" s="144" t="s">
        <v>1818</v>
      </c>
      <c r="E239" s="144"/>
      <c r="F239" s="144"/>
      <c r="G239" s="144" t="s">
        <v>70</v>
      </c>
      <c r="H239" s="144" t="s">
        <v>1779</v>
      </c>
      <c r="I239" s="144" t="s">
        <v>2156</v>
      </c>
      <c r="J239" s="144" t="s">
        <v>2608</v>
      </c>
      <c r="K239" s="144"/>
      <c r="L239" s="144"/>
      <c r="M239" s="144" t="s">
        <v>2609</v>
      </c>
      <c r="N239" s="145">
        <v>67</v>
      </c>
      <c r="O239" s="146" t="b">
        <v>0</v>
      </c>
      <c r="P239" s="144" t="s">
        <v>1822</v>
      </c>
      <c r="Q239" t="s">
        <v>1823</v>
      </c>
      <c r="R239" t="s">
        <v>550</v>
      </c>
    </row>
    <row r="240" spans="1:18" x14ac:dyDescent="0.25">
      <c r="A240" s="144" t="s">
        <v>8723</v>
      </c>
      <c r="B240" s="144" t="s">
        <v>2611</v>
      </c>
      <c r="C240" s="144"/>
      <c r="D240" s="144" t="s">
        <v>1818</v>
      </c>
      <c r="E240" s="144"/>
      <c r="F240" s="144"/>
      <c r="G240" s="144" t="s">
        <v>71</v>
      </c>
      <c r="H240" s="144" t="s">
        <v>1777</v>
      </c>
      <c r="I240" s="144" t="s">
        <v>2156</v>
      </c>
      <c r="J240" s="144" t="s">
        <v>2611</v>
      </c>
      <c r="K240" s="144"/>
      <c r="L240" s="144"/>
      <c r="M240" s="144" t="s">
        <v>2612</v>
      </c>
      <c r="N240" s="145">
        <v>67</v>
      </c>
      <c r="O240" s="146" t="b">
        <v>0</v>
      </c>
      <c r="P240" s="144" t="s">
        <v>1822</v>
      </c>
      <c r="Q240" t="s">
        <v>1823</v>
      </c>
      <c r="R240" t="s">
        <v>550</v>
      </c>
    </row>
    <row r="241" spans="1:18" x14ac:dyDescent="0.25">
      <c r="A241" s="144" t="s">
        <v>8697</v>
      </c>
      <c r="B241" s="144" t="s">
        <v>2614</v>
      </c>
      <c r="C241" s="144"/>
      <c r="D241" s="144" t="s">
        <v>1818</v>
      </c>
      <c r="E241" s="144"/>
      <c r="F241" s="144"/>
      <c r="G241" s="144" t="s">
        <v>1786</v>
      </c>
      <c r="H241" s="144" t="s">
        <v>1787</v>
      </c>
      <c r="I241" s="144" t="s">
        <v>2156</v>
      </c>
      <c r="J241" s="144" t="s">
        <v>2615</v>
      </c>
      <c r="K241" s="144"/>
      <c r="L241" s="144"/>
      <c r="M241" s="144" t="s">
        <v>2616</v>
      </c>
      <c r="N241" s="145">
        <v>67</v>
      </c>
      <c r="O241" s="146" t="b">
        <v>0</v>
      </c>
      <c r="P241" s="144" t="s">
        <v>1822</v>
      </c>
      <c r="Q241" t="s">
        <v>1823</v>
      </c>
      <c r="R241" t="s">
        <v>550</v>
      </c>
    </row>
    <row r="242" spans="1:18" x14ac:dyDescent="0.25">
      <c r="A242" s="144" t="s">
        <v>8698</v>
      </c>
      <c r="B242" s="144" t="s">
        <v>2618</v>
      </c>
      <c r="C242" s="144"/>
      <c r="D242" s="144" t="s">
        <v>1818</v>
      </c>
      <c r="E242" s="144"/>
      <c r="F242" s="144"/>
      <c r="G242" s="144" t="s">
        <v>1786</v>
      </c>
      <c r="H242" s="144" t="s">
        <v>1787</v>
      </c>
      <c r="I242" s="144" t="s">
        <v>2156</v>
      </c>
      <c r="J242" s="144" t="s">
        <v>2619</v>
      </c>
      <c r="K242" s="144"/>
      <c r="L242" s="144"/>
      <c r="M242" s="144" t="s">
        <v>2620</v>
      </c>
      <c r="N242" s="145">
        <v>67</v>
      </c>
      <c r="O242" s="146" t="b">
        <v>0</v>
      </c>
      <c r="P242" s="144" t="s">
        <v>1822</v>
      </c>
      <c r="Q242" t="s">
        <v>1823</v>
      </c>
      <c r="R242" t="s">
        <v>550</v>
      </c>
    </row>
    <row r="243" spans="1:18" x14ac:dyDescent="0.25">
      <c r="A243" s="144" t="s">
        <v>8689</v>
      </c>
      <c r="B243" s="144" t="s">
        <v>2622</v>
      </c>
      <c r="C243" s="144"/>
      <c r="D243" s="144" t="s">
        <v>1818</v>
      </c>
      <c r="E243" s="144"/>
      <c r="F243" s="144"/>
      <c r="G243" s="144" t="s">
        <v>71</v>
      </c>
      <c r="H243" s="144" t="s">
        <v>1777</v>
      </c>
      <c r="I243" s="144" t="s">
        <v>2156</v>
      </c>
      <c r="J243" s="144" t="s">
        <v>2622</v>
      </c>
      <c r="K243" s="144"/>
      <c r="L243" s="144"/>
      <c r="M243" s="144" t="s">
        <v>2623</v>
      </c>
      <c r="N243" s="145">
        <v>67</v>
      </c>
      <c r="O243" s="146" t="b">
        <v>0</v>
      </c>
      <c r="P243" s="144" t="s">
        <v>1822</v>
      </c>
      <c r="Q243" t="s">
        <v>1823</v>
      </c>
      <c r="R243" t="s">
        <v>550</v>
      </c>
    </row>
    <row r="244" spans="1:18" x14ac:dyDescent="0.25">
      <c r="A244" s="144" t="s">
        <v>8699</v>
      </c>
      <c r="B244" s="144" t="s">
        <v>2625</v>
      </c>
      <c r="C244" s="144"/>
      <c r="D244" s="144" t="s">
        <v>1818</v>
      </c>
      <c r="E244" s="144"/>
      <c r="F244" s="144"/>
      <c r="G244" s="144" t="s">
        <v>1786</v>
      </c>
      <c r="H244" s="144" t="s">
        <v>1787</v>
      </c>
      <c r="I244" s="144" t="s">
        <v>2156</v>
      </c>
      <c r="J244" s="144" t="s">
        <v>2626</v>
      </c>
      <c r="K244" s="144"/>
      <c r="L244" s="144"/>
      <c r="M244" s="144" t="s">
        <v>2627</v>
      </c>
      <c r="N244" s="145">
        <v>67</v>
      </c>
      <c r="O244" s="146" t="b">
        <v>0</v>
      </c>
      <c r="P244" s="144" t="s">
        <v>1822</v>
      </c>
      <c r="Q244" t="s">
        <v>1823</v>
      </c>
      <c r="R244" t="s">
        <v>550</v>
      </c>
    </row>
    <row r="245" spans="1:18" x14ac:dyDescent="0.25">
      <c r="A245" s="144" t="s">
        <v>8802</v>
      </c>
      <c r="B245" s="144" t="s">
        <v>2629</v>
      </c>
      <c r="C245" s="144"/>
      <c r="D245" s="144" t="s">
        <v>1818</v>
      </c>
      <c r="E245" s="144"/>
      <c r="F245" s="144"/>
      <c r="G245" s="144" t="s">
        <v>70</v>
      </c>
      <c r="H245" s="144" t="s">
        <v>1779</v>
      </c>
      <c r="I245" s="144" t="s">
        <v>2156</v>
      </c>
      <c r="J245" s="144" t="s">
        <v>2630</v>
      </c>
      <c r="K245" s="144"/>
      <c r="L245" s="144"/>
      <c r="M245" s="144" t="s">
        <v>2631</v>
      </c>
      <c r="N245" s="145">
        <v>67</v>
      </c>
      <c r="O245" s="146" t="b">
        <v>0</v>
      </c>
      <c r="P245" s="144" t="s">
        <v>1822</v>
      </c>
      <c r="Q245" t="s">
        <v>1823</v>
      </c>
      <c r="R245" t="s">
        <v>550</v>
      </c>
    </row>
    <row r="246" spans="1:18" x14ac:dyDescent="0.25">
      <c r="A246" s="144" t="s">
        <v>8700</v>
      </c>
      <c r="B246" s="144" t="s">
        <v>2633</v>
      </c>
      <c r="C246" s="144"/>
      <c r="D246" s="144" t="s">
        <v>1818</v>
      </c>
      <c r="E246" s="144"/>
      <c r="F246" s="144"/>
      <c r="G246" s="144" t="s">
        <v>1786</v>
      </c>
      <c r="H246" s="144" t="s">
        <v>1787</v>
      </c>
      <c r="I246" s="144" t="s">
        <v>2156</v>
      </c>
      <c r="J246" s="144" t="s">
        <v>2633</v>
      </c>
      <c r="K246" s="144"/>
      <c r="L246" s="144"/>
      <c r="M246" s="144" t="s">
        <v>2634</v>
      </c>
      <c r="N246" s="145">
        <v>67</v>
      </c>
      <c r="O246" s="146" t="b">
        <v>0</v>
      </c>
      <c r="P246" s="144" t="s">
        <v>1822</v>
      </c>
      <c r="Q246" t="s">
        <v>1823</v>
      </c>
      <c r="R246" t="s">
        <v>550</v>
      </c>
    </row>
    <row r="247" spans="1:18" x14ac:dyDescent="0.25">
      <c r="A247" s="144" t="s">
        <v>8793</v>
      </c>
      <c r="B247" s="144" t="s">
        <v>2636</v>
      </c>
      <c r="C247" s="144"/>
      <c r="D247" s="144" t="s">
        <v>1818</v>
      </c>
      <c r="E247" s="144"/>
      <c r="F247" s="144"/>
      <c r="G247" s="144" t="s">
        <v>1786</v>
      </c>
      <c r="H247" s="144" t="s">
        <v>1787</v>
      </c>
      <c r="I247" s="144" t="s">
        <v>2156</v>
      </c>
      <c r="J247" s="144" t="s">
        <v>2637</v>
      </c>
      <c r="K247" s="144"/>
      <c r="L247" s="144"/>
      <c r="M247" s="144" t="s">
        <v>2638</v>
      </c>
      <c r="N247" s="145">
        <v>67</v>
      </c>
      <c r="O247" s="146" t="b">
        <v>0</v>
      </c>
      <c r="P247" s="144" t="s">
        <v>1822</v>
      </c>
      <c r="Q247" t="s">
        <v>1823</v>
      </c>
      <c r="R247" t="s">
        <v>550</v>
      </c>
    </row>
    <row r="248" spans="1:18" x14ac:dyDescent="0.25">
      <c r="A248" s="144" t="s">
        <v>8724</v>
      </c>
      <c r="B248" s="144" t="s">
        <v>2640</v>
      </c>
      <c r="C248" s="144"/>
      <c r="D248" s="144" t="s">
        <v>1818</v>
      </c>
      <c r="E248" s="144"/>
      <c r="F248" s="144"/>
      <c r="G248" s="144" t="s">
        <v>71</v>
      </c>
      <c r="H248" s="144" t="s">
        <v>1777</v>
      </c>
      <c r="I248" s="144" t="s">
        <v>2156</v>
      </c>
      <c r="J248" s="144" t="s">
        <v>2640</v>
      </c>
      <c r="K248" s="144"/>
      <c r="L248" s="144"/>
      <c r="M248" s="144" t="s">
        <v>2641</v>
      </c>
      <c r="N248" s="145">
        <v>67</v>
      </c>
      <c r="O248" s="146" t="b">
        <v>0</v>
      </c>
      <c r="P248" s="144" t="s">
        <v>1822</v>
      </c>
      <c r="Q248" t="s">
        <v>1823</v>
      </c>
      <c r="R248" t="s">
        <v>550</v>
      </c>
    </row>
    <row r="249" spans="1:18" x14ac:dyDescent="0.25">
      <c r="A249" s="144" t="s">
        <v>8725</v>
      </c>
      <c r="B249" s="144" t="s">
        <v>2643</v>
      </c>
      <c r="C249" s="144"/>
      <c r="D249" s="144" t="s">
        <v>1818</v>
      </c>
      <c r="E249" s="144"/>
      <c r="F249" s="144"/>
      <c r="G249" s="144" t="s">
        <v>71</v>
      </c>
      <c r="H249" s="144" t="s">
        <v>1777</v>
      </c>
      <c r="I249" s="144" t="s">
        <v>2156</v>
      </c>
      <c r="J249" s="144" t="s">
        <v>2643</v>
      </c>
      <c r="K249" s="144"/>
      <c r="L249" s="144"/>
      <c r="M249" s="144" t="s">
        <v>2644</v>
      </c>
      <c r="N249" s="145">
        <v>67</v>
      </c>
      <c r="O249" s="146" t="b">
        <v>0</v>
      </c>
      <c r="P249" s="144" t="s">
        <v>1822</v>
      </c>
      <c r="Q249" t="s">
        <v>1823</v>
      </c>
      <c r="R249" t="s">
        <v>550</v>
      </c>
    </row>
    <row r="250" spans="1:18" x14ac:dyDescent="0.25">
      <c r="A250" s="144" t="s">
        <v>8782</v>
      </c>
      <c r="B250" s="144" t="s">
        <v>2646</v>
      </c>
      <c r="C250" s="144"/>
      <c r="D250" s="144" t="s">
        <v>1818</v>
      </c>
      <c r="E250" s="144"/>
      <c r="F250" s="144"/>
      <c r="G250" s="144" t="s">
        <v>71</v>
      </c>
      <c r="H250" s="144" t="s">
        <v>1777</v>
      </c>
      <c r="I250" s="144" t="s">
        <v>2156</v>
      </c>
      <c r="J250" s="144" t="s">
        <v>2646</v>
      </c>
      <c r="K250" s="144"/>
      <c r="L250" s="144"/>
      <c r="M250" s="144" t="s">
        <v>2647</v>
      </c>
      <c r="N250" s="145">
        <v>67</v>
      </c>
      <c r="O250" s="146" t="b">
        <v>0</v>
      </c>
      <c r="P250" s="144" t="s">
        <v>1822</v>
      </c>
      <c r="Q250" t="s">
        <v>1823</v>
      </c>
      <c r="R250" t="s">
        <v>550</v>
      </c>
    </row>
    <row r="251" spans="1:18" x14ac:dyDescent="0.25">
      <c r="A251" s="144" t="s">
        <v>8744</v>
      </c>
      <c r="B251" s="144" t="s">
        <v>2649</v>
      </c>
      <c r="C251" s="144"/>
      <c r="D251" s="144" t="s">
        <v>1818</v>
      </c>
      <c r="E251" s="144"/>
      <c r="F251" s="144"/>
      <c r="G251" s="144" t="s">
        <v>70</v>
      </c>
      <c r="H251" s="144" t="s">
        <v>1779</v>
      </c>
      <c r="I251" s="144" t="s">
        <v>2156</v>
      </c>
      <c r="J251" s="144" t="s">
        <v>2649</v>
      </c>
      <c r="K251" s="144"/>
      <c r="L251" s="144"/>
      <c r="M251" s="144" t="s">
        <v>2650</v>
      </c>
      <c r="N251" s="145">
        <v>67</v>
      </c>
      <c r="O251" s="146" t="b">
        <v>0</v>
      </c>
      <c r="P251" s="144" t="s">
        <v>1822</v>
      </c>
      <c r="Q251" t="s">
        <v>1823</v>
      </c>
      <c r="R251" t="s">
        <v>550</v>
      </c>
    </row>
    <row r="252" spans="1:18" x14ac:dyDescent="0.25">
      <c r="A252" s="144" t="s">
        <v>8760</v>
      </c>
      <c r="B252" s="144" t="s">
        <v>2652</v>
      </c>
      <c r="C252" s="144"/>
      <c r="D252" s="144" t="s">
        <v>1818</v>
      </c>
      <c r="E252" s="144"/>
      <c r="F252" s="144"/>
      <c r="G252" s="144" t="s">
        <v>1786</v>
      </c>
      <c r="H252" s="144" t="s">
        <v>1787</v>
      </c>
      <c r="I252" s="144" t="s">
        <v>2156</v>
      </c>
      <c r="J252" s="144" t="s">
        <v>2652</v>
      </c>
      <c r="K252" s="144"/>
      <c r="L252" s="144"/>
      <c r="M252" s="144" t="s">
        <v>2653</v>
      </c>
      <c r="N252" s="145">
        <v>67</v>
      </c>
      <c r="O252" s="146" t="b">
        <v>0</v>
      </c>
      <c r="P252" s="144" t="s">
        <v>1822</v>
      </c>
      <c r="Q252" t="s">
        <v>1823</v>
      </c>
      <c r="R252" t="s">
        <v>550</v>
      </c>
    </row>
    <row r="253" spans="1:18" x14ac:dyDescent="0.25">
      <c r="A253" s="144" t="s">
        <v>8690</v>
      </c>
      <c r="B253" s="144" t="s">
        <v>2655</v>
      </c>
      <c r="C253" s="144"/>
      <c r="D253" s="144" t="s">
        <v>1818</v>
      </c>
      <c r="E253" s="144"/>
      <c r="F253" s="144"/>
      <c r="G253" s="144" t="s">
        <v>71</v>
      </c>
      <c r="H253" s="144" t="s">
        <v>1777</v>
      </c>
      <c r="I253" s="144" t="s">
        <v>2156</v>
      </c>
      <c r="J253" s="144" t="s">
        <v>2655</v>
      </c>
      <c r="K253" s="144"/>
      <c r="L253" s="144"/>
      <c r="M253" s="144" t="s">
        <v>2656</v>
      </c>
      <c r="N253" s="145">
        <v>67</v>
      </c>
      <c r="O253" s="146" t="b">
        <v>0</v>
      </c>
      <c r="P253" s="144" t="s">
        <v>1822</v>
      </c>
      <c r="Q253" t="s">
        <v>1823</v>
      </c>
      <c r="R253" t="s">
        <v>550</v>
      </c>
    </row>
    <row r="254" spans="1:18" x14ac:dyDescent="0.25">
      <c r="A254" s="144" t="s">
        <v>8761</v>
      </c>
      <c r="B254" s="144" t="s">
        <v>2658</v>
      </c>
      <c r="C254" s="144"/>
      <c r="D254" s="144" t="s">
        <v>1818</v>
      </c>
      <c r="E254" s="144"/>
      <c r="F254" s="144"/>
      <c r="G254" s="144" t="s">
        <v>70</v>
      </c>
      <c r="H254" s="144" t="s">
        <v>1779</v>
      </c>
      <c r="I254" s="144" t="s">
        <v>2156</v>
      </c>
      <c r="J254" s="144" t="s">
        <v>2658</v>
      </c>
      <c r="K254" s="144"/>
      <c r="L254" s="144"/>
      <c r="M254" s="144" t="s">
        <v>2659</v>
      </c>
      <c r="N254" s="145">
        <v>67</v>
      </c>
      <c r="O254" s="146" t="b">
        <v>0</v>
      </c>
      <c r="P254" s="144" t="s">
        <v>1822</v>
      </c>
      <c r="Q254" t="s">
        <v>1823</v>
      </c>
      <c r="R254" t="s">
        <v>550</v>
      </c>
    </row>
    <row r="255" spans="1:18" x14ac:dyDescent="0.25">
      <c r="A255" s="144" t="s">
        <v>8637</v>
      </c>
      <c r="B255" s="144" t="s">
        <v>2661</v>
      </c>
      <c r="C255" s="144"/>
      <c r="D255" s="144" t="s">
        <v>1818</v>
      </c>
      <c r="E255" s="144" t="s">
        <v>2086</v>
      </c>
      <c r="F255" s="144" t="s">
        <v>2662</v>
      </c>
      <c r="G255" s="144" t="s">
        <v>70</v>
      </c>
      <c r="H255" s="144" t="s">
        <v>1779</v>
      </c>
      <c r="I255" s="144" t="s">
        <v>2156</v>
      </c>
      <c r="J255" s="144" t="s">
        <v>2661</v>
      </c>
      <c r="K255" s="144"/>
      <c r="L255" s="144"/>
      <c r="M255" s="144" t="s">
        <v>2663</v>
      </c>
      <c r="N255" s="145">
        <v>67</v>
      </c>
      <c r="O255" s="146" t="b">
        <v>0</v>
      </c>
      <c r="P255" s="144" t="s">
        <v>1822</v>
      </c>
      <c r="Q255" t="s">
        <v>1823</v>
      </c>
      <c r="R255" t="s">
        <v>550</v>
      </c>
    </row>
    <row r="256" spans="1:18" x14ac:dyDescent="0.25">
      <c r="A256" s="144" t="s">
        <v>8762</v>
      </c>
      <c r="B256" s="144" t="s">
        <v>2665</v>
      </c>
      <c r="C256" s="144"/>
      <c r="D256" s="144" t="s">
        <v>1818</v>
      </c>
      <c r="E256" s="144"/>
      <c r="F256" s="144"/>
      <c r="G256" s="144" t="s">
        <v>1786</v>
      </c>
      <c r="H256" s="144" t="s">
        <v>1787</v>
      </c>
      <c r="I256" s="144" t="s">
        <v>2156</v>
      </c>
      <c r="J256" s="144" t="s">
        <v>2665</v>
      </c>
      <c r="K256" s="144"/>
      <c r="L256" s="144"/>
      <c r="M256" s="144" t="s">
        <v>2666</v>
      </c>
      <c r="N256" s="145">
        <v>67</v>
      </c>
      <c r="O256" s="146" t="b">
        <v>0</v>
      </c>
      <c r="P256" s="144" t="s">
        <v>1822</v>
      </c>
      <c r="Q256" t="s">
        <v>1823</v>
      </c>
      <c r="R256" t="s">
        <v>550</v>
      </c>
    </row>
    <row r="257" spans="1:18" x14ac:dyDescent="0.25">
      <c r="A257" s="144" t="s">
        <v>8763</v>
      </c>
      <c r="B257" s="144" t="s">
        <v>2668</v>
      </c>
      <c r="C257" s="144"/>
      <c r="D257" s="144" t="s">
        <v>1818</v>
      </c>
      <c r="E257" s="144"/>
      <c r="F257" s="144"/>
      <c r="G257" s="144" t="s">
        <v>1786</v>
      </c>
      <c r="H257" s="144" t="s">
        <v>1787</v>
      </c>
      <c r="I257" s="144" t="s">
        <v>2156</v>
      </c>
      <c r="J257" s="144" t="s">
        <v>2668</v>
      </c>
      <c r="K257" s="144"/>
      <c r="L257" s="144"/>
      <c r="M257" s="144" t="s">
        <v>2669</v>
      </c>
      <c r="N257" s="145">
        <v>67</v>
      </c>
      <c r="O257" s="146" t="b">
        <v>0</v>
      </c>
      <c r="P257" s="144" t="s">
        <v>1822</v>
      </c>
      <c r="Q257" t="s">
        <v>1823</v>
      </c>
      <c r="R257" t="s">
        <v>550</v>
      </c>
    </row>
    <row r="258" spans="1:18" x14ac:dyDescent="0.25">
      <c r="A258" s="144" t="s">
        <v>8726</v>
      </c>
      <c r="B258" s="144" t="s">
        <v>2671</v>
      </c>
      <c r="C258" s="144"/>
      <c r="D258" s="144" t="s">
        <v>1818</v>
      </c>
      <c r="E258" s="144"/>
      <c r="F258" s="144"/>
      <c r="G258" s="144" t="s">
        <v>71</v>
      </c>
      <c r="H258" s="144" t="s">
        <v>1777</v>
      </c>
      <c r="I258" s="144" t="s">
        <v>2156</v>
      </c>
      <c r="J258" s="144" t="s">
        <v>2671</v>
      </c>
      <c r="K258" s="144" t="s">
        <v>2672</v>
      </c>
      <c r="L258" s="144"/>
      <c r="M258" s="144" t="s">
        <v>2672</v>
      </c>
      <c r="N258" s="145">
        <v>67</v>
      </c>
      <c r="O258" s="146" t="b">
        <v>0</v>
      </c>
      <c r="P258" s="144" t="s">
        <v>1822</v>
      </c>
      <c r="Q258" t="s">
        <v>1823</v>
      </c>
      <c r="R258" t="s">
        <v>550</v>
      </c>
    </row>
    <row r="259" spans="1:18" x14ac:dyDescent="0.25">
      <c r="A259" s="144" t="s">
        <v>8836</v>
      </c>
      <c r="B259" s="144" t="s">
        <v>2674</v>
      </c>
      <c r="C259" s="144"/>
      <c r="D259" s="144" t="s">
        <v>1818</v>
      </c>
      <c r="E259" s="144"/>
      <c r="F259" s="144"/>
      <c r="G259" s="144" t="s">
        <v>1786</v>
      </c>
      <c r="H259" s="144" t="s">
        <v>1787</v>
      </c>
      <c r="I259" s="144" t="s">
        <v>2156</v>
      </c>
      <c r="J259" s="144" t="s">
        <v>2674</v>
      </c>
      <c r="K259" s="144" t="s">
        <v>2675</v>
      </c>
      <c r="L259" s="144"/>
      <c r="M259" s="144" t="s">
        <v>2675</v>
      </c>
      <c r="N259" s="145">
        <v>67</v>
      </c>
      <c r="O259" s="146" t="b">
        <v>0</v>
      </c>
      <c r="P259" s="144" t="s">
        <v>1822</v>
      </c>
      <c r="Q259" t="s">
        <v>1823</v>
      </c>
      <c r="R259" t="s">
        <v>550</v>
      </c>
    </row>
    <row r="260" spans="1:18" x14ac:dyDescent="0.25">
      <c r="A260" s="144" t="s">
        <v>8745</v>
      </c>
      <c r="B260" s="144" t="s">
        <v>2677</v>
      </c>
      <c r="C260" s="144"/>
      <c r="D260" s="144" t="s">
        <v>1818</v>
      </c>
      <c r="E260" s="144" t="s">
        <v>1926</v>
      </c>
      <c r="F260" s="144"/>
      <c r="G260" s="144" t="s">
        <v>70</v>
      </c>
      <c r="H260" s="144" t="s">
        <v>1779</v>
      </c>
      <c r="I260" s="144" t="s">
        <v>2156</v>
      </c>
      <c r="J260" s="144" t="s">
        <v>2677</v>
      </c>
      <c r="K260" s="144" t="s">
        <v>2678</v>
      </c>
      <c r="L260" s="144"/>
      <c r="M260" s="144" t="s">
        <v>2678</v>
      </c>
      <c r="N260" s="145">
        <v>67</v>
      </c>
      <c r="O260" s="146" t="b">
        <v>0</v>
      </c>
      <c r="P260" s="144" t="s">
        <v>1822</v>
      </c>
      <c r="Q260" t="s">
        <v>1823</v>
      </c>
      <c r="R260" t="s">
        <v>550</v>
      </c>
    </row>
    <row r="261" spans="1:18" x14ac:dyDescent="0.25">
      <c r="A261" s="144" t="s">
        <v>8691</v>
      </c>
      <c r="B261" s="144" t="s">
        <v>2680</v>
      </c>
      <c r="C261" s="144"/>
      <c r="D261" s="144" t="s">
        <v>1818</v>
      </c>
      <c r="E261" s="144" t="s">
        <v>1911</v>
      </c>
      <c r="F261" s="144" t="s">
        <v>2681</v>
      </c>
      <c r="G261" s="144" t="s">
        <v>70</v>
      </c>
      <c r="H261" s="144" t="s">
        <v>1779</v>
      </c>
      <c r="I261" s="144" t="s">
        <v>2156</v>
      </c>
      <c r="J261" s="144" t="s">
        <v>1817</v>
      </c>
      <c r="K261" s="144" t="s">
        <v>2682</v>
      </c>
      <c r="L261" s="144"/>
      <c r="M261" s="144" t="s">
        <v>2682</v>
      </c>
      <c r="N261" s="145">
        <v>67</v>
      </c>
      <c r="O261" s="146" t="b">
        <v>0</v>
      </c>
      <c r="P261" s="144" t="s">
        <v>1822</v>
      </c>
      <c r="Q261" t="s">
        <v>1823</v>
      </c>
      <c r="R261" t="s">
        <v>550</v>
      </c>
    </row>
    <row r="262" spans="1:18" x14ac:dyDescent="0.25">
      <c r="A262" s="144" t="s">
        <v>8837</v>
      </c>
      <c r="B262" s="144" t="s">
        <v>2684</v>
      </c>
      <c r="C262" s="144"/>
      <c r="D262" s="144" t="s">
        <v>1818</v>
      </c>
      <c r="E262" s="144" t="s">
        <v>1955</v>
      </c>
      <c r="F262" s="144" t="s">
        <v>2685</v>
      </c>
      <c r="G262" s="144"/>
      <c r="H262" s="144"/>
      <c r="I262" s="144" t="s">
        <v>2156</v>
      </c>
      <c r="J262" s="144"/>
      <c r="K262" s="144" t="s">
        <v>2686</v>
      </c>
      <c r="L262" s="144"/>
      <c r="M262" s="144" t="s">
        <v>2686</v>
      </c>
      <c r="N262" s="145">
        <v>67</v>
      </c>
      <c r="O262" s="146" t="b">
        <v>0</v>
      </c>
      <c r="P262" s="144" t="s">
        <v>1822</v>
      </c>
      <c r="Q262" t="s">
        <v>1823</v>
      </c>
      <c r="R262" t="s">
        <v>550</v>
      </c>
    </row>
    <row r="263" spans="1:18" x14ac:dyDescent="0.25">
      <c r="A263" s="144" t="s">
        <v>8727</v>
      </c>
      <c r="B263" s="144" t="s">
        <v>2688</v>
      </c>
      <c r="C263" s="144"/>
      <c r="D263" s="144" t="s">
        <v>1818</v>
      </c>
      <c r="E263" s="144"/>
      <c r="F263" s="144"/>
      <c r="G263" s="144" t="s">
        <v>71</v>
      </c>
      <c r="H263" s="144" t="s">
        <v>1777</v>
      </c>
      <c r="I263" s="144" t="s">
        <v>2156</v>
      </c>
      <c r="J263" s="144"/>
      <c r="K263" s="144" t="s">
        <v>2689</v>
      </c>
      <c r="L263" s="144"/>
      <c r="M263" s="144" t="s">
        <v>2689</v>
      </c>
      <c r="N263" s="145">
        <v>67</v>
      </c>
      <c r="O263" s="146" t="b">
        <v>0</v>
      </c>
      <c r="P263" s="144" t="s">
        <v>1822</v>
      </c>
      <c r="Q263" t="s">
        <v>1823</v>
      </c>
      <c r="R263" t="s">
        <v>550</v>
      </c>
    </row>
    <row r="264" spans="1:18" x14ac:dyDescent="0.25">
      <c r="A264" s="144" t="s">
        <v>8764</v>
      </c>
      <c r="B264" s="144" t="s">
        <v>2691</v>
      </c>
      <c r="C264" s="144"/>
      <c r="D264" s="144" t="s">
        <v>1818</v>
      </c>
      <c r="E264" s="144" t="s">
        <v>1819</v>
      </c>
      <c r="F264" s="144" t="s">
        <v>2692</v>
      </c>
      <c r="G264" s="144"/>
      <c r="H264" s="144"/>
      <c r="I264" s="144" t="s">
        <v>2156</v>
      </c>
      <c r="J264" s="144" t="s">
        <v>2691</v>
      </c>
      <c r="K264" s="144" t="s">
        <v>2693</v>
      </c>
      <c r="L264" s="144"/>
      <c r="M264" s="144" t="s">
        <v>2693</v>
      </c>
      <c r="N264" s="145">
        <v>67</v>
      </c>
      <c r="O264" s="146" t="b">
        <v>0</v>
      </c>
      <c r="P264" s="144" t="s">
        <v>1822</v>
      </c>
      <c r="Q264" t="s">
        <v>1823</v>
      </c>
      <c r="R264" t="s">
        <v>550</v>
      </c>
    </row>
    <row r="265" spans="1:18" x14ac:dyDescent="0.25">
      <c r="A265" s="144" t="s">
        <v>8692</v>
      </c>
      <c r="B265" s="144" t="s">
        <v>2695</v>
      </c>
      <c r="C265" s="144"/>
      <c r="D265" s="144" t="s">
        <v>1818</v>
      </c>
      <c r="E265" s="144" t="s">
        <v>1911</v>
      </c>
      <c r="F265" s="144" t="s">
        <v>2696</v>
      </c>
      <c r="G265" s="144"/>
      <c r="H265" s="144"/>
      <c r="I265" s="144" t="s">
        <v>2156</v>
      </c>
      <c r="J265" s="144"/>
      <c r="K265" s="144" t="s">
        <v>2697</v>
      </c>
      <c r="L265" s="144"/>
      <c r="M265" s="144" t="s">
        <v>2697</v>
      </c>
      <c r="N265" s="145">
        <v>67</v>
      </c>
      <c r="O265" s="146" t="b">
        <v>0</v>
      </c>
      <c r="P265" s="144" t="s">
        <v>1822</v>
      </c>
      <c r="Q265" t="s">
        <v>1823</v>
      </c>
      <c r="R265" t="s">
        <v>550</v>
      </c>
    </row>
    <row r="266" spans="1:18" x14ac:dyDescent="0.25">
      <c r="A266" s="144" t="s">
        <v>8746</v>
      </c>
      <c r="B266" s="144" t="s">
        <v>2699</v>
      </c>
      <c r="C266" s="144"/>
      <c r="D266" s="144" t="s">
        <v>1818</v>
      </c>
      <c r="E266" s="144" t="s">
        <v>1926</v>
      </c>
      <c r="F266" s="144" t="s">
        <v>2700</v>
      </c>
      <c r="G266" s="144"/>
      <c r="H266" s="144"/>
      <c r="I266" s="144" t="s">
        <v>2156</v>
      </c>
      <c r="J266" s="144" t="s">
        <v>2699</v>
      </c>
      <c r="K266" s="144" t="s">
        <v>2701</v>
      </c>
      <c r="L266" s="144"/>
      <c r="M266" s="144" t="s">
        <v>2701</v>
      </c>
      <c r="N266" s="145">
        <v>67</v>
      </c>
      <c r="O266" s="146" t="b">
        <v>0</v>
      </c>
      <c r="P266" s="144" t="s">
        <v>1822</v>
      </c>
      <c r="Q266" t="s">
        <v>1823</v>
      </c>
      <c r="R266" t="s">
        <v>550</v>
      </c>
    </row>
    <row r="267" spans="1:18" x14ac:dyDescent="0.25">
      <c r="A267" s="144" t="s">
        <v>8803</v>
      </c>
      <c r="B267" s="144" t="s">
        <v>2703</v>
      </c>
      <c r="C267" s="144"/>
      <c r="D267" s="144" t="s">
        <v>1818</v>
      </c>
      <c r="E267" s="144" t="s">
        <v>1938</v>
      </c>
      <c r="F267" s="144" t="s">
        <v>2704</v>
      </c>
      <c r="G267" s="144" t="s">
        <v>70</v>
      </c>
      <c r="H267" s="144" t="s">
        <v>1779</v>
      </c>
      <c r="I267" s="144" t="s">
        <v>2156</v>
      </c>
      <c r="J267" s="144"/>
      <c r="K267" s="144" t="s">
        <v>2705</v>
      </c>
      <c r="L267" s="144"/>
      <c r="M267" s="144" t="s">
        <v>2705</v>
      </c>
      <c r="N267" s="145">
        <v>67</v>
      </c>
      <c r="O267" s="146" t="b">
        <v>0</v>
      </c>
      <c r="P267" s="144" t="s">
        <v>1822</v>
      </c>
      <c r="Q267" t="s">
        <v>1823</v>
      </c>
      <c r="R267" t="s">
        <v>550</v>
      </c>
    </row>
    <row r="268" spans="1:18" x14ac:dyDescent="0.25">
      <c r="A268" s="144" t="s">
        <v>8747</v>
      </c>
      <c r="B268" s="144" t="s">
        <v>2707</v>
      </c>
      <c r="C268" s="144"/>
      <c r="D268" s="144" t="s">
        <v>1818</v>
      </c>
      <c r="E268" s="144" t="s">
        <v>1926</v>
      </c>
      <c r="F268" s="144" t="s">
        <v>2708</v>
      </c>
      <c r="G268" s="144"/>
      <c r="H268" s="144"/>
      <c r="I268" s="144" t="s">
        <v>2156</v>
      </c>
      <c r="J268" s="144" t="s">
        <v>2707</v>
      </c>
      <c r="K268" s="144" t="s">
        <v>2709</v>
      </c>
      <c r="L268" s="144"/>
      <c r="M268" s="144" t="s">
        <v>2709</v>
      </c>
      <c r="N268" s="145">
        <v>67</v>
      </c>
      <c r="O268" s="146" t="b">
        <v>0</v>
      </c>
      <c r="P268" s="144" t="s">
        <v>1822</v>
      </c>
      <c r="Q268" t="s">
        <v>1823</v>
      </c>
      <c r="R268" t="s">
        <v>550</v>
      </c>
    </row>
    <row r="269" spans="1:18" x14ac:dyDescent="0.25">
      <c r="A269" s="144" t="s">
        <v>8663</v>
      </c>
      <c r="B269" s="144" t="s">
        <v>2711</v>
      </c>
      <c r="C269" s="144"/>
      <c r="D269" s="144" t="s">
        <v>1818</v>
      </c>
      <c r="E269" s="144" t="s">
        <v>1832</v>
      </c>
      <c r="F269" s="144" t="s">
        <v>1950</v>
      </c>
      <c r="G269" s="144"/>
      <c r="H269" s="144"/>
      <c r="I269" s="144" t="s">
        <v>2156</v>
      </c>
      <c r="J269" s="144"/>
      <c r="K269" s="144" t="s">
        <v>2712</v>
      </c>
      <c r="L269" s="144"/>
      <c r="M269" s="144" t="s">
        <v>2712</v>
      </c>
      <c r="N269" s="145">
        <v>67</v>
      </c>
      <c r="O269" s="146" t="b">
        <v>0</v>
      </c>
      <c r="P269" s="144" t="s">
        <v>1822</v>
      </c>
      <c r="Q269" t="s">
        <v>1823</v>
      </c>
      <c r="R269" t="s">
        <v>550</v>
      </c>
    </row>
    <row r="270" spans="1:18" x14ac:dyDescent="0.25">
      <c r="A270" s="144" t="s">
        <v>8748</v>
      </c>
      <c r="B270" s="144" t="s">
        <v>2714</v>
      </c>
      <c r="C270" s="144"/>
      <c r="D270" s="144" t="s">
        <v>1818</v>
      </c>
      <c r="E270" s="144" t="s">
        <v>1926</v>
      </c>
      <c r="F270" s="144" t="s">
        <v>2715</v>
      </c>
      <c r="G270" s="144"/>
      <c r="H270" s="144"/>
      <c r="I270" s="144" t="s">
        <v>2156</v>
      </c>
      <c r="J270" s="144" t="s">
        <v>2714</v>
      </c>
      <c r="K270" s="144" t="s">
        <v>2716</v>
      </c>
      <c r="L270" s="144"/>
      <c r="M270" s="144" t="s">
        <v>2716</v>
      </c>
      <c r="N270" s="145">
        <v>67</v>
      </c>
      <c r="O270" s="146" t="b">
        <v>0</v>
      </c>
      <c r="P270" s="144" t="s">
        <v>1822</v>
      </c>
      <c r="Q270" t="s">
        <v>1823</v>
      </c>
      <c r="R270" t="s">
        <v>550</v>
      </c>
    </row>
    <row r="271" spans="1:18" x14ac:dyDescent="0.25">
      <c r="A271" s="144" t="s">
        <v>8804</v>
      </c>
      <c r="B271" s="144" t="s">
        <v>2718</v>
      </c>
      <c r="C271" s="144"/>
      <c r="D271" s="144" t="s">
        <v>1818</v>
      </c>
      <c r="E271" s="144" t="s">
        <v>1938</v>
      </c>
      <c r="F271" s="144" t="s">
        <v>2719</v>
      </c>
      <c r="G271" s="144" t="s">
        <v>70</v>
      </c>
      <c r="H271" s="144" t="s">
        <v>1779</v>
      </c>
      <c r="I271" s="144" t="s">
        <v>2156</v>
      </c>
      <c r="J271" s="144" t="s">
        <v>2720</v>
      </c>
      <c r="K271" s="144" t="s">
        <v>2721</v>
      </c>
      <c r="L271" s="144"/>
      <c r="M271" s="144" t="s">
        <v>2721</v>
      </c>
      <c r="N271" s="145">
        <v>67</v>
      </c>
      <c r="O271" s="146" t="b">
        <v>0</v>
      </c>
      <c r="P271" s="144" t="s">
        <v>1822</v>
      </c>
      <c r="Q271" t="s">
        <v>1823</v>
      </c>
      <c r="R271" t="s">
        <v>550</v>
      </c>
    </row>
    <row r="272" spans="1:18" x14ac:dyDescent="0.25">
      <c r="A272" s="144" t="s">
        <v>8818</v>
      </c>
      <c r="B272" s="144" t="s">
        <v>2723</v>
      </c>
      <c r="C272" s="144"/>
      <c r="D272" s="144" t="s">
        <v>1818</v>
      </c>
      <c r="E272" s="144" t="s">
        <v>2072</v>
      </c>
      <c r="F272" s="144" t="s">
        <v>2724</v>
      </c>
      <c r="G272" s="144"/>
      <c r="H272" s="144"/>
      <c r="I272" s="144" t="s">
        <v>2156</v>
      </c>
      <c r="J272" s="144" t="s">
        <v>2723</v>
      </c>
      <c r="K272" s="144" t="s">
        <v>2725</v>
      </c>
      <c r="L272" s="144"/>
      <c r="M272" s="144" t="s">
        <v>2725</v>
      </c>
      <c r="N272" s="145">
        <v>67</v>
      </c>
      <c r="O272" s="146" t="b">
        <v>0</v>
      </c>
      <c r="P272" s="144" t="s">
        <v>1822</v>
      </c>
      <c r="Q272" t="s">
        <v>1823</v>
      </c>
      <c r="R272" t="s">
        <v>550</v>
      </c>
    </row>
    <row r="273" spans="1:18" x14ac:dyDescent="0.25">
      <c r="A273" s="144" t="s">
        <v>8838</v>
      </c>
      <c r="B273" s="144" t="s">
        <v>2727</v>
      </c>
      <c r="C273" s="144"/>
      <c r="D273" s="144" t="s">
        <v>1818</v>
      </c>
      <c r="E273" s="144"/>
      <c r="F273" s="144"/>
      <c r="G273" s="144" t="s">
        <v>70</v>
      </c>
      <c r="H273" s="144" t="s">
        <v>1779</v>
      </c>
      <c r="I273" s="144" t="s">
        <v>2156</v>
      </c>
      <c r="J273" s="144" t="s">
        <v>2727</v>
      </c>
      <c r="K273" s="144" t="s">
        <v>2728</v>
      </c>
      <c r="L273" s="144"/>
      <c r="M273" s="144" t="s">
        <v>2728</v>
      </c>
      <c r="N273" s="145">
        <v>67</v>
      </c>
      <c r="O273" s="146" t="b">
        <v>0</v>
      </c>
      <c r="P273" s="144" t="s">
        <v>1822</v>
      </c>
      <c r="Q273" t="s">
        <v>1823</v>
      </c>
      <c r="R273" t="s">
        <v>550</v>
      </c>
    </row>
    <row r="274" spans="1:18" x14ac:dyDescent="0.25">
      <c r="A274" s="144" t="s">
        <v>8093</v>
      </c>
      <c r="B274" s="144" t="s">
        <v>2730</v>
      </c>
      <c r="C274" s="144"/>
      <c r="D274" s="144" t="s">
        <v>2147</v>
      </c>
      <c r="E274" s="144"/>
      <c r="F274" s="144"/>
      <c r="G274" s="144"/>
      <c r="H274" s="144"/>
      <c r="I274" s="144" t="s">
        <v>2156</v>
      </c>
      <c r="J274" s="144" t="s">
        <v>2730</v>
      </c>
      <c r="K274" s="144"/>
      <c r="L274" s="144"/>
      <c r="M274" s="144" t="s">
        <v>2731</v>
      </c>
      <c r="N274" s="145">
        <v>67</v>
      </c>
      <c r="O274" s="146" t="b">
        <v>0</v>
      </c>
      <c r="P274" s="144" t="s">
        <v>1822</v>
      </c>
      <c r="Q274" t="s">
        <v>1823</v>
      </c>
      <c r="R274" t="s">
        <v>550</v>
      </c>
    </row>
    <row r="275" spans="1:18" x14ac:dyDescent="0.25">
      <c r="A275" s="144" t="s">
        <v>8701</v>
      </c>
      <c r="B275" s="144" t="s">
        <v>2733</v>
      </c>
      <c r="C275" s="144"/>
      <c r="D275" s="144" t="s">
        <v>1818</v>
      </c>
      <c r="E275" s="144" t="s">
        <v>2734</v>
      </c>
      <c r="F275" s="144"/>
      <c r="G275" s="144"/>
      <c r="H275" s="144"/>
      <c r="I275" s="144" t="s">
        <v>2156</v>
      </c>
      <c r="J275" s="144" t="s">
        <v>2735</v>
      </c>
      <c r="K275" s="144" t="s">
        <v>2736</v>
      </c>
      <c r="L275" s="144"/>
      <c r="M275" s="144" t="s">
        <v>2736</v>
      </c>
      <c r="N275" s="145">
        <v>67</v>
      </c>
      <c r="O275" s="146" t="b">
        <v>0</v>
      </c>
      <c r="P275" s="144" t="s">
        <v>1822</v>
      </c>
      <c r="Q275" t="s">
        <v>1823</v>
      </c>
      <c r="R275" t="s">
        <v>550</v>
      </c>
    </row>
    <row r="276" spans="1:18" x14ac:dyDescent="0.25">
      <c r="A276" s="144" t="s">
        <v>8638</v>
      </c>
      <c r="B276" s="144" t="s">
        <v>2738</v>
      </c>
      <c r="C276" s="144"/>
      <c r="D276" s="144" t="s">
        <v>1818</v>
      </c>
      <c r="E276" s="144"/>
      <c r="F276" s="144"/>
      <c r="G276" s="144" t="s">
        <v>70</v>
      </c>
      <c r="H276" s="144" t="s">
        <v>1779</v>
      </c>
      <c r="I276" s="144" t="s">
        <v>2156</v>
      </c>
      <c r="J276" s="144" t="s">
        <v>2738</v>
      </c>
      <c r="K276" s="144"/>
      <c r="L276" s="144"/>
      <c r="M276" s="144" t="s">
        <v>2739</v>
      </c>
      <c r="N276" s="145">
        <v>67</v>
      </c>
      <c r="O276" s="146" t="b">
        <v>0</v>
      </c>
      <c r="P276" s="144" t="s">
        <v>1822</v>
      </c>
      <c r="Q276" t="s">
        <v>1823</v>
      </c>
      <c r="R276" t="s">
        <v>550</v>
      </c>
    </row>
    <row r="277" spans="1:18" x14ac:dyDescent="0.25">
      <c r="A277" s="144" t="s">
        <v>8728</v>
      </c>
      <c r="B277" s="144" t="s">
        <v>2741</v>
      </c>
      <c r="C277" s="144"/>
      <c r="D277" s="144" t="s">
        <v>1818</v>
      </c>
      <c r="E277" s="144"/>
      <c r="F277" s="144"/>
      <c r="G277" s="144" t="s">
        <v>71</v>
      </c>
      <c r="H277" s="144" t="s">
        <v>1777</v>
      </c>
      <c r="I277" s="144" t="s">
        <v>2156</v>
      </c>
      <c r="J277" s="144" t="s">
        <v>2741</v>
      </c>
      <c r="K277" s="144" t="s">
        <v>2742</v>
      </c>
      <c r="L277" s="144"/>
      <c r="M277" s="144" t="s">
        <v>2742</v>
      </c>
      <c r="N277" s="145">
        <v>67</v>
      </c>
      <c r="O277" s="146" t="b">
        <v>0</v>
      </c>
      <c r="P277" s="144" t="s">
        <v>1822</v>
      </c>
      <c r="Q277" t="s">
        <v>1823</v>
      </c>
      <c r="R277" t="s">
        <v>550</v>
      </c>
    </row>
    <row r="278" spans="1:18" x14ac:dyDescent="0.25">
      <c r="A278" s="144" t="s">
        <v>8702</v>
      </c>
      <c r="B278" s="144" t="s">
        <v>2744</v>
      </c>
      <c r="C278" s="144"/>
      <c r="D278" s="144" t="s">
        <v>1818</v>
      </c>
      <c r="E278" s="144"/>
      <c r="F278" s="144"/>
      <c r="G278" s="144" t="s">
        <v>1786</v>
      </c>
      <c r="H278" s="144" t="s">
        <v>1787</v>
      </c>
      <c r="I278" s="144" t="s">
        <v>2156</v>
      </c>
      <c r="J278" s="144" t="s">
        <v>2744</v>
      </c>
      <c r="K278" s="144" t="s">
        <v>2745</v>
      </c>
      <c r="L278" s="144"/>
      <c r="M278" s="144" t="s">
        <v>2745</v>
      </c>
      <c r="N278" s="145">
        <v>67</v>
      </c>
      <c r="O278" s="146" t="b">
        <v>0</v>
      </c>
      <c r="P278" s="144" t="s">
        <v>1822</v>
      </c>
      <c r="Q278" t="s">
        <v>1823</v>
      </c>
      <c r="R278" t="s">
        <v>550</v>
      </c>
    </row>
    <row r="279" spans="1:18" x14ac:dyDescent="0.25">
      <c r="A279" s="144" t="s">
        <v>8765</v>
      </c>
      <c r="B279" s="144" t="s">
        <v>2747</v>
      </c>
      <c r="C279" s="144"/>
      <c r="D279" s="144" t="s">
        <v>1818</v>
      </c>
      <c r="E279" s="144" t="s">
        <v>1819</v>
      </c>
      <c r="F279" s="144" t="s">
        <v>2748</v>
      </c>
      <c r="G279" s="144" t="s">
        <v>1786</v>
      </c>
      <c r="H279" s="144" t="s">
        <v>1787</v>
      </c>
      <c r="I279" s="144" t="s">
        <v>2156</v>
      </c>
      <c r="J279" s="144" t="s">
        <v>2747</v>
      </c>
      <c r="K279" s="144"/>
      <c r="L279" s="144"/>
      <c r="M279" s="144" t="s">
        <v>2749</v>
      </c>
      <c r="N279" s="145">
        <v>67</v>
      </c>
      <c r="O279" s="146" t="b">
        <v>0</v>
      </c>
      <c r="P279" s="144" t="s">
        <v>1822</v>
      </c>
      <c r="Q279" t="s">
        <v>1823</v>
      </c>
      <c r="R279" t="s">
        <v>550</v>
      </c>
    </row>
    <row r="280" spans="1:18" x14ac:dyDescent="0.25">
      <c r="A280" s="144" t="s">
        <v>8693</v>
      </c>
      <c r="B280" s="144" t="s">
        <v>2751</v>
      </c>
      <c r="C280" s="144"/>
      <c r="D280" s="144" t="s">
        <v>1818</v>
      </c>
      <c r="E280" s="144" t="s">
        <v>1911</v>
      </c>
      <c r="F280" s="144" t="s">
        <v>2752</v>
      </c>
      <c r="G280" s="144" t="s">
        <v>71</v>
      </c>
      <c r="H280" s="144" t="s">
        <v>1777</v>
      </c>
      <c r="I280" s="144" t="s">
        <v>2156</v>
      </c>
      <c r="J280" s="144" t="s">
        <v>2751</v>
      </c>
      <c r="K280" s="144" t="s">
        <v>2753</v>
      </c>
      <c r="L280" s="144"/>
      <c r="M280" s="144" t="s">
        <v>2753</v>
      </c>
      <c r="N280" s="145">
        <v>67</v>
      </c>
      <c r="O280" s="146" t="b">
        <v>0</v>
      </c>
      <c r="P280" s="144" t="s">
        <v>1822</v>
      </c>
      <c r="Q280" t="s">
        <v>1823</v>
      </c>
      <c r="R280" t="s">
        <v>550</v>
      </c>
    </row>
    <row r="281" spans="1:18" x14ac:dyDescent="0.25">
      <c r="A281" s="144" t="s">
        <v>8094</v>
      </c>
      <c r="B281" s="144" t="s">
        <v>2755</v>
      </c>
      <c r="C281" s="144"/>
      <c r="D281" s="144" t="s">
        <v>2147</v>
      </c>
      <c r="E281" s="144" t="s">
        <v>2756</v>
      </c>
      <c r="F281" s="144" t="s">
        <v>2757</v>
      </c>
      <c r="G281" s="144"/>
      <c r="H281" s="144"/>
      <c r="I281" s="144" t="s">
        <v>2156</v>
      </c>
      <c r="J281" s="144" t="s">
        <v>2758</v>
      </c>
      <c r="K281" s="144"/>
      <c r="L281" s="144"/>
      <c r="M281" s="144" t="s">
        <v>2759</v>
      </c>
      <c r="N281" s="145">
        <v>67</v>
      </c>
      <c r="O281" s="146" t="b">
        <v>0</v>
      </c>
      <c r="P281" s="144" t="s">
        <v>1822</v>
      </c>
      <c r="Q281" t="s">
        <v>1823</v>
      </c>
      <c r="R281" t="s">
        <v>550</v>
      </c>
    </row>
    <row r="282" spans="1:18" x14ac:dyDescent="0.25">
      <c r="A282" s="144" t="s">
        <v>8805</v>
      </c>
      <c r="B282" s="144" t="s">
        <v>2761</v>
      </c>
      <c r="C282" s="144"/>
      <c r="D282" s="144" t="s">
        <v>1818</v>
      </c>
      <c r="E282" s="144" t="s">
        <v>1938</v>
      </c>
      <c r="F282" s="144" t="s">
        <v>2719</v>
      </c>
      <c r="G282" s="144" t="s">
        <v>70</v>
      </c>
      <c r="H282" s="144" t="s">
        <v>1779</v>
      </c>
      <c r="I282" s="144" t="s">
        <v>2156</v>
      </c>
      <c r="J282" s="144" t="s">
        <v>2762</v>
      </c>
      <c r="K282" s="144" t="s">
        <v>2763</v>
      </c>
      <c r="L282" s="144"/>
      <c r="M282" s="144" t="s">
        <v>2763</v>
      </c>
      <c r="N282" s="145">
        <v>67</v>
      </c>
      <c r="O282" s="146" t="b">
        <v>0</v>
      </c>
      <c r="P282" s="144" t="s">
        <v>1822</v>
      </c>
      <c r="Q282" t="s">
        <v>1823</v>
      </c>
      <c r="R282" t="s">
        <v>550</v>
      </c>
    </row>
    <row r="283" spans="1:18" x14ac:dyDescent="0.25">
      <c r="A283" s="144" t="s">
        <v>8839</v>
      </c>
      <c r="B283" s="144" t="s">
        <v>2765</v>
      </c>
      <c r="C283" s="144"/>
      <c r="D283" s="144" t="s">
        <v>1818</v>
      </c>
      <c r="E283" s="144"/>
      <c r="F283" s="144"/>
      <c r="G283" s="144" t="s">
        <v>1786</v>
      </c>
      <c r="H283" s="144" t="s">
        <v>1787</v>
      </c>
      <c r="I283" s="144" t="s">
        <v>2156</v>
      </c>
      <c r="J283" s="144" t="s">
        <v>2765</v>
      </c>
      <c r="K283" s="144"/>
      <c r="L283" s="144"/>
      <c r="M283" s="144" t="s">
        <v>2766</v>
      </c>
      <c r="N283" s="145">
        <v>67</v>
      </c>
      <c r="O283" s="146" t="b">
        <v>0</v>
      </c>
      <c r="P283" s="144" t="s">
        <v>1822</v>
      </c>
      <c r="Q283" t="s">
        <v>1823</v>
      </c>
      <c r="R283" t="s">
        <v>550</v>
      </c>
    </row>
    <row r="284" spans="1:18" x14ac:dyDescent="0.25">
      <c r="A284" s="144" t="s">
        <v>8794</v>
      </c>
      <c r="B284" s="144" t="s">
        <v>2768</v>
      </c>
      <c r="C284" s="144"/>
      <c r="D284" s="144" t="s">
        <v>1818</v>
      </c>
      <c r="E284" s="144"/>
      <c r="F284" s="144"/>
      <c r="G284" s="144" t="s">
        <v>71</v>
      </c>
      <c r="H284" s="144" t="s">
        <v>1777</v>
      </c>
      <c r="I284" s="144" t="s">
        <v>2156</v>
      </c>
      <c r="J284" s="144" t="s">
        <v>2768</v>
      </c>
      <c r="K284" s="144"/>
      <c r="L284" s="144"/>
      <c r="M284" s="144" t="s">
        <v>2769</v>
      </c>
      <c r="N284" s="145">
        <v>67</v>
      </c>
      <c r="O284" s="146" t="b">
        <v>0</v>
      </c>
      <c r="P284" s="144" t="s">
        <v>1822</v>
      </c>
      <c r="Q284" t="s">
        <v>1823</v>
      </c>
      <c r="R284" t="s">
        <v>550</v>
      </c>
    </row>
    <row r="285" spans="1:18" x14ac:dyDescent="0.25">
      <c r="A285" s="144" t="s">
        <v>8703</v>
      </c>
      <c r="B285" s="144" t="s">
        <v>2771</v>
      </c>
      <c r="C285" s="144"/>
      <c r="D285" s="144" t="s">
        <v>1818</v>
      </c>
      <c r="E285" s="144"/>
      <c r="F285" s="144"/>
      <c r="G285" s="144" t="s">
        <v>1786</v>
      </c>
      <c r="H285" s="144" t="s">
        <v>1787</v>
      </c>
      <c r="I285" s="144" t="s">
        <v>2156</v>
      </c>
      <c r="J285" s="144" t="s">
        <v>2771</v>
      </c>
      <c r="K285" s="144" t="s">
        <v>2772</v>
      </c>
      <c r="L285" s="144"/>
      <c r="M285" s="144" t="s">
        <v>2772</v>
      </c>
      <c r="N285" s="145">
        <v>67</v>
      </c>
      <c r="O285" s="146" t="b">
        <v>0</v>
      </c>
      <c r="P285" s="144" t="s">
        <v>1822</v>
      </c>
      <c r="Q285" t="s">
        <v>1823</v>
      </c>
      <c r="R285" t="s">
        <v>550</v>
      </c>
    </row>
    <row r="286" spans="1:18" x14ac:dyDescent="0.25">
      <c r="A286" s="144" t="s">
        <v>8806</v>
      </c>
      <c r="B286" s="144" t="s">
        <v>2774</v>
      </c>
      <c r="C286" s="144"/>
      <c r="D286" s="144" t="s">
        <v>1818</v>
      </c>
      <c r="E286" s="144"/>
      <c r="F286" s="144"/>
      <c r="G286" s="144" t="s">
        <v>70</v>
      </c>
      <c r="H286" s="144" t="s">
        <v>1779</v>
      </c>
      <c r="I286" s="144" t="s">
        <v>2156</v>
      </c>
      <c r="J286" s="144" t="s">
        <v>2774</v>
      </c>
      <c r="K286" s="144"/>
      <c r="L286" s="144"/>
      <c r="M286" s="144" t="s">
        <v>2775</v>
      </c>
      <c r="N286" s="145">
        <v>67</v>
      </c>
      <c r="O286" s="146" t="b">
        <v>0</v>
      </c>
      <c r="P286" s="144" t="s">
        <v>1822</v>
      </c>
      <c r="Q286" t="s">
        <v>1823</v>
      </c>
      <c r="R286" t="s">
        <v>550</v>
      </c>
    </row>
    <row r="287" spans="1:18" x14ac:dyDescent="0.25">
      <c r="A287" s="144" t="s">
        <v>8664</v>
      </c>
      <c r="B287" s="144" t="s">
        <v>2777</v>
      </c>
      <c r="C287" s="144"/>
      <c r="D287" s="144" t="s">
        <v>1818</v>
      </c>
      <c r="E287" s="144" t="s">
        <v>1832</v>
      </c>
      <c r="F287" s="144" t="s">
        <v>1963</v>
      </c>
      <c r="G287" s="144" t="s">
        <v>70</v>
      </c>
      <c r="H287" s="144" t="s">
        <v>1779</v>
      </c>
      <c r="I287" s="144" t="s">
        <v>2156</v>
      </c>
      <c r="J287" s="144" t="s">
        <v>2777</v>
      </c>
      <c r="K287" s="144"/>
      <c r="L287" s="144"/>
      <c r="M287" s="144" t="s">
        <v>2778</v>
      </c>
      <c r="N287" s="145">
        <v>67</v>
      </c>
      <c r="O287" s="146" t="b">
        <v>0</v>
      </c>
      <c r="P287" s="144" t="s">
        <v>1822</v>
      </c>
      <c r="Q287" t="s">
        <v>1823</v>
      </c>
      <c r="R287" t="s">
        <v>550</v>
      </c>
    </row>
    <row r="288" spans="1:18" x14ac:dyDescent="0.25">
      <c r="A288" s="144" t="s">
        <v>8665</v>
      </c>
      <c r="B288" s="144" t="s">
        <v>2780</v>
      </c>
      <c r="C288" s="144"/>
      <c r="D288" s="144" t="s">
        <v>1818</v>
      </c>
      <c r="E288" s="144" t="s">
        <v>1832</v>
      </c>
      <c r="F288" s="144" t="s">
        <v>2781</v>
      </c>
      <c r="G288" s="144" t="s">
        <v>70</v>
      </c>
      <c r="H288" s="144" t="s">
        <v>1779</v>
      </c>
      <c r="I288" s="144" t="s">
        <v>2156</v>
      </c>
      <c r="J288" s="144" t="s">
        <v>2780</v>
      </c>
      <c r="K288" s="144"/>
      <c r="L288" s="144"/>
      <c r="M288" s="144" t="s">
        <v>2782</v>
      </c>
      <c r="N288" s="145">
        <v>67</v>
      </c>
      <c r="O288" s="146" t="b">
        <v>0</v>
      </c>
      <c r="P288" s="144" t="s">
        <v>1822</v>
      </c>
      <c r="Q288" t="s">
        <v>1823</v>
      </c>
      <c r="R288" t="s">
        <v>550</v>
      </c>
    </row>
    <row r="289" spans="1:18" x14ac:dyDescent="0.25">
      <c r="A289" s="144" t="s">
        <v>8783</v>
      </c>
      <c r="B289" s="144" t="s">
        <v>2784</v>
      </c>
      <c r="C289" s="144"/>
      <c r="D289" s="144" t="s">
        <v>1818</v>
      </c>
      <c r="E289" s="144" t="s">
        <v>1971</v>
      </c>
      <c r="F289" s="144" t="s">
        <v>2785</v>
      </c>
      <c r="G289" s="144" t="s">
        <v>71</v>
      </c>
      <c r="H289" s="144" t="s">
        <v>1777</v>
      </c>
      <c r="I289" s="144" t="s">
        <v>2156</v>
      </c>
      <c r="J289" s="144" t="s">
        <v>2784</v>
      </c>
      <c r="K289" s="144" t="s">
        <v>2786</v>
      </c>
      <c r="L289" s="144"/>
      <c r="M289" s="144" t="s">
        <v>2786</v>
      </c>
      <c r="N289" s="145">
        <v>67</v>
      </c>
      <c r="O289" s="146" t="b">
        <v>0</v>
      </c>
      <c r="P289" s="144" t="s">
        <v>1822</v>
      </c>
      <c r="Q289" t="s">
        <v>1823</v>
      </c>
      <c r="R289" t="s">
        <v>550</v>
      </c>
    </row>
    <row r="290" spans="1:18" x14ac:dyDescent="0.25">
      <c r="A290" s="144" t="s">
        <v>8784</v>
      </c>
      <c r="B290" s="144" t="s">
        <v>2788</v>
      </c>
      <c r="C290" s="144"/>
      <c r="D290" s="144" t="s">
        <v>1818</v>
      </c>
      <c r="E290" s="144"/>
      <c r="F290" s="144"/>
      <c r="G290" s="144" t="s">
        <v>71</v>
      </c>
      <c r="H290" s="144" t="s">
        <v>1777</v>
      </c>
      <c r="I290" s="144" t="s">
        <v>2156</v>
      </c>
      <c r="J290" s="144" t="s">
        <v>2788</v>
      </c>
      <c r="K290" s="144" t="s">
        <v>2789</v>
      </c>
      <c r="L290" s="144"/>
      <c r="M290" s="144" t="s">
        <v>2789</v>
      </c>
      <c r="N290" s="145">
        <v>67</v>
      </c>
      <c r="O290" s="146" t="b">
        <v>0</v>
      </c>
      <c r="P290" s="144" t="s">
        <v>1822</v>
      </c>
      <c r="Q290" t="s">
        <v>1823</v>
      </c>
      <c r="R290" t="s">
        <v>550</v>
      </c>
    </row>
    <row r="291" spans="1:18" x14ac:dyDescent="0.25">
      <c r="A291" s="144" t="s">
        <v>8095</v>
      </c>
      <c r="B291" s="144" t="s">
        <v>2791</v>
      </c>
      <c r="C291" s="144"/>
      <c r="D291" s="144" t="s">
        <v>2147</v>
      </c>
      <c r="E291" s="144"/>
      <c r="F291" s="144"/>
      <c r="G291" s="144"/>
      <c r="H291" s="144"/>
      <c r="I291" s="144" t="s">
        <v>2156</v>
      </c>
      <c r="J291" s="144" t="s">
        <v>2791</v>
      </c>
      <c r="K291" s="144"/>
      <c r="L291" s="144"/>
      <c r="M291" s="144" t="s">
        <v>2792</v>
      </c>
      <c r="N291" s="145">
        <v>67</v>
      </c>
      <c r="O291" s="146" t="b">
        <v>0</v>
      </c>
      <c r="P291" s="144" t="s">
        <v>1822</v>
      </c>
      <c r="Q291" t="s">
        <v>1823</v>
      </c>
      <c r="R291" t="s">
        <v>550</v>
      </c>
    </row>
    <row r="292" spans="1:18" x14ac:dyDescent="0.25">
      <c r="A292" s="144" t="s">
        <v>8749</v>
      </c>
      <c r="B292" s="144" t="s">
        <v>2794</v>
      </c>
      <c r="C292" s="144"/>
      <c r="D292" s="144" t="s">
        <v>1818</v>
      </c>
      <c r="E292" s="144"/>
      <c r="F292" s="144"/>
      <c r="G292" s="144" t="s">
        <v>70</v>
      </c>
      <c r="H292" s="144" t="s">
        <v>1779</v>
      </c>
      <c r="I292" s="144" t="s">
        <v>2156</v>
      </c>
      <c r="J292" s="144" t="s">
        <v>2794</v>
      </c>
      <c r="K292" s="144"/>
      <c r="L292" s="144"/>
      <c r="M292" s="144" t="s">
        <v>2795</v>
      </c>
      <c r="N292" s="145">
        <v>67</v>
      </c>
      <c r="O292" s="146" t="b">
        <v>0</v>
      </c>
      <c r="P292" s="144" t="s">
        <v>1822</v>
      </c>
      <c r="Q292" t="s">
        <v>1823</v>
      </c>
      <c r="R292" t="s">
        <v>550</v>
      </c>
    </row>
    <row r="293" spans="1:18" x14ac:dyDescent="0.25">
      <c r="A293" s="144" t="s">
        <v>8694</v>
      </c>
      <c r="B293" s="144" t="s">
        <v>2797</v>
      </c>
      <c r="C293" s="144"/>
      <c r="D293" s="144" t="s">
        <v>1818</v>
      </c>
      <c r="E293" s="144"/>
      <c r="F293" s="144"/>
      <c r="G293" s="144" t="s">
        <v>71</v>
      </c>
      <c r="H293" s="144" t="s">
        <v>1777</v>
      </c>
      <c r="I293" s="144" t="s">
        <v>2156</v>
      </c>
      <c r="J293" s="144" t="s">
        <v>2797</v>
      </c>
      <c r="K293" s="144"/>
      <c r="L293" s="144"/>
      <c r="M293" s="144" t="s">
        <v>2798</v>
      </c>
      <c r="N293" s="145">
        <v>67</v>
      </c>
      <c r="O293" s="146" t="b">
        <v>0</v>
      </c>
      <c r="P293" s="144" t="s">
        <v>1822</v>
      </c>
      <c r="Q293" t="s">
        <v>1823</v>
      </c>
      <c r="R293" t="s">
        <v>550</v>
      </c>
    </row>
    <row r="294" spans="1:18" x14ac:dyDescent="0.25">
      <c r="A294" s="144" t="s">
        <v>8729</v>
      </c>
      <c r="B294" s="144" t="s">
        <v>2800</v>
      </c>
      <c r="C294" s="144"/>
      <c r="D294" s="144" t="s">
        <v>1818</v>
      </c>
      <c r="E294" s="144" t="s">
        <v>1930</v>
      </c>
      <c r="F294" s="144" t="s">
        <v>2801</v>
      </c>
      <c r="G294" s="144" t="s">
        <v>71</v>
      </c>
      <c r="H294" s="144" t="s">
        <v>1777</v>
      </c>
      <c r="I294" s="144" t="s">
        <v>2156</v>
      </c>
      <c r="J294" s="144" t="s">
        <v>2800</v>
      </c>
      <c r="K294" s="144"/>
      <c r="L294" s="144"/>
      <c r="M294" s="144" t="s">
        <v>2802</v>
      </c>
      <c r="N294" s="145">
        <v>67</v>
      </c>
      <c r="O294" s="146" t="b">
        <v>0</v>
      </c>
      <c r="P294" s="144" t="s">
        <v>1822</v>
      </c>
      <c r="Q294" t="s">
        <v>1823</v>
      </c>
      <c r="R294" t="s">
        <v>550</v>
      </c>
    </row>
    <row r="295" spans="1:18" x14ac:dyDescent="0.25">
      <c r="A295" s="144" t="s">
        <v>8766</v>
      </c>
      <c r="B295" s="144" t="s">
        <v>2804</v>
      </c>
      <c r="C295" s="144"/>
      <c r="D295" s="144" t="s">
        <v>1818</v>
      </c>
      <c r="E295" s="144"/>
      <c r="F295" s="144"/>
      <c r="G295" s="144" t="s">
        <v>1786</v>
      </c>
      <c r="H295" s="144" t="s">
        <v>1787</v>
      </c>
      <c r="I295" s="144" t="s">
        <v>2156</v>
      </c>
      <c r="J295" s="144" t="s">
        <v>2804</v>
      </c>
      <c r="K295" s="144"/>
      <c r="L295" s="144"/>
      <c r="M295" s="144" t="s">
        <v>2805</v>
      </c>
      <c r="N295" s="145">
        <v>67</v>
      </c>
      <c r="O295" s="146" t="b">
        <v>0</v>
      </c>
      <c r="P295" s="144" t="s">
        <v>1822</v>
      </c>
      <c r="Q295" t="s">
        <v>1823</v>
      </c>
      <c r="R295" t="s">
        <v>550</v>
      </c>
    </row>
    <row r="296" spans="1:18" x14ac:dyDescent="0.25">
      <c r="A296" s="144" t="s">
        <v>8666</v>
      </c>
      <c r="B296" s="144" t="s">
        <v>2807</v>
      </c>
      <c r="C296" s="144"/>
      <c r="D296" s="144" t="s">
        <v>1818</v>
      </c>
      <c r="E296" s="144"/>
      <c r="F296" s="144"/>
      <c r="G296" s="144" t="s">
        <v>70</v>
      </c>
      <c r="H296" s="144" t="s">
        <v>1779</v>
      </c>
      <c r="I296" s="144" t="s">
        <v>2156</v>
      </c>
      <c r="J296" s="144" t="s">
        <v>2807</v>
      </c>
      <c r="K296" s="144"/>
      <c r="L296" s="144"/>
      <c r="M296" s="144" t="s">
        <v>2808</v>
      </c>
      <c r="N296" s="145">
        <v>67</v>
      </c>
      <c r="O296" s="146" t="b">
        <v>0</v>
      </c>
      <c r="P296" s="144" t="s">
        <v>1822</v>
      </c>
      <c r="Q296" t="s">
        <v>1823</v>
      </c>
      <c r="R296" t="s">
        <v>550</v>
      </c>
    </row>
    <row r="297" spans="1:18" x14ac:dyDescent="0.25">
      <c r="A297" s="144" t="s">
        <v>8785</v>
      </c>
      <c r="B297" s="144" t="s">
        <v>2810</v>
      </c>
      <c r="C297" s="144"/>
      <c r="D297" s="144" t="s">
        <v>1818</v>
      </c>
      <c r="E297" s="144"/>
      <c r="F297" s="144"/>
      <c r="G297" s="144" t="s">
        <v>71</v>
      </c>
      <c r="H297" s="144" t="s">
        <v>1777</v>
      </c>
      <c r="I297" s="144" t="s">
        <v>2156</v>
      </c>
      <c r="J297" s="144" t="s">
        <v>2810</v>
      </c>
      <c r="K297" s="144"/>
      <c r="L297" s="144"/>
      <c r="M297" s="144" t="s">
        <v>2811</v>
      </c>
      <c r="N297" s="145">
        <v>67</v>
      </c>
      <c r="O297" s="146" t="b">
        <v>0</v>
      </c>
      <c r="P297" s="144" t="s">
        <v>1822</v>
      </c>
      <c r="Q297" t="s">
        <v>1823</v>
      </c>
      <c r="R297" t="s">
        <v>550</v>
      </c>
    </row>
    <row r="298" spans="1:18" x14ac:dyDescent="0.25">
      <c r="A298" s="144" t="s">
        <v>8704</v>
      </c>
      <c r="B298" s="144" t="s">
        <v>2813</v>
      </c>
      <c r="C298" s="144"/>
      <c r="D298" s="144" t="s">
        <v>1818</v>
      </c>
      <c r="E298" s="144" t="s">
        <v>2734</v>
      </c>
      <c r="F298" s="144" t="s">
        <v>2814</v>
      </c>
      <c r="G298" s="144" t="s">
        <v>1786</v>
      </c>
      <c r="H298" s="144" t="s">
        <v>1787</v>
      </c>
      <c r="I298" s="144" t="s">
        <v>2156</v>
      </c>
      <c r="J298" s="144" t="s">
        <v>2813</v>
      </c>
      <c r="K298" s="144" t="s">
        <v>2815</v>
      </c>
      <c r="L298" s="144"/>
      <c r="M298" s="144" t="s">
        <v>2815</v>
      </c>
      <c r="N298" s="145">
        <v>67</v>
      </c>
      <c r="O298" s="146" t="b">
        <v>0</v>
      </c>
      <c r="P298" s="144" t="s">
        <v>1822</v>
      </c>
      <c r="Q298" t="s">
        <v>1823</v>
      </c>
      <c r="R298" t="s">
        <v>550</v>
      </c>
    </row>
    <row r="299" spans="1:18" x14ac:dyDescent="0.25">
      <c r="A299" s="144" t="s">
        <v>8705</v>
      </c>
      <c r="B299" s="144" t="s">
        <v>2817</v>
      </c>
      <c r="C299" s="144"/>
      <c r="D299" s="144" t="s">
        <v>1818</v>
      </c>
      <c r="E299" s="144"/>
      <c r="F299" s="144"/>
      <c r="G299" s="144" t="s">
        <v>1786</v>
      </c>
      <c r="H299" s="144" t="s">
        <v>1787</v>
      </c>
      <c r="I299" s="144" t="s">
        <v>2156</v>
      </c>
      <c r="J299" s="144" t="s">
        <v>2817</v>
      </c>
      <c r="K299" s="144"/>
      <c r="L299" s="144"/>
      <c r="M299" s="144" t="s">
        <v>2818</v>
      </c>
      <c r="N299" s="145">
        <v>67</v>
      </c>
      <c r="O299" s="146" t="b">
        <v>0</v>
      </c>
      <c r="P299" s="144" t="s">
        <v>1822</v>
      </c>
      <c r="Q299" t="s">
        <v>1823</v>
      </c>
      <c r="R299" t="s">
        <v>550</v>
      </c>
    </row>
    <row r="300" spans="1:18" x14ac:dyDescent="0.25">
      <c r="A300" s="144" t="s">
        <v>8667</v>
      </c>
      <c r="B300" s="144" t="s">
        <v>2820</v>
      </c>
      <c r="C300" s="144"/>
      <c r="D300" s="144" t="s">
        <v>1818</v>
      </c>
      <c r="E300" s="144" t="s">
        <v>1832</v>
      </c>
      <c r="F300" s="144" t="s">
        <v>1950</v>
      </c>
      <c r="G300" s="144" t="s">
        <v>70</v>
      </c>
      <c r="H300" s="144" t="s">
        <v>1779</v>
      </c>
      <c r="I300" s="144" t="s">
        <v>2156</v>
      </c>
      <c r="J300" s="144" t="s">
        <v>2820</v>
      </c>
      <c r="K300" s="144"/>
      <c r="L300" s="144"/>
      <c r="M300" s="144" t="s">
        <v>2821</v>
      </c>
      <c r="N300" s="145">
        <v>67</v>
      </c>
      <c r="O300" s="146" t="b">
        <v>0</v>
      </c>
      <c r="P300" s="144" t="s">
        <v>1822</v>
      </c>
      <c r="Q300" t="s">
        <v>1823</v>
      </c>
      <c r="R300" t="s">
        <v>550</v>
      </c>
    </row>
    <row r="301" spans="1:18" x14ac:dyDescent="0.25">
      <c r="A301" s="144" t="s">
        <v>8786</v>
      </c>
      <c r="B301" s="144" t="s">
        <v>2823</v>
      </c>
      <c r="C301" s="144"/>
      <c r="D301" s="144" t="s">
        <v>1818</v>
      </c>
      <c r="E301" s="144"/>
      <c r="F301" s="144"/>
      <c r="G301" s="144" t="s">
        <v>71</v>
      </c>
      <c r="H301" s="144" t="s">
        <v>1777</v>
      </c>
      <c r="I301" s="144" t="s">
        <v>2156</v>
      </c>
      <c r="J301" s="144" t="s">
        <v>2823</v>
      </c>
      <c r="K301" s="144"/>
      <c r="L301" s="144"/>
      <c r="M301" s="144" t="s">
        <v>2824</v>
      </c>
      <c r="N301" s="145">
        <v>67</v>
      </c>
      <c r="O301" s="146" t="b">
        <v>0</v>
      </c>
      <c r="P301" s="144" t="s">
        <v>1822</v>
      </c>
      <c r="Q301" t="s">
        <v>1823</v>
      </c>
      <c r="R301" t="s">
        <v>550</v>
      </c>
    </row>
    <row r="302" spans="1:18" x14ac:dyDescent="0.25">
      <c r="A302" s="144" t="s">
        <v>8787</v>
      </c>
      <c r="B302" s="144" t="s">
        <v>2826</v>
      </c>
      <c r="C302" s="144"/>
      <c r="D302" s="144" t="s">
        <v>1818</v>
      </c>
      <c r="E302" s="144"/>
      <c r="F302" s="144"/>
      <c r="G302" s="144" t="s">
        <v>71</v>
      </c>
      <c r="H302" s="144" t="s">
        <v>1777</v>
      </c>
      <c r="I302" s="144" t="s">
        <v>2156</v>
      </c>
      <c r="J302" s="144" t="s">
        <v>2826</v>
      </c>
      <c r="K302" s="144"/>
      <c r="L302" s="144"/>
      <c r="M302" s="144" t="s">
        <v>2827</v>
      </c>
      <c r="N302" s="145">
        <v>67</v>
      </c>
      <c r="O302" s="146" t="b">
        <v>0</v>
      </c>
      <c r="P302" s="144" t="s">
        <v>1822</v>
      </c>
      <c r="Q302" t="s">
        <v>1823</v>
      </c>
      <c r="R302" t="s">
        <v>550</v>
      </c>
    </row>
    <row r="303" spans="1:18" x14ac:dyDescent="0.25">
      <c r="A303" s="144" t="s">
        <v>8706</v>
      </c>
      <c r="B303" s="144" t="s">
        <v>2829</v>
      </c>
      <c r="C303" s="144"/>
      <c r="D303" s="144" t="s">
        <v>1818</v>
      </c>
      <c r="E303" s="144"/>
      <c r="F303" s="144"/>
      <c r="G303" s="144" t="s">
        <v>1786</v>
      </c>
      <c r="H303" s="144" t="s">
        <v>1787</v>
      </c>
      <c r="I303" s="144" t="s">
        <v>2156</v>
      </c>
      <c r="J303" s="144" t="s">
        <v>2829</v>
      </c>
      <c r="K303" s="144"/>
      <c r="L303" s="144"/>
      <c r="M303" s="144" t="s">
        <v>2830</v>
      </c>
      <c r="N303" s="145">
        <v>67</v>
      </c>
      <c r="O303" s="146" t="b">
        <v>0</v>
      </c>
      <c r="P303" s="144" t="s">
        <v>1822</v>
      </c>
      <c r="Q303" t="s">
        <v>1823</v>
      </c>
      <c r="R303" t="s">
        <v>550</v>
      </c>
    </row>
    <row r="304" spans="1:18" x14ac:dyDescent="0.25">
      <c r="A304" s="144" t="s">
        <v>8816</v>
      </c>
      <c r="B304" s="144" t="s">
        <v>2832</v>
      </c>
      <c r="C304" s="144"/>
      <c r="D304" s="144" t="s">
        <v>1818</v>
      </c>
      <c r="E304" s="144"/>
      <c r="F304" s="144"/>
      <c r="G304" s="144" t="s">
        <v>1786</v>
      </c>
      <c r="H304" s="144" t="s">
        <v>1787</v>
      </c>
      <c r="I304" s="144" t="s">
        <v>2156</v>
      </c>
      <c r="J304" s="144" t="s">
        <v>2832</v>
      </c>
      <c r="K304" s="144"/>
      <c r="L304" s="144"/>
      <c r="M304" s="144" t="s">
        <v>2833</v>
      </c>
      <c r="N304" s="145">
        <v>67</v>
      </c>
      <c r="O304" s="146" t="b">
        <v>0</v>
      </c>
      <c r="P304" s="144" t="s">
        <v>1822</v>
      </c>
      <c r="Q304" t="s">
        <v>1823</v>
      </c>
      <c r="R304" t="s">
        <v>550</v>
      </c>
    </row>
    <row r="305" spans="1:18" x14ac:dyDescent="0.25">
      <c r="A305" s="144" t="s">
        <v>8767</v>
      </c>
      <c r="B305" s="144" t="s">
        <v>2835</v>
      </c>
      <c r="C305" s="144"/>
      <c r="D305" s="144" t="s">
        <v>1818</v>
      </c>
      <c r="E305" s="144"/>
      <c r="F305" s="144"/>
      <c r="G305" s="144" t="s">
        <v>1786</v>
      </c>
      <c r="H305" s="144" t="s">
        <v>1787</v>
      </c>
      <c r="I305" s="144" t="s">
        <v>2156</v>
      </c>
      <c r="J305" s="144" t="s">
        <v>2835</v>
      </c>
      <c r="K305" s="144"/>
      <c r="L305" s="144"/>
      <c r="M305" s="144" t="s">
        <v>2836</v>
      </c>
      <c r="N305" s="145">
        <v>67</v>
      </c>
      <c r="O305" s="146" t="b">
        <v>0</v>
      </c>
      <c r="P305" s="144" t="s">
        <v>1822</v>
      </c>
      <c r="Q305" t="s">
        <v>1823</v>
      </c>
      <c r="R305" t="s">
        <v>550</v>
      </c>
    </row>
    <row r="306" spans="1:18" x14ac:dyDescent="0.25">
      <c r="A306" s="144" t="s">
        <v>8639</v>
      </c>
      <c r="B306" s="144" t="s">
        <v>2838</v>
      </c>
      <c r="C306" s="144"/>
      <c r="D306" s="144" t="s">
        <v>1818</v>
      </c>
      <c r="E306" s="144"/>
      <c r="F306" s="144"/>
      <c r="G306" s="144" t="s">
        <v>70</v>
      </c>
      <c r="H306" s="144" t="s">
        <v>1779</v>
      </c>
      <c r="I306" s="144" t="s">
        <v>2156</v>
      </c>
      <c r="J306" s="144" t="s">
        <v>2838</v>
      </c>
      <c r="K306" s="144"/>
      <c r="L306" s="144"/>
      <c r="M306" s="144" t="s">
        <v>2839</v>
      </c>
      <c r="N306" s="145">
        <v>67</v>
      </c>
      <c r="O306" s="146" t="b">
        <v>0</v>
      </c>
      <c r="P306" s="144" t="s">
        <v>1822</v>
      </c>
      <c r="Q306" t="s">
        <v>1823</v>
      </c>
      <c r="R306" t="s">
        <v>550</v>
      </c>
    </row>
    <row r="307" spans="1:18" x14ac:dyDescent="0.25">
      <c r="A307" s="144" t="s">
        <v>8768</v>
      </c>
      <c r="B307" s="144" t="s">
        <v>2841</v>
      </c>
      <c r="C307" s="144"/>
      <c r="D307" s="144" t="s">
        <v>1818</v>
      </c>
      <c r="E307" s="144" t="s">
        <v>1819</v>
      </c>
      <c r="F307" s="144"/>
      <c r="G307" s="144" t="s">
        <v>1786</v>
      </c>
      <c r="H307" s="144" t="s">
        <v>1787</v>
      </c>
      <c r="I307" s="144" t="s">
        <v>2156</v>
      </c>
      <c r="J307" s="144" t="s">
        <v>2841</v>
      </c>
      <c r="K307" s="144"/>
      <c r="L307" s="144"/>
      <c r="M307" s="144" t="s">
        <v>2842</v>
      </c>
      <c r="N307" s="145">
        <v>67</v>
      </c>
      <c r="O307" s="146" t="b">
        <v>0</v>
      </c>
      <c r="P307" s="144" t="s">
        <v>1822</v>
      </c>
      <c r="Q307" t="s">
        <v>1823</v>
      </c>
      <c r="R307" t="s">
        <v>550</v>
      </c>
    </row>
    <row r="308" spans="1:18" x14ac:dyDescent="0.25">
      <c r="A308" s="144" t="s">
        <v>8668</v>
      </c>
      <c r="B308" s="144" t="s">
        <v>2844</v>
      </c>
      <c r="C308" s="144"/>
      <c r="D308" s="144" t="s">
        <v>1818</v>
      </c>
      <c r="E308" s="144" t="s">
        <v>1832</v>
      </c>
      <c r="F308" s="144"/>
      <c r="G308" s="144" t="s">
        <v>70</v>
      </c>
      <c r="H308" s="144" t="s">
        <v>1779</v>
      </c>
      <c r="I308" s="144" t="s">
        <v>2156</v>
      </c>
      <c r="J308" s="144" t="s">
        <v>2844</v>
      </c>
      <c r="K308" s="144"/>
      <c r="L308" s="144"/>
      <c r="M308" s="144" t="s">
        <v>2845</v>
      </c>
      <c r="N308" s="145">
        <v>67</v>
      </c>
      <c r="O308" s="146" t="b">
        <v>0</v>
      </c>
      <c r="P308" s="144" t="s">
        <v>1822</v>
      </c>
      <c r="Q308" t="s">
        <v>1823</v>
      </c>
      <c r="R308" t="s">
        <v>550</v>
      </c>
    </row>
    <row r="309" spans="1:18" x14ac:dyDescent="0.25">
      <c r="A309" s="144" t="s">
        <v>8750</v>
      </c>
      <c r="B309" s="144" t="s">
        <v>2847</v>
      </c>
      <c r="C309" s="144"/>
      <c r="D309" s="144" t="s">
        <v>1818</v>
      </c>
      <c r="E309" s="144"/>
      <c r="F309" s="144"/>
      <c r="G309" s="144" t="s">
        <v>70</v>
      </c>
      <c r="H309" s="144" t="s">
        <v>1779</v>
      </c>
      <c r="I309" s="144" t="s">
        <v>2156</v>
      </c>
      <c r="J309" s="144" t="s">
        <v>2847</v>
      </c>
      <c r="K309" s="144"/>
      <c r="L309" s="144"/>
      <c r="M309" s="144" t="s">
        <v>2848</v>
      </c>
      <c r="N309" s="145">
        <v>67</v>
      </c>
      <c r="O309" s="146" t="b">
        <v>0</v>
      </c>
      <c r="P309" s="144" t="s">
        <v>1822</v>
      </c>
      <c r="Q309" t="s">
        <v>1823</v>
      </c>
      <c r="R309" t="s">
        <v>550</v>
      </c>
    </row>
    <row r="310" spans="1:18" x14ac:dyDescent="0.25">
      <c r="A310" s="144" t="s">
        <v>8096</v>
      </c>
      <c r="B310" s="144" t="s">
        <v>2850</v>
      </c>
      <c r="C310" s="144"/>
      <c r="D310" s="144" t="s">
        <v>2147</v>
      </c>
      <c r="E310" s="144"/>
      <c r="F310" s="144"/>
      <c r="G310" s="144"/>
      <c r="H310" s="144"/>
      <c r="I310" s="144" t="s">
        <v>2156</v>
      </c>
      <c r="J310" s="144" t="s">
        <v>2850</v>
      </c>
      <c r="K310" s="144"/>
      <c r="L310" s="144"/>
      <c r="M310" s="144" t="s">
        <v>2851</v>
      </c>
      <c r="N310" s="145">
        <v>67</v>
      </c>
      <c r="O310" s="146" t="b">
        <v>0</v>
      </c>
      <c r="P310" s="144" t="s">
        <v>1822</v>
      </c>
      <c r="Q310" t="s">
        <v>1823</v>
      </c>
      <c r="R310" t="s">
        <v>550</v>
      </c>
    </row>
    <row r="311" spans="1:18" x14ac:dyDescent="0.25">
      <c r="A311" s="144" t="s">
        <v>8819</v>
      </c>
      <c r="B311" s="144" t="s">
        <v>2853</v>
      </c>
      <c r="C311" s="144"/>
      <c r="D311" s="144" t="s">
        <v>1818</v>
      </c>
      <c r="E311" s="144" t="s">
        <v>2072</v>
      </c>
      <c r="F311" s="144" t="s">
        <v>2854</v>
      </c>
      <c r="G311" s="144"/>
      <c r="H311" s="144"/>
      <c r="I311" s="144" t="s">
        <v>2156</v>
      </c>
      <c r="J311" s="144" t="s">
        <v>2853</v>
      </c>
      <c r="K311" s="144" t="s">
        <v>2855</v>
      </c>
      <c r="L311" s="144"/>
      <c r="M311" s="144" t="s">
        <v>2855</v>
      </c>
      <c r="N311" s="145">
        <v>67</v>
      </c>
      <c r="O311" s="146" t="b">
        <v>0</v>
      </c>
      <c r="P311" s="144" t="s">
        <v>1822</v>
      </c>
      <c r="Q311" t="s">
        <v>1823</v>
      </c>
      <c r="R311" t="s">
        <v>550</v>
      </c>
    </row>
    <row r="312" spans="1:18" x14ac:dyDescent="0.25">
      <c r="A312" s="144" t="s">
        <v>8669</v>
      </c>
      <c r="B312" s="144" t="s">
        <v>2857</v>
      </c>
      <c r="C312" s="144"/>
      <c r="D312" s="144" t="s">
        <v>1818</v>
      </c>
      <c r="E312" s="144"/>
      <c r="F312" s="144"/>
      <c r="G312" s="144" t="s">
        <v>70</v>
      </c>
      <c r="H312" s="144" t="s">
        <v>1779</v>
      </c>
      <c r="I312" s="144" t="s">
        <v>2156</v>
      </c>
      <c r="J312" s="144" t="s">
        <v>2857</v>
      </c>
      <c r="K312" s="144"/>
      <c r="L312" s="144"/>
      <c r="M312" s="144" t="s">
        <v>2858</v>
      </c>
      <c r="N312" s="145">
        <v>67</v>
      </c>
      <c r="O312" s="146" t="b">
        <v>0</v>
      </c>
      <c r="P312" s="144" t="s">
        <v>1822</v>
      </c>
      <c r="Q312" t="s">
        <v>1823</v>
      </c>
      <c r="R312" t="s">
        <v>550</v>
      </c>
    </row>
    <row r="313" spans="1:18" x14ac:dyDescent="0.25">
      <c r="A313" s="144" t="s">
        <v>8807</v>
      </c>
      <c r="B313" s="144" t="s">
        <v>2860</v>
      </c>
      <c r="C313" s="144"/>
      <c r="D313" s="144" t="s">
        <v>1818</v>
      </c>
      <c r="E313" s="144"/>
      <c r="F313" s="144"/>
      <c r="G313" s="144" t="s">
        <v>70</v>
      </c>
      <c r="H313" s="144" t="s">
        <v>1779</v>
      </c>
      <c r="I313" s="144" t="s">
        <v>2156</v>
      </c>
      <c r="J313" s="144" t="s">
        <v>2860</v>
      </c>
      <c r="K313" s="144"/>
      <c r="L313" s="144"/>
      <c r="M313" s="144" t="s">
        <v>2861</v>
      </c>
      <c r="N313" s="145">
        <v>67</v>
      </c>
      <c r="O313" s="146" t="b">
        <v>0</v>
      </c>
      <c r="P313" s="144" t="s">
        <v>1822</v>
      </c>
      <c r="Q313" t="s">
        <v>1823</v>
      </c>
      <c r="R313" t="s">
        <v>550</v>
      </c>
    </row>
    <row r="314" spans="1:18" x14ac:dyDescent="0.25">
      <c r="A314" s="144" t="s">
        <v>8695</v>
      </c>
      <c r="B314" s="144" t="s">
        <v>2863</v>
      </c>
      <c r="C314" s="144"/>
      <c r="D314" s="144" t="s">
        <v>1818</v>
      </c>
      <c r="E314" s="144"/>
      <c r="F314" s="144"/>
      <c r="G314" s="144" t="s">
        <v>71</v>
      </c>
      <c r="H314" s="144" t="s">
        <v>1777</v>
      </c>
      <c r="I314" s="144" t="s">
        <v>2156</v>
      </c>
      <c r="J314" s="144" t="s">
        <v>2863</v>
      </c>
      <c r="K314" s="144"/>
      <c r="L314" s="144"/>
      <c r="M314" s="144" t="s">
        <v>2864</v>
      </c>
      <c r="N314" s="145">
        <v>67</v>
      </c>
      <c r="O314" s="146" t="b">
        <v>0</v>
      </c>
      <c r="P314" s="144" t="s">
        <v>1822</v>
      </c>
      <c r="Q314" t="s">
        <v>1823</v>
      </c>
      <c r="R314" t="s">
        <v>550</v>
      </c>
    </row>
    <row r="315" spans="1:18" x14ac:dyDescent="0.25">
      <c r="A315" s="144" t="s">
        <v>8632</v>
      </c>
      <c r="B315" s="144" t="s">
        <v>2866</v>
      </c>
      <c r="C315" s="144"/>
      <c r="D315" s="144" t="s">
        <v>1818</v>
      </c>
      <c r="E315" s="144"/>
      <c r="F315" s="144"/>
      <c r="G315" s="144" t="s">
        <v>1786</v>
      </c>
      <c r="H315" s="144" t="s">
        <v>1787</v>
      </c>
      <c r="I315" s="144" t="s">
        <v>2156</v>
      </c>
      <c r="J315" s="144" t="s">
        <v>2866</v>
      </c>
      <c r="K315" s="144"/>
      <c r="L315" s="144"/>
      <c r="M315" s="144" t="s">
        <v>2867</v>
      </c>
      <c r="N315" s="145">
        <v>67</v>
      </c>
      <c r="O315" s="146" t="b">
        <v>0</v>
      </c>
      <c r="P315" s="144" t="s">
        <v>1822</v>
      </c>
      <c r="Q315" t="s">
        <v>1823</v>
      </c>
      <c r="R315" t="s">
        <v>550</v>
      </c>
    </row>
    <row r="316" spans="1:18" x14ac:dyDescent="0.25">
      <c r="A316" s="144" t="s">
        <v>8730</v>
      </c>
      <c r="B316" s="144" t="s">
        <v>2869</v>
      </c>
      <c r="C316" s="144"/>
      <c r="D316" s="144" t="s">
        <v>1818</v>
      </c>
      <c r="E316" s="144"/>
      <c r="F316" s="144"/>
      <c r="G316" s="144" t="s">
        <v>71</v>
      </c>
      <c r="H316" s="144" t="s">
        <v>1777</v>
      </c>
      <c r="I316" s="144" t="s">
        <v>2156</v>
      </c>
      <c r="J316" s="144" t="s">
        <v>2869</v>
      </c>
      <c r="K316" s="144"/>
      <c r="L316" s="144"/>
      <c r="M316" s="144" t="s">
        <v>2870</v>
      </c>
      <c r="N316" s="145">
        <v>67</v>
      </c>
      <c r="O316" s="146" t="b">
        <v>0</v>
      </c>
      <c r="P316" s="144" t="s">
        <v>1822</v>
      </c>
      <c r="Q316" t="s">
        <v>1823</v>
      </c>
      <c r="R316" t="s">
        <v>550</v>
      </c>
    </row>
    <row r="317" spans="1:18" x14ac:dyDescent="0.25">
      <c r="A317" s="144" t="s">
        <v>8769</v>
      </c>
      <c r="B317" s="144" t="s">
        <v>2872</v>
      </c>
      <c r="C317" s="144"/>
      <c r="D317" s="144" t="s">
        <v>1818</v>
      </c>
      <c r="E317" s="144"/>
      <c r="F317" s="144"/>
      <c r="G317" s="144" t="s">
        <v>1786</v>
      </c>
      <c r="H317" s="144" t="s">
        <v>1787</v>
      </c>
      <c r="I317" s="144" t="s">
        <v>2156</v>
      </c>
      <c r="J317" s="144" t="s">
        <v>2872</v>
      </c>
      <c r="K317" s="144"/>
      <c r="L317" s="144"/>
      <c r="M317" s="144" t="s">
        <v>2873</v>
      </c>
      <c r="N317" s="145">
        <v>67</v>
      </c>
      <c r="O317" s="146" t="b">
        <v>0</v>
      </c>
      <c r="P317" s="144" t="s">
        <v>1822</v>
      </c>
      <c r="Q317" t="s">
        <v>1823</v>
      </c>
      <c r="R317" t="s">
        <v>550</v>
      </c>
    </row>
    <row r="318" spans="1:18" x14ac:dyDescent="0.25">
      <c r="A318" s="144" t="s">
        <v>8770</v>
      </c>
      <c r="B318" s="144" t="s">
        <v>2875</v>
      </c>
      <c r="C318" s="144"/>
      <c r="D318" s="144" t="s">
        <v>1818</v>
      </c>
      <c r="E318" s="144"/>
      <c r="F318" s="144"/>
      <c r="G318" s="144" t="s">
        <v>1786</v>
      </c>
      <c r="H318" s="144" t="s">
        <v>1787</v>
      </c>
      <c r="I318" s="144" t="s">
        <v>2156</v>
      </c>
      <c r="J318" s="144" t="s">
        <v>2875</v>
      </c>
      <c r="K318" s="144"/>
      <c r="L318" s="144"/>
      <c r="M318" s="144" t="s">
        <v>2876</v>
      </c>
      <c r="N318" s="145">
        <v>67</v>
      </c>
      <c r="O318" s="146" t="b">
        <v>0</v>
      </c>
      <c r="P318" s="144" t="s">
        <v>1822</v>
      </c>
      <c r="Q318" t="s">
        <v>1823</v>
      </c>
      <c r="R318" t="s">
        <v>550</v>
      </c>
    </row>
    <row r="319" spans="1:18" x14ac:dyDescent="0.25">
      <c r="A319" s="144" t="s">
        <v>8670</v>
      </c>
      <c r="B319" s="144" t="s">
        <v>2878</v>
      </c>
      <c r="C319" s="144"/>
      <c r="D319" s="144" t="s">
        <v>1818</v>
      </c>
      <c r="E319" s="144"/>
      <c r="F319" s="144"/>
      <c r="G319" s="144" t="s">
        <v>70</v>
      </c>
      <c r="H319" s="144" t="s">
        <v>1779</v>
      </c>
      <c r="I319" s="144" t="s">
        <v>2156</v>
      </c>
      <c r="J319" s="144" t="s">
        <v>2878</v>
      </c>
      <c r="K319" s="144"/>
      <c r="L319" s="144"/>
      <c r="M319" s="144" t="s">
        <v>2879</v>
      </c>
      <c r="N319" s="145">
        <v>67</v>
      </c>
      <c r="O319" s="146" t="b">
        <v>0</v>
      </c>
      <c r="P319" s="144" t="s">
        <v>1822</v>
      </c>
      <c r="Q319" t="s">
        <v>1823</v>
      </c>
      <c r="R319" t="s">
        <v>550</v>
      </c>
    </row>
    <row r="320" spans="1:18" x14ac:dyDescent="0.25">
      <c r="A320" s="144" t="s">
        <v>8771</v>
      </c>
      <c r="B320" s="144" t="s">
        <v>2881</v>
      </c>
      <c r="C320" s="144"/>
      <c r="D320" s="144" t="s">
        <v>1818</v>
      </c>
      <c r="E320" s="144"/>
      <c r="F320" s="144"/>
      <c r="G320" s="144" t="s">
        <v>70</v>
      </c>
      <c r="H320" s="144" t="s">
        <v>1779</v>
      </c>
      <c r="I320" s="144" t="s">
        <v>2156</v>
      </c>
      <c r="J320" s="144" t="s">
        <v>2881</v>
      </c>
      <c r="K320" s="144"/>
      <c r="L320" s="144"/>
      <c r="M320" s="144" t="s">
        <v>2882</v>
      </c>
      <c r="N320" s="145">
        <v>67</v>
      </c>
      <c r="O320" s="146" t="b">
        <v>0</v>
      </c>
      <c r="P320" s="144" t="s">
        <v>1822</v>
      </c>
      <c r="Q320" t="s">
        <v>1823</v>
      </c>
      <c r="R320" t="s">
        <v>550</v>
      </c>
    </row>
    <row r="321" spans="1:18" x14ac:dyDescent="0.25">
      <c r="A321" s="144" t="s">
        <v>8841</v>
      </c>
      <c r="B321" s="144" t="s">
        <v>2884</v>
      </c>
      <c r="C321" s="144"/>
      <c r="D321" s="144" t="s">
        <v>1902</v>
      </c>
      <c r="E321" s="144"/>
      <c r="F321" s="144"/>
      <c r="G321" s="144"/>
      <c r="H321" s="144"/>
      <c r="I321" s="144" t="s">
        <v>2156</v>
      </c>
      <c r="J321" s="144" t="s">
        <v>2884</v>
      </c>
      <c r="K321" s="144"/>
      <c r="L321" s="144"/>
      <c r="M321" s="144" t="s">
        <v>2885</v>
      </c>
      <c r="N321" s="145">
        <v>67</v>
      </c>
      <c r="O321" s="146" t="b">
        <v>0</v>
      </c>
      <c r="P321" s="144" t="s">
        <v>1822</v>
      </c>
      <c r="Q321" t="s">
        <v>1823</v>
      </c>
      <c r="R321" t="s">
        <v>550</v>
      </c>
    </row>
    <row r="322" spans="1:18" x14ac:dyDescent="0.25">
      <c r="A322" s="144" t="s">
        <v>8842</v>
      </c>
      <c r="B322" s="144" t="s">
        <v>2887</v>
      </c>
      <c r="C322" s="144"/>
      <c r="D322" s="144" t="s">
        <v>1902</v>
      </c>
      <c r="E322" s="144"/>
      <c r="F322" s="144"/>
      <c r="G322" s="144"/>
      <c r="H322" s="144"/>
      <c r="I322" s="144" t="s">
        <v>2156</v>
      </c>
      <c r="J322" s="144" t="s">
        <v>2887</v>
      </c>
      <c r="K322" s="144"/>
      <c r="L322" s="144"/>
      <c r="M322" s="144" t="s">
        <v>2888</v>
      </c>
      <c r="N322" s="145">
        <v>67</v>
      </c>
      <c r="O322" s="146" t="b">
        <v>0</v>
      </c>
      <c r="P322" s="144" t="s">
        <v>1822</v>
      </c>
      <c r="Q322" t="s">
        <v>1823</v>
      </c>
      <c r="R322" t="s">
        <v>550</v>
      </c>
    </row>
    <row r="323" spans="1:18" x14ac:dyDescent="0.25">
      <c r="A323" s="144" t="s">
        <v>8843</v>
      </c>
      <c r="B323" s="144" t="s">
        <v>2890</v>
      </c>
      <c r="C323" s="144"/>
      <c r="D323" s="144" t="s">
        <v>1902</v>
      </c>
      <c r="E323" s="144"/>
      <c r="F323" s="144"/>
      <c r="G323" s="144"/>
      <c r="H323" s="144"/>
      <c r="I323" s="144" t="s">
        <v>2156</v>
      </c>
      <c r="J323" s="144" t="s">
        <v>2890</v>
      </c>
      <c r="K323" s="144" t="s">
        <v>2891</v>
      </c>
      <c r="L323" s="144"/>
      <c r="M323" s="144" t="s">
        <v>2891</v>
      </c>
      <c r="N323" s="145">
        <v>67</v>
      </c>
      <c r="O323" s="146" t="b">
        <v>0</v>
      </c>
      <c r="P323" s="144" t="s">
        <v>1822</v>
      </c>
      <c r="Q323" t="s">
        <v>1823</v>
      </c>
      <c r="R323" t="s">
        <v>550</v>
      </c>
    </row>
    <row r="324" spans="1:18" x14ac:dyDescent="0.25">
      <c r="A324" s="144" t="s">
        <v>8844</v>
      </c>
      <c r="B324" s="144" t="s">
        <v>2893</v>
      </c>
      <c r="C324" s="144"/>
      <c r="D324" s="144" t="s">
        <v>1902</v>
      </c>
      <c r="E324" s="144"/>
      <c r="F324" s="144"/>
      <c r="G324" s="144"/>
      <c r="H324" s="144"/>
      <c r="I324" s="144" t="s">
        <v>2156</v>
      </c>
      <c r="J324" s="144" t="s">
        <v>2893</v>
      </c>
      <c r="K324" s="144" t="s">
        <v>2894</v>
      </c>
      <c r="L324" s="144"/>
      <c r="M324" s="144" t="s">
        <v>2894</v>
      </c>
      <c r="N324" s="145">
        <v>67</v>
      </c>
      <c r="O324" s="146" t="b">
        <v>0</v>
      </c>
      <c r="P324" s="144" t="s">
        <v>1822</v>
      </c>
      <c r="Q324" t="s">
        <v>1823</v>
      </c>
      <c r="R324" t="s">
        <v>550</v>
      </c>
    </row>
    <row r="325" spans="1:18" x14ac:dyDescent="0.25">
      <c r="A325" s="144" t="s">
        <v>8845</v>
      </c>
      <c r="B325" s="144" t="s">
        <v>2896</v>
      </c>
      <c r="C325" s="144"/>
      <c r="D325" s="144" t="s">
        <v>1902</v>
      </c>
      <c r="E325" s="144"/>
      <c r="F325" s="144"/>
      <c r="G325" s="144"/>
      <c r="H325" s="144"/>
      <c r="I325" s="144" t="s">
        <v>2156</v>
      </c>
      <c r="J325" s="144" t="s">
        <v>2896</v>
      </c>
      <c r="K325" s="144"/>
      <c r="L325" s="144"/>
      <c r="M325" s="144" t="s">
        <v>2897</v>
      </c>
      <c r="N325" s="145">
        <v>67</v>
      </c>
      <c r="O325" s="146" t="b">
        <v>0</v>
      </c>
      <c r="P325" s="144" t="s">
        <v>1822</v>
      </c>
      <c r="Q325" t="s">
        <v>1823</v>
      </c>
      <c r="R325" t="s">
        <v>550</v>
      </c>
    </row>
    <row r="326" spans="1:18" x14ac:dyDescent="0.25">
      <c r="A326" s="144" t="s">
        <v>8846</v>
      </c>
      <c r="B326" s="144" t="s">
        <v>2899</v>
      </c>
      <c r="C326" s="144"/>
      <c r="D326" s="144" t="s">
        <v>1902</v>
      </c>
      <c r="E326" s="144"/>
      <c r="F326" s="144"/>
      <c r="G326" s="144"/>
      <c r="H326" s="144"/>
      <c r="I326" s="144" t="s">
        <v>2156</v>
      </c>
      <c r="J326" s="144" t="s">
        <v>2899</v>
      </c>
      <c r="K326" s="144"/>
      <c r="L326" s="144"/>
      <c r="M326" s="144" t="s">
        <v>2900</v>
      </c>
      <c r="N326" s="145">
        <v>67</v>
      </c>
      <c r="O326" s="146" t="b">
        <v>0</v>
      </c>
      <c r="P326" s="144" t="s">
        <v>1822</v>
      </c>
      <c r="Q326" t="s">
        <v>1823</v>
      </c>
      <c r="R326" t="s">
        <v>550</v>
      </c>
    </row>
    <row r="327" spans="1:18" x14ac:dyDescent="0.25">
      <c r="A327" s="144" t="s">
        <v>8847</v>
      </c>
      <c r="B327" s="144" t="s">
        <v>2902</v>
      </c>
      <c r="C327" s="144"/>
      <c r="D327" s="144" t="s">
        <v>1902</v>
      </c>
      <c r="E327" s="144"/>
      <c r="F327" s="144"/>
      <c r="G327" s="144"/>
      <c r="H327" s="144"/>
      <c r="I327" s="144" t="s">
        <v>2156</v>
      </c>
      <c r="J327" s="144" t="s">
        <v>2902</v>
      </c>
      <c r="K327" s="144"/>
      <c r="L327" s="144"/>
      <c r="M327" s="144" t="s">
        <v>2903</v>
      </c>
      <c r="N327" s="145">
        <v>67</v>
      </c>
      <c r="O327" s="146" t="b">
        <v>0</v>
      </c>
      <c r="P327" s="144" t="s">
        <v>1822</v>
      </c>
      <c r="Q327" t="s">
        <v>1823</v>
      </c>
      <c r="R327" t="s">
        <v>550</v>
      </c>
    </row>
    <row r="328" spans="1:18" x14ac:dyDescent="0.25">
      <c r="A328" s="144" t="s">
        <v>8848</v>
      </c>
      <c r="B328" s="144" t="s">
        <v>2905</v>
      </c>
      <c r="C328" s="144"/>
      <c r="D328" s="144" t="s">
        <v>1818</v>
      </c>
      <c r="E328" s="144"/>
      <c r="F328" s="144"/>
      <c r="G328" s="144"/>
      <c r="H328" s="144"/>
      <c r="I328" s="144" t="s">
        <v>2156</v>
      </c>
      <c r="J328" s="144" t="s">
        <v>2905</v>
      </c>
      <c r="K328" s="144" t="s">
        <v>2906</v>
      </c>
      <c r="L328" s="144"/>
      <c r="M328" s="144" t="s">
        <v>2906</v>
      </c>
      <c r="N328" s="145">
        <v>67</v>
      </c>
      <c r="O328" s="146" t="b">
        <v>0</v>
      </c>
      <c r="P328" s="144" t="s">
        <v>1822</v>
      </c>
      <c r="Q328" t="s">
        <v>1823</v>
      </c>
      <c r="R328" t="s">
        <v>550</v>
      </c>
    </row>
    <row r="329" spans="1:18" x14ac:dyDescent="0.25">
      <c r="A329" s="144" t="s">
        <v>7511</v>
      </c>
      <c r="B329" s="144" t="s">
        <v>2908</v>
      </c>
      <c r="C329" s="144"/>
      <c r="D329" s="144" t="s">
        <v>1902</v>
      </c>
      <c r="E329" s="144"/>
      <c r="F329" s="144"/>
      <c r="G329" s="144"/>
      <c r="H329" s="144"/>
      <c r="I329" s="144" t="s">
        <v>2156</v>
      </c>
      <c r="J329" s="144" t="s">
        <v>2908</v>
      </c>
      <c r="K329" s="144" t="s">
        <v>2909</v>
      </c>
      <c r="L329" s="144"/>
      <c r="M329" s="144" t="s">
        <v>2909</v>
      </c>
      <c r="N329" s="145">
        <v>67</v>
      </c>
      <c r="O329" s="146" t="b">
        <v>0</v>
      </c>
      <c r="P329" s="144" t="s">
        <v>1822</v>
      </c>
      <c r="Q329" t="s">
        <v>1823</v>
      </c>
      <c r="R329" t="s">
        <v>550</v>
      </c>
    </row>
    <row r="330" spans="1:18" x14ac:dyDescent="0.25">
      <c r="A330" s="144" t="s">
        <v>8849</v>
      </c>
      <c r="B330" s="144" t="s">
        <v>2911</v>
      </c>
      <c r="C330" s="144"/>
      <c r="D330" s="144" t="s">
        <v>1902</v>
      </c>
      <c r="E330" s="144"/>
      <c r="F330" s="144"/>
      <c r="G330" s="144"/>
      <c r="H330" s="144"/>
      <c r="I330" s="144" t="s">
        <v>2156</v>
      </c>
      <c r="J330" s="144" t="s">
        <v>2911</v>
      </c>
      <c r="K330" s="144" t="s">
        <v>2912</v>
      </c>
      <c r="L330" s="144"/>
      <c r="M330" s="144" t="s">
        <v>2912</v>
      </c>
      <c r="N330" s="145">
        <v>67</v>
      </c>
      <c r="O330" s="146" t="b">
        <v>0</v>
      </c>
      <c r="P330" s="144" t="s">
        <v>1822</v>
      </c>
      <c r="Q330" t="s">
        <v>1823</v>
      </c>
      <c r="R330" t="s">
        <v>550</v>
      </c>
    </row>
    <row r="331" spans="1:18" x14ac:dyDescent="0.25">
      <c r="A331" s="144" t="s">
        <v>8850</v>
      </c>
      <c r="B331" s="144" t="s">
        <v>2914</v>
      </c>
      <c r="C331" s="144"/>
      <c r="D331" s="144" t="s">
        <v>1902</v>
      </c>
      <c r="E331" s="144"/>
      <c r="F331" s="144"/>
      <c r="G331" s="144"/>
      <c r="H331" s="144"/>
      <c r="I331" s="144" t="s">
        <v>2156</v>
      </c>
      <c r="J331" s="144" t="s">
        <v>2914</v>
      </c>
      <c r="K331" s="144" t="s">
        <v>2915</v>
      </c>
      <c r="L331" s="144"/>
      <c r="M331" s="144" t="s">
        <v>2915</v>
      </c>
      <c r="N331" s="145">
        <v>67</v>
      </c>
      <c r="O331" s="146" t="b">
        <v>0</v>
      </c>
      <c r="P331" s="144" t="s">
        <v>1822</v>
      </c>
      <c r="Q331" t="s">
        <v>1823</v>
      </c>
      <c r="R331" t="s">
        <v>550</v>
      </c>
    </row>
    <row r="332" spans="1:18" x14ac:dyDescent="0.25">
      <c r="A332" s="144" t="s">
        <v>8851</v>
      </c>
      <c r="B332" s="144" t="s">
        <v>2917</v>
      </c>
      <c r="C332" s="144"/>
      <c r="D332" s="144" t="s">
        <v>1902</v>
      </c>
      <c r="E332" s="144"/>
      <c r="F332" s="144"/>
      <c r="G332" s="144"/>
      <c r="H332" s="144"/>
      <c r="I332" s="144" t="s">
        <v>2156</v>
      </c>
      <c r="J332" s="144" t="s">
        <v>2918</v>
      </c>
      <c r="K332" s="144" t="s">
        <v>2919</v>
      </c>
      <c r="L332" s="144"/>
      <c r="M332" s="144" t="s">
        <v>2919</v>
      </c>
      <c r="N332" s="145">
        <v>67</v>
      </c>
      <c r="O332" s="146" t="b">
        <v>0</v>
      </c>
      <c r="P332" s="144" t="s">
        <v>1822</v>
      </c>
      <c r="Q332" t="s">
        <v>1823</v>
      </c>
      <c r="R332" t="s">
        <v>550</v>
      </c>
    </row>
    <row r="333" spans="1:18" x14ac:dyDescent="0.25">
      <c r="A333" s="144" t="s">
        <v>8852</v>
      </c>
      <c r="B333" s="144" t="s">
        <v>2921</v>
      </c>
      <c r="C333" s="144"/>
      <c r="D333" s="144" t="s">
        <v>1902</v>
      </c>
      <c r="E333" s="144"/>
      <c r="F333" s="144"/>
      <c r="G333" s="144"/>
      <c r="H333" s="144"/>
      <c r="I333" s="144" t="s">
        <v>2156</v>
      </c>
      <c r="J333" s="144" t="s">
        <v>2921</v>
      </c>
      <c r="K333" s="144" t="s">
        <v>2922</v>
      </c>
      <c r="L333" s="144"/>
      <c r="M333" s="144" t="s">
        <v>2922</v>
      </c>
      <c r="N333" s="145">
        <v>67</v>
      </c>
      <c r="O333" s="146" t="b">
        <v>0</v>
      </c>
      <c r="P333" s="144" t="s">
        <v>1822</v>
      </c>
      <c r="Q333" t="s">
        <v>1823</v>
      </c>
      <c r="R333" t="s">
        <v>550</v>
      </c>
    </row>
    <row r="334" spans="1:18" x14ac:dyDescent="0.25">
      <c r="A334" s="144" t="s">
        <v>8853</v>
      </c>
      <c r="B334" s="144" t="s">
        <v>2924</v>
      </c>
      <c r="C334" s="144"/>
      <c r="D334" s="144" t="s">
        <v>1902</v>
      </c>
      <c r="E334" s="144"/>
      <c r="F334" s="144"/>
      <c r="G334" s="144"/>
      <c r="H334" s="144"/>
      <c r="I334" s="144" t="s">
        <v>2156</v>
      </c>
      <c r="J334" s="144" t="s">
        <v>2924</v>
      </c>
      <c r="K334" s="144"/>
      <c r="L334" s="144"/>
      <c r="M334" s="144" t="s">
        <v>2925</v>
      </c>
      <c r="N334" s="145">
        <v>67</v>
      </c>
      <c r="O334" s="146" t="b">
        <v>0</v>
      </c>
      <c r="P334" s="144" t="s">
        <v>1822</v>
      </c>
      <c r="Q334" t="s">
        <v>1823</v>
      </c>
      <c r="R334" t="s">
        <v>550</v>
      </c>
    </row>
    <row r="335" spans="1:18" x14ac:dyDescent="0.25">
      <c r="A335" s="144" t="s">
        <v>8854</v>
      </c>
      <c r="B335" s="144" t="s">
        <v>2927</v>
      </c>
      <c r="C335" s="144"/>
      <c r="D335" s="144" t="s">
        <v>1902</v>
      </c>
      <c r="E335" s="144"/>
      <c r="F335" s="144"/>
      <c r="G335" s="144"/>
      <c r="H335" s="144"/>
      <c r="I335" s="144" t="s">
        <v>2156</v>
      </c>
      <c r="J335" s="144" t="s">
        <v>2927</v>
      </c>
      <c r="K335" s="144"/>
      <c r="L335" s="144"/>
      <c r="M335" s="144" t="s">
        <v>2928</v>
      </c>
      <c r="N335" s="145">
        <v>67</v>
      </c>
      <c r="O335" s="146" t="b">
        <v>0</v>
      </c>
      <c r="P335" s="144" t="s">
        <v>1822</v>
      </c>
      <c r="Q335" t="s">
        <v>1823</v>
      </c>
      <c r="R335" t="s">
        <v>550</v>
      </c>
    </row>
    <row r="336" spans="1:18" x14ac:dyDescent="0.25">
      <c r="A336" s="144" t="s">
        <v>8855</v>
      </c>
      <c r="B336" s="144" t="s">
        <v>2930</v>
      </c>
      <c r="C336" s="144"/>
      <c r="D336" s="144" t="s">
        <v>1902</v>
      </c>
      <c r="E336" s="144"/>
      <c r="F336" s="144"/>
      <c r="G336" s="144"/>
      <c r="H336" s="144"/>
      <c r="I336" s="144" t="s">
        <v>2156</v>
      </c>
      <c r="J336" s="144" t="s">
        <v>2930</v>
      </c>
      <c r="K336" s="144"/>
      <c r="L336" s="144"/>
      <c r="M336" s="144" t="s">
        <v>2931</v>
      </c>
      <c r="N336" s="145">
        <v>67</v>
      </c>
      <c r="O336" s="146" t="b">
        <v>0</v>
      </c>
      <c r="P336" s="144" t="s">
        <v>1822</v>
      </c>
      <c r="Q336" t="s">
        <v>1823</v>
      </c>
      <c r="R336" t="s">
        <v>550</v>
      </c>
    </row>
    <row r="337" spans="1:18" x14ac:dyDescent="0.25">
      <c r="A337" s="144" t="s">
        <v>8856</v>
      </c>
      <c r="B337" s="144" t="s">
        <v>2933</v>
      </c>
      <c r="C337" s="144"/>
      <c r="D337" s="144" t="s">
        <v>1902</v>
      </c>
      <c r="E337" s="144"/>
      <c r="F337" s="144"/>
      <c r="G337" s="144"/>
      <c r="H337" s="144"/>
      <c r="I337" s="144" t="s">
        <v>2156</v>
      </c>
      <c r="J337" s="144" t="s">
        <v>2933</v>
      </c>
      <c r="K337" s="144"/>
      <c r="L337" s="144"/>
      <c r="M337" s="144" t="s">
        <v>2934</v>
      </c>
      <c r="N337" s="145">
        <v>67</v>
      </c>
      <c r="O337" s="146" t="b">
        <v>0</v>
      </c>
      <c r="P337" s="144" t="s">
        <v>1822</v>
      </c>
      <c r="Q337" t="s">
        <v>1823</v>
      </c>
      <c r="R337" t="s">
        <v>550</v>
      </c>
    </row>
    <row r="338" spans="1:18" x14ac:dyDescent="0.25">
      <c r="A338" s="144" t="s">
        <v>8858</v>
      </c>
      <c r="B338" s="144" t="s">
        <v>2936</v>
      </c>
      <c r="C338" s="144"/>
      <c r="D338" s="144" t="s">
        <v>1836</v>
      </c>
      <c r="E338" s="144"/>
      <c r="F338" s="144"/>
      <c r="G338" s="144"/>
      <c r="H338" s="144"/>
      <c r="I338" s="144" t="s">
        <v>2156</v>
      </c>
      <c r="J338" s="144" t="s">
        <v>2936</v>
      </c>
      <c r="K338" s="144" t="s">
        <v>2937</v>
      </c>
      <c r="L338" s="144"/>
      <c r="M338" s="144" t="s">
        <v>2937</v>
      </c>
      <c r="N338" s="145">
        <v>67</v>
      </c>
      <c r="O338" s="146" t="b">
        <v>0</v>
      </c>
      <c r="P338" s="144" t="s">
        <v>1822</v>
      </c>
      <c r="Q338" t="s">
        <v>1823</v>
      </c>
      <c r="R338" t="s">
        <v>550</v>
      </c>
    </row>
    <row r="339" spans="1:18" x14ac:dyDescent="0.25">
      <c r="A339" s="144" t="s">
        <v>8859</v>
      </c>
      <c r="B339" s="144" t="s">
        <v>2939</v>
      </c>
      <c r="C339" s="144"/>
      <c r="D339" s="144" t="s">
        <v>1836</v>
      </c>
      <c r="E339" s="144"/>
      <c r="F339" s="144"/>
      <c r="G339" s="144"/>
      <c r="H339" s="144"/>
      <c r="I339" s="144" t="s">
        <v>2156</v>
      </c>
      <c r="J339" s="144" t="s">
        <v>2939</v>
      </c>
      <c r="K339" s="144" t="s">
        <v>2940</v>
      </c>
      <c r="L339" s="144"/>
      <c r="M339" s="144" t="s">
        <v>2941</v>
      </c>
      <c r="N339" s="145">
        <v>67</v>
      </c>
      <c r="O339" s="146" t="b">
        <v>0</v>
      </c>
      <c r="P339" s="144" t="s">
        <v>1822</v>
      </c>
      <c r="Q339" t="s">
        <v>1823</v>
      </c>
      <c r="R339" t="s">
        <v>550</v>
      </c>
    </row>
    <row r="340" spans="1:18" x14ac:dyDescent="0.25">
      <c r="A340" s="144" t="s">
        <v>8860</v>
      </c>
      <c r="B340" s="144" t="s">
        <v>2943</v>
      </c>
      <c r="C340" s="144"/>
      <c r="D340" s="144" t="s">
        <v>1836</v>
      </c>
      <c r="E340" s="144"/>
      <c r="F340" s="144"/>
      <c r="G340" s="144"/>
      <c r="H340" s="144"/>
      <c r="I340" s="144" t="s">
        <v>2156</v>
      </c>
      <c r="J340" s="144" t="s">
        <v>2943</v>
      </c>
      <c r="K340" s="144" t="s">
        <v>2944</v>
      </c>
      <c r="L340" s="144"/>
      <c r="M340" s="144" t="s">
        <v>2945</v>
      </c>
      <c r="N340" s="145">
        <v>67</v>
      </c>
      <c r="O340" s="146" t="b">
        <v>0</v>
      </c>
      <c r="P340" s="144" t="s">
        <v>1822</v>
      </c>
      <c r="Q340" t="s">
        <v>1823</v>
      </c>
      <c r="R340" t="s">
        <v>550</v>
      </c>
    </row>
    <row r="341" spans="1:18" x14ac:dyDescent="0.25">
      <c r="A341" s="144" t="s">
        <v>8898</v>
      </c>
      <c r="B341" s="144" t="s">
        <v>2947</v>
      </c>
      <c r="C341" s="144"/>
      <c r="D341" s="144" t="s">
        <v>2167</v>
      </c>
      <c r="E341" s="144"/>
      <c r="F341" s="144"/>
      <c r="G341" s="144"/>
      <c r="H341" s="144"/>
      <c r="I341" s="144" t="s">
        <v>2156</v>
      </c>
      <c r="J341" s="144" t="s">
        <v>2947</v>
      </c>
      <c r="K341" s="144"/>
      <c r="L341" s="144"/>
      <c r="M341" s="144" t="s">
        <v>2948</v>
      </c>
      <c r="N341" s="145">
        <v>67</v>
      </c>
      <c r="O341" s="146" t="b">
        <v>0</v>
      </c>
      <c r="P341" s="144" t="s">
        <v>1822</v>
      </c>
      <c r="Q341" t="s">
        <v>1823</v>
      </c>
      <c r="R341" t="s">
        <v>550</v>
      </c>
    </row>
    <row r="342" spans="1:18" x14ac:dyDescent="0.25">
      <c r="A342" s="144" t="s">
        <v>8899</v>
      </c>
      <c r="B342" s="144" t="s">
        <v>2950</v>
      </c>
      <c r="C342" s="144"/>
      <c r="D342" s="144" t="s">
        <v>2167</v>
      </c>
      <c r="E342" s="144"/>
      <c r="F342" s="144"/>
      <c r="G342" s="144"/>
      <c r="H342" s="144"/>
      <c r="I342" s="144" t="s">
        <v>2156</v>
      </c>
      <c r="J342" s="144" t="s">
        <v>2950</v>
      </c>
      <c r="K342" s="144"/>
      <c r="L342" s="144"/>
      <c r="M342" s="144" t="s">
        <v>2951</v>
      </c>
      <c r="N342" s="145">
        <v>67</v>
      </c>
      <c r="O342" s="146" t="b">
        <v>0</v>
      </c>
      <c r="P342" s="144" t="s">
        <v>1822</v>
      </c>
      <c r="Q342" t="s">
        <v>1823</v>
      </c>
      <c r="R342" t="s">
        <v>550</v>
      </c>
    </row>
    <row r="343" spans="1:18" x14ac:dyDescent="0.25">
      <c r="A343" s="144" t="s">
        <v>8900</v>
      </c>
      <c r="B343" s="144" t="s">
        <v>2953</v>
      </c>
      <c r="C343" s="144"/>
      <c r="D343" s="144" t="s">
        <v>2167</v>
      </c>
      <c r="E343" s="144"/>
      <c r="F343" s="144"/>
      <c r="G343" s="144"/>
      <c r="H343" s="144"/>
      <c r="I343" s="144" t="s">
        <v>2156</v>
      </c>
      <c r="J343" s="144" t="s">
        <v>2953</v>
      </c>
      <c r="K343" s="144"/>
      <c r="L343" s="144"/>
      <c r="M343" s="144" t="s">
        <v>2954</v>
      </c>
      <c r="N343" s="145">
        <v>67</v>
      </c>
      <c r="O343" s="146" t="b">
        <v>0</v>
      </c>
      <c r="P343" s="144" t="s">
        <v>1822</v>
      </c>
      <c r="Q343" t="s">
        <v>1823</v>
      </c>
      <c r="R343" t="s">
        <v>550</v>
      </c>
    </row>
    <row r="344" spans="1:18" x14ac:dyDescent="0.25">
      <c r="A344" s="144" t="s">
        <v>8901</v>
      </c>
      <c r="B344" s="144" t="s">
        <v>2956</v>
      </c>
      <c r="C344" s="144"/>
      <c r="D344" s="144" t="s">
        <v>2167</v>
      </c>
      <c r="E344" s="144"/>
      <c r="F344" s="144"/>
      <c r="G344" s="144"/>
      <c r="H344" s="144"/>
      <c r="I344" s="144" t="s">
        <v>2156</v>
      </c>
      <c r="J344" s="144" t="s">
        <v>2956</v>
      </c>
      <c r="K344" s="144"/>
      <c r="L344" s="144"/>
      <c r="M344" s="144" t="s">
        <v>2957</v>
      </c>
      <c r="N344" s="145">
        <v>67</v>
      </c>
      <c r="O344" s="146" t="b">
        <v>0</v>
      </c>
      <c r="P344" s="144" t="s">
        <v>1822</v>
      </c>
      <c r="Q344" t="s">
        <v>1823</v>
      </c>
      <c r="R344" t="s">
        <v>550</v>
      </c>
    </row>
    <row r="345" spans="1:18" x14ac:dyDescent="0.25">
      <c r="A345" s="144" t="s">
        <v>11168</v>
      </c>
      <c r="B345" s="144" t="s">
        <v>2959</v>
      </c>
      <c r="C345" s="144"/>
      <c r="D345" s="144" t="s">
        <v>1818</v>
      </c>
      <c r="E345" s="144"/>
      <c r="F345" s="144"/>
      <c r="G345" s="144" t="s">
        <v>1782</v>
      </c>
      <c r="H345" s="144" t="s">
        <v>1783</v>
      </c>
      <c r="I345" s="144" t="s">
        <v>1852</v>
      </c>
      <c r="J345" s="144" t="s">
        <v>1817</v>
      </c>
      <c r="K345" s="144"/>
      <c r="L345" s="144" t="s">
        <v>2960</v>
      </c>
      <c r="M345" s="144" t="s">
        <v>2961</v>
      </c>
      <c r="N345" s="145"/>
      <c r="O345" s="146" t="b">
        <v>0</v>
      </c>
      <c r="P345" s="144" t="s">
        <v>1822</v>
      </c>
      <c r="Q345" t="s">
        <v>1823</v>
      </c>
      <c r="R345" t="s">
        <v>2958</v>
      </c>
    </row>
    <row r="346" spans="1:18" x14ac:dyDescent="0.25">
      <c r="A346" s="144" t="s">
        <v>8943</v>
      </c>
      <c r="B346" s="144" t="s">
        <v>556</v>
      </c>
      <c r="C346" s="144" t="s">
        <v>1817</v>
      </c>
      <c r="D346" s="144" t="s">
        <v>1818</v>
      </c>
      <c r="E346" s="144" t="s">
        <v>2734</v>
      </c>
      <c r="F346" s="144"/>
      <c r="G346" s="144"/>
      <c r="H346" s="144"/>
      <c r="I346" s="144" t="s">
        <v>1852</v>
      </c>
      <c r="J346" s="144"/>
      <c r="K346" s="144" t="s">
        <v>2962</v>
      </c>
      <c r="L346" s="144" t="s">
        <v>2963</v>
      </c>
      <c r="M346" s="144" t="s">
        <v>2962</v>
      </c>
      <c r="N346" s="145">
        <v>60</v>
      </c>
      <c r="O346" s="146" t="b">
        <v>0</v>
      </c>
      <c r="P346" s="144" t="s">
        <v>1822</v>
      </c>
      <c r="Q346" t="s">
        <v>1823</v>
      </c>
      <c r="R346" t="s">
        <v>555</v>
      </c>
    </row>
    <row r="347" spans="1:18" x14ac:dyDescent="0.25">
      <c r="A347" s="144" t="s">
        <v>8947</v>
      </c>
      <c r="B347" s="144" t="s">
        <v>2965</v>
      </c>
      <c r="C347" s="144" t="s">
        <v>1817</v>
      </c>
      <c r="D347" s="144" t="s">
        <v>1818</v>
      </c>
      <c r="E347" s="144" t="s">
        <v>1938</v>
      </c>
      <c r="F347" s="144"/>
      <c r="G347" s="144" t="s">
        <v>1784</v>
      </c>
      <c r="H347" s="144" t="s">
        <v>1785</v>
      </c>
      <c r="I347" s="144" t="s">
        <v>2966</v>
      </c>
      <c r="J347" s="144" t="s">
        <v>2965</v>
      </c>
      <c r="K347" s="144" t="s">
        <v>2967</v>
      </c>
      <c r="L347" s="144" t="s">
        <v>1817</v>
      </c>
      <c r="M347" s="144" t="s">
        <v>2967</v>
      </c>
      <c r="N347" s="145">
        <v>60</v>
      </c>
      <c r="O347" s="146" t="b">
        <v>0</v>
      </c>
      <c r="P347" s="144" t="s">
        <v>1822</v>
      </c>
      <c r="Q347" t="s">
        <v>1823</v>
      </c>
      <c r="R347" t="s">
        <v>555</v>
      </c>
    </row>
    <row r="348" spans="1:18" x14ac:dyDescent="0.25">
      <c r="A348" s="144" t="s">
        <v>8941</v>
      </c>
      <c r="B348" s="144" t="s">
        <v>2969</v>
      </c>
      <c r="C348" s="144" t="s">
        <v>1817</v>
      </c>
      <c r="D348" s="144" t="s">
        <v>1818</v>
      </c>
      <c r="E348" s="144" t="s">
        <v>1832</v>
      </c>
      <c r="F348" s="144"/>
      <c r="G348" s="144" t="s">
        <v>1782</v>
      </c>
      <c r="H348" s="144" t="s">
        <v>1783</v>
      </c>
      <c r="I348" s="144" t="s">
        <v>2966</v>
      </c>
      <c r="J348" s="144" t="s">
        <v>2969</v>
      </c>
      <c r="K348" s="144" t="s">
        <v>2970</v>
      </c>
      <c r="L348" s="144" t="s">
        <v>1817</v>
      </c>
      <c r="M348" s="144" t="s">
        <v>2971</v>
      </c>
      <c r="N348" s="145">
        <v>60</v>
      </c>
      <c r="O348" s="146" t="b">
        <v>0</v>
      </c>
      <c r="P348" s="144" t="s">
        <v>1822</v>
      </c>
      <c r="Q348" t="s">
        <v>1823</v>
      </c>
      <c r="R348" t="s">
        <v>555</v>
      </c>
    </row>
    <row r="349" spans="1:18" x14ac:dyDescent="0.25">
      <c r="A349" s="144" t="s">
        <v>8940</v>
      </c>
      <c r="B349" s="144" t="s">
        <v>2973</v>
      </c>
      <c r="C349" s="144" t="s">
        <v>1817</v>
      </c>
      <c r="D349" s="144" t="s">
        <v>1818</v>
      </c>
      <c r="E349" s="144" t="s">
        <v>2086</v>
      </c>
      <c r="F349" s="144"/>
      <c r="G349" s="144" t="s">
        <v>1782</v>
      </c>
      <c r="H349" s="144" t="s">
        <v>1783</v>
      </c>
      <c r="I349" s="144" t="s">
        <v>2966</v>
      </c>
      <c r="J349" s="144" t="s">
        <v>2973</v>
      </c>
      <c r="K349" s="144" t="s">
        <v>2974</v>
      </c>
      <c r="L349" s="144" t="s">
        <v>1817</v>
      </c>
      <c r="M349" s="144" t="s">
        <v>2975</v>
      </c>
      <c r="N349" s="145">
        <v>60</v>
      </c>
      <c r="O349" s="146" t="b">
        <v>0</v>
      </c>
      <c r="P349" s="144" t="s">
        <v>1822</v>
      </c>
      <c r="Q349" t="s">
        <v>1823</v>
      </c>
      <c r="R349" t="s">
        <v>555</v>
      </c>
    </row>
    <row r="350" spans="1:18" x14ac:dyDescent="0.25">
      <c r="A350" s="144" t="s">
        <v>8942</v>
      </c>
      <c r="B350" s="144" t="s">
        <v>2977</v>
      </c>
      <c r="C350" s="144" t="s">
        <v>1817</v>
      </c>
      <c r="D350" s="144" t="s">
        <v>1818</v>
      </c>
      <c r="E350" s="144" t="s">
        <v>1832</v>
      </c>
      <c r="F350" s="144"/>
      <c r="G350" s="144" t="s">
        <v>1782</v>
      </c>
      <c r="H350" s="144" t="s">
        <v>1783</v>
      </c>
      <c r="I350" s="144" t="s">
        <v>2966</v>
      </c>
      <c r="J350" s="144" t="s">
        <v>2977</v>
      </c>
      <c r="K350" s="144" t="s">
        <v>2978</v>
      </c>
      <c r="L350" s="144" t="s">
        <v>1817</v>
      </c>
      <c r="M350" s="144" t="s">
        <v>2978</v>
      </c>
      <c r="N350" s="145">
        <v>60</v>
      </c>
      <c r="O350" s="146" t="b">
        <v>0</v>
      </c>
      <c r="P350" s="144" t="s">
        <v>1822</v>
      </c>
      <c r="Q350" t="s">
        <v>1823</v>
      </c>
      <c r="R350" t="s">
        <v>555</v>
      </c>
    </row>
    <row r="351" spans="1:18" x14ac:dyDescent="0.25">
      <c r="A351" s="144" t="s">
        <v>8949</v>
      </c>
      <c r="B351" s="144" t="s">
        <v>2980</v>
      </c>
      <c r="C351" s="144" t="s">
        <v>1817</v>
      </c>
      <c r="D351" s="144" t="s">
        <v>1818</v>
      </c>
      <c r="E351" s="144" t="s">
        <v>1955</v>
      </c>
      <c r="F351" s="144"/>
      <c r="G351" s="144" t="s">
        <v>1784</v>
      </c>
      <c r="H351" s="144" t="s">
        <v>1785</v>
      </c>
      <c r="I351" s="144" t="s">
        <v>2966</v>
      </c>
      <c r="J351" s="144" t="s">
        <v>2980</v>
      </c>
      <c r="K351" s="144" t="s">
        <v>2981</v>
      </c>
      <c r="L351" s="144" t="s">
        <v>1817</v>
      </c>
      <c r="M351" s="144" t="s">
        <v>2982</v>
      </c>
      <c r="N351" s="145">
        <v>60</v>
      </c>
      <c r="O351" s="146" t="b">
        <v>0</v>
      </c>
      <c r="P351" s="144" t="s">
        <v>1822</v>
      </c>
      <c r="Q351" t="s">
        <v>1823</v>
      </c>
      <c r="R351" t="s">
        <v>555</v>
      </c>
    </row>
    <row r="352" spans="1:18" x14ac:dyDescent="0.25">
      <c r="A352" s="144" t="s">
        <v>8948</v>
      </c>
      <c r="B352" s="144" t="s">
        <v>2984</v>
      </c>
      <c r="C352" s="144" t="s">
        <v>1817</v>
      </c>
      <c r="D352" s="144" t="s">
        <v>1818</v>
      </c>
      <c r="E352" s="144" t="s">
        <v>2086</v>
      </c>
      <c r="F352" s="144"/>
      <c r="G352" s="144" t="s">
        <v>1784</v>
      </c>
      <c r="H352" s="144" t="s">
        <v>1785</v>
      </c>
      <c r="I352" s="144" t="s">
        <v>2966</v>
      </c>
      <c r="J352" s="144" t="s">
        <v>2984</v>
      </c>
      <c r="K352" s="144" t="s">
        <v>2985</v>
      </c>
      <c r="L352" s="144" t="s">
        <v>1817</v>
      </c>
      <c r="M352" s="144" t="s">
        <v>2986</v>
      </c>
      <c r="N352" s="145">
        <v>60</v>
      </c>
      <c r="O352" s="146" t="b">
        <v>0</v>
      </c>
      <c r="P352" s="144" t="s">
        <v>1822</v>
      </c>
      <c r="Q352" t="s">
        <v>1823</v>
      </c>
      <c r="R352" t="s">
        <v>555</v>
      </c>
    </row>
    <row r="353" spans="1:18" x14ac:dyDescent="0.25">
      <c r="A353" s="144" t="s">
        <v>8944</v>
      </c>
      <c r="B353" s="144" t="s">
        <v>2988</v>
      </c>
      <c r="C353" s="144" t="s">
        <v>1817</v>
      </c>
      <c r="D353" s="144" t="s">
        <v>1818</v>
      </c>
      <c r="E353" s="144" t="s">
        <v>1930</v>
      </c>
      <c r="F353" s="144"/>
      <c r="G353" s="144" t="s">
        <v>1784</v>
      </c>
      <c r="H353" s="144" t="s">
        <v>1785</v>
      </c>
      <c r="I353" s="144" t="s">
        <v>2966</v>
      </c>
      <c r="J353" s="144" t="s">
        <v>2988</v>
      </c>
      <c r="K353" s="144" t="s">
        <v>2989</v>
      </c>
      <c r="L353" s="144" t="s">
        <v>1817</v>
      </c>
      <c r="M353" s="144" t="s">
        <v>2990</v>
      </c>
      <c r="N353" s="145">
        <v>60</v>
      </c>
      <c r="O353" s="146" t="b">
        <v>0</v>
      </c>
      <c r="P353" s="144" t="s">
        <v>1822</v>
      </c>
      <c r="Q353" t="s">
        <v>1823</v>
      </c>
      <c r="R353" t="s">
        <v>555</v>
      </c>
    </row>
    <row r="354" spans="1:18" x14ac:dyDescent="0.25">
      <c r="A354" s="144" t="s">
        <v>8945</v>
      </c>
      <c r="B354" s="144" t="s">
        <v>2992</v>
      </c>
      <c r="C354" s="144" t="s">
        <v>1817</v>
      </c>
      <c r="D354" s="144" t="s">
        <v>1818</v>
      </c>
      <c r="E354" s="144" t="s">
        <v>1930</v>
      </c>
      <c r="F354" s="144"/>
      <c r="G354" s="144" t="s">
        <v>1784</v>
      </c>
      <c r="H354" s="144" t="s">
        <v>1785</v>
      </c>
      <c r="I354" s="144" t="s">
        <v>2966</v>
      </c>
      <c r="J354" s="144" t="s">
        <v>2992</v>
      </c>
      <c r="K354" s="144" t="s">
        <v>2993</v>
      </c>
      <c r="L354" s="144" t="s">
        <v>1817</v>
      </c>
      <c r="M354" s="144" t="s">
        <v>2994</v>
      </c>
      <c r="N354" s="145">
        <v>60</v>
      </c>
      <c r="O354" s="146" t="b">
        <v>0</v>
      </c>
      <c r="P354" s="144" t="s">
        <v>1822</v>
      </c>
      <c r="Q354" t="s">
        <v>1823</v>
      </c>
      <c r="R354" t="s">
        <v>555</v>
      </c>
    </row>
    <row r="355" spans="1:18" x14ac:dyDescent="0.25">
      <c r="A355" s="144" t="s">
        <v>8946</v>
      </c>
      <c r="B355" s="144" t="s">
        <v>2996</v>
      </c>
      <c r="C355" s="144" t="s">
        <v>1817</v>
      </c>
      <c r="D355" s="144" t="s">
        <v>1818</v>
      </c>
      <c r="E355" s="144" t="s">
        <v>1930</v>
      </c>
      <c r="F355" s="144"/>
      <c r="G355" s="144" t="s">
        <v>1784</v>
      </c>
      <c r="H355" s="144" t="s">
        <v>1785</v>
      </c>
      <c r="I355" s="144" t="s">
        <v>2966</v>
      </c>
      <c r="J355" s="144" t="s">
        <v>2996</v>
      </c>
      <c r="K355" s="144" t="s">
        <v>2997</v>
      </c>
      <c r="L355" s="144" t="s">
        <v>1817</v>
      </c>
      <c r="M355" s="144" t="s">
        <v>2998</v>
      </c>
      <c r="N355" s="145">
        <v>60</v>
      </c>
      <c r="O355" s="146" t="b">
        <v>0</v>
      </c>
      <c r="P355" s="144" t="s">
        <v>1822</v>
      </c>
      <c r="Q355" t="s">
        <v>1823</v>
      </c>
      <c r="R355" t="s">
        <v>555</v>
      </c>
    </row>
    <row r="356" spans="1:18" x14ac:dyDescent="0.25">
      <c r="A356" s="144" t="s">
        <v>8938</v>
      </c>
      <c r="B356" s="144" t="s">
        <v>3000</v>
      </c>
      <c r="C356" s="144" t="s">
        <v>1817</v>
      </c>
      <c r="D356" s="144" t="s">
        <v>1818</v>
      </c>
      <c r="E356" s="144" t="s">
        <v>1886</v>
      </c>
      <c r="F356" s="144"/>
      <c r="G356" s="144" t="s">
        <v>1782</v>
      </c>
      <c r="H356" s="144" t="s">
        <v>1783</v>
      </c>
      <c r="I356" s="144" t="s">
        <v>2966</v>
      </c>
      <c r="J356" s="144" t="s">
        <v>3000</v>
      </c>
      <c r="K356" s="144" t="s">
        <v>3001</v>
      </c>
      <c r="L356" s="144" t="s">
        <v>1817</v>
      </c>
      <c r="M356" s="144" t="s">
        <v>3001</v>
      </c>
      <c r="N356" s="145">
        <v>60</v>
      </c>
      <c r="O356" s="146" t="b">
        <v>0</v>
      </c>
      <c r="P356" s="144" t="s">
        <v>1822</v>
      </c>
      <c r="Q356" t="s">
        <v>1823</v>
      </c>
      <c r="R356" t="s">
        <v>555</v>
      </c>
    </row>
    <row r="357" spans="1:18" x14ac:dyDescent="0.25">
      <c r="A357" s="144" t="s">
        <v>8939</v>
      </c>
      <c r="B357" s="144" t="s">
        <v>3003</v>
      </c>
      <c r="C357" s="144" t="s">
        <v>1817</v>
      </c>
      <c r="D357" s="144" t="s">
        <v>1818</v>
      </c>
      <c r="E357" s="144" t="s">
        <v>1886</v>
      </c>
      <c r="F357" s="144"/>
      <c r="G357" s="144" t="s">
        <v>1782</v>
      </c>
      <c r="H357" s="144" t="s">
        <v>1783</v>
      </c>
      <c r="I357" s="144" t="s">
        <v>2966</v>
      </c>
      <c r="J357" s="144" t="s">
        <v>3003</v>
      </c>
      <c r="K357" s="144" t="s">
        <v>3004</v>
      </c>
      <c r="L357" s="144" t="s">
        <v>1817</v>
      </c>
      <c r="M357" s="144" t="s">
        <v>3004</v>
      </c>
      <c r="N357" s="145">
        <v>60</v>
      </c>
      <c r="O357" s="146" t="b">
        <v>0</v>
      </c>
      <c r="P357" s="144" t="s">
        <v>1822</v>
      </c>
      <c r="Q357" t="s">
        <v>1823</v>
      </c>
      <c r="R357" t="s">
        <v>555</v>
      </c>
    </row>
    <row r="358" spans="1:18" x14ac:dyDescent="0.25">
      <c r="A358" s="144" t="s">
        <v>8950</v>
      </c>
      <c r="B358" s="144" t="s">
        <v>3006</v>
      </c>
      <c r="C358" s="144" t="s">
        <v>1817</v>
      </c>
      <c r="D358" s="144" t="s">
        <v>1818</v>
      </c>
      <c r="E358" s="144" t="s">
        <v>1955</v>
      </c>
      <c r="F358" s="144"/>
      <c r="G358" s="144" t="s">
        <v>1784</v>
      </c>
      <c r="H358" s="144" t="s">
        <v>1785</v>
      </c>
      <c r="I358" s="144" t="s">
        <v>2966</v>
      </c>
      <c r="J358" s="144" t="s">
        <v>3006</v>
      </c>
      <c r="K358" s="144" t="s">
        <v>3007</v>
      </c>
      <c r="L358" s="144" t="s">
        <v>1817</v>
      </c>
      <c r="M358" s="144" t="s">
        <v>3007</v>
      </c>
      <c r="N358" s="145">
        <v>60</v>
      </c>
      <c r="O358" s="146" t="b">
        <v>0</v>
      </c>
      <c r="P358" s="144" t="s">
        <v>1822</v>
      </c>
      <c r="Q358" t="s">
        <v>1823</v>
      </c>
      <c r="R358" t="s">
        <v>555</v>
      </c>
    </row>
    <row r="359" spans="1:18" x14ac:dyDescent="0.25">
      <c r="A359" s="144" t="s">
        <v>11140</v>
      </c>
      <c r="B359" s="144" t="s">
        <v>3009</v>
      </c>
      <c r="C359" s="144"/>
      <c r="D359" s="144" t="s">
        <v>1818</v>
      </c>
      <c r="E359" s="144"/>
      <c r="F359" s="144"/>
      <c r="G359" s="144"/>
      <c r="H359" s="144"/>
      <c r="I359" s="144" t="s">
        <v>1852</v>
      </c>
      <c r="J359" s="144"/>
      <c r="K359" s="144"/>
      <c r="L359" s="144" t="s">
        <v>3010</v>
      </c>
      <c r="M359" s="144" t="s">
        <v>3011</v>
      </c>
      <c r="N359" s="145">
        <v>60</v>
      </c>
      <c r="O359" s="146" t="b">
        <v>0</v>
      </c>
      <c r="P359" s="144" t="s">
        <v>1822</v>
      </c>
      <c r="Q359" t="s">
        <v>1823</v>
      </c>
      <c r="R359" t="s">
        <v>3008</v>
      </c>
    </row>
    <row r="360" spans="1:18" x14ac:dyDescent="0.25">
      <c r="A360" s="144" t="s">
        <v>11073</v>
      </c>
      <c r="B360" s="144" t="s">
        <v>3013</v>
      </c>
      <c r="C360" s="144"/>
      <c r="D360" s="144" t="s">
        <v>1818</v>
      </c>
      <c r="E360" s="144"/>
      <c r="F360" s="144"/>
      <c r="G360" s="144"/>
      <c r="H360" s="144"/>
      <c r="I360" s="144" t="s">
        <v>1852</v>
      </c>
      <c r="J360" s="144"/>
      <c r="K360" s="144"/>
      <c r="L360" s="144" t="s">
        <v>3014</v>
      </c>
      <c r="M360" s="144" t="s">
        <v>3015</v>
      </c>
      <c r="N360" s="145"/>
      <c r="O360" s="146" t="b">
        <v>0</v>
      </c>
      <c r="P360" s="144" t="s">
        <v>1822</v>
      </c>
      <c r="Q360" t="s">
        <v>1823</v>
      </c>
      <c r="R360" t="s">
        <v>3012</v>
      </c>
    </row>
    <row r="361" spans="1:18" x14ac:dyDescent="0.25">
      <c r="A361" s="144" t="s">
        <v>9957</v>
      </c>
      <c r="B361" s="144" t="s">
        <v>3017</v>
      </c>
      <c r="C361" s="144"/>
      <c r="D361" s="144" t="s">
        <v>2076</v>
      </c>
      <c r="E361" s="144"/>
      <c r="F361" s="144"/>
      <c r="G361" s="144"/>
      <c r="H361" s="144"/>
      <c r="I361" s="144" t="s">
        <v>3018</v>
      </c>
      <c r="J361" s="144"/>
      <c r="K361" s="144"/>
      <c r="L361" s="144" t="s">
        <v>3019</v>
      </c>
      <c r="M361" s="144" t="s">
        <v>3020</v>
      </c>
      <c r="N361" s="145">
        <v>57</v>
      </c>
      <c r="O361" s="146" t="b">
        <v>0</v>
      </c>
      <c r="P361" s="144" t="s">
        <v>1822</v>
      </c>
      <c r="Q361" t="s">
        <v>1823</v>
      </c>
      <c r="R361" t="s">
        <v>557</v>
      </c>
    </row>
    <row r="362" spans="1:18" x14ac:dyDescent="0.25">
      <c r="A362" s="144" t="s">
        <v>8977</v>
      </c>
      <c r="B362" s="144" t="s">
        <v>719</v>
      </c>
      <c r="C362" s="144"/>
      <c r="D362" s="144" t="s">
        <v>2147</v>
      </c>
      <c r="E362" s="144"/>
      <c r="F362" s="144"/>
      <c r="G362" s="144"/>
      <c r="H362" s="144"/>
      <c r="I362" s="144" t="s">
        <v>3021</v>
      </c>
      <c r="J362" s="144"/>
      <c r="K362" s="144"/>
      <c r="L362" s="144" t="s">
        <v>3022</v>
      </c>
      <c r="M362" s="144" t="s">
        <v>3023</v>
      </c>
      <c r="N362" s="145">
        <v>57</v>
      </c>
      <c r="O362" s="146" t="b">
        <v>0</v>
      </c>
      <c r="P362" s="144" t="s">
        <v>1822</v>
      </c>
      <c r="Q362" t="s">
        <v>1823</v>
      </c>
      <c r="R362" t="s">
        <v>557</v>
      </c>
    </row>
    <row r="363" spans="1:18" x14ac:dyDescent="0.25">
      <c r="A363" s="144" t="s">
        <v>9954</v>
      </c>
      <c r="B363" s="144" t="s">
        <v>3025</v>
      </c>
      <c r="C363" s="144"/>
      <c r="D363" s="144" t="s">
        <v>3026</v>
      </c>
      <c r="E363" s="144"/>
      <c r="F363" s="144"/>
      <c r="G363" s="144"/>
      <c r="H363" s="144"/>
      <c r="I363" s="144" t="s">
        <v>3018</v>
      </c>
      <c r="J363" s="144"/>
      <c r="K363" s="144"/>
      <c r="L363" s="144" t="s">
        <v>3027</v>
      </c>
      <c r="M363" s="144" t="s">
        <v>3028</v>
      </c>
      <c r="N363" s="145">
        <v>57</v>
      </c>
      <c r="O363" s="146" t="b">
        <v>0</v>
      </c>
      <c r="P363" s="144" t="s">
        <v>1822</v>
      </c>
      <c r="Q363" t="s">
        <v>1823</v>
      </c>
      <c r="R363" t="s">
        <v>557</v>
      </c>
    </row>
    <row r="364" spans="1:18" x14ac:dyDescent="0.25">
      <c r="A364" s="144" t="s">
        <v>9955</v>
      </c>
      <c r="B364" s="144" t="s">
        <v>3030</v>
      </c>
      <c r="C364" s="144"/>
      <c r="D364" s="144" t="s">
        <v>3031</v>
      </c>
      <c r="E364" s="144"/>
      <c r="F364" s="144"/>
      <c r="G364" s="144"/>
      <c r="H364" s="144"/>
      <c r="I364" s="144" t="s">
        <v>3018</v>
      </c>
      <c r="J364" s="144"/>
      <c r="K364" s="144"/>
      <c r="L364" s="144" t="s">
        <v>3032</v>
      </c>
      <c r="M364" s="144" t="s">
        <v>3033</v>
      </c>
      <c r="N364" s="145">
        <v>57</v>
      </c>
      <c r="O364" s="146" t="b">
        <v>0</v>
      </c>
      <c r="P364" s="144" t="s">
        <v>1822</v>
      </c>
      <c r="Q364" t="s">
        <v>1823</v>
      </c>
      <c r="R364" t="s">
        <v>557</v>
      </c>
    </row>
    <row r="365" spans="1:18" x14ac:dyDescent="0.25">
      <c r="A365" s="144" t="s">
        <v>9910</v>
      </c>
      <c r="B365" s="144" t="s">
        <v>3035</v>
      </c>
      <c r="C365" s="144"/>
      <c r="D365" s="144" t="s">
        <v>1902</v>
      </c>
      <c r="E365" s="144"/>
      <c r="F365" s="144" t="s">
        <v>3036</v>
      </c>
      <c r="G365" s="144"/>
      <c r="H365" s="144"/>
      <c r="I365" s="144" t="s">
        <v>3037</v>
      </c>
      <c r="J365" s="144" t="s">
        <v>3038</v>
      </c>
      <c r="K365" s="144" t="s">
        <v>3039</v>
      </c>
      <c r="L365" s="144" t="s">
        <v>3040</v>
      </c>
      <c r="M365" s="144" t="s">
        <v>3039</v>
      </c>
      <c r="N365" s="145">
        <v>57</v>
      </c>
      <c r="O365" s="146" t="b">
        <v>0</v>
      </c>
      <c r="P365" s="144" t="s">
        <v>1822</v>
      </c>
      <c r="Q365" t="s">
        <v>1823</v>
      </c>
      <c r="R365" t="s">
        <v>557</v>
      </c>
    </row>
    <row r="366" spans="1:18" x14ac:dyDescent="0.25">
      <c r="A366" s="144" t="s">
        <v>9912</v>
      </c>
      <c r="B366" s="144" t="s">
        <v>3042</v>
      </c>
      <c r="C366" s="144" t="s">
        <v>3043</v>
      </c>
      <c r="D366" s="144" t="s">
        <v>3044</v>
      </c>
      <c r="E366" s="144"/>
      <c r="F366" s="144"/>
      <c r="G366" s="144"/>
      <c r="H366" s="144"/>
      <c r="I366" s="144" t="s">
        <v>3045</v>
      </c>
      <c r="J366" s="144" t="s">
        <v>3042</v>
      </c>
      <c r="K366" s="144" t="s">
        <v>3046</v>
      </c>
      <c r="L366" s="144" t="s">
        <v>1817</v>
      </c>
      <c r="M366" s="144" t="s">
        <v>3046</v>
      </c>
      <c r="N366" s="145">
        <v>57</v>
      </c>
      <c r="O366" s="146" t="b">
        <v>0</v>
      </c>
      <c r="P366" s="144" t="s">
        <v>1822</v>
      </c>
      <c r="Q366" t="s">
        <v>1823</v>
      </c>
      <c r="R366" t="s">
        <v>557</v>
      </c>
    </row>
    <row r="367" spans="1:18" x14ac:dyDescent="0.25">
      <c r="A367" s="144" t="s">
        <v>9913</v>
      </c>
      <c r="B367" s="144" t="s">
        <v>3048</v>
      </c>
      <c r="C367" s="144"/>
      <c r="D367" s="144" t="s">
        <v>3044</v>
      </c>
      <c r="E367" s="144" t="s">
        <v>3049</v>
      </c>
      <c r="F367" s="144"/>
      <c r="G367" s="144" t="s">
        <v>3050</v>
      </c>
      <c r="H367" s="144" t="s">
        <v>3051</v>
      </c>
      <c r="I367" s="144" t="s">
        <v>3052</v>
      </c>
      <c r="J367" s="144" t="s">
        <v>3048</v>
      </c>
      <c r="K367" s="144" t="s">
        <v>3053</v>
      </c>
      <c r="L367" s="144" t="s">
        <v>1817</v>
      </c>
      <c r="M367" s="144" t="s">
        <v>3053</v>
      </c>
      <c r="N367" s="145">
        <v>57</v>
      </c>
      <c r="O367" s="146" t="b">
        <v>0</v>
      </c>
      <c r="P367" s="144" t="s">
        <v>1822</v>
      </c>
      <c r="Q367" t="s">
        <v>1823</v>
      </c>
      <c r="R367" t="s">
        <v>557</v>
      </c>
    </row>
    <row r="368" spans="1:18" x14ac:dyDescent="0.25">
      <c r="A368" s="144" t="s">
        <v>9972</v>
      </c>
      <c r="B368" s="144" t="s">
        <v>3055</v>
      </c>
      <c r="C368" s="144"/>
      <c r="D368" s="144" t="s">
        <v>3056</v>
      </c>
      <c r="E368" s="144"/>
      <c r="F368" s="144"/>
      <c r="G368" s="144"/>
      <c r="H368" s="144"/>
      <c r="I368" s="144" t="s">
        <v>3057</v>
      </c>
      <c r="J368" s="144" t="s">
        <v>3055</v>
      </c>
      <c r="K368" s="144" t="s">
        <v>3058</v>
      </c>
      <c r="L368" s="144"/>
      <c r="M368" s="144" t="s">
        <v>3058</v>
      </c>
      <c r="N368" s="145">
        <v>57</v>
      </c>
      <c r="O368" s="146" t="b">
        <v>0</v>
      </c>
      <c r="P368" s="144" t="s">
        <v>1822</v>
      </c>
      <c r="Q368" t="s">
        <v>1823</v>
      </c>
      <c r="R368" t="s">
        <v>557</v>
      </c>
    </row>
    <row r="369" spans="1:18" x14ac:dyDescent="0.25">
      <c r="A369" s="144" t="s">
        <v>9914</v>
      </c>
      <c r="B369" s="144" t="s">
        <v>3060</v>
      </c>
      <c r="C369" s="144" t="s">
        <v>3043</v>
      </c>
      <c r="D369" s="144" t="s">
        <v>3044</v>
      </c>
      <c r="E369" s="144"/>
      <c r="F369" s="144"/>
      <c r="G369" s="144"/>
      <c r="H369" s="144"/>
      <c r="I369" s="144" t="s">
        <v>3045</v>
      </c>
      <c r="J369" s="144" t="s">
        <v>3060</v>
      </c>
      <c r="K369" s="144" t="s">
        <v>3061</v>
      </c>
      <c r="L369" s="144" t="s">
        <v>1817</v>
      </c>
      <c r="M369" s="144" t="s">
        <v>3062</v>
      </c>
      <c r="N369" s="145">
        <v>57</v>
      </c>
      <c r="O369" s="146" t="b">
        <v>0</v>
      </c>
      <c r="P369" s="144" t="s">
        <v>1822</v>
      </c>
      <c r="Q369" t="s">
        <v>1823</v>
      </c>
      <c r="R369" t="s">
        <v>557</v>
      </c>
    </row>
    <row r="370" spans="1:18" x14ac:dyDescent="0.25">
      <c r="A370" s="144" t="s">
        <v>9915</v>
      </c>
      <c r="B370" s="144" t="s">
        <v>3064</v>
      </c>
      <c r="C370" s="144" t="s">
        <v>3043</v>
      </c>
      <c r="D370" s="144" t="s">
        <v>3044</v>
      </c>
      <c r="E370" s="144"/>
      <c r="F370" s="144"/>
      <c r="G370" s="144"/>
      <c r="H370" s="144"/>
      <c r="I370" s="144" t="s">
        <v>3045</v>
      </c>
      <c r="J370" s="144" t="s">
        <v>3064</v>
      </c>
      <c r="K370" s="144" t="s">
        <v>3065</v>
      </c>
      <c r="L370" s="144" t="s">
        <v>1817</v>
      </c>
      <c r="M370" s="144" t="s">
        <v>3066</v>
      </c>
      <c r="N370" s="145">
        <v>57</v>
      </c>
      <c r="O370" s="146" t="b">
        <v>0</v>
      </c>
      <c r="P370" s="144" t="s">
        <v>1822</v>
      </c>
      <c r="Q370" t="s">
        <v>1823</v>
      </c>
      <c r="R370" t="s">
        <v>557</v>
      </c>
    </row>
    <row r="371" spans="1:18" x14ac:dyDescent="0.25">
      <c r="A371" s="144" t="s">
        <v>9916</v>
      </c>
      <c r="B371" s="144" t="s">
        <v>3068</v>
      </c>
      <c r="C371" s="144" t="s">
        <v>3043</v>
      </c>
      <c r="D371" s="144" t="s">
        <v>3044</v>
      </c>
      <c r="E371" s="144"/>
      <c r="F371" s="144"/>
      <c r="G371" s="144"/>
      <c r="H371" s="144"/>
      <c r="I371" s="144" t="s">
        <v>3045</v>
      </c>
      <c r="J371" s="144" t="s">
        <v>3068</v>
      </c>
      <c r="K371" s="144" t="s">
        <v>3069</v>
      </c>
      <c r="L371" s="144" t="s">
        <v>1817</v>
      </c>
      <c r="M371" s="144" t="s">
        <v>3069</v>
      </c>
      <c r="N371" s="145">
        <v>57</v>
      </c>
      <c r="O371" s="146" t="b">
        <v>0</v>
      </c>
      <c r="P371" s="144" t="s">
        <v>1822</v>
      </c>
      <c r="Q371" t="s">
        <v>1823</v>
      </c>
      <c r="R371" t="s">
        <v>557</v>
      </c>
    </row>
    <row r="372" spans="1:18" x14ac:dyDescent="0.25">
      <c r="A372" s="144" t="s">
        <v>9906</v>
      </c>
      <c r="B372" s="144" t="s">
        <v>3071</v>
      </c>
      <c r="C372" s="144" t="s">
        <v>1817</v>
      </c>
      <c r="D372" s="144" t="s">
        <v>1818</v>
      </c>
      <c r="E372" s="144" t="s">
        <v>1955</v>
      </c>
      <c r="F372" s="144"/>
      <c r="G372" s="144" t="s">
        <v>1786</v>
      </c>
      <c r="H372" s="144" t="s">
        <v>1787</v>
      </c>
      <c r="I372" s="144" t="s">
        <v>3072</v>
      </c>
      <c r="J372" s="144" t="s">
        <v>3073</v>
      </c>
      <c r="K372" s="144" t="s">
        <v>3074</v>
      </c>
      <c r="L372" s="144"/>
      <c r="M372" s="144" t="s">
        <v>3074</v>
      </c>
      <c r="N372" s="145">
        <v>57</v>
      </c>
      <c r="O372" s="146" t="b">
        <v>0</v>
      </c>
      <c r="P372" s="144" t="s">
        <v>3075</v>
      </c>
      <c r="Q372" t="s">
        <v>1823</v>
      </c>
      <c r="R372" t="s">
        <v>557</v>
      </c>
    </row>
    <row r="373" spans="1:18" x14ac:dyDescent="0.25">
      <c r="A373" s="144" t="s">
        <v>9898</v>
      </c>
      <c r="B373" s="144" t="s">
        <v>3077</v>
      </c>
      <c r="C373" s="144" t="s">
        <v>1817</v>
      </c>
      <c r="D373" s="144" t="s">
        <v>1818</v>
      </c>
      <c r="E373" s="144"/>
      <c r="F373" s="144"/>
      <c r="G373" s="144" t="s">
        <v>70</v>
      </c>
      <c r="H373" s="144" t="s">
        <v>1779</v>
      </c>
      <c r="I373" s="144" t="s">
        <v>3072</v>
      </c>
      <c r="J373" s="144" t="s">
        <v>3078</v>
      </c>
      <c r="K373" s="144" t="s">
        <v>3079</v>
      </c>
      <c r="L373" s="144"/>
      <c r="M373" s="144" t="s">
        <v>3079</v>
      </c>
      <c r="N373" s="145">
        <v>57</v>
      </c>
      <c r="O373" s="146" t="b">
        <v>0</v>
      </c>
      <c r="P373" s="144" t="s">
        <v>3075</v>
      </c>
      <c r="Q373" t="s">
        <v>1823</v>
      </c>
      <c r="R373" t="s">
        <v>557</v>
      </c>
    </row>
    <row r="374" spans="1:18" x14ac:dyDescent="0.25">
      <c r="A374" s="144" t="s">
        <v>9907</v>
      </c>
      <c r="B374" s="144" t="s">
        <v>3081</v>
      </c>
      <c r="C374" s="144" t="s">
        <v>1817</v>
      </c>
      <c r="D374" s="144" t="s">
        <v>1818</v>
      </c>
      <c r="E374" s="144"/>
      <c r="F374" s="144"/>
      <c r="G374" s="144" t="s">
        <v>1786</v>
      </c>
      <c r="H374" s="144" t="s">
        <v>1787</v>
      </c>
      <c r="I374" s="144" t="s">
        <v>3072</v>
      </c>
      <c r="J374" s="144" t="s">
        <v>3082</v>
      </c>
      <c r="K374" s="144" t="s">
        <v>3083</v>
      </c>
      <c r="L374" s="144"/>
      <c r="M374" s="144" t="s">
        <v>3083</v>
      </c>
      <c r="N374" s="145">
        <v>57</v>
      </c>
      <c r="O374" s="146" t="b">
        <v>0</v>
      </c>
      <c r="P374" s="144" t="s">
        <v>3075</v>
      </c>
      <c r="Q374" t="s">
        <v>1823</v>
      </c>
      <c r="R374" t="s">
        <v>557</v>
      </c>
    </row>
    <row r="375" spans="1:18" x14ac:dyDescent="0.25">
      <c r="A375" s="144" t="s">
        <v>9899</v>
      </c>
      <c r="B375" s="144" t="s">
        <v>3085</v>
      </c>
      <c r="C375" s="144" t="s">
        <v>1817</v>
      </c>
      <c r="D375" s="144" t="s">
        <v>1818</v>
      </c>
      <c r="E375" s="144"/>
      <c r="F375" s="144"/>
      <c r="G375" s="144" t="s">
        <v>70</v>
      </c>
      <c r="H375" s="144" t="s">
        <v>1779</v>
      </c>
      <c r="I375" s="144" t="s">
        <v>3072</v>
      </c>
      <c r="J375" s="144" t="s">
        <v>3086</v>
      </c>
      <c r="K375" s="144" t="s">
        <v>3087</v>
      </c>
      <c r="L375" s="144"/>
      <c r="M375" s="144" t="s">
        <v>3087</v>
      </c>
      <c r="N375" s="145">
        <v>57</v>
      </c>
      <c r="O375" s="146" t="b">
        <v>0</v>
      </c>
      <c r="P375" s="144" t="s">
        <v>3075</v>
      </c>
      <c r="Q375" t="s">
        <v>1823</v>
      </c>
      <c r="R375" t="s">
        <v>557</v>
      </c>
    </row>
    <row r="376" spans="1:18" x14ac:dyDescent="0.25">
      <c r="A376" s="144" t="s">
        <v>9908</v>
      </c>
      <c r="B376" s="144" t="s">
        <v>3089</v>
      </c>
      <c r="C376" s="144" t="s">
        <v>1817</v>
      </c>
      <c r="D376" s="144" t="s">
        <v>1818</v>
      </c>
      <c r="E376" s="144" t="s">
        <v>1955</v>
      </c>
      <c r="F376" s="144"/>
      <c r="G376" s="144" t="s">
        <v>1786</v>
      </c>
      <c r="H376" s="144" t="s">
        <v>1787</v>
      </c>
      <c r="I376" s="144" t="s">
        <v>3072</v>
      </c>
      <c r="J376" s="144" t="s">
        <v>3090</v>
      </c>
      <c r="K376" s="144" t="s">
        <v>3091</v>
      </c>
      <c r="L376" s="144"/>
      <c r="M376" s="144" t="s">
        <v>3091</v>
      </c>
      <c r="N376" s="145">
        <v>57</v>
      </c>
      <c r="O376" s="146" t="b">
        <v>0</v>
      </c>
      <c r="P376" s="144" t="s">
        <v>3075</v>
      </c>
      <c r="Q376" t="s">
        <v>1823</v>
      </c>
      <c r="R376" t="s">
        <v>557</v>
      </c>
    </row>
    <row r="377" spans="1:18" x14ac:dyDescent="0.25">
      <c r="A377" s="144" t="s">
        <v>9900</v>
      </c>
      <c r="B377" s="144" t="s">
        <v>3093</v>
      </c>
      <c r="C377" s="144" t="s">
        <v>1817</v>
      </c>
      <c r="D377" s="144" t="s">
        <v>1818</v>
      </c>
      <c r="E377" s="144"/>
      <c r="F377" s="144"/>
      <c r="G377" s="144" t="s">
        <v>70</v>
      </c>
      <c r="H377" s="144" t="s">
        <v>1779</v>
      </c>
      <c r="I377" s="144" t="s">
        <v>3072</v>
      </c>
      <c r="J377" s="144" t="s">
        <v>3094</v>
      </c>
      <c r="K377" s="144" t="s">
        <v>3095</v>
      </c>
      <c r="L377" s="144"/>
      <c r="M377" s="144" t="s">
        <v>3095</v>
      </c>
      <c r="N377" s="145">
        <v>57</v>
      </c>
      <c r="O377" s="146" t="b">
        <v>0</v>
      </c>
      <c r="P377" s="144" t="s">
        <v>3075</v>
      </c>
      <c r="Q377" t="s">
        <v>1823</v>
      </c>
      <c r="R377" t="s">
        <v>557</v>
      </c>
    </row>
    <row r="378" spans="1:18" x14ac:dyDescent="0.25">
      <c r="A378" s="144" t="s">
        <v>9880</v>
      </c>
      <c r="B378" s="144" t="s">
        <v>3097</v>
      </c>
      <c r="C378" s="144" t="s">
        <v>1817</v>
      </c>
      <c r="D378" s="144" t="s">
        <v>1818</v>
      </c>
      <c r="E378" s="144"/>
      <c r="F378" s="144"/>
      <c r="G378" s="144" t="s">
        <v>70</v>
      </c>
      <c r="H378" s="144" t="s">
        <v>1779</v>
      </c>
      <c r="I378" s="144" t="s">
        <v>3072</v>
      </c>
      <c r="J378" s="144" t="s">
        <v>3098</v>
      </c>
      <c r="K378" s="144" t="s">
        <v>3099</v>
      </c>
      <c r="L378" s="144"/>
      <c r="M378" s="144" t="s">
        <v>3099</v>
      </c>
      <c r="N378" s="145">
        <v>57</v>
      </c>
      <c r="O378" s="146" t="b">
        <v>0</v>
      </c>
      <c r="P378" s="144" t="s">
        <v>3075</v>
      </c>
      <c r="Q378" t="s">
        <v>1823</v>
      </c>
      <c r="R378" t="s">
        <v>557</v>
      </c>
    </row>
    <row r="379" spans="1:18" x14ac:dyDescent="0.25">
      <c r="A379" s="144" t="s">
        <v>9881</v>
      </c>
      <c r="B379" s="144" t="s">
        <v>3101</v>
      </c>
      <c r="C379" s="144" t="s">
        <v>1817</v>
      </c>
      <c r="D379" s="144" t="s">
        <v>1818</v>
      </c>
      <c r="E379" s="144"/>
      <c r="F379" s="144"/>
      <c r="G379" s="144" t="s">
        <v>70</v>
      </c>
      <c r="H379" s="144" t="s">
        <v>1779</v>
      </c>
      <c r="I379" s="144" t="s">
        <v>3072</v>
      </c>
      <c r="J379" s="144" t="s">
        <v>3102</v>
      </c>
      <c r="K379" s="144" t="s">
        <v>3103</v>
      </c>
      <c r="L379" s="144"/>
      <c r="M379" s="144" t="s">
        <v>3103</v>
      </c>
      <c r="N379" s="145">
        <v>57</v>
      </c>
      <c r="O379" s="146" t="b">
        <v>0</v>
      </c>
      <c r="P379" s="144" t="s">
        <v>3075</v>
      </c>
      <c r="Q379" t="s">
        <v>1823</v>
      </c>
      <c r="R379" t="s">
        <v>557</v>
      </c>
    </row>
    <row r="380" spans="1:18" x14ac:dyDescent="0.25">
      <c r="A380" s="144" t="s">
        <v>9871</v>
      </c>
      <c r="B380" s="144" t="s">
        <v>3105</v>
      </c>
      <c r="C380" s="144" t="s">
        <v>1817</v>
      </c>
      <c r="D380" s="144" t="s">
        <v>1818</v>
      </c>
      <c r="E380" s="144" t="s">
        <v>2086</v>
      </c>
      <c r="F380" s="144"/>
      <c r="G380" s="144" t="s">
        <v>70</v>
      </c>
      <c r="H380" s="144" t="s">
        <v>1779</v>
      </c>
      <c r="I380" s="144" t="s">
        <v>3072</v>
      </c>
      <c r="J380" s="144" t="s">
        <v>3106</v>
      </c>
      <c r="K380" s="144" t="s">
        <v>3107</v>
      </c>
      <c r="L380" s="144"/>
      <c r="M380" s="144" t="s">
        <v>3107</v>
      </c>
      <c r="N380" s="145">
        <v>57</v>
      </c>
      <c r="O380" s="146" t="b">
        <v>0</v>
      </c>
      <c r="P380" s="144" t="s">
        <v>3075</v>
      </c>
      <c r="Q380" t="s">
        <v>1823</v>
      </c>
      <c r="R380" t="s">
        <v>557</v>
      </c>
    </row>
    <row r="381" spans="1:18" x14ac:dyDescent="0.25">
      <c r="A381" s="144" t="s">
        <v>9882</v>
      </c>
      <c r="B381" s="144" t="s">
        <v>3109</v>
      </c>
      <c r="C381" s="144" t="s">
        <v>1817</v>
      </c>
      <c r="D381" s="144" t="s">
        <v>1818</v>
      </c>
      <c r="E381" s="144"/>
      <c r="F381" s="144"/>
      <c r="G381" s="144" t="s">
        <v>70</v>
      </c>
      <c r="H381" s="144" t="s">
        <v>1779</v>
      </c>
      <c r="I381" s="144" t="s">
        <v>3072</v>
      </c>
      <c r="J381" s="144" t="s">
        <v>3110</v>
      </c>
      <c r="K381" s="144" t="s">
        <v>3111</v>
      </c>
      <c r="L381" s="144"/>
      <c r="M381" s="144" t="s">
        <v>3111</v>
      </c>
      <c r="N381" s="145">
        <v>57</v>
      </c>
      <c r="O381" s="146" t="b">
        <v>0</v>
      </c>
      <c r="P381" s="144" t="s">
        <v>3075</v>
      </c>
      <c r="Q381" t="s">
        <v>1823</v>
      </c>
      <c r="R381" t="s">
        <v>557</v>
      </c>
    </row>
    <row r="382" spans="1:18" x14ac:dyDescent="0.25">
      <c r="A382" s="144" t="s">
        <v>9872</v>
      </c>
      <c r="B382" s="144" t="s">
        <v>3113</v>
      </c>
      <c r="C382" s="144" t="s">
        <v>1817</v>
      </c>
      <c r="D382" s="144" t="s">
        <v>1818</v>
      </c>
      <c r="E382" s="144" t="s">
        <v>2086</v>
      </c>
      <c r="F382" s="144"/>
      <c r="G382" s="144" t="s">
        <v>70</v>
      </c>
      <c r="H382" s="144" t="s">
        <v>1779</v>
      </c>
      <c r="I382" s="144" t="s">
        <v>3072</v>
      </c>
      <c r="J382" s="144" t="s">
        <v>3114</v>
      </c>
      <c r="K382" s="144" t="s">
        <v>3115</v>
      </c>
      <c r="L382" s="144"/>
      <c r="M382" s="144" t="s">
        <v>3115</v>
      </c>
      <c r="N382" s="145">
        <v>57</v>
      </c>
      <c r="O382" s="146" t="b">
        <v>0</v>
      </c>
      <c r="P382" s="144" t="s">
        <v>3075</v>
      </c>
      <c r="Q382" t="s">
        <v>1823</v>
      </c>
      <c r="R382" t="s">
        <v>557</v>
      </c>
    </row>
    <row r="383" spans="1:18" x14ac:dyDescent="0.25">
      <c r="A383" s="144" t="s">
        <v>9873</v>
      </c>
      <c r="B383" s="144" t="s">
        <v>3117</v>
      </c>
      <c r="C383" s="144" t="s">
        <v>1817</v>
      </c>
      <c r="D383" s="144" t="s">
        <v>1818</v>
      </c>
      <c r="E383" s="144" t="s">
        <v>2086</v>
      </c>
      <c r="F383" s="144"/>
      <c r="G383" s="144" t="s">
        <v>70</v>
      </c>
      <c r="H383" s="144" t="s">
        <v>1779</v>
      </c>
      <c r="I383" s="144" t="s">
        <v>3072</v>
      </c>
      <c r="J383" s="144" t="s">
        <v>3118</v>
      </c>
      <c r="K383" s="144" t="s">
        <v>3119</v>
      </c>
      <c r="L383" s="144"/>
      <c r="M383" s="144" t="s">
        <v>3119</v>
      </c>
      <c r="N383" s="145">
        <v>57</v>
      </c>
      <c r="O383" s="146" t="b">
        <v>0</v>
      </c>
      <c r="P383" s="144" t="s">
        <v>3075</v>
      </c>
      <c r="Q383" t="s">
        <v>1823</v>
      </c>
      <c r="R383" t="s">
        <v>557</v>
      </c>
    </row>
    <row r="384" spans="1:18" x14ac:dyDescent="0.25">
      <c r="A384" s="144" t="s">
        <v>9897</v>
      </c>
      <c r="B384" s="144" t="s">
        <v>3121</v>
      </c>
      <c r="C384" s="144" t="s">
        <v>1817</v>
      </c>
      <c r="D384" s="144" t="s">
        <v>1818</v>
      </c>
      <c r="E384" s="144"/>
      <c r="F384" s="144"/>
      <c r="G384" s="144" t="s">
        <v>71</v>
      </c>
      <c r="H384" s="144" t="s">
        <v>1777</v>
      </c>
      <c r="I384" s="144" t="s">
        <v>3072</v>
      </c>
      <c r="J384" s="144" t="s">
        <v>3122</v>
      </c>
      <c r="K384" s="144" t="s">
        <v>3123</v>
      </c>
      <c r="L384" s="144"/>
      <c r="M384" s="144" t="s">
        <v>3123</v>
      </c>
      <c r="N384" s="145">
        <v>57</v>
      </c>
      <c r="O384" s="146" t="b">
        <v>0</v>
      </c>
      <c r="P384" s="144" t="s">
        <v>3075</v>
      </c>
      <c r="Q384" t="s">
        <v>1823</v>
      </c>
      <c r="R384" t="s">
        <v>557</v>
      </c>
    </row>
    <row r="385" spans="1:18" x14ac:dyDescent="0.25">
      <c r="A385" s="144" t="s">
        <v>9883</v>
      </c>
      <c r="B385" s="144" t="s">
        <v>3125</v>
      </c>
      <c r="C385" s="144" t="s">
        <v>1817</v>
      </c>
      <c r="D385" s="144" t="s">
        <v>1818</v>
      </c>
      <c r="E385" s="144"/>
      <c r="F385" s="144"/>
      <c r="G385" s="144" t="s">
        <v>70</v>
      </c>
      <c r="H385" s="144" t="s">
        <v>1779</v>
      </c>
      <c r="I385" s="144" t="s">
        <v>3072</v>
      </c>
      <c r="J385" s="144" t="s">
        <v>3126</v>
      </c>
      <c r="K385" s="144" t="s">
        <v>3127</v>
      </c>
      <c r="L385" s="144"/>
      <c r="M385" s="144" t="s">
        <v>3127</v>
      </c>
      <c r="N385" s="145">
        <v>57</v>
      </c>
      <c r="O385" s="146" t="b">
        <v>0</v>
      </c>
      <c r="P385" s="144" t="s">
        <v>3075</v>
      </c>
      <c r="Q385" t="s">
        <v>1823</v>
      </c>
      <c r="R385" t="s">
        <v>557</v>
      </c>
    </row>
    <row r="386" spans="1:18" x14ac:dyDescent="0.25">
      <c r="A386" s="144" t="s">
        <v>9890</v>
      </c>
      <c r="B386" s="144" t="s">
        <v>3129</v>
      </c>
      <c r="C386" s="144" t="s">
        <v>1817</v>
      </c>
      <c r="D386" s="144" t="s">
        <v>1818</v>
      </c>
      <c r="E386" s="144"/>
      <c r="F386" s="144"/>
      <c r="G386" s="144" t="s">
        <v>71</v>
      </c>
      <c r="H386" s="144" t="s">
        <v>1777</v>
      </c>
      <c r="I386" s="144" t="s">
        <v>3072</v>
      </c>
      <c r="J386" s="144" t="s">
        <v>3130</v>
      </c>
      <c r="K386" s="144" t="s">
        <v>3131</v>
      </c>
      <c r="L386" s="144"/>
      <c r="M386" s="144" t="s">
        <v>3131</v>
      </c>
      <c r="N386" s="145">
        <v>57</v>
      </c>
      <c r="O386" s="146" t="b">
        <v>0</v>
      </c>
      <c r="P386" s="144" t="s">
        <v>3075</v>
      </c>
      <c r="Q386" t="s">
        <v>1823</v>
      </c>
      <c r="R386" t="s">
        <v>557</v>
      </c>
    </row>
    <row r="387" spans="1:18" x14ac:dyDescent="0.25">
      <c r="A387" s="144" t="s">
        <v>9903</v>
      </c>
      <c r="B387" s="144" t="s">
        <v>3133</v>
      </c>
      <c r="C387" s="144" t="s">
        <v>1817</v>
      </c>
      <c r="D387" s="144" t="s">
        <v>1818</v>
      </c>
      <c r="E387" s="144" t="s">
        <v>3134</v>
      </c>
      <c r="F387" s="144"/>
      <c r="G387" s="144" t="s">
        <v>1786</v>
      </c>
      <c r="H387" s="144" t="s">
        <v>1787</v>
      </c>
      <c r="I387" s="144" t="s">
        <v>3072</v>
      </c>
      <c r="J387" s="144" t="s">
        <v>3135</v>
      </c>
      <c r="K387" s="144" t="s">
        <v>3136</v>
      </c>
      <c r="L387" s="144"/>
      <c r="M387" s="144" t="s">
        <v>3136</v>
      </c>
      <c r="N387" s="145">
        <v>57</v>
      </c>
      <c r="O387" s="146" t="b">
        <v>0</v>
      </c>
      <c r="P387" s="144" t="s">
        <v>3075</v>
      </c>
      <c r="Q387" t="s">
        <v>1823</v>
      </c>
      <c r="R387" t="s">
        <v>557</v>
      </c>
    </row>
    <row r="388" spans="1:18" x14ac:dyDescent="0.25">
      <c r="A388" s="144" t="s">
        <v>9884</v>
      </c>
      <c r="B388" s="144" t="s">
        <v>3138</v>
      </c>
      <c r="C388" s="144" t="s">
        <v>1817</v>
      </c>
      <c r="D388" s="144" t="s">
        <v>1818</v>
      </c>
      <c r="E388" s="144" t="s">
        <v>1926</v>
      </c>
      <c r="F388" s="144"/>
      <c r="G388" s="144" t="s">
        <v>70</v>
      </c>
      <c r="H388" s="144" t="s">
        <v>1779</v>
      </c>
      <c r="I388" s="144" t="s">
        <v>3072</v>
      </c>
      <c r="J388" s="144" t="s">
        <v>3139</v>
      </c>
      <c r="K388" s="144" t="s">
        <v>3140</v>
      </c>
      <c r="L388" s="144"/>
      <c r="M388" s="144" t="s">
        <v>3140</v>
      </c>
      <c r="N388" s="145">
        <v>57</v>
      </c>
      <c r="O388" s="146" t="b">
        <v>0</v>
      </c>
      <c r="P388" s="144" t="s">
        <v>3075</v>
      </c>
      <c r="Q388" t="s">
        <v>1823</v>
      </c>
      <c r="R388" t="s">
        <v>557</v>
      </c>
    </row>
    <row r="389" spans="1:18" x14ac:dyDescent="0.25">
      <c r="A389" s="144" t="s">
        <v>9874</v>
      </c>
      <c r="B389" s="144" t="s">
        <v>3142</v>
      </c>
      <c r="C389" s="144" t="s">
        <v>1817</v>
      </c>
      <c r="D389" s="144" t="s">
        <v>1818</v>
      </c>
      <c r="E389" s="144"/>
      <c r="F389" s="144"/>
      <c r="G389" s="144" t="s">
        <v>70</v>
      </c>
      <c r="H389" s="144" t="s">
        <v>1779</v>
      </c>
      <c r="I389" s="144" t="s">
        <v>3072</v>
      </c>
      <c r="J389" s="144" t="s">
        <v>3143</v>
      </c>
      <c r="K389" s="144" t="s">
        <v>3144</v>
      </c>
      <c r="L389" s="144"/>
      <c r="M389" s="144" t="s">
        <v>3144</v>
      </c>
      <c r="N389" s="145">
        <v>57</v>
      </c>
      <c r="O389" s="146" t="b">
        <v>0</v>
      </c>
      <c r="P389" s="144" t="s">
        <v>3075</v>
      </c>
      <c r="Q389" t="s">
        <v>1823</v>
      </c>
      <c r="R389" t="s">
        <v>557</v>
      </c>
    </row>
    <row r="390" spans="1:18" x14ac:dyDescent="0.25">
      <c r="A390" s="144" t="s">
        <v>9875</v>
      </c>
      <c r="B390" s="144" t="s">
        <v>3146</v>
      </c>
      <c r="C390" s="144" t="s">
        <v>1817</v>
      </c>
      <c r="D390" s="144" t="s">
        <v>1818</v>
      </c>
      <c r="E390" s="144"/>
      <c r="F390" s="144"/>
      <c r="G390" s="144" t="s">
        <v>70</v>
      </c>
      <c r="H390" s="144" t="s">
        <v>1779</v>
      </c>
      <c r="I390" s="144" t="s">
        <v>3072</v>
      </c>
      <c r="J390" s="144" t="s">
        <v>3147</v>
      </c>
      <c r="K390" s="144" t="s">
        <v>3148</v>
      </c>
      <c r="L390" s="144"/>
      <c r="M390" s="144" t="s">
        <v>3148</v>
      </c>
      <c r="N390" s="145">
        <v>57</v>
      </c>
      <c r="O390" s="146" t="b">
        <v>0</v>
      </c>
      <c r="P390" s="144" t="s">
        <v>3075</v>
      </c>
      <c r="Q390" t="s">
        <v>1823</v>
      </c>
      <c r="R390" t="s">
        <v>557</v>
      </c>
    </row>
    <row r="391" spans="1:18" x14ac:dyDescent="0.25">
      <c r="A391" s="144" t="s">
        <v>9891</v>
      </c>
      <c r="B391" s="144" t="s">
        <v>3150</v>
      </c>
      <c r="C391" s="144" t="s">
        <v>1817</v>
      </c>
      <c r="D391" s="144" t="s">
        <v>1818</v>
      </c>
      <c r="E391" s="144"/>
      <c r="F391" s="144"/>
      <c r="G391" s="144" t="s">
        <v>71</v>
      </c>
      <c r="H391" s="144" t="s">
        <v>1777</v>
      </c>
      <c r="I391" s="144" t="s">
        <v>3072</v>
      </c>
      <c r="J391" s="144" t="s">
        <v>3151</v>
      </c>
      <c r="K391" s="144" t="s">
        <v>3152</v>
      </c>
      <c r="L391" s="144"/>
      <c r="M391" s="144" t="s">
        <v>3152</v>
      </c>
      <c r="N391" s="145">
        <v>57</v>
      </c>
      <c r="O391" s="146" t="b">
        <v>0</v>
      </c>
      <c r="P391" s="144" t="s">
        <v>3075</v>
      </c>
      <c r="Q391" t="s">
        <v>1823</v>
      </c>
      <c r="R391" t="s">
        <v>557</v>
      </c>
    </row>
    <row r="392" spans="1:18" x14ac:dyDescent="0.25">
      <c r="A392" s="144" t="s">
        <v>9892</v>
      </c>
      <c r="B392" s="144" t="s">
        <v>3154</v>
      </c>
      <c r="C392" s="144" t="s">
        <v>1817</v>
      </c>
      <c r="D392" s="144" t="s">
        <v>1818</v>
      </c>
      <c r="E392" s="144"/>
      <c r="F392" s="144"/>
      <c r="G392" s="144" t="s">
        <v>71</v>
      </c>
      <c r="H392" s="144" t="s">
        <v>1777</v>
      </c>
      <c r="I392" s="144" t="s">
        <v>3072</v>
      </c>
      <c r="J392" s="144" t="s">
        <v>3155</v>
      </c>
      <c r="K392" s="144" t="s">
        <v>3156</v>
      </c>
      <c r="L392" s="144"/>
      <c r="M392" s="144" t="s">
        <v>3156</v>
      </c>
      <c r="N392" s="145">
        <v>57</v>
      </c>
      <c r="O392" s="146" t="b">
        <v>0</v>
      </c>
      <c r="P392" s="144" t="s">
        <v>3075</v>
      </c>
      <c r="Q392" t="s">
        <v>1823</v>
      </c>
      <c r="R392" t="s">
        <v>557</v>
      </c>
    </row>
    <row r="393" spans="1:18" x14ac:dyDescent="0.25">
      <c r="A393" s="144" t="s">
        <v>9893</v>
      </c>
      <c r="B393" s="144" t="s">
        <v>3158</v>
      </c>
      <c r="C393" s="144" t="s">
        <v>1817</v>
      </c>
      <c r="D393" s="144" t="s">
        <v>1818</v>
      </c>
      <c r="E393" s="144"/>
      <c r="F393" s="144"/>
      <c r="G393" s="144" t="s">
        <v>1786</v>
      </c>
      <c r="H393" s="144" t="s">
        <v>1787</v>
      </c>
      <c r="I393" s="144" t="s">
        <v>3072</v>
      </c>
      <c r="J393" s="144" t="s">
        <v>3159</v>
      </c>
      <c r="K393" s="144" t="s">
        <v>3160</v>
      </c>
      <c r="L393" s="144"/>
      <c r="M393" s="144" t="s">
        <v>3160</v>
      </c>
      <c r="N393" s="145">
        <v>57</v>
      </c>
      <c r="O393" s="146" t="b">
        <v>0</v>
      </c>
      <c r="P393" s="144" t="s">
        <v>3075</v>
      </c>
      <c r="Q393" t="s">
        <v>1823</v>
      </c>
      <c r="R393" t="s">
        <v>557</v>
      </c>
    </row>
    <row r="394" spans="1:18" x14ac:dyDescent="0.25">
      <c r="A394" s="144" t="s">
        <v>9885</v>
      </c>
      <c r="B394" s="144" t="s">
        <v>3162</v>
      </c>
      <c r="C394" s="144" t="s">
        <v>1817</v>
      </c>
      <c r="D394" s="144" t="s">
        <v>1818</v>
      </c>
      <c r="E394" s="144"/>
      <c r="F394" s="144"/>
      <c r="G394" s="144" t="s">
        <v>70</v>
      </c>
      <c r="H394" s="144" t="s">
        <v>1779</v>
      </c>
      <c r="I394" s="144" t="s">
        <v>3072</v>
      </c>
      <c r="J394" s="144" t="s">
        <v>3163</v>
      </c>
      <c r="K394" s="144" t="s">
        <v>3164</v>
      </c>
      <c r="L394" s="144"/>
      <c r="M394" s="144" t="s">
        <v>3164</v>
      </c>
      <c r="N394" s="145">
        <v>57</v>
      </c>
      <c r="O394" s="146" t="b">
        <v>0</v>
      </c>
      <c r="P394" s="144" t="s">
        <v>3075</v>
      </c>
      <c r="Q394" t="s">
        <v>1823</v>
      </c>
      <c r="R394" t="s">
        <v>557</v>
      </c>
    </row>
    <row r="395" spans="1:18" x14ac:dyDescent="0.25">
      <c r="A395" s="144" t="s">
        <v>9904</v>
      </c>
      <c r="B395" s="144" t="s">
        <v>3166</v>
      </c>
      <c r="C395" s="144" t="s">
        <v>1817</v>
      </c>
      <c r="D395" s="144" t="s">
        <v>1818</v>
      </c>
      <c r="E395" s="144" t="s">
        <v>2072</v>
      </c>
      <c r="F395" s="144"/>
      <c r="G395" s="144" t="s">
        <v>1786</v>
      </c>
      <c r="H395" s="144" t="s">
        <v>1787</v>
      </c>
      <c r="I395" s="144" t="s">
        <v>3072</v>
      </c>
      <c r="J395" s="144" t="s">
        <v>3167</v>
      </c>
      <c r="K395" s="144" t="s">
        <v>3168</v>
      </c>
      <c r="L395" s="144"/>
      <c r="M395" s="144" t="s">
        <v>3168</v>
      </c>
      <c r="N395" s="145">
        <v>57</v>
      </c>
      <c r="O395" s="146" t="b">
        <v>0</v>
      </c>
      <c r="P395" s="144" t="s">
        <v>3075</v>
      </c>
      <c r="Q395" t="s">
        <v>1823</v>
      </c>
      <c r="R395" t="s">
        <v>557</v>
      </c>
    </row>
    <row r="396" spans="1:18" x14ac:dyDescent="0.25">
      <c r="A396" s="144" t="s">
        <v>9901</v>
      </c>
      <c r="B396" s="144" t="s">
        <v>3170</v>
      </c>
      <c r="C396" s="144" t="s">
        <v>1817</v>
      </c>
      <c r="D396" s="144" t="s">
        <v>1818</v>
      </c>
      <c r="E396" s="144"/>
      <c r="F396" s="144"/>
      <c r="G396" s="144" t="s">
        <v>70</v>
      </c>
      <c r="H396" s="144" t="s">
        <v>1779</v>
      </c>
      <c r="I396" s="144" t="s">
        <v>3072</v>
      </c>
      <c r="J396" s="144" t="s">
        <v>3171</v>
      </c>
      <c r="K396" s="144" t="s">
        <v>3172</v>
      </c>
      <c r="L396" s="144"/>
      <c r="M396" s="144" t="s">
        <v>3172</v>
      </c>
      <c r="N396" s="145">
        <v>57</v>
      </c>
      <c r="O396" s="146" t="b">
        <v>0</v>
      </c>
      <c r="P396" s="144" t="s">
        <v>3075</v>
      </c>
      <c r="Q396" t="s">
        <v>1823</v>
      </c>
      <c r="R396" t="s">
        <v>557</v>
      </c>
    </row>
    <row r="397" spans="1:18" x14ac:dyDescent="0.25">
      <c r="A397" s="144" t="s">
        <v>9886</v>
      </c>
      <c r="B397" s="144" t="s">
        <v>3174</v>
      </c>
      <c r="C397" s="144" t="s">
        <v>1817</v>
      </c>
      <c r="D397" s="144" t="s">
        <v>1818</v>
      </c>
      <c r="E397" s="144" t="s">
        <v>1926</v>
      </c>
      <c r="F397" s="144"/>
      <c r="G397" s="144" t="s">
        <v>70</v>
      </c>
      <c r="H397" s="144" t="s">
        <v>1779</v>
      </c>
      <c r="I397" s="144" t="s">
        <v>3072</v>
      </c>
      <c r="J397" s="144" t="s">
        <v>3175</v>
      </c>
      <c r="K397" s="144" t="s">
        <v>3176</v>
      </c>
      <c r="L397" s="144"/>
      <c r="M397" s="144" t="s">
        <v>3176</v>
      </c>
      <c r="N397" s="145">
        <v>57</v>
      </c>
      <c r="O397" s="146" t="b">
        <v>0</v>
      </c>
      <c r="P397" s="144" t="s">
        <v>3075</v>
      </c>
      <c r="Q397" t="s">
        <v>1823</v>
      </c>
      <c r="R397" t="s">
        <v>557</v>
      </c>
    </row>
    <row r="398" spans="1:18" x14ac:dyDescent="0.25">
      <c r="A398" s="144" t="s">
        <v>9894</v>
      </c>
      <c r="B398" s="144" t="s">
        <v>3178</v>
      </c>
      <c r="C398" s="144" t="s">
        <v>1817</v>
      </c>
      <c r="D398" s="144" t="s">
        <v>1818</v>
      </c>
      <c r="E398" s="144"/>
      <c r="F398" s="144"/>
      <c r="G398" s="144" t="s">
        <v>71</v>
      </c>
      <c r="H398" s="144" t="s">
        <v>1777</v>
      </c>
      <c r="I398" s="144" t="s">
        <v>3072</v>
      </c>
      <c r="J398" s="144" t="s">
        <v>3179</v>
      </c>
      <c r="K398" s="144" t="s">
        <v>3180</v>
      </c>
      <c r="L398" s="144"/>
      <c r="M398" s="144" t="s">
        <v>3180</v>
      </c>
      <c r="N398" s="145">
        <v>57</v>
      </c>
      <c r="O398" s="146" t="b">
        <v>0</v>
      </c>
      <c r="P398" s="144" t="s">
        <v>3075</v>
      </c>
      <c r="Q398" t="s">
        <v>1823</v>
      </c>
      <c r="R398" t="s">
        <v>557</v>
      </c>
    </row>
    <row r="399" spans="1:18" x14ac:dyDescent="0.25">
      <c r="A399" s="144" t="s">
        <v>9876</v>
      </c>
      <c r="B399" s="144" t="s">
        <v>3182</v>
      </c>
      <c r="C399" s="144" t="s">
        <v>1817</v>
      </c>
      <c r="D399" s="144" t="s">
        <v>1818</v>
      </c>
      <c r="E399" s="144"/>
      <c r="F399" s="144"/>
      <c r="G399" s="144" t="s">
        <v>70</v>
      </c>
      <c r="H399" s="144" t="s">
        <v>1779</v>
      </c>
      <c r="I399" s="144" t="s">
        <v>3072</v>
      </c>
      <c r="J399" s="144" t="s">
        <v>3183</v>
      </c>
      <c r="K399" s="144" t="s">
        <v>3184</v>
      </c>
      <c r="L399" s="144"/>
      <c r="M399" s="144" t="s">
        <v>3184</v>
      </c>
      <c r="N399" s="145">
        <v>57</v>
      </c>
      <c r="O399" s="146" t="b">
        <v>0</v>
      </c>
      <c r="P399" s="144" t="s">
        <v>3075</v>
      </c>
      <c r="Q399" t="s">
        <v>1823</v>
      </c>
      <c r="R399" t="s">
        <v>557</v>
      </c>
    </row>
    <row r="400" spans="1:18" x14ac:dyDescent="0.25">
      <c r="A400" s="144" t="s">
        <v>9909</v>
      </c>
      <c r="B400" s="144" t="s">
        <v>3186</v>
      </c>
      <c r="C400" s="144" t="s">
        <v>1817</v>
      </c>
      <c r="D400" s="144" t="s">
        <v>1818</v>
      </c>
      <c r="E400" s="144" t="s">
        <v>1955</v>
      </c>
      <c r="F400" s="144"/>
      <c r="G400" s="144" t="s">
        <v>1786</v>
      </c>
      <c r="H400" s="144" t="s">
        <v>1787</v>
      </c>
      <c r="I400" s="144" t="s">
        <v>3072</v>
      </c>
      <c r="J400" s="144" t="s">
        <v>3187</v>
      </c>
      <c r="K400" s="144" t="s">
        <v>3188</v>
      </c>
      <c r="L400" s="144"/>
      <c r="M400" s="144" t="s">
        <v>3188</v>
      </c>
      <c r="N400" s="145">
        <v>57</v>
      </c>
      <c r="O400" s="146" t="b">
        <v>0</v>
      </c>
      <c r="P400" s="144" t="s">
        <v>3075</v>
      </c>
      <c r="Q400" t="s">
        <v>1823</v>
      </c>
      <c r="R400" t="s">
        <v>557</v>
      </c>
    </row>
    <row r="401" spans="1:18" x14ac:dyDescent="0.25">
      <c r="A401" s="144" t="s">
        <v>9877</v>
      </c>
      <c r="B401" s="144" t="s">
        <v>3190</v>
      </c>
      <c r="C401" s="144" t="s">
        <v>1817</v>
      </c>
      <c r="D401" s="144" t="s">
        <v>1818</v>
      </c>
      <c r="E401" s="144" t="s">
        <v>2086</v>
      </c>
      <c r="F401" s="144"/>
      <c r="G401" s="144" t="s">
        <v>70</v>
      </c>
      <c r="H401" s="144" t="s">
        <v>1779</v>
      </c>
      <c r="I401" s="144" t="s">
        <v>3072</v>
      </c>
      <c r="J401" s="144" t="s">
        <v>3191</v>
      </c>
      <c r="K401" s="144" t="s">
        <v>3192</v>
      </c>
      <c r="L401" s="144"/>
      <c r="M401" s="144" t="s">
        <v>3192</v>
      </c>
      <c r="N401" s="145">
        <v>57</v>
      </c>
      <c r="O401" s="146" t="b">
        <v>0</v>
      </c>
      <c r="P401" s="144" t="s">
        <v>3075</v>
      </c>
      <c r="Q401" t="s">
        <v>1823</v>
      </c>
      <c r="R401" t="s">
        <v>557</v>
      </c>
    </row>
    <row r="402" spans="1:18" x14ac:dyDescent="0.25">
      <c r="A402" s="144" t="s">
        <v>9895</v>
      </c>
      <c r="B402" s="144" t="s">
        <v>3194</v>
      </c>
      <c r="C402" s="144" t="s">
        <v>1817</v>
      </c>
      <c r="D402" s="144" t="s">
        <v>1818</v>
      </c>
      <c r="E402" s="144"/>
      <c r="F402" s="144"/>
      <c r="G402" s="144" t="s">
        <v>71</v>
      </c>
      <c r="H402" s="144" t="s">
        <v>1777</v>
      </c>
      <c r="I402" s="144" t="s">
        <v>3072</v>
      </c>
      <c r="J402" s="144" t="s">
        <v>3195</v>
      </c>
      <c r="K402" s="144" t="s">
        <v>3196</v>
      </c>
      <c r="L402" s="144"/>
      <c r="M402" s="144" t="s">
        <v>3196</v>
      </c>
      <c r="N402" s="145">
        <v>57</v>
      </c>
      <c r="O402" s="146" t="b">
        <v>0</v>
      </c>
      <c r="P402" s="144" t="s">
        <v>3075</v>
      </c>
      <c r="Q402" t="s">
        <v>1823</v>
      </c>
      <c r="R402" t="s">
        <v>557</v>
      </c>
    </row>
    <row r="403" spans="1:18" x14ac:dyDescent="0.25">
      <c r="A403" s="144" t="s">
        <v>9896</v>
      </c>
      <c r="B403" s="144" t="s">
        <v>3198</v>
      </c>
      <c r="C403" s="144" t="s">
        <v>1817</v>
      </c>
      <c r="D403" s="144" t="s">
        <v>1818</v>
      </c>
      <c r="E403" s="144" t="s">
        <v>1971</v>
      </c>
      <c r="F403" s="144"/>
      <c r="G403" s="144" t="s">
        <v>71</v>
      </c>
      <c r="H403" s="144" t="s">
        <v>1777</v>
      </c>
      <c r="I403" s="144" t="s">
        <v>3072</v>
      </c>
      <c r="J403" s="144" t="s">
        <v>3199</v>
      </c>
      <c r="K403" s="144" t="s">
        <v>3200</v>
      </c>
      <c r="L403" s="144"/>
      <c r="M403" s="144" t="s">
        <v>3201</v>
      </c>
      <c r="N403" s="145">
        <v>57</v>
      </c>
      <c r="O403" s="146" t="b">
        <v>0</v>
      </c>
      <c r="P403" s="144" t="s">
        <v>3075</v>
      </c>
      <c r="Q403" t="s">
        <v>1823</v>
      </c>
      <c r="R403" t="s">
        <v>557</v>
      </c>
    </row>
    <row r="404" spans="1:18" x14ac:dyDescent="0.25">
      <c r="A404" s="144" t="s">
        <v>9902</v>
      </c>
      <c r="B404" s="144" t="s">
        <v>3203</v>
      </c>
      <c r="C404" s="144" t="s">
        <v>1817</v>
      </c>
      <c r="D404" s="144" t="s">
        <v>1818</v>
      </c>
      <c r="E404" s="144"/>
      <c r="F404" s="144"/>
      <c r="G404" s="144" t="s">
        <v>70</v>
      </c>
      <c r="H404" s="144" t="s">
        <v>1779</v>
      </c>
      <c r="I404" s="144" t="s">
        <v>3072</v>
      </c>
      <c r="J404" s="144" t="s">
        <v>3204</v>
      </c>
      <c r="K404" s="144" t="s">
        <v>3205</v>
      </c>
      <c r="L404" s="144"/>
      <c r="M404" s="144" t="s">
        <v>3205</v>
      </c>
      <c r="N404" s="145">
        <v>57</v>
      </c>
      <c r="O404" s="146" t="b">
        <v>0</v>
      </c>
      <c r="P404" s="144" t="s">
        <v>3075</v>
      </c>
      <c r="Q404" t="s">
        <v>1823</v>
      </c>
      <c r="R404" t="s">
        <v>557</v>
      </c>
    </row>
    <row r="405" spans="1:18" x14ac:dyDescent="0.25">
      <c r="A405" s="144" t="s">
        <v>9878</v>
      </c>
      <c r="B405" s="144" t="s">
        <v>3207</v>
      </c>
      <c r="C405" s="144" t="s">
        <v>1817</v>
      </c>
      <c r="D405" s="144" t="s">
        <v>1818</v>
      </c>
      <c r="E405" s="144"/>
      <c r="F405" s="144"/>
      <c r="G405" s="144" t="s">
        <v>71</v>
      </c>
      <c r="H405" s="144" t="s">
        <v>1777</v>
      </c>
      <c r="I405" s="144" t="s">
        <v>3072</v>
      </c>
      <c r="J405" s="144" t="s">
        <v>3208</v>
      </c>
      <c r="K405" s="144" t="s">
        <v>3209</v>
      </c>
      <c r="L405" s="144"/>
      <c r="M405" s="144" t="s">
        <v>3209</v>
      </c>
      <c r="N405" s="145">
        <v>57</v>
      </c>
      <c r="O405" s="146" t="b">
        <v>0</v>
      </c>
      <c r="P405" s="144" t="s">
        <v>3075</v>
      </c>
      <c r="Q405" t="s">
        <v>1823</v>
      </c>
      <c r="R405" t="s">
        <v>557</v>
      </c>
    </row>
    <row r="406" spans="1:18" x14ac:dyDescent="0.25">
      <c r="A406" s="144" t="s">
        <v>9905</v>
      </c>
      <c r="B406" s="144" t="s">
        <v>3211</v>
      </c>
      <c r="C406" s="144" t="s">
        <v>1817</v>
      </c>
      <c r="D406" s="144" t="s">
        <v>1818</v>
      </c>
      <c r="E406" s="144"/>
      <c r="F406" s="144"/>
      <c r="G406" s="144" t="s">
        <v>1786</v>
      </c>
      <c r="H406" s="144" t="s">
        <v>1787</v>
      </c>
      <c r="I406" s="144" t="s">
        <v>3072</v>
      </c>
      <c r="J406" s="144" t="s">
        <v>3212</v>
      </c>
      <c r="K406" s="144" t="s">
        <v>3213</v>
      </c>
      <c r="L406" s="144"/>
      <c r="M406" s="144" t="s">
        <v>3213</v>
      </c>
      <c r="N406" s="145">
        <v>57</v>
      </c>
      <c r="O406" s="146" t="b">
        <v>0</v>
      </c>
      <c r="P406" s="144" t="s">
        <v>3075</v>
      </c>
      <c r="Q406" t="s">
        <v>1823</v>
      </c>
      <c r="R406" t="s">
        <v>557</v>
      </c>
    </row>
    <row r="407" spans="1:18" x14ac:dyDescent="0.25">
      <c r="A407" s="144" t="s">
        <v>9887</v>
      </c>
      <c r="B407" s="144" t="s">
        <v>3215</v>
      </c>
      <c r="C407" s="144" t="s">
        <v>1817</v>
      </c>
      <c r="D407" s="144" t="s">
        <v>1818</v>
      </c>
      <c r="E407" s="144"/>
      <c r="F407" s="144"/>
      <c r="G407" s="144" t="s">
        <v>70</v>
      </c>
      <c r="H407" s="144" t="s">
        <v>1779</v>
      </c>
      <c r="I407" s="144" t="s">
        <v>3072</v>
      </c>
      <c r="J407" s="144" t="s">
        <v>3216</v>
      </c>
      <c r="K407" s="144" t="s">
        <v>3217</v>
      </c>
      <c r="L407" s="144"/>
      <c r="M407" s="144" t="s">
        <v>3217</v>
      </c>
      <c r="N407" s="145">
        <v>57</v>
      </c>
      <c r="O407" s="146" t="b">
        <v>0</v>
      </c>
      <c r="P407" s="144" t="s">
        <v>3075</v>
      </c>
      <c r="Q407" t="s">
        <v>1823</v>
      </c>
      <c r="R407" t="s">
        <v>557</v>
      </c>
    </row>
    <row r="408" spans="1:18" x14ac:dyDescent="0.25">
      <c r="A408" s="144" t="s">
        <v>9080</v>
      </c>
      <c r="B408" s="144" t="s">
        <v>721</v>
      </c>
      <c r="C408" s="144"/>
      <c r="D408" s="144" t="s">
        <v>1818</v>
      </c>
      <c r="E408" s="144"/>
      <c r="F408" s="144"/>
      <c r="G408" s="144"/>
      <c r="H408" s="144"/>
      <c r="I408" s="144" t="s">
        <v>3021</v>
      </c>
      <c r="J408" s="144"/>
      <c r="K408" s="144"/>
      <c r="L408" s="144" t="s">
        <v>3218</v>
      </c>
      <c r="M408" s="144" t="s">
        <v>3074</v>
      </c>
      <c r="N408" s="145">
        <v>57</v>
      </c>
      <c r="O408" s="146" t="b">
        <v>0</v>
      </c>
      <c r="P408" s="144" t="s">
        <v>1822</v>
      </c>
      <c r="Q408" t="s">
        <v>1823</v>
      </c>
      <c r="R408" t="s">
        <v>557</v>
      </c>
    </row>
    <row r="409" spans="1:18" x14ac:dyDescent="0.25">
      <c r="A409" s="144" t="s">
        <v>9081</v>
      </c>
      <c r="B409" s="144" t="s">
        <v>3220</v>
      </c>
      <c r="C409" s="144"/>
      <c r="D409" s="144" t="s">
        <v>3044</v>
      </c>
      <c r="E409" s="144"/>
      <c r="F409" s="144"/>
      <c r="G409" s="144"/>
      <c r="H409" s="144"/>
      <c r="I409" s="144" t="s">
        <v>3057</v>
      </c>
      <c r="J409" s="144" t="s">
        <v>3220</v>
      </c>
      <c r="K409" s="144" t="s">
        <v>3221</v>
      </c>
      <c r="L409" s="144" t="s">
        <v>1817</v>
      </c>
      <c r="M409" s="144" t="s">
        <v>3221</v>
      </c>
      <c r="N409" s="145">
        <v>57</v>
      </c>
      <c r="O409" s="146" t="b">
        <v>0</v>
      </c>
      <c r="P409" s="144" t="s">
        <v>1822</v>
      </c>
      <c r="Q409" t="s">
        <v>1823</v>
      </c>
      <c r="R409" t="s">
        <v>557</v>
      </c>
    </row>
    <row r="410" spans="1:18" x14ac:dyDescent="0.25">
      <c r="A410" s="144" t="s">
        <v>9084</v>
      </c>
      <c r="B410" s="144" t="s">
        <v>3223</v>
      </c>
      <c r="C410" s="144"/>
      <c r="D410" s="144" t="s">
        <v>3056</v>
      </c>
      <c r="E410" s="144"/>
      <c r="F410" s="144"/>
      <c r="G410" s="144"/>
      <c r="H410" s="144"/>
      <c r="I410" s="144" t="s">
        <v>3057</v>
      </c>
      <c r="J410" s="144" t="s">
        <v>3223</v>
      </c>
      <c r="K410" s="144" t="s">
        <v>3224</v>
      </c>
      <c r="L410" s="144" t="s">
        <v>1817</v>
      </c>
      <c r="M410" s="144" t="s">
        <v>3224</v>
      </c>
      <c r="N410" s="145">
        <v>57</v>
      </c>
      <c r="O410" s="146" t="b">
        <v>0</v>
      </c>
      <c r="P410" s="144" t="s">
        <v>1822</v>
      </c>
      <c r="Q410" t="s">
        <v>1823</v>
      </c>
      <c r="R410" t="s">
        <v>557</v>
      </c>
    </row>
    <row r="411" spans="1:18" x14ac:dyDescent="0.25">
      <c r="A411" s="144" t="s">
        <v>9911</v>
      </c>
      <c r="B411" s="144" t="s">
        <v>731</v>
      </c>
      <c r="C411" s="144"/>
      <c r="D411" s="144" t="s">
        <v>1902</v>
      </c>
      <c r="E411" s="144"/>
      <c r="F411" s="144"/>
      <c r="G411" s="144"/>
      <c r="H411" s="144"/>
      <c r="I411" s="144" t="s">
        <v>3037</v>
      </c>
      <c r="J411" s="144"/>
      <c r="K411" s="144" t="s">
        <v>3225</v>
      </c>
      <c r="L411" s="144" t="s">
        <v>3226</v>
      </c>
      <c r="M411" s="144" t="s">
        <v>3225</v>
      </c>
      <c r="N411" s="145">
        <v>57</v>
      </c>
      <c r="O411" s="146" t="b">
        <v>0</v>
      </c>
      <c r="P411" s="144" t="s">
        <v>1822</v>
      </c>
      <c r="Q411" t="s">
        <v>1823</v>
      </c>
      <c r="R411" t="s">
        <v>557</v>
      </c>
    </row>
    <row r="412" spans="1:18" x14ac:dyDescent="0.25">
      <c r="A412" s="144" t="s">
        <v>9889</v>
      </c>
      <c r="B412" s="144" t="s">
        <v>733</v>
      </c>
      <c r="C412" s="144"/>
      <c r="D412" s="144" t="s">
        <v>1818</v>
      </c>
      <c r="E412" s="144"/>
      <c r="F412" s="144"/>
      <c r="G412" s="144" t="s">
        <v>70</v>
      </c>
      <c r="H412" s="144" t="s">
        <v>1779</v>
      </c>
      <c r="I412" s="144" t="s">
        <v>3227</v>
      </c>
      <c r="J412" s="144"/>
      <c r="K412" s="144" t="s">
        <v>3228</v>
      </c>
      <c r="L412" s="144" t="s">
        <v>3229</v>
      </c>
      <c r="M412" s="144" t="s">
        <v>3228</v>
      </c>
      <c r="N412" s="145">
        <v>57</v>
      </c>
      <c r="O412" s="146" t="b">
        <v>0</v>
      </c>
      <c r="P412" s="144" t="s">
        <v>1822</v>
      </c>
      <c r="Q412" t="s">
        <v>1823</v>
      </c>
      <c r="R412" t="s">
        <v>557</v>
      </c>
    </row>
    <row r="413" spans="1:18" x14ac:dyDescent="0.25">
      <c r="A413" s="144" t="s">
        <v>9879</v>
      </c>
      <c r="B413" s="144" t="s">
        <v>3231</v>
      </c>
      <c r="C413" s="144"/>
      <c r="D413" s="144" t="s">
        <v>1818</v>
      </c>
      <c r="E413" s="144" t="s">
        <v>1926</v>
      </c>
      <c r="F413" s="144"/>
      <c r="G413" s="144" t="s">
        <v>70</v>
      </c>
      <c r="H413" s="144" t="s">
        <v>1779</v>
      </c>
      <c r="I413" s="144" t="s">
        <v>3227</v>
      </c>
      <c r="J413" s="144"/>
      <c r="K413" s="144"/>
      <c r="L413" s="144" t="s">
        <v>3232</v>
      </c>
      <c r="M413" s="144" t="s">
        <v>3233</v>
      </c>
      <c r="N413" s="145">
        <v>57</v>
      </c>
      <c r="O413" s="146" t="b">
        <v>0</v>
      </c>
      <c r="P413" s="144" t="s">
        <v>1822</v>
      </c>
      <c r="Q413" t="s">
        <v>1823</v>
      </c>
      <c r="R413" t="s">
        <v>557</v>
      </c>
    </row>
    <row r="414" spans="1:18" x14ac:dyDescent="0.25">
      <c r="A414" s="144" t="s">
        <v>9937</v>
      </c>
      <c r="B414" s="144" t="s">
        <v>723</v>
      </c>
      <c r="C414" s="144"/>
      <c r="D414" s="144" t="s">
        <v>1818</v>
      </c>
      <c r="E414" s="144"/>
      <c r="F414" s="144"/>
      <c r="G414" s="144"/>
      <c r="H414" s="144"/>
      <c r="I414" s="144" t="s">
        <v>3021</v>
      </c>
      <c r="J414" s="144" t="s">
        <v>3234</v>
      </c>
      <c r="K414" s="144" t="s">
        <v>3235</v>
      </c>
      <c r="L414" s="144" t="s">
        <v>3236</v>
      </c>
      <c r="M414" s="144" t="s">
        <v>3237</v>
      </c>
      <c r="N414" s="145">
        <v>57</v>
      </c>
      <c r="O414" s="146" t="b">
        <v>0</v>
      </c>
      <c r="P414" s="144" t="s">
        <v>1822</v>
      </c>
      <c r="Q414" t="s">
        <v>1823</v>
      </c>
      <c r="R414" t="s">
        <v>557</v>
      </c>
    </row>
    <row r="415" spans="1:18" x14ac:dyDescent="0.25">
      <c r="A415" s="144" t="s">
        <v>9941</v>
      </c>
      <c r="B415" s="144" t="s">
        <v>3239</v>
      </c>
      <c r="C415" s="144"/>
      <c r="D415" s="144" t="s">
        <v>1818</v>
      </c>
      <c r="E415" s="144"/>
      <c r="F415" s="144"/>
      <c r="G415" s="144" t="s">
        <v>71</v>
      </c>
      <c r="H415" s="144" t="s">
        <v>1777</v>
      </c>
      <c r="I415" s="144" t="s">
        <v>3021</v>
      </c>
      <c r="J415" s="144" t="s">
        <v>3240</v>
      </c>
      <c r="K415" s="144" t="s">
        <v>3241</v>
      </c>
      <c r="L415" s="144" t="s">
        <v>1817</v>
      </c>
      <c r="M415" s="144" t="s">
        <v>3241</v>
      </c>
      <c r="N415" s="145">
        <v>57</v>
      </c>
      <c r="O415" s="146" t="b">
        <v>0</v>
      </c>
      <c r="P415" s="144" t="s">
        <v>1822</v>
      </c>
      <c r="Q415" t="s">
        <v>1823</v>
      </c>
      <c r="R415" t="s">
        <v>557</v>
      </c>
    </row>
    <row r="416" spans="1:18" x14ac:dyDescent="0.25">
      <c r="A416" s="144" t="s">
        <v>9938</v>
      </c>
      <c r="B416" s="144" t="s">
        <v>3243</v>
      </c>
      <c r="C416" s="144"/>
      <c r="D416" s="144" t="s">
        <v>1818</v>
      </c>
      <c r="E416" s="144"/>
      <c r="F416" s="144"/>
      <c r="G416" s="144" t="s">
        <v>70</v>
      </c>
      <c r="H416" s="144" t="s">
        <v>1779</v>
      </c>
      <c r="I416" s="144" t="s">
        <v>3021</v>
      </c>
      <c r="J416" s="144" t="s">
        <v>3244</v>
      </c>
      <c r="K416" s="144" t="s">
        <v>3245</v>
      </c>
      <c r="L416" s="144" t="s">
        <v>1817</v>
      </c>
      <c r="M416" s="144" t="s">
        <v>3245</v>
      </c>
      <c r="N416" s="145">
        <v>57</v>
      </c>
      <c r="O416" s="146" t="b">
        <v>0</v>
      </c>
      <c r="P416" s="144" t="s">
        <v>1822</v>
      </c>
      <c r="Q416" t="s">
        <v>1823</v>
      </c>
      <c r="R416" t="s">
        <v>557</v>
      </c>
    </row>
    <row r="417" spans="1:18" x14ac:dyDescent="0.25">
      <c r="A417" s="144" t="s">
        <v>9939</v>
      </c>
      <c r="B417" s="144" t="s">
        <v>3247</v>
      </c>
      <c r="C417" s="144"/>
      <c r="D417" s="144" t="s">
        <v>1818</v>
      </c>
      <c r="E417" s="144"/>
      <c r="F417" s="144"/>
      <c r="G417" s="144" t="s">
        <v>70</v>
      </c>
      <c r="H417" s="144" t="s">
        <v>1779</v>
      </c>
      <c r="I417" s="144" t="s">
        <v>3021</v>
      </c>
      <c r="J417" s="144" t="s">
        <v>3248</v>
      </c>
      <c r="K417" s="144" t="s">
        <v>3249</v>
      </c>
      <c r="L417" s="144" t="s">
        <v>1817</v>
      </c>
      <c r="M417" s="144" t="s">
        <v>3250</v>
      </c>
      <c r="N417" s="145">
        <v>57</v>
      </c>
      <c r="O417" s="146" t="b">
        <v>0</v>
      </c>
      <c r="P417" s="144" t="s">
        <v>1822</v>
      </c>
      <c r="Q417" t="s">
        <v>1823</v>
      </c>
      <c r="R417" t="s">
        <v>557</v>
      </c>
    </row>
    <row r="418" spans="1:18" x14ac:dyDescent="0.25">
      <c r="A418" s="144" t="s">
        <v>9940</v>
      </c>
      <c r="B418" s="144" t="s">
        <v>3252</v>
      </c>
      <c r="C418" s="144" t="s">
        <v>1817</v>
      </c>
      <c r="D418" s="144" t="s">
        <v>1818</v>
      </c>
      <c r="E418" s="144"/>
      <c r="F418" s="144"/>
      <c r="G418" s="144" t="s">
        <v>71</v>
      </c>
      <c r="H418" s="144" t="s">
        <v>1777</v>
      </c>
      <c r="I418" s="144" t="s">
        <v>3072</v>
      </c>
      <c r="J418" s="144" t="s">
        <v>3252</v>
      </c>
      <c r="K418" s="144" t="s">
        <v>3253</v>
      </c>
      <c r="L418" s="144"/>
      <c r="M418" s="144" t="s">
        <v>3253</v>
      </c>
      <c r="N418" s="145">
        <v>57</v>
      </c>
      <c r="O418" s="146" t="b">
        <v>0</v>
      </c>
      <c r="P418" s="144" t="s">
        <v>3075</v>
      </c>
      <c r="Q418" t="s">
        <v>1823</v>
      </c>
      <c r="R418" t="s">
        <v>557</v>
      </c>
    </row>
    <row r="419" spans="1:18" x14ac:dyDescent="0.25">
      <c r="A419" s="144" t="s">
        <v>9888</v>
      </c>
      <c r="B419" s="144" t="s">
        <v>733</v>
      </c>
      <c r="C419" s="144"/>
      <c r="D419" s="144" t="s">
        <v>1818</v>
      </c>
      <c r="E419" s="144" t="s">
        <v>1926</v>
      </c>
      <c r="F419" s="144"/>
      <c r="G419" s="144" t="s">
        <v>70</v>
      </c>
      <c r="H419" s="144" t="s">
        <v>1779</v>
      </c>
      <c r="I419" s="144" t="s">
        <v>3227</v>
      </c>
      <c r="J419" s="144" t="s">
        <v>3255</v>
      </c>
      <c r="K419" s="144" t="s">
        <v>3256</v>
      </c>
      <c r="L419" s="144" t="s">
        <v>1817</v>
      </c>
      <c r="M419" s="144" t="s">
        <v>3233</v>
      </c>
      <c r="N419" s="145">
        <v>57</v>
      </c>
      <c r="O419" s="146" t="b">
        <v>0</v>
      </c>
      <c r="P419" s="144" t="s">
        <v>1822</v>
      </c>
      <c r="Q419" t="s">
        <v>1823</v>
      </c>
      <c r="R419" t="s">
        <v>557</v>
      </c>
    </row>
    <row r="420" spans="1:18" x14ac:dyDescent="0.25">
      <c r="A420" s="144" t="s">
        <v>9917</v>
      </c>
      <c r="B420" s="144" t="s">
        <v>725</v>
      </c>
      <c r="C420" s="144"/>
      <c r="D420" s="144" t="s">
        <v>3044</v>
      </c>
      <c r="E420" s="144"/>
      <c r="F420" s="144"/>
      <c r="G420" s="144"/>
      <c r="H420" s="144"/>
      <c r="I420" s="144" t="s">
        <v>3021</v>
      </c>
      <c r="J420" s="144"/>
      <c r="K420" s="144"/>
      <c r="L420" s="144" t="s">
        <v>3257</v>
      </c>
      <c r="M420" s="144" t="s">
        <v>3258</v>
      </c>
      <c r="N420" s="145">
        <v>57</v>
      </c>
      <c r="O420" s="146" t="b">
        <v>0</v>
      </c>
      <c r="P420" s="144" t="s">
        <v>1822</v>
      </c>
      <c r="Q420" t="s">
        <v>1823</v>
      </c>
      <c r="R420" t="s">
        <v>557</v>
      </c>
    </row>
    <row r="421" spans="1:18" x14ac:dyDescent="0.25">
      <c r="A421" s="144" t="s">
        <v>9973</v>
      </c>
      <c r="B421" s="144" t="s">
        <v>727</v>
      </c>
      <c r="C421" s="144"/>
      <c r="D421" s="144" t="s">
        <v>3056</v>
      </c>
      <c r="E421" s="144"/>
      <c r="F421" s="144"/>
      <c r="G421" s="144"/>
      <c r="H421" s="144"/>
      <c r="I421" s="144" t="s">
        <v>3021</v>
      </c>
      <c r="J421" s="144" t="s">
        <v>3259</v>
      </c>
      <c r="K421" s="144" t="s">
        <v>3260</v>
      </c>
      <c r="L421" s="144" t="s">
        <v>3261</v>
      </c>
      <c r="M421" s="144" t="s">
        <v>3260</v>
      </c>
      <c r="N421" s="145">
        <v>57</v>
      </c>
      <c r="O421" s="146" t="b">
        <v>0</v>
      </c>
      <c r="P421" s="144" t="s">
        <v>1822</v>
      </c>
      <c r="Q421" t="s">
        <v>1823</v>
      </c>
      <c r="R421" t="s">
        <v>557</v>
      </c>
    </row>
    <row r="422" spans="1:18" x14ac:dyDescent="0.25">
      <c r="A422" s="144" t="s">
        <v>9956</v>
      </c>
      <c r="B422" s="144" t="s">
        <v>729</v>
      </c>
      <c r="C422" s="144"/>
      <c r="D422" s="144" t="s">
        <v>3031</v>
      </c>
      <c r="E422" s="144"/>
      <c r="F422" s="144"/>
      <c r="G422" s="144"/>
      <c r="H422" s="144"/>
      <c r="I422" s="144" t="s">
        <v>3037</v>
      </c>
      <c r="J422" s="144"/>
      <c r="K422" s="144"/>
      <c r="L422" s="144" t="s">
        <v>3262</v>
      </c>
      <c r="M422" s="144" t="s">
        <v>3263</v>
      </c>
      <c r="N422" s="145">
        <v>57</v>
      </c>
      <c r="O422" s="146" t="b">
        <v>0</v>
      </c>
      <c r="P422" s="144" t="s">
        <v>1822</v>
      </c>
      <c r="Q422" t="s">
        <v>1823</v>
      </c>
      <c r="R422" t="s">
        <v>557</v>
      </c>
    </row>
    <row r="423" spans="1:18" x14ac:dyDescent="0.25">
      <c r="A423" s="144" t="s">
        <v>3264</v>
      </c>
      <c r="B423" s="144" t="s">
        <v>3265</v>
      </c>
      <c r="C423" s="144"/>
      <c r="D423" s="144" t="s">
        <v>3266</v>
      </c>
      <c r="E423" s="144"/>
      <c r="F423" s="144"/>
      <c r="G423" s="144"/>
      <c r="H423" s="144"/>
      <c r="I423" s="144" t="s">
        <v>1852</v>
      </c>
      <c r="J423" s="144"/>
      <c r="K423" s="144"/>
      <c r="L423" s="144"/>
      <c r="M423" s="144" t="s">
        <v>3267</v>
      </c>
      <c r="N423" s="145"/>
      <c r="O423" s="146" t="b">
        <v>0</v>
      </c>
      <c r="P423" s="144" t="s">
        <v>1822</v>
      </c>
      <c r="Q423" t="s">
        <v>1823</v>
      </c>
      <c r="R423" t="s">
        <v>3264</v>
      </c>
    </row>
    <row r="424" spans="1:18" x14ac:dyDescent="0.25">
      <c r="A424" s="144" t="s">
        <v>3268</v>
      </c>
      <c r="B424" s="144" t="s">
        <v>3269</v>
      </c>
      <c r="C424" s="144" t="s">
        <v>1817</v>
      </c>
      <c r="D424" s="144" t="s">
        <v>1902</v>
      </c>
      <c r="E424" s="144"/>
      <c r="F424" s="144"/>
      <c r="G424" s="144" t="s">
        <v>1769</v>
      </c>
      <c r="H424" s="144" t="s">
        <v>1770</v>
      </c>
      <c r="I424" s="144" t="s">
        <v>2153</v>
      </c>
      <c r="J424" s="144" t="s">
        <v>3269</v>
      </c>
      <c r="K424" s="144" t="s">
        <v>3270</v>
      </c>
      <c r="L424" s="144" t="s">
        <v>3271</v>
      </c>
      <c r="M424" s="144" t="s">
        <v>3270</v>
      </c>
      <c r="N424" s="145"/>
      <c r="O424" s="146" t="b">
        <v>0</v>
      </c>
      <c r="P424" s="144" t="s">
        <v>1822</v>
      </c>
      <c r="Q424" t="s">
        <v>1823</v>
      </c>
      <c r="R424" t="s">
        <v>3268</v>
      </c>
    </row>
    <row r="425" spans="1:18" x14ac:dyDescent="0.25">
      <c r="A425" s="144" t="s">
        <v>3272</v>
      </c>
      <c r="B425" s="144" t="s">
        <v>3273</v>
      </c>
      <c r="C425" s="144"/>
      <c r="D425" s="144" t="s">
        <v>1818</v>
      </c>
      <c r="E425" s="144" t="s">
        <v>1911</v>
      </c>
      <c r="F425" s="144" t="s">
        <v>3274</v>
      </c>
      <c r="G425" s="144"/>
      <c r="H425" s="144"/>
      <c r="I425" s="144" t="s">
        <v>1852</v>
      </c>
      <c r="J425" s="144"/>
      <c r="K425" s="144"/>
      <c r="L425" s="144" t="s">
        <v>3275</v>
      </c>
      <c r="M425" s="144" t="s">
        <v>3276</v>
      </c>
      <c r="N425" s="145">
        <v>60</v>
      </c>
      <c r="O425" s="146" t="b">
        <v>0</v>
      </c>
      <c r="P425" s="144" t="s">
        <v>1822</v>
      </c>
      <c r="Q425" t="s">
        <v>1823</v>
      </c>
      <c r="R425" t="s">
        <v>3272</v>
      </c>
    </row>
    <row r="426" spans="1:18" x14ac:dyDescent="0.25">
      <c r="A426" s="144" t="s">
        <v>10025</v>
      </c>
      <c r="B426" s="144" t="s">
        <v>3278</v>
      </c>
      <c r="C426" s="144"/>
      <c r="D426" s="144" t="s">
        <v>1818</v>
      </c>
      <c r="E426" s="144" t="s">
        <v>2734</v>
      </c>
      <c r="F426" s="144" t="s">
        <v>3279</v>
      </c>
      <c r="G426" s="144" t="s">
        <v>1788</v>
      </c>
      <c r="H426" s="144" t="s">
        <v>1789</v>
      </c>
      <c r="I426" s="144" t="s">
        <v>1852</v>
      </c>
      <c r="J426" s="144"/>
      <c r="K426" s="144"/>
      <c r="L426" s="144" t="s">
        <v>3280</v>
      </c>
      <c r="M426" s="144" t="s">
        <v>3281</v>
      </c>
      <c r="N426" s="145"/>
      <c r="O426" s="146" t="b">
        <v>0</v>
      </c>
      <c r="P426" s="144" t="s">
        <v>1822</v>
      </c>
      <c r="Q426" t="s">
        <v>1823</v>
      </c>
      <c r="R426" t="s">
        <v>3277</v>
      </c>
    </row>
    <row r="427" spans="1:18" x14ac:dyDescent="0.25">
      <c r="A427" s="144" t="s">
        <v>10031</v>
      </c>
      <c r="B427" s="144" t="s">
        <v>735</v>
      </c>
      <c r="C427" s="144"/>
      <c r="D427" s="144" t="s">
        <v>1818</v>
      </c>
      <c r="E427" s="144" t="s">
        <v>2734</v>
      </c>
      <c r="F427" s="144"/>
      <c r="G427" s="144" t="s">
        <v>1782</v>
      </c>
      <c r="H427" s="144" t="s">
        <v>1783</v>
      </c>
      <c r="I427" s="144"/>
      <c r="J427" s="144" t="s">
        <v>735</v>
      </c>
      <c r="K427" s="144" t="s">
        <v>3282</v>
      </c>
      <c r="L427" s="144"/>
      <c r="M427" s="144" t="s">
        <v>3282</v>
      </c>
      <c r="N427" s="145">
        <v>60</v>
      </c>
      <c r="O427" s="146" t="b">
        <v>0</v>
      </c>
      <c r="P427" s="144" t="s">
        <v>1822</v>
      </c>
      <c r="Q427" t="s">
        <v>1823</v>
      </c>
      <c r="R427" t="s">
        <v>562</v>
      </c>
    </row>
    <row r="428" spans="1:18" x14ac:dyDescent="0.25">
      <c r="A428" s="144" t="s">
        <v>10032</v>
      </c>
      <c r="B428" s="144" t="s">
        <v>737</v>
      </c>
      <c r="C428" s="144"/>
      <c r="D428" s="144" t="s">
        <v>1818</v>
      </c>
      <c r="E428" s="144" t="s">
        <v>2734</v>
      </c>
      <c r="F428" s="144"/>
      <c r="G428" s="144" t="s">
        <v>1782</v>
      </c>
      <c r="H428" s="144" t="s">
        <v>1783</v>
      </c>
      <c r="I428" s="144"/>
      <c r="J428" s="144" t="s">
        <v>737</v>
      </c>
      <c r="K428" s="144" t="s">
        <v>3283</v>
      </c>
      <c r="L428" s="144"/>
      <c r="M428" s="144" t="s">
        <v>3283</v>
      </c>
      <c r="N428" s="145">
        <v>60</v>
      </c>
      <c r="O428" s="146" t="b">
        <v>0</v>
      </c>
      <c r="P428" s="144" t="s">
        <v>1822</v>
      </c>
      <c r="Q428" t="s">
        <v>1823</v>
      </c>
      <c r="R428" t="s">
        <v>562</v>
      </c>
    </row>
    <row r="429" spans="1:18" x14ac:dyDescent="0.25">
      <c r="A429" s="144" t="s">
        <v>10033</v>
      </c>
      <c r="B429" s="144" t="s">
        <v>3285</v>
      </c>
      <c r="C429" s="144"/>
      <c r="D429" s="144" t="s">
        <v>1818</v>
      </c>
      <c r="E429" s="144" t="s">
        <v>2734</v>
      </c>
      <c r="F429" s="144"/>
      <c r="G429" s="144" t="s">
        <v>1782</v>
      </c>
      <c r="H429" s="144" t="s">
        <v>1783</v>
      </c>
      <c r="I429" s="144"/>
      <c r="J429" s="144" t="s">
        <v>3285</v>
      </c>
      <c r="K429" s="144" t="s">
        <v>3286</v>
      </c>
      <c r="L429" s="144"/>
      <c r="M429" s="144" t="s">
        <v>3286</v>
      </c>
      <c r="N429" s="145">
        <v>60</v>
      </c>
      <c r="O429" s="146" t="b">
        <v>0</v>
      </c>
      <c r="P429" s="144" t="s">
        <v>1822</v>
      </c>
      <c r="Q429" t="s">
        <v>1823</v>
      </c>
      <c r="R429" t="s">
        <v>562</v>
      </c>
    </row>
    <row r="430" spans="1:18" x14ac:dyDescent="0.25">
      <c r="A430" s="144" t="s">
        <v>10046</v>
      </c>
      <c r="B430" s="144" t="s">
        <v>3288</v>
      </c>
      <c r="C430" s="144"/>
      <c r="D430" s="144" t="s">
        <v>1818</v>
      </c>
      <c r="E430" s="144" t="s">
        <v>1938</v>
      </c>
      <c r="F430" s="144"/>
      <c r="G430" s="144" t="s">
        <v>1784</v>
      </c>
      <c r="H430" s="144" t="s">
        <v>1785</v>
      </c>
      <c r="I430" s="144"/>
      <c r="J430" s="144" t="s">
        <v>3288</v>
      </c>
      <c r="K430" s="144" t="s">
        <v>3289</v>
      </c>
      <c r="L430" s="144"/>
      <c r="M430" s="144" t="s">
        <v>3289</v>
      </c>
      <c r="N430" s="145">
        <v>60</v>
      </c>
      <c r="O430" s="146" t="b">
        <v>0</v>
      </c>
      <c r="P430" s="144" t="s">
        <v>1822</v>
      </c>
      <c r="Q430" t="s">
        <v>1823</v>
      </c>
      <c r="R430" t="s">
        <v>562</v>
      </c>
    </row>
    <row r="431" spans="1:18" x14ac:dyDescent="0.25">
      <c r="A431" s="144" t="s">
        <v>10034</v>
      </c>
      <c r="B431" s="144" t="s">
        <v>739</v>
      </c>
      <c r="C431" s="144"/>
      <c r="D431" s="144" t="s">
        <v>1818</v>
      </c>
      <c r="E431" s="144" t="s">
        <v>2734</v>
      </c>
      <c r="F431" s="144"/>
      <c r="G431" s="144"/>
      <c r="H431" s="144"/>
      <c r="I431" s="144"/>
      <c r="J431" s="144" t="s">
        <v>739</v>
      </c>
      <c r="K431" s="144" t="s">
        <v>3290</v>
      </c>
      <c r="L431" s="144"/>
      <c r="M431" s="144" t="s">
        <v>3290</v>
      </c>
      <c r="N431" s="145">
        <v>60</v>
      </c>
      <c r="O431" s="146" t="b">
        <v>0</v>
      </c>
      <c r="P431" s="144" t="s">
        <v>1822</v>
      </c>
      <c r="Q431" t="s">
        <v>1823</v>
      </c>
      <c r="R431" t="s">
        <v>562</v>
      </c>
    </row>
    <row r="432" spans="1:18" x14ac:dyDescent="0.25">
      <c r="A432" s="144" t="s">
        <v>10035</v>
      </c>
      <c r="B432" s="144" t="s">
        <v>3292</v>
      </c>
      <c r="C432" s="144"/>
      <c r="D432" s="144" t="s">
        <v>1818</v>
      </c>
      <c r="E432" s="144" t="s">
        <v>2734</v>
      </c>
      <c r="F432" s="144" t="s">
        <v>3279</v>
      </c>
      <c r="G432" s="144" t="s">
        <v>1782</v>
      </c>
      <c r="H432" s="144" t="s">
        <v>1783</v>
      </c>
      <c r="I432" s="144"/>
      <c r="J432" s="144" t="s">
        <v>3292</v>
      </c>
      <c r="K432" s="144" t="s">
        <v>3293</v>
      </c>
      <c r="L432" s="144"/>
      <c r="M432" s="144" t="s">
        <v>3293</v>
      </c>
      <c r="N432" s="145">
        <v>60</v>
      </c>
      <c r="O432" s="146" t="b">
        <v>0</v>
      </c>
      <c r="P432" s="144" t="s">
        <v>1822</v>
      </c>
      <c r="Q432" t="s">
        <v>1823</v>
      </c>
      <c r="R432" t="s">
        <v>562</v>
      </c>
    </row>
    <row r="433" spans="1:18" x14ac:dyDescent="0.25">
      <c r="A433" s="144" t="s">
        <v>10036</v>
      </c>
      <c r="B433" s="144" t="s">
        <v>741</v>
      </c>
      <c r="C433" s="144"/>
      <c r="D433" s="144" t="s">
        <v>1818</v>
      </c>
      <c r="E433" s="144" t="s">
        <v>2734</v>
      </c>
      <c r="F433" s="144"/>
      <c r="G433" s="144" t="s">
        <v>1782</v>
      </c>
      <c r="H433" s="144" t="s">
        <v>1783</v>
      </c>
      <c r="I433" s="144"/>
      <c r="J433" s="144" t="s">
        <v>741</v>
      </c>
      <c r="K433" s="144" t="s">
        <v>3294</v>
      </c>
      <c r="L433" s="144"/>
      <c r="M433" s="144" t="s">
        <v>3294</v>
      </c>
      <c r="N433" s="145">
        <v>60</v>
      </c>
      <c r="O433" s="146" t="b">
        <v>0</v>
      </c>
      <c r="P433" s="144" t="s">
        <v>1822</v>
      </c>
      <c r="Q433" t="s">
        <v>1823</v>
      </c>
      <c r="R433" t="s">
        <v>562</v>
      </c>
    </row>
    <row r="434" spans="1:18" x14ac:dyDescent="0.25">
      <c r="A434" s="144" t="s">
        <v>10037</v>
      </c>
      <c r="B434" s="144" t="s">
        <v>743</v>
      </c>
      <c r="C434" s="144"/>
      <c r="D434" s="144" t="s">
        <v>1818</v>
      </c>
      <c r="E434" s="144" t="s">
        <v>2734</v>
      </c>
      <c r="F434" s="144"/>
      <c r="G434" s="144" t="s">
        <v>1782</v>
      </c>
      <c r="H434" s="144" t="s">
        <v>1783</v>
      </c>
      <c r="I434" s="144"/>
      <c r="J434" s="144" t="s">
        <v>743</v>
      </c>
      <c r="K434" s="144" t="s">
        <v>3295</v>
      </c>
      <c r="L434" s="144"/>
      <c r="M434" s="144" t="s">
        <v>3295</v>
      </c>
      <c r="N434" s="145">
        <v>60</v>
      </c>
      <c r="O434" s="146" t="b">
        <v>0</v>
      </c>
      <c r="P434" s="144" t="s">
        <v>1822</v>
      </c>
      <c r="Q434" t="s">
        <v>1823</v>
      </c>
      <c r="R434" t="s">
        <v>562</v>
      </c>
    </row>
    <row r="435" spans="1:18" x14ac:dyDescent="0.25">
      <c r="A435" s="144" t="s">
        <v>10038</v>
      </c>
      <c r="B435" s="144" t="s">
        <v>745</v>
      </c>
      <c r="C435" s="144"/>
      <c r="D435" s="144" t="s">
        <v>1818</v>
      </c>
      <c r="E435" s="144" t="s">
        <v>2734</v>
      </c>
      <c r="F435" s="144"/>
      <c r="G435" s="144" t="s">
        <v>1782</v>
      </c>
      <c r="H435" s="144" t="s">
        <v>1783</v>
      </c>
      <c r="I435" s="144"/>
      <c r="J435" s="144" t="s">
        <v>745</v>
      </c>
      <c r="K435" s="144" t="s">
        <v>3296</v>
      </c>
      <c r="L435" s="144"/>
      <c r="M435" s="144" t="s">
        <v>3296</v>
      </c>
      <c r="N435" s="145">
        <v>60</v>
      </c>
      <c r="O435" s="146" t="b">
        <v>0</v>
      </c>
      <c r="P435" s="144" t="s">
        <v>1822</v>
      </c>
      <c r="Q435" t="s">
        <v>1823</v>
      </c>
      <c r="R435" t="s">
        <v>562</v>
      </c>
    </row>
    <row r="436" spans="1:18" x14ac:dyDescent="0.25">
      <c r="A436" s="144" t="s">
        <v>10039</v>
      </c>
      <c r="B436" s="144" t="s">
        <v>747</v>
      </c>
      <c r="C436" s="144"/>
      <c r="D436" s="144" t="s">
        <v>1818</v>
      </c>
      <c r="E436" s="144" t="s">
        <v>2734</v>
      </c>
      <c r="F436" s="144"/>
      <c r="G436" s="144" t="s">
        <v>1782</v>
      </c>
      <c r="H436" s="144" t="s">
        <v>1783</v>
      </c>
      <c r="I436" s="144"/>
      <c r="J436" s="144" t="s">
        <v>747</v>
      </c>
      <c r="K436" s="144" t="s">
        <v>3297</v>
      </c>
      <c r="L436" s="144"/>
      <c r="M436" s="144" t="s">
        <v>3297</v>
      </c>
      <c r="N436" s="145">
        <v>60</v>
      </c>
      <c r="O436" s="146" t="b">
        <v>0</v>
      </c>
      <c r="P436" s="144" t="s">
        <v>1822</v>
      </c>
      <c r="Q436" t="s">
        <v>1823</v>
      </c>
      <c r="R436" t="s">
        <v>562</v>
      </c>
    </row>
    <row r="437" spans="1:18" x14ac:dyDescent="0.25">
      <c r="A437" s="144" t="s">
        <v>10040</v>
      </c>
      <c r="B437" s="144" t="s">
        <v>3299</v>
      </c>
      <c r="C437" s="144"/>
      <c r="D437" s="144" t="s">
        <v>1818</v>
      </c>
      <c r="E437" s="144" t="s">
        <v>2734</v>
      </c>
      <c r="F437" s="144"/>
      <c r="G437" s="144" t="s">
        <v>1782</v>
      </c>
      <c r="H437" s="144" t="s">
        <v>1783</v>
      </c>
      <c r="I437" s="144"/>
      <c r="J437" s="144" t="s">
        <v>3299</v>
      </c>
      <c r="K437" s="144" t="s">
        <v>3300</v>
      </c>
      <c r="L437" s="144"/>
      <c r="M437" s="144" t="s">
        <v>3300</v>
      </c>
      <c r="N437" s="145">
        <v>60</v>
      </c>
      <c r="O437" s="146" t="b">
        <v>0</v>
      </c>
      <c r="P437" s="144" t="s">
        <v>1822</v>
      </c>
      <c r="Q437" t="s">
        <v>1823</v>
      </c>
      <c r="R437" t="s">
        <v>562</v>
      </c>
    </row>
    <row r="438" spans="1:18" x14ac:dyDescent="0.25">
      <c r="A438" s="144" t="s">
        <v>10041</v>
      </c>
      <c r="B438" s="144" t="s">
        <v>3302</v>
      </c>
      <c r="C438" s="144"/>
      <c r="D438" s="144" t="s">
        <v>1818</v>
      </c>
      <c r="E438" s="144" t="s">
        <v>2734</v>
      </c>
      <c r="F438" s="144" t="s">
        <v>3279</v>
      </c>
      <c r="G438" s="144"/>
      <c r="H438" s="144"/>
      <c r="I438" s="144" t="s">
        <v>1852</v>
      </c>
      <c r="J438" s="144"/>
      <c r="K438" s="144"/>
      <c r="L438" s="144" t="s">
        <v>3303</v>
      </c>
      <c r="M438" s="144" t="s">
        <v>3304</v>
      </c>
      <c r="N438" s="145">
        <v>60</v>
      </c>
      <c r="O438" s="146" t="b">
        <v>0</v>
      </c>
      <c r="P438" s="144" t="s">
        <v>1822</v>
      </c>
      <c r="Q438" t="s">
        <v>1823</v>
      </c>
      <c r="R438" t="s">
        <v>562</v>
      </c>
    </row>
    <row r="439" spans="1:18" x14ac:dyDescent="0.25">
      <c r="A439" s="144" t="s">
        <v>10042</v>
      </c>
      <c r="B439" s="144" t="s">
        <v>3306</v>
      </c>
      <c r="C439" s="144"/>
      <c r="D439" s="144" t="s">
        <v>1818</v>
      </c>
      <c r="E439" s="144" t="s">
        <v>2734</v>
      </c>
      <c r="F439" s="144" t="s">
        <v>3279</v>
      </c>
      <c r="G439" s="144"/>
      <c r="H439" s="144"/>
      <c r="I439" s="144" t="s">
        <v>1852</v>
      </c>
      <c r="J439" s="144"/>
      <c r="K439" s="144"/>
      <c r="L439" s="144" t="s">
        <v>3307</v>
      </c>
      <c r="M439" s="144" t="s">
        <v>3308</v>
      </c>
      <c r="N439" s="145">
        <v>60</v>
      </c>
      <c r="O439" s="146" t="b">
        <v>0</v>
      </c>
      <c r="P439" s="144" t="s">
        <v>1822</v>
      </c>
      <c r="Q439" t="s">
        <v>1823</v>
      </c>
      <c r="R439" t="s">
        <v>562</v>
      </c>
    </row>
    <row r="440" spans="1:18" x14ac:dyDescent="0.25">
      <c r="A440" s="144" t="s">
        <v>10043</v>
      </c>
      <c r="B440" s="144" t="s">
        <v>3310</v>
      </c>
      <c r="C440" s="144"/>
      <c r="D440" s="144" t="s">
        <v>1818</v>
      </c>
      <c r="E440" s="144" t="s">
        <v>2734</v>
      </c>
      <c r="F440" s="144" t="s">
        <v>3279</v>
      </c>
      <c r="G440" s="144"/>
      <c r="H440" s="144"/>
      <c r="I440" s="144" t="s">
        <v>1852</v>
      </c>
      <c r="J440" s="144"/>
      <c r="K440" s="144"/>
      <c r="L440" s="144" t="s">
        <v>3311</v>
      </c>
      <c r="M440" s="144" t="s">
        <v>3312</v>
      </c>
      <c r="N440" s="145">
        <v>60</v>
      </c>
      <c r="O440" s="146" t="b">
        <v>0</v>
      </c>
      <c r="P440" s="144" t="s">
        <v>1822</v>
      </c>
      <c r="Q440" t="s">
        <v>1823</v>
      </c>
      <c r="R440" t="s">
        <v>562</v>
      </c>
    </row>
    <row r="441" spans="1:18" x14ac:dyDescent="0.25">
      <c r="A441" s="144" t="s">
        <v>10044</v>
      </c>
      <c r="B441" s="144" t="s">
        <v>3314</v>
      </c>
      <c r="C441" s="144"/>
      <c r="D441" s="144" t="s">
        <v>1818</v>
      </c>
      <c r="E441" s="144" t="s">
        <v>2734</v>
      </c>
      <c r="F441" s="144" t="s">
        <v>3279</v>
      </c>
      <c r="G441" s="144"/>
      <c r="H441" s="144"/>
      <c r="I441" s="144" t="s">
        <v>1852</v>
      </c>
      <c r="J441" s="144"/>
      <c r="K441" s="144"/>
      <c r="L441" s="144" t="s">
        <v>3315</v>
      </c>
      <c r="M441" s="144" t="s">
        <v>3316</v>
      </c>
      <c r="N441" s="145">
        <v>60</v>
      </c>
      <c r="O441" s="146" t="b">
        <v>0</v>
      </c>
      <c r="P441" s="144" t="s">
        <v>1822</v>
      </c>
      <c r="Q441" t="s">
        <v>1823</v>
      </c>
      <c r="R441" t="s">
        <v>562</v>
      </c>
    </row>
    <row r="442" spans="1:18" x14ac:dyDescent="0.25">
      <c r="A442" s="144" t="s">
        <v>10045</v>
      </c>
      <c r="B442" s="144" t="s">
        <v>3318</v>
      </c>
      <c r="C442" s="144"/>
      <c r="D442" s="144" t="s">
        <v>1818</v>
      </c>
      <c r="E442" s="144" t="s">
        <v>2734</v>
      </c>
      <c r="F442" s="144" t="s">
        <v>3279</v>
      </c>
      <c r="G442" s="144"/>
      <c r="H442" s="144"/>
      <c r="I442" s="144" t="s">
        <v>1852</v>
      </c>
      <c r="J442" s="144"/>
      <c r="K442" s="144"/>
      <c r="L442" s="144" t="s">
        <v>3319</v>
      </c>
      <c r="M442" s="144" t="s">
        <v>3320</v>
      </c>
      <c r="N442" s="145">
        <v>60</v>
      </c>
      <c r="O442" s="146" t="b">
        <v>0</v>
      </c>
      <c r="P442" s="144" t="s">
        <v>1822</v>
      </c>
      <c r="Q442" t="s">
        <v>1823</v>
      </c>
      <c r="R442" t="s">
        <v>562</v>
      </c>
    </row>
    <row r="443" spans="1:18" x14ac:dyDescent="0.25">
      <c r="A443" s="144" t="s">
        <v>15096</v>
      </c>
      <c r="B443" s="144" t="s">
        <v>3322</v>
      </c>
      <c r="C443" s="144"/>
      <c r="D443" s="144" t="s">
        <v>1818</v>
      </c>
      <c r="E443" s="144" t="s">
        <v>3323</v>
      </c>
      <c r="F443" s="144" t="s">
        <v>3324</v>
      </c>
      <c r="G443" s="144"/>
      <c r="H443" s="144"/>
      <c r="I443" s="144"/>
      <c r="J443" s="144"/>
      <c r="K443" s="144"/>
      <c r="L443" s="144" t="s">
        <v>3325</v>
      </c>
      <c r="M443" s="144" t="s">
        <v>3326</v>
      </c>
      <c r="N443" s="145"/>
      <c r="O443" s="146" t="b">
        <v>0</v>
      </c>
      <c r="P443" s="144" t="s">
        <v>1822</v>
      </c>
      <c r="Q443" t="s">
        <v>1823</v>
      </c>
      <c r="R443" t="s">
        <v>3321</v>
      </c>
    </row>
    <row r="444" spans="1:18" x14ac:dyDescent="0.25">
      <c r="A444" s="144" t="s">
        <v>10714</v>
      </c>
      <c r="B444" s="144" t="s">
        <v>3328</v>
      </c>
      <c r="C444" s="144"/>
      <c r="D444" s="144" t="s">
        <v>3329</v>
      </c>
      <c r="E444" s="144"/>
      <c r="F444" s="144"/>
      <c r="G444" s="144"/>
      <c r="H444" s="144"/>
      <c r="I444" s="144" t="s">
        <v>1852</v>
      </c>
      <c r="J444" s="144"/>
      <c r="K444" s="144"/>
      <c r="L444" s="144" t="s">
        <v>3330</v>
      </c>
      <c r="M444" s="144" t="s">
        <v>3331</v>
      </c>
      <c r="N444" s="145"/>
      <c r="O444" s="146" t="b">
        <v>0</v>
      </c>
      <c r="P444" s="144" t="s">
        <v>1822</v>
      </c>
      <c r="Q444" t="s">
        <v>1823</v>
      </c>
      <c r="R444" t="s">
        <v>3327</v>
      </c>
    </row>
    <row r="445" spans="1:18" x14ac:dyDescent="0.25">
      <c r="A445" s="144" t="s">
        <v>3332</v>
      </c>
      <c r="B445" s="144" t="s">
        <v>3333</v>
      </c>
      <c r="C445" s="144"/>
      <c r="D445" s="144" t="s">
        <v>1818</v>
      </c>
      <c r="E445" s="144"/>
      <c r="F445" s="144"/>
      <c r="G445" s="144" t="s">
        <v>1784</v>
      </c>
      <c r="H445" s="144" t="s">
        <v>1785</v>
      </c>
      <c r="I445" s="144" t="s">
        <v>1852</v>
      </c>
      <c r="J445" s="144"/>
      <c r="K445" s="144"/>
      <c r="L445" s="144" t="s">
        <v>3334</v>
      </c>
      <c r="M445" s="144" t="s">
        <v>3335</v>
      </c>
      <c r="N445" s="145">
        <v>60</v>
      </c>
      <c r="O445" s="146" t="b">
        <v>0</v>
      </c>
      <c r="P445" s="144" t="s">
        <v>1822</v>
      </c>
      <c r="Q445" t="s">
        <v>1823</v>
      </c>
      <c r="R445" t="s">
        <v>3332</v>
      </c>
    </row>
    <row r="446" spans="1:18" x14ac:dyDescent="0.25">
      <c r="A446" s="144" t="s">
        <v>11183</v>
      </c>
      <c r="B446" s="144" t="s">
        <v>3337</v>
      </c>
      <c r="C446" s="144"/>
      <c r="D446" s="144" t="s">
        <v>3338</v>
      </c>
      <c r="E446" s="144" t="s">
        <v>3339</v>
      </c>
      <c r="F446" s="144" t="s">
        <v>3340</v>
      </c>
      <c r="G446" s="144"/>
      <c r="H446" s="144"/>
      <c r="I446" s="144" t="s">
        <v>3341</v>
      </c>
      <c r="J446" s="144"/>
      <c r="K446" s="144"/>
      <c r="L446" s="144" t="s">
        <v>3342</v>
      </c>
      <c r="M446" s="144" t="s">
        <v>3343</v>
      </c>
      <c r="N446" s="145">
        <v>60</v>
      </c>
      <c r="O446" s="146" t="b">
        <v>0</v>
      </c>
      <c r="P446" s="144" t="s">
        <v>1822</v>
      </c>
      <c r="Q446" t="s">
        <v>1823</v>
      </c>
      <c r="R446" t="s">
        <v>3336</v>
      </c>
    </row>
    <row r="447" spans="1:18" x14ac:dyDescent="0.25">
      <c r="A447" s="144" t="s">
        <v>11156</v>
      </c>
      <c r="B447" s="144" t="s">
        <v>3345</v>
      </c>
      <c r="C447" s="144" t="s">
        <v>3346</v>
      </c>
      <c r="D447" s="144" t="s">
        <v>1818</v>
      </c>
      <c r="E447" s="144" t="s">
        <v>1858</v>
      </c>
      <c r="F447" s="144"/>
      <c r="G447" s="144" t="s">
        <v>1782</v>
      </c>
      <c r="H447" s="144" t="s">
        <v>1783</v>
      </c>
      <c r="I447" s="144" t="s">
        <v>1852</v>
      </c>
      <c r="J447" s="144"/>
      <c r="K447" s="144" t="s">
        <v>3347</v>
      </c>
      <c r="L447" s="144" t="s">
        <v>3348</v>
      </c>
      <c r="M447" s="144" t="s">
        <v>3349</v>
      </c>
      <c r="N447" s="145"/>
      <c r="O447" s="146" t="b">
        <v>0</v>
      </c>
      <c r="P447" s="144" t="s">
        <v>1822</v>
      </c>
      <c r="Q447" t="s">
        <v>1823</v>
      </c>
      <c r="R447" t="s">
        <v>3344</v>
      </c>
    </row>
    <row r="448" spans="1:18" x14ac:dyDescent="0.25">
      <c r="A448" s="144" t="s">
        <v>10050</v>
      </c>
      <c r="B448" s="144" t="s">
        <v>3351</v>
      </c>
      <c r="C448" s="144" t="s">
        <v>3352</v>
      </c>
      <c r="D448" s="144" t="s">
        <v>1818</v>
      </c>
      <c r="E448" s="144" t="s">
        <v>1930</v>
      </c>
      <c r="F448" s="144"/>
      <c r="G448" s="144" t="s">
        <v>1784</v>
      </c>
      <c r="H448" s="144" t="s">
        <v>1785</v>
      </c>
      <c r="I448" s="144" t="s">
        <v>1852</v>
      </c>
      <c r="J448" s="144"/>
      <c r="K448" s="144" t="s">
        <v>3353</v>
      </c>
      <c r="L448" s="144" t="s">
        <v>3354</v>
      </c>
      <c r="M448" s="144" t="s">
        <v>3353</v>
      </c>
      <c r="N448" s="145"/>
      <c r="O448" s="146" t="b">
        <v>0</v>
      </c>
      <c r="P448" s="144" t="s">
        <v>1822</v>
      </c>
      <c r="Q448" t="s">
        <v>1823</v>
      </c>
      <c r="R448" t="s">
        <v>3350</v>
      </c>
    </row>
    <row r="449" spans="1:18" x14ac:dyDescent="0.25">
      <c r="A449" s="144" t="s">
        <v>10053</v>
      </c>
      <c r="B449" s="144" t="s">
        <v>3356</v>
      </c>
      <c r="C449" s="144" t="s">
        <v>3357</v>
      </c>
      <c r="D449" s="144" t="s">
        <v>1818</v>
      </c>
      <c r="E449" s="144" t="s">
        <v>1971</v>
      </c>
      <c r="F449" s="144"/>
      <c r="G449" s="144" t="s">
        <v>1784</v>
      </c>
      <c r="H449" s="144" t="s">
        <v>1785</v>
      </c>
      <c r="I449" s="144" t="s">
        <v>3358</v>
      </c>
      <c r="J449" s="144" t="s">
        <v>3359</v>
      </c>
      <c r="K449" s="144" t="s">
        <v>3360</v>
      </c>
      <c r="L449" s="144" t="s">
        <v>1817</v>
      </c>
      <c r="M449" s="144" t="s">
        <v>3360</v>
      </c>
      <c r="N449" s="145"/>
      <c r="O449" s="146" t="b">
        <v>0</v>
      </c>
      <c r="P449" s="144" t="s">
        <v>1822</v>
      </c>
      <c r="Q449" t="s">
        <v>1823</v>
      </c>
      <c r="R449" t="s">
        <v>3350</v>
      </c>
    </row>
    <row r="450" spans="1:18" x14ac:dyDescent="0.25">
      <c r="A450" s="144" t="s">
        <v>10054</v>
      </c>
      <c r="B450" s="144" t="s">
        <v>3362</v>
      </c>
      <c r="C450" s="144" t="s">
        <v>1817</v>
      </c>
      <c r="D450" s="144" t="s">
        <v>1818</v>
      </c>
      <c r="E450" s="144" t="s">
        <v>1971</v>
      </c>
      <c r="F450" s="144"/>
      <c r="G450" s="144" t="s">
        <v>1784</v>
      </c>
      <c r="H450" s="144" t="s">
        <v>1785</v>
      </c>
      <c r="I450" s="144" t="s">
        <v>3358</v>
      </c>
      <c r="J450" s="144" t="s">
        <v>3363</v>
      </c>
      <c r="K450" s="144" t="s">
        <v>3364</v>
      </c>
      <c r="L450" s="144" t="s">
        <v>1817</v>
      </c>
      <c r="M450" s="144" t="s">
        <v>3364</v>
      </c>
      <c r="N450" s="145"/>
      <c r="O450" s="146" t="b">
        <v>0</v>
      </c>
      <c r="P450" s="144" t="s">
        <v>1822</v>
      </c>
      <c r="Q450" t="s">
        <v>1823</v>
      </c>
      <c r="R450" t="s">
        <v>3350</v>
      </c>
    </row>
    <row r="451" spans="1:18" x14ac:dyDescent="0.25">
      <c r="A451" s="144" t="s">
        <v>10062</v>
      </c>
      <c r="B451" s="144" t="s">
        <v>3366</v>
      </c>
      <c r="C451" s="144" t="s">
        <v>3357</v>
      </c>
      <c r="D451" s="144" t="s">
        <v>1818</v>
      </c>
      <c r="E451" s="144" t="s">
        <v>2072</v>
      </c>
      <c r="F451" s="144"/>
      <c r="G451" s="144" t="s">
        <v>1784</v>
      </c>
      <c r="H451" s="144" t="s">
        <v>1785</v>
      </c>
      <c r="I451" s="144" t="s">
        <v>3358</v>
      </c>
      <c r="J451" s="144" t="s">
        <v>3367</v>
      </c>
      <c r="K451" s="144" t="s">
        <v>3368</v>
      </c>
      <c r="L451" s="144" t="s">
        <v>1817</v>
      </c>
      <c r="M451" s="144" t="s">
        <v>3369</v>
      </c>
      <c r="N451" s="145"/>
      <c r="O451" s="146" t="b">
        <v>0</v>
      </c>
      <c r="P451" s="144" t="s">
        <v>1822</v>
      </c>
      <c r="Q451" t="s">
        <v>1823</v>
      </c>
      <c r="R451" t="s">
        <v>3350</v>
      </c>
    </row>
    <row r="452" spans="1:18" x14ac:dyDescent="0.25">
      <c r="A452" s="144" t="s">
        <v>10063</v>
      </c>
      <c r="B452" s="144" t="s">
        <v>3371</v>
      </c>
      <c r="C452" s="144" t="s">
        <v>3357</v>
      </c>
      <c r="D452" s="144" t="s">
        <v>1818</v>
      </c>
      <c r="E452" s="144" t="s">
        <v>2072</v>
      </c>
      <c r="F452" s="144"/>
      <c r="G452" s="144" t="s">
        <v>1784</v>
      </c>
      <c r="H452" s="144" t="s">
        <v>1785</v>
      </c>
      <c r="I452" s="144" t="s">
        <v>3358</v>
      </c>
      <c r="J452" s="144" t="s">
        <v>3372</v>
      </c>
      <c r="K452" s="144" t="s">
        <v>3373</v>
      </c>
      <c r="L452" s="144" t="s">
        <v>1817</v>
      </c>
      <c r="M452" s="144" t="s">
        <v>3373</v>
      </c>
      <c r="N452" s="145"/>
      <c r="O452" s="146" t="b">
        <v>0</v>
      </c>
      <c r="P452" s="144" t="s">
        <v>1822</v>
      </c>
      <c r="Q452" t="s">
        <v>1823</v>
      </c>
      <c r="R452" t="s">
        <v>3350</v>
      </c>
    </row>
    <row r="453" spans="1:18" x14ac:dyDescent="0.25">
      <c r="A453" s="144" t="s">
        <v>10052</v>
      </c>
      <c r="B453" s="144" t="s">
        <v>3375</v>
      </c>
      <c r="C453" s="144" t="s">
        <v>1817</v>
      </c>
      <c r="D453" s="144" t="s">
        <v>1818</v>
      </c>
      <c r="E453" s="144" t="s">
        <v>1926</v>
      </c>
      <c r="F453" s="144"/>
      <c r="G453" s="144" t="s">
        <v>1784</v>
      </c>
      <c r="H453" s="144" t="s">
        <v>1785</v>
      </c>
      <c r="I453" s="144" t="s">
        <v>3358</v>
      </c>
      <c r="J453" s="144" t="s">
        <v>3376</v>
      </c>
      <c r="K453" s="144" t="s">
        <v>3377</v>
      </c>
      <c r="L453" s="144" t="s">
        <v>1817</v>
      </c>
      <c r="M453" s="144" t="s">
        <v>3377</v>
      </c>
      <c r="N453" s="145"/>
      <c r="O453" s="146" t="b">
        <v>0</v>
      </c>
      <c r="P453" s="144" t="s">
        <v>1822</v>
      </c>
      <c r="Q453" t="s">
        <v>1823</v>
      </c>
      <c r="R453" t="s">
        <v>3350</v>
      </c>
    </row>
    <row r="454" spans="1:18" x14ac:dyDescent="0.25">
      <c r="A454" s="144" t="s">
        <v>10055</v>
      </c>
      <c r="B454" s="144" t="s">
        <v>3379</v>
      </c>
      <c r="C454" s="144" t="s">
        <v>1817</v>
      </c>
      <c r="D454" s="144" t="s">
        <v>1818</v>
      </c>
      <c r="E454" s="144" t="s">
        <v>1971</v>
      </c>
      <c r="F454" s="144"/>
      <c r="G454" s="144" t="s">
        <v>1784</v>
      </c>
      <c r="H454" s="144" t="s">
        <v>1785</v>
      </c>
      <c r="I454" s="144" t="s">
        <v>3358</v>
      </c>
      <c r="J454" s="144" t="s">
        <v>3380</v>
      </c>
      <c r="K454" s="144" t="s">
        <v>3381</v>
      </c>
      <c r="L454" s="144" t="s">
        <v>1817</v>
      </c>
      <c r="M454" s="144" t="s">
        <v>3382</v>
      </c>
      <c r="N454" s="145"/>
      <c r="O454" s="146" t="b">
        <v>0</v>
      </c>
      <c r="P454" s="144" t="s">
        <v>1822</v>
      </c>
      <c r="Q454" t="s">
        <v>1823</v>
      </c>
      <c r="R454" t="s">
        <v>3350</v>
      </c>
    </row>
    <row r="455" spans="1:18" x14ac:dyDescent="0.25">
      <c r="A455" s="144" t="s">
        <v>10058</v>
      </c>
      <c r="B455" s="144" t="s">
        <v>3384</v>
      </c>
      <c r="C455" s="144" t="s">
        <v>1817</v>
      </c>
      <c r="D455" s="144" t="s">
        <v>1818</v>
      </c>
      <c r="E455" s="144" t="s">
        <v>1881</v>
      </c>
      <c r="F455" s="144"/>
      <c r="G455" s="144" t="s">
        <v>1782</v>
      </c>
      <c r="H455" s="144" t="s">
        <v>1783</v>
      </c>
      <c r="I455" s="144" t="s">
        <v>3358</v>
      </c>
      <c r="J455" s="144" t="s">
        <v>3385</v>
      </c>
      <c r="K455" s="144" t="s">
        <v>3386</v>
      </c>
      <c r="L455" s="144" t="s">
        <v>1817</v>
      </c>
      <c r="M455" s="144" t="s">
        <v>3386</v>
      </c>
      <c r="N455" s="145"/>
      <c r="O455" s="146" t="b">
        <v>0</v>
      </c>
      <c r="P455" s="144" t="s">
        <v>1822</v>
      </c>
      <c r="Q455" t="s">
        <v>1823</v>
      </c>
      <c r="R455" t="s">
        <v>3350</v>
      </c>
    </row>
    <row r="456" spans="1:18" x14ac:dyDescent="0.25">
      <c r="A456" s="144" t="s">
        <v>10056</v>
      </c>
      <c r="B456" s="144" t="s">
        <v>3388</v>
      </c>
      <c r="C456" s="144" t="s">
        <v>1817</v>
      </c>
      <c r="D456" s="144" t="s">
        <v>1818</v>
      </c>
      <c r="E456" s="144" t="s">
        <v>1971</v>
      </c>
      <c r="F456" s="144"/>
      <c r="G456" s="144" t="s">
        <v>1784</v>
      </c>
      <c r="H456" s="144" t="s">
        <v>1785</v>
      </c>
      <c r="I456" s="144" t="s">
        <v>3358</v>
      </c>
      <c r="J456" s="144" t="s">
        <v>3389</v>
      </c>
      <c r="K456" s="144" t="s">
        <v>3390</v>
      </c>
      <c r="L456" s="144" t="s">
        <v>1817</v>
      </c>
      <c r="M456" s="144" t="s">
        <v>3390</v>
      </c>
      <c r="N456" s="145"/>
      <c r="O456" s="146" t="b">
        <v>0</v>
      </c>
      <c r="P456" s="144" t="s">
        <v>1822</v>
      </c>
      <c r="Q456" t="s">
        <v>1823</v>
      </c>
      <c r="R456" t="s">
        <v>3350</v>
      </c>
    </row>
    <row r="457" spans="1:18" x14ac:dyDescent="0.25">
      <c r="A457" s="144" t="s">
        <v>10047</v>
      </c>
      <c r="B457" s="144" t="s">
        <v>3392</v>
      </c>
      <c r="C457" s="144" t="s">
        <v>1817</v>
      </c>
      <c r="D457" s="144" t="s">
        <v>1818</v>
      </c>
      <c r="E457" s="144" t="s">
        <v>2086</v>
      </c>
      <c r="F457" s="144"/>
      <c r="G457" s="144" t="s">
        <v>1782</v>
      </c>
      <c r="H457" s="144" t="s">
        <v>1783</v>
      </c>
      <c r="I457" s="144" t="s">
        <v>3358</v>
      </c>
      <c r="J457" s="144" t="s">
        <v>3393</v>
      </c>
      <c r="K457" s="144" t="s">
        <v>3394</v>
      </c>
      <c r="L457" s="144" t="s">
        <v>1817</v>
      </c>
      <c r="M457" s="144" t="s">
        <v>3394</v>
      </c>
      <c r="N457" s="145"/>
      <c r="O457" s="146" t="b">
        <v>0</v>
      </c>
      <c r="P457" s="144" t="s">
        <v>1822</v>
      </c>
      <c r="Q457" t="s">
        <v>1823</v>
      </c>
      <c r="R457" t="s">
        <v>3350</v>
      </c>
    </row>
    <row r="458" spans="1:18" x14ac:dyDescent="0.25">
      <c r="A458" s="144" t="s">
        <v>10059</v>
      </c>
      <c r="B458" s="144" t="s">
        <v>3396</v>
      </c>
      <c r="C458" s="144" t="s">
        <v>1817</v>
      </c>
      <c r="D458" s="144" t="s">
        <v>1818</v>
      </c>
      <c r="E458" s="144" t="s">
        <v>1881</v>
      </c>
      <c r="F458" s="144"/>
      <c r="G458" s="144" t="s">
        <v>1782</v>
      </c>
      <c r="H458" s="144" t="s">
        <v>1783</v>
      </c>
      <c r="I458" s="144" t="s">
        <v>3358</v>
      </c>
      <c r="J458" s="144" t="s">
        <v>3397</v>
      </c>
      <c r="K458" s="144" t="s">
        <v>3398</v>
      </c>
      <c r="L458" s="144" t="s">
        <v>1817</v>
      </c>
      <c r="M458" s="144" t="s">
        <v>3398</v>
      </c>
      <c r="N458" s="145"/>
      <c r="O458" s="146" t="b">
        <v>0</v>
      </c>
      <c r="P458" s="144" t="s">
        <v>1822</v>
      </c>
      <c r="Q458" t="s">
        <v>1823</v>
      </c>
      <c r="R458" t="s">
        <v>3350</v>
      </c>
    </row>
    <row r="459" spans="1:18" x14ac:dyDescent="0.25">
      <c r="A459" s="144" t="s">
        <v>10048</v>
      </c>
      <c r="B459" s="144" t="s">
        <v>3400</v>
      </c>
      <c r="C459" s="144" t="s">
        <v>1817</v>
      </c>
      <c r="D459" s="144" t="s">
        <v>1818</v>
      </c>
      <c r="E459" s="144" t="s">
        <v>2086</v>
      </c>
      <c r="F459" s="144"/>
      <c r="G459" s="144" t="s">
        <v>1782</v>
      </c>
      <c r="H459" s="144" t="s">
        <v>1783</v>
      </c>
      <c r="I459" s="144" t="s">
        <v>3358</v>
      </c>
      <c r="J459" s="144" t="s">
        <v>3401</v>
      </c>
      <c r="K459" s="144" t="s">
        <v>3402</v>
      </c>
      <c r="L459" s="144" t="s">
        <v>1817</v>
      </c>
      <c r="M459" s="144" t="s">
        <v>3402</v>
      </c>
      <c r="N459" s="145"/>
      <c r="O459" s="146" t="b">
        <v>0</v>
      </c>
      <c r="P459" s="144" t="s">
        <v>1822</v>
      </c>
      <c r="Q459" t="s">
        <v>1823</v>
      </c>
      <c r="R459" t="s">
        <v>3350</v>
      </c>
    </row>
    <row r="460" spans="1:18" x14ac:dyDescent="0.25">
      <c r="A460" s="144" t="s">
        <v>10060</v>
      </c>
      <c r="B460" s="144" t="s">
        <v>3404</v>
      </c>
      <c r="C460" s="144" t="s">
        <v>1817</v>
      </c>
      <c r="D460" s="144" t="s">
        <v>1818</v>
      </c>
      <c r="E460" s="144" t="s">
        <v>1881</v>
      </c>
      <c r="F460" s="144"/>
      <c r="G460" s="144" t="s">
        <v>1782</v>
      </c>
      <c r="H460" s="144" t="s">
        <v>1783</v>
      </c>
      <c r="I460" s="144" t="s">
        <v>3358</v>
      </c>
      <c r="J460" s="144" t="s">
        <v>3405</v>
      </c>
      <c r="K460" s="144" t="s">
        <v>3406</v>
      </c>
      <c r="L460" s="144" t="s">
        <v>1817</v>
      </c>
      <c r="M460" s="144" t="s">
        <v>3407</v>
      </c>
      <c r="N460" s="145"/>
      <c r="O460" s="146" t="b">
        <v>0</v>
      </c>
      <c r="P460" s="144" t="s">
        <v>1822</v>
      </c>
      <c r="Q460" t="s">
        <v>1823</v>
      </c>
      <c r="R460" t="s">
        <v>3350</v>
      </c>
    </row>
    <row r="461" spans="1:18" x14ac:dyDescent="0.25">
      <c r="A461" s="144" t="s">
        <v>10057</v>
      </c>
      <c r="B461" s="144" t="s">
        <v>3409</v>
      </c>
      <c r="C461" s="144" t="s">
        <v>1817</v>
      </c>
      <c r="D461" s="144" t="s">
        <v>1818</v>
      </c>
      <c r="E461" s="144" t="s">
        <v>1971</v>
      </c>
      <c r="F461" s="144"/>
      <c r="G461" s="144" t="s">
        <v>1784</v>
      </c>
      <c r="H461" s="144" t="s">
        <v>1785</v>
      </c>
      <c r="I461" s="144" t="s">
        <v>3358</v>
      </c>
      <c r="J461" s="144" t="s">
        <v>3410</v>
      </c>
      <c r="K461" s="144" t="s">
        <v>3411</v>
      </c>
      <c r="L461" s="144" t="s">
        <v>1817</v>
      </c>
      <c r="M461" s="144" t="s">
        <v>3412</v>
      </c>
      <c r="N461" s="145"/>
      <c r="O461" s="146" t="b">
        <v>0</v>
      </c>
      <c r="P461" s="144" t="s">
        <v>1822</v>
      </c>
      <c r="Q461" t="s">
        <v>1823</v>
      </c>
      <c r="R461" t="s">
        <v>3350</v>
      </c>
    </row>
    <row r="462" spans="1:18" x14ac:dyDescent="0.25">
      <c r="A462" s="144" t="s">
        <v>10051</v>
      </c>
      <c r="B462" s="144" t="s">
        <v>3414</v>
      </c>
      <c r="C462" s="144" t="s">
        <v>3357</v>
      </c>
      <c r="D462" s="144" t="s">
        <v>1818</v>
      </c>
      <c r="E462" s="144" t="s">
        <v>1930</v>
      </c>
      <c r="F462" s="144"/>
      <c r="G462" s="144" t="s">
        <v>1784</v>
      </c>
      <c r="H462" s="144" t="s">
        <v>1785</v>
      </c>
      <c r="I462" s="144" t="s">
        <v>3415</v>
      </c>
      <c r="J462" s="144" t="s">
        <v>3416</v>
      </c>
      <c r="K462" s="144" t="s">
        <v>3417</v>
      </c>
      <c r="L462" s="144" t="s">
        <v>1817</v>
      </c>
      <c r="M462" s="144" t="s">
        <v>3417</v>
      </c>
      <c r="N462" s="145"/>
      <c r="O462" s="146" t="b">
        <v>0</v>
      </c>
      <c r="P462" s="144" t="s">
        <v>1822</v>
      </c>
      <c r="Q462" t="s">
        <v>1823</v>
      </c>
      <c r="R462" t="s">
        <v>3350</v>
      </c>
    </row>
    <row r="463" spans="1:18" x14ac:dyDescent="0.25">
      <c r="A463" s="144" t="s">
        <v>10061</v>
      </c>
      <c r="B463" s="144" t="s">
        <v>3419</v>
      </c>
      <c r="C463" s="144" t="s">
        <v>1817</v>
      </c>
      <c r="D463" s="144" t="s">
        <v>1818</v>
      </c>
      <c r="E463" s="144" t="s">
        <v>1938</v>
      </c>
      <c r="F463" s="144"/>
      <c r="G463" s="144" t="s">
        <v>1784</v>
      </c>
      <c r="H463" s="144" t="s">
        <v>1785</v>
      </c>
      <c r="I463" s="144" t="s">
        <v>3358</v>
      </c>
      <c r="J463" s="144" t="s">
        <v>3420</v>
      </c>
      <c r="K463" s="144" t="s">
        <v>3421</v>
      </c>
      <c r="L463" s="144" t="s">
        <v>1817</v>
      </c>
      <c r="M463" s="144" t="s">
        <v>3421</v>
      </c>
      <c r="N463" s="145"/>
      <c r="O463" s="146" t="b">
        <v>0</v>
      </c>
      <c r="P463" s="144" t="s">
        <v>1822</v>
      </c>
      <c r="Q463" t="s">
        <v>1823</v>
      </c>
      <c r="R463" t="s">
        <v>3350</v>
      </c>
    </row>
    <row r="464" spans="1:18" x14ac:dyDescent="0.25">
      <c r="A464" s="144" t="s">
        <v>10049</v>
      </c>
      <c r="B464" s="144" t="s">
        <v>3423</v>
      </c>
      <c r="C464" s="144" t="s">
        <v>3424</v>
      </c>
      <c r="D464" s="144" t="s">
        <v>1818</v>
      </c>
      <c r="E464" s="144" t="s">
        <v>2734</v>
      </c>
      <c r="F464" s="144"/>
      <c r="G464" s="144" t="s">
        <v>1782</v>
      </c>
      <c r="H464" s="144" t="s">
        <v>1783</v>
      </c>
      <c r="I464" s="144" t="s">
        <v>3358</v>
      </c>
      <c r="J464" s="144" t="s">
        <v>3425</v>
      </c>
      <c r="K464" s="144" t="s">
        <v>3426</v>
      </c>
      <c r="L464" s="144" t="s">
        <v>1817</v>
      </c>
      <c r="M464" s="144" t="s">
        <v>3426</v>
      </c>
      <c r="N464" s="145"/>
      <c r="O464" s="146" t="b">
        <v>0</v>
      </c>
      <c r="P464" s="144" t="s">
        <v>1822</v>
      </c>
      <c r="Q464" t="s">
        <v>1823</v>
      </c>
      <c r="R464" t="s">
        <v>3350</v>
      </c>
    </row>
    <row r="465" spans="1:18" x14ac:dyDescent="0.25">
      <c r="A465" s="144" t="s">
        <v>11090</v>
      </c>
      <c r="B465" s="144" t="s">
        <v>568</v>
      </c>
      <c r="C465" s="144"/>
      <c r="D465" s="144" t="s">
        <v>1818</v>
      </c>
      <c r="E465" s="144" t="s">
        <v>1971</v>
      </c>
      <c r="F465" s="144" t="s">
        <v>3427</v>
      </c>
      <c r="G465" s="144" t="s">
        <v>1784</v>
      </c>
      <c r="H465" s="144" t="s">
        <v>1785</v>
      </c>
      <c r="I465" s="144"/>
      <c r="J465" s="144"/>
      <c r="K465" s="144"/>
      <c r="L465" s="144" t="s">
        <v>3428</v>
      </c>
      <c r="M465" s="144" t="s">
        <v>3429</v>
      </c>
      <c r="N465" s="145"/>
      <c r="O465" s="146" t="b">
        <v>0</v>
      </c>
      <c r="P465" s="144" t="s">
        <v>1822</v>
      </c>
      <c r="Q465" t="s">
        <v>1823</v>
      </c>
      <c r="R465" t="s">
        <v>567</v>
      </c>
    </row>
    <row r="466" spans="1:18" x14ac:dyDescent="0.25">
      <c r="A466" s="144" t="s">
        <v>11074</v>
      </c>
      <c r="B466" s="144" t="s">
        <v>3431</v>
      </c>
      <c r="C466" s="144"/>
      <c r="D466" s="144" t="s">
        <v>1818</v>
      </c>
      <c r="E466" s="144"/>
      <c r="F466" s="144"/>
      <c r="G466" s="144"/>
      <c r="H466" s="144"/>
      <c r="I466" s="144"/>
      <c r="J466" s="144"/>
      <c r="K466" s="144"/>
      <c r="L466" s="144" t="s">
        <v>3432</v>
      </c>
      <c r="M466" s="144" t="s">
        <v>3433</v>
      </c>
      <c r="N466" s="145"/>
      <c r="O466" s="146" t="b">
        <v>0</v>
      </c>
      <c r="P466" s="144" t="s">
        <v>1822</v>
      </c>
      <c r="Q466" t="s">
        <v>1823</v>
      </c>
      <c r="R466" t="s">
        <v>3430</v>
      </c>
    </row>
    <row r="467" spans="1:18" x14ac:dyDescent="0.25">
      <c r="A467" s="144" t="s">
        <v>10068</v>
      </c>
      <c r="B467" s="144" t="s">
        <v>570</v>
      </c>
      <c r="C467" s="144"/>
      <c r="D467" s="144" t="s">
        <v>1818</v>
      </c>
      <c r="E467" s="144"/>
      <c r="F467" s="144"/>
      <c r="G467" s="144" t="s">
        <v>1784</v>
      </c>
      <c r="H467" s="144" t="s">
        <v>1785</v>
      </c>
      <c r="I467" s="144" t="s">
        <v>1852</v>
      </c>
      <c r="J467" s="144" t="s">
        <v>3434</v>
      </c>
      <c r="K467" s="144"/>
      <c r="L467" s="144" t="s">
        <v>3435</v>
      </c>
      <c r="M467" s="144" t="s">
        <v>3436</v>
      </c>
      <c r="N467" s="145">
        <v>60</v>
      </c>
      <c r="O467" s="146" t="b">
        <v>0</v>
      </c>
      <c r="P467" s="144" t="s">
        <v>3075</v>
      </c>
      <c r="Q467" t="s">
        <v>1823</v>
      </c>
      <c r="R467" t="s">
        <v>569</v>
      </c>
    </row>
    <row r="468" spans="1:18" x14ac:dyDescent="0.25">
      <c r="A468" s="144" t="s">
        <v>10064</v>
      </c>
      <c r="B468" s="144" t="s">
        <v>3438</v>
      </c>
      <c r="C468" s="144" t="s">
        <v>1817</v>
      </c>
      <c r="D468" s="144" t="s">
        <v>1818</v>
      </c>
      <c r="E468" s="144" t="s">
        <v>2086</v>
      </c>
      <c r="F468" s="144"/>
      <c r="G468" s="144" t="s">
        <v>1782</v>
      </c>
      <c r="H468" s="144" t="s">
        <v>1783</v>
      </c>
      <c r="I468" s="144" t="s">
        <v>3439</v>
      </c>
      <c r="J468" s="144" t="s">
        <v>3440</v>
      </c>
      <c r="K468" s="144" t="s">
        <v>3441</v>
      </c>
      <c r="L468" s="144"/>
      <c r="M468" s="144" t="s">
        <v>3442</v>
      </c>
      <c r="N468" s="145">
        <v>60</v>
      </c>
      <c r="O468" s="146" t="b">
        <v>0</v>
      </c>
      <c r="P468" s="144" t="s">
        <v>1822</v>
      </c>
      <c r="Q468" t="s">
        <v>1823</v>
      </c>
      <c r="R468" t="s">
        <v>569</v>
      </c>
    </row>
    <row r="469" spans="1:18" x14ac:dyDescent="0.25">
      <c r="A469" s="144" t="s">
        <v>10066</v>
      </c>
      <c r="B469" s="144" t="s">
        <v>3444</v>
      </c>
      <c r="C469" s="144" t="s">
        <v>1817</v>
      </c>
      <c r="D469" s="144" t="s">
        <v>1818</v>
      </c>
      <c r="E469" s="144" t="s">
        <v>1832</v>
      </c>
      <c r="F469" s="144"/>
      <c r="G469" s="144" t="s">
        <v>1782</v>
      </c>
      <c r="H469" s="144" t="s">
        <v>1783</v>
      </c>
      <c r="I469" s="144" t="s">
        <v>3439</v>
      </c>
      <c r="J469" s="144" t="s">
        <v>3445</v>
      </c>
      <c r="K469" s="144" t="s">
        <v>3446</v>
      </c>
      <c r="L469" s="144"/>
      <c r="M469" s="144" t="s">
        <v>3446</v>
      </c>
      <c r="N469" s="145">
        <v>60</v>
      </c>
      <c r="O469" s="146" t="b">
        <v>0</v>
      </c>
      <c r="P469" s="144" t="s">
        <v>1822</v>
      </c>
      <c r="Q469" t="s">
        <v>1823</v>
      </c>
      <c r="R469" t="s">
        <v>569</v>
      </c>
    </row>
    <row r="470" spans="1:18" x14ac:dyDescent="0.25">
      <c r="A470" s="144" t="s">
        <v>10067</v>
      </c>
      <c r="B470" s="144" t="s">
        <v>3448</v>
      </c>
      <c r="C470" s="144" t="s">
        <v>1817</v>
      </c>
      <c r="D470" s="144" t="s">
        <v>1818</v>
      </c>
      <c r="E470" s="144" t="s">
        <v>1926</v>
      </c>
      <c r="F470" s="144"/>
      <c r="G470" s="144" t="s">
        <v>1784</v>
      </c>
      <c r="H470" s="144" t="s">
        <v>1785</v>
      </c>
      <c r="I470" s="144" t="s">
        <v>3439</v>
      </c>
      <c r="J470" s="144" t="s">
        <v>3449</v>
      </c>
      <c r="K470" s="144" t="s">
        <v>3450</v>
      </c>
      <c r="L470" s="144"/>
      <c r="M470" s="144" t="s">
        <v>3451</v>
      </c>
      <c r="N470" s="145">
        <v>60</v>
      </c>
      <c r="O470" s="146" t="b">
        <v>0</v>
      </c>
      <c r="P470" s="144" t="s">
        <v>1822</v>
      </c>
      <c r="Q470" t="s">
        <v>1823</v>
      </c>
      <c r="R470" t="s">
        <v>569</v>
      </c>
    </row>
    <row r="471" spans="1:18" x14ac:dyDescent="0.25">
      <c r="A471" s="144" t="s">
        <v>10065</v>
      </c>
      <c r="B471" s="144" t="s">
        <v>3453</v>
      </c>
      <c r="C471" s="144" t="s">
        <v>1817</v>
      </c>
      <c r="D471" s="144" t="s">
        <v>1818</v>
      </c>
      <c r="E471" s="144" t="s">
        <v>1938</v>
      </c>
      <c r="F471" s="144"/>
      <c r="G471" s="144" t="s">
        <v>1784</v>
      </c>
      <c r="H471" s="144" t="s">
        <v>1785</v>
      </c>
      <c r="I471" s="144" t="s">
        <v>3439</v>
      </c>
      <c r="J471" s="144" t="s">
        <v>3454</v>
      </c>
      <c r="K471" s="144" t="s">
        <v>3455</v>
      </c>
      <c r="L471" s="144"/>
      <c r="M471" s="144" t="s">
        <v>3455</v>
      </c>
      <c r="N471" s="145">
        <v>60</v>
      </c>
      <c r="O471" s="146" t="b">
        <v>0</v>
      </c>
      <c r="P471" s="144" t="s">
        <v>1822</v>
      </c>
      <c r="Q471" t="s">
        <v>1823</v>
      </c>
      <c r="R471" t="s">
        <v>569</v>
      </c>
    </row>
    <row r="472" spans="1:18" x14ac:dyDescent="0.25">
      <c r="A472" s="144" t="s">
        <v>10069</v>
      </c>
      <c r="B472" s="144" t="s">
        <v>3457</v>
      </c>
      <c r="C472" s="144" t="s">
        <v>1817</v>
      </c>
      <c r="D472" s="144" t="s">
        <v>1818</v>
      </c>
      <c r="E472" s="144" t="s">
        <v>1938</v>
      </c>
      <c r="F472" s="144"/>
      <c r="G472" s="144" t="s">
        <v>70</v>
      </c>
      <c r="H472" s="144" t="s">
        <v>1779</v>
      </c>
      <c r="I472" s="144" t="s">
        <v>3439</v>
      </c>
      <c r="J472" s="144" t="s">
        <v>3458</v>
      </c>
      <c r="K472" s="144" t="s">
        <v>3459</v>
      </c>
      <c r="L472" s="144"/>
      <c r="M472" s="144" t="s">
        <v>3459</v>
      </c>
      <c r="N472" s="145">
        <v>60</v>
      </c>
      <c r="O472" s="146" t="b">
        <v>0</v>
      </c>
      <c r="P472" s="144" t="s">
        <v>1822</v>
      </c>
      <c r="Q472" t="s">
        <v>1823</v>
      </c>
      <c r="R472" t="s">
        <v>569</v>
      </c>
    </row>
    <row r="473" spans="1:18" x14ac:dyDescent="0.25">
      <c r="A473" s="144" t="e">
        <v>#N/A</v>
      </c>
      <c r="B473" s="144" t="s">
        <v>3460</v>
      </c>
      <c r="C473" s="144"/>
      <c r="D473" s="144" t="s">
        <v>1818</v>
      </c>
      <c r="E473" s="144" t="s">
        <v>1926</v>
      </c>
      <c r="F473" s="144" t="s">
        <v>3461</v>
      </c>
      <c r="G473" s="144" t="s">
        <v>70</v>
      </c>
      <c r="H473" s="144" t="s">
        <v>1779</v>
      </c>
      <c r="I473" s="144" t="s">
        <v>3462</v>
      </c>
      <c r="J473" s="144" t="s">
        <v>3460</v>
      </c>
      <c r="K473" s="144" t="s">
        <v>3463</v>
      </c>
      <c r="L473" s="144" t="s">
        <v>1817</v>
      </c>
      <c r="M473" s="144" t="s">
        <v>3463</v>
      </c>
      <c r="N473" s="145">
        <v>58</v>
      </c>
      <c r="O473" s="146" t="b">
        <v>0</v>
      </c>
      <c r="P473" s="144" t="s">
        <v>1822</v>
      </c>
      <c r="Q473" t="s">
        <v>1823</v>
      </c>
      <c r="R473" t="s">
        <v>3464</v>
      </c>
    </row>
    <row r="474" spans="1:18" x14ac:dyDescent="0.25">
      <c r="A474" s="144" t="s">
        <v>10144</v>
      </c>
      <c r="B474" s="144" t="s">
        <v>3466</v>
      </c>
      <c r="C474" s="144"/>
      <c r="D474" s="144" t="s">
        <v>1902</v>
      </c>
      <c r="E474" s="144"/>
      <c r="F474" s="144"/>
      <c r="G474" s="144"/>
      <c r="H474" s="144"/>
      <c r="I474" s="144" t="s">
        <v>3462</v>
      </c>
      <c r="J474" s="144" t="s">
        <v>3466</v>
      </c>
      <c r="K474" s="144" t="s">
        <v>3467</v>
      </c>
      <c r="L474" s="144" t="s">
        <v>1817</v>
      </c>
      <c r="M474" s="144" t="s">
        <v>3467</v>
      </c>
      <c r="N474" s="145">
        <v>58</v>
      </c>
      <c r="O474" s="146" t="b">
        <v>0</v>
      </c>
      <c r="P474" s="144" t="s">
        <v>1822</v>
      </c>
      <c r="Q474" t="s">
        <v>1823</v>
      </c>
      <c r="R474" t="s">
        <v>3464</v>
      </c>
    </row>
    <row r="475" spans="1:18" x14ac:dyDescent="0.25">
      <c r="A475" s="144" t="s">
        <v>10145</v>
      </c>
      <c r="B475" s="144" t="s">
        <v>3469</v>
      </c>
      <c r="C475" s="144"/>
      <c r="D475" s="144" t="s">
        <v>1902</v>
      </c>
      <c r="E475" s="144"/>
      <c r="F475" s="144"/>
      <c r="G475" s="144"/>
      <c r="H475" s="144"/>
      <c r="I475" s="144" t="s">
        <v>3462</v>
      </c>
      <c r="J475" s="144" t="s">
        <v>3469</v>
      </c>
      <c r="K475" s="144" t="s">
        <v>3470</v>
      </c>
      <c r="L475" s="144" t="s">
        <v>1817</v>
      </c>
      <c r="M475" s="144" t="s">
        <v>3470</v>
      </c>
      <c r="N475" s="145">
        <v>58</v>
      </c>
      <c r="O475" s="146" t="b">
        <v>0</v>
      </c>
      <c r="P475" s="144" t="s">
        <v>1822</v>
      </c>
      <c r="Q475" t="s">
        <v>1823</v>
      </c>
      <c r="R475" t="s">
        <v>3464</v>
      </c>
    </row>
    <row r="476" spans="1:18" x14ac:dyDescent="0.25">
      <c r="A476" s="144" t="s">
        <v>10159</v>
      </c>
      <c r="B476" s="144" t="s">
        <v>3472</v>
      </c>
      <c r="C476" s="144"/>
      <c r="D476" s="144" t="s">
        <v>3473</v>
      </c>
      <c r="E476" s="144"/>
      <c r="F476" s="144"/>
      <c r="G476" s="144"/>
      <c r="H476" s="144"/>
      <c r="I476" s="144" t="s">
        <v>3462</v>
      </c>
      <c r="J476" s="144" t="s">
        <v>3472</v>
      </c>
      <c r="K476" s="144" t="s">
        <v>3474</v>
      </c>
      <c r="L476" s="144" t="s">
        <v>1817</v>
      </c>
      <c r="M476" s="144" t="s">
        <v>3474</v>
      </c>
      <c r="N476" s="145">
        <v>58</v>
      </c>
      <c r="O476" s="146" t="b">
        <v>0</v>
      </c>
      <c r="P476" s="144" t="s">
        <v>1822</v>
      </c>
      <c r="Q476" t="s">
        <v>1823</v>
      </c>
      <c r="R476" t="s">
        <v>3464</v>
      </c>
    </row>
    <row r="477" spans="1:18" x14ac:dyDescent="0.25">
      <c r="A477" s="144" t="s">
        <v>10167</v>
      </c>
      <c r="B477" s="144" t="s">
        <v>3476</v>
      </c>
      <c r="C477" s="144"/>
      <c r="D477" s="144" t="s">
        <v>3031</v>
      </c>
      <c r="E477" s="144"/>
      <c r="F477" s="144"/>
      <c r="G477" s="144"/>
      <c r="H477" s="144"/>
      <c r="I477" s="144" t="s">
        <v>3462</v>
      </c>
      <c r="J477" s="144" t="s">
        <v>3476</v>
      </c>
      <c r="K477" s="144" t="s">
        <v>3477</v>
      </c>
      <c r="L477" s="144" t="s">
        <v>1817</v>
      </c>
      <c r="M477" s="144" t="s">
        <v>3477</v>
      </c>
      <c r="N477" s="145">
        <v>58</v>
      </c>
      <c r="O477" s="146" t="b">
        <v>0</v>
      </c>
      <c r="P477" s="144" t="s">
        <v>1822</v>
      </c>
      <c r="Q477" t="s">
        <v>1823</v>
      </c>
      <c r="R477" t="s">
        <v>3464</v>
      </c>
    </row>
    <row r="478" spans="1:18" x14ac:dyDescent="0.25">
      <c r="A478" s="144" t="s">
        <v>10161</v>
      </c>
      <c r="B478" s="144" t="s">
        <v>3479</v>
      </c>
      <c r="C478" s="144"/>
      <c r="D478" s="144" t="s">
        <v>3480</v>
      </c>
      <c r="E478" s="144"/>
      <c r="F478" s="144"/>
      <c r="G478" s="144"/>
      <c r="H478" s="144"/>
      <c r="I478" s="144" t="s">
        <v>3462</v>
      </c>
      <c r="J478" s="144" t="s">
        <v>3479</v>
      </c>
      <c r="K478" s="144" t="s">
        <v>3481</v>
      </c>
      <c r="L478" s="144" t="s">
        <v>1817</v>
      </c>
      <c r="M478" s="144" t="s">
        <v>3481</v>
      </c>
      <c r="N478" s="145">
        <v>58</v>
      </c>
      <c r="O478" s="146" t="b">
        <v>0</v>
      </c>
      <c r="P478" s="144" t="s">
        <v>1822</v>
      </c>
      <c r="Q478" t="s">
        <v>1823</v>
      </c>
      <c r="R478" t="s">
        <v>3464</v>
      </c>
    </row>
    <row r="479" spans="1:18" x14ac:dyDescent="0.25">
      <c r="A479" s="144" t="s">
        <v>10146</v>
      </c>
      <c r="B479" s="144" t="s">
        <v>3483</v>
      </c>
      <c r="C479" s="144"/>
      <c r="D479" s="144" t="s">
        <v>1902</v>
      </c>
      <c r="E479" s="144"/>
      <c r="F479" s="144"/>
      <c r="G479" s="144"/>
      <c r="H479" s="144"/>
      <c r="I479" s="144" t="s">
        <v>3462</v>
      </c>
      <c r="J479" s="144" t="s">
        <v>3483</v>
      </c>
      <c r="K479" s="144" t="s">
        <v>3484</v>
      </c>
      <c r="L479" s="144" t="s">
        <v>1817</v>
      </c>
      <c r="M479" s="144" t="s">
        <v>3484</v>
      </c>
      <c r="N479" s="145">
        <v>58</v>
      </c>
      <c r="O479" s="146" t="b">
        <v>0</v>
      </c>
      <c r="P479" s="144" t="s">
        <v>1822</v>
      </c>
      <c r="Q479" t="s">
        <v>1823</v>
      </c>
      <c r="R479" t="s">
        <v>3464</v>
      </c>
    </row>
    <row r="480" spans="1:18" x14ac:dyDescent="0.25">
      <c r="A480" s="144" t="s">
        <v>10175</v>
      </c>
      <c r="B480" s="144" t="s">
        <v>3486</v>
      </c>
      <c r="C480" s="144"/>
      <c r="D480" s="144" t="s">
        <v>3056</v>
      </c>
      <c r="E480" s="144"/>
      <c r="F480" s="144"/>
      <c r="G480" s="144"/>
      <c r="H480" s="144"/>
      <c r="I480" s="144" t="s">
        <v>3462</v>
      </c>
      <c r="J480" s="144" t="s">
        <v>3486</v>
      </c>
      <c r="K480" s="144" t="s">
        <v>3487</v>
      </c>
      <c r="L480" s="144" t="s">
        <v>1817</v>
      </c>
      <c r="M480" s="144" t="s">
        <v>3487</v>
      </c>
      <c r="N480" s="145">
        <v>58</v>
      </c>
      <c r="O480" s="146" t="b">
        <v>0</v>
      </c>
      <c r="P480" s="144" t="s">
        <v>1822</v>
      </c>
      <c r="Q480" t="s">
        <v>1823</v>
      </c>
      <c r="R480" t="s">
        <v>3464</v>
      </c>
    </row>
    <row r="481" spans="1:18" x14ac:dyDescent="0.25">
      <c r="A481" s="144" t="s">
        <v>10168</v>
      </c>
      <c r="B481" s="144" t="s">
        <v>3489</v>
      </c>
      <c r="C481" s="144"/>
      <c r="D481" s="144" t="s">
        <v>3031</v>
      </c>
      <c r="E481" s="144"/>
      <c r="F481" s="144"/>
      <c r="G481" s="144"/>
      <c r="H481" s="144"/>
      <c r="I481" s="144" t="s">
        <v>3462</v>
      </c>
      <c r="J481" s="144" t="s">
        <v>3489</v>
      </c>
      <c r="K481" s="144" t="s">
        <v>3490</v>
      </c>
      <c r="L481" s="144" t="s">
        <v>1817</v>
      </c>
      <c r="M481" s="144" t="s">
        <v>3490</v>
      </c>
      <c r="N481" s="145">
        <v>58</v>
      </c>
      <c r="O481" s="146" t="b">
        <v>0</v>
      </c>
      <c r="P481" s="144" t="s">
        <v>1822</v>
      </c>
      <c r="Q481" t="s">
        <v>1823</v>
      </c>
      <c r="R481" t="s">
        <v>3464</v>
      </c>
    </row>
    <row r="482" spans="1:18" x14ac:dyDescent="0.25">
      <c r="A482" s="144" t="s">
        <v>10162</v>
      </c>
      <c r="B482" s="144" t="s">
        <v>3492</v>
      </c>
      <c r="C482" s="144"/>
      <c r="D482" s="144" t="s">
        <v>3480</v>
      </c>
      <c r="E482" s="144"/>
      <c r="F482" s="144"/>
      <c r="G482" s="144"/>
      <c r="H482" s="144"/>
      <c r="I482" s="144" t="s">
        <v>3462</v>
      </c>
      <c r="J482" s="144" t="s">
        <v>3492</v>
      </c>
      <c r="K482" s="144" t="s">
        <v>3493</v>
      </c>
      <c r="L482" s="144" t="s">
        <v>1817</v>
      </c>
      <c r="M482" s="144" t="s">
        <v>3493</v>
      </c>
      <c r="N482" s="145">
        <v>58</v>
      </c>
      <c r="O482" s="146" t="b">
        <v>0</v>
      </c>
      <c r="P482" s="144" t="s">
        <v>1822</v>
      </c>
      <c r="Q482" t="s">
        <v>1823</v>
      </c>
      <c r="R482" t="s">
        <v>3464</v>
      </c>
    </row>
    <row r="483" spans="1:18" x14ac:dyDescent="0.25">
      <c r="A483" s="144" t="s">
        <v>10170</v>
      </c>
      <c r="B483" s="144" t="s">
        <v>3495</v>
      </c>
      <c r="C483" s="144"/>
      <c r="D483" s="144" t="s">
        <v>2076</v>
      </c>
      <c r="E483" s="144"/>
      <c r="F483" s="144"/>
      <c r="G483" s="144"/>
      <c r="H483" s="144"/>
      <c r="I483" s="144" t="s">
        <v>3462</v>
      </c>
      <c r="J483" s="144" t="s">
        <v>3495</v>
      </c>
      <c r="K483" s="144" t="s">
        <v>3496</v>
      </c>
      <c r="L483" s="144" t="s">
        <v>1817</v>
      </c>
      <c r="M483" s="144" t="s">
        <v>3496</v>
      </c>
      <c r="N483" s="145">
        <v>58</v>
      </c>
      <c r="O483" s="146" t="b">
        <v>0</v>
      </c>
      <c r="P483" s="144" t="s">
        <v>1822</v>
      </c>
      <c r="Q483" t="s">
        <v>1823</v>
      </c>
      <c r="R483" t="s">
        <v>3464</v>
      </c>
    </row>
    <row r="484" spans="1:18" x14ac:dyDescent="0.25">
      <c r="A484" s="144" t="s">
        <v>10079</v>
      </c>
      <c r="B484" s="144" t="s">
        <v>3498</v>
      </c>
      <c r="C484" s="144"/>
      <c r="D484" s="144" t="s">
        <v>2147</v>
      </c>
      <c r="E484" s="144"/>
      <c r="F484" s="144"/>
      <c r="G484" s="144"/>
      <c r="H484" s="144"/>
      <c r="I484" s="144" t="s">
        <v>3462</v>
      </c>
      <c r="J484" s="144" t="s">
        <v>3498</v>
      </c>
      <c r="K484" s="144" t="s">
        <v>3499</v>
      </c>
      <c r="L484" s="144" t="s">
        <v>1817</v>
      </c>
      <c r="M484" s="144" t="s">
        <v>3499</v>
      </c>
      <c r="N484" s="145">
        <v>58</v>
      </c>
      <c r="O484" s="146" t="b">
        <v>0</v>
      </c>
      <c r="P484" s="144" t="s">
        <v>1822</v>
      </c>
      <c r="Q484" t="s">
        <v>1823</v>
      </c>
      <c r="R484" t="s">
        <v>3464</v>
      </c>
    </row>
    <row r="485" spans="1:18" x14ac:dyDescent="0.25">
      <c r="A485" s="144" t="s">
        <v>10171</v>
      </c>
      <c r="B485" s="144" t="s">
        <v>3501</v>
      </c>
      <c r="C485" s="144"/>
      <c r="D485" s="144" t="s">
        <v>2076</v>
      </c>
      <c r="E485" s="144"/>
      <c r="F485" s="144"/>
      <c r="G485" s="144"/>
      <c r="H485" s="144"/>
      <c r="I485" s="144" t="s">
        <v>3462</v>
      </c>
      <c r="J485" s="144" t="s">
        <v>3501</v>
      </c>
      <c r="K485" s="144" t="s">
        <v>3502</v>
      </c>
      <c r="L485" s="144" t="s">
        <v>1817</v>
      </c>
      <c r="M485" s="144" t="s">
        <v>3501</v>
      </c>
      <c r="N485" s="145">
        <v>58</v>
      </c>
      <c r="O485" s="146" t="b">
        <v>0</v>
      </c>
      <c r="P485" s="144" t="s">
        <v>1822</v>
      </c>
      <c r="Q485" t="s">
        <v>1823</v>
      </c>
      <c r="R485" t="s">
        <v>3464</v>
      </c>
    </row>
    <row r="486" spans="1:18" x14ac:dyDescent="0.25">
      <c r="A486" s="144" t="s">
        <v>10180</v>
      </c>
      <c r="B486" s="144" t="s">
        <v>3504</v>
      </c>
      <c r="C486" s="144"/>
      <c r="D486" s="144" t="s">
        <v>2167</v>
      </c>
      <c r="E486" s="144"/>
      <c r="F486" s="144"/>
      <c r="G486" s="144"/>
      <c r="H486" s="144"/>
      <c r="I486" s="144" t="s">
        <v>3462</v>
      </c>
      <c r="J486" s="144" t="s">
        <v>3504</v>
      </c>
      <c r="K486" s="144" t="s">
        <v>3505</v>
      </c>
      <c r="L486" s="144" t="s">
        <v>1817</v>
      </c>
      <c r="M486" s="144" t="s">
        <v>3505</v>
      </c>
      <c r="N486" s="145">
        <v>58</v>
      </c>
      <c r="O486" s="146" t="b">
        <v>0</v>
      </c>
      <c r="P486" s="144" t="s">
        <v>1822</v>
      </c>
      <c r="Q486" t="s">
        <v>1823</v>
      </c>
      <c r="R486" t="s">
        <v>3464</v>
      </c>
    </row>
    <row r="487" spans="1:18" x14ac:dyDescent="0.25">
      <c r="A487" s="144" t="s">
        <v>10148</v>
      </c>
      <c r="B487" s="144" t="s">
        <v>3507</v>
      </c>
      <c r="C487" s="144"/>
      <c r="D487" s="144" t="s">
        <v>1836</v>
      </c>
      <c r="E487" s="144"/>
      <c r="F487" s="144"/>
      <c r="G487" s="144"/>
      <c r="H487" s="144"/>
      <c r="I487" s="144" t="s">
        <v>3462</v>
      </c>
      <c r="J487" s="144" t="s">
        <v>3507</v>
      </c>
      <c r="K487" s="144" t="s">
        <v>3508</v>
      </c>
      <c r="L487" s="144" t="s">
        <v>1817</v>
      </c>
      <c r="M487" s="144" t="s">
        <v>3508</v>
      </c>
      <c r="N487" s="145">
        <v>58</v>
      </c>
      <c r="O487" s="146" t="b">
        <v>0</v>
      </c>
      <c r="P487" s="144" t="s">
        <v>1822</v>
      </c>
      <c r="Q487" t="s">
        <v>1823</v>
      </c>
      <c r="R487" t="s">
        <v>3464</v>
      </c>
    </row>
    <row r="488" spans="1:18" x14ac:dyDescent="0.25">
      <c r="A488" s="144" t="s">
        <v>10154</v>
      </c>
      <c r="B488" s="144" t="s">
        <v>3510</v>
      </c>
      <c r="C488" s="144"/>
      <c r="D488" s="144" t="s">
        <v>3511</v>
      </c>
      <c r="E488" s="144"/>
      <c r="F488" s="144"/>
      <c r="G488" s="144"/>
      <c r="H488" s="144"/>
      <c r="I488" s="144" t="s">
        <v>3462</v>
      </c>
      <c r="J488" s="144" t="s">
        <v>3510</v>
      </c>
      <c r="K488" s="144" t="s">
        <v>3512</v>
      </c>
      <c r="L488" s="144" t="s">
        <v>1817</v>
      </c>
      <c r="M488" s="144" t="s">
        <v>3512</v>
      </c>
      <c r="N488" s="145">
        <v>58</v>
      </c>
      <c r="O488" s="146" t="b">
        <v>0</v>
      </c>
      <c r="P488" s="144" t="s">
        <v>1822</v>
      </c>
      <c r="Q488" t="s">
        <v>1823</v>
      </c>
      <c r="R488" t="s">
        <v>3464</v>
      </c>
    </row>
    <row r="489" spans="1:18" x14ac:dyDescent="0.25">
      <c r="A489" s="144" t="s">
        <v>10163</v>
      </c>
      <c r="B489" s="144" t="s">
        <v>3514</v>
      </c>
      <c r="C489" s="144"/>
      <c r="D489" s="144" t="s">
        <v>3480</v>
      </c>
      <c r="E489" s="144"/>
      <c r="F489" s="144"/>
      <c r="G489" s="144"/>
      <c r="H489" s="144"/>
      <c r="I489" s="144" t="s">
        <v>3462</v>
      </c>
      <c r="J489" s="144" t="s">
        <v>3514</v>
      </c>
      <c r="K489" s="144" t="s">
        <v>3515</v>
      </c>
      <c r="L489" s="144" t="s">
        <v>1817</v>
      </c>
      <c r="M489" s="144" t="s">
        <v>3515</v>
      </c>
      <c r="N489" s="145">
        <v>58</v>
      </c>
      <c r="O489" s="146" t="b">
        <v>0</v>
      </c>
      <c r="P489" s="144" t="s">
        <v>1822</v>
      </c>
      <c r="Q489" t="s">
        <v>1823</v>
      </c>
      <c r="R489" t="s">
        <v>3464</v>
      </c>
    </row>
    <row r="490" spans="1:18" x14ac:dyDescent="0.25">
      <c r="A490" s="144" t="s">
        <v>10149</v>
      </c>
      <c r="B490" s="144" t="s">
        <v>3517</v>
      </c>
      <c r="C490" s="144"/>
      <c r="D490" s="144" t="s">
        <v>1836</v>
      </c>
      <c r="E490" s="144"/>
      <c r="F490" s="144"/>
      <c r="G490" s="144"/>
      <c r="H490" s="144"/>
      <c r="I490" s="144" t="s">
        <v>3462</v>
      </c>
      <c r="J490" s="144" t="s">
        <v>3517</v>
      </c>
      <c r="K490" s="144" t="s">
        <v>3518</v>
      </c>
      <c r="L490" s="144" t="s">
        <v>1817</v>
      </c>
      <c r="M490" s="144" t="s">
        <v>3518</v>
      </c>
      <c r="N490" s="145">
        <v>58</v>
      </c>
      <c r="O490" s="146" t="b">
        <v>0</v>
      </c>
      <c r="P490" s="144" t="s">
        <v>1822</v>
      </c>
      <c r="Q490" t="s">
        <v>1823</v>
      </c>
      <c r="R490" t="s">
        <v>3464</v>
      </c>
    </row>
    <row r="491" spans="1:18" x14ac:dyDescent="0.25">
      <c r="A491" s="144" t="s">
        <v>10155</v>
      </c>
      <c r="B491" s="144" t="s">
        <v>3520</v>
      </c>
      <c r="C491" s="144"/>
      <c r="D491" s="144" t="s">
        <v>3521</v>
      </c>
      <c r="E491" s="144"/>
      <c r="F491" s="144"/>
      <c r="G491" s="144"/>
      <c r="H491" s="144"/>
      <c r="I491" s="144" t="s">
        <v>3462</v>
      </c>
      <c r="J491" s="144" t="s">
        <v>3520</v>
      </c>
      <c r="K491" s="144" t="s">
        <v>3522</v>
      </c>
      <c r="L491" s="144" t="s">
        <v>1817</v>
      </c>
      <c r="M491" s="144" t="s">
        <v>3522</v>
      </c>
      <c r="N491" s="145">
        <v>58</v>
      </c>
      <c r="O491" s="146" t="b">
        <v>0</v>
      </c>
      <c r="P491" s="144" t="s">
        <v>1822</v>
      </c>
      <c r="Q491" t="s">
        <v>1823</v>
      </c>
      <c r="R491" t="s">
        <v>3464</v>
      </c>
    </row>
    <row r="492" spans="1:18" x14ac:dyDescent="0.25">
      <c r="A492" s="144" t="s">
        <v>10147</v>
      </c>
      <c r="B492" s="144" t="s">
        <v>3524</v>
      </c>
      <c r="C492" s="144"/>
      <c r="D492" s="144" t="s">
        <v>1902</v>
      </c>
      <c r="E492" s="144"/>
      <c r="F492" s="144"/>
      <c r="G492" s="144"/>
      <c r="H492" s="144"/>
      <c r="I492" s="144" t="s">
        <v>3462</v>
      </c>
      <c r="J492" s="144" t="s">
        <v>3524</v>
      </c>
      <c r="K492" s="144" t="s">
        <v>3524</v>
      </c>
      <c r="L492" s="144" t="s">
        <v>1817</v>
      </c>
      <c r="M492" s="144" t="s">
        <v>3524</v>
      </c>
      <c r="N492" s="145">
        <v>58</v>
      </c>
      <c r="O492" s="146" t="b">
        <v>1</v>
      </c>
      <c r="P492" s="144" t="s">
        <v>1822</v>
      </c>
      <c r="Q492" t="s">
        <v>1823</v>
      </c>
      <c r="R492" t="s">
        <v>3464</v>
      </c>
    </row>
    <row r="493" spans="1:18" x14ac:dyDescent="0.25">
      <c r="A493" s="144" t="s">
        <v>10174</v>
      </c>
      <c r="B493" s="144" t="s">
        <v>3526</v>
      </c>
      <c r="C493" s="144"/>
      <c r="D493" s="144" t="s">
        <v>1863</v>
      </c>
      <c r="E493" s="144"/>
      <c r="F493" s="144"/>
      <c r="G493" s="144"/>
      <c r="H493" s="144"/>
      <c r="I493" s="144" t="s">
        <v>3462</v>
      </c>
      <c r="J493" s="144" t="s">
        <v>3526</v>
      </c>
      <c r="K493" s="144" t="s">
        <v>3526</v>
      </c>
      <c r="L493" s="144" t="s">
        <v>1817</v>
      </c>
      <c r="M493" s="144" t="s">
        <v>3526</v>
      </c>
      <c r="N493" s="145">
        <v>58</v>
      </c>
      <c r="O493" s="146" t="b">
        <v>1</v>
      </c>
      <c r="P493" s="144" t="s">
        <v>1822</v>
      </c>
      <c r="Q493" t="s">
        <v>1823</v>
      </c>
      <c r="R493" t="s">
        <v>3464</v>
      </c>
    </row>
    <row r="494" spans="1:18" x14ac:dyDescent="0.25">
      <c r="A494" s="144" t="s">
        <v>10165</v>
      </c>
      <c r="B494" s="144" t="s">
        <v>3528</v>
      </c>
      <c r="C494" s="144"/>
      <c r="D494" s="144" t="s">
        <v>3026</v>
      </c>
      <c r="E494" s="144"/>
      <c r="F494" s="144"/>
      <c r="G494" s="144"/>
      <c r="H494" s="144"/>
      <c r="I494" s="144" t="s">
        <v>3462</v>
      </c>
      <c r="J494" s="144" t="s">
        <v>3528</v>
      </c>
      <c r="K494" s="144" t="s">
        <v>3528</v>
      </c>
      <c r="L494" s="144" t="s">
        <v>1817</v>
      </c>
      <c r="M494" s="144" t="s">
        <v>3528</v>
      </c>
      <c r="N494" s="145">
        <v>58</v>
      </c>
      <c r="O494" s="146" t="b">
        <v>1</v>
      </c>
      <c r="P494" s="144" t="s">
        <v>1822</v>
      </c>
      <c r="Q494" t="s">
        <v>1823</v>
      </c>
      <c r="R494" t="s">
        <v>3464</v>
      </c>
    </row>
    <row r="495" spans="1:18" x14ac:dyDescent="0.25">
      <c r="A495" s="144" t="s">
        <v>10169</v>
      </c>
      <c r="B495" s="144" t="s">
        <v>3530</v>
      </c>
      <c r="C495" s="144"/>
      <c r="D495" s="144" t="s">
        <v>3031</v>
      </c>
      <c r="E495" s="144"/>
      <c r="F495" s="144"/>
      <c r="G495" s="144"/>
      <c r="H495" s="144"/>
      <c r="I495" s="144" t="s">
        <v>3462</v>
      </c>
      <c r="J495" s="144" t="s">
        <v>3530</v>
      </c>
      <c r="K495" s="144" t="s">
        <v>3531</v>
      </c>
      <c r="L495" s="144" t="s">
        <v>1817</v>
      </c>
      <c r="M495" s="144" t="s">
        <v>3531</v>
      </c>
      <c r="N495" s="145">
        <v>58</v>
      </c>
      <c r="O495" s="146" t="b">
        <v>0</v>
      </c>
      <c r="P495" s="144" t="s">
        <v>1822</v>
      </c>
      <c r="Q495" t="s">
        <v>1823</v>
      </c>
      <c r="R495" t="s">
        <v>3464</v>
      </c>
    </row>
    <row r="496" spans="1:18" x14ac:dyDescent="0.25">
      <c r="A496" s="144" t="s">
        <v>10181</v>
      </c>
      <c r="B496" s="144" t="s">
        <v>3533</v>
      </c>
      <c r="C496" s="144"/>
      <c r="D496" s="144" t="s">
        <v>2167</v>
      </c>
      <c r="E496" s="144"/>
      <c r="F496" s="144"/>
      <c r="G496" s="144"/>
      <c r="H496" s="144"/>
      <c r="I496" s="144" t="s">
        <v>3462</v>
      </c>
      <c r="J496" s="144" t="s">
        <v>3533</v>
      </c>
      <c r="K496" s="144" t="s">
        <v>3533</v>
      </c>
      <c r="L496" s="144" t="s">
        <v>1817</v>
      </c>
      <c r="M496" s="144" t="s">
        <v>3533</v>
      </c>
      <c r="N496" s="145">
        <v>58</v>
      </c>
      <c r="O496" s="146" t="b">
        <v>1</v>
      </c>
      <c r="P496" s="144" t="s">
        <v>1822</v>
      </c>
      <c r="Q496" t="s">
        <v>1823</v>
      </c>
      <c r="R496" t="s">
        <v>3464</v>
      </c>
    </row>
    <row r="497" spans="1:18" x14ac:dyDescent="0.25">
      <c r="A497" s="144" t="s">
        <v>10156</v>
      </c>
      <c r="B497" s="144" t="s">
        <v>3535</v>
      </c>
      <c r="C497" s="144"/>
      <c r="D497" s="144" t="s">
        <v>3511</v>
      </c>
      <c r="E497" s="144"/>
      <c r="F497" s="144"/>
      <c r="G497" s="144"/>
      <c r="H497" s="144"/>
      <c r="I497" s="144" t="s">
        <v>3462</v>
      </c>
      <c r="J497" s="144" t="s">
        <v>3535</v>
      </c>
      <c r="K497" s="144" t="s">
        <v>3535</v>
      </c>
      <c r="L497" s="144" t="s">
        <v>1817</v>
      </c>
      <c r="M497" s="144" t="s">
        <v>3535</v>
      </c>
      <c r="N497" s="145">
        <v>58</v>
      </c>
      <c r="O497" s="146" t="b">
        <v>1</v>
      </c>
      <c r="P497" s="144" t="s">
        <v>1822</v>
      </c>
      <c r="Q497" t="s">
        <v>1823</v>
      </c>
      <c r="R497" t="s">
        <v>3464</v>
      </c>
    </row>
    <row r="498" spans="1:18" x14ac:dyDescent="0.25">
      <c r="A498" s="144" t="s">
        <v>10135</v>
      </c>
      <c r="B498" s="144" t="s">
        <v>3537</v>
      </c>
      <c r="C498" s="144"/>
      <c r="D498" s="144" t="s">
        <v>1818</v>
      </c>
      <c r="E498" s="144"/>
      <c r="F498" s="144"/>
      <c r="G498" s="144" t="s">
        <v>70</v>
      </c>
      <c r="H498" s="144" t="s">
        <v>1779</v>
      </c>
      <c r="I498" s="144" t="s">
        <v>3538</v>
      </c>
      <c r="J498" s="144" t="s">
        <v>3539</v>
      </c>
      <c r="K498" s="144" t="s">
        <v>3540</v>
      </c>
      <c r="L498" s="144" t="s">
        <v>1817</v>
      </c>
      <c r="M498" s="144" t="s">
        <v>3540</v>
      </c>
      <c r="N498" s="145">
        <v>58</v>
      </c>
      <c r="O498" s="146" t="b">
        <v>0</v>
      </c>
      <c r="P498" s="144" t="s">
        <v>1822</v>
      </c>
      <c r="Q498" t="s">
        <v>1823</v>
      </c>
      <c r="R498" t="s">
        <v>3464</v>
      </c>
    </row>
    <row r="499" spans="1:18" x14ac:dyDescent="0.25">
      <c r="A499" s="144" t="s">
        <v>10141</v>
      </c>
      <c r="B499" s="144" t="s">
        <v>3542</v>
      </c>
      <c r="C499" s="144"/>
      <c r="D499" s="144" t="s">
        <v>1818</v>
      </c>
      <c r="E499" s="144" t="s">
        <v>1938</v>
      </c>
      <c r="F499" s="144"/>
      <c r="G499" s="144" t="s">
        <v>70</v>
      </c>
      <c r="H499" s="144" t="s">
        <v>1779</v>
      </c>
      <c r="I499" s="144" t="s">
        <v>3538</v>
      </c>
      <c r="J499" s="144" t="s">
        <v>3543</v>
      </c>
      <c r="K499" s="144" t="s">
        <v>3544</v>
      </c>
      <c r="L499" s="144" t="s">
        <v>1817</v>
      </c>
      <c r="M499" s="144" t="s">
        <v>3544</v>
      </c>
      <c r="N499" s="145">
        <v>58</v>
      </c>
      <c r="O499" s="146" t="b">
        <v>0</v>
      </c>
      <c r="P499" s="144" t="s">
        <v>1822</v>
      </c>
      <c r="Q499" t="s">
        <v>1823</v>
      </c>
      <c r="R499" t="s">
        <v>3464</v>
      </c>
    </row>
    <row r="500" spans="1:18" x14ac:dyDescent="0.25">
      <c r="A500" s="144" t="s">
        <v>10142</v>
      </c>
      <c r="B500" s="144" t="s">
        <v>3546</v>
      </c>
      <c r="C500" s="144"/>
      <c r="D500" s="144" t="s">
        <v>1818</v>
      </c>
      <c r="E500" s="144" t="s">
        <v>2072</v>
      </c>
      <c r="F500" s="144"/>
      <c r="G500" s="144" t="s">
        <v>1786</v>
      </c>
      <c r="H500" s="144" t="s">
        <v>1787</v>
      </c>
      <c r="I500" s="144" t="s">
        <v>3538</v>
      </c>
      <c r="J500" s="144" t="s">
        <v>3547</v>
      </c>
      <c r="K500" s="144" t="s">
        <v>3548</v>
      </c>
      <c r="L500" s="144" t="s">
        <v>1817</v>
      </c>
      <c r="M500" s="144" t="s">
        <v>3548</v>
      </c>
      <c r="N500" s="145">
        <v>58</v>
      </c>
      <c r="O500" s="146" t="b">
        <v>0</v>
      </c>
      <c r="P500" s="144" t="s">
        <v>1822</v>
      </c>
      <c r="Q500" t="s">
        <v>1823</v>
      </c>
      <c r="R500" t="s">
        <v>3464</v>
      </c>
    </row>
    <row r="501" spans="1:18" x14ac:dyDescent="0.25">
      <c r="A501" s="144" t="s">
        <v>10143</v>
      </c>
      <c r="B501" s="144" t="s">
        <v>3550</v>
      </c>
      <c r="C501" s="144"/>
      <c r="D501" s="144" t="s">
        <v>1818</v>
      </c>
      <c r="E501" s="144"/>
      <c r="F501" s="144"/>
      <c r="G501" s="144" t="s">
        <v>1786</v>
      </c>
      <c r="H501" s="144" t="s">
        <v>1787</v>
      </c>
      <c r="I501" s="144" t="s">
        <v>3538</v>
      </c>
      <c r="J501" s="144" t="s">
        <v>3551</v>
      </c>
      <c r="K501" s="144" t="s">
        <v>3552</v>
      </c>
      <c r="L501" s="144" t="s">
        <v>1817</v>
      </c>
      <c r="M501" s="144" t="s">
        <v>3552</v>
      </c>
      <c r="N501" s="145">
        <v>58</v>
      </c>
      <c r="O501" s="146" t="b">
        <v>0</v>
      </c>
      <c r="P501" s="144" t="s">
        <v>1822</v>
      </c>
      <c r="Q501" t="s">
        <v>1823</v>
      </c>
      <c r="R501" t="s">
        <v>3464</v>
      </c>
    </row>
    <row r="502" spans="1:18" x14ac:dyDescent="0.25">
      <c r="A502" s="144" t="s">
        <v>10138</v>
      </c>
      <c r="B502" s="144" t="s">
        <v>3554</v>
      </c>
      <c r="C502" s="144"/>
      <c r="D502" s="144" t="s">
        <v>1818</v>
      </c>
      <c r="E502" s="144" t="s">
        <v>1926</v>
      </c>
      <c r="F502" s="144"/>
      <c r="G502" s="144" t="s">
        <v>70</v>
      </c>
      <c r="H502" s="144" t="s">
        <v>1779</v>
      </c>
      <c r="I502" s="144" t="s">
        <v>3538</v>
      </c>
      <c r="J502" s="144" t="s">
        <v>3554</v>
      </c>
      <c r="K502" s="144" t="s">
        <v>3555</v>
      </c>
      <c r="L502" s="144" t="s">
        <v>1817</v>
      </c>
      <c r="M502" s="144" t="s">
        <v>3555</v>
      </c>
      <c r="N502" s="145">
        <v>58</v>
      </c>
      <c r="O502" s="146" t="b">
        <v>0</v>
      </c>
      <c r="P502" s="144" t="s">
        <v>1822</v>
      </c>
      <c r="Q502" t="s">
        <v>1823</v>
      </c>
      <c r="R502" t="s">
        <v>3464</v>
      </c>
    </row>
    <row r="503" spans="1:18" x14ac:dyDescent="0.25">
      <c r="A503" s="144" t="s">
        <v>10139</v>
      </c>
      <c r="B503" s="144" t="s">
        <v>3557</v>
      </c>
      <c r="C503" s="144"/>
      <c r="D503" s="144" t="s">
        <v>1818</v>
      </c>
      <c r="E503" s="144" t="s">
        <v>1881</v>
      </c>
      <c r="F503" s="144"/>
      <c r="G503" s="144" t="s">
        <v>71</v>
      </c>
      <c r="H503" s="144" t="s">
        <v>1777</v>
      </c>
      <c r="I503" s="144" t="s">
        <v>3462</v>
      </c>
      <c r="J503" s="144" t="s">
        <v>3557</v>
      </c>
      <c r="K503" s="144" t="s">
        <v>3558</v>
      </c>
      <c r="L503" s="144" t="s">
        <v>1817</v>
      </c>
      <c r="M503" s="144" t="s">
        <v>3558</v>
      </c>
      <c r="N503" s="145">
        <v>58</v>
      </c>
      <c r="O503" s="146" t="b">
        <v>0</v>
      </c>
      <c r="P503" s="144" t="s">
        <v>1822</v>
      </c>
      <c r="Q503" t="s">
        <v>1823</v>
      </c>
      <c r="R503" t="s">
        <v>3464</v>
      </c>
    </row>
    <row r="504" spans="1:18" x14ac:dyDescent="0.25">
      <c r="A504" s="144" t="s">
        <v>10140</v>
      </c>
      <c r="B504" s="144" t="s">
        <v>3560</v>
      </c>
      <c r="C504" s="144"/>
      <c r="D504" s="144" t="s">
        <v>1818</v>
      </c>
      <c r="E504" s="144"/>
      <c r="F504" s="144"/>
      <c r="G504" s="144" t="s">
        <v>71</v>
      </c>
      <c r="H504" s="144" t="s">
        <v>1777</v>
      </c>
      <c r="I504" s="144" t="s">
        <v>3462</v>
      </c>
      <c r="J504" s="144" t="s">
        <v>3561</v>
      </c>
      <c r="K504" s="144" t="s">
        <v>3562</v>
      </c>
      <c r="L504" s="144" t="s">
        <v>1817</v>
      </c>
      <c r="M504" s="144" t="s">
        <v>3562</v>
      </c>
      <c r="N504" s="145">
        <v>58</v>
      </c>
      <c r="O504" s="146" t="b">
        <v>0</v>
      </c>
      <c r="P504" s="144" t="s">
        <v>1822</v>
      </c>
      <c r="Q504" t="s">
        <v>1823</v>
      </c>
      <c r="R504" t="s">
        <v>3464</v>
      </c>
    </row>
    <row r="505" spans="1:18" x14ac:dyDescent="0.25">
      <c r="A505" s="144" t="s">
        <v>10134</v>
      </c>
      <c r="B505" s="144" t="s">
        <v>3564</v>
      </c>
      <c r="C505" s="144"/>
      <c r="D505" s="144" t="s">
        <v>1890</v>
      </c>
      <c r="E505" s="144"/>
      <c r="F505" s="144"/>
      <c r="G505" s="144"/>
      <c r="H505" s="144"/>
      <c r="I505" s="144" t="s">
        <v>3462</v>
      </c>
      <c r="J505" s="144" t="s">
        <v>3564</v>
      </c>
      <c r="K505" s="144" t="s">
        <v>3564</v>
      </c>
      <c r="L505" s="144" t="s">
        <v>1817</v>
      </c>
      <c r="M505" s="144" t="s">
        <v>3564</v>
      </c>
      <c r="N505" s="145">
        <v>58</v>
      </c>
      <c r="O505" s="146" t="b">
        <v>0</v>
      </c>
      <c r="P505" s="144" t="s">
        <v>1822</v>
      </c>
      <c r="Q505" t="s">
        <v>1823</v>
      </c>
      <c r="R505" t="s">
        <v>3464</v>
      </c>
    </row>
    <row r="506" spans="1:18" x14ac:dyDescent="0.25">
      <c r="A506" s="144" t="s">
        <v>10164</v>
      </c>
      <c r="B506" s="144" t="s">
        <v>3566</v>
      </c>
      <c r="C506" s="144"/>
      <c r="D506" s="144" t="s">
        <v>3480</v>
      </c>
      <c r="E506" s="144"/>
      <c r="F506" s="144"/>
      <c r="G506" s="144"/>
      <c r="H506" s="144"/>
      <c r="I506" s="144" t="s">
        <v>3462</v>
      </c>
      <c r="J506" s="144" t="s">
        <v>3566</v>
      </c>
      <c r="K506" s="144" t="s">
        <v>3566</v>
      </c>
      <c r="L506" s="144" t="s">
        <v>1817</v>
      </c>
      <c r="M506" s="144" t="s">
        <v>3566</v>
      </c>
      <c r="N506" s="145">
        <v>58</v>
      </c>
      <c r="O506" s="146" t="b">
        <v>0</v>
      </c>
      <c r="P506" s="144" t="s">
        <v>1822</v>
      </c>
      <c r="Q506" t="s">
        <v>1823</v>
      </c>
      <c r="R506" t="s">
        <v>3464</v>
      </c>
    </row>
    <row r="507" spans="1:18" x14ac:dyDescent="0.25">
      <c r="A507" s="144" t="s">
        <v>10160</v>
      </c>
      <c r="B507" s="144" t="s">
        <v>3568</v>
      </c>
      <c r="C507" s="144"/>
      <c r="D507" s="144" t="s">
        <v>3473</v>
      </c>
      <c r="E507" s="144"/>
      <c r="F507" s="144"/>
      <c r="G507" s="144"/>
      <c r="H507" s="144"/>
      <c r="I507" s="144" t="s">
        <v>3462</v>
      </c>
      <c r="J507" s="144" t="s">
        <v>3568</v>
      </c>
      <c r="K507" s="144" t="s">
        <v>3568</v>
      </c>
      <c r="L507" s="144" t="s">
        <v>1817</v>
      </c>
      <c r="M507" s="144" t="s">
        <v>3568</v>
      </c>
      <c r="N507" s="145">
        <v>58</v>
      </c>
      <c r="O507" s="146" t="b">
        <v>1</v>
      </c>
      <c r="P507" s="144" t="s">
        <v>1822</v>
      </c>
      <c r="Q507" t="s">
        <v>1823</v>
      </c>
      <c r="R507" t="s">
        <v>3464</v>
      </c>
    </row>
    <row r="508" spans="1:18" x14ac:dyDescent="0.25">
      <c r="A508" s="144" t="s">
        <v>10078</v>
      </c>
      <c r="B508" s="144" t="s">
        <v>3570</v>
      </c>
      <c r="C508" s="144"/>
      <c r="D508" s="144" t="s">
        <v>3329</v>
      </c>
      <c r="E508" s="144"/>
      <c r="F508" s="144"/>
      <c r="G508" s="144"/>
      <c r="H508" s="144"/>
      <c r="I508" s="144" t="s">
        <v>3462</v>
      </c>
      <c r="J508" s="144" t="s">
        <v>3570</v>
      </c>
      <c r="K508" s="144" t="s">
        <v>3570</v>
      </c>
      <c r="L508" s="144" t="s">
        <v>1817</v>
      </c>
      <c r="M508" s="144" t="s">
        <v>3570</v>
      </c>
      <c r="N508" s="145">
        <v>58</v>
      </c>
      <c r="O508" s="146" t="b">
        <v>1</v>
      </c>
      <c r="P508" s="144" t="s">
        <v>1822</v>
      </c>
      <c r="Q508" t="s">
        <v>1823</v>
      </c>
      <c r="R508" t="s">
        <v>3464</v>
      </c>
    </row>
    <row r="509" spans="1:18" x14ac:dyDescent="0.25">
      <c r="A509" s="144" t="s">
        <v>10166</v>
      </c>
      <c r="B509" s="144" t="s">
        <v>3572</v>
      </c>
      <c r="C509" s="144"/>
      <c r="D509" s="144" t="s">
        <v>3026</v>
      </c>
      <c r="E509" s="144"/>
      <c r="F509" s="144"/>
      <c r="G509" s="144"/>
      <c r="H509" s="144"/>
      <c r="I509" s="144" t="s">
        <v>3538</v>
      </c>
      <c r="J509" s="144"/>
      <c r="K509" s="144"/>
      <c r="L509" s="144" t="s">
        <v>3573</v>
      </c>
      <c r="M509" s="144" t="s">
        <v>3574</v>
      </c>
      <c r="N509" s="145">
        <v>58</v>
      </c>
      <c r="O509" s="146" t="b">
        <v>0</v>
      </c>
      <c r="P509" s="144" t="s">
        <v>1822</v>
      </c>
      <c r="Q509" t="s">
        <v>1823</v>
      </c>
      <c r="R509" t="s">
        <v>3464</v>
      </c>
    </row>
    <row r="510" spans="1:18" x14ac:dyDescent="0.25">
      <c r="A510" s="144" t="s">
        <v>10197</v>
      </c>
      <c r="B510" s="144" t="s">
        <v>572</v>
      </c>
      <c r="C510" s="144" t="s">
        <v>3575</v>
      </c>
      <c r="D510" s="144" t="s">
        <v>1818</v>
      </c>
      <c r="E510" s="144" t="s">
        <v>1938</v>
      </c>
      <c r="F510" s="144"/>
      <c r="G510" s="144" t="s">
        <v>1782</v>
      </c>
      <c r="H510" s="144" t="s">
        <v>1783</v>
      </c>
      <c r="I510" s="144" t="s">
        <v>1852</v>
      </c>
      <c r="J510" s="144" t="s">
        <v>572</v>
      </c>
      <c r="K510" s="144" t="s">
        <v>3576</v>
      </c>
      <c r="L510" s="144" t="s">
        <v>1817</v>
      </c>
      <c r="M510" s="144" t="s">
        <v>3576</v>
      </c>
      <c r="N510" s="145"/>
      <c r="O510" s="146" t="b">
        <v>0</v>
      </c>
      <c r="P510" s="144" t="s">
        <v>1822</v>
      </c>
      <c r="Q510" t="s">
        <v>1823</v>
      </c>
      <c r="R510" t="s">
        <v>571</v>
      </c>
    </row>
    <row r="511" spans="1:18" x14ac:dyDescent="0.25">
      <c r="A511" s="144" t="s">
        <v>10196</v>
      </c>
      <c r="B511" s="144" t="s">
        <v>3578</v>
      </c>
      <c r="C511" s="144"/>
      <c r="D511" s="144" t="s">
        <v>2147</v>
      </c>
      <c r="E511" s="144" t="s">
        <v>3579</v>
      </c>
      <c r="F511" s="144"/>
      <c r="G511" s="144"/>
      <c r="H511" s="144"/>
      <c r="I511" s="144"/>
      <c r="J511" s="144" t="s">
        <v>3578</v>
      </c>
      <c r="K511" s="144" t="s">
        <v>3580</v>
      </c>
      <c r="L511" s="144"/>
      <c r="M511" s="144" t="s">
        <v>3580</v>
      </c>
      <c r="N511" s="145"/>
      <c r="O511" s="146" t="b">
        <v>0</v>
      </c>
      <c r="P511" s="144" t="s">
        <v>1822</v>
      </c>
      <c r="Q511" t="s">
        <v>1823</v>
      </c>
      <c r="R511" t="s">
        <v>571</v>
      </c>
    </row>
    <row r="512" spans="1:18" x14ac:dyDescent="0.25">
      <c r="A512" s="144" t="s">
        <v>11081</v>
      </c>
      <c r="B512" s="144" t="s">
        <v>3582</v>
      </c>
      <c r="C512" s="144"/>
      <c r="D512" s="144" t="s">
        <v>1818</v>
      </c>
      <c r="E512" s="144" t="s">
        <v>1819</v>
      </c>
      <c r="F512" s="144" t="s">
        <v>3583</v>
      </c>
      <c r="G512" s="144" t="s">
        <v>71</v>
      </c>
      <c r="H512" s="144" t="s">
        <v>1777</v>
      </c>
      <c r="I512" s="144" t="s">
        <v>1852</v>
      </c>
      <c r="J512" s="144"/>
      <c r="K512" s="144"/>
      <c r="L512" s="144" t="s">
        <v>3584</v>
      </c>
      <c r="M512" s="144" t="s">
        <v>3585</v>
      </c>
      <c r="N512" s="145"/>
      <c r="O512" s="146" t="b">
        <v>0</v>
      </c>
      <c r="P512" s="144" t="s">
        <v>1822</v>
      </c>
      <c r="Q512" t="s">
        <v>1823</v>
      </c>
      <c r="R512" t="s">
        <v>3581</v>
      </c>
    </row>
    <row r="513" spans="1:18" x14ac:dyDescent="0.25">
      <c r="A513" s="144" t="e">
        <v>#N/A</v>
      </c>
      <c r="B513" s="144" t="s">
        <v>3587</v>
      </c>
      <c r="C513" s="144"/>
      <c r="D513" s="144" t="s">
        <v>1818</v>
      </c>
      <c r="E513" s="144" t="s">
        <v>1955</v>
      </c>
      <c r="F513" s="144"/>
      <c r="G513" s="144" t="s">
        <v>71</v>
      </c>
      <c r="H513" s="144" t="s">
        <v>1777</v>
      </c>
      <c r="I513" s="144" t="s">
        <v>1852</v>
      </c>
      <c r="J513" s="144"/>
      <c r="K513" s="144"/>
      <c r="L513" s="144" t="s">
        <v>3588</v>
      </c>
      <c r="M513" s="144" t="s">
        <v>3589</v>
      </c>
      <c r="N513" s="145">
        <v>60</v>
      </c>
      <c r="O513" s="146" t="b">
        <v>0</v>
      </c>
      <c r="P513" s="144" t="s">
        <v>1822</v>
      </c>
      <c r="Q513" t="s">
        <v>1823</v>
      </c>
      <c r="R513" t="s">
        <v>3586</v>
      </c>
    </row>
    <row r="514" spans="1:18" x14ac:dyDescent="0.25">
      <c r="A514" s="144" t="s">
        <v>10828</v>
      </c>
      <c r="B514" s="144" t="s">
        <v>3591</v>
      </c>
      <c r="C514" s="144"/>
      <c r="D514" s="144" t="s">
        <v>1902</v>
      </c>
      <c r="E514" s="144"/>
      <c r="F514" s="144"/>
      <c r="G514" s="144"/>
      <c r="H514" s="144"/>
      <c r="I514" s="144" t="s">
        <v>3341</v>
      </c>
      <c r="J514" s="144"/>
      <c r="K514" s="144"/>
      <c r="L514" s="144"/>
      <c r="M514" s="144" t="s">
        <v>3592</v>
      </c>
      <c r="N514" s="145"/>
      <c r="O514" s="146" t="b">
        <v>0</v>
      </c>
      <c r="P514" s="144" t="s">
        <v>1822</v>
      </c>
      <c r="Q514" t="s">
        <v>1823</v>
      </c>
      <c r="R514" t="s">
        <v>3590</v>
      </c>
    </row>
    <row r="515" spans="1:18" x14ac:dyDescent="0.25">
      <c r="A515" s="144" t="s">
        <v>10318</v>
      </c>
      <c r="B515" s="144" t="s">
        <v>3594</v>
      </c>
      <c r="C515" s="144" t="s">
        <v>1817</v>
      </c>
      <c r="D515" s="144" t="s">
        <v>1818</v>
      </c>
      <c r="E515" s="144" t="s">
        <v>1938</v>
      </c>
      <c r="F515" s="144" t="s">
        <v>2704</v>
      </c>
      <c r="G515" s="144" t="s">
        <v>1784</v>
      </c>
      <c r="H515" s="144" t="s">
        <v>1785</v>
      </c>
      <c r="I515" s="144" t="s">
        <v>1852</v>
      </c>
      <c r="J515" s="144" t="s">
        <v>3595</v>
      </c>
      <c r="K515" s="144"/>
      <c r="L515" s="144" t="s">
        <v>3596</v>
      </c>
      <c r="M515" s="144" t="s">
        <v>3597</v>
      </c>
      <c r="N515" s="145"/>
      <c r="O515" s="146" t="b">
        <v>0</v>
      </c>
      <c r="P515" s="144" t="s">
        <v>1822</v>
      </c>
      <c r="Q515" t="s">
        <v>1823</v>
      </c>
      <c r="R515" t="s">
        <v>3593</v>
      </c>
    </row>
    <row r="516" spans="1:18" x14ac:dyDescent="0.25">
      <c r="A516" s="144" t="s">
        <v>10328</v>
      </c>
      <c r="B516" s="144" t="s">
        <v>574</v>
      </c>
      <c r="C516" s="144" t="s">
        <v>3598</v>
      </c>
      <c r="D516" s="144" t="s">
        <v>1818</v>
      </c>
      <c r="E516" s="144" t="s">
        <v>1971</v>
      </c>
      <c r="F516" s="144"/>
      <c r="G516" s="144" t="s">
        <v>1782</v>
      </c>
      <c r="H516" s="144" t="s">
        <v>1783</v>
      </c>
      <c r="I516" s="144" t="s">
        <v>1852</v>
      </c>
      <c r="J516" s="144" t="s">
        <v>574</v>
      </c>
      <c r="K516" s="144" t="s">
        <v>3599</v>
      </c>
      <c r="L516" s="144" t="s">
        <v>1817</v>
      </c>
      <c r="M516" s="144" t="s">
        <v>3600</v>
      </c>
      <c r="N516" s="145"/>
      <c r="O516" s="146" t="b">
        <v>0</v>
      </c>
      <c r="P516" s="144" t="s">
        <v>1822</v>
      </c>
      <c r="Q516" t="s">
        <v>1823</v>
      </c>
      <c r="R516" t="s">
        <v>573</v>
      </c>
    </row>
    <row r="517" spans="1:18" x14ac:dyDescent="0.25">
      <c r="A517" s="144" t="s">
        <v>10325</v>
      </c>
      <c r="B517" s="144" t="s">
        <v>750</v>
      </c>
      <c r="C517" s="144" t="s">
        <v>3598</v>
      </c>
      <c r="D517" s="144" t="s">
        <v>1818</v>
      </c>
      <c r="E517" s="144" t="s">
        <v>1832</v>
      </c>
      <c r="F517" s="144"/>
      <c r="G517" s="144" t="s">
        <v>1782</v>
      </c>
      <c r="H517" s="144" t="s">
        <v>1783</v>
      </c>
      <c r="I517" s="144" t="s">
        <v>1852</v>
      </c>
      <c r="J517" s="144" t="s">
        <v>750</v>
      </c>
      <c r="K517" s="144" t="s">
        <v>3601</v>
      </c>
      <c r="L517" s="144" t="s">
        <v>1817</v>
      </c>
      <c r="M517" s="144" t="s">
        <v>3601</v>
      </c>
      <c r="N517" s="145"/>
      <c r="O517" s="146" t="b">
        <v>0</v>
      </c>
      <c r="P517" s="144" t="s">
        <v>1822</v>
      </c>
      <c r="Q517" t="s">
        <v>1823</v>
      </c>
      <c r="R517" t="s">
        <v>573</v>
      </c>
    </row>
    <row r="518" spans="1:18" x14ac:dyDescent="0.25">
      <c r="A518" s="144" t="s">
        <v>10326</v>
      </c>
      <c r="B518" s="144" t="s">
        <v>752</v>
      </c>
      <c r="C518" s="144" t="s">
        <v>3598</v>
      </c>
      <c r="D518" s="144" t="s">
        <v>1818</v>
      </c>
      <c r="E518" s="144" t="s">
        <v>2734</v>
      </c>
      <c r="F518" s="144"/>
      <c r="G518" s="144" t="s">
        <v>1782</v>
      </c>
      <c r="H518" s="144" t="s">
        <v>1783</v>
      </c>
      <c r="I518" s="144" t="s">
        <v>1852</v>
      </c>
      <c r="J518" s="144" t="s">
        <v>752</v>
      </c>
      <c r="K518" s="144" t="s">
        <v>3602</v>
      </c>
      <c r="L518" s="144" t="s">
        <v>1817</v>
      </c>
      <c r="M518" s="144" t="s">
        <v>3602</v>
      </c>
      <c r="N518" s="145"/>
      <c r="O518" s="146" t="b">
        <v>0</v>
      </c>
      <c r="P518" s="144" t="s">
        <v>1822</v>
      </c>
      <c r="Q518" t="s">
        <v>1823</v>
      </c>
      <c r="R518" t="s">
        <v>573</v>
      </c>
    </row>
    <row r="519" spans="1:18" x14ac:dyDescent="0.25">
      <c r="A519" s="144" t="s">
        <v>10327</v>
      </c>
      <c r="B519" s="144" t="s">
        <v>754</v>
      </c>
      <c r="C519" s="144" t="s">
        <v>3598</v>
      </c>
      <c r="D519" s="144" t="s">
        <v>1818</v>
      </c>
      <c r="E519" s="144" t="s">
        <v>2734</v>
      </c>
      <c r="F519" s="144"/>
      <c r="G519" s="144" t="s">
        <v>1782</v>
      </c>
      <c r="H519" s="144" t="s">
        <v>1783</v>
      </c>
      <c r="I519" s="144" t="s">
        <v>1852</v>
      </c>
      <c r="J519" s="144" t="s">
        <v>754</v>
      </c>
      <c r="K519" s="144" t="s">
        <v>3603</v>
      </c>
      <c r="L519" s="144" t="s">
        <v>1817</v>
      </c>
      <c r="M519" s="144" t="s">
        <v>3603</v>
      </c>
      <c r="N519" s="145"/>
      <c r="O519" s="146" t="b">
        <v>0</v>
      </c>
      <c r="P519" s="144" t="s">
        <v>1822</v>
      </c>
      <c r="Q519" t="s">
        <v>1823</v>
      </c>
      <c r="R519" t="s">
        <v>573</v>
      </c>
    </row>
    <row r="520" spans="1:18" x14ac:dyDescent="0.25">
      <c r="A520" s="144" t="s">
        <v>10329</v>
      </c>
      <c r="B520" s="144" t="s">
        <v>756</v>
      </c>
      <c r="C520" s="144" t="s">
        <v>3598</v>
      </c>
      <c r="D520" s="144" t="s">
        <v>1818</v>
      </c>
      <c r="E520" s="144" t="s">
        <v>1938</v>
      </c>
      <c r="F520" s="144"/>
      <c r="G520" s="144" t="s">
        <v>1782</v>
      </c>
      <c r="H520" s="144" t="s">
        <v>1783</v>
      </c>
      <c r="I520" s="144" t="s">
        <v>1852</v>
      </c>
      <c r="J520" s="144" t="s">
        <v>756</v>
      </c>
      <c r="K520" s="144" t="s">
        <v>3604</v>
      </c>
      <c r="L520" s="144" t="s">
        <v>1817</v>
      </c>
      <c r="M520" s="144" t="s">
        <v>3604</v>
      </c>
      <c r="N520" s="145"/>
      <c r="O520" s="146" t="b">
        <v>0</v>
      </c>
      <c r="P520" s="144" t="s">
        <v>1822</v>
      </c>
      <c r="Q520" t="s">
        <v>1823</v>
      </c>
      <c r="R520" t="s">
        <v>573</v>
      </c>
    </row>
    <row r="521" spans="1:18" x14ac:dyDescent="0.25">
      <c r="A521" s="144" t="s">
        <v>10662</v>
      </c>
      <c r="B521" s="144" t="s">
        <v>758</v>
      </c>
      <c r="C521" s="144"/>
      <c r="D521" s="144" t="s">
        <v>1818</v>
      </c>
      <c r="E521" s="144" t="s">
        <v>1832</v>
      </c>
      <c r="F521" s="144" t="s">
        <v>2781</v>
      </c>
      <c r="G521" s="144"/>
      <c r="H521" s="144"/>
      <c r="I521" s="144" t="s">
        <v>3605</v>
      </c>
      <c r="J521" s="144" t="s">
        <v>3606</v>
      </c>
      <c r="K521" s="144"/>
      <c r="L521" s="144" t="s">
        <v>3607</v>
      </c>
      <c r="M521" s="144" t="s">
        <v>3608</v>
      </c>
      <c r="N521" s="145">
        <v>50</v>
      </c>
      <c r="O521" s="146" t="b">
        <v>0</v>
      </c>
      <c r="P521" s="144" t="s">
        <v>1822</v>
      </c>
      <c r="Q521" t="s">
        <v>1823</v>
      </c>
      <c r="R521" t="s">
        <v>575</v>
      </c>
    </row>
    <row r="522" spans="1:18" x14ac:dyDescent="0.25">
      <c r="A522" s="144" t="s">
        <v>10663</v>
      </c>
      <c r="B522" s="144" t="s">
        <v>3610</v>
      </c>
      <c r="C522" s="144"/>
      <c r="D522" s="144" t="s">
        <v>1818</v>
      </c>
      <c r="E522" s="144"/>
      <c r="F522" s="144"/>
      <c r="G522" s="144" t="s">
        <v>70</v>
      </c>
      <c r="H522" s="144" t="s">
        <v>1779</v>
      </c>
      <c r="I522" s="144" t="s">
        <v>3605</v>
      </c>
      <c r="J522" s="144" t="s">
        <v>3610</v>
      </c>
      <c r="K522" s="144" t="s">
        <v>3611</v>
      </c>
      <c r="L522" s="144"/>
      <c r="M522" s="144" t="s">
        <v>3611</v>
      </c>
      <c r="N522" s="145">
        <v>50</v>
      </c>
      <c r="O522" s="146" t="b">
        <v>0</v>
      </c>
      <c r="P522" s="144" t="s">
        <v>1822</v>
      </c>
      <c r="Q522" t="s">
        <v>1823</v>
      </c>
      <c r="R522" t="s">
        <v>575</v>
      </c>
    </row>
    <row r="523" spans="1:18" x14ac:dyDescent="0.25">
      <c r="A523" s="144" t="s">
        <v>10670</v>
      </c>
      <c r="B523" s="144" t="s">
        <v>3613</v>
      </c>
      <c r="C523" s="144"/>
      <c r="D523" s="144" t="s">
        <v>1818</v>
      </c>
      <c r="E523" s="144"/>
      <c r="F523" s="144"/>
      <c r="G523" s="144" t="s">
        <v>1782</v>
      </c>
      <c r="H523" s="144" t="s">
        <v>1783</v>
      </c>
      <c r="I523" s="144" t="s">
        <v>3605</v>
      </c>
      <c r="J523" s="144" t="s">
        <v>3613</v>
      </c>
      <c r="K523" s="144" t="s">
        <v>3614</v>
      </c>
      <c r="L523" s="144"/>
      <c r="M523" s="144" t="s">
        <v>3614</v>
      </c>
      <c r="N523" s="145">
        <v>50</v>
      </c>
      <c r="O523" s="146" t="b">
        <v>0</v>
      </c>
      <c r="P523" s="144" t="s">
        <v>1822</v>
      </c>
      <c r="Q523" t="s">
        <v>1823</v>
      </c>
      <c r="R523" t="s">
        <v>575</v>
      </c>
    </row>
    <row r="524" spans="1:18" x14ac:dyDescent="0.25">
      <c r="A524" s="144" t="s">
        <v>10681</v>
      </c>
      <c r="B524" s="144" t="s">
        <v>3616</v>
      </c>
      <c r="C524" s="144"/>
      <c r="D524" s="144" t="s">
        <v>1818</v>
      </c>
      <c r="E524" s="144"/>
      <c r="F524" s="144"/>
      <c r="G524" s="144" t="s">
        <v>1786</v>
      </c>
      <c r="H524" s="144" t="s">
        <v>1787</v>
      </c>
      <c r="I524" s="144" t="s">
        <v>3605</v>
      </c>
      <c r="J524" s="144" t="s">
        <v>3616</v>
      </c>
      <c r="K524" s="144" t="s">
        <v>3617</v>
      </c>
      <c r="L524" s="144"/>
      <c r="M524" s="144" t="s">
        <v>3617</v>
      </c>
      <c r="N524" s="145">
        <v>50</v>
      </c>
      <c r="O524" s="146" t="b">
        <v>0</v>
      </c>
      <c r="P524" s="144" t="s">
        <v>1822</v>
      </c>
      <c r="Q524" t="s">
        <v>1823</v>
      </c>
      <c r="R524" t="s">
        <v>575</v>
      </c>
    </row>
    <row r="525" spans="1:18" x14ac:dyDescent="0.25">
      <c r="A525" s="144" t="s">
        <v>10682</v>
      </c>
      <c r="B525" s="144" t="s">
        <v>3619</v>
      </c>
      <c r="C525" s="144"/>
      <c r="D525" s="144" t="s">
        <v>1818</v>
      </c>
      <c r="E525" s="144"/>
      <c r="F525" s="144"/>
      <c r="G525" s="144" t="s">
        <v>1786</v>
      </c>
      <c r="H525" s="144" t="s">
        <v>1787</v>
      </c>
      <c r="I525" s="144" t="s">
        <v>3605</v>
      </c>
      <c r="J525" s="144" t="s">
        <v>3619</v>
      </c>
      <c r="K525" s="144" t="s">
        <v>3620</v>
      </c>
      <c r="L525" s="144"/>
      <c r="M525" s="144" t="s">
        <v>3620</v>
      </c>
      <c r="N525" s="145">
        <v>50</v>
      </c>
      <c r="O525" s="146" t="b">
        <v>0</v>
      </c>
      <c r="P525" s="144" t="s">
        <v>1822</v>
      </c>
      <c r="Q525" t="s">
        <v>1823</v>
      </c>
      <c r="R525" t="s">
        <v>575</v>
      </c>
    </row>
    <row r="526" spans="1:18" x14ac:dyDescent="0.25">
      <c r="A526" s="144" t="s">
        <v>10659</v>
      </c>
      <c r="B526" s="144" t="s">
        <v>3622</v>
      </c>
      <c r="C526" s="144"/>
      <c r="D526" s="144" t="s">
        <v>1818</v>
      </c>
      <c r="E526" s="144"/>
      <c r="F526" s="144"/>
      <c r="G526" s="144" t="s">
        <v>1786</v>
      </c>
      <c r="H526" s="144" t="s">
        <v>1787</v>
      </c>
      <c r="I526" s="144" t="s">
        <v>3605</v>
      </c>
      <c r="J526" s="144" t="s">
        <v>3622</v>
      </c>
      <c r="K526" s="144" t="s">
        <v>3623</v>
      </c>
      <c r="L526" s="144"/>
      <c r="M526" s="144" t="s">
        <v>3623</v>
      </c>
      <c r="N526" s="145">
        <v>50</v>
      </c>
      <c r="O526" s="146" t="b">
        <v>0</v>
      </c>
      <c r="P526" s="144" t="s">
        <v>1822</v>
      </c>
      <c r="Q526" t="s">
        <v>1823</v>
      </c>
      <c r="R526" t="s">
        <v>575</v>
      </c>
    </row>
    <row r="527" spans="1:18" x14ac:dyDescent="0.25">
      <c r="A527" s="144" t="s">
        <v>10664</v>
      </c>
      <c r="B527" s="144" t="s">
        <v>3625</v>
      </c>
      <c r="C527" s="144"/>
      <c r="D527" s="144" t="s">
        <v>1818</v>
      </c>
      <c r="E527" s="144"/>
      <c r="F527" s="144"/>
      <c r="G527" s="144" t="s">
        <v>70</v>
      </c>
      <c r="H527" s="144" t="s">
        <v>1779</v>
      </c>
      <c r="I527" s="144" t="s">
        <v>3605</v>
      </c>
      <c r="J527" s="144" t="s">
        <v>3625</v>
      </c>
      <c r="K527" s="144" t="s">
        <v>3626</v>
      </c>
      <c r="L527" s="144"/>
      <c r="M527" s="144" t="s">
        <v>3626</v>
      </c>
      <c r="N527" s="145">
        <v>50</v>
      </c>
      <c r="O527" s="146" t="b">
        <v>0</v>
      </c>
      <c r="P527" s="144" t="s">
        <v>1822</v>
      </c>
      <c r="Q527" t="s">
        <v>1823</v>
      </c>
      <c r="R527" t="s">
        <v>575</v>
      </c>
    </row>
    <row r="528" spans="1:18" x14ac:dyDescent="0.25">
      <c r="A528" s="144" t="s">
        <v>10665</v>
      </c>
      <c r="B528" s="144" t="s">
        <v>3628</v>
      </c>
      <c r="C528" s="144"/>
      <c r="D528" s="144" t="s">
        <v>1818</v>
      </c>
      <c r="E528" s="144"/>
      <c r="F528" s="144"/>
      <c r="G528" s="144" t="s">
        <v>70</v>
      </c>
      <c r="H528" s="144" t="s">
        <v>1779</v>
      </c>
      <c r="I528" s="144" t="s">
        <v>3605</v>
      </c>
      <c r="J528" s="144" t="s">
        <v>3628</v>
      </c>
      <c r="K528" s="144" t="s">
        <v>3629</v>
      </c>
      <c r="L528" s="144"/>
      <c r="M528" s="144" t="s">
        <v>3629</v>
      </c>
      <c r="N528" s="145">
        <v>50</v>
      </c>
      <c r="O528" s="146" t="b">
        <v>0</v>
      </c>
      <c r="P528" s="144" t="s">
        <v>1822</v>
      </c>
      <c r="Q528" t="s">
        <v>1823</v>
      </c>
      <c r="R528" t="s">
        <v>575</v>
      </c>
    </row>
    <row r="529" spans="1:18" x14ac:dyDescent="0.25">
      <c r="A529" s="144" t="s">
        <v>10683</v>
      </c>
      <c r="B529" s="144" t="s">
        <v>3631</v>
      </c>
      <c r="C529" s="144"/>
      <c r="D529" s="144" t="s">
        <v>1818</v>
      </c>
      <c r="E529" s="144"/>
      <c r="F529" s="144"/>
      <c r="G529" s="144" t="s">
        <v>1786</v>
      </c>
      <c r="H529" s="144" t="s">
        <v>1787</v>
      </c>
      <c r="I529" s="144" t="s">
        <v>3605</v>
      </c>
      <c r="J529" s="144" t="s">
        <v>3631</v>
      </c>
      <c r="K529" s="144" t="s">
        <v>3632</v>
      </c>
      <c r="L529" s="144"/>
      <c r="M529" s="144" t="s">
        <v>3632</v>
      </c>
      <c r="N529" s="145">
        <v>50</v>
      </c>
      <c r="O529" s="146" t="b">
        <v>0</v>
      </c>
      <c r="P529" s="144" t="s">
        <v>1822</v>
      </c>
      <c r="Q529" t="s">
        <v>1823</v>
      </c>
      <c r="R529" t="s">
        <v>575</v>
      </c>
    </row>
    <row r="530" spans="1:18" x14ac:dyDescent="0.25">
      <c r="A530" s="144" t="s">
        <v>10693</v>
      </c>
      <c r="B530" s="144" t="s">
        <v>3634</v>
      </c>
      <c r="C530" s="144"/>
      <c r="D530" s="144" t="s">
        <v>1818</v>
      </c>
      <c r="E530" s="144"/>
      <c r="F530" s="144"/>
      <c r="G530" s="144" t="s">
        <v>1786</v>
      </c>
      <c r="H530" s="144" t="s">
        <v>1787</v>
      </c>
      <c r="I530" s="144" t="s">
        <v>3605</v>
      </c>
      <c r="J530" s="144" t="s">
        <v>3634</v>
      </c>
      <c r="K530" s="144" t="s">
        <v>3635</v>
      </c>
      <c r="L530" s="144"/>
      <c r="M530" s="144" t="s">
        <v>3635</v>
      </c>
      <c r="N530" s="145">
        <v>50</v>
      </c>
      <c r="O530" s="146" t="b">
        <v>0</v>
      </c>
      <c r="P530" s="144" t="s">
        <v>1822</v>
      </c>
      <c r="Q530" t="s">
        <v>1823</v>
      </c>
      <c r="R530" t="s">
        <v>575</v>
      </c>
    </row>
    <row r="531" spans="1:18" x14ac:dyDescent="0.25">
      <c r="A531" s="144" t="s">
        <v>10689</v>
      </c>
      <c r="B531" s="144" t="s">
        <v>3637</v>
      </c>
      <c r="C531" s="144"/>
      <c r="D531" s="144" t="s">
        <v>1818</v>
      </c>
      <c r="E531" s="144"/>
      <c r="F531" s="144"/>
      <c r="G531" s="144" t="s">
        <v>1782</v>
      </c>
      <c r="H531" s="144" t="s">
        <v>1783</v>
      </c>
      <c r="I531" s="144" t="s">
        <v>3605</v>
      </c>
      <c r="J531" s="144" t="s">
        <v>3637</v>
      </c>
      <c r="K531" s="144" t="s">
        <v>3638</v>
      </c>
      <c r="L531" s="144"/>
      <c r="M531" s="144" t="s">
        <v>3638</v>
      </c>
      <c r="N531" s="145">
        <v>50</v>
      </c>
      <c r="O531" s="146" t="b">
        <v>0</v>
      </c>
      <c r="P531" s="144" t="s">
        <v>1822</v>
      </c>
      <c r="Q531" t="s">
        <v>1823</v>
      </c>
      <c r="R531" t="s">
        <v>575</v>
      </c>
    </row>
    <row r="532" spans="1:18" x14ac:dyDescent="0.25">
      <c r="A532" s="144" t="s">
        <v>10675</v>
      </c>
      <c r="B532" s="144" t="s">
        <v>3640</v>
      </c>
      <c r="C532" s="144"/>
      <c r="D532" s="144" t="s">
        <v>1818</v>
      </c>
      <c r="E532" s="144"/>
      <c r="F532" s="144"/>
      <c r="G532" s="144" t="s">
        <v>70</v>
      </c>
      <c r="H532" s="144" t="s">
        <v>1779</v>
      </c>
      <c r="I532" s="144" t="s">
        <v>3605</v>
      </c>
      <c r="J532" s="144" t="s">
        <v>3640</v>
      </c>
      <c r="K532" s="144" t="s">
        <v>3641</v>
      </c>
      <c r="L532" s="144"/>
      <c r="M532" s="144" t="s">
        <v>3641</v>
      </c>
      <c r="N532" s="145">
        <v>50</v>
      </c>
      <c r="O532" s="146" t="b">
        <v>0</v>
      </c>
      <c r="P532" s="144" t="s">
        <v>1822</v>
      </c>
      <c r="Q532" t="s">
        <v>1823</v>
      </c>
      <c r="R532" t="s">
        <v>575</v>
      </c>
    </row>
    <row r="533" spans="1:18" x14ac:dyDescent="0.25">
      <c r="A533" s="144" t="s">
        <v>10671</v>
      </c>
      <c r="B533" s="144" t="s">
        <v>3643</v>
      </c>
      <c r="C533" s="144"/>
      <c r="D533" s="144" t="s">
        <v>1818</v>
      </c>
      <c r="E533" s="144"/>
      <c r="F533" s="144"/>
      <c r="G533" s="144" t="s">
        <v>1782</v>
      </c>
      <c r="H533" s="144" t="s">
        <v>1783</v>
      </c>
      <c r="I533" s="144" t="s">
        <v>3605</v>
      </c>
      <c r="J533" s="144" t="s">
        <v>3643</v>
      </c>
      <c r="K533" s="144" t="s">
        <v>3644</v>
      </c>
      <c r="L533" s="144"/>
      <c r="M533" s="144" t="s">
        <v>3644</v>
      </c>
      <c r="N533" s="145">
        <v>50</v>
      </c>
      <c r="O533" s="146" t="b">
        <v>0</v>
      </c>
      <c r="P533" s="144" t="s">
        <v>1822</v>
      </c>
      <c r="Q533" t="s">
        <v>1823</v>
      </c>
      <c r="R533" t="s">
        <v>575</v>
      </c>
    </row>
    <row r="534" spans="1:18" x14ac:dyDescent="0.25">
      <c r="A534" s="144" t="s">
        <v>10666</v>
      </c>
      <c r="B534" s="144" t="s">
        <v>3646</v>
      </c>
      <c r="C534" s="144"/>
      <c r="D534" s="144" t="s">
        <v>1818</v>
      </c>
      <c r="E534" s="144"/>
      <c r="F534" s="144"/>
      <c r="G534" s="144" t="s">
        <v>70</v>
      </c>
      <c r="H534" s="144" t="s">
        <v>1779</v>
      </c>
      <c r="I534" s="144" t="s">
        <v>3605</v>
      </c>
      <c r="J534" s="144" t="s">
        <v>3646</v>
      </c>
      <c r="K534" s="144" t="s">
        <v>3647</v>
      </c>
      <c r="L534" s="144"/>
      <c r="M534" s="144" t="s">
        <v>3647</v>
      </c>
      <c r="N534" s="145">
        <v>50</v>
      </c>
      <c r="O534" s="146" t="b">
        <v>0</v>
      </c>
      <c r="P534" s="144" t="s">
        <v>1822</v>
      </c>
      <c r="Q534" t="s">
        <v>1823</v>
      </c>
      <c r="R534" t="s">
        <v>575</v>
      </c>
    </row>
    <row r="535" spans="1:18" x14ac:dyDescent="0.25">
      <c r="A535" s="144" t="s">
        <v>10686</v>
      </c>
      <c r="B535" s="144" t="s">
        <v>3649</v>
      </c>
      <c r="C535" s="144"/>
      <c r="D535" s="144" t="s">
        <v>1818</v>
      </c>
      <c r="E535" s="144"/>
      <c r="F535" s="144"/>
      <c r="G535" s="144" t="s">
        <v>1782</v>
      </c>
      <c r="H535" s="144" t="s">
        <v>1783</v>
      </c>
      <c r="I535" s="144" t="s">
        <v>3605</v>
      </c>
      <c r="J535" s="144" t="s">
        <v>3649</v>
      </c>
      <c r="K535" s="144" t="s">
        <v>3650</v>
      </c>
      <c r="L535" s="144"/>
      <c r="M535" s="144" t="s">
        <v>3650</v>
      </c>
      <c r="N535" s="145">
        <v>50</v>
      </c>
      <c r="O535" s="146" t="b">
        <v>0</v>
      </c>
      <c r="P535" s="144" t="s">
        <v>1822</v>
      </c>
      <c r="Q535" t="s">
        <v>1823</v>
      </c>
      <c r="R535" t="s">
        <v>575</v>
      </c>
    </row>
    <row r="536" spans="1:18" x14ac:dyDescent="0.25">
      <c r="A536" s="144" t="s">
        <v>10687</v>
      </c>
      <c r="B536" s="144" t="s">
        <v>3652</v>
      </c>
      <c r="C536" s="144"/>
      <c r="D536" s="144" t="s">
        <v>1818</v>
      </c>
      <c r="E536" s="144"/>
      <c r="F536" s="144"/>
      <c r="G536" s="144" t="s">
        <v>1782</v>
      </c>
      <c r="H536" s="144" t="s">
        <v>1783</v>
      </c>
      <c r="I536" s="144" t="s">
        <v>3605</v>
      </c>
      <c r="J536" s="144" t="s">
        <v>3652</v>
      </c>
      <c r="K536" s="144" t="s">
        <v>3653</v>
      </c>
      <c r="L536" s="144"/>
      <c r="M536" s="144" t="s">
        <v>3653</v>
      </c>
      <c r="N536" s="145">
        <v>50</v>
      </c>
      <c r="O536" s="146" t="b">
        <v>0</v>
      </c>
      <c r="P536" s="144" t="s">
        <v>1822</v>
      </c>
      <c r="Q536" t="s">
        <v>1823</v>
      </c>
      <c r="R536" t="s">
        <v>575</v>
      </c>
    </row>
    <row r="537" spans="1:18" x14ac:dyDescent="0.25">
      <c r="A537" s="144" t="s">
        <v>10694</v>
      </c>
      <c r="B537" s="144" t="s">
        <v>3655</v>
      </c>
      <c r="C537" s="144"/>
      <c r="D537" s="144" t="s">
        <v>1818</v>
      </c>
      <c r="E537" s="144"/>
      <c r="F537" s="144"/>
      <c r="G537" s="144" t="s">
        <v>70</v>
      </c>
      <c r="H537" s="144" t="s">
        <v>1779</v>
      </c>
      <c r="I537" s="144" t="s">
        <v>3605</v>
      </c>
      <c r="J537" s="144" t="s">
        <v>3655</v>
      </c>
      <c r="K537" s="144" t="s">
        <v>3656</v>
      </c>
      <c r="L537" s="144"/>
      <c r="M537" s="144" t="s">
        <v>3656</v>
      </c>
      <c r="N537" s="145">
        <v>50</v>
      </c>
      <c r="O537" s="146" t="b">
        <v>0</v>
      </c>
      <c r="P537" s="144" t="s">
        <v>1822</v>
      </c>
      <c r="Q537" t="s">
        <v>1823</v>
      </c>
      <c r="R537" t="s">
        <v>575</v>
      </c>
    </row>
    <row r="538" spans="1:18" x14ac:dyDescent="0.25">
      <c r="A538" s="144" t="s">
        <v>10660</v>
      </c>
      <c r="B538" s="144" t="s">
        <v>3658</v>
      </c>
      <c r="C538" s="144"/>
      <c r="D538" s="144" t="s">
        <v>1818</v>
      </c>
      <c r="E538" s="144"/>
      <c r="F538" s="144"/>
      <c r="G538" s="144" t="s">
        <v>1786</v>
      </c>
      <c r="H538" s="144" t="s">
        <v>1787</v>
      </c>
      <c r="I538" s="144" t="s">
        <v>3605</v>
      </c>
      <c r="J538" s="144" t="s">
        <v>3658</v>
      </c>
      <c r="K538" s="144" t="s">
        <v>3659</v>
      </c>
      <c r="L538" s="144"/>
      <c r="M538" s="144" t="s">
        <v>3659</v>
      </c>
      <c r="N538" s="145">
        <v>50</v>
      </c>
      <c r="O538" s="146" t="b">
        <v>0</v>
      </c>
      <c r="P538" s="144" t="s">
        <v>1822</v>
      </c>
      <c r="Q538" t="s">
        <v>1823</v>
      </c>
      <c r="R538" t="s">
        <v>575</v>
      </c>
    </row>
    <row r="539" spans="1:18" x14ac:dyDescent="0.25">
      <c r="A539" s="144" t="s">
        <v>10688</v>
      </c>
      <c r="B539" s="144" t="s">
        <v>3661</v>
      </c>
      <c r="C539" s="144"/>
      <c r="D539" s="144" t="s">
        <v>1818</v>
      </c>
      <c r="E539" s="144"/>
      <c r="F539" s="144"/>
      <c r="G539" s="144" t="s">
        <v>1782</v>
      </c>
      <c r="H539" s="144" t="s">
        <v>1783</v>
      </c>
      <c r="I539" s="144" t="s">
        <v>3605</v>
      </c>
      <c r="J539" s="144" t="s">
        <v>3661</v>
      </c>
      <c r="K539" s="144" t="s">
        <v>3662</v>
      </c>
      <c r="L539" s="144"/>
      <c r="M539" s="144" t="s">
        <v>3662</v>
      </c>
      <c r="N539" s="145">
        <v>50</v>
      </c>
      <c r="O539" s="146" t="b">
        <v>0</v>
      </c>
      <c r="P539" s="144" t="s">
        <v>1822</v>
      </c>
      <c r="Q539" t="s">
        <v>1823</v>
      </c>
      <c r="R539" t="s">
        <v>575</v>
      </c>
    </row>
    <row r="540" spans="1:18" x14ac:dyDescent="0.25">
      <c r="A540" s="144" t="s">
        <v>10672</v>
      </c>
      <c r="B540" s="144" t="s">
        <v>3664</v>
      </c>
      <c r="C540" s="144"/>
      <c r="D540" s="144" t="s">
        <v>1818</v>
      </c>
      <c r="E540" s="144"/>
      <c r="F540" s="144"/>
      <c r="G540" s="144" t="s">
        <v>1782</v>
      </c>
      <c r="H540" s="144" t="s">
        <v>1783</v>
      </c>
      <c r="I540" s="144" t="s">
        <v>3605</v>
      </c>
      <c r="J540" s="144" t="s">
        <v>3664</v>
      </c>
      <c r="K540" s="144" t="s">
        <v>3665</v>
      </c>
      <c r="L540" s="144"/>
      <c r="M540" s="144" t="s">
        <v>3665</v>
      </c>
      <c r="N540" s="145">
        <v>50</v>
      </c>
      <c r="O540" s="146" t="b">
        <v>0</v>
      </c>
      <c r="P540" s="144" t="s">
        <v>1822</v>
      </c>
      <c r="Q540" t="s">
        <v>1823</v>
      </c>
      <c r="R540" t="s">
        <v>575</v>
      </c>
    </row>
    <row r="541" spans="1:18" x14ac:dyDescent="0.25">
      <c r="A541" s="144" t="s">
        <v>10691</v>
      </c>
      <c r="B541" s="144" t="s">
        <v>3667</v>
      </c>
      <c r="C541" s="144"/>
      <c r="D541" s="144" t="s">
        <v>1818</v>
      </c>
      <c r="E541" s="144"/>
      <c r="F541" s="144"/>
      <c r="G541" s="144" t="s">
        <v>70</v>
      </c>
      <c r="H541" s="144" t="s">
        <v>1779</v>
      </c>
      <c r="I541" s="144" t="s">
        <v>3605</v>
      </c>
      <c r="J541" s="144" t="s">
        <v>3667</v>
      </c>
      <c r="K541" s="144" t="s">
        <v>3668</v>
      </c>
      <c r="L541" s="144"/>
      <c r="M541" s="144" t="s">
        <v>3668</v>
      </c>
      <c r="N541" s="145">
        <v>50</v>
      </c>
      <c r="O541" s="146" t="b">
        <v>0</v>
      </c>
      <c r="P541" s="144" t="s">
        <v>1822</v>
      </c>
      <c r="Q541" t="s">
        <v>1823</v>
      </c>
      <c r="R541" t="s">
        <v>575</v>
      </c>
    </row>
    <row r="542" spans="1:18" x14ac:dyDescent="0.25">
      <c r="A542" s="144" t="s">
        <v>10676</v>
      </c>
      <c r="B542" s="144" t="s">
        <v>3670</v>
      </c>
      <c r="C542" s="144"/>
      <c r="D542" s="144" t="s">
        <v>1818</v>
      </c>
      <c r="E542" s="144"/>
      <c r="F542" s="144"/>
      <c r="G542" s="144" t="s">
        <v>70</v>
      </c>
      <c r="H542" s="144" t="s">
        <v>1779</v>
      </c>
      <c r="I542" s="144" t="s">
        <v>3605</v>
      </c>
      <c r="J542" s="144" t="s">
        <v>3670</v>
      </c>
      <c r="K542" s="144" t="s">
        <v>3671</v>
      </c>
      <c r="L542" s="144"/>
      <c r="M542" s="144" t="s">
        <v>3671</v>
      </c>
      <c r="N542" s="145">
        <v>50</v>
      </c>
      <c r="O542" s="146" t="b">
        <v>0</v>
      </c>
      <c r="P542" s="144" t="s">
        <v>1822</v>
      </c>
      <c r="Q542" t="s">
        <v>1823</v>
      </c>
      <c r="R542" t="s">
        <v>575</v>
      </c>
    </row>
    <row r="543" spans="1:18" x14ac:dyDescent="0.25">
      <c r="A543" s="144" t="s">
        <v>10677</v>
      </c>
      <c r="B543" s="144" t="s">
        <v>3673</v>
      </c>
      <c r="C543" s="144"/>
      <c r="D543" s="144" t="s">
        <v>1818</v>
      </c>
      <c r="E543" s="144"/>
      <c r="F543" s="144"/>
      <c r="G543" s="144" t="s">
        <v>70</v>
      </c>
      <c r="H543" s="144" t="s">
        <v>1779</v>
      </c>
      <c r="I543" s="144" t="s">
        <v>3605</v>
      </c>
      <c r="J543" s="144" t="s">
        <v>3673</v>
      </c>
      <c r="K543" s="144" t="s">
        <v>3674</v>
      </c>
      <c r="L543" s="144"/>
      <c r="M543" s="144" t="s">
        <v>3674</v>
      </c>
      <c r="N543" s="145">
        <v>50</v>
      </c>
      <c r="O543" s="146" t="b">
        <v>0</v>
      </c>
      <c r="P543" s="144" t="s">
        <v>1822</v>
      </c>
      <c r="Q543" t="s">
        <v>1823</v>
      </c>
      <c r="R543" t="s">
        <v>575</v>
      </c>
    </row>
    <row r="544" spans="1:18" x14ac:dyDescent="0.25">
      <c r="A544" s="144" t="s">
        <v>10678</v>
      </c>
      <c r="B544" s="144" t="s">
        <v>3676</v>
      </c>
      <c r="C544" s="144"/>
      <c r="D544" s="144" t="s">
        <v>1818</v>
      </c>
      <c r="E544" s="144"/>
      <c r="F544" s="144"/>
      <c r="G544" s="144" t="s">
        <v>70</v>
      </c>
      <c r="H544" s="144" t="s">
        <v>1779</v>
      </c>
      <c r="I544" s="144" t="s">
        <v>3605</v>
      </c>
      <c r="J544" s="144" t="s">
        <v>3676</v>
      </c>
      <c r="K544" s="144" t="s">
        <v>3677</v>
      </c>
      <c r="L544" s="144"/>
      <c r="M544" s="144" t="s">
        <v>3677</v>
      </c>
      <c r="N544" s="145">
        <v>50</v>
      </c>
      <c r="O544" s="146" t="b">
        <v>0</v>
      </c>
      <c r="P544" s="144" t="s">
        <v>1822</v>
      </c>
      <c r="Q544" t="s">
        <v>1823</v>
      </c>
      <c r="R544" t="s">
        <v>575</v>
      </c>
    </row>
    <row r="545" spans="1:18" x14ac:dyDescent="0.25">
      <c r="A545" s="144" t="s">
        <v>10695</v>
      </c>
      <c r="B545" s="144" t="s">
        <v>3679</v>
      </c>
      <c r="C545" s="144"/>
      <c r="D545" s="144" t="s">
        <v>1818</v>
      </c>
      <c r="E545" s="144"/>
      <c r="F545" s="144"/>
      <c r="G545" s="144" t="s">
        <v>1786</v>
      </c>
      <c r="H545" s="144" t="s">
        <v>1787</v>
      </c>
      <c r="I545" s="144" t="s">
        <v>3605</v>
      </c>
      <c r="J545" s="144" t="s">
        <v>3679</v>
      </c>
      <c r="K545" s="144" t="s">
        <v>3680</v>
      </c>
      <c r="L545" s="144"/>
      <c r="M545" s="144" t="s">
        <v>3680</v>
      </c>
      <c r="N545" s="145">
        <v>50</v>
      </c>
      <c r="O545" s="146" t="b">
        <v>0</v>
      </c>
      <c r="P545" s="144" t="s">
        <v>1822</v>
      </c>
      <c r="Q545" t="s">
        <v>1823</v>
      </c>
      <c r="R545" t="s">
        <v>575</v>
      </c>
    </row>
    <row r="546" spans="1:18" x14ac:dyDescent="0.25">
      <c r="A546" s="144" t="s">
        <v>10690</v>
      </c>
      <c r="B546" s="144" t="s">
        <v>3682</v>
      </c>
      <c r="C546" s="144"/>
      <c r="D546" s="144" t="s">
        <v>1818</v>
      </c>
      <c r="E546" s="144"/>
      <c r="F546" s="144"/>
      <c r="G546" s="144" t="s">
        <v>1786</v>
      </c>
      <c r="H546" s="144" t="s">
        <v>1787</v>
      </c>
      <c r="I546" s="144" t="s">
        <v>3605</v>
      </c>
      <c r="J546" s="144" t="s">
        <v>3682</v>
      </c>
      <c r="K546" s="144" t="s">
        <v>3683</v>
      </c>
      <c r="L546" s="144"/>
      <c r="M546" s="144" t="s">
        <v>3683</v>
      </c>
      <c r="N546" s="145">
        <v>50</v>
      </c>
      <c r="O546" s="146" t="b">
        <v>0</v>
      </c>
      <c r="P546" s="144" t="s">
        <v>1822</v>
      </c>
      <c r="Q546" t="s">
        <v>1823</v>
      </c>
      <c r="R546" t="s">
        <v>575</v>
      </c>
    </row>
    <row r="547" spans="1:18" x14ac:dyDescent="0.25">
      <c r="A547" s="144" t="s">
        <v>10674</v>
      </c>
      <c r="B547" s="144" t="s">
        <v>3685</v>
      </c>
      <c r="C547" s="144"/>
      <c r="D547" s="144" t="s">
        <v>1818</v>
      </c>
      <c r="E547" s="144"/>
      <c r="F547" s="144"/>
      <c r="G547" s="144" t="s">
        <v>1786</v>
      </c>
      <c r="H547" s="144" t="s">
        <v>1787</v>
      </c>
      <c r="I547" s="144" t="s">
        <v>3605</v>
      </c>
      <c r="J547" s="144" t="s">
        <v>3685</v>
      </c>
      <c r="K547" s="144" t="s">
        <v>3686</v>
      </c>
      <c r="L547" s="144"/>
      <c r="M547" s="144" t="s">
        <v>3686</v>
      </c>
      <c r="N547" s="145">
        <v>50</v>
      </c>
      <c r="O547" s="146" t="b">
        <v>0</v>
      </c>
      <c r="P547" s="144" t="s">
        <v>1822</v>
      </c>
      <c r="Q547" t="s">
        <v>1823</v>
      </c>
      <c r="R547" t="s">
        <v>575</v>
      </c>
    </row>
    <row r="548" spans="1:18" x14ac:dyDescent="0.25">
      <c r="A548" s="144" t="s">
        <v>10679</v>
      </c>
      <c r="B548" s="144" t="s">
        <v>3688</v>
      </c>
      <c r="C548" s="144"/>
      <c r="D548" s="144" t="s">
        <v>1818</v>
      </c>
      <c r="E548" s="144"/>
      <c r="F548" s="144"/>
      <c r="G548" s="144" t="s">
        <v>70</v>
      </c>
      <c r="H548" s="144" t="s">
        <v>1779</v>
      </c>
      <c r="I548" s="144" t="s">
        <v>3605</v>
      </c>
      <c r="J548" s="144" t="s">
        <v>3688</v>
      </c>
      <c r="K548" s="144" t="s">
        <v>3689</v>
      </c>
      <c r="L548" s="144"/>
      <c r="M548" s="144" t="s">
        <v>3689</v>
      </c>
      <c r="N548" s="145">
        <v>50</v>
      </c>
      <c r="O548" s="146" t="b">
        <v>0</v>
      </c>
      <c r="P548" s="144" t="s">
        <v>1822</v>
      </c>
      <c r="Q548" t="s">
        <v>1823</v>
      </c>
      <c r="R548" t="s">
        <v>575</v>
      </c>
    </row>
    <row r="549" spans="1:18" x14ac:dyDescent="0.25">
      <c r="A549" s="144" t="s">
        <v>10667</v>
      </c>
      <c r="B549" s="144" t="s">
        <v>3691</v>
      </c>
      <c r="C549" s="144"/>
      <c r="D549" s="144" t="s">
        <v>1818</v>
      </c>
      <c r="E549" s="144"/>
      <c r="F549" s="144"/>
      <c r="G549" s="144" t="s">
        <v>70</v>
      </c>
      <c r="H549" s="144" t="s">
        <v>1779</v>
      </c>
      <c r="I549" s="144" t="s">
        <v>3605</v>
      </c>
      <c r="J549" s="144" t="s">
        <v>3691</v>
      </c>
      <c r="K549" s="144" t="s">
        <v>3692</v>
      </c>
      <c r="L549" s="144"/>
      <c r="M549" s="144" t="s">
        <v>3692</v>
      </c>
      <c r="N549" s="145">
        <v>50</v>
      </c>
      <c r="O549" s="146" t="b">
        <v>0</v>
      </c>
      <c r="P549" s="144" t="s">
        <v>1822</v>
      </c>
      <c r="Q549" t="s">
        <v>1823</v>
      </c>
      <c r="R549" t="s">
        <v>575</v>
      </c>
    </row>
    <row r="550" spans="1:18" x14ac:dyDescent="0.25">
      <c r="A550" s="144" t="s">
        <v>10692</v>
      </c>
      <c r="B550" s="144" t="s">
        <v>3694</v>
      </c>
      <c r="C550" s="144"/>
      <c r="D550" s="144" t="s">
        <v>1818</v>
      </c>
      <c r="E550" s="144"/>
      <c r="F550" s="144"/>
      <c r="G550" s="144" t="s">
        <v>70</v>
      </c>
      <c r="H550" s="144" t="s">
        <v>1779</v>
      </c>
      <c r="I550" s="144" t="s">
        <v>3605</v>
      </c>
      <c r="J550" s="144" t="s">
        <v>3694</v>
      </c>
      <c r="K550" s="144" t="s">
        <v>3695</v>
      </c>
      <c r="L550" s="144"/>
      <c r="M550" s="144" t="s">
        <v>3695</v>
      </c>
      <c r="N550" s="145">
        <v>50</v>
      </c>
      <c r="O550" s="146" t="b">
        <v>0</v>
      </c>
      <c r="P550" s="144" t="s">
        <v>1822</v>
      </c>
      <c r="Q550" t="s">
        <v>1823</v>
      </c>
      <c r="R550" t="s">
        <v>575</v>
      </c>
    </row>
    <row r="551" spans="1:18" x14ac:dyDescent="0.25">
      <c r="A551" s="144" t="s">
        <v>10673</v>
      </c>
      <c r="B551" s="144" t="s">
        <v>3697</v>
      </c>
      <c r="C551" s="144"/>
      <c r="D551" s="144" t="s">
        <v>1818</v>
      </c>
      <c r="E551" s="144"/>
      <c r="F551" s="144"/>
      <c r="G551" s="144" t="s">
        <v>70</v>
      </c>
      <c r="H551" s="144" t="s">
        <v>1779</v>
      </c>
      <c r="I551" s="144" t="s">
        <v>3605</v>
      </c>
      <c r="J551" s="144" t="s">
        <v>3697</v>
      </c>
      <c r="K551" s="144" t="s">
        <v>3698</v>
      </c>
      <c r="L551" s="144"/>
      <c r="M551" s="144" t="s">
        <v>3698</v>
      </c>
      <c r="N551" s="145">
        <v>50</v>
      </c>
      <c r="O551" s="146" t="b">
        <v>0</v>
      </c>
      <c r="P551" s="144" t="s">
        <v>1822</v>
      </c>
      <c r="Q551" t="s">
        <v>1823</v>
      </c>
      <c r="R551" t="s">
        <v>575</v>
      </c>
    </row>
    <row r="552" spans="1:18" x14ac:dyDescent="0.25">
      <c r="A552" s="144" t="s">
        <v>10668</v>
      </c>
      <c r="B552" s="144" t="s">
        <v>3700</v>
      </c>
      <c r="C552" s="144"/>
      <c r="D552" s="144" t="s">
        <v>1818</v>
      </c>
      <c r="E552" s="144"/>
      <c r="F552" s="144"/>
      <c r="G552" s="144" t="s">
        <v>70</v>
      </c>
      <c r="H552" s="144" t="s">
        <v>1779</v>
      </c>
      <c r="I552" s="144" t="s">
        <v>3605</v>
      </c>
      <c r="J552" s="144" t="s">
        <v>3700</v>
      </c>
      <c r="K552" s="144" t="s">
        <v>3701</v>
      </c>
      <c r="L552" s="144"/>
      <c r="M552" s="144" t="s">
        <v>3701</v>
      </c>
      <c r="N552" s="145">
        <v>50</v>
      </c>
      <c r="O552" s="146" t="b">
        <v>0</v>
      </c>
      <c r="P552" s="144" t="s">
        <v>1822</v>
      </c>
      <c r="Q552" t="s">
        <v>1823</v>
      </c>
      <c r="R552" t="s">
        <v>575</v>
      </c>
    </row>
    <row r="553" spans="1:18" x14ac:dyDescent="0.25">
      <c r="A553" s="144" t="s">
        <v>10696</v>
      </c>
      <c r="B553" s="144" t="s">
        <v>3703</v>
      </c>
      <c r="C553" s="144"/>
      <c r="D553" s="144" t="s">
        <v>1818</v>
      </c>
      <c r="E553" s="144"/>
      <c r="F553" s="144"/>
      <c r="G553" s="144" t="s">
        <v>70</v>
      </c>
      <c r="H553" s="144" t="s">
        <v>1779</v>
      </c>
      <c r="I553" s="144" t="s">
        <v>3605</v>
      </c>
      <c r="J553" s="144" t="s">
        <v>3703</v>
      </c>
      <c r="K553" s="144" t="s">
        <v>3704</v>
      </c>
      <c r="L553" s="144"/>
      <c r="M553" s="144" t="s">
        <v>3704</v>
      </c>
      <c r="N553" s="145">
        <v>50</v>
      </c>
      <c r="O553" s="146" t="b">
        <v>0</v>
      </c>
      <c r="P553" s="144" t="s">
        <v>1822</v>
      </c>
      <c r="Q553" t="s">
        <v>1823</v>
      </c>
      <c r="R553" t="s">
        <v>575</v>
      </c>
    </row>
    <row r="554" spans="1:18" x14ac:dyDescent="0.25">
      <c r="A554" s="144" t="s">
        <v>10661</v>
      </c>
      <c r="B554" s="144" t="s">
        <v>3706</v>
      </c>
      <c r="C554" s="144"/>
      <c r="D554" s="144" t="s">
        <v>1818</v>
      </c>
      <c r="E554" s="144"/>
      <c r="F554" s="144"/>
      <c r="G554" s="144" t="s">
        <v>70</v>
      </c>
      <c r="H554" s="144" t="s">
        <v>1779</v>
      </c>
      <c r="I554" s="144" t="s">
        <v>3605</v>
      </c>
      <c r="J554" s="144" t="s">
        <v>3706</v>
      </c>
      <c r="K554" s="144" t="s">
        <v>3707</v>
      </c>
      <c r="L554" s="144"/>
      <c r="M554" s="144" t="s">
        <v>3707</v>
      </c>
      <c r="N554" s="145">
        <v>50</v>
      </c>
      <c r="O554" s="146" t="b">
        <v>0</v>
      </c>
      <c r="P554" s="144" t="s">
        <v>1822</v>
      </c>
      <c r="Q554" t="s">
        <v>1823</v>
      </c>
      <c r="R554" t="s">
        <v>575</v>
      </c>
    </row>
    <row r="555" spans="1:18" x14ac:dyDescent="0.25">
      <c r="A555" s="144" t="s">
        <v>10680</v>
      </c>
      <c r="B555" s="144" t="s">
        <v>3709</v>
      </c>
      <c r="C555" s="144"/>
      <c r="D555" s="144" t="s">
        <v>1818</v>
      </c>
      <c r="E555" s="144"/>
      <c r="F555" s="144"/>
      <c r="G555" s="144" t="s">
        <v>70</v>
      </c>
      <c r="H555" s="144" t="s">
        <v>1779</v>
      </c>
      <c r="I555" s="144" t="s">
        <v>3605</v>
      </c>
      <c r="J555" s="144" t="s">
        <v>3709</v>
      </c>
      <c r="K555" s="144" t="s">
        <v>3710</v>
      </c>
      <c r="L555" s="144"/>
      <c r="M555" s="144" t="s">
        <v>3710</v>
      </c>
      <c r="N555" s="145">
        <v>50</v>
      </c>
      <c r="O555" s="146" t="b">
        <v>0</v>
      </c>
      <c r="P555" s="144" t="s">
        <v>1822</v>
      </c>
      <c r="Q555" t="s">
        <v>1823</v>
      </c>
      <c r="R555" t="s">
        <v>575</v>
      </c>
    </row>
    <row r="556" spans="1:18" x14ac:dyDescent="0.25">
      <c r="A556" s="144" t="s">
        <v>10697</v>
      </c>
      <c r="B556" s="144" t="s">
        <v>3712</v>
      </c>
      <c r="C556" s="144"/>
      <c r="D556" s="144" t="s">
        <v>1818</v>
      </c>
      <c r="E556" s="144"/>
      <c r="F556" s="144"/>
      <c r="G556" s="144" t="s">
        <v>70</v>
      </c>
      <c r="H556" s="144" t="s">
        <v>1779</v>
      </c>
      <c r="I556" s="144" t="s">
        <v>3605</v>
      </c>
      <c r="J556" s="144" t="s">
        <v>3712</v>
      </c>
      <c r="K556" s="144" t="s">
        <v>3713</v>
      </c>
      <c r="L556" s="144"/>
      <c r="M556" s="144" t="s">
        <v>3713</v>
      </c>
      <c r="N556" s="145">
        <v>50</v>
      </c>
      <c r="O556" s="146" t="b">
        <v>0</v>
      </c>
      <c r="P556" s="144" t="s">
        <v>1822</v>
      </c>
      <c r="Q556" t="s">
        <v>1823</v>
      </c>
      <c r="R556" t="s">
        <v>575</v>
      </c>
    </row>
    <row r="557" spans="1:18" x14ac:dyDescent="0.25">
      <c r="A557" s="144" t="s">
        <v>10705</v>
      </c>
      <c r="B557" s="144" t="s">
        <v>577</v>
      </c>
      <c r="C557" s="144"/>
      <c r="D557" s="144" t="s">
        <v>1818</v>
      </c>
      <c r="E557" s="144"/>
      <c r="F557" s="144"/>
      <c r="G557" s="144" t="s">
        <v>1784</v>
      </c>
      <c r="H557" s="144" t="s">
        <v>1785</v>
      </c>
      <c r="I557" s="144" t="s">
        <v>1852</v>
      </c>
      <c r="J557" s="144"/>
      <c r="K557" s="144"/>
      <c r="L557" s="144" t="s">
        <v>3714</v>
      </c>
      <c r="M557" s="144" t="s">
        <v>3715</v>
      </c>
      <c r="N557" s="145">
        <v>60</v>
      </c>
      <c r="O557" s="146" t="b">
        <v>0</v>
      </c>
      <c r="P557" s="144" t="s">
        <v>3075</v>
      </c>
      <c r="Q557" t="s">
        <v>1823</v>
      </c>
      <c r="R557" t="s">
        <v>576</v>
      </c>
    </row>
    <row r="558" spans="1:18" x14ac:dyDescent="0.25">
      <c r="A558" s="144" t="s">
        <v>10704</v>
      </c>
      <c r="B558" s="144" t="s">
        <v>3717</v>
      </c>
      <c r="C558" s="144"/>
      <c r="D558" s="144" t="s">
        <v>1818</v>
      </c>
      <c r="E558" s="144" t="s">
        <v>1930</v>
      </c>
      <c r="F558" s="144"/>
      <c r="G558" s="144" t="s">
        <v>1784</v>
      </c>
      <c r="H558" s="144" t="s">
        <v>1785</v>
      </c>
      <c r="I558" s="144" t="s">
        <v>3415</v>
      </c>
      <c r="J558" s="144" t="s">
        <v>3718</v>
      </c>
      <c r="K558" s="144" t="s">
        <v>3719</v>
      </c>
      <c r="L558" s="144" t="s">
        <v>1817</v>
      </c>
      <c r="M558" s="144" t="s">
        <v>3719</v>
      </c>
      <c r="N558" s="145">
        <v>60</v>
      </c>
      <c r="O558" s="146" t="b">
        <v>0</v>
      </c>
      <c r="P558" s="144" t="s">
        <v>3075</v>
      </c>
      <c r="Q558" t="s">
        <v>1823</v>
      </c>
      <c r="R558" t="s">
        <v>576</v>
      </c>
    </row>
    <row r="559" spans="1:18" x14ac:dyDescent="0.25">
      <c r="A559" s="144" t="s">
        <v>10706</v>
      </c>
      <c r="B559" s="144" t="s">
        <v>3721</v>
      </c>
      <c r="C559" s="144"/>
      <c r="D559" s="144" t="s">
        <v>1818</v>
      </c>
      <c r="E559" s="144" t="s">
        <v>1955</v>
      </c>
      <c r="F559" s="144"/>
      <c r="G559" s="144" t="s">
        <v>1784</v>
      </c>
      <c r="H559" s="144" t="s">
        <v>1785</v>
      </c>
      <c r="I559" s="144" t="s">
        <v>3415</v>
      </c>
      <c r="J559" s="144" t="s">
        <v>3722</v>
      </c>
      <c r="K559" s="144" t="s">
        <v>3723</v>
      </c>
      <c r="L559" s="144" t="s">
        <v>1817</v>
      </c>
      <c r="M559" s="144" t="s">
        <v>3724</v>
      </c>
      <c r="N559" s="145">
        <v>60</v>
      </c>
      <c r="O559" s="146" t="b">
        <v>0</v>
      </c>
      <c r="P559" s="144" t="s">
        <v>3075</v>
      </c>
      <c r="Q559" t="s">
        <v>1823</v>
      </c>
      <c r="R559" t="s">
        <v>576</v>
      </c>
    </row>
    <row r="560" spans="1:18" x14ac:dyDescent="0.25">
      <c r="A560" s="144" t="s">
        <v>11141</v>
      </c>
      <c r="B560" s="144" t="s">
        <v>3726</v>
      </c>
      <c r="C560" s="144" t="s">
        <v>1817</v>
      </c>
      <c r="D560" s="144" t="s">
        <v>1818</v>
      </c>
      <c r="E560" s="144" t="s">
        <v>1938</v>
      </c>
      <c r="F560" s="144" t="s">
        <v>2704</v>
      </c>
      <c r="G560" s="144" t="s">
        <v>1784</v>
      </c>
      <c r="H560" s="144" t="s">
        <v>1785</v>
      </c>
      <c r="I560" s="144" t="s">
        <v>2966</v>
      </c>
      <c r="J560" s="144" t="s">
        <v>3727</v>
      </c>
      <c r="K560" s="144"/>
      <c r="L560" s="144" t="s">
        <v>3728</v>
      </c>
      <c r="M560" s="144" t="s">
        <v>3729</v>
      </c>
      <c r="N560" s="145"/>
      <c r="O560" s="146" t="b">
        <v>0</v>
      </c>
      <c r="P560" s="144" t="s">
        <v>1822</v>
      </c>
      <c r="Q560" t="s">
        <v>1823</v>
      </c>
      <c r="R560" t="s">
        <v>3725</v>
      </c>
    </row>
    <row r="561" spans="1:18" x14ac:dyDescent="0.25">
      <c r="A561" s="144" t="s">
        <v>11019</v>
      </c>
      <c r="B561" s="144" t="s">
        <v>3731</v>
      </c>
      <c r="C561" s="144" t="s">
        <v>1817</v>
      </c>
      <c r="D561" s="144" t="s">
        <v>1818</v>
      </c>
      <c r="E561" s="144" t="s">
        <v>1832</v>
      </c>
      <c r="F561" s="144"/>
      <c r="G561" s="144" t="s">
        <v>1782</v>
      </c>
      <c r="H561" s="144" t="s">
        <v>1783</v>
      </c>
      <c r="I561" s="144" t="s">
        <v>2966</v>
      </c>
      <c r="J561" s="144" t="s">
        <v>3727</v>
      </c>
      <c r="K561" s="144" t="s">
        <v>3732</v>
      </c>
      <c r="L561" s="144" t="s">
        <v>1817</v>
      </c>
      <c r="M561" s="144" t="s">
        <v>3733</v>
      </c>
      <c r="N561" s="145"/>
      <c r="O561" s="146" t="b">
        <v>0</v>
      </c>
      <c r="P561" s="144" t="s">
        <v>1822</v>
      </c>
      <c r="Q561" t="s">
        <v>1823</v>
      </c>
      <c r="R561" t="s">
        <v>3725</v>
      </c>
    </row>
    <row r="562" spans="1:18" x14ac:dyDescent="0.25">
      <c r="A562" s="144" t="s">
        <v>11091</v>
      </c>
      <c r="B562" s="144" t="s">
        <v>3735</v>
      </c>
      <c r="C562" s="144"/>
      <c r="D562" s="144" t="s">
        <v>1818</v>
      </c>
      <c r="E562" s="144"/>
      <c r="F562" s="144"/>
      <c r="G562" s="144"/>
      <c r="H562" s="144"/>
      <c r="I562" s="144" t="s">
        <v>1852</v>
      </c>
      <c r="J562" s="144"/>
      <c r="K562" s="144"/>
      <c r="L562" s="144" t="s">
        <v>3736</v>
      </c>
      <c r="M562" s="144" t="s">
        <v>3737</v>
      </c>
      <c r="N562" s="145">
        <v>51</v>
      </c>
      <c r="O562" s="146" t="b">
        <v>0</v>
      </c>
      <c r="P562" s="144" t="s">
        <v>1822</v>
      </c>
      <c r="Q562" t="s">
        <v>1823</v>
      </c>
      <c r="R562" t="s">
        <v>3734</v>
      </c>
    </row>
    <row r="563" spans="1:18" x14ac:dyDescent="0.25">
      <c r="A563" s="144" t="s">
        <v>15097</v>
      </c>
      <c r="B563" s="144" t="s">
        <v>3739</v>
      </c>
      <c r="C563" s="144"/>
      <c r="D563" s="144" t="s">
        <v>3740</v>
      </c>
      <c r="E563" s="144" t="s">
        <v>3741</v>
      </c>
      <c r="F563" s="144" t="s">
        <v>3742</v>
      </c>
      <c r="G563" s="144"/>
      <c r="H563" s="144"/>
      <c r="I563" s="144"/>
      <c r="J563" s="144"/>
      <c r="K563" s="144"/>
      <c r="L563" s="144" t="s">
        <v>3743</v>
      </c>
      <c r="M563" s="144" t="s">
        <v>3744</v>
      </c>
      <c r="N563" s="145"/>
      <c r="O563" s="146" t="b">
        <v>0</v>
      </c>
      <c r="P563" s="144" t="s">
        <v>1822</v>
      </c>
      <c r="Q563" t="s">
        <v>1823</v>
      </c>
      <c r="R563" t="s">
        <v>3738</v>
      </c>
    </row>
    <row r="564" spans="1:18" x14ac:dyDescent="0.25">
      <c r="A564" s="144" t="s">
        <v>10711</v>
      </c>
      <c r="B564" s="144" t="s">
        <v>3746</v>
      </c>
      <c r="C564" s="144"/>
      <c r="D564" s="144" t="s">
        <v>1818</v>
      </c>
      <c r="E564" s="144"/>
      <c r="F564" s="144"/>
      <c r="G564" s="144" t="s">
        <v>1784</v>
      </c>
      <c r="H564" s="144" t="s">
        <v>1785</v>
      </c>
      <c r="I564" s="144" t="s">
        <v>1852</v>
      </c>
      <c r="J564" s="144"/>
      <c r="K564" s="144"/>
      <c r="L564" s="144" t="s">
        <v>3747</v>
      </c>
      <c r="M564" s="144" t="s">
        <v>1817</v>
      </c>
      <c r="N564" s="145"/>
      <c r="O564" s="146" t="b">
        <v>0</v>
      </c>
      <c r="P564" s="144" t="s">
        <v>1822</v>
      </c>
      <c r="Q564" t="s">
        <v>1823</v>
      </c>
      <c r="R564" t="s">
        <v>3745</v>
      </c>
    </row>
    <row r="565" spans="1:18" x14ac:dyDescent="0.25">
      <c r="A565" s="144" t="s">
        <v>10707</v>
      </c>
      <c r="B565" s="144" t="s">
        <v>3749</v>
      </c>
      <c r="C565" s="144"/>
      <c r="D565" s="144" t="s">
        <v>1818</v>
      </c>
      <c r="E565" s="144" t="s">
        <v>1926</v>
      </c>
      <c r="F565" s="144"/>
      <c r="G565" s="144" t="s">
        <v>1784</v>
      </c>
      <c r="H565" s="144" t="s">
        <v>1785</v>
      </c>
      <c r="I565" s="144" t="s">
        <v>3750</v>
      </c>
      <c r="J565" s="144" t="s">
        <v>3749</v>
      </c>
      <c r="K565" s="144" t="s">
        <v>3751</v>
      </c>
      <c r="L565" s="144" t="s">
        <v>1817</v>
      </c>
      <c r="M565" s="144" t="s">
        <v>3752</v>
      </c>
      <c r="N565" s="145"/>
      <c r="O565" s="146" t="b">
        <v>0</v>
      </c>
      <c r="P565" s="144" t="s">
        <v>1822</v>
      </c>
      <c r="Q565" t="s">
        <v>1823</v>
      </c>
      <c r="R565" t="s">
        <v>3745</v>
      </c>
    </row>
    <row r="566" spans="1:18" x14ac:dyDescent="0.25">
      <c r="A566" s="144" t="s">
        <v>10708</v>
      </c>
      <c r="B566" s="144" t="s">
        <v>3754</v>
      </c>
      <c r="C566" s="144" t="s">
        <v>1817</v>
      </c>
      <c r="D566" s="144" t="s">
        <v>1818</v>
      </c>
      <c r="E566" s="144" t="s">
        <v>1926</v>
      </c>
      <c r="F566" s="144"/>
      <c r="G566" s="144" t="s">
        <v>1784</v>
      </c>
      <c r="H566" s="144" t="s">
        <v>1785</v>
      </c>
      <c r="I566" s="144" t="s">
        <v>3750</v>
      </c>
      <c r="J566" s="144" t="s">
        <v>3754</v>
      </c>
      <c r="K566" s="144" t="s">
        <v>3755</v>
      </c>
      <c r="L566" s="144"/>
      <c r="M566" s="144" t="s">
        <v>3755</v>
      </c>
      <c r="N566" s="145"/>
      <c r="O566" s="146" t="b">
        <v>0</v>
      </c>
      <c r="P566" s="144" t="s">
        <v>1822</v>
      </c>
      <c r="Q566" t="s">
        <v>1823</v>
      </c>
      <c r="R566" t="s">
        <v>3745</v>
      </c>
    </row>
    <row r="567" spans="1:18" x14ac:dyDescent="0.25">
      <c r="A567" s="144" t="s">
        <v>10709</v>
      </c>
      <c r="B567" s="144" t="s">
        <v>3757</v>
      </c>
      <c r="C567" s="144" t="s">
        <v>1817</v>
      </c>
      <c r="D567" s="144" t="s">
        <v>1818</v>
      </c>
      <c r="E567" s="144" t="s">
        <v>1926</v>
      </c>
      <c r="F567" s="144"/>
      <c r="G567" s="144" t="s">
        <v>1784</v>
      </c>
      <c r="H567" s="144" t="s">
        <v>1785</v>
      </c>
      <c r="I567" s="144" t="s">
        <v>3750</v>
      </c>
      <c r="J567" s="144" t="s">
        <v>3757</v>
      </c>
      <c r="K567" s="144" t="s">
        <v>3758</v>
      </c>
      <c r="L567" s="144"/>
      <c r="M567" s="144" t="s">
        <v>3759</v>
      </c>
      <c r="N567" s="145"/>
      <c r="O567" s="146" t="b">
        <v>0</v>
      </c>
      <c r="P567" s="144" t="s">
        <v>1822</v>
      </c>
      <c r="Q567" t="s">
        <v>1823</v>
      </c>
      <c r="R567" t="s">
        <v>3745</v>
      </c>
    </row>
    <row r="568" spans="1:18" x14ac:dyDescent="0.25">
      <c r="A568" s="144" t="s">
        <v>10710</v>
      </c>
      <c r="B568" s="144" t="s">
        <v>3761</v>
      </c>
      <c r="C568" s="144" t="s">
        <v>1817</v>
      </c>
      <c r="D568" s="144" t="s">
        <v>1818</v>
      </c>
      <c r="E568" s="144" t="s">
        <v>1926</v>
      </c>
      <c r="F568" s="144"/>
      <c r="G568" s="144" t="s">
        <v>1784</v>
      </c>
      <c r="H568" s="144" t="s">
        <v>1785</v>
      </c>
      <c r="I568" s="144" t="s">
        <v>3750</v>
      </c>
      <c r="J568" s="144" t="s">
        <v>3761</v>
      </c>
      <c r="K568" s="144" t="s">
        <v>3762</v>
      </c>
      <c r="L568" s="144"/>
      <c r="M568" s="144" t="s">
        <v>3763</v>
      </c>
      <c r="N568" s="145"/>
      <c r="O568" s="146" t="b">
        <v>0</v>
      </c>
      <c r="P568" s="144" t="s">
        <v>1822</v>
      </c>
      <c r="Q568" t="s">
        <v>1823</v>
      </c>
      <c r="R568" t="s">
        <v>3745</v>
      </c>
    </row>
    <row r="569" spans="1:18" x14ac:dyDescent="0.25">
      <c r="A569" s="144" t="s">
        <v>11169</v>
      </c>
      <c r="B569" s="144" t="s">
        <v>3765</v>
      </c>
      <c r="C569" s="144"/>
      <c r="D569" s="144" t="s">
        <v>1818</v>
      </c>
      <c r="E569" s="144" t="s">
        <v>3766</v>
      </c>
      <c r="F569" s="144"/>
      <c r="G569" s="144" t="s">
        <v>1784</v>
      </c>
      <c r="H569" s="144" t="s">
        <v>1785</v>
      </c>
      <c r="I569" s="144" t="s">
        <v>1852</v>
      </c>
      <c r="J569" s="144"/>
      <c r="K569" s="144"/>
      <c r="L569" s="144" t="s">
        <v>3767</v>
      </c>
      <c r="M569" s="144" t="s">
        <v>3768</v>
      </c>
      <c r="N569" s="145"/>
      <c r="O569" s="146" t="b">
        <v>0</v>
      </c>
      <c r="P569" s="144" t="s">
        <v>1822</v>
      </c>
      <c r="Q569" t="s">
        <v>1823</v>
      </c>
      <c r="R569" t="s">
        <v>3764</v>
      </c>
    </row>
    <row r="570" spans="1:18" x14ac:dyDescent="0.25">
      <c r="A570" s="144" t="s">
        <v>10739</v>
      </c>
      <c r="B570" s="144" t="s">
        <v>3770</v>
      </c>
      <c r="C570" s="144"/>
      <c r="D570" s="144" t="s">
        <v>1818</v>
      </c>
      <c r="E570" s="144" t="s">
        <v>2734</v>
      </c>
      <c r="F570" s="144" t="s">
        <v>3279</v>
      </c>
      <c r="G570" s="144"/>
      <c r="H570" s="144"/>
      <c r="I570" s="144" t="s">
        <v>1852</v>
      </c>
      <c r="J570" s="144"/>
      <c r="K570" s="144"/>
      <c r="L570" s="144" t="s">
        <v>3771</v>
      </c>
      <c r="M570" s="144" t="s">
        <v>3772</v>
      </c>
      <c r="N570" s="145">
        <v>60</v>
      </c>
      <c r="O570" s="146" t="b">
        <v>0</v>
      </c>
      <c r="P570" s="144" t="s">
        <v>1822</v>
      </c>
      <c r="Q570" t="s">
        <v>1823</v>
      </c>
      <c r="R570" t="s">
        <v>3769</v>
      </c>
    </row>
    <row r="571" spans="1:18" x14ac:dyDescent="0.25">
      <c r="A571" s="144" t="s">
        <v>10740</v>
      </c>
      <c r="B571" s="144" t="s">
        <v>3774</v>
      </c>
      <c r="C571" s="144"/>
      <c r="D571" s="144" t="s">
        <v>1818</v>
      </c>
      <c r="E571" s="144" t="s">
        <v>2734</v>
      </c>
      <c r="F571" s="144" t="s">
        <v>3775</v>
      </c>
      <c r="G571" s="144"/>
      <c r="H571" s="144"/>
      <c r="I571" s="144" t="s">
        <v>1852</v>
      </c>
      <c r="J571" s="144"/>
      <c r="K571" s="144"/>
      <c r="L571" s="144" t="s">
        <v>3776</v>
      </c>
      <c r="M571" s="144" t="s">
        <v>3777</v>
      </c>
      <c r="N571" s="145">
        <v>60</v>
      </c>
      <c r="O571" s="146" t="b">
        <v>0</v>
      </c>
      <c r="P571" s="144" t="s">
        <v>1822</v>
      </c>
      <c r="Q571" t="s">
        <v>1823</v>
      </c>
      <c r="R571" t="s">
        <v>3769</v>
      </c>
    </row>
    <row r="572" spans="1:18" x14ac:dyDescent="0.25">
      <c r="A572" s="144" t="s">
        <v>10747</v>
      </c>
      <c r="B572" s="144" t="s">
        <v>579</v>
      </c>
      <c r="C572" s="144" t="s">
        <v>3778</v>
      </c>
      <c r="D572" s="144" t="s">
        <v>1818</v>
      </c>
      <c r="E572" s="144" t="s">
        <v>3779</v>
      </c>
      <c r="F572" s="144" t="s">
        <v>3780</v>
      </c>
      <c r="G572" s="144" t="s">
        <v>1784</v>
      </c>
      <c r="H572" s="144" t="s">
        <v>1785</v>
      </c>
      <c r="I572" s="144" t="s">
        <v>1852</v>
      </c>
      <c r="J572" s="144" t="s">
        <v>3781</v>
      </c>
      <c r="K572" s="144"/>
      <c r="L572" s="144" t="s">
        <v>3782</v>
      </c>
      <c r="M572" s="144" t="s">
        <v>3783</v>
      </c>
      <c r="N572" s="145">
        <v>45</v>
      </c>
      <c r="O572" s="146" t="b">
        <v>0</v>
      </c>
      <c r="P572" s="144" t="s">
        <v>1822</v>
      </c>
      <c r="Q572" t="s">
        <v>1823</v>
      </c>
      <c r="R572" t="s">
        <v>578</v>
      </c>
    </row>
    <row r="573" spans="1:18" x14ac:dyDescent="0.25">
      <c r="A573" s="144" t="s">
        <v>10748</v>
      </c>
      <c r="B573" s="144" t="s">
        <v>3785</v>
      </c>
      <c r="C573" s="144" t="s">
        <v>3786</v>
      </c>
      <c r="D573" s="144" t="s">
        <v>1818</v>
      </c>
      <c r="E573" s="144" t="s">
        <v>1938</v>
      </c>
      <c r="F573" s="144"/>
      <c r="G573" s="144" t="s">
        <v>1782</v>
      </c>
      <c r="H573" s="144" t="s">
        <v>1783</v>
      </c>
      <c r="I573" s="144" t="s">
        <v>3787</v>
      </c>
      <c r="J573" s="144" t="s">
        <v>3781</v>
      </c>
      <c r="K573" s="144" t="s">
        <v>3788</v>
      </c>
      <c r="L573" s="144" t="s">
        <v>1817</v>
      </c>
      <c r="M573" s="144" t="s">
        <v>3789</v>
      </c>
      <c r="N573" s="145">
        <v>45</v>
      </c>
      <c r="O573" s="146" t="b">
        <v>0</v>
      </c>
      <c r="P573" s="144" t="s">
        <v>1822</v>
      </c>
      <c r="Q573" t="s">
        <v>1823</v>
      </c>
      <c r="R573" t="s">
        <v>578</v>
      </c>
    </row>
    <row r="574" spans="1:18" x14ac:dyDescent="0.25">
      <c r="A574" s="144" t="s">
        <v>10749</v>
      </c>
      <c r="B574" s="144" t="s">
        <v>3791</v>
      </c>
      <c r="C574" s="144" t="s">
        <v>3786</v>
      </c>
      <c r="D574" s="144" t="s">
        <v>1818</v>
      </c>
      <c r="E574" s="144" t="s">
        <v>1938</v>
      </c>
      <c r="F574" s="144"/>
      <c r="G574" s="144" t="s">
        <v>1784</v>
      </c>
      <c r="H574" s="144" t="s">
        <v>1785</v>
      </c>
      <c r="I574" s="144" t="s">
        <v>3787</v>
      </c>
      <c r="J574" s="144" t="s">
        <v>3792</v>
      </c>
      <c r="K574" s="144" t="s">
        <v>3793</v>
      </c>
      <c r="L574" s="144" t="s">
        <v>1817</v>
      </c>
      <c r="M574" s="144" t="s">
        <v>3794</v>
      </c>
      <c r="N574" s="145">
        <v>45</v>
      </c>
      <c r="O574" s="146" t="b">
        <v>0</v>
      </c>
      <c r="P574" s="144" t="s">
        <v>1822</v>
      </c>
      <c r="Q574" t="s">
        <v>1823</v>
      </c>
      <c r="R574" t="s">
        <v>578</v>
      </c>
    </row>
    <row r="575" spans="1:18" x14ac:dyDescent="0.25">
      <c r="A575" s="144" t="s">
        <v>10750</v>
      </c>
      <c r="B575" s="144" t="s">
        <v>3796</v>
      </c>
      <c r="C575" s="144" t="s">
        <v>3786</v>
      </c>
      <c r="D575" s="144" t="s">
        <v>1818</v>
      </c>
      <c r="E575" s="144" t="s">
        <v>1938</v>
      </c>
      <c r="F575" s="144"/>
      <c r="G575" s="144" t="s">
        <v>1784</v>
      </c>
      <c r="H575" s="144" t="s">
        <v>1785</v>
      </c>
      <c r="I575" s="144" t="s">
        <v>3787</v>
      </c>
      <c r="J575" s="144" t="s">
        <v>1817</v>
      </c>
      <c r="K575" s="144" t="s">
        <v>3797</v>
      </c>
      <c r="L575" s="144" t="s">
        <v>1817</v>
      </c>
      <c r="M575" s="144" t="s">
        <v>3798</v>
      </c>
      <c r="N575" s="145">
        <v>45</v>
      </c>
      <c r="O575" s="146" t="b">
        <v>0</v>
      </c>
      <c r="P575" s="144" t="s">
        <v>1822</v>
      </c>
      <c r="Q575" t="s">
        <v>1823</v>
      </c>
      <c r="R575" t="s">
        <v>578</v>
      </c>
    </row>
    <row r="576" spans="1:18" x14ac:dyDescent="0.25">
      <c r="A576" s="144" t="s">
        <v>10746</v>
      </c>
      <c r="B576" s="144" t="s">
        <v>3800</v>
      </c>
      <c r="C576" s="144" t="s">
        <v>3786</v>
      </c>
      <c r="D576" s="144" t="s">
        <v>1818</v>
      </c>
      <c r="E576" s="144" t="s">
        <v>1832</v>
      </c>
      <c r="F576" s="144"/>
      <c r="G576" s="144" t="s">
        <v>1782</v>
      </c>
      <c r="H576" s="144" t="s">
        <v>1783</v>
      </c>
      <c r="I576" s="144" t="s">
        <v>3787</v>
      </c>
      <c r="J576" s="144" t="s">
        <v>3800</v>
      </c>
      <c r="K576" s="144" t="s">
        <v>3801</v>
      </c>
      <c r="L576" s="144" t="s">
        <v>1817</v>
      </c>
      <c r="M576" s="144" t="s">
        <v>3802</v>
      </c>
      <c r="N576" s="145">
        <v>45</v>
      </c>
      <c r="O576" s="146" t="b">
        <v>0</v>
      </c>
      <c r="P576" s="144" t="s">
        <v>1822</v>
      </c>
      <c r="Q576" t="s">
        <v>1823</v>
      </c>
      <c r="R576" t="s">
        <v>578</v>
      </c>
    </row>
    <row r="577" spans="1:18" x14ac:dyDescent="0.25">
      <c r="A577" s="144" t="s">
        <v>3803</v>
      </c>
      <c r="B577" s="144" t="s">
        <v>1770</v>
      </c>
      <c r="C577" s="144"/>
      <c r="D577" s="144" t="s">
        <v>1818</v>
      </c>
      <c r="E577" s="144"/>
      <c r="F577" s="144"/>
      <c r="G577" s="144" t="s">
        <v>1782</v>
      </c>
      <c r="H577" s="144" t="s">
        <v>1783</v>
      </c>
      <c r="I577" s="144" t="s">
        <v>1852</v>
      </c>
      <c r="J577" s="144"/>
      <c r="K577" s="144"/>
      <c r="L577" s="144"/>
      <c r="M577" s="144" t="s">
        <v>3804</v>
      </c>
      <c r="N577" s="145"/>
      <c r="O577" s="146" t="b">
        <v>0</v>
      </c>
      <c r="P577" s="144" t="s">
        <v>1822</v>
      </c>
      <c r="Q577" t="s">
        <v>1823</v>
      </c>
      <c r="R577" t="s">
        <v>3803</v>
      </c>
    </row>
    <row r="578" spans="1:18" x14ac:dyDescent="0.25">
      <c r="A578" s="144" t="e">
        <v>#N/A</v>
      </c>
      <c r="B578" s="144" t="s">
        <v>3806</v>
      </c>
      <c r="C578" s="144"/>
      <c r="D578" s="144" t="s">
        <v>1902</v>
      </c>
      <c r="E578" s="144"/>
      <c r="F578" s="144"/>
      <c r="G578" s="144"/>
      <c r="H578" s="144"/>
      <c r="I578" s="144" t="s">
        <v>1852</v>
      </c>
      <c r="J578" s="144"/>
      <c r="K578" s="144"/>
      <c r="L578" s="144" t="s">
        <v>3807</v>
      </c>
      <c r="M578" s="144" t="s">
        <v>3808</v>
      </c>
      <c r="N578" s="145"/>
      <c r="O578" s="146" t="b">
        <v>0</v>
      </c>
      <c r="P578" s="144" t="s">
        <v>1822</v>
      </c>
      <c r="Q578" t="s">
        <v>1823</v>
      </c>
      <c r="R578" t="s">
        <v>3805</v>
      </c>
    </row>
    <row r="579" spans="1:18" x14ac:dyDescent="0.25">
      <c r="A579" s="144" t="s">
        <v>10753</v>
      </c>
      <c r="B579" s="144" t="s">
        <v>581</v>
      </c>
      <c r="C579" s="144"/>
      <c r="D579" s="144" t="s">
        <v>2147</v>
      </c>
      <c r="E579" s="144" t="s">
        <v>3579</v>
      </c>
      <c r="F579" s="144" t="s">
        <v>3809</v>
      </c>
      <c r="G579" s="144" t="s">
        <v>1769</v>
      </c>
      <c r="H579" s="144" t="s">
        <v>1770</v>
      </c>
      <c r="I579" s="144" t="s">
        <v>2153</v>
      </c>
      <c r="J579" s="144"/>
      <c r="K579" s="144"/>
      <c r="L579" s="144" t="s">
        <v>3810</v>
      </c>
      <c r="M579" s="144" t="s">
        <v>3811</v>
      </c>
      <c r="N579" s="145">
        <v>60</v>
      </c>
      <c r="O579" s="146" t="b">
        <v>0</v>
      </c>
      <c r="P579" s="144" t="s">
        <v>1822</v>
      </c>
      <c r="Q579" t="s">
        <v>1823</v>
      </c>
      <c r="R579" t="s">
        <v>580</v>
      </c>
    </row>
    <row r="580" spans="1:18" x14ac:dyDescent="0.25">
      <c r="A580" s="144" t="s">
        <v>10751</v>
      </c>
      <c r="B580" s="144" t="s">
        <v>3813</v>
      </c>
      <c r="C580" s="144" t="s">
        <v>1817</v>
      </c>
      <c r="D580" s="144" t="s">
        <v>2147</v>
      </c>
      <c r="E580" s="144" t="s">
        <v>3579</v>
      </c>
      <c r="F580" s="144"/>
      <c r="G580" s="144" t="s">
        <v>1769</v>
      </c>
      <c r="H580" s="144" t="s">
        <v>1770</v>
      </c>
      <c r="I580" s="144" t="s">
        <v>2153</v>
      </c>
      <c r="J580" s="144" t="s">
        <v>3813</v>
      </c>
      <c r="K580" s="144" t="s">
        <v>3814</v>
      </c>
      <c r="L580" s="144" t="s">
        <v>1817</v>
      </c>
      <c r="M580" s="144" t="s">
        <v>3814</v>
      </c>
      <c r="N580" s="145"/>
      <c r="O580" s="146" t="b">
        <v>0</v>
      </c>
      <c r="P580" s="144" t="s">
        <v>1822</v>
      </c>
      <c r="Q580" t="s">
        <v>1823</v>
      </c>
      <c r="R580" t="s">
        <v>580</v>
      </c>
    </row>
    <row r="581" spans="1:18" x14ac:dyDescent="0.25">
      <c r="A581" s="144" t="s">
        <v>10752</v>
      </c>
      <c r="B581" s="144" t="s">
        <v>3816</v>
      </c>
      <c r="C581" s="144" t="s">
        <v>1817</v>
      </c>
      <c r="D581" s="144" t="s">
        <v>2147</v>
      </c>
      <c r="E581" s="144" t="s">
        <v>3579</v>
      </c>
      <c r="F581" s="144"/>
      <c r="G581" s="144" t="s">
        <v>1769</v>
      </c>
      <c r="H581" s="144" t="s">
        <v>1770</v>
      </c>
      <c r="I581" s="144" t="s">
        <v>2153</v>
      </c>
      <c r="J581" s="144" t="s">
        <v>3816</v>
      </c>
      <c r="K581" s="144" t="s">
        <v>3817</v>
      </c>
      <c r="L581" s="144" t="s">
        <v>1817</v>
      </c>
      <c r="M581" s="144" t="s">
        <v>3817</v>
      </c>
      <c r="N581" s="145"/>
      <c r="O581" s="146" t="b">
        <v>0</v>
      </c>
      <c r="P581" s="144" t="s">
        <v>1822</v>
      </c>
      <c r="Q581" t="s">
        <v>1823</v>
      </c>
      <c r="R581" t="s">
        <v>580</v>
      </c>
    </row>
    <row r="582" spans="1:18" x14ac:dyDescent="0.25">
      <c r="A582" s="144" t="s">
        <v>11060</v>
      </c>
      <c r="B582" s="144" t="s">
        <v>3819</v>
      </c>
      <c r="C582" s="144"/>
      <c r="D582" s="144" t="s">
        <v>1818</v>
      </c>
      <c r="E582" s="144" t="s">
        <v>2030</v>
      </c>
      <c r="F582" s="144" t="s">
        <v>3820</v>
      </c>
      <c r="G582" s="144" t="s">
        <v>70</v>
      </c>
      <c r="H582" s="144" t="s">
        <v>1779</v>
      </c>
      <c r="I582" s="144" t="s">
        <v>3018</v>
      </c>
      <c r="J582" s="144"/>
      <c r="K582" s="144"/>
      <c r="L582" s="144" t="s">
        <v>3821</v>
      </c>
      <c r="M582" s="144" t="s">
        <v>3822</v>
      </c>
      <c r="N582" s="145">
        <v>60</v>
      </c>
      <c r="O582" s="146" t="b">
        <v>0</v>
      </c>
      <c r="P582" s="144" t="s">
        <v>1822</v>
      </c>
      <c r="Q582" t="s">
        <v>1823</v>
      </c>
      <c r="R582" t="s">
        <v>3818</v>
      </c>
    </row>
    <row r="583" spans="1:18" x14ac:dyDescent="0.25">
      <c r="A583" s="144" t="s">
        <v>3823</v>
      </c>
      <c r="B583" s="144" t="s">
        <v>3824</v>
      </c>
      <c r="C583" s="144"/>
      <c r="D583" s="144" t="s">
        <v>1818</v>
      </c>
      <c r="E583" s="144"/>
      <c r="F583" s="144"/>
      <c r="G583" s="144"/>
      <c r="H583" s="144"/>
      <c r="I583" s="144" t="s">
        <v>1852</v>
      </c>
      <c r="J583" s="144"/>
      <c r="K583" s="144"/>
      <c r="L583" s="144" t="s">
        <v>3825</v>
      </c>
      <c r="M583" s="144" t="s">
        <v>3826</v>
      </c>
      <c r="N583" s="145"/>
      <c r="O583" s="146" t="b">
        <v>0</v>
      </c>
      <c r="P583" s="144" t="s">
        <v>1822</v>
      </c>
      <c r="Q583" t="s">
        <v>1823</v>
      </c>
      <c r="R583" t="s">
        <v>3823</v>
      </c>
    </row>
    <row r="584" spans="1:18" x14ac:dyDescent="0.25">
      <c r="A584" s="144" t="s">
        <v>11075</v>
      </c>
      <c r="B584" s="144" t="s">
        <v>583</v>
      </c>
      <c r="C584" s="144" t="s">
        <v>3827</v>
      </c>
      <c r="D584" s="144" t="s">
        <v>1818</v>
      </c>
      <c r="E584" s="144" t="s">
        <v>1926</v>
      </c>
      <c r="F584" s="144"/>
      <c r="G584" s="144" t="s">
        <v>1784</v>
      </c>
      <c r="H584" s="144" t="s">
        <v>1785</v>
      </c>
      <c r="I584" s="144" t="s">
        <v>3439</v>
      </c>
      <c r="J584" s="144" t="s">
        <v>3828</v>
      </c>
      <c r="K584" s="144" t="s">
        <v>3829</v>
      </c>
      <c r="L584" s="144" t="s">
        <v>3830</v>
      </c>
      <c r="M584" s="144" t="s">
        <v>3831</v>
      </c>
      <c r="N584" s="145"/>
      <c r="O584" s="146" t="b">
        <v>0</v>
      </c>
      <c r="P584" s="144" t="s">
        <v>3075</v>
      </c>
      <c r="Q584" t="s">
        <v>1823</v>
      </c>
      <c r="R584" t="s">
        <v>582</v>
      </c>
    </row>
    <row r="585" spans="1:18" x14ac:dyDescent="0.25">
      <c r="A585" s="144" t="s">
        <v>10991</v>
      </c>
      <c r="B585" s="144" t="s">
        <v>664</v>
      </c>
      <c r="C585" s="144" t="s">
        <v>3832</v>
      </c>
      <c r="D585" s="144" t="s">
        <v>1818</v>
      </c>
      <c r="E585" s="144"/>
      <c r="F585" s="144"/>
      <c r="G585" s="144" t="s">
        <v>1769</v>
      </c>
      <c r="H585" s="144" t="s">
        <v>1770</v>
      </c>
      <c r="I585" s="144" t="s">
        <v>2153</v>
      </c>
      <c r="J585" s="144"/>
      <c r="K585" s="144"/>
      <c r="L585" s="144"/>
      <c r="M585" s="144" t="s">
        <v>1817</v>
      </c>
      <c r="N585" s="145">
        <v>1</v>
      </c>
      <c r="O585" s="146" t="b">
        <v>0</v>
      </c>
      <c r="P585" s="144" t="s">
        <v>1822</v>
      </c>
      <c r="Q585" t="s">
        <v>1823</v>
      </c>
      <c r="R585" t="s">
        <v>759</v>
      </c>
    </row>
    <row r="586" spans="1:18" x14ac:dyDescent="0.25">
      <c r="A586" s="144" t="s">
        <v>11142</v>
      </c>
      <c r="B586" s="144" t="s">
        <v>699</v>
      </c>
      <c r="C586" s="144" t="s">
        <v>3833</v>
      </c>
      <c r="D586" s="144" t="s">
        <v>1818</v>
      </c>
      <c r="E586" s="144" t="s">
        <v>1938</v>
      </c>
      <c r="F586" s="144"/>
      <c r="G586" s="144" t="s">
        <v>1784</v>
      </c>
      <c r="H586" s="144" t="s">
        <v>1785</v>
      </c>
      <c r="I586" s="144" t="s">
        <v>2153</v>
      </c>
      <c r="J586" s="144"/>
      <c r="K586" s="144" t="s">
        <v>3834</v>
      </c>
      <c r="L586" s="144"/>
      <c r="M586" s="144" t="s">
        <v>3834</v>
      </c>
      <c r="N586" s="145">
        <v>1</v>
      </c>
      <c r="O586" s="146" t="b">
        <v>0</v>
      </c>
      <c r="P586" s="144" t="s">
        <v>1822</v>
      </c>
      <c r="Q586" t="s">
        <v>1823</v>
      </c>
      <c r="R586" t="s">
        <v>760</v>
      </c>
    </row>
    <row r="587" spans="1:18" x14ac:dyDescent="0.25">
      <c r="A587" s="144" t="s">
        <v>11143</v>
      </c>
      <c r="B587" s="144" t="s">
        <v>3836</v>
      </c>
      <c r="C587" s="144" t="s">
        <v>3833</v>
      </c>
      <c r="D587" s="144" t="s">
        <v>1818</v>
      </c>
      <c r="E587" s="144"/>
      <c r="F587" s="144"/>
      <c r="G587" s="144" t="s">
        <v>1784</v>
      </c>
      <c r="H587" s="144" t="s">
        <v>1785</v>
      </c>
      <c r="I587" s="144" t="s">
        <v>2153</v>
      </c>
      <c r="J587" s="144"/>
      <c r="K587" s="144"/>
      <c r="L587" s="144"/>
      <c r="M587" s="144" t="s">
        <v>3834</v>
      </c>
      <c r="N587" s="145">
        <v>1</v>
      </c>
      <c r="O587" s="146" t="b">
        <v>0</v>
      </c>
      <c r="P587" s="144" t="s">
        <v>1822</v>
      </c>
      <c r="Q587" t="s">
        <v>1823</v>
      </c>
      <c r="R587" t="s">
        <v>3835</v>
      </c>
    </row>
    <row r="588" spans="1:18" x14ac:dyDescent="0.25">
      <c r="A588" s="144" t="s">
        <v>11144</v>
      </c>
      <c r="B588" s="144" t="s">
        <v>638</v>
      </c>
      <c r="C588" s="144" t="s">
        <v>3833</v>
      </c>
      <c r="D588" s="144" t="s">
        <v>1818</v>
      </c>
      <c r="E588" s="144"/>
      <c r="F588" s="144"/>
      <c r="G588" s="144" t="s">
        <v>1784</v>
      </c>
      <c r="H588" s="144" t="s">
        <v>1785</v>
      </c>
      <c r="I588" s="144" t="s">
        <v>2153</v>
      </c>
      <c r="J588" s="144"/>
      <c r="K588" s="144"/>
      <c r="L588" s="144"/>
      <c r="M588" s="144" t="s">
        <v>3837</v>
      </c>
      <c r="N588" s="145">
        <v>1</v>
      </c>
      <c r="O588" s="146" t="b">
        <v>0</v>
      </c>
      <c r="P588" s="144" t="s">
        <v>1822</v>
      </c>
      <c r="Q588" t="s">
        <v>1823</v>
      </c>
      <c r="R588" t="s">
        <v>761</v>
      </c>
    </row>
    <row r="589" spans="1:18" x14ac:dyDescent="0.25">
      <c r="A589" s="144" t="s">
        <v>11145</v>
      </c>
      <c r="B589" s="144" t="s">
        <v>3839</v>
      </c>
      <c r="C589" s="144" t="s">
        <v>3833</v>
      </c>
      <c r="D589" s="144" t="s">
        <v>1818</v>
      </c>
      <c r="E589" s="144"/>
      <c r="F589" s="144"/>
      <c r="G589" s="144" t="s">
        <v>1784</v>
      </c>
      <c r="H589" s="144" t="s">
        <v>1785</v>
      </c>
      <c r="I589" s="144" t="s">
        <v>2153</v>
      </c>
      <c r="J589" s="144"/>
      <c r="K589" s="144"/>
      <c r="L589" s="144"/>
      <c r="M589" s="144" t="s">
        <v>3840</v>
      </c>
      <c r="N589" s="145">
        <v>1</v>
      </c>
      <c r="O589" s="146" t="b">
        <v>0</v>
      </c>
      <c r="P589" s="144" t="s">
        <v>1822</v>
      </c>
      <c r="Q589" t="s">
        <v>1823</v>
      </c>
      <c r="R589" t="s">
        <v>3838</v>
      </c>
    </row>
    <row r="590" spans="1:18" x14ac:dyDescent="0.25">
      <c r="A590" s="144" t="s">
        <v>10988</v>
      </c>
      <c r="B590" s="144" t="s">
        <v>3842</v>
      </c>
      <c r="C590" s="144"/>
      <c r="D590" s="144" t="s">
        <v>1890</v>
      </c>
      <c r="E590" s="144" t="s">
        <v>3843</v>
      </c>
      <c r="F590" s="144" t="s">
        <v>3844</v>
      </c>
      <c r="G590" s="144"/>
      <c r="H590" s="144"/>
      <c r="I590" s="144" t="s">
        <v>2153</v>
      </c>
      <c r="J590" s="144" t="s">
        <v>3845</v>
      </c>
      <c r="K590" s="144" t="s">
        <v>3846</v>
      </c>
      <c r="L590" s="144" t="s">
        <v>3847</v>
      </c>
      <c r="M590" s="144" t="s">
        <v>3846</v>
      </c>
      <c r="N590" s="145">
        <v>1</v>
      </c>
      <c r="O590" s="146" t="b">
        <v>0</v>
      </c>
      <c r="P590" s="144" t="s">
        <v>1822</v>
      </c>
      <c r="Q590" t="s">
        <v>1823</v>
      </c>
      <c r="R590" t="s">
        <v>3841</v>
      </c>
    </row>
    <row r="591" spans="1:18" x14ac:dyDescent="0.25">
      <c r="A591" s="144" t="s">
        <v>11146</v>
      </c>
      <c r="B591" s="144" t="s">
        <v>3849</v>
      </c>
      <c r="C591" s="144" t="s">
        <v>3850</v>
      </c>
      <c r="D591" s="144" t="s">
        <v>1818</v>
      </c>
      <c r="E591" s="144" t="s">
        <v>1938</v>
      </c>
      <c r="F591" s="144"/>
      <c r="G591" s="144" t="s">
        <v>1784</v>
      </c>
      <c r="H591" s="144" t="s">
        <v>1785</v>
      </c>
      <c r="I591" s="144" t="s">
        <v>2153</v>
      </c>
      <c r="J591" s="144"/>
      <c r="K591" s="144" t="s">
        <v>3851</v>
      </c>
      <c r="L591" s="144"/>
      <c r="M591" s="144" t="s">
        <v>3851</v>
      </c>
      <c r="N591" s="145">
        <v>1</v>
      </c>
      <c r="O591" s="146" t="b">
        <v>0</v>
      </c>
      <c r="P591" s="144" t="s">
        <v>1822</v>
      </c>
      <c r="Q591" t="s">
        <v>1823</v>
      </c>
      <c r="R591" t="s">
        <v>3848</v>
      </c>
    </row>
    <row r="592" spans="1:18" x14ac:dyDescent="0.25">
      <c r="A592" s="144" t="s">
        <v>11147</v>
      </c>
      <c r="B592" s="144" t="s">
        <v>686</v>
      </c>
      <c r="C592" s="144" t="s">
        <v>1817</v>
      </c>
      <c r="D592" s="144" t="s">
        <v>1818</v>
      </c>
      <c r="E592" s="144" t="s">
        <v>1938</v>
      </c>
      <c r="F592" s="144" t="s">
        <v>2719</v>
      </c>
      <c r="G592" s="144" t="s">
        <v>1784</v>
      </c>
      <c r="H592" s="144" t="s">
        <v>1785</v>
      </c>
      <c r="I592" s="144" t="s">
        <v>2153</v>
      </c>
      <c r="J592" s="144"/>
      <c r="K592" s="144" t="s">
        <v>3852</v>
      </c>
      <c r="L592" s="144"/>
      <c r="M592" s="144" t="s">
        <v>3852</v>
      </c>
      <c r="N592" s="145">
        <v>1</v>
      </c>
      <c r="O592" s="146" t="b">
        <v>0</v>
      </c>
      <c r="P592" s="144" t="s">
        <v>1822</v>
      </c>
      <c r="Q592" t="s">
        <v>1823</v>
      </c>
      <c r="R592" t="s">
        <v>762</v>
      </c>
    </row>
    <row r="593" spans="1:18" x14ac:dyDescent="0.25">
      <c r="A593" s="144" t="s">
        <v>11025</v>
      </c>
      <c r="B593" s="144" t="s">
        <v>645</v>
      </c>
      <c r="C593" s="144"/>
      <c r="D593" s="144" t="s">
        <v>1818</v>
      </c>
      <c r="E593" s="144" t="s">
        <v>1911</v>
      </c>
      <c r="F593" s="144"/>
      <c r="G593" s="144" t="s">
        <v>3853</v>
      </c>
      <c r="H593" s="144" t="s">
        <v>3854</v>
      </c>
      <c r="I593" s="144" t="s">
        <v>3855</v>
      </c>
      <c r="J593" s="144"/>
      <c r="K593" s="144"/>
      <c r="L593" s="144"/>
      <c r="M593" s="144" t="s">
        <v>3856</v>
      </c>
      <c r="N593" s="145">
        <v>1</v>
      </c>
      <c r="O593" s="146" t="b">
        <v>0</v>
      </c>
      <c r="P593" s="144" t="s">
        <v>3857</v>
      </c>
      <c r="Q593" t="s">
        <v>1823</v>
      </c>
      <c r="R593" t="s">
        <v>763</v>
      </c>
    </row>
    <row r="594" spans="1:18" x14ac:dyDescent="0.25">
      <c r="A594" s="144" t="s">
        <v>11052</v>
      </c>
      <c r="B594" s="144" t="s">
        <v>3859</v>
      </c>
      <c r="C594" s="144" t="s">
        <v>3860</v>
      </c>
      <c r="D594" s="144" t="s">
        <v>1818</v>
      </c>
      <c r="E594" s="144" t="s">
        <v>1930</v>
      </c>
      <c r="F594" s="144"/>
      <c r="G594" s="144" t="s">
        <v>1784</v>
      </c>
      <c r="H594" s="144" t="s">
        <v>1785</v>
      </c>
      <c r="I594" s="144" t="s">
        <v>3861</v>
      </c>
      <c r="J594" s="144"/>
      <c r="K594" s="144" t="s">
        <v>3862</v>
      </c>
      <c r="L594" s="144" t="s">
        <v>3863</v>
      </c>
      <c r="M594" s="144" t="s">
        <v>3862</v>
      </c>
      <c r="N594" s="145">
        <v>1</v>
      </c>
      <c r="O594" s="146" t="b">
        <v>0</v>
      </c>
      <c r="P594" s="144" t="s">
        <v>3857</v>
      </c>
      <c r="Q594" t="s">
        <v>1823</v>
      </c>
      <c r="R594" t="s">
        <v>3858</v>
      </c>
    </row>
    <row r="595" spans="1:18" x14ac:dyDescent="0.25">
      <c r="A595" s="144" t="s">
        <v>10782</v>
      </c>
      <c r="B595" s="144" t="s">
        <v>670</v>
      </c>
      <c r="C595" s="144" t="s">
        <v>3864</v>
      </c>
      <c r="D595" s="144" t="s">
        <v>1818</v>
      </c>
      <c r="E595" s="144" t="s">
        <v>2734</v>
      </c>
      <c r="F595" s="144"/>
      <c r="G595" s="144" t="s">
        <v>1788</v>
      </c>
      <c r="H595" s="144" t="s">
        <v>1789</v>
      </c>
      <c r="I595" s="144" t="s">
        <v>2153</v>
      </c>
      <c r="J595" s="144"/>
      <c r="K595" s="144" t="s">
        <v>3865</v>
      </c>
      <c r="L595" s="144"/>
      <c r="M595" s="144" t="s">
        <v>3865</v>
      </c>
      <c r="N595" s="145">
        <v>1</v>
      </c>
      <c r="O595" s="146" t="b">
        <v>0</v>
      </c>
      <c r="P595" s="144" t="s">
        <v>1822</v>
      </c>
      <c r="Q595" t="s">
        <v>1823</v>
      </c>
      <c r="R595" s="112" t="s">
        <v>7680</v>
      </c>
    </row>
    <row r="596" spans="1:18" x14ac:dyDescent="0.25">
      <c r="A596" s="144" t="s">
        <v>10733</v>
      </c>
      <c r="B596" s="144" t="s">
        <v>665</v>
      </c>
      <c r="C596" s="144" t="s">
        <v>3866</v>
      </c>
      <c r="D596" s="144" t="s">
        <v>1818</v>
      </c>
      <c r="E596" s="144" t="s">
        <v>1886</v>
      </c>
      <c r="F596" s="144"/>
      <c r="G596" s="144" t="s">
        <v>1782</v>
      </c>
      <c r="H596" s="144" t="s">
        <v>1783</v>
      </c>
      <c r="I596" s="144" t="s">
        <v>3855</v>
      </c>
      <c r="J596" s="144"/>
      <c r="K596" s="144" t="s">
        <v>3867</v>
      </c>
      <c r="L596" s="144" t="s">
        <v>1817</v>
      </c>
      <c r="M596" s="144" t="s">
        <v>3867</v>
      </c>
      <c r="N596" s="145">
        <v>1</v>
      </c>
      <c r="O596" s="146" t="b">
        <v>0</v>
      </c>
      <c r="P596" s="144" t="s">
        <v>3857</v>
      </c>
      <c r="Q596" t="s">
        <v>1823</v>
      </c>
      <c r="R596" t="s">
        <v>764</v>
      </c>
    </row>
    <row r="597" spans="1:18" x14ac:dyDescent="0.25">
      <c r="A597" s="144" t="s">
        <v>10734</v>
      </c>
      <c r="B597" s="144" t="s">
        <v>665</v>
      </c>
      <c r="C597" s="144" t="s">
        <v>3866</v>
      </c>
      <c r="D597" s="144" t="s">
        <v>1818</v>
      </c>
      <c r="E597" s="144" t="s">
        <v>1886</v>
      </c>
      <c r="F597" s="144"/>
      <c r="G597" s="144" t="s">
        <v>1782</v>
      </c>
      <c r="H597" s="144" t="s">
        <v>1783</v>
      </c>
      <c r="I597" s="144" t="s">
        <v>3855</v>
      </c>
      <c r="J597" s="144"/>
      <c r="K597" s="144" t="s">
        <v>3868</v>
      </c>
      <c r="L597" s="144" t="s">
        <v>1817</v>
      </c>
      <c r="M597" s="144" t="s">
        <v>3868</v>
      </c>
      <c r="N597" s="145">
        <v>1</v>
      </c>
      <c r="O597" s="146" t="b">
        <v>0</v>
      </c>
      <c r="P597" s="144" t="s">
        <v>3857</v>
      </c>
      <c r="Q597" t="s">
        <v>1823</v>
      </c>
      <c r="R597" t="s">
        <v>765</v>
      </c>
    </row>
    <row r="598" spans="1:18" x14ac:dyDescent="0.25">
      <c r="A598" s="144" t="s">
        <v>10997</v>
      </c>
      <c r="B598" s="144" t="s">
        <v>687</v>
      </c>
      <c r="C598" s="144" t="s">
        <v>1817</v>
      </c>
      <c r="D598" s="144" t="s">
        <v>1818</v>
      </c>
      <c r="E598" s="144" t="s">
        <v>2086</v>
      </c>
      <c r="F598" s="144"/>
      <c r="G598" s="144" t="s">
        <v>1784</v>
      </c>
      <c r="H598" s="144" t="s">
        <v>1785</v>
      </c>
      <c r="I598" s="144" t="s">
        <v>3869</v>
      </c>
      <c r="J598" s="144"/>
      <c r="K598" s="144" t="s">
        <v>3870</v>
      </c>
      <c r="L598" s="144"/>
      <c r="M598" s="144" t="s">
        <v>3870</v>
      </c>
      <c r="N598" s="145">
        <v>1</v>
      </c>
      <c r="O598" s="146" t="b">
        <v>0</v>
      </c>
      <c r="P598" s="144" t="s">
        <v>1822</v>
      </c>
      <c r="Q598" t="s">
        <v>1823</v>
      </c>
      <c r="R598" t="s">
        <v>766</v>
      </c>
    </row>
    <row r="599" spans="1:18" x14ac:dyDescent="0.25">
      <c r="A599" s="144" t="s">
        <v>11177</v>
      </c>
      <c r="B599" s="144" t="s">
        <v>3872</v>
      </c>
      <c r="C599" s="144" t="s">
        <v>3873</v>
      </c>
      <c r="D599" s="144" t="s">
        <v>3044</v>
      </c>
      <c r="E599" s="144"/>
      <c r="F599" s="144"/>
      <c r="G599" s="144" t="s">
        <v>1784</v>
      </c>
      <c r="H599" s="144" t="s">
        <v>1785</v>
      </c>
      <c r="I599" s="144" t="s">
        <v>3874</v>
      </c>
      <c r="J599" s="144"/>
      <c r="K599" s="144" t="s">
        <v>3875</v>
      </c>
      <c r="L599" s="144"/>
      <c r="M599" s="144" t="s">
        <v>3876</v>
      </c>
      <c r="N599" s="145">
        <v>1</v>
      </c>
      <c r="O599" s="146" t="b">
        <v>0</v>
      </c>
      <c r="P599" s="144" t="s">
        <v>1822</v>
      </c>
      <c r="Q599" t="s">
        <v>1823</v>
      </c>
      <c r="R599" t="s">
        <v>3871</v>
      </c>
    </row>
    <row r="600" spans="1:18" x14ac:dyDescent="0.25">
      <c r="A600" s="144" t="s">
        <v>11161</v>
      </c>
      <c r="B600" s="144" t="s">
        <v>3878</v>
      </c>
      <c r="C600" s="144" t="s">
        <v>3879</v>
      </c>
      <c r="D600" s="144" t="s">
        <v>1818</v>
      </c>
      <c r="E600" s="144" t="s">
        <v>1955</v>
      </c>
      <c r="F600" s="144"/>
      <c r="G600" s="144" t="s">
        <v>1784</v>
      </c>
      <c r="H600" s="144" t="s">
        <v>1785</v>
      </c>
      <c r="I600" s="144" t="s">
        <v>2153</v>
      </c>
      <c r="J600" s="144" t="s">
        <v>3880</v>
      </c>
      <c r="K600" s="144" t="s">
        <v>3881</v>
      </c>
      <c r="L600" s="144" t="s">
        <v>3882</v>
      </c>
      <c r="M600" s="144" t="s">
        <v>3883</v>
      </c>
      <c r="N600" s="145">
        <v>1</v>
      </c>
      <c r="O600" s="146" t="b">
        <v>0</v>
      </c>
      <c r="P600" s="144" t="s">
        <v>3857</v>
      </c>
      <c r="Q600" t="s">
        <v>1823</v>
      </c>
      <c r="R600" t="s">
        <v>3877</v>
      </c>
    </row>
    <row r="601" spans="1:18" x14ac:dyDescent="0.25">
      <c r="A601" s="144" t="s">
        <v>10998</v>
      </c>
      <c r="B601" s="144" t="s">
        <v>634</v>
      </c>
      <c r="C601" s="144" t="s">
        <v>1817</v>
      </c>
      <c r="D601" s="144" t="s">
        <v>1818</v>
      </c>
      <c r="E601" s="144" t="s">
        <v>2086</v>
      </c>
      <c r="F601" s="144"/>
      <c r="G601" s="144" t="s">
        <v>1784</v>
      </c>
      <c r="H601" s="144" t="s">
        <v>1785</v>
      </c>
      <c r="I601" s="144" t="s">
        <v>3884</v>
      </c>
      <c r="J601" s="144"/>
      <c r="K601" s="144" t="s">
        <v>3885</v>
      </c>
      <c r="L601" s="144"/>
      <c r="M601" s="144" t="s">
        <v>3886</v>
      </c>
      <c r="N601" s="145">
        <v>1</v>
      </c>
      <c r="O601" s="146" t="b">
        <v>0</v>
      </c>
      <c r="P601" s="144" t="s">
        <v>1822</v>
      </c>
      <c r="Q601" t="s">
        <v>1823</v>
      </c>
      <c r="R601" t="s">
        <v>767</v>
      </c>
    </row>
    <row r="602" spans="1:18" x14ac:dyDescent="0.25">
      <c r="A602" s="144" t="s">
        <v>11198</v>
      </c>
      <c r="B602" s="144" t="s">
        <v>3888</v>
      </c>
      <c r="C602" s="144" t="s">
        <v>3889</v>
      </c>
      <c r="D602" s="144" t="s">
        <v>3056</v>
      </c>
      <c r="E602" s="144"/>
      <c r="F602" s="144"/>
      <c r="G602" s="144" t="s">
        <v>1784</v>
      </c>
      <c r="H602" s="144" t="s">
        <v>1785</v>
      </c>
      <c r="I602" s="144" t="s">
        <v>3869</v>
      </c>
      <c r="J602" s="144"/>
      <c r="K602" s="144" t="s">
        <v>3890</v>
      </c>
      <c r="L602" s="144" t="s">
        <v>1817</v>
      </c>
      <c r="M602" s="144" t="s">
        <v>3890</v>
      </c>
      <c r="N602" s="145">
        <v>1</v>
      </c>
      <c r="O602" s="146" t="b">
        <v>0</v>
      </c>
      <c r="P602" s="144" t="s">
        <v>1822</v>
      </c>
      <c r="Q602" t="s">
        <v>1823</v>
      </c>
      <c r="R602" t="s">
        <v>3887</v>
      </c>
    </row>
    <row r="603" spans="1:18" x14ac:dyDescent="0.25">
      <c r="A603" s="144" t="s">
        <v>11180</v>
      </c>
      <c r="B603" s="144" t="s">
        <v>3892</v>
      </c>
      <c r="C603" s="144" t="s">
        <v>3893</v>
      </c>
      <c r="D603" s="144" t="s">
        <v>1836</v>
      </c>
      <c r="E603" s="144"/>
      <c r="F603" s="144"/>
      <c r="G603" s="144" t="s">
        <v>1780</v>
      </c>
      <c r="H603" s="144" t="s">
        <v>1781</v>
      </c>
      <c r="I603" s="144" t="s">
        <v>3884</v>
      </c>
      <c r="J603" s="144"/>
      <c r="K603" s="144" t="s">
        <v>3894</v>
      </c>
      <c r="L603" s="144" t="s">
        <v>1817</v>
      </c>
      <c r="M603" s="144" t="s">
        <v>3894</v>
      </c>
      <c r="N603" s="145">
        <v>1</v>
      </c>
      <c r="O603" s="146" t="b">
        <v>0</v>
      </c>
      <c r="P603" s="144" t="s">
        <v>1822</v>
      </c>
      <c r="Q603" t="s">
        <v>1823</v>
      </c>
      <c r="R603" t="s">
        <v>3891</v>
      </c>
    </row>
    <row r="604" spans="1:18" x14ac:dyDescent="0.25">
      <c r="A604" s="144" t="s">
        <v>11027</v>
      </c>
      <c r="B604" s="144" t="s">
        <v>3896</v>
      </c>
      <c r="C604" s="144" t="s">
        <v>3897</v>
      </c>
      <c r="D604" s="144" t="s">
        <v>1818</v>
      </c>
      <c r="E604" s="144" t="s">
        <v>2734</v>
      </c>
      <c r="F604" s="144"/>
      <c r="G604" s="144" t="s">
        <v>1784</v>
      </c>
      <c r="H604" s="144" t="s">
        <v>1785</v>
      </c>
      <c r="I604" s="144" t="s">
        <v>3869</v>
      </c>
      <c r="J604" s="144"/>
      <c r="K604" s="144" t="s">
        <v>3898</v>
      </c>
      <c r="L604" s="144" t="s">
        <v>1817</v>
      </c>
      <c r="M604" s="144" t="s">
        <v>3898</v>
      </c>
      <c r="N604" s="145">
        <v>1</v>
      </c>
      <c r="O604" s="146" t="b">
        <v>0</v>
      </c>
      <c r="P604" s="144" t="s">
        <v>1822</v>
      </c>
      <c r="Q604" t="s">
        <v>1823</v>
      </c>
      <c r="R604" t="s">
        <v>3895</v>
      </c>
    </row>
    <row r="605" spans="1:18" x14ac:dyDescent="0.25">
      <c r="A605" s="144" t="s">
        <v>11187</v>
      </c>
      <c r="B605" s="144" t="s">
        <v>3900</v>
      </c>
      <c r="C605" s="144" t="s">
        <v>1817</v>
      </c>
      <c r="D605" s="144" t="s">
        <v>2076</v>
      </c>
      <c r="E605" s="144"/>
      <c r="F605" s="144"/>
      <c r="G605" s="144" t="s">
        <v>1784</v>
      </c>
      <c r="H605" s="144" t="s">
        <v>1785</v>
      </c>
      <c r="I605" s="144" t="s">
        <v>3855</v>
      </c>
      <c r="J605" s="144"/>
      <c r="K605" s="144"/>
      <c r="L605" s="144" t="s">
        <v>1817</v>
      </c>
      <c r="M605" s="144" t="s">
        <v>3901</v>
      </c>
      <c r="N605" s="145">
        <v>1</v>
      </c>
      <c r="O605" s="146" t="b">
        <v>0</v>
      </c>
      <c r="P605" s="144" t="s">
        <v>1822</v>
      </c>
      <c r="Q605" t="s">
        <v>1823</v>
      </c>
      <c r="R605" t="s">
        <v>3899</v>
      </c>
    </row>
    <row r="606" spans="1:18" x14ac:dyDescent="0.25">
      <c r="A606" s="144" t="s">
        <v>11162</v>
      </c>
      <c r="B606" s="144" t="s">
        <v>3903</v>
      </c>
      <c r="C606" s="144" t="s">
        <v>1817</v>
      </c>
      <c r="D606" s="144" t="s">
        <v>1818</v>
      </c>
      <c r="E606" s="144"/>
      <c r="F606" s="144"/>
      <c r="G606" s="144" t="s">
        <v>1784</v>
      </c>
      <c r="H606" s="144" t="s">
        <v>1785</v>
      </c>
      <c r="I606" s="144" t="s">
        <v>3855</v>
      </c>
      <c r="J606" s="144"/>
      <c r="K606" s="144"/>
      <c r="L606" s="144" t="s">
        <v>1817</v>
      </c>
      <c r="M606" s="144" t="s">
        <v>3903</v>
      </c>
      <c r="N606" s="145">
        <v>1</v>
      </c>
      <c r="O606" s="146" t="b">
        <v>0</v>
      </c>
      <c r="P606" s="144" t="s">
        <v>1822</v>
      </c>
      <c r="Q606" t="s">
        <v>1823</v>
      </c>
      <c r="R606" t="s">
        <v>3902</v>
      </c>
    </row>
    <row r="607" spans="1:18" x14ac:dyDescent="0.25">
      <c r="A607" s="144" t="s">
        <v>11095</v>
      </c>
      <c r="B607" s="144" t="s">
        <v>698</v>
      </c>
      <c r="C607" s="144" t="s">
        <v>3904</v>
      </c>
      <c r="D607" s="144" t="s">
        <v>1818</v>
      </c>
      <c r="E607" s="144" t="s">
        <v>1881</v>
      </c>
      <c r="F607" s="144"/>
      <c r="G607" s="144" t="s">
        <v>1788</v>
      </c>
      <c r="H607" s="144" t="s">
        <v>1789</v>
      </c>
      <c r="I607" s="144" t="s">
        <v>3884</v>
      </c>
      <c r="J607" s="144"/>
      <c r="K607" s="144" t="s">
        <v>3905</v>
      </c>
      <c r="L607" s="144" t="s">
        <v>1817</v>
      </c>
      <c r="M607" s="144" t="s">
        <v>3905</v>
      </c>
      <c r="N607" s="145">
        <v>1</v>
      </c>
      <c r="O607" s="146" t="b">
        <v>0</v>
      </c>
      <c r="P607" s="144" t="s">
        <v>1822</v>
      </c>
      <c r="Q607" t="s">
        <v>1823</v>
      </c>
      <c r="R607" t="s">
        <v>768</v>
      </c>
    </row>
    <row r="608" spans="1:18" x14ac:dyDescent="0.25">
      <c r="A608" s="144" t="s">
        <v>11163</v>
      </c>
      <c r="B608" s="144" t="s">
        <v>3907</v>
      </c>
      <c r="C608" s="144" t="s">
        <v>1817</v>
      </c>
      <c r="D608" s="144" t="s">
        <v>1818</v>
      </c>
      <c r="E608" s="144" t="s">
        <v>1955</v>
      </c>
      <c r="F608" s="144"/>
      <c r="G608" s="144" t="s">
        <v>1784</v>
      </c>
      <c r="H608" s="144" t="s">
        <v>1785</v>
      </c>
      <c r="I608" s="144" t="s">
        <v>2153</v>
      </c>
      <c r="J608" s="144"/>
      <c r="K608" s="144" t="s">
        <v>3908</v>
      </c>
      <c r="L608" s="144"/>
      <c r="M608" s="144" t="s">
        <v>3908</v>
      </c>
      <c r="N608" s="145">
        <v>1</v>
      </c>
      <c r="O608" s="146" t="b">
        <v>0</v>
      </c>
      <c r="P608" s="144" t="s">
        <v>1822</v>
      </c>
      <c r="Q608" t="s">
        <v>1823</v>
      </c>
      <c r="R608" t="s">
        <v>3906</v>
      </c>
    </row>
    <row r="609" spans="1:18" x14ac:dyDescent="0.25">
      <c r="A609" s="144" t="s">
        <v>11108</v>
      </c>
      <c r="B609" s="144" t="s">
        <v>3910</v>
      </c>
      <c r="C609" s="144"/>
      <c r="D609" s="144" t="s">
        <v>1818</v>
      </c>
      <c r="E609" s="144" t="s">
        <v>1938</v>
      </c>
      <c r="F609" s="144"/>
      <c r="G609" s="144" t="s">
        <v>1784</v>
      </c>
      <c r="H609" s="144" t="s">
        <v>1785</v>
      </c>
      <c r="I609" s="144" t="s">
        <v>3884</v>
      </c>
      <c r="J609" s="144"/>
      <c r="K609" s="144" t="s">
        <v>3911</v>
      </c>
      <c r="L609" s="144" t="s">
        <v>1817</v>
      </c>
      <c r="M609" s="144" t="s">
        <v>3912</v>
      </c>
      <c r="N609" s="145">
        <v>1</v>
      </c>
      <c r="O609" s="146" t="b">
        <v>0</v>
      </c>
      <c r="P609" s="144" t="s">
        <v>3075</v>
      </c>
      <c r="Q609" t="s">
        <v>1823</v>
      </c>
      <c r="R609" t="s">
        <v>3909</v>
      </c>
    </row>
    <row r="610" spans="1:18" x14ac:dyDescent="0.25">
      <c r="A610" s="144" t="s">
        <v>10999</v>
      </c>
      <c r="B610" s="144" t="s">
        <v>3914</v>
      </c>
      <c r="C610" s="144"/>
      <c r="D610" s="144" t="s">
        <v>1818</v>
      </c>
      <c r="E610" s="144" t="s">
        <v>2086</v>
      </c>
      <c r="F610" s="144"/>
      <c r="G610" s="144" t="s">
        <v>1784</v>
      </c>
      <c r="H610" s="144" t="s">
        <v>1785</v>
      </c>
      <c r="I610" s="144" t="s">
        <v>2153</v>
      </c>
      <c r="J610" s="144"/>
      <c r="K610" s="144"/>
      <c r="L610" s="144" t="s">
        <v>1817</v>
      </c>
      <c r="M610" s="144" t="s">
        <v>3915</v>
      </c>
      <c r="N610" s="145">
        <v>1</v>
      </c>
      <c r="O610" s="146" t="b">
        <v>0</v>
      </c>
      <c r="P610" s="144" t="s">
        <v>3075</v>
      </c>
      <c r="Q610" t="s">
        <v>1823</v>
      </c>
      <c r="R610" t="s">
        <v>3913</v>
      </c>
    </row>
    <row r="611" spans="1:18" x14ac:dyDescent="0.25">
      <c r="A611" s="144" t="s">
        <v>11024</v>
      </c>
      <c r="B611" s="144" t="s">
        <v>3917</v>
      </c>
      <c r="C611" s="144" t="s">
        <v>3918</v>
      </c>
      <c r="D611" s="144" t="s">
        <v>1818</v>
      </c>
      <c r="E611" s="144" t="s">
        <v>1911</v>
      </c>
      <c r="F611" s="144"/>
      <c r="G611" s="144" t="s">
        <v>1782</v>
      </c>
      <c r="H611" s="144" t="s">
        <v>1783</v>
      </c>
      <c r="I611" s="144" t="s">
        <v>3855</v>
      </c>
      <c r="J611" s="144"/>
      <c r="K611" s="144"/>
      <c r="L611" s="144"/>
      <c r="M611" s="144" t="s">
        <v>3919</v>
      </c>
      <c r="N611" s="145">
        <v>1</v>
      </c>
      <c r="O611" s="146" t="b">
        <v>0</v>
      </c>
      <c r="P611" s="144" t="s">
        <v>1822</v>
      </c>
      <c r="Q611" t="s">
        <v>1823</v>
      </c>
      <c r="R611" t="s">
        <v>3916</v>
      </c>
    </row>
    <row r="612" spans="1:18" x14ac:dyDescent="0.25">
      <c r="A612" s="144" t="s">
        <v>11000</v>
      </c>
      <c r="B612" s="144" t="s">
        <v>3921</v>
      </c>
      <c r="C612" s="144" t="s">
        <v>3922</v>
      </c>
      <c r="D612" s="144" t="s">
        <v>1818</v>
      </c>
      <c r="E612" s="144" t="s">
        <v>2086</v>
      </c>
      <c r="F612" s="144"/>
      <c r="G612" s="144" t="s">
        <v>1784</v>
      </c>
      <c r="H612" s="144" t="s">
        <v>1785</v>
      </c>
      <c r="I612" s="144" t="s">
        <v>2153</v>
      </c>
      <c r="J612" s="144"/>
      <c r="K612" s="144" t="s">
        <v>3923</v>
      </c>
      <c r="L612" s="144" t="s">
        <v>1817</v>
      </c>
      <c r="M612" s="144" t="s">
        <v>3923</v>
      </c>
      <c r="N612" s="145">
        <v>1</v>
      </c>
      <c r="O612" s="146" t="b">
        <v>0</v>
      </c>
      <c r="P612" s="144" t="s">
        <v>1822</v>
      </c>
      <c r="Q612" t="s">
        <v>1823</v>
      </c>
      <c r="R612" t="s">
        <v>3920</v>
      </c>
    </row>
    <row r="613" spans="1:18" x14ac:dyDescent="0.25">
      <c r="A613" s="144" t="s">
        <v>11109</v>
      </c>
      <c r="B613" s="144" t="s">
        <v>3925</v>
      </c>
      <c r="C613" s="144" t="s">
        <v>3926</v>
      </c>
      <c r="D613" s="144" t="s">
        <v>1818</v>
      </c>
      <c r="E613" s="144" t="s">
        <v>1938</v>
      </c>
      <c r="F613" s="144"/>
      <c r="G613" s="144" t="s">
        <v>1784</v>
      </c>
      <c r="H613" s="144" t="s">
        <v>1785</v>
      </c>
      <c r="I613" s="144" t="s">
        <v>2153</v>
      </c>
      <c r="J613" s="144" t="s">
        <v>3927</v>
      </c>
      <c r="K613" s="144" t="s">
        <v>3928</v>
      </c>
      <c r="L613" s="144" t="s">
        <v>1817</v>
      </c>
      <c r="M613" s="144" t="s">
        <v>3929</v>
      </c>
      <c r="N613" s="145">
        <v>1</v>
      </c>
      <c r="O613" s="146" t="b">
        <v>0</v>
      </c>
      <c r="P613" s="144" t="s">
        <v>1822</v>
      </c>
      <c r="Q613" t="s">
        <v>1823</v>
      </c>
      <c r="R613" t="s">
        <v>3924</v>
      </c>
    </row>
    <row r="614" spans="1:18" x14ac:dyDescent="0.25">
      <c r="A614" s="144" t="s">
        <v>11110</v>
      </c>
      <c r="B614" s="144" t="s">
        <v>3931</v>
      </c>
      <c r="C614" s="144"/>
      <c r="D614" s="144" t="s">
        <v>1818</v>
      </c>
      <c r="E614" s="144" t="s">
        <v>1938</v>
      </c>
      <c r="F614" s="144"/>
      <c r="G614" s="144" t="s">
        <v>1782</v>
      </c>
      <c r="H614" s="144" t="s">
        <v>1783</v>
      </c>
      <c r="I614" s="144" t="s">
        <v>3855</v>
      </c>
      <c r="J614" s="144"/>
      <c r="K614" s="144"/>
      <c r="L614" s="144" t="s">
        <v>1817</v>
      </c>
      <c r="M614" s="144" t="s">
        <v>3932</v>
      </c>
      <c r="N614" s="145">
        <v>1</v>
      </c>
      <c r="O614" s="146" t="b">
        <v>0</v>
      </c>
      <c r="P614" s="144" t="s">
        <v>3075</v>
      </c>
      <c r="Q614" t="s">
        <v>1823</v>
      </c>
      <c r="R614" t="s">
        <v>3930</v>
      </c>
    </row>
    <row r="615" spans="1:18" x14ac:dyDescent="0.25">
      <c r="A615" s="144" t="s">
        <v>11008</v>
      </c>
      <c r="B615" s="144" t="s">
        <v>3934</v>
      </c>
      <c r="C615" s="144" t="s">
        <v>3935</v>
      </c>
      <c r="D615" s="144" t="s">
        <v>1818</v>
      </c>
      <c r="E615" s="144" t="s">
        <v>1832</v>
      </c>
      <c r="F615" s="144"/>
      <c r="G615" s="144" t="s">
        <v>1784</v>
      </c>
      <c r="H615" s="144" t="s">
        <v>1785</v>
      </c>
      <c r="I615" s="144" t="s">
        <v>2153</v>
      </c>
      <c r="J615" s="144"/>
      <c r="K615" s="144"/>
      <c r="L615" s="144"/>
      <c r="M615" s="144" t="s">
        <v>3936</v>
      </c>
      <c r="N615" s="145">
        <v>1</v>
      </c>
      <c r="O615" s="146" t="b">
        <v>0</v>
      </c>
      <c r="P615" s="144" t="s">
        <v>1822</v>
      </c>
      <c r="Q615" t="s">
        <v>1823</v>
      </c>
      <c r="R615" t="s">
        <v>3933</v>
      </c>
    </row>
    <row r="616" spans="1:18" x14ac:dyDescent="0.25">
      <c r="A616" s="144" t="s">
        <v>11009</v>
      </c>
      <c r="B616" s="144" t="s">
        <v>3938</v>
      </c>
      <c r="C616" s="144" t="s">
        <v>3918</v>
      </c>
      <c r="D616" s="144" t="s">
        <v>1818</v>
      </c>
      <c r="E616" s="144" t="s">
        <v>1832</v>
      </c>
      <c r="F616" s="144"/>
      <c r="G616" s="144" t="s">
        <v>1784</v>
      </c>
      <c r="H616" s="144" t="s">
        <v>1785</v>
      </c>
      <c r="I616" s="144" t="s">
        <v>2153</v>
      </c>
      <c r="J616" s="144"/>
      <c r="K616" s="144"/>
      <c r="L616" s="144"/>
      <c r="M616" s="144" t="s">
        <v>3939</v>
      </c>
      <c r="N616" s="145">
        <v>1</v>
      </c>
      <c r="O616" s="146" t="b">
        <v>0</v>
      </c>
      <c r="P616" s="144" t="s">
        <v>1822</v>
      </c>
      <c r="Q616" t="s">
        <v>1823</v>
      </c>
      <c r="R616" t="s">
        <v>3937</v>
      </c>
    </row>
    <row r="617" spans="1:18" x14ac:dyDescent="0.25">
      <c r="A617" s="144" t="s">
        <v>11111</v>
      </c>
      <c r="B617" s="144" t="s">
        <v>3941</v>
      </c>
      <c r="C617" s="144" t="s">
        <v>3935</v>
      </c>
      <c r="D617" s="144" t="s">
        <v>1818</v>
      </c>
      <c r="E617" s="144" t="s">
        <v>1938</v>
      </c>
      <c r="F617" s="144"/>
      <c r="G617" s="144" t="s">
        <v>1784</v>
      </c>
      <c r="H617" s="144" t="s">
        <v>1785</v>
      </c>
      <c r="I617" s="144" t="s">
        <v>2153</v>
      </c>
      <c r="J617" s="144"/>
      <c r="K617" s="144" t="s">
        <v>3942</v>
      </c>
      <c r="L617" s="144"/>
      <c r="M617" s="144" t="s">
        <v>3943</v>
      </c>
      <c r="N617" s="145">
        <v>1</v>
      </c>
      <c r="O617" s="146" t="b">
        <v>0</v>
      </c>
      <c r="P617" s="144" t="s">
        <v>1822</v>
      </c>
      <c r="Q617" t="s">
        <v>1823</v>
      </c>
      <c r="R617" t="s">
        <v>3940</v>
      </c>
    </row>
    <row r="618" spans="1:18" x14ac:dyDescent="0.25">
      <c r="A618" s="144" t="s">
        <v>11112</v>
      </c>
      <c r="B618" s="144" t="s">
        <v>3945</v>
      </c>
      <c r="C618" s="144" t="s">
        <v>3935</v>
      </c>
      <c r="D618" s="144" t="s">
        <v>1818</v>
      </c>
      <c r="E618" s="144" t="s">
        <v>1938</v>
      </c>
      <c r="F618" s="144"/>
      <c r="G618" s="144" t="s">
        <v>1784</v>
      </c>
      <c r="H618" s="144" t="s">
        <v>1785</v>
      </c>
      <c r="I618" s="144" t="s">
        <v>2153</v>
      </c>
      <c r="J618" s="144"/>
      <c r="K618" s="144" t="s">
        <v>3946</v>
      </c>
      <c r="L618" s="144"/>
      <c r="M618" s="144" t="s">
        <v>3947</v>
      </c>
      <c r="N618" s="145">
        <v>1</v>
      </c>
      <c r="O618" s="146" t="b">
        <v>0</v>
      </c>
      <c r="P618" s="144" t="s">
        <v>1822</v>
      </c>
      <c r="Q618" t="s">
        <v>1823</v>
      </c>
      <c r="R618" t="s">
        <v>3944</v>
      </c>
    </row>
    <row r="619" spans="1:18" x14ac:dyDescent="0.25">
      <c r="A619" s="144" t="s">
        <v>11010</v>
      </c>
      <c r="B619" s="144" t="s">
        <v>3949</v>
      </c>
      <c r="C619" s="144" t="s">
        <v>3935</v>
      </c>
      <c r="D619" s="144" t="s">
        <v>1818</v>
      </c>
      <c r="E619" s="144" t="s">
        <v>1832</v>
      </c>
      <c r="F619" s="144"/>
      <c r="G619" s="144" t="s">
        <v>1784</v>
      </c>
      <c r="H619" s="144" t="s">
        <v>1785</v>
      </c>
      <c r="I619" s="144" t="s">
        <v>2153</v>
      </c>
      <c r="J619" s="144"/>
      <c r="K619" s="144" t="s">
        <v>3950</v>
      </c>
      <c r="L619" s="144"/>
      <c r="M619" s="144" t="s">
        <v>3950</v>
      </c>
      <c r="N619" s="145">
        <v>1</v>
      </c>
      <c r="O619" s="146" t="b">
        <v>0</v>
      </c>
      <c r="P619" s="144" t="s">
        <v>1822</v>
      </c>
      <c r="Q619" t="s">
        <v>1823</v>
      </c>
      <c r="R619" t="s">
        <v>3948</v>
      </c>
    </row>
    <row r="620" spans="1:18" x14ac:dyDescent="0.25">
      <c r="A620" s="144" t="s">
        <v>11113</v>
      </c>
      <c r="B620" s="144" t="s">
        <v>3952</v>
      </c>
      <c r="C620" s="144" t="s">
        <v>3346</v>
      </c>
      <c r="D620" s="144" t="s">
        <v>1818</v>
      </c>
      <c r="E620" s="144" t="s">
        <v>1938</v>
      </c>
      <c r="F620" s="144"/>
      <c r="G620" s="144" t="s">
        <v>1784</v>
      </c>
      <c r="H620" s="144" t="s">
        <v>1785</v>
      </c>
      <c r="I620" s="144" t="s">
        <v>3855</v>
      </c>
      <c r="J620" s="144"/>
      <c r="K620" s="144" t="s">
        <v>3953</v>
      </c>
      <c r="L620" s="144"/>
      <c r="M620" s="144" t="s">
        <v>3954</v>
      </c>
      <c r="N620" s="145">
        <v>1</v>
      </c>
      <c r="O620" s="146" t="b">
        <v>0</v>
      </c>
      <c r="P620" s="144" t="s">
        <v>1822</v>
      </c>
      <c r="Q620" t="s">
        <v>1823</v>
      </c>
      <c r="R620" t="s">
        <v>3951</v>
      </c>
    </row>
    <row r="621" spans="1:18" x14ac:dyDescent="0.25">
      <c r="A621" s="144" t="s">
        <v>11114</v>
      </c>
      <c r="B621" s="144" t="s">
        <v>3956</v>
      </c>
      <c r="C621" s="144" t="s">
        <v>3957</v>
      </c>
      <c r="D621" s="144" t="s">
        <v>1818</v>
      </c>
      <c r="E621" s="144" t="s">
        <v>1938</v>
      </c>
      <c r="F621" s="144"/>
      <c r="G621" s="144" t="s">
        <v>1784</v>
      </c>
      <c r="H621" s="144" t="s">
        <v>1785</v>
      </c>
      <c r="I621" s="144" t="s">
        <v>3958</v>
      </c>
      <c r="J621" s="144"/>
      <c r="K621" s="144" t="s">
        <v>3959</v>
      </c>
      <c r="L621" s="144"/>
      <c r="M621" s="144" t="s">
        <v>3960</v>
      </c>
      <c r="N621" s="145">
        <v>1</v>
      </c>
      <c r="O621" s="146" t="b">
        <v>0</v>
      </c>
      <c r="P621" s="144" t="s">
        <v>1822</v>
      </c>
      <c r="Q621" t="s">
        <v>1823</v>
      </c>
      <c r="R621" t="s">
        <v>3955</v>
      </c>
    </row>
    <row r="622" spans="1:18" x14ac:dyDescent="0.25">
      <c r="A622" s="144" t="s">
        <v>11061</v>
      </c>
      <c r="B622" s="144" t="s">
        <v>3962</v>
      </c>
      <c r="C622" s="144" t="s">
        <v>3963</v>
      </c>
      <c r="D622" s="144" t="s">
        <v>1818</v>
      </c>
      <c r="E622" s="144" t="s">
        <v>1926</v>
      </c>
      <c r="F622" s="144"/>
      <c r="G622" s="144" t="s">
        <v>1784</v>
      </c>
      <c r="H622" s="144" t="s">
        <v>1785</v>
      </c>
      <c r="I622" s="144" t="s">
        <v>2153</v>
      </c>
      <c r="J622" s="144"/>
      <c r="K622" s="144" t="s">
        <v>3964</v>
      </c>
      <c r="L622" s="144"/>
      <c r="M622" s="144" t="s">
        <v>3964</v>
      </c>
      <c r="N622" s="145">
        <v>1</v>
      </c>
      <c r="O622" s="146" t="b">
        <v>0</v>
      </c>
      <c r="P622" s="144" t="s">
        <v>1822</v>
      </c>
      <c r="Q622" t="s">
        <v>1823</v>
      </c>
      <c r="R622" t="s">
        <v>3961</v>
      </c>
    </row>
    <row r="623" spans="1:18" x14ac:dyDescent="0.25">
      <c r="A623" s="144" t="s">
        <v>11072</v>
      </c>
      <c r="B623" s="144" t="s">
        <v>3966</v>
      </c>
      <c r="C623" s="144" t="s">
        <v>3963</v>
      </c>
      <c r="D623" s="144" t="s">
        <v>1818</v>
      </c>
      <c r="E623" s="144" t="s">
        <v>1926</v>
      </c>
      <c r="F623" s="144"/>
      <c r="G623" s="144" t="s">
        <v>1784</v>
      </c>
      <c r="H623" s="144" t="s">
        <v>1785</v>
      </c>
      <c r="I623" s="144" t="s">
        <v>3855</v>
      </c>
      <c r="J623" s="144"/>
      <c r="K623" s="144" t="s">
        <v>3964</v>
      </c>
      <c r="L623" s="144"/>
      <c r="M623" s="144" t="s">
        <v>3967</v>
      </c>
      <c r="N623" s="145">
        <v>1</v>
      </c>
      <c r="O623" s="146" t="b">
        <v>0</v>
      </c>
      <c r="P623" s="144" t="s">
        <v>1822</v>
      </c>
      <c r="Q623" t="s">
        <v>1823</v>
      </c>
      <c r="R623" t="s">
        <v>3965</v>
      </c>
    </row>
    <row r="624" spans="1:18" x14ac:dyDescent="0.25">
      <c r="A624" s="144" t="s">
        <v>11158</v>
      </c>
      <c r="B624" s="144" t="s">
        <v>644</v>
      </c>
      <c r="C624" s="144" t="s">
        <v>3963</v>
      </c>
      <c r="D624" s="144" t="s">
        <v>1818</v>
      </c>
      <c r="E624" s="144" t="s">
        <v>2072</v>
      </c>
      <c r="F624" s="144"/>
      <c r="G624" s="144" t="s">
        <v>1784</v>
      </c>
      <c r="H624" s="144" t="s">
        <v>1785</v>
      </c>
      <c r="I624" s="144" t="s">
        <v>3855</v>
      </c>
      <c r="J624" s="144"/>
      <c r="K624" s="144" t="s">
        <v>3968</v>
      </c>
      <c r="L624" s="144"/>
      <c r="M624" s="144" t="s">
        <v>3968</v>
      </c>
      <c r="N624" s="145">
        <v>1</v>
      </c>
      <c r="O624" s="146" t="b">
        <v>0</v>
      </c>
      <c r="P624" s="144" t="s">
        <v>1822</v>
      </c>
      <c r="Q624" t="s">
        <v>1823</v>
      </c>
      <c r="R624" t="s">
        <v>769</v>
      </c>
    </row>
    <row r="625" spans="1:18" x14ac:dyDescent="0.25">
      <c r="A625" s="144" t="s">
        <v>11011</v>
      </c>
      <c r="B625" s="144" t="s">
        <v>3970</v>
      </c>
      <c r="C625" s="144" t="s">
        <v>3971</v>
      </c>
      <c r="D625" s="144" t="s">
        <v>1818</v>
      </c>
      <c r="E625" s="144" t="s">
        <v>1832</v>
      </c>
      <c r="F625" s="144"/>
      <c r="G625" s="144" t="s">
        <v>1784</v>
      </c>
      <c r="H625" s="144" t="s">
        <v>1785</v>
      </c>
      <c r="I625" s="144" t="s">
        <v>2153</v>
      </c>
      <c r="J625" s="144"/>
      <c r="K625" s="144" t="s">
        <v>3972</v>
      </c>
      <c r="L625" s="144"/>
      <c r="M625" s="144" t="s">
        <v>3972</v>
      </c>
      <c r="N625" s="145">
        <v>1</v>
      </c>
      <c r="O625" s="146" t="b">
        <v>0</v>
      </c>
      <c r="P625" s="144" t="s">
        <v>1822</v>
      </c>
      <c r="Q625" t="s">
        <v>1823</v>
      </c>
      <c r="R625" t="s">
        <v>3969</v>
      </c>
    </row>
    <row r="626" spans="1:18" x14ac:dyDescent="0.25">
      <c r="A626" s="144" t="s">
        <v>11012</v>
      </c>
      <c r="B626" s="144" t="s">
        <v>3974</v>
      </c>
      <c r="C626" s="144" t="s">
        <v>3975</v>
      </c>
      <c r="D626" s="144" t="s">
        <v>1818</v>
      </c>
      <c r="E626" s="144" t="s">
        <v>1832</v>
      </c>
      <c r="F626" s="144"/>
      <c r="G626" s="144" t="s">
        <v>1784</v>
      </c>
      <c r="H626" s="144" t="s">
        <v>1785</v>
      </c>
      <c r="I626" s="144" t="s">
        <v>2153</v>
      </c>
      <c r="J626" s="144"/>
      <c r="K626" s="144" t="s">
        <v>3976</v>
      </c>
      <c r="L626" s="144"/>
      <c r="M626" s="144" t="s">
        <v>3976</v>
      </c>
      <c r="N626" s="145">
        <v>1</v>
      </c>
      <c r="O626" s="146" t="b">
        <v>0</v>
      </c>
      <c r="P626" s="144" t="s">
        <v>1822</v>
      </c>
      <c r="Q626" t="s">
        <v>1823</v>
      </c>
      <c r="R626" t="s">
        <v>3973</v>
      </c>
    </row>
    <row r="627" spans="1:18" x14ac:dyDescent="0.25">
      <c r="A627" s="144" t="s">
        <v>11115</v>
      </c>
      <c r="B627" s="144" t="s">
        <v>3978</v>
      </c>
      <c r="C627" s="144" t="s">
        <v>3979</v>
      </c>
      <c r="D627" s="144" t="s">
        <v>1818</v>
      </c>
      <c r="E627" s="144" t="s">
        <v>1938</v>
      </c>
      <c r="F627" s="144"/>
      <c r="G627" s="144" t="s">
        <v>1784</v>
      </c>
      <c r="H627" s="144" t="s">
        <v>1785</v>
      </c>
      <c r="I627" s="144" t="s">
        <v>2153</v>
      </c>
      <c r="J627" s="144"/>
      <c r="K627" s="144" t="s">
        <v>3980</v>
      </c>
      <c r="L627" s="144"/>
      <c r="M627" s="144" t="s">
        <v>3980</v>
      </c>
      <c r="N627" s="145">
        <v>1</v>
      </c>
      <c r="O627" s="146" t="b">
        <v>0</v>
      </c>
      <c r="P627" s="144" t="s">
        <v>1822</v>
      </c>
      <c r="Q627" t="s">
        <v>1823</v>
      </c>
      <c r="R627" t="s">
        <v>3977</v>
      </c>
    </row>
    <row r="628" spans="1:18" x14ac:dyDescent="0.25">
      <c r="A628" s="144" t="s">
        <v>11001</v>
      </c>
      <c r="B628" s="144" t="s">
        <v>3982</v>
      </c>
      <c r="C628" s="144" t="s">
        <v>3983</v>
      </c>
      <c r="D628" s="144" t="s">
        <v>1818</v>
      </c>
      <c r="E628" s="144" t="s">
        <v>2086</v>
      </c>
      <c r="F628" s="144"/>
      <c r="G628" s="144" t="s">
        <v>1784</v>
      </c>
      <c r="H628" s="144" t="s">
        <v>1785</v>
      </c>
      <c r="I628" s="144" t="s">
        <v>2153</v>
      </c>
      <c r="J628" s="144"/>
      <c r="K628" s="144" t="s">
        <v>3984</v>
      </c>
      <c r="L628" s="144"/>
      <c r="M628" s="144" t="s">
        <v>3984</v>
      </c>
      <c r="N628" s="145">
        <v>1</v>
      </c>
      <c r="O628" s="146" t="b">
        <v>0</v>
      </c>
      <c r="P628" s="144" t="s">
        <v>1822</v>
      </c>
      <c r="Q628" t="s">
        <v>1823</v>
      </c>
      <c r="R628" t="s">
        <v>3981</v>
      </c>
    </row>
    <row r="629" spans="1:18" x14ac:dyDescent="0.25">
      <c r="A629" s="144" t="s">
        <v>11057</v>
      </c>
      <c r="B629" s="144" t="s">
        <v>667</v>
      </c>
      <c r="C629" s="144" t="s">
        <v>3983</v>
      </c>
      <c r="D629" s="144" t="s">
        <v>1818</v>
      </c>
      <c r="E629" s="144" t="s">
        <v>2030</v>
      </c>
      <c r="F629" s="144"/>
      <c r="G629" s="144" t="s">
        <v>1784</v>
      </c>
      <c r="H629" s="144" t="s">
        <v>1785</v>
      </c>
      <c r="I629" s="144" t="s">
        <v>2153</v>
      </c>
      <c r="J629" s="144"/>
      <c r="K629" s="144" t="s">
        <v>3985</v>
      </c>
      <c r="L629" s="144"/>
      <c r="M629" s="144" t="s">
        <v>3985</v>
      </c>
      <c r="N629" s="145">
        <v>1</v>
      </c>
      <c r="O629" s="146" t="b">
        <v>0</v>
      </c>
      <c r="P629" s="144" t="s">
        <v>1822</v>
      </c>
      <c r="Q629" t="s">
        <v>1823</v>
      </c>
      <c r="R629" t="s">
        <v>770</v>
      </c>
    </row>
    <row r="630" spans="1:18" x14ac:dyDescent="0.25">
      <c r="A630" s="144" t="s">
        <v>11116</v>
      </c>
      <c r="B630" s="144" t="s">
        <v>704</v>
      </c>
      <c r="C630" s="144" t="s">
        <v>3983</v>
      </c>
      <c r="D630" s="144" t="s">
        <v>1818</v>
      </c>
      <c r="E630" s="144" t="s">
        <v>1938</v>
      </c>
      <c r="F630" s="144"/>
      <c r="G630" s="144" t="s">
        <v>1784</v>
      </c>
      <c r="H630" s="144" t="s">
        <v>1785</v>
      </c>
      <c r="I630" s="144" t="s">
        <v>2153</v>
      </c>
      <c r="J630" s="144"/>
      <c r="K630" s="144" t="s">
        <v>3986</v>
      </c>
      <c r="L630" s="144"/>
      <c r="M630" s="144" t="s">
        <v>3986</v>
      </c>
      <c r="N630" s="145">
        <v>1</v>
      </c>
      <c r="O630" s="146" t="b">
        <v>0</v>
      </c>
      <c r="P630" s="144" t="s">
        <v>1822</v>
      </c>
      <c r="Q630" t="s">
        <v>1823</v>
      </c>
      <c r="R630" t="s">
        <v>771</v>
      </c>
    </row>
    <row r="631" spans="1:18" x14ac:dyDescent="0.25">
      <c r="A631" s="144" t="s">
        <v>10992</v>
      </c>
      <c r="B631" s="144" t="s">
        <v>3988</v>
      </c>
      <c r="C631" s="144" t="s">
        <v>3989</v>
      </c>
      <c r="D631" s="144" t="s">
        <v>1818</v>
      </c>
      <c r="E631" s="144" t="s">
        <v>1886</v>
      </c>
      <c r="F631" s="144"/>
      <c r="G631" s="144" t="s">
        <v>1782</v>
      </c>
      <c r="H631" s="144" t="s">
        <v>1783</v>
      </c>
      <c r="I631" s="144" t="s">
        <v>3855</v>
      </c>
      <c r="J631" s="144"/>
      <c r="K631" s="144" t="s">
        <v>3990</v>
      </c>
      <c r="L631" s="144"/>
      <c r="M631" s="144" t="s">
        <v>3991</v>
      </c>
      <c r="N631" s="145">
        <v>1</v>
      </c>
      <c r="O631" s="146" t="b">
        <v>0</v>
      </c>
      <c r="P631" s="144" t="s">
        <v>1822</v>
      </c>
      <c r="Q631" t="s">
        <v>1823</v>
      </c>
      <c r="R631" t="s">
        <v>3987</v>
      </c>
    </row>
    <row r="632" spans="1:18" x14ac:dyDescent="0.25">
      <c r="A632" s="144" t="s">
        <v>11028</v>
      </c>
      <c r="B632" s="144" t="s">
        <v>3993</v>
      </c>
      <c r="C632" s="144" t="s">
        <v>3983</v>
      </c>
      <c r="D632" s="144" t="s">
        <v>1818</v>
      </c>
      <c r="E632" s="144" t="s">
        <v>2734</v>
      </c>
      <c r="F632" s="144"/>
      <c r="G632" s="144" t="s">
        <v>1782</v>
      </c>
      <c r="H632" s="144" t="s">
        <v>1783</v>
      </c>
      <c r="I632" s="144" t="s">
        <v>3855</v>
      </c>
      <c r="J632" s="144"/>
      <c r="K632" s="144" t="s">
        <v>3994</v>
      </c>
      <c r="L632" s="144"/>
      <c r="M632" s="144" t="s">
        <v>3995</v>
      </c>
      <c r="N632" s="145">
        <v>1</v>
      </c>
      <c r="O632" s="146" t="b">
        <v>0</v>
      </c>
      <c r="P632" s="144" t="s">
        <v>1822</v>
      </c>
      <c r="Q632" t="s">
        <v>1823</v>
      </c>
      <c r="R632" t="s">
        <v>3992</v>
      </c>
    </row>
    <row r="633" spans="1:18" x14ac:dyDescent="0.25">
      <c r="A633" s="144" t="s">
        <v>11029</v>
      </c>
      <c r="B633" s="144" t="s">
        <v>657</v>
      </c>
      <c r="C633" s="144" t="s">
        <v>3983</v>
      </c>
      <c r="D633" s="144" t="s">
        <v>1818</v>
      </c>
      <c r="E633" s="144" t="s">
        <v>2734</v>
      </c>
      <c r="F633" s="144"/>
      <c r="G633" s="144" t="s">
        <v>1782</v>
      </c>
      <c r="H633" s="144" t="s">
        <v>1783</v>
      </c>
      <c r="I633" s="144" t="s">
        <v>3855</v>
      </c>
      <c r="J633" s="144"/>
      <c r="K633" s="144" t="s">
        <v>3996</v>
      </c>
      <c r="L633" s="144"/>
      <c r="M633" s="144" t="s">
        <v>3997</v>
      </c>
      <c r="N633" s="145">
        <v>1</v>
      </c>
      <c r="O633" s="146" t="b">
        <v>0</v>
      </c>
      <c r="P633" s="144" t="s">
        <v>1822</v>
      </c>
      <c r="Q633" t="s">
        <v>1823</v>
      </c>
      <c r="R633" t="s">
        <v>772</v>
      </c>
    </row>
    <row r="634" spans="1:18" x14ac:dyDescent="0.25">
      <c r="A634" s="144" t="s">
        <v>11178</v>
      </c>
      <c r="B634" s="144" t="s">
        <v>641</v>
      </c>
      <c r="C634" s="144" t="s">
        <v>3998</v>
      </c>
      <c r="D634" s="144" t="s">
        <v>3044</v>
      </c>
      <c r="E634" s="144" t="s">
        <v>3999</v>
      </c>
      <c r="F634" s="144"/>
      <c r="G634" s="144" t="s">
        <v>1769</v>
      </c>
      <c r="H634" s="144" t="s">
        <v>1770</v>
      </c>
      <c r="I634" s="144" t="s">
        <v>2153</v>
      </c>
      <c r="J634" s="144"/>
      <c r="K634" s="144" t="s">
        <v>4000</v>
      </c>
      <c r="L634" s="144"/>
      <c r="M634" s="144" t="s">
        <v>4000</v>
      </c>
      <c r="N634" s="145">
        <v>1</v>
      </c>
      <c r="O634" s="146" t="b">
        <v>0</v>
      </c>
      <c r="P634" s="144" t="s">
        <v>1822</v>
      </c>
      <c r="Q634" t="s">
        <v>1823</v>
      </c>
      <c r="R634" t="s">
        <v>773</v>
      </c>
    </row>
    <row r="635" spans="1:18" x14ac:dyDescent="0.25">
      <c r="A635" s="144" t="s">
        <v>11002</v>
      </c>
      <c r="B635" s="144" t="s">
        <v>4002</v>
      </c>
      <c r="C635" s="144" t="s">
        <v>3983</v>
      </c>
      <c r="D635" s="144" t="s">
        <v>1818</v>
      </c>
      <c r="E635" s="144" t="s">
        <v>2086</v>
      </c>
      <c r="F635" s="144"/>
      <c r="G635" s="144" t="s">
        <v>1784</v>
      </c>
      <c r="H635" s="144" t="s">
        <v>1785</v>
      </c>
      <c r="I635" s="144" t="s">
        <v>2153</v>
      </c>
      <c r="J635" s="144"/>
      <c r="K635" s="144" t="s">
        <v>4003</v>
      </c>
      <c r="L635" s="144"/>
      <c r="M635" s="144" t="s">
        <v>4003</v>
      </c>
      <c r="N635" s="145">
        <v>1</v>
      </c>
      <c r="O635" s="146" t="b">
        <v>0</v>
      </c>
      <c r="P635" s="144" t="s">
        <v>1822</v>
      </c>
      <c r="Q635" t="s">
        <v>1823</v>
      </c>
      <c r="R635" t="s">
        <v>4001</v>
      </c>
    </row>
    <row r="636" spans="1:18" x14ac:dyDescent="0.25">
      <c r="A636" s="144" t="s">
        <v>10993</v>
      </c>
      <c r="B636" s="144" t="s">
        <v>4005</v>
      </c>
      <c r="C636" s="144" t="s">
        <v>3983</v>
      </c>
      <c r="D636" s="144" t="s">
        <v>1818</v>
      </c>
      <c r="E636" s="144" t="s">
        <v>1886</v>
      </c>
      <c r="F636" s="144"/>
      <c r="G636" s="144" t="s">
        <v>1782</v>
      </c>
      <c r="H636" s="144" t="s">
        <v>1783</v>
      </c>
      <c r="I636" s="144" t="s">
        <v>3855</v>
      </c>
      <c r="J636" s="144"/>
      <c r="K636" s="144" t="s">
        <v>4006</v>
      </c>
      <c r="L636" s="144"/>
      <c r="M636" s="144" t="s">
        <v>4006</v>
      </c>
      <c r="N636" s="145">
        <v>1</v>
      </c>
      <c r="O636" s="146" t="b">
        <v>0</v>
      </c>
      <c r="P636" s="144" t="s">
        <v>1822</v>
      </c>
      <c r="Q636" t="s">
        <v>1823</v>
      </c>
      <c r="R636" t="s">
        <v>4004</v>
      </c>
    </row>
    <row r="637" spans="1:18" x14ac:dyDescent="0.25">
      <c r="A637" s="144" t="s">
        <v>11164</v>
      </c>
      <c r="B637" s="144" t="s">
        <v>4008</v>
      </c>
      <c r="C637" s="144" t="s">
        <v>3979</v>
      </c>
      <c r="D637" s="144" t="s">
        <v>1818</v>
      </c>
      <c r="E637" s="144" t="s">
        <v>1955</v>
      </c>
      <c r="F637" s="144"/>
      <c r="G637" s="144" t="s">
        <v>1784</v>
      </c>
      <c r="H637" s="144" t="s">
        <v>1785</v>
      </c>
      <c r="I637" s="144" t="s">
        <v>2153</v>
      </c>
      <c r="J637" s="144"/>
      <c r="K637" s="144" t="s">
        <v>4009</v>
      </c>
      <c r="L637" s="144"/>
      <c r="M637" s="144" t="s">
        <v>4009</v>
      </c>
      <c r="N637" s="145">
        <v>1</v>
      </c>
      <c r="O637" s="146" t="b">
        <v>0</v>
      </c>
      <c r="P637" s="144" t="s">
        <v>1822</v>
      </c>
      <c r="Q637" t="s">
        <v>1823</v>
      </c>
      <c r="R637" t="s">
        <v>4007</v>
      </c>
    </row>
    <row r="638" spans="1:18" x14ac:dyDescent="0.25">
      <c r="A638" s="144" t="s">
        <v>11165</v>
      </c>
      <c r="B638" s="144" t="s">
        <v>4011</v>
      </c>
      <c r="C638" s="144" t="s">
        <v>3979</v>
      </c>
      <c r="D638" s="144" t="s">
        <v>1818</v>
      </c>
      <c r="E638" s="144" t="s">
        <v>1955</v>
      </c>
      <c r="F638" s="144"/>
      <c r="G638" s="144" t="s">
        <v>1784</v>
      </c>
      <c r="H638" s="144" t="s">
        <v>1785</v>
      </c>
      <c r="I638" s="144" t="s">
        <v>2153</v>
      </c>
      <c r="J638" s="144"/>
      <c r="K638" s="144" t="s">
        <v>4012</v>
      </c>
      <c r="L638" s="144"/>
      <c r="M638" s="144" t="s">
        <v>4012</v>
      </c>
      <c r="N638" s="145">
        <v>1</v>
      </c>
      <c r="O638" s="146" t="b">
        <v>0</v>
      </c>
      <c r="P638" s="144" t="s">
        <v>1822</v>
      </c>
      <c r="Q638" t="s">
        <v>1823</v>
      </c>
      <c r="R638" t="s">
        <v>4010</v>
      </c>
    </row>
    <row r="639" spans="1:18" x14ac:dyDescent="0.25">
      <c r="A639" s="144" t="s">
        <v>11096</v>
      </c>
      <c r="B639" s="144" t="s">
        <v>4014</v>
      </c>
      <c r="C639" s="144" t="s">
        <v>3983</v>
      </c>
      <c r="D639" s="144" t="s">
        <v>1818</v>
      </c>
      <c r="E639" s="144" t="s">
        <v>1881</v>
      </c>
      <c r="F639" s="144"/>
      <c r="G639" s="144" t="s">
        <v>1782</v>
      </c>
      <c r="H639" s="144" t="s">
        <v>1783</v>
      </c>
      <c r="I639" s="144" t="s">
        <v>3855</v>
      </c>
      <c r="J639" s="144"/>
      <c r="K639" s="144" t="s">
        <v>4015</v>
      </c>
      <c r="L639" s="144"/>
      <c r="M639" s="144" t="s">
        <v>4015</v>
      </c>
      <c r="N639" s="145">
        <v>1</v>
      </c>
      <c r="O639" s="146" t="b">
        <v>0</v>
      </c>
      <c r="P639" s="144" t="s">
        <v>1822</v>
      </c>
      <c r="Q639" t="s">
        <v>1823</v>
      </c>
      <c r="R639" t="s">
        <v>4013</v>
      </c>
    </row>
    <row r="640" spans="1:18" x14ac:dyDescent="0.25">
      <c r="A640" s="144" t="s">
        <v>11079</v>
      </c>
      <c r="B640" s="144" t="s">
        <v>4017</v>
      </c>
      <c r="C640" s="144" t="s">
        <v>3983</v>
      </c>
      <c r="D640" s="144" t="s">
        <v>1818</v>
      </c>
      <c r="E640" s="144" t="s">
        <v>1819</v>
      </c>
      <c r="F640" s="144"/>
      <c r="G640" s="144" t="s">
        <v>1782</v>
      </c>
      <c r="H640" s="144" t="s">
        <v>1783</v>
      </c>
      <c r="I640" s="144" t="s">
        <v>3855</v>
      </c>
      <c r="J640" s="144"/>
      <c r="K640" s="144" t="s">
        <v>4018</v>
      </c>
      <c r="L640" s="144"/>
      <c r="M640" s="144" t="s">
        <v>4018</v>
      </c>
      <c r="N640" s="145">
        <v>1</v>
      </c>
      <c r="O640" s="146" t="b">
        <v>0</v>
      </c>
      <c r="P640" s="144" t="s">
        <v>1822</v>
      </c>
      <c r="Q640" t="s">
        <v>1823</v>
      </c>
      <c r="R640" t="s">
        <v>4016</v>
      </c>
    </row>
    <row r="641" spans="1:18" x14ac:dyDescent="0.25">
      <c r="A641" s="144" t="s">
        <v>11080</v>
      </c>
      <c r="B641" s="144" t="s">
        <v>4020</v>
      </c>
      <c r="C641" s="144" t="s">
        <v>3983</v>
      </c>
      <c r="D641" s="144" t="s">
        <v>1818</v>
      </c>
      <c r="E641" s="144" t="s">
        <v>1819</v>
      </c>
      <c r="F641" s="144"/>
      <c r="G641" s="144" t="s">
        <v>1782</v>
      </c>
      <c r="H641" s="144" t="s">
        <v>1783</v>
      </c>
      <c r="I641" s="144" t="s">
        <v>3855</v>
      </c>
      <c r="J641" s="144"/>
      <c r="K641" s="144" t="s">
        <v>4021</v>
      </c>
      <c r="L641" s="144"/>
      <c r="M641" s="144" t="s">
        <v>4021</v>
      </c>
      <c r="N641" s="145">
        <v>1</v>
      </c>
      <c r="O641" s="146" t="b">
        <v>0</v>
      </c>
      <c r="P641" s="144" t="s">
        <v>1822</v>
      </c>
      <c r="Q641" t="s">
        <v>1823</v>
      </c>
      <c r="R641" t="s">
        <v>4019</v>
      </c>
    </row>
    <row r="642" spans="1:18" x14ac:dyDescent="0.25">
      <c r="A642" s="144" t="s">
        <v>11058</v>
      </c>
      <c r="B642" s="144" t="s">
        <v>658</v>
      </c>
      <c r="C642" s="144" t="s">
        <v>3983</v>
      </c>
      <c r="D642" s="144" t="s">
        <v>1818</v>
      </c>
      <c r="E642" s="144" t="s">
        <v>2030</v>
      </c>
      <c r="F642" s="144"/>
      <c r="G642" s="144" t="s">
        <v>1784</v>
      </c>
      <c r="H642" s="144" t="s">
        <v>1785</v>
      </c>
      <c r="I642" s="144" t="s">
        <v>2153</v>
      </c>
      <c r="J642" s="144"/>
      <c r="K642" s="144" t="s">
        <v>4022</v>
      </c>
      <c r="L642" s="144"/>
      <c r="M642" s="144" t="s">
        <v>4022</v>
      </c>
      <c r="N642" s="145">
        <v>1</v>
      </c>
      <c r="O642" s="146" t="b">
        <v>0</v>
      </c>
      <c r="P642" s="144" t="s">
        <v>1822</v>
      </c>
      <c r="Q642" t="s">
        <v>1823</v>
      </c>
      <c r="R642" t="s">
        <v>774</v>
      </c>
    </row>
    <row r="643" spans="1:18" x14ac:dyDescent="0.25">
      <c r="A643" s="144" t="s">
        <v>11030</v>
      </c>
      <c r="B643" s="144" t="s">
        <v>703</v>
      </c>
      <c r="C643" s="144"/>
      <c r="D643" s="144" t="s">
        <v>1818</v>
      </c>
      <c r="E643" s="144" t="s">
        <v>2734</v>
      </c>
      <c r="F643" s="144"/>
      <c r="G643" s="144" t="s">
        <v>1782</v>
      </c>
      <c r="H643" s="144" t="s">
        <v>1783</v>
      </c>
      <c r="I643" s="144" t="s">
        <v>3855</v>
      </c>
      <c r="J643" s="144"/>
      <c r="K643" s="144" t="s">
        <v>4023</v>
      </c>
      <c r="L643" s="144"/>
      <c r="M643" s="144" t="s">
        <v>4023</v>
      </c>
      <c r="N643" s="145">
        <v>1</v>
      </c>
      <c r="O643" s="146" t="b">
        <v>0</v>
      </c>
      <c r="P643" s="144" t="s">
        <v>1822</v>
      </c>
      <c r="Q643" t="s">
        <v>1823</v>
      </c>
      <c r="R643" t="s">
        <v>775</v>
      </c>
    </row>
    <row r="644" spans="1:18" x14ac:dyDescent="0.25">
      <c r="A644" s="144" t="s">
        <v>11117</v>
      </c>
      <c r="B644" s="144" t="s">
        <v>4025</v>
      </c>
      <c r="C644" s="144"/>
      <c r="D644" s="144" t="s">
        <v>1818</v>
      </c>
      <c r="E644" s="144" t="s">
        <v>1938</v>
      </c>
      <c r="F644" s="144"/>
      <c r="G644" s="144" t="s">
        <v>1784</v>
      </c>
      <c r="H644" s="144" t="s">
        <v>1785</v>
      </c>
      <c r="I644" s="144" t="s">
        <v>2153</v>
      </c>
      <c r="J644" s="144"/>
      <c r="K644" s="144" t="s">
        <v>4026</v>
      </c>
      <c r="L644" s="144"/>
      <c r="M644" s="144" t="s">
        <v>4026</v>
      </c>
      <c r="N644" s="145">
        <v>1</v>
      </c>
      <c r="O644" s="146" t="b">
        <v>0</v>
      </c>
      <c r="P644" s="144" t="s">
        <v>1822</v>
      </c>
      <c r="Q644" t="s">
        <v>1823</v>
      </c>
      <c r="R644" t="s">
        <v>4024</v>
      </c>
    </row>
    <row r="645" spans="1:18" x14ac:dyDescent="0.25">
      <c r="A645" s="144" t="s">
        <v>11062</v>
      </c>
      <c r="B645" s="144" t="s">
        <v>653</v>
      </c>
      <c r="C645" s="144"/>
      <c r="D645" s="144" t="s">
        <v>1818</v>
      </c>
      <c r="E645" s="144" t="s">
        <v>1926</v>
      </c>
      <c r="F645" s="144"/>
      <c r="G645" s="144" t="s">
        <v>1784</v>
      </c>
      <c r="H645" s="144" t="s">
        <v>1785</v>
      </c>
      <c r="I645" s="144" t="s">
        <v>2153</v>
      </c>
      <c r="J645" s="144"/>
      <c r="K645" s="144" t="s">
        <v>4027</v>
      </c>
      <c r="L645" s="144"/>
      <c r="M645" s="144" t="s">
        <v>4027</v>
      </c>
      <c r="N645" s="145">
        <v>1</v>
      </c>
      <c r="O645" s="146" t="b">
        <v>0</v>
      </c>
      <c r="P645" s="144" t="s">
        <v>1822</v>
      </c>
      <c r="Q645" t="s">
        <v>1823</v>
      </c>
      <c r="R645" t="s">
        <v>776</v>
      </c>
    </row>
    <row r="646" spans="1:18" x14ac:dyDescent="0.25">
      <c r="A646" s="144" t="s">
        <v>11013</v>
      </c>
      <c r="B646" s="144" t="s">
        <v>4029</v>
      </c>
      <c r="C646" s="144"/>
      <c r="D646" s="144" t="s">
        <v>1818</v>
      </c>
      <c r="E646" s="144" t="s">
        <v>1832</v>
      </c>
      <c r="F646" s="144"/>
      <c r="G646" s="144" t="s">
        <v>1784</v>
      </c>
      <c r="H646" s="144" t="s">
        <v>1785</v>
      </c>
      <c r="I646" s="144" t="s">
        <v>2153</v>
      </c>
      <c r="J646" s="144"/>
      <c r="K646" s="144" t="s">
        <v>4030</v>
      </c>
      <c r="L646" s="144"/>
      <c r="M646" s="144" t="s">
        <v>4030</v>
      </c>
      <c r="N646" s="145">
        <v>1</v>
      </c>
      <c r="O646" s="146" t="b">
        <v>0</v>
      </c>
      <c r="P646" s="144" t="s">
        <v>1822</v>
      </c>
      <c r="Q646" t="s">
        <v>1823</v>
      </c>
      <c r="R646" t="s">
        <v>4028</v>
      </c>
    </row>
    <row r="647" spans="1:18" x14ac:dyDescent="0.25">
      <c r="A647" s="144" t="s">
        <v>11014</v>
      </c>
      <c r="B647" s="144" t="s">
        <v>4032</v>
      </c>
      <c r="C647" s="144" t="s">
        <v>3983</v>
      </c>
      <c r="D647" s="144" t="s">
        <v>1818</v>
      </c>
      <c r="E647" s="144" t="s">
        <v>1832</v>
      </c>
      <c r="F647" s="144"/>
      <c r="G647" s="144" t="s">
        <v>1784</v>
      </c>
      <c r="H647" s="144" t="s">
        <v>1785</v>
      </c>
      <c r="I647" s="144" t="s">
        <v>2153</v>
      </c>
      <c r="J647" s="144"/>
      <c r="K647" s="144" t="s">
        <v>4033</v>
      </c>
      <c r="L647" s="144"/>
      <c r="M647" s="144" t="s">
        <v>4033</v>
      </c>
      <c r="N647" s="145">
        <v>1</v>
      </c>
      <c r="O647" s="146" t="b">
        <v>0</v>
      </c>
      <c r="P647" s="144" t="s">
        <v>1822</v>
      </c>
      <c r="Q647" t="s">
        <v>1823</v>
      </c>
      <c r="R647" t="s">
        <v>4031</v>
      </c>
    </row>
    <row r="648" spans="1:18" x14ac:dyDescent="0.25">
      <c r="A648" s="144" t="s">
        <v>11003</v>
      </c>
      <c r="B648" s="144" t="s">
        <v>4035</v>
      </c>
      <c r="C648" s="144" t="s">
        <v>3983</v>
      </c>
      <c r="D648" s="144" t="s">
        <v>1818</v>
      </c>
      <c r="E648" s="144" t="s">
        <v>2086</v>
      </c>
      <c r="F648" s="144"/>
      <c r="G648" s="144" t="s">
        <v>1784</v>
      </c>
      <c r="H648" s="144" t="s">
        <v>1785</v>
      </c>
      <c r="I648" s="144" t="s">
        <v>2153</v>
      </c>
      <c r="J648" s="144"/>
      <c r="K648" s="144" t="s">
        <v>4036</v>
      </c>
      <c r="L648" s="144"/>
      <c r="M648" s="144" t="s">
        <v>4036</v>
      </c>
      <c r="N648" s="145">
        <v>1</v>
      </c>
      <c r="O648" s="146" t="b">
        <v>0</v>
      </c>
      <c r="P648" s="144" t="s">
        <v>1822</v>
      </c>
      <c r="Q648" t="s">
        <v>1823</v>
      </c>
      <c r="R648" t="s">
        <v>4034</v>
      </c>
    </row>
    <row r="649" spans="1:18" x14ac:dyDescent="0.25">
      <c r="A649" s="144" t="s">
        <v>11097</v>
      </c>
      <c r="B649" s="144" t="s">
        <v>4038</v>
      </c>
      <c r="C649" s="144" t="s">
        <v>3983</v>
      </c>
      <c r="D649" s="144" t="s">
        <v>1818</v>
      </c>
      <c r="E649" s="144" t="s">
        <v>1881</v>
      </c>
      <c r="F649" s="144"/>
      <c r="G649" s="144" t="s">
        <v>1782</v>
      </c>
      <c r="H649" s="144" t="s">
        <v>1783</v>
      </c>
      <c r="I649" s="144" t="s">
        <v>3855</v>
      </c>
      <c r="J649" s="144"/>
      <c r="K649" s="144" t="s">
        <v>4039</v>
      </c>
      <c r="L649" s="144"/>
      <c r="M649" s="144" t="s">
        <v>4039</v>
      </c>
      <c r="N649" s="145">
        <v>1</v>
      </c>
      <c r="O649" s="146" t="b">
        <v>0</v>
      </c>
      <c r="P649" s="144" t="s">
        <v>1822</v>
      </c>
      <c r="Q649" t="s">
        <v>1823</v>
      </c>
      <c r="R649" t="s">
        <v>4037</v>
      </c>
    </row>
    <row r="650" spans="1:18" x14ac:dyDescent="0.25">
      <c r="A650" s="144" t="s">
        <v>11031</v>
      </c>
      <c r="B650" s="144" t="s">
        <v>683</v>
      </c>
      <c r="C650" s="144" t="s">
        <v>4040</v>
      </c>
      <c r="D650" s="144" t="s">
        <v>1818</v>
      </c>
      <c r="E650" s="144" t="s">
        <v>1881</v>
      </c>
      <c r="F650" s="144"/>
      <c r="G650" s="144" t="s">
        <v>1782</v>
      </c>
      <c r="H650" s="144" t="s">
        <v>1783</v>
      </c>
      <c r="I650" s="144" t="s">
        <v>3855</v>
      </c>
      <c r="J650" s="144"/>
      <c r="K650" s="144" t="s">
        <v>4041</v>
      </c>
      <c r="L650" s="144"/>
      <c r="M650" s="144" t="s">
        <v>4041</v>
      </c>
      <c r="N650" s="145">
        <v>1</v>
      </c>
      <c r="O650" s="146" t="b">
        <v>0</v>
      </c>
      <c r="P650" s="144" t="s">
        <v>1822</v>
      </c>
      <c r="Q650" t="s">
        <v>1823</v>
      </c>
      <c r="R650" t="s">
        <v>777</v>
      </c>
    </row>
    <row r="651" spans="1:18" x14ac:dyDescent="0.25">
      <c r="A651" s="144" t="s">
        <v>11118</v>
      </c>
      <c r="B651" s="144" t="s">
        <v>4043</v>
      </c>
      <c r="C651" s="144" t="s">
        <v>3983</v>
      </c>
      <c r="D651" s="144" t="s">
        <v>1818</v>
      </c>
      <c r="E651" s="144" t="s">
        <v>1938</v>
      </c>
      <c r="F651" s="144"/>
      <c r="G651" s="144" t="s">
        <v>1784</v>
      </c>
      <c r="H651" s="144" t="s">
        <v>1785</v>
      </c>
      <c r="I651" s="144" t="s">
        <v>2153</v>
      </c>
      <c r="J651" s="144"/>
      <c r="K651" s="144" t="s">
        <v>4044</v>
      </c>
      <c r="L651" s="144"/>
      <c r="M651" s="144" t="s">
        <v>4044</v>
      </c>
      <c r="N651" s="145">
        <v>1</v>
      </c>
      <c r="O651" s="146" t="b">
        <v>0</v>
      </c>
      <c r="P651" s="144" t="s">
        <v>1822</v>
      </c>
      <c r="Q651" t="s">
        <v>1823</v>
      </c>
      <c r="R651" t="s">
        <v>4042</v>
      </c>
    </row>
    <row r="652" spans="1:18" x14ac:dyDescent="0.25">
      <c r="A652" s="144" t="s">
        <v>11119</v>
      </c>
      <c r="B652" s="144" t="s">
        <v>4046</v>
      </c>
      <c r="C652" s="144" t="s">
        <v>3983</v>
      </c>
      <c r="D652" s="144" t="s">
        <v>1818</v>
      </c>
      <c r="E652" s="144" t="s">
        <v>1938</v>
      </c>
      <c r="F652" s="144"/>
      <c r="G652" s="144" t="s">
        <v>1784</v>
      </c>
      <c r="H652" s="144" t="s">
        <v>1785</v>
      </c>
      <c r="I652" s="144" t="s">
        <v>2153</v>
      </c>
      <c r="J652" s="144"/>
      <c r="K652" s="144" t="s">
        <v>4047</v>
      </c>
      <c r="L652" s="144"/>
      <c r="M652" s="144" t="s">
        <v>4047</v>
      </c>
      <c r="N652" s="145">
        <v>1</v>
      </c>
      <c r="O652" s="146" t="b">
        <v>0</v>
      </c>
      <c r="P652" s="144" t="s">
        <v>1822</v>
      </c>
      <c r="Q652" t="s">
        <v>1823</v>
      </c>
      <c r="R652" t="s">
        <v>4045</v>
      </c>
    </row>
    <row r="653" spans="1:18" x14ac:dyDescent="0.25">
      <c r="A653" s="144" t="s">
        <v>11032</v>
      </c>
      <c r="B653" s="144" t="s">
        <v>4049</v>
      </c>
      <c r="C653" s="144" t="s">
        <v>4050</v>
      </c>
      <c r="D653" s="144" t="s">
        <v>1818</v>
      </c>
      <c r="E653" s="144" t="s">
        <v>2734</v>
      </c>
      <c r="F653" s="144"/>
      <c r="G653" s="144" t="s">
        <v>1782</v>
      </c>
      <c r="H653" s="144" t="s">
        <v>1783</v>
      </c>
      <c r="I653" s="144" t="s">
        <v>3855</v>
      </c>
      <c r="J653" s="144"/>
      <c r="K653" s="144" t="s">
        <v>4051</v>
      </c>
      <c r="L653" s="144"/>
      <c r="M653" s="144" t="s">
        <v>4051</v>
      </c>
      <c r="N653" s="145">
        <v>1</v>
      </c>
      <c r="O653" s="146" t="b">
        <v>0</v>
      </c>
      <c r="P653" s="144" t="s">
        <v>1822</v>
      </c>
      <c r="Q653" t="s">
        <v>1823</v>
      </c>
      <c r="R653" t="s">
        <v>4048</v>
      </c>
    </row>
    <row r="654" spans="1:18" x14ac:dyDescent="0.25">
      <c r="A654" s="144" t="s">
        <v>11033</v>
      </c>
      <c r="B654" s="144" t="s">
        <v>4053</v>
      </c>
      <c r="C654" s="144" t="s">
        <v>4050</v>
      </c>
      <c r="D654" s="144" t="s">
        <v>1818</v>
      </c>
      <c r="E654" s="144" t="s">
        <v>2734</v>
      </c>
      <c r="F654" s="144"/>
      <c r="G654" s="144" t="s">
        <v>1782</v>
      </c>
      <c r="H654" s="144" t="s">
        <v>1783</v>
      </c>
      <c r="I654" s="144" t="s">
        <v>3855</v>
      </c>
      <c r="J654" s="144"/>
      <c r="K654" s="144" t="s">
        <v>4054</v>
      </c>
      <c r="L654" s="144"/>
      <c r="M654" s="144" t="s">
        <v>4054</v>
      </c>
      <c r="N654" s="145">
        <v>1</v>
      </c>
      <c r="O654" s="146" t="b">
        <v>0</v>
      </c>
      <c r="P654" s="144" t="s">
        <v>1822</v>
      </c>
      <c r="Q654" t="s">
        <v>1823</v>
      </c>
      <c r="R654" t="s">
        <v>4052</v>
      </c>
    </row>
    <row r="655" spans="1:18" x14ac:dyDescent="0.25">
      <c r="A655" s="144" t="s">
        <v>10776</v>
      </c>
      <c r="B655" s="144" t="s">
        <v>675</v>
      </c>
      <c r="C655" s="144" t="s">
        <v>4055</v>
      </c>
      <c r="D655" s="144" t="s">
        <v>1818</v>
      </c>
      <c r="E655" s="144" t="s">
        <v>2734</v>
      </c>
      <c r="F655" s="144"/>
      <c r="G655" s="144" t="s">
        <v>1788</v>
      </c>
      <c r="H655" s="144" t="s">
        <v>1789</v>
      </c>
      <c r="I655" s="144" t="s">
        <v>2153</v>
      </c>
      <c r="J655" s="144"/>
      <c r="K655" s="144" t="s">
        <v>4056</v>
      </c>
      <c r="L655" s="144"/>
      <c r="M655" s="144" t="s">
        <v>4056</v>
      </c>
      <c r="N655" s="145">
        <v>1</v>
      </c>
      <c r="O655" s="146" t="b">
        <v>0</v>
      </c>
      <c r="P655" s="144" t="s">
        <v>1822</v>
      </c>
      <c r="Q655" t="s">
        <v>1823</v>
      </c>
      <c r="R655" s="112" t="s">
        <v>7680</v>
      </c>
    </row>
    <row r="656" spans="1:18" x14ac:dyDescent="0.25">
      <c r="A656" s="144" t="s">
        <v>10778</v>
      </c>
      <c r="B656" s="144" t="s">
        <v>678</v>
      </c>
      <c r="C656" s="144" t="s">
        <v>4055</v>
      </c>
      <c r="D656" s="144" t="s">
        <v>1818</v>
      </c>
      <c r="E656" s="144" t="s">
        <v>2734</v>
      </c>
      <c r="F656" s="144"/>
      <c r="G656" s="144" t="s">
        <v>1788</v>
      </c>
      <c r="H656" s="144" t="s">
        <v>1789</v>
      </c>
      <c r="I656" s="144" t="s">
        <v>2153</v>
      </c>
      <c r="J656" s="144"/>
      <c r="K656" s="144" t="s">
        <v>4057</v>
      </c>
      <c r="L656" s="144"/>
      <c r="M656" s="144" t="s">
        <v>4057</v>
      </c>
      <c r="N656" s="145">
        <v>1</v>
      </c>
      <c r="O656" s="146" t="b">
        <v>0</v>
      </c>
      <c r="P656" s="144" t="s">
        <v>1822</v>
      </c>
      <c r="Q656" t="s">
        <v>1823</v>
      </c>
      <c r="R656" s="112" t="s">
        <v>7680</v>
      </c>
    </row>
    <row r="657" spans="1:18" x14ac:dyDescent="0.25">
      <c r="A657" s="144" t="e">
        <v>#N/A</v>
      </c>
      <c r="B657" s="144" t="s">
        <v>4058</v>
      </c>
      <c r="C657" s="144" t="s">
        <v>4055</v>
      </c>
      <c r="D657" s="144" t="s">
        <v>1818</v>
      </c>
      <c r="E657" s="144" t="s">
        <v>2734</v>
      </c>
      <c r="F657" s="144"/>
      <c r="G657" s="144" t="s">
        <v>1788</v>
      </c>
      <c r="H657" s="144" t="s">
        <v>1789</v>
      </c>
      <c r="I657" s="144" t="s">
        <v>2153</v>
      </c>
      <c r="J657" s="144"/>
      <c r="K657" s="144" t="s">
        <v>4059</v>
      </c>
      <c r="L657" s="144"/>
      <c r="M657" s="144" t="s">
        <v>4059</v>
      </c>
      <c r="N657" s="145">
        <v>1</v>
      </c>
      <c r="O657" s="146" t="b">
        <v>0</v>
      </c>
      <c r="P657" s="144" t="s">
        <v>1822</v>
      </c>
      <c r="Q657" t="s">
        <v>1823</v>
      </c>
      <c r="R657" s="112" t="s">
        <v>7680</v>
      </c>
    </row>
    <row r="658" spans="1:18" x14ac:dyDescent="0.25">
      <c r="A658" s="144" t="s">
        <v>11120</v>
      </c>
      <c r="B658" s="144" t="s">
        <v>4061</v>
      </c>
      <c r="C658" s="144" t="s">
        <v>4055</v>
      </c>
      <c r="D658" s="144" t="s">
        <v>1818</v>
      </c>
      <c r="E658" s="144" t="s">
        <v>1938</v>
      </c>
      <c r="F658" s="144"/>
      <c r="G658" s="144" t="s">
        <v>1784</v>
      </c>
      <c r="H658" s="144" t="s">
        <v>1785</v>
      </c>
      <c r="I658" s="144" t="s">
        <v>2153</v>
      </c>
      <c r="J658" s="144"/>
      <c r="K658" s="144" t="s">
        <v>4062</v>
      </c>
      <c r="L658" s="144"/>
      <c r="M658" s="144" t="s">
        <v>4062</v>
      </c>
      <c r="N658" s="145">
        <v>1</v>
      </c>
      <c r="O658" s="146" t="b">
        <v>0</v>
      </c>
      <c r="P658" s="144" t="s">
        <v>1822</v>
      </c>
      <c r="Q658" t="s">
        <v>1823</v>
      </c>
      <c r="R658" t="s">
        <v>4060</v>
      </c>
    </row>
    <row r="659" spans="1:18" x14ac:dyDescent="0.25">
      <c r="A659" s="144" t="s">
        <v>11151</v>
      </c>
      <c r="B659" s="144" t="s">
        <v>654</v>
      </c>
      <c r="C659" s="144" t="s">
        <v>4063</v>
      </c>
      <c r="D659" s="144" t="s">
        <v>1818</v>
      </c>
      <c r="E659" s="144" t="s">
        <v>4064</v>
      </c>
      <c r="F659" s="144"/>
      <c r="G659" s="144" t="s">
        <v>1784</v>
      </c>
      <c r="H659" s="144" t="s">
        <v>1785</v>
      </c>
      <c r="I659" s="144" t="s">
        <v>2153</v>
      </c>
      <c r="J659" s="144"/>
      <c r="K659" s="144" t="s">
        <v>4065</v>
      </c>
      <c r="L659" s="144"/>
      <c r="M659" s="144" t="s">
        <v>4065</v>
      </c>
      <c r="N659" s="145">
        <v>1</v>
      </c>
      <c r="O659" s="146" t="b">
        <v>0</v>
      </c>
      <c r="P659" s="144" t="s">
        <v>1822</v>
      </c>
      <c r="Q659" t="s">
        <v>1823</v>
      </c>
      <c r="R659" t="s">
        <v>778</v>
      </c>
    </row>
    <row r="660" spans="1:18" x14ac:dyDescent="0.25">
      <c r="A660" s="144" t="s">
        <v>11015</v>
      </c>
      <c r="B660" s="144" t="s">
        <v>4067</v>
      </c>
      <c r="C660" s="144" t="s">
        <v>4063</v>
      </c>
      <c r="D660" s="144" t="s">
        <v>1818</v>
      </c>
      <c r="E660" s="144" t="s">
        <v>1832</v>
      </c>
      <c r="F660" s="144"/>
      <c r="G660" s="144" t="s">
        <v>1784</v>
      </c>
      <c r="H660" s="144" t="s">
        <v>1785</v>
      </c>
      <c r="I660" s="144" t="s">
        <v>2153</v>
      </c>
      <c r="J660" s="144"/>
      <c r="K660" s="144" t="s">
        <v>4068</v>
      </c>
      <c r="L660" s="144"/>
      <c r="M660" s="144" t="s">
        <v>4068</v>
      </c>
      <c r="N660" s="145">
        <v>1</v>
      </c>
      <c r="O660" s="146" t="b">
        <v>0</v>
      </c>
      <c r="P660" s="144" t="s">
        <v>1822</v>
      </c>
      <c r="Q660" t="s">
        <v>1823</v>
      </c>
      <c r="R660" t="s">
        <v>4066</v>
      </c>
    </row>
    <row r="661" spans="1:18" x14ac:dyDescent="0.25">
      <c r="A661" s="144" t="s">
        <v>11121</v>
      </c>
      <c r="B661" s="144" t="s">
        <v>4070</v>
      </c>
      <c r="C661" s="144" t="s">
        <v>3983</v>
      </c>
      <c r="D661" s="144" t="s">
        <v>1818</v>
      </c>
      <c r="E661" s="144" t="s">
        <v>1938</v>
      </c>
      <c r="F661" s="144"/>
      <c r="G661" s="144" t="s">
        <v>1784</v>
      </c>
      <c r="H661" s="144" t="s">
        <v>1785</v>
      </c>
      <c r="I661" s="144" t="s">
        <v>2153</v>
      </c>
      <c r="J661" s="144"/>
      <c r="K661" s="144" t="s">
        <v>3980</v>
      </c>
      <c r="L661" s="144"/>
      <c r="M661" s="144" t="s">
        <v>3980</v>
      </c>
      <c r="N661" s="145">
        <v>1</v>
      </c>
      <c r="O661" s="146" t="b">
        <v>0</v>
      </c>
      <c r="P661" s="144" t="s">
        <v>1822</v>
      </c>
      <c r="Q661" t="s">
        <v>1823</v>
      </c>
      <c r="R661" t="s">
        <v>4069</v>
      </c>
    </row>
    <row r="662" spans="1:18" x14ac:dyDescent="0.25">
      <c r="A662" s="144" t="s">
        <v>11122</v>
      </c>
      <c r="B662" s="144" t="s">
        <v>685</v>
      </c>
      <c r="C662" s="144" t="s">
        <v>3983</v>
      </c>
      <c r="D662" s="144" t="s">
        <v>1818</v>
      </c>
      <c r="E662" s="144" t="s">
        <v>1938</v>
      </c>
      <c r="F662" s="144"/>
      <c r="G662" s="144" t="s">
        <v>1784</v>
      </c>
      <c r="H662" s="144" t="s">
        <v>1785</v>
      </c>
      <c r="I662" s="144" t="s">
        <v>2153</v>
      </c>
      <c r="J662" s="144"/>
      <c r="K662" s="144" t="s">
        <v>4071</v>
      </c>
      <c r="L662" s="144"/>
      <c r="M662" s="144" t="s">
        <v>4071</v>
      </c>
      <c r="N662" s="145">
        <v>1</v>
      </c>
      <c r="O662" s="146" t="b">
        <v>0</v>
      </c>
      <c r="P662" s="144" t="s">
        <v>1822</v>
      </c>
      <c r="Q662" t="s">
        <v>1823</v>
      </c>
      <c r="R662" t="s">
        <v>779</v>
      </c>
    </row>
    <row r="663" spans="1:18" x14ac:dyDescent="0.25">
      <c r="A663" s="144" t="s">
        <v>11053</v>
      </c>
      <c r="B663" s="144" t="s">
        <v>4073</v>
      </c>
      <c r="C663" s="144" t="s">
        <v>1817</v>
      </c>
      <c r="D663" s="144" t="s">
        <v>1818</v>
      </c>
      <c r="E663" s="144" t="s">
        <v>1930</v>
      </c>
      <c r="F663" s="144"/>
      <c r="G663" s="144" t="s">
        <v>1784</v>
      </c>
      <c r="H663" s="144" t="s">
        <v>1785</v>
      </c>
      <c r="I663" s="144" t="s">
        <v>3855</v>
      </c>
      <c r="J663" s="144"/>
      <c r="K663" s="144" t="s">
        <v>4074</v>
      </c>
      <c r="L663" s="144"/>
      <c r="M663" s="144" t="s">
        <v>4074</v>
      </c>
      <c r="N663" s="145">
        <v>1</v>
      </c>
      <c r="O663" s="146" t="b">
        <v>0</v>
      </c>
      <c r="P663" s="144" t="s">
        <v>1822</v>
      </c>
      <c r="Q663" t="s">
        <v>1823</v>
      </c>
      <c r="R663" t="s">
        <v>4072</v>
      </c>
    </row>
    <row r="664" spans="1:18" x14ac:dyDescent="0.25">
      <c r="A664" s="144" t="s">
        <v>11083</v>
      </c>
      <c r="B664" s="144" t="s">
        <v>4076</v>
      </c>
      <c r="C664" s="144" t="s">
        <v>1817</v>
      </c>
      <c r="D664" s="144" t="s">
        <v>1818</v>
      </c>
      <c r="E664" s="144" t="s">
        <v>1971</v>
      </c>
      <c r="F664" s="144"/>
      <c r="G664" s="144" t="s">
        <v>1784</v>
      </c>
      <c r="H664" s="144" t="s">
        <v>1785</v>
      </c>
      <c r="I664" s="144" t="s">
        <v>3855</v>
      </c>
      <c r="J664" s="144"/>
      <c r="K664" s="144" t="s">
        <v>4077</v>
      </c>
      <c r="L664" s="144"/>
      <c r="M664" s="144" t="s">
        <v>4077</v>
      </c>
      <c r="N664" s="145">
        <v>1</v>
      </c>
      <c r="O664" s="146" t="b">
        <v>0</v>
      </c>
      <c r="P664" s="144" t="s">
        <v>1822</v>
      </c>
      <c r="Q664" t="s">
        <v>1823</v>
      </c>
      <c r="R664" t="s">
        <v>4075</v>
      </c>
    </row>
    <row r="665" spans="1:18" x14ac:dyDescent="0.25">
      <c r="A665" s="144" t="s">
        <v>11034</v>
      </c>
      <c r="B665" s="144" t="s">
        <v>4079</v>
      </c>
      <c r="C665" s="144" t="s">
        <v>1817</v>
      </c>
      <c r="D665" s="144" t="s">
        <v>1818</v>
      </c>
      <c r="E665" s="144" t="s">
        <v>2734</v>
      </c>
      <c r="F665" s="144"/>
      <c r="G665" s="144" t="s">
        <v>1782</v>
      </c>
      <c r="H665" s="144" t="s">
        <v>1783</v>
      </c>
      <c r="I665" s="144" t="s">
        <v>3855</v>
      </c>
      <c r="J665" s="144"/>
      <c r="K665" s="144" t="s">
        <v>4080</v>
      </c>
      <c r="L665" s="144"/>
      <c r="M665" s="144" t="s">
        <v>4080</v>
      </c>
      <c r="N665" s="145">
        <v>1</v>
      </c>
      <c r="O665" s="146" t="b">
        <v>0</v>
      </c>
      <c r="P665" s="144" t="s">
        <v>1822</v>
      </c>
      <c r="Q665" t="s">
        <v>1823</v>
      </c>
      <c r="R665" t="s">
        <v>4078</v>
      </c>
    </row>
    <row r="666" spans="1:18" x14ac:dyDescent="0.25">
      <c r="A666" s="144" t="s">
        <v>11123</v>
      </c>
      <c r="B666" s="144" t="s">
        <v>4082</v>
      </c>
      <c r="C666" s="144" t="s">
        <v>1817</v>
      </c>
      <c r="D666" s="144" t="s">
        <v>1818</v>
      </c>
      <c r="E666" s="144" t="s">
        <v>1938</v>
      </c>
      <c r="F666" s="144"/>
      <c r="G666" s="144" t="s">
        <v>1784</v>
      </c>
      <c r="H666" s="144" t="s">
        <v>1785</v>
      </c>
      <c r="I666" s="144" t="s">
        <v>2153</v>
      </c>
      <c r="J666" s="144"/>
      <c r="K666" s="144" t="s">
        <v>4083</v>
      </c>
      <c r="L666" s="144"/>
      <c r="M666" s="144" t="s">
        <v>4083</v>
      </c>
      <c r="N666" s="145">
        <v>1</v>
      </c>
      <c r="O666" s="146" t="b">
        <v>0</v>
      </c>
      <c r="P666" s="144" t="s">
        <v>1822</v>
      </c>
      <c r="Q666" t="s">
        <v>1823</v>
      </c>
      <c r="R666" t="s">
        <v>4081</v>
      </c>
    </row>
    <row r="667" spans="1:18" x14ac:dyDescent="0.25">
      <c r="A667" s="144" t="s">
        <v>11098</v>
      </c>
      <c r="B667" s="144" t="s">
        <v>660</v>
      </c>
      <c r="C667" s="144" t="s">
        <v>1817</v>
      </c>
      <c r="D667" s="144" t="s">
        <v>1818</v>
      </c>
      <c r="E667" s="144" t="s">
        <v>1881</v>
      </c>
      <c r="F667" s="144"/>
      <c r="G667" s="144" t="s">
        <v>1782</v>
      </c>
      <c r="H667" s="144" t="s">
        <v>1783</v>
      </c>
      <c r="I667" s="144" t="s">
        <v>3855</v>
      </c>
      <c r="J667" s="144"/>
      <c r="K667" s="144" t="s">
        <v>4084</v>
      </c>
      <c r="L667" s="144"/>
      <c r="M667" s="144" t="s">
        <v>4084</v>
      </c>
      <c r="N667" s="145">
        <v>1</v>
      </c>
      <c r="O667" s="146" t="b">
        <v>0</v>
      </c>
      <c r="P667" s="144" t="s">
        <v>1822</v>
      </c>
      <c r="Q667" t="s">
        <v>1823</v>
      </c>
      <c r="R667" t="s">
        <v>780</v>
      </c>
    </row>
    <row r="668" spans="1:18" x14ac:dyDescent="0.25">
      <c r="A668" s="144" t="s">
        <v>11124</v>
      </c>
      <c r="B668" s="144" t="s">
        <v>4086</v>
      </c>
      <c r="C668" s="144"/>
      <c r="D668" s="144" t="s">
        <v>1818</v>
      </c>
      <c r="E668" s="144" t="s">
        <v>1938</v>
      </c>
      <c r="F668" s="144"/>
      <c r="G668" s="144" t="s">
        <v>1784</v>
      </c>
      <c r="H668" s="144" t="s">
        <v>1785</v>
      </c>
      <c r="I668" s="144" t="s">
        <v>2153</v>
      </c>
      <c r="J668" s="144"/>
      <c r="K668" s="144" t="s">
        <v>4087</v>
      </c>
      <c r="L668" s="144"/>
      <c r="M668" s="144" t="s">
        <v>4087</v>
      </c>
      <c r="N668" s="145">
        <v>1</v>
      </c>
      <c r="O668" s="146" t="b">
        <v>0</v>
      </c>
      <c r="P668" s="144" t="s">
        <v>1822</v>
      </c>
      <c r="Q668" t="s">
        <v>1823</v>
      </c>
      <c r="R668" t="s">
        <v>4085</v>
      </c>
    </row>
    <row r="669" spans="1:18" x14ac:dyDescent="0.25">
      <c r="A669" s="144" t="s">
        <v>11125</v>
      </c>
      <c r="B669" s="144" t="s">
        <v>4089</v>
      </c>
      <c r="C669" s="144" t="s">
        <v>3983</v>
      </c>
      <c r="D669" s="144" t="s">
        <v>1818</v>
      </c>
      <c r="E669" s="144" t="s">
        <v>1938</v>
      </c>
      <c r="F669" s="144"/>
      <c r="G669" s="144" t="s">
        <v>1784</v>
      </c>
      <c r="H669" s="144" t="s">
        <v>1785</v>
      </c>
      <c r="I669" s="144" t="s">
        <v>2153</v>
      </c>
      <c r="J669" s="144"/>
      <c r="K669" s="144" t="s">
        <v>4090</v>
      </c>
      <c r="L669" s="144"/>
      <c r="M669" s="144" t="s">
        <v>4090</v>
      </c>
      <c r="N669" s="145">
        <v>1</v>
      </c>
      <c r="O669" s="146" t="b">
        <v>0</v>
      </c>
      <c r="P669" s="144" t="s">
        <v>1822</v>
      </c>
      <c r="Q669" t="s">
        <v>1823</v>
      </c>
      <c r="R669" t="s">
        <v>4088</v>
      </c>
    </row>
    <row r="670" spans="1:18" x14ac:dyDescent="0.25">
      <c r="A670" s="144" t="s">
        <v>11054</v>
      </c>
      <c r="B670" s="144" t="s">
        <v>4092</v>
      </c>
      <c r="C670" s="144" t="s">
        <v>3983</v>
      </c>
      <c r="D670" s="144" t="s">
        <v>1818</v>
      </c>
      <c r="E670" s="144" t="s">
        <v>1930</v>
      </c>
      <c r="F670" s="144"/>
      <c r="G670" s="144" t="s">
        <v>1784</v>
      </c>
      <c r="H670" s="144" t="s">
        <v>1785</v>
      </c>
      <c r="I670" s="144" t="s">
        <v>3855</v>
      </c>
      <c r="J670" s="144"/>
      <c r="K670" s="144" t="s">
        <v>4093</v>
      </c>
      <c r="L670" s="144"/>
      <c r="M670" s="144" t="s">
        <v>4093</v>
      </c>
      <c r="N670" s="145">
        <v>1</v>
      </c>
      <c r="O670" s="146" t="b">
        <v>0</v>
      </c>
      <c r="P670" s="144" t="s">
        <v>1822</v>
      </c>
      <c r="Q670" t="s">
        <v>1823</v>
      </c>
      <c r="R670" t="s">
        <v>4091</v>
      </c>
    </row>
    <row r="671" spans="1:18" x14ac:dyDescent="0.25">
      <c r="A671" s="144" t="s">
        <v>11035</v>
      </c>
      <c r="B671" s="144" t="s">
        <v>4095</v>
      </c>
      <c r="C671" s="144" t="s">
        <v>3983</v>
      </c>
      <c r="D671" s="144" t="s">
        <v>1818</v>
      </c>
      <c r="E671" s="144" t="s">
        <v>2734</v>
      </c>
      <c r="F671" s="144"/>
      <c r="G671" s="144" t="s">
        <v>1782</v>
      </c>
      <c r="H671" s="144" t="s">
        <v>1783</v>
      </c>
      <c r="I671" s="144" t="s">
        <v>3855</v>
      </c>
      <c r="J671" s="144"/>
      <c r="K671" s="144" t="s">
        <v>4096</v>
      </c>
      <c r="L671" s="144"/>
      <c r="M671" s="144" t="s">
        <v>4096</v>
      </c>
      <c r="N671" s="145">
        <v>1</v>
      </c>
      <c r="O671" s="146" t="b">
        <v>0</v>
      </c>
      <c r="P671" s="144" t="s">
        <v>1822</v>
      </c>
      <c r="Q671" t="s">
        <v>1823</v>
      </c>
      <c r="R671" t="s">
        <v>4094</v>
      </c>
    </row>
    <row r="672" spans="1:18" x14ac:dyDescent="0.25">
      <c r="A672" s="144" t="s">
        <v>11126</v>
      </c>
      <c r="B672" s="144" t="s">
        <v>4098</v>
      </c>
      <c r="C672" s="144" t="s">
        <v>3983</v>
      </c>
      <c r="D672" s="144" t="s">
        <v>1818</v>
      </c>
      <c r="E672" s="144" t="s">
        <v>1938</v>
      </c>
      <c r="F672" s="144"/>
      <c r="G672" s="144" t="s">
        <v>1784</v>
      </c>
      <c r="H672" s="144" t="s">
        <v>1785</v>
      </c>
      <c r="I672" s="144" t="s">
        <v>2153</v>
      </c>
      <c r="J672" s="144"/>
      <c r="K672" s="144" t="s">
        <v>4099</v>
      </c>
      <c r="L672" s="144"/>
      <c r="M672" s="144" t="s">
        <v>4099</v>
      </c>
      <c r="N672" s="145">
        <v>1</v>
      </c>
      <c r="O672" s="146" t="b">
        <v>0</v>
      </c>
      <c r="P672" s="144" t="s">
        <v>1822</v>
      </c>
      <c r="Q672" t="s">
        <v>1823</v>
      </c>
      <c r="R672" t="s">
        <v>4097</v>
      </c>
    </row>
    <row r="673" spans="1:18" x14ac:dyDescent="0.25">
      <c r="A673" s="144" t="s">
        <v>10780</v>
      </c>
      <c r="B673" s="144" t="s">
        <v>671</v>
      </c>
      <c r="C673" s="144" t="s">
        <v>3864</v>
      </c>
      <c r="D673" s="144" t="s">
        <v>1818</v>
      </c>
      <c r="E673" s="144" t="s">
        <v>2734</v>
      </c>
      <c r="F673" s="144"/>
      <c r="G673" s="144" t="s">
        <v>1788</v>
      </c>
      <c r="H673" s="144" t="s">
        <v>1789</v>
      </c>
      <c r="I673" s="144" t="s">
        <v>2153</v>
      </c>
      <c r="J673" s="144"/>
      <c r="K673" s="144" t="s">
        <v>4100</v>
      </c>
      <c r="L673" s="144"/>
      <c r="M673" s="144" t="s">
        <v>4100</v>
      </c>
      <c r="N673" s="145">
        <v>1</v>
      </c>
      <c r="O673" s="146" t="b">
        <v>0</v>
      </c>
      <c r="P673" s="144" t="s">
        <v>1822</v>
      </c>
      <c r="Q673" t="s">
        <v>1823</v>
      </c>
      <c r="R673" s="112" t="s">
        <v>7680</v>
      </c>
    </row>
    <row r="674" spans="1:18" x14ac:dyDescent="0.25">
      <c r="A674" s="144" t="s">
        <v>11004</v>
      </c>
      <c r="B674" s="144" t="s">
        <v>663</v>
      </c>
      <c r="C674" s="144" t="s">
        <v>4101</v>
      </c>
      <c r="D674" s="144" t="s">
        <v>1818</v>
      </c>
      <c r="E674" s="144" t="s">
        <v>2086</v>
      </c>
      <c r="F674" s="144"/>
      <c r="G674" s="144" t="s">
        <v>1784</v>
      </c>
      <c r="H674" s="144" t="s">
        <v>1785</v>
      </c>
      <c r="I674" s="144" t="s">
        <v>2153</v>
      </c>
      <c r="J674" s="144"/>
      <c r="K674" s="144" t="s">
        <v>4102</v>
      </c>
      <c r="L674" s="144"/>
      <c r="M674" s="144" t="s">
        <v>4102</v>
      </c>
      <c r="N674" s="145">
        <v>1</v>
      </c>
      <c r="O674" s="146" t="b">
        <v>0</v>
      </c>
      <c r="P674" s="144" t="s">
        <v>1822</v>
      </c>
      <c r="Q674" t="s">
        <v>1823</v>
      </c>
      <c r="R674" t="s">
        <v>781</v>
      </c>
    </row>
    <row r="675" spans="1:18" x14ac:dyDescent="0.25">
      <c r="A675" s="144" t="s">
        <v>11005</v>
      </c>
      <c r="B675" s="144" t="s">
        <v>4104</v>
      </c>
      <c r="C675" s="144" t="s">
        <v>4101</v>
      </c>
      <c r="D675" s="144" t="s">
        <v>1818</v>
      </c>
      <c r="E675" s="144" t="s">
        <v>2086</v>
      </c>
      <c r="F675" s="144"/>
      <c r="G675" s="144" t="s">
        <v>1784</v>
      </c>
      <c r="H675" s="144" t="s">
        <v>1785</v>
      </c>
      <c r="I675" s="144" t="s">
        <v>2153</v>
      </c>
      <c r="J675" s="144"/>
      <c r="K675" s="144" t="s">
        <v>4105</v>
      </c>
      <c r="L675" s="144"/>
      <c r="M675" s="144" t="s">
        <v>4105</v>
      </c>
      <c r="N675" s="145">
        <v>1</v>
      </c>
      <c r="O675" s="146" t="b">
        <v>0</v>
      </c>
      <c r="P675" s="144" t="s">
        <v>1822</v>
      </c>
      <c r="Q675" t="s">
        <v>1823</v>
      </c>
      <c r="R675" t="s">
        <v>4103</v>
      </c>
    </row>
    <row r="676" spans="1:18" x14ac:dyDescent="0.25">
      <c r="A676" s="144" t="s">
        <v>11127</v>
      </c>
      <c r="B676" s="144" t="s">
        <v>4107</v>
      </c>
      <c r="C676" s="144" t="s">
        <v>4108</v>
      </c>
      <c r="D676" s="144" t="s">
        <v>1818</v>
      </c>
      <c r="E676" s="144" t="s">
        <v>1938</v>
      </c>
      <c r="F676" s="144"/>
      <c r="G676" s="144" t="s">
        <v>1784</v>
      </c>
      <c r="H676" s="144" t="s">
        <v>1785</v>
      </c>
      <c r="I676" s="144" t="s">
        <v>2153</v>
      </c>
      <c r="J676" s="144"/>
      <c r="K676" s="144" t="s">
        <v>4109</v>
      </c>
      <c r="L676" s="144"/>
      <c r="M676" s="144" t="s">
        <v>4109</v>
      </c>
      <c r="N676" s="145">
        <v>1</v>
      </c>
      <c r="O676" s="146" t="b">
        <v>0</v>
      </c>
      <c r="P676" s="144" t="s">
        <v>1822</v>
      </c>
      <c r="Q676" t="s">
        <v>1823</v>
      </c>
      <c r="R676" t="s">
        <v>4106</v>
      </c>
    </row>
    <row r="677" spans="1:18" x14ac:dyDescent="0.25">
      <c r="A677" s="144" t="s">
        <v>11128</v>
      </c>
      <c r="B677" s="144" t="s">
        <v>639</v>
      </c>
      <c r="C677" s="144" t="s">
        <v>4110</v>
      </c>
      <c r="D677" s="144" t="s">
        <v>1818</v>
      </c>
      <c r="E677" s="144" t="s">
        <v>1938</v>
      </c>
      <c r="F677" s="144"/>
      <c r="G677" s="144" t="s">
        <v>1784</v>
      </c>
      <c r="H677" s="144" t="s">
        <v>1785</v>
      </c>
      <c r="I677" s="144" t="s">
        <v>2153</v>
      </c>
      <c r="J677" s="144"/>
      <c r="K677" s="144" t="s">
        <v>4111</v>
      </c>
      <c r="L677" s="144"/>
      <c r="M677" s="144" t="s">
        <v>4111</v>
      </c>
      <c r="N677" s="145">
        <v>1</v>
      </c>
      <c r="O677" s="146" t="b">
        <v>0</v>
      </c>
      <c r="P677" s="144" t="s">
        <v>1822</v>
      </c>
      <c r="Q677" t="s">
        <v>1823</v>
      </c>
      <c r="R677" t="s">
        <v>782</v>
      </c>
    </row>
    <row r="678" spans="1:18" x14ac:dyDescent="0.25">
      <c r="A678" s="144" t="s">
        <v>11036</v>
      </c>
      <c r="B678" s="144" t="s">
        <v>662</v>
      </c>
      <c r="C678" s="144" t="s">
        <v>4112</v>
      </c>
      <c r="D678" s="144" t="s">
        <v>1818</v>
      </c>
      <c r="E678" s="144" t="s">
        <v>2734</v>
      </c>
      <c r="F678" s="144"/>
      <c r="G678" s="144" t="s">
        <v>1782</v>
      </c>
      <c r="H678" s="144" t="s">
        <v>1783</v>
      </c>
      <c r="I678" s="144" t="s">
        <v>3855</v>
      </c>
      <c r="J678" s="144"/>
      <c r="K678" s="144" t="s">
        <v>4113</v>
      </c>
      <c r="L678" s="144"/>
      <c r="M678" s="144" t="s">
        <v>4113</v>
      </c>
      <c r="N678" s="145">
        <v>1</v>
      </c>
      <c r="O678" s="146" t="b">
        <v>0</v>
      </c>
      <c r="P678" s="144" t="s">
        <v>1822</v>
      </c>
      <c r="Q678" t="s">
        <v>1823</v>
      </c>
      <c r="R678" t="s">
        <v>783</v>
      </c>
    </row>
    <row r="679" spans="1:18" x14ac:dyDescent="0.25">
      <c r="A679" s="144" t="s">
        <v>11037</v>
      </c>
      <c r="B679" s="144" t="s">
        <v>4115</v>
      </c>
      <c r="C679" s="144" t="s">
        <v>4101</v>
      </c>
      <c r="D679" s="144" t="s">
        <v>1818</v>
      </c>
      <c r="E679" s="144" t="s">
        <v>2734</v>
      </c>
      <c r="F679" s="144"/>
      <c r="G679" s="144" t="s">
        <v>1782</v>
      </c>
      <c r="H679" s="144" t="s">
        <v>1783</v>
      </c>
      <c r="I679" s="144" t="s">
        <v>3855</v>
      </c>
      <c r="J679" s="144"/>
      <c r="K679" s="144" t="s">
        <v>4116</v>
      </c>
      <c r="L679" s="144"/>
      <c r="M679" s="144" t="s">
        <v>4116</v>
      </c>
      <c r="N679" s="145">
        <v>1</v>
      </c>
      <c r="O679" s="146" t="b">
        <v>0</v>
      </c>
      <c r="P679" s="144" t="s">
        <v>1822</v>
      </c>
      <c r="Q679" t="s">
        <v>1823</v>
      </c>
      <c r="R679" t="s">
        <v>4114</v>
      </c>
    </row>
    <row r="680" spans="1:18" x14ac:dyDescent="0.25">
      <c r="A680" s="144" t="s">
        <v>11063</v>
      </c>
      <c r="B680" s="144" t="s">
        <v>635</v>
      </c>
      <c r="C680" s="144" t="s">
        <v>4112</v>
      </c>
      <c r="D680" s="144" t="s">
        <v>1818</v>
      </c>
      <c r="E680" s="144" t="s">
        <v>1926</v>
      </c>
      <c r="F680" s="144"/>
      <c r="G680" s="144" t="s">
        <v>1784</v>
      </c>
      <c r="H680" s="144" t="s">
        <v>1785</v>
      </c>
      <c r="I680" s="144" t="s">
        <v>2153</v>
      </c>
      <c r="J680" s="144"/>
      <c r="K680" s="144" t="s">
        <v>4117</v>
      </c>
      <c r="L680" s="144"/>
      <c r="M680" s="144" t="s">
        <v>4117</v>
      </c>
      <c r="N680" s="145">
        <v>1</v>
      </c>
      <c r="O680" s="146" t="b">
        <v>0</v>
      </c>
      <c r="P680" s="144" t="s">
        <v>1822</v>
      </c>
      <c r="Q680" t="s">
        <v>1823</v>
      </c>
      <c r="R680" t="s">
        <v>784</v>
      </c>
    </row>
    <row r="681" spans="1:18" x14ac:dyDescent="0.25">
      <c r="A681" s="144" t="s">
        <v>10825</v>
      </c>
      <c r="B681" s="144" t="s">
        <v>656</v>
      </c>
      <c r="C681" s="144" t="s">
        <v>4118</v>
      </c>
      <c r="D681" s="144" t="s">
        <v>2147</v>
      </c>
      <c r="E681" s="144"/>
      <c r="F681" s="144"/>
      <c r="G681" s="144"/>
      <c r="H681" s="144"/>
      <c r="I681" s="144" t="s">
        <v>3855</v>
      </c>
      <c r="J681" s="144"/>
      <c r="K681" s="144" t="s">
        <v>4119</v>
      </c>
      <c r="L681" s="144"/>
      <c r="M681" s="144" t="s">
        <v>4119</v>
      </c>
      <c r="N681" s="145">
        <v>1</v>
      </c>
      <c r="O681" s="146" t="b">
        <v>0</v>
      </c>
      <c r="P681" s="144" t="s">
        <v>1822</v>
      </c>
      <c r="Q681" t="s">
        <v>1823</v>
      </c>
      <c r="R681" t="s">
        <v>785</v>
      </c>
    </row>
    <row r="682" spans="1:18" x14ac:dyDescent="0.25">
      <c r="A682" s="144" t="s">
        <v>10764</v>
      </c>
      <c r="B682" s="144" t="s">
        <v>668</v>
      </c>
      <c r="C682" s="144" t="s">
        <v>4101</v>
      </c>
      <c r="D682" s="144" t="s">
        <v>1818</v>
      </c>
      <c r="E682" s="144" t="s">
        <v>2734</v>
      </c>
      <c r="F682" s="144"/>
      <c r="G682" s="144" t="s">
        <v>1788</v>
      </c>
      <c r="H682" s="144" t="s">
        <v>1789</v>
      </c>
      <c r="I682" s="144" t="s">
        <v>2153</v>
      </c>
      <c r="J682" s="144"/>
      <c r="K682" s="144" t="s">
        <v>4120</v>
      </c>
      <c r="L682" s="144"/>
      <c r="M682" s="144" t="s">
        <v>4120</v>
      </c>
      <c r="N682" s="145">
        <v>1</v>
      </c>
      <c r="O682" s="146" t="b">
        <v>0</v>
      </c>
      <c r="P682" s="144" t="s">
        <v>1822</v>
      </c>
      <c r="Q682" t="s">
        <v>1823</v>
      </c>
      <c r="R682" s="112" t="s">
        <v>7680</v>
      </c>
    </row>
    <row r="683" spans="1:18" x14ac:dyDescent="0.25">
      <c r="A683" s="144" t="s">
        <v>11154</v>
      </c>
      <c r="B683" s="144" t="s">
        <v>4122</v>
      </c>
      <c r="C683" s="144" t="s">
        <v>4101</v>
      </c>
      <c r="D683" s="144" t="s">
        <v>1818</v>
      </c>
      <c r="E683" s="144" t="s">
        <v>1858</v>
      </c>
      <c r="F683" s="144"/>
      <c r="G683" s="144" t="s">
        <v>1782</v>
      </c>
      <c r="H683" s="144" t="s">
        <v>1783</v>
      </c>
      <c r="I683" s="144" t="s">
        <v>3855</v>
      </c>
      <c r="J683" s="144"/>
      <c r="K683" s="144" t="s">
        <v>4123</v>
      </c>
      <c r="L683" s="144"/>
      <c r="M683" s="144" t="s">
        <v>4123</v>
      </c>
      <c r="N683" s="145">
        <v>1</v>
      </c>
      <c r="O683" s="146" t="b">
        <v>0</v>
      </c>
      <c r="P683" s="144" t="s">
        <v>1822</v>
      </c>
      <c r="Q683" t="s">
        <v>1823</v>
      </c>
      <c r="R683" t="s">
        <v>4121</v>
      </c>
    </row>
    <row r="684" spans="1:18" x14ac:dyDescent="0.25">
      <c r="A684" s="144" t="s">
        <v>11064</v>
      </c>
      <c r="B684" s="144" t="s">
        <v>700</v>
      </c>
      <c r="C684" s="144" t="s">
        <v>4112</v>
      </c>
      <c r="D684" s="144" t="s">
        <v>1818</v>
      </c>
      <c r="E684" s="144" t="s">
        <v>1926</v>
      </c>
      <c r="F684" s="144"/>
      <c r="G684" s="144" t="s">
        <v>1784</v>
      </c>
      <c r="H684" s="144" t="s">
        <v>1785</v>
      </c>
      <c r="I684" s="144" t="s">
        <v>2153</v>
      </c>
      <c r="J684" s="144"/>
      <c r="K684" s="144" t="s">
        <v>4124</v>
      </c>
      <c r="L684" s="144"/>
      <c r="M684" s="144" t="s">
        <v>4124</v>
      </c>
      <c r="N684" s="145">
        <v>1</v>
      </c>
      <c r="O684" s="146" t="b">
        <v>0</v>
      </c>
      <c r="P684" s="144" t="s">
        <v>1822</v>
      </c>
      <c r="Q684" t="s">
        <v>1823</v>
      </c>
      <c r="R684" t="s">
        <v>786</v>
      </c>
    </row>
    <row r="685" spans="1:18" x14ac:dyDescent="0.25">
      <c r="A685" s="144" t="s">
        <v>11129</v>
      </c>
      <c r="B685" s="144" t="s">
        <v>4126</v>
      </c>
      <c r="C685" s="144" t="s">
        <v>4127</v>
      </c>
      <c r="D685" s="144" t="s">
        <v>1818</v>
      </c>
      <c r="E685" s="144" t="s">
        <v>1938</v>
      </c>
      <c r="F685" s="144"/>
      <c r="G685" s="144" t="s">
        <v>1784</v>
      </c>
      <c r="H685" s="144" t="s">
        <v>1785</v>
      </c>
      <c r="I685" s="144" t="s">
        <v>2153</v>
      </c>
      <c r="J685" s="144"/>
      <c r="K685" s="144" t="s">
        <v>4128</v>
      </c>
      <c r="L685" s="144"/>
      <c r="M685" s="144" t="s">
        <v>4128</v>
      </c>
      <c r="N685" s="145">
        <v>1</v>
      </c>
      <c r="O685" s="146" t="b">
        <v>0</v>
      </c>
      <c r="P685" s="144" t="s">
        <v>1822</v>
      </c>
      <c r="Q685" t="s">
        <v>1823</v>
      </c>
      <c r="R685" t="s">
        <v>4125</v>
      </c>
    </row>
    <row r="686" spans="1:18" x14ac:dyDescent="0.25">
      <c r="A686" s="144" t="s">
        <v>11099</v>
      </c>
      <c r="B686" s="144" t="s">
        <v>632</v>
      </c>
      <c r="C686" s="144" t="s">
        <v>4127</v>
      </c>
      <c r="D686" s="144" t="s">
        <v>1818</v>
      </c>
      <c r="E686" s="144" t="s">
        <v>1881</v>
      </c>
      <c r="F686" s="144"/>
      <c r="G686" s="144" t="s">
        <v>1782</v>
      </c>
      <c r="H686" s="144" t="s">
        <v>1783</v>
      </c>
      <c r="I686" s="144" t="s">
        <v>3855</v>
      </c>
      <c r="J686" s="144"/>
      <c r="K686" s="144" t="s">
        <v>4129</v>
      </c>
      <c r="L686" s="144"/>
      <c r="M686" s="144" t="s">
        <v>4129</v>
      </c>
      <c r="N686" s="145">
        <v>1</v>
      </c>
      <c r="O686" s="146" t="b">
        <v>0</v>
      </c>
      <c r="P686" s="144" t="s">
        <v>1822</v>
      </c>
      <c r="Q686" t="s">
        <v>1823</v>
      </c>
      <c r="R686" t="s">
        <v>787</v>
      </c>
    </row>
    <row r="687" spans="1:18" x14ac:dyDescent="0.25">
      <c r="A687" s="144" t="s">
        <v>11130</v>
      </c>
      <c r="B687" s="144" t="s">
        <v>4131</v>
      </c>
      <c r="C687" s="144" t="s">
        <v>4127</v>
      </c>
      <c r="D687" s="144" t="s">
        <v>1818</v>
      </c>
      <c r="E687" s="144" t="s">
        <v>1938</v>
      </c>
      <c r="F687" s="144"/>
      <c r="G687" s="144" t="s">
        <v>1784</v>
      </c>
      <c r="H687" s="144" t="s">
        <v>1785</v>
      </c>
      <c r="I687" s="144" t="s">
        <v>2153</v>
      </c>
      <c r="J687" s="144"/>
      <c r="K687" s="144" t="s">
        <v>4132</v>
      </c>
      <c r="L687" s="144"/>
      <c r="M687" s="144" t="s">
        <v>4132</v>
      </c>
      <c r="N687" s="145">
        <v>1</v>
      </c>
      <c r="O687" s="146" t="b">
        <v>0</v>
      </c>
      <c r="P687" s="144" t="s">
        <v>1822</v>
      </c>
      <c r="Q687" t="s">
        <v>1823</v>
      </c>
      <c r="R687" t="s">
        <v>4130</v>
      </c>
    </row>
    <row r="688" spans="1:18" x14ac:dyDescent="0.25">
      <c r="A688" s="144" t="s">
        <v>11131</v>
      </c>
      <c r="B688" s="144" t="s">
        <v>4134</v>
      </c>
      <c r="C688" s="144" t="s">
        <v>4127</v>
      </c>
      <c r="D688" s="144" t="s">
        <v>1818</v>
      </c>
      <c r="E688" s="144" t="s">
        <v>1938</v>
      </c>
      <c r="F688" s="144"/>
      <c r="G688" s="144" t="s">
        <v>1784</v>
      </c>
      <c r="H688" s="144" t="s">
        <v>1785</v>
      </c>
      <c r="I688" s="144" t="s">
        <v>2153</v>
      </c>
      <c r="J688" s="144"/>
      <c r="K688" s="144" t="s">
        <v>4135</v>
      </c>
      <c r="L688" s="144"/>
      <c r="M688" s="144" t="s">
        <v>4135</v>
      </c>
      <c r="N688" s="145">
        <v>1</v>
      </c>
      <c r="O688" s="146" t="b">
        <v>0</v>
      </c>
      <c r="P688" s="144" t="s">
        <v>1822</v>
      </c>
      <c r="Q688" t="s">
        <v>1823</v>
      </c>
      <c r="R688" t="s">
        <v>4133</v>
      </c>
    </row>
    <row r="689" spans="1:18" x14ac:dyDescent="0.25">
      <c r="A689" s="144" t="s">
        <v>11038</v>
      </c>
      <c r="B689" s="144" t="s">
        <v>4137</v>
      </c>
      <c r="C689" s="144" t="s">
        <v>1817</v>
      </c>
      <c r="D689" s="144" t="s">
        <v>1818</v>
      </c>
      <c r="E689" s="144" t="s">
        <v>2734</v>
      </c>
      <c r="F689" s="144"/>
      <c r="G689" s="144" t="s">
        <v>1782</v>
      </c>
      <c r="H689" s="144" t="s">
        <v>1783</v>
      </c>
      <c r="I689" s="144" t="s">
        <v>3855</v>
      </c>
      <c r="J689" s="144"/>
      <c r="K689" s="144" t="s">
        <v>4138</v>
      </c>
      <c r="L689" s="144"/>
      <c r="M689" s="144" t="s">
        <v>4138</v>
      </c>
      <c r="N689" s="145">
        <v>1</v>
      </c>
      <c r="O689" s="146" t="b">
        <v>0</v>
      </c>
      <c r="P689" s="144" t="s">
        <v>1822</v>
      </c>
      <c r="Q689" t="s">
        <v>1823</v>
      </c>
      <c r="R689" t="s">
        <v>4136</v>
      </c>
    </row>
    <row r="690" spans="1:18" x14ac:dyDescent="0.25">
      <c r="A690" s="144" t="s">
        <v>11188</v>
      </c>
      <c r="B690" s="144" t="s">
        <v>633</v>
      </c>
      <c r="C690" s="144" t="s">
        <v>4139</v>
      </c>
      <c r="D690" s="144" t="s">
        <v>2076</v>
      </c>
      <c r="E690" s="144"/>
      <c r="F690" s="144"/>
      <c r="G690" s="144" t="s">
        <v>1769</v>
      </c>
      <c r="H690" s="144" t="s">
        <v>1770</v>
      </c>
      <c r="I690" s="144" t="s">
        <v>2153</v>
      </c>
      <c r="J690" s="144"/>
      <c r="K690" s="144" t="s">
        <v>4140</v>
      </c>
      <c r="L690" s="144"/>
      <c r="M690" s="144" t="s">
        <v>4140</v>
      </c>
      <c r="N690" s="145">
        <v>1</v>
      </c>
      <c r="O690" s="146" t="b">
        <v>0</v>
      </c>
      <c r="P690" s="144" t="s">
        <v>1822</v>
      </c>
      <c r="Q690" t="s">
        <v>1823</v>
      </c>
      <c r="R690" t="s">
        <v>788</v>
      </c>
    </row>
    <row r="691" spans="1:18" x14ac:dyDescent="0.25">
      <c r="A691" s="144" t="s">
        <v>11199</v>
      </c>
      <c r="B691" s="144" t="s">
        <v>4142</v>
      </c>
      <c r="C691" s="144"/>
      <c r="D691" s="144" t="s">
        <v>2167</v>
      </c>
      <c r="E691" s="144" t="s">
        <v>4143</v>
      </c>
      <c r="F691" s="144" t="s">
        <v>4144</v>
      </c>
      <c r="G691" s="144" t="s">
        <v>1784</v>
      </c>
      <c r="H691" s="144" t="s">
        <v>1785</v>
      </c>
      <c r="I691" s="144" t="s">
        <v>3855</v>
      </c>
      <c r="J691" s="144" t="s">
        <v>4145</v>
      </c>
      <c r="K691" s="144"/>
      <c r="L691" s="144" t="s">
        <v>4146</v>
      </c>
      <c r="M691" s="144" t="s">
        <v>4147</v>
      </c>
      <c r="N691" s="145">
        <v>1</v>
      </c>
      <c r="O691" s="146" t="b">
        <v>0</v>
      </c>
      <c r="P691" s="144" t="s">
        <v>1822</v>
      </c>
      <c r="Q691" t="s">
        <v>1823</v>
      </c>
      <c r="R691" t="s">
        <v>4141</v>
      </c>
    </row>
    <row r="692" spans="1:18" x14ac:dyDescent="0.25">
      <c r="A692" s="144" t="s">
        <v>11189</v>
      </c>
      <c r="B692" s="144" t="s">
        <v>690</v>
      </c>
      <c r="C692" s="144"/>
      <c r="D692" s="144" t="s">
        <v>2076</v>
      </c>
      <c r="E692" s="144" t="s">
        <v>2178</v>
      </c>
      <c r="F692" s="144" t="s">
        <v>4148</v>
      </c>
      <c r="G692" s="144" t="s">
        <v>1769</v>
      </c>
      <c r="H692" s="144" t="s">
        <v>1770</v>
      </c>
      <c r="I692" s="144" t="s">
        <v>2153</v>
      </c>
      <c r="J692" s="144"/>
      <c r="K692" s="144" t="s">
        <v>4149</v>
      </c>
      <c r="L692" s="144"/>
      <c r="M692" s="144" t="s">
        <v>4149</v>
      </c>
      <c r="N692" s="145">
        <v>1</v>
      </c>
      <c r="O692" s="146" t="b">
        <v>0</v>
      </c>
      <c r="P692" s="144" t="s">
        <v>1822</v>
      </c>
      <c r="Q692" t="s">
        <v>1823</v>
      </c>
      <c r="R692" t="s">
        <v>789</v>
      </c>
    </row>
    <row r="693" spans="1:18" x14ac:dyDescent="0.25">
      <c r="A693" s="144" t="s">
        <v>11100</v>
      </c>
      <c r="B693" s="144" t="s">
        <v>4151</v>
      </c>
      <c r="C693" s="144"/>
      <c r="D693" s="144" t="s">
        <v>1818</v>
      </c>
      <c r="E693" s="144" t="s">
        <v>1881</v>
      </c>
      <c r="F693" s="144" t="s">
        <v>4152</v>
      </c>
      <c r="G693" s="144" t="s">
        <v>1782</v>
      </c>
      <c r="H693" s="144" t="s">
        <v>1783</v>
      </c>
      <c r="I693" s="144" t="s">
        <v>3855</v>
      </c>
      <c r="J693" s="144"/>
      <c r="K693" s="144" t="s">
        <v>4153</v>
      </c>
      <c r="L693" s="144"/>
      <c r="M693" s="144" t="s">
        <v>4153</v>
      </c>
      <c r="N693" s="145">
        <v>1</v>
      </c>
      <c r="O693" s="146" t="b">
        <v>0</v>
      </c>
      <c r="P693" s="144" t="s">
        <v>1822</v>
      </c>
      <c r="Q693" t="s">
        <v>1823</v>
      </c>
      <c r="R693" t="s">
        <v>4150</v>
      </c>
    </row>
    <row r="694" spans="1:18" x14ac:dyDescent="0.25">
      <c r="A694" s="144" t="s">
        <v>11016</v>
      </c>
      <c r="B694" s="144" t="s">
        <v>4155</v>
      </c>
      <c r="C694" s="144" t="s">
        <v>4156</v>
      </c>
      <c r="D694" s="144" t="s">
        <v>1818</v>
      </c>
      <c r="E694" s="144" t="s">
        <v>1832</v>
      </c>
      <c r="F694" s="144"/>
      <c r="G694" s="144" t="s">
        <v>1784</v>
      </c>
      <c r="H694" s="144" t="s">
        <v>1785</v>
      </c>
      <c r="I694" s="144" t="s">
        <v>2153</v>
      </c>
      <c r="J694" s="144"/>
      <c r="K694" s="144" t="s">
        <v>4157</v>
      </c>
      <c r="L694" s="144"/>
      <c r="M694" s="144" t="s">
        <v>4158</v>
      </c>
      <c r="N694" s="145">
        <v>1</v>
      </c>
      <c r="O694" s="146" t="b">
        <v>0</v>
      </c>
      <c r="P694" s="144" t="s">
        <v>1822</v>
      </c>
      <c r="Q694" t="s">
        <v>1823</v>
      </c>
      <c r="R694" t="s">
        <v>4154</v>
      </c>
    </row>
    <row r="695" spans="1:18" x14ac:dyDescent="0.25">
      <c r="A695" s="144" t="s">
        <v>11084</v>
      </c>
      <c r="B695" s="144" t="s">
        <v>4160</v>
      </c>
      <c r="C695" s="144" t="s">
        <v>4156</v>
      </c>
      <c r="D695" s="144" t="s">
        <v>1818</v>
      </c>
      <c r="E695" s="144" t="s">
        <v>1971</v>
      </c>
      <c r="F695" s="144"/>
      <c r="G695" s="144" t="s">
        <v>1784</v>
      </c>
      <c r="H695" s="144" t="s">
        <v>1785</v>
      </c>
      <c r="I695" s="144" t="s">
        <v>2153</v>
      </c>
      <c r="J695" s="144"/>
      <c r="K695" s="144" t="s">
        <v>4161</v>
      </c>
      <c r="L695" s="144"/>
      <c r="M695" s="144" t="s">
        <v>4162</v>
      </c>
      <c r="N695" s="145">
        <v>1</v>
      </c>
      <c r="O695" s="146" t="b">
        <v>0</v>
      </c>
      <c r="P695" s="144" t="s">
        <v>1822</v>
      </c>
      <c r="Q695" t="s">
        <v>1823</v>
      </c>
      <c r="R695" t="s">
        <v>4159</v>
      </c>
    </row>
    <row r="696" spans="1:18" x14ac:dyDescent="0.25">
      <c r="A696" s="144" t="e">
        <v>#N/A</v>
      </c>
      <c r="B696" s="144" t="s">
        <v>4164</v>
      </c>
      <c r="C696" s="144"/>
      <c r="D696" s="144" t="s">
        <v>1818</v>
      </c>
      <c r="E696" s="144" t="s">
        <v>1955</v>
      </c>
      <c r="F696" s="144" t="s">
        <v>4165</v>
      </c>
      <c r="G696" s="144" t="s">
        <v>1784</v>
      </c>
      <c r="H696" s="144" t="s">
        <v>1785</v>
      </c>
      <c r="I696" s="144" t="s">
        <v>2153</v>
      </c>
      <c r="J696" s="144"/>
      <c r="K696" s="144"/>
      <c r="L696" s="144" t="s">
        <v>4166</v>
      </c>
      <c r="M696" s="144" t="s">
        <v>4167</v>
      </c>
      <c r="N696" s="145">
        <v>1</v>
      </c>
      <c r="O696" s="146" t="b">
        <v>0</v>
      </c>
      <c r="P696" s="144" t="s">
        <v>1822</v>
      </c>
      <c r="Q696" t="s">
        <v>1823</v>
      </c>
      <c r="R696" t="s">
        <v>4163</v>
      </c>
    </row>
    <row r="697" spans="1:18" x14ac:dyDescent="0.25">
      <c r="A697" s="144" t="s">
        <v>11107</v>
      </c>
      <c r="B697" s="144" t="s">
        <v>4169</v>
      </c>
      <c r="C697" s="144"/>
      <c r="D697" s="144" t="s">
        <v>1818</v>
      </c>
      <c r="E697" s="144" t="s">
        <v>3323</v>
      </c>
      <c r="F697" s="144"/>
      <c r="G697" s="144"/>
      <c r="H697" s="144"/>
      <c r="I697" s="144" t="s">
        <v>3855</v>
      </c>
      <c r="J697" s="144"/>
      <c r="K697" s="144"/>
      <c r="L697" s="144" t="s">
        <v>4170</v>
      </c>
      <c r="M697" s="144" t="s">
        <v>4171</v>
      </c>
      <c r="N697" s="145">
        <v>1</v>
      </c>
      <c r="O697" s="146" t="b">
        <v>0</v>
      </c>
      <c r="P697" s="144" t="s">
        <v>1822</v>
      </c>
      <c r="Q697" t="s">
        <v>1823</v>
      </c>
      <c r="R697" t="s">
        <v>4168</v>
      </c>
    </row>
    <row r="698" spans="1:18" x14ac:dyDescent="0.25">
      <c r="A698" s="144" t="s">
        <v>11039</v>
      </c>
      <c r="B698" s="144" t="s">
        <v>4173</v>
      </c>
      <c r="C698" s="144" t="s">
        <v>4174</v>
      </c>
      <c r="D698" s="144" t="s">
        <v>1818</v>
      </c>
      <c r="E698" s="144" t="s">
        <v>2734</v>
      </c>
      <c r="F698" s="144"/>
      <c r="G698" s="144" t="s">
        <v>1788</v>
      </c>
      <c r="H698" s="144" t="s">
        <v>1789</v>
      </c>
      <c r="I698" s="144" t="s">
        <v>3884</v>
      </c>
      <c r="J698" s="144"/>
      <c r="K698" s="144" t="s">
        <v>4175</v>
      </c>
      <c r="L698" s="144"/>
      <c r="M698" s="144" t="s">
        <v>4176</v>
      </c>
      <c r="N698" s="145">
        <v>1</v>
      </c>
      <c r="O698" s="146" t="b">
        <v>0</v>
      </c>
      <c r="P698" s="144" t="s">
        <v>1822</v>
      </c>
      <c r="Q698" t="s">
        <v>1823</v>
      </c>
      <c r="R698" t="s">
        <v>4172</v>
      </c>
    </row>
    <row r="699" spans="1:18" x14ac:dyDescent="0.25">
      <c r="A699" s="144" t="e">
        <v>#N/A</v>
      </c>
      <c r="B699" s="144" t="s">
        <v>4177</v>
      </c>
      <c r="C699" s="144" t="s">
        <v>4178</v>
      </c>
      <c r="D699" s="144" t="s">
        <v>1818</v>
      </c>
      <c r="E699" s="144" t="s">
        <v>2734</v>
      </c>
      <c r="F699" s="144" t="s">
        <v>3279</v>
      </c>
      <c r="G699" s="144" t="s">
        <v>1788</v>
      </c>
      <c r="H699" s="144" t="s">
        <v>1789</v>
      </c>
      <c r="I699" s="144" t="s">
        <v>2153</v>
      </c>
      <c r="J699" s="144" t="s">
        <v>4179</v>
      </c>
      <c r="K699" s="144" t="s">
        <v>4180</v>
      </c>
      <c r="L699" s="144"/>
      <c r="M699" s="144" t="s">
        <v>4181</v>
      </c>
      <c r="N699" s="145">
        <v>1</v>
      </c>
      <c r="O699" s="146" t="b">
        <v>0</v>
      </c>
      <c r="P699" s="144" t="s">
        <v>1822</v>
      </c>
      <c r="Q699" t="s">
        <v>1823</v>
      </c>
      <c r="R699" s="112" t="s">
        <v>7680</v>
      </c>
    </row>
    <row r="700" spans="1:18" x14ac:dyDescent="0.25">
      <c r="A700" s="144" t="s">
        <v>11022</v>
      </c>
      <c r="B700" s="144" t="s">
        <v>4183</v>
      </c>
      <c r="C700" s="144" t="s">
        <v>4184</v>
      </c>
      <c r="D700" s="144" t="s">
        <v>1818</v>
      </c>
      <c r="E700" s="144" t="s">
        <v>2053</v>
      </c>
      <c r="F700" s="144" t="s">
        <v>4185</v>
      </c>
      <c r="G700" s="144" t="s">
        <v>1784</v>
      </c>
      <c r="H700" s="144" t="s">
        <v>1785</v>
      </c>
      <c r="I700" s="144" t="s">
        <v>2153</v>
      </c>
      <c r="J700" s="144" t="s">
        <v>4186</v>
      </c>
      <c r="K700" s="144" t="s">
        <v>4187</v>
      </c>
      <c r="L700" s="144"/>
      <c r="M700" s="144" t="s">
        <v>4188</v>
      </c>
      <c r="N700" s="145">
        <v>1</v>
      </c>
      <c r="O700" s="146" t="b">
        <v>0</v>
      </c>
      <c r="P700" s="144" t="s">
        <v>1822</v>
      </c>
      <c r="Q700" t="s">
        <v>1823</v>
      </c>
      <c r="R700" t="s">
        <v>4182</v>
      </c>
    </row>
    <row r="701" spans="1:18" x14ac:dyDescent="0.25">
      <c r="A701" s="144" t="s">
        <v>11065</v>
      </c>
      <c r="B701" s="144" t="s">
        <v>4190</v>
      </c>
      <c r="C701" s="144" t="s">
        <v>4191</v>
      </c>
      <c r="D701" s="144" t="s">
        <v>1818</v>
      </c>
      <c r="E701" s="144" t="s">
        <v>1926</v>
      </c>
      <c r="F701" s="144" t="s">
        <v>4192</v>
      </c>
      <c r="G701" s="144" t="s">
        <v>1784</v>
      </c>
      <c r="H701" s="144" t="s">
        <v>1785</v>
      </c>
      <c r="I701" s="144" t="s">
        <v>2153</v>
      </c>
      <c r="J701" s="144" t="s">
        <v>4193</v>
      </c>
      <c r="K701" s="144" t="s">
        <v>4194</v>
      </c>
      <c r="L701" s="144"/>
      <c r="M701" s="144" t="s">
        <v>4194</v>
      </c>
      <c r="N701" s="145">
        <v>1</v>
      </c>
      <c r="O701" s="146" t="b">
        <v>0</v>
      </c>
      <c r="P701" s="144" t="s">
        <v>1822</v>
      </c>
      <c r="Q701" t="s">
        <v>1823</v>
      </c>
      <c r="R701" t="s">
        <v>4189</v>
      </c>
    </row>
    <row r="702" spans="1:18" x14ac:dyDescent="0.25">
      <c r="A702" s="144" t="s">
        <v>11132</v>
      </c>
      <c r="B702" s="144" t="s">
        <v>4196</v>
      </c>
      <c r="C702" s="144"/>
      <c r="D702" s="144" t="s">
        <v>1818</v>
      </c>
      <c r="E702" s="144" t="s">
        <v>1938</v>
      </c>
      <c r="F702" s="144" t="s">
        <v>4197</v>
      </c>
      <c r="G702" s="144" t="s">
        <v>1784</v>
      </c>
      <c r="H702" s="144" t="s">
        <v>1785</v>
      </c>
      <c r="I702" s="144" t="s">
        <v>2153</v>
      </c>
      <c r="J702" s="144"/>
      <c r="K702" s="144" t="s">
        <v>4198</v>
      </c>
      <c r="L702" s="144"/>
      <c r="M702" s="144" t="s">
        <v>4198</v>
      </c>
      <c r="N702" s="145">
        <v>1</v>
      </c>
      <c r="O702" s="146" t="b">
        <v>0</v>
      </c>
      <c r="P702" s="144" t="s">
        <v>1822</v>
      </c>
      <c r="Q702" t="s">
        <v>1823</v>
      </c>
      <c r="R702" t="s">
        <v>4195</v>
      </c>
    </row>
    <row r="703" spans="1:18" x14ac:dyDescent="0.25">
      <c r="A703" s="144" t="s">
        <v>11133</v>
      </c>
      <c r="B703" s="144" t="s">
        <v>4200</v>
      </c>
      <c r="C703" s="144" t="s">
        <v>1817</v>
      </c>
      <c r="D703" s="144" t="s">
        <v>1818</v>
      </c>
      <c r="E703" s="144" t="s">
        <v>1938</v>
      </c>
      <c r="F703" s="144"/>
      <c r="G703" s="144" t="s">
        <v>1784</v>
      </c>
      <c r="H703" s="144" t="s">
        <v>1785</v>
      </c>
      <c r="I703" s="144" t="s">
        <v>2153</v>
      </c>
      <c r="J703" s="144" t="s">
        <v>4201</v>
      </c>
      <c r="K703" s="144" t="s">
        <v>4202</v>
      </c>
      <c r="L703" s="144"/>
      <c r="M703" s="144" t="s">
        <v>4202</v>
      </c>
      <c r="N703" s="145">
        <v>1</v>
      </c>
      <c r="O703" s="146" t="b">
        <v>0</v>
      </c>
      <c r="P703" s="144" t="s">
        <v>1822</v>
      </c>
      <c r="Q703" t="s">
        <v>1823</v>
      </c>
      <c r="R703" t="s">
        <v>4199</v>
      </c>
    </row>
    <row r="704" spans="1:18" x14ac:dyDescent="0.25">
      <c r="A704" s="144" t="s">
        <v>11066</v>
      </c>
      <c r="B704" s="144" t="s">
        <v>4204</v>
      </c>
      <c r="C704" s="144"/>
      <c r="D704" s="144" t="s">
        <v>1818</v>
      </c>
      <c r="E704" s="144" t="s">
        <v>1926</v>
      </c>
      <c r="F704" s="144" t="s">
        <v>3461</v>
      </c>
      <c r="G704" s="144" t="s">
        <v>1784</v>
      </c>
      <c r="H704" s="144" t="s">
        <v>1785</v>
      </c>
      <c r="I704" s="144" t="s">
        <v>2153</v>
      </c>
      <c r="J704" s="144"/>
      <c r="K704" s="144" t="s">
        <v>4205</v>
      </c>
      <c r="L704" s="144" t="s">
        <v>1817</v>
      </c>
      <c r="M704" s="144" t="s">
        <v>4205</v>
      </c>
      <c r="N704" s="145">
        <v>1</v>
      </c>
      <c r="O704" s="146" t="b">
        <v>0</v>
      </c>
      <c r="P704" s="144" t="s">
        <v>1822</v>
      </c>
      <c r="Q704" t="s">
        <v>1823</v>
      </c>
      <c r="R704" t="s">
        <v>4203</v>
      </c>
    </row>
    <row r="705" spans="1:18" x14ac:dyDescent="0.25">
      <c r="A705" s="144" t="s">
        <v>11067</v>
      </c>
      <c r="B705" s="144" t="s">
        <v>4207</v>
      </c>
      <c r="C705" s="144"/>
      <c r="D705" s="144" t="s">
        <v>1818</v>
      </c>
      <c r="E705" s="144" t="s">
        <v>1926</v>
      </c>
      <c r="F705" s="144"/>
      <c r="G705" s="144" t="s">
        <v>1784</v>
      </c>
      <c r="H705" s="144" t="s">
        <v>1785</v>
      </c>
      <c r="I705" s="144" t="s">
        <v>2153</v>
      </c>
      <c r="J705" s="144"/>
      <c r="K705" s="144" t="s">
        <v>4208</v>
      </c>
      <c r="L705" s="144"/>
      <c r="M705" s="144" t="s">
        <v>4208</v>
      </c>
      <c r="N705" s="145">
        <v>1</v>
      </c>
      <c r="O705" s="146" t="b">
        <v>0</v>
      </c>
      <c r="P705" s="144" t="s">
        <v>1822</v>
      </c>
      <c r="Q705" t="s">
        <v>1823</v>
      </c>
      <c r="R705" t="s">
        <v>4206</v>
      </c>
    </row>
    <row r="706" spans="1:18" x14ac:dyDescent="0.25">
      <c r="A706" s="144" t="s">
        <v>11023</v>
      </c>
      <c r="B706" s="144" t="s">
        <v>684</v>
      </c>
      <c r="C706" s="144"/>
      <c r="D706" s="144" t="s">
        <v>1818</v>
      </c>
      <c r="E706" s="144" t="s">
        <v>2053</v>
      </c>
      <c r="F706" s="144"/>
      <c r="G706" s="144" t="s">
        <v>1784</v>
      </c>
      <c r="H706" s="144" t="s">
        <v>1785</v>
      </c>
      <c r="I706" s="144" t="s">
        <v>2153</v>
      </c>
      <c r="J706" s="144"/>
      <c r="K706" s="144" t="s">
        <v>4209</v>
      </c>
      <c r="L706" s="144"/>
      <c r="M706" s="144" t="s">
        <v>4209</v>
      </c>
      <c r="N706" s="145">
        <v>1</v>
      </c>
      <c r="O706" s="146" t="b">
        <v>0</v>
      </c>
      <c r="P706" s="144" t="s">
        <v>1822</v>
      </c>
      <c r="Q706" t="s">
        <v>1823</v>
      </c>
      <c r="R706" t="s">
        <v>790</v>
      </c>
    </row>
    <row r="707" spans="1:18" x14ac:dyDescent="0.25">
      <c r="A707" s="144" t="s">
        <v>10784</v>
      </c>
      <c r="B707" s="144" t="s">
        <v>676</v>
      </c>
      <c r="C707" s="144" t="s">
        <v>4178</v>
      </c>
      <c r="D707" s="144" t="s">
        <v>1818</v>
      </c>
      <c r="E707" s="144" t="s">
        <v>2734</v>
      </c>
      <c r="F707" s="144" t="s">
        <v>3279</v>
      </c>
      <c r="G707" s="144" t="s">
        <v>1788</v>
      </c>
      <c r="H707" s="144" t="s">
        <v>1789</v>
      </c>
      <c r="I707" s="144" t="s">
        <v>2153</v>
      </c>
      <c r="J707" s="144" t="s">
        <v>4179</v>
      </c>
      <c r="K707" s="144" t="s">
        <v>4210</v>
      </c>
      <c r="L707" s="144"/>
      <c r="M707" s="144" t="s">
        <v>4051</v>
      </c>
      <c r="N707" s="145">
        <v>1</v>
      </c>
      <c r="O707" s="146" t="b">
        <v>0</v>
      </c>
      <c r="P707" s="144" t="s">
        <v>1822</v>
      </c>
      <c r="Q707" t="s">
        <v>1823</v>
      </c>
      <c r="R707" s="112" t="s">
        <v>7680</v>
      </c>
    </row>
    <row r="708" spans="1:18" x14ac:dyDescent="0.25">
      <c r="A708" s="144" t="s">
        <v>10768</v>
      </c>
      <c r="B708" s="144" t="s">
        <v>680</v>
      </c>
      <c r="C708" s="144" t="s">
        <v>4211</v>
      </c>
      <c r="D708" s="144" t="s">
        <v>1818</v>
      </c>
      <c r="E708" s="144" t="s">
        <v>2734</v>
      </c>
      <c r="F708" s="144" t="s">
        <v>3279</v>
      </c>
      <c r="G708" s="144" t="s">
        <v>1788</v>
      </c>
      <c r="H708" s="144" t="s">
        <v>1789</v>
      </c>
      <c r="I708" s="144" t="s">
        <v>2153</v>
      </c>
      <c r="J708" s="144" t="s">
        <v>4179</v>
      </c>
      <c r="K708" s="144" t="s">
        <v>4212</v>
      </c>
      <c r="L708" s="144"/>
      <c r="M708" s="144" t="s">
        <v>4212</v>
      </c>
      <c r="N708" s="145">
        <v>1</v>
      </c>
      <c r="O708" s="146" t="b">
        <v>0</v>
      </c>
      <c r="P708" s="144" t="s">
        <v>1822</v>
      </c>
      <c r="Q708" t="s">
        <v>1823</v>
      </c>
      <c r="R708" s="112" t="s">
        <v>7680</v>
      </c>
    </row>
    <row r="709" spans="1:18" x14ac:dyDescent="0.25">
      <c r="A709" s="144" t="s">
        <v>11068</v>
      </c>
      <c r="B709" s="144" t="s">
        <v>695</v>
      </c>
      <c r="C709" s="144"/>
      <c r="D709" s="144" t="s">
        <v>1818</v>
      </c>
      <c r="E709" s="144"/>
      <c r="F709" s="144"/>
      <c r="G709" s="144" t="s">
        <v>1784</v>
      </c>
      <c r="H709" s="144" t="s">
        <v>1785</v>
      </c>
      <c r="I709" s="144" t="s">
        <v>2153</v>
      </c>
      <c r="J709" s="144"/>
      <c r="K709" s="144" t="s">
        <v>4213</v>
      </c>
      <c r="L709" s="144"/>
      <c r="M709" s="144" t="s">
        <v>4213</v>
      </c>
      <c r="N709" s="145">
        <v>1</v>
      </c>
      <c r="O709" s="146" t="b">
        <v>0</v>
      </c>
      <c r="P709" s="144" t="s">
        <v>1822</v>
      </c>
      <c r="Q709" t="s">
        <v>1823</v>
      </c>
      <c r="R709" t="s">
        <v>791</v>
      </c>
    </row>
    <row r="710" spans="1:18" x14ac:dyDescent="0.25">
      <c r="A710" s="144" t="s">
        <v>11085</v>
      </c>
      <c r="B710" s="144" t="s">
        <v>697</v>
      </c>
      <c r="C710" s="144"/>
      <c r="D710" s="144" t="s">
        <v>1818</v>
      </c>
      <c r="E710" s="144"/>
      <c r="F710" s="144"/>
      <c r="G710" s="144" t="s">
        <v>1784</v>
      </c>
      <c r="H710" s="144" t="s">
        <v>1785</v>
      </c>
      <c r="I710" s="144" t="s">
        <v>2153</v>
      </c>
      <c r="J710" s="144"/>
      <c r="K710" s="144" t="s">
        <v>4214</v>
      </c>
      <c r="L710" s="144"/>
      <c r="M710" s="144" t="s">
        <v>4214</v>
      </c>
      <c r="N710" s="145">
        <v>1</v>
      </c>
      <c r="O710" s="146" t="b">
        <v>0</v>
      </c>
      <c r="P710" s="144" t="s">
        <v>3075</v>
      </c>
      <c r="Q710" t="s">
        <v>1823</v>
      </c>
      <c r="R710" t="s">
        <v>792</v>
      </c>
    </row>
    <row r="711" spans="1:18" x14ac:dyDescent="0.25">
      <c r="A711" s="144" t="s">
        <v>11086</v>
      </c>
      <c r="B711" s="144" t="s">
        <v>4216</v>
      </c>
      <c r="C711" s="144"/>
      <c r="D711" s="144" t="s">
        <v>1818</v>
      </c>
      <c r="E711" s="144" t="s">
        <v>1971</v>
      </c>
      <c r="F711" s="144" t="s">
        <v>4217</v>
      </c>
      <c r="G711" s="144" t="s">
        <v>1782</v>
      </c>
      <c r="H711" s="144" t="s">
        <v>1783</v>
      </c>
      <c r="I711" s="144" t="s">
        <v>2153</v>
      </c>
      <c r="J711" s="144"/>
      <c r="K711" s="144" t="s">
        <v>4218</v>
      </c>
      <c r="L711" s="144" t="s">
        <v>4219</v>
      </c>
      <c r="M711" s="144" t="s">
        <v>4220</v>
      </c>
      <c r="N711" s="145">
        <v>1</v>
      </c>
      <c r="O711" s="146" t="b">
        <v>0</v>
      </c>
      <c r="P711" s="144" t="s">
        <v>3075</v>
      </c>
      <c r="Q711" t="s">
        <v>1823</v>
      </c>
      <c r="R711" t="s">
        <v>4215</v>
      </c>
    </row>
    <row r="712" spans="1:18" x14ac:dyDescent="0.25">
      <c r="A712" s="144" t="s">
        <v>10786</v>
      </c>
      <c r="B712" s="144" t="s">
        <v>673</v>
      </c>
      <c r="C712" s="144" t="s">
        <v>4211</v>
      </c>
      <c r="D712" s="144" t="s">
        <v>1818</v>
      </c>
      <c r="E712" s="144" t="s">
        <v>2734</v>
      </c>
      <c r="F712" s="144" t="s">
        <v>3279</v>
      </c>
      <c r="G712" s="144" t="s">
        <v>1788</v>
      </c>
      <c r="H712" s="144" t="s">
        <v>1789</v>
      </c>
      <c r="I712" s="144" t="s">
        <v>2153</v>
      </c>
      <c r="J712" s="144" t="s">
        <v>4179</v>
      </c>
      <c r="K712" s="144" t="s">
        <v>4221</v>
      </c>
      <c r="L712" s="144"/>
      <c r="M712" s="144" t="s">
        <v>4221</v>
      </c>
      <c r="N712" s="145">
        <v>1</v>
      </c>
      <c r="O712" s="146" t="b">
        <v>0</v>
      </c>
      <c r="P712" s="144" t="s">
        <v>1822</v>
      </c>
      <c r="Q712" t="s">
        <v>1823</v>
      </c>
      <c r="R712" s="112" t="s">
        <v>7680</v>
      </c>
    </row>
    <row r="713" spans="1:18" x14ac:dyDescent="0.25">
      <c r="A713" s="144" t="s">
        <v>10788</v>
      </c>
      <c r="B713" s="144" t="s">
        <v>679</v>
      </c>
      <c r="C713" s="144" t="s">
        <v>4211</v>
      </c>
      <c r="D713" s="144" t="s">
        <v>1818</v>
      </c>
      <c r="E713" s="144" t="s">
        <v>2734</v>
      </c>
      <c r="F713" s="144" t="s">
        <v>3279</v>
      </c>
      <c r="G713" s="144" t="s">
        <v>1788</v>
      </c>
      <c r="H713" s="144" t="s">
        <v>1789</v>
      </c>
      <c r="I713" s="144" t="s">
        <v>2153</v>
      </c>
      <c r="J713" s="144" t="s">
        <v>4179</v>
      </c>
      <c r="K713" s="144" t="s">
        <v>4222</v>
      </c>
      <c r="L713" s="144"/>
      <c r="M713" s="144" t="s">
        <v>4222</v>
      </c>
      <c r="N713" s="145">
        <v>1</v>
      </c>
      <c r="O713" s="146" t="b">
        <v>0</v>
      </c>
      <c r="P713" s="144" t="s">
        <v>1822</v>
      </c>
      <c r="Q713" t="s">
        <v>1823</v>
      </c>
      <c r="R713" s="112" t="s">
        <v>7680</v>
      </c>
    </row>
    <row r="714" spans="1:18" x14ac:dyDescent="0.25">
      <c r="A714" s="144" t="s">
        <v>11040</v>
      </c>
      <c r="B714" s="144" t="s">
        <v>4224</v>
      </c>
      <c r="C714" s="144" t="s">
        <v>1817</v>
      </c>
      <c r="D714" s="144" t="s">
        <v>1818</v>
      </c>
      <c r="E714" s="144" t="s">
        <v>2734</v>
      </c>
      <c r="F714" s="144" t="s">
        <v>3279</v>
      </c>
      <c r="G714" s="144" t="s">
        <v>1782</v>
      </c>
      <c r="H714" s="144" t="s">
        <v>1783</v>
      </c>
      <c r="I714" s="144" t="s">
        <v>3855</v>
      </c>
      <c r="J714" s="144" t="s">
        <v>4224</v>
      </c>
      <c r="K714" s="144" t="s">
        <v>4225</v>
      </c>
      <c r="L714" s="144"/>
      <c r="M714" s="144" t="s">
        <v>4225</v>
      </c>
      <c r="N714" s="145">
        <v>1</v>
      </c>
      <c r="O714" s="146" t="b">
        <v>0</v>
      </c>
      <c r="P714" s="144" t="s">
        <v>1822</v>
      </c>
      <c r="Q714" t="s">
        <v>1823</v>
      </c>
      <c r="R714" t="s">
        <v>4223</v>
      </c>
    </row>
    <row r="715" spans="1:18" x14ac:dyDescent="0.25">
      <c r="A715" s="144" t="s">
        <v>11069</v>
      </c>
      <c r="B715" s="144" t="s">
        <v>4227</v>
      </c>
      <c r="C715" s="144"/>
      <c r="D715" s="144" t="s">
        <v>1818</v>
      </c>
      <c r="E715" s="144" t="s">
        <v>1926</v>
      </c>
      <c r="F715" s="144"/>
      <c r="G715" s="144" t="s">
        <v>1784</v>
      </c>
      <c r="H715" s="144" t="s">
        <v>1785</v>
      </c>
      <c r="I715" s="144" t="s">
        <v>2153</v>
      </c>
      <c r="J715" s="144"/>
      <c r="K715" s="144" t="s">
        <v>4228</v>
      </c>
      <c r="L715" s="144" t="s">
        <v>1817</v>
      </c>
      <c r="M715" s="144" t="s">
        <v>4228</v>
      </c>
      <c r="N715" s="145">
        <v>1</v>
      </c>
      <c r="O715" s="146" t="b">
        <v>0</v>
      </c>
      <c r="P715" s="144" t="s">
        <v>1822</v>
      </c>
      <c r="Q715" t="s">
        <v>1823</v>
      </c>
      <c r="R715" t="s">
        <v>4226</v>
      </c>
    </row>
    <row r="716" spans="1:18" x14ac:dyDescent="0.25">
      <c r="A716" s="144" t="s">
        <v>11070</v>
      </c>
      <c r="B716" s="144" t="s">
        <v>4230</v>
      </c>
      <c r="C716" s="144"/>
      <c r="D716" s="144" t="s">
        <v>1818</v>
      </c>
      <c r="E716" s="144" t="s">
        <v>1926</v>
      </c>
      <c r="F716" s="144"/>
      <c r="G716" s="144" t="s">
        <v>1784</v>
      </c>
      <c r="H716" s="144" t="s">
        <v>1785</v>
      </c>
      <c r="I716" s="144" t="s">
        <v>2153</v>
      </c>
      <c r="J716" s="144"/>
      <c r="K716" s="144" t="s">
        <v>4231</v>
      </c>
      <c r="L716" s="144" t="s">
        <v>1817</v>
      </c>
      <c r="M716" s="144" t="s">
        <v>4231</v>
      </c>
      <c r="N716" s="145">
        <v>1</v>
      </c>
      <c r="O716" s="146" t="b">
        <v>0</v>
      </c>
      <c r="P716" s="144" t="s">
        <v>1822</v>
      </c>
      <c r="Q716" t="s">
        <v>1823</v>
      </c>
      <c r="R716" t="s">
        <v>4229</v>
      </c>
    </row>
    <row r="717" spans="1:18" x14ac:dyDescent="0.25">
      <c r="A717" s="144" t="s">
        <v>10790</v>
      </c>
      <c r="B717" s="144" t="s">
        <v>674</v>
      </c>
      <c r="C717" s="144" t="s">
        <v>4211</v>
      </c>
      <c r="D717" s="144" t="s">
        <v>1818</v>
      </c>
      <c r="E717" s="144" t="s">
        <v>2734</v>
      </c>
      <c r="F717" s="144" t="s">
        <v>3279</v>
      </c>
      <c r="G717" s="144" t="s">
        <v>1788</v>
      </c>
      <c r="H717" s="144" t="s">
        <v>1789</v>
      </c>
      <c r="I717" s="144" t="s">
        <v>2153</v>
      </c>
      <c r="J717" s="144" t="s">
        <v>1817</v>
      </c>
      <c r="K717" s="144" t="s">
        <v>4232</v>
      </c>
      <c r="L717" s="144"/>
      <c r="M717" s="144" t="s">
        <v>4232</v>
      </c>
      <c r="N717" s="145">
        <v>1</v>
      </c>
      <c r="O717" s="146" t="b">
        <v>0</v>
      </c>
      <c r="P717" s="144" t="s">
        <v>1822</v>
      </c>
      <c r="Q717" t="s">
        <v>1823</v>
      </c>
      <c r="R717" s="112" t="s">
        <v>7680</v>
      </c>
    </row>
    <row r="718" spans="1:18" x14ac:dyDescent="0.25">
      <c r="A718" s="144" t="s">
        <v>11101</v>
      </c>
      <c r="B718" s="144" t="s">
        <v>696</v>
      </c>
      <c r="C718" s="144" t="s">
        <v>1817</v>
      </c>
      <c r="D718" s="144" t="s">
        <v>1818</v>
      </c>
      <c r="E718" s="144" t="s">
        <v>1881</v>
      </c>
      <c r="F718" s="144" t="s">
        <v>4233</v>
      </c>
      <c r="G718" s="144" t="s">
        <v>1782</v>
      </c>
      <c r="H718" s="144" t="s">
        <v>1783</v>
      </c>
      <c r="I718" s="144" t="s">
        <v>3855</v>
      </c>
      <c r="J718" s="144" t="s">
        <v>1817</v>
      </c>
      <c r="K718" s="144" t="s">
        <v>4234</v>
      </c>
      <c r="L718" s="144"/>
      <c r="M718" s="144" t="s">
        <v>4234</v>
      </c>
      <c r="N718" s="145">
        <v>1</v>
      </c>
      <c r="O718" s="146" t="b">
        <v>0</v>
      </c>
      <c r="P718" s="144" t="s">
        <v>1822</v>
      </c>
      <c r="Q718" t="s">
        <v>1823</v>
      </c>
      <c r="R718" t="s">
        <v>793</v>
      </c>
    </row>
    <row r="719" spans="1:18" x14ac:dyDescent="0.25">
      <c r="A719" s="144" t="e">
        <v>#N/A</v>
      </c>
      <c r="B719" s="144" t="s">
        <v>688</v>
      </c>
      <c r="C719" s="144" t="s">
        <v>4211</v>
      </c>
      <c r="D719" s="144" t="s">
        <v>1818</v>
      </c>
      <c r="E719" s="144" t="s">
        <v>2734</v>
      </c>
      <c r="F719" s="144" t="s">
        <v>3279</v>
      </c>
      <c r="G719" s="144" t="s">
        <v>1788</v>
      </c>
      <c r="H719" s="144" t="s">
        <v>1789</v>
      </c>
      <c r="I719" s="144" t="s">
        <v>2153</v>
      </c>
      <c r="J719" s="144" t="s">
        <v>1817</v>
      </c>
      <c r="K719" s="144" t="s">
        <v>4235</v>
      </c>
      <c r="L719" s="144"/>
      <c r="M719" s="144" t="s">
        <v>4236</v>
      </c>
      <c r="N719" s="145">
        <v>1</v>
      </c>
      <c r="O719" s="146" t="b">
        <v>0</v>
      </c>
      <c r="P719" s="144" t="s">
        <v>1822</v>
      </c>
      <c r="Q719" t="s">
        <v>1823</v>
      </c>
      <c r="R719" s="112" t="s">
        <v>7680</v>
      </c>
    </row>
    <row r="720" spans="1:18" x14ac:dyDescent="0.25">
      <c r="A720" s="144" t="s">
        <v>11166</v>
      </c>
      <c r="B720" s="144" t="s">
        <v>659</v>
      </c>
      <c r="C720" s="144" t="s">
        <v>3979</v>
      </c>
      <c r="D720" s="144" t="s">
        <v>1818</v>
      </c>
      <c r="E720" s="144" t="s">
        <v>1955</v>
      </c>
      <c r="F720" s="144"/>
      <c r="G720" s="144" t="s">
        <v>1784</v>
      </c>
      <c r="H720" s="144" t="s">
        <v>1785</v>
      </c>
      <c r="I720" s="144" t="s">
        <v>2153</v>
      </c>
      <c r="J720" s="144"/>
      <c r="K720" s="144" t="s">
        <v>4237</v>
      </c>
      <c r="L720" s="144"/>
      <c r="M720" s="144" t="s">
        <v>4237</v>
      </c>
      <c r="N720" s="145">
        <v>1</v>
      </c>
      <c r="O720" s="146" t="b">
        <v>0</v>
      </c>
      <c r="P720" s="144" t="s">
        <v>1822</v>
      </c>
      <c r="Q720" t="s">
        <v>1823</v>
      </c>
      <c r="R720" t="s">
        <v>794</v>
      </c>
    </row>
    <row r="721" spans="1:18" x14ac:dyDescent="0.25">
      <c r="A721" s="144" t="s">
        <v>10994</v>
      </c>
      <c r="B721" s="144" t="s">
        <v>4239</v>
      </c>
      <c r="C721" s="144" t="s">
        <v>4240</v>
      </c>
      <c r="D721" s="144" t="s">
        <v>1818</v>
      </c>
      <c r="E721" s="144" t="s">
        <v>1886</v>
      </c>
      <c r="F721" s="144"/>
      <c r="G721" s="144" t="s">
        <v>1782</v>
      </c>
      <c r="H721" s="144" t="s">
        <v>1783</v>
      </c>
      <c r="I721" s="144" t="s">
        <v>3855</v>
      </c>
      <c r="J721" s="144"/>
      <c r="K721" s="144" t="s">
        <v>4241</v>
      </c>
      <c r="L721" s="144"/>
      <c r="M721" s="144" t="s">
        <v>4241</v>
      </c>
      <c r="N721" s="145">
        <v>1</v>
      </c>
      <c r="O721" s="146" t="b">
        <v>0</v>
      </c>
      <c r="P721" s="144" t="s">
        <v>1822</v>
      </c>
      <c r="Q721" t="s">
        <v>1823</v>
      </c>
      <c r="R721" t="s">
        <v>4238</v>
      </c>
    </row>
    <row r="722" spans="1:18" x14ac:dyDescent="0.25">
      <c r="A722" s="144" t="s">
        <v>11017</v>
      </c>
      <c r="B722" s="144" t="s">
        <v>4243</v>
      </c>
      <c r="C722" s="144" t="s">
        <v>4244</v>
      </c>
      <c r="D722" s="144" t="s">
        <v>1818</v>
      </c>
      <c r="E722" s="144" t="s">
        <v>1832</v>
      </c>
      <c r="F722" s="144" t="s">
        <v>4245</v>
      </c>
      <c r="G722" s="144" t="s">
        <v>1784</v>
      </c>
      <c r="H722" s="144" t="s">
        <v>1785</v>
      </c>
      <c r="I722" s="144" t="s">
        <v>2153</v>
      </c>
      <c r="J722" s="144"/>
      <c r="K722" s="144" t="s">
        <v>4246</v>
      </c>
      <c r="L722" s="144"/>
      <c r="M722" s="144" t="s">
        <v>4246</v>
      </c>
      <c r="N722" s="145">
        <v>1</v>
      </c>
      <c r="O722" s="146" t="b">
        <v>0</v>
      </c>
      <c r="P722" s="144" t="s">
        <v>1822</v>
      </c>
      <c r="Q722" t="s">
        <v>1823</v>
      </c>
      <c r="R722" t="s">
        <v>4242</v>
      </c>
    </row>
    <row r="723" spans="1:18" x14ac:dyDescent="0.25">
      <c r="A723" s="144" t="s">
        <v>11018</v>
      </c>
      <c r="B723" s="144" t="s">
        <v>4248</v>
      </c>
      <c r="C723" s="144" t="s">
        <v>1817</v>
      </c>
      <c r="D723" s="144" t="s">
        <v>1818</v>
      </c>
      <c r="E723" s="144" t="s">
        <v>1832</v>
      </c>
      <c r="F723" s="144" t="s">
        <v>4249</v>
      </c>
      <c r="G723" s="144" t="s">
        <v>1784</v>
      </c>
      <c r="H723" s="144" t="s">
        <v>1785</v>
      </c>
      <c r="I723" s="144" t="s">
        <v>2153</v>
      </c>
      <c r="J723" s="144"/>
      <c r="K723" s="144" t="s">
        <v>4250</v>
      </c>
      <c r="L723" s="144"/>
      <c r="M723" s="144" t="s">
        <v>4250</v>
      </c>
      <c r="N723" s="145">
        <v>1</v>
      </c>
      <c r="O723" s="146" t="b">
        <v>0</v>
      </c>
      <c r="P723" s="144" t="s">
        <v>1822</v>
      </c>
      <c r="Q723" t="s">
        <v>1823</v>
      </c>
      <c r="R723" t="s">
        <v>4247</v>
      </c>
    </row>
    <row r="724" spans="1:18" x14ac:dyDescent="0.25">
      <c r="A724" s="144" t="s">
        <v>11006</v>
      </c>
      <c r="B724" s="144" t="s">
        <v>692</v>
      </c>
      <c r="C724" s="144" t="s">
        <v>1817</v>
      </c>
      <c r="D724" s="144" t="s">
        <v>1818</v>
      </c>
      <c r="E724" s="144" t="s">
        <v>2086</v>
      </c>
      <c r="F724" s="144" t="s">
        <v>4251</v>
      </c>
      <c r="G724" s="144" t="s">
        <v>1784</v>
      </c>
      <c r="H724" s="144" t="s">
        <v>1785</v>
      </c>
      <c r="I724" s="144" t="s">
        <v>2153</v>
      </c>
      <c r="J724" s="144"/>
      <c r="K724" s="144" t="s">
        <v>4252</v>
      </c>
      <c r="L724" s="144"/>
      <c r="M724" s="144" t="s">
        <v>4252</v>
      </c>
      <c r="N724" s="145">
        <v>1</v>
      </c>
      <c r="O724" s="146" t="b">
        <v>0</v>
      </c>
      <c r="P724" s="144" t="s">
        <v>1822</v>
      </c>
      <c r="Q724" t="s">
        <v>1823</v>
      </c>
      <c r="R724" t="s">
        <v>795</v>
      </c>
    </row>
    <row r="725" spans="1:18" x14ac:dyDescent="0.25">
      <c r="A725" s="144" t="s">
        <v>11041</v>
      </c>
      <c r="B725" s="144" t="s">
        <v>4254</v>
      </c>
      <c r="C725" s="144" t="s">
        <v>1817</v>
      </c>
      <c r="D725" s="144" t="s">
        <v>1818</v>
      </c>
      <c r="E725" s="144" t="s">
        <v>2734</v>
      </c>
      <c r="F725" s="144"/>
      <c r="G725" s="144" t="s">
        <v>1782</v>
      </c>
      <c r="H725" s="144" t="s">
        <v>1783</v>
      </c>
      <c r="I725" s="144" t="s">
        <v>3855</v>
      </c>
      <c r="J725" s="144"/>
      <c r="K725" s="144" t="s">
        <v>4255</v>
      </c>
      <c r="L725" s="144"/>
      <c r="M725" s="144" t="s">
        <v>4255</v>
      </c>
      <c r="N725" s="145">
        <v>1</v>
      </c>
      <c r="O725" s="146" t="b">
        <v>0</v>
      </c>
      <c r="P725" s="144" t="s">
        <v>1822</v>
      </c>
      <c r="Q725" t="s">
        <v>1823</v>
      </c>
      <c r="R725" t="s">
        <v>4253</v>
      </c>
    </row>
    <row r="726" spans="1:18" x14ac:dyDescent="0.25">
      <c r="A726" s="144" t="s">
        <v>11087</v>
      </c>
      <c r="B726" s="144" t="s">
        <v>4256</v>
      </c>
      <c r="C726" s="144" t="s">
        <v>1817</v>
      </c>
      <c r="D726" s="144" t="s">
        <v>1818</v>
      </c>
      <c r="E726" s="144" t="s">
        <v>1971</v>
      </c>
      <c r="F726" s="144" t="s">
        <v>4257</v>
      </c>
      <c r="G726" s="144" t="s">
        <v>1782</v>
      </c>
      <c r="H726" s="144" t="s">
        <v>1783</v>
      </c>
      <c r="I726" s="144" t="s">
        <v>3855</v>
      </c>
      <c r="J726" s="144"/>
      <c r="K726" s="144" t="s">
        <v>4258</v>
      </c>
      <c r="L726" s="144"/>
      <c r="M726" s="144" t="s">
        <v>4258</v>
      </c>
      <c r="N726" s="145">
        <v>1</v>
      </c>
      <c r="O726" s="146" t="b">
        <v>0</v>
      </c>
      <c r="P726" s="144" t="s">
        <v>1822</v>
      </c>
      <c r="Q726" t="s">
        <v>1823</v>
      </c>
      <c r="R726" t="s">
        <v>796</v>
      </c>
    </row>
    <row r="727" spans="1:18" x14ac:dyDescent="0.25">
      <c r="A727" s="144" t="s">
        <v>11172</v>
      </c>
      <c r="B727" s="144" t="s">
        <v>689</v>
      </c>
      <c r="C727" s="144"/>
      <c r="D727" s="144" t="s">
        <v>1902</v>
      </c>
      <c r="E727" s="144" t="s">
        <v>4259</v>
      </c>
      <c r="F727" s="144"/>
      <c r="G727" s="144" t="s">
        <v>1769</v>
      </c>
      <c r="H727" s="144" t="s">
        <v>1770</v>
      </c>
      <c r="I727" s="144" t="s">
        <v>2153</v>
      </c>
      <c r="J727" s="144" t="s">
        <v>4260</v>
      </c>
      <c r="K727" s="144"/>
      <c r="L727" s="144"/>
      <c r="M727" s="144" t="s">
        <v>4261</v>
      </c>
      <c r="N727" s="145">
        <v>1</v>
      </c>
      <c r="O727" s="146" t="b">
        <v>0</v>
      </c>
      <c r="P727" s="144" t="s">
        <v>1822</v>
      </c>
      <c r="Q727" t="s">
        <v>1823</v>
      </c>
      <c r="R727" t="s">
        <v>797</v>
      </c>
    </row>
    <row r="728" spans="1:18" x14ac:dyDescent="0.25">
      <c r="A728" s="144" t="s">
        <v>10735</v>
      </c>
      <c r="B728" s="144" t="s">
        <v>666</v>
      </c>
      <c r="C728" s="144"/>
      <c r="D728" s="144" t="s">
        <v>1818</v>
      </c>
      <c r="E728" s="144" t="s">
        <v>1911</v>
      </c>
      <c r="F728" s="144"/>
      <c r="G728" s="144" t="s">
        <v>1788</v>
      </c>
      <c r="H728" s="144" t="s">
        <v>1789</v>
      </c>
      <c r="I728" s="144" t="s">
        <v>2153</v>
      </c>
      <c r="J728" s="144" t="s">
        <v>4262</v>
      </c>
      <c r="K728" s="144"/>
      <c r="L728" s="144" t="s">
        <v>4263</v>
      </c>
      <c r="M728" s="144" t="s">
        <v>4264</v>
      </c>
      <c r="N728" s="145">
        <v>1</v>
      </c>
      <c r="O728" s="146" t="b">
        <v>0</v>
      </c>
      <c r="P728" s="144" t="s">
        <v>1822</v>
      </c>
      <c r="Q728" t="s">
        <v>1823</v>
      </c>
      <c r="R728" t="s">
        <v>798</v>
      </c>
    </row>
    <row r="729" spans="1:18" x14ac:dyDescent="0.25">
      <c r="A729" s="144" t="s">
        <v>11071</v>
      </c>
      <c r="B729" s="144" t="s">
        <v>701</v>
      </c>
      <c r="C729" s="144"/>
      <c r="D729" s="144" t="s">
        <v>1818</v>
      </c>
      <c r="E729" s="144" t="s">
        <v>1926</v>
      </c>
      <c r="F729" s="144"/>
      <c r="G729" s="144" t="s">
        <v>1784</v>
      </c>
      <c r="H729" s="144" t="s">
        <v>1785</v>
      </c>
      <c r="I729" s="144" t="s">
        <v>2153</v>
      </c>
      <c r="J729" s="144" t="s">
        <v>701</v>
      </c>
      <c r="K729" s="144" t="s">
        <v>4265</v>
      </c>
      <c r="L729" s="144" t="s">
        <v>1817</v>
      </c>
      <c r="M729" s="144" t="s">
        <v>4265</v>
      </c>
      <c r="N729" s="145">
        <v>1</v>
      </c>
      <c r="O729" s="146" t="b">
        <v>0</v>
      </c>
      <c r="P729" s="144" t="s">
        <v>1822</v>
      </c>
      <c r="Q729" t="s">
        <v>1823</v>
      </c>
      <c r="R729" t="s">
        <v>799</v>
      </c>
    </row>
    <row r="730" spans="1:18" x14ac:dyDescent="0.25">
      <c r="A730" s="144" t="s">
        <v>11042</v>
      </c>
      <c r="B730" s="144" t="s">
        <v>4267</v>
      </c>
      <c r="C730" s="144" t="s">
        <v>1817</v>
      </c>
      <c r="D730" s="144" t="s">
        <v>1818</v>
      </c>
      <c r="E730" s="144" t="s">
        <v>2734</v>
      </c>
      <c r="F730" s="144"/>
      <c r="G730" s="144" t="s">
        <v>1782</v>
      </c>
      <c r="H730" s="144" t="s">
        <v>1783</v>
      </c>
      <c r="I730" s="144" t="s">
        <v>3855</v>
      </c>
      <c r="J730" s="144"/>
      <c r="K730" s="144" t="s">
        <v>4268</v>
      </c>
      <c r="L730" s="144"/>
      <c r="M730" s="144" t="s">
        <v>4268</v>
      </c>
      <c r="N730" s="145">
        <v>1</v>
      </c>
      <c r="O730" s="146" t="b">
        <v>0</v>
      </c>
      <c r="P730" s="144" t="s">
        <v>1822</v>
      </c>
      <c r="Q730" t="s">
        <v>1823</v>
      </c>
      <c r="R730" t="s">
        <v>4266</v>
      </c>
    </row>
    <row r="731" spans="1:18" x14ac:dyDescent="0.25">
      <c r="A731" s="144" t="s">
        <v>10823</v>
      </c>
      <c r="B731" s="144" t="s">
        <v>4270</v>
      </c>
      <c r="C731" s="144" t="s">
        <v>1817</v>
      </c>
      <c r="D731" s="144" t="s">
        <v>3329</v>
      </c>
      <c r="E731" s="144" t="s">
        <v>4271</v>
      </c>
      <c r="F731" s="144"/>
      <c r="G731" s="144"/>
      <c r="H731" s="144"/>
      <c r="I731" s="144" t="s">
        <v>3855</v>
      </c>
      <c r="J731" s="144"/>
      <c r="K731" s="144" t="s">
        <v>4272</v>
      </c>
      <c r="L731" s="144"/>
      <c r="M731" s="144" t="s">
        <v>4272</v>
      </c>
      <c r="N731" s="145">
        <v>1</v>
      </c>
      <c r="O731" s="146" t="b">
        <v>0</v>
      </c>
      <c r="P731" s="144" t="s">
        <v>1822</v>
      </c>
      <c r="Q731" t="s">
        <v>1823</v>
      </c>
      <c r="R731" t="s">
        <v>4269</v>
      </c>
    </row>
    <row r="732" spans="1:18" x14ac:dyDescent="0.25">
      <c r="A732" s="144" t="s">
        <v>11184</v>
      </c>
      <c r="B732" s="144" t="s">
        <v>4273</v>
      </c>
      <c r="C732" s="144" t="s">
        <v>1817</v>
      </c>
      <c r="D732" s="144" t="s">
        <v>3338</v>
      </c>
      <c r="E732" s="144" t="s">
        <v>3339</v>
      </c>
      <c r="F732" s="144" t="s">
        <v>4274</v>
      </c>
      <c r="G732" s="144"/>
      <c r="H732" s="144"/>
      <c r="I732" s="144" t="s">
        <v>3855</v>
      </c>
      <c r="J732" s="144"/>
      <c r="K732" s="144" t="s">
        <v>4275</v>
      </c>
      <c r="L732" s="144"/>
      <c r="M732" s="144" t="s">
        <v>4275</v>
      </c>
      <c r="N732" s="145">
        <v>1</v>
      </c>
      <c r="O732" s="146" t="b">
        <v>0</v>
      </c>
      <c r="P732" s="144" t="s">
        <v>1822</v>
      </c>
      <c r="Q732" t="s">
        <v>1823</v>
      </c>
      <c r="R732" t="s">
        <v>800</v>
      </c>
    </row>
    <row r="733" spans="1:18" x14ac:dyDescent="0.25">
      <c r="A733" s="144" t="s">
        <v>11043</v>
      </c>
      <c r="B733" s="144" t="s">
        <v>661</v>
      </c>
      <c r="C733" s="144" t="s">
        <v>4276</v>
      </c>
      <c r="D733" s="144" t="s">
        <v>1818</v>
      </c>
      <c r="E733" s="144" t="s">
        <v>2734</v>
      </c>
      <c r="F733" s="144" t="s">
        <v>3279</v>
      </c>
      <c r="G733" s="144" t="s">
        <v>1782</v>
      </c>
      <c r="H733" s="144" t="s">
        <v>1783</v>
      </c>
      <c r="I733" s="144" t="s">
        <v>3855</v>
      </c>
      <c r="J733" s="144" t="s">
        <v>661</v>
      </c>
      <c r="K733" s="144" t="s">
        <v>4277</v>
      </c>
      <c r="L733" s="144"/>
      <c r="M733" s="144" t="s">
        <v>4277</v>
      </c>
      <c r="N733" s="145">
        <v>1</v>
      </c>
      <c r="O733" s="146" t="b">
        <v>0</v>
      </c>
      <c r="P733" s="144" t="s">
        <v>1822</v>
      </c>
      <c r="Q733" t="s">
        <v>1823</v>
      </c>
      <c r="R733" t="s">
        <v>801</v>
      </c>
    </row>
    <row r="734" spans="1:18" x14ac:dyDescent="0.25">
      <c r="A734" s="144" t="s">
        <v>11134</v>
      </c>
      <c r="B734" s="144" t="s">
        <v>693</v>
      </c>
      <c r="C734" s="144" t="s">
        <v>1817</v>
      </c>
      <c r="D734" s="144" t="s">
        <v>1818</v>
      </c>
      <c r="E734" s="144"/>
      <c r="F734" s="144"/>
      <c r="G734" s="144" t="s">
        <v>1784</v>
      </c>
      <c r="H734" s="144" t="s">
        <v>1785</v>
      </c>
      <c r="I734" s="144" t="s">
        <v>2153</v>
      </c>
      <c r="J734" s="144"/>
      <c r="K734" s="144" t="s">
        <v>4278</v>
      </c>
      <c r="L734" s="144"/>
      <c r="M734" s="144" t="s">
        <v>4279</v>
      </c>
      <c r="N734" s="145">
        <v>1</v>
      </c>
      <c r="O734" s="146" t="b">
        <v>0</v>
      </c>
      <c r="P734" s="144" t="s">
        <v>1822</v>
      </c>
      <c r="Q734" t="s">
        <v>1823</v>
      </c>
      <c r="R734" t="s">
        <v>802</v>
      </c>
    </row>
    <row r="735" spans="1:18" x14ac:dyDescent="0.25">
      <c r="A735" s="144" t="s">
        <v>11173</v>
      </c>
      <c r="B735" s="144" t="s">
        <v>646</v>
      </c>
      <c r="C735" s="144" t="s">
        <v>1817</v>
      </c>
      <c r="D735" s="144" t="s">
        <v>1902</v>
      </c>
      <c r="E735" s="144" t="s">
        <v>4280</v>
      </c>
      <c r="F735" s="144"/>
      <c r="G735" s="144" t="s">
        <v>1769</v>
      </c>
      <c r="H735" s="144" t="s">
        <v>1770</v>
      </c>
      <c r="I735" s="144" t="s">
        <v>2153</v>
      </c>
      <c r="J735" s="144"/>
      <c r="K735" s="144" t="s">
        <v>4281</v>
      </c>
      <c r="L735" s="144"/>
      <c r="M735" s="144" t="s">
        <v>4281</v>
      </c>
      <c r="N735" s="145">
        <v>1</v>
      </c>
      <c r="O735" s="146" t="b">
        <v>0</v>
      </c>
      <c r="P735" s="144" t="s">
        <v>1822</v>
      </c>
      <c r="Q735" t="s">
        <v>1823</v>
      </c>
      <c r="R735" t="s">
        <v>803</v>
      </c>
    </row>
    <row r="736" spans="1:18" x14ac:dyDescent="0.25">
      <c r="A736" s="144" t="s">
        <v>11152</v>
      </c>
      <c r="B736" s="144" t="s">
        <v>636</v>
      </c>
      <c r="C736" s="144" t="s">
        <v>1817</v>
      </c>
      <c r="D736" s="144" t="s">
        <v>1818</v>
      </c>
      <c r="E736" s="144" t="s">
        <v>4064</v>
      </c>
      <c r="F736" s="144"/>
      <c r="G736" s="144" t="s">
        <v>1784</v>
      </c>
      <c r="H736" s="144" t="s">
        <v>1785</v>
      </c>
      <c r="I736" s="144" t="s">
        <v>2153</v>
      </c>
      <c r="J736" s="144"/>
      <c r="K736" s="144" t="s">
        <v>4282</v>
      </c>
      <c r="L736" s="144"/>
      <c r="M736" s="144" t="s">
        <v>4282</v>
      </c>
      <c r="N736" s="145">
        <v>1</v>
      </c>
      <c r="O736" s="146" t="b">
        <v>0</v>
      </c>
      <c r="P736" s="144" t="s">
        <v>1822</v>
      </c>
      <c r="Q736" t="s">
        <v>1823</v>
      </c>
      <c r="R736" t="s">
        <v>804</v>
      </c>
    </row>
    <row r="737" spans="1:18" x14ac:dyDescent="0.25">
      <c r="A737" s="144" t="s">
        <v>11044</v>
      </c>
      <c r="B737" s="144" t="s">
        <v>649</v>
      </c>
      <c r="C737" s="144" t="s">
        <v>1817</v>
      </c>
      <c r="D737" s="144" t="s">
        <v>1818</v>
      </c>
      <c r="E737" s="144" t="s">
        <v>2734</v>
      </c>
      <c r="F737" s="144"/>
      <c r="G737" s="144"/>
      <c r="H737" s="144"/>
      <c r="I737" s="144" t="s">
        <v>3855</v>
      </c>
      <c r="J737" s="144"/>
      <c r="K737" s="144" t="s">
        <v>4283</v>
      </c>
      <c r="L737" s="144"/>
      <c r="M737" s="144" t="s">
        <v>4283</v>
      </c>
      <c r="N737" s="145">
        <v>1</v>
      </c>
      <c r="O737" s="146" t="b">
        <v>0</v>
      </c>
      <c r="P737" s="144" t="s">
        <v>1822</v>
      </c>
      <c r="Q737" t="s">
        <v>1823</v>
      </c>
      <c r="R737" t="s">
        <v>3277</v>
      </c>
    </row>
    <row r="738" spans="1:18" x14ac:dyDescent="0.25">
      <c r="A738" s="144" t="s">
        <v>11153</v>
      </c>
      <c r="B738" s="144" t="s">
        <v>655</v>
      </c>
      <c r="C738" s="144" t="s">
        <v>1817</v>
      </c>
      <c r="D738" s="144" t="s">
        <v>1818</v>
      </c>
      <c r="E738" s="144" t="s">
        <v>4064</v>
      </c>
      <c r="F738" s="144"/>
      <c r="G738" s="144" t="s">
        <v>1784</v>
      </c>
      <c r="H738" s="144" t="s">
        <v>1785</v>
      </c>
      <c r="I738" s="144" t="s">
        <v>2153</v>
      </c>
      <c r="J738" s="144"/>
      <c r="K738" s="144" t="s">
        <v>4284</v>
      </c>
      <c r="L738" s="144"/>
      <c r="M738" s="144" t="s">
        <v>4284</v>
      </c>
      <c r="N738" s="145">
        <v>1</v>
      </c>
      <c r="O738" s="146" t="b">
        <v>0</v>
      </c>
      <c r="P738" s="144" t="s">
        <v>1822</v>
      </c>
      <c r="Q738" t="s">
        <v>1823</v>
      </c>
      <c r="R738" t="s">
        <v>806</v>
      </c>
    </row>
    <row r="739" spans="1:18" x14ac:dyDescent="0.25">
      <c r="A739" s="144" t="s">
        <v>11135</v>
      </c>
      <c r="B739" s="144" t="s">
        <v>651</v>
      </c>
      <c r="C739" s="144" t="s">
        <v>1817</v>
      </c>
      <c r="D739" s="144" t="s">
        <v>1818</v>
      </c>
      <c r="E739" s="144"/>
      <c r="F739" s="144"/>
      <c r="G739" s="144"/>
      <c r="H739" s="144"/>
      <c r="I739" s="144" t="s">
        <v>3855</v>
      </c>
      <c r="J739" s="144"/>
      <c r="K739" s="144" t="s">
        <v>4285</v>
      </c>
      <c r="L739" s="144"/>
      <c r="M739" s="144" t="s">
        <v>4285</v>
      </c>
      <c r="N739" s="145">
        <v>1</v>
      </c>
      <c r="O739" s="146" t="b">
        <v>0</v>
      </c>
      <c r="P739" s="144" t="s">
        <v>1822</v>
      </c>
      <c r="Q739" t="s">
        <v>1823</v>
      </c>
      <c r="R739" t="s">
        <v>807</v>
      </c>
    </row>
    <row r="740" spans="1:18" x14ac:dyDescent="0.25">
      <c r="A740" s="144" t="e">
        <v>#N/A</v>
      </c>
      <c r="B740" s="144" t="s">
        <v>669</v>
      </c>
      <c r="C740" s="144" t="s">
        <v>4211</v>
      </c>
      <c r="D740" s="144" t="s">
        <v>1818</v>
      </c>
      <c r="E740" s="144" t="s">
        <v>2734</v>
      </c>
      <c r="F740" s="144" t="s">
        <v>2814</v>
      </c>
      <c r="G740" s="144" t="s">
        <v>1788</v>
      </c>
      <c r="H740" s="144" t="s">
        <v>1789</v>
      </c>
      <c r="I740" s="144" t="s">
        <v>2153</v>
      </c>
      <c r="J740" s="144" t="s">
        <v>1817</v>
      </c>
      <c r="K740" s="144" t="s">
        <v>4286</v>
      </c>
      <c r="L740" s="144"/>
      <c r="M740" s="144" t="s">
        <v>4286</v>
      </c>
      <c r="N740" s="145">
        <v>1</v>
      </c>
      <c r="O740" s="146" t="b">
        <v>0</v>
      </c>
      <c r="P740" s="144" t="s">
        <v>1822</v>
      </c>
      <c r="Q740" t="s">
        <v>1823</v>
      </c>
      <c r="R740" s="112" t="s">
        <v>7680</v>
      </c>
    </row>
    <row r="741" spans="1:18" x14ac:dyDescent="0.25">
      <c r="A741" s="144" t="s">
        <v>10774</v>
      </c>
      <c r="B741" s="144" t="s">
        <v>677</v>
      </c>
      <c r="C741" s="144" t="s">
        <v>4211</v>
      </c>
      <c r="D741" s="144" t="s">
        <v>1818</v>
      </c>
      <c r="E741" s="144" t="s">
        <v>2734</v>
      </c>
      <c r="F741" s="144" t="s">
        <v>2814</v>
      </c>
      <c r="G741" s="144" t="s">
        <v>1788</v>
      </c>
      <c r="H741" s="144" t="s">
        <v>1789</v>
      </c>
      <c r="I741" s="144" t="s">
        <v>2153</v>
      </c>
      <c r="J741" s="144" t="s">
        <v>1817</v>
      </c>
      <c r="K741" s="144" t="s">
        <v>4287</v>
      </c>
      <c r="L741" s="144"/>
      <c r="M741" s="144" t="s">
        <v>4287</v>
      </c>
      <c r="N741" s="145">
        <v>1</v>
      </c>
      <c r="O741" s="146" t="b">
        <v>0</v>
      </c>
      <c r="P741" s="144" t="s">
        <v>1822</v>
      </c>
      <c r="Q741" t="s">
        <v>1823</v>
      </c>
      <c r="R741" s="112" t="s">
        <v>7680</v>
      </c>
    </row>
    <row r="742" spans="1:18" x14ac:dyDescent="0.25">
      <c r="A742" s="144" t="s">
        <v>11045</v>
      </c>
      <c r="B742" s="144" t="s">
        <v>705</v>
      </c>
      <c r="C742" s="144" t="s">
        <v>1817</v>
      </c>
      <c r="D742" s="144" t="s">
        <v>1818</v>
      </c>
      <c r="E742" s="144" t="s">
        <v>2734</v>
      </c>
      <c r="F742" s="144"/>
      <c r="G742" s="144" t="s">
        <v>1782</v>
      </c>
      <c r="H742" s="144" t="s">
        <v>1783</v>
      </c>
      <c r="I742" s="144" t="s">
        <v>3855</v>
      </c>
      <c r="J742" s="144"/>
      <c r="K742" s="144" t="s">
        <v>3294</v>
      </c>
      <c r="L742" s="144"/>
      <c r="M742" s="144" t="s">
        <v>3294</v>
      </c>
      <c r="N742" s="145">
        <v>1</v>
      </c>
      <c r="O742" s="146" t="b">
        <v>0</v>
      </c>
      <c r="P742" s="144" t="s">
        <v>1822</v>
      </c>
      <c r="Q742" t="s">
        <v>1823</v>
      </c>
      <c r="R742" t="s">
        <v>808</v>
      </c>
    </row>
    <row r="743" spans="1:18" x14ac:dyDescent="0.25">
      <c r="A743" s="144" t="s">
        <v>11046</v>
      </c>
      <c r="B743" s="144" t="s">
        <v>640</v>
      </c>
      <c r="C743" s="144" t="s">
        <v>1817</v>
      </c>
      <c r="D743" s="144" t="s">
        <v>1818</v>
      </c>
      <c r="E743" s="144" t="s">
        <v>2734</v>
      </c>
      <c r="F743" s="144"/>
      <c r="G743" s="144" t="s">
        <v>1782</v>
      </c>
      <c r="H743" s="144" t="s">
        <v>1783</v>
      </c>
      <c r="I743" s="144" t="s">
        <v>3855</v>
      </c>
      <c r="J743" s="144"/>
      <c r="K743" s="144" t="s">
        <v>4288</v>
      </c>
      <c r="L743" s="144"/>
      <c r="M743" s="144" t="s">
        <v>4288</v>
      </c>
      <c r="N743" s="145">
        <v>1</v>
      </c>
      <c r="O743" s="146" t="b">
        <v>0</v>
      </c>
      <c r="P743" s="144" t="s">
        <v>1822</v>
      </c>
      <c r="Q743" t="s">
        <v>1823</v>
      </c>
      <c r="R743" t="s">
        <v>809</v>
      </c>
    </row>
    <row r="744" spans="1:18" x14ac:dyDescent="0.25">
      <c r="A744" s="144" t="s">
        <v>11026</v>
      </c>
      <c r="B744" s="144" t="s">
        <v>650</v>
      </c>
      <c r="C744" s="144"/>
      <c r="D744" s="144" t="s">
        <v>1818</v>
      </c>
      <c r="E744" s="144" t="s">
        <v>4289</v>
      </c>
      <c r="F744" s="144"/>
      <c r="G744" s="144" t="s">
        <v>1782</v>
      </c>
      <c r="H744" s="144" t="s">
        <v>1783</v>
      </c>
      <c r="I744" s="144" t="s">
        <v>2153</v>
      </c>
      <c r="J744" s="144"/>
      <c r="K744" s="144" t="s">
        <v>4290</v>
      </c>
      <c r="L744" s="144" t="s">
        <v>1817</v>
      </c>
      <c r="M744" s="144" t="s">
        <v>4290</v>
      </c>
      <c r="N744" s="145">
        <v>1</v>
      </c>
      <c r="O744" s="146" t="b">
        <v>0</v>
      </c>
      <c r="P744" s="144" t="s">
        <v>1822</v>
      </c>
      <c r="Q744" t="s">
        <v>1823</v>
      </c>
      <c r="R744" t="s">
        <v>810</v>
      </c>
    </row>
    <row r="745" spans="1:18" x14ac:dyDescent="0.25">
      <c r="A745" s="144" t="s">
        <v>11088</v>
      </c>
      <c r="B745" s="144" t="s">
        <v>694</v>
      </c>
      <c r="C745" s="144" t="s">
        <v>1817</v>
      </c>
      <c r="D745" s="144" t="s">
        <v>1818</v>
      </c>
      <c r="E745" s="144" t="s">
        <v>1971</v>
      </c>
      <c r="F745" s="144"/>
      <c r="G745" s="144" t="s">
        <v>1784</v>
      </c>
      <c r="H745" s="144" t="s">
        <v>1785</v>
      </c>
      <c r="I745" s="144" t="s">
        <v>2153</v>
      </c>
      <c r="J745" s="144"/>
      <c r="K745" s="144" t="s">
        <v>4291</v>
      </c>
      <c r="L745" s="144" t="s">
        <v>1817</v>
      </c>
      <c r="M745" s="144" t="s">
        <v>4291</v>
      </c>
      <c r="N745" s="145">
        <v>1</v>
      </c>
      <c r="O745" s="146" t="b">
        <v>0</v>
      </c>
      <c r="P745" s="144" t="s">
        <v>1822</v>
      </c>
      <c r="Q745" t="s">
        <v>1823</v>
      </c>
      <c r="R745" t="s">
        <v>811</v>
      </c>
    </row>
    <row r="746" spans="1:18" x14ac:dyDescent="0.25">
      <c r="A746" s="144" t="s">
        <v>11047</v>
      </c>
      <c r="B746" s="144" t="s">
        <v>652</v>
      </c>
      <c r="C746" s="144" t="s">
        <v>1817</v>
      </c>
      <c r="D746" s="144" t="s">
        <v>1818</v>
      </c>
      <c r="E746" s="144" t="s">
        <v>2734</v>
      </c>
      <c r="F746" s="144" t="s">
        <v>2814</v>
      </c>
      <c r="G746" s="144" t="s">
        <v>1784</v>
      </c>
      <c r="H746" s="144" t="s">
        <v>1785</v>
      </c>
      <c r="I746" s="144" t="s">
        <v>2153</v>
      </c>
      <c r="J746" s="144"/>
      <c r="K746" s="144" t="s">
        <v>4292</v>
      </c>
      <c r="L746" s="144" t="s">
        <v>1817</v>
      </c>
      <c r="M746" s="144" t="s">
        <v>4292</v>
      </c>
      <c r="N746" s="145">
        <v>1</v>
      </c>
      <c r="O746" s="146" t="b">
        <v>0</v>
      </c>
      <c r="P746" s="144" t="s">
        <v>1822</v>
      </c>
      <c r="Q746" t="s">
        <v>1823</v>
      </c>
      <c r="R746" t="s">
        <v>812</v>
      </c>
    </row>
    <row r="747" spans="1:18" x14ac:dyDescent="0.25">
      <c r="A747" s="144" t="s">
        <v>11059</v>
      </c>
      <c r="B747" s="144" t="s">
        <v>642</v>
      </c>
      <c r="C747" s="144" t="s">
        <v>1817</v>
      </c>
      <c r="D747" s="144" t="s">
        <v>1818</v>
      </c>
      <c r="E747" s="144" t="s">
        <v>2030</v>
      </c>
      <c r="F747" s="144"/>
      <c r="G747" s="144" t="s">
        <v>1784</v>
      </c>
      <c r="H747" s="144" t="s">
        <v>1785</v>
      </c>
      <c r="I747" s="144" t="s">
        <v>2153</v>
      </c>
      <c r="J747" s="144"/>
      <c r="K747" s="144" t="s">
        <v>4293</v>
      </c>
      <c r="L747" s="144" t="s">
        <v>1817</v>
      </c>
      <c r="M747" s="144" t="s">
        <v>4293</v>
      </c>
      <c r="N747" s="145">
        <v>1</v>
      </c>
      <c r="O747" s="146" t="b">
        <v>0</v>
      </c>
      <c r="P747" s="144" t="s">
        <v>1822</v>
      </c>
      <c r="Q747" t="s">
        <v>1823</v>
      </c>
      <c r="R747" t="s">
        <v>813</v>
      </c>
    </row>
    <row r="748" spans="1:18" x14ac:dyDescent="0.25">
      <c r="A748" s="144" t="s">
        <v>11136</v>
      </c>
      <c r="B748" s="144" t="s">
        <v>637</v>
      </c>
      <c r="C748" s="144" t="s">
        <v>1817</v>
      </c>
      <c r="D748" s="144" t="s">
        <v>1818</v>
      </c>
      <c r="E748" s="144" t="s">
        <v>1938</v>
      </c>
      <c r="F748" s="144"/>
      <c r="G748" s="144" t="s">
        <v>1784</v>
      </c>
      <c r="H748" s="144" t="s">
        <v>1785</v>
      </c>
      <c r="I748" s="144" t="s">
        <v>2153</v>
      </c>
      <c r="J748" s="144"/>
      <c r="K748" s="144" t="s">
        <v>4294</v>
      </c>
      <c r="L748" s="144" t="s">
        <v>1817</v>
      </c>
      <c r="M748" s="144" t="s">
        <v>4294</v>
      </c>
      <c r="N748" s="145">
        <v>1</v>
      </c>
      <c r="O748" s="146" t="b">
        <v>0</v>
      </c>
      <c r="P748" s="144" t="s">
        <v>1822</v>
      </c>
      <c r="Q748" t="s">
        <v>1823</v>
      </c>
      <c r="R748" t="s">
        <v>814</v>
      </c>
    </row>
    <row r="749" spans="1:18" x14ac:dyDescent="0.25">
      <c r="A749" s="144" t="s">
        <v>11048</v>
      </c>
      <c r="B749" s="144" t="s">
        <v>647</v>
      </c>
      <c r="C749" s="144" t="s">
        <v>1817</v>
      </c>
      <c r="D749" s="144" t="s">
        <v>1818</v>
      </c>
      <c r="E749" s="144" t="s">
        <v>2734</v>
      </c>
      <c r="F749" s="144" t="s">
        <v>2814</v>
      </c>
      <c r="G749" s="144" t="s">
        <v>1782</v>
      </c>
      <c r="H749" s="144" t="s">
        <v>1783</v>
      </c>
      <c r="I749" s="144" t="s">
        <v>3855</v>
      </c>
      <c r="J749" s="144" t="s">
        <v>1817</v>
      </c>
      <c r="K749" s="144" t="s">
        <v>4295</v>
      </c>
      <c r="L749" s="144"/>
      <c r="M749" s="144" t="s">
        <v>4295</v>
      </c>
      <c r="N749" s="145">
        <v>1</v>
      </c>
      <c r="O749" s="146" t="b">
        <v>0</v>
      </c>
      <c r="P749" s="144" t="s">
        <v>1822</v>
      </c>
      <c r="Q749" t="s">
        <v>1823</v>
      </c>
      <c r="R749" t="s">
        <v>3277</v>
      </c>
    </row>
    <row r="750" spans="1:18" x14ac:dyDescent="0.25">
      <c r="A750" s="144" t="s">
        <v>11174</v>
      </c>
      <c r="B750" s="144" t="s">
        <v>702</v>
      </c>
      <c r="C750" s="144" t="s">
        <v>1817</v>
      </c>
      <c r="D750" s="144" t="s">
        <v>1902</v>
      </c>
      <c r="E750" s="144"/>
      <c r="F750" s="144"/>
      <c r="G750" s="144" t="s">
        <v>1769</v>
      </c>
      <c r="H750" s="144" t="s">
        <v>1770</v>
      </c>
      <c r="I750" s="144" t="s">
        <v>2153</v>
      </c>
      <c r="J750" s="144" t="s">
        <v>702</v>
      </c>
      <c r="K750" s="144" t="s">
        <v>4296</v>
      </c>
      <c r="L750" s="144"/>
      <c r="M750" s="144" t="s">
        <v>4296</v>
      </c>
      <c r="N750" s="145">
        <v>1</v>
      </c>
      <c r="O750" s="146" t="b">
        <v>0</v>
      </c>
      <c r="P750" s="144" t="s">
        <v>1822</v>
      </c>
      <c r="Q750" t="s">
        <v>1823</v>
      </c>
      <c r="R750" t="s">
        <v>816</v>
      </c>
    </row>
    <row r="751" spans="1:18" x14ac:dyDescent="0.25">
      <c r="A751" s="144" t="s">
        <v>11049</v>
      </c>
      <c r="B751" s="144" t="s">
        <v>648</v>
      </c>
      <c r="C751" s="144" t="s">
        <v>1817</v>
      </c>
      <c r="D751" s="144" t="s">
        <v>1818</v>
      </c>
      <c r="E751" s="144" t="s">
        <v>2734</v>
      </c>
      <c r="F751" s="144" t="s">
        <v>2814</v>
      </c>
      <c r="G751" s="144" t="s">
        <v>1788</v>
      </c>
      <c r="H751" s="144" t="s">
        <v>1789</v>
      </c>
      <c r="I751" s="144" t="s">
        <v>3855</v>
      </c>
      <c r="J751" s="144" t="s">
        <v>1817</v>
      </c>
      <c r="K751" s="144" t="s">
        <v>4297</v>
      </c>
      <c r="L751" s="144"/>
      <c r="M751" s="144" t="s">
        <v>4297</v>
      </c>
      <c r="N751" s="145">
        <v>1</v>
      </c>
      <c r="O751" s="146" t="b">
        <v>0</v>
      </c>
      <c r="P751" s="144" t="s">
        <v>1822</v>
      </c>
      <c r="Q751" t="s">
        <v>1823</v>
      </c>
      <c r="R751" t="s">
        <v>3277</v>
      </c>
    </row>
    <row r="752" spans="1:18" x14ac:dyDescent="0.25">
      <c r="A752" s="144" t="s">
        <v>11167</v>
      </c>
      <c r="B752" s="144" t="s">
        <v>4298</v>
      </c>
      <c r="C752" s="144" t="s">
        <v>1817</v>
      </c>
      <c r="D752" s="144" t="s">
        <v>1818</v>
      </c>
      <c r="E752" s="144" t="s">
        <v>1955</v>
      </c>
      <c r="F752" s="144"/>
      <c r="G752" s="144" t="s">
        <v>1784</v>
      </c>
      <c r="H752" s="144" t="s">
        <v>1785</v>
      </c>
      <c r="I752" s="144" t="s">
        <v>2153</v>
      </c>
      <c r="J752" s="144" t="s">
        <v>1817</v>
      </c>
      <c r="K752" s="144" t="s">
        <v>4299</v>
      </c>
      <c r="L752" s="144"/>
      <c r="M752" s="144" t="s">
        <v>4299</v>
      </c>
      <c r="N752" s="145">
        <v>1</v>
      </c>
      <c r="O752" s="146" t="b">
        <v>0</v>
      </c>
      <c r="P752" s="144" t="s">
        <v>1822</v>
      </c>
      <c r="Q752" t="s">
        <v>1823</v>
      </c>
      <c r="R752" t="s">
        <v>818</v>
      </c>
    </row>
    <row r="753" spans="1:18" x14ac:dyDescent="0.25">
      <c r="A753" s="144" t="s">
        <v>11055</v>
      </c>
      <c r="B753" s="144" t="s">
        <v>643</v>
      </c>
      <c r="C753" s="144" t="s">
        <v>1817</v>
      </c>
      <c r="D753" s="144" t="s">
        <v>1818</v>
      </c>
      <c r="E753" s="144"/>
      <c r="F753" s="144"/>
      <c r="G753" s="144" t="s">
        <v>71</v>
      </c>
      <c r="H753" s="144" t="s">
        <v>1777</v>
      </c>
      <c r="I753" s="144" t="s">
        <v>3855</v>
      </c>
      <c r="J753" s="144" t="s">
        <v>1817</v>
      </c>
      <c r="K753" s="144" t="s">
        <v>4300</v>
      </c>
      <c r="L753" s="144"/>
      <c r="M753" s="144" t="s">
        <v>4300</v>
      </c>
      <c r="N753" s="145">
        <v>1</v>
      </c>
      <c r="O753" s="146" t="b">
        <v>0</v>
      </c>
      <c r="P753" s="144" t="s">
        <v>1822</v>
      </c>
      <c r="Q753" t="s">
        <v>1823</v>
      </c>
      <c r="R753" t="s">
        <v>819</v>
      </c>
    </row>
    <row r="754" spans="1:18" x14ac:dyDescent="0.25">
      <c r="A754" s="144" t="s">
        <v>11137</v>
      </c>
      <c r="B754" s="144" t="s">
        <v>4301</v>
      </c>
      <c r="C754" s="144" t="s">
        <v>1817</v>
      </c>
      <c r="D754" s="144" t="s">
        <v>1818</v>
      </c>
      <c r="E754" s="144"/>
      <c r="F754" s="144"/>
      <c r="G754" s="144" t="s">
        <v>1784</v>
      </c>
      <c r="H754" s="144" t="s">
        <v>1785</v>
      </c>
      <c r="I754" s="144" t="s">
        <v>2153</v>
      </c>
      <c r="J754" s="144" t="s">
        <v>1817</v>
      </c>
      <c r="K754" s="144" t="s">
        <v>4302</v>
      </c>
      <c r="L754" s="144"/>
      <c r="M754" s="144" t="s">
        <v>4302</v>
      </c>
      <c r="N754" s="145">
        <v>1</v>
      </c>
      <c r="O754" s="146" t="b">
        <v>0</v>
      </c>
      <c r="P754" s="144" t="s">
        <v>1822</v>
      </c>
      <c r="Q754" t="s">
        <v>1823</v>
      </c>
      <c r="R754" t="s">
        <v>820</v>
      </c>
    </row>
    <row r="755" spans="1:18" x14ac:dyDescent="0.25">
      <c r="A755" s="144" t="s">
        <v>10792</v>
      </c>
      <c r="B755" s="144" t="s">
        <v>672</v>
      </c>
      <c r="C755" s="144" t="s">
        <v>4211</v>
      </c>
      <c r="D755" s="144" t="s">
        <v>1818</v>
      </c>
      <c r="E755" s="144" t="s">
        <v>2734</v>
      </c>
      <c r="F755" s="144" t="s">
        <v>3279</v>
      </c>
      <c r="G755" s="144" t="s">
        <v>1788</v>
      </c>
      <c r="H755" s="144" t="s">
        <v>1789</v>
      </c>
      <c r="I755" s="144" t="s">
        <v>2153</v>
      </c>
      <c r="J755" s="144" t="s">
        <v>1817</v>
      </c>
      <c r="K755" s="144" t="s">
        <v>4303</v>
      </c>
      <c r="L755" s="144"/>
      <c r="M755" s="144" t="s">
        <v>4303</v>
      </c>
      <c r="N755" s="145">
        <v>1</v>
      </c>
      <c r="O755" s="146" t="b">
        <v>0</v>
      </c>
      <c r="P755" s="144" t="s">
        <v>1822</v>
      </c>
      <c r="Q755" t="s">
        <v>1823</v>
      </c>
      <c r="R755" s="112" t="s">
        <v>7680</v>
      </c>
    </row>
    <row r="756" spans="1:18" x14ac:dyDescent="0.25">
      <c r="A756" s="144" t="s">
        <v>10995</v>
      </c>
      <c r="B756" s="144" t="s">
        <v>4304</v>
      </c>
      <c r="C756" s="144" t="s">
        <v>1817</v>
      </c>
      <c r="D756" s="144" t="s">
        <v>1818</v>
      </c>
      <c r="E756" s="144" t="s">
        <v>1886</v>
      </c>
      <c r="F756" s="144"/>
      <c r="G756" s="144" t="s">
        <v>71</v>
      </c>
      <c r="H756" s="144" t="s">
        <v>1777</v>
      </c>
      <c r="I756" s="144" t="s">
        <v>1852</v>
      </c>
      <c r="J756" s="144" t="s">
        <v>1817</v>
      </c>
      <c r="K756" s="144" t="s">
        <v>4305</v>
      </c>
      <c r="L756" s="144"/>
      <c r="M756" s="144" t="s">
        <v>4305</v>
      </c>
      <c r="N756" s="145">
        <v>1</v>
      </c>
      <c r="O756" s="146" t="b">
        <v>0</v>
      </c>
      <c r="P756" s="144" t="s">
        <v>1822</v>
      </c>
      <c r="Q756" t="s">
        <v>1823</v>
      </c>
      <c r="R756" t="s">
        <v>821</v>
      </c>
    </row>
    <row r="757" spans="1:18" x14ac:dyDescent="0.25">
      <c r="A757" s="144" t="s">
        <v>11050</v>
      </c>
      <c r="B757" s="144" t="s">
        <v>691</v>
      </c>
      <c r="C757" s="144" t="s">
        <v>1817</v>
      </c>
      <c r="D757" s="144" t="s">
        <v>1818</v>
      </c>
      <c r="E757" s="144"/>
      <c r="F757" s="144"/>
      <c r="G757" s="144" t="s">
        <v>71</v>
      </c>
      <c r="H757" s="144" t="s">
        <v>1777</v>
      </c>
      <c r="I757" s="144" t="s">
        <v>3855</v>
      </c>
      <c r="J757" s="144" t="s">
        <v>691</v>
      </c>
      <c r="K757" s="144" t="s">
        <v>4306</v>
      </c>
      <c r="L757" s="144"/>
      <c r="M757" s="144" t="s">
        <v>4306</v>
      </c>
      <c r="N757" s="145">
        <v>1</v>
      </c>
      <c r="O757" s="146" t="b">
        <v>0</v>
      </c>
      <c r="P757" s="144" t="s">
        <v>1822</v>
      </c>
      <c r="Q757" t="s">
        <v>1823</v>
      </c>
      <c r="R757" t="s">
        <v>822</v>
      </c>
    </row>
    <row r="758" spans="1:18" x14ac:dyDescent="0.25">
      <c r="A758" s="144" t="s">
        <v>11102</v>
      </c>
      <c r="B758" s="144" t="s">
        <v>4307</v>
      </c>
      <c r="C758" s="144" t="s">
        <v>1817</v>
      </c>
      <c r="D758" s="144" t="s">
        <v>1818</v>
      </c>
      <c r="E758" s="144"/>
      <c r="F758" s="144"/>
      <c r="G758" s="144" t="s">
        <v>1788</v>
      </c>
      <c r="H758" s="144" t="s">
        <v>1789</v>
      </c>
      <c r="I758" s="144" t="s">
        <v>3855</v>
      </c>
      <c r="J758" s="144" t="s">
        <v>4307</v>
      </c>
      <c r="K758" s="144" t="s">
        <v>4308</v>
      </c>
      <c r="L758" s="144"/>
      <c r="M758" s="144" t="s">
        <v>4308</v>
      </c>
      <c r="N758" s="145">
        <v>1</v>
      </c>
      <c r="O758" s="146" t="b">
        <v>0</v>
      </c>
      <c r="P758" s="144" t="s">
        <v>1822</v>
      </c>
      <c r="Q758" t="s">
        <v>1823</v>
      </c>
      <c r="R758" t="s">
        <v>823</v>
      </c>
    </row>
    <row r="759" spans="1:18" x14ac:dyDescent="0.25">
      <c r="A759" s="144" t="s">
        <v>11138</v>
      </c>
      <c r="B759" s="144" t="s">
        <v>4310</v>
      </c>
      <c r="C759" s="144" t="s">
        <v>1817</v>
      </c>
      <c r="D759" s="144" t="s">
        <v>1818</v>
      </c>
      <c r="E759" s="144"/>
      <c r="F759" s="144"/>
      <c r="G759" s="144" t="s">
        <v>1784</v>
      </c>
      <c r="H759" s="144" t="s">
        <v>1785</v>
      </c>
      <c r="I759" s="144" t="s">
        <v>3855</v>
      </c>
      <c r="J759" s="144" t="s">
        <v>4310</v>
      </c>
      <c r="K759" s="144" t="s">
        <v>4311</v>
      </c>
      <c r="L759" s="144"/>
      <c r="M759" s="144" t="s">
        <v>4311</v>
      </c>
      <c r="N759" s="145">
        <v>1</v>
      </c>
      <c r="O759" s="146" t="b">
        <v>0</v>
      </c>
      <c r="P759" s="144" t="s">
        <v>1822</v>
      </c>
      <c r="Q759" t="s">
        <v>1823</v>
      </c>
      <c r="R759" t="s">
        <v>4309</v>
      </c>
    </row>
    <row r="760" spans="1:18" x14ac:dyDescent="0.25">
      <c r="A760" s="144" t="s">
        <v>11139</v>
      </c>
      <c r="B760" s="144" t="s">
        <v>4313</v>
      </c>
      <c r="C760" s="144" t="s">
        <v>1817</v>
      </c>
      <c r="D760" s="144" t="s">
        <v>1818</v>
      </c>
      <c r="E760" s="144"/>
      <c r="F760" s="144"/>
      <c r="G760" s="144" t="s">
        <v>1784</v>
      </c>
      <c r="H760" s="144" t="s">
        <v>1785</v>
      </c>
      <c r="I760" s="144" t="s">
        <v>2153</v>
      </c>
      <c r="J760" s="144" t="s">
        <v>1817</v>
      </c>
      <c r="K760" s="144" t="s">
        <v>4314</v>
      </c>
      <c r="L760" s="144"/>
      <c r="M760" s="144" t="s">
        <v>4314</v>
      </c>
      <c r="N760" s="145">
        <v>1</v>
      </c>
      <c r="O760" s="146" t="b">
        <v>0</v>
      </c>
      <c r="P760" s="144" t="s">
        <v>1822</v>
      </c>
      <c r="Q760" t="s">
        <v>1823</v>
      </c>
      <c r="R760" t="s">
        <v>4312</v>
      </c>
    </row>
    <row r="761" spans="1:18" x14ac:dyDescent="0.25">
      <c r="A761" s="144" t="s">
        <v>11089</v>
      </c>
      <c r="B761" s="144" t="s">
        <v>4316</v>
      </c>
      <c r="C761" s="144" t="s">
        <v>1817</v>
      </c>
      <c r="D761" s="144" t="s">
        <v>1818</v>
      </c>
      <c r="E761" s="144" t="s">
        <v>1971</v>
      </c>
      <c r="F761" s="144"/>
      <c r="G761" s="144" t="s">
        <v>1784</v>
      </c>
      <c r="H761" s="144" t="s">
        <v>1785</v>
      </c>
      <c r="I761" s="144" t="s">
        <v>2153</v>
      </c>
      <c r="J761" s="144"/>
      <c r="K761" s="144" t="s">
        <v>4317</v>
      </c>
      <c r="L761" s="144" t="s">
        <v>1817</v>
      </c>
      <c r="M761" s="144" t="s">
        <v>4317</v>
      </c>
      <c r="N761" s="145">
        <v>1</v>
      </c>
      <c r="O761" s="146" t="b">
        <v>0</v>
      </c>
      <c r="P761" s="144" t="s">
        <v>1822</v>
      </c>
      <c r="Q761" t="s">
        <v>1823</v>
      </c>
      <c r="R761" t="s">
        <v>4315</v>
      </c>
    </row>
    <row r="762" spans="1:18" x14ac:dyDescent="0.25">
      <c r="A762" s="144" t="s">
        <v>11223</v>
      </c>
      <c r="B762" s="144" t="s">
        <v>585</v>
      </c>
      <c r="C762" s="144"/>
      <c r="D762" s="144" t="s">
        <v>1818</v>
      </c>
      <c r="E762" s="144" t="s">
        <v>1926</v>
      </c>
      <c r="F762" s="144" t="s">
        <v>2708</v>
      </c>
      <c r="G762" s="144" t="s">
        <v>1784</v>
      </c>
      <c r="H762" s="144" t="s">
        <v>1785</v>
      </c>
      <c r="I762" s="144" t="s">
        <v>1852</v>
      </c>
      <c r="J762" s="144"/>
      <c r="K762" s="144"/>
      <c r="L762" s="144" t="s">
        <v>4318</v>
      </c>
      <c r="M762" s="144" t="s">
        <v>4319</v>
      </c>
      <c r="N762" s="145">
        <v>61</v>
      </c>
      <c r="O762" s="146" t="b">
        <v>0</v>
      </c>
      <c r="P762" s="144" t="s">
        <v>1822</v>
      </c>
      <c r="Q762" t="s">
        <v>1823</v>
      </c>
      <c r="R762" t="s">
        <v>584</v>
      </c>
    </row>
    <row r="763" spans="1:18" x14ac:dyDescent="0.25">
      <c r="A763" s="144" t="s">
        <v>11226</v>
      </c>
      <c r="B763" s="144" t="s">
        <v>4321</v>
      </c>
      <c r="C763" s="144"/>
      <c r="D763" s="144" t="s">
        <v>1818</v>
      </c>
      <c r="E763" s="144" t="s">
        <v>1938</v>
      </c>
      <c r="F763" s="144" t="s">
        <v>2704</v>
      </c>
      <c r="G763" s="144" t="s">
        <v>1784</v>
      </c>
      <c r="H763" s="144" t="s">
        <v>1785</v>
      </c>
      <c r="I763" s="144" t="s">
        <v>1852</v>
      </c>
      <c r="J763" s="144"/>
      <c r="K763" s="144" t="s">
        <v>4322</v>
      </c>
      <c r="L763" s="144"/>
      <c r="M763" s="144" t="s">
        <v>4322</v>
      </c>
      <c r="N763" s="145">
        <v>61</v>
      </c>
      <c r="O763" s="146" t="b">
        <v>0</v>
      </c>
      <c r="P763" s="144" t="s">
        <v>1822</v>
      </c>
      <c r="Q763" t="s">
        <v>1823</v>
      </c>
      <c r="R763" t="s">
        <v>584</v>
      </c>
    </row>
    <row r="764" spans="1:18" x14ac:dyDescent="0.25">
      <c r="A764" s="144" t="s">
        <v>11227</v>
      </c>
      <c r="B764" s="144" t="s">
        <v>4324</v>
      </c>
      <c r="C764" s="144"/>
      <c r="D764" s="144" t="s">
        <v>1818</v>
      </c>
      <c r="E764" s="144" t="s">
        <v>1938</v>
      </c>
      <c r="F764" s="144" t="s">
        <v>2704</v>
      </c>
      <c r="G764" s="144" t="s">
        <v>1784</v>
      </c>
      <c r="H764" s="144" t="s">
        <v>1785</v>
      </c>
      <c r="I764" s="144" t="s">
        <v>1852</v>
      </c>
      <c r="J764" s="144"/>
      <c r="K764" s="144" t="s">
        <v>4325</v>
      </c>
      <c r="L764" s="144"/>
      <c r="M764" s="144" t="s">
        <v>4325</v>
      </c>
      <c r="N764" s="145">
        <v>61</v>
      </c>
      <c r="O764" s="146" t="b">
        <v>0</v>
      </c>
      <c r="P764" s="144" t="s">
        <v>1822</v>
      </c>
      <c r="Q764" t="s">
        <v>1823</v>
      </c>
      <c r="R764" t="s">
        <v>584</v>
      </c>
    </row>
    <row r="765" spans="1:18" x14ac:dyDescent="0.25">
      <c r="A765" s="144" t="s">
        <v>11228</v>
      </c>
      <c r="B765" s="144" t="s">
        <v>4327</v>
      </c>
      <c r="C765" s="144"/>
      <c r="D765" s="144" t="s">
        <v>1818</v>
      </c>
      <c r="E765" s="144" t="s">
        <v>1938</v>
      </c>
      <c r="F765" s="144" t="s">
        <v>4328</v>
      </c>
      <c r="G765" s="144" t="s">
        <v>1784</v>
      </c>
      <c r="H765" s="144" t="s">
        <v>1785</v>
      </c>
      <c r="I765" s="144" t="s">
        <v>1852</v>
      </c>
      <c r="J765" s="144"/>
      <c r="K765" s="144" t="s">
        <v>4329</v>
      </c>
      <c r="L765" s="144"/>
      <c r="M765" s="144" t="s">
        <v>4329</v>
      </c>
      <c r="N765" s="145">
        <v>61</v>
      </c>
      <c r="O765" s="146" t="b">
        <v>0</v>
      </c>
      <c r="P765" s="144" t="s">
        <v>1822</v>
      </c>
      <c r="Q765" t="s">
        <v>1823</v>
      </c>
      <c r="R765" t="s">
        <v>584</v>
      </c>
    </row>
    <row r="766" spans="1:18" x14ac:dyDescent="0.25">
      <c r="A766" s="144" t="s">
        <v>11229</v>
      </c>
      <c r="B766" s="144" t="s">
        <v>4331</v>
      </c>
      <c r="C766" s="144"/>
      <c r="D766" s="144" t="s">
        <v>1818</v>
      </c>
      <c r="E766" s="144" t="s">
        <v>1938</v>
      </c>
      <c r="F766" s="144" t="s">
        <v>2704</v>
      </c>
      <c r="G766" s="144" t="s">
        <v>1784</v>
      </c>
      <c r="H766" s="144" t="s">
        <v>1785</v>
      </c>
      <c r="I766" s="144" t="s">
        <v>1852</v>
      </c>
      <c r="J766" s="144"/>
      <c r="K766" s="144" t="s">
        <v>4332</v>
      </c>
      <c r="L766" s="144"/>
      <c r="M766" s="144" t="s">
        <v>4332</v>
      </c>
      <c r="N766" s="145">
        <v>61</v>
      </c>
      <c r="O766" s="146" t="b">
        <v>0</v>
      </c>
      <c r="P766" s="144" t="s">
        <v>1822</v>
      </c>
      <c r="Q766" t="s">
        <v>1823</v>
      </c>
      <c r="R766" t="s">
        <v>584</v>
      </c>
    </row>
    <row r="767" spans="1:18" x14ac:dyDescent="0.25">
      <c r="A767" s="144" t="s">
        <v>11220</v>
      </c>
      <c r="B767" s="144" t="s">
        <v>4334</v>
      </c>
      <c r="C767" s="144"/>
      <c r="D767" s="144" t="s">
        <v>1818</v>
      </c>
      <c r="E767" s="144" t="s">
        <v>1832</v>
      </c>
      <c r="F767" s="144" t="s">
        <v>2781</v>
      </c>
      <c r="G767" s="144" t="s">
        <v>1784</v>
      </c>
      <c r="H767" s="144" t="s">
        <v>1785</v>
      </c>
      <c r="I767" s="144" t="s">
        <v>1852</v>
      </c>
      <c r="J767" s="144"/>
      <c r="K767" s="144" t="s">
        <v>4335</v>
      </c>
      <c r="L767" s="144"/>
      <c r="M767" s="144" t="s">
        <v>4335</v>
      </c>
      <c r="N767" s="145">
        <v>61</v>
      </c>
      <c r="O767" s="146" t="b">
        <v>0</v>
      </c>
      <c r="P767" s="144" t="s">
        <v>1822</v>
      </c>
      <c r="Q767" t="s">
        <v>1823</v>
      </c>
      <c r="R767" t="s">
        <v>584</v>
      </c>
    </row>
    <row r="768" spans="1:18" x14ac:dyDescent="0.25">
      <c r="A768" s="144" t="s">
        <v>11213</v>
      </c>
      <c r="B768" s="144" t="s">
        <v>4337</v>
      </c>
      <c r="C768" s="144"/>
      <c r="D768" s="144" t="s">
        <v>1818</v>
      </c>
      <c r="E768" s="144" t="s">
        <v>2086</v>
      </c>
      <c r="F768" s="144" t="s">
        <v>4338</v>
      </c>
      <c r="G768" s="144" t="s">
        <v>1784</v>
      </c>
      <c r="H768" s="144" t="s">
        <v>1785</v>
      </c>
      <c r="I768" s="144" t="s">
        <v>1852</v>
      </c>
      <c r="J768" s="144"/>
      <c r="K768" s="144" t="s">
        <v>4339</v>
      </c>
      <c r="L768" s="144"/>
      <c r="M768" s="144" t="s">
        <v>4340</v>
      </c>
      <c r="N768" s="145">
        <v>61</v>
      </c>
      <c r="O768" s="146" t="b">
        <v>0</v>
      </c>
      <c r="P768" s="144" t="s">
        <v>1822</v>
      </c>
      <c r="Q768" t="s">
        <v>1823</v>
      </c>
      <c r="R768" t="s">
        <v>584</v>
      </c>
    </row>
    <row r="769" spans="1:18" x14ac:dyDescent="0.25">
      <c r="A769" s="144" t="s">
        <v>11214</v>
      </c>
      <c r="B769" s="144" t="s">
        <v>4342</v>
      </c>
      <c r="C769" s="144"/>
      <c r="D769" s="144" t="s">
        <v>1818</v>
      </c>
      <c r="E769" s="144" t="s">
        <v>2086</v>
      </c>
      <c r="F769" s="144" t="s">
        <v>2662</v>
      </c>
      <c r="G769" s="144" t="s">
        <v>1784</v>
      </c>
      <c r="H769" s="144" t="s">
        <v>1785</v>
      </c>
      <c r="I769" s="144" t="s">
        <v>1852</v>
      </c>
      <c r="J769" s="144"/>
      <c r="K769" s="144" t="s">
        <v>4343</v>
      </c>
      <c r="L769" s="144"/>
      <c r="M769" s="144" t="s">
        <v>4344</v>
      </c>
      <c r="N769" s="145">
        <v>61</v>
      </c>
      <c r="O769" s="146" t="b">
        <v>0</v>
      </c>
      <c r="P769" s="144" t="s">
        <v>1822</v>
      </c>
      <c r="Q769" t="s">
        <v>1823</v>
      </c>
      <c r="R769" t="s">
        <v>584</v>
      </c>
    </row>
    <row r="770" spans="1:18" x14ac:dyDescent="0.25">
      <c r="A770" s="144" t="s">
        <v>11215</v>
      </c>
      <c r="B770" s="144" t="s">
        <v>4346</v>
      </c>
      <c r="C770" s="144"/>
      <c r="D770" s="144" t="s">
        <v>1818</v>
      </c>
      <c r="E770" s="144" t="s">
        <v>2086</v>
      </c>
      <c r="F770" s="144" t="s">
        <v>4338</v>
      </c>
      <c r="G770" s="144" t="s">
        <v>1784</v>
      </c>
      <c r="H770" s="144" t="s">
        <v>1785</v>
      </c>
      <c r="I770" s="144" t="s">
        <v>1852</v>
      </c>
      <c r="J770" s="144"/>
      <c r="K770" s="144" t="s">
        <v>4347</v>
      </c>
      <c r="L770" s="144"/>
      <c r="M770" s="144" t="s">
        <v>4347</v>
      </c>
      <c r="N770" s="145">
        <v>61</v>
      </c>
      <c r="O770" s="146" t="b">
        <v>0</v>
      </c>
      <c r="P770" s="144" t="s">
        <v>1822</v>
      </c>
      <c r="Q770" t="s">
        <v>1823</v>
      </c>
      <c r="R770" t="s">
        <v>584</v>
      </c>
    </row>
    <row r="771" spans="1:18" x14ac:dyDescent="0.25">
      <c r="A771" s="144" t="s">
        <v>11225</v>
      </c>
      <c r="B771" s="144" t="s">
        <v>4349</v>
      </c>
      <c r="C771" s="144"/>
      <c r="D771" s="144" t="s">
        <v>1818</v>
      </c>
      <c r="E771" s="144" t="s">
        <v>1881</v>
      </c>
      <c r="F771" s="144" t="s">
        <v>4350</v>
      </c>
      <c r="G771" s="144" t="s">
        <v>1784</v>
      </c>
      <c r="H771" s="144" t="s">
        <v>1785</v>
      </c>
      <c r="I771" s="144" t="s">
        <v>1852</v>
      </c>
      <c r="J771" s="144"/>
      <c r="K771" s="144" t="s">
        <v>4351</v>
      </c>
      <c r="L771" s="144"/>
      <c r="M771" s="144" t="s">
        <v>4351</v>
      </c>
      <c r="N771" s="145">
        <v>61</v>
      </c>
      <c r="O771" s="146" t="b">
        <v>0</v>
      </c>
      <c r="P771" s="144" t="s">
        <v>1822</v>
      </c>
      <c r="Q771" t="s">
        <v>1823</v>
      </c>
      <c r="R771" t="s">
        <v>584</v>
      </c>
    </row>
    <row r="772" spans="1:18" x14ac:dyDescent="0.25">
      <c r="A772" s="144" t="s">
        <v>11224</v>
      </c>
      <c r="B772" s="144" t="s">
        <v>4353</v>
      </c>
      <c r="C772" s="144"/>
      <c r="D772" s="144" t="s">
        <v>1818</v>
      </c>
      <c r="E772" s="144" t="s">
        <v>1971</v>
      </c>
      <c r="F772" s="144" t="s">
        <v>4354</v>
      </c>
      <c r="G772" s="144" t="s">
        <v>1784</v>
      </c>
      <c r="H772" s="144" t="s">
        <v>1785</v>
      </c>
      <c r="I772" s="144" t="s">
        <v>1852</v>
      </c>
      <c r="J772" s="144"/>
      <c r="K772" s="144" t="s">
        <v>4355</v>
      </c>
      <c r="L772" s="144"/>
      <c r="M772" s="144" t="s">
        <v>4356</v>
      </c>
      <c r="N772" s="145">
        <v>61</v>
      </c>
      <c r="O772" s="146" t="b">
        <v>0</v>
      </c>
      <c r="P772" s="144" t="s">
        <v>1822</v>
      </c>
      <c r="Q772" t="s">
        <v>1823</v>
      </c>
      <c r="R772" t="s">
        <v>584</v>
      </c>
    </row>
    <row r="773" spans="1:18" x14ac:dyDescent="0.25">
      <c r="A773" s="144" t="s">
        <v>11230</v>
      </c>
      <c r="B773" s="144" t="s">
        <v>4358</v>
      </c>
      <c r="C773" s="144"/>
      <c r="D773" s="144" t="s">
        <v>1818</v>
      </c>
      <c r="E773" s="144" t="s">
        <v>1938</v>
      </c>
      <c r="F773" s="144" t="s">
        <v>4359</v>
      </c>
      <c r="G773" s="144" t="s">
        <v>1784</v>
      </c>
      <c r="H773" s="144" t="s">
        <v>1785</v>
      </c>
      <c r="I773" s="144" t="s">
        <v>1852</v>
      </c>
      <c r="J773" s="144"/>
      <c r="K773" s="144" t="s">
        <v>4360</v>
      </c>
      <c r="L773" s="144"/>
      <c r="M773" s="144" t="s">
        <v>4360</v>
      </c>
      <c r="N773" s="145">
        <v>61</v>
      </c>
      <c r="O773" s="146" t="b">
        <v>0</v>
      </c>
      <c r="P773" s="144" t="s">
        <v>1822</v>
      </c>
      <c r="Q773" t="s">
        <v>1823</v>
      </c>
      <c r="R773" t="s">
        <v>584</v>
      </c>
    </row>
    <row r="774" spans="1:18" x14ac:dyDescent="0.25">
      <c r="A774" s="144" t="s">
        <v>11246</v>
      </c>
      <c r="B774" s="144" t="s">
        <v>4362</v>
      </c>
      <c r="C774" s="144"/>
      <c r="D774" s="144" t="s">
        <v>1818</v>
      </c>
      <c r="E774" s="144" t="s">
        <v>1955</v>
      </c>
      <c r="F774" s="144" t="s">
        <v>4363</v>
      </c>
      <c r="G774" s="144" t="s">
        <v>1784</v>
      </c>
      <c r="H774" s="144" t="s">
        <v>1785</v>
      </c>
      <c r="I774" s="144" t="s">
        <v>1852</v>
      </c>
      <c r="J774" s="144"/>
      <c r="K774" s="144" t="s">
        <v>4364</v>
      </c>
      <c r="L774" s="144"/>
      <c r="M774" s="144" t="s">
        <v>4364</v>
      </c>
      <c r="N774" s="145">
        <v>61</v>
      </c>
      <c r="O774" s="146" t="b">
        <v>0</v>
      </c>
      <c r="P774" s="144" t="s">
        <v>1822</v>
      </c>
      <c r="Q774" t="s">
        <v>1823</v>
      </c>
      <c r="R774" t="s">
        <v>584</v>
      </c>
    </row>
    <row r="775" spans="1:18" x14ac:dyDescent="0.25">
      <c r="A775" s="144" t="s">
        <v>11247</v>
      </c>
      <c r="B775" s="144" t="s">
        <v>4366</v>
      </c>
      <c r="C775" s="144"/>
      <c r="D775" s="144" t="s">
        <v>1818</v>
      </c>
      <c r="E775" s="144" t="s">
        <v>1955</v>
      </c>
      <c r="F775" s="144" t="s">
        <v>4367</v>
      </c>
      <c r="G775" s="144" t="s">
        <v>1784</v>
      </c>
      <c r="H775" s="144" t="s">
        <v>1785</v>
      </c>
      <c r="I775" s="144" t="s">
        <v>1852</v>
      </c>
      <c r="J775" s="144"/>
      <c r="K775" s="144" t="s">
        <v>4368</v>
      </c>
      <c r="L775" s="144"/>
      <c r="M775" s="144" t="s">
        <v>4368</v>
      </c>
      <c r="N775" s="145">
        <v>61</v>
      </c>
      <c r="O775" s="146" t="b">
        <v>0</v>
      </c>
      <c r="P775" s="144" t="s">
        <v>1822</v>
      </c>
      <c r="Q775" t="s">
        <v>1823</v>
      </c>
      <c r="R775" t="s">
        <v>584</v>
      </c>
    </row>
    <row r="776" spans="1:18" x14ac:dyDescent="0.25">
      <c r="A776" s="144" t="s">
        <v>11216</v>
      </c>
      <c r="B776" s="144" t="s">
        <v>4370</v>
      </c>
      <c r="C776" s="144"/>
      <c r="D776" s="144" t="s">
        <v>1818</v>
      </c>
      <c r="E776" s="144" t="s">
        <v>2086</v>
      </c>
      <c r="F776" s="144" t="s">
        <v>4371</v>
      </c>
      <c r="G776" s="144" t="s">
        <v>1784</v>
      </c>
      <c r="H776" s="144" t="s">
        <v>1785</v>
      </c>
      <c r="I776" s="144" t="s">
        <v>1852</v>
      </c>
      <c r="J776" s="144"/>
      <c r="K776" s="144" t="s">
        <v>4372</v>
      </c>
      <c r="L776" s="144"/>
      <c r="M776" s="144" t="s">
        <v>4372</v>
      </c>
      <c r="N776" s="145">
        <v>61</v>
      </c>
      <c r="O776" s="146" t="b">
        <v>0</v>
      </c>
      <c r="P776" s="144" t="s">
        <v>1822</v>
      </c>
      <c r="Q776" t="s">
        <v>1823</v>
      </c>
      <c r="R776" t="s">
        <v>584</v>
      </c>
    </row>
    <row r="777" spans="1:18" x14ac:dyDescent="0.25">
      <c r="A777" s="144" t="s">
        <v>11217</v>
      </c>
      <c r="B777" s="144" t="s">
        <v>4374</v>
      </c>
      <c r="C777" s="144"/>
      <c r="D777" s="144" t="s">
        <v>1818</v>
      </c>
      <c r="E777" s="144" t="s">
        <v>2086</v>
      </c>
      <c r="F777" s="144" t="s">
        <v>4375</v>
      </c>
      <c r="G777" s="144" t="s">
        <v>1784</v>
      </c>
      <c r="H777" s="144" t="s">
        <v>1785</v>
      </c>
      <c r="I777" s="144" t="s">
        <v>1852</v>
      </c>
      <c r="J777" s="144"/>
      <c r="K777" s="144" t="s">
        <v>4376</v>
      </c>
      <c r="L777" s="144"/>
      <c r="M777" s="144" t="s">
        <v>4377</v>
      </c>
      <c r="N777" s="145">
        <v>61</v>
      </c>
      <c r="O777" s="146" t="b">
        <v>0</v>
      </c>
      <c r="P777" s="144" t="s">
        <v>1822</v>
      </c>
      <c r="Q777" t="s">
        <v>1823</v>
      </c>
      <c r="R777" t="s">
        <v>584</v>
      </c>
    </row>
    <row r="778" spans="1:18" x14ac:dyDescent="0.25">
      <c r="A778" s="144" t="s">
        <v>11243</v>
      </c>
      <c r="B778" s="144" t="s">
        <v>4379</v>
      </c>
      <c r="C778" s="144"/>
      <c r="D778" s="144" t="s">
        <v>1818</v>
      </c>
      <c r="E778" s="144" t="s">
        <v>1858</v>
      </c>
      <c r="F778" s="144" t="s">
        <v>4380</v>
      </c>
      <c r="G778" s="144" t="s">
        <v>1784</v>
      </c>
      <c r="H778" s="144" t="s">
        <v>1785</v>
      </c>
      <c r="I778" s="144" t="s">
        <v>1852</v>
      </c>
      <c r="J778" s="144"/>
      <c r="K778" s="144" t="s">
        <v>4381</v>
      </c>
      <c r="L778" s="144"/>
      <c r="M778" s="144" t="s">
        <v>4382</v>
      </c>
      <c r="N778" s="145">
        <v>61</v>
      </c>
      <c r="O778" s="146" t="b">
        <v>0</v>
      </c>
      <c r="P778" s="144" t="s">
        <v>1822</v>
      </c>
      <c r="Q778" t="s">
        <v>1823</v>
      </c>
      <c r="R778" t="s">
        <v>584</v>
      </c>
    </row>
    <row r="779" spans="1:18" x14ac:dyDescent="0.25">
      <c r="A779" s="144" t="s">
        <v>11231</v>
      </c>
      <c r="B779" s="144" t="s">
        <v>4384</v>
      </c>
      <c r="C779" s="144"/>
      <c r="D779" s="144" t="s">
        <v>1818</v>
      </c>
      <c r="E779" s="144" t="s">
        <v>1938</v>
      </c>
      <c r="F779" s="144" t="s">
        <v>2704</v>
      </c>
      <c r="G779" s="144" t="s">
        <v>1784</v>
      </c>
      <c r="H779" s="144" t="s">
        <v>1785</v>
      </c>
      <c r="I779" s="144" t="s">
        <v>1852</v>
      </c>
      <c r="J779" s="144"/>
      <c r="K779" s="144" t="s">
        <v>4385</v>
      </c>
      <c r="L779" s="144"/>
      <c r="M779" s="144" t="s">
        <v>4385</v>
      </c>
      <c r="N779" s="145">
        <v>61</v>
      </c>
      <c r="O779" s="146" t="b">
        <v>0</v>
      </c>
      <c r="P779" s="144" t="s">
        <v>1822</v>
      </c>
      <c r="Q779" t="s">
        <v>1823</v>
      </c>
      <c r="R779" t="s">
        <v>584</v>
      </c>
    </row>
    <row r="780" spans="1:18" x14ac:dyDescent="0.25">
      <c r="A780" s="144" t="s">
        <v>11232</v>
      </c>
      <c r="B780" s="144" t="s">
        <v>4387</v>
      </c>
      <c r="C780" s="144"/>
      <c r="D780" s="144" t="s">
        <v>1818</v>
      </c>
      <c r="E780" s="144" t="s">
        <v>1938</v>
      </c>
      <c r="F780" s="144" t="s">
        <v>4328</v>
      </c>
      <c r="G780" s="144" t="s">
        <v>1784</v>
      </c>
      <c r="H780" s="144" t="s">
        <v>1785</v>
      </c>
      <c r="I780" s="144" t="s">
        <v>1852</v>
      </c>
      <c r="J780" s="144"/>
      <c r="K780" s="144" t="s">
        <v>4388</v>
      </c>
      <c r="L780" s="144"/>
      <c r="M780" s="144" t="s">
        <v>4388</v>
      </c>
      <c r="N780" s="145">
        <v>61</v>
      </c>
      <c r="O780" s="146" t="b">
        <v>0</v>
      </c>
      <c r="P780" s="144" t="s">
        <v>1822</v>
      </c>
      <c r="Q780" t="s">
        <v>1823</v>
      </c>
      <c r="R780" t="s">
        <v>584</v>
      </c>
    </row>
    <row r="781" spans="1:18" x14ac:dyDescent="0.25">
      <c r="A781" s="144" t="s">
        <v>11233</v>
      </c>
      <c r="B781" s="144" t="s">
        <v>4390</v>
      </c>
      <c r="C781" s="144"/>
      <c r="D781" s="144" t="s">
        <v>1818</v>
      </c>
      <c r="E781" s="144" t="s">
        <v>1938</v>
      </c>
      <c r="F781" s="144" t="s">
        <v>4328</v>
      </c>
      <c r="G781" s="144" t="s">
        <v>1784</v>
      </c>
      <c r="H781" s="144" t="s">
        <v>1785</v>
      </c>
      <c r="I781" s="144" t="s">
        <v>1852</v>
      </c>
      <c r="J781" s="144"/>
      <c r="K781" s="144" t="s">
        <v>4391</v>
      </c>
      <c r="L781" s="144"/>
      <c r="M781" s="144" t="s">
        <v>4391</v>
      </c>
      <c r="N781" s="145">
        <v>61</v>
      </c>
      <c r="O781" s="146" t="b">
        <v>0</v>
      </c>
      <c r="P781" s="144" t="s">
        <v>1822</v>
      </c>
      <c r="Q781" t="s">
        <v>1823</v>
      </c>
      <c r="R781" t="s">
        <v>584</v>
      </c>
    </row>
    <row r="782" spans="1:18" x14ac:dyDescent="0.25">
      <c r="A782" s="144" t="s">
        <v>11221</v>
      </c>
      <c r="B782" s="144" t="s">
        <v>4393</v>
      </c>
      <c r="C782" s="144"/>
      <c r="D782" s="144" t="s">
        <v>1818</v>
      </c>
      <c r="E782" s="144" t="s">
        <v>1832</v>
      </c>
      <c r="F782" s="144" t="s">
        <v>2781</v>
      </c>
      <c r="G782" s="144" t="s">
        <v>1784</v>
      </c>
      <c r="H782" s="144" t="s">
        <v>1785</v>
      </c>
      <c r="I782" s="144" t="s">
        <v>1852</v>
      </c>
      <c r="J782" s="144"/>
      <c r="K782" s="144" t="s">
        <v>4394</v>
      </c>
      <c r="L782" s="144"/>
      <c r="M782" s="144" t="s">
        <v>4394</v>
      </c>
      <c r="N782" s="145">
        <v>61</v>
      </c>
      <c r="O782" s="146" t="b">
        <v>0</v>
      </c>
      <c r="P782" s="144" t="s">
        <v>1822</v>
      </c>
      <c r="Q782" t="s">
        <v>1823</v>
      </c>
      <c r="R782" t="s">
        <v>584</v>
      </c>
    </row>
    <row r="783" spans="1:18" x14ac:dyDescent="0.25">
      <c r="A783" s="144" t="s">
        <v>11222</v>
      </c>
      <c r="B783" s="144" t="s">
        <v>4396</v>
      </c>
      <c r="C783" s="144"/>
      <c r="D783" s="144" t="s">
        <v>1818</v>
      </c>
      <c r="E783" s="144" t="s">
        <v>1832</v>
      </c>
      <c r="F783" s="144" t="s">
        <v>2781</v>
      </c>
      <c r="G783" s="144" t="s">
        <v>1784</v>
      </c>
      <c r="H783" s="144" t="s">
        <v>1785</v>
      </c>
      <c r="I783" s="144" t="s">
        <v>1852</v>
      </c>
      <c r="J783" s="144"/>
      <c r="K783" s="144" t="s">
        <v>4397</v>
      </c>
      <c r="L783" s="144"/>
      <c r="M783" s="144" t="s">
        <v>4397</v>
      </c>
      <c r="N783" s="145">
        <v>61</v>
      </c>
      <c r="O783" s="146" t="b">
        <v>0</v>
      </c>
      <c r="P783" s="144" t="s">
        <v>1822</v>
      </c>
      <c r="Q783" t="s">
        <v>1823</v>
      </c>
      <c r="R783" t="s">
        <v>584</v>
      </c>
    </row>
    <row r="784" spans="1:18" x14ac:dyDescent="0.25">
      <c r="A784" s="144" t="s">
        <v>11234</v>
      </c>
      <c r="B784" s="144" t="s">
        <v>4399</v>
      </c>
      <c r="C784" s="144"/>
      <c r="D784" s="144" t="s">
        <v>1818</v>
      </c>
      <c r="E784" s="144" t="s">
        <v>1938</v>
      </c>
      <c r="F784" s="144" t="s">
        <v>4328</v>
      </c>
      <c r="G784" s="144" t="s">
        <v>1784</v>
      </c>
      <c r="H784" s="144" t="s">
        <v>1785</v>
      </c>
      <c r="I784" s="144" t="s">
        <v>1852</v>
      </c>
      <c r="J784" s="144"/>
      <c r="K784" s="144" t="s">
        <v>4400</v>
      </c>
      <c r="L784" s="144"/>
      <c r="M784" s="144" t="s">
        <v>4401</v>
      </c>
      <c r="N784" s="145">
        <v>61</v>
      </c>
      <c r="O784" s="146" t="b">
        <v>0</v>
      </c>
      <c r="P784" s="144" t="s">
        <v>1822</v>
      </c>
      <c r="Q784" t="s">
        <v>1823</v>
      </c>
      <c r="R784" t="s">
        <v>584</v>
      </c>
    </row>
    <row r="785" spans="1:18" x14ac:dyDescent="0.25">
      <c r="A785" s="144" t="s">
        <v>11235</v>
      </c>
      <c r="B785" s="144" t="s">
        <v>4403</v>
      </c>
      <c r="C785" s="144"/>
      <c r="D785" s="144" t="s">
        <v>1818</v>
      </c>
      <c r="E785" s="144" t="s">
        <v>1938</v>
      </c>
      <c r="F785" s="144" t="s">
        <v>4328</v>
      </c>
      <c r="G785" s="144" t="s">
        <v>1784</v>
      </c>
      <c r="H785" s="144" t="s">
        <v>1785</v>
      </c>
      <c r="I785" s="144" t="s">
        <v>1852</v>
      </c>
      <c r="J785" s="144"/>
      <c r="K785" s="144" t="s">
        <v>4404</v>
      </c>
      <c r="L785" s="144"/>
      <c r="M785" s="144" t="s">
        <v>4404</v>
      </c>
      <c r="N785" s="145">
        <v>61</v>
      </c>
      <c r="O785" s="146" t="b">
        <v>0</v>
      </c>
      <c r="P785" s="144" t="s">
        <v>1822</v>
      </c>
      <c r="Q785" t="s">
        <v>1823</v>
      </c>
      <c r="R785" t="s">
        <v>584</v>
      </c>
    </row>
    <row r="786" spans="1:18" x14ac:dyDescent="0.25">
      <c r="A786" s="144" t="s">
        <v>11236</v>
      </c>
      <c r="B786" s="144" t="s">
        <v>4406</v>
      </c>
      <c r="C786" s="144"/>
      <c r="D786" s="144" t="s">
        <v>1818</v>
      </c>
      <c r="E786" s="144"/>
      <c r="F786" s="144"/>
      <c r="G786" s="144" t="s">
        <v>1784</v>
      </c>
      <c r="H786" s="144" t="s">
        <v>1785</v>
      </c>
      <c r="I786" s="144" t="s">
        <v>1852</v>
      </c>
      <c r="J786" s="144"/>
      <c r="K786" s="144" t="s">
        <v>4407</v>
      </c>
      <c r="L786" s="144"/>
      <c r="M786" s="144" t="s">
        <v>4407</v>
      </c>
      <c r="N786" s="145">
        <v>61</v>
      </c>
      <c r="O786" s="146" t="b">
        <v>0</v>
      </c>
      <c r="P786" s="144" t="s">
        <v>1822</v>
      </c>
      <c r="Q786" t="s">
        <v>1823</v>
      </c>
      <c r="R786" t="s">
        <v>584</v>
      </c>
    </row>
    <row r="787" spans="1:18" x14ac:dyDescent="0.25">
      <c r="A787" s="144" t="s">
        <v>11250</v>
      </c>
      <c r="B787" s="144" t="s">
        <v>4409</v>
      </c>
      <c r="C787" s="144"/>
      <c r="D787" s="144" t="s">
        <v>1836</v>
      </c>
      <c r="E787" s="144" t="s">
        <v>4410</v>
      </c>
      <c r="F787" s="144" t="s">
        <v>4411</v>
      </c>
      <c r="G787" s="144" t="s">
        <v>1784</v>
      </c>
      <c r="H787" s="144" t="s">
        <v>1785</v>
      </c>
      <c r="I787" s="144" t="s">
        <v>1852</v>
      </c>
      <c r="J787" s="144"/>
      <c r="K787" s="144" t="s">
        <v>4412</v>
      </c>
      <c r="L787" s="144"/>
      <c r="M787" s="144" t="s">
        <v>4412</v>
      </c>
      <c r="N787" s="145">
        <v>61</v>
      </c>
      <c r="O787" s="146" t="b">
        <v>0</v>
      </c>
      <c r="P787" s="144" t="s">
        <v>1822</v>
      </c>
      <c r="Q787" t="s">
        <v>1823</v>
      </c>
      <c r="R787" t="s">
        <v>584</v>
      </c>
    </row>
    <row r="788" spans="1:18" x14ac:dyDescent="0.25">
      <c r="A788" s="144" t="s">
        <v>11202</v>
      </c>
      <c r="B788" s="144" t="s">
        <v>4414</v>
      </c>
      <c r="C788" s="144"/>
      <c r="D788" s="144" t="s">
        <v>2147</v>
      </c>
      <c r="E788" s="144" t="s">
        <v>2756</v>
      </c>
      <c r="F788" s="144" t="s">
        <v>4415</v>
      </c>
      <c r="G788" s="144" t="s">
        <v>1784</v>
      </c>
      <c r="H788" s="144" t="s">
        <v>1785</v>
      </c>
      <c r="I788" s="144" t="s">
        <v>1852</v>
      </c>
      <c r="J788" s="144"/>
      <c r="K788" s="144" t="s">
        <v>4416</v>
      </c>
      <c r="L788" s="144"/>
      <c r="M788" s="144" t="s">
        <v>4417</v>
      </c>
      <c r="N788" s="145">
        <v>61</v>
      </c>
      <c r="O788" s="146" t="b">
        <v>0</v>
      </c>
      <c r="P788" s="144" t="s">
        <v>1822</v>
      </c>
      <c r="Q788" t="s">
        <v>1823</v>
      </c>
      <c r="R788" t="s">
        <v>584</v>
      </c>
    </row>
    <row r="789" spans="1:18" x14ac:dyDescent="0.25">
      <c r="A789" s="144" t="s">
        <v>11203</v>
      </c>
      <c r="B789" s="144" t="s">
        <v>4419</v>
      </c>
      <c r="C789" s="144"/>
      <c r="D789" s="144" t="s">
        <v>2147</v>
      </c>
      <c r="E789" s="144" t="s">
        <v>2756</v>
      </c>
      <c r="F789" s="144" t="s">
        <v>4420</v>
      </c>
      <c r="G789" s="144" t="s">
        <v>1784</v>
      </c>
      <c r="H789" s="144" t="s">
        <v>1785</v>
      </c>
      <c r="I789" s="144" t="s">
        <v>1852</v>
      </c>
      <c r="J789" s="144"/>
      <c r="K789" s="144" t="s">
        <v>4421</v>
      </c>
      <c r="L789" s="144"/>
      <c r="M789" s="144" t="s">
        <v>4422</v>
      </c>
      <c r="N789" s="145">
        <v>61</v>
      </c>
      <c r="O789" s="146" t="b">
        <v>0</v>
      </c>
      <c r="P789" s="144" t="s">
        <v>1822</v>
      </c>
      <c r="Q789" t="s">
        <v>1823</v>
      </c>
      <c r="R789" t="s">
        <v>584</v>
      </c>
    </row>
    <row r="790" spans="1:18" x14ac:dyDescent="0.25">
      <c r="A790" s="144" t="s">
        <v>11241</v>
      </c>
      <c r="B790" s="144" t="s">
        <v>4424</v>
      </c>
      <c r="C790" s="144"/>
      <c r="D790" s="144" t="s">
        <v>1818</v>
      </c>
      <c r="E790" s="144"/>
      <c r="F790" s="144"/>
      <c r="G790" s="144" t="s">
        <v>1784</v>
      </c>
      <c r="H790" s="144" t="s">
        <v>1785</v>
      </c>
      <c r="I790" s="144" t="s">
        <v>1852</v>
      </c>
      <c r="J790" s="144"/>
      <c r="K790" s="144" t="s">
        <v>4425</v>
      </c>
      <c r="L790" s="144"/>
      <c r="M790" s="144" t="s">
        <v>4425</v>
      </c>
      <c r="N790" s="145">
        <v>61</v>
      </c>
      <c r="O790" s="146" t="b">
        <v>0</v>
      </c>
      <c r="P790" s="144" t="s">
        <v>1822</v>
      </c>
      <c r="Q790" t="s">
        <v>1823</v>
      </c>
      <c r="R790" t="s">
        <v>584</v>
      </c>
    </row>
    <row r="791" spans="1:18" x14ac:dyDescent="0.25">
      <c r="A791" s="144" t="s">
        <v>11237</v>
      </c>
      <c r="B791" s="144" t="s">
        <v>4427</v>
      </c>
      <c r="C791" s="144"/>
      <c r="D791" s="144" t="s">
        <v>1818</v>
      </c>
      <c r="E791" s="144" t="s">
        <v>1938</v>
      </c>
      <c r="F791" s="144"/>
      <c r="G791" s="144" t="s">
        <v>1784</v>
      </c>
      <c r="H791" s="144" t="s">
        <v>1785</v>
      </c>
      <c r="I791" s="144" t="s">
        <v>1852</v>
      </c>
      <c r="J791" s="144"/>
      <c r="K791" s="144" t="s">
        <v>4428</v>
      </c>
      <c r="L791" s="144"/>
      <c r="M791" s="144" t="s">
        <v>4428</v>
      </c>
      <c r="N791" s="145">
        <v>61</v>
      </c>
      <c r="O791" s="146" t="b">
        <v>0</v>
      </c>
      <c r="P791" s="144" t="s">
        <v>1822</v>
      </c>
      <c r="Q791" t="s">
        <v>1823</v>
      </c>
      <c r="R791" t="s">
        <v>584</v>
      </c>
    </row>
    <row r="792" spans="1:18" x14ac:dyDescent="0.25">
      <c r="A792" s="144" t="s">
        <v>11212</v>
      </c>
      <c r="B792" s="144" t="s">
        <v>4430</v>
      </c>
      <c r="C792" s="144"/>
      <c r="D792" s="144" t="s">
        <v>1818</v>
      </c>
      <c r="E792" s="144" t="s">
        <v>1886</v>
      </c>
      <c r="F792" s="144" t="s">
        <v>4431</v>
      </c>
      <c r="G792" s="144" t="s">
        <v>1784</v>
      </c>
      <c r="H792" s="144" t="s">
        <v>1785</v>
      </c>
      <c r="I792" s="144" t="s">
        <v>1852</v>
      </c>
      <c r="J792" s="144"/>
      <c r="K792" s="144" t="s">
        <v>4432</v>
      </c>
      <c r="L792" s="144"/>
      <c r="M792" s="144" t="s">
        <v>4433</v>
      </c>
      <c r="N792" s="145">
        <v>61</v>
      </c>
      <c r="O792" s="146" t="b">
        <v>0</v>
      </c>
      <c r="P792" s="144" t="s">
        <v>1822</v>
      </c>
      <c r="Q792" t="s">
        <v>1823</v>
      </c>
      <c r="R792" t="s">
        <v>584</v>
      </c>
    </row>
    <row r="793" spans="1:18" x14ac:dyDescent="0.25">
      <c r="A793" s="144" t="s">
        <v>11238</v>
      </c>
      <c r="B793" s="144" t="s">
        <v>4435</v>
      </c>
      <c r="C793" s="144"/>
      <c r="D793" s="144" t="s">
        <v>1818</v>
      </c>
      <c r="E793" s="144" t="s">
        <v>1938</v>
      </c>
      <c r="F793" s="144" t="s">
        <v>2704</v>
      </c>
      <c r="G793" s="144" t="s">
        <v>1784</v>
      </c>
      <c r="H793" s="144" t="s">
        <v>1785</v>
      </c>
      <c r="I793" s="144" t="s">
        <v>1852</v>
      </c>
      <c r="J793" s="144"/>
      <c r="K793" s="144" t="s">
        <v>4436</v>
      </c>
      <c r="L793" s="144"/>
      <c r="M793" s="144" t="s">
        <v>4436</v>
      </c>
      <c r="N793" s="145">
        <v>61</v>
      </c>
      <c r="O793" s="146" t="b">
        <v>0</v>
      </c>
      <c r="P793" s="144" t="s">
        <v>1822</v>
      </c>
      <c r="Q793" t="s">
        <v>1823</v>
      </c>
      <c r="R793" t="s">
        <v>584</v>
      </c>
    </row>
    <row r="794" spans="1:18" x14ac:dyDescent="0.25">
      <c r="A794" s="144" t="s">
        <v>11244</v>
      </c>
      <c r="B794" s="144" t="s">
        <v>4438</v>
      </c>
      <c r="C794" s="144"/>
      <c r="D794" s="144" t="s">
        <v>1818</v>
      </c>
      <c r="E794" s="144" t="s">
        <v>1858</v>
      </c>
      <c r="F794" s="144" t="s">
        <v>4439</v>
      </c>
      <c r="G794" s="144" t="s">
        <v>1784</v>
      </c>
      <c r="H794" s="144" t="s">
        <v>1785</v>
      </c>
      <c r="I794" s="144" t="s">
        <v>1852</v>
      </c>
      <c r="J794" s="144"/>
      <c r="K794" s="144" t="s">
        <v>4440</v>
      </c>
      <c r="L794" s="144"/>
      <c r="M794" s="144" t="s">
        <v>4441</v>
      </c>
      <c r="N794" s="145">
        <v>61</v>
      </c>
      <c r="O794" s="146" t="b">
        <v>0</v>
      </c>
      <c r="P794" s="144" t="s">
        <v>1822</v>
      </c>
      <c r="Q794" t="s">
        <v>1823</v>
      </c>
      <c r="R794" t="s">
        <v>584</v>
      </c>
    </row>
    <row r="795" spans="1:18" x14ac:dyDescent="0.25">
      <c r="A795" s="144" t="s">
        <v>11218</v>
      </c>
      <c r="B795" s="144" t="s">
        <v>4443</v>
      </c>
      <c r="C795" s="144"/>
      <c r="D795" s="144" t="s">
        <v>1818</v>
      </c>
      <c r="E795" s="144" t="s">
        <v>2086</v>
      </c>
      <c r="F795" s="144" t="s">
        <v>2662</v>
      </c>
      <c r="G795" s="144" t="s">
        <v>1784</v>
      </c>
      <c r="H795" s="144" t="s">
        <v>1785</v>
      </c>
      <c r="I795" s="144" t="s">
        <v>1852</v>
      </c>
      <c r="J795" s="144"/>
      <c r="K795" s="144" t="s">
        <v>4444</v>
      </c>
      <c r="L795" s="144"/>
      <c r="M795" s="144" t="s">
        <v>4445</v>
      </c>
      <c r="N795" s="145">
        <v>61</v>
      </c>
      <c r="O795" s="146" t="b">
        <v>0</v>
      </c>
      <c r="P795" s="144" t="s">
        <v>1822</v>
      </c>
      <c r="Q795" t="s">
        <v>1823</v>
      </c>
      <c r="R795" t="s">
        <v>584</v>
      </c>
    </row>
    <row r="796" spans="1:18" x14ac:dyDescent="0.25">
      <c r="A796" s="144" t="s">
        <v>11219</v>
      </c>
      <c r="B796" s="144" t="s">
        <v>4447</v>
      </c>
      <c r="C796" s="144"/>
      <c r="D796" s="144" t="s">
        <v>1818</v>
      </c>
      <c r="E796" s="144"/>
      <c r="F796" s="144"/>
      <c r="G796" s="144" t="s">
        <v>1784</v>
      </c>
      <c r="H796" s="144" t="s">
        <v>1785</v>
      </c>
      <c r="I796" s="144" t="s">
        <v>1852</v>
      </c>
      <c r="J796" s="144"/>
      <c r="K796" s="144" t="s">
        <v>4448</v>
      </c>
      <c r="L796" s="144"/>
      <c r="M796" s="144" t="s">
        <v>4448</v>
      </c>
      <c r="N796" s="145">
        <v>61</v>
      </c>
      <c r="O796" s="146" t="b">
        <v>0</v>
      </c>
      <c r="P796" s="144" t="s">
        <v>1822</v>
      </c>
      <c r="Q796" t="s">
        <v>1823</v>
      </c>
      <c r="R796" t="s">
        <v>584</v>
      </c>
    </row>
    <row r="797" spans="1:18" x14ac:dyDescent="0.25">
      <c r="A797" s="144" t="s">
        <v>11204</v>
      </c>
      <c r="B797" s="144" t="s">
        <v>4450</v>
      </c>
      <c r="C797" s="144"/>
      <c r="D797" s="144" t="s">
        <v>2147</v>
      </c>
      <c r="E797" s="144" t="s">
        <v>2756</v>
      </c>
      <c r="F797" s="144" t="s">
        <v>4451</v>
      </c>
      <c r="G797" s="144" t="s">
        <v>1784</v>
      </c>
      <c r="H797" s="144" t="s">
        <v>1785</v>
      </c>
      <c r="I797" s="144" t="s">
        <v>1852</v>
      </c>
      <c r="J797" s="144"/>
      <c r="K797" s="144" t="s">
        <v>4452</v>
      </c>
      <c r="L797" s="144"/>
      <c r="M797" s="144" t="s">
        <v>4452</v>
      </c>
      <c r="N797" s="145">
        <v>61</v>
      </c>
      <c r="O797" s="146" t="b">
        <v>0</v>
      </c>
      <c r="P797" s="144" t="s">
        <v>1822</v>
      </c>
      <c r="Q797" t="s">
        <v>1823</v>
      </c>
      <c r="R797" t="s">
        <v>584</v>
      </c>
    </row>
    <row r="798" spans="1:18" x14ac:dyDescent="0.25">
      <c r="A798" s="144" t="s">
        <v>11239</v>
      </c>
      <c r="B798" s="144" t="s">
        <v>4454</v>
      </c>
      <c r="C798" s="144"/>
      <c r="D798" s="144" t="s">
        <v>1818</v>
      </c>
      <c r="E798" s="144" t="s">
        <v>1938</v>
      </c>
      <c r="F798" s="144" t="s">
        <v>4328</v>
      </c>
      <c r="G798" s="144" t="s">
        <v>1784</v>
      </c>
      <c r="H798" s="144" t="s">
        <v>1785</v>
      </c>
      <c r="I798" s="144" t="s">
        <v>1852</v>
      </c>
      <c r="J798" s="144"/>
      <c r="K798" s="144" t="s">
        <v>4455</v>
      </c>
      <c r="L798" s="144"/>
      <c r="M798" s="144" t="s">
        <v>4455</v>
      </c>
      <c r="N798" s="145">
        <v>61</v>
      </c>
      <c r="O798" s="146" t="b">
        <v>0</v>
      </c>
      <c r="P798" s="144" t="s">
        <v>1822</v>
      </c>
      <c r="Q798" t="s">
        <v>1823</v>
      </c>
      <c r="R798" t="s">
        <v>584</v>
      </c>
    </row>
    <row r="799" spans="1:18" x14ac:dyDescent="0.25">
      <c r="A799" s="144" t="s">
        <v>11245</v>
      </c>
      <c r="B799" s="144" t="s">
        <v>4457</v>
      </c>
      <c r="C799" s="144"/>
      <c r="D799" s="144" t="s">
        <v>1818</v>
      </c>
      <c r="E799" s="144" t="s">
        <v>1858</v>
      </c>
      <c r="F799" s="144" t="s">
        <v>4380</v>
      </c>
      <c r="G799" s="144" t="s">
        <v>1784</v>
      </c>
      <c r="H799" s="144" t="s">
        <v>1785</v>
      </c>
      <c r="I799" s="144" t="s">
        <v>1852</v>
      </c>
      <c r="J799" s="144"/>
      <c r="K799" s="144" t="s">
        <v>4458</v>
      </c>
      <c r="L799" s="144"/>
      <c r="M799" s="144" t="s">
        <v>4459</v>
      </c>
      <c r="N799" s="145">
        <v>61</v>
      </c>
      <c r="O799" s="146" t="b">
        <v>0</v>
      </c>
      <c r="P799" s="144" t="s">
        <v>1822</v>
      </c>
      <c r="Q799" t="s">
        <v>1823</v>
      </c>
      <c r="R799" t="s">
        <v>584</v>
      </c>
    </row>
    <row r="800" spans="1:18" x14ac:dyDescent="0.25">
      <c r="A800" s="144" t="s">
        <v>11240</v>
      </c>
      <c r="B800" s="144" t="s">
        <v>4461</v>
      </c>
      <c r="C800" s="144"/>
      <c r="D800" s="144" t="s">
        <v>1818</v>
      </c>
      <c r="E800" s="144" t="s">
        <v>1938</v>
      </c>
      <c r="F800" s="144" t="s">
        <v>2704</v>
      </c>
      <c r="G800" s="144" t="s">
        <v>1784</v>
      </c>
      <c r="H800" s="144" t="s">
        <v>1785</v>
      </c>
      <c r="I800" s="144" t="s">
        <v>1852</v>
      </c>
      <c r="J800" s="144"/>
      <c r="K800" s="144" t="s">
        <v>4462</v>
      </c>
      <c r="L800" s="144"/>
      <c r="M800" s="144" t="s">
        <v>4463</v>
      </c>
      <c r="N800" s="145">
        <v>61</v>
      </c>
      <c r="O800" s="146" t="b">
        <v>0</v>
      </c>
      <c r="P800" s="144" t="s">
        <v>1822</v>
      </c>
      <c r="Q800" t="s">
        <v>1823</v>
      </c>
      <c r="R800" t="s">
        <v>584</v>
      </c>
    </row>
    <row r="801" spans="1:18" x14ac:dyDescent="0.25">
      <c r="A801" s="144" t="s">
        <v>11251</v>
      </c>
      <c r="B801" s="144" t="s">
        <v>4465</v>
      </c>
      <c r="C801" s="144"/>
      <c r="D801" s="144" t="s">
        <v>2076</v>
      </c>
      <c r="E801" s="144" t="s">
        <v>2178</v>
      </c>
      <c r="F801" s="144"/>
      <c r="G801" s="144" t="s">
        <v>1784</v>
      </c>
      <c r="H801" s="144" t="s">
        <v>1785</v>
      </c>
      <c r="I801" s="144" t="s">
        <v>1852</v>
      </c>
      <c r="J801" s="144"/>
      <c r="K801" s="144" t="s">
        <v>4466</v>
      </c>
      <c r="L801" s="144"/>
      <c r="M801" s="144" t="s">
        <v>4466</v>
      </c>
      <c r="N801" s="145">
        <v>61</v>
      </c>
      <c r="O801" s="146" t="b">
        <v>0</v>
      </c>
      <c r="P801" s="144" t="s">
        <v>1822</v>
      </c>
      <c r="Q801" t="s">
        <v>1823</v>
      </c>
      <c r="R801" t="s">
        <v>584</v>
      </c>
    </row>
    <row r="802" spans="1:18" x14ac:dyDescent="0.25">
      <c r="A802" s="144" t="s">
        <v>11205</v>
      </c>
      <c r="B802" s="144" t="s">
        <v>4468</v>
      </c>
      <c r="C802" s="144"/>
      <c r="D802" s="144" t="s">
        <v>2147</v>
      </c>
      <c r="E802" s="144" t="s">
        <v>2756</v>
      </c>
      <c r="F802" s="144" t="s">
        <v>4420</v>
      </c>
      <c r="G802" s="144"/>
      <c r="H802" s="144"/>
      <c r="I802" s="144" t="s">
        <v>1852</v>
      </c>
      <c r="J802" s="144"/>
      <c r="K802" s="144" t="s">
        <v>4469</v>
      </c>
      <c r="L802" s="144"/>
      <c r="M802" s="144" t="s">
        <v>4469</v>
      </c>
      <c r="N802" s="145">
        <v>61</v>
      </c>
      <c r="O802" s="146" t="b">
        <v>0</v>
      </c>
      <c r="P802" s="144" t="s">
        <v>1822</v>
      </c>
      <c r="Q802" t="s">
        <v>1823</v>
      </c>
      <c r="R802" t="s">
        <v>584</v>
      </c>
    </row>
    <row r="803" spans="1:18" x14ac:dyDescent="0.25">
      <c r="A803" s="144" t="s">
        <v>11248</v>
      </c>
      <c r="B803" s="144" t="s">
        <v>4471</v>
      </c>
      <c r="C803" s="144"/>
      <c r="D803" s="144" t="s">
        <v>1902</v>
      </c>
      <c r="E803" s="144" t="s">
        <v>4472</v>
      </c>
      <c r="F803" s="144" t="s">
        <v>4473</v>
      </c>
      <c r="G803" s="144"/>
      <c r="H803" s="144"/>
      <c r="I803" s="144" t="s">
        <v>1852</v>
      </c>
      <c r="J803" s="144"/>
      <c r="K803" s="144" t="s">
        <v>4474</v>
      </c>
      <c r="L803" s="144"/>
      <c r="M803" s="144" t="s">
        <v>4474</v>
      </c>
      <c r="N803" s="145">
        <v>61</v>
      </c>
      <c r="O803" s="146" t="b">
        <v>0</v>
      </c>
      <c r="P803" s="144" t="s">
        <v>1822</v>
      </c>
      <c r="Q803" t="s">
        <v>1823</v>
      </c>
      <c r="R803" t="s">
        <v>584</v>
      </c>
    </row>
    <row r="804" spans="1:18" x14ac:dyDescent="0.25">
      <c r="A804" s="144" t="s">
        <v>11249</v>
      </c>
      <c r="B804" s="144" t="s">
        <v>4476</v>
      </c>
      <c r="C804" s="144"/>
      <c r="D804" s="144" t="s">
        <v>1902</v>
      </c>
      <c r="E804" s="144" t="s">
        <v>4259</v>
      </c>
      <c r="F804" s="144" t="s">
        <v>4477</v>
      </c>
      <c r="G804" s="144"/>
      <c r="H804" s="144"/>
      <c r="I804" s="144" t="s">
        <v>1852</v>
      </c>
      <c r="J804" s="144" t="s">
        <v>4476</v>
      </c>
      <c r="K804" s="144" t="s">
        <v>4478</v>
      </c>
      <c r="L804" s="144"/>
      <c r="M804" s="144" t="s">
        <v>4478</v>
      </c>
      <c r="N804" s="145">
        <v>61</v>
      </c>
      <c r="O804" s="146" t="b">
        <v>0</v>
      </c>
      <c r="P804" s="144" t="s">
        <v>1822</v>
      </c>
      <c r="Q804" t="s">
        <v>1823</v>
      </c>
      <c r="R804" t="s">
        <v>584</v>
      </c>
    </row>
    <row r="805" spans="1:18" x14ac:dyDescent="0.25">
      <c r="A805" s="144" t="s">
        <v>11253</v>
      </c>
      <c r="B805" s="144" t="s">
        <v>4480</v>
      </c>
      <c r="C805" s="144" t="s">
        <v>1817</v>
      </c>
      <c r="D805" s="144" t="s">
        <v>1836</v>
      </c>
      <c r="E805" s="144" t="s">
        <v>4410</v>
      </c>
      <c r="F805" s="144"/>
      <c r="G805" s="144"/>
      <c r="H805" s="144"/>
      <c r="I805" s="144" t="s">
        <v>1852</v>
      </c>
      <c r="J805" s="144" t="s">
        <v>4480</v>
      </c>
      <c r="K805" s="144" t="s">
        <v>4481</v>
      </c>
      <c r="L805" s="144"/>
      <c r="M805" s="144" t="s">
        <v>4481</v>
      </c>
      <c r="N805" s="145"/>
      <c r="O805" s="146" t="b">
        <v>0</v>
      </c>
      <c r="P805" s="144" t="s">
        <v>1822</v>
      </c>
      <c r="Q805" t="s">
        <v>1823</v>
      </c>
      <c r="R805" t="s">
        <v>7103</v>
      </c>
    </row>
    <row r="806" spans="1:18" x14ac:dyDescent="0.25">
      <c r="A806" s="144" t="s">
        <v>11254</v>
      </c>
      <c r="B806" s="144" t="s">
        <v>4483</v>
      </c>
      <c r="C806" s="144" t="s">
        <v>1817</v>
      </c>
      <c r="D806" s="144" t="s">
        <v>1836</v>
      </c>
      <c r="E806" s="144" t="s">
        <v>4410</v>
      </c>
      <c r="F806" s="144"/>
      <c r="G806" s="144"/>
      <c r="H806" s="144"/>
      <c r="I806" s="144" t="s">
        <v>1852</v>
      </c>
      <c r="J806" s="144" t="s">
        <v>4483</v>
      </c>
      <c r="K806" s="144" t="s">
        <v>4484</v>
      </c>
      <c r="L806" s="144"/>
      <c r="M806" s="144" t="s">
        <v>4484</v>
      </c>
      <c r="N806" s="145"/>
      <c r="O806" s="146" t="b">
        <v>0</v>
      </c>
      <c r="P806" s="144" t="s">
        <v>1822</v>
      </c>
      <c r="Q806" t="s">
        <v>1823</v>
      </c>
      <c r="R806" t="s">
        <v>7103</v>
      </c>
    </row>
    <row r="807" spans="1:18" x14ac:dyDescent="0.25">
      <c r="A807" s="144" t="s">
        <v>11255</v>
      </c>
      <c r="B807" s="144" t="s">
        <v>4486</v>
      </c>
      <c r="C807" s="144" t="s">
        <v>1817</v>
      </c>
      <c r="D807" s="144" t="s">
        <v>1836</v>
      </c>
      <c r="E807" s="144" t="s">
        <v>4410</v>
      </c>
      <c r="F807" s="144"/>
      <c r="G807" s="144"/>
      <c r="H807" s="144"/>
      <c r="I807" s="144" t="s">
        <v>1852</v>
      </c>
      <c r="J807" s="144" t="s">
        <v>4486</v>
      </c>
      <c r="K807" s="144" t="s">
        <v>4487</v>
      </c>
      <c r="L807" s="144"/>
      <c r="M807" s="144" t="s">
        <v>4487</v>
      </c>
      <c r="N807" s="145"/>
      <c r="O807" s="146" t="b">
        <v>0</v>
      </c>
      <c r="P807" s="144" t="s">
        <v>1822</v>
      </c>
      <c r="Q807" t="s">
        <v>1823</v>
      </c>
      <c r="R807" t="s">
        <v>7103</v>
      </c>
    </row>
    <row r="808" spans="1:18" x14ac:dyDescent="0.25">
      <c r="A808" s="144" t="s">
        <v>11256</v>
      </c>
      <c r="B808" s="144" t="s">
        <v>4489</v>
      </c>
      <c r="C808" s="144" t="s">
        <v>1817</v>
      </c>
      <c r="D808" s="144" t="s">
        <v>1836</v>
      </c>
      <c r="E808" s="144" t="s">
        <v>4410</v>
      </c>
      <c r="F808" s="144" t="s">
        <v>4490</v>
      </c>
      <c r="G808" s="144"/>
      <c r="H808" s="144"/>
      <c r="I808" s="144" t="s">
        <v>1852</v>
      </c>
      <c r="J808" s="144" t="s">
        <v>4489</v>
      </c>
      <c r="K808" s="144" t="s">
        <v>4491</v>
      </c>
      <c r="L808" s="144"/>
      <c r="M808" s="144" t="s">
        <v>4491</v>
      </c>
      <c r="N808" s="145"/>
      <c r="O808" s="146" t="b">
        <v>0</v>
      </c>
      <c r="P808" s="144" t="s">
        <v>1822</v>
      </c>
      <c r="Q808" t="s">
        <v>1823</v>
      </c>
      <c r="R808" t="s">
        <v>7103</v>
      </c>
    </row>
    <row r="809" spans="1:18" x14ac:dyDescent="0.25">
      <c r="A809" s="144" t="s">
        <v>11257</v>
      </c>
      <c r="B809" s="144" t="s">
        <v>4493</v>
      </c>
      <c r="C809" s="144" t="s">
        <v>1817</v>
      </c>
      <c r="D809" s="144" t="s">
        <v>1836</v>
      </c>
      <c r="E809" s="144" t="s">
        <v>4410</v>
      </c>
      <c r="F809" s="144"/>
      <c r="G809" s="144"/>
      <c r="H809" s="144"/>
      <c r="I809" s="144" t="s">
        <v>1852</v>
      </c>
      <c r="J809" s="144" t="s">
        <v>4493</v>
      </c>
      <c r="K809" s="144" t="s">
        <v>4494</v>
      </c>
      <c r="L809" s="144"/>
      <c r="M809" s="144" t="s">
        <v>4494</v>
      </c>
      <c r="N809" s="145"/>
      <c r="O809" s="146" t="b">
        <v>0</v>
      </c>
      <c r="P809" s="144" t="s">
        <v>1822</v>
      </c>
      <c r="Q809" t="s">
        <v>1823</v>
      </c>
      <c r="R809" t="s">
        <v>7103</v>
      </c>
    </row>
    <row r="810" spans="1:18" x14ac:dyDescent="0.25">
      <c r="A810" s="144" t="s">
        <v>11252</v>
      </c>
      <c r="B810" s="144" t="s">
        <v>4496</v>
      </c>
      <c r="C810" s="144" t="s">
        <v>1817</v>
      </c>
      <c r="D810" s="144" t="s">
        <v>1818</v>
      </c>
      <c r="E810" s="144" t="s">
        <v>2053</v>
      </c>
      <c r="F810" s="144" t="s">
        <v>4497</v>
      </c>
      <c r="G810" s="144"/>
      <c r="H810" s="144"/>
      <c r="I810" s="144" t="s">
        <v>1852</v>
      </c>
      <c r="J810" s="144" t="s">
        <v>4496</v>
      </c>
      <c r="K810" s="144" t="s">
        <v>4498</v>
      </c>
      <c r="L810" s="144"/>
      <c r="M810" s="144" t="s">
        <v>4498</v>
      </c>
      <c r="N810" s="145"/>
      <c r="O810" s="146" t="b">
        <v>0</v>
      </c>
      <c r="P810" s="144" t="s">
        <v>1822</v>
      </c>
      <c r="Q810" t="s">
        <v>1823</v>
      </c>
      <c r="R810" t="s">
        <v>7103</v>
      </c>
    </row>
    <row r="811" spans="1:18" x14ac:dyDescent="0.25">
      <c r="A811" s="144" t="s">
        <v>11258</v>
      </c>
      <c r="B811" s="144" t="s">
        <v>4500</v>
      </c>
      <c r="C811" s="144" t="s">
        <v>1817</v>
      </c>
      <c r="D811" s="144" t="s">
        <v>1836</v>
      </c>
      <c r="E811" s="144" t="s">
        <v>4410</v>
      </c>
      <c r="F811" s="144"/>
      <c r="G811" s="144"/>
      <c r="H811" s="144"/>
      <c r="I811" s="144" t="s">
        <v>1852</v>
      </c>
      <c r="J811" s="144" t="s">
        <v>4500</v>
      </c>
      <c r="K811" s="144" t="s">
        <v>4501</v>
      </c>
      <c r="L811" s="144"/>
      <c r="M811" s="144" t="s">
        <v>4501</v>
      </c>
      <c r="N811" s="145"/>
      <c r="O811" s="146" t="b">
        <v>0</v>
      </c>
      <c r="P811" s="144" t="s">
        <v>1822</v>
      </c>
      <c r="Q811" t="s">
        <v>1823</v>
      </c>
      <c r="R811" t="s">
        <v>7103</v>
      </c>
    </row>
    <row r="812" spans="1:18" x14ac:dyDescent="0.25">
      <c r="A812" s="144" t="s">
        <v>11176</v>
      </c>
      <c r="B812" s="144" t="s">
        <v>4503</v>
      </c>
      <c r="C812" s="144"/>
      <c r="D812" s="144" t="s">
        <v>1902</v>
      </c>
      <c r="E812" s="144"/>
      <c r="F812" s="144"/>
      <c r="G812" s="144"/>
      <c r="H812" s="144"/>
      <c r="I812" s="144" t="s">
        <v>1852</v>
      </c>
      <c r="J812" s="144"/>
      <c r="K812" s="144"/>
      <c r="L812" s="144" t="s">
        <v>4504</v>
      </c>
      <c r="M812" s="144" t="s">
        <v>4505</v>
      </c>
      <c r="N812" s="145"/>
      <c r="O812" s="146" t="b">
        <v>0</v>
      </c>
      <c r="P812" s="144" t="s">
        <v>1822</v>
      </c>
      <c r="Q812" t="s">
        <v>1823</v>
      </c>
      <c r="R812" t="s">
        <v>4502</v>
      </c>
    </row>
    <row r="813" spans="1:18" x14ac:dyDescent="0.25">
      <c r="A813" s="144" t="s">
        <v>11051</v>
      </c>
      <c r="B813" s="144" t="s">
        <v>587</v>
      </c>
      <c r="C813" s="144"/>
      <c r="D813" s="144" t="s">
        <v>1818</v>
      </c>
      <c r="E813" s="144" t="s">
        <v>2734</v>
      </c>
      <c r="F813" s="144"/>
      <c r="G813" s="144" t="s">
        <v>1782</v>
      </c>
      <c r="H813" s="144" t="s">
        <v>1783</v>
      </c>
      <c r="I813" s="144" t="s">
        <v>1852</v>
      </c>
      <c r="J813" s="144" t="s">
        <v>4506</v>
      </c>
      <c r="K813" s="144" t="s">
        <v>4507</v>
      </c>
      <c r="L813" s="144" t="s">
        <v>4508</v>
      </c>
      <c r="M813" s="144" t="s">
        <v>4509</v>
      </c>
      <c r="N813" s="145">
        <v>45</v>
      </c>
      <c r="O813" s="146" t="b">
        <v>0</v>
      </c>
      <c r="P813" s="144" t="s">
        <v>1822</v>
      </c>
      <c r="Q813" t="s">
        <v>1823</v>
      </c>
      <c r="R813" t="s">
        <v>586</v>
      </c>
    </row>
    <row r="814" spans="1:18" x14ac:dyDescent="0.25">
      <c r="A814" s="144" t="s">
        <v>11277</v>
      </c>
      <c r="B814" s="144" t="s">
        <v>4511</v>
      </c>
      <c r="C814" s="144"/>
      <c r="D814" s="144" t="s">
        <v>1818</v>
      </c>
      <c r="E814" s="144" t="s">
        <v>4512</v>
      </c>
      <c r="F814" s="144"/>
      <c r="G814" s="144" t="s">
        <v>71</v>
      </c>
      <c r="H814" s="144" t="s">
        <v>1777</v>
      </c>
      <c r="I814" s="144" t="s">
        <v>4513</v>
      </c>
      <c r="J814" s="144"/>
      <c r="K814" s="144"/>
      <c r="L814" s="144" t="s">
        <v>4514</v>
      </c>
      <c r="M814" s="144" t="s">
        <v>4515</v>
      </c>
      <c r="N814" s="145">
        <v>59</v>
      </c>
      <c r="O814" s="146" t="b">
        <v>0</v>
      </c>
      <c r="P814" s="144" t="s">
        <v>1822</v>
      </c>
      <c r="Q814" t="s">
        <v>1823</v>
      </c>
      <c r="R814" t="s">
        <v>588</v>
      </c>
    </row>
    <row r="815" spans="1:18" x14ac:dyDescent="0.25">
      <c r="A815" s="144" t="s">
        <v>11276</v>
      </c>
      <c r="B815" s="144" t="s">
        <v>825</v>
      </c>
      <c r="C815" s="144"/>
      <c r="D815" s="144" t="s">
        <v>1818</v>
      </c>
      <c r="E815" s="144"/>
      <c r="F815" s="144"/>
      <c r="G815" s="144" t="s">
        <v>1786</v>
      </c>
      <c r="H815" s="144" t="s">
        <v>1787</v>
      </c>
      <c r="I815" s="144" t="s">
        <v>4513</v>
      </c>
      <c r="J815" s="144"/>
      <c r="K815" s="144"/>
      <c r="L815" s="144" t="s">
        <v>4516</v>
      </c>
      <c r="M815" s="144" t="s">
        <v>4517</v>
      </c>
      <c r="N815" s="145">
        <v>59</v>
      </c>
      <c r="O815" s="146" t="b">
        <v>0</v>
      </c>
      <c r="P815" s="144" t="s">
        <v>1822</v>
      </c>
      <c r="Q815" t="s">
        <v>1823</v>
      </c>
      <c r="R815" t="s">
        <v>588</v>
      </c>
    </row>
    <row r="816" spans="1:18" x14ac:dyDescent="0.25">
      <c r="A816" s="144" t="s">
        <v>11282</v>
      </c>
      <c r="B816" s="144" t="s">
        <v>827</v>
      </c>
      <c r="C816" s="144"/>
      <c r="D816" s="144" t="s">
        <v>3473</v>
      </c>
      <c r="E816" s="144"/>
      <c r="F816" s="144"/>
      <c r="G816" s="144"/>
      <c r="H816" s="144"/>
      <c r="I816" s="144" t="s">
        <v>4513</v>
      </c>
      <c r="J816" s="144" t="s">
        <v>1817</v>
      </c>
      <c r="K816" s="144" t="s">
        <v>4518</v>
      </c>
      <c r="L816" s="144" t="s">
        <v>4519</v>
      </c>
      <c r="M816" s="144" t="s">
        <v>4520</v>
      </c>
      <c r="N816" s="145">
        <v>59</v>
      </c>
      <c r="O816" s="146" t="b">
        <v>0</v>
      </c>
      <c r="P816" s="144" t="s">
        <v>1822</v>
      </c>
      <c r="Q816" t="s">
        <v>1823</v>
      </c>
      <c r="R816" t="s">
        <v>588</v>
      </c>
    </row>
    <row r="817" spans="1:18" x14ac:dyDescent="0.25">
      <c r="A817" s="144" t="s">
        <v>11278</v>
      </c>
      <c r="B817" s="144" t="s">
        <v>829</v>
      </c>
      <c r="C817" s="144"/>
      <c r="D817" s="144" t="s">
        <v>1818</v>
      </c>
      <c r="E817" s="144" t="s">
        <v>1858</v>
      </c>
      <c r="F817" s="144" t="s">
        <v>4521</v>
      </c>
      <c r="G817" s="144" t="s">
        <v>1786</v>
      </c>
      <c r="H817" s="144" t="s">
        <v>1787</v>
      </c>
      <c r="I817" s="144" t="s">
        <v>4513</v>
      </c>
      <c r="J817" s="144"/>
      <c r="K817" s="144"/>
      <c r="L817" s="144" t="s">
        <v>4522</v>
      </c>
      <c r="M817" s="144" t="s">
        <v>4523</v>
      </c>
      <c r="N817" s="145">
        <v>59</v>
      </c>
      <c r="O817" s="146" t="b">
        <v>0</v>
      </c>
      <c r="P817" s="144" t="s">
        <v>1822</v>
      </c>
      <c r="Q817" t="s">
        <v>1823</v>
      </c>
      <c r="R817" t="s">
        <v>588</v>
      </c>
    </row>
    <row r="818" spans="1:18" x14ac:dyDescent="0.25">
      <c r="A818" s="144" t="s">
        <v>11279</v>
      </c>
      <c r="B818" s="144" t="s">
        <v>4525</v>
      </c>
      <c r="C818" s="144"/>
      <c r="D818" s="144" t="s">
        <v>1818</v>
      </c>
      <c r="E818" s="144" t="s">
        <v>1886</v>
      </c>
      <c r="F818" s="144"/>
      <c r="G818" s="144" t="s">
        <v>1786</v>
      </c>
      <c r="H818" s="144" t="s">
        <v>1787</v>
      </c>
      <c r="I818" s="144" t="s">
        <v>4513</v>
      </c>
      <c r="J818" s="144"/>
      <c r="K818" s="144"/>
      <c r="L818" s="144" t="s">
        <v>4526</v>
      </c>
      <c r="M818" s="144" t="s">
        <v>4527</v>
      </c>
      <c r="N818" s="145">
        <v>60</v>
      </c>
      <c r="O818" s="146" t="b">
        <v>1</v>
      </c>
      <c r="P818" s="144" t="s">
        <v>1822</v>
      </c>
      <c r="Q818" t="s">
        <v>1823</v>
      </c>
      <c r="R818" t="s">
        <v>588</v>
      </c>
    </row>
    <row r="819" spans="1:18" x14ac:dyDescent="0.25">
      <c r="A819" s="144" t="s">
        <v>10989</v>
      </c>
      <c r="B819" s="144" t="s">
        <v>4529</v>
      </c>
      <c r="C819" s="144"/>
      <c r="D819" s="144" t="s">
        <v>1890</v>
      </c>
      <c r="E819" s="144" t="s">
        <v>4530</v>
      </c>
      <c r="F819" s="144" t="s">
        <v>4531</v>
      </c>
      <c r="G819" s="144"/>
      <c r="H819" s="144"/>
      <c r="I819" s="144"/>
      <c r="J819" s="144"/>
      <c r="K819" s="144"/>
      <c r="L819" s="144" t="s">
        <v>4532</v>
      </c>
      <c r="M819" s="144" t="s">
        <v>4533</v>
      </c>
      <c r="N819" s="145"/>
      <c r="O819" s="146" t="b">
        <v>0</v>
      </c>
      <c r="P819" s="144" t="s">
        <v>1822</v>
      </c>
      <c r="Q819" t="s">
        <v>1823</v>
      </c>
      <c r="R819" t="s">
        <v>4528</v>
      </c>
    </row>
    <row r="820" spans="1:18" x14ac:dyDescent="0.25">
      <c r="A820" s="144" t="s">
        <v>11170</v>
      </c>
      <c r="B820" s="144" t="s">
        <v>4535</v>
      </c>
      <c r="C820" s="144" t="s">
        <v>1817</v>
      </c>
      <c r="D820" s="144" t="s">
        <v>3740</v>
      </c>
      <c r="E820" s="144"/>
      <c r="F820" s="144"/>
      <c r="G820" s="144"/>
      <c r="H820" s="144"/>
      <c r="I820" s="144" t="s">
        <v>1852</v>
      </c>
      <c r="J820" s="144"/>
      <c r="K820" s="144"/>
      <c r="L820" s="144" t="s">
        <v>4536</v>
      </c>
      <c r="M820" s="144" t="s">
        <v>4537</v>
      </c>
      <c r="N820" s="145"/>
      <c r="O820" s="146" t="b">
        <v>0</v>
      </c>
      <c r="P820" s="144" t="s">
        <v>1822</v>
      </c>
      <c r="Q820" t="s">
        <v>1823</v>
      </c>
      <c r="R820" t="s">
        <v>4534</v>
      </c>
    </row>
    <row r="821" spans="1:18" x14ac:dyDescent="0.25">
      <c r="A821" s="144" t="s">
        <v>11318</v>
      </c>
      <c r="B821" s="144" t="s">
        <v>4539</v>
      </c>
      <c r="C821" s="144"/>
      <c r="D821" s="144" t="s">
        <v>1818</v>
      </c>
      <c r="E821" s="144" t="s">
        <v>1971</v>
      </c>
      <c r="F821" s="144"/>
      <c r="G821" s="144" t="s">
        <v>71</v>
      </c>
      <c r="H821" s="144" t="s">
        <v>1777</v>
      </c>
      <c r="I821" s="144" t="s">
        <v>4540</v>
      </c>
      <c r="J821" s="144" t="s">
        <v>4539</v>
      </c>
      <c r="K821" s="144"/>
      <c r="L821" s="144" t="s">
        <v>1817</v>
      </c>
      <c r="M821" s="144" t="s">
        <v>4541</v>
      </c>
      <c r="N821" s="145">
        <v>49</v>
      </c>
      <c r="O821" s="146" t="b">
        <v>0</v>
      </c>
      <c r="P821" s="144" t="s">
        <v>1822</v>
      </c>
      <c r="Q821" t="s">
        <v>1823</v>
      </c>
      <c r="R821" t="s">
        <v>589</v>
      </c>
    </row>
    <row r="822" spans="1:18" x14ac:dyDescent="0.25">
      <c r="A822" s="144" t="s">
        <v>11315</v>
      </c>
      <c r="B822" s="144" t="s">
        <v>4543</v>
      </c>
      <c r="C822" s="144"/>
      <c r="D822" s="144" t="s">
        <v>1818</v>
      </c>
      <c r="E822" s="144" t="s">
        <v>1832</v>
      </c>
      <c r="F822" s="144"/>
      <c r="G822" s="144" t="s">
        <v>70</v>
      </c>
      <c r="H822" s="144" t="s">
        <v>1779</v>
      </c>
      <c r="I822" s="144" t="s">
        <v>4540</v>
      </c>
      <c r="J822" s="144" t="s">
        <v>4543</v>
      </c>
      <c r="K822" s="144"/>
      <c r="L822" s="144" t="s">
        <v>1817</v>
      </c>
      <c r="M822" s="144" t="s">
        <v>4544</v>
      </c>
      <c r="N822" s="145">
        <v>49</v>
      </c>
      <c r="O822" s="146" t="b">
        <v>0</v>
      </c>
      <c r="P822" s="144" t="s">
        <v>1822</v>
      </c>
      <c r="Q822" t="s">
        <v>1823</v>
      </c>
      <c r="R822" t="s">
        <v>589</v>
      </c>
    </row>
    <row r="823" spans="1:18" x14ac:dyDescent="0.25">
      <c r="A823" s="144" t="s">
        <v>11317</v>
      </c>
      <c r="B823" s="144" t="s">
        <v>4546</v>
      </c>
      <c r="C823" s="144"/>
      <c r="D823" s="144" t="s">
        <v>1818</v>
      </c>
      <c r="E823" s="144" t="s">
        <v>1926</v>
      </c>
      <c r="F823" s="144"/>
      <c r="G823" s="144" t="s">
        <v>70</v>
      </c>
      <c r="H823" s="144" t="s">
        <v>1779</v>
      </c>
      <c r="I823" s="144" t="s">
        <v>4540</v>
      </c>
      <c r="J823" s="144" t="s">
        <v>4546</v>
      </c>
      <c r="K823" s="144"/>
      <c r="L823" s="144" t="s">
        <v>1817</v>
      </c>
      <c r="M823" s="144" t="s">
        <v>4547</v>
      </c>
      <c r="N823" s="145">
        <v>49</v>
      </c>
      <c r="O823" s="146" t="b">
        <v>0</v>
      </c>
      <c r="P823" s="144" t="s">
        <v>1822</v>
      </c>
      <c r="Q823" t="s">
        <v>1823</v>
      </c>
      <c r="R823" t="s">
        <v>589</v>
      </c>
    </row>
    <row r="824" spans="1:18" x14ac:dyDescent="0.25">
      <c r="A824" s="144" t="s">
        <v>11319</v>
      </c>
      <c r="B824" s="144" t="s">
        <v>4549</v>
      </c>
      <c r="C824" s="144"/>
      <c r="D824" s="144" t="s">
        <v>1818</v>
      </c>
      <c r="E824" s="144" t="s">
        <v>1955</v>
      </c>
      <c r="F824" s="144"/>
      <c r="G824" s="144" t="s">
        <v>1786</v>
      </c>
      <c r="H824" s="144" t="s">
        <v>1787</v>
      </c>
      <c r="I824" s="144" t="s">
        <v>4540</v>
      </c>
      <c r="J824" s="144" t="s">
        <v>4549</v>
      </c>
      <c r="K824" s="144"/>
      <c r="L824" s="144" t="s">
        <v>1817</v>
      </c>
      <c r="M824" s="144" t="s">
        <v>4550</v>
      </c>
      <c r="N824" s="145">
        <v>49</v>
      </c>
      <c r="O824" s="146" t="b">
        <v>0</v>
      </c>
      <c r="P824" s="144" t="s">
        <v>1822</v>
      </c>
      <c r="Q824" t="s">
        <v>1823</v>
      </c>
      <c r="R824" t="s">
        <v>589</v>
      </c>
    </row>
    <row r="825" spans="1:18" x14ac:dyDescent="0.25">
      <c r="A825" s="144" t="s">
        <v>11316</v>
      </c>
      <c r="B825" s="144" t="s">
        <v>831</v>
      </c>
      <c r="C825" s="144" t="s">
        <v>4551</v>
      </c>
      <c r="D825" s="144" t="s">
        <v>1818</v>
      </c>
      <c r="E825" s="144"/>
      <c r="F825" s="144"/>
      <c r="G825" s="144" t="s">
        <v>70</v>
      </c>
      <c r="H825" s="144" t="s">
        <v>1779</v>
      </c>
      <c r="I825" s="144" t="s">
        <v>4540</v>
      </c>
      <c r="J825" s="144" t="s">
        <v>4552</v>
      </c>
      <c r="K825" s="144"/>
      <c r="L825" s="144" t="s">
        <v>4553</v>
      </c>
      <c r="M825" s="144" t="s">
        <v>4554</v>
      </c>
      <c r="N825" s="145">
        <v>49</v>
      </c>
      <c r="O825" s="146" t="b">
        <v>0</v>
      </c>
      <c r="P825" s="144" t="s">
        <v>1822</v>
      </c>
      <c r="Q825" t="s">
        <v>1823</v>
      </c>
      <c r="R825" t="s">
        <v>589</v>
      </c>
    </row>
    <row r="826" spans="1:18" x14ac:dyDescent="0.25">
      <c r="A826" s="144" t="s">
        <v>11320</v>
      </c>
      <c r="B826" s="144" t="s">
        <v>833</v>
      </c>
      <c r="C826" s="144" t="s">
        <v>4555</v>
      </c>
      <c r="D826" s="144" t="s">
        <v>1902</v>
      </c>
      <c r="E826" s="144"/>
      <c r="F826" s="144"/>
      <c r="G826" s="144"/>
      <c r="H826" s="144"/>
      <c r="I826" s="144" t="s">
        <v>4540</v>
      </c>
      <c r="J826" s="144" t="s">
        <v>4552</v>
      </c>
      <c r="K826" s="144"/>
      <c r="L826" s="144" t="s">
        <v>4556</v>
      </c>
      <c r="M826" s="144" t="s">
        <v>4557</v>
      </c>
      <c r="N826" s="145">
        <v>49</v>
      </c>
      <c r="O826" s="146" t="b">
        <v>0</v>
      </c>
      <c r="P826" s="144" t="s">
        <v>1822</v>
      </c>
      <c r="Q826" t="s">
        <v>1823</v>
      </c>
      <c r="R826" t="s">
        <v>589</v>
      </c>
    </row>
    <row r="827" spans="1:18" x14ac:dyDescent="0.25">
      <c r="A827" s="144" t="s">
        <v>11324</v>
      </c>
      <c r="B827" s="144" t="s">
        <v>835</v>
      </c>
      <c r="C827" s="144" t="s">
        <v>4558</v>
      </c>
      <c r="D827" s="144" t="s">
        <v>2076</v>
      </c>
      <c r="E827" s="144"/>
      <c r="F827" s="144"/>
      <c r="G827" s="144"/>
      <c r="H827" s="144"/>
      <c r="I827" s="144" t="s">
        <v>4540</v>
      </c>
      <c r="J827" s="144" t="s">
        <v>4552</v>
      </c>
      <c r="K827" s="144"/>
      <c r="L827" s="144" t="s">
        <v>4559</v>
      </c>
      <c r="M827" s="144" t="s">
        <v>4560</v>
      </c>
      <c r="N827" s="145">
        <v>49</v>
      </c>
      <c r="O827" s="146" t="b">
        <v>0</v>
      </c>
      <c r="P827" s="144" t="s">
        <v>1822</v>
      </c>
      <c r="Q827" t="s">
        <v>1823</v>
      </c>
      <c r="R827" t="s">
        <v>589</v>
      </c>
    </row>
    <row r="828" spans="1:18" x14ac:dyDescent="0.25">
      <c r="A828" s="144" t="s">
        <v>11323</v>
      </c>
      <c r="B828" s="144" t="s">
        <v>4562</v>
      </c>
      <c r="C828" s="144" t="s">
        <v>4563</v>
      </c>
      <c r="D828" s="144" t="s">
        <v>3473</v>
      </c>
      <c r="E828" s="144"/>
      <c r="F828" s="144"/>
      <c r="G828" s="144"/>
      <c r="H828" s="144"/>
      <c r="I828" s="144" t="s">
        <v>4564</v>
      </c>
      <c r="J828" s="144" t="s">
        <v>4552</v>
      </c>
      <c r="K828" s="144"/>
      <c r="L828" s="144" t="s">
        <v>4565</v>
      </c>
      <c r="M828" s="144" t="s">
        <v>4566</v>
      </c>
      <c r="N828" s="145">
        <v>49</v>
      </c>
      <c r="O828" s="146" t="b">
        <v>0</v>
      </c>
      <c r="P828" s="144" t="s">
        <v>1822</v>
      </c>
      <c r="Q828" t="s">
        <v>1823</v>
      </c>
      <c r="R828" t="s">
        <v>589</v>
      </c>
    </row>
    <row r="829" spans="1:18" x14ac:dyDescent="0.25">
      <c r="A829" s="144" t="s">
        <v>11337</v>
      </c>
      <c r="B829" s="144" t="s">
        <v>593</v>
      </c>
      <c r="C829" s="144" t="s">
        <v>4567</v>
      </c>
      <c r="D829" s="144" t="s">
        <v>2167</v>
      </c>
      <c r="E829" s="144"/>
      <c r="F829" s="144"/>
      <c r="G829" s="144"/>
      <c r="H829" s="144"/>
      <c r="I829" s="144" t="s">
        <v>1852</v>
      </c>
      <c r="J829" s="144"/>
      <c r="K829" s="144"/>
      <c r="L829" s="144" t="s">
        <v>4568</v>
      </c>
      <c r="M829" s="144" t="s">
        <v>4569</v>
      </c>
      <c r="N829" s="145">
        <v>31</v>
      </c>
      <c r="O829" s="146" t="b">
        <v>0</v>
      </c>
      <c r="P829" s="144" t="s">
        <v>1822</v>
      </c>
      <c r="Q829" t="s">
        <v>1823</v>
      </c>
      <c r="R829" t="s">
        <v>592</v>
      </c>
    </row>
    <row r="830" spans="1:18" x14ac:dyDescent="0.25">
      <c r="A830" s="144" t="s">
        <v>11329</v>
      </c>
      <c r="B830" s="144" t="s">
        <v>593</v>
      </c>
      <c r="C830" s="144" t="s">
        <v>4567</v>
      </c>
      <c r="D830" s="144" t="s">
        <v>2167</v>
      </c>
      <c r="E830" s="144"/>
      <c r="F830" s="144"/>
      <c r="G830" s="144"/>
      <c r="H830" s="144"/>
      <c r="I830" s="144" t="s">
        <v>4571</v>
      </c>
      <c r="J830" s="144" t="s">
        <v>4572</v>
      </c>
      <c r="K830" s="144" t="s">
        <v>4573</v>
      </c>
      <c r="L830" s="144" t="s">
        <v>1817</v>
      </c>
      <c r="M830" s="144" t="s">
        <v>4574</v>
      </c>
      <c r="N830" s="145">
        <v>31</v>
      </c>
      <c r="O830" s="146" t="b">
        <v>0</v>
      </c>
      <c r="P830" s="144" t="s">
        <v>1822</v>
      </c>
      <c r="Q830" t="s">
        <v>1823</v>
      </c>
      <c r="R830" t="s">
        <v>592</v>
      </c>
    </row>
    <row r="831" spans="1:18" x14ac:dyDescent="0.25">
      <c r="A831" s="144" t="s">
        <v>11330</v>
      </c>
      <c r="B831" s="144" t="s">
        <v>593</v>
      </c>
      <c r="C831" s="144" t="s">
        <v>4567</v>
      </c>
      <c r="D831" s="144" t="s">
        <v>2167</v>
      </c>
      <c r="E831" s="144"/>
      <c r="F831" s="144"/>
      <c r="G831" s="144"/>
      <c r="H831" s="144"/>
      <c r="I831" s="144" t="s">
        <v>4571</v>
      </c>
      <c r="J831" s="144" t="s">
        <v>4576</v>
      </c>
      <c r="K831" s="144" t="s">
        <v>4577</v>
      </c>
      <c r="L831" s="144" t="s">
        <v>1817</v>
      </c>
      <c r="M831" s="144" t="s">
        <v>4578</v>
      </c>
      <c r="N831" s="145">
        <v>31</v>
      </c>
      <c r="O831" s="146" t="b">
        <v>0</v>
      </c>
      <c r="P831" s="144" t="s">
        <v>1822</v>
      </c>
      <c r="Q831" t="s">
        <v>1823</v>
      </c>
      <c r="R831" t="s">
        <v>592</v>
      </c>
    </row>
    <row r="832" spans="1:18" x14ac:dyDescent="0.25">
      <c r="A832" s="144" t="s">
        <v>11331</v>
      </c>
      <c r="B832" s="144" t="s">
        <v>593</v>
      </c>
      <c r="C832" s="144" t="s">
        <v>4567</v>
      </c>
      <c r="D832" s="144" t="s">
        <v>2167</v>
      </c>
      <c r="E832" s="144"/>
      <c r="F832" s="144"/>
      <c r="G832" s="144"/>
      <c r="H832" s="144"/>
      <c r="I832" s="144" t="s">
        <v>4571</v>
      </c>
      <c r="J832" s="144" t="s">
        <v>4580</v>
      </c>
      <c r="K832" s="144" t="s">
        <v>4581</v>
      </c>
      <c r="L832" s="144" t="s">
        <v>1817</v>
      </c>
      <c r="M832" s="144" t="s">
        <v>4582</v>
      </c>
      <c r="N832" s="145">
        <v>31</v>
      </c>
      <c r="O832" s="146" t="b">
        <v>0</v>
      </c>
      <c r="P832" s="144" t="s">
        <v>1822</v>
      </c>
      <c r="Q832" t="s">
        <v>1823</v>
      </c>
      <c r="R832" t="s">
        <v>592</v>
      </c>
    </row>
    <row r="833" spans="1:18" x14ac:dyDescent="0.25">
      <c r="A833" s="144" t="s">
        <v>11332</v>
      </c>
      <c r="B833" s="144" t="s">
        <v>593</v>
      </c>
      <c r="C833" s="144" t="s">
        <v>4567</v>
      </c>
      <c r="D833" s="144" t="s">
        <v>2167</v>
      </c>
      <c r="E833" s="144"/>
      <c r="F833" s="144"/>
      <c r="G833" s="144"/>
      <c r="H833" s="144"/>
      <c r="I833" s="144" t="s">
        <v>4571</v>
      </c>
      <c r="J833" s="144" t="s">
        <v>4584</v>
      </c>
      <c r="K833" s="144" t="s">
        <v>4573</v>
      </c>
      <c r="L833" s="144" t="s">
        <v>1817</v>
      </c>
      <c r="M833" s="144" t="s">
        <v>4574</v>
      </c>
      <c r="N833" s="145">
        <v>31</v>
      </c>
      <c r="O833" s="146" t="b">
        <v>0</v>
      </c>
      <c r="P833" s="144" t="s">
        <v>1822</v>
      </c>
      <c r="Q833" t="s">
        <v>1823</v>
      </c>
      <c r="R833" t="s">
        <v>592</v>
      </c>
    </row>
    <row r="834" spans="1:18" x14ac:dyDescent="0.25">
      <c r="A834" s="144" t="s">
        <v>11333</v>
      </c>
      <c r="B834" s="144" t="s">
        <v>593</v>
      </c>
      <c r="C834" s="144" t="s">
        <v>4567</v>
      </c>
      <c r="D834" s="144" t="s">
        <v>2167</v>
      </c>
      <c r="E834" s="144" t="s">
        <v>4143</v>
      </c>
      <c r="F834" s="144"/>
      <c r="G834" s="144"/>
      <c r="H834" s="144"/>
      <c r="I834" s="144" t="s">
        <v>4571</v>
      </c>
      <c r="J834" s="144" t="s">
        <v>4586</v>
      </c>
      <c r="K834" s="144" t="s">
        <v>4587</v>
      </c>
      <c r="L834" s="144" t="s">
        <v>1817</v>
      </c>
      <c r="M834" s="144" t="s">
        <v>4588</v>
      </c>
      <c r="N834" s="145">
        <v>31</v>
      </c>
      <c r="O834" s="146" t="b">
        <v>0</v>
      </c>
      <c r="P834" s="144" t="s">
        <v>1822</v>
      </c>
      <c r="Q834" t="s">
        <v>1823</v>
      </c>
      <c r="R834" t="s">
        <v>592</v>
      </c>
    </row>
    <row r="835" spans="1:18" x14ac:dyDescent="0.25">
      <c r="A835" s="144" t="s">
        <v>11334</v>
      </c>
      <c r="B835" s="144" t="s">
        <v>593</v>
      </c>
      <c r="C835" s="144" t="s">
        <v>4567</v>
      </c>
      <c r="D835" s="144" t="s">
        <v>2167</v>
      </c>
      <c r="E835" s="144" t="s">
        <v>4143</v>
      </c>
      <c r="F835" s="144"/>
      <c r="G835" s="144"/>
      <c r="H835" s="144"/>
      <c r="I835" s="144" t="s">
        <v>4571</v>
      </c>
      <c r="J835" s="144" t="s">
        <v>4590</v>
      </c>
      <c r="K835" s="144" t="s">
        <v>4591</v>
      </c>
      <c r="L835" s="144" t="s">
        <v>1817</v>
      </c>
      <c r="M835" s="144" t="s">
        <v>4591</v>
      </c>
      <c r="N835" s="145">
        <v>31</v>
      </c>
      <c r="O835" s="146" t="b">
        <v>0</v>
      </c>
      <c r="P835" s="144" t="s">
        <v>1822</v>
      </c>
      <c r="Q835" t="s">
        <v>1823</v>
      </c>
      <c r="R835" t="s">
        <v>592</v>
      </c>
    </row>
    <row r="836" spans="1:18" x14ac:dyDescent="0.25">
      <c r="A836" s="144" t="s">
        <v>11335</v>
      </c>
      <c r="B836" s="144" t="s">
        <v>4593</v>
      </c>
      <c r="C836" s="144" t="s">
        <v>4567</v>
      </c>
      <c r="D836" s="144" t="s">
        <v>2167</v>
      </c>
      <c r="E836" s="144" t="s">
        <v>4143</v>
      </c>
      <c r="F836" s="144"/>
      <c r="G836" s="144"/>
      <c r="H836" s="144"/>
      <c r="I836" s="144" t="s">
        <v>4571</v>
      </c>
      <c r="J836" s="144" t="s">
        <v>4593</v>
      </c>
      <c r="K836" s="144" t="s">
        <v>4594</v>
      </c>
      <c r="L836" s="144" t="s">
        <v>1817</v>
      </c>
      <c r="M836" s="144" t="s">
        <v>4594</v>
      </c>
      <c r="N836" s="145">
        <v>31</v>
      </c>
      <c r="O836" s="146" t="b">
        <v>0</v>
      </c>
      <c r="P836" s="144" t="s">
        <v>1822</v>
      </c>
      <c r="Q836" t="s">
        <v>1823</v>
      </c>
      <c r="R836" t="s">
        <v>592</v>
      </c>
    </row>
    <row r="837" spans="1:18" x14ac:dyDescent="0.25">
      <c r="A837" s="144" t="s">
        <v>4595</v>
      </c>
      <c r="B837" s="144" t="s">
        <v>4596</v>
      </c>
      <c r="C837" s="144"/>
      <c r="D837" s="144" t="s">
        <v>1818</v>
      </c>
      <c r="E837" s="144"/>
      <c r="F837" s="144"/>
      <c r="G837" s="144"/>
      <c r="H837" s="144"/>
      <c r="I837" s="144"/>
      <c r="J837" s="144"/>
      <c r="K837" s="144"/>
      <c r="L837" s="144" t="s">
        <v>4597</v>
      </c>
      <c r="M837" s="144" t="s">
        <v>4598</v>
      </c>
      <c r="N837" s="145"/>
      <c r="O837" s="146" t="b">
        <v>0</v>
      </c>
      <c r="P837" s="144" t="s">
        <v>1822</v>
      </c>
      <c r="Q837" t="s">
        <v>1823</v>
      </c>
      <c r="R837" t="s">
        <v>4595</v>
      </c>
    </row>
    <row r="838" spans="1:18" x14ac:dyDescent="0.25">
      <c r="A838" s="144" t="s">
        <v>15103</v>
      </c>
      <c r="B838" s="144" t="s">
        <v>4600</v>
      </c>
      <c r="C838" s="144"/>
      <c r="D838" s="144" t="s">
        <v>3026</v>
      </c>
      <c r="E838" s="144" t="s">
        <v>4601</v>
      </c>
      <c r="F838" s="144" t="s">
        <v>4602</v>
      </c>
      <c r="G838" s="144"/>
      <c r="H838" s="144"/>
      <c r="I838" s="144"/>
      <c r="J838" s="144"/>
      <c r="K838" s="144"/>
      <c r="L838" s="144" t="s">
        <v>4603</v>
      </c>
      <c r="M838" s="144" t="s">
        <v>4604</v>
      </c>
      <c r="N838" s="145"/>
      <c r="O838" s="146" t="b">
        <v>0</v>
      </c>
      <c r="P838" s="144" t="s">
        <v>1822</v>
      </c>
      <c r="Q838" t="s">
        <v>1823</v>
      </c>
      <c r="R838" t="s">
        <v>4599</v>
      </c>
    </row>
    <row r="839" spans="1:18" x14ac:dyDescent="0.25">
      <c r="A839" s="144" t="s">
        <v>11155</v>
      </c>
      <c r="B839" s="144" t="s">
        <v>4606</v>
      </c>
      <c r="C839" s="144"/>
      <c r="D839" s="144" t="s">
        <v>1818</v>
      </c>
      <c r="E839" s="144"/>
      <c r="F839" s="144"/>
      <c r="G839" s="144" t="s">
        <v>1782</v>
      </c>
      <c r="H839" s="144" t="s">
        <v>1783</v>
      </c>
      <c r="I839" s="144"/>
      <c r="J839" s="144"/>
      <c r="K839" s="144"/>
      <c r="L839" s="144" t="s">
        <v>4607</v>
      </c>
      <c r="M839" s="144" t="s">
        <v>4608</v>
      </c>
      <c r="N839" s="145"/>
      <c r="O839" s="146" t="b">
        <v>0</v>
      </c>
      <c r="P839" s="144" t="s">
        <v>1822</v>
      </c>
      <c r="Q839" t="s">
        <v>1823</v>
      </c>
      <c r="R839" t="s">
        <v>4605</v>
      </c>
    </row>
    <row r="840" spans="1:18" x14ac:dyDescent="0.25">
      <c r="A840" s="144" t="s">
        <v>11082</v>
      </c>
      <c r="B840" s="144" t="s">
        <v>4610</v>
      </c>
      <c r="C840" s="144"/>
      <c r="D840" s="144" t="s">
        <v>1818</v>
      </c>
      <c r="E840" s="144"/>
      <c r="F840" s="144"/>
      <c r="G840" s="144" t="s">
        <v>71</v>
      </c>
      <c r="H840" s="144" t="s">
        <v>1777</v>
      </c>
      <c r="I840" s="144" t="s">
        <v>1852</v>
      </c>
      <c r="J840" s="144"/>
      <c r="K840" s="144"/>
      <c r="L840" s="144" t="s">
        <v>4611</v>
      </c>
      <c r="M840" s="144" t="s">
        <v>4612</v>
      </c>
      <c r="N840" s="145"/>
      <c r="O840" s="146" t="b">
        <v>1</v>
      </c>
      <c r="P840" s="144" t="s">
        <v>1822</v>
      </c>
      <c r="Q840" t="s">
        <v>1823</v>
      </c>
      <c r="R840" t="s">
        <v>4609</v>
      </c>
    </row>
    <row r="841" spans="1:18" x14ac:dyDescent="0.25">
      <c r="A841" s="144" t="s">
        <v>11021</v>
      </c>
      <c r="B841" s="144" t="s">
        <v>4614</v>
      </c>
      <c r="C841" s="144" t="s">
        <v>3357</v>
      </c>
      <c r="D841" s="144" t="s">
        <v>1818</v>
      </c>
      <c r="E841" s="144" t="s">
        <v>2102</v>
      </c>
      <c r="F841" s="144"/>
      <c r="G841" s="144" t="s">
        <v>1784</v>
      </c>
      <c r="H841" s="144" t="s">
        <v>1785</v>
      </c>
      <c r="I841" s="144" t="s">
        <v>1852</v>
      </c>
      <c r="J841" s="144" t="s">
        <v>1817</v>
      </c>
      <c r="K841" s="144" t="s">
        <v>4615</v>
      </c>
      <c r="L841" s="144" t="s">
        <v>4616</v>
      </c>
      <c r="M841" s="144" t="s">
        <v>4617</v>
      </c>
      <c r="N841" s="145"/>
      <c r="O841" s="146" t="b">
        <v>0</v>
      </c>
      <c r="P841" s="144" t="s">
        <v>3075</v>
      </c>
      <c r="Q841" t="s">
        <v>1823</v>
      </c>
      <c r="R841" t="s">
        <v>4613</v>
      </c>
    </row>
    <row r="842" spans="1:18" x14ac:dyDescent="0.25">
      <c r="A842" s="144" t="s">
        <v>11460</v>
      </c>
      <c r="B842" s="144" t="s">
        <v>4619</v>
      </c>
      <c r="C842" s="144" t="s">
        <v>4620</v>
      </c>
      <c r="D842" s="144" t="s">
        <v>1818</v>
      </c>
      <c r="E842" s="144" t="s">
        <v>2102</v>
      </c>
      <c r="F842" s="144"/>
      <c r="G842" s="144" t="s">
        <v>1784</v>
      </c>
      <c r="H842" s="144" t="s">
        <v>1785</v>
      </c>
      <c r="I842" s="144" t="s">
        <v>1852</v>
      </c>
      <c r="J842" s="144"/>
      <c r="K842" s="144" t="s">
        <v>4621</v>
      </c>
      <c r="L842" s="144"/>
      <c r="M842" s="144" t="s">
        <v>4622</v>
      </c>
      <c r="N842" s="145"/>
      <c r="O842" s="146" t="b">
        <v>0</v>
      </c>
      <c r="P842" s="144" t="s">
        <v>1822</v>
      </c>
      <c r="Q842" t="s">
        <v>1823</v>
      </c>
      <c r="R842" t="s">
        <v>4618</v>
      </c>
    </row>
    <row r="843" spans="1:18" x14ac:dyDescent="0.25">
      <c r="A843" s="144" t="s">
        <v>11461</v>
      </c>
      <c r="B843" s="144" t="s">
        <v>4624</v>
      </c>
      <c r="C843" s="144" t="s">
        <v>4620</v>
      </c>
      <c r="D843" s="144" t="s">
        <v>1818</v>
      </c>
      <c r="E843" s="144" t="s">
        <v>2102</v>
      </c>
      <c r="F843" s="144"/>
      <c r="G843" s="144" t="s">
        <v>1784</v>
      </c>
      <c r="H843" s="144" t="s">
        <v>1785</v>
      </c>
      <c r="I843" s="144" t="s">
        <v>1852</v>
      </c>
      <c r="J843" s="144"/>
      <c r="K843" s="144" t="s">
        <v>4625</v>
      </c>
      <c r="L843" s="144"/>
      <c r="M843" s="144" t="s">
        <v>4626</v>
      </c>
      <c r="N843" s="145"/>
      <c r="O843" s="146" t="b">
        <v>0</v>
      </c>
      <c r="P843" s="144" t="s">
        <v>1822</v>
      </c>
      <c r="Q843" t="s">
        <v>1823</v>
      </c>
      <c r="R843" t="s">
        <v>4623</v>
      </c>
    </row>
    <row r="844" spans="1:18" x14ac:dyDescent="0.25">
      <c r="A844" s="144" t="s">
        <v>11472</v>
      </c>
      <c r="B844" s="144" t="s">
        <v>595</v>
      </c>
      <c r="C844" s="144"/>
      <c r="D844" s="144" t="s">
        <v>1818</v>
      </c>
      <c r="E844" s="144"/>
      <c r="F844" s="144"/>
      <c r="G844" s="144" t="s">
        <v>1784</v>
      </c>
      <c r="H844" s="144" t="s">
        <v>1785</v>
      </c>
      <c r="I844" s="144" t="s">
        <v>1852</v>
      </c>
      <c r="J844" s="144"/>
      <c r="K844" s="144"/>
      <c r="L844" s="144" t="s">
        <v>4627</v>
      </c>
      <c r="M844" s="144" t="s">
        <v>4628</v>
      </c>
      <c r="N844" s="145">
        <v>36</v>
      </c>
      <c r="O844" s="146" t="b">
        <v>0</v>
      </c>
      <c r="P844" s="144" t="s">
        <v>1822</v>
      </c>
      <c r="Q844" t="s">
        <v>1823</v>
      </c>
      <c r="R844" t="s">
        <v>594</v>
      </c>
    </row>
    <row r="845" spans="1:18" x14ac:dyDescent="0.25">
      <c r="A845" s="144" t="s">
        <v>11468</v>
      </c>
      <c r="B845" s="144" t="s">
        <v>4630</v>
      </c>
      <c r="C845" s="144"/>
      <c r="D845" s="144" t="s">
        <v>1818</v>
      </c>
      <c r="E845" s="144" t="s">
        <v>2086</v>
      </c>
      <c r="F845" s="144" t="s">
        <v>4631</v>
      </c>
      <c r="G845" s="144" t="s">
        <v>1784</v>
      </c>
      <c r="H845" s="144" t="s">
        <v>1785</v>
      </c>
      <c r="I845" s="144" t="s">
        <v>1852</v>
      </c>
      <c r="J845" s="144" t="s">
        <v>4630</v>
      </c>
      <c r="K845" s="144" t="s">
        <v>4632</v>
      </c>
      <c r="L845" s="144" t="s">
        <v>1817</v>
      </c>
      <c r="M845" s="144" t="s">
        <v>4632</v>
      </c>
      <c r="N845" s="145">
        <v>36</v>
      </c>
      <c r="O845" s="146" t="b">
        <v>0</v>
      </c>
      <c r="P845" s="144" t="s">
        <v>1822</v>
      </c>
      <c r="Q845" t="s">
        <v>1823</v>
      </c>
      <c r="R845" t="s">
        <v>594</v>
      </c>
    </row>
    <row r="846" spans="1:18" x14ac:dyDescent="0.25">
      <c r="A846" s="144" t="s">
        <v>11487</v>
      </c>
      <c r="B846" s="144" t="s">
        <v>4634</v>
      </c>
      <c r="C846" s="144"/>
      <c r="D846" s="144" t="s">
        <v>1818</v>
      </c>
      <c r="E846" s="144" t="s">
        <v>1938</v>
      </c>
      <c r="F846" s="144" t="s">
        <v>4197</v>
      </c>
      <c r="G846" s="144" t="s">
        <v>1784</v>
      </c>
      <c r="H846" s="144" t="s">
        <v>1785</v>
      </c>
      <c r="I846" s="144" t="s">
        <v>1852</v>
      </c>
      <c r="J846" s="144" t="s">
        <v>4634</v>
      </c>
      <c r="K846" s="144" t="s">
        <v>4635</v>
      </c>
      <c r="L846" s="144" t="s">
        <v>1817</v>
      </c>
      <c r="M846" s="144" t="s">
        <v>4635</v>
      </c>
      <c r="N846" s="145">
        <v>36</v>
      </c>
      <c r="O846" s="146" t="b">
        <v>0</v>
      </c>
      <c r="P846" s="144" t="s">
        <v>1822</v>
      </c>
      <c r="Q846" t="s">
        <v>1823</v>
      </c>
      <c r="R846" t="s">
        <v>594</v>
      </c>
    </row>
    <row r="847" spans="1:18" x14ac:dyDescent="0.25">
      <c r="A847" s="144" t="s">
        <v>11473</v>
      </c>
      <c r="B847" s="144" t="s">
        <v>4637</v>
      </c>
      <c r="C847" s="144"/>
      <c r="D847" s="144" t="s">
        <v>1818</v>
      </c>
      <c r="E847" s="144" t="s">
        <v>1832</v>
      </c>
      <c r="F847" s="144" t="s">
        <v>1963</v>
      </c>
      <c r="G847" s="144" t="s">
        <v>1784</v>
      </c>
      <c r="H847" s="144" t="s">
        <v>1785</v>
      </c>
      <c r="I847" s="144" t="s">
        <v>1852</v>
      </c>
      <c r="J847" s="144" t="s">
        <v>4637</v>
      </c>
      <c r="K847" s="144" t="s">
        <v>4638</v>
      </c>
      <c r="L847" s="144" t="s">
        <v>1817</v>
      </c>
      <c r="M847" s="144" t="s">
        <v>4638</v>
      </c>
      <c r="N847" s="145">
        <v>36</v>
      </c>
      <c r="O847" s="146" t="b">
        <v>0</v>
      </c>
      <c r="P847" s="144" t="s">
        <v>1822</v>
      </c>
      <c r="Q847" t="s">
        <v>1823</v>
      </c>
      <c r="R847" t="s">
        <v>594</v>
      </c>
    </row>
    <row r="848" spans="1:18" x14ac:dyDescent="0.25">
      <c r="A848" s="144" t="s">
        <v>11493</v>
      </c>
      <c r="B848" s="144" t="s">
        <v>4640</v>
      </c>
      <c r="C848" s="144"/>
      <c r="D848" s="144" t="s">
        <v>1818</v>
      </c>
      <c r="E848" s="144" t="s">
        <v>1955</v>
      </c>
      <c r="F848" s="144"/>
      <c r="G848" s="144" t="s">
        <v>1784</v>
      </c>
      <c r="H848" s="144" t="s">
        <v>1785</v>
      </c>
      <c r="I848" s="144" t="s">
        <v>1852</v>
      </c>
      <c r="J848" s="144" t="s">
        <v>4641</v>
      </c>
      <c r="K848" s="144" t="s">
        <v>4642</v>
      </c>
      <c r="L848" s="144" t="s">
        <v>1817</v>
      </c>
      <c r="M848" s="144" t="s">
        <v>4642</v>
      </c>
      <c r="N848" s="145">
        <v>36</v>
      </c>
      <c r="O848" s="146" t="b">
        <v>0</v>
      </c>
      <c r="P848" s="144" t="s">
        <v>1822</v>
      </c>
      <c r="Q848" t="s">
        <v>1823</v>
      </c>
      <c r="R848" t="s">
        <v>594</v>
      </c>
    </row>
    <row r="849" spans="1:18" x14ac:dyDescent="0.25">
      <c r="A849" s="144" t="s">
        <v>11474</v>
      </c>
      <c r="B849" s="144" t="s">
        <v>4644</v>
      </c>
      <c r="C849" s="144"/>
      <c r="D849" s="144" t="s">
        <v>1818</v>
      </c>
      <c r="E849" s="144" t="s">
        <v>1955</v>
      </c>
      <c r="F849" s="144"/>
      <c r="G849" s="144" t="s">
        <v>1784</v>
      </c>
      <c r="H849" s="144" t="s">
        <v>1785</v>
      </c>
      <c r="I849" s="144" t="s">
        <v>1852</v>
      </c>
      <c r="J849" s="144" t="s">
        <v>4644</v>
      </c>
      <c r="K849" s="144" t="s">
        <v>4645</v>
      </c>
      <c r="L849" s="144" t="s">
        <v>1817</v>
      </c>
      <c r="M849" s="144" t="s">
        <v>4645</v>
      </c>
      <c r="N849" s="145">
        <v>36</v>
      </c>
      <c r="O849" s="146" t="b">
        <v>0</v>
      </c>
      <c r="P849" s="144" t="s">
        <v>1822</v>
      </c>
      <c r="Q849" t="s">
        <v>1823</v>
      </c>
      <c r="R849" t="s">
        <v>594</v>
      </c>
    </row>
    <row r="850" spans="1:18" x14ac:dyDescent="0.25">
      <c r="A850" s="144" t="s">
        <v>11480</v>
      </c>
      <c r="B850" s="144" t="s">
        <v>4647</v>
      </c>
      <c r="C850" s="144"/>
      <c r="D850" s="144" t="s">
        <v>1818</v>
      </c>
      <c r="E850" s="144" t="s">
        <v>1930</v>
      </c>
      <c r="F850" s="144"/>
      <c r="G850" s="144" t="s">
        <v>1784</v>
      </c>
      <c r="H850" s="144" t="s">
        <v>1785</v>
      </c>
      <c r="I850" s="144" t="s">
        <v>1852</v>
      </c>
      <c r="J850" s="144" t="s">
        <v>4647</v>
      </c>
      <c r="K850" s="144" t="s">
        <v>4648</v>
      </c>
      <c r="L850" s="144" t="s">
        <v>1817</v>
      </c>
      <c r="M850" s="144" t="s">
        <v>4648</v>
      </c>
      <c r="N850" s="145">
        <v>36</v>
      </c>
      <c r="O850" s="146" t="b">
        <v>0</v>
      </c>
      <c r="P850" s="144" t="s">
        <v>1822</v>
      </c>
      <c r="Q850" t="s">
        <v>1823</v>
      </c>
      <c r="R850" t="s">
        <v>594</v>
      </c>
    </row>
    <row r="851" spans="1:18" x14ac:dyDescent="0.25">
      <c r="A851" s="144" t="s">
        <v>11475</v>
      </c>
      <c r="B851" s="144" t="s">
        <v>4650</v>
      </c>
      <c r="C851" s="144"/>
      <c r="D851" s="144" t="s">
        <v>1818</v>
      </c>
      <c r="E851" s="144" t="s">
        <v>1832</v>
      </c>
      <c r="F851" s="144"/>
      <c r="G851" s="144" t="s">
        <v>1784</v>
      </c>
      <c r="H851" s="144" t="s">
        <v>1785</v>
      </c>
      <c r="I851" s="144" t="s">
        <v>1852</v>
      </c>
      <c r="J851" s="144" t="s">
        <v>4650</v>
      </c>
      <c r="K851" s="144" t="s">
        <v>4651</v>
      </c>
      <c r="L851" s="144" t="s">
        <v>1817</v>
      </c>
      <c r="M851" s="144" t="s">
        <v>4651</v>
      </c>
      <c r="N851" s="145">
        <v>36</v>
      </c>
      <c r="O851" s="146" t="b">
        <v>0</v>
      </c>
      <c r="P851" s="144" t="s">
        <v>1822</v>
      </c>
      <c r="Q851" t="s">
        <v>1823</v>
      </c>
      <c r="R851" t="s">
        <v>594</v>
      </c>
    </row>
    <row r="852" spans="1:18" x14ac:dyDescent="0.25">
      <c r="A852" s="144" t="s">
        <v>11488</v>
      </c>
      <c r="B852" s="144" t="s">
        <v>4653</v>
      </c>
      <c r="C852" s="144"/>
      <c r="D852" s="144" t="s">
        <v>1818</v>
      </c>
      <c r="E852" s="144" t="s">
        <v>1938</v>
      </c>
      <c r="F852" s="144"/>
      <c r="G852" s="144" t="s">
        <v>1784</v>
      </c>
      <c r="H852" s="144" t="s">
        <v>1785</v>
      </c>
      <c r="I852" s="144" t="s">
        <v>1852</v>
      </c>
      <c r="J852" s="144" t="s">
        <v>4653</v>
      </c>
      <c r="K852" s="144" t="s">
        <v>4654</v>
      </c>
      <c r="L852" s="144" t="s">
        <v>1817</v>
      </c>
      <c r="M852" s="144" t="s">
        <v>4654</v>
      </c>
      <c r="N852" s="145">
        <v>36</v>
      </c>
      <c r="O852" s="146" t="b">
        <v>0</v>
      </c>
      <c r="P852" s="144" t="s">
        <v>1822</v>
      </c>
      <c r="Q852" t="s">
        <v>1823</v>
      </c>
      <c r="R852" t="s">
        <v>594</v>
      </c>
    </row>
    <row r="853" spans="1:18" x14ac:dyDescent="0.25">
      <c r="A853" s="144" t="s">
        <v>11489</v>
      </c>
      <c r="B853" s="144" t="s">
        <v>4656</v>
      </c>
      <c r="C853" s="144"/>
      <c r="D853" s="144" t="s">
        <v>1818</v>
      </c>
      <c r="E853" s="144" t="s">
        <v>1938</v>
      </c>
      <c r="F853" s="144"/>
      <c r="G853" s="144" t="s">
        <v>1784</v>
      </c>
      <c r="H853" s="144" t="s">
        <v>1785</v>
      </c>
      <c r="I853" s="144" t="s">
        <v>1852</v>
      </c>
      <c r="J853" s="144" t="s">
        <v>4656</v>
      </c>
      <c r="K853" s="144" t="s">
        <v>4657</v>
      </c>
      <c r="L853" s="144" t="s">
        <v>1817</v>
      </c>
      <c r="M853" s="144" t="s">
        <v>4657</v>
      </c>
      <c r="N853" s="145">
        <v>36</v>
      </c>
      <c r="O853" s="146" t="b">
        <v>0</v>
      </c>
      <c r="P853" s="144" t="s">
        <v>1822</v>
      </c>
      <c r="Q853" t="s">
        <v>1823</v>
      </c>
      <c r="R853" t="s">
        <v>594</v>
      </c>
    </row>
    <row r="854" spans="1:18" x14ac:dyDescent="0.25">
      <c r="A854" s="144" t="s">
        <v>11481</v>
      </c>
      <c r="B854" s="144" t="s">
        <v>4659</v>
      </c>
      <c r="C854" s="144"/>
      <c r="D854" s="144" t="s">
        <v>1818</v>
      </c>
      <c r="E854" s="144" t="s">
        <v>1930</v>
      </c>
      <c r="F854" s="144" t="s">
        <v>4660</v>
      </c>
      <c r="G854" s="144" t="s">
        <v>1784</v>
      </c>
      <c r="H854" s="144" t="s">
        <v>1785</v>
      </c>
      <c r="I854" s="144" t="s">
        <v>1852</v>
      </c>
      <c r="J854" s="144" t="s">
        <v>4659</v>
      </c>
      <c r="K854" s="144" t="s">
        <v>4661</v>
      </c>
      <c r="L854" s="144" t="s">
        <v>1817</v>
      </c>
      <c r="M854" s="144" t="s">
        <v>4661</v>
      </c>
      <c r="N854" s="145">
        <v>36</v>
      </c>
      <c r="O854" s="146" t="b">
        <v>0</v>
      </c>
      <c r="P854" s="144" t="s">
        <v>1822</v>
      </c>
      <c r="Q854" t="s">
        <v>1823</v>
      </c>
      <c r="R854" t="s">
        <v>594</v>
      </c>
    </row>
    <row r="855" spans="1:18" x14ac:dyDescent="0.25">
      <c r="A855" s="144" t="s">
        <v>11485</v>
      </c>
      <c r="B855" s="144" t="s">
        <v>4663</v>
      </c>
      <c r="C855" s="144"/>
      <c r="D855" s="144" t="s">
        <v>1818</v>
      </c>
      <c r="E855" s="144" t="s">
        <v>1971</v>
      </c>
      <c r="F855" s="144"/>
      <c r="G855" s="144" t="s">
        <v>1784</v>
      </c>
      <c r="H855" s="144" t="s">
        <v>1785</v>
      </c>
      <c r="I855" s="144" t="s">
        <v>1852</v>
      </c>
      <c r="J855" s="144" t="s">
        <v>4663</v>
      </c>
      <c r="K855" s="144" t="s">
        <v>4664</v>
      </c>
      <c r="L855" s="144" t="s">
        <v>1817</v>
      </c>
      <c r="M855" s="144" t="s">
        <v>4664</v>
      </c>
      <c r="N855" s="145">
        <v>36</v>
      </c>
      <c r="O855" s="146" t="b">
        <v>0</v>
      </c>
      <c r="P855" s="144" t="s">
        <v>1822</v>
      </c>
      <c r="Q855" t="s">
        <v>1823</v>
      </c>
      <c r="R855" t="s">
        <v>594</v>
      </c>
    </row>
    <row r="856" spans="1:18" x14ac:dyDescent="0.25">
      <c r="A856" s="144" t="s">
        <v>11492</v>
      </c>
      <c r="B856" s="144" t="s">
        <v>4666</v>
      </c>
      <c r="C856" s="144"/>
      <c r="D856" s="144" t="s">
        <v>1818</v>
      </c>
      <c r="E856" s="144" t="s">
        <v>2072</v>
      </c>
      <c r="F856" s="144" t="s">
        <v>2724</v>
      </c>
      <c r="G856" s="144" t="s">
        <v>1784</v>
      </c>
      <c r="H856" s="144" t="s">
        <v>1785</v>
      </c>
      <c r="I856" s="144" t="s">
        <v>1852</v>
      </c>
      <c r="J856" s="144" t="s">
        <v>4666</v>
      </c>
      <c r="K856" s="144" t="s">
        <v>4667</v>
      </c>
      <c r="L856" s="144" t="s">
        <v>1817</v>
      </c>
      <c r="M856" s="144" t="s">
        <v>4667</v>
      </c>
      <c r="N856" s="145">
        <v>36</v>
      </c>
      <c r="O856" s="146" t="b">
        <v>0</v>
      </c>
      <c r="P856" s="144" t="s">
        <v>1822</v>
      </c>
      <c r="Q856" t="s">
        <v>1823</v>
      </c>
      <c r="R856" t="s">
        <v>594</v>
      </c>
    </row>
    <row r="857" spans="1:18" x14ac:dyDescent="0.25">
      <c r="A857" s="144" t="s">
        <v>11486</v>
      </c>
      <c r="B857" s="144" t="s">
        <v>4669</v>
      </c>
      <c r="C857" s="144"/>
      <c r="D857" s="144" t="s">
        <v>1818</v>
      </c>
      <c r="E857" s="144" t="s">
        <v>1971</v>
      </c>
      <c r="F857" s="144"/>
      <c r="G857" s="144" t="s">
        <v>1784</v>
      </c>
      <c r="H857" s="144" t="s">
        <v>1785</v>
      </c>
      <c r="I857" s="144" t="s">
        <v>1852</v>
      </c>
      <c r="J857" s="144" t="s">
        <v>4669</v>
      </c>
      <c r="K857" s="144" t="s">
        <v>4670</v>
      </c>
      <c r="L857" s="144" t="s">
        <v>1817</v>
      </c>
      <c r="M857" s="144" t="s">
        <v>4670</v>
      </c>
      <c r="N857" s="145">
        <v>36</v>
      </c>
      <c r="O857" s="146" t="b">
        <v>0</v>
      </c>
      <c r="P857" s="144" t="s">
        <v>1822</v>
      </c>
      <c r="Q857" t="s">
        <v>1823</v>
      </c>
      <c r="R857" t="s">
        <v>594</v>
      </c>
    </row>
    <row r="858" spans="1:18" x14ac:dyDescent="0.25">
      <c r="A858" s="144" t="s">
        <v>11490</v>
      </c>
      <c r="B858" s="144" t="s">
        <v>4672</v>
      </c>
      <c r="C858" s="144"/>
      <c r="D858" s="144" t="s">
        <v>1818</v>
      </c>
      <c r="E858" s="144" t="s">
        <v>1938</v>
      </c>
      <c r="F858" s="144"/>
      <c r="G858" s="144" t="s">
        <v>1784</v>
      </c>
      <c r="H858" s="144" t="s">
        <v>1785</v>
      </c>
      <c r="I858" s="144" t="s">
        <v>1852</v>
      </c>
      <c r="J858" s="144" t="s">
        <v>4672</v>
      </c>
      <c r="K858" s="144" t="s">
        <v>4673</v>
      </c>
      <c r="L858" s="144" t="s">
        <v>1817</v>
      </c>
      <c r="M858" s="144" t="s">
        <v>4673</v>
      </c>
      <c r="N858" s="145">
        <v>36</v>
      </c>
      <c r="O858" s="146" t="b">
        <v>0</v>
      </c>
      <c r="P858" s="144" t="s">
        <v>1822</v>
      </c>
      <c r="Q858" t="s">
        <v>1823</v>
      </c>
      <c r="R858" t="s">
        <v>594</v>
      </c>
    </row>
    <row r="859" spans="1:18" x14ac:dyDescent="0.25">
      <c r="A859" s="144" t="s">
        <v>11476</v>
      </c>
      <c r="B859" s="144" t="s">
        <v>4675</v>
      </c>
      <c r="C859" s="144"/>
      <c r="D859" s="144" t="s">
        <v>1818</v>
      </c>
      <c r="E859" s="144" t="s">
        <v>1832</v>
      </c>
      <c r="F859" s="144"/>
      <c r="G859" s="144" t="s">
        <v>1784</v>
      </c>
      <c r="H859" s="144" t="s">
        <v>1785</v>
      </c>
      <c r="I859" s="144" t="s">
        <v>1852</v>
      </c>
      <c r="J859" s="144" t="s">
        <v>4675</v>
      </c>
      <c r="K859" s="144" t="s">
        <v>4676</v>
      </c>
      <c r="L859" s="144"/>
      <c r="M859" s="144" t="s">
        <v>4676</v>
      </c>
      <c r="N859" s="145">
        <v>36</v>
      </c>
      <c r="O859" s="146" t="b">
        <v>0</v>
      </c>
      <c r="P859" s="144" t="s">
        <v>1822</v>
      </c>
      <c r="Q859" t="s">
        <v>1823</v>
      </c>
      <c r="R859" t="s">
        <v>594</v>
      </c>
    </row>
    <row r="860" spans="1:18" x14ac:dyDescent="0.25">
      <c r="A860" s="144" t="s">
        <v>11494</v>
      </c>
      <c r="B860" s="144" t="s">
        <v>4678</v>
      </c>
      <c r="C860" s="144"/>
      <c r="D860" s="144" t="s">
        <v>1818</v>
      </c>
      <c r="E860" s="144" t="s">
        <v>1955</v>
      </c>
      <c r="F860" s="144"/>
      <c r="G860" s="144" t="s">
        <v>1784</v>
      </c>
      <c r="H860" s="144" t="s">
        <v>1785</v>
      </c>
      <c r="I860" s="144" t="s">
        <v>1852</v>
      </c>
      <c r="J860" s="144" t="s">
        <v>4679</v>
      </c>
      <c r="K860" s="144" t="s">
        <v>4680</v>
      </c>
      <c r="L860" s="144"/>
      <c r="M860" s="144" t="s">
        <v>4680</v>
      </c>
      <c r="N860" s="145">
        <v>36</v>
      </c>
      <c r="O860" s="146" t="b">
        <v>0</v>
      </c>
      <c r="P860" s="144" t="s">
        <v>1822</v>
      </c>
      <c r="Q860" t="s">
        <v>1823</v>
      </c>
      <c r="R860" t="s">
        <v>594</v>
      </c>
    </row>
    <row r="861" spans="1:18" x14ac:dyDescent="0.25">
      <c r="A861" s="144" t="s">
        <v>11495</v>
      </c>
      <c r="B861" s="144" t="s">
        <v>4682</v>
      </c>
      <c r="C861" s="144"/>
      <c r="D861" s="144" t="s">
        <v>1818</v>
      </c>
      <c r="E861" s="144" t="s">
        <v>1955</v>
      </c>
      <c r="F861" s="144"/>
      <c r="G861" s="144" t="s">
        <v>1784</v>
      </c>
      <c r="H861" s="144" t="s">
        <v>1785</v>
      </c>
      <c r="I861" s="144" t="s">
        <v>1852</v>
      </c>
      <c r="J861" s="144" t="s">
        <v>4682</v>
      </c>
      <c r="K861" s="144" t="s">
        <v>4683</v>
      </c>
      <c r="L861" s="144" t="s">
        <v>1817</v>
      </c>
      <c r="M861" s="144" t="s">
        <v>4683</v>
      </c>
      <c r="N861" s="145">
        <v>36</v>
      </c>
      <c r="O861" s="146" t="b">
        <v>0</v>
      </c>
      <c r="P861" s="144" t="s">
        <v>1822</v>
      </c>
      <c r="Q861" t="s">
        <v>1823</v>
      </c>
      <c r="R861" t="s">
        <v>594</v>
      </c>
    </row>
    <row r="862" spans="1:18" x14ac:dyDescent="0.25">
      <c r="A862" s="144" t="s">
        <v>11482</v>
      </c>
      <c r="B862" s="144" t="s">
        <v>4685</v>
      </c>
      <c r="C862" s="144"/>
      <c r="D862" s="144" t="s">
        <v>1818</v>
      </c>
      <c r="E862" s="144" t="s">
        <v>1926</v>
      </c>
      <c r="F862" s="144"/>
      <c r="G862" s="144" t="s">
        <v>1784</v>
      </c>
      <c r="H862" s="144" t="s">
        <v>1785</v>
      </c>
      <c r="I862" s="144" t="s">
        <v>1852</v>
      </c>
      <c r="J862" s="144" t="s">
        <v>4685</v>
      </c>
      <c r="K862" s="144" t="s">
        <v>4686</v>
      </c>
      <c r="L862" s="144" t="s">
        <v>1817</v>
      </c>
      <c r="M862" s="144" t="s">
        <v>4686</v>
      </c>
      <c r="N862" s="145">
        <v>36</v>
      </c>
      <c r="O862" s="146" t="b">
        <v>0</v>
      </c>
      <c r="P862" s="144" t="s">
        <v>1822</v>
      </c>
      <c r="Q862" t="s">
        <v>1823</v>
      </c>
      <c r="R862" t="s">
        <v>594</v>
      </c>
    </row>
    <row r="863" spans="1:18" x14ac:dyDescent="0.25">
      <c r="A863" s="144" t="s">
        <v>11496</v>
      </c>
      <c r="B863" s="144" t="s">
        <v>4688</v>
      </c>
      <c r="C863" s="144"/>
      <c r="D863" s="144" t="s">
        <v>1818</v>
      </c>
      <c r="E863" s="144" t="s">
        <v>1955</v>
      </c>
      <c r="F863" s="144"/>
      <c r="G863" s="144" t="s">
        <v>1784</v>
      </c>
      <c r="H863" s="144" t="s">
        <v>1785</v>
      </c>
      <c r="I863" s="144" t="s">
        <v>1852</v>
      </c>
      <c r="J863" s="144" t="s">
        <v>4688</v>
      </c>
      <c r="K863" s="144" t="s">
        <v>4689</v>
      </c>
      <c r="L863" s="144" t="s">
        <v>1817</v>
      </c>
      <c r="M863" s="144" t="s">
        <v>4689</v>
      </c>
      <c r="N863" s="145">
        <v>36</v>
      </c>
      <c r="O863" s="146" t="b">
        <v>0</v>
      </c>
      <c r="P863" s="144" t="s">
        <v>1822</v>
      </c>
      <c r="Q863" t="s">
        <v>1823</v>
      </c>
      <c r="R863" t="s">
        <v>594</v>
      </c>
    </row>
    <row r="864" spans="1:18" x14ac:dyDescent="0.25">
      <c r="A864" s="144" t="s">
        <v>11491</v>
      </c>
      <c r="B864" s="144" t="s">
        <v>4691</v>
      </c>
      <c r="C864" s="144"/>
      <c r="D864" s="144" t="s">
        <v>1818</v>
      </c>
      <c r="E864" s="144" t="s">
        <v>1938</v>
      </c>
      <c r="F864" s="144"/>
      <c r="G864" s="144" t="s">
        <v>1784</v>
      </c>
      <c r="H864" s="144" t="s">
        <v>1785</v>
      </c>
      <c r="I864" s="144" t="s">
        <v>1852</v>
      </c>
      <c r="J864" s="144" t="s">
        <v>4691</v>
      </c>
      <c r="K864" s="144" t="s">
        <v>4692</v>
      </c>
      <c r="L864" s="144" t="s">
        <v>1817</v>
      </c>
      <c r="M864" s="144" t="s">
        <v>4692</v>
      </c>
      <c r="N864" s="145">
        <v>36</v>
      </c>
      <c r="O864" s="146" t="b">
        <v>0</v>
      </c>
      <c r="P864" s="144" t="s">
        <v>1822</v>
      </c>
      <c r="Q864" t="s">
        <v>1823</v>
      </c>
      <c r="R864" t="s">
        <v>594</v>
      </c>
    </row>
    <row r="865" spans="1:18" x14ac:dyDescent="0.25">
      <c r="A865" s="144" t="s">
        <v>11484</v>
      </c>
      <c r="B865" s="144" t="s">
        <v>4694</v>
      </c>
      <c r="C865" s="144"/>
      <c r="D865" s="144" t="s">
        <v>1818</v>
      </c>
      <c r="E865" s="144" t="s">
        <v>1819</v>
      </c>
      <c r="F865" s="144"/>
      <c r="G865" s="144" t="s">
        <v>1784</v>
      </c>
      <c r="H865" s="144" t="s">
        <v>1785</v>
      </c>
      <c r="I865" s="144" t="s">
        <v>1852</v>
      </c>
      <c r="J865" s="144" t="s">
        <v>4694</v>
      </c>
      <c r="K865" s="144" t="s">
        <v>4695</v>
      </c>
      <c r="L865" s="144" t="s">
        <v>1817</v>
      </c>
      <c r="M865" s="144" t="s">
        <v>4695</v>
      </c>
      <c r="N865" s="145">
        <v>36</v>
      </c>
      <c r="O865" s="146" t="b">
        <v>0</v>
      </c>
      <c r="P865" s="144" t="s">
        <v>1822</v>
      </c>
      <c r="Q865" t="s">
        <v>1823</v>
      </c>
      <c r="R865" t="s">
        <v>594</v>
      </c>
    </row>
    <row r="866" spans="1:18" x14ac:dyDescent="0.25">
      <c r="A866" s="144" t="s">
        <v>11477</v>
      </c>
      <c r="B866" s="144" t="s">
        <v>4697</v>
      </c>
      <c r="C866" s="144"/>
      <c r="D866" s="144" t="s">
        <v>1818</v>
      </c>
      <c r="E866" s="144" t="s">
        <v>1832</v>
      </c>
      <c r="F866" s="144"/>
      <c r="G866" s="144" t="s">
        <v>1784</v>
      </c>
      <c r="H866" s="144" t="s">
        <v>1785</v>
      </c>
      <c r="I866" s="144" t="s">
        <v>1852</v>
      </c>
      <c r="J866" s="144" t="s">
        <v>4697</v>
      </c>
      <c r="K866" s="144" t="s">
        <v>4698</v>
      </c>
      <c r="L866" s="144" t="s">
        <v>1817</v>
      </c>
      <c r="M866" s="144" t="s">
        <v>4698</v>
      </c>
      <c r="N866" s="145">
        <v>36</v>
      </c>
      <c r="O866" s="146" t="b">
        <v>0</v>
      </c>
      <c r="P866" s="144" t="s">
        <v>1822</v>
      </c>
      <c r="Q866" t="s">
        <v>1823</v>
      </c>
      <c r="R866" t="s">
        <v>594</v>
      </c>
    </row>
    <row r="867" spans="1:18" x14ac:dyDescent="0.25">
      <c r="A867" s="144" t="s">
        <v>11479</v>
      </c>
      <c r="B867" s="144" t="s">
        <v>4700</v>
      </c>
      <c r="C867" s="144"/>
      <c r="D867" s="144" t="s">
        <v>1818</v>
      </c>
      <c r="E867" s="144" t="s">
        <v>2086</v>
      </c>
      <c r="F867" s="144"/>
      <c r="G867" s="144" t="s">
        <v>1784</v>
      </c>
      <c r="H867" s="144" t="s">
        <v>1785</v>
      </c>
      <c r="I867" s="144" t="s">
        <v>1852</v>
      </c>
      <c r="J867" s="144" t="s">
        <v>4700</v>
      </c>
      <c r="K867" s="144" t="s">
        <v>4701</v>
      </c>
      <c r="L867" s="144" t="s">
        <v>1817</v>
      </c>
      <c r="M867" s="144" t="s">
        <v>4701</v>
      </c>
      <c r="N867" s="145">
        <v>36</v>
      </c>
      <c r="O867" s="146" t="b">
        <v>0</v>
      </c>
      <c r="P867" s="144" t="s">
        <v>1822</v>
      </c>
      <c r="Q867" t="s">
        <v>1823</v>
      </c>
      <c r="R867" t="s">
        <v>594</v>
      </c>
    </row>
    <row r="868" spans="1:18" x14ac:dyDescent="0.25">
      <c r="A868" s="144" t="s">
        <v>11469</v>
      </c>
      <c r="B868" s="144" t="s">
        <v>4703</v>
      </c>
      <c r="C868" s="144"/>
      <c r="D868" s="144" t="s">
        <v>1818</v>
      </c>
      <c r="E868" s="144" t="s">
        <v>2086</v>
      </c>
      <c r="F868" s="144"/>
      <c r="G868" s="144" t="s">
        <v>1784</v>
      </c>
      <c r="H868" s="144" t="s">
        <v>1785</v>
      </c>
      <c r="I868" s="144" t="s">
        <v>1852</v>
      </c>
      <c r="J868" s="144" t="s">
        <v>4703</v>
      </c>
      <c r="K868" s="144" t="s">
        <v>4704</v>
      </c>
      <c r="L868" s="144" t="s">
        <v>1817</v>
      </c>
      <c r="M868" s="144" t="s">
        <v>4704</v>
      </c>
      <c r="N868" s="145">
        <v>36</v>
      </c>
      <c r="O868" s="146" t="b">
        <v>0</v>
      </c>
      <c r="P868" s="144" t="s">
        <v>1822</v>
      </c>
      <c r="Q868" t="s">
        <v>1823</v>
      </c>
      <c r="R868" t="s">
        <v>594</v>
      </c>
    </row>
    <row r="869" spans="1:18" x14ac:dyDescent="0.25">
      <c r="A869" s="144" t="s">
        <v>11470</v>
      </c>
      <c r="B869" s="144" t="s">
        <v>4706</v>
      </c>
      <c r="C869" s="144"/>
      <c r="D869" s="144" t="s">
        <v>1818</v>
      </c>
      <c r="E869" s="144" t="s">
        <v>2086</v>
      </c>
      <c r="F869" s="144"/>
      <c r="G869" s="144" t="s">
        <v>1784</v>
      </c>
      <c r="H869" s="144" t="s">
        <v>1785</v>
      </c>
      <c r="I869" s="144" t="s">
        <v>1852</v>
      </c>
      <c r="J869" s="144" t="s">
        <v>4706</v>
      </c>
      <c r="K869" s="144" t="s">
        <v>4707</v>
      </c>
      <c r="L869" s="144" t="s">
        <v>1817</v>
      </c>
      <c r="M869" s="144" t="s">
        <v>4707</v>
      </c>
      <c r="N869" s="145">
        <v>36</v>
      </c>
      <c r="O869" s="146" t="b">
        <v>0</v>
      </c>
      <c r="P869" s="144" t="s">
        <v>1822</v>
      </c>
      <c r="Q869" t="s">
        <v>1823</v>
      </c>
      <c r="R869" t="s">
        <v>594</v>
      </c>
    </row>
    <row r="870" spans="1:18" x14ac:dyDescent="0.25">
      <c r="A870" s="144" t="s">
        <v>11467</v>
      </c>
      <c r="B870" s="144" t="s">
        <v>4709</v>
      </c>
      <c r="C870" s="144"/>
      <c r="D870" s="144" t="s">
        <v>1818</v>
      </c>
      <c r="E870" s="144" t="s">
        <v>1886</v>
      </c>
      <c r="F870" s="144"/>
      <c r="G870" s="144" t="s">
        <v>1784</v>
      </c>
      <c r="H870" s="144" t="s">
        <v>1785</v>
      </c>
      <c r="I870" s="144" t="s">
        <v>1852</v>
      </c>
      <c r="J870" s="144" t="s">
        <v>4709</v>
      </c>
      <c r="K870" s="144" t="s">
        <v>4710</v>
      </c>
      <c r="L870" s="144" t="s">
        <v>1817</v>
      </c>
      <c r="M870" s="144" t="s">
        <v>4710</v>
      </c>
      <c r="N870" s="145">
        <v>36</v>
      </c>
      <c r="O870" s="146" t="b">
        <v>0</v>
      </c>
      <c r="P870" s="144" t="s">
        <v>1822</v>
      </c>
      <c r="Q870" t="s">
        <v>1823</v>
      </c>
      <c r="R870" t="s">
        <v>594</v>
      </c>
    </row>
    <row r="871" spans="1:18" x14ac:dyDescent="0.25">
      <c r="A871" s="144" t="s">
        <v>11497</v>
      </c>
      <c r="B871" s="144" t="s">
        <v>4712</v>
      </c>
      <c r="C871" s="144"/>
      <c r="D871" s="144" t="s">
        <v>1818</v>
      </c>
      <c r="E871" s="144" t="s">
        <v>1955</v>
      </c>
      <c r="F871" s="144"/>
      <c r="G871" s="144" t="s">
        <v>1784</v>
      </c>
      <c r="H871" s="144" t="s">
        <v>1785</v>
      </c>
      <c r="I871" s="144" t="s">
        <v>1852</v>
      </c>
      <c r="J871" s="144" t="s">
        <v>4712</v>
      </c>
      <c r="K871" s="144" t="s">
        <v>4713</v>
      </c>
      <c r="L871" s="144" t="s">
        <v>1817</v>
      </c>
      <c r="M871" s="144" t="s">
        <v>4713</v>
      </c>
      <c r="N871" s="145">
        <v>36</v>
      </c>
      <c r="O871" s="146" t="b">
        <v>0</v>
      </c>
      <c r="P871" s="144" t="s">
        <v>1822</v>
      </c>
      <c r="Q871" t="s">
        <v>1823</v>
      </c>
      <c r="R871" t="s">
        <v>594</v>
      </c>
    </row>
    <row r="872" spans="1:18" x14ac:dyDescent="0.25">
      <c r="A872" s="144" t="s">
        <v>11478</v>
      </c>
      <c r="B872" s="144" t="s">
        <v>4715</v>
      </c>
      <c r="C872" s="144"/>
      <c r="D872" s="144" t="s">
        <v>1818</v>
      </c>
      <c r="E872" s="144" t="s">
        <v>1832</v>
      </c>
      <c r="F872" s="144"/>
      <c r="G872" s="144" t="s">
        <v>1784</v>
      </c>
      <c r="H872" s="144" t="s">
        <v>1785</v>
      </c>
      <c r="I872" s="144" t="s">
        <v>1852</v>
      </c>
      <c r="J872" s="144" t="s">
        <v>4715</v>
      </c>
      <c r="K872" s="144" t="s">
        <v>4716</v>
      </c>
      <c r="L872" s="144" t="s">
        <v>1817</v>
      </c>
      <c r="M872" s="144" t="s">
        <v>4716</v>
      </c>
      <c r="N872" s="145">
        <v>36</v>
      </c>
      <c r="O872" s="146" t="b">
        <v>0</v>
      </c>
      <c r="P872" s="144" t="s">
        <v>1822</v>
      </c>
      <c r="Q872" t="s">
        <v>1823</v>
      </c>
      <c r="R872" t="s">
        <v>594</v>
      </c>
    </row>
    <row r="873" spans="1:18" x14ac:dyDescent="0.25">
      <c r="A873" s="144" t="s">
        <v>11471</v>
      </c>
      <c r="B873" s="144" t="s">
        <v>4718</v>
      </c>
      <c r="C873" s="144"/>
      <c r="D873" s="144" t="s">
        <v>1818</v>
      </c>
      <c r="E873" s="144" t="s">
        <v>2086</v>
      </c>
      <c r="F873" s="144" t="s">
        <v>4338</v>
      </c>
      <c r="G873" s="144" t="s">
        <v>1784</v>
      </c>
      <c r="H873" s="144" t="s">
        <v>1785</v>
      </c>
      <c r="I873" s="144" t="s">
        <v>1852</v>
      </c>
      <c r="J873" s="144" t="s">
        <v>4718</v>
      </c>
      <c r="K873" s="144" t="s">
        <v>4719</v>
      </c>
      <c r="L873" s="144" t="s">
        <v>1817</v>
      </c>
      <c r="M873" s="144" t="s">
        <v>4719</v>
      </c>
      <c r="N873" s="145">
        <v>36</v>
      </c>
      <c r="O873" s="146" t="b">
        <v>0</v>
      </c>
      <c r="P873" s="144" t="s">
        <v>1822</v>
      </c>
      <c r="Q873" t="s">
        <v>1823</v>
      </c>
      <c r="R873" t="s">
        <v>594</v>
      </c>
    </row>
    <row r="874" spans="1:18" x14ac:dyDescent="0.25">
      <c r="A874" s="144" t="s">
        <v>11483</v>
      </c>
      <c r="B874" s="144" t="s">
        <v>4721</v>
      </c>
      <c r="C874" s="144"/>
      <c r="D874" s="144" t="s">
        <v>1818</v>
      </c>
      <c r="E874" s="144" t="s">
        <v>1926</v>
      </c>
      <c r="F874" s="144"/>
      <c r="G874" s="144" t="s">
        <v>1784</v>
      </c>
      <c r="H874" s="144" t="s">
        <v>1785</v>
      </c>
      <c r="I874" s="144" t="s">
        <v>1852</v>
      </c>
      <c r="J874" s="144" t="s">
        <v>4721</v>
      </c>
      <c r="K874" s="144" t="s">
        <v>4722</v>
      </c>
      <c r="L874" s="144" t="s">
        <v>1817</v>
      </c>
      <c r="M874" s="144" t="s">
        <v>4722</v>
      </c>
      <c r="N874" s="145">
        <v>36</v>
      </c>
      <c r="O874" s="146" t="b">
        <v>0</v>
      </c>
      <c r="P874" s="144" t="s">
        <v>1822</v>
      </c>
      <c r="Q874" t="s">
        <v>1823</v>
      </c>
      <c r="R874" t="s">
        <v>594</v>
      </c>
    </row>
    <row r="875" spans="1:18" x14ac:dyDescent="0.25">
      <c r="A875" s="144" t="s">
        <v>11462</v>
      </c>
      <c r="B875" s="144" t="s">
        <v>4724</v>
      </c>
      <c r="C875" s="144"/>
      <c r="D875" s="144" t="s">
        <v>2147</v>
      </c>
      <c r="E875" s="144" t="s">
        <v>2756</v>
      </c>
      <c r="F875" s="144" t="s">
        <v>4725</v>
      </c>
      <c r="G875" s="144"/>
      <c r="H875" s="144"/>
      <c r="I875" s="144"/>
      <c r="J875" s="144"/>
      <c r="K875" s="144" t="s">
        <v>4726</v>
      </c>
      <c r="L875" s="144"/>
      <c r="M875" s="144" t="s">
        <v>4726</v>
      </c>
      <c r="N875" s="145">
        <v>36</v>
      </c>
      <c r="O875" s="146" t="b">
        <v>0</v>
      </c>
      <c r="P875" s="144" t="s">
        <v>1822</v>
      </c>
      <c r="Q875" t="s">
        <v>1823</v>
      </c>
      <c r="R875" t="s">
        <v>594</v>
      </c>
    </row>
    <row r="876" spans="1:18" x14ac:dyDescent="0.25">
      <c r="A876" s="144" t="e">
        <v>#N/A</v>
      </c>
      <c r="B876" s="144" t="s">
        <v>4728</v>
      </c>
      <c r="C876" s="144"/>
      <c r="D876" s="144" t="s">
        <v>1818</v>
      </c>
      <c r="E876" s="144"/>
      <c r="F876" s="144" t="s">
        <v>4729</v>
      </c>
      <c r="G876" s="144"/>
      <c r="H876" s="144"/>
      <c r="I876" s="144" t="s">
        <v>1852</v>
      </c>
      <c r="J876" s="144"/>
      <c r="K876" s="144"/>
      <c r="L876" s="144" t="s">
        <v>4730</v>
      </c>
      <c r="M876" s="144" t="s">
        <v>4731</v>
      </c>
      <c r="N876" s="145"/>
      <c r="O876" s="146" t="b">
        <v>0</v>
      </c>
      <c r="P876" s="144" t="s">
        <v>1822</v>
      </c>
      <c r="Q876" t="s">
        <v>1823</v>
      </c>
      <c r="R876" t="s">
        <v>4727</v>
      </c>
    </row>
    <row r="877" spans="1:18" x14ac:dyDescent="0.25">
      <c r="A877" s="144" t="s">
        <v>11179</v>
      </c>
      <c r="B877" s="144" t="s">
        <v>4733</v>
      </c>
      <c r="C877" s="144"/>
      <c r="D877" s="144" t="s">
        <v>3044</v>
      </c>
      <c r="E877" s="144"/>
      <c r="F877" s="144"/>
      <c r="G877" s="144"/>
      <c r="H877" s="144"/>
      <c r="I877" s="144" t="s">
        <v>1852</v>
      </c>
      <c r="J877" s="144"/>
      <c r="K877" s="144"/>
      <c r="L877" s="144" t="s">
        <v>4734</v>
      </c>
      <c r="M877" s="144" t="s">
        <v>4735</v>
      </c>
      <c r="N877" s="145"/>
      <c r="O877" s="146" t="b">
        <v>0</v>
      </c>
      <c r="P877" s="144" t="s">
        <v>1822</v>
      </c>
      <c r="Q877" t="s">
        <v>1823</v>
      </c>
      <c r="R877" t="s">
        <v>4732</v>
      </c>
    </row>
    <row r="878" spans="1:18" x14ac:dyDescent="0.25">
      <c r="A878" s="144" t="s">
        <v>11505</v>
      </c>
      <c r="B878" s="144" t="s">
        <v>597</v>
      </c>
      <c r="C878" s="144"/>
      <c r="D878" s="144" t="s">
        <v>1818</v>
      </c>
      <c r="E878" s="144"/>
      <c r="F878" s="144"/>
      <c r="G878" s="144"/>
      <c r="H878" s="144"/>
      <c r="I878" s="144"/>
      <c r="J878" s="144"/>
      <c r="K878" s="144"/>
      <c r="L878" s="144" t="s">
        <v>4736</v>
      </c>
      <c r="M878" s="144" t="s">
        <v>4737</v>
      </c>
      <c r="N878" s="145">
        <v>56</v>
      </c>
      <c r="O878" s="146" t="b">
        <v>0</v>
      </c>
      <c r="P878" s="144" t="s">
        <v>3075</v>
      </c>
      <c r="Q878" t="s">
        <v>1823</v>
      </c>
      <c r="R878" t="s">
        <v>596</v>
      </c>
    </row>
    <row r="879" spans="1:18" x14ac:dyDescent="0.25">
      <c r="A879" s="144" t="s">
        <v>11499</v>
      </c>
      <c r="B879" s="144" t="s">
        <v>4739</v>
      </c>
      <c r="C879" s="144" t="s">
        <v>1817</v>
      </c>
      <c r="D879" s="144" t="s">
        <v>1818</v>
      </c>
      <c r="E879" s="144" t="s">
        <v>1930</v>
      </c>
      <c r="F879" s="144"/>
      <c r="G879" s="144" t="s">
        <v>1784</v>
      </c>
      <c r="H879" s="144" t="s">
        <v>1785</v>
      </c>
      <c r="I879" s="144" t="s">
        <v>3750</v>
      </c>
      <c r="J879" s="144"/>
      <c r="K879" s="144" t="s">
        <v>4740</v>
      </c>
      <c r="L879" s="144"/>
      <c r="M879" s="144" t="s">
        <v>4741</v>
      </c>
      <c r="N879" s="145"/>
      <c r="O879" s="146" t="b">
        <v>0</v>
      </c>
      <c r="P879" s="144" t="s">
        <v>1822</v>
      </c>
      <c r="Q879" t="s">
        <v>1823</v>
      </c>
      <c r="R879" t="s">
        <v>596</v>
      </c>
    </row>
    <row r="880" spans="1:18" x14ac:dyDescent="0.25">
      <c r="A880" s="144" t="s">
        <v>11506</v>
      </c>
      <c r="B880" s="144" t="s">
        <v>4743</v>
      </c>
      <c r="C880" s="144" t="s">
        <v>1817</v>
      </c>
      <c r="D880" s="144" t="s">
        <v>1818</v>
      </c>
      <c r="E880" s="144"/>
      <c r="F880" s="144"/>
      <c r="G880" s="144" t="s">
        <v>1784</v>
      </c>
      <c r="H880" s="144" t="s">
        <v>1785</v>
      </c>
      <c r="I880" s="144" t="s">
        <v>3750</v>
      </c>
      <c r="J880" s="144"/>
      <c r="K880" s="144" t="s">
        <v>4744</v>
      </c>
      <c r="L880" s="144"/>
      <c r="M880" s="144" t="s">
        <v>4745</v>
      </c>
      <c r="N880" s="145"/>
      <c r="O880" s="146" t="b">
        <v>0</v>
      </c>
      <c r="P880" s="144" t="s">
        <v>1822</v>
      </c>
      <c r="Q880" t="s">
        <v>1823</v>
      </c>
      <c r="R880" t="s">
        <v>596</v>
      </c>
    </row>
    <row r="881" spans="1:18" x14ac:dyDescent="0.25">
      <c r="A881" s="144" t="s">
        <v>11507</v>
      </c>
      <c r="B881" s="144" t="s">
        <v>4747</v>
      </c>
      <c r="C881" s="144" t="s">
        <v>1817</v>
      </c>
      <c r="D881" s="144" t="s">
        <v>1818</v>
      </c>
      <c r="E881" s="144"/>
      <c r="F881" s="144"/>
      <c r="G881" s="144" t="s">
        <v>1784</v>
      </c>
      <c r="H881" s="144" t="s">
        <v>1785</v>
      </c>
      <c r="I881" s="144" t="s">
        <v>3750</v>
      </c>
      <c r="J881" s="144"/>
      <c r="K881" s="144" t="s">
        <v>4748</v>
      </c>
      <c r="L881" s="144"/>
      <c r="M881" s="144" t="s">
        <v>4748</v>
      </c>
      <c r="N881" s="145"/>
      <c r="O881" s="146" t="b">
        <v>0</v>
      </c>
      <c r="P881" s="144" t="s">
        <v>1822</v>
      </c>
      <c r="Q881" t="s">
        <v>1823</v>
      </c>
      <c r="R881" t="s">
        <v>596</v>
      </c>
    </row>
    <row r="882" spans="1:18" x14ac:dyDescent="0.25">
      <c r="A882" s="144" t="s">
        <v>11508</v>
      </c>
      <c r="B882" s="144" t="s">
        <v>4750</v>
      </c>
      <c r="C882" s="144" t="s">
        <v>1817</v>
      </c>
      <c r="D882" s="144" t="s">
        <v>1818</v>
      </c>
      <c r="E882" s="144"/>
      <c r="F882" s="144"/>
      <c r="G882" s="144" t="s">
        <v>1784</v>
      </c>
      <c r="H882" s="144" t="s">
        <v>1785</v>
      </c>
      <c r="I882" s="144" t="s">
        <v>3750</v>
      </c>
      <c r="J882" s="144"/>
      <c r="K882" s="144" t="s">
        <v>4751</v>
      </c>
      <c r="L882" s="144"/>
      <c r="M882" s="144" t="s">
        <v>4752</v>
      </c>
      <c r="N882" s="145"/>
      <c r="O882" s="146" t="b">
        <v>0</v>
      </c>
      <c r="P882" s="144" t="s">
        <v>1822</v>
      </c>
      <c r="Q882" t="s">
        <v>1823</v>
      </c>
      <c r="R882" t="s">
        <v>596</v>
      </c>
    </row>
    <row r="883" spans="1:18" x14ac:dyDescent="0.25">
      <c r="A883" s="144" t="s">
        <v>11498</v>
      </c>
      <c r="B883" s="144" t="s">
        <v>4754</v>
      </c>
      <c r="C883" s="144" t="s">
        <v>1817</v>
      </c>
      <c r="D883" s="144" t="s">
        <v>1818</v>
      </c>
      <c r="E883" s="144" t="s">
        <v>1832</v>
      </c>
      <c r="F883" s="144"/>
      <c r="G883" s="144" t="s">
        <v>1784</v>
      </c>
      <c r="H883" s="144" t="s">
        <v>1785</v>
      </c>
      <c r="I883" s="144" t="s">
        <v>1852</v>
      </c>
      <c r="J883" s="144"/>
      <c r="K883" s="144"/>
      <c r="L883" s="144"/>
      <c r="M883" s="144" t="s">
        <v>4755</v>
      </c>
      <c r="N883" s="145"/>
      <c r="O883" s="146" t="b">
        <v>0</v>
      </c>
      <c r="P883" s="144" t="s">
        <v>1822</v>
      </c>
      <c r="Q883" t="s">
        <v>1823</v>
      </c>
      <c r="R883" t="s">
        <v>596</v>
      </c>
    </row>
    <row r="884" spans="1:18" x14ac:dyDescent="0.25">
      <c r="A884" s="144" t="s">
        <v>11504</v>
      </c>
      <c r="B884" s="144" t="s">
        <v>4757</v>
      </c>
      <c r="C884" s="144" t="s">
        <v>1817</v>
      </c>
      <c r="D884" s="144" t="s">
        <v>1818</v>
      </c>
      <c r="E884" s="144"/>
      <c r="F884" s="144"/>
      <c r="G884" s="144" t="s">
        <v>1784</v>
      </c>
      <c r="H884" s="144" t="s">
        <v>1785</v>
      </c>
      <c r="I884" s="144" t="s">
        <v>3750</v>
      </c>
      <c r="J884" s="144"/>
      <c r="K884" s="144" t="s">
        <v>4758</v>
      </c>
      <c r="L884" s="144"/>
      <c r="M884" s="144" t="s">
        <v>4759</v>
      </c>
      <c r="N884" s="145"/>
      <c r="O884" s="146" t="b">
        <v>0</v>
      </c>
      <c r="P884" s="144" t="s">
        <v>1822</v>
      </c>
      <c r="Q884" t="s">
        <v>1823</v>
      </c>
      <c r="R884" t="s">
        <v>596</v>
      </c>
    </row>
    <row r="885" spans="1:18" x14ac:dyDescent="0.25">
      <c r="A885" s="144" t="s">
        <v>11501</v>
      </c>
      <c r="B885" s="144" t="s">
        <v>4761</v>
      </c>
      <c r="C885" s="144" t="s">
        <v>1817</v>
      </c>
      <c r="D885" s="144" t="s">
        <v>1818</v>
      </c>
      <c r="E885" s="144"/>
      <c r="F885" s="144"/>
      <c r="G885" s="144" t="s">
        <v>1784</v>
      </c>
      <c r="H885" s="144" t="s">
        <v>1785</v>
      </c>
      <c r="I885" s="144" t="s">
        <v>3750</v>
      </c>
      <c r="J885" s="144"/>
      <c r="K885" s="144" t="s">
        <v>4762</v>
      </c>
      <c r="L885" s="144"/>
      <c r="M885" s="144" t="s">
        <v>4763</v>
      </c>
      <c r="N885" s="145"/>
      <c r="O885" s="146" t="b">
        <v>0</v>
      </c>
      <c r="P885" s="144" t="s">
        <v>1822</v>
      </c>
      <c r="Q885" t="s">
        <v>1823</v>
      </c>
      <c r="R885" t="s">
        <v>596</v>
      </c>
    </row>
    <row r="886" spans="1:18" x14ac:dyDescent="0.25">
      <c r="A886" s="144" t="s">
        <v>11502</v>
      </c>
      <c r="B886" s="144" t="s">
        <v>4765</v>
      </c>
      <c r="C886" s="144" t="s">
        <v>1817</v>
      </c>
      <c r="D886" s="144" t="s">
        <v>1818</v>
      </c>
      <c r="E886" s="144" t="s">
        <v>1926</v>
      </c>
      <c r="F886" s="144"/>
      <c r="G886" s="144" t="s">
        <v>1784</v>
      </c>
      <c r="H886" s="144" t="s">
        <v>1785</v>
      </c>
      <c r="I886" s="144" t="s">
        <v>3750</v>
      </c>
      <c r="J886" s="144"/>
      <c r="K886" s="144" t="s">
        <v>4766</v>
      </c>
      <c r="L886" s="144"/>
      <c r="M886" s="144" t="s">
        <v>4767</v>
      </c>
      <c r="N886" s="145"/>
      <c r="O886" s="146" t="b">
        <v>0</v>
      </c>
      <c r="P886" s="144" t="s">
        <v>1822</v>
      </c>
      <c r="Q886" t="s">
        <v>1823</v>
      </c>
      <c r="R886" t="s">
        <v>596</v>
      </c>
    </row>
    <row r="887" spans="1:18" x14ac:dyDescent="0.25">
      <c r="A887" s="144" t="s">
        <v>11500</v>
      </c>
      <c r="B887" s="144" t="s">
        <v>4769</v>
      </c>
      <c r="C887" s="144" t="s">
        <v>1817</v>
      </c>
      <c r="D887" s="144" t="s">
        <v>1818</v>
      </c>
      <c r="E887" s="144" t="s">
        <v>1930</v>
      </c>
      <c r="F887" s="144"/>
      <c r="G887" s="144" t="s">
        <v>1784</v>
      </c>
      <c r="H887" s="144" t="s">
        <v>1785</v>
      </c>
      <c r="I887" s="144" t="s">
        <v>3750</v>
      </c>
      <c r="J887" s="144"/>
      <c r="K887" s="144" t="s">
        <v>4770</v>
      </c>
      <c r="L887" s="144"/>
      <c r="M887" s="144" t="s">
        <v>4770</v>
      </c>
      <c r="N887" s="145"/>
      <c r="O887" s="146" t="b">
        <v>0</v>
      </c>
      <c r="P887" s="144" t="s">
        <v>1822</v>
      </c>
      <c r="Q887" t="s">
        <v>1823</v>
      </c>
      <c r="R887" t="s">
        <v>596</v>
      </c>
    </row>
    <row r="888" spans="1:18" x14ac:dyDescent="0.25">
      <c r="A888" s="144" t="s">
        <v>11509</v>
      </c>
      <c r="B888" s="144" t="s">
        <v>4772</v>
      </c>
      <c r="C888" s="144" t="s">
        <v>1817</v>
      </c>
      <c r="D888" s="144" t="s">
        <v>1818</v>
      </c>
      <c r="E888" s="144" t="s">
        <v>1955</v>
      </c>
      <c r="F888" s="144"/>
      <c r="G888" s="144" t="s">
        <v>1786</v>
      </c>
      <c r="H888" s="144" t="s">
        <v>1787</v>
      </c>
      <c r="I888" s="144" t="s">
        <v>3750</v>
      </c>
      <c r="J888" s="144"/>
      <c r="K888" s="144" t="s">
        <v>4773</v>
      </c>
      <c r="L888" s="144"/>
      <c r="M888" s="144" t="s">
        <v>4773</v>
      </c>
      <c r="N888" s="145"/>
      <c r="O888" s="146" t="b">
        <v>0</v>
      </c>
      <c r="P888" s="144" t="s">
        <v>1822</v>
      </c>
      <c r="Q888" t="s">
        <v>1823</v>
      </c>
      <c r="R888" t="s">
        <v>596</v>
      </c>
    </row>
    <row r="889" spans="1:18" x14ac:dyDescent="0.25">
      <c r="A889" s="144" t="s">
        <v>11503</v>
      </c>
      <c r="B889" s="144" t="s">
        <v>4775</v>
      </c>
      <c r="C889" s="144" t="s">
        <v>1817</v>
      </c>
      <c r="D889" s="144" t="s">
        <v>1818</v>
      </c>
      <c r="E889" s="144"/>
      <c r="F889" s="144"/>
      <c r="G889" s="144" t="s">
        <v>1788</v>
      </c>
      <c r="H889" s="144" t="s">
        <v>1789</v>
      </c>
      <c r="I889" s="144" t="s">
        <v>3750</v>
      </c>
      <c r="J889" s="144"/>
      <c r="K889" s="144" t="s">
        <v>4776</v>
      </c>
      <c r="L889" s="144"/>
      <c r="M889" s="144" t="s">
        <v>4776</v>
      </c>
      <c r="N889" s="145"/>
      <c r="O889" s="146" t="b">
        <v>0</v>
      </c>
      <c r="P889" s="144" t="s">
        <v>1822</v>
      </c>
      <c r="Q889" t="s">
        <v>1823</v>
      </c>
      <c r="R889" t="s">
        <v>596</v>
      </c>
    </row>
    <row r="890" spans="1:18" x14ac:dyDescent="0.25">
      <c r="A890" s="144" t="s">
        <v>11076</v>
      </c>
      <c r="B890" s="144" t="s">
        <v>4778</v>
      </c>
      <c r="C890" s="144"/>
      <c r="D890" s="144" t="s">
        <v>1818</v>
      </c>
      <c r="E890" s="144"/>
      <c r="F890" s="144"/>
      <c r="G890" s="144" t="s">
        <v>1782</v>
      </c>
      <c r="H890" s="144" t="s">
        <v>1783</v>
      </c>
      <c r="I890" s="144"/>
      <c r="J890" s="144"/>
      <c r="K890" s="144"/>
      <c r="L890" s="144"/>
      <c r="M890" s="144" t="s">
        <v>3804</v>
      </c>
      <c r="N890" s="145"/>
      <c r="O890" s="146" t="b">
        <v>0</v>
      </c>
      <c r="P890" s="144" t="s">
        <v>1822</v>
      </c>
      <c r="Q890" t="s">
        <v>1823</v>
      </c>
      <c r="R890" t="s">
        <v>4777</v>
      </c>
    </row>
    <row r="891" spans="1:18" x14ac:dyDescent="0.25">
      <c r="A891" s="144" t="s">
        <v>11511</v>
      </c>
      <c r="B891" s="144" t="s">
        <v>837</v>
      </c>
      <c r="C891" s="144" t="s">
        <v>1817</v>
      </c>
      <c r="D891" s="144" t="s">
        <v>1818</v>
      </c>
      <c r="E891" s="144" t="s">
        <v>1971</v>
      </c>
      <c r="F891" s="144"/>
      <c r="G891" s="144" t="s">
        <v>1784</v>
      </c>
      <c r="H891" s="144" t="s">
        <v>1785</v>
      </c>
      <c r="I891" s="144" t="s">
        <v>1852</v>
      </c>
      <c r="J891" s="144"/>
      <c r="K891" s="144" t="s">
        <v>4779</v>
      </c>
      <c r="L891" s="144"/>
      <c r="M891" s="144" t="s">
        <v>4779</v>
      </c>
      <c r="N891" s="145"/>
      <c r="O891" s="146" t="b">
        <v>0</v>
      </c>
      <c r="P891" s="144" t="s">
        <v>1822</v>
      </c>
      <c r="Q891" t="s">
        <v>1823</v>
      </c>
      <c r="R891" t="s">
        <v>4780</v>
      </c>
    </row>
    <row r="892" spans="1:18" x14ac:dyDescent="0.25">
      <c r="A892" s="144" t="s">
        <v>11512</v>
      </c>
      <c r="B892" s="144" t="s">
        <v>839</v>
      </c>
      <c r="C892" s="144" t="s">
        <v>1817</v>
      </c>
      <c r="D892" s="144" t="s">
        <v>1818</v>
      </c>
      <c r="E892" s="144" t="s">
        <v>1971</v>
      </c>
      <c r="F892" s="144"/>
      <c r="G892" s="144" t="s">
        <v>1784</v>
      </c>
      <c r="H892" s="144" t="s">
        <v>1785</v>
      </c>
      <c r="I892" s="144" t="s">
        <v>1852</v>
      </c>
      <c r="J892" s="144"/>
      <c r="K892" s="144" t="s">
        <v>4781</v>
      </c>
      <c r="L892" s="144"/>
      <c r="M892" s="144" t="s">
        <v>4782</v>
      </c>
      <c r="N892" s="145"/>
      <c r="O892" s="146" t="b">
        <v>0</v>
      </c>
      <c r="P892" s="144" t="s">
        <v>1822</v>
      </c>
      <c r="Q892" t="s">
        <v>1823</v>
      </c>
      <c r="R892" t="s">
        <v>4780</v>
      </c>
    </row>
    <row r="893" spans="1:18" x14ac:dyDescent="0.25">
      <c r="A893" s="144" t="s">
        <v>11513</v>
      </c>
      <c r="B893" s="144" t="s">
        <v>841</v>
      </c>
      <c r="C893" s="144" t="s">
        <v>1817</v>
      </c>
      <c r="D893" s="144" t="s">
        <v>1818</v>
      </c>
      <c r="E893" s="144" t="s">
        <v>1971</v>
      </c>
      <c r="F893" s="144"/>
      <c r="G893" s="144" t="s">
        <v>1784</v>
      </c>
      <c r="H893" s="144" t="s">
        <v>1785</v>
      </c>
      <c r="I893" s="144" t="s">
        <v>1852</v>
      </c>
      <c r="J893" s="144"/>
      <c r="K893" s="144" t="s">
        <v>4783</v>
      </c>
      <c r="L893" s="144"/>
      <c r="M893" s="144" t="s">
        <v>4783</v>
      </c>
      <c r="N893" s="145"/>
      <c r="O893" s="146" t="b">
        <v>0</v>
      </c>
      <c r="P893" s="144" t="s">
        <v>1822</v>
      </c>
      <c r="Q893" t="s">
        <v>1823</v>
      </c>
      <c r="R893" t="s">
        <v>4780</v>
      </c>
    </row>
    <row r="894" spans="1:18" x14ac:dyDescent="0.25">
      <c r="A894" s="144" t="s">
        <v>11514</v>
      </c>
      <c r="B894" s="144" t="s">
        <v>843</v>
      </c>
      <c r="C894" s="144" t="s">
        <v>1817</v>
      </c>
      <c r="D894" s="144" t="s">
        <v>1818</v>
      </c>
      <c r="E894" s="144" t="s">
        <v>1971</v>
      </c>
      <c r="F894" s="144"/>
      <c r="G894" s="144" t="s">
        <v>1784</v>
      </c>
      <c r="H894" s="144" t="s">
        <v>1785</v>
      </c>
      <c r="I894" s="144" t="s">
        <v>1852</v>
      </c>
      <c r="J894" s="144" t="s">
        <v>4784</v>
      </c>
      <c r="K894" s="144" t="s">
        <v>4785</v>
      </c>
      <c r="L894" s="144"/>
      <c r="M894" s="144" t="s">
        <v>4785</v>
      </c>
      <c r="N894" s="145"/>
      <c r="O894" s="146" t="b">
        <v>0</v>
      </c>
      <c r="P894" s="144" t="s">
        <v>1822</v>
      </c>
      <c r="Q894" t="s">
        <v>1823</v>
      </c>
      <c r="R894" t="s">
        <v>4780</v>
      </c>
    </row>
    <row r="895" spans="1:18" x14ac:dyDescent="0.25">
      <c r="A895" s="144" t="s">
        <v>11515</v>
      </c>
      <c r="B895" s="144" t="s">
        <v>845</v>
      </c>
      <c r="C895" s="144" t="s">
        <v>1817</v>
      </c>
      <c r="D895" s="144" t="s">
        <v>1818</v>
      </c>
      <c r="E895" s="144" t="s">
        <v>1971</v>
      </c>
      <c r="F895" s="144"/>
      <c r="G895" s="144" t="s">
        <v>1784</v>
      </c>
      <c r="H895" s="144" t="s">
        <v>1785</v>
      </c>
      <c r="I895" s="144" t="s">
        <v>1852</v>
      </c>
      <c r="J895" s="144"/>
      <c r="K895" s="144" t="s">
        <v>4786</v>
      </c>
      <c r="L895" s="144"/>
      <c r="M895" s="144" t="s">
        <v>4786</v>
      </c>
      <c r="N895" s="145"/>
      <c r="O895" s="146" t="b">
        <v>0</v>
      </c>
      <c r="P895" s="144" t="s">
        <v>1822</v>
      </c>
      <c r="Q895" t="s">
        <v>1823</v>
      </c>
      <c r="R895" t="s">
        <v>4780</v>
      </c>
    </row>
    <row r="896" spans="1:18" x14ac:dyDescent="0.25">
      <c r="A896" s="144" t="s">
        <v>11516</v>
      </c>
      <c r="B896" s="144" t="s">
        <v>847</v>
      </c>
      <c r="C896" s="144" t="s">
        <v>1817</v>
      </c>
      <c r="D896" s="144" t="s">
        <v>1818</v>
      </c>
      <c r="E896" s="144" t="s">
        <v>1971</v>
      </c>
      <c r="F896" s="144"/>
      <c r="G896" s="144" t="s">
        <v>1782</v>
      </c>
      <c r="H896" s="144" t="s">
        <v>1783</v>
      </c>
      <c r="I896" s="144" t="s">
        <v>1852</v>
      </c>
      <c r="J896" s="144"/>
      <c r="K896" s="144" t="s">
        <v>4787</v>
      </c>
      <c r="L896" s="144"/>
      <c r="M896" s="144" t="s">
        <v>4787</v>
      </c>
      <c r="N896" s="145"/>
      <c r="O896" s="146" t="b">
        <v>0</v>
      </c>
      <c r="P896" s="144" t="s">
        <v>1822</v>
      </c>
      <c r="Q896" t="s">
        <v>1823</v>
      </c>
      <c r="R896" t="s">
        <v>4780</v>
      </c>
    </row>
    <row r="897" spans="1:18" x14ac:dyDescent="0.25">
      <c r="A897" s="144" t="s">
        <v>11591</v>
      </c>
      <c r="B897" s="144" t="s">
        <v>849</v>
      </c>
      <c r="C897" s="144"/>
      <c r="D897" s="144" t="s">
        <v>1818</v>
      </c>
      <c r="E897" s="144"/>
      <c r="F897" s="144"/>
      <c r="G897" s="144" t="s">
        <v>1782</v>
      </c>
      <c r="H897" s="144" t="s">
        <v>1783</v>
      </c>
      <c r="I897" s="144" t="s">
        <v>1852</v>
      </c>
      <c r="J897" s="144"/>
      <c r="K897" s="144" t="s">
        <v>4788</v>
      </c>
      <c r="L897" s="144" t="s">
        <v>4789</v>
      </c>
      <c r="M897" s="144" t="s">
        <v>4790</v>
      </c>
      <c r="N897" s="145">
        <v>45</v>
      </c>
      <c r="O897" s="146" t="b">
        <v>0</v>
      </c>
      <c r="P897" s="144" t="s">
        <v>1822</v>
      </c>
      <c r="Q897" t="s">
        <v>1823</v>
      </c>
      <c r="R897" t="s">
        <v>602</v>
      </c>
    </row>
    <row r="898" spans="1:18" x14ac:dyDescent="0.25">
      <c r="A898" s="144" t="s">
        <v>11592</v>
      </c>
      <c r="B898" s="144" t="s">
        <v>4792</v>
      </c>
      <c r="C898" s="144"/>
      <c r="D898" s="144" t="s">
        <v>1818</v>
      </c>
      <c r="E898" s="144" t="s">
        <v>1938</v>
      </c>
      <c r="F898" s="144"/>
      <c r="G898" s="144" t="s">
        <v>1784</v>
      </c>
      <c r="H898" s="144" t="s">
        <v>1785</v>
      </c>
      <c r="I898" s="144" t="s">
        <v>1852</v>
      </c>
      <c r="J898" s="144" t="s">
        <v>4792</v>
      </c>
      <c r="K898" s="144" t="s">
        <v>4793</v>
      </c>
      <c r="L898" s="144" t="s">
        <v>1817</v>
      </c>
      <c r="M898" s="144" t="s">
        <v>4793</v>
      </c>
      <c r="N898" s="145">
        <v>45</v>
      </c>
      <c r="O898" s="146" t="b">
        <v>0</v>
      </c>
      <c r="P898" s="144" t="s">
        <v>1822</v>
      </c>
      <c r="Q898" t="s">
        <v>1823</v>
      </c>
      <c r="R898" t="s">
        <v>602</v>
      </c>
    </row>
    <row r="899" spans="1:18" x14ac:dyDescent="0.25">
      <c r="A899" s="144" t="s">
        <v>11590</v>
      </c>
      <c r="B899" s="144" t="s">
        <v>4795</v>
      </c>
      <c r="C899" s="144"/>
      <c r="D899" s="144" t="s">
        <v>1818</v>
      </c>
      <c r="E899" s="144" t="s">
        <v>1881</v>
      </c>
      <c r="F899" s="144"/>
      <c r="G899" s="144" t="s">
        <v>1782</v>
      </c>
      <c r="H899" s="144" t="s">
        <v>1783</v>
      </c>
      <c r="I899" s="144" t="s">
        <v>1852</v>
      </c>
      <c r="J899" s="144" t="s">
        <v>4795</v>
      </c>
      <c r="K899" s="144" t="s">
        <v>4796</v>
      </c>
      <c r="L899" s="144" t="s">
        <v>1817</v>
      </c>
      <c r="M899" s="144" t="s">
        <v>4796</v>
      </c>
      <c r="N899" s="145">
        <v>45</v>
      </c>
      <c r="O899" s="146" t="b">
        <v>0</v>
      </c>
      <c r="P899" s="144" t="s">
        <v>1822</v>
      </c>
      <c r="Q899" t="s">
        <v>1823</v>
      </c>
      <c r="R899" t="s">
        <v>602</v>
      </c>
    </row>
    <row r="900" spans="1:18" x14ac:dyDescent="0.25">
      <c r="A900" s="144" t="s">
        <v>11594</v>
      </c>
      <c r="B900" s="144" t="s">
        <v>4798</v>
      </c>
      <c r="C900" s="144"/>
      <c r="D900" s="144" t="s">
        <v>1818</v>
      </c>
      <c r="E900" s="144" t="s">
        <v>1858</v>
      </c>
      <c r="F900" s="144"/>
      <c r="G900" s="144" t="s">
        <v>1782</v>
      </c>
      <c r="H900" s="144" t="s">
        <v>1783</v>
      </c>
      <c r="I900" s="144" t="s">
        <v>1852</v>
      </c>
      <c r="J900" s="144" t="s">
        <v>4798</v>
      </c>
      <c r="K900" s="144" t="s">
        <v>4799</v>
      </c>
      <c r="L900" s="144" t="s">
        <v>1817</v>
      </c>
      <c r="M900" s="144" t="s">
        <v>4799</v>
      </c>
      <c r="N900" s="145">
        <v>45</v>
      </c>
      <c r="O900" s="146" t="b">
        <v>0</v>
      </c>
      <c r="P900" s="144" t="s">
        <v>1822</v>
      </c>
      <c r="Q900" t="s">
        <v>1823</v>
      </c>
      <c r="R900" t="s">
        <v>602</v>
      </c>
    </row>
    <row r="901" spans="1:18" x14ac:dyDescent="0.25">
      <c r="A901" s="144" t="s">
        <v>11593</v>
      </c>
      <c r="B901" s="144" t="s">
        <v>4801</v>
      </c>
      <c r="C901" s="144"/>
      <c r="D901" s="144" t="s">
        <v>1818</v>
      </c>
      <c r="E901" s="144" t="s">
        <v>1938</v>
      </c>
      <c r="F901" s="144"/>
      <c r="G901" s="144" t="s">
        <v>1784</v>
      </c>
      <c r="H901" s="144" t="s">
        <v>1785</v>
      </c>
      <c r="I901" s="144" t="s">
        <v>1852</v>
      </c>
      <c r="J901" s="144" t="s">
        <v>4801</v>
      </c>
      <c r="K901" s="144" t="s">
        <v>4802</v>
      </c>
      <c r="L901" s="144" t="s">
        <v>1817</v>
      </c>
      <c r="M901" s="144" t="s">
        <v>4802</v>
      </c>
      <c r="N901" s="145">
        <v>45</v>
      </c>
      <c r="O901" s="146" t="b">
        <v>0</v>
      </c>
      <c r="P901" s="144" t="s">
        <v>1822</v>
      </c>
      <c r="Q901" t="s">
        <v>1823</v>
      </c>
      <c r="R901" t="s">
        <v>602</v>
      </c>
    </row>
    <row r="902" spans="1:18" x14ac:dyDescent="0.25">
      <c r="A902" s="144" t="e">
        <v>#N/A</v>
      </c>
      <c r="B902" s="144" t="s">
        <v>605</v>
      </c>
      <c r="C902" s="144"/>
      <c r="D902" s="144" t="s">
        <v>1818</v>
      </c>
      <c r="E902" s="144" t="s">
        <v>1955</v>
      </c>
      <c r="F902" s="144"/>
      <c r="G902" s="144" t="s">
        <v>1784</v>
      </c>
      <c r="H902" s="144" t="s">
        <v>1785</v>
      </c>
      <c r="I902" s="144"/>
      <c r="J902" s="144"/>
      <c r="K902" s="144"/>
      <c r="L902" s="144" t="s">
        <v>4804</v>
      </c>
      <c r="M902" s="144" t="s">
        <v>4805</v>
      </c>
      <c r="N902" s="145">
        <v>51</v>
      </c>
      <c r="O902" s="146" t="b">
        <v>1</v>
      </c>
      <c r="P902" s="144" t="s">
        <v>1822</v>
      </c>
      <c r="Q902" t="s">
        <v>1823</v>
      </c>
      <c r="R902" t="s">
        <v>4803</v>
      </c>
    </row>
    <row r="903" spans="1:18" x14ac:dyDescent="0.25">
      <c r="A903" s="144" t="s">
        <v>12060</v>
      </c>
      <c r="B903" s="144" t="s">
        <v>4807</v>
      </c>
      <c r="C903" s="144"/>
      <c r="D903" s="144" t="s">
        <v>1818</v>
      </c>
      <c r="E903" s="144"/>
      <c r="F903" s="144"/>
      <c r="G903" s="144" t="s">
        <v>1784</v>
      </c>
      <c r="H903" s="144" t="s">
        <v>1785</v>
      </c>
      <c r="I903" s="144" t="s">
        <v>1852</v>
      </c>
      <c r="J903" s="144"/>
      <c r="K903" s="144"/>
      <c r="L903" s="144" t="s">
        <v>4808</v>
      </c>
      <c r="M903" s="144" t="s">
        <v>4809</v>
      </c>
      <c r="N903" s="145"/>
      <c r="O903" s="146" t="b">
        <v>0</v>
      </c>
      <c r="P903" s="144" t="s">
        <v>1822</v>
      </c>
      <c r="Q903" t="s">
        <v>1823</v>
      </c>
      <c r="R903" t="s">
        <v>4806</v>
      </c>
    </row>
    <row r="904" spans="1:18" x14ac:dyDescent="0.25">
      <c r="A904" s="144" t="s">
        <v>12065</v>
      </c>
      <c r="B904" s="144" t="s">
        <v>851</v>
      </c>
      <c r="C904" s="144"/>
      <c r="D904" s="144" t="s">
        <v>1818</v>
      </c>
      <c r="E904" s="144" t="s">
        <v>1886</v>
      </c>
      <c r="F904" s="144" t="s">
        <v>4431</v>
      </c>
      <c r="G904" s="144"/>
      <c r="H904" s="144"/>
      <c r="I904" s="144" t="s">
        <v>4810</v>
      </c>
      <c r="J904" s="144"/>
      <c r="K904" s="144"/>
      <c r="L904" s="144" t="s">
        <v>4811</v>
      </c>
      <c r="M904" s="144" t="s">
        <v>4812</v>
      </c>
      <c r="N904" s="145">
        <v>56</v>
      </c>
      <c r="O904" s="146" t="b">
        <v>0</v>
      </c>
      <c r="P904" s="144" t="s">
        <v>1822</v>
      </c>
      <c r="Q904" t="s">
        <v>1823</v>
      </c>
      <c r="R904" t="s">
        <v>603</v>
      </c>
    </row>
    <row r="905" spans="1:18" x14ac:dyDescent="0.25">
      <c r="A905" s="144" t="s">
        <v>12093</v>
      </c>
      <c r="B905" s="144" t="s">
        <v>605</v>
      </c>
      <c r="C905" s="144"/>
      <c r="D905" s="144" t="s">
        <v>1818</v>
      </c>
      <c r="E905" s="144" t="s">
        <v>1955</v>
      </c>
      <c r="F905" s="144" t="s">
        <v>4367</v>
      </c>
      <c r="G905" s="144" t="s">
        <v>1784</v>
      </c>
      <c r="H905" s="144" t="s">
        <v>1785</v>
      </c>
      <c r="I905" s="144" t="s">
        <v>1852</v>
      </c>
      <c r="J905" s="144"/>
      <c r="K905" s="144"/>
      <c r="L905" s="144" t="s">
        <v>4804</v>
      </c>
      <c r="M905" s="144" t="s">
        <v>4813</v>
      </c>
      <c r="N905" s="145">
        <v>51</v>
      </c>
      <c r="O905" s="146" t="b">
        <v>0</v>
      </c>
      <c r="P905" s="144" t="s">
        <v>1822</v>
      </c>
      <c r="Q905" t="s">
        <v>1823</v>
      </c>
      <c r="R905" t="s">
        <v>604</v>
      </c>
    </row>
    <row r="906" spans="1:18" x14ac:dyDescent="0.25">
      <c r="A906" s="144" t="s">
        <v>12092</v>
      </c>
      <c r="B906" s="144" t="s">
        <v>4815</v>
      </c>
      <c r="C906" s="144" t="s">
        <v>1817</v>
      </c>
      <c r="D906" s="144" t="s">
        <v>1818</v>
      </c>
      <c r="E906" s="144" t="s">
        <v>1938</v>
      </c>
      <c r="F906" s="144"/>
      <c r="G906" s="144" t="s">
        <v>1784</v>
      </c>
      <c r="H906" s="144" t="s">
        <v>1785</v>
      </c>
      <c r="I906" s="144" t="s">
        <v>4816</v>
      </c>
      <c r="J906" s="144" t="s">
        <v>4815</v>
      </c>
      <c r="K906" s="144" t="s">
        <v>4817</v>
      </c>
      <c r="L906" s="144" t="s">
        <v>1817</v>
      </c>
      <c r="M906" s="144" t="s">
        <v>4817</v>
      </c>
      <c r="N906" s="145">
        <v>51</v>
      </c>
      <c r="O906" s="146" t="b">
        <v>0</v>
      </c>
      <c r="P906" s="144" t="s">
        <v>1822</v>
      </c>
      <c r="Q906" t="s">
        <v>1823</v>
      </c>
      <c r="R906" t="s">
        <v>604</v>
      </c>
    </row>
    <row r="907" spans="1:18" x14ac:dyDescent="0.25">
      <c r="A907" s="144" t="s">
        <v>12084</v>
      </c>
      <c r="B907" s="144" t="s">
        <v>4819</v>
      </c>
      <c r="C907" s="144" t="s">
        <v>1817</v>
      </c>
      <c r="D907" s="144" t="s">
        <v>1818</v>
      </c>
      <c r="E907" s="144" t="s">
        <v>2030</v>
      </c>
      <c r="F907" s="144"/>
      <c r="G907" s="144" t="s">
        <v>1784</v>
      </c>
      <c r="H907" s="144" t="s">
        <v>1785</v>
      </c>
      <c r="I907" s="144" t="s">
        <v>4816</v>
      </c>
      <c r="J907" s="144" t="s">
        <v>4819</v>
      </c>
      <c r="K907" s="144" t="s">
        <v>4820</v>
      </c>
      <c r="L907" s="144" t="s">
        <v>1817</v>
      </c>
      <c r="M907" s="144" t="s">
        <v>4820</v>
      </c>
      <c r="N907" s="145">
        <v>51</v>
      </c>
      <c r="O907" s="146" t="b">
        <v>0</v>
      </c>
      <c r="P907" s="144" t="s">
        <v>1822</v>
      </c>
      <c r="Q907" t="s">
        <v>1823</v>
      </c>
      <c r="R907" t="s">
        <v>604</v>
      </c>
    </row>
    <row r="908" spans="1:18" x14ac:dyDescent="0.25">
      <c r="A908" s="144" t="s">
        <v>12083</v>
      </c>
      <c r="B908" s="144" t="s">
        <v>4822</v>
      </c>
      <c r="C908" s="144" t="s">
        <v>1817</v>
      </c>
      <c r="D908" s="144" t="s">
        <v>1818</v>
      </c>
      <c r="E908" s="144" t="s">
        <v>1930</v>
      </c>
      <c r="F908" s="144"/>
      <c r="G908" s="144" t="s">
        <v>1784</v>
      </c>
      <c r="H908" s="144" t="s">
        <v>1785</v>
      </c>
      <c r="I908" s="144" t="s">
        <v>4816</v>
      </c>
      <c r="J908" s="144" t="s">
        <v>4822</v>
      </c>
      <c r="K908" s="144" t="s">
        <v>4823</v>
      </c>
      <c r="L908" s="144" t="s">
        <v>1817</v>
      </c>
      <c r="M908" s="144" t="s">
        <v>4824</v>
      </c>
      <c r="N908" s="145">
        <v>51</v>
      </c>
      <c r="O908" s="146" t="b">
        <v>0</v>
      </c>
      <c r="P908" s="144" t="s">
        <v>1822</v>
      </c>
      <c r="Q908" t="s">
        <v>1823</v>
      </c>
      <c r="R908" t="s">
        <v>604</v>
      </c>
    </row>
    <row r="909" spans="1:18" x14ac:dyDescent="0.25">
      <c r="A909" s="144" t="s">
        <v>12081</v>
      </c>
      <c r="B909" s="144" t="s">
        <v>4826</v>
      </c>
      <c r="C909" s="144" t="s">
        <v>1817</v>
      </c>
      <c r="D909" s="144" t="s">
        <v>1818</v>
      </c>
      <c r="E909" s="144" t="s">
        <v>2734</v>
      </c>
      <c r="F909" s="144"/>
      <c r="G909" s="144" t="s">
        <v>1782</v>
      </c>
      <c r="H909" s="144" t="s">
        <v>1783</v>
      </c>
      <c r="I909" s="144" t="s">
        <v>4816</v>
      </c>
      <c r="J909" s="144" t="s">
        <v>4826</v>
      </c>
      <c r="K909" s="144" t="s">
        <v>4827</v>
      </c>
      <c r="L909" s="144" t="s">
        <v>1817</v>
      </c>
      <c r="M909" s="144" t="s">
        <v>4828</v>
      </c>
      <c r="N909" s="145">
        <v>51</v>
      </c>
      <c r="O909" s="146" t="b">
        <v>0</v>
      </c>
      <c r="P909" s="144" t="s">
        <v>1822</v>
      </c>
      <c r="Q909" t="s">
        <v>1823</v>
      </c>
      <c r="R909" t="s">
        <v>604</v>
      </c>
    </row>
    <row r="910" spans="1:18" x14ac:dyDescent="0.25">
      <c r="A910" s="144" t="s">
        <v>12085</v>
      </c>
      <c r="B910" s="144" t="s">
        <v>4830</v>
      </c>
      <c r="C910" s="144" t="s">
        <v>1817</v>
      </c>
      <c r="D910" s="144" t="s">
        <v>1818</v>
      </c>
      <c r="E910" s="144" t="s">
        <v>2030</v>
      </c>
      <c r="F910" s="144"/>
      <c r="G910" s="144" t="s">
        <v>1784</v>
      </c>
      <c r="H910" s="144" t="s">
        <v>1785</v>
      </c>
      <c r="I910" s="144" t="s">
        <v>4816</v>
      </c>
      <c r="J910" s="144" t="s">
        <v>4830</v>
      </c>
      <c r="K910" s="144" t="s">
        <v>4831</v>
      </c>
      <c r="L910" s="144" t="s">
        <v>1817</v>
      </c>
      <c r="M910" s="144" t="s">
        <v>4831</v>
      </c>
      <c r="N910" s="145">
        <v>51</v>
      </c>
      <c r="O910" s="146" t="b">
        <v>0</v>
      </c>
      <c r="P910" s="144" t="s">
        <v>1822</v>
      </c>
      <c r="Q910" t="s">
        <v>1823</v>
      </c>
      <c r="R910" t="s">
        <v>604</v>
      </c>
    </row>
    <row r="911" spans="1:18" x14ac:dyDescent="0.25">
      <c r="A911" s="144" t="s">
        <v>12078</v>
      </c>
      <c r="B911" s="144" t="s">
        <v>4833</v>
      </c>
      <c r="C911" s="144" t="s">
        <v>1817</v>
      </c>
      <c r="D911" s="144" t="s">
        <v>1818</v>
      </c>
      <c r="E911" s="144" t="s">
        <v>2086</v>
      </c>
      <c r="F911" s="144"/>
      <c r="G911" s="144" t="s">
        <v>1782</v>
      </c>
      <c r="H911" s="144" t="s">
        <v>1783</v>
      </c>
      <c r="I911" s="144" t="s">
        <v>4816</v>
      </c>
      <c r="J911" s="144" t="s">
        <v>4833</v>
      </c>
      <c r="K911" s="144" t="s">
        <v>4834</v>
      </c>
      <c r="L911" s="144" t="s">
        <v>1817</v>
      </c>
      <c r="M911" s="144" t="s">
        <v>4834</v>
      </c>
      <c r="N911" s="145">
        <v>51</v>
      </c>
      <c r="O911" s="146" t="b">
        <v>0</v>
      </c>
      <c r="P911" s="144" t="s">
        <v>1822</v>
      </c>
      <c r="Q911" t="s">
        <v>1823</v>
      </c>
      <c r="R911" t="s">
        <v>604</v>
      </c>
    </row>
    <row r="912" spans="1:18" x14ac:dyDescent="0.25">
      <c r="A912" s="144" t="s">
        <v>12079</v>
      </c>
      <c r="B912" s="144" t="s">
        <v>4836</v>
      </c>
      <c r="C912" s="144" t="s">
        <v>1817</v>
      </c>
      <c r="D912" s="144" t="s">
        <v>1818</v>
      </c>
      <c r="E912" s="144" t="s">
        <v>2086</v>
      </c>
      <c r="F912" s="144"/>
      <c r="G912" s="144" t="s">
        <v>1782</v>
      </c>
      <c r="H912" s="144" t="s">
        <v>1783</v>
      </c>
      <c r="I912" s="144" t="s">
        <v>4816</v>
      </c>
      <c r="J912" s="144" t="s">
        <v>4836</v>
      </c>
      <c r="K912" s="144" t="s">
        <v>4837</v>
      </c>
      <c r="L912" s="144" t="s">
        <v>1817</v>
      </c>
      <c r="M912" s="144" t="s">
        <v>4837</v>
      </c>
      <c r="N912" s="145">
        <v>51</v>
      </c>
      <c r="O912" s="146" t="b">
        <v>0</v>
      </c>
      <c r="P912" s="144" t="s">
        <v>1822</v>
      </c>
      <c r="Q912" t="s">
        <v>1823</v>
      </c>
      <c r="R912" t="s">
        <v>604</v>
      </c>
    </row>
    <row r="913" spans="1:18" x14ac:dyDescent="0.25">
      <c r="A913" s="144" t="s">
        <v>12086</v>
      </c>
      <c r="B913" s="144" t="s">
        <v>4839</v>
      </c>
      <c r="C913" s="144" t="s">
        <v>1817</v>
      </c>
      <c r="D913" s="144" t="s">
        <v>1818</v>
      </c>
      <c r="E913" s="144" t="s">
        <v>1926</v>
      </c>
      <c r="F913" s="144"/>
      <c r="G913" s="144" t="s">
        <v>1784</v>
      </c>
      <c r="H913" s="144" t="s">
        <v>1785</v>
      </c>
      <c r="I913" s="144" t="s">
        <v>4816</v>
      </c>
      <c r="J913" s="144" t="s">
        <v>4839</v>
      </c>
      <c r="K913" s="144" t="s">
        <v>4840</v>
      </c>
      <c r="L913" s="144" t="s">
        <v>1817</v>
      </c>
      <c r="M913" s="144" t="s">
        <v>4840</v>
      </c>
      <c r="N913" s="145">
        <v>51</v>
      </c>
      <c r="O913" s="146" t="b">
        <v>0</v>
      </c>
      <c r="P913" s="144" t="s">
        <v>1822</v>
      </c>
      <c r="Q913" t="s">
        <v>1823</v>
      </c>
      <c r="R913" t="s">
        <v>604</v>
      </c>
    </row>
    <row r="914" spans="1:18" x14ac:dyDescent="0.25">
      <c r="A914" s="144" t="s">
        <v>12091</v>
      </c>
      <c r="B914" s="144" t="s">
        <v>4842</v>
      </c>
      <c r="C914" s="144" t="s">
        <v>1817</v>
      </c>
      <c r="D914" s="144" t="s">
        <v>1818</v>
      </c>
      <c r="E914" s="144" t="s">
        <v>1881</v>
      </c>
      <c r="F914" s="144"/>
      <c r="G914" s="144" t="s">
        <v>1782</v>
      </c>
      <c r="H914" s="144" t="s">
        <v>1783</v>
      </c>
      <c r="I914" s="144" t="s">
        <v>4816</v>
      </c>
      <c r="J914" s="144" t="s">
        <v>4842</v>
      </c>
      <c r="K914" s="144" t="s">
        <v>4843</v>
      </c>
      <c r="L914" s="144" t="s">
        <v>1817</v>
      </c>
      <c r="M914" s="144" t="s">
        <v>4844</v>
      </c>
      <c r="N914" s="145">
        <v>51</v>
      </c>
      <c r="O914" s="146" t="b">
        <v>0</v>
      </c>
      <c r="P914" s="144" t="s">
        <v>1822</v>
      </c>
      <c r="Q914" t="s">
        <v>1823</v>
      </c>
      <c r="R914" t="s">
        <v>604</v>
      </c>
    </row>
    <row r="915" spans="1:18" x14ac:dyDescent="0.25">
      <c r="A915" s="144" t="s">
        <v>12082</v>
      </c>
      <c r="B915" s="144" t="s">
        <v>4846</v>
      </c>
      <c r="C915" s="144" t="s">
        <v>1817</v>
      </c>
      <c r="D915" s="144" t="s">
        <v>1818</v>
      </c>
      <c r="E915" s="144" t="s">
        <v>2734</v>
      </c>
      <c r="F915" s="144"/>
      <c r="G915" s="144" t="s">
        <v>1782</v>
      </c>
      <c r="H915" s="144" t="s">
        <v>1783</v>
      </c>
      <c r="I915" s="144" t="s">
        <v>4816</v>
      </c>
      <c r="J915" s="144" t="s">
        <v>4847</v>
      </c>
      <c r="K915" s="144" t="s">
        <v>4848</v>
      </c>
      <c r="L915" s="144" t="s">
        <v>1817</v>
      </c>
      <c r="M915" s="144" t="s">
        <v>4848</v>
      </c>
      <c r="N915" s="145">
        <v>51</v>
      </c>
      <c r="O915" s="146" t="b">
        <v>0</v>
      </c>
      <c r="P915" s="144" t="s">
        <v>1822</v>
      </c>
      <c r="Q915" t="s">
        <v>1823</v>
      </c>
      <c r="R915" t="s">
        <v>604</v>
      </c>
    </row>
    <row r="916" spans="1:18" x14ac:dyDescent="0.25">
      <c r="A916" s="144" t="s">
        <v>12094</v>
      </c>
      <c r="B916" s="144" t="s">
        <v>4850</v>
      </c>
      <c r="C916" s="144" t="s">
        <v>1817</v>
      </c>
      <c r="D916" s="144" t="s">
        <v>1902</v>
      </c>
      <c r="E916" s="144" t="s">
        <v>2151</v>
      </c>
      <c r="F916" s="144"/>
      <c r="G916" s="144"/>
      <c r="H916" s="144"/>
      <c r="I916" s="144" t="s">
        <v>4816</v>
      </c>
      <c r="J916" s="144" t="s">
        <v>4850</v>
      </c>
      <c r="K916" s="144" t="s">
        <v>4851</v>
      </c>
      <c r="L916" s="144" t="s">
        <v>1817</v>
      </c>
      <c r="M916" s="144" t="s">
        <v>4851</v>
      </c>
      <c r="N916" s="145">
        <v>51</v>
      </c>
      <c r="O916" s="146" t="b">
        <v>0</v>
      </c>
      <c r="P916" s="144" t="s">
        <v>1822</v>
      </c>
      <c r="Q916" t="s">
        <v>1823</v>
      </c>
      <c r="R916" t="s">
        <v>604</v>
      </c>
    </row>
    <row r="917" spans="1:18" x14ac:dyDescent="0.25">
      <c r="A917" s="144" t="s">
        <v>12080</v>
      </c>
      <c r="B917" s="144" t="s">
        <v>4853</v>
      </c>
      <c r="C917" s="144" t="s">
        <v>1817</v>
      </c>
      <c r="D917" s="144" t="s">
        <v>1818</v>
      </c>
      <c r="E917" s="144" t="s">
        <v>1911</v>
      </c>
      <c r="F917" s="144"/>
      <c r="G917" s="144" t="s">
        <v>1782</v>
      </c>
      <c r="H917" s="144" t="s">
        <v>1783</v>
      </c>
      <c r="I917" s="144" t="s">
        <v>4816</v>
      </c>
      <c r="J917" s="144" t="s">
        <v>4853</v>
      </c>
      <c r="K917" s="144" t="s">
        <v>4854</v>
      </c>
      <c r="L917" s="144" t="s">
        <v>1817</v>
      </c>
      <c r="M917" s="144" t="s">
        <v>4854</v>
      </c>
      <c r="N917" s="145">
        <v>51</v>
      </c>
      <c r="O917" s="146" t="b">
        <v>0</v>
      </c>
      <c r="P917" s="144" t="s">
        <v>1822</v>
      </c>
      <c r="Q917" t="s">
        <v>1823</v>
      </c>
      <c r="R917" t="s">
        <v>604</v>
      </c>
    </row>
    <row r="918" spans="1:18" x14ac:dyDescent="0.25">
      <c r="A918" s="144" t="s">
        <v>12090</v>
      </c>
      <c r="B918" s="144" t="s">
        <v>4856</v>
      </c>
      <c r="C918" s="144" t="s">
        <v>1817</v>
      </c>
      <c r="D918" s="144" t="s">
        <v>1818</v>
      </c>
      <c r="E918" s="144" t="s">
        <v>1911</v>
      </c>
      <c r="F918" s="144"/>
      <c r="G918" s="144" t="s">
        <v>1784</v>
      </c>
      <c r="H918" s="144" t="s">
        <v>1785</v>
      </c>
      <c r="I918" s="144" t="s">
        <v>4816</v>
      </c>
      <c r="J918" s="144" t="s">
        <v>4856</v>
      </c>
      <c r="K918" s="144" t="s">
        <v>4857</v>
      </c>
      <c r="L918" s="144" t="s">
        <v>1817</v>
      </c>
      <c r="M918" s="144" t="s">
        <v>4857</v>
      </c>
      <c r="N918" s="145">
        <v>51</v>
      </c>
      <c r="O918" s="146" t="b">
        <v>0</v>
      </c>
      <c r="P918" s="144" t="s">
        <v>1822</v>
      </c>
      <c r="Q918" t="s">
        <v>1823</v>
      </c>
      <c r="R918" t="s">
        <v>604</v>
      </c>
    </row>
    <row r="919" spans="1:18" x14ac:dyDescent="0.25">
      <c r="A919" s="144" t="s">
        <v>12095</v>
      </c>
      <c r="B919" s="144" t="s">
        <v>4859</v>
      </c>
      <c r="C919" s="144" t="s">
        <v>1817</v>
      </c>
      <c r="D919" s="144" t="s">
        <v>1902</v>
      </c>
      <c r="E919" s="144"/>
      <c r="F919" s="144"/>
      <c r="G919" s="144"/>
      <c r="H919" s="144"/>
      <c r="I919" s="144" t="s">
        <v>4816</v>
      </c>
      <c r="J919" s="144" t="s">
        <v>4859</v>
      </c>
      <c r="K919" s="144" t="s">
        <v>4860</v>
      </c>
      <c r="L919" s="144" t="s">
        <v>1817</v>
      </c>
      <c r="M919" s="144" t="s">
        <v>4860</v>
      </c>
      <c r="N919" s="145">
        <v>51</v>
      </c>
      <c r="O919" s="146" t="b">
        <v>0</v>
      </c>
      <c r="P919" s="144" t="s">
        <v>1822</v>
      </c>
      <c r="Q919" t="s">
        <v>1823</v>
      </c>
      <c r="R919" t="s">
        <v>604</v>
      </c>
    </row>
    <row r="920" spans="1:18" x14ac:dyDescent="0.25">
      <c r="A920" s="144" t="s">
        <v>12087</v>
      </c>
      <c r="B920" s="144" t="s">
        <v>4862</v>
      </c>
      <c r="C920" s="144" t="s">
        <v>1817</v>
      </c>
      <c r="D920" s="144" t="s">
        <v>1818</v>
      </c>
      <c r="E920" s="144" t="s">
        <v>1926</v>
      </c>
      <c r="F920" s="144"/>
      <c r="G920" s="144" t="s">
        <v>1784</v>
      </c>
      <c r="H920" s="144" t="s">
        <v>1785</v>
      </c>
      <c r="I920" s="144" t="s">
        <v>4816</v>
      </c>
      <c r="J920" s="144" t="s">
        <v>4862</v>
      </c>
      <c r="K920" s="144" t="s">
        <v>4863</v>
      </c>
      <c r="L920" s="144" t="s">
        <v>1817</v>
      </c>
      <c r="M920" s="144" t="s">
        <v>4863</v>
      </c>
      <c r="N920" s="145">
        <v>51</v>
      </c>
      <c r="O920" s="146" t="b">
        <v>0</v>
      </c>
      <c r="P920" s="144" t="s">
        <v>1822</v>
      </c>
      <c r="Q920" t="s">
        <v>1823</v>
      </c>
      <c r="R920" t="s">
        <v>604</v>
      </c>
    </row>
    <row r="921" spans="1:18" x14ac:dyDescent="0.25">
      <c r="A921" s="144" t="s">
        <v>12096</v>
      </c>
      <c r="B921" s="144" t="s">
        <v>4865</v>
      </c>
      <c r="C921" s="144" t="s">
        <v>1817</v>
      </c>
      <c r="D921" s="144" t="s">
        <v>3473</v>
      </c>
      <c r="E921" s="144"/>
      <c r="F921" s="144"/>
      <c r="G921" s="144" t="s">
        <v>1784</v>
      </c>
      <c r="H921" s="144" t="s">
        <v>1785</v>
      </c>
      <c r="I921" s="144" t="s">
        <v>4816</v>
      </c>
      <c r="J921" s="144" t="s">
        <v>4865</v>
      </c>
      <c r="K921" s="144" t="s">
        <v>4866</v>
      </c>
      <c r="L921" s="144" t="s">
        <v>1817</v>
      </c>
      <c r="M921" s="144" t="s">
        <v>4866</v>
      </c>
      <c r="N921" s="145">
        <v>51</v>
      </c>
      <c r="O921" s="146" t="b">
        <v>0</v>
      </c>
      <c r="P921" s="144" t="s">
        <v>1822</v>
      </c>
      <c r="Q921" t="s">
        <v>1823</v>
      </c>
      <c r="R921" t="s">
        <v>604</v>
      </c>
    </row>
    <row r="922" spans="1:18" x14ac:dyDescent="0.25">
      <c r="A922" s="144" t="s">
        <v>12088</v>
      </c>
      <c r="B922" s="144" t="s">
        <v>4868</v>
      </c>
      <c r="C922" s="144" t="s">
        <v>1817</v>
      </c>
      <c r="D922" s="144" t="s">
        <v>1818</v>
      </c>
      <c r="E922" s="144" t="s">
        <v>1926</v>
      </c>
      <c r="F922" s="144" t="s">
        <v>3461</v>
      </c>
      <c r="G922" s="144" t="s">
        <v>1784</v>
      </c>
      <c r="H922" s="144" t="s">
        <v>1785</v>
      </c>
      <c r="I922" s="144" t="s">
        <v>4816</v>
      </c>
      <c r="J922" s="144" t="s">
        <v>4868</v>
      </c>
      <c r="K922" s="144" t="s">
        <v>4869</v>
      </c>
      <c r="L922" s="144" t="s">
        <v>1817</v>
      </c>
      <c r="M922" s="144" t="s">
        <v>4869</v>
      </c>
      <c r="N922" s="145">
        <v>51</v>
      </c>
      <c r="O922" s="146" t="b">
        <v>0</v>
      </c>
      <c r="P922" s="144" t="s">
        <v>1822</v>
      </c>
      <c r="Q922" t="s">
        <v>1823</v>
      </c>
      <c r="R922" t="s">
        <v>604</v>
      </c>
    </row>
    <row r="923" spans="1:18" x14ac:dyDescent="0.25">
      <c r="A923" s="144" t="s">
        <v>12089</v>
      </c>
      <c r="B923" s="144" t="s">
        <v>4871</v>
      </c>
      <c r="C923" s="144" t="s">
        <v>1817</v>
      </c>
      <c r="D923" s="144" t="s">
        <v>1818</v>
      </c>
      <c r="E923" s="144" t="s">
        <v>1926</v>
      </c>
      <c r="F923" s="144"/>
      <c r="G923" s="144" t="s">
        <v>1788</v>
      </c>
      <c r="H923" s="144" t="s">
        <v>1789</v>
      </c>
      <c r="I923" s="144" t="s">
        <v>4816</v>
      </c>
      <c r="J923" s="144" t="s">
        <v>4871</v>
      </c>
      <c r="K923" s="144" t="s">
        <v>4872</v>
      </c>
      <c r="L923" s="144" t="s">
        <v>1817</v>
      </c>
      <c r="M923" s="144" t="s">
        <v>4872</v>
      </c>
      <c r="N923" s="145">
        <v>51</v>
      </c>
      <c r="O923" s="146" t="b">
        <v>0</v>
      </c>
      <c r="P923" s="144" t="s">
        <v>1822</v>
      </c>
      <c r="Q923" t="s">
        <v>1823</v>
      </c>
      <c r="R923" t="s">
        <v>604</v>
      </c>
    </row>
    <row r="924" spans="1:18" x14ac:dyDescent="0.25">
      <c r="A924" s="144" t="s">
        <v>12109</v>
      </c>
      <c r="B924" s="144" t="s">
        <v>607</v>
      </c>
      <c r="C924" s="144"/>
      <c r="D924" s="144" t="s">
        <v>1818</v>
      </c>
      <c r="E924" s="144"/>
      <c r="F924" s="144"/>
      <c r="G924" s="144" t="s">
        <v>1784</v>
      </c>
      <c r="H924" s="144" t="s">
        <v>1785</v>
      </c>
      <c r="I924" s="144" t="s">
        <v>1852</v>
      </c>
      <c r="J924" s="144"/>
      <c r="K924" s="144"/>
      <c r="L924" s="144" t="s">
        <v>4873</v>
      </c>
      <c r="M924" s="144" t="s">
        <v>4874</v>
      </c>
      <c r="N924" s="145">
        <v>56</v>
      </c>
      <c r="O924" s="146" t="b">
        <v>0</v>
      </c>
      <c r="P924" s="144" t="s">
        <v>1822</v>
      </c>
      <c r="Q924" t="s">
        <v>1823</v>
      </c>
      <c r="R924" t="s">
        <v>606</v>
      </c>
    </row>
    <row r="925" spans="1:18" x14ac:dyDescent="0.25">
      <c r="A925" s="144" t="s">
        <v>12110</v>
      </c>
      <c r="B925" s="144" t="s">
        <v>4876</v>
      </c>
      <c r="C925" s="144"/>
      <c r="D925" s="144" t="s">
        <v>1818</v>
      </c>
      <c r="E925" s="144" t="s">
        <v>1858</v>
      </c>
      <c r="F925" s="144"/>
      <c r="G925" s="144" t="s">
        <v>1782</v>
      </c>
      <c r="H925" s="144" t="s">
        <v>1783</v>
      </c>
      <c r="I925" s="144" t="s">
        <v>1852</v>
      </c>
      <c r="J925" s="144" t="s">
        <v>4876</v>
      </c>
      <c r="K925" s="144" t="s">
        <v>4877</v>
      </c>
      <c r="L925" s="144" t="s">
        <v>1817</v>
      </c>
      <c r="M925" s="144" t="s">
        <v>4877</v>
      </c>
      <c r="N925" s="145">
        <v>56</v>
      </c>
      <c r="O925" s="146" t="b">
        <v>0</v>
      </c>
      <c r="P925" s="144" t="s">
        <v>1822</v>
      </c>
      <c r="Q925" t="s">
        <v>1823</v>
      </c>
      <c r="R925" t="s">
        <v>606</v>
      </c>
    </row>
    <row r="926" spans="1:18" x14ac:dyDescent="0.25">
      <c r="A926" s="144" t="s">
        <v>12105</v>
      </c>
      <c r="B926" s="144" t="s">
        <v>4879</v>
      </c>
      <c r="C926" s="144"/>
      <c r="D926" s="144" t="s">
        <v>1818</v>
      </c>
      <c r="E926" s="144" t="s">
        <v>2086</v>
      </c>
      <c r="F926" s="144"/>
      <c r="G926" s="144" t="s">
        <v>1782</v>
      </c>
      <c r="H926" s="144" t="s">
        <v>1783</v>
      </c>
      <c r="I926" s="144" t="s">
        <v>1852</v>
      </c>
      <c r="J926" s="144" t="s">
        <v>4879</v>
      </c>
      <c r="K926" s="144" t="s">
        <v>4880</v>
      </c>
      <c r="L926" s="144" t="s">
        <v>1817</v>
      </c>
      <c r="M926" s="144" t="s">
        <v>4880</v>
      </c>
      <c r="N926" s="145">
        <v>56</v>
      </c>
      <c r="O926" s="146" t="b">
        <v>0</v>
      </c>
      <c r="P926" s="144" t="s">
        <v>1822</v>
      </c>
      <c r="Q926" t="s">
        <v>1823</v>
      </c>
      <c r="R926" t="s">
        <v>606</v>
      </c>
    </row>
    <row r="927" spans="1:18" x14ac:dyDescent="0.25">
      <c r="A927" s="144" t="s">
        <v>12108</v>
      </c>
      <c r="B927" s="144" t="s">
        <v>4882</v>
      </c>
      <c r="C927" s="144"/>
      <c r="D927" s="144" t="s">
        <v>1818</v>
      </c>
      <c r="E927" s="144" t="s">
        <v>1938</v>
      </c>
      <c r="F927" s="144"/>
      <c r="G927" s="144" t="s">
        <v>1784</v>
      </c>
      <c r="H927" s="144" t="s">
        <v>1785</v>
      </c>
      <c r="I927" s="144" t="s">
        <v>1852</v>
      </c>
      <c r="J927" s="144" t="s">
        <v>4883</v>
      </c>
      <c r="K927" s="144" t="s">
        <v>4884</v>
      </c>
      <c r="L927" s="144" t="s">
        <v>1817</v>
      </c>
      <c r="M927" s="144" t="s">
        <v>4885</v>
      </c>
      <c r="N927" s="145">
        <v>56</v>
      </c>
      <c r="O927" s="146" t="b">
        <v>0</v>
      </c>
      <c r="P927" s="144" t="s">
        <v>1822</v>
      </c>
      <c r="Q927" t="s">
        <v>1823</v>
      </c>
      <c r="R927" t="s">
        <v>606</v>
      </c>
    </row>
    <row r="928" spans="1:18" x14ac:dyDescent="0.25">
      <c r="A928" s="144" t="s">
        <v>12106</v>
      </c>
      <c r="B928" s="144" t="s">
        <v>4887</v>
      </c>
      <c r="C928" s="144"/>
      <c r="D928" s="144" t="s">
        <v>1818</v>
      </c>
      <c r="E928" s="144" t="s">
        <v>1971</v>
      </c>
      <c r="F928" s="144"/>
      <c r="G928" s="144" t="s">
        <v>1784</v>
      </c>
      <c r="H928" s="144" t="s">
        <v>1785</v>
      </c>
      <c r="I928" s="144" t="s">
        <v>1852</v>
      </c>
      <c r="J928" s="144" t="s">
        <v>4887</v>
      </c>
      <c r="K928" s="144" t="s">
        <v>4888</v>
      </c>
      <c r="L928" s="144" t="s">
        <v>1817</v>
      </c>
      <c r="M928" s="144" t="s">
        <v>4888</v>
      </c>
      <c r="N928" s="145">
        <v>56</v>
      </c>
      <c r="O928" s="146" t="b">
        <v>0</v>
      </c>
      <c r="P928" s="144" t="s">
        <v>1822</v>
      </c>
      <c r="Q928" t="s">
        <v>1823</v>
      </c>
      <c r="R928" t="s">
        <v>606</v>
      </c>
    </row>
    <row r="929" spans="1:18" x14ac:dyDescent="0.25">
      <c r="A929" s="144" t="s">
        <v>12107</v>
      </c>
      <c r="B929" s="144" t="s">
        <v>4890</v>
      </c>
      <c r="C929" s="144"/>
      <c r="D929" s="144" t="s">
        <v>1818</v>
      </c>
      <c r="E929" s="144" t="s">
        <v>1971</v>
      </c>
      <c r="F929" s="144"/>
      <c r="G929" s="144" t="s">
        <v>1784</v>
      </c>
      <c r="H929" s="144" t="s">
        <v>1785</v>
      </c>
      <c r="I929" s="144" t="s">
        <v>1852</v>
      </c>
      <c r="J929" s="144" t="s">
        <v>4890</v>
      </c>
      <c r="K929" s="144" t="s">
        <v>4891</v>
      </c>
      <c r="L929" s="144" t="s">
        <v>1817</v>
      </c>
      <c r="M929" s="144" t="s">
        <v>4891</v>
      </c>
      <c r="N929" s="145">
        <v>56</v>
      </c>
      <c r="O929" s="146" t="b">
        <v>0</v>
      </c>
      <c r="P929" s="144" t="s">
        <v>1822</v>
      </c>
      <c r="Q929" t="s">
        <v>1823</v>
      </c>
      <c r="R929" t="s">
        <v>606</v>
      </c>
    </row>
    <row r="930" spans="1:18" x14ac:dyDescent="0.25">
      <c r="A930" s="144" t="s">
        <v>11020</v>
      </c>
      <c r="B930" s="144" t="s">
        <v>4893</v>
      </c>
      <c r="C930" s="144"/>
      <c r="D930" s="144" t="s">
        <v>1818</v>
      </c>
      <c r="E930" s="144" t="s">
        <v>1832</v>
      </c>
      <c r="F930" s="144"/>
      <c r="G930" s="144" t="s">
        <v>1782</v>
      </c>
      <c r="H930" s="144" t="s">
        <v>1783</v>
      </c>
      <c r="I930" s="144" t="s">
        <v>1852</v>
      </c>
      <c r="J930" s="144"/>
      <c r="K930" s="144" t="s">
        <v>4894</v>
      </c>
      <c r="L930" s="144" t="s">
        <v>4895</v>
      </c>
      <c r="M930" s="144" t="s">
        <v>4896</v>
      </c>
      <c r="N930" s="145"/>
      <c r="O930" s="146" t="b">
        <v>0</v>
      </c>
      <c r="P930" s="144" t="s">
        <v>3075</v>
      </c>
      <c r="Q930" t="s">
        <v>1823</v>
      </c>
      <c r="R930" t="s">
        <v>4892</v>
      </c>
    </row>
    <row r="931" spans="1:18" x14ac:dyDescent="0.25">
      <c r="A931" s="144" t="s">
        <v>10996</v>
      </c>
      <c r="B931" s="144" t="s">
        <v>4898</v>
      </c>
      <c r="C931" s="144" t="s">
        <v>1817</v>
      </c>
      <c r="D931" s="144" t="s">
        <v>1818</v>
      </c>
      <c r="E931" s="144" t="s">
        <v>1886</v>
      </c>
      <c r="F931" s="144"/>
      <c r="G931" s="144" t="s">
        <v>1782</v>
      </c>
      <c r="H931" s="144" t="s">
        <v>1783</v>
      </c>
      <c r="I931" s="144" t="s">
        <v>1852</v>
      </c>
      <c r="J931" s="144"/>
      <c r="K931" s="144" t="s">
        <v>4899</v>
      </c>
      <c r="L931" s="144"/>
      <c r="M931" s="144" t="s">
        <v>4900</v>
      </c>
      <c r="N931" s="145"/>
      <c r="O931" s="146" t="b">
        <v>0</v>
      </c>
      <c r="P931" s="144" t="s">
        <v>1822</v>
      </c>
      <c r="Q931" t="s">
        <v>1823</v>
      </c>
      <c r="R931" t="s">
        <v>4897</v>
      </c>
    </row>
    <row r="932" spans="1:18" x14ac:dyDescent="0.25">
      <c r="A932" s="144" t="s">
        <v>11175</v>
      </c>
      <c r="B932" s="144" t="s">
        <v>609</v>
      </c>
      <c r="C932" s="144"/>
      <c r="D932" s="144" t="s">
        <v>1902</v>
      </c>
      <c r="E932" s="144" t="s">
        <v>2151</v>
      </c>
      <c r="F932" s="144" t="s">
        <v>2152</v>
      </c>
      <c r="G932" s="144" t="s">
        <v>1769</v>
      </c>
      <c r="H932" s="144" t="s">
        <v>1770</v>
      </c>
      <c r="I932" s="144" t="s">
        <v>2153</v>
      </c>
      <c r="J932" s="144" t="s">
        <v>4901</v>
      </c>
      <c r="K932" s="144"/>
      <c r="L932" s="144"/>
      <c r="M932" s="144" t="s">
        <v>4902</v>
      </c>
      <c r="N932" s="145"/>
      <c r="O932" s="146" t="b">
        <v>0</v>
      </c>
      <c r="P932" s="144" t="s">
        <v>1822</v>
      </c>
      <c r="Q932" t="s">
        <v>1823</v>
      </c>
      <c r="R932" t="s">
        <v>608</v>
      </c>
    </row>
    <row r="933" spans="1:18" x14ac:dyDescent="0.25">
      <c r="A933" s="144" t="s">
        <v>11105</v>
      </c>
      <c r="B933" s="144" t="s">
        <v>611</v>
      </c>
      <c r="C933" s="144" t="s">
        <v>1817</v>
      </c>
      <c r="D933" s="144" t="s">
        <v>1818</v>
      </c>
      <c r="E933" s="144"/>
      <c r="F933" s="144"/>
      <c r="G933" s="144" t="s">
        <v>1784</v>
      </c>
      <c r="H933" s="144" t="s">
        <v>1785</v>
      </c>
      <c r="I933" s="144" t="s">
        <v>1852</v>
      </c>
      <c r="J933" s="144" t="s">
        <v>1817</v>
      </c>
      <c r="K933" s="144" t="s">
        <v>4903</v>
      </c>
      <c r="L933" s="144" t="s">
        <v>4904</v>
      </c>
      <c r="M933" s="144" t="s">
        <v>4903</v>
      </c>
      <c r="N933" s="145"/>
      <c r="O933" s="146" t="b">
        <v>0</v>
      </c>
      <c r="P933" s="144" t="s">
        <v>1822</v>
      </c>
      <c r="Q933" t="s">
        <v>1823</v>
      </c>
      <c r="R933" t="s">
        <v>610</v>
      </c>
    </row>
    <row r="934" spans="1:18" x14ac:dyDescent="0.25">
      <c r="A934" s="144" t="s">
        <v>11148</v>
      </c>
      <c r="B934" s="144" t="s">
        <v>613</v>
      </c>
      <c r="C934" s="144"/>
      <c r="D934" s="144" t="s">
        <v>1818</v>
      </c>
      <c r="E934" s="144" t="s">
        <v>1938</v>
      </c>
      <c r="F934" s="144" t="s">
        <v>4328</v>
      </c>
      <c r="G934" s="144"/>
      <c r="H934" s="144"/>
      <c r="I934" s="144" t="s">
        <v>3855</v>
      </c>
      <c r="J934" s="144"/>
      <c r="K934" s="144"/>
      <c r="L934" s="144" t="s">
        <v>4905</v>
      </c>
      <c r="M934" s="144" t="s">
        <v>4906</v>
      </c>
      <c r="N934" s="145">
        <v>60</v>
      </c>
      <c r="O934" s="146" t="b">
        <v>0</v>
      </c>
      <c r="P934" s="144" t="s">
        <v>1822</v>
      </c>
      <c r="Q934" t="s">
        <v>1823</v>
      </c>
      <c r="R934" t="s">
        <v>612</v>
      </c>
    </row>
    <row r="935" spans="1:18" x14ac:dyDescent="0.25">
      <c r="A935" s="144" t="s">
        <v>12123</v>
      </c>
      <c r="B935" s="144" t="s">
        <v>4908</v>
      </c>
      <c r="C935" s="144"/>
      <c r="D935" s="144" t="s">
        <v>1818</v>
      </c>
      <c r="E935" s="144" t="s">
        <v>1819</v>
      </c>
      <c r="F935" s="144" t="s">
        <v>2748</v>
      </c>
      <c r="G935" s="144"/>
      <c r="H935" s="144"/>
      <c r="I935" s="144" t="s">
        <v>1852</v>
      </c>
      <c r="J935" s="144"/>
      <c r="K935" s="144"/>
      <c r="L935" s="144" t="s">
        <v>4909</v>
      </c>
      <c r="M935" s="144" t="s">
        <v>4910</v>
      </c>
      <c r="N935" s="145"/>
      <c r="O935" s="146" t="b">
        <v>0</v>
      </c>
      <c r="P935" s="144" t="s">
        <v>1822</v>
      </c>
      <c r="Q935" t="s">
        <v>1823</v>
      </c>
      <c r="R935" t="s">
        <v>4907</v>
      </c>
    </row>
    <row r="936" spans="1:18" x14ac:dyDescent="0.25">
      <c r="A936" s="144" t="s">
        <v>12122</v>
      </c>
      <c r="B936" s="144" t="s">
        <v>4912</v>
      </c>
      <c r="C936" s="144"/>
      <c r="D936" s="144" t="s">
        <v>1818</v>
      </c>
      <c r="E936" s="144" t="s">
        <v>1819</v>
      </c>
      <c r="F936" s="144" t="s">
        <v>2748</v>
      </c>
      <c r="G936" s="144" t="s">
        <v>1782</v>
      </c>
      <c r="H936" s="144" t="s">
        <v>1783</v>
      </c>
      <c r="I936" s="144" t="s">
        <v>1852</v>
      </c>
      <c r="J936" s="144" t="s">
        <v>4912</v>
      </c>
      <c r="K936" s="144" t="s">
        <v>4913</v>
      </c>
      <c r="L936" s="144" t="s">
        <v>1817</v>
      </c>
      <c r="M936" s="144" t="s">
        <v>4913</v>
      </c>
      <c r="N936" s="145"/>
      <c r="O936" s="146" t="b">
        <v>0</v>
      </c>
      <c r="P936" s="144" t="s">
        <v>1822</v>
      </c>
      <c r="Q936" t="s">
        <v>1823</v>
      </c>
      <c r="R936" t="s">
        <v>4907</v>
      </c>
    </row>
    <row r="937" spans="1:18" x14ac:dyDescent="0.25">
      <c r="A937" s="144" t="s">
        <v>12121</v>
      </c>
      <c r="B937" s="144" t="s">
        <v>4915</v>
      </c>
      <c r="C937" s="144" t="s">
        <v>4127</v>
      </c>
      <c r="D937" s="144" t="s">
        <v>1818</v>
      </c>
      <c r="E937" s="144" t="s">
        <v>2086</v>
      </c>
      <c r="F937" s="144"/>
      <c r="G937" s="144" t="s">
        <v>1782</v>
      </c>
      <c r="H937" s="144" t="s">
        <v>1783</v>
      </c>
      <c r="I937" s="144" t="s">
        <v>1852</v>
      </c>
      <c r="J937" s="144"/>
      <c r="K937" s="144" t="s">
        <v>4916</v>
      </c>
      <c r="L937" s="144"/>
      <c r="M937" s="144" t="s">
        <v>4916</v>
      </c>
      <c r="N937" s="145"/>
      <c r="O937" s="146" t="b">
        <v>0</v>
      </c>
      <c r="P937" s="144" t="s">
        <v>1822</v>
      </c>
      <c r="Q937" t="s">
        <v>1823</v>
      </c>
      <c r="R937" t="s">
        <v>4907</v>
      </c>
    </row>
    <row r="938" spans="1:18" x14ac:dyDescent="0.25">
      <c r="A938" s="144" t="s">
        <v>4917</v>
      </c>
      <c r="B938" s="144" t="s">
        <v>4918</v>
      </c>
      <c r="C938" s="144" t="s">
        <v>4919</v>
      </c>
      <c r="D938" s="144" t="s">
        <v>1863</v>
      </c>
      <c r="E938" s="144"/>
      <c r="F938" s="144"/>
      <c r="G938" s="144"/>
      <c r="H938" s="144"/>
      <c r="I938" s="144"/>
      <c r="J938" s="144"/>
      <c r="K938" s="144"/>
      <c r="L938" s="144" t="s">
        <v>4920</v>
      </c>
      <c r="M938" s="144" t="s">
        <v>4921</v>
      </c>
      <c r="N938" s="145"/>
      <c r="O938" s="146" t="b">
        <v>0</v>
      </c>
      <c r="P938" s="144" t="s">
        <v>1822</v>
      </c>
      <c r="Q938" t="s">
        <v>1823</v>
      </c>
      <c r="R938" t="s">
        <v>4917</v>
      </c>
    </row>
    <row r="939" spans="1:18" x14ac:dyDescent="0.25">
      <c r="A939" s="144" t="s">
        <v>4922</v>
      </c>
      <c r="B939" s="144" t="s">
        <v>4923</v>
      </c>
      <c r="C939" s="144"/>
      <c r="D939" s="144" t="s">
        <v>1902</v>
      </c>
      <c r="E939" s="144"/>
      <c r="F939" s="144"/>
      <c r="G939" s="144"/>
      <c r="H939" s="144"/>
      <c r="I939" s="144"/>
      <c r="J939" s="144"/>
      <c r="K939" s="144"/>
      <c r="L939" s="144" t="s">
        <v>4924</v>
      </c>
      <c r="M939" s="144" t="s">
        <v>4925</v>
      </c>
      <c r="N939" s="145"/>
      <c r="O939" s="146" t="b">
        <v>0</v>
      </c>
      <c r="P939" s="144" t="s">
        <v>1822</v>
      </c>
      <c r="Q939" t="s">
        <v>1823</v>
      </c>
      <c r="R939" t="s">
        <v>4922</v>
      </c>
    </row>
    <row r="940" spans="1:18" x14ac:dyDescent="0.25">
      <c r="A940" s="144" t="s">
        <v>11106</v>
      </c>
      <c r="B940" s="144" t="s">
        <v>4927</v>
      </c>
      <c r="C940" s="144"/>
      <c r="D940" s="144" t="s">
        <v>1818</v>
      </c>
      <c r="E940" s="144"/>
      <c r="F940" s="144"/>
      <c r="G940" s="144"/>
      <c r="H940" s="144"/>
      <c r="I940" s="144" t="s">
        <v>4928</v>
      </c>
      <c r="J940" s="144"/>
      <c r="K940" s="144"/>
      <c r="L940" s="144" t="s">
        <v>4929</v>
      </c>
      <c r="M940" s="144" t="s">
        <v>4930</v>
      </c>
      <c r="N940" s="145"/>
      <c r="O940" s="146" t="b">
        <v>0</v>
      </c>
      <c r="P940" s="144" t="s">
        <v>1822</v>
      </c>
      <c r="Q940" t="s">
        <v>1823</v>
      </c>
      <c r="R940" t="s">
        <v>4926</v>
      </c>
    </row>
    <row r="941" spans="1:18" x14ac:dyDescent="0.25">
      <c r="A941" s="144" t="s">
        <v>11150</v>
      </c>
      <c r="B941" s="144" t="s">
        <v>4932</v>
      </c>
      <c r="C941" s="144" t="s">
        <v>4933</v>
      </c>
      <c r="D941" s="144" t="s">
        <v>1818</v>
      </c>
      <c r="E941" s="144" t="s">
        <v>1938</v>
      </c>
      <c r="F941" s="144"/>
      <c r="G941" s="144" t="s">
        <v>1782</v>
      </c>
      <c r="H941" s="144" t="s">
        <v>1783</v>
      </c>
      <c r="I941" s="144"/>
      <c r="J941" s="144"/>
      <c r="K941" s="144"/>
      <c r="L941" s="144" t="s">
        <v>4934</v>
      </c>
      <c r="M941" s="144" t="s">
        <v>4935</v>
      </c>
      <c r="N941" s="145"/>
      <c r="O941" s="146" t="b">
        <v>0</v>
      </c>
      <c r="P941" s="144" t="s">
        <v>1822</v>
      </c>
      <c r="Q941" t="s">
        <v>1823</v>
      </c>
      <c r="R941" t="s">
        <v>4931</v>
      </c>
    </row>
    <row r="942" spans="1:18" x14ac:dyDescent="0.25">
      <c r="A942" s="144" t="s">
        <v>12134</v>
      </c>
      <c r="B942" s="144" t="s">
        <v>4937</v>
      </c>
      <c r="C942" s="144" t="s">
        <v>4938</v>
      </c>
      <c r="D942" s="144" t="s">
        <v>1818</v>
      </c>
      <c r="E942" s="144" t="s">
        <v>2072</v>
      </c>
      <c r="F942" s="144"/>
      <c r="G942" s="144" t="s">
        <v>3853</v>
      </c>
      <c r="H942" s="144" t="s">
        <v>3854</v>
      </c>
      <c r="I942" s="144" t="s">
        <v>4939</v>
      </c>
      <c r="J942" s="144" t="s">
        <v>4937</v>
      </c>
      <c r="K942" s="144" t="s">
        <v>4940</v>
      </c>
      <c r="L942" s="144" t="s">
        <v>1817</v>
      </c>
      <c r="M942" s="144" t="s">
        <v>4940</v>
      </c>
      <c r="N942" s="145"/>
      <c r="O942" s="146" t="b">
        <v>0</v>
      </c>
      <c r="P942" s="144" t="s">
        <v>1822</v>
      </c>
      <c r="Q942" t="s">
        <v>1823</v>
      </c>
      <c r="R942" t="s">
        <v>4941</v>
      </c>
    </row>
    <row r="943" spans="1:18" x14ac:dyDescent="0.25">
      <c r="A943" s="144" t="s">
        <v>12133</v>
      </c>
      <c r="B943" s="144" t="s">
        <v>4943</v>
      </c>
      <c r="C943" s="144" t="s">
        <v>4938</v>
      </c>
      <c r="D943" s="144" t="s">
        <v>1818</v>
      </c>
      <c r="E943" s="144" t="s">
        <v>1881</v>
      </c>
      <c r="F943" s="144"/>
      <c r="G943" s="144" t="s">
        <v>1782</v>
      </c>
      <c r="H943" s="144" t="s">
        <v>1783</v>
      </c>
      <c r="I943" s="144" t="s">
        <v>4939</v>
      </c>
      <c r="J943" s="144" t="s">
        <v>4943</v>
      </c>
      <c r="K943" s="144" t="s">
        <v>4944</v>
      </c>
      <c r="L943" s="144" t="s">
        <v>1817</v>
      </c>
      <c r="M943" s="144" t="s">
        <v>4945</v>
      </c>
      <c r="N943" s="145"/>
      <c r="O943" s="146" t="b">
        <v>0</v>
      </c>
      <c r="P943" s="144" t="s">
        <v>1822</v>
      </c>
      <c r="Q943" t="s">
        <v>1823</v>
      </c>
      <c r="R943" t="s">
        <v>4941</v>
      </c>
    </row>
    <row r="944" spans="1:18" x14ac:dyDescent="0.25">
      <c r="A944" s="144" t="s">
        <v>12212</v>
      </c>
      <c r="B944" s="144" t="s">
        <v>615</v>
      </c>
      <c r="C944" s="144"/>
      <c r="D944" s="144" t="s">
        <v>1818</v>
      </c>
      <c r="E944" s="144"/>
      <c r="F944" s="144"/>
      <c r="G944" s="144"/>
      <c r="H944" s="144"/>
      <c r="I944" s="144" t="s">
        <v>1852</v>
      </c>
      <c r="J944" s="144"/>
      <c r="K944" s="144"/>
      <c r="L944" s="144" t="s">
        <v>4946</v>
      </c>
      <c r="M944" s="144" t="s">
        <v>4947</v>
      </c>
      <c r="N944" s="145">
        <v>51</v>
      </c>
      <c r="O944" s="146" t="b">
        <v>0</v>
      </c>
      <c r="P944" s="144" t="s">
        <v>1822</v>
      </c>
      <c r="Q944" t="s">
        <v>1823</v>
      </c>
      <c r="R944" t="s">
        <v>614</v>
      </c>
    </row>
    <row r="945" spans="1:18" x14ac:dyDescent="0.25">
      <c r="A945" s="144" t="s">
        <v>12195</v>
      </c>
      <c r="B945" s="144" t="s">
        <v>4949</v>
      </c>
      <c r="C945" s="144"/>
      <c r="D945" s="144" t="s">
        <v>1818</v>
      </c>
      <c r="E945" s="144" t="s">
        <v>1971</v>
      </c>
      <c r="F945" s="144"/>
      <c r="G945" s="144" t="s">
        <v>71</v>
      </c>
      <c r="H945" s="144" t="s">
        <v>1777</v>
      </c>
      <c r="I945" s="144" t="s">
        <v>4950</v>
      </c>
      <c r="J945" s="144" t="s">
        <v>4951</v>
      </c>
      <c r="K945" s="144" t="s">
        <v>4952</v>
      </c>
      <c r="L945" s="144" t="s">
        <v>1817</v>
      </c>
      <c r="M945" s="144" t="s">
        <v>4952</v>
      </c>
      <c r="N945" s="145">
        <v>51</v>
      </c>
      <c r="O945" s="146" t="b">
        <v>0</v>
      </c>
      <c r="P945" s="144" t="s">
        <v>1822</v>
      </c>
      <c r="Q945" t="s">
        <v>1823</v>
      </c>
      <c r="R945" t="s">
        <v>614</v>
      </c>
    </row>
    <row r="946" spans="1:18" x14ac:dyDescent="0.25">
      <c r="A946" s="144" t="s">
        <v>12216</v>
      </c>
      <c r="B946" s="144" t="s">
        <v>4954</v>
      </c>
      <c r="C946" s="144"/>
      <c r="D946" s="144" t="s">
        <v>1818</v>
      </c>
      <c r="E946" s="144" t="s">
        <v>2086</v>
      </c>
      <c r="F946" s="144"/>
      <c r="G946" s="144" t="s">
        <v>70</v>
      </c>
      <c r="H946" s="144" t="s">
        <v>1779</v>
      </c>
      <c r="I946" s="144" t="s">
        <v>4950</v>
      </c>
      <c r="J946" s="144" t="s">
        <v>4955</v>
      </c>
      <c r="K946" s="144" t="s">
        <v>4956</v>
      </c>
      <c r="L946" s="144" t="s">
        <v>1817</v>
      </c>
      <c r="M946" s="144" t="s">
        <v>4956</v>
      </c>
      <c r="N946" s="145">
        <v>51</v>
      </c>
      <c r="O946" s="146" t="b">
        <v>0</v>
      </c>
      <c r="P946" s="144" t="s">
        <v>1822</v>
      </c>
      <c r="Q946" t="s">
        <v>1823</v>
      </c>
      <c r="R946" t="s">
        <v>614</v>
      </c>
    </row>
    <row r="947" spans="1:18" x14ac:dyDescent="0.25">
      <c r="A947" s="144" t="s">
        <v>12237</v>
      </c>
      <c r="B947" s="144" t="s">
        <v>4958</v>
      </c>
      <c r="C947" s="144"/>
      <c r="D947" s="144" t="s">
        <v>1818</v>
      </c>
      <c r="E947" s="144" t="s">
        <v>1955</v>
      </c>
      <c r="F947" s="144"/>
      <c r="G947" s="144" t="s">
        <v>1786</v>
      </c>
      <c r="H947" s="144" t="s">
        <v>1787</v>
      </c>
      <c r="I947" s="144" t="s">
        <v>4950</v>
      </c>
      <c r="J947" s="144" t="s">
        <v>4959</v>
      </c>
      <c r="K947" s="144" t="s">
        <v>4960</v>
      </c>
      <c r="L947" s="144" t="s">
        <v>1817</v>
      </c>
      <c r="M947" s="144" t="s">
        <v>4960</v>
      </c>
      <c r="N947" s="145">
        <v>51</v>
      </c>
      <c r="O947" s="146" t="b">
        <v>0</v>
      </c>
      <c r="P947" s="144" t="s">
        <v>1822</v>
      </c>
      <c r="Q947" t="s">
        <v>1823</v>
      </c>
      <c r="R947" t="s">
        <v>614</v>
      </c>
    </row>
    <row r="948" spans="1:18" x14ac:dyDescent="0.25">
      <c r="A948" s="144" t="s">
        <v>12170</v>
      </c>
      <c r="B948" s="144" t="s">
        <v>4962</v>
      </c>
      <c r="C948" s="144"/>
      <c r="D948" s="144" t="s">
        <v>1818</v>
      </c>
      <c r="E948" s="144" t="s">
        <v>2102</v>
      </c>
      <c r="F948" s="144" t="s">
        <v>4963</v>
      </c>
      <c r="G948" s="144" t="s">
        <v>1786</v>
      </c>
      <c r="H948" s="144" t="s">
        <v>1787</v>
      </c>
      <c r="I948" s="144" t="s">
        <v>4950</v>
      </c>
      <c r="J948" s="144" t="s">
        <v>4964</v>
      </c>
      <c r="K948" s="144" t="s">
        <v>4965</v>
      </c>
      <c r="L948" s="144" t="s">
        <v>1817</v>
      </c>
      <c r="M948" s="144" t="s">
        <v>4965</v>
      </c>
      <c r="N948" s="145">
        <v>51</v>
      </c>
      <c r="O948" s="146" t="b">
        <v>0</v>
      </c>
      <c r="P948" s="144" t="s">
        <v>1822</v>
      </c>
      <c r="Q948" t="s">
        <v>1823</v>
      </c>
      <c r="R948" t="s">
        <v>614</v>
      </c>
    </row>
    <row r="949" spans="1:18" x14ac:dyDescent="0.25">
      <c r="A949" s="144" t="s">
        <v>12223</v>
      </c>
      <c r="B949" s="144" t="s">
        <v>4967</v>
      </c>
      <c r="C949" s="144"/>
      <c r="D949" s="144" t="s">
        <v>1818</v>
      </c>
      <c r="E949" s="144" t="s">
        <v>4064</v>
      </c>
      <c r="F949" s="144"/>
      <c r="G949" s="144" t="s">
        <v>71</v>
      </c>
      <c r="H949" s="144" t="s">
        <v>1777</v>
      </c>
      <c r="I949" s="144" t="s">
        <v>4810</v>
      </c>
      <c r="J949" s="144" t="s">
        <v>4968</v>
      </c>
      <c r="K949" s="144" t="s">
        <v>4969</v>
      </c>
      <c r="L949" s="144" t="s">
        <v>1817</v>
      </c>
      <c r="M949" s="144" t="s">
        <v>4969</v>
      </c>
      <c r="N949" s="145">
        <v>51</v>
      </c>
      <c r="O949" s="146" t="b">
        <v>0</v>
      </c>
      <c r="P949" s="144" t="s">
        <v>1822</v>
      </c>
      <c r="Q949" t="s">
        <v>1823</v>
      </c>
      <c r="R949" t="s">
        <v>614</v>
      </c>
    </row>
    <row r="950" spans="1:18" x14ac:dyDescent="0.25">
      <c r="A950" s="144" t="s">
        <v>12196</v>
      </c>
      <c r="B950" s="144" t="s">
        <v>4971</v>
      </c>
      <c r="C950" s="144"/>
      <c r="D950" s="144" t="s">
        <v>1818</v>
      </c>
      <c r="E950" s="144" t="s">
        <v>1971</v>
      </c>
      <c r="F950" s="144"/>
      <c r="G950" s="144" t="s">
        <v>71</v>
      </c>
      <c r="H950" s="144" t="s">
        <v>1777</v>
      </c>
      <c r="I950" s="144" t="s">
        <v>4950</v>
      </c>
      <c r="J950" s="144" t="s">
        <v>4972</v>
      </c>
      <c r="K950" s="144" t="s">
        <v>4973</v>
      </c>
      <c r="L950" s="144" t="s">
        <v>1817</v>
      </c>
      <c r="M950" s="144" t="s">
        <v>4973</v>
      </c>
      <c r="N950" s="145">
        <v>51</v>
      </c>
      <c r="O950" s="146" t="b">
        <v>0</v>
      </c>
      <c r="P950" s="144" t="s">
        <v>1822</v>
      </c>
      <c r="Q950" t="s">
        <v>1823</v>
      </c>
      <c r="R950" t="s">
        <v>614</v>
      </c>
    </row>
    <row r="951" spans="1:18" x14ac:dyDescent="0.25">
      <c r="A951" s="144" t="s">
        <v>12197</v>
      </c>
      <c r="B951" s="144" t="s">
        <v>4975</v>
      </c>
      <c r="C951" s="144"/>
      <c r="D951" s="144" t="s">
        <v>1818</v>
      </c>
      <c r="E951" s="144" t="s">
        <v>1971</v>
      </c>
      <c r="F951" s="144"/>
      <c r="G951" s="144" t="s">
        <v>71</v>
      </c>
      <c r="H951" s="144" t="s">
        <v>1777</v>
      </c>
      <c r="I951" s="144" t="s">
        <v>4950</v>
      </c>
      <c r="J951" s="144" t="s">
        <v>4976</v>
      </c>
      <c r="K951" s="144" t="s">
        <v>4977</v>
      </c>
      <c r="L951" s="144" t="s">
        <v>1817</v>
      </c>
      <c r="M951" s="144" t="s">
        <v>4977</v>
      </c>
      <c r="N951" s="145">
        <v>51</v>
      </c>
      <c r="O951" s="146" t="b">
        <v>0</v>
      </c>
      <c r="P951" s="144" t="s">
        <v>1822</v>
      </c>
      <c r="Q951" t="s">
        <v>1823</v>
      </c>
      <c r="R951" t="s">
        <v>614</v>
      </c>
    </row>
    <row r="952" spans="1:18" x14ac:dyDescent="0.25">
      <c r="A952" s="144" t="s">
        <v>12180</v>
      </c>
      <c r="B952" s="144" t="s">
        <v>4979</v>
      </c>
      <c r="C952" s="144"/>
      <c r="D952" s="144" t="s">
        <v>1818</v>
      </c>
      <c r="E952" s="144" t="s">
        <v>1926</v>
      </c>
      <c r="F952" s="144"/>
      <c r="G952" s="144" t="s">
        <v>70</v>
      </c>
      <c r="H952" s="144" t="s">
        <v>1779</v>
      </c>
      <c r="I952" s="144" t="s">
        <v>4950</v>
      </c>
      <c r="J952" s="144" t="s">
        <v>4980</v>
      </c>
      <c r="K952" s="144" t="s">
        <v>4981</v>
      </c>
      <c r="L952" s="144" t="s">
        <v>1817</v>
      </c>
      <c r="M952" s="144" t="s">
        <v>4981</v>
      </c>
      <c r="N952" s="145">
        <v>51</v>
      </c>
      <c r="O952" s="146" t="b">
        <v>0</v>
      </c>
      <c r="P952" s="144" t="s">
        <v>1822</v>
      </c>
      <c r="Q952" t="s">
        <v>1823</v>
      </c>
      <c r="R952" t="s">
        <v>614</v>
      </c>
    </row>
    <row r="953" spans="1:18" x14ac:dyDescent="0.25">
      <c r="A953" s="144" t="s">
        <v>12198</v>
      </c>
      <c r="B953" s="144" t="s">
        <v>4983</v>
      </c>
      <c r="C953" s="144"/>
      <c r="D953" s="144" t="s">
        <v>1818</v>
      </c>
      <c r="E953" s="144" t="s">
        <v>1971</v>
      </c>
      <c r="F953" s="144"/>
      <c r="G953" s="144" t="s">
        <v>71</v>
      </c>
      <c r="H953" s="144" t="s">
        <v>1777</v>
      </c>
      <c r="I953" s="144" t="s">
        <v>4950</v>
      </c>
      <c r="J953" s="144" t="s">
        <v>4984</v>
      </c>
      <c r="K953" s="144" t="s">
        <v>4985</v>
      </c>
      <c r="L953" s="144" t="s">
        <v>1817</v>
      </c>
      <c r="M953" s="144" t="s">
        <v>4985</v>
      </c>
      <c r="N953" s="145">
        <v>51</v>
      </c>
      <c r="O953" s="146" t="b">
        <v>0</v>
      </c>
      <c r="P953" s="144" t="s">
        <v>1822</v>
      </c>
      <c r="Q953" t="s">
        <v>1823</v>
      </c>
      <c r="R953" t="s">
        <v>614</v>
      </c>
    </row>
    <row r="954" spans="1:18" x14ac:dyDescent="0.25">
      <c r="A954" s="144" t="s">
        <v>12152</v>
      </c>
      <c r="B954" s="144" t="s">
        <v>4987</v>
      </c>
      <c r="C954" s="144"/>
      <c r="D954" s="144" t="s">
        <v>1818</v>
      </c>
      <c r="E954" s="144" t="s">
        <v>2086</v>
      </c>
      <c r="F954" s="144"/>
      <c r="G954" s="144" t="s">
        <v>70</v>
      </c>
      <c r="H954" s="144" t="s">
        <v>1779</v>
      </c>
      <c r="I954" s="144" t="s">
        <v>4950</v>
      </c>
      <c r="J954" s="144" t="s">
        <v>4988</v>
      </c>
      <c r="K954" s="144" t="s">
        <v>4989</v>
      </c>
      <c r="L954" s="144" t="s">
        <v>1817</v>
      </c>
      <c r="M954" s="144" t="s">
        <v>4989</v>
      </c>
      <c r="N954" s="145">
        <v>51</v>
      </c>
      <c r="O954" s="146" t="b">
        <v>0</v>
      </c>
      <c r="P954" s="144" t="s">
        <v>1822</v>
      </c>
      <c r="Q954" t="s">
        <v>1823</v>
      </c>
      <c r="R954" t="s">
        <v>614</v>
      </c>
    </row>
    <row r="955" spans="1:18" x14ac:dyDescent="0.25">
      <c r="A955" s="144" t="s">
        <v>12173</v>
      </c>
      <c r="B955" s="144" t="s">
        <v>4991</v>
      </c>
      <c r="C955" s="144"/>
      <c r="D955" s="144" t="s">
        <v>1818</v>
      </c>
      <c r="E955" s="144" t="s">
        <v>4289</v>
      </c>
      <c r="F955" s="144"/>
      <c r="G955" s="144" t="s">
        <v>70</v>
      </c>
      <c r="H955" s="144" t="s">
        <v>1779</v>
      </c>
      <c r="I955" s="144" t="s">
        <v>4950</v>
      </c>
      <c r="J955" s="144" t="s">
        <v>4992</v>
      </c>
      <c r="K955" s="144" t="s">
        <v>4993</v>
      </c>
      <c r="L955" s="144" t="s">
        <v>1817</v>
      </c>
      <c r="M955" s="144" t="s">
        <v>4993</v>
      </c>
      <c r="N955" s="145">
        <v>51</v>
      </c>
      <c r="O955" s="146" t="b">
        <v>0</v>
      </c>
      <c r="P955" s="144" t="s">
        <v>1822</v>
      </c>
      <c r="Q955" t="s">
        <v>1823</v>
      </c>
      <c r="R955" t="s">
        <v>614</v>
      </c>
    </row>
    <row r="956" spans="1:18" x14ac:dyDescent="0.25">
      <c r="A956" s="144" t="s">
        <v>12181</v>
      </c>
      <c r="B956" s="144" t="s">
        <v>4995</v>
      </c>
      <c r="C956" s="144"/>
      <c r="D956" s="144" t="s">
        <v>1818</v>
      </c>
      <c r="E956" s="144" t="s">
        <v>1926</v>
      </c>
      <c r="F956" s="144"/>
      <c r="G956" s="144" t="s">
        <v>70</v>
      </c>
      <c r="H956" s="144" t="s">
        <v>1779</v>
      </c>
      <c r="I956" s="144" t="s">
        <v>4950</v>
      </c>
      <c r="J956" s="144" t="s">
        <v>4996</v>
      </c>
      <c r="K956" s="144" t="s">
        <v>4997</v>
      </c>
      <c r="L956" s="144" t="s">
        <v>1817</v>
      </c>
      <c r="M956" s="144" t="s">
        <v>4997</v>
      </c>
      <c r="N956" s="145">
        <v>51</v>
      </c>
      <c r="O956" s="146" t="b">
        <v>0</v>
      </c>
      <c r="P956" s="144" t="s">
        <v>1822</v>
      </c>
      <c r="Q956" t="s">
        <v>1823</v>
      </c>
      <c r="R956" t="s">
        <v>614</v>
      </c>
    </row>
    <row r="957" spans="1:18" x14ac:dyDescent="0.25">
      <c r="A957" s="144" t="s">
        <v>12182</v>
      </c>
      <c r="B957" s="144" t="s">
        <v>4999</v>
      </c>
      <c r="C957" s="144"/>
      <c r="D957" s="144" t="s">
        <v>1818</v>
      </c>
      <c r="E957" s="144" t="s">
        <v>1926</v>
      </c>
      <c r="F957" s="144"/>
      <c r="G957" s="144" t="s">
        <v>70</v>
      </c>
      <c r="H957" s="144" t="s">
        <v>1779</v>
      </c>
      <c r="I957" s="144" t="s">
        <v>4950</v>
      </c>
      <c r="J957" s="144" t="s">
        <v>5000</v>
      </c>
      <c r="K957" s="144" t="s">
        <v>5001</v>
      </c>
      <c r="L957" s="144" t="s">
        <v>1817</v>
      </c>
      <c r="M957" s="144" t="s">
        <v>5001</v>
      </c>
      <c r="N957" s="145">
        <v>51</v>
      </c>
      <c r="O957" s="146" t="b">
        <v>0</v>
      </c>
      <c r="P957" s="144" t="s">
        <v>1822</v>
      </c>
      <c r="Q957" t="s">
        <v>1823</v>
      </c>
      <c r="R957" t="s">
        <v>614</v>
      </c>
    </row>
    <row r="958" spans="1:18" x14ac:dyDescent="0.25">
      <c r="A958" s="144" t="s">
        <v>12176</v>
      </c>
      <c r="B958" s="144" t="s">
        <v>5003</v>
      </c>
      <c r="C958" s="144"/>
      <c r="D958" s="144" t="s">
        <v>1818</v>
      </c>
      <c r="E958" s="144" t="s">
        <v>2030</v>
      </c>
      <c r="F958" s="144"/>
      <c r="G958" s="144" t="s">
        <v>70</v>
      </c>
      <c r="H958" s="144" t="s">
        <v>1779</v>
      </c>
      <c r="I958" s="144" t="s">
        <v>4950</v>
      </c>
      <c r="J958" s="144" t="s">
        <v>5004</v>
      </c>
      <c r="K958" s="144" t="s">
        <v>5005</v>
      </c>
      <c r="L958" s="144" t="s">
        <v>1817</v>
      </c>
      <c r="M958" s="144" t="s">
        <v>5005</v>
      </c>
      <c r="N958" s="145">
        <v>51</v>
      </c>
      <c r="O958" s="146" t="b">
        <v>0</v>
      </c>
      <c r="P958" s="144" t="s">
        <v>1822</v>
      </c>
      <c r="Q958" t="s">
        <v>1823</v>
      </c>
      <c r="R958" t="s">
        <v>614</v>
      </c>
    </row>
    <row r="959" spans="1:18" x14ac:dyDescent="0.25">
      <c r="A959" s="144" t="s">
        <v>12183</v>
      </c>
      <c r="B959" s="144" t="s">
        <v>5007</v>
      </c>
      <c r="C959" s="144"/>
      <c r="D959" s="144" t="s">
        <v>1818</v>
      </c>
      <c r="E959" s="144" t="s">
        <v>1926</v>
      </c>
      <c r="F959" s="144"/>
      <c r="G959" s="144" t="s">
        <v>70</v>
      </c>
      <c r="H959" s="144" t="s">
        <v>1779</v>
      </c>
      <c r="I959" s="144" t="s">
        <v>4950</v>
      </c>
      <c r="J959" s="144" t="s">
        <v>5008</v>
      </c>
      <c r="K959" s="144" t="s">
        <v>5009</v>
      </c>
      <c r="L959" s="144" t="s">
        <v>1817</v>
      </c>
      <c r="M959" s="144" t="s">
        <v>5009</v>
      </c>
      <c r="N959" s="145">
        <v>51</v>
      </c>
      <c r="O959" s="146" t="b">
        <v>0</v>
      </c>
      <c r="P959" s="144" t="s">
        <v>1822</v>
      </c>
      <c r="Q959" t="s">
        <v>1823</v>
      </c>
      <c r="R959" t="s">
        <v>614</v>
      </c>
    </row>
    <row r="960" spans="1:18" x14ac:dyDescent="0.25">
      <c r="A960" s="144" t="s">
        <v>12228</v>
      </c>
      <c r="B960" s="144" t="s">
        <v>5011</v>
      </c>
      <c r="C960" s="144"/>
      <c r="D960" s="144" t="s">
        <v>1818</v>
      </c>
      <c r="E960" s="144" t="s">
        <v>2072</v>
      </c>
      <c r="F960" s="144"/>
      <c r="G960" s="144" t="s">
        <v>1786</v>
      </c>
      <c r="H960" s="144" t="s">
        <v>1787</v>
      </c>
      <c r="I960" s="144" t="s">
        <v>4950</v>
      </c>
      <c r="J960" s="144" t="s">
        <v>5012</v>
      </c>
      <c r="K960" s="144" t="s">
        <v>5013</v>
      </c>
      <c r="L960" s="144" t="s">
        <v>1817</v>
      </c>
      <c r="M960" s="144" t="s">
        <v>5013</v>
      </c>
      <c r="N960" s="145">
        <v>51</v>
      </c>
      <c r="O960" s="146" t="b">
        <v>0</v>
      </c>
      <c r="P960" s="144" t="s">
        <v>1822</v>
      </c>
      <c r="Q960" t="s">
        <v>1823</v>
      </c>
      <c r="R960" t="s">
        <v>614</v>
      </c>
    </row>
    <row r="961" spans="1:18" x14ac:dyDescent="0.25">
      <c r="A961" s="144" t="s">
        <v>12238</v>
      </c>
      <c r="B961" s="144" t="s">
        <v>5015</v>
      </c>
      <c r="C961" s="144"/>
      <c r="D961" s="144" t="s">
        <v>1818</v>
      </c>
      <c r="E961" s="144" t="s">
        <v>1955</v>
      </c>
      <c r="F961" s="144"/>
      <c r="G961" s="144" t="s">
        <v>1786</v>
      </c>
      <c r="H961" s="144" t="s">
        <v>1787</v>
      </c>
      <c r="I961" s="144" t="s">
        <v>4950</v>
      </c>
      <c r="J961" s="144" t="s">
        <v>5016</v>
      </c>
      <c r="K961" s="144" t="s">
        <v>5017</v>
      </c>
      <c r="L961" s="144" t="s">
        <v>1817</v>
      </c>
      <c r="M961" s="144" t="s">
        <v>5017</v>
      </c>
      <c r="N961" s="145">
        <v>51</v>
      </c>
      <c r="O961" s="146" t="b">
        <v>0</v>
      </c>
      <c r="P961" s="144" t="s">
        <v>1822</v>
      </c>
      <c r="Q961" t="s">
        <v>1823</v>
      </c>
      <c r="R961" t="s">
        <v>614</v>
      </c>
    </row>
    <row r="962" spans="1:18" x14ac:dyDescent="0.25">
      <c r="A962" s="144" t="s">
        <v>12184</v>
      </c>
      <c r="B962" s="144" t="s">
        <v>5019</v>
      </c>
      <c r="C962" s="144"/>
      <c r="D962" s="144" t="s">
        <v>1818</v>
      </c>
      <c r="E962" s="144" t="s">
        <v>1926</v>
      </c>
      <c r="F962" s="144"/>
      <c r="G962" s="144" t="s">
        <v>70</v>
      </c>
      <c r="H962" s="144" t="s">
        <v>1779</v>
      </c>
      <c r="I962" s="144" t="s">
        <v>4950</v>
      </c>
      <c r="J962" s="144" t="s">
        <v>5020</v>
      </c>
      <c r="K962" s="144" t="s">
        <v>5021</v>
      </c>
      <c r="L962" s="144" t="s">
        <v>1817</v>
      </c>
      <c r="M962" s="144" t="s">
        <v>5021</v>
      </c>
      <c r="N962" s="145">
        <v>51</v>
      </c>
      <c r="O962" s="146" t="b">
        <v>0</v>
      </c>
      <c r="P962" s="144" t="s">
        <v>1822</v>
      </c>
      <c r="Q962" t="s">
        <v>1823</v>
      </c>
      <c r="R962" t="s">
        <v>614</v>
      </c>
    </row>
    <row r="963" spans="1:18" x14ac:dyDescent="0.25">
      <c r="A963" s="144" t="s">
        <v>12153</v>
      </c>
      <c r="B963" s="144" t="s">
        <v>5023</v>
      </c>
      <c r="C963" s="144"/>
      <c r="D963" s="144" t="s">
        <v>1818</v>
      </c>
      <c r="E963" s="144" t="s">
        <v>2086</v>
      </c>
      <c r="F963" s="144"/>
      <c r="G963" s="144" t="s">
        <v>70</v>
      </c>
      <c r="H963" s="144" t="s">
        <v>1779</v>
      </c>
      <c r="I963" s="144" t="s">
        <v>4950</v>
      </c>
      <c r="J963" s="144" t="s">
        <v>5024</v>
      </c>
      <c r="K963" s="144" t="s">
        <v>5025</v>
      </c>
      <c r="L963" s="144" t="s">
        <v>1817</v>
      </c>
      <c r="M963" s="144" t="s">
        <v>5025</v>
      </c>
      <c r="N963" s="145">
        <v>51</v>
      </c>
      <c r="O963" s="146" t="b">
        <v>0</v>
      </c>
      <c r="P963" s="144" t="s">
        <v>1822</v>
      </c>
      <c r="Q963" t="s">
        <v>1823</v>
      </c>
      <c r="R963" t="s">
        <v>614</v>
      </c>
    </row>
    <row r="964" spans="1:18" x14ac:dyDescent="0.25">
      <c r="A964" s="144" t="s">
        <v>12185</v>
      </c>
      <c r="B964" s="144" t="s">
        <v>5027</v>
      </c>
      <c r="C964" s="144"/>
      <c r="D964" s="144" t="s">
        <v>1818</v>
      </c>
      <c r="E964" s="144" t="s">
        <v>1926</v>
      </c>
      <c r="F964" s="144"/>
      <c r="G964" s="144" t="s">
        <v>70</v>
      </c>
      <c r="H964" s="144" t="s">
        <v>1779</v>
      </c>
      <c r="I964" s="144" t="s">
        <v>4950</v>
      </c>
      <c r="J964" s="144" t="s">
        <v>5028</v>
      </c>
      <c r="K964" s="144" t="s">
        <v>5029</v>
      </c>
      <c r="L964" s="144" t="s">
        <v>1817</v>
      </c>
      <c r="M964" s="144" t="s">
        <v>5029</v>
      </c>
      <c r="N964" s="145">
        <v>51</v>
      </c>
      <c r="O964" s="146" t="b">
        <v>0</v>
      </c>
      <c r="P964" s="144" t="s">
        <v>1822</v>
      </c>
      <c r="Q964" t="s">
        <v>1823</v>
      </c>
      <c r="R964" t="s">
        <v>614</v>
      </c>
    </row>
    <row r="965" spans="1:18" x14ac:dyDescent="0.25">
      <c r="A965" s="144" t="s">
        <v>12177</v>
      </c>
      <c r="B965" s="144" t="s">
        <v>5031</v>
      </c>
      <c r="C965" s="144"/>
      <c r="D965" s="144" t="s">
        <v>1818</v>
      </c>
      <c r="E965" s="144" t="s">
        <v>2030</v>
      </c>
      <c r="F965" s="144"/>
      <c r="G965" s="144" t="s">
        <v>70</v>
      </c>
      <c r="H965" s="144" t="s">
        <v>1779</v>
      </c>
      <c r="I965" s="144" t="s">
        <v>4950</v>
      </c>
      <c r="J965" s="144" t="s">
        <v>5032</v>
      </c>
      <c r="K965" s="144" t="s">
        <v>5033</v>
      </c>
      <c r="L965" s="144" t="s">
        <v>1817</v>
      </c>
      <c r="M965" s="144" t="s">
        <v>5033</v>
      </c>
      <c r="N965" s="145">
        <v>51</v>
      </c>
      <c r="O965" s="146" t="b">
        <v>0</v>
      </c>
      <c r="P965" s="144" t="s">
        <v>1822</v>
      </c>
      <c r="Q965" t="s">
        <v>1823</v>
      </c>
      <c r="R965" t="s">
        <v>614</v>
      </c>
    </row>
    <row r="966" spans="1:18" x14ac:dyDescent="0.25">
      <c r="A966" s="144" t="s">
        <v>12186</v>
      </c>
      <c r="B966" s="144" t="s">
        <v>5035</v>
      </c>
      <c r="C966" s="144"/>
      <c r="D966" s="144" t="s">
        <v>1818</v>
      </c>
      <c r="E966" s="144" t="s">
        <v>1926</v>
      </c>
      <c r="F966" s="144"/>
      <c r="G966" s="144" t="s">
        <v>70</v>
      </c>
      <c r="H966" s="144" t="s">
        <v>1779</v>
      </c>
      <c r="I966" s="144" t="s">
        <v>4950</v>
      </c>
      <c r="J966" s="144" t="s">
        <v>5036</v>
      </c>
      <c r="K966" s="144" t="s">
        <v>5037</v>
      </c>
      <c r="L966" s="144" t="s">
        <v>1817</v>
      </c>
      <c r="M966" s="144" t="s">
        <v>5037</v>
      </c>
      <c r="N966" s="145">
        <v>51</v>
      </c>
      <c r="O966" s="146" t="b">
        <v>0</v>
      </c>
      <c r="P966" s="144" t="s">
        <v>1822</v>
      </c>
      <c r="Q966" t="s">
        <v>1823</v>
      </c>
      <c r="R966" t="s">
        <v>614</v>
      </c>
    </row>
    <row r="967" spans="1:18" x14ac:dyDescent="0.25">
      <c r="A967" s="144" t="s">
        <v>12226</v>
      </c>
      <c r="B967" s="144" t="s">
        <v>5039</v>
      </c>
      <c r="C967" s="144"/>
      <c r="D967" s="144" t="s">
        <v>1818</v>
      </c>
      <c r="E967" s="144" t="s">
        <v>1858</v>
      </c>
      <c r="F967" s="144"/>
      <c r="G967" s="144" t="s">
        <v>1786</v>
      </c>
      <c r="H967" s="144" t="s">
        <v>1787</v>
      </c>
      <c r="I967" s="144" t="s">
        <v>4950</v>
      </c>
      <c r="J967" s="144" t="s">
        <v>5040</v>
      </c>
      <c r="K967" s="144" t="s">
        <v>5041</v>
      </c>
      <c r="L967" s="144" t="s">
        <v>1817</v>
      </c>
      <c r="M967" s="144" t="s">
        <v>5041</v>
      </c>
      <c r="N967" s="145">
        <v>51</v>
      </c>
      <c r="O967" s="146" t="b">
        <v>0</v>
      </c>
      <c r="P967" s="144" t="s">
        <v>1822</v>
      </c>
      <c r="Q967" t="s">
        <v>1823</v>
      </c>
      <c r="R967" t="s">
        <v>614</v>
      </c>
    </row>
    <row r="968" spans="1:18" x14ac:dyDescent="0.25">
      <c r="A968" s="144" t="s">
        <v>12187</v>
      </c>
      <c r="B968" s="144" t="s">
        <v>5043</v>
      </c>
      <c r="C968" s="144"/>
      <c r="D968" s="144" t="s">
        <v>1818</v>
      </c>
      <c r="E968" s="144" t="s">
        <v>1926</v>
      </c>
      <c r="F968" s="144"/>
      <c r="G968" s="144" t="s">
        <v>70</v>
      </c>
      <c r="H968" s="144" t="s">
        <v>1779</v>
      </c>
      <c r="I968" s="144" t="s">
        <v>4950</v>
      </c>
      <c r="J968" s="144" t="s">
        <v>5044</v>
      </c>
      <c r="K968" s="144" t="s">
        <v>5045</v>
      </c>
      <c r="L968" s="144" t="s">
        <v>1817</v>
      </c>
      <c r="M968" s="144" t="s">
        <v>5045</v>
      </c>
      <c r="N968" s="145">
        <v>51</v>
      </c>
      <c r="O968" s="146" t="b">
        <v>0</v>
      </c>
      <c r="P968" s="144" t="s">
        <v>1822</v>
      </c>
      <c r="Q968" t="s">
        <v>1823</v>
      </c>
      <c r="R968" t="s">
        <v>614</v>
      </c>
    </row>
    <row r="969" spans="1:18" x14ac:dyDescent="0.25">
      <c r="A969" s="144" t="s">
        <v>12217</v>
      </c>
      <c r="B969" s="144" t="s">
        <v>5047</v>
      </c>
      <c r="C969" s="144"/>
      <c r="D969" s="144" t="s">
        <v>1818</v>
      </c>
      <c r="E969" s="144" t="s">
        <v>1938</v>
      </c>
      <c r="F969" s="144"/>
      <c r="G969" s="144" t="s">
        <v>70</v>
      </c>
      <c r="H969" s="144" t="s">
        <v>1779</v>
      </c>
      <c r="I969" s="144" t="s">
        <v>4950</v>
      </c>
      <c r="J969" s="144" t="s">
        <v>5048</v>
      </c>
      <c r="K969" s="144" t="s">
        <v>5049</v>
      </c>
      <c r="L969" s="144" t="s">
        <v>1817</v>
      </c>
      <c r="M969" s="144" t="s">
        <v>5049</v>
      </c>
      <c r="N969" s="145">
        <v>51</v>
      </c>
      <c r="O969" s="146" t="b">
        <v>0</v>
      </c>
      <c r="P969" s="144" t="s">
        <v>1822</v>
      </c>
      <c r="Q969" t="s">
        <v>1823</v>
      </c>
      <c r="R969" t="s">
        <v>614</v>
      </c>
    </row>
    <row r="970" spans="1:18" x14ac:dyDescent="0.25">
      <c r="A970" s="144" t="s">
        <v>12154</v>
      </c>
      <c r="B970" s="144" t="s">
        <v>5051</v>
      </c>
      <c r="C970" s="144"/>
      <c r="D970" s="144" t="s">
        <v>1818</v>
      </c>
      <c r="E970" s="144" t="s">
        <v>2086</v>
      </c>
      <c r="F970" s="144"/>
      <c r="G970" s="144" t="s">
        <v>70</v>
      </c>
      <c r="H970" s="144" t="s">
        <v>1779</v>
      </c>
      <c r="I970" s="144" t="s">
        <v>4950</v>
      </c>
      <c r="J970" s="144" t="s">
        <v>5052</v>
      </c>
      <c r="K970" s="144" t="s">
        <v>5053</v>
      </c>
      <c r="L970" s="144" t="s">
        <v>1817</v>
      </c>
      <c r="M970" s="144" t="s">
        <v>5053</v>
      </c>
      <c r="N970" s="145">
        <v>51</v>
      </c>
      <c r="O970" s="146" t="b">
        <v>0</v>
      </c>
      <c r="P970" s="144" t="s">
        <v>1822</v>
      </c>
      <c r="Q970" t="s">
        <v>1823</v>
      </c>
      <c r="R970" t="s">
        <v>614</v>
      </c>
    </row>
    <row r="971" spans="1:18" x14ac:dyDescent="0.25">
      <c r="A971" s="144" t="s">
        <v>12155</v>
      </c>
      <c r="B971" s="144" t="s">
        <v>5055</v>
      </c>
      <c r="C971" s="144"/>
      <c r="D971" s="144" t="s">
        <v>1818</v>
      </c>
      <c r="E971" s="144" t="s">
        <v>2086</v>
      </c>
      <c r="F971" s="144"/>
      <c r="G971" s="144" t="s">
        <v>70</v>
      </c>
      <c r="H971" s="144" t="s">
        <v>1779</v>
      </c>
      <c r="I971" s="144" t="s">
        <v>4950</v>
      </c>
      <c r="J971" s="144" t="s">
        <v>5056</v>
      </c>
      <c r="K971" s="144" t="s">
        <v>5057</v>
      </c>
      <c r="L971" s="144" t="s">
        <v>1817</v>
      </c>
      <c r="M971" s="144" t="s">
        <v>5057</v>
      </c>
      <c r="N971" s="145">
        <v>51</v>
      </c>
      <c r="O971" s="146" t="b">
        <v>0</v>
      </c>
      <c r="P971" s="144" t="s">
        <v>1822</v>
      </c>
      <c r="Q971" t="s">
        <v>1823</v>
      </c>
      <c r="R971" t="s">
        <v>614</v>
      </c>
    </row>
    <row r="972" spans="1:18" x14ac:dyDescent="0.25">
      <c r="A972" s="144" t="s">
        <v>12188</v>
      </c>
      <c r="B972" s="144" t="s">
        <v>5059</v>
      </c>
      <c r="C972" s="144"/>
      <c r="D972" s="144" t="s">
        <v>1818</v>
      </c>
      <c r="E972" s="144" t="s">
        <v>2072</v>
      </c>
      <c r="F972" s="144"/>
      <c r="G972" s="144" t="s">
        <v>70</v>
      </c>
      <c r="H972" s="144" t="s">
        <v>1779</v>
      </c>
      <c r="I972" s="144" t="s">
        <v>4950</v>
      </c>
      <c r="J972" s="144" t="s">
        <v>5060</v>
      </c>
      <c r="K972" s="144" t="s">
        <v>5061</v>
      </c>
      <c r="L972" s="144" t="s">
        <v>1817</v>
      </c>
      <c r="M972" s="144" t="s">
        <v>5061</v>
      </c>
      <c r="N972" s="145">
        <v>51</v>
      </c>
      <c r="O972" s="146" t="b">
        <v>0</v>
      </c>
      <c r="P972" s="144" t="s">
        <v>1822</v>
      </c>
      <c r="Q972" t="s">
        <v>1823</v>
      </c>
      <c r="R972" t="s">
        <v>614</v>
      </c>
    </row>
    <row r="973" spans="1:18" x14ac:dyDescent="0.25">
      <c r="A973" s="144" t="s">
        <v>12189</v>
      </c>
      <c r="B973" s="144" t="s">
        <v>5063</v>
      </c>
      <c r="C973" s="144" t="s">
        <v>5064</v>
      </c>
      <c r="D973" s="144" t="s">
        <v>1818</v>
      </c>
      <c r="E973" s="144" t="s">
        <v>1926</v>
      </c>
      <c r="F973" s="144"/>
      <c r="G973" s="144" t="s">
        <v>70</v>
      </c>
      <c r="H973" s="144" t="s">
        <v>1779</v>
      </c>
      <c r="I973" s="144" t="s">
        <v>4950</v>
      </c>
      <c r="J973" s="144" t="s">
        <v>5065</v>
      </c>
      <c r="K973" s="144" t="s">
        <v>5066</v>
      </c>
      <c r="L973" s="144" t="s">
        <v>1817</v>
      </c>
      <c r="M973" s="144" t="s">
        <v>5066</v>
      </c>
      <c r="N973" s="145">
        <v>51</v>
      </c>
      <c r="O973" s="146" t="b">
        <v>0</v>
      </c>
      <c r="P973" s="144" t="s">
        <v>1822</v>
      </c>
      <c r="Q973" t="s">
        <v>1823</v>
      </c>
      <c r="R973" t="s">
        <v>614</v>
      </c>
    </row>
    <row r="974" spans="1:18" x14ac:dyDescent="0.25">
      <c r="A974" s="144" t="s">
        <v>12199</v>
      </c>
      <c r="B974" s="144" t="s">
        <v>5068</v>
      </c>
      <c r="C974" s="144"/>
      <c r="D974" s="144" t="s">
        <v>1818</v>
      </c>
      <c r="E974" s="144" t="s">
        <v>1971</v>
      </c>
      <c r="F974" s="144"/>
      <c r="G974" s="144" t="s">
        <v>71</v>
      </c>
      <c r="H974" s="144" t="s">
        <v>1777</v>
      </c>
      <c r="I974" s="144" t="s">
        <v>4950</v>
      </c>
      <c r="J974" s="144" t="s">
        <v>5069</v>
      </c>
      <c r="K974" s="144" t="s">
        <v>5070</v>
      </c>
      <c r="L974" s="144" t="s">
        <v>1817</v>
      </c>
      <c r="M974" s="144" t="s">
        <v>5070</v>
      </c>
      <c r="N974" s="145">
        <v>51</v>
      </c>
      <c r="O974" s="146" t="b">
        <v>0</v>
      </c>
      <c r="P974" s="144" t="s">
        <v>1822</v>
      </c>
      <c r="Q974" t="s">
        <v>1823</v>
      </c>
      <c r="R974" t="s">
        <v>614</v>
      </c>
    </row>
    <row r="975" spans="1:18" x14ac:dyDescent="0.25">
      <c r="A975" s="144" t="s">
        <v>12229</v>
      </c>
      <c r="B975" s="144" t="s">
        <v>5072</v>
      </c>
      <c r="C975" s="144"/>
      <c r="D975" s="144" t="s">
        <v>1818</v>
      </c>
      <c r="E975" s="144" t="s">
        <v>2072</v>
      </c>
      <c r="F975" s="144"/>
      <c r="G975" s="144" t="s">
        <v>70</v>
      </c>
      <c r="H975" s="144" t="s">
        <v>1779</v>
      </c>
      <c r="I975" s="144" t="s">
        <v>4950</v>
      </c>
      <c r="J975" s="144" t="s">
        <v>5073</v>
      </c>
      <c r="K975" s="144" t="s">
        <v>5074</v>
      </c>
      <c r="L975" s="144" t="s">
        <v>1817</v>
      </c>
      <c r="M975" s="144" t="s">
        <v>5074</v>
      </c>
      <c r="N975" s="145">
        <v>51</v>
      </c>
      <c r="O975" s="146" t="b">
        <v>0</v>
      </c>
      <c r="P975" s="144" t="s">
        <v>1822</v>
      </c>
      <c r="Q975" t="s">
        <v>1823</v>
      </c>
      <c r="R975" t="s">
        <v>614</v>
      </c>
    </row>
    <row r="976" spans="1:18" x14ac:dyDescent="0.25">
      <c r="A976" s="144" t="s">
        <v>12156</v>
      </c>
      <c r="B976" s="144" t="s">
        <v>5076</v>
      </c>
      <c r="C976" s="144"/>
      <c r="D976" s="144" t="s">
        <v>1818</v>
      </c>
      <c r="E976" s="144" t="s">
        <v>2086</v>
      </c>
      <c r="F976" s="144"/>
      <c r="G976" s="144" t="s">
        <v>70</v>
      </c>
      <c r="H976" s="144" t="s">
        <v>1779</v>
      </c>
      <c r="I976" s="144" t="s">
        <v>4950</v>
      </c>
      <c r="J976" s="144" t="s">
        <v>5077</v>
      </c>
      <c r="K976" s="144" t="s">
        <v>5078</v>
      </c>
      <c r="L976" s="144" t="s">
        <v>1817</v>
      </c>
      <c r="M976" s="144" t="s">
        <v>5078</v>
      </c>
      <c r="N976" s="145">
        <v>51</v>
      </c>
      <c r="O976" s="146" t="b">
        <v>0</v>
      </c>
      <c r="P976" s="144" t="s">
        <v>1822</v>
      </c>
      <c r="Q976" t="s">
        <v>1823</v>
      </c>
      <c r="R976" t="s">
        <v>614</v>
      </c>
    </row>
    <row r="977" spans="1:18" x14ac:dyDescent="0.25">
      <c r="A977" s="144" t="s">
        <v>12200</v>
      </c>
      <c r="B977" s="144" t="s">
        <v>5080</v>
      </c>
      <c r="C977" s="144"/>
      <c r="D977" s="144" t="s">
        <v>1818</v>
      </c>
      <c r="E977" s="144" t="s">
        <v>1971</v>
      </c>
      <c r="F977" s="144"/>
      <c r="G977" s="144" t="s">
        <v>71</v>
      </c>
      <c r="H977" s="144" t="s">
        <v>1777</v>
      </c>
      <c r="I977" s="144" t="s">
        <v>4950</v>
      </c>
      <c r="J977" s="144" t="s">
        <v>5081</v>
      </c>
      <c r="K977" s="144" t="s">
        <v>5082</v>
      </c>
      <c r="L977" s="144" t="s">
        <v>1817</v>
      </c>
      <c r="M977" s="144" t="s">
        <v>5082</v>
      </c>
      <c r="N977" s="145">
        <v>51</v>
      </c>
      <c r="O977" s="146" t="b">
        <v>0</v>
      </c>
      <c r="P977" s="144" t="s">
        <v>1822</v>
      </c>
      <c r="Q977" t="s">
        <v>1823</v>
      </c>
      <c r="R977" t="s">
        <v>614</v>
      </c>
    </row>
    <row r="978" spans="1:18" x14ac:dyDescent="0.25">
      <c r="A978" s="144" t="s">
        <v>12157</v>
      </c>
      <c r="B978" s="144" t="s">
        <v>5084</v>
      </c>
      <c r="C978" s="144"/>
      <c r="D978" s="144" t="s">
        <v>1818</v>
      </c>
      <c r="E978" s="144" t="s">
        <v>2086</v>
      </c>
      <c r="F978" s="144"/>
      <c r="G978" s="144" t="s">
        <v>70</v>
      </c>
      <c r="H978" s="144" t="s">
        <v>1779</v>
      </c>
      <c r="I978" s="144" t="s">
        <v>4950</v>
      </c>
      <c r="J978" s="144" t="s">
        <v>5085</v>
      </c>
      <c r="K978" s="144" t="s">
        <v>5086</v>
      </c>
      <c r="L978" s="144" t="s">
        <v>1817</v>
      </c>
      <c r="M978" s="144" t="s">
        <v>5086</v>
      </c>
      <c r="N978" s="145">
        <v>51</v>
      </c>
      <c r="O978" s="146" t="b">
        <v>0</v>
      </c>
      <c r="P978" s="144" t="s">
        <v>1822</v>
      </c>
      <c r="Q978" t="s">
        <v>1823</v>
      </c>
      <c r="R978" t="s">
        <v>614</v>
      </c>
    </row>
    <row r="979" spans="1:18" x14ac:dyDescent="0.25">
      <c r="A979" s="144" t="s">
        <v>12201</v>
      </c>
      <c r="B979" s="144" t="s">
        <v>5088</v>
      </c>
      <c r="C979" s="144"/>
      <c r="D979" s="144" t="s">
        <v>1818</v>
      </c>
      <c r="E979" s="144" t="s">
        <v>1971</v>
      </c>
      <c r="F979" s="144"/>
      <c r="G979" s="144" t="s">
        <v>71</v>
      </c>
      <c r="H979" s="144" t="s">
        <v>1777</v>
      </c>
      <c r="I979" s="144" t="s">
        <v>4950</v>
      </c>
      <c r="J979" s="144" t="s">
        <v>5089</v>
      </c>
      <c r="K979" s="144" t="s">
        <v>5090</v>
      </c>
      <c r="L979" s="144" t="s">
        <v>1817</v>
      </c>
      <c r="M979" s="144" t="s">
        <v>5090</v>
      </c>
      <c r="N979" s="145">
        <v>51</v>
      </c>
      <c r="O979" s="146" t="b">
        <v>0</v>
      </c>
      <c r="P979" s="144" t="s">
        <v>1822</v>
      </c>
      <c r="Q979" t="s">
        <v>1823</v>
      </c>
      <c r="R979" t="s">
        <v>614</v>
      </c>
    </row>
    <row r="980" spans="1:18" x14ac:dyDescent="0.25">
      <c r="A980" s="144" t="s">
        <v>12178</v>
      </c>
      <c r="B980" s="144" t="s">
        <v>5092</v>
      </c>
      <c r="C980" s="144"/>
      <c r="D980" s="144" t="s">
        <v>1818</v>
      </c>
      <c r="E980" s="144" t="s">
        <v>2030</v>
      </c>
      <c r="F980" s="144"/>
      <c r="G980" s="144" t="s">
        <v>70</v>
      </c>
      <c r="H980" s="144" t="s">
        <v>1779</v>
      </c>
      <c r="I980" s="144" t="s">
        <v>4950</v>
      </c>
      <c r="J980" s="144" t="s">
        <v>5093</v>
      </c>
      <c r="K980" s="144" t="s">
        <v>5094</v>
      </c>
      <c r="L980" s="144" t="s">
        <v>1817</v>
      </c>
      <c r="M980" s="144" t="s">
        <v>5094</v>
      </c>
      <c r="N980" s="145">
        <v>51</v>
      </c>
      <c r="O980" s="146" t="b">
        <v>0</v>
      </c>
      <c r="P980" s="144" t="s">
        <v>1822</v>
      </c>
      <c r="Q980" t="s">
        <v>1823</v>
      </c>
      <c r="R980" t="s">
        <v>614</v>
      </c>
    </row>
    <row r="981" spans="1:18" x14ac:dyDescent="0.25">
      <c r="A981" s="144" t="s">
        <v>12227</v>
      </c>
      <c r="B981" s="144" t="s">
        <v>5096</v>
      </c>
      <c r="C981" s="144"/>
      <c r="D981" s="144" t="s">
        <v>1818</v>
      </c>
      <c r="E981" s="144" t="s">
        <v>1858</v>
      </c>
      <c r="F981" s="144"/>
      <c r="G981" s="144" t="s">
        <v>1786</v>
      </c>
      <c r="H981" s="144" t="s">
        <v>1787</v>
      </c>
      <c r="I981" s="144" t="s">
        <v>4950</v>
      </c>
      <c r="J981" s="144" t="s">
        <v>5097</v>
      </c>
      <c r="K981" s="144" t="s">
        <v>5098</v>
      </c>
      <c r="L981" s="144" t="s">
        <v>1817</v>
      </c>
      <c r="M981" s="144" t="s">
        <v>5099</v>
      </c>
      <c r="N981" s="145">
        <v>51</v>
      </c>
      <c r="O981" s="146" t="b">
        <v>0</v>
      </c>
      <c r="P981" s="144" t="s">
        <v>1822</v>
      </c>
      <c r="Q981" t="s">
        <v>1823</v>
      </c>
      <c r="R981" t="s">
        <v>614</v>
      </c>
    </row>
    <row r="982" spans="1:18" x14ac:dyDescent="0.25">
      <c r="A982" s="144" t="s">
        <v>12245</v>
      </c>
      <c r="B982" s="144" t="s">
        <v>5101</v>
      </c>
      <c r="C982" s="144"/>
      <c r="D982" s="144" t="s">
        <v>1836</v>
      </c>
      <c r="E982" s="144"/>
      <c r="F982" s="144"/>
      <c r="G982" s="144"/>
      <c r="H982" s="144"/>
      <c r="I982" s="144" t="s">
        <v>4950</v>
      </c>
      <c r="J982" s="144" t="s">
        <v>5102</v>
      </c>
      <c r="K982" s="144" t="s">
        <v>5103</v>
      </c>
      <c r="L982" s="144" t="s">
        <v>1817</v>
      </c>
      <c r="M982" s="144" t="s">
        <v>5103</v>
      </c>
      <c r="N982" s="145">
        <v>51</v>
      </c>
      <c r="O982" s="146" t="b">
        <v>0</v>
      </c>
      <c r="P982" s="144" t="s">
        <v>1822</v>
      </c>
      <c r="Q982" t="s">
        <v>1823</v>
      </c>
      <c r="R982" t="s">
        <v>614</v>
      </c>
    </row>
    <row r="983" spans="1:18" x14ac:dyDescent="0.25">
      <c r="A983" s="144" t="s">
        <v>12179</v>
      </c>
      <c r="B983" s="144" t="s">
        <v>5105</v>
      </c>
      <c r="C983" s="144"/>
      <c r="D983" s="144" t="s">
        <v>1818</v>
      </c>
      <c r="E983" s="144" t="s">
        <v>2030</v>
      </c>
      <c r="F983" s="144"/>
      <c r="G983" s="144" t="s">
        <v>70</v>
      </c>
      <c r="H983" s="144" t="s">
        <v>1779</v>
      </c>
      <c r="I983" s="144" t="s">
        <v>4950</v>
      </c>
      <c r="J983" s="144" t="s">
        <v>5106</v>
      </c>
      <c r="K983" s="144" t="s">
        <v>5107</v>
      </c>
      <c r="L983" s="144" t="s">
        <v>1817</v>
      </c>
      <c r="M983" s="144" t="s">
        <v>5107</v>
      </c>
      <c r="N983" s="145">
        <v>51</v>
      </c>
      <c r="O983" s="146" t="b">
        <v>0</v>
      </c>
      <c r="P983" s="144" t="s">
        <v>1822</v>
      </c>
      <c r="Q983" t="s">
        <v>1823</v>
      </c>
      <c r="R983" t="s">
        <v>614</v>
      </c>
    </row>
    <row r="984" spans="1:18" x14ac:dyDescent="0.25">
      <c r="A984" s="144" t="s">
        <v>12218</v>
      </c>
      <c r="B984" s="144" t="s">
        <v>5109</v>
      </c>
      <c r="C984" s="144"/>
      <c r="D984" s="144" t="s">
        <v>1818</v>
      </c>
      <c r="E984" s="144" t="s">
        <v>1938</v>
      </c>
      <c r="F984" s="144"/>
      <c r="G984" s="144" t="s">
        <v>70</v>
      </c>
      <c r="H984" s="144" t="s">
        <v>1779</v>
      </c>
      <c r="I984" s="144" t="s">
        <v>4950</v>
      </c>
      <c r="J984" s="144" t="s">
        <v>5110</v>
      </c>
      <c r="K984" s="144" t="s">
        <v>5111</v>
      </c>
      <c r="L984" s="144" t="s">
        <v>1817</v>
      </c>
      <c r="M984" s="144" t="s">
        <v>5111</v>
      </c>
      <c r="N984" s="145">
        <v>51</v>
      </c>
      <c r="O984" s="146" t="b">
        <v>0</v>
      </c>
      <c r="P984" s="144" t="s">
        <v>1822</v>
      </c>
      <c r="Q984" t="s">
        <v>1823</v>
      </c>
      <c r="R984" t="s">
        <v>614</v>
      </c>
    </row>
    <row r="985" spans="1:18" x14ac:dyDescent="0.25">
      <c r="A985" s="144" t="s">
        <v>12158</v>
      </c>
      <c r="B985" s="144" t="s">
        <v>5113</v>
      </c>
      <c r="C985" s="144"/>
      <c r="D985" s="144" t="s">
        <v>1818</v>
      </c>
      <c r="E985" s="144" t="s">
        <v>2086</v>
      </c>
      <c r="F985" s="144"/>
      <c r="G985" s="144" t="s">
        <v>70</v>
      </c>
      <c r="H985" s="144" t="s">
        <v>1779</v>
      </c>
      <c r="I985" s="144" t="s">
        <v>4950</v>
      </c>
      <c r="J985" s="144" t="s">
        <v>5114</v>
      </c>
      <c r="K985" s="144" t="s">
        <v>5115</v>
      </c>
      <c r="L985" s="144" t="s">
        <v>1817</v>
      </c>
      <c r="M985" s="144" t="s">
        <v>5115</v>
      </c>
      <c r="N985" s="145">
        <v>51</v>
      </c>
      <c r="O985" s="146" t="b">
        <v>0</v>
      </c>
      <c r="P985" s="144" t="s">
        <v>1822</v>
      </c>
      <c r="Q985" t="s">
        <v>1823</v>
      </c>
      <c r="R985" t="s">
        <v>614</v>
      </c>
    </row>
    <row r="986" spans="1:18" x14ac:dyDescent="0.25">
      <c r="A986" s="144" t="s">
        <v>12230</v>
      </c>
      <c r="B986" s="144" t="s">
        <v>5117</v>
      </c>
      <c r="C986" s="144"/>
      <c r="D986" s="144" t="s">
        <v>1818</v>
      </c>
      <c r="E986" s="144" t="s">
        <v>2072</v>
      </c>
      <c r="F986" s="144"/>
      <c r="G986" s="144" t="s">
        <v>1786</v>
      </c>
      <c r="H986" s="144" t="s">
        <v>1787</v>
      </c>
      <c r="I986" s="144" t="s">
        <v>4950</v>
      </c>
      <c r="J986" s="144" t="s">
        <v>5118</v>
      </c>
      <c r="K986" s="144" t="s">
        <v>5119</v>
      </c>
      <c r="L986" s="144" t="s">
        <v>1817</v>
      </c>
      <c r="M986" s="144" t="s">
        <v>5119</v>
      </c>
      <c r="N986" s="145">
        <v>51</v>
      </c>
      <c r="O986" s="146" t="b">
        <v>0</v>
      </c>
      <c r="P986" s="144" t="s">
        <v>1822</v>
      </c>
      <c r="Q986" t="s">
        <v>1823</v>
      </c>
      <c r="R986" t="s">
        <v>614</v>
      </c>
    </row>
    <row r="987" spans="1:18" x14ac:dyDescent="0.25">
      <c r="A987" s="144" t="s">
        <v>12202</v>
      </c>
      <c r="B987" s="144" t="s">
        <v>5121</v>
      </c>
      <c r="C987" s="144"/>
      <c r="D987" s="144" t="s">
        <v>1818</v>
      </c>
      <c r="E987" s="144" t="s">
        <v>1971</v>
      </c>
      <c r="F987" s="144"/>
      <c r="G987" s="144" t="s">
        <v>71</v>
      </c>
      <c r="H987" s="144" t="s">
        <v>1777</v>
      </c>
      <c r="I987" s="144" t="s">
        <v>4950</v>
      </c>
      <c r="J987" s="144" t="s">
        <v>5122</v>
      </c>
      <c r="K987" s="144" t="s">
        <v>5123</v>
      </c>
      <c r="L987" s="144" t="s">
        <v>1817</v>
      </c>
      <c r="M987" s="144" t="s">
        <v>5123</v>
      </c>
      <c r="N987" s="145">
        <v>51</v>
      </c>
      <c r="O987" s="146" t="b">
        <v>0</v>
      </c>
      <c r="P987" s="144" t="s">
        <v>1822</v>
      </c>
      <c r="Q987" t="s">
        <v>1823</v>
      </c>
      <c r="R987" t="s">
        <v>614</v>
      </c>
    </row>
    <row r="988" spans="1:18" x14ac:dyDescent="0.25">
      <c r="A988" s="144" t="s">
        <v>12159</v>
      </c>
      <c r="B988" s="144" t="s">
        <v>5125</v>
      </c>
      <c r="C988" s="144"/>
      <c r="D988" s="144" t="s">
        <v>1818</v>
      </c>
      <c r="E988" s="144" t="s">
        <v>2086</v>
      </c>
      <c r="F988" s="144"/>
      <c r="G988" s="144" t="s">
        <v>70</v>
      </c>
      <c r="H988" s="144" t="s">
        <v>1779</v>
      </c>
      <c r="I988" s="144" t="s">
        <v>4950</v>
      </c>
      <c r="J988" s="144" t="s">
        <v>5126</v>
      </c>
      <c r="K988" s="144" t="s">
        <v>5127</v>
      </c>
      <c r="L988" s="144" t="s">
        <v>1817</v>
      </c>
      <c r="M988" s="144" t="s">
        <v>5127</v>
      </c>
      <c r="N988" s="145">
        <v>51</v>
      </c>
      <c r="O988" s="146" t="b">
        <v>0</v>
      </c>
      <c r="P988" s="144" t="s">
        <v>1822</v>
      </c>
      <c r="Q988" t="s">
        <v>1823</v>
      </c>
      <c r="R988" t="s">
        <v>614</v>
      </c>
    </row>
    <row r="989" spans="1:18" x14ac:dyDescent="0.25">
      <c r="A989" s="144" t="s">
        <v>12231</v>
      </c>
      <c r="B989" s="144" t="s">
        <v>5129</v>
      </c>
      <c r="C989" s="144"/>
      <c r="D989" s="144" t="s">
        <v>1818</v>
      </c>
      <c r="E989" s="144" t="s">
        <v>2072</v>
      </c>
      <c r="F989" s="144"/>
      <c r="G989" s="144" t="s">
        <v>71</v>
      </c>
      <c r="H989" s="144" t="s">
        <v>1777</v>
      </c>
      <c r="I989" s="144" t="s">
        <v>4950</v>
      </c>
      <c r="J989" s="144" t="s">
        <v>5130</v>
      </c>
      <c r="K989" s="144" t="s">
        <v>5131</v>
      </c>
      <c r="L989" s="144" t="s">
        <v>1817</v>
      </c>
      <c r="M989" s="144" t="s">
        <v>5131</v>
      </c>
      <c r="N989" s="145">
        <v>51</v>
      </c>
      <c r="O989" s="146" t="b">
        <v>0</v>
      </c>
      <c r="P989" s="144" t="s">
        <v>1822</v>
      </c>
      <c r="Q989" t="s">
        <v>1823</v>
      </c>
      <c r="R989" t="s">
        <v>614</v>
      </c>
    </row>
    <row r="990" spans="1:18" x14ac:dyDescent="0.25">
      <c r="A990" s="144" t="s">
        <v>12203</v>
      </c>
      <c r="B990" s="144" t="s">
        <v>5133</v>
      </c>
      <c r="C990" s="144"/>
      <c r="D990" s="144" t="s">
        <v>1818</v>
      </c>
      <c r="E990" s="144" t="s">
        <v>1971</v>
      </c>
      <c r="F990" s="144"/>
      <c r="G990" s="144" t="s">
        <v>71</v>
      </c>
      <c r="H990" s="144" t="s">
        <v>1777</v>
      </c>
      <c r="I990" s="144" t="s">
        <v>4950</v>
      </c>
      <c r="J990" s="144" t="s">
        <v>5134</v>
      </c>
      <c r="K990" s="144" t="s">
        <v>5135</v>
      </c>
      <c r="L990" s="144" t="s">
        <v>1817</v>
      </c>
      <c r="M990" s="144" t="s">
        <v>5135</v>
      </c>
      <c r="N990" s="145">
        <v>51</v>
      </c>
      <c r="O990" s="146" t="b">
        <v>0</v>
      </c>
      <c r="P990" s="144" t="s">
        <v>1822</v>
      </c>
      <c r="Q990" t="s">
        <v>1823</v>
      </c>
      <c r="R990" t="s">
        <v>614</v>
      </c>
    </row>
    <row r="991" spans="1:18" x14ac:dyDescent="0.25">
      <c r="A991" s="144" t="s">
        <v>12239</v>
      </c>
      <c r="B991" s="144" t="s">
        <v>5137</v>
      </c>
      <c r="C991" s="144"/>
      <c r="D991" s="144" t="s">
        <v>1818</v>
      </c>
      <c r="E991" s="144" t="s">
        <v>1955</v>
      </c>
      <c r="F991" s="144"/>
      <c r="G991" s="144" t="s">
        <v>1786</v>
      </c>
      <c r="H991" s="144" t="s">
        <v>1787</v>
      </c>
      <c r="I991" s="144" t="s">
        <v>4950</v>
      </c>
      <c r="J991" s="144" t="s">
        <v>5138</v>
      </c>
      <c r="K991" s="144" t="s">
        <v>5139</v>
      </c>
      <c r="L991" s="144" t="s">
        <v>1817</v>
      </c>
      <c r="M991" s="144" t="s">
        <v>5139</v>
      </c>
      <c r="N991" s="145">
        <v>51</v>
      </c>
      <c r="O991" s="146" t="b">
        <v>0</v>
      </c>
      <c r="P991" s="144" t="s">
        <v>1822</v>
      </c>
      <c r="Q991" t="s">
        <v>1823</v>
      </c>
      <c r="R991" t="s">
        <v>614</v>
      </c>
    </row>
    <row r="992" spans="1:18" x14ac:dyDescent="0.25">
      <c r="A992" s="144" t="s">
        <v>12204</v>
      </c>
      <c r="B992" s="144" t="s">
        <v>5141</v>
      </c>
      <c r="C992" s="144"/>
      <c r="D992" s="144" t="s">
        <v>1818</v>
      </c>
      <c r="E992" s="144" t="s">
        <v>1971</v>
      </c>
      <c r="F992" s="144"/>
      <c r="G992" s="144" t="s">
        <v>71</v>
      </c>
      <c r="H992" s="144" t="s">
        <v>1777</v>
      </c>
      <c r="I992" s="144" t="s">
        <v>4950</v>
      </c>
      <c r="J992" s="144" t="s">
        <v>5142</v>
      </c>
      <c r="K992" s="144" t="s">
        <v>5143</v>
      </c>
      <c r="L992" s="144" t="s">
        <v>1817</v>
      </c>
      <c r="M992" s="144" t="s">
        <v>5143</v>
      </c>
      <c r="N992" s="145">
        <v>51</v>
      </c>
      <c r="O992" s="146" t="b">
        <v>0</v>
      </c>
      <c r="P992" s="144" t="s">
        <v>1822</v>
      </c>
      <c r="Q992" t="s">
        <v>1823</v>
      </c>
      <c r="R992" t="s">
        <v>614</v>
      </c>
    </row>
    <row r="993" spans="1:18" x14ac:dyDescent="0.25">
      <c r="A993" s="144" t="s">
        <v>12160</v>
      </c>
      <c r="B993" s="144" t="s">
        <v>5145</v>
      </c>
      <c r="C993" s="144"/>
      <c r="D993" s="144" t="s">
        <v>1818</v>
      </c>
      <c r="E993" s="144" t="s">
        <v>2086</v>
      </c>
      <c r="F993" s="144"/>
      <c r="G993" s="144" t="s">
        <v>70</v>
      </c>
      <c r="H993" s="144" t="s">
        <v>1779</v>
      </c>
      <c r="I993" s="144" t="s">
        <v>4950</v>
      </c>
      <c r="J993" s="144" t="s">
        <v>5146</v>
      </c>
      <c r="K993" s="144" t="s">
        <v>5147</v>
      </c>
      <c r="L993" s="144" t="s">
        <v>1817</v>
      </c>
      <c r="M993" s="144" t="s">
        <v>5147</v>
      </c>
      <c r="N993" s="145">
        <v>51</v>
      </c>
      <c r="O993" s="146" t="b">
        <v>0</v>
      </c>
      <c r="P993" s="144" t="s">
        <v>1822</v>
      </c>
      <c r="Q993" t="s">
        <v>1823</v>
      </c>
      <c r="R993" t="s">
        <v>614</v>
      </c>
    </row>
    <row r="994" spans="1:18" x14ac:dyDescent="0.25">
      <c r="A994" s="144" t="s">
        <v>12190</v>
      </c>
      <c r="B994" s="144" t="s">
        <v>5149</v>
      </c>
      <c r="C994" s="144"/>
      <c r="D994" s="144" t="s">
        <v>1818</v>
      </c>
      <c r="E994" s="144" t="s">
        <v>1926</v>
      </c>
      <c r="F994" s="144"/>
      <c r="G994" s="144" t="s">
        <v>70</v>
      </c>
      <c r="H994" s="144" t="s">
        <v>1779</v>
      </c>
      <c r="I994" s="144" t="s">
        <v>4950</v>
      </c>
      <c r="J994" s="144" t="s">
        <v>5150</v>
      </c>
      <c r="K994" s="144" t="s">
        <v>5151</v>
      </c>
      <c r="L994" s="144" t="s">
        <v>1817</v>
      </c>
      <c r="M994" s="144" t="s">
        <v>5151</v>
      </c>
      <c r="N994" s="145">
        <v>51</v>
      </c>
      <c r="O994" s="146" t="b">
        <v>0</v>
      </c>
      <c r="P994" s="144" t="s">
        <v>1822</v>
      </c>
      <c r="Q994" t="s">
        <v>1823</v>
      </c>
      <c r="R994" t="s">
        <v>614</v>
      </c>
    </row>
    <row r="995" spans="1:18" x14ac:dyDescent="0.25">
      <c r="A995" s="144" t="s">
        <v>12171</v>
      </c>
      <c r="B995" s="144" t="s">
        <v>5153</v>
      </c>
      <c r="C995" s="144"/>
      <c r="D995" s="144" t="s">
        <v>1818</v>
      </c>
      <c r="E995" s="144" t="s">
        <v>2053</v>
      </c>
      <c r="F995" s="144"/>
      <c r="G995" s="144" t="s">
        <v>71</v>
      </c>
      <c r="H995" s="144" t="s">
        <v>1777</v>
      </c>
      <c r="I995" s="144" t="s">
        <v>4950</v>
      </c>
      <c r="J995" s="144" t="s">
        <v>5154</v>
      </c>
      <c r="K995" s="144" t="s">
        <v>5155</v>
      </c>
      <c r="L995" s="144" t="s">
        <v>1817</v>
      </c>
      <c r="M995" s="144" t="s">
        <v>5155</v>
      </c>
      <c r="N995" s="145">
        <v>51</v>
      </c>
      <c r="O995" s="146" t="b">
        <v>0</v>
      </c>
      <c r="P995" s="144" t="s">
        <v>1822</v>
      </c>
      <c r="Q995" t="s">
        <v>1823</v>
      </c>
      <c r="R995" t="s">
        <v>614</v>
      </c>
    </row>
    <row r="996" spans="1:18" x14ac:dyDescent="0.25">
      <c r="A996" s="144" t="s">
        <v>12161</v>
      </c>
      <c r="B996" s="144" t="s">
        <v>5157</v>
      </c>
      <c r="C996" s="144"/>
      <c r="D996" s="144" t="s">
        <v>1818</v>
      </c>
      <c r="E996" s="144" t="s">
        <v>2086</v>
      </c>
      <c r="F996" s="144"/>
      <c r="G996" s="144" t="s">
        <v>70</v>
      </c>
      <c r="H996" s="144" t="s">
        <v>1779</v>
      </c>
      <c r="I996" s="144" t="s">
        <v>4950</v>
      </c>
      <c r="J996" s="144" t="s">
        <v>5158</v>
      </c>
      <c r="K996" s="144" t="s">
        <v>5159</v>
      </c>
      <c r="L996" s="144" t="s">
        <v>1817</v>
      </c>
      <c r="M996" s="144" t="s">
        <v>5159</v>
      </c>
      <c r="N996" s="145">
        <v>51</v>
      </c>
      <c r="O996" s="146" t="b">
        <v>0</v>
      </c>
      <c r="P996" s="144" t="s">
        <v>1822</v>
      </c>
      <c r="Q996" t="s">
        <v>1823</v>
      </c>
      <c r="R996" t="s">
        <v>614</v>
      </c>
    </row>
    <row r="997" spans="1:18" x14ac:dyDescent="0.25">
      <c r="A997" s="144" t="s">
        <v>12205</v>
      </c>
      <c r="B997" s="144" t="s">
        <v>5161</v>
      </c>
      <c r="C997" s="144"/>
      <c r="D997" s="144" t="s">
        <v>1818</v>
      </c>
      <c r="E997" s="144" t="s">
        <v>1971</v>
      </c>
      <c r="F997" s="144"/>
      <c r="G997" s="144" t="s">
        <v>71</v>
      </c>
      <c r="H997" s="144" t="s">
        <v>1777</v>
      </c>
      <c r="I997" s="144" t="s">
        <v>4950</v>
      </c>
      <c r="J997" s="144" t="s">
        <v>5162</v>
      </c>
      <c r="K997" s="144" t="s">
        <v>5163</v>
      </c>
      <c r="L997" s="144" t="s">
        <v>1817</v>
      </c>
      <c r="M997" s="144" t="s">
        <v>5163</v>
      </c>
      <c r="N997" s="145">
        <v>51</v>
      </c>
      <c r="O997" s="146" t="b">
        <v>0</v>
      </c>
      <c r="P997" s="144" t="s">
        <v>1822</v>
      </c>
      <c r="Q997" t="s">
        <v>1823</v>
      </c>
      <c r="R997" t="s">
        <v>614</v>
      </c>
    </row>
    <row r="998" spans="1:18" ht="14.25" customHeight="1" x14ac:dyDescent="0.25">
      <c r="A998" s="144" t="s">
        <v>12219</v>
      </c>
      <c r="B998" s="144" t="s">
        <v>5165</v>
      </c>
      <c r="C998" s="144"/>
      <c r="D998" s="144" t="s">
        <v>1818</v>
      </c>
      <c r="E998" s="144" t="s">
        <v>1938</v>
      </c>
      <c r="F998" s="144"/>
      <c r="G998" s="144" t="s">
        <v>70</v>
      </c>
      <c r="H998" s="144" t="s">
        <v>1779</v>
      </c>
      <c r="I998" s="144" t="s">
        <v>4950</v>
      </c>
      <c r="J998" s="144" t="s">
        <v>5166</v>
      </c>
      <c r="K998" s="144" t="s">
        <v>5167</v>
      </c>
      <c r="L998" s="144" t="s">
        <v>1817</v>
      </c>
      <c r="M998" s="144" t="s">
        <v>5167</v>
      </c>
      <c r="N998" s="145">
        <v>51</v>
      </c>
      <c r="O998" s="146" t="b">
        <v>0</v>
      </c>
      <c r="P998" s="144" t="s">
        <v>1822</v>
      </c>
      <c r="Q998" t="s">
        <v>1823</v>
      </c>
      <c r="R998" t="s">
        <v>614</v>
      </c>
    </row>
    <row r="999" spans="1:18" x14ac:dyDescent="0.25">
      <c r="A999" s="144" t="s">
        <v>12206</v>
      </c>
      <c r="B999" s="144" t="s">
        <v>5169</v>
      </c>
      <c r="C999" s="144"/>
      <c r="D999" s="144" t="s">
        <v>1818</v>
      </c>
      <c r="E999" s="144" t="s">
        <v>2734</v>
      </c>
      <c r="F999" s="144"/>
      <c r="G999" s="144" t="s">
        <v>1786</v>
      </c>
      <c r="H999" s="144" t="s">
        <v>1787</v>
      </c>
      <c r="I999" s="144" t="s">
        <v>4950</v>
      </c>
      <c r="J999" s="144" t="s">
        <v>5170</v>
      </c>
      <c r="K999" s="144" t="s">
        <v>5171</v>
      </c>
      <c r="L999" s="144" t="s">
        <v>1817</v>
      </c>
      <c r="M999" s="144" t="s">
        <v>5172</v>
      </c>
      <c r="N999" s="145">
        <v>51</v>
      </c>
      <c r="O999" s="146" t="b">
        <v>0</v>
      </c>
      <c r="P999" s="144" t="s">
        <v>1822</v>
      </c>
      <c r="Q999" t="s">
        <v>1823</v>
      </c>
      <c r="R999" t="s">
        <v>614</v>
      </c>
    </row>
    <row r="1000" spans="1:18" x14ac:dyDescent="0.25">
      <c r="A1000" s="144" t="s">
        <v>12162</v>
      </c>
      <c r="B1000" s="144" t="s">
        <v>5174</v>
      </c>
      <c r="C1000" s="144"/>
      <c r="D1000" s="144" t="s">
        <v>1818</v>
      </c>
      <c r="E1000" s="144" t="s">
        <v>2086</v>
      </c>
      <c r="F1000" s="144"/>
      <c r="G1000" s="144" t="s">
        <v>70</v>
      </c>
      <c r="H1000" s="144" t="s">
        <v>1779</v>
      </c>
      <c r="I1000" s="144" t="s">
        <v>4950</v>
      </c>
      <c r="J1000" s="144" t="s">
        <v>5175</v>
      </c>
      <c r="K1000" s="144" t="s">
        <v>5176</v>
      </c>
      <c r="L1000" s="144" t="s">
        <v>1817</v>
      </c>
      <c r="M1000" s="144" t="s">
        <v>5176</v>
      </c>
      <c r="N1000" s="145">
        <v>51</v>
      </c>
      <c r="O1000" s="146" t="b">
        <v>0</v>
      </c>
      <c r="P1000" s="144" t="s">
        <v>1822</v>
      </c>
      <c r="Q1000" t="s">
        <v>1823</v>
      </c>
      <c r="R1000" t="s">
        <v>614</v>
      </c>
    </row>
    <row r="1001" spans="1:18" x14ac:dyDescent="0.25">
      <c r="A1001" s="144" t="s">
        <v>12232</v>
      </c>
      <c r="B1001" s="144" t="s">
        <v>5178</v>
      </c>
      <c r="C1001" s="144"/>
      <c r="D1001" s="144" t="s">
        <v>1818</v>
      </c>
      <c r="E1001" s="144" t="s">
        <v>2072</v>
      </c>
      <c r="F1001" s="144"/>
      <c r="G1001" s="144" t="s">
        <v>1786</v>
      </c>
      <c r="H1001" s="144" t="s">
        <v>1787</v>
      </c>
      <c r="I1001" s="144" t="s">
        <v>4950</v>
      </c>
      <c r="J1001" s="144" t="s">
        <v>5179</v>
      </c>
      <c r="K1001" s="144" t="s">
        <v>5180</v>
      </c>
      <c r="L1001" s="144" t="s">
        <v>1817</v>
      </c>
      <c r="M1001" s="144" t="s">
        <v>5180</v>
      </c>
      <c r="N1001" s="145">
        <v>51</v>
      </c>
      <c r="O1001" s="146" t="b">
        <v>0</v>
      </c>
      <c r="P1001" s="144" t="s">
        <v>1822</v>
      </c>
      <c r="Q1001" t="s">
        <v>1823</v>
      </c>
      <c r="R1001" t="s">
        <v>614</v>
      </c>
    </row>
    <row r="1002" spans="1:18" x14ac:dyDescent="0.25">
      <c r="A1002" s="144" t="s">
        <v>12163</v>
      </c>
      <c r="B1002" s="144" t="s">
        <v>5182</v>
      </c>
      <c r="C1002" s="144"/>
      <c r="D1002" s="144" t="s">
        <v>1818</v>
      </c>
      <c r="E1002" s="144" t="s">
        <v>2086</v>
      </c>
      <c r="F1002" s="144"/>
      <c r="G1002" s="144" t="s">
        <v>70</v>
      </c>
      <c r="H1002" s="144" t="s">
        <v>1779</v>
      </c>
      <c r="I1002" s="144" t="s">
        <v>4950</v>
      </c>
      <c r="J1002" s="144" t="s">
        <v>5183</v>
      </c>
      <c r="K1002" s="144" t="s">
        <v>5184</v>
      </c>
      <c r="L1002" s="144" t="s">
        <v>1817</v>
      </c>
      <c r="M1002" s="144" t="s">
        <v>5184</v>
      </c>
      <c r="N1002" s="145">
        <v>51</v>
      </c>
      <c r="O1002" s="146" t="b">
        <v>0</v>
      </c>
      <c r="P1002" s="144" t="s">
        <v>1822</v>
      </c>
      <c r="Q1002" t="s">
        <v>1823</v>
      </c>
      <c r="R1002" t="s">
        <v>614</v>
      </c>
    </row>
    <row r="1003" spans="1:18" x14ac:dyDescent="0.25">
      <c r="A1003" s="144" t="s">
        <v>12240</v>
      </c>
      <c r="B1003" s="144" t="s">
        <v>5186</v>
      </c>
      <c r="C1003" s="144"/>
      <c r="D1003" s="144" t="s">
        <v>1818</v>
      </c>
      <c r="E1003" s="144" t="s">
        <v>1955</v>
      </c>
      <c r="F1003" s="144"/>
      <c r="G1003" s="144" t="s">
        <v>1786</v>
      </c>
      <c r="H1003" s="144" t="s">
        <v>1787</v>
      </c>
      <c r="I1003" s="144" t="s">
        <v>4950</v>
      </c>
      <c r="J1003" s="144" t="s">
        <v>5187</v>
      </c>
      <c r="K1003" s="144" t="s">
        <v>5188</v>
      </c>
      <c r="L1003" s="144" t="s">
        <v>1817</v>
      </c>
      <c r="M1003" s="144" t="s">
        <v>5188</v>
      </c>
      <c r="N1003" s="145">
        <v>51</v>
      </c>
      <c r="O1003" s="146" t="b">
        <v>0</v>
      </c>
      <c r="P1003" s="144" t="s">
        <v>1822</v>
      </c>
      <c r="Q1003" t="s">
        <v>1823</v>
      </c>
      <c r="R1003" t="s">
        <v>614</v>
      </c>
    </row>
    <row r="1004" spans="1:18" x14ac:dyDescent="0.25">
      <c r="A1004" s="144" t="s">
        <v>12207</v>
      </c>
      <c r="B1004" s="144" t="s">
        <v>5190</v>
      </c>
      <c r="C1004" s="144"/>
      <c r="D1004" s="144" t="s">
        <v>1818</v>
      </c>
      <c r="E1004" s="144" t="s">
        <v>1881</v>
      </c>
      <c r="F1004" s="144"/>
      <c r="G1004" s="144" t="s">
        <v>71</v>
      </c>
      <c r="H1004" s="144" t="s">
        <v>1777</v>
      </c>
      <c r="I1004" s="144" t="s">
        <v>4950</v>
      </c>
      <c r="J1004" s="144" t="s">
        <v>5191</v>
      </c>
      <c r="K1004" s="144" t="s">
        <v>5192</v>
      </c>
      <c r="L1004" s="144" t="s">
        <v>1817</v>
      </c>
      <c r="M1004" s="144" t="s">
        <v>5172</v>
      </c>
      <c r="N1004" s="145">
        <v>51</v>
      </c>
      <c r="O1004" s="146" t="b">
        <v>0</v>
      </c>
      <c r="P1004" s="144" t="s">
        <v>1822</v>
      </c>
      <c r="Q1004" t="s">
        <v>1823</v>
      </c>
      <c r="R1004" t="s">
        <v>614</v>
      </c>
    </row>
    <row r="1005" spans="1:18" x14ac:dyDescent="0.25">
      <c r="A1005" s="144" t="s">
        <v>12164</v>
      </c>
      <c r="B1005" s="144" t="s">
        <v>5194</v>
      </c>
      <c r="C1005" s="144"/>
      <c r="D1005" s="144" t="s">
        <v>1818</v>
      </c>
      <c r="E1005" s="144" t="s">
        <v>2086</v>
      </c>
      <c r="F1005" s="144"/>
      <c r="G1005" s="144" t="s">
        <v>70</v>
      </c>
      <c r="H1005" s="144" t="s">
        <v>1779</v>
      </c>
      <c r="I1005" s="144" t="s">
        <v>4950</v>
      </c>
      <c r="J1005" s="144" t="s">
        <v>5195</v>
      </c>
      <c r="K1005" s="144" t="s">
        <v>5196</v>
      </c>
      <c r="L1005" s="144" t="s">
        <v>1817</v>
      </c>
      <c r="M1005" s="144" t="s">
        <v>5196</v>
      </c>
      <c r="N1005" s="145">
        <v>51</v>
      </c>
      <c r="O1005" s="146" t="b">
        <v>0</v>
      </c>
      <c r="P1005" s="144" t="s">
        <v>1822</v>
      </c>
      <c r="Q1005" t="s">
        <v>1823</v>
      </c>
      <c r="R1005" t="s">
        <v>614</v>
      </c>
    </row>
    <row r="1006" spans="1:18" x14ac:dyDescent="0.25">
      <c r="A1006" s="144" t="s">
        <v>12214</v>
      </c>
      <c r="B1006" s="144" t="s">
        <v>5198</v>
      </c>
      <c r="C1006" s="144"/>
      <c r="D1006" s="144" t="s">
        <v>1818</v>
      </c>
      <c r="E1006" s="144" t="s">
        <v>1881</v>
      </c>
      <c r="F1006" s="144"/>
      <c r="G1006" s="144" t="s">
        <v>71</v>
      </c>
      <c r="H1006" s="144" t="s">
        <v>1777</v>
      </c>
      <c r="I1006" s="144" t="s">
        <v>4950</v>
      </c>
      <c r="J1006" s="144" t="s">
        <v>5199</v>
      </c>
      <c r="K1006" s="144" t="s">
        <v>5200</v>
      </c>
      <c r="L1006" s="144" t="s">
        <v>1817</v>
      </c>
      <c r="M1006" s="144" t="s">
        <v>5200</v>
      </c>
      <c r="N1006" s="145">
        <v>51</v>
      </c>
      <c r="O1006" s="146" t="b">
        <v>0</v>
      </c>
      <c r="P1006" s="144" t="s">
        <v>1822</v>
      </c>
      <c r="Q1006" t="s">
        <v>1823</v>
      </c>
      <c r="R1006" t="s">
        <v>614</v>
      </c>
    </row>
    <row r="1007" spans="1:18" x14ac:dyDescent="0.25">
      <c r="A1007" s="144" t="s">
        <v>12241</v>
      </c>
      <c r="B1007" s="144" t="s">
        <v>5202</v>
      </c>
      <c r="C1007" s="144"/>
      <c r="D1007" s="144" t="s">
        <v>1818</v>
      </c>
      <c r="E1007" s="144" t="s">
        <v>1955</v>
      </c>
      <c r="F1007" s="144"/>
      <c r="G1007" s="144" t="s">
        <v>1786</v>
      </c>
      <c r="H1007" s="144" t="s">
        <v>1787</v>
      </c>
      <c r="I1007" s="144" t="s">
        <v>4950</v>
      </c>
      <c r="J1007" s="144" t="s">
        <v>5203</v>
      </c>
      <c r="K1007" s="144" t="s">
        <v>5204</v>
      </c>
      <c r="L1007" s="144" t="s">
        <v>1817</v>
      </c>
      <c r="M1007" s="144" t="s">
        <v>5204</v>
      </c>
      <c r="N1007" s="145">
        <v>51</v>
      </c>
      <c r="O1007" s="146" t="b">
        <v>0</v>
      </c>
      <c r="P1007" s="144" t="s">
        <v>1822</v>
      </c>
      <c r="Q1007" t="s">
        <v>1823</v>
      </c>
      <c r="R1007" t="s">
        <v>614</v>
      </c>
    </row>
    <row r="1008" spans="1:18" x14ac:dyDescent="0.25">
      <c r="A1008" s="144" t="s">
        <v>12208</v>
      </c>
      <c r="B1008" s="144" t="s">
        <v>5206</v>
      </c>
      <c r="C1008" s="144"/>
      <c r="D1008" s="144" t="s">
        <v>1818</v>
      </c>
      <c r="E1008" s="144" t="s">
        <v>1971</v>
      </c>
      <c r="F1008" s="144"/>
      <c r="G1008" s="144" t="s">
        <v>71</v>
      </c>
      <c r="H1008" s="144" t="s">
        <v>1777</v>
      </c>
      <c r="I1008" s="144" t="s">
        <v>4950</v>
      </c>
      <c r="J1008" s="144" t="s">
        <v>5207</v>
      </c>
      <c r="K1008" s="144" t="s">
        <v>5208</v>
      </c>
      <c r="L1008" s="144" t="s">
        <v>1817</v>
      </c>
      <c r="M1008" s="144" t="s">
        <v>5208</v>
      </c>
      <c r="N1008" s="145">
        <v>51</v>
      </c>
      <c r="O1008" s="146" t="b">
        <v>0</v>
      </c>
      <c r="P1008" s="144" t="s">
        <v>1822</v>
      </c>
      <c r="Q1008" t="s">
        <v>1823</v>
      </c>
      <c r="R1008" t="s">
        <v>614</v>
      </c>
    </row>
    <row r="1009" spans="1:18" x14ac:dyDescent="0.25">
      <c r="A1009" s="144" t="s">
        <v>12191</v>
      </c>
      <c r="B1009" s="144" t="s">
        <v>5210</v>
      </c>
      <c r="C1009" s="144"/>
      <c r="D1009" s="144" t="s">
        <v>1818</v>
      </c>
      <c r="E1009" s="144" t="s">
        <v>1926</v>
      </c>
      <c r="F1009" s="144"/>
      <c r="G1009" s="144" t="s">
        <v>70</v>
      </c>
      <c r="H1009" s="144" t="s">
        <v>1779</v>
      </c>
      <c r="I1009" s="144" t="s">
        <v>4950</v>
      </c>
      <c r="J1009" s="144" t="s">
        <v>5211</v>
      </c>
      <c r="K1009" s="144" t="s">
        <v>5212</v>
      </c>
      <c r="L1009" s="144" t="s">
        <v>1817</v>
      </c>
      <c r="M1009" s="144" t="s">
        <v>5212</v>
      </c>
      <c r="N1009" s="145">
        <v>51</v>
      </c>
      <c r="O1009" s="146" t="b">
        <v>0</v>
      </c>
      <c r="P1009" s="144" t="s">
        <v>1822</v>
      </c>
      <c r="Q1009" t="s">
        <v>1823</v>
      </c>
      <c r="R1009" t="s">
        <v>614</v>
      </c>
    </row>
    <row r="1010" spans="1:18" x14ac:dyDescent="0.25">
      <c r="A1010" s="144" t="s">
        <v>12165</v>
      </c>
      <c r="B1010" s="144" t="s">
        <v>5214</v>
      </c>
      <c r="C1010" s="144"/>
      <c r="D1010" s="144" t="s">
        <v>1818</v>
      </c>
      <c r="E1010" s="144" t="s">
        <v>2086</v>
      </c>
      <c r="F1010" s="144"/>
      <c r="G1010" s="144" t="s">
        <v>70</v>
      </c>
      <c r="H1010" s="144" t="s">
        <v>1779</v>
      </c>
      <c r="I1010" s="144" t="s">
        <v>4950</v>
      </c>
      <c r="J1010" s="144" t="s">
        <v>5215</v>
      </c>
      <c r="K1010" s="144" t="s">
        <v>5216</v>
      </c>
      <c r="L1010" s="144" t="s">
        <v>1817</v>
      </c>
      <c r="M1010" s="144" t="s">
        <v>5216</v>
      </c>
      <c r="N1010" s="145">
        <v>51</v>
      </c>
      <c r="O1010" s="146" t="b">
        <v>0</v>
      </c>
      <c r="P1010" s="144" t="s">
        <v>1822</v>
      </c>
      <c r="Q1010" t="s">
        <v>1823</v>
      </c>
      <c r="R1010" t="s">
        <v>614</v>
      </c>
    </row>
    <row r="1011" spans="1:18" x14ac:dyDescent="0.25">
      <c r="A1011" s="144" t="s">
        <v>12242</v>
      </c>
      <c r="B1011" s="144" t="s">
        <v>5218</v>
      </c>
      <c r="C1011" s="144"/>
      <c r="D1011" s="144" t="s">
        <v>1818</v>
      </c>
      <c r="E1011" s="144" t="s">
        <v>1955</v>
      </c>
      <c r="F1011" s="144"/>
      <c r="G1011" s="144" t="s">
        <v>1786</v>
      </c>
      <c r="H1011" s="144" t="s">
        <v>1787</v>
      </c>
      <c r="I1011" s="144" t="s">
        <v>4950</v>
      </c>
      <c r="J1011" s="144" t="s">
        <v>5219</v>
      </c>
      <c r="K1011" s="144" t="s">
        <v>5220</v>
      </c>
      <c r="L1011" s="144" t="s">
        <v>1817</v>
      </c>
      <c r="M1011" s="144" t="s">
        <v>5220</v>
      </c>
      <c r="N1011" s="145">
        <v>51</v>
      </c>
      <c r="O1011" s="146" t="b">
        <v>0</v>
      </c>
      <c r="P1011" s="144" t="s">
        <v>1822</v>
      </c>
      <c r="Q1011" t="s">
        <v>1823</v>
      </c>
      <c r="R1011" t="s">
        <v>614</v>
      </c>
    </row>
    <row r="1012" spans="1:18" x14ac:dyDescent="0.25">
      <c r="A1012" s="144" t="s">
        <v>12174</v>
      </c>
      <c r="B1012" s="144" t="s">
        <v>5222</v>
      </c>
      <c r="C1012" s="144"/>
      <c r="D1012" s="144" t="s">
        <v>1818</v>
      </c>
      <c r="E1012" s="144" t="s">
        <v>2734</v>
      </c>
      <c r="F1012" s="144"/>
      <c r="G1012" s="144" t="s">
        <v>1786</v>
      </c>
      <c r="H1012" s="144" t="s">
        <v>1787</v>
      </c>
      <c r="I1012" s="144" t="s">
        <v>4950</v>
      </c>
      <c r="J1012" s="144" t="s">
        <v>5223</v>
      </c>
      <c r="K1012" s="144" t="s">
        <v>5224</v>
      </c>
      <c r="L1012" s="144" t="s">
        <v>1817</v>
      </c>
      <c r="M1012" s="144" t="s">
        <v>5224</v>
      </c>
      <c r="N1012" s="145">
        <v>51</v>
      </c>
      <c r="O1012" s="146" t="b">
        <v>0</v>
      </c>
      <c r="P1012" s="144" t="s">
        <v>1822</v>
      </c>
      <c r="Q1012" t="s">
        <v>1823</v>
      </c>
      <c r="R1012" t="s">
        <v>614</v>
      </c>
    </row>
    <row r="1013" spans="1:18" x14ac:dyDescent="0.25">
      <c r="A1013" s="144" t="s">
        <v>12175</v>
      </c>
      <c r="B1013" s="144" t="s">
        <v>5226</v>
      </c>
      <c r="C1013" s="144"/>
      <c r="D1013" s="144" t="s">
        <v>1818</v>
      </c>
      <c r="E1013" s="144" t="s">
        <v>2734</v>
      </c>
      <c r="F1013" s="144"/>
      <c r="G1013" s="144" t="s">
        <v>71</v>
      </c>
      <c r="H1013" s="144" t="s">
        <v>1777</v>
      </c>
      <c r="I1013" s="144" t="s">
        <v>4950</v>
      </c>
      <c r="J1013" s="144" t="s">
        <v>5227</v>
      </c>
      <c r="K1013" s="144" t="s">
        <v>5228</v>
      </c>
      <c r="L1013" s="144" t="s">
        <v>1817</v>
      </c>
      <c r="M1013" s="144" t="s">
        <v>5228</v>
      </c>
      <c r="N1013" s="145">
        <v>51</v>
      </c>
      <c r="O1013" s="146" t="b">
        <v>0</v>
      </c>
      <c r="P1013" s="144" t="s">
        <v>1822</v>
      </c>
      <c r="Q1013" t="s">
        <v>1823</v>
      </c>
      <c r="R1013" t="s">
        <v>614</v>
      </c>
    </row>
    <row r="1014" spans="1:18" x14ac:dyDescent="0.25">
      <c r="A1014" s="144" t="s">
        <v>12172</v>
      </c>
      <c r="B1014" s="144" t="s">
        <v>5230</v>
      </c>
      <c r="C1014" s="144"/>
      <c r="D1014" s="144" t="s">
        <v>1818</v>
      </c>
      <c r="E1014" s="144" t="s">
        <v>2053</v>
      </c>
      <c r="F1014" s="144"/>
      <c r="G1014" s="144" t="s">
        <v>71</v>
      </c>
      <c r="H1014" s="144" t="s">
        <v>1777</v>
      </c>
      <c r="I1014" s="144" t="s">
        <v>4950</v>
      </c>
      <c r="J1014" s="144" t="s">
        <v>5231</v>
      </c>
      <c r="K1014" s="144" t="s">
        <v>5232</v>
      </c>
      <c r="L1014" s="144" t="s">
        <v>1817</v>
      </c>
      <c r="M1014" s="144" t="s">
        <v>5233</v>
      </c>
      <c r="N1014" s="145">
        <v>51</v>
      </c>
      <c r="O1014" s="146" t="b">
        <v>0</v>
      </c>
      <c r="P1014" s="144" t="s">
        <v>1822</v>
      </c>
      <c r="Q1014" t="s">
        <v>1823</v>
      </c>
      <c r="R1014" t="s">
        <v>614</v>
      </c>
    </row>
    <row r="1015" spans="1:18" x14ac:dyDescent="0.25">
      <c r="A1015" s="144" t="s">
        <v>12220</v>
      </c>
      <c r="B1015" s="144" t="s">
        <v>5235</v>
      </c>
      <c r="C1015" s="144"/>
      <c r="D1015" s="144" t="s">
        <v>1818</v>
      </c>
      <c r="E1015" s="144" t="s">
        <v>1938</v>
      </c>
      <c r="F1015" s="144"/>
      <c r="G1015" s="144" t="s">
        <v>70</v>
      </c>
      <c r="H1015" s="144" t="s">
        <v>1779</v>
      </c>
      <c r="I1015" s="144" t="s">
        <v>4950</v>
      </c>
      <c r="J1015" s="144" t="s">
        <v>5236</v>
      </c>
      <c r="K1015" s="144" t="s">
        <v>5237</v>
      </c>
      <c r="L1015" s="144" t="s">
        <v>1817</v>
      </c>
      <c r="M1015" s="144" t="s">
        <v>5237</v>
      </c>
      <c r="N1015" s="145">
        <v>51</v>
      </c>
      <c r="O1015" s="146" t="b">
        <v>0</v>
      </c>
      <c r="P1015" s="144" t="s">
        <v>1822</v>
      </c>
      <c r="Q1015" t="s">
        <v>1823</v>
      </c>
      <c r="R1015" t="s">
        <v>614</v>
      </c>
    </row>
    <row r="1016" spans="1:18" x14ac:dyDescent="0.25">
      <c r="A1016" s="144" t="s">
        <v>12137</v>
      </c>
      <c r="B1016" s="144" t="s">
        <v>5239</v>
      </c>
      <c r="C1016" s="144"/>
      <c r="D1016" s="144" t="s">
        <v>2147</v>
      </c>
      <c r="E1016" s="144"/>
      <c r="F1016" s="144"/>
      <c r="G1016" s="144"/>
      <c r="H1016" s="144"/>
      <c r="I1016" s="144" t="s">
        <v>4950</v>
      </c>
      <c r="J1016" s="144" t="s">
        <v>5240</v>
      </c>
      <c r="K1016" s="144" t="s">
        <v>5241</v>
      </c>
      <c r="L1016" s="144" t="s">
        <v>1817</v>
      </c>
      <c r="M1016" s="144" t="s">
        <v>5241</v>
      </c>
      <c r="N1016" s="145">
        <v>51</v>
      </c>
      <c r="O1016" s="146" t="b">
        <v>0</v>
      </c>
      <c r="P1016" s="144" t="s">
        <v>1822</v>
      </c>
      <c r="Q1016" t="s">
        <v>1823</v>
      </c>
      <c r="R1016" t="s">
        <v>614</v>
      </c>
    </row>
    <row r="1017" spans="1:18" x14ac:dyDescent="0.25">
      <c r="A1017" s="144" t="s">
        <v>12246</v>
      </c>
      <c r="B1017" s="144" t="s">
        <v>5243</v>
      </c>
      <c r="C1017" s="144"/>
      <c r="D1017" s="144" t="s">
        <v>1836</v>
      </c>
      <c r="E1017" s="144" t="s">
        <v>4410</v>
      </c>
      <c r="F1017" s="144"/>
      <c r="G1017" s="144" t="s">
        <v>71</v>
      </c>
      <c r="H1017" s="144" t="s">
        <v>1777</v>
      </c>
      <c r="I1017" s="144" t="s">
        <v>4950</v>
      </c>
      <c r="J1017" s="144" t="s">
        <v>5244</v>
      </c>
      <c r="K1017" s="144" t="s">
        <v>5245</v>
      </c>
      <c r="L1017" s="144" t="s">
        <v>1817</v>
      </c>
      <c r="M1017" s="144" t="s">
        <v>5246</v>
      </c>
      <c r="N1017" s="145">
        <v>51</v>
      </c>
      <c r="O1017" s="146" t="b">
        <v>0</v>
      </c>
      <c r="P1017" s="144" t="s">
        <v>1822</v>
      </c>
      <c r="Q1017" t="s">
        <v>1823</v>
      </c>
      <c r="R1017" t="s">
        <v>614</v>
      </c>
    </row>
    <row r="1018" spans="1:18" x14ac:dyDescent="0.25">
      <c r="A1018" s="144" t="s">
        <v>12233</v>
      </c>
      <c r="B1018" s="144" t="s">
        <v>5248</v>
      </c>
      <c r="C1018" s="144"/>
      <c r="D1018" s="144" t="s">
        <v>1818</v>
      </c>
      <c r="E1018" s="144" t="s">
        <v>2072</v>
      </c>
      <c r="F1018" s="144"/>
      <c r="G1018" s="144"/>
      <c r="H1018" s="144"/>
      <c r="I1018" s="144" t="s">
        <v>4950</v>
      </c>
      <c r="J1018" s="144" t="s">
        <v>5249</v>
      </c>
      <c r="K1018" s="144" t="s">
        <v>5250</v>
      </c>
      <c r="L1018" s="144" t="s">
        <v>1817</v>
      </c>
      <c r="M1018" s="144" t="s">
        <v>5250</v>
      </c>
      <c r="N1018" s="145">
        <v>51</v>
      </c>
      <c r="O1018" s="146" t="b">
        <v>0</v>
      </c>
      <c r="P1018" s="144" t="s">
        <v>1822</v>
      </c>
      <c r="Q1018" t="s">
        <v>1823</v>
      </c>
      <c r="R1018" t="s">
        <v>614</v>
      </c>
    </row>
    <row r="1019" spans="1:18" x14ac:dyDescent="0.25">
      <c r="A1019" s="144" t="s">
        <v>12192</v>
      </c>
      <c r="B1019" s="144" t="s">
        <v>5252</v>
      </c>
      <c r="C1019" s="144"/>
      <c r="D1019" s="144" t="s">
        <v>1818</v>
      </c>
      <c r="E1019" s="144" t="s">
        <v>1971</v>
      </c>
      <c r="F1019" s="144"/>
      <c r="G1019" s="144" t="s">
        <v>71</v>
      </c>
      <c r="H1019" s="144" t="s">
        <v>1777</v>
      </c>
      <c r="I1019" s="144" t="s">
        <v>4950</v>
      </c>
      <c r="J1019" s="144" t="s">
        <v>5253</v>
      </c>
      <c r="K1019" s="144" t="s">
        <v>5254</v>
      </c>
      <c r="L1019" s="144" t="s">
        <v>1817</v>
      </c>
      <c r="M1019" s="144" t="s">
        <v>5254</v>
      </c>
      <c r="N1019" s="145">
        <v>51</v>
      </c>
      <c r="O1019" s="146" t="b">
        <v>0</v>
      </c>
      <c r="P1019" s="144" t="s">
        <v>1822</v>
      </c>
      <c r="Q1019" t="s">
        <v>1823</v>
      </c>
      <c r="R1019" t="s">
        <v>614</v>
      </c>
    </row>
    <row r="1020" spans="1:18" x14ac:dyDescent="0.25">
      <c r="A1020" s="144" t="s">
        <v>12234</v>
      </c>
      <c r="B1020" s="144" t="s">
        <v>5256</v>
      </c>
      <c r="C1020" s="144"/>
      <c r="D1020" s="144" t="s">
        <v>1818</v>
      </c>
      <c r="E1020" s="144" t="s">
        <v>2072</v>
      </c>
      <c r="F1020" s="144"/>
      <c r="G1020" s="144" t="s">
        <v>70</v>
      </c>
      <c r="H1020" s="144" t="s">
        <v>1779</v>
      </c>
      <c r="I1020" s="144" t="s">
        <v>4950</v>
      </c>
      <c r="J1020" s="144" t="s">
        <v>5060</v>
      </c>
      <c r="K1020" s="144" t="s">
        <v>5061</v>
      </c>
      <c r="L1020" s="144" t="s">
        <v>1817</v>
      </c>
      <c r="M1020" s="144" t="s">
        <v>5061</v>
      </c>
      <c r="N1020" s="145">
        <v>51</v>
      </c>
      <c r="O1020" s="146" t="b">
        <v>0</v>
      </c>
      <c r="P1020" s="144" t="s">
        <v>1822</v>
      </c>
      <c r="Q1020" t="s">
        <v>1823</v>
      </c>
      <c r="R1020" t="s">
        <v>614</v>
      </c>
    </row>
    <row r="1021" spans="1:18" x14ac:dyDescent="0.25">
      <c r="A1021" s="144" t="s">
        <v>12235</v>
      </c>
      <c r="B1021" s="144" t="s">
        <v>5258</v>
      </c>
      <c r="C1021" s="144"/>
      <c r="D1021" s="144" t="s">
        <v>1818</v>
      </c>
      <c r="E1021" s="144" t="s">
        <v>2072</v>
      </c>
      <c r="F1021" s="144" t="s">
        <v>5259</v>
      </c>
      <c r="G1021" s="144" t="s">
        <v>1786</v>
      </c>
      <c r="H1021" s="144" t="s">
        <v>1787</v>
      </c>
      <c r="I1021" s="144" t="s">
        <v>1852</v>
      </c>
      <c r="J1021" s="144"/>
      <c r="K1021" s="144" t="s">
        <v>5260</v>
      </c>
      <c r="L1021" s="144"/>
      <c r="M1021" s="144" t="s">
        <v>5260</v>
      </c>
      <c r="N1021" s="145">
        <v>51</v>
      </c>
      <c r="O1021" s="146" t="b">
        <v>0</v>
      </c>
      <c r="P1021" s="144" t="s">
        <v>1822</v>
      </c>
      <c r="Q1021" t="s">
        <v>1823</v>
      </c>
      <c r="R1021" t="s">
        <v>614</v>
      </c>
    </row>
    <row r="1022" spans="1:18" x14ac:dyDescent="0.25">
      <c r="A1022" s="144" t="s">
        <v>12243</v>
      </c>
      <c r="B1022" s="144" t="s">
        <v>5262</v>
      </c>
      <c r="C1022" s="144"/>
      <c r="D1022" s="144" t="s">
        <v>1818</v>
      </c>
      <c r="E1022" s="144" t="s">
        <v>1955</v>
      </c>
      <c r="F1022" s="144"/>
      <c r="G1022" s="144" t="s">
        <v>1786</v>
      </c>
      <c r="H1022" s="144" t="s">
        <v>1787</v>
      </c>
      <c r="I1022" s="144" t="s">
        <v>4950</v>
      </c>
      <c r="J1022" s="144" t="s">
        <v>5263</v>
      </c>
      <c r="K1022" s="144" t="s">
        <v>5264</v>
      </c>
      <c r="L1022" s="144" t="s">
        <v>1817</v>
      </c>
      <c r="M1022" s="144" t="s">
        <v>5264</v>
      </c>
      <c r="N1022" s="145">
        <v>51</v>
      </c>
      <c r="O1022" s="146" t="b">
        <v>0</v>
      </c>
      <c r="P1022" s="144" t="s">
        <v>1822</v>
      </c>
      <c r="Q1022" t="s">
        <v>1823</v>
      </c>
      <c r="R1022" t="s">
        <v>614</v>
      </c>
    </row>
    <row r="1023" spans="1:18" x14ac:dyDescent="0.25">
      <c r="A1023" s="144" t="s">
        <v>12166</v>
      </c>
      <c r="B1023" s="144" t="s">
        <v>5266</v>
      </c>
      <c r="C1023" s="144"/>
      <c r="D1023" s="144" t="s">
        <v>1818</v>
      </c>
      <c r="E1023" s="144" t="s">
        <v>2086</v>
      </c>
      <c r="F1023" s="144"/>
      <c r="G1023" s="144" t="s">
        <v>70</v>
      </c>
      <c r="H1023" s="144" t="s">
        <v>1779</v>
      </c>
      <c r="I1023" s="144" t="s">
        <v>4950</v>
      </c>
      <c r="J1023" s="144" t="s">
        <v>5267</v>
      </c>
      <c r="K1023" s="144" t="s">
        <v>5268</v>
      </c>
      <c r="L1023" s="144" t="s">
        <v>1817</v>
      </c>
      <c r="M1023" s="144" t="s">
        <v>5268</v>
      </c>
      <c r="N1023" s="145">
        <v>51</v>
      </c>
      <c r="O1023" s="146" t="b">
        <v>0</v>
      </c>
      <c r="P1023" s="144" t="s">
        <v>1822</v>
      </c>
      <c r="Q1023" t="s">
        <v>1823</v>
      </c>
      <c r="R1023" t="s">
        <v>614</v>
      </c>
    </row>
    <row r="1024" spans="1:18" x14ac:dyDescent="0.25">
      <c r="A1024" s="144" t="s">
        <v>12193</v>
      </c>
      <c r="B1024" s="144" t="s">
        <v>5270</v>
      </c>
      <c r="C1024" s="144"/>
      <c r="D1024" s="144" t="s">
        <v>1818</v>
      </c>
      <c r="E1024" s="144" t="s">
        <v>1926</v>
      </c>
      <c r="F1024" s="144"/>
      <c r="G1024" s="144" t="s">
        <v>70</v>
      </c>
      <c r="H1024" s="144" t="s">
        <v>1779</v>
      </c>
      <c r="I1024" s="144" t="s">
        <v>4950</v>
      </c>
      <c r="J1024" s="144" t="s">
        <v>5271</v>
      </c>
      <c r="K1024" s="144" t="s">
        <v>5272</v>
      </c>
      <c r="L1024" s="144" t="s">
        <v>1817</v>
      </c>
      <c r="M1024" s="144" t="s">
        <v>5272</v>
      </c>
      <c r="N1024" s="145">
        <v>51</v>
      </c>
      <c r="O1024" s="146" t="b">
        <v>0</v>
      </c>
      <c r="P1024" s="144" t="s">
        <v>1822</v>
      </c>
      <c r="Q1024" t="s">
        <v>1823</v>
      </c>
      <c r="R1024" t="s">
        <v>614</v>
      </c>
    </row>
    <row r="1025" spans="1:18" x14ac:dyDescent="0.25">
      <c r="A1025" s="144" t="s">
        <v>12209</v>
      </c>
      <c r="B1025" s="144" t="s">
        <v>5274</v>
      </c>
      <c r="C1025" s="144"/>
      <c r="D1025" s="144" t="s">
        <v>1818</v>
      </c>
      <c r="E1025" s="144" t="s">
        <v>1971</v>
      </c>
      <c r="F1025" s="144" t="s">
        <v>4354</v>
      </c>
      <c r="G1025" s="144" t="s">
        <v>71</v>
      </c>
      <c r="H1025" s="144" t="s">
        <v>1777</v>
      </c>
      <c r="I1025" s="144" t="s">
        <v>4950</v>
      </c>
      <c r="J1025" s="144" t="s">
        <v>5275</v>
      </c>
      <c r="K1025" s="144" t="s">
        <v>5276</v>
      </c>
      <c r="L1025" s="144" t="s">
        <v>1817</v>
      </c>
      <c r="M1025" s="144" t="s">
        <v>5277</v>
      </c>
      <c r="N1025" s="145">
        <v>51</v>
      </c>
      <c r="O1025" s="146" t="b">
        <v>0</v>
      </c>
      <c r="P1025" s="144" t="s">
        <v>1822</v>
      </c>
      <c r="Q1025" t="s">
        <v>1823</v>
      </c>
      <c r="R1025" t="s">
        <v>614</v>
      </c>
    </row>
    <row r="1026" spans="1:18" x14ac:dyDescent="0.25">
      <c r="A1026" s="144" t="s">
        <v>12224</v>
      </c>
      <c r="B1026" s="144" t="s">
        <v>5279</v>
      </c>
      <c r="C1026" s="144"/>
      <c r="D1026" s="144" t="s">
        <v>1818</v>
      </c>
      <c r="E1026" s="144" t="s">
        <v>1938</v>
      </c>
      <c r="F1026" s="144" t="s">
        <v>2704</v>
      </c>
      <c r="G1026" s="144" t="s">
        <v>70</v>
      </c>
      <c r="H1026" s="144" t="s">
        <v>1779</v>
      </c>
      <c r="I1026" s="144" t="s">
        <v>4950</v>
      </c>
      <c r="J1026" s="144" t="s">
        <v>5280</v>
      </c>
      <c r="K1026" s="144" t="s">
        <v>5281</v>
      </c>
      <c r="L1026" s="144" t="s">
        <v>1817</v>
      </c>
      <c r="M1026" s="144" t="s">
        <v>5281</v>
      </c>
      <c r="N1026" s="145">
        <v>51</v>
      </c>
      <c r="O1026" s="146" t="b">
        <v>0</v>
      </c>
      <c r="P1026" s="144" t="s">
        <v>1822</v>
      </c>
      <c r="Q1026" t="s">
        <v>1823</v>
      </c>
      <c r="R1026" t="s">
        <v>614</v>
      </c>
    </row>
    <row r="1027" spans="1:18" x14ac:dyDescent="0.25">
      <c r="A1027" s="144" t="s">
        <v>12210</v>
      </c>
      <c r="B1027" s="144" t="s">
        <v>5283</v>
      </c>
      <c r="C1027" s="144"/>
      <c r="D1027" s="144" t="s">
        <v>1818</v>
      </c>
      <c r="E1027" s="144" t="s">
        <v>1971</v>
      </c>
      <c r="F1027" s="144" t="s">
        <v>4257</v>
      </c>
      <c r="G1027" s="144" t="s">
        <v>71</v>
      </c>
      <c r="H1027" s="144" t="s">
        <v>1777</v>
      </c>
      <c r="I1027" s="144" t="s">
        <v>4950</v>
      </c>
      <c r="J1027" s="144" t="s">
        <v>5284</v>
      </c>
      <c r="K1027" s="144" t="s">
        <v>5285</v>
      </c>
      <c r="L1027" s="144" t="s">
        <v>1817</v>
      </c>
      <c r="M1027" s="144" t="s">
        <v>5286</v>
      </c>
      <c r="N1027" s="145">
        <v>51</v>
      </c>
      <c r="O1027" s="146" t="b">
        <v>0</v>
      </c>
      <c r="P1027" s="144" t="s">
        <v>1822</v>
      </c>
      <c r="Q1027" t="s">
        <v>1823</v>
      </c>
      <c r="R1027" t="s">
        <v>614</v>
      </c>
    </row>
    <row r="1028" spans="1:18" x14ac:dyDescent="0.25">
      <c r="A1028" s="144" t="s">
        <v>12167</v>
      </c>
      <c r="B1028" s="144" t="s">
        <v>5288</v>
      </c>
      <c r="C1028" s="144"/>
      <c r="D1028" s="144" t="s">
        <v>1818</v>
      </c>
      <c r="E1028" s="144" t="s">
        <v>2086</v>
      </c>
      <c r="F1028" s="144"/>
      <c r="G1028" s="144" t="s">
        <v>70</v>
      </c>
      <c r="H1028" s="144" t="s">
        <v>1779</v>
      </c>
      <c r="I1028" s="144" t="s">
        <v>4950</v>
      </c>
      <c r="J1028" s="144" t="s">
        <v>5289</v>
      </c>
      <c r="K1028" s="144" t="s">
        <v>5290</v>
      </c>
      <c r="L1028" s="144" t="s">
        <v>1817</v>
      </c>
      <c r="M1028" s="144" t="s">
        <v>5290</v>
      </c>
      <c r="N1028" s="145">
        <v>51</v>
      </c>
      <c r="O1028" s="146" t="b">
        <v>0</v>
      </c>
      <c r="P1028" s="144" t="s">
        <v>1822</v>
      </c>
      <c r="Q1028" t="s">
        <v>1823</v>
      </c>
      <c r="R1028" t="s">
        <v>614</v>
      </c>
    </row>
    <row r="1029" spans="1:18" x14ac:dyDescent="0.25">
      <c r="A1029" s="144" t="s">
        <v>12236</v>
      </c>
      <c r="B1029" s="144" t="s">
        <v>5292</v>
      </c>
      <c r="C1029" s="144"/>
      <c r="D1029" s="144" t="s">
        <v>1818</v>
      </c>
      <c r="E1029" s="144" t="s">
        <v>5293</v>
      </c>
      <c r="F1029" s="144"/>
      <c r="G1029" s="144" t="s">
        <v>1786</v>
      </c>
      <c r="H1029" s="144" t="s">
        <v>1787</v>
      </c>
      <c r="I1029" s="144" t="s">
        <v>4950</v>
      </c>
      <c r="J1029" s="144" t="s">
        <v>5294</v>
      </c>
      <c r="K1029" s="144" t="s">
        <v>5293</v>
      </c>
      <c r="L1029" s="144" t="s">
        <v>1817</v>
      </c>
      <c r="M1029" s="144" t="s">
        <v>5293</v>
      </c>
      <c r="N1029" s="145">
        <v>51</v>
      </c>
      <c r="O1029" s="146" t="b">
        <v>0</v>
      </c>
      <c r="P1029" s="144" t="s">
        <v>1822</v>
      </c>
      <c r="Q1029" t="s">
        <v>1823</v>
      </c>
      <c r="R1029" t="s">
        <v>614</v>
      </c>
    </row>
    <row r="1030" spans="1:18" x14ac:dyDescent="0.25">
      <c r="A1030" s="144" t="s">
        <v>12211</v>
      </c>
      <c r="B1030" s="144" t="s">
        <v>5296</v>
      </c>
      <c r="C1030" s="144"/>
      <c r="D1030" s="144" t="s">
        <v>1818</v>
      </c>
      <c r="E1030" s="144" t="s">
        <v>1971</v>
      </c>
      <c r="F1030" s="144"/>
      <c r="G1030" s="144" t="s">
        <v>71</v>
      </c>
      <c r="H1030" s="144" t="s">
        <v>1777</v>
      </c>
      <c r="I1030" s="144" t="s">
        <v>4950</v>
      </c>
      <c r="J1030" s="144" t="s">
        <v>5297</v>
      </c>
      <c r="K1030" s="144" t="s">
        <v>5298</v>
      </c>
      <c r="L1030" s="144" t="s">
        <v>1817</v>
      </c>
      <c r="M1030" s="144" t="s">
        <v>5298</v>
      </c>
      <c r="N1030" s="145">
        <v>51</v>
      </c>
      <c r="O1030" s="146" t="b">
        <v>0</v>
      </c>
      <c r="P1030" s="144" t="s">
        <v>1822</v>
      </c>
      <c r="Q1030" t="s">
        <v>1823</v>
      </c>
      <c r="R1030" t="s">
        <v>614</v>
      </c>
    </row>
    <row r="1031" spans="1:18" x14ac:dyDescent="0.25">
      <c r="A1031" s="144" t="s">
        <v>12222</v>
      </c>
      <c r="B1031" s="144" t="s">
        <v>5300</v>
      </c>
      <c r="C1031" s="144"/>
      <c r="D1031" s="144" t="s">
        <v>1818</v>
      </c>
      <c r="E1031" s="144" t="s">
        <v>5301</v>
      </c>
      <c r="F1031" s="144"/>
      <c r="G1031" s="144" t="s">
        <v>1786</v>
      </c>
      <c r="H1031" s="144" t="s">
        <v>1787</v>
      </c>
      <c r="I1031" s="144" t="s">
        <v>4950</v>
      </c>
      <c r="J1031" s="144" t="s">
        <v>5300</v>
      </c>
      <c r="K1031" s="144" t="s">
        <v>5301</v>
      </c>
      <c r="L1031" s="144" t="s">
        <v>1817</v>
      </c>
      <c r="M1031" s="144" t="s">
        <v>5301</v>
      </c>
      <c r="N1031" s="145">
        <v>51</v>
      </c>
      <c r="O1031" s="146" t="b">
        <v>0</v>
      </c>
      <c r="P1031" s="144" t="s">
        <v>1822</v>
      </c>
      <c r="Q1031" t="s">
        <v>1823</v>
      </c>
      <c r="R1031" t="s">
        <v>614</v>
      </c>
    </row>
    <row r="1032" spans="1:18" x14ac:dyDescent="0.25">
      <c r="A1032" s="144" t="s">
        <v>12194</v>
      </c>
      <c r="B1032" s="144" t="s">
        <v>5303</v>
      </c>
      <c r="C1032" s="144"/>
      <c r="D1032" s="144" t="s">
        <v>1818</v>
      </c>
      <c r="E1032" s="144" t="s">
        <v>1926</v>
      </c>
      <c r="F1032" s="144"/>
      <c r="G1032" s="144" t="s">
        <v>70</v>
      </c>
      <c r="H1032" s="144" t="s">
        <v>1779</v>
      </c>
      <c r="I1032" s="144" t="s">
        <v>4950</v>
      </c>
      <c r="J1032" s="144" t="s">
        <v>5304</v>
      </c>
      <c r="K1032" s="144" t="s">
        <v>5305</v>
      </c>
      <c r="L1032" s="144" t="s">
        <v>1817</v>
      </c>
      <c r="M1032" s="144" t="s">
        <v>5305</v>
      </c>
      <c r="N1032" s="145">
        <v>51</v>
      </c>
      <c r="O1032" s="146" t="b">
        <v>0</v>
      </c>
      <c r="P1032" s="144" t="s">
        <v>1822</v>
      </c>
      <c r="Q1032" t="s">
        <v>1823</v>
      </c>
      <c r="R1032" t="s">
        <v>614</v>
      </c>
    </row>
    <row r="1033" spans="1:18" x14ac:dyDescent="0.25">
      <c r="A1033" s="144" t="s">
        <v>12225</v>
      </c>
      <c r="B1033" s="144" t="s">
        <v>5307</v>
      </c>
      <c r="C1033" s="144"/>
      <c r="D1033" s="144" t="s">
        <v>1818</v>
      </c>
      <c r="E1033" s="144" t="s">
        <v>4064</v>
      </c>
      <c r="F1033" s="144"/>
      <c r="G1033" s="144" t="s">
        <v>71</v>
      </c>
      <c r="H1033" s="144" t="s">
        <v>1777</v>
      </c>
      <c r="I1033" s="144" t="s">
        <v>4810</v>
      </c>
      <c r="J1033" s="144" t="s">
        <v>5308</v>
      </c>
      <c r="K1033" s="144" t="s">
        <v>5309</v>
      </c>
      <c r="L1033" s="144" t="s">
        <v>1817</v>
      </c>
      <c r="M1033" s="144" t="s">
        <v>5309</v>
      </c>
      <c r="N1033" s="145">
        <v>51</v>
      </c>
      <c r="O1033" s="146" t="b">
        <v>0</v>
      </c>
      <c r="P1033" s="144" t="s">
        <v>1822</v>
      </c>
      <c r="Q1033" t="s">
        <v>1823</v>
      </c>
      <c r="R1033" t="s">
        <v>614</v>
      </c>
    </row>
    <row r="1034" spans="1:18" x14ac:dyDescent="0.25">
      <c r="A1034" s="144" t="s">
        <v>12215</v>
      </c>
      <c r="B1034" s="144" t="s">
        <v>5311</v>
      </c>
      <c r="C1034" s="144"/>
      <c r="D1034" s="144" t="s">
        <v>1818</v>
      </c>
      <c r="E1034" s="144" t="s">
        <v>1881</v>
      </c>
      <c r="F1034" s="144"/>
      <c r="G1034" s="144" t="s">
        <v>71</v>
      </c>
      <c r="H1034" s="144" t="s">
        <v>1777</v>
      </c>
      <c r="I1034" s="144" t="s">
        <v>4950</v>
      </c>
      <c r="J1034" s="144" t="s">
        <v>5312</v>
      </c>
      <c r="K1034" s="144" t="s">
        <v>5313</v>
      </c>
      <c r="L1034" s="144" t="s">
        <v>1817</v>
      </c>
      <c r="M1034" s="144" t="s">
        <v>5313</v>
      </c>
      <c r="N1034" s="145">
        <v>51</v>
      </c>
      <c r="O1034" s="146" t="b">
        <v>0</v>
      </c>
      <c r="P1034" s="144" t="s">
        <v>1822</v>
      </c>
      <c r="Q1034" t="s">
        <v>1823</v>
      </c>
      <c r="R1034" t="s">
        <v>614</v>
      </c>
    </row>
    <row r="1035" spans="1:18" x14ac:dyDescent="0.25">
      <c r="A1035" s="144" t="s">
        <v>12168</v>
      </c>
      <c r="B1035" s="144" t="s">
        <v>5315</v>
      </c>
      <c r="C1035" s="144"/>
      <c r="D1035" s="144" t="s">
        <v>1818</v>
      </c>
      <c r="E1035" s="144"/>
      <c r="F1035" s="144"/>
      <c r="G1035" s="144" t="s">
        <v>1786</v>
      </c>
      <c r="H1035" s="144" t="s">
        <v>1787</v>
      </c>
      <c r="I1035" s="144" t="s">
        <v>4950</v>
      </c>
      <c r="J1035" s="144" t="s">
        <v>5316</v>
      </c>
      <c r="K1035" s="144" t="s">
        <v>5316</v>
      </c>
      <c r="L1035" s="144" t="s">
        <v>1817</v>
      </c>
      <c r="M1035" s="144" t="s">
        <v>5316</v>
      </c>
      <c r="N1035" s="145">
        <v>51</v>
      </c>
      <c r="O1035" s="146" t="b">
        <v>0</v>
      </c>
      <c r="P1035" s="144" t="s">
        <v>1822</v>
      </c>
      <c r="Q1035" t="s">
        <v>1823</v>
      </c>
      <c r="R1035" t="s">
        <v>614</v>
      </c>
    </row>
    <row r="1036" spans="1:18" x14ac:dyDescent="0.25">
      <c r="A1036" s="144" t="s">
        <v>12221</v>
      </c>
      <c r="B1036" s="144" t="s">
        <v>5318</v>
      </c>
      <c r="C1036" s="144"/>
      <c r="D1036" s="144" t="s">
        <v>1818</v>
      </c>
      <c r="E1036" s="144" t="s">
        <v>1938</v>
      </c>
      <c r="F1036" s="144"/>
      <c r="G1036" s="144" t="s">
        <v>70</v>
      </c>
      <c r="H1036" s="144" t="s">
        <v>1779</v>
      </c>
      <c r="I1036" s="144" t="s">
        <v>4810</v>
      </c>
      <c r="J1036" s="144" t="s">
        <v>5318</v>
      </c>
      <c r="K1036" s="144" t="s">
        <v>5319</v>
      </c>
      <c r="L1036" s="144" t="s">
        <v>1817</v>
      </c>
      <c r="M1036" s="144" t="s">
        <v>5319</v>
      </c>
      <c r="N1036" s="145">
        <v>51</v>
      </c>
      <c r="O1036" s="146" t="b">
        <v>0</v>
      </c>
      <c r="P1036" s="144" t="s">
        <v>1822</v>
      </c>
      <c r="Q1036" t="s">
        <v>1823</v>
      </c>
      <c r="R1036" t="s">
        <v>614</v>
      </c>
    </row>
    <row r="1037" spans="1:18" x14ac:dyDescent="0.25">
      <c r="A1037" s="144" t="s">
        <v>12244</v>
      </c>
      <c r="B1037" s="144" t="s">
        <v>5321</v>
      </c>
      <c r="C1037" s="144"/>
      <c r="D1037" s="144" t="s">
        <v>1818</v>
      </c>
      <c r="E1037" s="144" t="s">
        <v>1955</v>
      </c>
      <c r="F1037" s="144"/>
      <c r="G1037" s="144" t="s">
        <v>1786</v>
      </c>
      <c r="H1037" s="144" t="s">
        <v>1787</v>
      </c>
      <c r="I1037" s="144" t="s">
        <v>4810</v>
      </c>
      <c r="J1037" s="144" t="s">
        <v>5321</v>
      </c>
      <c r="K1037" s="144" t="s">
        <v>5322</v>
      </c>
      <c r="L1037" s="144" t="s">
        <v>1817</v>
      </c>
      <c r="M1037" s="144" t="s">
        <v>5322</v>
      </c>
      <c r="N1037" s="145">
        <v>51</v>
      </c>
      <c r="O1037" s="146" t="b">
        <v>0</v>
      </c>
      <c r="P1037" s="144" t="s">
        <v>1822</v>
      </c>
      <c r="Q1037" t="s">
        <v>1823</v>
      </c>
      <c r="R1037" t="s">
        <v>614</v>
      </c>
    </row>
    <row r="1038" spans="1:18" x14ac:dyDescent="0.25">
      <c r="A1038" s="144" t="s">
        <v>12169</v>
      </c>
      <c r="B1038" s="144" t="s">
        <v>5324</v>
      </c>
      <c r="C1038" s="144"/>
      <c r="D1038" s="144" t="s">
        <v>1818</v>
      </c>
      <c r="E1038" s="144" t="s">
        <v>1832</v>
      </c>
      <c r="F1038" s="144"/>
      <c r="G1038" s="144" t="s">
        <v>70</v>
      </c>
      <c r="H1038" s="144" t="s">
        <v>1779</v>
      </c>
      <c r="I1038" s="144" t="s">
        <v>4810</v>
      </c>
      <c r="J1038" s="144" t="s">
        <v>5324</v>
      </c>
      <c r="K1038" s="144" t="s">
        <v>5325</v>
      </c>
      <c r="L1038" s="144" t="s">
        <v>1817</v>
      </c>
      <c r="M1038" s="144" t="s">
        <v>5325</v>
      </c>
      <c r="N1038" s="145">
        <v>51</v>
      </c>
      <c r="O1038" s="146" t="b">
        <v>0</v>
      </c>
      <c r="P1038" s="144" t="s">
        <v>1822</v>
      </c>
      <c r="Q1038" t="s">
        <v>1823</v>
      </c>
      <c r="R1038" t="s">
        <v>614</v>
      </c>
    </row>
    <row r="1039" spans="1:18" x14ac:dyDescent="0.25">
      <c r="A1039" s="144" t="s">
        <v>12213</v>
      </c>
      <c r="B1039" s="144" t="s">
        <v>5327</v>
      </c>
      <c r="C1039" s="144"/>
      <c r="D1039" s="144" t="s">
        <v>1818</v>
      </c>
      <c r="E1039" s="144" t="s">
        <v>1971</v>
      </c>
      <c r="F1039" s="144"/>
      <c r="G1039" s="144" t="s">
        <v>71</v>
      </c>
      <c r="H1039" s="144" t="s">
        <v>1777</v>
      </c>
      <c r="I1039" s="144" t="s">
        <v>4810</v>
      </c>
      <c r="J1039" s="144" t="s">
        <v>5327</v>
      </c>
      <c r="K1039" s="144" t="s">
        <v>5328</v>
      </c>
      <c r="L1039" s="144" t="s">
        <v>1817</v>
      </c>
      <c r="M1039" s="144" t="s">
        <v>5328</v>
      </c>
      <c r="N1039" s="145">
        <v>51</v>
      </c>
      <c r="O1039" s="146" t="b">
        <v>0</v>
      </c>
      <c r="P1039" s="144" t="s">
        <v>1822</v>
      </c>
      <c r="Q1039" t="s">
        <v>1823</v>
      </c>
      <c r="R1039" t="s">
        <v>614</v>
      </c>
    </row>
    <row r="1040" spans="1:18" x14ac:dyDescent="0.25">
      <c r="A1040" s="144" t="s">
        <v>11094</v>
      </c>
      <c r="B1040" s="144" t="s">
        <v>617</v>
      </c>
      <c r="C1040" s="144"/>
      <c r="D1040" s="144" t="s">
        <v>1818</v>
      </c>
      <c r="E1040" s="144"/>
      <c r="F1040" s="144"/>
      <c r="G1040" s="144" t="s">
        <v>71</v>
      </c>
      <c r="H1040" s="144" t="s">
        <v>1777</v>
      </c>
      <c r="I1040" s="144" t="s">
        <v>1852</v>
      </c>
      <c r="J1040" s="144"/>
      <c r="K1040" s="144"/>
      <c r="L1040" s="144" t="s">
        <v>1817</v>
      </c>
      <c r="M1040" s="144" t="s">
        <v>5329</v>
      </c>
      <c r="N1040" s="145">
        <v>51</v>
      </c>
      <c r="O1040" s="146" t="b">
        <v>0</v>
      </c>
      <c r="P1040" s="144" t="s">
        <v>1822</v>
      </c>
      <c r="Q1040" t="s">
        <v>1823</v>
      </c>
      <c r="R1040" t="s">
        <v>616</v>
      </c>
    </row>
    <row r="1041" spans="1:18" x14ac:dyDescent="0.25">
      <c r="A1041" s="144" t="s">
        <v>12247</v>
      </c>
      <c r="B1041" s="144" t="s">
        <v>619</v>
      </c>
      <c r="C1041" s="144"/>
      <c r="D1041" s="144" t="s">
        <v>1818</v>
      </c>
      <c r="E1041" s="144"/>
      <c r="F1041" s="144"/>
      <c r="G1041" s="144" t="s">
        <v>1782</v>
      </c>
      <c r="H1041" s="144" t="s">
        <v>1783</v>
      </c>
      <c r="I1041" s="144" t="s">
        <v>1852</v>
      </c>
      <c r="J1041" s="144" t="s">
        <v>5330</v>
      </c>
      <c r="K1041" s="144" t="s">
        <v>5331</v>
      </c>
      <c r="L1041" s="144" t="s">
        <v>5332</v>
      </c>
      <c r="M1041" s="144" t="s">
        <v>5333</v>
      </c>
      <c r="N1041" s="145">
        <v>45</v>
      </c>
      <c r="O1041" s="146" t="b">
        <v>0</v>
      </c>
      <c r="P1041" s="144" t="s">
        <v>1822</v>
      </c>
      <c r="Q1041" t="s">
        <v>1823</v>
      </c>
      <c r="R1041" t="s">
        <v>618</v>
      </c>
    </row>
    <row r="1042" spans="1:18" x14ac:dyDescent="0.25">
      <c r="A1042" s="144" t="s">
        <v>12249</v>
      </c>
      <c r="B1042" s="144" t="s">
        <v>5335</v>
      </c>
      <c r="C1042" s="144" t="s">
        <v>1817</v>
      </c>
      <c r="D1042" s="144" t="s">
        <v>1818</v>
      </c>
      <c r="E1042" s="144" t="s">
        <v>1938</v>
      </c>
      <c r="F1042" s="144"/>
      <c r="G1042" s="144" t="s">
        <v>1782</v>
      </c>
      <c r="H1042" s="144" t="s">
        <v>1783</v>
      </c>
      <c r="I1042" s="144" t="s">
        <v>1852</v>
      </c>
      <c r="J1042" s="144"/>
      <c r="K1042" s="144" t="s">
        <v>5336</v>
      </c>
      <c r="L1042" s="144"/>
      <c r="M1042" s="144" t="s">
        <v>5336</v>
      </c>
      <c r="N1042" s="145"/>
      <c r="O1042" s="146" t="b">
        <v>0</v>
      </c>
      <c r="P1042" s="144" t="s">
        <v>1822</v>
      </c>
      <c r="Q1042" t="s">
        <v>1823</v>
      </c>
      <c r="R1042" t="s">
        <v>618</v>
      </c>
    </row>
    <row r="1043" spans="1:18" x14ac:dyDescent="0.25">
      <c r="A1043" s="144" t="s">
        <v>12250</v>
      </c>
      <c r="B1043" s="144" t="s">
        <v>5338</v>
      </c>
      <c r="C1043" s="144" t="s">
        <v>1817</v>
      </c>
      <c r="D1043" s="144" t="s">
        <v>1818</v>
      </c>
      <c r="E1043" s="144" t="s">
        <v>1938</v>
      </c>
      <c r="F1043" s="144"/>
      <c r="G1043" s="144" t="s">
        <v>1782</v>
      </c>
      <c r="H1043" s="144" t="s">
        <v>1783</v>
      </c>
      <c r="I1043" s="144" t="s">
        <v>1852</v>
      </c>
      <c r="J1043" s="144"/>
      <c r="K1043" s="144" t="s">
        <v>5339</v>
      </c>
      <c r="L1043" s="144"/>
      <c r="M1043" s="144" t="s">
        <v>5339</v>
      </c>
      <c r="N1043" s="145"/>
      <c r="O1043" s="146" t="b">
        <v>0</v>
      </c>
      <c r="P1043" s="144" t="s">
        <v>1822</v>
      </c>
      <c r="Q1043" t="s">
        <v>1823</v>
      </c>
      <c r="R1043" t="s">
        <v>618</v>
      </c>
    </row>
    <row r="1044" spans="1:18" x14ac:dyDescent="0.25">
      <c r="A1044" s="144" t="s">
        <v>12248</v>
      </c>
      <c r="B1044" s="144" t="s">
        <v>5341</v>
      </c>
      <c r="C1044" s="144" t="s">
        <v>1817</v>
      </c>
      <c r="D1044" s="144" t="s">
        <v>1818</v>
      </c>
      <c r="E1044" s="144" t="s">
        <v>1926</v>
      </c>
      <c r="F1044" s="144"/>
      <c r="G1044" s="144" t="s">
        <v>1782</v>
      </c>
      <c r="H1044" s="144" t="s">
        <v>1783</v>
      </c>
      <c r="I1044" s="144" t="s">
        <v>1852</v>
      </c>
      <c r="J1044" s="144"/>
      <c r="K1044" s="144" t="s">
        <v>5342</v>
      </c>
      <c r="L1044" s="144"/>
      <c r="M1044" s="144" t="s">
        <v>5342</v>
      </c>
      <c r="N1044" s="145">
        <v>45</v>
      </c>
      <c r="O1044" s="146" t="b">
        <v>0</v>
      </c>
      <c r="P1044" s="144" t="s">
        <v>1822</v>
      </c>
      <c r="Q1044" t="s">
        <v>1823</v>
      </c>
      <c r="R1044" t="s">
        <v>618</v>
      </c>
    </row>
    <row r="1045" spans="1:18" x14ac:dyDescent="0.25">
      <c r="A1045" s="144" t="s">
        <v>12251</v>
      </c>
      <c r="B1045" s="144" t="s">
        <v>5344</v>
      </c>
      <c r="C1045" s="144" t="s">
        <v>1817</v>
      </c>
      <c r="D1045" s="144" t="s">
        <v>1818</v>
      </c>
      <c r="E1045" s="144" t="s">
        <v>1938</v>
      </c>
      <c r="F1045" s="144"/>
      <c r="G1045" s="144" t="s">
        <v>1782</v>
      </c>
      <c r="H1045" s="144" t="s">
        <v>1783</v>
      </c>
      <c r="I1045" s="144" t="s">
        <v>1852</v>
      </c>
      <c r="J1045" s="144"/>
      <c r="K1045" s="144" t="s">
        <v>5345</v>
      </c>
      <c r="L1045" s="144"/>
      <c r="M1045" s="144" t="s">
        <v>5345</v>
      </c>
      <c r="N1045" s="145"/>
      <c r="O1045" s="146" t="b">
        <v>0</v>
      </c>
      <c r="P1045" s="144" t="s">
        <v>1822</v>
      </c>
      <c r="Q1045" t="s">
        <v>1823</v>
      </c>
      <c r="R1045" t="s">
        <v>618</v>
      </c>
    </row>
    <row r="1046" spans="1:18" x14ac:dyDescent="0.25">
      <c r="A1046" s="144" t="s">
        <v>12252</v>
      </c>
      <c r="B1046" s="144" t="s">
        <v>5347</v>
      </c>
      <c r="C1046" s="144" t="s">
        <v>1817</v>
      </c>
      <c r="D1046" s="144" t="s">
        <v>1818</v>
      </c>
      <c r="E1046" s="144" t="s">
        <v>1938</v>
      </c>
      <c r="F1046" s="144"/>
      <c r="G1046" s="144" t="s">
        <v>1782</v>
      </c>
      <c r="H1046" s="144" t="s">
        <v>1783</v>
      </c>
      <c r="I1046" s="144" t="s">
        <v>1852</v>
      </c>
      <c r="J1046" s="144"/>
      <c r="K1046" s="144" t="s">
        <v>5348</v>
      </c>
      <c r="L1046" s="144"/>
      <c r="M1046" s="144" t="s">
        <v>5348</v>
      </c>
      <c r="N1046" s="145"/>
      <c r="O1046" s="146" t="b">
        <v>0</v>
      </c>
      <c r="P1046" s="144" t="s">
        <v>1822</v>
      </c>
      <c r="Q1046" t="s">
        <v>1823</v>
      </c>
      <c r="R1046" t="s">
        <v>618</v>
      </c>
    </row>
    <row r="1047" spans="1:18" x14ac:dyDescent="0.25">
      <c r="A1047" s="144" t="s">
        <v>12267</v>
      </c>
      <c r="B1047" s="144" t="s">
        <v>621</v>
      </c>
      <c r="C1047" s="144" t="s">
        <v>5349</v>
      </c>
      <c r="D1047" s="144" t="s">
        <v>1836</v>
      </c>
      <c r="E1047" s="144"/>
      <c r="F1047" s="144"/>
      <c r="G1047" s="144"/>
      <c r="H1047" s="144"/>
      <c r="I1047" s="144" t="s">
        <v>1852</v>
      </c>
      <c r="J1047" s="144"/>
      <c r="K1047" s="144"/>
      <c r="L1047" s="144" t="s">
        <v>5350</v>
      </c>
      <c r="M1047" s="144" t="s">
        <v>5351</v>
      </c>
      <c r="N1047" s="145">
        <v>50</v>
      </c>
      <c r="O1047" s="146" t="b">
        <v>0</v>
      </c>
      <c r="P1047" s="144" t="s">
        <v>1822</v>
      </c>
      <c r="Q1047" t="s">
        <v>1823</v>
      </c>
      <c r="R1047" t="s">
        <v>620</v>
      </c>
    </row>
    <row r="1048" spans="1:18" x14ac:dyDescent="0.25">
      <c r="A1048" s="144" t="s">
        <v>12256</v>
      </c>
      <c r="B1048" s="144" t="s">
        <v>5353</v>
      </c>
      <c r="C1048" s="144"/>
      <c r="D1048" s="144" t="s">
        <v>1818</v>
      </c>
      <c r="E1048" s="144" t="s">
        <v>1930</v>
      </c>
      <c r="F1048" s="144"/>
      <c r="G1048" s="144" t="s">
        <v>1784</v>
      </c>
      <c r="H1048" s="144" t="s">
        <v>1785</v>
      </c>
      <c r="I1048" s="144" t="s">
        <v>5354</v>
      </c>
      <c r="J1048" s="144" t="s">
        <v>5353</v>
      </c>
      <c r="K1048" s="144" t="s">
        <v>5355</v>
      </c>
      <c r="L1048" s="144"/>
      <c r="M1048" s="144" t="s">
        <v>5355</v>
      </c>
      <c r="N1048" s="145">
        <v>50</v>
      </c>
      <c r="O1048" s="146" t="b">
        <v>0</v>
      </c>
      <c r="P1048" s="144" t="s">
        <v>1822</v>
      </c>
      <c r="Q1048" t="s">
        <v>1823</v>
      </c>
      <c r="R1048" t="s">
        <v>620</v>
      </c>
    </row>
    <row r="1049" spans="1:18" x14ac:dyDescent="0.25">
      <c r="A1049" s="144" t="s">
        <v>12263</v>
      </c>
      <c r="B1049" s="144" t="s">
        <v>5357</v>
      </c>
      <c r="C1049" s="144"/>
      <c r="D1049" s="144" t="s">
        <v>1818</v>
      </c>
      <c r="E1049" s="144"/>
      <c r="F1049" s="144"/>
      <c r="G1049" s="144" t="s">
        <v>71</v>
      </c>
      <c r="H1049" s="144" t="s">
        <v>1777</v>
      </c>
      <c r="I1049" s="144" t="s">
        <v>5354</v>
      </c>
      <c r="J1049" s="144"/>
      <c r="K1049" s="144"/>
      <c r="L1049" s="144"/>
      <c r="M1049" s="144" t="s">
        <v>5358</v>
      </c>
      <c r="N1049" s="145">
        <v>50</v>
      </c>
      <c r="O1049" s="146" t="b">
        <v>0</v>
      </c>
      <c r="P1049" s="144" t="s">
        <v>1822</v>
      </c>
      <c r="Q1049" t="s">
        <v>1823</v>
      </c>
      <c r="R1049" t="s">
        <v>620</v>
      </c>
    </row>
    <row r="1050" spans="1:18" x14ac:dyDescent="0.25">
      <c r="A1050" s="144" t="s">
        <v>12257</v>
      </c>
      <c r="B1050" s="144" t="s">
        <v>5360</v>
      </c>
      <c r="C1050" s="144"/>
      <c r="D1050" s="144" t="s">
        <v>1818</v>
      </c>
      <c r="E1050" s="144"/>
      <c r="F1050" s="144"/>
      <c r="G1050" s="144" t="s">
        <v>1784</v>
      </c>
      <c r="H1050" s="144" t="s">
        <v>1785</v>
      </c>
      <c r="I1050" s="144" t="s">
        <v>5354</v>
      </c>
      <c r="J1050" s="144"/>
      <c r="K1050" s="144"/>
      <c r="L1050" s="144"/>
      <c r="M1050" s="144" t="s">
        <v>5361</v>
      </c>
      <c r="N1050" s="145">
        <v>50</v>
      </c>
      <c r="O1050" s="146" t="b">
        <v>0</v>
      </c>
      <c r="P1050" s="144" t="s">
        <v>1822</v>
      </c>
      <c r="Q1050" t="s">
        <v>1823</v>
      </c>
      <c r="R1050" t="s">
        <v>620</v>
      </c>
    </row>
    <row r="1051" spans="1:18" x14ac:dyDescent="0.25">
      <c r="A1051" s="144" t="s">
        <v>12258</v>
      </c>
      <c r="B1051" s="144" t="s">
        <v>5363</v>
      </c>
      <c r="C1051" s="144"/>
      <c r="D1051" s="144" t="s">
        <v>1818</v>
      </c>
      <c r="E1051" s="144"/>
      <c r="F1051" s="144"/>
      <c r="G1051" s="144" t="s">
        <v>1784</v>
      </c>
      <c r="H1051" s="144" t="s">
        <v>1785</v>
      </c>
      <c r="I1051" s="144" t="s">
        <v>5354</v>
      </c>
      <c r="J1051" s="144"/>
      <c r="K1051" s="144"/>
      <c r="L1051" s="144"/>
      <c r="M1051" s="144" t="s">
        <v>5364</v>
      </c>
      <c r="N1051" s="145">
        <v>50</v>
      </c>
      <c r="O1051" s="146" t="b">
        <v>0</v>
      </c>
      <c r="P1051" s="144" t="s">
        <v>1822</v>
      </c>
      <c r="Q1051" t="s">
        <v>1823</v>
      </c>
      <c r="R1051" t="s">
        <v>620</v>
      </c>
    </row>
    <row r="1052" spans="1:18" x14ac:dyDescent="0.25">
      <c r="A1052" s="144" t="s">
        <v>12259</v>
      </c>
      <c r="B1052" s="144" t="s">
        <v>5366</v>
      </c>
      <c r="C1052" s="144"/>
      <c r="D1052" s="144" t="s">
        <v>1818</v>
      </c>
      <c r="E1052" s="144"/>
      <c r="F1052" s="144"/>
      <c r="G1052" s="144" t="s">
        <v>1784</v>
      </c>
      <c r="H1052" s="144" t="s">
        <v>1785</v>
      </c>
      <c r="I1052" s="144" t="s">
        <v>5354</v>
      </c>
      <c r="J1052" s="144"/>
      <c r="K1052" s="144"/>
      <c r="L1052" s="144"/>
      <c r="M1052" s="144" t="s">
        <v>5367</v>
      </c>
      <c r="N1052" s="145">
        <v>50</v>
      </c>
      <c r="O1052" s="146" t="b">
        <v>0</v>
      </c>
      <c r="P1052" s="144" t="s">
        <v>3857</v>
      </c>
      <c r="Q1052" t="s">
        <v>1823</v>
      </c>
      <c r="R1052" t="s">
        <v>620</v>
      </c>
    </row>
    <row r="1053" spans="1:18" x14ac:dyDescent="0.25">
      <c r="A1053" s="144" t="s">
        <v>12262</v>
      </c>
      <c r="B1053" s="144" t="s">
        <v>5369</v>
      </c>
      <c r="C1053" s="144"/>
      <c r="D1053" s="144" t="s">
        <v>1818</v>
      </c>
      <c r="E1053" s="144"/>
      <c r="F1053" s="144"/>
      <c r="G1053" s="144" t="s">
        <v>1784</v>
      </c>
      <c r="H1053" s="144" t="s">
        <v>1785</v>
      </c>
      <c r="I1053" s="144" t="s">
        <v>5354</v>
      </c>
      <c r="J1053" s="144"/>
      <c r="K1053" s="144"/>
      <c r="L1053" s="144"/>
      <c r="M1053" s="144" t="s">
        <v>5370</v>
      </c>
      <c r="N1053" s="145">
        <v>50</v>
      </c>
      <c r="O1053" s="146" t="b">
        <v>0</v>
      </c>
      <c r="P1053" s="144" t="s">
        <v>1822</v>
      </c>
      <c r="Q1053" t="s">
        <v>1823</v>
      </c>
      <c r="R1053" t="s">
        <v>620</v>
      </c>
    </row>
    <row r="1054" spans="1:18" x14ac:dyDescent="0.25">
      <c r="A1054" s="144" t="s">
        <v>12253</v>
      </c>
      <c r="B1054" s="144" t="s">
        <v>5372</v>
      </c>
      <c r="C1054" s="144"/>
      <c r="D1054" s="144" t="s">
        <v>1818</v>
      </c>
      <c r="E1054" s="144" t="s">
        <v>2734</v>
      </c>
      <c r="F1054" s="144"/>
      <c r="G1054" s="144" t="s">
        <v>1786</v>
      </c>
      <c r="H1054" s="144" t="s">
        <v>1787</v>
      </c>
      <c r="I1054" s="144" t="s">
        <v>5354</v>
      </c>
      <c r="J1054" s="144" t="s">
        <v>5373</v>
      </c>
      <c r="K1054" s="144" t="s">
        <v>5374</v>
      </c>
      <c r="L1054" s="144"/>
      <c r="M1054" s="144" t="s">
        <v>5374</v>
      </c>
      <c r="N1054" s="145">
        <v>50</v>
      </c>
      <c r="O1054" s="146" t="b">
        <v>0</v>
      </c>
      <c r="P1054" s="144" t="s">
        <v>1822</v>
      </c>
      <c r="Q1054" t="s">
        <v>1823</v>
      </c>
      <c r="R1054" t="s">
        <v>620</v>
      </c>
    </row>
    <row r="1055" spans="1:18" x14ac:dyDescent="0.25">
      <c r="A1055" s="144" t="s">
        <v>12254</v>
      </c>
      <c r="B1055" s="144" t="s">
        <v>5376</v>
      </c>
      <c r="C1055" s="144"/>
      <c r="D1055" s="144" t="s">
        <v>1818</v>
      </c>
      <c r="E1055" s="144" t="s">
        <v>2734</v>
      </c>
      <c r="F1055" s="144"/>
      <c r="G1055" s="144" t="s">
        <v>1788</v>
      </c>
      <c r="H1055" s="144" t="s">
        <v>1789</v>
      </c>
      <c r="I1055" s="144" t="s">
        <v>5354</v>
      </c>
      <c r="J1055" s="144" t="s">
        <v>5376</v>
      </c>
      <c r="K1055" s="144" t="s">
        <v>5377</v>
      </c>
      <c r="L1055" s="144"/>
      <c r="M1055" s="144" t="s">
        <v>5377</v>
      </c>
      <c r="N1055" s="145">
        <v>50</v>
      </c>
      <c r="O1055" s="146" t="b">
        <v>0</v>
      </c>
      <c r="P1055" s="144" t="s">
        <v>1822</v>
      </c>
      <c r="Q1055" t="s">
        <v>1823</v>
      </c>
      <c r="R1055" t="s">
        <v>620</v>
      </c>
    </row>
    <row r="1056" spans="1:18" x14ac:dyDescent="0.25">
      <c r="A1056" s="144" t="s">
        <v>12264</v>
      </c>
      <c r="B1056" s="144" t="s">
        <v>5379</v>
      </c>
      <c r="C1056" s="144"/>
      <c r="D1056" s="144" t="s">
        <v>1818</v>
      </c>
      <c r="E1056" s="144"/>
      <c r="F1056" s="144"/>
      <c r="G1056" s="144" t="s">
        <v>1784</v>
      </c>
      <c r="H1056" s="144" t="s">
        <v>1785</v>
      </c>
      <c r="I1056" s="144" t="s">
        <v>5354</v>
      </c>
      <c r="J1056" s="144"/>
      <c r="K1056" s="144"/>
      <c r="L1056" s="144"/>
      <c r="M1056" s="144" t="s">
        <v>5380</v>
      </c>
      <c r="N1056" s="145">
        <v>50</v>
      </c>
      <c r="O1056" s="146" t="b">
        <v>0</v>
      </c>
      <c r="P1056" s="144" t="s">
        <v>1822</v>
      </c>
      <c r="Q1056" t="s">
        <v>1823</v>
      </c>
      <c r="R1056" t="s">
        <v>620</v>
      </c>
    </row>
    <row r="1057" spans="1:18" x14ac:dyDescent="0.25">
      <c r="A1057" s="144" t="s">
        <v>12265</v>
      </c>
      <c r="B1057" s="144" t="s">
        <v>5382</v>
      </c>
      <c r="C1057" s="144"/>
      <c r="D1057" s="144" t="s">
        <v>1818</v>
      </c>
      <c r="E1057" s="144"/>
      <c r="F1057" s="144"/>
      <c r="G1057" s="144" t="s">
        <v>71</v>
      </c>
      <c r="H1057" s="144" t="s">
        <v>1777</v>
      </c>
      <c r="I1057" s="144" t="s">
        <v>5354</v>
      </c>
      <c r="J1057" s="144"/>
      <c r="K1057" s="144"/>
      <c r="L1057" s="144"/>
      <c r="M1057" s="144" t="s">
        <v>5383</v>
      </c>
      <c r="N1057" s="145">
        <v>50</v>
      </c>
      <c r="O1057" s="146" t="b">
        <v>0</v>
      </c>
      <c r="P1057" s="144" t="s">
        <v>1822</v>
      </c>
      <c r="Q1057" t="s">
        <v>1823</v>
      </c>
      <c r="R1057" t="s">
        <v>620</v>
      </c>
    </row>
    <row r="1058" spans="1:18" x14ac:dyDescent="0.25">
      <c r="A1058" s="144" t="s">
        <v>12260</v>
      </c>
      <c r="B1058" s="144" t="s">
        <v>5385</v>
      </c>
      <c r="C1058" s="144"/>
      <c r="D1058" s="144" t="s">
        <v>1818</v>
      </c>
      <c r="E1058" s="144"/>
      <c r="F1058" s="144"/>
      <c r="G1058" s="144" t="s">
        <v>1784</v>
      </c>
      <c r="H1058" s="144" t="s">
        <v>1785</v>
      </c>
      <c r="I1058" s="144" t="s">
        <v>5354</v>
      </c>
      <c r="J1058" s="144"/>
      <c r="K1058" s="144"/>
      <c r="L1058" s="144"/>
      <c r="M1058" s="144" t="s">
        <v>5386</v>
      </c>
      <c r="N1058" s="145">
        <v>50</v>
      </c>
      <c r="O1058" s="146" t="b">
        <v>0</v>
      </c>
      <c r="P1058" s="144" t="s">
        <v>1822</v>
      </c>
      <c r="Q1058" t="s">
        <v>1823</v>
      </c>
      <c r="R1058" t="s">
        <v>620</v>
      </c>
    </row>
    <row r="1059" spans="1:18" x14ac:dyDescent="0.25">
      <c r="A1059" s="144" t="s">
        <v>12255</v>
      </c>
      <c r="B1059" s="144" t="s">
        <v>5373</v>
      </c>
      <c r="C1059" s="144"/>
      <c r="D1059" s="144" t="s">
        <v>1818</v>
      </c>
      <c r="E1059" s="144" t="s">
        <v>2734</v>
      </c>
      <c r="F1059" s="144"/>
      <c r="G1059" s="144" t="s">
        <v>1786</v>
      </c>
      <c r="H1059" s="144" t="s">
        <v>1787</v>
      </c>
      <c r="I1059" s="144" t="s">
        <v>5354</v>
      </c>
      <c r="J1059" s="144" t="s">
        <v>5373</v>
      </c>
      <c r="K1059" s="144" t="s">
        <v>5388</v>
      </c>
      <c r="L1059" s="144"/>
      <c r="M1059" s="144" t="s">
        <v>5388</v>
      </c>
      <c r="N1059" s="145">
        <v>50</v>
      </c>
      <c r="O1059" s="146" t="b">
        <v>0</v>
      </c>
      <c r="P1059" s="144" t="s">
        <v>1822</v>
      </c>
      <c r="Q1059" t="s">
        <v>1823</v>
      </c>
      <c r="R1059" t="s">
        <v>620</v>
      </c>
    </row>
    <row r="1060" spans="1:18" x14ac:dyDescent="0.25">
      <c r="A1060" s="144" t="s">
        <v>12261</v>
      </c>
      <c r="B1060" s="144" t="s">
        <v>5390</v>
      </c>
      <c r="C1060" s="144"/>
      <c r="D1060" s="144" t="s">
        <v>1818</v>
      </c>
      <c r="E1060" s="144" t="s">
        <v>1930</v>
      </c>
      <c r="F1060" s="144" t="s">
        <v>4631</v>
      </c>
      <c r="G1060" s="144" t="s">
        <v>1784</v>
      </c>
      <c r="H1060" s="144" t="s">
        <v>1785</v>
      </c>
      <c r="I1060" s="144" t="s">
        <v>5354</v>
      </c>
      <c r="J1060" s="144"/>
      <c r="K1060" s="144" t="s">
        <v>5391</v>
      </c>
      <c r="L1060" s="144"/>
      <c r="M1060" s="144" t="s">
        <v>5392</v>
      </c>
      <c r="N1060" s="145">
        <v>50</v>
      </c>
      <c r="O1060" s="146" t="b">
        <v>0</v>
      </c>
      <c r="P1060" s="144" t="s">
        <v>1822</v>
      </c>
      <c r="Q1060" t="s">
        <v>1823</v>
      </c>
      <c r="R1060" t="s">
        <v>620</v>
      </c>
    </row>
    <row r="1061" spans="1:18" x14ac:dyDescent="0.25">
      <c r="A1061" s="144" t="s">
        <v>12266</v>
      </c>
      <c r="B1061" s="144" t="s">
        <v>5394</v>
      </c>
      <c r="C1061" s="144"/>
      <c r="D1061" s="144" t="s">
        <v>1818</v>
      </c>
      <c r="E1061" s="144" t="s">
        <v>1930</v>
      </c>
      <c r="F1061" s="144" t="s">
        <v>4631</v>
      </c>
      <c r="G1061" s="144" t="s">
        <v>1784</v>
      </c>
      <c r="H1061" s="144" t="s">
        <v>1785</v>
      </c>
      <c r="I1061" s="144" t="s">
        <v>5354</v>
      </c>
      <c r="J1061" s="144"/>
      <c r="K1061" s="144" t="s">
        <v>5395</v>
      </c>
      <c r="L1061" s="144"/>
      <c r="M1061" s="144" t="s">
        <v>5396</v>
      </c>
      <c r="N1061" s="145">
        <v>50</v>
      </c>
      <c r="O1061" s="146" t="b">
        <v>0</v>
      </c>
      <c r="P1061" s="144" t="s">
        <v>1822</v>
      </c>
      <c r="Q1061" t="s">
        <v>1823</v>
      </c>
      <c r="R1061" t="s">
        <v>620</v>
      </c>
    </row>
    <row r="1062" spans="1:18" x14ac:dyDescent="0.25">
      <c r="A1062" s="144" t="s">
        <v>12272</v>
      </c>
      <c r="B1062" s="144" t="s">
        <v>5398</v>
      </c>
      <c r="C1062" s="144" t="s">
        <v>5399</v>
      </c>
      <c r="D1062" s="144" t="s">
        <v>1818</v>
      </c>
      <c r="E1062" s="144" t="s">
        <v>1938</v>
      </c>
      <c r="F1062" s="144"/>
      <c r="G1062" s="144" t="s">
        <v>1784</v>
      </c>
      <c r="H1062" s="144" t="s">
        <v>1785</v>
      </c>
      <c r="I1062" s="144" t="s">
        <v>3341</v>
      </c>
      <c r="J1062" s="144" t="s">
        <v>1817</v>
      </c>
      <c r="K1062" s="144"/>
      <c r="L1062" s="144" t="s">
        <v>5400</v>
      </c>
      <c r="M1062" s="144" t="s">
        <v>5401</v>
      </c>
      <c r="N1062" s="145"/>
      <c r="O1062" s="146" t="b">
        <v>0</v>
      </c>
      <c r="P1062" s="144" t="s">
        <v>1822</v>
      </c>
      <c r="Q1062" t="s">
        <v>1823</v>
      </c>
      <c r="R1062" t="s">
        <v>5397</v>
      </c>
    </row>
    <row r="1063" spans="1:18" x14ac:dyDescent="0.25">
      <c r="A1063" s="144" t="s">
        <v>12273</v>
      </c>
      <c r="B1063" s="144" t="s">
        <v>5403</v>
      </c>
      <c r="C1063" s="144"/>
      <c r="D1063" s="144" t="s">
        <v>1818</v>
      </c>
      <c r="E1063" s="144" t="s">
        <v>1886</v>
      </c>
      <c r="F1063" s="144" t="s">
        <v>5404</v>
      </c>
      <c r="G1063" s="144" t="s">
        <v>1782</v>
      </c>
      <c r="H1063" s="144" t="s">
        <v>1783</v>
      </c>
      <c r="I1063" s="144"/>
      <c r="J1063" s="144"/>
      <c r="K1063" s="144"/>
      <c r="L1063" s="144" t="s">
        <v>5405</v>
      </c>
      <c r="M1063" s="144" t="s">
        <v>5406</v>
      </c>
      <c r="N1063" s="145"/>
      <c r="O1063" s="146" t="b">
        <v>0</v>
      </c>
      <c r="P1063" s="144" t="s">
        <v>3075</v>
      </c>
      <c r="Q1063" t="s">
        <v>1823</v>
      </c>
      <c r="R1063" t="s">
        <v>5402</v>
      </c>
    </row>
    <row r="1064" spans="1:18" x14ac:dyDescent="0.25">
      <c r="A1064" s="144" t="s">
        <v>12276</v>
      </c>
      <c r="B1064" s="144" t="s">
        <v>5408</v>
      </c>
      <c r="C1064" s="144" t="s">
        <v>1817</v>
      </c>
      <c r="D1064" s="144" t="s">
        <v>1818</v>
      </c>
      <c r="E1064" s="144" t="s">
        <v>1955</v>
      </c>
      <c r="F1064" s="144"/>
      <c r="G1064" s="144" t="s">
        <v>1782</v>
      </c>
      <c r="H1064" s="144" t="s">
        <v>1783</v>
      </c>
      <c r="I1064" s="144" t="s">
        <v>3750</v>
      </c>
      <c r="J1064" s="144" t="s">
        <v>5408</v>
      </c>
      <c r="K1064" s="144" t="s">
        <v>5409</v>
      </c>
      <c r="L1064" s="144"/>
      <c r="M1064" s="144" t="s">
        <v>5409</v>
      </c>
      <c r="N1064" s="145"/>
      <c r="O1064" s="146" t="b">
        <v>0</v>
      </c>
      <c r="P1064" s="144" t="s">
        <v>1822</v>
      </c>
      <c r="Q1064" t="s">
        <v>1823</v>
      </c>
      <c r="R1064" t="s">
        <v>5402</v>
      </c>
    </row>
    <row r="1065" spans="1:18" x14ac:dyDescent="0.25">
      <c r="A1065" s="144" t="s">
        <v>12277</v>
      </c>
      <c r="B1065" s="144" t="s">
        <v>5411</v>
      </c>
      <c r="C1065" s="144" t="s">
        <v>1817</v>
      </c>
      <c r="D1065" s="144" t="s">
        <v>1818</v>
      </c>
      <c r="E1065" s="144" t="s">
        <v>1955</v>
      </c>
      <c r="F1065" s="144"/>
      <c r="G1065" s="144" t="s">
        <v>1782</v>
      </c>
      <c r="H1065" s="144" t="s">
        <v>1783</v>
      </c>
      <c r="I1065" s="144" t="s">
        <v>3750</v>
      </c>
      <c r="J1065" s="144" t="s">
        <v>5411</v>
      </c>
      <c r="K1065" s="144" t="s">
        <v>5412</v>
      </c>
      <c r="L1065" s="144"/>
      <c r="M1065" s="144" t="s">
        <v>5412</v>
      </c>
      <c r="N1065" s="145"/>
      <c r="O1065" s="146" t="b">
        <v>0</v>
      </c>
      <c r="P1065" s="144" t="s">
        <v>1822</v>
      </c>
      <c r="Q1065" t="s">
        <v>1823</v>
      </c>
      <c r="R1065" t="s">
        <v>5402</v>
      </c>
    </row>
    <row r="1066" spans="1:18" x14ac:dyDescent="0.25">
      <c r="A1066" s="144" t="s">
        <v>12274</v>
      </c>
      <c r="B1066" s="144" t="s">
        <v>5414</v>
      </c>
      <c r="C1066" s="144" t="s">
        <v>1817</v>
      </c>
      <c r="D1066" s="144" t="s">
        <v>1818</v>
      </c>
      <c r="E1066" s="144" t="s">
        <v>1911</v>
      </c>
      <c r="F1066" s="144"/>
      <c r="G1066" s="144" t="s">
        <v>1782</v>
      </c>
      <c r="H1066" s="144" t="s">
        <v>1783</v>
      </c>
      <c r="I1066" s="144" t="s">
        <v>3750</v>
      </c>
      <c r="J1066" s="144" t="s">
        <v>5414</v>
      </c>
      <c r="K1066" s="144" t="s">
        <v>5415</v>
      </c>
      <c r="L1066" s="144"/>
      <c r="M1066" s="144" t="s">
        <v>5415</v>
      </c>
      <c r="N1066" s="145"/>
      <c r="O1066" s="146" t="b">
        <v>0</v>
      </c>
      <c r="P1066" s="144" t="s">
        <v>1822</v>
      </c>
      <c r="Q1066" t="s">
        <v>1823</v>
      </c>
      <c r="R1066" t="s">
        <v>5402</v>
      </c>
    </row>
    <row r="1067" spans="1:18" x14ac:dyDescent="0.25">
      <c r="A1067" s="144" t="s">
        <v>12275</v>
      </c>
      <c r="B1067" s="144" t="s">
        <v>5417</v>
      </c>
      <c r="C1067" s="144" t="s">
        <v>1817</v>
      </c>
      <c r="D1067" s="144" t="s">
        <v>1818</v>
      </c>
      <c r="E1067" s="144" t="s">
        <v>1819</v>
      </c>
      <c r="F1067" s="144"/>
      <c r="G1067" s="144" t="s">
        <v>1782</v>
      </c>
      <c r="H1067" s="144" t="s">
        <v>1783</v>
      </c>
      <c r="I1067" s="144" t="s">
        <v>3750</v>
      </c>
      <c r="J1067" s="144" t="s">
        <v>5417</v>
      </c>
      <c r="K1067" s="144" t="s">
        <v>5418</v>
      </c>
      <c r="L1067" s="144"/>
      <c r="M1067" s="144" t="s">
        <v>5418</v>
      </c>
      <c r="N1067" s="145"/>
      <c r="O1067" s="146" t="b">
        <v>0</v>
      </c>
      <c r="P1067" s="144" t="s">
        <v>1822</v>
      </c>
      <c r="Q1067" t="s">
        <v>1823</v>
      </c>
      <c r="R1067" t="s">
        <v>5402</v>
      </c>
    </row>
    <row r="1068" spans="1:18" x14ac:dyDescent="0.25">
      <c r="A1068" s="144" t="s">
        <v>12288</v>
      </c>
      <c r="B1068" s="144" t="s">
        <v>623</v>
      </c>
      <c r="C1068" s="144"/>
      <c r="D1068" s="144" t="s">
        <v>1818</v>
      </c>
      <c r="E1068" s="144"/>
      <c r="F1068" s="144"/>
      <c r="G1068" s="144" t="s">
        <v>1784</v>
      </c>
      <c r="H1068" s="144" t="s">
        <v>1785</v>
      </c>
      <c r="I1068" s="144" t="s">
        <v>1852</v>
      </c>
      <c r="J1068" s="144"/>
      <c r="K1068" s="144"/>
      <c r="L1068" s="144" t="s">
        <v>5419</v>
      </c>
      <c r="M1068" s="144" t="s">
        <v>5420</v>
      </c>
      <c r="N1068" s="145">
        <v>45</v>
      </c>
      <c r="O1068" s="146" t="b">
        <v>0</v>
      </c>
      <c r="P1068" s="144" t="s">
        <v>1822</v>
      </c>
      <c r="Q1068" t="s">
        <v>1823</v>
      </c>
      <c r="R1068" t="s">
        <v>622</v>
      </c>
    </row>
    <row r="1069" spans="1:18" x14ac:dyDescent="0.25">
      <c r="A1069" s="144" t="s">
        <v>12279</v>
      </c>
      <c r="B1069" s="144" t="s">
        <v>5422</v>
      </c>
      <c r="C1069" s="144" t="s">
        <v>5423</v>
      </c>
      <c r="D1069" s="144" t="s">
        <v>1818</v>
      </c>
      <c r="E1069" s="144" t="s">
        <v>1971</v>
      </c>
      <c r="F1069" s="144"/>
      <c r="G1069" s="144" t="s">
        <v>1782</v>
      </c>
      <c r="H1069" s="144" t="s">
        <v>1783</v>
      </c>
      <c r="I1069" s="144" t="s">
        <v>1852</v>
      </c>
      <c r="J1069" s="144" t="s">
        <v>5424</v>
      </c>
      <c r="K1069" s="144" t="s">
        <v>5425</v>
      </c>
      <c r="L1069" s="144" t="s">
        <v>1817</v>
      </c>
      <c r="M1069" s="144" t="s">
        <v>5425</v>
      </c>
      <c r="N1069" s="145"/>
      <c r="O1069" s="146" t="b">
        <v>0</v>
      </c>
      <c r="P1069" s="144" t="s">
        <v>1822</v>
      </c>
      <c r="Q1069" t="s">
        <v>1823</v>
      </c>
      <c r="R1069" t="s">
        <v>622</v>
      </c>
    </row>
    <row r="1070" spans="1:18" x14ac:dyDescent="0.25">
      <c r="A1070" s="144" t="s">
        <v>12289</v>
      </c>
      <c r="B1070" s="144" t="s">
        <v>5427</v>
      </c>
      <c r="C1070" s="144" t="s">
        <v>1817</v>
      </c>
      <c r="D1070" s="144" t="s">
        <v>1818</v>
      </c>
      <c r="E1070" s="144"/>
      <c r="F1070" s="144"/>
      <c r="G1070" s="144" t="s">
        <v>1784</v>
      </c>
      <c r="H1070" s="144" t="s">
        <v>1785</v>
      </c>
      <c r="I1070" s="144" t="s">
        <v>1852</v>
      </c>
      <c r="J1070" s="144" t="s">
        <v>5428</v>
      </c>
      <c r="K1070" s="144" t="s">
        <v>5429</v>
      </c>
      <c r="L1070" s="144" t="s">
        <v>1817</v>
      </c>
      <c r="M1070" s="144" t="s">
        <v>5429</v>
      </c>
      <c r="N1070" s="145"/>
      <c r="O1070" s="146" t="b">
        <v>0</v>
      </c>
      <c r="P1070" s="144" t="s">
        <v>1822</v>
      </c>
      <c r="Q1070" t="s">
        <v>1823</v>
      </c>
      <c r="R1070" t="s">
        <v>622</v>
      </c>
    </row>
    <row r="1071" spans="1:18" x14ac:dyDescent="0.25">
      <c r="A1071" s="144" t="s">
        <v>12283</v>
      </c>
      <c r="B1071" s="144" t="s">
        <v>5431</v>
      </c>
      <c r="C1071" s="144" t="s">
        <v>1817</v>
      </c>
      <c r="D1071" s="144" t="s">
        <v>1818</v>
      </c>
      <c r="E1071" s="144"/>
      <c r="F1071" s="144"/>
      <c r="G1071" s="144" t="s">
        <v>1784</v>
      </c>
      <c r="H1071" s="144" t="s">
        <v>1785</v>
      </c>
      <c r="I1071" s="144" t="s">
        <v>1852</v>
      </c>
      <c r="J1071" s="144" t="s">
        <v>5431</v>
      </c>
      <c r="K1071" s="144" t="s">
        <v>5432</v>
      </c>
      <c r="L1071" s="144" t="s">
        <v>1817</v>
      </c>
      <c r="M1071" s="144" t="s">
        <v>5433</v>
      </c>
      <c r="N1071" s="145"/>
      <c r="O1071" s="146" t="b">
        <v>0</v>
      </c>
      <c r="P1071" s="144" t="s">
        <v>1822</v>
      </c>
      <c r="Q1071" t="s">
        <v>1823</v>
      </c>
      <c r="R1071" t="s">
        <v>622</v>
      </c>
    </row>
    <row r="1072" spans="1:18" x14ac:dyDescent="0.25">
      <c r="A1072" s="144" t="s">
        <v>12278</v>
      </c>
      <c r="B1072" s="144" t="s">
        <v>5435</v>
      </c>
      <c r="C1072" s="144" t="s">
        <v>1817</v>
      </c>
      <c r="D1072" s="144" t="s">
        <v>1818</v>
      </c>
      <c r="E1072" s="144"/>
      <c r="F1072" s="144"/>
      <c r="G1072" s="144" t="s">
        <v>1782</v>
      </c>
      <c r="H1072" s="144" t="s">
        <v>1783</v>
      </c>
      <c r="I1072" s="144" t="s">
        <v>1852</v>
      </c>
      <c r="J1072" s="144" t="s">
        <v>5435</v>
      </c>
      <c r="K1072" s="144" t="s">
        <v>5436</v>
      </c>
      <c r="L1072" s="144" t="s">
        <v>1817</v>
      </c>
      <c r="M1072" s="144" t="s">
        <v>5437</v>
      </c>
      <c r="N1072" s="145"/>
      <c r="O1072" s="146" t="b">
        <v>0</v>
      </c>
      <c r="P1072" s="144" t="s">
        <v>1822</v>
      </c>
      <c r="Q1072" t="s">
        <v>1823</v>
      </c>
      <c r="R1072" t="s">
        <v>622</v>
      </c>
    </row>
    <row r="1073" spans="1:18" x14ac:dyDescent="0.25">
      <c r="A1073" s="144" t="s">
        <v>12284</v>
      </c>
      <c r="B1073" s="144" t="s">
        <v>5439</v>
      </c>
      <c r="C1073" s="144" t="s">
        <v>1817</v>
      </c>
      <c r="D1073" s="144" t="s">
        <v>1818</v>
      </c>
      <c r="E1073" s="144"/>
      <c r="F1073" s="144"/>
      <c r="G1073" s="144" t="s">
        <v>1784</v>
      </c>
      <c r="H1073" s="144" t="s">
        <v>1785</v>
      </c>
      <c r="I1073" s="144" t="s">
        <v>1852</v>
      </c>
      <c r="J1073" s="144" t="s">
        <v>5439</v>
      </c>
      <c r="K1073" s="144" t="s">
        <v>5440</v>
      </c>
      <c r="L1073" s="144" t="s">
        <v>1817</v>
      </c>
      <c r="M1073" s="144" t="s">
        <v>5441</v>
      </c>
      <c r="N1073" s="145"/>
      <c r="O1073" s="146" t="b">
        <v>0</v>
      </c>
      <c r="P1073" s="144" t="s">
        <v>1822</v>
      </c>
      <c r="Q1073" t="s">
        <v>1823</v>
      </c>
      <c r="R1073" t="s">
        <v>622</v>
      </c>
    </row>
    <row r="1074" spans="1:18" x14ac:dyDescent="0.25">
      <c r="A1074" s="144" t="s">
        <v>12290</v>
      </c>
      <c r="B1074" s="144" t="s">
        <v>5443</v>
      </c>
      <c r="C1074" s="144" t="s">
        <v>1817</v>
      </c>
      <c r="D1074" s="144" t="s">
        <v>1818</v>
      </c>
      <c r="E1074" s="144"/>
      <c r="F1074" s="144"/>
      <c r="G1074" s="144" t="s">
        <v>1782</v>
      </c>
      <c r="H1074" s="144" t="s">
        <v>1783</v>
      </c>
      <c r="I1074" s="144" t="s">
        <v>1852</v>
      </c>
      <c r="J1074" s="144" t="s">
        <v>5443</v>
      </c>
      <c r="K1074" s="144" t="s">
        <v>5444</v>
      </c>
      <c r="L1074" s="144" t="s">
        <v>1817</v>
      </c>
      <c r="M1074" s="144" t="s">
        <v>5445</v>
      </c>
      <c r="N1074" s="145"/>
      <c r="O1074" s="146" t="b">
        <v>0</v>
      </c>
      <c r="P1074" s="144" t="s">
        <v>1822</v>
      </c>
      <c r="Q1074" t="s">
        <v>1823</v>
      </c>
      <c r="R1074" t="s">
        <v>622</v>
      </c>
    </row>
    <row r="1075" spans="1:18" x14ac:dyDescent="0.25">
      <c r="A1075" s="144" t="s">
        <v>12281</v>
      </c>
      <c r="B1075" s="144" t="s">
        <v>5447</v>
      </c>
      <c r="C1075" s="144" t="s">
        <v>1817</v>
      </c>
      <c r="D1075" s="144" t="s">
        <v>1818</v>
      </c>
      <c r="E1075" s="144"/>
      <c r="F1075" s="144"/>
      <c r="G1075" s="144" t="s">
        <v>1782</v>
      </c>
      <c r="H1075" s="144" t="s">
        <v>1783</v>
      </c>
      <c r="I1075" s="144" t="s">
        <v>1852</v>
      </c>
      <c r="J1075" s="144" t="s">
        <v>5447</v>
      </c>
      <c r="K1075" s="144" t="s">
        <v>5448</v>
      </c>
      <c r="L1075" s="144" t="s">
        <v>1817</v>
      </c>
      <c r="M1075" s="144" t="s">
        <v>5449</v>
      </c>
      <c r="N1075" s="145"/>
      <c r="O1075" s="146" t="b">
        <v>0</v>
      </c>
      <c r="P1075" s="144" t="s">
        <v>1822</v>
      </c>
      <c r="Q1075" t="s">
        <v>1823</v>
      </c>
      <c r="R1075" t="s">
        <v>622</v>
      </c>
    </row>
    <row r="1076" spans="1:18" x14ac:dyDescent="0.25">
      <c r="A1076" s="144" t="s">
        <v>12280</v>
      </c>
      <c r="B1076" s="144" t="s">
        <v>5451</v>
      </c>
      <c r="C1076" s="144" t="s">
        <v>1817</v>
      </c>
      <c r="D1076" s="144" t="s">
        <v>1818</v>
      </c>
      <c r="E1076" s="144"/>
      <c r="F1076" s="144"/>
      <c r="G1076" s="144" t="s">
        <v>1782</v>
      </c>
      <c r="H1076" s="144" t="s">
        <v>1783</v>
      </c>
      <c r="I1076" s="144" t="s">
        <v>1852</v>
      </c>
      <c r="J1076" s="144" t="s">
        <v>5452</v>
      </c>
      <c r="K1076" s="144" t="s">
        <v>5453</v>
      </c>
      <c r="L1076" s="144" t="s">
        <v>1817</v>
      </c>
      <c r="M1076" s="144" t="s">
        <v>5454</v>
      </c>
      <c r="N1076" s="145"/>
      <c r="O1076" s="146" t="b">
        <v>0</v>
      </c>
      <c r="P1076" s="144" t="s">
        <v>1822</v>
      </c>
      <c r="Q1076" t="s">
        <v>1823</v>
      </c>
      <c r="R1076" t="s">
        <v>622</v>
      </c>
    </row>
    <row r="1077" spans="1:18" x14ac:dyDescent="0.25">
      <c r="A1077" s="144" t="s">
        <v>12285</v>
      </c>
      <c r="B1077" s="144" t="s">
        <v>5456</v>
      </c>
      <c r="C1077" s="144" t="s">
        <v>1817</v>
      </c>
      <c r="D1077" s="144" t="s">
        <v>1818</v>
      </c>
      <c r="E1077" s="144"/>
      <c r="F1077" s="144"/>
      <c r="G1077" s="144" t="s">
        <v>1784</v>
      </c>
      <c r="H1077" s="144" t="s">
        <v>1785</v>
      </c>
      <c r="I1077" s="144" t="s">
        <v>1852</v>
      </c>
      <c r="J1077" s="144" t="s">
        <v>5456</v>
      </c>
      <c r="K1077" s="144" t="s">
        <v>5457</v>
      </c>
      <c r="L1077" s="144" t="s">
        <v>1817</v>
      </c>
      <c r="M1077" s="144" t="s">
        <v>5458</v>
      </c>
      <c r="N1077" s="145"/>
      <c r="O1077" s="146" t="b">
        <v>0</v>
      </c>
      <c r="P1077" s="144" t="s">
        <v>1822</v>
      </c>
      <c r="Q1077" t="s">
        <v>1823</v>
      </c>
      <c r="R1077" t="s">
        <v>622</v>
      </c>
    </row>
    <row r="1078" spans="1:18" x14ac:dyDescent="0.25">
      <c r="A1078" s="144" t="s">
        <v>12292</v>
      </c>
      <c r="B1078" s="144" t="s">
        <v>5460</v>
      </c>
      <c r="C1078" s="144" t="s">
        <v>1817</v>
      </c>
      <c r="D1078" s="144" t="s">
        <v>1818</v>
      </c>
      <c r="E1078" s="144"/>
      <c r="F1078" s="144"/>
      <c r="G1078" s="144" t="s">
        <v>1782</v>
      </c>
      <c r="H1078" s="144" t="s">
        <v>1783</v>
      </c>
      <c r="I1078" s="144" t="s">
        <v>1852</v>
      </c>
      <c r="J1078" s="144" t="s">
        <v>5460</v>
      </c>
      <c r="K1078" s="144" t="s">
        <v>5461</v>
      </c>
      <c r="L1078" s="144" t="s">
        <v>1817</v>
      </c>
      <c r="M1078" s="144" t="s">
        <v>5462</v>
      </c>
      <c r="N1078" s="145"/>
      <c r="O1078" s="146" t="b">
        <v>0</v>
      </c>
      <c r="P1078" s="144" t="s">
        <v>1822</v>
      </c>
      <c r="Q1078" t="s">
        <v>1823</v>
      </c>
      <c r="R1078" t="s">
        <v>622</v>
      </c>
    </row>
    <row r="1079" spans="1:18" x14ac:dyDescent="0.25">
      <c r="A1079" s="144" t="s">
        <v>12291</v>
      </c>
      <c r="B1079" s="144" t="s">
        <v>5464</v>
      </c>
      <c r="C1079" s="144" t="s">
        <v>1817</v>
      </c>
      <c r="D1079" s="144" t="s">
        <v>1818</v>
      </c>
      <c r="E1079" s="144" t="s">
        <v>1955</v>
      </c>
      <c r="F1079" s="144"/>
      <c r="G1079" s="144" t="s">
        <v>1784</v>
      </c>
      <c r="H1079" s="144" t="s">
        <v>1785</v>
      </c>
      <c r="I1079" s="144" t="s">
        <v>1852</v>
      </c>
      <c r="J1079" s="144" t="s">
        <v>5464</v>
      </c>
      <c r="K1079" s="144" t="s">
        <v>5465</v>
      </c>
      <c r="L1079" s="144" t="s">
        <v>1817</v>
      </c>
      <c r="M1079" s="144" t="s">
        <v>5466</v>
      </c>
      <c r="N1079" s="145"/>
      <c r="O1079" s="146" t="b">
        <v>0</v>
      </c>
      <c r="P1079" s="144" t="s">
        <v>1822</v>
      </c>
      <c r="Q1079" t="s">
        <v>1823</v>
      </c>
      <c r="R1079" t="s">
        <v>622</v>
      </c>
    </row>
    <row r="1080" spans="1:18" x14ac:dyDescent="0.25">
      <c r="A1080" s="144" t="s">
        <v>12282</v>
      </c>
      <c r="B1080" s="144" t="s">
        <v>5468</v>
      </c>
      <c r="C1080" s="144" t="s">
        <v>5469</v>
      </c>
      <c r="D1080" s="144" t="s">
        <v>1818</v>
      </c>
      <c r="E1080" s="144" t="s">
        <v>1926</v>
      </c>
      <c r="F1080" s="144"/>
      <c r="G1080" s="144" t="s">
        <v>1784</v>
      </c>
      <c r="H1080" s="144" t="s">
        <v>1785</v>
      </c>
      <c r="I1080" s="144" t="s">
        <v>1852</v>
      </c>
      <c r="J1080" s="144" t="s">
        <v>5468</v>
      </c>
      <c r="K1080" s="144" t="s">
        <v>5470</v>
      </c>
      <c r="L1080" s="144" t="s">
        <v>1817</v>
      </c>
      <c r="M1080" s="144" t="s">
        <v>5471</v>
      </c>
      <c r="N1080" s="145"/>
      <c r="O1080" s="146" t="b">
        <v>0</v>
      </c>
      <c r="P1080" s="144" t="s">
        <v>1822</v>
      </c>
      <c r="Q1080" t="s">
        <v>1823</v>
      </c>
      <c r="R1080" t="s">
        <v>622</v>
      </c>
    </row>
    <row r="1081" spans="1:18" x14ac:dyDescent="0.25">
      <c r="A1081" s="144" t="s">
        <v>12286</v>
      </c>
      <c r="B1081" s="144" t="s">
        <v>5473</v>
      </c>
      <c r="C1081" s="144" t="s">
        <v>5469</v>
      </c>
      <c r="D1081" s="144" t="s">
        <v>1818</v>
      </c>
      <c r="E1081" s="144" t="s">
        <v>1938</v>
      </c>
      <c r="F1081" s="144"/>
      <c r="G1081" s="144" t="s">
        <v>1782</v>
      </c>
      <c r="H1081" s="144" t="s">
        <v>1783</v>
      </c>
      <c r="I1081" s="144" t="s">
        <v>1852</v>
      </c>
      <c r="J1081" s="144" t="s">
        <v>5473</v>
      </c>
      <c r="K1081" s="144" t="s">
        <v>5474</v>
      </c>
      <c r="L1081" s="144" t="s">
        <v>1817</v>
      </c>
      <c r="M1081" s="144" t="s">
        <v>5474</v>
      </c>
      <c r="N1081" s="145"/>
      <c r="O1081" s="146" t="b">
        <v>0</v>
      </c>
      <c r="P1081" s="144" t="s">
        <v>1822</v>
      </c>
      <c r="Q1081" t="s">
        <v>1823</v>
      </c>
      <c r="R1081" t="s">
        <v>622</v>
      </c>
    </row>
    <row r="1082" spans="1:18" x14ac:dyDescent="0.25">
      <c r="A1082" s="144" t="s">
        <v>12287</v>
      </c>
      <c r="B1082" s="144" t="s">
        <v>5475</v>
      </c>
      <c r="C1082" s="144" t="s">
        <v>1817</v>
      </c>
      <c r="D1082" s="144" t="s">
        <v>1818</v>
      </c>
      <c r="E1082" s="144" t="s">
        <v>1938</v>
      </c>
      <c r="F1082" s="144"/>
      <c r="G1082" s="144"/>
      <c r="H1082" s="144"/>
      <c r="I1082" s="144" t="s">
        <v>1852</v>
      </c>
      <c r="J1082" s="144"/>
      <c r="K1082" s="144" t="s">
        <v>5476</v>
      </c>
      <c r="L1082" s="144"/>
      <c r="M1082" s="144" t="s">
        <v>5476</v>
      </c>
      <c r="N1082" s="145"/>
      <c r="O1082" s="146" t="b">
        <v>0</v>
      </c>
      <c r="P1082" s="144" t="s">
        <v>1822</v>
      </c>
      <c r="Q1082" t="s">
        <v>1823</v>
      </c>
      <c r="R1082" t="s">
        <v>622</v>
      </c>
    </row>
    <row r="1083" spans="1:18" x14ac:dyDescent="0.25">
      <c r="A1083" s="144" t="s">
        <v>12294</v>
      </c>
      <c r="B1083" s="144" t="s">
        <v>5478</v>
      </c>
      <c r="C1083" s="144"/>
      <c r="D1083" s="144" t="s">
        <v>1818</v>
      </c>
      <c r="E1083" s="144" t="s">
        <v>2086</v>
      </c>
      <c r="F1083" s="144"/>
      <c r="G1083" s="144" t="s">
        <v>1780</v>
      </c>
      <c r="H1083" s="144" t="s">
        <v>1781</v>
      </c>
      <c r="I1083" s="144" t="s">
        <v>1852</v>
      </c>
      <c r="J1083" s="144"/>
      <c r="K1083" s="144"/>
      <c r="L1083" s="144" t="s">
        <v>5479</v>
      </c>
      <c r="M1083" s="144" t="s">
        <v>5480</v>
      </c>
      <c r="N1083" s="145"/>
      <c r="O1083" s="146" t="b">
        <v>0</v>
      </c>
      <c r="P1083" s="144" t="s">
        <v>3075</v>
      </c>
      <c r="Q1083" t="s">
        <v>1823</v>
      </c>
      <c r="R1083" t="s">
        <v>5477</v>
      </c>
    </row>
    <row r="1084" spans="1:18" x14ac:dyDescent="0.25">
      <c r="A1084" s="144" t="s">
        <v>12293</v>
      </c>
      <c r="B1084" s="144" t="s">
        <v>5482</v>
      </c>
      <c r="C1084" s="144"/>
      <c r="D1084" s="144" t="s">
        <v>1818</v>
      </c>
      <c r="E1084" s="144" t="s">
        <v>2086</v>
      </c>
      <c r="F1084" s="144"/>
      <c r="G1084" s="144" t="s">
        <v>1782</v>
      </c>
      <c r="H1084" s="144" t="s">
        <v>1783</v>
      </c>
      <c r="I1084" s="144" t="s">
        <v>3439</v>
      </c>
      <c r="J1084" s="144" t="s">
        <v>5482</v>
      </c>
      <c r="K1084" s="144" t="s">
        <v>5483</v>
      </c>
      <c r="L1084" s="144" t="s">
        <v>1817</v>
      </c>
      <c r="M1084" s="144" t="s">
        <v>5483</v>
      </c>
      <c r="N1084" s="145"/>
      <c r="O1084" s="146" t="b">
        <v>0</v>
      </c>
      <c r="P1084" s="144" t="s">
        <v>3075</v>
      </c>
      <c r="Q1084" t="s">
        <v>1823</v>
      </c>
      <c r="R1084" t="s">
        <v>5477</v>
      </c>
    </row>
    <row r="1085" spans="1:18" x14ac:dyDescent="0.25">
      <c r="A1085" s="144" t="s">
        <v>11056</v>
      </c>
      <c r="B1085" s="144" t="s">
        <v>5485</v>
      </c>
      <c r="C1085" s="144" t="s">
        <v>1817</v>
      </c>
      <c r="D1085" s="144" t="s">
        <v>1818</v>
      </c>
      <c r="E1085" s="144" t="s">
        <v>1930</v>
      </c>
      <c r="F1085" s="144"/>
      <c r="G1085" s="144" t="s">
        <v>1784</v>
      </c>
      <c r="H1085" s="144" t="s">
        <v>1785</v>
      </c>
      <c r="I1085" s="144" t="s">
        <v>5486</v>
      </c>
      <c r="J1085" s="144"/>
      <c r="K1085" s="144" t="s">
        <v>5487</v>
      </c>
      <c r="L1085" s="144" t="s">
        <v>5488</v>
      </c>
      <c r="M1085" s="144" t="s">
        <v>5489</v>
      </c>
      <c r="N1085" s="145"/>
      <c r="O1085" s="146" t="b">
        <v>0</v>
      </c>
      <c r="P1085" s="144" t="s">
        <v>1822</v>
      </c>
      <c r="Q1085" t="s">
        <v>1823</v>
      </c>
      <c r="R1085" t="s">
        <v>5484</v>
      </c>
    </row>
    <row r="1086" spans="1:18" x14ac:dyDescent="0.25">
      <c r="A1086" s="144" t="s">
        <v>12298</v>
      </c>
      <c r="B1086" s="144" t="s">
        <v>625</v>
      </c>
      <c r="C1086" s="144"/>
      <c r="D1086" s="144" t="s">
        <v>1818</v>
      </c>
      <c r="E1086" s="144"/>
      <c r="F1086" s="144"/>
      <c r="G1086" s="144" t="s">
        <v>1784</v>
      </c>
      <c r="H1086" s="144" t="s">
        <v>1785</v>
      </c>
      <c r="I1086" s="144" t="s">
        <v>1852</v>
      </c>
      <c r="J1086" s="144" t="s">
        <v>5490</v>
      </c>
      <c r="K1086" s="144" t="s">
        <v>5491</v>
      </c>
      <c r="L1086" s="144" t="s">
        <v>5492</v>
      </c>
      <c r="M1086" s="144" t="s">
        <v>5491</v>
      </c>
      <c r="N1086" s="145">
        <v>36</v>
      </c>
      <c r="O1086" s="146" t="b">
        <v>0</v>
      </c>
      <c r="P1086" s="144" t="s">
        <v>1822</v>
      </c>
      <c r="Q1086" t="s">
        <v>1823</v>
      </c>
      <c r="R1086" t="s">
        <v>624</v>
      </c>
    </row>
    <row r="1087" spans="1:18" x14ac:dyDescent="0.25">
      <c r="A1087" s="144" t="s">
        <v>12302</v>
      </c>
      <c r="B1087" s="144" t="s">
        <v>5494</v>
      </c>
      <c r="C1087" s="144"/>
      <c r="D1087" s="144" t="s">
        <v>1818</v>
      </c>
      <c r="E1087" s="144" t="s">
        <v>2072</v>
      </c>
      <c r="F1087" s="144"/>
      <c r="G1087" s="144" t="s">
        <v>1784</v>
      </c>
      <c r="H1087" s="144" t="s">
        <v>1785</v>
      </c>
      <c r="I1087" s="144" t="s">
        <v>1852</v>
      </c>
      <c r="J1087" s="144" t="s">
        <v>5494</v>
      </c>
      <c r="K1087" s="144" t="s">
        <v>5495</v>
      </c>
      <c r="L1087" s="144" t="s">
        <v>1817</v>
      </c>
      <c r="M1087" s="144" t="s">
        <v>5495</v>
      </c>
      <c r="N1087" s="145">
        <v>36</v>
      </c>
      <c r="O1087" s="146" t="b">
        <v>0</v>
      </c>
      <c r="P1087" s="144" t="s">
        <v>1822</v>
      </c>
      <c r="Q1087" t="s">
        <v>1823</v>
      </c>
      <c r="R1087" t="s">
        <v>624</v>
      </c>
    </row>
    <row r="1088" spans="1:18" x14ac:dyDescent="0.25">
      <c r="A1088" s="144" t="s">
        <v>12295</v>
      </c>
      <c r="B1088" s="144" t="s">
        <v>5497</v>
      </c>
      <c r="C1088" s="144"/>
      <c r="D1088" s="144" t="s">
        <v>1818</v>
      </c>
      <c r="E1088" s="144" t="s">
        <v>2734</v>
      </c>
      <c r="F1088" s="144"/>
      <c r="G1088" s="144" t="s">
        <v>1784</v>
      </c>
      <c r="H1088" s="144" t="s">
        <v>1785</v>
      </c>
      <c r="I1088" s="144" t="s">
        <v>1852</v>
      </c>
      <c r="J1088" s="144" t="s">
        <v>5497</v>
      </c>
      <c r="K1088" s="144" t="s">
        <v>5498</v>
      </c>
      <c r="L1088" s="144" t="s">
        <v>1817</v>
      </c>
      <c r="M1088" s="144" t="s">
        <v>5498</v>
      </c>
      <c r="N1088" s="145">
        <v>36</v>
      </c>
      <c r="O1088" s="146" t="b">
        <v>0</v>
      </c>
      <c r="P1088" s="144" t="s">
        <v>1822</v>
      </c>
      <c r="Q1088" t="s">
        <v>1823</v>
      </c>
      <c r="R1088" t="s">
        <v>624</v>
      </c>
    </row>
    <row r="1089" spans="1:18" x14ac:dyDescent="0.25">
      <c r="A1089" s="144" t="s">
        <v>12296</v>
      </c>
      <c r="B1089" s="144" t="s">
        <v>5500</v>
      </c>
      <c r="C1089" s="144"/>
      <c r="D1089" s="144" t="s">
        <v>1818</v>
      </c>
      <c r="E1089" s="144" t="s">
        <v>2734</v>
      </c>
      <c r="F1089" s="144"/>
      <c r="G1089" s="144" t="s">
        <v>1784</v>
      </c>
      <c r="H1089" s="144" t="s">
        <v>1785</v>
      </c>
      <c r="I1089" s="144" t="s">
        <v>1852</v>
      </c>
      <c r="J1089" s="144" t="s">
        <v>5500</v>
      </c>
      <c r="K1089" s="144" t="s">
        <v>5501</v>
      </c>
      <c r="L1089" s="144" t="s">
        <v>1817</v>
      </c>
      <c r="M1089" s="144" t="s">
        <v>5501</v>
      </c>
      <c r="N1089" s="145">
        <v>36</v>
      </c>
      <c r="O1089" s="146" t="b">
        <v>0</v>
      </c>
      <c r="P1089" s="144" t="s">
        <v>1822</v>
      </c>
      <c r="Q1089" t="s">
        <v>1823</v>
      </c>
      <c r="R1089" t="s">
        <v>624</v>
      </c>
    </row>
    <row r="1090" spans="1:18" x14ac:dyDescent="0.25">
      <c r="A1090" s="144" t="s">
        <v>12297</v>
      </c>
      <c r="B1090" s="144" t="s">
        <v>5503</v>
      </c>
      <c r="C1090" s="144"/>
      <c r="D1090" s="144" t="s">
        <v>1818</v>
      </c>
      <c r="E1090" s="144"/>
      <c r="F1090" s="144"/>
      <c r="G1090" s="144" t="s">
        <v>1784</v>
      </c>
      <c r="H1090" s="144" t="s">
        <v>1785</v>
      </c>
      <c r="I1090" s="144" t="s">
        <v>1852</v>
      </c>
      <c r="J1090" s="144" t="s">
        <v>5503</v>
      </c>
      <c r="K1090" s="144" t="s">
        <v>5504</v>
      </c>
      <c r="L1090" s="144" t="s">
        <v>1817</v>
      </c>
      <c r="M1090" s="144" t="s">
        <v>5504</v>
      </c>
      <c r="N1090" s="145">
        <v>36</v>
      </c>
      <c r="O1090" s="146" t="b">
        <v>0</v>
      </c>
      <c r="P1090" s="144" t="s">
        <v>1822</v>
      </c>
      <c r="Q1090" t="s">
        <v>1823</v>
      </c>
      <c r="R1090" t="s">
        <v>624</v>
      </c>
    </row>
    <row r="1091" spans="1:18" x14ac:dyDescent="0.25">
      <c r="A1091" s="144" t="s">
        <v>12299</v>
      </c>
      <c r="B1091" s="144"/>
      <c r="C1091" s="144"/>
      <c r="D1091" s="144" t="s">
        <v>1818</v>
      </c>
      <c r="E1091" s="144" t="s">
        <v>7810</v>
      </c>
      <c r="F1091" s="144"/>
      <c r="G1091" s="144" t="s">
        <v>7214</v>
      </c>
      <c r="H1091" s="144" t="s">
        <v>1789</v>
      </c>
      <c r="I1091" s="144" t="s">
        <v>1852</v>
      </c>
      <c r="J1091" s="144"/>
      <c r="K1091" s="144" t="s">
        <v>7835</v>
      </c>
      <c r="L1091" s="144"/>
      <c r="M1091" s="144" t="s">
        <v>7835</v>
      </c>
      <c r="N1091" s="145">
        <v>36</v>
      </c>
      <c r="O1091" s="146" t="b">
        <v>0</v>
      </c>
      <c r="P1091" s="144" t="s">
        <v>1822</v>
      </c>
      <c r="Q1091" t="s">
        <v>1823</v>
      </c>
      <c r="R1091" t="s">
        <v>624</v>
      </c>
    </row>
    <row r="1092" spans="1:18" x14ac:dyDescent="0.25">
      <c r="A1092" s="144" t="s">
        <v>11157</v>
      </c>
      <c r="B1092" s="144" t="s">
        <v>5506</v>
      </c>
      <c r="C1092" s="144"/>
      <c r="D1092" s="144" t="s">
        <v>1818</v>
      </c>
      <c r="E1092" s="144"/>
      <c r="F1092" s="144"/>
      <c r="G1092" s="144" t="s">
        <v>1782</v>
      </c>
      <c r="H1092" s="144" t="s">
        <v>1783</v>
      </c>
      <c r="I1092" s="144" t="s">
        <v>1852</v>
      </c>
      <c r="J1092" s="144"/>
      <c r="K1092" s="144"/>
      <c r="L1092" s="144" t="s">
        <v>5507</v>
      </c>
      <c r="M1092" s="144" t="s">
        <v>5508</v>
      </c>
      <c r="N1092" s="145"/>
      <c r="O1092" s="146" t="b">
        <v>0</v>
      </c>
      <c r="P1092" s="144" t="s">
        <v>1822</v>
      </c>
      <c r="Q1092" t="s">
        <v>1823</v>
      </c>
      <c r="R1092" t="s">
        <v>5505</v>
      </c>
    </row>
    <row r="1093" spans="1:18" x14ac:dyDescent="0.25">
      <c r="A1093" s="144" t="s">
        <v>5509</v>
      </c>
      <c r="B1093" s="144" t="s">
        <v>5510</v>
      </c>
      <c r="C1093" s="144"/>
      <c r="D1093" s="144" t="s">
        <v>1818</v>
      </c>
      <c r="E1093" s="144"/>
      <c r="F1093" s="144"/>
      <c r="G1093" s="144" t="s">
        <v>71</v>
      </c>
      <c r="H1093" s="144" t="s">
        <v>1777</v>
      </c>
      <c r="I1093" s="144" t="s">
        <v>1852</v>
      </c>
      <c r="J1093" s="144"/>
      <c r="K1093" s="144"/>
      <c r="L1093" s="144" t="s">
        <v>5511</v>
      </c>
      <c r="M1093" s="144" t="s">
        <v>5512</v>
      </c>
      <c r="N1093" s="145"/>
      <c r="O1093" s="146" t="b">
        <v>0</v>
      </c>
      <c r="P1093" s="144" t="s">
        <v>1822</v>
      </c>
      <c r="Q1093" t="s">
        <v>1823</v>
      </c>
      <c r="R1093" t="s">
        <v>5509</v>
      </c>
    </row>
    <row r="1094" spans="1:18" x14ac:dyDescent="0.25">
      <c r="A1094" s="144" t="s">
        <v>12309</v>
      </c>
      <c r="B1094" s="144" t="s">
        <v>627</v>
      </c>
      <c r="C1094" s="144"/>
      <c r="D1094" s="144" t="s">
        <v>1818</v>
      </c>
      <c r="E1094" s="144"/>
      <c r="F1094" s="144"/>
      <c r="G1094" s="144"/>
      <c r="H1094" s="144"/>
      <c r="I1094" s="144" t="s">
        <v>1852</v>
      </c>
      <c r="J1094" s="144"/>
      <c r="K1094" s="144"/>
      <c r="L1094" s="144" t="s">
        <v>5513</v>
      </c>
      <c r="M1094" s="144" t="s">
        <v>5514</v>
      </c>
      <c r="N1094" s="145">
        <v>46</v>
      </c>
      <c r="O1094" s="146" t="b">
        <v>0</v>
      </c>
      <c r="P1094" s="144" t="s">
        <v>1822</v>
      </c>
      <c r="Q1094" t="s">
        <v>1823</v>
      </c>
      <c r="R1094" t="s">
        <v>626</v>
      </c>
    </row>
    <row r="1095" spans="1:18" x14ac:dyDescent="0.25">
      <c r="A1095" s="144" t="s">
        <v>12305</v>
      </c>
      <c r="B1095" s="144" t="s">
        <v>5516</v>
      </c>
      <c r="C1095" s="144"/>
      <c r="D1095" s="144" t="s">
        <v>1818</v>
      </c>
      <c r="E1095" s="144" t="s">
        <v>1832</v>
      </c>
      <c r="F1095" s="144"/>
      <c r="G1095" s="144" t="s">
        <v>1784</v>
      </c>
      <c r="H1095" s="144" t="s">
        <v>1785</v>
      </c>
      <c r="I1095" s="144" t="s">
        <v>1852</v>
      </c>
      <c r="J1095" s="144" t="s">
        <v>5516</v>
      </c>
      <c r="K1095" s="144" t="s">
        <v>5517</v>
      </c>
      <c r="L1095" s="144"/>
      <c r="M1095" s="144" t="s">
        <v>5517</v>
      </c>
      <c r="N1095" s="145">
        <v>46</v>
      </c>
      <c r="O1095" s="146" t="b">
        <v>0</v>
      </c>
      <c r="P1095" s="144" t="s">
        <v>1822</v>
      </c>
      <c r="Q1095" t="s">
        <v>1823</v>
      </c>
      <c r="R1095" t="s">
        <v>626</v>
      </c>
    </row>
    <row r="1096" spans="1:18" x14ac:dyDescent="0.25">
      <c r="A1096" s="144" t="s">
        <v>12306</v>
      </c>
      <c r="B1096" s="144" t="s">
        <v>5519</v>
      </c>
      <c r="C1096" s="144"/>
      <c r="D1096" s="144" t="s">
        <v>1818</v>
      </c>
      <c r="E1096" s="144" t="s">
        <v>1832</v>
      </c>
      <c r="F1096" s="144"/>
      <c r="G1096" s="144" t="s">
        <v>1784</v>
      </c>
      <c r="H1096" s="144" t="s">
        <v>1785</v>
      </c>
      <c r="I1096" s="144" t="s">
        <v>1852</v>
      </c>
      <c r="J1096" s="144" t="s">
        <v>5519</v>
      </c>
      <c r="K1096" s="144" t="s">
        <v>5520</v>
      </c>
      <c r="L1096" s="144"/>
      <c r="M1096" s="144" t="s">
        <v>5520</v>
      </c>
      <c r="N1096" s="145">
        <v>46</v>
      </c>
      <c r="O1096" s="146" t="b">
        <v>0</v>
      </c>
      <c r="P1096" s="144" t="s">
        <v>1822</v>
      </c>
      <c r="Q1096" t="s">
        <v>1823</v>
      </c>
      <c r="R1096" t="s">
        <v>626</v>
      </c>
    </row>
    <row r="1097" spans="1:18" x14ac:dyDescent="0.25">
      <c r="A1097" s="144" t="s">
        <v>12307</v>
      </c>
      <c r="B1097" s="144" t="s">
        <v>5522</v>
      </c>
      <c r="C1097" s="144"/>
      <c r="D1097" s="144" t="s">
        <v>1818</v>
      </c>
      <c r="E1097" s="144" t="s">
        <v>1832</v>
      </c>
      <c r="F1097" s="144"/>
      <c r="G1097" s="144" t="s">
        <v>1784</v>
      </c>
      <c r="H1097" s="144" t="s">
        <v>1785</v>
      </c>
      <c r="I1097" s="144" t="s">
        <v>1852</v>
      </c>
      <c r="J1097" s="144" t="s">
        <v>5522</v>
      </c>
      <c r="K1097" s="144" t="s">
        <v>5523</v>
      </c>
      <c r="L1097" s="144"/>
      <c r="M1097" s="144" t="s">
        <v>5523</v>
      </c>
      <c r="N1097" s="145">
        <v>46</v>
      </c>
      <c r="O1097" s="146" t="b">
        <v>0</v>
      </c>
      <c r="P1097" s="144" t="s">
        <v>1822</v>
      </c>
      <c r="Q1097" t="s">
        <v>1823</v>
      </c>
      <c r="R1097" t="s">
        <v>626</v>
      </c>
    </row>
    <row r="1098" spans="1:18" x14ac:dyDescent="0.25">
      <c r="A1098" s="144" t="s">
        <v>12308</v>
      </c>
      <c r="B1098" s="144" t="s">
        <v>5525</v>
      </c>
      <c r="C1098" s="144"/>
      <c r="D1098" s="144" t="s">
        <v>1818</v>
      </c>
      <c r="E1098" s="144" t="s">
        <v>1926</v>
      </c>
      <c r="F1098" s="144"/>
      <c r="G1098" s="144" t="s">
        <v>1784</v>
      </c>
      <c r="H1098" s="144" t="s">
        <v>1785</v>
      </c>
      <c r="I1098" s="144" t="s">
        <v>1852</v>
      </c>
      <c r="J1098" s="144" t="s">
        <v>5525</v>
      </c>
      <c r="K1098" s="144" t="s">
        <v>5526</v>
      </c>
      <c r="L1098" s="144"/>
      <c r="M1098" s="144" t="s">
        <v>5526</v>
      </c>
      <c r="N1098" s="145">
        <v>46</v>
      </c>
      <c r="O1098" s="146" t="b">
        <v>0</v>
      </c>
      <c r="P1098" s="144" t="s">
        <v>1822</v>
      </c>
      <c r="Q1098" t="s">
        <v>1823</v>
      </c>
      <c r="R1098" t="s">
        <v>626</v>
      </c>
    </row>
    <row r="1099" spans="1:18" x14ac:dyDescent="0.25">
      <c r="A1099" s="144" t="s">
        <v>12310</v>
      </c>
      <c r="B1099" s="144" t="s">
        <v>5528</v>
      </c>
      <c r="C1099" s="144"/>
      <c r="D1099" s="144" t="s">
        <v>1818</v>
      </c>
      <c r="E1099" s="144" t="s">
        <v>1938</v>
      </c>
      <c r="F1099" s="144"/>
      <c r="G1099" s="144" t="s">
        <v>1784</v>
      </c>
      <c r="H1099" s="144" t="s">
        <v>1785</v>
      </c>
      <c r="I1099" s="144" t="s">
        <v>1852</v>
      </c>
      <c r="J1099" s="144" t="s">
        <v>5528</v>
      </c>
      <c r="K1099" s="144" t="s">
        <v>5529</v>
      </c>
      <c r="L1099" s="144"/>
      <c r="M1099" s="144" t="s">
        <v>5529</v>
      </c>
      <c r="N1099" s="145">
        <v>46</v>
      </c>
      <c r="O1099" s="146" t="b">
        <v>0</v>
      </c>
      <c r="P1099" s="144" t="s">
        <v>1822</v>
      </c>
      <c r="Q1099" t="s">
        <v>1823</v>
      </c>
      <c r="R1099" t="s">
        <v>626</v>
      </c>
    </row>
    <row r="1100" spans="1:18" x14ac:dyDescent="0.25">
      <c r="A1100" s="144" t="s">
        <v>12311</v>
      </c>
      <c r="B1100" s="144" t="s">
        <v>5531</v>
      </c>
      <c r="C1100" s="144"/>
      <c r="D1100" s="144" t="s">
        <v>1818</v>
      </c>
      <c r="E1100" s="144" t="s">
        <v>1938</v>
      </c>
      <c r="F1100" s="144"/>
      <c r="G1100" s="144" t="s">
        <v>1784</v>
      </c>
      <c r="H1100" s="144" t="s">
        <v>1785</v>
      </c>
      <c r="I1100" s="144" t="s">
        <v>1852</v>
      </c>
      <c r="J1100" s="144" t="s">
        <v>5531</v>
      </c>
      <c r="K1100" s="144" t="s">
        <v>5532</v>
      </c>
      <c r="L1100" s="144"/>
      <c r="M1100" s="144" t="s">
        <v>5532</v>
      </c>
      <c r="N1100" s="145">
        <v>46</v>
      </c>
      <c r="O1100" s="146" t="b">
        <v>0</v>
      </c>
      <c r="P1100" s="144" t="s">
        <v>1822</v>
      </c>
      <c r="Q1100" t="s">
        <v>1823</v>
      </c>
      <c r="R1100" t="s">
        <v>626</v>
      </c>
    </row>
    <row r="1101" spans="1:18" x14ac:dyDescent="0.25">
      <c r="A1101" s="144" t="s">
        <v>12312</v>
      </c>
      <c r="B1101" s="144" t="s">
        <v>5534</v>
      </c>
      <c r="C1101" s="144"/>
      <c r="D1101" s="144" t="s">
        <v>1818</v>
      </c>
      <c r="E1101" s="144" t="s">
        <v>1938</v>
      </c>
      <c r="F1101" s="144"/>
      <c r="G1101" s="144" t="s">
        <v>1784</v>
      </c>
      <c r="H1101" s="144" t="s">
        <v>1785</v>
      </c>
      <c r="I1101" s="144" t="s">
        <v>1852</v>
      </c>
      <c r="J1101" s="144" t="s">
        <v>5534</v>
      </c>
      <c r="K1101" s="144" t="s">
        <v>5535</v>
      </c>
      <c r="L1101" s="144"/>
      <c r="M1101" s="144" t="s">
        <v>5535</v>
      </c>
      <c r="N1101" s="145">
        <v>46</v>
      </c>
      <c r="O1101" s="146" t="b">
        <v>0</v>
      </c>
      <c r="P1101" s="144" t="s">
        <v>1822</v>
      </c>
      <c r="Q1101" t="s">
        <v>1823</v>
      </c>
      <c r="R1101" t="s">
        <v>626</v>
      </c>
    </row>
    <row r="1102" spans="1:18" x14ac:dyDescent="0.25">
      <c r="A1102" s="144" t="s">
        <v>12313</v>
      </c>
      <c r="B1102" s="144" t="s">
        <v>5537</v>
      </c>
      <c r="C1102" s="144"/>
      <c r="D1102" s="144" t="s">
        <v>1818</v>
      </c>
      <c r="E1102" s="144" t="s">
        <v>1938</v>
      </c>
      <c r="F1102" s="144"/>
      <c r="G1102" s="144" t="s">
        <v>1784</v>
      </c>
      <c r="H1102" s="144" t="s">
        <v>1785</v>
      </c>
      <c r="I1102" s="144" t="s">
        <v>1852</v>
      </c>
      <c r="J1102" s="144" t="s">
        <v>5537</v>
      </c>
      <c r="K1102" s="144" t="s">
        <v>5538</v>
      </c>
      <c r="L1102" s="144"/>
      <c r="M1102" s="144" t="s">
        <v>5538</v>
      </c>
      <c r="N1102" s="145">
        <v>46</v>
      </c>
      <c r="O1102" s="146" t="b">
        <v>0</v>
      </c>
      <c r="P1102" s="144" t="s">
        <v>1822</v>
      </c>
      <c r="Q1102" t="s">
        <v>1823</v>
      </c>
      <c r="R1102" t="s">
        <v>626</v>
      </c>
    </row>
    <row r="1103" spans="1:18" x14ac:dyDescent="0.25">
      <c r="A1103" s="144" t="s">
        <v>12314</v>
      </c>
      <c r="B1103" s="144" t="s">
        <v>5540</v>
      </c>
      <c r="C1103" s="144"/>
      <c r="D1103" s="144" t="s">
        <v>1818</v>
      </c>
      <c r="E1103" s="144" t="s">
        <v>1938</v>
      </c>
      <c r="F1103" s="144"/>
      <c r="G1103" s="144" t="s">
        <v>1784</v>
      </c>
      <c r="H1103" s="144" t="s">
        <v>1785</v>
      </c>
      <c r="I1103" s="144" t="s">
        <v>1852</v>
      </c>
      <c r="J1103" s="144" t="s">
        <v>5540</v>
      </c>
      <c r="K1103" s="144" t="s">
        <v>5541</v>
      </c>
      <c r="L1103" s="144"/>
      <c r="M1103" s="144" t="s">
        <v>5541</v>
      </c>
      <c r="N1103" s="145">
        <v>46</v>
      </c>
      <c r="O1103" s="146" t="b">
        <v>0</v>
      </c>
      <c r="P1103" s="144" t="s">
        <v>1822</v>
      </c>
      <c r="Q1103" t="s">
        <v>1823</v>
      </c>
      <c r="R1103" t="s">
        <v>626</v>
      </c>
    </row>
    <row r="1104" spans="1:18" x14ac:dyDescent="0.25">
      <c r="A1104" s="144" t="s">
        <v>12315</v>
      </c>
      <c r="B1104" s="144" t="s">
        <v>5543</v>
      </c>
      <c r="C1104" s="144"/>
      <c r="D1104" s="144" t="s">
        <v>1818</v>
      </c>
      <c r="E1104" s="144" t="s">
        <v>1938</v>
      </c>
      <c r="F1104" s="144"/>
      <c r="G1104" s="144" t="s">
        <v>1784</v>
      </c>
      <c r="H1104" s="144" t="s">
        <v>1785</v>
      </c>
      <c r="I1104" s="144" t="s">
        <v>1852</v>
      </c>
      <c r="J1104" s="144" t="s">
        <v>5543</v>
      </c>
      <c r="K1104" s="144" t="s">
        <v>5544</v>
      </c>
      <c r="L1104" s="144"/>
      <c r="M1104" s="144" t="s">
        <v>5544</v>
      </c>
      <c r="N1104" s="145">
        <v>46</v>
      </c>
      <c r="O1104" s="146" t="b">
        <v>0</v>
      </c>
      <c r="P1104" s="144" t="s">
        <v>1822</v>
      </c>
      <c r="Q1104" t="s">
        <v>1823</v>
      </c>
      <c r="R1104" t="s">
        <v>626</v>
      </c>
    </row>
    <row r="1105" spans="1:18" x14ac:dyDescent="0.25">
      <c r="A1105" s="144" t="s">
        <v>12329</v>
      </c>
      <c r="B1105" s="144" t="s">
        <v>629</v>
      </c>
      <c r="C1105" s="144"/>
      <c r="D1105" s="144" t="s">
        <v>1818</v>
      </c>
      <c r="E1105" s="144"/>
      <c r="F1105" s="144"/>
      <c r="G1105" s="144"/>
      <c r="H1105" s="144"/>
      <c r="I1105" s="144"/>
      <c r="J1105" s="144" t="s">
        <v>1817</v>
      </c>
      <c r="K1105" s="144"/>
      <c r="L1105" s="144" t="s">
        <v>5545</v>
      </c>
      <c r="M1105" s="144" t="s">
        <v>5546</v>
      </c>
      <c r="N1105" s="145">
        <v>60</v>
      </c>
      <c r="O1105" s="146" t="b">
        <v>0</v>
      </c>
      <c r="P1105" s="144" t="s">
        <v>1822</v>
      </c>
      <c r="Q1105" t="s">
        <v>1823</v>
      </c>
      <c r="R1105" t="s">
        <v>628</v>
      </c>
    </row>
    <row r="1106" spans="1:18" x14ac:dyDescent="0.25">
      <c r="A1106" s="144" t="s">
        <v>7316</v>
      </c>
      <c r="B1106" s="144" t="s">
        <v>853</v>
      </c>
      <c r="C1106" s="144"/>
      <c r="D1106" s="144" t="s">
        <v>3480</v>
      </c>
      <c r="E1106" s="144"/>
      <c r="F1106" s="144"/>
      <c r="G1106" s="144"/>
      <c r="H1106" s="144"/>
      <c r="I1106" s="144" t="s">
        <v>5547</v>
      </c>
      <c r="J1106" s="144"/>
      <c r="K1106" s="144"/>
      <c r="L1106" s="144" t="s">
        <v>5548</v>
      </c>
      <c r="M1106" s="144" t="s">
        <v>5549</v>
      </c>
      <c r="N1106" s="145">
        <v>60</v>
      </c>
      <c r="O1106" s="146" t="b">
        <v>0</v>
      </c>
      <c r="P1106" s="144" t="s">
        <v>1822</v>
      </c>
      <c r="Q1106" t="s">
        <v>1823</v>
      </c>
      <c r="R1106" t="s">
        <v>630</v>
      </c>
    </row>
    <row r="1107" spans="1:18" x14ac:dyDescent="0.25">
      <c r="A1107" s="144" t="s">
        <v>7222</v>
      </c>
      <c r="B1107" s="144" t="s">
        <v>631</v>
      </c>
      <c r="C1107" s="144"/>
      <c r="D1107" s="144" t="s">
        <v>1818</v>
      </c>
      <c r="E1107" s="144" t="s">
        <v>1819</v>
      </c>
      <c r="F1107" s="144"/>
      <c r="G1107" s="144" t="s">
        <v>71</v>
      </c>
      <c r="H1107" s="144" t="s">
        <v>1777</v>
      </c>
      <c r="I1107" s="144" t="s">
        <v>5547</v>
      </c>
      <c r="J1107" s="144"/>
      <c r="K1107" s="144"/>
      <c r="L1107" s="144" t="s">
        <v>5550</v>
      </c>
      <c r="M1107" s="144" t="s">
        <v>5551</v>
      </c>
      <c r="N1107" s="145">
        <v>60</v>
      </c>
      <c r="O1107" s="146" t="b">
        <v>0</v>
      </c>
      <c r="P1107" s="144" t="s">
        <v>1822</v>
      </c>
      <c r="Q1107" t="s">
        <v>1823</v>
      </c>
      <c r="R1107" t="s">
        <v>630</v>
      </c>
    </row>
    <row r="1108" spans="1:18" x14ac:dyDescent="0.25">
      <c r="A1108" s="144" t="s">
        <v>7223</v>
      </c>
      <c r="B1108" s="144" t="s">
        <v>854</v>
      </c>
      <c r="C1108" s="144"/>
      <c r="D1108" s="144" t="s">
        <v>3031</v>
      </c>
      <c r="E1108" s="144"/>
      <c r="F1108" s="144"/>
      <c r="G1108" s="144"/>
      <c r="H1108" s="144"/>
      <c r="I1108" s="144" t="s">
        <v>5547</v>
      </c>
      <c r="J1108" s="144"/>
      <c r="K1108" s="144"/>
      <c r="L1108" s="144" t="s">
        <v>5552</v>
      </c>
      <c r="M1108" s="144" t="s">
        <v>5553</v>
      </c>
      <c r="N1108" s="145">
        <v>60</v>
      </c>
      <c r="O1108" s="146" t="b">
        <v>0</v>
      </c>
      <c r="P1108" s="144" t="s">
        <v>1822</v>
      </c>
      <c r="Q1108" t="s">
        <v>1823</v>
      </c>
      <c r="R1108" t="s">
        <v>630</v>
      </c>
    </row>
    <row r="1109" spans="1:18" x14ac:dyDescent="0.25">
      <c r="A1109" s="144" t="s">
        <v>7224</v>
      </c>
      <c r="B1109" s="144" t="s">
        <v>855</v>
      </c>
      <c r="C1109" s="144"/>
      <c r="D1109" s="144" t="s">
        <v>3044</v>
      </c>
      <c r="E1109" s="144"/>
      <c r="F1109" s="144"/>
      <c r="G1109" s="144"/>
      <c r="H1109" s="144"/>
      <c r="I1109" s="144" t="s">
        <v>5547</v>
      </c>
      <c r="J1109" s="144"/>
      <c r="K1109" s="144"/>
      <c r="L1109" s="144" t="s">
        <v>5554</v>
      </c>
      <c r="M1109" s="144" t="s">
        <v>5555</v>
      </c>
      <c r="N1109" s="145">
        <v>60</v>
      </c>
      <c r="O1109" s="146" t="b">
        <v>0</v>
      </c>
      <c r="P1109" s="144" t="s">
        <v>1822</v>
      </c>
      <c r="Q1109" t="s">
        <v>1823</v>
      </c>
      <c r="R1109" t="s">
        <v>630</v>
      </c>
    </row>
    <row r="1110" spans="1:18" x14ac:dyDescent="0.25">
      <c r="A1110" s="144" t="s">
        <v>7225</v>
      </c>
      <c r="B1110" s="144" t="s">
        <v>856</v>
      </c>
      <c r="C1110" s="144"/>
      <c r="D1110" s="144" t="s">
        <v>1890</v>
      </c>
      <c r="E1110" s="144"/>
      <c r="F1110" s="144"/>
      <c r="G1110" s="144"/>
      <c r="H1110" s="144"/>
      <c r="I1110" s="144" t="s">
        <v>5547</v>
      </c>
      <c r="J1110" s="144"/>
      <c r="K1110" s="144"/>
      <c r="L1110" s="144" t="s">
        <v>5556</v>
      </c>
      <c r="M1110" s="144" t="s">
        <v>5557</v>
      </c>
      <c r="N1110" s="145">
        <v>60</v>
      </c>
      <c r="O1110" s="146" t="b">
        <v>0</v>
      </c>
      <c r="P1110" s="144" t="s">
        <v>1822</v>
      </c>
      <c r="Q1110" t="s">
        <v>1823</v>
      </c>
      <c r="R1110" t="s">
        <v>630</v>
      </c>
    </row>
    <row r="1111" spans="1:18" x14ac:dyDescent="0.25">
      <c r="A1111" s="144" t="s">
        <v>7226</v>
      </c>
      <c r="B1111" s="144" t="s">
        <v>857</v>
      </c>
      <c r="C1111" s="144"/>
      <c r="D1111" s="144" t="s">
        <v>2076</v>
      </c>
      <c r="E1111" s="144"/>
      <c r="F1111" s="144"/>
      <c r="G1111" s="144"/>
      <c r="H1111" s="144"/>
      <c r="I1111" s="144" t="s">
        <v>5547</v>
      </c>
      <c r="J1111" s="144"/>
      <c r="K1111" s="144"/>
      <c r="L1111" s="144" t="s">
        <v>5558</v>
      </c>
      <c r="M1111" s="144" t="s">
        <v>5559</v>
      </c>
      <c r="N1111" s="145">
        <v>60</v>
      </c>
      <c r="O1111" s="146" t="b">
        <v>0</v>
      </c>
      <c r="P1111" s="144" t="s">
        <v>1822</v>
      </c>
      <c r="Q1111" t="s">
        <v>1823</v>
      </c>
      <c r="R1111" t="s">
        <v>630</v>
      </c>
    </row>
    <row r="1112" spans="1:18" x14ac:dyDescent="0.25">
      <c r="A1112" s="144" t="s">
        <v>15056</v>
      </c>
      <c r="B1112" s="144" t="s">
        <v>858</v>
      </c>
      <c r="C1112" s="144"/>
      <c r="D1112" s="144" t="s">
        <v>3056</v>
      </c>
      <c r="E1112" s="144"/>
      <c r="F1112" s="144"/>
      <c r="G1112" s="144"/>
      <c r="H1112" s="144"/>
      <c r="I1112" s="144" t="s">
        <v>5547</v>
      </c>
      <c r="J1112" s="144"/>
      <c r="K1112" s="144"/>
      <c r="L1112" s="144" t="s">
        <v>5560</v>
      </c>
      <c r="M1112" s="144" t="s">
        <v>5561</v>
      </c>
      <c r="N1112" s="145">
        <v>60</v>
      </c>
      <c r="O1112" s="146" t="b">
        <v>0</v>
      </c>
      <c r="P1112" s="144" t="s">
        <v>1822</v>
      </c>
      <c r="Q1112" t="s">
        <v>1823</v>
      </c>
      <c r="R1112" t="s">
        <v>630</v>
      </c>
    </row>
    <row r="1113" spans="1:18" x14ac:dyDescent="0.25">
      <c r="A1113" s="144" t="s">
        <v>15014</v>
      </c>
      <c r="B1113" s="144" t="s">
        <v>859</v>
      </c>
      <c r="C1113" s="144"/>
      <c r="D1113" s="144" t="s">
        <v>1902</v>
      </c>
      <c r="E1113" s="144"/>
      <c r="F1113" s="144"/>
      <c r="G1113" s="144"/>
      <c r="H1113" s="144"/>
      <c r="I1113" s="144" t="s">
        <v>5547</v>
      </c>
      <c r="J1113" s="144"/>
      <c r="K1113" s="144"/>
      <c r="L1113" s="144" t="s">
        <v>5562</v>
      </c>
      <c r="M1113" s="144" t="s">
        <v>5563</v>
      </c>
      <c r="N1113" s="145">
        <v>60</v>
      </c>
      <c r="O1113" s="146" t="b">
        <v>0</v>
      </c>
      <c r="P1113" s="144" t="s">
        <v>1822</v>
      </c>
      <c r="Q1113" t="s">
        <v>1823</v>
      </c>
      <c r="R1113" t="s">
        <v>630</v>
      </c>
    </row>
    <row r="1114" spans="1:18" x14ac:dyDescent="0.25">
      <c r="A1114" s="144" t="s">
        <v>15065</v>
      </c>
      <c r="B1114" s="144" t="s">
        <v>860</v>
      </c>
      <c r="C1114" s="144"/>
      <c r="D1114" s="144" t="s">
        <v>5564</v>
      </c>
      <c r="E1114" s="144"/>
      <c r="F1114" s="144"/>
      <c r="G1114" s="144"/>
      <c r="H1114" s="144"/>
      <c r="I1114" s="144" t="s">
        <v>5547</v>
      </c>
      <c r="J1114" s="144"/>
      <c r="K1114" s="144"/>
      <c r="L1114" s="144" t="s">
        <v>5565</v>
      </c>
      <c r="M1114" s="144" t="s">
        <v>5566</v>
      </c>
      <c r="N1114" s="145">
        <v>60</v>
      </c>
      <c r="O1114" s="146" t="b">
        <v>0</v>
      </c>
      <c r="P1114" s="144" t="s">
        <v>1822</v>
      </c>
      <c r="Q1114" t="s">
        <v>1823</v>
      </c>
      <c r="R1114" t="s">
        <v>630</v>
      </c>
    </row>
    <row r="1115" spans="1:18" x14ac:dyDescent="0.25">
      <c r="A1115" s="144" t="s">
        <v>15013</v>
      </c>
      <c r="B1115" s="144" t="s">
        <v>861</v>
      </c>
      <c r="C1115" s="144"/>
      <c r="D1115" s="144" t="s">
        <v>3740</v>
      </c>
      <c r="E1115" s="144"/>
      <c r="F1115" s="144"/>
      <c r="G1115" s="144"/>
      <c r="H1115" s="144"/>
      <c r="I1115" s="144" t="s">
        <v>5547</v>
      </c>
      <c r="J1115" s="144"/>
      <c r="K1115" s="144"/>
      <c r="L1115" s="144" t="s">
        <v>5567</v>
      </c>
      <c r="M1115" s="144" t="s">
        <v>5568</v>
      </c>
      <c r="N1115" s="145">
        <v>60</v>
      </c>
      <c r="O1115" s="146" t="b">
        <v>0</v>
      </c>
      <c r="P1115" s="144" t="s">
        <v>1822</v>
      </c>
      <c r="Q1115" t="s">
        <v>1823</v>
      </c>
      <c r="R1115" t="s">
        <v>630</v>
      </c>
    </row>
    <row r="1116" spans="1:18" x14ac:dyDescent="0.25">
      <c r="A1116" s="144" t="s">
        <v>12354</v>
      </c>
      <c r="B1116" s="144" t="s">
        <v>862</v>
      </c>
      <c r="C1116" s="144"/>
      <c r="D1116" s="144" t="s">
        <v>2147</v>
      </c>
      <c r="E1116" s="144"/>
      <c r="F1116" s="144"/>
      <c r="G1116" s="144"/>
      <c r="H1116" s="144"/>
      <c r="I1116" s="144" t="s">
        <v>5547</v>
      </c>
      <c r="J1116" s="144"/>
      <c r="K1116" s="144"/>
      <c r="L1116" s="144" t="s">
        <v>5569</v>
      </c>
      <c r="M1116" s="144" t="s">
        <v>5570</v>
      </c>
      <c r="N1116" s="145">
        <v>60</v>
      </c>
      <c r="O1116" s="146" t="b">
        <v>0</v>
      </c>
      <c r="P1116" s="144" t="s">
        <v>1822</v>
      </c>
      <c r="Q1116" t="s">
        <v>1823</v>
      </c>
      <c r="R1116" t="s">
        <v>630</v>
      </c>
    </row>
    <row r="1117" spans="1:18" x14ac:dyDescent="0.25">
      <c r="A1117" s="144" t="s">
        <v>12398</v>
      </c>
      <c r="B1117" s="144" t="s">
        <v>863</v>
      </c>
      <c r="C1117" s="144"/>
      <c r="D1117" s="144" t="s">
        <v>5571</v>
      </c>
      <c r="E1117" s="144"/>
      <c r="F1117" s="144"/>
      <c r="G1117" s="144"/>
      <c r="H1117" s="144"/>
      <c r="I1117" s="144" t="s">
        <v>5547</v>
      </c>
      <c r="J1117" s="144"/>
      <c r="K1117" s="144"/>
      <c r="L1117" s="144" t="s">
        <v>5572</v>
      </c>
      <c r="M1117" s="144" t="s">
        <v>5573</v>
      </c>
      <c r="N1117" s="145">
        <v>60</v>
      </c>
      <c r="O1117" s="146" t="b">
        <v>0</v>
      </c>
      <c r="P1117" s="144" t="s">
        <v>1822</v>
      </c>
      <c r="Q1117" t="s">
        <v>1823</v>
      </c>
      <c r="R1117" t="s">
        <v>630</v>
      </c>
    </row>
    <row r="1118" spans="1:18" x14ac:dyDescent="0.25">
      <c r="A1118" s="144" t="s">
        <v>15068</v>
      </c>
      <c r="B1118" s="144" t="s">
        <v>864</v>
      </c>
      <c r="C1118" s="144"/>
      <c r="D1118" s="144" t="s">
        <v>5574</v>
      </c>
      <c r="E1118" s="144"/>
      <c r="F1118" s="144"/>
      <c r="G1118" s="144"/>
      <c r="H1118" s="144"/>
      <c r="I1118" s="144" t="s">
        <v>5547</v>
      </c>
      <c r="J1118" s="144"/>
      <c r="K1118" s="144"/>
      <c r="L1118" s="144" t="s">
        <v>5575</v>
      </c>
      <c r="M1118" s="144" t="s">
        <v>5576</v>
      </c>
      <c r="N1118" s="145">
        <v>60</v>
      </c>
      <c r="O1118" s="146" t="b">
        <v>0</v>
      </c>
      <c r="P1118" s="144" t="s">
        <v>1822</v>
      </c>
      <c r="Q1118" t="s">
        <v>1823</v>
      </c>
      <c r="R1118" t="s">
        <v>630</v>
      </c>
    </row>
    <row r="1119" spans="1:18" x14ac:dyDescent="0.25">
      <c r="A1119" s="144" t="s">
        <v>15060</v>
      </c>
      <c r="B1119" s="144" t="s">
        <v>865</v>
      </c>
      <c r="C1119" s="144"/>
      <c r="D1119" s="144" t="s">
        <v>5577</v>
      </c>
      <c r="E1119" s="144"/>
      <c r="F1119" s="144"/>
      <c r="G1119" s="144"/>
      <c r="H1119" s="144"/>
      <c r="I1119" s="144" t="s">
        <v>5547</v>
      </c>
      <c r="J1119" s="144"/>
      <c r="K1119" s="144"/>
      <c r="L1119" s="144" t="s">
        <v>5578</v>
      </c>
      <c r="M1119" s="144" t="s">
        <v>5579</v>
      </c>
      <c r="N1119" s="145">
        <v>60</v>
      </c>
      <c r="O1119" s="146" t="b">
        <v>0</v>
      </c>
      <c r="P1119" s="144" t="s">
        <v>1822</v>
      </c>
      <c r="Q1119" t="s">
        <v>1823</v>
      </c>
      <c r="R1119" t="s">
        <v>630</v>
      </c>
    </row>
    <row r="1120" spans="1:18" x14ac:dyDescent="0.25">
      <c r="A1120" s="144" t="s">
        <v>15053</v>
      </c>
      <c r="B1120" s="144" t="s">
        <v>866</v>
      </c>
      <c r="C1120" s="144"/>
      <c r="D1120" s="144" t="s">
        <v>1863</v>
      </c>
      <c r="E1120" s="144"/>
      <c r="F1120" s="144"/>
      <c r="G1120" s="144"/>
      <c r="H1120" s="144"/>
      <c r="I1120" s="144" t="s">
        <v>5547</v>
      </c>
      <c r="J1120" s="144"/>
      <c r="K1120" s="144"/>
      <c r="L1120" s="144" t="s">
        <v>5580</v>
      </c>
      <c r="M1120" s="144" t="s">
        <v>5581</v>
      </c>
      <c r="N1120" s="145">
        <v>60</v>
      </c>
      <c r="O1120" s="146" t="b">
        <v>0</v>
      </c>
      <c r="P1120" s="144" t="s">
        <v>1822</v>
      </c>
      <c r="Q1120" t="s">
        <v>1823</v>
      </c>
      <c r="R1120" t="s">
        <v>630</v>
      </c>
    </row>
    <row r="1121" spans="1:18" x14ac:dyDescent="0.25">
      <c r="A1121" s="144" t="s">
        <v>15042</v>
      </c>
      <c r="B1121" s="144" t="s">
        <v>867</v>
      </c>
      <c r="C1121" s="144"/>
      <c r="D1121" s="144" t="s">
        <v>5582</v>
      </c>
      <c r="E1121" s="144"/>
      <c r="F1121" s="144"/>
      <c r="G1121" s="144"/>
      <c r="H1121" s="144"/>
      <c r="I1121" s="144" t="s">
        <v>5547</v>
      </c>
      <c r="J1121" s="144"/>
      <c r="K1121" s="144"/>
      <c r="L1121" s="144" t="s">
        <v>5583</v>
      </c>
      <c r="M1121" s="144" t="s">
        <v>5584</v>
      </c>
      <c r="N1121" s="145">
        <v>60</v>
      </c>
      <c r="O1121" s="146" t="b">
        <v>0</v>
      </c>
      <c r="P1121" s="144" t="s">
        <v>1822</v>
      </c>
      <c r="Q1121" t="s">
        <v>1823</v>
      </c>
      <c r="R1121" t="s">
        <v>630</v>
      </c>
    </row>
    <row r="1122" spans="1:18" x14ac:dyDescent="0.25">
      <c r="A1122" s="144" t="s">
        <v>15049</v>
      </c>
      <c r="B1122" s="144" t="s">
        <v>868</v>
      </c>
      <c r="C1122" s="144"/>
      <c r="D1122" s="144" t="s">
        <v>5585</v>
      </c>
      <c r="E1122" s="144"/>
      <c r="F1122" s="144"/>
      <c r="G1122" s="144"/>
      <c r="H1122" s="144"/>
      <c r="I1122" s="144" t="s">
        <v>5547</v>
      </c>
      <c r="J1122" s="144"/>
      <c r="K1122" s="144"/>
      <c r="L1122" s="144" t="s">
        <v>5586</v>
      </c>
      <c r="M1122" s="144" t="s">
        <v>5587</v>
      </c>
      <c r="N1122" s="145">
        <v>60</v>
      </c>
      <c r="O1122" s="146" t="b">
        <v>0</v>
      </c>
      <c r="P1122" s="144" t="s">
        <v>1822</v>
      </c>
      <c r="Q1122" t="s">
        <v>1823</v>
      </c>
      <c r="R1122" t="s">
        <v>630</v>
      </c>
    </row>
    <row r="1123" spans="1:18" x14ac:dyDescent="0.25">
      <c r="A1123" s="144" t="s">
        <v>15031</v>
      </c>
      <c r="B1123" s="144" t="s">
        <v>869</v>
      </c>
      <c r="C1123" s="144"/>
      <c r="D1123" s="144" t="s">
        <v>3338</v>
      </c>
      <c r="E1123" s="144"/>
      <c r="F1123" s="144"/>
      <c r="G1123" s="144"/>
      <c r="H1123" s="144"/>
      <c r="I1123" s="144" t="s">
        <v>5547</v>
      </c>
      <c r="J1123" s="144"/>
      <c r="K1123" s="144"/>
      <c r="L1123" s="144" t="s">
        <v>5588</v>
      </c>
      <c r="M1123" s="144" t="s">
        <v>5589</v>
      </c>
      <c r="N1123" s="145">
        <v>60</v>
      </c>
      <c r="O1123" s="146" t="b">
        <v>0</v>
      </c>
      <c r="P1123" s="144" t="s">
        <v>1822</v>
      </c>
      <c r="Q1123" t="s">
        <v>1823</v>
      </c>
      <c r="R1123" t="s">
        <v>630</v>
      </c>
    </row>
    <row r="1124" spans="1:18" x14ac:dyDescent="0.25">
      <c r="A1124" s="144" t="s">
        <v>15020</v>
      </c>
      <c r="B1124" s="144" t="s">
        <v>870</v>
      </c>
      <c r="C1124" s="144"/>
      <c r="D1124" s="144" t="s">
        <v>1836</v>
      </c>
      <c r="E1124" s="144"/>
      <c r="F1124" s="144"/>
      <c r="G1124" s="144"/>
      <c r="H1124" s="144"/>
      <c r="I1124" s="144" t="s">
        <v>5547</v>
      </c>
      <c r="J1124" s="144"/>
      <c r="K1124" s="144"/>
      <c r="L1124" s="144" t="s">
        <v>5590</v>
      </c>
      <c r="M1124" s="144" t="s">
        <v>5591</v>
      </c>
      <c r="N1124" s="145">
        <v>60</v>
      </c>
      <c r="O1124" s="146" t="b">
        <v>0</v>
      </c>
      <c r="P1124" s="144" t="s">
        <v>1822</v>
      </c>
      <c r="Q1124" t="s">
        <v>1823</v>
      </c>
      <c r="R1124" t="s">
        <v>630</v>
      </c>
    </row>
    <row r="1125" spans="1:18" x14ac:dyDescent="0.25">
      <c r="A1125" s="144" t="s">
        <v>15036</v>
      </c>
      <c r="B1125" s="144" t="s">
        <v>871</v>
      </c>
      <c r="C1125" s="144"/>
      <c r="D1125" s="144" t="s">
        <v>3473</v>
      </c>
      <c r="E1125" s="144"/>
      <c r="F1125" s="144"/>
      <c r="G1125" s="144"/>
      <c r="H1125" s="144"/>
      <c r="I1125" s="144" t="s">
        <v>5547</v>
      </c>
      <c r="J1125" s="144"/>
      <c r="K1125" s="144"/>
      <c r="L1125" s="144" t="s">
        <v>5592</v>
      </c>
      <c r="M1125" s="144" t="s">
        <v>5593</v>
      </c>
      <c r="N1125" s="145">
        <v>60</v>
      </c>
      <c r="O1125" s="146" t="b">
        <v>0</v>
      </c>
      <c r="P1125" s="144" t="s">
        <v>1822</v>
      </c>
      <c r="Q1125" t="s">
        <v>1823</v>
      </c>
      <c r="R1125" t="s">
        <v>630</v>
      </c>
    </row>
    <row r="1126" spans="1:18" x14ac:dyDescent="0.25">
      <c r="A1126" s="144" t="s">
        <v>15059</v>
      </c>
      <c r="B1126" s="144" t="s">
        <v>872</v>
      </c>
      <c r="C1126" s="144"/>
      <c r="D1126" s="144" t="s">
        <v>2167</v>
      </c>
      <c r="E1126" s="144"/>
      <c r="F1126" s="144"/>
      <c r="G1126" s="144"/>
      <c r="H1126" s="144"/>
      <c r="I1126" s="144" t="s">
        <v>5547</v>
      </c>
      <c r="J1126" s="144"/>
      <c r="K1126" s="144"/>
      <c r="L1126" s="144" t="s">
        <v>5594</v>
      </c>
      <c r="M1126" s="144" t="s">
        <v>5595</v>
      </c>
      <c r="N1126" s="145">
        <v>60</v>
      </c>
      <c r="O1126" s="146" t="b">
        <v>0</v>
      </c>
      <c r="P1126" s="144" t="s">
        <v>1822</v>
      </c>
      <c r="Q1126" t="s">
        <v>1823</v>
      </c>
      <c r="R1126" t="s">
        <v>630</v>
      </c>
    </row>
    <row r="1127" spans="1:18" x14ac:dyDescent="0.25">
      <c r="A1127" s="144" t="s">
        <v>15037</v>
      </c>
      <c r="B1127" s="144" t="s">
        <v>873</v>
      </c>
      <c r="C1127" s="144"/>
      <c r="D1127" s="144" t="s">
        <v>3026</v>
      </c>
      <c r="E1127" s="144"/>
      <c r="F1127" s="144"/>
      <c r="G1127" s="144"/>
      <c r="H1127" s="144"/>
      <c r="I1127" s="144" t="s">
        <v>5547</v>
      </c>
      <c r="J1127" s="144"/>
      <c r="K1127" s="144"/>
      <c r="L1127" s="144" t="s">
        <v>5596</v>
      </c>
      <c r="M1127" s="144" t="s">
        <v>5597</v>
      </c>
      <c r="N1127" s="145">
        <v>60</v>
      </c>
      <c r="O1127" s="146" t="b">
        <v>0</v>
      </c>
      <c r="P1127" s="144" t="s">
        <v>1822</v>
      </c>
      <c r="Q1127" t="s">
        <v>1823</v>
      </c>
      <c r="R1127" t="s">
        <v>630</v>
      </c>
    </row>
    <row r="1128" spans="1:18" x14ac:dyDescent="0.25">
      <c r="A1128" s="144" t="s">
        <v>12350</v>
      </c>
      <c r="B1128" s="144" t="s">
        <v>874</v>
      </c>
      <c r="C1128" s="144"/>
      <c r="D1128" s="144" t="s">
        <v>3329</v>
      </c>
      <c r="E1128" s="144"/>
      <c r="F1128" s="144"/>
      <c r="G1128" s="144"/>
      <c r="H1128" s="144"/>
      <c r="I1128" s="144" t="s">
        <v>5547</v>
      </c>
      <c r="J1128" s="144"/>
      <c r="K1128" s="144"/>
      <c r="L1128" s="144" t="s">
        <v>5598</v>
      </c>
      <c r="M1128" s="144" t="s">
        <v>5599</v>
      </c>
      <c r="N1128" s="145">
        <v>60</v>
      </c>
      <c r="O1128" s="146" t="b">
        <v>0</v>
      </c>
      <c r="P1128" s="144" t="s">
        <v>1822</v>
      </c>
      <c r="Q1128" t="s">
        <v>1823</v>
      </c>
      <c r="R1128" t="s">
        <v>630</v>
      </c>
    </row>
    <row r="1129" spans="1:18" x14ac:dyDescent="0.25">
      <c r="A1129" s="144" t="s">
        <v>15028</v>
      </c>
      <c r="B1129" s="144" t="s">
        <v>875</v>
      </c>
      <c r="C1129" s="144"/>
      <c r="D1129" s="144" t="s">
        <v>3511</v>
      </c>
      <c r="E1129" s="144"/>
      <c r="F1129" s="144"/>
      <c r="G1129" s="144"/>
      <c r="H1129" s="144"/>
      <c r="I1129" s="144" t="s">
        <v>5547</v>
      </c>
      <c r="J1129" s="144"/>
      <c r="K1129" s="144"/>
      <c r="L1129" s="144" t="s">
        <v>5600</v>
      </c>
      <c r="M1129" s="144" t="s">
        <v>5601</v>
      </c>
      <c r="N1129" s="145">
        <v>60</v>
      </c>
      <c r="O1129" s="146" t="b">
        <v>0</v>
      </c>
      <c r="P1129" s="144" t="s">
        <v>1822</v>
      </c>
      <c r="Q1129" t="s">
        <v>1823</v>
      </c>
      <c r="R1129" t="s">
        <v>630</v>
      </c>
    </row>
    <row r="1130" spans="1:18" x14ac:dyDescent="0.25">
      <c r="A1130" s="144" t="s">
        <v>13762</v>
      </c>
      <c r="B1130" s="144" t="s">
        <v>876</v>
      </c>
      <c r="C1130" s="144"/>
      <c r="D1130" s="144" t="s">
        <v>5602</v>
      </c>
      <c r="E1130" s="144"/>
      <c r="F1130" s="144"/>
      <c r="G1130" s="144"/>
      <c r="H1130" s="144"/>
      <c r="I1130" s="144" t="s">
        <v>5547</v>
      </c>
      <c r="J1130" s="144"/>
      <c r="K1130" s="144"/>
      <c r="L1130" s="144" t="s">
        <v>5603</v>
      </c>
      <c r="M1130" s="144" t="s">
        <v>5604</v>
      </c>
      <c r="N1130" s="145">
        <v>60</v>
      </c>
      <c r="O1130" s="146" t="b">
        <v>0</v>
      </c>
      <c r="P1130" s="144" t="s">
        <v>1822</v>
      </c>
      <c r="Q1130" t="s">
        <v>1823</v>
      </c>
      <c r="R1130" t="s">
        <v>630</v>
      </c>
    </row>
    <row r="1131" spans="1:18" x14ac:dyDescent="0.25">
      <c r="A1131" s="144" t="s">
        <v>12351</v>
      </c>
      <c r="B1131" s="144" t="s">
        <v>878</v>
      </c>
      <c r="C1131" s="144"/>
      <c r="D1131" s="144" t="s">
        <v>5605</v>
      </c>
      <c r="E1131" s="144"/>
      <c r="F1131" s="144"/>
      <c r="G1131" s="144"/>
      <c r="H1131" s="144"/>
      <c r="I1131" s="144" t="s">
        <v>5547</v>
      </c>
      <c r="J1131" s="144"/>
      <c r="K1131" s="144"/>
      <c r="L1131" s="144" t="s">
        <v>5606</v>
      </c>
      <c r="M1131" s="144" t="s">
        <v>5607</v>
      </c>
      <c r="N1131" s="145">
        <v>60</v>
      </c>
      <c r="O1131" s="146" t="b">
        <v>0</v>
      </c>
      <c r="P1131" s="144" t="s">
        <v>1822</v>
      </c>
      <c r="Q1131" t="s">
        <v>1823</v>
      </c>
      <c r="R1131" t="s">
        <v>630</v>
      </c>
    </row>
    <row r="1132" spans="1:18" x14ac:dyDescent="0.25">
      <c r="A1132" s="144" t="s">
        <v>15029</v>
      </c>
      <c r="B1132" s="144" t="s">
        <v>879</v>
      </c>
      <c r="C1132" s="144"/>
      <c r="D1132" s="144" t="s">
        <v>3266</v>
      </c>
      <c r="E1132" s="144"/>
      <c r="F1132" s="144"/>
      <c r="G1132" s="144"/>
      <c r="H1132" s="144"/>
      <c r="I1132" s="144" t="s">
        <v>5547</v>
      </c>
      <c r="J1132" s="144"/>
      <c r="K1132" s="144"/>
      <c r="L1132" s="144" t="s">
        <v>5608</v>
      </c>
      <c r="M1132" s="144" t="s">
        <v>5609</v>
      </c>
      <c r="N1132" s="145">
        <v>60</v>
      </c>
      <c r="O1132" s="146" t="b">
        <v>0</v>
      </c>
      <c r="P1132" s="144" t="s">
        <v>1822</v>
      </c>
      <c r="Q1132" t="s">
        <v>1823</v>
      </c>
      <c r="R1132" t="s">
        <v>630</v>
      </c>
    </row>
    <row r="1133" spans="1:18" x14ac:dyDescent="0.25">
      <c r="A1133" s="144" t="s">
        <v>12361</v>
      </c>
      <c r="B1133" s="144" t="s">
        <v>880</v>
      </c>
      <c r="C1133" s="144"/>
      <c r="D1133" s="144" t="s">
        <v>5610</v>
      </c>
      <c r="E1133" s="144"/>
      <c r="F1133" s="144"/>
      <c r="G1133" s="144"/>
      <c r="H1133" s="144"/>
      <c r="I1133" s="144" t="s">
        <v>5547</v>
      </c>
      <c r="J1133" s="144"/>
      <c r="K1133" s="144"/>
      <c r="L1133" s="144" t="s">
        <v>5611</v>
      </c>
      <c r="M1133" s="144" t="s">
        <v>5612</v>
      </c>
      <c r="N1133" s="145">
        <v>60</v>
      </c>
      <c r="O1133" s="146" t="b">
        <v>0</v>
      </c>
      <c r="P1133" s="144" t="s">
        <v>1822</v>
      </c>
      <c r="Q1133" t="s">
        <v>1823</v>
      </c>
      <c r="R1133" t="s">
        <v>630</v>
      </c>
    </row>
    <row r="1134" spans="1:18" x14ac:dyDescent="0.25">
      <c r="A1134" s="144" t="s">
        <v>12365</v>
      </c>
      <c r="B1134" s="144" t="s">
        <v>881</v>
      </c>
      <c r="C1134" s="144"/>
      <c r="D1134" s="144" t="s">
        <v>5613</v>
      </c>
      <c r="E1134" s="144"/>
      <c r="F1134" s="144"/>
      <c r="G1134" s="144"/>
      <c r="H1134" s="144"/>
      <c r="I1134" s="144" t="s">
        <v>5547</v>
      </c>
      <c r="J1134" s="144"/>
      <c r="K1134" s="144"/>
      <c r="L1134" s="144" t="s">
        <v>5614</v>
      </c>
      <c r="M1134" s="144" t="s">
        <v>5615</v>
      </c>
      <c r="N1134" s="145">
        <v>60</v>
      </c>
      <c r="O1134" s="146" t="b">
        <v>0</v>
      </c>
      <c r="P1134" s="144" t="s">
        <v>3075</v>
      </c>
      <c r="Q1134" t="s">
        <v>1823</v>
      </c>
      <c r="R1134" t="s">
        <v>630</v>
      </c>
    </row>
    <row r="1135" spans="1:18" x14ac:dyDescent="0.25">
      <c r="A1135" s="144" t="s">
        <v>14271</v>
      </c>
      <c r="B1135" s="144" t="s">
        <v>883</v>
      </c>
      <c r="C1135" s="144" t="s">
        <v>1817</v>
      </c>
      <c r="D1135" s="144" t="s">
        <v>1818</v>
      </c>
      <c r="E1135" s="144" t="s">
        <v>1926</v>
      </c>
      <c r="F1135" s="144"/>
      <c r="G1135" s="144" t="s">
        <v>70</v>
      </c>
      <c r="H1135" s="144" t="s">
        <v>1779</v>
      </c>
      <c r="I1135" s="144" t="s">
        <v>5547</v>
      </c>
      <c r="J1135" s="144" t="s">
        <v>1817</v>
      </c>
      <c r="K1135" s="144"/>
      <c r="L1135" s="144"/>
      <c r="M1135" s="144" t="s">
        <v>5616</v>
      </c>
      <c r="N1135" s="145">
        <v>60</v>
      </c>
      <c r="O1135" s="146" t="b">
        <v>0</v>
      </c>
      <c r="P1135" s="144" t="s">
        <v>3075</v>
      </c>
      <c r="Q1135" t="s">
        <v>1823</v>
      </c>
      <c r="R1135" t="s">
        <v>630</v>
      </c>
    </row>
    <row r="1136" spans="1:18" x14ac:dyDescent="0.25">
      <c r="A1136" s="144" t="s">
        <v>13885</v>
      </c>
      <c r="B1136" s="144" t="s">
        <v>885</v>
      </c>
      <c r="C1136" s="144" t="s">
        <v>1817</v>
      </c>
      <c r="D1136" s="144" t="s">
        <v>1818</v>
      </c>
      <c r="E1136" s="144" t="s">
        <v>1832</v>
      </c>
      <c r="F1136" s="144"/>
      <c r="G1136" s="144" t="s">
        <v>70</v>
      </c>
      <c r="H1136" s="144" t="s">
        <v>1779</v>
      </c>
      <c r="I1136" s="144" t="s">
        <v>5547</v>
      </c>
      <c r="J1136" s="144" t="s">
        <v>1817</v>
      </c>
      <c r="K1136" s="144"/>
      <c r="L1136" s="144"/>
      <c r="M1136" s="144" t="s">
        <v>5617</v>
      </c>
      <c r="N1136" s="145">
        <v>60</v>
      </c>
      <c r="O1136" s="146" t="b">
        <v>0</v>
      </c>
      <c r="P1136" s="144" t="s">
        <v>3075</v>
      </c>
      <c r="Q1136" t="s">
        <v>1823</v>
      </c>
      <c r="R1136" t="s">
        <v>630</v>
      </c>
    </row>
    <row r="1137" spans="1:18" x14ac:dyDescent="0.25">
      <c r="A1137" s="144" t="s">
        <v>14938</v>
      </c>
      <c r="B1137" s="144" t="s">
        <v>883</v>
      </c>
      <c r="C1137" s="144" t="s">
        <v>1817</v>
      </c>
      <c r="D1137" s="144" t="s">
        <v>1818</v>
      </c>
      <c r="E1137" s="144" t="s">
        <v>1955</v>
      </c>
      <c r="F1137" s="144"/>
      <c r="G1137" s="144" t="s">
        <v>1786</v>
      </c>
      <c r="H1137" s="144" t="s">
        <v>1787</v>
      </c>
      <c r="I1137" s="144" t="s">
        <v>5547</v>
      </c>
      <c r="J1137" s="144" t="s">
        <v>1817</v>
      </c>
      <c r="K1137" s="144"/>
      <c r="L1137" s="144"/>
      <c r="M1137" s="144" t="s">
        <v>5618</v>
      </c>
      <c r="N1137" s="145">
        <v>60</v>
      </c>
      <c r="O1137" s="146" t="b">
        <v>0</v>
      </c>
      <c r="P1137" s="144" t="s">
        <v>3075</v>
      </c>
      <c r="Q1137" t="s">
        <v>1823</v>
      </c>
      <c r="R1137" t="s">
        <v>630</v>
      </c>
    </row>
    <row r="1138" spans="1:18" x14ac:dyDescent="0.25">
      <c r="A1138" s="144" t="s">
        <v>13886</v>
      </c>
      <c r="B1138" s="144" t="s">
        <v>885</v>
      </c>
      <c r="C1138" s="144" t="s">
        <v>1817</v>
      </c>
      <c r="D1138" s="144" t="s">
        <v>1818</v>
      </c>
      <c r="E1138" s="144" t="s">
        <v>1832</v>
      </c>
      <c r="F1138" s="144"/>
      <c r="G1138" s="144" t="s">
        <v>70</v>
      </c>
      <c r="H1138" s="144" t="s">
        <v>1779</v>
      </c>
      <c r="I1138" s="144" t="s">
        <v>5547</v>
      </c>
      <c r="J1138" s="144" t="s">
        <v>1817</v>
      </c>
      <c r="K1138" s="144"/>
      <c r="L1138" s="144"/>
      <c r="M1138" s="144" t="s">
        <v>5619</v>
      </c>
      <c r="N1138" s="145">
        <v>60</v>
      </c>
      <c r="O1138" s="146" t="b">
        <v>0</v>
      </c>
      <c r="P1138" s="144" t="s">
        <v>3075</v>
      </c>
      <c r="Q1138" t="s">
        <v>1823</v>
      </c>
      <c r="R1138" t="s">
        <v>630</v>
      </c>
    </row>
    <row r="1139" spans="1:18" x14ac:dyDescent="0.25">
      <c r="A1139" s="144" t="s">
        <v>14169</v>
      </c>
      <c r="B1139" s="144" t="s">
        <v>885</v>
      </c>
      <c r="C1139" s="144" t="s">
        <v>1817</v>
      </c>
      <c r="D1139" s="144" t="s">
        <v>1818</v>
      </c>
      <c r="E1139" s="144" t="s">
        <v>1930</v>
      </c>
      <c r="F1139" s="144"/>
      <c r="G1139" s="144" t="s">
        <v>71</v>
      </c>
      <c r="H1139" s="144" t="s">
        <v>1777</v>
      </c>
      <c r="I1139" s="144" t="s">
        <v>5547</v>
      </c>
      <c r="J1139" s="144" t="s">
        <v>1817</v>
      </c>
      <c r="K1139" s="144"/>
      <c r="L1139" s="144"/>
      <c r="M1139" s="144" t="s">
        <v>5620</v>
      </c>
      <c r="N1139" s="145">
        <v>60</v>
      </c>
      <c r="O1139" s="146" t="b">
        <v>0</v>
      </c>
      <c r="P1139" s="144" t="s">
        <v>3075</v>
      </c>
      <c r="Q1139" t="s">
        <v>1823</v>
      </c>
      <c r="R1139" t="s">
        <v>630</v>
      </c>
    </row>
    <row r="1140" spans="1:18" x14ac:dyDescent="0.25">
      <c r="A1140" s="144" t="s">
        <v>14170</v>
      </c>
      <c r="B1140" s="144" t="s">
        <v>885</v>
      </c>
      <c r="C1140" s="144" t="s">
        <v>1817</v>
      </c>
      <c r="D1140" s="144" t="s">
        <v>1818</v>
      </c>
      <c r="E1140" s="144" t="s">
        <v>1930</v>
      </c>
      <c r="F1140" s="144"/>
      <c r="G1140" s="144" t="s">
        <v>71</v>
      </c>
      <c r="H1140" s="144" t="s">
        <v>1777</v>
      </c>
      <c r="I1140" s="144" t="s">
        <v>5547</v>
      </c>
      <c r="J1140" s="144" t="s">
        <v>1817</v>
      </c>
      <c r="K1140" s="144"/>
      <c r="L1140" s="144"/>
      <c r="M1140" s="144" t="s">
        <v>5621</v>
      </c>
      <c r="N1140" s="145">
        <v>60</v>
      </c>
      <c r="O1140" s="146" t="b">
        <v>0</v>
      </c>
      <c r="P1140" s="144" t="s">
        <v>3075</v>
      </c>
      <c r="Q1140" t="s">
        <v>1823</v>
      </c>
      <c r="R1140" t="s">
        <v>630</v>
      </c>
    </row>
    <row r="1141" spans="1:18" x14ac:dyDescent="0.25">
      <c r="A1141" s="144" t="s">
        <v>14464</v>
      </c>
      <c r="B1141" s="144" t="s">
        <v>5622</v>
      </c>
      <c r="C1141" s="144" t="s">
        <v>1817</v>
      </c>
      <c r="D1141" s="144" t="s">
        <v>1818</v>
      </c>
      <c r="E1141" s="144" t="s">
        <v>1881</v>
      </c>
      <c r="F1141" s="144"/>
      <c r="G1141" s="144" t="s">
        <v>71</v>
      </c>
      <c r="H1141" s="144" t="s">
        <v>1777</v>
      </c>
      <c r="I1141" s="144" t="s">
        <v>5547</v>
      </c>
      <c r="J1141" s="144" t="s">
        <v>1817</v>
      </c>
      <c r="K1141" s="144"/>
      <c r="L1141" s="144"/>
      <c r="M1141" s="144" t="s">
        <v>5623</v>
      </c>
      <c r="N1141" s="145">
        <v>60</v>
      </c>
      <c r="O1141" s="146" t="b">
        <v>0</v>
      </c>
      <c r="P1141" s="144" t="s">
        <v>3075</v>
      </c>
      <c r="Q1141" t="s">
        <v>1823</v>
      </c>
      <c r="R1141" t="s">
        <v>630</v>
      </c>
    </row>
    <row r="1142" spans="1:18" x14ac:dyDescent="0.25">
      <c r="A1142" s="144" t="s">
        <v>14272</v>
      </c>
      <c r="B1142" s="144" t="s">
        <v>883</v>
      </c>
      <c r="C1142" s="144" t="s">
        <v>1817</v>
      </c>
      <c r="D1142" s="144" t="s">
        <v>1818</v>
      </c>
      <c r="E1142" s="144" t="s">
        <v>1926</v>
      </c>
      <c r="F1142" s="144"/>
      <c r="G1142" s="144" t="s">
        <v>70</v>
      </c>
      <c r="H1142" s="144" t="s">
        <v>1779</v>
      </c>
      <c r="I1142" s="144" t="s">
        <v>5547</v>
      </c>
      <c r="J1142" s="144" t="s">
        <v>1817</v>
      </c>
      <c r="K1142" s="144"/>
      <c r="L1142" s="144"/>
      <c r="M1142" s="144" t="s">
        <v>5624</v>
      </c>
      <c r="N1142" s="145">
        <v>60</v>
      </c>
      <c r="O1142" s="146" t="b">
        <v>0</v>
      </c>
      <c r="P1142" s="144" t="s">
        <v>3075</v>
      </c>
      <c r="Q1142" t="s">
        <v>1823</v>
      </c>
      <c r="R1142" t="s">
        <v>630</v>
      </c>
    </row>
    <row r="1143" spans="1:18" x14ac:dyDescent="0.25">
      <c r="A1143" s="144" t="s">
        <v>14035</v>
      </c>
      <c r="B1143" s="144" t="s">
        <v>885</v>
      </c>
      <c r="C1143" s="144" t="s">
        <v>1817</v>
      </c>
      <c r="D1143" s="144" t="s">
        <v>1818</v>
      </c>
      <c r="E1143" s="144" t="s">
        <v>1911</v>
      </c>
      <c r="F1143" s="144"/>
      <c r="G1143" s="144" t="s">
        <v>70</v>
      </c>
      <c r="H1143" s="144" t="s">
        <v>1779</v>
      </c>
      <c r="I1143" s="144" t="s">
        <v>5547</v>
      </c>
      <c r="J1143" s="144" t="s">
        <v>1817</v>
      </c>
      <c r="K1143" s="144"/>
      <c r="L1143" s="144"/>
      <c r="M1143" s="144" t="s">
        <v>5625</v>
      </c>
      <c r="N1143" s="145">
        <v>60</v>
      </c>
      <c r="O1143" s="146" t="b">
        <v>0</v>
      </c>
      <c r="P1143" s="144" t="s">
        <v>3075</v>
      </c>
      <c r="Q1143" t="s">
        <v>1823</v>
      </c>
      <c r="R1143" t="s">
        <v>630</v>
      </c>
    </row>
    <row r="1144" spans="1:18" x14ac:dyDescent="0.25">
      <c r="A1144" s="144" t="s">
        <v>14091</v>
      </c>
      <c r="B1144" s="144" t="s">
        <v>883</v>
      </c>
      <c r="C1144" s="144" t="s">
        <v>1817</v>
      </c>
      <c r="D1144" s="144" t="s">
        <v>1818</v>
      </c>
      <c r="E1144" s="144" t="s">
        <v>4289</v>
      </c>
      <c r="F1144" s="144"/>
      <c r="G1144" s="144" t="s">
        <v>70</v>
      </c>
      <c r="H1144" s="144" t="s">
        <v>1779</v>
      </c>
      <c r="I1144" s="144" t="s">
        <v>5547</v>
      </c>
      <c r="J1144" s="144" t="s">
        <v>1817</v>
      </c>
      <c r="K1144" s="144"/>
      <c r="L1144" s="144"/>
      <c r="M1144" s="144" t="s">
        <v>5626</v>
      </c>
      <c r="N1144" s="145">
        <v>60</v>
      </c>
      <c r="O1144" s="146" t="b">
        <v>0</v>
      </c>
      <c r="P1144" s="144" t="s">
        <v>3075</v>
      </c>
      <c r="Q1144" t="s">
        <v>1823</v>
      </c>
      <c r="R1144" t="s">
        <v>630</v>
      </c>
    </row>
    <row r="1145" spans="1:18" x14ac:dyDescent="0.25">
      <c r="A1145" s="144" t="s">
        <v>14805</v>
      </c>
      <c r="B1145" s="144" t="s">
        <v>885</v>
      </c>
      <c r="C1145" s="144" t="s">
        <v>1817</v>
      </c>
      <c r="D1145" s="144" t="s">
        <v>1818</v>
      </c>
      <c r="E1145" s="144" t="s">
        <v>1858</v>
      </c>
      <c r="F1145" s="144"/>
      <c r="G1145" s="144" t="s">
        <v>1786</v>
      </c>
      <c r="H1145" s="144" t="s">
        <v>1787</v>
      </c>
      <c r="I1145" s="144" t="s">
        <v>5547</v>
      </c>
      <c r="J1145" s="144" t="s">
        <v>1817</v>
      </c>
      <c r="K1145" s="144"/>
      <c r="L1145" s="144"/>
      <c r="M1145" s="144" t="s">
        <v>5627</v>
      </c>
      <c r="N1145" s="145">
        <v>60</v>
      </c>
      <c r="O1145" s="146" t="b">
        <v>0</v>
      </c>
      <c r="P1145" s="144" t="s">
        <v>3075</v>
      </c>
      <c r="Q1145" t="s">
        <v>1823</v>
      </c>
      <c r="R1145" t="s">
        <v>630</v>
      </c>
    </row>
    <row r="1146" spans="1:18" x14ac:dyDescent="0.25">
      <c r="A1146" s="144" t="s">
        <v>14235</v>
      </c>
      <c r="B1146" s="144" t="s">
        <v>883</v>
      </c>
      <c r="C1146" s="144" t="s">
        <v>1817</v>
      </c>
      <c r="D1146" s="144" t="s">
        <v>1818</v>
      </c>
      <c r="E1146" s="144" t="s">
        <v>2030</v>
      </c>
      <c r="F1146" s="144"/>
      <c r="G1146" s="144" t="s">
        <v>70</v>
      </c>
      <c r="H1146" s="144" t="s">
        <v>1779</v>
      </c>
      <c r="I1146" s="144" t="s">
        <v>5547</v>
      </c>
      <c r="J1146" s="144" t="s">
        <v>1817</v>
      </c>
      <c r="K1146" s="144"/>
      <c r="L1146" s="144"/>
      <c r="M1146" s="144" t="s">
        <v>5628</v>
      </c>
      <c r="N1146" s="145">
        <v>60</v>
      </c>
      <c r="O1146" s="146" t="b">
        <v>0</v>
      </c>
      <c r="P1146" s="144" t="s">
        <v>3075</v>
      </c>
      <c r="Q1146" t="s">
        <v>1823</v>
      </c>
      <c r="R1146" t="s">
        <v>630</v>
      </c>
    </row>
    <row r="1147" spans="1:18" x14ac:dyDescent="0.25">
      <c r="A1147" s="144" t="s">
        <v>14036</v>
      </c>
      <c r="B1147" s="144" t="s">
        <v>885</v>
      </c>
      <c r="C1147" s="144" t="s">
        <v>1817</v>
      </c>
      <c r="D1147" s="144" t="s">
        <v>1818</v>
      </c>
      <c r="E1147" s="144" t="s">
        <v>1911</v>
      </c>
      <c r="F1147" s="144"/>
      <c r="G1147" s="144" t="s">
        <v>70</v>
      </c>
      <c r="H1147" s="144" t="s">
        <v>1779</v>
      </c>
      <c r="I1147" s="144" t="s">
        <v>5547</v>
      </c>
      <c r="J1147" s="144" t="s">
        <v>1817</v>
      </c>
      <c r="K1147" s="144"/>
      <c r="L1147" s="144"/>
      <c r="M1147" s="144" t="s">
        <v>5629</v>
      </c>
      <c r="N1147" s="145">
        <v>60</v>
      </c>
      <c r="O1147" s="146" t="b">
        <v>0</v>
      </c>
      <c r="P1147" s="144" t="s">
        <v>3075</v>
      </c>
      <c r="Q1147" t="s">
        <v>1823</v>
      </c>
      <c r="R1147" t="s">
        <v>630</v>
      </c>
    </row>
    <row r="1148" spans="1:18" x14ac:dyDescent="0.25">
      <c r="A1148" s="144" t="s">
        <v>13803</v>
      </c>
      <c r="B1148" s="144" t="s">
        <v>883</v>
      </c>
      <c r="C1148" s="144" t="s">
        <v>1817</v>
      </c>
      <c r="D1148" s="144" t="s">
        <v>1818</v>
      </c>
      <c r="E1148" s="144" t="s">
        <v>2086</v>
      </c>
      <c r="F1148" s="144"/>
      <c r="G1148" s="144" t="s">
        <v>70</v>
      </c>
      <c r="H1148" s="144" t="s">
        <v>1779</v>
      </c>
      <c r="I1148" s="144" t="s">
        <v>5547</v>
      </c>
      <c r="J1148" s="144" t="s">
        <v>1817</v>
      </c>
      <c r="K1148" s="144"/>
      <c r="L1148" s="144"/>
      <c r="M1148" s="144" t="s">
        <v>5630</v>
      </c>
      <c r="N1148" s="145">
        <v>60</v>
      </c>
      <c r="O1148" s="146" t="b">
        <v>0</v>
      </c>
      <c r="P1148" s="144" t="s">
        <v>3075</v>
      </c>
      <c r="Q1148" t="s">
        <v>1823</v>
      </c>
      <c r="R1148" t="s">
        <v>630</v>
      </c>
    </row>
    <row r="1149" spans="1:18" x14ac:dyDescent="0.25">
      <c r="A1149" s="144" t="s">
        <v>14037</v>
      </c>
      <c r="B1149" s="144" t="s">
        <v>5622</v>
      </c>
      <c r="C1149" s="144" t="s">
        <v>1817</v>
      </c>
      <c r="D1149" s="144" t="s">
        <v>1818</v>
      </c>
      <c r="E1149" s="144" t="s">
        <v>1911</v>
      </c>
      <c r="F1149" s="144"/>
      <c r="G1149" s="144" t="s">
        <v>1786</v>
      </c>
      <c r="H1149" s="144" t="s">
        <v>1787</v>
      </c>
      <c r="I1149" s="144" t="s">
        <v>5547</v>
      </c>
      <c r="J1149" s="144" t="s">
        <v>1817</v>
      </c>
      <c r="K1149" s="144"/>
      <c r="L1149" s="144"/>
      <c r="M1149" s="144" t="s">
        <v>5631</v>
      </c>
      <c r="N1149" s="145">
        <v>60</v>
      </c>
      <c r="O1149" s="146" t="b">
        <v>0</v>
      </c>
      <c r="P1149" s="144" t="s">
        <v>3075</v>
      </c>
      <c r="Q1149" t="s">
        <v>1823</v>
      </c>
      <c r="R1149" t="s">
        <v>630</v>
      </c>
    </row>
    <row r="1150" spans="1:18" x14ac:dyDescent="0.25">
      <c r="A1150" s="144" t="s">
        <v>13763</v>
      </c>
      <c r="B1150" s="144" t="s">
        <v>883</v>
      </c>
      <c r="C1150" s="144" t="s">
        <v>1817</v>
      </c>
      <c r="D1150" s="144" t="s">
        <v>1818</v>
      </c>
      <c r="E1150" s="144" t="s">
        <v>1886</v>
      </c>
      <c r="F1150" s="144"/>
      <c r="G1150" s="144" t="s">
        <v>70</v>
      </c>
      <c r="H1150" s="144" t="s">
        <v>1779</v>
      </c>
      <c r="I1150" s="144" t="s">
        <v>5547</v>
      </c>
      <c r="J1150" s="144" t="s">
        <v>1817</v>
      </c>
      <c r="K1150" s="144"/>
      <c r="L1150" s="144"/>
      <c r="M1150" s="144" t="s">
        <v>5632</v>
      </c>
      <c r="N1150" s="145">
        <v>60</v>
      </c>
      <c r="O1150" s="146" t="b">
        <v>0</v>
      </c>
      <c r="P1150" s="144" t="s">
        <v>3075</v>
      </c>
      <c r="Q1150" t="s">
        <v>1823</v>
      </c>
      <c r="R1150" t="s">
        <v>630</v>
      </c>
    </row>
    <row r="1151" spans="1:18" x14ac:dyDescent="0.25">
      <c r="A1151" s="144" t="s">
        <v>13804</v>
      </c>
      <c r="B1151" s="144" t="s">
        <v>883</v>
      </c>
      <c r="C1151" s="144" t="s">
        <v>1817</v>
      </c>
      <c r="D1151" s="144" t="s">
        <v>1818</v>
      </c>
      <c r="E1151" s="144" t="s">
        <v>2086</v>
      </c>
      <c r="F1151" s="144"/>
      <c r="G1151" s="144" t="s">
        <v>70</v>
      </c>
      <c r="H1151" s="144" t="s">
        <v>1779</v>
      </c>
      <c r="I1151" s="144" t="s">
        <v>5547</v>
      </c>
      <c r="J1151" s="144" t="s">
        <v>1817</v>
      </c>
      <c r="K1151" s="144"/>
      <c r="L1151" s="144"/>
      <c r="M1151" s="144" t="s">
        <v>5633</v>
      </c>
      <c r="N1151" s="145">
        <v>60</v>
      </c>
      <c r="O1151" s="146" t="b">
        <v>0</v>
      </c>
      <c r="P1151" s="144" t="s">
        <v>3075</v>
      </c>
      <c r="Q1151" t="s">
        <v>1823</v>
      </c>
      <c r="R1151" t="s">
        <v>630</v>
      </c>
    </row>
    <row r="1152" spans="1:18" x14ac:dyDescent="0.25">
      <c r="A1152" s="144" t="s">
        <v>14587</v>
      </c>
      <c r="B1152" s="144" t="s">
        <v>897</v>
      </c>
      <c r="C1152" s="144" t="s">
        <v>1817</v>
      </c>
      <c r="D1152" s="144" t="s">
        <v>1818</v>
      </c>
      <c r="E1152" s="144" t="s">
        <v>1938</v>
      </c>
      <c r="F1152" s="144"/>
      <c r="G1152" s="144" t="s">
        <v>70</v>
      </c>
      <c r="H1152" s="144" t="s">
        <v>1779</v>
      </c>
      <c r="I1152" s="144" t="s">
        <v>5547</v>
      </c>
      <c r="J1152" s="144" t="s">
        <v>1817</v>
      </c>
      <c r="K1152" s="144"/>
      <c r="L1152" s="144"/>
      <c r="M1152" s="144" t="s">
        <v>5634</v>
      </c>
      <c r="N1152" s="145">
        <v>60</v>
      </c>
      <c r="O1152" s="146" t="b">
        <v>0</v>
      </c>
      <c r="P1152" s="144" t="s">
        <v>3075</v>
      </c>
      <c r="Q1152" t="s">
        <v>1823</v>
      </c>
      <c r="R1152" t="s">
        <v>630</v>
      </c>
    </row>
    <row r="1153" spans="1:18" x14ac:dyDescent="0.25">
      <c r="A1153" s="144" t="s">
        <v>14368</v>
      </c>
      <c r="B1153" s="144" t="s">
        <v>883</v>
      </c>
      <c r="C1153" s="144" t="s">
        <v>1817</v>
      </c>
      <c r="D1153" s="144" t="s">
        <v>1818</v>
      </c>
      <c r="E1153" s="144" t="s">
        <v>1971</v>
      </c>
      <c r="F1153" s="144"/>
      <c r="G1153" s="144" t="s">
        <v>71</v>
      </c>
      <c r="H1153" s="144" t="s">
        <v>1777</v>
      </c>
      <c r="I1153" s="144" t="s">
        <v>5547</v>
      </c>
      <c r="J1153" s="144" t="s">
        <v>1817</v>
      </c>
      <c r="K1153" s="144"/>
      <c r="L1153" s="144"/>
      <c r="M1153" s="144" t="s">
        <v>5635</v>
      </c>
      <c r="N1153" s="145">
        <v>60</v>
      </c>
      <c r="O1153" s="146" t="b">
        <v>0</v>
      </c>
      <c r="P1153" s="144" t="s">
        <v>3075</v>
      </c>
      <c r="Q1153" t="s">
        <v>1823</v>
      </c>
      <c r="R1153" t="s">
        <v>630</v>
      </c>
    </row>
    <row r="1154" spans="1:18" x14ac:dyDescent="0.25">
      <c r="A1154" s="144" t="s">
        <v>13887</v>
      </c>
      <c r="B1154" s="144" t="s">
        <v>885</v>
      </c>
      <c r="C1154" s="144" t="s">
        <v>1817</v>
      </c>
      <c r="D1154" s="144" t="s">
        <v>1818</v>
      </c>
      <c r="E1154" s="144" t="s">
        <v>1832</v>
      </c>
      <c r="F1154" s="144"/>
      <c r="G1154" s="144" t="s">
        <v>70</v>
      </c>
      <c r="H1154" s="144" t="s">
        <v>1779</v>
      </c>
      <c r="I1154" s="144" t="s">
        <v>5547</v>
      </c>
      <c r="J1154" s="144" t="s">
        <v>1817</v>
      </c>
      <c r="K1154" s="144"/>
      <c r="L1154" s="144"/>
      <c r="M1154" s="144" t="s">
        <v>5636</v>
      </c>
      <c r="N1154" s="145">
        <v>60</v>
      </c>
      <c r="O1154" s="146" t="b">
        <v>0</v>
      </c>
      <c r="P1154" s="144" t="s">
        <v>3075</v>
      </c>
      <c r="Q1154" t="s">
        <v>1823</v>
      </c>
      <c r="R1154" t="s">
        <v>630</v>
      </c>
    </row>
    <row r="1155" spans="1:18" x14ac:dyDescent="0.25">
      <c r="A1155" s="144" t="s">
        <v>13888</v>
      </c>
      <c r="B1155" s="144" t="s">
        <v>885</v>
      </c>
      <c r="C1155" s="144" t="s">
        <v>1817</v>
      </c>
      <c r="D1155" s="144" t="s">
        <v>1818</v>
      </c>
      <c r="E1155" s="144" t="s">
        <v>1832</v>
      </c>
      <c r="F1155" s="144"/>
      <c r="G1155" s="144" t="s">
        <v>70</v>
      </c>
      <c r="H1155" s="144" t="s">
        <v>1779</v>
      </c>
      <c r="I1155" s="144" t="s">
        <v>5547</v>
      </c>
      <c r="J1155" s="144" t="s">
        <v>1817</v>
      </c>
      <c r="K1155" s="144"/>
      <c r="L1155" s="144"/>
      <c r="M1155" s="144" t="s">
        <v>5637</v>
      </c>
      <c r="N1155" s="145">
        <v>60</v>
      </c>
      <c r="O1155" s="146" t="b">
        <v>0</v>
      </c>
      <c r="P1155" s="144" t="s">
        <v>3075</v>
      </c>
      <c r="Q1155" t="s">
        <v>1823</v>
      </c>
      <c r="R1155" t="s">
        <v>630</v>
      </c>
    </row>
    <row r="1156" spans="1:18" x14ac:dyDescent="0.25">
      <c r="A1156" s="144" t="s">
        <v>14038</v>
      </c>
      <c r="B1156" s="144" t="s">
        <v>885</v>
      </c>
      <c r="C1156" s="144" t="s">
        <v>1817</v>
      </c>
      <c r="D1156" s="144" t="s">
        <v>1818</v>
      </c>
      <c r="E1156" s="144" t="s">
        <v>1911</v>
      </c>
      <c r="F1156" s="144"/>
      <c r="G1156" s="144" t="s">
        <v>71</v>
      </c>
      <c r="H1156" s="144" t="s">
        <v>1777</v>
      </c>
      <c r="I1156" s="144" t="s">
        <v>5547</v>
      </c>
      <c r="J1156" s="144" t="s">
        <v>1817</v>
      </c>
      <c r="K1156" s="144"/>
      <c r="L1156" s="144"/>
      <c r="M1156" s="144" t="s">
        <v>5638</v>
      </c>
      <c r="N1156" s="145">
        <v>60</v>
      </c>
      <c r="O1156" s="146" t="b">
        <v>0</v>
      </c>
      <c r="P1156" s="144" t="s">
        <v>3075</v>
      </c>
      <c r="Q1156" t="s">
        <v>1823</v>
      </c>
      <c r="R1156" t="s">
        <v>630</v>
      </c>
    </row>
    <row r="1157" spans="1:18" x14ac:dyDescent="0.25">
      <c r="A1157" s="144" t="s">
        <v>14369</v>
      </c>
      <c r="B1157" s="144" t="s">
        <v>883</v>
      </c>
      <c r="C1157" s="144" t="s">
        <v>1817</v>
      </c>
      <c r="D1157" s="144" t="s">
        <v>1818</v>
      </c>
      <c r="E1157" s="144" t="s">
        <v>1971</v>
      </c>
      <c r="F1157" s="144"/>
      <c r="G1157" s="144" t="s">
        <v>71</v>
      </c>
      <c r="H1157" s="144" t="s">
        <v>1777</v>
      </c>
      <c r="I1157" s="144" t="s">
        <v>5547</v>
      </c>
      <c r="J1157" s="144" t="s">
        <v>1817</v>
      </c>
      <c r="K1157" s="144"/>
      <c r="L1157" s="144"/>
      <c r="M1157" s="144" t="s">
        <v>5639</v>
      </c>
      <c r="N1157" s="145">
        <v>60</v>
      </c>
      <c r="O1157" s="146" t="b">
        <v>0</v>
      </c>
      <c r="P1157" s="144" t="s">
        <v>3075</v>
      </c>
      <c r="Q1157" t="s">
        <v>1823</v>
      </c>
      <c r="R1157" t="s">
        <v>630</v>
      </c>
    </row>
    <row r="1158" spans="1:18" x14ac:dyDescent="0.25">
      <c r="A1158" s="144" t="s">
        <v>13764</v>
      </c>
      <c r="B1158" s="144" t="s">
        <v>883</v>
      </c>
      <c r="C1158" s="144" t="s">
        <v>1817</v>
      </c>
      <c r="D1158" s="144" t="s">
        <v>1818</v>
      </c>
      <c r="E1158" s="144" t="s">
        <v>1886</v>
      </c>
      <c r="F1158" s="144"/>
      <c r="G1158" s="144" t="s">
        <v>71</v>
      </c>
      <c r="H1158" s="144" t="s">
        <v>1777</v>
      </c>
      <c r="I1158" s="144" t="s">
        <v>5547</v>
      </c>
      <c r="J1158" s="144" t="s">
        <v>1817</v>
      </c>
      <c r="K1158" s="144"/>
      <c r="L1158" s="144"/>
      <c r="M1158" s="144" t="s">
        <v>5641</v>
      </c>
      <c r="N1158" s="145">
        <v>60</v>
      </c>
      <c r="O1158" s="146" t="b">
        <v>0</v>
      </c>
      <c r="P1158" s="144" t="s">
        <v>3075</v>
      </c>
      <c r="Q1158" t="s">
        <v>1823</v>
      </c>
      <c r="R1158" t="s">
        <v>630</v>
      </c>
    </row>
    <row r="1159" spans="1:18" x14ac:dyDescent="0.25">
      <c r="A1159" s="144" t="s">
        <v>14171</v>
      </c>
      <c r="B1159" s="144" t="s">
        <v>885</v>
      </c>
      <c r="C1159" s="144" t="s">
        <v>1817</v>
      </c>
      <c r="D1159" s="144" t="s">
        <v>1818</v>
      </c>
      <c r="E1159" s="144" t="s">
        <v>1930</v>
      </c>
      <c r="F1159" s="144"/>
      <c r="G1159" s="144" t="s">
        <v>71</v>
      </c>
      <c r="H1159" s="144" t="s">
        <v>1777</v>
      </c>
      <c r="I1159" s="144" t="s">
        <v>5547</v>
      </c>
      <c r="J1159" s="144" t="s">
        <v>1817</v>
      </c>
      <c r="K1159" s="144"/>
      <c r="L1159" s="144"/>
      <c r="M1159" s="144" t="s">
        <v>5642</v>
      </c>
      <c r="N1159" s="145">
        <v>60</v>
      </c>
      <c r="O1159" s="146" t="b">
        <v>0</v>
      </c>
      <c r="P1159" s="144" t="s">
        <v>3075</v>
      </c>
      <c r="Q1159" t="s">
        <v>1823</v>
      </c>
      <c r="R1159" t="s">
        <v>630</v>
      </c>
    </row>
    <row r="1160" spans="1:18" x14ac:dyDescent="0.25">
      <c r="A1160" s="144" t="s">
        <v>14806</v>
      </c>
      <c r="B1160" s="144" t="s">
        <v>885</v>
      </c>
      <c r="C1160" s="144" t="s">
        <v>1817</v>
      </c>
      <c r="D1160" s="144" t="s">
        <v>1818</v>
      </c>
      <c r="E1160" s="144" t="s">
        <v>1858</v>
      </c>
      <c r="F1160" s="144"/>
      <c r="G1160" s="144" t="s">
        <v>1786</v>
      </c>
      <c r="H1160" s="144" t="s">
        <v>1787</v>
      </c>
      <c r="I1160" s="144" t="s">
        <v>5547</v>
      </c>
      <c r="J1160" s="144" t="s">
        <v>1817</v>
      </c>
      <c r="K1160" s="144"/>
      <c r="L1160" s="144"/>
      <c r="M1160" s="144" t="s">
        <v>5643</v>
      </c>
      <c r="N1160" s="145">
        <v>60</v>
      </c>
      <c r="O1160" s="146" t="b">
        <v>0</v>
      </c>
      <c r="P1160" s="144" t="s">
        <v>3075</v>
      </c>
      <c r="Q1160" t="s">
        <v>1823</v>
      </c>
      <c r="R1160" t="s">
        <v>630</v>
      </c>
    </row>
    <row r="1161" spans="1:18" x14ac:dyDescent="0.25">
      <c r="A1161" s="144" t="s">
        <v>14273</v>
      </c>
      <c r="B1161" s="144" t="s">
        <v>883</v>
      </c>
      <c r="C1161" s="144" t="s">
        <v>1817</v>
      </c>
      <c r="D1161" s="144" t="s">
        <v>1818</v>
      </c>
      <c r="E1161" s="144" t="s">
        <v>1926</v>
      </c>
      <c r="F1161" s="144"/>
      <c r="G1161" s="144" t="s">
        <v>70</v>
      </c>
      <c r="H1161" s="144" t="s">
        <v>1779</v>
      </c>
      <c r="I1161" s="144" t="s">
        <v>5547</v>
      </c>
      <c r="J1161" s="144" t="s">
        <v>1817</v>
      </c>
      <c r="K1161" s="144"/>
      <c r="L1161" s="144"/>
      <c r="M1161" s="144" t="s">
        <v>5644</v>
      </c>
      <c r="N1161" s="145">
        <v>60</v>
      </c>
      <c r="O1161" s="146" t="b">
        <v>0</v>
      </c>
      <c r="P1161" s="144" t="s">
        <v>3075</v>
      </c>
      <c r="Q1161" t="s">
        <v>1823</v>
      </c>
      <c r="R1161" t="s">
        <v>630</v>
      </c>
    </row>
    <row r="1162" spans="1:18" x14ac:dyDescent="0.25">
      <c r="A1162" s="144" t="s">
        <v>14588</v>
      </c>
      <c r="B1162" s="144" t="s">
        <v>885</v>
      </c>
      <c r="C1162" s="144" t="s">
        <v>1817</v>
      </c>
      <c r="D1162" s="144" t="s">
        <v>1818</v>
      </c>
      <c r="E1162" s="144" t="s">
        <v>1938</v>
      </c>
      <c r="F1162" s="144"/>
      <c r="G1162" s="144" t="s">
        <v>70</v>
      </c>
      <c r="H1162" s="144" t="s">
        <v>1779</v>
      </c>
      <c r="I1162" s="144" t="s">
        <v>5547</v>
      </c>
      <c r="J1162" s="144" t="s">
        <v>1817</v>
      </c>
      <c r="K1162" s="144"/>
      <c r="L1162" s="144"/>
      <c r="M1162" s="144" t="s">
        <v>5645</v>
      </c>
      <c r="N1162" s="145">
        <v>60</v>
      </c>
      <c r="O1162" s="146" t="b">
        <v>0</v>
      </c>
      <c r="P1162" s="144" t="s">
        <v>3075</v>
      </c>
      <c r="Q1162" t="s">
        <v>1823</v>
      </c>
      <c r="R1162" t="s">
        <v>630</v>
      </c>
    </row>
    <row r="1163" spans="1:18" x14ac:dyDescent="0.25">
      <c r="A1163" s="144" t="s">
        <v>14172</v>
      </c>
      <c r="B1163" s="144" t="s">
        <v>5622</v>
      </c>
      <c r="C1163" s="144" t="s">
        <v>1817</v>
      </c>
      <c r="D1163" s="144" t="s">
        <v>1818</v>
      </c>
      <c r="E1163" s="144" t="s">
        <v>1930</v>
      </c>
      <c r="F1163" s="144"/>
      <c r="G1163" s="144" t="s">
        <v>71</v>
      </c>
      <c r="H1163" s="144" t="s">
        <v>1777</v>
      </c>
      <c r="I1163" s="144" t="s">
        <v>5547</v>
      </c>
      <c r="J1163" s="144" t="s">
        <v>1817</v>
      </c>
      <c r="K1163" s="144"/>
      <c r="L1163" s="144"/>
      <c r="M1163" s="144" t="s">
        <v>5646</v>
      </c>
      <c r="N1163" s="145">
        <v>60</v>
      </c>
      <c r="O1163" s="146" t="b">
        <v>0</v>
      </c>
      <c r="P1163" s="144" t="s">
        <v>3075</v>
      </c>
      <c r="Q1163" t="s">
        <v>1823</v>
      </c>
      <c r="R1163" t="s">
        <v>630</v>
      </c>
    </row>
    <row r="1164" spans="1:18" x14ac:dyDescent="0.25">
      <c r="A1164" s="144" t="s">
        <v>14039</v>
      </c>
      <c r="B1164" s="144" t="s">
        <v>885</v>
      </c>
      <c r="C1164" s="144" t="s">
        <v>1817</v>
      </c>
      <c r="D1164" s="144" t="s">
        <v>1818</v>
      </c>
      <c r="E1164" s="144" t="s">
        <v>1911</v>
      </c>
      <c r="F1164" s="144"/>
      <c r="G1164" s="144" t="s">
        <v>70</v>
      </c>
      <c r="H1164" s="144" t="s">
        <v>1779</v>
      </c>
      <c r="I1164" s="144" t="s">
        <v>5547</v>
      </c>
      <c r="J1164" s="144" t="s">
        <v>1817</v>
      </c>
      <c r="K1164" s="144"/>
      <c r="L1164" s="144"/>
      <c r="M1164" s="144" t="s">
        <v>5647</v>
      </c>
      <c r="N1164" s="145">
        <v>60</v>
      </c>
      <c r="O1164" s="146" t="b">
        <v>0</v>
      </c>
      <c r="P1164" s="144" t="s">
        <v>3075</v>
      </c>
      <c r="Q1164" t="s">
        <v>1823</v>
      </c>
      <c r="R1164" t="s">
        <v>630</v>
      </c>
    </row>
    <row r="1165" spans="1:18" x14ac:dyDescent="0.25">
      <c r="A1165" s="144" t="s">
        <v>13889</v>
      </c>
      <c r="B1165" s="144" t="s">
        <v>885</v>
      </c>
      <c r="C1165" s="144" t="s">
        <v>1817</v>
      </c>
      <c r="D1165" s="144" t="s">
        <v>1818</v>
      </c>
      <c r="E1165" s="144" t="s">
        <v>1832</v>
      </c>
      <c r="F1165" s="144"/>
      <c r="G1165" s="144" t="s">
        <v>70</v>
      </c>
      <c r="H1165" s="144" t="s">
        <v>1779</v>
      </c>
      <c r="I1165" s="144" t="s">
        <v>5547</v>
      </c>
      <c r="J1165" s="144" t="s">
        <v>1817</v>
      </c>
      <c r="K1165" s="144"/>
      <c r="L1165" s="144"/>
      <c r="M1165" s="144" t="s">
        <v>5649</v>
      </c>
      <c r="N1165" s="145">
        <v>60</v>
      </c>
      <c r="O1165" s="146" t="b">
        <v>0</v>
      </c>
      <c r="P1165" s="144" t="s">
        <v>3075</v>
      </c>
      <c r="Q1165" t="s">
        <v>1823</v>
      </c>
      <c r="R1165" t="s">
        <v>630</v>
      </c>
    </row>
    <row r="1166" spans="1:18" x14ac:dyDescent="0.25">
      <c r="A1166" s="144" t="s">
        <v>14807</v>
      </c>
      <c r="B1166" s="144" t="s">
        <v>885</v>
      </c>
      <c r="C1166" s="144" t="s">
        <v>1817</v>
      </c>
      <c r="D1166" s="144" t="s">
        <v>1818</v>
      </c>
      <c r="E1166" s="144" t="s">
        <v>1858</v>
      </c>
      <c r="F1166" s="144"/>
      <c r="G1166" s="144" t="s">
        <v>71</v>
      </c>
      <c r="H1166" s="144" t="s">
        <v>1777</v>
      </c>
      <c r="I1166" s="144" t="s">
        <v>5547</v>
      </c>
      <c r="J1166" s="144" t="s">
        <v>1817</v>
      </c>
      <c r="K1166" s="144"/>
      <c r="L1166" s="144"/>
      <c r="M1166" s="144" t="s">
        <v>5650</v>
      </c>
      <c r="N1166" s="145">
        <v>60</v>
      </c>
      <c r="O1166" s="146" t="b">
        <v>0</v>
      </c>
      <c r="P1166" s="144" t="s">
        <v>3075</v>
      </c>
      <c r="Q1166" t="s">
        <v>1823</v>
      </c>
      <c r="R1166" t="s">
        <v>630</v>
      </c>
    </row>
    <row r="1167" spans="1:18" x14ac:dyDescent="0.25">
      <c r="A1167" s="144" t="s">
        <v>14040</v>
      </c>
      <c r="B1167" s="144" t="s">
        <v>885</v>
      </c>
      <c r="C1167" s="144" t="s">
        <v>1817</v>
      </c>
      <c r="D1167" s="144" t="s">
        <v>1818</v>
      </c>
      <c r="E1167" s="144" t="s">
        <v>1911</v>
      </c>
      <c r="F1167" s="144"/>
      <c r="G1167" s="144" t="s">
        <v>70</v>
      </c>
      <c r="H1167" s="144" t="s">
        <v>1779</v>
      </c>
      <c r="I1167" s="144" t="s">
        <v>5547</v>
      </c>
      <c r="J1167" s="144" t="s">
        <v>1817</v>
      </c>
      <c r="K1167" s="144"/>
      <c r="L1167" s="144"/>
      <c r="M1167" s="144" t="s">
        <v>5651</v>
      </c>
      <c r="N1167" s="145">
        <v>60</v>
      </c>
      <c r="O1167" s="146" t="b">
        <v>0</v>
      </c>
      <c r="P1167" s="144" t="s">
        <v>3075</v>
      </c>
      <c r="Q1167" t="s">
        <v>1823</v>
      </c>
      <c r="R1167" t="s">
        <v>630</v>
      </c>
    </row>
    <row r="1168" spans="1:18" x14ac:dyDescent="0.25">
      <c r="A1168" s="144" t="s">
        <v>13890</v>
      </c>
      <c r="B1168" s="144" t="s">
        <v>885</v>
      </c>
      <c r="C1168" s="144" t="s">
        <v>1817</v>
      </c>
      <c r="D1168" s="144" t="s">
        <v>1818</v>
      </c>
      <c r="E1168" s="144" t="s">
        <v>1832</v>
      </c>
      <c r="F1168" s="144"/>
      <c r="G1168" s="144" t="s">
        <v>70</v>
      </c>
      <c r="H1168" s="144" t="s">
        <v>1779</v>
      </c>
      <c r="I1168" s="144" t="s">
        <v>5547</v>
      </c>
      <c r="J1168" s="144" t="s">
        <v>1817</v>
      </c>
      <c r="K1168" s="144"/>
      <c r="L1168" s="144"/>
      <c r="M1168" s="144" t="s">
        <v>5652</v>
      </c>
      <c r="N1168" s="145">
        <v>60</v>
      </c>
      <c r="O1168" s="146" t="b">
        <v>0</v>
      </c>
      <c r="P1168" s="144" t="s">
        <v>3075</v>
      </c>
      <c r="Q1168" t="s">
        <v>1823</v>
      </c>
      <c r="R1168" t="s">
        <v>630</v>
      </c>
    </row>
    <row r="1169" spans="1:18" x14ac:dyDescent="0.25">
      <c r="A1169" s="144" t="s">
        <v>14041</v>
      </c>
      <c r="B1169" s="144" t="s">
        <v>885</v>
      </c>
      <c r="C1169" s="144" t="s">
        <v>1817</v>
      </c>
      <c r="D1169" s="144" t="s">
        <v>1818</v>
      </c>
      <c r="E1169" s="144" t="s">
        <v>1911</v>
      </c>
      <c r="F1169" s="144"/>
      <c r="G1169" s="144" t="s">
        <v>71</v>
      </c>
      <c r="H1169" s="144" t="s">
        <v>1777</v>
      </c>
      <c r="I1169" s="144" t="s">
        <v>5547</v>
      </c>
      <c r="J1169" s="144" t="s">
        <v>1817</v>
      </c>
      <c r="K1169" s="144"/>
      <c r="L1169" s="144"/>
      <c r="M1169" s="144" t="s">
        <v>5653</v>
      </c>
      <c r="N1169" s="145">
        <v>60</v>
      </c>
      <c r="O1169" s="146" t="b">
        <v>0</v>
      </c>
      <c r="P1169" s="144" t="s">
        <v>3075</v>
      </c>
      <c r="Q1169" t="s">
        <v>1823</v>
      </c>
      <c r="R1169" t="s">
        <v>630</v>
      </c>
    </row>
    <row r="1170" spans="1:18" x14ac:dyDescent="0.25">
      <c r="A1170" s="144" t="s">
        <v>14370</v>
      </c>
      <c r="B1170" s="144" t="s">
        <v>883</v>
      </c>
      <c r="C1170" s="144" t="s">
        <v>1817</v>
      </c>
      <c r="D1170" s="144" t="s">
        <v>1818</v>
      </c>
      <c r="E1170" s="144" t="s">
        <v>1971</v>
      </c>
      <c r="F1170" s="144"/>
      <c r="G1170" s="144" t="s">
        <v>71</v>
      </c>
      <c r="H1170" s="144" t="s">
        <v>1777</v>
      </c>
      <c r="I1170" s="144" t="s">
        <v>5547</v>
      </c>
      <c r="J1170" s="144" t="s">
        <v>1817</v>
      </c>
      <c r="K1170" s="144"/>
      <c r="L1170" s="144"/>
      <c r="M1170" s="144" t="s">
        <v>5654</v>
      </c>
      <c r="N1170" s="145">
        <v>60</v>
      </c>
      <c r="O1170" s="146" t="b">
        <v>0</v>
      </c>
      <c r="P1170" s="144" t="s">
        <v>3075</v>
      </c>
      <c r="Q1170" t="s">
        <v>1823</v>
      </c>
      <c r="R1170" t="s">
        <v>630</v>
      </c>
    </row>
    <row r="1171" spans="1:18" x14ac:dyDescent="0.25">
      <c r="A1171" s="144" t="s">
        <v>14939</v>
      </c>
      <c r="B1171" s="144" t="s">
        <v>5622</v>
      </c>
      <c r="C1171" s="144" t="s">
        <v>1817</v>
      </c>
      <c r="D1171" s="144" t="s">
        <v>1818</v>
      </c>
      <c r="E1171" s="144" t="s">
        <v>1955</v>
      </c>
      <c r="F1171" s="144"/>
      <c r="G1171" s="144" t="s">
        <v>1786</v>
      </c>
      <c r="H1171" s="144" t="s">
        <v>1787</v>
      </c>
      <c r="I1171" s="144" t="s">
        <v>5547</v>
      </c>
      <c r="J1171" s="144" t="s">
        <v>1817</v>
      </c>
      <c r="K1171" s="144"/>
      <c r="L1171" s="144"/>
      <c r="M1171" s="144" t="s">
        <v>5655</v>
      </c>
      <c r="N1171" s="145">
        <v>60</v>
      </c>
      <c r="O1171" s="146" t="b">
        <v>0</v>
      </c>
      <c r="P1171" s="144" t="s">
        <v>3075</v>
      </c>
      <c r="Q1171" t="s">
        <v>1823</v>
      </c>
      <c r="R1171" t="s">
        <v>630</v>
      </c>
    </row>
    <row r="1172" spans="1:18" x14ac:dyDescent="0.25">
      <c r="A1172" s="144" t="s">
        <v>14465</v>
      </c>
      <c r="B1172" s="144" t="s">
        <v>5622</v>
      </c>
      <c r="C1172" s="144" t="s">
        <v>1817</v>
      </c>
      <c r="D1172" s="144" t="s">
        <v>1818</v>
      </c>
      <c r="E1172" s="144" t="s">
        <v>1881</v>
      </c>
      <c r="F1172" s="144"/>
      <c r="G1172" s="144" t="s">
        <v>71</v>
      </c>
      <c r="H1172" s="144" t="s">
        <v>1777</v>
      </c>
      <c r="I1172" s="144" t="s">
        <v>5547</v>
      </c>
      <c r="J1172" s="144" t="s">
        <v>1817</v>
      </c>
      <c r="K1172" s="144"/>
      <c r="L1172" s="144"/>
      <c r="M1172" s="144" t="s">
        <v>5656</v>
      </c>
      <c r="N1172" s="145">
        <v>60</v>
      </c>
      <c r="O1172" s="146" t="b">
        <v>0</v>
      </c>
      <c r="P1172" s="144" t="s">
        <v>3075</v>
      </c>
      <c r="Q1172" t="s">
        <v>1823</v>
      </c>
      <c r="R1172" t="s">
        <v>630</v>
      </c>
    </row>
    <row r="1173" spans="1:18" x14ac:dyDescent="0.25">
      <c r="A1173" s="144" t="s">
        <v>14808</v>
      </c>
      <c r="B1173" s="144" t="s">
        <v>885</v>
      </c>
      <c r="C1173" s="144" t="s">
        <v>1817</v>
      </c>
      <c r="D1173" s="144" t="s">
        <v>1818</v>
      </c>
      <c r="E1173" s="144" t="s">
        <v>1858</v>
      </c>
      <c r="F1173" s="144"/>
      <c r="G1173" s="144" t="s">
        <v>1786</v>
      </c>
      <c r="H1173" s="144" t="s">
        <v>1787</v>
      </c>
      <c r="I1173" s="144" t="s">
        <v>5547</v>
      </c>
      <c r="J1173" s="144" t="s">
        <v>1817</v>
      </c>
      <c r="K1173" s="144"/>
      <c r="L1173" s="144"/>
      <c r="M1173" s="144" t="s">
        <v>5657</v>
      </c>
      <c r="N1173" s="145">
        <v>60</v>
      </c>
      <c r="O1173" s="146" t="b">
        <v>0</v>
      </c>
      <c r="P1173" s="144" t="s">
        <v>3075</v>
      </c>
      <c r="Q1173" t="s">
        <v>1823</v>
      </c>
      <c r="R1173" t="s">
        <v>630</v>
      </c>
    </row>
    <row r="1174" spans="1:18" x14ac:dyDescent="0.25">
      <c r="A1174" s="144" t="s">
        <v>14173</v>
      </c>
      <c r="B1174" s="144" t="s">
        <v>885</v>
      </c>
      <c r="C1174" s="144" t="s">
        <v>1817</v>
      </c>
      <c r="D1174" s="144" t="s">
        <v>1818</v>
      </c>
      <c r="E1174" s="144" t="s">
        <v>1930</v>
      </c>
      <c r="F1174" s="144"/>
      <c r="G1174" s="144" t="s">
        <v>71</v>
      </c>
      <c r="H1174" s="144" t="s">
        <v>1777</v>
      </c>
      <c r="I1174" s="144" t="s">
        <v>5547</v>
      </c>
      <c r="J1174" s="144" t="s">
        <v>1817</v>
      </c>
      <c r="K1174" s="144"/>
      <c r="L1174" s="144"/>
      <c r="M1174" s="144" t="s">
        <v>5658</v>
      </c>
      <c r="N1174" s="145">
        <v>60</v>
      </c>
      <c r="O1174" s="146" t="b">
        <v>0</v>
      </c>
      <c r="P1174" s="144" t="s">
        <v>3075</v>
      </c>
      <c r="Q1174" t="s">
        <v>1823</v>
      </c>
      <c r="R1174" t="s">
        <v>630</v>
      </c>
    </row>
    <row r="1175" spans="1:18" x14ac:dyDescent="0.25">
      <c r="A1175" s="144" t="s">
        <v>14589</v>
      </c>
      <c r="B1175" s="144" t="s">
        <v>885</v>
      </c>
      <c r="C1175" s="144" t="s">
        <v>1817</v>
      </c>
      <c r="D1175" s="144" t="s">
        <v>1818</v>
      </c>
      <c r="E1175" s="144" t="s">
        <v>1938</v>
      </c>
      <c r="F1175" s="144"/>
      <c r="G1175" s="144" t="s">
        <v>70</v>
      </c>
      <c r="H1175" s="144" t="s">
        <v>1779</v>
      </c>
      <c r="I1175" s="144" t="s">
        <v>5547</v>
      </c>
      <c r="J1175" s="144" t="s">
        <v>1817</v>
      </c>
      <c r="K1175" s="144"/>
      <c r="L1175" s="144"/>
      <c r="M1175" s="144" t="s">
        <v>5659</v>
      </c>
      <c r="N1175" s="145">
        <v>60</v>
      </c>
      <c r="O1175" s="146" t="b">
        <v>0</v>
      </c>
      <c r="P1175" s="144" t="s">
        <v>3075</v>
      </c>
      <c r="Q1175" t="s">
        <v>1823</v>
      </c>
      <c r="R1175" t="s">
        <v>630</v>
      </c>
    </row>
    <row r="1176" spans="1:18" x14ac:dyDescent="0.25">
      <c r="A1176" s="144" t="s">
        <v>14109</v>
      </c>
      <c r="B1176" s="144" t="s">
        <v>5660</v>
      </c>
      <c r="C1176" s="144" t="s">
        <v>1817</v>
      </c>
      <c r="D1176" s="144" t="s">
        <v>1818</v>
      </c>
      <c r="E1176" s="144" t="s">
        <v>2734</v>
      </c>
      <c r="F1176" s="144"/>
      <c r="G1176" s="144" t="s">
        <v>71</v>
      </c>
      <c r="H1176" s="144" t="s">
        <v>1777</v>
      </c>
      <c r="I1176" s="144" t="s">
        <v>5547</v>
      </c>
      <c r="J1176" s="144" t="s">
        <v>1817</v>
      </c>
      <c r="K1176" s="144"/>
      <c r="L1176" s="144"/>
      <c r="M1176" s="144" t="s">
        <v>5661</v>
      </c>
      <c r="N1176" s="145">
        <v>60</v>
      </c>
      <c r="O1176" s="146" t="b">
        <v>0</v>
      </c>
      <c r="P1176" s="144" t="s">
        <v>3075</v>
      </c>
      <c r="Q1176" t="s">
        <v>1823</v>
      </c>
      <c r="R1176" t="s">
        <v>630</v>
      </c>
    </row>
    <row r="1177" spans="1:18" x14ac:dyDescent="0.25">
      <c r="A1177" s="144" t="s">
        <v>13982</v>
      </c>
      <c r="B1177" s="144" t="s">
        <v>5622</v>
      </c>
      <c r="C1177" s="144" t="s">
        <v>1817</v>
      </c>
      <c r="D1177" s="144" t="s">
        <v>1818</v>
      </c>
      <c r="E1177" s="144" t="s">
        <v>2053</v>
      </c>
      <c r="F1177" s="144"/>
      <c r="G1177" s="144" t="s">
        <v>71</v>
      </c>
      <c r="H1177" s="144" t="s">
        <v>1777</v>
      </c>
      <c r="I1177" s="144" t="s">
        <v>5547</v>
      </c>
      <c r="J1177" s="144" t="s">
        <v>1817</v>
      </c>
      <c r="K1177" s="144"/>
      <c r="L1177" s="144"/>
      <c r="M1177" s="144" t="s">
        <v>5662</v>
      </c>
      <c r="N1177" s="145">
        <v>60</v>
      </c>
      <c r="O1177" s="146" t="b">
        <v>0</v>
      </c>
      <c r="P1177" s="144" t="s">
        <v>3075</v>
      </c>
      <c r="Q1177" t="s">
        <v>1823</v>
      </c>
      <c r="R1177" t="s">
        <v>630</v>
      </c>
    </row>
    <row r="1178" spans="1:18" x14ac:dyDescent="0.25">
      <c r="A1178" s="144" t="s">
        <v>14940</v>
      </c>
      <c r="B1178" s="144" t="s">
        <v>913</v>
      </c>
      <c r="C1178" s="144" t="s">
        <v>1817</v>
      </c>
      <c r="D1178" s="144" t="s">
        <v>1818</v>
      </c>
      <c r="E1178" s="144" t="s">
        <v>1955</v>
      </c>
      <c r="F1178" s="144"/>
      <c r="G1178" s="144" t="s">
        <v>1786</v>
      </c>
      <c r="H1178" s="144" t="s">
        <v>1787</v>
      </c>
      <c r="I1178" s="144" t="s">
        <v>5547</v>
      </c>
      <c r="J1178" s="144" t="s">
        <v>913</v>
      </c>
      <c r="K1178" s="144" t="s">
        <v>5663</v>
      </c>
      <c r="L1178" s="144"/>
      <c r="M1178" s="144" t="s">
        <v>5663</v>
      </c>
      <c r="N1178" s="145">
        <v>60</v>
      </c>
      <c r="O1178" s="146" t="b">
        <v>0</v>
      </c>
      <c r="P1178" s="144" t="s">
        <v>3075</v>
      </c>
      <c r="Q1178" t="s">
        <v>1823</v>
      </c>
      <c r="R1178" t="s">
        <v>630</v>
      </c>
    </row>
    <row r="1179" spans="1:18" x14ac:dyDescent="0.25">
      <c r="A1179" s="144" t="s">
        <v>14466</v>
      </c>
      <c r="B1179" s="144" t="s">
        <v>5622</v>
      </c>
      <c r="C1179" s="144" t="s">
        <v>1817</v>
      </c>
      <c r="D1179" s="144" t="s">
        <v>1818</v>
      </c>
      <c r="E1179" s="144" t="s">
        <v>1881</v>
      </c>
      <c r="F1179" s="144"/>
      <c r="G1179" s="144" t="s">
        <v>71</v>
      </c>
      <c r="H1179" s="144" t="s">
        <v>1777</v>
      </c>
      <c r="I1179" s="144" t="s">
        <v>5547</v>
      </c>
      <c r="J1179" s="144" t="s">
        <v>1817</v>
      </c>
      <c r="K1179" s="144"/>
      <c r="L1179" s="144"/>
      <c r="M1179" s="144" t="s">
        <v>5664</v>
      </c>
      <c r="N1179" s="145">
        <v>60</v>
      </c>
      <c r="O1179" s="146" t="b">
        <v>0</v>
      </c>
      <c r="P1179" s="144" t="s">
        <v>3075</v>
      </c>
      <c r="Q1179" t="s">
        <v>1823</v>
      </c>
      <c r="R1179" t="s">
        <v>630</v>
      </c>
    </row>
    <row r="1180" spans="1:18" x14ac:dyDescent="0.25">
      <c r="A1180" s="144" t="s">
        <v>14590</v>
      </c>
      <c r="B1180" s="144" t="s">
        <v>885</v>
      </c>
      <c r="C1180" s="144" t="s">
        <v>1817</v>
      </c>
      <c r="D1180" s="144" t="s">
        <v>1818</v>
      </c>
      <c r="E1180" s="144" t="s">
        <v>1938</v>
      </c>
      <c r="F1180" s="144"/>
      <c r="G1180" s="144" t="s">
        <v>70</v>
      </c>
      <c r="H1180" s="144" t="s">
        <v>1779</v>
      </c>
      <c r="I1180" s="144" t="s">
        <v>5547</v>
      </c>
      <c r="J1180" s="144" t="s">
        <v>1817</v>
      </c>
      <c r="K1180" s="144"/>
      <c r="L1180" s="144"/>
      <c r="M1180" s="144" t="s">
        <v>5665</v>
      </c>
      <c r="N1180" s="145">
        <v>60</v>
      </c>
      <c r="O1180" s="146" t="b">
        <v>0</v>
      </c>
      <c r="P1180" s="144" t="s">
        <v>3075</v>
      </c>
      <c r="Q1180" t="s">
        <v>1823</v>
      </c>
      <c r="R1180" t="s">
        <v>630</v>
      </c>
    </row>
    <row r="1181" spans="1:18" x14ac:dyDescent="0.25">
      <c r="A1181" s="144" t="s">
        <v>14941</v>
      </c>
      <c r="B1181" s="144" t="s">
        <v>5622</v>
      </c>
      <c r="C1181" s="144" t="s">
        <v>1817</v>
      </c>
      <c r="D1181" s="144" t="s">
        <v>1818</v>
      </c>
      <c r="E1181" s="144" t="s">
        <v>1955</v>
      </c>
      <c r="F1181" s="144"/>
      <c r="G1181" s="144" t="s">
        <v>1786</v>
      </c>
      <c r="H1181" s="144" t="s">
        <v>1787</v>
      </c>
      <c r="I1181" s="144" t="s">
        <v>5547</v>
      </c>
      <c r="J1181" s="144" t="s">
        <v>1817</v>
      </c>
      <c r="K1181" s="144"/>
      <c r="L1181" s="144"/>
      <c r="M1181" s="144" t="s">
        <v>5666</v>
      </c>
      <c r="N1181" s="145">
        <v>60</v>
      </c>
      <c r="O1181" s="146" t="b">
        <v>0</v>
      </c>
      <c r="P1181" s="144" t="s">
        <v>3075</v>
      </c>
      <c r="Q1181" t="s">
        <v>1823</v>
      </c>
      <c r="R1181" t="s">
        <v>630</v>
      </c>
    </row>
    <row r="1182" spans="1:18" x14ac:dyDescent="0.25">
      <c r="A1182" s="144" t="s">
        <v>14174</v>
      </c>
      <c r="B1182" s="144" t="s">
        <v>885</v>
      </c>
      <c r="C1182" s="144" t="s">
        <v>1817</v>
      </c>
      <c r="D1182" s="144" t="s">
        <v>1818</v>
      </c>
      <c r="E1182" s="144" t="s">
        <v>1930</v>
      </c>
      <c r="F1182" s="144"/>
      <c r="G1182" s="144" t="s">
        <v>71</v>
      </c>
      <c r="H1182" s="144" t="s">
        <v>1777</v>
      </c>
      <c r="I1182" s="144" t="s">
        <v>5547</v>
      </c>
      <c r="J1182" s="144" t="s">
        <v>1817</v>
      </c>
      <c r="K1182" s="144"/>
      <c r="L1182" s="144"/>
      <c r="M1182" s="144" t="s">
        <v>5667</v>
      </c>
      <c r="N1182" s="145">
        <v>60</v>
      </c>
      <c r="O1182" s="146" t="b">
        <v>0</v>
      </c>
      <c r="P1182" s="144" t="s">
        <v>3075</v>
      </c>
      <c r="Q1182" t="s">
        <v>1823</v>
      </c>
      <c r="R1182" t="s">
        <v>630</v>
      </c>
    </row>
    <row r="1183" spans="1:18" x14ac:dyDescent="0.25">
      <c r="A1183" s="144" t="s">
        <v>14175</v>
      </c>
      <c r="B1183" s="144" t="s">
        <v>885</v>
      </c>
      <c r="C1183" s="144" t="s">
        <v>1817</v>
      </c>
      <c r="D1183" s="144" t="s">
        <v>1818</v>
      </c>
      <c r="E1183" s="144" t="s">
        <v>1930</v>
      </c>
      <c r="F1183" s="144"/>
      <c r="G1183" s="144" t="s">
        <v>71</v>
      </c>
      <c r="H1183" s="144" t="s">
        <v>1777</v>
      </c>
      <c r="I1183" s="144" t="s">
        <v>5547</v>
      </c>
      <c r="J1183" s="144" t="s">
        <v>1817</v>
      </c>
      <c r="K1183" s="144"/>
      <c r="L1183" s="144"/>
      <c r="M1183" s="144" t="s">
        <v>5668</v>
      </c>
      <c r="N1183" s="145">
        <v>60</v>
      </c>
      <c r="O1183" s="146" t="b">
        <v>0</v>
      </c>
      <c r="P1183" s="144" t="s">
        <v>3075</v>
      </c>
      <c r="Q1183" t="s">
        <v>1823</v>
      </c>
      <c r="R1183" t="s">
        <v>630</v>
      </c>
    </row>
    <row r="1184" spans="1:18" x14ac:dyDescent="0.25">
      <c r="A1184" s="144" t="s">
        <v>14942</v>
      </c>
      <c r="B1184" s="144" t="s">
        <v>5622</v>
      </c>
      <c r="C1184" s="144" t="s">
        <v>1817</v>
      </c>
      <c r="D1184" s="144" t="s">
        <v>1818</v>
      </c>
      <c r="E1184" s="144" t="s">
        <v>1955</v>
      </c>
      <c r="F1184" s="144"/>
      <c r="G1184" s="144" t="s">
        <v>1786</v>
      </c>
      <c r="H1184" s="144" t="s">
        <v>1787</v>
      </c>
      <c r="I1184" s="144" t="s">
        <v>5547</v>
      </c>
      <c r="J1184" s="144" t="s">
        <v>1817</v>
      </c>
      <c r="K1184" s="144"/>
      <c r="L1184" s="144"/>
      <c r="M1184" s="144" t="s">
        <v>5669</v>
      </c>
      <c r="N1184" s="145">
        <v>60</v>
      </c>
      <c r="O1184" s="146" t="b">
        <v>0</v>
      </c>
      <c r="P1184" s="144" t="s">
        <v>3075</v>
      </c>
      <c r="Q1184" t="s">
        <v>1823</v>
      </c>
      <c r="R1184" t="s">
        <v>630</v>
      </c>
    </row>
    <row r="1185" spans="1:18" x14ac:dyDescent="0.25">
      <c r="A1185" s="144" t="s">
        <v>14943</v>
      </c>
      <c r="B1185" s="144" t="s">
        <v>885</v>
      </c>
      <c r="C1185" s="144" t="s">
        <v>1817</v>
      </c>
      <c r="D1185" s="144" t="s">
        <v>1818</v>
      </c>
      <c r="E1185" s="144" t="s">
        <v>1955</v>
      </c>
      <c r="F1185" s="144"/>
      <c r="G1185" s="144" t="s">
        <v>1786</v>
      </c>
      <c r="H1185" s="144" t="s">
        <v>1787</v>
      </c>
      <c r="I1185" s="144" t="s">
        <v>5547</v>
      </c>
      <c r="J1185" s="144" t="s">
        <v>1817</v>
      </c>
      <c r="K1185" s="144"/>
      <c r="L1185" s="144"/>
      <c r="M1185" s="144" t="s">
        <v>5670</v>
      </c>
      <c r="N1185" s="145">
        <v>60</v>
      </c>
      <c r="O1185" s="146" t="b">
        <v>0</v>
      </c>
      <c r="P1185" s="144" t="s">
        <v>3075</v>
      </c>
      <c r="Q1185" t="s">
        <v>1823</v>
      </c>
      <c r="R1185" t="s">
        <v>630</v>
      </c>
    </row>
    <row r="1186" spans="1:18" x14ac:dyDescent="0.25">
      <c r="A1186" s="144" t="s">
        <v>14176</v>
      </c>
      <c r="B1186" s="144" t="s">
        <v>885</v>
      </c>
      <c r="C1186" s="144" t="s">
        <v>1817</v>
      </c>
      <c r="D1186" s="144" t="s">
        <v>1818</v>
      </c>
      <c r="E1186" s="144" t="s">
        <v>1930</v>
      </c>
      <c r="F1186" s="144"/>
      <c r="G1186" s="144" t="s">
        <v>71</v>
      </c>
      <c r="H1186" s="144" t="s">
        <v>1777</v>
      </c>
      <c r="I1186" s="144" t="s">
        <v>5547</v>
      </c>
      <c r="J1186" s="144" t="s">
        <v>1817</v>
      </c>
      <c r="K1186" s="144"/>
      <c r="L1186" s="144"/>
      <c r="M1186" s="144" t="s">
        <v>5671</v>
      </c>
      <c r="N1186" s="145">
        <v>60</v>
      </c>
      <c r="O1186" s="146" t="b">
        <v>0</v>
      </c>
      <c r="P1186" s="144" t="s">
        <v>3075</v>
      </c>
      <c r="Q1186" t="s">
        <v>1823</v>
      </c>
      <c r="R1186" t="s">
        <v>630</v>
      </c>
    </row>
    <row r="1187" spans="1:18" x14ac:dyDescent="0.25">
      <c r="A1187" s="144" t="s">
        <v>14371</v>
      </c>
      <c r="B1187" s="144" t="s">
        <v>885</v>
      </c>
      <c r="C1187" s="144" t="s">
        <v>1817</v>
      </c>
      <c r="D1187" s="144" t="s">
        <v>1818</v>
      </c>
      <c r="E1187" s="144" t="s">
        <v>1971</v>
      </c>
      <c r="F1187" s="144"/>
      <c r="G1187" s="144" t="s">
        <v>71</v>
      </c>
      <c r="H1187" s="144" t="s">
        <v>1777</v>
      </c>
      <c r="I1187" s="144" t="s">
        <v>5547</v>
      </c>
      <c r="J1187" s="144" t="s">
        <v>1817</v>
      </c>
      <c r="K1187" s="144"/>
      <c r="L1187" s="144"/>
      <c r="M1187" s="144" t="s">
        <v>5672</v>
      </c>
      <c r="N1187" s="145">
        <v>60</v>
      </c>
      <c r="O1187" s="146" t="b">
        <v>0</v>
      </c>
      <c r="P1187" s="144" t="s">
        <v>3075</v>
      </c>
      <c r="Q1187" t="s">
        <v>1823</v>
      </c>
      <c r="R1187" t="s">
        <v>630</v>
      </c>
    </row>
    <row r="1188" spans="1:18" x14ac:dyDescent="0.25">
      <c r="A1188" s="144" t="s">
        <v>13891</v>
      </c>
      <c r="B1188" s="144" t="s">
        <v>885</v>
      </c>
      <c r="C1188" s="144" t="s">
        <v>1817</v>
      </c>
      <c r="D1188" s="144" t="s">
        <v>1818</v>
      </c>
      <c r="E1188" s="144" t="s">
        <v>1832</v>
      </c>
      <c r="F1188" s="144"/>
      <c r="G1188" s="144" t="s">
        <v>70</v>
      </c>
      <c r="H1188" s="144" t="s">
        <v>1779</v>
      </c>
      <c r="I1188" s="144" t="s">
        <v>5547</v>
      </c>
      <c r="J1188" s="144" t="s">
        <v>1817</v>
      </c>
      <c r="K1188" s="144"/>
      <c r="L1188" s="144"/>
      <c r="M1188" s="144" t="s">
        <v>5673</v>
      </c>
      <c r="N1188" s="145">
        <v>60</v>
      </c>
      <c r="O1188" s="146" t="b">
        <v>0</v>
      </c>
      <c r="P1188" s="144" t="s">
        <v>3075</v>
      </c>
      <c r="Q1188" t="s">
        <v>1823</v>
      </c>
      <c r="R1188" t="s">
        <v>630</v>
      </c>
    </row>
    <row r="1189" spans="1:18" x14ac:dyDescent="0.25">
      <c r="A1189" s="144" t="s">
        <v>14591</v>
      </c>
      <c r="B1189" s="144" t="s">
        <v>885</v>
      </c>
      <c r="C1189" s="144" t="s">
        <v>1817</v>
      </c>
      <c r="D1189" s="144" t="s">
        <v>1818</v>
      </c>
      <c r="E1189" s="144" t="s">
        <v>1938</v>
      </c>
      <c r="F1189" s="144"/>
      <c r="G1189" s="144" t="s">
        <v>70</v>
      </c>
      <c r="H1189" s="144" t="s">
        <v>1779</v>
      </c>
      <c r="I1189" s="144" t="s">
        <v>5547</v>
      </c>
      <c r="J1189" s="144" t="s">
        <v>1817</v>
      </c>
      <c r="K1189" s="144"/>
      <c r="L1189" s="144"/>
      <c r="M1189" s="144" t="s">
        <v>5674</v>
      </c>
      <c r="N1189" s="145">
        <v>60</v>
      </c>
      <c r="O1189" s="146" t="b">
        <v>0</v>
      </c>
      <c r="P1189" s="144" t="s">
        <v>3075</v>
      </c>
      <c r="Q1189" t="s">
        <v>1823</v>
      </c>
      <c r="R1189" t="s">
        <v>630</v>
      </c>
    </row>
    <row r="1190" spans="1:18" x14ac:dyDescent="0.25">
      <c r="A1190" s="144" t="s">
        <v>14177</v>
      </c>
      <c r="B1190" s="144" t="s">
        <v>885</v>
      </c>
      <c r="C1190" s="144" t="s">
        <v>1817</v>
      </c>
      <c r="D1190" s="144" t="s">
        <v>1818</v>
      </c>
      <c r="E1190" s="144" t="s">
        <v>1930</v>
      </c>
      <c r="F1190" s="144"/>
      <c r="G1190" s="144" t="s">
        <v>71</v>
      </c>
      <c r="H1190" s="144" t="s">
        <v>1777</v>
      </c>
      <c r="I1190" s="144" t="s">
        <v>5547</v>
      </c>
      <c r="J1190" s="144" t="s">
        <v>1817</v>
      </c>
      <c r="K1190" s="144"/>
      <c r="L1190" s="144"/>
      <c r="M1190" s="144" t="s">
        <v>5675</v>
      </c>
      <c r="N1190" s="145">
        <v>60</v>
      </c>
      <c r="O1190" s="146" t="b">
        <v>0</v>
      </c>
      <c r="P1190" s="144" t="s">
        <v>3075</v>
      </c>
      <c r="Q1190" t="s">
        <v>1823</v>
      </c>
      <c r="R1190" t="s">
        <v>630</v>
      </c>
    </row>
    <row r="1191" spans="1:18" x14ac:dyDescent="0.25">
      <c r="A1191" s="144" t="s">
        <v>14809</v>
      </c>
      <c r="B1191" s="144" t="s">
        <v>885</v>
      </c>
      <c r="C1191" s="144" t="s">
        <v>1817</v>
      </c>
      <c r="D1191" s="144" t="s">
        <v>1818</v>
      </c>
      <c r="E1191" s="144" t="s">
        <v>1858</v>
      </c>
      <c r="F1191" s="144"/>
      <c r="G1191" s="144" t="s">
        <v>1786</v>
      </c>
      <c r="H1191" s="144" t="s">
        <v>1787</v>
      </c>
      <c r="I1191" s="144" t="s">
        <v>5547</v>
      </c>
      <c r="J1191" s="144" t="s">
        <v>1817</v>
      </c>
      <c r="K1191" s="144"/>
      <c r="L1191" s="144"/>
      <c r="M1191" s="144" t="s">
        <v>5676</v>
      </c>
      <c r="N1191" s="145">
        <v>60</v>
      </c>
      <c r="O1191" s="146" t="b">
        <v>0</v>
      </c>
      <c r="P1191" s="144" t="s">
        <v>3075</v>
      </c>
      <c r="Q1191" t="s">
        <v>1823</v>
      </c>
      <c r="R1191" t="s">
        <v>630</v>
      </c>
    </row>
    <row r="1192" spans="1:18" x14ac:dyDescent="0.25">
      <c r="A1192" s="144" t="s">
        <v>14178</v>
      </c>
      <c r="B1192" s="144" t="s">
        <v>885</v>
      </c>
      <c r="C1192" s="144" t="s">
        <v>1817</v>
      </c>
      <c r="D1192" s="144" t="s">
        <v>1818</v>
      </c>
      <c r="E1192" s="144" t="s">
        <v>1930</v>
      </c>
      <c r="F1192" s="144"/>
      <c r="G1192" s="144" t="s">
        <v>71</v>
      </c>
      <c r="H1192" s="144" t="s">
        <v>1777</v>
      </c>
      <c r="I1192" s="144" t="s">
        <v>5547</v>
      </c>
      <c r="J1192" s="144" t="s">
        <v>1817</v>
      </c>
      <c r="K1192" s="144"/>
      <c r="L1192" s="144"/>
      <c r="M1192" s="144" t="s">
        <v>5678</v>
      </c>
      <c r="N1192" s="145">
        <v>60</v>
      </c>
      <c r="O1192" s="146" t="b">
        <v>0</v>
      </c>
      <c r="P1192" s="144" t="s">
        <v>3075</v>
      </c>
      <c r="Q1192" t="s">
        <v>1823</v>
      </c>
      <c r="R1192" t="s">
        <v>630</v>
      </c>
    </row>
    <row r="1193" spans="1:18" x14ac:dyDescent="0.25">
      <c r="A1193" s="144" t="s">
        <v>13805</v>
      </c>
      <c r="B1193" s="144" t="s">
        <v>883</v>
      </c>
      <c r="C1193" s="144" t="s">
        <v>1817</v>
      </c>
      <c r="D1193" s="144" t="s">
        <v>1818</v>
      </c>
      <c r="E1193" s="144" t="s">
        <v>2086</v>
      </c>
      <c r="F1193" s="144"/>
      <c r="G1193" s="144" t="s">
        <v>70</v>
      </c>
      <c r="H1193" s="144" t="s">
        <v>1779</v>
      </c>
      <c r="I1193" s="144" t="s">
        <v>5547</v>
      </c>
      <c r="J1193" s="144" t="s">
        <v>1817</v>
      </c>
      <c r="K1193" s="144"/>
      <c r="L1193" s="144"/>
      <c r="M1193" s="144" t="s">
        <v>5679</v>
      </c>
      <c r="N1193" s="145">
        <v>60</v>
      </c>
      <c r="O1193" s="146" t="b">
        <v>0</v>
      </c>
      <c r="P1193" s="144" t="s">
        <v>3075</v>
      </c>
      <c r="Q1193" t="s">
        <v>1823</v>
      </c>
      <c r="R1193" t="s">
        <v>630</v>
      </c>
    </row>
    <row r="1194" spans="1:18" x14ac:dyDescent="0.25">
      <c r="A1194" s="144" t="s">
        <v>14179</v>
      </c>
      <c r="B1194" s="144" t="s">
        <v>885</v>
      </c>
      <c r="C1194" s="144" t="s">
        <v>1817</v>
      </c>
      <c r="D1194" s="144" t="s">
        <v>1818</v>
      </c>
      <c r="E1194" s="144" t="s">
        <v>1930</v>
      </c>
      <c r="F1194" s="144"/>
      <c r="G1194" s="144" t="s">
        <v>71</v>
      </c>
      <c r="H1194" s="144" t="s">
        <v>1777</v>
      </c>
      <c r="I1194" s="144" t="s">
        <v>5547</v>
      </c>
      <c r="J1194" s="144" t="s">
        <v>1817</v>
      </c>
      <c r="K1194" s="144"/>
      <c r="L1194" s="144"/>
      <c r="M1194" s="144" t="s">
        <v>5680</v>
      </c>
      <c r="N1194" s="145">
        <v>60</v>
      </c>
      <c r="O1194" s="146" t="b">
        <v>0</v>
      </c>
      <c r="P1194" s="144" t="s">
        <v>3075</v>
      </c>
      <c r="Q1194" t="s">
        <v>1823</v>
      </c>
      <c r="R1194" t="s">
        <v>630</v>
      </c>
    </row>
    <row r="1195" spans="1:18" x14ac:dyDescent="0.25">
      <c r="A1195" s="144" t="s">
        <v>14180</v>
      </c>
      <c r="B1195" s="144" t="s">
        <v>885</v>
      </c>
      <c r="C1195" s="144" t="s">
        <v>1817</v>
      </c>
      <c r="D1195" s="144" t="s">
        <v>1818</v>
      </c>
      <c r="E1195" s="144" t="s">
        <v>1930</v>
      </c>
      <c r="F1195" s="144"/>
      <c r="G1195" s="144" t="s">
        <v>71</v>
      </c>
      <c r="H1195" s="144" t="s">
        <v>1777</v>
      </c>
      <c r="I1195" s="144" t="s">
        <v>5547</v>
      </c>
      <c r="J1195" s="144" t="s">
        <v>1817</v>
      </c>
      <c r="K1195" s="144"/>
      <c r="L1195" s="144"/>
      <c r="M1195" s="144" t="s">
        <v>5681</v>
      </c>
      <c r="N1195" s="145">
        <v>60</v>
      </c>
      <c r="O1195" s="146" t="b">
        <v>0</v>
      </c>
      <c r="P1195" s="144" t="s">
        <v>3075</v>
      </c>
      <c r="Q1195" t="s">
        <v>1823</v>
      </c>
      <c r="R1195" t="s">
        <v>630</v>
      </c>
    </row>
    <row r="1196" spans="1:18" x14ac:dyDescent="0.25">
      <c r="A1196" s="144" t="s">
        <v>14348</v>
      </c>
      <c r="B1196" s="144" t="s">
        <v>885</v>
      </c>
      <c r="C1196" s="144" t="s">
        <v>1817</v>
      </c>
      <c r="D1196" s="144" t="s">
        <v>1818</v>
      </c>
      <c r="E1196" s="144" t="s">
        <v>1819</v>
      </c>
      <c r="F1196" s="144"/>
      <c r="G1196" s="144" t="s">
        <v>1786</v>
      </c>
      <c r="H1196" s="144" t="s">
        <v>1787</v>
      </c>
      <c r="I1196" s="144" t="s">
        <v>5547</v>
      </c>
      <c r="J1196" s="144" t="s">
        <v>1817</v>
      </c>
      <c r="K1196" s="144"/>
      <c r="L1196" s="144"/>
      <c r="M1196" s="144" t="s">
        <v>5682</v>
      </c>
      <c r="N1196" s="145">
        <v>60</v>
      </c>
      <c r="O1196" s="146" t="b">
        <v>0</v>
      </c>
      <c r="P1196" s="144" t="s">
        <v>3075</v>
      </c>
      <c r="Q1196" t="s">
        <v>1823</v>
      </c>
      <c r="R1196" t="s">
        <v>630</v>
      </c>
    </row>
    <row r="1197" spans="1:18" x14ac:dyDescent="0.25">
      <c r="A1197" s="144" t="s">
        <v>14467</v>
      </c>
      <c r="B1197" s="144" t="s">
        <v>5622</v>
      </c>
      <c r="C1197" s="144" t="s">
        <v>1817</v>
      </c>
      <c r="D1197" s="144" t="s">
        <v>1818</v>
      </c>
      <c r="E1197" s="144" t="s">
        <v>1881</v>
      </c>
      <c r="F1197" s="144"/>
      <c r="G1197" s="144" t="s">
        <v>71</v>
      </c>
      <c r="H1197" s="144" t="s">
        <v>1777</v>
      </c>
      <c r="I1197" s="144" t="s">
        <v>5547</v>
      </c>
      <c r="J1197" s="144" t="s">
        <v>1817</v>
      </c>
      <c r="K1197" s="144"/>
      <c r="L1197" s="144"/>
      <c r="M1197" s="144" t="s">
        <v>5683</v>
      </c>
      <c r="N1197" s="145">
        <v>60</v>
      </c>
      <c r="O1197" s="146" t="b">
        <v>0</v>
      </c>
      <c r="P1197" s="144" t="s">
        <v>3075</v>
      </c>
      <c r="Q1197" t="s">
        <v>1823</v>
      </c>
      <c r="R1197" t="s">
        <v>630</v>
      </c>
    </row>
    <row r="1198" spans="1:18" x14ac:dyDescent="0.25">
      <c r="A1198" s="144" t="s">
        <v>13892</v>
      </c>
      <c r="B1198" s="144" t="s">
        <v>885</v>
      </c>
      <c r="C1198" s="144" t="s">
        <v>1817</v>
      </c>
      <c r="D1198" s="144" t="s">
        <v>1818</v>
      </c>
      <c r="E1198" s="144" t="s">
        <v>1832</v>
      </c>
      <c r="F1198" s="144"/>
      <c r="G1198" s="144" t="s">
        <v>70</v>
      </c>
      <c r="H1198" s="144" t="s">
        <v>1779</v>
      </c>
      <c r="I1198" s="144" t="s">
        <v>5547</v>
      </c>
      <c r="J1198" s="144" t="s">
        <v>1817</v>
      </c>
      <c r="K1198" s="144"/>
      <c r="L1198" s="144"/>
      <c r="M1198" s="144" t="s">
        <v>5684</v>
      </c>
      <c r="N1198" s="145">
        <v>60</v>
      </c>
      <c r="O1198" s="146" t="b">
        <v>0</v>
      </c>
      <c r="P1198" s="144" t="s">
        <v>3075</v>
      </c>
      <c r="Q1198" t="s">
        <v>1823</v>
      </c>
      <c r="R1198" t="s">
        <v>630</v>
      </c>
    </row>
    <row r="1199" spans="1:18" x14ac:dyDescent="0.25">
      <c r="A1199" s="144" t="s">
        <v>14181</v>
      </c>
      <c r="B1199" s="144" t="s">
        <v>885</v>
      </c>
      <c r="C1199" s="144" t="s">
        <v>1817</v>
      </c>
      <c r="D1199" s="144" t="s">
        <v>1818</v>
      </c>
      <c r="E1199" s="144" t="s">
        <v>1930</v>
      </c>
      <c r="F1199" s="144"/>
      <c r="G1199" s="144" t="s">
        <v>71</v>
      </c>
      <c r="H1199" s="144" t="s">
        <v>1777</v>
      </c>
      <c r="I1199" s="144" t="s">
        <v>5547</v>
      </c>
      <c r="J1199" s="144" t="s">
        <v>1817</v>
      </c>
      <c r="K1199" s="144"/>
      <c r="L1199" s="144"/>
      <c r="M1199" s="144" t="s">
        <v>5685</v>
      </c>
      <c r="N1199" s="145">
        <v>60</v>
      </c>
      <c r="O1199" s="146" t="b">
        <v>0</v>
      </c>
      <c r="P1199" s="144" t="s">
        <v>3075</v>
      </c>
      <c r="Q1199" t="s">
        <v>1823</v>
      </c>
      <c r="R1199" t="s">
        <v>630</v>
      </c>
    </row>
    <row r="1200" spans="1:18" x14ac:dyDescent="0.25">
      <c r="A1200" s="144" t="s">
        <v>14182</v>
      </c>
      <c r="B1200" s="144" t="s">
        <v>885</v>
      </c>
      <c r="C1200" s="144" t="s">
        <v>1817</v>
      </c>
      <c r="D1200" s="144" t="s">
        <v>1818</v>
      </c>
      <c r="E1200" s="144" t="s">
        <v>1930</v>
      </c>
      <c r="F1200" s="144"/>
      <c r="G1200" s="144" t="s">
        <v>71</v>
      </c>
      <c r="H1200" s="144" t="s">
        <v>1777</v>
      </c>
      <c r="I1200" s="144" t="s">
        <v>5547</v>
      </c>
      <c r="J1200" s="144" t="s">
        <v>1817</v>
      </c>
      <c r="K1200" s="144"/>
      <c r="L1200" s="144"/>
      <c r="M1200" s="144" t="s">
        <v>5686</v>
      </c>
      <c r="N1200" s="145">
        <v>60</v>
      </c>
      <c r="O1200" s="146" t="b">
        <v>0</v>
      </c>
      <c r="P1200" s="144" t="s">
        <v>3075</v>
      </c>
      <c r="Q1200" t="s">
        <v>1823</v>
      </c>
      <c r="R1200" t="s">
        <v>630</v>
      </c>
    </row>
    <row r="1201" spans="1:18" x14ac:dyDescent="0.25">
      <c r="A1201" s="144" t="s">
        <v>14372</v>
      </c>
      <c r="B1201" s="144" t="s">
        <v>885</v>
      </c>
      <c r="C1201" s="144" t="s">
        <v>1817</v>
      </c>
      <c r="D1201" s="144" t="s">
        <v>1818</v>
      </c>
      <c r="E1201" s="144" t="s">
        <v>1971</v>
      </c>
      <c r="F1201" s="144"/>
      <c r="G1201" s="144" t="s">
        <v>71</v>
      </c>
      <c r="H1201" s="144" t="s">
        <v>1777</v>
      </c>
      <c r="I1201" s="144" t="s">
        <v>5547</v>
      </c>
      <c r="J1201" s="144" t="s">
        <v>1817</v>
      </c>
      <c r="K1201" s="144"/>
      <c r="L1201" s="144"/>
      <c r="M1201" s="144" t="s">
        <v>5687</v>
      </c>
      <c r="N1201" s="145">
        <v>60</v>
      </c>
      <c r="O1201" s="146" t="b">
        <v>0</v>
      </c>
      <c r="P1201" s="144" t="s">
        <v>3075</v>
      </c>
      <c r="Q1201" t="s">
        <v>1823</v>
      </c>
      <c r="R1201" t="s">
        <v>630</v>
      </c>
    </row>
    <row r="1202" spans="1:18" x14ac:dyDescent="0.25">
      <c r="A1202" s="144" t="s">
        <v>14944</v>
      </c>
      <c r="B1202" s="144" t="s">
        <v>885</v>
      </c>
      <c r="C1202" s="144" t="s">
        <v>1817</v>
      </c>
      <c r="D1202" s="144" t="s">
        <v>1818</v>
      </c>
      <c r="E1202" s="144" t="s">
        <v>1955</v>
      </c>
      <c r="F1202" s="144"/>
      <c r="G1202" s="144" t="s">
        <v>1786</v>
      </c>
      <c r="H1202" s="144" t="s">
        <v>1787</v>
      </c>
      <c r="I1202" s="144" t="s">
        <v>5547</v>
      </c>
      <c r="J1202" s="144" t="s">
        <v>1817</v>
      </c>
      <c r="K1202" s="144"/>
      <c r="L1202" s="144"/>
      <c r="M1202" s="144" t="s">
        <v>5688</v>
      </c>
      <c r="N1202" s="145">
        <v>60</v>
      </c>
      <c r="O1202" s="146" t="b">
        <v>0</v>
      </c>
      <c r="P1202" s="144" t="s">
        <v>3075</v>
      </c>
      <c r="Q1202" t="s">
        <v>1823</v>
      </c>
      <c r="R1202" t="s">
        <v>630</v>
      </c>
    </row>
    <row r="1203" spans="1:18" x14ac:dyDescent="0.25">
      <c r="A1203" s="144" t="s">
        <v>13765</v>
      </c>
      <c r="B1203" s="144" t="s">
        <v>883</v>
      </c>
      <c r="C1203" s="144" t="s">
        <v>1817</v>
      </c>
      <c r="D1203" s="144" t="s">
        <v>1818</v>
      </c>
      <c r="E1203" s="144" t="s">
        <v>1886</v>
      </c>
      <c r="F1203" s="144"/>
      <c r="G1203" s="144" t="s">
        <v>1786</v>
      </c>
      <c r="H1203" s="144" t="s">
        <v>1787</v>
      </c>
      <c r="I1203" s="144" t="s">
        <v>5547</v>
      </c>
      <c r="J1203" s="144" t="s">
        <v>1817</v>
      </c>
      <c r="K1203" s="144"/>
      <c r="L1203" s="144"/>
      <c r="M1203" s="144" t="s">
        <v>5689</v>
      </c>
      <c r="N1203" s="145">
        <v>60</v>
      </c>
      <c r="O1203" s="146" t="b">
        <v>0</v>
      </c>
      <c r="P1203" s="144" t="s">
        <v>3075</v>
      </c>
      <c r="Q1203" t="s">
        <v>1823</v>
      </c>
      <c r="R1203" t="s">
        <v>630</v>
      </c>
    </row>
    <row r="1204" spans="1:18" x14ac:dyDescent="0.25">
      <c r="A1204" s="144" t="s">
        <v>13893</v>
      </c>
      <c r="B1204" s="144" t="s">
        <v>885</v>
      </c>
      <c r="C1204" s="144" t="s">
        <v>1817</v>
      </c>
      <c r="D1204" s="144" t="s">
        <v>1818</v>
      </c>
      <c r="E1204" s="144" t="s">
        <v>1832</v>
      </c>
      <c r="F1204" s="144"/>
      <c r="G1204" s="144" t="s">
        <v>70</v>
      </c>
      <c r="H1204" s="144" t="s">
        <v>1779</v>
      </c>
      <c r="I1204" s="144" t="s">
        <v>5547</v>
      </c>
      <c r="J1204" s="144" t="s">
        <v>1817</v>
      </c>
      <c r="K1204" s="144"/>
      <c r="L1204" s="144"/>
      <c r="M1204" s="144" t="s">
        <v>5690</v>
      </c>
      <c r="N1204" s="145">
        <v>60</v>
      </c>
      <c r="O1204" s="146" t="b">
        <v>0</v>
      </c>
      <c r="P1204" s="144" t="s">
        <v>3075</v>
      </c>
      <c r="Q1204" t="s">
        <v>1823</v>
      </c>
      <c r="R1204" t="s">
        <v>630</v>
      </c>
    </row>
    <row r="1205" spans="1:18" x14ac:dyDescent="0.25">
      <c r="A1205" s="144" t="s">
        <v>14349</v>
      </c>
      <c r="B1205" s="144" t="s">
        <v>885</v>
      </c>
      <c r="C1205" s="144" t="s">
        <v>1817</v>
      </c>
      <c r="D1205" s="144" t="s">
        <v>1818</v>
      </c>
      <c r="E1205" s="144" t="s">
        <v>1819</v>
      </c>
      <c r="F1205" s="144"/>
      <c r="G1205" s="144" t="s">
        <v>71</v>
      </c>
      <c r="H1205" s="144" t="s">
        <v>1777</v>
      </c>
      <c r="I1205" s="144" t="s">
        <v>5547</v>
      </c>
      <c r="J1205" s="144" t="s">
        <v>1817</v>
      </c>
      <c r="K1205" s="144"/>
      <c r="L1205" s="144"/>
      <c r="M1205" s="144" t="s">
        <v>5691</v>
      </c>
      <c r="N1205" s="145">
        <v>60</v>
      </c>
      <c r="O1205" s="146" t="b">
        <v>0</v>
      </c>
      <c r="P1205" s="144" t="s">
        <v>3075</v>
      </c>
      <c r="Q1205" t="s">
        <v>1823</v>
      </c>
      <c r="R1205" t="s">
        <v>630</v>
      </c>
    </row>
    <row r="1206" spans="1:18" x14ac:dyDescent="0.25">
      <c r="A1206" s="144" t="s">
        <v>14183</v>
      </c>
      <c r="B1206" s="144" t="s">
        <v>885</v>
      </c>
      <c r="C1206" s="144" t="s">
        <v>1817</v>
      </c>
      <c r="D1206" s="144" t="s">
        <v>1818</v>
      </c>
      <c r="E1206" s="144" t="s">
        <v>1930</v>
      </c>
      <c r="F1206" s="144"/>
      <c r="G1206" s="144" t="s">
        <v>71</v>
      </c>
      <c r="H1206" s="144" t="s">
        <v>1777</v>
      </c>
      <c r="I1206" s="144" t="s">
        <v>5547</v>
      </c>
      <c r="J1206" s="144" t="s">
        <v>1817</v>
      </c>
      <c r="K1206" s="144"/>
      <c r="L1206" s="144"/>
      <c r="M1206" s="144" t="s">
        <v>5692</v>
      </c>
      <c r="N1206" s="145">
        <v>60</v>
      </c>
      <c r="O1206" s="146" t="b">
        <v>0</v>
      </c>
      <c r="P1206" s="144" t="s">
        <v>3075</v>
      </c>
      <c r="Q1206" t="s">
        <v>1823</v>
      </c>
      <c r="R1206" t="s">
        <v>630</v>
      </c>
    </row>
    <row r="1207" spans="1:18" x14ac:dyDescent="0.25">
      <c r="A1207" s="144" t="s">
        <v>13894</v>
      </c>
      <c r="B1207" s="144" t="s">
        <v>885</v>
      </c>
      <c r="C1207" s="144" t="s">
        <v>1817</v>
      </c>
      <c r="D1207" s="144" t="s">
        <v>1818</v>
      </c>
      <c r="E1207" s="144" t="s">
        <v>1832</v>
      </c>
      <c r="F1207" s="144"/>
      <c r="G1207" s="144" t="s">
        <v>70</v>
      </c>
      <c r="H1207" s="144" t="s">
        <v>1779</v>
      </c>
      <c r="I1207" s="144" t="s">
        <v>5547</v>
      </c>
      <c r="J1207" s="144" t="s">
        <v>1817</v>
      </c>
      <c r="K1207" s="144"/>
      <c r="L1207" s="144"/>
      <c r="M1207" s="144" t="s">
        <v>5694</v>
      </c>
      <c r="N1207" s="145">
        <v>60</v>
      </c>
      <c r="O1207" s="146" t="b">
        <v>0</v>
      </c>
      <c r="P1207" s="144" t="s">
        <v>3075</v>
      </c>
      <c r="Q1207" t="s">
        <v>1823</v>
      </c>
      <c r="R1207" t="s">
        <v>630</v>
      </c>
    </row>
    <row r="1208" spans="1:18" x14ac:dyDescent="0.25">
      <c r="A1208" s="144" t="s">
        <v>13766</v>
      </c>
      <c r="B1208" s="144" t="s">
        <v>883</v>
      </c>
      <c r="C1208" s="144" t="s">
        <v>1817</v>
      </c>
      <c r="D1208" s="144" t="s">
        <v>1818</v>
      </c>
      <c r="E1208" s="144" t="s">
        <v>1886</v>
      </c>
      <c r="F1208" s="144"/>
      <c r="G1208" s="144" t="s">
        <v>1786</v>
      </c>
      <c r="H1208" s="144" t="s">
        <v>1787</v>
      </c>
      <c r="I1208" s="144" t="s">
        <v>5547</v>
      </c>
      <c r="J1208" s="144" t="s">
        <v>1817</v>
      </c>
      <c r="K1208" s="144"/>
      <c r="L1208" s="144"/>
      <c r="M1208" s="144" t="s">
        <v>5695</v>
      </c>
      <c r="N1208" s="145">
        <v>60</v>
      </c>
      <c r="O1208" s="146" t="b">
        <v>0</v>
      </c>
      <c r="P1208" s="144" t="s">
        <v>3075</v>
      </c>
      <c r="Q1208" t="s">
        <v>1823</v>
      </c>
      <c r="R1208" t="s">
        <v>630</v>
      </c>
    </row>
    <row r="1209" spans="1:18" x14ac:dyDescent="0.25">
      <c r="A1209" s="144" t="s">
        <v>14042</v>
      </c>
      <c r="B1209" s="144" t="s">
        <v>885</v>
      </c>
      <c r="C1209" s="144" t="s">
        <v>1817</v>
      </c>
      <c r="D1209" s="144" t="s">
        <v>1818</v>
      </c>
      <c r="E1209" s="144" t="s">
        <v>1911</v>
      </c>
      <c r="F1209" s="144"/>
      <c r="G1209" s="144" t="s">
        <v>71</v>
      </c>
      <c r="H1209" s="144" t="s">
        <v>1777</v>
      </c>
      <c r="I1209" s="144" t="s">
        <v>5547</v>
      </c>
      <c r="J1209" s="144" t="s">
        <v>1817</v>
      </c>
      <c r="K1209" s="144"/>
      <c r="L1209" s="144"/>
      <c r="M1209" s="144" t="s">
        <v>5696</v>
      </c>
      <c r="N1209" s="145">
        <v>60</v>
      </c>
      <c r="O1209" s="146" t="b">
        <v>0</v>
      </c>
      <c r="P1209" s="144" t="s">
        <v>3075</v>
      </c>
      <c r="Q1209" t="s">
        <v>1823</v>
      </c>
      <c r="R1209" t="s">
        <v>630</v>
      </c>
    </row>
    <row r="1210" spans="1:18" x14ac:dyDescent="0.25">
      <c r="A1210" s="144" t="s">
        <v>14945</v>
      </c>
      <c r="B1210" s="144" t="s">
        <v>885</v>
      </c>
      <c r="C1210" s="144" t="s">
        <v>1817</v>
      </c>
      <c r="D1210" s="144" t="s">
        <v>1818</v>
      </c>
      <c r="E1210" s="144" t="s">
        <v>1955</v>
      </c>
      <c r="F1210" s="144"/>
      <c r="G1210" s="144" t="s">
        <v>1786</v>
      </c>
      <c r="H1210" s="144" t="s">
        <v>1787</v>
      </c>
      <c r="I1210" s="144" t="s">
        <v>5547</v>
      </c>
      <c r="J1210" s="144" t="s">
        <v>1817</v>
      </c>
      <c r="K1210" s="144"/>
      <c r="L1210" s="144"/>
      <c r="M1210" s="144" t="s">
        <v>5698</v>
      </c>
      <c r="N1210" s="145">
        <v>60</v>
      </c>
      <c r="O1210" s="146" t="b">
        <v>0</v>
      </c>
      <c r="P1210" s="144" t="s">
        <v>3075</v>
      </c>
      <c r="Q1210" t="s">
        <v>1823</v>
      </c>
      <c r="R1210" t="s">
        <v>630</v>
      </c>
    </row>
    <row r="1211" spans="1:18" x14ac:dyDescent="0.25">
      <c r="A1211" s="144" t="s">
        <v>14184</v>
      </c>
      <c r="B1211" s="144" t="s">
        <v>885</v>
      </c>
      <c r="C1211" s="144" t="s">
        <v>1817</v>
      </c>
      <c r="D1211" s="144" t="s">
        <v>1818</v>
      </c>
      <c r="E1211" s="144" t="s">
        <v>1930</v>
      </c>
      <c r="F1211" s="144"/>
      <c r="G1211" s="144" t="s">
        <v>71</v>
      </c>
      <c r="H1211" s="144" t="s">
        <v>1777</v>
      </c>
      <c r="I1211" s="144" t="s">
        <v>5547</v>
      </c>
      <c r="J1211" s="144" t="s">
        <v>1817</v>
      </c>
      <c r="K1211" s="144"/>
      <c r="L1211" s="144"/>
      <c r="M1211" s="144" t="s">
        <v>5699</v>
      </c>
      <c r="N1211" s="145">
        <v>60</v>
      </c>
      <c r="O1211" s="146" t="b">
        <v>0</v>
      </c>
      <c r="P1211" s="144" t="s">
        <v>3075</v>
      </c>
      <c r="Q1211" t="s">
        <v>1823</v>
      </c>
      <c r="R1211" t="s">
        <v>630</v>
      </c>
    </row>
    <row r="1212" spans="1:18" x14ac:dyDescent="0.25">
      <c r="A1212" s="144" t="s">
        <v>14373</v>
      </c>
      <c r="B1212" s="144" t="s">
        <v>885</v>
      </c>
      <c r="C1212" s="144" t="s">
        <v>1817</v>
      </c>
      <c r="D1212" s="144" t="s">
        <v>1818</v>
      </c>
      <c r="E1212" s="144" t="s">
        <v>1971</v>
      </c>
      <c r="F1212" s="144"/>
      <c r="G1212" s="144" t="s">
        <v>71</v>
      </c>
      <c r="H1212" s="144" t="s">
        <v>1777</v>
      </c>
      <c r="I1212" s="144" t="s">
        <v>5547</v>
      </c>
      <c r="J1212" s="144" t="s">
        <v>1817</v>
      </c>
      <c r="K1212" s="144"/>
      <c r="L1212" s="144"/>
      <c r="M1212" s="144" t="s">
        <v>5700</v>
      </c>
      <c r="N1212" s="145">
        <v>60</v>
      </c>
      <c r="O1212" s="146" t="b">
        <v>0</v>
      </c>
      <c r="P1212" s="144" t="s">
        <v>3075</v>
      </c>
      <c r="Q1212" t="s">
        <v>1823</v>
      </c>
      <c r="R1212" t="s">
        <v>630</v>
      </c>
    </row>
    <row r="1213" spans="1:18" x14ac:dyDescent="0.25">
      <c r="A1213" s="144" t="s">
        <v>14592</v>
      </c>
      <c r="B1213" s="144" t="s">
        <v>883</v>
      </c>
      <c r="C1213" s="144" t="s">
        <v>1817</v>
      </c>
      <c r="D1213" s="144" t="s">
        <v>1818</v>
      </c>
      <c r="E1213" s="144" t="s">
        <v>2086</v>
      </c>
      <c r="F1213" s="144"/>
      <c r="G1213" s="144" t="s">
        <v>71</v>
      </c>
      <c r="H1213" s="144" t="s">
        <v>1777</v>
      </c>
      <c r="I1213" s="144" t="s">
        <v>5547</v>
      </c>
      <c r="J1213" s="144" t="s">
        <v>1817</v>
      </c>
      <c r="K1213" s="144"/>
      <c r="L1213" s="144"/>
      <c r="M1213" s="144" t="s">
        <v>5701</v>
      </c>
      <c r="N1213" s="145">
        <v>60</v>
      </c>
      <c r="O1213" s="146" t="b">
        <v>0</v>
      </c>
      <c r="P1213" s="144" t="s">
        <v>3075</v>
      </c>
      <c r="Q1213" t="s">
        <v>1823</v>
      </c>
      <c r="R1213" t="s">
        <v>630</v>
      </c>
    </row>
    <row r="1214" spans="1:18" x14ac:dyDescent="0.25">
      <c r="A1214" s="144" t="s">
        <v>14185</v>
      </c>
      <c r="B1214" s="144" t="s">
        <v>885</v>
      </c>
      <c r="C1214" s="144" t="s">
        <v>1817</v>
      </c>
      <c r="D1214" s="144" t="s">
        <v>1818</v>
      </c>
      <c r="E1214" s="144" t="s">
        <v>1930</v>
      </c>
      <c r="F1214" s="144"/>
      <c r="G1214" s="144" t="s">
        <v>71</v>
      </c>
      <c r="H1214" s="144" t="s">
        <v>1777</v>
      </c>
      <c r="I1214" s="144" t="s">
        <v>5547</v>
      </c>
      <c r="J1214" s="144" t="s">
        <v>1817</v>
      </c>
      <c r="K1214" s="144"/>
      <c r="L1214" s="144"/>
      <c r="M1214" s="144" t="s">
        <v>5702</v>
      </c>
      <c r="N1214" s="145">
        <v>60</v>
      </c>
      <c r="O1214" s="146" t="b">
        <v>0</v>
      </c>
      <c r="P1214" s="144" t="s">
        <v>3075</v>
      </c>
      <c r="Q1214" t="s">
        <v>1823</v>
      </c>
      <c r="R1214" t="s">
        <v>630</v>
      </c>
    </row>
    <row r="1215" spans="1:18" x14ac:dyDescent="0.25">
      <c r="A1215" s="144" t="s">
        <v>13767</v>
      </c>
      <c r="B1215" s="144" t="s">
        <v>883</v>
      </c>
      <c r="C1215" s="144" t="s">
        <v>1817</v>
      </c>
      <c r="D1215" s="144" t="s">
        <v>1818</v>
      </c>
      <c r="E1215" s="144" t="s">
        <v>1886</v>
      </c>
      <c r="F1215" s="144"/>
      <c r="G1215" s="144" t="s">
        <v>1786</v>
      </c>
      <c r="H1215" s="144" t="s">
        <v>1787</v>
      </c>
      <c r="I1215" s="144" t="s">
        <v>5547</v>
      </c>
      <c r="J1215" s="144" t="s">
        <v>1817</v>
      </c>
      <c r="K1215" s="144"/>
      <c r="L1215" s="144"/>
      <c r="M1215" s="144" t="s">
        <v>5703</v>
      </c>
      <c r="N1215" s="145">
        <v>60</v>
      </c>
      <c r="O1215" s="146" t="b">
        <v>0</v>
      </c>
      <c r="P1215" s="144" t="s">
        <v>3075</v>
      </c>
      <c r="Q1215" t="s">
        <v>1823</v>
      </c>
      <c r="R1215" t="s">
        <v>630</v>
      </c>
    </row>
    <row r="1216" spans="1:18" x14ac:dyDescent="0.25">
      <c r="A1216" s="144" t="s">
        <v>14186</v>
      </c>
      <c r="B1216" s="144" t="s">
        <v>885</v>
      </c>
      <c r="C1216" s="144" t="s">
        <v>1817</v>
      </c>
      <c r="D1216" s="144" t="s">
        <v>1818</v>
      </c>
      <c r="E1216" s="144" t="s">
        <v>1930</v>
      </c>
      <c r="F1216" s="144"/>
      <c r="G1216" s="144" t="s">
        <v>71</v>
      </c>
      <c r="H1216" s="144" t="s">
        <v>1777</v>
      </c>
      <c r="I1216" s="144" t="s">
        <v>5547</v>
      </c>
      <c r="J1216" s="144" t="s">
        <v>1817</v>
      </c>
      <c r="K1216" s="144"/>
      <c r="L1216" s="144"/>
      <c r="M1216" s="144" t="s">
        <v>5704</v>
      </c>
      <c r="N1216" s="145">
        <v>60</v>
      </c>
      <c r="O1216" s="146" t="b">
        <v>0</v>
      </c>
      <c r="P1216" s="144" t="s">
        <v>3075</v>
      </c>
      <c r="Q1216" t="s">
        <v>1823</v>
      </c>
      <c r="R1216" t="s">
        <v>630</v>
      </c>
    </row>
    <row r="1217" spans="1:18" x14ac:dyDescent="0.25">
      <c r="A1217" s="144" t="s">
        <v>13895</v>
      </c>
      <c r="B1217" s="144" t="s">
        <v>885</v>
      </c>
      <c r="C1217" s="144" t="s">
        <v>1817</v>
      </c>
      <c r="D1217" s="144" t="s">
        <v>1818</v>
      </c>
      <c r="E1217" s="144" t="s">
        <v>1832</v>
      </c>
      <c r="F1217" s="144"/>
      <c r="G1217" s="144" t="s">
        <v>70</v>
      </c>
      <c r="H1217" s="144" t="s">
        <v>1779</v>
      </c>
      <c r="I1217" s="144" t="s">
        <v>5547</v>
      </c>
      <c r="J1217" s="144" t="s">
        <v>1817</v>
      </c>
      <c r="K1217" s="144"/>
      <c r="L1217" s="144"/>
      <c r="M1217" s="144" t="s">
        <v>5705</v>
      </c>
      <c r="N1217" s="145">
        <v>60</v>
      </c>
      <c r="O1217" s="146" t="b">
        <v>0</v>
      </c>
      <c r="P1217" s="144" t="s">
        <v>3075</v>
      </c>
      <c r="Q1217" t="s">
        <v>1823</v>
      </c>
      <c r="R1217" t="s">
        <v>630</v>
      </c>
    </row>
    <row r="1218" spans="1:18" x14ac:dyDescent="0.25">
      <c r="A1218" s="144" t="s">
        <v>13768</v>
      </c>
      <c r="B1218" s="144" t="s">
        <v>883</v>
      </c>
      <c r="C1218" s="144" t="s">
        <v>1817</v>
      </c>
      <c r="D1218" s="144" t="s">
        <v>1818</v>
      </c>
      <c r="E1218" s="144" t="s">
        <v>1886</v>
      </c>
      <c r="F1218" s="144"/>
      <c r="G1218" s="144" t="s">
        <v>1786</v>
      </c>
      <c r="H1218" s="144" t="s">
        <v>1787</v>
      </c>
      <c r="I1218" s="144" t="s">
        <v>5547</v>
      </c>
      <c r="J1218" s="144" t="s">
        <v>1817</v>
      </c>
      <c r="K1218" s="144"/>
      <c r="L1218" s="144"/>
      <c r="M1218" s="144" t="s">
        <v>5706</v>
      </c>
      <c r="N1218" s="145">
        <v>60</v>
      </c>
      <c r="O1218" s="146" t="b">
        <v>0</v>
      </c>
      <c r="P1218" s="144" t="s">
        <v>3075</v>
      </c>
      <c r="Q1218" t="s">
        <v>1823</v>
      </c>
      <c r="R1218" t="s">
        <v>630</v>
      </c>
    </row>
    <row r="1219" spans="1:18" x14ac:dyDescent="0.25">
      <c r="A1219" s="144" t="s">
        <v>14810</v>
      </c>
      <c r="B1219" s="144" t="s">
        <v>885</v>
      </c>
      <c r="C1219" s="144" t="s">
        <v>1817</v>
      </c>
      <c r="D1219" s="144" t="s">
        <v>1818</v>
      </c>
      <c r="E1219" s="144" t="s">
        <v>1858</v>
      </c>
      <c r="F1219" s="144"/>
      <c r="G1219" s="144" t="s">
        <v>1786</v>
      </c>
      <c r="H1219" s="144" t="s">
        <v>1787</v>
      </c>
      <c r="I1219" s="144" t="s">
        <v>5547</v>
      </c>
      <c r="J1219" s="144" t="s">
        <v>1817</v>
      </c>
      <c r="K1219" s="144"/>
      <c r="L1219" s="144"/>
      <c r="M1219" s="144" t="s">
        <v>5707</v>
      </c>
      <c r="N1219" s="145">
        <v>60</v>
      </c>
      <c r="O1219" s="146" t="b">
        <v>0</v>
      </c>
      <c r="P1219" s="144" t="s">
        <v>3075</v>
      </c>
      <c r="Q1219" t="s">
        <v>1823</v>
      </c>
      <c r="R1219" t="s">
        <v>630</v>
      </c>
    </row>
    <row r="1220" spans="1:18" x14ac:dyDescent="0.25">
      <c r="A1220" s="144" t="s">
        <v>14811</v>
      </c>
      <c r="B1220" s="144" t="s">
        <v>885</v>
      </c>
      <c r="C1220" s="144" t="s">
        <v>1817</v>
      </c>
      <c r="D1220" s="144" t="s">
        <v>1818</v>
      </c>
      <c r="E1220" s="144" t="s">
        <v>1858</v>
      </c>
      <c r="F1220" s="144"/>
      <c r="G1220" s="144" t="s">
        <v>1786</v>
      </c>
      <c r="H1220" s="144" t="s">
        <v>1787</v>
      </c>
      <c r="I1220" s="144" t="s">
        <v>5547</v>
      </c>
      <c r="J1220" s="144" t="s">
        <v>1817</v>
      </c>
      <c r="K1220" s="144"/>
      <c r="L1220" s="144"/>
      <c r="M1220" s="144" t="s">
        <v>5708</v>
      </c>
      <c r="N1220" s="145">
        <v>60</v>
      </c>
      <c r="O1220" s="146" t="b">
        <v>0</v>
      </c>
      <c r="P1220" s="144" t="s">
        <v>3075</v>
      </c>
      <c r="Q1220" t="s">
        <v>1823</v>
      </c>
      <c r="R1220" t="s">
        <v>630</v>
      </c>
    </row>
    <row r="1221" spans="1:18" x14ac:dyDescent="0.25">
      <c r="A1221" s="144" t="s">
        <v>14946</v>
      </c>
      <c r="B1221" s="144" t="s">
        <v>885</v>
      </c>
      <c r="C1221" s="144" t="s">
        <v>1817</v>
      </c>
      <c r="D1221" s="144" t="s">
        <v>1818</v>
      </c>
      <c r="E1221" s="144" t="s">
        <v>1955</v>
      </c>
      <c r="F1221" s="144"/>
      <c r="G1221" s="144" t="s">
        <v>1786</v>
      </c>
      <c r="H1221" s="144" t="s">
        <v>1787</v>
      </c>
      <c r="I1221" s="144" t="s">
        <v>5547</v>
      </c>
      <c r="J1221" s="144" t="s">
        <v>1817</v>
      </c>
      <c r="K1221" s="144"/>
      <c r="L1221" s="144"/>
      <c r="M1221" s="144" t="s">
        <v>5709</v>
      </c>
      <c r="N1221" s="145">
        <v>60</v>
      </c>
      <c r="O1221" s="146" t="b">
        <v>0</v>
      </c>
      <c r="P1221" s="144" t="s">
        <v>3075</v>
      </c>
      <c r="Q1221" t="s">
        <v>1823</v>
      </c>
      <c r="R1221" t="s">
        <v>630</v>
      </c>
    </row>
    <row r="1222" spans="1:18" x14ac:dyDescent="0.25">
      <c r="A1222" s="144" t="s">
        <v>14812</v>
      </c>
      <c r="B1222" s="144" t="s">
        <v>885</v>
      </c>
      <c r="C1222" s="144" t="s">
        <v>1817</v>
      </c>
      <c r="D1222" s="144" t="s">
        <v>1818</v>
      </c>
      <c r="E1222" s="144" t="s">
        <v>1858</v>
      </c>
      <c r="F1222" s="144"/>
      <c r="G1222" s="144" t="s">
        <v>1786</v>
      </c>
      <c r="H1222" s="144" t="s">
        <v>1787</v>
      </c>
      <c r="I1222" s="144" t="s">
        <v>5547</v>
      </c>
      <c r="J1222" s="144" t="s">
        <v>1817</v>
      </c>
      <c r="K1222" s="144"/>
      <c r="L1222" s="144"/>
      <c r="M1222" s="144" t="s">
        <v>5710</v>
      </c>
      <c r="N1222" s="145">
        <v>60</v>
      </c>
      <c r="O1222" s="146" t="b">
        <v>0</v>
      </c>
      <c r="P1222" s="144" t="s">
        <v>3075</v>
      </c>
      <c r="Q1222" t="s">
        <v>1823</v>
      </c>
      <c r="R1222" t="s">
        <v>630</v>
      </c>
    </row>
    <row r="1223" spans="1:18" x14ac:dyDescent="0.25">
      <c r="A1223" s="144" t="s">
        <v>14043</v>
      </c>
      <c r="B1223" s="144" t="s">
        <v>885</v>
      </c>
      <c r="C1223" s="144" t="s">
        <v>1817</v>
      </c>
      <c r="D1223" s="144" t="s">
        <v>1818</v>
      </c>
      <c r="E1223" s="144" t="s">
        <v>1911</v>
      </c>
      <c r="F1223" s="144"/>
      <c r="G1223" s="144" t="s">
        <v>1786</v>
      </c>
      <c r="H1223" s="144" t="s">
        <v>1787</v>
      </c>
      <c r="I1223" s="144" t="s">
        <v>5547</v>
      </c>
      <c r="J1223" s="144" t="s">
        <v>1817</v>
      </c>
      <c r="K1223" s="144"/>
      <c r="L1223" s="144"/>
      <c r="M1223" s="144" t="s">
        <v>5711</v>
      </c>
      <c r="N1223" s="145">
        <v>60</v>
      </c>
      <c r="O1223" s="146" t="b">
        <v>0</v>
      </c>
      <c r="P1223" s="144" t="s">
        <v>3075</v>
      </c>
      <c r="Q1223" t="s">
        <v>1823</v>
      </c>
      <c r="R1223" t="s">
        <v>630</v>
      </c>
    </row>
    <row r="1224" spans="1:18" x14ac:dyDescent="0.25">
      <c r="A1224" s="144" t="s">
        <v>13769</v>
      </c>
      <c r="B1224" s="144" t="s">
        <v>885</v>
      </c>
      <c r="C1224" s="144" t="s">
        <v>1817</v>
      </c>
      <c r="D1224" s="144" t="s">
        <v>1818</v>
      </c>
      <c r="E1224" s="144" t="s">
        <v>1886</v>
      </c>
      <c r="F1224" s="144"/>
      <c r="G1224" s="144" t="s">
        <v>1786</v>
      </c>
      <c r="H1224" s="144" t="s">
        <v>1787</v>
      </c>
      <c r="I1224" s="144" t="s">
        <v>5547</v>
      </c>
      <c r="J1224" s="144" t="s">
        <v>1817</v>
      </c>
      <c r="K1224" s="144"/>
      <c r="L1224" s="144"/>
      <c r="M1224" s="144" t="s">
        <v>5713</v>
      </c>
      <c r="N1224" s="145">
        <v>60</v>
      </c>
      <c r="O1224" s="146" t="b">
        <v>0</v>
      </c>
      <c r="P1224" s="144" t="s">
        <v>3075</v>
      </c>
      <c r="Q1224" t="s">
        <v>1823</v>
      </c>
      <c r="R1224" t="s">
        <v>630</v>
      </c>
    </row>
    <row r="1225" spans="1:18" x14ac:dyDescent="0.25">
      <c r="A1225" s="144" t="s">
        <v>14593</v>
      </c>
      <c r="B1225" s="144" t="s">
        <v>885</v>
      </c>
      <c r="C1225" s="144" t="s">
        <v>1817</v>
      </c>
      <c r="D1225" s="144" t="s">
        <v>1818</v>
      </c>
      <c r="E1225" s="144" t="s">
        <v>1938</v>
      </c>
      <c r="F1225" s="144"/>
      <c r="G1225" s="144" t="s">
        <v>70</v>
      </c>
      <c r="H1225" s="144" t="s">
        <v>1779</v>
      </c>
      <c r="I1225" s="144" t="s">
        <v>5547</v>
      </c>
      <c r="J1225" s="144" t="s">
        <v>1817</v>
      </c>
      <c r="K1225" s="144"/>
      <c r="L1225" s="144"/>
      <c r="M1225" s="144" t="s">
        <v>5714</v>
      </c>
      <c r="N1225" s="145">
        <v>60</v>
      </c>
      <c r="O1225" s="146" t="b">
        <v>0</v>
      </c>
      <c r="P1225" s="144" t="s">
        <v>3075</v>
      </c>
      <c r="Q1225" t="s">
        <v>1823</v>
      </c>
      <c r="R1225" t="s">
        <v>630</v>
      </c>
    </row>
    <row r="1226" spans="1:18" x14ac:dyDescent="0.25">
      <c r="A1226" s="144" t="s">
        <v>13896</v>
      </c>
      <c r="B1226" s="144" t="s">
        <v>885</v>
      </c>
      <c r="C1226" s="144" t="s">
        <v>1817</v>
      </c>
      <c r="D1226" s="144" t="s">
        <v>1818</v>
      </c>
      <c r="E1226" s="144" t="s">
        <v>1832</v>
      </c>
      <c r="F1226" s="144"/>
      <c r="G1226" s="144" t="s">
        <v>70</v>
      </c>
      <c r="H1226" s="144" t="s">
        <v>1779</v>
      </c>
      <c r="I1226" s="144" t="s">
        <v>5547</v>
      </c>
      <c r="J1226" s="144" t="s">
        <v>1817</v>
      </c>
      <c r="K1226" s="144"/>
      <c r="L1226" s="144"/>
      <c r="M1226" s="144" t="s">
        <v>5715</v>
      </c>
      <c r="N1226" s="145">
        <v>60</v>
      </c>
      <c r="O1226" s="146" t="b">
        <v>0</v>
      </c>
      <c r="P1226" s="144" t="s">
        <v>3075</v>
      </c>
      <c r="Q1226" t="s">
        <v>1823</v>
      </c>
      <c r="R1226" t="s">
        <v>630</v>
      </c>
    </row>
    <row r="1227" spans="1:18" x14ac:dyDescent="0.25">
      <c r="A1227" s="144" t="s">
        <v>14187</v>
      </c>
      <c r="B1227" s="144" t="s">
        <v>885</v>
      </c>
      <c r="C1227" s="144" t="s">
        <v>1817</v>
      </c>
      <c r="D1227" s="144" t="s">
        <v>1818</v>
      </c>
      <c r="E1227" s="144" t="s">
        <v>1930</v>
      </c>
      <c r="F1227" s="144"/>
      <c r="G1227" s="144" t="s">
        <v>71</v>
      </c>
      <c r="H1227" s="144" t="s">
        <v>1777</v>
      </c>
      <c r="I1227" s="144" t="s">
        <v>5547</v>
      </c>
      <c r="J1227" s="144" t="s">
        <v>1817</v>
      </c>
      <c r="K1227" s="144"/>
      <c r="L1227" s="144"/>
      <c r="M1227" s="144" t="s">
        <v>5716</v>
      </c>
      <c r="N1227" s="145">
        <v>60</v>
      </c>
      <c r="O1227" s="146" t="b">
        <v>0</v>
      </c>
      <c r="P1227" s="144" t="s">
        <v>3075</v>
      </c>
      <c r="Q1227" t="s">
        <v>1823</v>
      </c>
      <c r="R1227" t="s">
        <v>630</v>
      </c>
    </row>
    <row r="1228" spans="1:18" x14ac:dyDescent="0.25">
      <c r="A1228" s="144" t="s">
        <v>14813</v>
      </c>
      <c r="B1228" s="144" t="s">
        <v>885</v>
      </c>
      <c r="C1228" s="144" t="s">
        <v>1817</v>
      </c>
      <c r="D1228" s="144" t="s">
        <v>1818</v>
      </c>
      <c r="E1228" s="144" t="s">
        <v>1858</v>
      </c>
      <c r="F1228" s="144"/>
      <c r="G1228" s="144" t="s">
        <v>71</v>
      </c>
      <c r="H1228" s="144" t="s">
        <v>1777</v>
      </c>
      <c r="I1228" s="144" t="s">
        <v>5547</v>
      </c>
      <c r="J1228" s="144" t="s">
        <v>1817</v>
      </c>
      <c r="K1228" s="144"/>
      <c r="L1228" s="144"/>
      <c r="M1228" s="144" t="s">
        <v>5717</v>
      </c>
      <c r="N1228" s="145">
        <v>60</v>
      </c>
      <c r="O1228" s="146" t="b">
        <v>0</v>
      </c>
      <c r="P1228" s="144" t="s">
        <v>3075</v>
      </c>
      <c r="Q1228" t="s">
        <v>1823</v>
      </c>
      <c r="R1228" t="s">
        <v>630</v>
      </c>
    </row>
    <row r="1229" spans="1:18" x14ac:dyDescent="0.25">
      <c r="A1229" s="144" t="s">
        <v>14188</v>
      </c>
      <c r="B1229" s="144" t="s">
        <v>885</v>
      </c>
      <c r="C1229" s="144" t="s">
        <v>1817</v>
      </c>
      <c r="D1229" s="144" t="s">
        <v>1818</v>
      </c>
      <c r="E1229" s="144" t="s">
        <v>1930</v>
      </c>
      <c r="F1229" s="144"/>
      <c r="G1229" s="144" t="s">
        <v>71</v>
      </c>
      <c r="H1229" s="144" t="s">
        <v>1777</v>
      </c>
      <c r="I1229" s="144" t="s">
        <v>5547</v>
      </c>
      <c r="J1229" s="144" t="s">
        <v>1817</v>
      </c>
      <c r="K1229" s="144"/>
      <c r="L1229" s="144"/>
      <c r="M1229" s="144" t="s">
        <v>5718</v>
      </c>
      <c r="N1229" s="145">
        <v>60</v>
      </c>
      <c r="O1229" s="146" t="b">
        <v>0</v>
      </c>
      <c r="P1229" s="144" t="s">
        <v>3075</v>
      </c>
      <c r="Q1229" t="s">
        <v>1823</v>
      </c>
      <c r="R1229" t="s">
        <v>630</v>
      </c>
    </row>
    <row r="1230" spans="1:18" x14ac:dyDescent="0.25">
      <c r="A1230" s="144" t="s">
        <v>13770</v>
      </c>
      <c r="B1230" s="144" t="s">
        <v>885</v>
      </c>
      <c r="C1230" s="144" t="s">
        <v>1817</v>
      </c>
      <c r="D1230" s="144" t="s">
        <v>1818</v>
      </c>
      <c r="E1230" s="144" t="s">
        <v>1886</v>
      </c>
      <c r="F1230" s="144"/>
      <c r="G1230" s="144" t="s">
        <v>1786</v>
      </c>
      <c r="H1230" s="144" t="s">
        <v>1787</v>
      </c>
      <c r="I1230" s="144" t="s">
        <v>5547</v>
      </c>
      <c r="J1230" s="144" t="s">
        <v>1817</v>
      </c>
      <c r="K1230" s="144"/>
      <c r="L1230" s="144"/>
      <c r="M1230" s="144" t="s">
        <v>5719</v>
      </c>
      <c r="N1230" s="145">
        <v>60</v>
      </c>
      <c r="O1230" s="146" t="b">
        <v>0</v>
      </c>
      <c r="P1230" s="144" t="s">
        <v>3075</v>
      </c>
      <c r="Q1230" t="s">
        <v>1823</v>
      </c>
      <c r="R1230" t="s">
        <v>630</v>
      </c>
    </row>
    <row r="1231" spans="1:18" x14ac:dyDescent="0.25">
      <c r="A1231" s="144" t="s">
        <v>13897</v>
      </c>
      <c r="B1231" s="144" t="s">
        <v>885</v>
      </c>
      <c r="C1231" s="144" t="s">
        <v>1817</v>
      </c>
      <c r="D1231" s="144" t="s">
        <v>1818</v>
      </c>
      <c r="E1231" s="144" t="s">
        <v>1832</v>
      </c>
      <c r="F1231" s="144"/>
      <c r="G1231" s="144" t="s">
        <v>70</v>
      </c>
      <c r="H1231" s="144" t="s">
        <v>1779</v>
      </c>
      <c r="I1231" s="144" t="s">
        <v>5547</v>
      </c>
      <c r="J1231" s="144" t="s">
        <v>1817</v>
      </c>
      <c r="K1231" s="144"/>
      <c r="L1231" s="144"/>
      <c r="M1231" s="144" t="s">
        <v>5721</v>
      </c>
      <c r="N1231" s="145">
        <v>60</v>
      </c>
      <c r="O1231" s="146" t="b">
        <v>0</v>
      </c>
      <c r="P1231" s="144" t="s">
        <v>3075</v>
      </c>
      <c r="Q1231" t="s">
        <v>1823</v>
      </c>
      <c r="R1231" t="s">
        <v>630</v>
      </c>
    </row>
    <row r="1232" spans="1:18" x14ac:dyDescent="0.25">
      <c r="A1232" s="144" t="s">
        <v>14189</v>
      </c>
      <c r="B1232" s="144" t="s">
        <v>885</v>
      </c>
      <c r="C1232" s="144" t="s">
        <v>1817</v>
      </c>
      <c r="D1232" s="144" t="s">
        <v>1818</v>
      </c>
      <c r="E1232" s="144" t="s">
        <v>1930</v>
      </c>
      <c r="F1232" s="144"/>
      <c r="G1232" s="144" t="s">
        <v>71</v>
      </c>
      <c r="H1232" s="144" t="s">
        <v>1777</v>
      </c>
      <c r="I1232" s="144" t="s">
        <v>5547</v>
      </c>
      <c r="J1232" s="144" t="s">
        <v>1817</v>
      </c>
      <c r="K1232" s="144"/>
      <c r="L1232" s="144"/>
      <c r="M1232" s="144" t="s">
        <v>5722</v>
      </c>
      <c r="N1232" s="145">
        <v>60</v>
      </c>
      <c r="O1232" s="146" t="b">
        <v>0</v>
      </c>
      <c r="P1232" s="144" t="s">
        <v>3075</v>
      </c>
      <c r="Q1232" t="s">
        <v>1823</v>
      </c>
      <c r="R1232" t="s">
        <v>630</v>
      </c>
    </row>
    <row r="1233" spans="1:18" x14ac:dyDescent="0.25">
      <c r="A1233" s="144" t="s">
        <v>14190</v>
      </c>
      <c r="B1233" s="144" t="s">
        <v>885</v>
      </c>
      <c r="C1233" s="144" t="s">
        <v>1817</v>
      </c>
      <c r="D1233" s="144" t="s">
        <v>1818</v>
      </c>
      <c r="E1233" s="144" t="s">
        <v>1930</v>
      </c>
      <c r="F1233" s="144"/>
      <c r="G1233" s="144" t="s">
        <v>71</v>
      </c>
      <c r="H1233" s="144" t="s">
        <v>1777</v>
      </c>
      <c r="I1233" s="144" t="s">
        <v>5547</v>
      </c>
      <c r="J1233" s="144" t="s">
        <v>1817</v>
      </c>
      <c r="K1233" s="144"/>
      <c r="L1233" s="144"/>
      <c r="M1233" s="144" t="s">
        <v>5723</v>
      </c>
      <c r="N1233" s="145">
        <v>60</v>
      </c>
      <c r="O1233" s="146" t="b">
        <v>0</v>
      </c>
      <c r="P1233" s="144" t="s">
        <v>3075</v>
      </c>
      <c r="Q1233" t="s">
        <v>1823</v>
      </c>
      <c r="R1233" t="s">
        <v>630</v>
      </c>
    </row>
    <row r="1234" spans="1:18" x14ac:dyDescent="0.25">
      <c r="A1234" s="144" t="s">
        <v>14947</v>
      </c>
      <c r="B1234" s="144" t="s">
        <v>885</v>
      </c>
      <c r="C1234" s="144" t="s">
        <v>1817</v>
      </c>
      <c r="D1234" s="144" t="s">
        <v>1818</v>
      </c>
      <c r="E1234" s="144" t="s">
        <v>1955</v>
      </c>
      <c r="F1234" s="144"/>
      <c r="G1234" s="144" t="s">
        <v>1786</v>
      </c>
      <c r="H1234" s="144" t="s">
        <v>1787</v>
      </c>
      <c r="I1234" s="144" t="s">
        <v>5547</v>
      </c>
      <c r="J1234" s="144" t="s">
        <v>1817</v>
      </c>
      <c r="K1234" s="144"/>
      <c r="L1234" s="144"/>
      <c r="M1234" s="144" t="s">
        <v>5724</v>
      </c>
      <c r="N1234" s="145">
        <v>60</v>
      </c>
      <c r="O1234" s="146" t="b">
        <v>0</v>
      </c>
      <c r="P1234" s="144" t="s">
        <v>3075</v>
      </c>
      <c r="Q1234" t="s">
        <v>1823</v>
      </c>
      <c r="R1234" t="s">
        <v>630</v>
      </c>
    </row>
    <row r="1235" spans="1:18" x14ac:dyDescent="0.25">
      <c r="A1235" s="144" t="s">
        <v>14274</v>
      </c>
      <c r="B1235" s="144" t="s">
        <v>883</v>
      </c>
      <c r="C1235" s="144" t="s">
        <v>1817</v>
      </c>
      <c r="D1235" s="144" t="s">
        <v>1818</v>
      </c>
      <c r="E1235" s="144" t="s">
        <v>1926</v>
      </c>
      <c r="F1235" s="144"/>
      <c r="G1235" s="144" t="s">
        <v>70</v>
      </c>
      <c r="H1235" s="144" t="s">
        <v>1779</v>
      </c>
      <c r="I1235" s="144" t="s">
        <v>5547</v>
      </c>
      <c r="J1235" s="144" t="s">
        <v>1817</v>
      </c>
      <c r="K1235" s="144"/>
      <c r="L1235" s="144"/>
      <c r="M1235" s="144" t="s">
        <v>5725</v>
      </c>
      <c r="N1235" s="145">
        <v>60</v>
      </c>
      <c r="O1235" s="146" t="b">
        <v>0</v>
      </c>
      <c r="P1235" s="144" t="s">
        <v>3075</v>
      </c>
      <c r="Q1235" t="s">
        <v>1823</v>
      </c>
      <c r="R1235" t="s">
        <v>630</v>
      </c>
    </row>
    <row r="1236" spans="1:18" x14ac:dyDescent="0.25">
      <c r="A1236" s="144" t="s">
        <v>14044</v>
      </c>
      <c r="B1236" s="144" t="s">
        <v>885</v>
      </c>
      <c r="C1236" s="144" t="s">
        <v>1817</v>
      </c>
      <c r="D1236" s="144" t="s">
        <v>1818</v>
      </c>
      <c r="E1236" s="144" t="s">
        <v>1911</v>
      </c>
      <c r="F1236" s="144"/>
      <c r="G1236" s="144" t="s">
        <v>1786</v>
      </c>
      <c r="H1236" s="144" t="s">
        <v>1787</v>
      </c>
      <c r="I1236" s="144" t="s">
        <v>5547</v>
      </c>
      <c r="J1236" s="144" t="s">
        <v>1817</v>
      </c>
      <c r="K1236" s="144"/>
      <c r="L1236" s="144"/>
      <c r="M1236" s="144" t="s">
        <v>5726</v>
      </c>
      <c r="N1236" s="145">
        <v>60</v>
      </c>
      <c r="O1236" s="146" t="b">
        <v>0</v>
      </c>
      <c r="P1236" s="144" t="s">
        <v>3075</v>
      </c>
      <c r="Q1236" t="s">
        <v>1823</v>
      </c>
      <c r="R1236" t="s">
        <v>630</v>
      </c>
    </row>
    <row r="1237" spans="1:18" x14ac:dyDescent="0.25">
      <c r="A1237" s="144" t="s">
        <v>14948</v>
      </c>
      <c r="B1237" s="144" t="s">
        <v>885</v>
      </c>
      <c r="C1237" s="144" t="s">
        <v>1817</v>
      </c>
      <c r="D1237" s="144" t="s">
        <v>1818</v>
      </c>
      <c r="E1237" s="144" t="s">
        <v>1955</v>
      </c>
      <c r="F1237" s="144"/>
      <c r="G1237" s="144" t="s">
        <v>1786</v>
      </c>
      <c r="H1237" s="144" t="s">
        <v>1787</v>
      </c>
      <c r="I1237" s="144" t="s">
        <v>5547</v>
      </c>
      <c r="J1237" s="144" t="s">
        <v>1817</v>
      </c>
      <c r="K1237" s="144"/>
      <c r="L1237" s="144"/>
      <c r="M1237" s="144" t="s">
        <v>5727</v>
      </c>
      <c r="N1237" s="145">
        <v>60</v>
      </c>
      <c r="O1237" s="146" t="b">
        <v>0</v>
      </c>
      <c r="P1237" s="144" t="s">
        <v>3075</v>
      </c>
      <c r="Q1237" t="s">
        <v>1823</v>
      </c>
      <c r="R1237" t="s">
        <v>630</v>
      </c>
    </row>
    <row r="1238" spans="1:18" x14ac:dyDescent="0.25">
      <c r="A1238" s="144" t="s">
        <v>14949</v>
      </c>
      <c r="B1238" s="144" t="s">
        <v>885</v>
      </c>
      <c r="C1238" s="144" t="s">
        <v>1817</v>
      </c>
      <c r="D1238" s="144" t="s">
        <v>1818</v>
      </c>
      <c r="E1238" s="144" t="s">
        <v>1955</v>
      </c>
      <c r="F1238" s="144"/>
      <c r="G1238" s="144" t="s">
        <v>1786</v>
      </c>
      <c r="H1238" s="144" t="s">
        <v>1787</v>
      </c>
      <c r="I1238" s="144" t="s">
        <v>5547</v>
      </c>
      <c r="J1238" s="144" t="s">
        <v>1817</v>
      </c>
      <c r="K1238" s="144"/>
      <c r="L1238" s="144"/>
      <c r="M1238" s="144" t="s">
        <v>5728</v>
      </c>
      <c r="N1238" s="145">
        <v>60</v>
      </c>
      <c r="O1238" s="146" t="b">
        <v>0</v>
      </c>
      <c r="P1238" s="144" t="s">
        <v>3075</v>
      </c>
      <c r="Q1238" t="s">
        <v>1823</v>
      </c>
      <c r="R1238" t="s">
        <v>630</v>
      </c>
    </row>
    <row r="1239" spans="1:18" x14ac:dyDescent="0.25">
      <c r="A1239" s="144" t="s">
        <v>14468</v>
      </c>
      <c r="B1239" s="144" t="s">
        <v>885</v>
      </c>
      <c r="C1239" s="144" t="s">
        <v>1817</v>
      </c>
      <c r="D1239" s="144" t="s">
        <v>1818</v>
      </c>
      <c r="E1239" s="144" t="s">
        <v>1881</v>
      </c>
      <c r="F1239" s="144"/>
      <c r="G1239" s="144" t="s">
        <v>71</v>
      </c>
      <c r="H1239" s="144" t="s">
        <v>1777</v>
      </c>
      <c r="I1239" s="144" t="s">
        <v>5547</v>
      </c>
      <c r="J1239" s="144" t="s">
        <v>1817</v>
      </c>
      <c r="K1239" s="144"/>
      <c r="L1239" s="144"/>
      <c r="M1239" s="144" t="s">
        <v>5730</v>
      </c>
      <c r="N1239" s="145">
        <v>60</v>
      </c>
      <c r="O1239" s="146" t="b">
        <v>0</v>
      </c>
      <c r="P1239" s="144" t="s">
        <v>3075</v>
      </c>
      <c r="Q1239" t="s">
        <v>1823</v>
      </c>
      <c r="R1239" t="s">
        <v>630</v>
      </c>
    </row>
    <row r="1240" spans="1:18" x14ac:dyDescent="0.25">
      <c r="A1240" s="144" t="s">
        <v>13771</v>
      </c>
      <c r="B1240" s="144" t="s">
        <v>885</v>
      </c>
      <c r="C1240" s="144" t="s">
        <v>1817</v>
      </c>
      <c r="D1240" s="144" t="s">
        <v>1818</v>
      </c>
      <c r="E1240" s="144" t="s">
        <v>1886</v>
      </c>
      <c r="F1240" s="144"/>
      <c r="G1240" s="144" t="s">
        <v>1786</v>
      </c>
      <c r="H1240" s="144" t="s">
        <v>1787</v>
      </c>
      <c r="I1240" s="144" t="s">
        <v>5547</v>
      </c>
      <c r="J1240" s="144" t="s">
        <v>1817</v>
      </c>
      <c r="K1240" s="144"/>
      <c r="L1240" s="144"/>
      <c r="M1240" s="144" t="s">
        <v>5732</v>
      </c>
      <c r="N1240" s="145">
        <v>60</v>
      </c>
      <c r="O1240" s="146" t="b">
        <v>0</v>
      </c>
      <c r="P1240" s="144" t="s">
        <v>3075</v>
      </c>
      <c r="Q1240" t="s">
        <v>1823</v>
      </c>
      <c r="R1240" t="s">
        <v>630</v>
      </c>
    </row>
    <row r="1241" spans="1:18" x14ac:dyDescent="0.25">
      <c r="A1241" s="144" t="s">
        <v>14191</v>
      </c>
      <c r="B1241" s="144" t="s">
        <v>885</v>
      </c>
      <c r="C1241" s="144" t="s">
        <v>1817</v>
      </c>
      <c r="D1241" s="144" t="s">
        <v>1818</v>
      </c>
      <c r="E1241" s="144" t="s">
        <v>1930</v>
      </c>
      <c r="F1241" s="144"/>
      <c r="G1241" s="144" t="s">
        <v>71</v>
      </c>
      <c r="H1241" s="144" t="s">
        <v>1777</v>
      </c>
      <c r="I1241" s="144" t="s">
        <v>5547</v>
      </c>
      <c r="J1241" s="144" t="s">
        <v>1817</v>
      </c>
      <c r="K1241" s="144"/>
      <c r="L1241" s="144"/>
      <c r="M1241" s="144" t="s">
        <v>5733</v>
      </c>
      <c r="N1241" s="145">
        <v>60</v>
      </c>
      <c r="O1241" s="146" t="b">
        <v>0</v>
      </c>
      <c r="P1241" s="144" t="s">
        <v>3075</v>
      </c>
      <c r="Q1241" t="s">
        <v>1823</v>
      </c>
      <c r="R1241" t="s">
        <v>630</v>
      </c>
    </row>
    <row r="1242" spans="1:18" x14ac:dyDescent="0.25">
      <c r="A1242" s="144" t="s">
        <v>14045</v>
      </c>
      <c r="B1242" s="144" t="s">
        <v>885</v>
      </c>
      <c r="C1242" s="144" t="s">
        <v>1817</v>
      </c>
      <c r="D1242" s="144" t="s">
        <v>1818</v>
      </c>
      <c r="E1242" s="144" t="s">
        <v>1911</v>
      </c>
      <c r="F1242" s="144"/>
      <c r="G1242" s="144" t="s">
        <v>71</v>
      </c>
      <c r="H1242" s="144" t="s">
        <v>1777</v>
      </c>
      <c r="I1242" s="144" t="s">
        <v>5547</v>
      </c>
      <c r="J1242" s="144" t="s">
        <v>1817</v>
      </c>
      <c r="K1242" s="144"/>
      <c r="L1242" s="144"/>
      <c r="M1242" s="144" t="s">
        <v>5734</v>
      </c>
      <c r="N1242" s="145">
        <v>60</v>
      </c>
      <c r="O1242" s="146" t="b">
        <v>0</v>
      </c>
      <c r="P1242" s="144" t="s">
        <v>3075</v>
      </c>
      <c r="Q1242" t="s">
        <v>1823</v>
      </c>
      <c r="R1242" t="s">
        <v>630</v>
      </c>
    </row>
    <row r="1243" spans="1:18" x14ac:dyDescent="0.25">
      <c r="A1243" s="144" t="s">
        <v>14374</v>
      </c>
      <c r="B1243" s="144" t="s">
        <v>885</v>
      </c>
      <c r="C1243" s="144" t="s">
        <v>1817</v>
      </c>
      <c r="D1243" s="144" t="s">
        <v>1818</v>
      </c>
      <c r="E1243" s="144" t="s">
        <v>1971</v>
      </c>
      <c r="F1243" s="144"/>
      <c r="G1243" s="144" t="s">
        <v>71</v>
      </c>
      <c r="H1243" s="144" t="s">
        <v>1777</v>
      </c>
      <c r="I1243" s="144" t="s">
        <v>5547</v>
      </c>
      <c r="J1243" s="144" t="s">
        <v>1817</v>
      </c>
      <c r="K1243" s="144"/>
      <c r="L1243" s="144"/>
      <c r="M1243" s="144" t="s">
        <v>5735</v>
      </c>
      <c r="N1243" s="145">
        <v>60</v>
      </c>
      <c r="O1243" s="146" t="b">
        <v>0</v>
      </c>
      <c r="P1243" s="144" t="s">
        <v>3075</v>
      </c>
      <c r="Q1243" t="s">
        <v>1823</v>
      </c>
      <c r="R1243" t="s">
        <v>630</v>
      </c>
    </row>
    <row r="1244" spans="1:18" x14ac:dyDescent="0.25">
      <c r="A1244" s="144" t="s">
        <v>14275</v>
      </c>
      <c r="B1244" s="144" t="s">
        <v>883</v>
      </c>
      <c r="C1244" s="144" t="s">
        <v>1817</v>
      </c>
      <c r="D1244" s="144" t="s">
        <v>1818</v>
      </c>
      <c r="E1244" s="144" t="s">
        <v>1926</v>
      </c>
      <c r="F1244" s="144"/>
      <c r="G1244" s="144" t="s">
        <v>70</v>
      </c>
      <c r="H1244" s="144" t="s">
        <v>1779</v>
      </c>
      <c r="I1244" s="144" t="s">
        <v>5547</v>
      </c>
      <c r="J1244" s="144" t="s">
        <v>1817</v>
      </c>
      <c r="K1244" s="144"/>
      <c r="L1244" s="144"/>
      <c r="M1244" s="144" t="s">
        <v>5736</v>
      </c>
      <c r="N1244" s="145">
        <v>60</v>
      </c>
      <c r="O1244" s="146" t="b">
        <v>0</v>
      </c>
      <c r="P1244" s="144" t="s">
        <v>3075</v>
      </c>
      <c r="Q1244" t="s">
        <v>1823</v>
      </c>
      <c r="R1244" t="s">
        <v>630</v>
      </c>
    </row>
    <row r="1245" spans="1:18" x14ac:dyDescent="0.25">
      <c r="A1245" s="144" t="s">
        <v>14192</v>
      </c>
      <c r="B1245" s="144" t="s">
        <v>885</v>
      </c>
      <c r="C1245" s="144" t="s">
        <v>1817</v>
      </c>
      <c r="D1245" s="144" t="s">
        <v>1818</v>
      </c>
      <c r="E1245" s="144" t="s">
        <v>1930</v>
      </c>
      <c r="F1245" s="144"/>
      <c r="G1245" s="144" t="s">
        <v>71</v>
      </c>
      <c r="H1245" s="144" t="s">
        <v>1777</v>
      </c>
      <c r="I1245" s="144" t="s">
        <v>5547</v>
      </c>
      <c r="J1245" s="144" t="s">
        <v>1817</v>
      </c>
      <c r="K1245" s="144"/>
      <c r="L1245" s="144"/>
      <c r="M1245" s="144" t="s">
        <v>5737</v>
      </c>
      <c r="N1245" s="145">
        <v>60</v>
      </c>
      <c r="O1245" s="146" t="b">
        <v>0</v>
      </c>
      <c r="P1245" s="144" t="s">
        <v>3075</v>
      </c>
      <c r="Q1245" t="s">
        <v>1823</v>
      </c>
      <c r="R1245" t="s">
        <v>630</v>
      </c>
    </row>
    <row r="1246" spans="1:18" x14ac:dyDescent="0.25">
      <c r="A1246" s="144" t="s">
        <v>14276</v>
      </c>
      <c r="B1246" s="144" t="s">
        <v>883</v>
      </c>
      <c r="C1246" s="144" t="s">
        <v>1817</v>
      </c>
      <c r="D1246" s="144" t="s">
        <v>1818</v>
      </c>
      <c r="E1246" s="144" t="s">
        <v>1926</v>
      </c>
      <c r="F1246" s="144"/>
      <c r="G1246" s="144" t="s">
        <v>70</v>
      </c>
      <c r="H1246" s="144" t="s">
        <v>1779</v>
      </c>
      <c r="I1246" s="144" t="s">
        <v>5547</v>
      </c>
      <c r="J1246" s="144" t="s">
        <v>1817</v>
      </c>
      <c r="K1246" s="144"/>
      <c r="L1246" s="144"/>
      <c r="M1246" s="144" t="s">
        <v>5738</v>
      </c>
      <c r="N1246" s="145">
        <v>60</v>
      </c>
      <c r="O1246" s="146" t="b">
        <v>0</v>
      </c>
      <c r="P1246" s="144" t="s">
        <v>3075</v>
      </c>
      <c r="Q1246" t="s">
        <v>1823</v>
      </c>
      <c r="R1246" t="s">
        <v>630</v>
      </c>
    </row>
    <row r="1247" spans="1:18" x14ac:dyDescent="0.25">
      <c r="A1247" s="144" t="s">
        <v>14469</v>
      </c>
      <c r="B1247" s="144" t="s">
        <v>885</v>
      </c>
      <c r="C1247" s="144" t="s">
        <v>1817</v>
      </c>
      <c r="D1247" s="144" t="s">
        <v>1818</v>
      </c>
      <c r="E1247" s="144" t="s">
        <v>1881</v>
      </c>
      <c r="F1247" s="144"/>
      <c r="G1247" s="144" t="s">
        <v>71</v>
      </c>
      <c r="H1247" s="144" t="s">
        <v>1777</v>
      </c>
      <c r="I1247" s="144" t="s">
        <v>5547</v>
      </c>
      <c r="J1247" s="144" t="s">
        <v>1817</v>
      </c>
      <c r="K1247" s="144"/>
      <c r="L1247" s="144"/>
      <c r="M1247" s="144" t="s">
        <v>5739</v>
      </c>
      <c r="N1247" s="145">
        <v>60</v>
      </c>
      <c r="O1247" s="146" t="b">
        <v>0</v>
      </c>
      <c r="P1247" s="144" t="s">
        <v>3075</v>
      </c>
      <c r="Q1247" t="s">
        <v>1823</v>
      </c>
      <c r="R1247" t="s">
        <v>630</v>
      </c>
    </row>
    <row r="1248" spans="1:18" x14ac:dyDescent="0.25">
      <c r="A1248" s="144" t="s">
        <v>13772</v>
      </c>
      <c r="B1248" s="144" t="s">
        <v>885</v>
      </c>
      <c r="C1248" s="144" t="s">
        <v>1817</v>
      </c>
      <c r="D1248" s="144" t="s">
        <v>1818</v>
      </c>
      <c r="E1248" s="144" t="s">
        <v>1886</v>
      </c>
      <c r="F1248" s="144"/>
      <c r="G1248" s="144" t="s">
        <v>70</v>
      </c>
      <c r="H1248" s="144" t="s">
        <v>1779</v>
      </c>
      <c r="I1248" s="144" t="s">
        <v>5547</v>
      </c>
      <c r="J1248" s="144" t="s">
        <v>1817</v>
      </c>
      <c r="K1248" s="144"/>
      <c r="L1248" s="144"/>
      <c r="M1248" s="144" t="s">
        <v>5740</v>
      </c>
      <c r="N1248" s="145">
        <v>60</v>
      </c>
      <c r="O1248" s="146" t="b">
        <v>0</v>
      </c>
      <c r="P1248" s="144" t="s">
        <v>3075</v>
      </c>
      <c r="Q1248" t="s">
        <v>1823</v>
      </c>
      <c r="R1248" t="s">
        <v>630</v>
      </c>
    </row>
    <row r="1249" spans="1:18" x14ac:dyDescent="0.25">
      <c r="A1249" s="144" t="s">
        <v>13898</v>
      </c>
      <c r="B1249" s="144" t="s">
        <v>885</v>
      </c>
      <c r="C1249" s="144" t="s">
        <v>1817</v>
      </c>
      <c r="D1249" s="144" t="s">
        <v>1818</v>
      </c>
      <c r="E1249" s="144" t="s">
        <v>1832</v>
      </c>
      <c r="F1249" s="144"/>
      <c r="G1249" s="144" t="s">
        <v>70</v>
      </c>
      <c r="H1249" s="144" t="s">
        <v>1779</v>
      </c>
      <c r="I1249" s="144" t="s">
        <v>5547</v>
      </c>
      <c r="J1249" s="144" t="s">
        <v>1817</v>
      </c>
      <c r="K1249" s="144"/>
      <c r="L1249" s="144"/>
      <c r="M1249" s="144" t="s">
        <v>5741</v>
      </c>
      <c r="N1249" s="145">
        <v>60</v>
      </c>
      <c r="O1249" s="146" t="b">
        <v>0</v>
      </c>
      <c r="P1249" s="144" t="s">
        <v>3075</v>
      </c>
      <c r="Q1249" t="s">
        <v>1823</v>
      </c>
      <c r="R1249" t="s">
        <v>630</v>
      </c>
    </row>
    <row r="1250" spans="1:18" x14ac:dyDescent="0.25">
      <c r="A1250" s="144" t="s">
        <v>13806</v>
      </c>
      <c r="B1250" s="144" t="s">
        <v>883</v>
      </c>
      <c r="C1250" s="144" t="s">
        <v>1817</v>
      </c>
      <c r="D1250" s="144" t="s">
        <v>1818</v>
      </c>
      <c r="E1250" s="144" t="s">
        <v>2086</v>
      </c>
      <c r="F1250" s="144"/>
      <c r="G1250" s="144" t="s">
        <v>70</v>
      </c>
      <c r="H1250" s="144" t="s">
        <v>1779</v>
      </c>
      <c r="I1250" s="144" t="s">
        <v>5547</v>
      </c>
      <c r="J1250" s="144" t="s">
        <v>1817</v>
      </c>
      <c r="K1250" s="144"/>
      <c r="L1250" s="144"/>
      <c r="M1250" s="144" t="s">
        <v>5742</v>
      </c>
      <c r="N1250" s="145">
        <v>60</v>
      </c>
      <c r="O1250" s="146" t="b">
        <v>0</v>
      </c>
      <c r="P1250" s="144" t="s">
        <v>3075</v>
      </c>
      <c r="Q1250" t="s">
        <v>1823</v>
      </c>
      <c r="R1250" t="s">
        <v>630</v>
      </c>
    </row>
    <row r="1251" spans="1:18" x14ac:dyDescent="0.25">
      <c r="A1251" s="144" t="s">
        <v>14375</v>
      </c>
      <c r="B1251" s="144" t="s">
        <v>885</v>
      </c>
      <c r="C1251" s="144" t="s">
        <v>1817</v>
      </c>
      <c r="D1251" s="144" t="s">
        <v>1818</v>
      </c>
      <c r="E1251" s="144" t="s">
        <v>1971</v>
      </c>
      <c r="F1251" s="144"/>
      <c r="G1251" s="144" t="s">
        <v>71</v>
      </c>
      <c r="H1251" s="144" t="s">
        <v>1777</v>
      </c>
      <c r="I1251" s="144" t="s">
        <v>5547</v>
      </c>
      <c r="J1251" s="144" t="s">
        <v>1817</v>
      </c>
      <c r="K1251" s="144"/>
      <c r="L1251" s="144"/>
      <c r="M1251" s="144" t="s">
        <v>5744</v>
      </c>
      <c r="N1251" s="145">
        <v>60</v>
      </c>
      <c r="O1251" s="146" t="b">
        <v>0</v>
      </c>
      <c r="P1251" s="144" t="s">
        <v>3075</v>
      </c>
      <c r="Q1251" t="s">
        <v>1823</v>
      </c>
      <c r="R1251" t="s">
        <v>630</v>
      </c>
    </row>
    <row r="1252" spans="1:18" x14ac:dyDescent="0.25">
      <c r="A1252" s="144" t="s">
        <v>14193</v>
      </c>
      <c r="B1252" s="144" t="s">
        <v>885</v>
      </c>
      <c r="C1252" s="144" t="s">
        <v>1817</v>
      </c>
      <c r="D1252" s="144" t="s">
        <v>1818</v>
      </c>
      <c r="E1252" s="144" t="s">
        <v>1930</v>
      </c>
      <c r="F1252" s="144"/>
      <c r="G1252" s="144" t="s">
        <v>71</v>
      </c>
      <c r="H1252" s="144" t="s">
        <v>1777</v>
      </c>
      <c r="I1252" s="144" t="s">
        <v>5547</v>
      </c>
      <c r="J1252" s="144" t="s">
        <v>1817</v>
      </c>
      <c r="K1252" s="144"/>
      <c r="L1252" s="144"/>
      <c r="M1252" s="144" t="s">
        <v>5745</v>
      </c>
      <c r="N1252" s="145">
        <v>60</v>
      </c>
      <c r="O1252" s="146" t="b">
        <v>0</v>
      </c>
      <c r="P1252" s="144" t="s">
        <v>3075</v>
      </c>
      <c r="Q1252" t="s">
        <v>1823</v>
      </c>
      <c r="R1252" t="s">
        <v>630</v>
      </c>
    </row>
    <row r="1253" spans="1:18" x14ac:dyDescent="0.25">
      <c r="A1253" s="144" t="s">
        <v>13899</v>
      </c>
      <c r="B1253" s="144" t="s">
        <v>885</v>
      </c>
      <c r="C1253" s="144" t="s">
        <v>1817</v>
      </c>
      <c r="D1253" s="144" t="s">
        <v>1818</v>
      </c>
      <c r="E1253" s="144" t="s">
        <v>1832</v>
      </c>
      <c r="F1253" s="144"/>
      <c r="G1253" s="144" t="s">
        <v>70</v>
      </c>
      <c r="H1253" s="144" t="s">
        <v>1779</v>
      </c>
      <c r="I1253" s="144" t="s">
        <v>5547</v>
      </c>
      <c r="J1253" s="144" t="s">
        <v>1817</v>
      </c>
      <c r="K1253" s="144"/>
      <c r="L1253" s="144"/>
      <c r="M1253" s="144" t="s">
        <v>5746</v>
      </c>
      <c r="N1253" s="145">
        <v>60</v>
      </c>
      <c r="O1253" s="146" t="b">
        <v>0</v>
      </c>
      <c r="P1253" s="144" t="s">
        <v>3075</v>
      </c>
      <c r="Q1253" t="s">
        <v>1823</v>
      </c>
      <c r="R1253" t="s">
        <v>630</v>
      </c>
    </row>
    <row r="1254" spans="1:18" x14ac:dyDescent="0.25">
      <c r="A1254" s="144" t="s">
        <v>13773</v>
      </c>
      <c r="B1254" s="144" t="s">
        <v>885</v>
      </c>
      <c r="C1254" s="144" t="s">
        <v>1817</v>
      </c>
      <c r="D1254" s="144" t="s">
        <v>1818</v>
      </c>
      <c r="E1254" s="144" t="s">
        <v>1886</v>
      </c>
      <c r="F1254" s="144"/>
      <c r="G1254" s="144" t="s">
        <v>1786</v>
      </c>
      <c r="H1254" s="144" t="s">
        <v>1787</v>
      </c>
      <c r="I1254" s="144" t="s">
        <v>5547</v>
      </c>
      <c r="J1254" s="144" t="s">
        <v>1817</v>
      </c>
      <c r="K1254" s="144"/>
      <c r="L1254" s="144"/>
      <c r="M1254" s="144" t="s">
        <v>5747</v>
      </c>
      <c r="N1254" s="145">
        <v>60</v>
      </c>
      <c r="O1254" s="146" t="b">
        <v>0</v>
      </c>
      <c r="P1254" s="144" t="s">
        <v>3075</v>
      </c>
      <c r="Q1254" t="s">
        <v>1823</v>
      </c>
      <c r="R1254" t="s">
        <v>630</v>
      </c>
    </row>
    <row r="1255" spans="1:18" x14ac:dyDescent="0.25">
      <c r="A1255" s="144" t="s">
        <v>14194</v>
      </c>
      <c r="B1255" s="144" t="s">
        <v>885</v>
      </c>
      <c r="C1255" s="144" t="s">
        <v>1817</v>
      </c>
      <c r="D1255" s="144" t="s">
        <v>1818</v>
      </c>
      <c r="E1255" s="144" t="s">
        <v>1930</v>
      </c>
      <c r="F1255" s="144"/>
      <c r="G1255" s="144" t="s">
        <v>71</v>
      </c>
      <c r="H1255" s="144" t="s">
        <v>1777</v>
      </c>
      <c r="I1255" s="144" t="s">
        <v>5547</v>
      </c>
      <c r="J1255" s="144" t="s">
        <v>1817</v>
      </c>
      <c r="K1255" s="144"/>
      <c r="L1255" s="144"/>
      <c r="M1255" s="144" t="s">
        <v>5749</v>
      </c>
      <c r="N1255" s="145">
        <v>60</v>
      </c>
      <c r="O1255" s="146" t="b">
        <v>0</v>
      </c>
      <c r="P1255" s="144" t="s">
        <v>3075</v>
      </c>
      <c r="Q1255" t="s">
        <v>1823</v>
      </c>
      <c r="R1255" t="s">
        <v>630</v>
      </c>
    </row>
    <row r="1256" spans="1:18" x14ac:dyDescent="0.25">
      <c r="A1256" s="144" t="s">
        <v>14046</v>
      </c>
      <c r="B1256" s="144" t="s">
        <v>885</v>
      </c>
      <c r="C1256" s="144" t="s">
        <v>1817</v>
      </c>
      <c r="D1256" s="144" t="s">
        <v>1818</v>
      </c>
      <c r="E1256" s="144" t="s">
        <v>1911</v>
      </c>
      <c r="F1256" s="144"/>
      <c r="G1256" s="144" t="s">
        <v>71</v>
      </c>
      <c r="H1256" s="144" t="s">
        <v>1777</v>
      </c>
      <c r="I1256" s="144" t="s">
        <v>5547</v>
      </c>
      <c r="J1256" s="144" t="s">
        <v>1817</v>
      </c>
      <c r="K1256" s="144"/>
      <c r="L1256" s="144"/>
      <c r="M1256" s="144" t="s">
        <v>5751</v>
      </c>
      <c r="N1256" s="145">
        <v>60</v>
      </c>
      <c r="O1256" s="146" t="b">
        <v>0</v>
      </c>
      <c r="P1256" s="144" t="s">
        <v>3075</v>
      </c>
      <c r="Q1256" t="s">
        <v>1823</v>
      </c>
      <c r="R1256" t="s">
        <v>630</v>
      </c>
    </row>
    <row r="1257" spans="1:18" x14ac:dyDescent="0.25">
      <c r="A1257" s="144" t="s">
        <v>13900</v>
      </c>
      <c r="B1257" s="144" t="s">
        <v>885</v>
      </c>
      <c r="C1257" s="144" t="s">
        <v>1817</v>
      </c>
      <c r="D1257" s="144" t="s">
        <v>1818</v>
      </c>
      <c r="E1257" s="144" t="s">
        <v>1832</v>
      </c>
      <c r="F1257" s="144"/>
      <c r="G1257" s="144" t="s">
        <v>70</v>
      </c>
      <c r="H1257" s="144" t="s">
        <v>1779</v>
      </c>
      <c r="I1257" s="144" t="s">
        <v>5547</v>
      </c>
      <c r="J1257" s="144" t="s">
        <v>1817</v>
      </c>
      <c r="K1257" s="144"/>
      <c r="L1257" s="144"/>
      <c r="M1257" s="144" t="s">
        <v>5752</v>
      </c>
      <c r="N1257" s="145">
        <v>60</v>
      </c>
      <c r="O1257" s="146" t="b">
        <v>0</v>
      </c>
      <c r="P1257" s="144" t="s">
        <v>3075</v>
      </c>
      <c r="Q1257" t="s">
        <v>1823</v>
      </c>
      <c r="R1257" t="s">
        <v>630</v>
      </c>
    </row>
    <row r="1258" spans="1:18" x14ac:dyDescent="0.25">
      <c r="A1258" s="144" t="s">
        <v>13774</v>
      </c>
      <c r="B1258" s="144" t="s">
        <v>885</v>
      </c>
      <c r="C1258" s="144" t="s">
        <v>1817</v>
      </c>
      <c r="D1258" s="144" t="s">
        <v>1818</v>
      </c>
      <c r="E1258" s="144" t="s">
        <v>1886</v>
      </c>
      <c r="F1258" s="144"/>
      <c r="G1258" s="144" t="s">
        <v>1786</v>
      </c>
      <c r="H1258" s="144" t="s">
        <v>1787</v>
      </c>
      <c r="I1258" s="144" t="s">
        <v>5547</v>
      </c>
      <c r="J1258" s="144" t="s">
        <v>1817</v>
      </c>
      <c r="K1258" s="144"/>
      <c r="L1258" s="144"/>
      <c r="M1258" s="144" t="s">
        <v>5753</v>
      </c>
      <c r="N1258" s="145">
        <v>60</v>
      </c>
      <c r="O1258" s="146" t="b">
        <v>0</v>
      </c>
      <c r="P1258" s="144" t="s">
        <v>3075</v>
      </c>
      <c r="Q1258" t="s">
        <v>1823</v>
      </c>
      <c r="R1258" t="s">
        <v>630</v>
      </c>
    </row>
    <row r="1259" spans="1:18" x14ac:dyDescent="0.25">
      <c r="A1259" s="144" t="s">
        <v>13775</v>
      </c>
      <c r="B1259" s="144" t="s">
        <v>885</v>
      </c>
      <c r="C1259" s="144" t="s">
        <v>1817</v>
      </c>
      <c r="D1259" s="144" t="s">
        <v>1818</v>
      </c>
      <c r="E1259" s="144" t="s">
        <v>1886</v>
      </c>
      <c r="F1259" s="144"/>
      <c r="G1259" s="144" t="s">
        <v>1786</v>
      </c>
      <c r="H1259" s="144" t="s">
        <v>1787</v>
      </c>
      <c r="I1259" s="144" t="s">
        <v>5547</v>
      </c>
      <c r="J1259" s="144" t="s">
        <v>1817</v>
      </c>
      <c r="K1259" s="144"/>
      <c r="L1259" s="144"/>
      <c r="M1259" s="144" t="s">
        <v>5754</v>
      </c>
      <c r="N1259" s="145">
        <v>60</v>
      </c>
      <c r="O1259" s="146" t="b">
        <v>0</v>
      </c>
      <c r="P1259" s="144" t="s">
        <v>3075</v>
      </c>
      <c r="Q1259" t="s">
        <v>1823</v>
      </c>
      <c r="R1259" t="s">
        <v>630</v>
      </c>
    </row>
    <row r="1260" spans="1:18" x14ac:dyDescent="0.25">
      <c r="A1260" s="144" t="s">
        <v>14814</v>
      </c>
      <c r="B1260" s="144" t="s">
        <v>885</v>
      </c>
      <c r="C1260" s="144" t="s">
        <v>1817</v>
      </c>
      <c r="D1260" s="144" t="s">
        <v>1818</v>
      </c>
      <c r="E1260" s="144" t="s">
        <v>1858</v>
      </c>
      <c r="F1260" s="144"/>
      <c r="G1260" s="144" t="s">
        <v>1786</v>
      </c>
      <c r="H1260" s="144" t="s">
        <v>1787</v>
      </c>
      <c r="I1260" s="144" t="s">
        <v>5547</v>
      </c>
      <c r="J1260" s="144" t="s">
        <v>1817</v>
      </c>
      <c r="K1260" s="144"/>
      <c r="L1260" s="144"/>
      <c r="M1260" s="144" t="s">
        <v>5755</v>
      </c>
      <c r="N1260" s="145">
        <v>60</v>
      </c>
      <c r="O1260" s="146" t="b">
        <v>0</v>
      </c>
      <c r="P1260" s="144" t="s">
        <v>3075</v>
      </c>
      <c r="Q1260" t="s">
        <v>1823</v>
      </c>
      <c r="R1260" t="s">
        <v>630</v>
      </c>
    </row>
    <row r="1261" spans="1:18" x14ac:dyDescent="0.25">
      <c r="A1261" s="144" t="s">
        <v>14277</v>
      </c>
      <c r="B1261" s="144" t="s">
        <v>883</v>
      </c>
      <c r="C1261" s="144" t="s">
        <v>1817</v>
      </c>
      <c r="D1261" s="144" t="s">
        <v>1818</v>
      </c>
      <c r="E1261" s="144" t="s">
        <v>1926</v>
      </c>
      <c r="F1261" s="144"/>
      <c r="G1261" s="144" t="s">
        <v>70</v>
      </c>
      <c r="H1261" s="144" t="s">
        <v>1779</v>
      </c>
      <c r="I1261" s="144" t="s">
        <v>5547</v>
      </c>
      <c r="J1261" s="144" t="s">
        <v>1817</v>
      </c>
      <c r="K1261" s="144"/>
      <c r="L1261" s="144"/>
      <c r="M1261" s="144" t="s">
        <v>5756</v>
      </c>
      <c r="N1261" s="145">
        <v>60</v>
      </c>
      <c r="O1261" s="146" t="b">
        <v>0</v>
      </c>
      <c r="P1261" s="144" t="s">
        <v>3075</v>
      </c>
      <c r="Q1261" t="s">
        <v>1823</v>
      </c>
      <c r="R1261" t="s">
        <v>630</v>
      </c>
    </row>
    <row r="1262" spans="1:18" x14ac:dyDescent="0.25">
      <c r="A1262" s="144" t="s">
        <v>14047</v>
      </c>
      <c r="B1262" s="144" t="s">
        <v>885</v>
      </c>
      <c r="C1262" s="144" t="s">
        <v>1817</v>
      </c>
      <c r="D1262" s="144" t="s">
        <v>1818</v>
      </c>
      <c r="E1262" s="144" t="s">
        <v>1911</v>
      </c>
      <c r="F1262" s="144"/>
      <c r="G1262" s="144" t="s">
        <v>71</v>
      </c>
      <c r="H1262" s="144" t="s">
        <v>1777</v>
      </c>
      <c r="I1262" s="144" t="s">
        <v>5547</v>
      </c>
      <c r="J1262" s="144" t="s">
        <v>1817</v>
      </c>
      <c r="K1262" s="144"/>
      <c r="L1262" s="144"/>
      <c r="M1262" s="144" t="s">
        <v>5757</v>
      </c>
      <c r="N1262" s="145">
        <v>60</v>
      </c>
      <c r="O1262" s="146" t="b">
        <v>0</v>
      </c>
      <c r="P1262" s="144" t="s">
        <v>3075</v>
      </c>
      <c r="Q1262" t="s">
        <v>1823</v>
      </c>
      <c r="R1262" t="s">
        <v>630</v>
      </c>
    </row>
    <row r="1263" spans="1:18" x14ac:dyDescent="0.25">
      <c r="A1263" s="144" t="s">
        <v>14048</v>
      </c>
      <c r="B1263" s="144" t="s">
        <v>885</v>
      </c>
      <c r="C1263" s="144" t="s">
        <v>1817</v>
      </c>
      <c r="D1263" s="144" t="s">
        <v>1818</v>
      </c>
      <c r="E1263" s="144" t="s">
        <v>1911</v>
      </c>
      <c r="F1263" s="144"/>
      <c r="G1263" s="144" t="s">
        <v>71</v>
      </c>
      <c r="H1263" s="144" t="s">
        <v>1777</v>
      </c>
      <c r="I1263" s="144" t="s">
        <v>5547</v>
      </c>
      <c r="J1263" s="144" t="s">
        <v>1817</v>
      </c>
      <c r="K1263" s="144"/>
      <c r="L1263" s="144"/>
      <c r="M1263" s="144" t="s">
        <v>5758</v>
      </c>
      <c r="N1263" s="145">
        <v>60</v>
      </c>
      <c r="O1263" s="146" t="b">
        <v>0</v>
      </c>
      <c r="P1263" s="144" t="s">
        <v>3075</v>
      </c>
      <c r="Q1263" t="s">
        <v>1823</v>
      </c>
      <c r="R1263" t="s">
        <v>630</v>
      </c>
    </row>
    <row r="1264" spans="1:18" x14ac:dyDescent="0.25">
      <c r="A1264" s="144" t="s">
        <v>14195</v>
      </c>
      <c r="B1264" s="144" t="s">
        <v>885</v>
      </c>
      <c r="C1264" s="144" t="s">
        <v>1817</v>
      </c>
      <c r="D1264" s="144" t="s">
        <v>1818</v>
      </c>
      <c r="E1264" s="144" t="s">
        <v>1930</v>
      </c>
      <c r="F1264" s="144"/>
      <c r="G1264" s="144" t="s">
        <v>71</v>
      </c>
      <c r="H1264" s="144" t="s">
        <v>1777</v>
      </c>
      <c r="I1264" s="144" t="s">
        <v>5547</v>
      </c>
      <c r="J1264" s="144" t="s">
        <v>1817</v>
      </c>
      <c r="K1264" s="144"/>
      <c r="L1264" s="144"/>
      <c r="M1264" s="144" t="s">
        <v>5759</v>
      </c>
      <c r="N1264" s="145">
        <v>60</v>
      </c>
      <c r="O1264" s="146" t="b">
        <v>0</v>
      </c>
      <c r="P1264" s="144" t="s">
        <v>3075</v>
      </c>
      <c r="Q1264" t="s">
        <v>1823</v>
      </c>
      <c r="R1264" t="s">
        <v>630</v>
      </c>
    </row>
    <row r="1265" spans="1:18" x14ac:dyDescent="0.25">
      <c r="A1265" s="144" t="s">
        <v>14376</v>
      </c>
      <c r="B1265" s="144" t="s">
        <v>885</v>
      </c>
      <c r="C1265" s="144" t="s">
        <v>1817</v>
      </c>
      <c r="D1265" s="144" t="s">
        <v>1818</v>
      </c>
      <c r="E1265" s="144" t="s">
        <v>1971</v>
      </c>
      <c r="F1265" s="144"/>
      <c r="G1265" s="144" t="s">
        <v>71</v>
      </c>
      <c r="H1265" s="144" t="s">
        <v>1777</v>
      </c>
      <c r="I1265" s="144" t="s">
        <v>5547</v>
      </c>
      <c r="J1265" s="144" t="s">
        <v>1817</v>
      </c>
      <c r="K1265" s="144"/>
      <c r="L1265" s="144"/>
      <c r="M1265" s="144" t="s">
        <v>5760</v>
      </c>
      <c r="N1265" s="145">
        <v>60</v>
      </c>
      <c r="O1265" s="146" t="b">
        <v>0</v>
      </c>
      <c r="P1265" s="144" t="s">
        <v>3075</v>
      </c>
      <c r="Q1265" t="s">
        <v>1823</v>
      </c>
      <c r="R1265" t="s">
        <v>630</v>
      </c>
    </row>
    <row r="1266" spans="1:18" x14ac:dyDescent="0.25">
      <c r="A1266" s="144" t="s">
        <v>13901</v>
      </c>
      <c r="B1266" s="144" t="s">
        <v>885</v>
      </c>
      <c r="C1266" s="144" t="s">
        <v>1817</v>
      </c>
      <c r="D1266" s="144" t="s">
        <v>1818</v>
      </c>
      <c r="E1266" s="144" t="s">
        <v>1832</v>
      </c>
      <c r="F1266" s="144"/>
      <c r="G1266" s="144" t="s">
        <v>70</v>
      </c>
      <c r="H1266" s="144" t="s">
        <v>1779</v>
      </c>
      <c r="I1266" s="144" t="s">
        <v>5547</v>
      </c>
      <c r="J1266" s="144" t="s">
        <v>1817</v>
      </c>
      <c r="K1266" s="144"/>
      <c r="L1266" s="144"/>
      <c r="M1266" s="144" t="s">
        <v>5761</v>
      </c>
      <c r="N1266" s="145">
        <v>60</v>
      </c>
      <c r="O1266" s="146" t="b">
        <v>0</v>
      </c>
      <c r="P1266" s="144" t="s">
        <v>3075</v>
      </c>
      <c r="Q1266" t="s">
        <v>1823</v>
      </c>
      <c r="R1266" t="s">
        <v>630</v>
      </c>
    </row>
    <row r="1267" spans="1:18" x14ac:dyDescent="0.25">
      <c r="A1267" s="144" t="s">
        <v>14950</v>
      </c>
      <c r="B1267" s="144" t="s">
        <v>885</v>
      </c>
      <c r="C1267" s="144" t="s">
        <v>1817</v>
      </c>
      <c r="D1267" s="144" t="s">
        <v>1818</v>
      </c>
      <c r="E1267" s="144" t="s">
        <v>1955</v>
      </c>
      <c r="F1267" s="144"/>
      <c r="G1267" s="144" t="s">
        <v>1786</v>
      </c>
      <c r="H1267" s="144" t="s">
        <v>1787</v>
      </c>
      <c r="I1267" s="144" t="s">
        <v>5547</v>
      </c>
      <c r="J1267" s="144" t="s">
        <v>1817</v>
      </c>
      <c r="K1267" s="144"/>
      <c r="L1267" s="144"/>
      <c r="M1267" s="144" t="s">
        <v>5762</v>
      </c>
      <c r="N1267" s="145">
        <v>60</v>
      </c>
      <c r="O1267" s="146" t="b">
        <v>0</v>
      </c>
      <c r="P1267" s="144" t="s">
        <v>3075</v>
      </c>
      <c r="Q1267" t="s">
        <v>1823</v>
      </c>
      <c r="R1267" t="s">
        <v>630</v>
      </c>
    </row>
    <row r="1268" spans="1:18" x14ac:dyDescent="0.25">
      <c r="A1268" s="144" t="s">
        <v>14278</v>
      </c>
      <c r="B1268" s="144" t="s">
        <v>883</v>
      </c>
      <c r="C1268" s="144" t="s">
        <v>1817</v>
      </c>
      <c r="D1268" s="144" t="s">
        <v>1818</v>
      </c>
      <c r="E1268" s="144" t="s">
        <v>1926</v>
      </c>
      <c r="F1268" s="144"/>
      <c r="G1268" s="144" t="s">
        <v>70</v>
      </c>
      <c r="H1268" s="144" t="s">
        <v>1779</v>
      </c>
      <c r="I1268" s="144" t="s">
        <v>5547</v>
      </c>
      <c r="J1268" s="144" t="s">
        <v>1817</v>
      </c>
      <c r="K1268" s="144"/>
      <c r="L1268" s="144"/>
      <c r="M1268" s="144" t="s">
        <v>5738</v>
      </c>
      <c r="N1268" s="145">
        <v>60</v>
      </c>
      <c r="O1268" s="146" t="b">
        <v>0</v>
      </c>
      <c r="P1268" s="144" t="s">
        <v>3075</v>
      </c>
      <c r="Q1268" t="s">
        <v>1823</v>
      </c>
      <c r="R1268" t="s">
        <v>630</v>
      </c>
    </row>
    <row r="1269" spans="1:18" x14ac:dyDescent="0.25">
      <c r="A1269" s="144" t="s">
        <v>14815</v>
      </c>
      <c r="B1269" s="144" t="s">
        <v>885</v>
      </c>
      <c r="C1269" s="144" t="s">
        <v>1817</v>
      </c>
      <c r="D1269" s="144" t="s">
        <v>1818</v>
      </c>
      <c r="E1269" s="144" t="s">
        <v>1858</v>
      </c>
      <c r="F1269" s="144"/>
      <c r="G1269" s="144" t="s">
        <v>1786</v>
      </c>
      <c r="H1269" s="144" t="s">
        <v>1787</v>
      </c>
      <c r="I1269" s="144" t="s">
        <v>5547</v>
      </c>
      <c r="J1269" s="144" t="s">
        <v>1817</v>
      </c>
      <c r="K1269" s="144"/>
      <c r="L1269" s="144"/>
      <c r="M1269" s="144" t="s">
        <v>5763</v>
      </c>
      <c r="N1269" s="145">
        <v>60</v>
      </c>
      <c r="O1269" s="146" t="b">
        <v>0</v>
      </c>
      <c r="P1269" s="144" t="s">
        <v>3075</v>
      </c>
      <c r="Q1269" t="s">
        <v>1823</v>
      </c>
      <c r="R1269" t="s">
        <v>630</v>
      </c>
    </row>
    <row r="1270" spans="1:18" x14ac:dyDescent="0.25">
      <c r="A1270" s="144" t="s">
        <v>14350</v>
      </c>
      <c r="B1270" s="144" t="s">
        <v>885</v>
      </c>
      <c r="C1270" s="144" t="s">
        <v>1817</v>
      </c>
      <c r="D1270" s="144" t="s">
        <v>1818</v>
      </c>
      <c r="E1270" s="144" t="s">
        <v>1819</v>
      </c>
      <c r="F1270" s="144"/>
      <c r="G1270" s="144" t="s">
        <v>71</v>
      </c>
      <c r="H1270" s="144" t="s">
        <v>1777</v>
      </c>
      <c r="I1270" s="144" t="s">
        <v>5547</v>
      </c>
      <c r="J1270" s="144" t="s">
        <v>1817</v>
      </c>
      <c r="K1270" s="144"/>
      <c r="L1270" s="144"/>
      <c r="M1270" s="144" t="s">
        <v>5765</v>
      </c>
      <c r="N1270" s="145">
        <v>60</v>
      </c>
      <c r="O1270" s="146" t="b">
        <v>1</v>
      </c>
      <c r="P1270" s="144" t="s">
        <v>3075</v>
      </c>
      <c r="Q1270" t="s">
        <v>1823</v>
      </c>
      <c r="R1270" t="s">
        <v>630</v>
      </c>
    </row>
    <row r="1271" spans="1:18" x14ac:dyDescent="0.25">
      <c r="A1271" s="144" t="s">
        <v>14470</v>
      </c>
      <c r="B1271" s="144" t="s">
        <v>885</v>
      </c>
      <c r="C1271" s="144" t="s">
        <v>1817</v>
      </c>
      <c r="D1271" s="144" t="s">
        <v>1818</v>
      </c>
      <c r="E1271" s="144" t="s">
        <v>1881</v>
      </c>
      <c r="F1271" s="144"/>
      <c r="G1271" s="144" t="s">
        <v>71</v>
      </c>
      <c r="H1271" s="144" t="s">
        <v>1777</v>
      </c>
      <c r="I1271" s="144" t="s">
        <v>5547</v>
      </c>
      <c r="J1271" s="144" t="s">
        <v>1817</v>
      </c>
      <c r="K1271" s="144"/>
      <c r="L1271" s="144"/>
      <c r="M1271" s="144" t="s">
        <v>5766</v>
      </c>
      <c r="N1271" s="145">
        <v>60</v>
      </c>
      <c r="O1271" s="146" t="b">
        <v>0</v>
      </c>
      <c r="P1271" s="144" t="s">
        <v>3075</v>
      </c>
      <c r="Q1271" t="s">
        <v>1823</v>
      </c>
      <c r="R1271" t="s">
        <v>630</v>
      </c>
    </row>
    <row r="1272" spans="1:18" x14ac:dyDescent="0.25">
      <c r="A1272" s="144" t="s">
        <v>14196</v>
      </c>
      <c r="B1272" s="144" t="s">
        <v>952</v>
      </c>
      <c r="C1272" s="144" t="s">
        <v>1817</v>
      </c>
      <c r="D1272" s="144" t="s">
        <v>1818</v>
      </c>
      <c r="E1272" s="144" t="s">
        <v>1930</v>
      </c>
      <c r="F1272" s="144"/>
      <c r="G1272" s="144" t="s">
        <v>71</v>
      </c>
      <c r="H1272" s="144" t="s">
        <v>1777</v>
      </c>
      <c r="I1272" s="144" t="s">
        <v>5547</v>
      </c>
      <c r="J1272" s="144" t="s">
        <v>1817</v>
      </c>
      <c r="K1272" s="144"/>
      <c r="L1272" s="144"/>
      <c r="M1272" s="144" t="s">
        <v>5767</v>
      </c>
      <c r="N1272" s="145">
        <v>60</v>
      </c>
      <c r="O1272" s="146" t="b">
        <v>0</v>
      </c>
      <c r="P1272" s="144" t="s">
        <v>3075</v>
      </c>
      <c r="Q1272" t="s">
        <v>1823</v>
      </c>
      <c r="R1272" t="s">
        <v>630</v>
      </c>
    </row>
    <row r="1273" spans="1:18" x14ac:dyDescent="0.25">
      <c r="A1273" s="144" t="s">
        <v>14197</v>
      </c>
      <c r="B1273" s="144" t="s">
        <v>885</v>
      </c>
      <c r="C1273" s="144" t="s">
        <v>1817</v>
      </c>
      <c r="D1273" s="144" t="s">
        <v>1818</v>
      </c>
      <c r="E1273" s="144" t="s">
        <v>1930</v>
      </c>
      <c r="F1273" s="144"/>
      <c r="G1273" s="144" t="s">
        <v>71</v>
      </c>
      <c r="H1273" s="144" t="s">
        <v>1777</v>
      </c>
      <c r="I1273" s="144" t="s">
        <v>5547</v>
      </c>
      <c r="J1273" s="144" t="s">
        <v>1817</v>
      </c>
      <c r="K1273" s="144"/>
      <c r="L1273" s="144"/>
      <c r="M1273" s="144" t="s">
        <v>5768</v>
      </c>
      <c r="N1273" s="145">
        <v>60</v>
      </c>
      <c r="O1273" s="146" t="b">
        <v>0</v>
      </c>
      <c r="P1273" s="144" t="s">
        <v>3075</v>
      </c>
      <c r="Q1273" t="s">
        <v>1823</v>
      </c>
      <c r="R1273" t="s">
        <v>630</v>
      </c>
    </row>
    <row r="1274" spans="1:18" x14ac:dyDescent="0.25">
      <c r="A1274" s="144" t="s">
        <v>14049</v>
      </c>
      <c r="B1274" s="144" t="s">
        <v>885</v>
      </c>
      <c r="C1274" s="144" t="s">
        <v>1817</v>
      </c>
      <c r="D1274" s="144" t="s">
        <v>1818</v>
      </c>
      <c r="E1274" s="144" t="s">
        <v>1911</v>
      </c>
      <c r="F1274" s="144"/>
      <c r="G1274" s="144" t="s">
        <v>71</v>
      </c>
      <c r="H1274" s="144" t="s">
        <v>1777</v>
      </c>
      <c r="I1274" s="144" t="s">
        <v>5547</v>
      </c>
      <c r="J1274" s="144" t="s">
        <v>1817</v>
      </c>
      <c r="K1274" s="144"/>
      <c r="L1274" s="144"/>
      <c r="M1274" s="144" t="s">
        <v>5769</v>
      </c>
      <c r="N1274" s="145">
        <v>60</v>
      </c>
      <c r="O1274" s="146" t="b">
        <v>0</v>
      </c>
      <c r="P1274" s="144" t="s">
        <v>3075</v>
      </c>
      <c r="Q1274" t="s">
        <v>1823</v>
      </c>
      <c r="R1274" t="s">
        <v>630</v>
      </c>
    </row>
    <row r="1275" spans="1:18" x14ac:dyDescent="0.25">
      <c r="A1275" s="144" t="s">
        <v>14471</v>
      </c>
      <c r="B1275" s="144" t="s">
        <v>885</v>
      </c>
      <c r="C1275" s="144" t="s">
        <v>1817</v>
      </c>
      <c r="D1275" s="144" t="s">
        <v>1818</v>
      </c>
      <c r="E1275" s="144" t="s">
        <v>1881</v>
      </c>
      <c r="F1275" s="144"/>
      <c r="G1275" s="144" t="s">
        <v>71</v>
      </c>
      <c r="H1275" s="144" t="s">
        <v>1777</v>
      </c>
      <c r="I1275" s="144" t="s">
        <v>5547</v>
      </c>
      <c r="J1275" s="144" t="s">
        <v>1817</v>
      </c>
      <c r="K1275" s="144"/>
      <c r="L1275" s="144"/>
      <c r="M1275" s="144" t="s">
        <v>5770</v>
      </c>
      <c r="N1275" s="145">
        <v>60</v>
      </c>
      <c r="O1275" s="146" t="b">
        <v>0</v>
      </c>
      <c r="P1275" s="144" t="s">
        <v>3075</v>
      </c>
      <c r="Q1275" t="s">
        <v>1823</v>
      </c>
      <c r="R1275" t="s">
        <v>630</v>
      </c>
    </row>
    <row r="1276" spans="1:18" x14ac:dyDescent="0.25">
      <c r="A1276" s="144" t="s">
        <v>13807</v>
      </c>
      <c r="B1276" s="144" t="s">
        <v>883</v>
      </c>
      <c r="C1276" s="144" t="s">
        <v>1817</v>
      </c>
      <c r="D1276" s="144" t="s">
        <v>1818</v>
      </c>
      <c r="E1276" s="144" t="s">
        <v>2086</v>
      </c>
      <c r="F1276" s="144"/>
      <c r="G1276" s="144" t="s">
        <v>70</v>
      </c>
      <c r="H1276" s="144" t="s">
        <v>1779</v>
      </c>
      <c r="I1276" s="144" t="s">
        <v>5547</v>
      </c>
      <c r="J1276" s="144" t="s">
        <v>1817</v>
      </c>
      <c r="K1276" s="144"/>
      <c r="L1276" s="144"/>
      <c r="M1276" s="144" t="s">
        <v>5771</v>
      </c>
      <c r="N1276" s="145">
        <v>60</v>
      </c>
      <c r="O1276" s="146" t="b">
        <v>0</v>
      </c>
      <c r="P1276" s="144" t="s">
        <v>3075</v>
      </c>
      <c r="Q1276" t="s">
        <v>1823</v>
      </c>
      <c r="R1276" t="s">
        <v>630</v>
      </c>
    </row>
    <row r="1277" spans="1:18" x14ac:dyDescent="0.25">
      <c r="A1277" s="144" t="s">
        <v>14377</v>
      </c>
      <c r="B1277" s="144" t="s">
        <v>885</v>
      </c>
      <c r="C1277" s="144" t="s">
        <v>1817</v>
      </c>
      <c r="D1277" s="144" t="s">
        <v>1818</v>
      </c>
      <c r="E1277" s="144" t="s">
        <v>1971</v>
      </c>
      <c r="F1277" s="144"/>
      <c r="G1277" s="144" t="s">
        <v>71</v>
      </c>
      <c r="H1277" s="144" t="s">
        <v>1777</v>
      </c>
      <c r="I1277" s="144" t="s">
        <v>5547</v>
      </c>
      <c r="J1277" s="144" t="s">
        <v>1817</v>
      </c>
      <c r="K1277" s="144"/>
      <c r="L1277" s="144"/>
      <c r="M1277" s="144" t="s">
        <v>5772</v>
      </c>
      <c r="N1277" s="145">
        <v>60</v>
      </c>
      <c r="O1277" s="146" t="b">
        <v>0</v>
      </c>
      <c r="P1277" s="144" t="s">
        <v>3075</v>
      </c>
      <c r="Q1277" t="s">
        <v>1823</v>
      </c>
      <c r="R1277" t="s">
        <v>630</v>
      </c>
    </row>
    <row r="1278" spans="1:18" x14ac:dyDescent="0.25">
      <c r="A1278" s="144" t="s">
        <v>14594</v>
      </c>
      <c r="B1278" s="144" t="s">
        <v>885</v>
      </c>
      <c r="C1278" s="144" t="s">
        <v>1817</v>
      </c>
      <c r="D1278" s="144" t="s">
        <v>1818</v>
      </c>
      <c r="E1278" s="144" t="s">
        <v>1938</v>
      </c>
      <c r="F1278" s="144"/>
      <c r="G1278" s="144" t="s">
        <v>70</v>
      </c>
      <c r="H1278" s="144" t="s">
        <v>1779</v>
      </c>
      <c r="I1278" s="144" t="s">
        <v>5547</v>
      </c>
      <c r="J1278" s="144" t="s">
        <v>1817</v>
      </c>
      <c r="K1278" s="144"/>
      <c r="L1278" s="144"/>
      <c r="M1278" s="144" t="s">
        <v>5773</v>
      </c>
      <c r="N1278" s="145">
        <v>60</v>
      </c>
      <c r="O1278" s="146" t="b">
        <v>0</v>
      </c>
      <c r="P1278" s="144" t="s">
        <v>3075</v>
      </c>
      <c r="Q1278" t="s">
        <v>1823</v>
      </c>
      <c r="R1278" t="s">
        <v>630</v>
      </c>
    </row>
    <row r="1279" spans="1:18" x14ac:dyDescent="0.25">
      <c r="A1279" s="144" t="s">
        <v>14472</v>
      </c>
      <c r="B1279" s="144" t="s">
        <v>885</v>
      </c>
      <c r="C1279" s="144" t="s">
        <v>1817</v>
      </c>
      <c r="D1279" s="144" t="s">
        <v>1818</v>
      </c>
      <c r="E1279" s="144" t="s">
        <v>1881</v>
      </c>
      <c r="F1279" s="144"/>
      <c r="G1279" s="144" t="s">
        <v>71</v>
      </c>
      <c r="H1279" s="144" t="s">
        <v>1777</v>
      </c>
      <c r="I1279" s="144" t="s">
        <v>5547</v>
      </c>
      <c r="J1279" s="144" t="s">
        <v>1817</v>
      </c>
      <c r="K1279" s="144"/>
      <c r="L1279" s="144"/>
      <c r="M1279" s="144" t="s">
        <v>5774</v>
      </c>
      <c r="N1279" s="145">
        <v>60</v>
      </c>
      <c r="O1279" s="146" t="b">
        <v>0</v>
      </c>
      <c r="P1279" s="144" t="s">
        <v>3075</v>
      </c>
      <c r="Q1279" t="s">
        <v>1823</v>
      </c>
      <c r="R1279" t="s">
        <v>630</v>
      </c>
    </row>
    <row r="1280" spans="1:18" x14ac:dyDescent="0.25">
      <c r="A1280" s="144" t="s">
        <v>14378</v>
      </c>
      <c r="B1280" s="144" t="s">
        <v>885</v>
      </c>
      <c r="C1280" s="144" t="s">
        <v>1817</v>
      </c>
      <c r="D1280" s="144" t="s">
        <v>1818</v>
      </c>
      <c r="E1280" s="144" t="s">
        <v>1971</v>
      </c>
      <c r="F1280" s="144"/>
      <c r="G1280" s="144" t="s">
        <v>71</v>
      </c>
      <c r="H1280" s="144" t="s">
        <v>1777</v>
      </c>
      <c r="I1280" s="144" t="s">
        <v>5547</v>
      </c>
      <c r="J1280" s="144" t="s">
        <v>1817</v>
      </c>
      <c r="K1280" s="144"/>
      <c r="L1280" s="144"/>
      <c r="M1280" s="144" t="s">
        <v>5775</v>
      </c>
      <c r="N1280" s="145">
        <v>60</v>
      </c>
      <c r="O1280" s="146" t="b">
        <v>0</v>
      </c>
      <c r="P1280" s="144" t="s">
        <v>3075</v>
      </c>
      <c r="Q1280" t="s">
        <v>1823</v>
      </c>
      <c r="R1280" t="s">
        <v>630</v>
      </c>
    </row>
    <row r="1281" spans="1:18" x14ac:dyDescent="0.25">
      <c r="A1281" s="144" t="s">
        <v>14473</v>
      </c>
      <c r="B1281" s="144" t="s">
        <v>885</v>
      </c>
      <c r="C1281" s="144" t="s">
        <v>1817</v>
      </c>
      <c r="D1281" s="144" t="s">
        <v>1818</v>
      </c>
      <c r="E1281" s="144" t="s">
        <v>1881</v>
      </c>
      <c r="F1281" s="144"/>
      <c r="G1281" s="144" t="s">
        <v>71</v>
      </c>
      <c r="H1281" s="144" t="s">
        <v>1777</v>
      </c>
      <c r="I1281" s="144" t="s">
        <v>5547</v>
      </c>
      <c r="J1281" s="144" t="s">
        <v>1817</v>
      </c>
      <c r="K1281" s="144"/>
      <c r="L1281" s="144"/>
      <c r="M1281" s="144" t="s">
        <v>5776</v>
      </c>
      <c r="N1281" s="145">
        <v>60</v>
      </c>
      <c r="O1281" s="146" t="b">
        <v>0</v>
      </c>
      <c r="P1281" s="144" t="s">
        <v>3075</v>
      </c>
      <c r="Q1281" t="s">
        <v>1823</v>
      </c>
      <c r="R1281" t="s">
        <v>630</v>
      </c>
    </row>
    <row r="1282" spans="1:18" x14ac:dyDescent="0.25">
      <c r="A1282" s="144" t="s">
        <v>14050</v>
      </c>
      <c r="B1282" s="144" t="s">
        <v>885</v>
      </c>
      <c r="C1282" s="144" t="s">
        <v>1817</v>
      </c>
      <c r="D1282" s="144" t="s">
        <v>1818</v>
      </c>
      <c r="E1282" s="144" t="s">
        <v>1911</v>
      </c>
      <c r="F1282" s="144"/>
      <c r="G1282" s="144" t="s">
        <v>71</v>
      </c>
      <c r="H1282" s="144" t="s">
        <v>1777</v>
      </c>
      <c r="I1282" s="144" t="s">
        <v>5547</v>
      </c>
      <c r="J1282" s="144" t="s">
        <v>1817</v>
      </c>
      <c r="K1282" s="144"/>
      <c r="L1282" s="144"/>
      <c r="M1282" s="144" t="s">
        <v>5777</v>
      </c>
      <c r="N1282" s="145">
        <v>60</v>
      </c>
      <c r="O1282" s="146" t="b">
        <v>0</v>
      </c>
      <c r="P1282" s="144" t="s">
        <v>3075</v>
      </c>
      <c r="Q1282" t="s">
        <v>1823</v>
      </c>
      <c r="R1282" t="s">
        <v>630</v>
      </c>
    </row>
    <row r="1283" spans="1:18" x14ac:dyDescent="0.25">
      <c r="A1283" s="144" t="s">
        <v>14051</v>
      </c>
      <c r="B1283" s="144" t="s">
        <v>885</v>
      </c>
      <c r="C1283" s="144" t="s">
        <v>1817</v>
      </c>
      <c r="D1283" s="144" t="s">
        <v>1818</v>
      </c>
      <c r="E1283" s="144" t="s">
        <v>1911</v>
      </c>
      <c r="F1283" s="144"/>
      <c r="G1283" s="144" t="s">
        <v>71</v>
      </c>
      <c r="H1283" s="144" t="s">
        <v>1777</v>
      </c>
      <c r="I1283" s="144" t="s">
        <v>5547</v>
      </c>
      <c r="J1283" s="144" t="s">
        <v>1817</v>
      </c>
      <c r="K1283" s="144"/>
      <c r="L1283" s="144"/>
      <c r="M1283" s="144" t="s">
        <v>5779</v>
      </c>
      <c r="N1283" s="145">
        <v>60</v>
      </c>
      <c r="O1283" s="146" t="b">
        <v>0</v>
      </c>
      <c r="P1283" s="144" t="s">
        <v>3075</v>
      </c>
      <c r="Q1283" t="s">
        <v>1823</v>
      </c>
      <c r="R1283" t="s">
        <v>630</v>
      </c>
    </row>
    <row r="1284" spans="1:18" x14ac:dyDescent="0.25">
      <c r="A1284" s="144" t="s">
        <v>14351</v>
      </c>
      <c r="B1284" s="144" t="s">
        <v>885</v>
      </c>
      <c r="C1284" s="144" t="s">
        <v>1817</v>
      </c>
      <c r="D1284" s="144" t="s">
        <v>1818</v>
      </c>
      <c r="E1284" s="144" t="s">
        <v>1819</v>
      </c>
      <c r="F1284" s="144"/>
      <c r="G1284" s="144" t="s">
        <v>1786</v>
      </c>
      <c r="H1284" s="144" t="s">
        <v>1787</v>
      </c>
      <c r="I1284" s="144" t="s">
        <v>5547</v>
      </c>
      <c r="J1284" s="144" t="s">
        <v>1817</v>
      </c>
      <c r="K1284" s="144"/>
      <c r="L1284" s="144"/>
      <c r="M1284" s="144" t="s">
        <v>5781</v>
      </c>
      <c r="N1284" s="145">
        <v>60</v>
      </c>
      <c r="O1284" s="146" t="b">
        <v>0</v>
      </c>
      <c r="P1284" s="144" t="s">
        <v>3075</v>
      </c>
      <c r="Q1284" t="s">
        <v>1823</v>
      </c>
      <c r="R1284" t="s">
        <v>630</v>
      </c>
    </row>
    <row r="1285" spans="1:18" x14ac:dyDescent="0.25">
      <c r="A1285" s="144" t="s">
        <v>14379</v>
      </c>
      <c r="B1285" s="144" t="s">
        <v>885</v>
      </c>
      <c r="C1285" s="144" t="s">
        <v>1817</v>
      </c>
      <c r="D1285" s="144" t="s">
        <v>1818</v>
      </c>
      <c r="E1285" s="144" t="s">
        <v>1971</v>
      </c>
      <c r="F1285" s="144"/>
      <c r="G1285" s="144" t="s">
        <v>71</v>
      </c>
      <c r="H1285" s="144" t="s">
        <v>1777</v>
      </c>
      <c r="I1285" s="144" t="s">
        <v>5547</v>
      </c>
      <c r="J1285" s="144" t="s">
        <v>1817</v>
      </c>
      <c r="K1285" s="144"/>
      <c r="L1285" s="144"/>
      <c r="M1285" s="144" t="s">
        <v>5782</v>
      </c>
      <c r="N1285" s="145">
        <v>60</v>
      </c>
      <c r="O1285" s="146" t="b">
        <v>0</v>
      </c>
      <c r="P1285" s="144" t="s">
        <v>3075</v>
      </c>
      <c r="Q1285" t="s">
        <v>1823</v>
      </c>
      <c r="R1285" t="s">
        <v>630</v>
      </c>
    </row>
    <row r="1286" spans="1:18" x14ac:dyDescent="0.25">
      <c r="A1286" s="144" t="s">
        <v>13902</v>
      </c>
      <c r="B1286" s="144" t="s">
        <v>885</v>
      </c>
      <c r="C1286" s="144" t="s">
        <v>1817</v>
      </c>
      <c r="D1286" s="144" t="s">
        <v>1818</v>
      </c>
      <c r="E1286" s="144" t="s">
        <v>1832</v>
      </c>
      <c r="F1286" s="144"/>
      <c r="G1286" s="144" t="s">
        <v>70</v>
      </c>
      <c r="H1286" s="144" t="s">
        <v>1779</v>
      </c>
      <c r="I1286" s="144" t="s">
        <v>5547</v>
      </c>
      <c r="J1286" s="144" t="s">
        <v>1817</v>
      </c>
      <c r="K1286" s="144"/>
      <c r="L1286" s="144"/>
      <c r="M1286" s="144" t="s">
        <v>5783</v>
      </c>
      <c r="N1286" s="145">
        <v>60</v>
      </c>
      <c r="O1286" s="146" t="b">
        <v>0</v>
      </c>
      <c r="P1286" s="144" t="s">
        <v>3075</v>
      </c>
      <c r="Q1286" t="s">
        <v>1823</v>
      </c>
      <c r="R1286" t="s">
        <v>630</v>
      </c>
    </row>
    <row r="1287" spans="1:18" x14ac:dyDescent="0.25">
      <c r="A1287" s="144" t="s">
        <v>14380</v>
      </c>
      <c r="B1287" s="144" t="s">
        <v>885</v>
      </c>
      <c r="C1287" s="144" t="s">
        <v>1817</v>
      </c>
      <c r="D1287" s="144" t="s">
        <v>1818</v>
      </c>
      <c r="E1287" s="144" t="s">
        <v>1971</v>
      </c>
      <c r="F1287" s="144"/>
      <c r="G1287" s="144" t="s">
        <v>71</v>
      </c>
      <c r="H1287" s="144" t="s">
        <v>1777</v>
      </c>
      <c r="I1287" s="144" t="s">
        <v>5547</v>
      </c>
      <c r="J1287" s="144" t="s">
        <v>1817</v>
      </c>
      <c r="K1287" s="144"/>
      <c r="L1287" s="144"/>
      <c r="M1287" s="144" t="s">
        <v>5784</v>
      </c>
      <c r="N1287" s="145">
        <v>60</v>
      </c>
      <c r="O1287" s="146" t="b">
        <v>0</v>
      </c>
      <c r="P1287" s="144" t="s">
        <v>3075</v>
      </c>
      <c r="Q1287" t="s">
        <v>1823</v>
      </c>
      <c r="R1287" t="s">
        <v>630</v>
      </c>
    </row>
    <row r="1288" spans="1:18" x14ac:dyDescent="0.25">
      <c r="A1288" s="144" t="s">
        <v>13776</v>
      </c>
      <c r="B1288" s="144" t="s">
        <v>885</v>
      </c>
      <c r="C1288" s="144" t="s">
        <v>1817</v>
      </c>
      <c r="D1288" s="144" t="s">
        <v>1818</v>
      </c>
      <c r="E1288" s="144" t="s">
        <v>1886</v>
      </c>
      <c r="F1288" s="144"/>
      <c r="G1288" s="144" t="s">
        <v>1786</v>
      </c>
      <c r="H1288" s="144" t="s">
        <v>1787</v>
      </c>
      <c r="I1288" s="144" t="s">
        <v>5547</v>
      </c>
      <c r="J1288" s="144" t="s">
        <v>1817</v>
      </c>
      <c r="K1288" s="144"/>
      <c r="L1288" s="144"/>
      <c r="M1288" s="144" t="s">
        <v>5785</v>
      </c>
      <c r="N1288" s="145">
        <v>60</v>
      </c>
      <c r="O1288" s="146" t="b">
        <v>0</v>
      </c>
      <c r="P1288" s="144" t="s">
        <v>3075</v>
      </c>
      <c r="Q1288" t="s">
        <v>1823</v>
      </c>
      <c r="R1288" t="s">
        <v>630</v>
      </c>
    </row>
    <row r="1289" spans="1:18" x14ac:dyDescent="0.25">
      <c r="A1289" s="144" t="s">
        <v>14198</v>
      </c>
      <c r="B1289" s="144" t="s">
        <v>885</v>
      </c>
      <c r="C1289" s="144" t="s">
        <v>1817</v>
      </c>
      <c r="D1289" s="144" t="s">
        <v>1818</v>
      </c>
      <c r="E1289" s="144" t="s">
        <v>1930</v>
      </c>
      <c r="F1289" s="144"/>
      <c r="G1289" s="144" t="s">
        <v>71</v>
      </c>
      <c r="H1289" s="144" t="s">
        <v>1777</v>
      </c>
      <c r="I1289" s="144" t="s">
        <v>5547</v>
      </c>
      <c r="J1289" s="144" t="s">
        <v>1817</v>
      </c>
      <c r="K1289" s="144"/>
      <c r="L1289" s="144"/>
      <c r="M1289" s="144" t="s">
        <v>5786</v>
      </c>
      <c r="N1289" s="145">
        <v>60</v>
      </c>
      <c r="O1289" s="146" t="b">
        <v>0</v>
      </c>
      <c r="P1289" s="144" t="s">
        <v>3075</v>
      </c>
      <c r="Q1289" t="s">
        <v>1823</v>
      </c>
      <c r="R1289" t="s">
        <v>630</v>
      </c>
    </row>
    <row r="1290" spans="1:18" x14ac:dyDescent="0.25">
      <c r="A1290" s="144" t="s">
        <v>14199</v>
      </c>
      <c r="B1290" s="144" t="s">
        <v>885</v>
      </c>
      <c r="C1290" s="144" t="s">
        <v>1817</v>
      </c>
      <c r="D1290" s="144" t="s">
        <v>1818</v>
      </c>
      <c r="E1290" s="144" t="s">
        <v>1930</v>
      </c>
      <c r="F1290" s="144"/>
      <c r="G1290" s="144" t="s">
        <v>71</v>
      </c>
      <c r="H1290" s="144" t="s">
        <v>1777</v>
      </c>
      <c r="I1290" s="144" t="s">
        <v>5547</v>
      </c>
      <c r="J1290" s="144" t="s">
        <v>1817</v>
      </c>
      <c r="K1290" s="144"/>
      <c r="L1290" s="144"/>
      <c r="M1290" s="144" t="s">
        <v>5787</v>
      </c>
      <c r="N1290" s="145">
        <v>60</v>
      </c>
      <c r="O1290" s="146" t="b">
        <v>0</v>
      </c>
      <c r="P1290" s="144" t="s">
        <v>3075</v>
      </c>
      <c r="Q1290" t="s">
        <v>1823</v>
      </c>
      <c r="R1290" t="s">
        <v>630</v>
      </c>
    </row>
    <row r="1291" spans="1:18" x14ac:dyDescent="0.25">
      <c r="A1291" s="144" t="s">
        <v>14200</v>
      </c>
      <c r="B1291" s="144" t="s">
        <v>885</v>
      </c>
      <c r="C1291" s="144" t="s">
        <v>1817</v>
      </c>
      <c r="D1291" s="144" t="s">
        <v>1818</v>
      </c>
      <c r="E1291" s="144" t="s">
        <v>1930</v>
      </c>
      <c r="F1291" s="144"/>
      <c r="G1291" s="144" t="s">
        <v>71</v>
      </c>
      <c r="H1291" s="144" t="s">
        <v>1777</v>
      </c>
      <c r="I1291" s="144" t="s">
        <v>5547</v>
      </c>
      <c r="J1291" s="144" t="s">
        <v>1817</v>
      </c>
      <c r="K1291" s="144"/>
      <c r="L1291" s="144"/>
      <c r="M1291" s="144" t="s">
        <v>5788</v>
      </c>
      <c r="N1291" s="145">
        <v>60</v>
      </c>
      <c r="O1291" s="146" t="b">
        <v>0</v>
      </c>
      <c r="P1291" s="144" t="s">
        <v>3075</v>
      </c>
      <c r="Q1291" t="s">
        <v>1823</v>
      </c>
      <c r="R1291" t="s">
        <v>630</v>
      </c>
    </row>
    <row r="1292" spans="1:18" x14ac:dyDescent="0.25">
      <c r="A1292" s="144" t="s">
        <v>14951</v>
      </c>
      <c r="B1292" s="144" t="s">
        <v>885</v>
      </c>
      <c r="C1292" s="144" t="s">
        <v>1817</v>
      </c>
      <c r="D1292" s="144" t="s">
        <v>1818</v>
      </c>
      <c r="E1292" s="144" t="s">
        <v>1955</v>
      </c>
      <c r="F1292" s="144"/>
      <c r="G1292" s="144" t="s">
        <v>1786</v>
      </c>
      <c r="H1292" s="144" t="s">
        <v>1787</v>
      </c>
      <c r="I1292" s="144" t="s">
        <v>5547</v>
      </c>
      <c r="J1292" s="144" t="s">
        <v>1817</v>
      </c>
      <c r="K1292" s="144"/>
      <c r="L1292" s="144"/>
      <c r="M1292" s="144" t="s">
        <v>5789</v>
      </c>
      <c r="N1292" s="145">
        <v>60</v>
      </c>
      <c r="O1292" s="146" t="b">
        <v>0</v>
      </c>
      <c r="P1292" s="144" t="s">
        <v>3075</v>
      </c>
      <c r="Q1292" t="s">
        <v>1823</v>
      </c>
      <c r="R1292" t="s">
        <v>630</v>
      </c>
    </row>
    <row r="1293" spans="1:18" x14ac:dyDescent="0.25">
      <c r="A1293" s="144" t="s">
        <v>14052</v>
      </c>
      <c r="B1293" s="144" t="s">
        <v>885</v>
      </c>
      <c r="C1293" s="144" t="s">
        <v>1817</v>
      </c>
      <c r="D1293" s="144" t="s">
        <v>1818</v>
      </c>
      <c r="E1293" s="144" t="s">
        <v>1911</v>
      </c>
      <c r="F1293" s="144"/>
      <c r="G1293" s="144" t="s">
        <v>70</v>
      </c>
      <c r="H1293" s="144" t="s">
        <v>1779</v>
      </c>
      <c r="I1293" s="144" t="s">
        <v>5547</v>
      </c>
      <c r="J1293" s="144" t="s">
        <v>1817</v>
      </c>
      <c r="K1293" s="144"/>
      <c r="L1293" s="144"/>
      <c r="M1293" s="144" t="s">
        <v>5790</v>
      </c>
      <c r="N1293" s="145">
        <v>60</v>
      </c>
      <c r="O1293" s="146" t="b">
        <v>0</v>
      </c>
      <c r="P1293" s="144" t="s">
        <v>3075</v>
      </c>
      <c r="Q1293" t="s">
        <v>1823</v>
      </c>
      <c r="R1293" t="s">
        <v>630</v>
      </c>
    </row>
    <row r="1294" spans="1:18" x14ac:dyDescent="0.25">
      <c r="A1294" s="144" t="s">
        <v>14279</v>
      </c>
      <c r="B1294" s="144" t="s">
        <v>883</v>
      </c>
      <c r="C1294" s="144" t="s">
        <v>1817</v>
      </c>
      <c r="D1294" s="144" t="s">
        <v>1818</v>
      </c>
      <c r="E1294" s="144" t="s">
        <v>1926</v>
      </c>
      <c r="F1294" s="144"/>
      <c r="G1294" s="144" t="s">
        <v>70</v>
      </c>
      <c r="H1294" s="144" t="s">
        <v>1779</v>
      </c>
      <c r="I1294" s="144" t="s">
        <v>5547</v>
      </c>
      <c r="J1294" s="144" t="s">
        <v>1817</v>
      </c>
      <c r="K1294" s="144"/>
      <c r="L1294" s="144"/>
      <c r="M1294" s="144" t="s">
        <v>5791</v>
      </c>
      <c r="N1294" s="145">
        <v>60</v>
      </c>
      <c r="O1294" s="146" t="b">
        <v>0</v>
      </c>
      <c r="P1294" s="144" t="s">
        <v>3075</v>
      </c>
      <c r="Q1294" t="s">
        <v>1823</v>
      </c>
      <c r="R1294" t="s">
        <v>630</v>
      </c>
    </row>
    <row r="1295" spans="1:18" x14ac:dyDescent="0.25">
      <c r="A1295" s="144" t="s">
        <v>13777</v>
      </c>
      <c r="B1295" s="144" t="s">
        <v>885</v>
      </c>
      <c r="C1295" s="144" t="s">
        <v>1817</v>
      </c>
      <c r="D1295" s="144" t="s">
        <v>1818</v>
      </c>
      <c r="E1295" s="144" t="s">
        <v>1886</v>
      </c>
      <c r="F1295" s="144"/>
      <c r="G1295" s="144" t="s">
        <v>70</v>
      </c>
      <c r="H1295" s="144" t="s">
        <v>1779</v>
      </c>
      <c r="I1295" s="144" t="s">
        <v>5547</v>
      </c>
      <c r="J1295" s="144" t="s">
        <v>1817</v>
      </c>
      <c r="K1295" s="144"/>
      <c r="L1295" s="144"/>
      <c r="M1295" s="144" t="s">
        <v>5793</v>
      </c>
      <c r="N1295" s="145">
        <v>60</v>
      </c>
      <c r="O1295" s="146" t="b">
        <v>0</v>
      </c>
      <c r="P1295" s="144" t="s">
        <v>3075</v>
      </c>
      <c r="Q1295" t="s">
        <v>1823</v>
      </c>
      <c r="R1295" t="s">
        <v>630</v>
      </c>
    </row>
    <row r="1296" spans="1:18" x14ac:dyDescent="0.25">
      <c r="A1296" s="144" t="s">
        <v>14474</v>
      </c>
      <c r="B1296" s="144" t="s">
        <v>885</v>
      </c>
      <c r="C1296" s="144" t="s">
        <v>1817</v>
      </c>
      <c r="D1296" s="144" t="s">
        <v>1818</v>
      </c>
      <c r="E1296" s="144" t="s">
        <v>1881</v>
      </c>
      <c r="F1296" s="144"/>
      <c r="G1296" s="144" t="s">
        <v>71</v>
      </c>
      <c r="H1296" s="144" t="s">
        <v>1777</v>
      </c>
      <c r="I1296" s="144" t="s">
        <v>5547</v>
      </c>
      <c r="J1296" s="144" t="s">
        <v>1817</v>
      </c>
      <c r="K1296" s="144"/>
      <c r="L1296" s="144"/>
      <c r="M1296" s="144" t="s">
        <v>5794</v>
      </c>
      <c r="N1296" s="145">
        <v>60</v>
      </c>
      <c r="O1296" s="146" t="b">
        <v>0</v>
      </c>
      <c r="P1296" s="144" t="s">
        <v>3075</v>
      </c>
      <c r="Q1296" t="s">
        <v>1823</v>
      </c>
      <c r="R1296" t="s">
        <v>630</v>
      </c>
    </row>
    <row r="1297" spans="1:18" x14ac:dyDescent="0.25">
      <c r="A1297" s="144" t="s">
        <v>14952</v>
      </c>
      <c r="B1297" s="144" t="s">
        <v>885</v>
      </c>
      <c r="C1297" s="144" t="s">
        <v>1817</v>
      </c>
      <c r="D1297" s="144" t="s">
        <v>1818</v>
      </c>
      <c r="E1297" s="144" t="s">
        <v>1955</v>
      </c>
      <c r="F1297" s="144"/>
      <c r="G1297" s="144" t="s">
        <v>1786</v>
      </c>
      <c r="H1297" s="144" t="s">
        <v>1787</v>
      </c>
      <c r="I1297" s="144" t="s">
        <v>5547</v>
      </c>
      <c r="J1297" s="144" t="s">
        <v>1817</v>
      </c>
      <c r="K1297" s="144"/>
      <c r="L1297" s="144"/>
      <c r="M1297" s="144" t="s">
        <v>5795</v>
      </c>
      <c r="N1297" s="145">
        <v>60</v>
      </c>
      <c r="O1297" s="146" t="b">
        <v>0</v>
      </c>
      <c r="P1297" s="144" t="s">
        <v>3075</v>
      </c>
      <c r="Q1297" t="s">
        <v>1823</v>
      </c>
      <c r="R1297" t="s">
        <v>630</v>
      </c>
    </row>
    <row r="1298" spans="1:18" x14ac:dyDescent="0.25">
      <c r="A1298" s="144" t="s">
        <v>14201</v>
      </c>
      <c r="B1298" s="144" t="s">
        <v>885</v>
      </c>
      <c r="C1298" s="144" t="s">
        <v>1817</v>
      </c>
      <c r="D1298" s="144" t="s">
        <v>1818</v>
      </c>
      <c r="E1298" s="144" t="s">
        <v>1930</v>
      </c>
      <c r="F1298" s="144"/>
      <c r="G1298" s="144" t="s">
        <v>71</v>
      </c>
      <c r="H1298" s="144" t="s">
        <v>1777</v>
      </c>
      <c r="I1298" s="144" t="s">
        <v>5547</v>
      </c>
      <c r="J1298" s="144" t="s">
        <v>1817</v>
      </c>
      <c r="K1298" s="144"/>
      <c r="L1298" s="144"/>
      <c r="M1298" s="144" t="s">
        <v>5796</v>
      </c>
      <c r="N1298" s="145">
        <v>60</v>
      </c>
      <c r="O1298" s="146" t="b">
        <v>0</v>
      </c>
      <c r="P1298" s="144" t="s">
        <v>3075</v>
      </c>
      <c r="Q1298" t="s">
        <v>1823</v>
      </c>
      <c r="R1298" t="s">
        <v>630</v>
      </c>
    </row>
    <row r="1299" spans="1:18" x14ac:dyDescent="0.25">
      <c r="A1299" s="144" t="s">
        <v>14202</v>
      </c>
      <c r="B1299" s="144" t="s">
        <v>885</v>
      </c>
      <c r="C1299" s="144" t="s">
        <v>1817</v>
      </c>
      <c r="D1299" s="144" t="s">
        <v>1818</v>
      </c>
      <c r="E1299" s="144" t="s">
        <v>1930</v>
      </c>
      <c r="F1299" s="144"/>
      <c r="G1299" s="144" t="s">
        <v>71</v>
      </c>
      <c r="H1299" s="144" t="s">
        <v>1777</v>
      </c>
      <c r="I1299" s="144" t="s">
        <v>5547</v>
      </c>
      <c r="J1299" s="144" t="s">
        <v>1817</v>
      </c>
      <c r="K1299" s="144"/>
      <c r="L1299" s="144"/>
      <c r="M1299" s="144" t="s">
        <v>5678</v>
      </c>
      <c r="N1299" s="145">
        <v>60</v>
      </c>
      <c r="O1299" s="146" t="b">
        <v>0</v>
      </c>
      <c r="P1299" s="144" t="s">
        <v>3075</v>
      </c>
      <c r="Q1299" t="s">
        <v>1823</v>
      </c>
      <c r="R1299" t="s">
        <v>630</v>
      </c>
    </row>
    <row r="1300" spans="1:18" x14ac:dyDescent="0.25">
      <c r="A1300" s="144" t="s">
        <v>13903</v>
      </c>
      <c r="B1300" s="144" t="s">
        <v>885</v>
      </c>
      <c r="C1300" s="144" t="s">
        <v>1817</v>
      </c>
      <c r="D1300" s="144" t="s">
        <v>1818</v>
      </c>
      <c r="E1300" s="144" t="s">
        <v>1832</v>
      </c>
      <c r="F1300" s="144"/>
      <c r="G1300" s="144" t="s">
        <v>70</v>
      </c>
      <c r="H1300" s="144" t="s">
        <v>1779</v>
      </c>
      <c r="I1300" s="144" t="s">
        <v>5547</v>
      </c>
      <c r="J1300" s="144" t="s">
        <v>1817</v>
      </c>
      <c r="K1300" s="144"/>
      <c r="L1300" s="144"/>
      <c r="M1300" s="144" t="s">
        <v>5797</v>
      </c>
      <c r="N1300" s="145">
        <v>60</v>
      </c>
      <c r="O1300" s="146" t="b">
        <v>0</v>
      </c>
      <c r="P1300" s="144" t="s">
        <v>3075</v>
      </c>
      <c r="Q1300" t="s">
        <v>1823</v>
      </c>
      <c r="R1300" t="s">
        <v>630</v>
      </c>
    </row>
    <row r="1301" spans="1:18" x14ac:dyDescent="0.25">
      <c r="A1301" s="144" t="s">
        <v>14381</v>
      </c>
      <c r="B1301" s="144" t="s">
        <v>885</v>
      </c>
      <c r="C1301" s="144" t="s">
        <v>1817</v>
      </c>
      <c r="D1301" s="144" t="s">
        <v>1818</v>
      </c>
      <c r="E1301" s="144" t="s">
        <v>1971</v>
      </c>
      <c r="F1301" s="144"/>
      <c r="G1301" s="144" t="s">
        <v>71</v>
      </c>
      <c r="H1301" s="144" t="s">
        <v>1777</v>
      </c>
      <c r="I1301" s="144" t="s">
        <v>5547</v>
      </c>
      <c r="J1301" s="144" t="s">
        <v>1817</v>
      </c>
      <c r="K1301" s="144"/>
      <c r="L1301" s="144"/>
      <c r="M1301" s="144" t="s">
        <v>5798</v>
      </c>
      <c r="N1301" s="145">
        <v>60</v>
      </c>
      <c r="O1301" s="146" t="b">
        <v>0</v>
      </c>
      <c r="P1301" s="144" t="s">
        <v>3075</v>
      </c>
      <c r="Q1301" t="s">
        <v>1823</v>
      </c>
      <c r="R1301" t="s">
        <v>630</v>
      </c>
    </row>
    <row r="1302" spans="1:18" x14ac:dyDescent="0.25">
      <c r="A1302" s="144" t="s">
        <v>13904</v>
      </c>
      <c r="B1302" s="144" t="s">
        <v>885</v>
      </c>
      <c r="C1302" s="144" t="s">
        <v>1817</v>
      </c>
      <c r="D1302" s="144" t="s">
        <v>1818</v>
      </c>
      <c r="E1302" s="144" t="s">
        <v>1832</v>
      </c>
      <c r="F1302" s="144"/>
      <c r="G1302" s="144" t="s">
        <v>70</v>
      </c>
      <c r="H1302" s="144" t="s">
        <v>1779</v>
      </c>
      <c r="I1302" s="144" t="s">
        <v>5547</v>
      </c>
      <c r="J1302" s="144" t="s">
        <v>1817</v>
      </c>
      <c r="K1302" s="144"/>
      <c r="L1302" s="144"/>
      <c r="M1302" s="144" t="s">
        <v>5799</v>
      </c>
      <c r="N1302" s="145">
        <v>60</v>
      </c>
      <c r="O1302" s="146" t="b">
        <v>0</v>
      </c>
      <c r="P1302" s="144" t="s">
        <v>3075</v>
      </c>
      <c r="Q1302" t="s">
        <v>1823</v>
      </c>
      <c r="R1302" t="s">
        <v>630</v>
      </c>
    </row>
    <row r="1303" spans="1:18" x14ac:dyDescent="0.25">
      <c r="A1303" s="144" t="s">
        <v>14382</v>
      </c>
      <c r="B1303" s="144" t="s">
        <v>885</v>
      </c>
      <c r="C1303" s="144" t="s">
        <v>1817</v>
      </c>
      <c r="D1303" s="144" t="s">
        <v>1818</v>
      </c>
      <c r="E1303" s="144" t="s">
        <v>1971</v>
      </c>
      <c r="F1303" s="144"/>
      <c r="G1303" s="144" t="s">
        <v>71</v>
      </c>
      <c r="H1303" s="144" t="s">
        <v>1777</v>
      </c>
      <c r="I1303" s="144" t="s">
        <v>5547</v>
      </c>
      <c r="J1303" s="144" t="s">
        <v>1817</v>
      </c>
      <c r="K1303" s="144"/>
      <c r="L1303" s="144"/>
      <c r="M1303" s="144" t="s">
        <v>5800</v>
      </c>
      <c r="N1303" s="145">
        <v>60</v>
      </c>
      <c r="O1303" s="146" t="b">
        <v>0</v>
      </c>
      <c r="P1303" s="144" t="s">
        <v>3075</v>
      </c>
      <c r="Q1303" t="s">
        <v>1823</v>
      </c>
      <c r="R1303" t="s">
        <v>630</v>
      </c>
    </row>
    <row r="1304" spans="1:18" x14ac:dyDescent="0.25">
      <c r="A1304" s="144" t="s">
        <v>13778</v>
      </c>
      <c r="B1304" s="144" t="s">
        <v>885</v>
      </c>
      <c r="C1304" s="144" t="s">
        <v>1817</v>
      </c>
      <c r="D1304" s="144" t="s">
        <v>1818</v>
      </c>
      <c r="E1304" s="144" t="s">
        <v>1886</v>
      </c>
      <c r="F1304" s="144"/>
      <c r="G1304" s="144" t="s">
        <v>71</v>
      </c>
      <c r="H1304" s="144" t="s">
        <v>1777</v>
      </c>
      <c r="I1304" s="144" t="s">
        <v>5547</v>
      </c>
      <c r="J1304" s="144" t="s">
        <v>1817</v>
      </c>
      <c r="K1304" s="144"/>
      <c r="L1304" s="144"/>
      <c r="M1304" s="144" t="s">
        <v>5801</v>
      </c>
      <c r="N1304" s="145">
        <v>60</v>
      </c>
      <c r="O1304" s="146" t="b">
        <v>0</v>
      </c>
      <c r="P1304" s="144" t="s">
        <v>3075</v>
      </c>
      <c r="Q1304" t="s">
        <v>1823</v>
      </c>
      <c r="R1304" t="s">
        <v>630</v>
      </c>
    </row>
    <row r="1305" spans="1:18" x14ac:dyDescent="0.25">
      <c r="A1305" s="144" t="s">
        <v>14475</v>
      </c>
      <c r="B1305" s="144" t="s">
        <v>885</v>
      </c>
      <c r="C1305" s="144" t="s">
        <v>1817</v>
      </c>
      <c r="D1305" s="144" t="s">
        <v>1818</v>
      </c>
      <c r="E1305" s="144" t="s">
        <v>1881</v>
      </c>
      <c r="F1305" s="144"/>
      <c r="G1305" s="144" t="s">
        <v>71</v>
      </c>
      <c r="H1305" s="144" t="s">
        <v>1777</v>
      </c>
      <c r="I1305" s="144" t="s">
        <v>5547</v>
      </c>
      <c r="J1305" s="144" t="s">
        <v>1817</v>
      </c>
      <c r="K1305" s="144"/>
      <c r="L1305" s="144"/>
      <c r="M1305" s="144" t="s">
        <v>5802</v>
      </c>
      <c r="N1305" s="145">
        <v>60</v>
      </c>
      <c r="O1305" s="146" t="b">
        <v>0</v>
      </c>
      <c r="P1305" s="144" t="s">
        <v>3075</v>
      </c>
      <c r="Q1305" t="s">
        <v>1823</v>
      </c>
      <c r="R1305" t="s">
        <v>630</v>
      </c>
    </row>
    <row r="1306" spans="1:18" x14ac:dyDescent="0.25">
      <c r="A1306" s="144" t="s">
        <v>14383</v>
      </c>
      <c r="B1306" s="144" t="s">
        <v>885</v>
      </c>
      <c r="C1306" s="144" t="s">
        <v>1817</v>
      </c>
      <c r="D1306" s="144" t="s">
        <v>1818</v>
      </c>
      <c r="E1306" s="144" t="s">
        <v>1971</v>
      </c>
      <c r="F1306" s="144"/>
      <c r="G1306" s="144" t="s">
        <v>71</v>
      </c>
      <c r="H1306" s="144" t="s">
        <v>1777</v>
      </c>
      <c r="I1306" s="144" t="s">
        <v>5547</v>
      </c>
      <c r="J1306" s="144" t="s">
        <v>1817</v>
      </c>
      <c r="K1306" s="144"/>
      <c r="L1306" s="144"/>
      <c r="M1306" s="144" t="s">
        <v>5804</v>
      </c>
      <c r="N1306" s="145">
        <v>60</v>
      </c>
      <c r="O1306" s="146" t="b">
        <v>0</v>
      </c>
      <c r="P1306" s="144" t="s">
        <v>3075</v>
      </c>
      <c r="Q1306" t="s">
        <v>1823</v>
      </c>
      <c r="R1306" t="s">
        <v>630</v>
      </c>
    </row>
    <row r="1307" spans="1:18" x14ac:dyDescent="0.25">
      <c r="A1307" s="144" t="s">
        <v>14953</v>
      </c>
      <c r="B1307" s="144" t="s">
        <v>885</v>
      </c>
      <c r="C1307" s="144" t="s">
        <v>1817</v>
      </c>
      <c r="D1307" s="144" t="s">
        <v>1818</v>
      </c>
      <c r="E1307" s="144" t="s">
        <v>1955</v>
      </c>
      <c r="F1307" s="144"/>
      <c r="G1307" s="144" t="s">
        <v>1786</v>
      </c>
      <c r="H1307" s="144" t="s">
        <v>1787</v>
      </c>
      <c r="I1307" s="144" t="s">
        <v>5547</v>
      </c>
      <c r="J1307" s="144" t="s">
        <v>1817</v>
      </c>
      <c r="K1307" s="144"/>
      <c r="L1307" s="144"/>
      <c r="M1307" s="144" t="s">
        <v>5805</v>
      </c>
      <c r="N1307" s="145">
        <v>60</v>
      </c>
      <c r="O1307" s="146" t="b">
        <v>0</v>
      </c>
      <c r="P1307" s="144" t="s">
        <v>3075</v>
      </c>
      <c r="Q1307" t="s">
        <v>1823</v>
      </c>
      <c r="R1307" t="s">
        <v>630</v>
      </c>
    </row>
    <row r="1308" spans="1:18" x14ac:dyDescent="0.25">
      <c r="A1308" s="144" t="s">
        <v>14384</v>
      </c>
      <c r="B1308" s="144" t="s">
        <v>885</v>
      </c>
      <c r="C1308" s="144" t="s">
        <v>1817</v>
      </c>
      <c r="D1308" s="144" t="s">
        <v>1818</v>
      </c>
      <c r="E1308" s="144" t="s">
        <v>1971</v>
      </c>
      <c r="F1308" s="144"/>
      <c r="G1308" s="144" t="s">
        <v>71</v>
      </c>
      <c r="H1308" s="144" t="s">
        <v>1777</v>
      </c>
      <c r="I1308" s="144" t="s">
        <v>5547</v>
      </c>
      <c r="J1308" s="144" t="s">
        <v>1817</v>
      </c>
      <c r="K1308" s="144"/>
      <c r="L1308" s="144"/>
      <c r="M1308" s="144" t="s">
        <v>5806</v>
      </c>
      <c r="N1308" s="145">
        <v>60</v>
      </c>
      <c r="O1308" s="146" t="b">
        <v>0</v>
      </c>
      <c r="P1308" s="144" t="s">
        <v>3075</v>
      </c>
      <c r="Q1308" t="s">
        <v>1823</v>
      </c>
      <c r="R1308" t="s">
        <v>630</v>
      </c>
    </row>
    <row r="1309" spans="1:18" x14ac:dyDescent="0.25">
      <c r="A1309" s="144" t="s">
        <v>14053</v>
      </c>
      <c r="B1309" s="144" t="s">
        <v>885</v>
      </c>
      <c r="C1309" s="144" t="s">
        <v>1817</v>
      </c>
      <c r="D1309" s="144" t="s">
        <v>1818</v>
      </c>
      <c r="E1309" s="144" t="s">
        <v>1911</v>
      </c>
      <c r="F1309" s="144"/>
      <c r="G1309" s="144" t="s">
        <v>71</v>
      </c>
      <c r="H1309" s="144" t="s">
        <v>1777</v>
      </c>
      <c r="I1309" s="144" t="s">
        <v>5547</v>
      </c>
      <c r="J1309" s="144" t="s">
        <v>1817</v>
      </c>
      <c r="K1309" s="144"/>
      <c r="L1309" s="144"/>
      <c r="M1309" s="144" t="s">
        <v>5807</v>
      </c>
      <c r="N1309" s="145">
        <v>60</v>
      </c>
      <c r="O1309" s="146" t="b">
        <v>0</v>
      </c>
      <c r="P1309" s="144" t="s">
        <v>3075</v>
      </c>
      <c r="Q1309" t="s">
        <v>1823</v>
      </c>
      <c r="R1309" t="s">
        <v>630</v>
      </c>
    </row>
    <row r="1310" spans="1:18" x14ac:dyDescent="0.25">
      <c r="A1310" s="144" t="s">
        <v>14816</v>
      </c>
      <c r="B1310" s="144" t="s">
        <v>885</v>
      </c>
      <c r="C1310" s="144" t="s">
        <v>1817</v>
      </c>
      <c r="D1310" s="144" t="s">
        <v>1818</v>
      </c>
      <c r="E1310" s="144" t="s">
        <v>1858</v>
      </c>
      <c r="F1310" s="144"/>
      <c r="G1310" s="144" t="s">
        <v>1786</v>
      </c>
      <c r="H1310" s="144" t="s">
        <v>1787</v>
      </c>
      <c r="I1310" s="144" t="s">
        <v>5547</v>
      </c>
      <c r="J1310" s="144" t="s">
        <v>1817</v>
      </c>
      <c r="K1310" s="144"/>
      <c r="L1310" s="144"/>
      <c r="M1310" s="144" t="s">
        <v>5809</v>
      </c>
      <c r="N1310" s="145">
        <v>60</v>
      </c>
      <c r="O1310" s="146" t="b">
        <v>0</v>
      </c>
      <c r="P1310" s="144" t="s">
        <v>3075</v>
      </c>
      <c r="Q1310" t="s">
        <v>1823</v>
      </c>
      <c r="R1310" t="s">
        <v>630</v>
      </c>
    </row>
    <row r="1311" spans="1:18" x14ac:dyDescent="0.25">
      <c r="A1311" s="144" t="s">
        <v>14476</v>
      </c>
      <c r="B1311" s="144" t="s">
        <v>885</v>
      </c>
      <c r="C1311" s="144" t="s">
        <v>1817</v>
      </c>
      <c r="D1311" s="144" t="s">
        <v>1818</v>
      </c>
      <c r="E1311" s="144" t="s">
        <v>1881</v>
      </c>
      <c r="F1311" s="144"/>
      <c r="G1311" s="144" t="s">
        <v>71</v>
      </c>
      <c r="H1311" s="144" t="s">
        <v>1777</v>
      </c>
      <c r="I1311" s="144" t="s">
        <v>5547</v>
      </c>
      <c r="J1311" s="144" t="s">
        <v>1817</v>
      </c>
      <c r="K1311" s="144"/>
      <c r="L1311" s="144"/>
      <c r="M1311" s="144" t="s">
        <v>5810</v>
      </c>
      <c r="N1311" s="145">
        <v>60</v>
      </c>
      <c r="O1311" s="146" t="b">
        <v>0</v>
      </c>
      <c r="P1311" s="144" t="s">
        <v>3075</v>
      </c>
      <c r="Q1311" t="s">
        <v>1823</v>
      </c>
      <c r="R1311" t="s">
        <v>630</v>
      </c>
    </row>
    <row r="1312" spans="1:18" x14ac:dyDescent="0.25">
      <c r="A1312" s="144" t="s">
        <v>14954</v>
      </c>
      <c r="B1312" s="144" t="s">
        <v>885</v>
      </c>
      <c r="C1312" s="144" t="s">
        <v>1817</v>
      </c>
      <c r="D1312" s="144" t="s">
        <v>1818</v>
      </c>
      <c r="E1312" s="144" t="s">
        <v>1955</v>
      </c>
      <c r="F1312" s="144"/>
      <c r="G1312" s="144" t="s">
        <v>1786</v>
      </c>
      <c r="H1312" s="144" t="s">
        <v>1787</v>
      </c>
      <c r="I1312" s="144" t="s">
        <v>5547</v>
      </c>
      <c r="J1312" s="144" t="s">
        <v>1817</v>
      </c>
      <c r="K1312" s="144"/>
      <c r="L1312" s="144"/>
      <c r="M1312" s="144" t="s">
        <v>5812</v>
      </c>
      <c r="N1312" s="145">
        <v>60</v>
      </c>
      <c r="O1312" s="146" t="b">
        <v>0</v>
      </c>
      <c r="P1312" s="144" t="s">
        <v>3075</v>
      </c>
      <c r="Q1312" t="s">
        <v>1823</v>
      </c>
      <c r="R1312" t="s">
        <v>630</v>
      </c>
    </row>
    <row r="1313" spans="1:18" x14ac:dyDescent="0.25">
      <c r="A1313" s="144" t="s">
        <v>14817</v>
      </c>
      <c r="B1313" s="144" t="s">
        <v>885</v>
      </c>
      <c r="C1313" s="144" t="s">
        <v>1817</v>
      </c>
      <c r="D1313" s="144" t="s">
        <v>1818</v>
      </c>
      <c r="E1313" s="144" t="s">
        <v>1858</v>
      </c>
      <c r="F1313" s="144"/>
      <c r="G1313" s="144" t="s">
        <v>1786</v>
      </c>
      <c r="H1313" s="144" t="s">
        <v>1787</v>
      </c>
      <c r="I1313" s="144" t="s">
        <v>5547</v>
      </c>
      <c r="J1313" s="144" t="s">
        <v>1817</v>
      </c>
      <c r="K1313" s="144"/>
      <c r="L1313" s="144"/>
      <c r="M1313" s="144" t="s">
        <v>5813</v>
      </c>
      <c r="N1313" s="145">
        <v>60</v>
      </c>
      <c r="O1313" s="146" t="b">
        <v>0</v>
      </c>
      <c r="P1313" s="144" t="s">
        <v>3075</v>
      </c>
      <c r="Q1313" t="s">
        <v>1823</v>
      </c>
      <c r="R1313" t="s">
        <v>630</v>
      </c>
    </row>
    <row r="1314" spans="1:18" x14ac:dyDescent="0.25">
      <c r="A1314" s="144" t="s">
        <v>14385</v>
      </c>
      <c r="B1314" s="144" t="s">
        <v>885</v>
      </c>
      <c r="C1314" s="144" t="s">
        <v>1817</v>
      </c>
      <c r="D1314" s="144" t="s">
        <v>1818</v>
      </c>
      <c r="E1314" s="144" t="s">
        <v>1971</v>
      </c>
      <c r="F1314" s="144"/>
      <c r="G1314" s="144" t="s">
        <v>71</v>
      </c>
      <c r="H1314" s="144" t="s">
        <v>1777</v>
      </c>
      <c r="I1314" s="144" t="s">
        <v>5547</v>
      </c>
      <c r="J1314" s="144" t="s">
        <v>1817</v>
      </c>
      <c r="K1314" s="144"/>
      <c r="L1314" s="144"/>
      <c r="M1314" s="144" t="s">
        <v>5814</v>
      </c>
      <c r="N1314" s="145">
        <v>60</v>
      </c>
      <c r="O1314" s="146" t="b">
        <v>0</v>
      </c>
      <c r="P1314" s="144" t="s">
        <v>3075</v>
      </c>
      <c r="Q1314" t="s">
        <v>1823</v>
      </c>
      <c r="R1314" t="s">
        <v>630</v>
      </c>
    </row>
    <row r="1315" spans="1:18" x14ac:dyDescent="0.25">
      <c r="A1315" s="144" t="s">
        <v>14595</v>
      </c>
      <c r="B1315" s="144" t="s">
        <v>885</v>
      </c>
      <c r="C1315" s="144" t="s">
        <v>1817</v>
      </c>
      <c r="D1315" s="144" t="s">
        <v>1818</v>
      </c>
      <c r="E1315" s="144" t="s">
        <v>1938</v>
      </c>
      <c r="F1315" s="144"/>
      <c r="G1315" s="144" t="s">
        <v>70</v>
      </c>
      <c r="H1315" s="144" t="s">
        <v>1779</v>
      </c>
      <c r="I1315" s="144" t="s">
        <v>5547</v>
      </c>
      <c r="J1315" s="144" t="s">
        <v>1817</v>
      </c>
      <c r="K1315" s="144"/>
      <c r="L1315" s="144"/>
      <c r="M1315" s="144" t="s">
        <v>5815</v>
      </c>
      <c r="N1315" s="145">
        <v>60</v>
      </c>
      <c r="O1315" s="146" t="b">
        <v>0</v>
      </c>
      <c r="P1315" s="144" t="s">
        <v>3075</v>
      </c>
      <c r="Q1315" t="s">
        <v>1823</v>
      </c>
      <c r="R1315" t="s">
        <v>630</v>
      </c>
    </row>
    <row r="1316" spans="1:18" x14ac:dyDescent="0.25">
      <c r="A1316" s="144" t="s">
        <v>14203</v>
      </c>
      <c r="B1316" s="144" t="s">
        <v>885</v>
      </c>
      <c r="C1316" s="144" t="s">
        <v>1817</v>
      </c>
      <c r="D1316" s="144" t="s">
        <v>1818</v>
      </c>
      <c r="E1316" s="144" t="s">
        <v>1930</v>
      </c>
      <c r="F1316" s="144"/>
      <c r="G1316" s="144" t="s">
        <v>71</v>
      </c>
      <c r="H1316" s="144" t="s">
        <v>1777</v>
      </c>
      <c r="I1316" s="144" t="s">
        <v>5547</v>
      </c>
      <c r="J1316" s="144" t="s">
        <v>1817</v>
      </c>
      <c r="K1316" s="144"/>
      <c r="L1316" s="144"/>
      <c r="M1316" s="144" t="s">
        <v>5816</v>
      </c>
      <c r="N1316" s="145">
        <v>60</v>
      </c>
      <c r="O1316" s="146" t="b">
        <v>0</v>
      </c>
      <c r="P1316" s="144" t="s">
        <v>3075</v>
      </c>
      <c r="Q1316" t="s">
        <v>1823</v>
      </c>
      <c r="R1316" t="s">
        <v>630</v>
      </c>
    </row>
    <row r="1317" spans="1:18" x14ac:dyDescent="0.25">
      <c r="A1317" s="144" t="s">
        <v>14818</v>
      </c>
      <c r="B1317" s="144" t="s">
        <v>885</v>
      </c>
      <c r="C1317" s="144" t="s">
        <v>1817</v>
      </c>
      <c r="D1317" s="144" t="s">
        <v>1818</v>
      </c>
      <c r="E1317" s="144" t="s">
        <v>1858</v>
      </c>
      <c r="F1317" s="144"/>
      <c r="G1317" s="144" t="s">
        <v>1786</v>
      </c>
      <c r="H1317" s="144" t="s">
        <v>1787</v>
      </c>
      <c r="I1317" s="144" t="s">
        <v>5547</v>
      </c>
      <c r="J1317" s="144" t="s">
        <v>1817</v>
      </c>
      <c r="K1317" s="144"/>
      <c r="L1317" s="144"/>
      <c r="M1317" s="144" t="s">
        <v>5817</v>
      </c>
      <c r="N1317" s="145">
        <v>60</v>
      </c>
      <c r="O1317" s="146" t="b">
        <v>0</v>
      </c>
      <c r="P1317" s="144" t="s">
        <v>3075</v>
      </c>
      <c r="Q1317" t="s">
        <v>1823</v>
      </c>
      <c r="R1317" t="s">
        <v>630</v>
      </c>
    </row>
    <row r="1318" spans="1:18" x14ac:dyDescent="0.25">
      <c r="A1318" s="144" t="s">
        <v>14054</v>
      </c>
      <c r="B1318" s="144" t="s">
        <v>885</v>
      </c>
      <c r="C1318" s="144" t="s">
        <v>1817</v>
      </c>
      <c r="D1318" s="144" t="s">
        <v>1818</v>
      </c>
      <c r="E1318" s="144" t="s">
        <v>1911</v>
      </c>
      <c r="F1318" s="144"/>
      <c r="G1318" s="144" t="s">
        <v>71</v>
      </c>
      <c r="H1318" s="144" t="s">
        <v>1777</v>
      </c>
      <c r="I1318" s="144" t="s">
        <v>5547</v>
      </c>
      <c r="J1318" s="144" t="s">
        <v>1817</v>
      </c>
      <c r="K1318" s="144"/>
      <c r="L1318" s="144"/>
      <c r="M1318" s="144" t="s">
        <v>5818</v>
      </c>
      <c r="N1318" s="145">
        <v>60</v>
      </c>
      <c r="O1318" s="146" t="b">
        <v>0</v>
      </c>
      <c r="P1318" s="144" t="s">
        <v>3075</v>
      </c>
      <c r="Q1318" t="s">
        <v>1823</v>
      </c>
      <c r="R1318" t="s">
        <v>630</v>
      </c>
    </row>
    <row r="1319" spans="1:18" x14ac:dyDescent="0.25">
      <c r="A1319" s="144" t="s">
        <v>14055</v>
      </c>
      <c r="B1319" s="144" t="s">
        <v>885</v>
      </c>
      <c r="C1319" s="144" t="s">
        <v>1817</v>
      </c>
      <c r="D1319" s="144" t="s">
        <v>1818</v>
      </c>
      <c r="E1319" s="144" t="s">
        <v>1911</v>
      </c>
      <c r="F1319" s="144"/>
      <c r="G1319" s="144" t="s">
        <v>70</v>
      </c>
      <c r="H1319" s="144" t="s">
        <v>1779</v>
      </c>
      <c r="I1319" s="144" t="s">
        <v>5547</v>
      </c>
      <c r="J1319" s="144" t="s">
        <v>1817</v>
      </c>
      <c r="K1319" s="144"/>
      <c r="L1319" s="144"/>
      <c r="M1319" s="144" t="s">
        <v>5819</v>
      </c>
      <c r="N1319" s="145">
        <v>60</v>
      </c>
      <c r="O1319" s="146" t="b">
        <v>0</v>
      </c>
      <c r="P1319" s="144" t="s">
        <v>3075</v>
      </c>
      <c r="Q1319" t="s">
        <v>1823</v>
      </c>
      <c r="R1319" t="s">
        <v>630</v>
      </c>
    </row>
    <row r="1320" spans="1:18" x14ac:dyDescent="0.25">
      <c r="A1320" s="144" t="s">
        <v>13808</v>
      </c>
      <c r="B1320" s="144" t="s">
        <v>883</v>
      </c>
      <c r="C1320" s="144" t="s">
        <v>1817</v>
      </c>
      <c r="D1320" s="144" t="s">
        <v>1818</v>
      </c>
      <c r="E1320" s="144" t="s">
        <v>2086</v>
      </c>
      <c r="F1320" s="144"/>
      <c r="G1320" s="144" t="s">
        <v>70</v>
      </c>
      <c r="H1320" s="144" t="s">
        <v>1779</v>
      </c>
      <c r="I1320" s="144" t="s">
        <v>5547</v>
      </c>
      <c r="J1320" s="144" t="s">
        <v>1817</v>
      </c>
      <c r="K1320" s="144"/>
      <c r="L1320" s="144"/>
      <c r="M1320" s="144" t="s">
        <v>5821</v>
      </c>
      <c r="N1320" s="145">
        <v>60</v>
      </c>
      <c r="O1320" s="146" t="b">
        <v>0</v>
      </c>
      <c r="P1320" s="144" t="s">
        <v>3075</v>
      </c>
      <c r="Q1320" t="s">
        <v>1823</v>
      </c>
      <c r="R1320" t="s">
        <v>630</v>
      </c>
    </row>
    <row r="1321" spans="1:18" x14ac:dyDescent="0.25">
      <c r="A1321" s="144" t="s">
        <v>14596</v>
      </c>
      <c r="B1321" s="144" t="s">
        <v>885</v>
      </c>
      <c r="C1321" s="144" t="s">
        <v>1817</v>
      </c>
      <c r="D1321" s="144" t="s">
        <v>1818</v>
      </c>
      <c r="E1321" s="144" t="s">
        <v>1938</v>
      </c>
      <c r="F1321" s="144"/>
      <c r="G1321" s="144" t="s">
        <v>70</v>
      </c>
      <c r="H1321" s="144" t="s">
        <v>1779</v>
      </c>
      <c r="I1321" s="144" t="s">
        <v>5547</v>
      </c>
      <c r="J1321" s="144" t="s">
        <v>1817</v>
      </c>
      <c r="K1321" s="144"/>
      <c r="L1321" s="144"/>
      <c r="M1321" s="144" t="s">
        <v>5822</v>
      </c>
      <c r="N1321" s="145">
        <v>60</v>
      </c>
      <c r="O1321" s="146" t="b">
        <v>0</v>
      </c>
      <c r="P1321" s="144" t="s">
        <v>3075</v>
      </c>
      <c r="Q1321" t="s">
        <v>1823</v>
      </c>
      <c r="R1321" t="s">
        <v>630</v>
      </c>
    </row>
    <row r="1322" spans="1:18" x14ac:dyDescent="0.25">
      <c r="A1322" s="144" t="s">
        <v>14819</v>
      </c>
      <c r="B1322" s="144" t="s">
        <v>885</v>
      </c>
      <c r="C1322" s="144" t="s">
        <v>1817</v>
      </c>
      <c r="D1322" s="144" t="s">
        <v>1818</v>
      </c>
      <c r="E1322" s="144" t="s">
        <v>1858</v>
      </c>
      <c r="F1322" s="144"/>
      <c r="G1322" s="144" t="s">
        <v>1786</v>
      </c>
      <c r="H1322" s="144" t="s">
        <v>1787</v>
      </c>
      <c r="I1322" s="144" t="s">
        <v>5547</v>
      </c>
      <c r="J1322" s="144" t="s">
        <v>1817</v>
      </c>
      <c r="K1322" s="144"/>
      <c r="L1322" s="144"/>
      <c r="M1322" s="144" t="s">
        <v>5823</v>
      </c>
      <c r="N1322" s="145">
        <v>60</v>
      </c>
      <c r="O1322" s="146" t="b">
        <v>0</v>
      </c>
      <c r="P1322" s="144" t="s">
        <v>3075</v>
      </c>
      <c r="Q1322" t="s">
        <v>1823</v>
      </c>
      <c r="R1322" t="s">
        <v>630</v>
      </c>
    </row>
    <row r="1323" spans="1:18" x14ac:dyDescent="0.25">
      <c r="A1323" s="144" t="s">
        <v>14056</v>
      </c>
      <c r="B1323" s="144" t="s">
        <v>885</v>
      </c>
      <c r="C1323" s="144" t="s">
        <v>1817</v>
      </c>
      <c r="D1323" s="144" t="s">
        <v>1818</v>
      </c>
      <c r="E1323" s="144" t="s">
        <v>1911</v>
      </c>
      <c r="F1323" s="144"/>
      <c r="G1323" s="144" t="s">
        <v>71</v>
      </c>
      <c r="H1323" s="144" t="s">
        <v>1777</v>
      </c>
      <c r="I1323" s="144" t="s">
        <v>5547</v>
      </c>
      <c r="J1323" s="144" t="s">
        <v>1817</v>
      </c>
      <c r="K1323" s="144"/>
      <c r="L1323" s="144"/>
      <c r="M1323" s="144" t="s">
        <v>5824</v>
      </c>
      <c r="N1323" s="145">
        <v>60</v>
      </c>
      <c r="O1323" s="146" t="b">
        <v>0</v>
      </c>
      <c r="P1323" s="144" t="s">
        <v>3075</v>
      </c>
      <c r="Q1323" t="s">
        <v>1823</v>
      </c>
      <c r="R1323" t="s">
        <v>630</v>
      </c>
    </row>
    <row r="1324" spans="1:18" x14ac:dyDescent="0.25">
      <c r="A1324" s="144" t="s">
        <v>14057</v>
      </c>
      <c r="B1324" s="144" t="s">
        <v>885</v>
      </c>
      <c r="C1324" s="144" t="s">
        <v>1817</v>
      </c>
      <c r="D1324" s="144" t="s">
        <v>1818</v>
      </c>
      <c r="E1324" s="144" t="s">
        <v>1911</v>
      </c>
      <c r="F1324" s="144"/>
      <c r="G1324" s="144" t="s">
        <v>71</v>
      </c>
      <c r="H1324" s="144" t="s">
        <v>1777</v>
      </c>
      <c r="I1324" s="144" t="s">
        <v>5547</v>
      </c>
      <c r="J1324" s="144" t="s">
        <v>1817</v>
      </c>
      <c r="K1324" s="144"/>
      <c r="L1324" s="144"/>
      <c r="M1324" s="144" t="s">
        <v>5826</v>
      </c>
      <c r="N1324" s="145">
        <v>60</v>
      </c>
      <c r="O1324" s="146" t="b">
        <v>0</v>
      </c>
      <c r="P1324" s="144" t="s">
        <v>3075</v>
      </c>
      <c r="Q1324" t="s">
        <v>1823</v>
      </c>
      <c r="R1324" t="s">
        <v>630</v>
      </c>
    </row>
    <row r="1325" spans="1:18" x14ac:dyDescent="0.25">
      <c r="A1325" s="144" t="s">
        <v>14204</v>
      </c>
      <c r="B1325" s="144" t="s">
        <v>885</v>
      </c>
      <c r="C1325" s="144" t="s">
        <v>1817</v>
      </c>
      <c r="D1325" s="144" t="s">
        <v>1818</v>
      </c>
      <c r="E1325" s="144" t="s">
        <v>1930</v>
      </c>
      <c r="F1325" s="144"/>
      <c r="G1325" s="144" t="s">
        <v>71</v>
      </c>
      <c r="H1325" s="144" t="s">
        <v>1777</v>
      </c>
      <c r="I1325" s="144" t="s">
        <v>5547</v>
      </c>
      <c r="J1325" s="144" t="s">
        <v>1817</v>
      </c>
      <c r="K1325" s="144"/>
      <c r="L1325" s="144"/>
      <c r="M1325" s="144" t="s">
        <v>5827</v>
      </c>
      <c r="N1325" s="145">
        <v>60</v>
      </c>
      <c r="O1325" s="146" t="b">
        <v>0</v>
      </c>
      <c r="P1325" s="144" t="s">
        <v>3075</v>
      </c>
      <c r="Q1325" t="s">
        <v>1823</v>
      </c>
      <c r="R1325" t="s">
        <v>630</v>
      </c>
    </row>
    <row r="1326" spans="1:18" x14ac:dyDescent="0.25">
      <c r="A1326" s="144" t="s">
        <v>14386</v>
      </c>
      <c r="B1326" s="144" t="s">
        <v>885</v>
      </c>
      <c r="C1326" s="144" t="s">
        <v>1817</v>
      </c>
      <c r="D1326" s="144" t="s">
        <v>1818</v>
      </c>
      <c r="E1326" s="144" t="s">
        <v>1971</v>
      </c>
      <c r="F1326" s="144"/>
      <c r="G1326" s="144" t="s">
        <v>71</v>
      </c>
      <c r="H1326" s="144" t="s">
        <v>1777</v>
      </c>
      <c r="I1326" s="144" t="s">
        <v>5547</v>
      </c>
      <c r="J1326" s="144" t="s">
        <v>1817</v>
      </c>
      <c r="K1326" s="144"/>
      <c r="L1326" s="144"/>
      <c r="M1326" s="144" t="s">
        <v>5828</v>
      </c>
      <c r="N1326" s="145">
        <v>60</v>
      </c>
      <c r="O1326" s="146" t="b">
        <v>0</v>
      </c>
      <c r="P1326" s="144" t="s">
        <v>3075</v>
      </c>
      <c r="Q1326" t="s">
        <v>1823</v>
      </c>
      <c r="R1326" t="s">
        <v>630</v>
      </c>
    </row>
    <row r="1327" spans="1:18" x14ac:dyDescent="0.25">
      <c r="A1327" s="144" t="s">
        <v>14387</v>
      </c>
      <c r="B1327" s="144" t="s">
        <v>885</v>
      </c>
      <c r="C1327" s="144" t="s">
        <v>1817</v>
      </c>
      <c r="D1327" s="144" t="s">
        <v>1818</v>
      </c>
      <c r="E1327" s="144" t="s">
        <v>1971</v>
      </c>
      <c r="F1327" s="144"/>
      <c r="G1327" s="144" t="s">
        <v>71</v>
      </c>
      <c r="H1327" s="144" t="s">
        <v>1777</v>
      </c>
      <c r="I1327" s="144" t="s">
        <v>5547</v>
      </c>
      <c r="J1327" s="144" t="s">
        <v>1817</v>
      </c>
      <c r="K1327" s="144"/>
      <c r="L1327" s="144"/>
      <c r="M1327" s="144" t="s">
        <v>5829</v>
      </c>
      <c r="N1327" s="145">
        <v>60</v>
      </c>
      <c r="O1327" s="146" t="b">
        <v>0</v>
      </c>
      <c r="P1327" s="144" t="s">
        <v>3075</v>
      </c>
      <c r="Q1327" t="s">
        <v>1823</v>
      </c>
      <c r="R1327" t="s">
        <v>630</v>
      </c>
    </row>
    <row r="1328" spans="1:18" x14ac:dyDescent="0.25">
      <c r="A1328" s="144" t="s">
        <v>14388</v>
      </c>
      <c r="B1328" s="144" t="s">
        <v>885</v>
      </c>
      <c r="C1328" s="144" t="s">
        <v>1817</v>
      </c>
      <c r="D1328" s="144" t="s">
        <v>1818</v>
      </c>
      <c r="E1328" s="144" t="s">
        <v>1971</v>
      </c>
      <c r="F1328" s="144"/>
      <c r="G1328" s="144" t="s">
        <v>71</v>
      </c>
      <c r="H1328" s="144" t="s">
        <v>1777</v>
      </c>
      <c r="I1328" s="144" t="s">
        <v>5547</v>
      </c>
      <c r="J1328" s="144" t="s">
        <v>1817</v>
      </c>
      <c r="K1328" s="144"/>
      <c r="L1328" s="144"/>
      <c r="M1328" s="144" t="s">
        <v>5831</v>
      </c>
      <c r="N1328" s="145">
        <v>60</v>
      </c>
      <c r="O1328" s="146" t="b">
        <v>0</v>
      </c>
      <c r="P1328" s="144" t="s">
        <v>3075</v>
      </c>
      <c r="Q1328" t="s">
        <v>1823</v>
      </c>
      <c r="R1328" t="s">
        <v>630</v>
      </c>
    </row>
    <row r="1329" spans="1:18" x14ac:dyDescent="0.25">
      <c r="A1329" s="144" t="s">
        <v>14477</v>
      </c>
      <c r="B1329" s="144" t="s">
        <v>885</v>
      </c>
      <c r="C1329" s="144" t="s">
        <v>1817</v>
      </c>
      <c r="D1329" s="144" t="s">
        <v>1818</v>
      </c>
      <c r="E1329" s="144" t="s">
        <v>1881</v>
      </c>
      <c r="F1329" s="144"/>
      <c r="G1329" s="144" t="s">
        <v>71</v>
      </c>
      <c r="H1329" s="144" t="s">
        <v>1777</v>
      </c>
      <c r="I1329" s="144" t="s">
        <v>5547</v>
      </c>
      <c r="J1329" s="144" t="s">
        <v>1817</v>
      </c>
      <c r="K1329" s="144"/>
      <c r="L1329" s="144"/>
      <c r="M1329" s="144" t="s">
        <v>5832</v>
      </c>
      <c r="N1329" s="145">
        <v>60</v>
      </c>
      <c r="O1329" s="146" t="b">
        <v>0</v>
      </c>
      <c r="P1329" s="144" t="s">
        <v>3075</v>
      </c>
      <c r="Q1329" t="s">
        <v>1823</v>
      </c>
      <c r="R1329" t="s">
        <v>630</v>
      </c>
    </row>
    <row r="1330" spans="1:18" x14ac:dyDescent="0.25">
      <c r="A1330" s="144" t="s">
        <v>14389</v>
      </c>
      <c r="B1330" s="144" t="s">
        <v>885</v>
      </c>
      <c r="C1330" s="144" t="s">
        <v>1817</v>
      </c>
      <c r="D1330" s="144" t="s">
        <v>1818</v>
      </c>
      <c r="E1330" s="144" t="s">
        <v>1971</v>
      </c>
      <c r="F1330" s="144"/>
      <c r="G1330" s="144" t="s">
        <v>71</v>
      </c>
      <c r="H1330" s="144" t="s">
        <v>1777</v>
      </c>
      <c r="I1330" s="144" t="s">
        <v>5547</v>
      </c>
      <c r="J1330" s="144" t="s">
        <v>1817</v>
      </c>
      <c r="K1330" s="144"/>
      <c r="L1330" s="144"/>
      <c r="M1330" s="144" t="s">
        <v>5833</v>
      </c>
      <c r="N1330" s="145">
        <v>60</v>
      </c>
      <c r="O1330" s="146" t="b">
        <v>0</v>
      </c>
      <c r="P1330" s="144" t="s">
        <v>3075</v>
      </c>
      <c r="Q1330" t="s">
        <v>1823</v>
      </c>
      <c r="R1330" t="s">
        <v>630</v>
      </c>
    </row>
    <row r="1331" spans="1:18" x14ac:dyDescent="0.25">
      <c r="A1331" s="144" t="s">
        <v>14390</v>
      </c>
      <c r="B1331" s="144" t="s">
        <v>885</v>
      </c>
      <c r="C1331" s="144" t="s">
        <v>1817</v>
      </c>
      <c r="D1331" s="144" t="s">
        <v>1818</v>
      </c>
      <c r="E1331" s="144" t="s">
        <v>1971</v>
      </c>
      <c r="F1331" s="144"/>
      <c r="G1331" s="144" t="s">
        <v>71</v>
      </c>
      <c r="H1331" s="144" t="s">
        <v>1777</v>
      </c>
      <c r="I1331" s="144" t="s">
        <v>5547</v>
      </c>
      <c r="J1331" s="144" t="s">
        <v>1817</v>
      </c>
      <c r="K1331" s="144"/>
      <c r="L1331" s="144"/>
      <c r="M1331" s="144" t="s">
        <v>5834</v>
      </c>
      <c r="N1331" s="145">
        <v>60</v>
      </c>
      <c r="O1331" s="146" t="b">
        <v>0</v>
      </c>
      <c r="P1331" s="144" t="s">
        <v>3075</v>
      </c>
      <c r="Q1331" t="s">
        <v>1823</v>
      </c>
      <c r="R1331" t="s">
        <v>630</v>
      </c>
    </row>
    <row r="1332" spans="1:18" x14ac:dyDescent="0.25">
      <c r="A1332" s="144" t="s">
        <v>14058</v>
      </c>
      <c r="B1332" s="144" t="s">
        <v>885</v>
      </c>
      <c r="C1332" s="144" t="s">
        <v>1817</v>
      </c>
      <c r="D1332" s="144" t="s">
        <v>1818</v>
      </c>
      <c r="E1332" s="144" t="s">
        <v>1911</v>
      </c>
      <c r="F1332" s="144"/>
      <c r="G1332" s="144" t="s">
        <v>71</v>
      </c>
      <c r="H1332" s="144" t="s">
        <v>1777</v>
      </c>
      <c r="I1332" s="144" t="s">
        <v>5547</v>
      </c>
      <c r="J1332" s="144" t="s">
        <v>1817</v>
      </c>
      <c r="K1332" s="144"/>
      <c r="L1332" s="144"/>
      <c r="M1332" s="144" t="s">
        <v>5835</v>
      </c>
      <c r="N1332" s="145">
        <v>60</v>
      </c>
      <c r="O1332" s="146" t="b">
        <v>0</v>
      </c>
      <c r="P1332" s="144" t="s">
        <v>3075</v>
      </c>
      <c r="Q1332" t="s">
        <v>1823</v>
      </c>
      <c r="R1332" t="s">
        <v>630</v>
      </c>
    </row>
    <row r="1333" spans="1:18" x14ac:dyDescent="0.25">
      <c r="A1333" s="144" t="s">
        <v>14352</v>
      </c>
      <c r="B1333" s="144" t="s">
        <v>885</v>
      </c>
      <c r="C1333" s="144" t="s">
        <v>1817</v>
      </c>
      <c r="D1333" s="144" t="s">
        <v>1818</v>
      </c>
      <c r="E1333" s="144" t="s">
        <v>1819</v>
      </c>
      <c r="F1333" s="144"/>
      <c r="G1333" s="144" t="s">
        <v>1786</v>
      </c>
      <c r="H1333" s="144" t="s">
        <v>1787</v>
      </c>
      <c r="I1333" s="144" t="s">
        <v>5547</v>
      </c>
      <c r="J1333" s="144" t="s">
        <v>1817</v>
      </c>
      <c r="K1333" s="144"/>
      <c r="L1333" s="144"/>
      <c r="M1333" s="144" t="s">
        <v>5836</v>
      </c>
      <c r="N1333" s="145">
        <v>60</v>
      </c>
      <c r="O1333" s="146" t="b">
        <v>0</v>
      </c>
      <c r="P1333" s="144" t="s">
        <v>3075</v>
      </c>
      <c r="Q1333" t="s">
        <v>1823</v>
      </c>
      <c r="R1333" t="s">
        <v>630</v>
      </c>
    </row>
    <row r="1334" spans="1:18" x14ac:dyDescent="0.25">
      <c r="A1334" s="144" t="s">
        <v>13905</v>
      </c>
      <c r="B1334" s="144" t="s">
        <v>885</v>
      </c>
      <c r="C1334" s="144" t="s">
        <v>1817</v>
      </c>
      <c r="D1334" s="144" t="s">
        <v>1818</v>
      </c>
      <c r="E1334" s="144" t="s">
        <v>1832</v>
      </c>
      <c r="F1334" s="144"/>
      <c r="G1334" s="144" t="s">
        <v>70</v>
      </c>
      <c r="H1334" s="144" t="s">
        <v>1779</v>
      </c>
      <c r="I1334" s="144" t="s">
        <v>5547</v>
      </c>
      <c r="J1334" s="144" t="s">
        <v>1817</v>
      </c>
      <c r="K1334" s="144"/>
      <c r="L1334" s="144"/>
      <c r="M1334" s="144" t="s">
        <v>5837</v>
      </c>
      <c r="N1334" s="145">
        <v>60</v>
      </c>
      <c r="O1334" s="146" t="b">
        <v>0</v>
      </c>
      <c r="P1334" s="144" t="s">
        <v>3075</v>
      </c>
      <c r="Q1334" t="s">
        <v>1823</v>
      </c>
      <c r="R1334" t="s">
        <v>630</v>
      </c>
    </row>
    <row r="1335" spans="1:18" x14ac:dyDescent="0.25">
      <c r="A1335" s="144" t="s">
        <v>14478</v>
      </c>
      <c r="B1335" s="144" t="s">
        <v>885</v>
      </c>
      <c r="C1335" s="144" t="s">
        <v>1817</v>
      </c>
      <c r="D1335" s="144" t="s">
        <v>1818</v>
      </c>
      <c r="E1335" s="144" t="s">
        <v>1881</v>
      </c>
      <c r="F1335" s="144"/>
      <c r="G1335" s="144" t="s">
        <v>71</v>
      </c>
      <c r="H1335" s="144" t="s">
        <v>1777</v>
      </c>
      <c r="I1335" s="144" t="s">
        <v>5547</v>
      </c>
      <c r="J1335" s="144" t="s">
        <v>1817</v>
      </c>
      <c r="K1335" s="144"/>
      <c r="L1335" s="144"/>
      <c r="M1335" s="144" t="s">
        <v>5839</v>
      </c>
      <c r="N1335" s="145">
        <v>60</v>
      </c>
      <c r="O1335" s="146" t="b">
        <v>0</v>
      </c>
      <c r="P1335" s="144" t="s">
        <v>3075</v>
      </c>
      <c r="Q1335" t="s">
        <v>1823</v>
      </c>
      <c r="R1335" t="s">
        <v>630</v>
      </c>
    </row>
    <row r="1336" spans="1:18" x14ac:dyDescent="0.25">
      <c r="A1336" s="144" t="s">
        <v>13906</v>
      </c>
      <c r="B1336" s="144" t="s">
        <v>885</v>
      </c>
      <c r="C1336" s="144" t="s">
        <v>1817</v>
      </c>
      <c r="D1336" s="144" t="s">
        <v>1818</v>
      </c>
      <c r="E1336" s="144" t="s">
        <v>1832</v>
      </c>
      <c r="F1336" s="144"/>
      <c r="G1336" s="144" t="s">
        <v>70</v>
      </c>
      <c r="H1336" s="144" t="s">
        <v>1779</v>
      </c>
      <c r="I1336" s="144" t="s">
        <v>5547</v>
      </c>
      <c r="J1336" s="144" t="s">
        <v>1817</v>
      </c>
      <c r="K1336" s="144"/>
      <c r="L1336" s="144"/>
      <c r="M1336" s="144" t="s">
        <v>5840</v>
      </c>
      <c r="N1336" s="145">
        <v>60</v>
      </c>
      <c r="O1336" s="146" t="b">
        <v>0</v>
      </c>
      <c r="P1336" s="144" t="s">
        <v>3075</v>
      </c>
      <c r="Q1336" t="s">
        <v>1823</v>
      </c>
      <c r="R1336" t="s">
        <v>630</v>
      </c>
    </row>
    <row r="1337" spans="1:18" x14ac:dyDescent="0.25">
      <c r="A1337" s="144" t="s">
        <v>14205</v>
      </c>
      <c r="B1337" s="144" t="s">
        <v>885</v>
      </c>
      <c r="C1337" s="144" t="s">
        <v>1817</v>
      </c>
      <c r="D1337" s="144" t="s">
        <v>1818</v>
      </c>
      <c r="E1337" s="144" t="s">
        <v>1930</v>
      </c>
      <c r="F1337" s="144"/>
      <c r="G1337" s="144" t="s">
        <v>71</v>
      </c>
      <c r="H1337" s="144" t="s">
        <v>1777</v>
      </c>
      <c r="I1337" s="144" t="s">
        <v>5547</v>
      </c>
      <c r="J1337" s="144" t="s">
        <v>1817</v>
      </c>
      <c r="K1337" s="144"/>
      <c r="L1337" s="144"/>
      <c r="M1337" s="144" t="s">
        <v>5841</v>
      </c>
      <c r="N1337" s="145">
        <v>60</v>
      </c>
      <c r="O1337" s="146" t="b">
        <v>0</v>
      </c>
      <c r="P1337" s="144" t="s">
        <v>3075</v>
      </c>
      <c r="Q1337" t="s">
        <v>1823</v>
      </c>
      <c r="R1337" t="s">
        <v>630</v>
      </c>
    </row>
    <row r="1338" spans="1:18" x14ac:dyDescent="0.25">
      <c r="A1338" s="144" t="s">
        <v>13907</v>
      </c>
      <c r="B1338" s="144" t="s">
        <v>885</v>
      </c>
      <c r="C1338" s="144" t="s">
        <v>1817</v>
      </c>
      <c r="D1338" s="144" t="s">
        <v>1818</v>
      </c>
      <c r="E1338" s="144" t="s">
        <v>1832</v>
      </c>
      <c r="F1338" s="144"/>
      <c r="G1338" s="144" t="s">
        <v>70</v>
      </c>
      <c r="H1338" s="144" t="s">
        <v>1779</v>
      </c>
      <c r="I1338" s="144" t="s">
        <v>5547</v>
      </c>
      <c r="J1338" s="144" t="s">
        <v>1817</v>
      </c>
      <c r="K1338" s="144"/>
      <c r="L1338" s="144"/>
      <c r="M1338" s="144" t="s">
        <v>5843</v>
      </c>
      <c r="N1338" s="145">
        <v>60</v>
      </c>
      <c r="O1338" s="146" t="b">
        <v>0</v>
      </c>
      <c r="P1338" s="144" t="s">
        <v>3075</v>
      </c>
      <c r="Q1338" t="s">
        <v>1823</v>
      </c>
      <c r="R1338" t="s">
        <v>630</v>
      </c>
    </row>
    <row r="1339" spans="1:18" x14ac:dyDescent="0.25">
      <c r="A1339" s="144" t="s">
        <v>14353</v>
      </c>
      <c r="B1339" s="144" t="s">
        <v>885</v>
      </c>
      <c r="C1339" s="144" t="s">
        <v>1817</v>
      </c>
      <c r="D1339" s="144" t="s">
        <v>1818</v>
      </c>
      <c r="E1339" s="144" t="s">
        <v>1819</v>
      </c>
      <c r="F1339" s="144"/>
      <c r="G1339" s="144" t="s">
        <v>71</v>
      </c>
      <c r="H1339" s="144" t="s">
        <v>1777</v>
      </c>
      <c r="I1339" s="144" t="s">
        <v>5547</v>
      </c>
      <c r="J1339" s="144" t="s">
        <v>1817</v>
      </c>
      <c r="K1339" s="144"/>
      <c r="L1339" s="144"/>
      <c r="M1339" s="144" t="s">
        <v>5845</v>
      </c>
      <c r="N1339" s="145">
        <v>60</v>
      </c>
      <c r="O1339" s="146" t="b">
        <v>1</v>
      </c>
      <c r="P1339" s="144" t="s">
        <v>3075</v>
      </c>
      <c r="Q1339" t="s">
        <v>1823</v>
      </c>
      <c r="R1339" t="s">
        <v>630</v>
      </c>
    </row>
    <row r="1340" spans="1:18" x14ac:dyDescent="0.25">
      <c r="A1340" s="144" t="s">
        <v>14955</v>
      </c>
      <c r="B1340" s="144" t="s">
        <v>885</v>
      </c>
      <c r="C1340" s="144" t="s">
        <v>1817</v>
      </c>
      <c r="D1340" s="144" t="s">
        <v>1818</v>
      </c>
      <c r="E1340" s="144" t="s">
        <v>1955</v>
      </c>
      <c r="F1340" s="144"/>
      <c r="G1340" s="144" t="s">
        <v>1786</v>
      </c>
      <c r="H1340" s="144" t="s">
        <v>1787</v>
      </c>
      <c r="I1340" s="144" t="s">
        <v>5547</v>
      </c>
      <c r="J1340" s="144" t="s">
        <v>1817</v>
      </c>
      <c r="K1340" s="144"/>
      <c r="L1340" s="144"/>
      <c r="M1340" s="144" t="s">
        <v>5846</v>
      </c>
      <c r="N1340" s="145">
        <v>60</v>
      </c>
      <c r="O1340" s="146" t="b">
        <v>0</v>
      </c>
      <c r="P1340" s="144" t="s">
        <v>3075</v>
      </c>
      <c r="Q1340" t="s">
        <v>1823</v>
      </c>
      <c r="R1340" t="s">
        <v>630</v>
      </c>
    </row>
    <row r="1341" spans="1:18" x14ac:dyDescent="0.25">
      <c r="A1341" s="144" t="s">
        <v>13809</v>
      </c>
      <c r="B1341" s="144" t="s">
        <v>883</v>
      </c>
      <c r="C1341" s="144" t="s">
        <v>1817</v>
      </c>
      <c r="D1341" s="144" t="s">
        <v>1818</v>
      </c>
      <c r="E1341" s="144" t="s">
        <v>2086</v>
      </c>
      <c r="F1341" s="144"/>
      <c r="G1341" s="144" t="s">
        <v>70</v>
      </c>
      <c r="H1341" s="144" t="s">
        <v>1779</v>
      </c>
      <c r="I1341" s="144" t="s">
        <v>5547</v>
      </c>
      <c r="J1341" s="144" t="s">
        <v>1817</v>
      </c>
      <c r="K1341" s="144"/>
      <c r="L1341" s="144"/>
      <c r="M1341" s="144" t="s">
        <v>5847</v>
      </c>
      <c r="N1341" s="145">
        <v>60</v>
      </c>
      <c r="O1341" s="146" t="b">
        <v>0</v>
      </c>
      <c r="P1341" s="144" t="s">
        <v>3075</v>
      </c>
      <c r="Q1341" t="s">
        <v>1823</v>
      </c>
      <c r="R1341" t="s">
        <v>630</v>
      </c>
    </row>
    <row r="1342" spans="1:18" x14ac:dyDescent="0.25">
      <c r="A1342" s="144" t="s">
        <v>13779</v>
      </c>
      <c r="B1342" s="144" t="s">
        <v>885</v>
      </c>
      <c r="C1342" s="144" t="s">
        <v>1817</v>
      </c>
      <c r="D1342" s="144" t="s">
        <v>1818</v>
      </c>
      <c r="E1342" s="144" t="s">
        <v>1886</v>
      </c>
      <c r="F1342" s="144"/>
      <c r="G1342" s="144" t="s">
        <v>1786</v>
      </c>
      <c r="H1342" s="144" t="s">
        <v>1787</v>
      </c>
      <c r="I1342" s="144" t="s">
        <v>5547</v>
      </c>
      <c r="J1342" s="144" t="s">
        <v>1817</v>
      </c>
      <c r="K1342" s="144"/>
      <c r="L1342" s="144"/>
      <c r="M1342" s="144" t="s">
        <v>5848</v>
      </c>
      <c r="N1342" s="145">
        <v>60</v>
      </c>
      <c r="O1342" s="146" t="b">
        <v>0</v>
      </c>
      <c r="P1342" s="144" t="s">
        <v>3075</v>
      </c>
      <c r="Q1342" t="s">
        <v>1823</v>
      </c>
      <c r="R1342" t="s">
        <v>630</v>
      </c>
    </row>
    <row r="1343" spans="1:18" x14ac:dyDescent="0.25">
      <c r="A1343" s="144" t="s">
        <v>14860</v>
      </c>
      <c r="B1343" s="144" t="s">
        <v>883</v>
      </c>
      <c r="C1343" s="144" t="s">
        <v>1817</v>
      </c>
      <c r="D1343" s="144" t="s">
        <v>1818</v>
      </c>
      <c r="E1343" s="144" t="s">
        <v>2072</v>
      </c>
      <c r="F1343" s="144"/>
      <c r="G1343" s="144" t="s">
        <v>1786</v>
      </c>
      <c r="H1343" s="144" t="s">
        <v>1787</v>
      </c>
      <c r="I1343" s="144" t="s">
        <v>5547</v>
      </c>
      <c r="J1343" s="144" t="s">
        <v>1817</v>
      </c>
      <c r="K1343" s="144"/>
      <c r="L1343" s="144"/>
      <c r="M1343" s="144" t="s">
        <v>5849</v>
      </c>
      <c r="N1343" s="145">
        <v>60</v>
      </c>
      <c r="O1343" s="146" t="b">
        <v>0</v>
      </c>
      <c r="P1343" s="144" t="s">
        <v>3075</v>
      </c>
      <c r="Q1343" t="s">
        <v>1823</v>
      </c>
      <c r="R1343" t="s">
        <v>630</v>
      </c>
    </row>
    <row r="1344" spans="1:18" x14ac:dyDescent="0.25">
      <c r="A1344" s="144" t="s">
        <v>14479</v>
      </c>
      <c r="B1344" s="144" t="s">
        <v>885</v>
      </c>
      <c r="C1344" s="144" t="s">
        <v>1817</v>
      </c>
      <c r="D1344" s="144" t="s">
        <v>1818</v>
      </c>
      <c r="E1344" s="144" t="s">
        <v>1881</v>
      </c>
      <c r="F1344" s="144"/>
      <c r="G1344" s="144" t="s">
        <v>71</v>
      </c>
      <c r="H1344" s="144" t="s">
        <v>1777</v>
      </c>
      <c r="I1344" s="144" t="s">
        <v>5547</v>
      </c>
      <c r="J1344" s="144" t="s">
        <v>1817</v>
      </c>
      <c r="K1344" s="144"/>
      <c r="L1344" s="144"/>
      <c r="M1344" s="144" t="s">
        <v>5850</v>
      </c>
      <c r="N1344" s="145">
        <v>60</v>
      </c>
      <c r="O1344" s="146" t="b">
        <v>0</v>
      </c>
      <c r="P1344" s="144" t="s">
        <v>3075</v>
      </c>
      <c r="Q1344" t="s">
        <v>1823</v>
      </c>
      <c r="R1344" t="s">
        <v>630</v>
      </c>
    </row>
    <row r="1345" spans="1:18" x14ac:dyDescent="0.25">
      <c r="A1345" s="144" t="s">
        <v>13908</v>
      </c>
      <c r="B1345" s="144" t="s">
        <v>885</v>
      </c>
      <c r="C1345" s="144" t="s">
        <v>1817</v>
      </c>
      <c r="D1345" s="144" t="s">
        <v>1818</v>
      </c>
      <c r="E1345" s="144" t="s">
        <v>1832</v>
      </c>
      <c r="F1345" s="144"/>
      <c r="G1345" s="144" t="s">
        <v>70</v>
      </c>
      <c r="H1345" s="144" t="s">
        <v>1779</v>
      </c>
      <c r="I1345" s="144" t="s">
        <v>5547</v>
      </c>
      <c r="J1345" s="144" t="s">
        <v>1817</v>
      </c>
      <c r="K1345" s="144"/>
      <c r="L1345" s="144"/>
      <c r="M1345" s="144" t="s">
        <v>5851</v>
      </c>
      <c r="N1345" s="145">
        <v>60</v>
      </c>
      <c r="O1345" s="146" t="b">
        <v>0</v>
      </c>
      <c r="P1345" s="144" t="s">
        <v>3075</v>
      </c>
      <c r="Q1345" t="s">
        <v>1823</v>
      </c>
      <c r="R1345" t="s">
        <v>630</v>
      </c>
    </row>
    <row r="1346" spans="1:18" x14ac:dyDescent="0.25">
      <c r="A1346" s="144" t="s">
        <v>14354</v>
      </c>
      <c r="B1346" s="144" t="s">
        <v>5622</v>
      </c>
      <c r="C1346" s="144" t="s">
        <v>1817</v>
      </c>
      <c r="D1346" s="144" t="s">
        <v>1818</v>
      </c>
      <c r="E1346" s="144" t="s">
        <v>1819</v>
      </c>
      <c r="F1346" s="144"/>
      <c r="G1346" s="144" t="s">
        <v>1786</v>
      </c>
      <c r="H1346" s="144" t="s">
        <v>1787</v>
      </c>
      <c r="I1346" s="144" t="s">
        <v>5547</v>
      </c>
      <c r="J1346" s="144" t="s">
        <v>1817</v>
      </c>
      <c r="K1346" s="144"/>
      <c r="L1346" s="144"/>
      <c r="M1346" s="144" t="s">
        <v>5853</v>
      </c>
      <c r="N1346" s="145">
        <v>60</v>
      </c>
      <c r="O1346" s="146" t="b">
        <v>0</v>
      </c>
      <c r="P1346" s="144" t="s">
        <v>3075</v>
      </c>
      <c r="Q1346" t="s">
        <v>1823</v>
      </c>
      <c r="R1346" t="s">
        <v>630</v>
      </c>
    </row>
    <row r="1347" spans="1:18" x14ac:dyDescent="0.25">
      <c r="A1347" s="144" t="s">
        <v>13780</v>
      </c>
      <c r="B1347" s="144" t="s">
        <v>885</v>
      </c>
      <c r="C1347" s="144" t="s">
        <v>1817</v>
      </c>
      <c r="D1347" s="144" t="s">
        <v>1818</v>
      </c>
      <c r="E1347" s="144" t="s">
        <v>1886</v>
      </c>
      <c r="F1347" s="144"/>
      <c r="G1347" s="144" t="s">
        <v>1786</v>
      </c>
      <c r="H1347" s="144" t="s">
        <v>1787</v>
      </c>
      <c r="I1347" s="144" t="s">
        <v>5547</v>
      </c>
      <c r="J1347" s="144" t="s">
        <v>1817</v>
      </c>
      <c r="K1347" s="144"/>
      <c r="L1347" s="144"/>
      <c r="M1347" s="144" t="s">
        <v>5854</v>
      </c>
      <c r="N1347" s="145">
        <v>60</v>
      </c>
      <c r="O1347" s="146" t="b">
        <v>0</v>
      </c>
      <c r="P1347" s="144" t="s">
        <v>3075</v>
      </c>
      <c r="Q1347" t="s">
        <v>1823</v>
      </c>
      <c r="R1347" t="s">
        <v>630</v>
      </c>
    </row>
    <row r="1348" spans="1:18" x14ac:dyDescent="0.25">
      <c r="A1348" s="144" t="s">
        <v>14059</v>
      </c>
      <c r="B1348" s="144" t="s">
        <v>885</v>
      </c>
      <c r="C1348" s="144" t="s">
        <v>1817</v>
      </c>
      <c r="D1348" s="144" t="s">
        <v>1818</v>
      </c>
      <c r="E1348" s="144" t="s">
        <v>1911</v>
      </c>
      <c r="F1348" s="144"/>
      <c r="G1348" s="144" t="s">
        <v>71</v>
      </c>
      <c r="H1348" s="144" t="s">
        <v>1777</v>
      </c>
      <c r="I1348" s="144" t="s">
        <v>5547</v>
      </c>
      <c r="J1348" s="144" t="s">
        <v>1817</v>
      </c>
      <c r="K1348" s="144"/>
      <c r="L1348" s="144"/>
      <c r="M1348" s="144" t="s">
        <v>5855</v>
      </c>
      <c r="N1348" s="145">
        <v>60</v>
      </c>
      <c r="O1348" s="146" t="b">
        <v>0</v>
      </c>
      <c r="P1348" s="144" t="s">
        <v>3075</v>
      </c>
      <c r="Q1348" t="s">
        <v>1823</v>
      </c>
      <c r="R1348" t="s">
        <v>630</v>
      </c>
    </row>
    <row r="1349" spans="1:18" x14ac:dyDescent="0.25">
      <c r="A1349" s="144" t="s">
        <v>14391</v>
      </c>
      <c r="B1349" s="144" t="s">
        <v>885</v>
      </c>
      <c r="C1349" s="144" t="s">
        <v>1817</v>
      </c>
      <c r="D1349" s="144" t="s">
        <v>1818</v>
      </c>
      <c r="E1349" s="144" t="s">
        <v>1971</v>
      </c>
      <c r="F1349" s="144"/>
      <c r="G1349" s="144" t="s">
        <v>71</v>
      </c>
      <c r="H1349" s="144" t="s">
        <v>1777</v>
      </c>
      <c r="I1349" s="144" t="s">
        <v>5547</v>
      </c>
      <c r="J1349" s="144" t="s">
        <v>1817</v>
      </c>
      <c r="K1349" s="144"/>
      <c r="L1349" s="144"/>
      <c r="M1349" s="144" t="s">
        <v>5857</v>
      </c>
      <c r="N1349" s="145">
        <v>60</v>
      </c>
      <c r="O1349" s="146" t="b">
        <v>0</v>
      </c>
      <c r="P1349" s="144" t="s">
        <v>3075</v>
      </c>
      <c r="Q1349" t="s">
        <v>1823</v>
      </c>
      <c r="R1349" t="s">
        <v>630</v>
      </c>
    </row>
    <row r="1350" spans="1:18" x14ac:dyDescent="0.25">
      <c r="A1350" s="144" t="s">
        <v>14206</v>
      </c>
      <c r="B1350" s="144" t="s">
        <v>885</v>
      </c>
      <c r="C1350" s="144" t="s">
        <v>1817</v>
      </c>
      <c r="D1350" s="144" t="s">
        <v>1818</v>
      </c>
      <c r="E1350" s="144" t="s">
        <v>1930</v>
      </c>
      <c r="F1350" s="144"/>
      <c r="G1350" s="144" t="s">
        <v>71</v>
      </c>
      <c r="H1350" s="144" t="s">
        <v>1777</v>
      </c>
      <c r="I1350" s="144" t="s">
        <v>5547</v>
      </c>
      <c r="J1350" s="144" t="s">
        <v>1817</v>
      </c>
      <c r="K1350" s="144"/>
      <c r="L1350" s="144"/>
      <c r="M1350" s="144" t="s">
        <v>5858</v>
      </c>
      <c r="N1350" s="145">
        <v>60</v>
      </c>
      <c r="O1350" s="146" t="b">
        <v>0</v>
      </c>
      <c r="P1350" s="144" t="s">
        <v>3075</v>
      </c>
      <c r="Q1350" t="s">
        <v>1823</v>
      </c>
      <c r="R1350" t="s">
        <v>630</v>
      </c>
    </row>
    <row r="1351" spans="1:18" x14ac:dyDescent="0.25">
      <c r="A1351" s="144" t="s">
        <v>14355</v>
      </c>
      <c r="B1351" s="144" t="s">
        <v>885</v>
      </c>
      <c r="C1351" s="144" t="s">
        <v>1817</v>
      </c>
      <c r="D1351" s="144" t="s">
        <v>1818</v>
      </c>
      <c r="E1351" s="144" t="s">
        <v>1819</v>
      </c>
      <c r="F1351" s="144"/>
      <c r="G1351" s="144" t="s">
        <v>1786</v>
      </c>
      <c r="H1351" s="144" t="s">
        <v>1787</v>
      </c>
      <c r="I1351" s="144" t="s">
        <v>5547</v>
      </c>
      <c r="J1351" s="144" t="s">
        <v>1817</v>
      </c>
      <c r="K1351" s="144"/>
      <c r="L1351" s="144"/>
      <c r="M1351" s="144" t="s">
        <v>5859</v>
      </c>
      <c r="N1351" s="145">
        <v>60</v>
      </c>
      <c r="O1351" s="146" t="b">
        <v>0</v>
      </c>
      <c r="P1351" s="144" t="s">
        <v>3075</v>
      </c>
      <c r="Q1351" t="s">
        <v>1823</v>
      </c>
      <c r="R1351" t="s">
        <v>630</v>
      </c>
    </row>
    <row r="1352" spans="1:18" x14ac:dyDescent="0.25">
      <c r="A1352" s="144" t="s">
        <v>14956</v>
      </c>
      <c r="B1352" s="144" t="s">
        <v>885</v>
      </c>
      <c r="C1352" s="144" t="s">
        <v>1817</v>
      </c>
      <c r="D1352" s="144" t="s">
        <v>1818</v>
      </c>
      <c r="E1352" s="144" t="s">
        <v>1955</v>
      </c>
      <c r="F1352" s="144"/>
      <c r="G1352" s="144" t="s">
        <v>1786</v>
      </c>
      <c r="H1352" s="144" t="s">
        <v>1787</v>
      </c>
      <c r="I1352" s="144" t="s">
        <v>5547</v>
      </c>
      <c r="J1352" s="144" t="s">
        <v>1817</v>
      </c>
      <c r="K1352" s="144"/>
      <c r="L1352" s="144"/>
      <c r="M1352" s="144" t="s">
        <v>5860</v>
      </c>
      <c r="N1352" s="145">
        <v>60</v>
      </c>
      <c r="O1352" s="146" t="b">
        <v>0</v>
      </c>
      <c r="P1352" s="144" t="s">
        <v>3075</v>
      </c>
      <c r="Q1352" t="s">
        <v>1823</v>
      </c>
      <c r="R1352" t="s">
        <v>630</v>
      </c>
    </row>
    <row r="1353" spans="1:18" x14ac:dyDescent="0.25">
      <c r="A1353" s="144" t="s">
        <v>14480</v>
      </c>
      <c r="B1353" s="144" t="s">
        <v>885</v>
      </c>
      <c r="C1353" s="144" t="s">
        <v>1817</v>
      </c>
      <c r="D1353" s="144" t="s">
        <v>1818</v>
      </c>
      <c r="E1353" s="144" t="s">
        <v>1881</v>
      </c>
      <c r="F1353" s="144"/>
      <c r="G1353" s="144" t="s">
        <v>71</v>
      </c>
      <c r="H1353" s="144" t="s">
        <v>1777</v>
      </c>
      <c r="I1353" s="144" t="s">
        <v>5547</v>
      </c>
      <c r="J1353" s="144" t="s">
        <v>1817</v>
      </c>
      <c r="K1353" s="144"/>
      <c r="L1353" s="144"/>
      <c r="M1353" s="144" t="s">
        <v>5861</v>
      </c>
      <c r="N1353" s="145">
        <v>60</v>
      </c>
      <c r="O1353" s="146" t="b">
        <v>0</v>
      </c>
      <c r="P1353" s="144" t="s">
        <v>3075</v>
      </c>
      <c r="Q1353" t="s">
        <v>1823</v>
      </c>
      <c r="R1353" t="s">
        <v>630</v>
      </c>
    </row>
    <row r="1354" spans="1:18" x14ac:dyDescent="0.25">
      <c r="A1354" s="144" t="s">
        <v>14957</v>
      </c>
      <c r="B1354" s="144" t="s">
        <v>885</v>
      </c>
      <c r="C1354" s="144" t="s">
        <v>1817</v>
      </c>
      <c r="D1354" s="144" t="s">
        <v>1818</v>
      </c>
      <c r="E1354" s="144" t="s">
        <v>1955</v>
      </c>
      <c r="F1354" s="144"/>
      <c r="G1354" s="144" t="s">
        <v>1786</v>
      </c>
      <c r="H1354" s="144" t="s">
        <v>1787</v>
      </c>
      <c r="I1354" s="144" t="s">
        <v>5547</v>
      </c>
      <c r="J1354" s="144" t="s">
        <v>1817</v>
      </c>
      <c r="K1354" s="144"/>
      <c r="L1354" s="144"/>
      <c r="M1354" s="144" t="s">
        <v>5862</v>
      </c>
      <c r="N1354" s="145">
        <v>60</v>
      </c>
      <c r="O1354" s="146" t="b">
        <v>0</v>
      </c>
      <c r="P1354" s="144" t="s">
        <v>3075</v>
      </c>
      <c r="Q1354" t="s">
        <v>1823</v>
      </c>
      <c r="R1354" t="s">
        <v>630</v>
      </c>
    </row>
    <row r="1355" spans="1:18" x14ac:dyDescent="0.25">
      <c r="A1355" s="144" t="s">
        <v>14060</v>
      </c>
      <c r="B1355" s="144" t="s">
        <v>885</v>
      </c>
      <c r="C1355" s="144" t="s">
        <v>1817</v>
      </c>
      <c r="D1355" s="144" t="s">
        <v>1818</v>
      </c>
      <c r="E1355" s="144" t="s">
        <v>1911</v>
      </c>
      <c r="F1355" s="144"/>
      <c r="G1355" s="144" t="s">
        <v>71</v>
      </c>
      <c r="H1355" s="144" t="s">
        <v>1777</v>
      </c>
      <c r="I1355" s="144" t="s">
        <v>5547</v>
      </c>
      <c r="J1355" s="144" t="s">
        <v>1817</v>
      </c>
      <c r="K1355" s="144"/>
      <c r="L1355" s="144"/>
      <c r="M1355" s="144" t="s">
        <v>5864</v>
      </c>
      <c r="N1355" s="145">
        <v>60</v>
      </c>
      <c r="O1355" s="146" t="b">
        <v>0</v>
      </c>
      <c r="P1355" s="144" t="s">
        <v>3075</v>
      </c>
      <c r="Q1355" t="s">
        <v>1823</v>
      </c>
      <c r="R1355" t="s">
        <v>630</v>
      </c>
    </row>
    <row r="1356" spans="1:18" x14ac:dyDescent="0.25">
      <c r="A1356" s="144" t="s">
        <v>14061</v>
      </c>
      <c r="B1356" s="144" t="s">
        <v>885</v>
      </c>
      <c r="C1356" s="144" t="s">
        <v>1817</v>
      </c>
      <c r="D1356" s="144" t="s">
        <v>1818</v>
      </c>
      <c r="E1356" s="144" t="s">
        <v>1911</v>
      </c>
      <c r="F1356" s="144"/>
      <c r="G1356" s="144" t="s">
        <v>71</v>
      </c>
      <c r="H1356" s="144" t="s">
        <v>1777</v>
      </c>
      <c r="I1356" s="144" t="s">
        <v>5547</v>
      </c>
      <c r="J1356" s="144" t="s">
        <v>1817</v>
      </c>
      <c r="K1356" s="144"/>
      <c r="L1356" s="144"/>
      <c r="M1356" s="144" t="s">
        <v>5865</v>
      </c>
      <c r="N1356" s="145">
        <v>60</v>
      </c>
      <c r="O1356" s="146" t="b">
        <v>0</v>
      </c>
      <c r="P1356" s="144" t="s">
        <v>3075</v>
      </c>
      <c r="Q1356" t="s">
        <v>1823</v>
      </c>
      <c r="R1356" t="s">
        <v>630</v>
      </c>
    </row>
    <row r="1357" spans="1:18" x14ac:dyDescent="0.25">
      <c r="A1357" s="144" t="s">
        <v>14481</v>
      </c>
      <c r="B1357" s="144" t="s">
        <v>885</v>
      </c>
      <c r="C1357" s="144" t="s">
        <v>1817</v>
      </c>
      <c r="D1357" s="144" t="s">
        <v>1818</v>
      </c>
      <c r="E1357" s="144" t="s">
        <v>1881</v>
      </c>
      <c r="F1357" s="144"/>
      <c r="G1357" s="144" t="s">
        <v>71</v>
      </c>
      <c r="H1357" s="144" t="s">
        <v>1777</v>
      </c>
      <c r="I1357" s="144" t="s">
        <v>5547</v>
      </c>
      <c r="J1357" s="144" t="s">
        <v>1817</v>
      </c>
      <c r="K1357" s="144"/>
      <c r="L1357" s="144"/>
      <c r="M1357" s="144" t="s">
        <v>5866</v>
      </c>
      <c r="N1357" s="145">
        <v>60</v>
      </c>
      <c r="O1357" s="146" t="b">
        <v>0</v>
      </c>
      <c r="P1357" s="144" t="s">
        <v>3075</v>
      </c>
      <c r="Q1357" t="s">
        <v>1823</v>
      </c>
      <c r="R1357" t="s">
        <v>630</v>
      </c>
    </row>
    <row r="1358" spans="1:18" x14ac:dyDescent="0.25">
      <c r="A1358" s="144" t="s">
        <v>13909</v>
      </c>
      <c r="B1358" s="144" t="s">
        <v>885</v>
      </c>
      <c r="C1358" s="144" t="s">
        <v>1817</v>
      </c>
      <c r="D1358" s="144" t="s">
        <v>1818</v>
      </c>
      <c r="E1358" s="144" t="s">
        <v>1832</v>
      </c>
      <c r="F1358" s="144"/>
      <c r="G1358" s="144" t="s">
        <v>70</v>
      </c>
      <c r="H1358" s="144" t="s">
        <v>1779</v>
      </c>
      <c r="I1358" s="144" t="s">
        <v>5547</v>
      </c>
      <c r="J1358" s="144" t="s">
        <v>1817</v>
      </c>
      <c r="K1358" s="144"/>
      <c r="L1358" s="144"/>
      <c r="M1358" s="144" t="s">
        <v>5867</v>
      </c>
      <c r="N1358" s="145">
        <v>60</v>
      </c>
      <c r="O1358" s="146" t="b">
        <v>0</v>
      </c>
      <c r="P1358" s="144" t="s">
        <v>3075</v>
      </c>
      <c r="Q1358" t="s">
        <v>1823</v>
      </c>
      <c r="R1358" t="s">
        <v>630</v>
      </c>
    </row>
    <row r="1359" spans="1:18" x14ac:dyDescent="0.25">
      <c r="A1359" s="144" t="s">
        <v>13781</v>
      </c>
      <c r="B1359" s="144" t="s">
        <v>885</v>
      </c>
      <c r="C1359" s="144" t="s">
        <v>1817</v>
      </c>
      <c r="D1359" s="144" t="s">
        <v>1818</v>
      </c>
      <c r="E1359" s="144" t="s">
        <v>1886</v>
      </c>
      <c r="F1359" s="144"/>
      <c r="G1359" s="144" t="s">
        <v>1786</v>
      </c>
      <c r="H1359" s="144" t="s">
        <v>1787</v>
      </c>
      <c r="I1359" s="144" t="s">
        <v>5547</v>
      </c>
      <c r="J1359" s="144" t="s">
        <v>1817</v>
      </c>
      <c r="K1359" s="144"/>
      <c r="L1359" s="144"/>
      <c r="M1359" s="144" t="s">
        <v>5868</v>
      </c>
      <c r="N1359" s="145">
        <v>60</v>
      </c>
      <c r="O1359" s="146" t="b">
        <v>0</v>
      </c>
      <c r="P1359" s="144" t="s">
        <v>3075</v>
      </c>
      <c r="Q1359" t="s">
        <v>1823</v>
      </c>
      <c r="R1359" t="s">
        <v>630</v>
      </c>
    </row>
    <row r="1360" spans="1:18" x14ac:dyDescent="0.25">
      <c r="A1360" s="144" t="s">
        <v>14280</v>
      </c>
      <c r="B1360" s="144" t="s">
        <v>883</v>
      </c>
      <c r="C1360" s="144" t="s">
        <v>1817</v>
      </c>
      <c r="D1360" s="144" t="s">
        <v>1818</v>
      </c>
      <c r="E1360" s="144" t="s">
        <v>1926</v>
      </c>
      <c r="F1360" s="144"/>
      <c r="G1360" s="144" t="s">
        <v>70</v>
      </c>
      <c r="H1360" s="144" t="s">
        <v>1779</v>
      </c>
      <c r="I1360" s="144" t="s">
        <v>5547</v>
      </c>
      <c r="J1360" s="144" t="s">
        <v>1817</v>
      </c>
      <c r="K1360" s="144"/>
      <c r="L1360" s="144"/>
      <c r="M1360" s="144" t="s">
        <v>5869</v>
      </c>
      <c r="N1360" s="145">
        <v>60</v>
      </c>
      <c r="O1360" s="146" t="b">
        <v>0</v>
      </c>
      <c r="P1360" s="144" t="s">
        <v>3075</v>
      </c>
      <c r="Q1360" t="s">
        <v>1823</v>
      </c>
      <c r="R1360" t="s">
        <v>630</v>
      </c>
    </row>
    <row r="1361" spans="1:18" x14ac:dyDescent="0.25">
      <c r="A1361" s="144" t="s">
        <v>14392</v>
      </c>
      <c r="B1361" s="144" t="s">
        <v>885</v>
      </c>
      <c r="C1361" s="144" t="s">
        <v>1817</v>
      </c>
      <c r="D1361" s="144" t="s">
        <v>1818</v>
      </c>
      <c r="E1361" s="144" t="s">
        <v>1971</v>
      </c>
      <c r="F1361" s="144"/>
      <c r="G1361" s="144" t="s">
        <v>71</v>
      </c>
      <c r="H1361" s="144" t="s">
        <v>1777</v>
      </c>
      <c r="I1361" s="144" t="s">
        <v>5547</v>
      </c>
      <c r="J1361" s="144" t="s">
        <v>1817</v>
      </c>
      <c r="K1361" s="144"/>
      <c r="L1361" s="144"/>
      <c r="M1361" s="144" t="s">
        <v>5870</v>
      </c>
      <c r="N1361" s="145">
        <v>60</v>
      </c>
      <c r="O1361" s="146" t="b">
        <v>0</v>
      </c>
      <c r="P1361" s="144" t="s">
        <v>3075</v>
      </c>
      <c r="Q1361" t="s">
        <v>1823</v>
      </c>
      <c r="R1361" t="s">
        <v>630</v>
      </c>
    </row>
    <row r="1362" spans="1:18" x14ac:dyDescent="0.25">
      <c r="A1362" s="144" t="s">
        <v>13810</v>
      </c>
      <c r="B1362" s="144" t="s">
        <v>883</v>
      </c>
      <c r="C1362" s="144" t="s">
        <v>1817</v>
      </c>
      <c r="D1362" s="144" t="s">
        <v>1818</v>
      </c>
      <c r="E1362" s="144" t="s">
        <v>2086</v>
      </c>
      <c r="F1362" s="144"/>
      <c r="G1362" s="144" t="s">
        <v>70</v>
      </c>
      <c r="H1362" s="144" t="s">
        <v>1779</v>
      </c>
      <c r="I1362" s="144" t="s">
        <v>5547</v>
      </c>
      <c r="J1362" s="144" t="s">
        <v>1817</v>
      </c>
      <c r="K1362" s="144"/>
      <c r="L1362" s="144"/>
      <c r="M1362" s="144" t="s">
        <v>5872</v>
      </c>
      <c r="N1362" s="145">
        <v>60</v>
      </c>
      <c r="O1362" s="146" t="b">
        <v>0</v>
      </c>
      <c r="P1362" s="144" t="s">
        <v>3075</v>
      </c>
      <c r="Q1362" t="s">
        <v>1823</v>
      </c>
      <c r="R1362" t="s">
        <v>630</v>
      </c>
    </row>
    <row r="1363" spans="1:18" x14ac:dyDescent="0.25">
      <c r="A1363" s="144" t="s">
        <v>14958</v>
      </c>
      <c r="B1363" s="144" t="s">
        <v>885</v>
      </c>
      <c r="C1363" s="144" t="s">
        <v>1817</v>
      </c>
      <c r="D1363" s="144" t="s">
        <v>1818</v>
      </c>
      <c r="E1363" s="144" t="s">
        <v>1955</v>
      </c>
      <c r="F1363" s="144"/>
      <c r="G1363" s="144" t="s">
        <v>1786</v>
      </c>
      <c r="H1363" s="144" t="s">
        <v>1787</v>
      </c>
      <c r="I1363" s="144" t="s">
        <v>5547</v>
      </c>
      <c r="J1363" s="144" t="s">
        <v>1817</v>
      </c>
      <c r="K1363" s="144"/>
      <c r="L1363" s="144"/>
      <c r="M1363" s="144" t="s">
        <v>5873</v>
      </c>
      <c r="N1363" s="145">
        <v>60</v>
      </c>
      <c r="O1363" s="146" t="b">
        <v>0</v>
      </c>
      <c r="P1363" s="144" t="s">
        <v>3075</v>
      </c>
      <c r="Q1363" t="s">
        <v>1823</v>
      </c>
      <c r="R1363" t="s">
        <v>630</v>
      </c>
    </row>
    <row r="1364" spans="1:18" x14ac:dyDescent="0.25">
      <c r="A1364" s="144" t="s">
        <v>14207</v>
      </c>
      <c r="B1364" s="144" t="s">
        <v>885</v>
      </c>
      <c r="C1364" s="144" t="s">
        <v>1817</v>
      </c>
      <c r="D1364" s="144" t="s">
        <v>1818</v>
      </c>
      <c r="E1364" s="144" t="s">
        <v>1930</v>
      </c>
      <c r="F1364" s="144"/>
      <c r="G1364" s="144" t="s">
        <v>71</v>
      </c>
      <c r="H1364" s="144" t="s">
        <v>1777</v>
      </c>
      <c r="I1364" s="144" t="s">
        <v>5547</v>
      </c>
      <c r="J1364" s="144" t="s">
        <v>1817</v>
      </c>
      <c r="K1364" s="144"/>
      <c r="L1364" s="144"/>
      <c r="M1364" s="144" t="s">
        <v>5875</v>
      </c>
      <c r="N1364" s="145">
        <v>60</v>
      </c>
      <c r="O1364" s="146" t="b">
        <v>0</v>
      </c>
      <c r="P1364" s="144" t="s">
        <v>3075</v>
      </c>
      <c r="Q1364" t="s">
        <v>1823</v>
      </c>
      <c r="R1364" t="s">
        <v>630</v>
      </c>
    </row>
    <row r="1365" spans="1:18" x14ac:dyDescent="0.25">
      <c r="A1365" s="144" t="s">
        <v>14062</v>
      </c>
      <c r="B1365" s="144" t="s">
        <v>885</v>
      </c>
      <c r="C1365" s="144" t="s">
        <v>1817</v>
      </c>
      <c r="D1365" s="144" t="s">
        <v>1818</v>
      </c>
      <c r="E1365" s="144" t="s">
        <v>1911</v>
      </c>
      <c r="F1365" s="144"/>
      <c r="G1365" s="144" t="s">
        <v>71</v>
      </c>
      <c r="H1365" s="144" t="s">
        <v>1777</v>
      </c>
      <c r="I1365" s="144" t="s">
        <v>5547</v>
      </c>
      <c r="J1365" s="144" t="s">
        <v>1817</v>
      </c>
      <c r="K1365" s="144"/>
      <c r="L1365" s="144"/>
      <c r="M1365" s="144" t="s">
        <v>5876</v>
      </c>
      <c r="N1365" s="145">
        <v>60</v>
      </c>
      <c r="O1365" s="146" t="b">
        <v>0</v>
      </c>
      <c r="P1365" s="144" t="s">
        <v>3075</v>
      </c>
      <c r="Q1365" t="s">
        <v>1823</v>
      </c>
      <c r="R1365" t="s">
        <v>630</v>
      </c>
    </row>
    <row r="1366" spans="1:18" x14ac:dyDescent="0.25">
      <c r="A1366" s="144" t="s">
        <v>14597</v>
      </c>
      <c r="B1366" s="144" t="s">
        <v>885</v>
      </c>
      <c r="C1366" s="144" t="s">
        <v>1817</v>
      </c>
      <c r="D1366" s="144" t="s">
        <v>1818</v>
      </c>
      <c r="E1366" s="144" t="s">
        <v>1938</v>
      </c>
      <c r="F1366" s="144"/>
      <c r="G1366" s="144" t="s">
        <v>70</v>
      </c>
      <c r="H1366" s="144" t="s">
        <v>1779</v>
      </c>
      <c r="I1366" s="144" t="s">
        <v>5547</v>
      </c>
      <c r="J1366" s="144" t="s">
        <v>1817</v>
      </c>
      <c r="K1366" s="144"/>
      <c r="L1366" s="144"/>
      <c r="M1366" s="144" t="s">
        <v>5877</v>
      </c>
      <c r="N1366" s="145">
        <v>60</v>
      </c>
      <c r="O1366" s="146" t="b">
        <v>0</v>
      </c>
      <c r="P1366" s="144" t="s">
        <v>3075</v>
      </c>
      <c r="Q1366" t="s">
        <v>1823</v>
      </c>
      <c r="R1366" t="s">
        <v>630</v>
      </c>
    </row>
    <row r="1367" spans="1:18" x14ac:dyDescent="0.25">
      <c r="A1367" s="144" t="s">
        <v>14393</v>
      </c>
      <c r="B1367" s="144" t="s">
        <v>885</v>
      </c>
      <c r="C1367" s="144" t="s">
        <v>1817</v>
      </c>
      <c r="D1367" s="144" t="s">
        <v>1818</v>
      </c>
      <c r="E1367" s="144" t="s">
        <v>1971</v>
      </c>
      <c r="F1367" s="144"/>
      <c r="G1367" s="144" t="s">
        <v>71</v>
      </c>
      <c r="H1367" s="144" t="s">
        <v>1777</v>
      </c>
      <c r="I1367" s="144" t="s">
        <v>5547</v>
      </c>
      <c r="J1367" s="144" t="s">
        <v>1817</v>
      </c>
      <c r="K1367" s="144"/>
      <c r="L1367" s="144"/>
      <c r="M1367" s="144" t="s">
        <v>5878</v>
      </c>
      <c r="N1367" s="145">
        <v>60</v>
      </c>
      <c r="O1367" s="146" t="b">
        <v>0</v>
      </c>
      <c r="P1367" s="144" t="s">
        <v>3075</v>
      </c>
      <c r="Q1367" t="s">
        <v>1823</v>
      </c>
      <c r="R1367" t="s">
        <v>630</v>
      </c>
    </row>
    <row r="1368" spans="1:18" x14ac:dyDescent="0.25">
      <c r="A1368" s="144" t="s">
        <v>14281</v>
      </c>
      <c r="B1368" s="144" t="s">
        <v>883</v>
      </c>
      <c r="C1368" s="144" t="s">
        <v>1817</v>
      </c>
      <c r="D1368" s="144" t="s">
        <v>1818</v>
      </c>
      <c r="E1368" s="144" t="s">
        <v>1926</v>
      </c>
      <c r="F1368" s="144"/>
      <c r="G1368" s="144" t="s">
        <v>70</v>
      </c>
      <c r="H1368" s="144" t="s">
        <v>1779</v>
      </c>
      <c r="I1368" s="144" t="s">
        <v>5547</v>
      </c>
      <c r="J1368" s="144" t="s">
        <v>1817</v>
      </c>
      <c r="K1368" s="144"/>
      <c r="L1368" s="144"/>
      <c r="M1368" s="144" t="s">
        <v>5879</v>
      </c>
      <c r="N1368" s="145">
        <v>60</v>
      </c>
      <c r="O1368" s="146" t="b">
        <v>0</v>
      </c>
      <c r="P1368" s="144" t="s">
        <v>3075</v>
      </c>
      <c r="Q1368" t="s">
        <v>1823</v>
      </c>
      <c r="R1368" t="s">
        <v>630</v>
      </c>
    </row>
    <row r="1369" spans="1:18" x14ac:dyDescent="0.25">
      <c r="A1369" s="144" t="s">
        <v>14356</v>
      </c>
      <c r="B1369" s="144" t="s">
        <v>885</v>
      </c>
      <c r="C1369" s="144" t="s">
        <v>1817</v>
      </c>
      <c r="D1369" s="144" t="s">
        <v>1818</v>
      </c>
      <c r="E1369" s="144" t="s">
        <v>1819</v>
      </c>
      <c r="F1369" s="144"/>
      <c r="G1369" s="144" t="s">
        <v>1786</v>
      </c>
      <c r="H1369" s="144" t="s">
        <v>1787</v>
      </c>
      <c r="I1369" s="144" t="s">
        <v>5547</v>
      </c>
      <c r="J1369" s="144" t="s">
        <v>1817</v>
      </c>
      <c r="K1369" s="144"/>
      <c r="L1369" s="144"/>
      <c r="M1369" s="144" t="s">
        <v>5880</v>
      </c>
      <c r="N1369" s="145">
        <v>60</v>
      </c>
      <c r="O1369" s="146" t="b">
        <v>0</v>
      </c>
      <c r="P1369" s="144" t="s">
        <v>3075</v>
      </c>
      <c r="Q1369" t="s">
        <v>1823</v>
      </c>
      <c r="R1369" t="s">
        <v>630</v>
      </c>
    </row>
    <row r="1370" spans="1:18" x14ac:dyDescent="0.25">
      <c r="A1370" s="144" t="s">
        <v>13782</v>
      </c>
      <c r="B1370" s="144" t="s">
        <v>885</v>
      </c>
      <c r="C1370" s="144" t="s">
        <v>1817</v>
      </c>
      <c r="D1370" s="144" t="s">
        <v>1818</v>
      </c>
      <c r="E1370" s="144" t="s">
        <v>1886</v>
      </c>
      <c r="F1370" s="144"/>
      <c r="G1370" s="144" t="s">
        <v>1786</v>
      </c>
      <c r="H1370" s="144" t="s">
        <v>1787</v>
      </c>
      <c r="I1370" s="144" t="s">
        <v>5547</v>
      </c>
      <c r="J1370" s="144" t="s">
        <v>1817</v>
      </c>
      <c r="K1370" s="144"/>
      <c r="L1370" s="144"/>
      <c r="M1370" s="144" t="s">
        <v>5881</v>
      </c>
      <c r="N1370" s="145">
        <v>60</v>
      </c>
      <c r="O1370" s="146" t="b">
        <v>0</v>
      </c>
      <c r="P1370" s="144" t="s">
        <v>3075</v>
      </c>
      <c r="Q1370" t="s">
        <v>1823</v>
      </c>
      <c r="R1370" t="s">
        <v>630</v>
      </c>
    </row>
    <row r="1371" spans="1:18" x14ac:dyDescent="0.25">
      <c r="A1371" s="144" t="s">
        <v>13811</v>
      </c>
      <c r="B1371" s="144" t="s">
        <v>883</v>
      </c>
      <c r="C1371" s="144" t="s">
        <v>1817</v>
      </c>
      <c r="D1371" s="144" t="s">
        <v>1818</v>
      </c>
      <c r="E1371" s="144" t="s">
        <v>2086</v>
      </c>
      <c r="F1371" s="144"/>
      <c r="G1371" s="144" t="s">
        <v>70</v>
      </c>
      <c r="H1371" s="144" t="s">
        <v>1779</v>
      </c>
      <c r="I1371" s="144" t="s">
        <v>5547</v>
      </c>
      <c r="J1371" s="144" t="s">
        <v>1817</v>
      </c>
      <c r="K1371" s="144"/>
      <c r="L1371" s="144"/>
      <c r="M1371" s="144" t="s">
        <v>5882</v>
      </c>
      <c r="N1371" s="145">
        <v>60</v>
      </c>
      <c r="O1371" s="146" t="b">
        <v>0</v>
      </c>
      <c r="P1371" s="144" t="s">
        <v>3075</v>
      </c>
      <c r="Q1371" t="s">
        <v>1823</v>
      </c>
      <c r="R1371" t="s">
        <v>630</v>
      </c>
    </row>
    <row r="1372" spans="1:18" x14ac:dyDescent="0.25">
      <c r="A1372" s="144" t="s">
        <v>14282</v>
      </c>
      <c r="B1372" s="144" t="s">
        <v>883</v>
      </c>
      <c r="C1372" s="144" t="s">
        <v>1817</v>
      </c>
      <c r="D1372" s="144" t="s">
        <v>1818</v>
      </c>
      <c r="E1372" s="144" t="s">
        <v>1926</v>
      </c>
      <c r="F1372" s="144"/>
      <c r="G1372" s="144" t="s">
        <v>70</v>
      </c>
      <c r="H1372" s="144" t="s">
        <v>1779</v>
      </c>
      <c r="I1372" s="144" t="s">
        <v>5547</v>
      </c>
      <c r="J1372" s="144" t="s">
        <v>1817</v>
      </c>
      <c r="K1372" s="144"/>
      <c r="L1372" s="144"/>
      <c r="M1372" s="144" t="s">
        <v>5883</v>
      </c>
      <c r="N1372" s="145">
        <v>60</v>
      </c>
      <c r="O1372" s="146" t="b">
        <v>0</v>
      </c>
      <c r="P1372" s="144" t="s">
        <v>3075</v>
      </c>
      <c r="Q1372" t="s">
        <v>1823</v>
      </c>
      <c r="R1372" t="s">
        <v>630</v>
      </c>
    </row>
    <row r="1373" spans="1:18" x14ac:dyDescent="0.25">
      <c r="A1373" s="144" t="s">
        <v>14820</v>
      </c>
      <c r="B1373" s="144" t="s">
        <v>885</v>
      </c>
      <c r="C1373" s="144" t="s">
        <v>1817</v>
      </c>
      <c r="D1373" s="144" t="s">
        <v>1818</v>
      </c>
      <c r="E1373" s="144" t="s">
        <v>1858</v>
      </c>
      <c r="F1373" s="144"/>
      <c r="G1373" s="144" t="s">
        <v>1786</v>
      </c>
      <c r="H1373" s="144" t="s">
        <v>1787</v>
      </c>
      <c r="I1373" s="144" t="s">
        <v>5547</v>
      </c>
      <c r="J1373" s="144" t="s">
        <v>1817</v>
      </c>
      <c r="K1373" s="144"/>
      <c r="L1373" s="144"/>
      <c r="M1373" s="144" t="s">
        <v>5884</v>
      </c>
      <c r="N1373" s="145">
        <v>60</v>
      </c>
      <c r="O1373" s="146" t="b">
        <v>0</v>
      </c>
      <c r="P1373" s="144" t="s">
        <v>3075</v>
      </c>
      <c r="Q1373" t="s">
        <v>1823</v>
      </c>
      <c r="R1373" t="s">
        <v>630</v>
      </c>
    </row>
    <row r="1374" spans="1:18" x14ac:dyDescent="0.25">
      <c r="A1374" s="144" t="s">
        <v>14208</v>
      </c>
      <c r="B1374" s="144" t="s">
        <v>885</v>
      </c>
      <c r="C1374" s="144" t="s">
        <v>1817</v>
      </c>
      <c r="D1374" s="144" t="s">
        <v>1818</v>
      </c>
      <c r="E1374" s="144" t="s">
        <v>1930</v>
      </c>
      <c r="F1374" s="144"/>
      <c r="G1374" s="144" t="s">
        <v>71</v>
      </c>
      <c r="H1374" s="144" t="s">
        <v>1777</v>
      </c>
      <c r="I1374" s="144" t="s">
        <v>5547</v>
      </c>
      <c r="J1374" s="144" t="s">
        <v>1817</v>
      </c>
      <c r="K1374" s="144"/>
      <c r="L1374" s="144"/>
      <c r="M1374" s="144" t="s">
        <v>5885</v>
      </c>
      <c r="N1374" s="145">
        <v>60</v>
      </c>
      <c r="O1374" s="146" t="b">
        <v>0</v>
      </c>
      <c r="P1374" s="144" t="s">
        <v>3075</v>
      </c>
      <c r="Q1374" t="s">
        <v>1823</v>
      </c>
      <c r="R1374" t="s">
        <v>630</v>
      </c>
    </row>
    <row r="1375" spans="1:18" x14ac:dyDescent="0.25">
      <c r="A1375" s="144" t="s">
        <v>14209</v>
      </c>
      <c r="B1375" s="144" t="s">
        <v>885</v>
      </c>
      <c r="C1375" s="144" t="s">
        <v>1817</v>
      </c>
      <c r="D1375" s="144" t="s">
        <v>1818</v>
      </c>
      <c r="E1375" s="144" t="s">
        <v>1930</v>
      </c>
      <c r="F1375" s="144"/>
      <c r="G1375" s="144" t="s">
        <v>71</v>
      </c>
      <c r="H1375" s="144" t="s">
        <v>1777</v>
      </c>
      <c r="I1375" s="144" t="s">
        <v>5547</v>
      </c>
      <c r="J1375" s="144" t="s">
        <v>1817</v>
      </c>
      <c r="K1375" s="144"/>
      <c r="L1375" s="144"/>
      <c r="M1375" s="144" t="s">
        <v>5887</v>
      </c>
      <c r="N1375" s="145">
        <v>60</v>
      </c>
      <c r="O1375" s="146" t="b">
        <v>0</v>
      </c>
      <c r="P1375" s="144" t="s">
        <v>3075</v>
      </c>
      <c r="Q1375" t="s">
        <v>1823</v>
      </c>
      <c r="R1375" t="s">
        <v>630</v>
      </c>
    </row>
    <row r="1376" spans="1:18" x14ac:dyDescent="0.25">
      <c r="A1376" s="144" t="s">
        <v>14598</v>
      </c>
      <c r="B1376" s="144" t="s">
        <v>885</v>
      </c>
      <c r="C1376" s="144" t="s">
        <v>1817</v>
      </c>
      <c r="D1376" s="144" t="s">
        <v>1818</v>
      </c>
      <c r="E1376" s="144" t="s">
        <v>1938</v>
      </c>
      <c r="F1376" s="144"/>
      <c r="G1376" s="144" t="s">
        <v>70</v>
      </c>
      <c r="H1376" s="144" t="s">
        <v>1779</v>
      </c>
      <c r="I1376" s="144" t="s">
        <v>5547</v>
      </c>
      <c r="J1376" s="144" t="s">
        <v>1817</v>
      </c>
      <c r="K1376" s="144"/>
      <c r="L1376" s="144"/>
      <c r="M1376" s="144" t="s">
        <v>5888</v>
      </c>
      <c r="N1376" s="145">
        <v>60</v>
      </c>
      <c r="O1376" s="146" t="b">
        <v>0</v>
      </c>
      <c r="P1376" s="144" t="s">
        <v>3075</v>
      </c>
      <c r="Q1376" t="s">
        <v>1823</v>
      </c>
      <c r="R1376" t="s">
        <v>630</v>
      </c>
    </row>
    <row r="1377" spans="1:18" x14ac:dyDescent="0.25">
      <c r="A1377" s="144" t="s">
        <v>13812</v>
      </c>
      <c r="B1377" s="144" t="s">
        <v>885</v>
      </c>
      <c r="C1377" s="144" t="s">
        <v>1817</v>
      </c>
      <c r="D1377" s="144" t="s">
        <v>1818</v>
      </c>
      <c r="E1377" s="144" t="s">
        <v>2086</v>
      </c>
      <c r="F1377" s="144"/>
      <c r="G1377" s="144" t="s">
        <v>70</v>
      </c>
      <c r="H1377" s="144" t="s">
        <v>1779</v>
      </c>
      <c r="I1377" s="144" t="s">
        <v>5547</v>
      </c>
      <c r="J1377" s="144" t="s">
        <v>1817</v>
      </c>
      <c r="K1377" s="144"/>
      <c r="L1377" s="144"/>
      <c r="M1377" s="144" t="s">
        <v>5889</v>
      </c>
      <c r="N1377" s="145">
        <v>60</v>
      </c>
      <c r="O1377" s="146" t="b">
        <v>0</v>
      </c>
      <c r="P1377" s="144" t="s">
        <v>3075</v>
      </c>
      <c r="Q1377" t="s">
        <v>1823</v>
      </c>
      <c r="R1377" t="s">
        <v>630</v>
      </c>
    </row>
    <row r="1378" spans="1:18" x14ac:dyDescent="0.25">
      <c r="A1378" s="144" t="s">
        <v>14482</v>
      </c>
      <c r="B1378" s="144" t="s">
        <v>885</v>
      </c>
      <c r="C1378" s="144" t="s">
        <v>1817</v>
      </c>
      <c r="D1378" s="144" t="s">
        <v>1818</v>
      </c>
      <c r="E1378" s="144" t="s">
        <v>1881</v>
      </c>
      <c r="F1378" s="144"/>
      <c r="G1378" s="144" t="s">
        <v>71</v>
      </c>
      <c r="H1378" s="144" t="s">
        <v>1777</v>
      </c>
      <c r="I1378" s="144" t="s">
        <v>5547</v>
      </c>
      <c r="J1378" s="144" t="s">
        <v>1817</v>
      </c>
      <c r="K1378" s="144"/>
      <c r="L1378" s="144"/>
      <c r="M1378" s="144" t="s">
        <v>5890</v>
      </c>
      <c r="N1378" s="145">
        <v>60</v>
      </c>
      <c r="O1378" s="146" t="b">
        <v>0</v>
      </c>
      <c r="P1378" s="144" t="s">
        <v>3075</v>
      </c>
      <c r="Q1378" t="s">
        <v>1823</v>
      </c>
      <c r="R1378" t="s">
        <v>630</v>
      </c>
    </row>
    <row r="1379" spans="1:18" x14ac:dyDescent="0.25">
      <c r="A1379" s="144" t="s">
        <v>14394</v>
      </c>
      <c r="B1379" s="144" t="s">
        <v>885</v>
      </c>
      <c r="C1379" s="144" t="s">
        <v>1817</v>
      </c>
      <c r="D1379" s="144" t="s">
        <v>1818</v>
      </c>
      <c r="E1379" s="144" t="s">
        <v>1971</v>
      </c>
      <c r="F1379" s="144"/>
      <c r="G1379" s="144" t="s">
        <v>71</v>
      </c>
      <c r="H1379" s="144" t="s">
        <v>1777</v>
      </c>
      <c r="I1379" s="144" t="s">
        <v>5547</v>
      </c>
      <c r="J1379" s="144" t="s">
        <v>1817</v>
      </c>
      <c r="K1379" s="144"/>
      <c r="L1379" s="144"/>
      <c r="M1379" s="144" t="s">
        <v>5891</v>
      </c>
      <c r="N1379" s="145">
        <v>60</v>
      </c>
      <c r="O1379" s="146" t="b">
        <v>0</v>
      </c>
      <c r="P1379" s="144" t="s">
        <v>3075</v>
      </c>
      <c r="Q1379" t="s">
        <v>1823</v>
      </c>
      <c r="R1379" t="s">
        <v>630</v>
      </c>
    </row>
    <row r="1380" spans="1:18" x14ac:dyDescent="0.25">
      <c r="A1380" s="144" t="s">
        <v>13910</v>
      </c>
      <c r="B1380" s="144" t="s">
        <v>997</v>
      </c>
      <c r="C1380" s="144" t="s">
        <v>1817</v>
      </c>
      <c r="D1380" s="144" t="s">
        <v>1818</v>
      </c>
      <c r="E1380" s="144" t="s">
        <v>1832</v>
      </c>
      <c r="F1380" s="144"/>
      <c r="G1380" s="144" t="s">
        <v>70</v>
      </c>
      <c r="H1380" s="144" t="s">
        <v>1779</v>
      </c>
      <c r="I1380" s="144" t="s">
        <v>5547</v>
      </c>
      <c r="J1380" s="144" t="s">
        <v>1817</v>
      </c>
      <c r="K1380" s="144"/>
      <c r="L1380" s="144"/>
      <c r="M1380" s="144" t="s">
        <v>5892</v>
      </c>
      <c r="N1380" s="145">
        <v>60</v>
      </c>
      <c r="O1380" s="146" t="b">
        <v>0</v>
      </c>
      <c r="P1380" s="144" t="s">
        <v>3075</v>
      </c>
      <c r="Q1380" t="s">
        <v>1823</v>
      </c>
      <c r="R1380" t="s">
        <v>630</v>
      </c>
    </row>
    <row r="1381" spans="1:18" x14ac:dyDescent="0.25">
      <c r="A1381" s="144" t="s">
        <v>13783</v>
      </c>
      <c r="B1381" s="144" t="s">
        <v>885</v>
      </c>
      <c r="C1381" s="144" t="s">
        <v>1817</v>
      </c>
      <c r="D1381" s="144" t="s">
        <v>1818</v>
      </c>
      <c r="E1381" s="144" t="s">
        <v>1886</v>
      </c>
      <c r="F1381" s="144"/>
      <c r="G1381" s="144" t="s">
        <v>1786</v>
      </c>
      <c r="H1381" s="144" t="s">
        <v>1787</v>
      </c>
      <c r="I1381" s="144" t="s">
        <v>5547</v>
      </c>
      <c r="J1381" s="144" t="s">
        <v>1817</v>
      </c>
      <c r="K1381" s="144"/>
      <c r="L1381" s="144"/>
      <c r="M1381" s="144" t="s">
        <v>5893</v>
      </c>
      <c r="N1381" s="145">
        <v>60</v>
      </c>
      <c r="O1381" s="146" t="b">
        <v>0</v>
      </c>
      <c r="P1381" s="144" t="s">
        <v>3075</v>
      </c>
      <c r="Q1381" t="s">
        <v>1823</v>
      </c>
      <c r="R1381" t="s">
        <v>630</v>
      </c>
    </row>
    <row r="1382" spans="1:18" x14ac:dyDescent="0.25">
      <c r="A1382" s="144" t="s">
        <v>14210</v>
      </c>
      <c r="B1382" s="144" t="s">
        <v>885</v>
      </c>
      <c r="C1382" s="144" t="s">
        <v>1817</v>
      </c>
      <c r="D1382" s="144" t="s">
        <v>1818</v>
      </c>
      <c r="E1382" s="144" t="s">
        <v>1930</v>
      </c>
      <c r="F1382" s="144"/>
      <c r="G1382" s="144" t="s">
        <v>71</v>
      </c>
      <c r="H1382" s="144" t="s">
        <v>1777</v>
      </c>
      <c r="I1382" s="144" t="s">
        <v>5547</v>
      </c>
      <c r="J1382" s="144" t="s">
        <v>1817</v>
      </c>
      <c r="K1382" s="144"/>
      <c r="L1382" s="144"/>
      <c r="M1382" s="144" t="s">
        <v>5894</v>
      </c>
      <c r="N1382" s="145">
        <v>60</v>
      </c>
      <c r="O1382" s="146" t="b">
        <v>0</v>
      </c>
      <c r="P1382" s="144" t="s">
        <v>3075</v>
      </c>
      <c r="Q1382" t="s">
        <v>1823</v>
      </c>
      <c r="R1382" t="s">
        <v>630</v>
      </c>
    </row>
    <row r="1383" spans="1:18" x14ac:dyDescent="0.25">
      <c r="A1383" s="144" t="s">
        <v>14063</v>
      </c>
      <c r="B1383" s="144" t="s">
        <v>885</v>
      </c>
      <c r="C1383" s="144" t="s">
        <v>1817</v>
      </c>
      <c r="D1383" s="144" t="s">
        <v>1818</v>
      </c>
      <c r="E1383" s="144" t="s">
        <v>1911</v>
      </c>
      <c r="F1383" s="144"/>
      <c r="G1383" s="144" t="s">
        <v>71</v>
      </c>
      <c r="H1383" s="144" t="s">
        <v>1777</v>
      </c>
      <c r="I1383" s="144" t="s">
        <v>5547</v>
      </c>
      <c r="J1383" s="144" t="s">
        <v>1817</v>
      </c>
      <c r="K1383" s="144"/>
      <c r="L1383" s="144"/>
      <c r="M1383" s="144" t="s">
        <v>5895</v>
      </c>
      <c r="N1383" s="145">
        <v>60</v>
      </c>
      <c r="O1383" s="146" t="b">
        <v>0</v>
      </c>
      <c r="P1383" s="144" t="s">
        <v>3075</v>
      </c>
      <c r="Q1383" t="s">
        <v>1823</v>
      </c>
      <c r="R1383" t="s">
        <v>630</v>
      </c>
    </row>
    <row r="1384" spans="1:18" x14ac:dyDescent="0.25">
      <c r="A1384" s="144" t="s">
        <v>14395</v>
      </c>
      <c r="B1384" s="144" t="s">
        <v>885</v>
      </c>
      <c r="C1384" s="144" t="s">
        <v>1817</v>
      </c>
      <c r="D1384" s="144" t="s">
        <v>1818</v>
      </c>
      <c r="E1384" s="144" t="s">
        <v>1971</v>
      </c>
      <c r="F1384" s="144"/>
      <c r="G1384" s="144" t="s">
        <v>71</v>
      </c>
      <c r="H1384" s="144" t="s">
        <v>1777</v>
      </c>
      <c r="I1384" s="144" t="s">
        <v>5547</v>
      </c>
      <c r="J1384" s="144" t="s">
        <v>1817</v>
      </c>
      <c r="K1384" s="144"/>
      <c r="L1384" s="144"/>
      <c r="M1384" s="144" t="s">
        <v>5897</v>
      </c>
      <c r="N1384" s="145">
        <v>60</v>
      </c>
      <c r="O1384" s="146" t="b">
        <v>0</v>
      </c>
      <c r="P1384" s="144" t="s">
        <v>3075</v>
      </c>
      <c r="Q1384" t="s">
        <v>1823</v>
      </c>
      <c r="R1384" t="s">
        <v>630</v>
      </c>
    </row>
    <row r="1385" spans="1:18" x14ac:dyDescent="0.25">
      <c r="A1385" s="144" t="s">
        <v>14959</v>
      </c>
      <c r="B1385" s="144" t="s">
        <v>885</v>
      </c>
      <c r="C1385" s="144" t="s">
        <v>1817</v>
      </c>
      <c r="D1385" s="144" t="s">
        <v>1818</v>
      </c>
      <c r="E1385" s="144" t="s">
        <v>1955</v>
      </c>
      <c r="F1385" s="144"/>
      <c r="G1385" s="144" t="s">
        <v>1786</v>
      </c>
      <c r="H1385" s="144" t="s">
        <v>1787</v>
      </c>
      <c r="I1385" s="144" t="s">
        <v>5547</v>
      </c>
      <c r="J1385" s="144" t="s">
        <v>1817</v>
      </c>
      <c r="K1385" s="144"/>
      <c r="L1385" s="144"/>
      <c r="M1385" s="144" t="s">
        <v>5898</v>
      </c>
      <c r="N1385" s="145">
        <v>60</v>
      </c>
      <c r="O1385" s="146" t="b">
        <v>0</v>
      </c>
      <c r="P1385" s="144" t="s">
        <v>3075</v>
      </c>
      <c r="Q1385" t="s">
        <v>1823</v>
      </c>
      <c r="R1385" t="s">
        <v>630</v>
      </c>
    </row>
    <row r="1386" spans="1:18" x14ac:dyDescent="0.25">
      <c r="A1386" s="144" t="s">
        <v>14211</v>
      </c>
      <c r="B1386" s="144" t="s">
        <v>885</v>
      </c>
      <c r="C1386" s="144" t="s">
        <v>1817</v>
      </c>
      <c r="D1386" s="144" t="s">
        <v>1818</v>
      </c>
      <c r="E1386" s="144" t="s">
        <v>1930</v>
      </c>
      <c r="F1386" s="144"/>
      <c r="G1386" s="144" t="s">
        <v>71</v>
      </c>
      <c r="H1386" s="144" t="s">
        <v>1777</v>
      </c>
      <c r="I1386" s="144" t="s">
        <v>5547</v>
      </c>
      <c r="J1386" s="144" t="s">
        <v>1817</v>
      </c>
      <c r="K1386" s="144"/>
      <c r="L1386" s="144"/>
      <c r="M1386" s="144" t="s">
        <v>5899</v>
      </c>
      <c r="N1386" s="145">
        <v>60</v>
      </c>
      <c r="O1386" s="146" t="b">
        <v>0</v>
      </c>
      <c r="P1386" s="144" t="s">
        <v>3075</v>
      </c>
      <c r="Q1386" t="s">
        <v>1823</v>
      </c>
      <c r="R1386" t="s">
        <v>630</v>
      </c>
    </row>
    <row r="1387" spans="1:18" x14ac:dyDescent="0.25">
      <c r="A1387" s="144" t="s">
        <v>13784</v>
      </c>
      <c r="B1387" s="144" t="s">
        <v>885</v>
      </c>
      <c r="C1387" s="144" t="s">
        <v>1817</v>
      </c>
      <c r="D1387" s="144" t="s">
        <v>1818</v>
      </c>
      <c r="E1387" s="144" t="s">
        <v>1886</v>
      </c>
      <c r="F1387" s="144"/>
      <c r="G1387" s="144" t="s">
        <v>1786</v>
      </c>
      <c r="H1387" s="144" t="s">
        <v>1787</v>
      </c>
      <c r="I1387" s="144" t="s">
        <v>5547</v>
      </c>
      <c r="J1387" s="144" t="s">
        <v>1817</v>
      </c>
      <c r="K1387" s="144"/>
      <c r="L1387" s="144"/>
      <c r="M1387" s="144" t="s">
        <v>5901</v>
      </c>
      <c r="N1387" s="145">
        <v>60</v>
      </c>
      <c r="O1387" s="146" t="b">
        <v>0</v>
      </c>
      <c r="P1387" s="144" t="s">
        <v>3075</v>
      </c>
      <c r="Q1387" t="s">
        <v>1823</v>
      </c>
      <c r="R1387" t="s">
        <v>630</v>
      </c>
    </row>
    <row r="1388" spans="1:18" x14ac:dyDescent="0.25">
      <c r="A1388" s="144" t="s">
        <v>14064</v>
      </c>
      <c r="B1388" s="144" t="s">
        <v>885</v>
      </c>
      <c r="C1388" s="144" t="s">
        <v>1817</v>
      </c>
      <c r="D1388" s="144" t="s">
        <v>1818</v>
      </c>
      <c r="E1388" s="144" t="s">
        <v>1911</v>
      </c>
      <c r="F1388" s="144"/>
      <c r="G1388" s="144" t="s">
        <v>71</v>
      </c>
      <c r="H1388" s="144" t="s">
        <v>1777</v>
      </c>
      <c r="I1388" s="144" t="s">
        <v>5547</v>
      </c>
      <c r="J1388" s="144" t="s">
        <v>1817</v>
      </c>
      <c r="K1388" s="144"/>
      <c r="L1388" s="144"/>
      <c r="M1388" s="144" t="s">
        <v>5902</v>
      </c>
      <c r="N1388" s="145">
        <v>60</v>
      </c>
      <c r="O1388" s="146" t="b">
        <v>0</v>
      </c>
      <c r="P1388" s="144" t="s">
        <v>3075</v>
      </c>
      <c r="Q1388" t="s">
        <v>1823</v>
      </c>
      <c r="R1388" t="s">
        <v>630</v>
      </c>
    </row>
    <row r="1389" spans="1:18" x14ac:dyDescent="0.25">
      <c r="A1389" s="144" t="s">
        <v>14065</v>
      </c>
      <c r="B1389" s="144" t="s">
        <v>885</v>
      </c>
      <c r="C1389" s="144" t="s">
        <v>1817</v>
      </c>
      <c r="D1389" s="144" t="s">
        <v>1818</v>
      </c>
      <c r="E1389" s="144" t="s">
        <v>1911</v>
      </c>
      <c r="F1389" s="144"/>
      <c r="G1389" s="144" t="s">
        <v>1786</v>
      </c>
      <c r="H1389" s="144" t="s">
        <v>1787</v>
      </c>
      <c r="I1389" s="144" t="s">
        <v>5547</v>
      </c>
      <c r="J1389" s="144" t="s">
        <v>1817</v>
      </c>
      <c r="K1389" s="144"/>
      <c r="L1389" s="144"/>
      <c r="M1389" s="144" t="s">
        <v>5903</v>
      </c>
      <c r="N1389" s="145">
        <v>60</v>
      </c>
      <c r="O1389" s="146" t="b">
        <v>0</v>
      </c>
      <c r="P1389" s="144" t="s">
        <v>3075</v>
      </c>
      <c r="Q1389" t="s">
        <v>1823</v>
      </c>
      <c r="R1389" t="s">
        <v>630</v>
      </c>
    </row>
    <row r="1390" spans="1:18" x14ac:dyDescent="0.25">
      <c r="A1390" s="144" t="s">
        <v>14821</v>
      </c>
      <c r="B1390" s="144" t="s">
        <v>885</v>
      </c>
      <c r="C1390" s="144" t="s">
        <v>1817</v>
      </c>
      <c r="D1390" s="144" t="s">
        <v>1818</v>
      </c>
      <c r="E1390" s="144" t="s">
        <v>1858</v>
      </c>
      <c r="F1390" s="144"/>
      <c r="G1390" s="144" t="s">
        <v>71</v>
      </c>
      <c r="H1390" s="144" t="s">
        <v>1777</v>
      </c>
      <c r="I1390" s="144" t="s">
        <v>5547</v>
      </c>
      <c r="J1390" s="144" t="s">
        <v>1817</v>
      </c>
      <c r="K1390" s="144"/>
      <c r="L1390" s="144"/>
      <c r="M1390" s="144" t="s">
        <v>5904</v>
      </c>
      <c r="N1390" s="145">
        <v>60</v>
      </c>
      <c r="O1390" s="146" t="b">
        <v>0</v>
      </c>
      <c r="P1390" s="144" t="s">
        <v>3075</v>
      </c>
      <c r="Q1390" t="s">
        <v>1823</v>
      </c>
      <c r="R1390" t="s">
        <v>630</v>
      </c>
    </row>
    <row r="1391" spans="1:18" x14ac:dyDescent="0.25">
      <c r="A1391" s="144" t="s">
        <v>14483</v>
      </c>
      <c r="B1391" s="144" t="s">
        <v>885</v>
      </c>
      <c r="C1391" s="144" t="s">
        <v>1817</v>
      </c>
      <c r="D1391" s="144" t="s">
        <v>1818</v>
      </c>
      <c r="E1391" s="144" t="s">
        <v>1881</v>
      </c>
      <c r="F1391" s="144"/>
      <c r="G1391" s="144" t="s">
        <v>71</v>
      </c>
      <c r="H1391" s="144" t="s">
        <v>1777</v>
      </c>
      <c r="I1391" s="144" t="s">
        <v>5547</v>
      </c>
      <c r="J1391" s="144" t="s">
        <v>1817</v>
      </c>
      <c r="K1391" s="144"/>
      <c r="L1391" s="144"/>
      <c r="M1391" s="144" t="s">
        <v>5905</v>
      </c>
      <c r="N1391" s="145">
        <v>60</v>
      </c>
      <c r="O1391" s="146" t="b">
        <v>0</v>
      </c>
      <c r="P1391" s="144" t="s">
        <v>3075</v>
      </c>
      <c r="Q1391" t="s">
        <v>1823</v>
      </c>
      <c r="R1391" t="s">
        <v>630</v>
      </c>
    </row>
    <row r="1392" spans="1:18" x14ac:dyDescent="0.25">
      <c r="A1392" s="144" t="s">
        <v>14212</v>
      </c>
      <c r="B1392" s="144" t="s">
        <v>885</v>
      </c>
      <c r="C1392" s="144" t="s">
        <v>1817</v>
      </c>
      <c r="D1392" s="144" t="s">
        <v>1818</v>
      </c>
      <c r="E1392" s="144" t="s">
        <v>1930</v>
      </c>
      <c r="F1392" s="144"/>
      <c r="G1392" s="144" t="s">
        <v>71</v>
      </c>
      <c r="H1392" s="144" t="s">
        <v>1777</v>
      </c>
      <c r="I1392" s="144" t="s">
        <v>5547</v>
      </c>
      <c r="J1392" s="144" t="s">
        <v>1817</v>
      </c>
      <c r="K1392" s="144"/>
      <c r="L1392" s="144"/>
      <c r="M1392" s="144" t="s">
        <v>5906</v>
      </c>
      <c r="N1392" s="145">
        <v>60</v>
      </c>
      <c r="O1392" s="146" t="b">
        <v>0</v>
      </c>
      <c r="P1392" s="144" t="s">
        <v>3075</v>
      </c>
      <c r="Q1392" t="s">
        <v>1823</v>
      </c>
      <c r="R1392" t="s">
        <v>630</v>
      </c>
    </row>
    <row r="1393" spans="1:18" x14ac:dyDescent="0.25">
      <c r="A1393" s="144" t="s">
        <v>14484</v>
      </c>
      <c r="B1393" s="144" t="s">
        <v>885</v>
      </c>
      <c r="C1393" s="144" t="s">
        <v>1817</v>
      </c>
      <c r="D1393" s="144" t="s">
        <v>1818</v>
      </c>
      <c r="E1393" s="144" t="s">
        <v>1881</v>
      </c>
      <c r="F1393" s="144"/>
      <c r="G1393" s="144" t="s">
        <v>71</v>
      </c>
      <c r="H1393" s="144" t="s">
        <v>1777</v>
      </c>
      <c r="I1393" s="144" t="s">
        <v>5547</v>
      </c>
      <c r="J1393" s="144" t="s">
        <v>1817</v>
      </c>
      <c r="K1393" s="144"/>
      <c r="L1393" s="144"/>
      <c r="M1393" s="144" t="s">
        <v>5907</v>
      </c>
      <c r="N1393" s="145">
        <v>60</v>
      </c>
      <c r="O1393" s="146" t="b">
        <v>0</v>
      </c>
      <c r="P1393" s="144" t="s">
        <v>3075</v>
      </c>
      <c r="Q1393" t="s">
        <v>1823</v>
      </c>
      <c r="R1393" t="s">
        <v>630</v>
      </c>
    </row>
    <row r="1394" spans="1:18" x14ac:dyDescent="0.25">
      <c r="A1394" s="144" t="s">
        <v>14485</v>
      </c>
      <c r="B1394" s="144" t="s">
        <v>885</v>
      </c>
      <c r="C1394" s="144" t="s">
        <v>1817</v>
      </c>
      <c r="D1394" s="144" t="s">
        <v>1818</v>
      </c>
      <c r="E1394" s="144" t="s">
        <v>1881</v>
      </c>
      <c r="F1394" s="144"/>
      <c r="G1394" s="144" t="s">
        <v>71</v>
      </c>
      <c r="H1394" s="144" t="s">
        <v>1777</v>
      </c>
      <c r="I1394" s="144" t="s">
        <v>5547</v>
      </c>
      <c r="J1394" s="144" t="s">
        <v>1817</v>
      </c>
      <c r="K1394" s="144"/>
      <c r="L1394" s="144"/>
      <c r="M1394" s="144" t="s">
        <v>5908</v>
      </c>
      <c r="N1394" s="145">
        <v>60</v>
      </c>
      <c r="O1394" s="146" t="b">
        <v>0</v>
      </c>
      <c r="P1394" s="144" t="s">
        <v>3075</v>
      </c>
      <c r="Q1394" t="s">
        <v>1823</v>
      </c>
      <c r="R1394" t="s">
        <v>630</v>
      </c>
    </row>
    <row r="1395" spans="1:18" x14ac:dyDescent="0.25">
      <c r="A1395" s="144" t="s">
        <v>14110</v>
      </c>
      <c r="B1395" s="144" t="s">
        <v>5660</v>
      </c>
      <c r="C1395" s="144" t="s">
        <v>1817</v>
      </c>
      <c r="D1395" s="144" t="s">
        <v>1818</v>
      </c>
      <c r="E1395" s="144" t="s">
        <v>2734</v>
      </c>
      <c r="F1395" s="144"/>
      <c r="G1395" s="144" t="s">
        <v>1786</v>
      </c>
      <c r="H1395" s="144" t="s">
        <v>1787</v>
      </c>
      <c r="I1395" s="144" t="s">
        <v>5547</v>
      </c>
      <c r="J1395" s="144" t="s">
        <v>1817</v>
      </c>
      <c r="K1395" s="144"/>
      <c r="L1395" s="144"/>
      <c r="M1395" s="144" t="s">
        <v>5909</v>
      </c>
      <c r="N1395" s="145">
        <v>60</v>
      </c>
      <c r="O1395" s="146" t="b">
        <v>0</v>
      </c>
      <c r="P1395" s="144" t="s">
        <v>3075</v>
      </c>
      <c r="Q1395" t="s">
        <v>1823</v>
      </c>
      <c r="R1395" t="s">
        <v>630</v>
      </c>
    </row>
    <row r="1396" spans="1:18" x14ac:dyDescent="0.25">
      <c r="A1396" s="144" t="s">
        <v>14486</v>
      </c>
      <c r="B1396" s="144" t="s">
        <v>885</v>
      </c>
      <c r="C1396" s="144" t="s">
        <v>1817</v>
      </c>
      <c r="D1396" s="144" t="s">
        <v>1818</v>
      </c>
      <c r="E1396" s="144" t="s">
        <v>1881</v>
      </c>
      <c r="F1396" s="144"/>
      <c r="G1396" s="144" t="s">
        <v>71</v>
      </c>
      <c r="H1396" s="144" t="s">
        <v>1777</v>
      </c>
      <c r="I1396" s="144" t="s">
        <v>5547</v>
      </c>
      <c r="J1396" s="144" t="s">
        <v>1817</v>
      </c>
      <c r="K1396" s="144"/>
      <c r="L1396" s="144"/>
      <c r="M1396" s="144" t="s">
        <v>5910</v>
      </c>
      <c r="N1396" s="145">
        <v>60</v>
      </c>
      <c r="O1396" s="146" t="b">
        <v>0</v>
      </c>
      <c r="P1396" s="144" t="s">
        <v>3075</v>
      </c>
      <c r="Q1396" t="s">
        <v>1823</v>
      </c>
      <c r="R1396" t="s">
        <v>630</v>
      </c>
    </row>
    <row r="1397" spans="1:18" x14ac:dyDescent="0.25">
      <c r="A1397" s="144" t="s">
        <v>14396</v>
      </c>
      <c r="B1397" s="144" t="s">
        <v>885</v>
      </c>
      <c r="C1397" s="144" t="s">
        <v>1817</v>
      </c>
      <c r="D1397" s="144" t="s">
        <v>1818</v>
      </c>
      <c r="E1397" s="144" t="s">
        <v>1971</v>
      </c>
      <c r="F1397" s="144"/>
      <c r="G1397" s="144" t="s">
        <v>71</v>
      </c>
      <c r="H1397" s="144" t="s">
        <v>1777</v>
      </c>
      <c r="I1397" s="144" t="s">
        <v>5547</v>
      </c>
      <c r="J1397" s="144" t="s">
        <v>1817</v>
      </c>
      <c r="K1397" s="144"/>
      <c r="L1397" s="144"/>
      <c r="M1397" s="144" t="s">
        <v>5911</v>
      </c>
      <c r="N1397" s="145">
        <v>60</v>
      </c>
      <c r="O1397" s="146" t="b">
        <v>0</v>
      </c>
      <c r="P1397" s="144" t="s">
        <v>3075</v>
      </c>
      <c r="Q1397" t="s">
        <v>1823</v>
      </c>
      <c r="R1397" t="s">
        <v>630</v>
      </c>
    </row>
    <row r="1398" spans="1:18" x14ac:dyDescent="0.25">
      <c r="A1398" s="144" t="s">
        <v>14397</v>
      </c>
      <c r="B1398" s="144" t="s">
        <v>885</v>
      </c>
      <c r="C1398" s="144" t="s">
        <v>1817</v>
      </c>
      <c r="D1398" s="144" t="s">
        <v>1818</v>
      </c>
      <c r="E1398" s="144" t="s">
        <v>1971</v>
      </c>
      <c r="F1398" s="144"/>
      <c r="G1398" s="144" t="s">
        <v>71</v>
      </c>
      <c r="H1398" s="144" t="s">
        <v>1777</v>
      </c>
      <c r="I1398" s="144" t="s">
        <v>5547</v>
      </c>
      <c r="J1398" s="144" t="s">
        <v>1817</v>
      </c>
      <c r="K1398" s="144"/>
      <c r="L1398" s="144"/>
      <c r="M1398" s="144" t="s">
        <v>5912</v>
      </c>
      <c r="N1398" s="145">
        <v>60</v>
      </c>
      <c r="O1398" s="146" t="b">
        <v>0</v>
      </c>
      <c r="P1398" s="144" t="s">
        <v>3075</v>
      </c>
      <c r="Q1398" t="s">
        <v>1823</v>
      </c>
      <c r="R1398" t="s">
        <v>630</v>
      </c>
    </row>
    <row r="1399" spans="1:18" x14ac:dyDescent="0.25">
      <c r="A1399" s="144" t="s">
        <v>14822</v>
      </c>
      <c r="B1399" s="144" t="s">
        <v>885</v>
      </c>
      <c r="C1399" s="144" t="s">
        <v>1817</v>
      </c>
      <c r="D1399" s="144" t="s">
        <v>1818</v>
      </c>
      <c r="E1399" s="144" t="s">
        <v>1858</v>
      </c>
      <c r="F1399" s="144"/>
      <c r="G1399" s="144" t="s">
        <v>1786</v>
      </c>
      <c r="H1399" s="144" t="s">
        <v>1787</v>
      </c>
      <c r="I1399" s="144" t="s">
        <v>5547</v>
      </c>
      <c r="J1399" s="144" t="s">
        <v>1817</v>
      </c>
      <c r="K1399" s="144"/>
      <c r="L1399" s="144"/>
      <c r="M1399" s="144" t="s">
        <v>5913</v>
      </c>
      <c r="N1399" s="145">
        <v>60</v>
      </c>
      <c r="O1399" s="146" t="b">
        <v>0</v>
      </c>
      <c r="P1399" s="144" t="s">
        <v>3075</v>
      </c>
      <c r="Q1399" t="s">
        <v>1823</v>
      </c>
      <c r="R1399" t="s">
        <v>630</v>
      </c>
    </row>
    <row r="1400" spans="1:18" x14ac:dyDescent="0.25">
      <c r="A1400" s="144" t="s">
        <v>14487</v>
      </c>
      <c r="B1400" s="144" t="s">
        <v>885</v>
      </c>
      <c r="C1400" s="144" t="s">
        <v>1817</v>
      </c>
      <c r="D1400" s="144" t="s">
        <v>1818</v>
      </c>
      <c r="E1400" s="144" t="s">
        <v>1881</v>
      </c>
      <c r="F1400" s="144"/>
      <c r="G1400" s="144" t="s">
        <v>71</v>
      </c>
      <c r="H1400" s="144" t="s">
        <v>1777</v>
      </c>
      <c r="I1400" s="144" t="s">
        <v>5547</v>
      </c>
      <c r="J1400" s="144" t="s">
        <v>1817</v>
      </c>
      <c r="K1400" s="144"/>
      <c r="L1400" s="144"/>
      <c r="M1400" s="144" t="s">
        <v>5914</v>
      </c>
      <c r="N1400" s="145">
        <v>60</v>
      </c>
      <c r="O1400" s="146" t="b">
        <v>0</v>
      </c>
      <c r="P1400" s="144" t="s">
        <v>3075</v>
      </c>
      <c r="Q1400" t="s">
        <v>1823</v>
      </c>
      <c r="R1400" t="s">
        <v>630</v>
      </c>
    </row>
    <row r="1401" spans="1:18" x14ac:dyDescent="0.25">
      <c r="A1401" s="144" t="s">
        <v>14283</v>
      </c>
      <c r="B1401" s="144" t="s">
        <v>883</v>
      </c>
      <c r="C1401" s="144" t="s">
        <v>1817</v>
      </c>
      <c r="D1401" s="144" t="s">
        <v>1818</v>
      </c>
      <c r="E1401" s="144" t="s">
        <v>1926</v>
      </c>
      <c r="F1401" s="144"/>
      <c r="G1401" s="144" t="s">
        <v>70</v>
      </c>
      <c r="H1401" s="144" t="s">
        <v>1779</v>
      </c>
      <c r="I1401" s="144" t="s">
        <v>5547</v>
      </c>
      <c r="J1401" s="144" t="s">
        <v>1817</v>
      </c>
      <c r="K1401" s="144"/>
      <c r="L1401" s="144"/>
      <c r="M1401" s="144" t="s">
        <v>5916</v>
      </c>
      <c r="N1401" s="145">
        <v>60</v>
      </c>
      <c r="O1401" s="146" t="b">
        <v>0</v>
      </c>
      <c r="P1401" s="144" t="s">
        <v>3075</v>
      </c>
      <c r="Q1401" t="s">
        <v>1823</v>
      </c>
      <c r="R1401" t="s">
        <v>630</v>
      </c>
    </row>
    <row r="1402" spans="1:18" x14ac:dyDescent="0.25">
      <c r="A1402" s="144" t="s">
        <v>14357</v>
      </c>
      <c r="B1402" s="144" t="s">
        <v>885</v>
      </c>
      <c r="C1402" s="144" t="s">
        <v>1817</v>
      </c>
      <c r="D1402" s="144" t="s">
        <v>1818</v>
      </c>
      <c r="E1402" s="144" t="s">
        <v>1819</v>
      </c>
      <c r="F1402" s="144"/>
      <c r="G1402" s="144" t="s">
        <v>1786</v>
      </c>
      <c r="H1402" s="144" t="s">
        <v>1787</v>
      </c>
      <c r="I1402" s="144" t="s">
        <v>5547</v>
      </c>
      <c r="J1402" s="144" t="s">
        <v>1817</v>
      </c>
      <c r="K1402" s="144"/>
      <c r="L1402" s="144"/>
      <c r="M1402" s="144" t="s">
        <v>5917</v>
      </c>
      <c r="N1402" s="145">
        <v>60</v>
      </c>
      <c r="O1402" s="146" t="b">
        <v>0</v>
      </c>
      <c r="P1402" s="144" t="s">
        <v>3075</v>
      </c>
      <c r="Q1402" t="s">
        <v>1823</v>
      </c>
      <c r="R1402" t="s">
        <v>630</v>
      </c>
    </row>
    <row r="1403" spans="1:18" x14ac:dyDescent="0.25">
      <c r="A1403" s="144" t="s">
        <v>14398</v>
      </c>
      <c r="B1403" s="144" t="s">
        <v>885</v>
      </c>
      <c r="C1403" s="144" t="s">
        <v>1817</v>
      </c>
      <c r="D1403" s="144" t="s">
        <v>1818</v>
      </c>
      <c r="E1403" s="144" t="s">
        <v>1971</v>
      </c>
      <c r="F1403" s="144"/>
      <c r="G1403" s="144" t="s">
        <v>71</v>
      </c>
      <c r="H1403" s="144" t="s">
        <v>1777</v>
      </c>
      <c r="I1403" s="144" t="s">
        <v>5547</v>
      </c>
      <c r="J1403" s="144" t="s">
        <v>1817</v>
      </c>
      <c r="K1403" s="144"/>
      <c r="L1403" s="144"/>
      <c r="M1403" s="144" t="s">
        <v>5918</v>
      </c>
      <c r="N1403" s="145">
        <v>60</v>
      </c>
      <c r="O1403" s="146" t="b">
        <v>0</v>
      </c>
      <c r="P1403" s="144" t="s">
        <v>3075</v>
      </c>
      <c r="Q1403" t="s">
        <v>1823</v>
      </c>
      <c r="R1403" t="s">
        <v>630</v>
      </c>
    </row>
    <row r="1404" spans="1:18" x14ac:dyDescent="0.25">
      <c r="A1404" s="144" t="s">
        <v>13785</v>
      </c>
      <c r="B1404" s="144" t="s">
        <v>885</v>
      </c>
      <c r="C1404" s="144" t="s">
        <v>1817</v>
      </c>
      <c r="D1404" s="144" t="s">
        <v>1818</v>
      </c>
      <c r="E1404" s="144" t="s">
        <v>1886</v>
      </c>
      <c r="F1404" s="144"/>
      <c r="G1404" s="144" t="s">
        <v>70</v>
      </c>
      <c r="H1404" s="144" t="s">
        <v>1779</v>
      </c>
      <c r="I1404" s="144" t="s">
        <v>5547</v>
      </c>
      <c r="J1404" s="144" t="s">
        <v>1817</v>
      </c>
      <c r="K1404" s="144"/>
      <c r="L1404" s="144"/>
      <c r="M1404" s="144" t="s">
        <v>5919</v>
      </c>
      <c r="N1404" s="145">
        <v>60</v>
      </c>
      <c r="O1404" s="146" t="b">
        <v>0</v>
      </c>
      <c r="P1404" s="144" t="s">
        <v>3075</v>
      </c>
      <c r="Q1404" t="s">
        <v>1823</v>
      </c>
      <c r="R1404" t="s">
        <v>630</v>
      </c>
    </row>
    <row r="1405" spans="1:18" x14ac:dyDescent="0.25">
      <c r="A1405" s="144" t="s">
        <v>13813</v>
      </c>
      <c r="B1405" s="144" t="s">
        <v>885</v>
      </c>
      <c r="C1405" s="144" t="s">
        <v>1817</v>
      </c>
      <c r="D1405" s="144" t="s">
        <v>1818</v>
      </c>
      <c r="E1405" s="144" t="s">
        <v>2086</v>
      </c>
      <c r="F1405" s="144"/>
      <c r="G1405" s="144" t="s">
        <v>70</v>
      </c>
      <c r="H1405" s="144" t="s">
        <v>1779</v>
      </c>
      <c r="I1405" s="144" t="s">
        <v>5547</v>
      </c>
      <c r="J1405" s="144" t="s">
        <v>1817</v>
      </c>
      <c r="K1405" s="144"/>
      <c r="L1405" s="144"/>
      <c r="M1405" s="144" t="s">
        <v>5920</v>
      </c>
      <c r="N1405" s="145">
        <v>60</v>
      </c>
      <c r="O1405" s="146" t="b">
        <v>0</v>
      </c>
      <c r="P1405" s="144" t="s">
        <v>3075</v>
      </c>
      <c r="Q1405" t="s">
        <v>1823</v>
      </c>
      <c r="R1405" t="s">
        <v>630</v>
      </c>
    </row>
    <row r="1406" spans="1:18" x14ac:dyDescent="0.25">
      <c r="A1406" s="144" t="s">
        <v>14399</v>
      </c>
      <c r="B1406" s="144" t="s">
        <v>885</v>
      </c>
      <c r="C1406" s="144" t="s">
        <v>1817</v>
      </c>
      <c r="D1406" s="144" t="s">
        <v>1818</v>
      </c>
      <c r="E1406" s="144" t="s">
        <v>1971</v>
      </c>
      <c r="F1406" s="144"/>
      <c r="G1406" s="144" t="s">
        <v>71</v>
      </c>
      <c r="H1406" s="144" t="s">
        <v>1777</v>
      </c>
      <c r="I1406" s="144" t="s">
        <v>5547</v>
      </c>
      <c r="J1406" s="144" t="s">
        <v>1817</v>
      </c>
      <c r="K1406" s="144"/>
      <c r="L1406" s="144"/>
      <c r="M1406" s="144" t="s">
        <v>5921</v>
      </c>
      <c r="N1406" s="145">
        <v>60</v>
      </c>
      <c r="O1406" s="146" t="b">
        <v>0</v>
      </c>
      <c r="P1406" s="144" t="s">
        <v>3075</v>
      </c>
      <c r="Q1406" t="s">
        <v>1823</v>
      </c>
      <c r="R1406" t="s">
        <v>630</v>
      </c>
    </row>
    <row r="1407" spans="1:18" x14ac:dyDescent="0.25">
      <c r="A1407" s="144" t="s">
        <v>13911</v>
      </c>
      <c r="B1407" s="144" t="s">
        <v>885</v>
      </c>
      <c r="C1407" s="144" t="s">
        <v>1817</v>
      </c>
      <c r="D1407" s="144" t="s">
        <v>1818</v>
      </c>
      <c r="E1407" s="144" t="s">
        <v>1832</v>
      </c>
      <c r="F1407" s="144"/>
      <c r="G1407" s="144" t="s">
        <v>70</v>
      </c>
      <c r="H1407" s="144" t="s">
        <v>1779</v>
      </c>
      <c r="I1407" s="144" t="s">
        <v>5547</v>
      </c>
      <c r="J1407" s="144" t="s">
        <v>1817</v>
      </c>
      <c r="K1407" s="144"/>
      <c r="L1407" s="144"/>
      <c r="M1407" s="144" t="s">
        <v>5922</v>
      </c>
      <c r="N1407" s="145">
        <v>60</v>
      </c>
      <c r="O1407" s="146" t="b">
        <v>0</v>
      </c>
      <c r="P1407" s="144" t="s">
        <v>3075</v>
      </c>
      <c r="Q1407" t="s">
        <v>1823</v>
      </c>
      <c r="R1407" t="s">
        <v>630</v>
      </c>
    </row>
    <row r="1408" spans="1:18" x14ac:dyDescent="0.25">
      <c r="A1408" s="144" t="s">
        <v>14066</v>
      </c>
      <c r="B1408" s="144" t="s">
        <v>885</v>
      </c>
      <c r="C1408" s="144" t="s">
        <v>1817</v>
      </c>
      <c r="D1408" s="144" t="s">
        <v>1818</v>
      </c>
      <c r="E1408" s="144" t="s">
        <v>1911</v>
      </c>
      <c r="F1408" s="144"/>
      <c r="G1408" s="144" t="s">
        <v>71</v>
      </c>
      <c r="H1408" s="144" t="s">
        <v>1777</v>
      </c>
      <c r="I1408" s="144" t="s">
        <v>5547</v>
      </c>
      <c r="J1408" s="144" t="s">
        <v>1817</v>
      </c>
      <c r="K1408" s="144"/>
      <c r="L1408" s="144"/>
      <c r="M1408" s="144" t="s">
        <v>5923</v>
      </c>
      <c r="N1408" s="145">
        <v>60</v>
      </c>
      <c r="O1408" s="146" t="b">
        <v>0</v>
      </c>
      <c r="P1408" s="144" t="s">
        <v>3075</v>
      </c>
      <c r="Q1408" t="s">
        <v>1823</v>
      </c>
      <c r="R1408" t="s">
        <v>630</v>
      </c>
    </row>
    <row r="1409" spans="1:18" x14ac:dyDescent="0.25">
      <c r="A1409" s="144" t="s">
        <v>14400</v>
      </c>
      <c r="B1409" s="144" t="s">
        <v>885</v>
      </c>
      <c r="C1409" s="144" t="s">
        <v>1817</v>
      </c>
      <c r="D1409" s="144" t="s">
        <v>1818</v>
      </c>
      <c r="E1409" s="144" t="s">
        <v>1971</v>
      </c>
      <c r="F1409" s="144"/>
      <c r="G1409" s="144" t="s">
        <v>71</v>
      </c>
      <c r="H1409" s="144" t="s">
        <v>1777</v>
      </c>
      <c r="I1409" s="144" t="s">
        <v>5547</v>
      </c>
      <c r="J1409" s="144" t="s">
        <v>1817</v>
      </c>
      <c r="K1409" s="144"/>
      <c r="L1409" s="144"/>
      <c r="M1409" s="144" t="s">
        <v>5924</v>
      </c>
      <c r="N1409" s="145">
        <v>60</v>
      </c>
      <c r="O1409" s="146" t="b">
        <v>0</v>
      </c>
      <c r="P1409" s="144" t="s">
        <v>3075</v>
      </c>
      <c r="Q1409" t="s">
        <v>1823</v>
      </c>
      <c r="R1409" t="s">
        <v>630</v>
      </c>
    </row>
    <row r="1410" spans="1:18" x14ac:dyDescent="0.25">
      <c r="A1410" s="144" t="s">
        <v>14861</v>
      </c>
      <c r="B1410" s="144" t="s">
        <v>883</v>
      </c>
      <c r="C1410" s="144" t="s">
        <v>1817</v>
      </c>
      <c r="D1410" s="144" t="s">
        <v>1818</v>
      </c>
      <c r="E1410" s="144" t="s">
        <v>2072</v>
      </c>
      <c r="F1410" s="144"/>
      <c r="G1410" s="144" t="s">
        <v>70</v>
      </c>
      <c r="H1410" s="144" t="s">
        <v>1779</v>
      </c>
      <c r="I1410" s="144" t="s">
        <v>5547</v>
      </c>
      <c r="J1410" s="144" t="s">
        <v>1817</v>
      </c>
      <c r="K1410" s="144"/>
      <c r="L1410" s="144"/>
      <c r="M1410" s="144" t="s">
        <v>5925</v>
      </c>
      <c r="N1410" s="145">
        <v>60</v>
      </c>
      <c r="O1410" s="146" t="b">
        <v>0</v>
      </c>
      <c r="P1410" s="144" t="s">
        <v>3075</v>
      </c>
      <c r="Q1410" t="s">
        <v>1823</v>
      </c>
      <c r="R1410" t="s">
        <v>630</v>
      </c>
    </row>
    <row r="1411" spans="1:18" x14ac:dyDescent="0.25">
      <c r="A1411" s="144" t="s">
        <v>13814</v>
      </c>
      <c r="B1411" s="144" t="s">
        <v>883</v>
      </c>
      <c r="C1411" s="144" t="s">
        <v>1817</v>
      </c>
      <c r="D1411" s="144" t="s">
        <v>1818</v>
      </c>
      <c r="E1411" s="144" t="s">
        <v>2086</v>
      </c>
      <c r="F1411" s="144"/>
      <c r="G1411" s="144" t="s">
        <v>70</v>
      </c>
      <c r="H1411" s="144" t="s">
        <v>1779</v>
      </c>
      <c r="I1411" s="144" t="s">
        <v>5547</v>
      </c>
      <c r="J1411" s="144" t="s">
        <v>1817</v>
      </c>
      <c r="K1411" s="144"/>
      <c r="L1411" s="144"/>
      <c r="M1411" s="144" t="s">
        <v>5926</v>
      </c>
      <c r="N1411" s="145">
        <v>60</v>
      </c>
      <c r="O1411" s="146" t="b">
        <v>0</v>
      </c>
      <c r="P1411" s="144" t="s">
        <v>3075</v>
      </c>
      <c r="Q1411" t="s">
        <v>1823</v>
      </c>
      <c r="R1411" t="s">
        <v>630</v>
      </c>
    </row>
    <row r="1412" spans="1:18" x14ac:dyDescent="0.25">
      <c r="A1412" s="144" t="s">
        <v>14401</v>
      </c>
      <c r="B1412" s="144" t="s">
        <v>885</v>
      </c>
      <c r="C1412" s="144" t="s">
        <v>1817</v>
      </c>
      <c r="D1412" s="144" t="s">
        <v>1818</v>
      </c>
      <c r="E1412" s="144" t="s">
        <v>1971</v>
      </c>
      <c r="F1412" s="144"/>
      <c r="G1412" s="144" t="s">
        <v>71</v>
      </c>
      <c r="H1412" s="144" t="s">
        <v>1777</v>
      </c>
      <c r="I1412" s="144" t="s">
        <v>5547</v>
      </c>
      <c r="J1412" s="144" t="s">
        <v>1817</v>
      </c>
      <c r="K1412" s="144"/>
      <c r="L1412" s="144"/>
      <c r="M1412" s="144" t="s">
        <v>5928</v>
      </c>
      <c r="N1412" s="145">
        <v>60</v>
      </c>
      <c r="O1412" s="146" t="b">
        <v>0</v>
      </c>
      <c r="P1412" s="144" t="s">
        <v>3075</v>
      </c>
      <c r="Q1412" t="s">
        <v>1823</v>
      </c>
      <c r="R1412" t="s">
        <v>630</v>
      </c>
    </row>
    <row r="1413" spans="1:18" x14ac:dyDescent="0.25">
      <c r="A1413" s="144" t="s">
        <v>13912</v>
      </c>
      <c r="B1413" s="144" t="s">
        <v>885</v>
      </c>
      <c r="C1413" s="144" t="s">
        <v>1817</v>
      </c>
      <c r="D1413" s="144" t="s">
        <v>1818</v>
      </c>
      <c r="E1413" s="144" t="s">
        <v>1832</v>
      </c>
      <c r="F1413" s="144"/>
      <c r="G1413" s="144" t="s">
        <v>70</v>
      </c>
      <c r="H1413" s="144" t="s">
        <v>1779</v>
      </c>
      <c r="I1413" s="144" t="s">
        <v>5547</v>
      </c>
      <c r="J1413" s="144" t="s">
        <v>1817</v>
      </c>
      <c r="K1413" s="144"/>
      <c r="L1413" s="144"/>
      <c r="M1413" s="144" t="s">
        <v>5929</v>
      </c>
      <c r="N1413" s="145">
        <v>60</v>
      </c>
      <c r="O1413" s="146" t="b">
        <v>0</v>
      </c>
      <c r="P1413" s="144" t="s">
        <v>3075</v>
      </c>
      <c r="Q1413" t="s">
        <v>1823</v>
      </c>
      <c r="R1413" t="s">
        <v>630</v>
      </c>
    </row>
    <row r="1414" spans="1:18" x14ac:dyDescent="0.25">
      <c r="A1414" s="144" t="s">
        <v>14488</v>
      </c>
      <c r="B1414" s="144" t="s">
        <v>885</v>
      </c>
      <c r="C1414" s="144" t="s">
        <v>1817</v>
      </c>
      <c r="D1414" s="144" t="s">
        <v>1818</v>
      </c>
      <c r="E1414" s="144" t="s">
        <v>1881</v>
      </c>
      <c r="F1414" s="144"/>
      <c r="G1414" s="144" t="s">
        <v>71</v>
      </c>
      <c r="H1414" s="144" t="s">
        <v>1777</v>
      </c>
      <c r="I1414" s="144" t="s">
        <v>5547</v>
      </c>
      <c r="J1414" s="144" t="s">
        <v>1817</v>
      </c>
      <c r="K1414" s="144"/>
      <c r="L1414" s="144"/>
      <c r="M1414" s="144" t="s">
        <v>5930</v>
      </c>
      <c r="N1414" s="145">
        <v>60</v>
      </c>
      <c r="O1414" s="146" t="b">
        <v>0</v>
      </c>
      <c r="P1414" s="144" t="s">
        <v>3075</v>
      </c>
      <c r="Q1414" t="s">
        <v>1823</v>
      </c>
      <c r="R1414" t="s">
        <v>630</v>
      </c>
    </row>
    <row r="1415" spans="1:18" x14ac:dyDescent="0.25">
      <c r="A1415" s="144" t="s">
        <v>14489</v>
      </c>
      <c r="B1415" s="144" t="s">
        <v>885</v>
      </c>
      <c r="C1415" s="144" t="s">
        <v>1817</v>
      </c>
      <c r="D1415" s="144" t="s">
        <v>1818</v>
      </c>
      <c r="E1415" s="144" t="s">
        <v>1881</v>
      </c>
      <c r="F1415" s="144"/>
      <c r="G1415" s="144" t="s">
        <v>71</v>
      </c>
      <c r="H1415" s="144" t="s">
        <v>1777</v>
      </c>
      <c r="I1415" s="144" t="s">
        <v>5547</v>
      </c>
      <c r="J1415" s="144" t="s">
        <v>1817</v>
      </c>
      <c r="K1415" s="144"/>
      <c r="L1415" s="144"/>
      <c r="M1415" s="144" t="s">
        <v>5931</v>
      </c>
      <c r="N1415" s="145">
        <v>60</v>
      </c>
      <c r="O1415" s="146" t="b">
        <v>0</v>
      </c>
      <c r="P1415" s="144" t="s">
        <v>3075</v>
      </c>
      <c r="Q1415" t="s">
        <v>1823</v>
      </c>
      <c r="R1415" t="s">
        <v>630</v>
      </c>
    </row>
    <row r="1416" spans="1:18" x14ac:dyDescent="0.25">
      <c r="A1416" s="144" t="s">
        <v>14599</v>
      </c>
      <c r="B1416" s="144" t="s">
        <v>885</v>
      </c>
      <c r="C1416" s="144" t="s">
        <v>1817</v>
      </c>
      <c r="D1416" s="144" t="s">
        <v>1818</v>
      </c>
      <c r="E1416" s="144" t="s">
        <v>1938</v>
      </c>
      <c r="F1416" s="144"/>
      <c r="G1416" s="144" t="s">
        <v>70</v>
      </c>
      <c r="H1416" s="144" t="s">
        <v>1779</v>
      </c>
      <c r="I1416" s="144" t="s">
        <v>5547</v>
      </c>
      <c r="J1416" s="144" t="s">
        <v>1817</v>
      </c>
      <c r="K1416" s="144"/>
      <c r="L1416" s="144"/>
      <c r="M1416" s="144" t="s">
        <v>5933</v>
      </c>
      <c r="N1416" s="145">
        <v>60</v>
      </c>
      <c r="O1416" s="146" t="b">
        <v>0</v>
      </c>
      <c r="P1416" s="144" t="s">
        <v>3075</v>
      </c>
      <c r="Q1416" t="s">
        <v>1823</v>
      </c>
      <c r="R1416" t="s">
        <v>630</v>
      </c>
    </row>
    <row r="1417" spans="1:18" x14ac:dyDescent="0.25">
      <c r="A1417" s="144" t="s">
        <v>14960</v>
      </c>
      <c r="B1417" s="144" t="s">
        <v>885</v>
      </c>
      <c r="C1417" s="144" t="s">
        <v>1817</v>
      </c>
      <c r="D1417" s="144" t="s">
        <v>1818</v>
      </c>
      <c r="E1417" s="144" t="s">
        <v>1955</v>
      </c>
      <c r="F1417" s="144"/>
      <c r="G1417" s="144" t="s">
        <v>1786</v>
      </c>
      <c r="H1417" s="144" t="s">
        <v>1787</v>
      </c>
      <c r="I1417" s="144" t="s">
        <v>5547</v>
      </c>
      <c r="J1417" s="144" t="s">
        <v>1817</v>
      </c>
      <c r="K1417" s="144"/>
      <c r="L1417" s="144"/>
      <c r="M1417" s="144" t="s">
        <v>5934</v>
      </c>
      <c r="N1417" s="145">
        <v>60</v>
      </c>
      <c r="O1417" s="146" t="b">
        <v>0</v>
      </c>
      <c r="P1417" s="144" t="s">
        <v>3075</v>
      </c>
      <c r="Q1417" t="s">
        <v>1823</v>
      </c>
      <c r="R1417" t="s">
        <v>630</v>
      </c>
    </row>
    <row r="1418" spans="1:18" x14ac:dyDescent="0.25">
      <c r="A1418" s="144" t="s">
        <v>13913</v>
      </c>
      <c r="B1418" s="144" t="s">
        <v>885</v>
      </c>
      <c r="C1418" s="144" t="s">
        <v>1817</v>
      </c>
      <c r="D1418" s="144" t="s">
        <v>1818</v>
      </c>
      <c r="E1418" s="144" t="s">
        <v>1832</v>
      </c>
      <c r="F1418" s="144"/>
      <c r="G1418" s="144" t="s">
        <v>70</v>
      </c>
      <c r="H1418" s="144" t="s">
        <v>1779</v>
      </c>
      <c r="I1418" s="144" t="s">
        <v>5547</v>
      </c>
      <c r="J1418" s="144" t="s">
        <v>1817</v>
      </c>
      <c r="K1418" s="144"/>
      <c r="L1418" s="144"/>
      <c r="M1418" s="144" t="s">
        <v>5935</v>
      </c>
      <c r="N1418" s="145">
        <v>60</v>
      </c>
      <c r="O1418" s="146" t="b">
        <v>0</v>
      </c>
      <c r="P1418" s="144" t="s">
        <v>3075</v>
      </c>
      <c r="Q1418" t="s">
        <v>1823</v>
      </c>
      <c r="R1418" t="s">
        <v>630</v>
      </c>
    </row>
    <row r="1419" spans="1:18" x14ac:dyDescent="0.25">
      <c r="A1419" s="144" t="s">
        <v>14600</v>
      </c>
      <c r="B1419" s="144" t="s">
        <v>885</v>
      </c>
      <c r="C1419" s="144" t="s">
        <v>1817</v>
      </c>
      <c r="D1419" s="144" t="s">
        <v>1818</v>
      </c>
      <c r="E1419" s="144" t="s">
        <v>1938</v>
      </c>
      <c r="F1419" s="144"/>
      <c r="G1419" s="144" t="s">
        <v>70</v>
      </c>
      <c r="H1419" s="144" t="s">
        <v>1779</v>
      </c>
      <c r="I1419" s="144" t="s">
        <v>5547</v>
      </c>
      <c r="J1419" s="144" t="s">
        <v>1817</v>
      </c>
      <c r="K1419" s="144"/>
      <c r="L1419" s="144"/>
      <c r="M1419" s="144" t="s">
        <v>5936</v>
      </c>
      <c r="N1419" s="145">
        <v>60</v>
      </c>
      <c r="O1419" s="146" t="b">
        <v>0</v>
      </c>
      <c r="P1419" s="144" t="s">
        <v>3075</v>
      </c>
      <c r="Q1419" t="s">
        <v>1823</v>
      </c>
      <c r="R1419" t="s">
        <v>630</v>
      </c>
    </row>
    <row r="1420" spans="1:18" x14ac:dyDescent="0.25">
      <c r="A1420" s="144" t="s">
        <v>14067</v>
      </c>
      <c r="B1420" s="144" t="s">
        <v>885</v>
      </c>
      <c r="C1420" s="144" t="s">
        <v>1817</v>
      </c>
      <c r="D1420" s="144" t="s">
        <v>1818</v>
      </c>
      <c r="E1420" s="144" t="s">
        <v>1911</v>
      </c>
      <c r="F1420" s="144"/>
      <c r="G1420" s="144" t="s">
        <v>71</v>
      </c>
      <c r="H1420" s="144" t="s">
        <v>1777</v>
      </c>
      <c r="I1420" s="144" t="s">
        <v>5547</v>
      </c>
      <c r="J1420" s="144" t="s">
        <v>1817</v>
      </c>
      <c r="K1420" s="144"/>
      <c r="L1420" s="144"/>
      <c r="M1420" s="144" t="s">
        <v>5938</v>
      </c>
      <c r="N1420" s="145">
        <v>60</v>
      </c>
      <c r="O1420" s="146" t="b">
        <v>0</v>
      </c>
      <c r="P1420" s="144" t="s">
        <v>3075</v>
      </c>
      <c r="Q1420" t="s">
        <v>1823</v>
      </c>
      <c r="R1420" t="s">
        <v>630</v>
      </c>
    </row>
    <row r="1421" spans="1:18" x14ac:dyDescent="0.25">
      <c r="A1421" s="144" t="s">
        <v>14402</v>
      </c>
      <c r="B1421" s="144" t="s">
        <v>885</v>
      </c>
      <c r="C1421" s="144" t="s">
        <v>1817</v>
      </c>
      <c r="D1421" s="144" t="s">
        <v>1818</v>
      </c>
      <c r="E1421" s="144" t="s">
        <v>1971</v>
      </c>
      <c r="F1421" s="144"/>
      <c r="G1421" s="144" t="s">
        <v>71</v>
      </c>
      <c r="H1421" s="144" t="s">
        <v>1777</v>
      </c>
      <c r="I1421" s="144" t="s">
        <v>5547</v>
      </c>
      <c r="J1421" s="144" t="s">
        <v>1817</v>
      </c>
      <c r="K1421" s="144"/>
      <c r="L1421" s="144"/>
      <c r="M1421" s="144" t="s">
        <v>5939</v>
      </c>
      <c r="N1421" s="145">
        <v>60</v>
      </c>
      <c r="O1421" s="146" t="b">
        <v>0</v>
      </c>
      <c r="P1421" s="144" t="s">
        <v>3075</v>
      </c>
      <c r="Q1421" t="s">
        <v>1823</v>
      </c>
      <c r="R1421" t="s">
        <v>630</v>
      </c>
    </row>
    <row r="1422" spans="1:18" x14ac:dyDescent="0.25">
      <c r="A1422" s="144" t="s">
        <v>14961</v>
      </c>
      <c r="B1422" s="144" t="s">
        <v>885</v>
      </c>
      <c r="C1422" s="144" t="s">
        <v>1817</v>
      </c>
      <c r="D1422" s="144" t="s">
        <v>1818</v>
      </c>
      <c r="E1422" s="144" t="s">
        <v>1955</v>
      </c>
      <c r="F1422" s="144"/>
      <c r="G1422" s="144" t="s">
        <v>1786</v>
      </c>
      <c r="H1422" s="144" t="s">
        <v>1787</v>
      </c>
      <c r="I1422" s="144" t="s">
        <v>5547</v>
      </c>
      <c r="J1422" s="144" t="s">
        <v>1817</v>
      </c>
      <c r="K1422" s="144"/>
      <c r="L1422" s="144"/>
      <c r="M1422" s="144" t="s">
        <v>5940</v>
      </c>
      <c r="N1422" s="145">
        <v>60</v>
      </c>
      <c r="O1422" s="146" t="b">
        <v>0</v>
      </c>
      <c r="P1422" s="144" t="s">
        <v>3075</v>
      </c>
      <c r="Q1422" t="s">
        <v>1823</v>
      </c>
      <c r="R1422" t="s">
        <v>630</v>
      </c>
    </row>
    <row r="1423" spans="1:18" x14ac:dyDescent="0.25">
      <c r="A1423" s="144" t="s">
        <v>14403</v>
      </c>
      <c r="B1423" s="144" t="s">
        <v>885</v>
      </c>
      <c r="C1423" s="144" t="s">
        <v>1817</v>
      </c>
      <c r="D1423" s="144" t="s">
        <v>1818</v>
      </c>
      <c r="E1423" s="144" t="s">
        <v>1971</v>
      </c>
      <c r="F1423" s="144"/>
      <c r="G1423" s="144" t="s">
        <v>71</v>
      </c>
      <c r="H1423" s="144" t="s">
        <v>1777</v>
      </c>
      <c r="I1423" s="144" t="s">
        <v>5547</v>
      </c>
      <c r="J1423" s="144" t="s">
        <v>1817</v>
      </c>
      <c r="K1423" s="144"/>
      <c r="L1423" s="144"/>
      <c r="M1423" s="144" t="s">
        <v>5941</v>
      </c>
      <c r="N1423" s="145">
        <v>60</v>
      </c>
      <c r="O1423" s="146" t="b">
        <v>0</v>
      </c>
      <c r="P1423" s="144" t="s">
        <v>3075</v>
      </c>
      <c r="Q1423" t="s">
        <v>1823</v>
      </c>
      <c r="R1423" t="s">
        <v>630</v>
      </c>
    </row>
    <row r="1424" spans="1:18" x14ac:dyDescent="0.25">
      <c r="A1424" s="144" t="s">
        <v>13914</v>
      </c>
      <c r="B1424" s="144" t="s">
        <v>885</v>
      </c>
      <c r="C1424" s="144" t="s">
        <v>1817</v>
      </c>
      <c r="D1424" s="144" t="s">
        <v>1818</v>
      </c>
      <c r="E1424" s="144" t="s">
        <v>1832</v>
      </c>
      <c r="F1424" s="144"/>
      <c r="G1424" s="144" t="s">
        <v>70</v>
      </c>
      <c r="H1424" s="144" t="s">
        <v>1779</v>
      </c>
      <c r="I1424" s="144" t="s">
        <v>5547</v>
      </c>
      <c r="J1424" s="144" t="s">
        <v>1817</v>
      </c>
      <c r="K1424" s="144"/>
      <c r="L1424" s="144"/>
      <c r="M1424" s="144" t="s">
        <v>5942</v>
      </c>
      <c r="N1424" s="145">
        <v>60</v>
      </c>
      <c r="O1424" s="146" t="b">
        <v>0</v>
      </c>
      <c r="P1424" s="144" t="s">
        <v>3075</v>
      </c>
      <c r="Q1424" t="s">
        <v>1823</v>
      </c>
      <c r="R1424" t="s">
        <v>630</v>
      </c>
    </row>
    <row r="1425" spans="1:18" x14ac:dyDescent="0.25">
      <c r="A1425" s="144" t="s">
        <v>13815</v>
      </c>
      <c r="B1425" s="144" t="s">
        <v>885</v>
      </c>
      <c r="C1425" s="144" t="s">
        <v>1817</v>
      </c>
      <c r="D1425" s="144" t="s">
        <v>1818</v>
      </c>
      <c r="E1425" s="144" t="s">
        <v>2086</v>
      </c>
      <c r="F1425" s="144"/>
      <c r="G1425" s="144" t="s">
        <v>70</v>
      </c>
      <c r="H1425" s="144" t="s">
        <v>1779</v>
      </c>
      <c r="I1425" s="144" t="s">
        <v>5547</v>
      </c>
      <c r="J1425" s="144" t="s">
        <v>1817</v>
      </c>
      <c r="K1425" s="144"/>
      <c r="L1425" s="144"/>
      <c r="M1425" s="144" t="s">
        <v>5943</v>
      </c>
      <c r="N1425" s="145">
        <v>60</v>
      </c>
      <c r="O1425" s="146" t="b">
        <v>0</v>
      </c>
      <c r="P1425" s="144" t="s">
        <v>3075</v>
      </c>
      <c r="Q1425" t="s">
        <v>1823</v>
      </c>
      <c r="R1425" t="s">
        <v>630</v>
      </c>
    </row>
    <row r="1426" spans="1:18" x14ac:dyDescent="0.25">
      <c r="A1426" s="144" t="s">
        <v>14111</v>
      </c>
      <c r="B1426" s="144" t="s">
        <v>5660</v>
      </c>
      <c r="C1426" s="144" t="s">
        <v>1817</v>
      </c>
      <c r="D1426" s="144" t="s">
        <v>1818</v>
      </c>
      <c r="E1426" s="144" t="s">
        <v>2734</v>
      </c>
      <c r="F1426" s="144"/>
      <c r="G1426" s="144" t="s">
        <v>1786</v>
      </c>
      <c r="H1426" s="144" t="s">
        <v>1787</v>
      </c>
      <c r="I1426" s="144" t="s">
        <v>5547</v>
      </c>
      <c r="J1426" s="144" t="s">
        <v>1817</v>
      </c>
      <c r="K1426" s="144"/>
      <c r="L1426" s="144"/>
      <c r="M1426" s="144" t="s">
        <v>5944</v>
      </c>
      <c r="N1426" s="145">
        <v>60</v>
      </c>
      <c r="O1426" s="146" t="b">
        <v>0</v>
      </c>
      <c r="P1426" s="144" t="s">
        <v>3075</v>
      </c>
      <c r="Q1426" t="s">
        <v>1823</v>
      </c>
      <c r="R1426" t="s">
        <v>630</v>
      </c>
    </row>
    <row r="1427" spans="1:18" x14ac:dyDescent="0.25">
      <c r="A1427" s="144" t="s">
        <v>14068</v>
      </c>
      <c r="B1427" s="144" t="s">
        <v>885</v>
      </c>
      <c r="C1427" s="144" t="s">
        <v>1817</v>
      </c>
      <c r="D1427" s="144" t="s">
        <v>1818</v>
      </c>
      <c r="E1427" s="144" t="s">
        <v>1911</v>
      </c>
      <c r="F1427" s="144"/>
      <c r="G1427" s="144" t="s">
        <v>71</v>
      </c>
      <c r="H1427" s="144" t="s">
        <v>1777</v>
      </c>
      <c r="I1427" s="144" t="s">
        <v>5547</v>
      </c>
      <c r="J1427" s="144" t="s">
        <v>1817</v>
      </c>
      <c r="K1427" s="144"/>
      <c r="L1427" s="144"/>
      <c r="M1427" s="144" t="s">
        <v>5946</v>
      </c>
      <c r="N1427" s="145">
        <v>60</v>
      </c>
      <c r="O1427" s="146" t="b">
        <v>0</v>
      </c>
      <c r="P1427" s="144" t="s">
        <v>3075</v>
      </c>
      <c r="Q1427" t="s">
        <v>1823</v>
      </c>
      <c r="R1427" t="s">
        <v>630</v>
      </c>
    </row>
    <row r="1428" spans="1:18" x14ac:dyDescent="0.25">
      <c r="A1428" s="144" t="s">
        <v>14404</v>
      </c>
      <c r="B1428" s="144" t="s">
        <v>885</v>
      </c>
      <c r="C1428" s="144" t="s">
        <v>1817</v>
      </c>
      <c r="D1428" s="144" t="s">
        <v>1818</v>
      </c>
      <c r="E1428" s="144" t="s">
        <v>1971</v>
      </c>
      <c r="F1428" s="144"/>
      <c r="G1428" s="144" t="s">
        <v>71</v>
      </c>
      <c r="H1428" s="144" t="s">
        <v>1777</v>
      </c>
      <c r="I1428" s="144" t="s">
        <v>5547</v>
      </c>
      <c r="J1428" s="144" t="s">
        <v>1817</v>
      </c>
      <c r="K1428" s="144"/>
      <c r="L1428" s="144"/>
      <c r="M1428" s="144" t="s">
        <v>5948</v>
      </c>
      <c r="N1428" s="145">
        <v>60</v>
      </c>
      <c r="O1428" s="146" t="b">
        <v>0</v>
      </c>
      <c r="P1428" s="144" t="s">
        <v>3075</v>
      </c>
      <c r="Q1428" t="s">
        <v>1823</v>
      </c>
      <c r="R1428" t="s">
        <v>630</v>
      </c>
    </row>
    <row r="1429" spans="1:18" x14ac:dyDescent="0.25">
      <c r="A1429" s="144" t="s">
        <v>14405</v>
      </c>
      <c r="B1429" s="144" t="s">
        <v>885</v>
      </c>
      <c r="C1429" s="144" t="s">
        <v>1817</v>
      </c>
      <c r="D1429" s="144" t="s">
        <v>1818</v>
      </c>
      <c r="E1429" s="144" t="s">
        <v>1971</v>
      </c>
      <c r="F1429" s="144"/>
      <c r="G1429" s="144" t="s">
        <v>71</v>
      </c>
      <c r="H1429" s="144" t="s">
        <v>1777</v>
      </c>
      <c r="I1429" s="144" t="s">
        <v>5547</v>
      </c>
      <c r="J1429" s="144" t="s">
        <v>1817</v>
      </c>
      <c r="K1429" s="144"/>
      <c r="L1429" s="144"/>
      <c r="M1429" s="144" t="s">
        <v>5949</v>
      </c>
      <c r="N1429" s="145">
        <v>60</v>
      </c>
      <c r="O1429" s="146" t="b">
        <v>0</v>
      </c>
      <c r="P1429" s="144" t="s">
        <v>3075</v>
      </c>
      <c r="Q1429" t="s">
        <v>1823</v>
      </c>
      <c r="R1429" t="s">
        <v>630</v>
      </c>
    </row>
    <row r="1430" spans="1:18" x14ac:dyDescent="0.25">
      <c r="A1430" s="144" t="s">
        <v>14112</v>
      </c>
      <c r="B1430" s="144" t="s">
        <v>5660</v>
      </c>
      <c r="C1430" s="144" t="s">
        <v>1817</v>
      </c>
      <c r="D1430" s="144" t="s">
        <v>1818</v>
      </c>
      <c r="E1430" s="144" t="s">
        <v>2734</v>
      </c>
      <c r="F1430" s="144"/>
      <c r="G1430" s="144" t="s">
        <v>71</v>
      </c>
      <c r="H1430" s="144" t="s">
        <v>1777</v>
      </c>
      <c r="I1430" s="144" t="s">
        <v>5547</v>
      </c>
      <c r="J1430" s="144" t="s">
        <v>1817</v>
      </c>
      <c r="K1430" s="144"/>
      <c r="L1430" s="144"/>
      <c r="M1430" s="144" t="s">
        <v>5951</v>
      </c>
      <c r="N1430" s="145">
        <v>60</v>
      </c>
      <c r="O1430" s="146" t="b">
        <v>0</v>
      </c>
      <c r="P1430" s="144" t="s">
        <v>3075</v>
      </c>
      <c r="Q1430" t="s">
        <v>1823</v>
      </c>
      <c r="R1430" t="s">
        <v>630</v>
      </c>
    </row>
    <row r="1431" spans="1:18" x14ac:dyDescent="0.25">
      <c r="A1431" s="144" t="s">
        <v>14406</v>
      </c>
      <c r="B1431" s="144" t="s">
        <v>885</v>
      </c>
      <c r="C1431" s="144" t="s">
        <v>1817</v>
      </c>
      <c r="D1431" s="144" t="s">
        <v>1818</v>
      </c>
      <c r="E1431" s="144" t="s">
        <v>1971</v>
      </c>
      <c r="F1431" s="144"/>
      <c r="G1431" s="144" t="s">
        <v>71</v>
      </c>
      <c r="H1431" s="144" t="s">
        <v>1777</v>
      </c>
      <c r="I1431" s="144" t="s">
        <v>5547</v>
      </c>
      <c r="J1431" s="144" t="s">
        <v>1817</v>
      </c>
      <c r="K1431" s="144"/>
      <c r="L1431" s="144"/>
      <c r="M1431" s="144" t="s">
        <v>5952</v>
      </c>
      <c r="N1431" s="145">
        <v>60</v>
      </c>
      <c r="O1431" s="146" t="b">
        <v>0</v>
      </c>
      <c r="P1431" s="144" t="s">
        <v>3075</v>
      </c>
      <c r="Q1431" t="s">
        <v>1823</v>
      </c>
      <c r="R1431" t="s">
        <v>630</v>
      </c>
    </row>
    <row r="1432" spans="1:18" x14ac:dyDescent="0.25">
      <c r="A1432" s="144" t="s">
        <v>14490</v>
      </c>
      <c r="B1432" s="144" t="s">
        <v>885</v>
      </c>
      <c r="C1432" s="144" t="s">
        <v>1817</v>
      </c>
      <c r="D1432" s="144" t="s">
        <v>1818</v>
      </c>
      <c r="E1432" s="144" t="s">
        <v>1881</v>
      </c>
      <c r="F1432" s="144"/>
      <c r="G1432" s="144" t="s">
        <v>71</v>
      </c>
      <c r="H1432" s="144" t="s">
        <v>1777</v>
      </c>
      <c r="I1432" s="144" t="s">
        <v>5547</v>
      </c>
      <c r="J1432" s="144" t="s">
        <v>1817</v>
      </c>
      <c r="K1432" s="144"/>
      <c r="L1432" s="144"/>
      <c r="M1432" s="144" t="s">
        <v>5953</v>
      </c>
      <c r="N1432" s="145">
        <v>60</v>
      </c>
      <c r="O1432" s="146" t="b">
        <v>0</v>
      </c>
      <c r="P1432" s="144" t="s">
        <v>3075</v>
      </c>
      <c r="Q1432" t="s">
        <v>1823</v>
      </c>
      <c r="R1432" t="s">
        <v>630</v>
      </c>
    </row>
    <row r="1433" spans="1:18" x14ac:dyDescent="0.25">
      <c r="A1433" s="144" t="s">
        <v>14862</v>
      </c>
      <c r="B1433" s="144" t="s">
        <v>1015</v>
      </c>
      <c r="C1433" s="144" t="s">
        <v>1817</v>
      </c>
      <c r="D1433" s="144" t="s">
        <v>1818</v>
      </c>
      <c r="E1433" s="144" t="s">
        <v>2072</v>
      </c>
      <c r="F1433" s="144"/>
      <c r="G1433" s="144" t="s">
        <v>1786</v>
      </c>
      <c r="H1433" s="144" t="s">
        <v>1787</v>
      </c>
      <c r="I1433" s="144" t="s">
        <v>5547</v>
      </c>
      <c r="J1433" s="144" t="s">
        <v>1015</v>
      </c>
      <c r="K1433" s="144"/>
      <c r="L1433" s="144"/>
      <c r="M1433" s="144" t="s">
        <v>5954</v>
      </c>
      <c r="N1433" s="145">
        <v>60</v>
      </c>
      <c r="O1433" s="146" t="b">
        <v>0</v>
      </c>
      <c r="P1433" s="144" t="s">
        <v>3075</v>
      </c>
      <c r="Q1433" t="s">
        <v>1823</v>
      </c>
      <c r="R1433" t="s">
        <v>630</v>
      </c>
    </row>
    <row r="1434" spans="1:18" x14ac:dyDescent="0.25">
      <c r="A1434" s="144" t="s">
        <v>14236</v>
      </c>
      <c r="B1434" s="144" t="s">
        <v>1017</v>
      </c>
      <c r="C1434" s="144" t="s">
        <v>1817</v>
      </c>
      <c r="D1434" s="144" t="s">
        <v>1818</v>
      </c>
      <c r="E1434" s="144" t="s">
        <v>2030</v>
      </c>
      <c r="F1434" s="144"/>
      <c r="G1434" s="144" t="s">
        <v>70</v>
      </c>
      <c r="H1434" s="144" t="s">
        <v>1779</v>
      </c>
      <c r="I1434" s="144" t="s">
        <v>5547</v>
      </c>
      <c r="J1434" s="144" t="s">
        <v>1017</v>
      </c>
      <c r="K1434" s="144" t="s">
        <v>5955</v>
      </c>
      <c r="L1434" s="144"/>
      <c r="M1434" s="144" t="s">
        <v>5955</v>
      </c>
      <c r="N1434" s="145">
        <v>60</v>
      </c>
      <c r="O1434" s="146" t="b">
        <v>0</v>
      </c>
      <c r="P1434" s="144" t="s">
        <v>3075</v>
      </c>
      <c r="Q1434" t="s">
        <v>1823</v>
      </c>
      <c r="R1434" t="s">
        <v>630</v>
      </c>
    </row>
    <row r="1435" spans="1:18" x14ac:dyDescent="0.25">
      <c r="A1435" s="144" t="s">
        <v>13983</v>
      </c>
      <c r="B1435" s="144" t="s">
        <v>1019</v>
      </c>
      <c r="C1435" s="144" t="s">
        <v>1817</v>
      </c>
      <c r="D1435" s="144" t="s">
        <v>1818</v>
      </c>
      <c r="E1435" s="144" t="s">
        <v>2053</v>
      </c>
      <c r="F1435" s="144"/>
      <c r="G1435" s="144" t="s">
        <v>71</v>
      </c>
      <c r="H1435" s="144" t="s">
        <v>1777</v>
      </c>
      <c r="I1435" s="144" t="s">
        <v>5547</v>
      </c>
      <c r="J1435" s="144" t="s">
        <v>1019</v>
      </c>
      <c r="K1435" s="144" t="s">
        <v>5956</v>
      </c>
      <c r="L1435" s="144"/>
      <c r="M1435" s="144" t="s">
        <v>5956</v>
      </c>
      <c r="N1435" s="145">
        <v>60</v>
      </c>
      <c r="O1435" s="146" t="b">
        <v>0</v>
      </c>
      <c r="P1435" s="144" t="s">
        <v>3075</v>
      </c>
      <c r="Q1435" t="s">
        <v>1823</v>
      </c>
      <c r="R1435" t="s">
        <v>630</v>
      </c>
    </row>
    <row r="1436" spans="1:18" x14ac:dyDescent="0.25">
      <c r="A1436" s="144" t="s">
        <v>14237</v>
      </c>
      <c r="B1436" s="144" t="s">
        <v>1021</v>
      </c>
      <c r="C1436" s="144" t="s">
        <v>1817</v>
      </c>
      <c r="D1436" s="144" t="s">
        <v>1818</v>
      </c>
      <c r="E1436" s="144" t="s">
        <v>2030</v>
      </c>
      <c r="F1436" s="144"/>
      <c r="G1436" s="144" t="s">
        <v>70</v>
      </c>
      <c r="H1436" s="144" t="s">
        <v>1779</v>
      </c>
      <c r="I1436" s="144" t="s">
        <v>5547</v>
      </c>
      <c r="J1436" s="144" t="s">
        <v>1021</v>
      </c>
      <c r="K1436" s="144" t="s">
        <v>5957</v>
      </c>
      <c r="L1436" s="144"/>
      <c r="M1436" s="144" t="s">
        <v>5957</v>
      </c>
      <c r="N1436" s="145">
        <v>60</v>
      </c>
      <c r="O1436" s="146" t="b">
        <v>0</v>
      </c>
      <c r="P1436" s="144" t="s">
        <v>3075</v>
      </c>
      <c r="Q1436" t="s">
        <v>1823</v>
      </c>
      <c r="R1436" t="s">
        <v>630</v>
      </c>
    </row>
    <row r="1437" spans="1:18" x14ac:dyDescent="0.25">
      <c r="A1437" s="144" t="s">
        <v>14920</v>
      </c>
      <c r="B1437" s="144" t="s">
        <v>1023</v>
      </c>
      <c r="C1437" s="144" t="s">
        <v>1817</v>
      </c>
      <c r="D1437" s="144" t="s">
        <v>1818</v>
      </c>
      <c r="E1437" s="144" t="s">
        <v>5293</v>
      </c>
      <c r="F1437" s="144"/>
      <c r="G1437" s="144" t="s">
        <v>1786</v>
      </c>
      <c r="H1437" s="144" t="s">
        <v>1787</v>
      </c>
      <c r="I1437" s="144" t="s">
        <v>5547</v>
      </c>
      <c r="J1437" s="144" t="s">
        <v>1023</v>
      </c>
      <c r="K1437" s="144" t="s">
        <v>5958</v>
      </c>
      <c r="L1437" s="144"/>
      <c r="M1437" s="144" t="s">
        <v>5958</v>
      </c>
      <c r="N1437" s="145">
        <v>60</v>
      </c>
      <c r="O1437" s="146" t="b">
        <v>0</v>
      </c>
      <c r="P1437" s="144" t="s">
        <v>3075</v>
      </c>
      <c r="Q1437" t="s">
        <v>1823</v>
      </c>
      <c r="R1437" t="s">
        <v>630</v>
      </c>
    </row>
    <row r="1438" spans="1:18" x14ac:dyDescent="0.25">
      <c r="A1438" s="144" t="s">
        <v>14601</v>
      </c>
      <c r="B1438" s="144" t="s">
        <v>1024</v>
      </c>
      <c r="C1438" s="144"/>
      <c r="D1438" s="144" t="s">
        <v>1818</v>
      </c>
      <c r="E1438" s="144" t="s">
        <v>1938</v>
      </c>
      <c r="F1438" s="144"/>
      <c r="G1438" s="144" t="s">
        <v>70</v>
      </c>
      <c r="H1438" s="144" t="s">
        <v>1779</v>
      </c>
      <c r="I1438" s="144" t="s">
        <v>5959</v>
      </c>
      <c r="J1438" s="144" t="s">
        <v>1024</v>
      </c>
      <c r="K1438" s="144" t="s">
        <v>5960</v>
      </c>
      <c r="L1438" s="144" t="s">
        <v>1817</v>
      </c>
      <c r="M1438" s="144" t="s">
        <v>5960</v>
      </c>
      <c r="N1438" s="145">
        <v>60</v>
      </c>
      <c r="O1438" s="146" t="b">
        <v>0</v>
      </c>
      <c r="P1438" s="144" t="s">
        <v>1822</v>
      </c>
      <c r="Q1438" t="s">
        <v>1823</v>
      </c>
      <c r="R1438" t="s">
        <v>630</v>
      </c>
    </row>
    <row r="1439" spans="1:18" x14ac:dyDescent="0.25">
      <c r="A1439" s="144" t="s">
        <v>14558</v>
      </c>
      <c r="B1439" s="144" t="s">
        <v>1026</v>
      </c>
      <c r="C1439" s="144"/>
      <c r="D1439" s="144" t="s">
        <v>1818</v>
      </c>
      <c r="E1439" s="144" t="s">
        <v>3779</v>
      </c>
      <c r="F1439" s="144"/>
      <c r="G1439" s="144" t="s">
        <v>71</v>
      </c>
      <c r="H1439" s="144" t="s">
        <v>1777</v>
      </c>
      <c r="I1439" s="144" t="s">
        <v>5959</v>
      </c>
      <c r="J1439" s="144" t="s">
        <v>1026</v>
      </c>
      <c r="K1439" s="144" t="s">
        <v>5961</v>
      </c>
      <c r="L1439" s="144" t="s">
        <v>1817</v>
      </c>
      <c r="M1439" s="144" t="s">
        <v>5961</v>
      </c>
      <c r="N1439" s="145">
        <v>60</v>
      </c>
      <c r="O1439" s="146" t="b">
        <v>0</v>
      </c>
      <c r="P1439" s="144" t="s">
        <v>1822</v>
      </c>
      <c r="Q1439" t="s">
        <v>1823</v>
      </c>
      <c r="R1439" t="s">
        <v>630</v>
      </c>
    </row>
    <row r="1440" spans="1:18" x14ac:dyDescent="0.25">
      <c r="A1440" s="144" t="s">
        <v>14559</v>
      </c>
      <c r="B1440" s="144" t="s">
        <v>1028</v>
      </c>
      <c r="C1440" s="144" t="s">
        <v>1817</v>
      </c>
      <c r="D1440" s="144" t="s">
        <v>1818</v>
      </c>
      <c r="E1440" s="144" t="s">
        <v>3779</v>
      </c>
      <c r="F1440" s="144"/>
      <c r="G1440" s="144" t="s">
        <v>71</v>
      </c>
      <c r="H1440" s="144" t="s">
        <v>1777</v>
      </c>
      <c r="I1440" s="144" t="s">
        <v>5547</v>
      </c>
      <c r="J1440" s="144" t="s">
        <v>1028</v>
      </c>
      <c r="K1440" s="144" t="s">
        <v>5962</v>
      </c>
      <c r="L1440" s="144"/>
      <c r="M1440" s="144" t="s">
        <v>5962</v>
      </c>
      <c r="N1440" s="145">
        <v>60</v>
      </c>
      <c r="O1440" s="146" t="b">
        <v>0</v>
      </c>
      <c r="P1440" s="144" t="s">
        <v>3075</v>
      </c>
      <c r="Q1440" t="s">
        <v>1823</v>
      </c>
      <c r="R1440" t="s">
        <v>630</v>
      </c>
    </row>
    <row r="1441" spans="1:18" x14ac:dyDescent="0.25">
      <c r="A1441" s="144" t="s">
        <v>13956</v>
      </c>
      <c r="B1441" s="144" t="s">
        <v>1030</v>
      </c>
      <c r="C1441" s="144" t="s">
        <v>1817</v>
      </c>
      <c r="D1441" s="144" t="s">
        <v>1818</v>
      </c>
      <c r="E1441" s="144" t="s">
        <v>2102</v>
      </c>
      <c r="F1441" s="144"/>
      <c r="G1441" s="144" t="s">
        <v>1786</v>
      </c>
      <c r="H1441" s="144" t="s">
        <v>1787</v>
      </c>
      <c r="I1441" s="144" t="s">
        <v>5547</v>
      </c>
      <c r="J1441" s="144" t="s">
        <v>1817</v>
      </c>
      <c r="K1441" s="144"/>
      <c r="L1441" s="144"/>
      <c r="M1441" s="144" t="s">
        <v>5963</v>
      </c>
      <c r="N1441" s="145">
        <v>60</v>
      </c>
      <c r="O1441" s="146" t="b">
        <v>0</v>
      </c>
      <c r="P1441" s="144" t="s">
        <v>3075</v>
      </c>
      <c r="Q1441" t="s">
        <v>1823</v>
      </c>
      <c r="R1441" t="s">
        <v>630</v>
      </c>
    </row>
    <row r="1442" spans="1:18" x14ac:dyDescent="0.25">
      <c r="A1442" s="144" t="s">
        <v>14284</v>
      </c>
      <c r="B1442" s="144" t="s">
        <v>1032</v>
      </c>
      <c r="C1442" s="144"/>
      <c r="D1442" s="144" t="s">
        <v>1818</v>
      </c>
      <c r="E1442" s="144" t="s">
        <v>1926</v>
      </c>
      <c r="F1442" s="144" t="s">
        <v>5964</v>
      </c>
      <c r="G1442" s="144"/>
      <c r="H1442" s="144"/>
      <c r="I1442" s="144" t="s">
        <v>5959</v>
      </c>
      <c r="J1442" s="144"/>
      <c r="K1442" s="144"/>
      <c r="L1442" s="144"/>
      <c r="M1442" s="144" t="s">
        <v>5965</v>
      </c>
      <c r="N1442" s="145">
        <v>60</v>
      </c>
      <c r="O1442" s="146" t="b">
        <v>0</v>
      </c>
      <c r="P1442" s="144" t="s">
        <v>1822</v>
      </c>
      <c r="Q1442" t="s">
        <v>1823</v>
      </c>
      <c r="R1442" t="s">
        <v>630</v>
      </c>
    </row>
    <row r="1443" spans="1:18" x14ac:dyDescent="0.25">
      <c r="A1443" s="144" t="s">
        <v>14785</v>
      </c>
      <c r="B1443" s="144" t="s">
        <v>1034</v>
      </c>
      <c r="C1443" s="144" t="s">
        <v>1817</v>
      </c>
      <c r="D1443" s="144" t="s">
        <v>1818</v>
      </c>
      <c r="E1443" s="144" t="s">
        <v>5966</v>
      </c>
      <c r="F1443" s="144"/>
      <c r="G1443" s="144" t="s">
        <v>70</v>
      </c>
      <c r="H1443" s="144" t="s">
        <v>1779</v>
      </c>
      <c r="I1443" s="144" t="s">
        <v>5547</v>
      </c>
      <c r="J1443" s="144" t="s">
        <v>1034</v>
      </c>
      <c r="K1443" s="144" t="s">
        <v>5967</v>
      </c>
      <c r="L1443" s="144"/>
      <c r="M1443" s="144" t="s">
        <v>5967</v>
      </c>
      <c r="N1443" s="145">
        <v>60</v>
      </c>
      <c r="O1443" s="146" t="b">
        <v>0</v>
      </c>
      <c r="P1443" s="144" t="s">
        <v>3075</v>
      </c>
      <c r="Q1443" t="s">
        <v>1823</v>
      </c>
      <c r="R1443" t="s">
        <v>630</v>
      </c>
    </row>
    <row r="1444" spans="1:18" x14ac:dyDescent="0.25">
      <c r="A1444" s="144" t="s">
        <v>13957</v>
      </c>
      <c r="B1444" s="144" t="s">
        <v>1036</v>
      </c>
      <c r="C1444" s="144"/>
      <c r="D1444" s="144" t="s">
        <v>1818</v>
      </c>
      <c r="E1444" s="144" t="s">
        <v>2102</v>
      </c>
      <c r="F1444" s="144"/>
      <c r="G1444" s="144" t="s">
        <v>1786</v>
      </c>
      <c r="H1444" s="144" t="s">
        <v>1787</v>
      </c>
      <c r="I1444" s="144" t="s">
        <v>5959</v>
      </c>
      <c r="J1444" s="144"/>
      <c r="K1444" s="144"/>
      <c r="L1444" s="144"/>
      <c r="M1444" s="144" t="s">
        <v>5968</v>
      </c>
      <c r="N1444" s="145">
        <v>60</v>
      </c>
      <c r="O1444" s="146" t="b">
        <v>0</v>
      </c>
      <c r="P1444" s="144" t="s">
        <v>1822</v>
      </c>
      <c r="Q1444" t="s">
        <v>1823</v>
      </c>
      <c r="R1444" t="s">
        <v>630</v>
      </c>
    </row>
    <row r="1445" spans="1:18" x14ac:dyDescent="0.25">
      <c r="A1445" s="144" t="s">
        <v>14863</v>
      </c>
      <c r="B1445" s="144" t="s">
        <v>1038</v>
      </c>
      <c r="C1445" s="144" t="s">
        <v>1817</v>
      </c>
      <c r="D1445" s="144" t="s">
        <v>1818</v>
      </c>
      <c r="E1445" s="144" t="s">
        <v>2072</v>
      </c>
      <c r="F1445" s="144"/>
      <c r="G1445" s="144" t="s">
        <v>1786</v>
      </c>
      <c r="H1445" s="144" t="s">
        <v>1787</v>
      </c>
      <c r="I1445" s="144" t="s">
        <v>5547</v>
      </c>
      <c r="J1445" s="144" t="s">
        <v>1038</v>
      </c>
      <c r="K1445" s="144"/>
      <c r="L1445" s="144"/>
      <c r="M1445" s="144" t="s">
        <v>5969</v>
      </c>
      <c r="N1445" s="145">
        <v>60</v>
      </c>
      <c r="O1445" s="146" t="b">
        <v>0</v>
      </c>
      <c r="P1445" s="144" t="s">
        <v>3075</v>
      </c>
      <c r="Q1445" t="s">
        <v>1823</v>
      </c>
      <c r="R1445" t="s">
        <v>630</v>
      </c>
    </row>
    <row r="1446" spans="1:18" x14ac:dyDescent="0.25">
      <c r="A1446" s="144" t="s">
        <v>14491</v>
      </c>
      <c r="B1446" s="144" t="s">
        <v>1040</v>
      </c>
      <c r="C1446" s="144"/>
      <c r="D1446" s="144" t="s">
        <v>1818</v>
      </c>
      <c r="E1446" s="144" t="s">
        <v>1881</v>
      </c>
      <c r="F1446" s="144" t="s">
        <v>5970</v>
      </c>
      <c r="G1446" s="144" t="s">
        <v>71</v>
      </c>
      <c r="H1446" s="144" t="s">
        <v>1777</v>
      </c>
      <c r="I1446" s="144" t="s">
        <v>5959</v>
      </c>
      <c r="J1446" s="144"/>
      <c r="K1446" s="144"/>
      <c r="L1446" s="144"/>
      <c r="M1446" s="144" t="s">
        <v>5971</v>
      </c>
      <c r="N1446" s="145">
        <v>60</v>
      </c>
      <c r="O1446" s="146" t="b">
        <v>0</v>
      </c>
      <c r="P1446" s="144" t="s">
        <v>1822</v>
      </c>
      <c r="Q1446" t="s">
        <v>1823</v>
      </c>
      <c r="R1446" t="s">
        <v>630</v>
      </c>
    </row>
    <row r="1447" spans="1:18" x14ac:dyDescent="0.25">
      <c r="A1447" s="144" t="s">
        <v>14786</v>
      </c>
      <c r="B1447" s="144" t="s">
        <v>1041</v>
      </c>
      <c r="C1447" s="144"/>
      <c r="D1447" s="144" t="s">
        <v>1818</v>
      </c>
      <c r="E1447" s="144" t="s">
        <v>5966</v>
      </c>
      <c r="F1447" s="144"/>
      <c r="G1447" s="144" t="s">
        <v>70</v>
      </c>
      <c r="H1447" s="144" t="s">
        <v>1779</v>
      </c>
      <c r="I1447" s="144" t="s">
        <v>5959</v>
      </c>
      <c r="J1447" s="144"/>
      <c r="K1447" s="144"/>
      <c r="L1447" s="144"/>
      <c r="M1447" s="144" t="s">
        <v>5972</v>
      </c>
      <c r="N1447" s="145">
        <v>60</v>
      </c>
      <c r="O1447" s="146" t="b">
        <v>0</v>
      </c>
      <c r="P1447" s="144" t="s">
        <v>1822</v>
      </c>
      <c r="Q1447" t="s">
        <v>1823</v>
      </c>
      <c r="R1447" t="s">
        <v>630</v>
      </c>
    </row>
    <row r="1448" spans="1:18" x14ac:dyDescent="0.25">
      <c r="A1448" s="144" t="s">
        <v>14407</v>
      </c>
      <c r="B1448" s="144" t="s">
        <v>1043</v>
      </c>
      <c r="C1448" s="144" t="s">
        <v>1817</v>
      </c>
      <c r="D1448" s="144" t="s">
        <v>1818</v>
      </c>
      <c r="E1448" s="144" t="s">
        <v>1971</v>
      </c>
      <c r="F1448" s="144"/>
      <c r="G1448" s="144" t="s">
        <v>71</v>
      </c>
      <c r="H1448" s="144" t="s">
        <v>1777</v>
      </c>
      <c r="I1448" s="144" t="s">
        <v>5547</v>
      </c>
      <c r="J1448" s="144" t="s">
        <v>1043</v>
      </c>
      <c r="K1448" s="144" t="s">
        <v>5973</v>
      </c>
      <c r="L1448" s="144"/>
      <c r="M1448" s="144" t="s">
        <v>5973</v>
      </c>
      <c r="N1448" s="145">
        <v>60</v>
      </c>
      <c r="O1448" s="146" t="b">
        <v>0</v>
      </c>
      <c r="P1448" s="144" t="s">
        <v>3075</v>
      </c>
      <c r="Q1448" t="s">
        <v>1823</v>
      </c>
      <c r="R1448" t="s">
        <v>630</v>
      </c>
    </row>
    <row r="1449" spans="1:18" x14ac:dyDescent="0.25">
      <c r="A1449" s="144" t="s">
        <v>14408</v>
      </c>
      <c r="B1449" s="144" t="s">
        <v>1045</v>
      </c>
      <c r="C1449" s="144" t="s">
        <v>1817</v>
      </c>
      <c r="D1449" s="144" t="s">
        <v>1818</v>
      </c>
      <c r="E1449" s="144" t="s">
        <v>1971</v>
      </c>
      <c r="F1449" s="144"/>
      <c r="G1449" s="144" t="s">
        <v>71</v>
      </c>
      <c r="H1449" s="144" t="s">
        <v>1777</v>
      </c>
      <c r="I1449" s="144" t="s">
        <v>5547</v>
      </c>
      <c r="J1449" s="144" t="s">
        <v>1045</v>
      </c>
      <c r="K1449" s="144" t="s">
        <v>5974</v>
      </c>
      <c r="L1449" s="144"/>
      <c r="M1449" s="144" t="s">
        <v>5975</v>
      </c>
      <c r="N1449" s="145">
        <v>60</v>
      </c>
      <c r="O1449" s="146" t="b">
        <v>0</v>
      </c>
      <c r="P1449" s="144" t="s">
        <v>3075</v>
      </c>
      <c r="Q1449" t="s">
        <v>1823</v>
      </c>
      <c r="R1449" t="s">
        <v>630</v>
      </c>
    </row>
    <row r="1450" spans="1:18" x14ac:dyDescent="0.25">
      <c r="A1450" s="144" t="s">
        <v>14787</v>
      </c>
      <c r="B1450" s="144" t="s">
        <v>1047</v>
      </c>
      <c r="C1450" s="144"/>
      <c r="D1450" s="144" t="s">
        <v>1818</v>
      </c>
      <c r="E1450" s="144"/>
      <c r="F1450" s="144"/>
      <c r="G1450" s="144" t="s">
        <v>70</v>
      </c>
      <c r="H1450" s="144" t="s">
        <v>1779</v>
      </c>
      <c r="I1450" s="144" t="s">
        <v>5959</v>
      </c>
      <c r="J1450" s="144"/>
      <c r="K1450" s="144"/>
      <c r="L1450" s="144"/>
      <c r="M1450" s="144" t="s">
        <v>5976</v>
      </c>
      <c r="N1450" s="145">
        <v>60</v>
      </c>
      <c r="O1450" s="146" t="b">
        <v>0</v>
      </c>
      <c r="P1450" s="144" t="s">
        <v>1822</v>
      </c>
      <c r="Q1450" t="s">
        <v>1823</v>
      </c>
      <c r="R1450" t="s">
        <v>630</v>
      </c>
    </row>
    <row r="1451" spans="1:18" x14ac:dyDescent="0.25">
      <c r="A1451" s="144" t="s">
        <v>14921</v>
      </c>
      <c r="B1451" s="144" t="s">
        <v>1049</v>
      </c>
      <c r="C1451" s="144" t="s">
        <v>1817</v>
      </c>
      <c r="D1451" s="144" t="s">
        <v>1818</v>
      </c>
      <c r="E1451" s="144" t="s">
        <v>5293</v>
      </c>
      <c r="F1451" s="144"/>
      <c r="G1451" s="144" t="s">
        <v>1786</v>
      </c>
      <c r="H1451" s="144" t="s">
        <v>1787</v>
      </c>
      <c r="I1451" s="144" t="s">
        <v>5547</v>
      </c>
      <c r="J1451" s="144" t="s">
        <v>1049</v>
      </c>
      <c r="K1451" s="144" t="s">
        <v>5977</v>
      </c>
      <c r="L1451" s="144"/>
      <c r="M1451" s="144" t="s">
        <v>5977</v>
      </c>
      <c r="N1451" s="145">
        <v>60</v>
      </c>
      <c r="O1451" s="146" t="b">
        <v>0</v>
      </c>
      <c r="P1451" s="144" t="s">
        <v>3075</v>
      </c>
      <c r="Q1451" t="s">
        <v>1823</v>
      </c>
      <c r="R1451" t="s">
        <v>630</v>
      </c>
    </row>
    <row r="1452" spans="1:18" x14ac:dyDescent="0.25">
      <c r="A1452" s="144" t="s">
        <v>14602</v>
      </c>
      <c r="B1452" s="144" t="s">
        <v>1050</v>
      </c>
      <c r="C1452" s="144"/>
      <c r="D1452" s="144" t="s">
        <v>1818</v>
      </c>
      <c r="E1452" s="144"/>
      <c r="F1452" s="144"/>
      <c r="G1452" s="144" t="s">
        <v>70</v>
      </c>
      <c r="H1452" s="144" t="s">
        <v>1779</v>
      </c>
      <c r="I1452" s="144" t="s">
        <v>5959</v>
      </c>
      <c r="J1452" s="144"/>
      <c r="K1452" s="144"/>
      <c r="L1452" s="144"/>
      <c r="M1452" s="144" t="s">
        <v>5978</v>
      </c>
      <c r="N1452" s="145">
        <v>60</v>
      </c>
      <c r="O1452" s="146" t="b">
        <v>0</v>
      </c>
      <c r="P1452" s="144" t="s">
        <v>1822</v>
      </c>
      <c r="Q1452" t="s">
        <v>1823</v>
      </c>
      <c r="R1452" t="s">
        <v>630</v>
      </c>
    </row>
    <row r="1453" spans="1:18" x14ac:dyDescent="0.25">
      <c r="A1453" s="144" t="s">
        <v>13984</v>
      </c>
      <c r="B1453" s="144" t="s">
        <v>1051</v>
      </c>
      <c r="C1453" s="144"/>
      <c r="D1453" s="144" t="s">
        <v>1818</v>
      </c>
      <c r="E1453" s="144"/>
      <c r="F1453" s="144"/>
      <c r="G1453" s="144" t="s">
        <v>71</v>
      </c>
      <c r="H1453" s="144" t="s">
        <v>1777</v>
      </c>
      <c r="I1453" s="144" t="s">
        <v>5959</v>
      </c>
      <c r="J1453" s="144"/>
      <c r="K1453" s="144"/>
      <c r="L1453" s="144"/>
      <c r="M1453" s="144" t="s">
        <v>5979</v>
      </c>
      <c r="N1453" s="145">
        <v>60</v>
      </c>
      <c r="O1453" s="146" t="b">
        <v>0</v>
      </c>
      <c r="P1453" s="144" t="s">
        <v>1822</v>
      </c>
      <c r="Q1453" t="s">
        <v>1823</v>
      </c>
      <c r="R1453" t="s">
        <v>630</v>
      </c>
    </row>
    <row r="1454" spans="1:18" x14ac:dyDescent="0.25">
      <c r="A1454" s="144" t="s">
        <v>14409</v>
      </c>
      <c r="B1454" s="144" t="s">
        <v>1052</v>
      </c>
      <c r="C1454" s="144"/>
      <c r="D1454" s="144" t="s">
        <v>1818</v>
      </c>
      <c r="E1454" s="144" t="s">
        <v>1971</v>
      </c>
      <c r="F1454" s="144"/>
      <c r="G1454" s="144" t="s">
        <v>71</v>
      </c>
      <c r="H1454" s="144" t="s">
        <v>1777</v>
      </c>
      <c r="I1454" s="144" t="s">
        <v>5959</v>
      </c>
      <c r="J1454" s="144" t="s">
        <v>1052</v>
      </c>
      <c r="K1454" s="144" t="s">
        <v>5980</v>
      </c>
      <c r="L1454" s="144" t="s">
        <v>1817</v>
      </c>
      <c r="M1454" s="144" t="s">
        <v>5980</v>
      </c>
      <c r="N1454" s="145">
        <v>60</v>
      </c>
      <c r="O1454" s="146" t="b">
        <v>0</v>
      </c>
      <c r="P1454" s="144" t="s">
        <v>1822</v>
      </c>
      <c r="Q1454" t="s">
        <v>1823</v>
      </c>
      <c r="R1454" t="s">
        <v>630</v>
      </c>
    </row>
    <row r="1455" spans="1:18" x14ac:dyDescent="0.25">
      <c r="A1455" s="144" t="s">
        <v>14603</v>
      </c>
      <c r="B1455" s="144" t="s">
        <v>1054</v>
      </c>
      <c r="C1455" s="144"/>
      <c r="D1455" s="144" t="s">
        <v>1818</v>
      </c>
      <c r="E1455" s="144" t="s">
        <v>1938</v>
      </c>
      <c r="F1455" s="144"/>
      <c r="G1455" s="144" t="s">
        <v>70</v>
      </c>
      <c r="H1455" s="144" t="s">
        <v>1779</v>
      </c>
      <c r="I1455" s="144" t="s">
        <v>5959</v>
      </c>
      <c r="J1455" s="144"/>
      <c r="K1455" s="144"/>
      <c r="L1455" s="144"/>
      <c r="M1455" s="144" t="s">
        <v>5981</v>
      </c>
      <c r="N1455" s="145">
        <v>60</v>
      </c>
      <c r="O1455" s="146" t="b">
        <v>0</v>
      </c>
      <c r="P1455" s="144" t="s">
        <v>1822</v>
      </c>
      <c r="Q1455" t="s">
        <v>1823</v>
      </c>
      <c r="R1455" t="s">
        <v>630</v>
      </c>
    </row>
    <row r="1456" spans="1:18" x14ac:dyDescent="0.25">
      <c r="A1456" s="144" t="s">
        <v>14492</v>
      </c>
      <c r="B1456" s="144" t="s">
        <v>1055</v>
      </c>
      <c r="C1456" s="144"/>
      <c r="D1456" s="144" t="s">
        <v>1818</v>
      </c>
      <c r="E1456" s="144" t="s">
        <v>1881</v>
      </c>
      <c r="F1456" s="144" t="s">
        <v>4152</v>
      </c>
      <c r="G1456" s="144" t="s">
        <v>71</v>
      </c>
      <c r="H1456" s="144" t="s">
        <v>1777</v>
      </c>
      <c r="I1456" s="144" t="s">
        <v>5959</v>
      </c>
      <c r="J1456" s="144" t="s">
        <v>1055</v>
      </c>
      <c r="K1456" s="144" t="s">
        <v>5982</v>
      </c>
      <c r="L1456" s="144" t="s">
        <v>1817</v>
      </c>
      <c r="M1456" s="144" t="s">
        <v>5982</v>
      </c>
      <c r="N1456" s="145">
        <v>60</v>
      </c>
      <c r="O1456" s="146" t="b">
        <v>0</v>
      </c>
      <c r="P1456" s="144" t="s">
        <v>1822</v>
      </c>
      <c r="Q1456" t="s">
        <v>1823</v>
      </c>
      <c r="R1456" t="s">
        <v>630</v>
      </c>
    </row>
    <row r="1457" spans="1:18" x14ac:dyDescent="0.25">
      <c r="A1457" s="144" t="s">
        <v>14410</v>
      </c>
      <c r="B1457" s="144" t="s">
        <v>1057</v>
      </c>
      <c r="C1457" s="144"/>
      <c r="D1457" s="144" t="s">
        <v>1818</v>
      </c>
      <c r="E1457" s="144" t="s">
        <v>1971</v>
      </c>
      <c r="F1457" s="144"/>
      <c r="G1457" s="144" t="s">
        <v>71</v>
      </c>
      <c r="H1457" s="144" t="s">
        <v>1777</v>
      </c>
      <c r="I1457" s="144" t="s">
        <v>5959</v>
      </c>
      <c r="J1457" s="144" t="s">
        <v>1057</v>
      </c>
      <c r="K1457" s="144"/>
      <c r="L1457" s="144"/>
      <c r="M1457" s="144" t="s">
        <v>5983</v>
      </c>
      <c r="N1457" s="145">
        <v>60</v>
      </c>
      <c r="O1457" s="146" t="b">
        <v>0</v>
      </c>
      <c r="P1457" s="144" t="s">
        <v>1822</v>
      </c>
      <c r="Q1457" t="s">
        <v>1823</v>
      </c>
      <c r="R1457" t="s">
        <v>630</v>
      </c>
    </row>
    <row r="1458" spans="1:18" x14ac:dyDescent="0.25">
      <c r="A1458" s="144" t="s">
        <v>14411</v>
      </c>
      <c r="B1458" s="144" t="s">
        <v>1058</v>
      </c>
      <c r="C1458" s="144"/>
      <c r="D1458" s="144" t="s">
        <v>1818</v>
      </c>
      <c r="E1458" s="144"/>
      <c r="F1458" s="144"/>
      <c r="G1458" s="144" t="s">
        <v>71</v>
      </c>
      <c r="H1458" s="144" t="s">
        <v>1777</v>
      </c>
      <c r="I1458" s="144" t="s">
        <v>5959</v>
      </c>
      <c r="J1458" s="144" t="s">
        <v>1058</v>
      </c>
      <c r="K1458" s="144"/>
      <c r="L1458" s="144"/>
      <c r="M1458" s="144" t="s">
        <v>5984</v>
      </c>
      <c r="N1458" s="145">
        <v>60</v>
      </c>
      <c r="O1458" s="146" t="b">
        <v>0</v>
      </c>
      <c r="P1458" s="144" t="s">
        <v>1822</v>
      </c>
      <c r="Q1458" t="s">
        <v>1823</v>
      </c>
      <c r="R1458" t="s">
        <v>630</v>
      </c>
    </row>
    <row r="1459" spans="1:18" x14ac:dyDescent="0.25">
      <c r="A1459" s="144" t="s">
        <v>14560</v>
      </c>
      <c r="B1459" s="144" t="s">
        <v>1059</v>
      </c>
      <c r="C1459" s="144"/>
      <c r="D1459" s="144" t="s">
        <v>1818</v>
      </c>
      <c r="E1459" s="144" t="s">
        <v>3779</v>
      </c>
      <c r="F1459" s="144"/>
      <c r="G1459" s="144" t="s">
        <v>71</v>
      </c>
      <c r="H1459" s="144" t="s">
        <v>1777</v>
      </c>
      <c r="I1459" s="144" t="s">
        <v>5959</v>
      </c>
      <c r="J1459" s="144" t="s">
        <v>1817</v>
      </c>
      <c r="K1459" s="144"/>
      <c r="L1459" s="144" t="s">
        <v>1817</v>
      </c>
      <c r="M1459" s="144" t="s">
        <v>5985</v>
      </c>
      <c r="N1459" s="145">
        <v>60</v>
      </c>
      <c r="O1459" s="146" t="b">
        <v>0</v>
      </c>
      <c r="P1459" s="144" t="s">
        <v>1822</v>
      </c>
      <c r="Q1459" t="s">
        <v>1823</v>
      </c>
      <c r="R1459" t="s">
        <v>630</v>
      </c>
    </row>
    <row r="1460" spans="1:18" x14ac:dyDescent="0.25">
      <c r="A1460" s="144" t="s">
        <v>14864</v>
      </c>
      <c r="B1460" s="144" t="s">
        <v>1061</v>
      </c>
      <c r="C1460" s="144" t="s">
        <v>1817</v>
      </c>
      <c r="D1460" s="144" t="s">
        <v>1818</v>
      </c>
      <c r="E1460" s="144" t="s">
        <v>2072</v>
      </c>
      <c r="F1460" s="144"/>
      <c r="G1460" s="144" t="s">
        <v>1786</v>
      </c>
      <c r="H1460" s="144" t="s">
        <v>1787</v>
      </c>
      <c r="I1460" s="144" t="s">
        <v>5547</v>
      </c>
      <c r="J1460" s="144" t="s">
        <v>1061</v>
      </c>
      <c r="K1460" s="144" t="s">
        <v>5986</v>
      </c>
      <c r="L1460" s="144"/>
      <c r="M1460" s="144" t="s">
        <v>5986</v>
      </c>
      <c r="N1460" s="145">
        <v>60</v>
      </c>
      <c r="O1460" s="146" t="b">
        <v>0</v>
      </c>
      <c r="P1460" s="144" t="s">
        <v>3075</v>
      </c>
      <c r="Q1460" t="s">
        <v>1823</v>
      </c>
      <c r="R1460" t="s">
        <v>630</v>
      </c>
    </row>
    <row r="1461" spans="1:18" x14ac:dyDescent="0.25">
      <c r="A1461" s="144" t="s">
        <v>14604</v>
      </c>
      <c r="B1461" s="144" t="s">
        <v>1062</v>
      </c>
      <c r="C1461" s="144"/>
      <c r="D1461" s="144" t="s">
        <v>1818</v>
      </c>
      <c r="E1461" s="144" t="s">
        <v>1938</v>
      </c>
      <c r="F1461" s="144"/>
      <c r="G1461" s="144" t="s">
        <v>70</v>
      </c>
      <c r="H1461" s="144" t="s">
        <v>1779</v>
      </c>
      <c r="I1461" s="144" t="s">
        <v>5959</v>
      </c>
      <c r="J1461" s="144"/>
      <c r="K1461" s="144"/>
      <c r="L1461" s="144"/>
      <c r="M1461" s="144" t="s">
        <v>5987</v>
      </c>
      <c r="N1461" s="145">
        <v>60</v>
      </c>
      <c r="O1461" s="146" t="b">
        <v>0</v>
      </c>
      <c r="P1461" s="144" t="s">
        <v>1822</v>
      </c>
      <c r="Q1461" t="s">
        <v>1823</v>
      </c>
      <c r="R1461" t="s">
        <v>630</v>
      </c>
    </row>
    <row r="1462" spans="1:18" x14ac:dyDescent="0.25">
      <c r="A1462" s="144" t="s">
        <v>14561</v>
      </c>
      <c r="B1462" s="144" t="s">
        <v>1064</v>
      </c>
      <c r="C1462" s="144" t="s">
        <v>1817</v>
      </c>
      <c r="D1462" s="144" t="s">
        <v>1818</v>
      </c>
      <c r="E1462" s="144" t="s">
        <v>3779</v>
      </c>
      <c r="F1462" s="144" t="s">
        <v>5988</v>
      </c>
      <c r="G1462" s="144" t="s">
        <v>71</v>
      </c>
      <c r="H1462" s="144" t="s">
        <v>1777</v>
      </c>
      <c r="I1462" s="144" t="s">
        <v>5547</v>
      </c>
      <c r="J1462" s="144" t="s">
        <v>1817</v>
      </c>
      <c r="K1462" s="144"/>
      <c r="L1462" s="144"/>
      <c r="M1462" s="144" t="s">
        <v>5989</v>
      </c>
      <c r="N1462" s="145">
        <v>60</v>
      </c>
      <c r="O1462" s="146" t="b">
        <v>0</v>
      </c>
      <c r="P1462" s="144" t="s">
        <v>3075</v>
      </c>
      <c r="Q1462" t="s">
        <v>1823</v>
      </c>
      <c r="R1462" t="s">
        <v>630</v>
      </c>
    </row>
    <row r="1463" spans="1:18" x14ac:dyDescent="0.25">
      <c r="A1463" s="144" t="s">
        <v>14113</v>
      </c>
      <c r="B1463" s="144" t="s">
        <v>1066</v>
      </c>
      <c r="C1463" s="144"/>
      <c r="D1463" s="144" t="s">
        <v>1818</v>
      </c>
      <c r="E1463" s="144" t="s">
        <v>2734</v>
      </c>
      <c r="F1463" s="144" t="s">
        <v>3279</v>
      </c>
      <c r="G1463" s="144" t="s">
        <v>1786</v>
      </c>
      <c r="H1463" s="144" t="s">
        <v>1787</v>
      </c>
      <c r="I1463" s="144" t="s">
        <v>5959</v>
      </c>
      <c r="J1463" s="144"/>
      <c r="K1463" s="144"/>
      <c r="L1463" s="144"/>
      <c r="M1463" s="144" t="s">
        <v>5990</v>
      </c>
      <c r="N1463" s="145">
        <v>60</v>
      </c>
      <c r="O1463" s="146" t="b">
        <v>0</v>
      </c>
      <c r="P1463" s="144" t="s">
        <v>1822</v>
      </c>
      <c r="Q1463" t="s">
        <v>1823</v>
      </c>
      <c r="R1463" t="s">
        <v>630</v>
      </c>
    </row>
    <row r="1464" spans="1:18" x14ac:dyDescent="0.25">
      <c r="A1464" s="144" t="s">
        <v>14092</v>
      </c>
      <c r="B1464" s="144" t="s">
        <v>1068</v>
      </c>
      <c r="C1464" s="144"/>
      <c r="D1464" s="144" t="s">
        <v>1818</v>
      </c>
      <c r="E1464" s="144" t="s">
        <v>4289</v>
      </c>
      <c r="F1464" s="144" t="s">
        <v>5991</v>
      </c>
      <c r="G1464" s="144" t="s">
        <v>1786</v>
      </c>
      <c r="H1464" s="144" t="s">
        <v>1787</v>
      </c>
      <c r="I1464" s="144" t="s">
        <v>5959</v>
      </c>
      <c r="J1464" s="144"/>
      <c r="K1464" s="144"/>
      <c r="L1464" s="144"/>
      <c r="M1464" s="144" t="s">
        <v>5992</v>
      </c>
      <c r="N1464" s="145">
        <v>60</v>
      </c>
      <c r="O1464" s="146" t="b">
        <v>0</v>
      </c>
      <c r="P1464" s="144" t="s">
        <v>1822</v>
      </c>
      <c r="Q1464" t="s">
        <v>1823</v>
      </c>
      <c r="R1464" t="s">
        <v>630</v>
      </c>
    </row>
    <row r="1465" spans="1:18" x14ac:dyDescent="0.25">
      <c r="A1465" s="144" t="s">
        <v>14093</v>
      </c>
      <c r="B1465" s="144" t="s">
        <v>1070</v>
      </c>
      <c r="C1465" s="144"/>
      <c r="D1465" s="144" t="s">
        <v>1818</v>
      </c>
      <c r="E1465" s="144" t="s">
        <v>4289</v>
      </c>
      <c r="F1465" s="144" t="s">
        <v>5993</v>
      </c>
      <c r="G1465" s="144"/>
      <c r="H1465" s="144"/>
      <c r="I1465" s="144" t="s">
        <v>5959</v>
      </c>
      <c r="J1465" s="144"/>
      <c r="K1465" s="144"/>
      <c r="L1465" s="144"/>
      <c r="M1465" s="144" t="s">
        <v>5994</v>
      </c>
      <c r="N1465" s="145">
        <v>60</v>
      </c>
      <c r="O1465" s="146" t="b">
        <v>0</v>
      </c>
      <c r="P1465" s="144" t="s">
        <v>1822</v>
      </c>
      <c r="Q1465" t="s">
        <v>1823</v>
      </c>
      <c r="R1465" t="s">
        <v>630</v>
      </c>
    </row>
    <row r="1466" spans="1:18" x14ac:dyDescent="0.25">
      <c r="A1466" s="144" t="s">
        <v>14962</v>
      </c>
      <c r="B1466" s="144" t="s">
        <v>1072</v>
      </c>
      <c r="C1466" s="144" t="s">
        <v>1817</v>
      </c>
      <c r="D1466" s="144" t="s">
        <v>1818</v>
      </c>
      <c r="E1466" s="144" t="s">
        <v>1955</v>
      </c>
      <c r="F1466" s="144"/>
      <c r="G1466" s="144" t="s">
        <v>1786</v>
      </c>
      <c r="H1466" s="144" t="s">
        <v>1787</v>
      </c>
      <c r="I1466" s="144" t="s">
        <v>5547</v>
      </c>
      <c r="J1466" s="144" t="s">
        <v>1072</v>
      </c>
      <c r="K1466" s="144"/>
      <c r="L1466" s="144"/>
      <c r="M1466" s="144" t="s">
        <v>5995</v>
      </c>
      <c r="N1466" s="145">
        <v>60</v>
      </c>
      <c r="O1466" s="146" t="b">
        <v>0</v>
      </c>
      <c r="P1466" s="144" t="s">
        <v>3075</v>
      </c>
      <c r="Q1466" t="s">
        <v>1823</v>
      </c>
      <c r="R1466" t="s">
        <v>630</v>
      </c>
    </row>
    <row r="1467" spans="1:18" x14ac:dyDescent="0.25">
      <c r="A1467" s="144" t="s">
        <v>14692</v>
      </c>
      <c r="B1467" s="144" t="s">
        <v>1074</v>
      </c>
      <c r="C1467" s="144" t="s">
        <v>1817</v>
      </c>
      <c r="D1467" s="144" t="s">
        <v>1818</v>
      </c>
      <c r="E1467" s="144" t="s">
        <v>5301</v>
      </c>
      <c r="F1467" s="144"/>
      <c r="G1467" s="144" t="s">
        <v>1786</v>
      </c>
      <c r="H1467" s="144" t="s">
        <v>1787</v>
      </c>
      <c r="I1467" s="144" t="s">
        <v>5547</v>
      </c>
      <c r="J1467" s="144" t="s">
        <v>1074</v>
      </c>
      <c r="K1467" s="144" t="s">
        <v>5996</v>
      </c>
      <c r="L1467" s="144"/>
      <c r="M1467" s="144" t="s">
        <v>5997</v>
      </c>
      <c r="N1467" s="145">
        <v>60</v>
      </c>
      <c r="O1467" s="146" t="b">
        <v>0</v>
      </c>
      <c r="P1467" s="144" t="s">
        <v>3075</v>
      </c>
      <c r="Q1467" t="s">
        <v>1823</v>
      </c>
      <c r="R1467" t="s">
        <v>630</v>
      </c>
    </row>
    <row r="1468" spans="1:18" x14ac:dyDescent="0.25">
      <c r="A1468" s="144" t="s">
        <v>14865</v>
      </c>
      <c r="B1468" s="144" t="s">
        <v>1079</v>
      </c>
      <c r="C1468" s="144"/>
      <c r="D1468" s="144" t="s">
        <v>1818</v>
      </c>
      <c r="E1468" s="144" t="s">
        <v>3134</v>
      </c>
      <c r="F1468" s="144"/>
      <c r="G1468" s="144"/>
      <c r="H1468" s="144"/>
      <c r="I1468" s="144" t="s">
        <v>5959</v>
      </c>
      <c r="J1468" s="144"/>
      <c r="K1468" s="144"/>
      <c r="L1468" s="144"/>
      <c r="M1468" s="144" t="s">
        <v>5998</v>
      </c>
      <c r="N1468" s="145">
        <v>60</v>
      </c>
      <c r="O1468" s="146" t="b">
        <v>0</v>
      </c>
      <c r="P1468" s="144" t="s">
        <v>1822</v>
      </c>
      <c r="Q1468" t="s">
        <v>1823</v>
      </c>
      <c r="R1468" t="s">
        <v>630</v>
      </c>
    </row>
    <row r="1469" spans="1:18" x14ac:dyDescent="0.25">
      <c r="A1469" s="144" t="s">
        <v>14238</v>
      </c>
      <c r="B1469" s="144" t="s">
        <v>1076</v>
      </c>
      <c r="C1469" s="144"/>
      <c r="D1469" s="144" t="s">
        <v>1818</v>
      </c>
      <c r="E1469" s="144" t="s">
        <v>2030</v>
      </c>
      <c r="F1469" s="144" t="s">
        <v>5999</v>
      </c>
      <c r="G1469" s="144"/>
      <c r="H1469" s="144"/>
      <c r="I1469" s="144" t="s">
        <v>5959</v>
      </c>
      <c r="J1469" s="144"/>
      <c r="K1469" s="144"/>
      <c r="L1469" s="144"/>
      <c r="M1469" s="144" t="s">
        <v>6000</v>
      </c>
      <c r="N1469" s="145">
        <v>60</v>
      </c>
      <c r="O1469" s="146" t="b">
        <v>0</v>
      </c>
      <c r="P1469" s="144" t="s">
        <v>1822</v>
      </c>
      <c r="Q1469" t="s">
        <v>1823</v>
      </c>
      <c r="R1469" t="s">
        <v>630</v>
      </c>
    </row>
    <row r="1470" spans="1:18" x14ac:dyDescent="0.25">
      <c r="A1470" s="144" t="s">
        <v>14094</v>
      </c>
      <c r="B1470" s="144" t="s">
        <v>1078</v>
      </c>
      <c r="C1470" s="144"/>
      <c r="D1470" s="144" t="s">
        <v>1818</v>
      </c>
      <c r="E1470" s="144" t="s">
        <v>4289</v>
      </c>
      <c r="F1470" s="144" t="s">
        <v>6001</v>
      </c>
      <c r="G1470" s="144"/>
      <c r="H1470" s="144"/>
      <c r="I1470" s="144" t="s">
        <v>5959</v>
      </c>
      <c r="J1470" s="144"/>
      <c r="K1470" s="144"/>
      <c r="L1470" s="144"/>
      <c r="M1470" s="144" t="s">
        <v>6002</v>
      </c>
      <c r="N1470" s="145">
        <v>60</v>
      </c>
      <c r="O1470" s="146" t="b">
        <v>0</v>
      </c>
      <c r="P1470" s="144" t="s">
        <v>1822</v>
      </c>
      <c r="Q1470" t="s">
        <v>1823</v>
      </c>
      <c r="R1470" t="s">
        <v>630</v>
      </c>
    </row>
    <row r="1471" spans="1:18" x14ac:dyDescent="0.25">
      <c r="A1471" s="144" t="s">
        <v>14213</v>
      </c>
      <c r="B1471" s="144" t="s">
        <v>1081</v>
      </c>
      <c r="C1471" s="144"/>
      <c r="D1471" s="144" t="s">
        <v>1818</v>
      </c>
      <c r="E1471" s="144" t="s">
        <v>1930</v>
      </c>
      <c r="F1471" s="144" t="s">
        <v>6003</v>
      </c>
      <c r="G1471" s="144" t="s">
        <v>71</v>
      </c>
      <c r="H1471" s="144" t="s">
        <v>1777</v>
      </c>
      <c r="I1471" s="144" t="s">
        <v>5959</v>
      </c>
      <c r="J1471" s="144" t="s">
        <v>1081</v>
      </c>
      <c r="K1471" s="144" t="s">
        <v>6004</v>
      </c>
      <c r="L1471" s="144" t="s">
        <v>1817</v>
      </c>
      <c r="M1471" s="144" t="s">
        <v>6004</v>
      </c>
      <c r="N1471" s="145">
        <v>60</v>
      </c>
      <c r="O1471" s="146" t="b">
        <v>0</v>
      </c>
      <c r="P1471" s="144" t="s">
        <v>1822</v>
      </c>
      <c r="Q1471" t="s">
        <v>1823</v>
      </c>
      <c r="R1471" t="s">
        <v>630</v>
      </c>
    </row>
    <row r="1472" spans="1:18" x14ac:dyDescent="0.25">
      <c r="A1472" s="144" t="s">
        <v>14540</v>
      </c>
      <c r="B1472" s="144" t="s">
        <v>1083</v>
      </c>
      <c r="C1472" s="144"/>
      <c r="D1472" s="144" t="s">
        <v>1818</v>
      </c>
      <c r="E1472" s="144" t="s">
        <v>3323</v>
      </c>
      <c r="F1472" s="144" t="s">
        <v>6005</v>
      </c>
      <c r="G1472" s="144"/>
      <c r="H1472" s="144"/>
      <c r="I1472" s="144" t="s">
        <v>5959</v>
      </c>
      <c r="J1472" s="144"/>
      <c r="K1472" s="144"/>
      <c r="L1472" s="144"/>
      <c r="M1472" s="144" t="s">
        <v>6006</v>
      </c>
      <c r="N1472" s="145">
        <v>60</v>
      </c>
      <c r="O1472" s="146" t="b">
        <v>0</v>
      </c>
      <c r="P1472" s="144" t="s">
        <v>1822</v>
      </c>
      <c r="Q1472" t="s">
        <v>1823</v>
      </c>
      <c r="R1472" t="s">
        <v>630</v>
      </c>
    </row>
    <row r="1473" spans="1:18" x14ac:dyDescent="0.25">
      <c r="A1473" s="144" t="s">
        <v>14839</v>
      </c>
      <c r="B1473" s="144" t="s">
        <v>1085</v>
      </c>
      <c r="C1473" s="144"/>
      <c r="D1473" s="144" t="s">
        <v>1818</v>
      </c>
      <c r="E1473" s="144" t="s">
        <v>3134</v>
      </c>
      <c r="F1473" s="144"/>
      <c r="G1473" s="144" t="s">
        <v>1786</v>
      </c>
      <c r="H1473" s="144" t="s">
        <v>1787</v>
      </c>
      <c r="I1473" s="144" t="s">
        <v>5959</v>
      </c>
      <c r="J1473" s="144" t="s">
        <v>1085</v>
      </c>
      <c r="K1473" s="144" t="s">
        <v>6007</v>
      </c>
      <c r="L1473" s="144" t="s">
        <v>1817</v>
      </c>
      <c r="M1473" s="144" t="s">
        <v>6007</v>
      </c>
      <c r="N1473" s="145">
        <v>60</v>
      </c>
      <c r="O1473" s="146" t="b">
        <v>0</v>
      </c>
      <c r="P1473" s="144" t="s">
        <v>1822</v>
      </c>
      <c r="Q1473" t="s">
        <v>1823</v>
      </c>
      <c r="R1473" t="s">
        <v>630</v>
      </c>
    </row>
    <row r="1474" spans="1:18" x14ac:dyDescent="0.25">
      <c r="A1474" s="144" t="s">
        <v>14866</v>
      </c>
      <c r="B1474" s="144" t="s">
        <v>1087</v>
      </c>
      <c r="C1474" s="144"/>
      <c r="D1474" s="144" t="s">
        <v>1818</v>
      </c>
      <c r="E1474" s="144" t="s">
        <v>2072</v>
      </c>
      <c r="F1474" s="144"/>
      <c r="G1474" s="144" t="s">
        <v>1786</v>
      </c>
      <c r="H1474" s="144" t="s">
        <v>1787</v>
      </c>
      <c r="I1474" s="144" t="s">
        <v>5959</v>
      </c>
      <c r="J1474" s="144" t="s">
        <v>1087</v>
      </c>
      <c r="K1474" s="144" t="s">
        <v>6008</v>
      </c>
      <c r="L1474" s="144" t="s">
        <v>1817</v>
      </c>
      <c r="M1474" s="144" t="s">
        <v>6008</v>
      </c>
      <c r="N1474" s="145">
        <v>60</v>
      </c>
      <c r="O1474" s="146" t="b">
        <v>0</v>
      </c>
      <c r="P1474" s="144" t="s">
        <v>1822</v>
      </c>
      <c r="Q1474" t="s">
        <v>1823</v>
      </c>
      <c r="R1474" t="s">
        <v>630</v>
      </c>
    </row>
    <row r="1475" spans="1:18" x14ac:dyDescent="0.25">
      <c r="A1475" s="144" t="s">
        <v>14605</v>
      </c>
      <c r="B1475" s="144" t="s">
        <v>1089</v>
      </c>
      <c r="C1475" s="144"/>
      <c r="D1475" s="144" t="s">
        <v>1818</v>
      </c>
      <c r="E1475" s="144" t="s">
        <v>1938</v>
      </c>
      <c r="F1475" s="144" t="s">
        <v>6009</v>
      </c>
      <c r="G1475" s="144"/>
      <c r="H1475" s="144"/>
      <c r="I1475" s="144" t="s">
        <v>5959</v>
      </c>
      <c r="J1475" s="144"/>
      <c r="K1475" s="144"/>
      <c r="L1475" s="144"/>
      <c r="M1475" s="144" t="s">
        <v>6010</v>
      </c>
      <c r="N1475" s="145">
        <v>60</v>
      </c>
      <c r="O1475" s="146" t="b">
        <v>0</v>
      </c>
      <c r="P1475" s="144" t="s">
        <v>1822</v>
      </c>
      <c r="Q1475" t="s">
        <v>1823</v>
      </c>
      <c r="R1475" t="s">
        <v>630</v>
      </c>
    </row>
    <row r="1476" spans="1:18" x14ac:dyDescent="0.25">
      <c r="A1476" s="144" t="s">
        <v>14285</v>
      </c>
      <c r="B1476" s="144" t="s">
        <v>1090</v>
      </c>
      <c r="C1476" s="144" t="s">
        <v>1817</v>
      </c>
      <c r="D1476" s="144" t="s">
        <v>1818</v>
      </c>
      <c r="E1476" s="144" t="s">
        <v>1926</v>
      </c>
      <c r="F1476" s="144"/>
      <c r="G1476" s="144" t="s">
        <v>70</v>
      </c>
      <c r="H1476" s="144" t="s">
        <v>1779</v>
      </c>
      <c r="I1476" s="144" t="s">
        <v>5547</v>
      </c>
      <c r="J1476" s="144" t="s">
        <v>1817</v>
      </c>
      <c r="K1476" s="144"/>
      <c r="L1476" s="144"/>
      <c r="M1476" s="144" t="s">
        <v>6011</v>
      </c>
      <c r="N1476" s="145">
        <v>60</v>
      </c>
      <c r="O1476" s="146" t="b">
        <v>0</v>
      </c>
      <c r="P1476" s="144" t="s">
        <v>3075</v>
      </c>
      <c r="Q1476" t="s">
        <v>1823</v>
      </c>
      <c r="R1476" t="s">
        <v>630</v>
      </c>
    </row>
    <row r="1477" spans="1:18" x14ac:dyDescent="0.25">
      <c r="A1477" s="144" t="s">
        <v>14867</v>
      </c>
      <c r="B1477" s="144" t="s">
        <v>1092</v>
      </c>
      <c r="C1477" s="144"/>
      <c r="D1477" s="144" t="s">
        <v>1818</v>
      </c>
      <c r="E1477" s="144" t="s">
        <v>2072</v>
      </c>
      <c r="F1477" s="144" t="s">
        <v>2724</v>
      </c>
      <c r="G1477" s="144" t="s">
        <v>1786</v>
      </c>
      <c r="H1477" s="144" t="s">
        <v>1787</v>
      </c>
      <c r="I1477" s="144" t="s">
        <v>5959</v>
      </c>
      <c r="J1477" s="144" t="s">
        <v>1092</v>
      </c>
      <c r="K1477" s="144" t="s">
        <v>6012</v>
      </c>
      <c r="L1477" s="144" t="s">
        <v>1817</v>
      </c>
      <c r="M1477" s="144" t="s">
        <v>6013</v>
      </c>
      <c r="N1477" s="145">
        <v>60</v>
      </c>
      <c r="O1477" s="146" t="b">
        <v>0</v>
      </c>
      <c r="P1477" s="144" t="s">
        <v>1822</v>
      </c>
      <c r="Q1477" t="s">
        <v>1823</v>
      </c>
      <c r="R1477" t="s">
        <v>630</v>
      </c>
    </row>
    <row r="1478" spans="1:18" x14ac:dyDescent="0.25">
      <c r="A1478" s="144" t="s">
        <v>14840</v>
      </c>
      <c r="B1478" s="144" t="s">
        <v>1094</v>
      </c>
      <c r="C1478" s="144"/>
      <c r="D1478" s="144" t="s">
        <v>1818</v>
      </c>
      <c r="E1478" s="144" t="s">
        <v>3134</v>
      </c>
      <c r="F1478" s="144" t="s">
        <v>6014</v>
      </c>
      <c r="G1478" s="144" t="s">
        <v>1786</v>
      </c>
      <c r="H1478" s="144" t="s">
        <v>1787</v>
      </c>
      <c r="I1478" s="144" t="s">
        <v>5959</v>
      </c>
      <c r="J1478" s="144" t="s">
        <v>1094</v>
      </c>
      <c r="K1478" s="144" t="s">
        <v>6015</v>
      </c>
      <c r="L1478" s="144" t="s">
        <v>1817</v>
      </c>
      <c r="M1478" s="144" t="s">
        <v>6015</v>
      </c>
      <c r="N1478" s="145">
        <v>60</v>
      </c>
      <c r="O1478" s="146" t="b">
        <v>0</v>
      </c>
      <c r="P1478" s="144" t="s">
        <v>1822</v>
      </c>
      <c r="Q1478" t="s">
        <v>1823</v>
      </c>
      <c r="R1478" t="s">
        <v>630</v>
      </c>
    </row>
    <row r="1479" spans="1:18" x14ac:dyDescent="0.25">
      <c r="A1479" s="144" t="s">
        <v>14239</v>
      </c>
      <c r="B1479" s="144" t="s">
        <v>1095</v>
      </c>
      <c r="C1479" s="144"/>
      <c r="D1479" s="144" t="s">
        <v>1818</v>
      </c>
      <c r="E1479" s="144" t="s">
        <v>2030</v>
      </c>
      <c r="F1479" s="144" t="s">
        <v>6016</v>
      </c>
      <c r="G1479" s="144" t="s">
        <v>1786</v>
      </c>
      <c r="H1479" s="144" t="s">
        <v>1787</v>
      </c>
      <c r="I1479" s="144" t="s">
        <v>5959</v>
      </c>
      <c r="J1479" s="144" t="s">
        <v>1817</v>
      </c>
      <c r="K1479" s="144"/>
      <c r="L1479" s="144" t="s">
        <v>1817</v>
      </c>
      <c r="M1479" s="144" t="s">
        <v>6017</v>
      </c>
      <c r="N1479" s="145">
        <v>60</v>
      </c>
      <c r="O1479" s="146" t="b">
        <v>0</v>
      </c>
      <c r="P1479" s="144" t="s">
        <v>1822</v>
      </c>
      <c r="Q1479" t="s">
        <v>1823</v>
      </c>
      <c r="R1479" t="s">
        <v>630</v>
      </c>
    </row>
    <row r="1480" spans="1:18" x14ac:dyDescent="0.25">
      <c r="A1480" s="144" t="s">
        <v>13958</v>
      </c>
      <c r="B1480" s="144" t="s">
        <v>1097</v>
      </c>
      <c r="C1480" s="144"/>
      <c r="D1480" s="144" t="s">
        <v>1818</v>
      </c>
      <c r="E1480" s="144" t="s">
        <v>2102</v>
      </c>
      <c r="F1480" s="144" t="s">
        <v>6018</v>
      </c>
      <c r="G1480" s="144" t="s">
        <v>1786</v>
      </c>
      <c r="H1480" s="144" t="s">
        <v>1787</v>
      </c>
      <c r="I1480" s="144" t="s">
        <v>5959</v>
      </c>
      <c r="J1480" s="144" t="s">
        <v>1097</v>
      </c>
      <c r="K1480" s="144" t="s">
        <v>6019</v>
      </c>
      <c r="L1480" s="144" t="s">
        <v>1817</v>
      </c>
      <c r="M1480" s="144" t="s">
        <v>6019</v>
      </c>
      <c r="N1480" s="145">
        <v>60</v>
      </c>
      <c r="O1480" s="146" t="b">
        <v>0</v>
      </c>
      <c r="P1480" s="144" t="s">
        <v>1822</v>
      </c>
      <c r="Q1480" t="s">
        <v>1823</v>
      </c>
      <c r="R1480" t="s">
        <v>630</v>
      </c>
    </row>
    <row r="1481" spans="1:18" x14ac:dyDescent="0.25">
      <c r="A1481" s="144" t="s">
        <v>13786</v>
      </c>
      <c r="B1481" s="144" t="s">
        <v>1099</v>
      </c>
      <c r="C1481" s="144"/>
      <c r="D1481" s="144" t="s">
        <v>1818</v>
      </c>
      <c r="E1481" s="144" t="s">
        <v>1886</v>
      </c>
      <c r="F1481" s="144" t="s">
        <v>5404</v>
      </c>
      <c r="G1481" s="144"/>
      <c r="H1481" s="144"/>
      <c r="I1481" s="144" t="s">
        <v>5959</v>
      </c>
      <c r="J1481" s="144"/>
      <c r="K1481" s="144"/>
      <c r="L1481" s="144"/>
      <c r="M1481" s="144" t="s">
        <v>6020</v>
      </c>
      <c r="N1481" s="145">
        <v>60</v>
      </c>
      <c r="O1481" s="146" t="b">
        <v>0</v>
      </c>
      <c r="P1481" s="144" t="s">
        <v>1822</v>
      </c>
      <c r="Q1481" t="s">
        <v>1823</v>
      </c>
      <c r="R1481" t="s">
        <v>630</v>
      </c>
    </row>
    <row r="1482" spans="1:18" x14ac:dyDescent="0.25">
      <c r="A1482" s="144" t="s">
        <v>14095</v>
      </c>
      <c r="B1482" s="144" t="s">
        <v>1101</v>
      </c>
      <c r="C1482" s="144"/>
      <c r="D1482" s="144" t="s">
        <v>1818</v>
      </c>
      <c r="E1482" s="144" t="s">
        <v>4289</v>
      </c>
      <c r="F1482" s="144" t="s">
        <v>6021</v>
      </c>
      <c r="G1482" s="144"/>
      <c r="H1482" s="144"/>
      <c r="I1482" s="144" t="s">
        <v>5959</v>
      </c>
      <c r="J1482" s="144"/>
      <c r="K1482" s="144"/>
      <c r="L1482" s="144"/>
      <c r="M1482" s="144" t="s">
        <v>6022</v>
      </c>
      <c r="N1482" s="145">
        <v>60</v>
      </c>
      <c r="O1482" s="146" t="b">
        <v>0</v>
      </c>
      <c r="P1482" s="144" t="s">
        <v>1822</v>
      </c>
      <c r="Q1482" t="s">
        <v>1823</v>
      </c>
      <c r="R1482" t="s">
        <v>630</v>
      </c>
    </row>
    <row r="1483" spans="1:18" x14ac:dyDescent="0.25">
      <c r="A1483" s="144" t="s">
        <v>14286</v>
      </c>
      <c r="B1483" s="144" t="s">
        <v>1103</v>
      </c>
      <c r="C1483" s="144" t="s">
        <v>1817</v>
      </c>
      <c r="D1483" s="144" t="s">
        <v>1818</v>
      </c>
      <c r="E1483" s="144" t="s">
        <v>1926</v>
      </c>
      <c r="F1483" s="144"/>
      <c r="G1483" s="144" t="s">
        <v>70</v>
      </c>
      <c r="H1483" s="144" t="s">
        <v>1779</v>
      </c>
      <c r="I1483" s="144" t="s">
        <v>5547</v>
      </c>
      <c r="J1483" s="144" t="s">
        <v>1103</v>
      </c>
      <c r="K1483" s="144"/>
      <c r="L1483" s="144"/>
      <c r="M1483" s="144" t="s">
        <v>6023</v>
      </c>
      <c r="N1483" s="145">
        <v>60</v>
      </c>
      <c r="O1483" s="146" t="b">
        <v>0</v>
      </c>
      <c r="P1483" s="144" t="s">
        <v>3075</v>
      </c>
      <c r="Q1483" t="s">
        <v>1823</v>
      </c>
      <c r="R1483" t="s">
        <v>630</v>
      </c>
    </row>
    <row r="1484" spans="1:18" x14ac:dyDescent="0.25">
      <c r="A1484" s="144" t="s">
        <v>14788</v>
      </c>
      <c r="B1484" s="144" t="s">
        <v>1105</v>
      </c>
      <c r="C1484" s="144"/>
      <c r="D1484" s="144" t="s">
        <v>1818</v>
      </c>
      <c r="E1484" s="144" t="s">
        <v>5966</v>
      </c>
      <c r="F1484" s="144" t="s">
        <v>6024</v>
      </c>
      <c r="G1484" s="144"/>
      <c r="H1484" s="144"/>
      <c r="I1484" s="144" t="s">
        <v>5959</v>
      </c>
      <c r="J1484" s="144"/>
      <c r="K1484" s="144"/>
      <c r="L1484" s="144"/>
      <c r="M1484" s="144" t="s">
        <v>6025</v>
      </c>
      <c r="N1484" s="145">
        <v>60</v>
      </c>
      <c r="O1484" s="146" t="b">
        <v>0</v>
      </c>
      <c r="P1484" s="144" t="s">
        <v>1822</v>
      </c>
      <c r="Q1484" t="s">
        <v>1823</v>
      </c>
      <c r="R1484" t="s">
        <v>630</v>
      </c>
    </row>
    <row r="1485" spans="1:18" x14ac:dyDescent="0.25">
      <c r="A1485" s="144" t="s">
        <v>14868</v>
      </c>
      <c r="B1485" s="144" t="s">
        <v>1107</v>
      </c>
      <c r="C1485" s="144" t="s">
        <v>1817</v>
      </c>
      <c r="D1485" s="144" t="s">
        <v>1818</v>
      </c>
      <c r="E1485" s="144" t="s">
        <v>2072</v>
      </c>
      <c r="F1485" s="144"/>
      <c r="G1485" s="144" t="s">
        <v>1786</v>
      </c>
      <c r="H1485" s="144" t="s">
        <v>1787</v>
      </c>
      <c r="I1485" s="144" t="s">
        <v>5547</v>
      </c>
      <c r="J1485" s="144" t="s">
        <v>1107</v>
      </c>
      <c r="K1485" s="144"/>
      <c r="L1485" s="144"/>
      <c r="M1485" s="144" t="s">
        <v>6026</v>
      </c>
      <c r="N1485" s="145">
        <v>60</v>
      </c>
      <c r="O1485" s="146" t="b">
        <v>0</v>
      </c>
      <c r="P1485" s="144" t="s">
        <v>3075</v>
      </c>
      <c r="Q1485" t="s">
        <v>1823</v>
      </c>
      <c r="R1485" t="s">
        <v>630</v>
      </c>
    </row>
    <row r="1486" spans="1:18" x14ac:dyDescent="0.25">
      <c r="A1486" s="144" t="s">
        <v>14412</v>
      </c>
      <c r="B1486" s="144" t="s">
        <v>1109</v>
      </c>
      <c r="C1486" s="144" t="s">
        <v>1817</v>
      </c>
      <c r="D1486" s="144" t="s">
        <v>1818</v>
      </c>
      <c r="E1486" s="144" t="s">
        <v>1971</v>
      </c>
      <c r="F1486" s="144"/>
      <c r="G1486" s="144" t="s">
        <v>71</v>
      </c>
      <c r="H1486" s="144" t="s">
        <v>1777</v>
      </c>
      <c r="I1486" s="144" t="s">
        <v>5547</v>
      </c>
      <c r="J1486" s="144" t="s">
        <v>1109</v>
      </c>
      <c r="K1486" s="144"/>
      <c r="L1486" s="144"/>
      <c r="M1486" s="144" t="s">
        <v>6027</v>
      </c>
      <c r="N1486" s="145">
        <v>60</v>
      </c>
      <c r="O1486" s="146" t="b">
        <v>0</v>
      </c>
      <c r="P1486" s="144" t="s">
        <v>3075</v>
      </c>
      <c r="Q1486" t="s">
        <v>1823</v>
      </c>
      <c r="R1486" t="s">
        <v>630</v>
      </c>
    </row>
    <row r="1487" spans="1:18" x14ac:dyDescent="0.25">
      <c r="A1487" s="144" t="s">
        <v>13959</v>
      </c>
      <c r="B1487" s="144" t="s">
        <v>1110</v>
      </c>
      <c r="C1487" s="144"/>
      <c r="D1487" s="144" t="s">
        <v>1818</v>
      </c>
      <c r="E1487" s="144" t="s">
        <v>2102</v>
      </c>
      <c r="F1487" s="144" t="s">
        <v>6018</v>
      </c>
      <c r="G1487" s="144"/>
      <c r="H1487" s="144"/>
      <c r="I1487" s="144" t="s">
        <v>5959</v>
      </c>
      <c r="J1487" s="144"/>
      <c r="K1487" s="144"/>
      <c r="L1487" s="144"/>
      <c r="M1487" s="144" t="s">
        <v>6028</v>
      </c>
      <c r="N1487" s="145">
        <v>60</v>
      </c>
      <c r="O1487" s="146" t="b">
        <v>0</v>
      </c>
      <c r="P1487" s="144" t="s">
        <v>1822</v>
      </c>
      <c r="Q1487" t="s">
        <v>1823</v>
      </c>
      <c r="R1487" t="s">
        <v>630</v>
      </c>
    </row>
    <row r="1488" spans="1:18" x14ac:dyDescent="0.25">
      <c r="A1488" s="144" t="s">
        <v>13960</v>
      </c>
      <c r="B1488" s="144" t="s">
        <v>1111</v>
      </c>
      <c r="C1488" s="144"/>
      <c r="D1488" s="144" t="s">
        <v>1818</v>
      </c>
      <c r="E1488" s="144" t="s">
        <v>2102</v>
      </c>
      <c r="F1488" s="144" t="s">
        <v>6018</v>
      </c>
      <c r="G1488" s="144"/>
      <c r="H1488" s="144"/>
      <c r="I1488" s="144" t="s">
        <v>5959</v>
      </c>
      <c r="J1488" s="144"/>
      <c r="K1488" s="144"/>
      <c r="L1488" s="144"/>
      <c r="M1488" s="144" t="s">
        <v>6029</v>
      </c>
      <c r="N1488" s="145">
        <v>60</v>
      </c>
      <c r="O1488" s="146" t="b">
        <v>0</v>
      </c>
      <c r="P1488" s="144" t="s">
        <v>1822</v>
      </c>
      <c r="Q1488" t="s">
        <v>1823</v>
      </c>
      <c r="R1488" t="s">
        <v>630</v>
      </c>
    </row>
    <row r="1489" spans="1:18" x14ac:dyDescent="0.25">
      <c r="A1489" s="144" t="s">
        <v>14739</v>
      </c>
      <c r="B1489" s="144" t="s">
        <v>1113</v>
      </c>
      <c r="C1489" s="144"/>
      <c r="D1489" s="144" t="s">
        <v>1818</v>
      </c>
      <c r="E1489" s="144" t="s">
        <v>4064</v>
      </c>
      <c r="F1489" s="144" t="s">
        <v>6030</v>
      </c>
      <c r="G1489" s="144"/>
      <c r="H1489" s="144"/>
      <c r="I1489" s="144" t="s">
        <v>5959</v>
      </c>
      <c r="J1489" s="144"/>
      <c r="K1489" s="144"/>
      <c r="L1489" s="144"/>
      <c r="M1489" s="144" t="s">
        <v>6031</v>
      </c>
      <c r="N1489" s="145">
        <v>60</v>
      </c>
      <c r="O1489" s="146" t="b">
        <v>0</v>
      </c>
      <c r="P1489" s="144" t="s">
        <v>1822</v>
      </c>
      <c r="Q1489" t="s">
        <v>1823</v>
      </c>
      <c r="R1489" t="s">
        <v>630</v>
      </c>
    </row>
    <row r="1490" spans="1:18" x14ac:dyDescent="0.25">
      <c r="A1490" s="144" t="s">
        <v>14715</v>
      </c>
      <c r="B1490" s="144" t="s">
        <v>1114</v>
      </c>
      <c r="C1490" s="144"/>
      <c r="D1490" s="144" t="s">
        <v>1818</v>
      </c>
      <c r="E1490" s="144" t="s">
        <v>6032</v>
      </c>
      <c r="F1490" s="144" t="s">
        <v>6033</v>
      </c>
      <c r="G1490" s="144" t="s">
        <v>70</v>
      </c>
      <c r="H1490" s="144" t="s">
        <v>1779</v>
      </c>
      <c r="I1490" s="144" t="s">
        <v>5959</v>
      </c>
      <c r="J1490" s="144" t="s">
        <v>1817</v>
      </c>
      <c r="K1490" s="144"/>
      <c r="L1490" s="144" t="s">
        <v>1817</v>
      </c>
      <c r="M1490" s="144" t="s">
        <v>6034</v>
      </c>
      <c r="N1490" s="145">
        <v>60</v>
      </c>
      <c r="O1490" s="146" t="b">
        <v>0</v>
      </c>
      <c r="P1490" s="144" t="s">
        <v>1822</v>
      </c>
      <c r="Q1490" t="s">
        <v>1823</v>
      </c>
      <c r="R1490" t="s">
        <v>630</v>
      </c>
    </row>
    <row r="1491" spans="1:18" x14ac:dyDescent="0.25">
      <c r="A1491" s="144" t="s">
        <v>14287</v>
      </c>
      <c r="B1491" s="144" t="s">
        <v>1116</v>
      </c>
      <c r="C1491" s="144"/>
      <c r="D1491" s="144" t="s">
        <v>1818</v>
      </c>
      <c r="E1491" s="144" t="s">
        <v>1971</v>
      </c>
      <c r="F1491" s="144" t="s">
        <v>3427</v>
      </c>
      <c r="G1491" s="144"/>
      <c r="H1491" s="144"/>
      <c r="I1491" s="144" t="s">
        <v>5959</v>
      </c>
      <c r="J1491" s="144"/>
      <c r="K1491" s="144"/>
      <c r="L1491" s="144"/>
      <c r="M1491" s="144" t="s">
        <v>6035</v>
      </c>
      <c r="N1491" s="145">
        <v>60</v>
      </c>
      <c r="O1491" s="146" t="b">
        <v>0</v>
      </c>
      <c r="P1491" s="144" t="s">
        <v>1822</v>
      </c>
      <c r="Q1491" t="s">
        <v>1823</v>
      </c>
      <c r="R1491" t="s">
        <v>630</v>
      </c>
    </row>
    <row r="1492" spans="1:18" x14ac:dyDescent="0.25">
      <c r="A1492" s="144" t="s">
        <v>14740</v>
      </c>
      <c r="B1492" s="144" t="s">
        <v>1121</v>
      </c>
      <c r="C1492" s="144"/>
      <c r="D1492" s="144" t="s">
        <v>1818</v>
      </c>
      <c r="E1492" s="144" t="s">
        <v>4064</v>
      </c>
      <c r="F1492" s="144" t="s">
        <v>6036</v>
      </c>
      <c r="G1492" s="144"/>
      <c r="H1492" s="144"/>
      <c r="I1492" s="144" t="s">
        <v>5959</v>
      </c>
      <c r="J1492" s="144"/>
      <c r="K1492" s="144"/>
      <c r="L1492" s="144"/>
      <c r="M1492" s="144" t="s">
        <v>6037</v>
      </c>
      <c r="N1492" s="145">
        <v>60</v>
      </c>
      <c r="O1492" s="146" t="b">
        <v>0</v>
      </c>
      <c r="P1492" s="144" t="s">
        <v>1822</v>
      </c>
      <c r="Q1492" t="s">
        <v>1823</v>
      </c>
      <c r="R1492" t="s">
        <v>630</v>
      </c>
    </row>
    <row r="1493" spans="1:18" x14ac:dyDescent="0.25">
      <c r="A1493" s="144" t="s">
        <v>14606</v>
      </c>
      <c r="B1493" s="144" t="s">
        <v>1118</v>
      </c>
      <c r="C1493" s="144"/>
      <c r="D1493" s="144" t="s">
        <v>1818</v>
      </c>
      <c r="E1493" s="144" t="s">
        <v>1938</v>
      </c>
      <c r="F1493" s="144" t="s">
        <v>6009</v>
      </c>
      <c r="G1493" s="144"/>
      <c r="H1493" s="144"/>
      <c r="I1493" s="144" t="s">
        <v>5959</v>
      </c>
      <c r="J1493" s="144"/>
      <c r="K1493" s="144"/>
      <c r="L1493" s="144"/>
      <c r="M1493" s="144" t="s">
        <v>6038</v>
      </c>
      <c r="N1493" s="145">
        <v>60</v>
      </c>
      <c r="O1493" s="146" t="b">
        <v>0</v>
      </c>
      <c r="P1493" s="144" t="s">
        <v>1822</v>
      </c>
      <c r="Q1493" t="s">
        <v>1823</v>
      </c>
      <c r="R1493" t="s">
        <v>630</v>
      </c>
    </row>
    <row r="1494" spans="1:18" x14ac:dyDescent="0.25">
      <c r="A1494" s="144" t="s">
        <v>14716</v>
      </c>
      <c r="B1494" s="144" t="s">
        <v>1120</v>
      </c>
      <c r="C1494" s="144"/>
      <c r="D1494" s="144" t="s">
        <v>1818</v>
      </c>
      <c r="E1494" s="144" t="s">
        <v>6032</v>
      </c>
      <c r="F1494" s="144" t="s">
        <v>6033</v>
      </c>
      <c r="G1494" s="144"/>
      <c r="H1494" s="144"/>
      <c r="I1494" s="144" t="s">
        <v>5959</v>
      </c>
      <c r="J1494" s="144"/>
      <c r="K1494" s="144"/>
      <c r="L1494" s="144"/>
      <c r="M1494" s="144" t="s">
        <v>6039</v>
      </c>
      <c r="N1494" s="145">
        <v>60</v>
      </c>
      <c r="O1494" s="146" t="b">
        <v>0</v>
      </c>
      <c r="P1494" s="144" t="s">
        <v>1822</v>
      </c>
      <c r="Q1494" t="s">
        <v>1823</v>
      </c>
      <c r="R1494" t="s">
        <v>630</v>
      </c>
    </row>
    <row r="1495" spans="1:18" x14ac:dyDescent="0.25">
      <c r="A1495" s="144" t="s">
        <v>14114</v>
      </c>
      <c r="B1495" s="144" t="s">
        <v>1123</v>
      </c>
      <c r="C1495" s="144" t="s">
        <v>1817</v>
      </c>
      <c r="D1495" s="144" t="s">
        <v>1818</v>
      </c>
      <c r="E1495" s="144" t="s">
        <v>2734</v>
      </c>
      <c r="F1495" s="144"/>
      <c r="G1495" s="144" t="s">
        <v>1786</v>
      </c>
      <c r="H1495" s="144" t="s">
        <v>1787</v>
      </c>
      <c r="I1495" s="144" t="s">
        <v>5547</v>
      </c>
      <c r="J1495" s="144" t="s">
        <v>1123</v>
      </c>
      <c r="K1495" s="144" t="s">
        <v>6040</v>
      </c>
      <c r="L1495" s="144"/>
      <c r="M1495" s="144" t="s">
        <v>6040</v>
      </c>
      <c r="N1495" s="145">
        <v>60</v>
      </c>
      <c r="O1495" s="146" t="b">
        <v>0</v>
      </c>
      <c r="P1495" s="144" t="s">
        <v>3075</v>
      </c>
      <c r="Q1495" t="s">
        <v>1823</v>
      </c>
      <c r="R1495" t="s">
        <v>630</v>
      </c>
    </row>
    <row r="1496" spans="1:18" x14ac:dyDescent="0.25">
      <c r="A1496" s="144" t="s">
        <v>13915</v>
      </c>
      <c r="B1496" s="144" t="s">
        <v>1124</v>
      </c>
      <c r="C1496" s="144"/>
      <c r="D1496" s="144" t="s">
        <v>1818</v>
      </c>
      <c r="E1496" s="144" t="s">
        <v>1832</v>
      </c>
      <c r="F1496" s="144"/>
      <c r="G1496" s="144"/>
      <c r="H1496" s="144"/>
      <c r="I1496" s="144" t="s">
        <v>5959</v>
      </c>
      <c r="J1496" s="144"/>
      <c r="K1496" s="144"/>
      <c r="L1496" s="144"/>
      <c r="M1496" s="144" t="s">
        <v>6041</v>
      </c>
      <c r="N1496" s="145">
        <v>60</v>
      </c>
      <c r="O1496" s="146" t="b">
        <v>0</v>
      </c>
      <c r="P1496" s="144" t="s">
        <v>1822</v>
      </c>
      <c r="Q1496" t="s">
        <v>1823</v>
      </c>
      <c r="R1496" t="s">
        <v>630</v>
      </c>
    </row>
    <row r="1497" spans="1:18" x14ac:dyDescent="0.25">
      <c r="A1497" s="144" t="s">
        <v>14413</v>
      </c>
      <c r="B1497" s="144" t="s">
        <v>1125</v>
      </c>
      <c r="C1497" s="144"/>
      <c r="D1497" s="144" t="s">
        <v>1818</v>
      </c>
      <c r="E1497" s="144" t="s">
        <v>1971</v>
      </c>
      <c r="F1497" s="144" t="s">
        <v>6042</v>
      </c>
      <c r="G1497" s="144" t="s">
        <v>1782</v>
      </c>
      <c r="H1497" s="144" t="s">
        <v>1783</v>
      </c>
      <c r="I1497" s="144" t="s">
        <v>5959</v>
      </c>
      <c r="J1497" s="144" t="s">
        <v>1817</v>
      </c>
      <c r="K1497" s="144"/>
      <c r="L1497" s="144" t="s">
        <v>1817</v>
      </c>
      <c r="M1497" s="144" t="s">
        <v>6043</v>
      </c>
      <c r="N1497" s="145">
        <v>60</v>
      </c>
      <c r="O1497" s="146" t="b">
        <v>0</v>
      </c>
      <c r="P1497" s="144" t="s">
        <v>1822</v>
      </c>
      <c r="Q1497" t="s">
        <v>1823</v>
      </c>
      <c r="R1497" t="s">
        <v>630</v>
      </c>
    </row>
    <row r="1498" spans="1:18" x14ac:dyDescent="0.25">
      <c r="A1498" s="144" t="s">
        <v>13816</v>
      </c>
      <c r="B1498" s="144" t="s">
        <v>1126</v>
      </c>
      <c r="C1498" s="144"/>
      <c r="D1498" s="144" t="s">
        <v>1818</v>
      </c>
      <c r="E1498" s="144" t="s">
        <v>2086</v>
      </c>
      <c r="F1498" s="144"/>
      <c r="G1498" s="144"/>
      <c r="H1498" s="144"/>
      <c r="I1498" s="144" t="s">
        <v>5959</v>
      </c>
      <c r="J1498" s="144"/>
      <c r="K1498" s="144"/>
      <c r="L1498" s="144"/>
      <c r="M1498" s="144" t="s">
        <v>6044</v>
      </c>
      <c r="N1498" s="145">
        <v>60</v>
      </c>
      <c r="O1498" s="146" t="b">
        <v>0</v>
      </c>
      <c r="P1498" s="144" t="s">
        <v>1822</v>
      </c>
      <c r="Q1498" t="s">
        <v>1823</v>
      </c>
      <c r="R1498" t="s">
        <v>630</v>
      </c>
    </row>
    <row r="1499" spans="1:18" x14ac:dyDescent="0.25">
      <c r="A1499" s="144" t="s">
        <v>13867</v>
      </c>
      <c r="B1499" s="144" t="s">
        <v>1128</v>
      </c>
      <c r="C1499" s="144"/>
      <c r="D1499" s="144" t="s">
        <v>1818</v>
      </c>
      <c r="E1499" s="144" t="s">
        <v>6045</v>
      </c>
      <c r="F1499" s="144" t="s">
        <v>6046</v>
      </c>
      <c r="G1499" s="144"/>
      <c r="H1499" s="144"/>
      <c r="I1499" s="144" t="s">
        <v>5959</v>
      </c>
      <c r="J1499" s="144"/>
      <c r="K1499" s="144"/>
      <c r="L1499" s="144"/>
      <c r="M1499" s="144" t="s">
        <v>6047</v>
      </c>
      <c r="N1499" s="145">
        <v>60</v>
      </c>
      <c r="O1499" s="146" t="b">
        <v>0</v>
      </c>
      <c r="P1499" s="144" t="s">
        <v>1822</v>
      </c>
      <c r="Q1499" t="s">
        <v>1823</v>
      </c>
      <c r="R1499" t="s">
        <v>630</v>
      </c>
    </row>
    <row r="1500" spans="1:18" x14ac:dyDescent="0.25">
      <c r="A1500" s="144" t="s">
        <v>14823</v>
      </c>
      <c r="B1500" s="144" t="s">
        <v>1129</v>
      </c>
      <c r="C1500" s="144"/>
      <c r="D1500" s="144" t="s">
        <v>1818</v>
      </c>
      <c r="E1500" s="144" t="s">
        <v>1858</v>
      </c>
      <c r="F1500" s="144" t="s">
        <v>6048</v>
      </c>
      <c r="G1500" s="144"/>
      <c r="H1500" s="144"/>
      <c r="I1500" s="144" t="s">
        <v>5959</v>
      </c>
      <c r="J1500" s="144"/>
      <c r="K1500" s="144"/>
      <c r="L1500" s="144"/>
      <c r="M1500" s="144" t="s">
        <v>6049</v>
      </c>
      <c r="N1500" s="145">
        <v>60</v>
      </c>
      <c r="O1500" s="146" t="b">
        <v>0</v>
      </c>
      <c r="P1500" s="144" t="s">
        <v>1822</v>
      </c>
      <c r="Q1500" t="s">
        <v>1823</v>
      </c>
      <c r="R1500" t="s">
        <v>630</v>
      </c>
    </row>
    <row r="1501" spans="1:18" x14ac:dyDescent="0.25">
      <c r="A1501" s="144" t="s">
        <v>14493</v>
      </c>
      <c r="B1501" s="144" t="s">
        <v>1130</v>
      </c>
      <c r="C1501" s="144"/>
      <c r="D1501" s="144" t="s">
        <v>1818</v>
      </c>
      <c r="E1501" s="144" t="s">
        <v>1881</v>
      </c>
      <c r="F1501" s="144" t="s">
        <v>4350</v>
      </c>
      <c r="G1501" s="144"/>
      <c r="H1501" s="144"/>
      <c r="I1501" s="144" t="s">
        <v>5959</v>
      </c>
      <c r="J1501" s="144"/>
      <c r="K1501" s="144"/>
      <c r="L1501" s="144"/>
      <c r="M1501" s="144" t="s">
        <v>6050</v>
      </c>
      <c r="N1501" s="145">
        <v>60</v>
      </c>
      <c r="O1501" s="146" t="b">
        <v>0</v>
      </c>
      <c r="P1501" s="144" t="s">
        <v>1822</v>
      </c>
      <c r="Q1501" t="s">
        <v>1823</v>
      </c>
      <c r="R1501" t="s">
        <v>630</v>
      </c>
    </row>
    <row r="1502" spans="1:18" x14ac:dyDescent="0.25">
      <c r="A1502" s="144" t="s">
        <v>14704</v>
      </c>
      <c r="B1502" s="144" t="s">
        <v>1132</v>
      </c>
      <c r="C1502" s="144"/>
      <c r="D1502" s="144" t="s">
        <v>1818</v>
      </c>
      <c r="E1502" s="144" t="s">
        <v>6051</v>
      </c>
      <c r="F1502" s="144" t="s">
        <v>6052</v>
      </c>
      <c r="G1502" s="144"/>
      <c r="H1502" s="144"/>
      <c r="I1502" s="144" t="s">
        <v>5959</v>
      </c>
      <c r="J1502" s="144"/>
      <c r="K1502" s="144"/>
      <c r="L1502" s="144"/>
      <c r="M1502" s="144" t="s">
        <v>6053</v>
      </c>
      <c r="N1502" s="145">
        <v>60</v>
      </c>
      <c r="O1502" s="146" t="b">
        <v>0</v>
      </c>
      <c r="P1502" s="144" t="s">
        <v>1822</v>
      </c>
      <c r="Q1502" t="s">
        <v>1823</v>
      </c>
      <c r="R1502" t="s">
        <v>630</v>
      </c>
    </row>
    <row r="1503" spans="1:18" x14ac:dyDescent="0.25">
      <c r="A1503" s="144" t="s">
        <v>14240</v>
      </c>
      <c r="B1503" s="144" t="s">
        <v>6055</v>
      </c>
      <c r="C1503" s="144"/>
      <c r="D1503" s="144" t="s">
        <v>1818</v>
      </c>
      <c r="E1503" s="144" t="s">
        <v>2030</v>
      </c>
      <c r="F1503" s="144"/>
      <c r="G1503" s="144" t="s">
        <v>70</v>
      </c>
      <c r="H1503" s="144" t="s">
        <v>1779</v>
      </c>
      <c r="I1503" s="144" t="s">
        <v>6056</v>
      </c>
      <c r="J1503" s="144" t="s">
        <v>1817</v>
      </c>
      <c r="K1503" s="144"/>
      <c r="L1503" s="144" t="s">
        <v>1817</v>
      </c>
      <c r="M1503" s="144" t="s">
        <v>6057</v>
      </c>
      <c r="N1503" s="145">
        <v>60</v>
      </c>
      <c r="O1503" s="146" t="b">
        <v>0</v>
      </c>
      <c r="P1503" s="144" t="s">
        <v>1822</v>
      </c>
      <c r="Q1503" t="s">
        <v>1823</v>
      </c>
      <c r="R1503" t="s">
        <v>630</v>
      </c>
    </row>
    <row r="1504" spans="1:18" x14ac:dyDescent="0.25">
      <c r="A1504" s="144" t="s">
        <v>14899</v>
      </c>
      <c r="B1504" s="144" t="s">
        <v>1134</v>
      </c>
      <c r="C1504" s="144"/>
      <c r="D1504" s="144" t="s">
        <v>1818</v>
      </c>
      <c r="E1504" s="144" t="s">
        <v>6058</v>
      </c>
      <c r="F1504" s="144" t="s">
        <v>6059</v>
      </c>
      <c r="G1504" s="144"/>
      <c r="H1504" s="144"/>
      <c r="I1504" s="144" t="s">
        <v>5959</v>
      </c>
      <c r="J1504" s="144"/>
      <c r="K1504" s="144"/>
      <c r="L1504" s="144"/>
      <c r="M1504" s="144" t="s">
        <v>6060</v>
      </c>
      <c r="N1504" s="145">
        <v>60</v>
      </c>
      <c r="O1504" s="146" t="b">
        <v>0</v>
      </c>
      <c r="P1504" s="144" t="s">
        <v>1822</v>
      </c>
      <c r="Q1504" t="s">
        <v>1823</v>
      </c>
      <c r="R1504" t="s">
        <v>630</v>
      </c>
    </row>
    <row r="1505" spans="1:18" x14ac:dyDescent="0.25">
      <c r="A1505" s="144" t="s">
        <v>14241</v>
      </c>
      <c r="B1505" s="144" t="s">
        <v>1136</v>
      </c>
      <c r="C1505" s="144"/>
      <c r="D1505" s="144" t="s">
        <v>1818</v>
      </c>
      <c r="E1505" s="144" t="s">
        <v>2030</v>
      </c>
      <c r="F1505" s="144" t="s">
        <v>6061</v>
      </c>
      <c r="G1505" s="144"/>
      <c r="H1505" s="144"/>
      <c r="I1505" s="144" t="s">
        <v>5959</v>
      </c>
      <c r="J1505" s="144"/>
      <c r="K1505" s="144"/>
      <c r="L1505" s="144"/>
      <c r="M1505" s="144" t="s">
        <v>6062</v>
      </c>
      <c r="N1505" s="145">
        <v>60</v>
      </c>
      <c r="O1505" s="146" t="b">
        <v>0</v>
      </c>
      <c r="P1505" s="144" t="s">
        <v>1822</v>
      </c>
      <c r="Q1505" t="s">
        <v>1823</v>
      </c>
      <c r="R1505" t="s">
        <v>630</v>
      </c>
    </row>
    <row r="1506" spans="1:18" x14ac:dyDescent="0.25">
      <c r="A1506" s="144" t="s">
        <v>14607</v>
      </c>
      <c r="B1506" s="144" t="s">
        <v>1137</v>
      </c>
      <c r="C1506" s="144"/>
      <c r="D1506" s="144" t="s">
        <v>1818</v>
      </c>
      <c r="E1506" s="144"/>
      <c r="F1506" s="144"/>
      <c r="G1506" s="144"/>
      <c r="H1506" s="144"/>
      <c r="I1506" s="144" t="s">
        <v>5959</v>
      </c>
      <c r="J1506" s="144"/>
      <c r="K1506" s="144"/>
      <c r="L1506" s="144"/>
      <c r="M1506" s="144" t="s">
        <v>6063</v>
      </c>
      <c r="N1506" s="145">
        <v>60</v>
      </c>
      <c r="O1506" s="146" t="b">
        <v>0</v>
      </c>
      <c r="P1506" s="144" t="s">
        <v>1822</v>
      </c>
      <c r="Q1506" t="s">
        <v>1823</v>
      </c>
      <c r="R1506" t="s">
        <v>630</v>
      </c>
    </row>
    <row r="1507" spans="1:18" x14ac:dyDescent="0.25">
      <c r="A1507" s="144" t="s">
        <v>14693</v>
      </c>
      <c r="B1507" s="144" t="s">
        <v>1139</v>
      </c>
      <c r="C1507" s="144"/>
      <c r="D1507" s="144" t="s">
        <v>1818</v>
      </c>
      <c r="E1507" s="144" t="s">
        <v>5301</v>
      </c>
      <c r="F1507" s="144"/>
      <c r="G1507" s="144"/>
      <c r="H1507" s="144"/>
      <c r="I1507" s="144" t="s">
        <v>5959</v>
      </c>
      <c r="J1507" s="144"/>
      <c r="K1507" s="144"/>
      <c r="L1507" s="144"/>
      <c r="M1507" s="144" t="s">
        <v>6064</v>
      </c>
      <c r="N1507" s="145">
        <v>60</v>
      </c>
      <c r="O1507" s="146" t="b">
        <v>0</v>
      </c>
      <c r="P1507" s="144" t="s">
        <v>1822</v>
      </c>
      <c r="Q1507" t="s">
        <v>1823</v>
      </c>
      <c r="R1507" t="s">
        <v>630</v>
      </c>
    </row>
    <row r="1508" spans="1:18" x14ac:dyDescent="0.25">
      <c r="A1508" s="144" t="s">
        <v>13916</v>
      </c>
      <c r="B1508" s="144" t="s">
        <v>1140</v>
      </c>
      <c r="C1508" s="144"/>
      <c r="D1508" s="144" t="s">
        <v>1818</v>
      </c>
      <c r="E1508" s="144" t="s">
        <v>1832</v>
      </c>
      <c r="F1508" s="144" t="s">
        <v>6065</v>
      </c>
      <c r="G1508" s="144"/>
      <c r="H1508" s="144"/>
      <c r="I1508" s="144" t="s">
        <v>5959</v>
      </c>
      <c r="J1508" s="144"/>
      <c r="K1508" s="144"/>
      <c r="L1508" s="144"/>
      <c r="M1508" s="144" t="s">
        <v>6066</v>
      </c>
      <c r="N1508" s="145">
        <v>60</v>
      </c>
      <c r="O1508" s="146" t="b">
        <v>0</v>
      </c>
      <c r="P1508" s="144" t="s">
        <v>1822</v>
      </c>
      <c r="Q1508" t="s">
        <v>1823</v>
      </c>
      <c r="R1508" t="s">
        <v>630</v>
      </c>
    </row>
    <row r="1509" spans="1:18" x14ac:dyDescent="0.25">
      <c r="A1509" s="144" t="s">
        <v>14694</v>
      </c>
      <c r="B1509" s="144" t="s">
        <v>1142</v>
      </c>
      <c r="C1509" s="144"/>
      <c r="D1509" s="144" t="s">
        <v>1818</v>
      </c>
      <c r="E1509" s="144" t="s">
        <v>5301</v>
      </c>
      <c r="F1509" s="144" t="s">
        <v>6067</v>
      </c>
      <c r="G1509" s="144"/>
      <c r="H1509" s="144"/>
      <c r="I1509" s="144" t="s">
        <v>5959</v>
      </c>
      <c r="J1509" s="144"/>
      <c r="K1509" s="144"/>
      <c r="L1509" s="144"/>
      <c r="M1509" s="144" t="s">
        <v>6068</v>
      </c>
      <c r="N1509" s="145">
        <v>60</v>
      </c>
      <c r="O1509" s="146" t="b">
        <v>0</v>
      </c>
      <c r="P1509" s="144" t="s">
        <v>1822</v>
      </c>
      <c r="Q1509" t="s">
        <v>1823</v>
      </c>
      <c r="R1509" t="s">
        <v>630</v>
      </c>
    </row>
    <row r="1510" spans="1:18" x14ac:dyDescent="0.25">
      <c r="A1510" s="144" t="s">
        <v>14358</v>
      </c>
      <c r="B1510" s="144" t="s">
        <v>1143</v>
      </c>
      <c r="C1510" s="144"/>
      <c r="D1510" s="144" t="s">
        <v>1818</v>
      </c>
      <c r="E1510" s="144" t="s">
        <v>1819</v>
      </c>
      <c r="F1510" s="144" t="s">
        <v>6069</v>
      </c>
      <c r="G1510" s="144"/>
      <c r="H1510" s="144"/>
      <c r="I1510" s="144" t="s">
        <v>5959</v>
      </c>
      <c r="J1510" s="144"/>
      <c r="K1510" s="144"/>
      <c r="L1510" s="144"/>
      <c r="M1510" s="144" t="s">
        <v>6070</v>
      </c>
      <c r="N1510" s="145">
        <v>60</v>
      </c>
      <c r="O1510" s="146" t="b">
        <v>0</v>
      </c>
      <c r="P1510" s="144" t="s">
        <v>1822</v>
      </c>
      <c r="Q1510" t="s">
        <v>1823</v>
      </c>
      <c r="R1510" t="s">
        <v>630</v>
      </c>
    </row>
    <row r="1511" spans="1:18" x14ac:dyDescent="0.25">
      <c r="A1511" s="144" t="s">
        <v>14741</v>
      </c>
      <c r="B1511" s="144" t="s">
        <v>1144</v>
      </c>
      <c r="C1511" s="144" t="s">
        <v>1817</v>
      </c>
      <c r="D1511" s="144" t="s">
        <v>1818</v>
      </c>
      <c r="E1511" s="144" t="s">
        <v>4064</v>
      </c>
      <c r="F1511" s="144"/>
      <c r="G1511" s="144" t="s">
        <v>71</v>
      </c>
      <c r="H1511" s="144" t="s">
        <v>1777</v>
      </c>
      <c r="I1511" s="144" t="s">
        <v>5959</v>
      </c>
      <c r="J1511" s="144" t="s">
        <v>1144</v>
      </c>
      <c r="K1511" s="144" t="s">
        <v>6071</v>
      </c>
      <c r="L1511" s="144"/>
      <c r="M1511" s="144" t="s">
        <v>6071</v>
      </c>
      <c r="N1511" s="145">
        <v>60</v>
      </c>
      <c r="O1511" s="146" t="b">
        <v>0</v>
      </c>
      <c r="P1511" s="144" t="s">
        <v>3075</v>
      </c>
      <c r="Q1511" t="s">
        <v>1823</v>
      </c>
      <c r="R1511" t="s">
        <v>630</v>
      </c>
    </row>
    <row r="1512" spans="1:18" x14ac:dyDescent="0.25">
      <c r="A1512" s="144" t="s">
        <v>14922</v>
      </c>
      <c r="B1512" s="144" t="s">
        <v>1146</v>
      </c>
      <c r="C1512" s="144"/>
      <c r="D1512" s="144" t="s">
        <v>1818</v>
      </c>
      <c r="E1512" s="144" t="s">
        <v>5293</v>
      </c>
      <c r="F1512" s="144" t="s">
        <v>6072</v>
      </c>
      <c r="G1512" s="144"/>
      <c r="H1512" s="144"/>
      <c r="I1512" s="144" t="s">
        <v>5959</v>
      </c>
      <c r="J1512" s="144"/>
      <c r="K1512" s="144"/>
      <c r="L1512" s="144"/>
      <c r="M1512" s="144" t="s">
        <v>6073</v>
      </c>
      <c r="N1512" s="145">
        <v>60</v>
      </c>
      <c r="O1512" s="146" t="b">
        <v>0</v>
      </c>
      <c r="P1512" s="144" t="s">
        <v>1822</v>
      </c>
      <c r="Q1512" t="s">
        <v>1823</v>
      </c>
      <c r="R1512" t="s">
        <v>630</v>
      </c>
    </row>
    <row r="1513" spans="1:18" x14ac:dyDescent="0.25">
      <c r="A1513" s="144" t="s">
        <v>14695</v>
      </c>
      <c r="B1513" s="144" t="s">
        <v>1147</v>
      </c>
      <c r="C1513" s="144"/>
      <c r="D1513" s="144" t="s">
        <v>1818</v>
      </c>
      <c r="E1513" s="144" t="s">
        <v>5301</v>
      </c>
      <c r="F1513" s="144" t="s">
        <v>6074</v>
      </c>
      <c r="G1513" s="144"/>
      <c r="H1513" s="144"/>
      <c r="I1513" s="144" t="s">
        <v>5959</v>
      </c>
      <c r="J1513" s="144"/>
      <c r="K1513" s="144"/>
      <c r="L1513" s="144"/>
      <c r="M1513" s="144" t="s">
        <v>6075</v>
      </c>
      <c r="N1513" s="145">
        <v>60</v>
      </c>
      <c r="O1513" s="146" t="b">
        <v>0</v>
      </c>
      <c r="P1513" s="144" t="s">
        <v>1822</v>
      </c>
      <c r="Q1513" t="s">
        <v>1823</v>
      </c>
      <c r="R1513" t="s">
        <v>630</v>
      </c>
    </row>
    <row r="1514" spans="1:18" x14ac:dyDescent="0.25">
      <c r="A1514" s="144" t="s">
        <v>14562</v>
      </c>
      <c r="B1514" s="144" t="s">
        <v>1149</v>
      </c>
      <c r="C1514" s="144"/>
      <c r="D1514" s="144" t="s">
        <v>1818</v>
      </c>
      <c r="E1514" s="144" t="s">
        <v>3779</v>
      </c>
      <c r="F1514" s="144" t="s">
        <v>5988</v>
      </c>
      <c r="G1514" s="144"/>
      <c r="H1514" s="144"/>
      <c r="I1514" s="144" t="s">
        <v>5959</v>
      </c>
      <c r="J1514" s="144"/>
      <c r="K1514" s="144"/>
      <c r="L1514" s="144"/>
      <c r="M1514" s="144" t="s">
        <v>6076</v>
      </c>
      <c r="N1514" s="145">
        <v>60</v>
      </c>
      <c r="O1514" s="146" t="b">
        <v>0</v>
      </c>
      <c r="P1514" s="144" t="s">
        <v>1822</v>
      </c>
      <c r="Q1514" t="s">
        <v>1823</v>
      </c>
      <c r="R1514" t="s">
        <v>630</v>
      </c>
    </row>
    <row r="1515" spans="1:18" x14ac:dyDescent="0.25">
      <c r="A1515" s="144" t="s">
        <v>13985</v>
      </c>
      <c r="B1515" s="144" t="s">
        <v>1150</v>
      </c>
      <c r="C1515" s="144"/>
      <c r="D1515" s="144" t="s">
        <v>1818</v>
      </c>
      <c r="E1515" s="144" t="s">
        <v>2053</v>
      </c>
      <c r="F1515" s="144" t="s">
        <v>3820</v>
      </c>
      <c r="G1515" s="144"/>
      <c r="H1515" s="144"/>
      <c r="I1515" s="144" t="s">
        <v>5959</v>
      </c>
      <c r="J1515" s="144"/>
      <c r="K1515" s="144"/>
      <c r="L1515" s="144"/>
      <c r="M1515" s="144" t="s">
        <v>6077</v>
      </c>
      <c r="N1515" s="145">
        <v>60</v>
      </c>
      <c r="O1515" s="146" t="b">
        <v>0</v>
      </c>
      <c r="P1515" s="144" t="s">
        <v>1822</v>
      </c>
      <c r="Q1515" t="s">
        <v>1823</v>
      </c>
      <c r="R1515" t="s">
        <v>630</v>
      </c>
    </row>
    <row r="1516" spans="1:18" x14ac:dyDescent="0.25">
      <c r="A1516" s="144" t="s">
        <v>14923</v>
      </c>
      <c r="B1516" s="144" t="s">
        <v>1151</v>
      </c>
      <c r="C1516" s="144"/>
      <c r="D1516" s="144" t="s">
        <v>1818</v>
      </c>
      <c r="E1516" s="144" t="s">
        <v>5293</v>
      </c>
      <c r="F1516" s="144" t="s">
        <v>6078</v>
      </c>
      <c r="G1516" s="144"/>
      <c r="H1516" s="144"/>
      <c r="I1516" s="144" t="s">
        <v>5959</v>
      </c>
      <c r="J1516" s="144"/>
      <c r="K1516" s="144"/>
      <c r="L1516" s="144"/>
      <c r="M1516" s="144" t="s">
        <v>6079</v>
      </c>
      <c r="N1516" s="145">
        <v>60</v>
      </c>
      <c r="O1516" s="146" t="b">
        <v>0</v>
      </c>
      <c r="P1516" s="144" t="s">
        <v>1822</v>
      </c>
      <c r="Q1516" t="s">
        <v>1823</v>
      </c>
      <c r="R1516" t="s">
        <v>630</v>
      </c>
    </row>
    <row r="1517" spans="1:18" x14ac:dyDescent="0.25">
      <c r="A1517" s="144" t="s">
        <v>14841</v>
      </c>
      <c r="B1517" s="144" t="s">
        <v>1153</v>
      </c>
      <c r="C1517" s="144"/>
      <c r="D1517" s="144" t="s">
        <v>1818</v>
      </c>
      <c r="E1517" s="144" t="s">
        <v>3134</v>
      </c>
      <c r="F1517" s="144" t="s">
        <v>6080</v>
      </c>
      <c r="G1517" s="144"/>
      <c r="H1517" s="144"/>
      <c r="I1517" s="144" t="s">
        <v>5959</v>
      </c>
      <c r="J1517" s="144"/>
      <c r="K1517" s="144"/>
      <c r="L1517" s="144"/>
      <c r="M1517" s="144" t="s">
        <v>6081</v>
      </c>
      <c r="N1517" s="145">
        <v>60</v>
      </c>
      <c r="O1517" s="146" t="b">
        <v>0</v>
      </c>
      <c r="P1517" s="144" t="s">
        <v>1822</v>
      </c>
      <c r="Q1517" t="s">
        <v>1823</v>
      </c>
      <c r="R1517" t="s">
        <v>630</v>
      </c>
    </row>
    <row r="1518" spans="1:18" x14ac:dyDescent="0.25">
      <c r="A1518" s="144" t="s">
        <v>14288</v>
      </c>
      <c r="B1518" s="144" t="s">
        <v>1155</v>
      </c>
      <c r="C1518" s="144" t="s">
        <v>1817</v>
      </c>
      <c r="D1518" s="144" t="s">
        <v>1818</v>
      </c>
      <c r="E1518" s="144" t="s">
        <v>1926</v>
      </c>
      <c r="F1518" s="144"/>
      <c r="G1518" s="144" t="s">
        <v>70</v>
      </c>
      <c r="H1518" s="144" t="s">
        <v>1779</v>
      </c>
      <c r="I1518" s="144" t="s">
        <v>5547</v>
      </c>
      <c r="J1518" s="144" t="s">
        <v>1155</v>
      </c>
      <c r="K1518" s="144"/>
      <c r="L1518" s="144"/>
      <c r="M1518" s="144" t="s">
        <v>6082</v>
      </c>
      <c r="N1518" s="145">
        <v>60</v>
      </c>
      <c r="O1518" s="146" t="b">
        <v>0</v>
      </c>
      <c r="P1518" s="144" t="s">
        <v>3075</v>
      </c>
      <c r="Q1518" t="s">
        <v>1823</v>
      </c>
      <c r="R1518" t="s">
        <v>630</v>
      </c>
    </row>
    <row r="1519" spans="1:18" x14ac:dyDescent="0.25">
      <c r="A1519" s="144" t="s">
        <v>14705</v>
      </c>
      <c r="B1519" s="144" t="s">
        <v>1157</v>
      </c>
      <c r="C1519" s="144"/>
      <c r="D1519" s="144" t="s">
        <v>1818</v>
      </c>
      <c r="E1519" s="144" t="s">
        <v>6051</v>
      </c>
      <c r="F1519" s="144" t="s">
        <v>6083</v>
      </c>
      <c r="G1519" s="144"/>
      <c r="H1519" s="144"/>
      <c r="I1519" s="144" t="s">
        <v>5959</v>
      </c>
      <c r="J1519" s="144"/>
      <c r="K1519" s="144"/>
      <c r="L1519" s="144"/>
      <c r="M1519" s="144" t="s">
        <v>6084</v>
      </c>
      <c r="N1519" s="145">
        <v>60</v>
      </c>
      <c r="O1519" s="146" t="b">
        <v>0</v>
      </c>
      <c r="P1519" s="144" t="s">
        <v>1822</v>
      </c>
      <c r="Q1519" t="s">
        <v>1823</v>
      </c>
      <c r="R1519" t="s">
        <v>630</v>
      </c>
    </row>
    <row r="1520" spans="1:18" x14ac:dyDescent="0.25">
      <c r="A1520" s="144" t="s">
        <v>13961</v>
      </c>
      <c r="B1520" s="144" t="s">
        <v>1159</v>
      </c>
      <c r="C1520" s="144" t="s">
        <v>1817</v>
      </c>
      <c r="D1520" s="144" t="s">
        <v>1818</v>
      </c>
      <c r="E1520" s="144" t="s">
        <v>2102</v>
      </c>
      <c r="F1520" s="144"/>
      <c r="G1520" s="144" t="s">
        <v>1786</v>
      </c>
      <c r="H1520" s="144" t="s">
        <v>1787</v>
      </c>
      <c r="I1520" s="144" t="s">
        <v>5547</v>
      </c>
      <c r="J1520" s="144" t="s">
        <v>1817</v>
      </c>
      <c r="K1520" s="144"/>
      <c r="L1520" s="144"/>
      <c r="M1520" s="144" t="s">
        <v>6085</v>
      </c>
      <c r="N1520" s="145">
        <v>60</v>
      </c>
      <c r="O1520" s="146" t="b">
        <v>0</v>
      </c>
      <c r="P1520" s="144" t="s">
        <v>3075</v>
      </c>
      <c r="Q1520" t="s">
        <v>1823</v>
      </c>
      <c r="R1520" t="s">
        <v>630</v>
      </c>
    </row>
    <row r="1521" spans="1:18" x14ac:dyDescent="0.25">
      <c r="A1521" s="144" t="s">
        <v>14541</v>
      </c>
      <c r="B1521" s="144" t="s">
        <v>1161</v>
      </c>
      <c r="C1521" s="144"/>
      <c r="D1521" s="144" t="s">
        <v>1818</v>
      </c>
      <c r="E1521" s="144" t="s">
        <v>3323</v>
      </c>
      <c r="F1521" s="144" t="s">
        <v>6005</v>
      </c>
      <c r="G1521" s="144"/>
      <c r="H1521" s="144"/>
      <c r="I1521" s="144" t="s">
        <v>5959</v>
      </c>
      <c r="J1521" s="144"/>
      <c r="K1521" s="144"/>
      <c r="L1521" s="144"/>
      <c r="M1521" s="144" t="s">
        <v>6006</v>
      </c>
      <c r="N1521" s="145">
        <v>60</v>
      </c>
      <c r="O1521" s="146" t="b">
        <v>0</v>
      </c>
      <c r="P1521" s="144" t="s">
        <v>1822</v>
      </c>
      <c r="Q1521" t="s">
        <v>1823</v>
      </c>
      <c r="R1521" t="s">
        <v>630</v>
      </c>
    </row>
    <row r="1522" spans="1:18" x14ac:dyDescent="0.25">
      <c r="A1522" s="144" t="s">
        <v>14900</v>
      </c>
      <c r="B1522" s="144" t="s">
        <v>1163</v>
      </c>
      <c r="C1522" s="144"/>
      <c r="D1522" s="144" t="s">
        <v>1818</v>
      </c>
      <c r="E1522" s="144" t="s">
        <v>6058</v>
      </c>
      <c r="F1522" s="144" t="s">
        <v>6086</v>
      </c>
      <c r="G1522" s="144"/>
      <c r="H1522" s="144"/>
      <c r="I1522" s="144" t="s">
        <v>5959</v>
      </c>
      <c r="J1522" s="144"/>
      <c r="K1522" s="144"/>
      <c r="L1522" s="144"/>
      <c r="M1522" s="144" t="s">
        <v>6087</v>
      </c>
      <c r="N1522" s="145">
        <v>60</v>
      </c>
      <c r="O1522" s="146" t="b">
        <v>0</v>
      </c>
      <c r="P1522" s="144" t="s">
        <v>1822</v>
      </c>
      <c r="Q1522" t="s">
        <v>1823</v>
      </c>
      <c r="R1522" t="s">
        <v>630</v>
      </c>
    </row>
    <row r="1523" spans="1:18" x14ac:dyDescent="0.25">
      <c r="A1523" s="144" t="s">
        <v>13868</v>
      </c>
      <c r="B1523" s="144" t="s">
        <v>1164</v>
      </c>
      <c r="C1523" s="144"/>
      <c r="D1523" s="144" t="s">
        <v>1818</v>
      </c>
      <c r="E1523" s="144" t="s">
        <v>6045</v>
      </c>
      <c r="F1523" s="144" t="s">
        <v>6088</v>
      </c>
      <c r="G1523" s="144"/>
      <c r="H1523" s="144"/>
      <c r="I1523" s="144" t="s">
        <v>5959</v>
      </c>
      <c r="J1523" s="144"/>
      <c r="K1523" s="144"/>
      <c r="L1523" s="144"/>
      <c r="M1523" s="144" t="s">
        <v>6089</v>
      </c>
      <c r="N1523" s="145">
        <v>60</v>
      </c>
      <c r="O1523" s="146" t="b">
        <v>0</v>
      </c>
      <c r="P1523" s="144" t="s">
        <v>1822</v>
      </c>
      <c r="Q1523" t="s">
        <v>1823</v>
      </c>
      <c r="R1523" t="s">
        <v>630</v>
      </c>
    </row>
    <row r="1524" spans="1:18" x14ac:dyDescent="0.25">
      <c r="A1524" s="144" t="s">
        <v>13962</v>
      </c>
      <c r="B1524" s="144" t="s">
        <v>1166</v>
      </c>
      <c r="C1524" s="144"/>
      <c r="D1524" s="144" t="s">
        <v>1818</v>
      </c>
      <c r="E1524" s="144" t="s">
        <v>2102</v>
      </c>
      <c r="F1524" s="144" t="s">
        <v>6090</v>
      </c>
      <c r="G1524" s="144"/>
      <c r="H1524" s="144"/>
      <c r="I1524" s="144" t="s">
        <v>5959</v>
      </c>
      <c r="J1524" s="144"/>
      <c r="K1524" s="144"/>
      <c r="L1524" s="144"/>
      <c r="M1524" s="144" t="s">
        <v>6091</v>
      </c>
      <c r="N1524" s="145">
        <v>60</v>
      </c>
      <c r="O1524" s="146" t="b">
        <v>0</v>
      </c>
      <c r="P1524" s="144" t="s">
        <v>1822</v>
      </c>
      <c r="Q1524" t="s">
        <v>1823</v>
      </c>
      <c r="R1524" t="s">
        <v>630</v>
      </c>
    </row>
    <row r="1525" spans="1:18" x14ac:dyDescent="0.25">
      <c r="A1525" s="144" t="s">
        <v>14414</v>
      </c>
      <c r="B1525" s="144" t="s">
        <v>1168</v>
      </c>
      <c r="C1525" s="144" t="s">
        <v>1817</v>
      </c>
      <c r="D1525" s="144" t="s">
        <v>1818</v>
      </c>
      <c r="E1525" s="144" t="s">
        <v>1930</v>
      </c>
      <c r="F1525" s="144"/>
      <c r="G1525" s="144" t="s">
        <v>71</v>
      </c>
      <c r="H1525" s="144" t="s">
        <v>1777</v>
      </c>
      <c r="I1525" s="144" t="s">
        <v>5547</v>
      </c>
      <c r="J1525" s="144" t="s">
        <v>1817</v>
      </c>
      <c r="K1525" s="144"/>
      <c r="L1525" s="144"/>
      <c r="M1525" s="144" t="s">
        <v>6092</v>
      </c>
      <c r="N1525" s="145">
        <v>60</v>
      </c>
      <c r="O1525" s="146" t="b">
        <v>0</v>
      </c>
      <c r="P1525" s="144" t="s">
        <v>3075</v>
      </c>
      <c r="Q1525" t="s">
        <v>1823</v>
      </c>
      <c r="R1525" t="s">
        <v>630</v>
      </c>
    </row>
    <row r="1526" spans="1:18" x14ac:dyDescent="0.25">
      <c r="A1526" s="144" t="s">
        <v>13963</v>
      </c>
      <c r="B1526" s="144" t="s">
        <v>1170</v>
      </c>
      <c r="C1526" s="144" t="s">
        <v>1817</v>
      </c>
      <c r="D1526" s="144" t="s">
        <v>1818</v>
      </c>
      <c r="E1526" s="144" t="s">
        <v>2102</v>
      </c>
      <c r="F1526" s="144"/>
      <c r="G1526" s="144" t="s">
        <v>1786</v>
      </c>
      <c r="H1526" s="144" t="s">
        <v>1787</v>
      </c>
      <c r="I1526" s="144" t="s">
        <v>5547</v>
      </c>
      <c r="J1526" s="144" t="s">
        <v>1817</v>
      </c>
      <c r="K1526" s="144"/>
      <c r="L1526" s="144"/>
      <c r="M1526" s="144" t="s">
        <v>6093</v>
      </c>
      <c r="N1526" s="145">
        <v>60</v>
      </c>
      <c r="O1526" s="146" t="b">
        <v>0</v>
      </c>
      <c r="P1526" s="144" t="s">
        <v>3075</v>
      </c>
      <c r="Q1526" t="s">
        <v>1823</v>
      </c>
      <c r="R1526" t="s">
        <v>630</v>
      </c>
    </row>
    <row r="1527" spans="1:18" x14ac:dyDescent="0.25">
      <c r="A1527" s="144" t="s">
        <v>14608</v>
      </c>
      <c r="B1527" s="144" t="s">
        <v>1172</v>
      </c>
      <c r="C1527" s="144" t="s">
        <v>1817</v>
      </c>
      <c r="D1527" s="144" t="s">
        <v>1818</v>
      </c>
      <c r="E1527" s="144"/>
      <c r="F1527" s="144"/>
      <c r="G1527" s="144"/>
      <c r="H1527" s="144"/>
      <c r="I1527" s="144" t="s">
        <v>5547</v>
      </c>
      <c r="J1527" s="144" t="s">
        <v>1817</v>
      </c>
      <c r="K1527" s="144"/>
      <c r="L1527" s="144"/>
      <c r="M1527" s="144" t="s">
        <v>6094</v>
      </c>
      <c r="N1527" s="145">
        <v>60</v>
      </c>
      <c r="O1527" s="146" t="b">
        <v>0</v>
      </c>
      <c r="P1527" s="144" t="s">
        <v>3075</v>
      </c>
      <c r="Q1527" t="s">
        <v>1823</v>
      </c>
      <c r="R1527" t="s">
        <v>630</v>
      </c>
    </row>
    <row r="1528" spans="1:18" x14ac:dyDescent="0.25">
      <c r="A1528" s="144" t="s">
        <v>14542</v>
      </c>
      <c r="B1528" s="144" t="s">
        <v>1174</v>
      </c>
      <c r="C1528" s="144"/>
      <c r="D1528" s="144" t="s">
        <v>1818</v>
      </c>
      <c r="E1528" s="144" t="s">
        <v>3323</v>
      </c>
      <c r="F1528" s="144" t="s">
        <v>6095</v>
      </c>
      <c r="G1528" s="144"/>
      <c r="H1528" s="144"/>
      <c r="I1528" s="144" t="s">
        <v>5959</v>
      </c>
      <c r="J1528" s="144"/>
      <c r="K1528" s="144"/>
      <c r="L1528" s="144"/>
      <c r="M1528" s="144" t="s">
        <v>6096</v>
      </c>
      <c r="N1528" s="145">
        <v>60</v>
      </c>
      <c r="O1528" s="146" t="b">
        <v>0</v>
      </c>
      <c r="P1528" s="144" t="s">
        <v>1822</v>
      </c>
      <c r="Q1528" t="s">
        <v>1823</v>
      </c>
      <c r="R1528" t="s">
        <v>630</v>
      </c>
    </row>
    <row r="1529" spans="1:18" x14ac:dyDescent="0.25">
      <c r="A1529" s="144" t="s">
        <v>14706</v>
      </c>
      <c r="B1529" s="144" t="s">
        <v>1176</v>
      </c>
      <c r="C1529" s="144" t="s">
        <v>1817</v>
      </c>
      <c r="D1529" s="144" t="s">
        <v>1818</v>
      </c>
      <c r="E1529" s="144" t="s">
        <v>6051</v>
      </c>
      <c r="F1529" s="144"/>
      <c r="G1529" s="144" t="s">
        <v>1786</v>
      </c>
      <c r="H1529" s="144" t="s">
        <v>1787</v>
      </c>
      <c r="I1529" s="144" t="s">
        <v>5547</v>
      </c>
      <c r="J1529" s="144" t="s">
        <v>1176</v>
      </c>
      <c r="K1529" s="144"/>
      <c r="L1529" s="144"/>
      <c r="M1529" s="144" t="s">
        <v>6097</v>
      </c>
      <c r="N1529" s="145">
        <v>60</v>
      </c>
      <c r="O1529" s="146" t="b">
        <v>0</v>
      </c>
      <c r="P1529" s="144" t="s">
        <v>3075</v>
      </c>
      <c r="Q1529" t="s">
        <v>1823</v>
      </c>
      <c r="R1529" t="s">
        <v>630</v>
      </c>
    </row>
    <row r="1530" spans="1:18" x14ac:dyDescent="0.25">
      <c r="A1530" s="144" t="s">
        <v>13869</v>
      </c>
      <c r="B1530" s="144" t="s">
        <v>1178</v>
      </c>
      <c r="C1530" s="144"/>
      <c r="D1530" s="144" t="s">
        <v>1818</v>
      </c>
      <c r="E1530" s="144" t="s">
        <v>6045</v>
      </c>
      <c r="F1530" s="144" t="s">
        <v>6098</v>
      </c>
      <c r="G1530" s="144"/>
      <c r="H1530" s="144"/>
      <c r="I1530" s="144" t="s">
        <v>5959</v>
      </c>
      <c r="J1530" s="144"/>
      <c r="K1530" s="144"/>
      <c r="L1530" s="144"/>
      <c r="M1530" s="144" t="s">
        <v>6099</v>
      </c>
      <c r="N1530" s="145">
        <v>60</v>
      </c>
      <c r="O1530" s="146" t="b">
        <v>0</v>
      </c>
      <c r="P1530" s="144" t="s">
        <v>1822</v>
      </c>
      <c r="Q1530" t="s">
        <v>1823</v>
      </c>
      <c r="R1530" t="s">
        <v>630</v>
      </c>
    </row>
    <row r="1531" spans="1:18" x14ac:dyDescent="0.25">
      <c r="A1531" s="144" t="s">
        <v>14096</v>
      </c>
      <c r="B1531" s="144" t="s">
        <v>1179</v>
      </c>
      <c r="C1531" s="144"/>
      <c r="D1531" s="144" t="s">
        <v>1818</v>
      </c>
      <c r="E1531" s="144" t="s">
        <v>4289</v>
      </c>
      <c r="F1531" s="144" t="s">
        <v>6100</v>
      </c>
      <c r="G1531" s="144"/>
      <c r="H1531" s="144"/>
      <c r="I1531" s="144" t="s">
        <v>5959</v>
      </c>
      <c r="J1531" s="144"/>
      <c r="K1531" s="144"/>
      <c r="L1531" s="144"/>
      <c r="M1531" s="144" t="s">
        <v>6101</v>
      </c>
      <c r="N1531" s="145">
        <v>60</v>
      </c>
      <c r="O1531" s="146" t="b">
        <v>0</v>
      </c>
      <c r="P1531" s="144" t="s">
        <v>1822</v>
      </c>
      <c r="Q1531" t="s">
        <v>1823</v>
      </c>
      <c r="R1531" t="s">
        <v>630</v>
      </c>
    </row>
    <row r="1532" spans="1:18" x14ac:dyDescent="0.25">
      <c r="A1532" s="144" t="s">
        <v>14289</v>
      </c>
      <c r="B1532" s="144" t="s">
        <v>1180</v>
      </c>
      <c r="C1532" s="144"/>
      <c r="D1532" s="144" t="s">
        <v>1818</v>
      </c>
      <c r="E1532" s="144" t="s">
        <v>1926</v>
      </c>
      <c r="F1532" s="144" t="s">
        <v>2715</v>
      </c>
      <c r="G1532" s="144"/>
      <c r="H1532" s="144"/>
      <c r="I1532" s="144" t="s">
        <v>5959</v>
      </c>
      <c r="J1532" s="144"/>
      <c r="K1532" s="144"/>
      <c r="L1532" s="144"/>
      <c r="M1532" s="144" t="s">
        <v>6102</v>
      </c>
      <c r="N1532" s="145">
        <v>60</v>
      </c>
      <c r="O1532" s="146" t="b">
        <v>0</v>
      </c>
      <c r="P1532" s="144" t="s">
        <v>1822</v>
      </c>
      <c r="Q1532" t="s">
        <v>1823</v>
      </c>
      <c r="R1532" t="s">
        <v>630</v>
      </c>
    </row>
    <row r="1533" spans="1:18" x14ac:dyDescent="0.25">
      <c r="A1533" s="144" t="s">
        <v>14717</v>
      </c>
      <c r="B1533" s="144" t="s">
        <v>1181</v>
      </c>
      <c r="C1533" s="144"/>
      <c r="D1533" s="144" t="s">
        <v>1818</v>
      </c>
      <c r="E1533" s="144" t="s">
        <v>6032</v>
      </c>
      <c r="F1533" s="144"/>
      <c r="G1533" s="144"/>
      <c r="H1533" s="144"/>
      <c r="I1533" s="144" t="s">
        <v>5959</v>
      </c>
      <c r="J1533" s="144"/>
      <c r="K1533" s="144"/>
      <c r="L1533" s="144"/>
      <c r="M1533" s="144" t="s">
        <v>6103</v>
      </c>
      <c r="N1533" s="145">
        <v>60</v>
      </c>
      <c r="O1533" s="146" t="b">
        <v>0</v>
      </c>
      <c r="P1533" s="144" t="s">
        <v>1822</v>
      </c>
      <c r="Q1533" t="s">
        <v>1823</v>
      </c>
      <c r="R1533" t="s">
        <v>630</v>
      </c>
    </row>
    <row r="1534" spans="1:18" x14ac:dyDescent="0.25">
      <c r="A1534" s="144" t="s">
        <v>14901</v>
      </c>
      <c r="B1534" s="144" t="s">
        <v>1183</v>
      </c>
      <c r="C1534" s="144"/>
      <c r="D1534" s="144" t="s">
        <v>1818</v>
      </c>
      <c r="E1534" s="144" t="s">
        <v>6058</v>
      </c>
      <c r="F1534" s="144" t="s">
        <v>6104</v>
      </c>
      <c r="G1534" s="144"/>
      <c r="H1534" s="144"/>
      <c r="I1534" s="144" t="s">
        <v>5959</v>
      </c>
      <c r="J1534" s="144"/>
      <c r="K1534" s="144"/>
      <c r="L1534" s="144"/>
      <c r="M1534" s="144" t="s">
        <v>6105</v>
      </c>
      <c r="N1534" s="145">
        <v>60</v>
      </c>
      <c r="O1534" s="146" t="b">
        <v>0</v>
      </c>
      <c r="P1534" s="144" t="s">
        <v>1822</v>
      </c>
      <c r="Q1534" t="s">
        <v>1823</v>
      </c>
      <c r="R1534" t="s">
        <v>630</v>
      </c>
    </row>
    <row r="1535" spans="1:18" x14ac:dyDescent="0.25">
      <c r="A1535" s="144" t="s">
        <v>13870</v>
      </c>
      <c r="B1535" s="144" t="s">
        <v>1184</v>
      </c>
      <c r="C1535" s="144"/>
      <c r="D1535" s="144" t="s">
        <v>1818</v>
      </c>
      <c r="E1535" s="144" t="s">
        <v>6045</v>
      </c>
      <c r="F1535" s="144" t="s">
        <v>6106</v>
      </c>
      <c r="G1535" s="144"/>
      <c r="H1535" s="144"/>
      <c r="I1535" s="144" t="s">
        <v>5959</v>
      </c>
      <c r="J1535" s="144"/>
      <c r="K1535" s="144"/>
      <c r="L1535" s="144"/>
      <c r="M1535" s="144" t="s">
        <v>6107</v>
      </c>
      <c r="N1535" s="145">
        <v>60</v>
      </c>
      <c r="O1535" s="146" t="b">
        <v>0</v>
      </c>
      <c r="P1535" s="144" t="s">
        <v>1822</v>
      </c>
      <c r="Q1535" t="s">
        <v>1823</v>
      </c>
      <c r="R1535" t="s">
        <v>630</v>
      </c>
    </row>
    <row r="1536" spans="1:18" x14ac:dyDescent="0.25">
      <c r="A1536" s="144" t="s">
        <v>14718</v>
      </c>
      <c r="B1536" s="144" t="s">
        <v>1186</v>
      </c>
      <c r="C1536" s="144"/>
      <c r="D1536" s="144" t="s">
        <v>1818</v>
      </c>
      <c r="E1536" s="144" t="s">
        <v>6032</v>
      </c>
      <c r="F1536" s="144"/>
      <c r="G1536" s="144" t="s">
        <v>70</v>
      </c>
      <c r="H1536" s="144" t="s">
        <v>1779</v>
      </c>
      <c r="I1536" s="144" t="s">
        <v>5959</v>
      </c>
      <c r="J1536" s="144" t="s">
        <v>1186</v>
      </c>
      <c r="K1536" s="144" t="s">
        <v>6108</v>
      </c>
      <c r="L1536" s="144" t="s">
        <v>1817</v>
      </c>
      <c r="M1536" s="144" t="s">
        <v>6108</v>
      </c>
      <c r="N1536" s="145">
        <v>60</v>
      </c>
      <c r="O1536" s="146" t="b">
        <v>0</v>
      </c>
      <c r="P1536" s="144" t="s">
        <v>1822</v>
      </c>
      <c r="Q1536" t="s">
        <v>1823</v>
      </c>
      <c r="R1536" t="s">
        <v>630</v>
      </c>
    </row>
    <row r="1537" spans="1:18" x14ac:dyDescent="0.25">
      <c r="A1537" s="144" t="s">
        <v>14097</v>
      </c>
      <c r="B1537" s="144" t="s">
        <v>1188</v>
      </c>
      <c r="C1537" s="144"/>
      <c r="D1537" s="144" t="s">
        <v>1818</v>
      </c>
      <c r="E1537" s="144" t="s">
        <v>4289</v>
      </c>
      <c r="F1537" s="144" t="s">
        <v>6109</v>
      </c>
      <c r="G1537" s="144"/>
      <c r="H1537" s="144"/>
      <c r="I1537" s="144" t="s">
        <v>5959</v>
      </c>
      <c r="J1537" s="144"/>
      <c r="K1537" s="144"/>
      <c r="L1537" s="144"/>
      <c r="M1537" s="144" t="s">
        <v>6110</v>
      </c>
      <c r="N1537" s="145">
        <v>60</v>
      </c>
      <c r="O1537" s="146" t="b">
        <v>0</v>
      </c>
      <c r="P1537" s="144" t="s">
        <v>1822</v>
      </c>
      <c r="Q1537" t="s">
        <v>1823</v>
      </c>
      <c r="R1537" t="s">
        <v>630</v>
      </c>
    </row>
    <row r="1538" spans="1:18" x14ac:dyDescent="0.25">
      <c r="A1538" s="144" t="s">
        <v>14242</v>
      </c>
      <c r="B1538" s="144" t="s">
        <v>1190</v>
      </c>
      <c r="C1538" s="144" t="s">
        <v>1817</v>
      </c>
      <c r="D1538" s="144" t="s">
        <v>1818</v>
      </c>
      <c r="E1538" s="144" t="s">
        <v>2030</v>
      </c>
      <c r="F1538" s="144"/>
      <c r="G1538" s="144" t="s">
        <v>70</v>
      </c>
      <c r="H1538" s="144" t="s">
        <v>1779</v>
      </c>
      <c r="I1538" s="144" t="s">
        <v>5547</v>
      </c>
      <c r="J1538" s="144" t="s">
        <v>1190</v>
      </c>
      <c r="K1538" s="144" t="s">
        <v>6111</v>
      </c>
      <c r="L1538" s="144"/>
      <c r="M1538" s="144" t="s">
        <v>6111</v>
      </c>
      <c r="N1538" s="145">
        <v>60</v>
      </c>
      <c r="O1538" s="146" t="b">
        <v>0</v>
      </c>
      <c r="P1538" s="144" t="s">
        <v>3075</v>
      </c>
      <c r="Q1538" t="s">
        <v>1823</v>
      </c>
      <c r="R1538" t="s">
        <v>630</v>
      </c>
    </row>
    <row r="1539" spans="1:18" x14ac:dyDescent="0.25">
      <c r="A1539" s="144" t="s">
        <v>13964</v>
      </c>
      <c r="B1539" s="144" t="s">
        <v>1192</v>
      </c>
      <c r="C1539" s="144" t="s">
        <v>1817</v>
      </c>
      <c r="D1539" s="144" t="s">
        <v>1818</v>
      </c>
      <c r="E1539" s="144" t="s">
        <v>2102</v>
      </c>
      <c r="F1539" s="144"/>
      <c r="G1539" s="144" t="s">
        <v>1786</v>
      </c>
      <c r="H1539" s="144" t="s">
        <v>1787</v>
      </c>
      <c r="I1539" s="144" t="s">
        <v>5547</v>
      </c>
      <c r="J1539" s="144" t="s">
        <v>1817</v>
      </c>
      <c r="K1539" s="144"/>
      <c r="L1539" s="144"/>
      <c r="M1539" s="144" t="s">
        <v>6112</v>
      </c>
      <c r="N1539" s="145">
        <v>60</v>
      </c>
      <c r="O1539" s="146" t="b">
        <v>0</v>
      </c>
      <c r="P1539" s="144" t="s">
        <v>3075</v>
      </c>
      <c r="Q1539" t="s">
        <v>1823</v>
      </c>
      <c r="R1539" t="s">
        <v>630</v>
      </c>
    </row>
    <row r="1540" spans="1:18" x14ac:dyDescent="0.25">
      <c r="A1540" s="144" t="s">
        <v>14789</v>
      </c>
      <c r="B1540" s="144" t="s">
        <v>1194</v>
      </c>
      <c r="C1540" s="144" t="s">
        <v>1817</v>
      </c>
      <c r="D1540" s="144" t="s">
        <v>1818</v>
      </c>
      <c r="E1540" s="144" t="s">
        <v>5966</v>
      </c>
      <c r="F1540" s="144"/>
      <c r="G1540" s="144" t="s">
        <v>70</v>
      </c>
      <c r="H1540" s="144" t="s">
        <v>1779</v>
      </c>
      <c r="I1540" s="144" t="s">
        <v>5547</v>
      </c>
      <c r="J1540" s="144" t="s">
        <v>1194</v>
      </c>
      <c r="K1540" s="144" t="s">
        <v>6113</v>
      </c>
      <c r="L1540" s="144"/>
      <c r="M1540" s="144" t="s">
        <v>6113</v>
      </c>
      <c r="N1540" s="145">
        <v>60</v>
      </c>
      <c r="O1540" s="146" t="b">
        <v>0</v>
      </c>
      <c r="P1540" s="144" t="s">
        <v>3075</v>
      </c>
      <c r="Q1540" t="s">
        <v>1823</v>
      </c>
      <c r="R1540" t="s">
        <v>630</v>
      </c>
    </row>
    <row r="1541" spans="1:18" x14ac:dyDescent="0.25">
      <c r="A1541" s="144" t="s">
        <v>13871</v>
      </c>
      <c r="B1541" s="144" t="s">
        <v>1196</v>
      </c>
      <c r="C1541" s="144" t="s">
        <v>1817</v>
      </c>
      <c r="D1541" s="144" t="s">
        <v>1818</v>
      </c>
      <c r="E1541" s="144" t="s">
        <v>6045</v>
      </c>
      <c r="F1541" s="144"/>
      <c r="G1541" s="144" t="s">
        <v>70</v>
      </c>
      <c r="H1541" s="144" t="s">
        <v>1779</v>
      </c>
      <c r="I1541" s="144" t="s">
        <v>5547</v>
      </c>
      <c r="J1541" s="144" t="s">
        <v>1817</v>
      </c>
      <c r="K1541" s="144"/>
      <c r="L1541" s="144"/>
      <c r="M1541" s="144" t="s">
        <v>6114</v>
      </c>
      <c r="N1541" s="145">
        <v>60</v>
      </c>
      <c r="O1541" s="146" t="b">
        <v>0</v>
      </c>
      <c r="P1541" s="144" t="s">
        <v>3075</v>
      </c>
      <c r="Q1541" t="s">
        <v>1823</v>
      </c>
      <c r="R1541" t="s">
        <v>630</v>
      </c>
    </row>
    <row r="1542" spans="1:18" x14ac:dyDescent="0.25">
      <c r="A1542" s="144" t="s">
        <v>14902</v>
      </c>
      <c r="B1542" s="144" t="s">
        <v>1198</v>
      </c>
      <c r="C1542" s="144" t="s">
        <v>1817</v>
      </c>
      <c r="D1542" s="144" t="s">
        <v>1818</v>
      </c>
      <c r="E1542" s="144" t="s">
        <v>6058</v>
      </c>
      <c r="F1542" s="144"/>
      <c r="G1542" s="144" t="s">
        <v>70</v>
      </c>
      <c r="H1542" s="144" t="s">
        <v>1779</v>
      </c>
      <c r="I1542" s="144" t="s">
        <v>5547</v>
      </c>
      <c r="J1542" s="144" t="s">
        <v>1817</v>
      </c>
      <c r="K1542" s="144"/>
      <c r="L1542" s="144"/>
      <c r="M1542" s="144" t="s">
        <v>6115</v>
      </c>
      <c r="N1542" s="145">
        <v>60</v>
      </c>
      <c r="O1542" s="146" t="b">
        <v>0</v>
      </c>
      <c r="P1542" s="144" t="s">
        <v>3075</v>
      </c>
      <c r="Q1542" t="s">
        <v>1823</v>
      </c>
      <c r="R1542" t="s">
        <v>630</v>
      </c>
    </row>
    <row r="1543" spans="1:18" x14ac:dyDescent="0.25">
      <c r="A1543" s="144" t="s">
        <v>14719</v>
      </c>
      <c r="B1543" s="144" t="s">
        <v>1199</v>
      </c>
      <c r="C1543" s="144"/>
      <c r="D1543" s="144" t="s">
        <v>1818</v>
      </c>
      <c r="E1543" s="144" t="s">
        <v>6032</v>
      </c>
      <c r="F1543" s="144"/>
      <c r="G1543" s="144" t="s">
        <v>70</v>
      </c>
      <c r="H1543" s="144" t="s">
        <v>1779</v>
      </c>
      <c r="I1543" s="144" t="s">
        <v>5959</v>
      </c>
      <c r="J1543" s="144" t="s">
        <v>1199</v>
      </c>
      <c r="K1543" s="144" t="s">
        <v>6116</v>
      </c>
      <c r="L1543" s="144" t="s">
        <v>1817</v>
      </c>
      <c r="M1543" s="144" t="s">
        <v>6116</v>
      </c>
      <c r="N1543" s="145">
        <v>60</v>
      </c>
      <c r="O1543" s="146" t="b">
        <v>0</v>
      </c>
      <c r="P1543" s="144" t="s">
        <v>1822</v>
      </c>
      <c r="Q1543" t="s">
        <v>1823</v>
      </c>
      <c r="R1543" t="s">
        <v>630</v>
      </c>
    </row>
    <row r="1544" spans="1:18" x14ac:dyDescent="0.25">
      <c r="A1544" s="144" t="s">
        <v>14563</v>
      </c>
      <c r="B1544" s="144" t="s">
        <v>1201</v>
      </c>
      <c r="C1544" s="144" t="s">
        <v>1817</v>
      </c>
      <c r="D1544" s="144" t="s">
        <v>1818</v>
      </c>
      <c r="E1544" s="144" t="s">
        <v>3779</v>
      </c>
      <c r="F1544" s="144"/>
      <c r="G1544" s="144" t="s">
        <v>1782</v>
      </c>
      <c r="H1544" s="144" t="s">
        <v>1783</v>
      </c>
      <c r="I1544" s="144" t="s">
        <v>5547</v>
      </c>
      <c r="J1544" s="144" t="s">
        <v>1817</v>
      </c>
      <c r="K1544" s="144"/>
      <c r="L1544" s="144"/>
      <c r="M1544" s="144" t="s">
        <v>6117</v>
      </c>
      <c r="N1544" s="145">
        <v>60</v>
      </c>
      <c r="O1544" s="146" t="b">
        <v>0</v>
      </c>
      <c r="P1544" s="144" t="s">
        <v>3075</v>
      </c>
      <c r="Q1544" t="s">
        <v>1823</v>
      </c>
      <c r="R1544" t="s">
        <v>630</v>
      </c>
    </row>
    <row r="1545" spans="1:18" x14ac:dyDescent="0.25">
      <c r="A1545" s="144" t="s">
        <v>14609</v>
      </c>
      <c r="B1545" s="144" t="s">
        <v>1202</v>
      </c>
      <c r="C1545" s="144"/>
      <c r="D1545" s="144" t="s">
        <v>1818</v>
      </c>
      <c r="E1545" s="144" t="s">
        <v>1938</v>
      </c>
      <c r="F1545" s="144"/>
      <c r="G1545" s="144" t="s">
        <v>70</v>
      </c>
      <c r="H1545" s="144" t="s">
        <v>1779</v>
      </c>
      <c r="I1545" s="144" t="s">
        <v>5959</v>
      </c>
      <c r="J1545" s="144"/>
      <c r="K1545" s="144"/>
      <c r="L1545" s="144"/>
      <c r="M1545" s="144" t="s">
        <v>6118</v>
      </c>
      <c r="N1545" s="145">
        <v>60</v>
      </c>
      <c r="O1545" s="146" t="b">
        <v>0</v>
      </c>
      <c r="P1545" s="144" t="s">
        <v>1822</v>
      </c>
      <c r="Q1545" t="s">
        <v>1823</v>
      </c>
      <c r="R1545" t="s">
        <v>630</v>
      </c>
    </row>
    <row r="1546" spans="1:18" x14ac:dyDescent="0.25">
      <c r="A1546" s="144" t="s">
        <v>14742</v>
      </c>
      <c r="B1546" s="144" t="s">
        <v>1204</v>
      </c>
      <c r="C1546" s="144" t="s">
        <v>1817</v>
      </c>
      <c r="D1546" s="144" t="s">
        <v>1818</v>
      </c>
      <c r="E1546" s="144" t="s">
        <v>4064</v>
      </c>
      <c r="F1546" s="144"/>
      <c r="G1546" s="144" t="s">
        <v>1782</v>
      </c>
      <c r="H1546" s="144" t="s">
        <v>1783</v>
      </c>
      <c r="I1546" s="144" t="s">
        <v>5547</v>
      </c>
      <c r="J1546" s="144" t="s">
        <v>1817</v>
      </c>
      <c r="K1546" s="144"/>
      <c r="L1546" s="144"/>
      <c r="M1546" s="144" t="s">
        <v>6119</v>
      </c>
      <c r="N1546" s="145">
        <v>60</v>
      </c>
      <c r="O1546" s="146" t="b">
        <v>0</v>
      </c>
      <c r="P1546" s="144" t="s">
        <v>3075</v>
      </c>
      <c r="Q1546" t="s">
        <v>1823</v>
      </c>
      <c r="R1546" t="s">
        <v>630</v>
      </c>
    </row>
    <row r="1547" spans="1:18" x14ac:dyDescent="0.25">
      <c r="A1547" s="144" t="s">
        <v>14564</v>
      </c>
      <c r="B1547" s="144" t="s">
        <v>1206</v>
      </c>
      <c r="C1547" s="144"/>
      <c r="D1547" s="144" t="s">
        <v>1818</v>
      </c>
      <c r="E1547" s="144" t="s">
        <v>3779</v>
      </c>
      <c r="F1547" s="144" t="s">
        <v>6120</v>
      </c>
      <c r="G1547" s="144"/>
      <c r="H1547" s="144"/>
      <c r="I1547" s="144" t="s">
        <v>5959</v>
      </c>
      <c r="J1547" s="144"/>
      <c r="K1547" s="144"/>
      <c r="L1547" s="144"/>
      <c r="M1547" s="144" t="s">
        <v>6121</v>
      </c>
      <c r="N1547" s="145">
        <v>60</v>
      </c>
      <c r="O1547" s="146" t="b">
        <v>0</v>
      </c>
      <c r="P1547" s="144" t="s">
        <v>1822</v>
      </c>
      <c r="Q1547" t="s">
        <v>1823</v>
      </c>
      <c r="R1547" t="s">
        <v>630</v>
      </c>
    </row>
    <row r="1548" spans="1:18" x14ac:dyDescent="0.25">
      <c r="A1548" s="144" t="s">
        <v>14743</v>
      </c>
      <c r="B1548" s="144" t="s">
        <v>1208</v>
      </c>
      <c r="C1548" s="144"/>
      <c r="D1548" s="144" t="s">
        <v>1818</v>
      </c>
      <c r="E1548" s="144" t="s">
        <v>4064</v>
      </c>
      <c r="F1548" s="144" t="s">
        <v>6122</v>
      </c>
      <c r="G1548" s="144"/>
      <c r="H1548" s="144"/>
      <c r="I1548" s="144" t="s">
        <v>5959</v>
      </c>
      <c r="J1548" s="144"/>
      <c r="K1548" s="144"/>
      <c r="L1548" s="144"/>
      <c r="M1548" s="144" t="s">
        <v>6123</v>
      </c>
      <c r="N1548" s="145">
        <v>60</v>
      </c>
      <c r="O1548" s="146" t="b">
        <v>0</v>
      </c>
      <c r="P1548" s="144" t="s">
        <v>1822</v>
      </c>
      <c r="Q1548" t="s">
        <v>1823</v>
      </c>
      <c r="R1548" t="s">
        <v>630</v>
      </c>
    </row>
    <row r="1549" spans="1:18" x14ac:dyDescent="0.25">
      <c r="A1549" s="144" t="s">
        <v>14565</v>
      </c>
      <c r="B1549" s="144" t="s">
        <v>1209</v>
      </c>
      <c r="C1549" s="144"/>
      <c r="D1549" s="144" t="s">
        <v>1818</v>
      </c>
      <c r="E1549" s="144" t="s">
        <v>3779</v>
      </c>
      <c r="F1549" s="144" t="s">
        <v>6124</v>
      </c>
      <c r="G1549" s="144"/>
      <c r="H1549" s="144"/>
      <c r="I1549" s="144" t="s">
        <v>5959</v>
      </c>
      <c r="J1549" s="144"/>
      <c r="K1549" s="144"/>
      <c r="L1549" s="144"/>
      <c r="M1549" s="144" t="s">
        <v>6125</v>
      </c>
      <c r="N1549" s="145">
        <v>60</v>
      </c>
      <c r="O1549" s="146" t="b">
        <v>0</v>
      </c>
      <c r="P1549" s="144" t="s">
        <v>1822</v>
      </c>
      <c r="Q1549" t="s">
        <v>1823</v>
      </c>
      <c r="R1549" t="s">
        <v>630</v>
      </c>
    </row>
    <row r="1550" spans="1:18" x14ac:dyDescent="0.25">
      <c r="A1550" s="144" t="s">
        <v>14610</v>
      </c>
      <c r="B1550" s="144" t="s">
        <v>1210</v>
      </c>
      <c r="C1550" s="144"/>
      <c r="D1550" s="144" t="s">
        <v>1818</v>
      </c>
      <c r="E1550" s="144" t="s">
        <v>1938</v>
      </c>
      <c r="F1550" s="144"/>
      <c r="G1550" s="144" t="s">
        <v>70</v>
      </c>
      <c r="H1550" s="144" t="s">
        <v>1779</v>
      </c>
      <c r="I1550" s="144" t="s">
        <v>5959</v>
      </c>
      <c r="J1550" s="144" t="s">
        <v>1817</v>
      </c>
      <c r="K1550" s="144"/>
      <c r="L1550" s="144" t="s">
        <v>1817</v>
      </c>
      <c r="M1550" s="144" t="s">
        <v>6126</v>
      </c>
      <c r="N1550" s="145">
        <v>60</v>
      </c>
      <c r="O1550" s="146" t="b">
        <v>0</v>
      </c>
      <c r="P1550" s="144" t="s">
        <v>1822</v>
      </c>
      <c r="Q1550" t="s">
        <v>1823</v>
      </c>
      <c r="R1550" t="s">
        <v>630</v>
      </c>
    </row>
    <row r="1551" spans="1:18" x14ac:dyDescent="0.25">
      <c r="A1551" s="144" t="s">
        <v>14115</v>
      </c>
      <c r="B1551" s="144" t="s">
        <v>1212</v>
      </c>
      <c r="C1551" s="144" t="s">
        <v>1817</v>
      </c>
      <c r="D1551" s="144" t="s">
        <v>1818</v>
      </c>
      <c r="E1551" s="144" t="s">
        <v>2734</v>
      </c>
      <c r="F1551" s="144"/>
      <c r="G1551" s="144" t="s">
        <v>1786</v>
      </c>
      <c r="H1551" s="144" t="s">
        <v>1787</v>
      </c>
      <c r="I1551" s="144" t="s">
        <v>5547</v>
      </c>
      <c r="J1551" s="144" t="s">
        <v>1212</v>
      </c>
      <c r="K1551" s="144"/>
      <c r="L1551" s="144"/>
      <c r="M1551" s="144" t="s">
        <v>6127</v>
      </c>
      <c r="N1551" s="145">
        <v>60</v>
      </c>
      <c r="O1551" s="146" t="b">
        <v>0</v>
      </c>
      <c r="P1551" s="144" t="s">
        <v>3075</v>
      </c>
      <c r="Q1551" t="s">
        <v>1823</v>
      </c>
      <c r="R1551" t="s">
        <v>630</v>
      </c>
    </row>
    <row r="1552" spans="1:18" x14ac:dyDescent="0.25">
      <c r="A1552" s="144" t="s">
        <v>14494</v>
      </c>
      <c r="B1552" s="144" t="s">
        <v>1214</v>
      </c>
      <c r="C1552" s="144"/>
      <c r="D1552" s="144" t="s">
        <v>1818</v>
      </c>
      <c r="E1552" s="144" t="s">
        <v>1881</v>
      </c>
      <c r="F1552" s="144"/>
      <c r="G1552" s="144"/>
      <c r="H1552" s="144"/>
      <c r="I1552" s="144" t="s">
        <v>5959</v>
      </c>
      <c r="J1552" s="144"/>
      <c r="K1552" s="144"/>
      <c r="L1552" s="144"/>
      <c r="M1552" s="144" t="s">
        <v>6128</v>
      </c>
      <c r="N1552" s="145">
        <v>60</v>
      </c>
      <c r="O1552" s="146" t="b">
        <v>0</v>
      </c>
      <c r="P1552" s="144" t="s">
        <v>1822</v>
      </c>
      <c r="Q1552" t="s">
        <v>1823</v>
      </c>
      <c r="R1552" t="s">
        <v>630</v>
      </c>
    </row>
    <row r="1553" spans="1:18" x14ac:dyDescent="0.25">
      <c r="A1553" s="144" t="s">
        <v>14543</v>
      </c>
      <c r="B1553" s="144" t="s">
        <v>1216</v>
      </c>
      <c r="C1553" s="144"/>
      <c r="D1553" s="144" t="s">
        <v>1818</v>
      </c>
      <c r="E1553" s="144" t="s">
        <v>3323</v>
      </c>
      <c r="F1553" s="144"/>
      <c r="G1553" s="144"/>
      <c r="H1553" s="144"/>
      <c r="I1553" s="144" t="s">
        <v>5959</v>
      </c>
      <c r="J1553" s="144"/>
      <c r="K1553" s="144"/>
      <c r="L1553" s="144"/>
      <c r="M1553" s="144" t="s">
        <v>6129</v>
      </c>
      <c r="N1553" s="145">
        <v>60</v>
      </c>
      <c r="O1553" s="146" t="b">
        <v>0</v>
      </c>
      <c r="P1553" s="144" t="s">
        <v>1822</v>
      </c>
      <c r="Q1553" t="s">
        <v>1823</v>
      </c>
      <c r="R1553" t="s">
        <v>630</v>
      </c>
    </row>
    <row r="1554" spans="1:18" x14ac:dyDescent="0.25">
      <c r="A1554" s="144" t="s">
        <v>14544</v>
      </c>
      <c r="B1554" s="144" t="s">
        <v>1217</v>
      </c>
      <c r="C1554" s="144"/>
      <c r="D1554" s="144" t="s">
        <v>1818</v>
      </c>
      <c r="E1554" s="144" t="s">
        <v>3323</v>
      </c>
      <c r="F1554" s="144" t="s">
        <v>6095</v>
      </c>
      <c r="G1554" s="144"/>
      <c r="H1554" s="144"/>
      <c r="I1554" s="144" t="s">
        <v>5959</v>
      </c>
      <c r="J1554" s="144"/>
      <c r="K1554" s="144"/>
      <c r="L1554" s="144"/>
      <c r="M1554" s="144" t="s">
        <v>6130</v>
      </c>
      <c r="N1554" s="145">
        <v>60</v>
      </c>
      <c r="O1554" s="146" t="b">
        <v>0</v>
      </c>
      <c r="P1554" s="144" t="s">
        <v>1822</v>
      </c>
      <c r="Q1554" t="s">
        <v>1823</v>
      </c>
      <c r="R1554" t="s">
        <v>630</v>
      </c>
    </row>
    <row r="1555" spans="1:18" x14ac:dyDescent="0.25">
      <c r="A1555" s="144" t="s">
        <v>14545</v>
      </c>
      <c r="B1555" s="144" t="s">
        <v>1219</v>
      </c>
      <c r="C1555" s="144"/>
      <c r="D1555" s="144" t="s">
        <v>1818</v>
      </c>
      <c r="E1555" s="144" t="s">
        <v>3323</v>
      </c>
      <c r="F1555" s="144"/>
      <c r="G1555" s="144"/>
      <c r="H1555" s="144"/>
      <c r="I1555" s="144" t="s">
        <v>5959</v>
      </c>
      <c r="J1555" s="144"/>
      <c r="K1555" s="144"/>
      <c r="L1555" s="144"/>
      <c r="M1555" s="144" t="s">
        <v>6131</v>
      </c>
      <c r="N1555" s="145">
        <v>60</v>
      </c>
      <c r="O1555" s="146" t="b">
        <v>0</v>
      </c>
      <c r="P1555" s="144" t="s">
        <v>1822</v>
      </c>
      <c r="Q1555" t="s">
        <v>1823</v>
      </c>
      <c r="R1555" t="s">
        <v>630</v>
      </c>
    </row>
    <row r="1556" spans="1:18" x14ac:dyDescent="0.25">
      <c r="A1556" s="144" t="s">
        <v>14744</v>
      </c>
      <c r="B1556" s="144" t="s">
        <v>6133</v>
      </c>
      <c r="C1556" s="144"/>
      <c r="D1556" s="144" t="s">
        <v>1818</v>
      </c>
      <c r="E1556" s="144"/>
      <c r="F1556" s="144"/>
      <c r="G1556" s="144"/>
      <c r="H1556" s="144"/>
      <c r="I1556" s="144" t="s">
        <v>5959</v>
      </c>
      <c r="J1556" s="144"/>
      <c r="K1556" s="144"/>
      <c r="L1556" s="144"/>
      <c r="M1556" s="144" t="s">
        <v>6134</v>
      </c>
      <c r="N1556" s="145">
        <v>60</v>
      </c>
      <c r="O1556" s="146" t="b">
        <v>0</v>
      </c>
      <c r="P1556" s="144" t="s">
        <v>1822</v>
      </c>
      <c r="Q1556" t="s">
        <v>1823</v>
      </c>
      <c r="R1556" t="s">
        <v>630</v>
      </c>
    </row>
    <row r="1557" spans="1:18" x14ac:dyDescent="0.25">
      <c r="A1557" s="144" t="s">
        <v>14566</v>
      </c>
      <c r="B1557" s="144" t="s">
        <v>1221</v>
      </c>
      <c r="C1557" s="144" t="s">
        <v>1817</v>
      </c>
      <c r="D1557" s="144" t="s">
        <v>1818</v>
      </c>
      <c r="E1557" s="144" t="s">
        <v>3779</v>
      </c>
      <c r="F1557" s="144"/>
      <c r="G1557" s="144" t="s">
        <v>1786</v>
      </c>
      <c r="H1557" s="144" t="s">
        <v>1787</v>
      </c>
      <c r="I1557" s="144" t="s">
        <v>5547</v>
      </c>
      <c r="J1557" s="144" t="s">
        <v>1817</v>
      </c>
      <c r="K1557" s="144"/>
      <c r="L1557" s="144"/>
      <c r="M1557" s="144" t="s">
        <v>6135</v>
      </c>
      <c r="N1557" s="145">
        <v>60</v>
      </c>
      <c r="O1557" s="146" t="b">
        <v>0</v>
      </c>
      <c r="P1557" s="144" t="s">
        <v>3075</v>
      </c>
      <c r="Q1557" t="s">
        <v>1823</v>
      </c>
      <c r="R1557" t="s">
        <v>630</v>
      </c>
    </row>
    <row r="1558" spans="1:18" x14ac:dyDescent="0.25">
      <c r="A1558" s="144" t="s">
        <v>14567</v>
      </c>
      <c r="B1558" s="144" t="s">
        <v>1223</v>
      </c>
      <c r="C1558" s="144" t="s">
        <v>1817</v>
      </c>
      <c r="D1558" s="144" t="s">
        <v>1818</v>
      </c>
      <c r="E1558" s="144" t="s">
        <v>3779</v>
      </c>
      <c r="F1558" s="144"/>
      <c r="G1558" s="144" t="s">
        <v>1786</v>
      </c>
      <c r="H1558" s="144" t="s">
        <v>1787</v>
      </c>
      <c r="I1558" s="144" t="s">
        <v>5547</v>
      </c>
      <c r="J1558" s="144" t="s">
        <v>1817</v>
      </c>
      <c r="K1558" s="144"/>
      <c r="L1558" s="144"/>
      <c r="M1558" s="144" t="s">
        <v>6136</v>
      </c>
      <c r="N1558" s="145">
        <v>60</v>
      </c>
      <c r="O1558" s="146" t="b">
        <v>0</v>
      </c>
      <c r="P1558" s="144" t="s">
        <v>3075</v>
      </c>
      <c r="Q1558" t="s">
        <v>1823</v>
      </c>
      <c r="R1558" t="s">
        <v>630</v>
      </c>
    </row>
    <row r="1559" spans="1:18" x14ac:dyDescent="0.25">
      <c r="A1559" s="144" t="s">
        <v>14568</v>
      </c>
      <c r="B1559" s="144" t="s">
        <v>1225</v>
      </c>
      <c r="C1559" s="144" t="s">
        <v>1817</v>
      </c>
      <c r="D1559" s="144" t="s">
        <v>1818</v>
      </c>
      <c r="E1559" s="144" t="s">
        <v>3779</v>
      </c>
      <c r="F1559" s="144"/>
      <c r="G1559" s="144" t="s">
        <v>71</v>
      </c>
      <c r="H1559" s="144" t="s">
        <v>1777</v>
      </c>
      <c r="I1559" s="144" t="s">
        <v>5547</v>
      </c>
      <c r="J1559" s="144" t="s">
        <v>1225</v>
      </c>
      <c r="K1559" s="144" t="s">
        <v>6137</v>
      </c>
      <c r="L1559" s="144"/>
      <c r="M1559" s="144" t="s">
        <v>6137</v>
      </c>
      <c r="N1559" s="145">
        <v>60</v>
      </c>
      <c r="O1559" s="146" t="b">
        <v>0</v>
      </c>
      <c r="P1559" s="144" t="s">
        <v>3075</v>
      </c>
      <c r="Q1559" t="s">
        <v>1823</v>
      </c>
      <c r="R1559" t="s">
        <v>630</v>
      </c>
    </row>
    <row r="1560" spans="1:18" x14ac:dyDescent="0.25">
      <c r="A1560" s="144" t="s">
        <v>14069</v>
      </c>
      <c r="B1560" s="144" t="s">
        <v>1226</v>
      </c>
      <c r="C1560" s="144" t="s">
        <v>1817</v>
      </c>
      <c r="D1560" s="144" t="s">
        <v>1818</v>
      </c>
      <c r="E1560" s="144" t="s">
        <v>1911</v>
      </c>
      <c r="F1560" s="144"/>
      <c r="G1560" s="144" t="s">
        <v>71</v>
      </c>
      <c r="H1560" s="144" t="s">
        <v>1777</v>
      </c>
      <c r="I1560" s="144" t="s">
        <v>5547</v>
      </c>
      <c r="J1560" s="144" t="s">
        <v>1817</v>
      </c>
      <c r="K1560" s="144"/>
      <c r="L1560" s="144"/>
      <c r="M1560" s="144" t="s">
        <v>6138</v>
      </c>
      <c r="N1560" s="145">
        <v>60</v>
      </c>
      <c r="O1560" s="146" t="b">
        <v>0</v>
      </c>
      <c r="P1560" s="144" t="s">
        <v>3075</v>
      </c>
      <c r="Q1560" t="s">
        <v>1823</v>
      </c>
      <c r="R1560" t="s">
        <v>630</v>
      </c>
    </row>
    <row r="1561" spans="1:18" x14ac:dyDescent="0.25">
      <c r="A1561" s="144" t="s">
        <v>14415</v>
      </c>
      <c r="B1561" s="144" t="s">
        <v>6140</v>
      </c>
      <c r="C1561" s="144"/>
      <c r="D1561" s="144" t="s">
        <v>1818</v>
      </c>
      <c r="E1561" s="144"/>
      <c r="F1561" s="144"/>
      <c r="G1561" s="144"/>
      <c r="H1561" s="144"/>
      <c r="I1561" s="144" t="s">
        <v>5959</v>
      </c>
      <c r="J1561" s="144"/>
      <c r="K1561" s="144"/>
      <c r="L1561" s="144"/>
      <c r="M1561" s="144" t="s">
        <v>6141</v>
      </c>
      <c r="N1561" s="145">
        <v>60</v>
      </c>
      <c r="O1561" s="146" t="b">
        <v>0</v>
      </c>
      <c r="P1561" s="144" t="s">
        <v>1822</v>
      </c>
      <c r="Q1561" t="s">
        <v>1823</v>
      </c>
      <c r="R1561" t="s">
        <v>630</v>
      </c>
    </row>
    <row r="1562" spans="1:18" x14ac:dyDescent="0.25">
      <c r="A1562" s="144" t="s">
        <v>14116</v>
      </c>
      <c r="B1562" s="144" t="s">
        <v>1227</v>
      </c>
      <c r="C1562" s="144" t="s">
        <v>1817</v>
      </c>
      <c r="D1562" s="144" t="s">
        <v>1818</v>
      </c>
      <c r="E1562" s="144" t="s">
        <v>2734</v>
      </c>
      <c r="F1562" s="144"/>
      <c r="G1562" s="144" t="s">
        <v>1786</v>
      </c>
      <c r="H1562" s="144" t="s">
        <v>1787</v>
      </c>
      <c r="I1562" s="144" t="s">
        <v>5547</v>
      </c>
      <c r="J1562" s="144" t="s">
        <v>1817</v>
      </c>
      <c r="K1562" s="144"/>
      <c r="L1562" s="144"/>
      <c r="M1562" s="144" t="s">
        <v>6142</v>
      </c>
      <c r="N1562" s="145">
        <v>60</v>
      </c>
      <c r="O1562" s="146" t="b">
        <v>0</v>
      </c>
      <c r="P1562" s="144" t="s">
        <v>3075</v>
      </c>
      <c r="Q1562" t="s">
        <v>1823</v>
      </c>
      <c r="R1562" t="s">
        <v>630</v>
      </c>
    </row>
    <row r="1563" spans="1:18" x14ac:dyDescent="0.25">
      <c r="A1563" s="144" t="s">
        <v>14903</v>
      </c>
      <c r="B1563" s="144" t="s">
        <v>1228</v>
      </c>
      <c r="C1563" s="144" t="s">
        <v>1817</v>
      </c>
      <c r="D1563" s="144" t="s">
        <v>1818</v>
      </c>
      <c r="E1563" s="144" t="s">
        <v>6058</v>
      </c>
      <c r="F1563" s="144"/>
      <c r="G1563" s="144" t="s">
        <v>1786</v>
      </c>
      <c r="H1563" s="144" t="s">
        <v>1787</v>
      </c>
      <c r="I1563" s="144" t="s">
        <v>5547</v>
      </c>
      <c r="J1563" s="144" t="s">
        <v>1817</v>
      </c>
      <c r="K1563" s="144"/>
      <c r="L1563" s="144"/>
      <c r="M1563" s="144" t="s">
        <v>6143</v>
      </c>
      <c r="N1563" s="145">
        <v>60</v>
      </c>
      <c r="O1563" s="146" t="b">
        <v>0</v>
      </c>
      <c r="P1563" s="144" t="s">
        <v>3075</v>
      </c>
      <c r="Q1563" t="s">
        <v>1823</v>
      </c>
      <c r="R1563" t="s">
        <v>630</v>
      </c>
    </row>
    <row r="1564" spans="1:18" x14ac:dyDescent="0.25">
      <c r="A1564" s="144" t="s">
        <v>14495</v>
      </c>
      <c r="B1564" s="144" t="s">
        <v>1229</v>
      </c>
      <c r="C1564" s="144"/>
      <c r="D1564" s="144" t="s">
        <v>1818</v>
      </c>
      <c r="E1564" s="144" t="s">
        <v>1881</v>
      </c>
      <c r="F1564" s="144"/>
      <c r="G1564" s="144" t="s">
        <v>71</v>
      </c>
      <c r="H1564" s="144" t="s">
        <v>1777</v>
      </c>
      <c r="I1564" s="144" t="s">
        <v>5959</v>
      </c>
      <c r="J1564" s="144" t="s">
        <v>1817</v>
      </c>
      <c r="K1564" s="144"/>
      <c r="L1564" s="144" t="s">
        <v>1817</v>
      </c>
      <c r="M1564" s="144" t="s">
        <v>6144</v>
      </c>
      <c r="N1564" s="145">
        <v>60</v>
      </c>
      <c r="O1564" s="146" t="b">
        <v>0</v>
      </c>
      <c r="P1564" s="144" t="s">
        <v>1822</v>
      </c>
      <c r="Q1564" t="s">
        <v>1823</v>
      </c>
      <c r="R1564" t="s">
        <v>630</v>
      </c>
    </row>
    <row r="1565" spans="1:18" x14ac:dyDescent="0.25">
      <c r="A1565" s="144" t="s">
        <v>14745</v>
      </c>
      <c r="B1565" s="144" t="s">
        <v>6146</v>
      </c>
      <c r="C1565" s="144"/>
      <c r="D1565" s="144" t="s">
        <v>1818</v>
      </c>
      <c r="E1565" s="144"/>
      <c r="F1565" s="144"/>
      <c r="G1565" s="144"/>
      <c r="H1565" s="144"/>
      <c r="I1565" s="144" t="s">
        <v>5959</v>
      </c>
      <c r="J1565" s="144"/>
      <c r="K1565" s="144"/>
      <c r="L1565" s="144"/>
      <c r="M1565" s="144" t="s">
        <v>6147</v>
      </c>
      <c r="N1565" s="145">
        <v>60</v>
      </c>
      <c r="O1565" s="146" t="b">
        <v>0</v>
      </c>
      <c r="P1565" s="144" t="s">
        <v>1822</v>
      </c>
      <c r="Q1565" t="s">
        <v>1823</v>
      </c>
      <c r="R1565" t="s">
        <v>630</v>
      </c>
    </row>
    <row r="1566" spans="1:18" x14ac:dyDescent="0.25">
      <c r="A1566" s="144" t="s">
        <v>14963</v>
      </c>
      <c r="B1566" s="144" t="s">
        <v>1230</v>
      </c>
      <c r="C1566" s="144" t="s">
        <v>1817</v>
      </c>
      <c r="D1566" s="144" t="s">
        <v>1818</v>
      </c>
      <c r="E1566" s="144" t="s">
        <v>1955</v>
      </c>
      <c r="F1566" s="144"/>
      <c r="G1566" s="144" t="s">
        <v>1786</v>
      </c>
      <c r="H1566" s="144" t="s">
        <v>1787</v>
      </c>
      <c r="I1566" s="144" t="s">
        <v>5547</v>
      </c>
      <c r="J1566" s="144" t="s">
        <v>1817</v>
      </c>
      <c r="K1566" s="144"/>
      <c r="L1566" s="144"/>
      <c r="M1566" s="144" t="s">
        <v>6148</v>
      </c>
      <c r="N1566" s="145">
        <v>60</v>
      </c>
      <c r="O1566" s="146" t="b">
        <v>0</v>
      </c>
      <c r="P1566" s="144" t="s">
        <v>3075</v>
      </c>
      <c r="Q1566" t="s">
        <v>1823</v>
      </c>
      <c r="R1566" t="s">
        <v>630</v>
      </c>
    </row>
    <row r="1567" spans="1:18" x14ac:dyDescent="0.25">
      <c r="A1567" s="144" t="s">
        <v>14569</v>
      </c>
      <c r="B1567" s="144" t="s">
        <v>1231</v>
      </c>
      <c r="C1567" s="144" t="s">
        <v>1817</v>
      </c>
      <c r="D1567" s="144" t="s">
        <v>1818</v>
      </c>
      <c r="E1567" s="144" t="s">
        <v>3779</v>
      </c>
      <c r="F1567" s="144"/>
      <c r="G1567" s="144" t="s">
        <v>1782</v>
      </c>
      <c r="H1567" s="144" t="s">
        <v>1783</v>
      </c>
      <c r="I1567" s="144" t="s">
        <v>5547</v>
      </c>
      <c r="J1567" s="144" t="s">
        <v>1817</v>
      </c>
      <c r="K1567" s="144"/>
      <c r="L1567" s="144"/>
      <c r="M1567" s="144" t="s">
        <v>6149</v>
      </c>
      <c r="N1567" s="145">
        <v>60</v>
      </c>
      <c r="O1567" s="146" t="b">
        <v>0</v>
      </c>
      <c r="P1567" s="144" t="s">
        <v>3075</v>
      </c>
      <c r="Q1567" t="s">
        <v>1823</v>
      </c>
      <c r="R1567" t="s">
        <v>630</v>
      </c>
    </row>
    <row r="1568" spans="1:18" x14ac:dyDescent="0.25">
      <c r="A1568" s="144" t="s">
        <v>14746</v>
      </c>
      <c r="B1568" s="144" t="s">
        <v>1232</v>
      </c>
      <c r="C1568" s="144"/>
      <c r="D1568" s="144" t="s">
        <v>1818</v>
      </c>
      <c r="E1568" s="144" t="s">
        <v>4064</v>
      </c>
      <c r="F1568" s="144" t="s">
        <v>6150</v>
      </c>
      <c r="G1568" s="144"/>
      <c r="H1568" s="144"/>
      <c r="I1568" s="144" t="s">
        <v>5959</v>
      </c>
      <c r="J1568" s="144"/>
      <c r="K1568" s="144"/>
      <c r="L1568" s="144"/>
      <c r="M1568" s="144" t="s">
        <v>6151</v>
      </c>
      <c r="N1568" s="145">
        <v>60</v>
      </c>
      <c r="O1568" s="146" t="b">
        <v>0</v>
      </c>
      <c r="P1568" s="144" t="s">
        <v>1822</v>
      </c>
      <c r="Q1568" t="s">
        <v>1823</v>
      </c>
      <c r="R1568" t="s">
        <v>630</v>
      </c>
    </row>
    <row r="1569" spans="1:18" x14ac:dyDescent="0.25">
      <c r="A1569" s="144" t="s">
        <v>13965</v>
      </c>
      <c r="B1569" s="144" t="s">
        <v>1233</v>
      </c>
      <c r="C1569" s="144" t="s">
        <v>1817</v>
      </c>
      <c r="D1569" s="144" t="s">
        <v>1818</v>
      </c>
      <c r="E1569" s="144" t="s">
        <v>2102</v>
      </c>
      <c r="F1569" s="144"/>
      <c r="G1569" s="144" t="s">
        <v>71</v>
      </c>
      <c r="H1569" s="144" t="s">
        <v>1777</v>
      </c>
      <c r="I1569" s="144" t="s">
        <v>5547</v>
      </c>
      <c r="J1569" s="144" t="s">
        <v>1817</v>
      </c>
      <c r="K1569" s="144"/>
      <c r="L1569" s="144"/>
      <c r="M1569" s="144" t="s">
        <v>6152</v>
      </c>
      <c r="N1569" s="145">
        <v>60</v>
      </c>
      <c r="O1569" s="146" t="b">
        <v>0</v>
      </c>
      <c r="P1569" s="144" t="s">
        <v>3075</v>
      </c>
      <c r="Q1569" t="s">
        <v>1823</v>
      </c>
      <c r="R1569" t="s">
        <v>630</v>
      </c>
    </row>
    <row r="1570" spans="1:18" x14ac:dyDescent="0.25">
      <c r="A1570" s="144" t="s">
        <v>7711</v>
      </c>
      <c r="B1570" s="144" t="s">
        <v>6154</v>
      </c>
      <c r="C1570" s="144" t="s">
        <v>1817</v>
      </c>
      <c r="D1570" s="144" t="s">
        <v>1818</v>
      </c>
      <c r="E1570" s="144"/>
      <c r="F1570" s="144"/>
      <c r="G1570" s="144" t="s">
        <v>1786</v>
      </c>
      <c r="H1570" s="144" t="s">
        <v>1787</v>
      </c>
      <c r="I1570" s="144" t="s">
        <v>5547</v>
      </c>
      <c r="J1570" s="144" t="s">
        <v>1817</v>
      </c>
      <c r="K1570" s="144"/>
      <c r="L1570" s="144"/>
      <c r="M1570" s="144" t="s">
        <v>6155</v>
      </c>
      <c r="N1570" s="145">
        <v>60</v>
      </c>
      <c r="O1570" s="146" t="b">
        <v>0</v>
      </c>
      <c r="P1570" s="144" t="s">
        <v>3075</v>
      </c>
      <c r="Q1570" t="s">
        <v>1823</v>
      </c>
      <c r="R1570" t="s">
        <v>630</v>
      </c>
    </row>
    <row r="1571" spans="1:18" x14ac:dyDescent="0.25">
      <c r="A1571" s="144" t="s">
        <v>14570</v>
      </c>
      <c r="B1571" s="144" t="s">
        <v>1235</v>
      </c>
      <c r="C1571" s="144" t="s">
        <v>1817</v>
      </c>
      <c r="D1571" s="144" t="s">
        <v>1818</v>
      </c>
      <c r="E1571" s="144" t="s">
        <v>3779</v>
      </c>
      <c r="F1571" s="144"/>
      <c r="G1571" s="144" t="s">
        <v>1786</v>
      </c>
      <c r="H1571" s="144" t="s">
        <v>1787</v>
      </c>
      <c r="I1571" s="144" t="s">
        <v>5547</v>
      </c>
      <c r="J1571" s="144" t="s">
        <v>1817</v>
      </c>
      <c r="K1571" s="144"/>
      <c r="L1571" s="144"/>
      <c r="M1571" s="144" t="s">
        <v>6156</v>
      </c>
      <c r="N1571" s="145">
        <v>60</v>
      </c>
      <c r="O1571" s="146" t="b">
        <v>0</v>
      </c>
      <c r="P1571" s="144" t="s">
        <v>3075</v>
      </c>
      <c r="Q1571" t="s">
        <v>1823</v>
      </c>
      <c r="R1571" t="s">
        <v>630</v>
      </c>
    </row>
    <row r="1572" spans="1:18" x14ac:dyDescent="0.25">
      <c r="A1572" s="144" t="s">
        <v>13986</v>
      </c>
      <c r="B1572" s="144" t="s">
        <v>1237</v>
      </c>
      <c r="C1572" s="144" t="s">
        <v>1817</v>
      </c>
      <c r="D1572" s="144" t="s">
        <v>1818</v>
      </c>
      <c r="E1572" s="144" t="s">
        <v>2053</v>
      </c>
      <c r="F1572" s="144"/>
      <c r="G1572" s="144" t="s">
        <v>1786</v>
      </c>
      <c r="H1572" s="144" t="s">
        <v>1787</v>
      </c>
      <c r="I1572" s="144" t="s">
        <v>5547</v>
      </c>
      <c r="J1572" s="144" t="s">
        <v>1817</v>
      </c>
      <c r="K1572" s="144"/>
      <c r="L1572" s="144"/>
      <c r="M1572" s="144" t="s">
        <v>6157</v>
      </c>
      <c r="N1572" s="145">
        <v>60</v>
      </c>
      <c r="O1572" s="146" t="b">
        <v>0</v>
      </c>
      <c r="P1572" s="144" t="s">
        <v>3075</v>
      </c>
      <c r="Q1572" t="s">
        <v>1823</v>
      </c>
      <c r="R1572" t="s">
        <v>630</v>
      </c>
    </row>
    <row r="1573" spans="1:18" x14ac:dyDescent="0.25">
      <c r="A1573" s="144" t="s">
        <v>13987</v>
      </c>
      <c r="B1573" s="144" t="s">
        <v>1238</v>
      </c>
      <c r="C1573" s="144" t="s">
        <v>1817</v>
      </c>
      <c r="D1573" s="144" t="s">
        <v>1818</v>
      </c>
      <c r="E1573" s="144" t="s">
        <v>2053</v>
      </c>
      <c r="F1573" s="144"/>
      <c r="G1573" s="144" t="s">
        <v>1786</v>
      </c>
      <c r="H1573" s="144" t="s">
        <v>1787</v>
      </c>
      <c r="I1573" s="144" t="s">
        <v>5547</v>
      </c>
      <c r="J1573" s="144" t="s">
        <v>1817</v>
      </c>
      <c r="K1573" s="144"/>
      <c r="L1573" s="144"/>
      <c r="M1573" s="144" t="s">
        <v>6158</v>
      </c>
      <c r="N1573" s="145">
        <v>60</v>
      </c>
      <c r="O1573" s="146" t="b">
        <v>0</v>
      </c>
      <c r="P1573" s="144" t="s">
        <v>3075</v>
      </c>
      <c r="Q1573" t="s">
        <v>1823</v>
      </c>
      <c r="R1573" t="s">
        <v>630</v>
      </c>
    </row>
    <row r="1574" spans="1:18" x14ac:dyDescent="0.25">
      <c r="A1574" s="144" t="s">
        <v>14117</v>
      </c>
      <c r="B1574" s="144" t="s">
        <v>1239</v>
      </c>
      <c r="C1574" s="144" t="s">
        <v>1817</v>
      </c>
      <c r="D1574" s="144" t="s">
        <v>1818</v>
      </c>
      <c r="E1574" s="144" t="s">
        <v>2734</v>
      </c>
      <c r="F1574" s="144"/>
      <c r="G1574" s="144" t="s">
        <v>1786</v>
      </c>
      <c r="H1574" s="144" t="s">
        <v>1787</v>
      </c>
      <c r="I1574" s="144" t="s">
        <v>5547</v>
      </c>
      <c r="J1574" s="144" t="s">
        <v>1817</v>
      </c>
      <c r="K1574" s="144"/>
      <c r="L1574" s="144"/>
      <c r="M1574" s="144" t="s">
        <v>6159</v>
      </c>
      <c r="N1574" s="145">
        <v>60</v>
      </c>
      <c r="O1574" s="146" t="b">
        <v>0</v>
      </c>
      <c r="P1574" s="144" t="s">
        <v>3075</v>
      </c>
      <c r="Q1574" t="s">
        <v>1823</v>
      </c>
      <c r="R1574" t="s">
        <v>630</v>
      </c>
    </row>
    <row r="1575" spans="1:18" x14ac:dyDescent="0.25">
      <c r="A1575" s="144" t="s">
        <v>14747</v>
      </c>
      <c r="B1575" s="144" t="s">
        <v>1241</v>
      </c>
      <c r="C1575" s="144" t="s">
        <v>1817</v>
      </c>
      <c r="D1575" s="144" t="s">
        <v>1818</v>
      </c>
      <c r="E1575" s="144" t="s">
        <v>4064</v>
      </c>
      <c r="F1575" s="144"/>
      <c r="G1575" s="144" t="s">
        <v>71</v>
      </c>
      <c r="H1575" s="144" t="s">
        <v>1777</v>
      </c>
      <c r="I1575" s="144" t="s">
        <v>5959</v>
      </c>
      <c r="J1575" s="144" t="s">
        <v>1817</v>
      </c>
      <c r="K1575" s="144"/>
      <c r="L1575" s="144"/>
      <c r="M1575" s="144" t="s">
        <v>6160</v>
      </c>
      <c r="N1575" s="145">
        <v>60</v>
      </c>
      <c r="O1575" s="146" t="b">
        <v>0</v>
      </c>
      <c r="P1575" s="144" t="s">
        <v>3075</v>
      </c>
      <c r="Q1575" t="s">
        <v>1823</v>
      </c>
      <c r="R1575" t="s">
        <v>630</v>
      </c>
    </row>
    <row r="1576" spans="1:18" x14ac:dyDescent="0.25">
      <c r="A1576" s="144" t="s">
        <v>14416</v>
      </c>
      <c r="B1576" s="144" t="s">
        <v>1242</v>
      </c>
      <c r="C1576" s="144" t="s">
        <v>1817</v>
      </c>
      <c r="D1576" s="144" t="s">
        <v>1818</v>
      </c>
      <c r="E1576" s="144" t="s">
        <v>1971</v>
      </c>
      <c r="F1576" s="144"/>
      <c r="G1576" s="144" t="s">
        <v>71</v>
      </c>
      <c r="H1576" s="144" t="s">
        <v>1777</v>
      </c>
      <c r="I1576" s="144" t="s">
        <v>5547</v>
      </c>
      <c r="J1576" s="144" t="s">
        <v>1817</v>
      </c>
      <c r="K1576" s="144"/>
      <c r="L1576" s="144"/>
      <c r="M1576" s="144" t="s">
        <v>6161</v>
      </c>
      <c r="N1576" s="145">
        <v>60</v>
      </c>
      <c r="O1576" s="146" t="b">
        <v>0</v>
      </c>
      <c r="P1576" s="144" t="s">
        <v>3075</v>
      </c>
      <c r="Q1576" t="s">
        <v>1823</v>
      </c>
      <c r="R1576" t="s">
        <v>630</v>
      </c>
    </row>
    <row r="1577" spans="1:18" x14ac:dyDescent="0.25">
      <c r="A1577" s="144" t="s">
        <v>14924</v>
      </c>
      <c r="B1577" s="144" t="s">
        <v>6163</v>
      </c>
      <c r="C1577" s="144"/>
      <c r="D1577" s="144" t="s">
        <v>1818</v>
      </c>
      <c r="E1577" s="144"/>
      <c r="F1577" s="144"/>
      <c r="G1577" s="144"/>
      <c r="H1577" s="144"/>
      <c r="I1577" s="144" t="s">
        <v>5959</v>
      </c>
      <c r="J1577" s="144"/>
      <c r="K1577" s="144"/>
      <c r="L1577" s="144"/>
      <c r="M1577" s="144" t="s">
        <v>6164</v>
      </c>
      <c r="N1577" s="145">
        <v>60</v>
      </c>
      <c r="O1577" s="146" t="b">
        <v>0</v>
      </c>
      <c r="P1577" s="144" t="s">
        <v>1822</v>
      </c>
      <c r="Q1577" t="s">
        <v>1823</v>
      </c>
      <c r="R1577" t="s">
        <v>630</v>
      </c>
    </row>
    <row r="1578" spans="1:18" x14ac:dyDescent="0.25">
      <c r="A1578" s="144" t="s">
        <v>14611</v>
      </c>
      <c r="B1578" s="144" t="s">
        <v>1243</v>
      </c>
      <c r="C1578" s="144"/>
      <c r="D1578" s="144" t="s">
        <v>1818</v>
      </c>
      <c r="E1578" s="144"/>
      <c r="F1578" s="144"/>
      <c r="G1578" s="144"/>
      <c r="H1578" s="144"/>
      <c r="I1578" s="144" t="s">
        <v>5959</v>
      </c>
      <c r="J1578" s="144" t="s">
        <v>1817</v>
      </c>
      <c r="K1578" s="144"/>
      <c r="L1578" s="144" t="s">
        <v>1817</v>
      </c>
      <c r="M1578" s="144" t="s">
        <v>6165</v>
      </c>
      <c r="N1578" s="145">
        <v>60</v>
      </c>
      <c r="O1578" s="146" t="b">
        <v>0</v>
      </c>
      <c r="P1578" s="144" t="s">
        <v>1822</v>
      </c>
      <c r="Q1578" t="s">
        <v>1823</v>
      </c>
      <c r="R1578" t="s">
        <v>630</v>
      </c>
    </row>
    <row r="1579" spans="1:18" x14ac:dyDescent="0.25">
      <c r="A1579" s="144" t="s">
        <v>14571</v>
      </c>
      <c r="B1579" s="144" t="s">
        <v>1245</v>
      </c>
      <c r="C1579" s="144" t="s">
        <v>1817</v>
      </c>
      <c r="D1579" s="144" t="s">
        <v>1818</v>
      </c>
      <c r="E1579" s="144" t="s">
        <v>3779</v>
      </c>
      <c r="F1579" s="144"/>
      <c r="G1579" s="144" t="s">
        <v>71</v>
      </c>
      <c r="H1579" s="144" t="s">
        <v>1777</v>
      </c>
      <c r="I1579" s="144" t="s">
        <v>5547</v>
      </c>
      <c r="J1579" s="144" t="s">
        <v>1817</v>
      </c>
      <c r="K1579" s="144"/>
      <c r="L1579" s="144"/>
      <c r="M1579" s="144" t="s">
        <v>6166</v>
      </c>
      <c r="N1579" s="145">
        <v>60</v>
      </c>
      <c r="O1579" s="146" t="b">
        <v>0</v>
      </c>
      <c r="P1579" s="144" t="s">
        <v>3075</v>
      </c>
      <c r="Q1579" t="s">
        <v>1823</v>
      </c>
      <c r="R1579" t="s">
        <v>630</v>
      </c>
    </row>
    <row r="1580" spans="1:18" x14ac:dyDescent="0.25">
      <c r="A1580" s="144" t="s">
        <v>14696</v>
      </c>
      <c r="B1580" s="144" t="s">
        <v>1246</v>
      </c>
      <c r="C1580" s="144" t="s">
        <v>1817</v>
      </c>
      <c r="D1580" s="144" t="s">
        <v>1818</v>
      </c>
      <c r="E1580" s="144"/>
      <c r="F1580" s="144"/>
      <c r="G1580" s="144" t="s">
        <v>71</v>
      </c>
      <c r="H1580" s="144" t="s">
        <v>1777</v>
      </c>
      <c r="I1580" s="144" t="s">
        <v>5547</v>
      </c>
      <c r="J1580" s="144" t="s">
        <v>1817</v>
      </c>
      <c r="K1580" s="144"/>
      <c r="L1580" s="144"/>
      <c r="M1580" s="144" t="s">
        <v>6167</v>
      </c>
      <c r="N1580" s="145">
        <v>60</v>
      </c>
      <c r="O1580" s="146" t="b">
        <v>0</v>
      </c>
      <c r="P1580" s="144" t="s">
        <v>3075</v>
      </c>
      <c r="Q1580" t="s">
        <v>1823</v>
      </c>
      <c r="R1580" t="s">
        <v>630</v>
      </c>
    </row>
    <row r="1581" spans="1:18" x14ac:dyDescent="0.25">
      <c r="A1581" s="144" t="s">
        <v>14748</v>
      </c>
      <c r="B1581" s="144" t="s">
        <v>6169</v>
      </c>
      <c r="C1581" s="144" t="s">
        <v>1817</v>
      </c>
      <c r="D1581" s="144" t="s">
        <v>1818</v>
      </c>
      <c r="E1581" s="144"/>
      <c r="F1581" s="144"/>
      <c r="G1581" s="144" t="s">
        <v>71</v>
      </c>
      <c r="H1581" s="144" t="s">
        <v>1777</v>
      </c>
      <c r="I1581" s="144" t="s">
        <v>5547</v>
      </c>
      <c r="J1581" s="144" t="s">
        <v>1817</v>
      </c>
      <c r="K1581" s="144"/>
      <c r="L1581" s="144"/>
      <c r="M1581" s="144" t="s">
        <v>6170</v>
      </c>
      <c r="N1581" s="145">
        <v>60</v>
      </c>
      <c r="O1581" s="146" t="b">
        <v>0</v>
      </c>
      <c r="P1581" s="144" t="s">
        <v>3075</v>
      </c>
      <c r="Q1581" t="s">
        <v>1823</v>
      </c>
      <c r="R1581" t="s">
        <v>630</v>
      </c>
    </row>
    <row r="1582" spans="1:18" x14ac:dyDescent="0.25">
      <c r="A1582" s="144" t="s">
        <v>13917</v>
      </c>
      <c r="B1582" s="144" t="s">
        <v>1247</v>
      </c>
      <c r="C1582" s="144" t="s">
        <v>1817</v>
      </c>
      <c r="D1582" s="144" t="s">
        <v>1818</v>
      </c>
      <c r="E1582" s="144" t="s">
        <v>1832</v>
      </c>
      <c r="F1582" s="144"/>
      <c r="G1582" s="144" t="s">
        <v>70</v>
      </c>
      <c r="H1582" s="144" t="s">
        <v>1779</v>
      </c>
      <c r="I1582" s="144" t="s">
        <v>5547</v>
      </c>
      <c r="J1582" s="144" t="s">
        <v>1817</v>
      </c>
      <c r="K1582" s="144"/>
      <c r="L1582" s="144"/>
      <c r="M1582" s="144" t="s">
        <v>6171</v>
      </c>
      <c r="N1582" s="145">
        <v>60</v>
      </c>
      <c r="O1582" s="146" t="b">
        <v>0</v>
      </c>
      <c r="P1582" s="144" t="s">
        <v>3075</v>
      </c>
      <c r="Q1582" t="s">
        <v>1823</v>
      </c>
      <c r="R1582" t="s">
        <v>630</v>
      </c>
    </row>
    <row r="1583" spans="1:18" x14ac:dyDescent="0.25">
      <c r="A1583" s="144" t="s">
        <v>14720</v>
      </c>
      <c r="B1583" s="144" t="s">
        <v>1248</v>
      </c>
      <c r="C1583" s="144" t="s">
        <v>1817</v>
      </c>
      <c r="D1583" s="144" t="s">
        <v>1818</v>
      </c>
      <c r="E1583" s="144"/>
      <c r="F1583" s="144"/>
      <c r="G1583" s="144" t="s">
        <v>71</v>
      </c>
      <c r="H1583" s="144" t="s">
        <v>1777</v>
      </c>
      <c r="I1583" s="144" t="s">
        <v>5547</v>
      </c>
      <c r="J1583" s="144" t="s">
        <v>1817</v>
      </c>
      <c r="K1583" s="144"/>
      <c r="L1583" s="144"/>
      <c r="M1583" s="144" t="s">
        <v>6172</v>
      </c>
      <c r="N1583" s="145">
        <v>60</v>
      </c>
      <c r="O1583" s="146" t="b">
        <v>0</v>
      </c>
      <c r="P1583" s="144" t="s">
        <v>3075</v>
      </c>
      <c r="Q1583" t="s">
        <v>1823</v>
      </c>
      <c r="R1583" t="s">
        <v>630</v>
      </c>
    </row>
    <row r="1584" spans="1:18" x14ac:dyDescent="0.25">
      <c r="A1584" s="144" t="s">
        <v>14290</v>
      </c>
      <c r="B1584" s="144" t="s">
        <v>6174</v>
      </c>
      <c r="C1584" s="144"/>
      <c r="D1584" s="144" t="s">
        <v>1818</v>
      </c>
      <c r="E1584" s="144"/>
      <c r="F1584" s="144"/>
      <c r="G1584" s="144"/>
      <c r="H1584" s="144"/>
      <c r="I1584" s="144" t="s">
        <v>5959</v>
      </c>
      <c r="J1584" s="144" t="s">
        <v>1817</v>
      </c>
      <c r="K1584" s="144"/>
      <c r="L1584" s="144" t="s">
        <v>1817</v>
      </c>
      <c r="M1584" s="144" t="s">
        <v>6175</v>
      </c>
      <c r="N1584" s="145">
        <v>60</v>
      </c>
      <c r="O1584" s="146" t="b">
        <v>0</v>
      </c>
      <c r="P1584" s="144" t="s">
        <v>1822</v>
      </c>
      <c r="Q1584" t="s">
        <v>1823</v>
      </c>
      <c r="R1584" t="s">
        <v>630</v>
      </c>
    </row>
    <row r="1585" spans="1:18" x14ac:dyDescent="0.25">
      <c r="A1585" s="144" t="s">
        <v>14842</v>
      </c>
      <c r="B1585" s="144" t="s">
        <v>6177</v>
      </c>
      <c r="C1585" s="144" t="s">
        <v>1817</v>
      </c>
      <c r="D1585" s="144" t="s">
        <v>1818</v>
      </c>
      <c r="E1585" s="144"/>
      <c r="F1585" s="144"/>
      <c r="G1585" s="144" t="s">
        <v>1786</v>
      </c>
      <c r="H1585" s="144" t="s">
        <v>1787</v>
      </c>
      <c r="I1585" s="144" t="s">
        <v>5547</v>
      </c>
      <c r="J1585" s="144" t="s">
        <v>1817</v>
      </c>
      <c r="K1585" s="144"/>
      <c r="L1585" s="144"/>
      <c r="M1585" s="144" t="s">
        <v>6178</v>
      </c>
      <c r="N1585" s="145">
        <v>60</v>
      </c>
      <c r="O1585" s="146" t="b">
        <v>0</v>
      </c>
      <c r="P1585" s="144" t="s">
        <v>3075</v>
      </c>
      <c r="Q1585" t="s">
        <v>1823</v>
      </c>
      <c r="R1585" t="s">
        <v>630</v>
      </c>
    </row>
    <row r="1586" spans="1:18" x14ac:dyDescent="0.25">
      <c r="A1586" s="144" t="s">
        <v>14721</v>
      </c>
      <c r="B1586" s="144" t="s">
        <v>6180</v>
      </c>
      <c r="C1586" s="144"/>
      <c r="D1586" s="144" t="s">
        <v>1818</v>
      </c>
      <c r="E1586" s="144"/>
      <c r="F1586" s="144"/>
      <c r="G1586" s="144"/>
      <c r="H1586" s="144"/>
      <c r="I1586" s="144" t="s">
        <v>5959</v>
      </c>
      <c r="J1586" s="144"/>
      <c r="K1586" s="144"/>
      <c r="L1586" s="144"/>
      <c r="M1586" s="144" t="s">
        <v>6181</v>
      </c>
      <c r="N1586" s="145">
        <v>60</v>
      </c>
      <c r="O1586" s="146" t="b">
        <v>0</v>
      </c>
      <c r="P1586" s="144" t="s">
        <v>1822</v>
      </c>
      <c r="Q1586" t="s">
        <v>1823</v>
      </c>
      <c r="R1586" t="s">
        <v>630</v>
      </c>
    </row>
    <row r="1587" spans="1:18" x14ac:dyDescent="0.25">
      <c r="A1587" s="144" t="s">
        <v>14904</v>
      </c>
      <c r="B1587" s="144" t="s">
        <v>6183</v>
      </c>
      <c r="C1587" s="144" t="s">
        <v>1817</v>
      </c>
      <c r="D1587" s="144" t="s">
        <v>1818</v>
      </c>
      <c r="E1587" s="144"/>
      <c r="F1587" s="144"/>
      <c r="G1587" s="144" t="s">
        <v>70</v>
      </c>
      <c r="H1587" s="144" t="s">
        <v>1779</v>
      </c>
      <c r="I1587" s="144" t="s">
        <v>5547</v>
      </c>
      <c r="J1587" s="144" t="s">
        <v>1817</v>
      </c>
      <c r="K1587" s="144" t="s">
        <v>6184</v>
      </c>
      <c r="L1587" s="144"/>
      <c r="M1587" s="144" t="s">
        <v>6184</v>
      </c>
      <c r="N1587" s="145">
        <v>60</v>
      </c>
      <c r="O1587" s="146" t="b">
        <v>0</v>
      </c>
      <c r="P1587" s="144" t="s">
        <v>3075</v>
      </c>
      <c r="Q1587" t="s">
        <v>1823</v>
      </c>
      <c r="R1587" t="s">
        <v>630</v>
      </c>
    </row>
    <row r="1588" spans="1:18" x14ac:dyDescent="0.25">
      <c r="A1588" s="144" t="s">
        <v>14697</v>
      </c>
      <c r="B1588" s="144" t="s">
        <v>6186</v>
      </c>
      <c r="C1588" s="144"/>
      <c r="D1588" s="144" t="s">
        <v>1818</v>
      </c>
      <c r="E1588" s="144"/>
      <c r="F1588" s="144" t="s">
        <v>6187</v>
      </c>
      <c r="G1588" s="144"/>
      <c r="H1588" s="144"/>
      <c r="I1588" s="144" t="s">
        <v>5959</v>
      </c>
      <c r="J1588" s="144"/>
      <c r="K1588" s="144"/>
      <c r="L1588" s="144"/>
      <c r="M1588" s="144" t="s">
        <v>6188</v>
      </c>
      <c r="N1588" s="145">
        <v>60</v>
      </c>
      <c r="O1588" s="146" t="b">
        <v>0</v>
      </c>
      <c r="P1588" s="144" t="s">
        <v>1822</v>
      </c>
      <c r="Q1588" t="s">
        <v>1823</v>
      </c>
      <c r="R1588" t="s">
        <v>630</v>
      </c>
    </row>
    <row r="1589" spans="1:18" x14ac:dyDescent="0.25">
      <c r="A1589" s="144" t="s">
        <v>14925</v>
      </c>
      <c r="B1589" s="144" t="s">
        <v>6190</v>
      </c>
      <c r="C1589" s="144"/>
      <c r="D1589" s="144" t="s">
        <v>1818</v>
      </c>
      <c r="E1589" s="144"/>
      <c r="F1589" s="144"/>
      <c r="G1589" s="144"/>
      <c r="H1589" s="144"/>
      <c r="I1589" s="144" t="s">
        <v>5959</v>
      </c>
      <c r="J1589" s="144"/>
      <c r="K1589" s="144"/>
      <c r="L1589" s="144"/>
      <c r="M1589" s="144" t="s">
        <v>6191</v>
      </c>
      <c r="N1589" s="145">
        <v>60</v>
      </c>
      <c r="O1589" s="146" t="b">
        <v>0</v>
      </c>
      <c r="P1589" s="144" t="s">
        <v>1822</v>
      </c>
      <c r="Q1589" t="s">
        <v>1823</v>
      </c>
      <c r="R1589" t="s">
        <v>630</v>
      </c>
    </row>
    <row r="1590" spans="1:18" x14ac:dyDescent="0.25">
      <c r="A1590" s="144" t="s">
        <v>13872</v>
      </c>
      <c r="B1590" s="144" t="s">
        <v>1249</v>
      </c>
      <c r="C1590" s="144"/>
      <c r="D1590" s="144" t="s">
        <v>1818</v>
      </c>
      <c r="E1590" s="144"/>
      <c r="F1590" s="144"/>
      <c r="G1590" s="144"/>
      <c r="H1590" s="144"/>
      <c r="I1590" s="144" t="s">
        <v>5959</v>
      </c>
      <c r="J1590" s="144"/>
      <c r="K1590" s="144"/>
      <c r="L1590" s="144"/>
      <c r="M1590" s="144" t="s">
        <v>6192</v>
      </c>
      <c r="N1590" s="145">
        <v>60</v>
      </c>
      <c r="O1590" s="146" t="b">
        <v>0</v>
      </c>
      <c r="P1590" s="144" t="s">
        <v>1822</v>
      </c>
      <c r="Q1590" t="s">
        <v>1823</v>
      </c>
      <c r="R1590" t="s">
        <v>630</v>
      </c>
    </row>
    <row r="1591" spans="1:18" x14ac:dyDescent="0.25">
      <c r="A1591" s="144" t="s">
        <v>13873</v>
      </c>
      <c r="B1591" s="144" t="s">
        <v>1251</v>
      </c>
      <c r="C1591" s="144"/>
      <c r="D1591" s="144" t="s">
        <v>1818</v>
      </c>
      <c r="E1591" s="144"/>
      <c r="F1591" s="144"/>
      <c r="G1591" s="144"/>
      <c r="H1591" s="144"/>
      <c r="I1591" s="144" t="s">
        <v>5959</v>
      </c>
      <c r="J1591" s="144"/>
      <c r="K1591" s="144"/>
      <c r="L1591" s="144"/>
      <c r="M1591" s="144" t="s">
        <v>6193</v>
      </c>
      <c r="N1591" s="145">
        <v>60</v>
      </c>
      <c r="O1591" s="146" t="b">
        <v>0</v>
      </c>
      <c r="P1591" s="144" t="s">
        <v>1822</v>
      </c>
      <c r="Q1591" t="s">
        <v>1823</v>
      </c>
      <c r="R1591" t="s">
        <v>630</v>
      </c>
    </row>
    <row r="1592" spans="1:18" x14ac:dyDescent="0.25">
      <c r="A1592" s="144" t="s">
        <v>15005</v>
      </c>
      <c r="B1592" s="144" t="s">
        <v>6195</v>
      </c>
      <c r="C1592" s="144" t="s">
        <v>1817</v>
      </c>
      <c r="D1592" s="144" t="s">
        <v>1818</v>
      </c>
      <c r="E1592" s="144"/>
      <c r="F1592" s="144"/>
      <c r="G1592" s="144" t="s">
        <v>70</v>
      </c>
      <c r="H1592" s="144" t="s">
        <v>1779</v>
      </c>
      <c r="I1592" s="144" t="s">
        <v>5547</v>
      </c>
      <c r="J1592" s="144" t="s">
        <v>1817</v>
      </c>
      <c r="K1592" s="144" t="s">
        <v>6196</v>
      </c>
      <c r="L1592" s="144"/>
      <c r="M1592" s="144" t="s">
        <v>6196</v>
      </c>
      <c r="N1592" s="145">
        <v>60</v>
      </c>
      <c r="O1592" s="146" t="b">
        <v>0</v>
      </c>
      <c r="P1592" s="144" t="s">
        <v>3075</v>
      </c>
      <c r="Q1592" t="s">
        <v>1823</v>
      </c>
      <c r="R1592" t="s">
        <v>630</v>
      </c>
    </row>
    <row r="1593" spans="1:18" x14ac:dyDescent="0.25">
      <c r="A1593" s="144" t="s">
        <v>13988</v>
      </c>
      <c r="B1593" s="144" t="s">
        <v>6198</v>
      </c>
      <c r="C1593" s="144"/>
      <c r="D1593" s="144" t="s">
        <v>1818</v>
      </c>
      <c r="E1593" s="144"/>
      <c r="F1593" s="144"/>
      <c r="G1593" s="144"/>
      <c r="H1593" s="144"/>
      <c r="I1593" s="144" t="s">
        <v>5959</v>
      </c>
      <c r="J1593" s="144"/>
      <c r="K1593" s="144"/>
      <c r="L1593" s="144"/>
      <c r="M1593" s="144" t="s">
        <v>6199</v>
      </c>
      <c r="N1593" s="145">
        <v>60</v>
      </c>
      <c r="O1593" s="146" t="b">
        <v>0</v>
      </c>
      <c r="P1593" s="144" t="s">
        <v>1822</v>
      </c>
      <c r="Q1593" t="s">
        <v>1823</v>
      </c>
      <c r="R1593" t="s">
        <v>630</v>
      </c>
    </row>
    <row r="1594" spans="1:18" x14ac:dyDescent="0.25">
      <c r="A1594" s="144" t="s">
        <v>13966</v>
      </c>
      <c r="B1594" s="144" t="s">
        <v>6201</v>
      </c>
      <c r="C1594" s="144"/>
      <c r="D1594" s="144" t="s">
        <v>1818</v>
      </c>
      <c r="E1594" s="144"/>
      <c r="F1594" s="144"/>
      <c r="G1594" s="144"/>
      <c r="H1594" s="144"/>
      <c r="I1594" s="144" t="s">
        <v>5959</v>
      </c>
      <c r="J1594" s="144"/>
      <c r="K1594" s="144"/>
      <c r="L1594" s="144"/>
      <c r="M1594" s="144" t="s">
        <v>6202</v>
      </c>
      <c r="N1594" s="145">
        <v>60</v>
      </c>
      <c r="O1594" s="146" t="b">
        <v>0</v>
      </c>
      <c r="P1594" s="144" t="s">
        <v>1822</v>
      </c>
      <c r="Q1594" t="s">
        <v>1823</v>
      </c>
      <c r="R1594" t="s">
        <v>630</v>
      </c>
    </row>
    <row r="1595" spans="1:18" x14ac:dyDescent="0.25">
      <c r="A1595" s="144" t="s">
        <v>14612</v>
      </c>
      <c r="B1595" s="144" t="s">
        <v>1252</v>
      </c>
      <c r="C1595" s="144" t="s">
        <v>1817</v>
      </c>
      <c r="D1595" s="144" t="s">
        <v>1818</v>
      </c>
      <c r="E1595" s="144"/>
      <c r="F1595" s="144"/>
      <c r="G1595" s="144" t="s">
        <v>70</v>
      </c>
      <c r="H1595" s="144" t="s">
        <v>1779</v>
      </c>
      <c r="I1595" s="144" t="s">
        <v>5547</v>
      </c>
      <c r="J1595" s="144" t="s">
        <v>1817</v>
      </c>
      <c r="K1595" s="144" t="s">
        <v>6203</v>
      </c>
      <c r="L1595" s="144"/>
      <c r="M1595" s="144" t="s">
        <v>6203</v>
      </c>
      <c r="N1595" s="145">
        <v>60</v>
      </c>
      <c r="O1595" s="146" t="b">
        <v>0</v>
      </c>
      <c r="P1595" s="144" t="s">
        <v>3075</v>
      </c>
      <c r="Q1595" t="s">
        <v>1823</v>
      </c>
      <c r="R1595" t="s">
        <v>630</v>
      </c>
    </row>
    <row r="1596" spans="1:18" x14ac:dyDescent="0.25">
      <c r="A1596" s="144" t="s">
        <v>14926</v>
      </c>
      <c r="B1596" s="144" t="s">
        <v>6205</v>
      </c>
      <c r="C1596" s="144"/>
      <c r="D1596" s="144" t="s">
        <v>1818</v>
      </c>
      <c r="E1596" s="144"/>
      <c r="F1596" s="144"/>
      <c r="G1596" s="144"/>
      <c r="H1596" s="144"/>
      <c r="I1596" s="144" t="s">
        <v>5959</v>
      </c>
      <c r="J1596" s="144"/>
      <c r="K1596" s="144"/>
      <c r="L1596" s="144"/>
      <c r="M1596" s="144" t="s">
        <v>6206</v>
      </c>
      <c r="N1596" s="145">
        <v>60</v>
      </c>
      <c r="O1596" s="146" t="b">
        <v>0</v>
      </c>
      <c r="P1596" s="144" t="s">
        <v>1822</v>
      </c>
      <c r="Q1596" t="s">
        <v>1823</v>
      </c>
      <c r="R1596" t="s">
        <v>630</v>
      </c>
    </row>
    <row r="1597" spans="1:18" x14ac:dyDescent="0.25">
      <c r="A1597" s="144" t="s">
        <v>13874</v>
      </c>
      <c r="B1597" s="144" t="s">
        <v>1254</v>
      </c>
      <c r="C1597" s="144"/>
      <c r="D1597" s="144" t="s">
        <v>1818</v>
      </c>
      <c r="E1597" s="144"/>
      <c r="F1597" s="144" t="s">
        <v>6207</v>
      </c>
      <c r="G1597" s="144"/>
      <c r="H1597" s="144"/>
      <c r="I1597" s="144" t="s">
        <v>5959</v>
      </c>
      <c r="J1597" s="144"/>
      <c r="K1597" s="144"/>
      <c r="L1597" s="144"/>
      <c r="M1597" s="144" t="s">
        <v>6208</v>
      </c>
      <c r="N1597" s="145">
        <v>60</v>
      </c>
      <c r="O1597" s="146" t="b">
        <v>0</v>
      </c>
      <c r="P1597" s="144" t="s">
        <v>1822</v>
      </c>
      <c r="Q1597" t="s">
        <v>1823</v>
      </c>
      <c r="R1597" t="s">
        <v>630</v>
      </c>
    </row>
    <row r="1598" spans="1:18" x14ac:dyDescent="0.25">
      <c r="A1598" s="144" t="s">
        <v>14417</v>
      </c>
      <c r="B1598" s="144" t="s">
        <v>6210</v>
      </c>
      <c r="C1598" s="144"/>
      <c r="D1598" s="144" t="s">
        <v>1818</v>
      </c>
      <c r="E1598" s="144"/>
      <c r="F1598" s="144" t="s">
        <v>6211</v>
      </c>
      <c r="G1598" s="144"/>
      <c r="H1598" s="144"/>
      <c r="I1598" s="144" t="s">
        <v>5959</v>
      </c>
      <c r="J1598" s="144"/>
      <c r="K1598" s="144"/>
      <c r="L1598" s="144"/>
      <c r="M1598" s="144" t="s">
        <v>6212</v>
      </c>
      <c r="N1598" s="145">
        <v>60</v>
      </c>
      <c r="O1598" s="146" t="b">
        <v>0</v>
      </c>
      <c r="P1598" s="144" t="s">
        <v>1822</v>
      </c>
      <c r="Q1598" t="s">
        <v>1823</v>
      </c>
      <c r="R1598" t="s">
        <v>630</v>
      </c>
    </row>
    <row r="1599" spans="1:18" x14ac:dyDescent="0.25">
      <c r="A1599" s="144" t="s">
        <v>14418</v>
      </c>
      <c r="B1599" s="144" t="s">
        <v>1255</v>
      </c>
      <c r="C1599" s="144" t="s">
        <v>1817</v>
      </c>
      <c r="D1599" s="144" t="s">
        <v>1818</v>
      </c>
      <c r="E1599" s="144"/>
      <c r="F1599" s="144"/>
      <c r="G1599" s="144" t="s">
        <v>70</v>
      </c>
      <c r="H1599" s="144" t="s">
        <v>1779</v>
      </c>
      <c r="I1599" s="144" t="s">
        <v>5547</v>
      </c>
      <c r="J1599" s="144" t="s">
        <v>1817</v>
      </c>
      <c r="K1599" s="144" t="s">
        <v>6213</v>
      </c>
      <c r="L1599" s="144"/>
      <c r="M1599" s="144" t="s">
        <v>6213</v>
      </c>
      <c r="N1599" s="145">
        <v>60</v>
      </c>
      <c r="O1599" s="146" t="b">
        <v>0</v>
      </c>
      <c r="P1599" s="144" t="s">
        <v>3075</v>
      </c>
      <c r="Q1599" t="s">
        <v>1823</v>
      </c>
      <c r="R1599" t="s">
        <v>630</v>
      </c>
    </row>
    <row r="1600" spans="1:18" x14ac:dyDescent="0.25">
      <c r="A1600" s="144" t="s">
        <v>14749</v>
      </c>
      <c r="B1600" s="144" t="s">
        <v>6215</v>
      </c>
      <c r="C1600" s="144" t="s">
        <v>1817</v>
      </c>
      <c r="D1600" s="144" t="s">
        <v>1818</v>
      </c>
      <c r="E1600" s="144"/>
      <c r="F1600" s="144"/>
      <c r="G1600" s="144" t="s">
        <v>70</v>
      </c>
      <c r="H1600" s="144" t="s">
        <v>1779</v>
      </c>
      <c r="I1600" s="144" t="s">
        <v>5547</v>
      </c>
      <c r="J1600" s="144" t="s">
        <v>1817</v>
      </c>
      <c r="K1600" s="144" t="s">
        <v>6216</v>
      </c>
      <c r="L1600" s="144"/>
      <c r="M1600" s="144" t="s">
        <v>6216</v>
      </c>
      <c r="N1600" s="145">
        <v>60</v>
      </c>
      <c r="O1600" s="146" t="b">
        <v>0</v>
      </c>
      <c r="P1600" s="144" t="s">
        <v>3075</v>
      </c>
      <c r="Q1600" t="s">
        <v>1823</v>
      </c>
      <c r="R1600" t="s">
        <v>630</v>
      </c>
    </row>
    <row r="1601" spans="1:18" x14ac:dyDescent="0.25">
      <c r="A1601" s="144" t="s">
        <v>14359</v>
      </c>
      <c r="B1601" s="144" t="s">
        <v>6218</v>
      </c>
      <c r="C1601" s="144"/>
      <c r="D1601" s="144" t="s">
        <v>1818</v>
      </c>
      <c r="E1601" s="144"/>
      <c r="F1601" s="144" t="s">
        <v>6219</v>
      </c>
      <c r="G1601" s="144"/>
      <c r="H1601" s="144"/>
      <c r="I1601" s="144" t="s">
        <v>5959</v>
      </c>
      <c r="J1601" s="144"/>
      <c r="K1601" s="144"/>
      <c r="L1601" s="144"/>
      <c r="M1601" s="144" t="s">
        <v>6220</v>
      </c>
      <c r="N1601" s="145">
        <v>60</v>
      </c>
      <c r="O1601" s="146" t="b">
        <v>0</v>
      </c>
      <c r="P1601" s="144" t="s">
        <v>1822</v>
      </c>
      <c r="Q1601" t="s">
        <v>1823</v>
      </c>
      <c r="R1601" t="s">
        <v>630</v>
      </c>
    </row>
    <row r="1602" spans="1:18" x14ac:dyDescent="0.25">
      <c r="A1602" s="144" t="s">
        <v>14613</v>
      </c>
      <c r="B1602" s="144" t="s">
        <v>885</v>
      </c>
      <c r="C1602" s="144" t="s">
        <v>1817</v>
      </c>
      <c r="D1602" s="144" t="s">
        <v>1818</v>
      </c>
      <c r="E1602" s="144" t="s">
        <v>1938</v>
      </c>
      <c r="F1602" s="144"/>
      <c r="G1602" s="144" t="s">
        <v>70</v>
      </c>
      <c r="H1602" s="144" t="s">
        <v>1779</v>
      </c>
      <c r="I1602" s="144" t="s">
        <v>5547</v>
      </c>
      <c r="J1602" s="144" t="s">
        <v>1817</v>
      </c>
      <c r="K1602" s="144"/>
      <c r="L1602" s="144"/>
      <c r="M1602" s="144" t="s">
        <v>6222</v>
      </c>
      <c r="N1602" s="145">
        <v>60</v>
      </c>
      <c r="O1602" s="146" t="b">
        <v>0</v>
      </c>
      <c r="P1602" s="144" t="s">
        <v>3075</v>
      </c>
      <c r="Q1602" t="s">
        <v>1823</v>
      </c>
      <c r="R1602" t="s">
        <v>630</v>
      </c>
    </row>
    <row r="1603" spans="1:18" x14ac:dyDescent="0.25">
      <c r="A1603" s="144" t="s">
        <v>14419</v>
      </c>
      <c r="B1603" s="144" t="s">
        <v>885</v>
      </c>
      <c r="C1603" s="144" t="s">
        <v>1817</v>
      </c>
      <c r="D1603" s="144" t="s">
        <v>1818</v>
      </c>
      <c r="E1603" s="144" t="s">
        <v>1971</v>
      </c>
      <c r="F1603" s="144"/>
      <c r="G1603" s="144" t="s">
        <v>71</v>
      </c>
      <c r="H1603" s="144" t="s">
        <v>1777</v>
      </c>
      <c r="I1603" s="144" t="s">
        <v>5547</v>
      </c>
      <c r="J1603" s="144" t="s">
        <v>1817</v>
      </c>
      <c r="K1603" s="144"/>
      <c r="L1603" s="144"/>
      <c r="M1603" s="144" t="s">
        <v>6223</v>
      </c>
      <c r="N1603" s="145">
        <v>60</v>
      </c>
      <c r="O1603" s="146" t="b">
        <v>0</v>
      </c>
      <c r="P1603" s="144" t="s">
        <v>3075</v>
      </c>
      <c r="Q1603" t="s">
        <v>1823</v>
      </c>
      <c r="R1603" t="s">
        <v>630</v>
      </c>
    </row>
    <row r="1604" spans="1:18" x14ac:dyDescent="0.25">
      <c r="A1604" s="144" t="s">
        <v>13817</v>
      </c>
      <c r="B1604" s="144" t="s">
        <v>885</v>
      </c>
      <c r="C1604" s="144" t="s">
        <v>1817</v>
      </c>
      <c r="D1604" s="144" t="s">
        <v>1818</v>
      </c>
      <c r="E1604" s="144" t="s">
        <v>2086</v>
      </c>
      <c r="F1604" s="144"/>
      <c r="G1604" s="144" t="s">
        <v>70</v>
      </c>
      <c r="H1604" s="144" t="s">
        <v>1779</v>
      </c>
      <c r="I1604" s="144" t="s">
        <v>5547</v>
      </c>
      <c r="J1604" s="144" t="s">
        <v>1817</v>
      </c>
      <c r="K1604" s="144"/>
      <c r="L1604" s="144"/>
      <c r="M1604" s="144" t="s">
        <v>6224</v>
      </c>
      <c r="N1604" s="145">
        <v>60</v>
      </c>
      <c r="O1604" s="146" t="b">
        <v>0</v>
      </c>
      <c r="P1604" s="144" t="s">
        <v>3075</v>
      </c>
      <c r="Q1604" t="s">
        <v>1823</v>
      </c>
      <c r="R1604" t="s">
        <v>630</v>
      </c>
    </row>
    <row r="1605" spans="1:18" x14ac:dyDescent="0.25">
      <c r="A1605" s="144" t="s">
        <v>14420</v>
      </c>
      <c r="B1605" s="144" t="s">
        <v>885</v>
      </c>
      <c r="C1605" s="144" t="s">
        <v>1817</v>
      </c>
      <c r="D1605" s="144" t="s">
        <v>1818</v>
      </c>
      <c r="E1605" s="144" t="s">
        <v>1971</v>
      </c>
      <c r="F1605" s="144"/>
      <c r="G1605" s="144" t="s">
        <v>71</v>
      </c>
      <c r="H1605" s="144" t="s">
        <v>1777</v>
      </c>
      <c r="I1605" s="144" t="s">
        <v>5547</v>
      </c>
      <c r="J1605" s="144" t="s">
        <v>1817</v>
      </c>
      <c r="K1605" s="144"/>
      <c r="L1605" s="144"/>
      <c r="M1605" s="144" t="s">
        <v>6225</v>
      </c>
      <c r="N1605" s="145">
        <v>60</v>
      </c>
      <c r="O1605" s="146" t="b">
        <v>0</v>
      </c>
      <c r="P1605" s="144" t="s">
        <v>3075</v>
      </c>
      <c r="Q1605" t="s">
        <v>1823</v>
      </c>
      <c r="R1605" t="s">
        <v>630</v>
      </c>
    </row>
    <row r="1606" spans="1:18" x14ac:dyDescent="0.25">
      <c r="A1606" s="144" t="s">
        <v>14214</v>
      </c>
      <c r="B1606" s="144" t="s">
        <v>885</v>
      </c>
      <c r="C1606" s="144" t="s">
        <v>1817</v>
      </c>
      <c r="D1606" s="144" t="s">
        <v>1818</v>
      </c>
      <c r="E1606" s="144" t="s">
        <v>1930</v>
      </c>
      <c r="F1606" s="144"/>
      <c r="G1606" s="144" t="s">
        <v>71</v>
      </c>
      <c r="H1606" s="144" t="s">
        <v>1777</v>
      </c>
      <c r="I1606" s="144" t="s">
        <v>5547</v>
      </c>
      <c r="J1606" s="144" t="s">
        <v>1817</v>
      </c>
      <c r="K1606" s="144"/>
      <c r="L1606" s="144"/>
      <c r="M1606" s="144" t="s">
        <v>6226</v>
      </c>
      <c r="N1606" s="145">
        <v>60</v>
      </c>
      <c r="O1606" s="146" t="b">
        <v>0</v>
      </c>
      <c r="P1606" s="144" t="s">
        <v>3075</v>
      </c>
      <c r="Q1606" t="s">
        <v>1823</v>
      </c>
      <c r="R1606" t="s">
        <v>630</v>
      </c>
    </row>
    <row r="1607" spans="1:18" x14ac:dyDescent="0.25">
      <c r="A1607" s="144" t="s">
        <v>13920</v>
      </c>
      <c r="B1607" s="144" t="s">
        <v>885</v>
      </c>
      <c r="C1607" s="144" t="s">
        <v>1817</v>
      </c>
      <c r="D1607" s="144" t="s">
        <v>1818</v>
      </c>
      <c r="E1607" s="144" t="s">
        <v>1832</v>
      </c>
      <c r="F1607" s="144"/>
      <c r="G1607" s="144" t="s">
        <v>70</v>
      </c>
      <c r="H1607" s="144" t="s">
        <v>1779</v>
      </c>
      <c r="I1607" s="144" t="s">
        <v>5547</v>
      </c>
      <c r="J1607" s="144" t="s">
        <v>1817</v>
      </c>
      <c r="K1607" s="144"/>
      <c r="L1607" s="144"/>
      <c r="M1607" s="144" t="s">
        <v>6227</v>
      </c>
      <c r="N1607" s="145">
        <v>60</v>
      </c>
      <c r="O1607" s="146" t="b">
        <v>0</v>
      </c>
      <c r="P1607" s="144" t="s">
        <v>3075</v>
      </c>
      <c r="Q1607" t="s">
        <v>1823</v>
      </c>
      <c r="R1607" t="s">
        <v>630</v>
      </c>
    </row>
    <row r="1608" spans="1:18" x14ac:dyDescent="0.25">
      <c r="A1608" s="144" t="s">
        <v>14291</v>
      </c>
      <c r="B1608" s="144" t="s">
        <v>883</v>
      </c>
      <c r="C1608" s="144" t="s">
        <v>1817</v>
      </c>
      <c r="D1608" s="144" t="s">
        <v>1818</v>
      </c>
      <c r="E1608" s="144" t="s">
        <v>1926</v>
      </c>
      <c r="F1608" s="144"/>
      <c r="G1608" s="144" t="s">
        <v>70</v>
      </c>
      <c r="H1608" s="144" t="s">
        <v>1779</v>
      </c>
      <c r="I1608" s="144" t="s">
        <v>5547</v>
      </c>
      <c r="J1608" s="144" t="s">
        <v>1817</v>
      </c>
      <c r="K1608" s="144"/>
      <c r="L1608" s="144"/>
      <c r="M1608" s="144" t="s">
        <v>6229</v>
      </c>
      <c r="N1608" s="145">
        <v>60</v>
      </c>
      <c r="O1608" s="146" t="b">
        <v>0</v>
      </c>
      <c r="P1608" s="144" t="s">
        <v>3075</v>
      </c>
      <c r="Q1608" t="s">
        <v>1823</v>
      </c>
      <c r="R1608" t="s">
        <v>630</v>
      </c>
    </row>
    <row r="1609" spans="1:18" x14ac:dyDescent="0.25">
      <c r="A1609" s="144" t="s">
        <v>13787</v>
      </c>
      <c r="B1609" s="144" t="s">
        <v>885</v>
      </c>
      <c r="C1609" s="144" t="s">
        <v>1817</v>
      </c>
      <c r="D1609" s="144" t="s">
        <v>1818</v>
      </c>
      <c r="E1609" s="144" t="s">
        <v>1886</v>
      </c>
      <c r="F1609" s="144"/>
      <c r="G1609" s="144" t="s">
        <v>1786</v>
      </c>
      <c r="H1609" s="144" t="s">
        <v>1787</v>
      </c>
      <c r="I1609" s="144" t="s">
        <v>5547</v>
      </c>
      <c r="J1609" s="144" t="s">
        <v>1817</v>
      </c>
      <c r="K1609" s="144"/>
      <c r="L1609" s="144"/>
      <c r="M1609" s="144" t="s">
        <v>6230</v>
      </c>
      <c r="N1609" s="145">
        <v>60</v>
      </c>
      <c r="O1609" s="146" t="b">
        <v>0</v>
      </c>
      <c r="P1609" s="144" t="s">
        <v>3075</v>
      </c>
      <c r="Q1609" t="s">
        <v>1823</v>
      </c>
      <c r="R1609" t="s">
        <v>630</v>
      </c>
    </row>
    <row r="1610" spans="1:18" x14ac:dyDescent="0.25">
      <c r="A1610" s="144" t="s">
        <v>13818</v>
      </c>
      <c r="B1610" s="144" t="s">
        <v>885</v>
      </c>
      <c r="C1610" s="144" t="s">
        <v>1817</v>
      </c>
      <c r="D1610" s="144" t="s">
        <v>1818</v>
      </c>
      <c r="E1610" s="144" t="s">
        <v>2086</v>
      </c>
      <c r="F1610" s="144"/>
      <c r="G1610" s="144" t="s">
        <v>70</v>
      </c>
      <c r="H1610" s="144" t="s">
        <v>1779</v>
      </c>
      <c r="I1610" s="144" t="s">
        <v>5547</v>
      </c>
      <c r="J1610" s="144" t="s">
        <v>1817</v>
      </c>
      <c r="K1610" s="144"/>
      <c r="L1610" s="144"/>
      <c r="M1610" s="144" t="s">
        <v>6231</v>
      </c>
      <c r="N1610" s="145">
        <v>60</v>
      </c>
      <c r="O1610" s="146" t="b">
        <v>0</v>
      </c>
      <c r="P1610" s="144" t="s">
        <v>3075</v>
      </c>
      <c r="Q1610" t="s">
        <v>1823</v>
      </c>
      <c r="R1610" t="s">
        <v>630</v>
      </c>
    </row>
    <row r="1611" spans="1:18" x14ac:dyDescent="0.25">
      <c r="A1611" s="144" t="s">
        <v>14421</v>
      </c>
      <c r="B1611" s="144" t="s">
        <v>885</v>
      </c>
      <c r="C1611" s="144" t="s">
        <v>1817</v>
      </c>
      <c r="D1611" s="144" t="s">
        <v>1818</v>
      </c>
      <c r="E1611" s="144" t="s">
        <v>1971</v>
      </c>
      <c r="F1611" s="144"/>
      <c r="G1611" s="144" t="s">
        <v>71</v>
      </c>
      <c r="H1611" s="144" t="s">
        <v>1777</v>
      </c>
      <c r="I1611" s="144" t="s">
        <v>5547</v>
      </c>
      <c r="J1611" s="144" t="s">
        <v>1817</v>
      </c>
      <c r="K1611" s="144"/>
      <c r="L1611" s="144"/>
      <c r="M1611" s="144" t="s">
        <v>6232</v>
      </c>
      <c r="N1611" s="145">
        <v>60</v>
      </c>
      <c r="O1611" s="146" t="b">
        <v>0</v>
      </c>
      <c r="P1611" s="144" t="s">
        <v>3075</v>
      </c>
      <c r="Q1611" t="s">
        <v>1823</v>
      </c>
      <c r="R1611" t="s">
        <v>630</v>
      </c>
    </row>
    <row r="1612" spans="1:18" x14ac:dyDescent="0.25">
      <c r="A1612" s="144" t="s">
        <v>14292</v>
      </c>
      <c r="B1612" s="144" t="s">
        <v>883</v>
      </c>
      <c r="C1612" s="144" t="s">
        <v>1817</v>
      </c>
      <c r="D1612" s="144" t="s">
        <v>1818</v>
      </c>
      <c r="E1612" s="144" t="s">
        <v>1926</v>
      </c>
      <c r="F1612" s="144"/>
      <c r="G1612" s="144" t="s">
        <v>70</v>
      </c>
      <c r="H1612" s="144" t="s">
        <v>1779</v>
      </c>
      <c r="I1612" s="144" t="s">
        <v>5547</v>
      </c>
      <c r="J1612" s="144" t="s">
        <v>1817</v>
      </c>
      <c r="K1612" s="144"/>
      <c r="L1612" s="144"/>
      <c r="M1612" s="144" t="s">
        <v>6233</v>
      </c>
      <c r="N1612" s="145">
        <v>60</v>
      </c>
      <c r="O1612" s="146" t="b">
        <v>0</v>
      </c>
      <c r="P1612" s="144" t="s">
        <v>3075</v>
      </c>
      <c r="Q1612" t="s">
        <v>1823</v>
      </c>
      <c r="R1612" t="s">
        <v>630</v>
      </c>
    </row>
    <row r="1613" spans="1:18" x14ac:dyDescent="0.25">
      <c r="A1613" s="144" t="s">
        <v>14614</v>
      </c>
      <c r="B1613" s="144" t="s">
        <v>885</v>
      </c>
      <c r="C1613" s="144" t="s">
        <v>1817</v>
      </c>
      <c r="D1613" s="144" t="s">
        <v>1818</v>
      </c>
      <c r="E1613" s="144" t="s">
        <v>1938</v>
      </c>
      <c r="F1613" s="144"/>
      <c r="G1613" s="144" t="s">
        <v>70</v>
      </c>
      <c r="H1613" s="144" t="s">
        <v>1779</v>
      </c>
      <c r="I1613" s="144" t="s">
        <v>5547</v>
      </c>
      <c r="J1613" s="144" t="s">
        <v>1817</v>
      </c>
      <c r="K1613" s="144"/>
      <c r="L1613" s="144"/>
      <c r="M1613" s="144" t="s">
        <v>6235</v>
      </c>
      <c r="N1613" s="145">
        <v>60</v>
      </c>
      <c r="O1613" s="146" t="b">
        <v>0</v>
      </c>
      <c r="P1613" s="144" t="s">
        <v>3075</v>
      </c>
      <c r="Q1613" t="s">
        <v>1823</v>
      </c>
      <c r="R1613" t="s">
        <v>630</v>
      </c>
    </row>
    <row r="1614" spans="1:18" x14ac:dyDescent="0.25">
      <c r="A1614" s="144" t="s">
        <v>14422</v>
      </c>
      <c r="B1614" s="144" t="s">
        <v>885</v>
      </c>
      <c r="C1614" s="144" t="s">
        <v>1817</v>
      </c>
      <c r="D1614" s="144" t="s">
        <v>1818</v>
      </c>
      <c r="E1614" s="144" t="s">
        <v>1971</v>
      </c>
      <c r="F1614" s="144"/>
      <c r="G1614" s="144" t="s">
        <v>71</v>
      </c>
      <c r="H1614" s="144" t="s">
        <v>1777</v>
      </c>
      <c r="I1614" s="144" t="s">
        <v>5547</v>
      </c>
      <c r="J1614" s="144" t="s">
        <v>1817</v>
      </c>
      <c r="K1614" s="144"/>
      <c r="L1614" s="144"/>
      <c r="M1614" s="144" t="s">
        <v>6236</v>
      </c>
      <c r="N1614" s="145">
        <v>60</v>
      </c>
      <c r="O1614" s="146" t="b">
        <v>0</v>
      </c>
      <c r="P1614" s="144" t="s">
        <v>3075</v>
      </c>
      <c r="Q1614" t="s">
        <v>1823</v>
      </c>
      <c r="R1614" t="s">
        <v>630</v>
      </c>
    </row>
    <row r="1615" spans="1:18" x14ac:dyDescent="0.25">
      <c r="A1615" s="144" t="s">
        <v>14244</v>
      </c>
      <c r="B1615" s="144" t="s">
        <v>883</v>
      </c>
      <c r="C1615" s="144" t="s">
        <v>1817</v>
      </c>
      <c r="D1615" s="144" t="s">
        <v>1818</v>
      </c>
      <c r="E1615" s="144" t="s">
        <v>2030</v>
      </c>
      <c r="F1615" s="144"/>
      <c r="G1615" s="144" t="s">
        <v>71</v>
      </c>
      <c r="H1615" s="144" t="s">
        <v>1777</v>
      </c>
      <c r="I1615" s="144" t="s">
        <v>5547</v>
      </c>
      <c r="J1615" s="144" t="s">
        <v>1817</v>
      </c>
      <c r="K1615" s="144"/>
      <c r="L1615" s="144"/>
      <c r="M1615" s="144" t="s">
        <v>6237</v>
      </c>
      <c r="N1615" s="145">
        <v>60</v>
      </c>
      <c r="O1615" s="146" t="b">
        <v>0</v>
      </c>
      <c r="P1615" s="144" t="s">
        <v>3075</v>
      </c>
      <c r="Q1615" t="s">
        <v>1823</v>
      </c>
      <c r="R1615" t="s">
        <v>630</v>
      </c>
    </row>
    <row r="1616" spans="1:18" x14ac:dyDescent="0.25">
      <c r="A1616" s="144" t="s">
        <v>14496</v>
      </c>
      <c r="B1616" s="144" t="s">
        <v>885</v>
      </c>
      <c r="C1616" s="144" t="s">
        <v>1817</v>
      </c>
      <c r="D1616" s="144" t="s">
        <v>1818</v>
      </c>
      <c r="E1616" s="144" t="s">
        <v>1881</v>
      </c>
      <c r="F1616" s="144"/>
      <c r="G1616" s="144" t="s">
        <v>70</v>
      </c>
      <c r="H1616" s="144" t="s">
        <v>1779</v>
      </c>
      <c r="I1616" s="144" t="s">
        <v>5547</v>
      </c>
      <c r="J1616" s="144" t="s">
        <v>1817</v>
      </c>
      <c r="K1616" s="144"/>
      <c r="L1616" s="144"/>
      <c r="M1616" s="144" t="s">
        <v>6238</v>
      </c>
      <c r="N1616" s="145">
        <v>60</v>
      </c>
      <c r="O1616" s="146" t="b">
        <v>0</v>
      </c>
      <c r="P1616" s="144" t="s">
        <v>3075</v>
      </c>
      <c r="Q1616" t="s">
        <v>1823</v>
      </c>
      <c r="R1616" t="s">
        <v>630</v>
      </c>
    </row>
    <row r="1617" spans="1:18" x14ac:dyDescent="0.25">
      <c r="A1617" s="144" t="s">
        <v>14615</v>
      </c>
      <c r="B1617" s="144" t="s">
        <v>885</v>
      </c>
      <c r="C1617" s="144" t="s">
        <v>1817</v>
      </c>
      <c r="D1617" s="144" t="s">
        <v>1818</v>
      </c>
      <c r="E1617" s="144" t="s">
        <v>1938</v>
      </c>
      <c r="F1617" s="144"/>
      <c r="G1617" s="144" t="s">
        <v>70</v>
      </c>
      <c r="H1617" s="144" t="s">
        <v>1779</v>
      </c>
      <c r="I1617" s="144" t="s">
        <v>5547</v>
      </c>
      <c r="J1617" s="144" t="s">
        <v>1817</v>
      </c>
      <c r="K1617" s="144"/>
      <c r="L1617" s="144"/>
      <c r="M1617" s="144" t="s">
        <v>6239</v>
      </c>
      <c r="N1617" s="145">
        <v>60</v>
      </c>
      <c r="O1617" s="146" t="b">
        <v>0</v>
      </c>
      <c r="P1617" s="144" t="s">
        <v>3075</v>
      </c>
      <c r="Q1617" t="s">
        <v>1823</v>
      </c>
      <c r="R1617" t="s">
        <v>630</v>
      </c>
    </row>
    <row r="1618" spans="1:18" x14ac:dyDescent="0.25">
      <c r="A1618" s="144" t="s">
        <v>13990</v>
      </c>
      <c r="B1618" s="144" t="s">
        <v>5622</v>
      </c>
      <c r="C1618" s="144" t="s">
        <v>1817</v>
      </c>
      <c r="D1618" s="144" t="s">
        <v>1818</v>
      </c>
      <c r="E1618" s="144" t="s">
        <v>2053</v>
      </c>
      <c r="F1618" s="144"/>
      <c r="G1618" s="144" t="s">
        <v>71</v>
      </c>
      <c r="H1618" s="144" t="s">
        <v>1777</v>
      </c>
      <c r="I1618" s="144" t="s">
        <v>5547</v>
      </c>
      <c r="J1618" s="144" t="s">
        <v>1817</v>
      </c>
      <c r="K1618" s="144"/>
      <c r="L1618" s="144"/>
      <c r="M1618" s="144" t="s">
        <v>6240</v>
      </c>
      <c r="N1618" s="145">
        <v>60</v>
      </c>
      <c r="O1618" s="146" t="b">
        <v>0</v>
      </c>
      <c r="P1618" s="144" t="s">
        <v>3075</v>
      </c>
      <c r="Q1618" t="s">
        <v>1823</v>
      </c>
      <c r="R1618" t="s">
        <v>630</v>
      </c>
    </row>
    <row r="1619" spans="1:18" x14ac:dyDescent="0.25">
      <c r="A1619" s="144" t="s">
        <v>13991</v>
      </c>
      <c r="B1619" s="144" t="s">
        <v>5622</v>
      </c>
      <c r="C1619" s="144" t="s">
        <v>1817</v>
      </c>
      <c r="D1619" s="144" t="s">
        <v>1818</v>
      </c>
      <c r="E1619" s="144" t="s">
        <v>2053</v>
      </c>
      <c r="F1619" s="144"/>
      <c r="G1619" s="144" t="s">
        <v>71</v>
      </c>
      <c r="H1619" s="144" t="s">
        <v>1777</v>
      </c>
      <c r="I1619" s="144" t="s">
        <v>5547</v>
      </c>
      <c r="J1619" s="144" t="s">
        <v>1817</v>
      </c>
      <c r="K1619" s="144"/>
      <c r="L1619" s="144"/>
      <c r="M1619" s="144" t="s">
        <v>6241</v>
      </c>
      <c r="N1619" s="145">
        <v>60</v>
      </c>
      <c r="O1619" s="146" t="b">
        <v>0</v>
      </c>
      <c r="P1619" s="144" t="s">
        <v>3075</v>
      </c>
      <c r="Q1619" t="s">
        <v>1823</v>
      </c>
      <c r="R1619" t="s">
        <v>630</v>
      </c>
    </row>
    <row r="1620" spans="1:18" x14ac:dyDescent="0.25">
      <c r="A1620" s="144" t="s">
        <v>14824</v>
      </c>
      <c r="B1620" s="144" t="s">
        <v>885</v>
      </c>
      <c r="C1620" s="144" t="s">
        <v>1817</v>
      </c>
      <c r="D1620" s="144" t="s">
        <v>1818</v>
      </c>
      <c r="E1620" s="144" t="s">
        <v>1858</v>
      </c>
      <c r="F1620" s="144"/>
      <c r="G1620" s="144" t="s">
        <v>1786</v>
      </c>
      <c r="H1620" s="144" t="s">
        <v>1787</v>
      </c>
      <c r="I1620" s="144" t="s">
        <v>5547</v>
      </c>
      <c r="J1620" s="144" t="s">
        <v>1817</v>
      </c>
      <c r="K1620" s="144"/>
      <c r="L1620" s="144"/>
      <c r="M1620" s="144" t="s">
        <v>6242</v>
      </c>
      <c r="N1620" s="145">
        <v>60</v>
      </c>
      <c r="O1620" s="146" t="b">
        <v>0</v>
      </c>
      <c r="P1620" s="144" t="s">
        <v>3075</v>
      </c>
      <c r="Q1620" t="s">
        <v>1823</v>
      </c>
      <c r="R1620" t="s">
        <v>630</v>
      </c>
    </row>
    <row r="1621" spans="1:18" x14ac:dyDescent="0.25">
      <c r="A1621" s="144" t="s">
        <v>13992</v>
      </c>
      <c r="B1621" s="144" t="s">
        <v>5622</v>
      </c>
      <c r="C1621" s="144" t="s">
        <v>1817</v>
      </c>
      <c r="D1621" s="144" t="s">
        <v>1818</v>
      </c>
      <c r="E1621" s="144" t="s">
        <v>2053</v>
      </c>
      <c r="F1621" s="144"/>
      <c r="G1621" s="144" t="s">
        <v>71</v>
      </c>
      <c r="H1621" s="144" t="s">
        <v>1777</v>
      </c>
      <c r="I1621" s="144" t="s">
        <v>5547</v>
      </c>
      <c r="J1621" s="144" t="s">
        <v>1817</v>
      </c>
      <c r="K1621" s="144"/>
      <c r="L1621" s="144"/>
      <c r="M1621" s="144" t="s">
        <v>6244</v>
      </c>
      <c r="N1621" s="145">
        <v>60</v>
      </c>
      <c r="O1621" s="146" t="b">
        <v>0</v>
      </c>
      <c r="P1621" s="144" t="s">
        <v>3075</v>
      </c>
      <c r="Q1621" t="s">
        <v>1823</v>
      </c>
      <c r="R1621" t="s">
        <v>630</v>
      </c>
    </row>
    <row r="1622" spans="1:18" x14ac:dyDescent="0.25">
      <c r="A1622" s="144" t="s">
        <v>13993</v>
      </c>
      <c r="B1622" s="144" t="s">
        <v>5622</v>
      </c>
      <c r="C1622" s="144" t="s">
        <v>1817</v>
      </c>
      <c r="D1622" s="144" t="s">
        <v>1818</v>
      </c>
      <c r="E1622" s="144" t="s">
        <v>2053</v>
      </c>
      <c r="F1622" s="144"/>
      <c r="G1622" s="144" t="s">
        <v>71</v>
      </c>
      <c r="H1622" s="144" t="s">
        <v>1777</v>
      </c>
      <c r="I1622" s="144" t="s">
        <v>5547</v>
      </c>
      <c r="J1622" s="144" t="s">
        <v>1817</v>
      </c>
      <c r="K1622" s="144"/>
      <c r="L1622" s="144"/>
      <c r="M1622" s="144" t="s">
        <v>6246</v>
      </c>
      <c r="N1622" s="145">
        <v>60</v>
      </c>
      <c r="O1622" s="146" t="b">
        <v>0</v>
      </c>
      <c r="P1622" s="144" t="s">
        <v>3075</v>
      </c>
      <c r="Q1622" t="s">
        <v>1823</v>
      </c>
      <c r="R1622" t="s">
        <v>630</v>
      </c>
    </row>
    <row r="1623" spans="1:18" x14ac:dyDescent="0.25">
      <c r="A1623" s="144" t="s">
        <v>14869</v>
      </c>
      <c r="B1623" s="144" t="s">
        <v>883</v>
      </c>
      <c r="C1623" s="144" t="s">
        <v>1817</v>
      </c>
      <c r="D1623" s="144" t="s">
        <v>1818</v>
      </c>
      <c r="E1623" s="144" t="s">
        <v>2072</v>
      </c>
      <c r="F1623" s="144"/>
      <c r="G1623" s="144" t="s">
        <v>1786</v>
      </c>
      <c r="H1623" s="144" t="s">
        <v>1787</v>
      </c>
      <c r="I1623" s="144" t="s">
        <v>5547</v>
      </c>
      <c r="J1623" s="144" t="s">
        <v>1817</v>
      </c>
      <c r="K1623" s="144"/>
      <c r="L1623" s="144"/>
      <c r="M1623" s="144" t="s">
        <v>6248</v>
      </c>
      <c r="N1623" s="145">
        <v>60</v>
      </c>
      <c r="O1623" s="146" t="b">
        <v>0</v>
      </c>
      <c r="P1623" s="144" t="s">
        <v>3075</v>
      </c>
      <c r="Q1623" t="s">
        <v>1823</v>
      </c>
      <c r="R1623" t="s">
        <v>630</v>
      </c>
    </row>
    <row r="1624" spans="1:18" x14ac:dyDescent="0.25">
      <c r="A1624" s="144" t="s">
        <v>13819</v>
      </c>
      <c r="B1624" s="144" t="s">
        <v>883</v>
      </c>
      <c r="C1624" s="144" t="s">
        <v>1817</v>
      </c>
      <c r="D1624" s="144" t="s">
        <v>1818</v>
      </c>
      <c r="E1624" s="144" t="s">
        <v>2086</v>
      </c>
      <c r="F1624" s="144"/>
      <c r="G1624" s="144" t="s">
        <v>70</v>
      </c>
      <c r="H1624" s="144" t="s">
        <v>1779</v>
      </c>
      <c r="I1624" s="144" t="s">
        <v>5547</v>
      </c>
      <c r="J1624" s="144" t="s">
        <v>1817</v>
      </c>
      <c r="K1624" s="144"/>
      <c r="L1624" s="144"/>
      <c r="M1624" s="144" t="s">
        <v>6249</v>
      </c>
      <c r="N1624" s="145">
        <v>60</v>
      </c>
      <c r="O1624" s="146" t="b">
        <v>0</v>
      </c>
      <c r="P1624" s="144" t="s">
        <v>3075</v>
      </c>
      <c r="Q1624" t="s">
        <v>1823</v>
      </c>
      <c r="R1624" t="s">
        <v>630</v>
      </c>
    </row>
    <row r="1625" spans="1:18" x14ac:dyDescent="0.25">
      <c r="A1625" s="144" t="s">
        <v>14215</v>
      </c>
      <c r="B1625" s="144" t="s">
        <v>885</v>
      </c>
      <c r="C1625" s="144" t="s">
        <v>1817</v>
      </c>
      <c r="D1625" s="144" t="s">
        <v>1818</v>
      </c>
      <c r="E1625" s="144" t="s">
        <v>1930</v>
      </c>
      <c r="F1625" s="144"/>
      <c r="G1625" s="144" t="s">
        <v>71</v>
      </c>
      <c r="H1625" s="144" t="s">
        <v>1777</v>
      </c>
      <c r="I1625" s="144" t="s">
        <v>5547</v>
      </c>
      <c r="J1625" s="144" t="s">
        <v>1817</v>
      </c>
      <c r="K1625" s="144"/>
      <c r="L1625" s="144"/>
      <c r="M1625" s="144" t="s">
        <v>6250</v>
      </c>
      <c r="N1625" s="145">
        <v>60</v>
      </c>
      <c r="O1625" s="146" t="b">
        <v>0</v>
      </c>
      <c r="P1625" s="144" t="s">
        <v>3075</v>
      </c>
      <c r="Q1625" t="s">
        <v>1823</v>
      </c>
      <c r="R1625" t="s">
        <v>630</v>
      </c>
    </row>
    <row r="1626" spans="1:18" x14ac:dyDescent="0.25">
      <c r="A1626" s="144" t="s">
        <v>14616</v>
      </c>
      <c r="B1626" s="144" t="s">
        <v>885</v>
      </c>
      <c r="C1626" s="144" t="s">
        <v>1817</v>
      </c>
      <c r="D1626" s="144" t="s">
        <v>1818</v>
      </c>
      <c r="E1626" s="144" t="s">
        <v>1938</v>
      </c>
      <c r="F1626" s="144"/>
      <c r="G1626" s="144" t="s">
        <v>70</v>
      </c>
      <c r="H1626" s="144" t="s">
        <v>1779</v>
      </c>
      <c r="I1626" s="144" t="s">
        <v>5547</v>
      </c>
      <c r="J1626" s="144" t="s">
        <v>1817</v>
      </c>
      <c r="K1626" s="144"/>
      <c r="L1626" s="144"/>
      <c r="M1626" s="144" t="s">
        <v>6251</v>
      </c>
      <c r="N1626" s="145">
        <v>60</v>
      </c>
      <c r="O1626" s="146" t="b">
        <v>0</v>
      </c>
      <c r="P1626" s="144" t="s">
        <v>3075</v>
      </c>
      <c r="Q1626" t="s">
        <v>1823</v>
      </c>
      <c r="R1626" t="s">
        <v>630</v>
      </c>
    </row>
    <row r="1627" spans="1:18" x14ac:dyDescent="0.25">
      <c r="A1627" s="144" t="s">
        <v>13820</v>
      </c>
      <c r="B1627" s="144" t="s">
        <v>885</v>
      </c>
      <c r="C1627" s="144" t="s">
        <v>1817</v>
      </c>
      <c r="D1627" s="144" t="s">
        <v>1818</v>
      </c>
      <c r="E1627" s="144" t="s">
        <v>2086</v>
      </c>
      <c r="F1627" s="144"/>
      <c r="G1627" s="144" t="s">
        <v>70</v>
      </c>
      <c r="H1627" s="144" t="s">
        <v>1779</v>
      </c>
      <c r="I1627" s="144" t="s">
        <v>5547</v>
      </c>
      <c r="J1627" s="144" t="s">
        <v>1817</v>
      </c>
      <c r="K1627" s="144"/>
      <c r="L1627" s="144"/>
      <c r="M1627" s="144" t="s">
        <v>6253</v>
      </c>
      <c r="N1627" s="145">
        <v>60</v>
      </c>
      <c r="O1627" s="146" t="b">
        <v>0</v>
      </c>
      <c r="P1627" s="144" t="s">
        <v>3075</v>
      </c>
      <c r="Q1627" t="s">
        <v>1823</v>
      </c>
      <c r="R1627" t="s">
        <v>630</v>
      </c>
    </row>
    <row r="1628" spans="1:18" x14ac:dyDescent="0.25">
      <c r="A1628" s="144" t="s">
        <v>14293</v>
      </c>
      <c r="B1628" s="144" t="s">
        <v>883</v>
      </c>
      <c r="C1628" s="144" t="s">
        <v>1817</v>
      </c>
      <c r="D1628" s="144" t="s">
        <v>1818</v>
      </c>
      <c r="E1628" s="144" t="s">
        <v>1926</v>
      </c>
      <c r="F1628" s="144"/>
      <c r="G1628" s="144" t="s">
        <v>70</v>
      </c>
      <c r="H1628" s="144" t="s">
        <v>1779</v>
      </c>
      <c r="I1628" s="144" t="s">
        <v>5547</v>
      </c>
      <c r="J1628" s="144" t="s">
        <v>1817</v>
      </c>
      <c r="K1628" s="144"/>
      <c r="L1628" s="144"/>
      <c r="M1628" s="144" t="s">
        <v>6254</v>
      </c>
      <c r="N1628" s="145">
        <v>60</v>
      </c>
      <c r="O1628" s="146" t="b">
        <v>0</v>
      </c>
      <c r="P1628" s="144" t="s">
        <v>3075</v>
      </c>
      <c r="Q1628" t="s">
        <v>1823</v>
      </c>
      <c r="R1628" t="s">
        <v>630</v>
      </c>
    </row>
    <row r="1629" spans="1:18" x14ac:dyDescent="0.25">
      <c r="A1629" s="144" t="s">
        <v>14423</v>
      </c>
      <c r="B1629" s="144" t="s">
        <v>885</v>
      </c>
      <c r="C1629" s="144" t="s">
        <v>1817</v>
      </c>
      <c r="D1629" s="144" t="s">
        <v>1818</v>
      </c>
      <c r="E1629" s="144" t="s">
        <v>1971</v>
      </c>
      <c r="F1629" s="144"/>
      <c r="G1629" s="144" t="s">
        <v>71</v>
      </c>
      <c r="H1629" s="144" t="s">
        <v>1777</v>
      </c>
      <c r="I1629" s="144" t="s">
        <v>5547</v>
      </c>
      <c r="J1629" s="144" t="s">
        <v>1817</v>
      </c>
      <c r="K1629" s="144"/>
      <c r="L1629" s="144"/>
      <c r="M1629" s="144" t="s">
        <v>6255</v>
      </c>
      <c r="N1629" s="145">
        <v>60</v>
      </c>
      <c r="O1629" s="146" t="b">
        <v>0</v>
      </c>
      <c r="P1629" s="144" t="s">
        <v>3075</v>
      </c>
      <c r="Q1629" t="s">
        <v>1823</v>
      </c>
      <c r="R1629" t="s">
        <v>630</v>
      </c>
    </row>
    <row r="1630" spans="1:18" x14ac:dyDescent="0.25">
      <c r="A1630" s="144" t="s">
        <v>13994</v>
      </c>
      <c r="B1630" s="144" t="s">
        <v>5622</v>
      </c>
      <c r="C1630" s="144" t="s">
        <v>1817</v>
      </c>
      <c r="D1630" s="144" t="s">
        <v>1818</v>
      </c>
      <c r="E1630" s="144" t="s">
        <v>2053</v>
      </c>
      <c r="F1630" s="144"/>
      <c r="G1630" s="144" t="s">
        <v>71</v>
      </c>
      <c r="H1630" s="144" t="s">
        <v>1777</v>
      </c>
      <c r="I1630" s="144" t="s">
        <v>5547</v>
      </c>
      <c r="J1630" s="144" t="s">
        <v>1817</v>
      </c>
      <c r="K1630" s="144"/>
      <c r="L1630" s="144"/>
      <c r="M1630" s="144" t="s">
        <v>6256</v>
      </c>
      <c r="N1630" s="145">
        <v>60</v>
      </c>
      <c r="O1630" s="146" t="b">
        <v>0</v>
      </c>
      <c r="P1630" s="144" t="s">
        <v>3075</v>
      </c>
      <c r="Q1630" t="s">
        <v>1823</v>
      </c>
      <c r="R1630" t="s">
        <v>630</v>
      </c>
    </row>
    <row r="1631" spans="1:18" x14ac:dyDescent="0.25">
      <c r="A1631" s="144" t="s">
        <v>13995</v>
      </c>
      <c r="B1631" s="144" t="s">
        <v>5622</v>
      </c>
      <c r="C1631" s="144" t="s">
        <v>1817</v>
      </c>
      <c r="D1631" s="144" t="s">
        <v>1818</v>
      </c>
      <c r="E1631" s="144" t="s">
        <v>2053</v>
      </c>
      <c r="F1631" s="144"/>
      <c r="G1631" s="144" t="s">
        <v>71</v>
      </c>
      <c r="H1631" s="144" t="s">
        <v>1777</v>
      </c>
      <c r="I1631" s="144" t="s">
        <v>5547</v>
      </c>
      <c r="J1631" s="144" t="s">
        <v>1817</v>
      </c>
      <c r="K1631" s="144"/>
      <c r="L1631" s="144"/>
      <c r="M1631" s="144" t="s">
        <v>6257</v>
      </c>
      <c r="N1631" s="145">
        <v>60</v>
      </c>
      <c r="O1631" s="146" t="b">
        <v>0</v>
      </c>
      <c r="P1631" s="144" t="s">
        <v>3075</v>
      </c>
      <c r="Q1631" t="s">
        <v>1823</v>
      </c>
      <c r="R1631" t="s">
        <v>630</v>
      </c>
    </row>
    <row r="1632" spans="1:18" x14ac:dyDescent="0.25">
      <c r="A1632" s="144" t="s">
        <v>14245</v>
      </c>
      <c r="B1632" s="144" t="s">
        <v>883</v>
      </c>
      <c r="C1632" s="144" t="s">
        <v>1817</v>
      </c>
      <c r="D1632" s="144" t="s">
        <v>1818</v>
      </c>
      <c r="E1632" s="144" t="s">
        <v>2030</v>
      </c>
      <c r="F1632" s="144"/>
      <c r="G1632" s="144" t="s">
        <v>70</v>
      </c>
      <c r="H1632" s="144" t="s">
        <v>1779</v>
      </c>
      <c r="I1632" s="144" t="s">
        <v>5547</v>
      </c>
      <c r="J1632" s="144" t="s">
        <v>1817</v>
      </c>
      <c r="K1632" s="144"/>
      <c r="L1632" s="144"/>
      <c r="M1632" s="144" t="s">
        <v>6259</v>
      </c>
      <c r="N1632" s="145">
        <v>60</v>
      </c>
      <c r="O1632" s="146" t="b">
        <v>0</v>
      </c>
      <c r="P1632" s="144" t="s">
        <v>3075</v>
      </c>
      <c r="Q1632" t="s">
        <v>1823</v>
      </c>
      <c r="R1632" t="s">
        <v>630</v>
      </c>
    </row>
    <row r="1633" spans="1:18" x14ac:dyDescent="0.25">
      <c r="A1633" s="144" t="s">
        <v>13821</v>
      </c>
      <c r="B1633" s="144" t="s">
        <v>885</v>
      </c>
      <c r="C1633" s="144" t="s">
        <v>1817</v>
      </c>
      <c r="D1633" s="144" t="s">
        <v>1818</v>
      </c>
      <c r="E1633" s="144" t="s">
        <v>2086</v>
      </c>
      <c r="F1633" s="144"/>
      <c r="G1633" s="144" t="s">
        <v>70</v>
      </c>
      <c r="H1633" s="144" t="s">
        <v>1779</v>
      </c>
      <c r="I1633" s="144" t="s">
        <v>5547</v>
      </c>
      <c r="J1633" s="144" t="s">
        <v>1817</v>
      </c>
      <c r="K1633" s="144"/>
      <c r="L1633" s="144"/>
      <c r="M1633" s="144" t="s">
        <v>6260</v>
      </c>
      <c r="N1633" s="145">
        <v>60</v>
      </c>
      <c r="O1633" s="146" t="b">
        <v>0</v>
      </c>
      <c r="P1633" s="144" t="s">
        <v>3075</v>
      </c>
      <c r="Q1633" t="s">
        <v>1823</v>
      </c>
      <c r="R1633" t="s">
        <v>630</v>
      </c>
    </row>
    <row r="1634" spans="1:18" x14ac:dyDescent="0.25">
      <c r="A1634" s="144" t="s">
        <v>14825</v>
      </c>
      <c r="B1634" s="144" t="s">
        <v>885</v>
      </c>
      <c r="C1634" s="144" t="s">
        <v>1817</v>
      </c>
      <c r="D1634" s="144" t="s">
        <v>1818</v>
      </c>
      <c r="E1634" s="144" t="s">
        <v>1858</v>
      </c>
      <c r="F1634" s="144"/>
      <c r="G1634" s="144" t="s">
        <v>1786</v>
      </c>
      <c r="H1634" s="144" t="s">
        <v>1787</v>
      </c>
      <c r="I1634" s="144" t="s">
        <v>5547</v>
      </c>
      <c r="J1634" s="144" t="s">
        <v>1817</v>
      </c>
      <c r="K1634" s="144"/>
      <c r="L1634" s="144"/>
      <c r="M1634" s="144" t="s">
        <v>6261</v>
      </c>
      <c r="N1634" s="145">
        <v>60</v>
      </c>
      <c r="O1634" s="146" t="b">
        <v>0</v>
      </c>
      <c r="P1634" s="144" t="s">
        <v>3075</v>
      </c>
      <c r="Q1634" t="s">
        <v>1823</v>
      </c>
      <c r="R1634" t="s">
        <v>630</v>
      </c>
    </row>
    <row r="1635" spans="1:18" x14ac:dyDescent="0.25">
      <c r="A1635" s="144" t="s">
        <v>14826</v>
      </c>
      <c r="B1635" s="144" t="s">
        <v>885</v>
      </c>
      <c r="C1635" s="144" t="s">
        <v>1817</v>
      </c>
      <c r="D1635" s="144" t="s">
        <v>1818</v>
      </c>
      <c r="E1635" s="144" t="s">
        <v>1858</v>
      </c>
      <c r="F1635" s="144"/>
      <c r="G1635" s="144" t="s">
        <v>1786</v>
      </c>
      <c r="H1635" s="144" t="s">
        <v>1787</v>
      </c>
      <c r="I1635" s="144" t="s">
        <v>5547</v>
      </c>
      <c r="J1635" s="144" t="s">
        <v>1817</v>
      </c>
      <c r="K1635" s="144"/>
      <c r="L1635" s="144"/>
      <c r="M1635" s="144" t="s">
        <v>6262</v>
      </c>
      <c r="N1635" s="145">
        <v>60</v>
      </c>
      <c r="O1635" s="146" t="b">
        <v>0</v>
      </c>
      <c r="P1635" s="144" t="s">
        <v>3075</v>
      </c>
      <c r="Q1635" t="s">
        <v>1823</v>
      </c>
      <c r="R1635" t="s">
        <v>630</v>
      </c>
    </row>
    <row r="1636" spans="1:18" x14ac:dyDescent="0.25">
      <c r="A1636" s="144" t="s">
        <v>14294</v>
      </c>
      <c r="B1636" s="144" t="s">
        <v>883</v>
      </c>
      <c r="C1636" s="144" t="s">
        <v>1817</v>
      </c>
      <c r="D1636" s="144" t="s">
        <v>1818</v>
      </c>
      <c r="E1636" s="144" t="s">
        <v>1926</v>
      </c>
      <c r="F1636" s="144"/>
      <c r="G1636" s="144" t="s">
        <v>70</v>
      </c>
      <c r="H1636" s="144" t="s">
        <v>1779</v>
      </c>
      <c r="I1636" s="144" t="s">
        <v>5547</v>
      </c>
      <c r="J1636" s="144" t="s">
        <v>1817</v>
      </c>
      <c r="K1636" s="144"/>
      <c r="L1636" s="144"/>
      <c r="M1636" s="144" t="s">
        <v>6263</v>
      </c>
      <c r="N1636" s="145">
        <v>60</v>
      </c>
      <c r="O1636" s="146" t="b">
        <v>0</v>
      </c>
      <c r="P1636" s="144" t="s">
        <v>3075</v>
      </c>
      <c r="Q1636" t="s">
        <v>1823</v>
      </c>
      <c r="R1636" t="s">
        <v>630</v>
      </c>
    </row>
    <row r="1637" spans="1:18" x14ac:dyDescent="0.25">
      <c r="A1637" s="144" t="s">
        <v>14424</v>
      </c>
      <c r="B1637" s="144" t="s">
        <v>885</v>
      </c>
      <c r="C1637" s="144" t="s">
        <v>1817</v>
      </c>
      <c r="D1637" s="144" t="s">
        <v>1818</v>
      </c>
      <c r="E1637" s="144" t="s">
        <v>1971</v>
      </c>
      <c r="F1637" s="144"/>
      <c r="G1637" s="144" t="s">
        <v>71</v>
      </c>
      <c r="H1637" s="144" t="s">
        <v>1777</v>
      </c>
      <c r="I1637" s="144" t="s">
        <v>5547</v>
      </c>
      <c r="J1637" s="144" t="s">
        <v>1817</v>
      </c>
      <c r="K1637" s="144"/>
      <c r="L1637" s="144"/>
      <c r="M1637" s="144" t="s">
        <v>6265</v>
      </c>
      <c r="N1637" s="145">
        <v>60</v>
      </c>
      <c r="O1637" s="146" t="b">
        <v>0</v>
      </c>
      <c r="P1637" s="144" t="s">
        <v>3075</v>
      </c>
      <c r="Q1637" t="s">
        <v>1823</v>
      </c>
      <c r="R1637" t="s">
        <v>630</v>
      </c>
    </row>
    <row r="1638" spans="1:18" x14ac:dyDescent="0.25">
      <c r="A1638" s="144" t="s">
        <v>13822</v>
      </c>
      <c r="B1638" s="144" t="s">
        <v>885</v>
      </c>
      <c r="C1638" s="144" t="s">
        <v>1817</v>
      </c>
      <c r="D1638" s="144" t="s">
        <v>1818</v>
      </c>
      <c r="E1638" s="144" t="s">
        <v>2086</v>
      </c>
      <c r="F1638" s="144"/>
      <c r="G1638" s="144" t="s">
        <v>70</v>
      </c>
      <c r="H1638" s="144" t="s">
        <v>1779</v>
      </c>
      <c r="I1638" s="144" t="s">
        <v>5547</v>
      </c>
      <c r="J1638" s="144" t="s">
        <v>1817</v>
      </c>
      <c r="K1638" s="144"/>
      <c r="L1638" s="144"/>
      <c r="M1638" s="144" t="s">
        <v>6266</v>
      </c>
      <c r="N1638" s="145">
        <v>60</v>
      </c>
      <c r="O1638" s="146" t="b">
        <v>0</v>
      </c>
      <c r="P1638" s="144" t="s">
        <v>3075</v>
      </c>
      <c r="Q1638" t="s">
        <v>1823</v>
      </c>
      <c r="R1638" t="s">
        <v>630</v>
      </c>
    </row>
    <row r="1639" spans="1:18" x14ac:dyDescent="0.25">
      <c r="A1639" s="144" t="s">
        <v>14425</v>
      </c>
      <c r="B1639" s="144" t="s">
        <v>885</v>
      </c>
      <c r="C1639" s="144" t="s">
        <v>1817</v>
      </c>
      <c r="D1639" s="144" t="s">
        <v>1818</v>
      </c>
      <c r="E1639" s="144" t="s">
        <v>1971</v>
      </c>
      <c r="F1639" s="144"/>
      <c r="G1639" s="144" t="s">
        <v>71</v>
      </c>
      <c r="H1639" s="144" t="s">
        <v>1777</v>
      </c>
      <c r="I1639" s="144" t="s">
        <v>5547</v>
      </c>
      <c r="J1639" s="144" t="s">
        <v>1817</v>
      </c>
      <c r="K1639" s="144"/>
      <c r="L1639" s="144"/>
      <c r="M1639" s="144" t="s">
        <v>6267</v>
      </c>
      <c r="N1639" s="145">
        <v>60</v>
      </c>
      <c r="O1639" s="146" t="b">
        <v>0</v>
      </c>
      <c r="P1639" s="144" t="s">
        <v>3075</v>
      </c>
      <c r="Q1639" t="s">
        <v>1823</v>
      </c>
      <c r="R1639" t="s">
        <v>630</v>
      </c>
    </row>
    <row r="1640" spans="1:18" x14ac:dyDescent="0.25">
      <c r="A1640" s="144" t="s">
        <v>14617</v>
      </c>
      <c r="B1640" s="144" t="s">
        <v>885</v>
      </c>
      <c r="C1640" s="144" t="s">
        <v>1817</v>
      </c>
      <c r="D1640" s="144" t="s">
        <v>1818</v>
      </c>
      <c r="E1640" s="144" t="s">
        <v>1938</v>
      </c>
      <c r="F1640" s="144"/>
      <c r="G1640" s="144" t="s">
        <v>70</v>
      </c>
      <c r="H1640" s="144" t="s">
        <v>1779</v>
      </c>
      <c r="I1640" s="144" t="s">
        <v>5547</v>
      </c>
      <c r="J1640" s="144" t="s">
        <v>1817</v>
      </c>
      <c r="K1640" s="144"/>
      <c r="L1640" s="144"/>
      <c r="M1640" s="144" t="s">
        <v>6268</v>
      </c>
      <c r="N1640" s="145">
        <v>60</v>
      </c>
      <c r="O1640" s="146" t="b">
        <v>0</v>
      </c>
      <c r="P1640" s="144" t="s">
        <v>3075</v>
      </c>
      <c r="Q1640" t="s">
        <v>1823</v>
      </c>
      <c r="R1640" t="s">
        <v>630</v>
      </c>
    </row>
    <row r="1641" spans="1:18" x14ac:dyDescent="0.25">
      <c r="A1641" s="144" t="s">
        <v>14118</v>
      </c>
      <c r="B1641" s="144" t="s">
        <v>5660</v>
      </c>
      <c r="C1641" s="144" t="s">
        <v>1817</v>
      </c>
      <c r="D1641" s="144" t="s">
        <v>1818</v>
      </c>
      <c r="E1641" s="144" t="s">
        <v>2734</v>
      </c>
      <c r="F1641" s="144"/>
      <c r="G1641" s="144" t="s">
        <v>71</v>
      </c>
      <c r="H1641" s="144" t="s">
        <v>1777</v>
      </c>
      <c r="I1641" s="144" t="s">
        <v>5547</v>
      </c>
      <c r="J1641" s="144" t="s">
        <v>1817</v>
      </c>
      <c r="K1641" s="144"/>
      <c r="L1641" s="144"/>
      <c r="M1641" s="144" t="s">
        <v>6270</v>
      </c>
      <c r="N1641" s="145">
        <v>60</v>
      </c>
      <c r="O1641" s="146" t="b">
        <v>0</v>
      </c>
      <c r="P1641" s="144" t="s">
        <v>3075</v>
      </c>
      <c r="Q1641" t="s">
        <v>1823</v>
      </c>
      <c r="R1641" t="s">
        <v>630</v>
      </c>
    </row>
    <row r="1642" spans="1:18" x14ac:dyDescent="0.25">
      <c r="A1642" s="144" t="s">
        <v>14119</v>
      </c>
      <c r="B1642" s="144" t="s">
        <v>5660</v>
      </c>
      <c r="C1642" s="144" t="s">
        <v>1817</v>
      </c>
      <c r="D1642" s="144" t="s">
        <v>1818</v>
      </c>
      <c r="E1642" s="144" t="s">
        <v>2734</v>
      </c>
      <c r="F1642" s="144"/>
      <c r="G1642" s="144" t="s">
        <v>71</v>
      </c>
      <c r="H1642" s="144" t="s">
        <v>1777</v>
      </c>
      <c r="I1642" s="144" t="s">
        <v>5547</v>
      </c>
      <c r="J1642" s="144" t="s">
        <v>1817</v>
      </c>
      <c r="K1642" s="144"/>
      <c r="L1642" s="144"/>
      <c r="M1642" s="144" t="s">
        <v>6272</v>
      </c>
      <c r="N1642" s="145">
        <v>60</v>
      </c>
      <c r="O1642" s="146" t="b">
        <v>0</v>
      </c>
      <c r="P1642" s="144" t="s">
        <v>3075</v>
      </c>
      <c r="Q1642" t="s">
        <v>1823</v>
      </c>
      <c r="R1642" t="s">
        <v>630</v>
      </c>
    </row>
    <row r="1643" spans="1:18" x14ac:dyDescent="0.25">
      <c r="A1643" s="144" t="s">
        <v>14618</v>
      </c>
      <c r="B1643" s="144" t="s">
        <v>885</v>
      </c>
      <c r="C1643" s="144" t="s">
        <v>1817</v>
      </c>
      <c r="D1643" s="144" t="s">
        <v>1818</v>
      </c>
      <c r="E1643" s="144" t="s">
        <v>1938</v>
      </c>
      <c r="F1643" s="144"/>
      <c r="G1643" s="144" t="s">
        <v>70</v>
      </c>
      <c r="H1643" s="144" t="s">
        <v>1779</v>
      </c>
      <c r="I1643" s="144" t="s">
        <v>5547</v>
      </c>
      <c r="J1643" s="144" t="s">
        <v>1817</v>
      </c>
      <c r="K1643" s="144"/>
      <c r="L1643" s="144"/>
      <c r="M1643" s="144" t="s">
        <v>6273</v>
      </c>
      <c r="N1643" s="145">
        <v>60</v>
      </c>
      <c r="O1643" s="146" t="b">
        <v>0</v>
      </c>
      <c r="P1643" s="144" t="s">
        <v>3075</v>
      </c>
      <c r="Q1643" t="s">
        <v>1823</v>
      </c>
      <c r="R1643" t="s">
        <v>630</v>
      </c>
    </row>
    <row r="1644" spans="1:18" x14ac:dyDescent="0.25">
      <c r="A1644" s="144" t="s">
        <v>14619</v>
      </c>
      <c r="B1644" s="144" t="s">
        <v>885</v>
      </c>
      <c r="C1644" s="144" t="s">
        <v>1817</v>
      </c>
      <c r="D1644" s="144" t="s">
        <v>1818</v>
      </c>
      <c r="E1644" s="144" t="s">
        <v>1938</v>
      </c>
      <c r="F1644" s="144"/>
      <c r="G1644" s="144" t="s">
        <v>70</v>
      </c>
      <c r="H1644" s="144" t="s">
        <v>1779</v>
      </c>
      <c r="I1644" s="144" t="s">
        <v>5547</v>
      </c>
      <c r="J1644" s="144" t="s">
        <v>1817</v>
      </c>
      <c r="K1644" s="144"/>
      <c r="L1644" s="144"/>
      <c r="M1644" s="144" t="s">
        <v>6274</v>
      </c>
      <c r="N1644" s="145">
        <v>60</v>
      </c>
      <c r="O1644" s="146" t="b">
        <v>0</v>
      </c>
      <c r="P1644" s="144" t="s">
        <v>3075</v>
      </c>
      <c r="Q1644" t="s">
        <v>1823</v>
      </c>
      <c r="R1644" t="s">
        <v>630</v>
      </c>
    </row>
    <row r="1645" spans="1:18" x14ac:dyDescent="0.25">
      <c r="A1645" s="144" t="s">
        <v>14964</v>
      </c>
      <c r="B1645" s="144" t="s">
        <v>885</v>
      </c>
      <c r="C1645" s="144" t="s">
        <v>1817</v>
      </c>
      <c r="D1645" s="144" t="s">
        <v>1818</v>
      </c>
      <c r="E1645" s="144" t="s">
        <v>1955</v>
      </c>
      <c r="F1645" s="144"/>
      <c r="G1645" s="144" t="s">
        <v>1786</v>
      </c>
      <c r="H1645" s="144" t="s">
        <v>1787</v>
      </c>
      <c r="I1645" s="144" t="s">
        <v>5547</v>
      </c>
      <c r="J1645" s="144" t="s">
        <v>1817</v>
      </c>
      <c r="K1645" s="144"/>
      <c r="L1645" s="144"/>
      <c r="M1645" s="144" t="s">
        <v>6275</v>
      </c>
      <c r="N1645" s="145">
        <v>60</v>
      </c>
      <c r="O1645" s="146" t="b">
        <v>0</v>
      </c>
      <c r="P1645" s="144" t="s">
        <v>3075</v>
      </c>
      <c r="Q1645" t="s">
        <v>1823</v>
      </c>
      <c r="R1645" t="s">
        <v>630</v>
      </c>
    </row>
    <row r="1646" spans="1:18" x14ac:dyDescent="0.25">
      <c r="A1646" s="144" t="s">
        <v>14497</v>
      </c>
      <c r="B1646" s="144" t="s">
        <v>885</v>
      </c>
      <c r="C1646" s="144" t="s">
        <v>1817</v>
      </c>
      <c r="D1646" s="144" t="s">
        <v>1818</v>
      </c>
      <c r="E1646" s="144" t="s">
        <v>1881</v>
      </c>
      <c r="F1646" s="144"/>
      <c r="G1646" s="144" t="s">
        <v>71</v>
      </c>
      <c r="H1646" s="144" t="s">
        <v>1777</v>
      </c>
      <c r="I1646" s="144" t="s">
        <v>5547</v>
      </c>
      <c r="J1646" s="144" t="s">
        <v>1817</v>
      </c>
      <c r="K1646" s="144"/>
      <c r="L1646" s="144"/>
      <c r="M1646" s="144" t="s">
        <v>6277</v>
      </c>
      <c r="N1646" s="145">
        <v>60</v>
      </c>
      <c r="O1646" s="146" t="b">
        <v>0</v>
      </c>
      <c r="P1646" s="144" t="s">
        <v>3075</v>
      </c>
      <c r="Q1646" t="s">
        <v>1823</v>
      </c>
      <c r="R1646" t="s">
        <v>630</v>
      </c>
    </row>
    <row r="1647" spans="1:18" x14ac:dyDescent="0.25">
      <c r="A1647" s="144" t="s">
        <v>14120</v>
      </c>
      <c r="B1647" s="144" t="s">
        <v>5660</v>
      </c>
      <c r="C1647" s="144" t="s">
        <v>1817</v>
      </c>
      <c r="D1647" s="144" t="s">
        <v>1818</v>
      </c>
      <c r="E1647" s="144" t="s">
        <v>2734</v>
      </c>
      <c r="F1647" s="144"/>
      <c r="G1647" s="144" t="s">
        <v>1786</v>
      </c>
      <c r="H1647" s="144" t="s">
        <v>1787</v>
      </c>
      <c r="I1647" s="144" t="s">
        <v>5547</v>
      </c>
      <c r="J1647" s="144" t="s">
        <v>1817</v>
      </c>
      <c r="K1647" s="144"/>
      <c r="L1647" s="144"/>
      <c r="M1647" s="144" t="s">
        <v>6278</v>
      </c>
      <c r="N1647" s="145">
        <v>60</v>
      </c>
      <c r="O1647" s="146" t="b">
        <v>0</v>
      </c>
      <c r="P1647" s="144" t="s">
        <v>3075</v>
      </c>
      <c r="Q1647" t="s">
        <v>1823</v>
      </c>
      <c r="R1647" t="s">
        <v>630</v>
      </c>
    </row>
    <row r="1648" spans="1:18" x14ac:dyDescent="0.25">
      <c r="A1648" s="144" t="s">
        <v>13921</v>
      </c>
      <c r="B1648" s="144" t="s">
        <v>885</v>
      </c>
      <c r="C1648" s="144" t="s">
        <v>1817</v>
      </c>
      <c r="D1648" s="144" t="s">
        <v>1818</v>
      </c>
      <c r="E1648" s="144" t="s">
        <v>1832</v>
      </c>
      <c r="F1648" s="144"/>
      <c r="G1648" s="144" t="s">
        <v>70</v>
      </c>
      <c r="H1648" s="144" t="s">
        <v>1779</v>
      </c>
      <c r="I1648" s="144" t="s">
        <v>5547</v>
      </c>
      <c r="J1648" s="144" t="s">
        <v>1817</v>
      </c>
      <c r="K1648" s="144"/>
      <c r="L1648" s="144"/>
      <c r="M1648" s="144" t="s">
        <v>6279</v>
      </c>
      <c r="N1648" s="145">
        <v>60</v>
      </c>
      <c r="O1648" s="146" t="b">
        <v>0</v>
      </c>
      <c r="P1648" s="144" t="s">
        <v>3075</v>
      </c>
      <c r="Q1648" t="s">
        <v>1823</v>
      </c>
      <c r="R1648" t="s">
        <v>630</v>
      </c>
    </row>
    <row r="1649" spans="1:18" x14ac:dyDescent="0.25">
      <c r="A1649" s="144" t="s">
        <v>14216</v>
      </c>
      <c r="B1649" s="144" t="s">
        <v>885</v>
      </c>
      <c r="C1649" s="144" t="s">
        <v>1817</v>
      </c>
      <c r="D1649" s="144" t="s">
        <v>1818</v>
      </c>
      <c r="E1649" s="144" t="s">
        <v>1930</v>
      </c>
      <c r="F1649" s="144"/>
      <c r="G1649" s="144" t="s">
        <v>71</v>
      </c>
      <c r="H1649" s="144" t="s">
        <v>1777</v>
      </c>
      <c r="I1649" s="144" t="s">
        <v>5547</v>
      </c>
      <c r="J1649" s="144" t="s">
        <v>1817</v>
      </c>
      <c r="K1649" s="144"/>
      <c r="L1649" s="144"/>
      <c r="M1649" s="144" t="s">
        <v>6280</v>
      </c>
      <c r="N1649" s="145">
        <v>60</v>
      </c>
      <c r="O1649" s="146" t="b">
        <v>0</v>
      </c>
      <c r="P1649" s="144" t="s">
        <v>3075</v>
      </c>
      <c r="Q1649" t="s">
        <v>1823</v>
      </c>
      <c r="R1649" t="s">
        <v>630</v>
      </c>
    </row>
    <row r="1650" spans="1:18" x14ac:dyDescent="0.25">
      <c r="A1650" s="144" t="s">
        <v>13922</v>
      </c>
      <c r="B1650" s="144" t="s">
        <v>885</v>
      </c>
      <c r="C1650" s="144" t="s">
        <v>1817</v>
      </c>
      <c r="D1650" s="144" t="s">
        <v>1818</v>
      </c>
      <c r="E1650" s="144" t="s">
        <v>1832</v>
      </c>
      <c r="F1650" s="144"/>
      <c r="G1650" s="144" t="s">
        <v>70</v>
      </c>
      <c r="H1650" s="144" t="s">
        <v>1779</v>
      </c>
      <c r="I1650" s="144" t="s">
        <v>5547</v>
      </c>
      <c r="J1650" s="144" t="s">
        <v>1817</v>
      </c>
      <c r="K1650" s="144"/>
      <c r="L1650" s="144"/>
      <c r="M1650" s="144" t="s">
        <v>6281</v>
      </c>
      <c r="N1650" s="145">
        <v>60</v>
      </c>
      <c r="O1650" s="146" t="b">
        <v>0</v>
      </c>
      <c r="P1650" s="144" t="s">
        <v>3075</v>
      </c>
      <c r="Q1650" t="s">
        <v>1823</v>
      </c>
      <c r="R1650" t="s">
        <v>630</v>
      </c>
    </row>
    <row r="1651" spans="1:18" x14ac:dyDescent="0.25">
      <c r="A1651" s="144" t="s">
        <v>14498</v>
      </c>
      <c r="B1651" s="144" t="s">
        <v>885</v>
      </c>
      <c r="C1651" s="144" t="s">
        <v>1817</v>
      </c>
      <c r="D1651" s="144" t="s">
        <v>1818</v>
      </c>
      <c r="E1651" s="144" t="s">
        <v>1881</v>
      </c>
      <c r="F1651" s="144"/>
      <c r="G1651" s="144" t="s">
        <v>71</v>
      </c>
      <c r="H1651" s="144" t="s">
        <v>1777</v>
      </c>
      <c r="I1651" s="144" t="s">
        <v>5547</v>
      </c>
      <c r="J1651" s="144" t="s">
        <v>1817</v>
      </c>
      <c r="K1651" s="144"/>
      <c r="L1651" s="144"/>
      <c r="M1651" s="144" t="s">
        <v>6282</v>
      </c>
      <c r="N1651" s="145">
        <v>60</v>
      </c>
      <c r="O1651" s="146" t="b">
        <v>0</v>
      </c>
      <c r="P1651" s="144" t="s">
        <v>3075</v>
      </c>
      <c r="Q1651" t="s">
        <v>1823</v>
      </c>
      <c r="R1651" t="s">
        <v>630</v>
      </c>
    </row>
    <row r="1652" spans="1:18" x14ac:dyDescent="0.25">
      <c r="A1652" s="144" t="s">
        <v>13788</v>
      </c>
      <c r="B1652" s="144" t="s">
        <v>885</v>
      </c>
      <c r="C1652" s="144" t="s">
        <v>1817</v>
      </c>
      <c r="D1652" s="144" t="s">
        <v>1818</v>
      </c>
      <c r="E1652" s="144" t="s">
        <v>1886</v>
      </c>
      <c r="F1652" s="144"/>
      <c r="G1652" s="144" t="s">
        <v>1786</v>
      </c>
      <c r="H1652" s="144" t="s">
        <v>1787</v>
      </c>
      <c r="I1652" s="144" t="s">
        <v>5547</v>
      </c>
      <c r="J1652" s="144" t="s">
        <v>1817</v>
      </c>
      <c r="K1652" s="144"/>
      <c r="L1652" s="144"/>
      <c r="M1652" s="144" t="s">
        <v>6283</v>
      </c>
      <c r="N1652" s="145">
        <v>60</v>
      </c>
      <c r="O1652" s="146" t="b">
        <v>0</v>
      </c>
      <c r="P1652" s="144" t="s">
        <v>3075</v>
      </c>
      <c r="Q1652" t="s">
        <v>1823</v>
      </c>
      <c r="R1652" t="s">
        <v>630</v>
      </c>
    </row>
    <row r="1653" spans="1:18" x14ac:dyDescent="0.25">
      <c r="A1653" s="144" t="s">
        <v>14965</v>
      </c>
      <c r="B1653" s="144" t="s">
        <v>885</v>
      </c>
      <c r="C1653" s="144" t="s">
        <v>1817</v>
      </c>
      <c r="D1653" s="144" t="s">
        <v>1818</v>
      </c>
      <c r="E1653" s="144" t="s">
        <v>1955</v>
      </c>
      <c r="F1653" s="144"/>
      <c r="G1653" s="144" t="s">
        <v>1786</v>
      </c>
      <c r="H1653" s="144" t="s">
        <v>1787</v>
      </c>
      <c r="I1653" s="144" t="s">
        <v>5547</v>
      </c>
      <c r="J1653" s="144" t="s">
        <v>1817</v>
      </c>
      <c r="K1653" s="144"/>
      <c r="L1653" s="144"/>
      <c r="M1653" s="144" t="s">
        <v>6285</v>
      </c>
      <c r="N1653" s="145">
        <v>60</v>
      </c>
      <c r="O1653" s="146" t="b">
        <v>0</v>
      </c>
      <c r="P1653" s="144" t="s">
        <v>3075</v>
      </c>
      <c r="Q1653" t="s">
        <v>1823</v>
      </c>
      <c r="R1653" t="s">
        <v>630</v>
      </c>
    </row>
    <row r="1654" spans="1:18" x14ac:dyDescent="0.25">
      <c r="A1654" s="144" t="s">
        <v>13923</v>
      </c>
      <c r="B1654" s="144" t="s">
        <v>885</v>
      </c>
      <c r="C1654" s="144" t="s">
        <v>1817</v>
      </c>
      <c r="D1654" s="144" t="s">
        <v>1818</v>
      </c>
      <c r="E1654" s="144" t="s">
        <v>1832</v>
      </c>
      <c r="F1654" s="144"/>
      <c r="G1654" s="144" t="s">
        <v>70</v>
      </c>
      <c r="H1654" s="144" t="s">
        <v>1779</v>
      </c>
      <c r="I1654" s="144" t="s">
        <v>5547</v>
      </c>
      <c r="J1654" s="144" t="s">
        <v>1817</v>
      </c>
      <c r="K1654" s="144"/>
      <c r="L1654" s="144"/>
      <c r="M1654" s="144" t="s">
        <v>6286</v>
      </c>
      <c r="N1654" s="145">
        <v>60</v>
      </c>
      <c r="O1654" s="146" t="b">
        <v>0</v>
      </c>
      <c r="P1654" s="144" t="s">
        <v>3075</v>
      </c>
      <c r="Q1654" t="s">
        <v>1823</v>
      </c>
      <c r="R1654" t="s">
        <v>630</v>
      </c>
    </row>
    <row r="1655" spans="1:18" x14ac:dyDescent="0.25">
      <c r="A1655" s="144" t="s">
        <v>14426</v>
      </c>
      <c r="B1655" s="144" t="s">
        <v>885</v>
      </c>
      <c r="C1655" s="144" t="s">
        <v>1817</v>
      </c>
      <c r="D1655" s="144" t="s">
        <v>1818</v>
      </c>
      <c r="E1655" s="144" t="s">
        <v>1971</v>
      </c>
      <c r="F1655" s="144"/>
      <c r="G1655" s="144" t="s">
        <v>71</v>
      </c>
      <c r="H1655" s="144" t="s">
        <v>1777</v>
      </c>
      <c r="I1655" s="144" t="s">
        <v>5547</v>
      </c>
      <c r="J1655" s="144" t="s">
        <v>1817</v>
      </c>
      <c r="K1655" s="144"/>
      <c r="L1655" s="144"/>
      <c r="M1655" s="144" t="s">
        <v>6287</v>
      </c>
      <c r="N1655" s="145">
        <v>60</v>
      </c>
      <c r="O1655" s="146" t="b">
        <v>0</v>
      </c>
      <c r="P1655" s="144" t="s">
        <v>3075</v>
      </c>
      <c r="Q1655" t="s">
        <v>1823</v>
      </c>
      <c r="R1655" t="s">
        <v>630</v>
      </c>
    </row>
    <row r="1656" spans="1:18" x14ac:dyDescent="0.25">
      <c r="A1656" s="144" t="s">
        <v>14427</v>
      </c>
      <c r="B1656" s="144" t="s">
        <v>885</v>
      </c>
      <c r="C1656" s="144" t="s">
        <v>1817</v>
      </c>
      <c r="D1656" s="144" t="s">
        <v>1818</v>
      </c>
      <c r="E1656" s="144" t="s">
        <v>1971</v>
      </c>
      <c r="F1656" s="144"/>
      <c r="G1656" s="144" t="s">
        <v>71</v>
      </c>
      <c r="H1656" s="144" t="s">
        <v>1777</v>
      </c>
      <c r="I1656" s="144" t="s">
        <v>5547</v>
      </c>
      <c r="J1656" s="144" t="s">
        <v>1817</v>
      </c>
      <c r="K1656" s="144"/>
      <c r="L1656" s="144"/>
      <c r="M1656" s="144" t="s">
        <v>6288</v>
      </c>
      <c r="N1656" s="145">
        <v>60</v>
      </c>
      <c r="O1656" s="146" t="b">
        <v>0</v>
      </c>
      <c r="P1656" s="144" t="s">
        <v>3075</v>
      </c>
      <c r="Q1656" t="s">
        <v>1823</v>
      </c>
      <c r="R1656" t="s">
        <v>630</v>
      </c>
    </row>
    <row r="1657" spans="1:18" x14ac:dyDescent="0.25">
      <c r="A1657" s="144" t="s">
        <v>14620</v>
      </c>
      <c r="B1657" s="144" t="s">
        <v>885</v>
      </c>
      <c r="C1657" s="144" t="s">
        <v>1817</v>
      </c>
      <c r="D1657" s="144" t="s">
        <v>1818</v>
      </c>
      <c r="E1657" s="144" t="s">
        <v>1938</v>
      </c>
      <c r="F1657" s="144"/>
      <c r="G1657" s="144" t="s">
        <v>70</v>
      </c>
      <c r="H1657" s="144" t="s">
        <v>1779</v>
      </c>
      <c r="I1657" s="144" t="s">
        <v>5547</v>
      </c>
      <c r="J1657" s="144" t="s">
        <v>1817</v>
      </c>
      <c r="K1657" s="144"/>
      <c r="L1657" s="144"/>
      <c r="M1657" s="144" t="s">
        <v>6289</v>
      </c>
      <c r="N1657" s="145">
        <v>60</v>
      </c>
      <c r="O1657" s="146" t="b">
        <v>0</v>
      </c>
      <c r="P1657" s="144" t="s">
        <v>3075</v>
      </c>
      <c r="Q1657" t="s">
        <v>1823</v>
      </c>
      <c r="R1657" t="s">
        <v>630</v>
      </c>
    </row>
    <row r="1658" spans="1:18" x14ac:dyDescent="0.25">
      <c r="A1658" s="144" t="s">
        <v>14621</v>
      </c>
      <c r="B1658" s="144" t="s">
        <v>885</v>
      </c>
      <c r="C1658" s="144" t="s">
        <v>1817</v>
      </c>
      <c r="D1658" s="144" t="s">
        <v>1818</v>
      </c>
      <c r="E1658" s="144" t="s">
        <v>1938</v>
      </c>
      <c r="F1658" s="144"/>
      <c r="G1658" s="144" t="s">
        <v>70</v>
      </c>
      <c r="H1658" s="144" t="s">
        <v>1779</v>
      </c>
      <c r="I1658" s="144" t="s">
        <v>5547</v>
      </c>
      <c r="J1658" s="144" t="s">
        <v>1817</v>
      </c>
      <c r="K1658" s="144"/>
      <c r="L1658" s="144"/>
      <c r="M1658" s="144" t="s">
        <v>6290</v>
      </c>
      <c r="N1658" s="145">
        <v>60</v>
      </c>
      <c r="O1658" s="146" t="b">
        <v>0</v>
      </c>
      <c r="P1658" s="144" t="s">
        <v>3075</v>
      </c>
      <c r="Q1658" t="s">
        <v>1823</v>
      </c>
      <c r="R1658" t="s">
        <v>630</v>
      </c>
    </row>
    <row r="1659" spans="1:18" x14ac:dyDescent="0.25">
      <c r="A1659" s="144" t="s">
        <v>14295</v>
      </c>
      <c r="B1659" s="144" t="s">
        <v>883</v>
      </c>
      <c r="C1659" s="144" t="s">
        <v>1817</v>
      </c>
      <c r="D1659" s="144" t="s">
        <v>1818</v>
      </c>
      <c r="E1659" s="144" t="s">
        <v>1926</v>
      </c>
      <c r="F1659" s="144"/>
      <c r="G1659" s="144" t="s">
        <v>70</v>
      </c>
      <c r="H1659" s="144" t="s">
        <v>1779</v>
      </c>
      <c r="I1659" s="144" t="s">
        <v>5547</v>
      </c>
      <c r="J1659" s="144" t="s">
        <v>1817</v>
      </c>
      <c r="K1659" s="144"/>
      <c r="L1659" s="144"/>
      <c r="M1659" s="144" t="s">
        <v>6291</v>
      </c>
      <c r="N1659" s="145">
        <v>60</v>
      </c>
      <c r="O1659" s="146" t="b">
        <v>0</v>
      </c>
      <c r="P1659" s="144" t="s">
        <v>3075</v>
      </c>
      <c r="Q1659" t="s">
        <v>1823</v>
      </c>
      <c r="R1659" t="s">
        <v>630</v>
      </c>
    </row>
    <row r="1660" spans="1:18" x14ac:dyDescent="0.25">
      <c r="A1660" s="144" t="s">
        <v>13924</v>
      </c>
      <c r="B1660" s="144" t="s">
        <v>885</v>
      </c>
      <c r="C1660" s="144" t="s">
        <v>1817</v>
      </c>
      <c r="D1660" s="144" t="s">
        <v>1818</v>
      </c>
      <c r="E1660" s="144" t="s">
        <v>1832</v>
      </c>
      <c r="F1660" s="144"/>
      <c r="G1660" s="144" t="s">
        <v>70</v>
      </c>
      <c r="H1660" s="144" t="s">
        <v>1779</v>
      </c>
      <c r="I1660" s="144" t="s">
        <v>5547</v>
      </c>
      <c r="J1660" s="144" t="s">
        <v>1817</v>
      </c>
      <c r="K1660" s="144"/>
      <c r="L1660" s="144"/>
      <c r="M1660" s="144" t="s">
        <v>6292</v>
      </c>
      <c r="N1660" s="145">
        <v>60</v>
      </c>
      <c r="O1660" s="146" t="b">
        <v>0</v>
      </c>
      <c r="P1660" s="144" t="s">
        <v>3075</v>
      </c>
      <c r="Q1660" t="s">
        <v>1823</v>
      </c>
      <c r="R1660" t="s">
        <v>630</v>
      </c>
    </row>
    <row r="1661" spans="1:18" x14ac:dyDescent="0.25">
      <c r="A1661" s="144" t="s">
        <v>14870</v>
      </c>
      <c r="B1661" s="144" t="s">
        <v>883</v>
      </c>
      <c r="C1661" s="144" t="s">
        <v>1817</v>
      </c>
      <c r="D1661" s="144" t="s">
        <v>1818</v>
      </c>
      <c r="E1661" s="144" t="s">
        <v>2072</v>
      </c>
      <c r="F1661" s="144"/>
      <c r="G1661" s="144" t="s">
        <v>71</v>
      </c>
      <c r="H1661" s="144" t="s">
        <v>1777</v>
      </c>
      <c r="I1661" s="144" t="s">
        <v>5547</v>
      </c>
      <c r="J1661" s="144" t="s">
        <v>1817</v>
      </c>
      <c r="K1661" s="144"/>
      <c r="L1661" s="144"/>
      <c r="M1661" s="144" t="s">
        <v>6294</v>
      </c>
      <c r="N1661" s="145">
        <v>60</v>
      </c>
      <c r="O1661" s="146" t="b">
        <v>0</v>
      </c>
      <c r="P1661" s="144" t="s">
        <v>3075</v>
      </c>
      <c r="Q1661" t="s">
        <v>1823</v>
      </c>
      <c r="R1661" t="s">
        <v>630</v>
      </c>
    </row>
    <row r="1662" spans="1:18" x14ac:dyDescent="0.25">
      <c r="A1662" s="144" t="s">
        <v>14428</v>
      </c>
      <c r="B1662" s="144" t="s">
        <v>885</v>
      </c>
      <c r="C1662" s="144" t="s">
        <v>1817</v>
      </c>
      <c r="D1662" s="144" t="s">
        <v>1818</v>
      </c>
      <c r="E1662" s="144" t="s">
        <v>1971</v>
      </c>
      <c r="F1662" s="144"/>
      <c r="G1662" s="144" t="s">
        <v>71</v>
      </c>
      <c r="H1662" s="144" t="s">
        <v>1777</v>
      </c>
      <c r="I1662" s="144" t="s">
        <v>5547</v>
      </c>
      <c r="J1662" s="144" t="s">
        <v>1817</v>
      </c>
      <c r="K1662" s="144"/>
      <c r="L1662" s="144"/>
      <c r="M1662" s="144" t="s">
        <v>6295</v>
      </c>
      <c r="N1662" s="145">
        <v>60</v>
      </c>
      <c r="O1662" s="146" t="b">
        <v>0</v>
      </c>
      <c r="P1662" s="144" t="s">
        <v>3075</v>
      </c>
      <c r="Q1662" t="s">
        <v>1823</v>
      </c>
      <c r="R1662" t="s">
        <v>630</v>
      </c>
    </row>
    <row r="1663" spans="1:18" x14ac:dyDescent="0.25">
      <c r="A1663" s="144" t="s">
        <v>14217</v>
      </c>
      <c r="B1663" s="144" t="s">
        <v>885</v>
      </c>
      <c r="C1663" s="144" t="s">
        <v>1817</v>
      </c>
      <c r="D1663" s="144" t="s">
        <v>1818</v>
      </c>
      <c r="E1663" s="144" t="s">
        <v>1930</v>
      </c>
      <c r="F1663" s="144"/>
      <c r="G1663" s="144" t="s">
        <v>71</v>
      </c>
      <c r="H1663" s="144" t="s">
        <v>1777</v>
      </c>
      <c r="I1663" s="144" t="s">
        <v>5547</v>
      </c>
      <c r="J1663" s="144" t="s">
        <v>1817</v>
      </c>
      <c r="K1663" s="144"/>
      <c r="L1663" s="144"/>
      <c r="M1663" s="144" t="s">
        <v>6296</v>
      </c>
      <c r="N1663" s="145">
        <v>60</v>
      </c>
      <c r="O1663" s="146" t="b">
        <v>0</v>
      </c>
      <c r="P1663" s="144" t="s">
        <v>3075</v>
      </c>
      <c r="Q1663" t="s">
        <v>1823</v>
      </c>
      <c r="R1663" t="s">
        <v>630</v>
      </c>
    </row>
    <row r="1664" spans="1:18" x14ac:dyDescent="0.25">
      <c r="A1664" s="144" t="s">
        <v>13823</v>
      </c>
      <c r="B1664" s="144" t="s">
        <v>883</v>
      </c>
      <c r="C1664" s="144" t="s">
        <v>1817</v>
      </c>
      <c r="D1664" s="144" t="s">
        <v>1818</v>
      </c>
      <c r="E1664" s="144" t="s">
        <v>2086</v>
      </c>
      <c r="F1664" s="144"/>
      <c r="G1664" s="144" t="s">
        <v>70</v>
      </c>
      <c r="H1664" s="144" t="s">
        <v>1779</v>
      </c>
      <c r="I1664" s="144" t="s">
        <v>5547</v>
      </c>
      <c r="J1664" s="144" t="s">
        <v>1817</v>
      </c>
      <c r="K1664" s="144"/>
      <c r="L1664" s="144"/>
      <c r="M1664" s="144" t="s">
        <v>6297</v>
      </c>
      <c r="N1664" s="145">
        <v>60</v>
      </c>
      <c r="O1664" s="146" t="b">
        <v>0</v>
      </c>
      <c r="P1664" s="144" t="s">
        <v>3075</v>
      </c>
      <c r="Q1664" t="s">
        <v>1823</v>
      </c>
      <c r="R1664" t="s">
        <v>630</v>
      </c>
    </row>
    <row r="1665" spans="1:18" x14ac:dyDescent="0.25">
      <c r="A1665" s="144" t="s">
        <v>14296</v>
      </c>
      <c r="B1665" s="144" t="s">
        <v>883</v>
      </c>
      <c r="C1665" s="144" t="s">
        <v>1817</v>
      </c>
      <c r="D1665" s="144" t="s">
        <v>1818</v>
      </c>
      <c r="E1665" s="144" t="s">
        <v>1926</v>
      </c>
      <c r="F1665" s="144"/>
      <c r="G1665" s="144" t="s">
        <v>70</v>
      </c>
      <c r="H1665" s="144" t="s">
        <v>1779</v>
      </c>
      <c r="I1665" s="144" t="s">
        <v>5547</v>
      </c>
      <c r="J1665" s="144" t="s">
        <v>1817</v>
      </c>
      <c r="K1665" s="144"/>
      <c r="L1665" s="144"/>
      <c r="M1665" s="144" t="s">
        <v>6298</v>
      </c>
      <c r="N1665" s="145">
        <v>60</v>
      </c>
      <c r="O1665" s="146" t="b">
        <v>0</v>
      </c>
      <c r="P1665" s="144" t="s">
        <v>3075</v>
      </c>
      <c r="Q1665" t="s">
        <v>1823</v>
      </c>
      <c r="R1665" t="s">
        <v>630</v>
      </c>
    </row>
    <row r="1666" spans="1:18" x14ac:dyDescent="0.25">
      <c r="A1666" s="144" t="s">
        <v>14499</v>
      </c>
      <c r="B1666" s="144" t="s">
        <v>885</v>
      </c>
      <c r="C1666" s="144" t="s">
        <v>1817</v>
      </c>
      <c r="D1666" s="144" t="s">
        <v>1818</v>
      </c>
      <c r="E1666" s="144" t="s">
        <v>1881</v>
      </c>
      <c r="F1666" s="144"/>
      <c r="G1666" s="144" t="s">
        <v>71</v>
      </c>
      <c r="H1666" s="144" t="s">
        <v>1777</v>
      </c>
      <c r="I1666" s="144" t="s">
        <v>5547</v>
      </c>
      <c r="J1666" s="144" t="s">
        <v>1817</v>
      </c>
      <c r="K1666" s="144"/>
      <c r="L1666" s="144"/>
      <c r="M1666" s="144" t="s">
        <v>6299</v>
      </c>
      <c r="N1666" s="145">
        <v>60</v>
      </c>
      <c r="O1666" s="146" t="b">
        <v>0</v>
      </c>
      <c r="P1666" s="144" t="s">
        <v>3075</v>
      </c>
      <c r="Q1666" t="s">
        <v>1823</v>
      </c>
      <c r="R1666" t="s">
        <v>630</v>
      </c>
    </row>
    <row r="1667" spans="1:18" x14ac:dyDescent="0.25">
      <c r="A1667" s="144" t="s">
        <v>14121</v>
      </c>
      <c r="B1667" s="144" t="s">
        <v>5660</v>
      </c>
      <c r="C1667" s="144" t="s">
        <v>1817</v>
      </c>
      <c r="D1667" s="144" t="s">
        <v>1818</v>
      </c>
      <c r="E1667" s="144" t="s">
        <v>2734</v>
      </c>
      <c r="F1667" s="144"/>
      <c r="G1667" s="144" t="s">
        <v>1786</v>
      </c>
      <c r="H1667" s="144" t="s">
        <v>1787</v>
      </c>
      <c r="I1667" s="144" t="s">
        <v>5547</v>
      </c>
      <c r="J1667" s="144" t="s">
        <v>1817</v>
      </c>
      <c r="K1667" s="144"/>
      <c r="L1667" s="144"/>
      <c r="M1667" s="144" t="s">
        <v>6301</v>
      </c>
      <c r="N1667" s="145">
        <v>60</v>
      </c>
      <c r="O1667" s="146" t="b">
        <v>0</v>
      </c>
      <c r="P1667" s="144" t="s">
        <v>3075</v>
      </c>
      <c r="Q1667" t="s">
        <v>1823</v>
      </c>
      <c r="R1667" t="s">
        <v>630</v>
      </c>
    </row>
    <row r="1668" spans="1:18" x14ac:dyDescent="0.25">
      <c r="A1668" s="144" t="s">
        <v>13824</v>
      </c>
      <c r="B1668" s="144" t="s">
        <v>885</v>
      </c>
      <c r="C1668" s="144" t="s">
        <v>1817</v>
      </c>
      <c r="D1668" s="144" t="s">
        <v>1818</v>
      </c>
      <c r="E1668" s="144" t="s">
        <v>2086</v>
      </c>
      <c r="F1668" s="144"/>
      <c r="G1668" s="144" t="s">
        <v>70</v>
      </c>
      <c r="H1668" s="144" t="s">
        <v>1779</v>
      </c>
      <c r="I1668" s="144" t="s">
        <v>5547</v>
      </c>
      <c r="J1668" s="144" t="s">
        <v>1817</v>
      </c>
      <c r="K1668" s="144"/>
      <c r="L1668" s="144"/>
      <c r="M1668" s="144" t="s">
        <v>6302</v>
      </c>
      <c r="N1668" s="145">
        <v>60</v>
      </c>
      <c r="O1668" s="146" t="b">
        <v>0</v>
      </c>
      <c r="P1668" s="144" t="s">
        <v>3075</v>
      </c>
      <c r="Q1668" t="s">
        <v>1823</v>
      </c>
      <c r="R1668" t="s">
        <v>630</v>
      </c>
    </row>
    <row r="1669" spans="1:18" x14ac:dyDescent="0.25">
      <c r="A1669" s="144" t="s">
        <v>14297</v>
      </c>
      <c r="B1669" s="144" t="s">
        <v>883</v>
      </c>
      <c r="C1669" s="144" t="s">
        <v>1817</v>
      </c>
      <c r="D1669" s="144" t="s">
        <v>1818</v>
      </c>
      <c r="E1669" s="144" t="s">
        <v>1926</v>
      </c>
      <c r="F1669" s="144"/>
      <c r="G1669" s="144" t="s">
        <v>70</v>
      </c>
      <c r="H1669" s="144" t="s">
        <v>1779</v>
      </c>
      <c r="I1669" s="144" t="s">
        <v>5547</v>
      </c>
      <c r="J1669" s="144" t="s">
        <v>1817</v>
      </c>
      <c r="K1669" s="144"/>
      <c r="L1669" s="144"/>
      <c r="M1669" s="144" t="s">
        <v>6303</v>
      </c>
      <c r="N1669" s="145">
        <v>60</v>
      </c>
      <c r="O1669" s="146" t="b">
        <v>0</v>
      </c>
      <c r="P1669" s="144" t="s">
        <v>3075</v>
      </c>
      <c r="Q1669" t="s">
        <v>1823</v>
      </c>
      <c r="R1669" t="s">
        <v>630</v>
      </c>
    </row>
    <row r="1670" spans="1:18" x14ac:dyDescent="0.25">
      <c r="A1670" s="144" t="s">
        <v>14246</v>
      </c>
      <c r="B1670" s="144" t="s">
        <v>883</v>
      </c>
      <c r="C1670" s="144" t="s">
        <v>1817</v>
      </c>
      <c r="D1670" s="144" t="s">
        <v>1818</v>
      </c>
      <c r="E1670" s="144" t="s">
        <v>2030</v>
      </c>
      <c r="F1670" s="144"/>
      <c r="G1670" s="144" t="s">
        <v>70</v>
      </c>
      <c r="H1670" s="144" t="s">
        <v>1779</v>
      </c>
      <c r="I1670" s="144" t="s">
        <v>5547</v>
      </c>
      <c r="J1670" s="144" t="s">
        <v>1817</v>
      </c>
      <c r="K1670" s="144"/>
      <c r="L1670" s="144"/>
      <c r="M1670" s="144" t="s">
        <v>6304</v>
      </c>
      <c r="N1670" s="145">
        <v>60</v>
      </c>
      <c r="O1670" s="146" t="b">
        <v>0</v>
      </c>
      <c r="P1670" s="144" t="s">
        <v>3075</v>
      </c>
      <c r="Q1670" t="s">
        <v>1823</v>
      </c>
      <c r="R1670" t="s">
        <v>630</v>
      </c>
    </row>
    <row r="1671" spans="1:18" x14ac:dyDescent="0.25">
      <c r="A1671" s="144" t="s">
        <v>13825</v>
      </c>
      <c r="B1671" s="144" t="s">
        <v>885</v>
      </c>
      <c r="C1671" s="144" t="s">
        <v>1817</v>
      </c>
      <c r="D1671" s="144" t="s">
        <v>1818</v>
      </c>
      <c r="E1671" s="144" t="s">
        <v>2086</v>
      </c>
      <c r="F1671" s="144"/>
      <c r="G1671" s="144" t="s">
        <v>70</v>
      </c>
      <c r="H1671" s="144" t="s">
        <v>1779</v>
      </c>
      <c r="I1671" s="144" t="s">
        <v>5547</v>
      </c>
      <c r="J1671" s="144" t="s">
        <v>1817</v>
      </c>
      <c r="K1671" s="144"/>
      <c r="L1671" s="144"/>
      <c r="M1671" s="144" t="s">
        <v>6305</v>
      </c>
      <c r="N1671" s="145">
        <v>60</v>
      </c>
      <c r="O1671" s="146" t="b">
        <v>0</v>
      </c>
      <c r="P1671" s="144" t="s">
        <v>3075</v>
      </c>
      <c r="Q1671" t="s">
        <v>1823</v>
      </c>
      <c r="R1671" t="s">
        <v>630</v>
      </c>
    </row>
    <row r="1672" spans="1:18" x14ac:dyDescent="0.25">
      <c r="A1672" s="144" t="s">
        <v>14500</v>
      </c>
      <c r="B1672" s="144" t="s">
        <v>885</v>
      </c>
      <c r="C1672" s="144" t="s">
        <v>1817</v>
      </c>
      <c r="D1672" s="144" t="s">
        <v>1818</v>
      </c>
      <c r="E1672" s="144" t="s">
        <v>1881</v>
      </c>
      <c r="F1672" s="144"/>
      <c r="G1672" s="144" t="s">
        <v>71</v>
      </c>
      <c r="H1672" s="144" t="s">
        <v>1777</v>
      </c>
      <c r="I1672" s="144" t="s">
        <v>5547</v>
      </c>
      <c r="J1672" s="144" t="s">
        <v>1817</v>
      </c>
      <c r="K1672" s="144"/>
      <c r="L1672" s="144"/>
      <c r="M1672" s="144" t="s">
        <v>6306</v>
      </c>
      <c r="N1672" s="145">
        <v>60</v>
      </c>
      <c r="O1672" s="146" t="b">
        <v>0</v>
      </c>
      <c r="P1672" s="144" t="s">
        <v>3075</v>
      </c>
      <c r="Q1672" t="s">
        <v>1823</v>
      </c>
      <c r="R1672" t="s">
        <v>630</v>
      </c>
    </row>
    <row r="1673" spans="1:18" x14ac:dyDescent="0.25">
      <c r="A1673" s="144" t="s">
        <v>14298</v>
      </c>
      <c r="B1673" s="144" t="s">
        <v>883</v>
      </c>
      <c r="C1673" s="144" t="s">
        <v>1817</v>
      </c>
      <c r="D1673" s="144" t="s">
        <v>1818</v>
      </c>
      <c r="E1673" s="144" t="s">
        <v>1926</v>
      </c>
      <c r="F1673" s="144"/>
      <c r="G1673" s="144" t="s">
        <v>70</v>
      </c>
      <c r="H1673" s="144" t="s">
        <v>1779</v>
      </c>
      <c r="I1673" s="144" t="s">
        <v>5547</v>
      </c>
      <c r="J1673" s="144" t="s">
        <v>1817</v>
      </c>
      <c r="K1673" s="144"/>
      <c r="L1673" s="144"/>
      <c r="M1673" s="144" t="s">
        <v>6308</v>
      </c>
      <c r="N1673" s="145">
        <v>60</v>
      </c>
      <c r="O1673" s="146" t="b">
        <v>0</v>
      </c>
      <c r="P1673" s="144" t="s">
        <v>3075</v>
      </c>
      <c r="Q1673" t="s">
        <v>1823</v>
      </c>
      <c r="R1673" t="s">
        <v>630</v>
      </c>
    </row>
    <row r="1674" spans="1:18" x14ac:dyDescent="0.25">
      <c r="A1674" s="144" t="s">
        <v>14827</v>
      </c>
      <c r="B1674" s="144" t="s">
        <v>885</v>
      </c>
      <c r="C1674" s="144" t="s">
        <v>1817</v>
      </c>
      <c r="D1674" s="144" t="s">
        <v>1818</v>
      </c>
      <c r="E1674" s="144" t="s">
        <v>1858</v>
      </c>
      <c r="F1674" s="144"/>
      <c r="G1674" s="144" t="s">
        <v>1786</v>
      </c>
      <c r="H1674" s="144" t="s">
        <v>1787</v>
      </c>
      <c r="I1674" s="144" t="s">
        <v>5547</v>
      </c>
      <c r="J1674" s="144" t="s">
        <v>1817</v>
      </c>
      <c r="K1674" s="144"/>
      <c r="L1674" s="144"/>
      <c r="M1674" s="144" t="s">
        <v>6309</v>
      </c>
      <c r="N1674" s="145">
        <v>60</v>
      </c>
      <c r="O1674" s="146" t="b">
        <v>0</v>
      </c>
      <c r="P1674" s="144" t="s">
        <v>3075</v>
      </c>
      <c r="Q1674" t="s">
        <v>1823</v>
      </c>
      <c r="R1674" t="s">
        <v>630</v>
      </c>
    </row>
    <row r="1675" spans="1:18" x14ac:dyDescent="0.25">
      <c r="A1675" s="144" t="s">
        <v>14122</v>
      </c>
      <c r="B1675" s="144" t="s">
        <v>5660</v>
      </c>
      <c r="C1675" s="144" t="s">
        <v>1817</v>
      </c>
      <c r="D1675" s="144" t="s">
        <v>1818</v>
      </c>
      <c r="E1675" s="144" t="s">
        <v>2734</v>
      </c>
      <c r="F1675" s="144"/>
      <c r="G1675" s="144" t="s">
        <v>1786</v>
      </c>
      <c r="H1675" s="144" t="s">
        <v>1787</v>
      </c>
      <c r="I1675" s="144" t="s">
        <v>5547</v>
      </c>
      <c r="J1675" s="144" t="s">
        <v>1817</v>
      </c>
      <c r="K1675" s="144"/>
      <c r="L1675" s="144"/>
      <c r="M1675" s="144" t="s">
        <v>6311</v>
      </c>
      <c r="N1675" s="145">
        <v>60</v>
      </c>
      <c r="O1675" s="146" t="b">
        <v>0</v>
      </c>
      <c r="P1675" s="144" t="s">
        <v>3075</v>
      </c>
      <c r="Q1675" t="s">
        <v>1823</v>
      </c>
      <c r="R1675" t="s">
        <v>630</v>
      </c>
    </row>
    <row r="1676" spans="1:18" x14ac:dyDescent="0.25">
      <c r="A1676" s="144" t="s">
        <v>14123</v>
      </c>
      <c r="B1676" s="144" t="s">
        <v>885</v>
      </c>
      <c r="C1676" s="144" t="s">
        <v>1817</v>
      </c>
      <c r="D1676" s="144" t="s">
        <v>1818</v>
      </c>
      <c r="E1676" s="144" t="s">
        <v>2734</v>
      </c>
      <c r="F1676" s="144"/>
      <c r="G1676" s="144" t="s">
        <v>1786</v>
      </c>
      <c r="H1676" s="144" t="s">
        <v>1787</v>
      </c>
      <c r="I1676" s="144" t="s">
        <v>5547</v>
      </c>
      <c r="J1676" s="144" t="s">
        <v>1817</v>
      </c>
      <c r="K1676" s="144"/>
      <c r="L1676" s="144"/>
      <c r="M1676" s="144" t="s">
        <v>6312</v>
      </c>
      <c r="N1676" s="145">
        <v>60</v>
      </c>
      <c r="O1676" s="146" t="b">
        <v>0</v>
      </c>
      <c r="P1676" s="144" t="s">
        <v>3075</v>
      </c>
      <c r="Q1676" t="s">
        <v>1823</v>
      </c>
      <c r="R1676" t="s">
        <v>630</v>
      </c>
    </row>
    <row r="1677" spans="1:18" x14ac:dyDescent="0.25">
      <c r="A1677" s="144" t="s">
        <v>13925</v>
      </c>
      <c r="B1677" s="144" t="s">
        <v>885</v>
      </c>
      <c r="C1677" s="144" t="s">
        <v>1817</v>
      </c>
      <c r="D1677" s="144" t="s">
        <v>1818</v>
      </c>
      <c r="E1677" s="144" t="s">
        <v>1832</v>
      </c>
      <c r="F1677" s="144"/>
      <c r="G1677" s="144" t="s">
        <v>70</v>
      </c>
      <c r="H1677" s="144" t="s">
        <v>1779</v>
      </c>
      <c r="I1677" s="144" t="s">
        <v>5547</v>
      </c>
      <c r="J1677" s="144" t="s">
        <v>1817</v>
      </c>
      <c r="K1677" s="144"/>
      <c r="L1677" s="144"/>
      <c r="M1677" s="144" t="s">
        <v>6313</v>
      </c>
      <c r="N1677" s="145">
        <v>60</v>
      </c>
      <c r="O1677" s="146" t="b">
        <v>0</v>
      </c>
      <c r="P1677" s="144" t="s">
        <v>3075</v>
      </c>
      <c r="Q1677" t="s">
        <v>1823</v>
      </c>
      <c r="R1677" t="s">
        <v>630</v>
      </c>
    </row>
    <row r="1678" spans="1:18" x14ac:dyDescent="0.25">
      <c r="A1678" s="144" t="s">
        <v>13826</v>
      </c>
      <c r="B1678" s="144" t="s">
        <v>885</v>
      </c>
      <c r="C1678" s="144" t="s">
        <v>1817</v>
      </c>
      <c r="D1678" s="144" t="s">
        <v>1818</v>
      </c>
      <c r="E1678" s="144" t="s">
        <v>2086</v>
      </c>
      <c r="F1678" s="144"/>
      <c r="G1678" s="144" t="s">
        <v>70</v>
      </c>
      <c r="H1678" s="144" t="s">
        <v>1779</v>
      </c>
      <c r="I1678" s="144" t="s">
        <v>5547</v>
      </c>
      <c r="J1678" s="144" t="s">
        <v>1817</v>
      </c>
      <c r="K1678" s="144"/>
      <c r="L1678" s="144"/>
      <c r="M1678" s="144" t="s">
        <v>6314</v>
      </c>
      <c r="N1678" s="145">
        <v>60</v>
      </c>
      <c r="O1678" s="146" t="b">
        <v>0</v>
      </c>
      <c r="P1678" s="144" t="s">
        <v>3075</v>
      </c>
      <c r="Q1678" t="s">
        <v>1823</v>
      </c>
      <c r="R1678" t="s">
        <v>630</v>
      </c>
    </row>
    <row r="1679" spans="1:18" x14ac:dyDescent="0.25">
      <c r="A1679" s="144" t="s">
        <v>14622</v>
      </c>
      <c r="B1679" s="144" t="s">
        <v>885</v>
      </c>
      <c r="C1679" s="144" t="s">
        <v>1817</v>
      </c>
      <c r="D1679" s="144" t="s">
        <v>1818</v>
      </c>
      <c r="E1679" s="144" t="s">
        <v>1938</v>
      </c>
      <c r="F1679" s="144"/>
      <c r="G1679" s="144" t="s">
        <v>70</v>
      </c>
      <c r="H1679" s="144" t="s">
        <v>1779</v>
      </c>
      <c r="I1679" s="144" t="s">
        <v>5547</v>
      </c>
      <c r="J1679" s="144" t="s">
        <v>1817</v>
      </c>
      <c r="K1679" s="144"/>
      <c r="L1679" s="144"/>
      <c r="M1679" s="144" t="s">
        <v>6315</v>
      </c>
      <c r="N1679" s="145">
        <v>60</v>
      </c>
      <c r="O1679" s="146" t="b">
        <v>0</v>
      </c>
      <c r="P1679" s="144" t="s">
        <v>3075</v>
      </c>
      <c r="Q1679" t="s">
        <v>1823</v>
      </c>
      <c r="R1679" t="s">
        <v>630</v>
      </c>
    </row>
    <row r="1680" spans="1:18" x14ac:dyDescent="0.25">
      <c r="A1680" s="144" t="s">
        <v>14124</v>
      </c>
      <c r="B1680" s="144" t="s">
        <v>885</v>
      </c>
      <c r="C1680" s="144" t="s">
        <v>1817</v>
      </c>
      <c r="D1680" s="144" t="s">
        <v>1818</v>
      </c>
      <c r="E1680" s="144" t="s">
        <v>2734</v>
      </c>
      <c r="F1680" s="144"/>
      <c r="G1680" s="144" t="s">
        <v>1786</v>
      </c>
      <c r="H1680" s="144" t="s">
        <v>1787</v>
      </c>
      <c r="I1680" s="144" t="s">
        <v>5547</v>
      </c>
      <c r="J1680" s="144" t="s">
        <v>1817</v>
      </c>
      <c r="K1680" s="144"/>
      <c r="L1680" s="144"/>
      <c r="M1680" s="144" t="s">
        <v>6316</v>
      </c>
      <c r="N1680" s="145">
        <v>60</v>
      </c>
      <c r="O1680" s="146" t="b">
        <v>0</v>
      </c>
      <c r="P1680" s="144" t="s">
        <v>3075</v>
      </c>
      <c r="Q1680" t="s">
        <v>1823</v>
      </c>
      <c r="R1680" t="s">
        <v>630</v>
      </c>
    </row>
    <row r="1681" spans="1:18" x14ac:dyDescent="0.25">
      <c r="A1681" s="144" t="s">
        <v>14828</v>
      </c>
      <c r="B1681" s="144" t="s">
        <v>885</v>
      </c>
      <c r="C1681" s="144" t="s">
        <v>1817</v>
      </c>
      <c r="D1681" s="144" t="s">
        <v>1818</v>
      </c>
      <c r="E1681" s="144" t="s">
        <v>1858</v>
      </c>
      <c r="F1681" s="144"/>
      <c r="G1681" s="144" t="s">
        <v>1786</v>
      </c>
      <c r="H1681" s="144" t="s">
        <v>1787</v>
      </c>
      <c r="I1681" s="144" t="s">
        <v>5547</v>
      </c>
      <c r="J1681" s="144" t="s">
        <v>1817</v>
      </c>
      <c r="K1681" s="144"/>
      <c r="L1681" s="144"/>
      <c r="M1681" s="144" t="s">
        <v>6317</v>
      </c>
      <c r="N1681" s="145">
        <v>60</v>
      </c>
      <c r="O1681" s="146" t="b">
        <v>0</v>
      </c>
      <c r="P1681" s="144" t="s">
        <v>3075</v>
      </c>
      <c r="Q1681" t="s">
        <v>1823</v>
      </c>
      <c r="R1681" t="s">
        <v>630</v>
      </c>
    </row>
    <row r="1682" spans="1:18" x14ac:dyDescent="0.25">
      <c r="A1682" s="144" t="s">
        <v>13996</v>
      </c>
      <c r="B1682" s="144" t="s">
        <v>885</v>
      </c>
      <c r="C1682" s="144" t="s">
        <v>1817</v>
      </c>
      <c r="D1682" s="144" t="s">
        <v>1818</v>
      </c>
      <c r="E1682" s="144" t="s">
        <v>2053</v>
      </c>
      <c r="F1682" s="144"/>
      <c r="G1682" s="144" t="s">
        <v>71</v>
      </c>
      <c r="H1682" s="144" t="s">
        <v>1777</v>
      </c>
      <c r="I1682" s="144" t="s">
        <v>5547</v>
      </c>
      <c r="J1682" s="144" t="s">
        <v>1817</v>
      </c>
      <c r="K1682" s="144"/>
      <c r="L1682" s="144"/>
      <c r="M1682" s="144" t="s">
        <v>6318</v>
      </c>
      <c r="N1682" s="145">
        <v>60</v>
      </c>
      <c r="O1682" s="146" t="b">
        <v>0</v>
      </c>
      <c r="P1682" s="144" t="s">
        <v>3075</v>
      </c>
      <c r="Q1682" t="s">
        <v>1823</v>
      </c>
      <c r="R1682" t="s">
        <v>630</v>
      </c>
    </row>
    <row r="1683" spans="1:18" x14ac:dyDescent="0.25">
      <c r="A1683" s="144" t="s">
        <v>14623</v>
      </c>
      <c r="B1683" s="144" t="s">
        <v>885</v>
      </c>
      <c r="C1683" s="144" t="s">
        <v>1817</v>
      </c>
      <c r="D1683" s="144" t="s">
        <v>1818</v>
      </c>
      <c r="E1683" s="144" t="s">
        <v>1938</v>
      </c>
      <c r="F1683" s="144"/>
      <c r="G1683" s="144" t="s">
        <v>70</v>
      </c>
      <c r="H1683" s="144" t="s">
        <v>1779</v>
      </c>
      <c r="I1683" s="144" t="s">
        <v>5547</v>
      </c>
      <c r="J1683" s="144" t="s">
        <v>1817</v>
      </c>
      <c r="K1683" s="144"/>
      <c r="L1683" s="144"/>
      <c r="M1683" s="144" t="s">
        <v>6320</v>
      </c>
      <c r="N1683" s="145">
        <v>60</v>
      </c>
      <c r="O1683" s="146" t="b">
        <v>0</v>
      </c>
      <c r="P1683" s="144" t="s">
        <v>3075</v>
      </c>
      <c r="Q1683" t="s">
        <v>1823</v>
      </c>
      <c r="R1683" t="s">
        <v>630</v>
      </c>
    </row>
    <row r="1684" spans="1:18" x14ac:dyDescent="0.25">
      <c r="A1684" s="144" t="s">
        <v>14624</v>
      </c>
      <c r="B1684" s="144" t="s">
        <v>885</v>
      </c>
      <c r="C1684" s="144" t="s">
        <v>1817</v>
      </c>
      <c r="D1684" s="144" t="s">
        <v>1818</v>
      </c>
      <c r="E1684" s="144" t="s">
        <v>1938</v>
      </c>
      <c r="F1684" s="144"/>
      <c r="G1684" s="144" t="s">
        <v>70</v>
      </c>
      <c r="H1684" s="144" t="s">
        <v>1779</v>
      </c>
      <c r="I1684" s="144" t="s">
        <v>5547</v>
      </c>
      <c r="J1684" s="144" t="s">
        <v>1817</v>
      </c>
      <c r="K1684" s="144"/>
      <c r="L1684" s="144"/>
      <c r="M1684" s="144" t="s">
        <v>6321</v>
      </c>
      <c r="N1684" s="145">
        <v>60</v>
      </c>
      <c r="O1684" s="146" t="b">
        <v>0</v>
      </c>
      <c r="P1684" s="144" t="s">
        <v>3075</v>
      </c>
      <c r="Q1684" t="s">
        <v>1823</v>
      </c>
      <c r="R1684" t="s">
        <v>630</v>
      </c>
    </row>
    <row r="1685" spans="1:18" x14ac:dyDescent="0.25">
      <c r="A1685" s="144" t="s">
        <v>14625</v>
      </c>
      <c r="B1685" s="144" t="s">
        <v>885</v>
      </c>
      <c r="C1685" s="144" t="s">
        <v>1817</v>
      </c>
      <c r="D1685" s="144" t="s">
        <v>1818</v>
      </c>
      <c r="E1685" s="144" t="s">
        <v>1938</v>
      </c>
      <c r="F1685" s="144"/>
      <c r="G1685" s="144" t="s">
        <v>70</v>
      </c>
      <c r="H1685" s="144" t="s">
        <v>1779</v>
      </c>
      <c r="I1685" s="144" t="s">
        <v>5547</v>
      </c>
      <c r="J1685" s="144" t="s">
        <v>1817</v>
      </c>
      <c r="K1685" s="144"/>
      <c r="L1685" s="144"/>
      <c r="M1685" s="144" t="s">
        <v>6322</v>
      </c>
      <c r="N1685" s="145">
        <v>60</v>
      </c>
      <c r="O1685" s="146" t="b">
        <v>0</v>
      </c>
      <c r="P1685" s="144" t="s">
        <v>3075</v>
      </c>
      <c r="Q1685" t="s">
        <v>1823</v>
      </c>
      <c r="R1685" t="s">
        <v>630</v>
      </c>
    </row>
    <row r="1686" spans="1:18" x14ac:dyDescent="0.25">
      <c r="A1686" s="144" t="s">
        <v>14871</v>
      </c>
      <c r="B1686" s="144" t="s">
        <v>883</v>
      </c>
      <c r="C1686" s="144" t="s">
        <v>1817</v>
      </c>
      <c r="D1686" s="144" t="s">
        <v>1818</v>
      </c>
      <c r="E1686" s="144" t="s">
        <v>2072</v>
      </c>
      <c r="F1686" s="144"/>
      <c r="G1686" s="144" t="s">
        <v>1786</v>
      </c>
      <c r="H1686" s="144" t="s">
        <v>1787</v>
      </c>
      <c r="I1686" s="144" t="s">
        <v>5547</v>
      </c>
      <c r="J1686" s="144" t="s">
        <v>1817</v>
      </c>
      <c r="K1686" s="144"/>
      <c r="L1686" s="144"/>
      <c r="M1686" s="144" t="s">
        <v>6323</v>
      </c>
      <c r="N1686" s="145">
        <v>60</v>
      </c>
      <c r="O1686" s="146" t="b">
        <v>0</v>
      </c>
      <c r="P1686" s="144" t="s">
        <v>3075</v>
      </c>
      <c r="Q1686" t="s">
        <v>1823</v>
      </c>
      <c r="R1686" t="s">
        <v>630</v>
      </c>
    </row>
    <row r="1687" spans="1:18" x14ac:dyDescent="0.25">
      <c r="A1687" s="144" t="s">
        <v>13997</v>
      </c>
      <c r="B1687" s="144" t="s">
        <v>885</v>
      </c>
      <c r="C1687" s="144" t="s">
        <v>1817</v>
      </c>
      <c r="D1687" s="144" t="s">
        <v>1818</v>
      </c>
      <c r="E1687" s="144" t="s">
        <v>2053</v>
      </c>
      <c r="F1687" s="144"/>
      <c r="G1687" s="144" t="s">
        <v>71</v>
      </c>
      <c r="H1687" s="144" t="s">
        <v>1777</v>
      </c>
      <c r="I1687" s="144" t="s">
        <v>5547</v>
      </c>
      <c r="J1687" s="144" t="s">
        <v>1817</v>
      </c>
      <c r="K1687" s="144"/>
      <c r="L1687" s="144"/>
      <c r="M1687" s="144" t="s">
        <v>6324</v>
      </c>
      <c r="N1687" s="145">
        <v>60</v>
      </c>
      <c r="O1687" s="146" t="b">
        <v>0</v>
      </c>
      <c r="P1687" s="144" t="s">
        <v>3075</v>
      </c>
      <c r="Q1687" t="s">
        <v>1823</v>
      </c>
      <c r="R1687" t="s">
        <v>630</v>
      </c>
    </row>
    <row r="1688" spans="1:18" x14ac:dyDescent="0.25">
      <c r="A1688" s="144" t="s">
        <v>14872</v>
      </c>
      <c r="B1688" s="144" t="s">
        <v>883</v>
      </c>
      <c r="C1688" s="144" t="s">
        <v>1817</v>
      </c>
      <c r="D1688" s="144" t="s">
        <v>1818</v>
      </c>
      <c r="E1688" s="144" t="s">
        <v>2072</v>
      </c>
      <c r="F1688" s="144"/>
      <c r="G1688" s="144" t="s">
        <v>1786</v>
      </c>
      <c r="H1688" s="144" t="s">
        <v>1787</v>
      </c>
      <c r="I1688" s="144" t="s">
        <v>5547</v>
      </c>
      <c r="J1688" s="144" t="s">
        <v>1817</v>
      </c>
      <c r="K1688" s="144"/>
      <c r="L1688" s="144"/>
      <c r="M1688" s="144" t="s">
        <v>6325</v>
      </c>
      <c r="N1688" s="145">
        <v>60</v>
      </c>
      <c r="O1688" s="146" t="b">
        <v>0</v>
      </c>
      <c r="P1688" s="144" t="s">
        <v>3075</v>
      </c>
      <c r="Q1688" t="s">
        <v>1823</v>
      </c>
      <c r="R1688" t="s">
        <v>630</v>
      </c>
    </row>
    <row r="1689" spans="1:18" x14ac:dyDescent="0.25">
      <c r="A1689" s="144" t="s">
        <v>14626</v>
      </c>
      <c r="B1689" s="144" t="s">
        <v>885</v>
      </c>
      <c r="C1689" s="144" t="s">
        <v>1817</v>
      </c>
      <c r="D1689" s="144" t="s">
        <v>1818</v>
      </c>
      <c r="E1689" s="144" t="s">
        <v>1938</v>
      </c>
      <c r="F1689" s="144"/>
      <c r="G1689" s="144" t="s">
        <v>70</v>
      </c>
      <c r="H1689" s="144" t="s">
        <v>1779</v>
      </c>
      <c r="I1689" s="144" t="s">
        <v>5547</v>
      </c>
      <c r="J1689" s="144" t="s">
        <v>1817</v>
      </c>
      <c r="K1689" s="144"/>
      <c r="L1689" s="144"/>
      <c r="M1689" s="144" t="s">
        <v>6326</v>
      </c>
      <c r="N1689" s="145">
        <v>60</v>
      </c>
      <c r="O1689" s="146" t="b">
        <v>0</v>
      </c>
      <c r="P1689" s="144" t="s">
        <v>3075</v>
      </c>
      <c r="Q1689" t="s">
        <v>1823</v>
      </c>
      <c r="R1689" t="s">
        <v>630</v>
      </c>
    </row>
    <row r="1690" spans="1:18" x14ac:dyDescent="0.25">
      <c r="A1690" s="144" t="s">
        <v>14627</v>
      </c>
      <c r="B1690" s="144" t="s">
        <v>885</v>
      </c>
      <c r="C1690" s="144" t="s">
        <v>1817</v>
      </c>
      <c r="D1690" s="144" t="s">
        <v>1818</v>
      </c>
      <c r="E1690" s="144" t="s">
        <v>1938</v>
      </c>
      <c r="F1690" s="144"/>
      <c r="G1690" s="144" t="s">
        <v>70</v>
      </c>
      <c r="H1690" s="144" t="s">
        <v>1779</v>
      </c>
      <c r="I1690" s="144" t="s">
        <v>5547</v>
      </c>
      <c r="J1690" s="144" t="s">
        <v>1817</v>
      </c>
      <c r="K1690" s="144"/>
      <c r="L1690" s="144"/>
      <c r="M1690" s="144" t="s">
        <v>6327</v>
      </c>
      <c r="N1690" s="145">
        <v>60</v>
      </c>
      <c r="O1690" s="146" t="b">
        <v>0</v>
      </c>
      <c r="P1690" s="144" t="s">
        <v>3075</v>
      </c>
      <c r="Q1690" t="s">
        <v>1823</v>
      </c>
      <c r="R1690" t="s">
        <v>630</v>
      </c>
    </row>
    <row r="1691" spans="1:18" x14ac:dyDescent="0.25">
      <c r="A1691" s="144" t="s">
        <v>13926</v>
      </c>
      <c r="B1691" s="144" t="s">
        <v>885</v>
      </c>
      <c r="C1691" s="144" t="s">
        <v>1817</v>
      </c>
      <c r="D1691" s="144" t="s">
        <v>1818</v>
      </c>
      <c r="E1691" s="144" t="s">
        <v>1832</v>
      </c>
      <c r="F1691" s="144"/>
      <c r="G1691" s="144" t="s">
        <v>70</v>
      </c>
      <c r="H1691" s="144" t="s">
        <v>1779</v>
      </c>
      <c r="I1691" s="144" t="s">
        <v>5547</v>
      </c>
      <c r="J1691" s="144" t="s">
        <v>1817</v>
      </c>
      <c r="K1691" s="144"/>
      <c r="L1691" s="144"/>
      <c r="M1691" s="144" t="s">
        <v>6328</v>
      </c>
      <c r="N1691" s="145">
        <v>60</v>
      </c>
      <c r="O1691" s="146" t="b">
        <v>0</v>
      </c>
      <c r="P1691" s="144" t="s">
        <v>3075</v>
      </c>
      <c r="Q1691" t="s">
        <v>1823</v>
      </c>
      <c r="R1691" t="s">
        <v>630</v>
      </c>
    </row>
    <row r="1692" spans="1:18" x14ac:dyDescent="0.25">
      <c r="A1692" s="144" t="s">
        <v>14873</v>
      </c>
      <c r="B1692" s="144" t="s">
        <v>883</v>
      </c>
      <c r="C1692" s="144" t="s">
        <v>1817</v>
      </c>
      <c r="D1692" s="144" t="s">
        <v>1818</v>
      </c>
      <c r="E1692" s="144" t="s">
        <v>2072</v>
      </c>
      <c r="F1692" s="144"/>
      <c r="G1692" s="144" t="s">
        <v>1786</v>
      </c>
      <c r="H1692" s="144" t="s">
        <v>1787</v>
      </c>
      <c r="I1692" s="144" t="s">
        <v>5547</v>
      </c>
      <c r="J1692" s="144" t="s">
        <v>1817</v>
      </c>
      <c r="K1692" s="144"/>
      <c r="L1692" s="144"/>
      <c r="M1692" s="144" t="s">
        <v>6330</v>
      </c>
      <c r="N1692" s="145">
        <v>60</v>
      </c>
      <c r="O1692" s="146" t="b">
        <v>0</v>
      </c>
      <c r="P1692" s="144" t="s">
        <v>3075</v>
      </c>
      <c r="Q1692" t="s">
        <v>1823</v>
      </c>
      <c r="R1692" t="s">
        <v>630</v>
      </c>
    </row>
    <row r="1693" spans="1:18" x14ac:dyDescent="0.25">
      <c r="A1693" s="144" t="s">
        <v>14628</v>
      </c>
      <c r="B1693" s="144" t="s">
        <v>885</v>
      </c>
      <c r="C1693" s="144" t="s">
        <v>1817</v>
      </c>
      <c r="D1693" s="144" t="s">
        <v>1818</v>
      </c>
      <c r="E1693" s="144" t="s">
        <v>1938</v>
      </c>
      <c r="F1693" s="144"/>
      <c r="G1693" s="144" t="s">
        <v>70</v>
      </c>
      <c r="H1693" s="144" t="s">
        <v>1779</v>
      </c>
      <c r="I1693" s="144" t="s">
        <v>5547</v>
      </c>
      <c r="J1693" s="144" t="s">
        <v>1817</v>
      </c>
      <c r="K1693" s="144"/>
      <c r="L1693" s="144"/>
      <c r="M1693" s="144" t="s">
        <v>6331</v>
      </c>
      <c r="N1693" s="145">
        <v>60</v>
      </c>
      <c r="O1693" s="146" t="b">
        <v>0</v>
      </c>
      <c r="P1693" s="144" t="s">
        <v>3075</v>
      </c>
      <c r="Q1693" t="s">
        <v>1823</v>
      </c>
      <c r="R1693" t="s">
        <v>630</v>
      </c>
    </row>
    <row r="1694" spans="1:18" x14ac:dyDescent="0.25">
      <c r="A1694" s="144" t="s">
        <v>14966</v>
      </c>
      <c r="B1694" s="144" t="s">
        <v>885</v>
      </c>
      <c r="C1694" s="144" t="s">
        <v>1817</v>
      </c>
      <c r="D1694" s="144" t="s">
        <v>1818</v>
      </c>
      <c r="E1694" s="144" t="s">
        <v>1955</v>
      </c>
      <c r="F1694" s="144"/>
      <c r="G1694" s="144" t="s">
        <v>1786</v>
      </c>
      <c r="H1694" s="144" t="s">
        <v>1787</v>
      </c>
      <c r="I1694" s="144" t="s">
        <v>5547</v>
      </c>
      <c r="J1694" s="144" t="s">
        <v>1817</v>
      </c>
      <c r="K1694" s="144"/>
      <c r="L1694" s="144"/>
      <c r="M1694" s="144" t="s">
        <v>6332</v>
      </c>
      <c r="N1694" s="145">
        <v>60</v>
      </c>
      <c r="O1694" s="146" t="b">
        <v>0</v>
      </c>
      <c r="P1694" s="144" t="s">
        <v>3075</v>
      </c>
      <c r="Q1694" t="s">
        <v>1823</v>
      </c>
      <c r="R1694" t="s">
        <v>630</v>
      </c>
    </row>
    <row r="1695" spans="1:18" x14ac:dyDescent="0.25">
      <c r="A1695" s="144" t="s">
        <v>13827</v>
      </c>
      <c r="B1695" s="144" t="s">
        <v>883</v>
      </c>
      <c r="C1695" s="144" t="s">
        <v>1817</v>
      </c>
      <c r="D1695" s="144" t="s">
        <v>1818</v>
      </c>
      <c r="E1695" s="144" t="s">
        <v>2086</v>
      </c>
      <c r="F1695" s="144"/>
      <c r="G1695" s="144" t="s">
        <v>70</v>
      </c>
      <c r="H1695" s="144" t="s">
        <v>1779</v>
      </c>
      <c r="I1695" s="144" t="s">
        <v>5547</v>
      </c>
      <c r="J1695" s="144" t="s">
        <v>1817</v>
      </c>
      <c r="K1695" s="144"/>
      <c r="L1695" s="144"/>
      <c r="M1695" s="144" t="s">
        <v>6333</v>
      </c>
      <c r="N1695" s="145">
        <v>60</v>
      </c>
      <c r="O1695" s="146" t="b">
        <v>0</v>
      </c>
      <c r="P1695" s="144" t="s">
        <v>3075</v>
      </c>
      <c r="Q1695" t="s">
        <v>1823</v>
      </c>
      <c r="R1695" t="s">
        <v>630</v>
      </c>
    </row>
    <row r="1696" spans="1:18" x14ac:dyDescent="0.25">
      <c r="A1696" s="144" t="s">
        <v>13998</v>
      </c>
      <c r="B1696" s="144" t="s">
        <v>885</v>
      </c>
      <c r="C1696" s="144" t="s">
        <v>1817</v>
      </c>
      <c r="D1696" s="144" t="s">
        <v>1818</v>
      </c>
      <c r="E1696" s="144" t="s">
        <v>2053</v>
      </c>
      <c r="F1696" s="144"/>
      <c r="G1696" s="144" t="s">
        <v>71</v>
      </c>
      <c r="H1696" s="144" t="s">
        <v>1777</v>
      </c>
      <c r="I1696" s="144" t="s">
        <v>5547</v>
      </c>
      <c r="J1696" s="144" t="s">
        <v>1817</v>
      </c>
      <c r="K1696" s="144"/>
      <c r="L1696" s="144"/>
      <c r="M1696" s="144" t="s">
        <v>6334</v>
      </c>
      <c r="N1696" s="145">
        <v>60</v>
      </c>
      <c r="O1696" s="146" t="b">
        <v>0</v>
      </c>
      <c r="P1696" s="144" t="s">
        <v>3075</v>
      </c>
      <c r="Q1696" t="s">
        <v>1823</v>
      </c>
      <c r="R1696" t="s">
        <v>630</v>
      </c>
    </row>
    <row r="1697" spans="1:18" x14ac:dyDescent="0.25">
      <c r="A1697" s="144" t="s">
        <v>14874</v>
      </c>
      <c r="B1697" s="144" t="s">
        <v>885</v>
      </c>
      <c r="C1697" s="144" t="s">
        <v>1817</v>
      </c>
      <c r="D1697" s="144" t="s">
        <v>1818</v>
      </c>
      <c r="E1697" s="144" t="s">
        <v>2072</v>
      </c>
      <c r="F1697" s="144"/>
      <c r="G1697" s="144" t="s">
        <v>1786</v>
      </c>
      <c r="H1697" s="144" t="s">
        <v>1787</v>
      </c>
      <c r="I1697" s="144" t="s">
        <v>5547</v>
      </c>
      <c r="J1697" s="144" t="s">
        <v>1817</v>
      </c>
      <c r="K1697" s="144"/>
      <c r="L1697" s="144"/>
      <c r="M1697" s="144" t="s">
        <v>6336</v>
      </c>
      <c r="N1697" s="145">
        <v>60</v>
      </c>
      <c r="O1697" s="146" t="b">
        <v>0</v>
      </c>
      <c r="P1697" s="144" t="s">
        <v>3075</v>
      </c>
      <c r="Q1697" t="s">
        <v>1823</v>
      </c>
      <c r="R1697" t="s">
        <v>630</v>
      </c>
    </row>
    <row r="1698" spans="1:18" x14ac:dyDescent="0.25">
      <c r="A1698" s="144" t="s">
        <v>14967</v>
      </c>
      <c r="B1698" s="144" t="s">
        <v>885</v>
      </c>
      <c r="C1698" s="144" t="s">
        <v>1817</v>
      </c>
      <c r="D1698" s="144" t="s">
        <v>1818</v>
      </c>
      <c r="E1698" s="144" t="s">
        <v>1955</v>
      </c>
      <c r="F1698" s="144"/>
      <c r="G1698" s="144" t="s">
        <v>1786</v>
      </c>
      <c r="H1698" s="144" t="s">
        <v>1787</v>
      </c>
      <c r="I1698" s="144" t="s">
        <v>5547</v>
      </c>
      <c r="J1698" s="144" t="s">
        <v>1817</v>
      </c>
      <c r="K1698" s="144"/>
      <c r="L1698" s="144"/>
      <c r="M1698" s="144" t="s">
        <v>6337</v>
      </c>
      <c r="N1698" s="145">
        <v>60</v>
      </c>
      <c r="O1698" s="146" t="b">
        <v>0</v>
      </c>
      <c r="P1698" s="144" t="s">
        <v>3075</v>
      </c>
      <c r="Q1698" t="s">
        <v>1823</v>
      </c>
      <c r="R1698" t="s">
        <v>630</v>
      </c>
    </row>
    <row r="1699" spans="1:18" x14ac:dyDescent="0.25">
      <c r="A1699" s="144" t="s">
        <v>14299</v>
      </c>
      <c r="B1699" s="144" t="s">
        <v>883</v>
      </c>
      <c r="C1699" s="144" t="s">
        <v>1817</v>
      </c>
      <c r="D1699" s="144" t="s">
        <v>1818</v>
      </c>
      <c r="E1699" s="144" t="s">
        <v>1926</v>
      </c>
      <c r="F1699" s="144"/>
      <c r="G1699" s="144" t="s">
        <v>70</v>
      </c>
      <c r="H1699" s="144" t="s">
        <v>1779</v>
      </c>
      <c r="I1699" s="144" t="s">
        <v>5547</v>
      </c>
      <c r="J1699" s="144" t="s">
        <v>1817</v>
      </c>
      <c r="K1699" s="144"/>
      <c r="L1699" s="144"/>
      <c r="M1699" s="144" t="s">
        <v>6338</v>
      </c>
      <c r="N1699" s="145">
        <v>60</v>
      </c>
      <c r="O1699" s="146" t="b">
        <v>0</v>
      </c>
      <c r="P1699" s="144" t="s">
        <v>3075</v>
      </c>
      <c r="Q1699" t="s">
        <v>1823</v>
      </c>
      <c r="R1699" t="s">
        <v>630</v>
      </c>
    </row>
    <row r="1700" spans="1:18" x14ac:dyDescent="0.25">
      <c r="A1700" s="144" t="s">
        <v>14629</v>
      </c>
      <c r="B1700" s="144" t="s">
        <v>885</v>
      </c>
      <c r="C1700" s="144" t="s">
        <v>1817</v>
      </c>
      <c r="D1700" s="144" t="s">
        <v>1818</v>
      </c>
      <c r="E1700" s="144" t="s">
        <v>1938</v>
      </c>
      <c r="F1700" s="144"/>
      <c r="G1700" s="144" t="s">
        <v>70</v>
      </c>
      <c r="H1700" s="144" t="s">
        <v>1779</v>
      </c>
      <c r="I1700" s="144" t="s">
        <v>5547</v>
      </c>
      <c r="J1700" s="144" t="s">
        <v>1817</v>
      </c>
      <c r="K1700" s="144"/>
      <c r="L1700" s="144"/>
      <c r="M1700" s="144" t="s">
        <v>6339</v>
      </c>
      <c r="N1700" s="145">
        <v>60</v>
      </c>
      <c r="O1700" s="146" t="b">
        <v>0</v>
      </c>
      <c r="P1700" s="144" t="s">
        <v>3075</v>
      </c>
      <c r="Q1700" t="s">
        <v>1823</v>
      </c>
      <c r="R1700" t="s">
        <v>630</v>
      </c>
    </row>
    <row r="1701" spans="1:18" x14ac:dyDescent="0.25">
      <c r="A1701" s="144" t="s">
        <v>14218</v>
      </c>
      <c r="B1701" s="144" t="s">
        <v>885</v>
      </c>
      <c r="C1701" s="144" t="s">
        <v>1817</v>
      </c>
      <c r="D1701" s="144" t="s">
        <v>1818</v>
      </c>
      <c r="E1701" s="144" t="s">
        <v>1930</v>
      </c>
      <c r="F1701" s="144"/>
      <c r="G1701" s="144" t="s">
        <v>71</v>
      </c>
      <c r="H1701" s="144" t="s">
        <v>1777</v>
      </c>
      <c r="I1701" s="144" t="s">
        <v>5547</v>
      </c>
      <c r="J1701" s="144" t="s">
        <v>1817</v>
      </c>
      <c r="K1701" s="144"/>
      <c r="L1701" s="144"/>
      <c r="M1701" s="144" t="s">
        <v>6340</v>
      </c>
      <c r="N1701" s="145">
        <v>60</v>
      </c>
      <c r="O1701" s="146" t="b">
        <v>0</v>
      </c>
      <c r="P1701" s="144" t="s">
        <v>3075</v>
      </c>
      <c r="Q1701" t="s">
        <v>1823</v>
      </c>
      <c r="R1701" t="s">
        <v>630</v>
      </c>
    </row>
    <row r="1702" spans="1:18" x14ac:dyDescent="0.25">
      <c r="A1702" s="144" t="s">
        <v>14630</v>
      </c>
      <c r="B1702" s="144" t="s">
        <v>885</v>
      </c>
      <c r="C1702" s="144" t="s">
        <v>1817</v>
      </c>
      <c r="D1702" s="144" t="s">
        <v>1818</v>
      </c>
      <c r="E1702" s="144" t="s">
        <v>1938</v>
      </c>
      <c r="F1702" s="144"/>
      <c r="G1702" s="144" t="s">
        <v>70</v>
      </c>
      <c r="H1702" s="144" t="s">
        <v>1779</v>
      </c>
      <c r="I1702" s="144" t="s">
        <v>5547</v>
      </c>
      <c r="J1702" s="144" t="s">
        <v>1817</v>
      </c>
      <c r="K1702" s="144"/>
      <c r="L1702" s="144"/>
      <c r="M1702" s="144" t="s">
        <v>6342</v>
      </c>
      <c r="N1702" s="145">
        <v>60</v>
      </c>
      <c r="O1702" s="146" t="b">
        <v>0</v>
      </c>
      <c r="P1702" s="144" t="s">
        <v>3075</v>
      </c>
      <c r="Q1702" t="s">
        <v>1823</v>
      </c>
      <c r="R1702" t="s">
        <v>630</v>
      </c>
    </row>
    <row r="1703" spans="1:18" x14ac:dyDescent="0.25">
      <c r="A1703" s="144" t="s">
        <v>13828</v>
      </c>
      <c r="B1703" s="144" t="s">
        <v>883</v>
      </c>
      <c r="C1703" s="144" t="s">
        <v>1817</v>
      </c>
      <c r="D1703" s="144" t="s">
        <v>1818</v>
      </c>
      <c r="E1703" s="144" t="s">
        <v>2086</v>
      </c>
      <c r="F1703" s="144"/>
      <c r="G1703" s="144" t="s">
        <v>70</v>
      </c>
      <c r="H1703" s="144" t="s">
        <v>1779</v>
      </c>
      <c r="I1703" s="144" t="s">
        <v>5547</v>
      </c>
      <c r="J1703" s="144" t="s">
        <v>1817</v>
      </c>
      <c r="K1703" s="144"/>
      <c r="L1703" s="144"/>
      <c r="M1703" s="144" t="s">
        <v>6343</v>
      </c>
      <c r="N1703" s="145">
        <v>60</v>
      </c>
      <c r="O1703" s="146" t="b">
        <v>0</v>
      </c>
      <c r="P1703" s="144" t="s">
        <v>3075</v>
      </c>
      <c r="Q1703" t="s">
        <v>1823</v>
      </c>
      <c r="R1703" t="s">
        <v>630</v>
      </c>
    </row>
    <row r="1704" spans="1:18" x14ac:dyDescent="0.25">
      <c r="A1704" s="144" t="s">
        <v>13927</v>
      </c>
      <c r="B1704" s="144" t="s">
        <v>885</v>
      </c>
      <c r="C1704" s="144" t="s">
        <v>1817</v>
      </c>
      <c r="D1704" s="144" t="s">
        <v>1818</v>
      </c>
      <c r="E1704" s="144" t="s">
        <v>1832</v>
      </c>
      <c r="F1704" s="144"/>
      <c r="G1704" s="144" t="s">
        <v>70</v>
      </c>
      <c r="H1704" s="144" t="s">
        <v>1779</v>
      </c>
      <c r="I1704" s="144" t="s">
        <v>5547</v>
      </c>
      <c r="J1704" s="144" t="s">
        <v>1817</v>
      </c>
      <c r="K1704" s="144"/>
      <c r="L1704" s="144"/>
      <c r="M1704" s="144" t="s">
        <v>6344</v>
      </c>
      <c r="N1704" s="145">
        <v>60</v>
      </c>
      <c r="O1704" s="146" t="b">
        <v>0</v>
      </c>
      <c r="P1704" s="144" t="s">
        <v>3075</v>
      </c>
      <c r="Q1704" t="s">
        <v>1823</v>
      </c>
      <c r="R1704" t="s">
        <v>630</v>
      </c>
    </row>
    <row r="1705" spans="1:18" x14ac:dyDescent="0.25">
      <c r="A1705" s="144" t="s">
        <v>13928</v>
      </c>
      <c r="B1705" s="144" t="s">
        <v>885</v>
      </c>
      <c r="C1705" s="144" t="s">
        <v>1817</v>
      </c>
      <c r="D1705" s="144" t="s">
        <v>1818</v>
      </c>
      <c r="E1705" s="144" t="s">
        <v>1832</v>
      </c>
      <c r="F1705" s="144"/>
      <c r="G1705" s="144" t="s">
        <v>70</v>
      </c>
      <c r="H1705" s="144" t="s">
        <v>1779</v>
      </c>
      <c r="I1705" s="144" t="s">
        <v>5547</v>
      </c>
      <c r="J1705" s="144" t="s">
        <v>1817</v>
      </c>
      <c r="K1705" s="144"/>
      <c r="L1705" s="144"/>
      <c r="M1705" s="144" t="s">
        <v>6345</v>
      </c>
      <c r="N1705" s="145">
        <v>60</v>
      </c>
      <c r="O1705" s="146" t="b">
        <v>0</v>
      </c>
      <c r="P1705" s="144" t="s">
        <v>3075</v>
      </c>
      <c r="Q1705" t="s">
        <v>1823</v>
      </c>
      <c r="R1705" t="s">
        <v>630</v>
      </c>
    </row>
    <row r="1706" spans="1:18" x14ac:dyDescent="0.25">
      <c r="A1706" s="144" t="s">
        <v>14631</v>
      </c>
      <c r="B1706" s="144" t="s">
        <v>885</v>
      </c>
      <c r="C1706" s="144" t="s">
        <v>1817</v>
      </c>
      <c r="D1706" s="144" t="s">
        <v>1818</v>
      </c>
      <c r="E1706" s="144" t="s">
        <v>1938</v>
      </c>
      <c r="F1706" s="144"/>
      <c r="G1706" s="144" t="s">
        <v>70</v>
      </c>
      <c r="H1706" s="144" t="s">
        <v>1779</v>
      </c>
      <c r="I1706" s="144" t="s">
        <v>5547</v>
      </c>
      <c r="J1706" s="144" t="s">
        <v>1817</v>
      </c>
      <c r="K1706" s="144"/>
      <c r="L1706" s="144"/>
      <c r="M1706" s="144" t="s">
        <v>6346</v>
      </c>
      <c r="N1706" s="145">
        <v>60</v>
      </c>
      <c r="O1706" s="146" t="b">
        <v>0</v>
      </c>
      <c r="P1706" s="144" t="s">
        <v>3075</v>
      </c>
      <c r="Q1706" t="s">
        <v>1823</v>
      </c>
      <c r="R1706" t="s">
        <v>630</v>
      </c>
    </row>
    <row r="1707" spans="1:18" x14ac:dyDescent="0.25">
      <c r="A1707" s="144" t="s">
        <v>14501</v>
      </c>
      <c r="B1707" s="144" t="s">
        <v>885</v>
      </c>
      <c r="C1707" s="144" t="s">
        <v>1817</v>
      </c>
      <c r="D1707" s="144" t="s">
        <v>1818</v>
      </c>
      <c r="E1707" s="144" t="s">
        <v>1881</v>
      </c>
      <c r="F1707" s="144"/>
      <c r="G1707" s="144" t="s">
        <v>71</v>
      </c>
      <c r="H1707" s="144" t="s">
        <v>1777</v>
      </c>
      <c r="I1707" s="144" t="s">
        <v>5547</v>
      </c>
      <c r="J1707" s="144" t="s">
        <v>1817</v>
      </c>
      <c r="K1707" s="144"/>
      <c r="L1707" s="144"/>
      <c r="M1707" s="144" t="s">
        <v>6347</v>
      </c>
      <c r="N1707" s="145">
        <v>60</v>
      </c>
      <c r="O1707" s="146" t="b">
        <v>0</v>
      </c>
      <c r="P1707" s="144" t="s">
        <v>3075</v>
      </c>
      <c r="Q1707" t="s">
        <v>1823</v>
      </c>
      <c r="R1707" t="s">
        <v>630</v>
      </c>
    </row>
    <row r="1708" spans="1:18" x14ac:dyDescent="0.25">
      <c r="A1708" s="144" t="s">
        <v>13789</v>
      </c>
      <c r="B1708" s="144" t="s">
        <v>885</v>
      </c>
      <c r="C1708" s="144" t="s">
        <v>1817</v>
      </c>
      <c r="D1708" s="144" t="s">
        <v>1818</v>
      </c>
      <c r="E1708" s="144" t="s">
        <v>1886</v>
      </c>
      <c r="F1708" s="144"/>
      <c r="G1708" s="144" t="s">
        <v>1786</v>
      </c>
      <c r="H1708" s="144" t="s">
        <v>1787</v>
      </c>
      <c r="I1708" s="144" t="s">
        <v>5547</v>
      </c>
      <c r="J1708" s="144" t="s">
        <v>1817</v>
      </c>
      <c r="K1708" s="144"/>
      <c r="L1708" s="144"/>
      <c r="M1708" s="144" t="s">
        <v>6348</v>
      </c>
      <c r="N1708" s="145">
        <v>60</v>
      </c>
      <c r="O1708" s="146" t="b">
        <v>0</v>
      </c>
      <c r="P1708" s="144" t="s">
        <v>3075</v>
      </c>
      <c r="Q1708" t="s">
        <v>1823</v>
      </c>
      <c r="R1708" t="s">
        <v>630</v>
      </c>
    </row>
    <row r="1709" spans="1:18" x14ac:dyDescent="0.25">
      <c r="A1709" s="144" t="s">
        <v>14632</v>
      </c>
      <c r="B1709" s="144" t="s">
        <v>885</v>
      </c>
      <c r="C1709" s="144" t="s">
        <v>1817</v>
      </c>
      <c r="D1709" s="144" t="s">
        <v>1818</v>
      </c>
      <c r="E1709" s="144" t="s">
        <v>1938</v>
      </c>
      <c r="F1709" s="144"/>
      <c r="G1709" s="144" t="s">
        <v>70</v>
      </c>
      <c r="H1709" s="144" t="s">
        <v>1779</v>
      </c>
      <c r="I1709" s="144" t="s">
        <v>5547</v>
      </c>
      <c r="J1709" s="144" t="s">
        <v>1817</v>
      </c>
      <c r="K1709" s="144"/>
      <c r="L1709" s="144"/>
      <c r="M1709" s="144" t="s">
        <v>6349</v>
      </c>
      <c r="N1709" s="145">
        <v>60</v>
      </c>
      <c r="O1709" s="146" t="b">
        <v>0</v>
      </c>
      <c r="P1709" s="144" t="s">
        <v>3075</v>
      </c>
      <c r="Q1709" t="s">
        <v>1823</v>
      </c>
      <c r="R1709" t="s">
        <v>630</v>
      </c>
    </row>
    <row r="1710" spans="1:18" x14ac:dyDescent="0.25">
      <c r="A1710" s="144" t="s">
        <v>14633</v>
      </c>
      <c r="B1710" s="144" t="s">
        <v>885</v>
      </c>
      <c r="C1710" s="144" t="s">
        <v>1817</v>
      </c>
      <c r="D1710" s="144" t="s">
        <v>1818</v>
      </c>
      <c r="E1710" s="144" t="s">
        <v>1938</v>
      </c>
      <c r="F1710" s="144"/>
      <c r="G1710" s="144" t="s">
        <v>70</v>
      </c>
      <c r="H1710" s="144" t="s">
        <v>1779</v>
      </c>
      <c r="I1710" s="144" t="s">
        <v>5547</v>
      </c>
      <c r="J1710" s="144" t="s">
        <v>1817</v>
      </c>
      <c r="K1710" s="144"/>
      <c r="L1710" s="144"/>
      <c r="M1710" s="144" t="s">
        <v>6350</v>
      </c>
      <c r="N1710" s="145">
        <v>60</v>
      </c>
      <c r="O1710" s="146" t="b">
        <v>0</v>
      </c>
      <c r="P1710" s="144" t="s">
        <v>3075</v>
      </c>
      <c r="Q1710" t="s">
        <v>1823</v>
      </c>
      <c r="R1710" t="s">
        <v>630</v>
      </c>
    </row>
    <row r="1711" spans="1:18" x14ac:dyDescent="0.25">
      <c r="A1711" s="144" t="s">
        <v>14247</v>
      </c>
      <c r="B1711" s="144" t="s">
        <v>883</v>
      </c>
      <c r="C1711" s="144" t="s">
        <v>1817</v>
      </c>
      <c r="D1711" s="144" t="s">
        <v>1818</v>
      </c>
      <c r="E1711" s="144" t="s">
        <v>2030</v>
      </c>
      <c r="F1711" s="144"/>
      <c r="G1711" s="144" t="s">
        <v>70</v>
      </c>
      <c r="H1711" s="144" t="s">
        <v>1779</v>
      </c>
      <c r="I1711" s="144" t="s">
        <v>5547</v>
      </c>
      <c r="J1711" s="144" t="s">
        <v>1817</v>
      </c>
      <c r="K1711" s="144"/>
      <c r="L1711" s="144"/>
      <c r="M1711" s="144" t="s">
        <v>6351</v>
      </c>
      <c r="N1711" s="145">
        <v>60</v>
      </c>
      <c r="O1711" s="146" t="b">
        <v>0</v>
      </c>
      <c r="P1711" s="144" t="s">
        <v>3075</v>
      </c>
      <c r="Q1711" t="s">
        <v>1823</v>
      </c>
      <c r="R1711" t="s">
        <v>630</v>
      </c>
    </row>
    <row r="1712" spans="1:18" x14ac:dyDescent="0.25">
      <c r="A1712" s="144" t="s">
        <v>13790</v>
      </c>
      <c r="B1712" s="144" t="s">
        <v>885</v>
      </c>
      <c r="C1712" s="144" t="s">
        <v>1817</v>
      </c>
      <c r="D1712" s="144" t="s">
        <v>1818</v>
      </c>
      <c r="E1712" s="144" t="s">
        <v>1886</v>
      </c>
      <c r="F1712" s="144"/>
      <c r="G1712" s="144" t="s">
        <v>1786</v>
      </c>
      <c r="H1712" s="144" t="s">
        <v>1787</v>
      </c>
      <c r="I1712" s="144" t="s">
        <v>5547</v>
      </c>
      <c r="J1712" s="144" t="s">
        <v>1817</v>
      </c>
      <c r="K1712" s="144"/>
      <c r="L1712" s="144"/>
      <c r="M1712" s="144" t="s">
        <v>6352</v>
      </c>
      <c r="N1712" s="145">
        <v>60</v>
      </c>
      <c r="O1712" s="146" t="b">
        <v>0</v>
      </c>
      <c r="P1712" s="144" t="s">
        <v>3075</v>
      </c>
      <c r="Q1712" t="s">
        <v>1823</v>
      </c>
      <c r="R1712" t="s">
        <v>630</v>
      </c>
    </row>
    <row r="1713" spans="1:18" x14ac:dyDescent="0.25">
      <c r="A1713" s="144" t="s">
        <v>14875</v>
      </c>
      <c r="B1713" s="144" t="s">
        <v>885</v>
      </c>
      <c r="C1713" s="144" t="s">
        <v>1817</v>
      </c>
      <c r="D1713" s="144" t="s">
        <v>1818</v>
      </c>
      <c r="E1713" s="144" t="s">
        <v>2072</v>
      </c>
      <c r="F1713" s="144"/>
      <c r="G1713" s="144" t="s">
        <v>1786</v>
      </c>
      <c r="H1713" s="144" t="s">
        <v>1787</v>
      </c>
      <c r="I1713" s="144" t="s">
        <v>5547</v>
      </c>
      <c r="J1713" s="144" t="s">
        <v>1817</v>
      </c>
      <c r="K1713" s="144"/>
      <c r="L1713" s="144"/>
      <c r="M1713" s="144" t="s">
        <v>6354</v>
      </c>
      <c r="N1713" s="145">
        <v>60</v>
      </c>
      <c r="O1713" s="146" t="b">
        <v>0</v>
      </c>
      <c r="P1713" s="144" t="s">
        <v>3075</v>
      </c>
      <c r="Q1713" t="s">
        <v>1823</v>
      </c>
      <c r="R1713" t="s">
        <v>630</v>
      </c>
    </row>
    <row r="1714" spans="1:18" x14ac:dyDescent="0.25">
      <c r="A1714" s="144" t="s">
        <v>14300</v>
      </c>
      <c r="B1714" s="144" t="s">
        <v>883</v>
      </c>
      <c r="C1714" s="144" t="s">
        <v>1817</v>
      </c>
      <c r="D1714" s="144" t="s">
        <v>1818</v>
      </c>
      <c r="E1714" s="144" t="s">
        <v>1926</v>
      </c>
      <c r="F1714" s="144"/>
      <c r="G1714" s="144" t="s">
        <v>70</v>
      </c>
      <c r="H1714" s="144" t="s">
        <v>1779</v>
      </c>
      <c r="I1714" s="144" t="s">
        <v>5547</v>
      </c>
      <c r="J1714" s="144" t="s">
        <v>1817</v>
      </c>
      <c r="K1714" s="144"/>
      <c r="L1714" s="144"/>
      <c r="M1714" s="144" t="s">
        <v>6356</v>
      </c>
      <c r="N1714" s="145">
        <v>60</v>
      </c>
      <c r="O1714" s="146" t="b">
        <v>0</v>
      </c>
      <c r="P1714" s="144" t="s">
        <v>3075</v>
      </c>
      <c r="Q1714" t="s">
        <v>1823</v>
      </c>
      <c r="R1714" t="s">
        <v>630</v>
      </c>
    </row>
    <row r="1715" spans="1:18" x14ac:dyDescent="0.25">
      <c r="A1715" s="144" t="s">
        <v>14429</v>
      </c>
      <c r="B1715" s="144" t="s">
        <v>885</v>
      </c>
      <c r="C1715" s="144" t="s">
        <v>1817</v>
      </c>
      <c r="D1715" s="144" t="s">
        <v>1818</v>
      </c>
      <c r="E1715" s="144" t="s">
        <v>1971</v>
      </c>
      <c r="F1715" s="144"/>
      <c r="G1715" s="144" t="s">
        <v>71</v>
      </c>
      <c r="H1715" s="144" t="s">
        <v>1777</v>
      </c>
      <c r="I1715" s="144" t="s">
        <v>5547</v>
      </c>
      <c r="J1715" s="144" t="s">
        <v>1817</v>
      </c>
      <c r="K1715" s="144"/>
      <c r="L1715" s="144"/>
      <c r="M1715" s="144" t="s">
        <v>6357</v>
      </c>
      <c r="N1715" s="145">
        <v>60</v>
      </c>
      <c r="O1715" s="146" t="b">
        <v>0</v>
      </c>
      <c r="P1715" s="144" t="s">
        <v>3075</v>
      </c>
      <c r="Q1715" t="s">
        <v>1823</v>
      </c>
      <c r="R1715" t="s">
        <v>630</v>
      </c>
    </row>
    <row r="1716" spans="1:18" x14ac:dyDescent="0.25">
      <c r="A1716" s="144" t="s">
        <v>13829</v>
      </c>
      <c r="B1716" s="144" t="s">
        <v>883</v>
      </c>
      <c r="C1716" s="144" t="s">
        <v>1817</v>
      </c>
      <c r="D1716" s="144" t="s">
        <v>1818</v>
      </c>
      <c r="E1716" s="144" t="s">
        <v>2086</v>
      </c>
      <c r="F1716" s="144"/>
      <c r="G1716" s="144" t="s">
        <v>70</v>
      </c>
      <c r="H1716" s="144" t="s">
        <v>1779</v>
      </c>
      <c r="I1716" s="144" t="s">
        <v>5547</v>
      </c>
      <c r="J1716" s="144" t="s">
        <v>1817</v>
      </c>
      <c r="K1716" s="144"/>
      <c r="L1716" s="144"/>
      <c r="M1716" s="144" t="s">
        <v>6358</v>
      </c>
      <c r="N1716" s="145">
        <v>60</v>
      </c>
      <c r="O1716" s="146" t="b">
        <v>0</v>
      </c>
      <c r="P1716" s="144" t="s">
        <v>3075</v>
      </c>
      <c r="Q1716" t="s">
        <v>1823</v>
      </c>
      <c r="R1716" t="s">
        <v>630</v>
      </c>
    </row>
    <row r="1717" spans="1:18" x14ac:dyDescent="0.25">
      <c r="A1717" s="144" t="s">
        <v>13830</v>
      </c>
      <c r="B1717" s="144" t="s">
        <v>883</v>
      </c>
      <c r="C1717" s="144" t="s">
        <v>1817</v>
      </c>
      <c r="D1717" s="144" t="s">
        <v>1818</v>
      </c>
      <c r="E1717" s="144" t="s">
        <v>2086</v>
      </c>
      <c r="F1717" s="144"/>
      <c r="G1717" s="144" t="s">
        <v>70</v>
      </c>
      <c r="H1717" s="144" t="s">
        <v>1779</v>
      </c>
      <c r="I1717" s="144" t="s">
        <v>5547</v>
      </c>
      <c r="J1717" s="144" t="s">
        <v>1817</v>
      </c>
      <c r="K1717" s="144"/>
      <c r="L1717" s="144"/>
      <c r="M1717" s="144" t="s">
        <v>6359</v>
      </c>
      <c r="N1717" s="145">
        <v>60</v>
      </c>
      <c r="O1717" s="146" t="b">
        <v>0</v>
      </c>
      <c r="P1717" s="144" t="s">
        <v>3075</v>
      </c>
      <c r="Q1717" t="s">
        <v>1823</v>
      </c>
      <c r="R1717" t="s">
        <v>630</v>
      </c>
    </row>
    <row r="1718" spans="1:18" x14ac:dyDescent="0.25">
      <c r="A1718" s="144" t="s">
        <v>14430</v>
      </c>
      <c r="B1718" s="144" t="s">
        <v>885</v>
      </c>
      <c r="C1718" s="144" t="s">
        <v>1817</v>
      </c>
      <c r="D1718" s="144" t="s">
        <v>1818</v>
      </c>
      <c r="E1718" s="144" t="s">
        <v>1971</v>
      </c>
      <c r="F1718" s="144"/>
      <c r="G1718" s="144" t="s">
        <v>71</v>
      </c>
      <c r="H1718" s="144" t="s">
        <v>1777</v>
      </c>
      <c r="I1718" s="144" t="s">
        <v>5547</v>
      </c>
      <c r="J1718" s="144" t="s">
        <v>1817</v>
      </c>
      <c r="K1718" s="144"/>
      <c r="L1718" s="144"/>
      <c r="M1718" s="144" t="s">
        <v>6360</v>
      </c>
      <c r="N1718" s="145">
        <v>60</v>
      </c>
      <c r="O1718" s="146" t="b">
        <v>0</v>
      </c>
      <c r="P1718" s="144" t="s">
        <v>3075</v>
      </c>
      <c r="Q1718" t="s">
        <v>1823</v>
      </c>
      <c r="R1718" t="s">
        <v>630</v>
      </c>
    </row>
    <row r="1719" spans="1:18" x14ac:dyDescent="0.25">
      <c r="A1719" s="144" t="s">
        <v>13999</v>
      </c>
      <c r="B1719" s="144" t="s">
        <v>885</v>
      </c>
      <c r="C1719" s="144" t="s">
        <v>1817</v>
      </c>
      <c r="D1719" s="144" t="s">
        <v>1818</v>
      </c>
      <c r="E1719" s="144" t="s">
        <v>2053</v>
      </c>
      <c r="F1719" s="144"/>
      <c r="G1719" s="144" t="s">
        <v>71</v>
      </c>
      <c r="H1719" s="144" t="s">
        <v>1777</v>
      </c>
      <c r="I1719" s="144" t="s">
        <v>5547</v>
      </c>
      <c r="J1719" s="144" t="s">
        <v>1817</v>
      </c>
      <c r="K1719" s="144"/>
      <c r="L1719" s="144"/>
      <c r="M1719" s="144" t="s">
        <v>6361</v>
      </c>
      <c r="N1719" s="145">
        <v>60</v>
      </c>
      <c r="O1719" s="146" t="b">
        <v>0</v>
      </c>
      <c r="P1719" s="144" t="s">
        <v>3075</v>
      </c>
      <c r="Q1719" t="s">
        <v>1823</v>
      </c>
      <c r="R1719" t="s">
        <v>630</v>
      </c>
    </row>
    <row r="1720" spans="1:18" x14ac:dyDescent="0.25">
      <c r="A1720" s="144" t="s">
        <v>14829</v>
      </c>
      <c r="B1720" s="144" t="s">
        <v>885</v>
      </c>
      <c r="C1720" s="144" t="s">
        <v>1817</v>
      </c>
      <c r="D1720" s="144" t="s">
        <v>1818</v>
      </c>
      <c r="E1720" s="144" t="s">
        <v>1858</v>
      </c>
      <c r="F1720" s="144"/>
      <c r="G1720" s="144" t="s">
        <v>1786</v>
      </c>
      <c r="H1720" s="144" t="s">
        <v>1787</v>
      </c>
      <c r="I1720" s="144" t="s">
        <v>5547</v>
      </c>
      <c r="J1720" s="144" t="s">
        <v>1817</v>
      </c>
      <c r="K1720" s="144"/>
      <c r="L1720" s="144"/>
      <c r="M1720" s="144" t="s">
        <v>6362</v>
      </c>
      <c r="N1720" s="145">
        <v>60</v>
      </c>
      <c r="O1720" s="146" t="b">
        <v>0</v>
      </c>
      <c r="P1720" s="144" t="s">
        <v>3075</v>
      </c>
      <c r="Q1720" t="s">
        <v>1823</v>
      </c>
      <c r="R1720" t="s">
        <v>630</v>
      </c>
    </row>
    <row r="1721" spans="1:18" x14ac:dyDescent="0.25">
      <c r="A1721" s="144" t="s">
        <v>14876</v>
      </c>
      <c r="B1721" s="144" t="s">
        <v>885</v>
      </c>
      <c r="C1721" s="144" t="s">
        <v>1817</v>
      </c>
      <c r="D1721" s="144" t="s">
        <v>1818</v>
      </c>
      <c r="E1721" s="144" t="s">
        <v>2072</v>
      </c>
      <c r="F1721" s="144"/>
      <c r="G1721" s="144" t="s">
        <v>1786</v>
      </c>
      <c r="H1721" s="144" t="s">
        <v>1787</v>
      </c>
      <c r="I1721" s="144" t="s">
        <v>5547</v>
      </c>
      <c r="J1721" s="144" t="s">
        <v>1817</v>
      </c>
      <c r="K1721" s="144"/>
      <c r="L1721" s="144"/>
      <c r="M1721" s="144" t="s">
        <v>6363</v>
      </c>
      <c r="N1721" s="145">
        <v>60</v>
      </c>
      <c r="O1721" s="146" t="b">
        <v>0</v>
      </c>
      <c r="P1721" s="144" t="s">
        <v>3075</v>
      </c>
      <c r="Q1721" t="s">
        <v>1823</v>
      </c>
      <c r="R1721" t="s">
        <v>630</v>
      </c>
    </row>
    <row r="1722" spans="1:18" x14ac:dyDescent="0.25">
      <c r="A1722" s="144" t="s">
        <v>14502</v>
      </c>
      <c r="B1722" s="144" t="s">
        <v>885</v>
      </c>
      <c r="C1722" s="144" t="s">
        <v>1817</v>
      </c>
      <c r="D1722" s="144" t="s">
        <v>1818</v>
      </c>
      <c r="E1722" s="144" t="s">
        <v>1881</v>
      </c>
      <c r="F1722" s="144"/>
      <c r="G1722" s="144" t="s">
        <v>70</v>
      </c>
      <c r="H1722" s="144" t="s">
        <v>1779</v>
      </c>
      <c r="I1722" s="144" t="s">
        <v>5547</v>
      </c>
      <c r="J1722" s="144" t="s">
        <v>1817</v>
      </c>
      <c r="K1722" s="144"/>
      <c r="L1722" s="144"/>
      <c r="M1722" s="144" t="s">
        <v>6364</v>
      </c>
      <c r="N1722" s="145">
        <v>60</v>
      </c>
      <c r="O1722" s="146" t="b">
        <v>0</v>
      </c>
      <c r="P1722" s="144" t="s">
        <v>3075</v>
      </c>
      <c r="Q1722" t="s">
        <v>1823</v>
      </c>
      <c r="R1722" t="s">
        <v>630</v>
      </c>
    </row>
    <row r="1723" spans="1:18" x14ac:dyDescent="0.25">
      <c r="A1723" s="144" t="s">
        <v>14634</v>
      </c>
      <c r="B1723" s="144" t="s">
        <v>885</v>
      </c>
      <c r="C1723" s="144" t="s">
        <v>1817</v>
      </c>
      <c r="D1723" s="144" t="s">
        <v>1818</v>
      </c>
      <c r="E1723" s="144" t="s">
        <v>1938</v>
      </c>
      <c r="F1723" s="144"/>
      <c r="G1723" s="144" t="s">
        <v>70</v>
      </c>
      <c r="H1723" s="144" t="s">
        <v>1779</v>
      </c>
      <c r="I1723" s="144" t="s">
        <v>5547</v>
      </c>
      <c r="J1723" s="144" t="s">
        <v>1817</v>
      </c>
      <c r="K1723" s="144"/>
      <c r="L1723" s="144"/>
      <c r="M1723" s="144" t="s">
        <v>6365</v>
      </c>
      <c r="N1723" s="145">
        <v>60</v>
      </c>
      <c r="O1723" s="146" t="b">
        <v>0</v>
      </c>
      <c r="P1723" s="144" t="s">
        <v>3075</v>
      </c>
      <c r="Q1723" t="s">
        <v>1823</v>
      </c>
      <c r="R1723" t="s">
        <v>630</v>
      </c>
    </row>
    <row r="1724" spans="1:18" x14ac:dyDescent="0.25">
      <c r="A1724" s="144" t="s">
        <v>14968</v>
      </c>
      <c r="B1724" s="144" t="s">
        <v>885</v>
      </c>
      <c r="C1724" s="144" t="s">
        <v>1817</v>
      </c>
      <c r="D1724" s="144" t="s">
        <v>1818</v>
      </c>
      <c r="E1724" s="144" t="s">
        <v>1955</v>
      </c>
      <c r="F1724" s="144"/>
      <c r="G1724" s="144" t="s">
        <v>1786</v>
      </c>
      <c r="H1724" s="144" t="s">
        <v>1787</v>
      </c>
      <c r="I1724" s="144" t="s">
        <v>5547</v>
      </c>
      <c r="J1724" s="144" t="s">
        <v>1817</v>
      </c>
      <c r="K1724" s="144"/>
      <c r="L1724" s="144"/>
      <c r="M1724" s="144" t="s">
        <v>6366</v>
      </c>
      <c r="N1724" s="145">
        <v>60</v>
      </c>
      <c r="O1724" s="146" t="b">
        <v>0</v>
      </c>
      <c r="P1724" s="144" t="s">
        <v>3075</v>
      </c>
      <c r="Q1724" t="s">
        <v>1823</v>
      </c>
      <c r="R1724" t="s">
        <v>630</v>
      </c>
    </row>
    <row r="1725" spans="1:18" x14ac:dyDescent="0.25">
      <c r="A1725" s="144" t="s">
        <v>14969</v>
      </c>
      <c r="B1725" s="144" t="s">
        <v>885</v>
      </c>
      <c r="C1725" s="144" t="s">
        <v>1817</v>
      </c>
      <c r="D1725" s="144" t="s">
        <v>1818</v>
      </c>
      <c r="E1725" s="144" t="s">
        <v>1955</v>
      </c>
      <c r="F1725" s="144"/>
      <c r="G1725" s="144" t="s">
        <v>1786</v>
      </c>
      <c r="H1725" s="144" t="s">
        <v>1787</v>
      </c>
      <c r="I1725" s="144" t="s">
        <v>5547</v>
      </c>
      <c r="J1725" s="144" t="s">
        <v>1817</v>
      </c>
      <c r="K1725" s="144"/>
      <c r="L1725" s="144"/>
      <c r="M1725" s="144" t="s">
        <v>6367</v>
      </c>
      <c r="N1725" s="145">
        <v>60</v>
      </c>
      <c r="O1725" s="146" t="b">
        <v>0</v>
      </c>
      <c r="P1725" s="144" t="s">
        <v>3075</v>
      </c>
      <c r="Q1725" t="s">
        <v>1823</v>
      </c>
      <c r="R1725" t="s">
        <v>630</v>
      </c>
    </row>
    <row r="1726" spans="1:18" x14ac:dyDescent="0.25">
      <c r="A1726" s="144" t="s">
        <v>13831</v>
      </c>
      <c r="B1726" s="144" t="s">
        <v>883</v>
      </c>
      <c r="C1726" s="144" t="s">
        <v>1817</v>
      </c>
      <c r="D1726" s="144" t="s">
        <v>1818</v>
      </c>
      <c r="E1726" s="144" t="s">
        <v>2086</v>
      </c>
      <c r="F1726" s="144"/>
      <c r="G1726" s="144" t="s">
        <v>70</v>
      </c>
      <c r="H1726" s="144" t="s">
        <v>1779</v>
      </c>
      <c r="I1726" s="144" t="s">
        <v>5547</v>
      </c>
      <c r="J1726" s="144" t="s">
        <v>1817</v>
      </c>
      <c r="K1726" s="144"/>
      <c r="L1726" s="144"/>
      <c r="M1726" s="144" t="s">
        <v>6368</v>
      </c>
      <c r="N1726" s="145">
        <v>60</v>
      </c>
      <c r="O1726" s="146" t="b">
        <v>0</v>
      </c>
      <c r="P1726" s="144" t="s">
        <v>3075</v>
      </c>
      <c r="Q1726" t="s">
        <v>1823</v>
      </c>
      <c r="R1726" t="s">
        <v>630</v>
      </c>
    </row>
    <row r="1727" spans="1:18" x14ac:dyDescent="0.25">
      <c r="A1727" s="144" t="s">
        <v>14431</v>
      </c>
      <c r="B1727" s="144" t="s">
        <v>885</v>
      </c>
      <c r="C1727" s="144" t="s">
        <v>1817</v>
      </c>
      <c r="D1727" s="144" t="s">
        <v>1818</v>
      </c>
      <c r="E1727" s="144" t="s">
        <v>1971</v>
      </c>
      <c r="F1727" s="144"/>
      <c r="G1727" s="144" t="s">
        <v>71</v>
      </c>
      <c r="H1727" s="144" t="s">
        <v>1777</v>
      </c>
      <c r="I1727" s="144" t="s">
        <v>5547</v>
      </c>
      <c r="J1727" s="144" t="s">
        <v>1817</v>
      </c>
      <c r="K1727" s="144"/>
      <c r="L1727" s="144"/>
      <c r="M1727" s="144" t="s">
        <v>6369</v>
      </c>
      <c r="N1727" s="145">
        <v>60</v>
      </c>
      <c r="O1727" s="146" t="b">
        <v>0</v>
      </c>
      <c r="P1727" s="144" t="s">
        <v>3075</v>
      </c>
      <c r="Q1727" t="s">
        <v>1823</v>
      </c>
      <c r="R1727" t="s">
        <v>630</v>
      </c>
    </row>
    <row r="1728" spans="1:18" x14ac:dyDescent="0.25">
      <c r="A1728" s="144" t="s">
        <v>14301</v>
      </c>
      <c r="B1728" s="144" t="s">
        <v>883</v>
      </c>
      <c r="C1728" s="144" t="s">
        <v>1817</v>
      </c>
      <c r="D1728" s="144" t="s">
        <v>1818</v>
      </c>
      <c r="E1728" s="144" t="s">
        <v>1926</v>
      </c>
      <c r="F1728" s="144"/>
      <c r="G1728" s="144" t="s">
        <v>70</v>
      </c>
      <c r="H1728" s="144" t="s">
        <v>1779</v>
      </c>
      <c r="I1728" s="144" t="s">
        <v>5547</v>
      </c>
      <c r="J1728" s="144" t="s">
        <v>1817</v>
      </c>
      <c r="K1728" s="144"/>
      <c r="L1728" s="144"/>
      <c r="M1728" s="144" t="s">
        <v>6370</v>
      </c>
      <c r="N1728" s="145">
        <v>60</v>
      </c>
      <c r="O1728" s="146" t="b">
        <v>0</v>
      </c>
      <c r="P1728" s="144" t="s">
        <v>3075</v>
      </c>
      <c r="Q1728" t="s">
        <v>1823</v>
      </c>
      <c r="R1728" t="s">
        <v>630</v>
      </c>
    </row>
    <row r="1729" spans="1:18" x14ac:dyDescent="0.25">
      <c r="A1729" s="144" t="s">
        <v>14503</v>
      </c>
      <c r="B1729" s="144" t="s">
        <v>885</v>
      </c>
      <c r="C1729" s="144" t="s">
        <v>1817</v>
      </c>
      <c r="D1729" s="144" t="s">
        <v>1818</v>
      </c>
      <c r="E1729" s="144" t="s">
        <v>1881</v>
      </c>
      <c r="F1729" s="144"/>
      <c r="G1729" s="144" t="s">
        <v>71</v>
      </c>
      <c r="H1729" s="144" t="s">
        <v>1777</v>
      </c>
      <c r="I1729" s="144" t="s">
        <v>5547</v>
      </c>
      <c r="J1729" s="144" t="s">
        <v>1817</v>
      </c>
      <c r="K1729" s="144"/>
      <c r="L1729" s="144"/>
      <c r="M1729" s="144" t="s">
        <v>6371</v>
      </c>
      <c r="N1729" s="145">
        <v>60</v>
      </c>
      <c r="O1729" s="146" t="b">
        <v>0</v>
      </c>
      <c r="P1729" s="144" t="s">
        <v>3075</v>
      </c>
      <c r="Q1729" t="s">
        <v>1823</v>
      </c>
      <c r="R1729" t="s">
        <v>630</v>
      </c>
    </row>
    <row r="1730" spans="1:18" x14ac:dyDescent="0.25">
      <c r="A1730" s="144" t="s">
        <v>14877</v>
      </c>
      <c r="B1730" s="144" t="s">
        <v>885</v>
      </c>
      <c r="C1730" s="144" t="s">
        <v>1817</v>
      </c>
      <c r="D1730" s="144" t="s">
        <v>1818</v>
      </c>
      <c r="E1730" s="144" t="s">
        <v>2072</v>
      </c>
      <c r="F1730" s="144"/>
      <c r="G1730" s="144" t="s">
        <v>70</v>
      </c>
      <c r="H1730" s="144" t="s">
        <v>1779</v>
      </c>
      <c r="I1730" s="144" t="s">
        <v>5547</v>
      </c>
      <c r="J1730" s="144" t="s">
        <v>1817</v>
      </c>
      <c r="K1730" s="144"/>
      <c r="L1730" s="144"/>
      <c r="M1730" s="144" t="s">
        <v>6372</v>
      </c>
      <c r="N1730" s="145">
        <v>60</v>
      </c>
      <c r="O1730" s="146" t="b">
        <v>0</v>
      </c>
      <c r="P1730" s="144" t="s">
        <v>3075</v>
      </c>
      <c r="Q1730" t="s">
        <v>1823</v>
      </c>
      <c r="R1730" t="s">
        <v>630</v>
      </c>
    </row>
    <row r="1731" spans="1:18" x14ac:dyDescent="0.25">
      <c r="A1731" s="144" t="s">
        <v>14635</v>
      </c>
      <c r="B1731" s="144" t="s">
        <v>885</v>
      </c>
      <c r="C1731" s="144" t="s">
        <v>1817</v>
      </c>
      <c r="D1731" s="144" t="s">
        <v>1818</v>
      </c>
      <c r="E1731" s="144" t="s">
        <v>1938</v>
      </c>
      <c r="F1731" s="144"/>
      <c r="G1731" s="144" t="s">
        <v>70</v>
      </c>
      <c r="H1731" s="144" t="s">
        <v>1779</v>
      </c>
      <c r="I1731" s="144" t="s">
        <v>5547</v>
      </c>
      <c r="J1731" s="144" t="s">
        <v>1817</v>
      </c>
      <c r="K1731" s="144"/>
      <c r="L1731" s="144"/>
      <c r="M1731" s="144" t="s">
        <v>6373</v>
      </c>
      <c r="N1731" s="145">
        <v>60</v>
      </c>
      <c r="O1731" s="146" t="b">
        <v>0</v>
      </c>
      <c r="P1731" s="144" t="s">
        <v>3075</v>
      </c>
      <c r="Q1731" t="s">
        <v>1823</v>
      </c>
      <c r="R1731" t="s">
        <v>630</v>
      </c>
    </row>
    <row r="1732" spans="1:18" x14ac:dyDescent="0.25">
      <c r="A1732" s="144" t="s">
        <v>14432</v>
      </c>
      <c r="B1732" s="144" t="s">
        <v>885</v>
      </c>
      <c r="C1732" s="144" t="s">
        <v>1817</v>
      </c>
      <c r="D1732" s="144" t="s">
        <v>1818</v>
      </c>
      <c r="E1732" s="144" t="s">
        <v>1971</v>
      </c>
      <c r="F1732" s="144"/>
      <c r="G1732" s="144" t="s">
        <v>71</v>
      </c>
      <c r="H1732" s="144" t="s">
        <v>1777</v>
      </c>
      <c r="I1732" s="144" t="s">
        <v>5547</v>
      </c>
      <c r="J1732" s="144" t="s">
        <v>1817</v>
      </c>
      <c r="K1732" s="144"/>
      <c r="L1732" s="144"/>
      <c r="M1732" s="144" t="s">
        <v>6374</v>
      </c>
      <c r="N1732" s="145">
        <v>60</v>
      </c>
      <c r="O1732" s="146" t="b">
        <v>0</v>
      </c>
      <c r="P1732" s="144" t="s">
        <v>3075</v>
      </c>
      <c r="Q1732" t="s">
        <v>1823</v>
      </c>
      <c r="R1732" t="s">
        <v>630</v>
      </c>
    </row>
    <row r="1733" spans="1:18" x14ac:dyDescent="0.25">
      <c r="A1733" s="144" t="s">
        <v>14125</v>
      </c>
      <c r="B1733" s="144" t="s">
        <v>885</v>
      </c>
      <c r="C1733" s="144" t="s">
        <v>1817</v>
      </c>
      <c r="D1733" s="144" t="s">
        <v>1818</v>
      </c>
      <c r="E1733" s="144" t="s">
        <v>2734</v>
      </c>
      <c r="F1733" s="144"/>
      <c r="G1733" s="144" t="s">
        <v>71</v>
      </c>
      <c r="H1733" s="144" t="s">
        <v>1777</v>
      </c>
      <c r="I1733" s="144" t="s">
        <v>5547</v>
      </c>
      <c r="J1733" s="144" t="s">
        <v>1817</v>
      </c>
      <c r="K1733" s="144"/>
      <c r="L1733" s="144"/>
      <c r="M1733" s="144" t="s">
        <v>6376</v>
      </c>
      <c r="N1733" s="145">
        <v>60</v>
      </c>
      <c r="O1733" s="146" t="b">
        <v>0</v>
      </c>
      <c r="P1733" s="144" t="s">
        <v>3075</v>
      </c>
      <c r="Q1733" t="s">
        <v>1823</v>
      </c>
      <c r="R1733" t="s">
        <v>630</v>
      </c>
    </row>
    <row r="1734" spans="1:18" x14ac:dyDescent="0.25">
      <c r="A1734" s="144" t="s">
        <v>14126</v>
      </c>
      <c r="B1734" s="144" t="s">
        <v>885</v>
      </c>
      <c r="C1734" s="144" t="s">
        <v>1817</v>
      </c>
      <c r="D1734" s="144" t="s">
        <v>1818</v>
      </c>
      <c r="E1734" s="144" t="s">
        <v>2734</v>
      </c>
      <c r="F1734" s="144"/>
      <c r="G1734" s="144" t="s">
        <v>71</v>
      </c>
      <c r="H1734" s="144" t="s">
        <v>1777</v>
      </c>
      <c r="I1734" s="144" t="s">
        <v>5547</v>
      </c>
      <c r="J1734" s="144" t="s">
        <v>1817</v>
      </c>
      <c r="K1734" s="144"/>
      <c r="L1734" s="144"/>
      <c r="M1734" s="144" t="s">
        <v>6378</v>
      </c>
      <c r="N1734" s="145">
        <v>60</v>
      </c>
      <c r="O1734" s="146" t="b">
        <v>0</v>
      </c>
      <c r="P1734" s="144" t="s">
        <v>3075</v>
      </c>
      <c r="Q1734" t="s">
        <v>1823</v>
      </c>
      <c r="R1734" t="s">
        <v>630</v>
      </c>
    </row>
    <row r="1735" spans="1:18" x14ac:dyDescent="0.25">
      <c r="A1735" s="144" t="s">
        <v>14504</v>
      </c>
      <c r="B1735" s="144" t="s">
        <v>885</v>
      </c>
      <c r="C1735" s="144" t="s">
        <v>1817</v>
      </c>
      <c r="D1735" s="144" t="s">
        <v>1818</v>
      </c>
      <c r="E1735" s="144" t="s">
        <v>1881</v>
      </c>
      <c r="F1735" s="144"/>
      <c r="G1735" s="144" t="s">
        <v>71</v>
      </c>
      <c r="H1735" s="144" t="s">
        <v>1777</v>
      </c>
      <c r="I1735" s="144" t="s">
        <v>5547</v>
      </c>
      <c r="J1735" s="144" t="s">
        <v>1817</v>
      </c>
      <c r="K1735" s="144"/>
      <c r="L1735" s="144"/>
      <c r="M1735" s="144" t="s">
        <v>6379</v>
      </c>
      <c r="N1735" s="145">
        <v>60</v>
      </c>
      <c r="O1735" s="146" t="b">
        <v>0</v>
      </c>
      <c r="P1735" s="144" t="s">
        <v>3075</v>
      </c>
      <c r="Q1735" t="s">
        <v>1823</v>
      </c>
      <c r="R1735" t="s">
        <v>630</v>
      </c>
    </row>
    <row r="1736" spans="1:18" x14ac:dyDescent="0.25">
      <c r="A1736" s="144" t="s">
        <v>14433</v>
      </c>
      <c r="B1736" s="144" t="s">
        <v>885</v>
      </c>
      <c r="C1736" s="144" t="s">
        <v>1817</v>
      </c>
      <c r="D1736" s="144" t="s">
        <v>1818</v>
      </c>
      <c r="E1736" s="144" t="s">
        <v>1971</v>
      </c>
      <c r="F1736" s="144"/>
      <c r="G1736" s="144" t="s">
        <v>71</v>
      </c>
      <c r="H1736" s="144" t="s">
        <v>1777</v>
      </c>
      <c r="I1736" s="144" t="s">
        <v>5547</v>
      </c>
      <c r="J1736" s="144" t="s">
        <v>1817</v>
      </c>
      <c r="K1736" s="144"/>
      <c r="L1736" s="144"/>
      <c r="M1736" s="144" t="s">
        <v>6381</v>
      </c>
      <c r="N1736" s="145">
        <v>60</v>
      </c>
      <c r="O1736" s="146" t="b">
        <v>0</v>
      </c>
      <c r="P1736" s="144" t="s">
        <v>3075</v>
      </c>
      <c r="Q1736" t="s">
        <v>1823</v>
      </c>
      <c r="R1736" t="s">
        <v>630</v>
      </c>
    </row>
    <row r="1737" spans="1:18" x14ac:dyDescent="0.25">
      <c r="A1737" s="144" t="s">
        <v>13832</v>
      </c>
      <c r="B1737" s="144" t="s">
        <v>883</v>
      </c>
      <c r="C1737" s="144" t="s">
        <v>1817</v>
      </c>
      <c r="D1737" s="144" t="s">
        <v>1818</v>
      </c>
      <c r="E1737" s="144" t="s">
        <v>2086</v>
      </c>
      <c r="F1737" s="144"/>
      <c r="G1737" s="144" t="s">
        <v>70</v>
      </c>
      <c r="H1737" s="144" t="s">
        <v>1779</v>
      </c>
      <c r="I1737" s="144" t="s">
        <v>5547</v>
      </c>
      <c r="J1737" s="144" t="s">
        <v>1817</v>
      </c>
      <c r="K1737" s="144"/>
      <c r="L1737" s="144"/>
      <c r="M1737" s="144" t="s">
        <v>6382</v>
      </c>
      <c r="N1737" s="145">
        <v>60</v>
      </c>
      <c r="O1737" s="146" t="b">
        <v>0</v>
      </c>
      <c r="P1737" s="144" t="s">
        <v>3075</v>
      </c>
      <c r="Q1737" t="s">
        <v>1823</v>
      </c>
      <c r="R1737" t="s">
        <v>630</v>
      </c>
    </row>
    <row r="1738" spans="1:18" x14ac:dyDescent="0.25">
      <c r="A1738" s="144" t="s">
        <v>14302</v>
      </c>
      <c r="B1738" s="144" t="s">
        <v>883</v>
      </c>
      <c r="C1738" s="144" t="s">
        <v>1817</v>
      </c>
      <c r="D1738" s="144" t="s">
        <v>1818</v>
      </c>
      <c r="E1738" s="144" t="s">
        <v>1926</v>
      </c>
      <c r="F1738" s="144"/>
      <c r="G1738" s="144" t="s">
        <v>70</v>
      </c>
      <c r="H1738" s="144" t="s">
        <v>1779</v>
      </c>
      <c r="I1738" s="144" t="s">
        <v>5547</v>
      </c>
      <c r="J1738" s="144" t="s">
        <v>1817</v>
      </c>
      <c r="K1738" s="144"/>
      <c r="L1738" s="144"/>
      <c r="M1738" s="144" t="s">
        <v>6383</v>
      </c>
      <c r="N1738" s="145">
        <v>60</v>
      </c>
      <c r="O1738" s="146" t="b">
        <v>0</v>
      </c>
      <c r="P1738" s="144" t="s">
        <v>3075</v>
      </c>
      <c r="Q1738" t="s">
        <v>1823</v>
      </c>
      <c r="R1738" t="s">
        <v>630</v>
      </c>
    </row>
    <row r="1739" spans="1:18" x14ac:dyDescent="0.25">
      <c r="A1739" s="144" t="s">
        <v>14070</v>
      </c>
      <c r="B1739" s="144" t="s">
        <v>885</v>
      </c>
      <c r="C1739" s="144" t="s">
        <v>1817</v>
      </c>
      <c r="D1739" s="144" t="s">
        <v>1818</v>
      </c>
      <c r="E1739" s="144" t="s">
        <v>1911</v>
      </c>
      <c r="F1739" s="144"/>
      <c r="G1739" s="144" t="s">
        <v>71</v>
      </c>
      <c r="H1739" s="144" t="s">
        <v>1777</v>
      </c>
      <c r="I1739" s="144" t="s">
        <v>5547</v>
      </c>
      <c r="J1739" s="144" t="s">
        <v>1817</v>
      </c>
      <c r="K1739" s="144"/>
      <c r="L1739" s="144"/>
      <c r="M1739" s="144" t="s">
        <v>6384</v>
      </c>
      <c r="N1739" s="145">
        <v>60</v>
      </c>
      <c r="O1739" s="146" t="b">
        <v>0</v>
      </c>
      <c r="P1739" s="144" t="s">
        <v>3075</v>
      </c>
      <c r="Q1739" t="s">
        <v>1823</v>
      </c>
      <c r="R1739" t="s">
        <v>630</v>
      </c>
    </row>
    <row r="1740" spans="1:18" x14ac:dyDescent="0.25">
      <c r="A1740" s="144" t="s">
        <v>14303</v>
      </c>
      <c r="B1740" s="144" t="s">
        <v>883</v>
      </c>
      <c r="C1740" s="144" t="s">
        <v>1817</v>
      </c>
      <c r="D1740" s="144" t="s">
        <v>1818</v>
      </c>
      <c r="E1740" s="144" t="s">
        <v>1926</v>
      </c>
      <c r="F1740" s="144"/>
      <c r="G1740" s="144" t="s">
        <v>70</v>
      </c>
      <c r="H1740" s="144" t="s">
        <v>1779</v>
      </c>
      <c r="I1740" s="144" t="s">
        <v>5547</v>
      </c>
      <c r="J1740" s="144" t="s">
        <v>1817</v>
      </c>
      <c r="K1740" s="144"/>
      <c r="L1740" s="144"/>
      <c r="M1740" s="144" t="s">
        <v>6385</v>
      </c>
      <c r="N1740" s="145">
        <v>60</v>
      </c>
      <c r="O1740" s="146" t="b">
        <v>0</v>
      </c>
      <c r="P1740" s="144" t="s">
        <v>3075</v>
      </c>
      <c r="Q1740" t="s">
        <v>1823</v>
      </c>
      <c r="R1740" t="s">
        <v>630</v>
      </c>
    </row>
    <row r="1741" spans="1:18" x14ac:dyDescent="0.25">
      <c r="A1741" s="144" t="s">
        <v>14000</v>
      </c>
      <c r="B1741" s="144" t="s">
        <v>885</v>
      </c>
      <c r="C1741" s="144" t="s">
        <v>1817</v>
      </c>
      <c r="D1741" s="144" t="s">
        <v>1818</v>
      </c>
      <c r="E1741" s="144" t="s">
        <v>2053</v>
      </c>
      <c r="F1741" s="144"/>
      <c r="G1741" s="144" t="s">
        <v>70</v>
      </c>
      <c r="H1741" s="144" t="s">
        <v>1779</v>
      </c>
      <c r="I1741" s="144" t="s">
        <v>5547</v>
      </c>
      <c r="J1741" s="144" t="s">
        <v>1817</v>
      </c>
      <c r="K1741" s="144"/>
      <c r="L1741" s="144"/>
      <c r="M1741" s="144" t="s">
        <v>6386</v>
      </c>
      <c r="N1741" s="145">
        <v>60</v>
      </c>
      <c r="O1741" s="146" t="b">
        <v>0</v>
      </c>
      <c r="P1741" s="144" t="s">
        <v>3075</v>
      </c>
      <c r="Q1741" t="s">
        <v>1823</v>
      </c>
      <c r="R1741" t="s">
        <v>630</v>
      </c>
    </row>
    <row r="1742" spans="1:18" x14ac:dyDescent="0.25">
      <c r="A1742" s="144" t="s">
        <v>13929</v>
      </c>
      <c r="B1742" s="144" t="s">
        <v>885</v>
      </c>
      <c r="C1742" s="144" t="s">
        <v>1817</v>
      </c>
      <c r="D1742" s="144" t="s">
        <v>1818</v>
      </c>
      <c r="E1742" s="144" t="s">
        <v>1832</v>
      </c>
      <c r="F1742" s="144"/>
      <c r="G1742" s="144" t="s">
        <v>70</v>
      </c>
      <c r="H1742" s="144" t="s">
        <v>1779</v>
      </c>
      <c r="I1742" s="144" t="s">
        <v>5547</v>
      </c>
      <c r="J1742" s="144" t="s">
        <v>1817</v>
      </c>
      <c r="K1742" s="144"/>
      <c r="L1742" s="144"/>
      <c r="M1742" s="144" t="s">
        <v>6387</v>
      </c>
      <c r="N1742" s="145">
        <v>60</v>
      </c>
      <c r="O1742" s="146" t="b">
        <v>0</v>
      </c>
      <c r="P1742" s="144" t="s">
        <v>3075</v>
      </c>
      <c r="Q1742" t="s">
        <v>1823</v>
      </c>
      <c r="R1742" t="s">
        <v>630</v>
      </c>
    </row>
    <row r="1743" spans="1:18" x14ac:dyDescent="0.25">
      <c r="A1743" s="144" t="s">
        <v>14636</v>
      </c>
      <c r="B1743" s="144" t="s">
        <v>885</v>
      </c>
      <c r="C1743" s="144" t="s">
        <v>1817</v>
      </c>
      <c r="D1743" s="144" t="s">
        <v>1818</v>
      </c>
      <c r="E1743" s="144" t="s">
        <v>1938</v>
      </c>
      <c r="F1743" s="144"/>
      <c r="G1743" s="144" t="s">
        <v>70</v>
      </c>
      <c r="H1743" s="144" t="s">
        <v>1779</v>
      </c>
      <c r="I1743" s="144" t="s">
        <v>5547</v>
      </c>
      <c r="J1743" s="144" t="s">
        <v>1817</v>
      </c>
      <c r="K1743" s="144"/>
      <c r="L1743" s="144"/>
      <c r="M1743" s="144" t="s">
        <v>6388</v>
      </c>
      <c r="N1743" s="145">
        <v>60</v>
      </c>
      <c r="O1743" s="146" t="b">
        <v>0</v>
      </c>
      <c r="P1743" s="144" t="s">
        <v>3075</v>
      </c>
      <c r="Q1743" t="s">
        <v>1823</v>
      </c>
      <c r="R1743" t="s">
        <v>630</v>
      </c>
    </row>
    <row r="1744" spans="1:18" x14ac:dyDescent="0.25">
      <c r="A1744" s="144" t="s">
        <v>14304</v>
      </c>
      <c r="B1744" s="144" t="s">
        <v>883</v>
      </c>
      <c r="C1744" s="144" t="s">
        <v>1817</v>
      </c>
      <c r="D1744" s="144" t="s">
        <v>1818</v>
      </c>
      <c r="E1744" s="144" t="s">
        <v>1926</v>
      </c>
      <c r="F1744" s="144"/>
      <c r="G1744" s="144" t="s">
        <v>70</v>
      </c>
      <c r="H1744" s="144" t="s">
        <v>1779</v>
      </c>
      <c r="I1744" s="144" t="s">
        <v>5547</v>
      </c>
      <c r="J1744" s="144" t="s">
        <v>1817</v>
      </c>
      <c r="K1744" s="144"/>
      <c r="L1744" s="144"/>
      <c r="M1744" s="144" t="s">
        <v>6389</v>
      </c>
      <c r="N1744" s="145">
        <v>60</v>
      </c>
      <c r="O1744" s="146" t="b">
        <v>0</v>
      </c>
      <c r="P1744" s="144" t="s">
        <v>3075</v>
      </c>
      <c r="Q1744" t="s">
        <v>1823</v>
      </c>
      <c r="R1744" t="s">
        <v>630</v>
      </c>
    </row>
    <row r="1745" spans="1:18" x14ac:dyDescent="0.25">
      <c r="A1745" s="144" t="s">
        <v>14637</v>
      </c>
      <c r="B1745" s="144" t="s">
        <v>885</v>
      </c>
      <c r="C1745" s="144" t="s">
        <v>1817</v>
      </c>
      <c r="D1745" s="144" t="s">
        <v>1818</v>
      </c>
      <c r="E1745" s="144" t="s">
        <v>1938</v>
      </c>
      <c r="F1745" s="144"/>
      <c r="G1745" s="144" t="s">
        <v>70</v>
      </c>
      <c r="H1745" s="144" t="s">
        <v>1779</v>
      </c>
      <c r="I1745" s="144" t="s">
        <v>5547</v>
      </c>
      <c r="J1745" s="144" t="s">
        <v>1817</v>
      </c>
      <c r="K1745" s="144"/>
      <c r="L1745" s="144"/>
      <c r="M1745" s="144" t="s">
        <v>6391</v>
      </c>
      <c r="N1745" s="145">
        <v>60</v>
      </c>
      <c r="O1745" s="146" t="b">
        <v>0</v>
      </c>
      <c r="P1745" s="144" t="s">
        <v>3075</v>
      </c>
      <c r="Q1745" t="s">
        <v>1823</v>
      </c>
      <c r="R1745" t="s">
        <v>630</v>
      </c>
    </row>
    <row r="1746" spans="1:18" x14ac:dyDescent="0.25">
      <c r="A1746" s="144" t="s">
        <v>14248</v>
      </c>
      <c r="B1746" s="144" t="s">
        <v>883</v>
      </c>
      <c r="C1746" s="144" t="s">
        <v>1817</v>
      </c>
      <c r="D1746" s="144" t="s">
        <v>1818</v>
      </c>
      <c r="E1746" s="144" t="s">
        <v>2030</v>
      </c>
      <c r="F1746" s="144"/>
      <c r="G1746" s="144" t="s">
        <v>70</v>
      </c>
      <c r="H1746" s="144" t="s">
        <v>1779</v>
      </c>
      <c r="I1746" s="144" t="s">
        <v>5547</v>
      </c>
      <c r="J1746" s="144" t="s">
        <v>1817</v>
      </c>
      <c r="K1746" s="144"/>
      <c r="L1746" s="144"/>
      <c r="M1746" s="144" t="s">
        <v>6392</v>
      </c>
      <c r="N1746" s="145">
        <v>60</v>
      </c>
      <c r="O1746" s="146" t="b">
        <v>0</v>
      </c>
      <c r="P1746" s="144" t="s">
        <v>3075</v>
      </c>
      <c r="Q1746" t="s">
        <v>1823</v>
      </c>
      <c r="R1746" t="s">
        <v>630</v>
      </c>
    </row>
    <row r="1747" spans="1:18" x14ac:dyDescent="0.25">
      <c r="A1747" s="144" t="s">
        <v>14219</v>
      </c>
      <c r="B1747" s="144" t="s">
        <v>885</v>
      </c>
      <c r="C1747" s="144" t="s">
        <v>1817</v>
      </c>
      <c r="D1747" s="144" t="s">
        <v>1818</v>
      </c>
      <c r="E1747" s="144" t="s">
        <v>1930</v>
      </c>
      <c r="F1747" s="144"/>
      <c r="G1747" s="144" t="s">
        <v>71</v>
      </c>
      <c r="H1747" s="144" t="s">
        <v>1777</v>
      </c>
      <c r="I1747" s="144" t="s">
        <v>5547</v>
      </c>
      <c r="J1747" s="144" t="s">
        <v>1817</v>
      </c>
      <c r="K1747" s="144"/>
      <c r="L1747" s="144"/>
      <c r="M1747" s="144" t="s">
        <v>6393</v>
      </c>
      <c r="N1747" s="145">
        <v>60</v>
      </c>
      <c r="O1747" s="146" t="b">
        <v>0</v>
      </c>
      <c r="P1747" s="144" t="s">
        <v>3075</v>
      </c>
      <c r="Q1747" t="s">
        <v>1823</v>
      </c>
      <c r="R1747" t="s">
        <v>630</v>
      </c>
    </row>
    <row r="1748" spans="1:18" x14ac:dyDescent="0.25">
      <c r="A1748" s="144" t="s">
        <v>13833</v>
      </c>
      <c r="B1748" s="144" t="s">
        <v>883</v>
      </c>
      <c r="C1748" s="144" t="s">
        <v>1817</v>
      </c>
      <c r="D1748" s="144" t="s">
        <v>1818</v>
      </c>
      <c r="E1748" s="144" t="s">
        <v>2086</v>
      </c>
      <c r="F1748" s="144"/>
      <c r="G1748" s="144" t="s">
        <v>70</v>
      </c>
      <c r="H1748" s="144" t="s">
        <v>1779</v>
      </c>
      <c r="I1748" s="144" t="s">
        <v>5547</v>
      </c>
      <c r="J1748" s="144" t="s">
        <v>1817</v>
      </c>
      <c r="K1748" s="144"/>
      <c r="L1748" s="144"/>
      <c r="M1748" s="144" t="s">
        <v>6394</v>
      </c>
      <c r="N1748" s="145">
        <v>60</v>
      </c>
      <c r="O1748" s="146" t="b">
        <v>0</v>
      </c>
      <c r="P1748" s="144" t="s">
        <v>3075</v>
      </c>
      <c r="Q1748" t="s">
        <v>1823</v>
      </c>
      <c r="R1748" t="s">
        <v>630</v>
      </c>
    </row>
    <row r="1749" spans="1:18" x14ac:dyDescent="0.25">
      <c r="A1749" s="144" t="s">
        <v>14505</v>
      </c>
      <c r="B1749" s="144" t="s">
        <v>885</v>
      </c>
      <c r="C1749" s="144" t="s">
        <v>1817</v>
      </c>
      <c r="D1749" s="144" t="s">
        <v>1818</v>
      </c>
      <c r="E1749" s="144" t="s">
        <v>1881</v>
      </c>
      <c r="F1749" s="144"/>
      <c r="G1749" s="144" t="s">
        <v>71</v>
      </c>
      <c r="H1749" s="144" t="s">
        <v>1777</v>
      </c>
      <c r="I1749" s="144" t="s">
        <v>5547</v>
      </c>
      <c r="J1749" s="144" t="s">
        <v>1817</v>
      </c>
      <c r="K1749" s="144"/>
      <c r="L1749" s="144"/>
      <c r="M1749" s="144" t="s">
        <v>6395</v>
      </c>
      <c r="N1749" s="145">
        <v>60</v>
      </c>
      <c r="O1749" s="146" t="b">
        <v>0</v>
      </c>
      <c r="P1749" s="144" t="s">
        <v>3075</v>
      </c>
      <c r="Q1749" t="s">
        <v>1823</v>
      </c>
      <c r="R1749" t="s">
        <v>630</v>
      </c>
    </row>
    <row r="1750" spans="1:18" x14ac:dyDescent="0.25">
      <c r="A1750" s="144" t="s">
        <v>14506</v>
      </c>
      <c r="B1750" s="144" t="s">
        <v>885</v>
      </c>
      <c r="C1750" s="144" t="s">
        <v>1817</v>
      </c>
      <c r="D1750" s="144" t="s">
        <v>1818</v>
      </c>
      <c r="E1750" s="144" t="s">
        <v>1881</v>
      </c>
      <c r="F1750" s="144"/>
      <c r="G1750" s="144" t="s">
        <v>71</v>
      </c>
      <c r="H1750" s="144" t="s">
        <v>1777</v>
      </c>
      <c r="I1750" s="144" t="s">
        <v>5547</v>
      </c>
      <c r="J1750" s="144" t="s">
        <v>1817</v>
      </c>
      <c r="K1750" s="144"/>
      <c r="L1750" s="144"/>
      <c r="M1750" s="144" t="s">
        <v>6396</v>
      </c>
      <c r="N1750" s="145">
        <v>60</v>
      </c>
      <c r="O1750" s="146" t="b">
        <v>0</v>
      </c>
      <c r="P1750" s="144" t="s">
        <v>3075</v>
      </c>
      <c r="Q1750" t="s">
        <v>1823</v>
      </c>
      <c r="R1750" t="s">
        <v>630</v>
      </c>
    </row>
    <row r="1751" spans="1:18" x14ac:dyDescent="0.25">
      <c r="A1751" s="144" t="s">
        <v>14638</v>
      </c>
      <c r="B1751" s="144" t="s">
        <v>885</v>
      </c>
      <c r="C1751" s="144" t="s">
        <v>1817</v>
      </c>
      <c r="D1751" s="144" t="s">
        <v>1818</v>
      </c>
      <c r="E1751" s="144" t="s">
        <v>1938</v>
      </c>
      <c r="F1751" s="144"/>
      <c r="G1751" s="144" t="s">
        <v>70</v>
      </c>
      <c r="H1751" s="144" t="s">
        <v>1779</v>
      </c>
      <c r="I1751" s="144" t="s">
        <v>5547</v>
      </c>
      <c r="J1751" s="144" t="s">
        <v>1817</v>
      </c>
      <c r="K1751" s="144"/>
      <c r="L1751" s="144"/>
      <c r="M1751" s="144" t="s">
        <v>6397</v>
      </c>
      <c r="N1751" s="145">
        <v>60</v>
      </c>
      <c r="O1751" s="146" t="b">
        <v>0</v>
      </c>
      <c r="P1751" s="144" t="s">
        <v>3075</v>
      </c>
      <c r="Q1751" t="s">
        <v>1823</v>
      </c>
      <c r="R1751" t="s">
        <v>630</v>
      </c>
    </row>
    <row r="1752" spans="1:18" x14ac:dyDescent="0.25">
      <c r="A1752" s="144" t="s">
        <v>14127</v>
      </c>
      <c r="B1752" s="144" t="s">
        <v>885</v>
      </c>
      <c r="C1752" s="144" t="s">
        <v>1817</v>
      </c>
      <c r="D1752" s="144" t="s">
        <v>1818</v>
      </c>
      <c r="E1752" s="144" t="s">
        <v>2734</v>
      </c>
      <c r="F1752" s="144"/>
      <c r="G1752" s="144" t="s">
        <v>1786</v>
      </c>
      <c r="H1752" s="144" t="s">
        <v>1787</v>
      </c>
      <c r="I1752" s="144" t="s">
        <v>5547</v>
      </c>
      <c r="J1752" s="144" t="s">
        <v>1817</v>
      </c>
      <c r="K1752" s="144"/>
      <c r="L1752" s="144"/>
      <c r="M1752" s="144" t="s">
        <v>6398</v>
      </c>
      <c r="N1752" s="145">
        <v>60</v>
      </c>
      <c r="O1752" s="146" t="b">
        <v>0</v>
      </c>
      <c r="P1752" s="144" t="s">
        <v>3075</v>
      </c>
      <c r="Q1752" t="s">
        <v>1823</v>
      </c>
      <c r="R1752" t="s">
        <v>630</v>
      </c>
    </row>
    <row r="1753" spans="1:18" x14ac:dyDescent="0.25">
      <c r="A1753" s="144" t="s">
        <v>14843</v>
      </c>
      <c r="B1753" s="144" t="s">
        <v>883</v>
      </c>
      <c r="C1753" s="144" t="s">
        <v>1817</v>
      </c>
      <c r="D1753" s="144" t="s">
        <v>1818</v>
      </c>
      <c r="E1753" s="144" t="s">
        <v>3134</v>
      </c>
      <c r="F1753" s="144"/>
      <c r="G1753" s="144" t="s">
        <v>1786</v>
      </c>
      <c r="H1753" s="144" t="s">
        <v>1787</v>
      </c>
      <c r="I1753" s="144" t="s">
        <v>5547</v>
      </c>
      <c r="J1753" s="144" t="s">
        <v>1817</v>
      </c>
      <c r="K1753" s="144"/>
      <c r="L1753" s="144"/>
      <c r="M1753" s="144" t="s">
        <v>6399</v>
      </c>
      <c r="N1753" s="145">
        <v>60</v>
      </c>
      <c r="O1753" s="146" t="b">
        <v>0</v>
      </c>
      <c r="P1753" s="144" t="s">
        <v>3075</v>
      </c>
      <c r="Q1753" t="s">
        <v>1823</v>
      </c>
      <c r="R1753" t="s">
        <v>630</v>
      </c>
    </row>
    <row r="1754" spans="1:18" x14ac:dyDescent="0.25">
      <c r="A1754" s="144" t="s">
        <v>14639</v>
      </c>
      <c r="B1754" s="144" t="s">
        <v>885</v>
      </c>
      <c r="C1754" s="144" t="s">
        <v>1817</v>
      </c>
      <c r="D1754" s="144" t="s">
        <v>1818</v>
      </c>
      <c r="E1754" s="144" t="s">
        <v>1938</v>
      </c>
      <c r="F1754" s="144"/>
      <c r="G1754" s="144" t="s">
        <v>70</v>
      </c>
      <c r="H1754" s="144" t="s">
        <v>1779</v>
      </c>
      <c r="I1754" s="144" t="s">
        <v>5547</v>
      </c>
      <c r="J1754" s="144" t="s">
        <v>1817</v>
      </c>
      <c r="K1754" s="144"/>
      <c r="L1754" s="144"/>
      <c r="M1754" s="144" t="s">
        <v>6400</v>
      </c>
      <c r="N1754" s="145">
        <v>60</v>
      </c>
      <c r="O1754" s="146" t="b">
        <v>0</v>
      </c>
      <c r="P1754" s="144" t="s">
        <v>3075</v>
      </c>
      <c r="Q1754" t="s">
        <v>1823</v>
      </c>
      <c r="R1754" t="s">
        <v>630</v>
      </c>
    </row>
    <row r="1755" spans="1:18" x14ac:dyDescent="0.25">
      <c r="A1755" s="144" t="s">
        <v>14507</v>
      </c>
      <c r="B1755" s="144" t="s">
        <v>885</v>
      </c>
      <c r="C1755" s="144" t="s">
        <v>1817</v>
      </c>
      <c r="D1755" s="144" t="s">
        <v>1818</v>
      </c>
      <c r="E1755" s="144" t="s">
        <v>1881</v>
      </c>
      <c r="F1755" s="144"/>
      <c r="G1755" s="144" t="s">
        <v>71</v>
      </c>
      <c r="H1755" s="144" t="s">
        <v>1777</v>
      </c>
      <c r="I1755" s="144" t="s">
        <v>5547</v>
      </c>
      <c r="J1755" s="144" t="s">
        <v>1817</v>
      </c>
      <c r="K1755" s="144"/>
      <c r="L1755" s="144"/>
      <c r="M1755" s="144" t="s">
        <v>6401</v>
      </c>
      <c r="N1755" s="145">
        <v>60</v>
      </c>
      <c r="O1755" s="146" t="b">
        <v>0</v>
      </c>
      <c r="P1755" s="144" t="s">
        <v>3075</v>
      </c>
      <c r="Q1755" t="s">
        <v>1823</v>
      </c>
      <c r="R1755" t="s">
        <v>630</v>
      </c>
    </row>
    <row r="1756" spans="1:18" x14ac:dyDescent="0.25">
      <c r="A1756" s="144" t="s">
        <v>14249</v>
      </c>
      <c r="B1756" s="144" t="s">
        <v>883</v>
      </c>
      <c r="C1756" s="144" t="s">
        <v>1817</v>
      </c>
      <c r="D1756" s="144" t="s">
        <v>1818</v>
      </c>
      <c r="E1756" s="144" t="s">
        <v>2030</v>
      </c>
      <c r="F1756" s="144"/>
      <c r="G1756" s="144" t="s">
        <v>70</v>
      </c>
      <c r="H1756" s="144" t="s">
        <v>1779</v>
      </c>
      <c r="I1756" s="144" t="s">
        <v>5547</v>
      </c>
      <c r="J1756" s="144" t="s">
        <v>1817</v>
      </c>
      <c r="K1756" s="144"/>
      <c r="L1756" s="144"/>
      <c r="M1756" s="144" t="s">
        <v>6402</v>
      </c>
      <c r="N1756" s="145">
        <v>60</v>
      </c>
      <c r="O1756" s="146" t="b">
        <v>0</v>
      </c>
      <c r="P1756" s="144" t="s">
        <v>3075</v>
      </c>
      <c r="Q1756" t="s">
        <v>1823</v>
      </c>
      <c r="R1756" t="s">
        <v>630</v>
      </c>
    </row>
    <row r="1757" spans="1:18" x14ac:dyDescent="0.25">
      <c r="A1757" s="144" t="s">
        <v>14434</v>
      </c>
      <c r="B1757" s="144" t="s">
        <v>885</v>
      </c>
      <c r="C1757" s="144" t="s">
        <v>1817</v>
      </c>
      <c r="D1757" s="144" t="s">
        <v>1818</v>
      </c>
      <c r="E1757" s="144" t="s">
        <v>1971</v>
      </c>
      <c r="F1757" s="144"/>
      <c r="G1757" s="144" t="s">
        <v>71</v>
      </c>
      <c r="H1757" s="144" t="s">
        <v>1777</v>
      </c>
      <c r="I1757" s="144" t="s">
        <v>5547</v>
      </c>
      <c r="J1757" s="144" t="s">
        <v>1817</v>
      </c>
      <c r="K1757" s="144"/>
      <c r="L1757" s="144"/>
      <c r="M1757" s="144" t="s">
        <v>6403</v>
      </c>
      <c r="N1757" s="145">
        <v>60</v>
      </c>
      <c r="O1757" s="146" t="b">
        <v>0</v>
      </c>
      <c r="P1757" s="144" t="s">
        <v>3075</v>
      </c>
      <c r="Q1757" t="s">
        <v>1823</v>
      </c>
      <c r="R1757" t="s">
        <v>630</v>
      </c>
    </row>
    <row r="1758" spans="1:18" x14ac:dyDescent="0.25">
      <c r="A1758" s="144" t="s">
        <v>14970</v>
      </c>
      <c r="B1758" s="144" t="s">
        <v>885</v>
      </c>
      <c r="C1758" s="144" t="s">
        <v>1817</v>
      </c>
      <c r="D1758" s="144" t="s">
        <v>1818</v>
      </c>
      <c r="E1758" s="144" t="s">
        <v>1955</v>
      </c>
      <c r="F1758" s="144"/>
      <c r="G1758" s="144" t="s">
        <v>1786</v>
      </c>
      <c r="H1758" s="144" t="s">
        <v>1787</v>
      </c>
      <c r="I1758" s="144" t="s">
        <v>5547</v>
      </c>
      <c r="J1758" s="144" t="s">
        <v>1817</v>
      </c>
      <c r="K1758" s="144"/>
      <c r="L1758" s="144"/>
      <c r="M1758" s="144" t="s">
        <v>6404</v>
      </c>
      <c r="N1758" s="145">
        <v>60</v>
      </c>
      <c r="O1758" s="146" t="b">
        <v>0</v>
      </c>
      <c r="P1758" s="144" t="s">
        <v>3075</v>
      </c>
      <c r="Q1758" t="s">
        <v>1823</v>
      </c>
      <c r="R1758" t="s">
        <v>630</v>
      </c>
    </row>
    <row r="1759" spans="1:18" x14ac:dyDescent="0.25">
      <c r="A1759" s="144" t="s">
        <v>13834</v>
      </c>
      <c r="B1759" s="144" t="s">
        <v>883</v>
      </c>
      <c r="C1759" s="144" t="s">
        <v>1817</v>
      </c>
      <c r="D1759" s="144" t="s">
        <v>1818</v>
      </c>
      <c r="E1759" s="144" t="s">
        <v>2086</v>
      </c>
      <c r="F1759" s="144"/>
      <c r="G1759" s="144" t="s">
        <v>70</v>
      </c>
      <c r="H1759" s="144" t="s">
        <v>1779</v>
      </c>
      <c r="I1759" s="144" t="s">
        <v>5547</v>
      </c>
      <c r="J1759" s="144" t="s">
        <v>1817</v>
      </c>
      <c r="K1759" s="144"/>
      <c r="L1759" s="144"/>
      <c r="M1759" s="144" t="s">
        <v>6405</v>
      </c>
      <c r="N1759" s="145">
        <v>60</v>
      </c>
      <c r="O1759" s="146" t="b">
        <v>0</v>
      </c>
      <c r="P1759" s="144" t="s">
        <v>3075</v>
      </c>
      <c r="Q1759" t="s">
        <v>1823</v>
      </c>
      <c r="R1759" t="s">
        <v>630</v>
      </c>
    </row>
    <row r="1760" spans="1:18" x14ac:dyDescent="0.25">
      <c r="A1760" s="144" t="s">
        <v>13930</v>
      </c>
      <c r="B1760" s="144" t="s">
        <v>885</v>
      </c>
      <c r="C1760" s="144" t="s">
        <v>1817</v>
      </c>
      <c r="D1760" s="144" t="s">
        <v>1818</v>
      </c>
      <c r="E1760" s="144" t="s">
        <v>1832</v>
      </c>
      <c r="F1760" s="144"/>
      <c r="G1760" s="144" t="s">
        <v>70</v>
      </c>
      <c r="H1760" s="144" t="s">
        <v>1779</v>
      </c>
      <c r="I1760" s="144" t="s">
        <v>5547</v>
      </c>
      <c r="J1760" s="144" t="s">
        <v>1817</v>
      </c>
      <c r="K1760" s="144"/>
      <c r="L1760" s="144"/>
      <c r="M1760" s="144" t="s">
        <v>6407</v>
      </c>
      <c r="N1760" s="145">
        <v>60</v>
      </c>
      <c r="O1760" s="146" t="b">
        <v>0</v>
      </c>
      <c r="P1760" s="144" t="s">
        <v>3075</v>
      </c>
      <c r="Q1760" t="s">
        <v>1823</v>
      </c>
      <c r="R1760" t="s">
        <v>630</v>
      </c>
    </row>
    <row r="1761" spans="1:18" x14ac:dyDescent="0.25">
      <c r="A1761" s="144" t="s">
        <v>14971</v>
      </c>
      <c r="B1761" s="144" t="s">
        <v>885</v>
      </c>
      <c r="C1761" s="144" t="s">
        <v>1817</v>
      </c>
      <c r="D1761" s="144" t="s">
        <v>1818</v>
      </c>
      <c r="E1761" s="144" t="s">
        <v>1955</v>
      </c>
      <c r="F1761" s="144"/>
      <c r="G1761" s="144" t="s">
        <v>1786</v>
      </c>
      <c r="H1761" s="144" t="s">
        <v>1787</v>
      </c>
      <c r="I1761" s="144" t="s">
        <v>5547</v>
      </c>
      <c r="J1761" s="144" t="s">
        <v>1817</v>
      </c>
      <c r="K1761" s="144"/>
      <c r="L1761" s="144"/>
      <c r="M1761" s="144" t="s">
        <v>6409</v>
      </c>
      <c r="N1761" s="145">
        <v>60</v>
      </c>
      <c r="O1761" s="146" t="b">
        <v>0</v>
      </c>
      <c r="P1761" s="144" t="s">
        <v>3075</v>
      </c>
      <c r="Q1761" t="s">
        <v>1823</v>
      </c>
      <c r="R1761" t="s">
        <v>630</v>
      </c>
    </row>
    <row r="1762" spans="1:18" x14ac:dyDescent="0.25">
      <c r="A1762" s="144" t="s">
        <v>14250</v>
      </c>
      <c r="B1762" s="144" t="s">
        <v>883</v>
      </c>
      <c r="C1762" s="144" t="s">
        <v>1817</v>
      </c>
      <c r="D1762" s="144" t="s">
        <v>1818</v>
      </c>
      <c r="E1762" s="144" t="s">
        <v>2030</v>
      </c>
      <c r="F1762" s="144"/>
      <c r="G1762" s="144" t="s">
        <v>70</v>
      </c>
      <c r="H1762" s="144" t="s">
        <v>1779</v>
      </c>
      <c r="I1762" s="144" t="s">
        <v>5547</v>
      </c>
      <c r="J1762" s="144" t="s">
        <v>1817</v>
      </c>
      <c r="K1762" s="144"/>
      <c r="L1762" s="144"/>
      <c r="M1762" s="144" t="s">
        <v>6410</v>
      </c>
      <c r="N1762" s="145">
        <v>60</v>
      </c>
      <c r="O1762" s="146" t="b">
        <v>0</v>
      </c>
      <c r="P1762" s="144" t="s">
        <v>3075</v>
      </c>
      <c r="Q1762" t="s">
        <v>1823</v>
      </c>
      <c r="R1762" t="s">
        <v>630</v>
      </c>
    </row>
    <row r="1763" spans="1:18" x14ac:dyDescent="0.25">
      <c r="A1763" s="144" t="s">
        <v>14305</v>
      </c>
      <c r="B1763" s="144" t="s">
        <v>883</v>
      </c>
      <c r="C1763" s="144" t="s">
        <v>1817</v>
      </c>
      <c r="D1763" s="144" t="s">
        <v>1818</v>
      </c>
      <c r="E1763" s="144" t="s">
        <v>1926</v>
      </c>
      <c r="F1763" s="144"/>
      <c r="G1763" s="144" t="s">
        <v>70</v>
      </c>
      <c r="H1763" s="144" t="s">
        <v>1779</v>
      </c>
      <c r="I1763" s="144" t="s">
        <v>5547</v>
      </c>
      <c r="J1763" s="144" t="s">
        <v>1817</v>
      </c>
      <c r="K1763" s="144"/>
      <c r="L1763" s="144"/>
      <c r="M1763" s="144" t="s">
        <v>6411</v>
      </c>
      <c r="N1763" s="145">
        <v>60</v>
      </c>
      <c r="O1763" s="146" t="b">
        <v>0</v>
      </c>
      <c r="P1763" s="144" t="s">
        <v>3075</v>
      </c>
      <c r="Q1763" t="s">
        <v>1823</v>
      </c>
      <c r="R1763" t="s">
        <v>630</v>
      </c>
    </row>
    <row r="1764" spans="1:18" x14ac:dyDescent="0.25">
      <c r="A1764" s="144" t="s">
        <v>14251</v>
      </c>
      <c r="B1764" s="144" t="s">
        <v>883</v>
      </c>
      <c r="C1764" s="144" t="s">
        <v>1817</v>
      </c>
      <c r="D1764" s="144" t="s">
        <v>1818</v>
      </c>
      <c r="E1764" s="144" t="s">
        <v>2030</v>
      </c>
      <c r="F1764" s="144"/>
      <c r="G1764" s="144" t="s">
        <v>70</v>
      </c>
      <c r="H1764" s="144" t="s">
        <v>1779</v>
      </c>
      <c r="I1764" s="144" t="s">
        <v>5547</v>
      </c>
      <c r="J1764" s="144" t="s">
        <v>1817</v>
      </c>
      <c r="K1764" s="144"/>
      <c r="L1764" s="144"/>
      <c r="M1764" s="144" t="s">
        <v>6412</v>
      </c>
      <c r="N1764" s="145">
        <v>60</v>
      </c>
      <c r="O1764" s="146" t="b">
        <v>0</v>
      </c>
      <c r="P1764" s="144" t="s">
        <v>3075</v>
      </c>
      <c r="Q1764" t="s">
        <v>1823</v>
      </c>
      <c r="R1764" t="s">
        <v>630</v>
      </c>
    </row>
    <row r="1765" spans="1:18" x14ac:dyDescent="0.25">
      <c r="A1765" s="144" t="s">
        <v>14435</v>
      </c>
      <c r="B1765" s="144" t="s">
        <v>885</v>
      </c>
      <c r="C1765" s="144" t="s">
        <v>1817</v>
      </c>
      <c r="D1765" s="144" t="s">
        <v>1818</v>
      </c>
      <c r="E1765" s="144" t="s">
        <v>1971</v>
      </c>
      <c r="F1765" s="144"/>
      <c r="G1765" s="144" t="s">
        <v>71</v>
      </c>
      <c r="H1765" s="144" t="s">
        <v>1777</v>
      </c>
      <c r="I1765" s="144" t="s">
        <v>5547</v>
      </c>
      <c r="J1765" s="144" t="s">
        <v>1817</v>
      </c>
      <c r="K1765" s="144"/>
      <c r="L1765" s="144"/>
      <c r="M1765" s="144" t="s">
        <v>6413</v>
      </c>
      <c r="N1765" s="145">
        <v>60</v>
      </c>
      <c r="O1765" s="146" t="b">
        <v>0</v>
      </c>
      <c r="P1765" s="144" t="s">
        <v>3075</v>
      </c>
      <c r="Q1765" t="s">
        <v>1823</v>
      </c>
      <c r="R1765" t="s">
        <v>630</v>
      </c>
    </row>
    <row r="1766" spans="1:18" x14ac:dyDescent="0.25">
      <c r="A1766" s="144" t="s">
        <v>14640</v>
      </c>
      <c r="B1766" s="144" t="s">
        <v>885</v>
      </c>
      <c r="C1766" s="144" t="s">
        <v>1817</v>
      </c>
      <c r="D1766" s="144" t="s">
        <v>1818</v>
      </c>
      <c r="E1766" s="144" t="s">
        <v>1938</v>
      </c>
      <c r="F1766" s="144"/>
      <c r="G1766" s="144" t="s">
        <v>70</v>
      </c>
      <c r="H1766" s="144" t="s">
        <v>1779</v>
      </c>
      <c r="I1766" s="144" t="s">
        <v>5547</v>
      </c>
      <c r="J1766" s="144" t="s">
        <v>1817</v>
      </c>
      <c r="K1766" s="144"/>
      <c r="L1766" s="144"/>
      <c r="M1766" s="144" t="s">
        <v>6414</v>
      </c>
      <c r="N1766" s="145">
        <v>60</v>
      </c>
      <c r="O1766" s="146" t="b">
        <v>0</v>
      </c>
      <c r="P1766" s="144" t="s">
        <v>3075</v>
      </c>
      <c r="Q1766" t="s">
        <v>1823</v>
      </c>
      <c r="R1766" t="s">
        <v>630</v>
      </c>
    </row>
    <row r="1767" spans="1:18" x14ac:dyDescent="0.25">
      <c r="A1767" s="144" t="s">
        <v>14306</v>
      </c>
      <c r="B1767" s="144" t="s">
        <v>883</v>
      </c>
      <c r="C1767" s="144" t="s">
        <v>1817</v>
      </c>
      <c r="D1767" s="144" t="s">
        <v>1818</v>
      </c>
      <c r="E1767" s="144" t="s">
        <v>1926</v>
      </c>
      <c r="F1767" s="144"/>
      <c r="G1767" s="144" t="s">
        <v>70</v>
      </c>
      <c r="H1767" s="144" t="s">
        <v>1779</v>
      </c>
      <c r="I1767" s="144" t="s">
        <v>5547</v>
      </c>
      <c r="J1767" s="144" t="s">
        <v>1817</v>
      </c>
      <c r="K1767" s="144"/>
      <c r="L1767" s="144"/>
      <c r="M1767" s="144" t="s">
        <v>6415</v>
      </c>
      <c r="N1767" s="145">
        <v>60</v>
      </c>
      <c r="O1767" s="146" t="b">
        <v>0</v>
      </c>
      <c r="P1767" s="144" t="s">
        <v>3075</v>
      </c>
      <c r="Q1767" t="s">
        <v>1823</v>
      </c>
      <c r="R1767" t="s">
        <v>630</v>
      </c>
    </row>
    <row r="1768" spans="1:18" x14ac:dyDescent="0.25">
      <c r="A1768" s="144" t="s">
        <v>14252</v>
      </c>
      <c r="B1768" s="144" t="s">
        <v>883</v>
      </c>
      <c r="C1768" s="144" t="s">
        <v>1817</v>
      </c>
      <c r="D1768" s="144" t="s">
        <v>1818</v>
      </c>
      <c r="E1768" s="144" t="s">
        <v>2030</v>
      </c>
      <c r="F1768" s="144"/>
      <c r="G1768" s="144" t="s">
        <v>71</v>
      </c>
      <c r="H1768" s="144" t="s">
        <v>1777</v>
      </c>
      <c r="I1768" s="144" t="s">
        <v>5547</v>
      </c>
      <c r="J1768" s="144" t="s">
        <v>1817</v>
      </c>
      <c r="K1768" s="144"/>
      <c r="L1768" s="144"/>
      <c r="M1768" s="144" t="s">
        <v>6416</v>
      </c>
      <c r="N1768" s="145">
        <v>60</v>
      </c>
      <c r="O1768" s="146" t="b">
        <v>0</v>
      </c>
      <c r="P1768" s="144" t="s">
        <v>3075</v>
      </c>
      <c r="Q1768" t="s">
        <v>1823</v>
      </c>
      <c r="R1768" t="s">
        <v>630</v>
      </c>
    </row>
    <row r="1769" spans="1:18" x14ac:dyDescent="0.25">
      <c r="A1769" s="144" t="s">
        <v>14436</v>
      </c>
      <c r="B1769" s="144" t="s">
        <v>885</v>
      </c>
      <c r="C1769" s="144" t="s">
        <v>1817</v>
      </c>
      <c r="D1769" s="144" t="s">
        <v>1818</v>
      </c>
      <c r="E1769" s="144" t="s">
        <v>1971</v>
      </c>
      <c r="F1769" s="144"/>
      <c r="G1769" s="144" t="s">
        <v>71</v>
      </c>
      <c r="H1769" s="144" t="s">
        <v>1777</v>
      </c>
      <c r="I1769" s="144" t="s">
        <v>5547</v>
      </c>
      <c r="J1769" s="144" t="s">
        <v>1817</v>
      </c>
      <c r="K1769" s="144"/>
      <c r="L1769" s="144"/>
      <c r="M1769" s="144" t="s">
        <v>6417</v>
      </c>
      <c r="N1769" s="145">
        <v>60</v>
      </c>
      <c r="O1769" s="146" t="b">
        <v>0</v>
      </c>
      <c r="P1769" s="144" t="s">
        <v>3075</v>
      </c>
      <c r="Q1769" t="s">
        <v>1823</v>
      </c>
      <c r="R1769" t="s">
        <v>630</v>
      </c>
    </row>
    <row r="1770" spans="1:18" x14ac:dyDescent="0.25">
      <c r="A1770" s="144" t="s">
        <v>14307</v>
      </c>
      <c r="B1770" s="144" t="s">
        <v>883</v>
      </c>
      <c r="C1770" s="144" t="s">
        <v>1817</v>
      </c>
      <c r="D1770" s="144" t="s">
        <v>1818</v>
      </c>
      <c r="E1770" s="144" t="s">
        <v>1926</v>
      </c>
      <c r="F1770" s="144"/>
      <c r="G1770" s="144" t="s">
        <v>70</v>
      </c>
      <c r="H1770" s="144" t="s">
        <v>1779</v>
      </c>
      <c r="I1770" s="144" t="s">
        <v>5547</v>
      </c>
      <c r="J1770" s="144" t="s">
        <v>1817</v>
      </c>
      <c r="K1770" s="144"/>
      <c r="L1770" s="144"/>
      <c r="M1770" s="144" t="s">
        <v>6418</v>
      </c>
      <c r="N1770" s="145">
        <v>60</v>
      </c>
      <c r="O1770" s="146" t="b">
        <v>0</v>
      </c>
      <c r="P1770" s="144" t="s">
        <v>3075</v>
      </c>
      <c r="Q1770" t="s">
        <v>1823</v>
      </c>
      <c r="R1770" t="s">
        <v>630</v>
      </c>
    </row>
    <row r="1771" spans="1:18" x14ac:dyDescent="0.25">
      <c r="A1771" s="144" t="s">
        <v>14001</v>
      </c>
      <c r="B1771" s="144" t="s">
        <v>885</v>
      </c>
      <c r="C1771" s="144" t="s">
        <v>1817</v>
      </c>
      <c r="D1771" s="144" t="s">
        <v>1818</v>
      </c>
      <c r="E1771" s="144" t="s">
        <v>2053</v>
      </c>
      <c r="F1771" s="144"/>
      <c r="G1771" s="144" t="s">
        <v>1786</v>
      </c>
      <c r="H1771" s="144" t="s">
        <v>1787</v>
      </c>
      <c r="I1771" s="144" t="s">
        <v>5547</v>
      </c>
      <c r="J1771" s="144" t="s">
        <v>1817</v>
      </c>
      <c r="K1771" s="144"/>
      <c r="L1771" s="144"/>
      <c r="M1771" s="144" t="s">
        <v>6419</v>
      </c>
      <c r="N1771" s="145">
        <v>60</v>
      </c>
      <c r="O1771" s="146" t="b">
        <v>0</v>
      </c>
      <c r="P1771" s="144" t="s">
        <v>3075</v>
      </c>
      <c r="Q1771" t="s">
        <v>1823</v>
      </c>
      <c r="R1771" t="s">
        <v>630</v>
      </c>
    </row>
    <row r="1772" spans="1:18" x14ac:dyDescent="0.25">
      <c r="A1772" s="144" t="s">
        <v>14878</v>
      </c>
      <c r="B1772" s="144" t="s">
        <v>885</v>
      </c>
      <c r="C1772" s="144" t="s">
        <v>1817</v>
      </c>
      <c r="D1772" s="144" t="s">
        <v>1818</v>
      </c>
      <c r="E1772" s="144" t="s">
        <v>2072</v>
      </c>
      <c r="F1772" s="144"/>
      <c r="G1772" s="144" t="s">
        <v>1786</v>
      </c>
      <c r="H1772" s="144" t="s">
        <v>1787</v>
      </c>
      <c r="I1772" s="144" t="s">
        <v>5547</v>
      </c>
      <c r="J1772" s="144" t="s">
        <v>1817</v>
      </c>
      <c r="K1772" s="144"/>
      <c r="L1772" s="144"/>
      <c r="M1772" s="144" t="s">
        <v>6420</v>
      </c>
      <c r="N1772" s="145">
        <v>60</v>
      </c>
      <c r="O1772" s="146" t="b">
        <v>0</v>
      </c>
      <c r="P1772" s="144" t="s">
        <v>3075</v>
      </c>
      <c r="Q1772" t="s">
        <v>1823</v>
      </c>
      <c r="R1772" t="s">
        <v>630</v>
      </c>
    </row>
    <row r="1773" spans="1:18" x14ac:dyDescent="0.25">
      <c r="A1773" s="144" t="s">
        <v>14879</v>
      </c>
      <c r="B1773" s="144" t="s">
        <v>885</v>
      </c>
      <c r="C1773" s="144" t="s">
        <v>1817</v>
      </c>
      <c r="D1773" s="144" t="s">
        <v>1818</v>
      </c>
      <c r="E1773" s="144" t="s">
        <v>2072</v>
      </c>
      <c r="F1773" s="144"/>
      <c r="G1773" s="144" t="s">
        <v>1786</v>
      </c>
      <c r="H1773" s="144" t="s">
        <v>1787</v>
      </c>
      <c r="I1773" s="144" t="s">
        <v>5547</v>
      </c>
      <c r="J1773" s="144" t="s">
        <v>1817</v>
      </c>
      <c r="K1773" s="144"/>
      <c r="L1773" s="144"/>
      <c r="M1773" s="144" t="s">
        <v>6421</v>
      </c>
      <c r="N1773" s="145">
        <v>60</v>
      </c>
      <c r="O1773" s="146" t="b">
        <v>0</v>
      </c>
      <c r="P1773" s="144" t="s">
        <v>3075</v>
      </c>
      <c r="Q1773" t="s">
        <v>1823</v>
      </c>
      <c r="R1773" t="s">
        <v>630</v>
      </c>
    </row>
    <row r="1774" spans="1:18" x14ac:dyDescent="0.25">
      <c r="A1774" s="144" t="s">
        <v>14830</v>
      </c>
      <c r="B1774" s="144" t="s">
        <v>885</v>
      </c>
      <c r="C1774" s="144" t="s">
        <v>1817</v>
      </c>
      <c r="D1774" s="144" t="s">
        <v>1818</v>
      </c>
      <c r="E1774" s="144" t="s">
        <v>1858</v>
      </c>
      <c r="F1774" s="144"/>
      <c r="G1774" s="144" t="s">
        <v>1786</v>
      </c>
      <c r="H1774" s="144" t="s">
        <v>1787</v>
      </c>
      <c r="I1774" s="144" t="s">
        <v>5547</v>
      </c>
      <c r="J1774" s="144" t="s">
        <v>1817</v>
      </c>
      <c r="K1774" s="144"/>
      <c r="L1774" s="144"/>
      <c r="M1774" s="144" t="s">
        <v>6423</v>
      </c>
      <c r="N1774" s="145">
        <v>60</v>
      </c>
      <c r="O1774" s="146" t="b">
        <v>0</v>
      </c>
      <c r="P1774" s="144" t="s">
        <v>3075</v>
      </c>
      <c r="Q1774" t="s">
        <v>1823</v>
      </c>
      <c r="R1774" t="s">
        <v>630</v>
      </c>
    </row>
    <row r="1775" spans="1:18" x14ac:dyDescent="0.25">
      <c r="A1775" s="144" t="s">
        <v>14002</v>
      </c>
      <c r="B1775" s="144" t="s">
        <v>885</v>
      </c>
      <c r="C1775" s="144" t="s">
        <v>1817</v>
      </c>
      <c r="D1775" s="144" t="s">
        <v>1818</v>
      </c>
      <c r="E1775" s="144" t="s">
        <v>2053</v>
      </c>
      <c r="F1775" s="144"/>
      <c r="G1775" s="144" t="s">
        <v>71</v>
      </c>
      <c r="H1775" s="144" t="s">
        <v>1777</v>
      </c>
      <c r="I1775" s="144" t="s">
        <v>5547</v>
      </c>
      <c r="J1775" s="144" t="s">
        <v>1817</v>
      </c>
      <c r="K1775" s="144"/>
      <c r="L1775" s="144"/>
      <c r="M1775" s="144" t="s">
        <v>6424</v>
      </c>
      <c r="N1775" s="145">
        <v>60</v>
      </c>
      <c r="O1775" s="146" t="b">
        <v>0</v>
      </c>
      <c r="P1775" s="144" t="s">
        <v>3075</v>
      </c>
      <c r="Q1775" t="s">
        <v>1823</v>
      </c>
      <c r="R1775" t="s">
        <v>630</v>
      </c>
    </row>
    <row r="1776" spans="1:18" x14ac:dyDescent="0.25">
      <c r="A1776" s="144" t="s">
        <v>14308</v>
      </c>
      <c r="B1776" s="144" t="s">
        <v>883</v>
      </c>
      <c r="C1776" s="144" t="s">
        <v>1817</v>
      </c>
      <c r="D1776" s="144" t="s">
        <v>1818</v>
      </c>
      <c r="E1776" s="144" t="s">
        <v>1926</v>
      </c>
      <c r="F1776" s="144"/>
      <c r="G1776" s="144" t="s">
        <v>70</v>
      </c>
      <c r="H1776" s="144" t="s">
        <v>1779</v>
      </c>
      <c r="I1776" s="144" t="s">
        <v>5547</v>
      </c>
      <c r="J1776" s="144" t="s">
        <v>1817</v>
      </c>
      <c r="K1776" s="144"/>
      <c r="L1776" s="144"/>
      <c r="M1776" s="144" t="s">
        <v>6425</v>
      </c>
      <c r="N1776" s="145">
        <v>60</v>
      </c>
      <c r="O1776" s="146" t="b">
        <v>0</v>
      </c>
      <c r="P1776" s="144" t="s">
        <v>3075</v>
      </c>
      <c r="Q1776" t="s">
        <v>1823</v>
      </c>
      <c r="R1776" t="s">
        <v>630</v>
      </c>
    </row>
    <row r="1777" spans="1:18" x14ac:dyDescent="0.25">
      <c r="A1777" s="144" t="s">
        <v>14641</v>
      </c>
      <c r="B1777" s="144" t="s">
        <v>885</v>
      </c>
      <c r="C1777" s="144" t="s">
        <v>1817</v>
      </c>
      <c r="D1777" s="144" t="s">
        <v>1818</v>
      </c>
      <c r="E1777" s="144" t="s">
        <v>1938</v>
      </c>
      <c r="F1777" s="144"/>
      <c r="G1777" s="144" t="s">
        <v>70</v>
      </c>
      <c r="H1777" s="144" t="s">
        <v>1779</v>
      </c>
      <c r="I1777" s="144" t="s">
        <v>5547</v>
      </c>
      <c r="J1777" s="144" t="s">
        <v>1817</v>
      </c>
      <c r="K1777" s="144"/>
      <c r="L1777" s="144"/>
      <c r="M1777" s="144" t="s">
        <v>6427</v>
      </c>
      <c r="N1777" s="145">
        <v>60</v>
      </c>
      <c r="O1777" s="146" t="b">
        <v>0</v>
      </c>
      <c r="P1777" s="144" t="s">
        <v>3075</v>
      </c>
      <c r="Q1777" t="s">
        <v>1823</v>
      </c>
      <c r="R1777" t="s">
        <v>630</v>
      </c>
    </row>
    <row r="1778" spans="1:18" x14ac:dyDescent="0.25">
      <c r="A1778" s="144" t="s">
        <v>14128</v>
      </c>
      <c r="B1778" s="144" t="s">
        <v>885</v>
      </c>
      <c r="C1778" s="144" t="s">
        <v>1817</v>
      </c>
      <c r="D1778" s="144" t="s">
        <v>1818</v>
      </c>
      <c r="E1778" s="144" t="s">
        <v>2734</v>
      </c>
      <c r="F1778" s="144"/>
      <c r="G1778" s="144" t="s">
        <v>1786</v>
      </c>
      <c r="H1778" s="144" t="s">
        <v>1787</v>
      </c>
      <c r="I1778" s="144" t="s">
        <v>5547</v>
      </c>
      <c r="J1778" s="144" t="s">
        <v>1817</v>
      </c>
      <c r="K1778" s="144"/>
      <c r="L1778" s="144"/>
      <c r="M1778" s="144" t="s">
        <v>6428</v>
      </c>
      <c r="N1778" s="145">
        <v>60</v>
      </c>
      <c r="O1778" s="146" t="b">
        <v>0</v>
      </c>
      <c r="P1778" s="144" t="s">
        <v>3075</v>
      </c>
      <c r="Q1778" t="s">
        <v>1823</v>
      </c>
      <c r="R1778" t="s">
        <v>630</v>
      </c>
    </row>
    <row r="1779" spans="1:18" x14ac:dyDescent="0.25">
      <c r="A1779" s="144" t="s">
        <v>14220</v>
      </c>
      <c r="B1779" s="144" t="s">
        <v>885</v>
      </c>
      <c r="C1779" s="144" t="s">
        <v>1817</v>
      </c>
      <c r="D1779" s="144" t="s">
        <v>1818</v>
      </c>
      <c r="E1779" s="144" t="s">
        <v>1930</v>
      </c>
      <c r="F1779" s="144"/>
      <c r="G1779" s="144" t="s">
        <v>71</v>
      </c>
      <c r="H1779" s="144" t="s">
        <v>1777</v>
      </c>
      <c r="I1779" s="144" t="s">
        <v>5547</v>
      </c>
      <c r="J1779" s="144" t="s">
        <v>1817</v>
      </c>
      <c r="K1779" s="144"/>
      <c r="L1779" s="144"/>
      <c r="M1779" s="144" t="s">
        <v>6429</v>
      </c>
      <c r="N1779" s="145">
        <v>60</v>
      </c>
      <c r="O1779" s="146" t="b">
        <v>0</v>
      </c>
      <c r="P1779" s="144" t="s">
        <v>3075</v>
      </c>
      <c r="Q1779" t="s">
        <v>1823</v>
      </c>
      <c r="R1779" t="s">
        <v>630</v>
      </c>
    </row>
    <row r="1780" spans="1:18" x14ac:dyDescent="0.25">
      <c r="A1780" s="144" t="s">
        <v>14071</v>
      </c>
      <c r="B1780" s="144" t="s">
        <v>885</v>
      </c>
      <c r="C1780" s="144" t="s">
        <v>1817</v>
      </c>
      <c r="D1780" s="144" t="s">
        <v>1818</v>
      </c>
      <c r="E1780" s="144" t="s">
        <v>1911</v>
      </c>
      <c r="F1780" s="144"/>
      <c r="G1780" s="144" t="s">
        <v>1786</v>
      </c>
      <c r="H1780" s="144" t="s">
        <v>1787</v>
      </c>
      <c r="I1780" s="144" t="s">
        <v>5547</v>
      </c>
      <c r="J1780" s="144" t="s">
        <v>1817</v>
      </c>
      <c r="K1780" s="144"/>
      <c r="L1780" s="144"/>
      <c r="M1780" s="144" t="s">
        <v>6430</v>
      </c>
      <c r="N1780" s="145">
        <v>60</v>
      </c>
      <c r="O1780" s="146" t="b">
        <v>0</v>
      </c>
      <c r="P1780" s="144" t="s">
        <v>3075</v>
      </c>
      <c r="Q1780" t="s">
        <v>1823</v>
      </c>
      <c r="R1780" t="s">
        <v>630</v>
      </c>
    </row>
    <row r="1781" spans="1:18" x14ac:dyDescent="0.25">
      <c r="A1781" s="144" t="s">
        <v>14972</v>
      </c>
      <c r="B1781" s="144" t="s">
        <v>885</v>
      </c>
      <c r="C1781" s="144" t="s">
        <v>1817</v>
      </c>
      <c r="D1781" s="144" t="s">
        <v>1818</v>
      </c>
      <c r="E1781" s="144" t="s">
        <v>1955</v>
      </c>
      <c r="F1781" s="144"/>
      <c r="G1781" s="144" t="s">
        <v>1786</v>
      </c>
      <c r="H1781" s="144" t="s">
        <v>1787</v>
      </c>
      <c r="I1781" s="144" t="s">
        <v>5547</v>
      </c>
      <c r="J1781" s="144" t="s">
        <v>1817</v>
      </c>
      <c r="K1781" s="144"/>
      <c r="L1781" s="144"/>
      <c r="M1781" s="144" t="s">
        <v>6431</v>
      </c>
      <c r="N1781" s="145">
        <v>60</v>
      </c>
      <c r="O1781" s="146" t="b">
        <v>0</v>
      </c>
      <c r="P1781" s="144" t="s">
        <v>3075</v>
      </c>
      <c r="Q1781" t="s">
        <v>1823</v>
      </c>
      <c r="R1781" t="s">
        <v>630</v>
      </c>
    </row>
    <row r="1782" spans="1:18" x14ac:dyDescent="0.25">
      <c r="A1782" s="144" t="s">
        <v>14642</v>
      </c>
      <c r="B1782" s="144" t="s">
        <v>885</v>
      </c>
      <c r="C1782" s="144" t="s">
        <v>1817</v>
      </c>
      <c r="D1782" s="144" t="s">
        <v>1818</v>
      </c>
      <c r="E1782" s="144" t="s">
        <v>1938</v>
      </c>
      <c r="F1782" s="144"/>
      <c r="G1782" s="144" t="s">
        <v>70</v>
      </c>
      <c r="H1782" s="144" t="s">
        <v>1779</v>
      </c>
      <c r="I1782" s="144" t="s">
        <v>5547</v>
      </c>
      <c r="J1782" s="144" t="s">
        <v>1817</v>
      </c>
      <c r="K1782" s="144"/>
      <c r="L1782" s="144"/>
      <c r="M1782" s="144" t="s">
        <v>6432</v>
      </c>
      <c r="N1782" s="145">
        <v>60</v>
      </c>
      <c r="O1782" s="146" t="b">
        <v>0</v>
      </c>
      <c r="P1782" s="144" t="s">
        <v>3075</v>
      </c>
      <c r="Q1782" t="s">
        <v>1823</v>
      </c>
      <c r="R1782" t="s">
        <v>630</v>
      </c>
    </row>
    <row r="1783" spans="1:18" x14ac:dyDescent="0.25">
      <c r="A1783" s="144" t="s">
        <v>14508</v>
      </c>
      <c r="B1783" s="144" t="s">
        <v>885</v>
      </c>
      <c r="C1783" s="144" t="s">
        <v>1817</v>
      </c>
      <c r="D1783" s="144" t="s">
        <v>1818</v>
      </c>
      <c r="E1783" s="144" t="s">
        <v>1881</v>
      </c>
      <c r="F1783" s="144"/>
      <c r="G1783" s="144" t="s">
        <v>71</v>
      </c>
      <c r="H1783" s="144" t="s">
        <v>1777</v>
      </c>
      <c r="I1783" s="144" t="s">
        <v>5547</v>
      </c>
      <c r="J1783" s="144" t="s">
        <v>1817</v>
      </c>
      <c r="K1783" s="144"/>
      <c r="L1783" s="144"/>
      <c r="M1783" s="144" t="s">
        <v>6433</v>
      </c>
      <c r="N1783" s="145">
        <v>60</v>
      </c>
      <c r="O1783" s="146" t="b">
        <v>0</v>
      </c>
      <c r="P1783" s="144" t="s">
        <v>3075</v>
      </c>
      <c r="Q1783" t="s">
        <v>1823</v>
      </c>
      <c r="R1783" t="s">
        <v>630</v>
      </c>
    </row>
    <row r="1784" spans="1:18" x14ac:dyDescent="0.25">
      <c r="A1784" s="144" t="s">
        <v>14437</v>
      </c>
      <c r="B1784" s="144" t="s">
        <v>885</v>
      </c>
      <c r="C1784" s="144" t="s">
        <v>1817</v>
      </c>
      <c r="D1784" s="144" t="s">
        <v>1818</v>
      </c>
      <c r="E1784" s="144" t="s">
        <v>1971</v>
      </c>
      <c r="F1784" s="144"/>
      <c r="G1784" s="144" t="s">
        <v>71</v>
      </c>
      <c r="H1784" s="144" t="s">
        <v>1777</v>
      </c>
      <c r="I1784" s="144" t="s">
        <v>5547</v>
      </c>
      <c r="J1784" s="144" t="s">
        <v>1817</v>
      </c>
      <c r="K1784" s="144"/>
      <c r="L1784" s="144"/>
      <c r="M1784" s="144" t="s">
        <v>6434</v>
      </c>
      <c r="N1784" s="145">
        <v>60</v>
      </c>
      <c r="O1784" s="146" t="b">
        <v>0</v>
      </c>
      <c r="P1784" s="144" t="s">
        <v>3075</v>
      </c>
      <c r="Q1784" t="s">
        <v>1823</v>
      </c>
      <c r="R1784" t="s">
        <v>630</v>
      </c>
    </row>
    <row r="1785" spans="1:18" x14ac:dyDescent="0.25">
      <c r="A1785" s="144" t="s">
        <v>14003</v>
      </c>
      <c r="B1785" s="144" t="s">
        <v>885</v>
      </c>
      <c r="C1785" s="144" t="s">
        <v>1817</v>
      </c>
      <c r="D1785" s="144" t="s">
        <v>1818</v>
      </c>
      <c r="E1785" s="144" t="s">
        <v>2053</v>
      </c>
      <c r="F1785" s="144"/>
      <c r="G1785" s="144" t="s">
        <v>71</v>
      </c>
      <c r="H1785" s="144" t="s">
        <v>1777</v>
      </c>
      <c r="I1785" s="144" t="s">
        <v>5547</v>
      </c>
      <c r="J1785" s="144" t="s">
        <v>1817</v>
      </c>
      <c r="K1785" s="144"/>
      <c r="L1785" s="144"/>
      <c r="M1785" s="144" t="s">
        <v>6435</v>
      </c>
      <c r="N1785" s="145">
        <v>60</v>
      </c>
      <c r="O1785" s="146" t="b">
        <v>0</v>
      </c>
      <c r="P1785" s="144" t="s">
        <v>3075</v>
      </c>
      <c r="Q1785" t="s">
        <v>1823</v>
      </c>
      <c r="R1785" t="s">
        <v>630</v>
      </c>
    </row>
    <row r="1786" spans="1:18" x14ac:dyDescent="0.25">
      <c r="A1786" s="144" t="s">
        <v>14438</v>
      </c>
      <c r="B1786" s="144" t="s">
        <v>885</v>
      </c>
      <c r="C1786" s="144" t="s">
        <v>1817</v>
      </c>
      <c r="D1786" s="144" t="s">
        <v>1818</v>
      </c>
      <c r="E1786" s="144" t="s">
        <v>1971</v>
      </c>
      <c r="F1786" s="144"/>
      <c r="G1786" s="144" t="s">
        <v>71</v>
      </c>
      <c r="H1786" s="144" t="s">
        <v>1777</v>
      </c>
      <c r="I1786" s="144" t="s">
        <v>5547</v>
      </c>
      <c r="J1786" s="144" t="s">
        <v>1817</v>
      </c>
      <c r="K1786" s="144"/>
      <c r="L1786" s="144"/>
      <c r="M1786" s="144" t="s">
        <v>6436</v>
      </c>
      <c r="N1786" s="145">
        <v>60</v>
      </c>
      <c r="O1786" s="146" t="b">
        <v>0</v>
      </c>
      <c r="P1786" s="144" t="s">
        <v>3075</v>
      </c>
      <c r="Q1786" t="s">
        <v>1823</v>
      </c>
      <c r="R1786" t="s">
        <v>630</v>
      </c>
    </row>
    <row r="1787" spans="1:18" x14ac:dyDescent="0.25">
      <c r="A1787" s="144" t="s">
        <v>14643</v>
      </c>
      <c r="B1787" s="144" t="s">
        <v>885</v>
      </c>
      <c r="C1787" s="144" t="s">
        <v>1817</v>
      </c>
      <c r="D1787" s="144" t="s">
        <v>1818</v>
      </c>
      <c r="E1787" s="144" t="s">
        <v>1938</v>
      </c>
      <c r="F1787" s="144"/>
      <c r="G1787" s="144" t="s">
        <v>70</v>
      </c>
      <c r="H1787" s="144" t="s">
        <v>1779</v>
      </c>
      <c r="I1787" s="144" t="s">
        <v>5547</v>
      </c>
      <c r="J1787" s="144" t="s">
        <v>1817</v>
      </c>
      <c r="K1787" s="144"/>
      <c r="L1787" s="144"/>
      <c r="M1787" s="144" t="s">
        <v>6438</v>
      </c>
      <c r="N1787" s="145">
        <v>60</v>
      </c>
      <c r="O1787" s="146" t="b">
        <v>0</v>
      </c>
      <c r="P1787" s="144" t="s">
        <v>3075</v>
      </c>
      <c r="Q1787" t="s">
        <v>1823</v>
      </c>
      <c r="R1787" t="s">
        <v>630</v>
      </c>
    </row>
    <row r="1788" spans="1:18" x14ac:dyDescent="0.25">
      <c r="A1788" s="144" t="s">
        <v>14253</v>
      </c>
      <c r="B1788" s="144" t="s">
        <v>883</v>
      </c>
      <c r="C1788" s="144" t="s">
        <v>1817</v>
      </c>
      <c r="D1788" s="144" t="s">
        <v>1818</v>
      </c>
      <c r="E1788" s="144" t="s">
        <v>2030</v>
      </c>
      <c r="F1788" s="144"/>
      <c r="G1788" s="144" t="s">
        <v>70</v>
      </c>
      <c r="H1788" s="144" t="s">
        <v>1779</v>
      </c>
      <c r="I1788" s="144" t="s">
        <v>5547</v>
      </c>
      <c r="J1788" s="144" t="s">
        <v>1817</v>
      </c>
      <c r="K1788" s="144"/>
      <c r="L1788" s="144"/>
      <c r="M1788" s="144" t="s">
        <v>6440</v>
      </c>
      <c r="N1788" s="145">
        <v>60</v>
      </c>
      <c r="O1788" s="146" t="b">
        <v>0</v>
      </c>
      <c r="P1788" s="144" t="s">
        <v>3075</v>
      </c>
      <c r="Q1788" t="s">
        <v>1823</v>
      </c>
      <c r="R1788" t="s">
        <v>630</v>
      </c>
    </row>
    <row r="1789" spans="1:18" x14ac:dyDescent="0.25">
      <c r="A1789" s="144" t="s">
        <v>14509</v>
      </c>
      <c r="B1789" s="144" t="s">
        <v>885</v>
      </c>
      <c r="C1789" s="144" t="s">
        <v>1817</v>
      </c>
      <c r="D1789" s="144" t="s">
        <v>1818</v>
      </c>
      <c r="E1789" s="144" t="s">
        <v>1881</v>
      </c>
      <c r="F1789" s="144"/>
      <c r="G1789" s="144" t="s">
        <v>71</v>
      </c>
      <c r="H1789" s="144" t="s">
        <v>1777</v>
      </c>
      <c r="I1789" s="144" t="s">
        <v>5547</v>
      </c>
      <c r="J1789" s="144" t="s">
        <v>1817</v>
      </c>
      <c r="K1789" s="144"/>
      <c r="L1789" s="144"/>
      <c r="M1789" s="144" t="s">
        <v>6441</v>
      </c>
      <c r="N1789" s="145">
        <v>60</v>
      </c>
      <c r="O1789" s="146" t="b">
        <v>0</v>
      </c>
      <c r="P1789" s="144" t="s">
        <v>3075</v>
      </c>
      <c r="Q1789" t="s">
        <v>1823</v>
      </c>
      <c r="R1789" t="s">
        <v>630</v>
      </c>
    </row>
    <row r="1790" spans="1:18" x14ac:dyDescent="0.25">
      <c r="A1790" s="144" t="s">
        <v>14309</v>
      </c>
      <c r="B1790" s="144" t="s">
        <v>883</v>
      </c>
      <c r="C1790" s="144" t="s">
        <v>1817</v>
      </c>
      <c r="D1790" s="144" t="s">
        <v>1818</v>
      </c>
      <c r="E1790" s="144" t="s">
        <v>1926</v>
      </c>
      <c r="F1790" s="144"/>
      <c r="G1790" s="144" t="s">
        <v>70</v>
      </c>
      <c r="H1790" s="144" t="s">
        <v>1779</v>
      </c>
      <c r="I1790" s="144" t="s">
        <v>5547</v>
      </c>
      <c r="J1790" s="144" t="s">
        <v>1817</v>
      </c>
      <c r="K1790" s="144"/>
      <c r="L1790" s="144"/>
      <c r="M1790" s="144" t="s">
        <v>6442</v>
      </c>
      <c r="N1790" s="145">
        <v>60</v>
      </c>
      <c r="O1790" s="146" t="b">
        <v>0</v>
      </c>
      <c r="P1790" s="144" t="s">
        <v>3075</v>
      </c>
      <c r="Q1790" t="s">
        <v>1823</v>
      </c>
      <c r="R1790" t="s">
        <v>630</v>
      </c>
    </row>
    <row r="1791" spans="1:18" x14ac:dyDescent="0.25">
      <c r="A1791" s="144" t="s">
        <v>14510</v>
      </c>
      <c r="B1791" s="144" t="s">
        <v>885</v>
      </c>
      <c r="C1791" s="144" t="s">
        <v>1817</v>
      </c>
      <c r="D1791" s="144" t="s">
        <v>1818</v>
      </c>
      <c r="E1791" s="144" t="s">
        <v>1881</v>
      </c>
      <c r="F1791" s="144"/>
      <c r="G1791" s="144" t="s">
        <v>71</v>
      </c>
      <c r="H1791" s="144" t="s">
        <v>1777</v>
      </c>
      <c r="I1791" s="144" t="s">
        <v>5547</v>
      </c>
      <c r="J1791" s="144" t="s">
        <v>1817</v>
      </c>
      <c r="K1791" s="144"/>
      <c r="L1791" s="144"/>
      <c r="M1791" s="144" t="s">
        <v>6443</v>
      </c>
      <c r="N1791" s="145">
        <v>60</v>
      </c>
      <c r="O1791" s="146" t="b">
        <v>0</v>
      </c>
      <c r="P1791" s="144" t="s">
        <v>3075</v>
      </c>
      <c r="Q1791" t="s">
        <v>1823</v>
      </c>
      <c r="R1791" t="s">
        <v>630</v>
      </c>
    </row>
    <row r="1792" spans="1:18" x14ac:dyDescent="0.25">
      <c r="A1792" s="144" t="s">
        <v>14511</v>
      </c>
      <c r="B1792" s="144" t="s">
        <v>885</v>
      </c>
      <c r="C1792" s="144" t="s">
        <v>1817</v>
      </c>
      <c r="D1792" s="144" t="s">
        <v>1818</v>
      </c>
      <c r="E1792" s="144" t="s">
        <v>1881</v>
      </c>
      <c r="F1792" s="144"/>
      <c r="G1792" s="144" t="s">
        <v>71</v>
      </c>
      <c r="H1792" s="144" t="s">
        <v>1777</v>
      </c>
      <c r="I1792" s="144" t="s">
        <v>5547</v>
      </c>
      <c r="J1792" s="144" t="s">
        <v>1817</v>
      </c>
      <c r="K1792" s="144"/>
      <c r="L1792" s="144"/>
      <c r="M1792" s="144" t="s">
        <v>6444</v>
      </c>
      <c r="N1792" s="145">
        <v>60</v>
      </c>
      <c r="O1792" s="146" t="b">
        <v>0</v>
      </c>
      <c r="P1792" s="144" t="s">
        <v>3075</v>
      </c>
      <c r="Q1792" t="s">
        <v>1823</v>
      </c>
      <c r="R1792" t="s">
        <v>630</v>
      </c>
    </row>
    <row r="1793" spans="1:18" x14ac:dyDescent="0.25">
      <c r="A1793" s="144" t="s">
        <v>14004</v>
      </c>
      <c r="B1793" s="144" t="s">
        <v>885</v>
      </c>
      <c r="C1793" s="144" t="s">
        <v>1817</v>
      </c>
      <c r="D1793" s="144" t="s">
        <v>1818</v>
      </c>
      <c r="E1793" s="144" t="s">
        <v>2053</v>
      </c>
      <c r="F1793" s="144"/>
      <c r="G1793" s="144" t="s">
        <v>70</v>
      </c>
      <c r="H1793" s="144" t="s">
        <v>1779</v>
      </c>
      <c r="I1793" s="144" t="s">
        <v>5547</v>
      </c>
      <c r="J1793" s="144" t="s">
        <v>1817</v>
      </c>
      <c r="K1793" s="144"/>
      <c r="L1793" s="144"/>
      <c r="M1793" s="144" t="s">
        <v>6445</v>
      </c>
      <c r="N1793" s="145">
        <v>60</v>
      </c>
      <c r="O1793" s="146" t="b">
        <v>0</v>
      </c>
      <c r="P1793" s="144" t="s">
        <v>3075</v>
      </c>
      <c r="Q1793" t="s">
        <v>1823</v>
      </c>
      <c r="R1793" t="s">
        <v>630</v>
      </c>
    </row>
    <row r="1794" spans="1:18" x14ac:dyDescent="0.25">
      <c r="A1794" s="144" t="s">
        <v>13931</v>
      </c>
      <c r="B1794" s="144" t="s">
        <v>885</v>
      </c>
      <c r="C1794" s="144" t="s">
        <v>1817</v>
      </c>
      <c r="D1794" s="144" t="s">
        <v>1818</v>
      </c>
      <c r="E1794" s="144" t="s">
        <v>1832</v>
      </c>
      <c r="F1794" s="144"/>
      <c r="G1794" s="144" t="s">
        <v>70</v>
      </c>
      <c r="H1794" s="144" t="s">
        <v>1779</v>
      </c>
      <c r="I1794" s="144" t="s">
        <v>5547</v>
      </c>
      <c r="J1794" s="144" t="s">
        <v>1817</v>
      </c>
      <c r="K1794" s="144"/>
      <c r="L1794" s="144"/>
      <c r="M1794" s="144" t="s">
        <v>6446</v>
      </c>
      <c r="N1794" s="145">
        <v>60</v>
      </c>
      <c r="O1794" s="146" t="b">
        <v>0</v>
      </c>
      <c r="P1794" s="144" t="s">
        <v>3075</v>
      </c>
      <c r="Q1794" t="s">
        <v>1823</v>
      </c>
      <c r="R1794" t="s">
        <v>630</v>
      </c>
    </row>
    <row r="1795" spans="1:18" x14ac:dyDescent="0.25">
      <c r="A1795" s="144" t="s">
        <v>14973</v>
      </c>
      <c r="B1795" s="144" t="s">
        <v>885</v>
      </c>
      <c r="C1795" s="144" t="s">
        <v>1817</v>
      </c>
      <c r="D1795" s="144" t="s">
        <v>1818</v>
      </c>
      <c r="E1795" s="144" t="s">
        <v>1955</v>
      </c>
      <c r="F1795" s="144"/>
      <c r="G1795" s="144" t="s">
        <v>1786</v>
      </c>
      <c r="H1795" s="144" t="s">
        <v>1787</v>
      </c>
      <c r="I1795" s="144" t="s">
        <v>5547</v>
      </c>
      <c r="J1795" s="144" t="s">
        <v>1817</v>
      </c>
      <c r="K1795" s="144"/>
      <c r="L1795" s="144"/>
      <c r="M1795" s="144" t="s">
        <v>6447</v>
      </c>
      <c r="N1795" s="145">
        <v>60</v>
      </c>
      <c r="O1795" s="146" t="b">
        <v>0</v>
      </c>
      <c r="P1795" s="144" t="s">
        <v>3075</v>
      </c>
      <c r="Q1795" t="s">
        <v>1823</v>
      </c>
      <c r="R1795" t="s">
        <v>630</v>
      </c>
    </row>
    <row r="1796" spans="1:18" x14ac:dyDescent="0.25">
      <c r="A1796" s="144" t="s">
        <v>14644</v>
      </c>
      <c r="B1796" s="144" t="s">
        <v>885</v>
      </c>
      <c r="C1796" s="144" t="s">
        <v>1817</v>
      </c>
      <c r="D1796" s="144" t="s">
        <v>1818</v>
      </c>
      <c r="E1796" s="144" t="s">
        <v>1938</v>
      </c>
      <c r="F1796" s="144"/>
      <c r="G1796" s="144" t="s">
        <v>70</v>
      </c>
      <c r="H1796" s="144" t="s">
        <v>1779</v>
      </c>
      <c r="I1796" s="144" t="s">
        <v>5547</v>
      </c>
      <c r="J1796" s="144" t="s">
        <v>1817</v>
      </c>
      <c r="K1796" s="144"/>
      <c r="L1796" s="144"/>
      <c r="M1796" s="144" t="s">
        <v>6449</v>
      </c>
      <c r="N1796" s="145">
        <v>60</v>
      </c>
      <c r="O1796" s="146" t="b">
        <v>0</v>
      </c>
      <c r="P1796" s="144" t="s">
        <v>3075</v>
      </c>
      <c r="Q1796" t="s">
        <v>1823</v>
      </c>
      <c r="R1796" t="s">
        <v>630</v>
      </c>
    </row>
    <row r="1797" spans="1:18" x14ac:dyDescent="0.25">
      <c r="A1797" s="144" t="s">
        <v>14645</v>
      </c>
      <c r="B1797" s="144" t="s">
        <v>885</v>
      </c>
      <c r="C1797" s="144" t="s">
        <v>1817</v>
      </c>
      <c r="D1797" s="144" t="s">
        <v>1818</v>
      </c>
      <c r="E1797" s="144" t="s">
        <v>1938</v>
      </c>
      <c r="F1797" s="144"/>
      <c r="G1797" s="144" t="s">
        <v>70</v>
      </c>
      <c r="H1797" s="144" t="s">
        <v>1779</v>
      </c>
      <c r="I1797" s="144" t="s">
        <v>5547</v>
      </c>
      <c r="J1797" s="144" t="s">
        <v>1817</v>
      </c>
      <c r="K1797" s="144"/>
      <c r="L1797" s="144"/>
      <c r="M1797" s="144" t="s">
        <v>6450</v>
      </c>
      <c r="N1797" s="145">
        <v>60</v>
      </c>
      <c r="O1797" s="146" t="b">
        <v>0</v>
      </c>
      <c r="P1797" s="144" t="s">
        <v>3075</v>
      </c>
      <c r="Q1797" t="s">
        <v>1823</v>
      </c>
      <c r="R1797" t="s">
        <v>630</v>
      </c>
    </row>
    <row r="1798" spans="1:18" x14ac:dyDescent="0.25">
      <c r="A1798" s="144" t="s">
        <v>14512</v>
      </c>
      <c r="B1798" s="144" t="s">
        <v>885</v>
      </c>
      <c r="C1798" s="144" t="s">
        <v>1817</v>
      </c>
      <c r="D1798" s="144" t="s">
        <v>1818</v>
      </c>
      <c r="E1798" s="144" t="s">
        <v>1881</v>
      </c>
      <c r="F1798" s="144"/>
      <c r="G1798" s="144" t="s">
        <v>71</v>
      </c>
      <c r="H1798" s="144" t="s">
        <v>1777</v>
      </c>
      <c r="I1798" s="144" t="s">
        <v>5547</v>
      </c>
      <c r="J1798" s="144" t="s">
        <v>1817</v>
      </c>
      <c r="K1798" s="144"/>
      <c r="L1798" s="144"/>
      <c r="M1798" s="144" t="s">
        <v>6451</v>
      </c>
      <c r="N1798" s="145">
        <v>60</v>
      </c>
      <c r="O1798" s="146" t="b">
        <v>0</v>
      </c>
      <c r="P1798" s="144" t="s">
        <v>3075</v>
      </c>
      <c r="Q1798" t="s">
        <v>1823</v>
      </c>
      <c r="R1798" t="s">
        <v>630</v>
      </c>
    </row>
    <row r="1799" spans="1:18" x14ac:dyDescent="0.25">
      <c r="A1799" s="144" t="s">
        <v>14072</v>
      </c>
      <c r="B1799" s="144" t="s">
        <v>885</v>
      </c>
      <c r="C1799" s="144" t="s">
        <v>1817</v>
      </c>
      <c r="D1799" s="144" t="s">
        <v>1818</v>
      </c>
      <c r="E1799" s="144" t="s">
        <v>1911</v>
      </c>
      <c r="F1799" s="144"/>
      <c r="G1799" s="144" t="s">
        <v>71</v>
      </c>
      <c r="H1799" s="144" t="s">
        <v>1777</v>
      </c>
      <c r="I1799" s="144" t="s">
        <v>5547</v>
      </c>
      <c r="J1799" s="144" t="s">
        <v>1817</v>
      </c>
      <c r="K1799" s="144"/>
      <c r="L1799" s="144"/>
      <c r="M1799" s="144" t="s">
        <v>6452</v>
      </c>
      <c r="N1799" s="145">
        <v>60</v>
      </c>
      <c r="O1799" s="146" t="b">
        <v>0</v>
      </c>
      <c r="P1799" s="144" t="s">
        <v>3075</v>
      </c>
      <c r="Q1799" t="s">
        <v>1823</v>
      </c>
      <c r="R1799" t="s">
        <v>630</v>
      </c>
    </row>
    <row r="1800" spans="1:18" x14ac:dyDescent="0.25">
      <c r="A1800" s="144" t="s">
        <v>14129</v>
      </c>
      <c r="B1800" s="144" t="s">
        <v>885</v>
      </c>
      <c r="C1800" s="144" t="s">
        <v>1817</v>
      </c>
      <c r="D1800" s="144" t="s">
        <v>1818</v>
      </c>
      <c r="E1800" s="144" t="s">
        <v>2734</v>
      </c>
      <c r="F1800" s="144"/>
      <c r="G1800" s="144" t="s">
        <v>1786</v>
      </c>
      <c r="H1800" s="144" t="s">
        <v>1787</v>
      </c>
      <c r="I1800" s="144" t="s">
        <v>5547</v>
      </c>
      <c r="J1800" s="144" t="s">
        <v>1817</v>
      </c>
      <c r="K1800" s="144"/>
      <c r="L1800" s="144"/>
      <c r="M1800" s="144" t="s">
        <v>6453</v>
      </c>
      <c r="N1800" s="145">
        <v>60</v>
      </c>
      <c r="O1800" s="146" t="b">
        <v>0</v>
      </c>
      <c r="P1800" s="144" t="s">
        <v>3075</v>
      </c>
      <c r="Q1800" t="s">
        <v>1823</v>
      </c>
      <c r="R1800" t="s">
        <v>630</v>
      </c>
    </row>
    <row r="1801" spans="1:18" x14ac:dyDescent="0.25">
      <c r="A1801" s="144" t="s">
        <v>14073</v>
      </c>
      <c r="B1801" s="144" t="s">
        <v>885</v>
      </c>
      <c r="C1801" s="144" t="s">
        <v>1817</v>
      </c>
      <c r="D1801" s="144" t="s">
        <v>1818</v>
      </c>
      <c r="E1801" s="144" t="s">
        <v>1911</v>
      </c>
      <c r="F1801" s="144"/>
      <c r="G1801" s="144" t="s">
        <v>71</v>
      </c>
      <c r="H1801" s="144" t="s">
        <v>1777</v>
      </c>
      <c r="I1801" s="144" t="s">
        <v>5547</v>
      </c>
      <c r="J1801" s="144" t="s">
        <v>1817</v>
      </c>
      <c r="K1801" s="144"/>
      <c r="L1801" s="144"/>
      <c r="M1801" s="144" t="s">
        <v>6454</v>
      </c>
      <c r="N1801" s="145">
        <v>60</v>
      </c>
      <c r="O1801" s="146" t="b">
        <v>0</v>
      </c>
      <c r="P1801" s="144" t="s">
        <v>3075</v>
      </c>
      <c r="Q1801" t="s">
        <v>1823</v>
      </c>
      <c r="R1801" t="s">
        <v>630</v>
      </c>
    </row>
    <row r="1802" spans="1:18" x14ac:dyDescent="0.25">
      <c r="A1802" s="144" t="s">
        <v>14646</v>
      </c>
      <c r="B1802" s="144" t="s">
        <v>885</v>
      </c>
      <c r="C1802" s="144" t="s">
        <v>1817</v>
      </c>
      <c r="D1802" s="144" t="s">
        <v>1818</v>
      </c>
      <c r="E1802" s="144" t="s">
        <v>1938</v>
      </c>
      <c r="F1802" s="144"/>
      <c r="G1802" s="144" t="s">
        <v>70</v>
      </c>
      <c r="H1802" s="144" t="s">
        <v>1779</v>
      </c>
      <c r="I1802" s="144" t="s">
        <v>5547</v>
      </c>
      <c r="J1802" s="144" t="s">
        <v>1817</v>
      </c>
      <c r="K1802" s="144"/>
      <c r="L1802" s="144"/>
      <c r="M1802" s="144" t="s">
        <v>6455</v>
      </c>
      <c r="N1802" s="145">
        <v>60</v>
      </c>
      <c r="O1802" s="146" t="b">
        <v>0</v>
      </c>
      <c r="P1802" s="144" t="s">
        <v>3075</v>
      </c>
      <c r="Q1802" t="s">
        <v>1823</v>
      </c>
      <c r="R1802" t="s">
        <v>630</v>
      </c>
    </row>
    <row r="1803" spans="1:18" x14ac:dyDescent="0.25">
      <c r="A1803" s="144" t="s">
        <v>14439</v>
      </c>
      <c r="B1803" s="144" t="s">
        <v>885</v>
      </c>
      <c r="C1803" s="144" t="s">
        <v>1817</v>
      </c>
      <c r="D1803" s="144" t="s">
        <v>1818</v>
      </c>
      <c r="E1803" s="144" t="s">
        <v>1971</v>
      </c>
      <c r="F1803" s="144"/>
      <c r="G1803" s="144" t="s">
        <v>71</v>
      </c>
      <c r="H1803" s="144" t="s">
        <v>1777</v>
      </c>
      <c r="I1803" s="144" t="s">
        <v>5547</v>
      </c>
      <c r="J1803" s="144" t="s">
        <v>1817</v>
      </c>
      <c r="K1803" s="144"/>
      <c r="L1803" s="144"/>
      <c r="M1803" s="144" t="s">
        <v>6456</v>
      </c>
      <c r="N1803" s="145">
        <v>60</v>
      </c>
      <c r="O1803" s="146" t="b">
        <v>0</v>
      </c>
      <c r="P1803" s="144" t="s">
        <v>3075</v>
      </c>
      <c r="Q1803" t="s">
        <v>1823</v>
      </c>
      <c r="R1803" t="s">
        <v>630</v>
      </c>
    </row>
    <row r="1804" spans="1:18" x14ac:dyDescent="0.25">
      <c r="A1804" s="144" t="s">
        <v>14880</v>
      </c>
      <c r="B1804" s="144" t="s">
        <v>885</v>
      </c>
      <c r="C1804" s="144" t="s">
        <v>1817</v>
      </c>
      <c r="D1804" s="144" t="s">
        <v>1818</v>
      </c>
      <c r="E1804" s="144" t="s">
        <v>2072</v>
      </c>
      <c r="F1804" s="144"/>
      <c r="G1804" s="144" t="s">
        <v>1786</v>
      </c>
      <c r="H1804" s="144" t="s">
        <v>1787</v>
      </c>
      <c r="I1804" s="144" t="s">
        <v>5547</v>
      </c>
      <c r="J1804" s="144" t="s">
        <v>1817</v>
      </c>
      <c r="K1804" s="144"/>
      <c r="L1804" s="144"/>
      <c r="M1804" s="144" t="s">
        <v>6457</v>
      </c>
      <c r="N1804" s="145">
        <v>60</v>
      </c>
      <c r="O1804" s="146" t="b">
        <v>0</v>
      </c>
      <c r="P1804" s="144" t="s">
        <v>3075</v>
      </c>
      <c r="Q1804" t="s">
        <v>1823</v>
      </c>
      <c r="R1804" t="s">
        <v>630</v>
      </c>
    </row>
    <row r="1805" spans="1:18" x14ac:dyDescent="0.25">
      <c r="A1805" s="144" t="s">
        <v>14647</v>
      </c>
      <c r="B1805" s="144" t="s">
        <v>885</v>
      </c>
      <c r="C1805" s="144" t="s">
        <v>1817</v>
      </c>
      <c r="D1805" s="144" t="s">
        <v>1818</v>
      </c>
      <c r="E1805" s="144" t="s">
        <v>1938</v>
      </c>
      <c r="F1805" s="144"/>
      <c r="G1805" s="144" t="s">
        <v>70</v>
      </c>
      <c r="H1805" s="144" t="s">
        <v>1779</v>
      </c>
      <c r="I1805" s="144" t="s">
        <v>5547</v>
      </c>
      <c r="J1805" s="144" t="s">
        <v>1817</v>
      </c>
      <c r="K1805" s="144"/>
      <c r="L1805" s="144"/>
      <c r="M1805" s="144" t="s">
        <v>6458</v>
      </c>
      <c r="N1805" s="145">
        <v>60</v>
      </c>
      <c r="O1805" s="146" t="b">
        <v>0</v>
      </c>
      <c r="P1805" s="144" t="s">
        <v>3075</v>
      </c>
      <c r="Q1805" t="s">
        <v>1823</v>
      </c>
      <c r="R1805" t="s">
        <v>630</v>
      </c>
    </row>
    <row r="1806" spans="1:18" x14ac:dyDescent="0.25">
      <c r="A1806" s="144" t="s">
        <v>14005</v>
      </c>
      <c r="B1806" s="144" t="s">
        <v>885</v>
      </c>
      <c r="C1806" s="144" t="s">
        <v>1817</v>
      </c>
      <c r="D1806" s="144" t="s">
        <v>1818</v>
      </c>
      <c r="E1806" s="144" t="s">
        <v>2053</v>
      </c>
      <c r="F1806" s="144"/>
      <c r="G1806" s="144" t="s">
        <v>1786</v>
      </c>
      <c r="H1806" s="144" t="s">
        <v>1787</v>
      </c>
      <c r="I1806" s="144" t="s">
        <v>5547</v>
      </c>
      <c r="J1806" s="144" t="s">
        <v>1817</v>
      </c>
      <c r="K1806" s="144"/>
      <c r="L1806" s="144"/>
      <c r="M1806" s="144" t="s">
        <v>6459</v>
      </c>
      <c r="N1806" s="145">
        <v>60</v>
      </c>
      <c r="O1806" s="146" t="b">
        <v>0</v>
      </c>
      <c r="P1806" s="144" t="s">
        <v>3075</v>
      </c>
      <c r="Q1806" t="s">
        <v>1823</v>
      </c>
      <c r="R1806" t="s">
        <v>630</v>
      </c>
    </row>
    <row r="1807" spans="1:18" x14ac:dyDescent="0.25">
      <c r="A1807" s="144" t="s">
        <v>14130</v>
      </c>
      <c r="B1807" s="144" t="s">
        <v>885</v>
      </c>
      <c r="C1807" s="144" t="s">
        <v>1817</v>
      </c>
      <c r="D1807" s="144" t="s">
        <v>1818</v>
      </c>
      <c r="E1807" s="144" t="s">
        <v>2734</v>
      </c>
      <c r="F1807" s="144"/>
      <c r="G1807" s="144" t="s">
        <v>1786</v>
      </c>
      <c r="H1807" s="144" t="s">
        <v>1787</v>
      </c>
      <c r="I1807" s="144" t="s">
        <v>5547</v>
      </c>
      <c r="J1807" s="144" t="s">
        <v>1817</v>
      </c>
      <c r="K1807" s="144"/>
      <c r="L1807" s="144"/>
      <c r="M1807" s="144" t="s">
        <v>6460</v>
      </c>
      <c r="N1807" s="145">
        <v>60</v>
      </c>
      <c r="O1807" s="146" t="b">
        <v>0</v>
      </c>
      <c r="P1807" s="144" t="s">
        <v>3075</v>
      </c>
      <c r="Q1807" t="s">
        <v>1823</v>
      </c>
      <c r="R1807" t="s">
        <v>630</v>
      </c>
    </row>
    <row r="1808" spans="1:18" x14ac:dyDescent="0.25">
      <c r="A1808" s="144" t="s">
        <v>14006</v>
      </c>
      <c r="B1808" s="144" t="s">
        <v>885</v>
      </c>
      <c r="C1808" s="144" t="s">
        <v>1817</v>
      </c>
      <c r="D1808" s="144" t="s">
        <v>1818</v>
      </c>
      <c r="E1808" s="144" t="s">
        <v>2053</v>
      </c>
      <c r="F1808" s="144"/>
      <c r="G1808" s="144" t="s">
        <v>1786</v>
      </c>
      <c r="H1808" s="144" t="s">
        <v>1787</v>
      </c>
      <c r="I1808" s="144" t="s">
        <v>5547</v>
      </c>
      <c r="J1808" s="144" t="s">
        <v>1817</v>
      </c>
      <c r="K1808" s="144"/>
      <c r="L1808" s="144"/>
      <c r="M1808" s="144" t="s">
        <v>6461</v>
      </c>
      <c r="N1808" s="145">
        <v>60</v>
      </c>
      <c r="O1808" s="146" t="b">
        <v>0</v>
      </c>
      <c r="P1808" s="144" t="s">
        <v>3075</v>
      </c>
      <c r="Q1808" t="s">
        <v>1823</v>
      </c>
      <c r="R1808" t="s">
        <v>630</v>
      </c>
    </row>
    <row r="1809" spans="1:18" x14ac:dyDescent="0.25">
      <c r="A1809" s="144" t="s">
        <v>14974</v>
      </c>
      <c r="B1809" s="144" t="s">
        <v>885</v>
      </c>
      <c r="C1809" s="144" t="s">
        <v>1817</v>
      </c>
      <c r="D1809" s="144" t="s">
        <v>1818</v>
      </c>
      <c r="E1809" s="144" t="s">
        <v>1955</v>
      </c>
      <c r="F1809" s="144"/>
      <c r="G1809" s="144" t="s">
        <v>1786</v>
      </c>
      <c r="H1809" s="144" t="s">
        <v>1787</v>
      </c>
      <c r="I1809" s="144" t="s">
        <v>5547</v>
      </c>
      <c r="J1809" s="144" t="s">
        <v>1817</v>
      </c>
      <c r="K1809" s="144"/>
      <c r="L1809" s="144"/>
      <c r="M1809" s="144" t="s">
        <v>6409</v>
      </c>
      <c r="N1809" s="145">
        <v>60</v>
      </c>
      <c r="O1809" s="146" t="b">
        <v>0</v>
      </c>
      <c r="P1809" s="144" t="s">
        <v>3075</v>
      </c>
      <c r="Q1809" t="s">
        <v>1823</v>
      </c>
      <c r="R1809" t="s">
        <v>630</v>
      </c>
    </row>
    <row r="1810" spans="1:18" x14ac:dyDescent="0.25">
      <c r="A1810" s="144" t="s">
        <v>14254</v>
      </c>
      <c r="B1810" s="144" t="s">
        <v>883</v>
      </c>
      <c r="C1810" s="144" t="s">
        <v>1817</v>
      </c>
      <c r="D1810" s="144" t="s">
        <v>1818</v>
      </c>
      <c r="E1810" s="144" t="s">
        <v>2030</v>
      </c>
      <c r="F1810" s="144"/>
      <c r="G1810" s="144" t="s">
        <v>70</v>
      </c>
      <c r="H1810" s="144" t="s">
        <v>1779</v>
      </c>
      <c r="I1810" s="144" t="s">
        <v>5547</v>
      </c>
      <c r="J1810" s="144" t="s">
        <v>1817</v>
      </c>
      <c r="K1810" s="144"/>
      <c r="L1810" s="144"/>
      <c r="M1810" s="144" t="s">
        <v>6463</v>
      </c>
      <c r="N1810" s="145">
        <v>60</v>
      </c>
      <c r="O1810" s="146" t="b">
        <v>0</v>
      </c>
      <c r="P1810" s="144" t="s">
        <v>3075</v>
      </c>
      <c r="Q1810" t="s">
        <v>1823</v>
      </c>
      <c r="R1810" t="s">
        <v>630</v>
      </c>
    </row>
    <row r="1811" spans="1:18" x14ac:dyDescent="0.25">
      <c r="A1811" s="144" t="s">
        <v>14255</v>
      </c>
      <c r="B1811" s="144" t="s">
        <v>883</v>
      </c>
      <c r="C1811" s="144" t="s">
        <v>1817</v>
      </c>
      <c r="D1811" s="144" t="s">
        <v>1818</v>
      </c>
      <c r="E1811" s="144" t="s">
        <v>2030</v>
      </c>
      <c r="F1811" s="144"/>
      <c r="G1811" s="144" t="s">
        <v>70</v>
      </c>
      <c r="H1811" s="144" t="s">
        <v>1779</v>
      </c>
      <c r="I1811" s="144" t="s">
        <v>5547</v>
      </c>
      <c r="J1811" s="144" t="s">
        <v>1817</v>
      </c>
      <c r="K1811" s="144"/>
      <c r="L1811" s="144"/>
      <c r="M1811" s="144" t="s">
        <v>6464</v>
      </c>
      <c r="N1811" s="145">
        <v>60</v>
      </c>
      <c r="O1811" s="146" t="b">
        <v>0</v>
      </c>
      <c r="P1811" s="144" t="s">
        <v>3075</v>
      </c>
      <c r="Q1811" t="s">
        <v>1823</v>
      </c>
      <c r="R1811" t="s">
        <v>630</v>
      </c>
    </row>
    <row r="1812" spans="1:18" x14ac:dyDescent="0.25">
      <c r="A1812" s="144" t="s">
        <v>14360</v>
      </c>
      <c r="B1812" s="144" t="s">
        <v>885</v>
      </c>
      <c r="C1812" s="144" t="s">
        <v>1817</v>
      </c>
      <c r="D1812" s="144" t="s">
        <v>1818</v>
      </c>
      <c r="E1812" s="144" t="s">
        <v>1819</v>
      </c>
      <c r="F1812" s="144"/>
      <c r="G1812" s="144" t="s">
        <v>1784</v>
      </c>
      <c r="H1812" s="144" t="s">
        <v>1785</v>
      </c>
      <c r="I1812" s="144" t="s">
        <v>5547</v>
      </c>
      <c r="J1812" s="144" t="s">
        <v>1817</v>
      </c>
      <c r="K1812" s="144"/>
      <c r="L1812" s="144"/>
      <c r="M1812" s="144" t="s">
        <v>6465</v>
      </c>
      <c r="N1812" s="145">
        <v>60</v>
      </c>
      <c r="O1812" s="146" t="b">
        <v>0</v>
      </c>
      <c r="P1812" s="144" t="s">
        <v>3075</v>
      </c>
      <c r="Q1812" t="s">
        <v>1823</v>
      </c>
      <c r="R1812" t="s">
        <v>630</v>
      </c>
    </row>
    <row r="1813" spans="1:18" x14ac:dyDescent="0.25">
      <c r="A1813" s="144" t="s">
        <v>13932</v>
      </c>
      <c r="B1813" s="144" t="s">
        <v>885</v>
      </c>
      <c r="C1813" s="144" t="s">
        <v>1817</v>
      </c>
      <c r="D1813" s="144" t="s">
        <v>1818</v>
      </c>
      <c r="E1813" s="144" t="s">
        <v>1832</v>
      </c>
      <c r="F1813" s="144"/>
      <c r="G1813" s="144" t="s">
        <v>70</v>
      </c>
      <c r="H1813" s="144" t="s">
        <v>1779</v>
      </c>
      <c r="I1813" s="144" t="s">
        <v>5547</v>
      </c>
      <c r="J1813" s="144" t="s">
        <v>1817</v>
      </c>
      <c r="K1813" s="144"/>
      <c r="L1813" s="144"/>
      <c r="M1813" s="144" t="s">
        <v>6466</v>
      </c>
      <c r="N1813" s="145">
        <v>60</v>
      </c>
      <c r="O1813" s="146" t="b">
        <v>0</v>
      </c>
      <c r="P1813" s="144" t="s">
        <v>3075</v>
      </c>
      <c r="Q1813" t="s">
        <v>1823</v>
      </c>
      <c r="R1813" t="s">
        <v>630</v>
      </c>
    </row>
    <row r="1814" spans="1:18" x14ac:dyDescent="0.25">
      <c r="A1814" s="144" t="s">
        <v>14648</v>
      </c>
      <c r="B1814" s="144" t="s">
        <v>885</v>
      </c>
      <c r="C1814" s="144" t="s">
        <v>1817</v>
      </c>
      <c r="D1814" s="144" t="s">
        <v>1818</v>
      </c>
      <c r="E1814" s="144" t="s">
        <v>1938</v>
      </c>
      <c r="F1814" s="144"/>
      <c r="G1814" s="144" t="s">
        <v>70</v>
      </c>
      <c r="H1814" s="144" t="s">
        <v>1779</v>
      </c>
      <c r="I1814" s="144" t="s">
        <v>5547</v>
      </c>
      <c r="J1814" s="144" t="s">
        <v>1817</v>
      </c>
      <c r="K1814" s="144"/>
      <c r="L1814" s="144"/>
      <c r="M1814" s="144" t="s">
        <v>6467</v>
      </c>
      <c r="N1814" s="145">
        <v>60</v>
      </c>
      <c r="O1814" s="146" t="b">
        <v>0</v>
      </c>
      <c r="P1814" s="144" t="s">
        <v>3075</v>
      </c>
      <c r="Q1814" t="s">
        <v>1823</v>
      </c>
      <c r="R1814" t="s">
        <v>630</v>
      </c>
    </row>
    <row r="1815" spans="1:18" x14ac:dyDescent="0.25">
      <c r="A1815" s="144" t="s">
        <v>14221</v>
      </c>
      <c r="B1815" s="144" t="s">
        <v>885</v>
      </c>
      <c r="C1815" s="144" t="s">
        <v>1817</v>
      </c>
      <c r="D1815" s="144" t="s">
        <v>1818</v>
      </c>
      <c r="E1815" s="144" t="s">
        <v>1930</v>
      </c>
      <c r="F1815" s="144"/>
      <c r="G1815" s="144" t="s">
        <v>71</v>
      </c>
      <c r="H1815" s="144" t="s">
        <v>1777</v>
      </c>
      <c r="I1815" s="144" t="s">
        <v>5547</v>
      </c>
      <c r="J1815" s="144" t="s">
        <v>1817</v>
      </c>
      <c r="K1815" s="144"/>
      <c r="L1815" s="144"/>
      <c r="M1815" s="144" t="s">
        <v>6468</v>
      </c>
      <c r="N1815" s="145">
        <v>60</v>
      </c>
      <c r="O1815" s="146" t="b">
        <v>0</v>
      </c>
      <c r="P1815" s="144" t="s">
        <v>3075</v>
      </c>
      <c r="Q1815" t="s">
        <v>1823</v>
      </c>
      <c r="R1815" t="s">
        <v>630</v>
      </c>
    </row>
    <row r="1816" spans="1:18" x14ac:dyDescent="0.25">
      <c r="A1816" s="144" t="s">
        <v>14256</v>
      </c>
      <c r="B1816" s="144" t="s">
        <v>883</v>
      </c>
      <c r="C1816" s="144" t="s">
        <v>1817</v>
      </c>
      <c r="D1816" s="144" t="s">
        <v>1818</v>
      </c>
      <c r="E1816" s="144" t="s">
        <v>2030</v>
      </c>
      <c r="F1816" s="144"/>
      <c r="G1816" s="144" t="s">
        <v>70</v>
      </c>
      <c r="H1816" s="144" t="s">
        <v>1779</v>
      </c>
      <c r="I1816" s="144" t="s">
        <v>5547</v>
      </c>
      <c r="J1816" s="144" t="s">
        <v>1817</v>
      </c>
      <c r="K1816" s="144"/>
      <c r="L1816" s="144"/>
      <c r="M1816" s="144" t="s">
        <v>6469</v>
      </c>
      <c r="N1816" s="145">
        <v>60</v>
      </c>
      <c r="O1816" s="146" t="b">
        <v>0</v>
      </c>
      <c r="P1816" s="144" t="s">
        <v>3075</v>
      </c>
      <c r="Q1816" t="s">
        <v>1823</v>
      </c>
      <c r="R1816" t="s">
        <v>630</v>
      </c>
    </row>
    <row r="1817" spans="1:18" x14ac:dyDescent="0.25">
      <c r="A1817" s="144" t="s">
        <v>14881</v>
      </c>
      <c r="B1817" s="144" t="s">
        <v>885</v>
      </c>
      <c r="C1817" s="144" t="s">
        <v>1817</v>
      </c>
      <c r="D1817" s="144" t="s">
        <v>1818</v>
      </c>
      <c r="E1817" s="144" t="s">
        <v>2072</v>
      </c>
      <c r="F1817" s="144"/>
      <c r="G1817" s="144" t="s">
        <v>1786</v>
      </c>
      <c r="H1817" s="144" t="s">
        <v>1787</v>
      </c>
      <c r="I1817" s="144" t="s">
        <v>5547</v>
      </c>
      <c r="J1817" s="144" t="s">
        <v>1817</v>
      </c>
      <c r="K1817" s="144"/>
      <c r="L1817" s="144"/>
      <c r="M1817" s="144" t="s">
        <v>6470</v>
      </c>
      <c r="N1817" s="145">
        <v>60</v>
      </c>
      <c r="O1817" s="146" t="b">
        <v>0</v>
      </c>
      <c r="P1817" s="144" t="s">
        <v>3075</v>
      </c>
      <c r="Q1817" t="s">
        <v>1823</v>
      </c>
      <c r="R1817" t="s">
        <v>630</v>
      </c>
    </row>
    <row r="1818" spans="1:18" x14ac:dyDescent="0.25">
      <c r="A1818" s="144" t="s">
        <v>14975</v>
      </c>
      <c r="B1818" s="144" t="s">
        <v>885</v>
      </c>
      <c r="C1818" s="144" t="s">
        <v>1817</v>
      </c>
      <c r="D1818" s="144" t="s">
        <v>1818</v>
      </c>
      <c r="E1818" s="144" t="s">
        <v>1955</v>
      </c>
      <c r="F1818" s="144"/>
      <c r="G1818" s="144" t="s">
        <v>1786</v>
      </c>
      <c r="H1818" s="144" t="s">
        <v>1787</v>
      </c>
      <c r="I1818" s="144" t="s">
        <v>5547</v>
      </c>
      <c r="J1818" s="144" t="s">
        <v>1817</v>
      </c>
      <c r="K1818" s="144"/>
      <c r="L1818" s="144"/>
      <c r="M1818" s="144" t="s">
        <v>6471</v>
      </c>
      <c r="N1818" s="145">
        <v>60</v>
      </c>
      <c r="O1818" s="146" t="b">
        <v>0</v>
      </c>
      <c r="P1818" s="144" t="s">
        <v>3075</v>
      </c>
      <c r="Q1818" t="s">
        <v>1823</v>
      </c>
      <c r="R1818" t="s">
        <v>630</v>
      </c>
    </row>
    <row r="1819" spans="1:18" x14ac:dyDescent="0.25">
      <c r="A1819" s="144" t="s">
        <v>14440</v>
      </c>
      <c r="B1819" s="144" t="s">
        <v>885</v>
      </c>
      <c r="C1819" s="144" t="s">
        <v>1817</v>
      </c>
      <c r="D1819" s="144" t="s">
        <v>1818</v>
      </c>
      <c r="E1819" s="144" t="s">
        <v>1971</v>
      </c>
      <c r="F1819" s="144"/>
      <c r="G1819" s="144" t="s">
        <v>71</v>
      </c>
      <c r="H1819" s="144" t="s">
        <v>1777</v>
      </c>
      <c r="I1819" s="144" t="s">
        <v>5547</v>
      </c>
      <c r="J1819" s="144" t="s">
        <v>1817</v>
      </c>
      <c r="K1819" s="144"/>
      <c r="L1819" s="144"/>
      <c r="M1819" s="144" t="s">
        <v>6472</v>
      </c>
      <c r="N1819" s="145">
        <v>60</v>
      </c>
      <c r="O1819" s="146" t="b">
        <v>0</v>
      </c>
      <c r="P1819" s="144" t="s">
        <v>3075</v>
      </c>
      <c r="Q1819" t="s">
        <v>1823</v>
      </c>
      <c r="R1819" t="s">
        <v>630</v>
      </c>
    </row>
    <row r="1820" spans="1:18" x14ac:dyDescent="0.25">
      <c r="A1820" s="144" t="s">
        <v>14441</v>
      </c>
      <c r="B1820" s="144" t="s">
        <v>885</v>
      </c>
      <c r="C1820" s="144" t="s">
        <v>1817</v>
      </c>
      <c r="D1820" s="144" t="s">
        <v>1818</v>
      </c>
      <c r="E1820" s="144" t="s">
        <v>1971</v>
      </c>
      <c r="F1820" s="144"/>
      <c r="G1820" s="144" t="s">
        <v>71</v>
      </c>
      <c r="H1820" s="144" t="s">
        <v>1777</v>
      </c>
      <c r="I1820" s="144" t="s">
        <v>5547</v>
      </c>
      <c r="J1820" s="144" t="s">
        <v>1817</v>
      </c>
      <c r="K1820" s="144"/>
      <c r="L1820" s="144"/>
      <c r="M1820" s="144" t="s">
        <v>6473</v>
      </c>
      <c r="N1820" s="145">
        <v>60</v>
      </c>
      <c r="O1820" s="146" t="b">
        <v>0</v>
      </c>
      <c r="P1820" s="144" t="s">
        <v>3075</v>
      </c>
      <c r="Q1820" t="s">
        <v>1823</v>
      </c>
      <c r="R1820" t="s">
        <v>630</v>
      </c>
    </row>
    <row r="1821" spans="1:18" x14ac:dyDescent="0.25">
      <c r="A1821" s="144" t="s">
        <v>14831</v>
      </c>
      <c r="B1821" s="144" t="s">
        <v>885</v>
      </c>
      <c r="C1821" s="144" t="s">
        <v>1817</v>
      </c>
      <c r="D1821" s="144" t="s">
        <v>1818</v>
      </c>
      <c r="E1821" s="144" t="s">
        <v>1858</v>
      </c>
      <c r="F1821" s="144"/>
      <c r="G1821" s="144" t="s">
        <v>1786</v>
      </c>
      <c r="H1821" s="144" t="s">
        <v>1787</v>
      </c>
      <c r="I1821" s="144" t="s">
        <v>5547</v>
      </c>
      <c r="J1821" s="144" t="s">
        <v>1817</v>
      </c>
      <c r="K1821" s="144"/>
      <c r="L1821" s="144"/>
      <c r="M1821" s="144" t="s">
        <v>6474</v>
      </c>
      <c r="N1821" s="145">
        <v>60</v>
      </c>
      <c r="O1821" s="146" t="b">
        <v>0</v>
      </c>
      <c r="P1821" s="144" t="s">
        <v>3075</v>
      </c>
      <c r="Q1821" t="s">
        <v>1823</v>
      </c>
      <c r="R1821" t="s">
        <v>630</v>
      </c>
    </row>
    <row r="1822" spans="1:18" x14ac:dyDescent="0.25">
      <c r="A1822" s="144" t="s">
        <v>14649</v>
      </c>
      <c r="B1822" s="144" t="s">
        <v>885</v>
      </c>
      <c r="C1822" s="144" t="s">
        <v>1817</v>
      </c>
      <c r="D1822" s="144" t="s">
        <v>1818</v>
      </c>
      <c r="E1822" s="144" t="s">
        <v>1938</v>
      </c>
      <c r="F1822" s="144"/>
      <c r="G1822" s="144" t="s">
        <v>70</v>
      </c>
      <c r="H1822" s="144" t="s">
        <v>1779</v>
      </c>
      <c r="I1822" s="144" t="s">
        <v>5547</v>
      </c>
      <c r="J1822" s="144" t="s">
        <v>1817</v>
      </c>
      <c r="K1822" s="144"/>
      <c r="L1822" s="144"/>
      <c r="M1822" s="144" t="s">
        <v>6475</v>
      </c>
      <c r="N1822" s="145">
        <v>60</v>
      </c>
      <c r="O1822" s="146" t="b">
        <v>0</v>
      </c>
      <c r="P1822" s="144" t="s">
        <v>3075</v>
      </c>
      <c r="Q1822" t="s">
        <v>1823</v>
      </c>
      <c r="R1822" t="s">
        <v>630</v>
      </c>
    </row>
    <row r="1823" spans="1:18" x14ac:dyDescent="0.25">
      <c r="A1823" s="144" t="s">
        <v>14650</v>
      </c>
      <c r="B1823" s="144" t="s">
        <v>885</v>
      </c>
      <c r="C1823" s="144" t="s">
        <v>1817</v>
      </c>
      <c r="D1823" s="144" t="s">
        <v>1818</v>
      </c>
      <c r="E1823" s="144" t="s">
        <v>1938</v>
      </c>
      <c r="F1823" s="144"/>
      <c r="G1823" s="144" t="s">
        <v>70</v>
      </c>
      <c r="H1823" s="144" t="s">
        <v>1779</v>
      </c>
      <c r="I1823" s="144" t="s">
        <v>5547</v>
      </c>
      <c r="J1823" s="144" t="s">
        <v>1817</v>
      </c>
      <c r="K1823" s="144"/>
      <c r="L1823" s="144"/>
      <c r="M1823" s="144" t="s">
        <v>6476</v>
      </c>
      <c r="N1823" s="145">
        <v>60</v>
      </c>
      <c r="O1823" s="146" t="b">
        <v>0</v>
      </c>
      <c r="P1823" s="144" t="s">
        <v>3075</v>
      </c>
      <c r="Q1823" t="s">
        <v>1823</v>
      </c>
      <c r="R1823" t="s">
        <v>630</v>
      </c>
    </row>
    <row r="1824" spans="1:18" x14ac:dyDescent="0.25">
      <c r="A1824" s="144" t="s">
        <v>14651</v>
      </c>
      <c r="B1824" s="144" t="s">
        <v>885</v>
      </c>
      <c r="C1824" s="144" t="s">
        <v>1817</v>
      </c>
      <c r="D1824" s="144" t="s">
        <v>1818</v>
      </c>
      <c r="E1824" s="144" t="s">
        <v>1938</v>
      </c>
      <c r="F1824" s="144"/>
      <c r="G1824" s="144" t="s">
        <v>70</v>
      </c>
      <c r="H1824" s="144" t="s">
        <v>1779</v>
      </c>
      <c r="I1824" s="144" t="s">
        <v>5547</v>
      </c>
      <c r="J1824" s="144" t="s">
        <v>1817</v>
      </c>
      <c r="K1824" s="144"/>
      <c r="L1824" s="144"/>
      <c r="M1824" s="144" t="s">
        <v>6477</v>
      </c>
      <c r="N1824" s="145">
        <v>60</v>
      </c>
      <c r="O1824" s="146" t="b">
        <v>0</v>
      </c>
      <c r="P1824" s="144" t="s">
        <v>3075</v>
      </c>
      <c r="Q1824" t="s">
        <v>1823</v>
      </c>
      <c r="R1824" t="s">
        <v>630</v>
      </c>
    </row>
    <row r="1825" spans="1:18" x14ac:dyDescent="0.25">
      <c r="A1825" s="144" t="s">
        <v>14652</v>
      </c>
      <c r="B1825" s="144" t="s">
        <v>885</v>
      </c>
      <c r="C1825" s="144" t="s">
        <v>1817</v>
      </c>
      <c r="D1825" s="144" t="s">
        <v>1818</v>
      </c>
      <c r="E1825" s="144" t="s">
        <v>1938</v>
      </c>
      <c r="F1825" s="144"/>
      <c r="G1825" s="144" t="s">
        <v>70</v>
      </c>
      <c r="H1825" s="144" t="s">
        <v>1779</v>
      </c>
      <c r="I1825" s="144" t="s">
        <v>5547</v>
      </c>
      <c r="J1825" s="144" t="s">
        <v>1817</v>
      </c>
      <c r="K1825" s="144"/>
      <c r="L1825" s="144"/>
      <c r="M1825" s="144" t="s">
        <v>6478</v>
      </c>
      <c r="N1825" s="145">
        <v>60</v>
      </c>
      <c r="O1825" s="146" t="b">
        <v>0</v>
      </c>
      <c r="P1825" s="144" t="s">
        <v>3075</v>
      </c>
      <c r="Q1825" t="s">
        <v>1823</v>
      </c>
      <c r="R1825" t="s">
        <v>630</v>
      </c>
    </row>
    <row r="1826" spans="1:18" x14ac:dyDescent="0.25">
      <c r="A1826" s="144" t="s">
        <v>14653</v>
      </c>
      <c r="B1826" s="144" t="s">
        <v>885</v>
      </c>
      <c r="C1826" s="144" t="s">
        <v>1817</v>
      </c>
      <c r="D1826" s="144" t="s">
        <v>1818</v>
      </c>
      <c r="E1826" s="144" t="s">
        <v>1938</v>
      </c>
      <c r="F1826" s="144"/>
      <c r="G1826" s="144" t="s">
        <v>70</v>
      </c>
      <c r="H1826" s="144" t="s">
        <v>1779</v>
      </c>
      <c r="I1826" s="144" t="s">
        <v>5547</v>
      </c>
      <c r="J1826" s="144" t="s">
        <v>1817</v>
      </c>
      <c r="K1826" s="144"/>
      <c r="L1826" s="144"/>
      <c r="M1826" s="144" t="s">
        <v>6479</v>
      </c>
      <c r="N1826" s="145">
        <v>60</v>
      </c>
      <c r="O1826" s="146" t="b">
        <v>0</v>
      </c>
      <c r="P1826" s="144" t="s">
        <v>3075</v>
      </c>
      <c r="Q1826" t="s">
        <v>1823</v>
      </c>
      <c r="R1826" t="s">
        <v>630</v>
      </c>
    </row>
    <row r="1827" spans="1:18" x14ac:dyDescent="0.25">
      <c r="A1827" s="144" t="s">
        <v>14131</v>
      </c>
      <c r="B1827" s="144" t="s">
        <v>885</v>
      </c>
      <c r="C1827" s="144" t="s">
        <v>1817</v>
      </c>
      <c r="D1827" s="144" t="s">
        <v>1818</v>
      </c>
      <c r="E1827" s="144" t="s">
        <v>2734</v>
      </c>
      <c r="F1827" s="144"/>
      <c r="G1827" s="144" t="s">
        <v>71</v>
      </c>
      <c r="H1827" s="144" t="s">
        <v>1777</v>
      </c>
      <c r="I1827" s="144" t="s">
        <v>5547</v>
      </c>
      <c r="J1827" s="144" t="s">
        <v>1817</v>
      </c>
      <c r="K1827" s="144"/>
      <c r="L1827" s="144"/>
      <c r="M1827" s="144" t="s">
        <v>6481</v>
      </c>
      <c r="N1827" s="145">
        <v>60</v>
      </c>
      <c r="O1827" s="146" t="b">
        <v>0</v>
      </c>
      <c r="P1827" s="144" t="s">
        <v>3075</v>
      </c>
      <c r="Q1827" t="s">
        <v>1823</v>
      </c>
      <c r="R1827" t="s">
        <v>630</v>
      </c>
    </row>
    <row r="1828" spans="1:18" x14ac:dyDescent="0.25">
      <c r="A1828" s="144" t="s">
        <v>13835</v>
      </c>
      <c r="B1828" s="144" t="s">
        <v>883</v>
      </c>
      <c r="C1828" s="144" t="s">
        <v>1817</v>
      </c>
      <c r="D1828" s="144" t="s">
        <v>1818</v>
      </c>
      <c r="E1828" s="144" t="s">
        <v>2086</v>
      </c>
      <c r="F1828" s="144"/>
      <c r="G1828" s="144" t="s">
        <v>70</v>
      </c>
      <c r="H1828" s="144" t="s">
        <v>1779</v>
      </c>
      <c r="I1828" s="144" t="s">
        <v>5547</v>
      </c>
      <c r="J1828" s="144" t="s">
        <v>1817</v>
      </c>
      <c r="K1828" s="144"/>
      <c r="L1828" s="144"/>
      <c r="M1828" s="144" t="s">
        <v>6482</v>
      </c>
      <c r="N1828" s="145">
        <v>60</v>
      </c>
      <c r="O1828" s="146" t="b">
        <v>0</v>
      </c>
      <c r="P1828" s="144" t="s">
        <v>3075</v>
      </c>
      <c r="Q1828" t="s">
        <v>1823</v>
      </c>
      <c r="R1828" t="s">
        <v>630</v>
      </c>
    </row>
    <row r="1829" spans="1:18" x14ac:dyDescent="0.25">
      <c r="A1829" s="144" t="s">
        <v>14513</v>
      </c>
      <c r="B1829" s="144" t="s">
        <v>885</v>
      </c>
      <c r="C1829" s="144" t="s">
        <v>1817</v>
      </c>
      <c r="D1829" s="144" t="s">
        <v>1818</v>
      </c>
      <c r="E1829" s="144" t="s">
        <v>1881</v>
      </c>
      <c r="F1829" s="144"/>
      <c r="G1829" s="144" t="s">
        <v>71</v>
      </c>
      <c r="H1829" s="144" t="s">
        <v>1777</v>
      </c>
      <c r="I1829" s="144" t="s">
        <v>5547</v>
      </c>
      <c r="J1829" s="144" t="s">
        <v>1817</v>
      </c>
      <c r="K1829" s="144"/>
      <c r="L1829" s="144"/>
      <c r="M1829" s="144" t="s">
        <v>6483</v>
      </c>
      <c r="N1829" s="145">
        <v>60</v>
      </c>
      <c r="O1829" s="146" t="b">
        <v>0</v>
      </c>
      <c r="P1829" s="144" t="s">
        <v>3075</v>
      </c>
      <c r="Q1829" t="s">
        <v>1823</v>
      </c>
      <c r="R1829" t="s">
        <v>630</v>
      </c>
    </row>
    <row r="1830" spans="1:18" x14ac:dyDescent="0.25">
      <c r="A1830" s="144" t="s">
        <v>14222</v>
      </c>
      <c r="B1830" s="144" t="s">
        <v>885</v>
      </c>
      <c r="C1830" s="144" t="s">
        <v>1817</v>
      </c>
      <c r="D1830" s="144" t="s">
        <v>1818</v>
      </c>
      <c r="E1830" s="144" t="s">
        <v>1930</v>
      </c>
      <c r="F1830" s="144"/>
      <c r="G1830" s="144" t="s">
        <v>71</v>
      </c>
      <c r="H1830" s="144" t="s">
        <v>1777</v>
      </c>
      <c r="I1830" s="144" t="s">
        <v>5547</v>
      </c>
      <c r="J1830" s="144" t="s">
        <v>1817</v>
      </c>
      <c r="K1830" s="144"/>
      <c r="L1830" s="144"/>
      <c r="M1830" s="144" t="s">
        <v>6484</v>
      </c>
      <c r="N1830" s="145">
        <v>60</v>
      </c>
      <c r="O1830" s="146" t="b">
        <v>0</v>
      </c>
      <c r="P1830" s="144" t="s">
        <v>3075</v>
      </c>
      <c r="Q1830" t="s">
        <v>1823</v>
      </c>
      <c r="R1830" t="s">
        <v>630</v>
      </c>
    </row>
    <row r="1831" spans="1:18" x14ac:dyDescent="0.25">
      <c r="A1831" s="144" t="s">
        <v>14882</v>
      </c>
      <c r="B1831" s="144" t="s">
        <v>885</v>
      </c>
      <c r="C1831" s="144" t="s">
        <v>1817</v>
      </c>
      <c r="D1831" s="144" t="s">
        <v>1818</v>
      </c>
      <c r="E1831" s="144" t="s">
        <v>2072</v>
      </c>
      <c r="F1831" s="144"/>
      <c r="G1831" s="144" t="s">
        <v>1786</v>
      </c>
      <c r="H1831" s="144" t="s">
        <v>1787</v>
      </c>
      <c r="I1831" s="144" t="s">
        <v>5547</v>
      </c>
      <c r="J1831" s="144" t="s">
        <v>1817</v>
      </c>
      <c r="K1831" s="144"/>
      <c r="L1831" s="144"/>
      <c r="M1831" s="144" t="s">
        <v>6486</v>
      </c>
      <c r="N1831" s="145">
        <v>60</v>
      </c>
      <c r="O1831" s="146" t="b">
        <v>0</v>
      </c>
      <c r="P1831" s="144" t="s">
        <v>3075</v>
      </c>
      <c r="Q1831" t="s">
        <v>1823</v>
      </c>
      <c r="R1831" t="s">
        <v>630</v>
      </c>
    </row>
    <row r="1832" spans="1:18" x14ac:dyDescent="0.25">
      <c r="A1832" s="144" t="s">
        <v>14832</v>
      </c>
      <c r="B1832" s="144" t="s">
        <v>885</v>
      </c>
      <c r="C1832" s="144" t="s">
        <v>1817</v>
      </c>
      <c r="D1832" s="144" t="s">
        <v>1818</v>
      </c>
      <c r="E1832" s="144" t="s">
        <v>1858</v>
      </c>
      <c r="F1832" s="144"/>
      <c r="G1832" s="144" t="s">
        <v>1786</v>
      </c>
      <c r="H1832" s="144" t="s">
        <v>1787</v>
      </c>
      <c r="I1832" s="144" t="s">
        <v>5547</v>
      </c>
      <c r="J1832" s="144" t="s">
        <v>1817</v>
      </c>
      <c r="K1832" s="144"/>
      <c r="L1832" s="144"/>
      <c r="M1832" s="144" t="s">
        <v>6487</v>
      </c>
      <c r="N1832" s="145">
        <v>60</v>
      </c>
      <c r="O1832" s="146" t="b">
        <v>0</v>
      </c>
      <c r="P1832" s="144" t="s">
        <v>3075</v>
      </c>
      <c r="Q1832" t="s">
        <v>1823</v>
      </c>
      <c r="R1832" t="s">
        <v>630</v>
      </c>
    </row>
    <row r="1833" spans="1:18" x14ac:dyDescent="0.25">
      <c r="A1833" s="144" t="s">
        <v>14310</v>
      </c>
      <c r="B1833" s="144" t="s">
        <v>883</v>
      </c>
      <c r="C1833" s="144" t="s">
        <v>1817</v>
      </c>
      <c r="D1833" s="144" t="s">
        <v>1818</v>
      </c>
      <c r="E1833" s="144" t="s">
        <v>1926</v>
      </c>
      <c r="F1833" s="144"/>
      <c r="G1833" s="144" t="s">
        <v>70</v>
      </c>
      <c r="H1833" s="144" t="s">
        <v>1779</v>
      </c>
      <c r="I1833" s="144" t="s">
        <v>5547</v>
      </c>
      <c r="J1833" s="144" t="s">
        <v>1817</v>
      </c>
      <c r="K1833" s="144"/>
      <c r="L1833" s="144"/>
      <c r="M1833" s="144" t="s">
        <v>6488</v>
      </c>
      <c r="N1833" s="145">
        <v>60</v>
      </c>
      <c r="O1833" s="146" t="b">
        <v>0</v>
      </c>
      <c r="P1833" s="144" t="s">
        <v>3075</v>
      </c>
      <c r="Q1833" t="s">
        <v>1823</v>
      </c>
      <c r="R1833" t="s">
        <v>630</v>
      </c>
    </row>
    <row r="1834" spans="1:18" x14ac:dyDescent="0.25">
      <c r="A1834" s="144" t="s">
        <v>14883</v>
      </c>
      <c r="B1834" s="144" t="s">
        <v>885</v>
      </c>
      <c r="C1834" s="144" t="s">
        <v>1817</v>
      </c>
      <c r="D1834" s="144" t="s">
        <v>1818</v>
      </c>
      <c r="E1834" s="144" t="s">
        <v>2072</v>
      </c>
      <c r="F1834" s="144"/>
      <c r="G1834" s="144" t="s">
        <v>1786</v>
      </c>
      <c r="H1834" s="144" t="s">
        <v>1787</v>
      </c>
      <c r="I1834" s="144" t="s">
        <v>5547</v>
      </c>
      <c r="J1834" s="144" t="s">
        <v>1817</v>
      </c>
      <c r="K1834" s="144"/>
      <c r="L1834" s="144"/>
      <c r="M1834" s="144" t="s">
        <v>6489</v>
      </c>
      <c r="N1834" s="145">
        <v>60</v>
      </c>
      <c r="O1834" s="146" t="b">
        <v>0</v>
      </c>
      <c r="P1834" s="144" t="s">
        <v>3075</v>
      </c>
      <c r="Q1834" t="s">
        <v>1823</v>
      </c>
      <c r="R1834" t="s">
        <v>630</v>
      </c>
    </row>
    <row r="1835" spans="1:18" x14ac:dyDescent="0.25">
      <c r="A1835" s="144" t="s">
        <v>13933</v>
      </c>
      <c r="B1835" s="144" t="s">
        <v>885</v>
      </c>
      <c r="C1835" s="144" t="s">
        <v>1817</v>
      </c>
      <c r="D1835" s="144" t="s">
        <v>1818</v>
      </c>
      <c r="E1835" s="144" t="s">
        <v>1832</v>
      </c>
      <c r="F1835" s="144"/>
      <c r="G1835" s="144" t="s">
        <v>70</v>
      </c>
      <c r="H1835" s="144" t="s">
        <v>1779</v>
      </c>
      <c r="I1835" s="144" t="s">
        <v>5547</v>
      </c>
      <c r="J1835" s="144" t="s">
        <v>1817</v>
      </c>
      <c r="K1835" s="144"/>
      <c r="L1835" s="144"/>
      <c r="M1835" s="144" t="s">
        <v>6490</v>
      </c>
      <c r="N1835" s="145">
        <v>60</v>
      </c>
      <c r="O1835" s="146" t="b">
        <v>0</v>
      </c>
      <c r="P1835" s="144" t="s">
        <v>3075</v>
      </c>
      <c r="Q1835" t="s">
        <v>1823</v>
      </c>
      <c r="R1835" t="s">
        <v>630</v>
      </c>
    </row>
    <row r="1836" spans="1:18" x14ac:dyDescent="0.25">
      <c r="A1836" s="144" t="s">
        <v>13836</v>
      </c>
      <c r="B1836" s="144" t="s">
        <v>883</v>
      </c>
      <c r="C1836" s="144" t="s">
        <v>1817</v>
      </c>
      <c r="D1836" s="144" t="s">
        <v>1818</v>
      </c>
      <c r="E1836" s="144" t="s">
        <v>2086</v>
      </c>
      <c r="F1836" s="144"/>
      <c r="G1836" s="144" t="s">
        <v>70</v>
      </c>
      <c r="H1836" s="144" t="s">
        <v>1779</v>
      </c>
      <c r="I1836" s="144" t="s">
        <v>5547</v>
      </c>
      <c r="J1836" s="144" t="s">
        <v>1817</v>
      </c>
      <c r="K1836" s="144"/>
      <c r="L1836" s="144"/>
      <c r="M1836" s="144" t="s">
        <v>6492</v>
      </c>
      <c r="N1836" s="145">
        <v>60</v>
      </c>
      <c r="O1836" s="146" t="b">
        <v>0</v>
      </c>
      <c r="P1836" s="144" t="s">
        <v>3075</v>
      </c>
      <c r="Q1836" t="s">
        <v>1823</v>
      </c>
      <c r="R1836" t="s">
        <v>630</v>
      </c>
    </row>
    <row r="1837" spans="1:18" x14ac:dyDescent="0.25">
      <c r="A1837" s="144" t="s">
        <v>14833</v>
      </c>
      <c r="B1837" s="144" t="s">
        <v>885</v>
      </c>
      <c r="C1837" s="144" t="s">
        <v>1817</v>
      </c>
      <c r="D1837" s="144" t="s">
        <v>1818</v>
      </c>
      <c r="E1837" s="144" t="s">
        <v>1858</v>
      </c>
      <c r="F1837" s="144"/>
      <c r="G1837" s="144" t="s">
        <v>1786</v>
      </c>
      <c r="H1837" s="144" t="s">
        <v>1787</v>
      </c>
      <c r="I1837" s="144" t="s">
        <v>5547</v>
      </c>
      <c r="J1837" s="144" t="s">
        <v>1817</v>
      </c>
      <c r="K1837" s="144"/>
      <c r="L1837" s="144"/>
      <c r="M1837" s="144" t="s">
        <v>6493</v>
      </c>
      <c r="N1837" s="145">
        <v>60</v>
      </c>
      <c r="O1837" s="146" t="b">
        <v>0</v>
      </c>
      <c r="P1837" s="144" t="s">
        <v>3075</v>
      </c>
      <c r="Q1837" t="s">
        <v>1823</v>
      </c>
      <c r="R1837" t="s">
        <v>630</v>
      </c>
    </row>
    <row r="1838" spans="1:18" x14ac:dyDescent="0.25">
      <c r="A1838" s="144" t="s">
        <v>14132</v>
      </c>
      <c r="B1838" s="144" t="s">
        <v>885</v>
      </c>
      <c r="C1838" s="144" t="s">
        <v>1817</v>
      </c>
      <c r="D1838" s="144" t="s">
        <v>1818</v>
      </c>
      <c r="E1838" s="144" t="s">
        <v>2734</v>
      </c>
      <c r="F1838" s="144"/>
      <c r="G1838" s="144" t="s">
        <v>71</v>
      </c>
      <c r="H1838" s="144" t="s">
        <v>1777</v>
      </c>
      <c r="I1838" s="144" t="s">
        <v>5547</v>
      </c>
      <c r="J1838" s="144" t="s">
        <v>1817</v>
      </c>
      <c r="K1838" s="144"/>
      <c r="L1838" s="144"/>
      <c r="M1838" s="144" t="s">
        <v>6495</v>
      </c>
      <c r="N1838" s="145">
        <v>60</v>
      </c>
      <c r="O1838" s="146" t="b">
        <v>0</v>
      </c>
      <c r="P1838" s="144" t="s">
        <v>3075</v>
      </c>
      <c r="Q1838" t="s">
        <v>1823</v>
      </c>
      <c r="R1838" t="s">
        <v>630</v>
      </c>
    </row>
    <row r="1839" spans="1:18" x14ac:dyDescent="0.25">
      <c r="A1839" s="144" t="s">
        <v>13934</v>
      </c>
      <c r="B1839" s="144" t="s">
        <v>885</v>
      </c>
      <c r="C1839" s="144" t="s">
        <v>1817</v>
      </c>
      <c r="D1839" s="144" t="s">
        <v>1818</v>
      </c>
      <c r="E1839" s="144" t="s">
        <v>1832</v>
      </c>
      <c r="F1839" s="144"/>
      <c r="G1839" s="144" t="s">
        <v>70</v>
      </c>
      <c r="H1839" s="144" t="s">
        <v>1779</v>
      </c>
      <c r="I1839" s="144" t="s">
        <v>5547</v>
      </c>
      <c r="J1839" s="144" t="s">
        <v>1817</v>
      </c>
      <c r="K1839" s="144"/>
      <c r="L1839" s="144"/>
      <c r="M1839" s="144" t="s">
        <v>6496</v>
      </c>
      <c r="N1839" s="145">
        <v>60</v>
      </c>
      <c r="O1839" s="146" t="b">
        <v>0</v>
      </c>
      <c r="P1839" s="144" t="s">
        <v>3075</v>
      </c>
      <c r="Q1839" t="s">
        <v>1823</v>
      </c>
      <c r="R1839" t="s">
        <v>630</v>
      </c>
    </row>
    <row r="1840" spans="1:18" x14ac:dyDescent="0.25">
      <c r="A1840" s="144" t="s">
        <v>14722</v>
      </c>
      <c r="B1840" s="144" t="s">
        <v>883</v>
      </c>
      <c r="C1840" s="144" t="s">
        <v>1817</v>
      </c>
      <c r="D1840" s="144" t="s">
        <v>1818</v>
      </c>
      <c r="E1840" s="144" t="s">
        <v>6032</v>
      </c>
      <c r="F1840" s="144"/>
      <c r="G1840" s="144" t="s">
        <v>70</v>
      </c>
      <c r="H1840" s="144" t="s">
        <v>1779</v>
      </c>
      <c r="I1840" s="144" t="s">
        <v>5547</v>
      </c>
      <c r="J1840" s="144" t="s">
        <v>1817</v>
      </c>
      <c r="K1840" s="144"/>
      <c r="L1840" s="144"/>
      <c r="M1840" s="144" t="s">
        <v>6497</v>
      </c>
      <c r="N1840" s="145">
        <v>60</v>
      </c>
      <c r="O1840" s="146" t="b">
        <v>0</v>
      </c>
      <c r="P1840" s="144" t="s">
        <v>3075</v>
      </c>
      <c r="Q1840" t="s">
        <v>1823</v>
      </c>
      <c r="R1840" t="s">
        <v>630</v>
      </c>
    </row>
    <row r="1841" spans="1:18" x14ac:dyDescent="0.25">
      <c r="A1841" s="144" t="s">
        <v>14007</v>
      </c>
      <c r="B1841" s="144" t="s">
        <v>885</v>
      </c>
      <c r="C1841" s="144" t="s">
        <v>1817</v>
      </c>
      <c r="D1841" s="144" t="s">
        <v>1818</v>
      </c>
      <c r="E1841" s="144" t="s">
        <v>2053</v>
      </c>
      <c r="F1841" s="144"/>
      <c r="G1841" s="144" t="s">
        <v>70</v>
      </c>
      <c r="H1841" s="144" t="s">
        <v>1779</v>
      </c>
      <c r="I1841" s="144" t="s">
        <v>5547</v>
      </c>
      <c r="J1841" s="144" t="s">
        <v>1817</v>
      </c>
      <c r="K1841" s="144"/>
      <c r="L1841" s="144"/>
      <c r="M1841" s="144" t="s">
        <v>6498</v>
      </c>
      <c r="N1841" s="145">
        <v>60</v>
      </c>
      <c r="O1841" s="146" t="b">
        <v>0</v>
      </c>
      <c r="P1841" s="144" t="s">
        <v>3075</v>
      </c>
      <c r="Q1841" t="s">
        <v>1823</v>
      </c>
      <c r="R1841" t="s">
        <v>630</v>
      </c>
    </row>
    <row r="1842" spans="1:18" x14ac:dyDescent="0.25">
      <c r="A1842" s="144" t="s">
        <v>14654</v>
      </c>
      <c r="B1842" s="144" t="s">
        <v>885</v>
      </c>
      <c r="C1842" s="144" t="s">
        <v>1817</v>
      </c>
      <c r="D1842" s="144" t="s">
        <v>1818</v>
      </c>
      <c r="E1842" s="144" t="s">
        <v>1938</v>
      </c>
      <c r="F1842" s="144"/>
      <c r="G1842" s="144" t="s">
        <v>70</v>
      </c>
      <c r="H1842" s="144" t="s">
        <v>1779</v>
      </c>
      <c r="I1842" s="144" t="s">
        <v>5547</v>
      </c>
      <c r="J1842" s="144" t="s">
        <v>1817</v>
      </c>
      <c r="K1842" s="144" t="s">
        <v>6499</v>
      </c>
      <c r="L1842" s="144"/>
      <c r="M1842" s="144" t="s">
        <v>6500</v>
      </c>
      <c r="N1842" s="145">
        <v>60</v>
      </c>
      <c r="O1842" s="146" t="b">
        <v>0</v>
      </c>
      <c r="P1842" s="144" t="s">
        <v>3075</v>
      </c>
      <c r="Q1842" t="s">
        <v>1823</v>
      </c>
      <c r="R1842" t="s">
        <v>630</v>
      </c>
    </row>
    <row r="1843" spans="1:18" x14ac:dyDescent="0.25">
      <c r="A1843" s="144" t="s">
        <v>14884</v>
      </c>
      <c r="B1843" s="144" t="s">
        <v>885</v>
      </c>
      <c r="C1843" s="144" t="s">
        <v>1817</v>
      </c>
      <c r="D1843" s="144" t="s">
        <v>1818</v>
      </c>
      <c r="E1843" s="144" t="s">
        <v>2072</v>
      </c>
      <c r="F1843" s="144"/>
      <c r="G1843" s="144" t="s">
        <v>71</v>
      </c>
      <c r="H1843" s="144" t="s">
        <v>1777</v>
      </c>
      <c r="I1843" s="144" t="s">
        <v>5547</v>
      </c>
      <c r="J1843" s="144" t="s">
        <v>1817</v>
      </c>
      <c r="K1843" s="144"/>
      <c r="L1843" s="144"/>
      <c r="M1843" s="144" t="s">
        <v>6501</v>
      </c>
      <c r="N1843" s="145">
        <v>60</v>
      </c>
      <c r="O1843" s="146" t="b">
        <v>0</v>
      </c>
      <c r="P1843" s="144" t="s">
        <v>3075</v>
      </c>
      <c r="Q1843" t="s">
        <v>1823</v>
      </c>
      <c r="R1843" t="s">
        <v>630</v>
      </c>
    </row>
    <row r="1844" spans="1:18" x14ac:dyDescent="0.25">
      <c r="A1844" s="144" t="s">
        <v>14442</v>
      </c>
      <c r="B1844" s="144" t="s">
        <v>885</v>
      </c>
      <c r="C1844" s="144" t="s">
        <v>1817</v>
      </c>
      <c r="D1844" s="144" t="s">
        <v>1818</v>
      </c>
      <c r="E1844" s="144" t="s">
        <v>1971</v>
      </c>
      <c r="F1844" s="144"/>
      <c r="G1844" s="144" t="s">
        <v>71</v>
      </c>
      <c r="H1844" s="144" t="s">
        <v>1777</v>
      </c>
      <c r="I1844" s="144" t="s">
        <v>5547</v>
      </c>
      <c r="J1844" s="144" t="s">
        <v>1817</v>
      </c>
      <c r="K1844" s="144"/>
      <c r="L1844" s="144"/>
      <c r="M1844" s="144" t="s">
        <v>6502</v>
      </c>
      <c r="N1844" s="145">
        <v>60</v>
      </c>
      <c r="O1844" s="146" t="b">
        <v>0</v>
      </c>
      <c r="P1844" s="144" t="s">
        <v>3075</v>
      </c>
      <c r="Q1844" t="s">
        <v>1823</v>
      </c>
      <c r="R1844" t="s">
        <v>630</v>
      </c>
    </row>
    <row r="1845" spans="1:18" x14ac:dyDescent="0.25">
      <c r="A1845" s="144" t="s">
        <v>14361</v>
      </c>
      <c r="B1845" s="144" t="s">
        <v>885</v>
      </c>
      <c r="C1845" s="144" t="s">
        <v>1817</v>
      </c>
      <c r="D1845" s="144" t="s">
        <v>1818</v>
      </c>
      <c r="E1845" s="144" t="s">
        <v>1819</v>
      </c>
      <c r="F1845" s="144"/>
      <c r="G1845" s="144" t="s">
        <v>70</v>
      </c>
      <c r="H1845" s="144" t="s">
        <v>1779</v>
      </c>
      <c r="I1845" s="144" t="s">
        <v>5547</v>
      </c>
      <c r="J1845" s="144" t="s">
        <v>1817</v>
      </c>
      <c r="K1845" s="144"/>
      <c r="L1845" s="144"/>
      <c r="M1845" s="144" t="s">
        <v>6504</v>
      </c>
      <c r="N1845" s="145">
        <v>60</v>
      </c>
      <c r="O1845" s="146" t="b">
        <v>0</v>
      </c>
      <c r="P1845" s="144" t="s">
        <v>3075</v>
      </c>
      <c r="Q1845" t="s">
        <v>1823</v>
      </c>
      <c r="R1845" t="s">
        <v>630</v>
      </c>
    </row>
    <row r="1846" spans="1:18" x14ac:dyDescent="0.25">
      <c r="A1846" s="144" t="s">
        <v>14655</v>
      </c>
      <c r="B1846" s="144" t="s">
        <v>885</v>
      </c>
      <c r="C1846" s="144" t="s">
        <v>1817</v>
      </c>
      <c r="D1846" s="144" t="s">
        <v>1818</v>
      </c>
      <c r="E1846" s="144" t="s">
        <v>1938</v>
      </c>
      <c r="F1846" s="144"/>
      <c r="G1846" s="144" t="s">
        <v>70</v>
      </c>
      <c r="H1846" s="144" t="s">
        <v>1779</v>
      </c>
      <c r="I1846" s="144" t="s">
        <v>5547</v>
      </c>
      <c r="J1846" s="144" t="s">
        <v>1817</v>
      </c>
      <c r="K1846" s="144"/>
      <c r="L1846" s="144"/>
      <c r="M1846" s="144" t="s">
        <v>6505</v>
      </c>
      <c r="N1846" s="145">
        <v>60</v>
      </c>
      <c r="O1846" s="146" t="b">
        <v>0</v>
      </c>
      <c r="P1846" s="144" t="s">
        <v>3075</v>
      </c>
      <c r="Q1846" t="s">
        <v>1823</v>
      </c>
      <c r="R1846" t="s">
        <v>630</v>
      </c>
    </row>
    <row r="1847" spans="1:18" x14ac:dyDescent="0.25">
      <c r="A1847" s="144" t="s">
        <v>14008</v>
      </c>
      <c r="B1847" s="144" t="s">
        <v>885</v>
      </c>
      <c r="C1847" s="144" t="s">
        <v>1817</v>
      </c>
      <c r="D1847" s="144" t="s">
        <v>1818</v>
      </c>
      <c r="E1847" s="144" t="s">
        <v>2053</v>
      </c>
      <c r="F1847" s="144"/>
      <c r="G1847" s="144" t="s">
        <v>71</v>
      </c>
      <c r="H1847" s="144" t="s">
        <v>1777</v>
      </c>
      <c r="I1847" s="144" t="s">
        <v>5547</v>
      </c>
      <c r="J1847" s="144" t="s">
        <v>1817</v>
      </c>
      <c r="K1847" s="144"/>
      <c r="L1847" s="144"/>
      <c r="M1847" s="144" t="s">
        <v>6506</v>
      </c>
      <c r="N1847" s="145">
        <v>60</v>
      </c>
      <c r="O1847" s="146" t="b">
        <v>0</v>
      </c>
      <c r="P1847" s="144" t="s">
        <v>3075</v>
      </c>
      <c r="Q1847" t="s">
        <v>1823</v>
      </c>
      <c r="R1847" t="s">
        <v>630</v>
      </c>
    </row>
    <row r="1848" spans="1:18" x14ac:dyDescent="0.25">
      <c r="A1848" s="144" t="s">
        <v>14133</v>
      </c>
      <c r="B1848" s="144" t="s">
        <v>885</v>
      </c>
      <c r="C1848" s="144" t="s">
        <v>1817</v>
      </c>
      <c r="D1848" s="144" t="s">
        <v>1818</v>
      </c>
      <c r="E1848" s="144" t="s">
        <v>2734</v>
      </c>
      <c r="F1848" s="144"/>
      <c r="G1848" s="144" t="s">
        <v>1786</v>
      </c>
      <c r="H1848" s="144" t="s">
        <v>1787</v>
      </c>
      <c r="I1848" s="144" t="s">
        <v>5547</v>
      </c>
      <c r="J1848" s="144" t="s">
        <v>1817</v>
      </c>
      <c r="K1848" s="144"/>
      <c r="L1848" s="144"/>
      <c r="M1848" s="144" t="s">
        <v>6507</v>
      </c>
      <c r="N1848" s="145">
        <v>60</v>
      </c>
      <c r="O1848" s="146" t="b">
        <v>0</v>
      </c>
      <c r="P1848" s="144" t="s">
        <v>3075</v>
      </c>
      <c r="Q1848" t="s">
        <v>1823</v>
      </c>
      <c r="R1848" t="s">
        <v>630</v>
      </c>
    </row>
    <row r="1849" spans="1:18" x14ac:dyDescent="0.25">
      <c r="A1849" s="144" t="s">
        <v>13791</v>
      </c>
      <c r="B1849" s="144" t="s">
        <v>885</v>
      </c>
      <c r="C1849" s="144" t="s">
        <v>1817</v>
      </c>
      <c r="D1849" s="144" t="s">
        <v>1818</v>
      </c>
      <c r="E1849" s="144" t="s">
        <v>1886</v>
      </c>
      <c r="F1849" s="144"/>
      <c r="G1849" s="144" t="s">
        <v>1786</v>
      </c>
      <c r="H1849" s="144" t="s">
        <v>1787</v>
      </c>
      <c r="I1849" s="144" t="s">
        <v>5547</v>
      </c>
      <c r="J1849" s="144" t="s">
        <v>1817</v>
      </c>
      <c r="K1849" s="144"/>
      <c r="L1849" s="144"/>
      <c r="M1849" s="144" t="s">
        <v>6508</v>
      </c>
      <c r="N1849" s="145">
        <v>60</v>
      </c>
      <c r="O1849" s="146" t="b">
        <v>0</v>
      </c>
      <c r="P1849" s="144" t="s">
        <v>3075</v>
      </c>
      <c r="Q1849" t="s">
        <v>1823</v>
      </c>
      <c r="R1849" t="s">
        <v>630</v>
      </c>
    </row>
    <row r="1850" spans="1:18" x14ac:dyDescent="0.25">
      <c r="A1850" s="144" t="s">
        <v>14834</v>
      </c>
      <c r="B1850" s="144" t="s">
        <v>885</v>
      </c>
      <c r="C1850" s="144" t="s">
        <v>1817</v>
      </c>
      <c r="D1850" s="144" t="s">
        <v>1818</v>
      </c>
      <c r="E1850" s="144" t="s">
        <v>1858</v>
      </c>
      <c r="F1850" s="144"/>
      <c r="G1850" s="144" t="s">
        <v>1786</v>
      </c>
      <c r="H1850" s="144" t="s">
        <v>1787</v>
      </c>
      <c r="I1850" s="144" t="s">
        <v>5547</v>
      </c>
      <c r="J1850" s="144" t="s">
        <v>1817</v>
      </c>
      <c r="K1850" s="144"/>
      <c r="L1850" s="144"/>
      <c r="M1850" s="144" t="s">
        <v>6509</v>
      </c>
      <c r="N1850" s="145">
        <v>60</v>
      </c>
      <c r="O1850" s="146" t="b">
        <v>0</v>
      </c>
      <c r="P1850" s="144" t="s">
        <v>3075</v>
      </c>
      <c r="Q1850" t="s">
        <v>1823</v>
      </c>
      <c r="R1850" t="s">
        <v>630</v>
      </c>
    </row>
    <row r="1851" spans="1:18" x14ac:dyDescent="0.25">
      <c r="A1851" s="144" t="s">
        <v>14790</v>
      </c>
      <c r="B1851" s="144" t="s">
        <v>883</v>
      </c>
      <c r="C1851" s="144" t="s">
        <v>1817</v>
      </c>
      <c r="D1851" s="144" t="s">
        <v>1818</v>
      </c>
      <c r="E1851" s="144" t="s">
        <v>5966</v>
      </c>
      <c r="F1851" s="144"/>
      <c r="G1851" s="144" t="s">
        <v>70</v>
      </c>
      <c r="H1851" s="144" t="s">
        <v>1779</v>
      </c>
      <c r="I1851" s="144" t="s">
        <v>5547</v>
      </c>
      <c r="J1851" s="144" t="s">
        <v>1817</v>
      </c>
      <c r="K1851" s="144"/>
      <c r="L1851" s="144"/>
      <c r="M1851" s="144" t="s">
        <v>6510</v>
      </c>
      <c r="N1851" s="145">
        <v>60</v>
      </c>
      <c r="O1851" s="146" t="b">
        <v>0</v>
      </c>
      <c r="P1851" s="144" t="s">
        <v>3075</v>
      </c>
      <c r="Q1851" t="s">
        <v>1823</v>
      </c>
      <c r="R1851" t="s">
        <v>630</v>
      </c>
    </row>
    <row r="1852" spans="1:18" x14ac:dyDescent="0.25">
      <c r="A1852" s="144" t="s">
        <v>14223</v>
      </c>
      <c r="B1852" s="144" t="s">
        <v>885</v>
      </c>
      <c r="C1852" s="144" t="s">
        <v>1817</v>
      </c>
      <c r="D1852" s="144" t="s">
        <v>1818</v>
      </c>
      <c r="E1852" s="144" t="s">
        <v>1930</v>
      </c>
      <c r="F1852" s="144"/>
      <c r="G1852" s="144" t="s">
        <v>71</v>
      </c>
      <c r="H1852" s="144" t="s">
        <v>1777</v>
      </c>
      <c r="I1852" s="144" t="s">
        <v>5547</v>
      </c>
      <c r="J1852" s="144" t="s">
        <v>1817</v>
      </c>
      <c r="K1852" s="144"/>
      <c r="L1852" s="144"/>
      <c r="M1852" s="144" t="s">
        <v>6511</v>
      </c>
      <c r="N1852" s="145">
        <v>60</v>
      </c>
      <c r="O1852" s="146" t="b">
        <v>0</v>
      </c>
      <c r="P1852" s="144" t="s">
        <v>3075</v>
      </c>
      <c r="Q1852" t="s">
        <v>1823</v>
      </c>
      <c r="R1852" t="s">
        <v>630</v>
      </c>
    </row>
    <row r="1853" spans="1:18" x14ac:dyDescent="0.25">
      <c r="A1853" s="144" t="s">
        <v>13935</v>
      </c>
      <c r="B1853" s="144" t="s">
        <v>885</v>
      </c>
      <c r="C1853" s="144" t="s">
        <v>1817</v>
      </c>
      <c r="D1853" s="144" t="s">
        <v>1818</v>
      </c>
      <c r="E1853" s="144" t="s">
        <v>1832</v>
      </c>
      <c r="F1853" s="144"/>
      <c r="G1853" s="144" t="s">
        <v>70</v>
      </c>
      <c r="H1853" s="144" t="s">
        <v>1779</v>
      </c>
      <c r="I1853" s="144" t="s">
        <v>5547</v>
      </c>
      <c r="J1853" s="144" t="s">
        <v>1817</v>
      </c>
      <c r="K1853" s="144"/>
      <c r="L1853" s="144"/>
      <c r="M1853" s="144" t="s">
        <v>6512</v>
      </c>
      <c r="N1853" s="145">
        <v>60</v>
      </c>
      <c r="O1853" s="146" t="b">
        <v>0</v>
      </c>
      <c r="P1853" s="144" t="s">
        <v>3075</v>
      </c>
      <c r="Q1853" t="s">
        <v>1823</v>
      </c>
      <c r="R1853" t="s">
        <v>630</v>
      </c>
    </row>
    <row r="1854" spans="1:18" x14ac:dyDescent="0.25">
      <c r="A1854" s="144" t="s">
        <v>14723</v>
      </c>
      <c r="B1854" s="144" t="s">
        <v>883</v>
      </c>
      <c r="C1854" s="144" t="s">
        <v>1817</v>
      </c>
      <c r="D1854" s="144" t="s">
        <v>1818</v>
      </c>
      <c r="E1854" s="144" t="s">
        <v>6032</v>
      </c>
      <c r="F1854" s="144"/>
      <c r="G1854" s="144" t="s">
        <v>71</v>
      </c>
      <c r="H1854" s="144" t="s">
        <v>1777</v>
      </c>
      <c r="I1854" s="144" t="s">
        <v>5547</v>
      </c>
      <c r="J1854" s="144" t="s">
        <v>1817</v>
      </c>
      <c r="K1854" s="144"/>
      <c r="L1854" s="144"/>
      <c r="M1854" s="144" t="s">
        <v>6513</v>
      </c>
      <c r="N1854" s="145">
        <v>60</v>
      </c>
      <c r="O1854" s="146" t="b">
        <v>0</v>
      </c>
      <c r="P1854" s="144" t="s">
        <v>3075</v>
      </c>
      <c r="Q1854" t="s">
        <v>1823</v>
      </c>
      <c r="R1854" t="s">
        <v>630</v>
      </c>
    </row>
    <row r="1855" spans="1:18" x14ac:dyDescent="0.25">
      <c r="A1855" s="144" t="s">
        <v>14443</v>
      </c>
      <c r="B1855" s="144" t="s">
        <v>885</v>
      </c>
      <c r="C1855" s="144" t="s">
        <v>1817</v>
      </c>
      <c r="D1855" s="144" t="s">
        <v>1818</v>
      </c>
      <c r="E1855" s="144" t="s">
        <v>1971</v>
      </c>
      <c r="F1855" s="144"/>
      <c r="G1855" s="144" t="s">
        <v>71</v>
      </c>
      <c r="H1855" s="144" t="s">
        <v>1777</v>
      </c>
      <c r="I1855" s="144" t="s">
        <v>5547</v>
      </c>
      <c r="J1855" s="144" t="s">
        <v>1817</v>
      </c>
      <c r="K1855" s="144"/>
      <c r="L1855" s="144"/>
      <c r="M1855" s="144" t="s">
        <v>6514</v>
      </c>
      <c r="N1855" s="145">
        <v>60</v>
      </c>
      <c r="O1855" s="146" t="b">
        <v>0</v>
      </c>
      <c r="P1855" s="144" t="s">
        <v>3075</v>
      </c>
      <c r="Q1855" t="s">
        <v>1823</v>
      </c>
      <c r="R1855" t="s">
        <v>630</v>
      </c>
    </row>
    <row r="1856" spans="1:18" x14ac:dyDescent="0.25">
      <c r="A1856" s="144" t="s">
        <v>14311</v>
      </c>
      <c r="B1856" s="144" t="s">
        <v>883</v>
      </c>
      <c r="C1856" s="144" t="s">
        <v>1817</v>
      </c>
      <c r="D1856" s="144" t="s">
        <v>1818</v>
      </c>
      <c r="E1856" s="144" t="s">
        <v>1926</v>
      </c>
      <c r="F1856" s="144"/>
      <c r="G1856" s="144" t="s">
        <v>70</v>
      </c>
      <c r="H1856" s="144" t="s">
        <v>1779</v>
      </c>
      <c r="I1856" s="144" t="s">
        <v>5547</v>
      </c>
      <c r="J1856" s="144" t="s">
        <v>1817</v>
      </c>
      <c r="K1856" s="144"/>
      <c r="L1856" s="144"/>
      <c r="M1856" s="144" t="s">
        <v>6515</v>
      </c>
      <c r="N1856" s="145">
        <v>60</v>
      </c>
      <c r="O1856" s="146" t="b">
        <v>0</v>
      </c>
      <c r="P1856" s="144" t="s">
        <v>3075</v>
      </c>
      <c r="Q1856" t="s">
        <v>1823</v>
      </c>
      <c r="R1856" t="s">
        <v>630</v>
      </c>
    </row>
    <row r="1857" spans="1:18" x14ac:dyDescent="0.25">
      <c r="A1857" s="144" t="s">
        <v>14976</v>
      </c>
      <c r="B1857" s="144" t="s">
        <v>885</v>
      </c>
      <c r="C1857" s="144" t="s">
        <v>1817</v>
      </c>
      <c r="D1857" s="144" t="s">
        <v>1818</v>
      </c>
      <c r="E1857" s="144" t="s">
        <v>1955</v>
      </c>
      <c r="F1857" s="144"/>
      <c r="G1857" s="144" t="s">
        <v>1786</v>
      </c>
      <c r="H1857" s="144" t="s">
        <v>1787</v>
      </c>
      <c r="I1857" s="144" t="s">
        <v>5547</v>
      </c>
      <c r="J1857" s="144" t="s">
        <v>1817</v>
      </c>
      <c r="K1857" s="144"/>
      <c r="L1857" s="144"/>
      <c r="M1857" s="144" t="s">
        <v>6516</v>
      </c>
      <c r="N1857" s="145">
        <v>60</v>
      </c>
      <c r="O1857" s="146" t="b">
        <v>0</v>
      </c>
      <c r="P1857" s="144" t="s">
        <v>3075</v>
      </c>
      <c r="Q1857" t="s">
        <v>1823</v>
      </c>
      <c r="R1857" t="s">
        <v>630</v>
      </c>
    </row>
    <row r="1858" spans="1:18" x14ac:dyDescent="0.25">
      <c r="A1858" s="144" t="s">
        <v>14724</v>
      </c>
      <c r="B1858" s="144" t="s">
        <v>883</v>
      </c>
      <c r="C1858" s="144" t="s">
        <v>1817</v>
      </c>
      <c r="D1858" s="144" t="s">
        <v>1818</v>
      </c>
      <c r="E1858" s="144" t="s">
        <v>6032</v>
      </c>
      <c r="F1858" s="144"/>
      <c r="G1858" s="144" t="s">
        <v>70</v>
      </c>
      <c r="H1858" s="144" t="s">
        <v>1779</v>
      </c>
      <c r="I1858" s="144" t="s">
        <v>5547</v>
      </c>
      <c r="J1858" s="144" t="s">
        <v>1817</v>
      </c>
      <c r="K1858" s="144"/>
      <c r="L1858" s="144"/>
      <c r="M1858" s="144" t="s">
        <v>6517</v>
      </c>
      <c r="N1858" s="145">
        <v>60</v>
      </c>
      <c r="O1858" s="146" t="b">
        <v>0</v>
      </c>
      <c r="P1858" s="144" t="s">
        <v>3075</v>
      </c>
      <c r="Q1858" t="s">
        <v>1823</v>
      </c>
      <c r="R1858" t="s">
        <v>630</v>
      </c>
    </row>
    <row r="1859" spans="1:18" x14ac:dyDescent="0.25">
      <c r="A1859" s="144" t="s">
        <v>14444</v>
      </c>
      <c r="B1859" s="144" t="s">
        <v>885</v>
      </c>
      <c r="C1859" s="144" t="s">
        <v>1817</v>
      </c>
      <c r="D1859" s="144" t="s">
        <v>1818</v>
      </c>
      <c r="E1859" s="144" t="s">
        <v>1971</v>
      </c>
      <c r="F1859" s="144"/>
      <c r="G1859" s="144" t="s">
        <v>71</v>
      </c>
      <c r="H1859" s="144" t="s">
        <v>1777</v>
      </c>
      <c r="I1859" s="144" t="s">
        <v>5547</v>
      </c>
      <c r="J1859" s="144" t="s">
        <v>1817</v>
      </c>
      <c r="K1859" s="144"/>
      <c r="L1859" s="144"/>
      <c r="M1859" s="144" t="s">
        <v>6518</v>
      </c>
      <c r="N1859" s="145">
        <v>60</v>
      </c>
      <c r="O1859" s="146" t="b">
        <v>0</v>
      </c>
      <c r="P1859" s="144" t="s">
        <v>3075</v>
      </c>
      <c r="Q1859" t="s">
        <v>1823</v>
      </c>
      <c r="R1859" t="s">
        <v>630</v>
      </c>
    </row>
    <row r="1860" spans="1:18" x14ac:dyDescent="0.25">
      <c r="A1860" s="144" t="s">
        <v>14977</v>
      </c>
      <c r="B1860" s="144" t="s">
        <v>885</v>
      </c>
      <c r="C1860" s="144" t="s">
        <v>1817</v>
      </c>
      <c r="D1860" s="144" t="s">
        <v>1818</v>
      </c>
      <c r="E1860" s="144" t="s">
        <v>1955</v>
      </c>
      <c r="F1860" s="144"/>
      <c r="G1860" s="144" t="s">
        <v>1786</v>
      </c>
      <c r="H1860" s="144" t="s">
        <v>1787</v>
      </c>
      <c r="I1860" s="144" t="s">
        <v>5547</v>
      </c>
      <c r="J1860" s="144" t="s">
        <v>1817</v>
      </c>
      <c r="K1860" s="144"/>
      <c r="L1860" s="144"/>
      <c r="M1860" s="144" t="s">
        <v>6519</v>
      </c>
      <c r="N1860" s="145">
        <v>60</v>
      </c>
      <c r="O1860" s="146" t="b">
        <v>0</v>
      </c>
      <c r="P1860" s="144" t="s">
        <v>3075</v>
      </c>
      <c r="Q1860" t="s">
        <v>1823</v>
      </c>
      <c r="R1860" t="s">
        <v>630</v>
      </c>
    </row>
    <row r="1861" spans="1:18" x14ac:dyDescent="0.25">
      <c r="A1861" s="144" t="s">
        <v>14978</v>
      </c>
      <c r="B1861" s="144" t="s">
        <v>885</v>
      </c>
      <c r="C1861" s="144" t="s">
        <v>1817</v>
      </c>
      <c r="D1861" s="144" t="s">
        <v>1818</v>
      </c>
      <c r="E1861" s="144" t="s">
        <v>1955</v>
      </c>
      <c r="F1861" s="144"/>
      <c r="G1861" s="144" t="s">
        <v>1786</v>
      </c>
      <c r="H1861" s="144" t="s">
        <v>1787</v>
      </c>
      <c r="I1861" s="144" t="s">
        <v>5547</v>
      </c>
      <c r="J1861" s="144" t="s">
        <v>1817</v>
      </c>
      <c r="K1861" s="144"/>
      <c r="L1861" s="144"/>
      <c r="M1861" s="144" t="s">
        <v>6521</v>
      </c>
      <c r="N1861" s="145">
        <v>60</v>
      </c>
      <c r="O1861" s="146" t="b">
        <v>0</v>
      </c>
      <c r="P1861" s="144" t="s">
        <v>3075</v>
      </c>
      <c r="Q1861" t="s">
        <v>1823</v>
      </c>
      <c r="R1861" t="s">
        <v>630</v>
      </c>
    </row>
    <row r="1862" spans="1:18" x14ac:dyDescent="0.25">
      <c r="A1862" s="144" t="s">
        <v>13936</v>
      </c>
      <c r="B1862" s="144" t="s">
        <v>885</v>
      </c>
      <c r="C1862" s="144" t="s">
        <v>1817</v>
      </c>
      <c r="D1862" s="144" t="s">
        <v>1818</v>
      </c>
      <c r="E1862" s="144" t="s">
        <v>1832</v>
      </c>
      <c r="F1862" s="144"/>
      <c r="G1862" s="144" t="s">
        <v>70</v>
      </c>
      <c r="H1862" s="144" t="s">
        <v>1779</v>
      </c>
      <c r="I1862" s="144" t="s">
        <v>5547</v>
      </c>
      <c r="J1862" s="144" t="s">
        <v>1817</v>
      </c>
      <c r="K1862" s="144"/>
      <c r="L1862" s="144"/>
      <c r="M1862" s="144" t="s">
        <v>6523</v>
      </c>
      <c r="N1862" s="145">
        <v>60</v>
      </c>
      <c r="O1862" s="146" t="b">
        <v>0</v>
      </c>
      <c r="P1862" s="144" t="s">
        <v>3075</v>
      </c>
      <c r="Q1862" t="s">
        <v>1823</v>
      </c>
      <c r="R1862" t="s">
        <v>630</v>
      </c>
    </row>
    <row r="1863" spans="1:18" x14ac:dyDescent="0.25">
      <c r="A1863" s="144" t="s">
        <v>13837</v>
      </c>
      <c r="B1863" s="144" t="s">
        <v>883</v>
      </c>
      <c r="C1863" s="144" t="s">
        <v>1817</v>
      </c>
      <c r="D1863" s="144" t="s">
        <v>1818</v>
      </c>
      <c r="E1863" s="144" t="s">
        <v>2086</v>
      </c>
      <c r="F1863" s="144"/>
      <c r="G1863" s="144" t="s">
        <v>70</v>
      </c>
      <c r="H1863" s="144" t="s">
        <v>1779</v>
      </c>
      <c r="I1863" s="144" t="s">
        <v>5547</v>
      </c>
      <c r="J1863" s="144" t="s">
        <v>1817</v>
      </c>
      <c r="K1863" s="144"/>
      <c r="L1863" s="144"/>
      <c r="M1863" s="144" t="s">
        <v>6524</v>
      </c>
      <c r="N1863" s="145">
        <v>60</v>
      </c>
      <c r="O1863" s="146" t="b">
        <v>0</v>
      </c>
      <c r="P1863" s="144" t="s">
        <v>3075</v>
      </c>
      <c r="Q1863" t="s">
        <v>1823</v>
      </c>
      <c r="R1863" t="s">
        <v>630</v>
      </c>
    </row>
    <row r="1864" spans="1:18" x14ac:dyDescent="0.25">
      <c r="A1864" s="144" t="s">
        <v>14312</v>
      </c>
      <c r="B1864" s="144" t="s">
        <v>883</v>
      </c>
      <c r="C1864" s="144" t="s">
        <v>1817</v>
      </c>
      <c r="D1864" s="144" t="s">
        <v>1818</v>
      </c>
      <c r="E1864" s="144" t="s">
        <v>1926</v>
      </c>
      <c r="F1864" s="144"/>
      <c r="G1864" s="144" t="s">
        <v>70</v>
      </c>
      <c r="H1864" s="144" t="s">
        <v>1779</v>
      </c>
      <c r="I1864" s="144" t="s">
        <v>5547</v>
      </c>
      <c r="J1864" s="144" t="s">
        <v>1817</v>
      </c>
      <c r="K1864" s="144"/>
      <c r="L1864" s="144"/>
      <c r="M1864" s="144" t="s">
        <v>6525</v>
      </c>
      <c r="N1864" s="145">
        <v>60</v>
      </c>
      <c r="O1864" s="146" t="b">
        <v>0</v>
      </c>
      <c r="P1864" s="144" t="s">
        <v>3075</v>
      </c>
      <c r="Q1864" t="s">
        <v>1823</v>
      </c>
      <c r="R1864" t="s">
        <v>630</v>
      </c>
    </row>
    <row r="1865" spans="1:18" x14ac:dyDescent="0.25">
      <c r="A1865" s="144" t="s">
        <v>14313</v>
      </c>
      <c r="B1865" s="144" t="s">
        <v>885</v>
      </c>
      <c r="C1865" s="144" t="s">
        <v>1817</v>
      </c>
      <c r="D1865" s="144" t="s">
        <v>1818</v>
      </c>
      <c r="E1865" s="144" t="s">
        <v>1926</v>
      </c>
      <c r="F1865" s="144"/>
      <c r="G1865" s="144" t="s">
        <v>70</v>
      </c>
      <c r="H1865" s="144" t="s">
        <v>1779</v>
      </c>
      <c r="I1865" s="144" t="s">
        <v>5547</v>
      </c>
      <c r="J1865" s="144" t="s">
        <v>1817</v>
      </c>
      <c r="K1865" s="144"/>
      <c r="L1865" s="144"/>
      <c r="M1865" s="144" t="s">
        <v>6526</v>
      </c>
      <c r="N1865" s="145">
        <v>60</v>
      </c>
      <c r="O1865" s="146" t="b">
        <v>0</v>
      </c>
      <c r="P1865" s="144" t="s">
        <v>3075</v>
      </c>
      <c r="Q1865" t="s">
        <v>1823</v>
      </c>
      <c r="R1865" t="s">
        <v>630</v>
      </c>
    </row>
    <row r="1866" spans="1:18" x14ac:dyDescent="0.25">
      <c r="A1866" s="144" t="s">
        <v>14844</v>
      </c>
      <c r="B1866" s="144" t="s">
        <v>883</v>
      </c>
      <c r="C1866" s="144" t="s">
        <v>1817</v>
      </c>
      <c r="D1866" s="144" t="s">
        <v>1818</v>
      </c>
      <c r="E1866" s="144" t="s">
        <v>3134</v>
      </c>
      <c r="F1866" s="144"/>
      <c r="G1866" s="144" t="s">
        <v>1786</v>
      </c>
      <c r="H1866" s="144" t="s">
        <v>1787</v>
      </c>
      <c r="I1866" s="144" t="s">
        <v>5547</v>
      </c>
      <c r="J1866" s="144" t="s">
        <v>1817</v>
      </c>
      <c r="K1866" s="144"/>
      <c r="L1866" s="144"/>
      <c r="M1866" s="144" t="s">
        <v>6527</v>
      </c>
      <c r="N1866" s="145">
        <v>60</v>
      </c>
      <c r="O1866" s="146" t="b">
        <v>0</v>
      </c>
      <c r="P1866" s="144" t="s">
        <v>3075</v>
      </c>
      <c r="Q1866" t="s">
        <v>1823</v>
      </c>
      <c r="R1866" t="s">
        <v>630</v>
      </c>
    </row>
    <row r="1867" spans="1:18" x14ac:dyDescent="0.25">
      <c r="A1867" s="144" t="s">
        <v>14750</v>
      </c>
      <c r="B1867" s="144" t="s">
        <v>885</v>
      </c>
      <c r="C1867" s="144" t="s">
        <v>1817</v>
      </c>
      <c r="D1867" s="144" t="s">
        <v>1818</v>
      </c>
      <c r="E1867" s="144" t="s">
        <v>4064</v>
      </c>
      <c r="F1867" s="144"/>
      <c r="G1867" s="144" t="s">
        <v>71</v>
      </c>
      <c r="H1867" s="144" t="s">
        <v>1777</v>
      </c>
      <c r="I1867" s="144" t="s">
        <v>5959</v>
      </c>
      <c r="J1867" s="144" t="s">
        <v>1817</v>
      </c>
      <c r="K1867" s="144"/>
      <c r="L1867" s="144"/>
      <c r="M1867" s="144" t="s">
        <v>6528</v>
      </c>
      <c r="N1867" s="145">
        <v>60</v>
      </c>
      <c r="O1867" s="146" t="b">
        <v>0</v>
      </c>
      <c r="P1867" s="144" t="s">
        <v>3075</v>
      </c>
      <c r="Q1867" t="s">
        <v>1823</v>
      </c>
      <c r="R1867" t="s">
        <v>630</v>
      </c>
    </row>
    <row r="1868" spans="1:18" x14ac:dyDescent="0.25">
      <c r="A1868" s="144" t="s">
        <v>14751</v>
      </c>
      <c r="B1868" s="144" t="s">
        <v>885</v>
      </c>
      <c r="C1868" s="144" t="s">
        <v>1817</v>
      </c>
      <c r="D1868" s="144" t="s">
        <v>1818</v>
      </c>
      <c r="E1868" s="144" t="s">
        <v>4064</v>
      </c>
      <c r="F1868" s="144"/>
      <c r="G1868" s="144" t="s">
        <v>71</v>
      </c>
      <c r="H1868" s="144" t="s">
        <v>1777</v>
      </c>
      <c r="I1868" s="144" t="s">
        <v>5959</v>
      </c>
      <c r="J1868" s="144" t="s">
        <v>1817</v>
      </c>
      <c r="K1868" s="144"/>
      <c r="L1868" s="144"/>
      <c r="M1868" s="144" t="s">
        <v>6529</v>
      </c>
      <c r="N1868" s="145">
        <v>60</v>
      </c>
      <c r="O1868" s="146" t="b">
        <v>0</v>
      </c>
      <c r="P1868" s="144" t="s">
        <v>3075</v>
      </c>
      <c r="Q1868" t="s">
        <v>1823</v>
      </c>
      <c r="R1868" t="s">
        <v>630</v>
      </c>
    </row>
    <row r="1869" spans="1:18" x14ac:dyDescent="0.25">
      <c r="A1869" s="144" t="s">
        <v>14134</v>
      </c>
      <c r="B1869" s="144" t="s">
        <v>885</v>
      </c>
      <c r="C1869" s="144" t="s">
        <v>1817</v>
      </c>
      <c r="D1869" s="144" t="s">
        <v>1818</v>
      </c>
      <c r="E1869" s="144" t="s">
        <v>2734</v>
      </c>
      <c r="F1869" s="144"/>
      <c r="G1869" s="144" t="s">
        <v>1786</v>
      </c>
      <c r="H1869" s="144" t="s">
        <v>1787</v>
      </c>
      <c r="I1869" s="144" t="s">
        <v>5547</v>
      </c>
      <c r="J1869" s="144" t="s">
        <v>1817</v>
      </c>
      <c r="K1869" s="144"/>
      <c r="L1869" s="144"/>
      <c r="M1869" s="144" t="s">
        <v>6530</v>
      </c>
      <c r="N1869" s="145">
        <v>60</v>
      </c>
      <c r="O1869" s="146" t="b">
        <v>0</v>
      </c>
      <c r="P1869" s="144" t="s">
        <v>3075</v>
      </c>
      <c r="Q1869" t="s">
        <v>1823</v>
      </c>
      <c r="R1869" t="s">
        <v>630</v>
      </c>
    </row>
    <row r="1870" spans="1:18" x14ac:dyDescent="0.25">
      <c r="A1870" s="144" t="s">
        <v>14009</v>
      </c>
      <c r="B1870" s="144" t="s">
        <v>885</v>
      </c>
      <c r="C1870" s="144" t="s">
        <v>1817</v>
      </c>
      <c r="D1870" s="144" t="s">
        <v>1818</v>
      </c>
      <c r="E1870" s="144" t="s">
        <v>2053</v>
      </c>
      <c r="F1870" s="144"/>
      <c r="G1870" s="144" t="s">
        <v>71</v>
      </c>
      <c r="H1870" s="144" t="s">
        <v>1777</v>
      </c>
      <c r="I1870" s="144" t="s">
        <v>5547</v>
      </c>
      <c r="J1870" s="144" t="s">
        <v>1817</v>
      </c>
      <c r="K1870" s="144"/>
      <c r="L1870" s="144"/>
      <c r="M1870" s="144" t="s">
        <v>6531</v>
      </c>
      <c r="N1870" s="145">
        <v>60</v>
      </c>
      <c r="O1870" s="146" t="b">
        <v>0</v>
      </c>
      <c r="P1870" s="144" t="s">
        <v>3075</v>
      </c>
      <c r="Q1870" t="s">
        <v>1823</v>
      </c>
      <c r="R1870" t="s">
        <v>630</v>
      </c>
    </row>
    <row r="1871" spans="1:18" x14ac:dyDescent="0.25">
      <c r="A1871" s="144" t="s">
        <v>14885</v>
      </c>
      <c r="B1871" s="144" t="s">
        <v>885</v>
      </c>
      <c r="C1871" s="144" t="s">
        <v>1817</v>
      </c>
      <c r="D1871" s="144" t="s">
        <v>1818</v>
      </c>
      <c r="E1871" s="144" t="s">
        <v>2072</v>
      </c>
      <c r="F1871" s="144"/>
      <c r="G1871" s="144" t="s">
        <v>1786</v>
      </c>
      <c r="H1871" s="144" t="s">
        <v>1787</v>
      </c>
      <c r="I1871" s="144" t="s">
        <v>5547</v>
      </c>
      <c r="J1871" s="144" t="s">
        <v>1817</v>
      </c>
      <c r="K1871" s="144"/>
      <c r="L1871" s="144"/>
      <c r="M1871" s="144" t="s">
        <v>6532</v>
      </c>
      <c r="N1871" s="145">
        <v>60</v>
      </c>
      <c r="O1871" s="146" t="b">
        <v>0</v>
      </c>
      <c r="P1871" s="144" t="s">
        <v>3075</v>
      </c>
      <c r="Q1871" t="s">
        <v>1823</v>
      </c>
      <c r="R1871" t="s">
        <v>630</v>
      </c>
    </row>
    <row r="1872" spans="1:18" x14ac:dyDescent="0.25">
      <c r="A1872" s="144" t="s">
        <v>14572</v>
      </c>
      <c r="B1872" s="144" t="s">
        <v>883</v>
      </c>
      <c r="C1872" s="144" t="s">
        <v>1817</v>
      </c>
      <c r="D1872" s="144" t="s">
        <v>1818</v>
      </c>
      <c r="E1872" s="144" t="s">
        <v>3779</v>
      </c>
      <c r="F1872" s="144"/>
      <c r="G1872" s="144" t="s">
        <v>70</v>
      </c>
      <c r="H1872" s="144" t="s">
        <v>1779</v>
      </c>
      <c r="I1872" s="144" t="s">
        <v>5547</v>
      </c>
      <c r="J1872" s="144" t="s">
        <v>1817</v>
      </c>
      <c r="K1872" s="144"/>
      <c r="L1872" s="144"/>
      <c r="M1872" s="144" t="s">
        <v>6533</v>
      </c>
      <c r="N1872" s="145">
        <v>60</v>
      </c>
      <c r="O1872" s="146" t="b">
        <v>0</v>
      </c>
      <c r="P1872" s="144" t="s">
        <v>3075</v>
      </c>
      <c r="Q1872" t="s">
        <v>1823</v>
      </c>
      <c r="R1872" t="s">
        <v>630</v>
      </c>
    </row>
    <row r="1873" spans="1:18" x14ac:dyDescent="0.25">
      <c r="A1873" s="144" t="s">
        <v>13838</v>
      </c>
      <c r="B1873" s="144" t="s">
        <v>883</v>
      </c>
      <c r="C1873" s="144" t="s">
        <v>1817</v>
      </c>
      <c r="D1873" s="144" t="s">
        <v>1818</v>
      </c>
      <c r="E1873" s="144" t="s">
        <v>2086</v>
      </c>
      <c r="F1873" s="144"/>
      <c r="G1873" s="144" t="s">
        <v>70</v>
      </c>
      <c r="H1873" s="144" t="s">
        <v>1779</v>
      </c>
      <c r="I1873" s="144" t="s">
        <v>5547</v>
      </c>
      <c r="J1873" s="144" t="s">
        <v>1817</v>
      </c>
      <c r="K1873" s="144"/>
      <c r="L1873" s="144"/>
      <c r="M1873" s="144" t="s">
        <v>6534</v>
      </c>
      <c r="N1873" s="145">
        <v>60</v>
      </c>
      <c r="O1873" s="146" t="b">
        <v>0</v>
      </c>
      <c r="P1873" s="144" t="s">
        <v>3075</v>
      </c>
      <c r="Q1873" t="s">
        <v>1823</v>
      </c>
      <c r="R1873" t="s">
        <v>630</v>
      </c>
    </row>
    <row r="1874" spans="1:18" x14ac:dyDescent="0.25">
      <c r="A1874" s="144" t="s">
        <v>14979</v>
      </c>
      <c r="B1874" s="144" t="s">
        <v>885</v>
      </c>
      <c r="C1874" s="144" t="s">
        <v>1817</v>
      </c>
      <c r="D1874" s="144" t="s">
        <v>1818</v>
      </c>
      <c r="E1874" s="144" t="s">
        <v>1955</v>
      </c>
      <c r="F1874" s="144"/>
      <c r="G1874" s="144" t="s">
        <v>1786</v>
      </c>
      <c r="H1874" s="144" t="s">
        <v>1787</v>
      </c>
      <c r="I1874" s="144" t="s">
        <v>5547</v>
      </c>
      <c r="J1874" s="144" t="s">
        <v>1817</v>
      </c>
      <c r="K1874" s="144"/>
      <c r="L1874" s="144"/>
      <c r="M1874" s="144" t="s">
        <v>6535</v>
      </c>
      <c r="N1874" s="145">
        <v>60</v>
      </c>
      <c r="O1874" s="146" t="b">
        <v>0</v>
      </c>
      <c r="P1874" s="144" t="s">
        <v>3075</v>
      </c>
      <c r="Q1874" t="s">
        <v>1823</v>
      </c>
      <c r="R1874" t="s">
        <v>630</v>
      </c>
    </row>
    <row r="1875" spans="1:18" x14ac:dyDescent="0.25">
      <c r="A1875" s="144" t="s">
        <v>14845</v>
      </c>
      <c r="B1875" s="144" t="s">
        <v>883</v>
      </c>
      <c r="C1875" s="144" t="s">
        <v>1817</v>
      </c>
      <c r="D1875" s="144" t="s">
        <v>1818</v>
      </c>
      <c r="E1875" s="144" t="s">
        <v>3134</v>
      </c>
      <c r="F1875" s="144"/>
      <c r="G1875" s="144" t="s">
        <v>1786</v>
      </c>
      <c r="H1875" s="144" t="s">
        <v>1787</v>
      </c>
      <c r="I1875" s="144" t="s">
        <v>5547</v>
      </c>
      <c r="J1875" s="144" t="s">
        <v>1817</v>
      </c>
      <c r="K1875" s="144"/>
      <c r="L1875" s="144"/>
      <c r="M1875" s="144" t="s">
        <v>6536</v>
      </c>
      <c r="N1875" s="145">
        <v>60</v>
      </c>
      <c r="O1875" s="146" t="b">
        <v>0</v>
      </c>
      <c r="P1875" s="144" t="s">
        <v>3075</v>
      </c>
      <c r="Q1875" t="s">
        <v>1823</v>
      </c>
      <c r="R1875" t="s">
        <v>630</v>
      </c>
    </row>
    <row r="1876" spans="1:18" x14ac:dyDescent="0.25">
      <c r="A1876" s="144" t="s">
        <v>14791</v>
      </c>
      <c r="B1876" s="144" t="s">
        <v>883</v>
      </c>
      <c r="C1876" s="144" t="s">
        <v>1817</v>
      </c>
      <c r="D1876" s="144" t="s">
        <v>1818</v>
      </c>
      <c r="E1876" s="144" t="s">
        <v>5966</v>
      </c>
      <c r="F1876" s="144"/>
      <c r="G1876" s="144" t="s">
        <v>70</v>
      </c>
      <c r="H1876" s="144" t="s">
        <v>1779</v>
      </c>
      <c r="I1876" s="144" t="s">
        <v>5547</v>
      </c>
      <c r="J1876" s="144" t="s">
        <v>1817</v>
      </c>
      <c r="K1876" s="144"/>
      <c r="L1876" s="144"/>
      <c r="M1876" s="144" t="s">
        <v>6537</v>
      </c>
      <c r="N1876" s="145">
        <v>60</v>
      </c>
      <c r="O1876" s="146" t="b">
        <v>0</v>
      </c>
      <c r="P1876" s="144" t="s">
        <v>3075</v>
      </c>
      <c r="Q1876" t="s">
        <v>1823</v>
      </c>
      <c r="R1876" t="s">
        <v>630</v>
      </c>
    </row>
    <row r="1877" spans="1:18" x14ac:dyDescent="0.25">
      <c r="A1877" s="144" t="s">
        <v>14752</v>
      </c>
      <c r="B1877" s="144" t="s">
        <v>885</v>
      </c>
      <c r="C1877" s="144" t="s">
        <v>1817</v>
      </c>
      <c r="D1877" s="144" t="s">
        <v>1818</v>
      </c>
      <c r="E1877" s="144" t="s">
        <v>4064</v>
      </c>
      <c r="F1877" s="144"/>
      <c r="G1877" s="144" t="s">
        <v>70</v>
      </c>
      <c r="H1877" s="144" t="s">
        <v>1779</v>
      </c>
      <c r="I1877" s="144" t="s">
        <v>5959</v>
      </c>
      <c r="J1877" s="144" t="s">
        <v>1817</v>
      </c>
      <c r="K1877" s="144"/>
      <c r="L1877" s="144"/>
      <c r="M1877" s="144" t="s">
        <v>6538</v>
      </c>
      <c r="N1877" s="145">
        <v>60</v>
      </c>
      <c r="O1877" s="146" t="b">
        <v>0</v>
      </c>
      <c r="P1877" s="144" t="s">
        <v>3075</v>
      </c>
      <c r="Q1877" t="s">
        <v>1823</v>
      </c>
      <c r="R1877" t="s">
        <v>630</v>
      </c>
    </row>
    <row r="1878" spans="1:18" x14ac:dyDescent="0.25">
      <c r="A1878" s="144" t="s">
        <v>14725</v>
      </c>
      <c r="B1878" s="144" t="s">
        <v>883</v>
      </c>
      <c r="C1878" s="144" t="s">
        <v>1817</v>
      </c>
      <c r="D1878" s="144" t="s">
        <v>1818</v>
      </c>
      <c r="E1878" s="144" t="s">
        <v>6032</v>
      </c>
      <c r="F1878" s="144"/>
      <c r="G1878" s="144" t="s">
        <v>70</v>
      </c>
      <c r="H1878" s="144" t="s">
        <v>1779</v>
      </c>
      <c r="I1878" s="144" t="s">
        <v>5547</v>
      </c>
      <c r="J1878" s="144" t="s">
        <v>1817</v>
      </c>
      <c r="K1878" s="144"/>
      <c r="L1878" s="144"/>
      <c r="M1878" s="144" t="s">
        <v>6539</v>
      </c>
      <c r="N1878" s="145">
        <v>60</v>
      </c>
      <c r="O1878" s="146" t="b">
        <v>0</v>
      </c>
      <c r="P1878" s="144" t="s">
        <v>3075</v>
      </c>
      <c r="Q1878" t="s">
        <v>1823</v>
      </c>
      <c r="R1878" t="s">
        <v>630</v>
      </c>
    </row>
    <row r="1879" spans="1:18" x14ac:dyDescent="0.25">
      <c r="A1879" s="144" t="s">
        <v>14314</v>
      </c>
      <c r="B1879" s="144" t="s">
        <v>883</v>
      </c>
      <c r="C1879" s="144" t="s">
        <v>1817</v>
      </c>
      <c r="D1879" s="144" t="s">
        <v>1818</v>
      </c>
      <c r="E1879" s="144" t="s">
        <v>1926</v>
      </c>
      <c r="F1879" s="144"/>
      <c r="G1879" s="144" t="s">
        <v>70</v>
      </c>
      <c r="H1879" s="144" t="s">
        <v>1779</v>
      </c>
      <c r="I1879" s="144" t="s">
        <v>5547</v>
      </c>
      <c r="J1879" s="144" t="s">
        <v>1817</v>
      </c>
      <c r="K1879" s="144"/>
      <c r="L1879" s="144"/>
      <c r="M1879" s="144" t="s">
        <v>6540</v>
      </c>
      <c r="N1879" s="145">
        <v>60</v>
      </c>
      <c r="O1879" s="146" t="b">
        <v>0</v>
      </c>
      <c r="P1879" s="144" t="s">
        <v>3075</v>
      </c>
      <c r="Q1879" t="s">
        <v>1823</v>
      </c>
      <c r="R1879" t="s">
        <v>630</v>
      </c>
    </row>
    <row r="1880" spans="1:18" x14ac:dyDescent="0.25">
      <c r="A1880" s="144" t="s">
        <v>14445</v>
      </c>
      <c r="B1880" s="144" t="s">
        <v>885</v>
      </c>
      <c r="C1880" s="144" t="s">
        <v>1817</v>
      </c>
      <c r="D1880" s="144" t="s">
        <v>1818</v>
      </c>
      <c r="E1880" s="144" t="s">
        <v>1971</v>
      </c>
      <c r="F1880" s="144"/>
      <c r="G1880" s="144" t="s">
        <v>71</v>
      </c>
      <c r="H1880" s="144" t="s">
        <v>1777</v>
      </c>
      <c r="I1880" s="144" t="s">
        <v>5547</v>
      </c>
      <c r="J1880" s="144" t="s">
        <v>1817</v>
      </c>
      <c r="K1880" s="144"/>
      <c r="L1880" s="144"/>
      <c r="M1880" s="144" t="s">
        <v>6542</v>
      </c>
      <c r="N1880" s="145">
        <v>60</v>
      </c>
      <c r="O1880" s="146" t="b">
        <v>0</v>
      </c>
      <c r="P1880" s="144" t="s">
        <v>3075</v>
      </c>
      <c r="Q1880" t="s">
        <v>1823</v>
      </c>
      <c r="R1880" t="s">
        <v>630</v>
      </c>
    </row>
    <row r="1881" spans="1:18" x14ac:dyDescent="0.25">
      <c r="A1881" s="144" t="s">
        <v>14980</v>
      </c>
      <c r="B1881" s="144" t="s">
        <v>885</v>
      </c>
      <c r="C1881" s="144" t="s">
        <v>1817</v>
      </c>
      <c r="D1881" s="144" t="s">
        <v>1818</v>
      </c>
      <c r="E1881" s="144" t="s">
        <v>1955</v>
      </c>
      <c r="F1881" s="144"/>
      <c r="G1881" s="144" t="s">
        <v>1786</v>
      </c>
      <c r="H1881" s="144" t="s">
        <v>1787</v>
      </c>
      <c r="I1881" s="144" t="s">
        <v>5547</v>
      </c>
      <c r="J1881" s="144" t="s">
        <v>1817</v>
      </c>
      <c r="K1881" s="144"/>
      <c r="L1881" s="144"/>
      <c r="M1881" s="144" t="s">
        <v>6543</v>
      </c>
      <c r="N1881" s="145">
        <v>60</v>
      </c>
      <c r="O1881" s="146" t="b">
        <v>0</v>
      </c>
      <c r="P1881" s="144" t="s">
        <v>3075</v>
      </c>
      <c r="Q1881" t="s">
        <v>1823</v>
      </c>
      <c r="R1881" t="s">
        <v>630</v>
      </c>
    </row>
    <row r="1882" spans="1:18" x14ac:dyDescent="0.25">
      <c r="A1882" s="144" t="s">
        <v>14074</v>
      </c>
      <c r="B1882" s="144" t="s">
        <v>885</v>
      </c>
      <c r="C1882" s="144" t="s">
        <v>1817</v>
      </c>
      <c r="D1882" s="144" t="s">
        <v>1818</v>
      </c>
      <c r="E1882" s="144" t="s">
        <v>1911</v>
      </c>
      <c r="F1882" s="144"/>
      <c r="G1882" s="144" t="s">
        <v>70</v>
      </c>
      <c r="H1882" s="144" t="s">
        <v>1779</v>
      </c>
      <c r="I1882" s="144" t="s">
        <v>5547</v>
      </c>
      <c r="J1882" s="144" t="s">
        <v>1817</v>
      </c>
      <c r="K1882" s="144"/>
      <c r="L1882" s="144"/>
      <c r="M1882" s="144" t="s">
        <v>6544</v>
      </c>
      <c r="N1882" s="145">
        <v>60</v>
      </c>
      <c r="O1882" s="146" t="b">
        <v>0</v>
      </c>
      <c r="P1882" s="144" t="s">
        <v>3075</v>
      </c>
      <c r="Q1882" t="s">
        <v>1823</v>
      </c>
      <c r="R1882" t="s">
        <v>630</v>
      </c>
    </row>
    <row r="1883" spans="1:18" x14ac:dyDescent="0.25">
      <c r="A1883" s="144" t="s">
        <v>13839</v>
      </c>
      <c r="B1883" s="144" t="s">
        <v>885</v>
      </c>
      <c r="C1883" s="144" t="s">
        <v>1817</v>
      </c>
      <c r="D1883" s="144" t="s">
        <v>1818</v>
      </c>
      <c r="E1883" s="144" t="s">
        <v>2086</v>
      </c>
      <c r="F1883" s="144"/>
      <c r="G1883" s="144" t="s">
        <v>70</v>
      </c>
      <c r="H1883" s="144" t="s">
        <v>1779</v>
      </c>
      <c r="I1883" s="144" t="s">
        <v>5547</v>
      </c>
      <c r="J1883" s="144" t="s">
        <v>1817</v>
      </c>
      <c r="K1883" s="144"/>
      <c r="L1883" s="144"/>
      <c r="M1883" s="144" t="s">
        <v>6545</v>
      </c>
      <c r="N1883" s="145">
        <v>60</v>
      </c>
      <c r="O1883" s="146" t="b">
        <v>0</v>
      </c>
      <c r="P1883" s="144" t="s">
        <v>3075</v>
      </c>
      <c r="Q1883" t="s">
        <v>1823</v>
      </c>
      <c r="R1883" t="s">
        <v>630</v>
      </c>
    </row>
    <row r="1884" spans="1:18" x14ac:dyDescent="0.25">
      <c r="A1884" s="144" t="s">
        <v>14792</v>
      </c>
      <c r="B1884" s="144" t="s">
        <v>883</v>
      </c>
      <c r="C1884" s="144" t="s">
        <v>1817</v>
      </c>
      <c r="D1884" s="144" t="s">
        <v>1818</v>
      </c>
      <c r="E1884" s="144" t="s">
        <v>5966</v>
      </c>
      <c r="F1884" s="144"/>
      <c r="G1884" s="144" t="s">
        <v>1786</v>
      </c>
      <c r="H1884" s="144" t="s">
        <v>1787</v>
      </c>
      <c r="I1884" s="144" t="s">
        <v>5547</v>
      </c>
      <c r="J1884" s="144" t="s">
        <v>1817</v>
      </c>
      <c r="K1884" s="144"/>
      <c r="L1884" s="144"/>
      <c r="M1884" s="144" t="s">
        <v>6547</v>
      </c>
      <c r="N1884" s="145">
        <v>60</v>
      </c>
      <c r="O1884" s="146" t="b">
        <v>0</v>
      </c>
      <c r="P1884" s="144" t="s">
        <v>3075</v>
      </c>
      <c r="Q1884" t="s">
        <v>1823</v>
      </c>
      <c r="R1884" t="s">
        <v>630</v>
      </c>
    </row>
    <row r="1885" spans="1:18" x14ac:dyDescent="0.25">
      <c r="A1885" s="144" t="s">
        <v>14981</v>
      </c>
      <c r="B1885" s="144" t="s">
        <v>885</v>
      </c>
      <c r="C1885" s="144" t="s">
        <v>1817</v>
      </c>
      <c r="D1885" s="144" t="s">
        <v>1818</v>
      </c>
      <c r="E1885" s="144" t="s">
        <v>1955</v>
      </c>
      <c r="F1885" s="144"/>
      <c r="G1885" s="144" t="s">
        <v>1786</v>
      </c>
      <c r="H1885" s="144" t="s">
        <v>1787</v>
      </c>
      <c r="I1885" s="144" t="s">
        <v>5547</v>
      </c>
      <c r="J1885" s="144" t="s">
        <v>1817</v>
      </c>
      <c r="K1885" s="144"/>
      <c r="L1885" s="144"/>
      <c r="M1885" s="144" t="s">
        <v>6548</v>
      </c>
      <c r="N1885" s="145">
        <v>60</v>
      </c>
      <c r="O1885" s="146" t="b">
        <v>0</v>
      </c>
      <c r="P1885" s="144" t="s">
        <v>3075</v>
      </c>
      <c r="Q1885" t="s">
        <v>1823</v>
      </c>
      <c r="R1885" t="s">
        <v>630</v>
      </c>
    </row>
    <row r="1886" spans="1:18" x14ac:dyDescent="0.25">
      <c r="A1886" s="144" t="s">
        <v>14315</v>
      </c>
      <c r="B1886" s="144" t="s">
        <v>885</v>
      </c>
      <c r="C1886" s="144" t="s">
        <v>1817</v>
      </c>
      <c r="D1886" s="144" t="s">
        <v>1818</v>
      </c>
      <c r="E1886" s="144" t="s">
        <v>1926</v>
      </c>
      <c r="F1886" s="144"/>
      <c r="G1886" s="144" t="s">
        <v>70</v>
      </c>
      <c r="H1886" s="144" t="s">
        <v>1779</v>
      </c>
      <c r="I1886" s="144" t="s">
        <v>5547</v>
      </c>
      <c r="J1886" s="144" t="s">
        <v>1817</v>
      </c>
      <c r="K1886" s="144"/>
      <c r="L1886" s="144"/>
      <c r="M1886" s="144" t="s">
        <v>6549</v>
      </c>
      <c r="N1886" s="145">
        <v>60</v>
      </c>
      <c r="O1886" s="146" t="b">
        <v>0</v>
      </c>
      <c r="P1886" s="144" t="s">
        <v>3075</v>
      </c>
      <c r="Q1886" t="s">
        <v>1823</v>
      </c>
      <c r="R1886" t="s">
        <v>630</v>
      </c>
    </row>
    <row r="1887" spans="1:18" x14ac:dyDescent="0.25">
      <c r="A1887" s="144" t="s">
        <v>14135</v>
      </c>
      <c r="B1887" s="144" t="s">
        <v>885</v>
      </c>
      <c r="C1887" s="144" t="s">
        <v>1817</v>
      </c>
      <c r="D1887" s="144" t="s">
        <v>1818</v>
      </c>
      <c r="E1887" s="144" t="s">
        <v>2734</v>
      </c>
      <c r="F1887" s="144"/>
      <c r="G1887" s="144" t="s">
        <v>1786</v>
      </c>
      <c r="H1887" s="144" t="s">
        <v>1787</v>
      </c>
      <c r="I1887" s="144" t="s">
        <v>5547</v>
      </c>
      <c r="J1887" s="144" t="s">
        <v>1817</v>
      </c>
      <c r="K1887" s="144"/>
      <c r="L1887" s="144"/>
      <c r="M1887" s="144" t="s">
        <v>6550</v>
      </c>
      <c r="N1887" s="145">
        <v>60</v>
      </c>
      <c r="O1887" s="146" t="b">
        <v>0</v>
      </c>
      <c r="P1887" s="144" t="s">
        <v>3075</v>
      </c>
      <c r="Q1887" t="s">
        <v>1823</v>
      </c>
      <c r="R1887" t="s">
        <v>630</v>
      </c>
    </row>
    <row r="1888" spans="1:18" x14ac:dyDescent="0.25">
      <c r="A1888" s="144" t="s">
        <v>13937</v>
      </c>
      <c r="B1888" s="144" t="s">
        <v>885</v>
      </c>
      <c r="C1888" s="144" t="s">
        <v>1817</v>
      </c>
      <c r="D1888" s="144" t="s">
        <v>1818</v>
      </c>
      <c r="E1888" s="144" t="s">
        <v>1832</v>
      </c>
      <c r="F1888" s="144"/>
      <c r="G1888" s="144" t="s">
        <v>70</v>
      </c>
      <c r="H1888" s="144" t="s">
        <v>1779</v>
      </c>
      <c r="I1888" s="144" t="s">
        <v>5547</v>
      </c>
      <c r="J1888" s="144" t="s">
        <v>1817</v>
      </c>
      <c r="K1888" s="144"/>
      <c r="L1888" s="144"/>
      <c r="M1888" s="144" t="s">
        <v>6551</v>
      </c>
      <c r="N1888" s="145">
        <v>60</v>
      </c>
      <c r="O1888" s="146" t="b">
        <v>0</v>
      </c>
      <c r="P1888" s="144" t="s">
        <v>3075</v>
      </c>
      <c r="Q1888" t="s">
        <v>1823</v>
      </c>
      <c r="R1888" t="s">
        <v>630</v>
      </c>
    </row>
    <row r="1889" spans="1:18" x14ac:dyDescent="0.25">
      <c r="A1889" s="144" t="s">
        <v>14982</v>
      </c>
      <c r="B1889" s="144" t="s">
        <v>885</v>
      </c>
      <c r="C1889" s="144" t="s">
        <v>1817</v>
      </c>
      <c r="D1889" s="144" t="s">
        <v>1818</v>
      </c>
      <c r="E1889" s="144" t="s">
        <v>1955</v>
      </c>
      <c r="F1889" s="144"/>
      <c r="G1889" s="144" t="s">
        <v>1786</v>
      </c>
      <c r="H1889" s="144" t="s">
        <v>1787</v>
      </c>
      <c r="I1889" s="144" t="s">
        <v>5547</v>
      </c>
      <c r="J1889" s="144" t="s">
        <v>1817</v>
      </c>
      <c r="K1889" s="144"/>
      <c r="L1889" s="144"/>
      <c r="M1889" s="144" t="s">
        <v>6553</v>
      </c>
      <c r="N1889" s="145">
        <v>60</v>
      </c>
      <c r="O1889" s="146" t="b">
        <v>0</v>
      </c>
      <c r="P1889" s="144" t="s">
        <v>3075</v>
      </c>
      <c r="Q1889" t="s">
        <v>1823</v>
      </c>
      <c r="R1889" t="s">
        <v>630</v>
      </c>
    </row>
    <row r="1890" spans="1:18" x14ac:dyDescent="0.25">
      <c r="A1890" s="144" t="s">
        <v>14846</v>
      </c>
      <c r="B1890" s="144" t="s">
        <v>883</v>
      </c>
      <c r="C1890" s="144" t="s">
        <v>1817</v>
      </c>
      <c r="D1890" s="144" t="s">
        <v>1818</v>
      </c>
      <c r="E1890" s="144" t="s">
        <v>3134</v>
      </c>
      <c r="F1890" s="144"/>
      <c r="G1890" s="144" t="s">
        <v>1786</v>
      </c>
      <c r="H1890" s="144" t="s">
        <v>1787</v>
      </c>
      <c r="I1890" s="144" t="s">
        <v>5547</v>
      </c>
      <c r="J1890" s="144" t="s">
        <v>1817</v>
      </c>
      <c r="K1890" s="144"/>
      <c r="L1890" s="144"/>
      <c r="M1890" s="144" t="s">
        <v>6554</v>
      </c>
      <c r="N1890" s="145">
        <v>60</v>
      </c>
      <c r="O1890" s="146" t="b">
        <v>0</v>
      </c>
      <c r="P1890" s="144" t="s">
        <v>3075</v>
      </c>
      <c r="Q1890" t="s">
        <v>1823</v>
      </c>
      <c r="R1890" t="s">
        <v>630</v>
      </c>
    </row>
    <row r="1891" spans="1:18" x14ac:dyDescent="0.25">
      <c r="A1891" s="144" t="s">
        <v>14514</v>
      </c>
      <c r="B1891" s="144" t="s">
        <v>885</v>
      </c>
      <c r="C1891" s="144" t="s">
        <v>1817</v>
      </c>
      <c r="D1891" s="144" t="s">
        <v>1818</v>
      </c>
      <c r="E1891" s="144" t="s">
        <v>1881</v>
      </c>
      <c r="F1891" s="144"/>
      <c r="G1891" s="144" t="s">
        <v>71</v>
      </c>
      <c r="H1891" s="144" t="s">
        <v>1777</v>
      </c>
      <c r="I1891" s="144" t="s">
        <v>5547</v>
      </c>
      <c r="J1891" s="144" t="s">
        <v>1817</v>
      </c>
      <c r="K1891" s="144"/>
      <c r="L1891" s="144"/>
      <c r="M1891" s="144" t="s">
        <v>6555</v>
      </c>
      <c r="N1891" s="145">
        <v>60</v>
      </c>
      <c r="O1891" s="146" t="b">
        <v>0</v>
      </c>
      <c r="P1891" s="144" t="s">
        <v>3075</v>
      </c>
      <c r="Q1891" t="s">
        <v>1823</v>
      </c>
      <c r="R1891" t="s">
        <v>630</v>
      </c>
    </row>
    <row r="1892" spans="1:18" x14ac:dyDescent="0.25">
      <c r="A1892" s="144" t="s">
        <v>14753</v>
      </c>
      <c r="B1892" s="144" t="s">
        <v>885</v>
      </c>
      <c r="C1892" s="144" t="s">
        <v>1817</v>
      </c>
      <c r="D1892" s="144" t="s">
        <v>1818</v>
      </c>
      <c r="E1892" s="144" t="s">
        <v>4064</v>
      </c>
      <c r="F1892" s="144"/>
      <c r="G1892" s="144" t="s">
        <v>71</v>
      </c>
      <c r="H1892" s="144" t="s">
        <v>1777</v>
      </c>
      <c r="I1892" s="144" t="s">
        <v>5959</v>
      </c>
      <c r="J1892" s="144" t="s">
        <v>1817</v>
      </c>
      <c r="K1892" s="144"/>
      <c r="L1892" s="144"/>
      <c r="M1892" s="144" t="s">
        <v>6556</v>
      </c>
      <c r="N1892" s="145">
        <v>60</v>
      </c>
      <c r="O1892" s="146" t="b">
        <v>0</v>
      </c>
      <c r="P1892" s="144" t="s">
        <v>3075</v>
      </c>
      <c r="Q1892" t="s">
        <v>1823</v>
      </c>
      <c r="R1892" t="s">
        <v>630</v>
      </c>
    </row>
    <row r="1893" spans="1:18" x14ac:dyDescent="0.25">
      <c r="A1893" s="144" t="s">
        <v>14656</v>
      </c>
      <c r="B1893" s="144" t="s">
        <v>885</v>
      </c>
      <c r="C1893" s="144" t="s">
        <v>1817</v>
      </c>
      <c r="D1893" s="144" t="s">
        <v>1818</v>
      </c>
      <c r="E1893" s="144" t="s">
        <v>1938</v>
      </c>
      <c r="F1893" s="144"/>
      <c r="G1893" s="144" t="s">
        <v>70</v>
      </c>
      <c r="H1893" s="144" t="s">
        <v>1779</v>
      </c>
      <c r="I1893" s="144" t="s">
        <v>5547</v>
      </c>
      <c r="J1893" s="144" t="s">
        <v>1817</v>
      </c>
      <c r="K1893" s="144"/>
      <c r="L1893" s="144"/>
      <c r="M1893" s="144" t="s">
        <v>6557</v>
      </c>
      <c r="N1893" s="145">
        <v>60</v>
      </c>
      <c r="O1893" s="146" t="b">
        <v>0</v>
      </c>
      <c r="P1893" s="144" t="s">
        <v>3075</v>
      </c>
      <c r="Q1893" t="s">
        <v>1823</v>
      </c>
      <c r="R1893" t="s">
        <v>630</v>
      </c>
    </row>
    <row r="1894" spans="1:18" x14ac:dyDescent="0.25">
      <c r="A1894" s="144" t="s">
        <v>14010</v>
      </c>
      <c r="B1894" s="144" t="s">
        <v>885</v>
      </c>
      <c r="C1894" s="144" t="s">
        <v>1817</v>
      </c>
      <c r="D1894" s="144" t="s">
        <v>1818</v>
      </c>
      <c r="E1894" s="144" t="s">
        <v>2053</v>
      </c>
      <c r="F1894" s="144"/>
      <c r="G1894" s="144" t="s">
        <v>71</v>
      </c>
      <c r="H1894" s="144" t="s">
        <v>1777</v>
      </c>
      <c r="I1894" s="144" t="s">
        <v>5547</v>
      </c>
      <c r="J1894" s="144" t="s">
        <v>1817</v>
      </c>
      <c r="K1894" s="144"/>
      <c r="L1894" s="144"/>
      <c r="M1894" s="144" t="s">
        <v>6558</v>
      </c>
      <c r="N1894" s="145">
        <v>60</v>
      </c>
      <c r="O1894" s="146" t="b">
        <v>0</v>
      </c>
      <c r="P1894" s="144" t="s">
        <v>3075</v>
      </c>
      <c r="Q1894" t="s">
        <v>1823</v>
      </c>
      <c r="R1894" t="s">
        <v>630</v>
      </c>
    </row>
    <row r="1895" spans="1:18" x14ac:dyDescent="0.25">
      <c r="A1895" s="144" t="s">
        <v>14075</v>
      </c>
      <c r="B1895" s="144" t="s">
        <v>885</v>
      </c>
      <c r="C1895" s="144" t="s">
        <v>1817</v>
      </c>
      <c r="D1895" s="144" t="s">
        <v>1818</v>
      </c>
      <c r="E1895" s="144" t="s">
        <v>1911</v>
      </c>
      <c r="F1895" s="144"/>
      <c r="G1895" s="144" t="s">
        <v>71</v>
      </c>
      <c r="H1895" s="144" t="s">
        <v>1777</v>
      </c>
      <c r="I1895" s="144" t="s">
        <v>5547</v>
      </c>
      <c r="J1895" s="144" t="s">
        <v>1817</v>
      </c>
      <c r="K1895" s="144"/>
      <c r="L1895" s="144"/>
      <c r="M1895" s="144" t="s">
        <v>6559</v>
      </c>
      <c r="N1895" s="145">
        <v>60</v>
      </c>
      <c r="O1895" s="146" t="b">
        <v>0</v>
      </c>
      <c r="P1895" s="144" t="s">
        <v>3075</v>
      </c>
      <c r="Q1895" t="s">
        <v>1823</v>
      </c>
      <c r="R1895" t="s">
        <v>630</v>
      </c>
    </row>
    <row r="1896" spans="1:18" x14ac:dyDescent="0.25">
      <c r="A1896" s="144" t="s">
        <v>14657</v>
      </c>
      <c r="B1896" s="144" t="s">
        <v>885</v>
      </c>
      <c r="C1896" s="144" t="s">
        <v>1817</v>
      </c>
      <c r="D1896" s="144" t="s">
        <v>1818</v>
      </c>
      <c r="E1896" s="144" t="s">
        <v>1938</v>
      </c>
      <c r="F1896" s="144"/>
      <c r="G1896" s="144" t="s">
        <v>70</v>
      </c>
      <c r="H1896" s="144" t="s">
        <v>1779</v>
      </c>
      <c r="I1896" s="144" t="s">
        <v>5547</v>
      </c>
      <c r="J1896" s="144" t="s">
        <v>1817</v>
      </c>
      <c r="K1896" s="144" t="s">
        <v>6560</v>
      </c>
      <c r="L1896" s="144"/>
      <c r="M1896" s="144" t="s">
        <v>6561</v>
      </c>
      <c r="N1896" s="145">
        <v>60</v>
      </c>
      <c r="O1896" s="146" t="b">
        <v>0</v>
      </c>
      <c r="P1896" s="144" t="s">
        <v>3075</v>
      </c>
      <c r="Q1896" t="s">
        <v>1823</v>
      </c>
      <c r="R1896" t="s">
        <v>630</v>
      </c>
    </row>
    <row r="1897" spans="1:18" x14ac:dyDescent="0.25">
      <c r="A1897" s="144" t="s">
        <v>13840</v>
      </c>
      <c r="B1897" s="144" t="s">
        <v>885</v>
      </c>
      <c r="C1897" s="144" t="s">
        <v>1817</v>
      </c>
      <c r="D1897" s="144" t="s">
        <v>1818</v>
      </c>
      <c r="E1897" s="144" t="s">
        <v>2086</v>
      </c>
      <c r="F1897" s="144"/>
      <c r="G1897" s="144" t="s">
        <v>70</v>
      </c>
      <c r="H1897" s="144" t="s">
        <v>1779</v>
      </c>
      <c r="I1897" s="144" t="s">
        <v>5547</v>
      </c>
      <c r="J1897" s="144" t="s">
        <v>1817</v>
      </c>
      <c r="K1897" s="144"/>
      <c r="L1897" s="144"/>
      <c r="M1897" s="144" t="s">
        <v>6562</v>
      </c>
      <c r="N1897" s="145">
        <v>60</v>
      </c>
      <c r="O1897" s="146" t="b">
        <v>0</v>
      </c>
      <c r="P1897" s="144" t="s">
        <v>3075</v>
      </c>
      <c r="Q1897" t="s">
        <v>1823</v>
      </c>
      <c r="R1897" t="s">
        <v>630</v>
      </c>
    </row>
    <row r="1898" spans="1:18" x14ac:dyDescent="0.25">
      <c r="A1898" s="144" t="s">
        <v>14515</v>
      </c>
      <c r="B1898" s="144" t="s">
        <v>885</v>
      </c>
      <c r="C1898" s="144" t="s">
        <v>1817</v>
      </c>
      <c r="D1898" s="144" t="s">
        <v>1818</v>
      </c>
      <c r="E1898" s="144" t="s">
        <v>1881</v>
      </c>
      <c r="F1898" s="144"/>
      <c r="G1898" s="144" t="s">
        <v>71</v>
      </c>
      <c r="H1898" s="144" t="s">
        <v>1777</v>
      </c>
      <c r="I1898" s="144" t="s">
        <v>5547</v>
      </c>
      <c r="J1898" s="144" t="s">
        <v>1817</v>
      </c>
      <c r="K1898" s="144"/>
      <c r="L1898" s="144"/>
      <c r="M1898" s="144" t="s">
        <v>6563</v>
      </c>
      <c r="N1898" s="145">
        <v>60</v>
      </c>
      <c r="O1898" s="146" t="b">
        <v>0</v>
      </c>
      <c r="P1898" s="144" t="s">
        <v>3075</v>
      </c>
      <c r="Q1898" t="s">
        <v>1823</v>
      </c>
      <c r="R1898" t="s">
        <v>630</v>
      </c>
    </row>
    <row r="1899" spans="1:18" x14ac:dyDescent="0.25">
      <c r="A1899" s="144" t="s">
        <v>13938</v>
      </c>
      <c r="B1899" s="144" t="s">
        <v>885</v>
      </c>
      <c r="C1899" s="144" t="s">
        <v>1817</v>
      </c>
      <c r="D1899" s="144" t="s">
        <v>1818</v>
      </c>
      <c r="E1899" s="144" t="s">
        <v>1832</v>
      </c>
      <c r="F1899" s="144"/>
      <c r="G1899" s="144" t="s">
        <v>70</v>
      </c>
      <c r="H1899" s="144" t="s">
        <v>1779</v>
      </c>
      <c r="I1899" s="144" t="s">
        <v>5547</v>
      </c>
      <c r="J1899" s="144" t="s">
        <v>1817</v>
      </c>
      <c r="K1899" s="144"/>
      <c r="L1899" s="144"/>
      <c r="M1899" s="144" t="s">
        <v>6564</v>
      </c>
      <c r="N1899" s="145">
        <v>60</v>
      </c>
      <c r="O1899" s="146" t="b">
        <v>0</v>
      </c>
      <c r="P1899" s="144" t="s">
        <v>3075</v>
      </c>
      <c r="Q1899" t="s">
        <v>1823</v>
      </c>
      <c r="R1899" t="s">
        <v>630</v>
      </c>
    </row>
    <row r="1900" spans="1:18" x14ac:dyDescent="0.25">
      <c r="A1900" s="144" t="s">
        <v>14847</v>
      </c>
      <c r="B1900" s="144" t="s">
        <v>883</v>
      </c>
      <c r="C1900" s="144" t="s">
        <v>1817</v>
      </c>
      <c r="D1900" s="144" t="s">
        <v>1818</v>
      </c>
      <c r="E1900" s="144" t="s">
        <v>3134</v>
      </c>
      <c r="F1900" s="144"/>
      <c r="G1900" s="144" t="s">
        <v>1786</v>
      </c>
      <c r="H1900" s="144" t="s">
        <v>1787</v>
      </c>
      <c r="I1900" s="144" t="s">
        <v>5547</v>
      </c>
      <c r="J1900" s="144" t="s">
        <v>1817</v>
      </c>
      <c r="K1900" s="144"/>
      <c r="L1900" s="144"/>
      <c r="M1900" s="144" t="s">
        <v>6565</v>
      </c>
      <c r="N1900" s="145">
        <v>60</v>
      </c>
      <c r="O1900" s="146" t="b">
        <v>0</v>
      </c>
      <c r="P1900" s="144" t="s">
        <v>3075</v>
      </c>
      <c r="Q1900" t="s">
        <v>1823</v>
      </c>
      <c r="R1900" t="s">
        <v>630</v>
      </c>
    </row>
    <row r="1901" spans="1:18" x14ac:dyDescent="0.25">
      <c r="A1901" s="144" t="s">
        <v>13939</v>
      </c>
      <c r="B1901" s="144" t="s">
        <v>885</v>
      </c>
      <c r="C1901" s="144" t="s">
        <v>1817</v>
      </c>
      <c r="D1901" s="144" t="s">
        <v>1818</v>
      </c>
      <c r="E1901" s="144" t="s">
        <v>1832</v>
      </c>
      <c r="F1901" s="144"/>
      <c r="G1901" s="144" t="s">
        <v>70</v>
      </c>
      <c r="H1901" s="144" t="s">
        <v>1779</v>
      </c>
      <c r="I1901" s="144" t="s">
        <v>5547</v>
      </c>
      <c r="J1901" s="144" t="s">
        <v>1817</v>
      </c>
      <c r="K1901" s="144"/>
      <c r="L1901" s="144"/>
      <c r="M1901" s="144" t="s">
        <v>6566</v>
      </c>
      <c r="N1901" s="145">
        <v>60</v>
      </c>
      <c r="O1901" s="146" t="b">
        <v>0</v>
      </c>
      <c r="P1901" s="144" t="s">
        <v>3075</v>
      </c>
      <c r="Q1901" t="s">
        <v>1823</v>
      </c>
      <c r="R1901" t="s">
        <v>630</v>
      </c>
    </row>
    <row r="1902" spans="1:18" x14ac:dyDescent="0.25">
      <c r="A1902" s="144" t="s">
        <v>14726</v>
      </c>
      <c r="B1902" s="144" t="s">
        <v>883</v>
      </c>
      <c r="C1902" s="144" t="s">
        <v>1817</v>
      </c>
      <c r="D1902" s="144" t="s">
        <v>1818</v>
      </c>
      <c r="E1902" s="144" t="s">
        <v>6032</v>
      </c>
      <c r="F1902" s="144"/>
      <c r="G1902" s="144" t="s">
        <v>70</v>
      </c>
      <c r="H1902" s="144" t="s">
        <v>1779</v>
      </c>
      <c r="I1902" s="144" t="s">
        <v>5547</v>
      </c>
      <c r="J1902" s="144" t="s">
        <v>1817</v>
      </c>
      <c r="K1902" s="144"/>
      <c r="L1902" s="144"/>
      <c r="M1902" s="144" t="s">
        <v>6567</v>
      </c>
      <c r="N1902" s="145">
        <v>60</v>
      </c>
      <c r="O1902" s="146" t="b">
        <v>0</v>
      </c>
      <c r="P1902" s="144" t="s">
        <v>3075</v>
      </c>
      <c r="Q1902" t="s">
        <v>1823</v>
      </c>
      <c r="R1902" t="s">
        <v>630</v>
      </c>
    </row>
    <row r="1903" spans="1:18" x14ac:dyDescent="0.25">
      <c r="A1903" s="144" t="s">
        <v>13940</v>
      </c>
      <c r="B1903" s="144" t="s">
        <v>885</v>
      </c>
      <c r="C1903" s="144" t="s">
        <v>1817</v>
      </c>
      <c r="D1903" s="144" t="s">
        <v>1818</v>
      </c>
      <c r="E1903" s="144" t="s">
        <v>1832</v>
      </c>
      <c r="F1903" s="144"/>
      <c r="G1903" s="144" t="s">
        <v>70</v>
      </c>
      <c r="H1903" s="144" t="s">
        <v>1779</v>
      </c>
      <c r="I1903" s="144" t="s">
        <v>5547</v>
      </c>
      <c r="J1903" s="144" t="s">
        <v>1817</v>
      </c>
      <c r="K1903" s="144"/>
      <c r="L1903" s="144"/>
      <c r="M1903" s="144" t="s">
        <v>6568</v>
      </c>
      <c r="N1903" s="145">
        <v>60</v>
      </c>
      <c r="O1903" s="146" t="b">
        <v>0</v>
      </c>
      <c r="P1903" s="144" t="s">
        <v>3075</v>
      </c>
      <c r="Q1903" t="s">
        <v>1823</v>
      </c>
      <c r="R1903" t="s">
        <v>630</v>
      </c>
    </row>
    <row r="1904" spans="1:18" x14ac:dyDescent="0.25">
      <c r="A1904" s="144" t="s">
        <v>13941</v>
      </c>
      <c r="B1904" s="144" t="s">
        <v>885</v>
      </c>
      <c r="C1904" s="144" t="s">
        <v>1817</v>
      </c>
      <c r="D1904" s="144" t="s">
        <v>1818</v>
      </c>
      <c r="E1904" s="144" t="s">
        <v>1832</v>
      </c>
      <c r="F1904" s="144"/>
      <c r="G1904" s="144" t="s">
        <v>70</v>
      </c>
      <c r="H1904" s="144" t="s">
        <v>1779</v>
      </c>
      <c r="I1904" s="144" t="s">
        <v>5547</v>
      </c>
      <c r="J1904" s="144" t="s">
        <v>1817</v>
      </c>
      <c r="K1904" s="144"/>
      <c r="L1904" s="144"/>
      <c r="M1904" s="144" t="s">
        <v>6569</v>
      </c>
      <c r="N1904" s="145">
        <v>60</v>
      </c>
      <c r="O1904" s="146" t="b">
        <v>0</v>
      </c>
      <c r="P1904" s="144" t="s">
        <v>3075</v>
      </c>
      <c r="Q1904" t="s">
        <v>1823</v>
      </c>
      <c r="R1904" t="s">
        <v>630</v>
      </c>
    </row>
    <row r="1905" spans="1:18" x14ac:dyDescent="0.25">
      <c r="A1905" s="144" t="s">
        <v>14516</v>
      </c>
      <c r="B1905" s="144" t="s">
        <v>885</v>
      </c>
      <c r="C1905" s="144" t="s">
        <v>1817</v>
      </c>
      <c r="D1905" s="144" t="s">
        <v>1818</v>
      </c>
      <c r="E1905" s="144" t="s">
        <v>1881</v>
      </c>
      <c r="F1905" s="144"/>
      <c r="G1905" s="144" t="s">
        <v>71</v>
      </c>
      <c r="H1905" s="144" t="s">
        <v>1777</v>
      </c>
      <c r="I1905" s="144" t="s">
        <v>5547</v>
      </c>
      <c r="J1905" s="144" t="s">
        <v>1817</v>
      </c>
      <c r="K1905" s="144"/>
      <c r="L1905" s="144"/>
      <c r="M1905" s="144" t="s">
        <v>6570</v>
      </c>
      <c r="N1905" s="145">
        <v>60</v>
      </c>
      <c r="O1905" s="146" t="b">
        <v>0</v>
      </c>
      <c r="P1905" s="144" t="s">
        <v>3075</v>
      </c>
      <c r="Q1905" t="s">
        <v>1823</v>
      </c>
      <c r="R1905" t="s">
        <v>630</v>
      </c>
    </row>
    <row r="1906" spans="1:18" x14ac:dyDescent="0.25">
      <c r="A1906" s="144" t="s">
        <v>14224</v>
      </c>
      <c r="B1906" s="144" t="s">
        <v>885</v>
      </c>
      <c r="C1906" s="144" t="s">
        <v>1817</v>
      </c>
      <c r="D1906" s="144" t="s">
        <v>1818</v>
      </c>
      <c r="E1906" s="144" t="s">
        <v>1930</v>
      </c>
      <c r="F1906" s="144"/>
      <c r="G1906" s="144" t="s">
        <v>71</v>
      </c>
      <c r="H1906" s="144" t="s">
        <v>1777</v>
      </c>
      <c r="I1906" s="144" t="s">
        <v>5547</v>
      </c>
      <c r="J1906" s="144" t="s">
        <v>1817</v>
      </c>
      <c r="K1906" s="144"/>
      <c r="L1906" s="144"/>
      <c r="M1906" s="144" t="s">
        <v>6572</v>
      </c>
      <c r="N1906" s="145">
        <v>60</v>
      </c>
      <c r="O1906" s="146" t="b">
        <v>0</v>
      </c>
      <c r="P1906" s="144" t="s">
        <v>3075</v>
      </c>
      <c r="Q1906" t="s">
        <v>1823</v>
      </c>
      <c r="R1906" t="s">
        <v>630</v>
      </c>
    </row>
    <row r="1907" spans="1:18" x14ac:dyDescent="0.25">
      <c r="A1907" s="144" t="s">
        <v>14754</v>
      </c>
      <c r="B1907" s="144" t="s">
        <v>885</v>
      </c>
      <c r="C1907" s="144" t="s">
        <v>1817</v>
      </c>
      <c r="D1907" s="144" t="s">
        <v>1818</v>
      </c>
      <c r="E1907" s="144" t="s">
        <v>4064</v>
      </c>
      <c r="F1907" s="144"/>
      <c r="G1907" s="144" t="s">
        <v>71</v>
      </c>
      <c r="H1907" s="144" t="s">
        <v>1777</v>
      </c>
      <c r="I1907" s="144" t="s">
        <v>5959</v>
      </c>
      <c r="J1907" s="144" t="s">
        <v>1817</v>
      </c>
      <c r="K1907" s="144"/>
      <c r="L1907" s="144"/>
      <c r="M1907" s="144" t="s">
        <v>6573</v>
      </c>
      <c r="N1907" s="145">
        <v>60</v>
      </c>
      <c r="O1907" s="146" t="b">
        <v>0</v>
      </c>
      <c r="P1907" s="144" t="s">
        <v>3075</v>
      </c>
      <c r="Q1907" t="s">
        <v>1823</v>
      </c>
      <c r="R1907" t="s">
        <v>630</v>
      </c>
    </row>
    <row r="1908" spans="1:18" x14ac:dyDescent="0.25">
      <c r="A1908" s="144" t="s">
        <v>14136</v>
      </c>
      <c r="B1908" s="144" t="s">
        <v>885</v>
      </c>
      <c r="C1908" s="144" t="s">
        <v>1817</v>
      </c>
      <c r="D1908" s="144" t="s">
        <v>1818</v>
      </c>
      <c r="E1908" s="144" t="s">
        <v>2734</v>
      </c>
      <c r="F1908" s="144"/>
      <c r="G1908" s="144" t="s">
        <v>1786</v>
      </c>
      <c r="H1908" s="144" t="s">
        <v>1787</v>
      </c>
      <c r="I1908" s="144" t="s">
        <v>5547</v>
      </c>
      <c r="J1908" s="144" t="s">
        <v>1817</v>
      </c>
      <c r="K1908" s="144"/>
      <c r="L1908" s="144"/>
      <c r="M1908" s="144" t="s">
        <v>6574</v>
      </c>
      <c r="N1908" s="145">
        <v>60</v>
      </c>
      <c r="O1908" s="146" t="b">
        <v>0</v>
      </c>
      <c r="P1908" s="144" t="s">
        <v>3075</v>
      </c>
      <c r="Q1908" t="s">
        <v>1823</v>
      </c>
      <c r="R1908" t="s">
        <v>630</v>
      </c>
    </row>
    <row r="1909" spans="1:18" x14ac:dyDescent="0.25">
      <c r="A1909" s="144" t="s">
        <v>14573</v>
      </c>
      <c r="B1909" s="144" t="s">
        <v>883</v>
      </c>
      <c r="C1909" s="144" t="s">
        <v>1817</v>
      </c>
      <c r="D1909" s="144" t="s">
        <v>1818</v>
      </c>
      <c r="E1909" s="144" t="s">
        <v>3779</v>
      </c>
      <c r="F1909" s="144"/>
      <c r="G1909" s="144" t="s">
        <v>70</v>
      </c>
      <c r="H1909" s="144" t="s">
        <v>1779</v>
      </c>
      <c r="I1909" s="144" t="s">
        <v>5547</v>
      </c>
      <c r="J1909" s="144" t="s">
        <v>1817</v>
      </c>
      <c r="K1909" s="144"/>
      <c r="L1909" s="144"/>
      <c r="M1909" s="144" t="s">
        <v>6575</v>
      </c>
      <c r="N1909" s="145">
        <v>60</v>
      </c>
      <c r="O1909" s="146" t="b">
        <v>0</v>
      </c>
      <c r="P1909" s="144" t="s">
        <v>3075</v>
      </c>
      <c r="Q1909" t="s">
        <v>1823</v>
      </c>
      <c r="R1909" t="s">
        <v>630</v>
      </c>
    </row>
    <row r="1910" spans="1:18" x14ac:dyDescent="0.25">
      <c r="A1910" s="144" t="s">
        <v>14316</v>
      </c>
      <c r="B1910" s="144" t="s">
        <v>885</v>
      </c>
      <c r="C1910" s="144" t="s">
        <v>1817</v>
      </c>
      <c r="D1910" s="144" t="s">
        <v>1818</v>
      </c>
      <c r="E1910" s="144" t="s">
        <v>1926</v>
      </c>
      <c r="F1910" s="144"/>
      <c r="G1910" s="144" t="s">
        <v>70</v>
      </c>
      <c r="H1910" s="144" t="s">
        <v>1779</v>
      </c>
      <c r="I1910" s="144" t="s">
        <v>5547</v>
      </c>
      <c r="J1910" s="144" t="s">
        <v>1817</v>
      </c>
      <c r="K1910" s="144"/>
      <c r="L1910" s="144"/>
      <c r="M1910" s="144" t="s">
        <v>6577</v>
      </c>
      <c r="N1910" s="145">
        <v>60</v>
      </c>
      <c r="O1910" s="146" t="b">
        <v>0</v>
      </c>
      <c r="P1910" s="144" t="s">
        <v>3075</v>
      </c>
      <c r="Q1910" t="s">
        <v>1823</v>
      </c>
      <c r="R1910" t="s">
        <v>630</v>
      </c>
    </row>
    <row r="1911" spans="1:18" x14ac:dyDescent="0.25">
      <c r="A1911" s="144" t="s">
        <v>14257</v>
      </c>
      <c r="B1911" s="144" t="s">
        <v>883</v>
      </c>
      <c r="C1911" s="144" t="s">
        <v>1817</v>
      </c>
      <c r="D1911" s="144" t="s">
        <v>1818</v>
      </c>
      <c r="E1911" s="144" t="s">
        <v>2030</v>
      </c>
      <c r="F1911" s="144"/>
      <c r="G1911" s="144" t="s">
        <v>70</v>
      </c>
      <c r="H1911" s="144" t="s">
        <v>1779</v>
      </c>
      <c r="I1911" s="144" t="s">
        <v>5547</v>
      </c>
      <c r="J1911" s="144" t="s">
        <v>1817</v>
      </c>
      <c r="K1911" s="144"/>
      <c r="L1911" s="144"/>
      <c r="M1911" s="144" t="s">
        <v>6579</v>
      </c>
      <c r="N1911" s="145">
        <v>60</v>
      </c>
      <c r="O1911" s="146" t="b">
        <v>0</v>
      </c>
      <c r="P1911" s="144" t="s">
        <v>3075</v>
      </c>
      <c r="Q1911" t="s">
        <v>1823</v>
      </c>
      <c r="R1911" t="s">
        <v>630</v>
      </c>
    </row>
    <row r="1912" spans="1:18" x14ac:dyDescent="0.25">
      <c r="A1912" s="144" t="s">
        <v>14446</v>
      </c>
      <c r="B1912" s="144" t="s">
        <v>885</v>
      </c>
      <c r="C1912" s="144" t="s">
        <v>1817</v>
      </c>
      <c r="D1912" s="144" t="s">
        <v>1818</v>
      </c>
      <c r="E1912" s="144" t="s">
        <v>1971</v>
      </c>
      <c r="F1912" s="144"/>
      <c r="G1912" s="144" t="s">
        <v>71</v>
      </c>
      <c r="H1912" s="144" t="s">
        <v>1777</v>
      </c>
      <c r="I1912" s="144" t="s">
        <v>5547</v>
      </c>
      <c r="J1912" s="144" t="s">
        <v>1817</v>
      </c>
      <c r="K1912" s="144"/>
      <c r="L1912" s="144"/>
      <c r="M1912" s="144" t="s">
        <v>6580</v>
      </c>
      <c r="N1912" s="145">
        <v>60</v>
      </c>
      <c r="O1912" s="146" t="b">
        <v>0</v>
      </c>
      <c r="P1912" s="144" t="s">
        <v>3075</v>
      </c>
      <c r="Q1912" t="s">
        <v>1823</v>
      </c>
      <c r="R1912" t="s">
        <v>630</v>
      </c>
    </row>
    <row r="1913" spans="1:18" x14ac:dyDescent="0.25">
      <c r="A1913" s="144" t="s">
        <v>14658</v>
      </c>
      <c r="B1913" s="144" t="s">
        <v>885</v>
      </c>
      <c r="C1913" s="144" t="s">
        <v>1817</v>
      </c>
      <c r="D1913" s="144" t="s">
        <v>1818</v>
      </c>
      <c r="E1913" s="144" t="s">
        <v>1938</v>
      </c>
      <c r="F1913" s="144"/>
      <c r="G1913" s="144" t="s">
        <v>70</v>
      </c>
      <c r="H1913" s="144" t="s">
        <v>1779</v>
      </c>
      <c r="I1913" s="144" t="s">
        <v>5547</v>
      </c>
      <c r="J1913" s="144" t="s">
        <v>1817</v>
      </c>
      <c r="K1913" s="144"/>
      <c r="L1913" s="144"/>
      <c r="M1913" s="144" t="s">
        <v>6581</v>
      </c>
      <c r="N1913" s="145">
        <v>60</v>
      </c>
      <c r="O1913" s="146" t="b">
        <v>0</v>
      </c>
      <c r="P1913" s="144" t="s">
        <v>3075</v>
      </c>
      <c r="Q1913" t="s">
        <v>1823</v>
      </c>
      <c r="R1913" t="s">
        <v>630</v>
      </c>
    </row>
    <row r="1914" spans="1:18" x14ac:dyDescent="0.25">
      <c r="A1914" s="144" t="s">
        <v>14517</v>
      </c>
      <c r="B1914" s="144" t="s">
        <v>885</v>
      </c>
      <c r="C1914" s="144" t="s">
        <v>1817</v>
      </c>
      <c r="D1914" s="144" t="s">
        <v>1818</v>
      </c>
      <c r="E1914" s="144" t="s">
        <v>1881</v>
      </c>
      <c r="F1914" s="144"/>
      <c r="G1914" s="144" t="s">
        <v>70</v>
      </c>
      <c r="H1914" s="144" t="s">
        <v>1779</v>
      </c>
      <c r="I1914" s="144" t="s">
        <v>5547</v>
      </c>
      <c r="J1914" s="144" t="s">
        <v>1817</v>
      </c>
      <c r="K1914" s="144"/>
      <c r="L1914" s="144"/>
      <c r="M1914" s="144" t="s">
        <v>6582</v>
      </c>
      <c r="N1914" s="145">
        <v>60</v>
      </c>
      <c r="O1914" s="146" t="b">
        <v>0</v>
      </c>
      <c r="P1914" s="144" t="s">
        <v>3075</v>
      </c>
      <c r="Q1914" t="s">
        <v>1823</v>
      </c>
      <c r="R1914" t="s">
        <v>630</v>
      </c>
    </row>
    <row r="1915" spans="1:18" x14ac:dyDescent="0.25">
      <c r="A1915" s="144" t="s">
        <v>14317</v>
      </c>
      <c r="B1915" s="144" t="s">
        <v>883</v>
      </c>
      <c r="C1915" s="144" t="s">
        <v>1817</v>
      </c>
      <c r="D1915" s="144" t="s">
        <v>1818</v>
      </c>
      <c r="E1915" s="144" t="s">
        <v>1926</v>
      </c>
      <c r="F1915" s="144"/>
      <c r="G1915" s="144" t="s">
        <v>70</v>
      </c>
      <c r="H1915" s="144" t="s">
        <v>1779</v>
      </c>
      <c r="I1915" s="144" t="s">
        <v>5547</v>
      </c>
      <c r="J1915" s="144" t="s">
        <v>1817</v>
      </c>
      <c r="K1915" s="144"/>
      <c r="L1915" s="144"/>
      <c r="M1915" s="144" t="s">
        <v>6583</v>
      </c>
      <c r="N1915" s="145">
        <v>60</v>
      </c>
      <c r="O1915" s="146" t="b">
        <v>0</v>
      </c>
      <c r="P1915" s="144" t="s">
        <v>3075</v>
      </c>
      <c r="Q1915" t="s">
        <v>1823</v>
      </c>
      <c r="R1915" t="s">
        <v>630</v>
      </c>
    </row>
    <row r="1916" spans="1:18" x14ac:dyDescent="0.25">
      <c r="A1916" s="144" t="s">
        <v>14574</v>
      </c>
      <c r="B1916" s="144" t="s">
        <v>883</v>
      </c>
      <c r="C1916" s="144" t="s">
        <v>1817</v>
      </c>
      <c r="D1916" s="144" t="s">
        <v>1818</v>
      </c>
      <c r="E1916" s="144" t="s">
        <v>3779</v>
      </c>
      <c r="F1916" s="144"/>
      <c r="G1916" s="144" t="s">
        <v>1786</v>
      </c>
      <c r="H1916" s="144" t="s">
        <v>1787</v>
      </c>
      <c r="I1916" s="144" t="s">
        <v>5547</v>
      </c>
      <c r="J1916" s="144" t="s">
        <v>1817</v>
      </c>
      <c r="K1916" s="144"/>
      <c r="L1916" s="144"/>
      <c r="M1916" s="144" t="s">
        <v>6584</v>
      </c>
      <c r="N1916" s="145">
        <v>60</v>
      </c>
      <c r="O1916" s="146" t="b">
        <v>0</v>
      </c>
      <c r="P1916" s="144" t="s">
        <v>3075</v>
      </c>
      <c r="Q1916" t="s">
        <v>1823</v>
      </c>
      <c r="R1916" t="s">
        <v>630</v>
      </c>
    </row>
    <row r="1917" spans="1:18" x14ac:dyDescent="0.25">
      <c r="A1917" s="144" t="s">
        <v>14447</v>
      </c>
      <c r="B1917" s="144" t="s">
        <v>885</v>
      </c>
      <c r="C1917" s="144" t="s">
        <v>1817</v>
      </c>
      <c r="D1917" s="144" t="s">
        <v>1818</v>
      </c>
      <c r="E1917" s="144" t="s">
        <v>1971</v>
      </c>
      <c r="F1917" s="144"/>
      <c r="G1917" s="144" t="s">
        <v>71</v>
      </c>
      <c r="H1917" s="144" t="s">
        <v>1777</v>
      </c>
      <c r="I1917" s="144" t="s">
        <v>5547</v>
      </c>
      <c r="J1917" s="144" t="s">
        <v>1817</v>
      </c>
      <c r="K1917" s="144"/>
      <c r="L1917" s="144"/>
      <c r="M1917" s="144" t="s">
        <v>6585</v>
      </c>
      <c r="N1917" s="145">
        <v>60</v>
      </c>
      <c r="O1917" s="146" t="b">
        <v>0</v>
      </c>
      <c r="P1917" s="144" t="s">
        <v>3075</v>
      </c>
      <c r="Q1917" t="s">
        <v>1823</v>
      </c>
      <c r="R1917" t="s">
        <v>630</v>
      </c>
    </row>
    <row r="1918" spans="1:18" x14ac:dyDescent="0.25">
      <c r="A1918" s="144" t="s">
        <v>14659</v>
      </c>
      <c r="B1918" s="144" t="s">
        <v>885</v>
      </c>
      <c r="C1918" s="144" t="s">
        <v>1817</v>
      </c>
      <c r="D1918" s="144" t="s">
        <v>1818</v>
      </c>
      <c r="E1918" s="144" t="s">
        <v>1938</v>
      </c>
      <c r="F1918" s="144"/>
      <c r="G1918" s="144" t="s">
        <v>70</v>
      </c>
      <c r="H1918" s="144" t="s">
        <v>1779</v>
      </c>
      <c r="I1918" s="144" t="s">
        <v>5547</v>
      </c>
      <c r="J1918" s="144" t="s">
        <v>1817</v>
      </c>
      <c r="K1918" s="144"/>
      <c r="L1918" s="144"/>
      <c r="M1918" s="144" t="s">
        <v>6587</v>
      </c>
      <c r="N1918" s="145">
        <v>60</v>
      </c>
      <c r="O1918" s="146" t="b">
        <v>0</v>
      </c>
      <c r="P1918" s="144" t="s">
        <v>3075</v>
      </c>
      <c r="Q1918" t="s">
        <v>1823</v>
      </c>
      <c r="R1918" t="s">
        <v>630</v>
      </c>
    </row>
    <row r="1919" spans="1:18" x14ac:dyDescent="0.25">
      <c r="A1919" s="144" t="s">
        <v>14518</v>
      </c>
      <c r="B1919" s="144" t="s">
        <v>885</v>
      </c>
      <c r="C1919" s="144" t="s">
        <v>1817</v>
      </c>
      <c r="D1919" s="144" t="s">
        <v>1818</v>
      </c>
      <c r="E1919" s="144" t="s">
        <v>1881</v>
      </c>
      <c r="F1919" s="144"/>
      <c r="G1919" s="144" t="s">
        <v>71</v>
      </c>
      <c r="H1919" s="144" t="s">
        <v>1777</v>
      </c>
      <c r="I1919" s="144" t="s">
        <v>5547</v>
      </c>
      <c r="J1919" s="144" t="s">
        <v>1817</v>
      </c>
      <c r="K1919" s="144"/>
      <c r="L1919" s="144"/>
      <c r="M1919" s="144" t="s">
        <v>6588</v>
      </c>
      <c r="N1919" s="145">
        <v>60</v>
      </c>
      <c r="O1919" s="146" t="b">
        <v>0</v>
      </c>
      <c r="P1919" s="144" t="s">
        <v>3075</v>
      </c>
      <c r="Q1919" t="s">
        <v>1823</v>
      </c>
      <c r="R1919" t="s">
        <v>630</v>
      </c>
    </row>
    <row r="1920" spans="1:18" x14ac:dyDescent="0.25">
      <c r="A1920" s="144" t="s">
        <v>13942</v>
      </c>
      <c r="B1920" s="144" t="s">
        <v>885</v>
      </c>
      <c r="C1920" s="144" t="s">
        <v>1817</v>
      </c>
      <c r="D1920" s="144" t="s">
        <v>1818</v>
      </c>
      <c r="E1920" s="144" t="s">
        <v>1832</v>
      </c>
      <c r="F1920" s="144"/>
      <c r="G1920" s="144" t="s">
        <v>70</v>
      </c>
      <c r="H1920" s="144" t="s">
        <v>1779</v>
      </c>
      <c r="I1920" s="144" t="s">
        <v>5547</v>
      </c>
      <c r="J1920" s="144" t="s">
        <v>1817</v>
      </c>
      <c r="K1920" s="144"/>
      <c r="L1920" s="144"/>
      <c r="M1920" s="144" t="s">
        <v>6589</v>
      </c>
      <c r="N1920" s="145">
        <v>60</v>
      </c>
      <c r="O1920" s="146" t="b">
        <v>0</v>
      </c>
      <c r="P1920" s="144" t="s">
        <v>3075</v>
      </c>
      <c r="Q1920" t="s">
        <v>1823</v>
      </c>
      <c r="R1920" t="s">
        <v>630</v>
      </c>
    </row>
    <row r="1921" spans="1:18" x14ac:dyDescent="0.25">
      <c r="A1921" s="144" t="s">
        <v>14793</v>
      </c>
      <c r="B1921" s="144" t="s">
        <v>883</v>
      </c>
      <c r="C1921" s="144" t="s">
        <v>1817</v>
      </c>
      <c r="D1921" s="144" t="s">
        <v>1818</v>
      </c>
      <c r="E1921" s="144" t="s">
        <v>5966</v>
      </c>
      <c r="F1921" s="144"/>
      <c r="G1921" s="144" t="s">
        <v>70</v>
      </c>
      <c r="H1921" s="144" t="s">
        <v>1779</v>
      </c>
      <c r="I1921" s="144" t="s">
        <v>5547</v>
      </c>
      <c r="J1921" s="144" t="s">
        <v>1817</v>
      </c>
      <c r="K1921" s="144"/>
      <c r="L1921" s="144"/>
      <c r="M1921" s="144" t="s">
        <v>6590</v>
      </c>
      <c r="N1921" s="145">
        <v>60</v>
      </c>
      <c r="O1921" s="146" t="b">
        <v>0</v>
      </c>
      <c r="P1921" s="144" t="s">
        <v>3075</v>
      </c>
      <c r="Q1921" t="s">
        <v>1823</v>
      </c>
      <c r="R1921" t="s">
        <v>630</v>
      </c>
    </row>
    <row r="1922" spans="1:18" x14ac:dyDescent="0.25">
      <c r="A1922" s="144" t="s">
        <v>13841</v>
      </c>
      <c r="B1922" s="144" t="s">
        <v>883</v>
      </c>
      <c r="C1922" s="144" t="s">
        <v>1817</v>
      </c>
      <c r="D1922" s="144" t="s">
        <v>1818</v>
      </c>
      <c r="E1922" s="144" t="s">
        <v>2086</v>
      </c>
      <c r="F1922" s="144"/>
      <c r="G1922" s="144" t="s">
        <v>70</v>
      </c>
      <c r="H1922" s="144" t="s">
        <v>1779</v>
      </c>
      <c r="I1922" s="144" t="s">
        <v>5547</v>
      </c>
      <c r="J1922" s="144" t="s">
        <v>1817</v>
      </c>
      <c r="K1922" s="144"/>
      <c r="L1922" s="144"/>
      <c r="M1922" s="144" t="s">
        <v>6591</v>
      </c>
      <c r="N1922" s="145">
        <v>60</v>
      </c>
      <c r="O1922" s="146" t="b">
        <v>0</v>
      </c>
      <c r="P1922" s="144" t="s">
        <v>3075</v>
      </c>
      <c r="Q1922" t="s">
        <v>1823</v>
      </c>
      <c r="R1922" t="s">
        <v>630</v>
      </c>
    </row>
    <row r="1923" spans="1:18" x14ac:dyDescent="0.25">
      <c r="A1923" s="144" t="s">
        <v>14137</v>
      </c>
      <c r="B1923" s="144" t="s">
        <v>885</v>
      </c>
      <c r="C1923" s="144" t="s">
        <v>1817</v>
      </c>
      <c r="D1923" s="144" t="s">
        <v>1818</v>
      </c>
      <c r="E1923" s="144" t="s">
        <v>2734</v>
      </c>
      <c r="F1923" s="144"/>
      <c r="G1923" s="144" t="s">
        <v>1786</v>
      </c>
      <c r="H1923" s="144" t="s">
        <v>1787</v>
      </c>
      <c r="I1923" s="144" t="s">
        <v>5547</v>
      </c>
      <c r="J1923" s="144" t="s">
        <v>1817</v>
      </c>
      <c r="K1923" s="144"/>
      <c r="L1923" s="144"/>
      <c r="M1923" s="144" t="s">
        <v>6592</v>
      </c>
      <c r="N1923" s="145">
        <v>60</v>
      </c>
      <c r="O1923" s="146" t="b">
        <v>0</v>
      </c>
      <c r="P1923" s="144" t="s">
        <v>3075</v>
      </c>
      <c r="Q1923" t="s">
        <v>1823</v>
      </c>
      <c r="R1923" t="s">
        <v>630</v>
      </c>
    </row>
    <row r="1924" spans="1:18" x14ac:dyDescent="0.25">
      <c r="A1924" s="144" t="s">
        <v>14755</v>
      </c>
      <c r="B1924" s="144" t="s">
        <v>885</v>
      </c>
      <c r="C1924" s="144" t="s">
        <v>1817</v>
      </c>
      <c r="D1924" s="144" t="s">
        <v>1818</v>
      </c>
      <c r="E1924" s="144" t="s">
        <v>4064</v>
      </c>
      <c r="F1924" s="144"/>
      <c r="G1924" s="144" t="s">
        <v>71</v>
      </c>
      <c r="H1924" s="144" t="s">
        <v>1777</v>
      </c>
      <c r="I1924" s="144" t="s">
        <v>5959</v>
      </c>
      <c r="J1924" s="144" t="s">
        <v>1817</v>
      </c>
      <c r="K1924" s="144"/>
      <c r="L1924" s="144"/>
      <c r="M1924" s="144" t="s">
        <v>6593</v>
      </c>
      <c r="N1924" s="145">
        <v>60</v>
      </c>
      <c r="O1924" s="146" t="b">
        <v>0</v>
      </c>
      <c r="P1924" s="144" t="s">
        <v>3075</v>
      </c>
      <c r="Q1924" t="s">
        <v>1823</v>
      </c>
      <c r="R1924" t="s">
        <v>630</v>
      </c>
    </row>
    <row r="1925" spans="1:18" x14ac:dyDescent="0.25">
      <c r="A1925" s="144" t="s">
        <v>14448</v>
      </c>
      <c r="B1925" s="144" t="s">
        <v>885</v>
      </c>
      <c r="C1925" s="144" t="s">
        <v>1817</v>
      </c>
      <c r="D1925" s="144" t="s">
        <v>1818</v>
      </c>
      <c r="E1925" s="144" t="s">
        <v>1971</v>
      </c>
      <c r="F1925" s="144"/>
      <c r="G1925" s="144" t="s">
        <v>71</v>
      </c>
      <c r="H1925" s="144" t="s">
        <v>1777</v>
      </c>
      <c r="I1925" s="144" t="s">
        <v>5547</v>
      </c>
      <c r="J1925" s="144" t="s">
        <v>1817</v>
      </c>
      <c r="K1925" s="144"/>
      <c r="L1925" s="144"/>
      <c r="M1925" s="144" t="s">
        <v>6594</v>
      </c>
      <c r="N1925" s="145">
        <v>60</v>
      </c>
      <c r="O1925" s="146" t="b">
        <v>0</v>
      </c>
      <c r="P1925" s="144" t="s">
        <v>3075</v>
      </c>
      <c r="Q1925" t="s">
        <v>1823</v>
      </c>
      <c r="R1925" t="s">
        <v>630</v>
      </c>
    </row>
    <row r="1926" spans="1:18" x14ac:dyDescent="0.25">
      <c r="A1926" s="144" t="s">
        <v>14660</v>
      </c>
      <c r="B1926" s="144" t="s">
        <v>885</v>
      </c>
      <c r="C1926" s="144" t="s">
        <v>1817</v>
      </c>
      <c r="D1926" s="144" t="s">
        <v>1818</v>
      </c>
      <c r="E1926" s="144" t="s">
        <v>1938</v>
      </c>
      <c r="F1926" s="144"/>
      <c r="G1926" s="144" t="s">
        <v>70</v>
      </c>
      <c r="H1926" s="144" t="s">
        <v>1779</v>
      </c>
      <c r="I1926" s="144" t="s">
        <v>5547</v>
      </c>
      <c r="J1926" s="144" t="s">
        <v>1817</v>
      </c>
      <c r="K1926" s="144"/>
      <c r="L1926" s="144"/>
      <c r="M1926" s="144" t="s">
        <v>6595</v>
      </c>
      <c r="N1926" s="145">
        <v>60</v>
      </c>
      <c r="O1926" s="146" t="b">
        <v>0</v>
      </c>
      <c r="P1926" s="144" t="s">
        <v>3075</v>
      </c>
      <c r="Q1926" t="s">
        <v>1823</v>
      </c>
      <c r="R1926" t="s">
        <v>630</v>
      </c>
    </row>
    <row r="1927" spans="1:18" x14ac:dyDescent="0.25">
      <c r="A1927" s="144" t="s">
        <v>14661</v>
      </c>
      <c r="B1927" s="144" t="s">
        <v>885</v>
      </c>
      <c r="C1927" s="144" t="s">
        <v>1817</v>
      </c>
      <c r="D1927" s="144" t="s">
        <v>1818</v>
      </c>
      <c r="E1927" s="144" t="s">
        <v>1938</v>
      </c>
      <c r="F1927" s="144"/>
      <c r="G1927" s="144" t="s">
        <v>70</v>
      </c>
      <c r="H1927" s="144" t="s">
        <v>1779</v>
      </c>
      <c r="I1927" s="144" t="s">
        <v>5547</v>
      </c>
      <c r="J1927" s="144" t="s">
        <v>1817</v>
      </c>
      <c r="K1927" s="144"/>
      <c r="L1927" s="144"/>
      <c r="M1927" s="144" t="s">
        <v>6597</v>
      </c>
      <c r="N1927" s="145">
        <v>60</v>
      </c>
      <c r="O1927" s="146" t="b">
        <v>0</v>
      </c>
      <c r="P1927" s="144" t="s">
        <v>3075</v>
      </c>
      <c r="Q1927" t="s">
        <v>1823</v>
      </c>
      <c r="R1927" t="s">
        <v>630</v>
      </c>
    </row>
    <row r="1928" spans="1:18" x14ac:dyDescent="0.25">
      <c r="A1928" s="144" t="s">
        <v>14662</v>
      </c>
      <c r="B1928" s="144" t="s">
        <v>885</v>
      </c>
      <c r="C1928" s="144" t="s">
        <v>1817</v>
      </c>
      <c r="D1928" s="144" t="s">
        <v>1818</v>
      </c>
      <c r="E1928" s="144" t="s">
        <v>1938</v>
      </c>
      <c r="F1928" s="144"/>
      <c r="G1928" s="144" t="s">
        <v>70</v>
      </c>
      <c r="H1928" s="144" t="s">
        <v>1779</v>
      </c>
      <c r="I1928" s="144" t="s">
        <v>5547</v>
      </c>
      <c r="J1928" s="144" t="s">
        <v>1817</v>
      </c>
      <c r="K1928" s="144"/>
      <c r="L1928" s="144"/>
      <c r="M1928" s="144" t="s">
        <v>6598</v>
      </c>
      <c r="N1928" s="145">
        <v>60</v>
      </c>
      <c r="O1928" s="146" t="b">
        <v>0</v>
      </c>
      <c r="P1928" s="144" t="s">
        <v>3075</v>
      </c>
      <c r="Q1928" t="s">
        <v>1823</v>
      </c>
      <c r="R1928" t="s">
        <v>630</v>
      </c>
    </row>
    <row r="1929" spans="1:18" x14ac:dyDescent="0.25">
      <c r="A1929" s="144" t="s">
        <v>14011</v>
      </c>
      <c r="B1929" s="144" t="s">
        <v>885</v>
      </c>
      <c r="C1929" s="144" t="s">
        <v>1817</v>
      </c>
      <c r="D1929" s="144" t="s">
        <v>1818</v>
      </c>
      <c r="E1929" s="144" t="s">
        <v>2053</v>
      </c>
      <c r="F1929" s="144"/>
      <c r="G1929" s="144" t="s">
        <v>71</v>
      </c>
      <c r="H1929" s="144" t="s">
        <v>1777</v>
      </c>
      <c r="I1929" s="144" t="s">
        <v>5547</v>
      </c>
      <c r="J1929" s="144" t="s">
        <v>1817</v>
      </c>
      <c r="K1929" s="144"/>
      <c r="L1929" s="144"/>
      <c r="M1929" s="144" t="s">
        <v>6599</v>
      </c>
      <c r="N1929" s="145">
        <v>60</v>
      </c>
      <c r="O1929" s="146" t="b">
        <v>0</v>
      </c>
      <c r="P1929" s="144" t="s">
        <v>3075</v>
      </c>
      <c r="Q1929" t="s">
        <v>1823</v>
      </c>
      <c r="R1929" t="s">
        <v>630</v>
      </c>
    </row>
    <row r="1930" spans="1:18" x14ac:dyDescent="0.25">
      <c r="A1930" s="144" t="s">
        <v>14519</v>
      </c>
      <c r="B1930" s="144" t="s">
        <v>885</v>
      </c>
      <c r="C1930" s="144" t="s">
        <v>1817</v>
      </c>
      <c r="D1930" s="144" t="s">
        <v>1818</v>
      </c>
      <c r="E1930" s="144" t="s">
        <v>1881</v>
      </c>
      <c r="F1930" s="144"/>
      <c r="G1930" s="144" t="s">
        <v>71</v>
      </c>
      <c r="H1930" s="144" t="s">
        <v>1777</v>
      </c>
      <c r="I1930" s="144" t="s">
        <v>5547</v>
      </c>
      <c r="J1930" s="144" t="s">
        <v>1817</v>
      </c>
      <c r="K1930" s="144"/>
      <c r="L1930" s="144"/>
      <c r="M1930" s="144" t="s">
        <v>6601</v>
      </c>
      <c r="N1930" s="145">
        <v>60</v>
      </c>
      <c r="O1930" s="146" t="b">
        <v>0</v>
      </c>
      <c r="P1930" s="144" t="s">
        <v>3075</v>
      </c>
      <c r="Q1930" t="s">
        <v>1823</v>
      </c>
      <c r="R1930" t="s">
        <v>630</v>
      </c>
    </row>
    <row r="1931" spans="1:18" x14ac:dyDescent="0.25">
      <c r="A1931" s="144" t="s">
        <v>14138</v>
      </c>
      <c r="B1931" s="144" t="s">
        <v>885</v>
      </c>
      <c r="C1931" s="144" t="s">
        <v>1817</v>
      </c>
      <c r="D1931" s="144" t="s">
        <v>1818</v>
      </c>
      <c r="E1931" s="144" t="s">
        <v>2734</v>
      </c>
      <c r="F1931" s="144"/>
      <c r="G1931" s="144" t="s">
        <v>1786</v>
      </c>
      <c r="H1931" s="144" t="s">
        <v>1787</v>
      </c>
      <c r="I1931" s="144" t="s">
        <v>5547</v>
      </c>
      <c r="J1931" s="144" t="s">
        <v>1817</v>
      </c>
      <c r="K1931" s="144"/>
      <c r="L1931" s="144"/>
      <c r="M1931" s="144" t="s">
        <v>6602</v>
      </c>
      <c r="N1931" s="145">
        <v>60</v>
      </c>
      <c r="O1931" s="146" t="b">
        <v>0</v>
      </c>
      <c r="P1931" s="144" t="s">
        <v>3075</v>
      </c>
      <c r="Q1931" t="s">
        <v>1823</v>
      </c>
      <c r="R1931" t="s">
        <v>630</v>
      </c>
    </row>
    <row r="1932" spans="1:18" x14ac:dyDescent="0.25">
      <c r="A1932" s="144" t="s">
        <v>14076</v>
      </c>
      <c r="B1932" s="144" t="s">
        <v>885</v>
      </c>
      <c r="C1932" s="144" t="s">
        <v>1817</v>
      </c>
      <c r="D1932" s="144" t="s">
        <v>1818</v>
      </c>
      <c r="E1932" s="144" t="s">
        <v>1911</v>
      </c>
      <c r="F1932" s="144"/>
      <c r="G1932" s="144" t="s">
        <v>71</v>
      </c>
      <c r="H1932" s="144" t="s">
        <v>1777</v>
      </c>
      <c r="I1932" s="144" t="s">
        <v>5547</v>
      </c>
      <c r="J1932" s="144" t="s">
        <v>1817</v>
      </c>
      <c r="K1932" s="144"/>
      <c r="L1932" s="144"/>
      <c r="M1932" s="144" t="s">
        <v>6603</v>
      </c>
      <c r="N1932" s="145">
        <v>60</v>
      </c>
      <c r="O1932" s="146" t="b">
        <v>0</v>
      </c>
      <c r="P1932" s="144" t="s">
        <v>3075</v>
      </c>
      <c r="Q1932" t="s">
        <v>1823</v>
      </c>
      <c r="R1932" t="s">
        <v>630</v>
      </c>
    </row>
    <row r="1933" spans="1:18" x14ac:dyDescent="0.25">
      <c r="A1933" s="144" t="s">
        <v>14663</v>
      </c>
      <c r="B1933" s="144" t="s">
        <v>885</v>
      </c>
      <c r="C1933" s="144" t="s">
        <v>1817</v>
      </c>
      <c r="D1933" s="144" t="s">
        <v>1818</v>
      </c>
      <c r="E1933" s="144" t="s">
        <v>1938</v>
      </c>
      <c r="F1933" s="144"/>
      <c r="G1933" s="144" t="s">
        <v>70</v>
      </c>
      <c r="H1933" s="144" t="s">
        <v>1779</v>
      </c>
      <c r="I1933" s="144" t="s">
        <v>5547</v>
      </c>
      <c r="J1933" s="144" t="s">
        <v>1817</v>
      </c>
      <c r="K1933" s="144"/>
      <c r="L1933" s="144"/>
      <c r="M1933" s="144" t="s">
        <v>6604</v>
      </c>
      <c r="N1933" s="145">
        <v>60</v>
      </c>
      <c r="O1933" s="146" t="b">
        <v>0</v>
      </c>
      <c r="P1933" s="144" t="s">
        <v>3075</v>
      </c>
      <c r="Q1933" t="s">
        <v>1823</v>
      </c>
      <c r="R1933" t="s">
        <v>630</v>
      </c>
    </row>
    <row r="1934" spans="1:18" x14ac:dyDescent="0.25">
      <c r="A1934" s="144" t="s">
        <v>14318</v>
      </c>
      <c r="B1934" s="144" t="s">
        <v>885</v>
      </c>
      <c r="C1934" s="144" t="s">
        <v>1817</v>
      </c>
      <c r="D1934" s="144" t="s">
        <v>1818</v>
      </c>
      <c r="E1934" s="144" t="s">
        <v>1926</v>
      </c>
      <c r="F1934" s="144"/>
      <c r="G1934" s="144" t="s">
        <v>70</v>
      </c>
      <c r="H1934" s="144" t="s">
        <v>1779</v>
      </c>
      <c r="I1934" s="144" t="s">
        <v>5547</v>
      </c>
      <c r="J1934" s="144" t="s">
        <v>1817</v>
      </c>
      <c r="K1934" s="144"/>
      <c r="L1934" s="144"/>
      <c r="M1934" s="144" t="s">
        <v>6606</v>
      </c>
      <c r="N1934" s="145">
        <v>60</v>
      </c>
      <c r="O1934" s="146" t="b">
        <v>0</v>
      </c>
      <c r="P1934" s="144" t="s">
        <v>3075</v>
      </c>
      <c r="Q1934" t="s">
        <v>1823</v>
      </c>
      <c r="R1934" t="s">
        <v>630</v>
      </c>
    </row>
    <row r="1935" spans="1:18" x14ac:dyDescent="0.25">
      <c r="A1935" s="144" t="s">
        <v>14983</v>
      </c>
      <c r="B1935" s="144" t="s">
        <v>885</v>
      </c>
      <c r="C1935" s="144" t="s">
        <v>1817</v>
      </c>
      <c r="D1935" s="144" t="s">
        <v>1818</v>
      </c>
      <c r="E1935" s="144" t="s">
        <v>1955</v>
      </c>
      <c r="F1935" s="144"/>
      <c r="G1935" s="144" t="s">
        <v>1786</v>
      </c>
      <c r="H1935" s="144" t="s">
        <v>1787</v>
      </c>
      <c r="I1935" s="144" t="s">
        <v>5547</v>
      </c>
      <c r="J1935" s="144" t="s">
        <v>1817</v>
      </c>
      <c r="K1935" s="144"/>
      <c r="L1935" s="144"/>
      <c r="M1935" s="144" t="s">
        <v>6607</v>
      </c>
      <c r="N1935" s="145">
        <v>60</v>
      </c>
      <c r="O1935" s="146" t="b">
        <v>0</v>
      </c>
      <c r="P1935" s="144" t="s">
        <v>3075</v>
      </c>
      <c r="Q1935" t="s">
        <v>1823</v>
      </c>
      <c r="R1935" t="s">
        <v>630</v>
      </c>
    </row>
    <row r="1936" spans="1:18" x14ac:dyDescent="0.25">
      <c r="A1936" s="144" t="s">
        <v>14520</v>
      </c>
      <c r="B1936" s="144" t="s">
        <v>885</v>
      </c>
      <c r="C1936" s="144" t="s">
        <v>1817</v>
      </c>
      <c r="D1936" s="144" t="s">
        <v>1818</v>
      </c>
      <c r="E1936" s="144" t="s">
        <v>1881</v>
      </c>
      <c r="F1936" s="144"/>
      <c r="G1936" s="144" t="s">
        <v>71</v>
      </c>
      <c r="H1936" s="144" t="s">
        <v>1777</v>
      </c>
      <c r="I1936" s="144" t="s">
        <v>5547</v>
      </c>
      <c r="J1936" s="144" t="s">
        <v>1817</v>
      </c>
      <c r="K1936" s="144"/>
      <c r="L1936" s="144"/>
      <c r="M1936" s="144" t="s">
        <v>6608</v>
      </c>
      <c r="N1936" s="145">
        <v>60</v>
      </c>
      <c r="O1936" s="146" t="b">
        <v>0</v>
      </c>
      <c r="P1936" s="144" t="s">
        <v>3075</v>
      </c>
      <c r="Q1936" t="s">
        <v>1823</v>
      </c>
      <c r="R1936" t="s">
        <v>630</v>
      </c>
    </row>
    <row r="1937" spans="1:18" x14ac:dyDescent="0.25">
      <c r="A1937" s="144" t="s">
        <v>14258</v>
      </c>
      <c r="B1937" s="144" t="s">
        <v>883</v>
      </c>
      <c r="C1937" s="144" t="s">
        <v>1817</v>
      </c>
      <c r="D1937" s="144" t="s">
        <v>1818</v>
      </c>
      <c r="E1937" s="144" t="s">
        <v>2030</v>
      </c>
      <c r="F1937" s="144"/>
      <c r="G1937" s="144" t="s">
        <v>70</v>
      </c>
      <c r="H1937" s="144" t="s">
        <v>1779</v>
      </c>
      <c r="I1937" s="144" t="s">
        <v>5547</v>
      </c>
      <c r="J1937" s="144" t="s">
        <v>1817</v>
      </c>
      <c r="K1937" s="144"/>
      <c r="L1937" s="144"/>
      <c r="M1937" s="144" t="s">
        <v>6609</v>
      </c>
      <c r="N1937" s="145">
        <v>60</v>
      </c>
      <c r="O1937" s="146" t="b">
        <v>0</v>
      </c>
      <c r="P1937" s="144" t="s">
        <v>3075</v>
      </c>
      <c r="Q1937" t="s">
        <v>1823</v>
      </c>
      <c r="R1937" t="s">
        <v>630</v>
      </c>
    </row>
    <row r="1938" spans="1:18" x14ac:dyDescent="0.25">
      <c r="A1938" s="144" t="s">
        <v>14259</v>
      </c>
      <c r="B1938" s="144" t="s">
        <v>883</v>
      </c>
      <c r="C1938" s="144" t="s">
        <v>1817</v>
      </c>
      <c r="D1938" s="144" t="s">
        <v>1818</v>
      </c>
      <c r="E1938" s="144" t="s">
        <v>2030</v>
      </c>
      <c r="F1938" s="144"/>
      <c r="G1938" s="144" t="s">
        <v>71</v>
      </c>
      <c r="H1938" s="144" t="s">
        <v>1777</v>
      </c>
      <c r="I1938" s="144" t="s">
        <v>5547</v>
      </c>
      <c r="J1938" s="144" t="s">
        <v>1817</v>
      </c>
      <c r="K1938" s="144"/>
      <c r="L1938" s="144"/>
      <c r="M1938" s="144" t="s">
        <v>6610</v>
      </c>
      <c r="N1938" s="145">
        <v>60</v>
      </c>
      <c r="O1938" s="146" t="b">
        <v>0</v>
      </c>
      <c r="P1938" s="144" t="s">
        <v>3075</v>
      </c>
      <c r="Q1938" t="s">
        <v>1823</v>
      </c>
      <c r="R1938" t="s">
        <v>630</v>
      </c>
    </row>
    <row r="1939" spans="1:18" x14ac:dyDescent="0.25">
      <c r="A1939" s="144" t="s">
        <v>14449</v>
      </c>
      <c r="B1939" s="144" t="s">
        <v>885</v>
      </c>
      <c r="C1939" s="144" t="s">
        <v>1817</v>
      </c>
      <c r="D1939" s="144" t="s">
        <v>1818</v>
      </c>
      <c r="E1939" s="144" t="s">
        <v>1971</v>
      </c>
      <c r="F1939" s="144"/>
      <c r="G1939" s="144" t="s">
        <v>71</v>
      </c>
      <c r="H1939" s="144" t="s">
        <v>1777</v>
      </c>
      <c r="I1939" s="144" t="s">
        <v>5547</v>
      </c>
      <c r="J1939" s="144" t="s">
        <v>1817</v>
      </c>
      <c r="K1939" s="144"/>
      <c r="L1939" s="144"/>
      <c r="M1939" s="144" t="s">
        <v>6611</v>
      </c>
      <c r="N1939" s="145">
        <v>60</v>
      </c>
      <c r="O1939" s="146" t="b">
        <v>0</v>
      </c>
      <c r="P1939" s="144" t="s">
        <v>3075</v>
      </c>
      <c r="Q1939" t="s">
        <v>1823</v>
      </c>
      <c r="R1939" t="s">
        <v>630</v>
      </c>
    </row>
    <row r="1940" spans="1:18" x14ac:dyDescent="0.25">
      <c r="A1940" s="144" t="s">
        <v>14225</v>
      </c>
      <c r="B1940" s="144" t="s">
        <v>885</v>
      </c>
      <c r="C1940" s="144" t="s">
        <v>1817</v>
      </c>
      <c r="D1940" s="144" t="s">
        <v>1818</v>
      </c>
      <c r="E1940" s="144" t="s">
        <v>1930</v>
      </c>
      <c r="F1940" s="144"/>
      <c r="G1940" s="144" t="s">
        <v>71</v>
      </c>
      <c r="H1940" s="144" t="s">
        <v>1777</v>
      </c>
      <c r="I1940" s="144" t="s">
        <v>5547</v>
      </c>
      <c r="J1940" s="144" t="s">
        <v>1817</v>
      </c>
      <c r="K1940" s="144"/>
      <c r="L1940" s="144"/>
      <c r="M1940" s="144" t="s">
        <v>6612</v>
      </c>
      <c r="N1940" s="145">
        <v>60</v>
      </c>
      <c r="O1940" s="146" t="b">
        <v>0</v>
      </c>
      <c r="P1940" s="144" t="s">
        <v>3075</v>
      </c>
      <c r="Q1940" t="s">
        <v>1823</v>
      </c>
      <c r="R1940" t="s">
        <v>630</v>
      </c>
    </row>
    <row r="1941" spans="1:18" x14ac:dyDescent="0.25">
      <c r="A1941" s="144" t="s">
        <v>14664</v>
      </c>
      <c r="B1941" s="144" t="s">
        <v>885</v>
      </c>
      <c r="C1941" s="144" t="s">
        <v>1817</v>
      </c>
      <c r="D1941" s="144" t="s">
        <v>1818</v>
      </c>
      <c r="E1941" s="144" t="s">
        <v>1938</v>
      </c>
      <c r="F1941" s="144"/>
      <c r="G1941" s="144" t="s">
        <v>70</v>
      </c>
      <c r="H1941" s="144" t="s">
        <v>1779</v>
      </c>
      <c r="I1941" s="144" t="s">
        <v>5547</v>
      </c>
      <c r="J1941" s="144" t="s">
        <v>1817</v>
      </c>
      <c r="K1941" s="144"/>
      <c r="L1941" s="144"/>
      <c r="M1941" s="144" t="s">
        <v>6613</v>
      </c>
      <c r="N1941" s="145">
        <v>60</v>
      </c>
      <c r="O1941" s="146" t="b">
        <v>0</v>
      </c>
      <c r="P1941" s="144" t="s">
        <v>3075</v>
      </c>
      <c r="Q1941" t="s">
        <v>1823</v>
      </c>
      <c r="R1941" t="s">
        <v>630</v>
      </c>
    </row>
    <row r="1942" spans="1:18" x14ac:dyDescent="0.25">
      <c r="A1942" s="144" t="s">
        <v>14521</v>
      </c>
      <c r="B1942" s="144" t="s">
        <v>885</v>
      </c>
      <c r="C1942" s="144" t="s">
        <v>1817</v>
      </c>
      <c r="D1942" s="144" t="s">
        <v>1818</v>
      </c>
      <c r="E1942" s="144" t="s">
        <v>1881</v>
      </c>
      <c r="F1942" s="144"/>
      <c r="G1942" s="144" t="s">
        <v>71</v>
      </c>
      <c r="H1942" s="144" t="s">
        <v>1777</v>
      </c>
      <c r="I1942" s="144" t="s">
        <v>5547</v>
      </c>
      <c r="J1942" s="144" t="s">
        <v>1817</v>
      </c>
      <c r="K1942" s="144"/>
      <c r="L1942" s="144"/>
      <c r="M1942" s="144" t="s">
        <v>6614</v>
      </c>
      <c r="N1942" s="145">
        <v>60</v>
      </c>
      <c r="O1942" s="146" t="b">
        <v>0</v>
      </c>
      <c r="P1942" s="144" t="s">
        <v>3075</v>
      </c>
      <c r="Q1942" t="s">
        <v>1823</v>
      </c>
      <c r="R1942" t="s">
        <v>630</v>
      </c>
    </row>
    <row r="1943" spans="1:18" x14ac:dyDescent="0.25">
      <c r="A1943" s="144" t="s">
        <v>14756</v>
      </c>
      <c r="B1943" s="144" t="s">
        <v>885</v>
      </c>
      <c r="C1943" s="144" t="s">
        <v>1817</v>
      </c>
      <c r="D1943" s="144" t="s">
        <v>1818</v>
      </c>
      <c r="E1943" s="144" t="s">
        <v>4064</v>
      </c>
      <c r="F1943" s="144"/>
      <c r="G1943" s="144" t="s">
        <v>71</v>
      </c>
      <c r="H1943" s="144" t="s">
        <v>1777</v>
      </c>
      <c r="I1943" s="144" t="s">
        <v>5959</v>
      </c>
      <c r="J1943" s="144" t="s">
        <v>1817</v>
      </c>
      <c r="K1943" s="144"/>
      <c r="L1943" s="144"/>
      <c r="M1943" s="144" t="s">
        <v>6615</v>
      </c>
      <c r="N1943" s="145">
        <v>60</v>
      </c>
      <c r="O1943" s="146" t="b">
        <v>0</v>
      </c>
      <c r="P1943" s="144" t="s">
        <v>3075</v>
      </c>
      <c r="Q1943" t="s">
        <v>1823</v>
      </c>
      <c r="R1943" t="s">
        <v>630</v>
      </c>
    </row>
    <row r="1944" spans="1:18" x14ac:dyDescent="0.25">
      <c r="A1944" s="144" t="s">
        <v>14522</v>
      </c>
      <c r="B1944" s="144" t="s">
        <v>885</v>
      </c>
      <c r="C1944" s="144" t="s">
        <v>1817</v>
      </c>
      <c r="D1944" s="144" t="s">
        <v>1818</v>
      </c>
      <c r="E1944" s="144" t="s">
        <v>1881</v>
      </c>
      <c r="F1944" s="144"/>
      <c r="G1944" s="144" t="s">
        <v>71</v>
      </c>
      <c r="H1944" s="144" t="s">
        <v>1777</v>
      </c>
      <c r="I1944" s="144" t="s">
        <v>5547</v>
      </c>
      <c r="J1944" s="144" t="s">
        <v>1817</v>
      </c>
      <c r="K1944" s="144"/>
      <c r="L1944" s="144"/>
      <c r="M1944" s="144" t="s">
        <v>6616</v>
      </c>
      <c r="N1944" s="145">
        <v>60</v>
      </c>
      <c r="O1944" s="146" t="b">
        <v>0</v>
      </c>
      <c r="P1944" s="144" t="s">
        <v>3075</v>
      </c>
      <c r="Q1944" t="s">
        <v>1823</v>
      </c>
      <c r="R1944" t="s">
        <v>630</v>
      </c>
    </row>
    <row r="1945" spans="1:18" x14ac:dyDescent="0.25">
      <c r="A1945" s="144" t="s">
        <v>14362</v>
      </c>
      <c r="B1945" s="144" t="s">
        <v>885</v>
      </c>
      <c r="C1945" s="144" t="s">
        <v>1817</v>
      </c>
      <c r="D1945" s="144" t="s">
        <v>1818</v>
      </c>
      <c r="E1945" s="144" t="s">
        <v>1819</v>
      </c>
      <c r="F1945" s="144"/>
      <c r="G1945" s="144" t="s">
        <v>1786</v>
      </c>
      <c r="H1945" s="144" t="s">
        <v>1787</v>
      </c>
      <c r="I1945" s="144" t="s">
        <v>5547</v>
      </c>
      <c r="J1945" s="144" t="s">
        <v>1817</v>
      </c>
      <c r="K1945" s="144"/>
      <c r="L1945" s="144"/>
      <c r="M1945" s="144" t="s">
        <v>6617</v>
      </c>
      <c r="N1945" s="145">
        <v>60</v>
      </c>
      <c r="O1945" s="146" t="b">
        <v>0</v>
      </c>
      <c r="P1945" s="144" t="s">
        <v>3075</v>
      </c>
      <c r="Q1945" t="s">
        <v>1823</v>
      </c>
      <c r="R1945" t="s">
        <v>630</v>
      </c>
    </row>
    <row r="1946" spans="1:18" x14ac:dyDescent="0.25">
      <c r="A1946" s="144" t="s">
        <v>14848</v>
      </c>
      <c r="B1946" s="144" t="s">
        <v>883</v>
      </c>
      <c r="C1946" s="144" t="s">
        <v>1817</v>
      </c>
      <c r="D1946" s="144" t="s">
        <v>1818</v>
      </c>
      <c r="E1946" s="144" t="s">
        <v>3134</v>
      </c>
      <c r="F1946" s="144"/>
      <c r="G1946" s="144" t="s">
        <v>1786</v>
      </c>
      <c r="H1946" s="144" t="s">
        <v>1787</v>
      </c>
      <c r="I1946" s="144" t="s">
        <v>5547</v>
      </c>
      <c r="J1946" s="144" t="s">
        <v>1817</v>
      </c>
      <c r="K1946" s="144"/>
      <c r="L1946" s="144"/>
      <c r="M1946" s="144" t="s">
        <v>6618</v>
      </c>
      <c r="N1946" s="145">
        <v>60</v>
      </c>
      <c r="O1946" s="146" t="b">
        <v>0</v>
      </c>
      <c r="P1946" s="144" t="s">
        <v>3075</v>
      </c>
      <c r="Q1946" t="s">
        <v>1823</v>
      </c>
      <c r="R1946" t="s">
        <v>630</v>
      </c>
    </row>
    <row r="1947" spans="1:18" x14ac:dyDescent="0.25">
      <c r="A1947" s="144" t="s">
        <v>14886</v>
      </c>
      <c r="B1947" s="144" t="s">
        <v>885</v>
      </c>
      <c r="C1947" s="144" t="s">
        <v>1817</v>
      </c>
      <c r="D1947" s="144" t="s">
        <v>1818</v>
      </c>
      <c r="E1947" s="144" t="s">
        <v>2072</v>
      </c>
      <c r="F1947" s="144"/>
      <c r="G1947" s="144" t="s">
        <v>1786</v>
      </c>
      <c r="H1947" s="144" t="s">
        <v>1787</v>
      </c>
      <c r="I1947" s="144" t="s">
        <v>5547</v>
      </c>
      <c r="J1947" s="144" t="s">
        <v>1817</v>
      </c>
      <c r="K1947" s="144"/>
      <c r="L1947" s="144"/>
      <c r="M1947" s="144" t="s">
        <v>6619</v>
      </c>
      <c r="N1947" s="145">
        <v>60</v>
      </c>
      <c r="O1947" s="146" t="b">
        <v>0</v>
      </c>
      <c r="P1947" s="144" t="s">
        <v>3075</v>
      </c>
      <c r="Q1947" t="s">
        <v>1823</v>
      </c>
      <c r="R1947" t="s">
        <v>630</v>
      </c>
    </row>
    <row r="1948" spans="1:18" x14ac:dyDescent="0.25">
      <c r="A1948" s="144" t="s">
        <v>14450</v>
      </c>
      <c r="B1948" s="144" t="s">
        <v>885</v>
      </c>
      <c r="C1948" s="144" t="s">
        <v>1817</v>
      </c>
      <c r="D1948" s="144" t="s">
        <v>1818</v>
      </c>
      <c r="E1948" s="144" t="s">
        <v>1971</v>
      </c>
      <c r="F1948" s="144"/>
      <c r="G1948" s="144" t="s">
        <v>71</v>
      </c>
      <c r="H1948" s="144" t="s">
        <v>1777</v>
      </c>
      <c r="I1948" s="144" t="s">
        <v>5547</v>
      </c>
      <c r="J1948" s="144" t="s">
        <v>1817</v>
      </c>
      <c r="K1948" s="144"/>
      <c r="L1948" s="144"/>
      <c r="M1948" s="144" t="s">
        <v>6620</v>
      </c>
      <c r="N1948" s="145">
        <v>60</v>
      </c>
      <c r="O1948" s="146" t="b">
        <v>0</v>
      </c>
      <c r="P1948" s="144" t="s">
        <v>3075</v>
      </c>
      <c r="Q1948" t="s">
        <v>1823</v>
      </c>
      <c r="R1948" t="s">
        <v>630</v>
      </c>
    </row>
    <row r="1949" spans="1:18" x14ac:dyDescent="0.25">
      <c r="A1949" s="144" t="s">
        <v>14139</v>
      </c>
      <c r="B1949" s="144" t="s">
        <v>885</v>
      </c>
      <c r="C1949" s="144" t="s">
        <v>1817</v>
      </c>
      <c r="D1949" s="144" t="s">
        <v>1818</v>
      </c>
      <c r="E1949" s="144" t="s">
        <v>2734</v>
      </c>
      <c r="F1949" s="144"/>
      <c r="G1949" s="144" t="s">
        <v>1786</v>
      </c>
      <c r="H1949" s="144" t="s">
        <v>1787</v>
      </c>
      <c r="I1949" s="144" t="s">
        <v>5547</v>
      </c>
      <c r="J1949" s="144" t="s">
        <v>1817</v>
      </c>
      <c r="K1949" s="144"/>
      <c r="L1949" s="144"/>
      <c r="M1949" s="144" t="s">
        <v>6621</v>
      </c>
      <c r="N1949" s="145">
        <v>60</v>
      </c>
      <c r="O1949" s="146" t="b">
        <v>0</v>
      </c>
      <c r="P1949" s="144" t="s">
        <v>3075</v>
      </c>
      <c r="Q1949" t="s">
        <v>1823</v>
      </c>
      <c r="R1949" t="s">
        <v>630</v>
      </c>
    </row>
    <row r="1950" spans="1:18" x14ac:dyDescent="0.25">
      <c r="A1950" s="144" t="s">
        <v>14794</v>
      </c>
      <c r="B1950" s="144" t="s">
        <v>883</v>
      </c>
      <c r="C1950" s="144" t="s">
        <v>1817</v>
      </c>
      <c r="D1950" s="144" t="s">
        <v>1818</v>
      </c>
      <c r="E1950" s="144" t="s">
        <v>5966</v>
      </c>
      <c r="F1950" s="144"/>
      <c r="G1950" s="144" t="s">
        <v>1786</v>
      </c>
      <c r="H1950" s="144" t="s">
        <v>1787</v>
      </c>
      <c r="I1950" s="144" t="s">
        <v>5547</v>
      </c>
      <c r="J1950" s="144" t="s">
        <v>1817</v>
      </c>
      <c r="K1950" s="144"/>
      <c r="L1950" s="144"/>
      <c r="M1950" s="144" t="s">
        <v>6622</v>
      </c>
      <c r="N1950" s="145">
        <v>60</v>
      </c>
      <c r="O1950" s="146" t="b">
        <v>0</v>
      </c>
      <c r="P1950" s="144" t="s">
        <v>3075</v>
      </c>
      <c r="Q1950" t="s">
        <v>1823</v>
      </c>
      <c r="R1950" t="s">
        <v>630</v>
      </c>
    </row>
    <row r="1951" spans="1:18" x14ac:dyDescent="0.25">
      <c r="A1951" s="144" t="s">
        <v>14984</v>
      </c>
      <c r="B1951" s="144" t="s">
        <v>885</v>
      </c>
      <c r="C1951" s="144" t="s">
        <v>1817</v>
      </c>
      <c r="D1951" s="144" t="s">
        <v>1818</v>
      </c>
      <c r="E1951" s="144" t="s">
        <v>1955</v>
      </c>
      <c r="F1951" s="144"/>
      <c r="G1951" s="144" t="s">
        <v>1786</v>
      </c>
      <c r="H1951" s="144" t="s">
        <v>1787</v>
      </c>
      <c r="I1951" s="144" t="s">
        <v>5547</v>
      </c>
      <c r="J1951" s="144" t="s">
        <v>1817</v>
      </c>
      <c r="K1951" s="144"/>
      <c r="L1951" s="144"/>
      <c r="M1951" s="144" t="s">
        <v>6623</v>
      </c>
      <c r="N1951" s="145">
        <v>60</v>
      </c>
      <c r="O1951" s="146" t="b">
        <v>0</v>
      </c>
      <c r="P1951" s="144" t="s">
        <v>3075</v>
      </c>
      <c r="Q1951" t="s">
        <v>1823</v>
      </c>
      <c r="R1951" t="s">
        <v>630</v>
      </c>
    </row>
    <row r="1952" spans="1:18" x14ac:dyDescent="0.25">
      <c r="A1952" s="144" t="s">
        <v>14928</v>
      </c>
      <c r="B1952" s="144" t="s">
        <v>885</v>
      </c>
      <c r="C1952" s="144" t="s">
        <v>1817</v>
      </c>
      <c r="D1952" s="144" t="s">
        <v>1818</v>
      </c>
      <c r="E1952" s="144" t="s">
        <v>5293</v>
      </c>
      <c r="F1952" s="144"/>
      <c r="G1952" s="144" t="s">
        <v>1786</v>
      </c>
      <c r="H1952" s="144" t="s">
        <v>1787</v>
      </c>
      <c r="I1952" s="144" t="s">
        <v>5547</v>
      </c>
      <c r="J1952" s="144" t="s">
        <v>1817</v>
      </c>
      <c r="K1952" s="144"/>
      <c r="L1952" s="144"/>
      <c r="M1952" s="144" t="s">
        <v>6624</v>
      </c>
      <c r="N1952" s="145">
        <v>60</v>
      </c>
      <c r="O1952" s="146" t="b">
        <v>0</v>
      </c>
      <c r="P1952" s="144" t="s">
        <v>3075</v>
      </c>
      <c r="Q1952" t="s">
        <v>1823</v>
      </c>
      <c r="R1952" t="s">
        <v>630</v>
      </c>
    </row>
    <row r="1953" spans="1:18" x14ac:dyDescent="0.25">
      <c r="A1953" s="144" t="s">
        <v>14929</v>
      </c>
      <c r="B1953" s="144" t="s">
        <v>885</v>
      </c>
      <c r="C1953" s="144" t="s">
        <v>1817</v>
      </c>
      <c r="D1953" s="144" t="s">
        <v>1818</v>
      </c>
      <c r="E1953" s="144" t="s">
        <v>5293</v>
      </c>
      <c r="F1953" s="144"/>
      <c r="G1953" s="144" t="s">
        <v>1786</v>
      </c>
      <c r="H1953" s="144" t="s">
        <v>1787</v>
      </c>
      <c r="I1953" s="144" t="s">
        <v>5547</v>
      </c>
      <c r="J1953" s="144" t="s">
        <v>1817</v>
      </c>
      <c r="K1953" s="144"/>
      <c r="L1953" s="144"/>
      <c r="M1953" s="144" t="s">
        <v>6625</v>
      </c>
      <c r="N1953" s="145">
        <v>60</v>
      </c>
      <c r="O1953" s="146" t="b">
        <v>0</v>
      </c>
      <c r="P1953" s="144" t="s">
        <v>3075</v>
      </c>
      <c r="Q1953" t="s">
        <v>1823</v>
      </c>
      <c r="R1953" t="s">
        <v>630</v>
      </c>
    </row>
    <row r="1954" spans="1:18" x14ac:dyDescent="0.25">
      <c r="A1954" s="144" t="s">
        <v>14319</v>
      </c>
      <c r="B1954" s="144" t="s">
        <v>885</v>
      </c>
      <c r="C1954" s="144" t="s">
        <v>1817</v>
      </c>
      <c r="D1954" s="144" t="s">
        <v>1818</v>
      </c>
      <c r="E1954" s="144" t="s">
        <v>1926</v>
      </c>
      <c r="F1954" s="144"/>
      <c r="G1954" s="144" t="s">
        <v>70</v>
      </c>
      <c r="H1954" s="144" t="s">
        <v>1779</v>
      </c>
      <c r="I1954" s="144" t="s">
        <v>5547</v>
      </c>
      <c r="J1954" s="144" t="s">
        <v>1817</v>
      </c>
      <c r="K1954" s="144"/>
      <c r="L1954" s="144"/>
      <c r="M1954" s="144" t="s">
        <v>6626</v>
      </c>
      <c r="N1954" s="145">
        <v>60</v>
      </c>
      <c r="O1954" s="146" t="b">
        <v>0</v>
      </c>
      <c r="P1954" s="144" t="s">
        <v>3075</v>
      </c>
      <c r="Q1954" t="s">
        <v>1823</v>
      </c>
      <c r="R1954" t="s">
        <v>630</v>
      </c>
    </row>
    <row r="1955" spans="1:18" x14ac:dyDescent="0.25">
      <c r="A1955" s="144" t="s">
        <v>14887</v>
      </c>
      <c r="B1955" s="144" t="s">
        <v>885</v>
      </c>
      <c r="C1955" s="144" t="s">
        <v>1817</v>
      </c>
      <c r="D1955" s="144" t="s">
        <v>1818</v>
      </c>
      <c r="E1955" s="144" t="s">
        <v>2072</v>
      </c>
      <c r="F1955" s="144"/>
      <c r="G1955" s="144" t="s">
        <v>1786</v>
      </c>
      <c r="H1955" s="144" t="s">
        <v>1787</v>
      </c>
      <c r="I1955" s="144" t="s">
        <v>5547</v>
      </c>
      <c r="J1955" s="144" t="s">
        <v>1817</v>
      </c>
      <c r="K1955" s="144"/>
      <c r="L1955" s="144"/>
      <c r="M1955" s="144" t="s">
        <v>6627</v>
      </c>
      <c r="N1955" s="145">
        <v>60</v>
      </c>
      <c r="O1955" s="146" t="b">
        <v>0</v>
      </c>
      <c r="P1955" s="144" t="s">
        <v>3075</v>
      </c>
      <c r="Q1955" t="s">
        <v>1823</v>
      </c>
      <c r="R1955" t="s">
        <v>630</v>
      </c>
    </row>
    <row r="1956" spans="1:18" x14ac:dyDescent="0.25">
      <c r="A1956" s="144" t="s">
        <v>14795</v>
      </c>
      <c r="B1956" s="144" t="s">
        <v>883</v>
      </c>
      <c r="C1956" s="144" t="s">
        <v>1817</v>
      </c>
      <c r="D1956" s="144" t="s">
        <v>1818</v>
      </c>
      <c r="E1956" s="144" t="s">
        <v>5966</v>
      </c>
      <c r="F1956" s="144"/>
      <c r="G1956" s="144" t="s">
        <v>70</v>
      </c>
      <c r="H1956" s="144" t="s">
        <v>1779</v>
      </c>
      <c r="I1956" s="144" t="s">
        <v>5547</v>
      </c>
      <c r="J1956" s="144" t="s">
        <v>1817</v>
      </c>
      <c r="K1956" s="144"/>
      <c r="L1956" s="144"/>
      <c r="M1956" s="144" t="s">
        <v>6628</v>
      </c>
      <c r="N1956" s="145">
        <v>60</v>
      </c>
      <c r="O1956" s="146" t="b">
        <v>0</v>
      </c>
      <c r="P1956" s="144" t="s">
        <v>3075</v>
      </c>
      <c r="Q1956" t="s">
        <v>1823</v>
      </c>
      <c r="R1956" t="s">
        <v>630</v>
      </c>
    </row>
    <row r="1957" spans="1:18" x14ac:dyDescent="0.25">
      <c r="A1957" s="144" t="s">
        <v>14320</v>
      </c>
      <c r="B1957" s="144" t="s">
        <v>885</v>
      </c>
      <c r="C1957" s="144" t="s">
        <v>1817</v>
      </c>
      <c r="D1957" s="144" t="s">
        <v>1818</v>
      </c>
      <c r="E1957" s="144" t="s">
        <v>1926</v>
      </c>
      <c r="F1957" s="144"/>
      <c r="G1957" s="144" t="s">
        <v>70</v>
      </c>
      <c r="H1957" s="144" t="s">
        <v>1779</v>
      </c>
      <c r="I1957" s="144" t="s">
        <v>5547</v>
      </c>
      <c r="J1957" s="144" t="s">
        <v>1817</v>
      </c>
      <c r="K1957" s="144"/>
      <c r="L1957" s="144"/>
      <c r="M1957" s="144" t="s">
        <v>6630</v>
      </c>
      <c r="N1957" s="145">
        <v>60</v>
      </c>
      <c r="O1957" s="146" t="b">
        <v>0</v>
      </c>
      <c r="P1957" s="144" t="s">
        <v>3075</v>
      </c>
      <c r="Q1957" t="s">
        <v>1823</v>
      </c>
      <c r="R1957" t="s">
        <v>630</v>
      </c>
    </row>
    <row r="1958" spans="1:18" x14ac:dyDescent="0.25">
      <c r="A1958" s="144" t="s">
        <v>14523</v>
      </c>
      <c r="B1958" s="144" t="s">
        <v>885</v>
      </c>
      <c r="C1958" s="144" t="s">
        <v>1817</v>
      </c>
      <c r="D1958" s="144" t="s">
        <v>1818</v>
      </c>
      <c r="E1958" s="144" t="s">
        <v>1881</v>
      </c>
      <c r="F1958" s="144"/>
      <c r="G1958" s="144" t="s">
        <v>71</v>
      </c>
      <c r="H1958" s="144" t="s">
        <v>1777</v>
      </c>
      <c r="I1958" s="144" t="s">
        <v>5547</v>
      </c>
      <c r="J1958" s="144" t="s">
        <v>1817</v>
      </c>
      <c r="K1958" s="144"/>
      <c r="L1958" s="144"/>
      <c r="M1958" s="144" t="s">
        <v>6631</v>
      </c>
      <c r="N1958" s="145">
        <v>60</v>
      </c>
      <c r="O1958" s="146" t="b">
        <v>0</v>
      </c>
      <c r="P1958" s="144" t="s">
        <v>3075</v>
      </c>
      <c r="Q1958" t="s">
        <v>1823</v>
      </c>
      <c r="R1958" t="s">
        <v>630</v>
      </c>
    </row>
    <row r="1959" spans="1:18" x14ac:dyDescent="0.25">
      <c r="A1959" s="144" t="s">
        <v>14757</v>
      </c>
      <c r="B1959" s="144" t="s">
        <v>885</v>
      </c>
      <c r="C1959" s="144" t="s">
        <v>1817</v>
      </c>
      <c r="D1959" s="144" t="s">
        <v>1818</v>
      </c>
      <c r="E1959" s="144" t="s">
        <v>4064</v>
      </c>
      <c r="F1959" s="144"/>
      <c r="G1959" s="144" t="s">
        <v>71</v>
      </c>
      <c r="H1959" s="144" t="s">
        <v>1777</v>
      </c>
      <c r="I1959" s="144" t="s">
        <v>5959</v>
      </c>
      <c r="J1959" s="144" t="s">
        <v>1817</v>
      </c>
      <c r="K1959" s="144"/>
      <c r="L1959" s="144"/>
      <c r="M1959" s="144" t="s">
        <v>6632</v>
      </c>
      <c r="N1959" s="145">
        <v>60</v>
      </c>
      <c r="O1959" s="146" t="b">
        <v>0</v>
      </c>
      <c r="P1959" s="144" t="s">
        <v>3075</v>
      </c>
      <c r="Q1959" t="s">
        <v>1823</v>
      </c>
      <c r="R1959" t="s">
        <v>630</v>
      </c>
    </row>
    <row r="1960" spans="1:18" x14ac:dyDescent="0.25">
      <c r="A1960" s="144" t="s">
        <v>14796</v>
      </c>
      <c r="B1960" s="144" t="s">
        <v>883</v>
      </c>
      <c r="C1960" s="144" t="s">
        <v>1817</v>
      </c>
      <c r="D1960" s="144" t="s">
        <v>1818</v>
      </c>
      <c r="E1960" s="144" t="s">
        <v>5966</v>
      </c>
      <c r="F1960" s="144"/>
      <c r="G1960" s="144" t="s">
        <v>70</v>
      </c>
      <c r="H1960" s="144" t="s">
        <v>1779</v>
      </c>
      <c r="I1960" s="144" t="s">
        <v>5547</v>
      </c>
      <c r="J1960" s="144" t="s">
        <v>1817</v>
      </c>
      <c r="K1960" s="144"/>
      <c r="L1960" s="144"/>
      <c r="M1960" s="144" t="s">
        <v>6634</v>
      </c>
      <c r="N1960" s="145">
        <v>60</v>
      </c>
      <c r="O1960" s="146" t="b">
        <v>0</v>
      </c>
      <c r="P1960" s="144" t="s">
        <v>3075</v>
      </c>
      <c r="Q1960" t="s">
        <v>1823</v>
      </c>
      <c r="R1960" t="s">
        <v>630</v>
      </c>
    </row>
    <row r="1961" spans="1:18" x14ac:dyDescent="0.25">
      <c r="A1961" s="144" t="s">
        <v>14906</v>
      </c>
      <c r="B1961" s="144" t="s">
        <v>885</v>
      </c>
      <c r="C1961" s="144" t="s">
        <v>1817</v>
      </c>
      <c r="D1961" s="144" t="s">
        <v>1818</v>
      </c>
      <c r="E1961" s="144" t="s">
        <v>6058</v>
      </c>
      <c r="F1961" s="144"/>
      <c r="G1961" s="144" t="s">
        <v>1786</v>
      </c>
      <c r="H1961" s="144" t="s">
        <v>1787</v>
      </c>
      <c r="I1961" s="144" t="s">
        <v>5547</v>
      </c>
      <c r="J1961" s="144" t="s">
        <v>1817</v>
      </c>
      <c r="K1961" s="144"/>
      <c r="L1961" s="144"/>
      <c r="M1961" s="144" t="s">
        <v>6635</v>
      </c>
      <c r="N1961" s="145">
        <v>60</v>
      </c>
      <c r="O1961" s="146" t="b">
        <v>0</v>
      </c>
      <c r="P1961" s="144" t="s">
        <v>3075</v>
      </c>
      <c r="Q1961" t="s">
        <v>1823</v>
      </c>
      <c r="R1961" t="s">
        <v>630</v>
      </c>
    </row>
    <row r="1962" spans="1:18" x14ac:dyDescent="0.25">
      <c r="A1962" s="144" t="s">
        <v>14321</v>
      </c>
      <c r="B1962" s="144" t="s">
        <v>885</v>
      </c>
      <c r="C1962" s="144" t="s">
        <v>1817</v>
      </c>
      <c r="D1962" s="144" t="s">
        <v>1818</v>
      </c>
      <c r="E1962" s="144" t="s">
        <v>1926</v>
      </c>
      <c r="F1962" s="144"/>
      <c r="G1962" s="144" t="s">
        <v>70</v>
      </c>
      <c r="H1962" s="144" t="s">
        <v>1779</v>
      </c>
      <c r="I1962" s="144" t="s">
        <v>5547</v>
      </c>
      <c r="J1962" s="144" t="s">
        <v>1817</v>
      </c>
      <c r="K1962" s="144"/>
      <c r="L1962" s="144"/>
      <c r="M1962" s="144" t="s">
        <v>6636</v>
      </c>
      <c r="N1962" s="145">
        <v>60</v>
      </c>
      <c r="O1962" s="146" t="b">
        <v>0</v>
      </c>
      <c r="P1962" s="144" t="s">
        <v>3075</v>
      </c>
      <c r="Q1962" t="s">
        <v>1823</v>
      </c>
      <c r="R1962" t="s">
        <v>630</v>
      </c>
    </row>
    <row r="1963" spans="1:18" x14ac:dyDescent="0.25">
      <c r="A1963" s="144" t="s">
        <v>14888</v>
      </c>
      <c r="B1963" s="144" t="s">
        <v>885</v>
      </c>
      <c r="C1963" s="144" t="s">
        <v>1817</v>
      </c>
      <c r="D1963" s="144" t="s">
        <v>1818</v>
      </c>
      <c r="E1963" s="144" t="s">
        <v>2072</v>
      </c>
      <c r="F1963" s="144"/>
      <c r="G1963" s="144" t="s">
        <v>1786</v>
      </c>
      <c r="H1963" s="144" t="s">
        <v>1787</v>
      </c>
      <c r="I1963" s="144" t="s">
        <v>5547</v>
      </c>
      <c r="J1963" s="144" t="s">
        <v>1817</v>
      </c>
      <c r="K1963" s="144"/>
      <c r="L1963" s="144"/>
      <c r="M1963" s="144" t="s">
        <v>6637</v>
      </c>
      <c r="N1963" s="145">
        <v>60</v>
      </c>
      <c r="O1963" s="146" t="b">
        <v>0</v>
      </c>
      <c r="P1963" s="144" t="s">
        <v>3075</v>
      </c>
      <c r="Q1963" t="s">
        <v>1823</v>
      </c>
      <c r="R1963" t="s">
        <v>630</v>
      </c>
    </row>
    <row r="1964" spans="1:18" x14ac:dyDescent="0.25">
      <c r="A1964" s="144" t="s">
        <v>14797</v>
      </c>
      <c r="B1964" s="144" t="s">
        <v>883</v>
      </c>
      <c r="C1964" s="144" t="s">
        <v>1817</v>
      </c>
      <c r="D1964" s="144" t="s">
        <v>1818</v>
      </c>
      <c r="E1964" s="144" t="s">
        <v>5966</v>
      </c>
      <c r="F1964" s="144"/>
      <c r="G1964" s="144" t="s">
        <v>71</v>
      </c>
      <c r="H1964" s="144" t="s">
        <v>1777</v>
      </c>
      <c r="I1964" s="144" t="s">
        <v>5547</v>
      </c>
      <c r="J1964" s="144" t="s">
        <v>1817</v>
      </c>
      <c r="K1964" s="144"/>
      <c r="L1964" s="144"/>
      <c r="M1964" s="144" t="s">
        <v>6638</v>
      </c>
      <c r="N1964" s="145">
        <v>60</v>
      </c>
      <c r="O1964" s="146" t="b">
        <v>0</v>
      </c>
      <c r="P1964" s="144" t="s">
        <v>3075</v>
      </c>
      <c r="Q1964" t="s">
        <v>1823</v>
      </c>
      <c r="R1964" t="s">
        <v>630</v>
      </c>
    </row>
    <row r="1965" spans="1:18" x14ac:dyDescent="0.25">
      <c r="A1965" s="144" t="s">
        <v>14451</v>
      </c>
      <c r="B1965" s="144" t="s">
        <v>885</v>
      </c>
      <c r="C1965" s="144" t="s">
        <v>1817</v>
      </c>
      <c r="D1965" s="144" t="s">
        <v>1818</v>
      </c>
      <c r="E1965" s="144" t="s">
        <v>1971</v>
      </c>
      <c r="F1965" s="144"/>
      <c r="G1965" s="144" t="s">
        <v>71</v>
      </c>
      <c r="H1965" s="144" t="s">
        <v>1777</v>
      </c>
      <c r="I1965" s="144" t="s">
        <v>5547</v>
      </c>
      <c r="J1965" s="144" t="s">
        <v>1817</v>
      </c>
      <c r="K1965" s="144"/>
      <c r="L1965" s="144"/>
      <c r="M1965" s="144" t="s">
        <v>6639</v>
      </c>
      <c r="N1965" s="145">
        <v>60</v>
      </c>
      <c r="O1965" s="146" t="b">
        <v>0</v>
      </c>
      <c r="P1965" s="144" t="s">
        <v>3075</v>
      </c>
      <c r="Q1965" t="s">
        <v>1823</v>
      </c>
      <c r="R1965" t="s">
        <v>630</v>
      </c>
    </row>
    <row r="1966" spans="1:18" x14ac:dyDescent="0.25">
      <c r="A1966" s="144" t="s">
        <v>14889</v>
      </c>
      <c r="B1966" s="144" t="s">
        <v>885</v>
      </c>
      <c r="C1966" s="144" t="s">
        <v>1817</v>
      </c>
      <c r="D1966" s="144" t="s">
        <v>1818</v>
      </c>
      <c r="E1966" s="144" t="s">
        <v>2072</v>
      </c>
      <c r="F1966" s="144"/>
      <c r="G1966" s="144" t="s">
        <v>1786</v>
      </c>
      <c r="H1966" s="144" t="s">
        <v>1787</v>
      </c>
      <c r="I1966" s="144" t="s">
        <v>5547</v>
      </c>
      <c r="J1966" s="144" t="s">
        <v>1817</v>
      </c>
      <c r="K1966" s="144"/>
      <c r="L1966" s="144"/>
      <c r="M1966" s="144" t="s">
        <v>6640</v>
      </c>
      <c r="N1966" s="145">
        <v>60</v>
      </c>
      <c r="O1966" s="146" t="b">
        <v>0</v>
      </c>
      <c r="P1966" s="144" t="s">
        <v>3075</v>
      </c>
      <c r="Q1966" t="s">
        <v>1823</v>
      </c>
      <c r="R1966" t="s">
        <v>630</v>
      </c>
    </row>
    <row r="1967" spans="1:18" x14ac:dyDescent="0.25">
      <c r="A1967" s="144" t="s">
        <v>14907</v>
      </c>
      <c r="B1967" s="144" t="s">
        <v>885</v>
      </c>
      <c r="C1967" s="144" t="s">
        <v>1817</v>
      </c>
      <c r="D1967" s="144" t="s">
        <v>1818</v>
      </c>
      <c r="E1967" s="144" t="s">
        <v>6058</v>
      </c>
      <c r="F1967" s="144"/>
      <c r="G1967" s="144" t="s">
        <v>1786</v>
      </c>
      <c r="H1967" s="144" t="s">
        <v>1787</v>
      </c>
      <c r="I1967" s="144" t="s">
        <v>5547</v>
      </c>
      <c r="J1967" s="144" t="s">
        <v>1817</v>
      </c>
      <c r="K1967" s="144"/>
      <c r="L1967" s="144"/>
      <c r="M1967" s="144" t="s">
        <v>6641</v>
      </c>
      <c r="N1967" s="145">
        <v>60</v>
      </c>
      <c r="O1967" s="146" t="b">
        <v>0</v>
      </c>
      <c r="P1967" s="144" t="s">
        <v>3075</v>
      </c>
      <c r="Q1967" t="s">
        <v>1823</v>
      </c>
      <c r="R1967" t="s">
        <v>630</v>
      </c>
    </row>
    <row r="1968" spans="1:18" x14ac:dyDescent="0.25">
      <c r="A1968" s="144" t="s">
        <v>14908</v>
      </c>
      <c r="B1968" s="144" t="s">
        <v>885</v>
      </c>
      <c r="C1968" s="144" t="s">
        <v>1817</v>
      </c>
      <c r="D1968" s="144" t="s">
        <v>1818</v>
      </c>
      <c r="E1968" s="144" t="s">
        <v>6058</v>
      </c>
      <c r="F1968" s="144"/>
      <c r="G1968" s="144" t="s">
        <v>1786</v>
      </c>
      <c r="H1968" s="144" t="s">
        <v>1787</v>
      </c>
      <c r="I1968" s="144" t="s">
        <v>5547</v>
      </c>
      <c r="J1968" s="144" t="s">
        <v>1817</v>
      </c>
      <c r="K1968" s="144"/>
      <c r="L1968" s="144"/>
      <c r="M1968" s="144" t="s">
        <v>6642</v>
      </c>
      <c r="N1968" s="145">
        <v>60</v>
      </c>
      <c r="O1968" s="146" t="b">
        <v>0</v>
      </c>
      <c r="P1968" s="144" t="s">
        <v>3075</v>
      </c>
      <c r="Q1968" t="s">
        <v>1823</v>
      </c>
      <c r="R1968" t="s">
        <v>630</v>
      </c>
    </row>
    <row r="1969" spans="1:18" x14ac:dyDescent="0.25">
      <c r="A1969" s="144" t="s">
        <v>14909</v>
      </c>
      <c r="B1969" s="144" t="s">
        <v>885</v>
      </c>
      <c r="C1969" s="144" t="s">
        <v>1817</v>
      </c>
      <c r="D1969" s="144" t="s">
        <v>1818</v>
      </c>
      <c r="E1969" s="144" t="s">
        <v>6058</v>
      </c>
      <c r="F1969" s="144"/>
      <c r="G1969" s="144" t="s">
        <v>1786</v>
      </c>
      <c r="H1969" s="144" t="s">
        <v>1787</v>
      </c>
      <c r="I1969" s="144" t="s">
        <v>5547</v>
      </c>
      <c r="J1969" s="144" t="s">
        <v>1817</v>
      </c>
      <c r="K1969" s="144"/>
      <c r="L1969" s="144"/>
      <c r="M1969" s="144" t="s">
        <v>6643</v>
      </c>
      <c r="N1969" s="145">
        <v>60</v>
      </c>
      <c r="O1969" s="146" t="b">
        <v>0</v>
      </c>
      <c r="P1969" s="144" t="s">
        <v>3075</v>
      </c>
      <c r="Q1969" t="s">
        <v>1823</v>
      </c>
      <c r="R1969" t="s">
        <v>630</v>
      </c>
    </row>
    <row r="1970" spans="1:18" x14ac:dyDescent="0.25">
      <c r="A1970" s="144" t="s">
        <v>14910</v>
      </c>
      <c r="B1970" s="144" t="s">
        <v>885</v>
      </c>
      <c r="C1970" s="144" t="s">
        <v>1817</v>
      </c>
      <c r="D1970" s="144" t="s">
        <v>1818</v>
      </c>
      <c r="E1970" s="144" t="s">
        <v>6058</v>
      </c>
      <c r="F1970" s="144"/>
      <c r="G1970" s="144" t="s">
        <v>1786</v>
      </c>
      <c r="H1970" s="144" t="s">
        <v>1787</v>
      </c>
      <c r="I1970" s="144" t="s">
        <v>5547</v>
      </c>
      <c r="J1970" s="144" t="s">
        <v>1817</v>
      </c>
      <c r="K1970" s="144"/>
      <c r="L1970" s="144"/>
      <c r="M1970" s="144" t="s">
        <v>6644</v>
      </c>
      <c r="N1970" s="145">
        <v>60</v>
      </c>
      <c r="O1970" s="146" t="b">
        <v>0</v>
      </c>
      <c r="P1970" s="144" t="s">
        <v>3075</v>
      </c>
      <c r="Q1970" t="s">
        <v>1823</v>
      </c>
      <c r="R1970" t="s">
        <v>630</v>
      </c>
    </row>
    <row r="1971" spans="1:18" x14ac:dyDescent="0.25">
      <c r="A1971" s="144" t="s">
        <v>14798</v>
      </c>
      <c r="B1971" s="144" t="s">
        <v>883</v>
      </c>
      <c r="C1971" s="144" t="s">
        <v>1817</v>
      </c>
      <c r="D1971" s="144" t="s">
        <v>1818</v>
      </c>
      <c r="E1971" s="144" t="s">
        <v>5966</v>
      </c>
      <c r="F1971" s="144"/>
      <c r="G1971" s="144" t="s">
        <v>70</v>
      </c>
      <c r="H1971" s="144" t="s">
        <v>1779</v>
      </c>
      <c r="I1971" s="144" t="s">
        <v>5547</v>
      </c>
      <c r="J1971" s="144" t="s">
        <v>1817</v>
      </c>
      <c r="K1971" s="144" t="s">
        <v>6645</v>
      </c>
      <c r="L1971" s="144"/>
      <c r="M1971" s="144" t="s">
        <v>6646</v>
      </c>
      <c r="N1971" s="145">
        <v>60</v>
      </c>
      <c r="O1971" s="146" t="b">
        <v>0</v>
      </c>
      <c r="P1971" s="144" t="s">
        <v>3075</v>
      </c>
      <c r="Q1971" t="s">
        <v>1823</v>
      </c>
      <c r="R1971" t="s">
        <v>630</v>
      </c>
    </row>
    <row r="1972" spans="1:18" x14ac:dyDescent="0.25">
      <c r="A1972" s="144" t="s">
        <v>14260</v>
      </c>
      <c r="B1972" s="144" t="s">
        <v>883</v>
      </c>
      <c r="C1972" s="144" t="s">
        <v>1817</v>
      </c>
      <c r="D1972" s="144" t="s">
        <v>1818</v>
      </c>
      <c r="E1972" s="144" t="s">
        <v>2030</v>
      </c>
      <c r="F1972" s="144"/>
      <c r="G1972" s="144" t="s">
        <v>70</v>
      </c>
      <c r="H1972" s="144" t="s">
        <v>1779</v>
      </c>
      <c r="I1972" s="144" t="s">
        <v>5547</v>
      </c>
      <c r="J1972" s="144" t="s">
        <v>1817</v>
      </c>
      <c r="K1972" s="144"/>
      <c r="L1972" s="144"/>
      <c r="M1972" s="144" t="s">
        <v>6647</v>
      </c>
      <c r="N1972" s="145">
        <v>60</v>
      </c>
      <c r="O1972" s="146" t="b">
        <v>0</v>
      </c>
      <c r="P1972" s="144" t="s">
        <v>3075</v>
      </c>
      <c r="Q1972" t="s">
        <v>1823</v>
      </c>
      <c r="R1972" t="s">
        <v>630</v>
      </c>
    </row>
    <row r="1973" spans="1:18" x14ac:dyDescent="0.25">
      <c r="A1973" s="144" t="s">
        <v>14665</v>
      </c>
      <c r="B1973" s="144" t="s">
        <v>885</v>
      </c>
      <c r="C1973" s="144" t="s">
        <v>1817</v>
      </c>
      <c r="D1973" s="144" t="s">
        <v>1818</v>
      </c>
      <c r="E1973" s="144" t="s">
        <v>1938</v>
      </c>
      <c r="F1973" s="144"/>
      <c r="G1973" s="144" t="s">
        <v>70</v>
      </c>
      <c r="H1973" s="144" t="s">
        <v>1779</v>
      </c>
      <c r="I1973" s="144" t="s">
        <v>5547</v>
      </c>
      <c r="J1973" s="144" t="s">
        <v>1817</v>
      </c>
      <c r="K1973" s="144"/>
      <c r="L1973" s="144"/>
      <c r="M1973" s="144" t="s">
        <v>6648</v>
      </c>
      <c r="N1973" s="145">
        <v>60</v>
      </c>
      <c r="O1973" s="146" t="b">
        <v>0</v>
      </c>
      <c r="P1973" s="144" t="s">
        <v>3075</v>
      </c>
      <c r="Q1973" t="s">
        <v>1823</v>
      </c>
      <c r="R1973" t="s">
        <v>630</v>
      </c>
    </row>
    <row r="1974" spans="1:18" x14ac:dyDescent="0.25">
      <c r="A1974" s="144" t="s">
        <v>14666</v>
      </c>
      <c r="B1974" s="144" t="s">
        <v>885</v>
      </c>
      <c r="C1974" s="144" t="s">
        <v>1817</v>
      </c>
      <c r="D1974" s="144" t="s">
        <v>1818</v>
      </c>
      <c r="E1974" s="144" t="s">
        <v>1938</v>
      </c>
      <c r="F1974" s="144"/>
      <c r="G1974" s="144" t="s">
        <v>70</v>
      </c>
      <c r="H1974" s="144" t="s">
        <v>1779</v>
      </c>
      <c r="I1974" s="144" t="s">
        <v>5547</v>
      </c>
      <c r="J1974" s="144" t="s">
        <v>1817</v>
      </c>
      <c r="K1974" s="144"/>
      <c r="L1974" s="144"/>
      <c r="M1974" s="144" t="s">
        <v>6649</v>
      </c>
      <c r="N1974" s="145">
        <v>60</v>
      </c>
      <c r="O1974" s="146" t="b">
        <v>0</v>
      </c>
      <c r="P1974" s="144" t="s">
        <v>3075</v>
      </c>
      <c r="Q1974" t="s">
        <v>1823</v>
      </c>
      <c r="R1974" t="s">
        <v>630</v>
      </c>
    </row>
    <row r="1975" spans="1:18" x14ac:dyDescent="0.25">
      <c r="A1975" s="144" t="s">
        <v>13842</v>
      </c>
      <c r="B1975" s="144" t="s">
        <v>885</v>
      </c>
      <c r="C1975" s="144" t="s">
        <v>1817</v>
      </c>
      <c r="D1975" s="144" t="s">
        <v>1818</v>
      </c>
      <c r="E1975" s="144" t="s">
        <v>2086</v>
      </c>
      <c r="F1975" s="144"/>
      <c r="G1975" s="144" t="s">
        <v>70</v>
      </c>
      <c r="H1975" s="144" t="s">
        <v>1779</v>
      </c>
      <c r="I1975" s="144" t="s">
        <v>5547</v>
      </c>
      <c r="J1975" s="144" t="s">
        <v>1817</v>
      </c>
      <c r="K1975" s="144"/>
      <c r="L1975" s="144"/>
      <c r="M1975" s="144" t="s">
        <v>6650</v>
      </c>
      <c r="N1975" s="145">
        <v>60</v>
      </c>
      <c r="O1975" s="146" t="b">
        <v>0</v>
      </c>
      <c r="P1975" s="144" t="s">
        <v>3075</v>
      </c>
      <c r="Q1975" t="s">
        <v>1823</v>
      </c>
      <c r="R1975" t="s">
        <v>630</v>
      </c>
    </row>
    <row r="1976" spans="1:18" x14ac:dyDescent="0.25">
      <c r="A1976" s="144" t="s">
        <v>14226</v>
      </c>
      <c r="B1976" s="144" t="s">
        <v>885</v>
      </c>
      <c r="C1976" s="144" t="s">
        <v>1817</v>
      </c>
      <c r="D1976" s="144" t="s">
        <v>1818</v>
      </c>
      <c r="E1976" s="144" t="s">
        <v>1930</v>
      </c>
      <c r="F1976" s="144"/>
      <c r="G1976" s="144" t="s">
        <v>71</v>
      </c>
      <c r="H1976" s="144" t="s">
        <v>1777</v>
      </c>
      <c r="I1976" s="144" t="s">
        <v>5547</v>
      </c>
      <c r="J1976" s="144" t="s">
        <v>1817</v>
      </c>
      <c r="K1976" s="144"/>
      <c r="L1976" s="144"/>
      <c r="M1976" s="144" t="s">
        <v>6651</v>
      </c>
      <c r="N1976" s="145">
        <v>60</v>
      </c>
      <c r="O1976" s="146" t="b">
        <v>0</v>
      </c>
      <c r="P1976" s="144" t="s">
        <v>3075</v>
      </c>
      <c r="Q1976" t="s">
        <v>1823</v>
      </c>
      <c r="R1976" t="s">
        <v>630</v>
      </c>
    </row>
    <row r="1977" spans="1:18" x14ac:dyDescent="0.25">
      <c r="A1977" s="144" t="s">
        <v>14524</v>
      </c>
      <c r="B1977" s="144" t="s">
        <v>885</v>
      </c>
      <c r="C1977" s="144" t="s">
        <v>1817</v>
      </c>
      <c r="D1977" s="144" t="s">
        <v>1818</v>
      </c>
      <c r="E1977" s="144" t="s">
        <v>1881</v>
      </c>
      <c r="F1977" s="144"/>
      <c r="G1977" s="144" t="s">
        <v>71</v>
      </c>
      <c r="H1977" s="144" t="s">
        <v>1777</v>
      </c>
      <c r="I1977" s="144" t="s">
        <v>5547</v>
      </c>
      <c r="J1977" s="144" t="s">
        <v>1817</v>
      </c>
      <c r="K1977" s="144"/>
      <c r="L1977" s="144"/>
      <c r="M1977" s="144" t="s">
        <v>6652</v>
      </c>
      <c r="N1977" s="145">
        <v>60</v>
      </c>
      <c r="O1977" s="146" t="b">
        <v>0</v>
      </c>
      <c r="P1977" s="144" t="s">
        <v>3075</v>
      </c>
      <c r="Q1977" t="s">
        <v>1823</v>
      </c>
      <c r="R1977" t="s">
        <v>630</v>
      </c>
    </row>
    <row r="1978" spans="1:18" x14ac:dyDescent="0.25">
      <c r="A1978" s="144" t="s">
        <v>14140</v>
      </c>
      <c r="B1978" s="144" t="s">
        <v>885</v>
      </c>
      <c r="C1978" s="144" t="s">
        <v>1817</v>
      </c>
      <c r="D1978" s="144" t="s">
        <v>1818</v>
      </c>
      <c r="E1978" s="144" t="s">
        <v>2734</v>
      </c>
      <c r="F1978" s="144"/>
      <c r="G1978" s="144" t="s">
        <v>1786</v>
      </c>
      <c r="H1978" s="144" t="s">
        <v>1787</v>
      </c>
      <c r="I1978" s="144" t="s">
        <v>5547</v>
      </c>
      <c r="J1978" s="144" t="s">
        <v>1817</v>
      </c>
      <c r="K1978" s="144"/>
      <c r="L1978" s="144"/>
      <c r="M1978" s="144" t="s">
        <v>6653</v>
      </c>
      <c r="N1978" s="145">
        <v>60</v>
      </c>
      <c r="O1978" s="146" t="b">
        <v>0</v>
      </c>
      <c r="P1978" s="144" t="s">
        <v>3075</v>
      </c>
      <c r="Q1978" t="s">
        <v>1823</v>
      </c>
      <c r="R1978" t="s">
        <v>630</v>
      </c>
    </row>
    <row r="1979" spans="1:18" x14ac:dyDescent="0.25">
      <c r="A1979" s="144" t="s">
        <v>14227</v>
      </c>
      <c r="B1979" s="144" t="s">
        <v>885</v>
      </c>
      <c r="C1979" s="144" t="s">
        <v>1817</v>
      </c>
      <c r="D1979" s="144" t="s">
        <v>1818</v>
      </c>
      <c r="E1979" s="144" t="s">
        <v>1930</v>
      </c>
      <c r="F1979" s="144"/>
      <c r="G1979" s="144" t="s">
        <v>71</v>
      </c>
      <c r="H1979" s="144" t="s">
        <v>1777</v>
      </c>
      <c r="I1979" s="144" t="s">
        <v>5547</v>
      </c>
      <c r="J1979" s="144" t="s">
        <v>1817</v>
      </c>
      <c r="K1979" s="144"/>
      <c r="L1979" s="144"/>
      <c r="M1979" s="144" t="s">
        <v>6654</v>
      </c>
      <c r="N1979" s="145">
        <v>60</v>
      </c>
      <c r="O1979" s="146" t="b">
        <v>0</v>
      </c>
      <c r="P1979" s="144" t="s">
        <v>3075</v>
      </c>
      <c r="Q1979" t="s">
        <v>1823</v>
      </c>
      <c r="R1979" t="s">
        <v>630</v>
      </c>
    </row>
    <row r="1980" spans="1:18" x14ac:dyDescent="0.25">
      <c r="A1980" s="144" t="s">
        <v>13843</v>
      </c>
      <c r="B1980" s="144" t="s">
        <v>885</v>
      </c>
      <c r="C1980" s="144" t="s">
        <v>1817</v>
      </c>
      <c r="D1980" s="144" t="s">
        <v>1818</v>
      </c>
      <c r="E1980" s="144" t="s">
        <v>2086</v>
      </c>
      <c r="F1980" s="144"/>
      <c r="G1980" s="144" t="s">
        <v>70</v>
      </c>
      <c r="H1980" s="144" t="s">
        <v>1779</v>
      </c>
      <c r="I1980" s="144" t="s">
        <v>5547</v>
      </c>
      <c r="J1980" s="144" t="s">
        <v>1817</v>
      </c>
      <c r="K1980" s="144"/>
      <c r="L1980" s="144"/>
      <c r="M1980" s="144" t="s">
        <v>6655</v>
      </c>
      <c r="N1980" s="145">
        <v>60</v>
      </c>
      <c r="O1980" s="146" t="b">
        <v>0</v>
      </c>
      <c r="P1980" s="144" t="s">
        <v>3075</v>
      </c>
      <c r="Q1980" t="s">
        <v>1823</v>
      </c>
      <c r="R1980" t="s">
        <v>630</v>
      </c>
    </row>
    <row r="1981" spans="1:18" x14ac:dyDescent="0.25">
      <c r="A1981" s="144" t="s">
        <v>14758</v>
      </c>
      <c r="B1981" s="144" t="s">
        <v>885</v>
      </c>
      <c r="C1981" s="144" t="s">
        <v>1817</v>
      </c>
      <c r="D1981" s="144" t="s">
        <v>1818</v>
      </c>
      <c r="E1981" s="144" t="s">
        <v>4064</v>
      </c>
      <c r="F1981" s="144"/>
      <c r="G1981" s="144" t="s">
        <v>70</v>
      </c>
      <c r="H1981" s="144" t="s">
        <v>1779</v>
      </c>
      <c r="I1981" s="144" t="s">
        <v>5959</v>
      </c>
      <c r="J1981" s="144" t="s">
        <v>1817</v>
      </c>
      <c r="K1981" s="144"/>
      <c r="L1981" s="144"/>
      <c r="M1981" s="144" t="s">
        <v>6656</v>
      </c>
      <c r="N1981" s="145">
        <v>60</v>
      </c>
      <c r="O1981" s="146" t="b">
        <v>0</v>
      </c>
      <c r="P1981" s="144" t="s">
        <v>3075</v>
      </c>
      <c r="Q1981" t="s">
        <v>1823</v>
      </c>
      <c r="R1981" t="s">
        <v>630</v>
      </c>
    </row>
    <row r="1982" spans="1:18" x14ac:dyDescent="0.25">
      <c r="A1982" s="144" t="s">
        <v>14759</v>
      </c>
      <c r="B1982" s="144" t="s">
        <v>885</v>
      </c>
      <c r="C1982" s="144" t="s">
        <v>1817</v>
      </c>
      <c r="D1982" s="144" t="s">
        <v>1818</v>
      </c>
      <c r="E1982" s="144" t="s">
        <v>4064</v>
      </c>
      <c r="F1982" s="144"/>
      <c r="G1982" s="144" t="s">
        <v>71</v>
      </c>
      <c r="H1982" s="144" t="s">
        <v>1777</v>
      </c>
      <c r="I1982" s="144" t="s">
        <v>5959</v>
      </c>
      <c r="J1982" s="144" t="s">
        <v>1817</v>
      </c>
      <c r="K1982" s="144"/>
      <c r="L1982" s="144"/>
      <c r="M1982" s="144" t="s">
        <v>6657</v>
      </c>
      <c r="N1982" s="145">
        <v>60</v>
      </c>
      <c r="O1982" s="146" t="b">
        <v>0</v>
      </c>
      <c r="P1982" s="144" t="s">
        <v>3075</v>
      </c>
      <c r="Q1982" t="s">
        <v>1823</v>
      </c>
      <c r="R1982" t="s">
        <v>630</v>
      </c>
    </row>
    <row r="1983" spans="1:18" x14ac:dyDescent="0.25">
      <c r="A1983" s="144" t="s">
        <v>14575</v>
      </c>
      <c r="B1983" s="144" t="s">
        <v>883</v>
      </c>
      <c r="C1983" s="144" t="s">
        <v>1817</v>
      </c>
      <c r="D1983" s="144" t="s">
        <v>1818</v>
      </c>
      <c r="E1983" s="144" t="s">
        <v>3779</v>
      </c>
      <c r="F1983" s="144"/>
      <c r="G1983" s="144" t="s">
        <v>70</v>
      </c>
      <c r="H1983" s="144" t="s">
        <v>1779</v>
      </c>
      <c r="I1983" s="144" t="s">
        <v>5547</v>
      </c>
      <c r="J1983" s="144" t="s">
        <v>1817</v>
      </c>
      <c r="K1983" s="144"/>
      <c r="L1983" s="144"/>
      <c r="M1983" s="144" t="s">
        <v>6658</v>
      </c>
      <c r="N1983" s="145">
        <v>60</v>
      </c>
      <c r="O1983" s="146" t="b">
        <v>0</v>
      </c>
      <c r="P1983" s="144" t="s">
        <v>3075</v>
      </c>
      <c r="Q1983" t="s">
        <v>1823</v>
      </c>
      <c r="R1983" t="s">
        <v>630</v>
      </c>
    </row>
    <row r="1984" spans="1:18" x14ac:dyDescent="0.25">
      <c r="A1984" s="144" t="s">
        <v>14322</v>
      </c>
      <c r="B1984" s="144" t="s">
        <v>883</v>
      </c>
      <c r="C1984" s="144" t="s">
        <v>1817</v>
      </c>
      <c r="D1984" s="144" t="s">
        <v>1818</v>
      </c>
      <c r="E1984" s="144" t="s">
        <v>1926</v>
      </c>
      <c r="F1984" s="144"/>
      <c r="G1984" s="144" t="s">
        <v>70</v>
      </c>
      <c r="H1984" s="144" t="s">
        <v>1779</v>
      </c>
      <c r="I1984" s="144" t="s">
        <v>5547</v>
      </c>
      <c r="J1984" s="144" t="s">
        <v>1817</v>
      </c>
      <c r="K1984" s="144"/>
      <c r="L1984" s="144"/>
      <c r="M1984" s="144" t="s">
        <v>6659</v>
      </c>
      <c r="N1984" s="145">
        <v>60</v>
      </c>
      <c r="O1984" s="146" t="b">
        <v>0</v>
      </c>
      <c r="P1984" s="144" t="s">
        <v>3075</v>
      </c>
      <c r="Q1984" t="s">
        <v>1823</v>
      </c>
      <c r="R1984" t="s">
        <v>630</v>
      </c>
    </row>
    <row r="1985" spans="1:18" x14ac:dyDescent="0.25">
      <c r="A1985" s="144" t="s">
        <v>14141</v>
      </c>
      <c r="B1985" s="144" t="s">
        <v>885</v>
      </c>
      <c r="C1985" s="144" t="s">
        <v>1817</v>
      </c>
      <c r="D1985" s="144" t="s">
        <v>1818</v>
      </c>
      <c r="E1985" s="144" t="s">
        <v>2734</v>
      </c>
      <c r="F1985" s="144"/>
      <c r="G1985" s="144" t="s">
        <v>71</v>
      </c>
      <c r="H1985" s="144" t="s">
        <v>1777</v>
      </c>
      <c r="I1985" s="144" t="s">
        <v>5547</v>
      </c>
      <c r="J1985" s="144" t="s">
        <v>1817</v>
      </c>
      <c r="K1985" s="144"/>
      <c r="L1985" s="144"/>
      <c r="M1985" s="144" t="s">
        <v>6661</v>
      </c>
      <c r="N1985" s="145">
        <v>60</v>
      </c>
      <c r="O1985" s="146" t="b">
        <v>0</v>
      </c>
      <c r="P1985" s="144" t="s">
        <v>3075</v>
      </c>
      <c r="Q1985" t="s">
        <v>1823</v>
      </c>
      <c r="R1985" t="s">
        <v>630</v>
      </c>
    </row>
    <row r="1986" spans="1:18" x14ac:dyDescent="0.25">
      <c r="A1986" s="144" t="s">
        <v>14077</v>
      </c>
      <c r="B1986" s="144" t="s">
        <v>885</v>
      </c>
      <c r="C1986" s="144" t="s">
        <v>1817</v>
      </c>
      <c r="D1986" s="144" t="s">
        <v>1818</v>
      </c>
      <c r="E1986" s="144" t="s">
        <v>1911</v>
      </c>
      <c r="F1986" s="144"/>
      <c r="G1986" s="144" t="s">
        <v>71</v>
      </c>
      <c r="H1986" s="144" t="s">
        <v>1777</v>
      </c>
      <c r="I1986" s="144" t="s">
        <v>5547</v>
      </c>
      <c r="J1986" s="144" t="s">
        <v>1817</v>
      </c>
      <c r="K1986" s="144"/>
      <c r="L1986" s="144"/>
      <c r="M1986" s="144" t="s">
        <v>6662</v>
      </c>
      <c r="N1986" s="145">
        <v>60</v>
      </c>
      <c r="O1986" s="146" t="b">
        <v>0</v>
      </c>
      <c r="P1986" s="144" t="s">
        <v>3075</v>
      </c>
      <c r="Q1986" t="s">
        <v>1823</v>
      </c>
      <c r="R1986" t="s">
        <v>630</v>
      </c>
    </row>
    <row r="1987" spans="1:18" x14ac:dyDescent="0.25">
      <c r="A1987" s="144" t="s">
        <v>14890</v>
      </c>
      <c r="B1987" s="144" t="s">
        <v>885</v>
      </c>
      <c r="C1987" s="144" t="s">
        <v>1817</v>
      </c>
      <c r="D1987" s="144" t="s">
        <v>1818</v>
      </c>
      <c r="E1987" s="144" t="s">
        <v>2072</v>
      </c>
      <c r="F1987" s="144"/>
      <c r="G1987" s="144" t="s">
        <v>1786</v>
      </c>
      <c r="H1987" s="144" t="s">
        <v>1787</v>
      </c>
      <c r="I1987" s="144" t="s">
        <v>5547</v>
      </c>
      <c r="J1987" s="144" t="s">
        <v>1817</v>
      </c>
      <c r="K1987" s="144"/>
      <c r="L1987" s="144"/>
      <c r="M1987" s="144" t="s">
        <v>6664</v>
      </c>
      <c r="N1987" s="145">
        <v>60</v>
      </c>
      <c r="O1987" s="146" t="b">
        <v>0</v>
      </c>
      <c r="P1987" s="144" t="s">
        <v>3075</v>
      </c>
      <c r="Q1987" t="s">
        <v>1823</v>
      </c>
      <c r="R1987" t="s">
        <v>630</v>
      </c>
    </row>
    <row r="1988" spans="1:18" x14ac:dyDescent="0.25">
      <c r="A1988" s="144" t="s">
        <v>14142</v>
      </c>
      <c r="B1988" s="144" t="s">
        <v>885</v>
      </c>
      <c r="C1988" s="144" t="s">
        <v>1817</v>
      </c>
      <c r="D1988" s="144" t="s">
        <v>1818</v>
      </c>
      <c r="E1988" s="144" t="s">
        <v>2734</v>
      </c>
      <c r="F1988" s="144"/>
      <c r="G1988" s="144" t="s">
        <v>71</v>
      </c>
      <c r="H1988" s="144" t="s">
        <v>1777</v>
      </c>
      <c r="I1988" s="144" t="s">
        <v>5547</v>
      </c>
      <c r="J1988" s="144" t="s">
        <v>1817</v>
      </c>
      <c r="K1988" s="144"/>
      <c r="L1988" s="144"/>
      <c r="M1988" s="144" t="s">
        <v>6666</v>
      </c>
      <c r="N1988" s="145">
        <v>60</v>
      </c>
      <c r="O1988" s="146" t="b">
        <v>0</v>
      </c>
      <c r="P1988" s="144" t="s">
        <v>3075</v>
      </c>
      <c r="Q1988" t="s">
        <v>1823</v>
      </c>
      <c r="R1988" t="s">
        <v>630</v>
      </c>
    </row>
    <row r="1989" spans="1:18" x14ac:dyDescent="0.25">
      <c r="A1989" s="144" t="s">
        <v>14698</v>
      </c>
      <c r="B1989" s="144" t="s">
        <v>885</v>
      </c>
      <c r="C1989" s="144" t="s">
        <v>1817</v>
      </c>
      <c r="D1989" s="144" t="s">
        <v>1818</v>
      </c>
      <c r="E1989" s="144" t="s">
        <v>5301</v>
      </c>
      <c r="F1989" s="144"/>
      <c r="G1989" s="144" t="s">
        <v>1786</v>
      </c>
      <c r="H1989" s="144" t="s">
        <v>1787</v>
      </c>
      <c r="I1989" s="144" t="s">
        <v>5547</v>
      </c>
      <c r="J1989" s="144" t="s">
        <v>1817</v>
      </c>
      <c r="K1989" s="144"/>
      <c r="L1989" s="144"/>
      <c r="M1989" s="144" t="s">
        <v>6667</v>
      </c>
      <c r="N1989" s="145">
        <v>60</v>
      </c>
      <c r="O1989" s="146" t="b">
        <v>0</v>
      </c>
      <c r="P1989" s="144" t="s">
        <v>3075</v>
      </c>
      <c r="Q1989" t="s">
        <v>1823</v>
      </c>
      <c r="R1989" t="s">
        <v>630</v>
      </c>
    </row>
    <row r="1990" spans="1:18" x14ac:dyDescent="0.25">
      <c r="A1990" s="144" t="s">
        <v>14525</v>
      </c>
      <c r="B1990" s="144" t="s">
        <v>885</v>
      </c>
      <c r="C1990" s="144" t="s">
        <v>1817</v>
      </c>
      <c r="D1990" s="144" t="s">
        <v>1818</v>
      </c>
      <c r="E1990" s="144" t="s">
        <v>1881</v>
      </c>
      <c r="F1990" s="144"/>
      <c r="G1990" s="144" t="s">
        <v>71</v>
      </c>
      <c r="H1990" s="144" t="s">
        <v>1777</v>
      </c>
      <c r="I1990" s="144" t="s">
        <v>5547</v>
      </c>
      <c r="J1990" s="144" t="s">
        <v>1817</v>
      </c>
      <c r="K1990" s="144"/>
      <c r="L1990" s="144"/>
      <c r="M1990" s="144" t="s">
        <v>6668</v>
      </c>
      <c r="N1990" s="145">
        <v>60</v>
      </c>
      <c r="O1990" s="146" t="b">
        <v>0</v>
      </c>
      <c r="P1990" s="144" t="s">
        <v>3075</v>
      </c>
      <c r="Q1990" t="s">
        <v>1823</v>
      </c>
      <c r="R1990" t="s">
        <v>630</v>
      </c>
    </row>
    <row r="1991" spans="1:18" x14ac:dyDescent="0.25">
      <c r="A1991" s="144" t="s">
        <v>14452</v>
      </c>
      <c r="B1991" s="144" t="s">
        <v>885</v>
      </c>
      <c r="C1991" s="144" t="s">
        <v>1817</v>
      </c>
      <c r="D1991" s="144" t="s">
        <v>1818</v>
      </c>
      <c r="E1991" s="144" t="s">
        <v>1971</v>
      </c>
      <c r="F1991" s="144"/>
      <c r="G1991" s="144" t="s">
        <v>71</v>
      </c>
      <c r="H1991" s="144" t="s">
        <v>1777</v>
      </c>
      <c r="I1991" s="144" t="s">
        <v>5547</v>
      </c>
      <c r="J1991" s="144" t="s">
        <v>1817</v>
      </c>
      <c r="K1991" s="144"/>
      <c r="L1991" s="144"/>
      <c r="M1991" s="144" t="s">
        <v>6669</v>
      </c>
      <c r="N1991" s="145">
        <v>60</v>
      </c>
      <c r="O1991" s="146" t="b">
        <v>0</v>
      </c>
      <c r="P1991" s="144" t="s">
        <v>3075</v>
      </c>
      <c r="Q1991" t="s">
        <v>1823</v>
      </c>
      <c r="R1991" t="s">
        <v>630</v>
      </c>
    </row>
    <row r="1992" spans="1:18" x14ac:dyDescent="0.25">
      <c r="A1992" s="144" t="s">
        <v>14261</v>
      </c>
      <c r="B1992" s="144" t="s">
        <v>883</v>
      </c>
      <c r="C1992" s="144" t="s">
        <v>1817</v>
      </c>
      <c r="D1992" s="144" t="s">
        <v>1818</v>
      </c>
      <c r="E1992" s="144" t="s">
        <v>2030</v>
      </c>
      <c r="F1992" s="144"/>
      <c r="G1992" s="144" t="s">
        <v>70</v>
      </c>
      <c r="H1992" s="144" t="s">
        <v>1779</v>
      </c>
      <c r="I1992" s="144" t="s">
        <v>5547</v>
      </c>
      <c r="J1992" s="144" t="s">
        <v>1817</v>
      </c>
      <c r="K1992" s="144"/>
      <c r="L1992" s="144"/>
      <c r="M1992" s="144" t="s">
        <v>6670</v>
      </c>
      <c r="N1992" s="145">
        <v>60</v>
      </c>
      <c r="O1992" s="146" t="b">
        <v>0</v>
      </c>
      <c r="P1992" s="144" t="s">
        <v>3075</v>
      </c>
      <c r="Q1992" t="s">
        <v>1823</v>
      </c>
      <c r="R1992" t="s">
        <v>630</v>
      </c>
    </row>
    <row r="1993" spans="1:18" x14ac:dyDescent="0.25">
      <c r="A1993" s="144" t="s">
        <v>14576</v>
      </c>
      <c r="B1993" s="144" t="s">
        <v>883</v>
      </c>
      <c r="C1993" s="144" t="s">
        <v>1817</v>
      </c>
      <c r="D1993" s="144" t="s">
        <v>1818</v>
      </c>
      <c r="E1993" s="144" t="s">
        <v>3779</v>
      </c>
      <c r="F1993" s="144"/>
      <c r="G1993" s="144" t="s">
        <v>1786</v>
      </c>
      <c r="H1993" s="144" t="s">
        <v>1787</v>
      </c>
      <c r="I1993" s="144" t="s">
        <v>5547</v>
      </c>
      <c r="J1993" s="144" t="s">
        <v>1817</v>
      </c>
      <c r="K1993" s="144"/>
      <c r="L1993" s="144"/>
      <c r="M1993" s="144" t="s">
        <v>6671</v>
      </c>
      <c r="N1993" s="145">
        <v>60</v>
      </c>
      <c r="O1993" s="146" t="b">
        <v>0</v>
      </c>
      <c r="P1993" s="144" t="s">
        <v>3075</v>
      </c>
      <c r="Q1993" t="s">
        <v>1823</v>
      </c>
      <c r="R1993" t="s">
        <v>630</v>
      </c>
    </row>
    <row r="1994" spans="1:18" x14ac:dyDescent="0.25">
      <c r="A1994" s="144" t="s">
        <v>14526</v>
      </c>
      <c r="B1994" s="144" t="s">
        <v>885</v>
      </c>
      <c r="C1994" s="144" t="s">
        <v>1817</v>
      </c>
      <c r="D1994" s="144" t="s">
        <v>1818</v>
      </c>
      <c r="E1994" s="144" t="s">
        <v>1881</v>
      </c>
      <c r="F1994" s="144"/>
      <c r="G1994" s="144" t="s">
        <v>71</v>
      </c>
      <c r="H1994" s="144" t="s">
        <v>1777</v>
      </c>
      <c r="I1994" s="144" t="s">
        <v>5547</v>
      </c>
      <c r="J1994" s="144" t="s">
        <v>1817</v>
      </c>
      <c r="K1994" s="144"/>
      <c r="L1994" s="144"/>
      <c r="M1994" s="144" t="s">
        <v>6672</v>
      </c>
      <c r="N1994" s="145">
        <v>60</v>
      </c>
      <c r="O1994" s="146" t="b">
        <v>0</v>
      </c>
      <c r="P1994" s="144" t="s">
        <v>3075</v>
      </c>
      <c r="Q1994" t="s">
        <v>1823</v>
      </c>
      <c r="R1994" t="s">
        <v>630</v>
      </c>
    </row>
    <row r="1995" spans="1:18" x14ac:dyDescent="0.25">
      <c r="A1995" s="144" t="s">
        <v>14985</v>
      </c>
      <c r="B1995" s="144" t="s">
        <v>885</v>
      </c>
      <c r="C1995" s="144" t="s">
        <v>1817</v>
      </c>
      <c r="D1995" s="144" t="s">
        <v>1818</v>
      </c>
      <c r="E1995" s="144" t="s">
        <v>1955</v>
      </c>
      <c r="F1995" s="144"/>
      <c r="G1995" s="144" t="s">
        <v>1786</v>
      </c>
      <c r="H1995" s="144" t="s">
        <v>1787</v>
      </c>
      <c r="I1995" s="144" t="s">
        <v>5547</v>
      </c>
      <c r="J1995" s="144" t="s">
        <v>1817</v>
      </c>
      <c r="K1995" s="144"/>
      <c r="L1995" s="144"/>
      <c r="M1995" s="144" t="s">
        <v>6673</v>
      </c>
      <c r="N1995" s="145">
        <v>60</v>
      </c>
      <c r="O1995" s="146" t="b">
        <v>0</v>
      </c>
      <c r="P1995" s="144" t="s">
        <v>3075</v>
      </c>
      <c r="Q1995" t="s">
        <v>1823</v>
      </c>
      <c r="R1995" t="s">
        <v>630</v>
      </c>
    </row>
    <row r="1996" spans="1:18" x14ac:dyDescent="0.25">
      <c r="A1996" s="144" t="s">
        <v>14012</v>
      </c>
      <c r="B1996" s="144" t="s">
        <v>885</v>
      </c>
      <c r="C1996" s="144" t="s">
        <v>1817</v>
      </c>
      <c r="D1996" s="144" t="s">
        <v>1818</v>
      </c>
      <c r="E1996" s="144" t="s">
        <v>2053</v>
      </c>
      <c r="F1996" s="144"/>
      <c r="G1996" s="144" t="s">
        <v>71</v>
      </c>
      <c r="H1996" s="144" t="s">
        <v>1777</v>
      </c>
      <c r="I1996" s="144" t="s">
        <v>5547</v>
      </c>
      <c r="J1996" s="144" t="s">
        <v>1817</v>
      </c>
      <c r="K1996" s="144"/>
      <c r="L1996" s="144"/>
      <c r="M1996" s="144" t="s">
        <v>6674</v>
      </c>
      <c r="N1996" s="145">
        <v>60</v>
      </c>
      <c r="O1996" s="146" t="b">
        <v>0</v>
      </c>
      <c r="P1996" s="144" t="s">
        <v>3075</v>
      </c>
      <c r="Q1996" t="s">
        <v>1823</v>
      </c>
      <c r="R1996" t="s">
        <v>630</v>
      </c>
    </row>
    <row r="1997" spans="1:18" x14ac:dyDescent="0.25">
      <c r="A1997" s="144" t="s">
        <v>14760</v>
      </c>
      <c r="B1997" s="144" t="s">
        <v>885</v>
      </c>
      <c r="C1997" s="144" t="s">
        <v>1817</v>
      </c>
      <c r="D1997" s="144" t="s">
        <v>1818</v>
      </c>
      <c r="E1997" s="144" t="s">
        <v>4064</v>
      </c>
      <c r="F1997" s="144"/>
      <c r="G1997" s="144" t="s">
        <v>71</v>
      </c>
      <c r="H1997" s="144" t="s">
        <v>1777</v>
      </c>
      <c r="I1997" s="144" t="s">
        <v>5959</v>
      </c>
      <c r="J1997" s="144" t="s">
        <v>1817</v>
      </c>
      <c r="K1997" s="144"/>
      <c r="L1997" s="144"/>
      <c r="M1997" s="144" t="s">
        <v>6675</v>
      </c>
      <c r="N1997" s="145">
        <v>60</v>
      </c>
      <c r="O1997" s="146" t="b">
        <v>0</v>
      </c>
      <c r="P1997" s="144" t="s">
        <v>3075</v>
      </c>
      <c r="Q1997" t="s">
        <v>1823</v>
      </c>
      <c r="R1997" t="s">
        <v>630</v>
      </c>
    </row>
    <row r="1998" spans="1:18" x14ac:dyDescent="0.25">
      <c r="A1998" s="144" t="s">
        <v>14667</v>
      </c>
      <c r="B1998" s="144" t="s">
        <v>885</v>
      </c>
      <c r="C1998" s="144" t="s">
        <v>1817</v>
      </c>
      <c r="D1998" s="144" t="s">
        <v>1818</v>
      </c>
      <c r="E1998" s="144" t="s">
        <v>1938</v>
      </c>
      <c r="F1998" s="144"/>
      <c r="G1998" s="144" t="s">
        <v>70</v>
      </c>
      <c r="H1998" s="144" t="s">
        <v>1779</v>
      </c>
      <c r="I1998" s="144" t="s">
        <v>5547</v>
      </c>
      <c r="J1998" s="144" t="s">
        <v>1817</v>
      </c>
      <c r="K1998" s="144"/>
      <c r="L1998" s="144"/>
      <c r="M1998" s="144" t="s">
        <v>6676</v>
      </c>
      <c r="N1998" s="145">
        <v>60</v>
      </c>
      <c r="O1998" s="146" t="b">
        <v>0</v>
      </c>
      <c r="P1998" s="144" t="s">
        <v>3075</v>
      </c>
      <c r="Q1998" t="s">
        <v>1823</v>
      </c>
      <c r="R1998" t="s">
        <v>630</v>
      </c>
    </row>
    <row r="1999" spans="1:18" x14ac:dyDescent="0.25">
      <c r="A1999" s="144" t="s">
        <v>14013</v>
      </c>
      <c r="B1999" s="144" t="s">
        <v>885</v>
      </c>
      <c r="C1999" s="144" t="s">
        <v>1817</v>
      </c>
      <c r="D1999" s="144" t="s">
        <v>1818</v>
      </c>
      <c r="E1999" s="144" t="s">
        <v>2053</v>
      </c>
      <c r="F1999" s="144"/>
      <c r="G1999" s="144" t="s">
        <v>71</v>
      </c>
      <c r="H1999" s="144" t="s">
        <v>1777</v>
      </c>
      <c r="I1999" s="144" t="s">
        <v>5547</v>
      </c>
      <c r="J1999" s="144" t="s">
        <v>1817</v>
      </c>
      <c r="K1999" s="144"/>
      <c r="L1999" s="144"/>
      <c r="M1999" s="144" t="s">
        <v>6678</v>
      </c>
      <c r="N1999" s="145">
        <v>60</v>
      </c>
      <c r="O1999" s="146" t="b">
        <v>0</v>
      </c>
      <c r="P1999" s="144" t="s">
        <v>3075</v>
      </c>
      <c r="Q1999" t="s">
        <v>1823</v>
      </c>
      <c r="R1999" t="s">
        <v>630</v>
      </c>
    </row>
    <row r="2000" spans="1:18" x14ac:dyDescent="0.25">
      <c r="A2000" s="144" t="s">
        <v>14911</v>
      </c>
      <c r="B2000" s="144" t="s">
        <v>885</v>
      </c>
      <c r="C2000" s="144" t="s">
        <v>1817</v>
      </c>
      <c r="D2000" s="144" t="s">
        <v>1818</v>
      </c>
      <c r="E2000" s="144" t="s">
        <v>6058</v>
      </c>
      <c r="F2000" s="144"/>
      <c r="G2000" s="144" t="s">
        <v>1786</v>
      </c>
      <c r="H2000" s="144" t="s">
        <v>1787</v>
      </c>
      <c r="I2000" s="144" t="s">
        <v>5547</v>
      </c>
      <c r="J2000" s="144" t="s">
        <v>1817</v>
      </c>
      <c r="K2000" s="144"/>
      <c r="L2000" s="144"/>
      <c r="M2000" s="144" t="s">
        <v>6679</v>
      </c>
      <c r="N2000" s="145">
        <v>60</v>
      </c>
      <c r="O2000" s="146" t="b">
        <v>0</v>
      </c>
      <c r="P2000" s="144" t="s">
        <v>3075</v>
      </c>
      <c r="Q2000" t="s">
        <v>1823</v>
      </c>
      <c r="R2000" t="s">
        <v>630</v>
      </c>
    </row>
    <row r="2001" spans="1:18" x14ac:dyDescent="0.25">
      <c r="A2001" s="144" t="s">
        <v>14323</v>
      </c>
      <c r="B2001" s="144" t="s">
        <v>885</v>
      </c>
      <c r="C2001" s="144" t="s">
        <v>1817</v>
      </c>
      <c r="D2001" s="144" t="s">
        <v>1818</v>
      </c>
      <c r="E2001" s="144" t="s">
        <v>1926</v>
      </c>
      <c r="F2001" s="144"/>
      <c r="G2001" s="144" t="s">
        <v>70</v>
      </c>
      <c r="H2001" s="144" t="s">
        <v>1779</v>
      </c>
      <c r="I2001" s="144" t="s">
        <v>5547</v>
      </c>
      <c r="J2001" s="144" t="s">
        <v>1817</v>
      </c>
      <c r="K2001" s="144"/>
      <c r="L2001" s="144"/>
      <c r="M2001" s="144" t="s">
        <v>6680</v>
      </c>
      <c r="N2001" s="145">
        <v>60</v>
      </c>
      <c r="O2001" s="146" t="b">
        <v>0</v>
      </c>
      <c r="P2001" s="144" t="s">
        <v>3075</v>
      </c>
      <c r="Q2001" t="s">
        <v>1823</v>
      </c>
      <c r="R2001" t="s">
        <v>630</v>
      </c>
    </row>
    <row r="2002" spans="1:18" x14ac:dyDescent="0.25">
      <c r="A2002" s="144" t="s">
        <v>14930</v>
      </c>
      <c r="B2002" s="144" t="s">
        <v>885</v>
      </c>
      <c r="C2002" s="144" t="s">
        <v>1817</v>
      </c>
      <c r="D2002" s="144" t="s">
        <v>1818</v>
      </c>
      <c r="E2002" s="144" t="s">
        <v>5293</v>
      </c>
      <c r="F2002" s="144"/>
      <c r="G2002" s="144" t="s">
        <v>1786</v>
      </c>
      <c r="H2002" s="144" t="s">
        <v>1787</v>
      </c>
      <c r="I2002" s="144" t="s">
        <v>5547</v>
      </c>
      <c r="J2002" s="144" t="s">
        <v>1817</v>
      </c>
      <c r="K2002" s="144"/>
      <c r="L2002" s="144"/>
      <c r="M2002" s="144" t="s">
        <v>6681</v>
      </c>
      <c r="N2002" s="145">
        <v>60</v>
      </c>
      <c r="O2002" s="146" t="b">
        <v>0</v>
      </c>
      <c r="P2002" s="144" t="s">
        <v>3075</v>
      </c>
      <c r="Q2002" t="s">
        <v>1823</v>
      </c>
      <c r="R2002" t="s">
        <v>630</v>
      </c>
    </row>
    <row r="2003" spans="1:18" x14ac:dyDescent="0.25">
      <c r="A2003" s="144" t="s">
        <v>14668</v>
      </c>
      <c r="B2003" s="144" t="s">
        <v>885</v>
      </c>
      <c r="C2003" s="144" t="s">
        <v>1817</v>
      </c>
      <c r="D2003" s="144" t="s">
        <v>1818</v>
      </c>
      <c r="E2003" s="144" t="s">
        <v>1938</v>
      </c>
      <c r="F2003" s="144"/>
      <c r="G2003" s="144" t="s">
        <v>70</v>
      </c>
      <c r="H2003" s="144" t="s">
        <v>1779</v>
      </c>
      <c r="I2003" s="144" t="s">
        <v>5547</v>
      </c>
      <c r="J2003" s="144" t="s">
        <v>1817</v>
      </c>
      <c r="K2003" s="144"/>
      <c r="L2003" s="144"/>
      <c r="M2003" s="144" t="s">
        <v>6682</v>
      </c>
      <c r="N2003" s="145">
        <v>60</v>
      </c>
      <c r="O2003" s="146" t="b">
        <v>0</v>
      </c>
      <c r="P2003" s="144" t="s">
        <v>3075</v>
      </c>
      <c r="Q2003" t="s">
        <v>1823</v>
      </c>
      <c r="R2003" t="s">
        <v>630</v>
      </c>
    </row>
    <row r="2004" spans="1:18" x14ac:dyDescent="0.25">
      <c r="A2004" s="144" t="s">
        <v>14324</v>
      </c>
      <c r="B2004" s="144" t="s">
        <v>885</v>
      </c>
      <c r="C2004" s="144" t="s">
        <v>1817</v>
      </c>
      <c r="D2004" s="144" t="s">
        <v>1818</v>
      </c>
      <c r="E2004" s="144" t="s">
        <v>1926</v>
      </c>
      <c r="F2004" s="144"/>
      <c r="G2004" s="144" t="s">
        <v>70</v>
      </c>
      <c r="H2004" s="144" t="s">
        <v>1779</v>
      </c>
      <c r="I2004" s="144" t="s">
        <v>5547</v>
      </c>
      <c r="J2004" s="144" t="s">
        <v>1817</v>
      </c>
      <c r="K2004" s="144"/>
      <c r="L2004" s="144"/>
      <c r="M2004" s="144" t="s">
        <v>6683</v>
      </c>
      <c r="N2004" s="145">
        <v>60</v>
      </c>
      <c r="O2004" s="146" t="b">
        <v>0</v>
      </c>
      <c r="P2004" s="144" t="s">
        <v>3075</v>
      </c>
      <c r="Q2004" t="s">
        <v>1823</v>
      </c>
      <c r="R2004" t="s">
        <v>630</v>
      </c>
    </row>
    <row r="2005" spans="1:18" x14ac:dyDescent="0.25">
      <c r="A2005" s="144" t="s">
        <v>14912</v>
      </c>
      <c r="B2005" s="144" t="s">
        <v>885</v>
      </c>
      <c r="C2005" s="144" t="s">
        <v>1817</v>
      </c>
      <c r="D2005" s="144" t="s">
        <v>1818</v>
      </c>
      <c r="E2005" s="144" t="s">
        <v>6058</v>
      </c>
      <c r="F2005" s="144"/>
      <c r="G2005" s="144" t="s">
        <v>1786</v>
      </c>
      <c r="H2005" s="144" t="s">
        <v>1787</v>
      </c>
      <c r="I2005" s="144" t="s">
        <v>5547</v>
      </c>
      <c r="J2005" s="144" t="s">
        <v>1817</v>
      </c>
      <c r="K2005" s="144"/>
      <c r="L2005" s="144"/>
      <c r="M2005" s="144" t="s">
        <v>6684</v>
      </c>
      <c r="N2005" s="145">
        <v>60</v>
      </c>
      <c r="O2005" s="146" t="b">
        <v>0</v>
      </c>
      <c r="P2005" s="144" t="s">
        <v>3075</v>
      </c>
      <c r="Q2005" t="s">
        <v>1823</v>
      </c>
      <c r="R2005" t="s">
        <v>630</v>
      </c>
    </row>
    <row r="2006" spans="1:18" x14ac:dyDescent="0.25">
      <c r="A2006" s="144" t="s">
        <v>13967</v>
      </c>
      <c r="B2006" s="144" t="s">
        <v>885</v>
      </c>
      <c r="C2006" s="144" t="s">
        <v>1817</v>
      </c>
      <c r="D2006" s="144" t="s">
        <v>1818</v>
      </c>
      <c r="E2006" s="144" t="s">
        <v>2102</v>
      </c>
      <c r="F2006" s="144"/>
      <c r="G2006" s="144" t="s">
        <v>1786</v>
      </c>
      <c r="H2006" s="144" t="s">
        <v>1787</v>
      </c>
      <c r="I2006" s="144" t="s">
        <v>5547</v>
      </c>
      <c r="J2006" s="144" t="s">
        <v>1817</v>
      </c>
      <c r="K2006" s="144"/>
      <c r="L2006" s="144"/>
      <c r="M2006" s="144" t="s">
        <v>6685</v>
      </c>
      <c r="N2006" s="145">
        <v>60</v>
      </c>
      <c r="O2006" s="146" t="b">
        <v>0</v>
      </c>
      <c r="P2006" s="144" t="s">
        <v>3075</v>
      </c>
      <c r="Q2006" t="s">
        <v>1823</v>
      </c>
      <c r="R2006" t="s">
        <v>630</v>
      </c>
    </row>
    <row r="2007" spans="1:18" x14ac:dyDescent="0.25">
      <c r="A2007" s="144" t="s">
        <v>14931</v>
      </c>
      <c r="B2007" s="144" t="s">
        <v>5622</v>
      </c>
      <c r="C2007" s="144" t="s">
        <v>1817</v>
      </c>
      <c r="D2007" s="144" t="s">
        <v>1818</v>
      </c>
      <c r="E2007" s="144" t="s">
        <v>5293</v>
      </c>
      <c r="F2007" s="144"/>
      <c r="G2007" s="144" t="s">
        <v>1786</v>
      </c>
      <c r="H2007" s="144" t="s">
        <v>1787</v>
      </c>
      <c r="I2007" s="144" t="s">
        <v>5547</v>
      </c>
      <c r="J2007" s="144" t="s">
        <v>1817</v>
      </c>
      <c r="K2007" s="144"/>
      <c r="L2007" s="144"/>
      <c r="M2007" s="144" t="s">
        <v>6686</v>
      </c>
      <c r="N2007" s="145">
        <v>60</v>
      </c>
      <c r="O2007" s="146" t="b">
        <v>0</v>
      </c>
      <c r="P2007" s="144" t="s">
        <v>3075</v>
      </c>
      <c r="Q2007" t="s">
        <v>1823</v>
      </c>
      <c r="R2007" t="s">
        <v>630</v>
      </c>
    </row>
    <row r="2008" spans="1:18" x14ac:dyDescent="0.25">
      <c r="A2008" s="144" t="s">
        <v>14669</v>
      </c>
      <c r="B2008" s="144" t="s">
        <v>885</v>
      </c>
      <c r="C2008" s="144" t="s">
        <v>1817</v>
      </c>
      <c r="D2008" s="144" t="s">
        <v>1818</v>
      </c>
      <c r="E2008" s="144" t="s">
        <v>1938</v>
      </c>
      <c r="F2008" s="144"/>
      <c r="G2008" s="144" t="s">
        <v>70</v>
      </c>
      <c r="H2008" s="144" t="s">
        <v>1779</v>
      </c>
      <c r="I2008" s="144" t="s">
        <v>5547</v>
      </c>
      <c r="J2008" s="144" t="s">
        <v>1817</v>
      </c>
      <c r="K2008" s="144"/>
      <c r="L2008" s="144"/>
      <c r="M2008" s="144" t="s">
        <v>6687</v>
      </c>
      <c r="N2008" s="145">
        <v>60</v>
      </c>
      <c r="O2008" s="146" t="b">
        <v>0</v>
      </c>
      <c r="P2008" s="144" t="s">
        <v>3075</v>
      </c>
      <c r="Q2008" t="s">
        <v>1823</v>
      </c>
      <c r="R2008" t="s">
        <v>630</v>
      </c>
    </row>
    <row r="2009" spans="1:18" x14ac:dyDescent="0.25">
      <c r="A2009" s="144" t="s">
        <v>14325</v>
      </c>
      <c r="B2009" s="144" t="s">
        <v>885</v>
      </c>
      <c r="C2009" s="144" t="s">
        <v>1817</v>
      </c>
      <c r="D2009" s="144" t="s">
        <v>1818</v>
      </c>
      <c r="E2009" s="144" t="s">
        <v>1926</v>
      </c>
      <c r="F2009" s="144"/>
      <c r="G2009" s="144" t="s">
        <v>70</v>
      </c>
      <c r="H2009" s="144" t="s">
        <v>1779</v>
      </c>
      <c r="I2009" s="144" t="s">
        <v>5547</v>
      </c>
      <c r="J2009" s="144" t="s">
        <v>1817</v>
      </c>
      <c r="K2009" s="144"/>
      <c r="L2009" s="144"/>
      <c r="M2009" s="144" t="s">
        <v>6688</v>
      </c>
      <c r="N2009" s="145">
        <v>60</v>
      </c>
      <c r="O2009" s="146" t="b">
        <v>0</v>
      </c>
      <c r="P2009" s="144" t="s">
        <v>3075</v>
      </c>
      <c r="Q2009" t="s">
        <v>1823</v>
      </c>
      <c r="R2009" t="s">
        <v>630</v>
      </c>
    </row>
    <row r="2010" spans="1:18" x14ac:dyDescent="0.25">
      <c r="A2010" s="144" t="s">
        <v>14014</v>
      </c>
      <c r="B2010" s="144" t="s">
        <v>885</v>
      </c>
      <c r="C2010" s="144" t="s">
        <v>1817</v>
      </c>
      <c r="D2010" s="144" t="s">
        <v>1818</v>
      </c>
      <c r="E2010" s="144" t="s">
        <v>2053</v>
      </c>
      <c r="F2010" s="144"/>
      <c r="G2010" s="144" t="s">
        <v>70</v>
      </c>
      <c r="H2010" s="144" t="s">
        <v>1779</v>
      </c>
      <c r="I2010" s="144" t="s">
        <v>5547</v>
      </c>
      <c r="J2010" s="144" t="s">
        <v>1817</v>
      </c>
      <c r="K2010" s="144"/>
      <c r="L2010" s="144"/>
      <c r="M2010" s="144" t="s">
        <v>6689</v>
      </c>
      <c r="N2010" s="145">
        <v>60</v>
      </c>
      <c r="O2010" s="146" t="b">
        <v>0</v>
      </c>
      <c r="P2010" s="144" t="s">
        <v>3075</v>
      </c>
      <c r="Q2010" t="s">
        <v>1823</v>
      </c>
      <c r="R2010" t="s">
        <v>630</v>
      </c>
    </row>
    <row r="2011" spans="1:18" x14ac:dyDescent="0.25">
      <c r="A2011" s="144" t="s">
        <v>14670</v>
      </c>
      <c r="B2011" s="144" t="s">
        <v>885</v>
      </c>
      <c r="C2011" s="144" t="s">
        <v>1817</v>
      </c>
      <c r="D2011" s="144" t="s">
        <v>1818</v>
      </c>
      <c r="E2011" s="144" t="s">
        <v>2053</v>
      </c>
      <c r="F2011" s="144"/>
      <c r="G2011" s="144" t="s">
        <v>70</v>
      </c>
      <c r="H2011" s="144" t="s">
        <v>1779</v>
      </c>
      <c r="I2011" s="144" t="s">
        <v>5547</v>
      </c>
      <c r="J2011" s="144" t="s">
        <v>1817</v>
      </c>
      <c r="K2011" s="144"/>
      <c r="L2011" s="144"/>
      <c r="M2011" s="144" t="s">
        <v>6690</v>
      </c>
      <c r="N2011" s="145">
        <v>60</v>
      </c>
      <c r="O2011" s="146" t="b">
        <v>0</v>
      </c>
      <c r="P2011" s="144" t="s">
        <v>3075</v>
      </c>
      <c r="Q2011" t="s">
        <v>1823</v>
      </c>
      <c r="R2011" t="s">
        <v>630</v>
      </c>
    </row>
    <row r="2012" spans="1:18" x14ac:dyDescent="0.25">
      <c r="A2012" s="144" t="s">
        <v>14849</v>
      </c>
      <c r="B2012" s="144" t="s">
        <v>883</v>
      </c>
      <c r="C2012" s="144" t="s">
        <v>1817</v>
      </c>
      <c r="D2012" s="144" t="s">
        <v>1818</v>
      </c>
      <c r="E2012" s="144" t="s">
        <v>3134</v>
      </c>
      <c r="F2012" s="144"/>
      <c r="G2012" s="144" t="s">
        <v>1786</v>
      </c>
      <c r="H2012" s="144" t="s">
        <v>1787</v>
      </c>
      <c r="I2012" s="144" t="s">
        <v>5547</v>
      </c>
      <c r="J2012" s="144" t="s">
        <v>1817</v>
      </c>
      <c r="K2012" s="144"/>
      <c r="L2012" s="144"/>
      <c r="M2012" s="144" t="s">
        <v>6691</v>
      </c>
      <c r="N2012" s="145">
        <v>60</v>
      </c>
      <c r="O2012" s="146" t="b">
        <v>0</v>
      </c>
      <c r="P2012" s="144" t="s">
        <v>3075</v>
      </c>
      <c r="Q2012" t="s">
        <v>1823</v>
      </c>
      <c r="R2012" t="s">
        <v>630</v>
      </c>
    </row>
    <row r="2013" spans="1:18" x14ac:dyDescent="0.25">
      <c r="A2013" s="144" t="s">
        <v>14891</v>
      </c>
      <c r="B2013" s="144" t="s">
        <v>885</v>
      </c>
      <c r="C2013" s="144" t="s">
        <v>1817</v>
      </c>
      <c r="D2013" s="144" t="s">
        <v>1818</v>
      </c>
      <c r="E2013" s="144" t="s">
        <v>2072</v>
      </c>
      <c r="F2013" s="144"/>
      <c r="G2013" s="144" t="s">
        <v>1786</v>
      </c>
      <c r="H2013" s="144" t="s">
        <v>1787</v>
      </c>
      <c r="I2013" s="144" t="s">
        <v>5547</v>
      </c>
      <c r="J2013" s="144" t="s">
        <v>1817</v>
      </c>
      <c r="K2013" s="144"/>
      <c r="L2013" s="144"/>
      <c r="M2013" s="144" t="s">
        <v>6692</v>
      </c>
      <c r="N2013" s="145">
        <v>60</v>
      </c>
      <c r="O2013" s="146" t="b">
        <v>0</v>
      </c>
      <c r="P2013" s="144" t="s">
        <v>3075</v>
      </c>
      <c r="Q2013" t="s">
        <v>1823</v>
      </c>
      <c r="R2013" t="s">
        <v>630</v>
      </c>
    </row>
    <row r="2014" spans="1:18" x14ac:dyDescent="0.25">
      <c r="A2014" s="144" t="s">
        <v>14850</v>
      </c>
      <c r="B2014" s="144" t="s">
        <v>883</v>
      </c>
      <c r="C2014" s="144" t="s">
        <v>1817</v>
      </c>
      <c r="D2014" s="144" t="s">
        <v>1818</v>
      </c>
      <c r="E2014" s="144" t="s">
        <v>3134</v>
      </c>
      <c r="F2014" s="144"/>
      <c r="G2014" s="144" t="s">
        <v>1786</v>
      </c>
      <c r="H2014" s="144" t="s">
        <v>1787</v>
      </c>
      <c r="I2014" s="144" t="s">
        <v>5547</v>
      </c>
      <c r="J2014" s="144" t="s">
        <v>1817</v>
      </c>
      <c r="K2014" s="144"/>
      <c r="L2014" s="144"/>
      <c r="M2014" s="144" t="s">
        <v>6693</v>
      </c>
      <c r="N2014" s="145">
        <v>60</v>
      </c>
      <c r="O2014" s="146" t="b">
        <v>0</v>
      </c>
      <c r="P2014" s="144" t="s">
        <v>3075</v>
      </c>
      <c r="Q2014" t="s">
        <v>1823</v>
      </c>
      <c r="R2014" t="s">
        <v>630</v>
      </c>
    </row>
    <row r="2015" spans="1:18" x14ac:dyDescent="0.25">
      <c r="A2015" s="144" t="s">
        <v>14851</v>
      </c>
      <c r="B2015" s="144" t="s">
        <v>883</v>
      </c>
      <c r="C2015" s="144" t="s">
        <v>1817</v>
      </c>
      <c r="D2015" s="144" t="s">
        <v>1818</v>
      </c>
      <c r="E2015" s="144" t="s">
        <v>3134</v>
      </c>
      <c r="F2015" s="144"/>
      <c r="G2015" s="144" t="s">
        <v>1786</v>
      </c>
      <c r="H2015" s="144" t="s">
        <v>1787</v>
      </c>
      <c r="I2015" s="144" t="s">
        <v>5547</v>
      </c>
      <c r="J2015" s="144" t="s">
        <v>1817</v>
      </c>
      <c r="K2015" s="144"/>
      <c r="L2015" s="144"/>
      <c r="M2015" s="144" t="s">
        <v>6694</v>
      </c>
      <c r="N2015" s="145">
        <v>60</v>
      </c>
      <c r="O2015" s="146" t="b">
        <v>0</v>
      </c>
      <c r="P2015" s="144" t="s">
        <v>3075</v>
      </c>
      <c r="Q2015" t="s">
        <v>1823</v>
      </c>
      <c r="R2015" t="s">
        <v>630</v>
      </c>
    </row>
    <row r="2016" spans="1:18" x14ac:dyDescent="0.25">
      <c r="A2016" s="144" t="s">
        <v>14852</v>
      </c>
      <c r="B2016" s="144" t="s">
        <v>883</v>
      </c>
      <c r="C2016" s="144" t="s">
        <v>1817</v>
      </c>
      <c r="D2016" s="144" t="s">
        <v>1818</v>
      </c>
      <c r="E2016" s="144" t="s">
        <v>3134</v>
      </c>
      <c r="F2016" s="144"/>
      <c r="G2016" s="144" t="s">
        <v>1786</v>
      </c>
      <c r="H2016" s="144" t="s">
        <v>1787</v>
      </c>
      <c r="I2016" s="144" t="s">
        <v>5547</v>
      </c>
      <c r="J2016" s="144" t="s">
        <v>1817</v>
      </c>
      <c r="K2016" s="144"/>
      <c r="L2016" s="144"/>
      <c r="M2016" s="144" t="s">
        <v>6695</v>
      </c>
      <c r="N2016" s="145">
        <v>60</v>
      </c>
      <c r="O2016" s="146" t="b">
        <v>0</v>
      </c>
      <c r="P2016" s="144" t="s">
        <v>3075</v>
      </c>
      <c r="Q2016" t="s">
        <v>1823</v>
      </c>
      <c r="R2016" t="s">
        <v>630</v>
      </c>
    </row>
    <row r="2017" spans="1:18" x14ac:dyDescent="0.25">
      <c r="A2017" s="144" t="s">
        <v>14015</v>
      </c>
      <c r="B2017" s="144" t="s">
        <v>885</v>
      </c>
      <c r="C2017" s="144" t="s">
        <v>1817</v>
      </c>
      <c r="D2017" s="144" t="s">
        <v>1818</v>
      </c>
      <c r="E2017" s="144" t="s">
        <v>2053</v>
      </c>
      <c r="F2017" s="144"/>
      <c r="G2017" s="144" t="s">
        <v>71</v>
      </c>
      <c r="H2017" s="144" t="s">
        <v>1777</v>
      </c>
      <c r="I2017" s="144" t="s">
        <v>5547</v>
      </c>
      <c r="J2017" s="144" t="s">
        <v>1817</v>
      </c>
      <c r="K2017" s="144"/>
      <c r="L2017" s="144"/>
      <c r="M2017" s="144" t="s">
        <v>6696</v>
      </c>
      <c r="N2017" s="145">
        <v>60</v>
      </c>
      <c r="O2017" s="146" t="b">
        <v>0</v>
      </c>
      <c r="P2017" s="144" t="s">
        <v>3075</v>
      </c>
      <c r="Q2017" t="s">
        <v>1823</v>
      </c>
      <c r="R2017" t="s">
        <v>630</v>
      </c>
    </row>
    <row r="2018" spans="1:18" x14ac:dyDescent="0.25">
      <c r="A2018" s="144" t="s">
        <v>14016</v>
      </c>
      <c r="B2018" s="144" t="s">
        <v>885</v>
      </c>
      <c r="C2018" s="144" t="s">
        <v>1817</v>
      </c>
      <c r="D2018" s="144" t="s">
        <v>1818</v>
      </c>
      <c r="E2018" s="144" t="s">
        <v>2053</v>
      </c>
      <c r="F2018" s="144"/>
      <c r="G2018" s="144" t="s">
        <v>71</v>
      </c>
      <c r="H2018" s="144" t="s">
        <v>1777</v>
      </c>
      <c r="I2018" s="144" t="s">
        <v>5547</v>
      </c>
      <c r="J2018" s="144" t="s">
        <v>1817</v>
      </c>
      <c r="K2018" s="144"/>
      <c r="L2018" s="144"/>
      <c r="M2018" s="144" t="s">
        <v>6697</v>
      </c>
      <c r="N2018" s="145">
        <v>60</v>
      </c>
      <c r="O2018" s="146" t="b">
        <v>0</v>
      </c>
      <c r="P2018" s="144" t="s">
        <v>3075</v>
      </c>
      <c r="Q2018" t="s">
        <v>1823</v>
      </c>
      <c r="R2018" t="s">
        <v>630</v>
      </c>
    </row>
    <row r="2019" spans="1:18" x14ac:dyDescent="0.25">
      <c r="A2019" s="144" t="s">
        <v>14453</v>
      </c>
      <c r="B2019" s="144" t="s">
        <v>885</v>
      </c>
      <c r="C2019" s="144" t="s">
        <v>1817</v>
      </c>
      <c r="D2019" s="144" t="s">
        <v>1818</v>
      </c>
      <c r="E2019" s="144" t="s">
        <v>1971</v>
      </c>
      <c r="F2019" s="144"/>
      <c r="G2019" s="144" t="s">
        <v>71</v>
      </c>
      <c r="H2019" s="144" t="s">
        <v>1777</v>
      </c>
      <c r="I2019" s="144" t="s">
        <v>5547</v>
      </c>
      <c r="J2019" s="144" t="s">
        <v>1817</v>
      </c>
      <c r="K2019" s="144"/>
      <c r="L2019" s="144"/>
      <c r="M2019" s="144" t="s">
        <v>6698</v>
      </c>
      <c r="N2019" s="145">
        <v>60</v>
      </c>
      <c r="O2019" s="146" t="b">
        <v>0</v>
      </c>
      <c r="P2019" s="144" t="s">
        <v>3075</v>
      </c>
      <c r="Q2019" t="s">
        <v>1823</v>
      </c>
      <c r="R2019" t="s">
        <v>630</v>
      </c>
    </row>
    <row r="2020" spans="1:18" x14ac:dyDescent="0.25">
      <c r="A2020" s="144" t="s">
        <v>14017</v>
      </c>
      <c r="B2020" s="144" t="s">
        <v>885</v>
      </c>
      <c r="C2020" s="144" t="s">
        <v>1817</v>
      </c>
      <c r="D2020" s="144" t="s">
        <v>1818</v>
      </c>
      <c r="E2020" s="144" t="s">
        <v>2053</v>
      </c>
      <c r="F2020" s="144"/>
      <c r="G2020" s="144" t="s">
        <v>71</v>
      </c>
      <c r="H2020" s="144" t="s">
        <v>1777</v>
      </c>
      <c r="I2020" s="144" t="s">
        <v>5547</v>
      </c>
      <c r="J2020" s="144" t="s">
        <v>1817</v>
      </c>
      <c r="K2020" s="144"/>
      <c r="L2020" s="144"/>
      <c r="M2020" s="144" t="s">
        <v>6699</v>
      </c>
      <c r="N2020" s="145">
        <v>60</v>
      </c>
      <c r="O2020" s="146" t="b">
        <v>0</v>
      </c>
      <c r="P2020" s="144" t="s">
        <v>3075</v>
      </c>
      <c r="Q2020" t="s">
        <v>1823</v>
      </c>
      <c r="R2020" t="s">
        <v>630</v>
      </c>
    </row>
    <row r="2021" spans="1:18" x14ac:dyDescent="0.25">
      <c r="A2021" s="144" t="s">
        <v>14761</v>
      </c>
      <c r="B2021" s="144" t="s">
        <v>885</v>
      </c>
      <c r="C2021" s="144" t="s">
        <v>1817</v>
      </c>
      <c r="D2021" s="144" t="s">
        <v>1818</v>
      </c>
      <c r="E2021" s="144" t="s">
        <v>4064</v>
      </c>
      <c r="F2021" s="144"/>
      <c r="G2021" s="144" t="s">
        <v>71</v>
      </c>
      <c r="H2021" s="144" t="s">
        <v>1777</v>
      </c>
      <c r="I2021" s="144" t="s">
        <v>5959</v>
      </c>
      <c r="J2021" s="144" t="s">
        <v>1817</v>
      </c>
      <c r="K2021" s="144"/>
      <c r="L2021" s="144"/>
      <c r="M2021" s="144" t="s">
        <v>6700</v>
      </c>
      <c r="N2021" s="145">
        <v>60</v>
      </c>
      <c r="O2021" s="146" t="b">
        <v>0</v>
      </c>
      <c r="P2021" s="144" t="s">
        <v>3075</v>
      </c>
      <c r="Q2021" t="s">
        <v>1823</v>
      </c>
      <c r="R2021" t="s">
        <v>630</v>
      </c>
    </row>
    <row r="2022" spans="1:18" x14ac:dyDescent="0.25">
      <c r="A2022" s="144" t="s">
        <v>13943</v>
      </c>
      <c r="B2022" s="144" t="s">
        <v>885</v>
      </c>
      <c r="C2022" s="144" t="s">
        <v>1817</v>
      </c>
      <c r="D2022" s="144" t="s">
        <v>1818</v>
      </c>
      <c r="E2022" s="144" t="s">
        <v>1832</v>
      </c>
      <c r="F2022" s="144"/>
      <c r="G2022" s="144" t="s">
        <v>70</v>
      </c>
      <c r="H2022" s="144" t="s">
        <v>1779</v>
      </c>
      <c r="I2022" s="144" t="s">
        <v>5547</v>
      </c>
      <c r="J2022" s="144" t="s">
        <v>1817</v>
      </c>
      <c r="K2022" s="144"/>
      <c r="L2022" s="144"/>
      <c r="M2022" s="144" t="s">
        <v>6701</v>
      </c>
      <c r="N2022" s="145">
        <v>60</v>
      </c>
      <c r="O2022" s="146" t="b">
        <v>0</v>
      </c>
      <c r="P2022" s="144" t="s">
        <v>3075</v>
      </c>
      <c r="Q2022" t="s">
        <v>1823</v>
      </c>
      <c r="R2022" t="s">
        <v>630</v>
      </c>
    </row>
    <row r="2023" spans="1:18" x14ac:dyDescent="0.25">
      <c r="A2023" s="144" t="s">
        <v>14454</v>
      </c>
      <c r="B2023" s="144" t="s">
        <v>885</v>
      </c>
      <c r="C2023" s="144" t="s">
        <v>1817</v>
      </c>
      <c r="D2023" s="144" t="s">
        <v>1818</v>
      </c>
      <c r="E2023" s="144" t="s">
        <v>1971</v>
      </c>
      <c r="F2023" s="144"/>
      <c r="G2023" s="144" t="s">
        <v>71</v>
      </c>
      <c r="H2023" s="144" t="s">
        <v>1777</v>
      </c>
      <c r="I2023" s="144" t="s">
        <v>5547</v>
      </c>
      <c r="J2023" s="144" t="s">
        <v>1817</v>
      </c>
      <c r="K2023" s="144"/>
      <c r="L2023" s="144"/>
      <c r="M2023" s="144" t="s">
        <v>6702</v>
      </c>
      <c r="N2023" s="145">
        <v>60</v>
      </c>
      <c r="O2023" s="146" t="b">
        <v>0</v>
      </c>
      <c r="P2023" s="144" t="s">
        <v>3075</v>
      </c>
      <c r="Q2023" t="s">
        <v>1823</v>
      </c>
      <c r="R2023" t="s">
        <v>630</v>
      </c>
    </row>
    <row r="2024" spans="1:18" x14ac:dyDescent="0.25">
      <c r="A2024" s="144" t="s">
        <v>14455</v>
      </c>
      <c r="B2024" s="144" t="s">
        <v>885</v>
      </c>
      <c r="C2024" s="144" t="s">
        <v>1817</v>
      </c>
      <c r="D2024" s="144" t="s">
        <v>1818</v>
      </c>
      <c r="E2024" s="144" t="s">
        <v>1971</v>
      </c>
      <c r="F2024" s="144"/>
      <c r="G2024" s="144" t="s">
        <v>71</v>
      </c>
      <c r="H2024" s="144" t="s">
        <v>1777</v>
      </c>
      <c r="I2024" s="144" t="s">
        <v>5547</v>
      </c>
      <c r="J2024" s="144" t="s">
        <v>1817</v>
      </c>
      <c r="K2024" s="144"/>
      <c r="L2024" s="144"/>
      <c r="M2024" s="144" t="s">
        <v>6704</v>
      </c>
      <c r="N2024" s="145">
        <v>60</v>
      </c>
      <c r="O2024" s="146" t="b">
        <v>0</v>
      </c>
      <c r="P2024" s="144" t="s">
        <v>3075</v>
      </c>
      <c r="Q2024" t="s">
        <v>1823</v>
      </c>
      <c r="R2024" t="s">
        <v>630</v>
      </c>
    </row>
    <row r="2025" spans="1:18" x14ac:dyDescent="0.25">
      <c r="A2025" s="144" t="s">
        <v>14986</v>
      </c>
      <c r="B2025" s="144" t="s">
        <v>885</v>
      </c>
      <c r="C2025" s="144" t="s">
        <v>1817</v>
      </c>
      <c r="D2025" s="144" t="s">
        <v>1818</v>
      </c>
      <c r="E2025" s="144" t="s">
        <v>1955</v>
      </c>
      <c r="F2025" s="144"/>
      <c r="G2025" s="144" t="s">
        <v>1786</v>
      </c>
      <c r="H2025" s="144" t="s">
        <v>1787</v>
      </c>
      <c r="I2025" s="144" t="s">
        <v>5547</v>
      </c>
      <c r="J2025" s="144" t="s">
        <v>1817</v>
      </c>
      <c r="K2025" s="144"/>
      <c r="L2025" s="144"/>
      <c r="M2025" s="144" t="s">
        <v>6705</v>
      </c>
      <c r="N2025" s="145">
        <v>60</v>
      </c>
      <c r="O2025" s="146" t="b">
        <v>0</v>
      </c>
      <c r="P2025" s="144" t="s">
        <v>3075</v>
      </c>
      <c r="Q2025" t="s">
        <v>1823</v>
      </c>
      <c r="R2025" t="s">
        <v>630</v>
      </c>
    </row>
    <row r="2026" spans="1:18" x14ac:dyDescent="0.25">
      <c r="A2026" s="144" t="s">
        <v>14577</v>
      </c>
      <c r="B2026" s="144" t="s">
        <v>883</v>
      </c>
      <c r="C2026" s="144" t="s">
        <v>1817</v>
      </c>
      <c r="D2026" s="144" t="s">
        <v>1818</v>
      </c>
      <c r="E2026" s="144" t="s">
        <v>3779</v>
      </c>
      <c r="F2026" s="144"/>
      <c r="G2026" s="144" t="s">
        <v>1786</v>
      </c>
      <c r="H2026" s="144" t="s">
        <v>1787</v>
      </c>
      <c r="I2026" s="144" t="s">
        <v>5547</v>
      </c>
      <c r="J2026" s="144" t="s">
        <v>1817</v>
      </c>
      <c r="K2026" s="144"/>
      <c r="L2026" s="144"/>
      <c r="M2026" s="144" t="s">
        <v>6707</v>
      </c>
      <c r="N2026" s="145">
        <v>60</v>
      </c>
      <c r="O2026" s="146" t="b">
        <v>0</v>
      </c>
      <c r="P2026" s="144" t="s">
        <v>3075</v>
      </c>
      <c r="Q2026" t="s">
        <v>1823</v>
      </c>
      <c r="R2026" t="s">
        <v>630</v>
      </c>
    </row>
    <row r="2027" spans="1:18" x14ac:dyDescent="0.25">
      <c r="A2027" s="144" t="s">
        <v>14578</v>
      </c>
      <c r="B2027" s="144" t="s">
        <v>883</v>
      </c>
      <c r="C2027" s="144" t="s">
        <v>1817</v>
      </c>
      <c r="D2027" s="144" t="s">
        <v>1818</v>
      </c>
      <c r="E2027" s="144" t="s">
        <v>3779</v>
      </c>
      <c r="F2027" s="144"/>
      <c r="G2027" s="144" t="s">
        <v>1786</v>
      </c>
      <c r="H2027" s="144" t="s">
        <v>1787</v>
      </c>
      <c r="I2027" s="144" t="s">
        <v>5547</v>
      </c>
      <c r="J2027" s="144" t="s">
        <v>1817</v>
      </c>
      <c r="K2027" s="144"/>
      <c r="L2027" s="144"/>
      <c r="M2027" s="144" t="s">
        <v>6708</v>
      </c>
      <c r="N2027" s="145">
        <v>60</v>
      </c>
      <c r="O2027" s="146" t="b">
        <v>0</v>
      </c>
      <c r="P2027" s="144" t="s">
        <v>3075</v>
      </c>
      <c r="Q2027" t="s">
        <v>1823</v>
      </c>
      <c r="R2027" t="s">
        <v>630</v>
      </c>
    </row>
    <row r="2028" spans="1:18" x14ac:dyDescent="0.25">
      <c r="A2028" s="144" t="s">
        <v>14579</v>
      </c>
      <c r="B2028" s="144" t="s">
        <v>883</v>
      </c>
      <c r="C2028" s="144" t="s">
        <v>1817</v>
      </c>
      <c r="D2028" s="144" t="s">
        <v>1818</v>
      </c>
      <c r="E2028" s="144" t="s">
        <v>3779</v>
      </c>
      <c r="F2028" s="144"/>
      <c r="G2028" s="144" t="s">
        <v>1786</v>
      </c>
      <c r="H2028" s="144" t="s">
        <v>1787</v>
      </c>
      <c r="I2028" s="144" t="s">
        <v>5547</v>
      </c>
      <c r="J2028" s="144" t="s">
        <v>1817</v>
      </c>
      <c r="K2028" s="144"/>
      <c r="L2028" s="144"/>
      <c r="M2028" s="144" t="s">
        <v>6709</v>
      </c>
      <c r="N2028" s="145">
        <v>60</v>
      </c>
      <c r="O2028" s="146" t="b">
        <v>0</v>
      </c>
      <c r="P2028" s="144" t="s">
        <v>3075</v>
      </c>
      <c r="Q2028" t="s">
        <v>1823</v>
      </c>
      <c r="R2028" t="s">
        <v>630</v>
      </c>
    </row>
    <row r="2029" spans="1:18" x14ac:dyDescent="0.25">
      <c r="A2029" s="144" t="s">
        <v>13844</v>
      </c>
      <c r="B2029" s="144" t="s">
        <v>883</v>
      </c>
      <c r="C2029" s="144" t="s">
        <v>1817</v>
      </c>
      <c r="D2029" s="144" t="s">
        <v>1818</v>
      </c>
      <c r="E2029" s="144" t="s">
        <v>2086</v>
      </c>
      <c r="F2029" s="144"/>
      <c r="G2029" s="144" t="s">
        <v>70</v>
      </c>
      <c r="H2029" s="144" t="s">
        <v>1779</v>
      </c>
      <c r="I2029" s="144" t="s">
        <v>5547</v>
      </c>
      <c r="J2029" s="144" t="s">
        <v>1817</v>
      </c>
      <c r="K2029" s="144"/>
      <c r="L2029" s="144"/>
      <c r="M2029" s="144" t="s">
        <v>6710</v>
      </c>
      <c r="N2029" s="145">
        <v>60</v>
      </c>
      <c r="O2029" s="146" t="b">
        <v>0</v>
      </c>
      <c r="P2029" s="144" t="s">
        <v>3075</v>
      </c>
      <c r="Q2029" t="s">
        <v>1823</v>
      </c>
      <c r="R2029" t="s">
        <v>630</v>
      </c>
    </row>
    <row r="2030" spans="1:18" x14ac:dyDescent="0.25">
      <c r="A2030" s="144" t="s">
        <v>14762</v>
      </c>
      <c r="B2030" s="144" t="s">
        <v>885</v>
      </c>
      <c r="C2030" s="144" t="s">
        <v>1817</v>
      </c>
      <c r="D2030" s="144" t="s">
        <v>1818</v>
      </c>
      <c r="E2030" s="144" t="s">
        <v>4064</v>
      </c>
      <c r="F2030" s="144"/>
      <c r="G2030" s="144" t="s">
        <v>71</v>
      </c>
      <c r="H2030" s="144" t="s">
        <v>1777</v>
      </c>
      <c r="I2030" s="144" t="s">
        <v>5959</v>
      </c>
      <c r="J2030" s="144" t="s">
        <v>1817</v>
      </c>
      <c r="K2030" s="144"/>
      <c r="L2030" s="144"/>
      <c r="M2030" s="144" t="s">
        <v>6711</v>
      </c>
      <c r="N2030" s="145">
        <v>60</v>
      </c>
      <c r="O2030" s="146" t="b">
        <v>0</v>
      </c>
      <c r="P2030" s="144" t="s">
        <v>3075</v>
      </c>
      <c r="Q2030" t="s">
        <v>1823</v>
      </c>
      <c r="R2030" t="s">
        <v>630</v>
      </c>
    </row>
    <row r="2031" spans="1:18" x14ac:dyDescent="0.25">
      <c r="A2031" s="144" t="s">
        <v>14018</v>
      </c>
      <c r="B2031" s="144" t="s">
        <v>885</v>
      </c>
      <c r="C2031" s="144" t="s">
        <v>1817</v>
      </c>
      <c r="D2031" s="144" t="s">
        <v>1818</v>
      </c>
      <c r="E2031" s="144" t="s">
        <v>2053</v>
      </c>
      <c r="F2031" s="144"/>
      <c r="G2031" s="144" t="s">
        <v>71</v>
      </c>
      <c r="H2031" s="144" t="s">
        <v>1777</v>
      </c>
      <c r="I2031" s="144" t="s">
        <v>5547</v>
      </c>
      <c r="J2031" s="144" t="s">
        <v>1817</v>
      </c>
      <c r="K2031" s="144"/>
      <c r="L2031" s="144"/>
      <c r="M2031" s="144" t="s">
        <v>6712</v>
      </c>
      <c r="N2031" s="145">
        <v>60</v>
      </c>
      <c r="O2031" s="146" t="b">
        <v>0</v>
      </c>
      <c r="P2031" s="144" t="s">
        <v>3075</v>
      </c>
      <c r="Q2031" t="s">
        <v>1823</v>
      </c>
      <c r="R2031" t="s">
        <v>630</v>
      </c>
    </row>
    <row r="2032" spans="1:18" x14ac:dyDescent="0.25">
      <c r="A2032" s="144" t="s">
        <v>14143</v>
      </c>
      <c r="B2032" s="144" t="s">
        <v>885</v>
      </c>
      <c r="C2032" s="144" t="s">
        <v>1817</v>
      </c>
      <c r="D2032" s="144" t="s">
        <v>1818</v>
      </c>
      <c r="E2032" s="144" t="s">
        <v>2734</v>
      </c>
      <c r="F2032" s="144"/>
      <c r="G2032" s="144" t="s">
        <v>1786</v>
      </c>
      <c r="H2032" s="144" t="s">
        <v>1787</v>
      </c>
      <c r="I2032" s="144" t="s">
        <v>5547</v>
      </c>
      <c r="J2032" s="144" t="s">
        <v>1817</v>
      </c>
      <c r="K2032" s="144"/>
      <c r="L2032" s="144"/>
      <c r="M2032" s="144" t="s">
        <v>6713</v>
      </c>
      <c r="N2032" s="145">
        <v>60</v>
      </c>
      <c r="O2032" s="146" t="b">
        <v>0</v>
      </c>
      <c r="P2032" s="144" t="s">
        <v>3075</v>
      </c>
      <c r="Q2032" t="s">
        <v>1823</v>
      </c>
      <c r="R2032" t="s">
        <v>630</v>
      </c>
    </row>
    <row r="2033" spans="1:18" x14ac:dyDescent="0.25">
      <c r="A2033" s="144" t="s">
        <v>15006</v>
      </c>
      <c r="B2033" s="144" t="s">
        <v>885</v>
      </c>
      <c r="C2033" s="144" t="s">
        <v>1817</v>
      </c>
      <c r="D2033" s="144" t="s">
        <v>1818</v>
      </c>
      <c r="E2033" s="144" t="s">
        <v>6714</v>
      </c>
      <c r="F2033" s="144"/>
      <c r="G2033" s="144" t="s">
        <v>70</v>
      </c>
      <c r="H2033" s="144" t="s">
        <v>1779</v>
      </c>
      <c r="I2033" s="144" t="s">
        <v>5547</v>
      </c>
      <c r="J2033" s="144" t="s">
        <v>1817</v>
      </c>
      <c r="K2033" s="144"/>
      <c r="L2033" s="144"/>
      <c r="M2033" s="144" t="s">
        <v>6715</v>
      </c>
      <c r="N2033" s="145">
        <v>60</v>
      </c>
      <c r="O2033" s="146" t="b">
        <v>0</v>
      </c>
      <c r="P2033" s="144" t="s">
        <v>3075</v>
      </c>
      <c r="Q2033" t="s">
        <v>1823</v>
      </c>
      <c r="R2033" t="s">
        <v>630</v>
      </c>
    </row>
    <row r="2034" spans="1:18" x14ac:dyDescent="0.25">
      <c r="A2034" s="144" t="s">
        <v>15007</v>
      </c>
      <c r="B2034" s="144" t="s">
        <v>885</v>
      </c>
      <c r="C2034" s="144" t="s">
        <v>1817</v>
      </c>
      <c r="D2034" s="144" t="s">
        <v>1818</v>
      </c>
      <c r="E2034" s="144" t="s">
        <v>6714</v>
      </c>
      <c r="F2034" s="144"/>
      <c r="G2034" s="144" t="s">
        <v>70</v>
      </c>
      <c r="H2034" s="144" t="s">
        <v>1779</v>
      </c>
      <c r="I2034" s="144" t="s">
        <v>5547</v>
      </c>
      <c r="J2034" s="144" t="s">
        <v>1817</v>
      </c>
      <c r="K2034" s="144"/>
      <c r="L2034" s="144"/>
      <c r="M2034" s="144" t="s">
        <v>6716</v>
      </c>
      <c r="N2034" s="145">
        <v>60</v>
      </c>
      <c r="O2034" s="146" t="b">
        <v>0</v>
      </c>
      <c r="P2034" s="144" t="s">
        <v>3075</v>
      </c>
      <c r="Q2034" t="s">
        <v>1823</v>
      </c>
      <c r="R2034" t="s">
        <v>630</v>
      </c>
    </row>
    <row r="2035" spans="1:18" x14ac:dyDescent="0.25">
      <c r="A2035" s="144" t="s">
        <v>14456</v>
      </c>
      <c r="B2035" s="144" t="s">
        <v>885</v>
      </c>
      <c r="C2035" s="144" t="s">
        <v>1817</v>
      </c>
      <c r="D2035" s="144" t="s">
        <v>1818</v>
      </c>
      <c r="E2035" s="144" t="s">
        <v>1971</v>
      </c>
      <c r="F2035" s="144"/>
      <c r="G2035" s="144" t="s">
        <v>71</v>
      </c>
      <c r="H2035" s="144" t="s">
        <v>1777</v>
      </c>
      <c r="I2035" s="144" t="s">
        <v>5547</v>
      </c>
      <c r="J2035" s="144" t="s">
        <v>1817</v>
      </c>
      <c r="K2035" s="144"/>
      <c r="L2035" s="144"/>
      <c r="M2035" s="144" t="s">
        <v>6717</v>
      </c>
      <c r="N2035" s="145">
        <v>60</v>
      </c>
      <c r="O2035" s="146" t="b">
        <v>0</v>
      </c>
      <c r="P2035" s="144" t="s">
        <v>3075</v>
      </c>
      <c r="Q2035" t="s">
        <v>1823</v>
      </c>
      <c r="R2035" t="s">
        <v>630</v>
      </c>
    </row>
    <row r="2036" spans="1:18" x14ac:dyDescent="0.25">
      <c r="A2036" s="144" t="s">
        <v>14671</v>
      </c>
      <c r="B2036" s="144" t="s">
        <v>885</v>
      </c>
      <c r="C2036" s="144" t="s">
        <v>1817</v>
      </c>
      <c r="D2036" s="144" t="s">
        <v>1818</v>
      </c>
      <c r="E2036" s="144" t="s">
        <v>1938</v>
      </c>
      <c r="F2036" s="144"/>
      <c r="G2036" s="144" t="s">
        <v>70</v>
      </c>
      <c r="H2036" s="144" t="s">
        <v>1779</v>
      </c>
      <c r="I2036" s="144" t="s">
        <v>5547</v>
      </c>
      <c r="J2036" s="144" t="s">
        <v>1817</v>
      </c>
      <c r="K2036" s="144"/>
      <c r="L2036" s="144"/>
      <c r="M2036" s="144" t="s">
        <v>6718</v>
      </c>
      <c r="N2036" s="145">
        <v>60</v>
      </c>
      <c r="O2036" s="146" t="b">
        <v>0</v>
      </c>
      <c r="P2036" s="144" t="s">
        <v>3075</v>
      </c>
      <c r="Q2036" t="s">
        <v>1823</v>
      </c>
      <c r="R2036" t="s">
        <v>630</v>
      </c>
    </row>
    <row r="2037" spans="1:18" x14ac:dyDescent="0.25">
      <c r="A2037" s="144" t="s">
        <v>14709</v>
      </c>
      <c r="B2037" s="144" t="s">
        <v>5622</v>
      </c>
      <c r="C2037" s="144" t="s">
        <v>1817</v>
      </c>
      <c r="D2037" s="144" t="s">
        <v>1818</v>
      </c>
      <c r="E2037" s="144" t="s">
        <v>6051</v>
      </c>
      <c r="F2037" s="144"/>
      <c r="G2037" s="144" t="s">
        <v>1786</v>
      </c>
      <c r="H2037" s="144" t="s">
        <v>1787</v>
      </c>
      <c r="I2037" s="144" t="s">
        <v>5547</v>
      </c>
      <c r="J2037" s="144" t="s">
        <v>1817</v>
      </c>
      <c r="K2037" s="144"/>
      <c r="L2037" s="144"/>
      <c r="M2037" s="144" t="s">
        <v>6719</v>
      </c>
      <c r="N2037" s="145">
        <v>60</v>
      </c>
      <c r="O2037" s="146" t="b">
        <v>0</v>
      </c>
      <c r="P2037" s="144" t="s">
        <v>3075</v>
      </c>
      <c r="Q2037" t="s">
        <v>1823</v>
      </c>
      <c r="R2037" t="s">
        <v>630</v>
      </c>
    </row>
    <row r="2038" spans="1:18" x14ac:dyDescent="0.25">
      <c r="A2038" s="144" t="s">
        <v>14078</v>
      </c>
      <c r="B2038" s="144" t="s">
        <v>885</v>
      </c>
      <c r="C2038" s="144" t="s">
        <v>1817</v>
      </c>
      <c r="D2038" s="144" t="s">
        <v>1818</v>
      </c>
      <c r="E2038" s="144" t="s">
        <v>1911</v>
      </c>
      <c r="F2038" s="144"/>
      <c r="G2038" s="144" t="s">
        <v>71</v>
      </c>
      <c r="H2038" s="144" t="s">
        <v>1777</v>
      </c>
      <c r="I2038" s="144" t="s">
        <v>5547</v>
      </c>
      <c r="J2038" s="144" t="s">
        <v>1817</v>
      </c>
      <c r="K2038" s="144"/>
      <c r="L2038" s="144"/>
      <c r="M2038" s="144" t="s">
        <v>6720</v>
      </c>
      <c r="N2038" s="145">
        <v>60</v>
      </c>
      <c r="O2038" s="146" t="b">
        <v>0</v>
      </c>
      <c r="P2038" s="144" t="s">
        <v>3075</v>
      </c>
      <c r="Q2038" t="s">
        <v>1823</v>
      </c>
      <c r="R2038" t="s">
        <v>630</v>
      </c>
    </row>
    <row r="2039" spans="1:18" x14ac:dyDescent="0.25">
      <c r="A2039" s="144" t="s">
        <v>14228</v>
      </c>
      <c r="B2039" s="144" t="s">
        <v>885</v>
      </c>
      <c r="C2039" s="144" t="s">
        <v>1817</v>
      </c>
      <c r="D2039" s="144" t="s">
        <v>1818</v>
      </c>
      <c r="E2039" s="144" t="s">
        <v>1930</v>
      </c>
      <c r="F2039" s="144"/>
      <c r="G2039" s="144" t="s">
        <v>71</v>
      </c>
      <c r="H2039" s="144" t="s">
        <v>1777</v>
      </c>
      <c r="I2039" s="144" t="s">
        <v>5547</v>
      </c>
      <c r="J2039" s="144" t="s">
        <v>1817</v>
      </c>
      <c r="K2039" s="144"/>
      <c r="L2039" s="144"/>
      <c r="M2039" s="144" t="s">
        <v>6721</v>
      </c>
      <c r="N2039" s="145">
        <v>60</v>
      </c>
      <c r="O2039" s="146" t="b">
        <v>0</v>
      </c>
      <c r="P2039" s="144" t="s">
        <v>3075</v>
      </c>
      <c r="Q2039" t="s">
        <v>1823</v>
      </c>
      <c r="R2039" t="s">
        <v>630</v>
      </c>
    </row>
    <row r="2040" spans="1:18" x14ac:dyDescent="0.25">
      <c r="A2040" s="144" t="s">
        <v>14457</v>
      </c>
      <c r="B2040" s="144" t="s">
        <v>885</v>
      </c>
      <c r="C2040" s="144" t="s">
        <v>1817</v>
      </c>
      <c r="D2040" s="144" t="s">
        <v>1818</v>
      </c>
      <c r="E2040" s="144" t="s">
        <v>1971</v>
      </c>
      <c r="F2040" s="144"/>
      <c r="G2040" s="144" t="s">
        <v>71</v>
      </c>
      <c r="H2040" s="144" t="s">
        <v>1777</v>
      </c>
      <c r="I2040" s="144" t="s">
        <v>5547</v>
      </c>
      <c r="J2040" s="144" t="s">
        <v>1817</v>
      </c>
      <c r="K2040" s="144"/>
      <c r="L2040" s="144"/>
      <c r="M2040" s="144" t="s">
        <v>6722</v>
      </c>
      <c r="N2040" s="145">
        <v>60</v>
      </c>
      <c r="O2040" s="146" t="b">
        <v>0</v>
      </c>
      <c r="P2040" s="144" t="s">
        <v>3075</v>
      </c>
      <c r="Q2040" t="s">
        <v>1823</v>
      </c>
      <c r="R2040" t="s">
        <v>630</v>
      </c>
    </row>
    <row r="2041" spans="1:18" x14ac:dyDescent="0.25">
      <c r="A2041" s="144" t="s">
        <v>14580</v>
      </c>
      <c r="B2041" s="144" t="s">
        <v>883</v>
      </c>
      <c r="C2041" s="144" t="s">
        <v>1817</v>
      </c>
      <c r="D2041" s="144" t="s">
        <v>1818</v>
      </c>
      <c r="E2041" s="144" t="s">
        <v>3779</v>
      </c>
      <c r="F2041" s="144"/>
      <c r="G2041" s="144" t="s">
        <v>1786</v>
      </c>
      <c r="H2041" s="144" t="s">
        <v>1787</v>
      </c>
      <c r="I2041" s="144" t="s">
        <v>5547</v>
      </c>
      <c r="J2041" s="144" t="s">
        <v>1817</v>
      </c>
      <c r="K2041" s="144"/>
      <c r="L2041" s="144"/>
      <c r="M2041" s="144" t="s">
        <v>6724</v>
      </c>
      <c r="N2041" s="145">
        <v>60</v>
      </c>
      <c r="O2041" s="146" t="b">
        <v>0</v>
      </c>
      <c r="P2041" s="144" t="s">
        <v>3075</v>
      </c>
      <c r="Q2041" t="s">
        <v>1823</v>
      </c>
      <c r="R2041" t="s">
        <v>630</v>
      </c>
    </row>
    <row r="2042" spans="1:18" x14ac:dyDescent="0.25">
      <c r="A2042" s="144" t="s">
        <v>14019</v>
      </c>
      <c r="B2042" s="144" t="s">
        <v>885</v>
      </c>
      <c r="C2042" s="144" t="s">
        <v>1817</v>
      </c>
      <c r="D2042" s="144" t="s">
        <v>1818</v>
      </c>
      <c r="E2042" s="144" t="s">
        <v>2053</v>
      </c>
      <c r="F2042" s="144"/>
      <c r="G2042" s="144" t="s">
        <v>71</v>
      </c>
      <c r="H2042" s="144" t="s">
        <v>1777</v>
      </c>
      <c r="I2042" s="144" t="s">
        <v>5547</v>
      </c>
      <c r="J2042" s="144" t="s">
        <v>1817</v>
      </c>
      <c r="K2042" s="144"/>
      <c r="L2042" s="144"/>
      <c r="M2042" s="144" t="s">
        <v>6725</v>
      </c>
      <c r="N2042" s="145">
        <v>60</v>
      </c>
      <c r="O2042" s="146" t="b">
        <v>0</v>
      </c>
      <c r="P2042" s="144" t="s">
        <v>3075</v>
      </c>
      <c r="Q2042" t="s">
        <v>1823</v>
      </c>
      <c r="R2042" t="s">
        <v>630</v>
      </c>
    </row>
    <row r="2043" spans="1:18" x14ac:dyDescent="0.25">
      <c r="A2043" s="144" t="s">
        <v>14727</v>
      </c>
      <c r="B2043" s="144" t="s">
        <v>883</v>
      </c>
      <c r="C2043" s="144" t="s">
        <v>1817</v>
      </c>
      <c r="D2043" s="144" t="s">
        <v>1818</v>
      </c>
      <c r="E2043" s="144" t="s">
        <v>6032</v>
      </c>
      <c r="F2043" s="144"/>
      <c r="G2043" s="144" t="s">
        <v>70</v>
      </c>
      <c r="H2043" s="144" t="s">
        <v>1779</v>
      </c>
      <c r="I2043" s="144" t="s">
        <v>5547</v>
      </c>
      <c r="J2043" s="144" t="s">
        <v>1817</v>
      </c>
      <c r="K2043" s="144"/>
      <c r="L2043" s="144"/>
      <c r="M2043" s="144" t="s">
        <v>6726</v>
      </c>
      <c r="N2043" s="145">
        <v>60</v>
      </c>
      <c r="O2043" s="146" t="b">
        <v>0</v>
      </c>
      <c r="P2043" s="144" t="s">
        <v>3075</v>
      </c>
      <c r="Q2043" t="s">
        <v>1823</v>
      </c>
      <c r="R2043" t="s">
        <v>630</v>
      </c>
    </row>
    <row r="2044" spans="1:18" x14ac:dyDescent="0.25">
      <c r="A2044" s="144" t="s">
        <v>14728</v>
      </c>
      <c r="B2044" s="144" t="s">
        <v>883</v>
      </c>
      <c r="C2044" s="144" t="s">
        <v>1817</v>
      </c>
      <c r="D2044" s="144" t="s">
        <v>1818</v>
      </c>
      <c r="E2044" s="144" t="s">
        <v>6032</v>
      </c>
      <c r="F2044" s="144"/>
      <c r="G2044" s="144" t="s">
        <v>70</v>
      </c>
      <c r="H2044" s="144" t="s">
        <v>1779</v>
      </c>
      <c r="I2044" s="144" t="s">
        <v>5547</v>
      </c>
      <c r="J2044" s="144" t="s">
        <v>1817</v>
      </c>
      <c r="K2044" s="144"/>
      <c r="L2044" s="144"/>
      <c r="M2044" s="144" t="s">
        <v>6728</v>
      </c>
      <c r="N2044" s="145">
        <v>60</v>
      </c>
      <c r="O2044" s="146" t="b">
        <v>0</v>
      </c>
      <c r="P2044" s="144" t="s">
        <v>3075</v>
      </c>
      <c r="Q2044" t="s">
        <v>1823</v>
      </c>
      <c r="R2044" t="s">
        <v>630</v>
      </c>
    </row>
    <row r="2045" spans="1:18" x14ac:dyDescent="0.25">
      <c r="A2045" s="144" t="s">
        <v>14835</v>
      </c>
      <c r="B2045" s="144" t="s">
        <v>885</v>
      </c>
      <c r="C2045" s="144" t="s">
        <v>1817</v>
      </c>
      <c r="D2045" s="144" t="s">
        <v>1818</v>
      </c>
      <c r="E2045" s="144" t="s">
        <v>1858</v>
      </c>
      <c r="F2045" s="144"/>
      <c r="G2045" s="144" t="s">
        <v>1786</v>
      </c>
      <c r="H2045" s="144" t="s">
        <v>1787</v>
      </c>
      <c r="I2045" s="144" t="s">
        <v>5547</v>
      </c>
      <c r="J2045" s="144" t="s">
        <v>1817</v>
      </c>
      <c r="K2045" s="144"/>
      <c r="L2045" s="144"/>
      <c r="M2045" s="144" t="s">
        <v>6729</v>
      </c>
      <c r="N2045" s="145">
        <v>60</v>
      </c>
      <c r="O2045" s="146" t="b">
        <v>0</v>
      </c>
      <c r="P2045" s="144" t="s">
        <v>3075</v>
      </c>
      <c r="Q2045" t="s">
        <v>1823</v>
      </c>
      <c r="R2045" t="s">
        <v>630</v>
      </c>
    </row>
    <row r="2046" spans="1:18" x14ac:dyDescent="0.25">
      <c r="A2046" s="144" t="s">
        <v>13944</v>
      </c>
      <c r="B2046" s="144" t="s">
        <v>885</v>
      </c>
      <c r="C2046" s="144" t="s">
        <v>1817</v>
      </c>
      <c r="D2046" s="144" t="s">
        <v>1818</v>
      </c>
      <c r="E2046" s="144" t="s">
        <v>1832</v>
      </c>
      <c r="F2046" s="144"/>
      <c r="G2046" s="144" t="s">
        <v>70</v>
      </c>
      <c r="H2046" s="144" t="s">
        <v>1779</v>
      </c>
      <c r="I2046" s="144" t="s">
        <v>5547</v>
      </c>
      <c r="J2046" s="144" t="s">
        <v>1817</v>
      </c>
      <c r="K2046" s="144"/>
      <c r="L2046" s="144"/>
      <c r="M2046" s="144" t="s">
        <v>6730</v>
      </c>
      <c r="N2046" s="145">
        <v>60</v>
      </c>
      <c r="O2046" s="146" t="b">
        <v>0</v>
      </c>
      <c r="P2046" s="144" t="s">
        <v>3075</v>
      </c>
      <c r="Q2046" t="s">
        <v>1823</v>
      </c>
      <c r="R2046" t="s">
        <v>630</v>
      </c>
    </row>
    <row r="2047" spans="1:18" x14ac:dyDescent="0.25">
      <c r="A2047" s="144" t="s">
        <v>14729</v>
      </c>
      <c r="B2047" s="144" t="s">
        <v>883</v>
      </c>
      <c r="C2047" s="144" t="s">
        <v>1817</v>
      </c>
      <c r="D2047" s="144" t="s">
        <v>1818</v>
      </c>
      <c r="E2047" s="144" t="s">
        <v>6032</v>
      </c>
      <c r="F2047" s="144"/>
      <c r="G2047" s="144" t="s">
        <v>70</v>
      </c>
      <c r="H2047" s="144" t="s">
        <v>1779</v>
      </c>
      <c r="I2047" s="144" t="s">
        <v>5547</v>
      </c>
      <c r="J2047" s="144" t="s">
        <v>1817</v>
      </c>
      <c r="K2047" s="144"/>
      <c r="L2047" s="144"/>
      <c r="M2047" s="144" t="s">
        <v>6731</v>
      </c>
      <c r="N2047" s="145">
        <v>60</v>
      </c>
      <c r="O2047" s="146" t="b">
        <v>0</v>
      </c>
      <c r="P2047" s="144" t="s">
        <v>3075</v>
      </c>
      <c r="Q2047" t="s">
        <v>1823</v>
      </c>
      <c r="R2047" t="s">
        <v>630</v>
      </c>
    </row>
    <row r="2048" spans="1:18" x14ac:dyDescent="0.25">
      <c r="A2048" s="144" t="s">
        <v>13945</v>
      </c>
      <c r="B2048" s="144" t="s">
        <v>885</v>
      </c>
      <c r="C2048" s="144" t="s">
        <v>1817</v>
      </c>
      <c r="D2048" s="144" t="s">
        <v>1818</v>
      </c>
      <c r="E2048" s="144" t="s">
        <v>1832</v>
      </c>
      <c r="F2048" s="144"/>
      <c r="G2048" s="144" t="s">
        <v>70</v>
      </c>
      <c r="H2048" s="144" t="s">
        <v>1779</v>
      </c>
      <c r="I2048" s="144" t="s">
        <v>5547</v>
      </c>
      <c r="J2048" s="144" t="s">
        <v>1817</v>
      </c>
      <c r="K2048" s="144"/>
      <c r="L2048" s="144"/>
      <c r="M2048" s="144" t="s">
        <v>6732</v>
      </c>
      <c r="N2048" s="145">
        <v>60</v>
      </c>
      <c r="O2048" s="146" t="b">
        <v>0</v>
      </c>
      <c r="P2048" s="144" t="s">
        <v>3075</v>
      </c>
      <c r="Q2048" t="s">
        <v>1823</v>
      </c>
      <c r="R2048" t="s">
        <v>630</v>
      </c>
    </row>
    <row r="2049" spans="1:18" x14ac:dyDescent="0.25">
      <c r="A2049" s="144" t="s">
        <v>13845</v>
      </c>
      <c r="B2049" s="144" t="s">
        <v>885</v>
      </c>
      <c r="C2049" s="144" t="s">
        <v>1817</v>
      </c>
      <c r="D2049" s="144" t="s">
        <v>1818</v>
      </c>
      <c r="E2049" s="144" t="s">
        <v>2086</v>
      </c>
      <c r="F2049" s="144"/>
      <c r="G2049" s="144" t="s">
        <v>70</v>
      </c>
      <c r="H2049" s="144" t="s">
        <v>1779</v>
      </c>
      <c r="I2049" s="144" t="s">
        <v>5547</v>
      </c>
      <c r="J2049" s="144" t="s">
        <v>1817</v>
      </c>
      <c r="K2049" s="144"/>
      <c r="L2049" s="144"/>
      <c r="M2049" s="144" t="s">
        <v>6733</v>
      </c>
      <c r="N2049" s="145">
        <v>60</v>
      </c>
      <c r="O2049" s="146" t="b">
        <v>0</v>
      </c>
      <c r="P2049" s="144" t="s">
        <v>3075</v>
      </c>
      <c r="Q2049" t="s">
        <v>1823</v>
      </c>
      <c r="R2049" t="s">
        <v>630</v>
      </c>
    </row>
    <row r="2050" spans="1:18" x14ac:dyDescent="0.25">
      <c r="A2050" s="144" t="s">
        <v>14710</v>
      </c>
      <c r="B2050" s="144" t="s">
        <v>5622</v>
      </c>
      <c r="C2050" s="144" t="s">
        <v>1817</v>
      </c>
      <c r="D2050" s="144" t="s">
        <v>1818</v>
      </c>
      <c r="E2050" s="144" t="s">
        <v>6051</v>
      </c>
      <c r="F2050" s="144"/>
      <c r="G2050" s="144" t="s">
        <v>1786</v>
      </c>
      <c r="H2050" s="144" t="s">
        <v>1787</v>
      </c>
      <c r="I2050" s="144" t="s">
        <v>5547</v>
      </c>
      <c r="J2050" s="144" t="s">
        <v>1817</v>
      </c>
      <c r="K2050" s="144"/>
      <c r="L2050" s="144"/>
      <c r="M2050" s="144" t="s">
        <v>6735</v>
      </c>
      <c r="N2050" s="145">
        <v>60</v>
      </c>
      <c r="O2050" s="146" t="b">
        <v>0</v>
      </c>
      <c r="P2050" s="144" t="s">
        <v>3075</v>
      </c>
      <c r="Q2050" t="s">
        <v>1823</v>
      </c>
      <c r="R2050" t="s">
        <v>630</v>
      </c>
    </row>
    <row r="2051" spans="1:18" x14ac:dyDescent="0.25">
      <c r="A2051" s="144" t="s">
        <v>14144</v>
      </c>
      <c r="B2051" s="144" t="s">
        <v>885</v>
      </c>
      <c r="C2051" s="144" t="s">
        <v>1817</v>
      </c>
      <c r="D2051" s="144" t="s">
        <v>1818</v>
      </c>
      <c r="E2051" s="144" t="s">
        <v>2734</v>
      </c>
      <c r="F2051" s="144"/>
      <c r="G2051" s="144" t="s">
        <v>70</v>
      </c>
      <c r="H2051" s="144" t="s">
        <v>1779</v>
      </c>
      <c r="I2051" s="144" t="s">
        <v>5547</v>
      </c>
      <c r="J2051" s="144" t="s">
        <v>1817</v>
      </c>
      <c r="K2051" s="144"/>
      <c r="L2051" s="144"/>
      <c r="M2051" s="144" t="s">
        <v>6736</v>
      </c>
      <c r="N2051" s="145">
        <v>60</v>
      </c>
      <c r="O2051" s="146" t="b">
        <v>0</v>
      </c>
      <c r="P2051" s="144" t="s">
        <v>3075</v>
      </c>
      <c r="Q2051" t="s">
        <v>1823</v>
      </c>
      <c r="R2051" t="s">
        <v>630</v>
      </c>
    </row>
    <row r="2052" spans="1:18" x14ac:dyDescent="0.25">
      <c r="A2052" s="144" t="s">
        <v>14326</v>
      </c>
      <c r="B2052" s="144" t="s">
        <v>883</v>
      </c>
      <c r="C2052" s="144" t="s">
        <v>1817</v>
      </c>
      <c r="D2052" s="144" t="s">
        <v>1818</v>
      </c>
      <c r="E2052" s="144" t="s">
        <v>1926</v>
      </c>
      <c r="F2052" s="144"/>
      <c r="G2052" s="144" t="s">
        <v>70</v>
      </c>
      <c r="H2052" s="144" t="s">
        <v>1779</v>
      </c>
      <c r="I2052" s="144" t="s">
        <v>5547</v>
      </c>
      <c r="J2052" s="144" t="s">
        <v>1817</v>
      </c>
      <c r="K2052" s="144"/>
      <c r="L2052" s="144"/>
      <c r="M2052" s="144" t="s">
        <v>6737</v>
      </c>
      <c r="N2052" s="145">
        <v>60</v>
      </c>
      <c r="O2052" s="146" t="b">
        <v>0</v>
      </c>
      <c r="P2052" s="144" t="s">
        <v>3075</v>
      </c>
      <c r="Q2052" t="s">
        <v>1823</v>
      </c>
      <c r="R2052" t="s">
        <v>630</v>
      </c>
    </row>
    <row r="2053" spans="1:18" x14ac:dyDescent="0.25">
      <c r="A2053" s="144" t="s">
        <v>13946</v>
      </c>
      <c r="B2053" s="144" t="s">
        <v>885</v>
      </c>
      <c r="C2053" s="144" t="s">
        <v>1817</v>
      </c>
      <c r="D2053" s="144" t="s">
        <v>1818</v>
      </c>
      <c r="E2053" s="144" t="s">
        <v>1832</v>
      </c>
      <c r="F2053" s="144"/>
      <c r="G2053" s="144" t="s">
        <v>70</v>
      </c>
      <c r="H2053" s="144" t="s">
        <v>1779</v>
      </c>
      <c r="I2053" s="144" t="s">
        <v>5547</v>
      </c>
      <c r="J2053" s="144" t="s">
        <v>1817</v>
      </c>
      <c r="K2053" s="144"/>
      <c r="L2053" s="144"/>
      <c r="M2053" s="144" t="s">
        <v>6738</v>
      </c>
      <c r="N2053" s="145">
        <v>60</v>
      </c>
      <c r="O2053" s="146" t="b">
        <v>0</v>
      </c>
      <c r="P2053" s="144" t="s">
        <v>3075</v>
      </c>
      <c r="Q2053" t="s">
        <v>1823</v>
      </c>
      <c r="R2053" t="s">
        <v>630</v>
      </c>
    </row>
    <row r="2054" spans="1:18" x14ac:dyDescent="0.25">
      <c r="A2054" s="144" t="s">
        <v>14763</v>
      </c>
      <c r="B2054" s="144" t="s">
        <v>885</v>
      </c>
      <c r="C2054" s="144" t="s">
        <v>1817</v>
      </c>
      <c r="D2054" s="144" t="s">
        <v>1818</v>
      </c>
      <c r="E2054" s="144" t="s">
        <v>4064</v>
      </c>
      <c r="F2054" s="144"/>
      <c r="G2054" s="144" t="s">
        <v>71</v>
      </c>
      <c r="H2054" s="144" t="s">
        <v>1777</v>
      </c>
      <c r="I2054" s="144" t="s">
        <v>5959</v>
      </c>
      <c r="J2054" s="144" t="s">
        <v>1817</v>
      </c>
      <c r="K2054" s="144"/>
      <c r="L2054" s="144"/>
      <c r="M2054" s="144" t="s">
        <v>6739</v>
      </c>
      <c r="N2054" s="145">
        <v>60</v>
      </c>
      <c r="O2054" s="146" t="b">
        <v>0</v>
      </c>
      <c r="P2054" s="144" t="s">
        <v>3075</v>
      </c>
      <c r="Q2054" t="s">
        <v>1823</v>
      </c>
      <c r="R2054" t="s">
        <v>630</v>
      </c>
    </row>
    <row r="2055" spans="1:18" x14ac:dyDescent="0.25">
      <c r="A2055" s="144" t="s">
        <v>14932</v>
      </c>
      <c r="B2055" s="144" t="s">
        <v>885</v>
      </c>
      <c r="C2055" s="144" t="s">
        <v>1817</v>
      </c>
      <c r="D2055" s="144" t="s">
        <v>1818</v>
      </c>
      <c r="E2055" s="144" t="s">
        <v>5293</v>
      </c>
      <c r="F2055" s="144"/>
      <c r="G2055" s="144" t="s">
        <v>1786</v>
      </c>
      <c r="H2055" s="144" t="s">
        <v>1787</v>
      </c>
      <c r="I2055" s="144" t="s">
        <v>5547</v>
      </c>
      <c r="J2055" s="144" t="s">
        <v>1817</v>
      </c>
      <c r="K2055" s="144"/>
      <c r="L2055" s="144"/>
      <c r="M2055" s="144" t="s">
        <v>6740</v>
      </c>
      <c r="N2055" s="145">
        <v>60</v>
      </c>
      <c r="O2055" s="146" t="b">
        <v>0</v>
      </c>
      <c r="P2055" s="144" t="s">
        <v>3075</v>
      </c>
      <c r="Q2055" t="s">
        <v>1823</v>
      </c>
      <c r="R2055" t="s">
        <v>630</v>
      </c>
    </row>
    <row r="2056" spans="1:18" x14ac:dyDescent="0.25">
      <c r="A2056" s="144" t="s">
        <v>14327</v>
      </c>
      <c r="B2056" s="144" t="s">
        <v>885</v>
      </c>
      <c r="C2056" s="144" t="s">
        <v>1817</v>
      </c>
      <c r="D2056" s="144" t="s">
        <v>1818</v>
      </c>
      <c r="E2056" s="144" t="s">
        <v>1926</v>
      </c>
      <c r="F2056" s="144"/>
      <c r="G2056" s="144" t="s">
        <v>70</v>
      </c>
      <c r="H2056" s="144" t="s">
        <v>1779</v>
      </c>
      <c r="I2056" s="144" t="s">
        <v>5547</v>
      </c>
      <c r="J2056" s="144" t="s">
        <v>1817</v>
      </c>
      <c r="K2056" s="144"/>
      <c r="L2056" s="144"/>
      <c r="M2056" s="144" t="s">
        <v>6742</v>
      </c>
      <c r="N2056" s="145">
        <v>60</v>
      </c>
      <c r="O2056" s="146" t="b">
        <v>0</v>
      </c>
      <c r="P2056" s="144" t="s">
        <v>3075</v>
      </c>
      <c r="Q2056" t="s">
        <v>1823</v>
      </c>
      <c r="R2056" t="s">
        <v>630</v>
      </c>
    </row>
    <row r="2057" spans="1:18" x14ac:dyDescent="0.25">
      <c r="A2057" s="144" t="s">
        <v>14892</v>
      </c>
      <c r="B2057" s="144" t="s">
        <v>885</v>
      </c>
      <c r="C2057" s="144" t="s">
        <v>1817</v>
      </c>
      <c r="D2057" s="144" t="s">
        <v>1818</v>
      </c>
      <c r="E2057" s="144" t="s">
        <v>2072</v>
      </c>
      <c r="F2057" s="144"/>
      <c r="G2057" s="144" t="s">
        <v>1786</v>
      </c>
      <c r="H2057" s="144" t="s">
        <v>1787</v>
      </c>
      <c r="I2057" s="144" t="s">
        <v>5547</v>
      </c>
      <c r="J2057" s="144" t="s">
        <v>1817</v>
      </c>
      <c r="K2057" s="144"/>
      <c r="L2057" s="144"/>
      <c r="M2057" s="144" t="s">
        <v>6743</v>
      </c>
      <c r="N2057" s="145">
        <v>60</v>
      </c>
      <c r="O2057" s="146" t="b">
        <v>0</v>
      </c>
      <c r="P2057" s="144" t="s">
        <v>3075</v>
      </c>
      <c r="Q2057" t="s">
        <v>1823</v>
      </c>
      <c r="R2057" t="s">
        <v>630</v>
      </c>
    </row>
    <row r="2058" spans="1:18" x14ac:dyDescent="0.25">
      <c r="A2058" s="144" t="s">
        <v>14020</v>
      </c>
      <c r="B2058" s="144" t="s">
        <v>885</v>
      </c>
      <c r="C2058" s="144" t="s">
        <v>1817</v>
      </c>
      <c r="D2058" s="144" t="s">
        <v>1818</v>
      </c>
      <c r="E2058" s="144" t="s">
        <v>2053</v>
      </c>
      <c r="F2058" s="144"/>
      <c r="G2058" s="144" t="s">
        <v>71</v>
      </c>
      <c r="H2058" s="144" t="s">
        <v>1777</v>
      </c>
      <c r="I2058" s="144" t="s">
        <v>5547</v>
      </c>
      <c r="J2058" s="144" t="s">
        <v>1817</v>
      </c>
      <c r="K2058" s="144"/>
      <c r="L2058" s="144"/>
      <c r="M2058" s="144" t="s">
        <v>6744</v>
      </c>
      <c r="N2058" s="145">
        <v>60</v>
      </c>
      <c r="O2058" s="146" t="b">
        <v>0</v>
      </c>
      <c r="P2058" s="144" t="s">
        <v>3075</v>
      </c>
      <c r="Q2058" t="s">
        <v>1823</v>
      </c>
      <c r="R2058" t="s">
        <v>630</v>
      </c>
    </row>
    <row r="2059" spans="1:18" x14ac:dyDescent="0.25">
      <c r="A2059" s="144" t="s">
        <v>13846</v>
      </c>
      <c r="B2059" s="144" t="s">
        <v>885</v>
      </c>
      <c r="C2059" s="144" t="s">
        <v>1817</v>
      </c>
      <c r="D2059" s="144" t="s">
        <v>1818</v>
      </c>
      <c r="E2059" s="144" t="s">
        <v>2086</v>
      </c>
      <c r="F2059" s="144"/>
      <c r="G2059" s="144" t="s">
        <v>70</v>
      </c>
      <c r="H2059" s="144" t="s">
        <v>1779</v>
      </c>
      <c r="I2059" s="144" t="s">
        <v>5547</v>
      </c>
      <c r="J2059" s="144" t="s">
        <v>1817</v>
      </c>
      <c r="K2059" s="144"/>
      <c r="L2059" s="144"/>
      <c r="M2059" s="144" t="s">
        <v>6745</v>
      </c>
      <c r="N2059" s="145">
        <v>60</v>
      </c>
      <c r="O2059" s="146" t="b">
        <v>0</v>
      </c>
      <c r="P2059" s="144" t="s">
        <v>3075</v>
      </c>
      <c r="Q2059" t="s">
        <v>1823</v>
      </c>
      <c r="R2059" t="s">
        <v>630</v>
      </c>
    </row>
    <row r="2060" spans="1:18" x14ac:dyDescent="0.25">
      <c r="A2060" s="144" t="s">
        <v>14021</v>
      </c>
      <c r="B2060" s="144" t="s">
        <v>885</v>
      </c>
      <c r="C2060" s="144" t="s">
        <v>1817</v>
      </c>
      <c r="D2060" s="144" t="s">
        <v>1818</v>
      </c>
      <c r="E2060" s="144" t="s">
        <v>2053</v>
      </c>
      <c r="F2060" s="144"/>
      <c r="G2060" s="144" t="s">
        <v>71</v>
      </c>
      <c r="H2060" s="144" t="s">
        <v>1777</v>
      </c>
      <c r="I2060" s="144" t="s">
        <v>5547</v>
      </c>
      <c r="J2060" s="144" t="s">
        <v>1817</v>
      </c>
      <c r="K2060" s="144"/>
      <c r="L2060" s="144"/>
      <c r="M2060" s="144" t="s">
        <v>6746</v>
      </c>
      <c r="N2060" s="145">
        <v>60</v>
      </c>
      <c r="O2060" s="146" t="b">
        <v>0</v>
      </c>
      <c r="P2060" s="144" t="s">
        <v>3075</v>
      </c>
      <c r="Q2060" t="s">
        <v>1823</v>
      </c>
      <c r="R2060" t="s">
        <v>630</v>
      </c>
    </row>
    <row r="2061" spans="1:18" x14ac:dyDescent="0.25">
      <c r="A2061" s="144" t="s">
        <v>14527</v>
      </c>
      <c r="B2061" s="144" t="s">
        <v>885</v>
      </c>
      <c r="C2061" s="144" t="s">
        <v>1817</v>
      </c>
      <c r="D2061" s="144" t="s">
        <v>1818</v>
      </c>
      <c r="E2061" s="144" t="s">
        <v>1881</v>
      </c>
      <c r="F2061" s="144"/>
      <c r="G2061" s="144" t="s">
        <v>71</v>
      </c>
      <c r="H2061" s="144" t="s">
        <v>1777</v>
      </c>
      <c r="I2061" s="144" t="s">
        <v>5547</v>
      </c>
      <c r="J2061" s="144" t="s">
        <v>1817</v>
      </c>
      <c r="K2061" s="144"/>
      <c r="L2061" s="144"/>
      <c r="M2061" s="144" t="s">
        <v>6747</v>
      </c>
      <c r="N2061" s="145">
        <v>60</v>
      </c>
      <c r="O2061" s="146" t="b">
        <v>0</v>
      </c>
      <c r="P2061" s="144" t="s">
        <v>3075</v>
      </c>
      <c r="Q2061" t="s">
        <v>1823</v>
      </c>
      <c r="R2061" t="s">
        <v>630</v>
      </c>
    </row>
    <row r="2062" spans="1:18" x14ac:dyDescent="0.25">
      <c r="A2062" s="144" t="s">
        <v>13947</v>
      </c>
      <c r="B2062" s="144" t="s">
        <v>885</v>
      </c>
      <c r="C2062" s="144" t="s">
        <v>1817</v>
      </c>
      <c r="D2062" s="144" t="s">
        <v>1818</v>
      </c>
      <c r="E2062" s="144" t="s">
        <v>1832</v>
      </c>
      <c r="F2062" s="144"/>
      <c r="G2062" s="144" t="s">
        <v>70</v>
      </c>
      <c r="H2062" s="144" t="s">
        <v>1779</v>
      </c>
      <c r="I2062" s="144" t="s">
        <v>5547</v>
      </c>
      <c r="J2062" s="144" t="s">
        <v>1817</v>
      </c>
      <c r="K2062" s="144"/>
      <c r="L2062" s="144"/>
      <c r="M2062" s="144" t="s">
        <v>6748</v>
      </c>
      <c r="N2062" s="145">
        <v>60</v>
      </c>
      <c r="O2062" s="146" t="b">
        <v>0</v>
      </c>
      <c r="P2062" s="144" t="s">
        <v>3075</v>
      </c>
      <c r="Q2062" t="s">
        <v>1823</v>
      </c>
      <c r="R2062" t="s">
        <v>630</v>
      </c>
    </row>
    <row r="2063" spans="1:18" x14ac:dyDescent="0.25">
      <c r="A2063" s="144" t="s">
        <v>14730</v>
      </c>
      <c r="B2063" s="144" t="s">
        <v>883</v>
      </c>
      <c r="C2063" s="144" t="s">
        <v>1817</v>
      </c>
      <c r="D2063" s="144" t="s">
        <v>1818</v>
      </c>
      <c r="E2063" s="144" t="s">
        <v>6032</v>
      </c>
      <c r="F2063" s="144"/>
      <c r="G2063" s="144" t="s">
        <v>70</v>
      </c>
      <c r="H2063" s="144" t="s">
        <v>1779</v>
      </c>
      <c r="I2063" s="144" t="s">
        <v>5547</v>
      </c>
      <c r="J2063" s="144" t="s">
        <v>1817</v>
      </c>
      <c r="K2063" s="144"/>
      <c r="L2063" s="144"/>
      <c r="M2063" s="144" t="s">
        <v>6749</v>
      </c>
      <c r="N2063" s="145">
        <v>60</v>
      </c>
      <c r="O2063" s="146" t="b">
        <v>0</v>
      </c>
      <c r="P2063" s="144" t="s">
        <v>3075</v>
      </c>
      <c r="Q2063" t="s">
        <v>1823</v>
      </c>
      <c r="R2063" t="s">
        <v>630</v>
      </c>
    </row>
    <row r="2064" spans="1:18" x14ac:dyDescent="0.25">
      <c r="A2064" s="144" t="s">
        <v>14699</v>
      </c>
      <c r="B2064" s="144" t="s">
        <v>885</v>
      </c>
      <c r="C2064" s="144" t="s">
        <v>1817</v>
      </c>
      <c r="D2064" s="144" t="s">
        <v>1818</v>
      </c>
      <c r="E2064" s="144" t="s">
        <v>5301</v>
      </c>
      <c r="F2064" s="144"/>
      <c r="G2064" s="144" t="s">
        <v>1786</v>
      </c>
      <c r="H2064" s="144" t="s">
        <v>1787</v>
      </c>
      <c r="I2064" s="144" t="s">
        <v>5547</v>
      </c>
      <c r="J2064" s="144" t="s">
        <v>1817</v>
      </c>
      <c r="K2064" s="144"/>
      <c r="L2064" s="144"/>
      <c r="M2064" s="144" t="s">
        <v>6750</v>
      </c>
      <c r="N2064" s="145">
        <v>60</v>
      </c>
      <c r="O2064" s="146" t="b">
        <v>0</v>
      </c>
      <c r="P2064" s="144" t="s">
        <v>3075</v>
      </c>
      <c r="Q2064" t="s">
        <v>1823</v>
      </c>
      <c r="R2064" t="s">
        <v>630</v>
      </c>
    </row>
    <row r="2065" spans="1:18" x14ac:dyDescent="0.25">
      <c r="A2065" s="144" t="s">
        <v>14711</v>
      </c>
      <c r="B2065" s="144" t="s">
        <v>5622</v>
      </c>
      <c r="C2065" s="144" t="s">
        <v>1817</v>
      </c>
      <c r="D2065" s="144" t="s">
        <v>1818</v>
      </c>
      <c r="E2065" s="144" t="s">
        <v>6051</v>
      </c>
      <c r="F2065" s="144"/>
      <c r="G2065" s="144" t="s">
        <v>1786</v>
      </c>
      <c r="H2065" s="144" t="s">
        <v>1787</v>
      </c>
      <c r="I2065" s="144" t="s">
        <v>5547</v>
      </c>
      <c r="J2065" s="144" t="s">
        <v>1817</v>
      </c>
      <c r="K2065" s="144"/>
      <c r="L2065" s="144"/>
      <c r="M2065" s="144" t="s">
        <v>6751</v>
      </c>
      <c r="N2065" s="145">
        <v>60</v>
      </c>
      <c r="O2065" s="146" t="b">
        <v>0</v>
      </c>
      <c r="P2065" s="144" t="s">
        <v>3075</v>
      </c>
      <c r="Q2065" t="s">
        <v>1823</v>
      </c>
      <c r="R2065" t="s">
        <v>630</v>
      </c>
    </row>
    <row r="2066" spans="1:18" x14ac:dyDescent="0.25">
      <c r="A2066" s="144" t="s">
        <v>14528</v>
      </c>
      <c r="B2066" s="144" t="s">
        <v>885</v>
      </c>
      <c r="C2066" s="144" t="s">
        <v>1817</v>
      </c>
      <c r="D2066" s="144" t="s">
        <v>1818</v>
      </c>
      <c r="E2066" s="144" t="s">
        <v>1881</v>
      </c>
      <c r="F2066" s="144"/>
      <c r="G2066" s="144" t="s">
        <v>71</v>
      </c>
      <c r="H2066" s="144" t="s">
        <v>1777</v>
      </c>
      <c r="I2066" s="144" t="s">
        <v>5547</v>
      </c>
      <c r="J2066" s="144" t="s">
        <v>1817</v>
      </c>
      <c r="K2066" s="144"/>
      <c r="L2066" s="144"/>
      <c r="M2066" s="144" t="s">
        <v>6752</v>
      </c>
      <c r="N2066" s="145">
        <v>60</v>
      </c>
      <c r="O2066" s="146" t="b">
        <v>0</v>
      </c>
      <c r="P2066" s="144" t="s">
        <v>3075</v>
      </c>
      <c r="Q2066" t="s">
        <v>1823</v>
      </c>
      <c r="R2066" t="s">
        <v>630</v>
      </c>
    </row>
    <row r="2067" spans="1:18" x14ac:dyDescent="0.25">
      <c r="A2067" s="144" t="s">
        <v>14145</v>
      </c>
      <c r="B2067" s="144" t="s">
        <v>885</v>
      </c>
      <c r="C2067" s="144" t="s">
        <v>1817</v>
      </c>
      <c r="D2067" s="144" t="s">
        <v>1818</v>
      </c>
      <c r="E2067" s="144" t="s">
        <v>2734</v>
      </c>
      <c r="F2067" s="144"/>
      <c r="G2067" s="144" t="s">
        <v>1786</v>
      </c>
      <c r="H2067" s="144" t="s">
        <v>1787</v>
      </c>
      <c r="I2067" s="144" t="s">
        <v>5547</v>
      </c>
      <c r="J2067" s="144" t="s">
        <v>1817</v>
      </c>
      <c r="K2067" s="144"/>
      <c r="L2067" s="144"/>
      <c r="M2067" s="144" t="s">
        <v>6753</v>
      </c>
      <c r="N2067" s="145">
        <v>60</v>
      </c>
      <c r="O2067" s="146" t="b">
        <v>0</v>
      </c>
      <c r="P2067" s="144" t="s">
        <v>3075</v>
      </c>
      <c r="Q2067" t="s">
        <v>1823</v>
      </c>
      <c r="R2067" t="s">
        <v>630</v>
      </c>
    </row>
    <row r="2068" spans="1:18" x14ac:dyDescent="0.25">
      <c r="A2068" s="144" t="s">
        <v>14079</v>
      </c>
      <c r="B2068" s="144" t="s">
        <v>885</v>
      </c>
      <c r="C2068" s="144" t="s">
        <v>1817</v>
      </c>
      <c r="D2068" s="144" t="s">
        <v>1818</v>
      </c>
      <c r="E2068" s="144" t="s">
        <v>1911</v>
      </c>
      <c r="F2068" s="144"/>
      <c r="G2068" s="144" t="s">
        <v>71</v>
      </c>
      <c r="H2068" s="144" t="s">
        <v>1777</v>
      </c>
      <c r="I2068" s="144" t="s">
        <v>5547</v>
      </c>
      <c r="J2068" s="144" t="s">
        <v>1817</v>
      </c>
      <c r="K2068" s="144"/>
      <c r="L2068" s="144"/>
      <c r="M2068" s="144" t="s">
        <v>6754</v>
      </c>
      <c r="N2068" s="145">
        <v>60</v>
      </c>
      <c r="O2068" s="146" t="b">
        <v>0</v>
      </c>
      <c r="P2068" s="144" t="s">
        <v>3075</v>
      </c>
      <c r="Q2068" t="s">
        <v>1823</v>
      </c>
      <c r="R2068" t="s">
        <v>630</v>
      </c>
    </row>
    <row r="2069" spans="1:18" x14ac:dyDescent="0.25">
      <c r="A2069" s="144" t="s">
        <v>13792</v>
      </c>
      <c r="B2069" s="144" t="s">
        <v>885</v>
      </c>
      <c r="C2069" s="144" t="s">
        <v>1817</v>
      </c>
      <c r="D2069" s="144" t="s">
        <v>1818</v>
      </c>
      <c r="E2069" s="144" t="s">
        <v>1886</v>
      </c>
      <c r="F2069" s="144"/>
      <c r="G2069" s="144" t="s">
        <v>1786</v>
      </c>
      <c r="H2069" s="144" t="s">
        <v>1787</v>
      </c>
      <c r="I2069" s="144" t="s">
        <v>5547</v>
      </c>
      <c r="J2069" s="144" t="s">
        <v>1817</v>
      </c>
      <c r="K2069" s="144"/>
      <c r="L2069" s="144"/>
      <c r="M2069" s="144" t="s">
        <v>6755</v>
      </c>
      <c r="N2069" s="145">
        <v>60</v>
      </c>
      <c r="O2069" s="146" t="b">
        <v>0</v>
      </c>
      <c r="P2069" s="144" t="s">
        <v>3075</v>
      </c>
      <c r="Q2069" t="s">
        <v>1823</v>
      </c>
      <c r="R2069" t="s">
        <v>630</v>
      </c>
    </row>
    <row r="2070" spans="1:18" x14ac:dyDescent="0.25">
      <c r="A2070" s="144" t="s">
        <v>14080</v>
      </c>
      <c r="B2070" s="144" t="s">
        <v>885</v>
      </c>
      <c r="C2070" s="144" t="s">
        <v>1817</v>
      </c>
      <c r="D2070" s="144" t="s">
        <v>1818</v>
      </c>
      <c r="E2070" s="144" t="s">
        <v>1911</v>
      </c>
      <c r="F2070" s="144"/>
      <c r="G2070" s="144" t="s">
        <v>71</v>
      </c>
      <c r="H2070" s="144" t="s">
        <v>1777</v>
      </c>
      <c r="I2070" s="144" t="s">
        <v>5547</v>
      </c>
      <c r="J2070" s="144" t="s">
        <v>1817</v>
      </c>
      <c r="K2070" s="144"/>
      <c r="L2070" s="144"/>
      <c r="M2070" s="144" t="s">
        <v>6756</v>
      </c>
      <c r="N2070" s="145">
        <v>60</v>
      </c>
      <c r="O2070" s="146" t="b">
        <v>0</v>
      </c>
      <c r="P2070" s="144" t="s">
        <v>3075</v>
      </c>
      <c r="Q2070" t="s">
        <v>1823</v>
      </c>
      <c r="R2070" t="s">
        <v>630</v>
      </c>
    </row>
    <row r="2071" spans="1:18" x14ac:dyDescent="0.25">
      <c r="A2071" s="144" t="s">
        <v>14799</v>
      </c>
      <c r="B2071" s="144" t="s">
        <v>883</v>
      </c>
      <c r="C2071" s="144" t="s">
        <v>1817</v>
      </c>
      <c r="D2071" s="144" t="s">
        <v>1818</v>
      </c>
      <c r="E2071" s="144" t="s">
        <v>5966</v>
      </c>
      <c r="F2071" s="144"/>
      <c r="G2071" s="144" t="s">
        <v>70</v>
      </c>
      <c r="H2071" s="144" t="s">
        <v>1779</v>
      </c>
      <c r="I2071" s="144" t="s">
        <v>5547</v>
      </c>
      <c r="J2071" s="144" t="s">
        <v>1817</v>
      </c>
      <c r="K2071" s="144"/>
      <c r="L2071" s="144"/>
      <c r="M2071" s="144" t="s">
        <v>6757</v>
      </c>
      <c r="N2071" s="145">
        <v>60</v>
      </c>
      <c r="O2071" s="146" t="b">
        <v>0</v>
      </c>
      <c r="P2071" s="144" t="s">
        <v>3075</v>
      </c>
      <c r="Q2071" t="s">
        <v>1823</v>
      </c>
      <c r="R2071" t="s">
        <v>630</v>
      </c>
    </row>
    <row r="2072" spans="1:18" x14ac:dyDescent="0.25">
      <c r="A2072" s="144" t="s">
        <v>14764</v>
      </c>
      <c r="B2072" s="144" t="s">
        <v>885</v>
      </c>
      <c r="C2072" s="144" t="s">
        <v>1817</v>
      </c>
      <c r="D2072" s="144" t="s">
        <v>1818</v>
      </c>
      <c r="E2072" s="144" t="s">
        <v>4064</v>
      </c>
      <c r="F2072" s="144"/>
      <c r="G2072" s="144" t="s">
        <v>71</v>
      </c>
      <c r="H2072" s="144" t="s">
        <v>1777</v>
      </c>
      <c r="I2072" s="144" t="s">
        <v>5959</v>
      </c>
      <c r="J2072" s="144" t="s">
        <v>1817</v>
      </c>
      <c r="K2072" s="144"/>
      <c r="L2072" s="144"/>
      <c r="M2072" s="144" t="s">
        <v>6758</v>
      </c>
      <c r="N2072" s="145">
        <v>60</v>
      </c>
      <c r="O2072" s="146" t="b">
        <v>0</v>
      </c>
      <c r="P2072" s="144" t="s">
        <v>3075</v>
      </c>
      <c r="Q2072" t="s">
        <v>1823</v>
      </c>
      <c r="R2072" t="s">
        <v>630</v>
      </c>
    </row>
    <row r="2073" spans="1:18" x14ac:dyDescent="0.25">
      <c r="A2073" s="144" t="s">
        <v>14987</v>
      </c>
      <c r="B2073" s="144" t="s">
        <v>885</v>
      </c>
      <c r="C2073" s="144" t="s">
        <v>1817</v>
      </c>
      <c r="D2073" s="144" t="s">
        <v>1818</v>
      </c>
      <c r="E2073" s="144" t="s">
        <v>1955</v>
      </c>
      <c r="F2073" s="144"/>
      <c r="G2073" s="144" t="s">
        <v>1786</v>
      </c>
      <c r="H2073" s="144" t="s">
        <v>1787</v>
      </c>
      <c r="I2073" s="144" t="s">
        <v>5547</v>
      </c>
      <c r="J2073" s="144" t="s">
        <v>1817</v>
      </c>
      <c r="K2073" s="144"/>
      <c r="L2073" s="144"/>
      <c r="M2073" s="144" t="s">
        <v>6759</v>
      </c>
      <c r="N2073" s="145">
        <v>60</v>
      </c>
      <c r="O2073" s="146" t="b">
        <v>0</v>
      </c>
      <c r="P2073" s="144" t="s">
        <v>3075</v>
      </c>
      <c r="Q2073" t="s">
        <v>1823</v>
      </c>
      <c r="R2073" t="s">
        <v>630</v>
      </c>
    </row>
    <row r="2074" spans="1:18" x14ac:dyDescent="0.25">
      <c r="A2074" s="144" t="s">
        <v>14081</v>
      </c>
      <c r="B2074" s="144" t="s">
        <v>885</v>
      </c>
      <c r="C2074" s="144" t="s">
        <v>1817</v>
      </c>
      <c r="D2074" s="144" t="s">
        <v>1818</v>
      </c>
      <c r="E2074" s="144" t="s">
        <v>1911</v>
      </c>
      <c r="F2074" s="144"/>
      <c r="G2074" s="144" t="s">
        <v>71</v>
      </c>
      <c r="H2074" s="144" t="s">
        <v>1777</v>
      </c>
      <c r="I2074" s="144" t="s">
        <v>5547</v>
      </c>
      <c r="J2074" s="144" t="s">
        <v>1817</v>
      </c>
      <c r="K2074" s="144"/>
      <c r="L2074" s="144"/>
      <c r="M2074" s="144" t="s">
        <v>6760</v>
      </c>
      <c r="N2074" s="145">
        <v>60</v>
      </c>
      <c r="O2074" s="146" t="b">
        <v>0</v>
      </c>
      <c r="P2074" s="144" t="s">
        <v>3075</v>
      </c>
      <c r="Q2074" t="s">
        <v>1823</v>
      </c>
      <c r="R2074" t="s">
        <v>630</v>
      </c>
    </row>
    <row r="2075" spans="1:18" x14ac:dyDescent="0.25">
      <c r="A2075" s="144" t="s">
        <v>14082</v>
      </c>
      <c r="B2075" s="144" t="s">
        <v>885</v>
      </c>
      <c r="C2075" s="144" t="s">
        <v>1817</v>
      </c>
      <c r="D2075" s="144" t="s">
        <v>1818</v>
      </c>
      <c r="E2075" s="144" t="s">
        <v>1911</v>
      </c>
      <c r="F2075" s="144"/>
      <c r="G2075" s="144" t="s">
        <v>71</v>
      </c>
      <c r="H2075" s="144" t="s">
        <v>1777</v>
      </c>
      <c r="I2075" s="144" t="s">
        <v>5547</v>
      </c>
      <c r="J2075" s="144" t="s">
        <v>1817</v>
      </c>
      <c r="K2075" s="144"/>
      <c r="L2075" s="144"/>
      <c r="M2075" s="144" t="s">
        <v>6761</v>
      </c>
      <c r="N2075" s="145">
        <v>60</v>
      </c>
      <c r="O2075" s="146" t="b">
        <v>0</v>
      </c>
      <c r="P2075" s="144" t="s">
        <v>3075</v>
      </c>
      <c r="Q2075" t="s">
        <v>1823</v>
      </c>
      <c r="R2075" t="s">
        <v>630</v>
      </c>
    </row>
    <row r="2076" spans="1:18" x14ac:dyDescent="0.25">
      <c r="A2076" s="144" t="s">
        <v>14546</v>
      </c>
      <c r="B2076" s="144" t="s">
        <v>883</v>
      </c>
      <c r="C2076" s="144" t="s">
        <v>1817</v>
      </c>
      <c r="D2076" s="144" t="s">
        <v>1818</v>
      </c>
      <c r="E2076" s="144" t="s">
        <v>3323</v>
      </c>
      <c r="F2076" s="144"/>
      <c r="G2076" s="144" t="s">
        <v>1786</v>
      </c>
      <c r="H2076" s="144" t="s">
        <v>1787</v>
      </c>
      <c r="I2076" s="144" t="s">
        <v>5547</v>
      </c>
      <c r="J2076" s="144" t="s">
        <v>1817</v>
      </c>
      <c r="K2076" s="144"/>
      <c r="L2076" s="144"/>
      <c r="M2076" s="144" t="s">
        <v>6762</v>
      </c>
      <c r="N2076" s="145">
        <v>60</v>
      </c>
      <c r="O2076" s="146" t="b">
        <v>0</v>
      </c>
      <c r="P2076" s="144" t="s">
        <v>3075</v>
      </c>
      <c r="Q2076" t="s">
        <v>1823</v>
      </c>
      <c r="R2076" t="s">
        <v>630</v>
      </c>
    </row>
    <row r="2077" spans="1:18" x14ac:dyDescent="0.25">
      <c r="A2077" s="144" t="s">
        <v>14672</v>
      </c>
      <c r="B2077" s="144" t="s">
        <v>885</v>
      </c>
      <c r="C2077" s="144" t="s">
        <v>1817</v>
      </c>
      <c r="D2077" s="144" t="s">
        <v>1818</v>
      </c>
      <c r="E2077" s="144" t="s">
        <v>1938</v>
      </c>
      <c r="F2077" s="144"/>
      <c r="G2077" s="144" t="s">
        <v>70</v>
      </c>
      <c r="H2077" s="144" t="s">
        <v>1779</v>
      </c>
      <c r="I2077" s="144" t="s">
        <v>5547</v>
      </c>
      <c r="J2077" s="144" t="s">
        <v>1817</v>
      </c>
      <c r="K2077" s="144"/>
      <c r="L2077" s="144"/>
      <c r="M2077" s="144" t="s">
        <v>6763</v>
      </c>
      <c r="N2077" s="145">
        <v>60</v>
      </c>
      <c r="O2077" s="146" t="b">
        <v>0</v>
      </c>
      <c r="P2077" s="144" t="s">
        <v>3075</v>
      </c>
      <c r="Q2077" t="s">
        <v>1823</v>
      </c>
      <c r="R2077" t="s">
        <v>630</v>
      </c>
    </row>
    <row r="2078" spans="1:18" x14ac:dyDescent="0.25">
      <c r="A2078" s="144" t="s">
        <v>14836</v>
      </c>
      <c r="B2078" s="144" t="s">
        <v>885</v>
      </c>
      <c r="C2078" s="144" t="s">
        <v>1817</v>
      </c>
      <c r="D2078" s="144" t="s">
        <v>1818</v>
      </c>
      <c r="E2078" s="144" t="s">
        <v>1858</v>
      </c>
      <c r="F2078" s="144"/>
      <c r="G2078" s="144" t="s">
        <v>1786</v>
      </c>
      <c r="H2078" s="144" t="s">
        <v>1787</v>
      </c>
      <c r="I2078" s="144" t="s">
        <v>5547</v>
      </c>
      <c r="J2078" s="144" t="s">
        <v>1817</v>
      </c>
      <c r="K2078" s="144"/>
      <c r="L2078" s="144"/>
      <c r="M2078" s="144" t="s">
        <v>6764</v>
      </c>
      <c r="N2078" s="145">
        <v>60</v>
      </c>
      <c r="O2078" s="146" t="b">
        <v>0</v>
      </c>
      <c r="P2078" s="144" t="s">
        <v>3075</v>
      </c>
      <c r="Q2078" t="s">
        <v>1823</v>
      </c>
      <c r="R2078" t="s">
        <v>630</v>
      </c>
    </row>
    <row r="2079" spans="1:18" x14ac:dyDescent="0.25">
      <c r="A2079" s="144" t="s">
        <v>14673</v>
      </c>
      <c r="B2079" s="144" t="s">
        <v>885</v>
      </c>
      <c r="C2079" s="144" t="s">
        <v>1817</v>
      </c>
      <c r="D2079" s="144" t="s">
        <v>1818</v>
      </c>
      <c r="E2079" s="144" t="s">
        <v>1938</v>
      </c>
      <c r="F2079" s="144"/>
      <c r="G2079" s="144" t="s">
        <v>70</v>
      </c>
      <c r="H2079" s="144" t="s">
        <v>1779</v>
      </c>
      <c r="I2079" s="144" t="s">
        <v>5547</v>
      </c>
      <c r="J2079" s="144" t="s">
        <v>1817</v>
      </c>
      <c r="K2079" s="144"/>
      <c r="L2079" s="144"/>
      <c r="M2079" s="144" t="s">
        <v>6765</v>
      </c>
      <c r="N2079" s="145">
        <v>60</v>
      </c>
      <c r="O2079" s="146" t="b">
        <v>0</v>
      </c>
      <c r="P2079" s="144" t="s">
        <v>3075</v>
      </c>
      <c r="Q2079" t="s">
        <v>1823</v>
      </c>
      <c r="R2079" t="s">
        <v>630</v>
      </c>
    </row>
    <row r="2080" spans="1:18" x14ac:dyDescent="0.25">
      <c r="A2080" s="144" t="s">
        <v>14988</v>
      </c>
      <c r="B2080" s="144" t="s">
        <v>885</v>
      </c>
      <c r="C2080" s="144" t="s">
        <v>1817</v>
      </c>
      <c r="D2080" s="144" t="s">
        <v>1818</v>
      </c>
      <c r="E2080" s="144" t="s">
        <v>1955</v>
      </c>
      <c r="F2080" s="144"/>
      <c r="G2080" s="144" t="s">
        <v>1786</v>
      </c>
      <c r="H2080" s="144" t="s">
        <v>1787</v>
      </c>
      <c r="I2080" s="144" t="s">
        <v>5547</v>
      </c>
      <c r="J2080" s="144" t="s">
        <v>1817</v>
      </c>
      <c r="K2080" s="144"/>
      <c r="L2080" s="144"/>
      <c r="M2080" s="144" t="s">
        <v>6767</v>
      </c>
      <c r="N2080" s="145">
        <v>60</v>
      </c>
      <c r="O2080" s="146" t="b">
        <v>0</v>
      </c>
      <c r="P2080" s="144" t="s">
        <v>3075</v>
      </c>
      <c r="Q2080" t="s">
        <v>1823</v>
      </c>
      <c r="R2080" t="s">
        <v>630</v>
      </c>
    </row>
    <row r="2081" spans="1:18" x14ac:dyDescent="0.25">
      <c r="A2081" s="144" t="s">
        <v>14913</v>
      </c>
      <c r="B2081" s="144" t="s">
        <v>885</v>
      </c>
      <c r="C2081" s="144" t="s">
        <v>1817</v>
      </c>
      <c r="D2081" s="144" t="s">
        <v>1818</v>
      </c>
      <c r="E2081" s="144" t="s">
        <v>6058</v>
      </c>
      <c r="F2081" s="144"/>
      <c r="G2081" s="144" t="s">
        <v>1786</v>
      </c>
      <c r="H2081" s="144" t="s">
        <v>1787</v>
      </c>
      <c r="I2081" s="144" t="s">
        <v>5547</v>
      </c>
      <c r="J2081" s="144" t="s">
        <v>1817</v>
      </c>
      <c r="K2081" s="144"/>
      <c r="L2081" s="144"/>
      <c r="M2081" s="144" t="s">
        <v>6768</v>
      </c>
      <c r="N2081" s="145">
        <v>60</v>
      </c>
      <c r="O2081" s="146" t="b">
        <v>0</v>
      </c>
      <c r="P2081" s="144" t="s">
        <v>3075</v>
      </c>
      <c r="Q2081" t="s">
        <v>1823</v>
      </c>
      <c r="R2081" t="s">
        <v>630</v>
      </c>
    </row>
    <row r="2082" spans="1:18" x14ac:dyDescent="0.25">
      <c r="A2082" s="144" t="s">
        <v>14853</v>
      </c>
      <c r="B2082" s="144" t="s">
        <v>883</v>
      </c>
      <c r="C2082" s="144" t="s">
        <v>1817</v>
      </c>
      <c r="D2082" s="144" t="s">
        <v>1818</v>
      </c>
      <c r="E2082" s="144" t="s">
        <v>3134</v>
      </c>
      <c r="F2082" s="144"/>
      <c r="G2082" s="144" t="s">
        <v>1786</v>
      </c>
      <c r="H2082" s="144" t="s">
        <v>1787</v>
      </c>
      <c r="I2082" s="144" t="s">
        <v>5547</v>
      </c>
      <c r="J2082" s="144" t="s">
        <v>1817</v>
      </c>
      <c r="K2082" s="144"/>
      <c r="L2082" s="144"/>
      <c r="M2082" s="144" t="s">
        <v>6769</v>
      </c>
      <c r="N2082" s="145">
        <v>60</v>
      </c>
      <c r="O2082" s="146" t="b">
        <v>0</v>
      </c>
      <c r="P2082" s="144" t="s">
        <v>3075</v>
      </c>
      <c r="Q2082" t="s">
        <v>1823</v>
      </c>
      <c r="R2082" t="s">
        <v>630</v>
      </c>
    </row>
    <row r="2083" spans="1:18" x14ac:dyDescent="0.25">
      <c r="A2083" s="144" t="s">
        <v>14146</v>
      </c>
      <c r="B2083" s="144" t="s">
        <v>885</v>
      </c>
      <c r="C2083" s="144" t="s">
        <v>1817</v>
      </c>
      <c r="D2083" s="144" t="s">
        <v>1818</v>
      </c>
      <c r="E2083" s="144" t="s">
        <v>2734</v>
      </c>
      <c r="F2083" s="144"/>
      <c r="G2083" s="144" t="s">
        <v>1786</v>
      </c>
      <c r="H2083" s="144" t="s">
        <v>1787</v>
      </c>
      <c r="I2083" s="144" t="s">
        <v>5547</v>
      </c>
      <c r="J2083" s="144" t="s">
        <v>1817</v>
      </c>
      <c r="K2083" s="144"/>
      <c r="L2083" s="144"/>
      <c r="M2083" s="144" t="s">
        <v>6771</v>
      </c>
      <c r="N2083" s="145">
        <v>60</v>
      </c>
      <c r="O2083" s="146" t="b">
        <v>0</v>
      </c>
      <c r="P2083" s="144" t="s">
        <v>3075</v>
      </c>
      <c r="Q2083" t="s">
        <v>1823</v>
      </c>
      <c r="R2083" t="s">
        <v>630</v>
      </c>
    </row>
    <row r="2084" spans="1:18" x14ac:dyDescent="0.25">
      <c r="A2084" s="144" t="s">
        <v>14229</v>
      </c>
      <c r="B2084" s="144" t="s">
        <v>885</v>
      </c>
      <c r="C2084" s="144" t="s">
        <v>1817</v>
      </c>
      <c r="D2084" s="144" t="s">
        <v>1818</v>
      </c>
      <c r="E2084" s="144" t="s">
        <v>1930</v>
      </c>
      <c r="F2084" s="144"/>
      <c r="G2084" s="144" t="s">
        <v>71</v>
      </c>
      <c r="H2084" s="144" t="s">
        <v>1777</v>
      </c>
      <c r="I2084" s="144" t="s">
        <v>5547</v>
      </c>
      <c r="J2084" s="144" t="s">
        <v>1817</v>
      </c>
      <c r="K2084" s="144"/>
      <c r="L2084" s="144"/>
      <c r="M2084" s="144" t="s">
        <v>6772</v>
      </c>
      <c r="N2084" s="145">
        <v>60</v>
      </c>
      <c r="O2084" s="146" t="b">
        <v>0</v>
      </c>
      <c r="P2084" s="144" t="s">
        <v>3075</v>
      </c>
      <c r="Q2084" t="s">
        <v>1823</v>
      </c>
      <c r="R2084" t="s">
        <v>630</v>
      </c>
    </row>
    <row r="2085" spans="1:18" x14ac:dyDescent="0.25">
      <c r="A2085" s="144" t="s">
        <v>14854</v>
      </c>
      <c r="B2085" s="144" t="s">
        <v>883</v>
      </c>
      <c r="C2085" s="144" t="s">
        <v>1817</v>
      </c>
      <c r="D2085" s="144" t="s">
        <v>1818</v>
      </c>
      <c r="E2085" s="144" t="s">
        <v>3134</v>
      </c>
      <c r="F2085" s="144"/>
      <c r="G2085" s="144" t="s">
        <v>1786</v>
      </c>
      <c r="H2085" s="144" t="s">
        <v>1787</v>
      </c>
      <c r="I2085" s="144" t="s">
        <v>5547</v>
      </c>
      <c r="J2085" s="144" t="s">
        <v>1817</v>
      </c>
      <c r="K2085" s="144"/>
      <c r="L2085" s="144"/>
      <c r="M2085" s="144" t="s">
        <v>6773</v>
      </c>
      <c r="N2085" s="145">
        <v>60</v>
      </c>
      <c r="O2085" s="146" t="b">
        <v>0</v>
      </c>
      <c r="P2085" s="144" t="s">
        <v>3075</v>
      </c>
      <c r="Q2085" t="s">
        <v>1823</v>
      </c>
      <c r="R2085" t="s">
        <v>630</v>
      </c>
    </row>
    <row r="2086" spans="1:18" x14ac:dyDescent="0.25">
      <c r="A2086" s="144" t="s">
        <v>14893</v>
      </c>
      <c r="B2086" s="144" t="s">
        <v>885</v>
      </c>
      <c r="C2086" s="144" t="s">
        <v>1817</v>
      </c>
      <c r="D2086" s="144" t="s">
        <v>1818</v>
      </c>
      <c r="E2086" s="144" t="s">
        <v>2072</v>
      </c>
      <c r="F2086" s="144"/>
      <c r="G2086" s="144" t="s">
        <v>1786</v>
      </c>
      <c r="H2086" s="144" t="s">
        <v>1787</v>
      </c>
      <c r="I2086" s="144" t="s">
        <v>5547</v>
      </c>
      <c r="J2086" s="144" t="s">
        <v>1817</v>
      </c>
      <c r="K2086" s="144"/>
      <c r="L2086" s="144"/>
      <c r="M2086" s="144" t="s">
        <v>6774</v>
      </c>
      <c r="N2086" s="145">
        <v>60</v>
      </c>
      <c r="O2086" s="146" t="b">
        <v>0</v>
      </c>
      <c r="P2086" s="144" t="s">
        <v>3075</v>
      </c>
      <c r="Q2086" t="s">
        <v>1823</v>
      </c>
      <c r="R2086" t="s">
        <v>630</v>
      </c>
    </row>
    <row r="2087" spans="1:18" x14ac:dyDescent="0.25">
      <c r="A2087" s="144" t="s">
        <v>14022</v>
      </c>
      <c r="B2087" s="144" t="s">
        <v>885</v>
      </c>
      <c r="C2087" s="144" t="s">
        <v>1817</v>
      </c>
      <c r="D2087" s="144" t="s">
        <v>1818</v>
      </c>
      <c r="E2087" s="144" t="s">
        <v>2053</v>
      </c>
      <c r="F2087" s="144"/>
      <c r="G2087" s="144" t="s">
        <v>71</v>
      </c>
      <c r="H2087" s="144" t="s">
        <v>1777</v>
      </c>
      <c r="I2087" s="144" t="s">
        <v>5547</v>
      </c>
      <c r="J2087" s="144" t="s">
        <v>1817</v>
      </c>
      <c r="K2087" s="144"/>
      <c r="L2087" s="144"/>
      <c r="M2087" s="144" t="s">
        <v>6775</v>
      </c>
      <c r="N2087" s="145">
        <v>60</v>
      </c>
      <c r="O2087" s="146" t="b">
        <v>0</v>
      </c>
      <c r="P2087" s="144" t="s">
        <v>3075</v>
      </c>
      <c r="Q2087" t="s">
        <v>1823</v>
      </c>
      <c r="R2087" t="s">
        <v>630</v>
      </c>
    </row>
    <row r="2088" spans="1:18" x14ac:dyDescent="0.25">
      <c r="A2088" s="144" t="s">
        <v>13793</v>
      </c>
      <c r="B2088" s="144" t="s">
        <v>885</v>
      </c>
      <c r="C2088" s="144" t="s">
        <v>1817</v>
      </c>
      <c r="D2088" s="144" t="s">
        <v>1818</v>
      </c>
      <c r="E2088" s="144" t="s">
        <v>1886</v>
      </c>
      <c r="F2088" s="144"/>
      <c r="G2088" s="144" t="s">
        <v>1786</v>
      </c>
      <c r="H2088" s="144" t="s">
        <v>1787</v>
      </c>
      <c r="I2088" s="144" t="s">
        <v>5547</v>
      </c>
      <c r="J2088" s="144" t="s">
        <v>1817</v>
      </c>
      <c r="K2088" s="144"/>
      <c r="L2088" s="144"/>
      <c r="M2088" s="144" t="s">
        <v>6776</v>
      </c>
      <c r="N2088" s="145">
        <v>60</v>
      </c>
      <c r="O2088" s="146" t="b">
        <v>0</v>
      </c>
      <c r="P2088" s="144" t="s">
        <v>3075</v>
      </c>
      <c r="Q2088" t="s">
        <v>1823</v>
      </c>
      <c r="R2088" t="s">
        <v>630</v>
      </c>
    </row>
    <row r="2089" spans="1:18" x14ac:dyDescent="0.25">
      <c r="A2089" s="144" t="s">
        <v>13794</v>
      </c>
      <c r="B2089" s="144" t="s">
        <v>885</v>
      </c>
      <c r="C2089" s="144" t="s">
        <v>1817</v>
      </c>
      <c r="D2089" s="144" t="s">
        <v>1818</v>
      </c>
      <c r="E2089" s="144" t="s">
        <v>1886</v>
      </c>
      <c r="F2089" s="144"/>
      <c r="G2089" s="144" t="s">
        <v>1786</v>
      </c>
      <c r="H2089" s="144" t="s">
        <v>1787</v>
      </c>
      <c r="I2089" s="144" t="s">
        <v>5547</v>
      </c>
      <c r="J2089" s="144" t="s">
        <v>1817</v>
      </c>
      <c r="K2089" s="144"/>
      <c r="L2089" s="144"/>
      <c r="M2089" s="144" t="s">
        <v>6777</v>
      </c>
      <c r="N2089" s="145">
        <v>60</v>
      </c>
      <c r="O2089" s="146" t="b">
        <v>0</v>
      </c>
      <c r="P2089" s="144" t="s">
        <v>3075</v>
      </c>
      <c r="Q2089" t="s">
        <v>1823</v>
      </c>
      <c r="R2089" t="s">
        <v>630</v>
      </c>
    </row>
    <row r="2090" spans="1:18" x14ac:dyDescent="0.25">
      <c r="A2090" s="144" t="s">
        <v>14262</v>
      </c>
      <c r="B2090" s="144" t="s">
        <v>883</v>
      </c>
      <c r="C2090" s="144" t="s">
        <v>1817</v>
      </c>
      <c r="D2090" s="144" t="s">
        <v>1818</v>
      </c>
      <c r="E2090" s="144" t="s">
        <v>2030</v>
      </c>
      <c r="F2090" s="144"/>
      <c r="G2090" s="144" t="s">
        <v>70</v>
      </c>
      <c r="H2090" s="144" t="s">
        <v>1779</v>
      </c>
      <c r="I2090" s="144" t="s">
        <v>5547</v>
      </c>
      <c r="J2090" s="144" t="s">
        <v>1817</v>
      </c>
      <c r="K2090" s="144"/>
      <c r="L2090" s="144"/>
      <c r="M2090" s="144" t="s">
        <v>6778</v>
      </c>
      <c r="N2090" s="145">
        <v>60</v>
      </c>
      <c r="O2090" s="146" t="b">
        <v>0</v>
      </c>
      <c r="P2090" s="144" t="s">
        <v>3075</v>
      </c>
      <c r="Q2090" t="s">
        <v>1823</v>
      </c>
      <c r="R2090" t="s">
        <v>630</v>
      </c>
    </row>
    <row r="2091" spans="1:18" x14ac:dyDescent="0.25">
      <c r="A2091" s="144" t="s">
        <v>13847</v>
      </c>
      <c r="B2091" s="144" t="s">
        <v>883</v>
      </c>
      <c r="C2091" s="144" t="s">
        <v>1817</v>
      </c>
      <c r="D2091" s="144" t="s">
        <v>1818</v>
      </c>
      <c r="E2091" s="144" t="s">
        <v>2086</v>
      </c>
      <c r="F2091" s="144"/>
      <c r="G2091" s="144" t="s">
        <v>70</v>
      </c>
      <c r="H2091" s="144" t="s">
        <v>1779</v>
      </c>
      <c r="I2091" s="144" t="s">
        <v>5547</v>
      </c>
      <c r="J2091" s="144" t="s">
        <v>1817</v>
      </c>
      <c r="K2091" s="144"/>
      <c r="L2091" s="144"/>
      <c r="M2091" s="144" t="s">
        <v>6779</v>
      </c>
      <c r="N2091" s="145">
        <v>60</v>
      </c>
      <c r="O2091" s="146" t="b">
        <v>0</v>
      </c>
      <c r="P2091" s="144" t="s">
        <v>3075</v>
      </c>
      <c r="Q2091" t="s">
        <v>1823</v>
      </c>
      <c r="R2091" t="s">
        <v>630</v>
      </c>
    </row>
    <row r="2092" spans="1:18" x14ac:dyDescent="0.25">
      <c r="A2092" s="144" t="s">
        <v>14914</v>
      </c>
      <c r="B2092" s="144" t="s">
        <v>885</v>
      </c>
      <c r="C2092" s="144" t="s">
        <v>1817</v>
      </c>
      <c r="D2092" s="144" t="s">
        <v>1818</v>
      </c>
      <c r="E2092" s="144" t="s">
        <v>6058</v>
      </c>
      <c r="F2092" s="144"/>
      <c r="G2092" s="144" t="s">
        <v>1786</v>
      </c>
      <c r="H2092" s="144" t="s">
        <v>1787</v>
      </c>
      <c r="I2092" s="144" t="s">
        <v>5547</v>
      </c>
      <c r="J2092" s="144" t="s">
        <v>1817</v>
      </c>
      <c r="K2092" s="144"/>
      <c r="L2092" s="144"/>
      <c r="M2092" s="144" t="s">
        <v>6780</v>
      </c>
      <c r="N2092" s="145">
        <v>60</v>
      </c>
      <c r="O2092" s="146" t="b">
        <v>0</v>
      </c>
      <c r="P2092" s="144" t="s">
        <v>3075</v>
      </c>
      <c r="Q2092" t="s">
        <v>1823</v>
      </c>
      <c r="R2092" t="s">
        <v>630</v>
      </c>
    </row>
    <row r="2093" spans="1:18" x14ac:dyDescent="0.25">
      <c r="A2093" s="144" t="s">
        <v>14529</v>
      </c>
      <c r="B2093" s="144" t="s">
        <v>885</v>
      </c>
      <c r="C2093" s="144" t="s">
        <v>1817</v>
      </c>
      <c r="D2093" s="144" t="s">
        <v>1818</v>
      </c>
      <c r="E2093" s="144" t="s">
        <v>1881</v>
      </c>
      <c r="F2093" s="144"/>
      <c r="G2093" s="144" t="s">
        <v>71</v>
      </c>
      <c r="H2093" s="144" t="s">
        <v>1777</v>
      </c>
      <c r="I2093" s="144" t="s">
        <v>5547</v>
      </c>
      <c r="J2093" s="144" t="s">
        <v>1817</v>
      </c>
      <c r="K2093" s="144"/>
      <c r="L2093" s="144"/>
      <c r="M2093" s="144" t="s">
        <v>6781</v>
      </c>
      <c r="N2093" s="145">
        <v>60</v>
      </c>
      <c r="O2093" s="146" t="b">
        <v>0</v>
      </c>
      <c r="P2093" s="144" t="s">
        <v>3075</v>
      </c>
      <c r="Q2093" t="s">
        <v>1823</v>
      </c>
      <c r="R2093" t="s">
        <v>630</v>
      </c>
    </row>
    <row r="2094" spans="1:18" x14ac:dyDescent="0.25">
      <c r="A2094" s="144" t="s">
        <v>14098</v>
      </c>
      <c r="B2094" s="144" t="s">
        <v>883</v>
      </c>
      <c r="C2094" s="144" t="s">
        <v>1817</v>
      </c>
      <c r="D2094" s="144" t="s">
        <v>1818</v>
      </c>
      <c r="E2094" s="144" t="s">
        <v>4289</v>
      </c>
      <c r="F2094" s="144"/>
      <c r="G2094" s="144" t="s">
        <v>70</v>
      </c>
      <c r="H2094" s="144" t="s">
        <v>1779</v>
      </c>
      <c r="I2094" s="144" t="s">
        <v>5547</v>
      </c>
      <c r="J2094" s="144" t="s">
        <v>1817</v>
      </c>
      <c r="K2094" s="144"/>
      <c r="L2094" s="144"/>
      <c r="M2094" s="144" t="s">
        <v>6782</v>
      </c>
      <c r="N2094" s="145">
        <v>60</v>
      </c>
      <c r="O2094" s="146" t="b">
        <v>0</v>
      </c>
      <c r="P2094" s="144" t="s">
        <v>3075</v>
      </c>
      <c r="Q2094" t="s">
        <v>1823</v>
      </c>
      <c r="R2094" t="s">
        <v>630</v>
      </c>
    </row>
    <row r="2095" spans="1:18" x14ac:dyDescent="0.25">
      <c r="A2095" s="144" t="s">
        <v>15008</v>
      </c>
      <c r="B2095" s="144" t="s">
        <v>885</v>
      </c>
      <c r="C2095" s="144" t="s">
        <v>1817</v>
      </c>
      <c r="D2095" s="144" t="s">
        <v>1818</v>
      </c>
      <c r="E2095" s="144" t="s">
        <v>6714</v>
      </c>
      <c r="F2095" s="144"/>
      <c r="G2095" s="144" t="s">
        <v>70</v>
      </c>
      <c r="H2095" s="144" t="s">
        <v>1779</v>
      </c>
      <c r="I2095" s="144" t="s">
        <v>5547</v>
      </c>
      <c r="J2095" s="144" t="s">
        <v>1817</v>
      </c>
      <c r="K2095" s="144"/>
      <c r="L2095" s="144"/>
      <c r="M2095" s="144" t="s">
        <v>6783</v>
      </c>
      <c r="N2095" s="145">
        <v>60</v>
      </c>
      <c r="O2095" s="146" t="b">
        <v>0</v>
      </c>
      <c r="P2095" s="144" t="s">
        <v>3075</v>
      </c>
      <c r="Q2095" t="s">
        <v>1823</v>
      </c>
      <c r="R2095" t="s">
        <v>630</v>
      </c>
    </row>
    <row r="2096" spans="1:18" x14ac:dyDescent="0.25">
      <c r="A2096" s="144" t="s">
        <v>14530</v>
      </c>
      <c r="B2096" s="144" t="s">
        <v>885</v>
      </c>
      <c r="C2096" s="144" t="s">
        <v>1817</v>
      </c>
      <c r="D2096" s="144" t="s">
        <v>1818</v>
      </c>
      <c r="E2096" s="144" t="s">
        <v>1881</v>
      </c>
      <c r="F2096" s="144"/>
      <c r="G2096" s="144" t="s">
        <v>71</v>
      </c>
      <c r="H2096" s="144" t="s">
        <v>1777</v>
      </c>
      <c r="I2096" s="144" t="s">
        <v>5547</v>
      </c>
      <c r="J2096" s="144" t="s">
        <v>1817</v>
      </c>
      <c r="K2096" s="144"/>
      <c r="L2096" s="144"/>
      <c r="M2096" s="144" t="s">
        <v>6784</v>
      </c>
      <c r="N2096" s="145">
        <v>60</v>
      </c>
      <c r="O2096" s="146" t="b">
        <v>0</v>
      </c>
      <c r="P2096" s="144" t="s">
        <v>3075</v>
      </c>
      <c r="Q2096" t="s">
        <v>1823</v>
      </c>
      <c r="R2096" t="s">
        <v>630</v>
      </c>
    </row>
    <row r="2097" spans="1:18" x14ac:dyDescent="0.25">
      <c r="A2097" s="144" t="s">
        <v>14731</v>
      </c>
      <c r="B2097" s="144" t="s">
        <v>883</v>
      </c>
      <c r="C2097" s="144" t="s">
        <v>1817</v>
      </c>
      <c r="D2097" s="144" t="s">
        <v>1818</v>
      </c>
      <c r="E2097" s="144" t="s">
        <v>6032</v>
      </c>
      <c r="F2097" s="144"/>
      <c r="G2097" s="144" t="s">
        <v>70</v>
      </c>
      <c r="H2097" s="144" t="s">
        <v>1779</v>
      </c>
      <c r="I2097" s="144" t="s">
        <v>5547</v>
      </c>
      <c r="J2097" s="144" t="s">
        <v>1817</v>
      </c>
      <c r="K2097" s="144"/>
      <c r="L2097" s="144"/>
      <c r="M2097" s="144" t="s">
        <v>6785</v>
      </c>
      <c r="N2097" s="145">
        <v>60</v>
      </c>
      <c r="O2097" s="146" t="b">
        <v>0</v>
      </c>
      <c r="P2097" s="144" t="s">
        <v>3075</v>
      </c>
      <c r="Q2097" t="s">
        <v>1823</v>
      </c>
      <c r="R2097" t="s">
        <v>630</v>
      </c>
    </row>
    <row r="2098" spans="1:18" x14ac:dyDescent="0.25">
      <c r="A2098" s="144" t="s">
        <v>14989</v>
      </c>
      <c r="B2098" s="144" t="s">
        <v>885</v>
      </c>
      <c r="C2098" s="144" t="s">
        <v>1817</v>
      </c>
      <c r="D2098" s="144" t="s">
        <v>1818</v>
      </c>
      <c r="E2098" s="144" t="s">
        <v>1955</v>
      </c>
      <c r="F2098" s="144"/>
      <c r="G2098" s="144" t="s">
        <v>1786</v>
      </c>
      <c r="H2098" s="144" t="s">
        <v>1787</v>
      </c>
      <c r="I2098" s="144" t="s">
        <v>5547</v>
      </c>
      <c r="J2098" s="144" t="s">
        <v>1817</v>
      </c>
      <c r="K2098" s="144"/>
      <c r="L2098" s="144"/>
      <c r="M2098" s="144" t="s">
        <v>6786</v>
      </c>
      <c r="N2098" s="145">
        <v>60</v>
      </c>
      <c r="O2098" s="146" t="b">
        <v>0</v>
      </c>
      <c r="P2098" s="144" t="s">
        <v>3075</v>
      </c>
      <c r="Q2098" t="s">
        <v>1823</v>
      </c>
      <c r="R2098" t="s">
        <v>630</v>
      </c>
    </row>
    <row r="2099" spans="1:18" x14ac:dyDescent="0.25">
      <c r="A2099" s="144" t="s">
        <v>14230</v>
      </c>
      <c r="B2099" s="144" t="s">
        <v>885</v>
      </c>
      <c r="C2099" s="144" t="s">
        <v>1817</v>
      </c>
      <c r="D2099" s="144" t="s">
        <v>1818</v>
      </c>
      <c r="E2099" s="144" t="s">
        <v>1930</v>
      </c>
      <c r="F2099" s="144"/>
      <c r="G2099" s="144" t="s">
        <v>71</v>
      </c>
      <c r="H2099" s="144" t="s">
        <v>1777</v>
      </c>
      <c r="I2099" s="144" t="s">
        <v>5547</v>
      </c>
      <c r="J2099" s="144" t="s">
        <v>1817</v>
      </c>
      <c r="K2099" s="144"/>
      <c r="L2099" s="144"/>
      <c r="M2099" s="144" t="s">
        <v>6787</v>
      </c>
      <c r="N2099" s="145">
        <v>60</v>
      </c>
      <c r="O2099" s="146" t="b">
        <v>0</v>
      </c>
      <c r="P2099" s="144" t="s">
        <v>3075</v>
      </c>
      <c r="Q2099" t="s">
        <v>1823</v>
      </c>
      <c r="R2099" t="s">
        <v>630</v>
      </c>
    </row>
    <row r="2100" spans="1:18" x14ac:dyDescent="0.25">
      <c r="A2100" s="144" t="s">
        <v>13848</v>
      </c>
      <c r="B2100" s="144" t="s">
        <v>885</v>
      </c>
      <c r="C2100" s="144" t="s">
        <v>1817</v>
      </c>
      <c r="D2100" s="144" t="s">
        <v>1818</v>
      </c>
      <c r="E2100" s="144" t="s">
        <v>2086</v>
      </c>
      <c r="F2100" s="144"/>
      <c r="G2100" s="144" t="s">
        <v>70</v>
      </c>
      <c r="H2100" s="144" t="s">
        <v>1779</v>
      </c>
      <c r="I2100" s="144" t="s">
        <v>5547</v>
      </c>
      <c r="J2100" s="144" t="s">
        <v>1817</v>
      </c>
      <c r="K2100" s="144"/>
      <c r="L2100" s="144"/>
      <c r="M2100" s="144" t="s">
        <v>6788</v>
      </c>
      <c r="N2100" s="145">
        <v>60</v>
      </c>
      <c r="O2100" s="146" t="b">
        <v>0</v>
      </c>
      <c r="P2100" s="144" t="s">
        <v>3075</v>
      </c>
      <c r="Q2100" t="s">
        <v>1823</v>
      </c>
      <c r="R2100" t="s">
        <v>630</v>
      </c>
    </row>
    <row r="2101" spans="1:18" x14ac:dyDescent="0.25">
      <c r="A2101" s="144" t="s">
        <v>14363</v>
      </c>
      <c r="B2101" s="144" t="s">
        <v>885</v>
      </c>
      <c r="C2101" s="144" t="s">
        <v>1817</v>
      </c>
      <c r="D2101" s="144" t="s">
        <v>1818</v>
      </c>
      <c r="E2101" s="144" t="s">
        <v>1819</v>
      </c>
      <c r="F2101" s="144"/>
      <c r="G2101" s="144" t="s">
        <v>1786</v>
      </c>
      <c r="H2101" s="144" t="s">
        <v>1787</v>
      </c>
      <c r="I2101" s="144" t="s">
        <v>5547</v>
      </c>
      <c r="J2101" s="144" t="s">
        <v>1817</v>
      </c>
      <c r="K2101" s="144"/>
      <c r="L2101" s="144"/>
      <c r="M2101" s="144" t="s">
        <v>6789</v>
      </c>
      <c r="N2101" s="145">
        <v>60</v>
      </c>
      <c r="O2101" s="146" t="b">
        <v>0</v>
      </c>
      <c r="P2101" s="144" t="s">
        <v>3075</v>
      </c>
      <c r="Q2101" t="s">
        <v>1823</v>
      </c>
      <c r="R2101" t="s">
        <v>630</v>
      </c>
    </row>
    <row r="2102" spans="1:18" x14ac:dyDescent="0.25">
      <c r="A2102" s="144" t="s">
        <v>14765</v>
      </c>
      <c r="B2102" s="144" t="s">
        <v>885</v>
      </c>
      <c r="C2102" s="144" t="s">
        <v>1817</v>
      </c>
      <c r="D2102" s="144" t="s">
        <v>1818</v>
      </c>
      <c r="E2102" s="144" t="s">
        <v>4064</v>
      </c>
      <c r="F2102" s="144"/>
      <c r="G2102" s="144" t="s">
        <v>71</v>
      </c>
      <c r="H2102" s="144" t="s">
        <v>1777</v>
      </c>
      <c r="I2102" s="144" t="s">
        <v>5959</v>
      </c>
      <c r="J2102" s="144" t="s">
        <v>1817</v>
      </c>
      <c r="K2102" s="144"/>
      <c r="L2102" s="144"/>
      <c r="M2102" s="144" t="s">
        <v>6645</v>
      </c>
      <c r="N2102" s="145">
        <v>60</v>
      </c>
      <c r="O2102" s="146" t="b">
        <v>0</v>
      </c>
      <c r="P2102" s="144" t="s">
        <v>3075</v>
      </c>
      <c r="Q2102" t="s">
        <v>1823</v>
      </c>
      <c r="R2102" t="s">
        <v>630</v>
      </c>
    </row>
    <row r="2103" spans="1:18" x14ac:dyDescent="0.25">
      <c r="A2103" s="144" t="s">
        <v>14894</v>
      </c>
      <c r="B2103" s="144" t="s">
        <v>885</v>
      </c>
      <c r="C2103" s="144" t="s">
        <v>1817</v>
      </c>
      <c r="D2103" s="144" t="s">
        <v>1818</v>
      </c>
      <c r="E2103" s="144" t="s">
        <v>2072</v>
      </c>
      <c r="F2103" s="144"/>
      <c r="G2103" s="144" t="s">
        <v>1786</v>
      </c>
      <c r="H2103" s="144" t="s">
        <v>1787</v>
      </c>
      <c r="I2103" s="144" t="s">
        <v>5547</v>
      </c>
      <c r="J2103" s="144" t="s">
        <v>1817</v>
      </c>
      <c r="K2103" s="144"/>
      <c r="L2103" s="144"/>
      <c r="M2103" s="144" t="s">
        <v>6790</v>
      </c>
      <c r="N2103" s="145">
        <v>60</v>
      </c>
      <c r="O2103" s="146" t="b">
        <v>0</v>
      </c>
      <c r="P2103" s="144" t="s">
        <v>3075</v>
      </c>
      <c r="Q2103" t="s">
        <v>1823</v>
      </c>
      <c r="R2103" t="s">
        <v>630</v>
      </c>
    </row>
    <row r="2104" spans="1:18" x14ac:dyDescent="0.25">
      <c r="A2104" s="144" t="s">
        <v>14766</v>
      </c>
      <c r="B2104" s="144" t="s">
        <v>885</v>
      </c>
      <c r="C2104" s="144" t="s">
        <v>1817</v>
      </c>
      <c r="D2104" s="144" t="s">
        <v>1818</v>
      </c>
      <c r="E2104" s="144" t="s">
        <v>4064</v>
      </c>
      <c r="F2104" s="144"/>
      <c r="G2104" s="144" t="s">
        <v>71</v>
      </c>
      <c r="H2104" s="144" t="s">
        <v>1777</v>
      </c>
      <c r="I2104" s="144" t="s">
        <v>5959</v>
      </c>
      <c r="J2104" s="144" t="s">
        <v>1817</v>
      </c>
      <c r="K2104" s="144"/>
      <c r="L2104" s="144"/>
      <c r="M2104" s="144" t="s">
        <v>6791</v>
      </c>
      <c r="N2104" s="145">
        <v>60</v>
      </c>
      <c r="O2104" s="146" t="b">
        <v>0</v>
      </c>
      <c r="P2104" s="144" t="s">
        <v>3075</v>
      </c>
      <c r="Q2104" t="s">
        <v>1823</v>
      </c>
      <c r="R2104" t="s">
        <v>630</v>
      </c>
    </row>
    <row r="2105" spans="1:18" x14ac:dyDescent="0.25">
      <c r="A2105" s="144" t="s">
        <v>14674</v>
      </c>
      <c r="B2105" s="144" t="s">
        <v>885</v>
      </c>
      <c r="C2105" s="144" t="s">
        <v>1817</v>
      </c>
      <c r="D2105" s="144" t="s">
        <v>1818</v>
      </c>
      <c r="E2105" s="144" t="s">
        <v>1938</v>
      </c>
      <c r="F2105" s="144"/>
      <c r="G2105" s="144" t="s">
        <v>70</v>
      </c>
      <c r="H2105" s="144" t="s">
        <v>1779</v>
      </c>
      <c r="I2105" s="144" t="s">
        <v>5547</v>
      </c>
      <c r="J2105" s="144" t="s">
        <v>1817</v>
      </c>
      <c r="K2105" s="144"/>
      <c r="L2105" s="144"/>
      <c r="M2105" s="144" t="s">
        <v>6792</v>
      </c>
      <c r="N2105" s="145">
        <v>60</v>
      </c>
      <c r="O2105" s="146" t="b">
        <v>0</v>
      </c>
      <c r="P2105" s="144" t="s">
        <v>3075</v>
      </c>
      <c r="Q2105" t="s">
        <v>1823</v>
      </c>
      <c r="R2105" t="s">
        <v>630</v>
      </c>
    </row>
    <row r="2106" spans="1:18" x14ac:dyDescent="0.25">
      <c r="A2106" s="144" t="s">
        <v>13849</v>
      </c>
      <c r="B2106" s="144" t="s">
        <v>885</v>
      </c>
      <c r="C2106" s="144" t="s">
        <v>1817</v>
      </c>
      <c r="D2106" s="144" t="s">
        <v>1818</v>
      </c>
      <c r="E2106" s="144" t="s">
        <v>2086</v>
      </c>
      <c r="F2106" s="144"/>
      <c r="G2106" s="144" t="s">
        <v>70</v>
      </c>
      <c r="H2106" s="144" t="s">
        <v>1779</v>
      </c>
      <c r="I2106" s="144" t="s">
        <v>5547</v>
      </c>
      <c r="J2106" s="144" t="s">
        <v>1817</v>
      </c>
      <c r="K2106" s="144"/>
      <c r="L2106" s="144"/>
      <c r="M2106" s="144" t="s">
        <v>6793</v>
      </c>
      <c r="N2106" s="145">
        <v>60</v>
      </c>
      <c r="O2106" s="146" t="b">
        <v>0</v>
      </c>
      <c r="P2106" s="144" t="s">
        <v>3075</v>
      </c>
      <c r="Q2106" t="s">
        <v>1823</v>
      </c>
      <c r="R2106" t="s">
        <v>630</v>
      </c>
    </row>
    <row r="2107" spans="1:18" x14ac:dyDescent="0.25">
      <c r="A2107" s="144" t="s">
        <v>13948</v>
      </c>
      <c r="B2107" s="144" t="s">
        <v>885</v>
      </c>
      <c r="C2107" s="144" t="s">
        <v>1817</v>
      </c>
      <c r="D2107" s="144" t="s">
        <v>1818</v>
      </c>
      <c r="E2107" s="144" t="s">
        <v>1832</v>
      </c>
      <c r="F2107" s="144"/>
      <c r="G2107" s="144" t="s">
        <v>70</v>
      </c>
      <c r="H2107" s="144" t="s">
        <v>1779</v>
      </c>
      <c r="I2107" s="144" t="s">
        <v>5547</v>
      </c>
      <c r="J2107" s="144" t="s">
        <v>1817</v>
      </c>
      <c r="K2107" s="144"/>
      <c r="L2107" s="144"/>
      <c r="M2107" s="144" t="s">
        <v>6794</v>
      </c>
      <c r="N2107" s="145">
        <v>60</v>
      </c>
      <c r="O2107" s="146" t="b">
        <v>0</v>
      </c>
      <c r="P2107" s="144" t="s">
        <v>3075</v>
      </c>
      <c r="Q2107" t="s">
        <v>1823</v>
      </c>
      <c r="R2107" t="s">
        <v>630</v>
      </c>
    </row>
    <row r="2108" spans="1:18" x14ac:dyDescent="0.25">
      <c r="A2108" s="144" t="s">
        <v>14675</v>
      </c>
      <c r="B2108" s="144" t="s">
        <v>885</v>
      </c>
      <c r="C2108" s="144" t="s">
        <v>1817</v>
      </c>
      <c r="D2108" s="144" t="s">
        <v>1818</v>
      </c>
      <c r="E2108" s="144" t="s">
        <v>1938</v>
      </c>
      <c r="F2108" s="144"/>
      <c r="G2108" s="144" t="s">
        <v>70</v>
      </c>
      <c r="H2108" s="144" t="s">
        <v>1779</v>
      </c>
      <c r="I2108" s="144" t="s">
        <v>5547</v>
      </c>
      <c r="J2108" s="144" t="s">
        <v>1817</v>
      </c>
      <c r="K2108" s="144"/>
      <c r="L2108" s="144"/>
      <c r="M2108" s="144" t="s">
        <v>6795</v>
      </c>
      <c r="N2108" s="145">
        <v>60</v>
      </c>
      <c r="O2108" s="146" t="b">
        <v>0</v>
      </c>
      <c r="P2108" s="144" t="s">
        <v>3075</v>
      </c>
      <c r="Q2108" t="s">
        <v>1823</v>
      </c>
      <c r="R2108" t="s">
        <v>630</v>
      </c>
    </row>
    <row r="2109" spans="1:18" x14ac:dyDescent="0.25">
      <c r="A2109" s="144" t="s">
        <v>14676</v>
      </c>
      <c r="B2109" s="144" t="s">
        <v>885</v>
      </c>
      <c r="C2109" s="144" t="s">
        <v>1817</v>
      </c>
      <c r="D2109" s="144" t="s">
        <v>1818</v>
      </c>
      <c r="E2109" s="144" t="s">
        <v>1938</v>
      </c>
      <c r="F2109" s="144"/>
      <c r="G2109" s="144" t="s">
        <v>70</v>
      </c>
      <c r="H2109" s="144" t="s">
        <v>1779</v>
      </c>
      <c r="I2109" s="144" t="s">
        <v>5547</v>
      </c>
      <c r="J2109" s="144" t="s">
        <v>1817</v>
      </c>
      <c r="K2109" s="144"/>
      <c r="L2109" s="144"/>
      <c r="M2109" s="144" t="s">
        <v>6796</v>
      </c>
      <c r="N2109" s="145">
        <v>60</v>
      </c>
      <c r="O2109" s="146" t="b">
        <v>0</v>
      </c>
      <c r="P2109" s="144" t="s">
        <v>3075</v>
      </c>
      <c r="Q2109" t="s">
        <v>1823</v>
      </c>
      <c r="R2109" t="s">
        <v>630</v>
      </c>
    </row>
    <row r="2110" spans="1:18" x14ac:dyDescent="0.25">
      <c r="A2110" s="144" t="s">
        <v>14099</v>
      </c>
      <c r="B2110" s="144" t="s">
        <v>883</v>
      </c>
      <c r="C2110" s="144" t="s">
        <v>1817</v>
      </c>
      <c r="D2110" s="144" t="s">
        <v>1818</v>
      </c>
      <c r="E2110" s="144" t="s">
        <v>4289</v>
      </c>
      <c r="F2110" s="144"/>
      <c r="G2110" s="144" t="s">
        <v>70</v>
      </c>
      <c r="H2110" s="144" t="s">
        <v>1779</v>
      </c>
      <c r="I2110" s="144" t="s">
        <v>5547</v>
      </c>
      <c r="J2110" s="144" t="s">
        <v>1817</v>
      </c>
      <c r="K2110" s="144"/>
      <c r="L2110" s="144"/>
      <c r="M2110" s="144" t="s">
        <v>6797</v>
      </c>
      <c r="N2110" s="145">
        <v>60</v>
      </c>
      <c r="O2110" s="146" t="b">
        <v>0</v>
      </c>
      <c r="P2110" s="144" t="s">
        <v>3075</v>
      </c>
      <c r="Q2110" t="s">
        <v>1823</v>
      </c>
      <c r="R2110" t="s">
        <v>630</v>
      </c>
    </row>
    <row r="2111" spans="1:18" x14ac:dyDescent="0.25">
      <c r="A2111" s="144" t="s">
        <v>14147</v>
      </c>
      <c r="B2111" s="144" t="s">
        <v>885</v>
      </c>
      <c r="C2111" s="144" t="s">
        <v>1817</v>
      </c>
      <c r="D2111" s="144" t="s">
        <v>1818</v>
      </c>
      <c r="E2111" s="144" t="s">
        <v>2734</v>
      </c>
      <c r="F2111" s="144"/>
      <c r="G2111" s="144" t="s">
        <v>1786</v>
      </c>
      <c r="H2111" s="144" t="s">
        <v>1787</v>
      </c>
      <c r="I2111" s="144" t="s">
        <v>5547</v>
      </c>
      <c r="J2111" s="144" t="s">
        <v>1817</v>
      </c>
      <c r="K2111" s="144"/>
      <c r="L2111" s="144"/>
      <c r="M2111" s="144" t="s">
        <v>6798</v>
      </c>
      <c r="N2111" s="145">
        <v>60</v>
      </c>
      <c r="O2111" s="146" t="b">
        <v>0</v>
      </c>
      <c r="P2111" s="144" t="s">
        <v>3075</v>
      </c>
      <c r="Q2111" t="s">
        <v>1823</v>
      </c>
      <c r="R2111" t="s">
        <v>630</v>
      </c>
    </row>
    <row r="2112" spans="1:18" x14ac:dyDescent="0.25">
      <c r="A2112" s="144" t="s">
        <v>14767</v>
      </c>
      <c r="B2112" s="144" t="s">
        <v>885</v>
      </c>
      <c r="C2112" s="144" t="s">
        <v>1817</v>
      </c>
      <c r="D2112" s="144" t="s">
        <v>1818</v>
      </c>
      <c r="E2112" s="144" t="s">
        <v>4064</v>
      </c>
      <c r="F2112" s="144"/>
      <c r="G2112" s="144" t="s">
        <v>71</v>
      </c>
      <c r="H2112" s="144" t="s">
        <v>1777</v>
      </c>
      <c r="I2112" s="144" t="s">
        <v>5959</v>
      </c>
      <c r="J2112" s="144" t="s">
        <v>1817</v>
      </c>
      <c r="K2112" s="144"/>
      <c r="L2112" s="144"/>
      <c r="M2112" s="144" t="s">
        <v>6799</v>
      </c>
      <c r="N2112" s="145">
        <v>60</v>
      </c>
      <c r="O2112" s="146" t="b">
        <v>0</v>
      </c>
      <c r="P2112" s="144" t="s">
        <v>3075</v>
      </c>
      <c r="Q2112" t="s">
        <v>1823</v>
      </c>
      <c r="R2112" t="s">
        <v>630</v>
      </c>
    </row>
    <row r="2113" spans="1:18" x14ac:dyDescent="0.25">
      <c r="A2113" s="144" t="s">
        <v>14148</v>
      </c>
      <c r="B2113" s="144" t="s">
        <v>885</v>
      </c>
      <c r="C2113" s="144" t="s">
        <v>1817</v>
      </c>
      <c r="D2113" s="144" t="s">
        <v>1818</v>
      </c>
      <c r="E2113" s="144" t="s">
        <v>2734</v>
      </c>
      <c r="F2113" s="144"/>
      <c r="G2113" s="144" t="s">
        <v>1786</v>
      </c>
      <c r="H2113" s="144" t="s">
        <v>1787</v>
      </c>
      <c r="I2113" s="144" t="s">
        <v>5547</v>
      </c>
      <c r="J2113" s="144" t="s">
        <v>1817</v>
      </c>
      <c r="K2113" s="144"/>
      <c r="L2113" s="144"/>
      <c r="M2113" s="144" t="s">
        <v>6800</v>
      </c>
      <c r="N2113" s="145">
        <v>60</v>
      </c>
      <c r="O2113" s="146" t="b">
        <v>0</v>
      </c>
      <c r="P2113" s="144" t="s">
        <v>3075</v>
      </c>
      <c r="Q2113" t="s">
        <v>1823</v>
      </c>
      <c r="R2113" t="s">
        <v>630</v>
      </c>
    </row>
    <row r="2114" spans="1:18" x14ac:dyDescent="0.25">
      <c r="A2114" s="144" t="s">
        <v>14458</v>
      </c>
      <c r="B2114" s="144" t="s">
        <v>885</v>
      </c>
      <c r="C2114" s="144" t="s">
        <v>1817</v>
      </c>
      <c r="D2114" s="144" t="s">
        <v>1818</v>
      </c>
      <c r="E2114" s="144" t="s">
        <v>1971</v>
      </c>
      <c r="F2114" s="144"/>
      <c r="G2114" s="144" t="s">
        <v>71</v>
      </c>
      <c r="H2114" s="144" t="s">
        <v>1777</v>
      </c>
      <c r="I2114" s="144" t="s">
        <v>5547</v>
      </c>
      <c r="J2114" s="144" t="s">
        <v>1817</v>
      </c>
      <c r="K2114" s="144"/>
      <c r="L2114" s="144"/>
      <c r="M2114" s="144" t="s">
        <v>6801</v>
      </c>
      <c r="N2114" s="145">
        <v>60</v>
      </c>
      <c r="O2114" s="146" t="b">
        <v>0</v>
      </c>
      <c r="P2114" s="144" t="s">
        <v>3075</v>
      </c>
      <c r="Q2114" t="s">
        <v>1823</v>
      </c>
      <c r="R2114" t="s">
        <v>630</v>
      </c>
    </row>
    <row r="2115" spans="1:18" x14ac:dyDescent="0.25">
      <c r="A2115" s="144" t="s">
        <v>14990</v>
      </c>
      <c r="B2115" s="144" t="s">
        <v>885</v>
      </c>
      <c r="C2115" s="144" t="s">
        <v>1817</v>
      </c>
      <c r="D2115" s="144" t="s">
        <v>1818</v>
      </c>
      <c r="E2115" s="144" t="s">
        <v>1955</v>
      </c>
      <c r="F2115" s="144"/>
      <c r="G2115" s="144" t="s">
        <v>1786</v>
      </c>
      <c r="H2115" s="144" t="s">
        <v>1787</v>
      </c>
      <c r="I2115" s="144" t="s">
        <v>5547</v>
      </c>
      <c r="J2115" s="144" t="s">
        <v>1817</v>
      </c>
      <c r="K2115" s="144"/>
      <c r="L2115" s="144"/>
      <c r="M2115" s="144" t="s">
        <v>6802</v>
      </c>
      <c r="N2115" s="145">
        <v>60</v>
      </c>
      <c r="O2115" s="146" t="b">
        <v>0</v>
      </c>
      <c r="P2115" s="144" t="s">
        <v>3075</v>
      </c>
      <c r="Q2115" t="s">
        <v>1823</v>
      </c>
      <c r="R2115" t="s">
        <v>630</v>
      </c>
    </row>
    <row r="2116" spans="1:18" x14ac:dyDescent="0.25">
      <c r="A2116" s="144" t="s">
        <v>14263</v>
      </c>
      <c r="B2116" s="144" t="s">
        <v>883</v>
      </c>
      <c r="C2116" s="144" t="s">
        <v>1817</v>
      </c>
      <c r="D2116" s="144" t="s">
        <v>1818</v>
      </c>
      <c r="E2116" s="144" t="s">
        <v>2030</v>
      </c>
      <c r="F2116" s="144"/>
      <c r="G2116" s="144" t="s">
        <v>70</v>
      </c>
      <c r="H2116" s="144" t="s">
        <v>1779</v>
      </c>
      <c r="I2116" s="144" t="s">
        <v>5547</v>
      </c>
      <c r="J2116" s="144" t="s">
        <v>1817</v>
      </c>
      <c r="K2116" s="144"/>
      <c r="L2116" s="144"/>
      <c r="M2116" s="144" t="s">
        <v>6803</v>
      </c>
      <c r="N2116" s="145">
        <v>60</v>
      </c>
      <c r="O2116" s="146" t="b">
        <v>0</v>
      </c>
      <c r="P2116" s="144" t="s">
        <v>3075</v>
      </c>
      <c r="Q2116" t="s">
        <v>1823</v>
      </c>
      <c r="R2116" t="s">
        <v>630</v>
      </c>
    </row>
    <row r="2117" spans="1:18" x14ac:dyDescent="0.25">
      <c r="A2117" s="144" t="s">
        <v>14991</v>
      </c>
      <c r="B2117" s="144" t="s">
        <v>885</v>
      </c>
      <c r="C2117" s="144" t="s">
        <v>1817</v>
      </c>
      <c r="D2117" s="144" t="s">
        <v>1818</v>
      </c>
      <c r="E2117" s="144" t="s">
        <v>1955</v>
      </c>
      <c r="F2117" s="144"/>
      <c r="G2117" s="144" t="s">
        <v>1786</v>
      </c>
      <c r="H2117" s="144" t="s">
        <v>1787</v>
      </c>
      <c r="I2117" s="144" t="s">
        <v>5547</v>
      </c>
      <c r="J2117" s="144" t="s">
        <v>1817</v>
      </c>
      <c r="K2117" s="144"/>
      <c r="L2117" s="144"/>
      <c r="M2117" s="144" t="s">
        <v>6804</v>
      </c>
      <c r="N2117" s="145">
        <v>60</v>
      </c>
      <c r="O2117" s="146" t="b">
        <v>0</v>
      </c>
      <c r="P2117" s="144" t="s">
        <v>3075</v>
      </c>
      <c r="Q2117" t="s">
        <v>1823</v>
      </c>
      <c r="R2117" t="s">
        <v>630</v>
      </c>
    </row>
    <row r="2118" spans="1:18" x14ac:dyDescent="0.25">
      <c r="A2118" s="144" t="s">
        <v>14837</v>
      </c>
      <c r="B2118" s="144" t="s">
        <v>885</v>
      </c>
      <c r="C2118" s="144" t="s">
        <v>1817</v>
      </c>
      <c r="D2118" s="144" t="s">
        <v>1818</v>
      </c>
      <c r="E2118" s="144" t="s">
        <v>1858</v>
      </c>
      <c r="F2118" s="144"/>
      <c r="G2118" s="144" t="s">
        <v>1786</v>
      </c>
      <c r="H2118" s="144" t="s">
        <v>1787</v>
      </c>
      <c r="I2118" s="144" t="s">
        <v>5547</v>
      </c>
      <c r="J2118" s="144" t="s">
        <v>1817</v>
      </c>
      <c r="K2118" s="144"/>
      <c r="L2118" s="144"/>
      <c r="M2118" s="144" t="s">
        <v>6805</v>
      </c>
      <c r="N2118" s="145">
        <v>60</v>
      </c>
      <c r="O2118" s="146" t="b">
        <v>0</v>
      </c>
      <c r="P2118" s="144" t="s">
        <v>3075</v>
      </c>
      <c r="Q2118" t="s">
        <v>1823</v>
      </c>
      <c r="R2118" t="s">
        <v>630</v>
      </c>
    </row>
    <row r="2119" spans="1:18" x14ac:dyDescent="0.25">
      <c r="A2119" s="144" t="s">
        <v>14459</v>
      </c>
      <c r="B2119" s="144" t="s">
        <v>885</v>
      </c>
      <c r="C2119" s="144" t="s">
        <v>1817</v>
      </c>
      <c r="D2119" s="144" t="s">
        <v>1818</v>
      </c>
      <c r="E2119" s="144" t="s">
        <v>1971</v>
      </c>
      <c r="F2119" s="144"/>
      <c r="G2119" s="144" t="s">
        <v>71</v>
      </c>
      <c r="H2119" s="144" t="s">
        <v>1777</v>
      </c>
      <c r="I2119" s="144" t="s">
        <v>5547</v>
      </c>
      <c r="J2119" s="144" t="s">
        <v>1817</v>
      </c>
      <c r="K2119" s="144"/>
      <c r="L2119" s="144"/>
      <c r="M2119" s="144" t="s">
        <v>6806</v>
      </c>
      <c r="N2119" s="145">
        <v>60</v>
      </c>
      <c r="O2119" s="146" t="b">
        <v>0</v>
      </c>
      <c r="P2119" s="144" t="s">
        <v>3075</v>
      </c>
      <c r="Q2119" t="s">
        <v>1823</v>
      </c>
      <c r="R2119" t="s">
        <v>630</v>
      </c>
    </row>
    <row r="2120" spans="1:18" x14ac:dyDescent="0.25">
      <c r="A2120" s="144" t="s">
        <v>14992</v>
      </c>
      <c r="B2120" s="144" t="s">
        <v>885</v>
      </c>
      <c r="C2120" s="144" t="s">
        <v>631</v>
      </c>
      <c r="D2120" s="144" t="s">
        <v>1818</v>
      </c>
      <c r="E2120" s="144" t="s">
        <v>1955</v>
      </c>
      <c r="F2120" s="144"/>
      <c r="G2120" s="144" t="s">
        <v>1786</v>
      </c>
      <c r="H2120" s="144" t="s">
        <v>1787</v>
      </c>
      <c r="I2120" s="144" t="s">
        <v>5547</v>
      </c>
      <c r="J2120" s="144" t="s">
        <v>1817</v>
      </c>
      <c r="K2120" s="144"/>
      <c r="L2120" s="144"/>
      <c r="M2120" s="144" t="s">
        <v>6807</v>
      </c>
      <c r="N2120" s="145">
        <v>60</v>
      </c>
      <c r="O2120" s="146" t="b">
        <v>0</v>
      </c>
      <c r="P2120" s="144" t="s">
        <v>3075</v>
      </c>
      <c r="Q2120" t="s">
        <v>1823</v>
      </c>
      <c r="R2120" t="s">
        <v>630</v>
      </c>
    </row>
    <row r="2121" spans="1:18" x14ac:dyDescent="0.25">
      <c r="A2121" s="144" t="s">
        <v>14149</v>
      </c>
      <c r="B2121" s="144" t="s">
        <v>885</v>
      </c>
      <c r="C2121" s="144" t="s">
        <v>1817</v>
      </c>
      <c r="D2121" s="144" t="s">
        <v>1818</v>
      </c>
      <c r="E2121" s="144" t="s">
        <v>2734</v>
      </c>
      <c r="F2121" s="144"/>
      <c r="G2121" s="144" t="s">
        <v>1786</v>
      </c>
      <c r="H2121" s="144" t="s">
        <v>1787</v>
      </c>
      <c r="I2121" s="144" t="s">
        <v>5547</v>
      </c>
      <c r="J2121" s="144" t="s">
        <v>1817</v>
      </c>
      <c r="K2121" s="144"/>
      <c r="L2121" s="144"/>
      <c r="M2121" s="144" t="s">
        <v>6808</v>
      </c>
      <c r="N2121" s="145">
        <v>60</v>
      </c>
      <c r="O2121" s="146" t="b">
        <v>0</v>
      </c>
      <c r="P2121" s="144" t="s">
        <v>3075</v>
      </c>
      <c r="Q2121" t="s">
        <v>1823</v>
      </c>
      <c r="R2121" t="s">
        <v>630</v>
      </c>
    </row>
    <row r="2122" spans="1:18" x14ac:dyDescent="0.25">
      <c r="A2122" s="144" t="s">
        <v>14150</v>
      </c>
      <c r="B2122" s="144" t="s">
        <v>885</v>
      </c>
      <c r="C2122" s="144" t="s">
        <v>1817</v>
      </c>
      <c r="D2122" s="144" t="s">
        <v>1818</v>
      </c>
      <c r="E2122" s="144" t="s">
        <v>2734</v>
      </c>
      <c r="F2122" s="144"/>
      <c r="G2122" s="144" t="s">
        <v>1786</v>
      </c>
      <c r="H2122" s="144" t="s">
        <v>1787</v>
      </c>
      <c r="I2122" s="144" t="s">
        <v>5547</v>
      </c>
      <c r="J2122" s="144" t="s">
        <v>1817</v>
      </c>
      <c r="K2122" s="144"/>
      <c r="L2122" s="144"/>
      <c r="M2122" s="144" t="s">
        <v>6809</v>
      </c>
      <c r="N2122" s="145">
        <v>60</v>
      </c>
      <c r="O2122" s="146" t="b">
        <v>0</v>
      </c>
      <c r="P2122" s="144" t="s">
        <v>3075</v>
      </c>
      <c r="Q2122" t="s">
        <v>1823</v>
      </c>
      <c r="R2122" t="s">
        <v>630</v>
      </c>
    </row>
    <row r="2123" spans="1:18" x14ac:dyDescent="0.25">
      <c r="A2123" s="144" t="s">
        <v>14231</v>
      </c>
      <c r="B2123" s="144" t="s">
        <v>885</v>
      </c>
      <c r="C2123" s="144" t="s">
        <v>1817</v>
      </c>
      <c r="D2123" s="144" t="s">
        <v>1818</v>
      </c>
      <c r="E2123" s="144" t="s">
        <v>1930</v>
      </c>
      <c r="F2123" s="144"/>
      <c r="G2123" s="144" t="s">
        <v>71</v>
      </c>
      <c r="H2123" s="144" t="s">
        <v>1777</v>
      </c>
      <c r="I2123" s="144" t="s">
        <v>5547</v>
      </c>
      <c r="J2123" s="144" t="s">
        <v>1817</v>
      </c>
      <c r="K2123" s="144"/>
      <c r="L2123" s="144"/>
      <c r="M2123" s="144" t="s">
        <v>6810</v>
      </c>
      <c r="N2123" s="145">
        <v>60</v>
      </c>
      <c r="O2123" s="146" t="b">
        <v>0</v>
      </c>
      <c r="P2123" s="144" t="s">
        <v>3075</v>
      </c>
      <c r="Q2123" t="s">
        <v>1823</v>
      </c>
      <c r="R2123" t="s">
        <v>630</v>
      </c>
    </row>
    <row r="2124" spans="1:18" x14ac:dyDescent="0.25">
      <c r="A2124" s="144" t="s">
        <v>14677</v>
      </c>
      <c r="B2124" s="144" t="s">
        <v>885</v>
      </c>
      <c r="C2124" s="144" t="s">
        <v>1817</v>
      </c>
      <c r="D2124" s="144" t="s">
        <v>1818</v>
      </c>
      <c r="E2124" s="144" t="s">
        <v>1938</v>
      </c>
      <c r="F2124" s="144"/>
      <c r="G2124" s="144" t="s">
        <v>70</v>
      </c>
      <c r="H2124" s="144" t="s">
        <v>1779</v>
      </c>
      <c r="I2124" s="144" t="s">
        <v>5547</v>
      </c>
      <c r="J2124" s="144" t="s">
        <v>1817</v>
      </c>
      <c r="K2124" s="144"/>
      <c r="L2124" s="144"/>
      <c r="M2124" s="144" t="s">
        <v>6811</v>
      </c>
      <c r="N2124" s="145">
        <v>60</v>
      </c>
      <c r="O2124" s="146" t="b">
        <v>0</v>
      </c>
      <c r="P2124" s="144" t="s">
        <v>3075</v>
      </c>
      <c r="Q2124" t="s">
        <v>1823</v>
      </c>
      <c r="R2124" t="s">
        <v>630</v>
      </c>
    </row>
    <row r="2125" spans="1:18" x14ac:dyDescent="0.25">
      <c r="A2125" s="144" t="s">
        <v>13795</v>
      </c>
      <c r="B2125" s="144" t="s">
        <v>885</v>
      </c>
      <c r="C2125" s="144" t="s">
        <v>1817</v>
      </c>
      <c r="D2125" s="144" t="s">
        <v>1818</v>
      </c>
      <c r="E2125" s="144" t="s">
        <v>1886</v>
      </c>
      <c r="F2125" s="144"/>
      <c r="G2125" s="144" t="s">
        <v>1786</v>
      </c>
      <c r="H2125" s="144" t="s">
        <v>1787</v>
      </c>
      <c r="I2125" s="144" t="s">
        <v>5547</v>
      </c>
      <c r="J2125" s="144" t="s">
        <v>1817</v>
      </c>
      <c r="K2125" s="144"/>
      <c r="L2125" s="144"/>
      <c r="M2125" s="144" t="s">
        <v>6812</v>
      </c>
      <c r="N2125" s="145">
        <v>60</v>
      </c>
      <c r="O2125" s="146" t="b">
        <v>0</v>
      </c>
      <c r="P2125" s="144" t="s">
        <v>3075</v>
      </c>
      <c r="Q2125" t="s">
        <v>1823</v>
      </c>
      <c r="R2125" t="s">
        <v>630</v>
      </c>
    </row>
    <row r="2126" spans="1:18" x14ac:dyDescent="0.25">
      <c r="A2126" s="144" t="s">
        <v>13949</v>
      </c>
      <c r="B2126" s="144" t="s">
        <v>885</v>
      </c>
      <c r="C2126" s="144" t="s">
        <v>1817</v>
      </c>
      <c r="D2126" s="144" t="s">
        <v>1818</v>
      </c>
      <c r="E2126" s="144" t="s">
        <v>1832</v>
      </c>
      <c r="F2126" s="144"/>
      <c r="G2126" s="144" t="s">
        <v>70</v>
      </c>
      <c r="H2126" s="144" t="s">
        <v>1779</v>
      </c>
      <c r="I2126" s="144" t="s">
        <v>5547</v>
      </c>
      <c r="J2126" s="144" t="s">
        <v>1817</v>
      </c>
      <c r="K2126" s="144"/>
      <c r="L2126" s="144"/>
      <c r="M2126" s="144" t="s">
        <v>6813</v>
      </c>
      <c r="N2126" s="145">
        <v>60</v>
      </c>
      <c r="O2126" s="146" t="b">
        <v>0</v>
      </c>
      <c r="P2126" s="144" t="s">
        <v>3075</v>
      </c>
      <c r="Q2126" t="s">
        <v>1823</v>
      </c>
      <c r="R2126" t="s">
        <v>630</v>
      </c>
    </row>
    <row r="2127" spans="1:18" x14ac:dyDescent="0.25">
      <c r="A2127" s="144" t="s">
        <v>14151</v>
      </c>
      <c r="B2127" s="144" t="s">
        <v>885</v>
      </c>
      <c r="C2127" s="144" t="s">
        <v>1817</v>
      </c>
      <c r="D2127" s="144" t="s">
        <v>1818</v>
      </c>
      <c r="E2127" s="144" t="s">
        <v>2734</v>
      </c>
      <c r="F2127" s="144"/>
      <c r="G2127" s="144" t="s">
        <v>1786</v>
      </c>
      <c r="H2127" s="144" t="s">
        <v>1787</v>
      </c>
      <c r="I2127" s="144" t="s">
        <v>5547</v>
      </c>
      <c r="J2127" s="144" t="s">
        <v>1817</v>
      </c>
      <c r="K2127" s="144"/>
      <c r="L2127" s="144"/>
      <c r="M2127" s="144" t="s">
        <v>6814</v>
      </c>
      <c r="N2127" s="145">
        <v>60</v>
      </c>
      <c r="O2127" s="146" t="b">
        <v>0</v>
      </c>
      <c r="P2127" s="144" t="s">
        <v>3075</v>
      </c>
      <c r="Q2127" t="s">
        <v>1823</v>
      </c>
      <c r="R2127" t="s">
        <v>630</v>
      </c>
    </row>
    <row r="2128" spans="1:18" x14ac:dyDescent="0.25">
      <c r="A2128" s="144" t="s">
        <v>14152</v>
      </c>
      <c r="B2128" s="144" t="s">
        <v>885</v>
      </c>
      <c r="C2128" s="144" t="s">
        <v>1817</v>
      </c>
      <c r="D2128" s="144" t="s">
        <v>1818</v>
      </c>
      <c r="E2128" s="144" t="s">
        <v>2734</v>
      </c>
      <c r="F2128" s="144"/>
      <c r="G2128" s="144" t="s">
        <v>1786</v>
      </c>
      <c r="H2128" s="144" t="s">
        <v>1787</v>
      </c>
      <c r="I2128" s="144" t="s">
        <v>5547</v>
      </c>
      <c r="J2128" s="144" t="s">
        <v>1817</v>
      </c>
      <c r="K2128" s="144"/>
      <c r="L2128" s="144"/>
      <c r="M2128" s="144" t="s">
        <v>6815</v>
      </c>
      <c r="N2128" s="145">
        <v>60</v>
      </c>
      <c r="O2128" s="146" t="b">
        <v>0</v>
      </c>
      <c r="P2128" s="144" t="s">
        <v>3075</v>
      </c>
      <c r="Q2128" t="s">
        <v>1823</v>
      </c>
      <c r="R2128" t="s">
        <v>630</v>
      </c>
    </row>
    <row r="2129" spans="1:18" x14ac:dyDescent="0.25">
      <c r="A2129" s="144" t="s">
        <v>13850</v>
      </c>
      <c r="B2129" s="144" t="s">
        <v>885</v>
      </c>
      <c r="C2129" s="144" t="s">
        <v>1817</v>
      </c>
      <c r="D2129" s="144" t="s">
        <v>1818</v>
      </c>
      <c r="E2129" s="144" t="s">
        <v>2086</v>
      </c>
      <c r="F2129" s="144"/>
      <c r="G2129" s="144" t="s">
        <v>70</v>
      </c>
      <c r="H2129" s="144" t="s">
        <v>1779</v>
      </c>
      <c r="I2129" s="144" t="s">
        <v>5547</v>
      </c>
      <c r="J2129" s="144" t="s">
        <v>1817</v>
      </c>
      <c r="K2129" s="144"/>
      <c r="L2129" s="144"/>
      <c r="M2129" s="144" t="s">
        <v>6816</v>
      </c>
      <c r="N2129" s="145">
        <v>60</v>
      </c>
      <c r="O2129" s="146" t="b">
        <v>0</v>
      </c>
      <c r="P2129" s="144" t="s">
        <v>3075</v>
      </c>
      <c r="Q2129" t="s">
        <v>1823</v>
      </c>
      <c r="R2129" t="s">
        <v>630</v>
      </c>
    </row>
    <row r="2130" spans="1:18" x14ac:dyDescent="0.25">
      <c r="A2130" s="144" t="s">
        <v>14023</v>
      </c>
      <c r="B2130" s="144" t="s">
        <v>885</v>
      </c>
      <c r="C2130" s="144" t="s">
        <v>1817</v>
      </c>
      <c r="D2130" s="144" t="s">
        <v>1818</v>
      </c>
      <c r="E2130" s="144" t="s">
        <v>2053</v>
      </c>
      <c r="F2130" s="144"/>
      <c r="G2130" s="144" t="s">
        <v>71</v>
      </c>
      <c r="H2130" s="144" t="s">
        <v>1777</v>
      </c>
      <c r="I2130" s="144" t="s">
        <v>5547</v>
      </c>
      <c r="J2130" s="144" t="s">
        <v>1817</v>
      </c>
      <c r="K2130" s="144"/>
      <c r="L2130" s="144"/>
      <c r="M2130" s="144" t="s">
        <v>6817</v>
      </c>
      <c r="N2130" s="145">
        <v>60</v>
      </c>
      <c r="O2130" s="146" t="b">
        <v>0</v>
      </c>
      <c r="P2130" s="144" t="s">
        <v>3075</v>
      </c>
      <c r="Q2130" t="s">
        <v>1823</v>
      </c>
      <c r="R2130" t="s">
        <v>630</v>
      </c>
    </row>
    <row r="2131" spans="1:18" x14ac:dyDescent="0.25">
      <c r="A2131" s="144" t="s">
        <v>14153</v>
      </c>
      <c r="B2131" s="144" t="s">
        <v>885</v>
      </c>
      <c r="C2131" s="144" t="s">
        <v>1817</v>
      </c>
      <c r="D2131" s="144" t="s">
        <v>1818</v>
      </c>
      <c r="E2131" s="144" t="s">
        <v>2734</v>
      </c>
      <c r="F2131" s="144"/>
      <c r="G2131" s="144" t="s">
        <v>1786</v>
      </c>
      <c r="H2131" s="144" t="s">
        <v>1787</v>
      </c>
      <c r="I2131" s="144" t="s">
        <v>5547</v>
      </c>
      <c r="J2131" s="144" t="s">
        <v>1817</v>
      </c>
      <c r="K2131" s="144"/>
      <c r="L2131" s="144"/>
      <c r="M2131" s="144" t="s">
        <v>6818</v>
      </c>
      <c r="N2131" s="145">
        <v>60</v>
      </c>
      <c r="O2131" s="146" t="b">
        <v>0</v>
      </c>
      <c r="P2131" s="144" t="s">
        <v>3075</v>
      </c>
      <c r="Q2131" t="s">
        <v>1823</v>
      </c>
      <c r="R2131" t="s">
        <v>630</v>
      </c>
    </row>
    <row r="2132" spans="1:18" x14ac:dyDescent="0.25">
      <c r="A2132" s="144" t="s">
        <v>14154</v>
      </c>
      <c r="B2132" s="144" t="s">
        <v>885</v>
      </c>
      <c r="C2132" s="144" t="s">
        <v>1817</v>
      </c>
      <c r="D2132" s="144" t="s">
        <v>1818</v>
      </c>
      <c r="E2132" s="144" t="s">
        <v>2734</v>
      </c>
      <c r="F2132" s="144"/>
      <c r="G2132" s="144" t="s">
        <v>1786</v>
      </c>
      <c r="H2132" s="144" t="s">
        <v>1787</v>
      </c>
      <c r="I2132" s="144" t="s">
        <v>5547</v>
      </c>
      <c r="J2132" s="144" t="s">
        <v>1817</v>
      </c>
      <c r="K2132" s="144"/>
      <c r="L2132" s="144"/>
      <c r="M2132" s="144" t="s">
        <v>6819</v>
      </c>
      <c r="N2132" s="145">
        <v>60</v>
      </c>
      <c r="O2132" s="146" t="b">
        <v>0</v>
      </c>
      <c r="P2132" s="144" t="s">
        <v>3075</v>
      </c>
      <c r="Q2132" t="s">
        <v>1823</v>
      </c>
      <c r="R2132" t="s">
        <v>630</v>
      </c>
    </row>
    <row r="2133" spans="1:18" x14ac:dyDescent="0.25">
      <c r="A2133" s="144" t="s">
        <v>14531</v>
      </c>
      <c r="B2133" s="144" t="s">
        <v>885</v>
      </c>
      <c r="C2133" s="144" t="s">
        <v>1817</v>
      </c>
      <c r="D2133" s="144" t="s">
        <v>1818</v>
      </c>
      <c r="E2133" s="144" t="s">
        <v>1881</v>
      </c>
      <c r="F2133" s="144"/>
      <c r="G2133" s="144" t="s">
        <v>71</v>
      </c>
      <c r="H2133" s="144" t="s">
        <v>1777</v>
      </c>
      <c r="I2133" s="144" t="s">
        <v>5547</v>
      </c>
      <c r="J2133" s="144" t="s">
        <v>1817</v>
      </c>
      <c r="K2133" s="144"/>
      <c r="L2133" s="144"/>
      <c r="M2133" s="144" t="s">
        <v>6820</v>
      </c>
      <c r="N2133" s="145">
        <v>60</v>
      </c>
      <c r="O2133" s="146" t="b">
        <v>0</v>
      </c>
      <c r="P2133" s="144" t="s">
        <v>3075</v>
      </c>
      <c r="Q2133" t="s">
        <v>1823</v>
      </c>
      <c r="R2133" t="s">
        <v>630</v>
      </c>
    </row>
    <row r="2134" spans="1:18" x14ac:dyDescent="0.25">
      <c r="A2134" s="144" t="s">
        <v>13851</v>
      </c>
      <c r="B2134" s="144" t="s">
        <v>883</v>
      </c>
      <c r="C2134" s="144" t="s">
        <v>1817</v>
      </c>
      <c r="D2134" s="144" t="s">
        <v>1818</v>
      </c>
      <c r="E2134" s="144" t="s">
        <v>2086</v>
      </c>
      <c r="F2134" s="144"/>
      <c r="G2134" s="144" t="s">
        <v>70</v>
      </c>
      <c r="H2134" s="144" t="s">
        <v>1779</v>
      </c>
      <c r="I2134" s="144" t="s">
        <v>5547</v>
      </c>
      <c r="J2134" s="144" t="s">
        <v>1817</v>
      </c>
      <c r="K2134" s="144"/>
      <c r="L2134" s="144"/>
      <c r="M2134" s="144" t="s">
        <v>6821</v>
      </c>
      <c r="N2134" s="145">
        <v>60</v>
      </c>
      <c r="O2134" s="146" t="b">
        <v>0</v>
      </c>
      <c r="P2134" s="144" t="s">
        <v>3075</v>
      </c>
      <c r="Q2134" t="s">
        <v>1823</v>
      </c>
      <c r="R2134" t="s">
        <v>630</v>
      </c>
    </row>
    <row r="2135" spans="1:18" x14ac:dyDescent="0.25">
      <c r="A2135" s="144" t="s">
        <v>14155</v>
      </c>
      <c r="B2135" s="144" t="s">
        <v>885</v>
      </c>
      <c r="C2135" s="144" t="s">
        <v>1817</v>
      </c>
      <c r="D2135" s="144" t="s">
        <v>1818</v>
      </c>
      <c r="E2135" s="144" t="s">
        <v>2734</v>
      </c>
      <c r="F2135" s="144"/>
      <c r="G2135" s="144" t="s">
        <v>1786</v>
      </c>
      <c r="H2135" s="144" t="s">
        <v>1787</v>
      </c>
      <c r="I2135" s="144" t="s">
        <v>5547</v>
      </c>
      <c r="J2135" s="144" t="s">
        <v>1817</v>
      </c>
      <c r="K2135" s="144"/>
      <c r="L2135" s="144"/>
      <c r="M2135" s="144" t="s">
        <v>6822</v>
      </c>
      <c r="N2135" s="145">
        <v>60</v>
      </c>
      <c r="O2135" s="146" t="b">
        <v>0</v>
      </c>
      <c r="P2135" s="144" t="s">
        <v>3075</v>
      </c>
      <c r="Q2135" t="s">
        <v>1823</v>
      </c>
      <c r="R2135" t="s">
        <v>630</v>
      </c>
    </row>
    <row r="2136" spans="1:18" x14ac:dyDescent="0.25">
      <c r="A2136" s="144" t="s">
        <v>14156</v>
      </c>
      <c r="B2136" s="144" t="s">
        <v>885</v>
      </c>
      <c r="C2136" s="144" t="s">
        <v>1817</v>
      </c>
      <c r="D2136" s="144" t="s">
        <v>1818</v>
      </c>
      <c r="E2136" s="144" t="s">
        <v>2734</v>
      </c>
      <c r="F2136" s="144"/>
      <c r="G2136" s="144" t="s">
        <v>70</v>
      </c>
      <c r="H2136" s="144" t="s">
        <v>1779</v>
      </c>
      <c r="I2136" s="144" t="s">
        <v>5547</v>
      </c>
      <c r="J2136" s="144" t="s">
        <v>1817</v>
      </c>
      <c r="K2136" s="144"/>
      <c r="L2136" s="144"/>
      <c r="M2136" s="144" t="s">
        <v>6823</v>
      </c>
      <c r="N2136" s="145">
        <v>60</v>
      </c>
      <c r="O2136" s="146" t="b">
        <v>0</v>
      </c>
      <c r="P2136" s="144" t="s">
        <v>3075</v>
      </c>
      <c r="Q2136" t="s">
        <v>1823</v>
      </c>
      <c r="R2136" t="s">
        <v>630</v>
      </c>
    </row>
    <row r="2137" spans="1:18" x14ac:dyDescent="0.25">
      <c r="A2137" s="144" t="s">
        <v>13852</v>
      </c>
      <c r="B2137" s="144" t="s">
        <v>885</v>
      </c>
      <c r="C2137" s="144" t="s">
        <v>1817</v>
      </c>
      <c r="D2137" s="144" t="s">
        <v>1818</v>
      </c>
      <c r="E2137" s="144" t="s">
        <v>2086</v>
      </c>
      <c r="F2137" s="144"/>
      <c r="G2137" s="144" t="s">
        <v>70</v>
      </c>
      <c r="H2137" s="144" t="s">
        <v>1779</v>
      </c>
      <c r="I2137" s="144" t="s">
        <v>5547</v>
      </c>
      <c r="J2137" s="144" t="s">
        <v>1817</v>
      </c>
      <c r="K2137" s="144"/>
      <c r="L2137" s="144"/>
      <c r="M2137" s="144" t="s">
        <v>6824</v>
      </c>
      <c r="N2137" s="145">
        <v>60</v>
      </c>
      <c r="O2137" s="146" t="b">
        <v>0</v>
      </c>
      <c r="P2137" s="144" t="s">
        <v>3075</v>
      </c>
      <c r="Q2137" t="s">
        <v>1823</v>
      </c>
      <c r="R2137" t="s">
        <v>630</v>
      </c>
    </row>
    <row r="2138" spans="1:18" x14ac:dyDescent="0.25">
      <c r="A2138" s="144" t="s">
        <v>13950</v>
      </c>
      <c r="B2138" s="144" t="s">
        <v>885</v>
      </c>
      <c r="C2138" s="144" t="s">
        <v>1817</v>
      </c>
      <c r="D2138" s="144" t="s">
        <v>1818</v>
      </c>
      <c r="E2138" s="144" t="s">
        <v>1832</v>
      </c>
      <c r="F2138" s="144"/>
      <c r="G2138" s="144" t="s">
        <v>70</v>
      </c>
      <c r="H2138" s="144" t="s">
        <v>1779</v>
      </c>
      <c r="I2138" s="144" t="s">
        <v>5547</v>
      </c>
      <c r="J2138" s="144" t="s">
        <v>1817</v>
      </c>
      <c r="K2138" s="144"/>
      <c r="L2138" s="144"/>
      <c r="M2138" s="144" t="s">
        <v>6825</v>
      </c>
      <c r="N2138" s="145">
        <v>60</v>
      </c>
      <c r="O2138" s="146" t="b">
        <v>0</v>
      </c>
      <c r="P2138" s="144" t="s">
        <v>3075</v>
      </c>
      <c r="Q2138" t="s">
        <v>1823</v>
      </c>
      <c r="R2138" t="s">
        <v>630</v>
      </c>
    </row>
    <row r="2139" spans="1:18" x14ac:dyDescent="0.25">
      <c r="A2139" s="144" t="s">
        <v>13796</v>
      </c>
      <c r="B2139" s="144" t="s">
        <v>885</v>
      </c>
      <c r="C2139" s="144" t="s">
        <v>1817</v>
      </c>
      <c r="D2139" s="144" t="s">
        <v>1818</v>
      </c>
      <c r="E2139" s="144" t="s">
        <v>1886</v>
      </c>
      <c r="F2139" s="144"/>
      <c r="G2139" s="144" t="s">
        <v>1786</v>
      </c>
      <c r="H2139" s="144" t="s">
        <v>1787</v>
      </c>
      <c r="I2139" s="144" t="s">
        <v>5547</v>
      </c>
      <c r="J2139" s="144" t="s">
        <v>1817</v>
      </c>
      <c r="K2139" s="144"/>
      <c r="L2139" s="144"/>
      <c r="M2139" s="144" t="s">
        <v>6826</v>
      </c>
      <c r="N2139" s="145">
        <v>60</v>
      </c>
      <c r="O2139" s="146" t="b">
        <v>0</v>
      </c>
      <c r="P2139" s="144" t="s">
        <v>3075</v>
      </c>
      <c r="Q2139" t="s">
        <v>1823</v>
      </c>
      <c r="R2139" t="s">
        <v>630</v>
      </c>
    </row>
    <row r="2140" spans="1:18" x14ac:dyDescent="0.25">
      <c r="A2140" s="144" t="s">
        <v>14915</v>
      </c>
      <c r="B2140" s="144" t="s">
        <v>885</v>
      </c>
      <c r="C2140" s="144" t="s">
        <v>1817</v>
      </c>
      <c r="D2140" s="144" t="s">
        <v>1818</v>
      </c>
      <c r="E2140" s="144" t="s">
        <v>6058</v>
      </c>
      <c r="F2140" s="144"/>
      <c r="G2140" s="144" t="s">
        <v>1786</v>
      </c>
      <c r="H2140" s="144" t="s">
        <v>1787</v>
      </c>
      <c r="I2140" s="144" t="s">
        <v>5547</v>
      </c>
      <c r="J2140" s="144" t="s">
        <v>1817</v>
      </c>
      <c r="K2140" s="144"/>
      <c r="L2140" s="144"/>
      <c r="M2140" s="144" t="s">
        <v>6827</v>
      </c>
      <c r="N2140" s="145">
        <v>60</v>
      </c>
      <c r="O2140" s="146" t="b">
        <v>0</v>
      </c>
      <c r="P2140" s="144" t="s">
        <v>3075</v>
      </c>
      <c r="Q2140" t="s">
        <v>1823</v>
      </c>
      <c r="R2140" t="s">
        <v>630</v>
      </c>
    </row>
    <row r="2141" spans="1:18" x14ac:dyDescent="0.25">
      <c r="A2141" s="144" t="s">
        <v>14993</v>
      </c>
      <c r="B2141" s="144" t="s">
        <v>885</v>
      </c>
      <c r="C2141" s="144" t="s">
        <v>1817</v>
      </c>
      <c r="D2141" s="144" t="s">
        <v>1818</v>
      </c>
      <c r="E2141" s="144" t="s">
        <v>1955</v>
      </c>
      <c r="F2141" s="144"/>
      <c r="G2141" s="144" t="s">
        <v>1786</v>
      </c>
      <c r="H2141" s="144" t="s">
        <v>1787</v>
      </c>
      <c r="I2141" s="144" t="s">
        <v>5547</v>
      </c>
      <c r="J2141" s="144" t="s">
        <v>1817</v>
      </c>
      <c r="K2141" s="144"/>
      <c r="L2141" s="144"/>
      <c r="M2141" s="144" t="s">
        <v>6828</v>
      </c>
      <c r="N2141" s="145">
        <v>60</v>
      </c>
      <c r="O2141" s="146" t="b">
        <v>0</v>
      </c>
      <c r="P2141" s="144" t="s">
        <v>3075</v>
      </c>
      <c r="Q2141" t="s">
        <v>1823</v>
      </c>
      <c r="R2141" t="s">
        <v>630</v>
      </c>
    </row>
    <row r="2142" spans="1:18" x14ac:dyDescent="0.25">
      <c r="A2142" s="144" t="s">
        <v>14157</v>
      </c>
      <c r="B2142" s="144" t="s">
        <v>885</v>
      </c>
      <c r="C2142" s="144" t="s">
        <v>1817</v>
      </c>
      <c r="D2142" s="144" t="s">
        <v>1818</v>
      </c>
      <c r="E2142" s="144" t="s">
        <v>2734</v>
      </c>
      <c r="F2142" s="144"/>
      <c r="G2142" s="144" t="s">
        <v>71</v>
      </c>
      <c r="H2142" s="144" t="s">
        <v>1777</v>
      </c>
      <c r="I2142" s="144" t="s">
        <v>5547</v>
      </c>
      <c r="J2142" s="144" t="s">
        <v>1817</v>
      </c>
      <c r="K2142" s="144"/>
      <c r="L2142" s="144"/>
      <c r="M2142" s="144" t="s">
        <v>6830</v>
      </c>
      <c r="N2142" s="145">
        <v>60</v>
      </c>
      <c r="O2142" s="146" t="b">
        <v>0</v>
      </c>
      <c r="P2142" s="144" t="s">
        <v>3075</v>
      </c>
      <c r="Q2142" t="s">
        <v>1823</v>
      </c>
      <c r="R2142" t="s">
        <v>630</v>
      </c>
    </row>
    <row r="2143" spans="1:18" x14ac:dyDescent="0.25">
      <c r="A2143" s="144" t="s">
        <v>13875</v>
      </c>
      <c r="B2143" s="144" t="s">
        <v>883</v>
      </c>
      <c r="C2143" s="144" t="s">
        <v>1817</v>
      </c>
      <c r="D2143" s="144" t="s">
        <v>1818</v>
      </c>
      <c r="E2143" s="144" t="s">
        <v>6045</v>
      </c>
      <c r="F2143" s="144"/>
      <c r="G2143" s="144" t="s">
        <v>70</v>
      </c>
      <c r="H2143" s="144" t="s">
        <v>1779</v>
      </c>
      <c r="I2143" s="144" t="s">
        <v>5547</v>
      </c>
      <c r="J2143" s="144" t="s">
        <v>1817</v>
      </c>
      <c r="K2143" s="144"/>
      <c r="L2143" s="144"/>
      <c r="M2143" s="144" t="s">
        <v>6831</v>
      </c>
      <c r="N2143" s="145">
        <v>60</v>
      </c>
      <c r="O2143" s="146" t="b">
        <v>0</v>
      </c>
      <c r="P2143" s="144" t="s">
        <v>3075</v>
      </c>
      <c r="Q2143" t="s">
        <v>1823</v>
      </c>
      <c r="R2143" t="s">
        <v>630</v>
      </c>
    </row>
    <row r="2144" spans="1:18" x14ac:dyDescent="0.25">
      <c r="A2144" s="144" t="s">
        <v>14838</v>
      </c>
      <c r="B2144" s="144" t="s">
        <v>885</v>
      </c>
      <c r="C2144" s="144" t="s">
        <v>1817</v>
      </c>
      <c r="D2144" s="144" t="s">
        <v>1818</v>
      </c>
      <c r="E2144" s="144" t="s">
        <v>1858</v>
      </c>
      <c r="F2144" s="144"/>
      <c r="G2144" s="144" t="s">
        <v>1786</v>
      </c>
      <c r="H2144" s="144" t="s">
        <v>1787</v>
      </c>
      <c r="I2144" s="144" t="s">
        <v>5547</v>
      </c>
      <c r="J2144" s="144" t="s">
        <v>1817</v>
      </c>
      <c r="K2144" s="144"/>
      <c r="L2144" s="144"/>
      <c r="M2144" s="144" t="s">
        <v>6832</v>
      </c>
      <c r="N2144" s="145">
        <v>60</v>
      </c>
      <c r="O2144" s="146" t="b">
        <v>0</v>
      </c>
      <c r="P2144" s="144" t="s">
        <v>3075</v>
      </c>
      <c r="Q2144" t="s">
        <v>1823</v>
      </c>
      <c r="R2144" t="s">
        <v>630</v>
      </c>
    </row>
    <row r="2145" spans="1:18" x14ac:dyDescent="0.25">
      <c r="A2145" s="144" t="s">
        <v>14158</v>
      </c>
      <c r="B2145" s="144" t="s">
        <v>885</v>
      </c>
      <c r="C2145" s="144" t="s">
        <v>1817</v>
      </c>
      <c r="D2145" s="144" t="s">
        <v>1818</v>
      </c>
      <c r="E2145" s="144" t="s">
        <v>2734</v>
      </c>
      <c r="F2145" s="144"/>
      <c r="G2145" s="144" t="s">
        <v>71</v>
      </c>
      <c r="H2145" s="144" t="s">
        <v>1777</v>
      </c>
      <c r="I2145" s="144" t="s">
        <v>5547</v>
      </c>
      <c r="J2145" s="144" t="s">
        <v>1817</v>
      </c>
      <c r="K2145" s="144"/>
      <c r="L2145" s="144"/>
      <c r="M2145" s="144" t="s">
        <v>6833</v>
      </c>
      <c r="N2145" s="145">
        <v>60</v>
      </c>
      <c r="O2145" s="146" t="b">
        <v>0</v>
      </c>
      <c r="P2145" s="144" t="s">
        <v>3075</v>
      </c>
      <c r="Q2145" t="s">
        <v>1823</v>
      </c>
      <c r="R2145" t="s">
        <v>630</v>
      </c>
    </row>
    <row r="2146" spans="1:18" x14ac:dyDescent="0.25">
      <c r="A2146" s="144" t="s">
        <v>14159</v>
      </c>
      <c r="B2146" s="144" t="s">
        <v>885</v>
      </c>
      <c r="C2146" s="144" t="s">
        <v>1817</v>
      </c>
      <c r="D2146" s="144" t="s">
        <v>1818</v>
      </c>
      <c r="E2146" s="144" t="s">
        <v>2734</v>
      </c>
      <c r="F2146" s="144"/>
      <c r="G2146" s="144" t="s">
        <v>1786</v>
      </c>
      <c r="H2146" s="144" t="s">
        <v>1787</v>
      </c>
      <c r="I2146" s="144" t="s">
        <v>5547</v>
      </c>
      <c r="J2146" s="144" t="s">
        <v>1817</v>
      </c>
      <c r="K2146" s="144"/>
      <c r="L2146" s="144"/>
      <c r="M2146" s="144" t="s">
        <v>6834</v>
      </c>
      <c r="N2146" s="145">
        <v>60</v>
      </c>
      <c r="O2146" s="146" t="b">
        <v>0</v>
      </c>
      <c r="P2146" s="144" t="s">
        <v>3075</v>
      </c>
      <c r="Q2146" t="s">
        <v>1823</v>
      </c>
      <c r="R2146" t="s">
        <v>630</v>
      </c>
    </row>
    <row r="2147" spans="1:18" x14ac:dyDescent="0.25">
      <c r="A2147" s="144" t="s">
        <v>14160</v>
      </c>
      <c r="B2147" s="144" t="s">
        <v>885</v>
      </c>
      <c r="C2147" s="144" t="s">
        <v>1817</v>
      </c>
      <c r="D2147" s="144" t="s">
        <v>1818</v>
      </c>
      <c r="E2147" s="144" t="s">
        <v>2734</v>
      </c>
      <c r="F2147" s="144"/>
      <c r="G2147" s="144" t="s">
        <v>1786</v>
      </c>
      <c r="H2147" s="144" t="s">
        <v>1787</v>
      </c>
      <c r="I2147" s="144" t="s">
        <v>5547</v>
      </c>
      <c r="J2147" s="144" t="s">
        <v>1817</v>
      </c>
      <c r="K2147" s="144"/>
      <c r="L2147" s="144"/>
      <c r="M2147" s="144" t="s">
        <v>6835</v>
      </c>
      <c r="N2147" s="145">
        <v>60</v>
      </c>
      <c r="O2147" s="146" t="b">
        <v>0</v>
      </c>
      <c r="P2147" s="144" t="s">
        <v>3075</v>
      </c>
      <c r="Q2147" t="s">
        <v>1823</v>
      </c>
      <c r="R2147" t="s">
        <v>630</v>
      </c>
    </row>
    <row r="2148" spans="1:18" x14ac:dyDescent="0.25">
      <c r="A2148" s="144" t="s">
        <v>14768</v>
      </c>
      <c r="B2148" s="144" t="s">
        <v>885</v>
      </c>
      <c r="C2148" s="144" t="s">
        <v>1817</v>
      </c>
      <c r="D2148" s="144" t="s">
        <v>1818</v>
      </c>
      <c r="E2148" s="144" t="s">
        <v>4064</v>
      </c>
      <c r="F2148" s="144"/>
      <c r="G2148" s="144" t="s">
        <v>71</v>
      </c>
      <c r="H2148" s="144" t="s">
        <v>1777</v>
      </c>
      <c r="I2148" s="144" t="s">
        <v>5959</v>
      </c>
      <c r="J2148" s="144" t="s">
        <v>1817</v>
      </c>
      <c r="K2148" s="144"/>
      <c r="L2148" s="144"/>
      <c r="M2148" s="144" t="s">
        <v>6836</v>
      </c>
      <c r="N2148" s="145">
        <v>60</v>
      </c>
      <c r="O2148" s="146" t="b">
        <v>0</v>
      </c>
      <c r="P2148" s="144" t="s">
        <v>3075</v>
      </c>
      <c r="Q2148" t="s">
        <v>1823</v>
      </c>
      <c r="R2148" t="s">
        <v>630</v>
      </c>
    </row>
    <row r="2149" spans="1:18" x14ac:dyDescent="0.25">
      <c r="A2149" s="144" t="s">
        <v>14581</v>
      </c>
      <c r="B2149" s="144" t="s">
        <v>883</v>
      </c>
      <c r="C2149" s="144" t="s">
        <v>1817</v>
      </c>
      <c r="D2149" s="144" t="s">
        <v>1818</v>
      </c>
      <c r="E2149" s="144" t="s">
        <v>3779</v>
      </c>
      <c r="F2149" s="144"/>
      <c r="G2149" s="144" t="s">
        <v>1786</v>
      </c>
      <c r="H2149" s="144" t="s">
        <v>1787</v>
      </c>
      <c r="I2149" s="144" t="s">
        <v>5547</v>
      </c>
      <c r="J2149" s="144" t="s">
        <v>1817</v>
      </c>
      <c r="K2149" s="144"/>
      <c r="L2149" s="144"/>
      <c r="M2149" s="144" t="s">
        <v>6837</v>
      </c>
      <c r="N2149" s="145">
        <v>60</v>
      </c>
      <c r="O2149" s="146" t="b">
        <v>0</v>
      </c>
      <c r="P2149" s="144" t="s">
        <v>3075</v>
      </c>
      <c r="Q2149" t="s">
        <v>1823</v>
      </c>
      <c r="R2149" t="s">
        <v>630</v>
      </c>
    </row>
    <row r="2150" spans="1:18" x14ac:dyDescent="0.25">
      <c r="A2150" s="144" t="s">
        <v>14678</v>
      </c>
      <c r="B2150" s="144" t="s">
        <v>885</v>
      </c>
      <c r="C2150" s="144" t="s">
        <v>1817</v>
      </c>
      <c r="D2150" s="144" t="s">
        <v>1818</v>
      </c>
      <c r="E2150" s="144" t="s">
        <v>1938</v>
      </c>
      <c r="F2150" s="144"/>
      <c r="G2150" s="144" t="s">
        <v>70</v>
      </c>
      <c r="H2150" s="144" t="s">
        <v>1779</v>
      </c>
      <c r="I2150" s="144" t="s">
        <v>5547</v>
      </c>
      <c r="J2150" s="144" t="s">
        <v>1817</v>
      </c>
      <c r="K2150" s="144"/>
      <c r="L2150" s="144"/>
      <c r="M2150" s="144" t="s">
        <v>6838</v>
      </c>
      <c r="N2150" s="145">
        <v>60</v>
      </c>
      <c r="O2150" s="146" t="b">
        <v>0</v>
      </c>
      <c r="P2150" s="144" t="s">
        <v>3075</v>
      </c>
      <c r="Q2150" t="s">
        <v>1823</v>
      </c>
      <c r="R2150" t="s">
        <v>630</v>
      </c>
    </row>
    <row r="2151" spans="1:18" x14ac:dyDescent="0.25">
      <c r="A2151" s="144" t="s">
        <v>13853</v>
      </c>
      <c r="B2151" s="144" t="s">
        <v>885</v>
      </c>
      <c r="C2151" s="144" t="s">
        <v>1817</v>
      </c>
      <c r="D2151" s="144" t="s">
        <v>1818</v>
      </c>
      <c r="E2151" s="144" t="s">
        <v>2086</v>
      </c>
      <c r="F2151" s="144"/>
      <c r="G2151" s="144" t="s">
        <v>70</v>
      </c>
      <c r="H2151" s="144" t="s">
        <v>1779</v>
      </c>
      <c r="I2151" s="144" t="s">
        <v>5547</v>
      </c>
      <c r="J2151" s="144" t="s">
        <v>1817</v>
      </c>
      <c r="K2151" s="144"/>
      <c r="L2151" s="144"/>
      <c r="M2151" s="144" t="s">
        <v>6839</v>
      </c>
      <c r="N2151" s="145">
        <v>60</v>
      </c>
      <c r="O2151" s="146" t="b">
        <v>0</v>
      </c>
      <c r="P2151" s="144" t="s">
        <v>3075</v>
      </c>
      <c r="Q2151" t="s">
        <v>1823</v>
      </c>
      <c r="R2151" t="s">
        <v>630</v>
      </c>
    </row>
    <row r="2152" spans="1:18" x14ac:dyDescent="0.25">
      <c r="A2152" s="144" t="s">
        <v>14083</v>
      </c>
      <c r="B2152" s="144" t="s">
        <v>885</v>
      </c>
      <c r="C2152" s="144" t="s">
        <v>1817</v>
      </c>
      <c r="D2152" s="144" t="s">
        <v>1818</v>
      </c>
      <c r="E2152" s="144" t="s">
        <v>1911</v>
      </c>
      <c r="F2152" s="144"/>
      <c r="G2152" s="144" t="s">
        <v>71</v>
      </c>
      <c r="H2152" s="144" t="s">
        <v>1777</v>
      </c>
      <c r="I2152" s="144" t="s">
        <v>5547</v>
      </c>
      <c r="J2152" s="144" t="s">
        <v>1817</v>
      </c>
      <c r="K2152" s="144"/>
      <c r="L2152" s="144"/>
      <c r="M2152" s="144" t="s">
        <v>6840</v>
      </c>
      <c r="N2152" s="145">
        <v>60</v>
      </c>
      <c r="O2152" s="146" t="b">
        <v>0</v>
      </c>
      <c r="P2152" s="144" t="s">
        <v>3075</v>
      </c>
      <c r="Q2152" t="s">
        <v>1823</v>
      </c>
      <c r="R2152" t="s">
        <v>630</v>
      </c>
    </row>
    <row r="2153" spans="1:18" x14ac:dyDescent="0.25">
      <c r="A2153" s="144" t="s">
        <v>14084</v>
      </c>
      <c r="B2153" s="144" t="s">
        <v>885</v>
      </c>
      <c r="C2153" s="144" t="s">
        <v>1817</v>
      </c>
      <c r="D2153" s="144" t="s">
        <v>1818</v>
      </c>
      <c r="E2153" s="144" t="s">
        <v>1911</v>
      </c>
      <c r="F2153" s="144"/>
      <c r="G2153" s="144" t="s">
        <v>71</v>
      </c>
      <c r="H2153" s="144" t="s">
        <v>1777</v>
      </c>
      <c r="I2153" s="144" t="s">
        <v>5547</v>
      </c>
      <c r="J2153" s="144" t="s">
        <v>1817</v>
      </c>
      <c r="K2153" s="144"/>
      <c r="L2153" s="144"/>
      <c r="M2153" s="144" t="s">
        <v>6841</v>
      </c>
      <c r="N2153" s="145">
        <v>60</v>
      </c>
      <c r="O2153" s="146" t="b">
        <v>0</v>
      </c>
      <c r="P2153" s="144" t="s">
        <v>3075</v>
      </c>
      <c r="Q2153" t="s">
        <v>1823</v>
      </c>
      <c r="R2153" t="s">
        <v>630</v>
      </c>
    </row>
    <row r="2154" spans="1:18" x14ac:dyDescent="0.25">
      <c r="A2154" s="144" t="s">
        <v>14933</v>
      </c>
      <c r="B2154" s="144" t="s">
        <v>885</v>
      </c>
      <c r="C2154" s="144" t="s">
        <v>1817</v>
      </c>
      <c r="D2154" s="144" t="s">
        <v>1818</v>
      </c>
      <c r="E2154" s="144" t="s">
        <v>5293</v>
      </c>
      <c r="F2154" s="144"/>
      <c r="G2154" s="144" t="s">
        <v>1786</v>
      </c>
      <c r="H2154" s="144" t="s">
        <v>1787</v>
      </c>
      <c r="I2154" s="144" t="s">
        <v>5547</v>
      </c>
      <c r="J2154" s="144" t="s">
        <v>1817</v>
      </c>
      <c r="K2154" s="144"/>
      <c r="L2154" s="144"/>
      <c r="M2154" s="144" t="s">
        <v>6842</v>
      </c>
      <c r="N2154" s="145">
        <v>60</v>
      </c>
      <c r="O2154" s="146" t="b">
        <v>0</v>
      </c>
      <c r="P2154" s="144" t="s">
        <v>3075</v>
      </c>
      <c r="Q2154" t="s">
        <v>1823</v>
      </c>
      <c r="R2154" t="s">
        <v>630</v>
      </c>
    </row>
    <row r="2155" spans="1:18" x14ac:dyDescent="0.25">
      <c r="A2155" s="144" t="s">
        <v>14547</v>
      </c>
      <c r="B2155" s="144" t="s">
        <v>883</v>
      </c>
      <c r="C2155" s="144" t="s">
        <v>1817</v>
      </c>
      <c r="D2155" s="144" t="s">
        <v>1818</v>
      </c>
      <c r="E2155" s="144" t="s">
        <v>3323</v>
      </c>
      <c r="F2155" s="144"/>
      <c r="G2155" s="144" t="s">
        <v>1786</v>
      </c>
      <c r="H2155" s="144" t="s">
        <v>1787</v>
      </c>
      <c r="I2155" s="144" t="s">
        <v>5547</v>
      </c>
      <c r="J2155" s="144" t="s">
        <v>1817</v>
      </c>
      <c r="K2155" s="144"/>
      <c r="L2155" s="144"/>
      <c r="M2155" s="144" t="s">
        <v>6843</v>
      </c>
      <c r="N2155" s="145">
        <v>60</v>
      </c>
      <c r="O2155" s="146" t="b">
        <v>0</v>
      </c>
      <c r="P2155" s="144" t="s">
        <v>3075</v>
      </c>
      <c r="Q2155" t="s">
        <v>1823</v>
      </c>
      <c r="R2155" t="s">
        <v>630</v>
      </c>
    </row>
    <row r="2156" spans="1:18" x14ac:dyDescent="0.25">
      <c r="A2156" s="144" t="s">
        <v>14712</v>
      </c>
      <c r="B2156" s="144" t="s">
        <v>5622</v>
      </c>
      <c r="C2156" s="144" t="s">
        <v>1817</v>
      </c>
      <c r="D2156" s="144" t="s">
        <v>1818</v>
      </c>
      <c r="E2156" s="144" t="s">
        <v>6051</v>
      </c>
      <c r="F2156" s="144"/>
      <c r="G2156" s="144" t="s">
        <v>1786</v>
      </c>
      <c r="H2156" s="144" t="s">
        <v>1787</v>
      </c>
      <c r="I2156" s="144" t="s">
        <v>5547</v>
      </c>
      <c r="J2156" s="144" t="s">
        <v>1817</v>
      </c>
      <c r="K2156" s="144"/>
      <c r="L2156" s="144"/>
      <c r="M2156" s="144" t="s">
        <v>6844</v>
      </c>
      <c r="N2156" s="145">
        <v>60</v>
      </c>
      <c r="O2156" s="146" t="b">
        <v>0</v>
      </c>
      <c r="P2156" s="144" t="s">
        <v>3075</v>
      </c>
      <c r="Q2156" t="s">
        <v>1823</v>
      </c>
      <c r="R2156" t="s">
        <v>630</v>
      </c>
    </row>
    <row r="2157" spans="1:18" x14ac:dyDescent="0.25">
      <c r="A2157" s="144" t="s">
        <v>14679</v>
      </c>
      <c r="B2157" s="144" t="s">
        <v>885</v>
      </c>
      <c r="C2157" s="144" t="s">
        <v>1817</v>
      </c>
      <c r="D2157" s="144" t="s">
        <v>1818</v>
      </c>
      <c r="E2157" s="144" t="s">
        <v>1938</v>
      </c>
      <c r="F2157" s="144"/>
      <c r="G2157" s="144" t="s">
        <v>70</v>
      </c>
      <c r="H2157" s="144" t="s">
        <v>1779</v>
      </c>
      <c r="I2157" s="144" t="s">
        <v>5547</v>
      </c>
      <c r="J2157" s="144" t="s">
        <v>1817</v>
      </c>
      <c r="K2157" s="144"/>
      <c r="L2157" s="144"/>
      <c r="M2157" s="144" t="s">
        <v>6845</v>
      </c>
      <c r="N2157" s="145">
        <v>60</v>
      </c>
      <c r="O2157" s="146" t="b">
        <v>0</v>
      </c>
      <c r="P2157" s="144" t="s">
        <v>3075</v>
      </c>
      <c r="Q2157" t="s">
        <v>1823</v>
      </c>
      <c r="R2157" t="s">
        <v>630</v>
      </c>
    </row>
    <row r="2158" spans="1:18" x14ac:dyDescent="0.25">
      <c r="A2158" s="144" t="s">
        <v>14680</v>
      </c>
      <c r="B2158" s="144" t="s">
        <v>885</v>
      </c>
      <c r="C2158" s="144" t="s">
        <v>1817</v>
      </c>
      <c r="D2158" s="144" t="s">
        <v>1818</v>
      </c>
      <c r="E2158" s="144" t="s">
        <v>1938</v>
      </c>
      <c r="F2158" s="144"/>
      <c r="G2158" s="144" t="s">
        <v>70</v>
      </c>
      <c r="H2158" s="144" t="s">
        <v>1779</v>
      </c>
      <c r="I2158" s="144" t="s">
        <v>5547</v>
      </c>
      <c r="J2158" s="144" t="s">
        <v>1817</v>
      </c>
      <c r="K2158" s="144"/>
      <c r="L2158" s="144"/>
      <c r="M2158" s="144" t="s">
        <v>6846</v>
      </c>
      <c r="N2158" s="145">
        <v>60</v>
      </c>
      <c r="O2158" s="146" t="b">
        <v>0</v>
      </c>
      <c r="P2158" s="144" t="s">
        <v>3075</v>
      </c>
      <c r="Q2158" t="s">
        <v>1823</v>
      </c>
      <c r="R2158" t="s">
        <v>630</v>
      </c>
    </row>
    <row r="2159" spans="1:18" x14ac:dyDescent="0.25">
      <c r="A2159" s="144" t="s">
        <v>13797</v>
      </c>
      <c r="B2159" s="144" t="s">
        <v>885</v>
      </c>
      <c r="C2159" s="144" t="s">
        <v>1817</v>
      </c>
      <c r="D2159" s="144" t="s">
        <v>1818</v>
      </c>
      <c r="E2159" s="144" t="s">
        <v>1886</v>
      </c>
      <c r="F2159" s="144"/>
      <c r="G2159" s="144" t="s">
        <v>1786</v>
      </c>
      <c r="H2159" s="144" t="s">
        <v>1787</v>
      </c>
      <c r="I2159" s="144" t="s">
        <v>5547</v>
      </c>
      <c r="J2159" s="144" t="s">
        <v>1817</v>
      </c>
      <c r="K2159" s="144"/>
      <c r="L2159" s="144"/>
      <c r="M2159" s="144" t="s">
        <v>6847</v>
      </c>
      <c r="N2159" s="145">
        <v>60</v>
      </c>
      <c r="O2159" s="146" t="b">
        <v>0</v>
      </c>
      <c r="P2159" s="144" t="s">
        <v>3075</v>
      </c>
      <c r="Q2159" t="s">
        <v>1823</v>
      </c>
      <c r="R2159" t="s">
        <v>630</v>
      </c>
    </row>
    <row r="2160" spans="1:18" x14ac:dyDescent="0.25">
      <c r="A2160" s="144" t="s">
        <v>14994</v>
      </c>
      <c r="B2160" s="144" t="s">
        <v>885</v>
      </c>
      <c r="C2160" s="144" t="s">
        <v>1817</v>
      </c>
      <c r="D2160" s="144" t="s">
        <v>1818</v>
      </c>
      <c r="E2160" s="144" t="s">
        <v>1955</v>
      </c>
      <c r="F2160" s="144"/>
      <c r="G2160" s="144" t="s">
        <v>1786</v>
      </c>
      <c r="H2160" s="144" t="s">
        <v>1787</v>
      </c>
      <c r="I2160" s="144" t="s">
        <v>5547</v>
      </c>
      <c r="J2160" s="144" t="s">
        <v>1817</v>
      </c>
      <c r="K2160" s="144"/>
      <c r="L2160" s="144"/>
      <c r="M2160" s="144" t="s">
        <v>6848</v>
      </c>
      <c r="N2160" s="145">
        <v>60</v>
      </c>
      <c r="O2160" s="146" t="b">
        <v>0</v>
      </c>
      <c r="P2160" s="144" t="s">
        <v>3075</v>
      </c>
      <c r="Q2160" t="s">
        <v>1823</v>
      </c>
      <c r="R2160" t="s">
        <v>630</v>
      </c>
    </row>
    <row r="2161" spans="1:18" x14ac:dyDescent="0.25">
      <c r="A2161" s="144" t="s">
        <v>14532</v>
      </c>
      <c r="B2161" s="144" t="s">
        <v>885</v>
      </c>
      <c r="C2161" s="144" t="s">
        <v>1817</v>
      </c>
      <c r="D2161" s="144" t="s">
        <v>1818</v>
      </c>
      <c r="E2161" s="144" t="s">
        <v>1881</v>
      </c>
      <c r="F2161" s="144"/>
      <c r="G2161" s="144" t="s">
        <v>71</v>
      </c>
      <c r="H2161" s="144" t="s">
        <v>1777</v>
      </c>
      <c r="I2161" s="144" t="s">
        <v>5547</v>
      </c>
      <c r="J2161" s="144" t="s">
        <v>1817</v>
      </c>
      <c r="K2161" s="144"/>
      <c r="L2161" s="144"/>
      <c r="M2161" s="144" t="s">
        <v>6849</v>
      </c>
      <c r="N2161" s="145">
        <v>60</v>
      </c>
      <c r="O2161" s="146" t="b">
        <v>0</v>
      </c>
      <c r="P2161" s="144" t="s">
        <v>3075</v>
      </c>
      <c r="Q2161" t="s">
        <v>1823</v>
      </c>
      <c r="R2161" t="s">
        <v>630</v>
      </c>
    </row>
    <row r="2162" spans="1:18" x14ac:dyDescent="0.25">
      <c r="A2162" s="144" t="s">
        <v>14700</v>
      </c>
      <c r="B2162" s="144" t="s">
        <v>885</v>
      </c>
      <c r="C2162" s="144" t="s">
        <v>1817</v>
      </c>
      <c r="D2162" s="144" t="s">
        <v>1818</v>
      </c>
      <c r="E2162" s="144" t="s">
        <v>5301</v>
      </c>
      <c r="F2162" s="144"/>
      <c r="G2162" s="144" t="s">
        <v>1786</v>
      </c>
      <c r="H2162" s="144" t="s">
        <v>1787</v>
      </c>
      <c r="I2162" s="144" t="s">
        <v>5547</v>
      </c>
      <c r="J2162" s="144" t="s">
        <v>1817</v>
      </c>
      <c r="K2162" s="144"/>
      <c r="L2162" s="144"/>
      <c r="M2162" s="144" t="s">
        <v>6850</v>
      </c>
      <c r="N2162" s="145">
        <v>60</v>
      </c>
      <c r="O2162" s="146" t="b">
        <v>0</v>
      </c>
      <c r="P2162" s="144" t="s">
        <v>3075</v>
      </c>
      <c r="Q2162" t="s">
        <v>1823</v>
      </c>
      <c r="R2162" t="s">
        <v>630</v>
      </c>
    </row>
    <row r="2163" spans="1:18" x14ac:dyDescent="0.25">
      <c r="A2163" s="144" t="s">
        <v>13951</v>
      </c>
      <c r="B2163" s="144" t="s">
        <v>885</v>
      </c>
      <c r="C2163" s="144" t="s">
        <v>1817</v>
      </c>
      <c r="D2163" s="144" t="s">
        <v>1818</v>
      </c>
      <c r="E2163" s="144" t="s">
        <v>1832</v>
      </c>
      <c r="F2163" s="144"/>
      <c r="G2163" s="144" t="s">
        <v>70</v>
      </c>
      <c r="H2163" s="144" t="s">
        <v>1779</v>
      </c>
      <c r="I2163" s="144" t="s">
        <v>5547</v>
      </c>
      <c r="J2163" s="144" t="s">
        <v>1817</v>
      </c>
      <c r="K2163" s="144"/>
      <c r="L2163" s="144"/>
      <c r="M2163" s="144" t="s">
        <v>6851</v>
      </c>
      <c r="N2163" s="145">
        <v>60</v>
      </c>
      <c r="O2163" s="146" t="b">
        <v>0</v>
      </c>
      <c r="P2163" s="144" t="s">
        <v>3075</v>
      </c>
      <c r="Q2163" t="s">
        <v>1823</v>
      </c>
      <c r="R2163" t="s">
        <v>630</v>
      </c>
    </row>
    <row r="2164" spans="1:18" x14ac:dyDescent="0.25">
      <c r="A2164" s="144" t="s">
        <v>14533</v>
      </c>
      <c r="B2164" s="144" t="s">
        <v>885</v>
      </c>
      <c r="C2164" s="144" t="s">
        <v>1817</v>
      </c>
      <c r="D2164" s="144" t="s">
        <v>1818</v>
      </c>
      <c r="E2164" s="144" t="s">
        <v>1881</v>
      </c>
      <c r="F2164" s="144"/>
      <c r="G2164" s="144" t="s">
        <v>71</v>
      </c>
      <c r="H2164" s="144" t="s">
        <v>1777</v>
      </c>
      <c r="I2164" s="144" t="s">
        <v>5547</v>
      </c>
      <c r="J2164" s="144" t="s">
        <v>1817</v>
      </c>
      <c r="K2164" s="144"/>
      <c r="L2164" s="144"/>
      <c r="M2164" s="144" t="s">
        <v>6852</v>
      </c>
      <c r="N2164" s="145">
        <v>60</v>
      </c>
      <c r="O2164" s="146" t="b">
        <v>0</v>
      </c>
      <c r="P2164" s="144" t="s">
        <v>3075</v>
      </c>
      <c r="Q2164" t="s">
        <v>1823</v>
      </c>
      <c r="R2164" t="s">
        <v>630</v>
      </c>
    </row>
    <row r="2165" spans="1:18" x14ac:dyDescent="0.25">
      <c r="A2165" s="144" t="s">
        <v>13876</v>
      </c>
      <c r="B2165" s="144" t="s">
        <v>883</v>
      </c>
      <c r="C2165" s="144" t="s">
        <v>1817</v>
      </c>
      <c r="D2165" s="144" t="s">
        <v>1818</v>
      </c>
      <c r="E2165" s="144" t="s">
        <v>6045</v>
      </c>
      <c r="F2165" s="144"/>
      <c r="G2165" s="144" t="s">
        <v>70</v>
      </c>
      <c r="H2165" s="144" t="s">
        <v>1779</v>
      </c>
      <c r="I2165" s="144" t="s">
        <v>5547</v>
      </c>
      <c r="J2165" s="144" t="s">
        <v>1817</v>
      </c>
      <c r="K2165" s="144"/>
      <c r="L2165" s="144"/>
      <c r="M2165" s="144" t="s">
        <v>6853</v>
      </c>
      <c r="N2165" s="145">
        <v>60</v>
      </c>
      <c r="O2165" s="146" t="b">
        <v>0</v>
      </c>
      <c r="P2165" s="144" t="s">
        <v>3075</v>
      </c>
      <c r="Q2165" t="s">
        <v>1823</v>
      </c>
      <c r="R2165" t="s">
        <v>630</v>
      </c>
    </row>
    <row r="2166" spans="1:18" x14ac:dyDescent="0.25">
      <c r="A2166" s="144" t="s">
        <v>14916</v>
      </c>
      <c r="B2166" s="144" t="s">
        <v>885</v>
      </c>
      <c r="C2166" s="144" t="s">
        <v>1817</v>
      </c>
      <c r="D2166" s="144" t="s">
        <v>1818</v>
      </c>
      <c r="E2166" s="144" t="s">
        <v>6058</v>
      </c>
      <c r="F2166" s="144"/>
      <c r="G2166" s="144" t="s">
        <v>1786</v>
      </c>
      <c r="H2166" s="144" t="s">
        <v>1787</v>
      </c>
      <c r="I2166" s="144" t="s">
        <v>5547</v>
      </c>
      <c r="J2166" s="144" t="s">
        <v>1817</v>
      </c>
      <c r="K2166" s="144"/>
      <c r="L2166" s="144"/>
      <c r="M2166" s="144" t="s">
        <v>6855</v>
      </c>
      <c r="N2166" s="145">
        <v>60</v>
      </c>
      <c r="O2166" s="146" t="b">
        <v>0</v>
      </c>
      <c r="P2166" s="144" t="s">
        <v>3075</v>
      </c>
      <c r="Q2166" t="s">
        <v>1823</v>
      </c>
      <c r="R2166" t="s">
        <v>630</v>
      </c>
    </row>
    <row r="2167" spans="1:18" x14ac:dyDescent="0.25">
      <c r="A2167" s="144" t="s">
        <v>14995</v>
      </c>
      <c r="B2167" s="144" t="s">
        <v>885</v>
      </c>
      <c r="C2167" s="144" t="s">
        <v>1817</v>
      </c>
      <c r="D2167" s="144" t="s">
        <v>1818</v>
      </c>
      <c r="E2167" s="144" t="s">
        <v>1955</v>
      </c>
      <c r="F2167" s="144"/>
      <c r="G2167" s="144" t="s">
        <v>1786</v>
      </c>
      <c r="H2167" s="144" t="s">
        <v>1787</v>
      </c>
      <c r="I2167" s="144" t="s">
        <v>5547</v>
      </c>
      <c r="J2167" s="144" t="s">
        <v>1817</v>
      </c>
      <c r="K2167" s="144"/>
      <c r="L2167" s="144"/>
      <c r="M2167" s="144" t="s">
        <v>6856</v>
      </c>
      <c r="N2167" s="145">
        <v>60</v>
      </c>
      <c r="O2167" s="146" t="b">
        <v>0</v>
      </c>
      <c r="P2167" s="144" t="s">
        <v>3075</v>
      </c>
      <c r="Q2167" t="s">
        <v>1823</v>
      </c>
      <c r="R2167" t="s">
        <v>630</v>
      </c>
    </row>
    <row r="2168" spans="1:18" x14ac:dyDescent="0.25">
      <c r="A2168" s="144" t="s">
        <v>14895</v>
      </c>
      <c r="B2168" s="144" t="s">
        <v>883</v>
      </c>
      <c r="C2168" s="144" t="s">
        <v>1817</v>
      </c>
      <c r="D2168" s="144" t="s">
        <v>1818</v>
      </c>
      <c r="E2168" s="144" t="s">
        <v>2072</v>
      </c>
      <c r="F2168" s="144"/>
      <c r="G2168" s="144" t="s">
        <v>1786</v>
      </c>
      <c r="H2168" s="144" t="s">
        <v>1787</v>
      </c>
      <c r="I2168" s="144" t="s">
        <v>5547</v>
      </c>
      <c r="J2168" s="144" t="s">
        <v>1817</v>
      </c>
      <c r="K2168" s="144"/>
      <c r="L2168" s="144"/>
      <c r="M2168" s="144" t="s">
        <v>6857</v>
      </c>
      <c r="N2168" s="145">
        <v>60</v>
      </c>
      <c r="O2168" s="146" t="b">
        <v>0</v>
      </c>
      <c r="P2168" s="144" t="s">
        <v>3075</v>
      </c>
      <c r="Q2168" t="s">
        <v>1823</v>
      </c>
      <c r="R2168" t="s">
        <v>630</v>
      </c>
    </row>
    <row r="2169" spans="1:18" x14ac:dyDescent="0.25">
      <c r="A2169" s="144" t="s">
        <v>14769</v>
      </c>
      <c r="B2169" s="144" t="s">
        <v>885</v>
      </c>
      <c r="C2169" s="144" t="s">
        <v>1817</v>
      </c>
      <c r="D2169" s="144" t="s">
        <v>1818</v>
      </c>
      <c r="E2169" s="144" t="s">
        <v>4064</v>
      </c>
      <c r="F2169" s="144"/>
      <c r="G2169" s="144" t="s">
        <v>71</v>
      </c>
      <c r="H2169" s="144" t="s">
        <v>1777</v>
      </c>
      <c r="I2169" s="144" t="s">
        <v>5959</v>
      </c>
      <c r="J2169" s="144" t="s">
        <v>1817</v>
      </c>
      <c r="K2169" s="144"/>
      <c r="L2169" s="144"/>
      <c r="M2169" s="144" t="s">
        <v>6858</v>
      </c>
      <c r="N2169" s="145">
        <v>60</v>
      </c>
      <c r="O2169" s="146" t="b">
        <v>0</v>
      </c>
      <c r="P2169" s="144" t="s">
        <v>3075</v>
      </c>
      <c r="Q2169" t="s">
        <v>1823</v>
      </c>
      <c r="R2169" t="s">
        <v>630</v>
      </c>
    </row>
    <row r="2170" spans="1:18" x14ac:dyDescent="0.25">
      <c r="A2170" s="144" t="s">
        <v>14770</v>
      </c>
      <c r="B2170" s="144" t="s">
        <v>885</v>
      </c>
      <c r="C2170" s="144" t="s">
        <v>1817</v>
      </c>
      <c r="D2170" s="144" t="s">
        <v>1818</v>
      </c>
      <c r="E2170" s="144" t="s">
        <v>4064</v>
      </c>
      <c r="F2170" s="144"/>
      <c r="G2170" s="144" t="s">
        <v>71</v>
      </c>
      <c r="H2170" s="144" t="s">
        <v>1777</v>
      </c>
      <c r="I2170" s="144" t="s">
        <v>5959</v>
      </c>
      <c r="J2170" s="144" t="s">
        <v>1817</v>
      </c>
      <c r="K2170" s="144"/>
      <c r="L2170" s="144"/>
      <c r="M2170" s="144" t="s">
        <v>6859</v>
      </c>
      <c r="N2170" s="145">
        <v>60</v>
      </c>
      <c r="O2170" s="146" t="b">
        <v>0</v>
      </c>
      <c r="P2170" s="144" t="s">
        <v>3075</v>
      </c>
      <c r="Q2170" t="s">
        <v>1823</v>
      </c>
      <c r="R2170" t="s">
        <v>630</v>
      </c>
    </row>
    <row r="2171" spans="1:18" x14ac:dyDescent="0.25">
      <c r="A2171" s="144" t="s">
        <v>13854</v>
      </c>
      <c r="B2171" s="144" t="s">
        <v>883</v>
      </c>
      <c r="C2171" s="144" t="s">
        <v>1817</v>
      </c>
      <c r="D2171" s="144" t="s">
        <v>1818</v>
      </c>
      <c r="E2171" s="144" t="s">
        <v>2086</v>
      </c>
      <c r="F2171" s="144"/>
      <c r="G2171" s="144" t="s">
        <v>70</v>
      </c>
      <c r="H2171" s="144" t="s">
        <v>1779</v>
      </c>
      <c r="I2171" s="144" t="s">
        <v>5547</v>
      </c>
      <c r="J2171" s="144" t="s">
        <v>1817</v>
      </c>
      <c r="K2171" s="144"/>
      <c r="L2171" s="144"/>
      <c r="M2171" s="144" t="s">
        <v>6860</v>
      </c>
      <c r="N2171" s="145">
        <v>60</v>
      </c>
      <c r="O2171" s="146" t="b">
        <v>0</v>
      </c>
      <c r="P2171" s="144" t="s">
        <v>3075</v>
      </c>
      <c r="Q2171" t="s">
        <v>1823</v>
      </c>
      <c r="R2171" t="s">
        <v>630</v>
      </c>
    </row>
    <row r="2172" spans="1:18" x14ac:dyDescent="0.25">
      <c r="A2172" s="144" t="s">
        <v>14681</v>
      </c>
      <c r="B2172" s="144" t="s">
        <v>885</v>
      </c>
      <c r="C2172" s="144" t="s">
        <v>1817</v>
      </c>
      <c r="D2172" s="144" t="s">
        <v>1818</v>
      </c>
      <c r="E2172" s="144" t="s">
        <v>1938</v>
      </c>
      <c r="F2172" s="144"/>
      <c r="G2172" s="144" t="s">
        <v>70</v>
      </c>
      <c r="H2172" s="144" t="s">
        <v>1779</v>
      </c>
      <c r="I2172" s="144" t="s">
        <v>5547</v>
      </c>
      <c r="J2172" s="144" t="s">
        <v>1817</v>
      </c>
      <c r="K2172" s="144"/>
      <c r="L2172" s="144"/>
      <c r="M2172" s="144" t="s">
        <v>6861</v>
      </c>
      <c r="N2172" s="145">
        <v>60</v>
      </c>
      <c r="O2172" s="146" t="b">
        <v>0</v>
      </c>
      <c r="P2172" s="144" t="s">
        <v>3075</v>
      </c>
      <c r="Q2172" t="s">
        <v>1823</v>
      </c>
      <c r="R2172" t="s">
        <v>630</v>
      </c>
    </row>
    <row r="2173" spans="1:18" x14ac:dyDescent="0.25">
      <c r="A2173" s="144" t="s">
        <v>14917</v>
      </c>
      <c r="B2173" s="144" t="s">
        <v>885</v>
      </c>
      <c r="C2173" s="144" t="s">
        <v>1817</v>
      </c>
      <c r="D2173" s="144" t="s">
        <v>1818</v>
      </c>
      <c r="E2173" s="144" t="s">
        <v>6058</v>
      </c>
      <c r="F2173" s="144"/>
      <c r="G2173" s="144" t="s">
        <v>1786</v>
      </c>
      <c r="H2173" s="144" t="s">
        <v>1787</v>
      </c>
      <c r="I2173" s="144" t="s">
        <v>5547</v>
      </c>
      <c r="J2173" s="144" t="s">
        <v>1817</v>
      </c>
      <c r="K2173" s="144"/>
      <c r="L2173" s="144"/>
      <c r="M2173" s="144" t="s">
        <v>6862</v>
      </c>
      <c r="N2173" s="145">
        <v>60</v>
      </c>
      <c r="O2173" s="146" t="b">
        <v>0</v>
      </c>
      <c r="P2173" s="144" t="s">
        <v>3075</v>
      </c>
      <c r="Q2173" t="s">
        <v>1823</v>
      </c>
      <c r="R2173" t="s">
        <v>630</v>
      </c>
    </row>
    <row r="2174" spans="1:18" x14ac:dyDescent="0.25">
      <c r="A2174" s="144" t="s">
        <v>14771</v>
      </c>
      <c r="B2174" s="144" t="s">
        <v>885</v>
      </c>
      <c r="C2174" s="144" t="s">
        <v>1817</v>
      </c>
      <c r="D2174" s="144" t="s">
        <v>1818</v>
      </c>
      <c r="E2174" s="144" t="s">
        <v>4064</v>
      </c>
      <c r="F2174" s="144"/>
      <c r="G2174" s="144" t="s">
        <v>71</v>
      </c>
      <c r="H2174" s="144" t="s">
        <v>1777</v>
      </c>
      <c r="I2174" s="144" t="s">
        <v>5959</v>
      </c>
      <c r="J2174" s="144" t="s">
        <v>1817</v>
      </c>
      <c r="K2174" s="144"/>
      <c r="L2174" s="144"/>
      <c r="M2174" s="144" t="s">
        <v>6863</v>
      </c>
      <c r="N2174" s="145">
        <v>60</v>
      </c>
      <c r="O2174" s="146" t="b">
        <v>0</v>
      </c>
      <c r="P2174" s="144" t="s">
        <v>3075</v>
      </c>
      <c r="Q2174" t="s">
        <v>1823</v>
      </c>
      <c r="R2174" t="s">
        <v>630</v>
      </c>
    </row>
    <row r="2175" spans="1:18" x14ac:dyDescent="0.25">
      <c r="A2175" s="144" t="s">
        <v>14024</v>
      </c>
      <c r="B2175" s="144" t="s">
        <v>885</v>
      </c>
      <c r="C2175" s="144" t="s">
        <v>1817</v>
      </c>
      <c r="D2175" s="144" t="s">
        <v>1818</v>
      </c>
      <c r="E2175" s="144" t="s">
        <v>2053</v>
      </c>
      <c r="F2175" s="144"/>
      <c r="G2175" s="144" t="s">
        <v>71</v>
      </c>
      <c r="H2175" s="144" t="s">
        <v>1777</v>
      </c>
      <c r="I2175" s="144" t="s">
        <v>5547</v>
      </c>
      <c r="J2175" s="144" t="s">
        <v>1817</v>
      </c>
      <c r="K2175" s="144"/>
      <c r="L2175" s="144"/>
      <c r="M2175" s="144" t="s">
        <v>6864</v>
      </c>
      <c r="N2175" s="145">
        <v>60</v>
      </c>
      <c r="O2175" s="146" t="b">
        <v>0</v>
      </c>
      <c r="P2175" s="144" t="s">
        <v>3075</v>
      </c>
      <c r="Q2175" t="s">
        <v>1823</v>
      </c>
      <c r="R2175" t="s">
        <v>630</v>
      </c>
    </row>
    <row r="2176" spans="1:18" x14ac:dyDescent="0.25">
      <c r="A2176" s="144" t="s">
        <v>14682</v>
      </c>
      <c r="B2176" s="144" t="s">
        <v>885</v>
      </c>
      <c r="C2176" s="144" t="s">
        <v>1817</v>
      </c>
      <c r="D2176" s="144" t="s">
        <v>1818</v>
      </c>
      <c r="E2176" s="144" t="s">
        <v>1938</v>
      </c>
      <c r="F2176" s="144"/>
      <c r="G2176" s="144" t="s">
        <v>70</v>
      </c>
      <c r="H2176" s="144" t="s">
        <v>1779</v>
      </c>
      <c r="I2176" s="144" t="s">
        <v>5547</v>
      </c>
      <c r="J2176" s="144" t="s">
        <v>1817</v>
      </c>
      <c r="K2176" s="144"/>
      <c r="L2176" s="144"/>
      <c r="M2176" s="144" t="s">
        <v>6865</v>
      </c>
      <c r="N2176" s="145">
        <v>60</v>
      </c>
      <c r="O2176" s="146" t="b">
        <v>0</v>
      </c>
      <c r="P2176" s="144" t="s">
        <v>3075</v>
      </c>
      <c r="Q2176" t="s">
        <v>1823</v>
      </c>
      <c r="R2176" t="s">
        <v>630</v>
      </c>
    </row>
    <row r="2177" spans="1:18" x14ac:dyDescent="0.25">
      <c r="A2177" s="144" t="s">
        <v>13968</v>
      </c>
      <c r="B2177" s="144" t="s">
        <v>5622</v>
      </c>
      <c r="C2177" s="144" t="s">
        <v>1817</v>
      </c>
      <c r="D2177" s="144" t="s">
        <v>1818</v>
      </c>
      <c r="E2177" s="144" t="s">
        <v>2102</v>
      </c>
      <c r="F2177" s="144"/>
      <c r="G2177" s="144" t="s">
        <v>1786</v>
      </c>
      <c r="H2177" s="144" t="s">
        <v>1787</v>
      </c>
      <c r="I2177" s="144" t="s">
        <v>5547</v>
      </c>
      <c r="J2177" s="144" t="s">
        <v>1817</v>
      </c>
      <c r="K2177" s="144"/>
      <c r="L2177" s="144"/>
      <c r="M2177" s="144" t="s">
        <v>6866</v>
      </c>
      <c r="N2177" s="145">
        <v>60</v>
      </c>
      <c r="O2177" s="146" t="b">
        <v>0</v>
      </c>
      <c r="P2177" s="144" t="s">
        <v>3075</v>
      </c>
      <c r="Q2177" t="s">
        <v>1823</v>
      </c>
      <c r="R2177" t="s">
        <v>630</v>
      </c>
    </row>
    <row r="2178" spans="1:18" x14ac:dyDescent="0.25">
      <c r="A2178" s="144" t="s">
        <v>14713</v>
      </c>
      <c r="B2178" s="144" t="s">
        <v>5622</v>
      </c>
      <c r="C2178" s="144" t="s">
        <v>1817</v>
      </c>
      <c r="D2178" s="144" t="s">
        <v>1818</v>
      </c>
      <c r="E2178" s="144" t="s">
        <v>6051</v>
      </c>
      <c r="F2178" s="144"/>
      <c r="G2178" s="144" t="s">
        <v>1786</v>
      </c>
      <c r="H2178" s="144" t="s">
        <v>1787</v>
      </c>
      <c r="I2178" s="144" t="s">
        <v>5547</v>
      </c>
      <c r="J2178" s="144" t="s">
        <v>1817</v>
      </c>
      <c r="K2178" s="144"/>
      <c r="L2178" s="144"/>
      <c r="M2178" s="144" t="s">
        <v>6867</v>
      </c>
      <c r="N2178" s="145">
        <v>60</v>
      </c>
      <c r="O2178" s="146" t="b">
        <v>0</v>
      </c>
      <c r="P2178" s="144" t="s">
        <v>3075</v>
      </c>
      <c r="Q2178" t="s">
        <v>1823</v>
      </c>
      <c r="R2178" t="s">
        <v>630</v>
      </c>
    </row>
    <row r="2179" spans="1:18" x14ac:dyDescent="0.25">
      <c r="A2179" s="144" t="s">
        <v>14460</v>
      </c>
      <c r="B2179" s="144" t="s">
        <v>885</v>
      </c>
      <c r="C2179" s="144" t="s">
        <v>1817</v>
      </c>
      <c r="D2179" s="144" t="s">
        <v>1818</v>
      </c>
      <c r="E2179" s="144" t="s">
        <v>1971</v>
      </c>
      <c r="F2179" s="144"/>
      <c r="G2179" s="144" t="s">
        <v>71</v>
      </c>
      <c r="H2179" s="144" t="s">
        <v>1777</v>
      </c>
      <c r="I2179" s="144" t="s">
        <v>5547</v>
      </c>
      <c r="J2179" s="144" t="s">
        <v>1817</v>
      </c>
      <c r="K2179" s="144"/>
      <c r="L2179" s="144"/>
      <c r="M2179" s="144" t="s">
        <v>6868</v>
      </c>
      <c r="N2179" s="145">
        <v>60</v>
      </c>
      <c r="O2179" s="146" t="b">
        <v>0</v>
      </c>
      <c r="P2179" s="144" t="s">
        <v>3075</v>
      </c>
      <c r="Q2179" t="s">
        <v>1823</v>
      </c>
      <c r="R2179" t="s">
        <v>630</v>
      </c>
    </row>
    <row r="2180" spans="1:18" x14ac:dyDescent="0.25">
      <c r="A2180" s="144" t="s">
        <v>14772</v>
      </c>
      <c r="B2180" s="144" t="s">
        <v>885</v>
      </c>
      <c r="C2180" s="144" t="s">
        <v>1817</v>
      </c>
      <c r="D2180" s="144" t="s">
        <v>1818</v>
      </c>
      <c r="E2180" s="144" t="s">
        <v>4064</v>
      </c>
      <c r="F2180" s="144"/>
      <c r="G2180" s="144" t="s">
        <v>71</v>
      </c>
      <c r="H2180" s="144" t="s">
        <v>1777</v>
      </c>
      <c r="I2180" s="144" t="s">
        <v>5959</v>
      </c>
      <c r="J2180" s="144" t="s">
        <v>1817</v>
      </c>
      <c r="K2180" s="144"/>
      <c r="L2180" s="144"/>
      <c r="M2180" s="144" t="s">
        <v>6869</v>
      </c>
      <c r="N2180" s="145">
        <v>60</v>
      </c>
      <c r="O2180" s="146" t="b">
        <v>0</v>
      </c>
      <c r="P2180" s="144" t="s">
        <v>3075</v>
      </c>
      <c r="Q2180" t="s">
        <v>1823</v>
      </c>
      <c r="R2180" t="s">
        <v>630</v>
      </c>
    </row>
    <row r="2181" spans="1:18" x14ac:dyDescent="0.25">
      <c r="A2181" s="144" t="s">
        <v>14161</v>
      </c>
      <c r="B2181" s="144" t="s">
        <v>885</v>
      </c>
      <c r="C2181" s="144" t="s">
        <v>1817</v>
      </c>
      <c r="D2181" s="144" t="s">
        <v>1818</v>
      </c>
      <c r="E2181" s="144" t="s">
        <v>2734</v>
      </c>
      <c r="F2181" s="144"/>
      <c r="G2181" s="144" t="s">
        <v>1786</v>
      </c>
      <c r="H2181" s="144" t="s">
        <v>1787</v>
      </c>
      <c r="I2181" s="144" t="s">
        <v>5547</v>
      </c>
      <c r="J2181" s="144" t="s">
        <v>1817</v>
      </c>
      <c r="K2181" s="144"/>
      <c r="L2181" s="144"/>
      <c r="M2181" s="144" t="s">
        <v>6870</v>
      </c>
      <c r="N2181" s="145">
        <v>60</v>
      </c>
      <c r="O2181" s="146" t="b">
        <v>0</v>
      </c>
      <c r="P2181" s="144" t="s">
        <v>3075</v>
      </c>
      <c r="Q2181" t="s">
        <v>1823</v>
      </c>
      <c r="R2181" t="s">
        <v>630</v>
      </c>
    </row>
    <row r="2182" spans="1:18" x14ac:dyDescent="0.25">
      <c r="A2182" s="144" t="s">
        <v>14773</v>
      </c>
      <c r="B2182" s="144" t="s">
        <v>885</v>
      </c>
      <c r="C2182" s="144" t="s">
        <v>1817</v>
      </c>
      <c r="D2182" s="144" t="s">
        <v>1818</v>
      </c>
      <c r="E2182" s="144" t="s">
        <v>4064</v>
      </c>
      <c r="F2182" s="144"/>
      <c r="G2182" s="144" t="s">
        <v>71</v>
      </c>
      <c r="H2182" s="144" t="s">
        <v>1777</v>
      </c>
      <c r="I2182" s="144" t="s">
        <v>5959</v>
      </c>
      <c r="J2182" s="144" t="s">
        <v>1817</v>
      </c>
      <c r="K2182" s="144"/>
      <c r="L2182" s="144"/>
      <c r="M2182" s="144" t="s">
        <v>6871</v>
      </c>
      <c r="N2182" s="145">
        <v>60</v>
      </c>
      <c r="O2182" s="146" t="b">
        <v>0</v>
      </c>
      <c r="P2182" s="144" t="s">
        <v>3075</v>
      </c>
      <c r="Q2182" t="s">
        <v>1823</v>
      </c>
      <c r="R2182" t="s">
        <v>630</v>
      </c>
    </row>
    <row r="2183" spans="1:18" x14ac:dyDescent="0.25">
      <c r="A2183" s="144" t="s">
        <v>14918</v>
      </c>
      <c r="B2183" s="144" t="s">
        <v>885</v>
      </c>
      <c r="C2183" s="144" t="s">
        <v>1817</v>
      </c>
      <c r="D2183" s="144" t="s">
        <v>1818</v>
      </c>
      <c r="E2183" s="144" t="s">
        <v>6058</v>
      </c>
      <c r="F2183" s="144"/>
      <c r="G2183" s="144" t="s">
        <v>1786</v>
      </c>
      <c r="H2183" s="144" t="s">
        <v>1787</v>
      </c>
      <c r="I2183" s="144" t="s">
        <v>5547</v>
      </c>
      <c r="J2183" s="144" t="s">
        <v>1817</v>
      </c>
      <c r="K2183" s="144"/>
      <c r="L2183" s="144"/>
      <c r="M2183" s="144" t="s">
        <v>6872</v>
      </c>
      <c r="N2183" s="145">
        <v>60</v>
      </c>
      <c r="O2183" s="146" t="b">
        <v>0</v>
      </c>
      <c r="P2183" s="144" t="s">
        <v>3075</v>
      </c>
      <c r="Q2183" t="s">
        <v>1823</v>
      </c>
      <c r="R2183" t="s">
        <v>630</v>
      </c>
    </row>
    <row r="2184" spans="1:18" x14ac:dyDescent="0.25">
      <c r="A2184" s="144" t="s">
        <v>13969</v>
      </c>
      <c r="B2184" s="144" t="s">
        <v>885</v>
      </c>
      <c r="C2184" s="144" t="s">
        <v>1817</v>
      </c>
      <c r="D2184" s="144" t="s">
        <v>1818</v>
      </c>
      <c r="E2184" s="144" t="s">
        <v>2102</v>
      </c>
      <c r="F2184" s="144"/>
      <c r="G2184" s="144" t="s">
        <v>1786</v>
      </c>
      <c r="H2184" s="144" t="s">
        <v>1787</v>
      </c>
      <c r="I2184" s="144" t="s">
        <v>5547</v>
      </c>
      <c r="J2184" s="144" t="s">
        <v>1817</v>
      </c>
      <c r="K2184" s="144"/>
      <c r="L2184" s="144"/>
      <c r="M2184" s="144" t="s">
        <v>6873</v>
      </c>
      <c r="N2184" s="145">
        <v>60</v>
      </c>
      <c r="O2184" s="146" t="b">
        <v>0</v>
      </c>
      <c r="P2184" s="144" t="s">
        <v>3075</v>
      </c>
      <c r="Q2184" t="s">
        <v>1823</v>
      </c>
      <c r="R2184" t="s">
        <v>630</v>
      </c>
    </row>
    <row r="2185" spans="1:18" x14ac:dyDescent="0.25">
      <c r="A2185" s="144" t="s">
        <v>14774</v>
      </c>
      <c r="B2185" s="144" t="s">
        <v>885</v>
      </c>
      <c r="C2185" s="144" t="s">
        <v>1817</v>
      </c>
      <c r="D2185" s="144" t="s">
        <v>1818</v>
      </c>
      <c r="E2185" s="144" t="s">
        <v>4064</v>
      </c>
      <c r="F2185" s="144"/>
      <c r="G2185" s="144" t="s">
        <v>71</v>
      </c>
      <c r="H2185" s="144" t="s">
        <v>1777</v>
      </c>
      <c r="I2185" s="144" t="s">
        <v>5959</v>
      </c>
      <c r="J2185" s="144" t="s">
        <v>1817</v>
      </c>
      <c r="K2185" s="144"/>
      <c r="L2185" s="144"/>
      <c r="M2185" s="144" t="s">
        <v>6874</v>
      </c>
      <c r="N2185" s="145">
        <v>60</v>
      </c>
      <c r="O2185" s="146" t="b">
        <v>0</v>
      </c>
      <c r="P2185" s="144" t="s">
        <v>3075</v>
      </c>
      <c r="Q2185" t="s">
        <v>1823</v>
      </c>
      <c r="R2185" t="s">
        <v>630</v>
      </c>
    </row>
    <row r="2186" spans="1:18" x14ac:dyDescent="0.25">
      <c r="A2186" s="144" t="s">
        <v>14683</v>
      </c>
      <c r="B2186" s="144" t="s">
        <v>885</v>
      </c>
      <c r="C2186" s="144" t="s">
        <v>1817</v>
      </c>
      <c r="D2186" s="144" t="s">
        <v>1818</v>
      </c>
      <c r="E2186" s="144" t="s">
        <v>1938</v>
      </c>
      <c r="F2186" s="144"/>
      <c r="G2186" s="144" t="s">
        <v>70</v>
      </c>
      <c r="H2186" s="144" t="s">
        <v>1779</v>
      </c>
      <c r="I2186" s="144" t="s">
        <v>5547</v>
      </c>
      <c r="J2186" s="144" t="s">
        <v>1817</v>
      </c>
      <c r="K2186" s="144"/>
      <c r="L2186" s="144"/>
      <c r="M2186" s="144" t="s">
        <v>6875</v>
      </c>
      <c r="N2186" s="145">
        <v>60</v>
      </c>
      <c r="O2186" s="146" t="b">
        <v>0</v>
      </c>
      <c r="P2186" s="144" t="s">
        <v>3075</v>
      </c>
      <c r="Q2186" t="s">
        <v>1823</v>
      </c>
      <c r="R2186" t="s">
        <v>630</v>
      </c>
    </row>
    <row r="2187" spans="1:18" x14ac:dyDescent="0.25">
      <c r="A2187" s="144" t="s">
        <v>14775</v>
      </c>
      <c r="B2187" s="144" t="s">
        <v>885</v>
      </c>
      <c r="C2187" s="144" t="s">
        <v>1817</v>
      </c>
      <c r="D2187" s="144" t="s">
        <v>1818</v>
      </c>
      <c r="E2187" s="144" t="s">
        <v>4064</v>
      </c>
      <c r="F2187" s="144"/>
      <c r="G2187" s="144" t="s">
        <v>71</v>
      </c>
      <c r="H2187" s="144" t="s">
        <v>1777</v>
      </c>
      <c r="I2187" s="144" t="s">
        <v>5959</v>
      </c>
      <c r="J2187" s="144" t="s">
        <v>1817</v>
      </c>
      <c r="K2187" s="144"/>
      <c r="L2187" s="144"/>
      <c r="M2187" s="144" t="s">
        <v>6876</v>
      </c>
      <c r="N2187" s="145">
        <v>60</v>
      </c>
      <c r="O2187" s="146" t="b">
        <v>0</v>
      </c>
      <c r="P2187" s="144" t="s">
        <v>3075</v>
      </c>
      <c r="Q2187" t="s">
        <v>1823</v>
      </c>
      <c r="R2187" t="s">
        <v>630</v>
      </c>
    </row>
    <row r="2188" spans="1:18" x14ac:dyDescent="0.25">
      <c r="A2188" s="144" t="s">
        <v>14328</v>
      </c>
      <c r="B2188" s="144" t="s">
        <v>885</v>
      </c>
      <c r="C2188" s="144" t="s">
        <v>1817</v>
      </c>
      <c r="D2188" s="144" t="s">
        <v>1818</v>
      </c>
      <c r="E2188" s="144" t="s">
        <v>1926</v>
      </c>
      <c r="F2188" s="144"/>
      <c r="G2188" s="144" t="s">
        <v>70</v>
      </c>
      <c r="H2188" s="144" t="s">
        <v>1779</v>
      </c>
      <c r="I2188" s="144" t="s">
        <v>5547</v>
      </c>
      <c r="J2188" s="144" t="s">
        <v>1817</v>
      </c>
      <c r="K2188" s="144"/>
      <c r="L2188" s="144"/>
      <c r="M2188" s="144" t="s">
        <v>6877</v>
      </c>
      <c r="N2188" s="145">
        <v>60</v>
      </c>
      <c r="O2188" s="146" t="b">
        <v>0</v>
      </c>
      <c r="P2188" s="144" t="s">
        <v>3075</v>
      </c>
      <c r="Q2188" t="s">
        <v>1823</v>
      </c>
      <c r="R2188" t="s">
        <v>630</v>
      </c>
    </row>
    <row r="2189" spans="1:18" x14ac:dyDescent="0.25">
      <c r="A2189" s="144" t="s">
        <v>14776</v>
      </c>
      <c r="B2189" s="144" t="s">
        <v>885</v>
      </c>
      <c r="C2189" s="144" t="s">
        <v>1817</v>
      </c>
      <c r="D2189" s="144" t="s">
        <v>1818</v>
      </c>
      <c r="E2189" s="144" t="s">
        <v>4064</v>
      </c>
      <c r="F2189" s="144"/>
      <c r="G2189" s="144" t="s">
        <v>71</v>
      </c>
      <c r="H2189" s="144" t="s">
        <v>1777</v>
      </c>
      <c r="I2189" s="144" t="s">
        <v>5959</v>
      </c>
      <c r="J2189" s="144" t="s">
        <v>1817</v>
      </c>
      <c r="K2189" s="144"/>
      <c r="L2189" s="144"/>
      <c r="M2189" s="144" t="s">
        <v>6878</v>
      </c>
      <c r="N2189" s="145">
        <v>60</v>
      </c>
      <c r="O2189" s="146" t="b">
        <v>0</v>
      </c>
      <c r="P2189" s="144" t="s">
        <v>3075</v>
      </c>
      <c r="Q2189" t="s">
        <v>1823</v>
      </c>
      <c r="R2189" t="s">
        <v>630</v>
      </c>
    </row>
    <row r="2190" spans="1:18" x14ac:dyDescent="0.25">
      <c r="A2190" s="144" t="s">
        <v>14684</v>
      </c>
      <c r="B2190" s="144" t="s">
        <v>885</v>
      </c>
      <c r="C2190" s="144" t="s">
        <v>1817</v>
      </c>
      <c r="D2190" s="144" t="s">
        <v>1818</v>
      </c>
      <c r="E2190" s="144" t="s">
        <v>1938</v>
      </c>
      <c r="F2190" s="144"/>
      <c r="G2190" s="144" t="s">
        <v>70</v>
      </c>
      <c r="H2190" s="144" t="s">
        <v>1779</v>
      </c>
      <c r="I2190" s="144" t="s">
        <v>5547</v>
      </c>
      <c r="J2190" s="144" t="s">
        <v>1817</v>
      </c>
      <c r="K2190" s="144"/>
      <c r="L2190" s="144"/>
      <c r="M2190" s="144" t="s">
        <v>6879</v>
      </c>
      <c r="N2190" s="145">
        <v>60</v>
      </c>
      <c r="O2190" s="146" t="b">
        <v>0</v>
      </c>
      <c r="P2190" s="144" t="s">
        <v>3075</v>
      </c>
      <c r="Q2190" t="s">
        <v>1823</v>
      </c>
      <c r="R2190" t="s">
        <v>630</v>
      </c>
    </row>
    <row r="2191" spans="1:18" x14ac:dyDescent="0.25">
      <c r="A2191" s="144" t="s">
        <v>14461</v>
      </c>
      <c r="B2191" s="144" t="s">
        <v>885</v>
      </c>
      <c r="C2191" s="144" t="s">
        <v>1817</v>
      </c>
      <c r="D2191" s="144" t="s">
        <v>1818</v>
      </c>
      <c r="E2191" s="144" t="s">
        <v>1971</v>
      </c>
      <c r="F2191" s="144"/>
      <c r="G2191" s="144" t="s">
        <v>71</v>
      </c>
      <c r="H2191" s="144" t="s">
        <v>1777</v>
      </c>
      <c r="I2191" s="144" t="s">
        <v>5547</v>
      </c>
      <c r="J2191" s="144" t="s">
        <v>1817</v>
      </c>
      <c r="K2191" s="144"/>
      <c r="L2191" s="144"/>
      <c r="M2191" s="144" t="s">
        <v>6880</v>
      </c>
      <c r="N2191" s="145">
        <v>60</v>
      </c>
      <c r="O2191" s="146" t="b">
        <v>0</v>
      </c>
      <c r="P2191" s="144" t="s">
        <v>3075</v>
      </c>
      <c r="Q2191" t="s">
        <v>1823</v>
      </c>
      <c r="R2191" t="s">
        <v>630</v>
      </c>
    </row>
    <row r="2192" spans="1:18" x14ac:dyDescent="0.25">
      <c r="A2192" s="144" t="s">
        <v>14232</v>
      </c>
      <c r="B2192" s="144" t="s">
        <v>885</v>
      </c>
      <c r="C2192" s="144" t="s">
        <v>1817</v>
      </c>
      <c r="D2192" s="144" t="s">
        <v>1818</v>
      </c>
      <c r="E2192" s="144" t="s">
        <v>1930</v>
      </c>
      <c r="F2192" s="144"/>
      <c r="G2192" s="144" t="s">
        <v>71</v>
      </c>
      <c r="H2192" s="144" t="s">
        <v>1777</v>
      </c>
      <c r="I2192" s="144" t="s">
        <v>5547</v>
      </c>
      <c r="J2192" s="144" t="s">
        <v>1817</v>
      </c>
      <c r="K2192" s="144"/>
      <c r="L2192" s="144"/>
      <c r="M2192" s="144" t="s">
        <v>6881</v>
      </c>
      <c r="N2192" s="145">
        <v>60</v>
      </c>
      <c r="O2192" s="146" t="b">
        <v>0</v>
      </c>
      <c r="P2192" s="144" t="s">
        <v>3075</v>
      </c>
      <c r="Q2192" t="s">
        <v>1823</v>
      </c>
      <c r="R2192" t="s">
        <v>630</v>
      </c>
    </row>
    <row r="2193" spans="1:18" x14ac:dyDescent="0.25">
      <c r="A2193" s="144" t="s">
        <v>14329</v>
      </c>
      <c r="B2193" s="144" t="s">
        <v>885</v>
      </c>
      <c r="C2193" s="144" t="s">
        <v>1817</v>
      </c>
      <c r="D2193" s="144" t="s">
        <v>1818</v>
      </c>
      <c r="E2193" s="144" t="s">
        <v>1926</v>
      </c>
      <c r="F2193" s="144"/>
      <c r="G2193" s="144" t="s">
        <v>70</v>
      </c>
      <c r="H2193" s="144" t="s">
        <v>1779</v>
      </c>
      <c r="I2193" s="144" t="s">
        <v>5547</v>
      </c>
      <c r="J2193" s="144" t="s">
        <v>1817</v>
      </c>
      <c r="K2193" s="144"/>
      <c r="L2193" s="144"/>
      <c r="M2193" s="144" t="s">
        <v>6882</v>
      </c>
      <c r="N2193" s="145">
        <v>60</v>
      </c>
      <c r="O2193" s="146" t="b">
        <v>0</v>
      </c>
      <c r="P2193" s="144" t="s">
        <v>3075</v>
      </c>
      <c r="Q2193" t="s">
        <v>1823</v>
      </c>
      <c r="R2193" t="s">
        <v>630</v>
      </c>
    </row>
    <row r="2194" spans="1:18" x14ac:dyDescent="0.25">
      <c r="A2194" s="144" t="s">
        <v>14025</v>
      </c>
      <c r="B2194" s="144" t="s">
        <v>885</v>
      </c>
      <c r="C2194" s="144" t="s">
        <v>1817</v>
      </c>
      <c r="D2194" s="144" t="s">
        <v>1818</v>
      </c>
      <c r="E2194" s="144" t="s">
        <v>2053</v>
      </c>
      <c r="F2194" s="144"/>
      <c r="G2194" s="144" t="s">
        <v>71</v>
      </c>
      <c r="H2194" s="144" t="s">
        <v>1777</v>
      </c>
      <c r="I2194" s="144" t="s">
        <v>5547</v>
      </c>
      <c r="J2194" s="144" t="s">
        <v>1817</v>
      </c>
      <c r="K2194" s="144"/>
      <c r="L2194" s="144"/>
      <c r="M2194" s="144" t="s">
        <v>6883</v>
      </c>
      <c r="N2194" s="145">
        <v>60</v>
      </c>
      <c r="O2194" s="146" t="b">
        <v>0</v>
      </c>
      <c r="P2194" s="144" t="s">
        <v>3075</v>
      </c>
      <c r="Q2194" t="s">
        <v>1823</v>
      </c>
      <c r="R2194" t="s">
        <v>630</v>
      </c>
    </row>
    <row r="2195" spans="1:18" x14ac:dyDescent="0.25">
      <c r="A2195" s="144" t="s">
        <v>14919</v>
      </c>
      <c r="B2195" s="144" t="s">
        <v>885</v>
      </c>
      <c r="C2195" s="144" t="s">
        <v>1817</v>
      </c>
      <c r="D2195" s="144" t="s">
        <v>1818</v>
      </c>
      <c r="E2195" s="144" t="s">
        <v>6058</v>
      </c>
      <c r="F2195" s="144"/>
      <c r="G2195" s="144" t="s">
        <v>1786</v>
      </c>
      <c r="H2195" s="144" t="s">
        <v>1787</v>
      </c>
      <c r="I2195" s="144" t="s">
        <v>5547</v>
      </c>
      <c r="J2195" s="144" t="s">
        <v>1817</v>
      </c>
      <c r="K2195" s="144"/>
      <c r="L2195" s="144"/>
      <c r="M2195" s="144" t="s">
        <v>6884</v>
      </c>
      <c r="N2195" s="145">
        <v>60</v>
      </c>
      <c r="O2195" s="146" t="b">
        <v>0</v>
      </c>
      <c r="P2195" s="144" t="s">
        <v>3075</v>
      </c>
      <c r="Q2195" t="s">
        <v>1823</v>
      </c>
      <c r="R2195" t="s">
        <v>630</v>
      </c>
    </row>
    <row r="2196" spans="1:18" x14ac:dyDescent="0.25">
      <c r="A2196" s="144" t="s">
        <v>14548</v>
      </c>
      <c r="B2196" s="144" t="s">
        <v>883</v>
      </c>
      <c r="C2196" s="144" t="s">
        <v>1817</v>
      </c>
      <c r="D2196" s="144" t="s">
        <v>1818</v>
      </c>
      <c r="E2196" s="144" t="s">
        <v>3323</v>
      </c>
      <c r="F2196" s="144"/>
      <c r="G2196" s="144" t="s">
        <v>1786</v>
      </c>
      <c r="H2196" s="144" t="s">
        <v>1787</v>
      </c>
      <c r="I2196" s="144" t="s">
        <v>5547</v>
      </c>
      <c r="J2196" s="144" t="s">
        <v>1817</v>
      </c>
      <c r="K2196" s="144"/>
      <c r="L2196" s="144"/>
      <c r="M2196" s="144" t="s">
        <v>6885</v>
      </c>
      <c r="N2196" s="145">
        <v>60</v>
      </c>
      <c r="O2196" s="146" t="b">
        <v>0</v>
      </c>
      <c r="P2196" s="144" t="s">
        <v>3075</v>
      </c>
      <c r="Q2196" t="s">
        <v>1823</v>
      </c>
      <c r="R2196" t="s">
        <v>630</v>
      </c>
    </row>
    <row r="2197" spans="1:18" x14ac:dyDescent="0.25">
      <c r="A2197" s="144" t="s">
        <v>14996</v>
      </c>
      <c r="B2197" s="144" t="s">
        <v>885</v>
      </c>
      <c r="C2197" s="144" t="s">
        <v>1817</v>
      </c>
      <c r="D2197" s="144" t="s">
        <v>1818</v>
      </c>
      <c r="E2197" s="144" t="s">
        <v>1955</v>
      </c>
      <c r="F2197" s="144"/>
      <c r="G2197" s="144" t="s">
        <v>1786</v>
      </c>
      <c r="H2197" s="144" t="s">
        <v>1787</v>
      </c>
      <c r="I2197" s="144" t="s">
        <v>5547</v>
      </c>
      <c r="J2197" s="144" t="s">
        <v>1817</v>
      </c>
      <c r="K2197" s="144"/>
      <c r="L2197" s="144"/>
      <c r="M2197" s="144" t="s">
        <v>6886</v>
      </c>
      <c r="N2197" s="145">
        <v>60</v>
      </c>
      <c r="O2197" s="146" t="b">
        <v>0</v>
      </c>
      <c r="P2197" s="144" t="s">
        <v>3075</v>
      </c>
      <c r="Q2197" t="s">
        <v>1823</v>
      </c>
      <c r="R2197" t="s">
        <v>630</v>
      </c>
    </row>
    <row r="2198" spans="1:18" x14ac:dyDescent="0.25">
      <c r="A2198" s="144" t="s">
        <v>14800</v>
      </c>
      <c r="B2198" s="144" t="s">
        <v>883</v>
      </c>
      <c r="C2198" s="144" t="s">
        <v>1817</v>
      </c>
      <c r="D2198" s="144" t="s">
        <v>1818</v>
      </c>
      <c r="E2198" s="144" t="s">
        <v>5966</v>
      </c>
      <c r="F2198" s="144"/>
      <c r="G2198" s="144" t="s">
        <v>70</v>
      </c>
      <c r="H2198" s="144" t="s">
        <v>1779</v>
      </c>
      <c r="I2198" s="144" t="s">
        <v>5547</v>
      </c>
      <c r="J2198" s="144" t="s">
        <v>1817</v>
      </c>
      <c r="K2198" s="144"/>
      <c r="L2198" s="144"/>
      <c r="M2198" s="144" t="s">
        <v>6887</v>
      </c>
      <c r="N2198" s="145">
        <v>60</v>
      </c>
      <c r="O2198" s="146" t="b">
        <v>0</v>
      </c>
      <c r="P2198" s="144" t="s">
        <v>3075</v>
      </c>
      <c r="Q2198" t="s">
        <v>1823</v>
      </c>
      <c r="R2198" t="s">
        <v>630</v>
      </c>
    </row>
    <row r="2199" spans="1:18" x14ac:dyDescent="0.25">
      <c r="A2199" s="144" t="s">
        <v>13952</v>
      </c>
      <c r="B2199" s="144" t="s">
        <v>885</v>
      </c>
      <c r="C2199" s="144" t="s">
        <v>1817</v>
      </c>
      <c r="D2199" s="144" t="s">
        <v>1818</v>
      </c>
      <c r="E2199" s="144" t="s">
        <v>1832</v>
      </c>
      <c r="F2199" s="144"/>
      <c r="G2199" s="144" t="s">
        <v>70</v>
      </c>
      <c r="H2199" s="144" t="s">
        <v>1779</v>
      </c>
      <c r="I2199" s="144" t="s">
        <v>5547</v>
      </c>
      <c r="J2199" s="144" t="s">
        <v>1817</v>
      </c>
      <c r="K2199" s="144"/>
      <c r="L2199" s="144"/>
      <c r="M2199" s="144" t="s">
        <v>6888</v>
      </c>
      <c r="N2199" s="145">
        <v>60</v>
      </c>
      <c r="O2199" s="146" t="b">
        <v>0</v>
      </c>
      <c r="P2199" s="144" t="s">
        <v>3075</v>
      </c>
      <c r="Q2199" t="s">
        <v>1823</v>
      </c>
      <c r="R2199" t="s">
        <v>630</v>
      </c>
    </row>
    <row r="2200" spans="1:18" x14ac:dyDescent="0.25">
      <c r="A2200" s="144" t="s">
        <v>13953</v>
      </c>
      <c r="B2200" s="144" t="s">
        <v>885</v>
      </c>
      <c r="C2200" s="144" t="s">
        <v>1817</v>
      </c>
      <c r="D2200" s="144" t="s">
        <v>1818</v>
      </c>
      <c r="E2200" s="144" t="s">
        <v>1832</v>
      </c>
      <c r="F2200" s="144"/>
      <c r="G2200" s="144" t="s">
        <v>70</v>
      </c>
      <c r="H2200" s="144" t="s">
        <v>1779</v>
      </c>
      <c r="I2200" s="144" t="s">
        <v>5547</v>
      </c>
      <c r="J2200" s="144" t="s">
        <v>1817</v>
      </c>
      <c r="K2200" s="144"/>
      <c r="L2200" s="144"/>
      <c r="M2200" s="144" t="s">
        <v>6889</v>
      </c>
      <c r="N2200" s="145">
        <v>60</v>
      </c>
      <c r="O2200" s="146" t="b">
        <v>0</v>
      </c>
      <c r="P2200" s="144" t="s">
        <v>3075</v>
      </c>
      <c r="Q2200" t="s">
        <v>1823</v>
      </c>
      <c r="R2200" t="s">
        <v>630</v>
      </c>
    </row>
    <row r="2201" spans="1:18" x14ac:dyDescent="0.25">
      <c r="A2201" s="144" t="s">
        <v>14714</v>
      </c>
      <c r="B2201" s="144" t="s">
        <v>5622</v>
      </c>
      <c r="C2201" s="144" t="s">
        <v>1817</v>
      </c>
      <c r="D2201" s="144" t="s">
        <v>1818</v>
      </c>
      <c r="E2201" s="144" t="s">
        <v>6051</v>
      </c>
      <c r="F2201" s="144"/>
      <c r="G2201" s="144" t="s">
        <v>1786</v>
      </c>
      <c r="H2201" s="144" t="s">
        <v>1787</v>
      </c>
      <c r="I2201" s="144" t="s">
        <v>5547</v>
      </c>
      <c r="J2201" s="144" t="s">
        <v>1817</v>
      </c>
      <c r="K2201" s="144"/>
      <c r="L2201" s="144"/>
      <c r="M2201" s="144" t="s">
        <v>6890</v>
      </c>
      <c r="N2201" s="145">
        <v>60</v>
      </c>
      <c r="O2201" s="146" t="b">
        <v>0</v>
      </c>
      <c r="P2201" s="144" t="s">
        <v>3075</v>
      </c>
      <c r="Q2201" t="s">
        <v>1823</v>
      </c>
      <c r="R2201" t="s">
        <v>630</v>
      </c>
    </row>
    <row r="2202" spans="1:18" x14ac:dyDescent="0.25">
      <c r="A2202" s="144" t="s">
        <v>14026</v>
      </c>
      <c r="B2202" s="144" t="s">
        <v>885</v>
      </c>
      <c r="C2202" s="144" t="s">
        <v>1817</v>
      </c>
      <c r="D2202" s="144" t="s">
        <v>1818</v>
      </c>
      <c r="E2202" s="144" t="s">
        <v>2053</v>
      </c>
      <c r="F2202" s="144"/>
      <c r="G2202" s="144" t="s">
        <v>71</v>
      </c>
      <c r="H2202" s="144" t="s">
        <v>1777</v>
      </c>
      <c r="I2202" s="144" t="s">
        <v>5547</v>
      </c>
      <c r="J2202" s="144" t="s">
        <v>1817</v>
      </c>
      <c r="K2202" s="144"/>
      <c r="L2202" s="144"/>
      <c r="M2202" s="144" t="s">
        <v>6891</v>
      </c>
      <c r="N2202" s="145">
        <v>60</v>
      </c>
      <c r="O2202" s="146" t="b">
        <v>0</v>
      </c>
      <c r="P2202" s="144" t="s">
        <v>3075</v>
      </c>
      <c r="Q2202" t="s">
        <v>1823</v>
      </c>
      <c r="R2202" t="s">
        <v>630</v>
      </c>
    </row>
    <row r="2203" spans="1:18" x14ac:dyDescent="0.25">
      <c r="A2203" s="144" t="s">
        <v>14534</v>
      </c>
      <c r="B2203" s="144" t="s">
        <v>885</v>
      </c>
      <c r="C2203" s="144" t="s">
        <v>1817</v>
      </c>
      <c r="D2203" s="144" t="s">
        <v>1818</v>
      </c>
      <c r="E2203" s="144" t="s">
        <v>1881</v>
      </c>
      <c r="F2203" s="144"/>
      <c r="G2203" s="144" t="s">
        <v>71</v>
      </c>
      <c r="H2203" s="144" t="s">
        <v>1777</v>
      </c>
      <c r="I2203" s="144" t="s">
        <v>5547</v>
      </c>
      <c r="J2203" s="144" t="s">
        <v>1817</v>
      </c>
      <c r="K2203" s="144"/>
      <c r="L2203" s="144"/>
      <c r="M2203" s="144" t="s">
        <v>6892</v>
      </c>
      <c r="N2203" s="145">
        <v>60</v>
      </c>
      <c r="O2203" s="146" t="b">
        <v>0</v>
      </c>
      <c r="P2203" s="144" t="s">
        <v>3075</v>
      </c>
      <c r="Q2203" t="s">
        <v>1823</v>
      </c>
      <c r="R2203" t="s">
        <v>630</v>
      </c>
    </row>
    <row r="2204" spans="1:18" x14ac:dyDescent="0.25">
      <c r="A2204" s="144" t="s">
        <v>14162</v>
      </c>
      <c r="B2204" s="144" t="s">
        <v>885</v>
      </c>
      <c r="C2204" s="144" t="s">
        <v>1817</v>
      </c>
      <c r="D2204" s="144" t="s">
        <v>1818</v>
      </c>
      <c r="E2204" s="144" t="s">
        <v>2734</v>
      </c>
      <c r="F2204" s="144"/>
      <c r="G2204" s="144" t="s">
        <v>70</v>
      </c>
      <c r="H2204" s="144" t="s">
        <v>1779</v>
      </c>
      <c r="I2204" s="144" t="s">
        <v>5547</v>
      </c>
      <c r="J2204" s="144" t="s">
        <v>1817</v>
      </c>
      <c r="K2204" s="144"/>
      <c r="L2204" s="144"/>
      <c r="M2204" s="144" t="s">
        <v>6893</v>
      </c>
      <c r="N2204" s="145">
        <v>60</v>
      </c>
      <c r="O2204" s="146" t="b">
        <v>0</v>
      </c>
      <c r="P2204" s="144" t="s">
        <v>3075</v>
      </c>
      <c r="Q2204" t="s">
        <v>1823</v>
      </c>
      <c r="R2204" t="s">
        <v>630</v>
      </c>
    </row>
    <row r="2205" spans="1:18" x14ac:dyDescent="0.25">
      <c r="A2205" s="144" t="s">
        <v>13855</v>
      </c>
      <c r="B2205" s="144" t="s">
        <v>885</v>
      </c>
      <c r="C2205" s="144" t="s">
        <v>1817</v>
      </c>
      <c r="D2205" s="144" t="s">
        <v>1818</v>
      </c>
      <c r="E2205" s="144" t="s">
        <v>2086</v>
      </c>
      <c r="F2205" s="144"/>
      <c r="G2205" s="144" t="s">
        <v>70</v>
      </c>
      <c r="H2205" s="144" t="s">
        <v>1779</v>
      </c>
      <c r="I2205" s="144" t="s">
        <v>5547</v>
      </c>
      <c r="J2205" s="144" t="s">
        <v>1817</v>
      </c>
      <c r="K2205" s="144"/>
      <c r="L2205" s="144"/>
      <c r="M2205" s="144" t="s">
        <v>6894</v>
      </c>
      <c r="N2205" s="145">
        <v>60</v>
      </c>
      <c r="O2205" s="146" t="b">
        <v>0</v>
      </c>
      <c r="P2205" s="144" t="s">
        <v>3075</v>
      </c>
      <c r="Q2205" t="s">
        <v>1823</v>
      </c>
      <c r="R2205" t="s">
        <v>630</v>
      </c>
    </row>
    <row r="2206" spans="1:18" x14ac:dyDescent="0.25">
      <c r="A2206" s="144" t="s">
        <v>14027</v>
      </c>
      <c r="B2206" s="144" t="s">
        <v>885</v>
      </c>
      <c r="C2206" s="144" t="s">
        <v>1817</v>
      </c>
      <c r="D2206" s="144" t="s">
        <v>1818</v>
      </c>
      <c r="E2206" s="144" t="s">
        <v>2053</v>
      </c>
      <c r="F2206" s="144"/>
      <c r="G2206" s="144" t="s">
        <v>71</v>
      </c>
      <c r="H2206" s="144" t="s">
        <v>1777</v>
      </c>
      <c r="I2206" s="144" t="s">
        <v>5547</v>
      </c>
      <c r="J2206" s="144" t="s">
        <v>1817</v>
      </c>
      <c r="K2206" s="144"/>
      <c r="L2206" s="144"/>
      <c r="M2206" s="144" t="s">
        <v>6895</v>
      </c>
      <c r="N2206" s="145">
        <v>60</v>
      </c>
      <c r="O2206" s="146" t="b">
        <v>0</v>
      </c>
      <c r="P2206" s="144" t="s">
        <v>3075</v>
      </c>
      <c r="Q2206" t="s">
        <v>1823</v>
      </c>
      <c r="R2206" t="s">
        <v>630</v>
      </c>
    </row>
    <row r="2207" spans="1:18" x14ac:dyDescent="0.25">
      <c r="A2207" s="144" t="s">
        <v>14549</v>
      </c>
      <c r="B2207" s="144" t="s">
        <v>883</v>
      </c>
      <c r="C2207" s="144" t="s">
        <v>1817</v>
      </c>
      <c r="D2207" s="144" t="s">
        <v>1818</v>
      </c>
      <c r="E2207" s="144" t="s">
        <v>3323</v>
      </c>
      <c r="F2207" s="144"/>
      <c r="G2207" s="144" t="s">
        <v>1786</v>
      </c>
      <c r="H2207" s="144" t="s">
        <v>1787</v>
      </c>
      <c r="I2207" s="144" t="s">
        <v>5547</v>
      </c>
      <c r="J2207" s="144" t="s">
        <v>1817</v>
      </c>
      <c r="K2207" s="144"/>
      <c r="L2207" s="144"/>
      <c r="M2207" s="144" t="s">
        <v>6897</v>
      </c>
      <c r="N2207" s="145">
        <v>60</v>
      </c>
      <c r="O2207" s="146" t="b">
        <v>0</v>
      </c>
      <c r="P2207" s="144" t="s">
        <v>3075</v>
      </c>
      <c r="Q2207" t="s">
        <v>1823</v>
      </c>
      <c r="R2207" t="s">
        <v>630</v>
      </c>
    </row>
    <row r="2208" spans="1:18" x14ac:dyDescent="0.25">
      <c r="A2208" s="144" t="s">
        <v>14085</v>
      </c>
      <c r="B2208" s="144" t="s">
        <v>885</v>
      </c>
      <c r="C2208" s="144" t="s">
        <v>1817</v>
      </c>
      <c r="D2208" s="144" t="s">
        <v>1818</v>
      </c>
      <c r="E2208" s="144" t="s">
        <v>1911</v>
      </c>
      <c r="F2208" s="144"/>
      <c r="G2208" s="144" t="s">
        <v>71</v>
      </c>
      <c r="H2208" s="144" t="s">
        <v>1777</v>
      </c>
      <c r="I2208" s="144" t="s">
        <v>5547</v>
      </c>
      <c r="J2208" s="144" t="s">
        <v>1817</v>
      </c>
      <c r="K2208" s="144"/>
      <c r="L2208" s="144"/>
      <c r="M2208" s="144" t="s">
        <v>6898</v>
      </c>
      <c r="N2208" s="145">
        <v>60</v>
      </c>
      <c r="O2208" s="146" t="b">
        <v>0</v>
      </c>
      <c r="P2208" s="144" t="s">
        <v>3075</v>
      </c>
      <c r="Q2208" t="s">
        <v>1823</v>
      </c>
      <c r="R2208" t="s">
        <v>630</v>
      </c>
    </row>
    <row r="2209" spans="1:18" x14ac:dyDescent="0.25">
      <c r="A2209" s="144" t="s">
        <v>13877</v>
      </c>
      <c r="B2209" s="144" t="s">
        <v>883</v>
      </c>
      <c r="C2209" s="144" t="s">
        <v>1817</v>
      </c>
      <c r="D2209" s="144" t="s">
        <v>1818</v>
      </c>
      <c r="E2209" s="144" t="s">
        <v>6045</v>
      </c>
      <c r="F2209" s="144"/>
      <c r="G2209" s="144" t="s">
        <v>70</v>
      </c>
      <c r="H2209" s="144" t="s">
        <v>1779</v>
      </c>
      <c r="I2209" s="144" t="s">
        <v>5547</v>
      </c>
      <c r="J2209" s="144" t="s">
        <v>1817</v>
      </c>
      <c r="K2209" s="144"/>
      <c r="L2209" s="144"/>
      <c r="M2209" s="144" t="s">
        <v>6899</v>
      </c>
      <c r="N2209" s="145">
        <v>60</v>
      </c>
      <c r="O2209" s="146" t="b">
        <v>0</v>
      </c>
      <c r="P2209" s="144" t="s">
        <v>3075</v>
      </c>
      <c r="Q2209" t="s">
        <v>1823</v>
      </c>
      <c r="R2209" t="s">
        <v>630</v>
      </c>
    </row>
    <row r="2210" spans="1:18" x14ac:dyDescent="0.25">
      <c r="A2210" s="144" t="s">
        <v>14997</v>
      </c>
      <c r="B2210" s="144" t="s">
        <v>885</v>
      </c>
      <c r="C2210" s="144" t="s">
        <v>1817</v>
      </c>
      <c r="D2210" s="144" t="s">
        <v>1818</v>
      </c>
      <c r="E2210" s="144" t="s">
        <v>1955</v>
      </c>
      <c r="F2210" s="144"/>
      <c r="G2210" s="144" t="s">
        <v>1786</v>
      </c>
      <c r="H2210" s="144" t="s">
        <v>1787</v>
      </c>
      <c r="I2210" s="144" t="s">
        <v>5547</v>
      </c>
      <c r="J2210" s="144" t="s">
        <v>1817</v>
      </c>
      <c r="K2210" s="144"/>
      <c r="L2210" s="144"/>
      <c r="M2210" s="144" t="s">
        <v>6900</v>
      </c>
      <c r="N2210" s="145">
        <v>60</v>
      </c>
      <c r="O2210" s="146" t="b">
        <v>0</v>
      </c>
      <c r="P2210" s="144" t="s">
        <v>3075</v>
      </c>
      <c r="Q2210" t="s">
        <v>1823</v>
      </c>
      <c r="R2210" t="s">
        <v>630</v>
      </c>
    </row>
    <row r="2211" spans="1:18" x14ac:dyDescent="0.25">
      <c r="A2211" s="144" t="s">
        <v>13856</v>
      </c>
      <c r="B2211" s="144" t="s">
        <v>885</v>
      </c>
      <c r="C2211" s="144" t="s">
        <v>1817</v>
      </c>
      <c r="D2211" s="144" t="s">
        <v>1818</v>
      </c>
      <c r="E2211" s="144" t="s">
        <v>2086</v>
      </c>
      <c r="F2211" s="144"/>
      <c r="G2211" s="144" t="s">
        <v>70</v>
      </c>
      <c r="H2211" s="144" t="s">
        <v>1779</v>
      </c>
      <c r="I2211" s="144" t="s">
        <v>5547</v>
      </c>
      <c r="J2211" s="144" t="s">
        <v>1817</v>
      </c>
      <c r="K2211" s="144"/>
      <c r="L2211" s="144"/>
      <c r="M2211" s="144" t="s">
        <v>6901</v>
      </c>
      <c r="N2211" s="145">
        <v>60</v>
      </c>
      <c r="O2211" s="146" t="b">
        <v>0</v>
      </c>
      <c r="P2211" s="144" t="s">
        <v>3075</v>
      </c>
      <c r="Q2211" t="s">
        <v>1823</v>
      </c>
      <c r="R2211" t="s">
        <v>630</v>
      </c>
    </row>
    <row r="2212" spans="1:18" x14ac:dyDescent="0.25">
      <c r="A2212" s="144" t="s">
        <v>14777</v>
      </c>
      <c r="B2212" s="144" t="s">
        <v>885</v>
      </c>
      <c r="C2212" s="144" t="s">
        <v>1817</v>
      </c>
      <c r="D2212" s="144" t="s">
        <v>1818</v>
      </c>
      <c r="E2212" s="144" t="s">
        <v>4064</v>
      </c>
      <c r="F2212" s="144"/>
      <c r="G2212" s="144" t="s">
        <v>71</v>
      </c>
      <c r="H2212" s="144" t="s">
        <v>1777</v>
      </c>
      <c r="I2212" s="144" t="s">
        <v>5959</v>
      </c>
      <c r="J2212" s="144" t="s">
        <v>1817</v>
      </c>
      <c r="K2212" s="144"/>
      <c r="L2212" s="144"/>
      <c r="M2212" s="144" t="s">
        <v>6902</v>
      </c>
      <c r="N2212" s="145">
        <v>60</v>
      </c>
      <c r="O2212" s="146" t="b">
        <v>0</v>
      </c>
      <c r="P2212" s="144" t="s">
        <v>3075</v>
      </c>
      <c r="Q2212" t="s">
        <v>1823</v>
      </c>
      <c r="R2212" t="s">
        <v>630</v>
      </c>
    </row>
    <row r="2213" spans="1:18" x14ac:dyDescent="0.25">
      <c r="A2213" s="144" t="s">
        <v>14086</v>
      </c>
      <c r="B2213" s="144" t="s">
        <v>885</v>
      </c>
      <c r="C2213" s="144" t="s">
        <v>1817</v>
      </c>
      <c r="D2213" s="144" t="s">
        <v>1818</v>
      </c>
      <c r="E2213" s="144" t="s">
        <v>1911</v>
      </c>
      <c r="F2213" s="144"/>
      <c r="G2213" s="144" t="s">
        <v>71</v>
      </c>
      <c r="H2213" s="144" t="s">
        <v>1777</v>
      </c>
      <c r="I2213" s="144" t="s">
        <v>5547</v>
      </c>
      <c r="J2213" s="144" t="s">
        <v>1817</v>
      </c>
      <c r="K2213" s="144"/>
      <c r="L2213" s="144"/>
      <c r="M2213" s="144" t="s">
        <v>6903</v>
      </c>
      <c r="N2213" s="145">
        <v>60</v>
      </c>
      <c r="O2213" s="146" t="b">
        <v>0</v>
      </c>
      <c r="P2213" s="144" t="s">
        <v>3075</v>
      </c>
      <c r="Q2213" t="s">
        <v>1823</v>
      </c>
      <c r="R2213" t="s">
        <v>630</v>
      </c>
    </row>
    <row r="2214" spans="1:18" x14ac:dyDescent="0.25">
      <c r="A2214" s="144" t="s">
        <v>14778</v>
      </c>
      <c r="B2214" s="144" t="s">
        <v>885</v>
      </c>
      <c r="C2214" s="144" t="s">
        <v>1817</v>
      </c>
      <c r="D2214" s="144" t="s">
        <v>1818</v>
      </c>
      <c r="E2214" s="144" t="s">
        <v>4064</v>
      </c>
      <c r="F2214" s="144"/>
      <c r="G2214" s="144" t="s">
        <v>71</v>
      </c>
      <c r="H2214" s="144" t="s">
        <v>1777</v>
      </c>
      <c r="I2214" s="144" t="s">
        <v>5959</v>
      </c>
      <c r="J2214" s="144" t="s">
        <v>1817</v>
      </c>
      <c r="K2214" s="144"/>
      <c r="L2214" s="144"/>
      <c r="M2214" s="144" t="s">
        <v>6904</v>
      </c>
      <c r="N2214" s="145">
        <v>60</v>
      </c>
      <c r="O2214" s="146" t="b">
        <v>0</v>
      </c>
      <c r="P2214" s="144" t="s">
        <v>3075</v>
      </c>
      <c r="Q2214" t="s">
        <v>1823</v>
      </c>
      <c r="R2214" t="s">
        <v>630</v>
      </c>
    </row>
    <row r="2215" spans="1:18" x14ac:dyDescent="0.25">
      <c r="A2215" s="144" t="s">
        <v>13857</v>
      </c>
      <c r="B2215" s="144" t="s">
        <v>883</v>
      </c>
      <c r="C2215" s="144" t="s">
        <v>1817</v>
      </c>
      <c r="D2215" s="144" t="s">
        <v>1818</v>
      </c>
      <c r="E2215" s="144" t="s">
        <v>2086</v>
      </c>
      <c r="F2215" s="144"/>
      <c r="G2215" s="144" t="s">
        <v>70</v>
      </c>
      <c r="H2215" s="144" t="s">
        <v>1779</v>
      </c>
      <c r="I2215" s="144" t="s">
        <v>5547</v>
      </c>
      <c r="J2215" s="144" t="s">
        <v>1817</v>
      </c>
      <c r="K2215" s="144"/>
      <c r="L2215" s="144"/>
      <c r="M2215" s="144" t="s">
        <v>6905</v>
      </c>
      <c r="N2215" s="145">
        <v>60</v>
      </c>
      <c r="O2215" s="146" t="b">
        <v>0</v>
      </c>
      <c r="P2215" s="144" t="s">
        <v>3075</v>
      </c>
      <c r="Q2215" t="s">
        <v>1823</v>
      </c>
      <c r="R2215" t="s">
        <v>630</v>
      </c>
    </row>
    <row r="2216" spans="1:18" x14ac:dyDescent="0.25">
      <c r="A2216" s="144" t="s">
        <v>14779</v>
      </c>
      <c r="B2216" s="144" t="s">
        <v>885</v>
      </c>
      <c r="C2216" s="144" t="s">
        <v>1817</v>
      </c>
      <c r="D2216" s="144" t="s">
        <v>1818</v>
      </c>
      <c r="E2216" s="144" t="s">
        <v>4064</v>
      </c>
      <c r="F2216" s="144"/>
      <c r="G2216" s="144" t="s">
        <v>71</v>
      </c>
      <c r="H2216" s="144" t="s">
        <v>1777</v>
      </c>
      <c r="I2216" s="144" t="s">
        <v>5959</v>
      </c>
      <c r="J2216" s="144" t="s">
        <v>1817</v>
      </c>
      <c r="K2216" s="144"/>
      <c r="L2216" s="144"/>
      <c r="M2216" s="144" t="s">
        <v>6906</v>
      </c>
      <c r="N2216" s="145">
        <v>60</v>
      </c>
      <c r="O2216" s="146" t="b">
        <v>0</v>
      </c>
      <c r="P2216" s="144" t="s">
        <v>3075</v>
      </c>
      <c r="Q2216" t="s">
        <v>1823</v>
      </c>
      <c r="R2216" t="s">
        <v>630</v>
      </c>
    </row>
    <row r="2217" spans="1:18" x14ac:dyDescent="0.25">
      <c r="A2217" s="144" t="s">
        <v>14330</v>
      </c>
      <c r="B2217" s="144" t="s">
        <v>885</v>
      </c>
      <c r="C2217" s="144" t="s">
        <v>1817</v>
      </c>
      <c r="D2217" s="144" t="s">
        <v>1818</v>
      </c>
      <c r="E2217" s="144" t="s">
        <v>1926</v>
      </c>
      <c r="F2217" s="144"/>
      <c r="G2217" s="144" t="s">
        <v>70</v>
      </c>
      <c r="H2217" s="144" t="s">
        <v>1779</v>
      </c>
      <c r="I2217" s="144" t="s">
        <v>5547</v>
      </c>
      <c r="J2217" s="144" t="s">
        <v>1817</v>
      </c>
      <c r="K2217" s="144"/>
      <c r="L2217" s="144"/>
      <c r="M2217" s="144" t="s">
        <v>6907</v>
      </c>
      <c r="N2217" s="145">
        <v>60</v>
      </c>
      <c r="O2217" s="146" t="b">
        <v>0</v>
      </c>
      <c r="P2217" s="144" t="s">
        <v>3075</v>
      </c>
      <c r="Q2217" t="s">
        <v>1823</v>
      </c>
      <c r="R2217" t="s">
        <v>630</v>
      </c>
    </row>
    <row r="2218" spans="1:18" x14ac:dyDescent="0.25">
      <c r="A2218" s="144" t="s">
        <v>13954</v>
      </c>
      <c r="B2218" s="144" t="s">
        <v>885</v>
      </c>
      <c r="C2218" s="144" t="s">
        <v>1817</v>
      </c>
      <c r="D2218" s="144" t="s">
        <v>1818</v>
      </c>
      <c r="E2218" s="144" t="s">
        <v>1832</v>
      </c>
      <c r="F2218" s="144"/>
      <c r="G2218" s="144" t="s">
        <v>70</v>
      </c>
      <c r="H2218" s="144" t="s">
        <v>1779</v>
      </c>
      <c r="I2218" s="144" t="s">
        <v>5547</v>
      </c>
      <c r="J2218" s="144" t="s">
        <v>1817</v>
      </c>
      <c r="K2218" s="144"/>
      <c r="L2218" s="144"/>
      <c r="M2218" s="144" t="s">
        <v>6908</v>
      </c>
      <c r="N2218" s="145">
        <v>60</v>
      </c>
      <c r="O2218" s="146" t="b">
        <v>0</v>
      </c>
      <c r="P2218" s="144" t="s">
        <v>3075</v>
      </c>
      <c r="Q2218" t="s">
        <v>1823</v>
      </c>
      <c r="R2218" t="s">
        <v>630</v>
      </c>
    </row>
    <row r="2219" spans="1:18" x14ac:dyDescent="0.25">
      <c r="A2219" s="144" t="s">
        <v>13878</v>
      </c>
      <c r="B2219" s="144" t="s">
        <v>883</v>
      </c>
      <c r="C2219" s="144" t="s">
        <v>1817</v>
      </c>
      <c r="D2219" s="144" t="s">
        <v>1818</v>
      </c>
      <c r="E2219" s="144" t="s">
        <v>6045</v>
      </c>
      <c r="F2219" s="144"/>
      <c r="G2219" s="144" t="s">
        <v>70</v>
      </c>
      <c r="H2219" s="144" t="s">
        <v>1779</v>
      </c>
      <c r="I2219" s="144" t="s">
        <v>5547</v>
      </c>
      <c r="J2219" s="144" t="s">
        <v>1817</v>
      </c>
      <c r="K2219" s="144"/>
      <c r="L2219" s="144"/>
      <c r="M2219" s="144" t="s">
        <v>6909</v>
      </c>
      <c r="N2219" s="145">
        <v>60</v>
      </c>
      <c r="O2219" s="146" t="b">
        <v>0</v>
      </c>
      <c r="P2219" s="144" t="s">
        <v>3075</v>
      </c>
      <c r="Q2219" t="s">
        <v>1823</v>
      </c>
      <c r="R2219" t="s">
        <v>630</v>
      </c>
    </row>
    <row r="2220" spans="1:18" x14ac:dyDescent="0.25">
      <c r="A2220" s="144" t="s">
        <v>14100</v>
      </c>
      <c r="B2220" s="144" t="s">
        <v>883</v>
      </c>
      <c r="C2220" s="144" t="s">
        <v>1817</v>
      </c>
      <c r="D2220" s="144" t="s">
        <v>1818</v>
      </c>
      <c r="E2220" s="144" t="s">
        <v>4289</v>
      </c>
      <c r="F2220" s="144"/>
      <c r="G2220" s="144" t="s">
        <v>70</v>
      </c>
      <c r="H2220" s="144" t="s">
        <v>1779</v>
      </c>
      <c r="I2220" s="144" t="s">
        <v>5547</v>
      </c>
      <c r="J2220" s="144" t="s">
        <v>1817</v>
      </c>
      <c r="K2220" s="144"/>
      <c r="L2220" s="144"/>
      <c r="M2220" s="144" t="s">
        <v>6910</v>
      </c>
      <c r="N2220" s="145">
        <v>60</v>
      </c>
      <c r="O2220" s="146" t="b">
        <v>0</v>
      </c>
      <c r="P2220" s="144" t="s">
        <v>3075</v>
      </c>
      <c r="Q2220" t="s">
        <v>1823</v>
      </c>
      <c r="R2220" t="s">
        <v>630</v>
      </c>
    </row>
    <row r="2221" spans="1:18" x14ac:dyDescent="0.25">
      <c r="A2221" s="144" t="s">
        <v>14934</v>
      </c>
      <c r="B2221" s="144" t="s">
        <v>885</v>
      </c>
      <c r="C2221" s="144" t="s">
        <v>1817</v>
      </c>
      <c r="D2221" s="144" t="s">
        <v>1818</v>
      </c>
      <c r="E2221" s="144" t="s">
        <v>5293</v>
      </c>
      <c r="F2221" s="144"/>
      <c r="G2221" s="144" t="s">
        <v>1786</v>
      </c>
      <c r="H2221" s="144" t="s">
        <v>1787</v>
      </c>
      <c r="I2221" s="144" t="s">
        <v>5547</v>
      </c>
      <c r="J2221" s="144" t="s">
        <v>1817</v>
      </c>
      <c r="K2221" s="144"/>
      <c r="L2221" s="144"/>
      <c r="M2221" s="144" t="s">
        <v>6911</v>
      </c>
      <c r="N2221" s="145">
        <v>60</v>
      </c>
      <c r="O2221" s="146" t="b">
        <v>0</v>
      </c>
      <c r="P2221" s="144" t="s">
        <v>3075</v>
      </c>
      <c r="Q2221" t="s">
        <v>1823</v>
      </c>
      <c r="R2221" t="s">
        <v>630</v>
      </c>
    </row>
    <row r="2222" spans="1:18" x14ac:dyDescent="0.25">
      <c r="A2222" s="144" t="s">
        <v>13879</v>
      </c>
      <c r="B2222" s="144" t="s">
        <v>883</v>
      </c>
      <c r="C2222" s="144" t="s">
        <v>1817</v>
      </c>
      <c r="D2222" s="144" t="s">
        <v>1818</v>
      </c>
      <c r="E2222" s="144" t="s">
        <v>6045</v>
      </c>
      <c r="F2222" s="144"/>
      <c r="G2222" s="144" t="s">
        <v>70</v>
      </c>
      <c r="H2222" s="144" t="s">
        <v>1779</v>
      </c>
      <c r="I2222" s="144" t="s">
        <v>5547</v>
      </c>
      <c r="J2222" s="144" t="s">
        <v>1817</v>
      </c>
      <c r="K2222" s="144"/>
      <c r="L2222" s="144"/>
      <c r="M2222" s="144" t="s">
        <v>6912</v>
      </c>
      <c r="N2222" s="145">
        <v>60</v>
      </c>
      <c r="O2222" s="146" t="b">
        <v>0</v>
      </c>
      <c r="P2222" s="144" t="s">
        <v>3075</v>
      </c>
      <c r="Q2222" t="s">
        <v>1823</v>
      </c>
      <c r="R2222" t="s">
        <v>630</v>
      </c>
    </row>
    <row r="2223" spans="1:18" x14ac:dyDescent="0.25">
      <c r="A2223" s="144" t="s">
        <v>14535</v>
      </c>
      <c r="B2223" s="144" t="s">
        <v>885</v>
      </c>
      <c r="C2223" s="144" t="s">
        <v>1817</v>
      </c>
      <c r="D2223" s="144" t="s">
        <v>1818</v>
      </c>
      <c r="E2223" s="144" t="s">
        <v>1881</v>
      </c>
      <c r="F2223" s="144"/>
      <c r="G2223" s="144" t="s">
        <v>71</v>
      </c>
      <c r="H2223" s="144" t="s">
        <v>1777</v>
      </c>
      <c r="I2223" s="144" t="s">
        <v>5547</v>
      </c>
      <c r="J2223" s="144" t="s">
        <v>1817</v>
      </c>
      <c r="K2223" s="144"/>
      <c r="L2223" s="144"/>
      <c r="M2223" s="144" t="s">
        <v>6913</v>
      </c>
      <c r="N2223" s="145">
        <v>60</v>
      </c>
      <c r="O2223" s="146" t="b">
        <v>0</v>
      </c>
      <c r="P2223" s="144" t="s">
        <v>3075</v>
      </c>
      <c r="Q2223" t="s">
        <v>1823</v>
      </c>
      <c r="R2223" t="s">
        <v>630</v>
      </c>
    </row>
    <row r="2224" spans="1:18" x14ac:dyDescent="0.25">
      <c r="A2224" s="144" t="s">
        <v>14264</v>
      </c>
      <c r="B2224" s="144" t="s">
        <v>883</v>
      </c>
      <c r="C2224" s="144" t="s">
        <v>1817</v>
      </c>
      <c r="D2224" s="144" t="s">
        <v>1818</v>
      </c>
      <c r="E2224" s="144" t="s">
        <v>2030</v>
      </c>
      <c r="F2224" s="144"/>
      <c r="G2224" s="144" t="s">
        <v>70</v>
      </c>
      <c r="H2224" s="144" t="s">
        <v>1779</v>
      </c>
      <c r="I2224" s="144" t="s">
        <v>5547</v>
      </c>
      <c r="J2224" s="144" t="s">
        <v>1817</v>
      </c>
      <c r="K2224" s="144"/>
      <c r="L2224" s="144"/>
      <c r="M2224" s="144" t="s">
        <v>6914</v>
      </c>
      <c r="N2224" s="145">
        <v>60</v>
      </c>
      <c r="O2224" s="146" t="b">
        <v>0</v>
      </c>
      <c r="P2224" s="144" t="s">
        <v>3075</v>
      </c>
      <c r="Q2224" t="s">
        <v>1823</v>
      </c>
      <c r="R2224" t="s">
        <v>630</v>
      </c>
    </row>
    <row r="2225" spans="1:18" x14ac:dyDescent="0.25">
      <c r="A2225" s="144" t="s">
        <v>13880</v>
      </c>
      <c r="B2225" s="144" t="s">
        <v>883</v>
      </c>
      <c r="C2225" s="144" t="s">
        <v>1817</v>
      </c>
      <c r="D2225" s="144" t="s">
        <v>1818</v>
      </c>
      <c r="E2225" s="144" t="s">
        <v>6045</v>
      </c>
      <c r="F2225" s="144"/>
      <c r="G2225" s="144" t="s">
        <v>70</v>
      </c>
      <c r="H2225" s="144" t="s">
        <v>1779</v>
      </c>
      <c r="I2225" s="144" t="s">
        <v>5547</v>
      </c>
      <c r="J2225" s="144" t="s">
        <v>1817</v>
      </c>
      <c r="K2225" s="144"/>
      <c r="L2225" s="144"/>
      <c r="M2225" s="144" t="s">
        <v>6915</v>
      </c>
      <c r="N2225" s="145">
        <v>60</v>
      </c>
      <c r="O2225" s="146" t="b">
        <v>0</v>
      </c>
      <c r="P2225" s="144" t="s">
        <v>3075</v>
      </c>
      <c r="Q2225" t="s">
        <v>1823</v>
      </c>
      <c r="R2225" t="s">
        <v>630</v>
      </c>
    </row>
    <row r="2226" spans="1:18" x14ac:dyDescent="0.25">
      <c r="A2226" s="144" t="s">
        <v>14331</v>
      </c>
      <c r="B2226" s="144" t="s">
        <v>885</v>
      </c>
      <c r="C2226" s="144" t="s">
        <v>1817</v>
      </c>
      <c r="D2226" s="144" t="s">
        <v>1818</v>
      </c>
      <c r="E2226" s="144" t="s">
        <v>1926</v>
      </c>
      <c r="F2226" s="144"/>
      <c r="G2226" s="144" t="s">
        <v>70</v>
      </c>
      <c r="H2226" s="144" t="s">
        <v>1779</v>
      </c>
      <c r="I2226" s="144" t="s">
        <v>5547</v>
      </c>
      <c r="J2226" s="144" t="s">
        <v>1817</v>
      </c>
      <c r="K2226" s="144"/>
      <c r="L2226" s="144"/>
      <c r="M2226" s="144" t="s">
        <v>6916</v>
      </c>
      <c r="N2226" s="145">
        <v>60</v>
      </c>
      <c r="O2226" s="146" t="b">
        <v>0</v>
      </c>
      <c r="P2226" s="144" t="s">
        <v>3075</v>
      </c>
      <c r="Q2226" t="s">
        <v>1823</v>
      </c>
      <c r="R2226" t="s">
        <v>630</v>
      </c>
    </row>
    <row r="2227" spans="1:18" x14ac:dyDescent="0.25">
      <c r="A2227" s="144" t="s">
        <v>14233</v>
      </c>
      <c r="B2227" s="144" t="s">
        <v>885</v>
      </c>
      <c r="C2227" s="144" t="s">
        <v>1817</v>
      </c>
      <c r="D2227" s="144" t="s">
        <v>1818</v>
      </c>
      <c r="E2227" s="144" t="s">
        <v>1930</v>
      </c>
      <c r="F2227" s="144"/>
      <c r="G2227" s="144" t="s">
        <v>71</v>
      </c>
      <c r="H2227" s="144" t="s">
        <v>1777</v>
      </c>
      <c r="I2227" s="144" t="s">
        <v>5547</v>
      </c>
      <c r="J2227" s="144" t="s">
        <v>1817</v>
      </c>
      <c r="K2227" s="144"/>
      <c r="L2227" s="144"/>
      <c r="M2227" s="144" t="s">
        <v>6917</v>
      </c>
      <c r="N2227" s="145">
        <v>60</v>
      </c>
      <c r="O2227" s="146" t="b">
        <v>0</v>
      </c>
      <c r="P2227" s="144" t="s">
        <v>3075</v>
      </c>
      <c r="Q2227" t="s">
        <v>1823</v>
      </c>
      <c r="R2227" t="s">
        <v>630</v>
      </c>
    </row>
    <row r="2228" spans="1:18" x14ac:dyDescent="0.25">
      <c r="A2228" s="144" t="s">
        <v>14028</v>
      </c>
      <c r="B2228" s="144" t="s">
        <v>885</v>
      </c>
      <c r="C2228" s="144" t="s">
        <v>1817</v>
      </c>
      <c r="D2228" s="144" t="s">
        <v>1818</v>
      </c>
      <c r="E2228" s="144" t="s">
        <v>2053</v>
      </c>
      <c r="F2228" s="144"/>
      <c r="G2228" s="144" t="s">
        <v>71</v>
      </c>
      <c r="H2228" s="144" t="s">
        <v>1777</v>
      </c>
      <c r="I2228" s="144" t="s">
        <v>5547</v>
      </c>
      <c r="J2228" s="144" t="s">
        <v>1817</v>
      </c>
      <c r="K2228" s="144"/>
      <c r="L2228" s="144"/>
      <c r="M2228" s="144" t="s">
        <v>6919</v>
      </c>
      <c r="N2228" s="145">
        <v>60</v>
      </c>
      <c r="O2228" s="146" t="b">
        <v>0</v>
      </c>
      <c r="P2228" s="144" t="s">
        <v>3075</v>
      </c>
      <c r="Q2228" t="s">
        <v>1823</v>
      </c>
      <c r="R2228" t="s">
        <v>630</v>
      </c>
    </row>
    <row r="2229" spans="1:18" x14ac:dyDescent="0.25">
      <c r="A2229" s="144" t="s">
        <v>14685</v>
      </c>
      <c r="B2229" s="144" t="s">
        <v>885</v>
      </c>
      <c r="C2229" s="144" t="s">
        <v>1817</v>
      </c>
      <c r="D2229" s="144" t="s">
        <v>1818</v>
      </c>
      <c r="E2229" s="144" t="s">
        <v>1938</v>
      </c>
      <c r="F2229" s="144"/>
      <c r="G2229" s="144" t="s">
        <v>70</v>
      </c>
      <c r="H2229" s="144" t="s">
        <v>1779</v>
      </c>
      <c r="I2229" s="144" t="s">
        <v>5547</v>
      </c>
      <c r="J2229" s="144" t="s">
        <v>1817</v>
      </c>
      <c r="K2229" s="144"/>
      <c r="L2229" s="144"/>
      <c r="M2229" s="144" t="s">
        <v>6920</v>
      </c>
      <c r="N2229" s="145">
        <v>60</v>
      </c>
      <c r="O2229" s="146" t="b">
        <v>0</v>
      </c>
      <c r="P2229" s="144" t="s">
        <v>3075</v>
      </c>
      <c r="Q2229" t="s">
        <v>1823</v>
      </c>
      <c r="R2229" t="s">
        <v>630</v>
      </c>
    </row>
    <row r="2230" spans="1:18" x14ac:dyDescent="0.25">
      <c r="A2230" s="144" t="s">
        <v>14686</v>
      </c>
      <c r="B2230" s="144" t="s">
        <v>885</v>
      </c>
      <c r="C2230" s="144" t="s">
        <v>1817</v>
      </c>
      <c r="D2230" s="144" t="s">
        <v>1818</v>
      </c>
      <c r="E2230" s="144" t="s">
        <v>1938</v>
      </c>
      <c r="F2230" s="144"/>
      <c r="G2230" s="144" t="s">
        <v>70</v>
      </c>
      <c r="H2230" s="144" t="s">
        <v>1779</v>
      </c>
      <c r="I2230" s="144" t="s">
        <v>5547</v>
      </c>
      <c r="J2230" s="144" t="s">
        <v>1817</v>
      </c>
      <c r="K2230" s="144"/>
      <c r="L2230" s="144"/>
      <c r="M2230" s="144" t="s">
        <v>6921</v>
      </c>
      <c r="N2230" s="145">
        <v>60</v>
      </c>
      <c r="O2230" s="146" t="b">
        <v>0</v>
      </c>
      <c r="P2230" s="144" t="s">
        <v>3075</v>
      </c>
      <c r="Q2230" t="s">
        <v>1823</v>
      </c>
      <c r="R2230" t="s">
        <v>630</v>
      </c>
    </row>
    <row r="2231" spans="1:18" x14ac:dyDescent="0.25">
      <c r="A2231" s="144" t="s">
        <v>14732</v>
      </c>
      <c r="B2231" s="144" t="s">
        <v>883</v>
      </c>
      <c r="C2231" s="144" t="s">
        <v>1817</v>
      </c>
      <c r="D2231" s="144" t="s">
        <v>1818</v>
      </c>
      <c r="E2231" s="144" t="s">
        <v>6032</v>
      </c>
      <c r="F2231" s="144"/>
      <c r="G2231" s="144" t="s">
        <v>70</v>
      </c>
      <c r="H2231" s="144" t="s">
        <v>1779</v>
      </c>
      <c r="I2231" s="144" t="s">
        <v>5547</v>
      </c>
      <c r="J2231" s="144" t="s">
        <v>1817</v>
      </c>
      <c r="K2231" s="144"/>
      <c r="L2231" s="144"/>
      <c r="M2231" s="144" t="s">
        <v>6922</v>
      </c>
      <c r="N2231" s="145">
        <v>60</v>
      </c>
      <c r="O2231" s="146" t="b">
        <v>0</v>
      </c>
      <c r="P2231" s="144" t="s">
        <v>3075</v>
      </c>
      <c r="Q2231" t="s">
        <v>1823</v>
      </c>
      <c r="R2231" t="s">
        <v>630</v>
      </c>
    </row>
    <row r="2232" spans="1:18" x14ac:dyDescent="0.25">
      <c r="A2232" s="144" t="s">
        <v>14687</v>
      </c>
      <c r="B2232" s="144" t="s">
        <v>885</v>
      </c>
      <c r="C2232" s="144" t="s">
        <v>1817</v>
      </c>
      <c r="D2232" s="144" t="s">
        <v>1818</v>
      </c>
      <c r="E2232" s="144" t="s">
        <v>1938</v>
      </c>
      <c r="F2232" s="144"/>
      <c r="G2232" s="144" t="s">
        <v>70</v>
      </c>
      <c r="H2232" s="144" t="s">
        <v>1779</v>
      </c>
      <c r="I2232" s="144" t="s">
        <v>5547</v>
      </c>
      <c r="J2232" s="144" t="s">
        <v>1817</v>
      </c>
      <c r="K2232" s="144"/>
      <c r="L2232" s="144"/>
      <c r="M2232" s="144" t="s">
        <v>6923</v>
      </c>
      <c r="N2232" s="145">
        <v>60</v>
      </c>
      <c r="O2232" s="146" t="b">
        <v>0</v>
      </c>
      <c r="P2232" s="144" t="s">
        <v>3075</v>
      </c>
      <c r="Q2232" t="s">
        <v>1823</v>
      </c>
      <c r="R2232" t="s">
        <v>630</v>
      </c>
    </row>
    <row r="2233" spans="1:18" x14ac:dyDescent="0.25">
      <c r="A2233" s="144" t="s">
        <v>14332</v>
      </c>
      <c r="B2233" s="144" t="s">
        <v>885</v>
      </c>
      <c r="C2233" s="144" t="s">
        <v>1817</v>
      </c>
      <c r="D2233" s="144" t="s">
        <v>1818</v>
      </c>
      <c r="E2233" s="144" t="s">
        <v>1926</v>
      </c>
      <c r="F2233" s="144"/>
      <c r="G2233" s="144" t="s">
        <v>70</v>
      </c>
      <c r="H2233" s="144" t="s">
        <v>1779</v>
      </c>
      <c r="I2233" s="144" t="s">
        <v>5547</v>
      </c>
      <c r="J2233" s="144" t="s">
        <v>1817</v>
      </c>
      <c r="K2233" s="144"/>
      <c r="L2233" s="144"/>
      <c r="M2233" s="144" t="s">
        <v>6924</v>
      </c>
      <c r="N2233" s="145">
        <v>60</v>
      </c>
      <c r="O2233" s="146" t="b">
        <v>0</v>
      </c>
      <c r="P2233" s="144" t="s">
        <v>3075</v>
      </c>
      <c r="Q2233" t="s">
        <v>1823</v>
      </c>
      <c r="R2233" t="s">
        <v>630</v>
      </c>
    </row>
    <row r="2234" spans="1:18" x14ac:dyDescent="0.25">
      <c r="A2234" s="144" t="s">
        <v>14029</v>
      </c>
      <c r="B2234" s="144" t="s">
        <v>885</v>
      </c>
      <c r="C2234" s="144" t="s">
        <v>1817</v>
      </c>
      <c r="D2234" s="144" t="s">
        <v>1818</v>
      </c>
      <c r="E2234" s="144" t="s">
        <v>2053</v>
      </c>
      <c r="F2234" s="144"/>
      <c r="G2234" s="144" t="s">
        <v>71</v>
      </c>
      <c r="H2234" s="144" t="s">
        <v>1777</v>
      </c>
      <c r="I2234" s="144" t="s">
        <v>5547</v>
      </c>
      <c r="J2234" s="144" t="s">
        <v>1817</v>
      </c>
      <c r="K2234" s="144"/>
      <c r="L2234" s="144"/>
      <c r="M2234" s="144" t="s">
        <v>6925</v>
      </c>
      <c r="N2234" s="145">
        <v>60</v>
      </c>
      <c r="O2234" s="146" t="b">
        <v>0</v>
      </c>
      <c r="P2234" s="144" t="s">
        <v>3075</v>
      </c>
      <c r="Q2234" t="s">
        <v>1823</v>
      </c>
      <c r="R2234" t="s">
        <v>630</v>
      </c>
    </row>
    <row r="2235" spans="1:18" x14ac:dyDescent="0.25">
      <c r="A2235" s="144" t="s">
        <v>13970</v>
      </c>
      <c r="B2235" s="144" t="s">
        <v>885</v>
      </c>
      <c r="C2235" s="144" t="s">
        <v>1817</v>
      </c>
      <c r="D2235" s="144" t="s">
        <v>1818</v>
      </c>
      <c r="E2235" s="144" t="s">
        <v>2102</v>
      </c>
      <c r="F2235" s="144"/>
      <c r="G2235" s="144" t="s">
        <v>1786</v>
      </c>
      <c r="H2235" s="144" t="s">
        <v>1787</v>
      </c>
      <c r="I2235" s="144" t="s">
        <v>5547</v>
      </c>
      <c r="J2235" s="144" t="s">
        <v>1817</v>
      </c>
      <c r="K2235" s="144"/>
      <c r="L2235" s="144"/>
      <c r="M2235" s="144" t="s">
        <v>6926</v>
      </c>
      <c r="N2235" s="145">
        <v>60</v>
      </c>
      <c r="O2235" s="146" t="b">
        <v>0</v>
      </c>
      <c r="P2235" s="144" t="s">
        <v>3075</v>
      </c>
      <c r="Q2235" t="s">
        <v>1823</v>
      </c>
      <c r="R2235" t="s">
        <v>630</v>
      </c>
    </row>
    <row r="2236" spans="1:18" x14ac:dyDescent="0.25">
      <c r="A2236" s="144" t="s">
        <v>14688</v>
      </c>
      <c r="B2236" s="144" t="s">
        <v>885</v>
      </c>
      <c r="C2236" s="144" t="s">
        <v>1817</v>
      </c>
      <c r="D2236" s="144" t="s">
        <v>1818</v>
      </c>
      <c r="E2236" s="144" t="s">
        <v>1938</v>
      </c>
      <c r="F2236" s="144"/>
      <c r="G2236" s="144" t="s">
        <v>70</v>
      </c>
      <c r="H2236" s="144" t="s">
        <v>1779</v>
      </c>
      <c r="I2236" s="144" t="s">
        <v>5547</v>
      </c>
      <c r="J2236" s="144" t="s">
        <v>1817</v>
      </c>
      <c r="K2236" s="144"/>
      <c r="L2236" s="144"/>
      <c r="M2236" s="144" t="s">
        <v>6927</v>
      </c>
      <c r="N2236" s="145">
        <v>60</v>
      </c>
      <c r="O2236" s="146" t="b">
        <v>0</v>
      </c>
      <c r="P2236" s="144" t="s">
        <v>3075</v>
      </c>
      <c r="Q2236" t="s">
        <v>1823</v>
      </c>
      <c r="R2236" t="s">
        <v>630</v>
      </c>
    </row>
    <row r="2237" spans="1:18" x14ac:dyDescent="0.25">
      <c r="A2237" s="144" t="s">
        <v>14333</v>
      </c>
      <c r="B2237" s="144" t="s">
        <v>883</v>
      </c>
      <c r="C2237" s="144" t="s">
        <v>1817</v>
      </c>
      <c r="D2237" s="144" t="s">
        <v>1818</v>
      </c>
      <c r="E2237" s="144" t="s">
        <v>1926</v>
      </c>
      <c r="F2237" s="144"/>
      <c r="G2237" s="144" t="s">
        <v>1786</v>
      </c>
      <c r="H2237" s="144" t="s">
        <v>1787</v>
      </c>
      <c r="I2237" s="144" t="s">
        <v>5547</v>
      </c>
      <c r="J2237" s="144" t="s">
        <v>1817</v>
      </c>
      <c r="K2237" s="144"/>
      <c r="L2237" s="144"/>
      <c r="M2237" s="144" t="s">
        <v>6928</v>
      </c>
      <c r="N2237" s="145">
        <v>60</v>
      </c>
      <c r="O2237" s="146" t="b">
        <v>0</v>
      </c>
      <c r="P2237" s="144" t="s">
        <v>3075</v>
      </c>
      <c r="Q2237" t="s">
        <v>1823</v>
      </c>
      <c r="R2237" t="s">
        <v>630</v>
      </c>
    </row>
    <row r="2238" spans="1:18" x14ac:dyDescent="0.25">
      <c r="A2238" s="144" t="s">
        <v>14334</v>
      </c>
      <c r="B2238" s="144" t="s">
        <v>885</v>
      </c>
      <c r="C2238" s="144" t="s">
        <v>1817</v>
      </c>
      <c r="D2238" s="144" t="s">
        <v>1818</v>
      </c>
      <c r="E2238" s="144" t="s">
        <v>1926</v>
      </c>
      <c r="F2238" s="144"/>
      <c r="G2238" s="144" t="s">
        <v>70</v>
      </c>
      <c r="H2238" s="144" t="s">
        <v>1779</v>
      </c>
      <c r="I2238" s="144" t="s">
        <v>5547</v>
      </c>
      <c r="J2238" s="144" t="s">
        <v>1817</v>
      </c>
      <c r="K2238" s="144"/>
      <c r="L2238" s="144"/>
      <c r="M2238" s="144" t="s">
        <v>6929</v>
      </c>
      <c r="N2238" s="145">
        <v>60</v>
      </c>
      <c r="O2238" s="146" t="b">
        <v>0</v>
      </c>
      <c r="P2238" s="144" t="s">
        <v>3075</v>
      </c>
      <c r="Q2238" t="s">
        <v>1823</v>
      </c>
      <c r="R2238" t="s">
        <v>630</v>
      </c>
    </row>
    <row r="2239" spans="1:18" x14ac:dyDescent="0.25">
      <c r="A2239" s="144" t="s">
        <v>14364</v>
      </c>
      <c r="B2239" s="144" t="s">
        <v>885</v>
      </c>
      <c r="C2239" s="144" t="s">
        <v>1817</v>
      </c>
      <c r="D2239" s="144" t="s">
        <v>1818</v>
      </c>
      <c r="E2239" s="144" t="s">
        <v>1819</v>
      </c>
      <c r="F2239" s="144"/>
      <c r="G2239" s="144" t="s">
        <v>71</v>
      </c>
      <c r="H2239" s="144" t="s">
        <v>1777</v>
      </c>
      <c r="I2239" s="144" t="s">
        <v>5547</v>
      </c>
      <c r="J2239" s="144" t="s">
        <v>1817</v>
      </c>
      <c r="K2239" s="144"/>
      <c r="L2239" s="144"/>
      <c r="M2239" s="144" t="s">
        <v>6930</v>
      </c>
      <c r="N2239" s="145">
        <v>60</v>
      </c>
      <c r="O2239" s="146" t="b">
        <v>0</v>
      </c>
      <c r="P2239" s="144" t="s">
        <v>3075</v>
      </c>
      <c r="Q2239" t="s">
        <v>1823</v>
      </c>
      <c r="R2239" t="s">
        <v>630</v>
      </c>
    </row>
    <row r="2240" spans="1:18" x14ac:dyDescent="0.25">
      <c r="A2240" s="144" t="s">
        <v>14998</v>
      </c>
      <c r="B2240" s="144" t="s">
        <v>885</v>
      </c>
      <c r="C2240" s="144" t="s">
        <v>1817</v>
      </c>
      <c r="D2240" s="144" t="s">
        <v>1818</v>
      </c>
      <c r="E2240" s="144" t="s">
        <v>1955</v>
      </c>
      <c r="F2240" s="144"/>
      <c r="G2240" s="144" t="s">
        <v>1786</v>
      </c>
      <c r="H2240" s="144" t="s">
        <v>1787</v>
      </c>
      <c r="I2240" s="144" t="s">
        <v>5547</v>
      </c>
      <c r="J2240" s="144" t="s">
        <v>1817</v>
      </c>
      <c r="K2240" s="144"/>
      <c r="L2240" s="144"/>
      <c r="M2240" s="144" t="s">
        <v>6931</v>
      </c>
      <c r="N2240" s="145">
        <v>60</v>
      </c>
      <c r="O2240" s="146" t="b">
        <v>0</v>
      </c>
      <c r="P2240" s="144" t="s">
        <v>3075</v>
      </c>
      <c r="Q2240" t="s">
        <v>1823</v>
      </c>
      <c r="R2240" t="s">
        <v>630</v>
      </c>
    </row>
    <row r="2241" spans="1:18" x14ac:dyDescent="0.25">
      <c r="A2241" s="144" t="s">
        <v>14030</v>
      </c>
      <c r="B2241" s="144" t="s">
        <v>885</v>
      </c>
      <c r="C2241" s="144" t="s">
        <v>1817</v>
      </c>
      <c r="D2241" s="144" t="s">
        <v>1818</v>
      </c>
      <c r="E2241" s="144" t="s">
        <v>2053</v>
      </c>
      <c r="F2241" s="144"/>
      <c r="G2241" s="144" t="s">
        <v>71</v>
      </c>
      <c r="H2241" s="144" t="s">
        <v>1777</v>
      </c>
      <c r="I2241" s="144" t="s">
        <v>5547</v>
      </c>
      <c r="J2241" s="144" t="s">
        <v>1817</v>
      </c>
      <c r="K2241" s="144"/>
      <c r="L2241" s="144"/>
      <c r="M2241" s="144" t="s">
        <v>6932</v>
      </c>
      <c r="N2241" s="145">
        <v>60</v>
      </c>
      <c r="O2241" s="146" t="b">
        <v>0</v>
      </c>
      <c r="P2241" s="144" t="s">
        <v>3075</v>
      </c>
      <c r="Q2241" t="s">
        <v>1823</v>
      </c>
      <c r="R2241" t="s">
        <v>630</v>
      </c>
    </row>
    <row r="2242" spans="1:18" x14ac:dyDescent="0.25">
      <c r="A2242" s="144" t="s">
        <v>14087</v>
      </c>
      <c r="B2242" s="144" t="s">
        <v>885</v>
      </c>
      <c r="C2242" s="144" t="s">
        <v>1817</v>
      </c>
      <c r="D2242" s="144" t="s">
        <v>1818</v>
      </c>
      <c r="E2242" s="144" t="s">
        <v>1911</v>
      </c>
      <c r="F2242" s="144"/>
      <c r="G2242" s="144" t="s">
        <v>71</v>
      </c>
      <c r="H2242" s="144" t="s">
        <v>1777</v>
      </c>
      <c r="I2242" s="144" t="s">
        <v>5547</v>
      </c>
      <c r="J2242" s="144" t="s">
        <v>1817</v>
      </c>
      <c r="K2242" s="144"/>
      <c r="L2242" s="144"/>
      <c r="M2242" s="144" t="s">
        <v>6933</v>
      </c>
      <c r="N2242" s="145">
        <v>60</v>
      </c>
      <c r="O2242" s="146" t="b">
        <v>0</v>
      </c>
      <c r="P2242" s="144" t="s">
        <v>3075</v>
      </c>
      <c r="Q2242" t="s">
        <v>1823</v>
      </c>
      <c r="R2242" t="s">
        <v>630</v>
      </c>
    </row>
    <row r="2243" spans="1:18" x14ac:dyDescent="0.25">
      <c r="A2243" s="144" t="s">
        <v>13971</v>
      </c>
      <c r="B2243" s="144" t="s">
        <v>885</v>
      </c>
      <c r="C2243" s="144" t="s">
        <v>1817</v>
      </c>
      <c r="D2243" s="144" t="s">
        <v>1818</v>
      </c>
      <c r="E2243" s="144" t="s">
        <v>2102</v>
      </c>
      <c r="F2243" s="144"/>
      <c r="G2243" s="144" t="s">
        <v>1786</v>
      </c>
      <c r="H2243" s="144" t="s">
        <v>1787</v>
      </c>
      <c r="I2243" s="144" t="s">
        <v>5547</v>
      </c>
      <c r="J2243" s="144" t="s">
        <v>1817</v>
      </c>
      <c r="K2243" s="144"/>
      <c r="L2243" s="144"/>
      <c r="M2243" s="144" t="s">
        <v>6934</v>
      </c>
      <c r="N2243" s="145">
        <v>60</v>
      </c>
      <c r="O2243" s="146" t="b">
        <v>0</v>
      </c>
      <c r="P2243" s="144" t="s">
        <v>3075</v>
      </c>
      <c r="Q2243" t="s">
        <v>1823</v>
      </c>
      <c r="R2243" t="s">
        <v>630</v>
      </c>
    </row>
    <row r="2244" spans="1:18" x14ac:dyDescent="0.25">
      <c r="A2244" s="144" t="s">
        <v>14265</v>
      </c>
      <c r="B2244" s="144" t="s">
        <v>883</v>
      </c>
      <c r="C2244" s="144" t="s">
        <v>1817</v>
      </c>
      <c r="D2244" s="144" t="s">
        <v>1818</v>
      </c>
      <c r="E2244" s="144" t="s">
        <v>2030</v>
      </c>
      <c r="F2244" s="144"/>
      <c r="G2244" s="144" t="s">
        <v>70</v>
      </c>
      <c r="H2244" s="144" t="s">
        <v>1779</v>
      </c>
      <c r="I2244" s="144" t="s">
        <v>5547</v>
      </c>
      <c r="J2244" s="144" t="s">
        <v>1817</v>
      </c>
      <c r="K2244" s="144"/>
      <c r="L2244" s="144"/>
      <c r="M2244" s="144" t="s">
        <v>6935</v>
      </c>
      <c r="N2244" s="145">
        <v>60</v>
      </c>
      <c r="O2244" s="146" t="b">
        <v>0</v>
      </c>
      <c r="P2244" s="144" t="s">
        <v>3075</v>
      </c>
      <c r="Q2244" t="s">
        <v>1823</v>
      </c>
      <c r="R2244" t="s">
        <v>630</v>
      </c>
    </row>
    <row r="2245" spans="1:18" x14ac:dyDescent="0.25">
      <c r="A2245" s="144" t="s">
        <v>14335</v>
      </c>
      <c r="B2245" s="144" t="s">
        <v>885</v>
      </c>
      <c r="C2245" s="144" t="s">
        <v>1817</v>
      </c>
      <c r="D2245" s="144" t="s">
        <v>1818</v>
      </c>
      <c r="E2245" s="144" t="s">
        <v>1926</v>
      </c>
      <c r="F2245" s="144"/>
      <c r="G2245" s="144" t="s">
        <v>70</v>
      </c>
      <c r="H2245" s="144" t="s">
        <v>1779</v>
      </c>
      <c r="I2245" s="144" t="s">
        <v>5547</v>
      </c>
      <c r="J2245" s="144" t="s">
        <v>1817</v>
      </c>
      <c r="K2245" s="144"/>
      <c r="L2245" s="144"/>
      <c r="M2245" s="144" t="s">
        <v>6936</v>
      </c>
      <c r="N2245" s="145">
        <v>60</v>
      </c>
      <c r="O2245" s="146" t="b">
        <v>0</v>
      </c>
      <c r="P2245" s="144" t="s">
        <v>3075</v>
      </c>
      <c r="Q2245" t="s">
        <v>1823</v>
      </c>
      <c r="R2245" t="s">
        <v>630</v>
      </c>
    </row>
    <row r="2246" spans="1:18" x14ac:dyDescent="0.25">
      <c r="A2246" s="144" t="s">
        <v>14336</v>
      </c>
      <c r="B2246" s="144" t="s">
        <v>885</v>
      </c>
      <c r="C2246" s="144" t="s">
        <v>1817</v>
      </c>
      <c r="D2246" s="144" t="s">
        <v>1818</v>
      </c>
      <c r="E2246" s="144" t="s">
        <v>1926</v>
      </c>
      <c r="F2246" s="144"/>
      <c r="G2246" s="144" t="s">
        <v>70</v>
      </c>
      <c r="H2246" s="144" t="s">
        <v>1779</v>
      </c>
      <c r="I2246" s="144" t="s">
        <v>5547</v>
      </c>
      <c r="J2246" s="144" t="s">
        <v>1817</v>
      </c>
      <c r="K2246" s="144"/>
      <c r="L2246" s="144"/>
      <c r="M2246" s="144" t="s">
        <v>6937</v>
      </c>
      <c r="N2246" s="145">
        <v>60</v>
      </c>
      <c r="O2246" s="146" t="b">
        <v>0</v>
      </c>
      <c r="P2246" s="144" t="s">
        <v>3075</v>
      </c>
      <c r="Q2246" t="s">
        <v>1823</v>
      </c>
      <c r="R2246" t="s">
        <v>630</v>
      </c>
    </row>
    <row r="2247" spans="1:18" x14ac:dyDescent="0.25">
      <c r="A2247" s="144" t="s">
        <v>15015</v>
      </c>
      <c r="B2247" s="144" t="s">
        <v>6939</v>
      </c>
      <c r="C2247" s="144"/>
      <c r="D2247" s="144" t="s">
        <v>1902</v>
      </c>
      <c r="E2247" s="144" t="s">
        <v>6940</v>
      </c>
      <c r="F2247" s="144"/>
      <c r="G2247" s="144"/>
      <c r="H2247" s="144"/>
      <c r="I2247" s="144" t="s">
        <v>5959</v>
      </c>
      <c r="J2247" s="144" t="s">
        <v>6941</v>
      </c>
      <c r="K2247" s="144" t="s">
        <v>6942</v>
      </c>
      <c r="L2247" s="144" t="s">
        <v>1817</v>
      </c>
      <c r="M2247" s="144" t="s">
        <v>6942</v>
      </c>
      <c r="N2247" s="145">
        <v>60</v>
      </c>
      <c r="O2247" s="146" t="b">
        <v>0</v>
      </c>
      <c r="P2247" s="144" t="s">
        <v>1822</v>
      </c>
      <c r="Q2247" t="s">
        <v>1823</v>
      </c>
      <c r="R2247" t="s">
        <v>630</v>
      </c>
    </row>
    <row r="2248" spans="1:18" x14ac:dyDescent="0.25">
      <c r="A2248" s="144" t="s">
        <v>13972</v>
      </c>
      <c r="B2248" s="144" t="s">
        <v>885</v>
      </c>
      <c r="C2248" s="144" t="s">
        <v>1817</v>
      </c>
      <c r="D2248" s="144" t="s">
        <v>1818</v>
      </c>
      <c r="E2248" s="144" t="s">
        <v>2102</v>
      </c>
      <c r="F2248" s="144"/>
      <c r="G2248" s="144" t="s">
        <v>70</v>
      </c>
      <c r="H2248" s="144" t="s">
        <v>1779</v>
      </c>
      <c r="I2248" s="144" t="s">
        <v>5547</v>
      </c>
      <c r="J2248" s="144" t="s">
        <v>1817</v>
      </c>
      <c r="K2248" s="144"/>
      <c r="L2248" s="144"/>
      <c r="M2248" s="144" t="s">
        <v>6943</v>
      </c>
      <c r="N2248" s="145">
        <v>60</v>
      </c>
      <c r="O2248" s="146" t="b">
        <v>0</v>
      </c>
      <c r="P2248" s="144" t="s">
        <v>3075</v>
      </c>
      <c r="Q2248" t="s">
        <v>1823</v>
      </c>
      <c r="R2248" t="s">
        <v>630</v>
      </c>
    </row>
    <row r="2249" spans="1:18" x14ac:dyDescent="0.25">
      <c r="A2249" s="144" t="s">
        <v>14780</v>
      </c>
      <c r="B2249" s="144" t="s">
        <v>885</v>
      </c>
      <c r="C2249" s="144" t="s">
        <v>1817</v>
      </c>
      <c r="D2249" s="144" t="s">
        <v>1818</v>
      </c>
      <c r="E2249" s="144" t="s">
        <v>4064</v>
      </c>
      <c r="F2249" s="144"/>
      <c r="G2249" s="144" t="s">
        <v>70</v>
      </c>
      <c r="H2249" s="144" t="s">
        <v>1779</v>
      </c>
      <c r="I2249" s="144" t="s">
        <v>5959</v>
      </c>
      <c r="J2249" s="144" t="s">
        <v>1817</v>
      </c>
      <c r="K2249" s="144"/>
      <c r="L2249" s="144"/>
      <c r="M2249" s="144" t="s">
        <v>6944</v>
      </c>
      <c r="N2249" s="145">
        <v>60</v>
      </c>
      <c r="O2249" s="146" t="b">
        <v>0</v>
      </c>
      <c r="P2249" s="144" t="s">
        <v>3075</v>
      </c>
      <c r="Q2249" t="s">
        <v>1823</v>
      </c>
      <c r="R2249" t="s">
        <v>630</v>
      </c>
    </row>
    <row r="2250" spans="1:18" x14ac:dyDescent="0.25">
      <c r="A2250" s="144" t="s">
        <v>14689</v>
      </c>
      <c r="B2250" s="144" t="s">
        <v>885</v>
      </c>
      <c r="C2250" s="144" t="s">
        <v>1817</v>
      </c>
      <c r="D2250" s="144" t="s">
        <v>1818</v>
      </c>
      <c r="E2250" s="144" t="s">
        <v>1938</v>
      </c>
      <c r="F2250" s="144"/>
      <c r="G2250" s="144" t="s">
        <v>70</v>
      </c>
      <c r="H2250" s="144" t="s">
        <v>1779</v>
      </c>
      <c r="I2250" s="144" t="s">
        <v>5547</v>
      </c>
      <c r="J2250" s="144" t="s">
        <v>1817</v>
      </c>
      <c r="K2250" s="144"/>
      <c r="L2250" s="144"/>
      <c r="M2250" s="144" t="s">
        <v>6945</v>
      </c>
      <c r="N2250" s="145">
        <v>60</v>
      </c>
      <c r="O2250" s="146" t="b">
        <v>0</v>
      </c>
      <c r="P2250" s="144" t="s">
        <v>3075</v>
      </c>
      <c r="Q2250" t="s">
        <v>1823</v>
      </c>
      <c r="R2250" t="s">
        <v>630</v>
      </c>
    </row>
    <row r="2251" spans="1:18" x14ac:dyDescent="0.25">
      <c r="A2251" s="144" t="s">
        <v>13973</v>
      </c>
      <c r="B2251" s="144" t="s">
        <v>885</v>
      </c>
      <c r="C2251" s="144" t="s">
        <v>1817</v>
      </c>
      <c r="D2251" s="144" t="s">
        <v>1818</v>
      </c>
      <c r="E2251" s="144" t="s">
        <v>2102</v>
      </c>
      <c r="F2251" s="144"/>
      <c r="G2251" s="144" t="s">
        <v>1786</v>
      </c>
      <c r="H2251" s="144" t="s">
        <v>1787</v>
      </c>
      <c r="I2251" s="144" t="s">
        <v>5547</v>
      </c>
      <c r="J2251" s="144" t="s">
        <v>1817</v>
      </c>
      <c r="K2251" s="144"/>
      <c r="L2251" s="144"/>
      <c r="M2251" s="144" t="s">
        <v>6946</v>
      </c>
      <c r="N2251" s="145">
        <v>60</v>
      </c>
      <c r="O2251" s="146" t="b">
        <v>0</v>
      </c>
      <c r="P2251" s="144" t="s">
        <v>3075</v>
      </c>
      <c r="Q2251" t="s">
        <v>1823</v>
      </c>
      <c r="R2251" t="s">
        <v>630</v>
      </c>
    </row>
    <row r="2252" spans="1:18" x14ac:dyDescent="0.25">
      <c r="A2252" s="144" t="s">
        <v>14999</v>
      </c>
      <c r="B2252" s="144" t="s">
        <v>885</v>
      </c>
      <c r="C2252" s="144" t="s">
        <v>1817</v>
      </c>
      <c r="D2252" s="144" t="s">
        <v>1818</v>
      </c>
      <c r="E2252" s="144" t="s">
        <v>1955</v>
      </c>
      <c r="F2252" s="144"/>
      <c r="G2252" s="144" t="s">
        <v>1786</v>
      </c>
      <c r="H2252" s="144" t="s">
        <v>1787</v>
      </c>
      <c r="I2252" s="144" t="s">
        <v>5547</v>
      </c>
      <c r="J2252" s="144" t="s">
        <v>1817</v>
      </c>
      <c r="K2252" s="144"/>
      <c r="L2252" s="144"/>
      <c r="M2252" s="144" t="s">
        <v>6947</v>
      </c>
      <c r="N2252" s="145">
        <v>60</v>
      </c>
      <c r="O2252" s="146" t="b">
        <v>0</v>
      </c>
      <c r="P2252" s="144" t="s">
        <v>3075</v>
      </c>
      <c r="Q2252" t="s">
        <v>1823</v>
      </c>
      <c r="R2252" t="s">
        <v>630</v>
      </c>
    </row>
    <row r="2253" spans="1:18" x14ac:dyDescent="0.25">
      <c r="A2253" s="144" t="s">
        <v>14365</v>
      </c>
      <c r="B2253" s="144" t="s">
        <v>885</v>
      </c>
      <c r="C2253" s="144" t="s">
        <v>1817</v>
      </c>
      <c r="D2253" s="144" t="s">
        <v>1818</v>
      </c>
      <c r="E2253" s="144" t="s">
        <v>1819</v>
      </c>
      <c r="F2253" s="144"/>
      <c r="G2253" s="144" t="s">
        <v>1786</v>
      </c>
      <c r="H2253" s="144" t="s">
        <v>1787</v>
      </c>
      <c r="I2253" s="144" t="s">
        <v>5547</v>
      </c>
      <c r="J2253" s="144" t="s">
        <v>1817</v>
      </c>
      <c r="K2253" s="144"/>
      <c r="L2253" s="144"/>
      <c r="M2253" s="144" t="s">
        <v>6949</v>
      </c>
      <c r="N2253" s="145">
        <v>60</v>
      </c>
      <c r="O2253" s="146" t="b">
        <v>0</v>
      </c>
      <c r="P2253" s="144" t="s">
        <v>3075</v>
      </c>
      <c r="Q2253" t="s">
        <v>1823</v>
      </c>
      <c r="R2253" t="s">
        <v>630</v>
      </c>
    </row>
    <row r="2254" spans="1:18" x14ac:dyDescent="0.25">
      <c r="A2254" s="144" t="s">
        <v>14935</v>
      </c>
      <c r="B2254" s="144" t="s">
        <v>885</v>
      </c>
      <c r="C2254" s="144" t="s">
        <v>1817</v>
      </c>
      <c r="D2254" s="144" t="s">
        <v>1818</v>
      </c>
      <c r="E2254" s="144" t="s">
        <v>5293</v>
      </c>
      <c r="F2254" s="144"/>
      <c r="G2254" s="144" t="s">
        <v>1786</v>
      </c>
      <c r="H2254" s="144" t="s">
        <v>1787</v>
      </c>
      <c r="I2254" s="144" t="s">
        <v>5547</v>
      </c>
      <c r="J2254" s="144" t="s">
        <v>1817</v>
      </c>
      <c r="K2254" s="144"/>
      <c r="L2254" s="144"/>
      <c r="M2254" s="144" t="s">
        <v>6950</v>
      </c>
      <c r="N2254" s="145">
        <v>60</v>
      </c>
      <c r="O2254" s="146" t="b">
        <v>0</v>
      </c>
      <c r="P2254" s="144" t="s">
        <v>3075</v>
      </c>
      <c r="Q2254" t="s">
        <v>1823</v>
      </c>
      <c r="R2254" t="s">
        <v>630</v>
      </c>
    </row>
    <row r="2255" spans="1:18" x14ac:dyDescent="0.25">
      <c r="A2255" s="144" t="s">
        <v>13858</v>
      </c>
      <c r="B2255" s="144" t="s">
        <v>885</v>
      </c>
      <c r="C2255" s="144" t="s">
        <v>1817</v>
      </c>
      <c r="D2255" s="144" t="s">
        <v>1818</v>
      </c>
      <c r="E2255" s="144" t="s">
        <v>2086</v>
      </c>
      <c r="F2255" s="144"/>
      <c r="G2255" s="144" t="s">
        <v>70</v>
      </c>
      <c r="H2255" s="144" t="s">
        <v>1779</v>
      </c>
      <c r="I2255" s="144" t="s">
        <v>5547</v>
      </c>
      <c r="J2255" s="144" t="s">
        <v>1817</v>
      </c>
      <c r="K2255" s="144"/>
      <c r="L2255" s="144"/>
      <c r="M2255" s="144" t="s">
        <v>6951</v>
      </c>
      <c r="N2255" s="145">
        <v>60</v>
      </c>
      <c r="O2255" s="146" t="b">
        <v>0</v>
      </c>
      <c r="P2255" s="144" t="s">
        <v>3075</v>
      </c>
      <c r="Q2255" t="s">
        <v>1823</v>
      </c>
      <c r="R2255" t="s">
        <v>630</v>
      </c>
    </row>
    <row r="2256" spans="1:18" x14ac:dyDescent="0.25">
      <c r="A2256" s="144" t="s">
        <v>15000</v>
      </c>
      <c r="B2256" s="144" t="s">
        <v>885</v>
      </c>
      <c r="C2256" s="144" t="s">
        <v>1817</v>
      </c>
      <c r="D2256" s="144" t="s">
        <v>1818</v>
      </c>
      <c r="E2256" s="144" t="s">
        <v>1955</v>
      </c>
      <c r="F2256" s="144"/>
      <c r="G2256" s="144" t="s">
        <v>1786</v>
      </c>
      <c r="H2256" s="144" t="s">
        <v>1787</v>
      </c>
      <c r="I2256" s="144" t="s">
        <v>5547</v>
      </c>
      <c r="J2256" s="144" t="s">
        <v>1817</v>
      </c>
      <c r="K2256" s="144"/>
      <c r="L2256" s="144"/>
      <c r="M2256" s="144" t="s">
        <v>6952</v>
      </c>
      <c r="N2256" s="145">
        <v>60</v>
      </c>
      <c r="O2256" s="146" t="b">
        <v>0</v>
      </c>
      <c r="P2256" s="144" t="s">
        <v>3075</v>
      </c>
      <c r="Q2256" t="s">
        <v>1823</v>
      </c>
      <c r="R2256" t="s">
        <v>630</v>
      </c>
    </row>
    <row r="2257" spans="1:18" x14ac:dyDescent="0.25">
      <c r="A2257" s="144" t="s">
        <v>14462</v>
      </c>
      <c r="B2257" s="144" t="s">
        <v>885</v>
      </c>
      <c r="C2257" s="144" t="s">
        <v>1817</v>
      </c>
      <c r="D2257" s="144" t="s">
        <v>1818</v>
      </c>
      <c r="E2257" s="144" t="s">
        <v>1971</v>
      </c>
      <c r="F2257" s="144"/>
      <c r="G2257" s="144" t="s">
        <v>71</v>
      </c>
      <c r="H2257" s="144" t="s">
        <v>1777</v>
      </c>
      <c r="I2257" s="144" t="s">
        <v>5547</v>
      </c>
      <c r="J2257" s="144" t="s">
        <v>1817</v>
      </c>
      <c r="K2257" s="144"/>
      <c r="L2257" s="144"/>
      <c r="M2257" s="144" t="s">
        <v>6953</v>
      </c>
      <c r="N2257" s="145">
        <v>60</v>
      </c>
      <c r="O2257" s="146" t="b">
        <v>0</v>
      </c>
      <c r="P2257" s="144" t="s">
        <v>3075</v>
      </c>
      <c r="Q2257" t="s">
        <v>1823</v>
      </c>
      <c r="R2257" t="s">
        <v>630</v>
      </c>
    </row>
    <row r="2258" spans="1:18" x14ac:dyDescent="0.25">
      <c r="A2258" s="144" t="s">
        <v>14163</v>
      </c>
      <c r="B2258" s="144" t="s">
        <v>885</v>
      </c>
      <c r="C2258" s="144" t="s">
        <v>1817</v>
      </c>
      <c r="D2258" s="144" t="s">
        <v>1818</v>
      </c>
      <c r="E2258" s="144" t="s">
        <v>2734</v>
      </c>
      <c r="F2258" s="144"/>
      <c r="G2258" s="144" t="s">
        <v>1786</v>
      </c>
      <c r="H2258" s="144" t="s">
        <v>1787</v>
      </c>
      <c r="I2258" s="144" t="s">
        <v>5547</v>
      </c>
      <c r="J2258" s="144" t="s">
        <v>1817</v>
      </c>
      <c r="K2258" s="144"/>
      <c r="L2258" s="144"/>
      <c r="M2258" s="144" t="s">
        <v>6954</v>
      </c>
      <c r="N2258" s="145">
        <v>60</v>
      </c>
      <c r="O2258" s="146" t="b">
        <v>0</v>
      </c>
      <c r="P2258" s="144" t="s">
        <v>3075</v>
      </c>
      <c r="Q2258" t="s">
        <v>1823</v>
      </c>
      <c r="R2258" t="s">
        <v>630</v>
      </c>
    </row>
    <row r="2259" spans="1:18" x14ac:dyDescent="0.25">
      <c r="A2259" s="144" t="s">
        <v>14164</v>
      </c>
      <c r="B2259" s="144" t="s">
        <v>885</v>
      </c>
      <c r="C2259" s="144" t="s">
        <v>1817</v>
      </c>
      <c r="D2259" s="144" t="s">
        <v>1818</v>
      </c>
      <c r="E2259" s="144" t="s">
        <v>2734</v>
      </c>
      <c r="F2259" s="144"/>
      <c r="G2259" s="144" t="s">
        <v>1786</v>
      </c>
      <c r="H2259" s="144" t="s">
        <v>1787</v>
      </c>
      <c r="I2259" s="144" t="s">
        <v>5547</v>
      </c>
      <c r="J2259" s="144" t="s">
        <v>1817</v>
      </c>
      <c r="K2259" s="144"/>
      <c r="L2259" s="144"/>
      <c r="M2259" s="144" t="s">
        <v>6955</v>
      </c>
      <c r="N2259" s="145">
        <v>60</v>
      </c>
      <c r="O2259" s="146" t="b">
        <v>0</v>
      </c>
      <c r="P2259" s="144" t="s">
        <v>3075</v>
      </c>
      <c r="Q2259" t="s">
        <v>1823</v>
      </c>
      <c r="R2259" t="s">
        <v>630</v>
      </c>
    </row>
    <row r="2260" spans="1:18" x14ac:dyDescent="0.25">
      <c r="A2260" s="144" t="s">
        <v>14733</v>
      </c>
      <c r="B2260" s="144" t="s">
        <v>883</v>
      </c>
      <c r="C2260" s="144" t="s">
        <v>1817</v>
      </c>
      <c r="D2260" s="144" t="s">
        <v>1818</v>
      </c>
      <c r="E2260" s="144" t="s">
        <v>6032</v>
      </c>
      <c r="F2260" s="144"/>
      <c r="G2260" s="144" t="s">
        <v>70</v>
      </c>
      <c r="H2260" s="144" t="s">
        <v>1779</v>
      </c>
      <c r="I2260" s="144" t="s">
        <v>5547</v>
      </c>
      <c r="J2260" s="144" t="s">
        <v>1817</v>
      </c>
      <c r="K2260" s="144"/>
      <c r="L2260" s="144"/>
      <c r="M2260" s="144" t="s">
        <v>6956</v>
      </c>
      <c r="N2260" s="145">
        <v>60</v>
      </c>
      <c r="O2260" s="146" t="b">
        <v>0</v>
      </c>
      <c r="P2260" s="144" t="s">
        <v>3075</v>
      </c>
      <c r="Q2260" t="s">
        <v>1823</v>
      </c>
      <c r="R2260" t="s">
        <v>630</v>
      </c>
    </row>
    <row r="2261" spans="1:18" x14ac:dyDescent="0.25">
      <c r="A2261" s="144" t="s">
        <v>13974</v>
      </c>
      <c r="B2261" s="144" t="s">
        <v>885</v>
      </c>
      <c r="C2261" s="144" t="s">
        <v>1817</v>
      </c>
      <c r="D2261" s="144" t="s">
        <v>1818</v>
      </c>
      <c r="E2261" s="144" t="s">
        <v>2102</v>
      </c>
      <c r="F2261" s="144"/>
      <c r="G2261" s="144" t="s">
        <v>1786</v>
      </c>
      <c r="H2261" s="144" t="s">
        <v>1787</v>
      </c>
      <c r="I2261" s="144" t="s">
        <v>5547</v>
      </c>
      <c r="J2261" s="144" t="s">
        <v>1817</v>
      </c>
      <c r="K2261" s="144"/>
      <c r="L2261" s="144"/>
      <c r="M2261" s="144" t="s">
        <v>6957</v>
      </c>
      <c r="N2261" s="145">
        <v>60</v>
      </c>
      <c r="O2261" s="146" t="b">
        <v>0</v>
      </c>
      <c r="P2261" s="144" t="s">
        <v>3075</v>
      </c>
      <c r="Q2261" t="s">
        <v>1823</v>
      </c>
      <c r="R2261" t="s">
        <v>630</v>
      </c>
    </row>
    <row r="2262" spans="1:18" x14ac:dyDescent="0.25">
      <c r="A2262" s="144" t="s">
        <v>13798</v>
      </c>
      <c r="B2262" s="144" t="s">
        <v>885</v>
      </c>
      <c r="C2262" s="144" t="s">
        <v>1817</v>
      </c>
      <c r="D2262" s="144" t="s">
        <v>1818</v>
      </c>
      <c r="E2262" s="144" t="s">
        <v>1886</v>
      </c>
      <c r="F2262" s="144"/>
      <c r="G2262" s="144" t="s">
        <v>1786</v>
      </c>
      <c r="H2262" s="144" t="s">
        <v>1787</v>
      </c>
      <c r="I2262" s="144" t="s">
        <v>5547</v>
      </c>
      <c r="J2262" s="144" t="s">
        <v>1817</v>
      </c>
      <c r="K2262" s="144"/>
      <c r="L2262" s="144"/>
      <c r="M2262" s="144" t="s">
        <v>6958</v>
      </c>
      <c r="N2262" s="145">
        <v>60</v>
      </c>
      <c r="O2262" s="146" t="b">
        <v>0</v>
      </c>
      <c r="P2262" s="144" t="s">
        <v>3075</v>
      </c>
      <c r="Q2262" t="s">
        <v>1823</v>
      </c>
      <c r="R2262" t="s">
        <v>630</v>
      </c>
    </row>
    <row r="2263" spans="1:18" x14ac:dyDescent="0.25">
      <c r="A2263" s="144" t="s">
        <v>14690</v>
      </c>
      <c r="B2263" s="144" t="s">
        <v>885</v>
      </c>
      <c r="C2263" s="144" t="s">
        <v>1817</v>
      </c>
      <c r="D2263" s="144" t="s">
        <v>1818</v>
      </c>
      <c r="E2263" s="144" t="s">
        <v>1938</v>
      </c>
      <c r="F2263" s="144"/>
      <c r="G2263" s="144" t="s">
        <v>70</v>
      </c>
      <c r="H2263" s="144" t="s">
        <v>1779</v>
      </c>
      <c r="I2263" s="144" t="s">
        <v>5547</v>
      </c>
      <c r="J2263" s="144" t="s">
        <v>1817</v>
      </c>
      <c r="K2263" s="144"/>
      <c r="L2263" s="144"/>
      <c r="M2263" s="144" t="s">
        <v>6959</v>
      </c>
      <c r="N2263" s="145">
        <v>60</v>
      </c>
      <c r="O2263" s="146" t="b">
        <v>0</v>
      </c>
      <c r="P2263" s="144" t="s">
        <v>3075</v>
      </c>
      <c r="Q2263" t="s">
        <v>1823</v>
      </c>
      <c r="R2263" t="s">
        <v>630</v>
      </c>
    </row>
    <row r="2264" spans="1:18" x14ac:dyDescent="0.25">
      <c r="A2264" s="144" t="s">
        <v>14582</v>
      </c>
      <c r="B2264" s="144" t="s">
        <v>883</v>
      </c>
      <c r="C2264" s="144" t="s">
        <v>1817</v>
      </c>
      <c r="D2264" s="144" t="s">
        <v>1818</v>
      </c>
      <c r="E2264" s="144" t="s">
        <v>3779</v>
      </c>
      <c r="F2264" s="144"/>
      <c r="G2264" s="144" t="s">
        <v>71</v>
      </c>
      <c r="H2264" s="144" t="s">
        <v>1777</v>
      </c>
      <c r="I2264" s="144" t="s">
        <v>5547</v>
      </c>
      <c r="J2264" s="144" t="s">
        <v>1817</v>
      </c>
      <c r="K2264" s="144"/>
      <c r="L2264" s="144"/>
      <c r="M2264" s="144" t="s">
        <v>6960</v>
      </c>
      <c r="N2264" s="145">
        <v>60</v>
      </c>
      <c r="O2264" s="146" t="b">
        <v>0</v>
      </c>
      <c r="P2264" s="144" t="s">
        <v>3075</v>
      </c>
      <c r="Q2264" t="s">
        <v>1823</v>
      </c>
      <c r="R2264" t="s">
        <v>630</v>
      </c>
    </row>
    <row r="2265" spans="1:18" x14ac:dyDescent="0.25">
      <c r="A2265" s="144" t="s">
        <v>13955</v>
      </c>
      <c r="B2265" s="144" t="s">
        <v>885</v>
      </c>
      <c r="C2265" s="144" t="s">
        <v>1817</v>
      </c>
      <c r="D2265" s="144" t="s">
        <v>1818</v>
      </c>
      <c r="E2265" s="144" t="s">
        <v>1832</v>
      </c>
      <c r="F2265" s="144"/>
      <c r="G2265" s="144" t="s">
        <v>70</v>
      </c>
      <c r="H2265" s="144" t="s">
        <v>1779</v>
      </c>
      <c r="I2265" s="144" t="s">
        <v>5547</v>
      </c>
      <c r="J2265" s="144" t="s">
        <v>1817</v>
      </c>
      <c r="K2265" s="144"/>
      <c r="L2265" s="144"/>
      <c r="M2265" s="144" t="s">
        <v>6961</v>
      </c>
      <c r="N2265" s="145">
        <v>60</v>
      </c>
      <c r="O2265" s="146" t="b">
        <v>0</v>
      </c>
      <c r="P2265" s="144" t="s">
        <v>3075</v>
      </c>
      <c r="Q2265" t="s">
        <v>1823</v>
      </c>
      <c r="R2265" t="s">
        <v>630</v>
      </c>
    </row>
    <row r="2266" spans="1:18" x14ac:dyDescent="0.25">
      <c r="A2266" s="144" t="s">
        <v>13881</v>
      </c>
      <c r="B2266" s="144" t="s">
        <v>883</v>
      </c>
      <c r="C2266" s="144" t="s">
        <v>1817</v>
      </c>
      <c r="D2266" s="144" t="s">
        <v>1818</v>
      </c>
      <c r="E2266" s="144" t="s">
        <v>6045</v>
      </c>
      <c r="F2266" s="144"/>
      <c r="G2266" s="144" t="s">
        <v>70</v>
      </c>
      <c r="H2266" s="144" t="s">
        <v>1779</v>
      </c>
      <c r="I2266" s="144" t="s">
        <v>5547</v>
      </c>
      <c r="J2266" s="144" t="s">
        <v>1817</v>
      </c>
      <c r="K2266" s="144"/>
      <c r="L2266" s="144"/>
      <c r="M2266" s="144" t="s">
        <v>6962</v>
      </c>
      <c r="N2266" s="145">
        <v>60</v>
      </c>
      <c r="O2266" s="146" t="b">
        <v>0</v>
      </c>
      <c r="P2266" s="144" t="s">
        <v>3075</v>
      </c>
      <c r="Q2266" t="s">
        <v>1823</v>
      </c>
      <c r="R2266" t="s">
        <v>630</v>
      </c>
    </row>
    <row r="2267" spans="1:18" x14ac:dyDescent="0.25">
      <c r="A2267" s="144" t="s">
        <v>14031</v>
      </c>
      <c r="B2267" s="144" t="s">
        <v>631</v>
      </c>
      <c r="C2267" s="144" t="s">
        <v>1817</v>
      </c>
      <c r="D2267" s="144" t="s">
        <v>1818</v>
      </c>
      <c r="E2267" s="144" t="s">
        <v>2053</v>
      </c>
      <c r="F2267" s="144"/>
      <c r="G2267" s="144" t="s">
        <v>71</v>
      </c>
      <c r="H2267" s="144" t="s">
        <v>1777</v>
      </c>
      <c r="I2267" s="144" t="s">
        <v>5547</v>
      </c>
      <c r="J2267" s="144" t="s">
        <v>1817</v>
      </c>
      <c r="K2267" s="144"/>
      <c r="L2267" s="144"/>
      <c r="M2267" s="144" t="s">
        <v>6963</v>
      </c>
      <c r="N2267" s="145">
        <v>60</v>
      </c>
      <c r="O2267" s="146" t="b">
        <v>0</v>
      </c>
      <c r="P2267" s="144" t="s">
        <v>3075</v>
      </c>
      <c r="Q2267" t="s">
        <v>1823</v>
      </c>
      <c r="R2267" t="s">
        <v>630</v>
      </c>
    </row>
    <row r="2268" spans="1:18" x14ac:dyDescent="0.25">
      <c r="A2268" s="144" t="s">
        <v>14536</v>
      </c>
      <c r="B2268" s="144" t="s">
        <v>885</v>
      </c>
      <c r="C2268" s="144" t="s">
        <v>1817</v>
      </c>
      <c r="D2268" s="144" t="s">
        <v>1818</v>
      </c>
      <c r="E2268" s="144" t="s">
        <v>1881</v>
      </c>
      <c r="F2268" s="144"/>
      <c r="G2268" s="144" t="s">
        <v>71</v>
      </c>
      <c r="H2268" s="144" t="s">
        <v>1777</v>
      </c>
      <c r="I2268" s="144" t="s">
        <v>5547</v>
      </c>
      <c r="J2268" s="144" t="s">
        <v>1817</v>
      </c>
      <c r="K2268" s="144"/>
      <c r="L2268" s="144"/>
      <c r="M2268" s="144" t="s">
        <v>6964</v>
      </c>
      <c r="N2268" s="145">
        <v>60</v>
      </c>
      <c r="O2268" s="146" t="b">
        <v>0</v>
      </c>
      <c r="P2268" s="144" t="s">
        <v>3075</v>
      </c>
      <c r="Q2268" t="s">
        <v>1823</v>
      </c>
      <c r="R2268" t="s">
        <v>630</v>
      </c>
    </row>
    <row r="2269" spans="1:18" x14ac:dyDescent="0.25">
      <c r="A2269" s="144" t="s">
        <v>14896</v>
      </c>
      <c r="B2269" s="144" t="s">
        <v>883</v>
      </c>
      <c r="C2269" s="144" t="s">
        <v>1817</v>
      </c>
      <c r="D2269" s="144" t="s">
        <v>1818</v>
      </c>
      <c r="E2269" s="144" t="s">
        <v>2072</v>
      </c>
      <c r="F2269" s="144"/>
      <c r="G2269" s="144" t="s">
        <v>71</v>
      </c>
      <c r="H2269" s="144" t="s">
        <v>1777</v>
      </c>
      <c r="I2269" s="144" t="s">
        <v>5547</v>
      </c>
      <c r="J2269" s="144" t="s">
        <v>1817</v>
      </c>
      <c r="K2269" s="144"/>
      <c r="L2269" s="144"/>
      <c r="M2269" s="144" t="s">
        <v>6965</v>
      </c>
      <c r="N2269" s="145">
        <v>60</v>
      </c>
      <c r="O2269" s="146" t="b">
        <v>0</v>
      </c>
      <c r="P2269" s="144" t="s">
        <v>3075</v>
      </c>
      <c r="Q2269" t="s">
        <v>1823</v>
      </c>
      <c r="R2269" t="s">
        <v>630</v>
      </c>
    </row>
    <row r="2270" spans="1:18" x14ac:dyDescent="0.25">
      <c r="A2270" s="144" t="s">
        <v>13975</v>
      </c>
      <c r="B2270" s="144" t="s">
        <v>885</v>
      </c>
      <c r="C2270" s="144" t="s">
        <v>1817</v>
      </c>
      <c r="D2270" s="144" t="s">
        <v>1818</v>
      </c>
      <c r="E2270" s="144" t="s">
        <v>2102</v>
      </c>
      <c r="F2270" s="144"/>
      <c r="G2270" s="144" t="s">
        <v>71</v>
      </c>
      <c r="H2270" s="144" t="s">
        <v>1777</v>
      </c>
      <c r="I2270" s="144" t="s">
        <v>5547</v>
      </c>
      <c r="J2270" s="144" t="s">
        <v>1817</v>
      </c>
      <c r="K2270" s="144"/>
      <c r="L2270" s="144"/>
      <c r="M2270" s="144" t="s">
        <v>6966</v>
      </c>
      <c r="N2270" s="145">
        <v>60</v>
      </c>
      <c r="O2270" s="146" t="b">
        <v>0</v>
      </c>
      <c r="P2270" s="144" t="s">
        <v>3075</v>
      </c>
      <c r="Q2270" t="s">
        <v>1823</v>
      </c>
      <c r="R2270" t="s">
        <v>630</v>
      </c>
    </row>
    <row r="2271" spans="1:18" x14ac:dyDescent="0.25">
      <c r="A2271" s="144" t="s">
        <v>14734</v>
      </c>
      <c r="B2271" s="144" t="s">
        <v>883</v>
      </c>
      <c r="C2271" s="144" t="s">
        <v>1817</v>
      </c>
      <c r="D2271" s="144" t="s">
        <v>1818</v>
      </c>
      <c r="E2271" s="144" t="s">
        <v>6032</v>
      </c>
      <c r="F2271" s="144"/>
      <c r="G2271" s="144" t="s">
        <v>70</v>
      </c>
      <c r="H2271" s="144" t="s">
        <v>1779</v>
      </c>
      <c r="I2271" s="144" t="s">
        <v>5547</v>
      </c>
      <c r="J2271" s="144" t="s">
        <v>1817</v>
      </c>
      <c r="K2271" s="144"/>
      <c r="L2271" s="144"/>
      <c r="M2271" s="144" t="s">
        <v>6967</v>
      </c>
      <c r="N2271" s="145">
        <v>60</v>
      </c>
      <c r="O2271" s="146" t="b">
        <v>0</v>
      </c>
      <c r="P2271" s="144" t="s">
        <v>3075</v>
      </c>
      <c r="Q2271" t="s">
        <v>1823</v>
      </c>
      <c r="R2271" t="s">
        <v>630</v>
      </c>
    </row>
    <row r="2272" spans="1:18" x14ac:dyDescent="0.25">
      <c r="A2272" s="144" t="s">
        <v>13859</v>
      </c>
      <c r="B2272" s="144" t="s">
        <v>885</v>
      </c>
      <c r="C2272" s="144" t="s">
        <v>1817</v>
      </c>
      <c r="D2272" s="144" t="s">
        <v>1818</v>
      </c>
      <c r="E2272" s="144" t="s">
        <v>2086</v>
      </c>
      <c r="F2272" s="144"/>
      <c r="G2272" s="144" t="s">
        <v>70</v>
      </c>
      <c r="H2272" s="144" t="s">
        <v>1779</v>
      </c>
      <c r="I2272" s="144" t="s">
        <v>5547</v>
      </c>
      <c r="J2272" s="144" t="s">
        <v>1817</v>
      </c>
      <c r="K2272" s="144"/>
      <c r="L2272" s="144"/>
      <c r="M2272" s="144" t="s">
        <v>6968</v>
      </c>
      <c r="N2272" s="145">
        <v>60</v>
      </c>
      <c r="O2272" s="146" t="b">
        <v>0</v>
      </c>
      <c r="P2272" s="144" t="s">
        <v>3075</v>
      </c>
      <c r="Q2272" t="s">
        <v>1823</v>
      </c>
      <c r="R2272" t="s">
        <v>630</v>
      </c>
    </row>
    <row r="2273" spans="1:18" x14ac:dyDescent="0.25">
      <c r="A2273" s="144" t="s">
        <v>14801</v>
      </c>
      <c r="B2273" s="144" t="s">
        <v>883</v>
      </c>
      <c r="C2273" s="144" t="s">
        <v>1817</v>
      </c>
      <c r="D2273" s="144" t="s">
        <v>1818</v>
      </c>
      <c r="E2273" s="144" t="s">
        <v>5966</v>
      </c>
      <c r="F2273" s="144"/>
      <c r="G2273" s="144" t="s">
        <v>70</v>
      </c>
      <c r="H2273" s="144" t="s">
        <v>1779</v>
      </c>
      <c r="I2273" s="144" t="s">
        <v>5547</v>
      </c>
      <c r="J2273" s="144" t="s">
        <v>1817</v>
      </c>
      <c r="K2273" s="144"/>
      <c r="L2273" s="144"/>
      <c r="M2273" s="144" t="s">
        <v>6969</v>
      </c>
      <c r="N2273" s="145">
        <v>60</v>
      </c>
      <c r="O2273" s="146" t="b">
        <v>0</v>
      </c>
      <c r="P2273" s="144" t="s">
        <v>3075</v>
      </c>
      <c r="Q2273" t="s">
        <v>1823</v>
      </c>
      <c r="R2273" t="s">
        <v>630</v>
      </c>
    </row>
    <row r="2274" spans="1:18" x14ac:dyDescent="0.25">
      <c r="A2274" s="144" t="s">
        <v>13860</v>
      </c>
      <c r="B2274" s="144" t="s">
        <v>883</v>
      </c>
      <c r="C2274" s="144" t="s">
        <v>1817</v>
      </c>
      <c r="D2274" s="144" t="s">
        <v>1818</v>
      </c>
      <c r="E2274" s="144" t="s">
        <v>2086</v>
      </c>
      <c r="F2274" s="144"/>
      <c r="G2274" s="144" t="s">
        <v>70</v>
      </c>
      <c r="H2274" s="144" t="s">
        <v>1779</v>
      </c>
      <c r="I2274" s="144" t="s">
        <v>5547</v>
      </c>
      <c r="J2274" s="144" t="s">
        <v>1817</v>
      </c>
      <c r="K2274" s="144"/>
      <c r="L2274" s="144"/>
      <c r="M2274" s="144" t="s">
        <v>6970</v>
      </c>
      <c r="N2274" s="145">
        <v>60</v>
      </c>
      <c r="O2274" s="146" t="b">
        <v>0</v>
      </c>
      <c r="P2274" s="144" t="s">
        <v>3075</v>
      </c>
      <c r="Q2274" t="s">
        <v>1823</v>
      </c>
      <c r="R2274" t="s">
        <v>630</v>
      </c>
    </row>
    <row r="2275" spans="1:18" x14ac:dyDescent="0.25">
      <c r="A2275" s="144" t="s">
        <v>15009</v>
      </c>
      <c r="B2275" s="144" t="s">
        <v>885</v>
      </c>
      <c r="C2275" s="144" t="s">
        <v>1817</v>
      </c>
      <c r="D2275" s="144" t="s">
        <v>1818</v>
      </c>
      <c r="E2275" s="144" t="s">
        <v>6714</v>
      </c>
      <c r="F2275" s="144"/>
      <c r="G2275" s="144" t="s">
        <v>70</v>
      </c>
      <c r="H2275" s="144" t="s">
        <v>1779</v>
      </c>
      <c r="I2275" s="144" t="s">
        <v>5547</v>
      </c>
      <c r="J2275" s="144" t="s">
        <v>1817</v>
      </c>
      <c r="K2275" s="144"/>
      <c r="L2275" s="144"/>
      <c r="M2275" s="144" t="s">
        <v>6971</v>
      </c>
      <c r="N2275" s="145">
        <v>60</v>
      </c>
      <c r="O2275" s="146" t="b">
        <v>0</v>
      </c>
      <c r="P2275" s="144" t="s">
        <v>3075</v>
      </c>
      <c r="Q2275" t="s">
        <v>1823</v>
      </c>
      <c r="R2275" t="s">
        <v>630</v>
      </c>
    </row>
    <row r="2276" spans="1:18" x14ac:dyDescent="0.25">
      <c r="A2276" s="144" t="s">
        <v>14337</v>
      </c>
      <c r="B2276" s="144" t="s">
        <v>883</v>
      </c>
      <c r="C2276" s="144" t="s">
        <v>1817</v>
      </c>
      <c r="D2276" s="144" t="s">
        <v>1818</v>
      </c>
      <c r="E2276" s="144" t="s">
        <v>1926</v>
      </c>
      <c r="F2276" s="144"/>
      <c r="G2276" s="144" t="s">
        <v>70</v>
      </c>
      <c r="H2276" s="144" t="s">
        <v>1779</v>
      </c>
      <c r="I2276" s="144" t="s">
        <v>5547</v>
      </c>
      <c r="J2276" s="144" t="s">
        <v>1817</v>
      </c>
      <c r="K2276" s="144"/>
      <c r="L2276" s="144"/>
      <c r="M2276" s="144" t="s">
        <v>6972</v>
      </c>
      <c r="N2276" s="145">
        <v>60</v>
      </c>
      <c r="O2276" s="146" t="b">
        <v>0</v>
      </c>
      <c r="P2276" s="144" t="s">
        <v>3075</v>
      </c>
      <c r="Q2276" t="s">
        <v>1823</v>
      </c>
      <c r="R2276" t="s">
        <v>630</v>
      </c>
    </row>
    <row r="2277" spans="1:18" x14ac:dyDescent="0.25">
      <c r="A2277" s="144" t="s">
        <v>13861</v>
      </c>
      <c r="B2277" s="144" t="s">
        <v>885</v>
      </c>
      <c r="C2277" s="144" t="s">
        <v>1817</v>
      </c>
      <c r="D2277" s="144" t="s">
        <v>1818</v>
      </c>
      <c r="E2277" s="144" t="s">
        <v>2086</v>
      </c>
      <c r="F2277" s="144"/>
      <c r="G2277" s="144" t="s">
        <v>70</v>
      </c>
      <c r="H2277" s="144" t="s">
        <v>1779</v>
      </c>
      <c r="I2277" s="144" t="s">
        <v>5547</v>
      </c>
      <c r="J2277" s="144" t="s">
        <v>1817</v>
      </c>
      <c r="K2277" s="144"/>
      <c r="L2277" s="144"/>
      <c r="M2277" s="144" t="s">
        <v>6973</v>
      </c>
      <c r="N2277" s="145">
        <v>60</v>
      </c>
      <c r="O2277" s="146" t="b">
        <v>0</v>
      </c>
      <c r="P2277" s="144" t="s">
        <v>3075</v>
      </c>
      <c r="Q2277" t="s">
        <v>1823</v>
      </c>
      <c r="R2277" t="s">
        <v>630</v>
      </c>
    </row>
    <row r="2278" spans="1:18" x14ac:dyDescent="0.25">
      <c r="A2278" s="144" t="s">
        <v>14366</v>
      </c>
      <c r="B2278" s="144" t="s">
        <v>885</v>
      </c>
      <c r="C2278" s="144" t="s">
        <v>1817</v>
      </c>
      <c r="D2278" s="144" t="s">
        <v>1818</v>
      </c>
      <c r="E2278" s="144" t="s">
        <v>1819</v>
      </c>
      <c r="F2278" s="144"/>
      <c r="G2278" s="144" t="s">
        <v>1786</v>
      </c>
      <c r="H2278" s="144" t="s">
        <v>1787</v>
      </c>
      <c r="I2278" s="144" t="s">
        <v>5547</v>
      </c>
      <c r="J2278" s="144" t="s">
        <v>1817</v>
      </c>
      <c r="K2278" s="144"/>
      <c r="L2278" s="144"/>
      <c r="M2278" s="144" t="s">
        <v>6974</v>
      </c>
      <c r="N2278" s="145">
        <v>60</v>
      </c>
      <c r="O2278" s="146" t="b">
        <v>0</v>
      </c>
      <c r="P2278" s="144" t="s">
        <v>3075</v>
      </c>
      <c r="Q2278" t="s">
        <v>1823</v>
      </c>
      <c r="R2278" t="s">
        <v>630</v>
      </c>
    </row>
    <row r="2279" spans="1:18" x14ac:dyDescent="0.25">
      <c r="A2279" s="144" t="s">
        <v>14367</v>
      </c>
      <c r="B2279" s="144" t="s">
        <v>885</v>
      </c>
      <c r="C2279" s="144" t="s">
        <v>1817</v>
      </c>
      <c r="D2279" s="144" t="s">
        <v>1818</v>
      </c>
      <c r="E2279" s="144" t="s">
        <v>1819</v>
      </c>
      <c r="F2279" s="144"/>
      <c r="G2279" s="144" t="s">
        <v>1786</v>
      </c>
      <c r="H2279" s="144" t="s">
        <v>1787</v>
      </c>
      <c r="I2279" s="144" t="s">
        <v>5547</v>
      </c>
      <c r="J2279" s="144" t="s">
        <v>1817</v>
      </c>
      <c r="K2279" s="144"/>
      <c r="L2279" s="144"/>
      <c r="M2279" s="144" t="s">
        <v>6975</v>
      </c>
      <c r="N2279" s="145">
        <v>60</v>
      </c>
      <c r="O2279" s="146" t="b">
        <v>0</v>
      </c>
      <c r="P2279" s="144" t="s">
        <v>3075</v>
      </c>
      <c r="Q2279" t="s">
        <v>1823</v>
      </c>
      <c r="R2279" t="s">
        <v>630</v>
      </c>
    </row>
    <row r="2280" spans="1:18" x14ac:dyDescent="0.25">
      <c r="A2280" s="144" t="s">
        <v>14338</v>
      </c>
      <c r="B2280" s="144" t="s">
        <v>885</v>
      </c>
      <c r="C2280" s="144" t="s">
        <v>1817</v>
      </c>
      <c r="D2280" s="144" t="s">
        <v>1818</v>
      </c>
      <c r="E2280" s="144" t="s">
        <v>1926</v>
      </c>
      <c r="F2280" s="144"/>
      <c r="G2280" s="144" t="s">
        <v>70</v>
      </c>
      <c r="H2280" s="144" t="s">
        <v>1779</v>
      </c>
      <c r="I2280" s="144" t="s">
        <v>5547</v>
      </c>
      <c r="J2280" s="144" t="s">
        <v>1817</v>
      </c>
      <c r="K2280" s="144"/>
      <c r="L2280" s="144"/>
      <c r="M2280" s="144" t="s">
        <v>6976</v>
      </c>
      <c r="N2280" s="145">
        <v>60</v>
      </c>
      <c r="O2280" s="146" t="b">
        <v>0</v>
      </c>
      <c r="P2280" s="144" t="s">
        <v>3075</v>
      </c>
      <c r="Q2280" t="s">
        <v>1823</v>
      </c>
      <c r="R2280" t="s">
        <v>630</v>
      </c>
    </row>
    <row r="2281" spans="1:18" x14ac:dyDescent="0.25">
      <c r="A2281" s="144" t="s">
        <v>14032</v>
      </c>
      <c r="B2281" s="144" t="s">
        <v>885</v>
      </c>
      <c r="C2281" s="144" t="s">
        <v>1817</v>
      </c>
      <c r="D2281" s="144" t="s">
        <v>1818</v>
      </c>
      <c r="E2281" s="144" t="s">
        <v>2053</v>
      </c>
      <c r="F2281" s="144"/>
      <c r="G2281" s="144" t="s">
        <v>71</v>
      </c>
      <c r="H2281" s="144" t="s">
        <v>1777</v>
      </c>
      <c r="I2281" s="144" t="s">
        <v>5547</v>
      </c>
      <c r="J2281" s="144" t="s">
        <v>1817</v>
      </c>
      <c r="K2281" s="144"/>
      <c r="L2281" s="144"/>
      <c r="M2281" s="144" t="s">
        <v>6977</v>
      </c>
      <c r="N2281" s="145">
        <v>60</v>
      </c>
      <c r="O2281" s="146" t="b">
        <v>0</v>
      </c>
      <c r="P2281" s="144" t="s">
        <v>3075</v>
      </c>
      <c r="Q2281" t="s">
        <v>1823</v>
      </c>
      <c r="R2281" t="s">
        <v>630</v>
      </c>
    </row>
    <row r="2282" spans="1:18" x14ac:dyDescent="0.25">
      <c r="A2282" s="144" t="s">
        <v>14550</v>
      </c>
      <c r="B2282" s="144" t="s">
        <v>883</v>
      </c>
      <c r="C2282" s="144" t="s">
        <v>1817</v>
      </c>
      <c r="D2282" s="144" t="s">
        <v>1818</v>
      </c>
      <c r="E2282" s="144" t="s">
        <v>3323</v>
      </c>
      <c r="F2282" s="144"/>
      <c r="G2282" s="144" t="s">
        <v>1786</v>
      </c>
      <c r="H2282" s="144" t="s">
        <v>1787</v>
      </c>
      <c r="I2282" s="144" t="s">
        <v>5547</v>
      </c>
      <c r="J2282" s="144" t="s">
        <v>1817</v>
      </c>
      <c r="K2282" s="144"/>
      <c r="L2282" s="144"/>
      <c r="M2282" s="144" t="s">
        <v>6978</v>
      </c>
      <c r="N2282" s="145">
        <v>60</v>
      </c>
      <c r="O2282" s="146" t="b">
        <v>0</v>
      </c>
      <c r="P2282" s="144" t="s">
        <v>3075</v>
      </c>
      <c r="Q2282" t="s">
        <v>1823</v>
      </c>
      <c r="R2282" t="s">
        <v>630</v>
      </c>
    </row>
    <row r="2283" spans="1:18" x14ac:dyDescent="0.25">
      <c r="A2283" s="144" t="s">
        <v>13976</v>
      </c>
      <c r="B2283" s="144" t="s">
        <v>885</v>
      </c>
      <c r="C2283" s="144" t="s">
        <v>1817</v>
      </c>
      <c r="D2283" s="144" t="s">
        <v>1818</v>
      </c>
      <c r="E2283" s="144" t="s">
        <v>2102</v>
      </c>
      <c r="F2283" s="144"/>
      <c r="G2283" s="144" t="s">
        <v>1786</v>
      </c>
      <c r="H2283" s="144" t="s">
        <v>1787</v>
      </c>
      <c r="I2283" s="144" t="s">
        <v>5547</v>
      </c>
      <c r="J2283" s="144" t="s">
        <v>1817</v>
      </c>
      <c r="K2283" s="144"/>
      <c r="L2283" s="144"/>
      <c r="M2283" s="144" t="s">
        <v>6979</v>
      </c>
      <c r="N2283" s="145">
        <v>60</v>
      </c>
      <c r="O2283" s="146" t="b">
        <v>0</v>
      </c>
      <c r="P2283" s="144" t="s">
        <v>3075</v>
      </c>
      <c r="Q2283" t="s">
        <v>1823</v>
      </c>
      <c r="R2283" t="s">
        <v>630</v>
      </c>
    </row>
    <row r="2284" spans="1:18" x14ac:dyDescent="0.25">
      <c r="A2284" s="144" t="s">
        <v>14266</v>
      </c>
      <c r="B2284" s="144" t="s">
        <v>883</v>
      </c>
      <c r="C2284" s="144" t="s">
        <v>1817</v>
      </c>
      <c r="D2284" s="144" t="s">
        <v>1818</v>
      </c>
      <c r="E2284" s="144" t="s">
        <v>2030</v>
      </c>
      <c r="F2284" s="144"/>
      <c r="G2284" s="144" t="s">
        <v>70</v>
      </c>
      <c r="H2284" s="144" t="s">
        <v>1779</v>
      </c>
      <c r="I2284" s="144" t="s">
        <v>5547</v>
      </c>
      <c r="J2284" s="144" t="s">
        <v>1817</v>
      </c>
      <c r="K2284" s="144"/>
      <c r="L2284" s="144"/>
      <c r="M2284" s="144" t="s">
        <v>6980</v>
      </c>
      <c r="N2284" s="145">
        <v>60</v>
      </c>
      <c r="O2284" s="146" t="b">
        <v>0</v>
      </c>
      <c r="P2284" s="144" t="s">
        <v>3075</v>
      </c>
      <c r="Q2284" t="s">
        <v>1823</v>
      </c>
      <c r="R2284" t="s">
        <v>630</v>
      </c>
    </row>
    <row r="2285" spans="1:18" x14ac:dyDescent="0.25">
      <c r="A2285" s="144" t="s">
        <v>14855</v>
      </c>
      <c r="B2285" s="144" t="s">
        <v>883</v>
      </c>
      <c r="C2285" s="144" t="s">
        <v>1817</v>
      </c>
      <c r="D2285" s="144" t="s">
        <v>1818</v>
      </c>
      <c r="E2285" s="144" t="s">
        <v>3134</v>
      </c>
      <c r="F2285" s="144"/>
      <c r="G2285" s="144" t="s">
        <v>1786</v>
      </c>
      <c r="H2285" s="144" t="s">
        <v>1787</v>
      </c>
      <c r="I2285" s="144" t="s">
        <v>5547</v>
      </c>
      <c r="J2285" s="144" t="s">
        <v>1817</v>
      </c>
      <c r="K2285" s="144"/>
      <c r="L2285" s="144"/>
      <c r="M2285" s="144" t="s">
        <v>6981</v>
      </c>
      <c r="N2285" s="145">
        <v>60</v>
      </c>
      <c r="O2285" s="146" t="b">
        <v>0</v>
      </c>
      <c r="P2285" s="144" t="s">
        <v>3075</v>
      </c>
      <c r="Q2285" t="s">
        <v>1823</v>
      </c>
      <c r="R2285" t="s">
        <v>630</v>
      </c>
    </row>
    <row r="2286" spans="1:18" x14ac:dyDescent="0.25">
      <c r="A2286" s="144" t="s">
        <v>14936</v>
      </c>
      <c r="B2286" s="144" t="s">
        <v>885</v>
      </c>
      <c r="C2286" s="144" t="s">
        <v>1817</v>
      </c>
      <c r="D2286" s="144" t="s">
        <v>1818</v>
      </c>
      <c r="E2286" s="144" t="s">
        <v>5293</v>
      </c>
      <c r="F2286" s="144"/>
      <c r="G2286" s="144" t="s">
        <v>1786</v>
      </c>
      <c r="H2286" s="144" t="s">
        <v>1787</v>
      </c>
      <c r="I2286" s="144" t="s">
        <v>5547</v>
      </c>
      <c r="J2286" s="144" t="s">
        <v>1817</v>
      </c>
      <c r="K2286" s="144"/>
      <c r="L2286" s="144"/>
      <c r="M2286" s="144" t="s">
        <v>6982</v>
      </c>
      <c r="N2286" s="145">
        <v>60</v>
      </c>
      <c r="O2286" s="146" t="b">
        <v>0</v>
      </c>
      <c r="P2286" s="144" t="s">
        <v>3075</v>
      </c>
      <c r="Q2286" t="s">
        <v>1823</v>
      </c>
      <c r="R2286" t="s">
        <v>630</v>
      </c>
    </row>
    <row r="2287" spans="1:18" x14ac:dyDescent="0.25">
      <c r="A2287" s="144" t="s">
        <v>14781</v>
      </c>
      <c r="B2287" s="144" t="s">
        <v>885</v>
      </c>
      <c r="C2287" s="144" t="s">
        <v>1817</v>
      </c>
      <c r="D2287" s="144" t="s">
        <v>1818</v>
      </c>
      <c r="E2287" s="144" t="s">
        <v>4064</v>
      </c>
      <c r="F2287" s="144"/>
      <c r="G2287" s="144" t="s">
        <v>71</v>
      </c>
      <c r="H2287" s="144" t="s">
        <v>1777</v>
      </c>
      <c r="I2287" s="144" t="s">
        <v>5959</v>
      </c>
      <c r="J2287" s="144" t="s">
        <v>1817</v>
      </c>
      <c r="K2287" s="144"/>
      <c r="L2287" s="144"/>
      <c r="M2287" s="144" t="s">
        <v>6983</v>
      </c>
      <c r="N2287" s="145">
        <v>60</v>
      </c>
      <c r="O2287" s="146" t="b">
        <v>0</v>
      </c>
      <c r="P2287" s="144" t="s">
        <v>3075</v>
      </c>
      <c r="Q2287" t="s">
        <v>1823</v>
      </c>
      <c r="R2287" t="s">
        <v>630</v>
      </c>
    </row>
    <row r="2288" spans="1:18" x14ac:dyDescent="0.25">
      <c r="A2288" s="144" t="s">
        <v>14856</v>
      </c>
      <c r="B2288" s="144" t="s">
        <v>883</v>
      </c>
      <c r="C2288" s="144"/>
      <c r="D2288" s="144" t="s">
        <v>1818</v>
      </c>
      <c r="E2288" s="144" t="s">
        <v>3134</v>
      </c>
      <c r="F2288" s="144"/>
      <c r="G2288" s="144" t="s">
        <v>1786</v>
      </c>
      <c r="H2288" s="144" t="s">
        <v>1787</v>
      </c>
      <c r="I2288" s="144" t="s">
        <v>1852</v>
      </c>
      <c r="J2288" s="144" t="s">
        <v>6984</v>
      </c>
      <c r="K2288" s="144" t="s">
        <v>6985</v>
      </c>
      <c r="L2288" s="144"/>
      <c r="M2288" s="144" t="s">
        <v>6985</v>
      </c>
      <c r="N2288" s="145">
        <v>60</v>
      </c>
      <c r="O2288" s="146" t="b">
        <v>0</v>
      </c>
      <c r="P2288" s="144" t="s">
        <v>1822</v>
      </c>
      <c r="Q2288" t="s">
        <v>1823</v>
      </c>
      <c r="R2288" t="s">
        <v>630</v>
      </c>
    </row>
    <row r="2289" spans="1:18" x14ac:dyDescent="0.25">
      <c r="A2289" s="144" t="s">
        <v>14802</v>
      </c>
      <c r="B2289" s="144" t="s">
        <v>883</v>
      </c>
      <c r="C2289" s="144" t="s">
        <v>1817</v>
      </c>
      <c r="D2289" s="144" t="s">
        <v>1818</v>
      </c>
      <c r="E2289" s="144" t="s">
        <v>5966</v>
      </c>
      <c r="F2289" s="144"/>
      <c r="G2289" s="144" t="s">
        <v>70</v>
      </c>
      <c r="H2289" s="144" t="s">
        <v>1779</v>
      </c>
      <c r="I2289" s="144" t="s">
        <v>5547</v>
      </c>
      <c r="J2289" s="144" t="s">
        <v>1817</v>
      </c>
      <c r="K2289" s="144"/>
      <c r="L2289" s="144"/>
      <c r="M2289" s="144" t="s">
        <v>6986</v>
      </c>
      <c r="N2289" s="145">
        <v>60</v>
      </c>
      <c r="O2289" s="146" t="b">
        <v>0</v>
      </c>
      <c r="P2289" s="144" t="s">
        <v>3075</v>
      </c>
      <c r="Q2289" t="s">
        <v>1823</v>
      </c>
      <c r="R2289" t="s">
        <v>630</v>
      </c>
    </row>
    <row r="2290" spans="1:18" x14ac:dyDescent="0.25">
      <c r="A2290" s="144" t="s">
        <v>14735</v>
      </c>
      <c r="B2290" s="144" t="s">
        <v>883</v>
      </c>
      <c r="C2290" s="144" t="s">
        <v>1817</v>
      </c>
      <c r="D2290" s="144" t="s">
        <v>1818</v>
      </c>
      <c r="E2290" s="144" t="s">
        <v>6032</v>
      </c>
      <c r="F2290" s="144"/>
      <c r="G2290" s="144" t="s">
        <v>70</v>
      </c>
      <c r="H2290" s="144" t="s">
        <v>1779</v>
      </c>
      <c r="I2290" s="144" t="s">
        <v>5547</v>
      </c>
      <c r="J2290" s="144" t="s">
        <v>1817</v>
      </c>
      <c r="K2290" s="144"/>
      <c r="L2290" s="144"/>
      <c r="M2290" s="144" t="s">
        <v>6987</v>
      </c>
      <c r="N2290" s="145">
        <v>60</v>
      </c>
      <c r="O2290" s="146" t="b">
        <v>0</v>
      </c>
      <c r="P2290" s="144" t="s">
        <v>3075</v>
      </c>
      <c r="Q2290" t="s">
        <v>1823</v>
      </c>
      <c r="R2290" t="s">
        <v>630</v>
      </c>
    </row>
    <row r="2291" spans="1:18" x14ac:dyDescent="0.25">
      <c r="A2291" s="144" t="s">
        <v>13977</v>
      </c>
      <c r="B2291" s="144" t="s">
        <v>885</v>
      </c>
      <c r="C2291" s="144" t="s">
        <v>1817</v>
      </c>
      <c r="D2291" s="144" t="s">
        <v>1818</v>
      </c>
      <c r="E2291" s="144" t="s">
        <v>2102</v>
      </c>
      <c r="F2291" s="144"/>
      <c r="G2291" s="144" t="s">
        <v>1786</v>
      </c>
      <c r="H2291" s="144" t="s">
        <v>1787</v>
      </c>
      <c r="I2291" s="144" t="s">
        <v>5547</v>
      </c>
      <c r="J2291" s="144" t="s">
        <v>1817</v>
      </c>
      <c r="K2291" s="144"/>
      <c r="L2291" s="144"/>
      <c r="M2291" s="144" t="s">
        <v>6989</v>
      </c>
      <c r="N2291" s="145">
        <v>60</v>
      </c>
      <c r="O2291" s="146" t="b">
        <v>0</v>
      </c>
      <c r="P2291" s="144" t="s">
        <v>3075</v>
      </c>
      <c r="Q2291" t="s">
        <v>1823</v>
      </c>
      <c r="R2291" t="s">
        <v>630</v>
      </c>
    </row>
    <row r="2292" spans="1:18" x14ac:dyDescent="0.25">
      <c r="A2292" s="144" t="s">
        <v>14551</v>
      </c>
      <c r="B2292" s="144" t="s">
        <v>883</v>
      </c>
      <c r="C2292" s="144" t="s">
        <v>1817</v>
      </c>
      <c r="D2292" s="144" t="s">
        <v>1818</v>
      </c>
      <c r="E2292" s="144" t="s">
        <v>3323</v>
      </c>
      <c r="F2292" s="144"/>
      <c r="G2292" s="144" t="s">
        <v>1786</v>
      </c>
      <c r="H2292" s="144" t="s">
        <v>1787</v>
      </c>
      <c r="I2292" s="144" t="s">
        <v>5547</v>
      </c>
      <c r="J2292" s="144" t="s">
        <v>1817</v>
      </c>
      <c r="K2292" s="144"/>
      <c r="L2292" s="144"/>
      <c r="M2292" s="144" t="s">
        <v>6990</v>
      </c>
      <c r="N2292" s="145">
        <v>60</v>
      </c>
      <c r="O2292" s="146" t="b">
        <v>0</v>
      </c>
      <c r="P2292" s="144" t="s">
        <v>3075</v>
      </c>
      <c r="Q2292" t="s">
        <v>1823</v>
      </c>
      <c r="R2292" t="s">
        <v>630</v>
      </c>
    </row>
    <row r="2293" spans="1:18" x14ac:dyDescent="0.25">
      <c r="A2293" s="144" t="s">
        <v>14339</v>
      </c>
      <c r="B2293" s="144" t="s">
        <v>885</v>
      </c>
      <c r="C2293" s="144" t="s">
        <v>1817</v>
      </c>
      <c r="D2293" s="144" t="s">
        <v>1818</v>
      </c>
      <c r="E2293" s="144" t="s">
        <v>1926</v>
      </c>
      <c r="F2293" s="144"/>
      <c r="G2293" s="144" t="s">
        <v>70</v>
      </c>
      <c r="H2293" s="144" t="s">
        <v>1779</v>
      </c>
      <c r="I2293" s="144" t="s">
        <v>5547</v>
      </c>
      <c r="J2293" s="144" t="s">
        <v>1817</v>
      </c>
      <c r="K2293" s="144"/>
      <c r="L2293" s="144"/>
      <c r="M2293" s="144" t="s">
        <v>6991</v>
      </c>
      <c r="N2293" s="145">
        <v>60</v>
      </c>
      <c r="O2293" s="146" t="b">
        <v>0</v>
      </c>
      <c r="P2293" s="144" t="s">
        <v>3075</v>
      </c>
      <c r="Q2293" t="s">
        <v>1823</v>
      </c>
      <c r="R2293" t="s">
        <v>630</v>
      </c>
    </row>
    <row r="2294" spans="1:18" x14ac:dyDescent="0.25">
      <c r="A2294" s="144" t="s">
        <v>14701</v>
      </c>
      <c r="B2294" s="144" t="s">
        <v>885</v>
      </c>
      <c r="C2294" s="144" t="s">
        <v>1817</v>
      </c>
      <c r="D2294" s="144" t="s">
        <v>1818</v>
      </c>
      <c r="E2294" s="144" t="s">
        <v>5301</v>
      </c>
      <c r="F2294" s="144"/>
      <c r="G2294" s="144" t="s">
        <v>1786</v>
      </c>
      <c r="H2294" s="144" t="s">
        <v>1787</v>
      </c>
      <c r="I2294" s="144" t="s">
        <v>5547</v>
      </c>
      <c r="J2294" s="144" t="s">
        <v>1817</v>
      </c>
      <c r="K2294" s="144"/>
      <c r="L2294" s="144"/>
      <c r="M2294" s="144" t="s">
        <v>6992</v>
      </c>
      <c r="N2294" s="145">
        <v>60</v>
      </c>
      <c r="O2294" s="146" t="b">
        <v>0</v>
      </c>
      <c r="P2294" s="144" t="s">
        <v>3075</v>
      </c>
      <c r="Q2294" t="s">
        <v>1823</v>
      </c>
      <c r="R2294" t="s">
        <v>630</v>
      </c>
    </row>
    <row r="2295" spans="1:18" x14ac:dyDescent="0.25">
      <c r="A2295" s="144" t="s">
        <v>14088</v>
      </c>
      <c r="B2295" s="144" t="s">
        <v>885</v>
      </c>
      <c r="C2295" s="144" t="s">
        <v>1817</v>
      </c>
      <c r="D2295" s="144" t="s">
        <v>1818</v>
      </c>
      <c r="E2295" s="144" t="s">
        <v>1911</v>
      </c>
      <c r="F2295" s="144"/>
      <c r="G2295" s="144" t="s">
        <v>1786</v>
      </c>
      <c r="H2295" s="144" t="s">
        <v>1787</v>
      </c>
      <c r="I2295" s="144" t="s">
        <v>5547</v>
      </c>
      <c r="J2295" s="144" t="s">
        <v>1817</v>
      </c>
      <c r="K2295" s="144"/>
      <c r="L2295" s="144"/>
      <c r="M2295" s="144" t="s">
        <v>6993</v>
      </c>
      <c r="N2295" s="145">
        <v>60</v>
      </c>
      <c r="O2295" s="146" t="b">
        <v>0</v>
      </c>
      <c r="P2295" s="144" t="s">
        <v>3075</v>
      </c>
      <c r="Q2295" t="s">
        <v>1823</v>
      </c>
      <c r="R2295" t="s">
        <v>630</v>
      </c>
    </row>
    <row r="2296" spans="1:18" x14ac:dyDescent="0.25">
      <c r="A2296" s="144" t="s">
        <v>14583</v>
      </c>
      <c r="B2296" s="144" t="s">
        <v>883</v>
      </c>
      <c r="C2296" s="144" t="s">
        <v>1817</v>
      </c>
      <c r="D2296" s="144" t="s">
        <v>1818</v>
      </c>
      <c r="E2296" s="144" t="s">
        <v>3779</v>
      </c>
      <c r="F2296" s="144"/>
      <c r="G2296" s="144" t="s">
        <v>1786</v>
      </c>
      <c r="H2296" s="144" t="s">
        <v>1787</v>
      </c>
      <c r="I2296" s="144" t="s">
        <v>5547</v>
      </c>
      <c r="J2296" s="144" t="s">
        <v>1817</v>
      </c>
      <c r="K2296" s="144"/>
      <c r="L2296" s="144"/>
      <c r="M2296" s="144" t="s">
        <v>6994</v>
      </c>
      <c r="N2296" s="145">
        <v>60</v>
      </c>
      <c r="O2296" s="146" t="b">
        <v>0</v>
      </c>
      <c r="P2296" s="144" t="s">
        <v>3075</v>
      </c>
      <c r="Q2296" t="s">
        <v>1823</v>
      </c>
      <c r="R2296" t="s">
        <v>630</v>
      </c>
    </row>
    <row r="2297" spans="1:18" x14ac:dyDescent="0.25">
      <c r="A2297" s="144" t="s">
        <v>14702</v>
      </c>
      <c r="B2297" s="144" t="s">
        <v>885</v>
      </c>
      <c r="C2297" s="144" t="s">
        <v>1817</v>
      </c>
      <c r="D2297" s="144" t="s">
        <v>1818</v>
      </c>
      <c r="E2297" s="144" t="s">
        <v>5301</v>
      </c>
      <c r="F2297" s="144"/>
      <c r="G2297" s="144" t="s">
        <v>1786</v>
      </c>
      <c r="H2297" s="144" t="s">
        <v>1787</v>
      </c>
      <c r="I2297" s="144" t="s">
        <v>5547</v>
      </c>
      <c r="J2297" s="144" t="s">
        <v>1817</v>
      </c>
      <c r="K2297" s="144"/>
      <c r="L2297" s="144"/>
      <c r="M2297" s="144" t="s">
        <v>6995</v>
      </c>
      <c r="N2297" s="145">
        <v>60</v>
      </c>
      <c r="O2297" s="146" t="b">
        <v>0</v>
      </c>
      <c r="P2297" s="144" t="s">
        <v>3075</v>
      </c>
      <c r="Q2297" t="s">
        <v>1823</v>
      </c>
      <c r="R2297" t="s">
        <v>630</v>
      </c>
    </row>
    <row r="2298" spans="1:18" x14ac:dyDescent="0.25">
      <c r="A2298" s="144" t="s">
        <v>14736</v>
      </c>
      <c r="B2298" s="144" t="s">
        <v>883</v>
      </c>
      <c r="C2298" s="144" t="s">
        <v>1817</v>
      </c>
      <c r="D2298" s="144" t="s">
        <v>1818</v>
      </c>
      <c r="E2298" s="144" t="s">
        <v>6032</v>
      </c>
      <c r="F2298" s="144"/>
      <c r="G2298" s="144" t="s">
        <v>70</v>
      </c>
      <c r="H2298" s="144" t="s">
        <v>1779</v>
      </c>
      <c r="I2298" s="144" t="s">
        <v>5547</v>
      </c>
      <c r="J2298" s="144" t="s">
        <v>1817</v>
      </c>
      <c r="K2298" s="144"/>
      <c r="L2298" s="144"/>
      <c r="M2298" s="144" t="s">
        <v>6996</v>
      </c>
      <c r="N2298" s="145">
        <v>60</v>
      </c>
      <c r="O2298" s="146" t="b">
        <v>0</v>
      </c>
      <c r="P2298" s="144" t="s">
        <v>3075</v>
      </c>
      <c r="Q2298" t="s">
        <v>1823</v>
      </c>
      <c r="R2298" t="s">
        <v>630</v>
      </c>
    </row>
    <row r="2299" spans="1:18" x14ac:dyDescent="0.25">
      <c r="A2299" s="144" t="s">
        <v>14584</v>
      </c>
      <c r="B2299" s="144" t="s">
        <v>883</v>
      </c>
      <c r="C2299" s="144" t="s">
        <v>1817</v>
      </c>
      <c r="D2299" s="144" t="s">
        <v>1818</v>
      </c>
      <c r="E2299" s="144" t="s">
        <v>3779</v>
      </c>
      <c r="F2299" s="144"/>
      <c r="G2299" s="144" t="s">
        <v>1786</v>
      </c>
      <c r="H2299" s="144" t="s">
        <v>1787</v>
      </c>
      <c r="I2299" s="144" t="s">
        <v>5547</v>
      </c>
      <c r="J2299" s="144" t="s">
        <v>1817</v>
      </c>
      <c r="K2299" s="144"/>
      <c r="L2299" s="144"/>
      <c r="M2299" s="144" t="s">
        <v>6997</v>
      </c>
      <c r="N2299" s="145">
        <v>60</v>
      </c>
      <c r="O2299" s="146" t="b">
        <v>0</v>
      </c>
      <c r="P2299" s="144" t="s">
        <v>3075</v>
      </c>
      <c r="Q2299" t="s">
        <v>1823</v>
      </c>
      <c r="R2299" t="s">
        <v>630</v>
      </c>
    </row>
    <row r="2300" spans="1:18" x14ac:dyDescent="0.25">
      <c r="A2300" s="144" t="s">
        <v>15010</v>
      </c>
      <c r="B2300" s="144" t="s">
        <v>885</v>
      </c>
      <c r="C2300" s="144" t="s">
        <v>1817</v>
      </c>
      <c r="D2300" s="144" t="s">
        <v>1818</v>
      </c>
      <c r="E2300" s="144" t="s">
        <v>6714</v>
      </c>
      <c r="F2300" s="144"/>
      <c r="G2300" s="144" t="s">
        <v>70</v>
      </c>
      <c r="H2300" s="144" t="s">
        <v>1779</v>
      </c>
      <c r="I2300" s="144" t="s">
        <v>5547</v>
      </c>
      <c r="J2300" s="144" t="s">
        <v>1817</v>
      </c>
      <c r="K2300" s="144"/>
      <c r="L2300" s="144"/>
      <c r="M2300" s="144" t="s">
        <v>6998</v>
      </c>
      <c r="N2300" s="145">
        <v>60</v>
      </c>
      <c r="O2300" s="146" t="b">
        <v>0</v>
      </c>
      <c r="P2300" s="144" t="s">
        <v>3075</v>
      </c>
      <c r="Q2300" t="s">
        <v>1823</v>
      </c>
      <c r="R2300" t="s">
        <v>630</v>
      </c>
    </row>
    <row r="2301" spans="1:18" x14ac:dyDescent="0.25">
      <c r="A2301" s="144" t="s">
        <v>14101</v>
      </c>
      <c r="B2301" s="144" t="s">
        <v>883</v>
      </c>
      <c r="C2301" s="144" t="s">
        <v>1817</v>
      </c>
      <c r="D2301" s="144" t="s">
        <v>1818</v>
      </c>
      <c r="E2301" s="144" t="s">
        <v>4289</v>
      </c>
      <c r="F2301" s="144"/>
      <c r="G2301" s="144" t="s">
        <v>70</v>
      </c>
      <c r="H2301" s="144" t="s">
        <v>1779</v>
      </c>
      <c r="I2301" s="144" t="s">
        <v>5547</v>
      </c>
      <c r="J2301" s="144" t="s">
        <v>1817</v>
      </c>
      <c r="K2301" s="144"/>
      <c r="L2301" s="144"/>
      <c r="M2301" s="144" t="s">
        <v>6999</v>
      </c>
      <c r="N2301" s="145">
        <v>60</v>
      </c>
      <c r="O2301" s="146" t="b">
        <v>0</v>
      </c>
      <c r="P2301" s="144" t="s">
        <v>3075</v>
      </c>
      <c r="Q2301" t="s">
        <v>1823</v>
      </c>
      <c r="R2301" t="s">
        <v>630</v>
      </c>
    </row>
    <row r="2302" spans="1:18" x14ac:dyDescent="0.25">
      <c r="A2302" s="144" t="s">
        <v>14737</v>
      </c>
      <c r="B2302" s="144" t="s">
        <v>883</v>
      </c>
      <c r="C2302" s="144" t="s">
        <v>1817</v>
      </c>
      <c r="D2302" s="144" t="s">
        <v>1818</v>
      </c>
      <c r="E2302" s="144" t="s">
        <v>6032</v>
      </c>
      <c r="F2302" s="144"/>
      <c r="G2302" s="144" t="s">
        <v>70</v>
      </c>
      <c r="H2302" s="144" t="s">
        <v>1779</v>
      </c>
      <c r="I2302" s="144" t="s">
        <v>5547</v>
      </c>
      <c r="J2302" s="144" t="s">
        <v>1817</v>
      </c>
      <c r="K2302" s="144"/>
      <c r="L2302" s="144"/>
      <c r="M2302" s="144" t="s">
        <v>7000</v>
      </c>
      <c r="N2302" s="145">
        <v>60</v>
      </c>
      <c r="O2302" s="146" t="b">
        <v>0</v>
      </c>
      <c r="P2302" s="144" t="s">
        <v>3075</v>
      </c>
      <c r="Q2302" t="s">
        <v>1823</v>
      </c>
      <c r="R2302" t="s">
        <v>630</v>
      </c>
    </row>
    <row r="2303" spans="1:18" x14ac:dyDescent="0.25">
      <c r="A2303" s="144" t="s">
        <v>14165</v>
      </c>
      <c r="B2303" s="144" t="s">
        <v>885</v>
      </c>
      <c r="C2303" s="144" t="s">
        <v>1817</v>
      </c>
      <c r="D2303" s="144" t="s">
        <v>1818</v>
      </c>
      <c r="E2303" s="144" t="s">
        <v>2734</v>
      </c>
      <c r="F2303" s="144"/>
      <c r="G2303" s="144" t="s">
        <v>1786</v>
      </c>
      <c r="H2303" s="144" t="s">
        <v>1787</v>
      </c>
      <c r="I2303" s="144" t="s">
        <v>5547</v>
      </c>
      <c r="J2303" s="144" t="s">
        <v>1817</v>
      </c>
      <c r="K2303" s="144"/>
      <c r="L2303" s="144"/>
      <c r="M2303" s="144" t="s">
        <v>7001</v>
      </c>
      <c r="N2303" s="145">
        <v>60</v>
      </c>
      <c r="O2303" s="146" t="b">
        <v>0</v>
      </c>
      <c r="P2303" s="144" t="s">
        <v>3075</v>
      </c>
      <c r="Q2303" t="s">
        <v>1823</v>
      </c>
      <c r="R2303" t="s">
        <v>630</v>
      </c>
    </row>
    <row r="2304" spans="1:18" x14ac:dyDescent="0.25">
      <c r="A2304" s="144" t="s">
        <v>14102</v>
      </c>
      <c r="B2304" s="144" t="s">
        <v>883</v>
      </c>
      <c r="C2304" s="144" t="s">
        <v>1817</v>
      </c>
      <c r="D2304" s="144" t="s">
        <v>1818</v>
      </c>
      <c r="E2304" s="144" t="s">
        <v>4289</v>
      </c>
      <c r="F2304" s="144"/>
      <c r="G2304" s="144" t="s">
        <v>70</v>
      </c>
      <c r="H2304" s="144" t="s">
        <v>1779</v>
      </c>
      <c r="I2304" s="144" t="s">
        <v>5547</v>
      </c>
      <c r="J2304" s="144" t="s">
        <v>1817</v>
      </c>
      <c r="K2304" s="144"/>
      <c r="L2304" s="144"/>
      <c r="M2304" s="144" t="s">
        <v>7002</v>
      </c>
      <c r="N2304" s="145">
        <v>60</v>
      </c>
      <c r="O2304" s="146" t="b">
        <v>0</v>
      </c>
      <c r="P2304" s="144" t="s">
        <v>3075</v>
      </c>
      <c r="Q2304" t="s">
        <v>1823</v>
      </c>
      <c r="R2304" t="s">
        <v>630</v>
      </c>
    </row>
    <row r="2305" spans="1:18" x14ac:dyDescent="0.25">
      <c r="A2305" s="144" t="s">
        <v>14782</v>
      </c>
      <c r="B2305" s="144" t="s">
        <v>885</v>
      </c>
      <c r="C2305" s="144" t="s">
        <v>1817</v>
      </c>
      <c r="D2305" s="144" t="s">
        <v>1818</v>
      </c>
      <c r="E2305" s="144" t="s">
        <v>4064</v>
      </c>
      <c r="F2305" s="144"/>
      <c r="G2305" s="144" t="s">
        <v>71</v>
      </c>
      <c r="H2305" s="144" t="s">
        <v>1777</v>
      </c>
      <c r="I2305" s="144" t="s">
        <v>5959</v>
      </c>
      <c r="J2305" s="144" t="s">
        <v>1817</v>
      </c>
      <c r="K2305" s="144"/>
      <c r="L2305" s="144"/>
      <c r="M2305" s="144" t="s">
        <v>7003</v>
      </c>
      <c r="N2305" s="145">
        <v>60</v>
      </c>
      <c r="O2305" s="146" t="b">
        <v>0</v>
      </c>
      <c r="P2305" s="144" t="s">
        <v>3075</v>
      </c>
      <c r="Q2305" t="s">
        <v>1823</v>
      </c>
      <c r="R2305" t="s">
        <v>630</v>
      </c>
    </row>
    <row r="2306" spans="1:18" x14ac:dyDescent="0.25">
      <c r="A2306" s="144" t="s">
        <v>14897</v>
      </c>
      <c r="B2306" s="144" t="s">
        <v>883</v>
      </c>
      <c r="C2306" s="144" t="s">
        <v>1817</v>
      </c>
      <c r="D2306" s="144" t="s">
        <v>1818</v>
      </c>
      <c r="E2306" s="144" t="s">
        <v>2072</v>
      </c>
      <c r="F2306" s="144"/>
      <c r="G2306" s="144" t="s">
        <v>1786</v>
      </c>
      <c r="H2306" s="144" t="s">
        <v>1787</v>
      </c>
      <c r="I2306" s="144" t="s">
        <v>5547</v>
      </c>
      <c r="J2306" s="144" t="s">
        <v>1817</v>
      </c>
      <c r="K2306" s="144"/>
      <c r="L2306" s="144"/>
      <c r="M2306" s="144" t="s">
        <v>7004</v>
      </c>
      <c r="N2306" s="145">
        <v>60</v>
      </c>
      <c r="O2306" s="146" t="b">
        <v>0</v>
      </c>
      <c r="P2306" s="144" t="s">
        <v>3075</v>
      </c>
      <c r="Q2306" t="s">
        <v>1823</v>
      </c>
      <c r="R2306" t="s">
        <v>630</v>
      </c>
    </row>
    <row r="2307" spans="1:18" x14ac:dyDescent="0.25">
      <c r="A2307" s="144" t="s">
        <v>13978</v>
      </c>
      <c r="B2307" s="144" t="s">
        <v>885</v>
      </c>
      <c r="C2307" s="144" t="s">
        <v>1817</v>
      </c>
      <c r="D2307" s="144" t="s">
        <v>1818</v>
      </c>
      <c r="E2307" s="144" t="s">
        <v>2102</v>
      </c>
      <c r="F2307" s="144"/>
      <c r="G2307" s="144" t="s">
        <v>1786</v>
      </c>
      <c r="H2307" s="144" t="s">
        <v>1787</v>
      </c>
      <c r="I2307" s="144" t="s">
        <v>5547</v>
      </c>
      <c r="J2307" s="144" t="s">
        <v>1817</v>
      </c>
      <c r="K2307" s="144"/>
      <c r="L2307" s="144"/>
      <c r="M2307" s="144" t="s">
        <v>7006</v>
      </c>
      <c r="N2307" s="145">
        <v>60</v>
      </c>
      <c r="O2307" s="146" t="b">
        <v>0</v>
      </c>
      <c r="P2307" s="144" t="s">
        <v>3075</v>
      </c>
      <c r="Q2307" t="s">
        <v>1823</v>
      </c>
      <c r="R2307" t="s">
        <v>630</v>
      </c>
    </row>
    <row r="2308" spans="1:18" x14ac:dyDescent="0.25">
      <c r="A2308" s="144" t="s">
        <v>13862</v>
      </c>
      <c r="B2308" s="144" t="s">
        <v>885</v>
      </c>
      <c r="C2308" s="144" t="s">
        <v>1817</v>
      </c>
      <c r="D2308" s="144" t="s">
        <v>1818</v>
      </c>
      <c r="E2308" s="144" t="s">
        <v>2086</v>
      </c>
      <c r="F2308" s="144"/>
      <c r="G2308" s="144" t="s">
        <v>70</v>
      </c>
      <c r="H2308" s="144" t="s">
        <v>1779</v>
      </c>
      <c r="I2308" s="144" t="s">
        <v>5547</v>
      </c>
      <c r="J2308" s="144" t="s">
        <v>1817</v>
      </c>
      <c r="K2308" s="144"/>
      <c r="L2308" s="144"/>
      <c r="M2308" s="144" t="s">
        <v>7007</v>
      </c>
      <c r="N2308" s="145">
        <v>60</v>
      </c>
      <c r="O2308" s="146" t="b">
        <v>0</v>
      </c>
      <c r="P2308" s="144" t="s">
        <v>3075</v>
      </c>
      <c r="Q2308" t="s">
        <v>1823</v>
      </c>
      <c r="R2308" t="s">
        <v>630</v>
      </c>
    </row>
    <row r="2309" spans="1:18" x14ac:dyDescent="0.25">
      <c r="A2309" s="144" t="s">
        <v>14703</v>
      </c>
      <c r="B2309" s="144" t="s">
        <v>885</v>
      </c>
      <c r="C2309" s="144" t="s">
        <v>1817</v>
      </c>
      <c r="D2309" s="144" t="s">
        <v>1818</v>
      </c>
      <c r="E2309" s="144" t="s">
        <v>5301</v>
      </c>
      <c r="F2309" s="144"/>
      <c r="G2309" s="144" t="s">
        <v>1786</v>
      </c>
      <c r="H2309" s="144" t="s">
        <v>1787</v>
      </c>
      <c r="I2309" s="144" t="s">
        <v>5547</v>
      </c>
      <c r="J2309" s="144" t="s">
        <v>1817</v>
      </c>
      <c r="K2309" s="144"/>
      <c r="L2309" s="144"/>
      <c r="M2309" s="144" t="s">
        <v>7008</v>
      </c>
      <c r="N2309" s="145">
        <v>60</v>
      </c>
      <c r="O2309" s="146" t="b">
        <v>0</v>
      </c>
      <c r="P2309" s="144" t="s">
        <v>3075</v>
      </c>
      <c r="Q2309" t="s">
        <v>1823</v>
      </c>
      <c r="R2309" t="s">
        <v>630</v>
      </c>
    </row>
    <row r="2310" spans="1:18" x14ac:dyDescent="0.25">
      <c r="A2310" s="144" t="s">
        <v>14340</v>
      </c>
      <c r="B2310" s="144" t="s">
        <v>885</v>
      </c>
      <c r="C2310" s="144" t="s">
        <v>1817</v>
      </c>
      <c r="D2310" s="144" t="s">
        <v>1818</v>
      </c>
      <c r="E2310" s="144" t="s">
        <v>1926</v>
      </c>
      <c r="F2310" s="144"/>
      <c r="G2310" s="144" t="s">
        <v>70</v>
      </c>
      <c r="H2310" s="144" t="s">
        <v>1779</v>
      </c>
      <c r="I2310" s="144" t="s">
        <v>5547</v>
      </c>
      <c r="J2310" s="144" t="s">
        <v>1817</v>
      </c>
      <c r="K2310" s="144"/>
      <c r="L2310" s="144"/>
      <c r="M2310" s="144" t="s">
        <v>7009</v>
      </c>
      <c r="N2310" s="145">
        <v>60</v>
      </c>
      <c r="O2310" s="146" t="b">
        <v>0</v>
      </c>
      <c r="P2310" s="144" t="s">
        <v>3075</v>
      </c>
      <c r="Q2310" t="s">
        <v>1823</v>
      </c>
      <c r="R2310" t="s">
        <v>630</v>
      </c>
    </row>
    <row r="2311" spans="1:18" x14ac:dyDescent="0.25">
      <c r="A2311" s="144" t="s">
        <v>14857</v>
      </c>
      <c r="B2311" s="144" t="s">
        <v>883</v>
      </c>
      <c r="C2311" s="144" t="s">
        <v>1817</v>
      </c>
      <c r="D2311" s="144" t="s">
        <v>1818</v>
      </c>
      <c r="E2311" s="144" t="s">
        <v>3134</v>
      </c>
      <c r="F2311" s="144"/>
      <c r="G2311" s="144" t="s">
        <v>1786</v>
      </c>
      <c r="H2311" s="144" t="s">
        <v>1787</v>
      </c>
      <c r="I2311" s="144" t="s">
        <v>5547</v>
      </c>
      <c r="J2311" s="144" t="s">
        <v>1817</v>
      </c>
      <c r="K2311" s="144"/>
      <c r="L2311" s="144"/>
      <c r="M2311" s="144" t="s">
        <v>7010</v>
      </c>
      <c r="N2311" s="145">
        <v>60</v>
      </c>
      <c r="O2311" s="146" t="b">
        <v>0</v>
      </c>
      <c r="P2311" s="144" t="s">
        <v>3075</v>
      </c>
      <c r="Q2311" t="s">
        <v>1823</v>
      </c>
      <c r="R2311" t="s">
        <v>630</v>
      </c>
    </row>
    <row r="2312" spans="1:18" x14ac:dyDescent="0.25">
      <c r="A2312" s="144" t="s">
        <v>14585</v>
      </c>
      <c r="B2312" s="144" t="s">
        <v>883</v>
      </c>
      <c r="C2312" s="144" t="s">
        <v>1817</v>
      </c>
      <c r="D2312" s="144" t="s">
        <v>1818</v>
      </c>
      <c r="E2312" s="144" t="s">
        <v>3779</v>
      </c>
      <c r="F2312" s="144"/>
      <c r="G2312" s="144" t="s">
        <v>71</v>
      </c>
      <c r="H2312" s="144" t="s">
        <v>1777</v>
      </c>
      <c r="I2312" s="144" t="s">
        <v>5547</v>
      </c>
      <c r="J2312" s="144" t="s">
        <v>1817</v>
      </c>
      <c r="K2312" s="144"/>
      <c r="L2312" s="144"/>
      <c r="M2312" s="144" t="s">
        <v>7011</v>
      </c>
      <c r="N2312" s="145">
        <v>60</v>
      </c>
      <c r="O2312" s="146" t="b">
        <v>0</v>
      </c>
      <c r="P2312" s="144" t="s">
        <v>3075</v>
      </c>
      <c r="Q2312" t="s">
        <v>1823</v>
      </c>
      <c r="R2312" t="s">
        <v>630</v>
      </c>
    </row>
    <row r="2313" spans="1:18" x14ac:dyDescent="0.25">
      <c r="A2313" s="144" t="s">
        <v>15011</v>
      </c>
      <c r="B2313" s="144" t="s">
        <v>885</v>
      </c>
      <c r="C2313" s="144" t="s">
        <v>1817</v>
      </c>
      <c r="D2313" s="144" t="s">
        <v>1818</v>
      </c>
      <c r="E2313" s="144" t="s">
        <v>6714</v>
      </c>
      <c r="F2313" s="144"/>
      <c r="G2313" s="144" t="s">
        <v>70</v>
      </c>
      <c r="H2313" s="144" t="s">
        <v>1779</v>
      </c>
      <c r="I2313" s="144" t="s">
        <v>5547</v>
      </c>
      <c r="J2313" s="144" t="s">
        <v>1817</v>
      </c>
      <c r="K2313" s="144"/>
      <c r="L2313" s="144"/>
      <c r="M2313" s="144" t="s">
        <v>7012</v>
      </c>
      <c r="N2313" s="145">
        <v>60</v>
      </c>
      <c r="O2313" s="146" t="b">
        <v>0</v>
      </c>
      <c r="P2313" s="144" t="s">
        <v>3075</v>
      </c>
      <c r="Q2313" t="s">
        <v>1823</v>
      </c>
      <c r="R2313" t="s">
        <v>630</v>
      </c>
    </row>
    <row r="2314" spans="1:18" x14ac:dyDescent="0.25">
      <c r="A2314" s="144" t="s">
        <v>14033</v>
      </c>
      <c r="B2314" s="144" t="s">
        <v>885</v>
      </c>
      <c r="C2314" s="144" t="s">
        <v>1817</v>
      </c>
      <c r="D2314" s="144" t="s">
        <v>1818</v>
      </c>
      <c r="E2314" s="144" t="s">
        <v>2053</v>
      </c>
      <c r="F2314" s="144"/>
      <c r="G2314" s="144" t="s">
        <v>71</v>
      </c>
      <c r="H2314" s="144" t="s">
        <v>1777</v>
      </c>
      <c r="I2314" s="144" t="s">
        <v>5547</v>
      </c>
      <c r="J2314" s="144" t="s">
        <v>1817</v>
      </c>
      <c r="K2314" s="144"/>
      <c r="L2314" s="144"/>
      <c r="M2314" s="144" t="s">
        <v>7013</v>
      </c>
      <c r="N2314" s="145">
        <v>60</v>
      </c>
      <c r="O2314" s="146" t="b">
        <v>0</v>
      </c>
      <c r="P2314" s="144" t="s">
        <v>3075</v>
      </c>
      <c r="Q2314" t="s">
        <v>1823</v>
      </c>
      <c r="R2314" t="s">
        <v>630</v>
      </c>
    </row>
    <row r="2315" spans="1:18" x14ac:dyDescent="0.25">
      <c r="A2315" s="144" t="s">
        <v>14552</v>
      </c>
      <c r="B2315" s="144" t="s">
        <v>883</v>
      </c>
      <c r="C2315" s="144" t="s">
        <v>1817</v>
      </c>
      <c r="D2315" s="144" t="s">
        <v>1818</v>
      </c>
      <c r="E2315" s="144" t="s">
        <v>3323</v>
      </c>
      <c r="F2315" s="144"/>
      <c r="G2315" s="144" t="s">
        <v>1786</v>
      </c>
      <c r="H2315" s="144" t="s">
        <v>1787</v>
      </c>
      <c r="I2315" s="144" t="s">
        <v>5547</v>
      </c>
      <c r="J2315" s="144" t="s">
        <v>1817</v>
      </c>
      <c r="K2315" s="144"/>
      <c r="L2315" s="144"/>
      <c r="M2315" s="144" t="s">
        <v>7014</v>
      </c>
      <c r="N2315" s="145">
        <v>60</v>
      </c>
      <c r="O2315" s="146" t="b">
        <v>0</v>
      </c>
      <c r="P2315" s="144" t="s">
        <v>3075</v>
      </c>
      <c r="Q2315" t="s">
        <v>1823</v>
      </c>
      <c r="R2315" t="s">
        <v>630</v>
      </c>
    </row>
    <row r="2316" spans="1:18" x14ac:dyDescent="0.25">
      <c r="A2316" s="144" t="s">
        <v>14103</v>
      </c>
      <c r="B2316" s="144" t="s">
        <v>883</v>
      </c>
      <c r="C2316" s="144" t="s">
        <v>1817</v>
      </c>
      <c r="D2316" s="144" t="s">
        <v>1818</v>
      </c>
      <c r="E2316" s="144" t="s">
        <v>4289</v>
      </c>
      <c r="F2316" s="144"/>
      <c r="G2316" s="144" t="s">
        <v>70</v>
      </c>
      <c r="H2316" s="144" t="s">
        <v>1779</v>
      </c>
      <c r="I2316" s="144" t="s">
        <v>5547</v>
      </c>
      <c r="J2316" s="144" t="s">
        <v>1817</v>
      </c>
      <c r="K2316" s="144"/>
      <c r="L2316" s="144"/>
      <c r="M2316" s="144" t="s">
        <v>7015</v>
      </c>
      <c r="N2316" s="145">
        <v>60</v>
      </c>
      <c r="O2316" s="146" t="b">
        <v>0</v>
      </c>
      <c r="P2316" s="144" t="s">
        <v>3075</v>
      </c>
      <c r="Q2316" t="s">
        <v>1823</v>
      </c>
      <c r="R2316" t="s">
        <v>630</v>
      </c>
    </row>
    <row r="2317" spans="1:18" x14ac:dyDescent="0.25">
      <c r="A2317" s="144" t="s">
        <v>15012</v>
      </c>
      <c r="B2317" s="144" t="s">
        <v>885</v>
      </c>
      <c r="C2317" s="144" t="s">
        <v>1817</v>
      </c>
      <c r="D2317" s="144" t="s">
        <v>1818</v>
      </c>
      <c r="E2317" s="144" t="s">
        <v>6714</v>
      </c>
      <c r="F2317" s="144"/>
      <c r="G2317" s="144" t="s">
        <v>70</v>
      </c>
      <c r="H2317" s="144" t="s">
        <v>1779</v>
      </c>
      <c r="I2317" s="144" t="s">
        <v>5547</v>
      </c>
      <c r="J2317" s="144" t="s">
        <v>1817</v>
      </c>
      <c r="K2317" s="144"/>
      <c r="L2317" s="144"/>
      <c r="M2317" s="144" t="s">
        <v>7016</v>
      </c>
      <c r="N2317" s="145">
        <v>60</v>
      </c>
      <c r="O2317" s="146" t="b">
        <v>0</v>
      </c>
      <c r="P2317" s="144" t="s">
        <v>3075</v>
      </c>
      <c r="Q2317" t="s">
        <v>1823</v>
      </c>
      <c r="R2317" t="s">
        <v>630</v>
      </c>
    </row>
    <row r="2318" spans="1:18" x14ac:dyDescent="0.25">
      <c r="A2318" s="144" t="s">
        <v>14034</v>
      </c>
      <c r="B2318" s="144" t="s">
        <v>885</v>
      </c>
      <c r="C2318" s="144" t="s">
        <v>1817</v>
      </c>
      <c r="D2318" s="144" t="s">
        <v>1818</v>
      </c>
      <c r="E2318" s="144" t="s">
        <v>2053</v>
      </c>
      <c r="F2318" s="144"/>
      <c r="G2318" s="144" t="s">
        <v>71</v>
      </c>
      <c r="H2318" s="144" t="s">
        <v>1777</v>
      </c>
      <c r="I2318" s="144" t="s">
        <v>5547</v>
      </c>
      <c r="J2318" s="144" t="s">
        <v>1817</v>
      </c>
      <c r="K2318" s="144"/>
      <c r="L2318" s="144"/>
      <c r="M2318" s="144" t="s">
        <v>7017</v>
      </c>
      <c r="N2318" s="145">
        <v>60</v>
      </c>
      <c r="O2318" s="146" t="b">
        <v>0</v>
      </c>
      <c r="P2318" s="144" t="s">
        <v>3075</v>
      </c>
      <c r="Q2318" t="s">
        <v>1823</v>
      </c>
      <c r="R2318" t="s">
        <v>630</v>
      </c>
    </row>
    <row r="2319" spans="1:18" x14ac:dyDescent="0.25">
      <c r="A2319" s="144" t="s">
        <v>14341</v>
      </c>
      <c r="B2319" s="144" t="s">
        <v>883</v>
      </c>
      <c r="C2319" s="144" t="s">
        <v>1817</v>
      </c>
      <c r="D2319" s="144" t="s">
        <v>1818</v>
      </c>
      <c r="E2319" s="144" t="s">
        <v>1926</v>
      </c>
      <c r="F2319" s="144"/>
      <c r="G2319" s="144" t="s">
        <v>70</v>
      </c>
      <c r="H2319" s="144" t="s">
        <v>1779</v>
      </c>
      <c r="I2319" s="144" t="s">
        <v>5547</v>
      </c>
      <c r="J2319" s="144" t="s">
        <v>1817</v>
      </c>
      <c r="K2319" s="144"/>
      <c r="L2319" s="144"/>
      <c r="M2319" s="144" t="s">
        <v>7018</v>
      </c>
      <c r="N2319" s="145">
        <v>60</v>
      </c>
      <c r="O2319" s="146" t="b">
        <v>0</v>
      </c>
      <c r="P2319" s="144" t="s">
        <v>3075</v>
      </c>
      <c r="Q2319" t="s">
        <v>1823</v>
      </c>
      <c r="R2319" t="s">
        <v>630</v>
      </c>
    </row>
    <row r="2320" spans="1:18" x14ac:dyDescent="0.25">
      <c r="A2320" s="144" t="s">
        <v>14234</v>
      </c>
      <c r="B2320" s="144" t="s">
        <v>5622</v>
      </c>
      <c r="C2320" s="144" t="s">
        <v>1817</v>
      </c>
      <c r="D2320" s="144" t="s">
        <v>1818</v>
      </c>
      <c r="E2320" s="144" t="s">
        <v>1930</v>
      </c>
      <c r="F2320" s="144"/>
      <c r="G2320" s="144" t="s">
        <v>71</v>
      </c>
      <c r="H2320" s="144" t="s">
        <v>1777</v>
      </c>
      <c r="I2320" s="144" t="s">
        <v>5547</v>
      </c>
      <c r="J2320" s="144" t="s">
        <v>1817</v>
      </c>
      <c r="K2320" s="144"/>
      <c r="L2320" s="144"/>
      <c r="M2320" s="144" t="s">
        <v>7019</v>
      </c>
      <c r="N2320" s="145">
        <v>60</v>
      </c>
      <c r="O2320" s="146" t="b">
        <v>0</v>
      </c>
      <c r="P2320" s="144" t="s">
        <v>3075</v>
      </c>
      <c r="Q2320" t="s">
        <v>1823</v>
      </c>
      <c r="R2320" t="s">
        <v>630</v>
      </c>
    </row>
    <row r="2321" spans="1:18" x14ac:dyDescent="0.25">
      <c r="A2321" s="144" t="s">
        <v>15001</v>
      </c>
      <c r="B2321" s="144" t="s">
        <v>885</v>
      </c>
      <c r="C2321" s="144" t="s">
        <v>1817</v>
      </c>
      <c r="D2321" s="144" t="s">
        <v>1818</v>
      </c>
      <c r="E2321" s="144" t="s">
        <v>1955</v>
      </c>
      <c r="F2321" s="144"/>
      <c r="G2321" s="144" t="s">
        <v>1786</v>
      </c>
      <c r="H2321" s="144" t="s">
        <v>1787</v>
      </c>
      <c r="I2321" s="144" t="s">
        <v>5547</v>
      </c>
      <c r="J2321" s="144" t="s">
        <v>1817</v>
      </c>
      <c r="K2321" s="144"/>
      <c r="L2321" s="144"/>
      <c r="M2321" s="144" t="s">
        <v>7020</v>
      </c>
      <c r="N2321" s="145">
        <v>60</v>
      </c>
      <c r="O2321" s="146" t="b">
        <v>0</v>
      </c>
      <c r="P2321" s="144" t="s">
        <v>3075</v>
      </c>
      <c r="Q2321" t="s">
        <v>1823</v>
      </c>
      <c r="R2321" t="s">
        <v>630</v>
      </c>
    </row>
    <row r="2322" spans="1:18" x14ac:dyDescent="0.25">
      <c r="A2322" s="144" t="s">
        <v>14342</v>
      </c>
      <c r="B2322" s="144" t="s">
        <v>883</v>
      </c>
      <c r="C2322" s="144" t="s">
        <v>1817</v>
      </c>
      <c r="D2322" s="144" t="s">
        <v>1818</v>
      </c>
      <c r="E2322" s="144" t="s">
        <v>1926</v>
      </c>
      <c r="F2322" s="144"/>
      <c r="G2322" s="144" t="s">
        <v>70</v>
      </c>
      <c r="H2322" s="144" t="s">
        <v>1779</v>
      </c>
      <c r="I2322" s="144" t="s">
        <v>5547</v>
      </c>
      <c r="J2322" s="144" t="s">
        <v>1817</v>
      </c>
      <c r="K2322" s="144"/>
      <c r="L2322" s="144"/>
      <c r="M2322" s="144" t="s">
        <v>7021</v>
      </c>
      <c r="N2322" s="145">
        <v>60</v>
      </c>
      <c r="O2322" s="146" t="b">
        <v>0</v>
      </c>
      <c r="P2322" s="144" t="s">
        <v>3075</v>
      </c>
      <c r="Q2322" t="s">
        <v>1823</v>
      </c>
      <c r="R2322" t="s">
        <v>630</v>
      </c>
    </row>
    <row r="2323" spans="1:18" x14ac:dyDescent="0.25">
      <c r="A2323" s="144" t="s">
        <v>13979</v>
      </c>
      <c r="B2323" s="144" t="s">
        <v>885</v>
      </c>
      <c r="C2323" s="144" t="s">
        <v>1817</v>
      </c>
      <c r="D2323" s="144" t="s">
        <v>1818</v>
      </c>
      <c r="E2323" s="144" t="s">
        <v>2102</v>
      </c>
      <c r="F2323" s="144"/>
      <c r="G2323" s="144" t="s">
        <v>1786</v>
      </c>
      <c r="H2323" s="144" t="s">
        <v>1787</v>
      </c>
      <c r="I2323" s="144" t="s">
        <v>5547</v>
      </c>
      <c r="J2323" s="144" t="s">
        <v>1817</v>
      </c>
      <c r="K2323" s="144"/>
      <c r="L2323" s="144"/>
      <c r="M2323" s="144" t="s">
        <v>7022</v>
      </c>
      <c r="N2323" s="145">
        <v>60</v>
      </c>
      <c r="O2323" s="146" t="b">
        <v>0</v>
      </c>
      <c r="P2323" s="144" t="s">
        <v>3075</v>
      </c>
      <c r="Q2323" t="s">
        <v>1823</v>
      </c>
      <c r="R2323" t="s">
        <v>630</v>
      </c>
    </row>
    <row r="2324" spans="1:18" x14ac:dyDescent="0.25">
      <c r="A2324" s="144" t="s">
        <v>14858</v>
      </c>
      <c r="B2324" s="144" t="s">
        <v>883</v>
      </c>
      <c r="C2324" s="144" t="s">
        <v>1817</v>
      </c>
      <c r="D2324" s="144" t="s">
        <v>1818</v>
      </c>
      <c r="E2324" s="144" t="s">
        <v>3134</v>
      </c>
      <c r="F2324" s="144"/>
      <c r="G2324" s="144" t="s">
        <v>1786</v>
      </c>
      <c r="H2324" s="144" t="s">
        <v>1787</v>
      </c>
      <c r="I2324" s="144" t="s">
        <v>5547</v>
      </c>
      <c r="J2324" s="144" t="s">
        <v>1817</v>
      </c>
      <c r="K2324" s="144"/>
      <c r="L2324" s="144"/>
      <c r="M2324" s="144" t="s">
        <v>7023</v>
      </c>
      <c r="N2324" s="145">
        <v>60</v>
      </c>
      <c r="O2324" s="146" t="b">
        <v>0</v>
      </c>
      <c r="P2324" s="144" t="s">
        <v>3075</v>
      </c>
      <c r="Q2324" t="s">
        <v>1823</v>
      </c>
      <c r="R2324" t="s">
        <v>630</v>
      </c>
    </row>
    <row r="2325" spans="1:18" x14ac:dyDescent="0.25">
      <c r="A2325" s="144" t="s">
        <v>14783</v>
      </c>
      <c r="B2325" s="144" t="s">
        <v>885</v>
      </c>
      <c r="C2325" s="144" t="s">
        <v>1817</v>
      </c>
      <c r="D2325" s="144" t="s">
        <v>1818</v>
      </c>
      <c r="E2325" s="144" t="s">
        <v>4064</v>
      </c>
      <c r="F2325" s="144"/>
      <c r="G2325" s="144" t="s">
        <v>1786</v>
      </c>
      <c r="H2325" s="144" t="s">
        <v>1787</v>
      </c>
      <c r="I2325" s="144" t="s">
        <v>5959</v>
      </c>
      <c r="J2325" s="144" t="s">
        <v>1817</v>
      </c>
      <c r="K2325" s="144"/>
      <c r="L2325" s="144"/>
      <c r="M2325" s="144" t="s">
        <v>7024</v>
      </c>
      <c r="N2325" s="145">
        <v>60</v>
      </c>
      <c r="O2325" s="146" t="b">
        <v>0</v>
      </c>
      <c r="P2325" s="144" t="s">
        <v>3075</v>
      </c>
      <c r="Q2325" t="s">
        <v>1823</v>
      </c>
      <c r="R2325" t="s">
        <v>630</v>
      </c>
    </row>
    <row r="2326" spans="1:18" x14ac:dyDescent="0.25">
      <c r="A2326" s="144" t="s">
        <v>13882</v>
      </c>
      <c r="B2326" s="144" t="s">
        <v>883</v>
      </c>
      <c r="C2326" s="144" t="s">
        <v>1817</v>
      </c>
      <c r="D2326" s="144" t="s">
        <v>1818</v>
      </c>
      <c r="E2326" s="144" t="s">
        <v>6045</v>
      </c>
      <c r="F2326" s="144"/>
      <c r="G2326" s="144" t="s">
        <v>70</v>
      </c>
      <c r="H2326" s="144" t="s">
        <v>1779</v>
      </c>
      <c r="I2326" s="144" t="s">
        <v>5547</v>
      </c>
      <c r="J2326" s="144" t="s">
        <v>1817</v>
      </c>
      <c r="K2326" s="144"/>
      <c r="L2326" s="144"/>
      <c r="M2326" s="144" t="s">
        <v>7025</v>
      </c>
      <c r="N2326" s="145">
        <v>60</v>
      </c>
      <c r="O2326" s="146" t="b">
        <v>0</v>
      </c>
      <c r="P2326" s="144" t="s">
        <v>3075</v>
      </c>
      <c r="Q2326" t="s">
        <v>1823</v>
      </c>
      <c r="R2326" t="s">
        <v>630</v>
      </c>
    </row>
    <row r="2327" spans="1:18" x14ac:dyDescent="0.25">
      <c r="A2327" s="144" t="s">
        <v>14937</v>
      </c>
      <c r="B2327" s="144" t="s">
        <v>5622</v>
      </c>
      <c r="C2327" s="144" t="s">
        <v>1817</v>
      </c>
      <c r="D2327" s="144" t="s">
        <v>1818</v>
      </c>
      <c r="E2327" s="144" t="s">
        <v>5293</v>
      </c>
      <c r="F2327" s="144"/>
      <c r="G2327" s="144" t="s">
        <v>1786</v>
      </c>
      <c r="H2327" s="144" t="s">
        <v>1787</v>
      </c>
      <c r="I2327" s="144" t="s">
        <v>5547</v>
      </c>
      <c r="J2327" s="144" t="s">
        <v>1817</v>
      </c>
      <c r="K2327" s="144"/>
      <c r="L2327" s="144"/>
      <c r="M2327" s="144" t="s">
        <v>7026</v>
      </c>
      <c r="N2327" s="145">
        <v>60</v>
      </c>
      <c r="O2327" s="146" t="b">
        <v>0</v>
      </c>
      <c r="P2327" s="144" t="s">
        <v>3075</v>
      </c>
      <c r="Q2327" t="s">
        <v>1823</v>
      </c>
      <c r="R2327" t="s">
        <v>630</v>
      </c>
    </row>
    <row r="2328" spans="1:18" x14ac:dyDescent="0.25">
      <c r="A2328" s="144" t="s">
        <v>13980</v>
      </c>
      <c r="B2328" s="144" t="s">
        <v>5622</v>
      </c>
      <c r="C2328" s="144" t="s">
        <v>1817</v>
      </c>
      <c r="D2328" s="144" t="s">
        <v>1818</v>
      </c>
      <c r="E2328" s="144" t="s">
        <v>2102</v>
      </c>
      <c r="F2328" s="144"/>
      <c r="G2328" s="144" t="s">
        <v>1786</v>
      </c>
      <c r="H2328" s="144" t="s">
        <v>1787</v>
      </c>
      <c r="I2328" s="144" t="s">
        <v>5547</v>
      </c>
      <c r="J2328" s="144" t="s">
        <v>1817</v>
      </c>
      <c r="K2328" s="144"/>
      <c r="L2328" s="144"/>
      <c r="M2328" s="144" t="s">
        <v>7027</v>
      </c>
      <c r="N2328" s="145">
        <v>60</v>
      </c>
      <c r="O2328" s="146" t="b">
        <v>0</v>
      </c>
      <c r="P2328" s="144" t="s">
        <v>3075</v>
      </c>
      <c r="Q2328" t="s">
        <v>1823</v>
      </c>
      <c r="R2328" t="s">
        <v>630</v>
      </c>
    </row>
    <row r="2329" spans="1:18" x14ac:dyDescent="0.25">
      <c r="A2329" s="144" t="s">
        <v>14089</v>
      </c>
      <c r="B2329" s="144" t="s">
        <v>5622</v>
      </c>
      <c r="C2329" s="144" t="s">
        <v>1817</v>
      </c>
      <c r="D2329" s="144" t="s">
        <v>1818</v>
      </c>
      <c r="E2329" s="144" t="s">
        <v>1911</v>
      </c>
      <c r="F2329" s="144"/>
      <c r="G2329" s="144" t="s">
        <v>71</v>
      </c>
      <c r="H2329" s="144" t="s">
        <v>1777</v>
      </c>
      <c r="I2329" s="144" t="s">
        <v>5547</v>
      </c>
      <c r="J2329" s="144" t="s">
        <v>1817</v>
      </c>
      <c r="K2329" s="144"/>
      <c r="L2329" s="144"/>
      <c r="M2329" s="144" t="s">
        <v>7028</v>
      </c>
      <c r="N2329" s="145">
        <v>60</v>
      </c>
      <c r="O2329" s="146" t="b">
        <v>0</v>
      </c>
      <c r="P2329" s="144" t="s">
        <v>3075</v>
      </c>
      <c r="Q2329" t="s">
        <v>1823</v>
      </c>
      <c r="R2329" t="s">
        <v>630</v>
      </c>
    </row>
    <row r="2330" spans="1:18" x14ac:dyDescent="0.25">
      <c r="A2330" s="144" t="s">
        <v>14343</v>
      </c>
      <c r="B2330" s="144" t="s">
        <v>883</v>
      </c>
      <c r="C2330" s="144" t="s">
        <v>1817</v>
      </c>
      <c r="D2330" s="144" t="s">
        <v>1818</v>
      </c>
      <c r="E2330" s="144" t="s">
        <v>1926</v>
      </c>
      <c r="F2330" s="144"/>
      <c r="G2330" s="144" t="s">
        <v>70</v>
      </c>
      <c r="H2330" s="144" t="s">
        <v>1779</v>
      </c>
      <c r="I2330" s="144" t="s">
        <v>5547</v>
      </c>
      <c r="J2330" s="144" t="s">
        <v>1817</v>
      </c>
      <c r="K2330" s="144"/>
      <c r="L2330" s="144"/>
      <c r="M2330" s="144" t="s">
        <v>7029</v>
      </c>
      <c r="N2330" s="145">
        <v>60</v>
      </c>
      <c r="O2330" s="146" t="b">
        <v>0</v>
      </c>
      <c r="P2330" s="144" t="s">
        <v>3075</v>
      </c>
      <c r="Q2330" t="s">
        <v>1823</v>
      </c>
      <c r="R2330" t="s">
        <v>630</v>
      </c>
    </row>
    <row r="2331" spans="1:18" x14ac:dyDescent="0.25">
      <c r="A2331" s="144" t="s">
        <v>13799</v>
      </c>
      <c r="B2331" s="144" t="s">
        <v>5622</v>
      </c>
      <c r="C2331" s="144" t="s">
        <v>1817</v>
      </c>
      <c r="D2331" s="144" t="s">
        <v>1818</v>
      </c>
      <c r="E2331" s="144" t="s">
        <v>1886</v>
      </c>
      <c r="F2331" s="144"/>
      <c r="G2331" s="144" t="s">
        <v>1786</v>
      </c>
      <c r="H2331" s="144" t="s">
        <v>1787</v>
      </c>
      <c r="I2331" s="144" t="s">
        <v>5547</v>
      </c>
      <c r="J2331" s="144" t="s">
        <v>1817</v>
      </c>
      <c r="K2331" s="144"/>
      <c r="L2331" s="144"/>
      <c r="M2331" s="144" t="s">
        <v>7030</v>
      </c>
      <c r="N2331" s="145">
        <v>60</v>
      </c>
      <c r="O2331" s="146" t="b">
        <v>0</v>
      </c>
      <c r="P2331" s="144" t="s">
        <v>3075</v>
      </c>
      <c r="Q2331" t="s">
        <v>1823</v>
      </c>
      <c r="R2331" t="s">
        <v>630</v>
      </c>
    </row>
    <row r="2332" spans="1:18" x14ac:dyDescent="0.25">
      <c r="A2332" s="144" t="s">
        <v>14537</v>
      </c>
      <c r="B2332" s="144" t="s">
        <v>5622</v>
      </c>
      <c r="C2332" s="144" t="s">
        <v>1817</v>
      </c>
      <c r="D2332" s="144" t="s">
        <v>1818</v>
      </c>
      <c r="E2332" s="144" t="s">
        <v>1881</v>
      </c>
      <c r="F2332" s="144"/>
      <c r="G2332" s="144" t="s">
        <v>71</v>
      </c>
      <c r="H2332" s="144" t="s">
        <v>1777</v>
      </c>
      <c r="I2332" s="144" t="s">
        <v>5547</v>
      </c>
      <c r="J2332" s="144" t="s">
        <v>1817</v>
      </c>
      <c r="K2332" s="144"/>
      <c r="L2332" s="144"/>
      <c r="M2332" s="144" t="s">
        <v>7031</v>
      </c>
      <c r="N2332" s="145">
        <v>60</v>
      </c>
      <c r="O2332" s="146" t="b">
        <v>0</v>
      </c>
      <c r="P2332" s="144" t="s">
        <v>3075</v>
      </c>
      <c r="Q2332" t="s">
        <v>1823</v>
      </c>
      <c r="R2332" t="s">
        <v>630</v>
      </c>
    </row>
    <row r="2333" spans="1:18" x14ac:dyDescent="0.25">
      <c r="A2333" s="144" t="s">
        <v>14344</v>
      </c>
      <c r="B2333" s="144" t="s">
        <v>883</v>
      </c>
      <c r="C2333" s="144" t="s">
        <v>1817</v>
      </c>
      <c r="D2333" s="144" t="s">
        <v>1818</v>
      </c>
      <c r="E2333" s="144" t="s">
        <v>1926</v>
      </c>
      <c r="F2333" s="144"/>
      <c r="G2333" s="144" t="s">
        <v>70</v>
      </c>
      <c r="H2333" s="144" t="s">
        <v>1779</v>
      </c>
      <c r="I2333" s="144" t="s">
        <v>5547</v>
      </c>
      <c r="J2333" s="144" t="s">
        <v>1817</v>
      </c>
      <c r="K2333" s="144"/>
      <c r="L2333" s="144"/>
      <c r="M2333" s="144" t="s">
        <v>7032</v>
      </c>
      <c r="N2333" s="145">
        <v>60</v>
      </c>
      <c r="O2333" s="146" t="b">
        <v>0</v>
      </c>
      <c r="P2333" s="144" t="s">
        <v>3075</v>
      </c>
      <c r="Q2333" t="s">
        <v>1823</v>
      </c>
      <c r="R2333" t="s">
        <v>630</v>
      </c>
    </row>
    <row r="2334" spans="1:18" x14ac:dyDescent="0.25">
      <c r="A2334" s="144" t="s">
        <v>14104</v>
      </c>
      <c r="B2334" s="144" t="s">
        <v>883</v>
      </c>
      <c r="C2334" s="144" t="s">
        <v>1817</v>
      </c>
      <c r="D2334" s="144" t="s">
        <v>1818</v>
      </c>
      <c r="E2334" s="144" t="s">
        <v>4289</v>
      </c>
      <c r="F2334" s="144"/>
      <c r="G2334" s="144" t="s">
        <v>70</v>
      </c>
      <c r="H2334" s="144" t="s">
        <v>1779</v>
      </c>
      <c r="I2334" s="144" t="s">
        <v>5547</v>
      </c>
      <c r="J2334" s="144" t="s">
        <v>1817</v>
      </c>
      <c r="K2334" s="144"/>
      <c r="L2334" s="144"/>
      <c r="M2334" s="144" t="s">
        <v>7033</v>
      </c>
      <c r="N2334" s="145">
        <v>60</v>
      </c>
      <c r="O2334" s="146" t="b">
        <v>0</v>
      </c>
      <c r="P2334" s="144" t="s">
        <v>3075</v>
      </c>
      <c r="Q2334" t="s">
        <v>1823</v>
      </c>
      <c r="R2334" t="s">
        <v>630</v>
      </c>
    </row>
    <row r="2335" spans="1:18" x14ac:dyDescent="0.25">
      <c r="A2335" s="144" t="s">
        <v>13863</v>
      </c>
      <c r="B2335" s="144" t="s">
        <v>883</v>
      </c>
      <c r="C2335" s="144" t="s">
        <v>1817</v>
      </c>
      <c r="D2335" s="144" t="s">
        <v>1818</v>
      </c>
      <c r="E2335" s="144" t="s">
        <v>2086</v>
      </c>
      <c r="F2335" s="144"/>
      <c r="G2335" s="144" t="s">
        <v>70</v>
      </c>
      <c r="H2335" s="144" t="s">
        <v>1779</v>
      </c>
      <c r="I2335" s="144" t="s">
        <v>5547</v>
      </c>
      <c r="J2335" s="144" t="s">
        <v>1817</v>
      </c>
      <c r="K2335" s="144"/>
      <c r="L2335" s="144"/>
      <c r="M2335" s="144" t="s">
        <v>7034</v>
      </c>
      <c r="N2335" s="145">
        <v>60</v>
      </c>
      <c r="O2335" s="146" t="b">
        <v>0</v>
      </c>
      <c r="P2335" s="144" t="s">
        <v>3075</v>
      </c>
      <c r="Q2335" t="s">
        <v>1823</v>
      </c>
      <c r="R2335" t="s">
        <v>630</v>
      </c>
    </row>
    <row r="2336" spans="1:18" x14ac:dyDescent="0.25">
      <c r="A2336" s="144" t="s">
        <v>14586</v>
      </c>
      <c r="B2336" s="144" t="s">
        <v>883</v>
      </c>
      <c r="C2336" s="144" t="s">
        <v>1817</v>
      </c>
      <c r="D2336" s="144" t="s">
        <v>1818</v>
      </c>
      <c r="E2336" s="144" t="s">
        <v>3779</v>
      </c>
      <c r="F2336" s="144"/>
      <c r="G2336" s="144" t="s">
        <v>1786</v>
      </c>
      <c r="H2336" s="144" t="s">
        <v>1787</v>
      </c>
      <c r="I2336" s="144" t="s">
        <v>5547</v>
      </c>
      <c r="J2336" s="144" t="s">
        <v>1817</v>
      </c>
      <c r="K2336" s="144"/>
      <c r="L2336" s="144"/>
      <c r="M2336" s="144" t="s">
        <v>7035</v>
      </c>
      <c r="N2336" s="145">
        <v>60</v>
      </c>
      <c r="O2336" s="146" t="b">
        <v>0</v>
      </c>
      <c r="P2336" s="144" t="s">
        <v>3075</v>
      </c>
      <c r="Q2336" t="s">
        <v>1823</v>
      </c>
      <c r="R2336" t="s">
        <v>630</v>
      </c>
    </row>
    <row r="2337" spans="1:18" x14ac:dyDescent="0.25">
      <c r="A2337" s="144" t="s">
        <v>14267</v>
      </c>
      <c r="B2337" s="144" t="s">
        <v>883</v>
      </c>
      <c r="C2337" s="144" t="s">
        <v>1817</v>
      </c>
      <c r="D2337" s="144" t="s">
        <v>1818</v>
      </c>
      <c r="E2337" s="144" t="s">
        <v>2030</v>
      </c>
      <c r="F2337" s="144"/>
      <c r="G2337" s="144" t="s">
        <v>70</v>
      </c>
      <c r="H2337" s="144" t="s">
        <v>1779</v>
      </c>
      <c r="I2337" s="144" t="s">
        <v>5547</v>
      </c>
      <c r="J2337" s="144" t="s">
        <v>1817</v>
      </c>
      <c r="K2337" s="144"/>
      <c r="L2337" s="144"/>
      <c r="M2337" s="144" t="s">
        <v>7036</v>
      </c>
      <c r="N2337" s="145">
        <v>60</v>
      </c>
      <c r="O2337" s="146" t="b">
        <v>0</v>
      </c>
      <c r="P2337" s="144" t="s">
        <v>3075</v>
      </c>
      <c r="Q2337" t="s">
        <v>1823</v>
      </c>
      <c r="R2337" t="s">
        <v>630</v>
      </c>
    </row>
    <row r="2338" spans="1:18" x14ac:dyDescent="0.25">
      <c r="A2338" s="144" t="s">
        <v>14538</v>
      </c>
      <c r="B2338" s="144" t="s">
        <v>5622</v>
      </c>
      <c r="C2338" s="144" t="s">
        <v>1817</v>
      </c>
      <c r="D2338" s="144" t="s">
        <v>1818</v>
      </c>
      <c r="E2338" s="144" t="s">
        <v>1881</v>
      </c>
      <c r="F2338" s="144"/>
      <c r="G2338" s="144" t="s">
        <v>71</v>
      </c>
      <c r="H2338" s="144" t="s">
        <v>1777</v>
      </c>
      <c r="I2338" s="144" t="s">
        <v>5547</v>
      </c>
      <c r="J2338" s="144" t="s">
        <v>1817</v>
      </c>
      <c r="K2338" s="144"/>
      <c r="L2338" s="144"/>
      <c r="M2338" s="144" t="s">
        <v>7037</v>
      </c>
      <c r="N2338" s="145">
        <v>60</v>
      </c>
      <c r="O2338" s="146" t="b">
        <v>0</v>
      </c>
      <c r="P2338" s="144" t="s">
        <v>3075</v>
      </c>
      <c r="Q2338" t="s">
        <v>1823</v>
      </c>
      <c r="R2338" t="s">
        <v>630</v>
      </c>
    </row>
    <row r="2339" spans="1:18" x14ac:dyDescent="0.25">
      <c r="A2339" s="144" t="s">
        <v>14268</v>
      </c>
      <c r="B2339" s="144" t="s">
        <v>883</v>
      </c>
      <c r="C2339" s="144" t="s">
        <v>1817</v>
      </c>
      <c r="D2339" s="144" t="s">
        <v>1818</v>
      </c>
      <c r="E2339" s="144" t="s">
        <v>2030</v>
      </c>
      <c r="F2339" s="144"/>
      <c r="G2339" s="144" t="s">
        <v>70</v>
      </c>
      <c r="H2339" s="144" t="s">
        <v>1779</v>
      </c>
      <c r="I2339" s="144" t="s">
        <v>5547</v>
      </c>
      <c r="J2339" s="144" t="s">
        <v>1817</v>
      </c>
      <c r="K2339" s="144"/>
      <c r="L2339" s="144"/>
      <c r="M2339" s="144" t="s">
        <v>7038</v>
      </c>
      <c r="N2339" s="145">
        <v>60</v>
      </c>
      <c r="O2339" s="146" t="b">
        <v>0</v>
      </c>
      <c r="P2339" s="144" t="s">
        <v>3075</v>
      </c>
      <c r="Q2339" t="s">
        <v>1823</v>
      </c>
      <c r="R2339" t="s">
        <v>630</v>
      </c>
    </row>
    <row r="2340" spans="1:18" x14ac:dyDescent="0.25">
      <c r="A2340" s="144" t="s">
        <v>14269</v>
      </c>
      <c r="B2340" s="144" t="s">
        <v>883</v>
      </c>
      <c r="C2340" s="144" t="s">
        <v>1817</v>
      </c>
      <c r="D2340" s="144" t="s">
        <v>1818</v>
      </c>
      <c r="E2340" s="144" t="s">
        <v>2030</v>
      </c>
      <c r="F2340" s="144"/>
      <c r="G2340" s="144" t="s">
        <v>70</v>
      </c>
      <c r="H2340" s="144" t="s">
        <v>1779</v>
      </c>
      <c r="I2340" s="144" t="s">
        <v>5547</v>
      </c>
      <c r="J2340" s="144" t="s">
        <v>1817</v>
      </c>
      <c r="K2340" s="144"/>
      <c r="L2340" s="144"/>
      <c r="M2340" s="144" t="s">
        <v>7039</v>
      </c>
      <c r="N2340" s="145">
        <v>60</v>
      </c>
      <c r="O2340" s="146" t="b">
        <v>0</v>
      </c>
      <c r="P2340" s="144" t="s">
        <v>3075</v>
      </c>
      <c r="Q2340" t="s">
        <v>1823</v>
      </c>
      <c r="R2340" t="s">
        <v>630</v>
      </c>
    </row>
    <row r="2341" spans="1:18" x14ac:dyDescent="0.25">
      <c r="A2341" s="144" t="s">
        <v>14898</v>
      </c>
      <c r="B2341" s="144" t="s">
        <v>883</v>
      </c>
      <c r="C2341" s="144" t="s">
        <v>1817</v>
      </c>
      <c r="D2341" s="144" t="s">
        <v>1818</v>
      </c>
      <c r="E2341" s="144" t="s">
        <v>2072</v>
      </c>
      <c r="F2341" s="144"/>
      <c r="G2341" s="144" t="s">
        <v>1786</v>
      </c>
      <c r="H2341" s="144" t="s">
        <v>1787</v>
      </c>
      <c r="I2341" s="144" t="s">
        <v>5547</v>
      </c>
      <c r="J2341" s="144" t="s">
        <v>1817</v>
      </c>
      <c r="K2341" s="144"/>
      <c r="L2341" s="144"/>
      <c r="M2341" s="144" t="s">
        <v>7040</v>
      </c>
      <c r="N2341" s="145">
        <v>60</v>
      </c>
      <c r="O2341" s="146" t="b">
        <v>0</v>
      </c>
      <c r="P2341" s="144" t="s">
        <v>3075</v>
      </c>
      <c r="Q2341" t="s">
        <v>1823</v>
      </c>
      <c r="R2341" t="s">
        <v>630</v>
      </c>
    </row>
    <row r="2342" spans="1:18" x14ac:dyDescent="0.25">
      <c r="A2342" s="144" t="s">
        <v>14345</v>
      </c>
      <c r="B2342" s="144" t="s">
        <v>883</v>
      </c>
      <c r="C2342" s="144" t="s">
        <v>1817</v>
      </c>
      <c r="D2342" s="144" t="s">
        <v>1818</v>
      </c>
      <c r="E2342" s="144" t="s">
        <v>1926</v>
      </c>
      <c r="F2342" s="144"/>
      <c r="G2342" s="144" t="s">
        <v>70</v>
      </c>
      <c r="H2342" s="144" t="s">
        <v>1779</v>
      </c>
      <c r="I2342" s="144" t="s">
        <v>5547</v>
      </c>
      <c r="J2342" s="144" t="s">
        <v>1817</v>
      </c>
      <c r="K2342" s="144"/>
      <c r="L2342" s="144"/>
      <c r="M2342" s="144" t="s">
        <v>7041</v>
      </c>
      <c r="N2342" s="145">
        <v>60</v>
      </c>
      <c r="O2342" s="146" t="b">
        <v>0</v>
      </c>
      <c r="P2342" s="144" t="s">
        <v>3075</v>
      </c>
      <c r="Q2342" t="s">
        <v>1823</v>
      </c>
      <c r="R2342" t="s">
        <v>630</v>
      </c>
    </row>
    <row r="2343" spans="1:18" x14ac:dyDescent="0.25">
      <c r="A2343" s="144" t="s">
        <v>14539</v>
      </c>
      <c r="B2343" s="144" t="s">
        <v>1651</v>
      </c>
      <c r="C2343" s="144" t="s">
        <v>1817</v>
      </c>
      <c r="D2343" s="144" t="s">
        <v>1818</v>
      </c>
      <c r="E2343" s="144" t="s">
        <v>1881</v>
      </c>
      <c r="F2343" s="144"/>
      <c r="G2343" s="144" t="s">
        <v>71</v>
      </c>
      <c r="H2343" s="144" t="s">
        <v>1777</v>
      </c>
      <c r="I2343" s="144" t="s">
        <v>5547</v>
      </c>
      <c r="J2343" s="144" t="s">
        <v>1651</v>
      </c>
      <c r="K2343" s="144" t="s">
        <v>7042</v>
      </c>
      <c r="L2343" s="144"/>
      <c r="M2343" s="144" t="s">
        <v>7042</v>
      </c>
      <c r="N2343" s="145">
        <v>60</v>
      </c>
      <c r="O2343" s="146" t="b">
        <v>0</v>
      </c>
      <c r="P2343" s="144" t="s">
        <v>3075</v>
      </c>
      <c r="Q2343" t="s">
        <v>1823</v>
      </c>
      <c r="R2343" t="s">
        <v>630</v>
      </c>
    </row>
    <row r="2344" spans="1:18" x14ac:dyDescent="0.25">
      <c r="A2344" s="144" t="s">
        <v>15002</v>
      </c>
      <c r="B2344" s="144" t="s">
        <v>5622</v>
      </c>
      <c r="C2344" s="144" t="s">
        <v>1817</v>
      </c>
      <c r="D2344" s="144" t="s">
        <v>1818</v>
      </c>
      <c r="E2344" s="144" t="s">
        <v>1955</v>
      </c>
      <c r="F2344" s="144"/>
      <c r="G2344" s="144" t="s">
        <v>1786</v>
      </c>
      <c r="H2344" s="144" t="s">
        <v>1787</v>
      </c>
      <c r="I2344" s="144" t="s">
        <v>5547</v>
      </c>
      <c r="J2344" s="144" t="s">
        <v>1817</v>
      </c>
      <c r="K2344" s="144"/>
      <c r="L2344" s="144"/>
      <c r="M2344" s="144" t="s">
        <v>7043</v>
      </c>
      <c r="N2344" s="145">
        <v>60</v>
      </c>
      <c r="O2344" s="146" t="b">
        <v>0</v>
      </c>
      <c r="P2344" s="144" t="s">
        <v>3075</v>
      </c>
      <c r="Q2344" t="s">
        <v>1823</v>
      </c>
      <c r="R2344" t="s">
        <v>630</v>
      </c>
    </row>
    <row r="2345" spans="1:18" x14ac:dyDescent="0.25">
      <c r="A2345" s="144" t="s">
        <v>14346</v>
      </c>
      <c r="B2345" s="144" t="s">
        <v>883</v>
      </c>
      <c r="C2345" s="144" t="s">
        <v>1817</v>
      </c>
      <c r="D2345" s="144" t="s">
        <v>1818</v>
      </c>
      <c r="E2345" s="144" t="s">
        <v>1926</v>
      </c>
      <c r="F2345" s="144"/>
      <c r="G2345" s="144" t="s">
        <v>70</v>
      </c>
      <c r="H2345" s="144" t="s">
        <v>1779</v>
      </c>
      <c r="I2345" s="144" t="s">
        <v>5547</v>
      </c>
      <c r="J2345" s="144" t="s">
        <v>1817</v>
      </c>
      <c r="K2345" s="144"/>
      <c r="L2345" s="144"/>
      <c r="M2345" s="144" t="s">
        <v>7044</v>
      </c>
      <c r="N2345" s="145">
        <v>60</v>
      </c>
      <c r="O2345" s="146" t="b">
        <v>0</v>
      </c>
      <c r="P2345" s="144" t="s">
        <v>3075</v>
      </c>
      <c r="Q2345" t="s">
        <v>1823</v>
      </c>
      <c r="R2345" t="s">
        <v>630</v>
      </c>
    </row>
    <row r="2346" spans="1:18" x14ac:dyDescent="0.25">
      <c r="A2346" s="144" t="s">
        <v>14553</v>
      </c>
      <c r="B2346" s="144" t="s">
        <v>883</v>
      </c>
      <c r="C2346" s="144" t="s">
        <v>1817</v>
      </c>
      <c r="D2346" s="144" t="s">
        <v>1818</v>
      </c>
      <c r="E2346" s="144" t="s">
        <v>3323</v>
      </c>
      <c r="F2346" s="144"/>
      <c r="G2346" s="144" t="s">
        <v>1786</v>
      </c>
      <c r="H2346" s="144" t="s">
        <v>1787</v>
      </c>
      <c r="I2346" s="144" t="s">
        <v>5547</v>
      </c>
      <c r="J2346" s="144" t="s">
        <v>1817</v>
      </c>
      <c r="K2346" s="144"/>
      <c r="L2346" s="144"/>
      <c r="M2346" s="144" t="s">
        <v>7046</v>
      </c>
      <c r="N2346" s="145">
        <v>60</v>
      </c>
      <c r="O2346" s="146" t="b">
        <v>0</v>
      </c>
      <c r="P2346" s="144" t="s">
        <v>3075</v>
      </c>
      <c r="Q2346" t="s">
        <v>1823</v>
      </c>
      <c r="R2346" t="s">
        <v>630</v>
      </c>
    </row>
    <row r="2347" spans="1:18" x14ac:dyDescent="0.25">
      <c r="A2347" s="144" t="s">
        <v>13800</v>
      </c>
      <c r="B2347" s="144" t="s">
        <v>5622</v>
      </c>
      <c r="C2347" s="144" t="s">
        <v>1817</v>
      </c>
      <c r="D2347" s="144" t="s">
        <v>1818</v>
      </c>
      <c r="E2347" s="144" t="s">
        <v>1886</v>
      </c>
      <c r="F2347" s="144"/>
      <c r="G2347" s="144" t="s">
        <v>1786</v>
      </c>
      <c r="H2347" s="144" t="s">
        <v>1787</v>
      </c>
      <c r="I2347" s="144" t="s">
        <v>5547</v>
      </c>
      <c r="J2347" s="144" t="s">
        <v>1817</v>
      </c>
      <c r="K2347" s="144"/>
      <c r="L2347" s="144"/>
      <c r="M2347" s="144" t="s">
        <v>7047</v>
      </c>
      <c r="N2347" s="145">
        <v>60</v>
      </c>
      <c r="O2347" s="146" t="b">
        <v>0</v>
      </c>
      <c r="P2347" s="144" t="s">
        <v>3075</v>
      </c>
      <c r="Q2347" t="s">
        <v>1823</v>
      </c>
      <c r="R2347" t="s">
        <v>630</v>
      </c>
    </row>
    <row r="2348" spans="1:18" x14ac:dyDescent="0.25">
      <c r="A2348" s="144" t="s">
        <v>14105</v>
      </c>
      <c r="B2348" s="144" t="s">
        <v>883</v>
      </c>
      <c r="C2348" s="144" t="s">
        <v>1817</v>
      </c>
      <c r="D2348" s="144" t="s">
        <v>1818</v>
      </c>
      <c r="E2348" s="144" t="s">
        <v>4289</v>
      </c>
      <c r="F2348" s="144"/>
      <c r="G2348" s="144" t="s">
        <v>70</v>
      </c>
      <c r="H2348" s="144" t="s">
        <v>1779</v>
      </c>
      <c r="I2348" s="144" t="s">
        <v>5547</v>
      </c>
      <c r="J2348" s="144" t="s">
        <v>1817</v>
      </c>
      <c r="K2348" s="144"/>
      <c r="L2348" s="144"/>
      <c r="M2348" s="144" t="s">
        <v>7048</v>
      </c>
      <c r="N2348" s="145">
        <v>60</v>
      </c>
      <c r="O2348" s="146" t="b">
        <v>0</v>
      </c>
      <c r="P2348" s="144" t="s">
        <v>3075</v>
      </c>
      <c r="Q2348" t="s">
        <v>1823</v>
      </c>
      <c r="R2348" t="s">
        <v>630</v>
      </c>
    </row>
    <row r="2349" spans="1:18" x14ac:dyDescent="0.25">
      <c r="A2349" s="144" t="s">
        <v>13864</v>
      </c>
      <c r="B2349" s="144" t="s">
        <v>883</v>
      </c>
      <c r="C2349" s="144" t="s">
        <v>1817</v>
      </c>
      <c r="D2349" s="144" t="s">
        <v>1818</v>
      </c>
      <c r="E2349" s="144" t="s">
        <v>2086</v>
      </c>
      <c r="F2349" s="144"/>
      <c r="G2349" s="144" t="s">
        <v>70</v>
      </c>
      <c r="H2349" s="144" t="s">
        <v>1779</v>
      </c>
      <c r="I2349" s="144" t="s">
        <v>5547</v>
      </c>
      <c r="J2349" s="144" t="s">
        <v>1817</v>
      </c>
      <c r="K2349" s="144"/>
      <c r="L2349" s="144"/>
      <c r="M2349" s="144" t="s">
        <v>7049</v>
      </c>
      <c r="N2349" s="145">
        <v>60</v>
      </c>
      <c r="O2349" s="146" t="b">
        <v>0</v>
      </c>
      <c r="P2349" s="144" t="s">
        <v>3075</v>
      </c>
      <c r="Q2349" t="s">
        <v>1823</v>
      </c>
      <c r="R2349" t="s">
        <v>630</v>
      </c>
    </row>
    <row r="2350" spans="1:18" x14ac:dyDescent="0.25">
      <c r="A2350" s="144" t="s">
        <v>13883</v>
      </c>
      <c r="B2350" s="144" t="s">
        <v>883</v>
      </c>
      <c r="C2350" s="144" t="s">
        <v>1817</v>
      </c>
      <c r="D2350" s="144" t="s">
        <v>1818</v>
      </c>
      <c r="E2350" s="144" t="s">
        <v>6045</v>
      </c>
      <c r="F2350" s="144"/>
      <c r="G2350" s="144" t="s">
        <v>70</v>
      </c>
      <c r="H2350" s="144" t="s">
        <v>1779</v>
      </c>
      <c r="I2350" s="144" t="s">
        <v>5547</v>
      </c>
      <c r="J2350" s="144" t="s">
        <v>1817</v>
      </c>
      <c r="K2350" s="144"/>
      <c r="L2350" s="144"/>
      <c r="M2350" s="144" t="s">
        <v>7050</v>
      </c>
      <c r="N2350" s="145">
        <v>60</v>
      </c>
      <c r="O2350" s="146" t="b">
        <v>0</v>
      </c>
      <c r="P2350" s="144" t="s">
        <v>3075</v>
      </c>
      <c r="Q2350" t="s">
        <v>1823</v>
      </c>
      <c r="R2350" t="s">
        <v>630</v>
      </c>
    </row>
    <row r="2351" spans="1:18" x14ac:dyDescent="0.25">
      <c r="A2351" s="144" t="s">
        <v>15003</v>
      </c>
      <c r="B2351" s="144" t="s">
        <v>1658</v>
      </c>
      <c r="C2351" s="144" t="s">
        <v>1817</v>
      </c>
      <c r="D2351" s="144" t="s">
        <v>1818</v>
      </c>
      <c r="E2351" s="144" t="s">
        <v>1955</v>
      </c>
      <c r="F2351" s="144"/>
      <c r="G2351" s="144" t="s">
        <v>1786</v>
      </c>
      <c r="H2351" s="144" t="s">
        <v>1787</v>
      </c>
      <c r="I2351" s="144" t="s">
        <v>5547</v>
      </c>
      <c r="J2351" s="144" t="s">
        <v>1658</v>
      </c>
      <c r="K2351" s="144" t="s">
        <v>7051</v>
      </c>
      <c r="L2351" s="144"/>
      <c r="M2351" s="144" t="s">
        <v>7052</v>
      </c>
      <c r="N2351" s="145">
        <v>60</v>
      </c>
      <c r="O2351" s="146" t="b">
        <v>0</v>
      </c>
      <c r="P2351" s="144" t="s">
        <v>3075</v>
      </c>
      <c r="Q2351" t="s">
        <v>1823</v>
      </c>
      <c r="R2351" t="s">
        <v>630</v>
      </c>
    </row>
    <row r="2352" spans="1:18" x14ac:dyDescent="0.25">
      <c r="A2352" s="144" t="s">
        <v>14554</v>
      </c>
      <c r="B2352" s="144" t="s">
        <v>883</v>
      </c>
      <c r="C2352" s="144" t="s">
        <v>1817</v>
      </c>
      <c r="D2352" s="144" t="s">
        <v>1818</v>
      </c>
      <c r="E2352" s="144" t="s">
        <v>3323</v>
      </c>
      <c r="F2352" s="144"/>
      <c r="G2352" s="144" t="s">
        <v>71</v>
      </c>
      <c r="H2352" s="144" t="s">
        <v>1777</v>
      </c>
      <c r="I2352" s="144" t="s">
        <v>5547</v>
      </c>
      <c r="J2352" s="144" t="s">
        <v>7053</v>
      </c>
      <c r="K2352" s="144" t="s">
        <v>7054</v>
      </c>
      <c r="L2352" s="144"/>
      <c r="M2352" s="144" t="s">
        <v>7054</v>
      </c>
      <c r="N2352" s="145">
        <v>60</v>
      </c>
      <c r="O2352" s="146" t="b">
        <v>0</v>
      </c>
      <c r="P2352" s="144" t="s">
        <v>3075</v>
      </c>
      <c r="Q2352" t="s">
        <v>1823</v>
      </c>
      <c r="R2352" t="s">
        <v>630</v>
      </c>
    </row>
    <row r="2353" spans="1:18" x14ac:dyDescent="0.25">
      <c r="A2353" s="144" t="s">
        <v>14859</v>
      </c>
      <c r="B2353" s="144" t="s">
        <v>883</v>
      </c>
      <c r="C2353" s="144" t="s">
        <v>1817</v>
      </c>
      <c r="D2353" s="144" t="s">
        <v>1818</v>
      </c>
      <c r="E2353" s="144" t="s">
        <v>3134</v>
      </c>
      <c r="F2353" s="144"/>
      <c r="G2353" s="144" t="s">
        <v>1786</v>
      </c>
      <c r="H2353" s="144" t="s">
        <v>1787</v>
      </c>
      <c r="I2353" s="144" t="s">
        <v>5547</v>
      </c>
      <c r="J2353" s="144" t="s">
        <v>1817</v>
      </c>
      <c r="K2353" s="144"/>
      <c r="L2353" s="144"/>
      <c r="M2353" s="144" t="s">
        <v>7055</v>
      </c>
      <c r="N2353" s="145">
        <v>60</v>
      </c>
      <c r="O2353" s="146" t="b">
        <v>0</v>
      </c>
      <c r="P2353" s="144" t="s">
        <v>3075</v>
      </c>
      <c r="Q2353" t="s">
        <v>1823</v>
      </c>
      <c r="R2353" t="s">
        <v>630</v>
      </c>
    </row>
    <row r="2354" spans="1:18" x14ac:dyDescent="0.25">
      <c r="A2354" s="144" t="s">
        <v>14738</v>
      </c>
      <c r="B2354" s="144" t="s">
        <v>883</v>
      </c>
      <c r="C2354" s="144" t="s">
        <v>1817</v>
      </c>
      <c r="D2354" s="144" t="s">
        <v>1818</v>
      </c>
      <c r="E2354" s="144" t="s">
        <v>6032</v>
      </c>
      <c r="F2354" s="144"/>
      <c r="G2354" s="144" t="s">
        <v>70</v>
      </c>
      <c r="H2354" s="144" t="s">
        <v>1779</v>
      </c>
      <c r="I2354" s="144" t="s">
        <v>5547</v>
      </c>
      <c r="J2354" s="144" t="s">
        <v>1817</v>
      </c>
      <c r="K2354" s="144"/>
      <c r="L2354" s="144"/>
      <c r="M2354" s="144" t="s">
        <v>7056</v>
      </c>
      <c r="N2354" s="145">
        <v>60</v>
      </c>
      <c r="O2354" s="146" t="b">
        <v>0</v>
      </c>
      <c r="P2354" s="144" t="s">
        <v>3075</v>
      </c>
      <c r="Q2354" t="s">
        <v>1823</v>
      </c>
      <c r="R2354" t="s">
        <v>630</v>
      </c>
    </row>
    <row r="2355" spans="1:18" x14ac:dyDescent="0.25">
      <c r="A2355" s="144" t="s">
        <v>13884</v>
      </c>
      <c r="B2355" s="144" t="s">
        <v>883</v>
      </c>
      <c r="C2355" s="144" t="s">
        <v>1817</v>
      </c>
      <c r="D2355" s="144" t="s">
        <v>1818</v>
      </c>
      <c r="E2355" s="144" t="s">
        <v>6045</v>
      </c>
      <c r="F2355" s="144"/>
      <c r="G2355" s="144" t="s">
        <v>70</v>
      </c>
      <c r="H2355" s="144" t="s">
        <v>1779</v>
      </c>
      <c r="I2355" s="144" t="s">
        <v>5547</v>
      </c>
      <c r="J2355" s="144" t="s">
        <v>1817</v>
      </c>
      <c r="K2355" s="144"/>
      <c r="L2355" s="144"/>
      <c r="M2355" s="144" t="s">
        <v>7057</v>
      </c>
      <c r="N2355" s="145">
        <v>60</v>
      </c>
      <c r="O2355" s="146" t="b">
        <v>0</v>
      </c>
      <c r="P2355" s="144" t="s">
        <v>3075</v>
      </c>
      <c r="Q2355" t="s">
        <v>1823</v>
      </c>
      <c r="R2355" t="s">
        <v>630</v>
      </c>
    </row>
    <row r="2356" spans="1:18" x14ac:dyDescent="0.25">
      <c r="A2356" s="144" t="s">
        <v>15004</v>
      </c>
      <c r="B2356" s="144" t="s">
        <v>883</v>
      </c>
      <c r="C2356" s="144" t="s">
        <v>1817</v>
      </c>
      <c r="D2356" s="144" t="s">
        <v>1818</v>
      </c>
      <c r="E2356" s="144" t="s">
        <v>1955</v>
      </c>
      <c r="F2356" s="144"/>
      <c r="G2356" s="144" t="s">
        <v>1786</v>
      </c>
      <c r="H2356" s="144" t="s">
        <v>1787</v>
      </c>
      <c r="I2356" s="144" t="s">
        <v>5547</v>
      </c>
      <c r="J2356" s="144" t="s">
        <v>1817</v>
      </c>
      <c r="K2356" s="144"/>
      <c r="L2356" s="144"/>
      <c r="M2356" s="144" t="s">
        <v>7058</v>
      </c>
      <c r="N2356" s="145">
        <v>60</v>
      </c>
      <c r="O2356" s="146" t="b">
        <v>0</v>
      </c>
      <c r="P2356" s="144" t="s">
        <v>3075</v>
      </c>
      <c r="Q2356" t="s">
        <v>1823</v>
      </c>
      <c r="R2356" t="s">
        <v>630</v>
      </c>
    </row>
    <row r="2357" spans="1:18" x14ac:dyDescent="0.25">
      <c r="A2357" s="144" t="s">
        <v>13801</v>
      </c>
      <c r="B2357" s="144" t="s">
        <v>883</v>
      </c>
      <c r="C2357" s="144" t="s">
        <v>1817</v>
      </c>
      <c r="D2357" s="144" t="s">
        <v>1818</v>
      </c>
      <c r="E2357" s="144" t="s">
        <v>1886</v>
      </c>
      <c r="F2357" s="144"/>
      <c r="G2357" s="144" t="s">
        <v>1786</v>
      </c>
      <c r="H2357" s="144" t="s">
        <v>1787</v>
      </c>
      <c r="I2357" s="144" t="s">
        <v>5547</v>
      </c>
      <c r="J2357" s="144" t="s">
        <v>1817</v>
      </c>
      <c r="K2357" s="144"/>
      <c r="L2357" s="144"/>
      <c r="M2357" s="144" t="s">
        <v>7059</v>
      </c>
      <c r="N2357" s="145">
        <v>60</v>
      </c>
      <c r="O2357" s="146" t="b">
        <v>0</v>
      </c>
      <c r="P2357" s="144" t="s">
        <v>3075</v>
      </c>
      <c r="Q2357" t="s">
        <v>1823</v>
      </c>
      <c r="R2357" t="s">
        <v>630</v>
      </c>
    </row>
    <row r="2358" spans="1:18" x14ac:dyDescent="0.25">
      <c r="A2358" s="144" t="s">
        <v>14555</v>
      </c>
      <c r="B2358" s="144" t="s">
        <v>883</v>
      </c>
      <c r="C2358" s="144" t="s">
        <v>1817</v>
      </c>
      <c r="D2358" s="144" t="s">
        <v>1818</v>
      </c>
      <c r="E2358" s="144" t="s">
        <v>3323</v>
      </c>
      <c r="F2358" s="144"/>
      <c r="G2358" s="144" t="s">
        <v>1786</v>
      </c>
      <c r="H2358" s="144" t="s">
        <v>1787</v>
      </c>
      <c r="I2358" s="144" t="s">
        <v>5547</v>
      </c>
      <c r="J2358" s="144" t="s">
        <v>1817</v>
      </c>
      <c r="K2358" s="144"/>
      <c r="L2358" s="144"/>
      <c r="M2358" s="144" t="s">
        <v>7060</v>
      </c>
      <c r="N2358" s="145">
        <v>60</v>
      </c>
      <c r="O2358" s="146" t="b">
        <v>0</v>
      </c>
      <c r="P2358" s="144" t="s">
        <v>3075</v>
      </c>
      <c r="Q2358" t="s">
        <v>1823</v>
      </c>
      <c r="R2358" t="s">
        <v>630</v>
      </c>
    </row>
    <row r="2359" spans="1:18" x14ac:dyDescent="0.25">
      <c r="A2359" s="144" t="s">
        <v>13865</v>
      </c>
      <c r="B2359" s="144" t="s">
        <v>883</v>
      </c>
      <c r="C2359" s="144" t="s">
        <v>1817</v>
      </c>
      <c r="D2359" s="144" t="s">
        <v>1818</v>
      </c>
      <c r="E2359" s="144" t="s">
        <v>2086</v>
      </c>
      <c r="F2359" s="144"/>
      <c r="G2359" s="144" t="s">
        <v>70</v>
      </c>
      <c r="H2359" s="144" t="s">
        <v>1779</v>
      </c>
      <c r="I2359" s="144" t="s">
        <v>5547</v>
      </c>
      <c r="J2359" s="144" t="s">
        <v>1817</v>
      </c>
      <c r="K2359" s="144"/>
      <c r="L2359" s="144"/>
      <c r="M2359" s="144" t="s">
        <v>7061</v>
      </c>
      <c r="N2359" s="145">
        <v>60</v>
      </c>
      <c r="O2359" s="146" t="b">
        <v>0</v>
      </c>
      <c r="P2359" s="144" t="s">
        <v>3075</v>
      </c>
      <c r="Q2359" t="s">
        <v>1823</v>
      </c>
      <c r="R2359" t="s">
        <v>630</v>
      </c>
    </row>
    <row r="2360" spans="1:18" x14ac:dyDescent="0.25">
      <c r="A2360" s="144" t="s">
        <v>14803</v>
      </c>
      <c r="B2360" s="144" t="s">
        <v>883</v>
      </c>
      <c r="C2360" s="144" t="s">
        <v>1817</v>
      </c>
      <c r="D2360" s="144" t="s">
        <v>1818</v>
      </c>
      <c r="E2360" s="144" t="s">
        <v>5966</v>
      </c>
      <c r="F2360" s="144"/>
      <c r="G2360" s="144" t="s">
        <v>70</v>
      </c>
      <c r="H2360" s="144" t="s">
        <v>1779</v>
      </c>
      <c r="I2360" s="144" t="s">
        <v>5547</v>
      </c>
      <c r="J2360" s="144" t="s">
        <v>1817</v>
      </c>
      <c r="K2360" s="144"/>
      <c r="L2360" s="144"/>
      <c r="M2360" s="144" t="s">
        <v>7062</v>
      </c>
      <c r="N2360" s="145">
        <v>60</v>
      </c>
      <c r="O2360" s="146" t="b">
        <v>0</v>
      </c>
      <c r="P2360" s="144" t="s">
        <v>3075</v>
      </c>
      <c r="Q2360" t="s">
        <v>1823</v>
      </c>
      <c r="R2360" t="s">
        <v>630</v>
      </c>
    </row>
    <row r="2361" spans="1:18" x14ac:dyDescent="0.25">
      <c r="A2361" s="144" t="s">
        <v>14804</v>
      </c>
      <c r="B2361" s="144" t="s">
        <v>883</v>
      </c>
      <c r="C2361" s="144" t="s">
        <v>1817</v>
      </c>
      <c r="D2361" s="144" t="s">
        <v>1818</v>
      </c>
      <c r="E2361" s="144" t="s">
        <v>5966</v>
      </c>
      <c r="F2361" s="144"/>
      <c r="G2361" s="144" t="s">
        <v>70</v>
      </c>
      <c r="H2361" s="144" t="s">
        <v>1779</v>
      </c>
      <c r="I2361" s="144" t="s">
        <v>5547</v>
      </c>
      <c r="J2361" s="144" t="s">
        <v>7063</v>
      </c>
      <c r="K2361" s="144" t="s">
        <v>7064</v>
      </c>
      <c r="L2361" s="144"/>
      <c r="M2361" s="144" t="s">
        <v>7064</v>
      </c>
      <c r="N2361" s="145">
        <v>60</v>
      </c>
      <c r="O2361" s="146" t="b">
        <v>0</v>
      </c>
      <c r="P2361" s="144" t="s">
        <v>3075</v>
      </c>
      <c r="Q2361" t="s">
        <v>1823</v>
      </c>
      <c r="R2361" t="s">
        <v>630</v>
      </c>
    </row>
    <row r="2362" spans="1:18" x14ac:dyDescent="0.25">
      <c r="A2362" s="144" t="s">
        <v>14106</v>
      </c>
      <c r="B2362" s="144" t="s">
        <v>883</v>
      </c>
      <c r="C2362" s="144" t="s">
        <v>1817</v>
      </c>
      <c r="D2362" s="144" t="s">
        <v>1818</v>
      </c>
      <c r="E2362" s="144" t="s">
        <v>4289</v>
      </c>
      <c r="F2362" s="144"/>
      <c r="G2362" s="144" t="s">
        <v>70</v>
      </c>
      <c r="H2362" s="144" t="s">
        <v>1779</v>
      </c>
      <c r="I2362" s="144" t="s">
        <v>5547</v>
      </c>
      <c r="J2362" s="144" t="s">
        <v>1817</v>
      </c>
      <c r="K2362" s="144"/>
      <c r="L2362" s="144"/>
      <c r="M2362" s="144" t="s">
        <v>7065</v>
      </c>
      <c r="N2362" s="145">
        <v>60</v>
      </c>
      <c r="O2362" s="146" t="b">
        <v>0</v>
      </c>
      <c r="P2362" s="144" t="s">
        <v>3075</v>
      </c>
      <c r="Q2362" t="s">
        <v>1823</v>
      </c>
      <c r="R2362" t="s">
        <v>630</v>
      </c>
    </row>
    <row r="2363" spans="1:18" x14ac:dyDescent="0.25">
      <c r="A2363" s="144" t="s">
        <v>14556</v>
      </c>
      <c r="B2363" s="144" t="s">
        <v>883</v>
      </c>
      <c r="C2363" s="144" t="s">
        <v>1817</v>
      </c>
      <c r="D2363" s="144" t="s">
        <v>1818</v>
      </c>
      <c r="E2363" s="144" t="s">
        <v>3323</v>
      </c>
      <c r="F2363" s="144"/>
      <c r="G2363" s="144" t="s">
        <v>1786</v>
      </c>
      <c r="H2363" s="144" t="s">
        <v>1787</v>
      </c>
      <c r="I2363" s="144" t="s">
        <v>5547</v>
      </c>
      <c r="J2363" s="144" t="s">
        <v>1817</v>
      </c>
      <c r="K2363" s="144"/>
      <c r="L2363" s="144"/>
      <c r="M2363" s="144" t="s">
        <v>7066</v>
      </c>
      <c r="N2363" s="145">
        <v>60</v>
      </c>
      <c r="O2363" s="146" t="b">
        <v>0</v>
      </c>
      <c r="P2363" s="144" t="s">
        <v>3075</v>
      </c>
      <c r="Q2363" t="s">
        <v>1823</v>
      </c>
      <c r="R2363" t="s">
        <v>630</v>
      </c>
    </row>
    <row r="2364" spans="1:18" x14ac:dyDescent="0.25">
      <c r="A2364" s="144" t="s">
        <v>14463</v>
      </c>
      <c r="B2364" s="144" t="s">
        <v>883</v>
      </c>
      <c r="C2364" s="144" t="s">
        <v>1817</v>
      </c>
      <c r="D2364" s="144" t="s">
        <v>1818</v>
      </c>
      <c r="E2364" s="144" t="s">
        <v>1971</v>
      </c>
      <c r="F2364" s="144"/>
      <c r="G2364" s="144" t="s">
        <v>71</v>
      </c>
      <c r="H2364" s="144" t="s">
        <v>1777</v>
      </c>
      <c r="I2364" s="144" t="s">
        <v>5547</v>
      </c>
      <c r="J2364" s="144" t="s">
        <v>1817</v>
      </c>
      <c r="K2364" s="144"/>
      <c r="L2364" s="144"/>
      <c r="M2364" s="144" t="s">
        <v>7067</v>
      </c>
      <c r="N2364" s="145">
        <v>60</v>
      </c>
      <c r="O2364" s="146" t="b">
        <v>0</v>
      </c>
      <c r="P2364" s="144" t="s">
        <v>3075</v>
      </c>
      <c r="Q2364" t="s">
        <v>1823</v>
      </c>
      <c r="R2364" t="s">
        <v>630</v>
      </c>
    </row>
    <row r="2365" spans="1:18" x14ac:dyDescent="0.25">
      <c r="A2365" s="144" t="s">
        <v>13866</v>
      </c>
      <c r="B2365" s="144" t="s">
        <v>883</v>
      </c>
      <c r="C2365" s="144" t="s">
        <v>1817</v>
      </c>
      <c r="D2365" s="144" t="s">
        <v>1818</v>
      </c>
      <c r="E2365" s="144" t="s">
        <v>2086</v>
      </c>
      <c r="F2365" s="144"/>
      <c r="G2365" s="144" t="s">
        <v>70</v>
      </c>
      <c r="H2365" s="144" t="s">
        <v>1779</v>
      </c>
      <c r="I2365" s="144" t="s">
        <v>5547</v>
      </c>
      <c r="J2365" s="144" t="s">
        <v>1817</v>
      </c>
      <c r="K2365" s="144"/>
      <c r="L2365" s="144"/>
      <c r="M2365" s="144" t="s">
        <v>7068</v>
      </c>
      <c r="N2365" s="145">
        <v>60</v>
      </c>
      <c r="O2365" s="146" t="b">
        <v>0</v>
      </c>
      <c r="P2365" s="144" t="s">
        <v>3075</v>
      </c>
      <c r="Q2365" t="s">
        <v>1823</v>
      </c>
      <c r="R2365" t="s">
        <v>630</v>
      </c>
    </row>
    <row r="2366" spans="1:18" x14ac:dyDescent="0.25">
      <c r="A2366" s="144" t="s">
        <v>14347</v>
      </c>
      <c r="B2366" s="144" t="s">
        <v>1673</v>
      </c>
      <c r="C2366" s="144" t="s">
        <v>1817</v>
      </c>
      <c r="D2366" s="144" t="s">
        <v>1818</v>
      </c>
      <c r="E2366" s="144" t="s">
        <v>3323</v>
      </c>
      <c r="F2366" s="144"/>
      <c r="G2366" s="144" t="s">
        <v>70</v>
      </c>
      <c r="H2366" s="144" t="s">
        <v>1779</v>
      </c>
      <c r="I2366" s="144" t="s">
        <v>5547</v>
      </c>
      <c r="J2366" s="144" t="s">
        <v>1673</v>
      </c>
      <c r="K2366" s="144" t="s">
        <v>7069</v>
      </c>
      <c r="L2366" s="144"/>
      <c r="M2366" s="144" t="s">
        <v>7069</v>
      </c>
      <c r="N2366" s="145">
        <v>60</v>
      </c>
      <c r="O2366" s="146" t="b">
        <v>0</v>
      </c>
      <c r="P2366" s="144" t="s">
        <v>3075</v>
      </c>
      <c r="Q2366" t="s">
        <v>1823</v>
      </c>
      <c r="R2366" t="s">
        <v>630</v>
      </c>
    </row>
    <row r="2367" spans="1:18" x14ac:dyDescent="0.25">
      <c r="A2367" s="144" t="s">
        <v>14557</v>
      </c>
      <c r="B2367" s="144" t="s">
        <v>885</v>
      </c>
      <c r="C2367" s="144" t="s">
        <v>1817</v>
      </c>
      <c r="D2367" s="144" t="s">
        <v>1818</v>
      </c>
      <c r="E2367" s="144" t="s">
        <v>3323</v>
      </c>
      <c r="F2367" s="144"/>
      <c r="G2367" s="144" t="s">
        <v>1786</v>
      </c>
      <c r="H2367" s="144" t="s">
        <v>1787</v>
      </c>
      <c r="I2367" s="144" t="s">
        <v>5547</v>
      </c>
      <c r="J2367" s="144" t="s">
        <v>7070</v>
      </c>
      <c r="K2367" s="144" t="s">
        <v>7071</v>
      </c>
      <c r="L2367" s="144"/>
      <c r="M2367" s="144" t="s">
        <v>7071</v>
      </c>
      <c r="N2367" s="145">
        <v>60</v>
      </c>
      <c r="O2367" s="146" t="b">
        <v>0</v>
      </c>
      <c r="P2367" s="144" t="s">
        <v>3075</v>
      </c>
      <c r="Q2367" t="s">
        <v>1823</v>
      </c>
      <c r="R2367" t="s">
        <v>630</v>
      </c>
    </row>
    <row r="2368" spans="1:18" x14ac:dyDescent="0.25">
      <c r="A2368" s="144" t="s">
        <v>14166</v>
      </c>
      <c r="B2368" s="144" t="s">
        <v>883</v>
      </c>
      <c r="C2368" s="144" t="s">
        <v>1817</v>
      </c>
      <c r="D2368" s="144" t="s">
        <v>1818</v>
      </c>
      <c r="E2368" s="144" t="s">
        <v>2734</v>
      </c>
      <c r="F2368" s="144"/>
      <c r="G2368" s="144" t="s">
        <v>1786</v>
      </c>
      <c r="H2368" s="144" t="s">
        <v>1787</v>
      </c>
      <c r="I2368" s="144" t="s">
        <v>5547</v>
      </c>
      <c r="J2368" s="144" t="s">
        <v>7072</v>
      </c>
      <c r="K2368" s="144" t="s">
        <v>7073</v>
      </c>
      <c r="L2368" s="144"/>
      <c r="M2368" s="144" t="s">
        <v>7073</v>
      </c>
      <c r="N2368" s="145">
        <v>60</v>
      </c>
      <c r="O2368" s="146" t="b">
        <v>0</v>
      </c>
      <c r="P2368" s="144" t="s">
        <v>3075</v>
      </c>
      <c r="Q2368" t="s">
        <v>1823</v>
      </c>
      <c r="R2368" t="s">
        <v>630</v>
      </c>
    </row>
    <row r="2369" spans="1:27" x14ac:dyDescent="0.25">
      <c r="A2369" s="144" t="s">
        <v>13802</v>
      </c>
      <c r="B2369" s="144" t="s">
        <v>1676</v>
      </c>
      <c r="C2369" s="144" t="s">
        <v>1817</v>
      </c>
      <c r="D2369" s="144" t="s">
        <v>1818</v>
      </c>
      <c r="E2369" s="144" t="s">
        <v>3323</v>
      </c>
      <c r="F2369" s="144"/>
      <c r="G2369" s="144" t="s">
        <v>1786</v>
      </c>
      <c r="H2369" s="144" t="s">
        <v>1787</v>
      </c>
      <c r="I2369" s="144" t="s">
        <v>5547</v>
      </c>
      <c r="J2369" s="144" t="s">
        <v>1676</v>
      </c>
      <c r="K2369" s="144" t="s">
        <v>7074</v>
      </c>
      <c r="L2369" s="144"/>
      <c r="M2369" s="144" t="s">
        <v>7074</v>
      </c>
      <c r="N2369" s="145">
        <v>60</v>
      </c>
      <c r="O2369" s="146" t="b">
        <v>0</v>
      </c>
      <c r="P2369" s="144" t="s">
        <v>3075</v>
      </c>
      <c r="Q2369" t="s">
        <v>1823</v>
      </c>
      <c r="R2369" t="s">
        <v>630</v>
      </c>
    </row>
    <row r="2370" spans="1:27" x14ac:dyDescent="0.25">
      <c r="A2370" s="144" t="s">
        <v>14270</v>
      </c>
      <c r="B2370" s="144" t="s">
        <v>883</v>
      </c>
      <c r="C2370" s="144" t="s">
        <v>1817</v>
      </c>
      <c r="D2370" s="144" t="s">
        <v>1818</v>
      </c>
      <c r="E2370" s="144" t="s">
        <v>2030</v>
      </c>
      <c r="F2370" s="144"/>
      <c r="G2370" s="144" t="s">
        <v>70</v>
      </c>
      <c r="H2370" s="144" t="s">
        <v>1779</v>
      </c>
      <c r="I2370" s="144" t="s">
        <v>5547</v>
      </c>
      <c r="J2370" s="144" t="s">
        <v>7075</v>
      </c>
      <c r="K2370" s="144" t="s">
        <v>7076</v>
      </c>
      <c r="L2370" s="144"/>
      <c r="M2370" s="144" t="s">
        <v>7076</v>
      </c>
      <c r="N2370" s="145">
        <v>60</v>
      </c>
      <c r="O2370" s="146" t="b">
        <v>0</v>
      </c>
      <c r="P2370" s="144" t="s">
        <v>3075</v>
      </c>
      <c r="Q2370" t="s">
        <v>1823</v>
      </c>
      <c r="R2370" t="s">
        <v>630</v>
      </c>
    </row>
    <row r="2371" spans="1:27" x14ac:dyDescent="0.25">
      <c r="A2371" s="144" t="s">
        <v>14167</v>
      </c>
      <c r="B2371" s="144" t="s">
        <v>1679</v>
      </c>
      <c r="C2371" s="144"/>
      <c r="D2371" s="144" t="s">
        <v>1818</v>
      </c>
      <c r="E2371" s="144" t="s">
        <v>2734</v>
      </c>
      <c r="F2371" s="144" t="s">
        <v>2814</v>
      </c>
      <c r="G2371" s="144" t="s">
        <v>1786</v>
      </c>
      <c r="H2371" s="144" t="s">
        <v>1787</v>
      </c>
      <c r="I2371" s="144" t="s">
        <v>5959</v>
      </c>
      <c r="J2371" s="144" t="s">
        <v>1679</v>
      </c>
      <c r="K2371" s="144" t="s">
        <v>7077</v>
      </c>
      <c r="L2371" s="144" t="s">
        <v>1817</v>
      </c>
      <c r="M2371" s="144" t="s">
        <v>7077</v>
      </c>
      <c r="N2371" s="145">
        <v>60</v>
      </c>
      <c r="O2371" s="146" t="b">
        <v>0</v>
      </c>
      <c r="P2371" s="144" t="s">
        <v>1822</v>
      </c>
      <c r="Q2371" t="s">
        <v>1823</v>
      </c>
      <c r="R2371" t="s">
        <v>630</v>
      </c>
    </row>
    <row r="2372" spans="1:27" x14ac:dyDescent="0.25">
      <c r="A2372" s="144" t="s">
        <v>14784</v>
      </c>
      <c r="B2372" s="144" t="s">
        <v>1681</v>
      </c>
      <c r="C2372" s="144" t="s">
        <v>1817</v>
      </c>
      <c r="D2372" s="144" t="s">
        <v>1818</v>
      </c>
      <c r="E2372" s="144" t="s">
        <v>4064</v>
      </c>
      <c r="F2372" s="144"/>
      <c r="G2372" s="144" t="s">
        <v>70</v>
      </c>
      <c r="H2372" s="144" t="s">
        <v>1779</v>
      </c>
      <c r="I2372" s="144" t="s">
        <v>5547</v>
      </c>
      <c r="J2372" s="144" t="s">
        <v>1681</v>
      </c>
      <c r="K2372" s="144" t="s">
        <v>7078</v>
      </c>
      <c r="L2372" s="144"/>
      <c r="M2372" s="144" t="s">
        <v>7078</v>
      </c>
      <c r="N2372" s="145">
        <v>60</v>
      </c>
      <c r="O2372" s="146" t="b">
        <v>0</v>
      </c>
      <c r="P2372" s="144" t="s">
        <v>3075</v>
      </c>
      <c r="Q2372" t="s">
        <v>1823</v>
      </c>
      <c r="R2372" t="s">
        <v>630</v>
      </c>
    </row>
    <row r="2373" spans="1:27" x14ac:dyDescent="0.25">
      <c r="A2373" s="144" t="s">
        <v>14168</v>
      </c>
      <c r="B2373" s="144" t="s">
        <v>5660</v>
      </c>
      <c r="C2373" s="144" t="s">
        <v>1817</v>
      </c>
      <c r="D2373" s="144" t="s">
        <v>1818</v>
      </c>
      <c r="E2373" s="144" t="s">
        <v>2734</v>
      </c>
      <c r="F2373" s="144"/>
      <c r="G2373" s="144" t="s">
        <v>1786</v>
      </c>
      <c r="H2373" s="144" t="s">
        <v>1787</v>
      </c>
      <c r="I2373" s="144" t="s">
        <v>5547</v>
      </c>
      <c r="J2373" s="144" t="s">
        <v>1817</v>
      </c>
      <c r="K2373" s="144"/>
      <c r="L2373" s="144"/>
      <c r="M2373" s="144" t="s">
        <v>7080</v>
      </c>
      <c r="N2373" s="145">
        <v>60</v>
      </c>
      <c r="O2373" s="146" t="b">
        <v>0</v>
      </c>
      <c r="P2373" s="144" t="s">
        <v>3075</v>
      </c>
      <c r="Q2373" t="s">
        <v>1823</v>
      </c>
      <c r="R2373" t="s">
        <v>630</v>
      </c>
    </row>
    <row r="2374" spans="1:27" x14ac:dyDescent="0.25">
      <c r="A2374" s="144" t="s">
        <v>14090</v>
      </c>
      <c r="B2374" s="144" t="s">
        <v>5660</v>
      </c>
      <c r="C2374" s="144" t="s">
        <v>1817</v>
      </c>
      <c r="D2374" s="144" t="s">
        <v>1818</v>
      </c>
      <c r="E2374" s="144" t="s">
        <v>1911</v>
      </c>
      <c r="F2374" s="144"/>
      <c r="G2374" s="144" t="s">
        <v>71</v>
      </c>
      <c r="H2374" s="144" t="s">
        <v>1777</v>
      </c>
      <c r="I2374" s="144" t="s">
        <v>5547</v>
      </c>
      <c r="J2374" s="144" t="s">
        <v>7081</v>
      </c>
      <c r="K2374" s="144" t="s">
        <v>7082</v>
      </c>
      <c r="L2374" s="144"/>
      <c r="M2374" s="144" t="s">
        <v>7082</v>
      </c>
      <c r="N2374" s="145">
        <v>60</v>
      </c>
      <c r="O2374" s="146" t="b">
        <v>0</v>
      </c>
      <c r="P2374" s="144" t="s">
        <v>3075</v>
      </c>
      <c r="Q2374" t="s">
        <v>1823</v>
      </c>
      <c r="R2374" t="s">
        <v>630</v>
      </c>
    </row>
    <row r="2375" spans="1:27" x14ac:dyDescent="0.25">
      <c r="A2375" s="144" t="s">
        <v>15104</v>
      </c>
      <c r="B2375" s="144" t="s">
        <v>7084</v>
      </c>
      <c r="C2375" s="144"/>
      <c r="D2375" s="144" t="s">
        <v>3026</v>
      </c>
      <c r="E2375" s="144"/>
      <c r="F2375" s="144"/>
      <c r="G2375" s="144"/>
      <c r="H2375" s="144"/>
      <c r="I2375" s="144"/>
      <c r="J2375" s="144"/>
      <c r="K2375" s="144"/>
      <c r="L2375" s="144" t="s">
        <v>7085</v>
      </c>
      <c r="M2375" s="144" t="s">
        <v>7086</v>
      </c>
      <c r="N2375" s="145"/>
      <c r="O2375" s="146" t="b">
        <v>0</v>
      </c>
      <c r="P2375" s="144" t="s">
        <v>1822</v>
      </c>
      <c r="Q2375" t="s">
        <v>1823</v>
      </c>
      <c r="R2375" t="s">
        <v>7083</v>
      </c>
    </row>
    <row r="2376" spans="1:27" x14ac:dyDescent="0.25">
      <c r="A2376" s="144" t="s">
        <v>15102</v>
      </c>
      <c r="B2376" s="144" t="s">
        <v>7088</v>
      </c>
      <c r="C2376" s="144"/>
      <c r="D2376" s="144" t="s">
        <v>3026</v>
      </c>
      <c r="E2376" s="144"/>
      <c r="F2376" s="144"/>
      <c r="G2376" s="144"/>
      <c r="H2376" s="144"/>
      <c r="I2376" s="144"/>
      <c r="J2376" s="144"/>
      <c r="K2376" s="144"/>
      <c r="L2376" s="144" t="s">
        <v>7089</v>
      </c>
      <c r="M2376" s="144" t="s">
        <v>7090</v>
      </c>
      <c r="N2376" s="145">
        <v>60</v>
      </c>
      <c r="O2376" s="146" t="b">
        <v>0</v>
      </c>
      <c r="P2376" s="144" t="s">
        <v>1822</v>
      </c>
      <c r="Q2376" t="s">
        <v>1823</v>
      </c>
      <c r="R2376" t="s">
        <v>7087</v>
      </c>
    </row>
    <row r="2377" spans="1:27" x14ac:dyDescent="0.25">
      <c r="A2377" s="144" t="s">
        <v>15105</v>
      </c>
      <c r="B2377" s="144" t="s">
        <v>7092</v>
      </c>
      <c r="C2377" s="144"/>
      <c r="D2377" s="144" t="s">
        <v>3026</v>
      </c>
      <c r="E2377" s="144"/>
      <c r="F2377" s="144"/>
      <c r="G2377" s="144"/>
      <c r="H2377" s="144"/>
      <c r="I2377" s="144"/>
      <c r="J2377" s="144"/>
      <c r="K2377" s="144"/>
      <c r="L2377" s="144" t="s">
        <v>7093</v>
      </c>
      <c r="M2377" s="144" t="s">
        <v>7094</v>
      </c>
      <c r="N2377" s="145"/>
      <c r="O2377" s="146" t="b">
        <v>0</v>
      </c>
      <c r="P2377" s="144" t="s">
        <v>1822</v>
      </c>
      <c r="Q2377" t="s">
        <v>1823</v>
      </c>
      <c r="R2377" t="s">
        <v>7091</v>
      </c>
    </row>
    <row r="2378" spans="1:27" x14ac:dyDescent="0.25">
      <c r="A2378" s="144" t="s">
        <v>7095</v>
      </c>
      <c r="B2378" s="144" t="s">
        <v>7096</v>
      </c>
      <c r="C2378" s="144"/>
      <c r="D2378" s="144" t="s">
        <v>1902</v>
      </c>
      <c r="E2378" s="144"/>
      <c r="F2378" s="144"/>
      <c r="G2378" s="144"/>
      <c r="H2378" s="144"/>
      <c r="I2378" s="144"/>
      <c r="J2378" s="144"/>
      <c r="K2378" s="144"/>
      <c r="L2378" s="144" t="s">
        <v>7097</v>
      </c>
      <c r="M2378" s="144" t="s">
        <v>7098</v>
      </c>
      <c r="N2378" s="145"/>
      <c r="O2378" s="146" t="b">
        <v>0</v>
      </c>
      <c r="P2378" s="144" t="s">
        <v>1822</v>
      </c>
      <c r="Q2378" t="s">
        <v>1823</v>
      </c>
      <c r="R2378" t="s">
        <v>7095</v>
      </c>
    </row>
    <row r="2379" spans="1:27" x14ac:dyDescent="0.25">
      <c r="A2379" s="144" t="s">
        <v>7099</v>
      </c>
      <c r="B2379" s="144" t="s">
        <v>7100</v>
      </c>
      <c r="C2379" s="144"/>
      <c r="D2379" s="144" t="s">
        <v>1902</v>
      </c>
      <c r="E2379" s="144"/>
      <c r="F2379" s="144"/>
      <c r="G2379" s="144"/>
      <c r="H2379" s="144"/>
      <c r="I2379" s="144"/>
      <c r="J2379" s="144"/>
      <c r="K2379" s="144"/>
      <c r="L2379" s="144" t="s">
        <v>7101</v>
      </c>
      <c r="M2379" s="144" t="s">
        <v>7102</v>
      </c>
      <c r="N2379" s="145"/>
      <c r="O2379" s="146" t="b">
        <v>0</v>
      </c>
      <c r="P2379" s="144" t="s">
        <v>1822</v>
      </c>
      <c r="Q2379" t="s">
        <v>1823</v>
      </c>
      <c r="R2379" t="s">
        <v>7099</v>
      </c>
    </row>
    <row r="2380" spans="1:27" x14ac:dyDescent="0.25">
      <c r="A2380" s="144" t="s">
        <v>14707</v>
      </c>
      <c r="B2380" s="144" t="s">
        <v>7177</v>
      </c>
      <c r="C2380" s="144"/>
      <c r="D2380" s="144" t="s">
        <v>1818</v>
      </c>
      <c r="E2380" s="144"/>
      <c r="F2380" s="144"/>
      <c r="G2380" s="144" t="s">
        <v>1786</v>
      </c>
      <c r="H2380" s="144" t="s">
        <v>1787</v>
      </c>
      <c r="I2380" s="144" t="s">
        <v>5547</v>
      </c>
      <c r="J2380" s="144" t="s">
        <v>7177</v>
      </c>
      <c r="K2380" s="144"/>
      <c r="L2380" s="144"/>
      <c r="M2380" s="144" t="s">
        <v>7178</v>
      </c>
      <c r="N2380" s="145">
        <v>60</v>
      </c>
      <c r="O2380" s="146" t="b">
        <v>0</v>
      </c>
      <c r="P2380" s="144" t="s">
        <v>1822</v>
      </c>
      <c r="Q2380" t="s">
        <v>1823</v>
      </c>
      <c r="R2380" t="s">
        <v>630</v>
      </c>
    </row>
    <row r="2381" spans="1:27" x14ac:dyDescent="0.25">
      <c r="A2381" s="144" t="s">
        <v>14905</v>
      </c>
      <c r="B2381" s="144" t="s">
        <v>7180</v>
      </c>
      <c r="C2381" s="144"/>
      <c r="D2381" s="144" t="s">
        <v>1818</v>
      </c>
      <c r="E2381" s="144"/>
      <c r="F2381" s="144"/>
      <c r="G2381" s="144" t="s">
        <v>1786</v>
      </c>
      <c r="H2381" s="144" t="s">
        <v>1787</v>
      </c>
      <c r="I2381" s="144" t="s">
        <v>5547</v>
      </c>
      <c r="J2381" s="144" t="s">
        <v>7180</v>
      </c>
      <c r="K2381" s="144"/>
      <c r="L2381" s="144"/>
      <c r="M2381" s="144" t="s">
        <v>7181</v>
      </c>
      <c r="N2381" s="145">
        <v>60</v>
      </c>
      <c r="O2381" s="146" t="b">
        <v>0</v>
      </c>
      <c r="P2381" s="144" t="s">
        <v>1822</v>
      </c>
      <c r="Q2381" t="s">
        <v>1823</v>
      </c>
      <c r="R2381" t="s">
        <v>630</v>
      </c>
    </row>
    <row r="2382" spans="1:27" ht="15.75" x14ac:dyDescent="0.25">
      <c r="A2382" s="144" t="s">
        <v>7227</v>
      </c>
      <c r="B2382" s="144" t="s">
        <v>7221</v>
      </c>
      <c r="C2382" s="144" t="s">
        <v>7220</v>
      </c>
      <c r="D2382" s="144" t="s">
        <v>1818</v>
      </c>
      <c r="E2382" s="144" t="s">
        <v>7219</v>
      </c>
      <c r="F2382" s="144"/>
      <c r="G2382" s="144" t="s">
        <v>7218</v>
      </c>
      <c r="H2382" s="144" t="s">
        <v>7217</v>
      </c>
      <c r="I2382" s="144"/>
      <c r="J2382" s="144"/>
      <c r="K2382" s="144"/>
      <c r="L2382" s="144"/>
      <c r="M2382" s="144" t="s">
        <v>7220</v>
      </c>
      <c r="N2382" s="145">
        <v>60</v>
      </c>
      <c r="O2382" s="146" t="b">
        <v>0</v>
      </c>
      <c r="P2382" s="144" t="s">
        <v>1822</v>
      </c>
      <c r="Q2382" t="s">
        <v>1823</v>
      </c>
      <c r="R2382" t="s">
        <v>630</v>
      </c>
      <c r="S2382" s="49"/>
      <c r="T2382" s="49"/>
      <c r="U2382" s="49"/>
      <c r="V2382" s="49"/>
      <c r="W2382" s="50"/>
      <c r="AA2382" s="49"/>
    </row>
    <row r="2383" spans="1:27" x14ac:dyDescent="0.25">
      <c r="A2383" s="144" t="s">
        <v>11159</v>
      </c>
      <c r="B2383" s="144" t="s">
        <v>7216</v>
      </c>
      <c r="C2383" s="144"/>
      <c r="D2383" s="144" t="s">
        <v>1818</v>
      </c>
      <c r="E2383" s="144" t="s">
        <v>7215</v>
      </c>
      <c r="F2383" s="144"/>
      <c r="G2383" s="144" t="s">
        <v>7214</v>
      </c>
      <c r="H2383" s="144" t="s">
        <v>7213</v>
      </c>
      <c r="I2383" s="144" t="s">
        <v>2153</v>
      </c>
      <c r="J2383" s="144"/>
      <c r="K2383" s="144" t="s">
        <v>7212</v>
      </c>
      <c r="L2383" s="144"/>
      <c r="M2383" s="144" t="s">
        <v>7212</v>
      </c>
      <c r="N2383" s="145">
        <v>1</v>
      </c>
      <c r="O2383" s="146" t="b">
        <v>0</v>
      </c>
      <c r="P2383" s="144" t="s">
        <v>1822</v>
      </c>
      <c r="Q2383" t="s">
        <v>1823</v>
      </c>
      <c r="R2383" t="s">
        <v>7196</v>
      </c>
    </row>
    <row r="2384" spans="1:27" x14ac:dyDescent="0.25">
      <c r="A2384" s="144" t="s">
        <v>11336</v>
      </c>
      <c r="B2384" s="144" t="s">
        <v>593</v>
      </c>
      <c r="C2384" s="144" t="s">
        <v>4567</v>
      </c>
      <c r="D2384" s="144" t="s">
        <v>2167</v>
      </c>
      <c r="E2384" s="144" t="s">
        <v>4143</v>
      </c>
      <c r="F2384" s="144"/>
      <c r="G2384" s="144"/>
      <c r="H2384" s="144"/>
      <c r="I2384" s="144" t="s">
        <v>4571</v>
      </c>
      <c r="J2384" s="144" t="s">
        <v>4593</v>
      </c>
      <c r="K2384" s="144" t="s">
        <v>7211</v>
      </c>
      <c r="L2384" s="144"/>
      <c r="M2384" s="144" t="s">
        <v>7211</v>
      </c>
      <c r="N2384" s="145">
        <v>31</v>
      </c>
      <c r="O2384" s="146" t="b">
        <v>0</v>
      </c>
      <c r="P2384" s="144" t="s">
        <v>1822</v>
      </c>
      <c r="Q2384" t="s">
        <v>1823</v>
      </c>
      <c r="R2384" t="s">
        <v>592</v>
      </c>
    </row>
    <row r="2385" spans="1:18" x14ac:dyDescent="0.25">
      <c r="A2385" s="144" t="e">
        <v>#N/A</v>
      </c>
      <c r="B2385" s="144" t="s">
        <v>7210</v>
      </c>
      <c r="C2385" s="144" t="s">
        <v>7209</v>
      </c>
      <c r="D2385" s="144" t="s">
        <v>7208</v>
      </c>
      <c r="E2385" s="144" t="s">
        <v>7207</v>
      </c>
      <c r="F2385" s="144"/>
      <c r="G2385" s="144" t="s">
        <v>7228</v>
      </c>
      <c r="H2385" s="144" t="s">
        <v>7229</v>
      </c>
      <c r="I2385" s="144"/>
      <c r="J2385" s="144"/>
      <c r="K2385" s="144"/>
      <c r="L2385" s="144" t="s">
        <v>7206</v>
      </c>
      <c r="M2385" s="144" t="s">
        <v>7205</v>
      </c>
      <c r="N2385" s="145" t="s">
        <v>7230</v>
      </c>
      <c r="O2385" s="146" t="b">
        <v>0</v>
      </c>
      <c r="P2385" s="144" t="s">
        <v>1822</v>
      </c>
      <c r="Q2385" t="s">
        <v>1823</v>
      </c>
      <c r="R2385" t="s">
        <v>630</v>
      </c>
    </row>
    <row r="2386" spans="1:18" x14ac:dyDescent="0.25">
      <c r="A2386" s="144" t="s">
        <v>7256</v>
      </c>
      <c r="B2386" s="144" t="s">
        <v>7231</v>
      </c>
      <c r="C2386" s="144"/>
      <c r="D2386" s="144" t="s">
        <v>1818</v>
      </c>
      <c r="E2386" s="144" t="s">
        <v>7232</v>
      </c>
      <c r="F2386" s="144"/>
      <c r="G2386" s="144" t="s">
        <v>7233</v>
      </c>
      <c r="H2386" s="144" t="s">
        <v>1787</v>
      </c>
      <c r="I2386" s="144" t="s">
        <v>5547</v>
      </c>
      <c r="J2386" s="144" t="s">
        <v>7231</v>
      </c>
      <c r="K2386" s="144" t="s">
        <v>7271</v>
      </c>
      <c r="L2386" s="144"/>
      <c r="M2386" s="144" t="s">
        <v>7234</v>
      </c>
      <c r="N2386" s="145" t="s">
        <v>7230</v>
      </c>
      <c r="O2386" s="146" t="b">
        <v>0</v>
      </c>
      <c r="P2386" s="144" t="s">
        <v>1822</v>
      </c>
      <c r="Q2386" t="s">
        <v>1823</v>
      </c>
      <c r="R2386" t="s">
        <v>630</v>
      </c>
    </row>
    <row r="2387" spans="1:18" x14ac:dyDescent="0.25">
      <c r="A2387" s="144" t="s">
        <v>7255</v>
      </c>
      <c r="B2387" s="144" t="s">
        <v>7235</v>
      </c>
      <c r="C2387" s="144"/>
      <c r="D2387" s="144" t="s">
        <v>1818</v>
      </c>
      <c r="E2387" s="144" t="s">
        <v>7236</v>
      </c>
      <c r="F2387" s="144"/>
      <c r="G2387" s="144" t="s">
        <v>7233</v>
      </c>
      <c r="H2387" s="144" t="s">
        <v>1787</v>
      </c>
      <c r="I2387" s="144" t="s">
        <v>5547</v>
      </c>
      <c r="J2387" s="144" t="s">
        <v>7235</v>
      </c>
      <c r="K2387" s="144" t="s">
        <v>7272</v>
      </c>
      <c r="L2387" s="144"/>
      <c r="M2387" s="144" t="s">
        <v>7235</v>
      </c>
      <c r="N2387" s="145" t="s">
        <v>7230</v>
      </c>
      <c r="O2387" s="146" t="b">
        <v>0</v>
      </c>
      <c r="P2387" s="144" t="s">
        <v>1822</v>
      </c>
      <c r="Q2387" t="s">
        <v>1823</v>
      </c>
      <c r="R2387" t="s">
        <v>630</v>
      </c>
    </row>
    <row r="2388" spans="1:18" x14ac:dyDescent="0.25">
      <c r="A2388" s="144" t="s">
        <v>7250</v>
      </c>
      <c r="B2388" s="144" t="s">
        <v>7237</v>
      </c>
      <c r="C2388" s="144"/>
      <c r="D2388" s="144" t="s">
        <v>1818</v>
      </c>
      <c r="E2388" s="144" t="s">
        <v>7238</v>
      </c>
      <c r="F2388" s="144"/>
      <c r="G2388" s="144" t="s">
        <v>7218</v>
      </c>
      <c r="H2388" s="144" t="s">
        <v>7239</v>
      </c>
      <c r="I2388" s="144" t="s">
        <v>5547</v>
      </c>
      <c r="J2388" s="144" t="s">
        <v>7237</v>
      </c>
      <c r="K2388" s="144" t="s">
        <v>7273</v>
      </c>
      <c r="L2388" s="144"/>
      <c r="M2388" s="144" t="s">
        <v>7237</v>
      </c>
      <c r="N2388" s="145">
        <v>60</v>
      </c>
      <c r="O2388" s="146" t="b">
        <v>0</v>
      </c>
      <c r="P2388" s="144" t="s">
        <v>1822</v>
      </c>
      <c r="Q2388" t="s">
        <v>1823</v>
      </c>
      <c r="R2388" t="s">
        <v>630</v>
      </c>
    </row>
    <row r="2389" spans="1:18" x14ac:dyDescent="0.25">
      <c r="A2389" s="144" t="s">
        <v>7251</v>
      </c>
      <c r="B2389" s="144" t="s">
        <v>7240</v>
      </c>
      <c r="C2389" s="144"/>
      <c r="D2389" s="144" t="s">
        <v>1818</v>
      </c>
      <c r="E2389" s="144" t="s">
        <v>7238</v>
      </c>
      <c r="F2389" s="144"/>
      <c r="G2389" s="144" t="s">
        <v>7218</v>
      </c>
      <c r="H2389" s="144" t="s">
        <v>7239</v>
      </c>
      <c r="I2389" s="144" t="s">
        <v>5547</v>
      </c>
      <c r="J2389" s="144" t="s">
        <v>7240</v>
      </c>
      <c r="K2389" s="144" t="s">
        <v>7274</v>
      </c>
      <c r="L2389" s="144"/>
      <c r="M2389" s="144" t="s">
        <v>7240</v>
      </c>
      <c r="N2389" s="145">
        <v>60</v>
      </c>
      <c r="O2389" s="146" t="b">
        <v>0</v>
      </c>
      <c r="P2389" s="144" t="s">
        <v>1822</v>
      </c>
      <c r="Q2389" t="s">
        <v>1823</v>
      </c>
      <c r="R2389" t="s">
        <v>630</v>
      </c>
    </row>
    <row r="2390" spans="1:18" x14ac:dyDescent="0.25">
      <c r="A2390" s="144" t="s">
        <v>7253</v>
      </c>
      <c r="B2390" s="144" t="s">
        <v>7241</v>
      </c>
      <c r="C2390" s="144"/>
      <c r="D2390" s="144" t="s">
        <v>1818</v>
      </c>
      <c r="E2390" s="144" t="s">
        <v>7242</v>
      </c>
      <c r="F2390" s="144"/>
      <c r="G2390" s="144" t="s">
        <v>7218</v>
      </c>
      <c r="H2390" s="144" t="s">
        <v>7239</v>
      </c>
      <c r="I2390" s="144" t="s">
        <v>5547</v>
      </c>
      <c r="J2390" s="144" t="s">
        <v>7241</v>
      </c>
      <c r="K2390" s="144" t="s">
        <v>7275</v>
      </c>
      <c r="L2390" s="144"/>
      <c r="M2390" s="144" t="s">
        <v>7241</v>
      </c>
      <c r="N2390" s="145">
        <v>60</v>
      </c>
      <c r="O2390" s="146" t="b">
        <v>0</v>
      </c>
      <c r="P2390" s="144" t="s">
        <v>1822</v>
      </c>
      <c r="Q2390" t="s">
        <v>1823</v>
      </c>
      <c r="R2390" t="s">
        <v>630</v>
      </c>
    </row>
    <row r="2391" spans="1:18" x14ac:dyDescent="0.25">
      <c r="A2391" s="144" t="s">
        <v>7252</v>
      </c>
      <c r="B2391" s="144" t="s">
        <v>7243</v>
      </c>
      <c r="C2391" s="144"/>
      <c r="D2391" s="144" t="s">
        <v>1818</v>
      </c>
      <c r="E2391" s="144" t="s">
        <v>7238</v>
      </c>
      <c r="F2391" s="144"/>
      <c r="G2391" s="144" t="s">
        <v>7218</v>
      </c>
      <c r="H2391" s="144" t="s">
        <v>7239</v>
      </c>
      <c r="I2391" s="144" t="s">
        <v>5547</v>
      </c>
      <c r="J2391" s="144" t="s">
        <v>7243</v>
      </c>
      <c r="K2391" s="144" t="s">
        <v>7276</v>
      </c>
      <c r="L2391" s="144"/>
      <c r="M2391" s="144" t="s">
        <v>7243</v>
      </c>
      <c r="N2391" s="145">
        <v>60</v>
      </c>
      <c r="O2391" s="146" t="b">
        <v>0</v>
      </c>
      <c r="P2391" s="144" t="s">
        <v>1822</v>
      </c>
      <c r="Q2391" t="s">
        <v>1823</v>
      </c>
      <c r="R2391" t="s">
        <v>630</v>
      </c>
    </row>
    <row r="2392" spans="1:18" x14ac:dyDescent="0.25">
      <c r="A2392" s="144" t="s">
        <v>7254</v>
      </c>
      <c r="B2392" s="144" t="s">
        <v>7244</v>
      </c>
      <c r="C2392" s="144"/>
      <c r="D2392" s="144" t="s">
        <v>1818</v>
      </c>
      <c r="E2392" s="144" t="s">
        <v>7245</v>
      </c>
      <c r="F2392" s="144"/>
      <c r="G2392" s="144" t="s">
        <v>7233</v>
      </c>
      <c r="H2392" s="144" t="s">
        <v>1787</v>
      </c>
      <c r="I2392" s="144" t="s">
        <v>5547</v>
      </c>
      <c r="J2392" s="144" t="s">
        <v>7244</v>
      </c>
      <c r="K2392" s="144" t="s">
        <v>7277</v>
      </c>
      <c r="L2392" s="144"/>
      <c r="M2392" s="144" t="s">
        <v>7244</v>
      </c>
      <c r="N2392" s="145">
        <v>60</v>
      </c>
      <c r="O2392" s="146" t="b">
        <v>0</v>
      </c>
      <c r="P2392" s="144" t="s">
        <v>1822</v>
      </c>
      <c r="Q2392" t="s">
        <v>1823</v>
      </c>
      <c r="R2392" t="s">
        <v>630</v>
      </c>
    </row>
    <row r="2393" spans="1:18" x14ac:dyDescent="0.25">
      <c r="A2393" s="144" t="s">
        <v>7735</v>
      </c>
      <c r="B2393" s="144" t="s">
        <v>7246</v>
      </c>
      <c r="C2393" s="144"/>
      <c r="D2393" s="144" t="s">
        <v>1818</v>
      </c>
      <c r="E2393" s="144" t="s">
        <v>7247</v>
      </c>
      <c r="F2393" s="144"/>
      <c r="G2393" s="144" t="s">
        <v>7248</v>
      </c>
      <c r="H2393" s="144" t="s">
        <v>7249</v>
      </c>
      <c r="I2393" s="144" t="s">
        <v>5547</v>
      </c>
      <c r="J2393" s="144" t="s">
        <v>7246</v>
      </c>
      <c r="K2393" s="144" t="s">
        <v>7278</v>
      </c>
      <c r="L2393" s="144"/>
      <c r="M2393" s="144" t="s">
        <v>7246</v>
      </c>
      <c r="N2393" s="145">
        <v>60</v>
      </c>
      <c r="O2393" s="146" t="b">
        <v>0</v>
      </c>
      <c r="P2393" s="144" t="s">
        <v>1822</v>
      </c>
      <c r="Q2393" t="s">
        <v>1823</v>
      </c>
      <c r="R2393" t="s">
        <v>630</v>
      </c>
    </row>
    <row r="2394" spans="1:18" x14ac:dyDescent="0.25">
      <c r="A2394" s="144" t="e">
        <v>#N/A</v>
      </c>
      <c r="B2394" s="144" t="s">
        <v>7279</v>
      </c>
      <c r="C2394" s="144"/>
      <c r="D2394" s="144" t="s">
        <v>1818</v>
      </c>
      <c r="E2394" s="144" t="s">
        <v>7245</v>
      </c>
      <c r="F2394" s="144"/>
      <c r="G2394" s="144" t="s">
        <v>7233</v>
      </c>
      <c r="H2394" s="144" t="s">
        <v>1787</v>
      </c>
      <c r="I2394" s="144" t="s">
        <v>5547</v>
      </c>
      <c r="J2394" s="144" t="s">
        <v>7279</v>
      </c>
      <c r="K2394" s="144" t="s">
        <v>7280</v>
      </c>
      <c r="L2394" s="144"/>
      <c r="M2394" s="144" t="s">
        <v>7279</v>
      </c>
      <c r="N2394" s="145">
        <v>60</v>
      </c>
      <c r="O2394" s="146" t="b">
        <v>0</v>
      </c>
      <c r="P2394" s="144" t="s">
        <v>1822</v>
      </c>
      <c r="Q2394" t="s">
        <v>1823</v>
      </c>
      <c r="R2394" t="s">
        <v>630</v>
      </c>
    </row>
    <row r="2395" spans="1:18" x14ac:dyDescent="0.25">
      <c r="A2395" s="144" t="s">
        <v>7281</v>
      </c>
      <c r="B2395" s="144" t="s">
        <v>7282</v>
      </c>
      <c r="C2395" s="144"/>
      <c r="D2395" s="144" t="s">
        <v>1818</v>
      </c>
      <c r="E2395" s="144" t="s">
        <v>7283</v>
      </c>
      <c r="F2395" s="144"/>
      <c r="G2395" s="144" t="s">
        <v>7233</v>
      </c>
      <c r="H2395" s="144" t="s">
        <v>1787</v>
      </c>
      <c r="I2395" s="144" t="s">
        <v>5547</v>
      </c>
      <c r="J2395" s="144" t="s">
        <v>7282</v>
      </c>
      <c r="K2395" s="144" t="s">
        <v>7284</v>
      </c>
      <c r="L2395" s="144"/>
      <c r="M2395" s="144" t="s">
        <v>7282</v>
      </c>
      <c r="N2395" s="145">
        <v>60</v>
      </c>
      <c r="O2395" s="146" t="b">
        <v>0</v>
      </c>
      <c r="P2395" s="144" t="s">
        <v>1822</v>
      </c>
      <c r="Q2395" t="s">
        <v>1823</v>
      </c>
      <c r="R2395" t="s">
        <v>630</v>
      </c>
    </row>
    <row r="2396" spans="1:18" x14ac:dyDescent="0.25">
      <c r="A2396" s="144" t="s">
        <v>7270</v>
      </c>
      <c r="B2396" s="144" t="s">
        <v>7285</v>
      </c>
      <c r="C2396" s="144"/>
      <c r="D2396" s="144" t="s">
        <v>1818</v>
      </c>
      <c r="E2396" s="144" t="s">
        <v>7286</v>
      </c>
      <c r="F2396" s="144"/>
      <c r="G2396" s="144" t="s">
        <v>7214</v>
      </c>
      <c r="H2396" s="144" t="s">
        <v>7213</v>
      </c>
      <c r="I2396" s="144"/>
      <c r="J2396" s="144"/>
      <c r="K2396" s="144" t="s">
        <v>7287</v>
      </c>
      <c r="L2396" s="144">
        <v>108432911</v>
      </c>
      <c r="M2396" s="144" t="s">
        <v>7287</v>
      </c>
      <c r="N2396" s="145">
        <v>60</v>
      </c>
      <c r="O2396" s="146" t="b">
        <v>0</v>
      </c>
      <c r="P2396" s="144" t="s">
        <v>1822</v>
      </c>
      <c r="Q2396" t="s">
        <v>1823</v>
      </c>
      <c r="R2396" t="s">
        <v>7288</v>
      </c>
    </row>
    <row r="2397" spans="1:18" x14ac:dyDescent="0.25">
      <c r="A2397" s="144" t="e">
        <v>#N/A</v>
      </c>
      <c r="B2397" s="144" t="s">
        <v>1770</v>
      </c>
      <c r="C2397" s="144"/>
      <c r="D2397" s="144" t="s">
        <v>1818</v>
      </c>
      <c r="E2397" s="144"/>
      <c r="F2397" s="144"/>
      <c r="G2397" s="144"/>
      <c r="H2397" s="144"/>
      <c r="I2397" s="144"/>
      <c r="J2397" s="144"/>
      <c r="K2397" s="144"/>
      <c r="L2397" s="144"/>
      <c r="M2397" s="144"/>
      <c r="N2397" s="145"/>
      <c r="O2397" s="146"/>
      <c r="P2397" s="144"/>
      <c r="R2397" t="s">
        <v>759</v>
      </c>
    </row>
    <row r="2398" spans="1:18" x14ac:dyDescent="0.25">
      <c r="A2398" s="144" t="s">
        <v>7319</v>
      </c>
      <c r="B2398" s="144" t="s">
        <v>7244</v>
      </c>
      <c r="C2398" s="144"/>
      <c r="D2398" s="144" t="s">
        <v>1818</v>
      </c>
      <c r="E2398" s="144" t="s">
        <v>7245</v>
      </c>
      <c r="F2398" s="144"/>
      <c r="G2398" s="144" t="s">
        <v>1786</v>
      </c>
      <c r="H2398" s="144" t="s">
        <v>7320</v>
      </c>
      <c r="I2398" s="144"/>
      <c r="J2398" s="144" t="s">
        <v>7244</v>
      </c>
      <c r="K2398" s="144" t="s">
        <v>7321</v>
      </c>
      <c r="L2398" s="144"/>
      <c r="M2398" s="144" t="s">
        <v>7321</v>
      </c>
      <c r="N2398" s="145">
        <v>60</v>
      </c>
      <c r="O2398" s="146" t="b">
        <v>0</v>
      </c>
      <c r="P2398" s="144" t="s">
        <v>1822</v>
      </c>
      <c r="Q2398" t="s">
        <v>1823</v>
      </c>
      <c r="R2398" t="s">
        <v>630</v>
      </c>
    </row>
    <row r="2399" spans="1:18" x14ac:dyDescent="0.25">
      <c r="A2399" s="144" t="e">
        <v>#N/A</v>
      </c>
      <c r="B2399" s="144" t="s">
        <v>7322</v>
      </c>
      <c r="C2399" s="144"/>
      <c r="D2399" s="144" t="s">
        <v>1818</v>
      </c>
      <c r="E2399" s="144" t="s">
        <v>7245</v>
      </c>
      <c r="F2399" s="144"/>
      <c r="G2399" s="144" t="s">
        <v>1786</v>
      </c>
      <c r="H2399" s="144" t="s">
        <v>7320</v>
      </c>
      <c r="I2399" s="144"/>
      <c r="J2399" s="144" t="s">
        <v>7322</v>
      </c>
      <c r="K2399" s="144" t="s">
        <v>7323</v>
      </c>
      <c r="L2399" s="144"/>
      <c r="M2399" s="144"/>
      <c r="N2399" s="145">
        <v>60</v>
      </c>
      <c r="O2399" s="146" t="b">
        <v>0</v>
      </c>
      <c r="P2399" s="144" t="s">
        <v>1822</v>
      </c>
      <c r="Q2399" t="s">
        <v>1823</v>
      </c>
      <c r="R2399" t="s">
        <v>630</v>
      </c>
    </row>
    <row r="2400" spans="1:18" x14ac:dyDescent="0.25">
      <c r="A2400" s="144" t="s">
        <v>7736</v>
      </c>
      <c r="B2400" s="144" t="s">
        <v>7326</v>
      </c>
      <c r="C2400" s="144"/>
      <c r="D2400" s="144" t="s">
        <v>1818</v>
      </c>
      <c r="E2400" s="144" t="s">
        <v>7327</v>
      </c>
      <c r="F2400" s="144"/>
      <c r="G2400" s="144" t="s">
        <v>7218</v>
      </c>
      <c r="H2400" s="144" t="s">
        <v>7239</v>
      </c>
      <c r="I2400" s="144"/>
      <c r="J2400" s="144" t="s">
        <v>7326</v>
      </c>
      <c r="K2400" s="144" t="s">
        <v>7328</v>
      </c>
      <c r="L2400" s="144"/>
      <c r="M2400" s="144"/>
      <c r="N2400" s="145">
        <v>60</v>
      </c>
      <c r="O2400" s="146" t="b">
        <v>0</v>
      </c>
      <c r="P2400" s="144" t="s">
        <v>1822</v>
      </c>
      <c r="Q2400" t="s">
        <v>1823</v>
      </c>
      <c r="R2400" t="s">
        <v>630</v>
      </c>
    </row>
    <row r="2401" spans="1:18" ht="18" customHeight="1" x14ac:dyDescent="0.25">
      <c r="A2401" s="144" t="s">
        <v>7329</v>
      </c>
      <c r="B2401" s="144" t="s">
        <v>7333</v>
      </c>
      <c r="C2401" s="144"/>
      <c r="D2401" s="144" t="s">
        <v>1818</v>
      </c>
      <c r="E2401" s="144" t="s">
        <v>7339</v>
      </c>
      <c r="F2401" s="144"/>
      <c r="G2401" s="144" t="s">
        <v>7343</v>
      </c>
      <c r="H2401" s="144" t="s">
        <v>7344</v>
      </c>
      <c r="I2401" s="144"/>
      <c r="J2401" s="144" t="s">
        <v>7333</v>
      </c>
      <c r="K2401" s="144" t="s">
        <v>7345</v>
      </c>
      <c r="L2401" s="144"/>
      <c r="M2401" s="144"/>
      <c r="N2401" s="145">
        <v>60</v>
      </c>
      <c r="O2401" s="146" t="b">
        <v>0</v>
      </c>
      <c r="P2401" s="144" t="s">
        <v>1822</v>
      </c>
      <c r="Q2401" t="s">
        <v>1823</v>
      </c>
      <c r="R2401" t="s">
        <v>628</v>
      </c>
    </row>
    <row r="2402" spans="1:18" ht="18" customHeight="1" x14ac:dyDescent="0.25">
      <c r="A2402" s="144" t="s">
        <v>7330</v>
      </c>
      <c r="B2402" s="144" t="s">
        <v>7334</v>
      </c>
      <c r="C2402" s="144"/>
      <c r="D2402" s="144" t="s">
        <v>1818</v>
      </c>
      <c r="E2402" s="144" t="s">
        <v>7340</v>
      </c>
      <c r="F2402" s="144"/>
      <c r="G2402" s="144" t="s">
        <v>7343</v>
      </c>
      <c r="H2402" s="144" t="s">
        <v>7344</v>
      </c>
      <c r="I2402" s="144"/>
      <c r="J2402" s="144" t="s">
        <v>7334</v>
      </c>
      <c r="K2402" s="144" t="s">
        <v>7346</v>
      </c>
      <c r="L2402" s="144"/>
      <c r="M2402" s="144"/>
      <c r="N2402" s="145">
        <v>60</v>
      </c>
      <c r="O2402" s="146" t="b">
        <v>0</v>
      </c>
      <c r="P2402" s="144" t="s">
        <v>1822</v>
      </c>
      <c r="Q2402" t="s">
        <v>1823</v>
      </c>
      <c r="R2402" t="s">
        <v>628</v>
      </c>
    </row>
    <row r="2403" spans="1:18" ht="18" customHeight="1" x14ac:dyDescent="0.25">
      <c r="A2403" s="144" t="s">
        <v>7331</v>
      </c>
      <c r="B2403" s="144" t="s">
        <v>7335</v>
      </c>
      <c r="C2403" s="144"/>
      <c r="D2403" s="144" t="s">
        <v>1818</v>
      </c>
      <c r="E2403" s="144" t="s">
        <v>7238</v>
      </c>
      <c r="F2403" s="144"/>
      <c r="G2403" s="144" t="s">
        <v>7343</v>
      </c>
      <c r="H2403" s="144" t="s">
        <v>7344</v>
      </c>
      <c r="I2403" s="144"/>
      <c r="J2403" s="144" t="s">
        <v>7335</v>
      </c>
      <c r="K2403" s="144" t="s">
        <v>7347</v>
      </c>
      <c r="L2403" s="144"/>
      <c r="M2403" s="144"/>
      <c r="N2403" s="145">
        <v>60</v>
      </c>
      <c r="O2403" s="146" t="b">
        <v>0</v>
      </c>
      <c r="P2403" s="144" t="s">
        <v>1822</v>
      </c>
      <c r="Q2403" t="s">
        <v>1823</v>
      </c>
      <c r="R2403" t="s">
        <v>628</v>
      </c>
    </row>
    <row r="2404" spans="1:18" ht="18" customHeight="1" x14ac:dyDescent="0.25">
      <c r="A2404" s="144" t="s">
        <v>7332</v>
      </c>
      <c r="B2404" s="144" t="s">
        <v>7336</v>
      </c>
      <c r="C2404" s="144"/>
      <c r="D2404" s="144" t="s">
        <v>1818</v>
      </c>
      <c r="E2404" s="144" t="s">
        <v>7341</v>
      </c>
      <c r="F2404" s="144"/>
      <c r="G2404" s="144" t="s">
        <v>7214</v>
      </c>
      <c r="H2404" s="144" t="s">
        <v>7213</v>
      </c>
      <c r="I2404" s="144"/>
      <c r="J2404" s="144" t="s">
        <v>7336</v>
      </c>
      <c r="K2404" s="144" t="s">
        <v>7348</v>
      </c>
      <c r="L2404" s="144"/>
      <c r="M2404" s="144"/>
      <c r="N2404" s="145">
        <v>60</v>
      </c>
      <c r="O2404" s="146" t="b">
        <v>0</v>
      </c>
      <c r="P2404" s="144" t="s">
        <v>1822</v>
      </c>
      <c r="Q2404" t="s">
        <v>1823</v>
      </c>
      <c r="R2404" t="s">
        <v>628</v>
      </c>
    </row>
    <row r="2405" spans="1:18" ht="18" customHeight="1" x14ac:dyDescent="0.25">
      <c r="A2405" s="144" t="s">
        <v>7325</v>
      </c>
      <c r="B2405" s="144" t="s">
        <v>7337</v>
      </c>
      <c r="C2405" s="144"/>
      <c r="D2405" s="144" t="s">
        <v>1818</v>
      </c>
      <c r="E2405" s="144" t="s">
        <v>7340</v>
      </c>
      <c r="F2405" s="144"/>
      <c r="G2405" s="144" t="s">
        <v>7343</v>
      </c>
      <c r="H2405" s="144" t="s">
        <v>7344</v>
      </c>
      <c r="I2405" s="144"/>
      <c r="J2405" s="144" t="s">
        <v>7337</v>
      </c>
      <c r="K2405" s="144" t="s">
        <v>7349</v>
      </c>
      <c r="L2405" s="144"/>
      <c r="M2405" s="144"/>
      <c r="N2405" s="145">
        <v>60</v>
      </c>
      <c r="O2405" s="146" t="b">
        <v>0</v>
      </c>
      <c r="P2405" s="144" t="s">
        <v>1822</v>
      </c>
      <c r="Q2405" t="s">
        <v>1823</v>
      </c>
      <c r="R2405" t="s">
        <v>628</v>
      </c>
    </row>
    <row r="2406" spans="1:18" ht="18" customHeight="1" x14ac:dyDescent="0.25">
      <c r="A2406" s="144" t="s">
        <v>7324</v>
      </c>
      <c r="B2406" s="144" t="s">
        <v>7338</v>
      </c>
      <c r="C2406" s="144"/>
      <c r="D2406" s="144" t="s">
        <v>1818</v>
      </c>
      <c r="E2406" s="144" t="s">
        <v>7342</v>
      </c>
      <c r="F2406" s="144"/>
      <c r="G2406" s="144" t="s">
        <v>7214</v>
      </c>
      <c r="H2406" s="144" t="s">
        <v>7213</v>
      </c>
      <c r="I2406" s="144"/>
      <c r="J2406" s="144" t="s">
        <v>7338</v>
      </c>
      <c r="K2406" s="144" t="s">
        <v>7350</v>
      </c>
      <c r="L2406" s="144"/>
      <c r="M2406" s="144"/>
      <c r="N2406" s="145">
        <v>60</v>
      </c>
      <c r="O2406" s="146" t="b">
        <v>0</v>
      </c>
      <c r="P2406" s="144" t="s">
        <v>1822</v>
      </c>
      <c r="Q2406" t="s">
        <v>1823</v>
      </c>
      <c r="R2406" t="s">
        <v>628</v>
      </c>
    </row>
    <row r="2407" spans="1:18" ht="18" customHeight="1" x14ac:dyDescent="0.25">
      <c r="A2407" s="144" t="e">
        <v>#N/A</v>
      </c>
      <c r="B2407" s="144" t="s">
        <v>7351</v>
      </c>
      <c r="C2407" s="144"/>
      <c r="D2407" s="144" t="s">
        <v>1818</v>
      </c>
      <c r="E2407" s="144" t="s">
        <v>7352</v>
      </c>
      <c r="F2407" s="144"/>
      <c r="G2407" s="144" t="s">
        <v>7248</v>
      </c>
      <c r="H2407" s="144" t="s">
        <v>7249</v>
      </c>
      <c r="I2407" s="144"/>
      <c r="J2407" s="144" t="s">
        <v>7351</v>
      </c>
      <c r="K2407" s="144" t="s">
        <v>7353</v>
      </c>
      <c r="L2407" s="144"/>
      <c r="M2407" s="144"/>
      <c r="N2407" s="145">
        <v>60</v>
      </c>
      <c r="O2407" s="146" t="b">
        <v>0</v>
      </c>
      <c r="P2407" s="144" t="s">
        <v>1822</v>
      </c>
      <c r="Q2407" t="s">
        <v>1823</v>
      </c>
      <c r="R2407" t="s">
        <v>630</v>
      </c>
    </row>
    <row r="2408" spans="1:18" x14ac:dyDescent="0.25">
      <c r="A2408" s="144" t="s">
        <v>7227</v>
      </c>
      <c r="B2408" s="144" t="s">
        <v>7354</v>
      </c>
      <c r="C2408" s="144"/>
      <c r="D2408" s="144" t="s">
        <v>1818</v>
      </c>
      <c r="E2408" s="144" t="s">
        <v>7238</v>
      </c>
      <c r="F2408" s="144"/>
      <c r="G2408" s="144" t="s">
        <v>7218</v>
      </c>
      <c r="H2408" s="144" t="s">
        <v>7239</v>
      </c>
      <c r="I2408" s="144" t="s">
        <v>5547</v>
      </c>
      <c r="J2408" s="144" t="s">
        <v>7354</v>
      </c>
      <c r="K2408" s="144" t="s">
        <v>7355</v>
      </c>
      <c r="L2408" s="144"/>
      <c r="M2408" s="144"/>
      <c r="N2408" s="145">
        <v>60</v>
      </c>
      <c r="O2408" s="146" t="b">
        <v>0</v>
      </c>
      <c r="P2408" s="144" t="s">
        <v>1822</v>
      </c>
      <c r="Q2408" t="s">
        <v>1823</v>
      </c>
      <c r="R2408" t="s">
        <v>630</v>
      </c>
    </row>
    <row r="2409" spans="1:18" x14ac:dyDescent="0.25">
      <c r="A2409" s="144" t="s">
        <v>10669</v>
      </c>
      <c r="B2409" s="144" t="s">
        <v>7357</v>
      </c>
      <c r="C2409" s="144"/>
      <c r="D2409" s="144" t="s">
        <v>1818</v>
      </c>
      <c r="E2409" s="144"/>
      <c r="F2409" s="144"/>
      <c r="G2409" s="144" t="s">
        <v>7343</v>
      </c>
      <c r="H2409" s="144" t="s">
        <v>1785</v>
      </c>
      <c r="I2409" s="144" t="s">
        <v>3605</v>
      </c>
      <c r="J2409" s="144" t="s">
        <v>7357</v>
      </c>
      <c r="K2409" s="144" t="s">
        <v>7358</v>
      </c>
      <c r="L2409" s="144"/>
      <c r="M2409" s="144" t="s">
        <v>7358</v>
      </c>
      <c r="N2409" s="145">
        <v>50</v>
      </c>
      <c r="O2409" s="146" t="b">
        <v>0</v>
      </c>
      <c r="P2409" s="144" t="s">
        <v>1822</v>
      </c>
      <c r="Q2409" t="s">
        <v>1823</v>
      </c>
      <c r="R2409" t="s">
        <v>575</v>
      </c>
    </row>
    <row r="2410" spans="1:18" x14ac:dyDescent="0.25">
      <c r="A2410" s="144" t="e">
        <v>#N/A</v>
      </c>
      <c r="B2410" s="144" t="s">
        <v>7361</v>
      </c>
      <c r="C2410" s="144"/>
      <c r="D2410" s="144" t="s">
        <v>1818</v>
      </c>
      <c r="E2410" s="144" t="s">
        <v>7339</v>
      </c>
      <c r="F2410" s="144"/>
      <c r="G2410" s="144" t="s">
        <v>7248</v>
      </c>
      <c r="H2410" s="144" t="s">
        <v>7249</v>
      </c>
      <c r="I2410" s="144" t="s">
        <v>5547</v>
      </c>
      <c r="J2410" s="144" t="s">
        <v>7361</v>
      </c>
      <c r="K2410" s="144" t="s">
        <v>7360</v>
      </c>
      <c r="L2410" s="144"/>
      <c r="M2410" s="144"/>
      <c r="N2410" s="145">
        <v>60</v>
      </c>
      <c r="O2410" s="146" t="b">
        <v>0</v>
      </c>
      <c r="P2410" s="144" t="s">
        <v>1822</v>
      </c>
      <c r="Q2410" t="s">
        <v>1823</v>
      </c>
      <c r="R2410" t="s">
        <v>630</v>
      </c>
    </row>
    <row r="2411" spans="1:18" x14ac:dyDescent="0.25">
      <c r="A2411" s="144" t="s">
        <v>7362</v>
      </c>
      <c r="B2411" s="144" t="s">
        <v>7363</v>
      </c>
      <c r="C2411" s="144"/>
      <c r="D2411" s="144" t="s">
        <v>1818</v>
      </c>
      <c r="E2411" s="144" t="s">
        <v>7364</v>
      </c>
      <c r="F2411" s="144"/>
      <c r="G2411" s="144" t="s">
        <v>7233</v>
      </c>
      <c r="H2411" s="144" t="s">
        <v>7365</v>
      </c>
      <c r="I2411" s="144" t="s">
        <v>5547</v>
      </c>
      <c r="J2411" s="144" t="s">
        <v>7363</v>
      </c>
      <c r="K2411" s="144" t="s">
        <v>7367</v>
      </c>
      <c r="L2411" s="144"/>
      <c r="M2411" s="144"/>
      <c r="N2411" s="145">
        <v>60</v>
      </c>
      <c r="O2411" s="146" t="b">
        <v>0</v>
      </c>
      <c r="P2411" s="144" t="s">
        <v>1822</v>
      </c>
      <c r="Q2411" t="s">
        <v>1823</v>
      </c>
      <c r="R2411" t="s">
        <v>630</v>
      </c>
    </row>
    <row r="2412" spans="1:18" x14ac:dyDescent="0.25">
      <c r="A2412" s="144" t="s">
        <v>12327</v>
      </c>
      <c r="B2412" s="144" t="s">
        <v>7368</v>
      </c>
      <c r="C2412" s="144"/>
      <c r="D2412" s="144" t="s">
        <v>7370</v>
      </c>
      <c r="E2412" s="144"/>
      <c r="F2412" s="144" t="s">
        <v>7371</v>
      </c>
      <c r="G2412" s="144" t="s">
        <v>7228</v>
      </c>
      <c r="H2412" s="144" t="s">
        <v>7229</v>
      </c>
      <c r="I2412" s="144"/>
      <c r="J2412" s="144"/>
      <c r="K2412" s="144" t="s">
        <v>7375</v>
      </c>
      <c r="L2412" s="144"/>
      <c r="M2412" s="144"/>
      <c r="N2412" s="145"/>
      <c r="O2412" s="146" t="b">
        <v>0</v>
      </c>
      <c r="P2412" s="144" t="s">
        <v>1822</v>
      </c>
      <c r="Q2412" t="s">
        <v>1823</v>
      </c>
      <c r="R2412" t="s">
        <v>7369</v>
      </c>
    </row>
    <row r="2413" spans="1:18" x14ac:dyDescent="0.25">
      <c r="A2413" s="144" t="s">
        <v>12326</v>
      </c>
      <c r="B2413" s="144" t="s">
        <v>7368</v>
      </c>
      <c r="C2413" s="144"/>
      <c r="D2413" s="144" t="s">
        <v>7370</v>
      </c>
      <c r="E2413" s="144"/>
      <c r="F2413" s="144" t="s">
        <v>7372</v>
      </c>
      <c r="G2413" s="144" t="s">
        <v>7228</v>
      </c>
      <c r="H2413" s="144" t="s">
        <v>7229</v>
      </c>
      <c r="I2413" s="144"/>
      <c r="J2413" s="144"/>
      <c r="K2413" s="144" t="s">
        <v>7376</v>
      </c>
      <c r="L2413" s="144"/>
      <c r="M2413" s="144"/>
      <c r="N2413" s="145"/>
      <c r="O2413" s="146" t="b">
        <v>0</v>
      </c>
      <c r="P2413" s="144" t="s">
        <v>1822</v>
      </c>
      <c r="Q2413" t="s">
        <v>1823</v>
      </c>
      <c r="R2413" t="s">
        <v>7369</v>
      </c>
    </row>
    <row r="2414" spans="1:18" ht="18.75" customHeight="1" x14ac:dyDescent="0.25">
      <c r="A2414" s="144" t="s">
        <v>12328</v>
      </c>
      <c r="B2414" s="144" t="s">
        <v>7368</v>
      </c>
      <c r="C2414" s="144"/>
      <c r="D2414" s="144" t="s">
        <v>7370</v>
      </c>
      <c r="E2414" s="144"/>
      <c r="F2414" s="144" t="s">
        <v>7373</v>
      </c>
      <c r="G2414" s="144" t="s">
        <v>7228</v>
      </c>
      <c r="H2414" s="144" t="s">
        <v>7229</v>
      </c>
      <c r="I2414" s="144"/>
      <c r="J2414" s="144"/>
      <c r="K2414" s="144" t="s">
        <v>7377</v>
      </c>
      <c r="L2414" s="144"/>
      <c r="M2414" s="144"/>
      <c r="N2414" s="145"/>
      <c r="O2414" s="146" t="b">
        <v>0</v>
      </c>
      <c r="P2414" s="144" t="s">
        <v>1822</v>
      </c>
      <c r="Q2414" t="s">
        <v>1823</v>
      </c>
      <c r="R2414" t="s">
        <v>7369</v>
      </c>
    </row>
    <row r="2415" spans="1:18" ht="18.75" customHeight="1" x14ac:dyDescent="0.25">
      <c r="A2415" s="144" t="s">
        <v>12325</v>
      </c>
      <c r="B2415" s="144" t="s">
        <v>7368</v>
      </c>
      <c r="C2415" s="144"/>
      <c r="D2415" s="144" t="s">
        <v>7370</v>
      </c>
      <c r="E2415" s="144"/>
      <c r="F2415" s="144" t="s">
        <v>7374</v>
      </c>
      <c r="G2415" s="144" t="s">
        <v>7228</v>
      </c>
      <c r="H2415" s="144" t="s">
        <v>7229</v>
      </c>
      <c r="I2415" s="144"/>
      <c r="J2415" s="144"/>
      <c r="K2415" s="144" t="s">
        <v>7378</v>
      </c>
      <c r="L2415" s="144"/>
      <c r="M2415" s="144"/>
      <c r="N2415" s="145"/>
      <c r="O2415" s="146" t="b">
        <v>0</v>
      </c>
      <c r="P2415" s="144" t="s">
        <v>1822</v>
      </c>
      <c r="Q2415" t="s">
        <v>1823</v>
      </c>
      <c r="R2415" t="s">
        <v>7369</v>
      </c>
    </row>
    <row r="2416" spans="1:18" x14ac:dyDescent="0.25">
      <c r="A2416" s="144" t="s">
        <v>7379</v>
      </c>
      <c r="B2416" s="144" t="s">
        <v>7380</v>
      </c>
      <c r="C2416" s="144"/>
      <c r="D2416" s="144" t="s">
        <v>1818</v>
      </c>
      <c r="E2416" s="144" t="s">
        <v>7283</v>
      </c>
      <c r="F2416" s="144"/>
      <c r="G2416" s="144" t="s">
        <v>7233</v>
      </c>
      <c r="H2416" s="144" t="s">
        <v>7365</v>
      </c>
      <c r="I2416" s="144" t="s">
        <v>5547</v>
      </c>
      <c r="J2416" s="144" t="s">
        <v>7380</v>
      </c>
      <c r="K2416" s="144" t="s">
        <v>7381</v>
      </c>
      <c r="L2416" s="144"/>
      <c r="M2416" s="144"/>
      <c r="N2416" s="145">
        <v>60</v>
      </c>
      <c r="O2416" s="146" t="b">
        <v>0</v>
      </c>
      <c r="P2416" s="144" t="s">
        <v>1822</v>
      </c>
      <c r="Q2416" t="s">
        <v>1823</v>
      </c>
      <c r="R2416" t="s">
        <v>630</v>
      </c>
    </row>
    <row r="2417" spans="1:18" x14ac:dyDescent="0.25">
      <c r="A2417" s="144" t="s">
        <v>7382</v>
      </c>
      <c r="B2417" s="144" t="s">
        <v>7383</v>
      </c>
      <c r="C2417" s="144"/>
      <c r="D2417" s="144" t="s">
        <v>1818</v>
      </c>
      <c r="E2417" s="144" t="s">
        <v>7384</v>
      </c>
      <c r="F2417" s="144"/>
      <c r="G2417" s="144" t="s">
        <v>7214</v>
      </c>
      <c r="H2417" s="144" t="s">
        <v>7213</v>
      </c>
      <c r="I2417" s="144"/>
      <c r="J2417" s="144"/>
      <c r="K2417" s="144" t="s">
        <v>7385</v>
      </c>
      <c r="L2417" s="144"/>
      <c r="M2417" s="144"/>
      <c r="N2417" s="145">
        <v>50</v>
      </c>
      <c r="O2417" s="146" t="b">
        <v>0</v>
      </c>
      <c r="P2417" s="144" t="s">
        <v>1822</v>
      </c>
      <c r="Q2417" t="s">
        <v>1823</v>
      </c>
      <c r="R2417" t="s">
        <v>575</v>
      </c>
    </row>
    <row r="2418" spans="1:18" x14ac:dyDescent="0.25">
      <c r="A2418" s="144" t="s">
        <v>7393</v>
      </c>
      <c r="B2418" s="144" t="s">
        <v>7394</v>
      </c>
      <c r="C2418" s="144"/>
      <c r="D2418" s="144" t="s">
        <v>1818</v>
      </c>
      <c r="E2418" s="144" t="s">
        <v>7395</v>
      </c>
      <c r="F2418" s="144"/>
      <c r="G2418" s="144" t="s">
        <v>7233</v>
      </c>
      <c r="H2418" s="144" t="s">
        <v>7365</v>
      </c>
      <c r="I2418" s="144" t="s">
        <v>5547</v>
      </c>
      <c r="J2418" s="144" t="s">
        <v>7394</v>
      </c>
      <c r="K2418" s="144" t="s">
        <v>7396</v>
      </c>
      <c r="L2418" s="144"/>
      <c r="M2418" s="144"/>
      <c r="N2418" s="145">
        <v>60</v>
      </c>
      <c r="O2418" s="146" t="b">
        <v>0</v>
      </c>
      <c r="P2418" s="144" t="s">
        <v>1822</v>
      </c>
      <c r="Q2418" t="s">
        <v>1823</v>
      </c>
      <c r="R2418" t="s">
        <v>630</v>
      </c>
    </row>
    <row r="2419" spans="1:18" x14ac:dyDescent="0.25">
      <c r="A2419" s="144" t="s">
        <v>7397</v>
      </c>
      <c r="B2419" s="144" t="s">
        <v>7398</v>
      </c>
      <c r="C2419" s="144"/>
      <c r="D2419" s="144" t="s">
        <v>1818</v>
      </c>
      <c r="E2419" s="144" t="s">
        <v>7283</v>
      </c>
      <c r="F2419" s="144"/>
      <c r="G2419" s="144" t="s">
        <v>7214</v>
      </c>
      <c r="H2419" s="144" t="s">
        <v>7213</v>
      </c>
      <c r="I2419" s="144"/>
      <c r="J2419" s="144"/>
      <c r="K2419" s="144" t="s">
        <v>7399</v>
      </c>
      <c r="L2419" s="144"/>
      <c r="M2419" s="144"/>
      <c r="N2419" s="145">
        <v>50</v>
      </c>
      <c r="O2419" s="146" t="b">
        <v>0</v>
      </c>
      <c r="P2419" s="144" t="s">
        <v>1822</v>
      </c>
      <c r="Q2419" t="s">
        <v>1823</v>
      </c>
      <c r="R2419" t="s">
        <v>575</v>
      </c>
    </row>
    <row r="2420" spans="1:18" x14ac:dyDescent="0.25">
      <c r="A2420" s="144" t="s">
        <v>7400</v>
      </c>
      <c r="B2420" s="144" t="s">
        <v>7401</v>
      </c>
      <c r="C2420" s="144"/>
      <c r="D2420" s="144" t="s">
        <v>1818</v>
      </c>
      <c r="E2420" s="144" t="s">
        <v>7402</v>
      </c>
      <c r="F2420" s="144"/>
      <c r="G2420" s="144" t="s">
        <v>7343</v>
      </c>
      <c r="H2420" s="144" t="s">
        <v>1785</v>
      </c>
      <c r="I2420" s="144"/>
      <c r="J2420" s="144"/>
      <c r="K2420" s="144" t="s">
        <v>7403</v>
      </c>
      <c r="L2420" s="144"/>
      <c r="M2420" s="144"/>
      <c r="N2420" s="145">
        <v>50</v>
      </c>
      <c r="O2420" s="146" t="b">
        <v>0</v>
      </c>
      <c r="P2420" s="144" t="s">
        <v>1822</v>
      </c>
      <c r="Q2420" t="s">
        <v>1823</v>
      </c>
      <c r="R2420" t="s">
        <v>575</v>
      </c>
    </row>
    <row r="2421" spans="1:18" x14ac:dyDescent="0.25">
      <c r="A2421" s="144" t="s">
        <v>7404</v>
      </c>
      <c r="B2421" s="144" t="s">
        <v>7405</v>
      </c>
      <c r="C2421" s="144"/>
      <c r="D2421" s="144" t="s">
        <v>1818</v>
      </c>
      <c r="E2421" s="144" t="s">
        <v>7406</v>
      </c>
      <c r="F2421" s="144"/>
      <c r="G2421" s="144" t="s">
        <v>7343</v>
      </c>
      <c r="H2421" s="144" t="s">
        <v>1785</v>
      </c>
      <c r="I2421" s="144"/>
      <c r="J2421" s="144"/>
      <c r="K2421" s="144" t="s">
        <v>7407</v>
      </c>
      <c r="L2421" s="144"/>
      <c r="M2421" s="144"/>
      <c r="N2421" s="145">
        <v>50</v>
      </c>
      <c r="O2421" s="146" t="b">
        <v>0</v>
      </c>
      <c r="P2421" s="144" t="s">
        <v>1822</v>
      </c>
      <c r="Q2421" t="s">
        <v>1823</v>
      </c>
      <c r="R2421" t="s">
        <v>575</v>
      </c>
    </row>
    <row r="2422" spans="1:18" x14ac:dyDescent="0.25">
      <c r="A2422" s="144" t="s">
        <v>10738</v>
      </c>
      <c r="B2422" s="144" t="s">
        <v>7409</v>
      </c>
      <c r="C2422" s="144"/>
      <c r="D2422" s="144" t="s">
        <v>1818</v>
      </c>
      <c r="E2422" s="144" t="s">
        <v>7339</v>
      </c>
      <c r="F2422" s="144"/>
      <c r="G2422" s="144" t="s">
        <v>7343</v>
      </c>
      <c r="H2422" s="144" t="s">
        <v>1785</v>
      </c>
      <c r="I2422" s="144"/>
      <c r="J2422" s="144"/>
      <c r="K2422" s="144" t="s">
        <v>7410</v>
      </c>
      <c r="L2422" s="144"/>
      <c r="M2422" s="144"/>
      <c r="N2422" s="145"/>
      <c r="O2422" s="146" t="b">
        <v>0</v>
      </c>
      <c r="P2422" s="144" t="s">
        <v>1822</v>
      </c>
      <c r="Q2422" t="s">
        <v>1823</v>
      </c>
      <c r="R2422" t="s">
        <v>7411</v>
      </c>
    </row>
    <row r="2423" spans="1:18" s="138" customFormat="1" ht="19.5" customHeight="1" x14ac:dyDescent="0.25">
      <c r="A2423" s="144" t="s">
        <v>7412</v>
      </c>
      <c r="B2423" s="144" t="s">
        <v>7413</v>
      </c>
      <c r="C2423" s="144"/>
      <c r="D2423" s="144" t="s">
        <v>1818</v>
      </c>
      <c r="E2423" s="144" t="s">
        <v>7566</v>
      </c>
      <c r="F2423" s="144"/>
      <c r="G2423" s="144" t="s">
        <v>7343</v>
      </c>
      <c r="H2423" s="144" t="s">
        <v>1785</v>
      </c>
      <c r="I2423" s="144"/>
      <c r="J2423" s="144"/>
      <c r="K2423" s="144" t="s">
        <v>7513</v>
      </c>
      <c r="L2423" s="144"/>
      <c r="M2423" s="144"/>
      <c r="N2423" s="145"/>
      <c r="O2423" s="146" t="b">
        <v>0</v>
      </c>
      <c r="P2423" s="144" t="s">
        <v>1822</v>
      </c>
      <c r="Q2423" t="s">
        <v>1823</v>
      </c>
      <c r="R2423" t="s">
        <v>7369</v>
      </c>
    </row>
    <row r="2424" spans="1:18" s="138" customFormat="1" ht="19.5" customHeight="1" x14ac:dyDescent="0.25">
      <c r="A2424" s="144" t="s">
        <v>7414</v>
      </c>
      <c r="B2424" s="144" t="s">
        <v>7415</v>
      </c>
      <c r="C2424" s="144"/>
      <c r="D2424" s="144" t="s">
        <v>1818</v>
      </c>
      <c r="E2424" s="144" t="s">
        <v>7567</v>
      </c>
      <c r="F2424" s="144"/>
      <c r="G2424" s="144" t="s">
        <v>7343</v>
      </c>
      <c r="H2424" s="144" t="s">
        <v>1785</v>
      </c>
      <c r="I2424" s="144"/>
      <c r="J2424" s="144"/>
      <c r="K2424" s="144" t="s">
        <v>7514</v>
      </c>
      <c r="L2424" s="144"/>
      <c r="M2424" s="144"/>
      <c r="N2424" s="145"/>
      <c r="O2424" s="146" t="b">
        <v>0</v>
      </c>
      <c r="P2424" s="144" t="s">
        <v>1822</v>
      </c>
      <c r="Q2424" t="s">
        <v>1823</v>
      </c>
      <c r="R2424" t="s">
        <v>7369</v>
      </c>
    </row>
    <row r="2425" spans="1:18" s="138" customFormat="1" ht="19.5" customHeight="1" x14ac:dyDescent="0.25">
      <c r="A2425" s="144" t="s">
        <v>7416</v>
      </c>
      <c r="B2425" s="144" t="s">
        <v>7417</v>
      </c>
      <c r="C2425" s="144"/>
      <c r="D2425" s="144" t="s">
        <v>1818</v>
      </c>
      <c r="E2425" s="144" t="s">
        <v>7568</v>
      </c>
      <c r="F2425" s="144"/>
      <c r="G2425" s="144" t="s">
        <v>7214</v>
      </c>
      <c r="H2425" s="144" t="s">
        <v>7213</v>
      </c>
      <c r="I2425" s="144"/>
      <c r="J2425" s="144"/>
      <c r="K2425" s="144" t="s">
        <v>7515</v>
      </c>
      <c r="L2425" s="144"/>
      <c r="M2425" s="144"/>
      <c r="N2425" s="145"/>
      <c r="O2425" s="146" t="b">
        <v>0</v>
      </c>
      <c r="P2425" s="144" t="s">
        <v>1822</v>
      </c>
      <c r="Q2425" t="s">
        <v>1823</v>
      </c>
      <c r="R2425" t="s">
        <v>7369</v>
      </c>
    </row>
    <row r="2426" spans="1:18" s="138" customFormat="1" ht="19.5" customHeight="1" x14ac:dyDescent="0.25">
      <c r="A2426" s="144" t="s">
        <v>7382</v>
      </c>
      <c r="B2426" s="144" t="s">
        <v>7418</v>
      </c>
      <c r="C2426" s="144"/>
      <c r="D2426" s="144" t="s">
        <v>1818</v>
      </c>
      <c r="E2426" s="144" t="s">
        <v>7569</v>
      </c>
      <c r="F2426" s="144"/>
      <c r="G2426" s="144" t="s">
        <v>7214</v>
      </c>
      <c r="H2426" s="144" t="s">
        <v>7213</v>
      </c>
      <c r="I2426" s="144"/>
      <c r="J2426" s="144"/>
      <c r="K2426" s="144" t="s">
        <v>7516</v>
      </c>
      <c r="L2426" s="144"/>
      <c r="M2426" s="144"/>
      <c r="N2426" s="145"/>
      <c r="O2426" s="146" t="b">
        <v>0</v>
      </c>
      <c r="P2426" s="144" t="s">
        <v>1822</v>
      </c>
      <c r="Q2426" t="s">
        <v>1823</v>
      </c>
      <c r="R2426" t="s">
        <v>575</v>
      </c>
    </row>
    <row r="2427" spans="1:18" s="138" customFormat="1" ht="19.5" customHeight="1" x14ac:dyDescent="0.25">
      <c r="A2427" s="144" t="s">
        <v>7419</v>
      </c>
      <c r="B2427" s="144" t="s">
        <v>7361</v>
      </c>
      <c r="C2427" s="144"/>
      <c r="D2427" s="144" t="s">
        <v>1818</v>
      </c>
      <c r="E2427" s="144" t="s">
        <v>7570</v>
      </c>
      <c r="F2427" s="144"/>
      <c r="G2427" s="144" t="s">
        <v>7343</v>
      </c>
      <c r="H2427" s="144" t="s">
        <v>1785</v>
      </c>
      <c r="I2427" s="144"/>
      <c r="J2427" s="144"/>
      <c r="K2427" s="144" t="s">
        <v>7360</v>
      </c>
      <c r="L2427" s="144"/>
      <c r="M2427" s="144"/>
      <c r="N2427" s="145"/>
      <c r="O2427" s="146" t="b">
        <v>0</v>
      </c>
      <c r="P2427" s="144" t="s">
        <v>1822</v>
      </c>
      <c r="Q2427" t="s">
        <v>1823</v>
      </c>
      <c r="R2427" t="s">
        <v>630</v>
      </c>
    </row>
    <row r="2428" spans="1:18" s="138" customFormat="1" ht="19.5" customHeight="1" x14ac:dyDescent="0.25">
      <c r="A2428" s="144" t="s">
        <v>7362</v>
      </c>
      <c r="B2428" s="144" t="s">
        <v>7420</v>
      </c>
      <c r="C2428" s="144"/>
      <c r="D2428" s="144" t="s">
        <v>1818</v>
      </c>
      <c r="E2428" s="144" t="s">
        <v>7571</v>
      </c>
      <c r="F2428" s="144"/>
      <c r="G2428" s="144" t="s">
        <v>7233</v>
      </c>
      <c r="H2428" s="144" t="s">
        <v>7365</v>
      </c>
      <c r="I2428" s="144"/>
      <c r="J2428" s="144"/>
      <c r="K2428" s="144" t="s">
        <v>7367</v>
      </c>
      <c r="L2428" s="144"/>
      <c r="M2428" s="144"/>
      <c r="N2428" s="145"/>
      <c r="O2428" s="146" t="b">
        <v>0</v>
      </c>
      <c r="P2428" s="144" t="s">
        <v>1822</v>
      </c>
      <c r="Q2428" t="s">
        <v>1823</v>
      </c>
      <c r="R2428" t="s">
        <v>630</v>
      </c>
    </row>
    <row r="2429" spans="1:18" s="138" customFormat="1" ht="19.5" customHeight="1" x14ac:dyDescent="0.25">
      <c r="A2429" s="144" t="s">
        <v>7379</v>
      </c>
      <c r="B2429" s="144" t="s">
        <v>7421</v>
      </c>
      <c r="C2429" s="144"/>
      <c r="D2429" s="144" t="s">
        <v>1818</v>
      </c>
      <c r="E2429" s="144" t="s">
        <v>7568</v>
      </c>
      <c r="F2429" s="144"/>
      <c r="G2429" s="144" t="s">
        <v>7233</v>
      </c>
      <c r="H2429" s="144" t="s">
        <v>7365</v>
      </c>
      <c r="I2429" s="144"/>
      <c r="J2429" s="144"/>
      <c r="K2429" s="144" t="s">
        <v>7381</v>
      </c>
      <c r="L2429" s="144"/>
      <c r="M2429" s="144"/>
      <c r="N2429" s="145"/>
      <c r="O2429" s="146" t="b">
        <v>0</v>
      </c>
      <c r="P2429" s="144" t="s">
        <v>1822</v>
      </c>
      <c r="Q2429" t="s">
        <v>1823</v>
      </c>
      <c r="R2429" t="s">
        <v>630</v>
      </c>
    </row>
    <row r="2430" spans="1:18" s="138" customFormat="1" ht="19.5" customHeight="1" x14ac:dyDescent="0.25">
      <c r="A2430" s="144" t="s">
        <v>7397</v>
      </c>
      <c r="B2430" s="144" t="s">
        <v>7422</v>
      </c>
      <c r="C2430" s="144"/>
      <c r="D2430" s="144" t="s">
        <v>1818</v>
      </c>
      <c r="E2430" s="144" t="s">
        <v>7568</v>
      </c>
      <c r="F2430" s="144"/>
      <c r="G2430" s="144" t="s">
        <v>7214</v>
      </c>
      <c r="H2430" s="144" t="s">
        <v>7213</v>
      </c>
      <c r="I2430" s="144"/>
      <c r="J2430" s="144"/>
      <c r="K2430" s="144" t="s">
        <v>7517</v>
      </c>
      <c r="L2430" s="144"/>
      <c r="M2430" s="144"/>
      <c r="N2430" s="145"/>
      <c r="O2430" s="146" t="b">
        <v>0</v>
      </c>
      <c r="P2430" s="144" t="s">
        <v>1822</v>
      </c>
      <c r="Q2430" t="s">
        <v>1823</v>
      </c>
      <c r="R2430" t="s">
        <v>575</v>
      </c>
    </row>
    <row r="2431" spans="1:18" s="138" customFormat="1" ht="19.5" customHeight="1" x14ac:dyDescent="0.25">
      <c r="A2431" s="144" t="s">
        <v>7400</v>
      </c>
      <c r="B2431" s="144" t="s">
        <v>7423</v>
      </c>
      <c r="C2431" s="144"/>
      <c r="D2431" s="144" t="s">
        <v>1818</v>
      </c>
      <c r="E2431" s="144" t="s">
        <v>7572</v>
      </c>
      <c r="F2431" s="144"/>
      <c r="G2431" s="144" t="s">
        <v>7343</v>
      </c>
      <c r="H2431" s="144" t="s">
        <v>1785</v>
      </c>
      <c r="I2431" s="144"/>
      <c r="J2431" s="144"/>
      <c r="K2431" s="144" t="s">
        <v>7518</v>
      </c>
      <c r="L2431" s="144"/>
      <c r="M2431" s="144"/>
      <c r="N2431" s="145"/>
      <c r="O2431" s="146" t="b">
        <v>0</v>
      </c>
      <c r="P2431" s="144" t="s">
        <v>1822</v>
      </c>
      <c r="Q2431" t="s">
        <v>1823</v>
      </c>
      <c r="R2431" t="s">
        <v>575</v>
      </c>
    </row>
    <row r="2432" spans="1:18" s="138" customFormat="1" ht="19.5" customHeight="1" x14ac:dyDescent="0.25">
      <c r="A2432" s="144" t="s">
        <v>11007</v>
      </c>
      <c r="B2432" s="144" t="s">
        <v>7425</v>
      </c>
      <c r="C2432" s="144"/>
      <c r="D2432" s="144" t="s">
        <v>1818</v>
      </c>
      <c r="E2432" s="144" t="s">
        <v>7573</v>
      </c>
      <c r="F2432" s="144"/>
      <c r="G2432" s="144" t="s">
        <v>7343</v>
      </c>
      <c r="H2432" s="144" t="s">
        <v>1785</v>
      </c>
      <c r="I2432" s="144"/>
      <c r="J2432" s="144"/>
      <c r="K2432" s="144" t="s">
        <v>7519</v>
      </c>
      <c r="L2432" s="144"/>
      <c r="M2432" s="144"/>
      <c r="N2432" s="145"/>
      <c r="O2432" s="146" t="b">
        <v>0</v>
      </c>
      <c r="P2432" s="144" t="s">
        <v>1822</v>
      </c>
      <c r="Q2432" t="s">
        <v>1823</v>
      </c>
      <c r="R2432" t="s">
        <v>7594</v>
      </c>
    </row>
    <row r="2433" spans="1:18" s="138" customFormat="1" ht="19.5" customHeight="1" x14ac:dyDescent="0.25">
      <c r="A2433" s="144" t="s">
        <v>7426</v>
      </c>
      <c r="B2433" s="144" t="s">
        <v>7427</v>
      </c>
      <c r="C2433" s="144"/>
      <c r="D2433" s="144" t="s">
        <v>7565</v>
      </c>
      <c r="E2433" s="144"/>
      <c r="F2433" s="144"/>
      <c r="G2433" s="144" t="s">
        <v>7228</v>
      </c>
      <c r="H2433" s="144" t="s">
        <v>7229</v>
      </c>
      <c r="I2433" s="144"/>
      <c r="J2433" s="144"/>
      <c r="K2433" s="144" t="s">
        <v>7520</v>
      </c>
      <c r="L2433" s="144"/>
      <c r="M2433" s="144"/>
      <c r="N2433" s="145"/>
      <c r="O2433" s="146" t="b">
        <v>0</v>
      </c>
      <c r="P2433" s="144" t="s">
        <v>1822</v>
      </c>
      <c r="Q2433" t="s">
        <v>1823</v>
      </c>
      <c r="R2433" t="s">
        <v>550</v>
      </c>
    </row>
    <row r="2434" spans="1:18" s="138" customFormat="1" ht="19.5" customHeight="1" x14ac:dyDescent="0.25">
      <c r="A2434" s="144" t="s">
        <v>7428</v>
      </c>
      <c r="B2434" s="144" t="s">
        <v>7429</v>
      </c>
      <c r="C2434" s="144"/>
      <c r="D2434" s="144" t="s">
        <v>1818</v>
      </c>
      <c r="E2434" s="144" t="s">
        <v>7574</v>
      </c>
      <c r="F2434" s="144"/>
      <c r="G2434" s="144" t="s">
        <v>7214</v>
      </c>
      <c r="H2434" s="144" t="s">
        <v>7213</v>
      </c>
      <c r="I2434" s="144"/>
      <c r="J2434" s="144"/>
      <c r="K2434" s="144" t="s">
        <v>7521</v>
      </c>
      <c r="L2434" s="144"/>
      <c r="M2434" s="144"/>
      <c r="N2434" s="145"/>
      <c r="O2434" s="146" t="b">
        <v>0</v>
      </c>
      <c r="P2434" s="144" t="s">
        <v>1822</v>
      </c>
      <c r="Q2434" t="s">
        <v>1823</v>
      </c>
      <c r="R2434" t="s">
        <v>575</v>
      </c>
    </row>
    <row r="2435" spans="1:18" s="138" customFormat="1" ht="19.5" customHeight="1" x14ac:dyDescent="0.25">
      <c r="A2435" s="144" t="s">
        <v>7404</v>
      </c>
      <c r="B2435" s="144" t="s">
        <v>7430</v>
      </c>
      <c r="C2435" s="144"/>
      <c r="D2435" s="144" t="s">
        <v>1818</v>
      </c>
      <c r="E2435" s="144" t="s">
        <v>7575</v>
      </c>
      <c r="F2435" s="144"/>
      <c r="G2435" s="144" t="s">
        <v>7343</v>
      </c>
      <c r="H2435" s="144" t="s">
        <v>1785</v>
      </c>
      <c r="I2435" s="144"/>
      <c r="J2435" s="144"/>
      <c r="K2435" s="144" t="s">
        <v>7522</v>
      </c>
      <c r="L2435" s="144"/>
      <c r="M2435" s="144"/>
      <c r="N2435" s="145"/>
      <c r="O2435" s="146" t="b">
        <v>0</v>
      </c>
      <c r="P2435" s="144" t="s">
        <v>1822</v>
      </c>
      <c r="Q2435" t="s">
        <v>1823</v>
      </c>
      <c r="R2435" t="s">
        <v>575</v>
      </c>
    </row>
    <row r="2436" spans="1:18" s="138" customFormat="1" ht="19.5" customHeight="1" x14ac:dyDescent="0.25">
      <c r="A2436" s="144" t="s">
        <v>7393</v>
      </c>
      <c r="B2436" s="144" t="s">
        <v>7431</v>
      </c>
      <c r="C2436" s="144"/>
      <c r="D2436" s="144" t="s">
        <v>1818</v>
      </c>
      <c r="E2436" s="144" t="s">
        <v>7571</v>
      </c>
      <c r="F2436" s="144"/>
      <c r="G2436" s="144" t="s">
        <v>7233</v>
      </c>
      <c r="H2436" s="144" t="s">
        <v>7365</v>
      </c>
      <c r="I2436" s="144"/>
      <c r="J2436" s="144"/>
      <c r="K2436" s="144" t="s">
        <v>7523</v>
      </c>
      <c r="L2436" s="144"/>
      <c r="M2436" s="144"/>
      <c r="N2436" s="145"/>
      <c r="O2436" s="146" t="b">
        <v>0</v>
      </c>
      <c r="P2436" s="144" t="s">
        <v>1822</v>
      </c>
      <c r="Q2436" t="s">
        <v>1823</v>
      </c>
      <c r="R2436" t="s">
        <v>630</v>
      </c>
    </row>
    <row r="2437" spans="1:18" s="138" customFormat="1" ht="19.5" customHeight="1" x14ac:dyDescent="0.25">
      <c r="A2437" s="144" t="s">
        <v>7432</v>
      </c>
      <c r="B2437" s="144" t="s">
        <v>7433</v>
      </c>
      <c r="C2437" s="144"/>
      <c r="D2437" s="144" t="s">
        <v>1818</v>
      </c>
      <c r="E2437" s="144" t="s">
        <v>7576</v>
      </c>
      <c r="F2437" s="144"/>
      <c r="G2437" s="144" t="s">
        <v>7248</v>
      </c>
      <c r="H2437" s="144" t="s">
        <v>7249</v>
      </c>
      <c r="I2437" s="144"/>
      <c r="J2437" s="144"/>
      <c r="K2437" s="144" t="s">
        <v>7524</v>
      </c>
      <c r="L2437" s="144"/>
      <c r="M2437" s="144"/>
      <c r="N2437" s="145"/>
      <c r="O2437" s="146" t="b">
        <v>0</v>
      </c>
      <c r="P2437" s="144" t="s">
        <v>1822</v>
      </c>
      <c r="Q2437" t="s">
        <v>1823</v>
      </c>
      <c r="R2437" t="s">
        <v>630</v>
      </c>
    </row>
    <row r="2438" spans="1:18" s="138" customFormat="1" ht="19.5" customHeight="1" x14ac:dyDescent="0.25">
      <c r="A2438" s="144" t="s">
        <v>7434</v>
      </c>
      <c r="B2438" s="144" t="s">
        <v>7435</v>
      </c>
      <c r="C2438" s="144"/>
      <c r="D2438" s="144" t="s">
        <v>1818</v>
      </c>
      <c r="E2438" s="144" t="s">
        <v>7577</v>
      </c>
      <c r="F2438" s="144"/>
      <c r="G2438" s="144" t="s">
        <v>7343</v>
      </c>
      <c r="H2438" s="144" t="s">
        <v>1785</v>
      </c>
      <c r="I2438" s="144"/>
      <c r="J2438" s="144"/>
      <c r="K2438" s="144" t="s">
        <v>7525</v>
      </c>
      <c r="L2438" s="144"/>
      <c r="M2438" s="144"/>
      <c r="N2438" s="145"/>
      <c r="O2438" s="146" t="b">
        <v>0</v>
      </c>
      <c r="P2438" s="144" t="s">
        <v>1822</v>
      </c>
      <c r="Q2438" t="s">
        <v>1823</v>
      </c>
      <c r="R2438" t="s">
        <v>7595</v>
      </c>
    </row>
    <row r="2439" spans="1:18" s="138" customFormat="1" ht="19.5" customHeight="1" x14ac:dyDescent="0.25">
      <c r="A2439" s="144" t="s">
        <v>7436</v>
      </c>
      <c r="B2439" s="144" t="s">
        <v>7437</v>
      </c>
      <c r="C2439" s="144"/>
      <c r="D2439" s="144" t="s">
        <v>1818</v>
      </c>
      <c r="E2439" s="144" t="s">
        <v>7578</v>
      </c>
      <c r="F2439" s="144"/>
      <c r="G2439" s="144" t="s">
        <v>7214</v>
      </c>
      <c r="H2439" s="144" t="s">
        <v>7213</v>
      </c>
      <c r="I2439" s="144"/>
      <c r="J2439" s="144"/>
      <c r="K2439" s="144" t="s">
        <v>7526</v>
      </c>
      <c r="L2439" s="144"/>
      <c r="M2439" s="144"/>
      <c r="N2439" s="145"/>
      <c r="O2439" s="146" t="b">
        <v>0</v>
      </c>
      <c r="P2439" s="144" t="s">
        <v>1822</v>
      </c>
      <c r="Q2439" t="s">
        <v>1823</v>
      </c>
      <c r="R2439" t="s">
        <v>7595</v>
      </c>
    </row>
    <row r="2440" spans="1:18" s="138" customFormat="1" ht="19.5" customHeight="1" x14ac:dyDescent="0.25">
      <c r="A2440" s="144" t="s">
        <v>7438</v>
      </c>
      <c r="B2440" s="144" t="s">
        <v>7439</v>
      </c>
      <c r="C2440" s="144"/>
      <c r="D2440" s="144" t="s">
        <v>1818</v>
      </c>
      <c r="E2440" s="144" t="s">
        <v>7579</v>
      </c>
      <c r="F2440" s="144"/>
      <c r="G2440" s="144" t="s">
        <v>7214</v>
      </c>
      <c r="H2440" s="144" t="s">
        <v>7213</v>
      </c>
      <c r="I2440" s="144"/>
      <c r="J2440" s="144"/>
      <c r="K2440" s="144" t="s">
        <v>7527</v>
      </c>
      <c r="L2440" s="144"/>
      <c r="M2440" s="144"/>
      <c r="N2440" s="145"/>
      <c r="O2440" s="146" t="b">
        <v>0</v>
      </c>
      <c r="P2440" s="144" t="s">
        <v>1822</v>
      </c>
      <c r="Q2440" t="s">
        <v>1823</v>
      </c>
      <c r="R2440" t="s">
        <v>7595</v>
      </c>
    </row>
    <row r="2441" spans="1:18" s="138" customFormat="1" ht="19.5" customHeight="1" x14ac:dyDescent="0.25">
      <c r="A2441" s="144" t="s">
        <v>7440</v>
      </c>
      <c r="B2441" s="144" t="s">
        <v>7441</v>
      </c>
      <c r="C2441" s="144"/>
      <c r="D2441" s="144" t="s">
        <v>1818</v>
      </c>
      <c r="E2441" s="144" t="s">
        <v>7579</v>
      </c>
      <c r="F2441" s="144"/>
      <c r="G2441" s="144" t="s">
        <v>7214</v>
      </c>
      <c r="H2441" s="144" t="s">
        <v>7213</v>
      </c>
      <c r="I2441" s="144"/>
      <c r="J2441" s="144"/>
      <c r="K2441" s="144" t="s">
        <v>7528</v>
      </c>
      <c r="L2441" s="144"/>
      <c r="M2441" s="144"/>
      <c r="N2441" s="145"/>
      <c r="O2441" s="146" t="b">
        <v>0</v>
      </c>
      <c r="P2441" s="144" t="s">
        <v>1822</v>
      </c>
      <c r="Q2441" t="s">
        <v>1823</v>
      </c>
      <c r="R2441" t="s">
        <v>7595</v>
      </c>
    </row>
    <row r="2442" spans="1:18" s="138" customFormat="1" ht="19.5" customHeight="1" x14ac:dyDescent="0.25">
      <c r="A2442" s="144" t="s">
        <v>7442</v>
      </c>
      <c r="B2442" s="144" t="s">
        <v>7443</v>
      </c>
      <c r="C2442" s="144"/>
      <c r="D2442" s="144" t="s">
        <v>1818</v>
      </c>
      <c r="E2442" s="144" t="s">
        <v>7580</v>
      </c>
      <c r="F2442" s="144"/>
      <c r="G2442" s="144" t="s">
        <v>7214</v>
      </c>
      <c r="H2442" s="144" t="s">
        <v>7213</v>
      </c>
      <c r="I2442" s="144"/>
      <c r="J2442" s="144"/>
      <c r="K2442" s="144" t="s">
        <v>7529</v>
      </c>
      <c r="L2442" s="144"/>
      <c r="M2442" s="144"/>
      <c r="N2442" s="145"/>
      <c r="O2442" s="146" t="b">
        <v>0</v>
      </c>
      <c r="P2442" s="144" t="s">
        <v>1822</v>
      </c>
      <c r="Q2442" t="s">
        <v>1823</v>
      </c>
      <c r="R2442" t="s">
        <v>7595</v>
      </c>
    </row>
    <row r="2443" spans="1:18" s="138" customFormat="1" ht="19.5" customHeight="1" x14ac:dyDescent="0.25">
      <c r="A2443" s="144" t="s">
        <v>7444</v>
      </c>
      <c r="B2443" s="144" t="s">
        <v>7445</v>
      </c>
      <c r="C2443" s="144"/>
      <c r="D2443" s="144" t="s">
        <v>1818</v>
      </c>
      <c r="E2443" s="144" t="s">
        <v>7581</v>
      </c>
      <c r="F2443" s="144"/>
      <c r="G2443" s="144" t="s">
        <v>7343</v>
      </c>
      <c r="H2443" s="144" t="s">
        <v>1785</v>
      </c>
      <c r="I2443" s="144"/>
      <c r="J2443" s="144"/>
      <c r="K2443" s="144" t="s">
        <v>7530</v>
      </c>
      <c r="L2443" s="144"/>
      <c r="M2443" s="144"/>
      <c r="N2443" s="145"/>
      <c r="O2443" s="146" t="b">
        <v>0</v>
      </c>
      <c r="P2443" s="144" t="s">
        <v>1822</v>
      </c>
      <c r="Q2443" t="s">
        <v>1823</v>
      </c>
      <c r="R2443" t="s">
        <v>7595</v>
      </c>
    </row>
    <row r="2444" spans="1:18" s="138" customFormat="1" ht="19.5" customHeight="1" x14ac:dyDescent="0.25">
      <c r="A2444" s="144" t="s">
        <v>7446</v>
      </c>
      <c r="B2444" s="144" t="s">
        <v>7447</v>
      </c>
      <c r="C2444" s="144"/>
      <c r="D2444" s="144" t="s">
        <v>1818</v>
      </c>
      <c r="E2444" s="144" t="s">
        <v>7582</v>
      </c>
      <c r="F2444" s="144"/>
      <c r="G2444" s="144" t="s">
        <v>7343</v>
      </c>
      <c r="H2444" s="144" t="s">
        <v>1785</v>
      </c>
      <c r="I2444" s="144"/>
      <c r="J2444" s="144"/>
      <c r="K2444" s="144" t="s">
        <v>7531</v>
      </c>
      <c r="L2444" s="144"/>
      <c r="M2444" s="144"/>
      <c r="N2444" s="145"/>
      <c r="O2444" s="146" t="b">
        <v>0</v>
      </c>
      <c r="P2444" s="144" t="s">
        <v>1822</v>
      </c>
      <c r="Q2444" t="s">
        <v>1823</v>
      </c>
      <c r="R2444" t="s">
        <v>7595</v>
      </c>
    </row>
    <row r="2445" spans="1:18" s="138" customFormat="1" ht="19.5" customHeight="1" x14ac:dyDescent="0.25">
      <c r="A2445" s="144" t="s">
        <v>7448</v>
      </c>
      <c r="B2445" s="144" t="s">
        <v>7449</v>
      </c>
      <c r="C2445" s="144"/>
      <c r="D2445" s="144" t="s">
        <v>1818</v>
      </c>
      <c r="E2445" s="144" t="s">
        <v>7583</v>
      </c>
      <c r="F2445" s="144"/>
      <c r="G2445" s="144" t="s">
        <v>7214</v>
      </c>
      <c r="H2445" s="144" t="s">
        <v>7213</v>
      </c>
      <c r="I2445" s="144"/>
      <c r="J2445" s="144"/>
      <c r="K2445" s="144" t="s">
        <v>7532</v>
      </c>
      <c r="L2445" s="144"/>
      <c r="M2445" s="144"/>
      <c r="N2445" s="145"/>
      <c r="O2445" s="146" t="b">
        <v>0</v>
      </c>
      <c r="P2445" s="144" t="s">
        <v>1822</v>
      </c>
      <c r="Q2445" t="s">
        <v>1823</v>
      </c>
      <c r="R2445" t="s">
        <v>7595</v>
      </c>
    </row>
    <row r="2446" spans="1:18" s="138" customFormat="1" ht="19.5" customHeight="1" x14ac:dyDescent="0.25">
      <c r="A2446" s="144" t="s">
        <v>7450</v>
      </c>
      <c r="B2446" s="144" t="s">
        <v>7451</v>
      </c>
      <c r="C2446" s="144"/>
      <c r="D2446" s="144" t="s">
        <v>1818</v>
      </c>
      <c r="E2446" s="144" t="s">
        <v>7581</v>
      </c>
      <c r="F2446" s="144"/>
      <c r="G2446" s="144" t="s">
        <v>7343</v>
      </c>
      <c r="H2446" s="144" t="s">
        <v>1785</v>
      </c>
      <c r="I2446" s="144"/>
      <c r="J2446" s="144"/>
      <c r="K2446" s="144" t="s">
        <v>7533</v>
      </c>
      <c r="L2446" s="144"/>
      <c r="M2446" s="144"/>
      <c r="N2446" s="145"/>
      <c r="O2446" s="146" t="b">
        <v>0</v>
      </c>
      <c r="P2446" s="144" t="s">
        <v>1822</v>
      </c>
      <c r="Q2446" t="s">
        <v>1823</v>
      </c>
      <c r="R2446" t="s">
        <v>7595</v>
      </c>
    </row>
    <row r="2447" spans="1:18" s="138" customFormat="1" ht="19.5" customHeight="1" x14ac:dyDescent="0.25">
      <c r="A2447" s="144" t="s">
        <v>7452</v>
      </c>
      <c r="B2447" s="144" t="s">
        <v>7453</v>
      </c>
      <c r="C2447" s="144"/>
      <c r="D2447" s="144" t="s">
        <v>1818</v>
      </c>
      <c r="E2447" s="144" t="s">
        <v>7584</v>
      </c>
      <c r="F2447" s="144"/>
      <c r="G2447" s="144" t="s">
        <v>7214</v>
      </c>
      <c r="H2447" s="144" t="s">
        <v>7213</v>
      </c>
      <c r="I2447" s="144"/>
      <c r="J2447" s="144"/>
      <c r="K2447" s="144" t="s">
        <v>7534</v>
      </c>
      <c r="L2447" s="144"/>
      <c r="M2447" s="144"/>
      <c r="N2447" s="145"/>
      <c r="O2447" s="146" t="b">
        <v>0</v>
      </c>
      <c r="P2447" s="144" t="s">
        <v>1822</v>
      </c>
      <c r="Q2447" t="s">
        <v>1823</v>
      </c>
      <c r="R2447" t="s">
        <v>7595</v>
      </c>
    </row>
    <row r="2448" spans="1:18" s="138" customFormat="1" ht="19.5" customHeight="1" x14ac:dyDescent="0.25">
      <c r="A2448" s="144" t="s">
        <v>7454</v>
      </c>
      <c r="B2448" s="144" t="s">
        <v>7455</v>
      </c>
      <c r="C2448" s="144"/>
      <c r="D2448" s="144" t="s">
        <v>1818</v>
      </c>
      <c r="E2448" s="144" t="s">
        <v>7579</v>
      </c>
      <c r="F2448" s="144"/>
      <c r="G2448" s="144" t="s">
        <v>7214</v>
      </c>
      <c r="H2448" s="144" t="s">
        <v>7213</v>
      </c>
      <c r="I2448" s="144"/>
      <c r="J2448" s="144"/>
      <c r="K2448" s="144" t="s">
        <v>7535</v>
      </c>
      <c r="L2448" s="144"/>
      <c r="M2448" s="144"/>
      <c r="N2448" s="145"/>
      <c r="O2448" s="146" t="b">
        <v>0</v>
      </c>
      <c r="P2448" s="144" t="s">
        <v>1822</v>
      </c>
      <c r="Q2448" t="s">
        <v>1823</v>
      </c>
      <c r="R2448" t="s">
        <v>7595</v>
      </c>
    </row>
    <row r="2449" spans="1:18" s="138" customFormat="1" ht="19.5" customHeight="1" x14ac:dyDescent="0.25">
      <c r="A2449" s="144" t="s">
        <v>7456</v>
      </c>
      <c r="B2449" s="144" t="s">
        <v>7457</v>
      </c>
      <c r="C2449" s="144"/>
      <c r="D2449" s="144" t="s">
        <v>1818</v>
      </c>
      <c r="E2449" s="144" t="s">
        <v>7583</v>
      </c>
      <c r="F2449" s="144"/>
      <c r="G2449" s="144" t="s">
        <v>7214</v>
      </c>
      <c r="H2449" s="144" t="s">
        <v>7213</v>
      </c>
      <c r="I2449" s="144"/>
      <c r="J2449" s="144"/>
      <c r="K2449" s="144" t="s">
        <v>7536</v>
      </c>
      <c r="L2449" s="144"/>
      <c r="M2449" s="144"/>
      <c r="N2449" s="145"/>
      <c r="O2449" s="146" t="b">
        <v>0</v>
      </c>
      <c r="P2449" s="144" t="s">
        <v>1822</v>
      </c>
      <c r="Q2449" t="s">
        <v>1823</v>
      </c>
      <c r="R2449" t="s">
        <v>7595</v>
      </c>
    </row>
    <row r="2450" spans="1:18" s="138" customFormat="1" ht="19.5" customHeight="1" x14ac:dyDescent="0.25">
      <c r="A2450" s="144" t="e">
        <v>#N/A</v>
      </c>
      <c r="B2450" s="144" t="s">
        <v>7458</v>
      </c>
      <c r="C2450" s="144"/>
      <c r="D2450" s="144" t="s">
        <v>1818</v>
      </c>
      <c r="E2450" s="144" t="s">
        <v>7577</v>
      </c>
      <c r="F2450" s="144"/>
      <c r="G2450" s="144" t="s">
        <v>7343</v>
      </c>
      <c r="H2450" s="144" t="s">
        <v>1785</v>
      </c>
      <c r="I2450" s="144"/>
      <c r="J2450" s="144"/>
      <c r="K2450" s="144" t="s">
        <v>7537</v>
      </c>
      <c r="L2450" s="144"/>
      <c r="M2450" s="144"/>
      <c r="N2450" s="145"/>
      <c r="O2450" s="146" t="b">
        <v>0</v>
      </c>
      <c r="P2450" s="144" t="s">
        <v>1822</v>
      </c>
      <c r="Q2450" t="s">
        <v>1823</v>
      </c>
      <c r="R2450" t="s">
        <v>7595</v>
      </c>
    </row>
    <row r="2451" spans="1:18" s="138" customFormat="1" ht="19.5" customHeight="1" x14ac:dyDescent="0.25">
      <c r="A2451" s="144" t="s">
        <v>7459</v>
      </c>
      <c r="B2451" s="144" t="s">
        <v>7460</v>
      </c>
      <c r="C2451" s="144"/>
      <c r="D2451" s="144" t="s">
        <v>1818</v>
      </c>
      <c r="E2451" s="144" t="s">
        <v>7583</v>
      </c>
      <c r="F2451" s="144"/>
      <c r="G2451" s="144" t="s">
        <v>7214</v>
      </c>
      <c r="H2451" s="144" t="s">
        <v>7213</v>
      </c>
      <c r="I2451" s="144"/>
      <c r="J2451" s="144"/>
      <c r="K2451" s="144" t="s">
        <v>7538</v>
      </c>
      <c r="L2451" s="144"/>
      <c r="M2451" s="144"/>
      <c r="N2451" s="145"/>
      <c r="O2451" s="146" t="b">
        <v>0</v>
      </c>
      <c r="P2451" s="144" t="s">
        <v>1822</v>
      </c>
      <c r="Q2451" t="s">
        <v>1823</v>
      </c>
      <c r="R2451" t="s">
        <v>7595</v>
      </c>
    </row>
    <row r="2452" spans="1:18" s="138" customFormat="1" ht="19.5" customHeight="1" x14ac:dyDescent="0.25">
      <c r="A2452" s="144" t="s">
        <v>7461</v>
      </c>
      <c r="B2452" s="144" t="s">
        <v>7462</v>
      </c>
      <c r="C2452" s="144"/>
      <c r="D2452" s="144" t="s">
        <v>1818</v>
      </c>
      <c r="E2452" s="144" t="s">
        <v>7580</v>
      </c>
      <c r="F2452" s="144"/>
      <c r="G2452" s="144" t="s">
        <v>7214</v>
      </c>
      <c r="H2452" s="144" t="s">
        <v>7213</v>
      </c>
      <c r="I2452" s="144"/>
      <c r="J2452" s="144"/>
      <c r="K2452" s="144" t="s">
        <v>7539</v>
      </c>
      <c r="L2452" s="144"/>
      <c r="M2452" s="144"/>
      <c r="N2452" s="145"/>
      <c r="O2452" s="146" t="b">
        <v>0</v>
      </c>
      <c r="P2452" s="144" t="s">
        <v>1822</v>
      </c>
      <c r="Q2452" t="s">
        <v>1823</v>
      </c>
      <c r="R2452" t="s">
        <v>7595</v>
      </c>
    </row>
    <row r="2453" spans="1:18" s="138" customFormat="1" ht="19.5" customHeight="1" x14ac:dyDescent="0.25">
      <c r="A2453" s="144" t="s">
        <v>7463</v>
      </c>
      <c r="B2453" s="144" t="s">
        <v>7464</v>
      </c>
      <c r="C2453" s="144"/>
      <c r="D2453" s="144" t="s">
        <v>1818</v>
      </c>
      <c r="E2453" s="144" t="s">
        <v>7581</v>
      </c>
      <c r="F2453" s="144"/>
      <c r="G2453" s="144" t="s">
        <v>7343</v>
      </c>
      <c r="H2453" s="144" t="s">
        <v>1785</v>
      </c>
      <c r="I2453" s="144"/>
      <c r="J2453" s="144"/>
      <c r="K2453" s="144" t="s">
        <v>7540</v>
      </c>
      <c r="L2453" s="144"/>
      <c r="M2453" s="144"/>
      <c r="N2453" s="145"/>
      <c r="O2453" s="146" t="b">
        <v>0</v>
      </c>
      <c r="P2453" s="144" t="s">
        <v>1822</v>
      </c>
      <c r="Q2453" t="s">
        <v>1823</v>
      </c>
      <c r="R2453" t="s">
        <v>7595</v>
      </c>
    </row>
    <row r="2454" spans="1:18" s="138" customFormat="1" ht="19.5" customHeight="1" x14ac:dyDescent="0.25">
      <c r="A2454" s="144" t="s">
        <v>7465</v>
      </c>
      <c r="B2454" s="144" t="s">
        <v>7466</v>
      </c>
      <c r="C2454" s="144"/>
      <c r="D2454" s="144" t="s">
        <v>1818</v>
      </c>
      <c r="E2454" s="144" t="s">
        <v>7579</v>
      </c>
      <c r="F2454" s="144"/>
      <c r="G2454" s="144" t="s">
        <v>7214</v>
      </c>
      <c r="H2454" s="144" t="s">
        <v>7213</v>
      </c>
      <c r="I2454" s="144"/>
      <c r="J2454" s="144"/>
      <c r="K2454" s="144" t="s">
        <v>7541</v>
      </c>
      <c r="L2454" s="144"/>
      <c r="M2454" s="144"/>
      <c r="N2454" s="145"/>
      <c r="O2454" s="146" t="b">
        <v>0</v>
      </c>
      <c r="P2454" s="144" t="s">
        <v>1822</v>
      </c>
      <c r="Q2454" t="s">
        <v>1823</v>
      </c>
      <c r="R2454" t="s">
        <v>7595</v>
      </c>
    </row>
    <row r="2455" spans="1:18" s="138" customFormat="1" ht="19.5" customHeight="1" x14ac:dyDescent="0.25">
      <c r="A2455" s="144" t="s">
        <v>7467</v>
      </c>
      <c r="B2455" s="144" t="s">
        <v>7468</v>
      </c>
      <c r="C2455" s="144"/>
      <c r="D2455" s="144" t="s">
        <v>1818</v>
      </c>
      <c r="E2455" s="144" t="s">
        <v>7585</v>
      </c>
      <c r="F2455" s="144"/>
      <c r="G2455" s="144" t="s">
        <v>7343</v>
      </c>
      <c r="H2455" s="144" t="s">
        <v>1785</v>
      </c>
      <c r="I2455" s="144"/>
      <c r="J2455" s="144"/>
      <c r="K2455" s="144" t="s">
        <v>7542</v>
      </c>
      <c r="L2455" s="144"/>
      <c r="M2455" s="144"/>
      <c r="N2455" s="145"/>
      <c r="O2455" s="146" t="b">
        <v>0</v>
      </c>
      <c r="P2455" s="144" t="s">
        <v>1822</v>
      </c>
      <c r="Q2455" t="s">
        <v>1823</v>
      </c>
      <c r="R2455" t="s">
        <v>7595</v>
      </c>
    </row>
    <row r="2456" spans="1:18" s="138" customFormat="1" ht="19.5" customHeight="1" x14ac:dyDescent="0.25">
      <c r="A2456" s="144" t="s">
        <v>7469</v>
      </c>
      <c r="B2456" s="144" t="s">
        <v>7470</v>
      </c>
      <c r="C2456" s="144"/>
      <c r="D2456" s="144" t="s">
        <v>1818</v>
      </c>
      <c r="E2456" s="144" t="s">
        <v>7586</v>
      </c>
      <c r="F2456" s="144"/>
      <c r="G2456" s="144" t="s">
        <v>7343</v>
      </c>
      <c r="H2456" s="144" t="s">
        <v>1785</v>
      </c>
      <c r="I2456" s="144"/>
      <c r="J2456" s="144"/>
      <c r="K2456" s="144" t="s">
        <v>7543</v>
      </c>
      <c r="L2456" s="144"/>
      <c r="M2456" s="144"/>
      <c r="N2456" s="145"/>
      <c r="O2456" s="146" t="b">
        <v>0</v>
      </c>
      <c r="P2456" s="144" t="s">
        <v>1822</v>
      </c>
      <c r="Q2456" t="s">
        <v>1823</v>
      </c>
      <c r="R2456" t="s">
        <v>7595</v>
      </c>
    </row>
    <row r="2457" spans="1:18" s="138" customFormat="1" ht="19.5" customHeight="1" x14ac:dyDescent="0.25">
      <c r="A2457" s="144" t="s">
        <v>7471</v>
      </c>
      <c r="B2457" s="144" t="s">
        <v>7472</v>
      </c>
      <c r="C2457" s="144"/>
      <c r="D2457" s="144" t="s">
        <v>1818</v>
      </c>
      <c r="E2457" s="144" t="s">
        <v>7584</v>
      </c>
      <c r="F2457" s="144"/>
      <c r="G2457" s="144" t="s">
        <v>7214</v>
      </c>
      <c r="H2457" s="144" t="s">
        <v>7213</v>
      </c>
      <c r="I2457" s="144"/>
      <c r="J2457" s="144"/>
      <c r="K2457" s="144" t="s">
        <v>7544</v>
      </c>
      <c r="L2457" s="144"/>
      <c r="M2457" s="144"/>
      <c r="N2457" s="145"/>
      <c r="O2457" s="146" t="b">
        <v>0</v>
      </c>
      <c r="P2457" s="144" t="s">
        <v>1822</v>
      </c>
      <c r="Q2457" t="s">
        <v>1823</v>
      </c>
      <c r="R2457" t="s">
        <v>7595</v>
      </c>
    </row>
    <row r="2458" spans="1:18" s="138" customFormat="1" ht="19.5" customHeight="1" x14ac:dyDescent="0.25">
      <c r="A2458" s="144" t="s">
        <v>7473</v>
      </c>
      <c r="B2458" s="144" t="s">
        <v>7474</v>
      </c>
      <c r="C2458" s="144"/>
      <c r="D2458" s="144" t="s">
        <v>1818</v>
      </c>
      <c r="E2458" s="144" t="s">
        <v>7587</v>
      </c>
      <c r="F2458" s="144"/>
      <c r="G2458" s="144" t="s">
        <v>7214</v>
      </c>
      <c r="H2458" s="144" t="s">
        <v>7213</v>
      </c>
      <c r="I2458" s="144"/>
      <c r="J2458" s="144"/>
      <c r="K2458" s="144" t="s">
        <v>7545</v>
      </c>
      <c r="L2458" s="144"/>
      <c r="M2458" s="144"/>
      <c r="N2458" s="145"/>
      <c r="O2458" s="146" t="b">
        <v>0</v>
      </c>
      <c r="P2458" s="144" t="s">
        <v>1822</v>
      </c>
      <c r="Q2458" t="s">
        <v>1823</v>
      </c>
      <c r="R2458" t="s">
        <v>7595</v>
      </c>
    </row>
    <row r="2459" spans="1:18" s="138" customFormat="1" ht="19.5" customHeight="1" x14ac:dyDescent="0.25">
      <c r="A2459" s="144" t="s">
        <v>7475</v>
      </c>
      <c r="B2459" s="144" t="s">
        <v>7476</v>
      </c>
      <c r="C2459" s="144"/>
      <c r="D2459" s="144" t="s">
        <v>1818</v>
      </c>
      <c r="E2459" s="144" t="s">
        <v>7581</v>
      </c>
      <c r="F2459" s="144"/>
      <c r="G2459" s="144" t="s">
        <v>7343</v>
      </c>
      <c r="H2459" s="144" t="s">
        <v>1785</v>
      </c>
      <c r="I2459" s="144"/>
      <c r="J2459" s="144"/>
      <c r="K2459" s="144" t="s">
        <v>7546</v>
      </c>
      <c r="L2459" s="144"/>
      <c r="M2459" s="144"/>
      <c r="N2459" s="145"/>
      <c r="O2459" s="146" t="b">
        <v>0</v>
      </c>
      <c r="P2459" s="144" t="s">
        <v>1822</v>
      </c>
      <c r="Q2459" t="s">
        <v>1823</v>
      </c>
      <c r="R2459" t="s">
        <v>7595</v>
      </c>
    </row>
    <row r="2460" spans="1:18" s="138" customFormat="1" ht="19.5" customHeight="1" x14ac:dyDescent="0.25">
      <c r="A2460" s="144" t="s">
        <v>7477</v>
      </c>
      <c r="B2460" s="144" t="s">
        <v>7478</v>
      </c>
      <c r="C2460" s="144"/>
      <c r="D2460" s="144" t="s">
        <v>1818</v>
      </c>
      <c r="E2460" s="144" t="s">
        <v>7583</v>
      </c>
      <c r="F2460" s="144"/>
      <c r="G2460" s="144" t="s">
        <v>7214</v>
      </c>
      <c r="H2460" s="144" t="s">
        <v>7213</v>
      </c>
      <c r="I2460" s="144"/>
      <c r="J2460" s="144"/>
      <c r="K2460" s="144" t="s">
        <v>7547</v>
      </c>
      <c r="L2460" s="144"/>
      <c r="M2460" s="144"/>
      <c r="N2460" s="145"/>
      <c r="O2460" s="146" t="b">
        <v>0</v>
      </c>
      <c r="P2460" s="144" t="s">
        <v>1822</v>
      </c>
      <c r="Q2460" t="s">
        <v>1823</v>
      </c>
      <c r="R2460" t="s">
        <v>7595</v>
      </c>
    </row>
    <row r="2461" spans="1:18" s="138" customFormat="1" ht="19.5" customHeight="1" x14ac:dyDescent="0.25">
      <c r="A2461" s="144" t="s">
        <v>7479</v>
      </c>
      <c r="B2461" s="144" t="s">
        <v>7480</v>
      </c>
      <c r="C2461" s="144"/>
      <c r="D2461" s="144" t="s">
        <v>1818</v>
      </c>
      <c r="E2461" s="144" t="s">
        <v>7586</v>
      </c>
      <c r="F2461" s="144"/>
      <c r="G2461" s="144" t="s">
        <v>7343</v>
      </c>
      <c r="H2461" s="144" t="s">
        <v>1785</v>
      </c>
      <c r="I2461" s="144"/>
      <c r="J2461" s="144"/>
      <c r="K2461" s="144" t="s">
        <v>7548</v>
      </c>
      <c r="L2461" s="144"/>
      <c r="M2461" s="144"/>
      <c r="N2461" s="145"/>
      <c r="O2461" s="146" t="b">
        <v>0</v>
      </c>
      <c r="P2461" s="144" t="s">
        <v>1822</v>
      </c>
      <c r="Q2461" t="s">
        <v>1823</v>
      </c>
      <c r="R2461" t="s">
        <v>7595</v>
      </c>
    </row>
    <row r="2462" spans="1:18" s="138" customFormat="1" ht="19.5" customHeight="1" x14ac:dyDescent="0.25">
      <c r="A2462" s="144" t="s">
        <v>7481</v>
      </c>
      <c r="B2462" s="144" t="s">
        <v>7482</v>
      </c>
      <c r="C2462" s="144"/>
      <c r="D2462" s="144" t="s">
        <v>1818</v>
      </c>
      <c r="E2462" s="144" t="s">
        <v>7579</v>
      </c>
      <c r="F2462" s="144"/>
      <c r="G2462" s="144" t="s">
        <v>7214</v>
      </c>
      <c r="H2462" s="144" t="s">
        <v>7213</v>
      </c>
      <c r="I2462" s="144"/>
      <c r="J2462" s="144"/>
      <c r="K2462" s="144" t="s">
        <v>7549</v>
      </c>
      <c r="L2462" s="144"/>
      <c r="M2462" s="144"/>
      <c r="N2462" s="145"/>
      <c r="O2462" s="146" t="b">
        <v>0</v>
      </c>
      <c r="P2462" s="144" t="s">
        <v>1822</v>
      </c>
      <c r="Q2462" t="s">
        <v>1823</v>
      </c>
      <c r="R2462" t="s">
        <v>7595</v>
      </c>
    </row>
    <row r="2463" spans="1:18" s="138" customFormat="1" ht="19.5" customHeight="1" x14ac:dyDescent="0.25">
      <c r="A2463" s="144" t="s">
        <v>7483</v>
      </c>
      <c r="B2463" s="144" t="s">
        <v>7484</v>
      </c>
      <c r="C2463" s="144"/>
      <c r="D2463" s="144" t="s">
        <v>1818</v>
      </c>
      <c r="E2463" s="144" t="s">
        <v>7588</v>
      </c>
      <c r="F2463" s="144"/>
      <c r="G2463" s="144" t="s">
        <v>7214</v>
      </c>
      <c r="H2463" s="144" t="s">
        <v>7213</v>
      </c>
      <c r="I2463" s="144"/>
      <c r="J2463" s="144"/>
      <c r="K2463" s="144" t="s">
        <v>7550</v>
      </c>
      <c r="L2463" s="144"/>
      <c r="M2463" s="144"/>
      <c r="N2463" s="145"/>
      <c r="O2463" s="146" t="b">
        <v>0</v>
      </c>
      <c r="P2463" s="144" t="s">
        <v>1822</v>
      </c>
      <c r="Q2463" t="s">
        <v>1823</v>
      </c>
      <c r="R2463" t="s">
        <v>7595</v>
      </c>
    </row>
    <row r="2464" spans="1:18" s="138" customFormat="1" ht="19.5" customHeight="1" x14ac:dyDescent="0.25">
      <c r="A2464" s="144" t="s">
        <v>7485</v>
      </c>
      <c r="B2464" s="144" t="s">
        <v>7486</v>
      </c>
      <c r="C2464" s="144"/>
      <c r="D2464" s="144" t="s">
        <v>1818</v>
      </c>
      <c r="E2464" s="144" t="s">
        <v>7589</v>
      </c>
      <c r="F2464" s="144"/>
      <c r="G2464" s="144" t="s">
        <v>7343</v>
      </c>
      <c r="H2464" s="144" t="s">
        <v>1785</v>
      </c>
      <c r="I2464" s="144"/>
      <c r="J2464" s="144"/>
      <c r="K2464" s="144" t="s">
        <v>7551</v>
      </c>
      <c r="L2464" s="144"/>
      <c r="M2464" s="144"/>
      <c r="N2464" s="145"/>
      <c r="O2464" s="146" t="b">
        <v>0</v>
      </c>
      <c r="P2464" s="144" t="s">
        <v>1822</v>
      </c>
      <c r="Q2464" t="s">
        <v>1823</v>
      </c>
      <c r="R2464" t="s">
        <v>7595</v>
      </c>
    </row>
    <row r="2465" spans="1:18" s="138" customFormat="1" ht="19.5" customHeight="1" x14ac:dyDescent="0.25">
      <c r="A2465" s="144" t="s">
        <v>7487</v>
      </c>
      <c r="B2465" s="144" t="s">
        <v>7488</v>
      </c>
      <c r="C2465" s="144"/>
      <c r="D2465" s="144" t="s">
        <v>1818</v>
      </c>
      <c r="E2465" s="144" t="s">
        <v>7589</v>
      </c>
      <c r="F2465" s="144"/>
      <c r="G2465" s="144" t="s">
        <v>7343</v>
      </c>
      <c r="H2465" s="144" t="s">
        <v>1785</v>
      </c>
      <c r="I2465" s="144"/>
      <c r="J2465" s="144"/>
      <c r="K2465" s="144" t="s">
        <v>7552</v>
      </c>
      <c r="L2465" s="144"/>
      <c r="M2465" s="144"/>
      <c r="N2465" s="145"/>
      <c r="O2465" s="146" t="b">
        <v>0</v>
      </c>
      <c r="P2465" s="144" t="s">
        <v>1822</v>
      </c>
      <c r="Q2465" t="s">
        <v>1823</v>
      </c>
      <c r="R2465" t="s">
        <v>7595</v>
      </c>
    </row>
    <row r="2466" spans="1:18" s="138" customFormat="1" ht="19.5" customHeight="1" x14ac:dyDescent="0.25">
      <c r="A2466" s="144" t="s">
        <v>7489</v>
      </c>
      <c r="B2466" s="144" t="s">
        <v>7490</v>
      </c>
      <c r="C2466" s="144"/>
      <c r="D2466" s="144" t="s">
        <v>1818</v>
      </c>
      <c r="E2466" s="144" t="s">
        <v>7580</v>
      </c>
      <c r="F2466" s="144"/>
      <c r="G2466" s="144" t="s">
        <v>7214</v>
      </c>
      <c r="H2466" s="144" t="s">
        <v>7213</v>
      </c>
      <c r="I2466" s="144"/>
      <c r="J2466" s="144"/>
      <c r="K2466" s="144" t="s">
        <v>7553</v>
      </c>
      <c r="L2466" s="144"/>
      <c r="M2466" s="144"/>
      <c r="N2466" s="145"/>
      <c r="O2466" s="146" t="b">
        <v>0</v>
      </c>
      <c r="P2466" s="144" t="s">
        <v>1822</v>
      </c>
      <c r="Q2466" t="s">
        <v>1823</v>
      </c>
      <c r="R2466" t="s">
        <v>7595</v>
      </c>
    </row>
    <row r="2467" spans="1:18" s="138" customFormat="1" ht="19.5" customHeight="1" x14ac:dyDescent="0.25">
      <c r="A2467" s="144" t="s">
        <v>7491</v>
      </c>
      <c r="B2467" s="144" t="s">
        <v>7492</v>
      </c>
      <c r="C2467" s="144"/>
      <c r="D2467" s="144" t="s">
        <v>1818</v>
      </c>
      <c r="E2467" s="144" t="s">
        <v>7580</v>
      </c>
      <c r="F2467" s="144"/>
      <c r="G2467" s="144" t="s">
        <v>7214</v>
      </c>
      <c r="H2467" s="144" t="s">
        <v>7213</v>
      </c>
      <c r="I2467" s="144"/>
      <c r="J2467" s="144"/>
      <c r="K2467" s="144" t="s">
        <v>7554</v>
      </c>
      <c r="L2467" s="144"/>
      <c r="M2467" s="144"/>
      <c r="N2467" s="145"/>
      <c r="O2467" s="146" t="b">
        <v>0</v>
      </c>
      <c r="P2467" s="144" t="s">
        <v>1822</v>
      </c>
      <c r="Q2467" t="s">
        <v>1823</v>
      </c>
      <c r="R2467" t="s">
        <v>7595</v>
      </c>
    </row>
    <row r="2468" spans="1:18" s="138" customFormat="1" ht="19.5" customHeight="1" x14ac:dyDescent="0.25">
      <c r="A2468" s="144" t="s">
        <v>7493</v>
      </c>
      <c r="B2468" s="144" t="s">
        <v>7494</v>
      </c>
      <c r="C2468" s="144"/>
      <c r="D2468" s="144" t="s">
        <v>1818</v>
      </c>
      <c r="E2468" s="144" t="s">
        <v>7580</v>
      </c>
      <c r="F2468" s="144"/>
      <c r="G2468" s="144" t="s">
        <v>7214</v>
      </c>
      <c r="H2468" s="144" t="s">
        <v>7213</v>
      </c>
      <c r="I2468" s="144"/>
      <c r="J2468" s="144"/>
      <c r="K2468" s="144" t="s">
        <v>7555</v>
      </c>
      <c r="L2468" s="144"/>
      <c r="M2468" s="144"/>
      <c r="N2468" s="145"/>
      <c r="O2468" s="146" t="b">
        <v>0</v>
      </c>
      <c r="P2468" s="144" t="s">
        <v>1822</v>
      </c>
      <c r="Q2468" t="s">
        <v>1823</v>
      </c>
      <c r="R2468" t="s">
        <v>7595</v>
      </c>
    </row>
    <row r="2469" spans="1:18" s="138" customFormat="1" ht="19.5" customHeight="1" x14ac:dyDescent="0.25">
      <c r="A2469" s="144" t="s">
        <v>7495</v>
      </c>
      <c r="B2469" s="144" t="s">
        <v>7496</v>
      </c>
      <c r="C2469" s="144"/>
      <c r="D2469" s="144" t="s">
        <v>1818</v>
      </c>
      <c r="E2469" s="144" t="s">
        <v>7580</v>
      </c>
      <c r="F2469" s="144"/>
      <c r="G2469" s="144" t="s">
        <v>7214</v>
      </c>
      <c r="H2469" s="144" t="s">
        <v>7213</v>
      </c>
      <c r="I2469" s="144"/>
      <c r="J2469" s="144"/>
      <c r="K2469" s="144" t="s">
        <v>7556</v>
      </c>
      <c r="L2469" s="144"/>
      <c r="M2469" s="144"/>
      <c r="N2469" s="145"/>
      <c r="O2469" s="146" t="b">
        <v>0</v>
      </c>
      <c r="P2469" s="144" t="s">
        <v>1822</v>
      </c>
      <c r="Q2469" t="s">
        <v>1823</v>
      </c>
      <c r="R2469" t="s">
        <v>7595</v>
      </c>
    </row>
    <row r="2470" spans="1:18" s="138" customFormat="1" ht="19.5" customHeight="1" x14ac:dyDescent="0.25">
      <c r="A2470" s="144" t="s">
        <v>7497</v>
      </c>
      <c r="B2470" s="144" t="s">
        <v>7498</v>
      </c>
      <c r="C2470" s="144"/>
      <c r="D2470" s="144" t="s">
        <v>1818</v>
      </c>
      <c r="E2470" s="144" t="s">
        <v>7590</v>
      </c>
      <c r="F2470" s="144"/>
      <c r="G2470" s="144" t="s">
        <v>7214</v>
      </c>
      <c r="H2470" s="144" t="s">
        <v>7213</v>
      </c>
      <c r="I2470" s="144"/>
      <c r="J2470" s="144"/>
      <c r="K2470" s="144" t="s">
        <v>7557</v>
      </c>
      <c r="L2470" s="144"/>
      <c r="M2470" s="144"/>
      <c r="N2470" s="145"/>
      <c r="O2470" s="146" t="b">
        <v>0</v>
      </c>
      <c r="P2470" s="144" t="s">
        <v>1822</v>
      </c>
      <c r="Q2470" t="s">
        <v>1823</v>
      </c>
      <c r="R2470" t="s">
        <v>7595</v>
      </c>
    </row>
    <row r="2471" spans="1:18" s="138" customFormat="1" ht="19.5" customHeight="1" x14ac:dyDescent="0.25">
      <c r="A2471" s="144" t="s">
        <v>7499</v>
      </c>
      <c r="B2471" s="144" t="s">
        <v>7500</v>
      </c>
      <c r="C2471" s="144"/>
      <c r="D2471" s="144" t="s">
        <v>1818</v>
      </c>
      <c r="E2471" s="144" t="s">
        <v>7588</v>
      </c>
      <c r="F2471" s="144"/>
      <c r="G2471" s="144" t="s">
        <v>7214</v>
      </c>
      <c r="H2471" s="144" t="s">
        <v>7213</v>
      </c>
      <c r="I2471" s="144"/>
      <c r="J2471" s="144"/>
      <c r="K2471" s="144" t="s">
        <v>7558</v>
      </c>
      <c r="L2471" s="144"/>
      <c r="M2471" s="144"/>
      <c r="N2471" s="145"/>
      <c r="O2471" s="146" t="b">
        <v>0</v>
      </c>
      <c r="P2471" s="144" t="s">
        <v>1822</v>
      </c>
      <c r="Q2471" t="s">
        <v>1823</v>
      </c>
      <c r="R2471" t="s">
        <v>7595</v>
      </c>
    </row>
    <row r="2472" spans="1:18" s="138" customFormat="1" ht="19.5" customHeight="1" x14ac:dyDescent="0.25">
      <c r="A2472" s="144" t="s">
        <v>7501</v>
      </c>
      <c r="B2472" s="144" t="s">
        <v>7502</v>
      </c>
      <c r="C2472" s="144"/>
      <c r="D2472" s="144" t="s">
        <v>1818</v>
      </c>
      <c r="E2472" s="144" t="s">
        <v>7585</v>
      </c>
      <c r="F2472" s="144"/>
      <c r="G2472" s="144" t="s">
        <v>7343</v>
      </c>
      <c r="H2472" s="144" t="s">
        <v>1785</v>
      </c>
      <c r="I2472" s="144"/>
      <c r="J2472" s="144"/>
      <c r="K2472" s="144" t="s">
        <v>7559</v>
      </c>
      <c r="L2472" s="144"/>
      <c r="M2472" s="144"/>
      <c r="N2472" s="145"/>
      <c r="O2472" s="146" t="b">
        <v>0</v>
      </c>
      <c r="P2472" s="144" t="s">
        <v>1822</v>
      </c>
      <c r="Q2472" t="s">
        <v>1823</v>
      </c>
      <c r="R2472" t="s">
        <v>7595</v>
      </c>
    </row>
    <row r="2473" spans="1:18" s="138" customFormat="1" ht="19.5" customHeight="1" x14ac:dyDescent="0.25">
      <c r="A2473" s="144" t="s">
        <v>7503</v>
      </c>
      <c r="B2473" s="144" t="s">
        <v>7504</v>
      </c>
      <c r="C2473" s="144"/>
      <c r="D2473" s="144" t="s">
        <v>1818</v>
      </c>
      <c r="E2473" s="144" t="s">
        <v>7589</v>
      </c>
      <c r="F2473" s="144"/>
      <c r="G2473" s="144" t="s">
        <v>7343</v>
      </c>
      <c r="H2473" s="144" t="s">
        <v>1785</v>
      </c>
      <c r="I2473" s="144"/>
      <c r="J2473" s="144"/>
      <c r="K2473" s="144" t="s">
        <v>7560</v>
      </c>
      <c r="L2473" s="144"/>
      <c r="M2473" s="144"/>
      <c r="N2473" s="145"/>
      <c r="O2473" s="146" t="b">
        <v>0</v>
      </c>
      <c r="P2473" s="144" t="s">
        <v>1822</v>
      </c>
      <c r="Q2473" t="s">
        <v>1823</v>
      </c>
      <c r="R2473" t="s">
        <v>7595</v>
      </c>
    </row>
    <row r="2474" spans="1:18" s="138" customFormat="1" ht="19.5" customHeight="1" x14ac:dyDescent="0.25">
      <c r="A2474" s="144" t="s">
        <v>7505</v>
      </c>
      <c r="B2474" s="144" t="s">
        <v>7506</v>
      </c>
      <c r="C2474" s="144"/>
      <c r="D2474" s="144" t="s">
        <v>1818</v>
      </c>
      <c r="E2474" s="144" t="s">
        <v>7589</v>
      </c>
      <c r="F2474" s="144"/>
      <c r="G2474" s="144" t="s">
        <v>7343</v>
      </c>
      <c r="H2474" s="144" t="s">
        <v>1785</v>
      </c>
      <c r="I2474" s="144"/>
      <c r="J2474" s="144"/>
      <c r="K2474" s="144" t="s">
        <v>7561</v>
      </c>
      <c r="L2474" s="144"/>
      <c r="M2474" s="144"/>
      <c r="N2474" s="145"/>
      <c r="O2474" s="146" t="b">
        <v>0</v>
      </c>
      <c r="P2474" s="144" t="s">
        <v>1822</v>
      </c>
      <c r="Q2474" t="s">
        <v>1823</v>
      </c>
      <c r="R2474" t="s">
        <v>7595</v>
      </c>
    </row>
    <row r="2475" spans="1:18" s="138" customFormat="1" ht="19.5" customHeight="1" x14ac:dyDescent="0.25">
      <c r="A2475" s="144" t="s">
        <v>7507</v>
      </c>
      <c r="B2475" s="144" t="s">
        <v>7508</v>
      </c>
      <c r="C2475" s="144"/>
      <c r="D2475" s="144" t="s">
        <v>1818</v>
      </c>
      <c r="E2475" s="144" t="s">
        <v>7590</v>
      </c>
      <c r="F2475" s="144"/>
      <c r="G2475" s="144" t="s">
        <v>7214</v>
      </c>
      <c r="H2475" s="144" t="s">
        <v>7213</v>
      </c>
      <c r="I2475" s="144"/>
      <c r="J2475" s="144"/>
      <c r="K2475" s="144" t="s">
        <v>7562</v>
      </c>
      <c r="L2475" s="144"/>
      <c r="M2475" s="144"/>
      <c r="N2475" s="145"/>
      <c r="O2475" s="146" t="b">
        <v>0</v>
      </c>
      <c r="P2475" s="144" t="s">
        <v>1822</v>
      </c>
      <c r="Q2475" t="s">
        <v>1823</v>
      </c>
      <c r="R2475" t="s">
        <v>7288</v>
      </c>
    </row>
    <row r="2476" spans="1:18" s="138" customFormat="1" ht="19.5" customHeight="1" x14ac:dyDescent="0.25">
      <c r="A2476" s="144" t="s">
        <v>11242</v>
      </c>
      <c r="B2476" s="144" t="s">
        <v>7510</v>
      </c>
      <c r="C2476" s="144"/>
      <c r="D2476" s="144" t="s">
        <v>1818</v>
      </c>
      <c r="E2476" s="144" t="s">
        <v>7591</v>
      </c>
      <c r="F2476" s="144"/>
      <c r="G2476" s="144" t="s">
        <v>7343</v>
      </c>
      <c r="H2476" s="144" t="s">
        <v>1785</v>
      </c>
      <c r="I2476" s="144"/>
      <c r="J2476" s="144"/>
      <c r="K2476" s="144" t="s">
        <v>7563</v>
      </c>
      <c r="L2476" s="144"/>
      <c r="M2476" s="144"/>
      <c r="N2476" s="145"/>
      <c r="O2476" s="146" t="b">
        <v>0</v>
      </c>
      <c r="P2476" s="144" t="s">
        <v>1822</v>
      </c>
      <c r="Q2476" t="s">
        <v>1823</v>
      </c>
      <c r="R2476" t="s">
        <v>7603</v>
      </c>
    </row>
    <row r="2477" spans="1:18" s="138" customFormat="1" ht="19.5" customHeight="1" x14ac:dyDescent="0.25">
      <c r="A2477" s="144" t="e">
        <v>#N/A</v>
      </c>
      <c r="B2477" s="144" t="s">
        <v>7512</v>
      </c>
      <c r="C2477" s="144"/>
      <c r="D2477" s="144" t="s">
        <v>7593</v>
      </c>
      <c r="E2477" s="144" t="s">
        <v>7592</v>
      </c>
      <c r="F2477" s="144"/>
      <c r="G2477" s="144" t="s">
        <v>7228</v>
      </c>
      <c r="H2477" s="144" t="s">
        <v>7229</v>
      </c>
      <c r="I2477" s="144"/>
      <c r="J2477" s="144"/>
      <c r="K2477" s="144" t="s">
        <v>7564</v>
      </c>
      <c r="L2477" s="144"/>
      <c r="M2477" s="144"/>
      <c r="N2477" s="145"/>
      <c r="O2477" s="146" t="b">
        <v>0</v>
      </c>
      <c r="P2477" s="144" t="s">
        <v>1822</v>
      </c>
      <c r="Q2477" t="s">
        <v>1823</v>
      </c>
      <c r="R2477" t="s">
        <v>550</v>
      </c>
    </row>
    <row r="2478" spans="1:18" x14ac:dyDescent="0.25">
      <c r="A2478" s="144" t="s">
        <v>7596</v>
      </c>
      <c r="B2478" s="144" t="s">
        <v>7597</v>
      </c>
      <c r="C2478" s="144"/>
      <c r="D2478" s="144" t="s">
        <v>1818</v>
      </c>
      <c r="E2478" s="144" t="s">
        <v>7567</v>
      </c>
      <c r="F2478" s="144"/>
      <c r="G2478" s="144" t="s">
        <v>7218</v>
      </c>
      <c r="H2478" s="144" t="s">
        <v>7598</v>
      </c>
      <c r="I2478" s="144"/>
      <c r="J2478" s="144"/>
      <c r="K2478" s="144" t="s">
        <v>7599</v>
      </c>
      <c r="L2478" s="144"/>
      <c r="M2478" s="144"/>
      <c r="N2478" s="145">
        <v>60</v>
      </c>
      <c r="O2478" s="146" t="b">
        <v>0</v>
      </c>
      <c r="P2478" s="144" t="s">
        <v>1822</v>
      </c>
      <c r="Q2478" t="s">
        <v>1823</v>
      </c>
      <c r="R2478" t="s">
        <v>630</v>
      </c>
    </row>
    <row r="2479" spans="1:18" x14ac:dyDescent="0.25">
      <c r="A2479" s="144" t="e">
        <v>#N/A</v>
      </c>
      <c r="B2479" s="144" t="s">
        <v>7600</v>
      </c>
      <c r="C2479" s="144"/>
      <c r="D2479" s="144" t="s">
        <v>1818</v>
      </c>
      <c r="E2479" s="144" t="s">
        <v>7601</v>
      </c>
      <c r="F2479" s="144"/>
      <c r="G2479" s="144" t="s">
        <v>7218</v>
      </c>
      <c r="H2479" s="144" t="s">
        <v>7598</v>
      </c>
      <c r="I2479" s="144"/>
      <c r="J2479" s="144"/>
      <c r="K2479" s="144" t="s">
        <v>7602</v>
      </c>
      <c r="L2479" s="144"/>
      <c r="M2479" s="144"/>
      <c r="N2479" s="145">
        <v>60</v>
      </c>
      <c r="O2479" s="146" t="b">
        <v>0</v>
      </c>
      <c r="P2479" s="144" t="s">
        <v>1822</v>
      </c>
      <c r="Q2479" t="s">
        <v>1823</v>
      </c>
      <c r="R2479" t="s">
        <v>630</v>
      </c>
    </row>
    <row r="2480" spans="1:18" x14ac:dyDescent="0.25">
      <c r="A2480" s="144" t="s">
        <v>7604</v>
      </c>
      <c r="B2480" s="144" t="s">
        <v>7605</v>
      </c>
      <c r="C2480" s="144"/>
      <c r="D2480" s="144" t="s">
        <v>1818</v>
      </c>
      <c r="E2480" s="144" t="s">
        <v>7606</v>
      </c>
      <c r="F2480" s="144"/>
      <c r="G2480" s="144" t="s">
        <v>7343</v>
      </c>
      <c r="H2480" s="144" t="s">
        <v>1785</v>
      </c>
      <c r="I2480" s="144"/>
      <c r="J2480" s="144"/>
      <c r="K2480" s="144" t="s">
        <v>7607</v>
      </c>
      <c r="L2480" s="144"/>
      <c r="M2480" s="144"/>
      <c r="N2480" s="145"/>
      <c r="O2480" s="146" t="b">
        <v>0</v>
      </c>
      <c r="P2480" s="144" t="s">
        <v>1822</v>
      </c>
      <c r="Q2480" t="s">
        <v>1823</v>
      </c>
      <c r="R2480" t="s">
        <v>575</v>
      </c>
    </row>
    <row r="2481" spans="1:18" x14ac:dyDescent="0.25">
      <c r="A2481" s="144" t="s">
        <v>7608</v>
      </c>
      <c r="B2481" s="144" t="s">
        <v>7609</v>
      </c>
      <c r="C2481" s="144"/>
      <c r="D2481" s="144" t="s">
        <v>1818</v>
      </c>
      <c r="E2481" s="144" t="s">
        <v>7571</v>
      </c>
      <c r="F2481" s="144"/>
      <c r="G2481" s="144" t="s">
        <v>7233</v>
      </c>
      <c r="H2481" s="144" t="s">
        <v>7365</v>
      </c>
      <c r="I2481" s="144"/>
      <c r="J2481" s="144"/>
      <c r="K2481" s="144" t="s">
        <v>7610</v>
      </c>
      <c r="L2481" s="144"/>
      <c r="M2481" s="144"/>
      <c r="N2481" s="145">
        <v>60</v>
      </c>
      <c r="O2481" s="146" t="b">
        <v>0</v>
      </c>
      <c r="P2481" s="144" t="s">
        <v>1822</v>
      </c>
      <c r="Q2481" t="s">
        <v>1823</v>
      </c>
      <c r="R2481" t="s">
        <v>630</v>
      </c>
    </row>
    <row r="2482" spans="1:18" x14ac:dyDescent="0.25">
      <c r="A2482" s="144" t="s">
        <v>7611</v>
      </c>
      <c r="B2482" s="144" t="s">
        <v>7612</v>
      </c>
      <c r="C2482" s="144"/>
      <c r="D2482" s="144" t="s">
        <v>1818</v>
      </c>
      <c r="E2482" s="144" t="s">
        <v>7613</v>
      </c>
      <c r="F2482" s="144"/>
      <c r="G2482" s="144" t="s">
        <v>7248</v>
      </c>
      <c r="H2482" s="144" t="s">
        <v>7249</v>
      </c>
      <c r="I2482" s="144"/>
      <c r="J2482" s="144"/>
      <c r="K2482" s="144" t="s">
        <v>7614</v>
      </c>
      <c r="L2482" s="144"/>
      <c r="M2482" s="144"/>
      <c r="N2482" s="145">
        <v>60</v>
      </c>
      <c r="O2482" s="146" t="b">
        <v>0</v>
      </c>
      <c r="P2482" s="144" t="s">
        <v>1822</v>
      </c>
      <c r="Q2482" t="s">
        <v>1823</v>
      </c>
      <c r="R2482" t="s">
        <v>630</v>
      </c>
    </row>
    <row r="2483" spans="1:18" x14ac:dyDescent="0.25">
      <c r="A2483" s="144" t="s">
        <v>7615</v>
      </c>
      <c r="B2483" s="144" t="s">
        <v>7616</v>
      </c>
      <c r="C2483" s="144"/>
      <c r="D2483" s="144" t="s">
        <v>1818</v>
      </c>
      <c r="E2483" s="144" t="s">
        <v>7587</v>
      </c>
      <c r="F2483" s="144"/>
      <c r="G2483" s="144" t="s">
        <v>7214</v>
      </c>
      <c r="H2483" s="144" t="s">
        <v>7213</v>
      </c>
      <c r="I2483" s="144"/>
      <c r="J2483" s="144"/>
      <c r="K2483" s="144" t="s">
        <v>7617</v>
      </c>
      <c r="L2483" s="144"/>
      <c r="M2483" s="144"/>
      <c r="N2483" s="145">
        <v>1</v>
      </c>
      <c r="O2483" s="146" t="b">
        <v>0</v>
      </c>
      <c r="P2483" s="144" t="s">
        <v>1822</v>
      </c>
      <c r="Q2483" t="s">
        <v>1823</v>
      </c>
      <c r="R2483" s="112" t="s">
        <v>7680</v>
      </c>
    </row>
    <row r="2484" spans="1:18" x14ac:dyDescent="0.25">
      <c r="A2484" s="144" t="s">
        <v>7618</v>
      </c>
      <c r="B2484" s="144" t="s">
        <v>7619</v>
      </c>
      <c r="C2484" s="144"/>
      <c r="D2484" s="144" t="s">
        <v>1818</v>
      </c>
      <c r="E2484" s="144" t="s">
        <v>7620</v>
      </c>
      <c r="F2484" s="144"/>
      <c r="G2484" s="144" t="s">
        <v>7248</v>
      </c>
      <c r="H2484" s="144" t="s">
        <v>7249</v>
      </c>
      <c r="I2484" s="144"/>
      <c r="J2484" s="144"/>
      <c r="K2484" s="144" t="s">
        <v>7621</v>
      </c>
      <c r="L2484" s="144"/>
      <c r="M2484" s="144"/>
      <c r="N2484" s="145">
        <v>60</v>
      </c>
      <c r="O2484" s="146" t="b">
        <v>0</v>
      </c>
      <c r="P2484" s="144" t="s">
        <v>1822</v>
      </c>
      <c r="Q2484" t="s">
        <v>1823</v>
      </c>
      <c r="R2484" t="s">
        <v>630</v>
      </c>
    </row>
    <row r="2485" spans="1:18" x14ac:dyDescent="0.25">
      <c r="A2485" s="144" t="s">
        <v>7622</v>
      </c>
      <c r="B2485" s="144" t="s">
        <v>7623</v>
      </c>
      <c r="C2485" s="144"/>
      <c r="D2485" s="144" t="s">
        <v>1818</v>
      </c>
      <c r="E2485" s="144" t="s">
        <v>7624</v>
      </c>
      <c r="F2485" s="144"/>
      <c r="G2485" s="144" t="s">
        <v>7248</v>
      </c>
      <c r="H2485" s="144" t="s">
        <v>7249</v>
      </c>
      <c r="I2485" s="144"/>
      <c r="J2485" s="144"/>
      <c r="K2485" s="144" t="s">
        <v>7625</v>
      </c>
      <c r="L2485" s="144"/>
      <c r="M2485" s="144"/>
      <c r="N2485" s="145">
        <v>60</v>
      </c>
      <c r="O2485" s="146" t="b">
        <v>0</v>
      </c>
      <c r="P2485" s="144" t="s">
        <v>1822</v>
      </c>
      <c r="Q2485" t="s">
        <v>1823</v>
      </c>
      <c r="R2485" t="s">
        <v>630</v>
      </c>
    </row>
    <row r="2486" spans="1:18" x14ac:dyDescent="0.25">
      <c r="A2486" s="144" t="s">
        <v>7626</v>
      </c>
      <c r="B2486" s="144" t="s">
        <v>7627</v>
      </c>
      <c r="C2486" s="144"/>
      <c r="D2486" s="144" t="s">
        <v>1818</v>
      </c>
      <c r="E2486" s="144" t="s">
        <v>7567</v>
      </c>
      <c r="F2486" s="144"/>
      <c r="G2486" s="144" t="s">
        <v>7218</v>
      </c>
      <c r="H2486" s="144" t="s">
        <v>7598</v>
      </c>
      <c r="I2486" s="144"/>
      <c r="J2486" s="144"/>
      <c r="K2486" s="144" t="s">
        <v>7628</v>
      </c>
      <c r="L2486" s="144"/>
      <c r="M2486" s="144"/>
      <c r="N2486" s="145">
        <v>60</v>
      </c>
      <c r="O2486" s="146" t="b">
        <v>0</v>
      </c>
      <c r="P2486" s="144" t="s">
        <v>1822</v>
      </c>
      <c r="Q2486" t="s">
        <v>1823</v>
      </c>
      <c r="R2486" t="s">
        <v>630</v>
      </c>
    </row>
    <row r="2487" spans="1:18" x14ac:dyDescent="0.25">
      <c r="A2487" s="144" t="s">
        <v>7629</v>
      </c>
      <c r="B2487" s="144" t="s">
        <v>7630</v>
      </c>
      <c r="C2487" s="144"/>
      <c r="D2487" s="144" t="s">
        <v>1818</v>
      </c>
      <c r="E2487" s="144" t="s">
        <v>7572</v>
      </c>
      <c r="F2487" s="144"/>
      <c r="G2487" s="144" t="s">
        <v>7343</v>
      </c>
      <c r="H2487" s="144" t="s">
        <v>1785</v>
      </c>
      <c r="I2487" s="144"/>
      <c r="J2487" s="144"/>
      <c r="K2487" s="144" t="s">
        <v>7631</v>
      </c>
      <c r="L2487" s="144"/>
      <c r="M2487" s="144"/>
      <c r="N2487" s="145">
        <v>46</v>
      </c>
      <c r="O2487" s="146" t="b">
        <v>0</v>
      </c>
      <c r="P2487" s="144" t="s">
        <v>1822</v>
      </c>
      <c r="Q2487" t="s">
        <v>1823</v>
      </c>
      <c r="R2487" t="s">
        <v>626</v>
      </c>
    </row>
    <row r="2488" spans="1:18" x14ac:dyDescent="0.25">
      <c r="A2488" s="144" t="s">
        <v>7632</v>
      </c>
      <c r="B2488" s="144" t="s">
        <v>7633</v>
      </c>
      <c r="C2488" s="144"/>
      <c r="D2488" s="144" t="s">
        <v>1818</v>
      </c>
      <c r="E2488" s="144" t="s">
        <v>7634</v>
      </c>
      <c r="F2488" s="144"/>
      <c r="G2488" s="144" t="s">
        <v>7233</v>
      </c>
      <c r="H2488" s="144" t="s">
        <v>7365</v>
      </c>
      <c r="I2488" s="144"/>
      <c r="J2488" s="144"/>
      <c r="K2488" s="144" t="s">
        <v>7635</v>
      </c>
      <c r="L2488" s="144"/>
      <c r="M2488" s="144"/>
      <c r="N2488" s="145">
        <v>60</v>
      </c>
      <c r="O2488" s="146" t="b">
        <v>0</v>
      </c>
      <c r="P2488" s="144" t="s">
        <v>1822</v>
      </c>
      <c r="Q2488" t="s">
        <v>1823</v>
      </c>
      <c r="R2488" t="s">
        <v>630</v>
      </c>
    </row>
    <row r="2489" spans="1:18" x14ac:dyDescent="0.25">
      <c r="A2489" s="144" t="s">
        <v>7636</v>
      </c>
      <c r="B2489" s="144" t="s">
        <v>7637</v>
      </c>
      <c r="C2489" s="144"/>
      <c r="D2489" s="144" t="s">
        <v>1818</v>
      </c>
      <c r="E2489" s="144" t="s">
        <v>7587</v>
      </c>
      <c r="F2489" s="144"/>
      <c r="G2489" s="144" t="s">
        <v>7214</v>
      </c>
      <c r="H2489" s="144" t="s">
        <v>7213</v>
      </c>
      <c r="I2489" s="144"/>
      <c r="J2489" s="144"/>
      <c r="K2489" s="144" t="s">
        <v>7638</v>
      </c>
      <c r="L2489" s="144"/>
      <c r="M2489" s="144"/>
      <c r="N2489" s="145">
        <v>1</v>
      </c>
      <c r="O2489" s="146" t="b">
        <v>0</v>
      </c>
      <c r="P2489" s="144" t="s">
        <v>1822</v>
      </c>
      <c r="Q2489" t="s">
        <v>1823</v>
      </c>
      <c r="R2489" s="112" t="s">
        <v>7680</v>
      </c>
    </row>
    <row r="2490" spans="1:18" x14ac:dyDescent="0.25">
      <c r="A2490" s="144" t="s">
        <v>7442</v>
      </c>
      <c r="B2490" s="144" t="s">
        <v>7678</v>
      </c>
      <c r="C2490" s="144"/>
      <c r="D2490" s="144" t="s">
        <v>1818</v>
      </c>
      <c r="E2490" s="144" t="s">
        <v>7679</v>
      </c>
      <c r="F2490" s="144"/>
      <c r="G2490" s="144" t="s">
        <v>7214</v>
      </c>
      <c r="H2490" s="144" t="s">
        <v>7213</v>
      </c>
      <c r="I2490" s="144"/>
      <c r="J2490" s="144"/>
      <c r="K2490" s="144" t="s">
        <v>7638</v>
      </c>
      <c r="L2490" s="144"/>
      <c r="M2490" s="144"/>
      <c r="N2490" s="145"/>
      <c r="O2490" s="146"/>
      <c r="P2490" s="144" t="s">
        <v>1822</v>
      </c>
      <c r="Q2490" t="s">
        <v>1823</v>
      </c>
      <c r="R2490" t="s">
        <v>7595</v>
      </c>
    </row>
    <row r="2491" spans="1:18" x14ac:dyDescent="0.25">
      <c r="A2491" s="151" t="s">
        <v>7681</v>
      </c>
      <c r="B2491" s="113" t="s">
        <v>7682</v>
      </c>
      <c r="C2491" s="151"/>
      <c r="D2491" s="148" t="s">
        <v>1818</v>
      </c>
      <c r="E2491" s="151" t="s">
        <v>7683</v>
      </c>
      <c r="F2491" s="151"/>
      <c r="G2491" s="151" t="s">
        <v>7233</v>
      </c>
      <c r="H2491" s="151" t="s">
        <v>7365</v>
      </c>
      <c r="I2491" s="151"/>
      <c r="J2491" s="150"/>
      <c r="K2491" s="147" t="s">
        <v>7684</v>
      </c>
      <c r="L2491" s="150"/>
      <c r="M2491" s="150"/>
      <c r="N2491" s="145">
        <v>60</v>
      </c>
      <c r="O2491" s="146" t="b">
        <v>0</v>
      </c>
      <c r="P2491" s="144" t="s">
        <v>1822</v>
      </c>
      <c r="Q2491" t="s">
        <v>1823</v>
      </c>
      <c r="R2491" t="s">
        <v>630</v>
      </c>
    </row>
    <row r="2492" spans="1:18" x14ac:dyDescent="0.25">
      <c r="A2492" s="151" t="s">
        <v>7685</v>
      </c>
      <c r="B2492" s="151" t="s">
        <v>7686</v>
      </c>
      <c r="C2492" s="151"/>
      <c r="D2492" s="148" t="s">
        <v>1818</v>
      </c>
      <c r="E2492" s="151" t="s">
        <v>7585</v>
      </c>
      <c r="F2492" s="151"/>
      <c r="G2492" s="148" t="s">
        <v>7248</v>
      </c>
      <c r="H2492" s="148" t="s">
        <v>7249</v>
      </c>
      <c r="I2492" s="151"/>
      <c r="J2492" s="151"/>
      <c r="K2492" t="s">
        <v>7687</v>
      </c>
      <c r="L2492" s="150"/>
      <c r="M2492" s="150"/>
      <c r="N2492" s="145">
        <v>60</v>
      </c>
      <c r="O2492" s="146" t="b">
        <v>0</v>
      </c>
      <c r="P2492" s="144" t="s">
        <v>1822</v>
      </c>
      <c r="Q2492" t="s">
        <v>1823</v>
      </c>
      <c r="R2492" t="s">
        <v>630</v>
      </c>
    </row>
    <row r="2493" spans="1:18" x14ac:dyDescent="0.25">
      <c r="A2493" s="151" t="s">
        <v>7688</v>
      </c>
      <c r="B2493" s="151" t="s">
        <v>7689</v>
      </c>
      <c r="C2493" s="151"/>
      <c r="D2493" s="148" t="s">
        <v>1818</v>
      </c>
      <c r="E2493" s="151" t="s">
        <v>7690</v>
      </c>
      <c r="F2493" s="151"/>
      <c r="G2493" s="151" t="s">
        <v>7233</v>
      </c>
      <c r="H2493" s="151" t="s">
        <v>7365</v>
      </c>
      <c r="I2493" s="151"/>
      <c r="J2493" s="150"/>
      <c r="K2493" s="149" t="s">
        <v>7691</v>
      </c>
      <c r="L2493" s="150"/>
      <c r="M2493" s="150"/>
      <c r="N2493" s="145">
        <v>60</v>
      </c>
      <c r="O2493" s="146" t="b">
        <v>0</v>
      </c>
      <c r="P2493" s="144" t="s">
        <v>1822</v>
      </c>
      <c r="Q2493" t="s">
        <v>1823</v>
      </c>
      <c r="R2493" t="s">
        <v>630</v>
      </c>
    </row>
    <row r="2494" spans="1:18" x14ac:dyDescent="0.25">
      <c r="A2494" s="151" t="s">
        <v>7692</v>
      </c>
      <c r="B2494" s="113" t="s">
        <v>7693</v>
      </c>
      <c r="C2494" s="151"/>
      <c r="D2494" s="148" t="s">
        <v>1818</v>
      </c>
      <c r="E2494" s="151" t="s">
        <v>7576</v>
      </c>
      <c r="F2494" s="151"/>
      <c r="G2494" s="151" t="s">
        <v>7248</v>
      </c>
      <c r="H2494" s="148" t="s">
        <v>7249</v>
      </c>
      <c r="I2494" s="151"/>
      <c r="J2494" s="150"/>
      <c r="K2494" t="s">
        <v>7694</v>
      </c>
      <c r="L2494" s="150"/>
      <c r="M2494" s="150"/>
      <c r="N2494" s="145">
        <v>60</v>
      </c>
      <c r="O2494" s="146" t="b">
        <v>0</v>
      </c>
      <c r="P2494" s="144" t="s">
        <v>1822</v>
      </c>
      <c r="Q2494" t="s">
        <v>1823</v>
      </c>
      <c r="R2494" t="s">
        <v>630</v>
      </c>
    </row>
    <row r="2495" spans="1:18" x14ac:dyDescent="0.25">
      <c r="A2495" s="151" t="s">
        <v>12061</v>
      </c>
      <c r="B2495" s="151" t="s">
        <v>7697</v>
      </c>
      <c r="C2495" s="151"/>
      <c r="D2495" s="148" t="s">
        <v>1818</v>
      </c>
      <c r="E2495" s="151" t="s">
        <v>7698</v>
      </c>
      <c r="F2495" s="151"/>
      <c r="G2495" s="151" t="s">
        <v>7343</v>
      </c>
      <c r="H2495" s="151" t="s">
        <v>7699</v>
      </c>
      <c r="I2495" s="151"/>
      <c r="J2495" s="150"/>
      <c r="K2495" t="s">
        <v>7700</v>
      </c>
      <c r="L2495" s="150"/>
      <c r="M2495" s="150"/>
      <c r="N2495" s="145">
        <v>60</v>
      </c>
      <c r="O2495" s="146" t="b">
        <v>0</v>
      </c>
      <c r="P2495" s="144" t="s">
        <v>1822</v>
      </c>
      <c r="Q2495" t="s">
        <v>1823</v>
      </c>
      <c r="R2495" s="150" t="s">
        <v>7701</v>
      </c>
    </row>
    <row r="2496" spans="1:18" x14ac:dyDescent="0.25">
      <c r="A2496" s="151" t="s">
        <v>7702</v>
      </c>
      <c r="B2496" s="113" t="s">
        <v>7703</v>
      </c>
      <c r="C2496" s="151"/>
      <c r="D2496" s="148" t="s">
        <v>1818</v>
      </c>
      <c r="E2496" s="151" t="s">
        <v>7698</v>
      </c>
      <c r="F2496" s="151"/>
      <c r="G2496" s="148" t="s">
        <v>7218</v>
      </c>
      <c r="H2496" s="148" t="s">
        <v>7598</v>
      </c>
      <c r="I2496" s="151"/>
      <c r="J2496" s="150"/>
      <c r="K2496" t="s">
        <v>7704</v>
      </c>
      <c r="L2496" s="150"/>
      <c r="M2496" s="150"/>
      <c r="N2496" s="145">
        <v>60</v>
      </c>
      <c r="O2496" s="146" t="b">
        <v>0</v>
      </c>
      <c r="P2496" s="144" t="s">
        <v>1822</v>
      </c>
      <c r="Q2496" t="s">
        <v>1823</v>
      </c>
      <c r="R2496" t="s">
        <v>630</v>
      </c>
    </row>
    <row r="2497" spans="1:18" x14ac:dyDescent="0.25">
      <c r="A2497" s="151" t="s">
        <v>11517</v>
      </c>
      <c r="B2497" t="s">
        <v>7706</v>
      </c>
      <c r="C2497" s="151"/>
      <c r="D2497" s="148" t="s">
        <v>1818</v>
      </c>
      <c r="E2497" s="151" t="s">
        <v>7575</v>
      </c>
      <c r="F2497" s="151"/>
      <c r="G2497" s="151" t="s">
        <v>7343</v>
      </c>
      <c r="H2497" s="151" t="s">
        <v>7699</v>
      </c>
      <c r="I2497" s="151"/>
      <c r="J2497" s="151"/>
      <c r="K2497" t="s">
        <v>7707</v>
      </c>
      <c r="L2497" s="150"/>
      <c r="M2497" s="150"/>
      <c r="N2497" s="150"/>
      <c r="O2497" s="146" t="b">
        <v>0</v>
      </c>
      <c r="P2497" s="144" t="s">
        <v>1822</v>
      </c>
      <c r="Q2497" t="s">
        <v>1823</v>
      </c>
      <c r="R2497" t="s">
        <v>4780</v>
      </c>
    </row>
    <row r="2498" spans="1:18" x14ac:dyDescent="0.25">
      <c r="A2498" s="151" t="s">
        <v>7708</v>
      </c>
      <c r="B2498" t="s">
        <v>7709</v>
      </c>
      <c r="C2498" s="151"/>
      <c r="D2498" s="148" t="s">
        <v>1818</v>
      </c>
      <c r="E2498" s="144" t="s">
        <v>7567</v>
      </c>
      <c r="F2498" s="144"/>
      <c r="G2498" s="144" t="s">
        <v>7218</v>
      </c>
      <c r="H2498" s="144" t="s">
        <v>7598</v>
      </c>
      <c r="I2498" s="150"/>
      <c r="J2498" s="150"/>
      <c r="K2498" t="s">
        <v>7710</v>
      </c>
      <c r="L2498" s="150"/>
      <c r="M2498" s="150"/>
      <c r="N2498" s="145">
        <v>60</v>
      </c>
      <c r="O2498" s="146" t="b">
        <v>0</v>
      </c>
      <c r="P2498" s="144" t="s">
        <v>1822</v>
      </c>
      <c r="Q2498" t="s">
        <v>1823</v>
      </c>
      <c r="R2498" t="s">
        <v>630</v>
      </c>
    </row>
    <row r="2499" spans="1:18" x14ac:dyDescent="0.25">
      <c r="A2499" s="151" t="e">
        <v>#N/A</v>
      </c>
      <c r="B2499" t="s">
        <v>7712</v>
      </c>
      <c r="C2499" s="151"/>
      <c r="D2499" s="148" t="s">
        <v>1818</v>
      </c>
      <c r="E2499" s="151" t="s">
        <v>7690</v>
      </c>
      <c r="F2499" s="151"/>
      <c r="G2499" s="151" t="s">
        <v>7233</v>
      </c>
      <c r="H2499" s="144" t="s">
        <v>7365</v>
      </c>
      <c r="I2499" s="151"/>
      <c r="J2499" s="150"/>
      <c r="K2499" t="s">
        <v>7713</v>
      </c>
      <c r="L2499" s="150"/>
      <c r="M2499" s="150"/>
      <c r="N2499" s="145">
        <v>60</v>
      </c>
      <c r="O2499" s="146" t="b">
        <v>0</v>
      </c>
      <c r="P2499" s="144" t="s">
        <v>1822</v>
      </c>
      <c r="Q2499" t="s">
        <v>1823</v>
      </c>
      <c r="R2499" t="s">
        <v>630</v>
      </c>
    </row>
    <row r="2500" spans="1:18" x14ac:dyDescent="0.25">
      <c r="A2500" s="151" t="s">
        <v>7714</v>
      </c>
      <c r="B2500" t="s">
        <v>7715</v>
      </c>
      <c r="C2500" s="151"/>
      <c r="D2500" s="148" t="s">
        <v>1818</v>
      </c>
      <c r="E2500" s="151" t="s">
        <v>7571</v>
      </c>
      <c r="F2500" s="151"/>
      <c r="G2500" s="151" t="s">
        <v>7233</v>
      </c>
      <c r="H2500" s="144" t="s">
        <v>7365</v>
      </c>
      <c r="I2500" s="150"/>
      <c r="J2500" s="150"/>
      <c r="K2500" t="s">
        <v>7716</v>
      </c>
      <c r="L2500" s="150"/>
      <c r="M2500" s="150"/>
      <c r="N2500" s="145">
        <v>60</v>
      </c>
      <c r="O2500" s="146" t="b">
        <v>0</v>
      </c>
      <c r="P2500" s="144" t="s">
        <v>1822</v>
      </c>
      <c r="Q2500" t="s">
        <v>1823</v>
      </c>
      <c r="R2500" t="s">
        <v>630</v>
      </c>
    </row>
    <row r="2501" spans="1:18" x14ac:dyDescent="0.25">
      <c r="A2501" s="151" t="s">
        <v>7717</v>
      </c>
      <c r="B2501" t="s">
        <v>7718</v>
      </c>
      <c r="C2501" s="151"/>
      <c r="D2501" s="148" t="s">
        <v>1818</v>
      </c>
      <c r="E2501" s="151" t="s">
        <v>7719</v>
      </c>
      <c r="F2501" s="151"/>
      <c r="G2501" s="151" t="s">
        <v>7233</v>
      </c>
      <c r="H2501" s="144" t="s">
        <v>7365</v>
      </c>
      <c r="I2501" s="151"/>
      <c r="J2501" s="150"/>
      <c r="K2501" t="s">
        <v>7720</v>
      </c>
      <c r="L2501" s="150"/>
      <c r="M2501" s="150"/>
      <c r="N2501" s="145">
        <v>60</v>
      </c>
      <c r="O2501" s="146" t="b">
        <v>0</v>
      </c>
      <c r="P2501" s="144" t="s">
        <v>1822</v>
      </c>
      <c r="Q2501" t="s">
        <v>1823</v>
      </c>
      <c r="R2501" t="s">
        <v>630</v>
      </c>
    </row>
    <row r="2502" spans="1:18" x14ac:dyDescent="0.25">
      <c r="A2502" s="151" t="s">
        <v>7721</v>
      </c>
      <c r="B2502" s="113" t="s">
        <v>7722</v>
      </c>
      <c r="C2502" s="151"/>
      <c r="D2502" s="148" t="s">
        <v>1818</v>
      </c>
      <c r="E2502" s="151" t="s">
        <v>7723</v>
      </c>
      <c r="F2502" s="151"/>
      <c r="G2502" s="151" t="s">
        <v>7233</v>
      </c>
      <c r="H2502" s="148" t="s">
        <v>7365</v>
      </c>
      <c r="I2502" s="151"/>
      <c r="J2502" s="150"/>
      <c r="K2502" t="s">
        <v>7724</v>
      </c>
      <c r="L2502" s="150"/>
      <c r="M2502" s="150"/>
      <c r="N2502" s="145">
        <v>60</v>
      </c>
      <c r="O2502" s="146" t="b">
        <v>0</v>
      </c>
      <c r="P2502" s="144" t="s">
        <v>1822</v>
      </c>
      <c r="Q2502" t="s">
        <v>1823</v>
      </c>
      <c r="R2502" t="s">
        <v>630</v>
      </c>
    </row>
    <row r="2503" spans="1:18" x14ac:dyDescent="0.25">
      <c r="A2503" s="151" t="s">
        <v>7725</v>
      </c>
      <c r="B2503" t="s">
        <v>7726</v>
      </c>
      <c r="C2503" s="151"/>
      <c r="D2503" s="148" t="s">
        <v>1818</v>
      </c>
      <c r="E2503" s="151" t="s">
        <v>7727</v>
      </c>
      <c r="F2503" s="151"/>
      <c r="G2503" s="151" t="s">
        <v>7248</v>
      </c>
      <c r="H2503" s="148" t="s">
        <v>7249</v>
      </c>
      <c r="I2503" s="150"/>
      <c r="J2503" s="150"/>
      <c r="K2503" t="s">
        <v>7728</v>
      </c>
      <c r="L2503" s="150"/>
      <c r="M2503" s="150"/>
      <c r="N2503" s="145">
        <v>60</v>
      </c>
      <c r="O2503" s="146" t="b">
        <v>0</v>
      </c>
      <c r="P2503" s="144" t="s">
        <v>1822</v>
      </c>
      <c r="Q2503" t="s">
        <v>1823</v>
      </c>
      <c r="R2503" t="s">
        <v>630</v>
      </c>
    </row>
    <row r="2504" spans="1:18" x14ac:dyDescent="0.25">
      <c r="A2504" s="151" t="s">
        <v>11149</v>
      </c>
      <c r="B2504" s="151" t="s">
        <v>7730</v>
      </c>
      <c r="C2504" s="151"/>
      <c r="D2504" s="148" t="s">
        <v>1818</v>
      </c>
      <c r="E2504" s="151" t="s">
        <v>7585</v>
      </c>
      <c r="F2504" s="151"/>
      <c r="G2504" s="151" t="s">
        <v>7343</v>
      </c>
      <c r="H2504" s="151" t="s">
        <v>7699</v>
      </c>
      <c r="I2504" s="151"/>
      <c r="J2504" s="151"/>
      <c r="K2504" s="113" t="s">
        <v>7731</v>
      </c>
      <c r="L2504" s="151"/>
      <c r="M2504" s="151"/>
      <c r="N2504" s="151"/>
      <c r="O2504" s="152" t="b">
        <v>0</v>
      </c>
      <c r="P2504" s="144" t="s">
        <v>1822</v>
      </c>
      <c r="Q2504" t="s">
        <v>1823</v>
      </c>
      <c r="R2504" s="150" t="s">
        <v>7730</v>
      </c>
    </row>
    <row r="2505" spans="1:18" x14ac:dyDescent="0.25">
      <c r="A2505" s="151" t="s">
        <v>7732</v>
      </c>
      <c r="B2505" s="151" t="s">
        <v>7733</v>
      </c>
      <c r="C2505" s="151"/>
      <c r="D2505" s="148" t="s">
        <v>1818</v>
      </c>
      <c r="E2505" s="151" t="s">
        <v>7576</v>
      </c>
      <c r="F2505" s="151"/>
      <c r="G2505" s="151" t="s">
        <v>7248</v>
      </c>
      <c r="H2505" s="148" t="s">
        <v>7249</v>
      </c>
      <c r="I2505" s="151"/>
      <c r="J2505" s="151"/>
      <c r="K2505" s="151" t="s">
        <v>7734</v>
      </c>
      <c r="L2505" s="150"/>
      <c r="M2505" s="150"/>
      <c r="N2505" s="145">
        <v>60</v>
      </c>
      <c r="O2505" s="146" t="b">
        <v>0</v>
      </c>
      <c r="P2505" s="144" t="s">
        <v>1822</v>
      </c>
      <c r="Q2505" t="s">
        <v>1823</v>
      </c>
      <c r="R2505" t="s">
        <v>630</v>
      </c>
    </row>
    <row r="2506" spans="1:18" x14ac:dyDescent="0.25">
      <c r="A2506" s="151" t="s">
        <v>7742</v>
      </c>
      <c r="B2506" s="151" t="s">
        <v>7745</v>
      </c>
      <c r="C2506" s="151"/>
      <c r="D2506" s="151" t="s">
        <v>7746</v>
      </c>
      <c r="E2506" s="151" t="s">
        <v>7747</v>
      </c>
      <c r="F2506" s="151"/>
      <c r="G2506" s="151" t="s">
        <v>1784</v>
      </c>
      <c r="H2506" s="151" t="s">
        <v>7699</v>
      </c>
      <c r="I2506" s="151"/>
      <c r="J2506" s="151"/>
      <c r="K2506" s="172" t="s">
        <v>7748</v>
      </c>
      <c r="L2506" s="150"/>
      <c r="M2506" s="150"/>
      <c r="N2506" s="150"/>
      <c r="O2506" s="146" t="b">
        <v>0</v>
      </c>
      <c r="P2506" s="144" t="s">
        <v>1822</v>
      </c>
      <c r="Q2506" t="s">
        <v>1823</v>
      </c>
      <c r="R2506" s="150" t="s">
        <v>7749</v>
      </c>
    </row>
    <row r="2507" spans="1:18" x14ac:dyDescent="0.25">
      <c r="A2507" s="151" t="s">
        <v>7750</v>
      </c>
      <c r="B2507" s="113" t="s">
        <v>7751</v>
      </c>
      <c r="C2507" s="151"/>
      <c r="D2507" s="148" t="s">
        <v>1818</v>
      </c>
      <c r="E2507" s="151" t="s">
        <v>7585</v>
      </c>
      <c r="F2507" s="151"/>
      <c r="G2507" s="151" t="s">
        <v>1784</v>
      </c>
      <c r="H2507" s="151" t="s">
        <v>7699</v>
      </c>
      <c r="I2507" s="151"/>
      <c r="J2507" s="150"/>
      <c r="K2507" t="s">
        <v>7752</v>
      </c>
      <c r="L2507" s="150"/>
      <c r="M2507" s="150"/>
      <c r="N2507" s="150"/>
      <c r="O2507" s="146" t="b">
        <v>0</v>
      </c>
      <c r="P2507" s="144" t="s">
        <v>1822</v>
      </c>
      <c r="Q2507" t="s">
        <v>1823</v>
      </c>
      <c r="R2507" s="150" t="s">
        <v>7749</v>
      </c>
    </row>
    <row r="2508" spans="1:18" x14ac:dyDescent="0.25">
      <c r="A2508" s="151" t="s">
        <v>7743</v>
      </c>
      <c r="B2508" s="113" t="s">
        <v>7753</v>
      </c>
      <c r="C2508" s="151"/>
      <c r="D2508" s="148" t="s">
        <v>1818</v>
      </c>
      <c r="E2508" s="151" t="s">
        <v>7754</v>
      </c>
      <c r="F2508" s="151"/>
      <c r="G2508" s="151" t="s">
        <v>7218</v>
      </c>
      <c r="H2508" s="148" t="s">
        <v>7598</v>
      </c>
      <c r="I2508" s="151"/>
      <c r="J2508" s="150"/>
      <c r="K2508" t="s">
        <v>7755</v>
      </c>
      <c r="L2508" s="150"/>
      <c r="M2508" s="150"/>
      <c r="N2508" s="145">
        <v>60</v>
      </c>
      <c r="O2508" s="146" t="b">
        <v>0</v>
      </c>
      <c r="P2508" s="144" t="s">
        <v>1822</v>
      </c>
      <c r="Q2508" t="s">
        <v>1823</v>
      </c>
      <c r="R2508" t="s">
        <v>630</v>
      </c>
    </row>
    <row r="2509" spans="1:18" x14ac:dyDescent="0.25">
      <c r="A2509" s="151" t="s">
        <v>7744</v>
      </c>
      <c r="B2509" s="151" t="s">
        <v>7756</v>
      </c>
      <c r="C2509" s="151"/>
      <c r="D2509" s="148" t="s">
        <v>1818</v>
      </c>
      <c r="E2509" s="151" t="s">
        <v>7570</v>
      </c>
      <c r="F2509" s="151"/>
      <c r="G2509" s="151" t="s">
        <v>7248</v>
      </c>
      <c r="H2509" s="148" t="s">
        <v>7249</v>
      </c>
      <c r="I2509" s="151"/>
      <c r="J2509" s="150"/>
      <c r="K2509" t="s">
        <v>7757</v>
      </c>
      <c r="L2509" s="150"/>
      <c r="M2509" s="150"/>
      <c r="N2509" s="145">
        <v>60</v>
      </c>
      <c r="O2509" s="146" t="b">
        <v>0</v>
      </c>
      <c r="P2509" s="144" t="s">
        <v>1822</v>
      </c>
      <c r="Q2509" t="s">
        <v>1823</v>
      </c>
      <c r="R2509" t="s">
        <v>630</v>
      </c>
    </row>
    <row r="2510" spans="1:18" x14ac:dyDescent="0.25">
      <c r="A2510" s="151" t="s">
        <v>7758</v>
      </c>
      <c r="B2510" s="113" t="s">
        <v>7760</v>
      </c>
      <c r="C2510" s="151"/>
      <c r="D2510" s="148" t="s">
        <v>1818</v>
      </c>
      <c r="E2510" s="151" t="s">
        <v>7574</v>
      </c>
      <c r="F2510" s="151"/>
      <c r="G2510" s="151" t="s">
        <v>7233</v>
      </c>
      <c r="H2510" s="148" t="s">
        <v>7365</v>
      </c>
      <c r="I2510" s="151"/>
      <c r="J2510" s="33"/>
      <c r="K2510" t="s">
        <v>7761</v>
      </c>
      <c r="L2510" s="33"/>
      <c r="M2510" s="33"/>
      <c r="N2510" s="145">
        <v>60</v>
      </c>
      <c r="O2510" s="146" t="b">
        <v>0</v>
      </c>
      <c r="P2510" s="144" t="s">
        <v>1822</v>
      </c>
      <c r="Q2510" t="s">
        <v>1823</v>
      </c>
      <c r="R2510" t="s">
        <v>630</v>
      </c>
    </row>
    <row r="2511" spans="1:18" x14ac:dyDescent="0.25">
      <c r="A2511" s="151" t="s">
        <v>7762</v>
      </c>
      <c r="B2511" s="113" t="s">
        <v>7763</v>
      </c>
      <c r="C2511" s="151"/>
      <c r="D2511" s="148" t="s">
        <v>1818</v>
      </c>
      <c r="E2511" s="151" t="s">
        <v>7634</v>
      </c>
      <c r="F2511" s="151"/>
      <c r="G2511" s="151" t="s">
        <v>7233</v>
      </c>
      <c r="H2511" s="148" t="s">
        <v>7365</v>
      </c>
      <c r="I2511" s="151"/>
      <c r="J2511" s="33"/>
      <c r="K2511" t="s">
        <v>7764</v>
      </c>
      <c r="L2511" s="33"/>
      <c r="M2511" s="33"/>
      <c r="N2511" s="145">
        <v>60</v>
      </c>
      <c r="O2511" s="146" t="b">
        <v>0</v>
      </c>
      <c r="P2511" s="144" t="s">
        <v>1822</v>
      </c>
      <c r="Q2511" t="s">
        <v>1823</v>
      </c>
      <c r="R2511" t="s">
        <v>630</v>
      </c>
    </row>
    <row r="2512" spans="1:18" x14ac:dyDescent="0.25">
      <c r="A2512" s="151" t="e">
        <v>#N/A</v>
      </c>
      <c r="B2512" t="s">
        <v>7765</v>
      </c>
      <c r="C2512" s="151"/>
      <c r="D2512" s="148" t="s">
        <v>1818</v>
      </c>
      <c r="E2512" s="186" t="s">
        <v>7634</v>
      </c>
      <c r="F2512" s="151"/>
      <c r="G2512" s="151" t="s">
        <v>7233</v>
      </c>
      <c r="H2512" s="148" t="s">
        <v>7365</v>
      </c>
      <c r="I2512" s="151"/>
      <c r="J2512" s="168"/>
      <c r="K2512" t="s">
        <v>7766</v>
      </c>
      <c r="L2512" s="168"/>
      <c r="M2512" s="168"/>
      <c r="N2512" s="145">
        <v>60</v>
      </c>
      <c r="O2512" s="146" t="b">
        <v>0</v>
      </c>
      <c r="P2512" s="144" t="s">
        <v>1822</v>
      </c>
      <c r="Q2512" t="s">
        <v>1823</v>
      </c>
      <c r="R2512" t="s">
        <v>630</v>
      </c>
    </row>
    <row r="2513" spans="1:18" x14ac:dyDescent="0.25">
      <c r="A2513" s="151" t="s">
        <v>7767</v>
      </c>
      <c r="B2513" s="151" t="s">
        <v>7768</v>
      </c>
      <c r="C2513" s="151"/>
      <c r="D2513" s="148" t="s">
        <v>1818</v>
      </c>
      <c r="E2513" s="151" t="s">
        <v>7698</v>
      </c>
      <c r="F2513" s="151"/>
      <c r="G2513" s="151" t="s">
        <v>7218</v>
      </c>
      <c r="H2513" s="148" t="s">
        <v>7598</v>
      </c>
      <c r="I2513" s="151"/>
      <c r="J2513" s="168"/>
      <c r="K2513" t="s">
        <v>7769</v>
      </c>
      <c r="L2513" s="168"/>
      <c r="M2513" s="168"/>
      <c r="N2513" s="145">
        <v>60</v>
      </c>
      <c r="O2513" s="146" t="b">
        <v>0</v>
      </c>
      <c r="P2513" s="144" t="s">
        <v>1822</v>
      </c>
      <c r="Q2513" t="s">
        <v>1823</v>
      </c>
      <c r="R2513" t="s">
        <v>630</v>
      </c>
    </row>
    <row r="2514" spans="1:18" x14ac:dyDescent="0.25">
      <c r="A2514" s="186" t="s">
        <v>7774</v>
      </c>
      <c r="B2514" t="s">
        <v>7775</v>
      </c>
      <c r="C2514" s="186"/>
      <c r="D2514" s="148" t="s">
        <v>1818</v>
      </c>
      <c r="E2514" s="186" t="s">
        <v>7776</v>
      </c>
      <c r="F2514" s="186"/>
      <c r="G2514" s="186" t="s">
        <v>7248</v>
      </c>
      <c r="H2514" s="186" t="s">
        <v>7249</v>
      </c>
      <c r="I2514" s="186"/>
      <c r="J2514" s="185"/>
      <c r="K2514" t="s">
        <v>7777</v>
      </c>
      <c r="L2514" s="185"/>
      <c r="M2514" s="185"/>
      <c r="N2514" s="145">
        <v>60</v>
      </c>
      <c r="O2514" s="146" t="b">
        <v>0</v>
      </c>
      <c r="P2514" s="144" t="s">
        <v>1822</v>
      </c>
      <c r="Q2514" t="s">
        <v>1823</v>
      </c>
      <c r="R2514" t="s">
        <v>630</v>
      </c>
    </row>
    <row r="2515" spans="1:18" x14ac:dyDescent="0.25">
      <c r="A2515" s="186" t="s">
        <v>7778</v>
      </c>
      <c r="B2515" t="s">
        <v>7779</v>
      </c>
      <c r="C2515" s="186"/>
      <c r="D2515" s="148" t="s">
        <v>1818</v>
      </c>
      <c r="E2515" s="186" t="s">
        <v>7568</v>
      </c>
      <c r="F2515" s="186"/>
      <c r="G2515" s="186" t="s">
        <v>7233</v>
      </c>
      <c r="H2515" s="148" t="s">
        <v>7365</v>
      </c>
      <c r="I2515" s="186"/>
      <c r="J2515" s="185"/>
      <c r="K2515" t="s">
        <v>7780</v>
      </c>
      <c r="L2515" s="185"/>
      <c r="M2515" s="185"/>
      <c r="N2515" s="145">
        <v>60</v>
      </c>
      <c r="O2515" s="146" t="b">
        <v>0</v>
      </c>
      <c r="P2515" s="144" t="s">
        <v>1822</v>
      </c>
      <c r="Q2515" t="s">
        <v>1823</v>
      </c>
      <c r="R2515" t="s">
        <v>630</v>
      </c>
    </row>
    <row r="2516" spans="1:18" x14ac:dyDescent="0.25">
      <c r="A2516" s="151" t="s">
        <v>7781</v>
      </c>
      <c r="B2516" s="188" t="s">
        <v>7782</v>
      </c>
      <c r="C2516" s="151"/>
      <c r="D2516" s="148" t="s">
        <v>1818</v>
      </c>
      <c r="E2516" s="151" t="s">
        <v>7719</v>
      </c>
      <c r="F2516" s="151"/>
      <c r="G2516" s="186" t="s">
        <v>7233</v>
      </c>
      <c r="H2516" s="148" t="s">
        <v>7365</v>
      </c>
      <c r="I2516" s="151"/>
      <c r="J2516" s="184"/>
      <c r="K2516" t="s">
        <v>7786</v>
      </c>
      <c r="L2516" s="184"/>
      <c r="M2516" s="184"/>
      <c r="N2516" s="145">
        <v>60</v>
      </c>
      <c r="O2516" s="146" t="b">
        <v>0</v>
      </c>
      <c r="P2516" s="144" t="s">
        <v>1822</v>
      </c>
      <c r="Q2516" t="s">
        <v>1823</v>
      </c>
      <c r="R2516" t="s">
        <v>630</v>
      </c>
    </row>
    <row r="2517" spans="1:18" ht="15.75" customHeight="1" x14ac:dyDescent="0.25">
      <c r="A2517" s="187" t="s">
        <v>7783</v>
      </c>
      <c r="B2517" s="151" t="s">
        <v>7784</v>
      </c>
      <c r="C2517" s="187"/>
      <c r="D2517" s="148" t="s">
        <v>1818</v>
      </c>
      <c r="E2517" s="187" t="s">
        <v>7785</v>
      </c>
      <c r="F2517" s="187"/>
      <c r="G2517" s="186" t="s">
        <v>7233</v>
      </c>
      <c r="H2517" s="148" t="s">
        <v>7365</v>
      </c>
      <c r="I2517" s="187"/>
      <c r="J2517" s="112"/>
      <c r="K2517" t="s">
        <v>7787</v>
      </c>
      <c r="L2517" s="112"/>
      <c r="M2517" s="112"/>
      <c r="N2517" s="145">
        <v>60</v>
      </c>
      <c r="O2517" s="146" t="b">
        <v>0</v>
      </c>
      <c r="P2517" s="144" t="s">
        <v>1822</v>
      </c>
      <c r="Q2517" t="s">
        <v>1823</v>
      </c>
      <c r="R2517" t="s">
        <v>630</v>
      </c>
    </row>
    <row r="2518" spans="1:18" x14ac:dyDescent="0.25">
      <c r="A2518" s="186" t="s">
        <v>7788</v>
      </c>
      <c r="B2518" s="186" t="s">
        <v>7789</v>
      </c>
      <c r="C2518" s="186"/>
      <c r="D2518" s="148" t="s">
        <v>1818</v>
      </c>
      <c r="E2518" s="186" t="s">
        <v>7620</v>
      </c>
      <c r="F2518" s="186"/>
      <c r="G2518" s="186" t="s">
        <v>7343</v>
      </c>
      <c r="H2518" s="186" t="s">
        <v>7699</v>
      </c>
      <c r="I2518" s="186"/>
      <c r="J2518" s="185"/>
      <c r="K2518" t="s">
        <v>7790</v>
      </c>
      <c r="L2518" s="185"/>
      <c r="M2518" s="185"/>
      <c r="N2518" s="145">
        <v>57</v>
      </c>
      <c r="O2518" s="146" t="b">
        <v>0</v>
      </c>
      <c r="P2518" s="144" t="s">
        <v>3075</v>
      </c>
      <c r="Q2518" t="s">
        <v>1823</v>
      </c>
      <c r="R2518" t="s">
        <v>557</v>
      </c>
    </row>
    <row r="2519" spans="1:18" x14ac:dyDescent="0.25">
      <c r="A2519" s="186" t="s">
        <v>7791</v>
      </c>
      <c r="B2519" s="186" t="s">
        <v>7792</v>
      </c>
      <c r="C2519" s="186"/>
      <c r="D2519" s="148" t="s">
        <v>1818</v>
      </c>
      <c r="E2519" s="186" t="s">
        <v>7613</v>
      </c>
      <c r="F2519" s="186"/>
      <c r="G2519" s="186" t="s">
        <v>7248</v>
      </c>
      <c r="H2519" s="186" t="s">
        <v>7249</v>
      </c>
      <c r="I2519" s="186"/>
      <c r="J2519" s="185"/>
      <c r="K2519" t="s">
        <v>7793</v>
      </c>
      <c r="L2519" s="185"/>
      <c r="M2519" s="185"/>
      <c r="N2519" s="145">
        <v>60</v>
      </c>
      <c r="O2519" s="146" t="b">
        <v>0</v>
      </c>
      <c r="P2519" s="144" t="s">
        <v>1822</v>
      </c>
      <c r="Q2519" t="s">
        <v>1823</v>
      </c>
      <c r="R2519" t="s">
        <v>630</v>
      </c>
    </row>
    <row r="2520" spans="1:18" x14ac:dyDescent="0.25">
      <c r="A2520" s="186" t="s">
        <v>7794</v>
      </c>
      <c r="B2520" s="186" t="s">
        <v>7795</v>
      </c>
      <c r="C2520" s="186"/>
      <c r="D2520" s="148" t="s">
        <v>1818</v>
      </c>
      <c r="E2520" s="186" t="s">
        <v>7573</v>
      </c>
      <c r="F2520" s="186"/>
      <c r="G2520" s="186" t="s">
        <v>7248</v>
      </c>
      <c r="H2520" s="186" t="s">
        <v>7249</v>
      </c>
      <c r="I2520" s="186"/>
      <c r="J2520" s="185"/>
      <c r="K2520" t="s">
        <v>7796</v>
      </c>
      <c r="L2520" s="185"/>
      <c r="M2520" s="185"/>
      <c r="N2520" s="145">
        <v>60</v>
      </c>
      <c r="O2520" s="146" t="b">
        <v>0</v>
      </c>
      <c r="P2520" s="144" t="s">
        <v>1822</v>
      </c>
      <c r="Q2520" t="s">
        <v>1823</v>
      </c>
      <c r="R2520" t="s">
        <v>630</v>
      </c>
    </row>
    <row r="2521" spans="1:18" x14ac:dyDescent="0.25">
      <c r="A2521" s="186" t="s">
        <v>7797</v>
      </c>
      <c r="B2521" s="186" t="s">
        <v>7798</v>
      </c>
      <c r="C2521" s="186"/>
      <c r="D2521" s="148" t="s">
        <v>1818</v>
      </c>
      <c r="E2521" s="186" t="s">
        <v>7754</v>
      </c>
      <c r="F2521" s="186"/>
      <c r="G2521" s="186" t="s">
        <v>7218</v>
      </c>
      <c r="H2521" s="148" t="s">
        <v>7598</v>
      </c>
      <c r="I2521" s="186"/>
      <c r="J2521" s="189"/>
      <c r="K2521" t="s">
        <v>7799</v>
      </c>
      <c r="L2521" s="189"/>
      <c r="M2521" s="189"/>
      <c r="N2521" s="145">
        <v>60</v>
      </c>
      <c r="O2521" s="146" t="b">
        <v>0</v>
      </c>
      <c r="P2521" s="144" t="s">
        <v>1822</v>
      </c>
      <c r="Q2521" t="s">
        <v>1823</v>
      </c>
      <c r="R2521" t="s">
        <v>630</v>
      </c>
    </row>
    <row r="2522" spans="1:18" x14ac:dyDescent="0.25">
      <c r="A2522" s="186" t="s">
        <v>7801</v>
      </c>
      <c r="B2522" s="188" t="s">
        <v>7802</v>
      </c>
      <c r="C2522" s="186"/>
      <c r="D2522" s="148" t="s">
        <v>1818</v>
      </c>
      <c r="E2522" s="186" t="s">
        <v>7571</v>
      </c>
      <c r="F2522" s="186"/>
      <c r="G2522" s="186" t="s">
        <v>7233</v>
      </c>
      <c r="H2522" s="148" t="s">
        <v>7365</v>
      </c>
      <c r="I2522" s="186"/>
      <c r="J2522" s="189"/>
      <c r="K2522" t="s">
        <v>7805</v>
      </c>
      <c r="L2522" s="189"/>
      <c r="M2522" s="189"/>
      <c r="N2522" s="145">
        <v>60</v>
      </c>
      <c r="O2522" s="146" t="b">
        <v>0</v>
      </c>
      <c r="P2522" s="144" t="s">
        <v>1822</v>
      </c>
      <c r="Q2522" t="s">
        <v>1823</v>
      </c>
      <c r="R2522" t="s">
        <v>630</v>
      </c>
    </row>
    <row r="2523" spans="1:18" x14ac:dyDescent="0.25">
      <c r="A2523" s="187" t="s">
        <v>7803</v>
      </c>
      <c r="B2523" s="186" t="s">
        <v>7804</v>
      </c>
      <c r="C2523" s="187"/>
      <c r="D2523" s="148" t="s">
        <v>1818</v>
      </c>
      <c r="E2523" s="187" t="s">
        <v>7634</v>
      </c>
      <c r="F2523" s="187"/>
      <c r="G2523" s="186" t="s">
        <v>7233</v>
      </c>
      <c r="H2523" s="148" t="s">
        <v>7365</v>
      </c>
      <c r="I2523" s="187"/>
      <c r="J2523" s="112"/>
      <c r="K2523" t="s">
        <v>7806</v>
      </c>
      <c r="L2523" s="112"/>
      <c r="M2523" s="112"/>
      <c r="N2523" s="145">
        <v>60</v>
      </c>
      <c r="O2523" s="146" t="b">
        <v>0</v>
      </c>
      <c r="P2523" s="144" t="s">
        <v>1822</v>
      </c>
      <c r="Q2523" t="s">
        <v>1823</v>
      </c>
      <c r="R2523" t="s">
        <v>630</v>
      </c>
    </row>
    <row r="2524" spans="1:18" x14ac:dyDescent="0.25">
      <c r="A2524" s="186" t="s">
        <v>7808</v>
      </c>
      <c r="B2524" s="186" t="s">
        <v>7809</v>
      </c>
      <c r="C2524" s="186"/>
      <c r="D2524" s="148" t="s">
        <v>1818</v>
      </c>
      <c r="E2524" s="186" t="s">
        <v>7810</v>
      </c>
      <c r="F2524" s="186"/>
      <c r="G2524" s="186" t="s">
        <v>7218</v>
      </c>
      <c r="H2524" s="148" t="s">
        <v>7598</v>
      </c>
      <c r="I2524" s="186"/>
      <c r="J2524" s="189"/>
      <c r="K2524" t="s">
        <v>7811</v>
      </c>
      <c r="L2524" s="189"/>
      <c r="M2524" s="189"/>
      <c r="N2524" s="145">
        <v>60</v>
      </c>
      <c r="O2524" s="146" t="b">
        <v>0</v>
      </c>
      <c r="P2524" s="144" t="s">
        <v>1822</v>
      </c>
      <c r="Q2524" t="s">
        <v>1823</v>
      </c>
      <c r="R2524" t="s">
        <v>630</v>
      </c>
    </row>
    <row r="2525" spans="1:18" x14ac:dyDescent="0.25">
      <c r="A2525" s="186" t="s">
        <v>7812</v>
      </c>
      <c r="B2525" s="186" t="s">
        <v>7813</v>
      </c>
      <c r="C2525" s="186"/>
      <c r="D2525" s="148" t="s">
        <v>1818</v>
      </c>
      <c r="E2525" s="186" t="s">
        <v>7814</v>
      </c>
      <c r="F2525" s="186"/>
      <c r="G2525" s="186" t="s">
        <v>7233</v>
      </c>
      <c r="H2525" s="148" t="s">
        <v>7365</v>
      </c>
      <c r="I2525" s="186"/>
      <c r="J2525" s="189"/>
      <c r="K2525" t="s">
        <v>7815</v>
      </c>
      <c r="L2525" s="189"/>
      <c r="M2525" s="189"/>
      <c r="N2525" s="145">
        <v>60</v>
      </c>
      <c r="O2525" s="146" t="b">
        <v>0</v>
      </c>
      <c r="P2525" s="144" t="s">
        <v>1822</v>
      </c>
      <c r="Q2525" t="s">
        <v>1823</v>
      </c>
      <c r="R2525" t="s">
        <v>630</v>
      </c>
    </row>
    <row r="2526" spans="1:18" x14ac:dyDescent="0.25">
      <c r="A2526" s="186" t="s">
        <v>7816</v>
      </c>
      <c r="B2526" s="188" t="s">
        <v>7817</v>
      </c>
      <c r="C2526" s="186"/>
      <c r="D2526" s="148" t="s">
        <v>1818</v>
      </c>
      <c r="E2526" s="186" t="s">
        <v>7576</v>
      </c>
      <c r="F2526" s="186"/>
      <c r="G2526" s="186" t="s">
        <v>7248</v>
      </c>
      <c r="H2526" s="186" t="s">
        <v>7249</v>
      </c>
      <c r="I2526" s="186"/>
      <c r="J2526" s="189"/>
      <c r="K2526" t="s">
        <v>7822</v>
      </c>
      <c r="L2526" s="189"/>
      <c r="M2526" s="189"/>
      <c r="N2526" s="145">
        <v>60</v>
      </c>
      <c r="O2526" s="146" t="b">
        <v>0</v>
      </c>
      <c r="P2526" s="144" t="s">
        <v>1822</v>
      </c>
      <c r="Q2526" t="s">
        <v>1823</v>
      </c>
      <c r="R2526" t="s">
        <v>630</v>
      </c>
    </row>
    <row r="2527" spans="1:18" x14ac:dyDescent="0.25">
      <c r="A2527" s="187" t="s">
        <v>7818</v>
      </c>
      <c r="B2527" s="188" t="s">
        <v>7819</v>
      </c>
      <c r="C2527" s="187"/>
      <c r="D2527" s="148" t="s">
        <v>1818</v>
      </c>
      <c r="E2527" s="187" t="s">
        <v>7620</v>
      </c>
      <c r="F2527" s="187"/>
      <c r="G2527" s="186" t="s">
        <v>7248</v>
      </c>
      <c r="H2527" s="186" t="s">
        <v>7249</v>
      </c>
      <c r="I2527" s="187"/>
      <c r="J2527" s="112"/>
      <c r="K2527" t="s">
        <v>7823</v>
      </c>
      <c r="L2527" s="112"/>
      <c r="M2527" s="112"/>
      <c r="N2527" s="145">
        <v>60</v>
      </c>
      <c r="O2527" s="146" t="b">
        <v>0</v>
      </c>
      <c r="P2527" s="144" t="s">
        <v>1822</v>
      </c>
      <c r="Q2527" t="s">
        <v>1823</v>
      </c>
      <c r="R2527" t="s">
        <v>630</v>
      </c>
    </row>
    <row r="2528" spans="1:18" x14ac:dyDescent="0.25">
      <c r="A2528" s="187" t="s">
        <v>7820</v>
      </c>
      <c r="B2528" s="186" t="s">
        <v>7821</v>
      </c>
      <c r="C2528" s="187"/>
      <c r="D2528" s="148" t="s">
        <v>1818</v>
      </c>
      <c r="E2528" s="187" t="s">
        <v>7585</v>
      </c>
      <c r="F2528" s="187"/>
      <c r="G2528" s="186" t="s">
        <v>7248</v>
      </c>
      <c r="H2528" s="186" t="s">
        <v>7249</v>
      </c>
      <c r="I2528" s="187"/>
      <c r="J2528" s="112"/>
      <c r="K2528" t="s">
        <v>7824</v>
      </c>
      <c r="L2528" s="112"/>
      <c r="M2528" s="112"/>
      <c r="N2528" s="145">
        <v>60</v>
      </c>
      <c r="O2528" s="146" t="b">
        <v>0</v>
      </c>
      <c r="P2528" s="144" t="s">
        <v>1822</v>
      </c>
      <c r="Q2528" t="s">
        <v>1823</v>
      </c>
      <c r="R2528" t="s">
        <v>630</v>
      </c>
    </row>
    <row r="2529" spans="1:18" x14ac:dyDescent="0.25">
      <c r="A2529" s="186" t="s">
        <v>7825</v>
      </c>
      <c r="B2529" s="186" t="s">
        <v>7829</v>
      </c>
      <c r="C2529" s="186"/>
      <c r="D2529" s="148" t="s">
        <v>1818</v>
      </c>
      <c r="E2529" s="186" t="s">
        <v>7698</v>
      </c>
      <c r="F2529" s="186"/>
      <c r="G2529" s="186" t="s">
        <v>7218</v>
      </c>
      <c r="H2529" s="148" t="s">
        <v>7598</v>
      </c>
      <c r="I2529" s="186"/>
      <c r="J2529" s="195"/>
      <c r="K2529" t="s">
        <v>7826</v>
      </c>
      <c r="L2529" s="195"/>
      <c r="M2529" s="195"/>
      <c r="N2529" s="145">
        <v>60</v>
      </c>
      <c r="O2529" s="146" t="b">
        <v>0</v>
      </c>
      <c r="P2529" s="144" t="s">
        <v>1822</v>
      </c>
      <c r="Q2529" t="s">
        <v>1823</v>
      </c>
      <c r="R2529" t="s">
        <v>630</v>
      </c>
    </row>
    <row r="2530" spans="1:18" x14ac:dyDescent="0.25">
      <c r="A2530" s="186" t="s">
        <v>7827</v>
      </c>
      <c r="B2530" s="186" t="s">
        <v>7828</v>
      </c>
      <c r="C2530" s="186"/>
      <c r="D2530" s="148" t="s">
        <v>1818</v>
      </c>
      <c r="E2530" s="186" t="s">
        <v>7698</v>
      </c>
      <c r="F2530" s="186"/>
      <c r="G2530" s="186" t="s">
        <v>7218</v>
      </c>
      <c r="H2530" s="148" t="s">
        <v>7598</v>
      </c>
      <c r="I2530" s="186"/>
      <c r="J2530" s="195"/>
      <c r="K2530" t="s">
        <v>7830</v>
      </c>
      <c r="L2530" s="195"/>
      <c r="M2530" s="195"/>
      <c r="N2530" s="145">
        <v>60</v>
      </c>
      <c r="O2530" s="146" t="b">
        <v>0</v>
      </c>
      <c r="P2530" s="144" t="s">
        <v>1822</v>
      </c>
      <c r="Q2530" t="s">
        <v>1823</v>
      </c>
      <c r="R2530" t="s">
        <v>630</v>
      </c>
    </row>
    <row r="2531" spans="1:18" x14ac:dyDescent="0.25">
      <c r="A2531" s="186" t="s">
        <v>7831</v>
      </c>
      <c r="B2531" s="186" t="s">
        <v>7832</v>
      </c>
      <c r="C2531" s="186"/>
      <c r="D2531" s="148" t="s">
        <v>1818</v>
      </c>
      <c r="E2531" s="186" t="s">
        <v>7575</v>
      </c>
      <c r="F2531" s="186"/>
      <c r="G2531" s="186" t="s">
        <v>7343</v>
      </c>
      <c r="H2531" s="186" t="s">
        <v>7699</v>
      </c>
      <c r="I2531" s="186"/>
      <c r="J2531" s="196"/>
      <c r="K2531" t="s">
        <v>7833</v>
      </c>
      <c r="L2531" s="196"/>
      <c r="M2531" s="196"/>
      <c r="N2531" s="145">
        <v>51</v>
      </c>
      <c r="O2531" s="146" t="b">
        <v>0</v>
      </c>
      <c r="P2531" s="144" t="s">
        <v>1822</v>
      </c>
      <c r="Q2531" t="s">
        <v>1823</v>
      </c>
      <c r="R2531" t="s">
        <v>614</v>
      </c>
    </row>
    <row r="2532" spans="1:18" x14ac:dyDescent="0.25">
      <c r="A2532" s="199" t="s">
        <v>7836</v>
      </c>
      <c r="B2532" s="199" t="s">
        <v>7837</v>
      </c>
      <c r="C2532" s="199"/>
      <c r="D2532" s="148" t="s">
        <v>1818</v>
      </c>
      <c r="E2532" s="199" t="s">
        <v>7785</v>
      </c>
      <c r="F2532" s="199"/>
      <c r="G2532" s="199" t="s">
        <v>7233</v>
      </c>
      <c r="H2532" s="148" t="s">
        <v>7365</v>
      </c>
      <c r="I2532" s="199"/>
      <c r="J2532" s="197"/>
      <c r="K2532" t="s">
        <v>7838</v>
      </c>
      <c r="L2532" s="197"/>
      <c r="M2532" s="197"/>
      <c r="N2532" s="145">
        <v>60</v>
      </c>
      <c r="O2532" s="146" t="b">
        <v>0</v>
      </c>
      <c r="P2532" s="144" t="s">
        <v>1822</v>
      </c>
      <c r="Q2532" t="s">
        <v>1823</v>
      </c>
      <c r="R2532" t="s">
        <v>630</v>
      </c>
    </row>
    <row r="2533" spans="1:18" x14ac:dyDescent="0.25">
      <c r="A2533" s="199" t="s">
        <v>7839</v>
      </c>
      <c r="B2533" s="228" t="s">
        <v>7840</v>
      </c>
      <c r="C2533" s="199"/>
      <c r="D2533" s="228" t="s">
        <v>1818</v>
      </c>
      <c r="E2533" s="199" t="s">
        <v>7719</v>
      </c>
      <c r="F2533" s="199"/>
      <c r="G2533" s="199" t="s">
        <v>7233</v>
      </c>
      <c r="H2533" s="199" t="s">
        <v>7365</v>
      </c>
      <c r="I2533" s="199"/>
      <c r="J2533" s="201"/>
      <c r="K2533" s="201" t="s">
        <v>7842</v>
      </c>
      <c r="L2533" s="201"/>
      <c r="M2533" s="201"/>
      <c r="N2533" s="203"/>
      <c r="O2533" s="204" t="s">
        <v>630</v>
      </c>
      <c r="P2533" s="205" t="s">
        <v>1822</v>
      </c>
      <c r="Q2533" s="201" t="s">
        <v>1823</v>
      </c>
      <c r="R2533" s="201" t="s">
        <v>630</v>
      </c>
    </row>
    <row r="2534" spans="1:18" x14ac:dyDescent="0.25">
      <c r="A2534" s="200" t="s">
        <v>7820</v>
      </c>
      <c r="B2534" s="228" t="s">
        <v>7821</v>
      </c>
      <c r="C2534" s="200"/>
      <c r="D2534" s="228" t="s">
        <v>1818</v>
      </c>
      <c r="E2534" s="200" t="s">
        <v>7841</v>
      </c>
      <c r="F2534" s="200"/>
      <c r="G2534" s="200" t="s">
        <v>7248</v>
      </c>
      <c r="H2534" s="200" t="s">
        <v>7249</v>
      </c>
      <c r="I2534" s="200"/>
      <c r="J2534" s="202"/>
      <c r="K2534" s="202" t="s">
        <v>7824</v>
      </c>
      <c r="L2534" s="202"/>
      <c r="M2534" s="202"/>
      <c r="N2534" s="203">
        <v>60</v>
      </c>
      <c r="O2534" s="204" t="b">
        <v>0</v>
      </c>
      <c r="P2534" s="205" t="s">
        <v>1822</v>
      </c>
      <c r="Q2534" s="202" t="s">
        <v>1823</v>
      </c>
      <c r="R2534" s="202" t="s">
        <v>630</v>
      </c>
    </row>
    <row r="2535" spans="1:18" x14ac:dyDescent="0.25">
      <c r="A2535" s="200" t="s">
        <v>7843</v>
      </c>
      <c r="B2535" s="228" t="s">
        <v>7844</v>
      </c>
      <c r="C2535" s="200"/>
      <c r="D2535" s="228" t="s">
        <v>1818</v>
      </c>
      <c r="E2535" s="200" t="s">
        <v>7572</v>
      </c>
      <c r="F2535" s="200"/>
      <c r="G2535" s="200" t="s">
        <v>7343</v>
      </c>
      <c r="H2535" s="200" t="s">
        <v>7699</v>
      </c>
      <c r="I2535" s="200"/>
      <c r="J2535" s="202"/>
      <c r="K2535" s="202" t="s">
        <v>7849</v>
      </c>
      <c r="L2535" s="202"/>
      <c r="M2535" s="202"/>
      <c r="N2535" s="203"/>
      <c r="O2535" s="204"/>
      <c r="P2535" s="205"/>
      <c r="Q2535" s="202"/>
      <c r="R2535" s="202"/>
    </row>
    <row r="2536" spans="1:18" ht="23.25" customHeight="1" x14ac:dyDescent="0.25">
      <c r="A2536" s="200" t="s">
        <v>7845</v>
      </c>
      <c r="B2536" s="228" t="s">
        <v>7846</v>
      </c>
      <c r="C2536" s="200"/>
      <c r="D2536" s="228" t="s">
        <v>1818</v>
      </c>
      <c r="E2536" s="200" t="s">
        <v>7572</v>
      </c>
      <c r="F2536" s="200"/>
      <c r="G2536" s="200" t="s">
        <v>7343</v>
      </c>
      <c r="H2536" s="200" t="s">
        <v>7699</v>
      </c>
      <c r="I2536" s="200"/>
      <c r="J2536" s="202"/>
      <c r="K2536" s="202" t="s">
        <v>7850</v>
      </c>
      <c r="L2536" s="202"/>
      <c r="M2536" s="202"/>
      <c r="N2536" s="203"/>
      <c r="O2536" s="204"/>
      <c r="P2536" s="205"/>
      <c r="Q2536" s="202"/>
      <c r="R2536" s="202"/>
    </row>
    <row r="2537" spans="1:18" ht="23.25" customHeight="1" x14ac:dyDescent="0.25">
      <c r="A2537" s="200" t="s">
        <v>7847</v>
      </c>
      <c r="B2537" s="228" t="s">
        <v>7848</v>
      </c>
      <c r="C2537" s="200"/>
      <c r="D2537" s="228" t="s">
        <v>1818</v>
      </c>
      <c r="E2537" s="200" t="s">
        <v>7814</v>
      </c>
      <c r="F2537" s="200"/>
      <c r="G2537" s="200" t="s">
        <v>7214</v>
      </c>
      <c r="H2537" s="200" t="s">
        <v>7213</v>
      </c>
      <c r="I2537" s="200"/>
      <c r="J2537" s="202"/>
      <c r="K2537" s="202" t="s">
        <v>7851</v>
      </c>
      <c r="L2537" s="202"/>
      <c r="M2537" s="202"/>
      <c r="N2537" s="203"/>
      <c r="O2537" s="204"/>
      <c r="P2537" s="205"/>
      <c r="Q2537" s="202"/>
      <c r="R2537" s="202"/>
    </row>
    <row r="2538" spans="1:18" ht="21" customHeight="1" x14ac:dyDescent="0.25">
      <c r="A2538" s="200" t="s">
        <v>7852</v>
      </c>
      <c r="B2538" s="228" t="s">
        <v>7853</v>
      </c>
      <c r="C2538" s="200"/>
      <c r="D2538" s="228" t="s">
        <v>1818</v>
      </c>
      <c r="E2538" s="200" t="s">
        <v>7723</v>
      </c>
      <c r="F2538" s="200"/>
      <c r="G2538" s="200" t="s">
        <v>7233</v>
      </c>
      <c r="H2538" s="200" t="s">
        <v>7365</v>
      </c>
      <c r="I2538" s="200"/>
      <c r="J2538" s="202"/>
      <c r="K2538" s="202" t="s">
        <v>7854</v>
      </c>
      <c r="L2538" s="202"/>
      <c r="M2538" s="202"/>
      <c r="N2538" s="203">
        <v>60</v>
      </c>
      <c r="O2538" s="204" t="b">
        <v>0</v>
      </c>
      <c r="P2538" s="205" t="s">
        <v>1822</v>
      </c>
      <c r="Q2538" s="202" t="s">
        <v>1823</v>
      </c>
      <c r="R2538" s="202" t="s">
        <v>630</v>
      </c>
    </row>
    <row r="2539" spans="1:18" ht="20.25" customHeight="1" x14ac:dyDescent="0.25">
      <c r="A2539" s="200" t="s">
        <v>7855</v>
      </c>
      <c r="B2539" s="228" t="s">
        <v>7856</v>
      </c>
      <c r="C2539" s="200"/>
      <c r="D2539" s="228" t="s">
        <v>1818</v>
      </c>
      <c r="E2539" s="200" t="s">
        <v>7754</v>
      </c>
      <c r="F2539" s="200"/>
      <c r="G2539" s="200" t="s">
        <v>7218</v>
      </c>
      <c r="H2539" s="200" t="s">
        <v>7598</v>
      </c>
      <c r="I2539" s="200"/>
      <c r="J2539" s="202"/>
      <c r="K2539" s="202" t="s">
        <v>7857</v>
      </c>
      <c r="L2539" s="202"/>
      <c r="M2539" s="202"/>
      <c r="N2539" s="203">
        <v>60</v>
      </c>
      <c r="O2539" s="204" t="b">
        <v>0</v>
      </c>
      <c r="P2539" s="205" t="s">
        <v>1822</v>
      </c>
      <c r="Q2539" s="202" t="s">
        <v>1823</v>
      </c>
      <c r="R2539" s="202" t="s">
        <v>630</v>
      </c>
    </row>
    <row r="2540" spans="1:18" ht="26.25" customHeight="1" x14ac:dyDescent="0.25">
      <c r="A2540" s="200" t="s">
        <v>7858</v>
      </c>
      <c r="B2540" s="228" t="s">
        <v>7859</v>
      </c>
      <c r="C2540" s="200"/>
      <c r="D2540" s="228" t="s">
        <v>1818</v>
      </c>
      <c r="E2540" s="200" t="s">
        <v>7567</v>
      </c>
      <c r="F2540" s="200"/>
      <c r="G2540" s="200" t="s">
        <v>7218</v>
      </c>
      <c r="H2540" s="200" t="s">
        <v>7598</v>
      </c>
      <c r="I2540" s="200"/>
      <c r="J2540" s="202"/>
      <c r="K2540" s="202" t="s">
        <v>7860</v>
      </c>
      <c r="L2540" s="202"/>
      <c r="M2540" s="202"/>
      <c r="N2540" s="203">
        <v>60</v>
      </c>
      <c r="O2540" s="204" t="b">
        <v>0</v>
      </c>
      <c r="P2540" s="205" t="s">
        <v>1822</v>
      </c>
      <c r="Q2540" s="202" t="s">
        <v>1823</v>
      </c>
      <c r="R2540" s="202" t="s">
        <v>630</v>
      </c>
    </row>
    <row r="2541" spans="1:18" x14ac:dyDescent="0.25">
      <c r="A2541" s="200" t="s">
        <v>7861</v>
      </c>
      <c r="B2541" s="228" t="s">
        <v>7862</v>
      </c>
      <c r="C2541" s="200"/>
      <c r="D2541" s="228" t="s">
        <v>1818</v>
      </c>
      <c r="E2541" s="200" t="s">
        <v>7754</v>
      </c>
      <c r="F2541" s="200"/>
      <c r="G2541" s="200" t="s">
        <v>7218</v>
      </c>
      <c r="H2541" s="200" t="s">
        <v>7598</v>
      </c>
      <c r="I2541" s="200"/>
      <c r="J2541" s="202"/>
      <c r="K2541" s="202" t="s">
        <v>7863</v>
      </c>
      <c r="L2541" s="202"/>
      <c r="M2541" s="202"/>
      <c r="N2541" s="203">
        <v>60</v>
      </c>
      <c r="O2541" s="204" t="b">
        <v>0</v>
      </c>
      <c r="P2541" s="205" t="s">
        <v>1822</v>
      </c>
      <c r="Q2541" s="202" t="s">
        <v>1823</v>
      </c>
      <c r="R2541" s="202" t="s">
        <v>630</v>
      </c>
    </row>
    <row r="2542" spans="1:18" ht="24" customHeight="1" x14ac:dyDescent="0.25">
      <c r="A2542" s="200" t="s">
        <v>7864</v>
      </c>
      <c r="B2542" s="228" t="s">
        <v>7865</v>
      </c>
      <c r="C2542" s="200"/>
      <c r="D2542" s="228" t="s">
        <v>1818</v>
      </c>
      <c r="E2542" s="200" t="s">
        <v>7576</v>
      </c>
      <c r="F2542" s="200"/>
      <c r="G2542" s="200" t="s">
        <v>7248</v>
      </c>
      <c r="H2542" s="200" t="s">
        <v>7249</v>
      </c>
      <c r="I2542" s="200"/>
      <c r="J2542" s="202"/>
      <c r="K2542" s="202" t="s">
        <v>7869</v>
      </c>
      <c r="L2542" s="202"/>
      <c r="M2542" s="202"/>
      <c r="N2542" s="203">
        <v>60</v>
      </c>
      <c r="O2542" s="204" t="b">
        <v>0</v>
      </c>
      <c r="P2542" s="205" t="s">
        <v>1822</v>
      </c>
      <c r="Q2542" s="202" t="s">
        <v>1823</v>
      </c>
      <c r="R2542" s="202" t="s">
        <v>630</v>
      </c>
    </row>
    <row r="2543" spans="1:18" x14ac:dyDescent="0.25">
      <c r="A2543" s="200" t="s">
        <v>7866</v>
      </c>
      <c r="B2543" s="228" t="s">
        <v>7867</v>
      </c>
      <c r="C2543" s="200"/>
      <c r="D2543" s="228" t="s">
        <v>1818</v>
      </c>
      <c r="E2543" s="200" t="s">
        <v>7624</v>
      </c>
      <c r="F2543" s="200"/>
      <c r="G2543" s="200" t="s">
        <v>7248</v>
      </c>
      <c r="H2543" s="200" t="s">
        <v>7249</v>
      </c>
      <c r="I2543" s="200"/>
      <c r="J2543" s="202"/>
      <c r="K2543" s="202" t="s">
        <v>7868</v>
      </c>
      <c r="L2543" s="202"/>
      <c r="M2543" s="202"/>
      <c r="N2543" s="203">
        <v>60</v>
      </c>
      <c r="O2543" s="204" t="b">
        <v>0</v>
      </c>
      <c r="P2543" s="205" t="s">
        <v>1822</v>
      </c>
      <c r="Q2543" s="202" t="s">
        <v>1823</v>
      </c>
      <c r="R2543" s="202" t="s">
        <v>630</v>
      </c>
    </row>
    <row r="2544" spans="1:18" x14ac:dyDescent="0.25">
      <c r="A2544" s="200" t="s">
        <v>7870</v>
      </c>
      <c r="B2544" s="228" t="s">
        <v>7871</v>
      </c>
      <c r="C2544" s="200"/>
      <c r="D2544" s="228" t="s">
        <v>1818</v>
      </c>
      <c r="E2544" s="200" t="s">
        <v>7810</v>
      </c>
      <c r="F2544" s="200"/>
      <c r="G2544" s="200" t="s">
        <v>7218</v>
      </c>
      <c r="H2544" s="200" t="s">
        <v>7598</v>
      </c>
      <c r="I2544" s="200"/>
      <c r="J2544" s="202"/>
      <c r="K2544" s="202" t="s">
        <v>7872</v>
      </c>
      <c r="L2544" s="202"/>
      <c r="M2544" s="202"/>
      <c r="N2544" s="203">
        <v>60</v>
      </c>
      <c r="O2544" s="204" t="b">
        <v>0</v>
      </c>
      <c r="P2544" s="205" t="s">
        <v>1822</v>
      </c>
      <c r="Q2544" s="202" t="s">
        <v>1823</v>
      </c>
      <c r="R2544" s="202" t="s">
        <v>630</v>
      </c>
    </row>
    <row r="2545" spans="1:18" x14ac:dyDescent="0.25">
      <c r="A2545" s="200" t="s">
        <v>7873</v>
      </c>
      <c r="B2545" s="199" t="s">
        <v>7874</v>
      </c>
      <c r="C2545" s="200"/>
      <c r="D2545" s="199" t="s">
        <v>1818</v>
      </c>
      <c r="E2545" s="200" t="s">
        <v>7875</v>
      </c>
      <c r="F2545" s="200"/>
      <c r="G2545" s="200" t="s">
        <v>7233</v>
      </c>
      <c r="H2545" s="200" t="s">
        <v>7365</v>
      </c>
      <c r="I2545" s="200"/>
      <c r="J2545" s="202"/>
      <c r="K2545" s="202" t="s">
        <v>7876</v>
      </c>
      <c r="L2545" s="202"/>
      <c r="M2545" s="202"/>
      <c r="N2545" s="206">
        <v>60</v>
      </c>
      <c r="O2545" s="207" t="b">
        <v>0</v>
      </c>
      <c r="P2545" s="201" t="s">
        <v>1822</v>
      </c>
      <c r="Q2545" s="202" t="s">
        <v>1823</v>
      </c>
      <c r="R2545" s="202" t="s">
        <v>630</v>
      </c>
    </row>
    <row r="2546" spans="1:18" x14ac:dyDescent="0.25">
      <c r="A2546" s="199" t="s">
        <v>15186</v>
      </c>
      <c r="B2546" s="113" t="s">
        <v>15187</v>
      </c>
      <c r="C2546" s="199"/>
      <c r="D2546" s="199" t="s">
        <v>15188</v>
      </c>
      <c r="E2546" s="199" t="s">
        <v>15189</v>
      </c>
      <c r="F2546" s="199"/>
      <c r="G2546" s="199" t="s">
        <v>1769</v>
      </c>
      <c r="H2546" s="199" t="s">
        <v>7229</v>
      </c>
      <c r="I2546" s="199"/>
      <c r="J2546" s="220"/>
      <c r="K2546" t="s">
        <v>15190</v>
      </c>
      <c r="L2546" s="220"/>
      <c r="M2546" s="220"/>
      <c r="N2546" s="206"/>
      <c r="O2546" s="230"/>
      <c r="P2546" s="220"/>
      <c r="Q2546" s="220"/>
      <c r="R2546" s="220"/>
    </row>
    <row r="2547" spans="1:18" x14ac:dyDescent="0.25">
      <c r="A2547" s="199" t="s">
        <v>15191</v>
      </c>
      <c r="B2547" t="s">
        <v>15192</v>
      </c>
      <c r="C2547" s="199"/>
      <c r="D2547" s="228" t="s">
        <v>1818</v>
      </c>
      <c r="E2547" s="199" t="s">
        <v>7576</v>
      </c>
      <c r="F2547" s="199"/>
      <c r="G2547" s="199" t="s">
        <v>7248</v>
      </c>
      <c r="H2547" s="200" t="s">
        <v>7249</v>
      </c>
      <c r="I2547" s="199"/>
      <c r="J2547" s="221"/>
      <c r="K2547" t="s">
        <v>15193</v>
      </c>
      <c r="L2547" s="221"/>
      <c r="M2547" s="221"/>
      <c r="N2547" s="203">
        <v>60</v>
      </c>
      <c r="O2547" s="204" t="b">
        <v>0</v>
      </c>
      <c r="P2547" s="229" t="s">
        <v>1822</v>
      </c>
      <c r="Q2547" s="202" t="s">
        <v>1823</v>
      </c>
      <c r="R2547" s="202" t="s">
        <v>630</v>
      </c>
    </row>
    <row r="2548" spans="1:18" x14ac:dyDescent="0.25">
      <c r="A2548" s="199" t="s">
        <v>15194</v>
      </c>
      <c r="B2548" s="199" t="s">
        <v>15195</v>
      </c>
      <c r="C2548" s="199"/>
      <c r="D2548" s="228" t="s">
        <v>1818</v>
      </c>
      <c r="E2548" s="199" t="s">
        <v>7571</v>
      </c>
      <c r="F2548" s="199"/>
      <c r="G2548" s="199" t="s">
        <v>7233</v>
      </c>
      <c r="H2548" s="200" t="s">
        <v>7365</v>
      </c>
      <c r="I2548" s="199"/>
      <c r="J2548" s="221"/>
      <c r="K2548" t="s">
        <v>15196</v>
      </c>
      <c r="L2548" s="221"/>
      <c r="M2548" s="221"/>
      <c r="N2548" s="203">
        <v>60</v>
      </c>
      <c r="O2548" s="204" t="b">
        <v>0</v>
      </c>
      <c r="P2548" s="229" t="s">
        <v>1822</v>
      </c>
      <c r="Q2548" s="202" t="s">
        <v>1823</v>
      </c>
      <c r="R2548" s="202" t="s">
        <v>630</v>
      </c>
    </row>
    <row r="2549" spans="1:18" x14ac:dyDescent="0.25">
      <c r="A2549" s="199" t="s">
        <v>15197</v>
      </c>
      <c r="B2549" s="199" t="s">
        <v>15198</v>
      </c>
      <c r="C2549" s="199"/>
      <c r="D2549" s="228" t="s">
        <v>1818</v>
      </c>
      <c r="E2549" s="199" t="s">
        <v>7698</v>
      </c>
      <c r="F2549" s="199"/>
      <c r="G2549" s="200" t="s">
        <v>7218</v>
      </c>
      <c r="H2549" s="200" t="s">
        <v>7598</v>
      </c>
      <c r="I2549" s="199"/>
      <c r="J2549" s="221"/>
      <c r="K2549" t="s">
        <v>15199</v>
      </c>
      <c r="L2549" s="221"/>
      <c r="M2549" s="221"/>
      <c r="N2549" s="203">
        <v>60</v>
      </c>
      <c r="O2549" s="204" t="b">
        <v>0</v>
      </c>
      <c r="P2549" s="229" t="s">
        <v>1822</v>
      </c>
      <c r="Q2549" s="202" t="s">
        <v>1823</v>
      </c>
      <c r="R2549" s="202" t="s">
        <v>630</v>
      </c>
    </row>
    <row r="2550" spans="1:18" x14ac:dyDescent="0.25">
      <c r="A2550" s="199" t="s">
        <v>15200</v>
      </c>
      <c r="B2550" s="199" t="s">
        <v>15201</v>
      </c>
      <c r="C2550" s="199"/>
      <c r="D2550" s="228" t="s">
        <v>1818</v>
      </c>
      <c r="E2550" s="199" t="s">
        <v>7576</v>
      </c>
      <c r="F2550" s="199"/>
      <c r="G2550" s="199" t="s">
        <v>7248</v>
      </c>
      <c r="H2550" s="200" t="s">
        <v>7249</v>
      </c>
      <c r="I2550" s="199"/>
      <c r="J2550" s="221"/>
      <c r="K2550" t="s">
        <v>15202</v>
      </c>
      <c r="L2550" s="221"/>
      <c r="M2550" s="221"/>
      <c r="N2550" s="203">
        <v>60</v>
      </c>
      <c r="O2550" s="204" t="b">
        <v>0</v>
      </c>
      <c r="P2550" s="229" t="s">
        <v>1822</v>
      </c>
      <c r="Q2550" s="202" t="s">
        <v>1823</v>
      </c>
      <c r="R2550" s="202" t="s">
        <v>630</v>
      </c>
    </row>
    <row r="2551" spans="1:18" x14ac:dyDescent="0.25">
      <c r="A2551" s="199" t="s">
        <v>15203</v>
      </c>
      <c r="B2551" s="199" t="s">
        <v>15204</v>
      </c>
      <c r="C2551" s="199"/>
      <c r="D2551" s="228" t="s">
        <v>1818</v>
      </c>
      <c r="E2551" s="199" t="s">
        <v>7754</v>
      </c>
      <c r="F2551" s="199"/>
      <c r="G2551" s="200" t="s">
        <v>7218</v>
      </c>
      <c r="H2551" s="200" t="s">
        <v>7598</v>
      </c>
      <c r="I2551" s="199"/>
      <c r="J2551" s="234"/>
      <c r="K2551" t="s">
        <v>15205</v>
      </c>
      <c r="L2551" s="234"/>
      <c r="M2551" s="234"/>
      <c r="N2551" s="203">
        <v>60</v>
      </c>
      <c r="O2551" s="204" t="b">
        <v>0</v>
      </c>
      <c r="P2551" s="229" t="s">
        <v>1822</v>
      </c>
      <c r="Q2551" s="202" t="s">
        <v>1823</v>
      </c>
      <c r="R2551" s="202" t="s">
        <v>630</v>
      </c>
    </row>
    <row r="2552" spans="1:18" x14ac:dyDescent="0.25">
      <c r="A2552" s="199" t="s">
        <v>15206</v>
      </c>
      <c r="B2552" s="199" t="s">
        <v>15207</v>
      </c>
      <c r="C2552" s="199"/>
      <c r="D2552" s="228" t="s">
        <v>1818</v>
      </c>
      <c r="E2552" s="199" t="s">
        <v>7754</v>
      </c>
      <c r="F2552" s="199"/>
      <c r="G2552" s="200" t="s">
        <v>7218</v>
      </c>
      <c r="H2552" s="200" t="s">
        <v>7598</v>
      </c>
      <c r="I2552" s="199"/>
      <c r="J2552" s="234"/>
      <c r="K2552" t="s">
        <v>15208</v>
      </c>
      <c r="L2552" s="234"/>
      <c r="M2552" s="234"/>
      <c r="N2552" s="203">
        <v>60</v>
      </c>
      <c r="O2552" s="204" t="b">
        <v>0</v>
      </c>
      <c r="P2552" s="229" t="s">
        <v>1822</v>
      </c>
      <c r="Q2552" s="202" t="s">
        <v>1823</v>
      </c>
      <c r="R2552" s="202" t="s">
        <v>630</v>
      </c>
    </row>
    <row r="2553" spans="1:18" x14ac:dyDescent="0.25">
      <c r="A2553" s="199" t="s">
        <v>15209</v>
      </c>
      <c r="B2553" s="199" t="s">
        <v>15210</v>
      </c>
      <c r="C2553" s="199"/>
      <c r="D2553" s="228" t="s">
        <v>1818</v>
      </c>
      <c r="E2553" s="199" t="s">
        <v>7698</v>
      </c>
      <c r="F2553" s="199"/>
      <c r="G2553" s="200" t="s">
        <v>7218</v>
      </c>
      <c r="H2553" s="200" t="s">
        <v>7598</v>
      </c>
      <c r="I2553" s="199"/>
      <c r="J2553" s="234"/>
      <c r="K2553" t="s">
        <v>15211</v>
      </c>
      <c r="L2553" s="234"/>
      <c r="M2553" s="234"/>
      <c r="N2553" s="203">
        <v>60</v>
      </c>
      <c r="O2553" s="204" t="b">
        <v>0</v>
      </c>
      <c r="P2553" s="229" t="s">
        <v>1822</v>
      </c>
      <c r="Q2553" s="202" t="s">
        <v>1823</v>
      </c>
      <c r="R2553" s="202" t="s">
        <v>630</v>
      </c>
    </row>
    <row r="2554" spans="1:18" x14ac:dyDescent="0.25">
      <c r="A2554" s="199" t="s">
        <v>15212</v>
      </c>
      <c r="B2554" s="199" t="s">
        <v>15213</v>
      </c>
      <c r="C2554" s="199"/>
      <c r="D2554" s="228" t="s">
        <v>1818</v>
      </c>
      <c r="E2554" s="199" t="s">
        <v>7810</v>
      </c>
      <c r="F2554" s="199"/>
      <c r="G2554" s="199" t="s">
        <v>7218</v>
      </c>
      <c r="H2554" s="200" t="s">
        <v>7598</v>
      </c>
      <c r="I2554" s="199"/>
      <c r="J2554" s="234"/>
      <c r="K2554" t="s">
        <v>15214</v>
      </c>
      <c r="L2554" s="234"/>
      <c r="M2554" s="234"/>
      <c r="N2554" s="203">
        <v>60</v>
      </c>
      <c r="O2554" s="204" t="b">
        <v>0</v>
      </c>
      <c r="P2554" s="229" t="s">
        <v>1822</v>
      </c>
      <c r="Q2554" s="202" t="s">
        <v>1823</v>
      </c>
      <c r="R2554" s="202" t="s">
        <v>630</v>
      </c>
    </row>
    <row r="2555" spans="1:18" x14ac:dyDescent="0.25">
      <c r="A2555" s="199" t="s">
        <v>15215</v>
      </c>
      <c r="B2555" s="199" t="s">
        <v>15216</v>
      </c>
      <c r="C2555" s="199"/>
      <c r="D2555" s="228" t="s">
        <v>1818</v>
      </c>
      <c r="E2555" s="199" t="s">
        <v>15217</v>
      </c>
      <c r="F2555" s="199"/>
      <c r="G2555" s="199" t="s">
        <v>7248</v>
      </c>
      <c r="H2555" s="200" t="s">
        <v>7249</v>
      </c>
      <c r="I2555" s="199"/>
      <c r="J2555" s="234"/>
      <c r="K2555" t="s">
        <v>15218</v>
      </c>
      <c r="L2555" s="234"/>
      <c r="M2555" s="234"/>
      <c r="N2555" s="203">
        <v>60</v>
      </c>
      <c r="O2555" s="204" t="b">
        <v>0</v>
      </c>
      <c r="P2555" s="229" t="s">
        <v>1822</v>
      </c>
      <c r="Q2555" s="202" t="s">
        <v>1823</v>
      </c>
      <c r="R2555" s="202" t="s">
        <v>630</v>
      </c>
    </row>
    <row r="2556" spans="1:18" x14ac:dyDescent="0.25">
      <c r="A2556" s="199" t="s">
        <v>15219</v>
      </c>
      <c r="B2556" s="199" t="s">
        <v>15220</v>
      </c>
      <c r="C2556" s="199"/>
      <c r="D2556" s="228" t="s">
        <v>1818</v>
      </c>
      <c r="E2556" s="199" t="s">
        <v>7613</v>
      </c>
      <c r="F2556" s="199"/>
      <c r="G2556" s="199" t="s">
        <v>7248</v>
      </c>
      <c r="H2556" s="200" t="s">
        <v>7249</v>
      </c>
      <c r="I2556" s="199"/>
      <c r="J2556" s="236"/>
      <c r="K2556" t="s">
        <v>15221</v>
      </c>
      <c r="L2556" s="236"/>
      <c r="M2556" s="236"/>
      <c r="N2556" s="203">
        <v>60</v>
      </c>
      <c r="O2556" s="204" t="b">
        <v>0</v>
      </c>
      <c r="P2556" s="235" t="s">
        <v>1822</v>
      </c>
      <c r="Q2556" s="202" t="s">
        <v>1823</v>
      </c>
      <c r="R2556" s="202" t="s">
        <v>630</v>
      </c>
    </row>
    <row r="2557" spans="1:18" x14ac:dyDescent="0.25">
      <c r="A2557" s="199" t="s">
        <v>15222</v>
      </c>
      <c r="B2557" s="199" t="s">
        <v>15223</v>
      </c>
      <c r="C2557" s="199"/>
      <c r="D2557" s="228" t="s">
        <v>1818</v>
      </c>
      <c r="E2557" s="199" t="s">
        <v>7573</v>
      </c>
      <c r="F2557" s="199"/>
      <c r="G2557" s="199" t="s">
        <v>7248</v>
      </c>
      <c r="H2557" s="200" t="s">
        <v>7249</v>
      </c>
      <c r="I2557" s="199"/>
      <c r="J2557" s="236"/>
      <c r="K2557" t="s">
        <v>15224</v>
      </c>
      <c r="L2557" s="236"/>
      <c r="M2557" s="236"/>
      <c r="N2557" s="203">
        <v>60</v>
      </c>
      <c r="O2557" s="204" t="b">
        <v>0</v>
      </c>
      <c r="P2557" s="235" t="s">
        <v>1822</v>
      </c>
      <c r="Q2557" s="202" t="s">
        <v>1823</v>
      </c>
      <c r="R2557" s="202" t="s">
        <v>630</v>
      </c>
    </row>
    <row r="2558" spans="1:18" x14ac:dyDescent="0.25">
      <c r="A2558" s="199" t="s">
        <v>15225</v>
      </c>
      <c r="B2558" s="199" t="s">
        <v>15226</v>
      </c>
      <c r="C2558" s="199"/>
      <c r="D2558" s="228" t="s">
        <v>1818</v>
      </c>
      <c r="E2558" s="199" t="s">
        <v>15227</v>
      </c>
      <c r="F2558" s="199"/>
      <c r="G2558" s="199" t="s">
        <v>7233</v>
      </c>
      <c r="H2558" s="200" t="s">
        <v>7365</v>
      </c>
      <c r="I2558" s="199"/>
      <c r="J2558" s="236"/>
      <c r="K2558" t="s">
        <v>15228</v>
      </c>
      <c r="L2558" s="236"/>
      <c r="M2558" s="236"/>
      <c r="N2558" s="203">
        <v>60</v>
      </c>
      <c r="O2558" s="204" t="b">
        <v>0</v>
      </c>
      <c r="P2558" s="235" t="s">
        <v>1822</v>
      </c>
      <c r="Q2558" s="202" t="s">
        <v>1823</v>
      </c>
      <c r="R2558" s="202" t="s">
        <v>630</v>
      </c>
    </row>
    <row r="2559" spans="1:18" x14ac:dyDescent="0.25">
      <c r="A2559" s="199" t="s">
        <v>15229</v>
      </c>
      <c r="B2559" s="199" t="s">
        <v>15230</v>
      </c>
      <c r="C2559" s="199"/>
      <c r="D2559" s="228" t="s">
        <v>1818</v>
      </c>
      <c r="E2559" s="199" t="s">
        <v>7698</v>
      </c>
      <c r="F2559" s="199"/>
      <c r="G2559" s="199" t="s">
        <v>7218</v>
      </c>
      <c r="H2559" s="200" t="s">
        <v>7598</v>
      </c>
      <c r="I2559" s="199"/>
      <c r="J2559" s="236"/>
      <c r="K2559" t="s">
        <v>15231</v>
      </c>
      <c r="L2559" s="236"/>
      <c r="M2559" s="236"/>
      <c r="N2559" s="203">
        <v>60</v>
      </c>
      <c r="O2559" s="204" t="b">
        <v>0</v>
      </c>
      <c r="P2559" s="235" t="s">
        <v>1822</v>
      </c>
      <c r="Q2559" s="202" t="s">
        <v>1823</v>
      </c>
      <c r="R2559" s="202" t="s">
        <v>630</v>
      </c>
    </row>
    <row r="2560" spans="1:18" x14ac:dyDescent="0.25">
      <c r="A2560" s="199" t="s">
        <v>15232</v>
      </c>
      <c r="B2560" s="228" t="s">
        <v>15233</v>
      </c>
      <c r="C2560" s="199"/>
      <c r="D2560" s="228" t="s">
        <v>1818</v>
      </c>
      <c r="E2560" s="199" t="s">
        <v>7573</v>
      </c>
      <c r="F2560" s="199"/>
      <c r="G2560" s="200" t="s">
        <v>7343</v>
      </c>
      <c r="H2560" s="200" t="s">
        <v>7699</v>
      </c>
      <c r="I2560" s="199"/>
      <c r="J2560" s="237"/>
      <c r="K2560" t="s">
        <v>15236</v>
      </c>
      <c r="L2560" s="237"/>
      <c r="M2560" s="237"/>
      <c r="N2560" s="203">
        <v>60</v>
      </c>
      <c r="O2560" s="204" t="b">
        <v>0</v>
      </c>
      <c r="P2560" s="235" t="s">
        <v>1822</v>
      </c>
      <c r="Q2560" s="202" t="s">
        <v>1823</v>
      </c>
      <c r="R2560" s="202" t="s">
        <v>630</v>
      </c>
    </row>
    <row r="2561" spans="1:18" x14ac:dyDescent="0.25">
      <c r="A2561" s="200" t="s">
        <v>15234</v>
      </c>
      <c r="B2561" s="228" t="s">
        <v>15235</v>
      </c>
      <c r="C2561" s="200"/>
      <c r="D2561" s="228" t="s">
        <v>1818</v>
      </c>
      <c r="E2561" s="199" t="s">
        <v>7573</v>
      </c>
      <c r="F2561" s="200"/>
      <c r="G2561" s="200" t="s">
        <v>7343</v>
      </c>
      <c r="H2561" s="200" t="s">
        <v>7699</v>
      </c>
      <c r="I2561" s="200"/>
      <c r="J2561" s="202"/>
      <c r="K2561" t="s">
        <v>15236</v>
      </c>
      <c r="L2561" s="202"/>
      <c r="M2561" s="202"/>
      <c r="N2561" s="203">
        <v>60</v>
      </c>
      <c r="O2561" s="204" t="b">
        <v>0</v>
      </c>
      <c r="P2561" s="235" t="s">
        <v>1822</v>
      </c>
      <c r="Q2561" s="202" t="s">
        <v>1823</v>
      </c>
      <c r="R2561" s="202" t="s">
        <v>630</v>
      </c>
    </row>
    <row r="2562" spans="1:18" x14ac:dyDescent="0.25">
      <c r="A2562" s="200" t="s">
        <v>15229</v>
      </c>
      <c r="B2562" s="199" t="s">
        <v>15230</v>
      </c>
      <c r="C2562" s="200"/>
      <c r="D2562" s="228" t="s">
        <v>1818</v>
      </c>
      <c r="E2562" s="200" t="s">
        <v>7698</v>
      </c>
      <c r="F2562" s="200"/>
      <c r="G2562" s="200" t="s">
        <v>7218</v>
      </c>
      <c r="H2562" s="200" t="s">
        <v>7598</v>
      </c>
      <c r="I2562" s="200"/>
      <c r="J2562" s="202"/>
      <c r="K2562" t="s">
        <v>15237</v>
      </c>
      <c r="L2562" s="202"/>
      <c r="M2562" s="202"/>
      <c r="N2562" s="203">
        <v>60</v>
      </c>
      <c r="O2562" s="204" t="b">
        <v>0</v>
      </c>
      <c r="P2562" s="235" t="s">
        <v>1822</v>
      </c>
      <c r="Q2562" s="202" t="s">
        <v>1823</v>
      </c>
      <c r="R2562" s="202" t="s">
        <v>630</v>
      </c>
    </row>
    <row r="2563" spans="1:18" x14ac:dyDescent="0.25">
      <c r="A2563" s="199" t="s">
        <v>15238</v>
      </c>
      <c r="B2563" s="228" t="s">
        <v>15239</v>
      </c>
      <c r="C2563" s="199"/>
      <c r="D2563" s="228" t="s">
        <v>1818</v>
      </c>
      <c r="E2563" s="199" t="s">
        <v>7569</v>
      </c>
      <c r="F2563" s="199"/>
      <c r="G2563" s="199" t="s">
        <v>7214</v>
      </c>
      <c r="H2563" s="200" t="s">
        <v>7213</v>
      </c>
      <c r="I2563" s="199"/>
      <c r="J2563" s="237"/>
      <c r="K2563" t="s">
        <v>15242</v>
      </c>
      <c r="L2563" s="237"/>
      <c r="M2563" s="237"/>
      <c r="N2563" s="203">
        <v>60</v>
      </c>
      <c r="O2563" s="204" t="b">
        <v>0</v>
      </c>
      <c r="P2563" s="235" t="s">
        <v>1822</v>
      </c>
      <c r="Q2563" s="202" t="s">
        <v>1823</v>
      </c>
      <c r="R2563" s="202" t="s">
        <v>630</v>
      </c>
    </row>
    <row r="2564" spans="1:18" x14ac:dyDescent="0.25">
      <c r="A2564" s="200" t="s">
        <v>15240</v>
      </c>
      <c r="B2564" s="199" t="s">
        <v>15241</v>
      </c>
      <c r="C2564" s="200"/>
      <c r="D2564" s="228" t="s">
        <v>1818</v>
      </c>
      <c r="E2564" s="200" t="s">
        <v>7698</v>
      </c>
      <c r="F2564" s="200"/>
      <c r="G2564" s="200" t="s">
        <v>7218</v>
      </c>
      <c r="H2564" s="200" t="s">
        <v>7598</v>
      </c>
      <c r="I2564" s="200"/>
      <c r="J2564" s="202"/>
      <c r="K2564" t="s">
        <v>15243</v>
      </c>
      <c r="L2564" s="202"/>
      <c r="M2564" s="202"/>
      <c r="N2564" s="203">
        <v>60</v>
      </c>
      <c r="O2564" s="204" t="b">
        <v>0</v>
      </c>
      <c r="P2564" s="235" t="s">
        <v>1822</v>
      </c>
      <c r="Q2564" s="202" t="s">
        <v>1823</v>
      </c>
      <c r="R2564" s="202" t="s">
        <v>630</v>
      </c>
    </row>
    <row r="2565" spans="1:18" x14ac:dyDescent="0.25">
      <c r="A2565" s="199" t="s">
        <v>15244</v>
      </c>
      <c r="B2565" s="228" t="s">
        <v>15245</v>
      </c>
      <c r="C2565" s="199"/>
      <c r="D2565" s="228" t="s">
        <v>1818</v>
      </c>
      <c r="E2565" s="199" t="s">
        <v>7814</v>
      </c>
      <c r="F2565" s="199"/>
      <c r="G2565" s="199" t="s">
        <v>7233</v>
      </c>
      <c r="H2565" s="200" t="s">
        <v>7365</v>
      </c>
      <c r="I2565" s="199"/>
      <c r="J2565" s="239"/>
      <c r="K2565" t="s">
        <v>15251</v>
      </c>
      <c r="L2565" s="239"/>
      <c r="M2565" s="239"/>
      <c r="N2565" s="203">
        <v>60</v>
      </c>
      <c r="O2565" s="204" t="b">
        <v>0</v>
      </c>
      <c r="P2565" s="235" t="s">
        <v>1822</v>
      </c>
      <c r="Q2565" s="202" t="s">
        <v>1823</v>
      </c>
      <c r="R2565" s="202" t="s">
        <v>630</v>
      </c>
    </row>
    <row r="2566" spans="1:18" x14ac:dyDescent="0.25">
      <c r="A2566" s="200" t="s">
        <v>15246</v>
      </c>
      <c r="B2566" s="228" t="s">
        <v>15247</v>
      </c>
      <c r="C2566" s="200"/>
      <c r="D2566" s="228" t="s">
        <v>1818</v>
      </c>
      <c r="E2566" s="200" t="s">
        <v>7810</v>
      </c>
      <c r="F2566" s="200"/>
      <c r="G2566" s="200" t="s">
        <v>7218</v>
      </c>
      <c r="H2566" s="200" t="s">
        <v>7598</v>
      </c>
      <c r="I2566" s="200"/>
      <c r="J2566" s="202"/>
      <c r="K2566" t="s">
        <v>15252</v>
      </c>
      <c r="L2566" s="202"/>
      <c r="M2566" s="202"/>
      <c r="N2566" s="203">
        <v>60</v>
      </c>
      <c r="O2566" s="204" t="b">
        <v>0</v>
      </c>
      <c r="P2566" s="235" t="s">
        <v>1822</v>
      </c>
      <c r="Q2566" s="202" t="s">
        <v>1823</v>
      </c>
      <c r="R2566" s="202" t="s">
        <v>630</v>
      </c>
    </row>
    <row r="2567" spans="1:18" x14ac:dyDescent="0.25">
      <c r="A2567" s="200" t="s">
        <v>15248</v>
      </c>
      <c r="B2567" s="199" t="s">
        <v>15249</v>
      </c>
      <c r="C2567" s="200"/>
      <c r="D2567" s="199" t="s">
        <v>2167</v>
      </c>
      <c r="E2567" s="200" t="s">
        <v>15250</v>
      </c>
      <c r="F2567" s="200"/>
      <c r="G2567" s="200" t="s">
        <v>7228</v>
      </c>
      <c r="H2567" s="200" t="s">
        <v>7229</v>
      </c>
      <c r="I2567" s="200"/>
      <c r="J2567" s="202"/>
      <c r="K2567" t="s">
        <v>15253</v>
      </c>
      <c r="L2567" s="202"/>
      <c r="M2567" s="202"/>
      <c r="N2567" s="206"/>
      <c r="O2567" s="230"/>
      <c r="P2567" s="239"/>
      <c r="Q2567" s="202"/>
      <c r="R2567" s="202"/>
    </row>
    <row r="2568" spans="1:18" x14ac:dyDescent="0.25">
      <c r="A2568" s="199" t="s">
        <v>15254</v>
      </c>
      <c r="B2568" s="228" t="s">
        <v>15255</v>
      </c>
      <c r="C2568" s="199"/>
      <c r="D2568" s="228" t="s">
        <v>1818</v>
      </c>
      <c r="E2568" s="199" t="s">
        <v>7814</v>
      </c>
      <c r="F2568" s="199"/>
      <c r="G2568" s="199" t="s">
        <v>7214</v>
      </c>
      <c r="H2568" s="200" t="s">
        <v>7213</v>
      </c>
      <c r="I2568" s="199"/>
      <c r="J2568" s="239"/>
      <c r="K2568" t="s">
        <v>15258</v>
      </c>
      <c r="L2568" s="239"/>
      <c r="M2568" s="239"/>
      <c r="N2568" s="203"/>
      <c r="O2568" s="240"/>
      <c r="P2568" s="235"/>
      <c r="Q2568" s="239"/>
      <c r="R2568" s="239"/>
    </row>
    <row r="2569" spans="1:18" x14ac:dyDescent="0.25">
      <c r="A2569" s="200" t="s">
        <v>15256</v>
      </c>
      <c r="B2569" s="199" t="s">
        <v>15257</v>
      </c>
      <c r="C2569" s="200"/>
      <c r="D2569" s="228" t="s">
        <v>1818</v>
      </c>
      <c r="E2569" s="200" t="s">
        <v>7776</v>
      </c>
      <c r="F2569" s="200"/>
      <c r="G2569" s="199" t="s">
        <v>7248</v>
      </c>
      <c r="H2569" s="200" t="s">
        <v>7249</v>
      </c>
      <c r="I2569" s="200"/>
      <c r="J2569" s="202"/>
      <c r="K2569" t="s">
        <v>15259</v>
      </c>
      <c r="L2569" s="202"/>
      <c r="M2569" s="202"/>
      <c r="N2569" s="203">
        <v>60</v>
      </c>
      <c r="O2569" s="204" t="b">
        <v>0</v>
      </c>
      <c r="P2569" s="235" t="s">
        <v>1822</v>
      </c>
      <c r="Q2569" s="202" t="s">
        <v>1823</v>
      </c>
      <c r="R2569" s="202" t="s">
        <v>630</v>
      </c>
    </row>
    <row r="2570" spans="1:18" x14ac:dyDescent="0.25">
      <c r="A2570" s="199" t="s">
        <v>15260</v>
      </c>
      <c r="B2570" s="228" t="s">
        <v>15261</v>
      </c>
      <c r="C2570" s="199"/>
      <c r="D2570" s="228" t="s">
        <v>1818</v>
      </c>
      <c r="E2570" s="199" t="s">
        <v>7573</v>
      </c>
      <c r="F2570" s="199"/>
      <c r="G2570" s="199" t="s">
        <v>7248</v>
      </c>
      <c r="H2570" s="200" t="s">
        <v>7249</v>
      </c>
      <c r="I2570" s="199"/>
      <c r="J2570" s="239"/>
      <c r="K2570" t="s">
        <v>15266</v>
      </c>
      <c r="L2570" s="239"/>
      <c r="M2570" s="239"/>
      <c r="N2570" s="203">
        <v>60</v>
      </c>
      <c r="O2570" s="204" t="b">
        <v>0</v>
      </c>
      <c r="P2570" s="235" t="s">
        <v>1822</v>
      </c>
      <c r="Q2570" s="202" t="s">
        <v>1823</v>
      </c>
      <c r="R2570" s="202" t="s">
        <v>630</v>
      </c>
    </row>
    <row r="2571" spans="1:18" x14ac:dyDescent="0.25">
      <c r="A2571" s="200" t="s">
        <v>15262</v>
      </c>
      <c r="B2571" s="228" t="s">
        <v>15263</v>
      </c>
      <c r="C2571" s="200"/>
      <c r="D2571" s="228" t="s">
        <v>1818</v>
      </c>
      <c r="E2571" s="200" t="s">
        <v>7841</v>
      </c>
      <c r="F2571" s="200"/>
      <c r="G2571" s="199" t="s">
        <v>7248</v>
      </c>
      <c r="H2571" s="200" t="s">
        <v>7249</v>
      </c>
      <c r="I2571" s="200"/>
      <c r="J2571" s="202"/>
      <c r="K2571" t="s">
        <v>15267</v>
      </c>
      <c r="L2571" s="202"/>
      <c r="M2571" s="202"/>
      <c r="N2571" s="203">
        <v>60</v>
      </c>
      <c r="O2571" s="204" t="b">
        <v>0</v>
      </c>
      <c r="P2571" s="235" t="s">
        <v>1822</v>
      </c>
      <c r="Q2571" s="202" t="s">
        <v>1823</v>
      </c>
      <c r="R2571" s="202" t="s">
        <v>630</v>
      </c>
    </row>
    <row r="2572" spans="1:18" x14ac:dyDescent="0.25">
      <c r="A2572" s="200" t="s">
        <v>15264</v>
      </c>
      <c r="B2572" s="199" t="s">
        <v>15265</v>
      </c>
      <c r="C2572" s="200"/>
      <c r="D2572" s="228" t="s">
        <v>1818</v>
      </c>
      <c r="E2572" s="200" t="s">
        <v>7841</v>
      </c>
      <c r="F2572" s="200"/>
      <c r="G2572" s="199" t="s">
        <v>7248</v>
      </c>
      <c r="H2572" s="200" t="s">
        <v>7249</v>
      </c>
      <c r="I2572" s="200"/>
      <c r="J2572" s="202"/>
      <c r="K2572" t="s">
        <v>15268</v>
      </c>
      <c r="L2572" s="202"/>
      <c r="M2572" s="202"/>
      <c r="N2572" s="203">
        <v>60</v>
      </c>
      <c r="O2572" s="204" t="b">
        <v>0</v>
      </c>
      <c r="P2572" s="235" t="s">
        <v>1822</v>
      </c>
      <c r="Q2572" s="202" t="s">
        <v>1823</v>
      </c>
      <c r="R2572" s="202" t="s">
        <v>630</v>
      </c>
    </row>
    <row r="2573" spans="1:18" x14ac:dyDescent="0.25">
      <c r="A2573" s="199" t="s">
        <v>15269</v>
      </c>
      <c r="B2573" s="199" t="s">
        <v>15270</v>
      </c>
      <c r="C2573" s="199"/>
      <c r="D2573" s="228" t="s">
        <v>1818</v>
      </c>
      <c r="E2573" s="199" t="s">
        <v>15271</v>
      </c>
      <c r="F2573" s="199"/>
      <c r="G2573" s="199" t="s">
        <v>7233</v>
      </c>
      <c r="H2573" s="200" t="s">
        <v>7365</v>
      </c>
      <c r="I2573" s="199"/>
      <c r="J2573" s="239"/>
      <c r="K2573" t="s">
        <v>15272</v>
      </c>
      <c r="L2573" s="239"/>
      <c r="M2573" s="239"/>
      <c r="N2573" s="203">
        <v>60</v>
      </c>
      <c r="O2573" s="204" t="b">
        <v>0</v>
      </c>
      <c r="P2573" s="235" t="s">
        <v>1822</v>
      </c>
      <c r="Q2573" s="202" t="s">
        <v>1823</v>
      </c>
      <c r="R2573" s="202" t="s">
        <v>630</v>
      </c>
    </row>
    <row r="2574" spans="1:18" x14ac:dyDescent="0.25">
      <c r="A2574" s="199" t="s">
        <v>15475</v>
      </c>
      <c r="B2574" s="199" t="s">
        <v>15476</v>
      </c>
      <c r="C2574" s="199"/>
      <c r="D2574" s="228" t="s">
        <v>1818</v>
      </c>
      <c r="E2574" s="199" t="s">
        <v>7634</v>
      </c>
      <c r="F2574" s="199"/>
      <c r="G2574" s="199" t="s">
        <v>7233</v>
      </c>
      <c r="H2574" s="200" t="s">
        <v>7365</v>
      </c>
      <c r="I2574" s="199"/>
      <c r="J2574" s="239"/>
      <c r="K2574" t="s">
        <v>15477</v>
      </c>
      <c r="L2574" s="239"/>
      <c r="M2574" s="239"/>
      <c r="N2574" s="203">
        <v>60</v>
      </c>
      <c r="O2574" s="204" t="b">
        <v>0</v>
      </c>
      <c r="P2574" s="235" t="s">
        <v>1822</v>
      </c>
      <c r="Q2574" s="202" t="s">
        <v>1823</v>
      </c>
      <c r="R2574" s="202" t="s">
        <v>630</v>
      </c>
    </row>
  </sheetData>
  <dataValidations disablePrompts="1" xWindow="946" yWindow="819" count="23">
    <dataValidation operator="equal" allowBlank="1" showInputMessage="1" promptTitle="MISA SME.NET" prompt="Nhập Số căn cước công dân, số chứng minh nhân dân, số định danh cá nhân: tối đa 20 ký tự." sqref="K2385" xr:uid="{141E2E21-00F0-497B-AF90-C1DD982C7DB1}"/>
    <dataValidation allowBlank="1" showInputMessage="1" showErrorMessage="1" promptTitle="MISA SME.NET" prompt="Nhập Địa chỉ_x000a_Tối đa 400 ký tự." sqref="AA2382 C2385:C2386 M2385" xr:uid="{3ADA8C13-6754-4992-A1C3-85D1665BE2C9}">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6 B2385" xr:uid="{07ECD653-1D27-4289-BA73-96C1D8A5C09C}">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5:A2386" xr:uid="{7D4418C6-9DDC-447C-B26F-5F42531EA9CF}">
      <formula1>0</formula1>
      <formula2>0</formula2>
    </dataValidation>
    <dataValidation allowBlank="1" showInputMessage="1" showErrorMessage="1" promptTitle="MISA SME.NET" prompt="Nhập Tỉnh/Thành phố của ngân hàng: tối đa 100 ký tự." sqref="W2382" xr:uid="{DD7533AE-FE84-4377-8212-D7400FB86A32}">
      <formula1>0</formula1>
      <formula2>0</formula2>
    </dataValidation>
    <dataValidation operator="equal" allowBlank="1" showInputMessage="1" promptTitle="MISA SME.NET" prompt="Nhập Tên chi nhánh ngân hàng: tối đa 128 ký tự." sqref="V2382" xr:uid="{8B9A4254-6401-47B8-92A2-AB3D171C1D3E}">
      <formula1>0</formula1>
      <formula2>0</formula2>
    </dataValidation>
    <dataValidation operator="equal" allowBlank="1" showInputMessage="1" promptTitle="MISA SME.NET" prompt="Nhập Tên ngân hàng: tối đa 128 ký tự." sqref="U2382" xr:uid="{C95CDF23-F8E0-47D7-BFE9-0F89BFDE474B}">
      <formula1>0</formula1>
      <formula2>0</formula2>
    </dataValidation>
    <dataValidation operator="equal" allowBlank="1" showInputMessage="1" promptTitle="MISA SME.NET" prompt="Nhập Số tài khoản ngân hàng: tối đa 50 ký tự." sqref="T2382" xr:uid="{EC172B20-A697-4901-B36B-035B3EF89622}">
      <formula1>0</formula1>
      <formula2>0</formula2>
    </dataValidation>
    <dataValidation operator="equal" allowBlank="1" showInputMessage="1" promptTitle="MISA SME.NET" prompt="Nhập Xưng hô: tối đa 60 ký tự." sqref="N2385:N2387" xr:uid="{84CBE344-8696-4202-AC3A-30A1F87FC4BE}">
      <formula1>0</formula1>
      <formula2>0</formula2>
    </dataValidation>
    <dataValidation allowBlank="1" showInputMessage="1" showErrorMessage="1" promptTitle="MISA SME.NET" prompt="Nhập Mã nhóm khách hàng, nhà cung cấp._x000a_(Phân cách nhau bởi dấu ;)" sqref="J2385" xr:uid="{E75E526A-94A4-484A-80F3-A9F046FAAFDE}">
      <formula1>0</formula1>
      <formula2>0</formula2>
    </dataValidation>
    <dataValidation operator="equal" allowBlank="1" showInputMessage="1" promptTitle="MISA SME.NET" prompt="Nhập Website: tối đa 100 ký tự." sqref="I2385" xr:uid="{E87424D1-AC3F-4AA1-B77F-97BB3CE3794E}">
      <formula1>0</formula1>
      <formula2>0</formula2>
    </dataValidation>
    <dataValidation operator="equal" allowBlank="1" showInputMessage="1" promptTitle="MISA SME.NET" prompt="Nhập Email: tối đa 100 ký tự." sqref="H2385" xr:uid="{97E99BBA-CC99-443D-BF89-D1E516586211}">
      <formula1>0</formula1>
      <formula2>0</formula2>
    </dataValidation>
    <dataValidation showInputMessage="1" errorTitle="MISA SME.NET 2012" error="Mã khách hàng không được để trống!" promptTitle="MISA SME.NET" prompt="Nhập Mã số thuế." sqref="E2385 L2385" xr:uid="{A24AB867-5753-40C2-9350-3C5B1A4017D5}">
      <formula1>0</formula1>
      <formula2>0</formula2>
    </dataValidation>
    <dataValidation operator="equal" allowBlank="1" showInputMessage="1" promptTitle="MISA SME.NET" prompt="Nhập điện thoại cố định của người liên hệ: tối đa 50 ký tự." sqref="S2382" xr:uid="{207635DB-A620-462A-9E84-9886D71999EA}">
      <formula1>0</formula1>
      <formula2>0</formula2>
    </dataValidation>
    <dataValidation operator="equal" allowBlank="1" showInputMessage="1" promptTitle="MISA SME.NET" prompt="Nhập điện thoại di động của khách hàng cá nhân: tối đa 50 ký tự." sqref="F2385:F2386" xr:uid="{5284AACE-F5BF-417C-A9DB-7CC918C3FB4D}">
      <formula1>0</formula1>
      <formula2>0</formula2>
    </dataValidation>
    <dataValidation operator="equal" allowBlank="1" showInputMessage="1" promptTitle="MISA SME.NET" prompt="Nhập Fax: tối đa 50 ký tự." sqref="G2385:G2387 G2392" xr:uid="{4774599E-BBD7-4CA5-9571-9A6E3E799170}">
      <formula1>0</formula1>
      <formula2>0</formula2>
    </dataValidation>
    <dataValidation operator="equal" allowBlank="1" showInputMessage="1" promptTitle="MISA SME.NET" prompt="Nhập ĐT cố định đối với KH cá nhân và Điện thoại với KH là tổ chức: tối đa 50 ký tự." sqref="E2386" xr:uid="{D696F5B6-2ACA-401F-8FCE-086B5B701314}">
      <formula1>0</formula1>
      <formula2>0</formula2>
    </dataValidation>
    <dataValidation allowBlank="1" showInputMessage="1" showErrorMessage="1" promptTitle="MISA SME.NET" prompt="Nhập Ngày cấp." sqref="L2386" xr:uid="{C15547A9-BE47-4063-926B-0F9D0C8107DE}">
      <formula1>0</formula1>
      <formula2>0</formula2>
    </dataValidation>
    <dataValidation type="list" allowBlank="1" showInputMessage="1" showErrorMessage="1" sqref="A707 A2396 A2413:A2415 I2422" xr:uid="{13CD039A-7B3B-4D1F-A307-9C5AFEFC3820}">
      <formula1>Ma_KH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2422" xr:uid="{6B1890CB-5938-4D6C-B320-4DD0AEEA9C36}"/>
    <dataValidation allowBlank="1" showInputMessage="1" showErrorMessage="1" promptTitle="MISA SME.NET" prompt="Nhập Tính giá thành_x000a_Nhập 0 hoặc bỏ trống: Không tính giá thành_x000a_Nhập 1: Tính giá thành" sqref="F2422" xr:uid="{4BA33544-A65A-4C9F-A358-EA3C6959F6C4}"/>
    <dataValidation type="list" allowBlank="1" showInputMessage="1" showErrorMessage="1" sqref="J2422" xr:uid="{D55B987F-3F3F-440F-84F9-EE9B97E6CCD9}">
      <formula1>Ma_NV</formula1>
    </dataValidation>
    <dataValidation operator="equal" showInputMessage="1" showErrorMessage="1" errorTitle="MISA SME.NET" error="Ngày chứng từ không được để trống!" promptTitle="MISA SME.NET" prompt="Nhập Số đơn hàng_x000a_Tối đa 20 ký tự." sqref="A2484" xr:uid="{C2CF4C42-B3A6-4CD7-A313-FF209C17041C}"/>
  </dataValidations>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146F9-B82E-4750-8AAD-07E3B9789AEC}">
  <sheetPr codeName="Sheet11"/>
  <dimension ref="A1:C38"/>
  <sheetViews>
    <sheetView topLeftCell="A22" workbookViewId="0">
      <selection activeCell="B39" sqref="B39"/>
    </sheetView>
  </sheetViews>
  <sheetFormatPr defaultRowHeight="15" x14ac:dyDescent="0.25"/>
  <cols>
    <col min="1" max="1" width="9.5703125" bestFit="1" customWidth="1"/>
    <col min="2" max="2" width="34.42578125" bestFit="1" customWidth="1"/>
    <col min="3" max="3" width="11.7109375" bestFit="1" customWidth="1"/>
  </cols>
  <sheetData>
    <row r="1" spans="1:3" x14ac:dyDescent="0.25">
      <c r="A1" s="114" t="s">
        <v>537</v>
      </c>
      <c r="B1" s="114" t="s">
        <v>2</v>
      </c>
      <c r="C1" s="114" t="s">
        <v>7386</v>
      </c>
    </row>
    <row r="2" spans="1:3" x14ac:dyDescent="0.25">
      <c r="A2" t="s">
        <v>558</v>
      </c>
      <c r="B2" t="s">
        <v>7387</v>
      </c>
      <c r="C2">
        <v>106.05</v>
      </c>
    </row>
    <row r="3" spans="1:3" x14ac:dyDescent="0.25">
      <c r="A3" t="s">
        <v>37</v>
      </c>
      <c r="B3" t="s">
        <v>38</v>
      </c>
      <c r="C3">
        <v>74.25</v>
      </c>
    </row>
    <row r="4" spans="1:3" x14ac:dyDescent="0.25">
      <c r="A4" t="s">
        <v>39</v>
      </c>
      <c r="B4" t="s">
        <v>40</v>
      </c>
      <c r="C4">
        <v>70.95</v>
      </c>
    </row>
    <row r="5" spans="1:3" x14ac:dyDescent="0.25">
      <c r="A5" t="s">
        <v>551</v>
      </c>
      <c r="B5" t="s">
        <v>552</v>
      </c>
      <c r="C5">
        <v>24.548999999999999</v>
      </c>
    </row>
    <row r="6" spans="1:3" x14ac:dyDescent="0.25">
      <c r="A6" t="s">
        <v>27</v>
      </c>
      <c r="B6" t="s">
        <v>28</v>
      </c>
      <c r="C6">
        <v>73.430999999999997</v>
      </c>
    </row>
    <row r="7" spans="1:3" x14ac:dyDescent="0.25">
      <c r="A7" t="s">
        <v>542</v>
      </c>
      <c r="B7" t="s">
        <v>543</v>
      </c>
      <c r="C7">
        <v>119.066</v>
      </c>
    </row>
    <row r="8" spans="1:3" x14ac:dyDescent="0.25">
      <c r="A8" t="s">
        <v>560</v>
      </c>
      <c r="B8" t="s">
        <v>7388</v>
      </c>
      <c r="C8">
        <v>116.611</v>
      </c>
    </row>
    <row r="9" spans="1:3" x14ac:dyDescent="0.25">
      <c r="A9" t="s">
        <v>30</v>
      </c>
      <c r="B9" t="s">
        <v>31</v>
      </c>
      <c r="C9">
        <v>111.05800000000001</v>
      </c>
    </row>
    <row r="10" spans="1:3" x14ac:dyDescent="0.25">
      <c r="A10" t="s">
        <v>553</v>
      </c>
      <c r="B10" t="s">
        <v>554</v>
      </c>
      <c r="C10">
        <v>70</v>
      </c>
    </row>
    <row r="11" spans="1:3" x14ac:dyDescent="0.25">
      <c r="A11" t="s">
        <v>44</v>
      </c>
      <c r="B11" t="s">
        <v>45</v>
      </c>
      <c r="C11">
        <v>49.5</v>
      </c>
    </row>
    <row r="12" spans="1:3" x14ac:dyDescent="0.25">
      <c r="A12" t="s">
        <v>46</v>
      </c>
      <c r="B12" t="s">
        <v>47</v>
      </c>
      <c r="C12">
        <v>50.4</v>
      </c>
    </row>
    <row r="13" spans="1:3" x14ac:dyDescent="0.25">
      <c r="A13" t="s">
        <v>32</v>
      </c>
      <c r="B13" t="s">
        <v>7389</v>
      </c>
      <c r="C13">
        <v>50.183</v>
      </c>
    </row>
    <row r="14" spans="1:3" x14ac:dyDescent="0.25">
      <c r="A14" t="s">
        <v>48</v>
      </c>
      <c r="B14" t="s">
        <v>7390</v>
      </c>
      <c r="C14">
        <v>46</v>
      </c>
    </row>
    <row r="15" spans="1:3" x14ac:dyDescent="0.25">
      <c r="A15" t="s">
        <v>34</v>
      </c>
      <c r="B15" t="s">
        <v>35</v>
      </c>
      <c r="C15">
        <v>55.594999999999999</v>
      </c>
    </row>
    <row r="16" spans="1:3" x14ac:dyDescent="0.25">
      <c r="A16" t="s">
        <v>548</v>
      </c>
      <c r="B16" t="s">
        <v>549</v>
      </c>
      <c r="C16">
        <v>107.205</v>
      </c>
    </row>
    <row r="17" spans="1:3" x14ac:dyDescent="0.25">
      <c r="A17" t="s">
        <v>52</v>
      </c>
      <c r="B17" t="s">
        <v>53</v>
      </c>
      <c r="C17">
        <v>111.60599999999999</v>
      </c>
    </row>
    <row r="18" spans="1:3" x14ac:dyDescent="0.25">
      <c r="A18" t="s">
        <v>600</v>
      </c>
      <c r="B18" t="s">
        <v>601</v>
      </c>
      <c r="C18">
        <v>32.5</v>
      </c>
    </row>
    <row r="19" spans="1:3" x14ac:dyDescent="0.25">
      <c r="A19" t="s">
        <v>590</v>
      </c>
      <c r="B19" t="s">
        <v>591</v>
      </c>
      <c r="C19">
        <v>92</v>
      </c>
    </row>
    <row r="20" spans="1:3" x14ac:dyDescent="0.25">
      <c r="A20" t="s">
        <v>598</v>
      </c>
      <c r="B20" t="s">
        <v>599</v>
      </c>
      <c r="C20">
        <v>37.5</v>
      </c>
    </row>
    <row r="21" spans="1:3" x14ac:dyDescent="0.25">
      <c r="A21" t="s">
        <v>565</v>
      </c>
      <c r="B21" t="s">
        <v>566</v>
      </c>
      <c r="C21">
        <v>36.110999999999997</v>
      </c>
    </row>
    <row r="22" spans="1:3" x14ac:dyDescent="0.25">
      <c r="A22" t="s">
        <v>563</v>
      </c>
      <c r="B22" t="s">
        <v>564</v>
      </c>
      <c r="C22">
        <v>22.5</v>
      </c>
    </row>
    <row r="23" spans="1:3" x14ac:dyDescent="0.25">
      <c r="A23" t="s">
        <v>1725</v>
      </c>
      <c r="B23" t="s">
        <v>1726</v>
      </c>
      <c r="C23">
        <v>29.7</v>
      </c>
    </row>
    <row r="24" spans="1:3" x14ac:dyDescent="0.25">
      <c r="A24" t="s">
        <v>1727</v>
      </c>
      <c r="B24" t="s">
        <v>1728</v>
      </c>
      <c r="C24">
        <v>49.5</v>
      </c>
    </row>
    <row r="25" spans="1:3" x14ac:dyDescent="0.25">
      <c r="A25" t="s">
        <v>560</v>
      </c>
      <c r="B25" t="s">
        <v>7639</v>
      </c>
      <c r="C25">
        <v>116.611</v>
      </c>
    </row>
    <row r="26" spans="1:3" x14ac:dyDescent="0.25">
      <c r="A26" t="s">
        <v>1701</v>
      </c>
      <c r="B26" t="s">
        <v>1702</v>
      </c>
      <c r="C26">
        <v>72.5</v>
      </c>
    </row>
    <row r="27" spans="1:3" x14ac:dyDescent="0.25">
      <c r="A27" t="s">
        <v>1759</v>
      </c>
      <c r="B27" t="s">
        <v>1760</v>
      </c>
    </row>
    <row r="28" spans="1:3" x14ac:dyDescent="0.25">
      <c r="A28" t="s">
        <v>544</v>
      </c>
      <c r="B28" t="s">
        <v>545</v>
      </c>
      <c r="C28">
        <v>82.406999999999996</v>
      </c>
    </row>
    <row r="29" spans="1:3" x14ac:dyDescent="0.25">
      <c r="A29" t="s">
        <v>1755</v>
      </c>
      <c r="B29" t="s">
        <v>1756</v>
      </c>
    </row>
    <row r="30" spans="1:3" x14ac:dyDescent="0.25">
      <c r="A30" t="s">
        <v>1719</v>
      </c>
      <c r="B30" t="s">
        <v>1720</v>
      </c>
    </row>
    <row r="31" spans="1:3" x14ac:dyDescent="0.25">
      <c r="A31" t="s">
        <v>681</v>
      </c>
      <c r="B31" t="s">
        <v>682</v>
      </c>
    </row>
    <row r="32" spans="1:3" x14ac:dyDescent="0.25">
      <c r="A32" t="s">
        <v>7391</v>
      </c>
      <c r="B32" t="s">
        <v>7392</v>
      </c>
    </row>
    <row r="33" spans="1:3" x14ac:dyDescent="0.25">
      <c r="A33" t="s">
        <v>1715</v>
      </c>
      <c r="B33" t="s">
        <v>1716</v>
      </c>
    </row>
    <row r="34" spans="1:3" x14ac:dyDescent="0.25">
      <c r="A34" t="s">
        <v>1683</v>
      </c>
      <c r="B34" t="s">
        <v>1684</v>
      </c>
    </row>
    <row r="35" spans="1:3" x14ac:dyDescent="0.25">
      <c r="A35" t="s">
        <v>546</v>
      </c>
      <c r="B35" t="s">
        <v>547</v>
      </c>
    </row>
    <row r="36" spans="1:3" x14ac:dyDescent="0.25">
      <c r="A36" t="s">
        <v>1709</v>
      </c>
      <c r="B36" t="s">
        <v>1710</v>
      </c>
      <c r="C36">
        <v>42.581000000000003</v>
      </c>
    </row>
    <row r="37" spans="1:3" x14ac:dyDescent="0.25">
      <c r="A37" t="s">
        <v>1711</v>
      </c>
      <c r="B37" t="s">
        <v>1712</v>
      </c>
      <c r="C37">
        <v>82.748000000000005</v>
      </c>
    </row>
    <row r="38" spans="1:3" x14ac:dyDescent="0.25">
      <c r="A38" t="s">
        <v>1713</v>
      </c>
      <c r="B38" t="s">
        <v>1714</v>
      </c>
      <c r="C38">
        <v>130.38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D34EA-3289-4C2B-9062-1C3FB6C26D52}">
  <dimension ref="A1:B5044"/>
  <sheetViews>
    <sheetView workbookViewId="0">
      <pane ySplit="1" topLeftCell="A4888" activePane="bottomLeft" state="frozen"/>
      <selection pane="bottomLeft" activeCell="B4906" sqref="B4906"/>
    </sheetView>
  </sheetViews>
  <sheetFormatPr defaultRowHeight="15" x14ac:dyDescent="0.25"/>
  <cols>
    <col min="1" max="1" width="21.140625" bestFit="1" customWidth="1"/>
    <col min="2" max="2" width="28.7109375" bestFit="1" customWidth="1"/>
  </cols>
  <sheetData>
    <row r="1" spans="1:2" x14ac:dyDescent="0.25">
      <c r="A1" s="198" t="s">
        <v>15178</v>
      </c>
      <c r="B1" s="198" t="s">
        <v>15179</v>
      </c>
    </row>
    <row r="2" spans="1:2" x14ac:dyDescent="0.25">
      <c r="A2" s="144" t="s">
        <v>7877</v>
      </c>
      <c r="B2" s="144" t="s">
        <v>7878</v>
      </c>
    </row>
    <row r="3" spans="1:2" x14ac:dyDescent="0.25">
      <c r="A3" s="144">
        <v>25</v>
      </c>
      <c r="B3" s="144" t="s">
        <v>7879</v>
      </c>
    </row>
    <row r="4" spans="1:2" x14ac:dyDescent="0.25">
      <c r="A4" s="144" t="s">
        <v>7880</v>
      </c>
      <c r="B4" s="144" t="s">
        <v>7881</v>
      </c>
    </row>
    <row r="5" spans="1:2" x14ac:dyDescent="0.25">
      <c r="A5" s="144" t="s">
        <v>7151</v>
      </c>
      <c r="B5" s="144" t="s">
        <v>7882</v>
      </c>
    </row>
    <row r="6" spans="1:2" x14ac:dyDescent="0.25">
      <c r="A6" s="144" t="s">
        <v>7883</v>
      </c>
      <c r="B6" s="144" t="s">
        <v>7884</v>
      </c>
    </row>
    <row r="7" spans="1:2" x14ac:dyDescent="0.25">
      <c r="A7" s="144" t="s">
        <v>7885</v>
      </c>
      <c r="B7" s="144" t="s">
        <v>7886</v>
      </c>
    </row>
    <row r="8" spans="1:2" x14ac:dyDescent="0.25">
      <c r="A8" s="144" t="s">
        <v>7887</v>
      </c>
      <c r="B8" s="144" t="s">
        <v>7888</v>
      </c>
    </row>
    <row r="9" spans="1:2" x14ac:dyDescent="0.25">
      <c r="A9" s="144" t="s">
        <v>7889</v>
      </c>
      <c r="B9" s="144" t="s">
        <v>7890</v>
      </c>
    </row>
    <row r="10" spans="1:2" x14ac:dyDescent="0.25">
      <c r="A10" s="144" t="s">
        <v>7891</v>
      </c>
      <c r="B10" s="144" t="s">
        <v>7892</v>
      </c>
    </row>
    <row r="11" spans="1:2" x14ac:dyDescent="0.25">
      <c r="A11" s="144" t="s">
        <v>7893</v>
      </c>
      <c r="B11" s="144" t="s">
        <v>7894</v>
      </c>
    </row>
    <row r="12" spans="1:2" x14ac:dyDescent="0.25">
      <c r="A12" s="144" t="s">
        <v>7895</v>
      </c>
      <c r="B12" s="144" t="s">
        <v>7896</v>
      </c>
    </row>
    <row r="13" spans="1:2" x14ac:dyDescent="0.25">
      <c r="A13" s="144" t="s">
        <v>7897</v>
      </c>
      <c r="B13" s="144" t="s">
        <v>7898</v>
      </c>
    </row>
    <row r="14" spans="1:2" x14ac:dyDescent="0.25">
      <c r="A14" s="144" t="s">
        <v>7899</v>
      </c>
      <c r="B14" s="144" t="s">
        <v>7900</v>
      </c>
    </row>
    <row r="15" spans="1:2" x14ac:dyDescent="0.25">
      <c r="A15" s="144" t="s">
        <v>7901</v>
      </c>
      <c r="B15" s="144" t="s">
        <v>7902</v>
      </c>
    </row>
    <row r="16" spans="1:2" x14ac:dyDescent="0.25">
      <c r="A16" s="144" t="s">
        <v>7903</v>
      </c>
      <c r="B16" s="144" t="s">
        <v>7904</v>
      </c>
    </row>
    <row r="17" spans="1:2" x14ac:dyDescent="0.25">
      <c r="A17" s="144" t="s">
        <v>1824</v>
      </c>
      <c r="B17" s="144" t="s">
        <v>7905</v>
      </c>
    </row>
    <row r="18" spans="1:2" x14ac:dyDescent="0.25">
      <c r="A18" s="144" t="s">
        <v>7906</v>
      </c>
      <c r="B18" s="144" t="s">
        <v>7907</v>
      </c>
    </row>
    <row r="19" spans="1:2" x14ac:dyDescent="0.25">
      <c r="A19" s="144" t="s">
        <v>7908</v>
      </c>
      <c r="B19" s="144" t="s">
        <v>7909</v>
      </c>
    </row>
    <row r="20" spans="1:2" x14ac:dyDescent="0.25">
      <c r="A20" s="144" t="s">
        <v>7910</v>
      </c>
      <c r="B20" s="144" t="s">
        <v>7911</v>
      </c>
    </row>
    <row r="21" spans="1:2" x14ac:dyDescent="0.25">
      <c r="A21" s="144" t="s">
        <v>7912</v>
      </c>
      <c r="B21" s="144" t="s">
        <v>7913</v>
      </c>
    </row>
    <row r="22" spans="1:2" x14ac:dyDescent="0.25">
      <c r="A22" s="144" t="s">
        <v>7914</v>
      </c>
      <c r="B22" s="144" t="s">
        <v>7915</v>
      </c>
    </row>
    <row r="23" spans="1:2" x14ac:dyDescent="0.25">
      <c r="A23" s="144" t="s">
        <v>7916</v>
      </c>
      <c r="B23" s="144" t="s">
        <v>7917</v>
      </c>
    </row>
    <row r="24" spans="1:2" x14ac:dyDescent="0.25">
      <c r="A24" s="144" t="s">
        <v>7918</v>
      </c>
      <c r="B24" s="144" t="s">
        <v>7919</v>
      </c>
    </row>
    <row r="25" spans="1:2" x14ac:dyDescent="0.25">
      <c r="A25" s="144" t="s">
        <v>7920</v>
      </c>
      <c r="B25" s="144" t="s">
        <v>7921</v>
      </c>
    </row>
    <row r="26" spans="1:2" x14ac:dyDescent="0.25">
      <c r="A26" s="144" t="s">
        <v>7922</v>
      </c>
      <c r="B26" s="144" t="s">
        <v>7923</v>
      </c>
    </row>
    <row r="27" spans="1:2" x14ac:dyDescent="0.25">
      <c r="A27" s="144" t="s">
        <v>7924</v>
      </c>
      <c r="B27" s="144" t="s">
        <v>7925</v>
      </c>
    </row>
    <row r="28" spans="1:2" x14ac:dyDescent="0.25">
      <c r="A28" s="144" t="s">
        <v>7926</v>
      </c>
      <c r="B28" s="144" t="s">
        <v>7927</v>
      </c>
    </row>
    <row r="29" spans="1:2" x14ac:dyDescent="0.25">
      <c r="A29" s="144" t="s">
        <v>7928</v>
      </c>
      <c r="B29" s="144" t="s">
        <v>7929</v>
      </c>
    </row>
    <row r="30" spans="1:2" x14ac:dyDescent="0.25">
      <c r="A30" s="144" t="s">
        <v>1830</v>
      </c>
      <c r="B30" s="144" t="s">
        <v>7930</v>
      </c>
    </row>
    <row r="31" spans="1:2" x14ac:dyDescent="0.25">
      <c r="A31" s="144" t="s">
        <v>1825</v>
      </c>
      <c r="B31" s="144" t="s">
        <v>7931</v>
      </c>
    </row>
    <row r="32" spans="1:2" x14ac:dyDescent="0.25">
      <c r="A32" s="144" t="s">
        <v>1815</v>
      </c>
      <c r="B32" s="144" t="s">
        <v>7932</v>
      </c>
    </row>
    <row r="33" spans="1:2" x14ac:dyDescent="0.25">
      <c r="A33" s="144" t="s">
        <v>1834</v>
      </c>
      <c r="B33" s="144" t="s">
        <v>7933</v>
      </c>
    </row>
    <row r="34" spans="1:2" x14ac:dyDescent="0.25">
      <c r="A34" s="144" t="s">
        <v>1839</v>
      </c>
      <c r="B34" s="144" t="s">
        <v>7934</v>
      </c>
    </row>
    <row r="35" spans="1:2" x14ac:dyDescent="0.25">
      <c r="A35" s="144" t="s">
        <v>7935</v>
      </c>
      <c r="B35" s="144" t="s">
        <v>7936</v>
      </c>
    </row>
    <row r="36" spans="1:2" x14ac:dyDescent="0.25">
      <c r="A36" s="144" t="s">
        <v>7937</v>
      </c>
      <c r="B36" s="144" t="s">
        <v>7938</v>
      </c>
    </row>
    <row r="37" spans="1:2" x14ac:dyDescent="0.25">
      <c r="A37" s="144" t="s">
        <v>7939</v>
      </c>
      <c r="B37" s="144" t="s">
        <v>7940</v>
      </c>
    </row>
    <row r="38" spans="1:2" x14ac:dyDescent="0.25">
      <c r="A38" s="144" t="s">
        <v>7941</v>
      </c>
      <c r="B38" s="144" t="s">
        <v>7942</v>
      </c>
    </row>
    <row r="39" spans="1:2" x14ac:dyDescent="0.25">
      <c r="A39" s="144" t="s">
        <v>7943</v>
      </c>
      <c r="B39" s="144" t="s">
        <v>7944</v>
      </c>
    </row>
    <row r="40" spans="1:2" x14ac:dyDescent="0.25">
      <c r="A40" s="144" t="s">
        <v>1849</v>
      </c>
      <c r="B40" s="144" t="s">
        <v>7945</v>
      </c>
    </row>
    <row r="41" spans="1:2" x14ac:dyDescent="0.25">
      <c r="A41" s="144" t="s">
        <v>1843</v>
      </c>
      <c r="B41" s="144" t="s">
        <v>7946</v>
      </c>
    </row>
    <row r="42" spans="1:2" x14ac:dyDescent="0.25">
      <c r="A42" s="144" t="s">
        <v>7947</v>
      </c>
      <c r="B42" s="144" t="s">
        <v>7948</v>
      </c>
    </row>
    <row r="43" spans="1:2" x14ac:dyDescent="0.25">
      <c r="A43" s="144" t="s">
        <v>7949</v>
      </c>
      <c r="B43" s="144" t="s">
        <v>7950</v>
      </c>
    </row>
    <row r="44" spans="1:2" x14ac:dyDescent="0.25">
      <c r="A44" s="144" t="s">
        <v>7951</v>
      </c>
      <c r="B44" s="144" t="s">
        <v>7952</v>
      </c>
    </row>
    <row r="45" spans="1:2" x14ac:dyDescent="0.25">
      <c r="A45" s="144" t="s">
        <v>7953</v>
      </c>
      <c r="B45" s="144" t="s">
        <v>7954</v>
      </c>
    </row>
    <row r="46" spans="1:2" x14ac:dyDescent="0.25">
      <c r="A46" s="144" t="s">
        <v>7955</v>
      </c>
      <c r="B46" s="144" t="s">
        <v>7956</v>
      </c>
    </row>
    <row r="47" spans="1:2" x14ac:dyDescent="0.25">
      <c r="A47" s="144" t="s">
        <v>7957</v>
      </c>
      <c r="B47" s="144" t="s">
        <v>7958</v>
      </c>
    </row>
    <row r="48" spans="1:2" x14ac:dyDescent="0.25">
      <c r="A48" s="144" t="s">
        <v>7152</v>
      </c>
      <c r="B48" s="144" t="s">
        <v>7959</v>
      </c>
    </row>
    <row r="49" spans="1:2" x14ac:dyDescent="0.25">
      <c r="A49" s="144" t="s">
        <v>7960</v>
      </c>
      <c r="B49" s="144" t="s">
        <v>7961</v>
      </c>
    </row>
    <row r="50" spans="1:2" x14ac:dyDescent="0.25">
      <c r="A50" s="144" t="s">
        <v>7962</v>
      </c>
      <c r="B50" s="144" t="s">
        <v>7963</v>
      </c>
    </row>
    <row r="51" spans="1:2" x14ac:dyDescent="0.25">
      <c r="A51" s="144" t="s">
        <v>1850</v>
      </c>
      <c r="B51" s="144" t="s">
        <v>7964</v>
      </c>
    </row>
    <row r="52" spans="1:2" x14ac:dyDescent="0.25">
      <c r="A52" s="144" t="s">
        <v>7965</v>
      </c>
      <c r="B52" s="144" t="s">
        <v>7966</v>
      </c>
    </row>
    <row r="53" spans="1:2" x14ac:dyDescent="0.25">
      <c r="A53" s="144" t="s">
        <v>7967</v>
      </c>
      <c r="B53" s="144" t="s">
        <v>7968</v>
      </c>
    </row>
    <row r="54" spans="1:2" x14ac:dyDescent="0.25">
      <c r="A54" s="144" t="s">
        <v>7969</v>
      </c>
      <c r="B54" s="144" t="s">
        <v>7970</v>
      </c>
    </row>
    <row r="55" spans="1:2" x14ac:dyDescent="0.25">
      <c r="A55" s="144" t="s">
        <v>7971</v>
      </c>
      <c r="B55" s="144" t="s">
        <v>7972</v>
      </c>
    </row>
    <row r="56" spans="1:2" x14ac:dyDescent="0.25">
      <c r="A56" s="144" t="s">
        <v>1855</v>
      </c>
      <c r="B56" s="144" t="s">
        <v>7973</v>
      </c>
    </row>
    <row r="57" spans="1:2" x14ac:dyDescent="0.25">
      <c r="A57" s="144" t="s">
        <v>7974</v>
      </c>
      <c r="B57" s="144" t="s">
        <v>7975</v>
      </c>
    </row>
    <row r="58" spans="1:2" x14ac:dyDescent="0.25">
      <c r="A58" s="144" t="s">
        <v>7976</v>
      </c>
      <c r="B58" s="144" t="s">
        <v>7977</v>
      </c>
    </row>
    <row r="59" spans="1:2" x14ac:dyDescent="0.25">
      <c r="A59" s="144" t="s">
        <v>7750</v>
      </c>
      <c r="B59" s="144" t="s">
        <v>7750</v>
      </c>
    </row>
    <row r="60" spans="1:2" x14ac:dyDescent="0.25">
      <c r="A60" s="144" t="s">
        <v>7742</v>
      </c>
      <c r="B60" s="144" t="s">
        <v>7742</v>
      </c>
    </row>
    <row r="61" spans="1:2" x14ac:dyDescent="0.25">
      <c r="A61" s="144" t="s">
        <v>7978</v>
      </c>
      <c r="B61" s="144" t="s">
        <v>7978</v>
      </c>
    </row>
    <row r="62" spans="1:2" x14ac:dyDescent="0.25">
      <c r="A62" s="144" t="s">
        <v>7979</v>
      </c>
      <c r="B62" s="144" t="s">
        <v>7979</v>
      </c>
    </row>
    <row r="63" spans="1:2" x14ac:dyDescent="0.25">
      <c r="A63" s="144" t="s">
        <v>7980</v>
      </c>
      <c r="B63" s="144" t="s">
        <v>7981</v>
      </c>
    </row>
    <row r="64" spans="1:2" x14ac:dyDescent="0.25">
      <c r="A64" s="144" t="s">
        <v>7982</v>
      </c>
      <c r="B64" s="144" t="s">
        <v>7983</v>
      </c>
    </row>
    <row r="65" spans="1:2" x14ac:dyDescent="0.25">
      <c r="A65" s="144" t="s">
        <v>7984</v>
      </c>
      <c r="B65" s="144" t="s">
        <v>7985</v>
      </c>
    </row>
    <row r="66" spans="1:2" x14ac:dyDescent="0.25">
      <c r="A66" s="144" t="s">
        <v>7986</v>
      </c>
      <c r="B66" s="144" t="s">
        <v>7987</v>
      </c>
    </row>
    <row r="67" spans="1:2" x14ac:dyDescent="0.25">
      <c r="A67" s="144" t="s">
        <v>7988</v>
      </c>
      <c r="B67" s="144" t="s">
        <v>7989</v>
      </c>
    </row>
    <row r="68" spans="1:2" x14ac:dyDescent="0.25">
      <c r="A68" s="144" t="s">
        <v>7990</v>
      </c>
      <c r="B68" s="144" t="s">
        <v>7991</v>
      </c>
    </row>
    <row r="69" spans="1:2" x14ac:dyDescent="0.25">
      <c r="A69" s="144" t="s">
        <v>7992</v>
      </c>
      <c r="B69" s="144" t="s">
        <v>7993</v>
      </c>
    </row>
    <row r="70" spans="1:2" x14ac:dyDescent="0.25">
      <c r="A70" s="144" t="s">
        <v>7994</v>
      </c>
      <c r="B70" s="144" t="s">
        <v>7995</v>
      </c>
    </row>
    <row r="71" spans="1:2" x14ac:dyDescent="0.25">
      <c r="A71" s="144" t="s">
        <v>7996</v>
      </c>
      <c r="B71" s="144" t="s">
        <v>7997</v>
      </c>
    </row>
    <row r="72" spans="1:2" x14ac:dyDescent="0.25">
      <c r="A72" s="144" t="s">
        <v>7998</v>
      </c>
      <c r="B72" s="144" t="s">
        <v>7999</v>
      </c>
    </row>
    <row r="73" spans="1:2" x14ac:dyDescent="0.25">
      <c r="A73" s="144" t="s">
        <v>8000</v>
      </c>
      <c r="B73" s="144" t="s">
        <v>8001</v>
      </c>
    </row>
    <row r="74" spans="1:2" x14ac:dyDescent="0.25">
      <c r="A74" s="144" t="s">
        <v>8002</v>
      </c>
      <c r="B74" s="144" t="s">
        <v>8003</v>
      </c>
    </row>
    <row r="75" spans="1:2" x14ac:dyDescent="0.25">
      <c r="A75" s="144" t="s">
        <v>8004</v>
      </c>
      <c r="B75" s="144" t="s">
        <v>8005</v>
      </c>
    </row>
    <row r="76" spans="1:2" x14ac:dyDescent="0.25">
      <c r="A76" s="144" t="s">
        <v>8006</v>
      </c>
      <c r="B76" s="144" t="s">
        <v>8007</v>
      </c>
    </row>
    <row r="77" spans="1:2" x14ac:dyDescent="0.25">
      <c r="A77" s="144" t="s">
        <v>8008</v>
      </c>
      <c r="B77" s="144" t="s">
        <v>8009</v>
      </c>
    </row>
    <row r="78" spans="1:2" x14ac:dyDescent="0.25">
      <c r="A78" s="144" t="s">
        <v>8010</v>
      </c>
      <c r="B78" s="144" t="s">
        <v>8011</v>
      </c>
    </row>
    <row r="79" spans="1:2" x14ac:dyDescent="0.25">
      <c r="A79" s="144" t="s">
        <v>8012</v>
      </c>
      <c r="B79" s="144" t="s">
        <v>8013</v>
      </c>
    </row>
    <row r="80" spans="1:2" x14ac:dyDescent="0.25">
      <c r="A80" s="144" t="s">
        <v>8014</v>
      </c>
      <c r="B80" s="144" t="s">
        <v>8015</v>
      </c>
    </row>
    <row r="81" spans="1:2" x14ac:dyDescent="0.25">
      <c r="A81" s="144" t="s">
        <v>8016</v>
      </c>
      <c r="B81" s="144" t="s">
        <v>8017</v>
      </c>
    </row>
    <row r="82" spans="1:2" x14ac:dyDescent="0.25">
      <c r="A82" s="144" t="s">
        <v>8018</v>
      </c>
      <c r="B82" s="144" t="s">
        <v>8019</v>
      </c>
    </row>
    <row r="83" spans="1:2" x14ac:dyDescent="0.25">
      <c r="A83" s="144" t="s">
        <v>8020</v>
      </c>
      <c r="B83" s="144" t="s">
        <v>8021</v>
      </c>
    </row>
    <row r="84" spans="1:2" x14ac:dyDescent="0.25">
      <c r="A84" s="144" t="s">
        <v>8022</v>
      </c>
      <c r="B84" s="144" t="s">
        <v>8023</v>
      </c>
    </row>
    <row r="85" spans="1:2" x14ac:dyDescent="0.25">
      <c r="A85" s="144" t="s">
        <v>8024</v>
      </c>
      <c r="B85" s="144" t="s">
        <v>8025</v>
      </c>
    </row>
    <row r="86" spans="1:2" x14ac:dyDescent="0.25">
      <c r="A86" s="144" t="s">
        <v>8026</v>
      </c>
      <c r="B86" s="144" t="s">
        <v>8027</v>
      </c>
    </row>
    <row r="87" spans="1:2" x14ac:dyDescent="0.25">
      <c r="A87" s="144" t="s">
        <v>8028</v>
      </c>
      <c r="B87" s="144" t="s">
        <v>8029</v>
      </c>
    </row>
    <row r="88" spans="1:2" x14ac:dyDescent="0.25">
      <c r="A88" s="144" t="s">
        <v>8030</v>
      </c>
      <c r="B88" s="144" t="s">
        <v>8031</v>
      </c>
    </row>
    <row r="89" spans="1:2" x14ac:dyDescent="0.25">
      <c r="A89" s="144" t="s">
        <v>8032</v>
      </c>
      <c r="B89" s="144" t="s">
        <v>8033</v>
      </c>
    </row>
    <row r="90" spans="1:2" x14ac:dyDescent="0.25">
      <c r="A90" s="144" t="s">
        <v>7153</v>
      </c>
      <c r="B90" s="144" t="s">
        <v>8034</v>
      </c>
    </row>
    <row r="91" spans="1:2" x14ac:dyDescent="0.25">
      <c r="A91" s="144" t="s">
        <v>8035</v>
      </c>
      <c r="B91" s="144" t="s">
        <v>8036</v>
      </c>
    </row>
    <row r="92" spans="1:2" x14ac:dyDescent="0.25">
      <c r="A92" s="144" t="s">
        <v>8037</v>
      </c>
      <c r="B92" s="144" t="s">
        <v>8038</v>
      </c>
    </row>
    <row r="93" spans="1:2" x14ac:dyDescent="0.25">
      <c r="A93" s="144" t="s">
        <v>8039</v>
      </c>
      <c r="B93" s="144" t="s">
        <v>8040</v>
      </c>
    </row>
    <row r="94" spans="1:2" x14ac:dyDescent="0.25">
      <c r="A94" s="144" t="s">
        <v>8041</v>
      </c>
      <c r="B94" s="144" t="s">
        <v>8042</v>
      </c>
    </row>
    <row r="95" spans="1:2" x14ac:dyDescent="0.25">
      <c r="A95" s="144" t="s">
        <v>8043</v>
      </c>
      <c r="B95" s="144" t="s">
        <v>8044</v>
      </c>
    </row>
    <row r="96" spans="1:2" x14ac:dyDescent="0.25">
      <c r="A96" s="144" t="s">
        <v>8045</v>
      </c>
      <c r="B96" s="144" t="s">
        <v>8046</v>
      </c>
    </row>
    <row r="97" spans="1:2" x14ac:dyDescent="0.25">
      <c r="A97" s="144" t="s">
        <v>8047</v>
      </c>
      <c r="B97" s="144" t="s">
        <v>8048</v>
      </c>
    </row>
    <row r="98" spans="1:2" x14ac:dyDescent="0.25">
      <c r="A98" s="144" t="s">
        <v>8049</v>
      </c>
      <c r="B98" s="144" t="s">
        <v>8050</v>
      </c>
    </row>
    <row r="99" spans="1:2" x14ac:dyDescent="0.25">
      <c r="A99" s="144" t="s">
        <v>8051</v>
      </c>
      <c r="B99" s="144" t="s">
        <v>8052</v>
      </c>
    </row>
    <row r="100" spans="1:2" x14ac:dyDescent="0.25">
      <c r="A100" s="144" t="s">
        <v>8053</v>
      </c>
      <c r="B100" s="144" t="s">
        <v>8054</v>
      </c>
    </row>
    <row r="101" spans="1:2" x14ac:dyDescent="0.25">
      <c r="A101" s="144" t="s">
        <v>8055</v>
      </c>
      <c r="B101" s="144" t="s">
        <v>8056</v>
      </c>
    </row>
    <row r="102" spans="1:2" x14ac:dyDescent="0.25">
      <c r="A102" s="144" t="s">
        <v>1861</v>
      </c>
      <c r="B102" s="144" t="s">
        <v>8057</v>
      </c>
    </row>
    <row r="103" spans="1:2" x14ac:dyDescent="0.25">
      <c r="A103" s="144" t="s">
        <v>8058</v>
      </c>
      <c r="B103" s="144" t="s">
        <v>8059</v>
      </c>
    </row>
    <row r="104" spans="1:2" x14ac:dyDescent="0.25">
      <c r="A104" s="144" t="s">
        <v>8060</v>
      </c>
      <c r="B104" s="144" t="s">
        <v>8061</v>
      </c>
    </row>
    <row r="105" spans="1:2" x14ac:dyDescent="0.25">
      <c r="A105" s="144" t="s">
        <v>8062</v>
      </c>
      <c r="B105" s="144" t="s">
        <v>8063</v>
      </c>
    </row>
    <row r="106" spans="1:2" x14ac:dyDescent="0.25">
      <c r="A106" s="144" t="s">
        <v>8064</v>
      </c>
      <c r="B106" s="144" t="s">
        <v>8065</v>
      </c>
    </row>
    <row r="107" spans="1:2" x14ac:dyDescent="0.25">
      <c r="A107" s="144" t="s">
        <v>8066</v>
      </c>
      <c r="B107" s="144" t="s">
        <v>8067</v>
      </c>
    </row>
    <row r="108" spans="1:2" x14ac:dyDescent="0.25">
      <c r="A108" s="144" t="s">
        <v>8068</v>
      </c>
      <c r="B108" s="144" t="s">
        <v>8069</v>
      </c>
    </row>
    <row r="109" spans="1:2" x14ac:dyDescent="0.25">
      <c r="A109" s="144" t="s">
        <v>8070</v>
      </c>
      <c r="B109" s="144" t="s">
        <v>8071</v>
      </c>
    </row>
    <row r="110" spans="1:2" x14ac:dyDescent="0.25">
      <c r="A110" s="144" t="s">
        <v>8072</v>
      </c>
      <c r="B110" s="144" t="s">
        <v>8073</v>
      </c>
    </row>
    <row r="111" spans="1:2" x14ac:dyDescent="0.25">
      <c r="A111" s="144" t="s">
        <v>8074</v>
      </c>
      <c r="B111" s="144" t="s">
        <v>8075</v>
      </c>
    </row>
    <row r="112" spans="1:2" x14ac:dyDescent="0.25">
      <c r="A112" s="144" t="s">
        <v>8076</v>
      </c>
      <c r="B112" s="144" t="s">
        <v>8077</v>
      </c>
    </row>
    <row r="113" spans="1:2" x14ac:dyDescent="0.25">
      <c r="A113" s="144" t="s">
        <v>8078</v>
      </c>
      <c r="B113" s="144" t="s">
        <v>8079</v>
      </c>
    </row>
    <row r="114" spans="1:2" x14ac:dyDescent="0.25">
      <c r="A114" s="144" t="s">
        <v>8080</v>
      </c>
      <c r="B114" s="144" t="s">
        <v>8081</v>
      </c>
    </row>
    <row r="115" spans="1:2" x14ac:dyDescent="0.25">
      <c r="A115" s="144" t="s">
        <v>8082</v>
      </c>
      <c r="B115" s="144" t="s">
        <v>8083</v>
      </c>
    </row>
    <row r="116" spans="1:2" x14ac:dyDescent="0.25">
      <c r="A116" s="144" t="s">
        <v>8084</v>
      </c>
      <c r="B116" s="144" t="s">
        <v>8085</v>
      </c>
    </row>
    <row r="117" spans="1:2" x14ac:dyDescent="0.25">
      <c r="A117" s="144" t="s">
        <v>8086</v>
      </c>
      <c r="B117" s="144" t="s">
        <v>8087</v>
      </c>
    </row>
    <row r="118" spans="1:2" x14ac:dyDescent="0.25">
      <c r="A118" s="144" t="s">
        <v>8088</v>
      </c>
      <c r="B118" s="144" t="s">
        <v>8089</v>
      </c>
    </row>
    <row r="119" spans="1:2" x14ac:dyDescent="0.25">
      <c r="A119" s="144" t="s">
        <v>8090</v>
      </c>
      <c r="B119" s="144" t="s">
        <v>8091</v>
      </c>
    </row>
    <row r="120" spans="1:2" x14ac:dyDescent="0.25">
      <c r="A120" s="144" t="s">
        <v>714</v>
      </c>
      <c r="B120" s="144" t="s">
        <v>8092</v>
      </c>
    </row>
    <row r="121" spans="1:2" x14ac:dyDescent="0.25">
      <c r="A121" s="144" t="s">
        <v>2729</v>
      </c>
      <c r="B121" s="144" t="s">
        <v>8093</v>
      </c>
    </row>
    <row r="122" spans="1:2" x14ac:dyDescent="0.25">
      <c r="A122" s="144" t="s">
        <v>2754</v>
      </c>
      <c r="B122" s="144" t="s">
        <v>8094</v>
      </c>
    </row>
    <row r="123" spans="1:2" x14ac:dyDescent="0.25">
      <c r="A123" s="144" t="s">
        <v>2790</v>
      </c>
      <c r="B123" s="144" t="s">
        <v>8095</v>
      </c>
    </row>
    <row r="124" spans="1:2" x14ac:dyDescent="0.25">
      <c r="A124" s="144" t="s">
        <v>2849</v>
      </c>
      <c r="B124" s="144" t="s">
        <v>8096</v>
      </c>
    </row>
    <row r="125" spans="1:2" x14ac:dyDescent="0.25">
      <c r="A125" s="144" t="s">
        <v>8097</v>
      </c>
      <c r="B125" s="144" t="s">
        <v>8098</v>
      </c>
    </row>
    <row r="126" spans="1:2" x14ac:dyDescent="0.25">
      <c r="A126" s="144" t="s">
        <v>8099</v>
      </c>
      <c r="B126" s="144" t="s">
        <v>8100</v>
      </c>
    </row>
    <row r="127" spans="1:2" x14ac:dyDescent="0.25">
      <c r="A127" s="144" t="s">
        <v>8101</v>
      </c>
      <c r="B127" s="144" t="s">
        <v>8102</v>
      </c>
    </row>
    <row r="128" spans="1:2" x14ac:dyDescent="0.25">
      <c r="A128" s="144" t="s">
        <v>8103</v>
      </c>
      <c r="B128" s="144" t="s">
        <v>8104</v>
      </c>
    </row>
    <row r="129" spans="1:2" x14ac:dyDescent="0.25">
      <c r="A129" s="144" t="s">
        <v>8105</v>
      </c>
      <c r="B129" s="144" t="s">
        <v>8106</v>
      </c>
    </row>
    <row r="130" spans="1:2" x14ac:dyDescent="0.25">
      <c r="A130" s="144" t="s">
        <v>8107</v>
      </c>
      <c r="B130" s="144" t="s">
        <v>8108</v>
      </c>
    </row>
    <row r="131" spans="1:2" x14ac:dyDescent="0.25">
      <c r="A131" s="144" t="s">
        <v>8109</v>
      </c>
      <c r="B131" s="144" t="s">
        <v>8110</v>
      </c>
    </row>
    <row r="132" spans="1:2" x14ac:dyDescent="0.25">
      <c r="A132" s="144" t="s">
        <v>8111</v>
      </c>
      <c r="B132" s="144" t="s">
        <v>8112</v>
      </c>
    </row>
    <row r="133" spans="1:2" x14ac:dyDescent="0.25">
      <c r="A133" s="144" t="s">
        <v>8113</v>
      </c>
      <c r="B133" s="144" t="s">
        <v>8114</v>
      </c>
    </row>
    <row r="134" spans="1:2" x14ac:dyDescent="0.25">
      <c r="A134" s="144" t="s">
        <v>8115</v>
      </c>
      <c r="B134" s="144" t="s">
        <v>8116</v>
      </c>
    </row>
    <row r="135" spans="1:2" x14ac:dyDescent="0.25">
      <c r="A135" s="144" t="s">
        <v>8117</v>
      </c>
      <c r="B135" s="144" t="s">
        <v>8118</v>
      </c>
    </row>
    <row r="136" spans="1:2" x14ac:dyDescent="0.25">
      <c r="A136" s="144" t="s">
        <v>8119</v>
      </c>
      <c r="B136" s="144" t="s">
        <v>8120</v>
      </c>
    </row>
    <row r="137" spans="1:2" x14ac:dyDescent="0.25">
      <c r="A137" s="144" t="s">
        <v>8121</v>
      </c>
      <c r="B137" s="144" t="s">
        <v>8122</v>
      </c>
    </row>
    <row r="138" spans="1:2" x14ac:dyDescent="0.25">
      <c r="A138" s="144" t="s">
        <v>8123</v>
      </c>
      <c r="B138" s="144" t="s">
        <v>8124</v>
      </c>
    </row>
    <row r="139" spans="1:2" x14ac:dyDescent="0.25">
      <c r="A139" s="144" t="s">
        <v>8125</v>
      </c>
      <c r="B139" s="144" t="s">
        <v>8126</v>
      </c>
    </row>
    <row r="140" spans="1:2" x14ac:dyDescent="0.25">
      <c r="A140" s="144" t="s">
        <v>8127</v>
      </c>
      <c r="B140" s="144" t="s">
        <v>8128</v>
      </c>
    </row>
    <row r="141" spans="1:2" x14ac:dyDescent="0.25">
      <c r="A141" s="144" t="s">
        <v>8129</v>
      </c>
      <c r="B141" s="144" t="s">
        <v>8130</v>
      </c>
    </row>
    <row r="142" spans="1:2" x14ac:dyDescent="0.25">
      <c r="A142" s="144" t="s">
        <v>8131</v>
      </c>
      <c r="B142" s="144" t="s">
        <v>8132</v>
      </c>
    </row>
    <row r="143" spans="1:2" x14ac:dyDescent="0.25">
      <c r="A143" s="144" t="s">
        <v>8133</v>
      </c>
      <c r="B143" s="144" t="s">
        <v>8134</v>
      </c>
    </row>
    <row r="144" spans="1:2" x14ac:dyDescent="0.25">
      <c r="A144" s="144" t="s">
        <v>8135</v>
      </c>
      <c r="B144" s="144" t="s">
        <v>8136</v>
      </c>
    </row>
    <row r="145" spans="1:2" x14ac:dyDescent="0.25">
      <c r="A145" s="144" t="s">
        <v>8137</v>
      </c>
      <c r="B145" s="144" t="s">
        <v>8138</v>
      </c>
    </row>
    <row r="146" spans="1:2" x14ac:dyDescent="0.25">
      <c r="A146" s="144" t="s">
        <v>8139</v>
      </c>
      <c r="B146" s="144" t="s">
        <v>8140</v>
      </c>
    </row>
    <row r="147" spans="1:2" x14ac:dyDescent="0.25">
      <c r="A147" s="144" t="s">
        <v>8141</v>
      </c>
      <c r="B147" s="144" t="s">
        <v>8142</v>
      </c>
    </row>
    <row r="148" spans="1:2" x14ac:dyDescent="0.25">
      <c r="A148" s="144" t="s">
        <v>8143</v>
      </c>
      <c r="B148" s="144" t="s">
        <v>8144</v>
      </c>
    </row>
    <row r="149" spans="1:2" x14ac:dyDescent="0.25">
      <c r="A149" s="144" t="s">
        <v>8145</v>
      </c>
      <c r="B149" s="144" t="s">
        <v>8146</v>
      </c>
    </row>
    <row r="150" spans="1:2" x14ac:dyDescent="0.25">
      <c r="A150" s="144" t="s">
        <v>8147</v>
      </c>
      <c r="B150" s="144" t="s">
        <v>8148</v>
      </c>
    </row>
    <row r="151" spans="1:2" x14ac:dyDescent="0.25">
      <c r="A151" s="144" t="s">
        <v>8149</v>
      </c>
      <c r="B151" s="144" t="s">
        <v>8150</v>
      </c>
    </row>
    <row r="152" spans="1:2" x14ac:dyDescent="0.25">
      <c r="A152" s="144" t="s">
        <v>8151</v>
      </c>
      <c r="B152" s="144" t="s">
        <v>8152</v>
      </c>
    </row>
    <row r="153" spans="1:2" x14ac:dyDescent="0.25">
      <c r="A153" s="144" t="s">
        <v>8153</v>
      </c>
      <c r="B153" s="144" t="s">
        <v>8154</v>
      </c>
    </row>
    <row r="154" spans="1:2" x14ac:dyDescent="0.25">
      <c r="A154" s="144" t="s">
        <v>8155</v>
      </c>
      <c r="B154" s="144" t="s">
        <v>8156</v>
      </c>
    </row>
    <row r="155" spans="1:2" x14ac:dyDescent="0.25">
      <c r="A155" s="144" t="s">
        <v>8157</v>
      </c>
      <c r="B155" s="144" t="s">
        <v>8158</v>
      </c>
    </row>
    <row r="156" spans="1:2" x14ac:dyDescent="0.25">
      <c r="A156" s="144" t="s">
        <v>8159</v>
      </c>
      <c r="B156" s="144" t="s">
        <v>8160</v>
      </c>
    </row>
    <row r="157" spans="1:2" x14ac:dyDescent="0.25">
      <c r="A157" s="144" t="s">
        <v>8161</v>
      </c>
      <c r="B157" s="144" t="s">
        <v>8162</v>
      </c>
    </row>
    <row r="158" spans="1:2" x14ac:dyDescent="0.25">
      <c r="A158" s="144" t="s">
        <v>8163</v>
      </c>
      <c r="B158" s="144" t="s">
        <v>8164</v>
      </c>
    </row>
    <row r="159" spans="1:2" x14ac:dyDescent="0.25">
      <c r="A159" s="144" t="s">
        <v>8165</v>
      </c>
      <c r="B159" s="144" t="s">
        <v>8166</v>
      </c>
    </row>
    <row r="160" spans="1:2" x14ac:dyDescent="0.25">
      <c r="A160" s="144" t="s">
        <v>8167</v>
      </c>
      <c r="B160" s="144" t="s">
        <v>8168</v>
      </c>
    </row>
    <row r="161" spans="1:2" x14ac:dyDescent="0.25">
      <c r="A161" s="144" t="s">
        <v>8169</v>
      </c>
      <c r="B161" s="144" t="s">
        <v>8170</v>
      </c>
    </row>
    <row r="162" spans="1:2" x14ac:dyDescent="0.25">
      <c r="A162" s="144" t="s">
        <v>8171</v>
      </c>
      <c r="B162" s="144" t="s">
        <v>8172</v>
      </c>
    </row>
    <row r="163" spans="1:2" x14ac:dyDescent="0.25">
      <c r="A163" s="144" t="s">
        <v>8173</v>
      </c>
      <c r="B163" s="144" t="s">
        <v>8174</v>
      </c>
    </row>
    <row r="164" spans="1:2" x14ac:dyDescent="0.25">
      <c r="A164" s="144" t="s">
        <v>8175</v>
      </c>
      <c r="B164" s="144" t="s">
        <v>8176</v>
      </c>
    </row>
    <row r="165" spans="1:2" x14ac:dyDescent="0.25">
      <c r="A165" s="144" t="s">
        <v>8177</v>
      </c>
      <c r="B165" s="144" t="s">
        <v>8178</v>
      </c>
    </row>
    <row r="166" spans="1:2" x14ac:dyDescent="0.25">
      <c r="A166" s="144" t="s">
        <v>8179</v>
      </c>
      <c r="B166" s="144" t="s">
        <v>8180</v>
      </c>
    </row>
    <row r="167" spans="1:2" x14ac:dyDescent="0.25">
      <c r="A167" s="144" t="s">
        <v>8181</v>
      </c>
      <c r="B167" s="144" t="s">
        <v>8182</v>
      </c>
    </row>
    <row r="168" spans="1:2" x14ac:dyDescent="0.25">
      <c r="A168" s="144" t="s">
        <v>8183</v>
      </c>
      <c r="B168" s="144" t="s">
        <v>8184</v>
      </c>
    </row>
    <row r="169" spans="1:2" x14ac:dyDescent="0.25">
      <c r="A169" s="144" t="s">
        <v>8185</v>
      </c>
      <c r="B169" s="144" t="s">
        <v>8186</v>
      </c>
    </row>
    <row r="170" spans="1:2" x14ac:dyDescent="0.25">
      <c r="A170" s="144" t="s">
        <v>8187</v>
      </c>
      <c r="B170" s="144" t="s">
        <v>8188</v>
      </c>
    </row>
    <row r="171" spans="1:2" x14ac:dyDescent="0.25">
      <c r="A171" s="144" t="s">
        <v>8189</v>
      </c>
      <c r="B171" s="144" t="s">
        <v>8190</v>
      </c>
    </row>
    <row r="172" spans="1:2" x14ac:dyDescent="0.25">
      <c r="A172" s="144" t="s">
        <v>8191</v>
      </c>
      <c r="B172" s="144" t="s">
        <v>8192</v>
      </c>
    </row>
    <row r="173" spans="1:2" x14ac:dyDescent="0.25">
      <c r="A173" s="144" t="s">
        <v>8193</v>
      </c>
      <c r="B173" s="144" t="s">
        <v>8194</v>
      </c>
    </row>
    <row r="174" spans="1:2" x14ac:dyDescent="0.25">
      <c r="A174" s="144" t="s">
        <v>8195</v>
      </c>
      <c r="B174" s="144" t="s">
        <v>8196</v>
      </c>
    </row>
    <row r="175" spans="1:2" x14ac:dyDescent="0.25">
      <c r="A175" s="144" t="s">
        <v>8197</v>
      </c>
      <c r="B175" s="144" t="s">
        <v>8198</v>
      </c>
    </row>
    <row r="176" spans="1:2" x14ac:dyDescent="0.25">
      <c r="A176" s="144" t="s">
        <v>8199</v>
      </c>
      <c r="B176" s="144" t="s">
        <v>8200</v>
      </c>
    </row>
    <row r="177" spans="1:2" x14ac:dyDescent="0.25">
      <c r="A177" s="144" t="s">
        <v>8201</v>
      </c>
      <c r="B177" s="144" t="s">
        <v>8202</v>
      </c>
    </row>
    <row r="178" spans="1:2" x14ac:dyDescent="0.25">
      <c r="A178" s="144" t="s">
        <v>8203</v>
      </c>
      <c r="B178" s="144" t="s">
        <v>8204</v>
      </c>
    </row>
    <row r="179" spans="1:2" x14ac:dyDescent="0.25">
      <c r="A179" s="144" t="s">
        <v>8205</v>
      </c>
      <c r="B179" s="144" t="s">
        <v>8206</v>
      </c>
    </row>
    <row r="180" spans="1:2" x14ac:dyDescent="0.25">
      <c r="A180" s="144" t="s">
        <v>8207</v>
      </c>
      <c r="B180" s="144" t="s">
        <v>8208</v>
      </c>
    </row>
    <row r="181" spans="1:2" x14ac:dyDescent="0.25">
      <c r="A181" s="144" t="s">
        <v>8209</v>
      </c>
      <c r="B181" s="144" t="s">
        <v>8210</v>
      </c>
    </row>
    <row r="182" spans="1:2" x14ac:dyDescent="0.25">
      <c r="A182" s="144" t="s">
        <v>8211</v>
      </c>
      <c r="B182" s="144" t="s">
        <v>8212</v>
      </c>
    </row>
    <row r="183" spans="1:2" x14ac:dyDescent="0.25">
      <c r="A183" s="144" t="s">
        <v>8213</v>
      </c>
      <c r="B183" s="144" t="s">
        <v>8214</v>
      </c>
    </row>
    <row r="184" spans="1:2" x14ac:dyDescent="0.25">
      <c r="A184" s="144" t="s">
        <v>8215</v>
      </c>
      <c r="B184" s="144" t="s">
        <v>8216</v>
      </c>
    </row>
    <row r="185" spans="1:2" x14ac:dyDescent="0.25">
      <c r="A185" s="144" t="s">
        <v>8217</v>
      </c>
      <c r="B185" s="144" t="s">
        <v>8218</v>
      </c>
    </row>
    <row r="186" spans="1:2" x14ac:dyDescent="0.25">
      <c r="A186" s="144" t="s">
        <v>8219</v>
      </c>
      <c r="B186" s="144" t="s">
        <v>8220</v>
      </c>
    </row>
    <row r="187" spans="1:2" x14ac:dyDescent="0.25">
      <c r="A187" s="144" t="s">
        <v>8221</v>
      </c>
      <c r="B187" s="144" t="s">
        <v>8222</v>
      </c>
    </row>
    <row r="188" spans="1:2" x14ac:dyDescent="0.25">
      <c r="A188" s="144" t="s">
        <v>8223</v>
      </c>
      <c r="B188" s="144" t="s">
        <v>8224</v>
      </c>
    </row>
    <row r="189" spans="1:2" x14ac:dyDescent="0.25">
      <c r="A189" s="144" t="s">
        <v>8225</v>
      </c>
      <c r="B189" s="144" t="s">
        <v>8226</v>
      </c>
    </row>
    <row r="190" spans="1:2" x14ac:dyDescent="0.25">
      <c r="A190" s="144" t="s">
        <v>8227</v>
      </c>
      <c r="B190" s="144" t="s">
        <v>8228</v>
      </c>
    </row>
    <row r="191" spans="1:2" x14ac:dyDescent="0.25">
      <c r="A191" s="144" t="s">
        <v>8229</v>
      </c>
      <c r="B191" s="144" t="s">
        <v>8230</v>
      </c>
    </row>
    <row r="192" spans="1:2" x14ac:dyDescent="0.25">
      <c r="A192" s="144" t="s">
        <v>8231</v>
      </c>
      <c r="B192" s="144" t="s">
        <v>8232</v>
      </c>
    </row>
    <row r="193" spans="1:2" x14ac:dyDescent="0.25">
      <c r="A193" s="144" t="s">
        <v>8233</v>
      </c>
      <c r="B193" s="144" t="s">
        <v>8234</v>
      </c>
    </row>
    <row r="194" spans="1:2" x14ac:dyDescent="0.25">
      <c r="A194" s="144" t="s">
        <v>8235</v>
      </c>
      <c r="B194" s="144" t="s">
        <v>8236</v>
      </c>
    </row>
    <row r="195" spans="1:2" x14ac:dyDescent="0.25">
      <c r="A195" s="144" t="s">
        <v>8237</v>
      </c>
      <c r="B195" s="144" t="s">
        <v>8238</v>
      </c>
    </row>
    <row r="196" spans="1:2" x14ac:dyDescent="0.25">
      <c r="A196" s="144" t="s">
        <v>8239</v>
      </c>
      <c r="B196" s="144" t="s">
        <v>8240</v>
      </c>
    </row>
    <row r="197" spans="1:2" x14ac:dyDescent="0.25">
      <c r="A197" s="144" t="s">
        <v>8241</v>
      </c>
      <c r="B197" s="144" t="s">
        <v>8242</v>
      </c>
    </row>
    <row r="198" spans="1:2" x14ac:dyDescent="0.25">
      <c r="A198" s="144" t="s">
        <v>8243</v>
      </c>
      <c r="B198" s="144" t="s">
        <v>8244</v>
      </c>
    </row>
    <row r="199" spans="1:2" x14ac:dyDescent="0.25">
      <c r="A199" s="144" t="s">
        <v>8245</v>
      </c>
      <c r="B199" s="144" t="s">
        <v>8246</v>
      </c>
    </row>
    <row r="200" spans="1:2" x14ac:dyDescent="0.25">
      <c r="A200" s="144" t="s">
        <v>8247</v>
      </c>
      <c r="B200" s="144" t="s">
        <v>8248</v>
      </c>
    </row>
    <row r="201" spans="1:2" x14ac:dyDescent="0.25">
      <c r="A201" s="144" t="s">
        <v>8249</v>
      </c>
      <c r="B201" s="144" t="s">
        <v>8250</v>
      </c>
    </row>
    <row r="202" spans="1:2" x14ac:dyDescent="0.25">
      <c r="A202" s="144" t="s">
        <v>8251</v>
      </c>
      <c r="B202" s="144" t="s">
        <v>8252</v>
      </c>
    </row>
    <row r="203" spans="1:2" x14ac:dyDescent="0.25">
      <c r="A203" s="144" t="s">
        <v>8253</v>
      </c>
      <c r="B203" s="144" t="s">
        <v>8254</v>
      </c>
    </row>
    <row r="204" spans="1:2" x14ac:dyDescent="0.25">
      <c r="A204" s="144" t="s">
        <v>8255</v>
      </c>
      <c r="B204" s="144" t="s">
        <v>8256</v>
      </c>
    </row>
    <row r="205" spans="1:2" x14ac:dyDescent="0.25">
      <c r="A205" s="144" t="s">
        <v>8257</v>
      </c>
      <c r="B205" s="144" t="s">
        <v>8258</v>
      </c>
    </row>
    <row r="206" spans="1:2" x14ac:dyDescent="0.25">
      <c r="A206" s="144" t="s">
        <v>8259</v>
      </c>
      <c r="B206" s="144" t="s">
        <v>8260</v>
      </c>
    </row>
    <row r="207" spans="1:2" x14ac:dyDescent="0.25">
      <c r="A207" s="144" t="s">
        <v>8261</v>
      </c>
      <c r="B207" s="144" t="s">
        <v>8262</v>
      </c>
    </row>
    <row r="208" spans="1:2" x14ac:dyDescent="0.25">
      <c r="A208" s="144" t="s">
        <v>8263</v>
      </c>
      <c r="B208" s="144" t="s">
        <v>8264</v>
      </c>
    </row>
    <row r="209" spans="1:2" x14ac:dyDescent="0.25">
      <c r="A209" s="144" t="s">
        <v>550</v>
      </c>
      <c r="B209" s="144" t="s">
        <v>8265</v>
      </c>
    </row>
    <row r="210" spans="1:2" x14ac:dyDescent="0.25">
      <c r="A210" s="144" t="s">
        <v>8266</v>
      </c>
      <c r="B210" s="144" t="s">
        <v>8267</v>
      </c>
    </row>
    <row r="211" spans="1:2" x14ac:dyDescent="0.25">
      <c r="A211" s="144" t="s">
        <v>8268</v>
      </c>
      <c r="B211" s="144" t="s">
        <v>8269</v>
      </c>
    </row>
    <row r="212" spans="1:2" x14ac:dyDescent="0.25">
      <c r="A212" s="144" t="s">
        <v>8270</v>
      </c>
      <c r="B212" s="144" t="s">
        <v>8271</v>
      </c>
    </row>
    <row r="213" spans="1:2" x14ac:dyDescent="0.25">
      <c r="A213" s="144" t="s">
        <v>8272</v>
      </c>
      <c r="B213" s="144" t="s">
        <v>8273</v>
      </c>
    </row>
    <row r="214" spans="1:2" x14ac:dyDescent="0.25">
      <c r="A214" s="144" t="s">
        <v>8274</v>
      </c>
      <c r="B214" s="144" t="s">
        <v>8275</v>
      </c>
    </row>
    <row r="215" spans="1:2" x14ac:dyDescent="0.25">
      <c r="A215" s="144" t="s">
        <v>8276</v>
      </c>
      <c r="B215" s="144" t="s">
        <v>8277</v>
      </c>
    </row>
    <row r="216" spans="1:2" x14ac:dyDescent="0.25">
      <c r="A216" s="144" t="s">
        <v>8278</v>
      </c>
      <c r="B216" s="144" t="s">
        <v>8279</v>
      </c>
    </row>
    <row r="217" spans="1:2" x14ac:dyDescent="0.25">
      <c r="A217" s="144" t="s">
        <v>8280</v>
      </c>
      <c r="B217" s="144" t="s">
        <v>8281</v>
      </c>
    </row>
    <row r="218" spans="1:2" x14ac:dyDescent="0.25">
      <c r="A218" s="144" t="s">
        <v>8282</v>
      </c>
      <c r="B218" s="144" t="s">
        <v>8283</v>
      </c>
    </row>
    <row r="219" spans="1:2" x14ac:dyDescent="0.25">
      <c r="A219" s="144" t="s">
        <v>8284</v>
      </c>
      <c r="B219" s="144" t="s">
        <v>8285</v>
      </c>
    </row>
    <row r="220" spans="1:2" x14ac:dyDescent="0.25">
      <c r="A220" s="144" t="s">
        <v>8286</v>
      </c>
      <c r="B220" s="144" t="s">
        <v>8287</v>
      </c>
    </row>
    <row r="221" spans="1:2" x14ac:dyDescent="0.25">
      <c r="A221" s="144" t="s">
        <v>8288</v>
      </c>
      <c r="B221" s="144" t="s">
        <v>8289</v>
      </c>
    </row>
    <row r="222" spans="1:2" x14ac:dyDescent="0.25">
      <c r="A222" s="144" t="s">
        <v>8290</v>
      </c>
      <c r="B222" s="144" t="s">
        <v>8291</v>
      </c>
    </row>
    <row r="223" spans="1:2" x14ac:dyDescent="0.25">
      <c r="A223" s="144" t="s">
        <v>8292</v>
      </c>
      <c r="B223" s="144" t="s">
        <v>8293</v>
      </c>
    </row>
    <row r="224" spans="1:2" x14ac:dyDescent="0.25">
      <c r="A224" s="144" t="s">
        <v>8294</v>
      </c>
      <c r="B224" s="144" t="s">
        <v>8295</v>
      </c>
    </row>
    <row r="225" spans="1:2" x14ac:dyDescent="0.25">
      <c r="A225" s="144" t="s">
        <v>8296</v>
      </c>
      <c r="B225" s="144" t="s">
        <v>8297</v>
      </c>
    </row>
    <row r="226" spans="1:2" x14ac:dyDescent="0.25">
      <c r="A226" s="144" t="s">
        <v>8298</v>
      </c>
      <c r="B226" s="144" t="s">
        <v>8299</v>
      </c>
    </row>
    <row r="227" spans="1:2" x14ac:dyDescent="0.25">
      <c r="A227" s="144" t="s">
        <v>8300</v>
      </c>
      <c r="B227" s="144" t="s">
        <v>8301</v>
      </c>
    </row>
    <row r="228" spans="1:2" x14ac:dyDescent="0.25">
      <c r="A228" s="144" t="s">
        <v>8302</v>
      </c>
      <c r="B228" s="144" t="s">
        <v>8303</v>
      </c>
    </row>
    <row r="229" spans="1:2" x14ac:dyDescent="0.25">
      <c r="A229" s="144" t="s">
        <v>8304</v>
      </c>
      <c r="B229" s="144" t="s">
        <v>8305</v>
      </c>
    </row>
    <row r="230" spans="1:2" x14ac:dyDescent="0.25">
      <c r="A230" s="144" t="s">
        <v>8306</v>
      </c>
      <c r="B230" s="144" t="s">
        <v>8307</v>
      </c>
    </row>
    <row r="231" spans="1:2" x14ac:dyDescent="0.25">
      <c r="A231" s="144" t="s">
        <v>8308</v>
      </c>
      <c r="B231" s="144" t="s">
        <v>8309</v>
      </c>
    </row>
    <row r="232" spans="1:2" x14ac:dyDescent="0.25">
      <c r="A232" s="144" t="s">
        <v>8310</v>
      </c>
      <c r="B232" s="144" t="s">
        <v>8311</v>
      </c>
    </row>
    <row r="233" spans="1:2" x14ac:dyDescent="0.25">
      <c r="A233" s="144" t="s">
        <v>8312</v>
      </c>
      <c r="B233" s="144" t="s">
        <v>8313</v>
      </c>
    </row>
    <row r="234" spans="1:2" x14ac:dyDescent="0.25">
      <c r="A234" s="144" t="s">
        <v>8314</v>
      </c>
      <c r="B234" s="144" t="s">
        <v>8315</v>
      </c>
    </row>
    <row r="235" spans="1:2" x14ac:dyDescent="0.25">
      <c r="A235" s="144" t="s">
        <v>8316</v>
      </c>
      <c r="B235" s="144" t="s">
        <v>8317</v>
      </c>
    </row>
    <row r="236" spans="1:2" x14ac:dyDescent="0.25">
      <c r="A236" s="144" t="s">
        <v>8318</v>
      </c>
      <c r="B236" s="144" t="s">
        <v>8319</v>
      </c>
    </row>
    <row r="237" spans="1:2" x14ac:dyDescent="0.25">
      <c r="A237" s="144" t="s">
        <v>8320</v>
      </c>
      <c r="B237" s="144" t="s">
        <v>8321</v>
      </c>
    </row>
    <row r="238" spans="1:2" x14ac:dyDescent="0.25">
      <c r="A238" s="144" t="s">
        <v>8322</v>
      </c>
      <c r="B238" s="144" t="s">
        <v>8323</v>
      </c>
    </row>
    <row r="239" spans="1:2" x14ac:dyDescent="0.25">
      <c r="A239" s="144" t="s">
        <v>8324</v>
      </c>
      <c r="B239" s="144" t="s">
        <v>8325</v>
      </c>
    </row>
    <row r="240" spans="1:2" x14ac:dyDescent="0.25">
      <c r="A240" s="144" t="s">
        <v>8326</v>
      </c>
      <c r="B240" s="144" t="s">
        <v>8327</v>
      </c>
    </row>
    <row r="241" spans="1:2" x14ac:dyDescent="0.25">
      <c r="A241" s="144" t="s">
        <v>8328</v>
      </c>
      <c r="B241" s="144" t="s">
        <v>8329</v>
      </c>
    </row>
    <row r="242" spans="1:2" x14ac:dyDescent="0.25">
      <c r="A242" s="144" t="s">
        <v>8330</v>
      </c>
      <c r="B242" s="144" t="s">
        <v>8331</v>
      </c>
    </row>
    <row r="243" spans="1:2" x14ac:dyDescent="0.25">
      <c r="A243" s="144" t="s">
        <v>8332</v>
      </c>
      <c r="B243" s="144" t="s">
        <v>8333</v>
      </c>
    </row>
    <row r="244" spans="1:2" x14ac:dyDescent="0.25">
      <c r="A244" s="144" t="s">
        <v>8334</v>
      </c>
      <c r="B244" s="144" t="s">
        <v>8335</v>
      </c>
    </row>
    <row r="245" spans="1:2" x14ac:dyDescent="0.25">
      <c r="A245" s="144" t="s">
        <v>8336</v>
      </c>
      <c r="B245" s="144" t="s">
        <v>8337</v>
      </c>
    </row>
    <row r="246" spans="1:2" x14ac:dyDescent="0.25">
      <c r="A246" s="144" t="s">
        <v>8338</v>
      </c>
      <c r="B246" s="144" t="s">
        <v>8339</v>
      </c>
    </row>
    <row r="247" spans="1:2" x14ac:dyDescent="0.25">
      <c r="A247" s="144" t="s">
        <v>8340</v>
      </c>
      <c r="B247" s="144" t="s">
        <v>8341</v>
      </c>
    </row>
    <row r="248" spans="1:2" x14ac:dyDescent="0.25">
      <c r="A248" s="144" t="s">
        <v>8342</v>
      </c>
      <c r="B248" s="144" t="s">
        <v>8343</v>
      </c>
    </row>
    <row r="249" spans="1:2" x14ac:dyDescent="0.25">
      <c r="A249" s="144" t="s">
        <v>8344</v>
      </c>
      <c r="B249" s="144" t="s">
        <v>8345</v>
      </c>
    </row>
    <row r="250" spans="1:2" x14ac:dyDescent="0.25">
      <c r="A250" s="144" t="s">
        <v>8346</v>
      </c>
      <c r="B250" s="144" t="s">
        <v>8347</v>
      </c>
    </row>
    <row r="251" spans="1:2" x14ac:dyDescent="0.25">
      <c r="A251" s="144" t="s">
        <v>8348</v>
      </c>
      <c r="B251" s="144" t="s">
        <v>8349</v>
      </c>
    </row>
    <row r="252" spans="1:2" x14ac:dyDescent="0.25">
      <c r="A252" s="144" t="s">
        <v>8350</v>
      </c>
      <c r="B252" s="144" t="s">
        <v>8351</v>
      </c>
    </row>
    <row r="253" spans="1:2" x14ac:dyDescent="0.25">
      <c r="A253" s="144" t="s">
        <v>8352</v>
      </c>
      <c r="B253" s="144" t="s">
        <v>8353</v>
      </c>
    </row>
    <row r="254" spans="1:2" x14ac:dyDescent="0.25">
      <c r="A254" s="144" t="s">
        <v>8354</v>
      </c>
      <c r="B254" s="144" t="s">
        <v>8355</v>
      </c>
    </row>
    <row r="255" spans="1:2" x14ac:dyDescent="0.25">
      <c r="A255" s="144" t="s">
        <v>8356</v>
      </c>
      <c r="B255" s="144" t="s">
        <v>8357</v>
      </c>
    </row>
    <row r="256" spans="1:2" x14ac:dyDescent="0.25">
      <c r="A256" s="144" t="s">
        <v>8358</v>
      </c>
      <c r="B256" s="144" t="s">
        <v>8359</v>
      </c>
    </row>
    <row r="257" spans="1:2" x14ac:dyDescent="0.25">
      <c r="A257" s="144" t="s">
        <v>8360</v>
      </c>
      <c r="B257" s="144" t="s">
        <v>8361</v>
      </c>
    </row>
    <row r="258" spans="1:2" x14ac:dyDescent="0.25">
      <c r="A258" s="144" t="s">
        <v>8362</v>
      </c>
      <c r="B258" s="144" t="s">
        <v>8363</v>
      </c>
    </row>
    <row r="259" spans="1:2" x14ac:dyDescent="0.25">
      <c r="A259" s="144" t="s">
        <v>8364</v>
      </c>
      <c r="B259" s="144" t="s">
        <v>8365</v>
      </c>
    </row>
    <row r="260" spans="1:2" x14ac:dyDescent="0.25">
      <c r="A260" s="144" t="s">
        <v>8366</v>
      </c>
      <c r="B260" s="144" t="s">
        <v>8367</v>
      </c>
    </row>
    <row r="261" spans="1:2" x14ac:dyDescent="0.25">
      <c r="A261" s="144" t="s">
        <v>8368</v>
      </c>
      <c r="B261" s="144" t="s">
        <v>8369</v>
      </c>
    </row>
    <row r="262" spans="1:2" x14ac:dyDescent="0.25">
      <c r="A262" s="144" t="s">
        <v>8370</v>
      </c>
      <c r="B262" s="144" t="s">
        <v>8371</v>
      </c>
    </row>
    <row r="263" spans="1:2" x14ac:dyDescent="0.25">
      <c r="A263" s="144" t="s">
        <v>8372</v>
      </c>
      <c r="B263" s="144" t="s">
        <v>8373</v>
      </c>
    </row>
    <row r="264" spans="1:2" x14ac:dyDescent="0.25">
      <c r="A264" s="144" t="s">
        <v>8374</v>
      </c>
      <c r="B264" s="144" t="s">
        <v>8375</v>
      </c>
    </row>
    <row r="265" spans="1:2" x14ac:dyDescent="0.25">
      <c r="A265" s="144" t="s">
        <v>8376</v>
      </c>
      <c r="B265" s="144" t="s">
        <v>8377</v>
      </c>
    </row>
    <row r="266" spans="1:2" x14ac:dyDescent="0.25">
      <c r="A266" s="144" t="s">
        <v>8378</v>
      </c>
      <c r="B266" s="144" t="s">
        <v>8379</v>
      </c>
    </row>
    <row r="267" spans="1:2" x14ac:dyDescent="0.25">
      <c r="A267" s="144" t="s">
        <v>8380</v>
      </c>
      <c r="B267" s="144" t="s">
        <v>8381</v>
      </c>
    </row>
    <row r="268" spans="1:2" x14ac:dyDescent="0.25">
      <c r="A268" s="144" t="s">
        <v>8382</v>
      </c>
      <c r="B268" s="144" t="s">
        <v>8383</v>
      </c>
    </row>
    <row r="269" spans="1:2" x14ac:dyDescent="0.25">
      <c r="A269" s="144" t="s">
        <v>8384</v>
      </c>
      <c r="B269" s="144" t="s">
        <v>8385</v>
      </c>
    </row>
    <row r="270" spans="1:2" x14ac:dyDescent="0.25">
      <c r="A270" s="144" t="s">
        <v>8386</v>
      </c>
      <c r="B270" s="144" t="s">
        <v>8387</v>
      </c>
    </row>
    <row r="271" spans="1:2" x14ac:dyDescent="0.25">
      <c r="A271" s="144" t="s">
        <v>8388</v>
      </c>
      <c r="B271" s="144" t="s">
        <v>8389</v>
      </c>
    </row>
    <row r="272" spans="1:2" x14ac:dyDescent="0.25">
      <c r="A272" s="144" t="s">
        <v>8390</v>
      </c>
      <c r="B272" s="144" t="s">
        <v>8391</v>
      </c>
    </row>
    <row r="273" spans="1:2" x14ac:dyDescent="0.25">
      <c r="A273" s="144" t="s">
        <v>8392</v>
      </c>
      <c r="B273" s="144" t="s">
        <v>8393</v>
      </c>
    </row>
    <row r="274" spans="1:2" x14ac:dyDescent="0.25">
      <c r="A274" s="144" t="s">
        <v>8394</v>
      </c>
      <c r="B274" s="144" t="s">
        <v>8395</v>
      </c>
    </row>
    <row r="275" spans="1:2" x14ac:dyDescent="0.25">
      <c r="A275" s="144" t="s">
        <v>8396</v>
      </c>
      <c r="B275" s="144" t="s">
        <v>8397</v>
      </c>
    </row>
    <row r="276" spans="1:2" x14ac:dyDescent="0.25">
      <c r="A276" s="144" t="s">
        <v>8398</v>
      </c>
      <c r="B276" s="144" t="s">
        <v>8399</v>
      </c>
    </row>
    <row r="277" spans="1:2" x14ac:dyDescent="0.25">
      <c r="A277" s="144" t="s">
        <v>8400</v>
      </c>
      <c r="B277" s="144" t="s">
        <v>8401</v>
      </c>
    </row>
    <row r="278" spans="1:2" x14ac:dyDescent="0.25">
      <c r="A278" s="144" t="s">
        <v>8402</v>
      </c>
      <c r="B278" s="144" t="s">
        <v>8403</v>
      </c>
    </row>
    <row r="279" spans="1:2" x14ac:dyDescent="0.25">
      <c r="A279" s="144" t="s">
        <v>8404</v>
      </c>
      <c r="B279" s="144" t="s">
        <v>8405</v>
      </c>
    </row>
    <row r="280" spans="1:2" x14ac:dyDescent="0.25">
      <c r="A280" s="144" t="s">
        <v>8406</v>
      </c>
      <c r="B280" s="144" t="s">
        <v>8407</v>
      </c>
    </row>
    <row r="281" spans="1:2" x14ac:dyDescent="0.25">
      <c r="A281" s="144" t="s">
        <v>8408</v>
      </c>
      <c r="B281" s="144" t="s">
        <v>8409</v>
      </c>
    </row>
    <row r="282" spans="1:2" x14ac:dyDescent="0.25">
      <c r="A282" s="144" t="s">
        <v>8410</v>
      </c>
      <c r="B282" s="144" t="s">
        <v>8411</v>
      </c>
    </row>
    <row r="283" spans="1:2" x14ac:dyDescent="0.25">
      <c r="A283" s="144" t="s">
        <v>8412</v>
      </c>
      <c r="B283" s="144" t="s">
        <v>8413</v>
      </c>
    </row>
    <row r="284" spans="1:2" x14ac:dyDescent="0.25">
      <c r="A284" s="144" t="s">
        <v>8414</v>
      </c>
      <c r="B284" s="144" t="s">
        <v>8415</v>
      </c>
    </row>
    <row r="285" spans="1:2" x14ac:dyDescent="0.25">
      <c r="A285" s="144" t="s">
        <v>8416</v>
      </c>
      <c r="B285" s="144" t="s">
        <v>8417</v>
      </c>
    </row>
    <row r="286" spans="1:2" x14ac:dyDescent="0.25">
      <c r="A286" s="144" t="s">
        <v>8418</v>
      </c>
      <c r="B286" s="144" t="s">
        <v>8419</v>
      </c>
    </row>
    <row r="287" spans="1:2" x14ac:dyDescent="0.25">
      <c r="A287" s="144" t="s">
        <v>8420</v>
      </c>
      <c r="B287" s="144" t="s">
        <v>8421</v>
      </c>
    </row>
    <row r="288" spans="1:2" x14ac:dyDescent="0.25">
      <c r="A288" s="144" t="s">
        <v>8422</v>
      </c>
      <c r="B288" s="144" t="s">
        <v>8423</v>
      </c>
    </row>
    <row r="289" spans="1:2" x14ac:dyDescent="0.25">
      <c r="A289" s="144" t="s">
        <v>8424</v>
      </c>
      <c r="B289" s="144" t="s">
        <v>8425</v>
      </c>
    </row>
    <row r="290" spans="1:2" x14ac:dyDescent="0.25">
      <c r="A290" s="144" t="s">
        <v>8426</v>
      </c>
      <c r="B290" s="144" t="s">
        <v>8427</v>
      </c>
    </row>
    <row r="291" spans="1:2" x14ac:dyDescent="0.25">
      <c r="A291" s="144" t="s">
        <v>8428</v>
      </c>
      <c r="B291" s="144" t="s">
        <v>8429</v>
      </c>
    </row>
    <row r="292" spans="1:2" x14ac:dyDescent="0.25">
      <c r="A292" s="144" t="s">
        <v>8430</v>
      </c>
      <c r="B292" s="144" t="s">
        <v>8431</v>
      </c>
    </row>
    <row r="293" spans="1:2" x14ac:dyDescent="0.25">
      <c r="A293" s="144" t="s">
        <v>8432</v>
      </c>
      <c r="B293" s="144" t="s">
        <v>8433</v>
      </c>
    </row>
    <row r="294" spans="1:2" x14ac:dyDescent="0.25">
      <c r="A294" s="144" t="s">
        <v>8434</v>
      </c>
      <c r="B294" s="144" t="s">
        <v>8435</v>
      </c>
    </row>
    <row r="295" spans="1:2" x14ac:dyDescent="0.25">
      <c r="A295" s="144" t="s">
        <v>8436</v>
      </c>
      <c r="B295" s="144" t="s">
        <v>8437</v>
      </c>
    </row>
    <row r="296" spans="1:2" x14ac:dyDescent="0.25">
      <c r="A296" s="144" t="s">
        <v>8438</v>
      </c>
      <c r="B296" s="144" t="s">
        <v>8439</v>
      </c>
    </row>
    <row r="297" spans="1:2" x14ac:dyDescent="0.25">
      <c r="A297" s="144" t="s">
        <v>8440</v>
      </c>
      <c r="B297" s="144" t="s">
        <v>8441</v>
      </c>
    </row>
    <row r="298" spans="1:2" x14ac:dyDescent="0.25">
      <c r="A298" s="144" t="s">
        <v>8442</v>
      </c>
      <c r="B298" s="144" t="s">
        <v>8443</v>
      </c>
    </row>
    <row r="299" spans="1:2" x14ac:dyDescent="0.25">
      <c r="A299" s="144" t="s">
        <v>8444</v>
      </c>
      <c r="B299" s="144" t="s">
        <v>8445</v>
      </c>
    </row>
    <row r="300" spans="1:2" x14ac:dyDescent="0.25">
      <c r="A300" s="144" t="s">
        <v>8446</v>
      </c>
      <c r="B300" s="144" t="s">
        <v>8447</v>
      </c>
    </row>
    <row r="301" spans="1:2" x14ac:dyDescent="0.25">
      <c r="A301" s="144" t="s">
        <v>8448</v>
      </c>
      <c r="B301" s="144" t="s">
        <v>8449</v>
      </c>
    </row>
    <row r="302" spans="1:2" x14ac:dyDescent="0.25">
      <c r="A302" s="144" t="s">
        <v>8450</v>
      </c>
      <c r="B302" s="144" t="s">
        <v>8451</v>
      </c>
    </row>
    <row r="303" spans="1:2" x14ac:dyDescent="0.25">
      <c r="A303" s="144" t="s">
        <v>8452</v>
      </c>
      <c r="B303" s="144" t="s">
        <v>8453</v>
      </c>
    </row>
    <row r="304" spans="1:2" x14ac:dyDescent="0.25">
      <c r="A304" s="144" t="s">
        <v>8454</v>
      </c>
      <c r="B304" s="144" t="s">
        <v>8455</v>
      </c>
    </row>
    <row r="305" spans="1:2" x14ac:dyDescent="0.25">
      <c r="A305" s="144" t="s">
        <v>8456</v>
      </c>
      <c r="B305" s="144" t="s">
        <v>8457</v>
      </c>
    </row>
    <row r="306" spans="1:2" x14ac:dyDescent="0.25">
      <c r="A306" s="144" t="s">
        <v>8458</v>
      </c>
      <c r="B306" s="144" t="s">
        <v>8459</v>
      </c>
    </row>
    <row r="307" spans="1:2" x14ac:dyDescent="0.25">
      <c r="A307" s="144" t="s">
        <v>8460</v>
      </c>
      <c r="B307" s="144" t="s">
        <v>8461</v>
      </c>
    </row>
    <row r="308" spans="1:2" x14ac:dyDescent="0.25">
      <c r="A308" s="144" t="s">
        <v>8462</v>
      </c>
      <c r="B308" s="144" t="s">
        <v>8463</v>
      </c>
    </row>
    <row r="309" spans="1:2" x14ac:dyDescent="0.25">
      <c r="A309" s="144" t="s">
        <v>8464</v>
      </c>
      <c r="B309" s="144" t="s">
        <v>8465</v>
      </c>
    </row>
    <row r="310" spans="1:2" x14ac:dyDescent="0.25">
      <c r="A310" s="144" t="s">
        <v>8466</v>
      </c>
      <c r="B310" s="144" t="s">
        <v>8467</v>
      </c>
    </row>
    <row r="311" spans="1:2" x14ac:dyDescent="0.25">
      <c r="A311" s="144" t="s">
        <v>8468</v>
      </c>
      <c r="B311" s="144" t="s">
        <v>8469</v>
      </c>
    </row>
    <row r="312" spans="1:2" x14ac:dyDescent="0.25">
      <c r="A312" s="144" t="s">
        <v>8470</v>
      </c>
      <c r="B312" s="144" t="s">
        <v>8471</v>
      </c>
    </row>
    <row r="313" spans="1:2" x14ac:dyDescent="0.25">
      <c r="A313" s="144" t="s">
        <v>8472</v>
      </c>
      <c r="B313" s="144" t="s">
        <v>8473</v>
      </c>
    </row>
    <row r="314" spans="1:2" x14ac:dyDescent="0.25">
      <c r="A314" s="144" t="s">
        <v>8474</v>
      </c>
      <c r="B314" s="144" t="s">
        <v>8475</v>
      </c>
    </row>
    <row r="315" spans="1:2" x14ac:dyDescent="0.25">
      <c r="A315" s="144" t="s">
        <v>8476</v>
      </c>
      <c r="B315" s="144" t="s">
        <v>8477</v>
      </c>
    </row>
    <row r="316" spans="1:2" x14ac:dyDescent="0.25">
      <c r="A316" s="144" t="s">
        <v>8478</v>
      </c>
      <c r="B316" s="144" t="s">
        <v>8479</v>
      </c>
    </row>
    <row r="317" spans="1:2" x14ac:dyDescent="0.25">
      <c r="A317" s="144" t="s">
        <v>8480</v>
      </c>
      <c r="B317" s="144" t="s">
        <v>8481</v>
      </c>
    </row>
    <row r="318" spans="1:2" x14ac:dyDescent="0.25">
      <c r="A318" s="144" t="s">
        <v>8482</v>
      </c>
      <c r="B318" s="144" t="s">
        <v>8483</v>
      </c>
    </row>
    <row r="319" spans="1:2" x14ac:dyDescent="0.25">
      <c r="A319" s="144" t="s">
        <v>8484</v>
      </c>
      <c r="B319" s="144" t="s">
        <v>8485</v>
      </c>
    </row>
    <row r="320" spans="1:2" x14ac:dyDescent="0.25">
      <c r="A320" s="144" t="s">
        <v>8486</v>
      </c>
      <c r="B320" s="144" t="s">
        <v>8487</v>
      </c>
    </row>
    <row r="321" spans="1:2" x14ac:dyDescent="0.25">
      <c r="A321" s="144" t="s">
        <v>8488</v>
      </c>
      <c r="B321" s="144" t="s">
        <v>8489</v>
      </c>
    </row>
    <row r="322" spans="1:2" x14ac:dyDescent="0.25">
      <c r="A322" s="144" t="s">
        <v>8490</v>
      </c>
      <c r="B322" s="144" t="s">
        <v>8491</v>
      </c>
    </row>
    <row r="323" spans="1:2" x14ac:dyDescent="0.25">
      <c r="A323" s="144" t="s">
        <v>8492</v>
      </c>
      <c r="B323" s="144" t="s">
        <v>8493</v>
      </c>
    </row>
    <row r="324" spans="1:2" x14ac:dyDescent="0.25">
      <c r="A324" s="144" t="s">
        <v>8494</v>
      </c>
      <c r="B324" s="144" t="s">
        <v>8495</v>
      </c>
    </row>
    <row r="325" spans="1:2" x14ac:dyDescent="0.25">
      <c r="A325" s="144" t="s">
        <v>8496</v>
      </c>
      <c r="B325" s="144" t="s">
        <v>8497</v>
      </c>
    </row>
    <row r="326" spans="1:2" x14ac:dyDescent="0.25">
      <c r="A326" s="144" t="s">
        <v>8498</v>
      </c>
      <c r="B326" s="144" t="s">
        <v>8499</v>
      </c>
    </row>
    <row r="327" spans="1:2" x14ac:dyDescent="0.25">
      <c r="A327" s="144" t="s">
        <v>8500</v>
      </c>
      <c r="B327" s="144" t="s">
        <v>8501</v>
      </c>
    </row>
    <row r="328" spans="1:2" x14ac:dyDescent="0.25">
      <c r="A328" s="144" t="s">
        <v>8502</v>
      </c>
      <c r="B328" s="144" t="s">
        <v>8503</v>
      </c>
    </row>
    <row r="329" spans="1:2" x14ac:dyDescent="0.25">
      <c r="A329" s="144" t="s">
        <v>8504</v>
      </c>
      <c r="B329" s="144" t="s">
        <v>8505</v>
      </c>
    </row>
    <row r="330" spans="1:2" x14ac:dyDescent="0.25">
      <c r="A330" s="144" t="s">
        <v>8506</v>
      </c>
      <c r="B330" s="144" t="s">
        <v>8507</v>
      </c>
    </row>
    <row r="331" spans="1:2" x14ac:dyDescent="0.25">
      <c r="A331" s="144" t="s">
        <v>8508</v>
      </c>
      <c r="B331" s="144" t="s">
        <v>8509</v>
      </c>
    </row>
    <row r="332" spans="1:2" x14ac:dyDescent="0.25">
      <c r="A332" s="144" t="s">
        <v>8510</v>
      </c>
      <c r="B332" s="144" t="s">
        <v>8511</v>
      </c>
    </row>
    <row r="333" spans="1:2" x14ac:dyDescent="0.25">
      <c r="A333" s="144" t="s">
        <v>8512</v>
      </c>
      <c r="B333" s="144" t="s">
        <v>8513</v>
      </c>
    </row>
    <row r="334" spans="1:2" x14ac:dyDescent="0.25">
      <c r="A334" s="144" t="s">
        <v>8514</v>
      </c>
      <c r="B334" s="144" t="s">
        <v>8515</v>
      </c>
    </row>
    <row r="335" spans="1:2" x14ac:dyDescent="0.25">
      <c r="A335" s="144" t="s">
        <v>8516</v>
      </c>
      <c r="B335" s="144" t="s">
        <v>8517</v>
      </c>
    </row>
    <row r="336" spans="1:2" x14ac:dyDescent="0.25">
      <c r="A336" s="144" t="s">
        <v>8518</v>
      </c>
      <c r="B336" s="144" t="s">
        <v>8519</v>
      </c>
    </row>
    <row r="337" spans="1:2" x14ac:dyDescent="0.25">
      <c r="A337" s="144" t="s">
        <v>8520</v>
      </c>
      <c r="B337" s="144" t="s">
        <v>8521</v>
      </c>
    </row>
    <row r="338" spans="1:2" x14ac:dyDescent="0.25">
      <c r="A338" s="144" t="s">
        <v>8522</v>
      </c>
      <c r="B338" s="144" t="s">
        <v>8523</v>
      </c>
    </row>
    <row r="339" spans="1:2" x14ac:dyDescent="0.25">
      <c r="A339" s="144" t="s">
        <v>8524</v>
      </c>
      <c r="B339" s="144" t="s">
        <v>8525</v>
      </c>
    </row>
    <row r="340" spans="1:2" x14ac:dyDescent="0.25">
      <c r="A340" s="144" t="s">
        <v>8526</v>
      </c>
      <c r="B340" s="144" t="s">
        <v>8527</v>
      </c>
    </row>
    <row r="341" spans="1:2" x14ac:dyDescent="0.25">
      <c r="A341" s="144" t="s">
        <v>8528</v>
      </c>
      <c r="B341" s="144" t="s">
        <v>8529</v>
      </c>
    </row>
    <row r="342" spans="1:2" x14ac:dyDescent="0.25">
      <c r="A342" s="144" t="s">
        <v>8530</v>
      </c>
      <c r="B342" s="144" t="s">
        <v>8531</v>
      </c>
    </row>
    <row r="343" spans="1:2" x14ac:dyDescent="0.25">
      <c r="A343" s="144" t="s">
        <v>8532</v>
      </c>
      <c r="B343" s="144" t="s">
        <v>8533</v>
      </c>
    </row>
    <row r="344" spans="1:2" x14ac:dyDescent="0.25">
      <c r="A344" s="144" t="s">
        <v>8534</v>
      </c>
      <c r="B344" s="144" t="s">
        <v>8535</v>
      </c>
    </row>
    <row r="345" spans="1:2" x14ac:dyDescent="0.25">
      <c r="A345" s="144" t="s">
        <v>8536</v>
      </c>
      <c r="B345" s="144" t="s">
        <v>8537</v>
      </c>
    </row>
    <row r="346" spans="1:2" x14ac:dyDescent="0.25">
      <c r="A346" s="144" t="s">
        <v>8538</v>
      </c>
      <c r="B346" s="144" t="s">
        <v>8539</v>
      </c>
    </row>
    <row r="347" spans="1:2" x14ac:dyDescent="0.25">
      <c r="A347" s="144" t="s">
        <v>8540</v>
      </c>
      <c r="B347" s="144" t="s">
        <v>8541</v>
      </c>
    </row>
    <row r="348" spans="1:2" x14ac:dyDescent="0.25">
      <c r="A348" s="144" t="s">
        <v>8542</v>
      </c>
      <c r="B348" s="144" t="s">
        <v>8543</v>
      </c>
    </row>
    <row r="349" spans="1:2" x14ac:dyDescent="0.25">
      <c r="A349" s="144" t="s">
        <v>8544</v>
      </c>
      <c r="B349" s="144" t="s">
        <v>8545</v>
      </c>
    </row>
    <row r="350" spans="1:2" x14ac:dyDescent="0.25">
      <c r="A350" s="144" t="s">
        <v>8546</v>
      </c>
      <c r="B350" s="144" t="s">
        <v>8547</v>
      </c>
    </row>
    <row r="351" spans="1:2" x14ac:dyDescent="0.25">
      <c r="A351" s="144" t="s">
        <v>8548</v>
      </c>
      <c r="B351" s="144" t="s">
        <v>8549</v>
      </c>
    </row>
    <row r="352" spans="1:2" x14ac:dyDescent="0.25">
      <c r="A352" s="144" t="s">
        <v>8550</v>
      </c>
      <c r="B352" s="144" t="s">
        <v>8551</v>
      </c>
    </row>
    <row r="353" spans="1:2" x14ac:dyDescent="0.25">
      <c r="A353" s="144" t="s">
        <v>8552</v>
      </c>
      <c r="B353" s="144" t="s">
        <v>8553</v>
      </c>
    </row>
    <row r="354" spans="1:2" x14ac:dyDescent="0.25">
      <c r="A354" s="144" t="s">
        <v>8554</v>
      </c>
      <c r="B354" s="144" t="s">
        <v>8555</v>
      </c>
    </row>
    <row r="355" spans="1:2" x14ac:dyDescent="0.25">
      <c r="A355" s="144" t="s">
        <v>8556</v>
      </c>
      <c r="B355" s="144" t="s">
        <v>8557</v>
      </c>
    </row>
    <row r="356" spans="1:2" x14ac:dyDescent="0.25">
      <c r="A356" s="144" t="s">
        <v>8558</v>
      </c>
      <c r="B356" s="144" t="s">
        <v>8559</v>
      </c>
    </row>
    <row r="357" spans="1:2" x14ac:dyDescent="0.25">
      <c r="A357" s="144" t="s">
        <v>8560</v>
      </c>
      <c r="B357" s="144" t="s">
        <v>8561</v>
      </c>
    </row>
    <row r="358" spans="1:2" x14ac:dyDescent="0.25">
      <c r="A358" s="144" t="s">
        <v>8562</v>
      </c>
      <c r="B358" s="144" t="s">
        <v>8563</v>
      </c>
    </row>
    <row r="359" spans="1:2" x14ac:dyDescent="0.25">
      <c r="A359" s="144" t="s">
        <v>8564</v>
      </c>
      <c r="B359" s="144" t="s">
        <v>8565</v>
      </c>
    </row>
    <row r="360" spans="1:2" x14ac:dyDescent="0.25">
      <c r="A360" s="144" t="s">
        <v>8566</v>
      </c>
      <c r="B360" s="144" t="s">
        <v>8567</v>
      </c>
    </row>
    <row r="361" spans="1:2" x14ac:dyDescent="0.25">
      <c r="A361" s="144" t="s">
        <v>8568</v>
      </c>
      <c r="B361" s="144" t="s">
        <v>8569</v>
      </c>
    </row>
    <row r="362" spans="1:2" x14ac:dyDescent="0.25">
      <c r="A362" s="144" t="s">
        <v>8570</v>
      </c>
      <c r="B362" s="144" t="s">
        <v>8571</v>
      </c>
    </row>
    <row r="363" spans="1:2" x14ac:dyDescent="0.25">
      <c r="A363" s="144" t="s">
        <v>8572</v>
      </c>
      <c r="B363" s="144" t="s">
        <v>8573</v>
      </c>
    </row>
    <row r="364" spans="1:2" x14ac:dyDescent="0.25">
      <c r="A364" s="144" t="s">
        <v>8574</v>
      </c>
      <c r="B364" s="144" t="s">
        <v>8575</v>
      </c>
    </row>
    <row r="365" spans="1:2" x14ac:dyDescent="0.25">
      <c r="A365" s="144" t="s">
        <v>8576</v>
      </c>
      <c r="B365" s="144" t="s">
        <v>8577</v>
      </c>
    </row>
    <row r="366" spans="1:2" x14ac:dyDescent="0.25">
      <c r="A366" s="144" t="s">
        <v>8578</v>
      </c>
      <c r="B366" s="144" t="s">
        <v>8579</v>
      </c>
    </row>
    <row r="367" spans="1:2" x14ac:dyDescent="0.25">
      <c r="A367" s="144" t="s">
        <v>8580</v>
      </c>
      <c r="B367" s="144" t="s">
        <v>8581</v>
      </c>
    </row>
    <row r="368" spans="1:2" x14ac:dyDescent="0.25">
      <c r="A368" s="144" t="s">
        <v>8582</v>
      </c>
      <c r="B368" s="144" t="s">
        <v>8583</v>
      </c>
    </row>
    <row r="369" spans="1:2" x14ac:dyDescent="0.25">
      <c r="A369" s="144" t="s">
        <v>8584</v>
      </c>
      <c r="B369" s="144" t="s">
        <v>8585</v>
      </c>
    </row>
    <row r="370" spans="1:2" x14ac:dyDescent="0.25">
      <c r="A370" s="144" t="s">
        <v>8586</v>
      </c>
      <c r="B370" s="144" t="s">
        <v>8587</v>
      </c>
    </row>
    <row r="371" spans="1:2" x14ac:dyDescent="0.25">
      <c r="A371" s="144" t="s">
        <v>8588</v>
      </c>
      <c r="B371" s="144" t="s">
        <v>8589</v>
      </c>
    </row>
    <row r="372" spans="1:2" x14ac:dyDescent="0.25">
      <c r="A372" s="144" t="s">
        <v>8590</v>
      </c>
      <c r="B372" s="144" t="s">
        <v>8591</v>
      </c>
    </row>
    <row r="373" spans="1:2" x14ac:dyDescent="0.25">
      <c r="A373" s="144" t="s">
        <v>8592</v>
      </c>
      <c r="B373" s="144" t="s">
        <v>8593</v>
      </c>
    </row>
    <row r="374" spans="1:2" x14ac:dyDescent="0.25">
      <c r="A374" s="144" t="s">
        <v>8594</v>
      </c>
      <c r="B374" s="144" t="s">
        <v>8595</v>
      </c>
    </row>
    <row r="375" spans="1:2" x14ac:dyDescent="0.25">
      <c r="A375" s="144" t="s">
        <v>8596</v>
      </c>
      <c r="B375" s="144" t="s">
        <v>8597</v>
      </c>
    </row>
    <row r="376" spans="1:2" x14ac:dyDescent="0.25">
      <c r="A376" s="144" t="s">
        <v>8598</v>
      </c>
      <c r="B376" s="144" t="s">
        <v>8599</v>
      </c>
    </row>
    <row r="377" spans="1:2" x14ac:dyDescent="0.25">
      <c r="A377" s="144" t="s">
        <v>8600</v>
      </c>
      <c r="B377" s="144" t="s">
        <v>8601</v>
      </c>
    </row>
    <row r="378" spans="1:2" x14ac:dyDescent="0.25">
      <c r="A378" s="144" t="s">
        <v>8602</v>
      </c>
      <c r="B378" s="144" t="s">
        <v>8603</v>
      </c>
    </row>
    <row r="379" spans="1:2" x14ac:dyDescent="0.25">
      <c r="A379" s="144" t="s">
        <v>8604</v>
      </c>
      <c r="B379" s="144" t="s">
        <v>8605</v>
      </c>
    </row>
    <row r="380" spans="1:2" x14ac:dyDescent="0.25">
      <c r="A380" s="144" t="s">
        <v>8606</v>
      </c>
      <c r="B380" s="144" t="s">
        <v>8607</v>
      </c>
    </row>
    <row r="381" spans="1:2" x14ac:dyDescent="0.25">
      <c r="A381" s="144" t="s">
        <v>8608</v>
      </c>
      <c r="B381" s="144" t="s">
        <v>8609</v>
      </c>
    </row>
    <row r="382" spans="1:2" x14ac:dyDescent="0.25">
      <c r="A382" s="144" t="s">
        <v>8610</v>
      </c>
      <c r="B382" s="144" t="s">
        <v>8611</v>
      </c>
    </row>
    <row r="383" spans="1:2" x14ac:dyDescent="0.25">
      <c r="A383" s="144" t="s">
        <v>8612</v>
      </c>
      <c r="B383" s="144" t="s">
        <v>8613</v>
      </c>
    </row>
    <row r="384" spans="1:2" x14ac:dyDescent="0.25">
      <c r="A384" s="144" t="s">
        <v>8614</v>
      </c>
      <c r="B384" s="144" t="s">
        <v>8615</v>
      </c>
    </row>
    <row r="385" spans="1:2" x14ac:dyDescent="0.25">
      <c r="A385" s="144" t="s">
        <v>8616</v>
      </c>
      <c r="B385" s="144" t="s">
        <v>8617</v>
      </c>
    </row>
    <row r="386" spans="1:2" x14ac:dyDescent="0.25">
      <c r="A386" s="144" t="s">
        <v>2201</v>
      </c>
      <c r="B386" s="144" t="s">
        <v>8618</v>
      </c>
    </row>
    <row r="387" spans="1:2" x14ac:dyDescent="0.25">
      <c r="A387" s="144" t="s">
        <v>2276</v>
      </c>
      <c r="B387" s="144" t="s">
        <v>8619</v>
      </c>
    </row>
    <row r="388" spans="1:2" x14ac:dyDescent="0.25">
      <c r="A388" s="144" t="s">
        <v>2279</v>
      </c>
      <c r="B388" s="144" t="s">
        <v>8620</v>
      </c>
    </row>
    <row r="389" spans="1:2" x14ac:dyDescent="0.25">
      <c r="A389" s="144" t="s">
        <v>2297</v>
      </c>
      <c r="B389" s="144" t="s">
        <v>8621</v>
      </c>
    </row>
    <row r="390" spans="1:2" x14ac:dyDescent="0.25">
      <c r="A390" s="144" t="s">
        <v>2336</v>
      </c>
      <c r="B390" s="144" t="s">
        <v>8622</v>
      </c>
    </row>
    <row r="391" spans="1:2" x14ac:dyDescent="0.25">
      <c r="A391" s="144" t="s">
        <v>2339</v>
      </c>
      <c r="B391" s="144" t="s">
        <v>8623</v>
      </c>
    </row>
    <row r="392" spans="1:2" x14ac:dyDescent="0.25">
      <c r="A392" s="144" t="s">
        <v>2387</v>
      </c>
      <c r="B392" s="144" t="s">
        <v>8624</v>
      </c>
    </row>
    <row r="393" spans="1:2" x14ac:dyDescent="0.25">
      <c r="A393" s="144" t="s">
        <v>2435</v>
      </c>
      <c r="B393" s="144" t="s">
        <v>8625</v>
      </c>
    </row>
    <row r="394" spans="1:2" x14ac:dyDescent="0.25">
      <c r="A394" s="144" t="s">
        <v>2450</v>
      </c>
      <c r="B394" s="144" t="s">
        <v>8626</v>
      </c>
    </row>
    <row r="395" spans="1:2" x14ac:dyDescent="0.25">
      <c r="A395" s="144" t="s">
        <v>2453</v>
      </c>
      <c r="B395" s="144" t="s">
        <v>8627</v>
      </c>
    </row>
    <row r="396" spans="1:2" x14ac:dyDescent="0.25">
      <c r="A396" s="144" t="s">
        <v>2465</v>
      </c>
      <c r="B396" s="144" t="s">
        <v>8628</v>
      </c>
    </row>
    <row r="397" spans="1:2" x14ac:dyDescent="0.25">
      <c r="A397" s="144" t="s">
        <v>2468</v>
      </c>
      <c r="B397" s="144" t="s">
        <v>8629</v>
      </c>
    </row>
    <row r="398" spans="1:2" x14ac:dyDescent="0.25">
      <c r="A398" s="144" t="s">
        <v>2486</v>
      </c>
      <c r="B398" s="144" t="s">
        <v>8630</v>
      </c>
    </row>
    <row r="399" spans="1:2" x14ac:dyDescent="0.25">
      <c r="A399" s="144" t="s">
        <v>2540</v>
      </c>
      <c r="B399" s="144" t="s">
        <v>8631</v>
      </c>
    </row>
    <row r="400" spans="1:2" x14ac:dyDescent="0.25">
      <c r="A400" s="144" t="s">
        <v>2865</v>
      </c>
      <c r="B400" s="144" t="s">
        <v>8632</v>
      </c>
    </row>
    <row r="401" spans="1:2" x14ac:dyDescent="0.25">
      <c r="A401" s="144" t="s">
        <v>2288</v>
      </c>
      <c r="B401" s="144" t="s">
        <v>8633</v>
      </c>
    </row>
    <row r="402" spans="1:2" x14ac:dyDescent="0.25">
      <c r="A402" s="144" t="s">
        <v>2291</v>
      </c>
      <c r="B402" s="144" t="s">
        <v>8634</v>
      </c>
    </row>
    <row r="403" spans="1:2" x14ac:dyDescent="0.25">
      <c r="A403" s="144" t="s">
        <v>2294</v>
      </c>
      <c r="B403" s="144" t="s">
        <v>8635</v>
      </c>
    </row>
    <row r="404" spans="1:2" x14ac:dyDescent="0.25">
      <c r="A404" s="144" t="s">
        <v>2354</v>
      </c>
      <c r="B404" s="144" t="s">
        <v>8636</v>
      </c>
    </row>
    <row r="405" spans="1:2" x14ac:dyDescent="0.25">
      <c r="A405" s="144" t="s">
        <v>2660</v>
      </c>
      <c r="B405" s="144" t="s">
        <v>8637</v>
      </c>
    </row>
    <row r="406" spans="1:2" x14ac:dyDescent="0.25">
      <c r="A406" s="144" t="s">
        <v>2737</v>
      </c>
      <c r="B406" s="144" t="s">
        <v>8638</v>
      </c>
    </row>
    <row r="407" spans="1:2" x14ac:dyDescent="0.25">
      <c r="A407" s="144" t="s">
        <v>2837</v>
      </c>
      <c r="B407" s="144" t="s">
        <v>8639</v>
      </c>
    </row>
    <row r="408" spans="1:2" x14ac:dyDescent="0.25">
      <c r="A408" s="144" t="s">
        <v>2189</v>
      </c>
      <c r="B408" s="144" t="s">
        <v>8640</v>
      </c>
    </row>
    <row r="409" spans="1:2" x14ac:dyDescent="0.25">
      <c r="A409" s="144" t="s">
        <v>2198</v>
      </c>
      <c r="B409" s="144" t="s">
        <v>8641</v>
      </c>
    </row>
    <row r="410" spans="1:2" x14ac:dyDescent="0.25">
      <c r="A410" s="144" t="s">
        <v>2210</v>
      </c>
      <c r="B410" s="144" t="s">
        <v>8642</v>
      </c>
    </row>
    <row r="411" spans="1:2" x14ac:dyDescent="0.25">
      <c r="A411" s="144" t="s">
        <v>2213</v>
      </c>
      <c r="B411" s="144" t="s">
        <v>8643</v>
      </c>
    </row>
    <row r="412" spans="1:2" x14ac:dyDescent="0.25">
      <c r="A412" s="144" t="s">
        <v>2216</v>
      </c>
      <c r="B412" s="144" t="s">
        <v>8644</v>
      </c>
    </row>
    <row r="413" spans="1:2" x14ac:dyDescent="0.25">
      <c r="A413" s="144" t="s">
        <v>2222</v>
      </c>
      <c r="B413" s="144" t="s">
        <v>8645</v>
      </c>
    </row>
    <row r="414" spans="1:2" x14ac:dyDescent="0.25">
      <c r="A414" s="144" t="s">
        <v>2225</v>
      </c>
      <c r="B414" s="144" t="s">
        <v>8646</v>
      </c>
    </row>
    <row r="415" spans="1:2" x14ac:dyDescent="0.25">
      <c r="A415" s="144" t="s">
        <v>2240</v>
      </c>
      <c r="B415" s="144" t="s">
        <v>8647</v>
      </c>
    </row>
    <row r="416" spans="1:2" x14ac:dyDescent="0.25">
      <c r="A416" s="144" t="s">
        <v>2249</v>
      </c>
      <c r="B416" s="144" t="s">
        <v>8648</v>
      </c>
    </row>
    <row r="417" spans="1:2" x14ac:dyDescent="0.25">
      <c r="A417" s="144" t="s">
        <v>2255</v>
      </c>
      <c r="B417" s="144" t="s">
        <v>8649</v>
      </c>
    </row>
    <row r="418" spans="1:2" x14ac:dyDescent="0.25">
      <c r="A418" s="144" t="s">
        <v>2282</v>
      </c>
      <c r="B418" s="144" t="s">
        <v>8650</v>
      </c>
    </row>
    <row r="419" spans="1:2" x14ac:dyDescent="0.25">
      <c r="A419" s="144" t="s">
        <v>2285</v>
      </c>
      <c r="B419" s="144" t="s">
        <v>8651</v>
      </c>
    </row>
    <row r="420" spans="1:2" x14ac:dyDescent="0.25">
      <c r="A420" s="144" t="s">
        <v>2303</v>
      </c>
      <c r="B420" s="144" t="s">
        <v>8652</v>
      </c>
    </row>
    <row r="421" spans="1:2" x14ac:dyDescent="0.25">
      <c r="A421" s="144" t="s">
        <v>2369</v>
      </c>
      <c r="B421" s="144" t="s">
        <v>8653</v>
      </c>
    </row>
    <row r="422" spans="1:2" x14ac:dyDescent="0.25">
      <c r="A422" s="144" t="s">
        <v>2372</v>
      </c>
      <c r="B422" s="144" t="s">
        <v>8654</v>
      </c>
    </row>
    <row r="423" spans="1:2" x14ac:dyDescent="0.25">
      <c r="A423" s="144" t="s">
        <v>2378</v>
      </c>
      <c r="B423" s="144" t="s">
        <v>8655</v>
      </c>
    </row>
    <row r="424" spans="1:2" x14ac:dyDescent="0.25">
      <c r="A424" s="144" t="s">
        <v>2381</v>
      </c>
      <c r="B424" s="144" t="s">
        <v>8656</v>
      </c>
    </row>
    <row r="425" spans="1:2" x14ac:dyDescent="0.25">
      <c r="A425" s="144" t="s">
        <v>2390</v>
      </c>
      <c r="B425" s="144" t="s">
        <v>8657</v>
      </c>
    </row>
    <row r="426" spans="1:2" x14ac:dyDescent="0.25">
      <c r="A426" s="144" t="s">
        <v>2408</v>
      </c>
      <c r="B426" s="144" t="s">
        <v>8658</v>
      </c>
    </row>
    <row r="427" spans="1:2" x14ac:dyDescent="0.25">
      <c r="A427" s="144" t="s">
        <v>2417</v>
      </c>
      <c r="B427" s="144" t="s">
        <v>8659</v>
      </c>
    </row>
    <row r="428" spans="1:2" x14ac:dyDescent="0.25">
      <c r="A428" s="144" t="s">
        <v>2423</v>
      </c>
      <c r="B428" s="144" t="s">
        <v>8660</v>
      </c>
    </row>
    <row r="429" spans="1:2" x14ac:dyDescent="0.25">
      <c r="A429" s="144" t="s">
        <v>2510</v>
      </c>
      <c r="B429" s="144" t="s">
        <v>8661</v>
      </c>
    </row>
    <row r="430" spans="1:2" x14ac:dyDescent="0.25">
      <c r="A430" s="144" t="s">
        <v>2591</v>
      </c>
      <c r="B430" s="144" t="s">
        <v>8662</v>
      </c>
    </row>
    <row r="431" spans="1:2" x14ac:dyDescent="0.25">
      <c r="A431" s="144" t="s">
        <v>2710</v>
      </c>
      <c r="B431" s="144" t="s">
        <v>8663</v>
      </c>
    </row>
    <row r="432" spans="1:2" x14ac:dyDescent="0.25">
      <c r="A432" s="144" t="s">
        <v>2776</v>
      </c>
      <c r="B432" s="144" t="s">
        <v>8664</v>
      </c>
    </row>
    <row r="433" spans="1:2" x14ac:dyDescent="0.25">
      <c r="A433" s="144" t="s">
        <v>2779</v>
      </c>
      <c r="B433" s="144" t="s">
        <v>8665</v>
      </c>
    </row>
    <row r="434" spans="1:2" x14ac:dyDescent="0.25">
      <c r="A434" s="144" t="s">
        <v>2806</v>
      </c>
      <c r="B434" s="144" t="s">
        <v>8666</v>
      </c>
    </row>
    <row r="435" spans="1:2" x14ac:dyDescent="0.25">
      <c r="A435" s="144" t="s">
        <v>2819</v>
      </c>
      <c r="B435" s="144" t="s">
        <v>8667</v>
      </c>
    </row>
    <row r="436" spans="1:2" x14ac:dyDescent="0.25">
      <c r="A436" s="144" t="s">
        <v>2843</v>
      </c>
      <c r="B436" s="144" t="s">
        <v>8668</v>
      </c>
    </row>
    <row r="437" spans="1:2" x14ac:dyDescent="0.25">
      <c r="A437" s="144" t="s">
        <v>2856</v>
      </c>
      <c r="B437" s="144" t="s">
        <v>8669</v>
      </c>
    </row>
    <row r="438" spans="1:2" x14ac:dyDescent="0.25">
      <c r="A438" s="144" t="s">
        <v>2877</v>
      </c>
      <c r="B438" s="144" t="s">
        <v>8670</v>
      </c>
    </row>
    <row r="439" spans="1:2" x14ac:dyDescent="0.25">
      <c r="A439" s="144" t="s">
        <v>8671</v>
      </c>
      <c r="B439" s="144" t="s">
        <v>8672</v>
      </c>
    </row>
    <row r="440" spans="1:2" x14ac:dyDescent="0.25">
      <c r="A440" s="144" t="s">
        <v>2192</v>
      </c>
      <c r="B440" s="144" t="s">
        <v>8673</v>
      </c>
    </row>
    <row r="441" spans="1:2" x14ac:dyDescent="0.25">
      <c r="A441" s="144" t="s">
        <v>2207</v>
      </c>
      <c r="B441" s="144" t="s">
        <v>8674</v>
      </c>
    </row>
    <row r="442" spans="1:2" x14ac:dyDescent="0.25">
      <c r="A442" s="144" t="s">
        <v>2219</v>
      </c>
      <c r="B442" s="144" t="s">
        <v>8675</v>
      </c>
    </row>
    <row r="443" spans="1:2" x14ac:dyDescent="0.25">
      <c r="A443" s="144" t="s">
        <v>2237</v>
      </c>
      <c r="B443" s="144" t="s">
        <v>8676</v>
      </c>
    </row>
    <row r="444" spans="1:2" x14ac:dyDescent="0.25">
      <c r="A444" s="144" t="s">
        <v>2246</v>
      </c>
      <c r="B444" s="144" t="s">
        <v>8677</v>
      </c>
    </row>
    <row r="445" spans="1:2" x14ac:dyDescent="0.25">
      <c r="A445" s="144" t="s">
        <v>2306</v>
      </c>
      <c r="B445" s="144" t="s">
        <v>8678</v>
      </c>
    </row>
    <row r="446" spans="1:2" x14ac:dyDescent="0.25">
      <c r="A446" s="144" t="s">
        <v>2360</v>
      </c>
      <c r="B446" s="144" t="s">
        <v>8679</v>
      </c>
    </row>
    <row r="447" spans="1:2" x14ac:dyDescent="0.25">
      <c r="A447" s="144" t="s">
        <v>2384</v>
      </c>
      <c r="B447" s="144" t="s">
        <v>8680</v>
      </c>
    </row>
    <row r="448" spans="1:2" x14ac:dyDescent="0.25">
      <c r="A448" s="144" t="s">
        <v>2396</v>
      </c>
      <c r="B448" s="144" t="s">
        <v>8681</v>
      </c>
    </row>
    <row r="449" spans="1:2" x14ac:dyDescent="0.25">
      <c r="A449" s="144" t="s">
        <v>2405</v>
      </c>
      <c r="B449" s="144" t="s">
        <v>8682</v>
      </c>
    </row>
    <row r="450" spans="1:2" x14ac:dyDescent="0.25">
      <c r="A450" s="144" t="s">
        <v>2426</v>
      </c>
      <c r="B450" s="144" t="s">
        <v>8683</v>
      </c>
    </row>
    <row r="451" spans="1:2" x14ac:dyDescent="0.25">
      <c r="A451" s="144" t="s">
        <v>2447</v>
      </c>
      <c r="B451" s="144" t="s">
        <v>8684</v>
      </c>
    </row>
    <row r="452" spans="1:2" x14ac:dyDescent="0.25">
      <c r="A452" s="144" t="s">
        <v>2462</v>
      </c>
      <c r="B452" s="144" t="s">
        <v>8685</v>
      </c>
    </row>
    <row r="453" spans="1:2" x14ac:dyDescent="0.25">
      <c r="A453" s="144" t="s">
        <v>2498</v>
      </c>
      <c r="B453" s="144" t="s">
        <v>8686</v>
      </c>
    </row>
    <row r="454" spans="1:2" x14ac:dyDescent="0.25">
      <c r="A454" s="144" t="s">
        <v>2507</v>
      </c>
      <c r="B454" s="144" t="s">
        <v>8687</v>
      </c>
    </row>
    <row r="455" spans="1:2" x14ac:dyDescent="0.25">
      <c r="A455" s="144" t="s">
        <v>2516</v>
      </c>
      <c r="B455" s="144" t="s">
        <v>8688</v>
      </c>
    </row>
    <row r="456" spans="1:2" x14ac:dyDescent="0.25">
      <c r="A456" s="144" t="s">
        <v>2621</v>
      </c>
      <c r="B456" s="144" t="s">
        <v>8689</v>
      </c>
    </row>
    <row r="457" spans="1:2" x14ac:dyDescent="0.25">
      <c r="A457" s="144" t="s">
        <v>2654</v>
      </c>
      <c r="B457" s="144" t="s">
        <v>8690</v>
      </c>
    </row>
    <row r="458" spans="1:2" x14ac:dyDescent="0.25">
      <c r="A458" s="144" t="s">
        <v>2679</v>
      </c>
      <c r="B458" s="144" t="s">
        <v>8691</v>
      </c>
    </row>
    <row r="459" spans="1:2" x14ac:dyDescent="0.25">
      <c r="A459" s="144" t="s">
        <v>2694</v>
      </c>
      <c r="B459" s="144" t="s">
        <v>8692</v>
      </c>
    </row>
    <row r="460" spans="1:2" x14ac:dyDescent="0.25">
      <c r="A460" s="144" t="s">
        <v>2750</v>
      </c>
      <c r="B460" s="144" t="s">
        <v>8693</v>
      </c>
    </row>
    <row r="461" spans="1:2" x14ac:dyDescent="0.25">
      <c r="A461" s="144" t="s">
        <v>2796</v>
      </c>
      <c r="B461" s="144" t="s">
        <v>8694</v>
      </c>
    </row>
    <row r="462" spans="1:2" x14ac:dyDescent="0.25">
      <c r="A462" s="144" t="s">
        <v>2862</v>
      </c>
      <c r="B462" s="144" t="s">
        <v>8695</v>
      </c>
    </row>
    <row r="463" spans="1:2" x14ac:dyDescent="0.25">
      <c r="A463" s="144" t="s">
        <v>2597</v>
      </c>
      <c r="B463" s="144" t="s">
        <v>8696</v>
      </c>
    </row>
    <row r="464" spans="1:2" x14ac:dyDescent="0.25">
      <c r="A464" s="144" t="s">
        <v>2613</v>
      </c>
      <c r="B464" s="144" t="s">
        <v>8697</v>
      </c>
    </row>
    <row r="465" spans="1:2" x14ac:dyDescent="0.25">
      <c r="A465" s="144" t="s">
        <v>2617</v>
      </c>
      <c r="B465" s="144" t="s">
        <v>8698</v>
      </c>
    </row>
    <row r="466" spans="1:2" x14ac:dyDescent="0.25">
      <c r="A466" s="144" t="s">
        <v>2624</v>
      </c>
      <c r="B466" s="144" t="s">
        <v>8699</v>
      </c>
    </row>
    <row r="467" spans="1:2" x14ac:dyDescent="0.25">
      <c r="A467" s="144" t="s">
        <v>2632</v>
      </c>
      <c r="B467" s="144" t="s">
        <v>8700</v>
      </c>
    </row>
    <row r="468" spans="1:2" x14ac:dyDescent="0.25">
      <c r="A468" s="144" t="s">
        <v>2732</v>
      </c>
      <c r="B468" s="144" t="s">
        <v>8701</v>
      </c>
    </row>
    <row r="469" spans="1:2" x14ac:dyDescent="0.25">
      <c r="A469" s="144" t="s">
        <v>2743</v>
      </c>
      <c r="B469" s="144" t="s">
        <v>8702</v>
      </c>
    </row>
    <row r="470" spans="1:2" x14ac:dyDescent="0.25">
      <c r="A470" s="144" t="s">
        <v>2770</v>
      </c>
      <c r="B470" s="144" t="s">
        <v>8703</v>
      </c>
    </row>
    <row r="471" spans="1:2" x14ac:dyDescent="0.25">
      <c r="A471" s="144" t="s">
        <v>2812</v>
      </c>
      <c r="B471" s="144" t="s">
        <v>8704</v>
      </c>
    </row>
    <row r="472" spans="1:2" x14ac:dyDescent="0.25">
      <c r="A472" s="144" t="s">
        <v>2816</v>
      </c>
      <c r="B472" s="144" t="s">
        <v>8705</v>
      </c>
    </row>
    <row r="473" spans="1:2" x14ac:dyDescent="0.25">
      <c r="A473" s="144" t="s">
        <v>2828</v>
      </c>
      <c r="B473" s="144" t="s">
        <v>8706</v>
      </c>
    </row>
    <row r="474" spans="1:2" x14ac:dyDescent="0.25">
      <c r="A474" s="144" t="s">
        <v>2300</v>
      </c>
      <c r="B474" s="144" t="s">
        <v>8707</v>
      </c>
    </row>
    <row r="475" spans="1:2" x14ac:dyDescent="0.25">
      <c r="A475" s="144" t="s">
        <v>2321</v>
      </c>
      <c r="B475" s="144" t="s">
        <v>8708</v>
      </c>
    </row>
    <row r="476" spans="1:2" x14ac:dyDescent="0.25">
      <c r="A476" s="144" t="s">
        <v>2342</v>
      </c>
      <c r="B476" s="144" t="s">
        <v>8709</v>
      </c>
    </row>
    <row r="477" spans="1:2" x14ac:dyDescent="0.25">
      <c r="A477" s="144" t="s">
        <v>2345</v>
      </c>
      <c r="B477" s="144" t="s">
        <v>8710</v>
      </c>
    </row>
    <row r="478" spans="1:2" x14ac:dyDescent="0.25">
      <c r="A478" s="144" t="s">
        <v>2432</v>
      </c>
      <c r="B478" s="144" t="s">
        <v>8711</v>
      </c>
    </row>
    <row r="479" spans="1:2" x14ac:dyDescent="0.25">
      <c r="A479" s="144" t="s">
        <v>2444</v>
      </c>
      <c r="B479" s="144" t="s">
        <v>8712</v>
      </c>
    </row>
    <row r="480" spans="1:2" x14ac:dyDescent="0.25">
      <c r="A480" s="144" t="s">
        <v>2459</v>
      </c>
      <c r="B480" s="144" t="s">
        <v>8713</v>
      </c>
    </row>
    <row r="481" spans="1:2" x14ac:dyDescent="0.25">
      <c r="A481" s="144" t="s">
        <v>2477</v>
      </c>
      <c r="B481" s="144" t="s">
        <v>8714</v>
      </c>
    </row>
    <row r="482" spans="1:2" x14ac:dyDescent="0.25">
      <c r="A482" s="144" t="s">
        <v>2483</v>
      </c>
      <c r="B482" s="144" t="s">
        <v>8715</v>
      </c>
    </row>
    <row r="483" spans="1:2" x14ac:dyDescent="0.25">
      <c r="A483" s="144" t="s">
        <v>2525</v>
      </c>
      <c r="B483" s="144" t="s">
        <v>8716</v>
      </c>
    </row>
    <row r="484" spans="1:2" x14ac:dyDescent="0.25">
      <c r="A484" s="144" t="s">
        <v>2528</v>
      </c>
      <c r="B484" s="144" t="s">
        <v>8717</v>
      </c>
    </row>
    <row r="485" spans="1:2" x14ac:dyDescent="0.25">
      <c r="A485" s="144" t="s">
        <v>2531</v>
      </c>
      <c r="B485" s="144" t="s">
        <v>8718</v>
      </c>
    </row>
    <row r="486" spans="1:2" x14ac:dyDescent="0.25">
      <c r="A486" s="144" t="s">
        <v>2561</v>
      </c>
      <c r="B486" s="144" t="s">
        <v>8719</v>
      </c>
    </row>
    <row r="487" spans="1:2" x14ac:dyDescent="0.25">
      <c r="A487" s="144" t="s">
        <v>2573</v>
      </c>
      <c r="B487" s="144" t="s">
        <v>8720</v>
      </c>
    </row>
    <row r="488" spans="1:2" x14ac:dyDescent="0.25">
      <c r="A488" s="144" t="s">
        <v>2576</v>
      </c>
      <c r="B488" s="144" t="s">
        <v>8721</v>
      </c>
    </row>
    <row r="489" spans="1:2" x14ac:dyDescent="0.25">
      <c r="A489" s="144" t="s">
        <v>2600</v>
      </c>
      <c r="B489" s="144" t="s">
        <v>8722</v>
      </c>
    </row>
    <row r="490" spans="1:2" x14ac:dyDescent="0.25">
      <c r="A490" s="144" t="s">
        <v>2610</v>
      </c>
      <c r="B490" s="144" t="s">
        <v>8723</v>
      </c>
    </row>
    <row r="491" spans="1:2" x14ac:dyDescent="0.25">
      <c r="A491" s="144" t="s">
        <v>2639</v>
      </c>
      <c r="B491" s="144" t="s">
        <v>8724</v>
      </c>
    </row>
    <row r="492" spans="1:2" x14ac:dyDescent="0.25">
      <c r="A492" s="144" t="s">
        <v>2642</v>
      </c>
      <c r="B492" s="144" t="s">
        <v>8725</v>
      </c>
    </row>
    <row r="493" spans="1:2" x14ac:dyDescent="0.25">
      <c r="A493" s="144" t="s">
        <v>2670</v>
      </c>
      <c r="B493" s="144" t="s">
        <v>8726</v>
      </c>
    </row>
    <row r="494" spans="1:2" x14ac:dyDescent="0.25">
      <c r="A494" s="144" t="s">
        <v>2687</v>
      </c>
      <c r="B494" s="144" t="s">
        <v>8727</v>
      </c>
    </row>
    <row r="495" spans="1:2" x14ac:dyDescent="0.25">
      <c r="A495" s="144" t="s">
        <v>2740</v>
      </c>
      <c r="B495" s="144" t="s">
        <v>8728</v>
      </c>
    </row>
    <row r="496" spans="1:2" x14ac:dyDescent="0.25">
      <c r="A496" s="144" t="s">
        <v>2799</v>
      </c>
      <c r="B496" s="144" t="s">
        <v>8729</v>
      </c>
    </row>
    <row r="497" spans="1:2" x14ac:dyDescent="0.25">
      <c r="A497" s="144" t="s">
        <v>2868</v>
      </c>
      <c r="B497" s="144" t="s">
        <v>8730</v>
      </c>
    </row>
    <row r="498" spans="1:2" x14ac:dyDescent="0.25">
      <c r="A498" s="144" t="s">
        <v>2309</v>
      </c>
      <c r="B498" s="144" t="s">
        <v>8731</v>
      </c>
    </row>
    <row r="499" spans="1:2" x14ac:dyDescent="0.25">
      <c r="A499" s="144" t="s">
        <v>2312</v>
      </c>
      <c r="B499" s="144" t="s">
        <v>8732</v>
      </c>
    </row>
    <row r="500" spans="1:2" x14ac:dyDescent="0.25">
      <c r="A500" s="144" t="s">
        <v>2315</v>
      </c>
      <c r="B500" s="144" t="s">
        <v>8733</v>
      </c>
    </row>
    <row r="501" spans="1:2" x14ac:dyDescent="0.25">
      <c r="A501" s="144" t="s">
        <v>2318</v>
      </c>
      <c r="B501" s="144" t="s">
        <v>8734</v>
      </c>
    </row>
    <row r="502" spans="1:2" x14ac:dyDescent="0.25">
      <c r="A502" s="144" t="s">
        <v>2327</v>
      </c>
      <c r="B502" s="144" t="s">
        <v>8735</v>
      </c>
    </row>
    <row r="503" spans="1:2" x14ac:dyDescent="0.25">
      <c r="A503" s="144" t="s">
        <v>2471</v>
      </c>
      <c r="B503" s="144" t="s">
        <v>8736</v>
      </c>
    </row>
    <row r="504" spans="1:2" x14ac:dyDescent="0.25">
      <c r="A504" s="144" t="s">
        <v>2489</v>
      </c>
      <c r="B504" s="144" t="s">
        <v>8737</v>
      </c>
    </row>
    <row r="505" spans="1:2" x14ac:dyDescent="0.25">
      <c r="A505" s="144" t="s">
        <v>2522</v>
      </c>
      <c r="B505" s="144" t="s">
        <v>8738</v>
      </c>
    </row>
    <row r="506" spans="1:2" x14ac:dyDescent="0.25">
      <c r="A506" s="144" t="s">
        <v>2534</v>
      </c>
      <c r="B506" s="144" t="s">
        <v>8739</v>
      </c>
    </row>
    <row r="507" spans="1:2" x14ac:dyDescent="0.25">
      <c r="A507" s="144" t="s">
        <v>2552</v>
      </c>
      <c r="B507" s="144" t="s">
        <v>8740</v>
      </c>
    </row>
    <row r="508" spans="1:2" x14ac:dyDescent="0.25">
      <c r="A508" s="144" t="s">
        <v>2558</v>
      </c>
      <c r="B508" s="144" t="s">
        <v>8741</v>
      </c>
    </row>
    <row r="509" spans="1:2" x14ac:dyDescent="0.25">
      <c r="A509" s="144" t="s">
        <v>2567</v>
      </c>
      <c r="B509" s="144" t="s">
        <v>8742</v>
      </c>
    </row>
    <row r="510" spans="1:2" x14ac:dyDescent="0.25">
      <c r="A510" s="144" t="s">
        <v>2594</v>
      </c>
      <c r="B510" s="144" t="s">
        <v>8743</v>
      </c>
    </row>
    <row r="511" spans="1:2" x14ac:dyDescent="0.25">
      <c r="A511" s="144" t="s">
        <v>2648</v>
      </c>
      <c r="B511" s="144" t="s">
        <v>8744</v>
      </c>
    </row>
    <row r="512" spans="1:2" x14ac:dyDescent="0.25">
      <c r="A512" s="144" t="s">
        <v>2676</v>
      </c>
      <c r="B512" s="144" t="s">
        <v>8745</v>
      </c>
    </row>
    <row r="513" spans="1:2" x14ac:dyDescent="0.25">
      <c r="A513" s="144" t="s">
        <v>2698</v>
      </c>
      <c r="B513" s="144" t="s">
        <v>8746</v>
      </c>
    </row>
    <row r="514" spans="1:2" x14ac:dyDescent="0.25">
      <c r="A514" s="144" t="s">
        <v>2706</v>
      </c>
      <c r="B514" s="144" t="s">
        <v>8747</v>
      </c>
    </row>
    <row r="515" spans="1:2" x14ac:dyDescent="0.25">
      <c r="A515" s="144" t="s">
        <v>2713</v>
      </c>
      <c r="B515" s="144" t="s">
        <v>8748</v>
      </c>
    </row>
    <row r="516" spans="1:2" x14ac:dyDescent="0.25">
      <c r="A516" s="144" t="s">
        <v>2793</v>
      </c>
      <c r="B516" s="144" t="s">
        <v>8749</v>
      </c>
    </row>
    <row r="517" spans="1:2" x14ac:dyDescent="0.25">
      <c r="A517" s="144" t="s">
        <v>2846</v>
      </c>
      <c r="B517" s="144" t="s">
        <v>8750</v>
      </c>
    </row>
    <row r="518" spans="1:2" x14ac:dyDescent="0.25">
      <c r="A518" s="144" t="s">
        <v>2195</v>
      </c>
      <c r="B518" s="144" t="s">
        <v>8751</v>
      </c>
    </row>
    <row r="519" spans="1:2" x14ac:dyDescent="0.25">
      <c r="A519" s="144" t="s">
        <v>2204</v>
      </c>
      <c r="B519" s="144" t="s">
        <v>8752</v>
      </c>
    </row>
    <row r="520" spans="1:2" x14ac:dyDescent="0.25">
      <c r="A520" s="144" t="s">
        <v>2261</v>
      </c>
      <c r="B520" s="144" t="s">
        <v>8753</v>
      </c>
    </row>
    <row r="521" spans="1:2" x14ac:dyDescent="0.25">
      <c r="A521" s="144" t="s">
        <v>2273</v>
      </c>
      <c r="B521" s="144" t="s">
        <v>8754</v>
      </c>
    </row>
    <row r="522" spans="1:2" x14ac:dyDescent="0.25">
      <c r="A522" s="144" t="s">
        <v>2366</v>
      </c>
      <c r="B522" s="144" t="s">
        <v>8755</v>
      </c>
    </row>
    <row r="523" spans="1:2" x14ac:dyDescent="0.25">
      <c r="A523" s="144" t="s">
        <v>2375</v>
      </c>
      <c r="B523" s="144" t="s">
        <v>8756</v>
      </c>
    </row>
    <row r="524" spans="1:2" x14ac:dyDescent="0.25">
      <c r="A524" s="144" t="s">
        <v>2393</v>
      </c>
      <c r="B524" s="144" t="s">
        <v>8757</v>
      </c>
    </row>
    <row r="525" spans="1:2" x14ac:dyDescent="0.25">
      <c r="A525" s="144" t="s">
        <v>2414</v>
      </c>
      <c r="B525" s="144" t="s">
        <v>8758</v>
      </c>
    </row>
    <row r="526" spans="1:2" x14ac:dyDescent="0.25">
      <c r="A526" s="144" t="s">
        <v>2438</v>
      </c>
      <c r="B526" s="144" t="s">
        <v>8759</v>
      </c>
    </row>
    <row r="527" spans="1:2" x14ac:dyDescent="0.25">
      <c r="A527" s="144" t="s">
        <v>2651</v>
      </c>
      <c r="B527" s="144" t="s">
        <v>8760</v>
      </c>
    </row>
    <row r="528" spans="1:2" x14ac:dyDescent="0.25">
      <c r="A528" s="144" t="s">
        <v>2657</v>
      </c>
      <c r="B528" s="144" t="s">
        <v>8761</v>
      </c>
    </row>
    <row r="529" spans="1:2" x14ac:dyDescent="0.25">
      <c r="A529" s="144" t="s">
        <v>2664</v>
      </c>
      <c r="B529" s="144" t="s">
        <v>8762</v>
      </c>
    </row>
    <row r="530" spans="1:2" x14ac:dyDescent="0.25">
      <c r="A530" s="144" t="s">
        <v>2667</v>
      </c>
      <c r="B530" s="144" t="s">
        <v>8763</v>
      </c>
    </row>
    <row r="531" spans="1:2" x14ac:dyDescent="0.25">
      <c r="A531" s="144" t="s">
        <v>2690</v>
      </c>
      <c r="B531" s="144" t="s">
        <v>8764</v>
      </c>
    </row>
    <row r="532" spans="1:2" x14ac:dyDescent="0.25">
      <c r="A532" s="144" t="s">
        <v>2746</v>
      </c>
      <c r="B532" s="144" t="s">
        <v>8765</v>
      </c>
    </row>
    <row r="533" spans="1:2" x14ac:dyDescent="0.25">
      <c r="A533" s="144" t="s">
        <v>2803</v>
      </c>
      <c r="B533" s="144" t="s">
        <v>8766</v>
      </c>
    </row>
    <row r="534" spans="1:2" x14ac:dyDescent="0.25">
      <c r="A534" s="144" t="s">
        <v>2834</v>
      </c>
      <c r="B534" s="144" t="s">
        <v>8767</v>
      </c>
    </row>
    <row r="535" spans="1:2" x14ac:dyDescent="0.25">
      <c r="A535" s="144" t="s">
        <v>2840</v>
      </c>
      <c r="B535" s="144" t="s">
        <v>8768</v>
      </c>
    </row>
    <row r="536" spans="1:2" x14ac:dyDescent="0.25">
      <c r="A536" s="144" t="s">
        <v>2871</v>
      </c>
      <c r="B536" s="144" t="s">
        <v>8769</v>
      </c>
    </row>
    <row r="537" spans="1:2" x14ac:dyDescent="0.25">
      <c r="A537" s="144" t="s">
        <v>2874</v>
      </c>
      <c r="B537" s="144" t="s">
        <v>8770</v>
      </c>
    </row>
    <row r="538" spans="1:2" x14ac:dyDescent="0.25">
      <c r="A538" s="144" t="s">
        <v>2880</v>
      </c>
      <c r="B538" s="144" t="s">
        <v>8771</v>
      </c>
    </row>
    <row r="539" spans="1:2" x14ac:dyDescent="0.25">
      <c r="A539" s="144" t="s">
        <v>8772</v>
      </c>
      <c r="B539" s="144" t="s">
        <v>8773</v>
      </c>
    </row>
    <row r="540" spans="1:2" x14ac:dyDescent="0.25">
      <c r="A540" s="144" t="s">
        <v>2234</v>
      </c>
      <c r="B540" s="144" t="s">
        <v>8774</v>
      </c>
    </row>
    <row r="541" spans="1:2" x14ac:dyDescent="0.25">
      <c r="A541" s="144" t="s">
        <v>2252</v>
      </c>
      <c r="B541" s="144" t="s">
        <v>8775</v>
      </c>
    </row>
    <row r="542" spans="1:2" x14ac:dyDescent="0.25">
      <c r="A542" s="144" t="s">
        <v>2324</v>
      </c>
      <c r="B542" s="144" t="s">
        <v>8776</v>
      </c>
    </row>
    <row r="543" spans="1:2" x14ac:dyDescent="0.25">
      <c r="A543" s="144" t="s">
        <v>2456</v>
      </c>
      <c r="B543" s="144" t="s">
        <v>8777</v>
      </c>
    </row>
    <row r="544" spans="1:2" x14ac:dyDescent="0.25">
      <c r="A544" s="144" t="s">
        <v>2474</v>
      </c>
      <c r="B544" s="144" t="s">
        <v>8778</v>
      </c>
    </row>
    <row r="545" spans="1:2" x14ac:dyDescent="0.25">
      <c r="A545" s="144" t="s">
        <v>2546</v>
      </c>
      <c r="B545" s="144" t="s">
        <v>8779</v>
      </c>
    </row>
    <row r="546" spans="1:2" x14ac:dyDescent="0.25">
      <c r="A546" s="144" t="s">
        <v>2555</v>
      </c>
      <c r="B546" s="144" t="s">
        <v>8780</v>
      </c>
    </row>
    <row r="547" spans="1:2" x14ac:dyDescent="0.25">
      <c r="A547" s="144" t="s">
        <v>2582</v>
      </c>
      <c r="B547" s="144" t="s">
        <v>8781</v>
      </c>
    </row>
    <row r="548" spans="1:2" x14ac:dyDescent="0.25">
      <c r="A548" s="144" t="s">
        <v>2645</v>
      </c>
      <c r="B548" s="144" t="s">
        <v>8782</v>
      </c>
    </row>
    <row r="549" spans="1:2" x14ac:dyDescent="0.25">
      <c r="A549" s="144" t="s">
        <v>2783</v>
      </c>
      <c r="B549" s="144" t="s">
        <v>8783</v>
      </c>
    </row>
    <row r="550" spans="1:2" x14ac:dyDescent="0.25">
      <c r="A550" s="144" t="s">
        <v>2787</v>
      </c>
      <c r="B550" s="144" t="s">
        <v>8784</v>
      </c>
    </row>
    <row r="551" spans="1:2" x14ac:dyDescent="0.25">
      <c r="A551" s="144" t="s">
        <v>2809</v>
      </c>
      <c r="B551" s="144" t="s">
        <v>8785</v>
      </c>
    </row>
    <row r="552" spans="1:2" x14ac:dyDescent="0.25">
      <c r="A552" s="144" t="s">
        <v>2822</v>
      </c>
      <c r="B552" s="144" t="s">
        <v>8786</v>
      </c>
    </row>
    <row r="553" spans="1:2" x14ac:dyDescent="0.25">
      <c r="A553" s="144" t="s">
        <v>2825</v>
      </c>
      <c r="B553" s="144" t="s">
        <v>8787</v>
      </c>
    </row>
    <row r="554" spans="1:2" x14ac:dyDescent="0.25">
      <c r="A554" s="144" t="s">
        <v>2543</v>
      </c>
      <c r="B554" s="144" t="s">
        <v>8788</v>
      </c>
    </row>
    <row r="555" spans="1:2" x14ac:dyDescent="0.25">
      <c r="A555" s="144" t="s">
        <v>2564</v>
      </c>
      <c r="B555" s="144" t="s">
        <v>8789</v>
      </c>
    </row>
    <row r="556" spans="1:2" x14ac:dyDescent="0.25">
      <c r="A556" s="144" t="s">
        <v>2570</v>
      </c>
      <c r="B556" s="144" t="s">
        <v>8790</v>
      </c>
    </row>
    <row r="557" spans="1:2" x14ac:dyDescent="0.25">
      <c r="A557" s="144" t="s">
        <v>2579</v>
      </c>
      <c r="B557" s="144" t="s">
        <v>8791</v>
      </c>
    </row>
    <row r="558" spans="1:2" x14ac:dyDescent="0.25">
      <c r="A558" s="144" t="s">
        <v>2585</v>
      </c>
      <c r="B558" s="144" t="s">
        <v>8792</v>
      </c>
    </row>
    <row r="559" spans="1:2" x14ac:dyDescent="0.25">
      <c r="A559" s="144" t="s">
        <v>2635</v>
      </c>
      <c r="B559" s="144" t="s">
        <v>8793</v>
      </c>
    </row>
    <row r="560" spans="1:2" x14ac:dyDescent="0.25">
      <c r="A560" s="144" t="s">
        <v>2767</v>
      </c>
      <c r="B560" s="144" t="s">
        <v>8794</v>
      </c>
    </row>
    <row r="561" spans="1:2" x14ac:dyDescent="0.25">
      <c r="A561" s="144" t="s">
        <v>2258</v>
      </c>
      <c r="B561" s="144" t="s">
        <v>8795</v>
      </c>
    </row>
    <row r="562" spans="1:2" x14ac:dyDescent="0.25">
      <c r="A562" s="144" t="s">
        <v>2348</v>
      </c>
      <c r="B562" s="144" t="s">
        <v>8796</v>
      </c>
    </row>
    <row r="563" spans="1:2" x14ac:dyDescent="0.25">
      <c r="A563" s="144" t="s">
        <v>2363</v>
      </c>
      <c r="B563" s="144" t="s">
        <v>8797</v>
      </c>
    </row>
    <row r="564" spans="1:2" x14ac:dyDescent="0.25">
      <c r="A564" s="144" t="s">
        <v>2480</v>
      </c>
      <c r="B564" s="144" t="s">
        <v>8798</v>
      </c>
    </row>
    <row r="565" spans="1:2" x14ac:dyDescent="0.25">
      <c r="A565" s="144" t="s">
        <v>2519</v>
      </c>
      <c r="B565" s="144" t="s">
        <v>8799</v>
      </c>
    </row>
    <row r="566" spans="1:2" x14ac:dyDescent="0.25">
      <c r="A566" s="144" t="s">
        <v>2537</v>
      </c>
      <c r="B566" s="144" t="s">
        <v>8800</v>
      </c>
    </row>
    <row r="567" spans="1:2" x14ac:dyDescent="0.25">
      <c r="A567" s="144" t="s">
        <v>2607</v>
      </c>
      <c r="B567" s="144" t="s">
        <v>8801</v>
      </c>
    </row>
    <row r="568" spans="1:2" x14ac:dyDescent="0.25">
      <c r="A568" s="144" t="s">
        <v>2628</v>
      </c>
      <c r="B568" s="144" t="s">
        <v>8802</v>
      </c>
    </row>
    <row r="569" spans="1:2" x14ac:dyDescent="0.25">
      <c r="A569" s="144" t="s">
        <v>2702</v>
      </c>
      <c r="B569" s="144" t="s">
        <v>8803</v>
      </c>
    </row>
    <row r="570" spans="1:2" x14ac:dyDescent="0.25">
      <c r="A570" s="144" t="s">
        <v>2717</v>
      </c>
      <c r="B570" s="144" t="s">
        <v>8804</v>
      </c>
    </row>
    <row r="571" spans="1:2" x14ac:dyDescent="0.25">
      <c r="A571" s="144" t="s">
        <v>2760</v>
      </c>
      <c r="B571" s="144" t="s">
        <v>8805</v>
      </c>
    </row>
    <row r="572" spans="1:2" x14ac:dyDescent="0.25">
      <c r="A572" s="144" t="s">
        <v>2773</v>
      </c>
      <c r="B572" s="144" t="s">
        <v>8806</v>
      </c>
    </row>
    <row r="573" spans="1:2" x14ac:dyDescent="0.25">
      <c r="A573" s="144" t="s">
        <v>2859</v>
      </c>
      <c r="B573" s="144" t="s">
        <v>8807</v>
      </c>
    </row>
    <row r="574" spans="1:2" x14ac:dyDescent="0.25">
      <c r="A574" s="144" t="s">
        <v>706</v>
      </c>
      <c r="B574" s="144" t="s">
        <v>8808</v>
      </c>
    </row>
    <row r="575" spans="1:2" x14ac:dyDescent="0.25">
      <c r="A575" s="144" t="s">
        <v>2333</v>
      </c>
      <c r="B575" s="144" t="s">
        <v>8809</v>
      </c>
    </row>
    <row r="576" spans="1:2" x14ac:dyDescent="0.25">
      <c r="A576" s="144" t="s">
        <v>2351</v>
      </c>
      <c r="B576" s="144" t="s">
        <v>8810</v>
      </c>
    </row>
    <row r="577" spans="1:2" x14ac:dyDescent="0.25">
      <c r="A577" s="144" t="s">
        <v>2402</v>
      </c>
      <c r="B577" s="144" t="s">
        <v>8811</v>
      </c>
    </row>
    <row r="578" spans="1:2" x14ac:dyDescent="0.25">
      <c r="A578" s="144" t="s">
        <v>2420</v>
      </c>
      <c r="B578" s="144" t="s">
        <v>8812</v>
      </c>
    </row>
    <row r="579" spans="1:2" x14ac:dyDescent="0.25">
      <c r="A579" s="144" t="s">
        <v>2429</v>
      </c>
      <c r="B579" s="144" t="s">
        <v>8813</v>
      </c>
    </row>
    <row r="580" spans="1:2" x14ac:dyDescent="0.25">
      <c r="A580" s="144" t="s">
        <v>2513</v>
      </c>
      <c r="B580" s="144" t="s">
        <v>8814</v>
      </c>
    </row>
    <row r="581" spans="1:2" x14ac:dyDescent="0.25">
      <c r="A581" s="144" t="s">
        <v>2588</v>
      </c>
      <c r="B581" s="144" t="s">
        <v>8815</v>
      </c>
    </row>
    <row r="582" spans="1:2" x14ac:dyDescent="0.25">
      <c r="A582" s="144" t="s">
        <v>2831</v>
      </c>
      <c r="B582" s="144" t="s">
        <v>8816</v>
      </c>
    </row>
    <row r="583" spans="1:2" x14ac:dyDescent="0.25">
      <c r="A583" s="144" t="s">
        <v>2243</v>
      </c>
      <c r="B583" s="144" t="s">
        <v>8817</v>
      </c>
    </row>
    <row r="584" spans="1:2" x14ac:dyDescent="0.25">
      <c r="A584" s="144" t="s">
        <v>2722</v>
      </c>
      <c r="B584" s="144" t="s">
        <v>8818</v>
      </c>
    </row>
    <row r="585" spans="1:2" x14ac:dyDescent="0.25">
      <c r="A585" s="144" t="s">
        <v>2852</v>
      </c>
      <c r="B585" s="144" t="s">
        <v>8819</v>
      </c>
    </row>
    <row r="586" spans="1:2" x14ac:dyDescent="0.25">
      <c r="A586" s="144" t="s">
        <v>2228</v>
      </c>
      <c r="B586" s="144" t="s">
        <v>8820</v>
      </c>
    </row>
    <row r="587" spans="1:2" x14ac:dyDescent="0.25">
      <c r="A587" s="144" t="s">
        <v>2231</v>
      </c>
      <c r="B587" s="144" t="s">
        <v>8821</v>
      </c>
    </row>
    <row r="588" spans="1:2" x14ac:dyDescent="0.25">
      <c r="A588" s="144" t="s">
        <v>2264</v>
      </c>
      <c r="B588" s="144" t="s">
        <v>8822</v>
      </c>
    </row>
    <row r="589" spans="1:2" x14ac:dyDescent="0.25">
      <c r="A589" s="144" t="s">
        <v>2267</v>
      </c>
      <c r="B589" s="144" t="s">
        <v>8823</v>
      </c>
    </row>
    <row r="590" spans="1:2" x14ac:dyDescent="0.25">
      <c r="A590" s="144" t="s">
        <v>2270</v>
      </c>
      <c r="B590" s="144" t="s">
        <v>8824</v>
      </c>
    </row>
    <row r="591" spans="1:2" x14ac:dyDescent="0.25">
      <c r="A591" s="144" t="s">
        <v>2330</v>
      </c>
      <c r="B591" s="144" t="s">
        <v>8825</v>
      </c>
    </row>
    <row r="592" spans="1:2" x14ac:dyDescent="0.25">
      <c r="A592" s="144" t="s">
        <v>2357</v>
      </c>
      <c r="B592" s="144" t="s">
        <v>8826</v>
      </c>
    </row>
    <row r="593" spans="1:2" x14ac:dyDescent="0.25">
      <c r="A593" s="144" t="s">
        <v>2399</v>
      </c>
      <c r="B593" s="144" t="s">
        <v>8827</v>
      </c>
    </row>
    <row r="594" spans="1:2" x14ac:dyDescent="0.25">
      <c r="A594" s="144" t="s">
        <v>2411</v>
      </c>
      <c r="B594" s="144" t="s">
        <v>8828</v>
      </c>
    </row>
    <row r="595" spans="1:2" x14ac:dyDescent="0.25">
      <c r="A595" s="144" t="s">
        <v>2441</v>
      </c>
      <c r="B595" s="144" t="s">
        <v>8829</v>
      </c>
    </row>
    <row r="596" spans="1:2" x14ac:dyDescent="0.25">
      <c r="A596" s="144" t="s">
        <v>2492</v>
      </c>
      <c r="B596" s="144" t="s">
        <v>8830</v>
      </c>
    </row>
    <row r="597" spans="1:2" x14ac:dyDescent="0.25">
      <c r="A597" s="144" t="s">
        <v>2495</v>
      </c>
      <c r="B597" s="144" t="s">
        <v>8831</v>
      </c>
    </row>
    <row r="598" spans="1:2" x14ac:dyDescent="0.25">
      <c r="A598" s="144" t="s">
        <v>2501</v>
      </c>
      <c r="B598" s="144" t="s">
        <v>8832</v>
      </c>
    </row>
    <row r="599" spans="1:2" x14ac:dyDescent="0.25">
      <c r="A599" s="144" t="s">
        <v>2504</v>
      </c>
      <c r="B599" s="144" t="s">
        <v>8833</v>
      </c>
    </row>
    <row r="600" spans="1:2" x14ac:dyDescent="0.25">
      <c r="A600" s="144" t="s">
        <v>2549</v>
      </c>
      <c r="B600" s="144" t="s">
        <v>8834</v>
      </c>
    </row>
    <row r="601" spans="1:2" x14ac:dyDescent="0.25">
      <c r="A601" s="144" t="s">
        <v>2603</v>
      </c>
      <c r="B601" s="144" t="s">
        <v>8835</v>
      </c>
    </row>
    <row r="602" spans="1:2" x14ac:dyDescent="0.25">
      <c r="A602" s="144" t="s">
        <v>2673</v>
      </c>
      <c r="B602" s="144" t="s">
        <v>8836</v>
      </c>
    </row>
    <row r="603" spans="1:2" x14ac:dyDescent="0.25">
      <c r="A603" s="144" t="s">
        <v>2683</v>
      </c>
      <c r="B603" s="144" t="s">
        <v>8837</v>
      </c>
    </row>
    <row r="604" spans="1:2" x14ac:dyDescent="0.25">
      <c r="A604" s="144" t="s">
        <v>2726</v>
      </c>
      <c r="B604" s="144" t="s">
        <v>8838</v>
      </c>
    </row>
    <row r="605" spans="1:2" x14ac:dyDescent="0.25">
      <c r="A605" s="144" t="s">
        <v>2764</v>
      </c>
      <c r="B605" s="144" t="s">
        <v>8839</v>
      </c>
    </row>
    <row r="606" spans="1:2" x14ac:dyDescent="0.25">
      <c r="A606" s="144" t="s">
        <v>710</v>
      </c>
      <c r="B606" s="144" t="s">
        <v>8840</v>
      </c>
    </row>
    <row r="607" spans="1:2" x14ac:dyDescent="0.25">
      <c r="A607" s="144" t="s">
        <v>2883</v>
      </c>
      <c r="B607" s="144" t="s">
        <v>8841</v>
      </c>
    </row>
    <row r="608" spans="1:2" x14ac:dyDescent="0.25">
      <c r="A608" s="144" t="s">
        <v>2886</v>
      </c>
      <c r="B608" s="144" t="s">
        <v>8842</v>
      </c>
    </row>
    <row r="609" spans="1:2" x14ac:dyDescent="0.25">
      <c r="A609" s="144" t="s">
        <v>2889</v>
      </c>
      <c r="B609" s="144" t="s">
        <v>8843</v>
      </c>
    </row>
    <row r="610" spans="1:2" x14ac:dyDescent="0.25">
      <c r="A610" s="144" t="s">
        <v>2892</v>
      </c>
      <c r="B610" s="144" t="s">
        <v>8844</v>
      </c>
    </row>
    <row r="611" spans="1:2" x14ac:dyDescent="0.25">
      <c r="A611" s="144" t="s">
        <v>2895</v>
      </c>
      <c r="B611" s="144" t="s">
        <v>8845</v>
      </c>
    </row>
    <row r="612" spans="1:2" x14ac:dyDescent="0.25">
      <c r="A612" s="144" t="s">
        <v>2898</v>
      </c>
      <c r="B612" s="144" t="s">
        <v>8846</v>
      </c>
    </row>
    <row r="613" spans="1:2" x14ac:dyDescent="0.25">
      <c r="A613" s="144" t="s">
        <v>2901</v>
      </c>
      <c r="B613" s="144" t="s">
        <v>8847</v>
      </c>
    </row>
    <row r="614" spans="1:2" x14ac:dyDescent="0.25">
      <c r="A614" s="144" t="s">
        <v>2904</v>
      </c>
      <c r="B614" s="144" t="s">
        <v>8848</v>
      </c>
    </row>
    <row r="615" spans="1:2" x14ac:dyDescent="0.25">
      <c r="A615" s="144" t="s">
        <v>2907</v>
      </c>
      <c r="B615" s="144" t="s">
        <v>7511</v>
      </c>
    </row>
    <row r="616" spans="1:2" x14ac:dyDescent="0.25">
      <c r="A616" s="144" t="s">
        <v>2910</v>
      </c>
      <c r="B616" s="144" t="s">
        <v>8849</v>
      </c>
    </row>
    <row r="617" spans="1:2" x14ac:dyDescent="0.25">
      <c r="A617" s="144" t="s">
        <v>2913</v>
      </c>
      <c r="B617" s="144" t="s">
        <v>8850</v>
      </c>
    </row>
    <row r="618" spans="1:2" x14ac:dyDescent="0.25">
      <c r="A618" s="144" t="s">
        <v>2916</v>
      </c>
      <c r="B618" s="144" t="s">
        <v>8851</v>
      </c>
    </row>
    <row r="619" spans="1:2" x14ac:dyDescent="0.25">
      <c r="A619" s="144" t="s">
        <v>2920</v>
      </c>
      <c r="B619" s="144" t="s">
        <v>8852</v>
      </c>
    </row>
    <row r="620" spans="1:2" x14ac:dyDescent="0.25">
      <c r="A620" s="144" t="s">
        <v>2923</v>
      </c>
      <c r="B620" s="144" t="s">
        <v>8853</v>
      </c>
    </row>
    <row r="621" spans="1:2" x14ac:dyDescent="0.25">
      <c r="A621" s="144" t="s">
        <v>2926</v>
      </c>
      <c r="B621" s="144" t="s">
        <v>8854</v>
      </c>
    </row>
    <row r="622" spans="1:2" x14ac:dyDescent="0.25">
      <c r="A622" s="144" t="s">
        <v>2929</v>
      </c>
      <c r="B622" s="144" t="s">
        <v>8855</v>
      </c>
    </row>
    <row r="623" spans="1:2" x14ac:dyDescent="0.25">
      <c r="A623" s="144" t="s">
        <v>2932</v>
      </c>
      <c r="B623" s="144" t="s">
        <v>8856</v>
      </c>
    </row>
    <row r="624" spans="1:2" x14ac:dyDescent="0.25">
      <c r="A624" s="144" t="s">
        <v>712</v>
      </c>
      <c r="B624" s="144" t="s">
        <v>8857</v>
      </c>
    </row>
    <row r="625" spans="1:2" x14ac:dyDescent="0.25">
      <c r="A625" s="144" t="s">
        <v>2935</v>
      </c>
      <c r="B625" s="144" t="s">
        <v>8858</v>
      </c>
    </row>
    <row r="626" spans="1:2" x14ac:dyDescent="0.25">
      <c r="A626" s="144" t="s">
        <v>2938</v>
      </c>
      <c r="B626" s="144" t="s">
        <v>8859</v>
      </c>
    </row>
    <row r="627" spans="1:2" x14ac:dyDescent="0.25">
      <c r="A627" s="144" t="s">
        <v>2942</v>
      </c>
      <c r="B627" s="144" t="s">
        <v>8860</v>
      </c>
    </row>
    <row r="628" spans="1:2" x14ac:dyDescent="0.25">
      <c r="A628" s="144" t="s">
        <v>8861</v>
      </c>
      <c r="B628" s="144" t="s">
        <v>8862</v>
      </c>
    </row>
    <row r="629" spans="1:2" x14ac:dyDescent="0.25">
      <c r="A629" s="144" t="s">
        <v>8863</v>
      </c>
      <c r="B629" s="144" t="s">
        <v>8864</v>
      </c>
    </row>
    <row r="630" spans="1:2" x14ac:dyDescent="0.25">
      <c r="A630" s="144" t="s">
        <v>8865</v>
      </c>
      <c r="B630" s="144" t="s">
        <v>8866</v>
      </c>
    </row>
    <row r="631" spans="1:2" x14ac:dyDescent="0.25">
      <c r="A631" s="144" t="s">
        <v>8867</v>
      </c>
      <c r="B631" s="144" t="s">
        <v>8868</v>
      </c>
    </row>
    <row r="632" spans="1:2" x14ac:dyDescent="0.25">
      <c r="A632" s="144" t="s">
        <v>8869</v>
      </c>
      <c r="B632" s="144" t="s">
        <v>8870</v>
      </c>
    </row>
    <row r="633" spans="1:2" x14ac:dyDescent="0.25">
      <c r="A633" s="144" t="s">
        <v>8871</v>
      </c>
      <c r="B633" s="144" t="s">
        <v>8872</v>
      </c>
    </row>
    <row r="634" spans="1:2" x14ac:dyDescent="0.25">
      <c r="A634" s="144" t="s">
        <v>8873</v>
      </c>
      <c r="B634" s="144" t="s">
        <v>8874</v>
      </c>
    </row>
    <row r="635" spans="1:2" x14ac:dyDescent="0.25">
      <c r="A635" s="144" t="s">
        <v>8875</v>
      </c>
      <c r="B635" s="144" t="s">
        <v>8876</v>
      </c>
    </row>
    <row r="636" spans="1:2" x14ac:dyDescent="0.25">
      <c r="A636" s="144" t="s">
        <v>8877</v>
      </c>
      <c r="B636" s="144" t="s">
        <v>8878</v>
      </c>
    </row>
    <row r="637" spans="1:2" x14ac:dyDescent="0.25">
      <c r="A637" s="144" t="s">
        <v>8879</v>
      </c>
      <c r="B637" s="144" t="s">
        <v>8880</v>
      </c>
    </row>
    <row r="638" spans="1:2" x14ac:dyDescent="0.25">
      <c r="A638" s="144" t="s">
        <v>8881</v>
      </c>
      <c r="B638" s="144" t="s">
        <v>8882</v>
      </c>
    </row>
    <row r="639" spans="1:2" x14ac:dyDescent="0.25">
      <c r="A639" s="144" t="s">
        <v>8883</v>
      </c>
      <c r="B639" s="144" t="s">
        <v>8884</v>
      </c>
    </row>
    <row r="640" spans="1:2" x14ac:dyDescent="0.25">
      <c r="A640" s="144" t="s">
        <v>708</v>
      </c>
      <c r="B640" s="144" t="s">
        <v>8885</v>
      </c>
    </row>
    <row r="641" spans="1:2" x14ac:dyDescent="0.25">
      <c r="A641" s="144" t="s">
        <v>2170</v>
      </c>
      <c r="B641" s="144" t="s">
        <v>8886</v>
      </c>
    </row>
    <row r="642" spans="1:2" x14ac:dyDescent="0.25">
      <c r="A642" s="144" t="s">
        <v>2173</v>
      </c>
      <c r="B642" s="144" t="s">
        <v>8887</v>
      </c>
    </row>
    <row r="643" spans="1:2" x14ac:dyDescent="0.25">
      <c r="A643" s="144" t="s">
        <v>2176</v>
      </c>
      <c r="B643" s="144" t="s">
        <v>8888</v>
      </c>
    </row>
    <row r="644" spans="1:2" x14ac:dyDescent="0.25">
      <c r="A644" s="144" t="s">
        <v>2182</v>
      </c>
      <c r="B644" s="144" t="s">
        <v>8889</v>
      </c>
    </row>
    <row r="645" spans="1:2" x14ac:dyDescent="0.25">
      <c r="A645" s="144" t="s">
        <v>2186</v>
      </c>
      <c r="B645" s="144" t="s">
        <v>8890</v>
      </c>
    </row>
    <row r="646" spans="1:2" x14ac:dyDescent="0.25">
      <c r="A646" s="144" t="s">
        <v>7426</v>
      </c>
      <c r="B646" s="144" t="s">
        <v>7426</v>
      </c>
    </row>
    <row r="647" spans="1:2" x14ac:dyDescent="0.25">
      <c r="A647" s="144" t="s">
        <v>8891</v>
      </c>
      <c r="B647" s="144" t="s">
        <v>8892</v>
      </c>
    </row>
    <row r="648" spans="1:2" x14ac:dyDescent="0.25">
      <c r="A648" s="144" t="s">
        <v>8893</v>
      </c>
      <c r="B648" s="144" t="s">
        <v>8894</v>
      </c>
    </row>
    <row r="649" spans="1:2" x14ac:dyDescent="0.25">
      <c r="A649" s="144" t="s">
        <v>8895</v>
      </c>
      <c r="B649" s="144" t="s">
        <v>8896</v>
      </c>
    </row>
    <row r="650" spans="1:2" x14ac:dyDescent="0.25">
      <c r="A650" s="144" t="s">
        <v>716</v>
      </c>
      <c r="B650" s="144" t="s">
        <v>8897</v>
      </c>
    </row>
    <row r="651" spans="1:2" x14ac:dyDescent="0.25">
      <c r="A651" s="144" t="s">
        <v>2946</v>
      </c>
      <c r="B651" s="144" t="s">
        <v>8898</v>
      </c>
    </row>
    <row r="652" spans="1:2" x14ac:dyDescent="0.25">
      <c r="A652" s="144" t="s">
        <v>2949</v>
      </c>
      <c r="B652" s="144" t="s">
        <v>8899</v>
      </c>
    </row>
    <row r="653" spans="1:2" x14ac:dyDescent="0.25">
      <c r="A653" s="144" t="s">
        <v>2952</v>
      </c>
      <c r="B653" s="144" t="s">
        <v>8900</v>
      </c>
    </row>
    <row r="654" spans="1:2" x14ac:dyDescent="0.25">
      <c r="A654" s="144" t="s">
        <v>2955</v>
      </c>
      <c r="B654" s="144" t="s">
        <v>8901</v>
      </c>
    </row>
    <row r="655" spans="1:2" x14ac:dyDescent="0.25">
      <c r="A655" s="144" t="s">
        <v>8902</v>
      </c>
      <c r="B655" s="144" t="s">
        <v>8903</v>
      </c>
    </row>
    <row r="656" spans="1:2" x14ac:dyDescent="0.25">
      <c r="A656" s="144" t="s">
        <v>8904</v>
      </c>
      <c r="B656" s="144" t="s">
        <v>8905</v>
      </c>
    </row>
    <row r="657" spans="1:2" x14ac:dyDescent="0.25">
      <c r="A657" s="144" t="s">
        <v>8906</v>
      </c>
      <c r="B657" s="144" t="s">
        <v>8907</v>
      </c>
    </row>
    <row r="658" spans="1:2" x14ac:dyDescent="0.25">
      <c r="A658" s="144" t="s">
        <v>8908</v>
      </c>
      <c r="B658" s="144" t="s">
        <v>8909</v>
      </c>
    </row>
    <row r="659" spans="1:2" x14ac:dyDescent="0.25">
      <c r="A659" s="144" t="s">
        <v>8910</v>
      </c>
      <c r="B659" s="144" t="s">
        <v>8911</v>
      </c>
    </row>
    <row r="660" spans="1:2" x14ac:dyDescent="0.25">
      <c r="A660" s="144" t="s">
        <v>8912</v>
      </c>
      <c r="B660" s="144" t="s">
        <v>8913</v>
      </c>
    </row>
    <row r="661" spans="1:2" x14ac:dyDescent="0.25">
      <c r="A661" s="144" t="s">
        <v>8914</v>
      </c>
      <c r="B661" s="144" t="s">
        <v>8915</v>
      </c>
    </row>
    <row r="662" spans="1:2" x14ac:dyDescent="0.25">
      <c r="A662" s="144" t="s">
        <v>8916</v>
      </c>
      <c r="B662" s="144" t="s">
        <v>8917</v>
      </c>
    </row>
    <row r="663" spans="1:2" x14ac:dyDescent="0.25">
      <c r="A663" s="144" t="s">
        <v>8918</v>
      </c>
      <c r="B663" s="144" t="s">
        <v>8919</v>
      </c>
    </row>
    <row r="664" spans="1:2" x14ac:dyDescent="0.25">
      <c r="A664" s="144" t="s">
        <v>8920</v>
      </c>
      <c r="B664" s="144" t="s">
        <v>8921</v>
      </c>
    </row>
    <row r="665" spans="1:2" x14ac:dyDescent="0.25">
      <c r="A665" s="144" t="s">
        <v>8922</v>
      </c>
      <c r="B665" s="144" t="s">
        <v>8923</v>
      </c>
    </row>
    <row r="666" spans="1:2" x14ac:dyDescent="0.25">
      <c r="A666" s="144" t="s">
        <v>8924</v>
      </c>
      <c r="B666" s="144" t="s">
        <v>8925</v>
      </c>
    </row>
    <row r="667" spans="1:2" x14ac:dyDescent="0.25">
      <c r="A667" s="144" t="s">
        <v>8926</v>
      </c>
      <c r="B667" s="144" t="s">
        <v>8927</v>
      </c>
    </row>
    <row r="668" spans="1:2" x14ac:dyDescent="0.25">
      <c r="A668" s="144" t="s">
        <v>8928</v>
      </c>
      <c r="B668" s="144" t="s">
        <v>8929</v>
      </c>
    </row>
    <row r="669" spans="1:2" x14ac:dyDescent="0.25">
      <c r="A669" s="144" t="s">
        <v>8930</v>
      </c>
      <c r="B669" s="144" t="s">
        <v>8931</v>
      </c>
    </row>
    <row r="670" spans="1:2" x14ac:dyDescent="0.25">
      <c r="A670" s="144" t="s">
        <v>8932</v>
      </c>
      <c r="B670" s="144" t="s">
        <v>8933</v>
      </c>
    </row>
    <row r="671" spans="1:2" x14ac:dyDescent="0.25">
      <c r="A671" s="144" t="s">
        <v>8934</v>
      </c>
      <c r="B671" s="144" t="s">
        <v>8935</v>
      </c>
    </row>
    <row r="672" spans="1:2" x14ac:dyDescent="0.25">
      <c r="A672" s="144" t="s">
        <v>8936</v>
      </c>
      <c r="B672" s="144" t="s">
        <v>8937</v>
      </c>
    </row>
    <row r="673" spans="1:2" x14ac:dyDescent="0.25">
      <c r="A673" s="144" t="s">
        <v>2999</v>
      </c>
      <c r="B673" s="144" t="s">
        <v>8938</v>
      </c>
    </row>
    <row r="674" spans="1:2" x14ac:dyDescent="0.25">
      <c r="A674" s="144" t="s">
        <v>3002</v>
      </c>
      <c r="B674" s="144" t="s">
        <v>8939</v>
      </c>
    </row>
    <row r="675" spans="1:2" x14ac:dyDescent="0.25">
      <c r="A675" s="144" t="s">
        <v>2972</v>
      </c>
      <c r="B675" s="144" t="s">
        <v>8940</v>
      </c>
    </row>
    <row r="676" spans="1:2" x14ac:dyDescent="0.25">
      <c r="A676" s="144" t="s">
        <v>2968</v>
      </c>
      <c r="B676" s="144" t="s">
        <v>8941</v>
      </c>
    </row>
    <row r="677" spans="1:2" x14ac:dyDescent="0.25">
      <c r="A677" s="144" t="s">
        <v>2976</v>
      </c>
      <c r="B677" s="144" t="s">
        <v>8942</v>
      </c>
    </row>
    <row r="678" spans="1:2" x14ac:dyDescent="0.25">
      <c r="A678" s="144" t="s">
        <v>555</v>
      </c>
      <c r="B678" s="144" t="s">
        <v>8943</v>
      </c>
    </row>
    <row r="679" spans="1:2" x14ac:dyDescent="0.25">
      <c r="A679" s="144" t="s">
        <v>2987</v>
      </c>
      <c r="B679" s="144" t="s">
        <v>8944</v>
      </c>
    </row>
    <row r="680" spans="1:2" x14ac:dyDescent="0.25">
      <c r="A680" s="144" t="s">
        <v>2991</v>
      </c>
      <c r="B680" s="144" t="s">
        <v>8945</v>
      </c>
    </row>
    <row r="681" spans="1:2" x14ac:dyDescent="0.25">
      <c r="A681" s="144" t="s">
        <v>2995</v>
      </c>
      <c r="B681" s="144" t="s">
        <v>8946</v>
      </c>
    </row>
    <row r="682" spans="1:2" x14ac:dyDescent="0.25">
      <c r="A682" s="144" t="s">
        <v>2964</v>
      </c>
      <c r="B682" s="144" t="s">
        <v>8947</v>
      </c>
    </row>
    <row r="683" spans="1:2" x14ac:dyDescent="0.25">
      <c r="A683" s="144" t="s">
        <v>2983</v>
      </c>
      <c r="B683" s="144" t="s">
        <v>8948</v>
      </c>
    </row>
    <row r="684" spans="1:2" x14ac:dyDescent="0.25">
      <c r="A684" s="144" t="s">
        <v>2979</v>
      </c>
      <c r="B684" s="144" t="s">
        <v>8949</v>
      </c>
    </row>
    <row r="685" spans="1:2" x14ac:dyDescent="0.25">
      <c r="A685" s="144" t="s">
        <v>3005</v>
      </c>
      <c r="B685" s="144" t="s">
        <v>8950</v>
      </c>
    </row>
    <row r="686" spans="1:2" x14ac:dyDescent="0.25">
      <c r="A686" s="144" t="s">
        <v>8951</v>
      </c>
      <c r="B686" s="144" t="s">
        <v>8952</v>
      </c>
    </row>
    <row r="687" spans="1:2" x14ac:dyDescent="0.25">
      <c r="A687" s="144" t="s">
        <v>8953</v>
      </c>
      <c r="B687" s="144" t="s">
        <v>8954</v>
      </c>
    </row>
    <row r="688" spans="1:2" x14ac:dyDescent="0.25">
      <c r="A688" s="144" t="s">
        <v>8955</v>
      </c>
      <c r="B688" s="144" t="s">
        <v>8956</v>
      </c>
    </row>
    <row r="689" spans="1:2" x14ac:dyDescent="0.25">
      <c r="A689" s="144" t="s">
        <v>8957</v>
      </c>
      <c r="B689" s="144" t="s">
        <v>8958</v>
      </c>
    </row>
    <row r="690" spans="1:2" x14ac:dyDescent="0.25">
      <c r="A690" s="144" t="s">
        <v>8959</v>
      </c>
      <c r="B690" s="144" t="s">
        <v>8960</v>
      </c>
    </row>
    <row r="691" spans="1:2" x14ac:dyDescent="0.25">
      <c r="A691" s="144" t="s">
        <v>8961</v>
      </c>
      <c r="B691" s="144" t="s">
        <v>8962</v>
      </c>
    </row>
    <row r="692" spans="1:2" x14ac:dyDescent="0.25">
      <c r="A692" s="144" t="s">
        <v>8963</v>
      </c>
      <c r="B692" s="144" t="s">
        <v>8964</v>
      </c>
    </row>
    <row r="693" spans="1:2" x14ac:dyDescent="0.25">
      <c r="A693" s="144" t="s">
        <v>8965</v>
      </c>
      <c r="B693" s="144" t="s">
        <v>8966</v>
      </c>
    </row>
    <row r="694" spans="1:2" x14ac:dyDescent="0.25">
      <c r="A694" s="144" t="s">
        <v>8967</v>
      </c>
      <c r="B694" s="144" t="s">
        <v>8968</v>
      </c>
    </row>
    <row r="695" spans="1:2" x14ac:dyDescent="0.25">
      <c r="A695" s="144" t="s">
        <v>8969</v>
      </c>
      <c r="B695" s="144" t="s">
        <v>8970</v>
      </c>
    </row>
    <row r="696" spans="1:2" x14ac:dyDescent="0.25">
      <c r="A696" s="144" t="s">
        <v>8971</v>
      </c>
      <c r="B696" s="144" t="s">
        <v>8972</v>
      </c>
    </row>
    <row r="697" spans="1:2" x14ac:dyDescent="0.25">
      <c r="A697" s="144" t="s">
        <v>8973</v>
      </c>
      <c r="B697" s="144" t="s">
        <v>8974</v>
      </c>
    </row>
    <row r="698" spans="1:2" x14ac:dyDescent="0.25">
      <c r="A698" s="144" t="s">
        <v>8975</v>
      </c>
      <c r="B698" s="144" t="s">
        <v>8976</v>
      </c>
    </row>
    <row r="699" spans="1:2" x14ac:dyDescent="0.25">
      <c r="A699" s="144" t="s">
        <v>718</v>
      </c>
      <c r="B699" s="144" t="s">
        <v>8977</v>
      </c>
    </row>
    <row r="700" spans="1:2" x14ac:dyDescent="0.25">
      <c r="A700" s="144" t="s">
        <v>8978</v>
      </c>
      <c r="B700" s="144" t="s">
        <v>8979</v>
      </c>
    </row>
    <row r="701" spans="1:2" x14ac:dyDescent="0.25">
      <c r="A701" s="144" t="s">
        <v>8980</v>
      </c>
      <c r="B701" s="144" t="s">
        <v>8981</v>
      </c>
    </row>
    <row r="702" spans="1:2" x14ac:dyDescent="0.25">
      <c r="A702" s="144" t="s">
        <v>8982</v>
      </c>
      <c r="B702" s="144" t="s">
        <v>8983</v>
      </c>
    </row>
    <row r="703" spans="1:2" x14ac:dyDescent="0.25">
      <c r="A703" s="144" t="s">
        <v>8984</v>
      </c>
      <c r="B703" s="144" t="s">
        <v>8985</v>
      </c>
    </row>
    <row r="704" spans="1:2" x14ac:dyDescent="0.25">
      <c r="A704" s="144" t="s">
        <v>8986</v>
      </c>
      <c r="B704" s="144" t="s">
        <v>8987</v>
      </c>
    </row>
    <row r="705" spans="1:2" x14ac:dyDescent="0.25">
      <c r="A705" s="144" t="s">
        <v>8988</v>
      </c>
      <c r="B705" s="144" t="s">
        <v>8989</v>
      </c>
    </row>
    <row r="706" spans="1:2" x14ac:dyDescent="0.25">
      <c r="A706" s="144" t="s">
        <v>8990</v>
      </c>
      <c r="B706" s="144" t="s">
        <v>8991</v>
      </c>
    </row>
    <row r="707" spans="1:2" x14ac:dyDescent="0.25">
      <c r="A707" s="144" t="s">
        <v>8992</v>
      </c>
      <c r="B707" s="144" t="s">
        <v>8993</v>
      </c>
    </row>
    <row r="708" spans="1:2" x14ac:dyDescent="0.25">
      <c r="A708" s="144" t="s">
        <v>8994</v>
      </c>
      <c r="B708" s="144" t="s">
        <v>8995</v>
      </c>
    </row>
    <row r="709" spans="1:2" x14ac:dyDescent="0.25">
      <c r="A709" s="144" t="s">
        <v>8996</v>
      </c>
      <c r="B709" s="144" t="s">
        <v>8997</v>
      </c>
    </row>
    <row r="710" spans="1:2" x14ac:dyDescent="0.25">
      <c r="A710" s="144" t="s">
        <v>8998</v>
      </c>
      <c r="B710" s="144" t="s">
        <v>8999</v>
      </c>
    </row>
    <row r="711" spans="1:2" x14ac:dyDescent="0.25">
      <c r="A711" s="144" t="s">
        <v>9000</v>
      </c>
      <c r="B711" s="144" t="s">
        <v>9001</v>
      </c>
    </row>
    <row r="712" spans="1:2" x14ac:dyDescent="0.25">
      <c r="A712" s="144" t="s">
        <v>9002</v>
      </c>
      <c r="B712" s="144" t="s">
        <v>9003</v>
      </c>
    </row>
    <row r="713" spans="1:2" x14ac:dyDescent="0.25">
      <c r="A713" s="144" t="s">
        <v>9004</v>
      </c>
      <c r="B713" s="144" t="s">
        <v>9005</v>
      </c>
    </row>
    <row r="714" spans="1:2" x14ac:dyDescent="0.25">
      <c r="A714" s="144" t="s">
        <v>9006</v>
      </c>
      <c r="B714" s="144" t="s">
        <v>9007</v>
      </c>
    </row>
    <row r="715" spans="1:2" x14ac:dyDescent="0.25">
      <c r="A715" s="144" t="s">
        <v>9008</v>
      </c>
      <c r="B715" s="144" t="s">
        <v>9009</v>
      </c>
    </row>
    <row r="716" spans="1:2" x14ac:dyDescent="0.25">
      <c r="A716" s="144" t="s">
        <v>9010</v>
      </c>
      <c r="B716" s="144" t="s">
        <v>9011</v>
      </c>
    </row>
    <row r="717" spans="1:2" x14ac:dyDescent="0.25">
      <c r="A717" s="144" t="s">
        <v>9012</v>
      </c>
      <c r="B717" s="144" t="s">
        <v>9013</v>
      </c>
    </row>
    <row r="718" spans="1:2" x14ac:dyDescent="0.25">
      <c r="A718" s="144" t="s">
        <v>9014</v>
      </c>
      <c r="B718" s="144" t="s">
        <v>9015</v>
      </c>
    </row>
    <row r="719" spans="1:2" x14ac:dyDescent="0.25">
      <c r="A719" s="144" t="s">
        <v>9016</v>
      </c>
      <c r="B719" s="144" t="s">
        <v>9017</v>
      </c>
    </row>
    <row r="720" spans="1:2" x14ac:dyDescent="0.25">
      <c r="A720" s="144" t="s">
        <v>9018</v>
      </c>
      <c r="B720" s="144" t="s">
        <v>9019</v>
      </c>
    </row>
    <row r="721" spans="1:2" x14ac:dyDescent="0.25">
      <c r="A721" s="144" t="s">
        <v>9020</v>
      </c>
      <c r="B721" s="144" t="s">
        <v>9021</v>
      </c>
    </row>
    <row r="722" spans="1:2" x14ac:dyDescent="0.25">
      <c r="A722" s="144" t="s">
        <v>9022</v>
      </c>
      <c r="B722" s="144" t="s">
        <v>9023</v>
      </c>
    </row>
    <row r="723" spans="1:2" x14ac:dyDescent="0.25">
      <c r="A723" s="144" t="s">
        <v>9024</v>
      </c>
      <c r="B723" s="144" t="s">
        <v>9025</v>
      </c>
    </row>
    <row r="724" spans="1:2" x14ac:dyDescent="0.25">
      <c r="A724" s="144" t="s">
        <v>9026</v>
      </c>
      <c r="B724" s="144" t="s">
        <v>9027</v>
      </c>
    </row>
    <row r="725" spans="1:2" x14ac:dyDescent="0.25">
      <c r="A725" s="144" t="s">
        <v>9028</v>
      </c>
      <c r="B725" s="144" t="s">
        <v>9029</v>
      </c>
    </row>
    <row r="726" spans="1:2" x14ac:dyDescent="0.25">
      <c r="A726" s="144" t="s">
        <v>9030</v>
      </c>
      <c r="B726" s="144" t="s">
        <v>9031</v>
      </c>
    </row>
    <row r="727" spans="1:2" x14ac:dyDescent="0.25">
      <c r="A727" s="144" t="s">
        <v>9032</v>
      </c>
      <c r="B727" s="144" t="s">
        <v>9033</v>
      </c>
    </row>
    <row r="728" spans="1:2" x14ac:dyDescent="0.25">
      <c r="A728" s="144" t="s">
        <v>9034</v>
      </c>
      <c r="B728" s="144" t="s">
        <v>9035</v>
      </c>
    </row>
    <row r="729" spans="1:2" x14ac:dyDescent="0.25">
      <c r="A729" s="144" t="s">
        <v>9036</v>
      </c>
      <c r="B729" s="144" t="s">
        <v>9037</v>
      </c>
    </row>
    <row r="730" spans="1:2" x14ac:dyDescent="0.25">
      <c r="A730" s="144" t="s">
        <v>9038</v>
      </c>
      <c r="B730" s="144" t="s">
        <v>9039</v>
      </c>
    </row>
    <row r="731" spans="1:2" x14ac:dyDescent="0.25">
      <c r="A731" s="144" t="s">
        <v>9040</v>
      </c>
      <c r="B731" s="144" t="s">
        <v>9041</v>
      </c>
    </row>
    <row r="732" spans="1:2" x14ac:dyDescent="0.25">
      <c r="A732" s="144" t="s">
        <v>9042</v>
      </c>
      <c r="B732" s="144" t="s">
        <v>9043</v>
      </c>
    </row>
    <row r="733" spans="1:2" x14ac:dyDescent="0.25">
      <c r="A733" s="144" t="s">
        <v>9044</v>
      </c>
      <c r="B733" s="144" t="s">
        <v>9045</v>
      </c>
    </row>
    <row r="734" spans="1:2" x14ac:dyDescent="0.25">
      <c r="A734" s="144" t="s">
        <v>9046</v>
      </c>
      <c r="B734" s="144" t="s">
        <v>9047</v>
      </c>
    </row>
    <row r="735" spans="1:2" x14ac:dyDescent="0.25">
      <c r="A735" s="144" t="s">
        <v>9048</v>
      </c>
      <c r="B735" s="144" t="s">
        <v>9049</v>
      </c>
    </row>
    <row r="736" spans="1:2" x14ac:dyDescent="0.25">
      <c r="A736" s="144" t="s">
        <v>9050</v>
      </c>
      <c r="B736" s="144" t="s">
        <v>9051</v>
      </c>
    </row>
    <row r="737" spans="1:2" x14ac:dyDescent="0.25">
      <c r="A737" s="144" t="s">
        <v>9052</v>
      </c>
      <c r="B737" s="144" t="s">
        <v>9053</v>
      </c>
    </row>
    <row r="738" spans="1:2" x14ac:dyDescent="0.25">
      <c r="A738" s="144" t="s">
        <v>9054</v>
      </c>
      <c r="B738" s="144" t="s">
        <v>9055</v>
      </c>
    </row>
    <row r="739" spans="1:2" x14ac:dyDescent="0.25">
      <c r="A739" s="144" t="s">
        <v>9056</v>
      </c>
      <c r="B739" s="144" t="s">
        <v>9057</v>
      </c>
    </row>
    <row r="740" spans="1:2" x14ac:dyDescent="0.25">
      <c r="A740" s="144" t="s">
        <v>9058</v>
      </c>
      <c r="B740" s="144" t="s">
        <v>9059</v>
      </c>
    </row>
    <row r="741" spans="1:2" x14ac:dyDescent="0.25">
      <c r="A741" s="144" t="s">
        <v>9060</v>
      </c>
      <c r="B741" s="144" t="s">
        <v>9061</v>
      </c>
    </row>
    <row r="742" spans="1:2" x14ac:dyDescent="0.25">
      <c r="A742" s="144" t="s">
        <v>9062</v>
      </c>
      <c r="B742" s="144" t="s">
        <v>9063</v>
      </c>
    </row>
    <row r="743" spans="1:2" x14ac:dyDescent="0.25">
      <c r="A743" s="144" t="s">
        <v>9064</v>
      </c>
      <c r="B743" s="144" t="s">
        <v>9065</v>
      </c>
    </row>
    <row r="744" spans="1:2" x14ac:dyDescent="0.25">
      <c r="A744" s="144" t="s">
        <v>9066</v>
      </c>
      <c r="B744" s="144" t="s">
        <v>9067</v>
      </c>
    </row>
    <row r="745" spans="1:2" x14ac:dyDescent="0.25">
      <c r="A745" s="144" t="s">
        <v>9068</v>
      </c>
      <c r="B745" s="144" t="s">
        <v>9069</v>
      </c>
    </row>
    <row r="746" spans="1:2" x14ac:dyDescent="0.25">
      <c r="A746" s="144" t="s">
        <v>9070</v>
      </c>
      <c r="B746" s="144" t="s">
        <v>9071</v>
      </c>
    </row>
    <row r="747" spans="1:2" x14ac:dyDescent="0.25">
      <c r="A747" s="144" t="s">
        <v>9072</v>
      </c>
      <c r="B747" s="144" t="s">
        <v>9073</v>
      </c>
    </row>
    <row r="748" spans="1:2" x14ac:dyDescent="0.25">
      <c r="A748" s="144" t="s">
        <v>9074</v>
      </c>
      <c r="B748" s="144" t="s">
        <v>9075</v>
      </c>
    </row>
    <row r="749" spans="1:2" x14ac:dyDescent="0.25">
      <c r="A749" s="144" t="s">
        <v>9076</v>
      </c>
      <c r="B749" s="144" t="s">
        <v>9077</v>
      </c>
    </row>
    <row r="750" spans="1:2" x14ac:dyDescent="0.25">
      <c r="A750" s="144" t="s">
        <v>9078</v>
      </c>
      <c r="B750" s="144" t="s">
        <v>9079</v>
      </c>
    </row>
    <row r="751" spans="1:2" x14ac:dyDescent="0.25">
      <c r="A751" s="144" t="s">
        <v>720</v>
      </c>
      <c r="B751" s="144" t="s">
        <v>9080</v>
      </c>
    </row>
    <row r="752" spans="1:2" x14ac:dyDescent="0.25">
      <c r="A752" s="144" t="s">
        <v>3219</v>
      </c>
      <c r="B752" s="144" t="s">
        <v>9081</v>
      </c>
    </row>
    <row r="753" spans="1:2" x14ac:dyDescent="0.25">
      <c r="A753" s="144" t="s">
        <v>9082</v>
      </c>
      <c r="B753" s="144" t="s">
        <v>9083</v>
      </c>
    </row>
    <row r="754" spans="1:2" x14ac:dyDescent="0.25">
      <c r="A754" s="144" t="s">
        <v>3222</v>
      </c>
      <c r="B754" s="144" t="s">
        <v>9084</v>
      </c>
    </row>
    <row r="755" spans="1:2" x14ac:dyDescent="0.25">
      <c r="A755" s="144" t="s">
        <v>9085</v>
      </c>
      <c r="B755" s="144" t="s">
        <v>9086</v>
      </c>
    </row>
    <row r="756" spans="1:2" x14ac:dyDescent="0.25">
      <c r="A756" s="144" t="s">
        <v>9087</v>
      </c>
      <c r="B756" s="144" t="s">
        <v>9088</v>
      </c>
    </row>
    <row r="757" spans="1:2" x14ac:dyDescent="0.25">
      <c r="A757" s="144" t="s">
        <v>9089</v>
      </c>
      <c r="B757" s="144" t="s">
        <v>9090</v>
      </c>
    </row>
    <row r="758" spans="1:2" x14ac:dyDescent="0.25">
      <c r="A758" s="144" t="s">
        <v>9091</v>
      </c>
      <c r="B758" s="144" t="s">
        <v>9092</v>
      </c>
    </row>
    <row r="759" spans="1:2" x14ac:dyDescent="0.25">
      <c r="A759" s="144" t="s">
        <v>9093</v>
      </c>
      <c r="B759" s="144" t="s">
        <v>9094</v>
      </c>
    </row>
    <row r="760" spans="1:2" x14ac:dyDescent="0.25">
      <c r="A760" s="144" t="s">
        <v>9095</v>
      </c>
      <c r="B760" s="144" t="s">
        <v>9096</v>
      </c>
    </row>
    <row r="761" spans="1:2" x14ac:dyDescent="0.25">
      <c r="A761" s="144" t="s">
        <v>9097</v>
      </c>
      <c r="B761" s="144" t="s">
        <v>9098</v>
      </c>
    </row>
    <row r="762" spans="1:2" x14ac:dyDescent="0.25">
      <c r="A762" s="144" t="s">
        <v>9099</v>
      </c>
      <c r="B762" s="144" t="s">
        <v>9100</v>
      </c>
    </row>
    <row r="763" spans="1:2" x14ac:dyDescent="0.25">
      <c r="A763" s="144" t="s">
        <v>9101</v>
      </c>
      <c r="B763" s="144" t="s">
        <v>9102</v>
      </c>
    </row>
    <row r="764" spans="1:2" x14ac:dyDescent="0.25">
      <c r="A764" s="144" t="s">
        <v>9103</v>
      </c>
      <c r="B764" s="144" t="s">
        <v>9104</v>
      </c>
    </row>
    <row r="765" spans="1:2" x14ac:dyDescent="0.25">
      <c r="A765" s="144" t="s">
        <v>9105</v>
      </c>
      <c r="B765" s="144" t="s">
        <v>9106</v>
      </c>
    </row>
    <row r="766" spans="1:2" x14ac:dyDescent="0.25">
      <c r="A766" s="144" t="s">
        <v>9107</v>
      </c>
      <c r="B766" s="144" t="s">
        <v>9108</v>
      </c>
    </row>
    <row r="767" spans="1:2" x14ac:dyDescent="0.25">
      <c r="A767" s="144" t="s">
        <v>9109</v>
      </c>
      <c r="B767" s="144" t="s">
        <v>9110</v>
      </c>
    </row>
    <row r="768" spans="1:2" x14ac:dyDescent="0.25">
      <c r="A768" s="144" t="s">
        <v>9111</v>
      </c>
      <c r="B768" s="144" t="s">
        <v>9112</v>
      </c>
    </row>
    <row r="769" spans="1:2" x14ac:dyDescent="0.25">
      <c r="A769" s="144" t="s">
        <v>9113</v>
      </c>
      <c r="B769" s="144" t="s">
        <v>9114</v>
      </c>
    </row>
    <row r="770" spans="1:2" x14ac:dyDescent="0.25">
      <c r="A770" s="144" t="s">
        <v>9115</v>
      </c>
      <c r="B770" s="144" t="s">
        <v>9116</v>
      </c>
    </row>
    <row r="771" spans="1:2" x14ac:dyDescent="0.25">
      <c r="A771" s="144" t="s">
        <v>9117</v>
      </c>
      <c r="B771" s="144" t="s">
        <v>9118</v>
      </c>
    </row>
    <row r="772" spans="1:2" x14ac:dyDescent="0.25">
      <c r="A772" s="144" t="s">
        <v>9119</v>
      </c>
      <c r="B772" s="144" t="s">
        <v>9120</v>
      </c>
    </row>
    <row r="773" spans="1:2" x14ac:dyDescent="0.25">
      <c r="A773" s="144" t="s">
        <v>9121</v>
      </c>
      <c r="B773" s="144" t="s">
        <v>9122</v>
      </c>
    </row>
    <row r="774" spans="1:2" x14ac:dyDescent="0.25">
      <c r="A774" s="144" t="s">
        <v>9123</v>
      </c>
      <c r="B774" s="144" t="s">
        <v>9124</v>
      </c>
    </row>
    <row r="775" spans="1:2" x14ac:dyDescent="0.25">
      <c r="A775" s="144" t="s">
        <v>9125</v>
      </c>
      <c r="B775" s="144" t="s">
        <v>9126</v>
      </c>
    </row>
    <row r="776" spans="1:2" x14ac:dyDescent="0.25">
      <c r="A776" s="144" t="s">
        <v>9127</v>
      </c>
      <c r="B776" s="144" t="s">
        <v>9128</v>
      </c>
    </row>
    <row r="777" spans="1:2" x14ac:dyDescent="0.25">
      <c r="A777" s="144" t="s">
        <v>9129</v>
      </c>
      <c r="B777" s="144" t="s">
        <v>9130</v>
      </c>
    </row>
    <row r="778" spans="1:2" x14ac:dyDescent="0.25">
      <c r="A778" s="144" t="s">
        <v>9131</v>
      </c>
      <c r="B778" s="144" t="s">
        <v>9132</v>
      </c>
    </row>
    <row r="779" spans="1:2" x14ac:dyDescent="0.25">
      <c r="A779" s="144" t="s">
        <v>9133</v>
      </c>
      <c r="B779" s="144" t="s">
        <v>9134</v>
      </c>
    </row>
    <row r="780" spans="1:2" x14ac:dyDescent="0.25">
      <c r="A780" s="144" t="s">
        <v>9135</v>
      </c>
      <c r="B780" s="144" t="s">
        <v>9136</v>
      </c>
    </row>
    <row r="781" spans="1:2" x14ac:dyDescent="0.25">
      <c r="A781" s="144" t="s">
        <v>9137</v>
      </c>
      <c r="B781" s="144" t="s">
        <v>9138</v>
      </c>
    </row>
    <row r="782" spans="1:2" x14ac:dyDescent="0.25">
      <c r="A782" s="144" t="s">
        <v>9139</v>
      </c>
      <c r="B782" s="144" t="s">
        <v>9140</v>
      </c>
    </row>
    <row r="783" spans="1:2" x14ac:dyDescent="0.25">
      <c r="A783" s="144" t="s">
        <v>9141</v>
      </c>
      <c r="B783" s="144" t="s">
        <v>9142</v>
      </c>
    </row>
    <row r="784" spans="1:2" x14ac:dyDescent="0.25">
      <c r="A784" s="144" t="s">
        <v>9143</v>
      </c>
      <c r="B784" s="144" t="s">
        <v>9144</v>
      </c>
    </row>
    <row r="785" spans="1:2" x14ac:dyDescent="0.25">
      <c r="A785" s="144" t="s">
        <v>9145</v>
      </c>
      <c r="B785" s="144" t="s">
        <v>9146</v>
      </c>
    </row>
    <row r="786" spans="1:2" x14ac:dyDescent="0.25">
      <c r="A786" s="144" t="s">
        <v>9147</v>
      </c>
      <c r="B786" s="144" t="s">
        <v>9148</v>
      </c>
    </row>
    <row r="787" spans="1:2" x14ac:dyDescent="0.25">
      <c r="A787" s="144" t="s">
        <v>9149</v>
      </c>
      <c r="B787" s="144" t="s">
        <v>9150</v>
      </c>
    </row>
    <row r="788" spans="1:2" x14ac:dyDescent="0.25">
      <c r="A788" s="144" t="s">
        <v>9151</v>
      </c>
      <c r="B788" s="144" t="s">
        <v>9152</v>
      </c>
    </row>
    <row r="789" spans="1:2" x14ac:dyDescent="0.25">
      <c r="A789" s="144" t="s">
        <v>9153</v>
      </c>
      <c r="B789" s="144" t="s">
        <v>9154</v>
      </c>
    </row>
    <row r="790" spans="1:2" x14ac:dyDescent="0.25">
      <c r="A790" s="144" t="s">
        <v>9155</v>
      </c>
      <c r="B790" s="144" t="s">
        <v>9156</v>
      </c>
    </row>
    <row r="791" spans="1:2" x14ac:dyDescent="0.25">
      <c r="A791" s="144" t="s">
        <v>9157</v>
      </c>
      <c r="B791" s="144" t="s">
        <v>9158</v>
      </c>
    </row>
    <row r="792" spans="1:2" x14ac:dyDescent="0.25">
      <c r="A792" s="144" t="s">
        <v>9159</v>
      </c>
      <c r="B792" s="144" t="s">
        <v>9160</v>
      </c>
    </row>
    <row r="793" spans="1:2" x14ac:dyDescent="0.25">
      <c r="A793" s="144" t="s">
        <v>9161</v>
      </c>
      <c r="B793" s="144" t="s">
        <v>9162</v>
      </c>
    </row>
    <row r="794" spans="1:2" x14ac:dyDescent="0.25">
      <c r="A794" s="144" t="s">
        <v>9163</v>
      </c>
      <c r="B794" s="144" t="s">
        <v>9164</v>
      </c>
    </row>
    <row r="795" spans="1:2" x14ac:dyDescent="0.25">
      <c r="A795" s="144" t="s">
        <v>9165</v>
      </c>
      <c r="B795" s="144" t="s">
        <v>9166</v>
      </c>
    </row>
    <row r="796" spans="1:2" x14ac:dyDescent="0.25">
      <c r="A796" s="144" t="s">
        <v>9167</v>
      </c>
      <c r="B796" s="144" t="s">
        <v>9168</v>
      </c>
    </row>
    <row r="797" spans="1:2" x14ac:dyDescent="0.25">
      <c r="A797" s="144" t="s">
        <v>9169</v>
      </c>
      <c r="B797" s="144" t="s">
        <v>9170</v>
      </c>
    </row>
    <row r="798" spans="1:2" x14ac:dyDescent="0.25">
      <c r="A798" s="144" t="s">
        <v>9171</v>
      </c>
      <c r="B798" s="144" t="s">
        <v>9172</v>
      </c>
    </row>
    <row r="799" spans="1:2" x14ac:dyDescent="0.25">
      <c r="A799" s="144" t="s">
        <v>9173</v>
      </c>
      <c r="B799" s="144" t="s">
        <v>9174</v>
      </c>
    </row>
    <row r="800" spans="1:2" x14ac:dyDescent="0.25">
      <c r="A800" s="144" t="s">
        <v>9175</v>
      </c>
      <c r="B800" s="144" t="s">
        <v>9176</v>
      </c>
    </row>
    <row r="801" spans="1:2" x14ac:dyDescent="0.25">
      <c r="A801" s="144" t="s">
        <v>9177</v>
      </c>
      <c r="B801" s="144" t="s">
        <v>9178</v>
      </c>
    </row>
    <row r="802" spans="1:2" x14ac:dyDescent="0.25">
      <c r="A802" s="144" t="s">
        <v>9179</v>
      </c>
      <c r="B802" s="144" t="s">
        <v>9180</v>
      </c>
    </row>
    <row r="803" spans="1:2" x14ac:dyDescent="0.25">
      <c r="A803" s="144" t="s">
        <v>9181</v>
      </c>
      <c r="B803" s="144" t="s">
        <v>9182</v>
      </c>
    </row>
    <row r="804" spans="1:2" x14ac:dyDescent="0.25">
      <c r="A804" s="144" t="s">
        <v>9183</v>
      </c>
      <c r="B804" s="144" t="s">
        <v>9184</v>
      </c>
    </row>
    <row r="805" spans="1:2" x14ac:dyDescent="0.25">
      <c r="A805" s="144" t="s">
        <v>9185</v>
      </c>
      <c r="B805" s="144" t="s">
        <v>9186</v>
      </c>
    </row>
    <row r="806" spans="1:2" x14ac:dyDescent="0.25">
      <c r="A806" s="144" t="s">
        <v>9187</v>
      </c>
      <c r="B806" s="144" t="s">
        <v>9188</v>
      </c>
    </row>
    <row r="807" spans="1:2" x14ac:dyDescent="0.25">
      <c r="A807" s="144" t="s">
        <v>9189</v>
      </c>
      <c r="B807" s="144" t="s">
        <v>9190</v>
      </c>
    </row>
    <row r="808" spans="1:2" x14ac:dyDescent="0.25">
      <c r="A808" s="144" t="s">
        <v>9191</v>
      </c>
      <c r="B808" s="144" t="s">
        <v>9192</v>
      </c>
    </row>
    <row r="809" spans="1:2" x14ac:dyDescent="0.25">
      <c r="A809" s="144" t="s">
        <v>9193</v>
      </c>
      <c r="B809" s="144" t="s">
        <v>9193</v>
      </c>
    </row>
    <row r="810" spans="1:2" x14ac:dyDescent="0.25">
      <c r="A810" s="144" t="s">
        <v>9194</v>
      </c>
      <c r="B810" s="144" t="s">
        <v>9195</v>
      </c>
    </row>
    <row r="811" spans="1:2" x14ac:dyDescent="0.25">
      <c r="A811" s="144" t="s">
        <v>9196</v>
      </c>
      <c r="B811" s="144" t="s">
        <v>9197</v>
      </c>
    </row>
    <row r="812" spans="1:2" x14ac:dyDescent="0.25">
      <c r="A812" s="144" t="s">
        <v>9198</v>
      </c>
      <c r="B812" s="144" t="s">
        <v>9199</v>
      </c>
    </row>
    <row r="813" spans="1:2" x14ac:dyDescent="0.25">
      <c r="A813" s="144" t="s">
        <v>9200</v>
      </c>
      <c r="B813" s="144" t="s">
        <v>9201</v>
      </c>
    </row>
    <row r="814" spans="1:2" x14ac:dyDescent="0.25">
      <c r="A814" s="144" t="s">
        <v>9202</v>
      </c>
      <c r="B814" s="144" t="s">
        <v>9203</v>
      </c>
    </row>
    <row r="815" spans="1:2" x14ac:dyDescent="0.25">
      <c r="A815" s="144" t="s">
        <v>9204</v>
      </c>
      <c r="B815" s="144" t="s">
        <v>9205</v>
      </c>
    </row>
    <row r="816" spans="1:2" x14ac:dyDescent="0.25">
      <c r="A816" s="144" t="s">
        <v>9206</v>
      </c>
      <c r="B816" s="144" t="s">
        <v>9207</v>
      </c>
    </row>
    <row r="817" spans="1:2" x14ac:dyDescent="0.25">
      <c r="A817" s="144" t="s">
        <v>9208</v>
      </c>
      <c r="B817" s="144" t="s">
        <v>9209</v>
      </c>
    </row>
    <row r="818" spans="1:2" x14ac:dyDescent="0.25">
      <c r="A818" s="144" t="s">
        <v>9210</v>
      </c>
      <c r="B818" s="144" t="s">
        <v>9211</v>
      </c>
    </row>
    <row r="819" spans="1:2" x14ac:dyDescent="0.25">
      <c r="A819" s="144" t="s">
        <v>9212</v>
      </c>
      <c r="B819" s="144" t="s">
        <v>9213</v>
      </c>
    </row>
    <row r="820" spans="1:2" x14ac:dyDescent="0.25">
      <c r="A820" s="144" t="s">
        <v>9214</v>
      </c>
      <c r="B820" s="144" t="s">
        <v>9215</v>
      </c>
    </row>
    <row r="821" spans="1:2" x14ac:dyDescent="0.25">
      <c r="A821" s="144" t="s">
        <v>9216</v>
      </c>
      <c r="B821" s="144" t="s">
        <v>9217</v>
      </c>
    </row>
    <row r="822" spans="1:2" x14ac:dyDescent="0.25">
      <c r="A822" s="144" t="s">
        <v>9218</v>
      </c>
      <c r="B822" s="144" t="s">
        <v>9219</v>
      </c>
    </row>
    <row r="823" spans="1:2" x14ac:dyDescent="0.25">
      <c r="A823" s="144" t="s">
        <v>9220</v>
      </c>
      <c r="B823" s="144" t="s">
        <v>9221</v>
      </c>
    </row>
    <row r="824" spans="1:2" x14ac:dyDescent="0.25">
      <c r="A824" s="144" t="s">
        <v>9222</v>
      </c>
      <c r="B824" s="144" t="s">
        <v>9223</v>
      </c>
    </row>
    <row r="825" spans="1:2" x14ac:dyDescent="0.25">
      <c r="A825" s="144" t="s">
        <v>9224</v>
      </c>
      <c r="B825" s="144" t="s">
        <v>9225</v>
      </c>
    </row>
    <row r="826" spans="1:2" x14ac:dyDescent="0.25">
      <c r="A826" s="144" t="s">
        <v>9226</v>
      </c>
      <c r="B826" s="144" t="s">
        <v>9227</v>
      </c>
    </row>
    <row r="827" spans="1:2" x14ac:dyDescent="0.25">
      <c r="A827" s="144" t="s">
        <v>9228</v>
      </c>
      <c r="B827" s="144" t="s">
        <v>9229</v>
      </c>
    </row>
    <row r="828" spans="1:2" x14ac:dyDescent="0.25">
      <c r="A828" s="144" t="s">
        <v>9230</v>
      </c>
      <c r="B828" s="144" t="s">
        <v>9231</v>
      </c>
    </row>
    <row r="829" spans="1:2" x14ac:dyDescent="0.25">
      <c r="A829" s="144" t="s">
        <v>9232</v>
      </c>
      <c r="B829" s="144" t="s">
        <v>9233</v>
      </c>
    </row>
    <row r="830" spans="1:2" x14ac:dyDescent="0.25">
      <c r="A830" s="144" t="s">
        <v>9234</v>
      </c>
      <c r="B830" s="144" t="s">
        <v>9235</v>
      </c>
    </row>
    <row r="831" spans="1:2" x14ac:dyDescent="0.25">
      <c r="A831" s="144" t="s">
        <v>9236</v>
      </c>
      <c r="B831" s="144" t="s">
        <v>9237</v>
      </c>
    </row>
    <row r="832" spans="1:2" x14ac:dyDescent="0.25">
      <c r="A832" s="144" t="s">
        <v>9238</v>
      </c>
      <c r="B832" s="144" t="s">
        <v>9239</v>
      </c>
    </row>
    <row r="833" spans="1:2" x14ac:dyDescent="0.25">
      <c r="A833" s="144" t="s">
        <v>9240</v>
      </c>
      <c r="B833" s="144" t="s">
        <v>9241</v>
      </c>
    </row>
    <row r="834" spans="1:2" x14ac:dyDescent="0.25">
      <c r="A834" s="144" t="s">
        <v>9242</v>
      </c>
      <c r="B834" s="144" t="s">
        <v>9243</v>
      </c>
    </row>
    <row r="835" spans="1:2" x14ac:dyDescent="0.25">
      <c r="A835" s="144" t="s">
        <v>9244</v>
      </c>
      <c r="B835" s="144" t="s">
        <v>9245</v>
      </c>
    </row>
    <row r="836" spans="1:2" x14ac:dyDescent="0.25">
      <c r="A836" s="144" t="s">
        <v>9246</v>
      </c>
      <c r="B836" s="144" t="s">
        <v>9247</v>
      </c>
    </row>
    <row r="837" spans="1:2" x14ac:dyDescent="0.25">
      <c r="A837" s="144" t="s">
        <v>9248</v>
      </c>
      <c r="B837" s="144" t="s">
        <v>9249</v>
      </c>
    </row>
    <row r="838" spans="1:2" x14ac:dyDescent="0.25">
      <c r="A838" s="144" t="s">
        <v>9250</v>
      </c>
      <c r="B838" s="144" t="s">
        <v>9251</v>
      </c>
    </row>
    <row r="839" spans="1:2" x14ac:dyDescent="0.25">
      <c r="A839" s="144" t="s">
        <v>9252</v>
      </c>
      <c r="B839" s="144" t="s">
        <v>9253</v>
      </c>
    </row>
    <row r="840" spans="1:2" x14ac:dyDescent="0.25">
      <c r="A840" s="144" t="s">
        <v>9254</v>
      </c>
      <c r="B840" s="144" t="s">
        <v>9255</v>
      </c>
    </row>
    <row r="841" spans="1:2" x14ac:dyDescent="0.25">
      <c r="A841" s="144" t="s">
        <v>9256</v>
      </c>
      <c r="B841" s="144" t="s">
        <v>9257</v>
      </c>
    </row>
    <row r="842" spans="1:2" x14ac:dyDescent="0.25">
      <c r="A842" s="144" t="s">
        <v>9258</v>
      </c>
      <c r="B842" s="144" t="s">
        <v>9259</v>
      </c>
    </row>
    <row r="843" spans="1:2" x14ac:dyDescent="0.25">
      <c r="A843" s="144" t="s">
        <v>9260</v>
      </c>
      <c r="B843" s="144" t="s">
        <v>9261</v>
      </c>
    </row>
    <row r="844" spans="1:2" x14ac:dyDescent="0.25">
      <c r="A844" s="144" t="s">
        <v>9262</v>
      </c>
      <c r="B844" s="144" t="s">
        <v>9263</v>
      </c>
    </row>
    <row r="845" spans="1:2" x14ac:dyDescent="0.25">
      <c r="A845" s="144" t="s">
        <v>9264</v>
      </c>
      <c r="B845" s="144" t="s">
        <v>9265</v>
      </c>
    </row>
    <row r="846" spans="1:2" x14ac:dyDescent="0.25">
      <c r="A846" s="144" t="s">
        <v>9266</v>
      </c>
      <c r="B846" s="144" t="s">
        <v>9267</v>
      </c>
    </row>
    <row r="847" spans="1:2" x14ac:dyDescent="0.25">
      <c r="A847" s="144" t="s">
        <v>9268</v>
      </c>
      <c r="B847" s="144" t="s">
        <v>9269</v>
      </c>
    </row>
    <row r="848" spans="1:2" x14ac:dyDescent="0.25">
      <c r="A848" s="144" t="s">
        <v>9270</v>
      </c>
      <c r="B848" s="144" t="s">
        <v>9271</v>
      </c>
    </row>
    <row r="849" spans="1:2" x14ac:dyDescent="0.25">
      <c r="A849" s="144" t="s">
        <v>9272</v>
      </c>
      <c r="B849" s="144" t="s">
        <v>9273</v>
      </c>
    </row>
    <row r="850" spans="1:2" x14ac:dyDescent="0.25">
      <c r="A850" s="144" t="s">
        <v>9274</v>
      </c>
      <c r="B850" s="144" t="s">
        <v>9275</v>
      </c>
    </row>
    <row r="851" spans="1:2" x14ac:dyDescent="0.25">
      <c r="A851" s="144" t="s">
        <v>9276</v>
      </c>
      <c r="B851" s="144" t="s">
        <v>9277</v>
      </c>
    </row>
    <row r="852" spans="1:2" x14ac:dyDescent="0.25">
      <c r="A852" s="144" t="s">
        <v>9278</v>
      </c>
      <c r="B852" s="144" t="s">
        <v>9279</v>
      </c>
    </row>
    <row r="853" spans="1:2" x14ac:dyDescent="0.25">
      <c r="A853" s="144" t="s">
        <v>9280</v>
      </c>
      <c r="B853" s="144" t="s">
        <v>9281</v>
      </c>
    </row>
    <row r="854" spans="1:2" x14ac:dyDescent="0.25">
      <c r="A854" s="144" t="s">
        <v>9282</v>
      </c>
      <c r="B854" s="144" t="s">
        <v>9283</v>
      </c>
    </row>
    <row r="855" spans="1:2" x14ac:dyDescent="0.25">
      <c r="A855" s="144" t="s">
        <v>9284</v>
      </c>
      <c r="B855" s="144" t="s">
        <v>9285</v>
      </c>
    </row>
    <row r="856" spans="1:2" x14ac:dyDescent="0.25">
      <c r="A856" s="144" t="s">
        <v>9286</v>
      </c>
      <c r="B856" s="144" t="s">
        <v>9287</v>
      </c>
    </row>
    <row r="857" spans="1:2" x14ac:dyDescent="0.25">
      <c r="A857" s="144" t="s">
        <v>9288</v>
      </c>
      <c r="B857" s="144" t="s">
        <v>9289</v>
      </c>
    </row>
    <row r="858" spans="1:2" x14ac:dyDescent="0.25">
      <c r="A858" s="144" t="s">
        <v>9290</v>
      </c>
      <c r="B858" s="144" t="s">
        <v>9291</v>
      </c>
    </row>
    <row r="859" spans="1:2" x14ac:dyDescent="0.25">
      <c r="A859" s="144" t="s">
        <v>9292</v>
      </c>
      <c r="B859" s="144" t="s">
        <v>9293</v>
      </c>
    </row>
    <row r="860" spans="1:2" x14ac:dyDescent="0.25">
      <c r="A860" s="144" t="s">
        <v>9294</v>
      </c>
      <c r="B860" s="144" t="s">
        <v>9295</v>
      </c>
    </row>
    <row r="861" spans="1:2" x14ac:dyDescent="0.25">
      <c r="A861" s="144" t="s">
        <v>9296</v>
      </c>
      <c r="B861" s="144" t="s">
        <v>9297</v>
      </c>
    </row>
    <row r="862" spans="1:2" x14ac:dyDescent="0.25">
      <c r="A862" s="144" t="s">
        <v>9298</v>
      </c>
      <c r="B862" s="144" t="s">
        <v>9299</v>
      </c>
    </row>
    <row r="863" spans="1:2" x14ac:dyDescent="0.25">
      <c r="A863" s="144" t="s">
        <v>9300</v>
      </c>
      <c r="B863" s="144" t="s">
        <v>9301</v>
      </c>
    </row>
    <row r="864" spans="1:2" x14ac:dyDescent="0.25">
      <c r="A864" s="144" t="s">
        <v>9302</v>
      </c>
      <c r="B864" s="144" t="s">
        <v>9303</v>
      </c>
    </row>
    <row r="865" spans="1:2" x14ac:dyDescent="0.25">
      <c r="A865" s="144" t="s">
        <v>9304</v>
      </c>
      <c r="B865" s="144" t="s">
        <v>9305</v>
      </c>
    </row>
    <row r="866" spans="1:2" x14ac:dyDescent="0.25">
      <c r="A866" s="144" t="s">
        <v>9306</v>
      </c>
      <c r="B866" s="144" t="s">
        <v>9307</v>
      </c>
    </row>
    <row r="867" spans="1:2" x14ac:dyDescent="0.25">
      <c r="A867" s="144" t="s">
        <v>9308</v>
      </c>
      <c r="B867" s="144" t="s">
        <v>9309</v>
      </c>
    </row>
    <row r="868" spans="1:2" x14ac:dyDescent="0.25">
      <c r="A868" s="144" t="s">
        <v>9310</v>
      </c>
      <c r="B868" s="144" t="s">
        <v>9311</v>
      </c>
    </row>
    <row r="869" spans="1:2" x14ac:dyDescent="0.25">
      <c r="A869" s="144" t="s">
        <v>9312</v>
      </c>
      <c r="B869" s="144" t="s">
        <v>9313</v>
      </c>
    </row>
    <row r="870" spans="1:2" x14ac:dyDescent="0.25">
      <c r="A870" s="144" t="s">
        <v>9314</v>
      </c>
      <c r="B870" s="144" t="s">
        <v>9315</v>
      </c>
    </row>
    <row r="871" spans="1:2" x14ac:dyDescent="0.25">
      <c r="A871" s="144" t="s">
        <v>9316</v>
      </c>
      <c r="B871" s="144" t="s">
        <v>9317</v>
      </c>
    </row>
    <row r="872" spans="1:2" x14ac:dyDescent="0.25">
      <c r="A872" s="144" t="s">
        <v>9318</v>
      </c>
      <c r="B872" s="144" t="s">
        <v>9319</v>
      </c>
    </row>
    <row r="873" spans="1:2" x14ac:dyDescent="0.25">
      <c r="A873" s="144" t="s">
        <v>9320</v>
      </c>
      <c r="B873" s="144" t="s">
        <v>9321</v>
      </c>
    </row>
    <row r="874" spans="1:2" x14ac:dyDescent="0.25">
      <c r="A874" s="144" t="s">
        <v>9322</v>
      </c>
      <c r="B874" s="144" t="s">
        <v>9323</v>
      </c>
    </row>
    <row r="875" spans="1:2" x14ac:dyDescent="0.25">
      <c r="A875" s="144" t="s">
        <v>9324</v>
      </c>
      <c r="B875" s="144" t="s">
        <v>9325</v>
      </c>
    </row>
    <row r="876" spans="1:2" x14ac:dyDescent="0.25">
      <c r="A876" s="144" t="s">
        <v>9326</v>
      </c>
      <c r="B876" s="144" t="s">
        <v>9327</v>
      </c>
    </row>
    <row r="877" spans="1:2" x14ac:dyDescent="0.25">
      <c r="A877" s="144" t="s">
        <v>9328</v>
      </c>
      <c r="B877" s="144" t="s">
        <v>9329</v>
      </c>
    </row>
    <row r="878" spans="1:2" x14ac:dyDescent="0.25">
      <c r="A878" s="144" t="s">
        <v>9330</v>
      </c>
      <c r="B878" s="144" t="s">
        <v>9331</v>
      </c>
    </row>
    <row r="879" spans="1:2" x14ac:dyDescent="0.25">
      <c r="A879" s="144" t="s">
        <v>9332</v>
      </c>
      <c r="B879" s="144" t="s">
        <v>9333</v>
      </c>
    </row>
    <row r="880" spans="1:2" x14ac:dyDescent="0.25">
      <c r="A880" s="144" t="s">
        <v>9334</v>
      </c>
      <c r="B880" s="144" t="s">
        <v>9335</v>
      </c>
    </row>
    <row r="881" spans="1:2" x14ac:dyDescent="0.25">
      <c r="A881" s="144" t="s">
        <v>9336</v>
      </c>
      <c r="B881" s="144" t="s">
        <v>9337</v>
      </c>
    </row>
    <row r="882" spans="1:2" x14ac:dyDescent="0.25">
      <c r="A882" s="144" t="s">
        <v>9338</v>
      </c>
      <c r="B882" s="144" t="s">
        <v>9339</v>
      </c>
    </row>
    <row r="883" spans="1:2" x14ac:dyDescent="0.25">
      <c r="A883" s="144" t="s">
        <v>9340</v>
      </c>
      <c r="B883" s="144" t="s">
        <v>9341</v>
      </c>
    </row>
    <row r="884" spans="1:2" x14ac:dyDescent="0.25">
      <c r="A884" s="144" t="s">
        <v>9342</v>
      </c>
      <c r="B884" s="144" t="s">
        <v>9343</v>
      </c>
    </row>
    <row r="885" spans="1:2" x14ac:dyDescent="0.25">
      <c r="A885" s="144" t="s">
        <v>9344</v>
      </c>
      <c r="B885" s="144" t="s">
        <v>9345</v>
      </c>
    </row>
    <row r="886" spans="1:2" x14ac:dyDescent="0.25">
      <c r="A886" s="144" t="s">
        <v>9346</v>
      </c>
      <c r="B886" s="144" t="s">
        <v>9347</v>
      </c>
    </row>
    <row r="887" spans="1:2" x14ac:dyDescent="0.25">
      <c r="A887" s="144" t="s">
        <v>9348</v>
      </c>
      <c r="B887" s="144" t="s">
        <v>9349</v>
      </c>
    </row>
    <row r="888" spans="1:2" x14ac:dyDescent="0.25">
      <c r="A888" s="144" t="s">
        <v>9350</v>
      </c>
      <c r="B888" s="144" t="s">
        <v>9351</v>
      </c>
    </row>
    <row r="889" spans="1:2" x14ac:dyDescent="0.25">
      <c r="A889" s="144" t="s">
        <v>9352</v>
      </c>
      <c r="B889" s="144" t="s">
        <v>9353</v>
      </c>
    </row>
    <row r="890" spans="1:2" x14ac:dyDescent="0.25">
      <c r="A890" s="144" t="s">
        <v>9354</v>
      </c>
      <c r="B890" s="144" t="s">
        <v>9355</v>
      </c>
    </row>
    <row r="891" spans="1:2" x14ac:dyDescent="0.25">
      <c r="A891" s="144" t="s">
        <v>9356</v>
      </c>
      <c r="B891" s="144" t="s">
        <v>9357</v>
      </c>
    </row>
    <row r="892" spans="1:2" x14ac:dyDescent="0.25">
      <c r="A892" s="144" t="s">
        <v>9358</v>
      </c>
      <c r="B892" s="144" t="s">
        <v>9359</v>
      </c>
    </row>
    <row r="893" spans="1:2" x14ac:dyDescent="0.25">
      <c r="A893" s="144" t="s">
        <v>9360</v>
      </c>
      <c r="B893" s="144" t="s">
        <v>9361</v>
      </c>
    </row>
    <row r="894" spans="1:2" x14ac:dyDescent="0.25">
      <c r="A894" s="144" t="s">
        <v>9362</v>
      </c>
      <c r="B894" s="144" t="s">
        <v>9363</v>
      </c>
    </row>
    <row r="895" spans="1:2" x14ac:dyDescent="0.25">
      <c r="A895" s="144" t="s">
        <v>9364</v>
      </c>
      <c r="B895" s="144" t="s">
        <v>9365</v>
      </c>
    </row>
    <row r="896" spans="1:2" x14ac:dyDescent="0.25">
      <c r="A896" s="144" t="s">
        <v>9366</v>
      </c>
      <c r="B896" s="144" t="s">
        <v>9367</v>
      </c>
    </row>
    <row r="897" spans="1:2" x14ac:dyDescent="0.25">
      <c r="A897" s="144" t="s">
        <v>9368</v>
      </c>
      <c r="B897" s="144" t="s">
        <v>9369</v>
      </c>
    </row>
    <row r="898" spans="1:2" x14ac:dyDescent="0.25">
      <c r="A898" s="144" t="s">
        <v>557</v>
      </c>
      <c r="B898" s="144" t="s">
        <v>9370</v>
      </c>
    </row>
    <row r="899" spans="1:2" x14ac:dyDescent="0.25">
      <c r="A899" s="144" t="s">
        <v>9371</v>
      </c>
      <c r="B899" s="144" t="s">
        <v>9372</v>
      </c>
    </row>
    <row r="900" spans="1:2" x14ac:dyDescent="0.25">
      <c r="A900" s="144" t="s">
        <v>9373</v>
      </c>
      <c r="B900" s="144" t="s">
        <v>9374</v>
      </c>
    </row>
    <row r="901" spans="1:2" x14ac:dyDescent="0.25">
      <c r="A901" s="144" t="s">
        <v>9375</v>
      </c>
      <c r="B901" s="144" t="s">
        <v>9376</v>
      </c>
    </row>
    <row r="902" spans="1:2" x14ac:dyDescent="0.25">
      <c r="A902" s="144" t="s">
        <v>9377</v>
      </c>
      <c r="B902" s="144" t="s">
        <v>9378</v>
      </c>
    </row>
    <row r="903" spans="1:2" x14ac:dyDescent="0.25">
      <c r="A903" s="144" t="s">
        <v>9379</v>
      </c>
      <c r="B903" s="144" t="s">
        <v>9380</v>
      </c>
    </row>
    <row r="904" spans="1:2" x14ac:dyDescent="0.25">
      <c r="A904" s="144" t="s">
        <v>9381</v>
      </c>
      <c r="B904" s="144" t="s">
        <v>9382</v>
      </c>
    </row>
    <row r="905" spans="1:2" x14ac:dyDescent="0.25">
      <c r="A905" s="144" t="s">
        <v>9383</v>
      </c>
      <c r="B905" s="144" t="s">
        <v>9384</v>
      </c>
    </row>
    <row r="906" spans="1:2" x14ac:dyDescent="0.25">
      <c r="A906" s="144" t="s">
        <v>9385</v>
      </c>
      <c r="B906" s="144" t="s">
        <v>9386</v>
      </c>
    </row>
    <row r="907" spans="1:2" x14ac:dyDescent="0.25">
      <c r="A907" s="144" t="s">
        <v>9387</v>
      </c>
      <c r="B907" s="144" t="s">
        <v>9388</v>
      </c>
    </row>
    <row r="908" spans="1:2" x14ac:dyDescent="0.25">
      <c r="A908" s="144" t="s">
        <v>9389</v>
      </c>
      <c r="B908" s="144" t="s">
        <v>9390</v>
      </c>
    </row>
    <row r="909" spans="1:2" x14ac:dyDescent="0.25">
      <c r="A909" s="144" t="s">
        <v>9391</v>
      </c>
      <c r="B909" s="144" t="s">
        <v>9392</v>
      </c>
    </row>
    <row r="910" spans="1:2" x14ac:dyDescent="0.25">
      <c r="A910" s="144" t="s">
        <v>9393</v>
      </c>
      <c r="B910" s="144" t="s">
        <v>9394</v>
      </c>
    </row>
    <row r="911" spans="1:2" x14ac:dyDescent="0.25">
      <c r="A911" s="144" t="s">
        <v>9395</v>
      </c>
      <c r="B911" s="144" t="s">
        <v>9396</v>
      </c>
    </row>
    <row r="912" spans="1:2" x14ac:dyDescent="0.25">
      <c r="A912" s="144" t="s">
        <v>9397</v>
      </c>
      <c r="B912" s="144" t="s">
        <v>9398</v>
      </c>
    </row>
    <row r="913" spans="1:2" x14ac:dyDescent="0.25">
      <c r="A913" s="144" t="s">
        <v>9399</v>
      </c>
      <c r="B913" s="144" t="s">
        <v>9400</v>
      </c>
    </row>
    <row r="914" spans="1:2" x14ac:dyDescent="0.25">
      <c r="A914" s="144" t="s">
        <v>9401</v>
      </c>
      <c r="B914" s="144" t="s">
        <v>9402</v>
      </c>
    </row>
    <row r="915" spans="1:2" x14ac:dyDescent="0.25">
      <c r="A915" s="144" t="s">
        <v>9403</v>
      </c>
      <c r="B915" s="144" t="s">
        <v>9403</v>
      </c>
    </row>
    <row r="916" spans="1:2" x14ac:dyDescent="0.25">
      <c r="A916" s="144" t="s">
        <v>9404</v>
      </c>
      <c r="B916" s="144" t="s">
        <v>9405</v>
      </c>
    </row>
    <row r="917" spans="1:2" x14ac:dyDescent="0.25">
      <c r="A917" s="144" t="s">
        <v>9406</v>
      </c>
      <c r="B917" s="144" t="s">
        <v>9407</v>
      </c>
    </row>
    <row r="918" spans="1:2" x14ac:dyDescent="0.25">
      <c r="A918" s="144" t="s">
        <v>9408</v>
      </c>
      <c r="B918" s="144" t="s">
        <v>9409</v>
      </c>
    </row>
    <row r="919" spans="1:2" x14ac:dyDescent="0.25">
      <c r="A919" s="144" t="s">
        <v>9410</v>
      </c>
      <c r="B919" s="144" t="s">
        <v>9411</v>
      </c>
    </row>
    <row r="920" spans="1:2" x14ac:dyDescent="0.25">
      <c r="A920" s="144" t="s">
        <v>9412</v>
      </c>
      <c r="B920" s="144" t="s">
        <v>9413</v>
      </c>
    </row>
    <row r="921" spans="1:2" x14ac:dyDescent="0.25">
      <c r="A921" s="144" t="s">
        <v>9414</v>
      </c>
      <c r="B921" s="144" t="s">
        <v>9415</v>
      </c>
    </row>
    <row r="922" spans="1:2" x14ac:dyDescent="0.25">
      <c r="A922" s="144" t="s">
        <v>9416</v>
      </c>
      <c r="B922" s="144" t="s">
        <v>9417</v>
      </c>
    </row>
    <row r="923" spans="1:2" x14ac:dyDescent="0.25">
      <c r="A923" s="144" t="s">
        <v>9418</v>
      </c>
      <c r="B923" s="144" t="s">
        <v>9419</v>
      </c>
    </row>
    <row r="924" spans="1:2" x14ac:dyDescent="0.25">
      <c r="A924" s="144" t="s">
        <v>9420</v>
      </c>
      <c r="B924" s="144" t="s">
        <v>9421</v>
      </c>
    </row>
    <row r="925" spans="1:2" x14ac:dyDescent="0.25">
      <c r="A925" s="144" t="s">
        <v>9422</v>
      </c>
      <c r="B925" s="144" t="s">
        <v>9423</v>
      </c>
    </row>
    <row r="926" spans="1:2" x14ac:dyDescent="0.25">
      <c r="A926" s="144" t="s">
        <v>9424</v>
      </c>
      <c r="B926" s="144" t="s">
        <v>9425</v>
      </c>
    </row>
    <row r="927" spans="1:2" x14ac:dyDescent="0.25">
      <c r="A927" s="144" t="s">
        <v>9426</v>
      </c>
      <c r="B927" s="144" t="s">
        <v>9427</v>
      </c>
    </row>
    <row r="928" spans="1:2" x14ac:dyDescent="0.25">
      <c r="A928" s="144" t="s">
        <v>9428</v>
      </c>
      <c r="B928" s="144" t="s">
        <v>9429</v>
      </c>
    </row>
    <row r="929" spans="1:2" x14ac:dyDescent="0.25">
      <c r="A929" s="144" t="s">
        <v>9430</v>
      </c>
      <c r="B929" s="144" t="s">
        <v>9431</v>
      </c>
    </row>
    <row r="930" spans="1:2" x14ac:dyDescent="0.25">
      <c r="A930" s="144" t="s">
        <v>9432</v>
      </c>
      <c r="B930" s="144" t="s">
        <v>9433</v>
      </c>
    </row>
    <row r="931" spans="1:2" x14ac:dyDescent="0.25">
      <c r="A931" s="144" t="s">
        <v>9434</v>
      </c>
      <c r="B931" s="144" t="s">
        <v>9435</v>
      </c>
    </row>
    <row r="932" spans="1:2" x14ac:dyDescent="0.25">
      <c r="A932" s="144" t="s">
        <v>9436</v>
      </c>
      <c r="B932" s="144" t="s">
        <v>9437</v>
      </c>
    </row>
    <row r="933" spans="1:2" x14ac:dyDescent="0.25">
      <c r="A933" s="144" t="s">
        <v>9438</v>
      </c>
      <c r="B933" s="144" t="s">
        <v>9439</v>
      </c>
    </row>
    <row r="934" spans="1:2" x14ac:dyDescent="0.25">
      <c r="A934" s="144" t="s">
        <v>9440</v>
      </c>
      <c r="B934" s="144" t="s">
        <v>9441</v>
      </c>
    </row>
    <row r="935" spans="1:2" x14ac:dyDescent="0.25">
      <c r="A935" s="144" t="s">
        <v>9442</v>
      </c>
      <c r="B935" s="144" t="s">
        <v>9443</v>
      </c>
    </row>
    <row r="936" spans="1:2" x14ac:dyDescent="0.25">
      <c r="A936" s="144" t="s">
        <v>9444</v>
      </c>
      <c r="B936" s="144" t="s">
        <v>9445</v>
      </c>
    </row>
    <row r="937" spans="1:2" x14ac:dyDescent="0.25">
      <c r="A937" s="144" t="s">
        <v>9446</v>
      </c>
      <c r="B937" s="144" t="s">
        <v>9447</v>
      </c>
    </row>
    <row r="938" spans="1:2" x14ac:dyDescent="0.25">
      <c r="A938" s="144" t="s">
        <v>9448</v>
      </c>
      <c r="B938" s="144" t="s">
        <v>9449</v>
      </c>
    </row>
    <row r="939" spans="1:2" x14ac:dyDescent="0.25">
      <c r="A939" s="144" t="s">
        <v>9450</v>
      </c>
      <c r="B939" s="144" t="s">
        <v>9451</v>
      </c>
    </row>
    <row r="940" spans="1:2" x14ac:dyDescent="0.25">
      <c r="A940" s="144" t="s">
        <v>9452</v>
      </c>
      <c r="B940" s="144" t="s">
        <v>9453</v>
      </c>
    </row>
    <row r="941" spans="1:2" x14ac:dyDescent="0.25">
      <c r="A941" s="144" t="s">
        <v>9454</v>
      </c>
      <c r="B941" s="144" t="s">
        <v>9454</v>
      </c>
    </row>
    <row r="942" spans="1:2" x14ac:dyDescent="0.25">
      <c r="A942" s="144" t="s">
        <v>9455</v>
      </c>
      <c r="B942" s="144" t="s">
        <v>9456</v>
      </c>
    </row>
    <row r="943" spans="1:2" x14ac:dyDescent="0.25">
      <c r="A943" s="144" t="s">
        <v>9457</v>
      </c>
      <c r="B943" s="144" t="s">
        <v>9458</v>
      </c>
    </row>
    <row r="944" spans="1:2" x14ac:dyDescent="0.25">
      <c r="A944" s="144" t="s">
        <v>9459</v>
      </c>
      <c r="B944" s="144" t="s">
        <v>9460</v>
      </c>
    </row>
    <row r="945" spans="1:2" x14ac:dyDescent="0.25">
      <c r="A945" s="144" t="s">
        <v>9461</v>
      </c>
      <c r="B945" s="144" t="s">
        <v>9462</v>
      </c>
    </row>
    <row r="946" spans="1:2" x14ac:dyDescent="0.25">
      <c r="A946" s="144" t="s">
        <v>9463</v>
      </c>
      <c r="B946" s="144" t="s">
        <v>9464</v>
      </c>
    </row>
    <row r="947" spans="1:2" x14ac:dyDescent="0.25">
      <c r="A947" s="144" t="s">
        <v>9465</v>
      </c>
      <c r="B947" s="144" t="s">
        <v>9466</v>
      </c>
    </row>
    <row r="948" spans="1:2" x14ac:dyDescent="0.25">
      <c r="A948" s="144" t="s">
        <v>9467</v>
      </c>
      <c r="B948" s="144" t="s">
        <v>9468</v>
      </c>
    </row>
    <row r="949" spans="1:2" x14ac:dyDescent="0.25">
      <c r="A949" s="144" t="s">
        <v>9469</v>
      </c>
      <c r="B949" s="144" t="s">
        <v>9470</v>
      </c>
    </row>
    <row r="950" spans="1:2" x14ac:dyDescent="0.25">
      <c r="A950" s="144" t="s">
        <v>9471</v>
      </c>
      <c r="B950" s="144" t="s">
        <v>9472</v>
      </c>
    </row>
    <row r="951" spans="1:2" x14ac:dyDescent="0.25">
      <c r="A951" s="144" t="s">
        <v>9473</v>
      </c>
      <c r="B951" s="144" t="s">
        <v>9474</v>
      </c>
    </row>
    <row r="952" spans="1:2" x14ac:dyDescent="0.25">
      <c r="A952" s="144" t="s">
        <v>9475</v>
      </c>
      <c r="B952" s="144" t="s">
        <v>9476</v>
      </c>
    </row>
    <row r="953" spans="1:2" x14ac:dyDescent="0.25">
      <c r="A953" s="144" t="s">
        <v>9477</v>
      </c>
      <c r="B953" s="144" t="s">
        <v>9478</v>
      </c>
    </row>
    <row r="954" spans="1:2" x14ac:dyDescent="0.25">
      <c r="A954" s="144" t="s">
        <v>9479</v>
      </c>
      <c r="B954" s="144" t="s">
        <v>9480</v>
      </c>
    </row>
    <row r="955" spans="1:2" x14ac:dyDescent="0.25">
      <c r="A955" s="144" t="s">
        <v>9481</v>
      </c>
      <c r="B955" s="144" t="s">
        <v>9482</v>
      </c>
    </row>
    <row r="956" spans="1:2" x14ac:dyDescent="0.25">
      <c r="A956" s="144" t="s">
        <v>9483</v>
      </c>
      <c r="B956" s="144" t="s">
        <v>9484</v>
      </c>
    </row>
    <row r="957" spans="1:2" x14ac:dyDescent="0.25">
      <c r="A957" s="144" t="s">
        <v>9485</v>
      </c>
      <c r="B957" s="144" t="s">
        <v>9485</v>
      </c>
    </row>
    <row r="958" spans="1:2" x14ac:dyDescent="0.25">
      <c r="A958" s="144" t="s">
        <v>9486</v>
      </c>
      <c r="B958" s="144" t="s">
        <v>9487</v>
      </c>
    </row>
    <row r="959" spans="1:2" x14ac:dyDescent="0.25">
      <c r="A959" s="144" t="s">
        <v>9488</v>
      </c>
      <c r="B959" s="144" t="s">
        <v>9489</v>
      </c>
    </row>
    <row r="960" spans="1:2" x14ac:dyDescent="0.25">
      <c r="A960" s="144" t="s">
        <v>9490</v>
      </c>
      <c r="B960" s="144" t="s">
        <v>9491</v>
      </c>
    </row>
    <row r="961" spans="1:2" x14ac:dyDescent="0.25">
      <c r="A961" s="144" t="s">
        <v>9492</v>
      </c>
      <c r="B961" s="144" t="s">
        <v>9493</v>
      </c>
    </row>
    <row r="962" spans="1:2" x14ac:dyDescent="0.25">
      <c r="A962" s="144" t="s">
        <v>9494</v>
      </c>
      <c r="B962" s="144" t="s">
        <v>9495</v>
      </c>
    </row>
    <row r="963" spans="1:2" x14ac:dyDescent="0.25">
      <c r="A963" s="144" t="s">
        <v>9496</v>
      </c>
      <c r="B963" s="144" t="s">
        <v>9497</v>
      </c>
    </row>
    <row r="964" spans="1:2" x14ac:dyDescent="0.25">
      <c r="A964" s="144" t="s">
        <v>9498</v>
      </c>
      <c r="B964" s="144" t="s">
        <v>9499</v>
      </c>
    </row>
    <row r="965" spans="1:2" x14ac:dyDescent="0.25">
      <c r="A965" s="144" t="s">
        <v>9500</v>
      </c>
      <c r="B965" s="144" t="s">
        <v>9501</v>
      </c>
    </row>
    <row r="966" spans="1:2" x14ac:dyDescent="0.25">
      <c r="A966" s="144" t="s">
        <v>9502</v>
      </c>
      <c r="B966" s="144" t="s">
        <v>9502</v>
      </c>
    </row>
    <row r="967" spans="1:2" x14ac:dyDescent="0.25">
      <c r="A967" s="144" t="s">
        <v>9503</v>
      </c>
      <c r="B967" s="144" t="s">
        <v>9504</v>
      </c>
    </row>
    <row r="968" spans="1:2" x14ac:dyDescent="0.25">
      <c r="A968" s="144" t="s">
        <v>9505</v>
      </c>
      <c r="B968" s="144" t="s">
        <v>9506</v>
      </c>
    </row>
    <row r="969" spans="1:2" x14ac:dyDescent="0.25">
      <c r="A969" s="144" t="s">
        <v>9507</v>
      </c>
      <c r="B969" s="144" t="s">
        <v>9508</v>
      </c>
    </row>
    <row r="970" spans="1:2" x14ac:dyDescent="0.25">
      <c r="A970" s="144" t="s">
        <v>9509</v>
      </c>
      <c r="B970" s="144" t="s">
        <v>9510</v>
      </c>
    </row>
    <row r="971" spans="1:2" x14ac:dyDescent="0.25">
      <c r="A971" s="144" t="s">
        <v>9511</v>
      </c>
      <c r="B971" s="144" t="s">
        <v>9512</v>
      </c>
    </row>
    <row r="972" spans="1:2" x14ac:dyDescent="0.25">
      <c r="A972" s="144" t="s">
        <v>9513</v>
      </c>
      <c r="B972" s="144" t="s">
        <v>9514</v>
      </c>
    </row>
    <row r="973" spans="1:2" x14ac:dyDescent="0.25">
      <c r="A973" s="144" t="s">
        <v>9515</v>
      </c>
      <c r="B973" s="144" t="s">
        <v>9516</v>
      </c>
    </row>
    <row r="974" spans="1:2" x14ac:dyDescent="0.25">
      <c r="A974" s="144" t="s">
        <v>9517</v>
      </c>
      <c r="B974" s="144" t="s">
        <v>9518</v>
      </c>
    </row>
    <row r="975" spans="1:2" x14ac:dyDescent="0.25">
      <c r="A975" s="144" t="s">
        <v>9519</v>
      </c>
      <c r="B975" s="144" t="s">
        <v>9520</v>
      </c>
    </row>
    <row r="976" spans="1:2" x14ac:dyDescent="0.25">
      <c r="A976" s="144" t="s">
        <v>9521</v>
      </c>
      <c r="B976" s="144" t="s">
        <v>9522</v>
      </c>
    </row>
    <row r="977" spans="1:2" x14ac:dyDescent="0.25">
      <c r="A977" s="144" t="s">
        <v>9523</v>
      </c>
      <c r="B977" s="144" t="s">
        <v>9524</v>
      </c>
    </row>
    <row r="978" spans="1:2" x14ac:dyDescent="0.25">
      <c r="A978" s="144" t="s">
        <v>9525</v>
      </c>
      <c r="B978" s="144" t="s">
        <v>9526</v>
      </c>
    </row>
    <row r="979" spans="1:2" x14ac:dyDescent="0.25">
      <c r="A979" s="144" t="s">
        <v>9527</v>
      </c>
      <c r="B979" s="144" t="s">
        <v>9528</v>
      </c>
    </row>
    <row r="980" spans="1:2" x14ac:dyDescent="0.25">
      <c r="A980" s="144" t="s">
        <v>9529</v>
      </c>
      <c r="B980" s="144" t="s">
        <v>9530</v>
      </c>
    </row>
    <row r="981" spans="1:2" x14ac:dyDescent="0.25">
      <c r="A981" s="144" t="s">
        <v>9531</v>
      </c>
      <c r="B981" s="144" t="s">
        <v>9532</v>
      </c>
    </row>
    <row r="982" spans="1:2" x14ac:dyDescent="0.25">
      <c r="A982" s="144" t="s">
        <v>9533</v>
      </c>
      <c r="B982" s="144" t="s">
        <v>9534</v>
      </c>
    </row>
    <row r="983" spans="1:2" x14ac:dyDescent="0.25">
      <c r="A983" s="144" t="s">
        <v>9535</v>
      </c>
      <c r="B983" s="144" t="s">
        <v>9536</v>
      </c>
    </row>
    <row r="984" spans="1:2" x14ac:dyDescent="0.25">
      <c r="A984" s="144" t="s">
        <v>9537</v>
      </c>
      <c r="B984" s="144" t="s">
        <v>9538</v>
      </c>
    </row>
    <row r="985" spans="1:2" x14ac:dyDescent="0.25">
      <c r="A985" s="144" t="s">
        <v>9539</v>
      </c>
      <c r="B985" s="144" t="s">
        <v>9540</v>
      </c>
    </row>
    <row r="986" spans="1:2" x14ac:dyDescent="0.25">
      <c r="A986" s="144" t="s">
        <v>9541</v>
      </c>
      <c r="B986" s="144" t="s">
        <v>9542</v>
      </c>
    </row>
    <row r="987" spans="1:2" x14ac:dyDescent="0.25">
      <c r="A987" s="144" t="s">
        <v>9543</v>
      </c>
      <c r="B987" s="144" t="s">
        <v>9544</v>
      </c>
    </row>
    <row r="988" spans="1:2" x14ac:dyDescent="0.25">
      <c r="A988" s="144" t="s">
        <v>9545</v>
      </c>
      <c r="B988" s="144" t="s">
        <v>9546</v>
      </c>
    </row>
    <row r="989" spans="1:2" x14ac:dyDescent="0.25">
      <c r="A989" s="144" t="s">
        <v>9547</v>
      </c>
      <c r="B989" s="144" t="s">
        <v>9548</v>
      </c>
    </row>
    <row r="990" spans="1:2" x14ac:dyDescent="0.25">
      <c r="A990" s="144" t="s">
        <v>9549</v>
      </c>
      <c r="B990" s="144" t="s">
        <v>9550</v>
      </c>
    </row>
    <row r="991" spans="1:2" x14ac:dyDescent="0.25">
      <c r="A991" s="144" t="s">
        <v>9551</v>
      </c>
      <c r="B991" s="144" t="s">
        <v>9552</v>
      </c>
    </row>
    <row r="992" spans="1:2" x14ac:dyDescent="0.25">
      <c r="A992" s="144" t="s">
        <v>9553</v>
      </c>
      <c r="B992" s="144" t="s">
        <v>9554</v>
      </c>
    </row>
    <row r="993" spans="1:2" x14ac:dyDescent="0.25">
      <c r="A993" s="144" t="s">
        <v>9555</v>
      </c>
      <c r="B993" s="144" t="s">
        <v>9556</v>
      </c>
    </row>
    <row r="994" spans="1:2" x14ac:dyDescent="0.25">
      <c r="A994" s="144" t="s">
        <v>9557</v>
      </c>
      <c r="B994" s="144" t="s">
        <v>9558</v>
      </c>
    </row>
    <row r="995" spans="1:2" x14ac:dyDescent="0.25">
      <c r="A995" s="144" t="s">
        <v>9559</v>
      </c>
      <c r="B995" s="144" t="s">
        <v>9560</v>
      </c>
    </row>
    <row r="996" spans="1:2" x14ac:dyDescent="0.25">
      <c r="A996" s="144" t="s">
        <v>9561</v>
      </c>
      <c r="B996" s="144" t="s">
        <v>9562</v>
      </c>
    </row>
    <row r="997" spans="1:2" x14ac:dyDescent="0.25">
      <c r="A997" s="144" t="s">
        <v>9563</v>
      </c>
      <c r="B997" s="144" t="s">
        <v>9564</v>
      </c>
    </row>
    <row r="998" spans="1:2" x14ac:dyDescent="0.25">
      <c r="A998" s="144" t="s">
        <v>9565</v>
      </c>
      <c r="B998" s="144" t="s">
        <v>9566</v>
      </c>
    </row>
    <row r="999" spans="1:2" x14ac:dyDescent="0.25">
      <c r="A999" s="144" t="s">
        <v>9567</v>
      </c>
      <c r="B999" s="144" t="s">
        <v>9568</v>
      </c>
    </row>
    <row r="1000" spans="1:2" x14ac:dyDescent="0.25">
      <c r="A1000" s="144" t="s">
        <v>9569</v>
      </c>
      <c r="B1000" s="144" t="s">
        <v>9570</v>
      </c>
    </row>
    <row r="1001" spans="1:2" x14ac:dyDescent="0.25">
      <c r="A1001" s="144" t="s">
        <v>9571</v>
      </c>
      <c r="B1001" s="144" t="s">
        <v>9572</v>
      </c>
    </row>
    <row r="1002" spans="1:2" x14ac:dyDescent="0.25">
      <c r="A1002" s="144" t="s">
        <v>9573</v>
      </c>
      <c r="B1002" s="144" t="s">
        <v>9574</v>
      </c>
    </row>
    <row r="1003" spans="1:2" x14ac:dyDescent="0.25">
      <c r="A1003" s="144" t="s">
        <v>9575</v>
      </c>
      <c r="B1003" s="144" t="s">
        <v>9576</v>
      </c>
    </row>
    <row r="1004" spans="1:2" x14ac:dyDescent="0.25">
      <c r="A1004" s="144" t="s">
        <v>9577</v>
      </c>
      <c r="B1004" s="144" t="s">
        <v>9578</v>
      </c>
    </row>
    <row r="1005" spans="1:2" x14ac:dyDescent="0.25">
      <c r="A1005" s="144" t="s">
        <v>9579</v>
      </c>
      <c r="B1005" s="144" t="s">
        <v>9580</v>
      </c>
    </row>
    <row r="1006" spans="1:2" x14ac:dyDescent="0.25">
      <c r="A1006" s="144" t="s">
        <v>9581</v>
      </c>
      <c r="B1006" s="144" t="s">
        <v>9582</v>
      </c>
    </row>
    <row r="1007" spans="1:2" x14ac:dyDescent="0.25">
      <c r="A1007" s="144" t="s">
        <v>9583</v>
      </c>
      <c r="B1007" s="144" t="s">
        <v>9584</v>
      </c>
    </row>
    <row r="1008" spans="1:2" x14ac:dyDescent="0.25">
      <c r="A1008" s="144" t="s">
        <v>9585</v>
      </c>
      <c r="B1008" s="144" t="s">
        <v>9586</v>
      </c>
    </row>
    <row r="1009" spans="1:2" x14ac:dyDescent="0.25">
      <c r="A1009" s="144" t="s">
        <v>9587</v>
      </c>
      <c r="B1009" s="144" t="s">
        <v>9588</v>
      </c>
    </row>
    <row r="1010" spans="1:2" x14ac:dyDescent="0.25">
      <c r="A1010" s="144" t="s">
        <v>9589</v>
      </c>
      <c r="B1010" s="144" t="s">
        <v>9590</v>
      </c>
    </row>
    <row r="1011" spans="1:2" x14ac:dyDescent="0.25">
      <c r="A1011" s="144" t="s">
        <v>9591</v>
      </c>
      <c r="B1011" s="144" t="s">
        <v>9592</v>
      </c>
    </row>
    <row r="1012" spans="1:2" x14ac:dyDescent="0.25">
      <c r="A1012" s="144" t="s">
        <v>9593</v>
      </c>
      <c r="B1012" s="144" t="s">
        <v>9594</v>
      </c>
    </row>
    <row r="1013" spans="1:2" x14ac:dyDescent="0.25">
      <c r="A1013" s="144" t="s">
        <v>9595</v>
      </c>
      <c r="B1013" s="144" t="s">
        <v>9596</v>
      </c>
    </row>
    <row r="1014" spans="1:2" x14ac:dyDescent="0.25">
      <c r="A1014" s="144" t="s">
        <v>9597</v>
      </c>
      <c r="B1014" s="144" t="s">
        <v>9598</v>
      </c>
    </row>
    <row r="1015" spans="1:2" x14ac:dyDescent="0.25">
      <c r="A1015" s="144" t="s">
        <v>9599</v>
      </c>
      <c r="B1015" s="144" t="s">
        <v>9600</v>
      </c>
    </row>
    <row r="1016" spans="1:2" x14ac:dyDescent="0.25">
      <c r="A1016" s="144" t="s">
        <v>9601</v>
      </c>
      <c r="B1016" s="144" t="s">
        <v>9602</v>
      </c>
    </row>
    <row r="1017" spans="1:2" x14ac:dyDescent="0.25">
      <c r="A1017" s="144" t="s">
        <v>9603</v>
      </c>
      <c r="B1017" s="144" t="s">
        <v>9604</v>
      </c>
    </row>
    <row r="1018" spans="1:2" x14ac:dyDescent="0.25">
      <c r="A1018" s="144" t="s">
        <v>9605</v>
      </c>
      <c r="B1018" s="144" t="s">
        <v>9606</v>
      </c>
    </row>
    <row r="1019" spans="1:2" x14ac:dyDescent="0.25">
      <c r="A1019" s="144" t="s">
        <v>9607</v>
      </c>
      <c r="B1019" s="144" t="s">
        <v>9608</v>
      </c>
    </row>
    <row r="1020" spans="1:2" x14ac:dyDescent="0.25">
      <c r="A1020" s="144" t="s">
        <v>9609</v>
      </c>
      <c r="B1020" s="144" t="s">
        <v>9610</v>
      </c>
    </row>
    <row r="1021" spans="1:2" x14ac:dyDescent="0.25">
      <c r="A1021" s="144" t="s">
        <v>9611</v>
      </c>
      <c r="B1021" s="144" t="s">
        <v>9612</v>
      </c>
    </row>
    <row r="1022" spans="1:2" x14ac:dyDescent="0.25">
      <c r="A1022" s="144" t="s">
        <v>9613</v>
      </c>
      <c r="B1022" s="144" t="s">
        <v>9614</v>
      </c>
    </row>
    <row r="1023" spans="1:2" x14ac:dyDescent="0.25">
      <c r="A1023" s="144" t="s">
        <v>9615</v>
      </c>
      <c r="B1023" s="144" t="s">
        <v>9616</v>
      </c>
    </row>
    <row r="1024" spans="1:2" x14ac:dyDescent="0.25">
      <c r="A1024" s="144" t="s">
        <v>9617</v>
      </c>
      <c r="B1024" s="144" t="s">
        <v>9618</v>
      </c>
    </row>
    <row r="1025" spans="1:2" x14ac:dyDescent="0.25">
      <c r="A1025" s="144" t="s">
        <v>9619</v>
      </c>
      <c r="B1025" s="144" t="s">
        <v>9619</v>
      </c>
    </row>
    <row r="1026" spans="1:2" x14ac:dyDescent="0.25">
      <c r="A1026" s="144" t="s">
        <v>9620</v>
      </c>
      <c r="B1026" s="144" t="s">
        <v>9621</v>
      </c>
    </row>
    <row r="1027" spans="1:2" x14ac:dyDescent="0.25">
      <c r="A1027" s="144" t="s">
        <v>9622</v>
      </c>
      <c r="B1027" s="144" t="s">
        <v>9623</v>
      </c>
    </row>
    <row r="1028" spans="1:2" x14ac:dyDescent="0.25">
      <c r="A1028" s="144" t="s">
        <v>9624</v>
      </c>
      <c r="B1028" s="144" t="s">
        <v>9625</v>
      </c>
    </row>
    <row r="1029" spans="1:2" x14ac:dyDescent="0.25">
      <c r="A1029" s="144" t="s">
        <v>9626</v>
      </c>
      <c r="B1029" s="144" t="s">
        <v>9627</v>
      </c>
    </row>
    <row r="1030" spans="1:2" x14ac:dyDescent="0.25">
      <c r="A1030" s="144" t="s">
        <v>9628</v>
      </c>
      <c r="B1030" s="144" t="s">
        <v>9629</v>
      </c>
    </row>
    <row r="1031" spans="1:2" x14ac:dyDescent="0.25">
      <c r="A1031" s="144" t="s">
        <v>9630</v>
      </c>
      <c r="B1031" s="144" t="s">
        <v>9631</v>
      </c>
    </row>
    <row r="1032" spans="1:2" x14ac:dyDescent="0.25">
      <c r="A1032" s="144" t="s">
        <v>9632</v>
      </c>
      <c r="B1032" s="144" t="s">
        <v>9633</v>
      </c>
    </row>
    <row r="1033" spans="1:2" x14ac:dyDescent="0.25">
      <c r="A1033" s="144" t="s">
        <v>9634</v>
      </c>
      <c r="B1033" s="144" t="s">
        <v>9635</v>
      </c>
    </row>
    <row r="1034" spans="1:2" x14ac:dyDescent="0.25">
      <c r="A1034" s="144" t="s">
        <v>9636</v>
      </c>
      <c r="B1034" s="144" t="s">
        <v>9637</v>
      </c>
    </row>
    <row r="1035" spans="1:2" x14ac:dyDescent="0.25">
      <c r="A1035" s="144" t="s">
        <v>9638</v>
      </c>
      <c r="B1035" s="144" t="s">
        <v>9639</v>
      </c>
    </row>
    <row r="1036" spans="1:2" x14ac:dyDescent="0.25">
      <c r="A1036" s="144" t="s">
        <v>9640</v>
      </c>
      <c r="B1036" s="144" t="s">
        <v>9641</v>
      </c>
    </row>
    <row r="1037" spans="1:2" x14ac:dyDescent="0.25">
      <c r="A1037" s="144" t="s">
        <v>9642</v>
      </c>
      <c r="B1037" s="144" t="s">
        <v>9643</v>
      </c>
    </row>
    <row r="1038" spans="1:2" x14ac:dyDescent="0.25">
      <c r="A1038" s="144" t="s">
        <v>9644</v>
      </c>
      <c r="B1038" s="144" t="s">
        <v>9645</v>
      </c>
    </row>
    <row r="1039" spans="1:2" x14ac:dyDescent="0.25">
      <c r="A1039" s="144" t="s">
        <v>9646</v>
      </c>
      <c r="B1039" s="144" t="s">
        <v>9647</v>
      </c>
    </row>
    <row r="1040" spans="1:2" x14ac:dyDescent="0.25">
      <c r="A1040" s="144" t="s">
        <v>9648</v>
      </c>
      <c r="B1040" s="144" t="s">
        <v>9649</v>
      </c>
    </row>
    <row r="1041" spans="1:2" x14ac:dyDescent="0.25">
      <c r="A1041" s="144" t="s">
        <v>9650</v>
      </c>
      <c r="B1041" s="144" t="s">
        <v>9651</v>
      </c>
    </row>
    <row r="1042" spans="1:2" x14ac:dyDescent="0.25">
      <c r="A1042" s="144" t="s">
        <v>9652</v>
      </c>
      <c r="B1042" s="144" t="s">
        <v>9653</v>
      </c>
    </row>
    <row r="1043" spans="1:2" x14ac:dyDescent="0.25">
      <c r="A1043" s="144" t="s">
        <v>9654</v>
      </c>
      <c r="B1043" s="144" t="s">
        <v>9655</v>
      </c>
    </row>
    <row r="1044" spans="1:2" x14ac:dyDescent="0.25">
      <c r="A1044" s="144" t="s">
        <v>9656</v>
      </c>
      <c r="B1044" s="144" t="s">
        <v>9657</v>
      </c>
    </row>
    <row r="1045" spans="1:2" x14ac:dyDescent="0.25">
      <c r="A1045" s="144" t="s">
        <v>9658</v>
      </c>
      <c r="B1045" s="144" t="s">
        <v>9659</v>
      </c>
    </row>
    <row r="1046" spans="1:2" x14ac:dyDescent="0.25">
      <c r="A1046" s="144" t="s">
        <v>9660</v>
      </c>
      <c r="B1046" s="144" t="s">
        <v>9661</v>
      </c>
    </row>
    <row r="1047" spans="1:2" x14ac:dyDescent="0.25">
      <c r="A1047" s="144" t="s">
        <v>9662</v>
      </c>
      <c r="B1047" s="144" t="s">
        <v>9663</v>
      </c>
    </row>
    <row r="1048" spans="1:2" x14ac:dyDescent="0.25">
      <c r="A1048" s="144" t="s">
        <v>9664</v>
      </c>
      <c r="B1048" s="144" t="s">
        <v>9665</v>
      </c>
    </row>
    <row r="1049" spans="1:2" x14ac:dyDescent="0.25">
      <c r="A1049" s="144" t="s">
        <v>9666</v>
      </c>
      <c r="B1049" s="144" t="s">
        <v>9667</v>
      </c>
    </row>
    <row r="1050" spans="1:2" x14ac:dyDescent="0.25">
      <c r="A1050" s="144" t="s">
        <v>9668</v>
      </c>
      <c r="B1050" s="144" t="s">
        <v>9669</v>
      </c>
    </row>
    <row r="1051" spans="1:2" x14ac:dyDescent="0.25">
      <c r="A1051" s="144" t="s">
        <v>9670</v>
      </c>
      <c r="B1051" s="144" t="s">
        <v>9670</v>
      </c>
    </row>
    <row r="1052" spans="1:2" x14ac:dyDescent="0.25">
      <c r="A1052" s="144" t="s">
        <v>9671</v>
      </c>
      <c r="B1052" s="144" t="s">
        <v>9672</v>
      </c>
    </row>
    <row r="1053" spans="1:2" x14ac:dyDescent="0.25">
      <c r="A1053" s="144" t="s">
        <v>9673</v>
      </c>
      <c r="B1053" s="144" t="s">
        <v>9674</v>
      </c>
    </row>
    <row r="1054" spans="1:2" x14ac:dyDescent="0.25">
      <c r="A1054" s="144" t="s">
        <v>9675</v>
      </c>
      <c r="B1054" s="144" t="s">
        <v>9676</v>
      </c>
    </row>
    <row r="1055" spans="1:2" x14ac:dyDescent="0.25">
      <c r="A1055" s="144" t="s">
        <v>9677</v>
      </c>
      <c r="B1055" s="144" t="s">
        <v>9678</v>
      </c>
    </row>
    <row r="1056" spans="1:2" x14ac:dyDescent="0.25">
      <c r="A1056" s="144" t="s">
        <v>9679</v>
      </c>
      <c r="B1056" s="144" t="s">
        <v>9680</v>
      </c>
    </row>
    <row r="1057" spans="1:2" x14ac:dyDescent="0.25">
      <c r="A1057" s="144" t="s">
        <v>9681</v>
      </c>
      <c r="B1057" s="144" t="s">
        <v>9682</v>
      </c>
    </row>
    <row r="1058" spans="1:2" x14ac:dyDescent="0.25">
      <c r="A1058" s="144" t="s">
        <v>9683</v>
      </c>
      <c r="B1058" s="144" t="s">
        <v>9684</v>
      </c>
    </row>
    <row r="1059" spans="1:2" x14ac:dyDescent="0.25">
      <c r="A1059" s="144" t="s">
        <v>9685</v>
      </c>
      <c r="B1059" s="144" t="s">
        <v>9686</v>
      </c>
    </row>
    <row r="1060" spans="1:2" x14ac:dyDescent="0.25">
      <c r="A1060" s="144" t="s">
        <v>9687</v>
      </c>
      <c r="B1060" s="144" t="s">
        <v>9688</v>
      </c>
    </row>
    <row r="1061" spans="1:2" x14ac:dyDescent="0.25">
      <c r="A1061" s="144" t="s">
        <v>9689</v>
      </c>
      <c r="B1061" s="144" t="s">
        <v>9690</v>
      </c>
    </row>
    <row r="1062" spans="1:2" x14ac:dyDescent="0.25">
      <c r="A1062" s="144" t="s">
        <v>9691</v>
      </c>
      <c r="B1062" s="144" t="s">
        <v>9692</v>
      </c>
    </row>
    <row r="1063" spans="1:2" x14ac:dyDescent="0.25">
      <c r="A1063" s="144" t="s">
        <v>9693</v>
      </c>
      <c r="B1063" s="144" t="s">
        <v>9694</v>
      </c>
    </row>
    <row r="1064" spans="1:2" x14ac:dyDescent="0.25">
      <c r="A1064" s="144" t="s">
        <v>9695</v>
      </c>
      <c r="B1064" s="144" t="s">
        <v>9696</v>
      </c>
    </row>
    <row r="1065" spans="1:2" x14ac:dyDescent="0.25">
      <c r="A1065" s="144" t="s">
        <v>9697</v>
      </c>
      <c r="B1065" s="144" t="s">
        <v>9698</v>
      </c>
    </row>
    <row r="1066" spans="1:2" x14ac:dyDescent="0.25">
      <c r="A1066" s="144" t="s">
        <v>9699</v>
      </c>
      <c r="B1066" s="144" t="s">
        <v>9700</v>
      </c>
    </row>
    <row r="1067" spans="1:2" x14ac:dyDescent="0.25">
      <c r="A1067" s="144" t="s">
        <v>9701</v>
      </c>
      <c r="B1067" s="144" t="s">
        <v>9702</v>
      </c>
    </row>
    <row r="1068" spans="1:2" x14ac:dyDescent="0.25">
      <c r="A1068" s="144" t="s">
        <v>9703</v>
      </c>
      <c r="B1068" s="144" t="s">
        <v>9704</v>
      </c>
    </row>
    <row r="1069" spans="1:2" x14ac:dyDescent="0.25">
      <c r="A1069" s="144" t="s">
        <v>9705</v>
      </c>
      <c r="B1069" s="144" t="s">
        <v>9706</v>
      </c>
    </row>
    <row r="1070" spans="1:2" x14ac:dyDescent="0.25">
      <c r="A1070" s="144" t="s">
        <v>9707</v>
      </c>
      <c r="B1070" s="144" t="s">
        <v>9708</v>
      </c>
    </row>
    <row r="1071" spans="1:2" x14ac:dyDescent="0.25">
      <c r="A1071" s="144" t="s">
        <v>9709</v>
      </c>
      <c r="B1071" s="144" t="s">
        <v>9710</v>
      </c>
    </row>
    <row r="1072" spans="1:2" x14ac:dyDescent="0.25">
      <c r="A1072" s="144" t="s">
        <v>9711</v>
      </c>
      <c r="B1072" s="144" t="s">
        <v>9712</v>
      </c>
    </row>
    <row r="1073" spans="1:2" x14ac:dyDescent="0.25">
      <c r="A1073" s="144" t="s">
        <v>9713</v>
      </c>
      <c r="B1073" s="144" t="s">
        <v>9714</v>
      </c>
    </row>
    <row r="1074" spans="1:2" x14ac:dyDescent="0.25">
      <c r="A1074" s="144" t="s">
        <v>9715</v>
      </c>
      <c r="B1074" s="144" t="s">
        <v>9716</v>
      </c>
    </row>
    <row r="1075" spans="1:2" x14ac:dyDescent="0.25">
      <c r="A1075" s="144" t="s">
        <v>9717</v>
      </c>
      <c r="B1075" s="144" t="s">
        <v>9718</v>
      </c>
    </row>
    <row r="1076" spans="1:2" x14ac:dyDescent="0.25">
      <c r="A1076" s="144" t="s">
        <v>9719</v>
      </c>
      <c r="B1076" s="144" t="s">
        <v>9720</v>
      </c>
    </row>
    <row r="1077" spans="1:2" x14ac:dyDescent="0.25">
      <c r="A1077" s="144" t="s">
        <v>9721</v>
      </c>
      <c r="B1077" s="144" t="s">
        <v>9722</v>
      </c>
    </row>
    <row r="1078" spans="1:2" x14ac:dyDescent="0.25">
      <c r="A1078" s="144" t="s">
        <v>9723</v>
      </c>
      <c r="B1078" s="144" t="s">
        <v>9724</v>
      </c>
    </row>
    <row r="1079" spans="1:2" x14ac:dyDescent="0.25">
      <c r="A1079" s="144" t="s">
        <v>9725</v>
      </c>
      <c r="B1079" s="144" t="s">
        <v>9726</v>
      </c>
    </row>
    <row r="1080" spans="1:2" x14ac:dyDescent="0.25">
      <c r="A1080" s="144" t="s">
        <v>9727</v>
      </c>
      <c r="B1080" s="144" t="s">
        <v>9728</v>
      </c>
    </row>
    <row r="1081" spans="1:2" x14ac:dyDescent="0.25">
      <c r="A1081" s="144" t="s">
        <v>9729</v>
      </c>
      <c r="B1081" s="144" t="s">
        <v>9730</v>
      </c>
    </row>
    <row r="1082" spans="1:2" x14ac:dyDescent="0.25">
      <c r="A1082" s="144" t="s">
        <v>9731</v>
      </c>
      <c r="B1082" s="144" t="s">
        <v>9732</v>
      </c>
    </row>
    <row r="1083" spans="1:2" x14ac:dyDescent="0.25">
      <c r="A1083" s="144" t="s">
        <v>9733</v>
      </c>
      <c r="B1083" s="144" t="s">
        <v>9734</v>
      </c>
    </row>
    <row r="1084" spans="1:2" x14ac:dyDescent="0.25">
      <c r="A1084" s="144" t="s">
        <v>9735</v>
      </c>
      <c r="B1084" s="144" t="s">
        <v>9736</v>
      </c>
    </row>
    <row r="1085" spans="1:2" x14ac:dyDescent="0.25">
      <c r="A1085" s="144" t="s">
        <v>9737</v>
      </c>
      <c r="B1085" s="144" t="s">
        <v>9738</v>
      </c>
    </row>
    <row r="1086" spans="1:2" x14ac:dyDescent="0.25">
      <c r="A1086" s="144" t="s">
        <v>9739</v>
      </c>
      <c r="B1086" s="144" t="s">
        <v>9740</v>
      </c>
    </row>
    <row r="1087" spans="1:2" x14ac:dyDescent="0.25">
      <c r="A1087" s="144" t="s">
        <v>9741</v>
      </c>
      <c r="B1087" s="144" t="s">
        <v>9742</v>
      </c>
    </row>
    <row r="1088" spans="1:2" x14ac:dyDescent="0.25">
      <c r="A1088" s="144" t="s">
        <v>9743</v>
      </c>
      <c r="B1088" s="144" t="s">
        <v>9744</v>
      </c>
    </row>
    <row r="1089" spans="1:2" x14ac:dyDescent="0.25">
      <c r="A1089" s="144" t="s">
        <v>9745</v>
      </c>
      <c r="B1089" s="144" t="s">
        <v>9746</v>
      </c>
    </row>
    <row r="1090" spans="1:2" x14ac:dyDescent="0.25">
      <c r="A1090" s="144" t="s">
        <v>9747</v>
      </c>
      <c r="B1090" s="144" t="s">
        <v>9748</v>
      </c>
    </row>
    <row r="1091" spans="1:2" x14ac:dyDescent="0.25">
      <c r="A1091" s="144" t="s">
        <v>9749</v>
      </c>
      <c r="B1091" s="144" t="s">
        <v>9750</v>
      </c>
    </row>
    <row r="1092" spans="1:2" x14ac:dyDescent="0.25">
      <c r="A1092" s="144" t="s">
        <v>9751</v>
      </c>
      <c r="B1092" s="144" t="s">
        <v>9752</v>
      </c>
    </row>
    <row r="1093" spans="1:2" x14ac:dyDescent="0.25">
      <c r="A1093" s="144" t="s">
        <v>9753</v>
      </c>
      <c r="B1093" s="144" t="s">
        <v>9754</v>
      </c>
    </row>
    <row r="1094" spans="1:2" x14ac:dyDescent="0.25">
      <c r="A1094" s="144" t="s">
        <v>9755</v>
      </c>
      <c r="B1094" s="144" t="s">
        <v>9756</v>
      </c>
    </row>
    <row r="1095" spans="1:2" x14ac:dyDescent="0.25">
      <c r="A1095" s="144" t="s">
        <v>9757</v>
      </c>
      <c r="B1095" s="144" t="s">
        <v>9758</v>
      </c>
    </row>
    <row r="1096" spans="1:2" x14ac:dyDescent="0.25">
      <c r="A1096" s="144" t="s">
        <v>9759</v>
      </c>
      <c r="B1096" s="144" t="s">
        <v>9760</v>
      </c>
    </row>
    <row r="1097" spans="1:2" x14ac:dyDescent="0.25">
      <c r="A1097" s="144" t="s">
        <v>9761</v>
      </c>
      <c r="B1097" s="144" t="s">
        <v>9762</v>
      </c>
    </row>
    <row r="1098" spans="1:2" x14ac:dyDescent="0.25">
      <c r="A1098" s="144" t="s">
        <v>9763</v>
      </c>
      <c r="B1098" s="144" t="s">
        <v>9764</v>
      </c>
    </row>
    <row r="1099" spans="1:2" x14ac:dyDescent="0.25">
      <c r="A1099" s="144" t="s">
        <v>9765</v>
      </c>
      <c r="B1099" s="144" t="s">
        <v>9766</v>
      </c>
    </row>
    <row r="1100" spans="1:2" x14ac:dyDescent="0.25">
      <c r="A1100" s="144" t="s">
        <v>9767</v>
      </c>
      <c r="B1100" s="144" t="s">
        <v>9768</v>
      </c>
    </row>
    <row r="1101" spans="1:2" x14ac:dyDescent="0.25">
      <c r="A1101" s="144" t="s">
        <v>9769</v>
      </c>
      <c r="B1101" s="144" t="s">
        <v>9770</v>
      </c>
    </row>
    <row r="1102" spans="1:2" x14ac:dyDescent="0.25">
      <c r="A1102" s="144" t="s">
        <v>9771</v>
      </c>
      <c r="B1102" s="144" t="s">
        <v>9772</v>
      </c>
    </row>
    <row r="1103" spans="1:2" x14ac:dyDescent="0.25">
      <c r="A1103" s="144" t="s">
        <v>9773</v>
      </c>
      <c r="B1103" s="144" t="s">
        <v>9774</v>
      </c>
    </row>
    <row r="1104" spans="1:2" x14ac:dyDescent="0.25">
      <c r="A1104" s="144" t="s">
        <v>9775</v>
      </c>
      <c r="B1104" s="144" t="s">
        <v>9776</v>
      </c>
    </row>
    <row r="1105" spans="1:2" x14ac:dyDescent="0.25">
      <c r="A1105" s="144" t="s">
        <v>9777</v>
      </c>
      <c r="B1105" s="144" t="s">
        <v>9778</v>
      </c>
    </row>
    <row r="1106" spans="1:2" x14ac:dyDescent="0.25">
      <c r="A1106" s="144" t="s">
        <v>9779</v>
      </c>
      <c r="B1106" s="144" t="s">
        <v>9780</v>
      </c>
    </row>
    <row r="1107" spans="1:2" x14ac:dyDescent="0.25">
      <c r="A1107" s="144" t="s">
        <v>9781</v>
      </c>
      <c r="B1107" s="144" t="s">
        <v>9782</v>
      </c>
    </row>
    <row r="1108" spans="1:2" x14ac:dyDescent="0.25">
      <c r="A1108" s="144" t="s">
        <v>9783</v>
      </c>
      <c r="B1108" s="144" t="s">
        <v>9784</v>
      </c>
    </row>
    <row r="1109" spans="1:2" x14ac:dyDescent="0.25">
      <c r="A1109" s="144" t="s">
        <v>9785</v>
      </c>
      <c r="B1109" s="144" t="s">
        <v>9786</v>
      </c>
    </row>
    <row r="1110" spans="1:2" x14ac:dyDescent="0.25">
      <c r="A1110" s="144" t="s">
        <v>9787</v>
      </c>
      <c r="B1110" s="144" t="s">
        <v>9788</v>
      </c>
    </row>
    <row r="1111" spans="1:2" x14ac:dyDescent="0.25">
      <c r="A1111" s="144" t="s">
        <v>9789</v>
      </c>
      <c r="B1111" s="144" t="s">
        <v>9790</v>
      </c>
    </row>
    <row r="1112" spans="1:2" x14ac:dyDescent="0.25">
      <c r="A1112" s="144" t="s">
        <v>9791</v>
      </c>
      <c r="B1112" s="144" t="s">
        <v>9792</v>
      </c>
    </row>
    <row r="1113" spans="1:2" x14ac:dyDescent="0.25">
      <c r="A1113" s="144" t="s">
        <v>9793</v>
      </c>
      <c r="B1113" s="144" t="s">
        <v>9794</v>
      </c>
    </row>
    <row r="1114" spans="1:2" x14ac:dyDescent="0.25">
      <c r="A1114" s="144" t="s">
        <v>9795</v>
      </c>
      <c r="B1114" s="144" t="s">
        <v>9796</v>
      </c>
    </row>
    <row r="1115" spans="1:2" x14ac:dyDescent="0.25">
      <c r="A1115" s="144" t="s">
        <v>9797</v>
      </c>
      <c r="B1115" s="144" t="s">
        <v>9798</v>
      </c>
    </row>
    <row r="1116" spans="1:2" x14ac:dyDescent="0.25">
      <c r="A1116" s="144" t="s">
        <v>9799</v>
      </c>
      <c r="B1116" s="144" t="s">
        <v>9800</v>
      </c>
    </row>
    <row r="1117" spans="1:2" x14ac:dyDescent="0.25">
      <c r="A1117" s="144" t="s">
        <v>9801</v>
      </c>
      <c r="B1117" s="144" t="s">
        <v>9802</v>
      </c>
    </row>
    <row r="1118" spans="1:2" x14ac:dyDescent="0.25">
      <c r="A1118" s="144" t="s">
        <v>9803</v>
      </c>
      <c r="B1118" s="144" t="s">
        <v>9804</v>
      </c>
    </row>
    <row r="1119" spans="1:2" x14ac:dyDescent="0.25">
      <c r="A1119" s="144" t="s">
        <v>9805</v>
      </c>
      <c r="B1119" s="144" t="s">
        <v>9806</v>
      </c>
    </row>
    <row r="1120" spans="1:2" x14ac:dyDescent="0.25">
      <c r="A1120" s="144" t="s">
        <v>9807</v>
      </c>
      <c r="B1120" s="144" t="s">
        <v>9808</v>
      </c>
    </row>
    <row r="1121" spans="1:2" x14ac:dyDescent="0.25">
      <c r="A1121" s="144" t="s">
        <v>9809</v>
      </c>
      <c r="B1121" s="144" t="s">
        <v>9810</v>
      </c>
    </row>
    <row r="1122" spans="1:2" x14ac:dyDescent="0.25">
      <c r="A1122" s="144" t="s">
        <v>9811</v>
      </c>
      <c r="B1122" s="144" t="s">
        <v>9812</v>
      </c>
    </row>
    <row r="1123" spans="1:2" x14ac:dyDescent="0.25">
      <c r="A1123" s="144" t="s">
        <v>9813</v>
      </c>
      <c r="B1123" s="144" t="s">
        <v>9814</v>
      </c>
    </row>
    <row r="1124" spans="1:2" x14ac:dyDescent="0.25">
      <c r="A1124" s="144" t="s">
        <v>9815</v>
      </c>
      <c r="B1124" s="144" t="s">
        <v>9816</v>
      </c>
    </row>
    <row r="1125" spans="1:2" x14ac:dyDescent="0.25">
      <c r="A1125" s="144" t="s">
        <v>9817</v>
      </c>
      <c r="B1125" s="144" t="s">
        <v>9818</v>
      </c>
    </row>
    <row r="1126" spans="1:2" x14ac:dyDescent="0.25">
      <c r="A1126" s="144" t="s">
        <v>9819</v>
      </c>
      <c r="B1126" s="144" t="s">
        <v>9820</v>
      </c>
    </row>
    <row r="1127" spans="1:2" x14ac:dyDescent="0.25">
      <c r="A1127" s="144" t="s">
        <v>9821</v>
      </c>
      <c r="B1127" s="144" t="s">
        <v>9822</v>
      </c>
    </row>
    <row r="1128" spans="1:2" x14ac:dyDescent="0.25">
      <c r="A1128" s="144" t="s">
        <v>9823</v>
      </c>
      <c r="B1128" s="144" t="s">
        <v>9823</v>
      </c>
    </row>
    <row r="1129" spans="1:2" x14ac:dyDescent="0.25">
      <c r="A1129" s="144" t="s">
        <v>9824</v>
      </c>
      <c r="B1129" s="144" t="s">
        <v>9824</v>
      </c>
    </row>
    <row r="1130" spans="1:2" x14ac:dyDescent="0.25">
      <c r="A1130" s="144" t="s">
        <v>9825</v>
      </c>
      <c r="B1130" s="144" t="s">
        <v>9826</v>
      </c>
    </row>
    <row r="1131" spans="1:2" x14ac:dyDescent="0.25">
      <c r="A1131" s="144" t="s">
        <v>9827</v>
      </c>
      <c r="B1131" s="144" t="s">
        <v>9828</v>
      </c>
    </row>
    <row r="1132" spans="1:2" x14ac:dyDescent="0.25">
      <c r="A1132" s="144" t="s">
        <v>9829</v>
      </c>
      <c r="B1132" s="144" t="s">
        <v>9830</v>
      </c>
    </row>
    <row r="1133" spans="1:2" x14ac:dyDescent="0.25">
      <c r="A1133" s="144" t="s">
        <v>9831</v>
      </c>
      <c r="B1133" s="144" t="s">
        <v>9832</v>
      </c>
    </row>
    <row r="1134" spans="1:2" x14ac:dyDescent="0.25">
      <c r="A1134" s="144" t="s">
        <v>9833</v>
      </c>
      <c r="B1134" s="144" t="s">
        <v>9834</v>
      </c>
    </row>
    <row r="1135" spans="1:2" x14ac:dyDescent="0.25">
      <c r="A1135" s="144" t="s">
        <v>9835</v>
      </c>
      <c r="B1135" s="144" t="s">
        <v>9836</v>
      </c>
    </row>
    <row r="1136" spans="1:2" x14ac:dyDescent="0.25">
      <c r="A1136" s="144" t="s">
        <v>9837</v>
      </c>
      <c r="B1136" s="144" t="s">
        <v>9838</v>
      </c>
    </row>
    <row r="1137" spans="1:2" x14ac:dyDescent="0.25">
      <c r="A1137" s="144" t="s">
        <v>9839</v>
      </c>
      <c r="B1137" s="144" t="s">
        <v>9840</v>
      </c>
    </row>
    <row r="1138" spans="1:2" x14ac:dyDescent="0.25">
      <c r="A1138" s="144" t="s">
        <v>9841</v>
      </c>
      <c r="B1138" s="144" t="s">
        <v>9842</v>
      </c>
    </row>
    <row r="1139" spans="1:2" x14ac:dyDescent="0.25">
      <c r="A1139" s="144" t="s">
        <v>9843</v>
      </c>
      <c r="B1139" s="144" t="s">
        <v>9844</v>
      </c>
    </row>
    <row r="1140" spans="1:2" x14ac:dyDescent="0.25">
      <c r="A1140" s="144" t="s">
        <v>9845</v>
      </c>
      <c r="B1140" s="144" t="s">
        <v>9846</v>
      </c>
    </row>
    <row r="1141" spans="1:2" x14ac:dyDescent="0.25">
      <c r="A1141" s="144" t="s">
        <v>9847</v>
      </c>
      <c r="B1141" s="144" t="s">
        <v>9848</v>
      </c>
    </row>
    <row r="1142" spans="1:2" x14ac:dyDescent="0.25">
      <c r="A1142" s="144" t="s">
        <v>9849</v>
      </c>
      <c r="B1142" s="144" t="s">
        <v>9850</v>
      </c>
    </row>
    <row r="1143" spans="1:2" x14ac:dyDescent="0.25">
      <c r="A1143" s="144" t="s">
        <v>9851</v>
      </c>
      <c r="B1143" s="144" t="s">
        <v>9852</v>
      </c>
    </row>
    <row r="1144" spans="1:2" x14ac:dyDescent="0.25">
      <c r="A1144" s="144" t="s">
        <v>9853</v>
      </c>
      <c r="B1144" s="144" t="s">
        <v>9854</v>
      </c>
    </row>
    <row r="1145" spans="1:2" x14ac:dyDescent="0.25">
      <c r="A1145" s="144" t="s">
        <v>9855</v>
      </c>
      <c r="B1145" s="144" t="s">
        <v>9856</v>
      </c>
    </row>
    <row r="1146" spans="1:2" x14ac:dyDescent="0.25">
      <c r="A1146" s="144" t="s">
        <v>9857</v>
      </c>
      <c r="B1146" s="144" t="s">
        <v>9858</v>
      </c>
    </row>
    <row r="1147" spans="1:2" x14ac:dyDescent="0.25">
      <c r="A1147" s="144" t="s">
        <v>9859</v>
      </c>
      <c r="B1147" s="144" t="s">
        <v>9860</v>
      </c>
    </row>
    <row r="1148" spans="1:2" x14ac:dyDescent="0.25">
      <c r="A1148" s="144" t="s">
        <v>9861</v>
      </c>
      <c r="B1148" s="144" t="s">
        <v>9862</v>
      </c>
    </row>
    <row r="1149" spans="1:2" x14ac:dyDescent="0.25">
      <c r="A1149" s="144" t="s">
        <v>9863</v>
      </c>
      <c r="B1149" s="144" t="s">
        <v>9864</v>
      </c>
    </row>
    <row r="1150" spans="1:2" x14ac:dyDescent="0.25">
      <c r="A1150" s="144" t="s">
        <v>9865</v>
      </c>
      <c r="B1150" s="144" t="s">
        <v>9866</v>
      </c>
    </row>
    <row r="1151" spans="1:2" x14ac:dyDescent="0.25">
      <c r="A1151" s="144" t="s">
        <v>9867</v>
      </c>
      <c r="B1151" s="144" t="s">
        <v>9868</v>
      </c>
    </row>
    <row r="1152" spans="1:2" x14ac:dyDescent="0.25">
      <c r="A1152" s="144" t="s">
        <v>9869</v>
      </c>
      <c r="B1152" s="144" t="s">
        <v>9870</v>
      </c>
    </row>
    <row r="1153" spans="1:2" x14ac:dyDescent="0.25">
      <c r="A1153" s="144" t="s">
        <v>3104</v>
      </c>
      <c r="B1153" s="144" t="s">
        <v>9871</v>
      </c>
    </row>
    <row r="1154" spans="1:2" x14ac:dyDescent="0.25">
      <c r="A1154" s="144" t="s">
        <v>3112</v>
      </c>
      <c r="B1154" s="144" t="s">
        <v>9872</v>
      </c>
    </row>
    <row r="1155" spans="1:2" x14ac:dyDescent="0.25">
      <c r="A1155" s="144" t="s">
        <v>3116</v>
      </c>
      <c r="B1155" s="144" t="s">
        <v>9873</v>
      </c>
    </row>
    <row r="1156" spans="1:2" x14ac:dyDescent="0.25">
      <c r="A1156" s="144" t="s">
        <v>3141</v>
      </c>
      <c r="B1156" s="144" t="s">
        <v>9874</v>
      </c>
    </row>
    <row r="1157" spans="1:2" x14ac:dyDescent="0.25">
      <c r="A1157" s="144" t="s">
        <v>3145</v>
      </c>
      <c r="B1157" s="144" t="s">
        <v>9875</v>
      </c>
    </row>
    <row r="1158" spans="1:2" x14ac:dyDescent="0.25">
      <c r="A1158" s="144" t="s">
        <v>3181</v>
      </c>
      <c r="B1158" s="144" t="s">
        <v>9876</v>
      </c>
    </row>
    <row r="1159" spans="1:2" x14ac:dyDescent="0.25">
      <c r="A1159" s="144" t="s">
        <v>3189</v>
      </c>
      <c r="B1159" s="144" t="s">
        <v>9877</v>
      </c>
    </row>
    <row r="1160" spans="1:2" x14ac:dyDescent="0.25">
      <c r="A1160" s="144" t="s">
        <v>3206</v>
      </c>
      <c r="B1160" s="144" t="s">
        <v>9878</v>
      </c>
    </row>
    <row r="1161" spans="1:2" x14ac:dyDescent="0.25">
      <c r="A1161" s="144" t="s">
        <v>3230</v>
      </c>
      <c r="B1161" s="144" t="s">
        <v>9879</v>
      </c>
    </row>
    <row r="1162" spans="1:2" x14ac:dyDescent="0.25">
      <c r="A1162" s="144" t="s">
        <v>3096</v>
      </c>
      <c r="B1162" s="144" t="s">
        <v>9880</v>
      </c>
    </row>
    <row r="1163" spans="1:2" x14ac:dyDescent="0.25">
      <c r="A1163" s="144" t="s">
        <v>3100</v>
      </c>
      <c r="B1163" s="144" t="s">
        <v>9881</v>
      </c>
    </row>
    <row r="1164" spans="1:2" x14ac:dyDescent="0.25">
      <c r="A1164" s="144" t="s">
        <v>3108</v>
      </c>
      <c r="B1164" s="144" t="s">
        <v>9882</v>
      </c>
    </row>
    <row r="1165" spans="1:2" x14ac:dyDescent="0.25">
      <c r="A1165" s="144" t="s">
        <v>3124</v>
      </c>
      <c r="B1165" s="144" t="s">
        <v>9883</v>
      </c>
    </row>
    <row r="1166" spans="1:2" x14ac:dyDescent="0.25">
      <c r="A1166" s="144" t="s">
        <v>3137</v>
      </c>
      <c r="B1166" s="144" t="s">
        <v>9884</v>
      </c>
    </row>
    <row r="1167" spans="1:2" x14ac:dyDescent="0.25">
      <c r="A1167" s="144" t="s">
        <v>3161</v>
      </c>
      <c r="B1167" s="144" t="s">
        <v>9885</v>
      </c>
    </row>
    <row r="1168" spans="1:2" x14ac:dyDescent="0.25">
      <c r="A1168" s="144" t="s">
        <v>3173</v>
      </c>
      <c r="B1168" s="144" t="s">
        <v>9886</v>
      </c>
    </row>
    <row r="1169" spans="1:2" x14ac:dyDescent="0.25">
      <c r="A1169" s="144" t="s">
        <v>3214</v>
      </c>
      <c r="B1169" s="144" t="s">
        <v>9887</v>
      </c>
    </row>
    <row r="1170" spans="1:2" x14ac:dyDescent="0.25">
      <c r="A1170" s="144" t="s">
        <v>7788</v>
      </c>
      <c r="B1170" s="144" t="s">
        <v>7788</v>
      </c>
    </row>
    <row r="1171" spans="1:2" x14ac:dyDescent="0.25">
      <c r="A1171" s="144" t="s">
        <v>3254</v>
      </c>
      <c r="B1171" s="144" t="s">
        <v>9888</v>
      </c>
    </row>
    <row r="1172" spans="1:2" x14ac:dyDescent="0.25">
      <c r="A1172" s="144" t="s">
        <v>732</v>
      </c>
      <c r="B1172" s="144" t="s">
        <v>9889</v>
      </c>
    </row>
    <row r="1173" spans="1:2" x14ac:dyDescent="0.25">
      <c r="A1173" s="144" t="s">
        <v>3128</v>
      </c>
      <c r="B1173" s="144" t="s">
        <v>9890</v>
      </c>
    </row>
    <row r="1174" spans="1:2" x14ac:dyDescent="0.25">
      <c r="A1174" s="144" t="s">
        <v>3149</v>
      </c>
      <c r="B1174" s="144" t="s">
        <v>9891</v>
      </c>
    </row>
    <row r="1175" spans="1:2" x14ac:dyDescent="0.25">
      <c r="A1175" s="144" t="s">
        <v>3153</v>
      </c>
      <c r="B1175" s="144" t="s">
        <v>9892</v>
      </c>
    </row>
    <row r="1176" spans="1:2" x14ac:dyDescent="0.25">
      <c r="A1176" s="144" t="s">
        <v>3157</v>
      </c>
      <c r="B1176" s="144" t="s">
        <v>9893</v>
      </c>
    </row>
    <row r="1177" spans="1:2" x14ac:dyDescent="0.25">
      <c r="A1177" s="144" t="s">
        <v>3177</v>
      </c>
      <c r="B1177" s="144" t="s">
        <v>9894</v>
      </c>
    </row>
    <row r="1178" spans="1:2" x14ac:dyDescent="0.25">
      <c r="A1178" s="144" t="s">
        <v>3193</v>
      </c>
      <c r="B1178" s="144" t="s">
        <v>9895</v>
      </c>
    </row>
    <row r="1179" spans="1:2" x14ac:dyDescent="0.25">
      <c r="A1179" s="144" t="s">
        <v>3197</v>
      </c>
      <c r="B1179" s="144" t="s">
        <v>9896</v>
      </c>
    </row>
    <row r="1180" spans="1:2" x14ac:dyDescent="0.25">
      <c r="A1180" s="144" t="s">
        <v>3120</v>
      </c>
      <c r="B1180" s="144" t="s">
        <v>9897</v>
      </c>
    </row>
    <row r="1181" spans="1:2" x14ac:dyDescent="0.25">
      <c r="A1181" s="144" t="s">
        <v>3076</v>
      </c>
      <c r="B1181" s="144" t="s">
        <v>9898</v>
      </c>
    </row>
    <row r="1182" spans="1:2" x14ac:dyDescent="0.25">
      <c r="A1182" s="144" t="s">
        <v>3084</v>
      </c>
      <c r="B1182" s="144" t="s">
        <v>9899</v>
      </c>
    </row>
    <row r="1183" spans="1:2" x14ac:dyDescent="0.25">
      <c r="A1183" s="144" t="s">
        <v>3092</v>
      </c>
      <c r="B1183" s="144" t="s">
        <v>9900</v>
      </c>
    </row>
    <row r="1184" spans="1:2" x14ac:dyDescent="0.25">
      <c r="A1184" s="144" t="s">
        <v>3169</v>
      </c>
      <c r="B1184" s="144" t="s">
        <v>9901</v>
      </c>
    </row>
    <row r="1185" spans="1:2" x14ac:dyDescent="0.25">
      <c r="A1185" s="144" t="s">
        <v>3202</v>
      </c>
      <c r="B1185" s="144" t="s">
        <v>9902</v>
      </c>
    </row>
    <row r="1186" spans="1:2" x14ac:dyDescent="0.25">
      <c r="A1186" s="144" t="s">
        <v>3132</v>
      </c>
      <c r="B1186" s="144" t="s">
        <v>9903</v>
      </c>
    </row>
    <row r="1187" spans="1:2" x14ac:dyDescent="0.25">
      <c r="A1187" s="144" t="s">
        <v>3165</v>
      </c>
      <c r="B1187" s="144" t="s">
        <v>9904</v>
      </c>
    </row>
    <row r="1188" spans="1:2" x14ac:dyDescent="0.25">
      <c r="A1188" s="144" t="s">
        <v>3210</v>
      </c>
      <c r="B1188" s="144" t="s">
        <v>9905</v>
      </c>
    </row>
    <row r="1189" spans="1:2" x14ac:dyDescent="0.25">
      <c r="A1189" s="144" t="s">
        <v>3070</v>
      </c>
      <c r="B1189" s="144" t="s">
        <v>9906</v>
      </c>
    </row>
    <row r="1190" spans="1:2" x14ac:dyDescent="0.25">
      <c r="A1190" s="144" t="s">
        <v>3080</v>
      </c>
      <c r="B1190" s="144" t="s">
        <v>9907</v>
      </c>
    </row>
    <row r="1191" spans="1:2" x14ac:dyDescent="0.25">
      <c r="A1191" s="144" t="s">
        <v>3088</v>
      </c>
      <c r="B1191" s="144" t="s">
        <v>9908</v>
      </c>
    </row>
    <row r="1192" spans="1:2" x14ac:dyDescent="0.25">
      <c r="A1192" s="144" t="s">
        <v>3185</v>
      </c>
      <c r="B1192" s="144" t="s">
        <v>9909</v>
      </c>
    </row>
    <row r="1193" spans="1:2" x14ac:dyDescent="0.25">
      <c r="A1193" s="144" t="s">
        <v>3034</v>
      </c>
      <c r="B1193" s="144" t="s">
        <v>9910</v>
      </c>
    </row>
    <row r="1194" spans="1:2" x14ac:dyDescent="0.25">
      <c r="A1194" s="144" t="s">
        <v>730</v>
      </c>
      <c r="B1194" s="144" t="s">
        <v>9911</v>
      </c>
    </row>
    <row r="1195" spans="1:2" x14ac:dyDescent="0.25">
      <c r="A1195" s="144" t="s">
        <v>3041</v>
      </c>
      <c r="B1195" s="144" t="s">
        <v>9912</v>
      </c>
    </row>
    <row r="1196" spans="1:2" x14ac:dyDescent="0.25">
      <c r="A1196" s="144" t="s">
        <v>3047</v>
      </c>
      <c r="B1196" s="144" t="s">
        <v>9913</v>
      </c>
    </row>
    <row r="1197" spans="1:2" x14ac:dyDescent="0.25">
      <c r="A1197" s="144" t="s">
        <v>3059</v>
      </c>
      <c r="B1197" s="144" t="s">
        <v>9914</v>
      </c>
    </row>
    <row r="1198" spans="1:2" x14ac:dyDescent="0.25">
      <c r="A1198" s="144" t="s">
        <v>3063</v>
      </c>
      <c r="B1198" s="144" t="s">
        <v>9915</v>
      </c>
    </row>
    <row r="1199" spans="1:2" x14ac:dyDescent="0.25">
      <c r="A1199" s="144" t="s">
        <v>3067</v>
      </c>
      <c r="B1199" s="144" t="s">
        <v>9916</v>
      </c>
    </row>
    <row r="1200" spans="1:2" x14ac:dyDescent="0.25">
      <c r="A1200" s="144" t="s">
        <v>724</v>
      </c>
      <c r="B1200" s="144" t="s">
        <v>9917</v>
      </c>
    </row>
    <row r="1201" spans="1:2" x14ac:dyDescent="0.25">
      <c r="A1201" s="144" t="s">
        <v>9918</v>
      </c>
      <c r="B1201" s="144" t="s">
        <v>9919</v>
      </c>
    </row>
    <row r="1202" spans="1:2" x14ac:dyDescent="0.25">
      <c r="A1202" s="144" t="s">
        <v>9920</v>
      </c>
      <c r="B1202" s="144" t="s">
        <v>9921</v>
      </c>
    </row>
    <row r="1203" spans="1:2" x14ac:dyDescent="0.25">
      <c r="A1203" s="144" t="s">
        <v>9922</v>
      </c>
      <c r="B1203" s="144" t="s">
        <v>9923</v>
      </c>
    </row>
    <row r="1204" spans="1:2" x14ac:dyDescent="0.25">
      <c r="A1204" s="144" t="s">
        <v>9924</v>
      </c>
      <c r="B1204" s="144" t="s">
        <v>9925</v>
      </c>
    </row>
    <row r="1205" spans="1:2" x14ac:dyDescent="0.25">
      <c r="A1205" s="144" t="s">
        <v>9926</v>
      </c>
      <c r="B1205" s="144" t="s">
        <v>9927</v>
      </c>
    </row>
    <row r="1206" spans="1:2" x14ac:dyDescent="0.25">
      <c r="A1206" s="144" t="s">
        <v>9928</v>
      </c>
      <c r="B1206" s="144" t="s">
        <v>9928</v>
      </c>
    </row>
    <row r="1207" spans="1:2" x14ac:dyDescent="0.25">
      <c r="A1207" s="144" t="s">
        <v>9929</v>
      </c>
      <c r="B1207" s="144" t="s">
        <v>9930</v>
      </c>
    </row>
    <row r="1208" spans="1:2" x14ac:dyDescent="0.25">
      <c r="A1208" s="144" t="s">
        <v>9931</v>
      </c>
      <c r="B1208" s="144" t="s">
        <v>9932</v>
      </c>
    </row>
    <row r="1209" spans="1:2" x14ac:dyDescent="0.25">
      <c r="A1209" s="144" t="s">
        <v>9933</v>
      </c>
      <c r="B1209" s="144" t="s">
        <v>9934</v>
      </c>
    </row>
    <row r="1210" spans="1:2" x14ac:dyDescent="0.25">
      <c r="A1210" s="144" t="s">
        <v>9935</v>
      </c>
      <c r="B1210" s="144" t="s">
        <v>9936</v>
      </c>
    </row>
    <row r="1211" spans="1:2" x14ac:dyDescent="0.25">
      <c r="A1211" s="144" t="s">
        <v>722</v>
      </c>
      <c r="B1211" s="144" t="s">
        <v>9937</v>
      </c>
    </row>
    <row r="1212" spans="1:2" x14ac:dyDescent="0.25">
      <c r="A1212" s="144" t="s">
        <v>3242</v>
      </c>
      <c r="B1212" s="144" t="s">
        <v>9938</v>
      </c>
    </row>
    <row r="1213" spans="1:2" x14ac:dyDescent="0.25">
      <c r="A1213" s="144" t="s">
        <v>3246</v>
      </c>
      <c r="B1213" s="144" t="s">
        <v>9939</v>
      </c>
    </row>
    <row r="1214" spans="1:2" x14ac:dyDescent="0.25">
      <c r="A1214" s="144" t="s">
        <v>3251</v>
      </c>
      <c r="B1214" s="144" t="s">
        <v>9940</v>
      </c>
    </row>
    <row r="1215" spans="1:2" x14ac:dyDescent="0.25">
      <c r="A1215" s="144" t="s">
        <v>3238</v>
      </c>
      <c r="B1215" s="144" t="s">
        <v>9941</v>
      </c>
    </row>
    <row r="1216" spans="1:2" x14ac:dyDescent="0.25">
      <c r="A1216" s="144" t="s">
        <v>9942</v>
      </c>
      <c r="B1216" s="144" t="s">
        <v>9943</v>
      </c>
    </row>
    <row r="1217" spans="1:2" x14ac:dyDescent="0.25">
      <c r="A1217" s="144" t="s">
        <v>9944</v>
      </c>
      <c r="B1217" s="144" t="s">
        <v>9945</v>
      </c>
    </row>
    <row r="1218" spans="1:2" x14ac:dyDescent="0.25">
      <c r="A1218" s="144" t="s">
        <v>9946</v>
      </c>
      <c r="B1218" s="144" t="s">
        <v>9947</v>
      </c>
    </row>
    <row r="1219" spans="1:2" x14ac:dyDescent="0.25">
      <c r="A1219" s="144" t="s">
        <v>9948</v>
      </c>
      <c r="B1219" s="144" t="s">
        <v>9949</v>
      </c>
    </row>
    <row r="1220" spans="1:2" x14ac:dyDescent="0.25">
      <c r="A1220" s="144" t="s">
        <v>9950</v>
      </c>
      <c r="B1220" s="144" t="s">
        <v>9951</v>
      </c>
    </row>
    <row r="1221" spans="1:2" x14ac:dyDescent="0.25">
      <c r="A1221" s="144" t="s">
        <v>9952</v>
      </c>
      <c r="B1221" s="144" t="s">
        <v>9953</v>
      </c>
    </row>
    <row r="1222" spans="1:2" x14ac:dyDescent="0.25">
      <c r="A1222" s="144" t="s">
        <v>3024</v>
      </c>
      <c r="B1222" s="144" t="s">
        <v>9954</v>
      </c>
    </row>
    <row r="1223" spans="1:2" x14ac:dyDescent="0.25">
      <c r="A1223" s="144" t="s">
        <v>3029</v>
      </c>
      <c r="B1223" s="144" t="s">
        <v>9955</v>
      </c>
    </row>
    <row r="1224" spans="1:2" x14ac:dyDescent="0.25">
      <c r="A1224" s="144" t="s">
        <v>728</v>
      </c>
      <c r="B1224" s="144" t="s">
        <v>9956</v>
      </c>
    </row>
    <row r="1225" spans="1:2" x14ac:dyDescent="0.25">
      <c r="A1225" s="144" t="s">
        <v>3016</v>
      </c>
      <c r="B1225" s="144" t="s">
        <v>9957</v>
      </c>
    </row>
    <row r="1226" spans="1:2" x14ac:dyDescent="0.25">
      <c r="A1226" s="144" t="s">
        <v>9958</v>
      </c>
      <c r="B1226" s="144" t="s">
        <v>9959</v>
      </c>
    </row>
    <row r="1227" spans="1:2" x14ac:dyDescent="0.25">
      <c r="A1227" s="144" t="s">
        <v>9960</v>
      </c>
      <c r="B1227" s="144" t="s">
        <v>9961</v>
      </c>
    </row>
    <row r="1228" spans="1:2" x14ac:dyDescent="0.25">
      <c r="A1228" s="144" t="s">
        <v>9962</v>
      </c>
      <c r="B1228" s="144" t="s">
        <v>9963</v>
      </c>
    </row>
    <row r="1229" spans="1:2" x14ac:dyDescent="0.25">
      <c r="A1229" s="144" t="s">
        <v>9964</v>
      </c>
      <c r="B1229" s="144" t="s">
        <v>9965</v>
      </c>
    </row>
    <row r="1230" spans="1:2" x14ac:dyDescent="0.25">
      <c r="A1230" s="144" t="s">
        <v>9966</v>
      </c>
      <c r="B1230" s="144" t="s">
        <v>9967</v>
      </c>
    </row>
    <row r="1231" spans="1:2" x14ac:dyDescent="0.25">
      <c r="A1231" s="144" t="s">
        <v>9968</v>
      </c>
      <c r="B1231" s="144" t="s">
        <v>9968</v>
      </c>
    </row>
    <row r="1232" spans="1:2" x14ac:dyDescent="0.25">
      <c r="A1232" s="144" t="s">
        <v>9969</v>
      </c>
      <c r="B1232" s="144" t="s">
        <v>9969</v>
      </c>
    </row>
    <row r="1233" spans="1:2" x14ac:dyDescent="0.25">
      <c r="A1233" s="144" t="s">
        <v>9970</v>
      </c>
      <c r="B1233" s="144" t="s">
        <v>9970</v>
      </c>
    </row>
    <row r="1234" spans="1:2" x14ac:dyDescent="0.25">
      <c r="A1234" s="144" t="s">
        <v>9971</v>
      </c>
      <c r="B1234" s="144" t="s">
        <v>9971</v>
      </c>
    </row>
    <row r="1235" spans="1:2" x14ac:dyDescent="0.25">
      <c r="A1235" s="144" t="s">
        <v>3054</v>
      </c>
      <c r="B1235" s="144" t="s">
        <v>9972</v>
      </c>
    </row>
    <row r="1236" spans="1:2" x14ac:dyDescent="0.25">
      <c r="A1236" s="144" t="s">
        <v>726</v>
      </c>
      <c r="B1236" s="144" t="s">
        <v>9973</v>
      </c>
    </row>
    <row r="1237" spans="1:2" x14ac:dyDescent="0.25">
      <c r="A1237" s="144" t="s">
        <v>9974</v>
      </c>
      <c r="B1237" s="144" t="s">
        <v>9975</v>
      </c>
    </row>
    <row r="1238" spans="1:2" x14ac:dyDescent="0.25">
      <c r="A1238" s="144" t="s">
        <v>9976</v>
      </c>
      <c r="B1238" s="144" t="s">
        <v>9977</v>
      </c>
    </row>
    <row r="1239" spans="1:2" x14ac:dyDescent="0.25">
      <c r="A1239" s="144" t="s">
        <v>9978</v>
      </c>
      <c r="B1239" s="144" t="s">
        <v>9979</v>
      </c>
    </row>
    <row r="1240" spans="1:2" x14ac:dyDescent="0.25">
      <c r="A1240" s="144" t="s">
        <v>9980</v>
      </c>
      <c r="B1240" s="144" t="s">
        <v>9981</v>
      </c>
    </row>
    <row r="1241" spans="1:2" x14ac:dyDescent="0.25">
      <c r="A1241" s="144" t="s">
        <v>9982</v>
      </c>
      <c r="B1241" s="144" t="s">
        <v>9983</v>
      </c>
    </row>
    <row r="1242" spans="1:2" x14ac:dyDescent="0.25">
      <c r="A1242" s="144" t="s">
        <v>9984</v>
      </c>
      <c r="B1242" s="144" t="s">
        <v>9985</v>
      </c>
    </row>
    <row r="1243" spans="1:2" x14ac:dyDescent="0.25">
      <c r="A1243" s="144" t="s">
        <v>9986</v>
      </c>
      <c r="B1243" s="144" t="s">
        <v>9987</v>
      </c>
    </row>
    <row r="1244" spans="1:2" x14ac:dyDescent="0.25">
      <c r="A1244" s="144" t="s">
        <v>9988</v>
      </c>
      <c r="B1244" s="144" t="s">
        <v>9989</v>
      </c>
    </row>
    <row r="1245" spans="1:2" x14ac:dyDescent="0.25">
      <c r="A1245" s="144" t="s">
        <v>9990</v>
      </c>
      <c r="B1245" s="144" t="s">
        <v>9991</v>
      </c>
    </row>
    <row r="1246" spans="1:2" x14ac:dyDescent="0.25">
      <c r="A1246" s="144" t="s">
        <v>9992</v>
      </c>
      <c r="B1246" s="144" t="s">
        <v>9993</v>
      </c>
    </row>
    <row r="1247" spans="1:2" x14ac:dyDescent="0.25">
      <c r="A1247" s="144" t="s">
        <v>9994</v>
      </c>
      <c r="B1247" s="144" t="s">
        <v>9995</v>
      </c>
    </row>
    <row r="1248" spans="1:2" x14ac:dyDescent="0.25">
      <c r="A1248" s="144" t="s">
        <v>9996</v>
      </c>
      <c r="B1248" s="144" t="s">
        <v>9997</v>
      </c>
    </row>
    <row r="1249" spans="1:2" x14ac:dyDescent="0.25">
      <c r="A1249" s="144" t="s">
        <v>9998</v>
      </c>
      <c r="B1249" s="144" t="s">
        <v>9999</v>
      </c>
    </row>
    <row r="1250" spans="1:2" x14ac:dyDescent="0.25">
      <c r="A1250" s="144" t="s">
        <v>10000</v>
      </c>
      <c r="B1250" s="144" t="s">
        <v>10001</v>
      </c>
    </row>
    <row r="1251" spans="1:2" x14ac:dyDescent="0.25">
      <c r="A1251" s="144" t="s">
        <v>10002</v>
      </c>
      <c r="B1251" s="144" t="s">
        <v>10003</v>
      </c>
    </row>
    <row r="1252" spans="1:2" x14ac:dyDescent="0.25">
      <c r="A1252" s="144" t="s">
        <v>10004</v>
      </c>
      <c r="B1252" s="144" t="s">
        <v>10005</v>
      </c>
    </row>
    <row r="1253" spans="1:2" x14ac:dyDescent="0.25">
      <c r="A1253" s="144" t="s">
        <v>10006</v>
      </c>
      <c r="B1253" s="144" t="s">
        <v>10007</v>
      </c>
    </row>
    <row r="1254" spans="1:2" x14ac:dyDescent="0.25">
      <c r="A1254" s="144" t="s">
        <v>10008</v>
      </c>
      <c r="B1254" s="144" t="s">
        <v>10009</v>
      </c>
    </row>
    <row r="1255" spans="1:2" x14ac:dyDescent="0.25">
      <c r="A1255" s="144" t="s">
        <v>10010</v>
      </c>
      <c r="B1255" s="144" t="s">
        <v>10011</v>
      </c>
    </row>
    <row r="1256" spans="1:2" x14ac:dyDescent="0.25">
      <c r="A1256" s="144" t="s">
        <v>10012</v>
      </c>
      <c r="B1256" s="144" t="s">
        <v>10013</v>
      </c>
    </row>
    <row r="1257" spans="1:2" x14ac:dyDescent="0.25">
      <c r="A1257" s="144" t="s">
        <v>10014</v>
      </c>
      <c r="B1257" s="144" t="s">
        <v>10015</v>
      </c>
    </row>
    <row r="1258" spans="1:2" x14ac:dyDescent="0.25">
      <c r="A1258" s="144" t="s">
        <v>10016</v>
      </c>
      <c r="B1258" s="144" t="s">
        <v>10017</v>
      </c>
    </row>
    <row r="1259" spans="1:2" x14ac:dyDescent="0.25">
      <c r="A1259" s="144" t="s">
        <v>10018</v>
      </c>
      <c r="B1259" s="144" t="s">
        <v>10019</v>
      </c>
    </row>
    <row r="1260" spans="1:2" x14ac:dyDescent="0.25">
      <c r="A1260" s="144" t="s">
        <v>10020</v>
      </c>
      <c r="B1260" s="144" t="s">
        <v>10020</v>
      </c>
    </row>
    <row r="1261" spans="1:2" x14ac:dyDescent="0.25">
      <c r="A1261" s="144" t="s">
        <v>3264</v>
      </c>
      <c r="B1261" s="144" t="s">
        <v>3264</v>
      </c>
    </row>
    <row r="1262" spans="1:2" x14ac:dyDescent="0.25">
      <c r="A1262" s="144" t="s">
        <v>10021</v>
      </c>
      <c r="B1262" s="144" t="s">
        <v>10021</v>
      </c>
    </row>
    <row r="1263" spans="1:2" x14ac:dyDescent="0.25">
      <c r="A1263" s="144" t="s">
        <v>10022</v>
      </c>
      <c r="B1263" s="144" t="s">
        <v>10022</v>
      </c>
    </row>
    <row r="1264" spans="1:2" x14ac:dyDescent="0.25">
      <c r="A1264" s="144" t="s">
        <v>3268</v>
      </c>
      <c r="B1264" s="144" t="s">
        <v>3268</v>
      </c>
    </row>
    <row r="1265" spans="1:2" x14ac:dyDescent="0.25">
      <c r="A1265" s="144" t="s">
        <v>10023</v>
      </c>
      <c r="B1265" s="144" t="s">
        <v>10023</v>
      </c>
    </row>
    <row r="1266" spans="1:2" x14ac:dyDescent="0.25">
      <c r="A1266" s="144" t="s">
        <v>10024</v>
      </c>
      <c r="B1266" s="144" t="s">
        <v>10024</v>
      </c>
    </row>
    <row r="1267" spans="1:2" x14ac:dyDescent="0.25">
      <c r="A1267" s="144" t="s">
        <v>3272</v>
      </c>
      <c r="B1267" s="144" t="s">
        <v>3272</v>
      </c>
    </row>
    <row r="1268" spans="1:2" x14ac:dyDescent="0.25">
      <c r="A1268" s="144" t="s">
        <v>3277</v>
      </c>
      <c r="B1268" s="144" t="s">
        <v>10025</v>
      </c>
    </row>
    <row r="1269" spans="1:2" x14ac:dyDescent="0.25">
      <c r="A1269" s="144" t="s">
        <v>10026</v>
      </c>
      <c r="B1269" s="144" t="s">
        <v>10027</v>
      </c>
    </row>
    <row r="1270" spans="1:2" x14ac:dyDescent="0.25">
      <c r="A1270" s="144" t="s">
        <v>10028</v>
      </c>
      <c r="B1270" s="144" t="s">
        <v>10029</v>
      </c>
    </row>
    <row r="1271" spans="1:2" x14ac:dyDescent="0.25">
      <c r="A1271" s="144" t="s">
        <v>562</v>
      </c>
      <c r="B1271" s="144" t="s">
        <v>10030</v>
      </c>
    </row>
    <row r="1272" spans="1:2" x14ac:dyDescent="0.25">
      <c r="A1272" s="144" t="s">
        <v>734</v>
      </c>
      <c r="B1272" s="144" t="s">
        <v>10031</v>
      </c>
    </row>
    <row r="1273" spans="1:2" x14ac:dyDescent="0.25">
      <c r="A1273" s="144" t="s">
        <v>736</v>
      </c>
      <c r="B1273" s="144" t="s">
        <v>10032</v>
      </c>
    </row>
    <row r="1274" spans="1:2" x14ac:dyDescent="0.25">
      <c r="A1274" s="144" t="s">
        <v>3284</v>
      </c>
      <c r="B1274" s="144" t="s">
        <v>10033</v>
      </c>
    </row>
    <row r="1275" spans="1:2" x14ac:dyDescent="0.25">
      <c r="A1275" s="144" t="s">
        <v>738</v>
      </c>
      <c r="B1275" s="144" t="s">
        <v>10034</v>
      </c>
    </row>
    <row r="1276" spans="1:2" x14ac:dyDescent="0.25">
      <c r="A1276" s="144" t="s">
        <v>3291</v>
      </c>
      <c r="B1276" s="144" t="s">
        <v>10035</v>
      </c>
    </row>
    <row r="1277" spans="1:2" x14ac:dyDescent="0.25">
      <c r="A1277" s="144" t="s">
        <v>740</v>
      </c>
      <c r="B1277" s="144" t="s">
        <v>10036</v>
      </c>
    </row>
    <row r="1278" spans="1:2" x14ac:dyDescent="0.25">
      <c r="A1278" s="144" t="s">
        <v>742</v>
      </c>
      <c r="B1278" s="144" t="s">
        <v>10037</v>
      </c>
    </row>
    <row r="1279" spans="1:2" x14ac:dyDescent="0.25">
      <c r="A1279" s="144" t="s">
        <v>744</v>
      </c>
      <c r="B1279" s="144" t="s">
        <v>10038</v>
      </c>
    </row>
    <row r="1280" spans="1:2" x14ac:dyDescent="0.25">
      <c r="A1280" s="144" t="s">
        <v>746</v>
      </c>
      <c r="B1280" s="144" t="s">
        <v>10039</v>
      </c>
    </row>
    <row r="1281" spans="1:2" x14ac:dyDescent="0.25">
      <c r="A1281" s="144" t="s">
        <v>3298</v>
      </c>
      <c r="B1281" s="144" t="s">
        <v>10040</v>
      </c>
    </row>
    <row r="1282" spans="1:2" x14ac:dyDescent="0.25">
      <c r="A1282" s="144" t="s">
        <v>3301</v>
      </c>
      <c r="B1282" s="144" t="s">
        <v>10041</v>
      </c>
    </row>
    <row r="1283" spans="1:2" x14ac:dyDescent="0.25">
      <c r="A1283" s="144" t="s">
        <v>3305</v>
      </c>
      <c r="B1283" s="144" t="s">
        <v>10042</v>
      </c>
    </row>
    <row r="1284" spans="1:2" x14ac:dyDescent="0.25">
      <c r="A1284" s="144" t="s">
        <v>3309</v>
      </c>
      <c r="B1284" s="144" t="s">
        <v>10043</v>
      </c>
    </row>
    <row r="1285" spans="1:2" x14ac:dyDescent="0.25">
      <c r="A1285" s="144" t="s">
        <v>3313</v>
      </c>
      <c r="B1285" s="144" t="s">
        <v>10044</v>
      </c>
    </row>
    <row r="1286" spans="1:2" x14ac:dyDescent="0.25">
      <c r="A1286" s="144" t="s">
        <v>3317</v>
      </c>
      <c r="B1286" s="144" t="s">
        <v>10045</v>
      </c>
    </row>
    <row r="1287" spans="1:2" x14ac:dyDescent="0.25">
      <c r="A1287" s="144" t="s">
        <v>3287</v>
      </c>
      <c r="B1287" s="144" t="s">
        <v>10046</v>
      </c>
    </row>
    <row r="1288" spans="1:2" x14ac:dyDescent="0.25">
      <c r="A1288" s="144" t="s">
        <v>3391</v>
      </c>
      <c r="B1288" s="144" t="s">
        <v>10047</v>
      </c>
    </row>
    <row r="1289" spans="1:2" x14ac:dyDescent="0.25">
      <c r="A1289" s="144" t="s">
        <v>3399</v>
      </c>
      <c r="B1289" s="144" t="s">
        <v>10048</v>
      </c>
    </row>
    <row r="1290" spans="1:2" x14ac:dyDescent="0.25">
      <c r="A1290" s="144" t="s">
        <v>3422</v>
      </c>
      <c r="B1290" s="144" t="s">
        <v>10049</v>
      </c>
    </row>
    <row r="1291" spans="1:2" x14ac:dyDescent="0.25">
      <c r="A1291" s="144" t="s">
        <v>3350</v>
      </c>
      <c r="B1291" s="144" t="s">
        <v>10050</v>
      </c>
    </row>
    <row r="1292" spans="1:2" x14ac:dyDescent="0.25">
      <c r="A1292" s="144" t="s">
        <v>3413</v>
      </c>
      <c r="B1292" s="144" t="s">
        <v>10051</v>
      </c>
    </row>
    <row r="1293" spans="1:2" x14ac:dyDescent="0.25">
      <c r="A1293" s="144" t="s">
        <v>3374</v>
      </c>
      <c r="B1293" s="144" t="s">
        <v>10052</v>
      </c>
    </row>
    <row r="1294" spans="1:2" x14ac:dyDescent="0.25">
      <c r="A1294" s="144" t="s">
        <v>3355</v>
      </c>
      <c r="B1294" s="144" t="s">
        <v>10053</v>
      </c>
    </row>
    <row r="1295" spans="1:2" x14ac:dyDescent="0.25">
      <c r="A1295" s="144" t="s">
        <v>3361</v>
      </c>
      <c r="B1295" s="144" t="s">
        <v>10054</v>
      </c>
    </row>
    <row r="1296" spans="1:2" x14ac:dyDescent="0.25">
      <c r="A1296" s="144" t="s">
        <v>3378</v>
      </c>
      <c r="B1296" s="144" t="s">
        <v>10055</v>
      </c>
    </row>
    <row r="1297" spans="1:2" x14ac:dyDescent="0.25">
      <c r="A1297" s="144" t="s">
        <v>3387</v>
      </c>
      <c r="B1297" s="144" t="s">
        <v>10056</v>
      </c>
    </row>
    <row r="1298" spans="1:2" x14ac:dyDescent="0.25">
      <c r="A1298" s="144" t="s">
        <v>3408</v>
      </c>
      <c r="B1298" s="144" t="s">
        <v>10057</v>
      </c>
    </row>
    <row r="1299" spans="1:2" x14ac:dyDescent="0.25">
      <c r="A1299" s="144" t="s">
        <v>3383</v>
      </c>
      <c r="B1299" s="144" t="s">
        <v>10058</v>
      </c>
    </row>
    <row r="1300" spans="1:2" x14ac:dyDescent="0.25">
      <c r="A1300" s="144" t="s">
        <v>3395</v>
      </c>
      <c r="B1300" s="144" t="s">
        <v>10059</v>
      </c>
    </row>
    <row r="1301" spans="1:2" x14ac:dyDescent="0.25">
      <c r="A1301" s="144" t="s">
        <v>3403</v>
      </c>
      <c r="B1301" s="144" t="s">
        <v>10060</v>
      </c>
    </row>
    <row r="1302" spans="1:2" x14ac:dyDescent="0.25">
      <c r="A1302" s="144" t="s">
        <v>3418</v>
      </c>
      <c r="B1302" s="144" t="s">
        <v>10061</v>
      </c>
    </row>
    <row r="1303" spans="1:2" x14ac:dyDescent="0.25">
      <c r="A1303" s="144" t="s">
        <v>3365</v>
      </c>
      <c r="B1303" s="144" t="s">
        <v>10062</v>
      </c>
    </row>
    <row r="1304" spans="1:2" x14ac:dyDescent="0.25">
      <c r="A1304" s="144" t="s">
        <v>3370</v>
      </c>
      <c r="B1304" s="144" t="s">
        <v>10063</v>
      </c>
    </row>
    <row r="1305" spans="1:2" x14ac:dyDescent="0.25">
      <c r="A1305" s="144" t="s">
        <v>3437</v>
      </c>
      <c r="B1305" s="144" t="s">
        <v>10064</v>
      </c>
    </row>
    <row r="1306" spans="1:2" x14ac:dyDescent="0.25">
      <c r="A1306" s="144" t="s">
        <v>3452</v>
      </c>
      <c r="B1306" s="144" t="s">
        <v>10065</v>
      </c>
    </row>
    <row r="1307" spans="1:2" x14ac:dyDescent="0.25">
      <c r="A1307" s="144" t="s">
        <v>3443</v>
      </c>
      <c r="B1307" s="144" t="s">
        <v>10066</v>
      </c>
    </row>
    <row r="1308" spans="1:2" x14ac:dyDescent="0.25">
      <c r="A1308" s="144" t="s">
        <v>3447</v>
      </c>
      <c r="B1308" s="144" t="s">
        <v>10067</v>
      </c>
    </row>
    <row r="1309" spans="1:2" x14ac:dyDescent="0.25">
      <c r="A1309" s="144" t="s">
        <v>569</v>
      </c>
      <c r="B1309" s="144" t="s">
        <v>10068</v>
      </c>
    </row>
    <row r="1310" spans="1:2" x14ac:dyDescent="0.25">
      <c r="A1310" s="144" t="s">
        <v>3456</v>
      </c>
      <c r="B1310" s="144" t="s">
        <v>10069</v>
      </c>
    </row>
    <row r="1311" spans="1:2" x14ac:dyDescent="0.25">
      <c r="A1311" s="144" t="s">
        <v>10070</v>
      </c>
      <c r="B1311" s="144" t="s">
        <v>10071</v>
      </c>
    </row>
    <row r="1312" spans="1:2" x14ac:dyDescent="0.25">
      <c r="A1312" s="144" t="s">
        <v>10072</v>
      </c>
      <c r="B1312" s="144" t="s">
        <v>10073</v>
      </c>
    </row>
    <row r="1313" spans="1:2" x14ac:dyDescent="0.25">
      <c r="A1313" s="144" t="s">
        <v>10074</v>
      </c>
      <c r="B1313" s="144" t="s">
        <v>10075</v>
      </c>
    </row>
    <row r="1314" spans="1:2" x14ac:dyDescent="0.25">
      <c r="A1314" s="144" t="s">
        <v>10076</v>
      </c>
      <c r="B1314" s="144" t="s">
        <v>10077</v>
      </c>
    </row>
    <row r="1315" spans="1:2" x14ac:dyDescent="0.25">
      <c r="A1315" s="144" t="s">
        <v>3569</v>
      </c>
      <c r="B1315" s="144" t="s">
        <v>10078</v>
      </c>
    </row>
    <row r="1316" spans="1:2" x14ac:dyDescent="0.25">
      <c r="A1316" s="144" t="s">
        <v>3497</v>
      </c>
      <c r="B1316" s="144" t="s">
        <v>10079</v>
      </c>
    </row>
    <row r="1317" spans="1:2" x14ac:dyDescent="0.25">
      <c r="A1317" s="144" t="s">
        <v>10080</v>
      </c>
      <c r="B1317" s="144" t="s">
        <v>10081</v>
      </c>
    </row>
    <row r="1318" spans="1:2" x14ac:dyDescent="0.25">
      <c r="A1318" s="144" t="s">
        <v>10082</v>
      </c>
      <c r="B1318" s="144" t="s">
        <v>10083</v>
      </c>
    </row>
    <row r="1319" spans="1:2" x14ac:dyDescent="0.25">
      <c r="A1319" s="144" t="s">
        <v>10084</v>
      </c>
      <c r="B1319" s="144" t="s">
        <v>10085</v>
      </c>
    </row>
    <row r="1320" spans="1:2" x14ac:dyDescent="0.25">
      <c r="A1320" s="144" t="s">
        <v>10086</v>
      </c>
      <c r="B1320" s="144" t="s">
        <v>10087</v>
      </c>
    </row>
    <row r="1321" spans="1:2" x14ac:dyDescent="0.25">
      <c r="A1321" s="144" t="s">
        <v>10088</v>
      </c>
      <c r="B1321" s="144" t="s">
        <v>10089</v>
      </c>
    </row>
    <row r="1322" spans="1:2" x14ac:dyDescent="0.25">
      <c r="A1322" s="144" t="s">
        <v>10090</v>
      </c>
      <c r="B1322" s="144" t="s">
        <v>10091</v>
      </c>
    </row>
    <row r="1323" spans="1:2" x14ac:dyDescent="0.25">
      <c r="A1323" s="144" t="s">
        <v>10092</v>
      </c>
      <c r="B1323" s="144" t="s">
        <v>10093</v>
      </c>
    </row>
    <row r="1324" spans="1:2" x14ac:dyDescent="0.25">
      <c r="A1324" s="144" t="s">
        <v>10094</v>
      </c>
      <c r="B1324" s="144" t="s">
        <v>10095</v>
      </c>
    </row>
    <row r="1325" spans="1:2" x14ac:dyDescent="0.25">
      <c r="A1325" s="144" t="s">
        <v>10096</v>
      </c>
      <c r="B1325" s="144" t="s">
        <v>10097</v>
      </c>
    </row>
    <row r="1326" spans="1:2" x14ac:dyDescent="0.25">
      <c r="A1326" s="144" t="s">
        <v>10098</v>
      </c>
      <c r="B1326" s="144" t="s">
        <v>10099</v>
      </c>
    </row>
    <row r="1327" spans="1:2" x14ac:dyDescent="0.25">
      <c r="A1327" s="144" t="s">
        <v>10100</v>
      </c>
      <c r="B1327" s="144" t="s">
        <v>10101</v>
      </c>
    </row>
    <row r="1328" spans="1:2" x14ac:dyDescent="0.25">
      <c r="A1328" s="144" t="s">
        <v>10102</v>
      </c>
      <c r="B1328" s="144" t="s">
        <v>10103</v>
      </c>
    </row>
    <row r="1329" spans="1:2" x14ac:dyDescent="0.25">
      <c r="A1329" s="144" t="s">
        <v>10104</v>
      </c>
      <c r="B1329" s="144" t="s">
        <v>10105</v>
      </c>
    </row>
    <row r="1330" spans="1:2" x14ac:dyDescent="0.25">
      <c r="A1330" s="144" t="s">
        <v>10106</v>
      </c>
      <c r="B1330" s="144" t="s">
        <v>10106</v>
      </c>
    </row>
    <row r="1331" spans="1:2" x14ac:dyDescent="0.25">
      <c r="A1331" s="144" t="s">
        <v>10107</v>
      </c>
      <c r="B1331" s="144" t="s">
        <v>10108</v>
      </c>
    </row>
    <row r="1332" spans="1:2" x14ac:dyDescent="0.25">
      <c r="A1332" s="144" t="s">
        <v>10109</v>
      </c>
      <c r="B1332" s="144" t="s">
        <v>10110</v>
      </c>
    </row>
    <row r="1333" spans="1:2" x14ac:dyDescent="0.25">
      <c r="A1333" s="144" t="s">
        <v>10111</v>
      </c>
      <c r="B1333" s="144" t="s">
        <v>10112</v>
      </c>
    </row>
    <row r="1334" spans="1:2" x14ac:dyDescent="0.25">
      <c r="A1334" s="144" t="s">
        <v>10113</v>
      </c>
      <c r="B1334" s="144" t="s">
        <v>10114</v>
      </c>
    </row>
    <row r="1335" spans="1:2" x14ac:dyDescent="0.25">
      <c r="A1335" s="144" t="s">
        <v>10115</v>
      </c>
      <c r="B1335" s="144" t="s">
        <v>10116</v>
      </c>
    </row>
    <row r="1336" spans="1:2" x14ac:dyDescent="0.25">
      <c r="A1336" s="144" t="s">
        <v>3464</v>
      </c>
      <c r="B1336" s="144" t="s">
        <v>10117</v>
      </c>
    </row>
    <row r="1337" spans="1:2" x14ac:dyDescent="0.25">
      <c r="A1337" s="144" t="s">
        <v>10118</v>
      </c>
      <c r="B1337" s="144" t="s">
        <v>10119</v>
      </c>
    </row>
    <row r="1338" spans="1:2" x14ac:dyDescent="0.25">
      <c r="A1338" s="144" t="s">
        <v>10120</v>
      </c>
      <c r="B1338" s="144" t="s">
        <v>10121</v>
      </c>
    </row>
    <row r="1339" spans="1:2" x14ac:dyDescent="0.25">
      <c r="A1339" s="144" t="s">
        <v>10122</v>
      </c>
      <c r="B1339" s="144" t="s">
        <v>10123</v>
      </c>
    </row>
    <row r="1340" spans="1:2" x14ac:dyDescent="0.25">
      <c r="A1340" s="144" t="s">
        <v>10124</v>
      </c>
      <c r="B1340" s="144" t="s">
        <v>10125</v>
      </c>
    </row>
    <row r="1341" spans="1:2" x14ac:dyDescent="0.25">
      <c r="A1341" s="144" t="s">
        <v>10126</v>
      </c>
      <c r="B1341" s="144" t="s">
        <v>10127</v>
      </c>
    </row>
    <row r="1342" spans="1:2" x14ac:dyDescent="0.25">
      <c r="A1342" s="144" t="s">
        <v>10128</v>
      </c>
      <c r="B1342" s="144" t="s">
        <v>10129</v>
      </c>
    </row>
    <row r="1343" spans="1:2" x14ac:dyDescent="0.25">
      <c r="A1343" s="144" t="s">
        <v>10130</v>
      </c>
      <c r="B1343" s="144" t="s">
        <v>10131</v>
      </c>
    </row>
    <row r="1344" spans="1:2" x14ac:dyDescent="0.25">
      <c r="A1344" s="144" t="s">
        <v>10132</v>
      </c>
      <c r="B1344" s="144" t="s">
        <v>10133</v>
      </c>
    </row>
    <row r="1345" spans="1:2" x14ac:dyDescent="0.25">
      <c r="A1345" s="144" t="s">
        <v>3563</v>
      </c>
      <c r="B1345" s="144" t="s">
        <v>10134</v>
      </c>
    </row>
    <row r="1346" spans="1:2" x14ac:dyDescent="0.25">
      <c r="A1346" s="144" t="s">
        <v>3536</v>
      </c>
      <c r="B1346" s="144" t="s">
        <v>10135</v>
      </c>
    </row>
    <row r="1347" spans="1:2" x14ac:dyDescent="0.25">
      <c r="A1347" s="144" t="s">
        <v>10136</v>
      </c>
      <c r="B1347" s="144" t="s">
        <v>10137</v>
      </c>
    </row>
    <row r="1348" spans="1:2" x14ac:dyDescent="0.25">
      <c r="A1348" s="144" t="s">
        <v>3553</v>
      </c>
      <c r="B1348" s="144" t="s">
        <v>10138</v>
      </c>
    </row>
    <row r="1349" spans="1:2" x14ac:dyDescent="0.25">
      <c r="A1349" s="144" t="s">
        <v>3556</v>
      </c>
      <c r="B1349" s="144" t="s">
        <v>10139</v>
      </c>
    </row>
    <row r="1350" spans="1:2" x14ac:dyDescent="0.25">
      <c r="A1350" s="144" t="s">
        <v>3559</v>
      </c>
      <c r="B1350" s="144" t="s">
        <v>10140</v>
      </c>
    </row>
    <row r="1351" spans="1:2" x14ac:dyDescent="0.25">
      <c r="A1351" s="144" t="s">
        <v>3541</v>
      </c>
      <c r="B1351" s="144" t="s">
        <v>10141</v>
      </c>
    </row>
    <row r="1352" spans="1:2" x14ac:dyDescent="0.25">
      <c r="A1352" s="144" t="s">
        <v>3545</v>
      </c>
      <c r="B1352" s="144" t="s">
        <v>10142</v>
      </c>
    </row>
    <row r="1353" spans="1:2" x14ac:dyDescent="0.25">
      <c r="A1353" s="144" t="s">
        <v>3549</v>
      </c>
      <c r="B1353" s="144" t="s">
        <v>10143</v>
      </c>
    </row>
    <row r="1354" spans="1:2" x14ac:dyDescent="0.25">
      <c r="A1354" s="144" t="s">
        <v>3465</v>
      </c>
      <c r="B1354" s="144" t="s">
        <v>10144</v>
      </c>
    </row>
    <row r="1355" spans="1:2" x14ac:dyDescent="0.25">
      <c r="A1355" s="144" t="s">
        <v>3468</v>
      </c>
      <c r="B1355" s="144" t="s">
        <v>10145</v>
      </c>
    </row>
    <row r="1356" spans="1:2" x14ac:dyDescent="0.25">
      <c r="A1356" s="144" t="s">
        <v>3482</v>
      </c>
      <c r="B1356" s="144" t="s">
        <v>10146</v>
      </c>
    </row>
    <row r="1357" spans="1:2" x14ac:dyDescent="0.25">
      <c r="A1357" s="144" t="s">
        <v>3523</v>
      </c>
      <c r="B1357" s="144" t="s">
        <v>10147</v>
      </c>
    </row>
    <row r="1358" spans="1:2" x14ac:dyDescent="0.25">
      <c r="A1358" s="144" t="s">
        <v>3506</v>
      </c>
      <c r="B1358" s="144" t="s">
        <v>10148</v>
      </c>
    </row>
    <row r="1359" spans="1:2" x14ac:dyDescent="0.25">
      <c r="A1359" s="144" t="s">
        <v>3516</v>
      </c>
      <c r="B1359" s="144" t="s">
        <v>10149</v>
      </c>
    </row>
    <row r="1360" spans="1:2" x14ac:dyDescent="0.25">
      <c r="A1360" s="144" t="s">
        <v>10150</v>
      </c>
      <c r="B1360" s="144" t="s">
        <v>10151</v>
      </c>
    </row>
    <row r="1361" spans="1:2" x14ac:dyDescent="0.25">
      <c r="A1361" s="144" t="s">
        <v>10152</v>
      </c>
      <c r="B1361" s="144" t="s">
        <v>10153</v>
      </c>
    </row>
    <row r="1362" spans="1:2" x14ac:dyDescent="0.25">
      <c r="A1362" s="144" t="s">
        <v>3509</v>
      </c>
      <c r="B1362" s="144" t="s">
        <v>10154</v>
      </c>
    </row>
    <row r="1363" spans="1:2" x14ac:dyDescent="0.25">
      <c r="A1363" s="144" t="s">
        <v>3519</v>
      </c>
      <c r="B1363" s="144" t="s">
        <v>10155</v>
      </c>
    </row>
    <row r="1364" spans="1:2" x14ac:dyDescent="0.25">
      <c r="A1364" s="144" t="s">
        <v>3534</v>
      </c>
      <c r="B1364" s="144" t="s">
        <v>10156</v>
      </c>
    </row>
    <row r="1365" spans="1:2" x14ac:dyDescent="0.25">
      <c r="A1365" s="144" t="s">
        <v>10157</v>
      </c>
      <c r="B1365" s="144" t="s">
        <v>10158</v>
      </c>
    </row>
    <row r="1366" spans="1:2" x14ac:dyDescent="0.25">
      <c r="A1366" s="144" t="s">
        <v>3471</v>
      </c>
      <c r="B1366" s="144" t="s">
        <v>10159</v>
      </c>
    </row>
    <row r="1367" spans="1:2" x14ac:dyDescent="0.25">
      <c r="A1367" s="144" t="s">
        <v>3567</v>
      </c>
      <c r="B1367" s="144" t="s">
        <v>10160</v>
      </c>
    </row>
    <row r="1368" spans="1:2" x14ac:dyDescent="0.25">
      <c r="A1368" s="144" t="s">
        <v>3478</v>
      </c>
      <c r="B1368" s="144" t="s">
        <v>10161</v>
      </c>
    </row>
    <row r="1369" spans="1:2" x14ac:dyDescent="0.25">
      <c r="A1369" s="144" t="s">
        <v>3491</v>
      </c>
      <c r="B1369" s="144" t="s">
        <v>10162</v>
      </c>
    </row>
    <row r="1370" spans="1:2" x14ac:dyDescent="0.25">
      <c r="A1370" s="144" t="s">
        <v>3513</v>
      </c>
      <c r="B1370" s="144" t="s">
        <v>10163</v>
      </c>
    </row>
    <row r="1371" spans="1:2" x14ac:dyDescent="0.25">
      <c r="A1371" s="144" t="s">
        <v>3565</v>
      </c>
      <c r="B1371" s="144" t="s">
        <v>10164</v>
      </c>
    </row>
    <row r="1372" spans="1:2" x14ac:dyDescent="0.25">
      <c r="A1372" s="144" t="s">
        <v>3527</v>
      </c>
      <c r="B1372" s="144" t="s">
        <v>10165</v>
      </c>
    </row>
    <row r="1373" spans="1:2" x14ac:dyDescent="0.25">
      <c r="A1373" s="144" t="s">
        <v>3571</v>
      </c>
      <c r="B1373" s="144" t="s">
        <v>10166</v>
      </c>
    </row>
    <row r="1374" spans="1:2" x14ac:dyDescent="0.25">
      <c r="A1374" s="144" t="s">
        <v>3475</v>
      </c>
      <c r="B1374" s="144" t="s">
        <v>10167</v>
      </c>
    </row>
    <row r="1375" spans="1:2" x14ac:dyDescent="0.25">
      <c r="A1375" s="144" t="s">
        <v>3488</v>
      </c>
      <c r="B1375" s="144" t="s">
        <v>10168</v>
      </c>
    </row>
    <row r="1376" spans="1:2" x14ac:dyDescent="0.25">
      <c r="A1376" s="144" t="s">
        <v>3529</v>
      </c>
      <c r="B1376" s="144" t="s">
        <v>10169</v>
      </c>
    </row>
    <row r="1377" spans="1:2" x14ac:dyDescent="0.25">
      <c r="A1377" s="144" t="s">
        <v>3494</v>
      </c>
      <c r="B1377" s="144" t="s">
        <v>10170</v>
      </c>
    </row>
    <row r="1378" spans="1:2" x14ac:dyDescent="0.25">
      <c r="A1378" s="144" t="s">
        <v>3500</v>
      </c>
      <c r="B1378" s="144" t="s">
        <v>10171</v>
      </c>
    </row>
    <row r="1379" spans="1:2" x14ac:dyDescent="0.25">
      <c r="A1379" s="144" t="s">
        <v>10172</v>
      </c>
      <c r="B1379" s="144" t="s">
        <v>10173</v>
      </c>
    </row>
    <row r="1380" spans="1:2" x14ac:dyDescent="0.25">
      <c r="A1380" s="144" t="s">
        <v>3525</v>
      </c>
      <c r="B1380" s="144" t="s">
        <v>10174</v>
      </c>
    </row>
    <row r="1381" spans="1:2" x14ac:dyDescent="0.25">
      <c r="A1381" s="144" t="s">
        <v>3485</v>
      </c>
      <c r="B1381" s="144" t="s">
        <v>10175</v>
      </c>
    </row>
    <row r="1382" spans="1:2" x14ac:dyDescent="0.25">
      <c r="A1382" s="144" t="s">
        <v>10176</v>
      </c>
      <c r="B1382" s="144" t="s">
        <v>10177</v>
      </c>
    </row>
    <row r="1383" spans="1:2" x14ac:dyDescent="0.25">
      <c r="A1383" s="144" t="s">
        <v>10178</v>
      </c>
      <c r="B1383" s="144" t="s">
        <v>10179</v>
      </c>
    </row>
    <row r="1384" spans="1:2" x14ac:dyDescent="0.25">
      <c r="A1384" s="144" t="s">
        <v>3503</v>
      </c>
      <c r="B1384" s="144" t="s">
        <v>10180</v>
      </c>
    </row>
    <row r="1385" spans="1:2" x14ac:dyDescent="0.25">
      <c r="A1385" s="144" t="s">
        <v>3532</v>
      </c>
      <c r="B1385" s="144" t="s">
        <v>10181</v>
      </c>
    </row>
    <row r="1386" spans="1:2" x14ac:dyDescent="0.25">
      <c r="A1386" s="144" t="s">
        <v>10182</v>
      </c>
      <c r="B1386" s="144" t="s">
        <v>10183</v>
      </c>
    </row>
    <row r="1387" spans="1:2" x14ac:dyDescent="0.25">
      <c r="A1387" s="144" t="s">
        <v>10184</v>
      </c>
      <c r="B1387" s="144" t="s">
        <v>10185</v>
      </c>
    </row>
    <row r="1388" spans="1:2" x14ac:dyDescent="0.25">
      <c r="A1388" s="144" t="s">
        <v>10186</v>
      </c>
      <c r="B1388" s="144" t="s">
        <v>10187</v>
      </c>
    </row>
    <row r="1389" spans="1:2" x14ac:dyDescent="0.25">
      <c r="A1389" s="144" t="s">
        <v>10188</v>
      </c>
      <c r="B1389" s="144" t="s">
        <v>10189</v>
      </c>
    </row>
    <row r="1390" spans="1:2" x14ac:dyDescent="0.25">
      <c r="A1390" s="144" t="s">
        <v>10190</v>
      </c>
      <c r="B1390" s="144" t="s">
        <v>10191</v>
      </c>
    </row>
    <row r="1391" spans="1:2" x14ac:dyDescent="0.25">
      <c r="A1391" s="144" t="s">
        <v>10192</v>
      </c>
      <c r="B1391" s="144" t="s">
        <v>10193</v>
      </c>
    </row>
    <row r="1392" spans="1:2" x14ac:dyDescent="0.25">
      <c r="A1392" s="144" t="s">
        <v>10194</v>
      </c>
      <c r="B1392" s="144" t="s">
        <v>10195</v>
      </c>
    </row>
    <row r="1393" spans="1:2" x14ac:dyDescent="0.25">
      <c r="A1393" s="144" t="s">
        <v>3577</v>
      </c>
      <c r="B1393" s="144" t="s">
        <v>10196</v>
      </c>
    </row>
    <row r="1394" spans="1:2" x14ac:dyDescent="0.25">
      <c r="A1394" s="144" t="s">
        <v>571</v>
      </c>
      <c r="B1394" s="144" t="s">
        <v>10197</v>
      </c>
    </row>
    <row r="1395" spans="1:2" x14ac:dyDescent="0.25">
      <c r="A1395" s="144" t="s">
        <v>10198</v>
      </c>
      <c r="B1395" s="144" t="s">
        <v>10199</v>
      </c>
    </row>
    <row r="1396" spans="1:2" x14ac:dyDescent="0.25">
      <c r="A1396" s="144" t="s">
        <v>10200</v>
      </c>
      <c r="B1396" s="144" t="s">
        <v>10201</v>
      </c>
    </row>
    <row r="1397" spans="1:2" x14ac:dyDescent="0.25">
      <c r="A1397" s="144" t="s">
        <v>7155</v>
      </c>
      <c r="B1397" s="144" t="s">
        <v>10202</v>
      </c>
    </row>
    <row r="1398" spans="1:2" x14ac:dyDescent="0.25">
      <c r="A1398" s="144" t="s">
        <v>10203</v>
      </c>
      <c r="B1398" s="144" t="s">
        <v>10204</v>
      </c>
    </row>
    <row r="1399" spans="1:2" x14ac:dyDescent="0.25">
      <c r="A1399" s="144" t="s">
        <v>10205</v>
      </c>
      <c r="B1399" s="144" t="s">
        <v>10206</v>
      </c>
    </row>
    <row r="1400" spans="1:2" x14ac:dyDescent="0.25">
      <c r="A1400" s="144" t="s">
        <v>10207</v>
      </c>
      <c r="B1400" s="144" t="s">
        <v>10208</v>
      </c>
    </row>
    <row r="1401" spans="1:2" x14ac:dyDescent="0.25">
      <c r="A1401" s="144" t="s">
        <v>10209</v>
      </c>
      <c r="B1401" s="144" t="s">
        <v>10210</v>
      </c>
    </row>
    <row r="1402" spans="1:2" x14ac:dyDescent="0.25">
      <c r="A1402" s="144" t="s">
        <v>10211</v>
      </c>
      <c r="B1402" s="144" t="s">
        <v>10212</v>
      </c>
    </row>
    <row r="1403" spans="1:2" x14ac:dyDescent="0.25">
      <c r="A1403" s="144" t="s">
        <v>10213</v>
      </c>
      <c r="B1403" s="144" t="s">
        <v>10214</v>
      </c>
    </row>
    <row r="1404" spans="1:2" x14ac:dyDescent="0.25">
      <c r="A1404" s="144" t="s">
        <v>10215</v>
      </c>
      <c r="B1404" s="144" t="s">
        <v>10216</v>
      </c>
    </row>
    <row r="1405" spans="1:2" x14ac:dyDescent="0.25">
      <c r="A1405" s="144" t="s">
        <v>10217</v>
      </c>
      <c r="B1405" s="144" t="s">
        <v>10218</v>
      </c>
    </row>
    <row r="1406" spans="1:2" x14ac:dyDescent="0.25">
      <c r="A1406" s="144" t="s">
        <v>7156</v>
      </c>
      <c r="B1406" s="144" t="s">
        <v>10219</v>
      </c>
    </row>
    <row r="1407" spans="1:2" x14ac:dyDescent="0.25">
      <c r="A1407" s="144" t="s">
        <v>10220</v>
      </c>
      <c r="B1407" s="144" t="s">
        <v>10221</v>
      </c>
    </row>
    <row r="1408" spans="1:2" x14ac:dyDescent="0.25">
      <c r="A1408" s="144" t="s">
        <v>10222</v>
      </c>
      <c r="B1408" s="144" t="s">
        <v>10223</v>
      </c>
    </row>
    <row r="1409" spans="1:2" x14ac:dyDescent="0.25">
      <c r="A1409" s="144" t="s">
        <v>10224</v>
      </c>
      <c r="B1409" s="144" t="s">
        <v>10225</v>
      </c>
    </row>
    <row r="1410" spans="1:2" x14ac:dyDescent="0.25">
      <c r="A1410" s="144" t="s">
        <v>10226</v>
      </c>
      <c r="B1410" s="144" t="s">
        <v>10227</v>
      </c>
    </row>
    <row r="1411" spans="1:2" x14ac:dyDescent="0.25">
      <c r="A1411" s="144" t="s">
        <v>10228</v>
      </c>
      <c r="B1411" s="144" t="s">
        <v>10229</v>
      </c>
    </row>
    <row r="1412" spans="1:2" x14ac:dyDescent="0.25">
      <c r="A1412" s="144" t="s">
        <v>10230</v>
      </c>
      <c r="B1412" s="144" t="s">
        <v>10231</v>
      </c>
    </row>
    <row r="1413" spans="1:2" x14ac:dyDescent="0.25">
      <c r="A1413" s="144" t="s">
        <v>10232</v>
      </c>
      <c r="B1413" s="144" t="s">
        <v>10233</v>
      </c>
    </row>
    <row r="1414" spans="1:2" x14ac:dyDescent="0.25">
      <c r="A1414" s="144" t="s">
        <v>7157</v>
      </c>
      <c r="B1414" s="144" t="s">
        <v>10234</v>
      </c>
    </row>
    <row r="1415" spans="1:2" x14ac:dyDescent="0.25">
      <c r="A1415" s="144" t="s">
        <v>10235</v>
      </c>
      <c r="B1415" s="144" t="s">
        <v>10236</v>
      </c>
    </row>
    <row r="1416" spans="1:2" x14ac:dyDescent="0.25">
      <c r="A1416" s="144" t="s">
        <v>10237</v>
      </c>
      <c r="B1416" s="144" t="s">
        <v>10238</v>
      </c>
    </row>
    <row r="1417" spans="1:2" x14ac:dyDescent="0.25">
      <c r="A1417" s="144" t="s">
        <v>10239</v>
      </c>
      <c r="B1417" s="144" t="s">
        <v>10240</v>
      </c>
    </row>
    <row r="1418" spans="1:2" x14ac:dyDescent="0.25">
      <c r="A1418" s="144" t="s">
        <v>1888</v>
      </c>
      <c r="B1418" s="144" t="s">
        <v>10241</v>
      </c>
    </row>
    <row r="1419" spans="1:2" x14ac:dyDescent="0.25">
      <c r="A1419" s="144" t="s">
        <v>1884</v>
      </c>
      <c r="B1419" s="144" t="s">
        <v>10242</v>
      </c>
    </row>
    <row r="1420" spans="1:2" x14ac:dyDescent="0.25">
      <c r="A1420" s="144" t="s">
        <v>1933</v>
      </c>
      <c r="B1420" s="144" t="s">
        <v>10243</v>
      </c>
    </row>
    <row r="1421" spans="1:2" x14ac:dyDescent="0.25">
      <c r="A1421" s="144" t="s">
        <v>1966</v>
      </c>
      <c r="B1421" s="144" t="s">
        <v>10244</v>
      </c>
    </row>
    <row r="1422" spans="1:2" x14ac:dyDescent="0.25">
      <c r="A1422" s="144" t="s">
        <v>1985</v>
      </c>
      <c r="B1422" s="144" t="s">
        <v>10245</v>
      </c>
    </row>
    <row r="1423" spans="1:2" x14ac:dyDescent="0.25">
      <c r="A1423" s="144" t="s">
        <v>1992</v>
      </c>
      <c r="B1423" s="144" t="s">
        <v>10246</v>
      </c>
    </row>
    <row r="1424" spans="1:2" x14ac:dyDescent="0.25">
      <c r="A1424" s="144" t="s">
        <v>2004</v>
      </c>
      <c r="B1424" s="144" t="s">
        <v>10247</v>
      </c>
    </row>
    <row r="1425" spans="1:2" x14ac:dyDescent="0.25">
      <c r="A1425" s="144" t="s">
        <v>2014</v>
      </c>
      <c r="B1425" s="144" t="s">
        <v>10248</v>
      </c>
    </row>
    <row r="1426" spans="1:2" x14ac:dyDescent="0.25">
      <c r="A1426" s="144" t="s">
        <v>2037</v>
      </c>
      <c r="B1426" s="144" t="s">
        <v>10249</v>
      </c>
    </row>
    <row r="1427" spans="1:2" x14ac:dyDescent="0.25">
      <c r="A1427" s="144" t="s">
        <v>2064</v>
      </c>
      <c r="B1427" s="144" t="s">
        <v>10250</v>
      </c>
    </row>
    <row r="1428" spans="1:2" x14ac:dyDescent="0.25">
      <c r="A1428" s="144" t="s">
        <v>2084</v>
      </c>
      <c r="B1428" s="144" t="s">
        <v>10251</v>
      </c>
    </row>
    <row r="1429" spans="1:2" x14ac:dyDescent="0.25">
      <c r="A1429" s="144" t="s">
        <v>1948</v>
      </c>
      <c r="B1429" s="144" t="s">
        <v>10252</v>
      </c>
    </row>
    <row r="1430" spans="1:2" x14ac:dyDescent="0.25">
      <c r="A1430" s="144" t="s">
        <v>1961</v>
      </c>
      <c r="B1430" s="144" t="s">
        <v>10253</v>
      </c>
    </row>
    <row r="1431" spans="1:2" x14ac:dyDescent="0.25">
      <c r="A1431" s="144" t="s">
        <v>2100</v>
      </c>
      <c r="B1431" s="144" t="s">
        <v>10254</v>
      </c>
    </row>
    <row r="1432" spans="1:2" x14ac:dyDescent="0.25">
      <c r="A1432" s="144" t="s">
        <v>2051</v>
      </c>
      <c r="B1432" s="144" t="s">
        <v>10255</v>
      </c>
    </row>
    <row r="1433" spans="1:2" x14ac:dyDescent="0.25">
      <c r="A1433" s="144" t="s">
        <v>2057</v>
      </c>
      <c r="B1433" s="144" t="s">
        <v>10256</v>
      </c>
    </row>
    <row r="1434" spans="1:2" x14ac:dyDescent="0.25">
      <c r="A1434" s="144" t="s">
        <v>2093</v>
      </c>
      <c r="B1434" s="144" t="s">
        <v>10257</v>
      </c>
    </row>
    <row r="1435" spans="1:2" x14ac:dyDescent="0.25">
      <c r="A1435" s="144" t="s">
        <v>540</v>
      </c>
      <c r="B1435" s="144" t="s">
        <v>10258</v>
      </c>
    </row>
    <row r="1436" spans="1:2" x14ac:dyDescent="0.25">
      <c r="A1436" s="144" t="s">
        <v>1909</v>
      </c>
      <c r="B1436" s="144" t="s">
        <v>10259</v>
      </c>
    </row>
    <row r="1437" spans="1:2" x14ac:dyDescent="0.25">
      <c r="A1437" s="144" t="s">
        <v>1914</v>
      </c>
      <c r="B1437" s="144" t="s">
        <v>10260</v>
      </c>
    </row>
    <row r="1438" spans="1:2" x14ac:dyDescent="0.25">
      <c r="A1438" s="144" t="s">
        <v>1918</v>
      </c>
      <c r="B1438" s="144" t="s">
        <v>10261</v>
      </c>
    </row>
    <row r="1439" spans="1:2" x14ac:dyDescent="0.25">
      <c r="A1439" s="144" t="s">
        <v>1921</v>
      </c>
      <c r="B1439" s="144" t="s">
        <v>10262</v>
      </c>
    </row>
    <row r="1440" spans="1:2" x14ac:dyDescent="0.25">
      <c r="A1440" s="144" t="s">
        <v>1988</v>
      </c>
      <c r="B1440" s="144" t="s">
        <v>10263</v>
      </c>
    </row>
    <row r="1441" spans="1:2" x14ac:dyDescent="0.25">
      <c r="A1441" s="144" t="s">
        <v>2017</v>
      </c>
      <c r="B1441" s="144" t="s">
        <v>10264</v>
      </c>
    </row>
    <row r="1442" spans="1:2" x14ac:dyDescent="0.25">
      <c r="A1442" s="144" t="s">
        <v>2020</v>
      </c>
      <c r="B1442" s="144" t="s">
        <v>10265</v>
      </c>
    </row>
    <row r="1443" spans="1:2" x14ac:dyDescent="0.25">
      <c r="A1443" s="144" t="s">
        <v>2024</v>
      </c>
      <c r="B1443" s="144" t="s">
        <v>10266</v>
      </c>
    </row>
    <row r="1444" spans="1:2" x14ac:dyDescent="0.25">
      <c r="A1444" s="144" t="s">
        <v>2044</v>
      </c>
      <c r="B1444" s="144" t="s">
        <v>10267</v>
      </c>
    </row>
    <row r="1445" spans="1:2" x14ac:dyDescent="0.25">
      <c r="A1445" s="144" t="s">
        <v>2059</v>
      </c>
      <c r="B1445" s="144" t="s">
        <v>10268</v>
      </c>
    </row>
    <row r="1446" spans="1:2" x14ac:dyDescent="0.25">
      <c r="A1446" s="144" t="s">
        <v>2067</v>
      </c>
      <c r="B1446" s="144" t="s">
        <v>10269</v>
      </c>
    </row>
    <row r="1447" spans="1:2" x14ac:dyDescent="0.25">
      <c r="A1447" s="144" t="s">
        <v>2106</v>
      </c>
      <c r="B1447" s="144" t="s">
        <v>10270</v>
      </c>
    </row>
    <row r="1448" spans="1:2" x14ac:dyDescent="0.25">
      <c r="A1448" s="144" t="s">
        <v>2123</v>
      </c>
      <c r="B1448" s="144" t="s">
        <v>10271</v>
      </c>
    </row>
    <row r="1449" spans="1:2" x14ac:dyDescent="0.25">
      <c r="A1449" s="144" t="s">
        <v>1866</v>
      </c>
      <c r="B1449" s="144" t="s">
        <v>10272</v>
      </c>
    </row>
    <row r="1450" spans="1:2" x14ac:dyDescent="0.25">
      <c r="A1450" s="144" t="s">
        <v>1928</v>
      </c>
      <c r="B1450" s="144" t="s">
        <v>10273</v>
      </c>
    </row>
    <row r="1451" spans="1:2" x14ac:dyDescent="0.25">
      <c r="A1451" s="144" t="s">
        <v>1976</v>
      </c>
      <c r="B1451" s="144" t="s">
        <v>10274</v>
      </c>
    </row>
    <row r="1452" spans="1:2" x14ac:dyDescent="0.25">
      <c r="A1452" s="144" t="s">
        <v>1996</v>
      </c>
      <c r="B1452" s="144" t="s">
        <v>10275</v>
      </c>
    </row>
    <row r="1453" spans="1:2" x14ac:dyDescent="0.25">
      <c r="A1453" s="144" t="s">
        <v>2000</v>
      </c>
      <c r="B1453" s="144" t="s">
        <v>10276</v>
      </c>
    </row>
    <row r="1454" spans="1:2" x14ac:dyDescent="0.25">
      <c r="A1454" s="144" t="s">
        <v>2008</v>
      </c>
      <c r="B1454" s="144" t="s">
        <v>10277</v>
      </c>
    </row>
    <row r="1455" spans="1:2" x14ac:dyDescent="0.25">
      <c r="A1455" s="144" t="s">
        <v>2104</v>
      </c>
      <c r="B1455" s="144" t="s">
        <v>10278</v>
      </c>
    </row>
    <row r="1456" spans="1:2" x14ac:dyDescent="0.25">
      <c r="A1456" s="144" t="s">
        <v>2109</v>
      </c>
      <c r="B1456" s="144" t="s">
        <v>10279</v>
      </c>
    </row>
    <row r="1457" spans="1:2" x14ac:dyDescent="0.25">
      <c r="A1457" s="144" t="s">
        <v>2116</v>
      </c>
      <c r="B1457" s="144" t="s">
        <v>10280</v>
      </c>
    </row>
    <row r="1458" spans="1:2" x14ac:dyDescent="0.25">
      <c r="A1458" s="144" t="s">
        <v>2028</v>
      </c>
      <c r="B1458" s="144" t="s">
        <v>10281</v>
      </c>
    </row>
    <row r="1459" spans="1:2" x14ac:dyDescent="0.25">
      <c r="A1459" s="144" t="s">
        <v>1924</v>
      </c>
      <c r="B1459" s="144" t="s">
        <v>10282</v>
      </c>
    </row>
    <row r="1460" spans="1:2" x14ac:dyDescent="0.25">
      <c r="A1460" s="144" t="s">
        <v>2062</v>
      </c>
      <c r="B1460" s="144" t="s">
        <v>10283</v>
      </c>
    </row>
    <row r="1461" spans="1:2" x14ac:dyDescent="0.25">
      <c r="A1461" s="144" t="s">
        <v>1873</v>
      </c>
      <c r="B1461" s="144" t="s">
        <v>10284</v>
      </c>
    </row>
    <row r="1462" spans="1:2" x14ac:dyDescent="0.25">
      <c r="A1462" s="144" t="s">
        <v>1998</v>
      </c>
      <c r="B1462" s="144" t="s">
        <v>10285</v>
      </c>
    </row>
    <row r="1463" spans="1:2" x14ac:dyDescent="0.25">
      <c r="A1463" s="144" t="s">
        <v>2040</v>
      </c>
      <c r="B1463" s="144" t="s">
        <v>10286</v>
      </c>
    </row>
    <row r="1464" spans="1:2" x14ac:dyDescent="0.25">
      <c r="A1464" s="144" t="s">
        <v>2054</v>
      </c>
      <c r="B1464" s="144" t="s">
        <v>10287</v>
      </c>
    </row>
    <row r="1465" spans="1:2" x14ac:dyDescent="0.25">
      <c r="A1465" s="144" t="s">
        <v>2112</v>
      </c>
      <c r="B1465" s="144" t="s">
        <v>10288</v>
      </c>
    </row>
    <row r="1466" spans="1:2" x14ac:dyDescent="0.25">
      <c r="A1466" s="144" t="s">
        <v>2127</v>
      </c>
      <c r="B1466" s="144" t="s">
        <v>10289</v>
      </c>
    </row>
    <row r="1467" spans="1:2" x14ac:dyDescent="0.25">
      <c r="A1467" s="144" t="s">
        <v>1969</v>
      </c>
      <c r="B1467" s="144" t="s">
        <v>10290</v>
      </c>
    </row>
    <row r="1468" spans="1:2" x14ac:dyDescent="0.25">
      <c r="A1468" s="144" t="s">
        <v>1973</v>
      </c>
      <c r="B1468" s="144" t="s">
        <v>10291</v>
      </c>
    </row>
    <row r="1469" spans="1:2" x14ac:dyDescent="0.25">
      <c r="A1469" s="144" t="s">
        <v>2033</v>
      </c>
      <c r="B1469" s="144" t="s">
        <v>10292</v>
      </c>
    </row>
    <row r="1470" spans="1:2" x14ac:dyDescent="0.25">
      <c r="A1470" s="144" t="s">
        <v>1879</v>
      </c>
      <c r="B1470" s="144" t="s">
        <v>10293</v>
      </c>
    </row>
    <row r="1471" spans="1:2" x14ac:dyDescent="0.25">
      <c r="A1471" s="144" t="s">
        <v>1982</v>
      </c>
      <c r="B1471" s="144" t="s">
        <v>10294</v>
      </c>
    </row>
    <row r="1472" spans="1:2" x14ac:dyDescent="0.25">
      <c r="A1472" s="144" t="s">
        <v>2047</v>
      </c>
      <c r="B1472" s="144" t="s">
        <v>10295</v>
      </c>
    </row>
    <row r="1473" spans="1:2" x14ac:dyDescent="0.25">
      <c r="A1473" s="144" t="s">
        <v>2081</v>
      </c>
      <c r="B1473" s="144" t="s">
        <v>10296</v>
      </c>
    </row>
    <row r="1474" spans="1:2" x14ac:dyDescent="0.25">
      <c r="A1474" s="144" t="s">
        <v>2089</v>
      </c>
      <c r="B1474" s="144" t="s">
        <v>10297</v>
      </c>
    </row>
    <row r="1475" spans="1:2" x14ac:dyDescent="0.25">
      <c r="A1475" s="144" t="s">
        <v>1936</v>
      </c>
      <c r="B1475" s="144" t="s">
        <v>10298</v>
      </c>
    </row>
    <row r="1476" spans="1:2" x14ac:dyDescent="0.25">
      <c r="A1476" s="144" t="s">
        <v>1941</v>
      </c>
      <c r="B1476" s="144" t="s">
        <v>10299</v>
      </c>
    </row>
    <row r="1477" spans="1:2" x14ac:dyDescent="0.25">
      <c r="A1477" s="144" t="s">
        <v>2097</v>
      </c>
      <c r="B1477" s="144" t="s">
        <v>10300</v>
      </c>
    </row>
    <row r="1478" spans="1:2" x14ac:dyDescent="0.25">
      <c r="A1478" s="144" t="s">
        <v>1893</v>
      </c>
      <c r="B1478" s="144" t="s">
        <v>10301</v>
      </c>
    </row>
    <row r="1479" spans="1:2" x14ac:dyDescent="0.25">
      <c r="A1479" s="144" t="s">
        <v>1945</v>
      </c>
      <c r="B1479" s="144" t="s">
        <v>10302</v>
      </c>
    </row>
    <row r="1480" spans="1:2" x14ac:dyDescent="0.25">
      <c r="A1480" s="144" t="s">
        <v>2133</v>
      </c>
      <c r="B1480" s="144" t="s">
        <v>10303</v>
      </c>
    </row>
    <row r="1481" spans="1:2" x14ac:dyDescent="0.25">
      <c r="A1481" s="144" t="s">
        <v>2070</v>
      </c>
      <c r="B1481" s="144" t="s">
        <v>10304</v>
      </c>
    </row>
    <row r="1482" spans="1:2" x14ac:dyDescent="0.25">
      <c r="A1482" s="144" t="s">
        <v>1953</v>
      </c>
      <c r="B1482" s="144" t="s">
        <v>10305</v>
      </c>
    </row>
    <row r="1483" spans="1:2" x14ac:dyDescent="0.25">
      <c r="A1483" s="144" t="s">
        <v>1958</v>
      </c>
      <c r="B1483" s="144" t="s">
        <v>10306</v>
      </c>
    </row>
    <row r="1484" spans="1:2" x14ac:dyDescent="0.25">
      <c r="A1484" s="144" t="s">
        <v>1979</v>
      </c>
      <c r="B1484" s="144" t="s">
        <v>10307</v>
      </c>
    </row>
    <row r="1485" spans="1:2" x14ac:dyDescent="0.25">
      <c r="A1485" s="144" t="s">
        <v>2011</v>
      </c>
      <c r="B1485" s="144" t="s">
        <v>10308</v>
      </c>
    </row>
    <row r="1486" spans="1:2" x14ac:dyDescent="0.25">
      <c r="A1486" s="144" t="s">
        <v>2129</v>
      </c>
      <c r="B1486" s="144" t="s">
        <v>10309</v>
      </c>
    </row>
    <row r="1487" spans="1:2" x14ac:dyDescent="0.25">
      <c r="A1487" s="144" t="s">
        <v>1900</v>
      </c>
      <c r="B1487" s="144" t="s">
        <v>10310</v>
      </c>
    </row>
    <row r="1488" spans="1:2" x14ac:dyDescent="0.25">
      <c r="A1488" s="144" t="s">
        <v>2120</v>
      </c>
      <c r="B1488" s="144" t="s">
        <v>10311</v>
      </c>
    </row>
    <row r="1489" spans="1:2" x14ac:dyDescent="0.25">
      <c r="A1489" s="144" t="s">
        <v>1896</v>
      </c>
      <c r="B1489" s="144" t="s">
        <v>10312</v>
      </c>
    </row>
    <row r="1490" spans="1:2" x14ac:dyDescent="0.25">
      <c r="A1490" s="144" t="s">
        <v>1905</v>
      </c>
      <c r="B1490" s="144" t="s">
        <v>10313</v>
      </c>
    </row>
    <row r="1491" spans="1:2" x14ac:dyDescent="0.25">
      <c r="A1491" s="144" t="s">
        <v>2074</v>
      </c>
      <c r="B1491" s="144" t="s">
        <v>10314</v>
      </c>
    </row>
    <row r="1492" spans="1:2" x14ac:dyDescent="0.25">
      <c r="A1492" s="144" t="s">
        <v>10315</v>
      </c>
      <c r="B1492" s="144" t="s">
        <v>10316</v>
      </c>
    </row>
    <row r="1493" spans="1:2" x14ac:dyDescent="0.25">
      <c r="A1493" s="144" t="s">
        <v>7270</v>
      </c>
      <c r="B1493" s="144" t="s">
        <v>7270</v>
      </c>
    </row>
    <row r="1494" spans="1:2" x14ac:dyDescent="0.25">
      <c r="A1494" s="144" t="s">
        <v>7507</v>
      </c>
      <c r="B1494" s="144" t="s">
        <v>7507</v>
      </c>
    </row>
    <row r="1495" spans="1:2" x14ac:dyDescent="0.25">
      <c r="A1495" s="144" t="s">
        <v>7843</v>
      </c>
      <c r="B1495" s="144" t="s">
        <v>7843</v>
      </c>
    </row>
    <row r="1496" spans="1:2" x14ac:dyDescent="0.25">
      <c r="A1496" s="144" t="s">
        <v>7845</v>
      </c>
      <c r="B1496" s="144" t="s">
        <v>7845</v>
      </c>
    </row>
    <row r="1497" spans="1:2" x14ac:dyDescent="0.25">
      <c r="A1497" s="144" t="s">
        <v>7158</v>
      </c>
      <c r="B1497" s="144" t="s">
        <v>10317</v>
      </c>
    </row>
    <row r="1498" spans="1:2" x14ac:dyDescent="0.25">
      <c r="A1498" s="144" t="s">
        <v>3593</v>
      </c>
      <c r="B1498" s="144" t="s">
        <v>10318</v>
      </c>
    </row>
    <row r="1499" spans="1:2" x14ac:dyDescent="0.25">
      <c r="A1499" s="144" t="s">
        <v>10319</v>
      </c>
      <c r="B1499" s="144" t="s">
        <v>10320</v>
      </c>
    </row>
    <row r="1500" spans="1:2" x14ac:dyDescent="0.25">
      <c r="A1500" s="144" t="s">
        <v>10321</v>
      </c>
      <c r="B1500" s="144" t="s">
        <v>10322</v>
      </c>
    </row>
    <row r="1501" spans="1:2" x14ac:dyDescent="0.25">
      <c r="A1501" s="144" t="s">
        <v>10323</v>
      </c>
      <c r="B1501" s="144" t="s">
        <v>10324</v>
      </c>
    </row>
    <row r="1502" spans="1:2" x14ac:dyDescent="0.25">
      <c r="A1502" s="144" t="s">
        <v>749</v>
      </c>
      <c r="B1502" s="144" t="s">
        <v>10325</v>
      </c>
    </row>
    <row r="1503" spans="1:2" x14ac:dyDescent="0.25">
      <c r="A1503" s="144" t="s">
        <v>751</v>
      </c>
      <c r="B1503" s="144" t="s">
        <v>10326</v>
      </c>
    </row>
    <row r="1504" spans="1:2" x14ac:dyDescent="0.25">
      <c r="A1504" s="144" t="s">
        <v>753</v>
      </c>
      <c r="B1504" s="144" t="s">
        <v>10327</v>
      </c>
    </row>
    <row r="1505" spans="1:2" x14ac:dyDescent="0.25">
      <c r="A1505" s="144" t="s">
        <v>748</v>
      </c>
      <c r="B1505" s="144" t="s">
        <v>10328</v>
      </c>
    </row>
    <row r="1506" spans="1:2" x14ac:dyDescent="0.25">
      <c r="A1506" s="144" t="s">
        <v>755</v>
      </c>
      <c r="B1506" s="144" t="s">
        <v>10329</v>
      </c>
    </row>
    <row r="1507" spans="1:2" x14ac:dyDescent="0.25">
      <c r="A1507" s="144" t="s">
        <v>10330</v>
      </c>
      <c r="B1507" s="144" t="s">
        <v>10331</v>
      </c>
    </row>
    <row r="1508" spans="1:2" x14ac:dyDescent="0.25">
      <c r="A1508" s="144" t="s">
        <v>10332</v>
      </c>
      <c r="B1508" s="144" t="s">
        <v>10333</v>
      </c>
    </row>
    <row r="1509" spans="1:2" x14ac:dyDescent="0.25">
      <c r="A1509" s="144" t="s">
        <v>10334</v>
      </c>
      <c r="B1509" s="144" t="s">
        <v>10335</v>
      </c>
    </row>
    <row r="1510" spans="1:2" x14ac:dyDescent="0.25">
      <c r="A1510" s="144" t="s">
        <v>10336</v>
      </c>
      <c r="B1510" s="144" t="s">
        <v>10337</v>
      </c>
    </row>
    <row r="1511" spans="1:2" x14ac:dyDescent="0.25">
      <c r="A1511" s="144" t="s">
        <v>10338</v>
      </c>
      <c r="B1511" s="144" t="s">
        <v>10339</v>
      </c>
    </row>
    <row r="1512" spans="1:2" x14ac:dyDescent="0.25">
      <c r="A1512" s="144" t="s">
        <v>10340</v>
      </c>
      <c r="B1512" s="144" t="s">
        <v>10341</v>
      </c>
    </row>
    <row r="1513" spans="1:2" x14ac:dyDescent="0.25">
      <c r="A1513" s="144" t="s">
        <v>10342</v>
      </c>
      <c r="B1513" s="144" t="s">
        <v>10343</v>
      </c>
    </row>
    <row r="1514" spans="1:2" x14ac:dyDescent="0.25">
      <c r="A1514" s="144" t="s">
        <v>10344</v>
      </c>
      <c r="B1514" s="144" t="s">
        <v>10345</v>
      </c>
    </row>
    <row r="1515" spans="1:2" x14ac:dyDescent="0.25">
      <c r="A1515" s="144" t="s">
        <v>10346</v>
      </c>
      <c r="B1515" s="144" t="s">
        <v>10347</v>
      </c>
    </row>
    <row r="1516" spans="1:2" x14ac:dyDescent="0.25">
      <c r="A1516" s="144" t="s">
        <v>10348</v>
      </c>
      <c r="B1516" s="144" t="s">
        <v>10349</v>
      </c>
    </row>
    <row r="1517" spans="1:2" x14ac:dyDescent="0.25">
      <c r="A1517" s="144" t="s">
        <v>10350</v>
      </c>
      <c r="B1517" s="144" t="s">
        <v>10351</v>
      </c>
    </row>
    <row r="1518" spans="1:2" x14ac:dyDescent="0.25">
      <c r="A1518" s="144" t="s">
        <v>10352</v>
      </c>
      <c r="B1518" s="144" t="s">
        <v>10353</v>
      </c>
    </row>
    <row r="1519" spans="1:2" x14ac:dyDescent="0.25">
      <c r="A1519" s="144" t="s">
        <v>10354</v>
      </c>
      <c r="B1519" s="144" t="s">
        <v>10355</v>
      </c>
    </row>
    <row r="1520" spans="1:2" x14ac:dyDescent="0.25">
      <c r="A1520" s="144" t="s">
        <v>10356</v>
      </c>
      <c r="B1520" s="144" t="s">
        <v>10357</v>
      </c>
    </row>
    <row r="1521" spans="1:2" x14ac:dyDescent="0.25">
      <c r="A1521" s="144" t="s">
        <v>10358</v>
      </c>
      <c r="B1521" s="144" t="s">
        <v>10359</v>
      </c>
    </row>
    <row r="1522" spans="1:2" x14ac:dyDescent="0.25">
      <c r="A1522" s="144" t="s">
        <v>10360</v>
      </c>
      <c r="B1522" s="144" t="s">
        <v>10361</v>
      </c>
    </row>
    <row r="1523" spans="1:2" x14ac:dyDescent="0.25">
      <c r="A1523" s="144" t="s">
        <v>10362</v>
      </c>
      <c r="B1523" s="144" t="s">
        <v>10363</v>
      </c>
    </row>
    <row r="1524" spans="1:2" x14ac:dyDescent="0.25">
      <c r="A1524" s="144" t="s">
        <v>10364</v>
      </c>
      <c r="B1524" s="144" t="s">
        <v>10365</v>
      </c>
    </row>
    <row r="1525" spans="1:2" x14ac:dyDescent="0.25">
      <c r="A1525" s="144" t="s">
        <v>10366</v>
      </c>
      <c r="B1525" s="144" t="s">
        <v>10367</v>
      </c>
    </row>
    <row r="1526" spans="1:2" x14ac:dyDescent="0.25">
      <c r="A1526" s="144" t="s">
        <v>10368</v>
      </c>
      <c r="B1526" s="144" t="s">
        <v>10369</v>
      </c>
    </row>
    <row r="1527" spans="1:2" x14ac:dyDescent="0.25">
      <c r="A1527" s="144" t="s">
        <v>10370</v>
      </c>
      <c r="B1527" s="144" t="s">
        <v>10371</v>
      </c>
    </row>
    <row r="1528" spans="1:2" x14ac:dyDescent="0.25">
      <c r="A1528" s="144" t="s">
        <v>10372</v>
      </c>
      <c r="B1528" s="144" t="s">
        <v>10373</v>
      </c>
    </row>
    <row r="1529" spans="1:2" x14ac:dyDescent="0.25">
      <c r="A1529" s="144" t="s">
        <v>10374</v>
      </c>
      <c r="B1529" s="144" t="s">
        <v>10375</v>
      </c>
    </row>
    <row r="1530" spans="1:2" x14ac:dyDescent="0.25">
      <c r="A1530" s="144" t="s">
        <v>10376</v>
      </c>
      <c r="B1530" s="144" t="s">
        <v>10377</v>
      </c>
    </row>
    <row r="1531" spans="1:2" x14ac:dyDescent="0.25">
      <c r="A1531" s="144" t="s">
        <v>10378</v>
      </c>
      <c r="B1531" s="144" t="s">
        <v>10379</v>
      </c>
    </row>
    <row r="1532" spans="1:2" x14ac:dyDescent="0.25">
      <c r="A1532" s="144" t="s">
        <v>10380</v>
      </c>
      <c r="B1532" s="144" t="s">
        <v>10381</v>
      </c>
    </row>
    <row r="1533" spans="1:2" x14ac:dyDescent="0.25">
      <c r="A1533" s="144" t="s">
        <v>10382</v>
      </c>
      <c r="B1533" s="144" t="s">
        <v>10383</v>
      </c>
    </row>
    <row r="1534" spans="1:2" x14ac:dyDescent="0.25">
      <c r="A1534" s="144" t="s">
        <v>10384</v>
      </c>
      <c r="B1534" s="144" t="s">
        <v>10385</v>
      </c>
    </row>
    <row r="1535" spans="1:2" x14ac:dyDescent="0.25">
      <c r="A1535" s="144" t="s">
        <v>10386</v>
      </c>
      <c r="B1535" s="144" t="s">
        <v>10387</v>
      </c>
    </row>
    <row r="1536" spans="1:2" x14ac:dyDescent="0.25">
      <c r="A1536" s="144" t="s">
        <v>10388</v>
      </c>
      <c r="B1536" s="144" t="s">
        <v>10389</v>
      </c>
    </row>
    <row r="1537" spans="1:2" x14ac:dyDescent="0.25">
      <c r="A1537" s="144" t="s">
        <v>10390</v>
      </c>
      <c r="B1537" s="144" t="s">
        <v>10391</v>
      </c>
    </row>
    <row r="1538" spans="1:2" x14ac:dyDescent="0.25">
      <c r="A1538" s="144" t="s">
        <v>10392</v>
      </c>
      <c r="B1538" s="144" t="s">
        <v>10393</v>
      </c>
    </row>
    <row r="1539" spans="1:2" x14ac:dyDescent="0.25">
      <c r="A1539" s="144" t="s">
        <v>10394</v>
      </c>
      <c r="B1539" s="144" t="s">
        <v>10395</v>
      </c>
    </row>
    <row r="1540" spans="1:2" x14ac:dyDescent="0.25">
      <c r="A1540" s="144" t="s">
        <v>10396</v>
      </c>
      <c r="B1540" s="144" t="s">
        <v>10397</v>
      </c>
    </row>
    <row r="1541" spans="1:2" x14ac:dyDescent="0.25">
      <c r="A1541" s="144" t="s">
        <v>10398</v>
      </c>
      <c r="B1541" s="144" t="s">
        <v>10399</v>
      </c>
    </row>
    <row r="1542" spans="1:2" x14ac:dyDescent="0.25">
      <c r="A1542" s="144" t="s">
        <v>10400</v>
      </c>
      <c r="B1542" s="144" t="s">
        <v>10401</v>
      </c>
    </row>
    <row r="1543" spans="1:2" x14ac:dyDescent="0.25">
      <c r="A1543" s="144" t="s">
        <v>10402</v>
      </c>
      <c r="B1543" s="144" t="s">
        <v>10403</v>
      </c>
    </row>
    <row r="1544" spans="1:2" x14ac:dyDescent="0.25">
      <c r="A1544" s="144" t="s">
        <v>10404</v>
      </c>
      <c r="B1544" s="144" t="s">
        <v>10405</v>
      </c>
    </row>
    <row r="1545" spans="1:2" x14ac:dyDescent="0.25">
      <c r="A1545" s="144" t="s">
        <v>10406</v>
      </c>
      <c r="B1545" s="144" t="s">
        <v>10407</v>
      </c>
    </row>
    <row r="1546" spans="1:2" x14ac:dyDescent="0.25">
      <c r="A1546" s="144" t="s">
        <v>10408</v>
      </c>
      <c r="B1546" s="144" t="s">
        <v>10409</v>
      </c>
    </row>
    <row r="1547" spans="1:2" x14ac:dyDescent="0.25">
      <c r="A1547" s="144" t="s">
        <v>10410</v>
      </c>
      <c r="B1547" s="144" t="s">
        <v>10411</v>
      </c>
    </row>
    <row r="1548" spans="1:2" x14ac:dyDescent="0.25">
      <c r="A1548" s="144" t="s">
        <v>10412</v>
      </c>
      <c r="B1548" s="144" t="s">
        <v>10413</v>
      </c>
    </row>
    <row r="1549" spans="1:2" x14ac:dyDescent="0.25">
      <c r="A1549" s="144" t="s">
        <v>10414</v>
      </c>
      <c r="B1549" s="144" t="s">
        <v>10415</v>
      </c>
    </row>
    <row r="1550" spans="1:2" x14ac:dyDescent="0.25">
      <c r="A1550" s="144" t="s">
        <v>10416</v>
      </c>
      <c r="B1550" s="144" t="s">
        <v>10417</v>
      </c>
    </row>
    <row r="1551" spans="1:2" x14ac:dyDescent="0.25">
      <c r="A1551" s="144" t="s">
        <v>10418</v>
      </c>
      <c r="B1551" s="144" t="s">
        <v>10419</v>
      </c>
    </row>
    <row r="1552" spans="1:2" x14ac:dyDescent="0.25">
      <c r="A1552" s="144" t="s">
        <v>10420</v>
      </c>
      <c r="B1552" s="144" t="s">
        <v>10421</v>
      </c>
    </row>
    <row r="1553" spans="1:2" x14ac:dyDescent="0.25">
      <c r="A1553" s="144" t="s">
        <v>10422</v>
      </c>
      <c r="B1553" s="144" t="s">
        <v>10423</v>
      </c>
    </row>
    <row r="1554" spans="1:2" x14ac:dyDescent="0.25">
      <c r="A1554" s="144" t="s">
        <v>10424</v>
      </c>
      <c r="B1554" s="144" t="s">
        <v>10425</v>
      </c>
    </row>
    <row r="1555" spans="1:2" x14ac:dyDescent="0.25">
      <c r="A1555" s="144" t="s">
        <v>10426</v>
      </c>
      <c r="B1555" s="144" t="s">
        <v>10427</v>
      </c>
    </row>
    <row r="1556" spans="1:2" x14ac:dyDescent="0.25">
      <c r="A1556" s="144" t="s">
        <v>10428</v>
      </c>
      <c r="B1556" s="144" t="s">
        <v>10429</v>
      </c>
    </row>
    <row r="1557" spans="1:2" x14ac:dyDescent="0.25">
      <c r="A1557" s="144" t="s">
        <v>10430</v>
      </c>
      <c r="B1557" s="144" t="s">
        <v>10431</v>
      </c>
    </row>
    <row r="1558" spans="1:2" x14ac:dyDescent="0.25">
      <c r="A1558" s="144" t="s">
        <v>10432</v>
      </c>
      <c r="B1558" s="144" t="s">
        <v>10433</v>
      </c>
    </row>
    <row r="1559" spans="1:2" x14ac:dyDescent="0.25">
      <c r="A1559" s="144" t="s">
        <v>10434</v>
      </c>
      <c r="B1559" s="144" t="s">
        <v>10435</v>
      </c>
    </row>
    <row r="1560" spans="1:2" x14ac:dyDescent="0.25">
      <c r="A1560" s="144" t="s">
        <v>10436</v>
      </c>
      <c r="B1560" s="144" t="s">
        <v>10437</v>
      </c>
    </row>
    <row r="1561" spans="1:2" x14ac:dyDescent="0.25">
      <c r="A1561" s="144" t="s">
        <v>10438</v>
      </c>
      <c r="B1561" s="144" t="s">
        <v>10439</v>
      </c>
    </row>
    <row r="1562" spans="1:2" x14ac:dyDescent="0.25">
      <c r="A1562" s="144" t="s">
        <v>10440</v>
      </c>
      <c r="B1562" s="144" t="s">
        <v>10441</v>
      </c>
    </row>
    <row r="1563" spans="1:2" x14ac:dyDescent="0.25">
      <c r="A1563" s="144" t="s">
        <v>10442</v>
      </c>
      <c r="B1563" s="144" t="s">
        <v>10443</v>
      </c>
    </row>
    <row r="1564" spans="1:2" x14ac:dyDescent="0.25">
      <c r="A1564" s="144" t="s">
        <v>10444</v>
      </c>
      <c r="B1564" s="144" t="s">
        <v>10445</v>
      </c>
    </row>
    <row r="1565" spans="1:2" x14ac:dyDescent="0.25">
      <c r="A1565" s="144" t="s">
        <v>10446</v>
      </c>
      <c r="B1565" s="144" t="s">
        <v>10447</v>
      </c>
    </row>
    <row r="1566" spans="1:2" x14ac:dyDescent="0.25">
      <c r="A1566" s="144" t="s">
        <v>10448</v>
      </c>
      <c r="B1566" s="144" t="s">
        <v>10449</v>
      </c>
    </row>
    <row r="1567" spans="1:2" x14ac:dyDescent="0.25">
      <c r="A1567" s="144" t="s">
        <v>10450</v>
      </c>
      <c r="B1567" s="144" t="s">
        <v>10451</v>
      </c>
    </row>
    <row r="1568" spans="1:2" x14ac:dyDescent="0.25">
      <c r="A1568" s="144" t="s">
        <v>10452</v>
      </c>
      <c r="B1568" s="144" t="s">
        <v>10453</v>
      </c>
    </row>
    <row r="1569" spans="1:2" x14ac:dyDescent="0.25">
      <c r="A1569" s="144" t="s">
        <v>10454</v>
      </c>
      <c r="B1569" s="144" t="s">
        <v>10455</v>
      </c>
    </row>
    <row r="1570" spans="1:2" x14ac:dyDescent="0.25">
      <c r="A1570" s="144" t="s">
        <v>10456</v>
      </c>
      <c r="B1570" s="144" t="s">
        <v>10457</v>
      </c>
    </row>
    <row r="1571" spans="1:2" x14ac:dyDescent="0.25">
      <c r="A1571" s="144" t="s">
        <v>10458</v>
      </c>
      <c r="B1571" s="144" t="s">
        <v>10459</v>
      </c>
    </row>
    <row r="1572" spans="1:2" x14ac:dyDescent="0.25">
      <c r="A1572" s="144" t="s">
        <v>10460</v>
      </c>
      <c r="B1572" s="144" t="s">
        <v>10461</v>
      </c>
    </row>
    <row r="1573" spans="1:2" x14ac:dyDescent="0.25">
      <c r="A1573" s="144" t="s">
        <v>10462</v>
      </c>
      <c r="B1573" s="144" t="s">
        <v>10463</v>
      </c>
    </row>
    <row r="1574" spans="1:2" x14ac:dyDescent="0.25">
      <c r="A1574" s="144" t="s">
        <v>10464</v>
      </c>
      <c r="B1574" s="144" t="s">
        <v>10465</v>
      </c>
    </row>
    <row r="1575" spans="1:2" x14ac:dyDescent="0.25">
      <c r="A1575" s="144" t="s">
        <v>10466</v>
      </c>
      <c r="B1575" s="144" t="s">
        <v>10467</v>
      </c>
    </row>
    <row r="1576" spans="1:2" x14ac:dyDescent="0.25">
      <c r="A1576" s="144" t="s">
        <v>10468</v>
      </c>
      <c r="B1576" s="144" t="s">
        <v>10469</v>
      </c>
    </row>
    <row r="1577" spans="1:2" x14ac:dyDescent="0.25">
      <c r="A1577" s="144" t="s">
        <v>10470</v>
      </c>
      <c r="B1577" s="144" t="s">
        <v>10471</v>
      </c>
    </row>
    <row r="1578" spans="1:2" x14ac:dyDescent="0.25">
      <c r="A1578" s="144" t="s">
        <v>10472</v>
      </c>
      <c r="B1578" s="144" t="s">
        <v>10473</v>
      </c>
    </row>
    <row r="1579" spans="1:2" x14ac:dyDescent="0.25">
      <c r="A1579" s="144" t="s">
        <v>10474</v>
      </c>
      <c r="B1579" s="144" t="s">
        <v>10475</v>
      </c>
    </row>
    <row r="1580" spans="1:2" x14ac:dyDescent="0.25">
      <c r="A1580" s="144" t="s">
        <v>10476</v>
      </c>
      <c r="B1580" s="144" t="s">
        <v>10477</v>
      </c>
    </row>
    <row r="1581" spans="1:2" x14ac:dyDescent="0.25">
      <c r="A1581" s="144" t="s">
        <v>10478</v>
      </c>
      <c r="B1581" s="144" t="s">
        <v>10479</v>
      </c>
    </row>
    <row r="1582" spans="1:2" x14ac:dyDescent="0.25">
      <c r="A1582" s="144" t="s">
        <v>10480</v>
      </c>
      <c r="B1582" s="144" t="s">
        <v>10481</v>
      </c>
    </row>
    <row r="1583" spans="1:2" x14ac:dyDescent="0.25">
      <c r="A1583" s="144" t="s">
        <v>10482</v>
      </c>
      <c r="B1583" s="144" t="s">
        <v>10483</v>
      </c>
    </row>
    <row r="1584" spans="1:2" x14ac:dyDescent="0.25">
      <c r="A1584" s="144" t="s">
        <v>10484</v>
      </c>
      <c r="B1584" s="144" t="s">
        <v>10485</v>
      </c>
    </row>
    <row r="1585" spans="1:2" x14ac:dyDescent="0.25">
      <c r="A1585" s="144" t="s">
        <v>10486</v>
      </c>
      <c r="B1585" s="144" t="s">
        <v>10487</v>
      </c>
    </row>
    <row r="1586" spans="1:2" x14ac:dyDescent="0.25">
      <c r="A1586" s="144" t="s">
        <v>10488</v>
      </c>
      <c r="B1586" s="144" t="s">
        <v>10489</v>
      </c>
    </row>
    <row r="1587" spans="1:2" x14ac:dyDescent="0.25">
      <c r="A1587" s="144" t="s">
        <v>10490</v>
      </c>
      <c r="B1587" s="144" t="s">
        <v>10491</v>
      </c>
    </row>
    <row r="1588" spans="1:2" x14ac:dyDescent="0.25">
      <c r="A1588" s="144" t="s">
        <v>10492</v>
      </c>
      <c r="B1588" s="144" t="s">
        <v>10493</v>
      </c>
    </row>
    <row r="1589" spans="1:2" x14ac:dyDescent="0.25">
      <c r="A1589" s="144" t="s">
        <v>10494</v>
      </c>
      <c r="B1589" s="144" t="s">
        <v>10495</v>
      </c>
    </row>
    <row r="1590" spans="1:2" x14ac:dyDescent="0.25">
      <c r="A1590" s="144" t="s">
        <v>10496</v>
      </c>
      <c r="B1590" s="144" t="s">
        <v>10497</v>
      </c>
    </row>
    <row r="1591" spans="1:2" x14ac:dyDescent="0.25">
      <c r="A1591" s="144" t="s">
        <v>10498</v>
      </c>
      <c r="B1591" s="144" t="s">
        <v>10499</v>
      </c>
    </row>
    <row r="1592" spans="1:2" x14ac:dyDescent="0.25">
      <c r="A1592" s="144" t="s">
        <v>10500</v>
      </c>
      <c r="B1592" s="144" t="s">
        <v>10501</v>
      </c>
    </row>
    <row r="1593" spans="1:2" x14ac:dyDescent="0.25">
      <c r="A1593" s="144" t="s">
        <v>10502</v>
      </c>
      <c r="B1593" s="144" t="s">
        <v>10503</v>
      </c>
    </row>
    <row r="1594" spans="1:2" x14ac:dyDescent="0.25">
      <c r="A1594" s="144" t="s">
        <v>10504</v>
      </c>
      <c r="B1594" s="144" t="s">
        <v>10505</v>
      </c>
    </row>
    <row r="1595" spans="1:2" x14ac:dyDescent="0.25">
      <c r="A1595" s="144" t="s">
        <v>575</v>
      </c>
      <c r="B1595" s="144" t="s">
        <v>10506</v>
      </c>
    </row>
    <row r="1596" spans="1:2" x14ac:dyDescent="0.25">
      <c r="A1596" s="144" t="s">
        <v>10507</v>
      </c>
      <c r="B1596" s="144" t="s">
        <v>10508</v>
      </c>
    </row>
    <row r="1597" spans="1:2" x14ac:dyDescent="0.25">
      <c r="A1597" s="144" t="s">
        <v>10509</v>
      </c>
      <c r="B1597" s="144" t="s">
        <v>10510</v>
      </c>
    </row>
    <row r="1598" spans="1:2" x14ac:dyDescent="0.25">
      <c r="A1598" s="144" t="s">
        <v>10511</v>
      </c>
      <c r="B1598" s="144" t="s">
        <v>10512</v>
      </c>
    </row>
    <row r="1599" spans="1:2" x14ac:dyDescent="0.25">
      <c r="A1599" s="144" t="s">
        <v>10513</v>
      </c>
      <c r="B1599" s="144" t="s">
        <v>10514</v>
      </c>
    </row>
    <row r="1600" spans="1:2" x14ac:dyDescent="0.25">
      <c r="A1600" s="144" t="s">
        <v>10515</v>
      </c>
      <c r="B1600" s="144" t="s">
        <v>10516</v>
      </c>
    </row>
    <row r="1601" spans="1:2" x14ac:dyDescent="0.25">
      <c r="A1601" s="144" t="s">
        <v>10517</v>
      </c>
      <c r="B1601" s="144" t="s">
        <v>10518</v>
      </c>
    </row>
    <row r="1602" spans="1:2" x14ac:dyDescent="0.25">
      <c r="A1602" s="144" t="s">
        <v>10519</v>
      </c>
      <c r="B1602" s="144" t="s">
        <v>10520</v>
      </c>
    </row>
    <row r="1603" spans="1:2" x14ac:dyDescent="0.25">
      <c r="A1603" s="144" t="s">
        <v>10521</v>
      </c>
      <c r="B1603" s="144" t="s">
        <v>10522</v>
      </c>
    </row>
    <row r="1604" spans="1:2" x14ac:dyDescent="0.25">
      <c r="A1604" s="144" t="s">
        <v>10523</v>
      </c>
      <c r="B1604" s="144" t="s">
        <v>10524</v>
      </c>
    </row>
    <row r="1605" spans="1:2" x14ac:dyDescent="0.25">
      <c r="A1605" s="144" t="s">
        <v>10525</v>
      </c>
      <c r="B1605" s="144" t="s">
        <v>10526</v>
      </c>
    </row>
    <row r="1606" spans="1:2" x14ac:dyDescent="0.25">
      <c r="A1606" s="144" t="s">
        <v>10527</v>
      </c>
      <c r="B1606" s="144" t="s">
        <v>10528</v>
      </c>
    </row>
    <row r="1607" spans="1:2" x14ac:dyDescent="0.25">
      <c r="A1607" s="144" t="s">
        <v>10529</v>
      </c>
      <c r="B1607" s="144" t="s">
        <v>10530</v>
      </c>
    </row>
    <row r="1608" spans="1:2" x14ac:dyDescent="0.25">
      <c r="A1608" s="144" t="s">
        <v>10531</v>
      </c>
      <c r="B1608" s="144" t="s">
        <v>10532</v>
      </c>
    </row>
    <row r="1609" spans="1:2" x14ac:dyDescent="0.25">
      <c r="A1609" s="144" t="s">
        <v>10533</v>
      </c>
      <c r="B1609" s="144" t="s">
        <v>10534</v>
      </c>
    </row>
    <row r="1610" spans="1:2" x14ac:dyDescent="0.25">
      <c r="A1610" s="144" t="s">
        <v>10535</v>
      </c>
      <c r="B1610" s="144" t="s">
        <v>10536</v>
      </c>
    </row>
    <row r="1611" spans="1:2" x14ac:dyDescent="0.25">
      <c r="A1611" s="144" t="s">
        <v>10537</v>
      </c>
      <c r="B1611" s="144" t="s">
        <v>10538</v>
      </c>
    </row>
    <row r="1612" spans="1:2" x14ac:dyDescent="0.25">
      <c r="A1612" s="144" t="s">
        <v>10539</v>
      </c>
      <c r="B1612" s="144" t="s">
        <v>10540</v>
      </c>
    </row>
    <row r="1613" spans="1:2" x14ac:dyDescent="0.25">
      <c r="A1613" s="144" t="s">
        <v>10541</v>
      </c>
      <c r="B1613" s="144" t="s">
        <v>10542</v>
      </c>
    </row>
    <row r="1614" spans="1:2" x14ac:dyDescent="0.25">
      <c r="A1614" s="144" t="s">
        <v>10543</v>
      </c>
      <c r="B1614" s="144" t="s">
        <v>10544</v>
      </c>
    </row>
    <row r="1615" spans="1:2" x14ac:dyDescent="0.25">
      <c r="A1615" s="144" t="s">
        <v>10545</v>
      </c>
      <c r="B1615" s="144" t="s">
        <v>10546</v>
      </c>
    </row>
    <row r="1616" spans="1:2" x14ac:dyDescent="0.25">
      <c r="A1616" s="144" t="s">
        <v>10547</v>
      </c>
      <c r="B1616" s="144" t="s">
        <v>10548</v>
      </c>
    </row>
    <row r="1617" spans="1:2" x14ac:dyDescent="0.25">
      <c r="A1617" s="144" t="s">
        <v>10549</v>
      </c>
      <c r="B1617" s="144" t="s">
        <v>10550</v>
      </c>
    </row>
    <row r="1618" spans="1:2" x14ac:dyDescent="0.25">
      <c r="A1618" s="144" t="s">
        <v>10551</v>
      </c>
      <c r="B1618" s="144" t="s">
        <v>10552</v>
      </c>
    </row>
    <row r="1619" spans="1:2" x14ac:dyDescent="0.25">
      <c r="A1619" s="144" t="s">
        <v>10553</v>
      </c>
      <c r="B1619" s="144" t="s">
        <v>10554</v>
      </c>
    </row>
    <row r="1620" spans="1:2" x14ac:dyDescent="0.25">
      <c r="A1620" s="144" t="s">
        <v>10555</v>
      </c>
      <c r="B1620" s="144" t="s">
        <v>10556</v>
      </c>
    </row>
    <row r="1621" spans="1:2" x14ac:dyDescent="0.25">
      <c r="A1621" s="144" t="s">
        <v>10557</v>
      </c>
      <c r="B1621" s="144" t="s">
        <v>10558</v>
      </c>
    </row>
    <row r="1622" spans="1:2" x14ac:dyDescent="0.25">
      <c r="A1622" s="144" t="s">
        <v>10559</v>
      </c>
      <c r="B1622" s="144" t="s">
        <v>10560</v>
      </c>
    </row>
    <row r="1623" spans="1:2" x14ac:dyDescent="0.25">
      <c r="A1623" s="144" t="s">
        <v>10561</v>
      </c>
      <c r="B1623" s="144" t="s">
        <v>10562</v>
      </c>
    </row>
    <row r="1624" spans="1:2" x14ac:dyDescent="0.25">
      <c r="A1624" s="144" t="s">
        <v>10563</v>
      </c>
      <c r="B1624" s="144" t="s">
        <v>10564</v>
      </c>
    </row>
    <row r="1625" spans="1:2" x14ac:dyDescent="0.25">
      <c r="A1625" s="144" t="s">
        <v>10565</v>
      </c>
      <c r="B1625" s="144" t="s">
        <v>10566</v>
      </c>
    </row>
    <row r="1626" spans="1:2" x14ac:dyDescent="0.25">
      <c r="A1626" s="144" t="s">
        <v>10567</v>
      </c>
      <c r="B1626" s="144" t="s">
        <v>10568</v>
      </c>
    </row>
    <row r="1627" spans="1:2" x14ac:dyDescent="0.25">
      <c r="A1627" s="144" t="s">
        <v>10569</v>
      </c>
      <c r="B1627" s="144" t="s">
        <v>10570</v>
      </c>
    </row>
    <row r="1628" spans="1:2" x14ac:dyDescent="0.25">
      <c r="A1628" s="144" t="s">
        <v>10571</v>
      </c>
      <c r="B1628" s="144" t="s">
        <v>10572</v>
      </c>
    </row>
    <row r="1629" spans="1:2" x14ac:dyDescent="0.25">
      <c r="A1629" s="144" t="s">
        <v>10573</v>
      </c>
      <c r="B1629" s="144" t="s">
        <v>10574</v>
      </c>
    </row>
    <row r="1630" spans="1:2" x14ac:dyDescent="0.25">
      <c r="A1630" s="144" t="s">
        <v>10575</v>
      </c>
      <c r="B1630" s="144" t="s">
        <v>10576</v>
      </c>
    </row>
    <row r="1631" spans="1:2" x14ac:dyDescent="0.25">
      <c r="A1631" s="144" t="s">
        <v>10577</v>
      </c>
      <c r="B1631" s="144" t="s">
        <v>10578</v>
      </c>
    </row>
    <row r="1632" spans="1:2" x14ac:dyDescent="0.25">
      <c r="A1632" s="144" t="s">
        <v>10579</v>
      </c>
      <c r="B1632" s="144" t="s">
        <v>10580</v>
      </c>
    </row>
    <row r="1633" spans="1:2" x14ac:dyDescent="0.25">
      <c r="A1633" s="144" t="s">
        <v>10581</v>
      </c>
      <c r="B1633" s="144" t="s">
        <v>10582</v>
      </c>
    </row>
    <row r="1634" spans="1:2" x14ac:dyDescent="0.25">
      <c r="A1634" s="144" t="s">
        <v>10583</v>
      </c>
      <c r="B1634" s="144" t="s">
        <v>10584</v>
      </c>
    </row>
    <row r="1635" spans="1:2" x14ac:dyDescent="0.25">
      <c r="A1635" s="144" t="s">
        <v>10585</v>
      </c>
      <c r="B1635" s="144" t="s">
        <v>10586</v>
      </c>
    </row>
    <row r="1636" spans="1:2" x14ac:dyDescent="0.25">
      <c r="A1636" s="144" t="s">
        <v>10587</v>
      </c>
      <c r="B1636" s="144" t="s">
        <v>10588</v>
      </c>
    </row>
    <row r="1637" spans="1:2" x14ac:dyDescent="0.25">
      <c r="A1637" s="144" t="s">
        <v>10589</v>
      </c>
      <c r="B1637" s="144" t="s">
        <v>10590</v>
      </c>
    </row>
    <row r="1638" spans="1:2" x14ac:dyDescent="0.25">
      <c r="A1638" s="144" t="s">
        <v>10591</v>
      </c>
      <c r="B1638" s="144" t="s">
        <v>10592</v>
      </c>
    </row>
    <row r="1639" spans="1:2" x14ac:dyDescent="0.25">
      <c r="A1639" s="144" t="s">
        <v>10593</v>
      </c>
      <c r="B1639" s="144" t="s">
        <v>10594</v>
      </c>
    </row>
    <row r="1640" spans="1:2" x14ac:dyDescent="0.25">
      <c r="A1640" s="144" t="s">
        <v>10595</v>
      </c>
      <c r="B1640" s="144" t="s">
        <v>10596</v>
      </c>
    </row>
    <row r="1641" spans="1:2" x14ac:dyDescent="0.25">
      <c r="A1641" s="144" t="s">
        <v>10597</v>
      </c>
      <c r="B1641" s="144" t="s">
        <v>10598</v>
      </c>
    </row>
    <row r="1642" spans="1:2" x14ac:dyDescent="0.25">
      <c r="A1642" s="144" t="s">
        <v>10599</v>
      </c>
      <c r="B1642" s="144" t="s">
        <v>10600</v>
      </c>
    </row>
    <row r="1643" spans="1:2" x14ac:dyDescent="0.25">
      <c r="A1643" s="144" t="s">
        <v>10601</v>
      </c>
      <c r="B1643" s="144" t="s">
        <v>10602</v>
      </c>
    </row>
    <row r="1644" spans="1:2" x14ac:dyDescent="0.25">
      <c r="A1644" s="144" t="s">
        <v>10603</v>
      </c>
      <c r="B1644" s="144" t="s">
        <v>10604</v>
      </c>
    </row>
    <row r="1645" spans="1:2" x14ac:dyDescent="0.25">
      <c r="A1645" s="144" t="s">
        <v>10605</v>
      </c>
      <c r="B1645" s="144" t="s">
        <v>10606</v>
      </c>
    </row>
    <row r="1646" spans="1:2" x14ac:dyDescent="0.25">
      <c r="A1646" s="144" t="s">
        <v>10607</v>
      </c>
      <c r="B1646" s="144" t="s">
        <v>10608</v>
      </c>
    </row>
    <row r="1647" spans="1:2" x14ac:dyDescent="0.25">
      <c r="A1647" s="144" t="s">
        <v>10609</v>
      </c>
      <c r="B1647" s="144" t="s">
        <v>10610</v>
      </c>
    </row>
    <row r="1648" spans="1:2" x14ac:dyDescent="0.25">
      <c r="A1648" s="144" t="s">
        <v>10611</v>
      </c>
      <c r="B1648" s="144" t="s">
        <v>10612</v>
      </c>
    </row>
    <row r="1649" spans="1:2" x14ac:dyDescent="0.25">
      <c r="A1649" s="144" t="s">
        <v>10613</v>
      </c>
      <c r="B1649" s="144" t="s">
        <v>10614</v>
      </c>
    </row>
    <row r="1650" spans="1:2" x14ac:dyDescent="0.25">
      <c r="A1650" s="144" t="s">
        <v>10615</v>
      </c>
      <c r="B1650" s="144" t="s">
        <v>10616</v>
      </c>
    </row>
    <row r="1651" spans="1:2" x14ac:dyDescent="0.25">
      <c r="A1651" s="144" t="s">
        <v>10617</v>
      </c>
      <c r="B1651" s="144" t="s">
        <v>10618</v>
      </c>
    </row>
    <row r="1652" spans="1:2" x14ac:dyDescent="0.25">
      <c r="A1652" s="144" t="s">
        <v>10619</v>
      </c>
      <c r="B1652" s="144" t="s">
        <v>10620</v>
      </c>
    </row>
    <row r="1653" spans="1:2" x14ac:dyDescent="0.25">
      <c r="A1653" s="144" t="s">
        <v>10621</v>
      </c>
      <c r="B1653" s="144" t="s">
        <v>10622</v>
      </c>
    </row>
    <row r="1654" spans="1:2" x14ac:dyDescent="0.25">
      <c r="A1654" s="144" t="s">
        <v>10623</v>
      </c>
      <c r="B1654" s="144" t="s">
        <v>10624</v>
      </c>
    </row>
    <row r="1655" spans="1:2" x14ac:dyDescent="0.25">
      <c r="A1655" s="144" t="s">
        <v>10625</v>
      </c>
      <c r="B1655" s="144" t="s">
        <v>10626</v>
      </c>
    </row>
    <row r="1656" spans="1:2" x14ac:dyDescent="0.25">
      <c r="A1656" s="144" t="s">
        <v>10627</v>
      </c>
      <c r="B1656" s="144" t="s">
        <v>10628</v>
      </c>
    </row>
    <row r="1657" spans="1:2" x14ac:dyDescent="0.25">
      <c r="A1657" s="144" t="s">
        <v>10629</v>
      </c>
      <c r="B1657" s="144" t="s">
        <v>10630</v>
      </c>
    </row>
    <row r="1658" spans="1:2" x14ac:dyDescent="0.25">
      <c r="A1658" s="144" t="s">
        <v>10631</v>
      </c>
      <c r="B1658" s="144" t="s">
        <v>10632</v>
      </c>
    </row>
    <row r="1659" spans="1:2" x14ac:dyDescent="0.25">
      <c r="A1659" s="144" t="s">
        <v>10633</v>
      </c>
      <c r="B1659" s="144" t="s">
        <v>10634</v>
      </c>
    </row>
    <row r="1660" spans="1:2" x14ac:dyDescent="0.25">
      <c r="A1660" s="144" t="s">
        <v>10635</v>
      </c>
      <c r="B1660" s="144" t="s">
        <v>10636</v>
      </c>
    </row>
    <row r="1661" spans="1:2" x14ac:dyDescent="0.25">
      <c r="A1661" s="144" t="s">
        <v>10637</v>
      </c>
      <c r="B1661" s="144" t="s">
        <v>10638</v>
      </c>
    </row>
    <row r="1662" spans="1:2" x14ac:dyDescent="0.25">
      <c r="A1662" s="144" t="s">
        <v>10639</v>
      </c>
      <c r="B1662" s="144" t="s">
        <v>10640</v>
      </c>
    </row>
    <row r="1663" spans="1:2" x14ac:dyDescent="0.25">
      <c r="A1663" s="144" t="s">
        <v>10641</v>
      </c>
      <c r="B1663" s="144" t="s">
        <v>10642</v>
      </c>
    </row>
    <row r="1664" spans="1:2" x14ac:dyDescent="0.25">
      <c r="A1664" s="144" t="s">
        <v>10643</v>
      </c>
      <c r="B1664" s="144" t="s">
        <v>10644</v>
      </c>
    </row>
    <row r="1665" spans="1:2" x14ac:dyDescent="0.25">
      <c r="A1665" s="144" t="s">
        <v>10645</v>
      </c>
      <c r="B1665" s="144" t="s">
        <v>10646</v>
      </c>
    </row>
    <row r="1666" spans="1:2" x14ac:dyDescent="0.25">
      <c r="A1666" s="144" t="s">
        <v>10647</v>
      </c>
      <c r="B1666" s="144" t="s">
        <v>10648</v>
      </c>
    </row>
    <row r="1667" spans="1:2" x14ac:dyDescent="0.25">
      <c r="A1667" s="144" t="s">
        <v>10649</v>
      </c>
      <c r="B1667" s="144" t="s">
        <v>10650</v>
      </c>
    </row>
    <row r="1668" spans="1:2" x14ac:dyDescent="0.25">
      <c r="A1668" s="144" t="s">
        <v>10651</v>
      </c>
      <c r="B1668" s="144" t="s">
        <v>10652</v>
      </c>
    </row>
    <row r="1669" spans="1:2" x14ac:dyDescent="0.25">
      <c r="A1669" s="144" t="s">
        <v>10653</v>
      </c>
      <c r="B1669" s="144" t="s">
        <v>10654</v>
      </c>
    </row>
    <row r="1670" spans="1:2" x14ac:dyDescent="0.25">
      <c r="A1670" s="144" t="s">
        <v>10655</v>
      </c>
      <c r="B1670" s="144" t="s">
        <v>10656</v>
      </c>
    </row>
    <row r="1671" spans="1:2" x14ac:dyDescent="0.25">
      <c r="A1671" s="144" t="s">
        <v>10657</v>
      </c>
      <c r="B1671" s="144" t="s">
        <v>10658</v>
      </c>
    </row>
    <row r="1672" spans="1:2" x14ac:dyDescent="0.25">
      <c r="A1672" s="144" t="s">
        <v>3621</v>
      </c>
      <c r="B1672" s="144" t="s">
        <v>10659</v>
      </c>
    </row>
    <row r="1673" spans="1:2" x14ac:dyDescent="0.25">
      <c r="A1673" s="144" t="s">
        <v>3657</v>
      </c>
      <c r="B1673" s="144" t="s">
        <v>10660</v>
      </c>
    </row>
    <row r="1674" spans="1:2" x14ac:dyDescent="0.25">
      <c r="A1674" s="144" t="s">
        <v>7428</v>
      </c>
      <c r="B1674" s="144" t="s">
        <v>7428</v>
      </c>
    </row>
    <row r="1675" spans="1:2" x14ac:dyDescent="0.25">
      <c r="A1675" s="144" t="s">
        <v>3705</v>
      </c>
      <c r="B1675" s="144" t="s">
        <v>10661</v>
      </c>
    </row>
    <row r="1676" spans="1:2" x14ac:dyDescent="0.25">
      <c r="A1676" s="144" t="s">
        <v>757</v>
      </c>
      <c r="B1676" s="144" t="s">
        <v>10662</v>
      </c>
    </row>
    <row r="1677" spans="1:2" x14ac:dyDescent="0.25">
      <c r="A1677" s="144" t="s">
        <v>3609</v>
      </c>
      <c r="B1677" s="144" t="s">
        <v>10663</v>
      </c>
    </row>
    <row r="1678" spans="1:2" x14ac:dyDescent="0.25">
      <c r="A1678" s="144" t="s">
        <v>3624</v>
      </c>
      <c r="B1678" s="144" t="s">
        <v>10664</v>
      </c>
    </row>
    <row r="1679" spans="1:2" x14ac:dyDescent="0.25">
      <c r="A1679" s="144" t="s">
        <v>3627</v>
      </c>
      <c r="B1679" s="144" t="s">
        <v>10665</v>
      </c>
    </row>
    <row r="1680" spans="1:2" x14ac:dyDescent="0.25">
      <c r="A1680" s="144" t="s">
        <v>3645</v>
      </c>
      <c r="B1680" s="144" t="s">
        <v>10666</v>
      </c>
    </row>
    <row r="1681" spans="1:2" x14ac:dyDescent="0.25">
      <c r="A1681" s="144" t="s">
        <v>3690</v>
      </c>
      <c r="B1681" s="144" t="s">
        <v>10667</v>
      </c>
    </row>
    <row r="1682" spans="1:2" x14ac:dyDescent="0.25">
      <c r="A1682" s="144" t="s">
        <v>3699</v>
      </c>
      <c r="B1682" s="144" t="s">
        <v>10668</v>
      </c>
    </row>
    <row r="1683" spans="1:2" x14ac:dyDescent="0.25">
      <c r="A1683" s="144" t="s">
        <v>7356</v>
      </c>
      <c r="B1683" s="144" t="s">
        <v>10669</v>
      </c>
    </row>
    <row r="1684" spans="1:2" x14ac:dyDescent="0.25">
      <c r="A1684" s="144" t="s">
        <v>7400</v>
      </c>
      <c r="B1684" s="144" t="s">
        <v>7400</v>
      </c>
    </row>
    <row r="1685" spans="1:2" x14ac:dyDescent="0.25">
      <c r="A1685" s="144" t="s">
        <v>3612</v>
      </c>
      <c r="B1685" s="144" t="s">
        <v>10670</v>
      </c>
    </row>
    <row r="1686" spans="1:2" x14ac:dyDescent="0.25">
      <c r="A1686" s="144" t="s">
        <v>3642</v>
      </c>
      <c r="B1686" s="144" t="s">
        <v>10671</v>
      </c>
    </row>
    <row r="1687" spans="1:2" x14ac:dyDescent="0.25">
      <c r="A1687" s="144" t="s">
        <v>3663</v>
      </c>
      <c r="B1687" s="144" t="s">
        <v>10672</v>
      </c>
    </row>
    <row r="1688" spans="1:2" x14ac:dyDescent="0.25">
      <c r="A1688" s="144" t="s">
        <v>3696</v>
      </c>
      <c r="B1688" s="144" t="s">
        <v>10673</v>
      </c>
    </row>
    <row r="1689" spans="1:2" x14ac:dyDescent="0.25">
      <c r="A1689" s="144" t="s">
        <v>3684</v>
      </c>
      <c r="B1689" s="144" t="s">
        <v>10674</v>
      </c>
    </row>
    <row r="1690" spans="1:2" x14ac:dyDescent="0.25">
      <c r="A1690" s="144" t="s">
        <v>7382</v>
      </c>
      <c r="B1690" s="144" t="s">
        <v>7382</v>
      </c>
    </row>
    <row r="1691" spans="1:2" x14ac:dyDescent="0.25">
      <c r="A1691" s="144" t="s">
        <v>3639</v>
      </c>
      <c r="B1691" s="144" t="s">
        <v>10675</v>
      </c>
    </row>
    <row r="1692" spans="1:2" x14ac:dyDescent="0.25">
      <c r="A1692" s="144" t="s">
        <v>3669</v>
      </c>
      <c r="B1692" s="144" t="s">
        <v>10676</v>
      </c>
    </row>
    <row r="1693" spans="1:2" x14ac:dyDescent="0.25">
      <c r="A1693" s="144" t="s">
        <v>3672</v>
      </c>
      <c r="B1693" s="144" t="s">
        <v>10677</v>
      </c>
    </row>
    <row r="1694" spans="1:2" x14ac:dyDescent="0.25">
      <c r="A1694" s="144" t="s">
        <v>3675</v>
      </c>
      <c r="B1694" s="144" t="s">
        <v>10678</v>
      </c>
    </row>
    <row r="1695" spans="1:2" x14ac:dyDescent="0.25">
      <c r="A1695" s="144" t="s">
        <v>3687</v>
      </c>
      <c r="B1695" s="144" t="s">
        <v>10679</v>
      </c>
    </row>
    <row r="1696" spans="1:2" x14ac:dyDescent="0.25">
      <c r="A1696" s="144" t="s">
        <v>3708</v>
      </c>
      <c r="B1696" s="144" t="s">
        <v>10680</v>
      </c>
    </row>
    <row r="1697" spans="1:2" x14ac:dyDescent="0.25">
      <c r="A1697" s="144" t="s">
        <v>3615</v>
      </c>
      <c r="B1697" s="144" t="s">
        <v>10681</v>
      </c>
    </row>
    <row r="1698" spans="1:2" x14ac:dyDescent="0.25">
      <c r="A1698" s="144" t="s">
        <v>3618</v>
      </c>
      <c r="B1698" s="144" t="s">
        <v>10682</v>
      </c>
    </row>
    <row r="1699" spans="1:2" x14ac:dyDescent="0.25">
      <c r="A1699" s="144" t="s">
        <v>3630</v>
      </c>
      <c r="B1699" s="144" t="s">
        <v>10683</v>
      </c>
    </row>
    <row r="1700" spans="1:2" x14ac:dyDescent="0.25">
      <c r="A1700" s="144" t="s">
        <v>10684</v>
      </c>
      <c r="B1700" s="144" t="s">
        <v>10685</v>
      </c>
    </row>
    <row r="1701" spans="1:2" x14ac:dyDescent="0.25">
      <c r="A1701" s="144" t="s">
        <v>3648</v>
      </c>
      <c r="B1701" s="144" t="s">
        <v>10686</v>
      </c>
    </row>
    <row r="1702" spans="1:2" x14ac:dyDescent="0.25">
      <c r="A1702" s="144" t="s">
        <v>3651</v>
      </c>
      <c r="B1702" s="144" t="s">
        <v>10687</v>
      </c>
    </row>
    <row r="1703" spans="1:2" x14ac:dyDescent="0.25">
      <c r="A1703" s="144" t="s">
        <v>3660</v>
      </c>
      <c r="B1703" s="144" t="s">
        <v>10688</v>
      </c>
    </row>
    <row r="1704" spans="1:2" x14ac:dyDescent="0.25">
      <c r="A1704" s="144" t="s">
        <v>3636</v>
      </c>
      <c r="B1704" s="144" t="s">
        <v>10689</v>
      </c>
    </row>
    <row r="1705" spans="1:2" x14ac:dyDescent="0.25">
      <c r="A1705" s="144" t="s">
        <v>3681</v>
      </c>
      <c r="B1705" s="144" t="s">
        <v>10690</v>
      </c>
    </row>
    <row r="1706" spans="1:2" x14ac:dyDescent="0.25">
      <c r="A1706" s="144" t="s">
        <v>7604</v>
      </c>
      <c r="B1706" s="144" t="s">
        <v>7604</v>
      </c>
    </row>
    <row r="1707" spans="1:2" x14ac:dyDescent="0.25">
      <c r="A1707" s="144" t="s">
        <v>3666</v>
      </c>
      <c r="B1707" s="144" t="s">
        <v>10691</v>
      </c>
    </row>
    <row r="1708" spans="1:2" x14ac:dyDescent="0.25">
      <c r="A1708" s="144" t="s">
        <v>3693</v>
      </c>
      <c r="B1708" s="144" t="s">
        <v>10692</v>
      </c>
    </row>
    <row r="1709" spans="1:2" x14ac:dyDescent="0.25">
      <c r="A1709" s="144" t="s">
        <v>7397</v>
      </c>
      <c r="B1709" s="144" t="s">
        <v>7397</v>
      </c>
    </row>
    <row r="1710" spans="1:2" x14ac:dyDescent="0.25">
      <c r="A1710" s="144" t="s">
        <v>7404</v>
      </c>
      <c r="B1710" s="144" t="s">
        <v>7404</v>
      </c>
    </row>
    <row r="1711" spans="1:2" x14ac:dyDescent="0.25">
      <c r="A1711" s="144" t="s">
        <v>3633</v>
      </c>
      <c r="B1711" s="144" t="s">
        <v>10693</v>
      </c>
    </row>
    <row r="1712" spans="1:2" x14ac:dyDescent="0.25">
      <c r="A1712" s="144" t="s">
        <v>3654</v>
      </c>
      <c r="B1712" s="144" t="s">
        <v>10694</v>
      </c>
    </row>
    <row r="1713" spans="1:2" x14ac:dyDescent="0.25">
      <c r="A1713" s="144" t="s">
        <v>3678</v>
      </c>
      <c r="B1713" s="144" t="s">
        <v>10695</v>
      </c>
    </row>
    <row r="1714" spans="1:2" x14ac:dyDescent="0.25">
      <c r="A1714" s="144" t="s">
        <v>3702</v>
      </c>
      <c r="B1714" s="144" t="s">
        <v>10696</v>
      </c>
    </row>
    <row r="1715" spans="1:2" x14ac:dyDescent="0.25">
      <c r="A1715" s="144" t="s">
        <v>3711</v>
      </c>
      <c r="B1715" s="144" t="s">
        <v>10697</v>
      </c>
    </row>
    <row r="1716" spans="1:2" x14ac:dyDescent="0.25">
      <c r="A1716" s="144" t="s">
        <v>10698</v>
      </c>
      <c r="B1716" s="144" t="s">
        <v>10699</v>
      </c>
    </row>
    <row r="1717" spans="1:2" x14ac:dyDescent="0.25">
      <c r="A1717" s="144" t="s">
        <v>10700</v>
      </c>
      <c r="B1717" s="144" t="s">
        <v>10701</v>
      </c>
    </row>
    <row r="1718" spans="1:2" x14ac:dyDescent="0.25">
      <c r="A1718" s="144" t="s">
        <v>10702</v>
      </c>
      <c r="B1718" s="144" t="s">
        <v>10703</v>
      </c>
    </row>
    <row r="1719" spans="1:2" x14ac:dyDescent="0.25">
      <c r="A1719" s="144" t="s">
        <v>3716</v>
      </c>
      <c r="B1719" s="144" t="s">
        <v>10704</v>
      </c>
    </row>
    <row r="1720" spans="1:2" x14ac:dyDescent="0.25">
      <c r="A1720" s="144" t="s">
        <v>576</v>
      </c>
      <c r="B1720" s="144" t="s">
        <v>10705</v>
      </c>
    </row>
    <row r="1721" spans="1:2" x14ac:dyDescent="0.25">
      <c r="A1721" s="144" t="s">
        <v>3720</v>
      </c>
      <c r="B1721" s="144" t="s">
        <v>10706</v>
      </c>
    </row>
    <row r="1722" spans="1:2" x14ac:dyDescent="0.25">
      <c r="A1722" s="144" t="s">
        <v>3748</v>
      </c>
      <c r="B1722" s="144" t="s">
        <v>10707</v>
      </c>
    </row>
    <row r="1723" spans="1:2" x14ac:dyDescent="0.25">
      <c r="A1723" s="144" t="s">
        <v>3753</v>
      </c>
      <c r="B1723" s="144" t="s">
        <v>10708</v>
      </c>
    </row>
    <row r="1724" spans="1:2" x14ac:dyDescent="0.25">
      <c r="A1724" s="144" t="s">
        <v>3756</v>
      </c>
      <c r="B1724" s="144" t="s">
        <v>10709</v>
      </c>
    </row>
    <row r="1725" spans="1:2" x14ac:dyDescent="0.25">
      <c r="A1725" s="144" t="s">
        <v>3760</v>
      </c>
      <c r="B1725" s="144" t="s">
        <v>10710</v>
      </c>
    </row>
    <row r="1726" spans="1:2" x14ac:dyDescent="0.25">
      <c r="A1726" s="144" t="s">
        <v>3745</v>
      </c>
      <c r="B1726" s="144" t="s">
        <v>10711</v>
      </c>
    </row>
    <row r="1727" spans="1:2" x14ac:dyDescent="0.25">
      <c r="A1727" s="144" t="s">
        <v>10712</v>
      </c>
      <c r="B1727" s="144" t="s">
        <v>10713</v>
      </c>
    </row>
    <row r="1728" spans="1:2" x14ac:dyDescent="0.25">
      <c r="A1728" s="144" t="s">
        <v>3327</v>
      </c>
      <c r="B1728" s="144" t="s">
        <v>10714</v>
      </c>
    </row>
    <row r="1729" spans="1:2" x14ac:dyDescent="0.25">
      <c r="A1729" s="144" t="s">
        <v>10715</v>
      </c>
      <c r="B1729" s="144" t="s">
        <v>10716</v>
      </c>
    </row>
    <row r="1730" spans="1:2" x14ac:dyDescent="0.25">
      <c r="A1730" s="144" t="s">
        <v>10717</v>
      </c>
      <c r="B1730" s="144" t="s">
        <v>10718</v>
      </c>
    </row>
    <row r="1731" spans="1:2" x14ac:dyDescent="0.25">
      <c r="A1731" s="144" t="s">
        <v>10719</v>
      </c>
      <c r="B1731" s="144" t="s">
        <v>10720</v>
      </c>
    </row>
    <row r="1732" spans="1:2" x14ac:dyDescent="0.25">
      <c r="A1732" s="144" t="s">
        <v>10721</v>
      </c>
      <c r="B1732" s="144" t="s">
        <v>10722</v>
      </c>
    </row>
    <row r="1733" spans="1:2" x14ac:dyDescent="0.25">
      <c r="A1733" s="144" t="s">
        <v>10723</v>
      </c>
      <c r="B1733" s="144" t="s">
        <v>10724</v>
      </c>
    </row>
    <row r="1734" spans="1:2" x14ac:dyDescent="0.25">
      <c r="A1734" s="144" t="s">
        <v>10725</v>
      </c>
      <c r="B1734" s="144" t="s">
        <v>10726</v>
      </c>
    </row>
    <row r="1735" spans="1:2" x14ac:dyDescent="0.25">
      <c r="A1735" s="144" t="s">
        <v>10727</v>
      </c>
      <c r="B1735" s="144" t="s">
        <v>10728</v>
      </c>
    </row>
    <row r="1736" spans="1:2" x14ac:dyDescent="0.25">
      <c r="A1736" s="144" t="s">
        <v>10729</v>
      </c>
      <c r="B1736" s="144" t="s">
        <v>10730</v>
      </c>
    </row>
    <row r="1737" spans="1:2" x14ac:dyDescent="0.25">
      <c r="A1737" s="144" t="s">
        <v>10731</v>
      </c>
      <c r="B1737" s="144" t="s">
        <v>10732</v>
      </c>
    </row>
    <row r="1738" spans="1:2" x14ac:dyDescent="0.25">
      <c r="A1738" s="144" t="s">
        <v>764</v>
      </c>
      <c r="B1738" s="144" t="s">
        <v>10733</v>
      </c>
    </row>
    <row r="1739" spans="1:2" x14ac:dyDescent="0.25">
      <c r="A1739" s="144" t="s">
        <v>765</v>
      </c>
      <c r="B1739" s="144" t="s">
        <v>10734</v>
      </c>
    </row>
    <row r="1740" spans="1:2" x14ac:dyDescent="0.25">
      <c r="A1740" s="144" t="s">
        <v>798</v>
      </c>
      <c r="B1740" s="144" t="s">
        <v>10735</v>
      </c>
    </row>
    <row r="1741" spans="1:2" x14ac:dyDescent="0.25">
      <c r="A1741" s="144" t="s">
        <v>10736</v>
      </c>
      <c r="B1741" s="144" t="s">
        <v>10737</v>
      </c>
    </row>
    <row r="1742" spans="1:2" x14ac:dyDescent="0.25">
      <c r="A1742" s="144" t="s">
        <v>7408</v>
      </c>
      <c r="B1742" s="144" t="s">
        <v>10738</v>
      </c>
    </row>
    <row r="1743" spans="1:2" x14ac:dyDescent="0.25">
      <c r="A1743" s="144" t="s">
        <v>3769</v>
      </c>
      <c r="B1743" s="144" t="s">
        <v>10739</v>
      </c>
    </row>
    <row r="1744" spans="1:2" x14ac:dyDescent="0.25">
      <c r="A1744" s="144" t="s">
        <v>3773</v>
      </c>
      <c r="B1744" s="144" t="s">
        <v>10740</v>
      </c>
    </row>
    <row r="1745" spans="1:2" x14ac:dyDescent="0.25">
      <c r="A1745" s="144" t="s">
        <v>10741</v>
      </c>
      <c r="B1745" s="144" t="s">
        <v>10742</v>
      </c>
    </row>
    <row r="1746" spans="1:2" x14ac:dyDescent="0.25">
      <c r="A1746" s="144" t="s">
        <v>10743</v>
      </c>
      <c r="B1746" s="144" t="s">
        <v>10743</v>
      </c>
    </row>
    <row r="1747" spans="1:2" x14ac:dyDescent="0.25">
      <c r="A1747" s="144" t="s">
        <v>10744</v>
      </c>
      <c r="B1747" s="144" t="s">
        <v>10745</v>
      </c>
    </row>
    <row r="1748" spans="1:2" x14ac:dyDescent="0.25">
      <c r="A1748" s="144" t="s">
        <v>3799</v>
      </c>
      <c r="B1748" s="144" t="s">
        <v>10746</v>
      </c>
    </row>
    <row r="1749" spans="1:2" x14ac:dyDescent="0.25">
      <c r="A1749" s="144" t="s">
        <v>578</v>
      </c>
      <c r="B1749" s="144" t="s">
        <v>10747</v>
      </c>
    </row>
    <row r="1750" spans="1:2" x14ac:dyDescent="0.25">
      <c r="A1750" s="144" t="s">
        <v>3784</v>
      </c>
      <c r="B1750" s="144" t="s">
        <v>10748</v>
      </c>
    </row>
    <row r="1751" spans="1:2" x14ac:dyDescent="0.25">
      <c r="A1751" s="144" t="s">
        <v>3790</v>
      </c>
      <c r="B1751" s="144" t="s">
        <v>10749</v>
      </c>
    </row>
    <row r="1752" spans="1:2" x14ac:dyDescent="0.25">
      <c r="A1752" s="144" t="s">
        <v>3795</v>
      </c>
      <c r="B1752" s="144" t="s">
        <v>10750</v>
      </c>
    </row>
    <row r="1753" spans="1:2" x14ac:dyDescent="0.25">
      <c r="A1753" s="144" t="s">
        <v>3812</v>
      </c>
      <c r="B1753" s="144" t="s">
        <v>10751</v>
      </c>
    </row>
    <row r="1754" spans="1:2" x14ac:dyDescent="0.25">
      <c r="A1754" s="144" t="s">
        <v>3815</v>
      </c>
      <c r="B1754" s="144" t="s">
        <v>10752</v>
      </c>
    </row>
    <row r="1755" spans="1:2" x14ac:dyDescent="0.25">
      <c r="A1755" s="144" t="s">
        <v>580</v>
      </c>
      <c r="B1755" s="144" t="s">
        <v>10753</v>
      </c>
    </row>
    <row r="1756" spans="1:2" x14ac:dyDescent="0.25">
      <c r="A1756" s="144" t="s">
        <v>10754</v>
      </c>
      <c r="B1756" s="144" t="s">
        <v>10754</v>
      </c>
    </row>
    <row r="1757" spans="1:2" x14ac:dyDescent="0.25">
      <c r="A1757" s="144" t="s">
        <v>10755</v>
      </c>
      <c r="B1757" s="144" t="s">
        <v>10756</v>
      </c>
    </row>
    <row r="1758" spans="1:2" x14ac:dyDescent="0.25">
      <c r="A1758" s="144" t="s">
        <v>10757</v>
      </c>
      <c r="B1758" s="144" t="s">
        <v>10758</v>
      </c>
    </row>
    <row r="1759" spans="1:2" x14ac:dyDescent="0.25">
      <c r="A1759" s="144" t="s">
        <v>7161</v>
      </c>
      <c r="B1759" s="144" t="s">
        <v>10759</v>
      </c>
    </row>
    <row r="1760" spans="1:2" x14ac:dyDescent="0.25">
      <c r="A1760" s="144" t="s">
        <v>7680</v>
      </c>
      <c r="B1760" s="144" t="s">
        <v>10760</v>
      </c>
    </row>
    <row r="1761" spans="1:2" x14ac:dyDescent="0.25">
      <c r="A1761" s="144" t="s">
        <v>10761</v>
      </c>
      <c r="B1761" s="144" t="s">
        <v>10762</v>
      </c>
    </row>
    <row r="1762" spans="1:2" x14ac:dyDescent="0.25">
      <c r="A1762" s="144" t="s">
        <v>10763</v>
      </c>
      <c r="B1762" s="144" t="s">
        <v>10764</v>
      </c>
    </row>
    <row r="1763" spans="1:2" x14ac:dyDescent="0.25">
      <c r="A1763" s="144" t="s">
        <v>10765</v>
      </c>
      <c r="B1763" s="144" t="s">
        <v>10766</v>
      </c>
    </row>
    <row r="1764" spans="1:2" x14ac:dyDescent="0.25">
      <c r="A1764" s="144" t="s">
        <v>10767</v>
      </c>
      <c r="B1764" s="144" t="s">
        <v>10768</v>
      </c>
    </row>
    <row r="1765" spans="1:2" x14ac:dyDescent="0.25">
      <c r="A1765" s="144" t="s">
        <v>10769</v>
      </c>
      <c r="B1765" s="144" t="s">
        <v>10770</v>
      </c>
    </row>
    <row r="1766" spans="1:2" x14ac:dyDescent="0.25">
      <c r="A1766" s="144" t="s">
        <v>10771</v>
      </c>
      <c r="B1766" s="144" t="s">
        <v>10772</v>
      </c>
    </row>
    <row r="1767" spans="1:2" x14ac:dyDescent="0.25">
      <c r="A1767" s="144" t="s">
        <v>10773</v>
      </c>
      <c r="B1767" s="144" t="s">
        <v>10774</v>
      </c>
    </row>
    <row r="1768" spans="1:2" x14ac:dyDescent="0.25">
      <c r="A1768" s="144" t="s">
        <v>10775</v>
      </c>
      <c r="B1768" s="144" t="s">
        <v>10776</v>
      </c>
    </row>
    <row r="1769" spans="1:2" x14ac:dyDescent="0.25">
      <c r="A1769" s="144" t="s">
        <v>10777</v>
      </c>
      <c r="B1769" s="144" t="s">
        <v>10778</v>
      </c>
    </row>
    <row r="1770" spans="1:2" x14ac:dyDescent="0.25">
      <c r="A1770" s="144" t="s">
        <v>10779</v>
      </c>
      <c r="B1770" s="144" t="s">
        <v>10780</v>
      </c>
    </row>
    <row r="1771" spans="1:2" x14ac:dyDescent="0.25">
      <c r="A1771" s="144" t="s">
        <v>10781</v>
      </c>
      <c r="B1771" s="144" t="s">
        <v>10782</v>
      </c>
    </row>
    <row r="1772" spans="1:2" x14ac:dyDescent="0.25">
      <c r="A1772" s="144" t="s">
        <v>10783</v>
      </c>
      <c r="B1772" s="144" t="s">
        <v>10784</v>
      </c>
    </row>
    <row r="1773" spans="1:2" x14ac:dyDescent="0.25">
      <c r="A1773" s="144" t="s">
        <v>10785</v>
      </c>
      <c r="B1773" s="144" t="s">
        <v>10786</v>
      </c>
    </row>
    <row r="1774" spans="1:2" x14ac:dyDescent="0.25">
      <c r="A1774" s="144" t="s">
        <v>10787</v>
      </c>
      <c r="B1774" s="144" t="s">
        <v>10788</v>
      </c>
    </row>
    <row r="1775" spans="1:2" x14ac:dyDescent="0.25">
      <c r="A1775" s="144" t="s">
        <v>10789</v>
      </c>
      <c r="B1775" s="144" t="s">
        <v>10790</v>
      </c>
    </row>
    <row r="1776" spans="1:2" x14ac:dyDescent="0.25">
      <c r="A1776" s="144" t="s">
        <v>10791</v>
      </c>
      <c r="B1776" s="144" t="s">
        <v>10792</v>
      </c>
    </row>
    <row r="1777" spans="1:2" x14ac:dyDescent="0.25">
      <c r="A1777" s="144" t="s">
        <v>7636</v>
      </c>
      <c r="B1777" s="144" t="s">
        <v>7636</v>
      </c>
    </row>
    <row r="1778" spans="1:2" x14ac:dyDescent="0.25">
      <c r="A1778" s="144" t="s">
        <v>7615</v>
      </c>
      <c r="B1778" s="144" t="s">
        <v>7615</v>
      </c>
    </row>
    <row r="1779" spans="1:2" x14ac:dyDescent="0.25">
      <c r="A1779" s="144" t="s">
        <v>7847</v>
      </c>
      <c r="B1779" s="144" t="s">
        <v>7847</v>
      </c>
    </row>
    <row r="1780" spans="1:2" x14ac:dyDescent="0.25">
      <c r="A1780" s="144" t="s">
        <v>7162</v>
      </c>
      <c r="B1780" s="144" t="s">
        <v>10793</v>
      </c>
    </row>
    <row r="1781" spans="1:2" x14ac:dyDescent="0.25">
      <c r="A1781" s="144" t="s">
        <v>10794</v>
      </c>
      <c r="B1781" s="144" t="s">
        <v>10795</v>
      </c>
    </row>
    <row r="1782" spans="1:2" x14ac:dyDescent="0.25">
      <c r="A1782" s="144" t="s">
        <v>10796</v>
      </c>
      <c r="B1782" s="144" t="s">
        <v>10797</v>
      </c>
    </row>
    <row r="1783" spans="1:2" x14ac:dyDescent="0.25">
      <c r="A1783" s="144" t="s">
        <v>10798</v>
      </c>
      <c r="B1783" s="144" t="s">
        <v>10799</v>
      </c>
    </row>
    <row r="1784" spans="1:2" x14ac:dyDescent="0.25">
      <c r="A1784" s="144" t="s">
        <v>10800</v>
      </c>
      <c r="B1784" s="144" t="s">
        <v>10801</v>
      </c>
    </row>
    <row r="1785" spans="1:2" x14ac:dyDescent="0.25">
      <c r="A1785" s="144" t="s">
        <v>10802</v>
      </c>
      <c r="B1785" s="144" t="s">
        <v>10803</v>
      </c>
    </row>
    <row r="1786" spans="1:2" x14ac:dyDescent="0.25">
      <c r="A1786" s="144" t="s">
        <v>10804</v>
      </c>
      <c r="B1786" s="144" t="s">
        <v>10805</v>
      </c>
    </row>
    <row r="1787" spans="1:2" x14ac:dyDescent="0.25">
      <c r="A1787" s="144" t="s">
        <v>10806</v>
      </c>
      <c r="B1787" s="144" t="s">
        <v>10807</v>
      </c>
    </row>
    <row r="1788" spans="1:2" x14ac:dyDescent="0.25">
      <c r="A1788" s="144" t="s">
        <v>10808</v>
      </c>
      <c r="B1788" s="144" t="s">
        <v>10809</v>
      </c>
    </row>
    <row r="1789" spans="1:2" x14ac:dyDescent="0.25">
      <c r="A1789" s="144" t="s">
        <v>10810</v>
      </c>
      <c r="B1789" s="144" t="s">
        <v>10811</v>
      </c>
    </row>
    <row r="1790" spans="1:2" x14ac:dyDescent="0.25">
      <c r="A1790" s="144" t="s">
        <v>10812</v>
      </c>
      <c r="B1790" s="144" t="s">
        <v>10813</v>
      </c>
    </row>
    <row r="1791" spans="1:2" x14ac:dyDescent="0.25">
      <c r="A1791" s="144" t="s">
        <v>3823</v>
      </c>
      <c r="B1791" s="144" t="s">
        <v>3823</v>
      </c>
    </row>
    <row r="1792" spans="1:2" x14ac:dyDescent="0.25">
      <c r="A1792" s="144" t="s">
        <v>10814</v>
      </c>
      <c r="B1792" s="144" t="s">
        <v>10815</v>
      </c>
    </row>
    <row r="1793" spans="1:2" x14ac:dyDescent="0.25">
      <c r="A1793" s="144" t="s">
        <v>10816</v>
      </c>
      <c r="B1793" s="144" t="s">
        <v>10817</v>
      </c>
    </row>
    <row r="1794" spans="1:2" x14ac:dyDescent="0.25">
      <c r="A1794" s="144" t="s">
        <v>10818</v>
      </c>
      <c r="B1794" s="144" t="s">
        <v>10819</v>
      </c>
    </row>
    <row r="1795" spans="1:2" x14ac:dyDescent="0.25">
      <c r="A1795" s="144" t="s">
        <v>7163</v>
      </c>
      <c r="B1795" s="144" t="s">
        <v>10820</v>
      </c>
    </row>
    <row r="1796" spans="1:2" x14ac:dyDescent="0.25">
      <c r="A1796" s="144" t="s">
        <v>10821</v>
      </c>
      <c r="B1796" s="144" t="s">
        <v>10822</v>
      </c>
    </row>
    <row r="1797" spans="1:2" x14ac:dyDescent="0.25">
      <c r="A1797" s="144" t="s">
        <v>4269</v>
      </c>
      <c r="B1797" s="144" t="s">
        <v>10823</v>
      </c>
    </row>
    <row r="1798" spans="1:2" x14ac:dyDescent="0.25">
      <c r="A1798" s="144" t="s">
        <v>2145</v>
      </c>
      <c r="B1798" s="144" t="s">
        <v>10824</v>
      </c>
    </row>
    <row r="1799" spans="1:2" x14ac:dyDescent="0.25">
      <c r="A1799" s="144" t="s">
        <v>785</v>
      </c>
      <c r="B1799" s="144" t="s">
        <v>10825</v>
      </c>
    </row>
    <row r="1800" spans="1:2" x14ac:dyDescent="0.25">
      <c r="A1800" s="144" t="s">
        <v>10826</v>
      </c>
      <c r="B1800" s="144" t="s">
        <v>10827</v>
      </c>
    </row>
    <row r="1801" spans="1:2" x14ac:dyDescent="0.25">
      <c r="A1801" s="144" t="s">
        <v>3590</v>
      </c>
      <c r="B1801" s="144" t="s">
        <v>10828</v>
      </c>
    </row>
    <row r="1802" spans="1:2" x14ac:dyDescent="0.25">
      <c r="A1802" s="144" t="s">
        <v>7159</v>
      </c>
      <c r="B1802" s="144" t="s">
        <v>10829</v>
      </c>
    </row>
    <row r="1803" spans="1:2" x14ac:dyDescent="0.25">
      <c r="A1803" s="144" t="s">
        <v>10830</v>
      </c>
      <c r="B1803" s="144" t="s">
        <v>10831</v>
      </c>
    </row>
    <row r="1804" spans="1:2" x14ac:dyDescent="0.25">
      <c r="A1804" s="144" t="s">
        <v>10832</v>
      </c>
      <c r="B1804" s="144" t="s">
        <v>10833</v>
      </c>
    </row>
    <row r="1805" spans="1:2" x14ac:dyDescent="0.25">
      <c r="A1805" s="144" t="s">
        <v>10834</v>
      </c>
      <c r="B1805" s="144" t="s">
        <v>10835</v>
      </c>
    </row>
    <row r="1806" spans="1:2" x14ac:dyDescent="0.25">
      <c r="A1806" s="144" t="s">
        <v>10836</v>
      </c>
      <c r="B1806" s="144" t="s">
        <v>10837</v>
      </c>
    </row>
    <row r="1807" spans="1:2" x14ac:dyDescent="0.25">
      <c r="A1807" s="144" t="s">
        <v>10838</v>
      </c>
      <c r="B1807" s="144" t="s">
        <v>10839</v>
      </c>
    </row>
    <row r="1808" spans="1:2" x14ac:dyDescent="0.25">
      <c r="A1808" s="144" t="s">
        <v>10840</v>
      </c>
      <c r="B1808" s="144" t="s">
        <v>10841</v>
      </c>
    </row>
    <row r="1809" spans="1:2" x14ac:dyDescent="0.25">
      <c r="A1809" s="144" t="s">
        <v>10842</v>
      </c>
      <c r="B1809" s="144" t="s">
        <v>10843</v>
      </c>
    </row>
    <row r="1810" spans="1:2" x14ac:dyDescent="0.25">
      <c r="A1810" s="144" t="s">
        <v>10844</v>
      </c>
      <c r="B1810" s="144" t="s">
        <v>10845</v>
      </c>
    </row>
    <row r="1811" spans="1:2" x14ac:dyDescent="0.25">
      <c r="A1811" s="144" t="s">
        <v>7170</v>
      </c>
      <c r="B1811" s="144" t="s">
        <v>10846</v>
      </c>
    </row>
    <row r="1812" spans="1:2" x14ac:dyDescent="0.25">
      <c r="A1812" s="144" t="s">
        <v>10847</v>
      </c>
      <c r="B1812" s="144" t="s">
        <v>10848</v>
      </c>
    </row>
    <row r="1813" spans="1:2" x14ac:dyDescent="0.25">
      <c r="A1813" s="144" t="s">
        <v>10849</v>
      </c>
      <c r="B1813" s="144" t="s">
        <v>10850</v>
      </c>
    </row>
    <row r="1814" spans="1:2" x14ac:dyDescent="0.25">
      <c r="A1814" s="144" t="s">
        <v>10851</v>
      </c>
      <c r="B1814" s="144" t="s">
        <v>10852</v>
      </c>
    </row>
    <row r="1815" spans="1:2" x14ac:dyDescent="0.25">
      <c r="A1815" s="144" t="s">
        <v>10853</v>
      </c>
      <c r="B1815" s="144" t="s">
        <v>10854</v>
      </c>
    </row>
    <row r="1816" spans="1:2" x14ac:dyDescent="0.25">
      <c r="A1816" s="144" t="s">
        <v>7154</v>
      </c>
      <c r="B1816" s="144" t="s">
        <v>10855</v>
      </c>
    </row>
    <row r="1817" spans="1:2" x14ac:dyDescent="0.25">
      <c r="A1817" s="144" t="s">
        <v>10856</v>
      </c>
      <c r="B1817" s="144" t="s">
        <v>10857</v>
      </c>
    </row>
    <row r="1818" spans="1:2" x14ac:dyDescent="0.25">
      <c r="A1818" s="144" t="s">
        <v>10858</v>
      </c>
      <c r="B1818" s="144" t="s">
        <v>10859</v>
      </c>
    </row>
    <row r="1819" spans="1:2" x14ac:dyDescent="0.25">
      <c r="A1819" s="144" t="s">
        <v>10860</v>
      </c>
      <c r="B1819" s="144" t="s">
        <v>10861</v>
      </c>
    </row>
    <row r="1820" spans="1:2" x14ac:dyDescent="0.25">
      <c r="A1820" s="144" t="s">
        <v>10862</v>
      </c>
      <c r="B1820" s="144" t="s">
        <v>10863</v>
      </c>
    </row>
    <row r="1821" spans="1:2" x14ac:dyDescent="0.25">
      <c r="A1821" s="144" t="s">
        <v>10864</v>
      </c>
      <c r="B1821" s="144" t="s">
        <v>10865</v>
      </c>
    </row>
    <row r="1822" spans="1:2" x14ac:dyDescent="0.25">
      <c r="A1822" s="144" t="s">
        <v>10866</v>
      </c>
      <c r="B1822" s="144" t="s">
        <v>10867</v>
      </c>
    </row>
    <row r="1823" spans="1:2" x14ac:dyDescent="0.25">
      <c r="A1823" s="144" t="s">
        <v>10868</v>
      </c>
      <c r="B1823" s="144" t="s">
        <v>10869</v>
      </c>
    </row>
    <row r="1824" spans="1:2" x14ac:dyDescent="0.25">
      <c r="A1824" s="144" t="s">
        <v>10870</v>
      </c>
      <c r="B1824" s="144" t="s">
        <v>10871</v>
      </c>
    </row>
    <row r="1825" spans="1:2" x14ac:dyDescent="0.25">
      <c r="A1825" s="144" t="s">
        <v>10872</v>
      </c>
      <c r="B1825" s="144" t="s">
        <v>10873</v>
      </c>
    </row>
    <row r="1826" spans="1:2" x14ac:dyDescent="0.25">
      <c r="A1826" s="144" t="s">
        <v>10874</v>
      </c>
      <c r="B1826" s="144" t="s">
        <v>10875</v>
      </c>
    </row>
    <row r="1827" spans="1:2" x14ac:dyDescent="0.25">
      <c r="A1827" s="144" t="s">
        <v>10876</v>
      </c>
      <c r="B1827" s="144" t="s">
        <v>10877</v>
      </c>
    </row>
    <row r="1828" spans="1:2" x14ac:dyDescent="0.25">
      <c r="A1828" s="144" t="s">
        <v>10878</v>
      </c>
      <c r="B1828" s="144" t="s">
        <v>10879</v>
      </c>
    </row>
    <row r="1829" spans="1:2" x14ac:dyDescent="0.25">
      <c r="A1829" s="144" t="s">
        <v>10880</v>
      </c>
      <c r="B1829" s="144" t="s">
        <v>10881</v>
      </c>
    </row>
    <row r="1830" spans="1:2" x14ac:dyDescent="0.25">
      <c r="A1830" s="144" t="s">
        <v>10882</v>
      </c>
      <c r="B1830" s="144" t="s">
        <v>10883</v>
      </c>
    </row>
    <row r="1831" spans="1:2" x14ac:dyDescent="0.25">
      <c r="A1831" s="144" t="s">
        <v>10884</v>
      </c>
      <c r="B1831" s="144" t="s">
        <v>10885</v>
      </c>
    </row>
    <row r="1832" spans="1:2" x14ac:dyDescent="0.25">
      <c r="A1832" s="144" t="s">
        <v>10886</v>
      </c>
      <c r="B1832" s="144" t="s">
        <v>10887</v>
      </c>
    </row>
    <row r="1833" spans="1:2" x14ac:dyDescent="0.25">
      <c r="A1833" s="144" t="s">
        <v>10888</v>
      </c>
      <c r="B1833" s="144" t="s">
        <v>10889</v>
      </c>
    </row>
    <row r="1834" spans="1:2" x14ac:dyDescent="0.25">
      <c r="A1834" s="144" t="s">
        <v>10890</v>
      </c>
      <c r="B1834" s="144" t="s">
        <v>10891</v>
      </c>
    </row>
    <row r="1835" spans="1:2" x14ac:dyDescent="0.25">
      <c r="A1835" s="144" t="s">
        <v>10892</v>
      </c>
      <c r="B1835" s="144" t="s">
        <v>10893</v>
      </c>
    </row>
    <row r="1836" spans="1:2" x14ac:dyDescent="0.25">
      <c r="A1836" s="144" t="s">
        <v>10894</v>
      </c>
      <c r="B1836" s="144" t="s">
        <v>10895</v>
      </c>
    </row>
    <row r="1837" spans="1:2" x14ac:dyDescent="0.25">
      <c r="A1837" s="144" t="s">
        <v>10896</v>
      </c>
      <c r="B1837" s="144" t="s">
        <v>10897</v>
      </c>
    </row>
    <row r="1838" spans="1:2" x14ac:dyDescent="0.25">
      <c r="A1838" s="144" t="s">
        <v>10898</v>
      </c>
      <c r="B1838" s="144" t="s">
        <v>10899</v>
      </c>
    </row>
    <row r="1839" spans="1:2" x14ac:dyDescent="0.25">
      <c r="A1839" s="144" t="s">
        <v>10900</v>
      </c>
      <c r="B1839" s="144" t="s">
        <v>10901</v>
      </c>
    </row>
    <row r="1840" spans="1:2" x14ac:dyDescent="0.25">
      <c r="A1840" s="144" t="s">
        <v>10902</v>
      </c>
      <c r="B1840" s="144" t="s">
        <v>10903</v>
      </c>
    </row>
    <row r="1841" spans="1:2" x14ac:dyDescent="0.25">
      <c r="A1841" s="144" t="s">
        <v>7164</v>
      </c>
      <c r="B1841" s="144" t="s">
        <v>10904</v>
      </c>
    </row>
    <row r="1842" spans="1:2" x14ac:dyDescent="0.25">
      <c r="A1842" s="144" t="s">
        <v>10905</v>
      </c>
      <c r="B1842" s="144" t="s">
        <v>10906</v>
      </c>
    </row>
    <row r="1843" spans="1:2" x14ac:dyDescent="0.25">
      <c r="A1843" s="144" t="s">
        <v>10907</v>
      </c>
      <c r="B1843" s="144" t="s">
        <v>10908</v>
      </c>
    </row>
    <row r="1844" spans="1:2" x14ac:dyDescent="0.25">
      <c r="A1844" s="144" t="s">
        <v>10909</v>
      </c>
      <c r="B1844" s="144" t="s">
        <v>10910</v>
      </c>
    </row>
    <row r="1845" spans="1:2" x14ac:dyDescent="0.25">
      <c r="A1845" s="144" t="s">
        <v>10911</v>
      </c>
      <c r="B1845" s="144" t="s">
        <v>10912</v>
      </c>
    </row>
    <row r="1846" spans="1:2" x14ac:dyDescent="0.25">
      <c r="A1846" s="144" t="s">
        <v>10913</v>
      </c>
      <c r="B1846" s="144" t="s">
        <v>10914</v>
      </c>
    </row>
    <row r="1847" spans="1:2" x14ac:dyDescent="0.25">
      <c r="A1847" s="144" t="s">
        <v>10915</v>
      </c>
      <c r="B1847" s="144" t="s">
        <v>10916</v>
      </c>
    </row>
    <row r="1848" spans="1:2" x14ac:dyDescent="0.25">
      <c r="A1848" s="144" t="s">
        <v>10917</v>
      </c>
      <c r="B1848" s="144" t="s">
        <v>10918</v>
      </c>
    </row>
    <row r="1849" spans="1:2" x14ac:dyDescent="0.25">
      <c r="A1849" s="144" t="s">
        <v>10919</v>
      </c>
      <c r="B1849" s="144" t="s">
        <v>10920</v>
      </c>
    </row>
    <row r="1850" spans="1:2" x14ac:dyDescent="0.25">
      <c r="A1850" s="144" t="s">
        <v>10921</v>
      </c>
      <c r="B1850" s="144" t="s">
        <v>10922</v>
      </c>
    </row>
    <row r="1851" spans="1:2" x14ac:dyDescent="0.25">
      <c r="A1851" s="144" t="s">
        <v>10923</v>
      </c>
      <c r="B1851" s="144" t="s">
        <v>10924</v>
      </c>
    </row>
    <row r="1852" spans="1:2" x14ac:dyDescent="0.25">
      <c r="A1852" s="144" t="s">
        <v>10925</v>
      </c>
      <c r="B1852" s="144" t="s">
        <v>10926</v>
      </c>
    </row>
    <row r="1853" spans="1:2" x14ac:dyDescent="0.25">
      <c r="A1853" s="144" t="s">
        <v>10927</v>
      </c>
      <c r="B1853" s="144" t="s">
        <v>10928</v>
      </c>
    </row>
    <row r="1854" spans="1:2" x14ac:dyDescent="0.25">
      <c r="A1854" s="144" t="s">
        <v>10929</v>
      </c>
      <c r="B1854" s="144" t="s">
        <v>10930</v>
      </c>
    </row>
    <row r="1855" spans="1:2" x14ac:dyDescent="0.25">
      <c r="A1855" s="144" t="s">
        <v>10931</v>
      </c>
      <c r="B1855" s="144" t="s">
        <v>10932</v>
      </c>
    </row>
    <row r="1856" spans="1:2" x14ac:dyDescent="0.25">
      <c r="A1856" s="144" t="s">
        <v>10933</v>
      </c>
      <c r="B1856" s="144" t="s">
        <v>10934</v>
      </c>
    </row>
    <row r="1857" spans="1:2" x14ac:dyDescent="0.25">
      <c r="A1857" s="144" t="s">
        <v>7160</v>
      </c>
      <c r="B1857" s="144" t="s">
        <v>10935</v>
      </c>
    </row>
    <row r="1858" spans="1:2" x14ac:dyDescent="0.25">
      <c r="A1858" s="144" t="s">
        <v>10936</v>
      </c>
      <c r="B1858" s="144" t="s">
        <v>10937</v>
      </c>
    </row>
    <row r="1859" spans="1:2" x14ac:dyDescent="0.25">
      <c r="A1859" s="144" t="s">
        <v>10938</v>
      </c>
      <c r="B1859" s="144" t="s">
        <v>10939</v>
      </c>
    </row>
    <row r="1860" spans="1:2" x14ac:dyDescent="0.25">
      <c r="A1860" s="144" t="s">
        <v>10940</v>
      </c>
      <c r="B1860" s="144" t="s">
        <v>10941</v>
      </c>
    </row>
    <row r="1861" spans="1:2" x14ac:dyDescent="0.25">
      <c r="A1861" s="144" t="s">
        <v>10942</v>
      </c>
      <c r="B1861" s="144" t="s">
        <v>10943</v>
      </c>
    </row>
    <row r="1862" spans="1:2" x14ac:dyDescent="0.25">
      <c r="A1862" s="144" t="s">
        <v>10944</v>
      </c>
      <c r="B1862" s="144" t="s">
        <v>10945</v>
      </c>
    </row>
    <row r="1863" spans="1:2" x14ac:dyDescent="0.25">
      <c r="A1863" s="144" t="s">
        <v>10946</v>
      </c>
      <c r="B1863" s="144" t="s">
        <v>10947</v>
      </c>
    </row>
    <row r="1864" spans="1:2" x14ac:dyDescent="0.25">
      <c r="A1864" s="144" t="s">
        <v>10948</v>
      </c>
      <c r="B1864" s="144" t="s">
        <v>10949</v>
      </c>
    </row>
    <row r="1865" spans="1:2" x14ac:dyDescent="0.25">
      <c r="A1865" s="144" t="s">
        <v>10950</v>
      </c>
      <c r="B1865" s="144" t="s">
        <v>10951</v>
      </c>
    </row>
    <row r="1866" spans="1:2" x14ac:dyDescent="0.25">
      <c r="A1866" s="144" t="s">
        <v>10952</v>
      </c>
      <c r="B1866" s="144" t="s">
        <v>10953</v>
      </c>
    </row>
    <row r="1867" spans="1:2" x14ac:dyDescent="0.25">
      <c r="A1867" s="144" t="s">
        <v>10954</v>
      </c>
      <c r="B1867" s="144" t="s">
        <v>10955</v>
      </c>
    </row>
    <row r="1868" spans="1:2" x14ac:dyDescent="0.25">
      <c r="A1868" s="144" t="s">
        <v>10956</v>
      </c>
      <c r="B1868" s="144" t="s">
        <v>10957</v>
      </c>
    </row>
    <row r="1869" spans="1:2" x14ac:dyDescent="0.25">
      <c r="A1869" s="144" t="s">
        <v>10958</v>
      </c>
      <c r="B1869" s="144" t="s">
        <v>10959</v>
      </c>
    </row>
    <row r="1870" spans="1:2" x14ac:dyDescent="0.25">
      <c r="A1870" s="144" t="s">
        <v>10960</v>
      </c>
      <c r="B1870" s="144" t="s">
        <v>10961</v>
      </c>
    </row>
    <row r="1871" spans="1:2" x14ac:dyDescent="0.25">
      <c r="A1871" s="144" t="s">
        <v>10962</v>
      </c>
      <c r="B1871" s="144" t="s">
        <v>10963</v>
      </c>
    </row>
    <row r="1872" spans="1:2" x14ac:dyDescent="0.25">
      <c r="A1872" s="144" t="s">
        <v>7166</v>
      </c>
      <c r="B1872" s="144" t="s">
        <v>10964</v>
      </c>
    </row>
    <row r="1873" spans="1:2" x14ac:dyDescent="0.25">
      <c r="A1873" s="144" t="s">
        <v>10965</v>
      </c>
      <c r="B1873" s="144" t="s">
        <v>10966</v>
      </c>
    </row>
    <row r="1874" spans="1:2" x14ac:dyDescent="0.25">
      <c r="A1874" s="144" t="s">
        <v>10967</v>
      </c>
      <c r="B1874" s="144" t="s">
        <v>10968</v>
      </c>
    </row>
    <row r="1875" spans="1:2" x14ac:dyDescent="0.25">
      <c r="A1875" s="144" t="s">
        <v>10969</v>
      </c>
      <c r="B1875" s="144" t="s">
        <v>10970</v>
      </c>
    </row>
    <row r="1876" spans="1:2" x14ac:dyDescent="0.25">
      <c r="A1876" s="144" t="s">
        <v>10971</v>
      </c>
      <c r="B1876" s="144" t="s">
        <v>10972</v>
      </c>
    </row>
    <row r="1877" spans="1:2" x14ac:dyDescent="0.25">
      <c r="A1877" s="144" t="s">
        <v>10973</v>
      </c>
      <c r="B1877" s="144" t="s">
        <v>10974</v>
      </c>
    </row>
    <row r="1878" spans="1:2" x14ac:dyDescent="0.25">
      <c r="A1878" s="144" t="s">
        <v>10975</v>
      </c>
      <c r="B1878" s="144" t="s">
        <v>10976</v>
      </c>
    </row>
    <row r="1879" spans="1:2" x14ac:dyDescent="0.25">
      <c r="A1879" s="144" t="s">
        <v>10977</v>
      </c>
      <c r="B1879" s="144" t="s">
        <v>10978</v>
      </c>
    </row>
    <row r="1880" spans="1:2" x14ac:dyDescent="0.25">
      <c r="A1880" s="144" t="s">
        <v>10979</v>
      </c>
      <c r="B1880" s="144" t="s">
        <v>10980</v>
      </c>
    </row>
    <row r="1881" spans="1:2" x14ac:dyDescent="0.25">
      <c r="A1881" s="144" t="s">
        <v>7174</v>
      </c>
      <c r="B1881" s="144" t="s">
        <v>10981</v>
      </c>
    </row>
    <row r="1882" spans="1:2" x14ac:dyDescent="0.25">
      <c r="A1882" s="144" t="s">
        <v>10982</v>
      </c>
      <c r="B1882" s="144" t="s">
        <v>10983</v>
      </c>
    </row>
    <row r="1883" spans="1:2" x14ac:dyDescent="0.25">
      <c r="A1883" s="144" t="s">
        <v>10984</v>
      </c>
      <c r="B1883" s="144" t="s">
        <v>10985</v>
      </c>
    </row>
    <row r="1884" spans="1:2" x14ac:dyDescent="0.25">
      <c r="A1884" s="144" t="s">
        <v>10986</v>
      </c>
      <c r="B1884" s="144" t="s">
        <v>10987</v>
      </c>
    </row>
    <row r="1885" spans="1:2" x14ac:dyDescent="0.25">
      <c r="A1885" s="144" t="s">
        <v>3841</v>
      </c>
      <c r="B1885" s="144" t="s">
        <v>10988</v>
      </c>
    </row>
    <row r="1886" spans="1:2" x14ac:dyDescent="0.25">
      <c r="A1886" s="144" t="s">
        <v>4528</v>
      </c>
      <c r="B1886" s="144" t="s">
        <v>10989</v>
      </c>
    </row>
    <row r="1887" spans="1:2" x14ac:dyDescent="0.25">
      <c r="A1887" s="144" t="s">
        <v>2143</v>
      </c>
      <c r="B1887" s="144" t="s">
        <v>10990</v>
      </c>
    </row>
    <row r="1888" spans="1:2" x14ac:dyDescent="0.25">
      <c r="A1888" s="144" t="s">
        <v>759</v>
      </c>
      <c r="B1888" s="144" t="s">
        <v>10991</v>
      </c>
    </row>
    <row r="1889" spans="1:2" x14ac:dyDescent="0.25">
      <c r="A1889" s="144" t="s">
        <v>3987</v>
      </c>
      <c r="B1889" s="144" t="s">
        <v>10992</v>
      </c>
    </row>
    <row r="1890" spans="1:2" x14ac:dyDescent="0.25">
      <c r="A1890" s="144" t="s">
        <v>4004</v>
      </c>
      <c r="B1890" s="144" t="s">
        <v>10993</v>
      </c>
    </row>
    <row r="1891" spans="1:2" x14ac:dyDescent="0.25">
      <c r="A1891" s="144" t="s">
        <v>4238</v>
      </c>
      <c r="B1891" s="144" t="s">
        <v>10994</v>
      </c>
    </row>
    <row r="1892" spans="1:2" x14ac:dyDescent="0.25">
      <c r="A1892" s="144" t="s">
        <v>821</v>
      </c>
      <c r="B1892" s="144" t="s">
        <v>10995</v>
      </c>
    </row>
    <row r="1893" spans="1:2" x14ac:dyDescent="0.25">
      <c r="A1893" s="144" t="s">
        <v>4897</v>
      </c>
      <c r="B1893" s="144" t="s">
        <v>10996</v>
      </c>
    </row>
    <row r="1894" spans="1:2" x14ac:dyDescent="0.25">
      <c r="A1894" s="144" t="s">
        <v>766</v>
      </c>
      <c r="B1894" s="144" t="s">
        <v>10997</v>
      </c>
    </row>
    <row r="1895" spans="1:2" x14ac:dyDescent="0.25">
      <c r="A1895" s="144" t="s">
        <v>767</v>
      </c>
      <c r="B1895" s="144" t="s">
        <v>10998</v>
      </c>
    </row>
    <row r="1896" spans="1:2" x14ac:dyDescent="0.25">
      <c r="A1896" s="144" t="s">
        <v>3913</v>
      </c>
      <c r="B1896" s="144" t="s">
        <v>10999</v>
      </c>
    </row>
    <row r="1897" spans="1:2" x14ac:dyDescent="0.25">
      <c r="A1897" s="144" t="s">
        <v>3920</v>
      </c>
      <c r="B1897" s="144" t="s">
        <v>11000</v>
      </c>
    </row>
    <row r="1898" spans="1:2" x14ac:dyDescent="0.25">
      <c r="A1898" s="144" t="s">
        <v>3981</v>
      </c>
      <c r="B1898" s="144" t="s">
        <v>11001</v>
      </c>
    </row>
    <row r="1899" spans="1:2" x14ac:dyDescent="0.25">
      <c r="A1899" s="144" t="s">
        <v>4001</v>
      </c>
      <c r="B1899" s="144" t="s">
        <v>11002</v>
      </c>
    </row>
    <row r="1900" spans="1:2" x14ac:dyDescent="0.25">
      <c r="A1900" s="144" t="s">
        <v>4034</v>
      </c>
      <c r="B1900" s="144" t="s">
        <v>11003</v>
      </c>
    </row>
    <row r="1901" spans="1:2" x14ac:dyDescent="0.25">
      <c r="A1901" s="144" t="s">
        <v>781</v>
      </c>
      <c r="B1901" s="144" t="s">
        <v>11004</v>
      </c>
    </row>
    <row r="1902" spans="1:2" x14ac:dyDescent="0.25">
      <c r="A1902" s="144" t="s">
        <v>4103</v>
      </c>
      <c r="B1902" s="144" t="s">
        <v>11005</v>
      </c>
    </row>
    <row r="1903" spans="1:2" x14ac:dyDescent="0.25">
      <c r="A1903" s="144" t="s">
        <v>795</v>
      </c>
      <c r="B1903" s="144" t="s">
        <v>11006</v>
      </c>
    </row>
    <row r="1904" spans="1:2" x14ac:dyDescent="0.25">
      <c r="A1904" s="144" t="s">
        <v>7424</v>
      </c>
      <c r="B1904" s="144" t="s">
        <v>11007</v>
      </c>
    </row>
    <row r="1905" spans="1:2" x14ac:dyDescent="0.25">
      <c r="A1905" s="144" t="s">
        <v>3933</v>
      </c>
      <c r="B1905" s="144" t="s">
        <v>11008</v>
      </c>
    </row>
    <row r="1906" spans="1:2" x14ac:dyDescent="0.25">
      <c r="A1906" s="144" t="s">
        <v>3937</v>
      </c>
      <c r="B1906" s="144" t="s">
        <v>11009</v>
      </c>
    </row>
    <row r="1907" spans="1:2" x14ac:dyDescent="0.25">
      <c r="A1907" s="144" t="s">
        <v>3948</v>
      </c>
      <c r="B1907" s="144" t="s">
        <v>11010</v>
      </c>
    </row>
    <row r="1908" spans="1:2" x14ac:dyDescent="0.25">
      <c r="A1908" s="144" t="s">
        <v>3969</v>
      </c>
      <c r="B1908" s="144" t="s">
        <v>11011</v>
      </c>
    </row>
    <row r="1909" spans="1:2" x14ac:dyDescent="0.25">
      <c r="A1909" s="144" t="s">
        <v>3973</v>
      </c>
      <c r="B1909" s="144" t="s">
        <v>11012</v>
      </c>
    </row>
    <row r="1910" spans="1:2" x14ac:dyDescent="0.25">
      <c r="A1910" s="144" t="s">
        <v>4028</v>
      </c>
      <c r="B1910" s="144" t="s">
        <v>11013</v>
      </c>
    </row>
    <row r="1911" spans="1:2" x14ac:dyDescent="0.25">
      <c r="A1911" s="144" t="s">
        <v>4031</v>
      </c>
      <c r="B1911" s="144" t="s">
        <v>11014</v>
      </c>
    </row>
    <row r="1912" spans="1:2" x14ac:dyDescent="0.25">
      <c r="A1912" s="144" t="s">
        <v>4066</v>
      </c>
      <c r="B1912" s="144" t="s">
        <v>11015</v>
      </c>
    </row>
    <row r="1913" spans="1:2" x14ac:dyDescent="0.25">
      <c r="A1913" s="144" t="s">
        <v>4154</v>
      </c>
      <c r="B1913" s="144" t="s">
        <v>11016</v>
      </c>
    </row>
    <row r="1914" spans="1:2" x14ac:dyDescent="0.25">
      <c r="A1914" s="144" t="s">
        <v>4242</v>
      </c>
      <c r="B1914" s="144" t="s">
        <v>11017</v>
      </c>
    </row>
    <row r="1915" spans="1:2" x14ac:dyDescent="0.25">
      <c r="A1915" s="144" t="s">
        <v>4247</v>
      </c>
      <c r="B1915" s="144" t="s">
        <v>11018</v>
      </c>
    </row>
    <row r="1916" spans="1:2" x14ac:dyDescent="0.25">
      <c r="A1916" s="144" t="s">
        <v>3730</v>
      </c>
      <c r="B1916" s="144" t="s">
        <v>11019</v>
      </c>
    </row>
    <row r="1917" spans="1:2" x14ac:dyDescent="0.25">
      <c r="A1917" s="144" t="s">
        <v>4892</v>
      </c>
      <c r="B1917" s="144" t="s">
        <v>11020</v>
      </c>
    </row>
    <row r="1918" spans="1:2" x14ac:dyDescent="0.25">
      <c r="A1918" s="144" t="s">
        <v>4613</v>
      </c>
      <c r="B1918" s="144" t="s">
        <v>11021</v>
      </c>
    </row>
    <row r="1919" spans="1:2" x14ac:dyDescent="0.25">
      <c r="A1919" s="144" t="s">
        <v>4182</v>
      </c>
      <c r="B1919" s="144" t="s">
        <v>11022</v>
      </c>
    </row>
    <row r="1920" spans="1:2" x14ac:dyDescent="0.25">
      <c r="A1920" s="144" t="s">
        <v>790</v>
      </c>
      <c r="B1920" s="144" t="s">
        <v>11023</v>
      </c>
    </row>
    <row r="1921" spans="1:2" x14ac:dyDescent="0.25">
      <c r="A1921" s="144" t="s">
        <v>3916</v>
      </c>
      <c r="B1921" s="144" t="s">
        <v>11024</v>
      </c>
    </row>
    <row r="1922" spans="1:2" x14ac:dyDescent="0.25">
      <c r="A1922" s="144" t="s">
        <v>763</v>
      </c>
      <c r="B1922" s="144" t="s">
        <v>11025</v>
      </c>
    </row>
    <row r="1923" spans="1:2" x14ac:dyDescent="0.25">
      <c r="A1923" s="144" t="s">
        <v>810</v>
      </c>
      <c r="B1923" s="144" t="s">
        <v>11026</v>
      </c>
    </row>
    <row r="1924" spans="1:2" x14ac:dyDescent="0.25">
      <c r="A1924" s="144" t="s">
        <v>3895</v>
      </c>
      <c r="B1924" s="144" t="s">
        <v>11027</v>
      </c>
    </row>
    <row r="1925" spans="1:2" x14ac:dyDescent="0.25">
      <c r="A1925" s="144" t="s">
        <v>3992</v>
      </c>
      <c r="B1925" s="144" t="s">
        <v>11028</v>
      </c>
    </row>
    <row r="1926" spans="1:2" x14ac:dyDescent="0.25">
      <c r="A1926" s="144" t="s">
        <v>772</v>
      </c>
      <c r="B1926" s="144" t="s">
        <v>11029</v>
      </c>
    </row>
    <row r="1927" spans="1:2" x14ac:dyDescent="0.25">
      <c r="A1927" s="144" t="s">
        <v>775</v>
      </c>
      <c r="B1927" s="144" t="s">
        <v>11030</v>
      </c>
    </row>
    <row r="1928" spans="1:2" x14ac:dyDescent="0.25">
      <c r="A1928" s="144" t="s">
        <v>777</v>
      </c>
      <c r="B1928" s="144" t="s">
        <v>11031</v>
      </c>
    </row>
    <row r="1929" spans="1:2" x14ac:dyDescent="0.25">
      <c r="A1929" s="144" t="s">
        <v>4048</v>
      </c>
      <c r="B1929" s="144" t="s">
        <v>11032</v>
      </c>
    </row>
    <row r="1930" spans="1:2" x14ac:dyDescent="0.25">
      <c r="A1930" s="144" t="s">
        <v>4052</v>
      </c>
      <c r="B1930" s="144" t="s">
        <v>11033</v>
      </c>
    </row>
    <row r="1931" spans="1:2" x14ac:dyDescent="0.25">
      <c r="A1931" s="144" t="s">
        <v>4078</v>
      </c>
      <c r="B1931" s="144" t="s">
        <v>11034</v>
      </c>
    </row>
    <row r="1932" spans="1:2" x14ac:dyDescent="0.25">
      <c r="A1932" s="144" t="s">
        <v>4094</v>
      </c>
      <c r="B1932" s="144" t="s">
        <v>11035</v>
      </c>
    </row>
    <row r="1933" spans="1:2" x14ac:dyDescent="0.25">
      <c r="A1933" s="144" t="s">
        <v>783</v>
      </c>
      <c r="B1933" s="144" t="s">
        <v>11036</v>
      </c>
    </row>
    <row r="1934" spans="1:2" x14ac:dyDescent="0.25">
      <c r="A1934" s="144" t="s">
        <v>4114</v>
      </c>
      <c r="B1934" s="144" t="s">
        <v>11037</v>
      </c>
    </row>
    <row r="1935" spans="1:2" x14ac:dyDescent="0.25">
      <c r="A1935" s="144" t="s">
        <v>4136</v>
      </c>
      <c r="B1935" s="144" t="s">
        <v>11038</v>
      </c>
    </row>
    <row r="1936" spans="1:2" x14ac:dyDescent="0.25">
      <c r="A1936" s="144" t="s">
        <v>4172</v>
      </c>
      <c r="B1936" s="144" t="s">
        <v>11039</v>
      </c>
    </row>
    <row r="1937" spans="1:2" x14ac:dyDescent="0.25">
      <c r="A1937" s="144" t="s">
        <v>4223</v>
      </c>
      <c r="B1937" s="144" t="s">
        <v>11040</v>
      </c>
    </row>
    <row r="1938" spans="1:2" x14ac:dyDescent="0.25">
      <c r="A1938" s="144" t="s">
        <v>4253</v>
      </c>
      <c r="B1938" s="144" t="s">
        <v>11041</v>
      </c>
    </row>
    <row r="1939" spans="1:2" x14ac:dyDescent="0.25">
      <c r="A1939" s="144" t="s">
        <v>4266</v>
      </c>
      <c r="B1939" s="144" t="s">
        <v>11042</v>
      </c>
    </row>
    <row r="1940" spans="1:2" x14ac:dyDescent="0.25">
      <c r="A1940" s="144" t="s">
        <v>801</v>
      </c>
      <c r="B1940" s="144" t="s">
        <v>11043</v>
      </c>
    </row>
    <row r="1941" spans="1:2" x14ac:dyDescent="0.25">
      <c r="A1941" s="144" t="s">
        <v>805</v>
      </c>
      <c r="B1941" s="144" t="s">
        <v>11044</v>
      </c>
    </row>
    <row r="1942" spans="1:2" x14ac:dyDescent="0.25">
      <c r="A1942" s="144" t="s">
        <v>808</v>
      </c>
      <c r="B1942" s="144" t="s">
        <v>11045</v>
      </c>
    </row>
    <row r="1943" spans="1:2" x14ac:dyDescent="0.25">
      <c r="A1943" s="144" t="s">
        <v>809</v>
      </c>
      <c r="B1943" s="144" t="s">
        <v>11046</v>
      </c>
    </row>
    <row r="1944" spans="1:2" x14ac:dyDescent="0.25">
      <c r="A1944" s="144" t="s">
        <v>812</v>
      </c>
      <c r="B1944" s="144" t="s">
        <v>11047</v>
      </c>
    </row>
    <row r="1945" spans="1:2" x14ac:dyDescent="0.25">
      <c r="A1945" s="144" t="s">
        <v>815</v>
      </c>
      <c r="B1945" s="144" t="s">
        <v>11048</v>
      </c>
    </row>
    <row r="1946" spans="1:2" x14ac:dyDescent="0.25">
      <c r="A1946" s="144" t="s">
        <v>817</v>
      </c>
      <c r="B1946" s="144" t="s">
        <v>11049</v>
      </c>
    </row>
    <row r="1947" spans="1:2" x14ac:dyDescent="0.25">
      <c r="A1947" s="144" t="s">
        <v>822</v>
      </c>
      <c r="B1947" s="144" t="s">
        <v>11050</v>
      </c>
    </row>
    <row r="1948" spans="1:2" x14ac:dyDescent="0.25">
      <c r="A1948" s="144" t="s">
        <v>586</v>
      </c>
      <c r="B1948" s="144" t="s">
        <v>11051</v>
      </c>
    </row>
    <row r="1949" spans="1:2" x14ac:dyDescent="0.25">
      <c r="A1949" s="144" t="s">
        <v>3858</v>
      </c>
      <c r="B1949" s="144" t="s">
        <v>11052</v>
      </c>
    </row>
    <row r="1950" spans="1:2" x14ac:dyDescent="0.25">
      <c r="A1950" s="144" t="s">
        <v>4072</v>
      </c>
      <c r="B1950" s="144" t="s">
        <v>11053</v>
      </c>
    </row>
    <row r="1951" spans="1:2" x14ac:dyDescent="0.25">
      <c r="A1951" s="144" t="s">
        <v>4091</v>
      </c>
      <c r="B1951" s="144" t="s">
        <v>11054</v>
      </c>
    </row>
    <row r="1952" spans="1:2" x14ac:dyDescent="0.25">
      <c r="A1952" s="144" t="s">
        <v>819</v>
      </c>
      <c r="B1952" s="144" t="s">
        <v>11055</v>
      </c>
    </row>
    <row r="1953" spans="1:2" x14ac:dyDescent="0.25">
      <c r="A1953" s="144" t="s">
        <v>5484</v>
      </c>
      <c r="B1953" s="144" t="s">
        <v>11056</v>
      </c>
    </row>
    <row r="1954" spans="1:2" x14ac:dyDescent="0.25">
      <c r="A1954" s="144" t="s">
        <v>770</v>
      </c>
      <c r="B1954" s="144" t="s">
        <v>11057</v>
      </c>
    </row>
    <row r="1955" spans="1:2" x14ac:dyDescent="0.25">
      <c r="A1955" s="144" t="s">
        <v>774</v>
      </c>
      <c r="B1955" s="144" t="s">
        <v>11058</v>
      </c>
    </row>
    <row r="1956" spans="1:2" x14ac:dyDescent="0.25">
      <c r="A1956" s="144" t="s">
        <v>813</v>
      </c>
      <c r="B1956" s="144" t="s">
        <v>11059</v>
      </c>
    </row>
    <row r="1957" spans="1:2" x14ac:dyDescent="0.25">
      <c r="A1957" s="144" t="s">
        <v>3818</v>
      </c>
      <c r="B1957" s="144" t="s">
        <v>11060</v>
      </c>
    </row>
    <row r="1958" spans="1:2" x14ac:dyDescent="0.25">
      <c r="A1958" s="144" t="s">
        <v>3961</v>
      </c>
      <c r="B1958" s="144" t="s">
        <v>11061</v>
      </c>
    </row>
    <row r="1959" spans="1:2" x14ac:dyDescent="0.25">
      <c r="A1959" s="144" t="s">
        <v>776</v>
      </c>
      <c r="B1959" s="144" t="s">
        <v>11062</v>
      </c>
    </row>
    <row r="1960" spans="1:2" x14ac:dyDescent="0.25">
      <c r="A1960" s="144" t="s">
        <v>784</v>
      </c>
      <c r="B1960" s="144" t="s">
        <v>11063</v>
      </c>
    </row>
    <row r="1961" spans="1:2" x14ac:dyDescent="0.25">
      <c r="A1961" s="144" t="s">
        <v>786</v>
      </c>
      <c r="B1961" s="144" t="s">
        <v>11064</v>
      </c>
    </row>
    <row r="1962" spans="1:2" x14ac:dyDescent="0.25">
      <c r="A1962" s="144" t="s">
        <v>4189</v>
      </c>
      <c r="B1962" s="144" t="s">
        <v>11065</v>
      </c>
    </row>
    <row r="1963" spans="1:2" x14ac:dyDescent="0.25">
      <c r="A1963" s="144" t="s">
        <v>4203</v>
      </c>
      <c r="B1963" s="144" t="s">
        <v>11066</v>
      </c>
    </row>
    <row r="1964" spans="1:2" x14ac:dyDescent="0.25">
      <c r="A1964" s="144" t="s">
        <v>4206</v>
      </c>
      <c r="B1964" s="144" t="s">
        <v>11067</v>
      </c>
    </row>
    <row r="1965" spans="1:2" x14ac:dyDescent="0.25">
      <c r="A1965" s="144" t="s">
        <v>791</v>
      </c>
      <c r="B1965" s="144" t="s">
        <v>11068</v>
      </c>
    </row>
    <row r="1966" spans="1:2" x14ac:dyDescent="0.25">
      <c r="A1966" s="144" t="s">
        <v>4226</v>
      </c>
      <c r="B1966" s="144" t="s">
        <v>11069</v>
      </c>
    </row>
    <row r="1967" spans="1:2" x14ac:dyDescent="0.25">
      <c r="A1967" s="144" t="s">
        <v>4229</v>
      </c>
      <c r="B1967" s="144" t="s">
        <v>11070</v>
      </c>
    </row>
    <row r="1968" spans="1:2" x14ac:dyDescent="0.25">
      <c r="A1968" s="144" t="s">
        <v>799</v>
      </c>
      <c r="B1968" s="144" t="s">
        <v>11071</v>
      </c>
    </row>
    <row r="1969" spans="1:2" x14ac:dyDescent="0.25">
      <c r="A1969" s="144" t="s">
        <v>3965</v>
      </c>
      <c r="B1969" s="144" t="s">
        <v>11072</v>
      </c>
    </row>
    <row r="1970" spans="1:2" x14ac:dyDescent="0.25">
      <c r="A1970" s="144" t="s">
        <v>3012</v>
      </c>
      <c r="B1970" s="144" t="s">
        <v>11073</v>
      </c>
    </row>
    <row r="1971" spans="1:2" x14ac:dyDescent="0.25">
      <c r="A1971" s="144" t="s">
        <v>3430</v>
      </c>
      <c r="B1971" s="144" t="s">
        <v>11074</v>
      </c>
    </row>
    <row r="1972" spans="1:2" x14ac:dyDescent="0.25">
      <c r="A1972" s="144" t="s">
        <v>582</v>
      </c>
      <c r="B1972" s="144" t="s">
        <v>11075</v>
      </c>
    </row>
    <row r="1973" spans="1:2" x14ac:dyDescent="0.25">
      <c r="A1973" s="144" t="s">
        <v>4777</v>
      </c>
      <c r="B1973" s="144" t="s">
        <v>11076</v>
      </c>
    </row>
    <row r="1974" spans="1:2" x14ac:dyDescent="0.25">
      <c r="A1974" s="144" t="s">
        <v>11077</v>
      </c>
      <c r="B1974" s="144" t="s">
        <v>11078</v>
      </c>
    </row>
    <row r="1975" spans="1:2" x14ac:dyDescent="0.25">
      <c r="A1975" s="144" t="s">
        <v>4016</v>
      </c>
      <c r="B1975" s="144" t="s">
        <v>11079</v>
      </c>
    </row>
    <row r="1976" spans="1:2" x14ac:dyDescent="0.25">
      <c r="A1976" s="144" t="s">
        <v>4019</v>
      </c>
      <c r="B1976" s="144" t="s">
        <v>11080</v>
      </c>
    </row>
    <row r="1977" spans="1:2" x14ac:dyDescent="0.25">
      <c r="A1977" s="144" t="s">
        <v>3581</v>
      </c>
      <c r="B1977" s="144" t="s">
        <v>11081</v>
      </c>
    </row>
    <row r="1978" spans="1:2" x14ac:dyDescent="0.25">
      <c r="A1978" s="144" t="s">
        <v>4609</v>
      </c>
      <c r="B1978" s="144" t="s">
        <v>11082</v>
      </c>
    </row>
    <row r="1979" spans="1:2" x14ac:dyDescent="0.25">
      <c r="A1979" s="144" t="s">
        <v>4075</v>
      </c>
      <c r="B1979" s="144" t="s">
        <v>11083</v>
      </c>
    </row>
    <row r="1980" spans="1:2" x14ac:dyDescent="0.25">
      <c r="A1980" s="144" t="s">
        <v>4159</v>
      </c>
      <c r="B1980" s="144" t="s">
        <v>11084</v>
      </c>
    </row>
    <row r="1981" spans="1:2" x14ac:dyDescent="0.25">
      <c r="A1981" s="144" t="s">
        <v>792</v>
      </c>
      <c r="B1981" s="144" t="s">
        <v>11085</v>
      </c>
    </row>
    <row r="1982" spans="1:2" x14ac:dyDescent="0.25">
      <c r="A1982" s="144" t="s">
        <v>4215</v>
      </c>
      <c r="B1982" s="144" t="s">
        <v>11086</v>
      </c>
    </row>
    <row r="1983" spans="1:2" x14ac:dyDescent="0.25">
      <c r="A1983" s="144" t="s">
        <v>796</v>
      </c>
      <c r="B1983" s="144" t="s">
        <v>11087</v>
      </c>
    </row>
    <row r="1984" spans="1:2" x14ac:dyDescent="0.25">
      <c r="A1984" s="144" t="s">
        <v>811</v>
      </c>
      <c r="B1984" s="144" t="s">
        <v>11088</v>
      </c>
    </row>
    <row r="1985" spans="1:2" x14ac:dyDescent="0.25">
      <c r="A1985" s="144" t="s">
        <v>4315</v>
      </c>
      <c r="B1985" s="144" t="s">
        <v>11089</v>
      </c>
    </row>
    <row r="1986" spans="1:2" x14ac:dyDescent="0.25">
      <c r="A1986" s="144" t="s">
        <v>567</v>
      </c>
      <c r="B1986" s="144" t="s">
        <v>11090</v>
      </c>
    </row>
    <row r="1987" spans="1:2" x14ac:dyDescent="0.25">
      <c r="A1987" s="144" t="s">
        <v>3734</v>
      </c>
      <c r="B1987" s="144" t="s">
        <v>11091</v>
      </c>
    </row>
    <row r="1988" spans="1:2" x14ac:dyDescent="0.25">
      <c r="A1988" s="144" t="s">
        <v>11092</v>
      </c>
      <c r="B1988" s="144" t="s">
        <v>11093</v>
      </c>
    </row>
    <row r="1989" spans="1:2" x14ac:dyDescent="0.25">
      <c r="A1989" s="144" t="s">
        <v>616</v>
      </c>
      <c r="B1989" s="144" t="s">
        <v>11094</v>
      </c>
    </row>
    <row r="1990" spans="1:2" x14ac:dyDescent="0.25">
      <c r="A1990" s="144" t="s">
        <v>768</v>
      </c>
      <c r="B1990" s="144" t="s">
        <v>11095</v>
      </c>
    </row>
    <row r="1991" spans="1:2" x14ac:dyDescent="0.25">
      <c r="A1991" s="144" t="s">
        <v>4013</v>
      </c>
      <c r="B1991" s="144" t="s">
        <v>11096</v>
      </c>
    </row>
    <row r="1992" spans="1:2" x14ac:dyDescent="0.25">
      <c r="A1992" s="144" t="s">
        <v>4037</v>
      </c>
      <c r="B1992" s="144" t="s">
        <v>11097</v>
      </c>
    </row>
    <row r="1993" spans="1:2" x14ac:dyDescent="0.25">
      <c r="A1993" s="144" t="s">
        <v>780</v>
      </c>
      <c r="B1993" s="144" t="s">
        <v>11098</v>
      </c>
    </row>
    <row r="1994" spans="1:2" x14ac:dyDescent="0.25">
      <c r="A1994" s="144" t="s">
        <v>787</v>
      </c>
      <c r="B1994" s="144" t="s">
        <v>11099</v>
      </c>
    </row>
    <row r="1995" spans="1:2" x14ac:dyDescent="0.25">
      <c r="A1995" s="144" t="s">
        <v>4150</v>
      </c>
      <c r="B1995" s="144" t="s">
        <v>11100</v>
      </c>
    </row>
    <row r="1996" spans="1:2" x14ac:dyDescent="0.25">
      <c r="A1996" s="144" t="s">
        <v>793</v>
      </c>
      <c r="B1996" s="144" t="s">
        <v>11101</v>
      </c>
    </row>
    <row r="1997" spans="1:2" x14ac:dyDescent="0.25">
      <c r="A1997" s="144" t="s">
        <v>823</v>
      </c>
      <c r="B1997" s="144" t="s">
        <v>11102</v>
      </c>
    </row>
    <row r="1998" spans="1:2" x14ac:dyDescent="0.25">
      <c r="A1998" s="144" t="s">
        <v>11103</v>
      </c>
      <c r="B1998" s="144" t="s">
        <v>11104</v>
      </c>
    </row>
    <row r="1999" spans="1:2" x14ac:dyDescent="0.25">
      <c r="A1999" s="144" t="s">
        <v>610</v>
      </c>
      <c r="B1999" s="144" t="s">
        <v>11105</v>
      </c>
    </row>
    <row r="2000" spans="1:2" x14ac:dyDescent="0.25">
      <c r="A2000" s="144" t="s">
        <v>4926</v>
      </c>
      <c r="B2000" s="144" t="s">
        <v>11106</v>
      </c>
    </row>
    <row r="2001" spans="1:2" x14ac:dyDescent="0.25">
      <c r="A2001" s="144" t="s">
        <v>4168</v>
      </c>
      <c r="B2001" s="144" t="s">
        <v>11107</v>
      </c>
    </row>
    <row r="2002" spans="1:2" x14ac:dyDescent="0.25">
      <c r="A2002" s="144" t="s">
        <v>3909</v>
      </c>
      <c r="B2002" s="144" t="s">
        <v>11108</v>
      </c>
    </row>
    <row r="2003" spans="1:2" x14ac:dyDescent="0.25">
      <c r="A2003" s="144" t="s">
        <v>3924</v>
      </c>
      <c r="B2003" s="144" t="s">
        <v>11109</v>
      </c>
    </row>
    <row r="2004" spans="1:2" x14ac:dyDescent="0.25">
      <c r="A2004" s="144" t="s">
        <v>3930</v>
      </c>
      <c r="B2004" s="144" t="s">
        <v>11110</v>
      </c>
    </row>
    <row r="2005" spans="1:2" x14ac:dyDescent="0.25">
      <c r="A2005" s="144" t="s">
        <v>3940</v>
      </c>
      <c r="B2005" s="144" t="s">
        <v>11111</v>
      </c>
    </row>
    <row r="2006" spans="1:2" x14ac:dyDescent="0.25">
      <c r="A2006" s="144" t="s">
        <v>3944</v>
      </c>
      <c r="B2006" s="144" t="s">
        <v>11112</v>
      </c>
    </row>
    <row r="2007" spans="1:2" x14ac:dyDescent="0.25">
      <c r="A2007" s="144" t="s">
        <v>3951</v>
      </c>
      <c r="B2007" s="144" t="s">
        <v>11113</v>
      </c>
    </row>
    <row r="2008" spans="1:2" x14ac:dyDescent="0.25">
      <c r="A2008" s="144" t="s">
        <v>3955</v>
      </c>
      <c r="B2008" s="144" t="s">
        <v>11114</v>
      </c>
    </row>
    <row r="2009" spans="1:2" x14ac:dyDescent="0.25">
      <c r="A2009" s="144" t="s">
        <v>3977</v>
      </c>
      <c r="B2009" s="144" t="s">
        <v>11115</v>
      </c>
    </row>
    <row r="2010" spans="1:2" x14ac:dyDescent="0.25">
      <c r="A2010" s="144" t="s">
        <v>771</v>
      </c>
      <c r="B2010" s="144" t="s">
        <v>11116</v>
      </c>
    </row>
    <row r="2011" spans="1:2" x14ac:dyDescent="0.25">
      <c r="A2011" s="144" t="s">
        <v>4024</v>
      </c>
      <c r="B2011" s="144" t="s">
        <v>11117</v>
      </c>
    </row>
    <row r="2012" spans="1:2" x14ac:dyDescent="0.25">
      <c r="A2012" s="144" t="s">
        <v>4042</v>
      </c>
      <c r="B2012" s="144" t="s">
        <v>11118</v>
      </c>
    </row>
    <row r="2013" spans="1:2" x14ac:dyDescent="0.25">
      <c r="A2013" s="144" t="s">
        <v>4045</v>
      </c>
      <c r="B2013" s="144" t="s">
        <v>11119</v>
      </c>
    </row>
    <row r="2014" spans="1:2" x14ac:dyDescent="0.25">
      <c r="A2014" s="144" t="s">
        <v>4060</v>
      </c>
      <c r="B2014" s="144" t="s">
        <v>11120</v>
      </c>
    </row>
    <row r="2015" spans="1:2" x14ac:dyDescent="0.25">
      <c r="A2015" s="144" t="s">
        <v>4069</v>
      </c>
      <c r="B2015" s="144" t="s">
        <v>11121</v>
      </c>
    </row>
    <row r="2016" spans="1:2" x14ac:dyDescent="0.25">
      <c r="A2016" s="144" t="s">
        <v>779</v>
      </c>
      <c r="B2016" s="144" t="s">
        <v>11122</v>
      </c>
    </row>
    <row r="2017" spans="1:2" x14ac:dyDescent="0.25">
      <c r="A2017" s="144" t="s">
        <v>4081</v>
      </c>
      <c r="B2017" s="144" t="s">
        <v>11123</v>
      </c>
    </row>
    <row r="2018" spans="1:2" x14ac:dyDescent="0.25">
      <c r="A2018" s="144" t="s">
        <v>4085</v>
      </c>
      <c r="B2018" s="144" t="s">
        <v>11124</v>
      </c>
    </row>
    <row r="2019" spans="1:2" x14ac:dyDescent="0.25">
      <c r="A2019" s="144" t="s">
        <v>4088</v>
      </c>
      <c r="B2019" s="144" t="s">
        <v>11125</v>
      </c>
    </row>
    <row r="2020" spans="1:2" x14ac:dyDescent="0.25">
      <c r="A2020" s="144" t="s">
        <v>4097</v>
      </c>
      <c r="B2020" s="144" t="s">
        <v>11126</v>
      </c>
    </row>
    <row r="2021" spans="1:2" x14ac:dyDescent="0.25">
      <c r="A2021" s="144" t="s">
        <v>4106</v>
      </c>
      <c r="B2021" s="144" t="s">
        <v>11127</v>
      </c>
    </row>
    <row r="2022" spans="1:2" x14ac:dyDescent="0.25">
      <c r="A2022" s="144" t="s">
        <v>782</v>
      </c>
      <c r="B2022" s="144" t="s">
        <v>11128</v>
      </c>
    </row>
    <row r="2023" spans="1:2" x14ac:dyDescent="0.25">
      <c r="A2023" s="144" t="s">
        <v>4125</v>
      </c>
      <c r="B2023" s="144" t="s">
        <v>11129</v>
      </c>
    </row>
    <row r="2024" spans="1:2" x14ac:dyDescent="0.25">
      <c r="A2024" s="144" t="s">
        <v>4130</v>
      </c>
      <c r="B2024" s="144" t="s">
        <v>11130</v>
      </c>
    </row>
    <row r="2025" spans="1:2" x14ac:dyDescent="0.25">
      <c r="A2025" s="144" t="s">
        <v>4133</v>
      </c>
      <c r="B2025" s="144" t="s">
        <v>11131</v>
      </c>
    </row>
    <row r="2026" spans="1:2" x14ac:dyDescent="0.25">
      <c r="A2026" s="144" t="s">
        <v>4195</v>
      </c>
      <c r="B2026" s="144" t="s">
        <v>11132</v>
      </c>
    </row>
    <row r="2027" spans="1:2" x14ac:dyDescent="0.25">
      <c r="A2027" s="144" t="s">
        <v>4199</v>
      </c>
      <c r="B2027" s="144" t="s">
        <v>11133</v>
      </c>
    </row>
    <row r="2028" spans="1:2" x14ac:dyDescent="0.25">
      <c r="A2028" s="144" t="s">
        <v>802</v>
      </c>
      <c r="B2028" s="144" t="s">
        <v>11134</v>
      </c>
    </row>
    <row r="2029" spans="1:2" x14ac:dyDescent="0.25">
      <c r="A2029" s="144" t="s">
        <v>807</v>
      </c>
      <c r="B2029" s="144" t="s">
        <v>11135</v>
      </c>
    </row>
    <row r="2030" spans="1:2" x14ac:dyDescent="0.25">
      <c r="A2030" s="144" t="s">
        <v>814</v>
      </c>
      <c r="B2030" s="144" t="s">
        <v>11136</v>
      </c>
    </row>
    <row r="2031" spans="1:2" x14ac:dyDescent="0.25">
      <c r="A2031" s="144" t="s">
        <v>820</v>
      </c>
      <c r="B2031" s="144" t="s">
        <v>11137</v>
      </c>
    </row>
    <row r="2032" spans="1:2" x14ac:dyDescent="0.25">
      <c r="A2032" s="144" t="s">
        <v>4309</v>
      </c>
      <c r="B2032" s="144" t="s">
        <v>11138</v>
      </c>
    </row>
    <row r="2033" spans="1:2" x14ac:dyDescent="0.25">
      <c r="A2033" s="144" t="s">
        <v>4312</v>
      </c>
      <c r="B2033" s="144" t="s">
        <v>11139</v>
      </c>
    </row>
    <row r="2034" spans="1:2" x14ac:dyDescent="0.25">
      <c r="A2034" s="144" t="s">
        <v>3008</v>
      </c>
      <c r="B2034" s="144" t="s">
        <v>11140</v>
      </c>
    </row>
    <row r="2035" spans="1:2" x14ac:dyDescent="0.25">
      <c r="A2035" s="144" t="s">
        <v>3725</v>
      </c>
      <c r="B2035" s="144" t="s">
        <v>11141</v>
      </c>
    </row>
    <row r="2036" spans="1:2" x14ac:dyDescent="0.25">
      <c r="A2036" s="144" t="s">
        <v>760</v>
      </c>
      <c r="B2036" s="144" t="s">
        <v>11142</v>
      </c>
    </row>
    <row r="2037" spans="1:2" x14ac:dyDescent="0.25">
      <c r="A2037" s="144" t="s">
        <v>3835</v>
      </c>
      <c r="B2037" s="144" t="s">
        <v>11143</v>
      </c>
    </row>
    <row r="2038" spans="1:2" x14ac:dyDescent="0.25">
      <c r="A2038" s="144" t="s">
        <v>761</v>
      </c>
      <c r="B2038" s="144" t="s">
        <v>11144</v>
      </c>
    </row>
    <row r="2039" spans="1:2" x14ac:dyDescent="0.25">
      <c r="A2039" s="144" t="s">
        <v>3838</v>
      </c>
      <c r="B2039" s="144" t="s">
        <v>11145</v>
      </c>
    </row>
    <row r="2040" spans="1:2" x14ac:dyDescent="0.25">
      <c r="A2040" s="144" t="s">
        <v>3848</v>
      </c>
      <c r="B2040" s="144" t="s">
        <v>11146</v>
      </c>
    </row>
    <row r="2041" spans="1:2" x14ac:dyDescent="0.25">
      <c r="A2041" s="144" t="s">
        <v>762</v>
      </c>
      <c r="B2041" s="144" t="s">
        <v>11147</v>
      </c>
    </row>
    <row r="2042" spans="1:2" x14ac:dyDescent="0.25">
      <c r="A2042" s="144" t="s">
        <v>612</v>
      </c>
      <c r="B2042" s="144" t="s">
        <v>11148</v>
      </c>
    </row>
    <row r="2043" spans="1:2" x14ac:dyDescent="0.25">
      <c r="A2043" s="144" t="s">
        <v>7729</v>
      </c>
      <c r="B2043" s="144" t="s">
        <v>11149</v>
      </c>
    </row>
    <row r="2044" spans="1:2" x14ac:dyDescent="0.25">
      <c r="A2044" s="144" t="s">
        <v>4931</v>
      </c>
      <c r="B2044" s="144" t="s">
        <v>11150</v>
      </c>
    </row>
    <row r="2045" spans="1:2" x14ac:dyDescent="0.25">
      <c r="A2045" s="144" t="s">
        <v>778</v>
      </c>
      <c r="B2045" s="144" t="s">
        <v>11151</v>
      </c>
    </row>
    <row r="2046" spans="1:2" x14ac:dyDescent="0.25">
      <c r="A2046" s="144" t="s">
        <v>804</v>
      </c>
      <c r="B2046" s="144" t="s">
        <v>11152</v>
      </c>
    </row>
    <row r="2047" spans="1:2" x14ac:dyDescent="0.25">
      <c r="A2047" s="144" t="s">
        <v>806</v>
      </c>
      <c r="B2047" s="144" t="s">
        <v>11153</v>
      </c>
    </row>
    <row r="2048" spans="1:2" x14ac:dyDescent="0.25">
      <c r="A2048" s="144" t="s">
        <v>4121</v>
      </c>
      <c r="B2048" s="144" t="s">
        <v>11154</v>
      </c>
    </row>
    <row r="2049" spans="1:2" x14ac:dyDescent="0.25">
      <c r="A2049" s="144" t="s">
        <v>4605</v>
      </c>
      <c r="B2049" s="144" t="s">
        <v>11155</v>
      </c>
    </row>
    <row r="2050" spans="1:2" x14ac:dyDescent="0.25">
      <c r="A2050" s="144" t="s">
        <v>3344</v>
      </c>
      <c r="B2050" s="144" t="s">
        <v>11156</v>
      </c>
    </row>
    <row r="2051" spans="1:2" x14ac:dyDescent="0.25">
      <c r="A2051" s="144" t="s">
        <v>5505</v>
      </c>
      <c r="B2051" s="144" t="s">
        <v>11157</v>
      </c>
    </row>
    <row r="2052" spans="1:2" x14ac:dyDescent="0.25">
      <c r="A2052" s="144" t="s">
        <v>769</v>
      </c>
      <c r="B2052" s="144" t="s">
        <v>11158</v>
      </c>
    </row>
    <row r="2053" spans="1:2" x14ac:dyDescent="0.25">
      <c r="A2053" s="144" t="s">
        <v>7195</v>
      </c>
      <c r="B2053" s="144" t="s">
        <v>11159</v>
      </c>
    </row>
    <row r="2054" spans="1:2" x14ac:dyDescent="0.25">
      <c r="A2054" s="144" t="s">
        <v>2137</v>
      </c>
      <c r="B2054" s="144" t="s">
        <v>11160</v>
      </c>
    </row>
    <row r="2055" spans="1:2" x14ac:dyDescent="0.25">
      <c r="A2055" s="144" t="s">
        <v>3877</v>
      </c>
      <c r="B2055" s="144" t="s">
        <v>11161</v>
      </c>
    </row>
    <row r="2056" spans="1:2" x14ac:dyDescent="0.25">
      <c r="A2056" s="144" t="s">
        <v>3902</v>
      </c>
      <c r="B2056" s="144" t="s">
        <v>11162</v>
      </c>
    </row>
    <row r="2057" spans="1:2" x14ac:dyDescent="0.25">
      <c r="A2057" s="144" t="s">
        <v>3906</v>
      </c>
      <c r="B2057" s="144" t="s">
        <v>11163</v>
      </c>
    </row>
    <row r="2058" spans="1:2" x14ac:dyDescent="0.25">
      <c r="A2058" s="144" t="s">
        <v>4007</v>
      </c>
      <c r="B2058" s="144" t="s">
        <v>11164</v>
      </c>
    </row>
    <row r="2059" spans="1:2" x14ac:dyDescent="0.25">
      <c r="A2059" s="144" t="s">
        <v>4010</v>
      </c>
      <c r="B2059" s="144" t="s">
        <v>11165</v>
      </c>
    </row>
    <row r="2060" spans="1:2" x14ac:dyDescent="0.25">
      <c r="A2060" s="144" t="s">
        <v>794</v>
      </c>
      <c r="B2060" s="144" t="s">
        <v>11166</v>
      </c>
    </row>
    <row r="2061" spans="1:2" x14ac:dyDescent="0.25">
      <c r="A2061" s="144" t="s">
        <v>818</v>
      </c>
      <c r="B2061" s="144" t="s">
        <v>11167</v>
      </c>
    </row>
    <row r="2062" spans="1:2" x14ac:dyDescent="0.25">
      <c r="A2062" s="144" t="s">
        <v>2958</v>
      </c>
      <c r="B2062" s="144" t="s">
        <v>11168</v>
      </c>
    </row>
    <row r="2063" spans="1:2" x14ac:dyDescent="0.25">
      <c r="A2063" s="144" t="s">
        <v>3764</v>
      </c>
      <c r="B2063" s="144" t="s">
        <v>11169</v>
      </c>
    </row>
    <row r="2064" spans="1:2" x14ac:dyDescent="0.25">
      <c r="A2064" s="144" t="s">
        <v>4534</v>
      </c>
      <c r="B2064" s="144" t="s">
        <v>11170</v>
      </c>
    </row>
    <row r="2065" spans="1:2" x14ac:dyDescent="0.25">
      <c r="A2065" s="144" t="s">
        <v>2149</v>
      </c>
      <c r="B2065" s="144" t="s">
        <v>11171</v>
      </c>
    </row>
    <row r="2066" spans="1:2" x14ac:dyDescent="0.25">
      <c r="A2066" s="144" t="s">
        <v>797</v>
      </c>
      <c r="B2066" s="144" t="s">
        <v>11172</v>
      </c>
    </row>
    <row r="2067" spans="1:2" x14ac:dyDescent="0.25">
      <c r="A2067" s="144" t="s">
        <v>803</v>
      </c>
      <c r="B2067" s="144" t="s">
        <v>11173</v>
      </c>
    </row>
    <row r="2068" spans="1:2" x14ac:dyDescent="0.25">
      <c r="A2068" s="144" t="s">
        <v>816</v>
      </c>
      <c r="B2068" s="144" t="s">
        <v>11174</v>
      </c>
    </row>
    <row r="2069" spans="1:2" x14ac:dyDescent="0.25">
      <c r="A2069" s="144" t="s">
        <v>608</v>
      </c>
      <c r="B2069" s="144" t="s">
        <v>11175</v>
      </c>
    </row>
    <row r="2070" spans="1:2" x14ac:dyDescent="0.25">
      <c r="A2070" s="144" t="s">
        <v>4502</v>
      </c>
      <c r="B2070" s="144" t="s">
        <v>11176</v>
      </c>
    </row>
    <row r="2071" spans="1:2" x14ac:dyDescent="0.25">
      <c r="A2071" s="144" t="s">
        <v>3871</v>
      </c>
      <c r="B2071" s="144" t="s">
        <v>11177</v>
      </c>
    </row>
    <row r="2072" spans="1:2" x14ac:dyDescent="0.25">
      <c r="A2072" s="144" t="s">
        <v>773</v>
      </c>
      <c r="B2072" s="144" t="s">
        <v>11178</v>
      </c>
    </row>
    <row r="2073" spans="1:2" x14ac:dyDescent="0.25">
      <c r="A2073" s="144" t="s">
        <v>4732</v>
      </c>
      <c r="B2073" s="144" t="s">
        <v>11179</v>
      </c>
    </row>
    <row r="2074" spans="1:2" x14ac:dyDescent="0.25">
      <c r="A2074" s="144" t="s">
        <v>3891</v>
      </c>
      <c r="B2074" s="144" t="s">
        <v>11180</v>
      </c>
    </row>
    <row r="2075" spans="1:2" x14ac:dyDescent="0.25">
      <c r="A2075" s="144" t="s">
        <v>11181</v>
      </c>
      <c r="B2075" s="144" t="s">
        <v>11182</v>
      </c>
    </row>
    <row r="2076" spans="1:2" x14ac:dyDescent="0.25">
      <c r="A2076" s="144" t="s">
        <v>3336</v>
      </c>
      <c r="B2076" s="144" t="s">
        <v>11183</v>
      </c>
    </row>
    <row r="2077" spans="1:2" x14ac:dyDescent="0.25">
      <c r="A2077" s="144" t="s">
        <v>800</v>
      </c>
      <c r="B2077" s="144" t="s">
        <v>11184</v>
      </c>
    </row>
    <row r="2078" spans="1:2" x14ac:dyDescent="0.25">
      <c r="A2078" s="144" t="s">
        <v>11185</v>
      </c>
      <c r="B2078" s="144" t="s">
        <v>11186</v>
      </c>
    </row>
    <row r="2079" spans="1:2" x14ac:dyDescent="0.25">
      <c r="A2079" s="144" t="s">
        <v>3899</v>
      </c>
      <c r="B2079" s="144" t="s">
        <v>11187</v>
      </c>
    </row>
    <row r="2080" spans="1:2" x14ac:dyDescent="0.25">
      <c r="A2080" s="144" t="s">
        <v>788</v>
      </c>
      <c r="B2080" s="144" t="s">
        <v>11188</v>
      </c>
    </row>
    <row r="2081" spans="1:2" x14ac:dyDescent="0.25">
      <c r="A2081" s="144" t="s">
        <v>789</v>
      </c>
      <c r="B2081" s="144" t="s">
        <v>11189</v>
      </c>
    </row>
    <row r="2082" spans="1:2" x14ac:dyDescent="0.25">
      <c r="A2082" s="144" t="s">
        <v>11190</v>
      </c>
      <c r="B2082" s="144" t="s">
        <v>11191</v>
      </c>
    </row>
    <row r="2083" spans="1:2" x14ac:dyDescent="0.25">
      <c r="A2083" s="144" t="s">
        <v>11192</v>
      </c>
      <c r="B2083" s="144" t="s">
        <v>11193</v>
      </c>
    </row>
    <row r="2084" spans="1:2" x14ac:dyDescent="0.25">
      <c r="A2084" s="144" t="s">
        <v>11194</v>
      </c>
      <c r="B2084" s="144" t="s">
        <v>11195</v>
      </c>
    </row>
    <row r="2085" spans="1:2" x14ac:dyDescent="0.25">
      <c r="A2085" s="144" t="s">
        <v>11196</v>
      </c>
      <c r="B2085" s="144" t="s">
        <v>11197</v>
      </c>
    </row>
    <row r="2086" spans="1:2" x14ac:dyDescent="0.25">
      <c r="A2086" s="144" t="s">
        <v>3887</v>
      </c>
      <c r="B2086" s="144" t="s">
        <v>11198</v>
      </c>
    </row>
    <row r="2087" spans="1:2" x14ac:dyDescent="0.25">
      <c r="A2087" s="144" t="s">
        <v>4141</v>
      </c>
      <c r="B2087" s="144" t="s">
        <v>11199</v>
      </c>
    </row>
    <row r="2088" spans="1:2" x14ac:dyDescent="0.25">
      <c r="A2088" s="144" t="s">
        <v>11200</v>
      </c>
      <c r="B2088" s="144" t="s">
        <v>11201</v>
      </c>
    </row>
    <row r="2089" spans="1:2" x14ac:dyDescent="0.25">
      <c r="A2089" s="144" t="s">
        <v>4413</v>
      </c>
      <c r="B2089" s="144" t="s">
        <v>11202</v>
      </c>
    </row>
    <row r="2090" spans="1:2" x14ac:dyDescent="0.25">
      <c r="A2090" s="144" t="s">
        <v>4418</v>
      </c>
      <c r="B2090" s="144" t="s">
        <v>11203</v>
      </c>
    </row>
    <row r="2091" spans="1:2" x14ac:dyDescent="0.25">
      <c r="A2091" s="144" t="s">
        <v>4449</v>
      </c>
      <c r="B2091" s="144" t="s">
        <v>11204</v>
      </c>
    </row>
    <row r="2092" spans="1:2" x14ac:dyDescent="0.25">
      <c r="A2092" s="144" t="s">
        <v>4467</v>
      </c>
      <c r="B2092" s="144" t="s">
        <v>11205</v>
      </c>
    </row>
    <row r="2093" spans="1:2" x14ac:dyDescent="0.25">
      <c r="A2093" s="144" t="s">
        <v>11206</v>
      </c>
      <c r="B2093" s="144" t="s">
        <v>11207</v>
      </c>
    </row>
    <row r="2094" spans="1:2" x14ac:dyDescent="0.25">
      <c r="A2094" s="144" t="s">
        <v>11208</v>
      </c>
      <c r="B2094" s="144" t="s">
        <v>11209</v>
      </c>
    </row>
    <row r="2095" spans="1:2" x14ac:dyDescent="0.25">
      <c r="A2095" s="144" t="s">
        <v>11210</v>
      </c>
      <c r="B2095" s="144" t="s">
        <v>11211</v>
      </c>
    </row>
    <row r="2096" spans="1:2" x14ac:dyDescent="0.25">
      <c r="A2096" s="144" t="s">
        <v>4429</v>
      </c>
      <c r="B2096" s="144" t="s">
        <v>11212</v>
      </c>
    </row>
    <row r="2097" spans="1:2" x14ac:dyDescent="0.25">
      <c r="A2097" s="144" t="s">
        <v>4336</v>
      </c>
      <c r="B2097" s="144" t="s">
        <v>11213</v>
      </c>
    </row>
    <row r="2098" spans="1:2" x14ac:dyDescent="0.25">
      <c r="A2098" s="144" t="s">
        <v>4341</v>
      </c>
      <c r="B2098" s="144" t="s">
        <v>11214</v>
      </c>
    </row>
    <row r="2099" spans="1:2" x14ac:dyDescent="0.25">
      <c r="A2099" s="144" t="s">
        <v>4345</v>
      </c>
      <c r="B2099" s="144" t="s">
        <v>11215</v>
      </c>
    </row>
    <row r="2100" spans="1:2" x14ac:dyDescent="0.25">
      <c r="A2100" s="144" t="s">
        <v>4369</v>
      </c>
      <c r="B2100" s="144" t="s">
        <v>11216</v>
      </c>
    </row>
    <row r="2101" spans="1:2" x14ac:dyDescent="0.25">
      <c r="A2101" s="144" t="s">
        <v>4373</v>
      </c>
      <c r="B2101" s="144" t="s">
        <v>11217</v>
      </c>
    </row>
    <row r="2102" spans="1:2" x14ac:dyDescent="0.25">
      <c r="A2102" s="144" t="s">
        <v>4442</v>
      </c>
      <c r="B2102" s="144" t="s">
        <v>11218</v>
      </c>
    </row>
    <row r="2103" spans="1:2" x14ac:dyDescent="0.25">
      <c r="A2103" s="144" t="s">
        <v>4446</v>
      </c>
      <c r="B2103" s="144" t="s">
        <v>11219</v>
      </c>
    </row>
    <row r="2104" spans="1:2" x14ac:dyDescent="0.25">
      <c r="A2104" s="144" t="s">
        <v>4333</v>
      </c>
      <c r="B2104" s="144" t="s">
        <v>11220</v>
      </c>
    </row>
    <row r="2105" spans="1:2" x14ac:dyDescent="0.25">
      <c r="A2105" s="144" t="s">
        <v>4392</v>
      </c>
      <c r="B2105" s="144" t="s">
        <v>11221</v>
      </c>
    </row>
    <row r="2106" spans="1:2" x14ac:dyDescent="0.25">
      <c r="A2106" s="144" t="s">
        <v>4395</v>
      </c>
      <c r="B2106" s="144" t="s">
        <v>11222</v>
      </c>
    </row>
    <row r="2107" spans="1:2" x14ac:dyDescent="0.25">
      <c r="A2107" s="144" t="s">
        <v>584</v>
      </c>
      <c r="B2107" s="144" t="s">
        <v>11223</v>
      </c>
    </row>
    <row r="2108" spans="1:2" x14ac:dyDescent="0.25">
      <c r="A2108" s="144" t="s">
        <v>4352</v>
      </c>
      <c r="B2108" s="144" t="s">
        <v>11224</v>
      </c>
    </row>
    <row r="2109" spans="1:2" x14ac:dyDescent="0.25">
      <c r="A2109" s="144" t="s">
        <v>4348</v>
      </c>
      <c r="B2109" s="144" t="s">
        <v>11225</v>
      </c>
    </row>
    <row r="2110" spans="1:2" x14ac:dyDescent="0.25">
      <c r="A2110" s="144" t="s">
        <v>4320</v>
      </c>
      <c r="B2110" s="144" t="s">
        <v>11226</v>
      </c>
    </row>
    <row r="2111" spans="1:2" x14ac:dyDescent="0.25">
      <c r="A2111" s="144" t="s">
        <v>4323</v>
      </c>
      <c r="B2111" s="144" t="s">
        <v>11227</v>
      </c>
    </row>
    <row r="2112" spans="1:2" x14ac:dyDescent="0.25">
      <c r="A2112" s="144" t="s">
        <v>4326</v>
      </c>
      <c r="B2112" s="144" t="s">
        <v>11228</v>
      </c>
    </row>
    <row r="2113" spans="1:2" x14ac:dyDescent="0.25">
      <c r="A2113" s="144" t="s">
        <v>4330</v>
      </c>
      <c r="B2113" s="144" t="s">
        <v>11229</v>
      </c>
    </row>
    <row r="2114" spans="1:2" x14ac:dyDescent="0.25">
      <c r="A2114" s="144" t="s">
        <v>4357</v>
      </c>
      <c r="B2114" s="144" t="s">
        <v>11230</v>
      </c>
    </row>
    <row r="2115" spans="1:2" x14ac:dyDescent="0.25">
      <c r="A2115" s="144" t="s">
        <v>4383</v>
      </c>
      <c r="B2115" s="144" t="s">
        <v>11231</v>
      </c>
    </row>
    <row r="2116" spans="1:2" x14ac:dyDescent="0.25">
      <c r="A2116" s="144" t="s">
        <v>4386</v>
      </c>
      <c r="B2116" s="144" t="s">
        <v>11232</v>
      </c>
    </row>
    <row r="2117" spans="1:2" x14ac:dyDescent="0.25">
      <c r="A2117" s="144" t="s">
        <v>4389</v>
      </c>
      <c r="B2117" s="144" t="s">
        <v>11233</v>
      </c>
    </row>
    <row r="2118" spans="1:2" x14ac:dyDescent="0.25">
      <c r="A2118" s="144" t="s">
        <v>4398</v>
      </c>
      <c r="B2118" s="144" t="s">
        <v>11234</v>
      </c>
    </row>
    <row r="2119" spans="1:2" x14ac:dyDescent="0.25">
      <c r="A2119" s="144" t="s">
        <v>4402</v>
      </c>
      <c r="B2119" s="144" t="s">
        <v>11235</v>
      </c>
    </row>
    <row r="2120" spans="1:2" x14ac:dyDescent="0.25">
      <c r="A2120" s="144" t="s">
        <v>4405</v>
      </c>
      <c r="B2120" s="144" t="s">
        <v>11236</v>
      </c>
    </row>
    <row r="2121" spans="1:2" x14ac:dyDescent="0.25">
      <c r="A2121" s="144" t="s">
        <v>4426</v>
      </c>
      <c r="B2121" s="144" t="s">
        <v>11237</v>
      </c>
    </row>
    <row r="2122" spans="1:2" x14ac:dyDescent="0.25">
      <c r="A2122" s="144" t="s">
        <v>4434</v>
      </c>
      <c r="B2122" s="144" t="s">
        <v>11238</v>
      </c>
    </row>
    <row r="2123" spans="1:2" x14ac:dyDescent="0.25">
      <c r="A2123" s="144" t="s">
        <v>4453</v>
      </c>
      <c r="B2123" s="144" t="s">
        <v>11239</v>
      </c>
    </row>
    <row r="2124" spans="1:2" x14ac:dyDescent="0.25">
      <c r="A2124" s="144" t="s">
        <v>4460</v>
      </c>
      <c r="B2124" s="144" t="s">
        <v>11240</v>
      </c>
    </row>
    <row r="2125" spans="1:2" x14ac:dyDescent="0.25">
      <c r="A2125" s="144" t="s">
        <v>4423</v>
      </c>
      <c r="B2125" s="144" t="s">
        <v>11241</v>
      </c>
    </row>
    <row r="2126" spans="1:2" x14ac:dyDescent="0.25">
      <c r="A2126" s="144" t="s">
        <v>7509</v>
      </c>
      <c r="B2126" s="144" t="s">
        <v>11242</v>
      </c>
    </row>
    <row r="2127" spans="1:2" x14ac:dyDescent="0.25">
      <c r="A2127" s="144" t="s">
        <v>4378</v>
      </c>
      <c r="B2127" s="144" t="s">
        <v>11243</v>
      </c>
    </row>
    <row r="2128" spans="1:2" x14ac:dyDescent="0.25">
      <c r="A2128" s="144" t="s">
        <v>4437</v>
      </c>
      <c r="B2128" s="144" t="s">
        <v>11244</v>
      </c>
    </row>
    <row r="2129" spans="1:2" x14ac:dyDescent="0.25">
      <c r="A2129" s="144" t="s">
        <v>4456</v>
      </c>
      <c r="B2129" s="144" t="s">
        <v>11245</v>
      </c>
    </row>
    <row r="2130" spans="1:2" x14ac:dyDescent="0.25">
      <c r="A2130" s="144" t="s">
        <v>4361</v>
      </c>
      <c r="B2130" s="144" t="s">
        <v>11246</v>
      </c>
    </row>
    <row r="2131" spans="1:2" x14ac:dyDescent="0.25">
      <c r="A2131" s="144" t="s">
        <v>4365</v>
      </c>
      <c r="B2131" s="144" t="s">
        <v>11247</v>
      </c>
    </row>
    <row r="2132" spans="1:2" x14ac:dyDescent="0.25">
      <c r="A2132" s="144" t="s">
        <v>4470</v>
      </c>
      <c r="B2132" s="144" t="s">
        <v>11248</v>
      </c>
    </row>
    <row r="2133" spans="1:2" x14ac:dyDescent="0.25">
      <c r="A2133" s="144" t="s">
        <v>4475</v>
      </c>
      <c r="B2133" s="144" t="s">
        <v>11249</v>
      </c>
    </row>
    <row r="2134" spans="1:2" x14ac:dyDescent="0.25">
      <c r="A2134" s="144" t="s">
        <v>4408</v>
      </c>
      <c r="B2134" s="144" t="s">
        <v>11250</v>
      </c>
    </row>
    <row r="2135" spans="1:2" x14ac:dyDescent="0.25">
      <c r="A2135" s="144" t="s">
        <v>4464</v>
      </c>
      <c r="B2135" s="144" t="s">
        <v>11251</v>
      </c>
    </row>
    <row r="2136" spans="1:2" x14ac:dyDescent="0.25">
      <c r="A2136" s="144" t="s">
        <v>4495</v>
      </c>
      <c r="B2136" s="144" t="s">
        <v>11252</v>
      </c>
    </row>
    <row r="2137" spans="1:2" x14ac:dyDescent="0.25">
      <c r="A2137" s="144" t="s">
        <v>4479</v>
      </c>
      <c r="B2137" s="144" t="s">
        <v>11253</v>
      </c>
    </row>
    <row r="2138" spans="1:2" x14ac:dyDescent="0.25">
      <c r="A2138" s="144" t="s">
        <v>4482</v>
      </c>
      <c r="B2138" s="144" t="s">
        <v>11254</v>
      </c>
    </row>
    <row r="2139" spans="1:2" x14ac:dyDescent="0.25">
      <c r="A2139" s="144" t="s">
        <v>4485</v>
      </c>
      <c r="B2139" s="144" t="s">
        <v>11255</v>
      </c>
    </row>
    <row r="2140" spans="1:2" x14ac:dyDescent="0.25">
      <c r="A2140" s="144" t="s">
        <v>4488</v>
      </c>
      <c r="B2140" s="144" t="s">
        <v>11256</v>
      </c>
    </row>
    <row r="2141" spans="1:2" x14ac:dyDescent="0.25">
      <c r="A2141" s="144" t="s">
        <v>4492</v>
      </c>
      <c r="B2141" s="144" t="s">
        <v>11257</v>
      </c>
    </row>
    <row r="2142" spans="1:2" x14ac:dyDescent="0.25">
      <c r="A2142" s="144" t="s">
        <v>4499</v>
      </c>
      <c r="B2142" s="144" t="s">
        <v>11258</v>
      </c>
    </row>
    <row r="2143" spans="1:2" x14ac:dyDescent="0.25">
      <c r="A2143" s="144" t="s">
        <v>11259</v>
      </c>
      <c r="B2143" s="144" t="s">
        <v>11260</v>
      </c>
    </row>
    <row r="2144" spans="1:2" x14ac:dyDescent="0.25">
      <c r="A2144" s="144" t="s">
        <v>11261</v>
      </c>
      <c r="B2144" s="144" t="s">
        <v>11262</v>
      </c>
    </row>
    <row r="2145" spans="1:2" x14ac:dyDescent="0.25">
      <c r="A2145" s="144" t="s">
        <v>11263</v>
      </c>
      <c r="B2145" s="144" t="s">
        <v>11264</v>
      </c>
    </row>
    <row r="2146" spans="1:2" x14ac:dyDescent="0.25">
      <c r="A2146" s="144" t="s">
        <v>11265</v>
      </c>
      <c r="B2146" s="144" t="s">
        <v>11266</v>
      </c>
    </row>
    <row r="2147" spans="1:2" x14ac:dyDescent="0.25">
      <c r="A2147" s="144" t="s">
        <v>11267</v>
      </c>
      <c r="B2147" s="144" t="s">
        <v>11268</v>
      </c>
    </row>
    <row r="2148" spans="1:2" x14ac:dyDescent="0.25">
      <c r="A2148" s="144" t="s">
        <v>11269</v>
      </c>
      <c r="B2148" s="144" t="s">
        <v>11270</v>
      </c>
    </row>
    <row r="2149" spans="1:2" x14ac:dyDescent="0.25">
      <c r="A2149" s="144" t="s">
        <v>11271</v>
      </c>
      <c r="B2149" s="144" t="s">
        <v>11272</v>
      </c>
    </row>
    <row r="2150" spans="1:2" x14ac:dyDescent="0.25">
      <c r="A2150" s="144" t="s">
        <v>588</v>
      </c>
      <c r="B2150" s="144" t="s">
        <v>11273</v>
      </c>
    </row>
    <row r="2151" spans="1:2" x14ac:dyDescent="0.25">
      <c r="A2151" s="144" t="s">
        <v>11274</v>
      </c>
      <c r="B2151" s="144" t="s">
        <v>11275</v>
      </c>
    </row>
    <row r="2152" spans="1:2" x14ac:dyDescent="0.25">
      <c r="A2152" s="144" t="s">
        <v>824</v>
      </c>
      <c r="B2152" s="144" t="s">
        <v>11276</v>
      </c>
    </row>
    <row r="2153" spans="1:2" x14ac:dyDescent="0.25">
      <c r="A2153" s="144" t="s">
        <v>4510</v>
      </c>
      <c r="B2153" s="144" t="s">
        <v>11277</v>
      </c>
    </row>
    <row r="2154" spans="1:2" x14ac:dyDescent="0.25">
      <c r="A2154" s="144" t="s">
        <v>828</v>
      </c>
      <c r="B2154" s="144" t="s">
        <v>11278</v>
      </c>
    </row>
    <row r="2155" spans="1:2" x14ac:dyDescent="0.25">
      <c r="A2155" s="144" t="s">
        <v>4524</v>
      </c>
      <c r="B2155" s="144" t="s">
        <v>11279</v>
      </c>
    </row>
    <row r="2156" spans="1:2" x14ac:dyDescent="0.25">
      <c r="A2156" s="144" t="s">
        <v>11280</v>
      </c>
      <c r="B2156" s="144" t="s">
        <v>11281</v>
      </c>
    </row>
    <row r="2157" spans="1:2" x14ac:dyDescent="0.25">
      <c r="A2157" s="144" t="s">
        <v>826</v>
      </c>
      <c r="B2157" s="144" t="s">
        <v>11282</v>
      </c>
    </row>
    <row r="2158" spans="1:2" x14ac:dyDescent="0.25">
      <c r="A2158" s="144" t="s">
        <v>11283</v>
      </c>
      <c r="B2158" s="144" t="s">
        <v>11284</v>
      </c>
    </row>
    <row r="2159" spans="1:2" x14ac:dyDescent="0.25">
      <c r="A2159" s="144" t="s">
        <v>11285</v>
      </c>
      <c r="B2159" s="144" t="s">
        <v>11286</v>
      </c>
    </row>
    <row r="2160" spans="1:2" x14ac:dyDescent="0.25">
      <c r="A2160" s="144" t="s">
        <v>11287</v>
      </c>
      <c r="B2160" s="144" t="s">
        <v>11288</v>
      </c>
    </row>
    <row r="2161" spans="1:2" x14ac:dyDescent="0.25">
      <c r="A2161" s="144" t="s">
        <v>11289</v>
      </c>
      <c r="B2161" s="144" t="s">
        <v>11290</v>
      </c>
    </row>
    <row r="2162" spans="1:2" x14ac:dyDescent="0.25">
      <c r="A2162" s="144" t="s">
        <v>11291</v>
      </c>
      <c r="B2162" s="144" t="s">
        <v>11292</v>
      </c>
    </row>
    <row r="2163" spans="1:2" x14ac:dyDescent="0.25">
      <c r="A2163" s="144" t="s">
        <v>11293</v>
      </c>
      <c r="B2163" s="144" t="s">
        <v>11294</v>
      </c>
    </row>
    <row r="2164" spans="1:2" x14ac:dyDescent="0.25">
      <c r="A2164" s="144" t="s">
        <v>11295</v>
      </c>
      <c r="B2164" s="144" t="s">
        <v>11295</v>
      </c>
    </row>
    <row r="2165" spans="1:2" x14ac:dyDescent="0.25">
      <c r="A2165" s="144" t="s">
        <v>11296</v>
      </c>
      <c r="B2165" s="144" t="s">
        <v>11297</v>
      </c>
    </row>
    <row r="2166" spans="1:2" x14ac:dyDescent="0.25">
      <c r="A2166" s="144" t="s">
        <v>11298</v>
      </c>
      <c r="B2166" s="144" t="s">
        <v>11299</v>
      </c>
    </row>
    <row r="2167" spans="1:2" x14ac:dyDescent="0.25">
      <c r="A2167" s="144" t="s">
        <v>11300</v>
      </c>
      <c r="B2167" s="144" t="s">
        <v>11301</v>
      </c>
    </row>
    <row r="2168" spans="1:2" x14ac:dyDescent="0.25">
      <c r="A2168" s="144" t="s">
        <v>11302</v>
      </c>
      <c r="B2168" s="144" t="s">
        <v>11303</v>
      </c>
    </row>
    <row r="2169" spans="1:2" x14ac:dyDescent="0.25">
      <c r="A2169" s="144" t="s">
        <v>11304</v>
      </c>
      <c r="B2169" s="144" t="s">
        <v>11305</v>
      </c>
    </row>
    <row r="2170" spans="1:2" x14ac:dyDescent="0.25">
      <c r="A2170" s="144" t="s">
        <v>11306</v>
      </c>
      <c r="B2170" s="144" t="s">
        <v>11307</v>
      </c>
    </row>
    <row r="2171" spans="1:2" x14ac:dyDescent="0.25">
      <c r="A2171" s="144" t="s">
        <v>11308</v>
      </c>
      <c r="B2171" s="144" t="s">
        <v>11309</v>
      </c>
    </row>
    <row r="2172" spans="1:2" x14ac:dyDescent="0.25">
      <c r="A2172" s="144" t="s">
        <v>589</v>
      </c>
      <c r="B2172" s="144" t="s">
        <v>11310</v>
      </c>
    </row>
    <row r="2173" spans="1:2" x14ac:dyDescent="0.25">
      <c r="A2173" s="144" t="s">
        <v>11311</v>
      </c>
      <c r="B2173" s="144" t="s">
        <v>11312</v>
      </c>
    </row>
    <row r="2174" spans="1:2" x14ac:dyDescent="0.25">
      <c r="A2174" s="144" t="s">
        <v>11313</v>
      </c>
      <c r="B2174" s="144" t="s">
        <v>11314</v>
      </c>
    </row>
    <row r="2175" spans="1:2" x14ac:dyDescent="0.25">
      <c r="A2175" s="144" t="s">
        <v>4542</v>
      </c>
      <c r="B2175" s="144" t="s">
        <v>11315</v>
      </c>
    </row>
    <row r="2176" spans="1:2" x14ac:dyDescent="0.25">
      <c r="A2176" s="144" t="s">
        <v>830</v>
      </c>
      <c r="B2176" s="144" t="s">
        <v>11316</v>
      </c>
    </row>
    <row r="2177" spans="1:2" x14ac:dyDescent="0.25">
      <c r="A2177" s="144" t="s">
        <v>4545</v>
      </c>
      <c r="B2177" s="144" t="s">
        <v>11317</v>
      </c>
    </row>
    <row r="2178" spans="1:2" x14ac:dyDescent="0.25">
      <c r="A2178" s="144" t="s">
        <v>4538</v>
      </c>
      <c r="B2178" s="144" t="s">
        <v>11318</v>
      </c>
    </row>
    <row r="2179" spans="1:2" x14ac:dyDescent="0.25">
      <c r="A2179" s="144" t="s">
        <v>4548</v>
      </c>
      <c r="B2179" s="144" t="s">
        <v>11319</v>
      </c>
    </row>
    <row r="2180" spans="1:2" x14ac:dyDescent="0.25">
      <c r="A2180" s="144" t="s">
        <v>832</v>
      </c>
      <c r="B2180" s="144" t="s">
        <v>11320</v>
      </c>
    </row>
    <row r="2181" spans="1:2" x14ac:dyDescent="0.25">
      <c r="A2181" s="144" t="s">
        <v>11321</v>
      </c>
      <c r="B2181" s="144" t="s">
        <v>11322</v>
      </c>
    </row>
    <row r="2182" spans="1:2" x14ac:dyDescent="0.25">
      <c r="A2182" s="144" t="s">
        <v>4561</v>
      </c>
      <c r="B2182" s="144" t="s">
        <v>11323</v>
      </c>
    </row>
    <row r="2183" spans="1:2" x14ac:dyDescent="0.25">
      <c r="A2183" s="144" t="s">
        <v>834</v>
      </c>
      <c r="B2183" s="144" t="s">
        <v>11324</v>
      </c>
    </row>
    <row r="2184" spans="1:2" x14ac:dyDescent="0.25">
      <c r="A2184" s="144" t="s">
        <v>7165</v>
      </c>
      <c r="B2184" s="144" t="s">
        <v>11325</v>
      </c>
    </row>
    <row r="2185" spans="1:2" x14ac:dyDescent="0.25">
      <c r="A2185" s="144" t="s">
        <v>11326</v>
      </c>
      <c r="B2185" s="144" t="s">
        <v>11326</v>
      </c>
    </row>
    <row r="2186" spans="1:2" x14ac:dyDescent="0.25">
      <c r="A2186" s="144" t="s">
        <v>11327</v>
      </c>
      <c r="B2186" s="144" t="s">
        <v>11328</v>
      </c>
    </row>
    <row r="2187" spans="1:2" x14ac:dyDescent="0.25">
      <c r="A2187" s="144" t="s">
        <v>4570</v>
      </c>
      <c r="B2187" s="144" t="s">
        <v>11329</v>
      </c>
    </row>
    <row r="2188" spans="1:2" x14ac:dyDescent="0.25">
      <c r="A2188" s="144" t="s">
        <v>4575</v>
      </c>
      <c r="B2188" s="144" t="s">
        <v>11330</v>
      </c>
    </row>
    <row r="2189" spans="1:2" x14ac:dyDescent="0.25">
      <c r="A2189" s="144" t="s">
        <v>4579</v>
      </c>
      <c r="B2189" s="144" t="s">
        <v>11331</v>
      </c>
    </row>
    <row r="2190" spans="1:2" x14ac:dyDescent="0.25">
      <c r="A2190" s="144" t="s">
        <v>4583</v>
      </c>
      <c r="B2190" s="144" t="s">
        <v>11332</v>
      </c>
    </row>
    <row r="2191" spans="1:2" x14ac:dyDescent="0.25">
      <c r="A2191" s="144" t="s">
        <v>4585</v>
      </c>
      <c r="B2191" s="144" t="s">
        <v>11333</v>
      </c>
    </row>
    <row r="2192" spans="1:2" x14ac:dyDescent="0.25">
      <c r="A2192" s="144" t="s">
        <v>4589</v>
      </c>
      <c r="B2192" s="144" t="s">
        <v>11334</v>
      </c>
    </row>
    <row r="2193" spans="1:2" x14ac:dyDescent="0.25">
      <c r="A2193" s="144" t="s">
        <v>4592</v>
      </c>
      <c r="B2193" s="144" t="s">
        <v>11335</v>
      </c>
    </row>
    <row r="2194" spans="1:2" x14ac:dyDescent="0.25">
      <c r="A2194" s="144" t="s">
        <v>7204</v>
      </c>
      <c r="B2194" s="144" t="s">
        <v>11336</v>
      </c>
    </row>
    <row r="2195" spans="1:2" x14ac:dyDescent="0.25">
      <c r="A2195" s="144" t="s">
        <v>592</v>
      </c>
      <c r="B2195" s="144" t="s">
        <v>11337</v>
      </c>
    </row>
    <row r="2196" spans="1:2" x14ac:dyDescent="0.25">
      <c r="A2196" s="144" t="s">
        <v>11338</v>
      </c>
      <c r="B2196" s="144" t="s">
        <v>11339</v>
      </c>
    </row>
    <row r="2197" spans="1:2" x14ac:dyDescent="0.25">
      <c r="A2197" s="144" t="s">
        <v>11340</v>
      </c>
      <c r="B2197" s="144" t="s">
        <v>11341</v>
      </c>
    </row>
    <row r="2198" spans="1:2" x14ac:dyDescent="0.25">
      <c r="A2198" s="144" t="s">
        <v>11342</v>
      </c>
      <c r="B2198" s="144" t="s">
        <v>11343</v>
      </c>
    </row>
    <row r="2199" spans="1:2" x14ac:dyDescent="0.25">
      <c r="A2199" s="144" t="s">
        <v>11344</v>
      </c>
      <c r="B2199" s="144" t="s">
        <v>11345</v>
      </c>
    </row>
    <row r="2200" spans="1:2" x14ac:dyDescent="0.25">
      <c r="A2200" s="144" t="s">
        <v>11346</v>
      </c>
      <c r="B2200" s="144" t="s">
        <v>11347</v>
      </c>
    </row>
    <row r="2201" spans="1:2" x14ac:dyDescent="0.25">
      <c r="A2201" s="144" t="s">
        <v>11348</v>
      </c>
      <c r="B2201" s="144" t="s">
        <v>11349</v>
      </c>
    </row>
    <row r="2202" spans="1:2" x14ac:dyDescent="0.25">
      <c r="A2202" s="144" t="s">
        <v>7168</v>
      </c>
      <c r="B2202" s="144" t="s">
        <v>11350</v>
      </c>
    </row>
    <row r="2203" spans="1:2" x14ac:dyDescent="0.25">
      <c r="A2203" s="144" t="s">
        <v>11351</v>
      </c>
      <c r="B2203" s="144" t="s">
        <v>11352</v>
      </c>
    </row>
    <row r="2204" spans="1:2" x14ac:dyDescent="0.25">
      <c r="A2204" s="144" t="s">
        <v>11353</v>
      </c>
      <c r="B2204" s="144" t="s">
        <v>11354</v>
      </c>
    </row>
    <row r="2205" spans="1:2" x14ac:dyDescent="0.25">
      <c r="A2205" s="144" t="s">
        <v>11355</v>
      </c>
      <c r="B2205" s="144" t="s">
        <v>11356</v>
      </c>
    </row>
    <row r="2206" spans="1:2" x14ac:dyDescent="0.25">
      <c r="A2206" s="144" t="s">
        <v>11357</v>
      </c>
      <c r="B2206" s="144" t="s">
        <v>11358</v>
      </c>
    </row>
    <row r="2207" spans="1:2" x14ac:dyDescent="0.25">
      <c r="A2207" s="144" t="s">
        <v>11359</v>
      </c>
      <c r="B2207" s="144" t="s">
        <v>11360</v>
      </c>
    </row>
    <row r="2208" spans="1:2" x14ac:dyDescent="0.25">
      <c r="A2208" s="144" t="s">
        <v>11361</v>
      </c>
      <c r="B2208" s="144" t="s">
        <v>11362</v>
      </c>
    </row>
    <row r="2209" spans="1:2" x14ac:dyDescent="0.25">
      <c r="A2209" s="144" t="s">
        <v>11363</v>
      </c>
      <c r="B2209" s="144" t="s">
        <v>11364</v>
      </c>
    </row>
    <row r="2210" spans="1:2" x14ac:dyDescent="0.25">
      <c r="A2210" s="144" t="s">
        <v>11365</v>
      </c>
      <c r="B2210" s="144" t="s">
        <v>11366</v>
      </c>
    </row>
    <row r="2211" spans="1:2" x14ac:dyDescent="0.25">
      <c r="A2211" s="144" t="s">
        <v>11367</v>
      </c>
      <c r="B2211" s="144" t="s">
        <v>11368</v>
      </c>
    </row>
    <row r="2212" spans="1:2" x14ac:dyDescent="0.25">
      <c r="A2212" s="144" t="s">
        <v>11369</v>
      </c>
      <c r="B2212" s="144" t="s">
        <v>11370</v>
      </c>
    </row>
    <row r="2213" spans="1:2" x14ac:dyDescent="0.25">
      <c r="A2213" s="144" t="s">
        <v>11371</v>
      </c>
      <c r="B2213" s="144" t="s">
        <v>11372</v>
      </c>
    </row>
    <row r="2214" spans="1:2" x14ac:dyDescent="0.25">
      <c r="A2214" s="144" t="s">
        <v>11373</v>
      </c>
      <c r="B2214" s="144" t="s">
        <v>11374</v>
      </c>
    </row>
    <row r="2215" spans="1:2" x14ac:dyDescent="0.25">
      <c r="A2215" s="144" t="s">
        <v>11375</v>
      </c>
      <c r="B2215" s="144" t="s">
        <v>11376</v>
      </c>
    </row>
    <row r="2216" spans="1:2" x14ac:dyDescent="0.25">
      <c r="A2216" s="144" t="s">
        <v>11377</v>
      </c>
      <c r="B2216" s="144" t="s">
        <v>11378</v>
      </c>
    </row>
    <row r="2217" spans="1:2" x14ac:dyDescent="0.25">
      <c r="A2217" s="144" t="s">
        <v>11379</v>
      </c>
      <c r="B2217" s="144" t="s">
        <v>11380</v>
      </c>
    </row>
    <row r="2218" spans="1:2" x14ac:dyDescent="0.25">
      <c r="A2218" s="144" t="s">
        <v>11381</v>
      </c>
      <c r="B2218" s="144" t="s">
        <v>11382</v>
      </c>
    </row>
    <row r="2219" spans="1:2" x14ac:dyDescent="0.25">
      <c r="A2219" s="144" t="s">
        <v>11383</v>
      </c>
      <c r="B2219" s="144" t="s">
        <v>11384</v>
      </c>
    </row>
    <row r="2220" spans="1:2" x14ac:dyDescent="0.25">
      <c r="A2220" s="144" t="s">
        <v>11385</v>
      </c>
      <c r="B2220" s="144" t="s">
        <v>11386</v>
      </c>
    </row>
    <row r="2221" spans="1:2" x14ac:dyDescent="0.25">
      <c r="A2221" s="144" t="s">
        <v>11387</v>
      </c>
      <c r="B2221" s="144" t="s">
        <v>11388</v>
      </c>
    </row>
    <row r="2222" spans="1:2" x14ac:dyDescent="0.25">
      <c r="A2222" s="144" t="s">
        <v>11389</v>
      </c>
      <c r="B2222" s="144" t="s">
        <v>11390</v>
      </c>
    </row>
    <row r="2223" spans="1:2" x14ac:dyDescent="0.25">
      <c r="A2223" s="144" t="s">
        <v>11391</v>
      </c>
      <c r="B2223" s="144" t="s">
        <v>11392</v>
      </c>
    </row>
    <row r="2224" spans="1:2" x14ac:dyDescent="0.25">
      <c r="A2224" s="144" t="s">
        <v>11393</v>
      </c>
      <c r="B2224" s="144" t="s">
        <v>11394</v>
      </c>
    </row>
    <row r="2225" spans="1:2" x14ac:dyDescent="0.25">
      <c r="A2225" s="144" t="s">
        <v>11395</v>
      </c>
      <c r="B2225" s="144" t="s">
        <v>11396</v>
      </c>
    </row>
    <row r="2226" spans="1:2" x14ac:dyDescent="0.25">
      <c r="A2226" s="144" t="s">
        <v>11397</v>
      </c>
      <c r="B2226" s="144" t="s">
        <v>11398</v>
      </c>
    </row>
    <row r="2227" spans="1:2" x14ac:dyDescent="0.25">
      <c r="A2227" s="144" t="s">
        <v>11399</v>
      </c>
      <c r="B2227" s="144" t="s">
        <v>11400</v>
      </c>
    </row>
    <row r="2228" spans="1:2" x14ac:dyDescent="0.25">
      <c r="A2228" s="144" t="s">
        <v>11401</v>
      </c>
      <c r="B2228" s="144" t="s">
        <v>11402</v>
      </c>
    </row>
    <row r="2229" spans="1:2" x14ac:dyDescent="0.25">
      <c r="A2229" s="144" t="s">
        <v>11403</v>
      </c>
      <c r="B2229" s="144" t="s">
        <v>11404</v>
      </c>
    </row>
    <row r="2230" spans="1:2" x14ac:dyDescent="0.25">
      <c r="A2230" s="144" t="s">
        <v>7167</v>
      </c>
      <c r="B2230" s="144" t="s">
        <v>11405</v>
      </c>
    </row>
    <row r="2231" spans="1:2" x14ac:dyDescent="0.25">
      <c r="A2231" s="144" t="s">
        <v>11406</v>
      </c>
      <c r="B2231" s="144" t="s">
        <v>11407</v>
      </c>
    </row>
    <row r="2232" spans="1:2" x14ac:dyDescent="0.25">
      <c r="A2232" s="144" t="s">
        <v>11408</v>
      </c>
      <c r="B2232" s="144" t="s">
        <v>11409</v>
      </c>
    </row>
    <row r="2233" spans="1:2" x14ac:dyDescent="0.25">
      <c r="A2233" s="144" t="s">
        <v>11410</v>
      </c>
      <c r="B2233" s="144" t="s">
        <v>11411</v>
      </c>
    </row>
    <row r="2234" spans="1:2" x14ac:dyDescent="0.25">
      <c r="A2234" s="144" t="s">
        <v>11412</v>
      </c>
      <c r="B2234" s="144" t="s">
        <v>11413</v>
      </c>
    </row>
    <row r="2235" spans="1:2" x14ac:dyDescent="0.25">
      <c r="A2235" s="144" t="s">
        <v>11414</v>
      </c>
      <c r="B2235" s="144" t="s">
        <v>11415</v>
      </c>
    </row>
    <row r="2236" spans="1:2" x14ac:dyDescent="0.25">
      <c r="A2236" s="144" t="s">
        <v>11416</v>
      </c>
      <c r="B2236" s="144" t="s">
        <v>11417</v>
      </c>
    </row>
    <row r="2237" spans="1:2" x14ac:dyDescent="0.25">
      <c r="A2237" s="144" t="s">
        <v>11418</v>
      </c>
      <c r="B2237" s="144" t="s">
        <v>11419</v>
      </c>
    </row>
    <row r="2238" spans="1:2" x14ac:dyDescent="0.25">
      <c r="A2238" s="144" t="s">
        <v>11420</v>
      </c>
      <c r="B2238" s="144" t="s">
        <v>11421</v>
      </c>
    </row>
    <row r="2239" spans="1:2" x14ac:dyDescent="0.25">
      <c r="A2239" s="144" t="s">
        <v>11422</v>
      </c>
      <c r="B2239" s="144" t="s">
        <v>11423</v>
      </c>
    </row>
    <row r="2240" spans="1:2" x14ac:dyDescent="0.25">
      <c r="A2240" s="144" t="s">
        <v>11424</v>
      </c>
      <c r="B2240" s="144" t="s">
        <v>11425</v>
      </c>
    </row>
    <row r="2241" spans="1:2" x14ac:dyDescent="0.25">
      <c r="A2241" s="144" t="s">
        <v>11426</v>
      </c>
      <c r="B2241" s="144" t="s">
        <v>11427</v>
      </c>
    </row>
    <row r="2242" spans="1:2" x14ac:dyDescent="0.25">
      <c r="A2242" s="144" t="s">
        <v>11428</v>
      </c>
      <c r="B2242" s="144" t="s">
        <v>11429</v>
      </c>
    </row>
    <row r="2243" spans="1:2" x14ac:dyDescent="0.25">
      <c r="A2243" s="144" t="s">
        <v>11430</v>
      </c>
      <c r="B2243" s="144" t="s">
        <v>11431</v>
      </c>
    </row>
    <row r="2244" spans="1:2" x14ac:dyDescent="0.25">
      <c r="A2244" s="144" t="s">
        <v>11432</v>
      </c>
      <c r="B2244" s="144" t="s">
        <v>11433</v>
      </c>
    </row>
    <row r="2245" spans="1:2" x14ac:dyDescent="0.25">
      <c r="A2245" s="144" t="s">
        <v>11434</v>
      </c>
      <c r="B2245" s="144" t="s">
        <v>11435</v>
      </c>
    </row>
    <row r="2246" spans="1:2" x14ac:dyDescent="0.25">
      <c r="A2246" s="144" t="s">
        <v>11436</v>
      </c>
      <c r="B2246" s="144" t="s">
        <v>11437</v>
      </c>
    </row>
    <row r="2247" spans="1:2" x14ac:dyDescent="0.25">
      <c r="A2247" s="144" t="s">
        <v>11438</v>
      </c>
      <c r="B2247" s="144" t="s">
        <v>11439</v>
      </c>
    </row>
    <row r="2248" spans="1:2" x14ac:dyDescent="0.25">
      <c r="A2248" s="144" t="s">
        <v>11440</v>
      </c>
      <c r="B2248" s="144" t="s">
        <v>11441</v>
      </c>
    </row>
    <row r="2249" spans="1:2" x14ac:dyDescent="0.25">
      <c r="A2249" s="144" t="s">
        <v>11442</v>
      </c>
      <c r="B2249" s="144" t="s">
        <v>11443</v>
      </c>
    </row>
    <row r="2250" spans="1:2" x14ac:dyDescent="0.25">
      <c r="A2250" s="144" t="s">
        <v>11444</v>
      </c>
      <c r="B2250" s="144" t="s">
        <v>11445</v>
      </c>
    </row>
    <row r="2251" spans="1:2" x14ac:dyDescent="0.25">
      <c r="A2251" s="144" t="s">
        <v>11446</v>
      </c>
      <c r="B2251" s="144" t="s">
        <v>11447</v>
      </c>
    </row>
    <row r="2252" spans="1:2" x14ac:dyDescent="0.25">
      <c r="A2252" s="144" t="s">
        <v>11448</v>
      </c>
      <c r="B2252" s="144" t="s">
        <v>11449</v>
      </c>
    </row>
    <row r="2253" spans="1:2" x14ac:dyDescent="0.25">
      <c r="A2253" s="144" t="s">
        <v>11450</v>
      </c>
      <c r="B2253" s="144" t="s">
        <v>11451</v>
      </c>
    </row>
    <row r="2254" spans="1:2" x14ac:dyDescent="0.25">
      <c r="A2254" s="144" t="s">
        <v>11452</v>
      </c>
      <c r="B2254" s="144" t="s">
        <v>11453</v>
      </c>
    </row>
    <row r="2255" spans="1:2" x14ac:dyDescent="0.25">
      <c r="A2255" s="144" t="s">
        <v>11454</v>
      </c>
      <c r="B2255" s="144" t="s">
        <v>11455</v>
      </c>
    </row>
    <row r="2256" spans="1:2" x14ac:dyDescent="0.25">
      <c r="A2256" s="144" t="s">
        <v>11456</v>
      </c>
      <c r="B2256" s="144" t="s">
        <v>11457</v>
      </c>
    </row>
    <row r="2257" spans="1:2" x14ac:dyDescent="0.25">
      <c r="A2257" s="144" t="s">
        <v>11458</v>
      </c>
      <c r="B2257" s="144" t="s">
        <v>11459</v>
      </c>
    </row>
    <row r="2258" spans="1:2" x14ac:dyDescent="0.25">
      <c r="A2258" s="144" t="s">
        <v>4618</v>
      </c>
      <c r="B2258" s="144" t="s">
        <v>11460</v>
      </c>
    </row>
    <row r="2259" spans="1:2" x14ac:dyDescent="0.25">
      <c r="A2259" s="144" t="s">
        <v>4623</v>
      </c>
      <c r="B2259" s="144" t="s">
        <v>11461</v>
      </c>
    </row>
    <row r="2260" spans="1:2" x14ac:dyDescent="0.25">
      <c r="A2260" s="144" t="s">
        <v>4723</v>
      </c>
      <c r="B2260" s="144" t="s">
        <v>11462</v>
      </c>
    </row>
    <row r="2261" spans="1:2" x14ac:dyDescent="0.25">
      <c r="A2261" s="144" t="s">
        <v>11463</v>
      </c>
      <c r="B2261" s="144" t="s">
        <v>11464</v>
      </c>
    </row>
    <row r="2262" spans="1:2" x14ac:dyDescent="0.25">
      <c r="A2262" s="144" t="s">
        <v>11465</v>
      </c>
      <c r="B2262" s="144" t="s">
        <v>11466</v>
      </c>
    </row>
    <row r="2263" spans="1:2" x14ac:dyDescent="0.25">
      <c r="A2263" s="144" t="s">
        <v>4708</v>
      </c>
      <c r="B2263" s="144" t="s">
        <v>11467</v>
      </c>
    </row>
    <row r="2264" spans="1:2" x14ac:dyDescent="0.25">
      <c r="A2264" s="144" t="s">
        <v>4629</v>
      </c>
      <c r="B2264" s="144" t="s">
        <v>11468</v>
      </c>
    </row>
    <row r="2265" spans="1:2" x14ac:dyDescent="0.25">
      <c r="A2265" s="144" t="s">
        <v>4702</v>
      </c>
      <c r="B2265" s="144" t="s">
        <v>11469</v>
      </c>
    </row>
    <row r="2266" spans="1:2" x14ac:dyDescent="0.25">
      <c r="A2266" s="144" t="s">
        <v>4705</v>
      </c>
      <c r="B2266" s="144" t="s">
        <v>11470</v>
      </c>
    </row>
    <row r="2267" spans="1:2" x14ac:dyDescent="0.25">
      <c r="A2267" s="144" t="s">
        <v>4717</v>
      </c>
      <c r="B2267" s="144" t="s">
        <v>11471</v>
      </c>
    </row>
    <row r="2268" spans="1:2" x14ac:dyDescent="0.25">
      <c r="A2268" s="144" t="s">
        <v>594</v>
      </c>
      <c r="B2268" s="144" t="s">
        <v>11472</v>
      </c>
    </row>
    <row r="2269" spans="1:2" x14ac:dyDescent="0.25">
      <c r="A2269" s="144" t="s">
        <v>4636</v>
      </c>
      <c r="B2269" s="144" t="s">
        <v>11473</v>
      </c>
    </row>
    <row r="2270" spans="1:2" x14ac:dyDescent="0.25">
      <c r="A2270" s="144" t="s">
        <v>4643</v>
      </c>
      <c r="B2270" s="144" t="s">
        <v>11474</v>
      </c>
    </row>
    <row r="2271" spans="1:2" x14ac:dyDescent="0.25">
      <c r="A2271" s="144" t="s">
        <v>4649</v>
      </c>
      <c r="B2271" s="144" t="s">
        <v>11475</v>
      </c>
    </row>
    <row r="2272" spans="1:2" x14ac:dyDescent="0.25">
      <c r="A2272" s="144" t="s">
        <v>4674</v>
      </c>
      <c r="B2272" s="144" t="s">
        <v>11476</v>
      </c>
    </row>
    <row r="2273" spans="1:2" x14ac:dyDescent="0.25">
      <c r="A2273" s="144" t="s">
        <v>4696</v>
      </c>
      <c r="B2273" s="144" t="s">
        <v>11477</v>
      </c>
    </row>
    <row r="2274" spans="1:2" x14ac:dyDescent="0.25">
      <c r="A2274" s="144" t="s">
        <v>4714</v>
      </c>
      <c r="B2274" s="144" t="s">
        <v>11478</v>
      </c>
    </row>
    <row r="2275" spans="1:2" x14ac:dyDescent="0.25">
      <c r="A2275" s="144" t="s">
        <v>4699</v>
      </c>
      <c r="B2275" s="144" t="s">
        <v>11479</v>
      </c>
    </row>
    <row r="2276" spans="1:2" x14ac:dyDescent="0.25">
      <c r="A2276" s="144" t="s">
        <v>4646</v>
      </c>
      <c r="B2276" s="144" t="s">
        <v>11480</v>
      </c>
    </row>
    <row r="2277" spans="1:2" x14ac:dyDescent="0.25">
      <c r="A2277" s="144" t="s">
        <v>4658</v>
      </c>
      <c r="B2277" s="144" t="s">
        <v>11481</v>
      </c>
    </row>
    <row r="2278" spans="1:2" x14ac:dyDescent="0.25">
      <c r="A2278" s="144" t="s">
        <v>4684</v>
      </c>
      <c r="B2278" s="144" t="s">
        <v>11482</v>
      </c>
    </row>
    <row r="2279" spans="1:2" x14ac:dyDescent="0.25">
      <c r="A2279" s="144" t="s">
        <v>4720</v>
      </c>
      <c r="B2279" s="144" t="s">
        <v>11483</v>
      </c>
    </row>
    <row r="2280" spans="1:2" x14ac:dyDescent="0.25">
      <c r="A2280" s="144" t="s">
        <v>4693</v>
      </c>
      <c r="B2280" s="144" t="s">
        <v>11484</v>
      </c>
    </row>
    <row r="2281" spans="1:2" x14ac:dyDescent="0.25">
      <c r="A2281" s="144" t="s">
        <v>4662</v>
      </c>
      <c r="B2281" s="144" t="s">
        <v>11485</v>
      </c>
    </row>
    <row r="2282" spans="1:2" x14ac:dyDescent="0.25">
      <c r="A2282" s="144" t="s">
        <v>4668</v>
      </c>
      <c r="B2282" s="144" t="s">
        <v>11486</v>
      </c>
    </row>
    <row r="2283" spans="1:2" x14ac:dyDescent="0.25">
      <c r="A2283" s="144" t="s">
        <v>4633</v>
      </c>
      <c r="B2283" s="144" t="s">
        <v>11487</v>
      </c>
    </row>
    <row r="2284" spans="1:2" x14ac:dyDescent="0.25">
      <c r="A2284" s="144" t="s">
        <v>4652</v>
      </c>
      <c r="B2284" s="144" t="s">
        <v>11488</v>
      </c>
    </row>
    <row r="2285" spans="1:2" x14ac:dyDescent="0.25">
      <c r="A2285" s="144" t="s">
        <v>4655</v>
      </c>
      <c r="B2285" s="144" t="s">
        <v>11489</v>
      </c>
    </row>
    <row r="2286" spans="1:2" x14ac:dyDescent="0.25">
      <c r="A2286" s="144" t="s">
        <v>4671</v>
      </c>
      <c r="B2286" s="144" t="s">
        <v>11490</v>
      </c>
    </row>
    <row r="2287" spans="1:2" x14ac:dyDescent="0.25">
      <c r="A2287" s="144" t="s">
        <v>4690</v>
      </c>
      <c r="B2287" s="144" t="s">
        <v>11491</v>
      </c>
    </row>
    <row r="2288" spans="1:2" x14ac:dyDescent="0.25">
      <c r="A2288" s="144" t="s">
        <v>4665</v>
      </c>
      <c r="B2288" s="144" t="s">
        <v>11492</v>
      </c>
    </row>
    <row r="2289" spans="1:2" x14ac:dyDescent="0.25">
      <c r="A2289" s="144" t="s">
        <v>4639</v>
      </c>
      <c r="B2289" s="144" t="s">
        <v>11493</v>
      </c>
    </row>
    <row r="2290" spans="1:2" x14ac:dyDescent="0.25">
      <c r="A2290" s="144" t="s">
        <v>4677</v>
      </c>
      <c r="B2290" s="144" t="s">
        <v>11494</v>
      </c>
    </row>
    <row r="2291" spans="1:2" x14ac:dyDescent="0.25">
      <c r="A2291" s="144" t="s">
        <v>4681</v>
      </c>
      <c r="B2291" s="144" t="s">
        <v>11495</v>
      </c>
    </row>
    <row r="2292" spans="1:2" x14ac:dyDescent="0.25">
      <c r="A2292" s="144" t="s">
        <v>4687</v>
      </c>
      <c r="B2292" s="144" t="s">
        <v>11496</v>
      </c>
    </row>
    <row r="2293" spans="1:2" x14ac:dyDescent="0.25">
      <c r="A2293" s="144" t="s">
        <v>4711</v>
      </c>
      <c r="B2293" s="144" t="s">
        <v>11497</v>
      </c>
    </row>
    <row r="2294" spans="1:2" x14ac:dyDescent="0.25">
      <c r="A2294" s="144" t="s">
        <v>4753</v>
      </c>
      <c r="B2294" s="144" t="s">
        <v>11498</v>
      </c>
    </row>
    <row r="2295" spans="1:2" x14ac:dyDescent="0.25">
      <c r="A2295" s="144" t="s">
        <v>4738</v>
      </c>
      <c r="B2295" s="144" t="s">
        <v>11499</v>
      </c>
    </row>
    <row r="2296" spans="1:2" x14ac:dyDescent="0.25">
      <c r="A2296" s="144" t="s">
        <v>4768</v>
      </c>
      <c r="B2296" s="144" t="s">
        <v>11500</v>
      </c>
    </row>
    <row r="2297" spans="1:2" x14ac:dyDescent="0.25">
      <c r="A2297" s="144" t="s">
        <v>4760</v>
      </c>
      <c r="B2297" s="144" t="s">
        <v>11501</v>
      </c>
    </row>
    <row r="2298" spans="1:2" x14ac:dyDescent="0.25">
      <c r="A2298" s="144" t="s">
        <v>4764</v>
      </c>
      <c r="B2298" s="144" t="s">
        <v>11502</v>
      </c>
    </row>
    <row r="2299" spans="1:2" x14ac:dyDescent="0.25">
      <c r="A2299" s="144" t="s">
        <v>4774</v>
      </c>
      <c r="B2299" s="144" t="s">
        <v>11503</v>
      </c>
    </row>
    <row r="2300" spans="1:2" x14ac:dyDescent="0.25">
      <c r="A2300" s="144" t="s">
        <v>4756</v>
      </c>
      <c r="B2300" s="144" t="s">
        <v>11504</v>
      </c>
    </row>
    <row r="2301" spans="1:2" x14ac:dyDescent="0.25">
      <c r="A2301" s="144" t="s">
        <v>596</v>
      </c>
      <c r="B2301" s="144" t="s">
        <v>11505</v>
      </c>
    </row>
    <row r="2302" spans="1:2" x14ac:dyDescent="0.25">
      <c r="A2302" s="144" t="s">
        <v>4742</v>
      </c>
      <c r="B2302" s="144" t="s">
        <v>11506</v>
      </c>
    </row>
    <row r="2303" spans="1:2" x14ac:dyDescent="0.25">
      <c r="A2303" s="144" t="s">
        <v>4746</v>
      </c>
      <c r="B2303" s="144" t="s">
        <v>11507</v>
      </c>
    </row>
    <row r="2304" spans="1:2" x14ac:dyDescent="0.25">
      <c r="A2304" s="144" t="s">
        <v>4749</v>
      </c>
      <c r="B2304" s="144" t="s">
        <v>11508</v>
      </c>
    </row>
    <row r="2305" spans="1:2" x14ac:dyDescent="0.25">
      <c r="A2305" s="144" t="s">
        <v>4771</v>
      </c>
      <c r="B2305" s="144" t="s">
        <v>11509</v>
      </c>
    </row>
    <row r="2306" spans="1:2" x14ac:dyDescent="0.25">
      <c r="A2306" s="144" t="s">
        <v>4780</v>
      </c>
      <c r="B2306" s="144" t="s">
        <v>11510</v>
      </c>
    </row>
    <row r="2307" spans="1:2" x14ac:dyDescent="0.25">
      <c r="A2307" s="144" t="s">
        <v>836</v>
      </c>
      <c r="B2307" s="144" t="s">
        <v>11511</v>
      </c>
    </row>
    <row r="2308" spans="1:2" x14ac:dyDescent="0.25">
      <c r="A2308" s="144" t="s">
        <v>838</v>
      </c>
      <c r="B2308" s="144" t="s">
        <v>11512</v>
      </c>
    </row>
    <row r="2309" spans="1:2" x14ac:dyDescent="0.25">
      <c r="A2309" s="144" t="s">
        <v>840</v>
      </c>
      <c r="B2309" s="144" t="s">
        <v>11513</v>
      </c>
    </row>
    <row r="2310" spans="1:2" x14ac:dyDescent="0.25">
      <c r="A2310" s="144" t="s">
        <v>842</v>
      </c>
      <c r="B2310" s="144" t="s">
        <v>11514</v>
      </c>
    </row>
    <row r="2311" spans="1:2" x14ac:dyDescent="0.25">
      <c r="A2311" s="144" t="s">
        <v>844</v>
      </c>
      <c r="B2311" s="144" t="s">
        <v>11515</v>
      </c>
    </row>
    <row r="2312" spans="1:2" x14ac:dyDescent="0.25">
      <c r="A2312" s="144" t="s">
        <v>846</v>
      </c>
      <c r="B2312" s="144" t="s">
        <v>11516</v>
      </c>
    </row>
    <row r="2313" spans="1:2" x14ac:dyDescent="0.25">
      <c r="A2313" s="144" t="s">
        <v>7705</v>
      </c>
      <c r="B2313" s="144" t="s">
        <v>11517</v>
      </c>
    </row>
    <row r="2314" spans="1:2" x14ac:dyDescent="0.25">
      <c r="A2314" s="144" t="s">
        <v>11518</v>
      </c>
      <c r="B2314" s="144" t="s">
        <v>11519</v>
      </c>
    </row>
    <row r="2315" spans="1:2" x14ac:dyDescent="0.25">
      <c r="A2315" s="144" t="s">
        <v>11520</v>
      </c>
      <c r="B2315" s="144" t="s">
        <v>11521</v>
      </c>
    </row>
    <row r="2316" spans="1:2" x14ac:dyDescent="0.25">
      <c r="A2316" s="144" t="s">
        <v>11522</v>
      </c>
      <c r="B2316" s="144" t="s">
        <v>11523</v>
      </c>
    </row>
    <row r="2317" spans="1:2" x14ac:dyDescent="0.25">
      <c r="A2317" s="144" t="s">
        <v>11524</v>
      </c>
      <c r="B2317" s="144" t="s">
        <v>11525</v>
      </c>
    </row>
    <row r="2318" spans="1:2" x14ac:dyDescent="0.25">
      <c r="A2318" s="144" t="s">
        <v>11526</v>
      </c>
      <c r="B2318" s="144" t="s">
        <v>11527</v>
      </c>
    </row>
    <row r="2319" spans="1:2" x14ac:dyDescent="0.25">
      <c r="A2319" s="144" t="s">
        <v>11528</v>
      </c>
      <c r="B2319" s="144" t="s">
        <v>11529</v>
      </c>
    </row>
    <row r="2320" spans="1:2" x14ac:dyDescent="0.25">
      <c r="A2320" s="144" t="s">
        <v>11530</v>
      </c>
      <c r="B2320" s="144" t="s">
        <v>11531</v>
      </c>
    </row>
    <row r="2321" spans="1:2" x14ac:dyDescent="0.25">
      <c r="A2321" s="144" t="s">
        <v>11532</v>
      </c>
      <c r="B2321" s="144" t="s">
        <v>11533</v>
      </c>
    </row>
    <row r="2322" spans="1:2" x14ac:dyDescent="0.25">
      <c r="A2322" s="144" t="s">
        <v>11534</v>
      </c>
      <c r="B2322" s="144" t="s">
        <v>11535</v>
      </c>
    </row>
    <row r="2323" spans="1:2" x14ac:dyDescent="0.25">
      <c r="A2323" s="144" t="s">
        <v>11536</v>
      </c>
      <c r="B2323" s="144" t="s">
        <v>11537</v>
      </c>
    </row>
    <row r="2324" spans="1:2" x14ac:dyDescent="0.25">
      <c r="A2324" s="144" t="s">
        <v>11538</v>
      </c>
      <c r="B2324" s="144" t="s">
        <v>11539</v>
      </c>
    </row>
    <row r="2325" spans="1:2" x14ac:dyDescent="0.25">
      <c r="A2325" s="144" t="s">
        <v>11540</v>
      </c>
      <c r="B2325" s="144" t="s">
        <v>11541</v>
      </c>
    </row>
    <row r="2326" spans="1:2" x14ac:dyDescent="0.25">
      <c r="A2326" s="144" t="s">
        <v>11542</v>
      </c>
      <c r="B2326" s="144" t="s">
        <v>11543</v>
      </c>
    </row>
    <row r="2327" spans="1:2" x14ac:dyDescent="0.25">
      <c r="A2327" s="144" t="s">
        <v>11544</v>
      </c>
      <c r="B2327" s="144" t="s">
        <v>11545</v>
      </c>
    </row>
    <row r="2328" spans="1:2" x14ac:dyDescent="0.25">
      <c r="A2328" s="144" t="s">
        <v>7171</v>
      </c>
      <c r="B2328" s="144" t="s">
        <v>11546</v>
      </c>
    </row>
    <row r="2329" spans="1:2" x14ac:dyDescent="0.25">
      <c r="A2329" s="144" t="s">
        <v>11547</v>
      </c>
      <c r="B2329" s="144" t="s">
        <v>11548</v>
      </c>
    </row>
    <row r="2330" spans="1:2" x14ac:dyDescent="0.25">
      <c r="A2330" s="144" t="s">
        <v>11549</v>
      </c>
      <c r="B2330" s="144" t="s">
        <v>11550</v>
      </c>
    </row>
    <row r="2331" spans="1:2" x14ac:dyDescent="0.25">
      <c r="A2331" s="144" t="s">
        <v>11551</v>
      </c>
      <c r="B2331" s="144" t="s">
        <v>11552</v>
      </c>
    </row>
    <row r="2332" spans="1:2" x14ac:dyDescent="0.25">
      <c r="A2332" s="144" t="s">
        <v>11553</v>
      </c>
      <c r="B2332" s="144" t="s">
        <v>11554</v>
      </c>
    </row>
    <row r="2333" spans="1:2" x14ac:dyDescent="0.25">
      <c r="A2333" s="144" t="s">
        <v>11555</v>
      </c>
      <c r="B2333" s="144" t="s">
        <v>11556</v>
      </c>
    </row>
    <row r="2334" spans="1:2" x14ac:dyDescent="0.25">
      <c r="A2334" s="144" t="s">
        <v>11557</v>
      </c>
      <c r="B2334" s="144" t="s">
        <v>11558</v>
      </c>
    </row>
    <row r="2335" spans="1:2" x14ac:dyDescent="0.25">
      <c r="A2335" s="144" t="s">
        <v>11559</v>
      </c>
      <c r="B2335" s="144" t="s">
        <v>11560</v>
      </c>
    </row>
    <row r="2336" spans="1:2" x14ac:dyDescent="0.25">
      <c r="A2336" s="144" t="s">
        <v>11561</v>
      </c>
      <c r="B2336" s="144" t="s">
        <v>11562</v>
      </c>
    </row>
    <row r="2337" spans="1:2" x14ac:dyDescent="0.25">
      <c r="A2337" s="144" t="s">
        <v>11563</v>
      </c>
      <c r="B2337" s="144" t="s">
        <v>11564</v>
      </c>
    </row>
    <row r="2338" spans="1:2" x14ac:dyDescent="0.25">
      <c r="A2338" s="144" t="s">
        <v>11565</v>
      </c>
      <c r="B2338" s="144" t="s">
        <v>11566</v>
      </c>
    </row>
    <row r="2339" spans="1:2" x14ac:dyDescent="0.25">
      <c r="A2339" s="144" t="s">
        <v>11567</v>
      </c>
      <c r="B2339" s="144" t="s">
        <v>11568</v>
      </c>
    </row>
    <row r="2340" spans="1:2" x14ac:dyDescent="0.25">
      <c r="A2340" s="144" t="s">
        <v>11569</v>
      </c>
      <c r="B2340" s="144" t="s">
        <v>11570</v>
      </c>
    </row>
    <row r="2341" spans="1:2" x14ac:dyDescent="0.25">
      <c r="A2341" s="144" t="s">
        <v>11571</v>
      </c>
      <c r="B2341" s="144" t="s">
        <v>11572</v>
      </c>
    </row>
    <row r="2342" spans="1:2" x14ac:dyDescent="0.25">
      <c r="A2342" s="144" t="s">
        <v>11573</v>
      </c>
      <c r="B2342" s="144" t="s">
        <v>11574</v>
      </c>
    </row>
    <row r="2343" spans="1:2" x14ac:dyDescent="0.25">
      <c r="A2343" s="144" t="s">
        <v>11575</v>
      </c>
      <c r="B2343" s="144" t="s">
        <v>11576</v>
      </c>
    </row>
    <row r="2344" spans="1:2" x14ac:dyDescent="0.25">
      <c r="A2344" s="144" t="s">
        <v>11577</v>
      </c>
      <c r="B2344" s="144" t="s">
        <v>11578</v>
      </c>
    </row>
    <row r="2345" spans="1:2" x14ac:dyDescent="0.25">
      <c r="A2345" s="144" t="s">
        <v>11579</v>
      </c>
      <c r="B2345" s="144" t="s">
        <v>11580</v>
      </c>
    </row>
    <row r="2346" spans="1:2" x14ac:dyDescent="0.25">
      <c r="A2346" s="144" t="s">
        <v>11581</v>
      </c>
      <c r="B2346" s="144" t="s">
        <v>11582</v>
      </c>
    </row>
    <row r="2347" spans="1:2" x14ac:dyDescent="0.25">
      <c r="A2347" s="144" t="s">
        <v>11583</v>
      </c>
      <c r="B2347" s="144" t="s">
        <v>11584</v>
      </c>
    </row>
    <row r="2348" spans="1:2" x14ac:dyDescent="0.25">
      <c r="A2348" s="144" t="s">
        <v>602</v>
      </c>
      <c r="B2348" s="144" t="s">
        <v>11585</v>
      </c>
    </row>
    <row r="2349" spans="1:2" x14ac:dyDescent="0.25">
      <c r="A2349" s="144" t="s">
        <v>11586</v>
      </c>
      <c r="B2349" s="144" t="s">
        <v>11587</v>
      </c>
    </row>
    <row r="2350" spans="1:2" x14ac:dyDescent="0.25">
      <c r="A2350" s="144" t="s">
        <v>11588</v>
      </c>
      <c r="B2350" s="144" t="s">
        <v>11589</v>
      </c>
    </row>
    <row r="2351" spans="1:2" x14ac:dyDescent="0.25">
      <c r="A2351" s="144" t="s">
        <v>4794</v>
      </c>
      <c r="B2351" s="144" t="s">
        <v>11590</v>
      </c>
    </row>
    <row r="2352" spans="1:2" x14ac:dyDescent="0.25">
      <c r="A2352" s="144" t="s">
        <v>848</v>
      </c>
      <c r="B2352" s="144" t="s">
        <v>11591</v>
      </c>
    </row>
    <row r="2353" spans="1:2" x14ac:dyDescent="0.25">
      <c r="A2353" s="144" t="s">
        <v>4791</v>
      </c>
      <c r="B2353" s="144" t="s">
        <v>11592</v>
      </c>
    </row>
    <row r="2354" spans="1:2" x14ac:dyDescent="0.25">
      <c r="A2354" s="144" t="s">
        <v>4800</v>
      </c>
      <c r="B2354" s="144" t="s">
        <v>11593</v>
      </c>
    </row>
    <row r="2355" spans="1:2" x14ac:dyDescent="0.25">
      <c r="A2355" s="144" t="s">
        <v>4797</v>
      </c>
      <c r="B2355" s="144" t="s">
        <v>11594</v>
      </c>
    </row>
    <row r="2356" spans="1:2" x14ac:dyDescent="0.25">
      <c r="A2356" s="144" t="s">
        <v>11595</v>
      </c>
      <c r="B2356" s="144" t="s">
        <v>11596</v>
      </c>
    </row>
    <row r="2357" spans="1:2" x14ac:dyDescent="0.25">
      <c r="A2357" s="144" t="s">
        <v>11597</v>
      </c>
      <c r="B2357" s="144" t="s">
        <v>11598</v>
      </c>
    </row>
    <row r="2358" spans="1:2" x14ac:dyDescent="0.25">
      <c r="A2358" s="144" t="s">
        <v>11599</v>
      </c>
      <c r="B2358" s="144" t="s">
        <v>11600</v>
      </c>
    </row>
    <row r="2359" spans="1:2" x14ac:dyDescent="0.25">
      <c r="A2359" s="144" t="s">
        <v>11601</v>
      </c>
      <c r="B2359" s="144" t="s">
        <v>11602</v>
      </c>
    </row>
    <row r="2360" spans="1:2" x14ac:dyDescent="0.25">
      <c r="A2360" s="144" t="s">
        <v>11603</v>
      </c>
      <c r="B2360" s="144" t="s">
        <v>11604</v>
      </c>
    </row>
    <row r="2361" spans="1:2" x14ac:dyDescent="0.25">
      <c r="A2361" s="144" t="s">
        <v>11605</v>
      </c>
      <c r="B2361" s="144" t="s">
        <v>11606</v>
      </c>
    </row>
    <row r="2362" spans="1:2" x14ac:dyDescent="0.25">
      <c r="A2362" s="144" t="s">
        <v>11607</v>
      </c>
      <c r="B2362" s="144" t="s">
        <v>11608</v>
      </c>
    </row>
    <row r="2363" spans="1:2" x14ac:dyDescent="0.25">
      <c r="A2363" s="144" t="s">
        <v>11609</v>
      </c>
      <c r="B2363" s="144" t="s">
        <v>11610</v>
      </c>
    </row>
    <row r="2364" spans="1:2" x14ac:dyDescent="0.25">
      <c r="A2364" s="144" t="s">
        <v>11611</v>
      </c>
      <c r="B2364" s="144" t="s">
        <v>11612</v>
      </c>
    </row>
    <row r="2365" spans="1:2" x14ac:dyDescent="0.25">
      <c r="A2365" s="144" t="s">
        <v>11613</v>
      </c>
      <c r="B2365" s="144" t="s">
        <v>11614</v>
      </c>
    </row>
    <row r="2366" spans="1:2" x14ac:dyDescent="0.25">
      <c r="A2366" s="144" t="s">
        <v>11615</v>
      </c>
      <c r="B2366" s="144" t="s">
        <v>11616</v>
      </c>
    </row>
    <row r="2367" spans="1:2" x14ac:dyDescent="0.25">
      <c r="A2367" s="144" t="s">
        <v>11617</v>
      </c>
      <c r="B2367" s="144" t="s">
        <v>11618</v>
      </c>
    </row>
    <row r="2368" spans="1:2" x14ac:dyDescent="0.25">
      <c r="A2368" s="144" t="s">
        <v>11619</v>
      </c>
      <c r="B2368" s="144" t="s">
        <v>11620</v>
      </c>
    </row>
    <row r="2369" spans="1:2" x14ac:dyDescent="0.25">
      <c r="A2369" s="144" t="s">
        <v>11621</v>
      </c>
      <c r="B2369" s="144" t="s">
        <v>11622</v>
      </c>
    </row>
    <row r="2370" spans="1:2" x14ac:dyDescent="0.25">
      <c r="A2370" s="144" t="s">
        <v>11623</v>
      </c>
      <c r="B2370" s="144" t="s">
        <v>11624</v>
      </c>
    </row>
    <row r="2371" spans="1:2" x14ac:dyDescent="0.25">
      <c r="A2371" s="144" t="s">
        <v>11625</v>
      </c>
      <c r="B2371" s="144" t="s">
        <v>11626</v>
      </c>
    </row>
    <row r="2372" spans="1:2" x14ac:dyDescent="0.25">
      <c r="A2372" s="144" t="s">
        <v>11627</v>
      </c>
      <c r="B2372" s="144" t="s">
        <v>11628</v>
      </c>
    </row>
    <row r="2373" spans="1:2" x14ac:dyDescent="0.25">
      <c r="A2373" s="144" t="s">
        <v>11629</v>
      </c>
      <c r="B2373" s="144" t="s">
        <v>11630</v>
      </c>
    </row>
    <row r="2374" spans="1:2" x14ac:dyDescent="0.25">
      <c r="A2374" s="144" t="s">
        <v>11631</v>
      </c>
      <c r="B2374" s="144" t="s">
        <v>11632</v>
      </c>
    </row>
    <row r="2375" spans="1:2" x14ac:dyDescent="0.25">
      <c r="A2375" s="144" t="s">
        <v>11633</v>
      </c>
      <c r="B2375" s="144" t="s">
        <v>11634</v>
      </c>
    </row>
    <row r="2376" spans="1:2" x14ac:dyDescent="0.25">
      <c r="A2376" s="144" t="s">
        <v>11635</v>
      </c>
      <c r="B2376" s="144" t="s">
        <v>11636</v>
      </c>
    </row>
    <row r="2377" spans="1:2" x14ac:dyDescent="0.25">
      <c r="A2377" s="144" t="s">
        <v>11637</v>
      </c>
      <c r="B2377" s="144" t="s">
        <v>11638</v>
      </c>
    </row>
    <row r="2378" spans="1:2" x14ac:dyDescent="0.25">
      <c r="A2378" s="144" t="s">
        <v>11639</v>
      </c>
      <c r="B2378" s="144" t="s">
        <v>11640</v>
      </c>
    </row>
    <row r="2379" spans="1:2" x14ac:dyDescent="0.25">
      <c r="A2379" s="144" t="s">
        <v>11641</v>
      </c>
      <c r="B2379" s="144" t="s">
        <v>11642</v>
      </c>
    </row>
    <row r="2380" spans="1:2" x14ac:dyDescent="0.25">
      <c r="A2380" s="144" t="s">
        <v>11643</v>
      </c>
      <c r="B2380" s="144" t="s">
        <v>11644</v>
      </c>
    </row>
    <row r="2381" spans="1:2" x14ac:dyDescent="0.25">
      <c r="A2381" s="144" t="s">
        <v>11645</v>
      </c>
      <c r="B2381" s="144" t="s">
        <v>11646</v>
      </c>
    </row>
    <row r="2382" spans="1:2" x14ac:dyDescent="0.25">
      <c r="A2382" s="144" t="s">
        <v>11647</v>
      </c>
      <c r="B2382" s="144" t="s">
        <v>11648</v>
      </c>
    </row>
    <row r="2383" spans="1:2" x14ac:dyDescent="0.25">
      <c r="A2383" s="144" t="s">
        <v>11649</v>
      </c>
      <c r="B2383" s="144" t="s">
        <v>11650</v>
      </c>
    </row>
    <row r="2384" spans="1:2" x14ac:dyDescent="0.25">
      <c r="A2384" s="144" t="s">
        <v>11651</v>
      </c>
      <c r="B2384" s="144" t="s">
        <v>11652</v>
      </c>
    </row>
    <row r="2385" spans="1:2" x14ac:dyDescent="0.25">
      <c r="A2385" s="144" t="s">
        <v>11653</v>
      </c>
      <c r="B2385" s="144" t="s">
        <v>11654</v>
      </c>
    </row>
    <row r="2386" spans="1:2" x14ac:dyDescent="0.25">
      <c r="A2386" s="144" t="s">
        <v>11655</v>
      </c>
      <c r="B2386" s="144" t="s">
        <v>11656</v>
      </c>
    </row>
    <row r="2387" spans="1:2" x14ac:dyDescent="0.25">
      <c r="A2387" s="144" t="s">
        <v>11657</v>
      </c>
      <c r="B2387" s="144" t="s">
        <v>11658</v>
      </c>
    </row>
    <row r="2388" spans="1:2" x14ac:dyDescent="0.25">
      <c r="A2388" s="144" t="s">
        <v>11659</v>
      </c>
      <c r="B2388" s="144" t="s">
        <v>11660</v>
      </c>
    </row>
    <row r="2389" spans="1:2" x14ac:dyDescent="0.25">
      <c r="A2389" s="144" t="s">
        <v>11661</v>
      </c>
      <c r="B2389" s="144" t="s">
        <v>11662</v>
      </c>
    </row>
    <row r="2390" spans="1:2" x14ac:dyDescent="0.25">
      <c r="A2390" s="144" t="s">
        <v>11663</v>
      </c>
      <c r="B2390" s="144" t="s">
        <v>11664</v>
      </c>
    </row>
    <row r="2391" spans="1:2" x14ac:dyDescent="0.25">
      <c r="A2391" s="144" t="s">
        <v>11665</v>
      </c>
      <c r="B2391" s="144" t="s">
        <v>11666</v>
      </c>
    </row>
    <row r="2392" spans="1:2" x14ac:dyDescent="0.25">
      <c r="A2392" s="144" t="s">
        <v>11667</v>
      </c>
      <c r="B2392" s="144" t="s">
        <v>11668</v>
      </c>
    </row>
    <row r="2393" spans="1:2" x14ac:dyDescent="0.25">
      <c r="A2393" s="144" t="s">
        <v>11669</v>
      </c>
      <c r="B2393" s="144" t="s">
        <v>11670</v>
      </c>
    </row>
    <row r="2394" spans="1:2" x14ac:dyDescent="0.25">
      <c r="A2394" s="144" t="s">
        <v>11671</v>
      </c>
      <c r="B2394" s="144" t="s">
        <v>11672</v>
      </c>
    </row>
    <row r="2395" spans="1:2" x14ac:dyDescent="0.25">
      <c r="A2395" s="144" t="s">
        <v>11673</v>
      </c>
      <c r="B2395" s="144" t="s">
        <v>11674</v>
      </c>
    </row>
    <row r="2396" spans="1:2" x14ac:dyDescent="0.25">
      <c r="A2396" s="144" t="s">
        <v>11675</v>
      </c>
      <c r="B2396" s="144" t="s">
        <v>11676</v>
      </c>
    </row>
    <row r="2397" spans="1:2" x14ac:dyDescent="0.25">
      <c r="A2397" s="144" t="s">
        <v>11677</v>
      </c>
      <c r="B2397" s="144" t="s">
        <v>11678</v>
      </c>
    </row>
    <row r="2398" spans="1:2" x14ac:dyDescent="0.25">
      <c r="A2398" s="144" t="s">
        <v>11679</v>
      </c>
      <c r="B2398" s="144" t="s">
        <v>11680</v>
      </c>
    </row>
    <row r="2399" spans="1:2" x14ac:dyDescent="0.25">
      <c r="A2399" s="144" t="s">
        <v>11681</v>
      </c>
      <c r="B2399" s="144" t="s">
        <v>11682</v>
      </c>
    </row>
    <row r="2400" spans="1:2" x14ac:dyDescent="0.25">
      <c r="A2400" s="144" t="s">
        <v>11683</v>
      </c>
      <c r="B2400" s="144" t="s">
        <v>11684</v>
      </c>
    </row>
    <row r="2401" spans="1:2" x14ac:dyDescent="0.25">
      <c r="A2401" s="144" t="s">
        <v>11685</v>
      </c>
      <c r="B2401" s="144" t="s">
        <v>11686</v>
      </c>
    </row>
    <row r="2402" spans="1:2" x14ac:dyDescent="0.25">
      <c r="A2402" s="144" t="s">
        <v>11687</v>
      </c>
      <c r="B2402" s="144" t="s">
        <v>11688</v>
      </c>
    </row>
    <row r="2403" spans="1:2" x14ac:dyDescent="0.25">
      <c r="A2403" s="144" t="s">
        <v>11689</v>
      </c>
      <c r="B2403" s="144" t="s">
        <v>11690</v>
      </c>
    </row>
    <row r="2404" spans="1:2" x14ac:dyDescent="0.25">
      <c r="A2404" s="144" t="s">
        <v>11691</v>
      </c>
      <c r="B2404" s="144" t="s">
        <v>11692</v>
      </c>
    </row>
    <row r="2405" spans="1:2" x14ac:dyDescent="0.25">
      <c r="A2405" s="144" t="s">
        <v>11693</v>
      </c>
      <c r="B2405" s="144" t="s">
        <v>11694</v>
      </c>
    </row>
    <row r="2406" spans="1:2" x14ac:dyDescent="0.25">
      <c r="A2406" s="144" t="s">
        <v>11695</v>
      </c>
      <c r="B2406" s="144" t="s">
        <v>11696</v>
      </c>
    </row>
    <row r="2407" spans="1:2" x14ac:dyDescent="0.25">
      <c r="A2407" s="144" t="s">
        <v>11697</v>
      </c>
      <c r="B2407" s="144" t="s">
        <v>11698</v>
      </c>
    </row>
    <row r="2408" spans="1:2" x14ac:dyDescent="0.25">
      <c r="A2408" s="144" t="s">
        <v>11699</v>
      </c>
      <c r="B2408" s="144" t="s">
        <v>11700</v>
      </c>
    </row>
    <row r="2409" spans="1:2" x14ac:dyDescent="0.25">
      <c r="A2409" s="144" t="s">
        <v>11701</v>
      </c>
      <c r="B2409" s="144" t="s">
        <v>11702</v>
      </c>
    </row>
    <row r="2410" spans="1:2" x14ac:dyDescent="0.25">
      <c r="A2410" s="144" t="s">
        <v>11703</v>
      </c>
      <c r="B2410" s="144" t="s">
        <v>11704</v>
      </c>
    </row>
    <row r="2411" spans="1:2" x14ac:dyDescent="0.25">
      <c r="A2411" s="144" t="s">
        <v>11705</v>
      </c>
      <c r="B2411" s="144" t="s">
        <v>11706</v>
      </c>
    </row>
    <row r="2412" spans="1:2" x14ac:dyDescent="0.25">
      <c r="A2412" s="144" t="s">
        <v>11707</v>
      </c>
      <c r="B2412" s="144" t="s">
        <v>11708</v>
      </c>
    </row>
    <row r="2413" spans="1:2" x14ac:dyDescent="0.25">
      <c r="A2413" s="144" t="s">
        <v>11709</v>
      </c>
      <c r="B2413" s="144" t="s">
        <v>11710</v>
      </c>
    </row>
    <row r="2414" spans="1:2" x14ac:dyDescent="0.25">
      <c r="A2414" s="144" t="s">
        <v>11711</v>
      </c>
      <c r="B2414" s="144" t="s">
        <v>11712</v>
      </c>
    </row>
    <row r="2415" spans="1:2" x14ac:dyDescent="0.25">
      <c r="A2415" s="144" t="s">
        <v>11713</v>
      </c>
      <c r="B2415" s="144" t="s">
        <v>11714</v>
      </c>
    </row>
    <row r="2416" spans="1:2" x14ac:dyDescent="0.25">
      <c r="A2416" s="144" t="s">
        <v>11715</v>
      </c>
      <c r="B2416" s="144" t="s">
        <v>11716</v>
      </c>
    </row>
    <row r="2417" spans="1:2" x14ac:dyDescent="0.25">
      <c r="A2417" s="144" t="s">
        <v>11717</v>
      </c>
      <c r="B2417" s="144" t="s">
        <v>11718</v>
      </c>
    </row>
    <row r="2418" spans="1:2" x14ac:dyDescent="0.25">
      <c r="A2418" s="144" t="s">
        <v>11719</v>
      </c>
      <c r="B2418" s="144" t="s">
        <v>11720</v>
      </c>
    </row>
    <row r="2419" spans="1:2" x14ac:dyDescent="0.25">
      <c r="A2419" s="144" t="s">
        <v>11721</v>
      </c>
      <c r="B2419" s="144" t="s">
        <v>11722</v>
      </c>
    </row>
    <row r="2420" spans="1:2" x14ac:dyDescent="0.25">
      <c r="A2420" s="144" t="s">
        <v>11723</v>
      </c>
      <c r="B2420" s="144" t="s">
        <v>11724</v>
      </c>
    </row>
    <row r="2421" spans="1:2" x14ac:dyDescent="0.25">
      <c r="A2421" s="144" t="s">
        <v>11725</v>
      </c>
      <c r="B2421" s="144" t="s">
        <v>11726</v>
      </c>
    </row>
    <row r="2422" spans="1:2" x14ac:dyDescent="0.25">
      <c r="A2422" s="144" t="s">
        <v>11727</v>
      </c>
      <c r="B2422" s="144" t="s">
        <v>11728</v>
      </c>
    </row>
    <row r="2423" spans="1:2" x14ac:dyDescent="0.25">
      <c r="A2423" s="144" t="s">
        <v>11729</v>
      </c>
      <c r="B2423" s="144" t="s">
        <v>11730</v>
      </c>
    </row>
    <row r="2424" spans="1:2" x14ac:dyDescent="0.25">
      <c r="A2424" s="144" t="s">
        <v>11731</v>
      </c>
      <c r="B2424" s="144" t="s">
        <v>11732</v>
      </c>
    </row>
    <row r="2425" spans="1:2" x14ac:dyDescent="0.25">
      <c r="A2425" s="144" t="s">
        <v>11733</v>
      </c>
      <c r="B2425" s="144" t="s">
        <v>11734</v>
      </c>
    </row>
    <row r="2426" spans="1:2" x14ac:dyDescent="0.25">
      <c r="A2426" s="144" t="s">
        <v>11735</v>
      </c>
      <c r="B2426" s="144" t="s">
        <v>11736</v>
      </c>
    </row>
    <row r="2427" spans="1:2" x14ac:dyDescent="0.25">
      <c r="A2427" s="144" t="s">
        <v>11737</v>
      </c>
      <c r="B2427" s="144" t="s">
        <v>11738</v>
      </c>
    </row>
    <row r="2428" spans="1:2" x14ac:dyDescent="0.25">
      <c r="A2428" s="144" t="s">
        <v>11739</v>
      </c>
      <c r="B2428" s="144" t="s">
        <v>11740</v>
      </c>
    </row>
    <row r="2429" spans="1:2" x14ac:dyDescent="0.25">
      <c r="A2429" s="144" t="s">
        <v>11741</v>
      </c>
      <c r="B2429" s="144" t="s">
        <v>11742</v>
      </c>
    </row>
    <row r="2430" spans="1:2" x14ac:dyDescent="0.25">
      <c r="A2430" s="144" t="s">
        <v>11743</v>
      </c>
      <c r="B2430" s="144" t="s">
        <v>11744</v>
      </c>
    </row>
    <row r="2431" spans="1:2" x14ac:dyDescent="0.25">
      <c r="A2431" s="144" t="s">
        <v>11745</v>
      </c>
      <c r="B2431" s="144" t="s">
        <v>11746</v>
      </c>
    </row>
    <row r="2432" spans="1:2" x14ac:dyDescent="0.25">
      <c r="A2432" s="144" t="s">
        <v>11747</v>
      </c>
      <c r="B2432" s="144" t="s">
        <v>11748</v>
      </c>
    </row>
    <row r="2433" spans="1:2" x14ac:dyDescent="0.25">
      <c r="A2433" s="144" t="s">
        <v>11749</v>
      </c>
      <c r="B2433" s="144" t="s">
        <v>11750</v>
      </c>
    </row>
    <row r="2434" spans="1:2" x14ac:dyDescent="0.25">
      <c r="A2434" s="144" t="s">
        <v>11751</v>
      </c>
      <c r="B2434" s="144" t="s">
        <v>11752</v>
      </c>
    </row>
    <row r="2435" spans="1:2" x14ac:dyDescent="0.25">
      <c r="A2435" s="144" t="s">
        <v>11753</v>
      </c>
      <c r="B2435" s="144" t="s">
        <v>11754</v>
      </c>
    </row>
    <row r="2436" spans="1:2" x14ac:dyDescent="0.25">
      <c r="A2436" s="144" t="s">
        <v>11755</v>
      </c>
      <c r="B2436" s="144" t="s">
        <v>11756</v>
      </c>
    </row>
    <row r="2437" spans="1:2" x14ac:dyDescent="0.25">
      <c r="A2437" s="144" t="s">
        <v>11757</v>
      </c>
      <c r="B2437" s="144" t="s">
        <v>11758</v>
      </c>
    </row>
    <row r="2438" spans="1:2" x14ac:dyDescent="0.25">
      <c r="A2438" s="144" t="s">
        <v>11759</v>
      </c>
      <c r="B2438" s="144" t="s">
        <v>11760</v>
      </c>
    </row>
    <row r="2439" spans="1:2" x14ac:dyDescent="0.25">
      <c r="A2439" s="144" t="s">
        <v>11761</v>
      </c>
      <c r="B2439" s="144" t="s">
        <v>11762</v>
      </c>
    </row>
    <row r="2440" spans="1:2" x14ac:dyDescent="0.25">
      <c r="A2440" s="144" t="s">
        <v>11763</v>
      </c>
      <c r="B2440" s="144" t="s">
        <v>11764</v>
      </c>
    </row>
    <row r="2441" spans="1:2" x14ac:dyDescent="0.25">
      <c r="A2441" s="144" t="s">
        <v>11765</v>
      </c>
      <c r="B2441" s="144" t="s">
        <v>11766</v>
      </c>
    </row>
    <row r="2442" spans="1:2" x14ac:dyDescent="0.25">
      <c r="A2442" s="144" t="s">
        <v>11767</v>
      </c>
      <c r="B2442" s="144" t="s">
        <v>11768</v>
      </c>
    </row>
    <row r="2443" spans="1:2" x14ac:dyDescent="0.25">
      <c r="A2443" s="144" t="s">
        <v>11769</v>
      </c>
      <c r="B2443" s="144" t="s">
        <v>11770</v>
      </c>
    </row>
    <row r="2444" spans="1:2" x14ac:dyDescent="0.25">
      <c r="A2444" s="144" t="s">
        <v>11771</v>
      </c>
      <c r="B2444" s="144" t="s">
        <v>11772</v>
      </c>
    </row>
    <row r="2445" spans="1:2" x14ac:dyDescent="0.25">
      <c r="A2445" s="144" t="s">
        <v>11773</v>
      </c>
      <c r="B2445" s="144" t="s">
        <v>11774</v>
      </c>
    </row>
    <row r="2446" spans="1:2" x14ac:dyDescent="0.25">
      <c r="A2446" s="144" t="s">
        <v>11775</v>
      </c>
      <c r="B2446" s="144" t="s">
        <v>11776</v>
      </c>
    </row>
    <row r="2447" spans="1:2" x14ac:dyDescent="0.25">
      <c r="A2447" s="144" t="s">
        <v>11777</v>
      </c>
      <c r="B2447" s="144" t="s">
        <v>11778</v>
      </c>
    </row>
    <row r="2448" spans="1:2" x14ac:dyDescent="0.25">
      <c r="A2448" s="144" t="s">
        <v>11779</v>
      </c>
      <c r="B2448" s="144" t="s">
        <v>11780</v>
      </c>
    </row>
    <row r="2449" spans="1:2" x14ac:dyDescent="0.25">
      <c r="A2449" s="144" t="s">
        <v>11781</v>
      </c>
      <c r="B2449" s="144" t="s">
        <v>11782</v>
      </c>
    </row>
    <row r="2450" spans="1:2" x14ac:dyDescent="0.25">
      <c r="A2450" s="144" t="s">
        <v>11783</v>
      </c>
      <c r="B2450" s="144" t="s">
        <v>11784</v>
      </c>
    </row>
    <row r="2451" spans="1:2" x14ac:dyDescent="0.25">
      <c r="A2451" s="144" t="s">
        <v>11785</v>
      </c>
      <c r="B2451" s="144" t="s">
        <v>11786</v>
      </c>
    </row>
    <row r="2452" spans="1:2" x14ac:dyDescent="0.25">
      <c r="A2452" s="144" t="s">
        <v>11787</v>
      </c>
      <c r="B2452" s="144" t="s">
        <v>11788</v>
      </c>
    </row>
    <row r="2453" spans="1:2" x14ac:dyDescent="0.25">
      <c r="A2453" s="144" t="s">
        <v>7172</v>
      </c>
      <c r="B2453" s="144" t="s">
        <v>11789</v>
      </c>
    </row>
    <row r="2454" spans="1:2" x14ac:dyDescent="0.25">
      <c r="A2454" s="144" t="s">
        <v>11790</v>
      </c>
      <c r="B2454" s="144" t="s">
        <v>11791</v>
      </c>
    </row>
    <row r="2455" spans="1:2" x14ac:dyDescent="0.25">
      <c r="A2455" s="144" t="s">
        <v>11792</v>
      </c>
      <c r="B2455" s="144" t="s">
        <v>11793</v>
      </c>
    </row>
    <row r="2456" spans="1:2" x14ac:dyDescent="0.25">
      <c r="A2456" s="144" t="s">
        <v>11794</v>
      </c>
      <c r="B2456" s="144" t="s">
        <v>11795</v>
      </c>
    </row>
    <row r="2457" spans="1:2" x14ac:dyDescent="0.25">
      <c r="A2457" s="144" t="s">
        <v>11796</v>
      </c>
      <c r="B2457" s="144" t="s">
        <v>11797</v>
      </c>
    </row>
    <row r="2458" spans="1:2" x14ac:dyDescent="0.25">
      <c r="A2458" s="144" t="s">
        <v>11798</v>
      </c>
      <c r="B2458" s="144" t="s">
        <v>11799</v>
      </c>
    </row>
    <row r="2459" spans="1:2" x14ac:dyDescent="0.25">
      <c r="A2459" s="144" t="s">
        <v>11800</v>
      </c>
      <c r="B2459" s="144" t="s">
        <v>11801</v>
      </c>
    </row>
    <row r="2460" spans="1:2" x14ac:dyDescent="0.25">
      <c r="A2460" s="144" t="s">
        <v>11802</v>
      </c>
      <c r="B2460" s="144" t="s">
        <v>11803</v>
      </c>
    </row>
    <row r="2461" spans="1:2" x14ac:dyDescent="0.25">
      <c r="A2461" s="144" t="s">
        <v>11804</v>
      </c>
      <c r="B2461" s="144" t="s">
        <v>11805</v>
      </c>
    </row>
    <row r="2462" spans="1:2" x14ac:dyDescent="0.25">
      <c r="A2462" s="144" t="s">
        <v>11806</v>
      </c>
      <c r="B2462" s="144" t="s">
        <v>11807</v>
      </c>
    </row>
    <row r="2463" spans="1:2" x14ac:dyDescent="0.25">
      <c r="A2463" s="144" t="s">
        <v>11808</v>
      </c>
      <c r="B2463" s="144" t="s">
        <v>11809</v>
      </c>
    </row>
    <row r="2464" spans="1:2" x14ac:dyDescent="0.25">
      <c r="A2464" s="144" t="s">
        <v>11810</v>
      </c>
      <c r="B2464" s="144" t="s">
        <v>11811</v>
      </c>
    </row>
    <row r="2465" spans="1:2" x14ac:dyDescent="0.25">
      <c r="A2465" s="144" t="s">
        <v>11812</v>
      </c>
      <c r="B2465" s="144" t="s">
        <v>11813</v>
      </c>
    </row>
    <row r="2466" spans="1:2" x14ac:dyDescent="0.25">
      <c r="A2466" s="144" t="s">
        <v>11814</v>
      </c>
      <c r="B2466" s="144" t="s">
        <v>11815</v>
      </c>
    </row>
    <row r="2467" spans="1:2" x14ac:dyDescent="0.25">
      <c r="A2467" s="144" t="s">
        <v>11816</v>
      </c>
      <c r="B2467" s="144" t="s">
        <v>11817</v>
      </c>
    </row>
    <row r="2468" spans="1:2" x14ac:dyDescent="0.25">
      <c r="A2468" s="144" t="s">
        <v>11818</v>
      </c>
      <c r="B2468" s="144" t="s">
        <v>11819</v>
      </c>
    </row>
    <row r="2469" spans="1:2" x14ac:dyDescent="0.25">
      <c r="A2469" s="144" t="s">
        <v>11820</v>
      </c>
      <c r="B2469" s="144" t="s">
        <v>11821</v>
      </c>
    </row>
    <row r="2470" spans="1:2" x14ac:dyDescent="0.25">
      <c r="A2470" s="144" t="s">
        <v>11822</v>
      </c>
      <c r="B2470" s="144" t="s">
        <v>11823</v>
      </c>
    </row>
    <row r="2471" spans="1:2" x14ac:dyDescent="0.25">
      <c r="A2471" s="144" t="s">
        <v>11824</v>
      </c>
      <c r="B2471" s="144" t="s">
        <v>11825</v>
      </c>
    </row>
    <row r="2472" spans="1:2" x14ac:dyDescent="0.25">
      <c r="A2472" s="144" t="s">
        <v>11826</v>
      </c>
      <c r="B2472" s="144" t="s">
        <v>11827</v>
      </c>
    </row>
    <row r="2473" spans="1:2" x14ac:dyDescent="0.25">
      <c r="A2473" s="144" t="s">
        <v>11828</v>
      </c>
      <c r="B2473" s="144" t="s">
        <v>11829</v>
      </c>
    </row>
    <row r="2474" spans="1:2" x14ac:dyDescent="0.25">
      <c r="A2474" s="144" t="s">
        <v>11830</v>
      </c>
      <c r="B2474" s="144" t="s">
        <v>11831</v>
      </c>
    </row>
    <row r="2475" spans="1:2" x14ac:dyDescent="0.25">
      <c r="A2475" s="144" t="s">
        <v>11832</v>
      </c>
      <c r="B2475" s="144" t="s">
        <v>11833</v>
      </c>
    </row>
    <row r="2476" spans="1:2" x14ac:dyDescent="0.25">
      <c r="A2476" s="144" t="s">
        <v>11834</v>
      </c>
      <c r="B2476" s="144" t="s">
        <v>11835</v>
      </c>
    </row>
    <row r="2477" spans="1:2" x14ac:dyDescent="0.25">
      <c r="A2477" s="144" t="s">
        <v>11836</v>
      </c>
      <c r="B2477" s="144" t="s">
        <v>11837</v>
      </c>
    </row>
    <row r="2478" spans="1:2" x14ac:dyDescent="0.25">
      <c r="A2478" s="144" t="s">
        <v>11838</v>
      </c>
      <c r="B2478" s="144" t="s">
        <v>11839</v>
      </c>
    </row>
    <row r="2479" spans="1:2" x14ac:dyDescent="0.25">
      <c r="A2479" s="144" t="s">
        <v>11840</v>
      </c>
      <c r="B2479" s="144" t="s">
        <v>11841</v>
      </c>
    </row>
    <row r="2480" spans="1:2" x14ac:dyDescent="0.25">
      <c r="A2480" s="144" t="s">
        <v>11842</v>
      </c>
      <c r="B2480" s="144" t="s">
        <v>11843</v>
      </c>
    </row>
    <row r="2481" spans="1:2" x14ac:dyDescent="0.25">
      <c r="A2481" s="144" t="s">
        <v>11844</v>
      </c>
      <c r="B2481" s="144" t="s">
        <v>11845</v>
      </c>
    </row>
    <row r="2482" spans="1:2" x14ac:dyDescent="0.25">
      <c r="A2482" s="144" t="s">
        <v>11846</v>
      </c>
      <c r="B2482" s="144" t="s">
        <v>11847</v>
      </c>
    </row>
    <row r="2483" spans="1:2" x14ac:dyDescent="0.25">
      <c r="A2483" s="144" t="s">
        <v>11848</v>
      </c>
      <c r="B2483" s="144" t="s">
        <v>11849</v>
      </c>
    </row>
    <row r="2484" spans="1:2" x14ac:dyDescent="0.25">
      <c r="A2484" s="144" t="s">
        <v>11850</v>
      </c>
      <c r="B2484" s="144" t="s">
        <v>11851</v>
      </c>
    </row>
    <row r="2485" spans="1:2" x14ac:dyDescent="0.25">
      <c r="A2485" s="144" t="s">
        <v>11852</v>
      </c>
      <c r="B2485" s="144" t="s">
        <v>11853</v>
      </c>
    </row>
    <row r="2486" spans="1:2" x14ac:dyDescent="0.25">
      <c r="A2486" s="144" t="s">
        <v>11854</v>
      </c>
      <c r="B2486" s="144" t="s">
        <v>11855</v>
      </c>
    </row>
    <row r="2487" spans="1:2" x14ac:dyDescent="0.25">
      <c r="A2487" s="144" t="s">
        <v>11856</v>
      </c>
      <c r="B2487" s="144" t="s">
        <v>11857</v>
      </c>
    </row>
    <row r="2488" spans="1:2" x14ac:dyDescent="0.25">
      <c r="A2488" s="144" t="s">
        <v>11858</v>
      </c>
      <c r="B2488" s="144" t="s">
        <v>11859</v>
      </c>
    </row>
    <row r="2489" spans="1:2" x14ac:dyDescent="0.25">
      <c r="A2489" s="144" t="s">
        <v>11860</v>
      </c>
      <c r="B2489" s="144" t="s">
        <v>11861</v>
      </c>
    </row>
    <row r="2490" spans="1:2" x14ac:dyDescent="0.25">
      <c r="A2490" s="144" t="s">
        <v>11862</v>
      </c>
      <c r="B2490" s="144" t="s">
        <v>11863</v>
      </c>
    </row>
    <row r="2491" spans="1:2" x14ac:dyDescent="0.25">
      <c r="A2491" s="144" t="s">
        <v>11864</v>
      </c>
      <c r="B2491" s="144" t="s">
        <v>11865</v>
      </c>
    </row>
    <row r="2492" spans="1:2" x14ac:dyDescent="0.25">
      <c r="A2492" s="144" t="s">
        <v>11866</v>
      </c>
      <c r="B2492" s="144" t="s">
        <v>11867</v>
      </c>
    </row>
    <row r="2493" spans="1:2" x14ac:dyDescent="0.25">
      <c r="A2493" s="144" t="s">
        <v>11868</v>
      </c>
      <c r="B2493" s="144" t="s">
        <v>11869</v>
      </c>
    </row>
    <row r="2494" spans="1:2" x14ac:dyDescent="0.25">
      <c r="A2494" s="144" t="s">
        <v>11870</v>
      </c>
      <c r="B2494" s="144" t="s">
        <v>11871</v>
      </c>
    </row>
    <row r="2495" spans="1:2" x14ac:dyDescent="0.25">
      <c r="A2495" s="144" t="s">
        <v>11872</v>
      </c>
      <c r="B2495" s="144" t="s">
        <v>11873</v>
      </c>
    </row>
    <row r="2496" spans="1:2" x14ac:dyDescent="0.25">
      <c r="A2496" s="144" t="s">
        <v>11874</v>
      </c>
      <c r="B2496" s="144" t="s">
        <v>11875</v>
      </c>
    </row>
    <row r="2497" spans="1:2" x14ac:dyDescent="0.25">
      <c r="A2497" s="144" t="s">
        <v>11876</v>
      </c>
      <c r="B2497" s="144" t="s">
        <v>11877</v>
      </c>
    </row>
    <row r="2498" spans="1:2" x14ac:dyDescent="0.25">
      <c r="A2498" s="144" t="s">
        <v>11878</v>
      </c>
      <c r="B2498" s="144" t="s">
        <v>11879</v>
      </c>
    </row>
    <row r="2499" spans="1:2" x14ac:dyDescent="0.25">
      <c r="A2499" s="144" t="s">
        <v>11880</v>
      </c>
      <c r="B2499" s="144" t="s">
        <v>11881</v>
      </c>
    </row>
    <row r="2500" spans="1:2" x14ac:dyDescent="0.25">
      <c r="A2500" s="144" t="s">
        <v>11882</v>
      </c>
      <c r="B2500" s="144" t="s">
        <v>11883</v>
      </c>
    </row>
    <row r="2501" spans="1:2" x14ac:dyDescent="0.25">
      <c r="A2501" s="144" t="s">
        <v>11884</v>
      </c>
      <c r="B2501" s="144" t="s">
        <v>11885</v>
      </c>
    </row>
    <row r="2502" spans="1:2" x14ac:dyDescent="0.25">
      <c r="A2502" s="144" t="s">
        <v>11886</v>
      </c>
      <c r="B2502" s="144" t="s">
        <v>11887</v>
      </c>
    </row>
    <row r="2503" spans="1:2" x14ac:dyDescent="0.25">
      <c r="A2503" s="144" t="s">
        <v>11888</v>
      </c>
      <c r="B2503" s="144" t="s">
        <v>11889</v>
      </c>
    </row>
    <row r="2504" spans="1:2" x14ac:dyDescent="0.25">
      <c r="A2504" s="144" t="s">
        <v>11890</v>
      </c>
      <c r="B2504" s="144" t="s">
        <v>11891</v>
      </c>
    </row>
    <row r="2505" spans="1:2" x14ac:dyDescent="0.25">
      <c r="A2505" s="144" t="s">
        <v>11892</v>
      </c>
      <c r="B2505" s="144" t="s">
        <v>11893</v>
      </c>
    </row>
    <row r="2506" spans="1:2" x14ac:dyDescent="0.25">
      <c r="A2506" s="144" t="s">
        <v>11894</v>
      </c>
      <c r="B2506" s="144" t="s">
        <v>11895</v>
      </c>
    </row>
    <row r="2507" spans="1:2" x14ac:dyDescent="0.25">
      <c r="A2507" s="144" t="s">
        <v>11896</v>
      </c>
      <c r="B2507" s="144" t="s">
        <v>11897</v>
      </c>
    </row>
    <row r="2508" spans="1:2" x14ac:dyDescent="0.25">
      <c r="A2508" s="144" t="s">
        <v>11898</v>
      </c>
      <c r="B2508" s="144" t="s">
        <v>11899</v>
      </c>
    </row>
    <row r="2509" spans="1:2" x14ac:dyDescent="0.25">
      <c r="A2509" s="144" t="s">
        <v>11900</v>
      </c>
      <c r="B2509" s="144" t="s">
        <v>11901</v>
      </c>
    </row>
    <row r="2510" spans="1:2" x14ac:dyDescent="0.25">
      <c r="A2510" s="144" t="s">
        <v>11902</v>
      </c>
      <c r="B2510" s="144" t="s">
        <v>11903</v>
      </c>
    </row>
    <row r="2511" spans="1:2" x14ac:dyDescent="0.25">
      <c r="A2511" s="144" t="s">
        <v>11904</v>
      </c>
      <c r="B2511" s="144" t="s">
        <v>11905</v>
      </c>
    </row>
    <row r="2512" spans="1:2" x14ac:dyDescent="0.25">
      <c r="A2512" s="144" t="s">
        <v>11906</v>
      </c>
      <c r="B2512" s="144" t="s">
        <v>11907</v>
      </c>
    </row>
    <row r="2513" spans="1:2" x14ac:dyDescent="0.25">
      <c r="A2513" s="144" t="s">
        <v>11908</v>
      </c>
      <c r="B2513" s="144" t="s">
        <v>11909</v>
      </c>
    </row>
    <row r="2514" spans="1:2" x14ac:dyDescent="0.25">
      <c r="A2514" s="144" t="s">
        <v>11910</v>
      </c>
      <c r="B2514" s="144" t="s">
        <v>11911</v>
      </c>
    </row>
    <row r="2515" spans="1:2" x14ac:dyDescent="0.25">
      <c r="A2515" s="144" t="s">
        <v>11912</v>
      </c>
      <c r="B2515" s="144" t="s">
        <v>11913</v>
      </c>
    </row>
    <row r="2516" spans="1:2" x14ac:dyDescent="0.25">
      <c r="A2516" s="144" t="s">
        <v>11914</v>
      </c>
      <c r="B2516" s="144" t="s">
        <v>11915</v>
      </c>
    </row>
    <row r="2517" spans="1:2" x14ac:dyDescent="0.25">
      <c r="A2517" s="144" t="s">
        <v>11916</v>
      </c>
      <c r="B2517" s="144" t="s">
        <v>11917</v>
      </c>
    </row>
    <row r="2518" spans="1:2" x14ac:dyDescent="0.25">
      <c r="A2518" s="144" t="s">
        <v>11918</v>
      </c>
      <c r="B2518" s="144" t="s">
        <v>11919</v>
      </c>
    </row>
    <row r="2519" spans="1:2" x14ac:dyDescent="0.25">
      <c r="A2519" s="144" t="s">
        <v>11920</v>
      </c>
      <c r="B2519" s="144" t="s">
        <v>11921</v>
      </c>
    </row>
    <row r="2520" spans="1:2" x14ac:dyDescent="0.25">
      <c r="A2520" s="144" t="s">
        <v>11922</v>
      </c>
      <c r="B2520" s="144" t="s">
        <v>11923</v>
      </c>
    </row>
    <row r="2521" spans="1:2" x14ac:dyDescent="0.25">
      <c r="A2521" s="144" t="s">
        <v>11924</v>
      </c>
      <c r="B2521" s="144" t="s">
        <v>11925</v>
      </c>
    </row>
    <row r="2522" spans="1:2" x14ac:dyDescent="0.25">
      <c r="A2522" s="144" t="s">
        <v>11926</v>
      </c>
      <c r="B2522" s="144" t="s">
        <v>11927</v>
      </c>
    </row>
    <row r="2523" spans="1:2" x14ac:dyDescent="0.25">
      <c r="A2523" s="144" t="s">
        <v>11928</v>
      </c>
      <c r="B2523" s="144" t="s">
        <v>11929</v>
      </c>
    </row>
    <row r="2524" spans="1:2" x14ac:dyDescent="0.25">
      <c r="A2524" s="144" t="s">
        <v>11930</v>
      </c>
      <c r="B2524" s="144" t="s">
        <v>11931</v>
      </c>
    </row>
    <row r="2525" spans="1:2" x14ac:dyDescent="0.25">
      <c r="A2525" s="144" t="s">
        <v>11932</v>
      </c>
      <c r="B2525" s="144" t="s">
        <v>11933</v>
      </c>
    </row>
    <row r="2526" spans="1:2" x14ac:dyDescent="0.25">
      <c r="A2526" s="144" t="s">
        <v>11934</v>
      </c>
      <c r="B2526" s="144" t="s">
        <v>11935</v>
      </c>
    </row>
    <row r="2527" spans="1:2" x14ac:dyDescent="0.25">
      <c r="A2527" s="144" t="s">
        <v>11936</v>
      </c>
      <c r="B2527" s="144" t="s">
        <v>11937</v>
      </c>
    </row>
    <row r="2528" spans="1:2" x14ac:dyDescent="0.25">
      <c r="A2528" s="144" t="s">
        <v>11938</v>
      </c>
      <c r="B2528" s="144" t="s">
        <v>11939</v>
      </c>
    </row>
    <row r="2529" spans="1:2" x14ac:dyDescent="0.25">
      <c r="A2529" s="144" t="s">
        <v>11940</v>
      </c>
      <c r="B2529" s="144" t="s">
        <v>11941</v>
      </c>
    </row>
    <row r="2530" spans="1:2" x14ac:dyDescent="0.25">
      <c r="A2530" s="144" t="s">
        <v>11942</v>
      </c>
      <c r="B2530" s="144" t="s">
        <v>11943</v>
      </c>
    </row>
    <row r="2531" spans="1:2" x14ac:dyDescent="0.25">
      <c r="A2531" s="144" t="s">
        <v>11944</v>
      </c>
      <c r="B2531" s="144" t="s">
        <v>11945</v>
      </c>
    </row>
    <row r="2532" spans="1:2" x14ac:dyDescent="0.25">
      <c r="A2532" s="144" t="s">
        <v>11946</v>
      </c>
      <c r="B2532" s="144" t="s">
        <v>11947</v>
      </c>
    </row>
    <row r="2533" spans="1:2" x14ac:dyDescent="0.25">
      <c r="A2533" s="144" t="s">
        <v>11948</v>
      </c>
      <c r="B2533" s="144" t="s">
        <v>11949</v>
      </c>
    </row>
    <row r="2534" spans="1:2" x14ac:dyDescent="0.25">
      <c r="A2534" s="144" t="s">
        <v>11950</v>
      </c>
      <c r="B2534" s="144" t="s">
        <v>11951</v>
      </c>
    </row>
    <row r="2535" spans="1:2" x14ac:dyDescent="0.25">
      <c r="A2535" s="144" t="s">
        <v>11952</v>
      </c>
      <c r="B2535" s="144" t="s">
        <v>11953</v>
      </c>
    </row>
    <row r="2536" spans="1:2" x14ac:dyDescent="0.25">
      <c r="A2536" s="144" t="s">
        <v>11954</v>
      </c>
      <c r="B2536" s="144" t="s">
        <v>11955</v>
      </c>
    </row>
    <row r="2537" spans="1:2" x14ac:dyDescent="0.25">
      <c r="A2537" s="144" t="s">
        <v>11956</v>
      </c>
      <c r="B2537" s="144" t="s">
        <v>11957</v>
      </c>
    </row>
    <row r="2538" spans="1:2" x14ac:dyDescent="0.25">
      <c r="A2538" s="144" t="s">
        <v>11958</v>
      </c>
      <c r="B2538" s="144" t="s">
        <v>11959</v>
      </c>
    </row>
    <row r="2539" spans="1:2" x14ac:dyDescent="0.25">
      <c r="A2539" s="144" t="s">
        <v>11960</v>
      </c>
      <c r="B2539" s="144" t="s">
        <v>11961</v>
      </c>
    </row>
    <row r="2540" spans="1:2" x14ac:dyDescent="0.25">
      <c r="A2540" s="144" t="s">
        <v>11962</v>
      </c>
      <c r="B2540" s="144" t="s">
        <v>11963</v>
      </c>
    </row>
    <row r="2541" spans="1:2" x14ac:dyDescent="0.25">
      <c r="A2541" s="144" t="s">
        <v>11964</v>
      </c>
      <c r="B2541" s="144" t="s">
        <v>11965</v>
      </c>
    </row>
    <row r="2542" spans="1:2" x14ac:dyDescent="0.25">
      <c r="A2542" s="144" t="s">
        <v>11966</v>
      </c>
      <c r="B2542" s="144" t="s">
        <v>11967</v>
      </c>
    </row>
    <row r="2543" spans="1:2" x14ac:dyDescent="0.25">
      <c r="A2543" s="144" t="s">
        <v>11968</v>
      </c>
      <c r="B2543" s="144" t="s">
        <v>11969</v>
      </c>
    </row>
    <row r="2544" spans="1:2" x14ac:dyDescent="0.25">
      <c r="A2544" s="144" t="s">
        <v>11970</v>
      </c>
      <c r="B2544" s="144" t="s">
        <v>11971</v>
      </c>
    </row>
    <row r="2545" spans="1:2" x14ac:dyDescent="0.25">
      <c r="A2545" s="144" t="s">
        <v>11972</v>
      </c>
      <c r="B2545" s="144" t="s">
        <v>11973</v>
      </c>
    </row>
    <row r="2546" spans="1:2" x14ac:dyDescent="0.25">
      <c r="A2546" s="144" t="s">
        <v>11974</v>
      </c>
      <c r="B2546" s="144" t="s">
        <v>11975</v>
      </c>
    </row>
    <row r="2547" spans="1:2" x14ac:dyDescent="0.25">
      <c r="A2547" s="144" t="s">
        <v>11976</v>
      </c>
      <c r="B2547" s="144" t="s">
        <v>11977</v>
      </c>
    </row>
    <row r="2548" spans="1:2" x14ac:dyDescent="0.25">
      <c r="A2548" s="144" t="s">
        <v>11978</v>
      </c>
      <c r="B2548" s="144" t="s">
        <v>11979</v>
      </c>
    </row>
    <row r="2549" spans="1:2" x14ac:dyDescent="0.25">
      <c r="A2549" s="144" t="s">
        <v>11980</v>
      </c>
      <c r="B2549" s="144" t="s">
        <v>11981</v>
      </c>
    </row>
    <row r="2550" spans="1:2" x14ac:dyDescent="0.25">
      <c r="A2550" s="144" t="s">
        <v>11982</v>
      </c>
      <c r="B2550" s="144" t="s">
        <v>11983</v>
      </c>
    </row>
    <row r="2551" spans="1:2" x14ac:dyDescent="0.25">
      <c r="A2551" s="144" t="s">
        <v>11984</v>
      </c>
      <c r="B2551" s="144" t="s">
        <v>11985</v>
      </c>
    </row>
    <row r="2552" spans="1:2" x14ac:dyDescent="0.25">
      <c r="A2552" s="144" t="s">
        <v>11986</v>
      </c>
      <c r="B2552" s="144" t="s">
        <v>11987</v>
      </c>
    </row>
    <row r="2553" spans="1:2" x14ac:dyDescent="0.25">
      <c r="A2553" s="144" t="s">
        <v>11988</v>
      </c>
      <c r="B2553" s="144" t="s">
        <v>11989</v>
      </c>
    </row>
    <row r="2554" spans="1:2" x14ac:dyDescent="0.25">
      <c r="A2554" s="144" t="s">
        <v>11990</v>
      </c>
      <c r="B2554" s="144" t="s">
        <v>11991</v>
      </c>
    </row>
    <row r="2555" spans="1:2" x14ac:dyDescent="0.25">
      <c r="A2555" s="144" t="s">
        <v>11992</v>
      </c>
      <c r="B2555" s="144" t="s">
        <v>11993</v>
      </c>
    </row>
    <row r="2556" spans="1:2" x14ac:dyDescent="0.25">
      <c r="A2556" s="144" t="s">
        <v>11994</v>
      </c>
      <c r="B2556" s="144" t="s">
        <v>11995</v>
      </c>
    </row>
    <row r="2557" spans="1:2" x14ac:dyDescent="0.25">
      <c r="A2557" s="144" t="s">
        <v>11996</v>
      </c>
      <c r="B2557" s="144" t="s">
        <v>11997</v>
      </c>
    </row>
    <row r="2558" spans="1:2" x14ac:dyDescent="0.25">
      <c r="A2558" s="144" t="s">
        <v>11998</v>
      </c>
      <c r="B2558" s="144" t="s">
        <v>11999</v>
      </c>
    </row>
    <row r="2559" spans="1:2" x14ac:dyDescent="0.25">
      <c r="A2559" s="144" t="s">
        <v>12000</v>
      </c>
      <c r="B2559" s="144" t="s">
        <v>12001</v>
      </c>
    </row>
    <row r="2560" spans="1:2" x14ac:dyDescent="0.25">
      <c r="A2560" s="144" t="s">
        <v>12002</v>
      </c>
      <c r="B2560" s="144" t="s">
        <v>12003</v>
      </c>
    </row>
    <row r="2561" spans="1:2" x14ac:dyDescent="0.25">
      <c r="A2561" s="144" t="s">
        <v>12004</v>
      </c>
      <c r="B2561" s="144" t="s">
        <v>12005</v>
      </c>
    </row>
    <row r="2562" spans="1:2" x14ac:dyDescent="0.25">
      <c r="A2562" s="144" t="s">
        <v>12006</v>
      </c>
      <c r="B2562" s="144" t="s">
        <v>12007</v>
      </c>
    </row>
    <row r="2563" spans="1:2" x14ac:dyDescent="0.25">
      <c r="A2563" s="144" t="s">
        <v>12008</v>
      </c>
      <c r="B2563" s="144" t="s">
        <v>12009</v>
      </c>
    </row>
    <row r="2564" spans="1:2" x14ac:dyDescent="0.25">
      <c r="A2564" s="144" t="s">
        <v>12010</v>
      </c>
      <c r="B2564" s="144" t="s">
        <v>12011</v>
      </c>
    </row>
    <row r="2565" spans="1:2" x14ac:dyDescent="0.25">
      <c r="A2565" s="144" t="s">
        <v>12012</v>
      </c>
      <c r="B2565" s="144" t="s">
        <v>12013</v>
      </c>
    </row>
    <row r="2566" spans="1:2" x14ac:dyDescent="0.25">
      <c r="A2566" s="144" t="s">
        <v>12014</v>
      </c>
      <c r="B2566" s="144" t="s">
        <v>12015</v>
      </c>
    </row>
    <row r="2567" spans="1:2" x14ac:dyDescent="0.25">
      <c r="A2567" s="144" t="s">
        <v>12016</v>
      </c>
      <c r="B2567" s="144" t="s">
        <v>12017</v>
      </c>
    </row>
    <row r="2568" spans="1:2" x14ac:dyDescent="0.25">
      <c r="A2568" s="144" t="s">
        <v>12018</v>
      </c>
      <c r="B2568" s="144" t="s">
        <v>12019</v>
      </c>
    </row>
    <row r="2569" spans="1:2" x14ac:dyDescent="0.25">
      <c r="A2569" s="144" t="s">
        <v>12020</v>
      </c>
      <c r="B2569" s="144" t="s">
        <v>12021</v>
      </c>
    </row>
    <row r="2570" spans="1:2" x14ac:dyDescent="0.25">
      <c r="A2570" s="144" t="s">
        <v>12022</v>
      </c>
      <c r="B2570" s="144" t="s">
        <v>12023</v>
      </c>
    </row>
    <row r="2571" spans="1:2" x14ac:dyDescent="0.25">
      <c r="A2571" s="144" t="s">
        <v>12024</v>
      </c>
      <c r="B2571" s="144" t="s">
        <v>12025</v>
      </c>
    </row>
    <row r="2572" spans="1:2" x14ac:dyDescent="0.25">
      <c r="A2572" s="144" t="s">
        <v>12026</v>
      </c>
      <c r="B2572" s="144" t="s">
        <v>12027</v>
      </c>
    </row>
    <row r="2573" spans="1:2" x14ac:dyDescent="0.25">
      <c r="A2573" s="144" t="s">
        <v>12028</v>
      </c>
      <c r="B2573" s="144" t="s">
        <v>12029</v>
      </c>
    </row>
    <row r="2574" spans="1:2" x14ac:dyDescent="0.25">
      <c r="A2574" s="144" t="s">
        <v>12030</v>
      </c>
      <c r="B2574" s="144" t="s">
        <v>12031</v>
      </c>
    </row>
    <row r="2575" spans="1:2" x14ac:dyDescent="0.25">
      <c r="A2575" s="144" t="s">
        <v>12032</v>
      </c>
      <c r="B2575" s="144" t="s">
        <v>12033</v>
      </c>
    </row>
    <row r="2576" spans="1:2" x14ac:dyDescent="0.25">
      <c r="A2576" s="144" t="s">
        <v>12034</v>
      </c>
      <c r="B2576" s="144" t="s">
        <v>12035</v>
      </c>
    </row>
    <row r="2577" spans="1:2" x14ac:dyDescent="0.25">
      <c r="A2577" s="144" t="s">
        <v>12036</v>
      </c>
      <c r="B2577" s="144" t="s">
        <v>12037</v>
      </c>
    </row>
    <row r="2578" spans="1:2" x14ac:dyDescent="0.25">
      <c r="A2578" s="144" t="s">
        <v>12038</v>
      </c>
      <c r="B2578" s="144" t="s">
        <v>12039</v>
      </c>
    </row>
    <row r="2579" spans="1:2" x14ac:dyDescent="0.25">
      <c r="A2579" s="144" t="s">
        <v>12040</v>
      </c>
      <c r="B2579" s="144" t="s">
        <v>12041</v>
      </c>
    </row>
    <row r="2580" spans="1:2" x14ac:dyDescent="0.25">
      <c r="A2580" s="144" t="s">
        <v>12042</v>
      </c>
      <c r="B2580" s="144" t="s">
        <v>12043</v>
      </c>
    </row>
    <row r="2581" spans="1:2" x14ac:dyDescent="0.25">
      <c r="A2581" s="144" t="s">
        <v>12044</v>
      </c>
      <c r="B2581" s="144" t="s">
        <v>12045</v>
      </c>
    </row>
    <row r="2582" spans="1:2" x14ac:dyDescent="0.25">
      <c r="A2582" s="144" t="s">
        <v>12046</v>
      </c>
      <c r="B2582" s="144" t="s">
        <v>12047</v>
      </c>
    </row>
    <row r="2583" spans="1:2" x14ac:dyDescent="0.25">
      <c r="A2583" s="144" t="s">
        <v>12048</v>
      </c>
      <c r="B2583" s="144" t="s">
        <v>12049</v>
      </c>
    </row>
    <row r="2584" spans="1:2" x14ac:dyDescent="0.25">
      <c r="A2584" s="144" t="s">
        <v>12050</v>
      </c>
      <c r="B2584" s="144" t="s">
        <v>12051</v>
      </c>
    </row>
    <row r="2585" spans="1:2" x14ac:dyDescent="0.25">
      <c r="A2585" s="144" t="s">
        <v>12052</v>
      </c>
      <c r="B2585" s="144" t="s">
        <v>12053</v>
      </c>
    </row>
    <row r="2586" spans="1:2" x14ac:dyDescent="0.25">
      <c r="A2586" s="144" t="s">
        <v>12054</v>
      </c>
      <c r="B2586" s="144" t="s">
        <v>12055</v>
      </c>
    </row>
    <row r="2587" spans="1:2" x14ac:dyDescent="0.25">
      <c r="A2587" s="144" t="s">
        <v>12056</v>
      </c>
      <c r="B2587" s="144" t="s">
        <v>12057</v>
      </c>
    </row>
    <row r="2588" spans="1:2" x14ac:dyDescent="0.25">
      <c r="A2588" s="144" t="s">
        <v>12058</v>
      </c>
      <c r="B2588" s="144" t="s">
        <v>12059</v>
      </c>
    </row>
    <row r="2589" spans="1:2" x14ac:dyDescent="0.25">
      <c r="A2589" s="144" t="s">
        <v>4806</v>
      </c>
      <c r="B2589" s="144" t="s">
        <v>12060</v>
      </c>
    </row>
    <row r="2590" spans="1:2" x14ac:dyDescent="0.25">
      <c r="A2590" s="144" t="s">
        <v>7696</v>
      </c>
      <c r="B2590" s="144" t="s">
        <v>12061</v>
      </c>
    </row>
    <row r="2591" spans="1:2" x14ac:dyDescent="0.25">
      <c r="A2591" s="144" t="s">
        <v>12062</v>
      </c>
      <c r="B2591" s="144" t="s">
        <v>12063</v>
      </c>
    </row>
    <row r="2592" spans="1:2" x14ac:dyDescent="0.25">
      <c r="A2592" s="144" t="s">
        <v>603</v>
      </c>
      <c r="B2592" s="144" t="s">
        <v>12064</v>
      </c>
    </row>
    <row r="2593" spans="1:2" x14ac:dyDescent="0.25">
      <c r="A2593" s="144" t="s">
        <v>850</v>
      </c>
      <c r="B2593" s="144" t="s">
        <v>12065</v>
      </c>
    </row>
    <row r="2594" spans="1:2" x14ac:dyDescent="0.25">
      <c r="A2594" s="144" t="s">
        <v>12066</v>
      </c>
      <c r="B2594" s="144" t="s">
        <v>12067</v>
      </c>
    </row>
    <row r="2595" spans="1:2" x14ac:dyDescent="0.25">
      <c r="A2595" s="144" t="s">
        <v>12068</v>
      </c>
      <c r="B2595" s="144" t="s">
        <v>12069</v>
      </c>
    </row>
    <row r="2596" spans="1:2" x14ac:dyDescent="0.25">
      <c r="A2596" s="144" t="s">
        <v>12070</v>
      </c>
      <c r="B2596" s="144" t="s">
        <v>12071</v>
      </c>
    </row>
    <row r="2597" spans="1:2" x14ac:dyDescent="0.25">
      <c r="A2597" s="144" t="s">
        <v>12072</v>
      </c>
      <c r="B2597" s="144" t="s">
        <v>12073</v>
      </c>
    </row>
    <row r="2598" spans="1:2" x14ac:dyDescent="0.25">
      <c r="A2598" s="144" t="s">
        <v>12074</v>
      </c>
      <c r="B2598" s="144" t="s">
        <v>12075</v>
      </c>
    </row>
    <row r="2599" spans="1:2" x14ac:dyDescent="0.25">
      <c r="A2599" s="144" t="s">
        <v>12076</v>
      </c>
      <c r="B2599" s="144" t="s">
        <v>12077</v>
      </c>
    </row>
    <row r="2600" spans="1:2" x14ac:dyDescent="0.25">
      <c r="A2600" s="144" t="s">
        <v>4832</v>
      </c>
      <c r="B2600" s="144" t="s">
        <v>12078</v>
      </c>
    </row>
    <row r="2601" spans="1:2" x14ac:dyDescent="0.25">
      <c r="A2601" s="144" t="s">
        <v>4835</v>
      </c>
      <c r="B2601" s="144" t="s">
        <v>12079</v>
      </c>
    </row>
    <row r="2602" spans="1:2" x14ac:dyDescent="0.25">
      <c r="A2602" s="144" t="s">
        <v>4852</v>
      </c>
      <c r="B2602" s="144" t="s">
        <v>12080</v>
      </c>
    </row>
    <row r="2603" spans="1:2" x14ac:dyDescent="0.25">
      <c r="A2603" s="144" t="s">
        <v>4825</v>
      </c>
      <c r="B2603" s="144" t="s">
        <v>12081</v>
      </c>
    </row>
    <row r="2604" spans="1:2" x14ac:dyDescent="0.25">
      <c r="A2604" s="144" t="s">
        <v>4845</v>
      </c>
      <c r="B2604" s="144" t="s">
        <v>12082</v>
      </c>
    </row>
    <row r="2605" spans="1:2" x14ac:dyDescent="0.25">
      <c r="A2605" s="144" t="s">
        <v>4821</v>
      </c>
      <c r="B2605" s="144" t="s">
        <v>12083</v>
      </c>
    </row>
    <row r="2606" spans="1:2" x14ac:dyDescent="0.25">
      <c r="A2606" s="144" t="s">
        <v>4818</v>
      </c>
      <c r="B2606" s="144" t="s">
        <v>12084</v>
      </c>
    </row>
    <row r="2607" spans="1:2" x14ac:dyDescent="0.25">
      <c r="A2607" s="144" t="s">
        <v>4829</v>
      </c>
      <c r="B2607" s="144" t="s">
        <v>12085</v>
      </c>
    </row>
    <row r="2608" spans="1:2" x14ac:dyDescent="0.25">
      <c r="A2608" s="144" t="s">
        <v>4838</v>
      </c>
      <c r="B2608" s="144" t="s">
        <v>12086</v>
      </c>
    </row>
    <row r="2609" spans="1:2" x14ac:dyDescent="0.25">
      <c r="A2609" s="144" t="s">
        <v>4861</v>
      </c>
      <c r="B2609" s="144" t="s">
        <v>12087</v>
      </c>
    </row>
    <row r="2610" spans="1:2" x14ac:dyDescent="0.25">
      <c r="A2610" s="144" t="s">
        <v>4867</v>
      </c>
      <c r="B2610" s="144" t="s">
        <v>12088</v>
      </c>
    </row>
    <row r="2611" spans="1:2" x14ac:dyDescent="0.25">
      <c r="A2611" s="144" t="s">
        <v>4870</v>
      </c>
      <c r="B2611" s="144" t="s">
        <v>12089</v>
      </c>
    </row>
    <row r="2612" spans="1:2" x14ac:dyDescent="0.25">
      <c r="A2612" s="144" t="s">
        <v>4855</v>
      </c>
      <c r="B2612" s="144" t="s">
        <v>12090</v>
      </c>
    </row>
    <row r="2613" spans="1:2" x14ac:dyDescent="0.25">
      <c r="A2613" s="144" t="s">
        <v>4841</v>
      </c>
      <c r="B2613" s="144" t="s">
        <v>12091</v>
      </c>
    </row>
    <row r="2614" spans="1:2" x14ac:dyDescent="0.25">
      <c r="A2614" s="144" t="s">
        <v>4814</v>
      </c>
      <c r="B2614" s="144" t="s">
        <v>12092</v>
      </c>
    </row>
    <row r="2615" spans="1:2" x14ac:dyDescent="0.25">
      <c r="A2615" s="144" t="s">
        <v>604</v>
      </c>
      <c r="B2615" s="144" t="s">
        <v>12093</v>
      </c>
    </row>
    <row r="2616" spans="1:2" x14ac:dyDescent="0.25">
      <c r="A2616" s="144" t="s">
        <v>4849</v>
      </c>
      <c r="B2616" s="144" t="s">
        <v>12094</v>
      </c>
    </row>
    <row r="2617" spans="1:2" x14ac:dyDescent="0.25">
      <c r="A2617" s="144" t="s">
        <v>4858</v>
      </c>
      <c r="B2617" s="144" t="s">
        <v>12095</v>
      </c>
    </row>
    <row r="2618" spans="1:2" x14ac:dyDescent="0.25">
      <c r="A2618" s="144" t="s">
        <v>4864</v>
      </c>
      <c r="B2618" s="144" t="s">
        <v>12096</v>
      </c>
    </row>
    <row r="2619" spans="1:2" x14ac:dyDescent="0.25">
      <c r="A2619" s="144" t="s">
        <v>12097</v>
      </c>
      <c r="B2619" s="144" t="s">
        <v>12098</v>
      </c>
    </row>
    <row r="2620" spans="1:2" x14ac:dyDescent="0.25">
      <c r="A2620" s="144" t="s">
        <v>12099</v>
      </c>
      <c r="B2620" s="144" t="s">
        <v>12100</v>
      </c>
    </row>
    <row r="2621" spans="1:2" x14ac:dyDescent="0.25">
      <c r="A2621" s="144" t="s">
        <v>12101</v>
      </c>
      <c r="B2621" s="144" t="s">
        <v>12102</v>
      </c>
    </row>
    <row r="2622" spans="1:2" x14ac:dyDescent="0.25">
      <c r="A2622" s="144" t="s">
        <v>12103</v>
      </c>
      <c r="B2622" s="144" t="s">
        <v>12104</v>
      </c>
    </row>
    <row r="2623" spans="1:2" x14ac:dyDescent="0.25">
      <c r="A2623" s="144" t="s">
        <v>4878</v>
      </c>
      <c r="B2623" s="144" t="s">
        <v>12105</v>
      </c>
    </row>
    <row r="2624" spans="1:2" x14ac:dyDescent="0.25">
      <c r="A2624" s="144" t="s">
        <v>4886</v>
      </c>
      <c r="B2624" s="144" t="s">
        <v>12106</v>
      </c>
    </row>
    <row r="2625" spans="1:2" x14ac:dyDescent="0.25">
      <c r="A2625" s="144" t="s">
        <v>4889</v>
      </c>
      <c r="B2625" s="144" t="s">
        <v>12107</v>
      </c>
    </row>
    <row r="2626" spans="1:2" x14ac:dyDescent="0.25">
      <c r="A2626" s="144" t="s">
        <v>4881</v>
      </c>
      <c r="B2626" s="144" t="s">
        <v>12108</v>
      </c>
    </row>
    <row r="2627" spans="1:2" x14ac:dyDescent="0.25">
      <c r="A2627" s="144" t="s">
        <v>606</v>
      </c>
      <c r="B2627" s="144" t="s">
        <v>12109</v>
      </c>
    </row>
    <row r="2628" spans="1:2" x14ac:dyDescent="0.25">
      <c r="A2628" s="144" t="s">
        <v>4875</v>
      </c>
      <c r="B2628" s="144" t="s">
        <v>12110</v>
      </c>
    </row>
    <row r="2629" spans="1:2" x14ac:dyDescent="0.25">
      <c r="A2629" s="144" t="s">
        <v>7442</v>
      </c>
      <c r="B2629" s="144" t="s">
        <v>7442</v>
      </c>
    </row>
    <row r="2630" spans="1:2" x14ac:dyDescent="0.25">
      <c r="A2630" s="144" t="s">
        <v>7461</v>
      </c>
      <c r="B2630" s="144" t="s">
        <v>7461</v>
      </c>
    </row>
    <row r="2631" spans="1:2" x14ac:dyDescent="0.25">
      <c r="A2631" s="144" t="s">
        <v>7489</v>
      </c>
      <c r="B2631" s="144" t="s">
        <v>7489</v>
      </c>
    </row>
    <row r="2632" spans="1:2" x14ac:dyDescent="0.25">
      <c r="A2632" s="144" t="s">
        <v>7491</v>
      </c>
      <c r="B2632" s="144" t="s">
        <v>7491</v>
      </c>
    </row>
    <row r="2633" spans="1:2" x14ac:dyDescent="0.25">
      <c r="A2633" s="144" t="s">
        <v>7493</v>
      </c>
      <c r="B2633" s="144" t="s">
        <v>7493</v>
      </c>
    </row>
    <row r="2634" spans="1:2" x14ac:dyDescent="0.25">
      <c r="A2634" s="144" t="s">
        <v>7495</v>
      </c>
      <c r="B2634" s="144" t="s">
        <v>7495</v>
      </c>
    </row>
    <row r="2635" spans="1:2" x14ac:dyDescent="0.25">
      <c r="A2635" s="144" t="s">
        <v>7444</v>
      </c>
      <c r="B2635" s="144" t="s">
        <v>7444</v>
      </c>
    </row>
    <row r="2636" spans="1:2" x14ac:dyDescent="0.25">
      <c r="A2636" s="144" t="s">
        <v>7450</v>
      </c>
      <c r="B2636" s="144" t="s">
        <v>7450</v>
      </c>
    </row>
    <row r="2637" spans="1:2" x14ac:dyDescent="0.25">
      <c r="A2637" s="144" t="s">
        <v>7463</v>
      </c>
      <c r="B2637" s="144" t="s">
        <v>7463</v>
      </c>
    </row>
    <row r="2638" spans="1:2" x14ac:dyDescent="0.25">
      <c r="A2638" s="144" t="s">
        <v>7475</v>
      </c>
      <c r="B2638" s="144" t="s">
        <v>7475</v>
      </c>
    </row>
    <row r="2639" spans="1:2" x14ac:dyDescent="0.25">
      <c r="A2639" s="144" t="s">
        <v>7448</v>
      </c>
      <c r="B2639" s="144" t="s">
        <v>7448</v>
      </c>
    </row>
    <row r="2640" spans="1:2" x14ac:dyDescent="0.25">
      <c r="A2640" s="144" t="s">
        <v>7456</v>
      </c>
      <c r="B2640" s="144" t="s">
        <v>7456</v>
      </c>
    </row>
    <row r="2641" spans="1:2" x14ac:dyDescent="0.25">
      <c r="A2641" s="144" t="s">
        <v>7459</v>
      </c>
      <c r="B2641" s="144" t="s">
        <v>7459</v>
      </c>
    </row>
    <row r="2642" spans="1:2" x14ac:dyDescent="0.25">
      <c r="A2642" s="144" t="s">
        <v>7477</v>
      </c>
      <c r="B2642" s="144" t="s">
        <v>7477</v>
      </c>
    </row>
    <row r="2643" spans="1:2" x14ac:dyDescent="0.25">
      <c r="A2643" s="144" t="s">
        <v>7473</v>
      </c>
      <c r="B2643" s="144" t="s">
        <v>7473</v>
      </c>
    </row>
    <row r="2644" spans="1:2" x14ac:dyDescent="0.25">
      <c r="A2644" s="144" t="s">
        <v>7438</v>
      </c>
      <c r="B2644" s="144" t="s">
        <v>7438</v>
      </c>
    </row>
    <row r="2645" spans="1:2" x14ac:dyDescent="0.25">
      <c r="A2645" s="144" t="s">
        <v>7440</v>
      </c>
      <c r="B2645" s="144" t="s">
        <v>7440</v>
      </c>
    </row>
    <row r="2646" spans="1:2" x14ac:dyDescent="0.25">
      <c r="A2646" s="144" t="s">
        <v>7454</v>
      </c>
      <c r="B2646" s="144" t="s">
        <v>7454</v>
      </c>
    </row>
    <row r="2647" spans="1:2" x14ac:dyDescent="0.25">
      <c r="A2647" s="144" t="s">
        <v>7465</v>
      </c>
      <c r="B2647" s="144" t="s">
        <v>7465</v>
      </c>
    </row>
    <row r="2648" spans="1:2" x14ac:dyDescent="0.25">
      <c r="A2648" s="144" t="s">
        <v>7481</v>
      </c>
      <c r="B2648" s="144" t="s">
        <v>7481</v>
      </c>
    </row>
    <row r="2649" spans="1:2" x14ac:dyDescent="0.25">
      <c r="A2649" s="144" t="s">
        <v>7446</v>
      </c>
      <c r="B2649" s="144" t="s">
        <v>7446</v>
      </c>
    </row>
    <row r="2650" spans="1:2" x14ac:dyDescent="0.25">
      <c r="A2650" s="144" t="s">
        <v>7485</v>
      </c>
      <c r="B2650" s="144" t="s">
        <v>7485</v>
      </c>
    </row>
    <row r="2651" spans="1:2" x14ac:dyDescent="0.25">
      <c r="A2651" s="144" t="s">
        <v>7487</v>
      </c>
      <c r="B2651" s="144" t="s">
        <v>7487</v>
      </c>
    </row>
    <row r="2652" spans="1:2" x14ac:dyDescent="0.25">
      <c r="A2652" s="144" t="s">
        <v>7503</v>
      </c>
      <c r="B2652" s="144" t="s">
        <v>7503</v>
      </c>
    </row>
    <row r="2653" spans="1:2" x14ac:dyDescent="0.25">
      <c r="A2653" s="144" t="s">
        <v>7505</v>
      </c>
      <c r="B2653" s="144" t="s">
        <v>7505</v>
      </c>
    </row>
    <row r="2654" spans="1:2" x14ac:dyDescent="0.25">
      <c r="A2654" s="144" t="s">
        <v>7436</v>
      </c>
      <c r="B2654" s="144" t="s">
        <v>7436</v>
      </c>
    </row>
    <row r="2655" spans="1:2" x14ac:dyDescent="0.25">
      <c r="A2655" s="144" t="s">
        <v>12111</v>
      </c>
      <c r="B2655" s="144" t="s">
        <v>12112</v>
      </c>
    </row>
    <row r="2656" spans="1:2" x14ac:dyDescent="0.25">
      <c r="A2656" s="144" t="s">
        <v>7497</v>
      </c>
      <c r="B2656" s="144" t="s">
        <v>7497</v>
      </c>
    </row>
    <row r="2657" spans="1:2" x14ac:dyDescent="0.25">
      <c r="A2657" s="144" t="s">
        <v>7452</v>
      </c>
      <c r="B2657" s="144" t="s">
        <v>7452</v>
      </c>
    </row>
    <row r="2658" spans="1:2" x14ac:dyDescent="0.25">
      <c r="A2658" s="144" t="s">
        <v>7471</v>
      </c>
      <c r="B2658" s="144" t="s">
        <v>7471</v>
      </c>
    </row>
    <row r="2659" spans="1:2" x14ac:dyDescent="0.25">
      <c r="A2659" s="144" t="s">
        <v>7501</v>
      </c>
      <c r="B2659" s="144" t="s">
        <v>7501</v>
      </c>
    </row>
    <row r="2660" spans="1:2" x14ac:dyDescent="0.25">
      <c r="A2660" s="144" t="s">
        <v>7467</v>
      </c>
      <c r="B2660" s="144" t="s">
        <v>7467</v>
      </c>
    </row>
    <row r="2661" spans="1:2" x14ac:dyDescent="0.25">
      <c r="A2661" s="144" t="s">
        <v>7483</v>
      </c>
      <c r="B2661" s="144" t="s">
        <v>7483</v>
      </c>
    </row>
    <row r="2662" spans="1:2" x14ac:dyDescent="0.25">
      <c r="A2662" s="144" t="s">
        <v>7499</v>
      </c>
      <c r="B2662" s="144" t="s">
        <v>7499</v>
      </c>
    </row>
    <row r="2663" spans="1:2" x14ac:dyDescent="0.25">
      <c r="A2663" s="144" t="s">
        <v>7434</v>
      </c>
      <c r="B2663" s="144" t="s">
        <v>7434</v>
      </c>
    </row>
    <row r="2664" spans="1:2" x14ac:dyDescent="0.25">
      <c r="A2664" s="144" t="s">
        <v>12113</v>
      </c>
      <c r="B2664" s="144" t="s">
        <v>12113</v>
      </c>
    </row>
    <row r="2665" spans="1:2" x14ac:dyDescent="0.25">
      <c r="A2665" s="144" t="s">
        <v>7469</v>
      </c>
      <c r="B2665" s="144" t="s">
        <v>7469</v>
      </c>
    </row>
    <row r="2666" spans="1:2" x14ac:dyDescent="0.25">
      <c r="A2666" s="144" t="s">
        <v>7479</v>
      </c>
      <c r="B2666" s="144" t="s">
        <v>7479</v>
      </c>
    </row>
    <row r="2667" spans="1:2" x14ac:dyDescent="0.25">
      <c r="A2667" s="144" t="s">
        <v>12114</v>
      </c>
      <c r="B2667" s="144" t="s">
        <v>12115</v>
      </c>
    </row>
    <row r="2668" spans="1:2" x14ac:dyDescent="0.25">
      <c r="A2668" s="144" t="s">
        <v>7173</v>
      </c>
      <c r="B2668" s="144" t="s">
        <v>12116</v>
      </c>
    </row>
    <row r="2669" spans="1:2" x14ac:dyDescent="0.25">
      <c r="A2669" s="144" t="s">
        <v>12117</v>
      </c>
      <c r="B2669" s="144" t="s">
        <v>12118</v>
      </c>
    </row>
    <row r="2670" spans="1:2" x14ac:dyDescent="0.25">
      <c r="A2670" s="144" t="s">
        <v>12119</v>
      </c>
      <c r="B2670" s="144" t="s">
        <v>12120</v>
      </c>
    </row>
    <row r="2671" spans="1:2" x14ac:dyDescent="0.25">
      <c r="A2671" s="144" t="s">
        <v>4914</v>
      </c>
      <c r="B2671" s="144" t="s">
        <v>12121</v>
      </c>
    </row>
    <row r="2672" spans="1:2" x14ac:dyDescent="0.25">
      <c r="A2672" s="144" t="s">
        <v>4911</v>
      </c>
      <c r="B2672" s="144" t="s">
        <v>12122</v>
      </c>
    </row>
    <row r="2673" spans="1:2" x14ac:dyDescent="0.25">
      <c r="A2673" s="144" t="s">
        <v>4907</v>
      </c>
      <c r="B2673" s="144" t="s">
        <v>12123</v>
      </c>
    </row>
    <row r="2674" spans="1:2" x14ac:dyDescent="0.25">
      <c r="A2674" s="144" t="s">
        <v>12124</v>
      </c>
      <c r="B2674" s="144" t="s">
        <v>12125</v>
      </c>
    </row>
    <row r="2675" spans="1:2" x14ac:dyDescent="0.25">
      <c r="A2675" s="144" t="s">
        <v>12126</v>
      </c>
      <c r="B2675" s="144" t="s">
        <v>12127</v>
      </c>
    </row>
    <row r="2676" spans="1:2" x14ac:dyDescent="0.25">
      <c r="A2676" s="144" t="s">
        <v>12128</v>
      </c>
      <c r="B2676" s="144" t="s">
        <v>12129</v>
      </c>
    </row>
    <row r="2677" spans="1:2" x14ac:dyDescent="0.25">
      <c r="A2677" s="144" t="s">
        <v>4941</v>
      </c>
      <c r="B2677" s="144" t="s">
        <v>12130</v>
      </c>
    </row>
    <row r="2678" spans="1:2" x14ac:dyDescent="0.25">
      <c r="A2678" s="144" t="s">
        <v>12131</v>
      </c>
      <c r="B2678" s="144" t="s">
        <v>12132</v>
      </c>
    </row>
    <row r="2679" spans="1:2" x14ac:dyDescent="0.25">
      <c r="A2679" s="144" t="s">
        <v>4942</v>
      </c>
      <c r="B2679" s="144" t="s">
        <v>12133</v>
      </c>
    </row>
    <row r="2680" spans="1:2" x14ac:dyDescent="0.25">
      <c r="A2680" s="144" t="s">
        <v>4936</v>
      </c>
      <c r="B2680" s="144" t="s">
        <v>12134</v>
      </c>
    </row>
    <row r="2681" spans="1:2" x14ac:dyDescent="0.25">
      <c r="A2681" s="144" t="s">
        <v>12135</v>
      </c>
      <c r="B2681" s="144" t="s">
        <v>12136</v>
      </c>
    </row>
    <row r="2682" spans="1:2" x14ac:dyDescent="0.25">
      <c r="A2682" s="144" t="s">
        <v>5238</v>
      </c>
      <c r="B2682" s="144" t="s">
        <v>12137</v>
      </c>
    </row>
    <row r="2683" spans="1:2" x14ac:dyDescent="0.25">
      <c r="A2683" s="144" t="s">
        <v>12138</v>
      </c>
      <c r="B2683" s="144" t="s">
        <v>12139</v>
      </c>
    </row>
    <row r="2684" spans="1:2" x14ac:dyDescent="0.25">
      <c r="A2684" s="144" t="s">
        <v>12140</v>
      </c>
      <c r="B2684" s="144" t="s">
        <v>12141</v>
      </c>
    </row>
    <row r="2685" spans="1:2" x14ac:dyDescent="0.25">
      <c r="A2685" s="144" t="s">
        <v>12142</v>
      </c>
      <c r="B2685" s="144" t="s">
        <v>12143</v>
      </c>
    </row>
    <row r="2686" spans="1:2" x14ac:dyDescent="0.25">
      <c r="A2686" s="144" t="s">
        <v>12144</v>
      </c>
      <c r="B2686" s="144" t="s">
        <v>12145</v>
      </c>
    </row>
    <row r="2687" spans="1:2" x14ac:dyDescent="0.25">
      <c r="A2687" s="144" t="s">
        <v>12146</v>
      </c>
      <c r="B2687" s="144" t="s">
        <v>12147</v>
      </c>
    </row>
    <row r="2688" spans="1:2" x14ac:dyDescent="0.25">
      <c r="A2688" s="144" t="s">
        <v>12148</v>
      </c>
      <c r="B2688" s="144" t="s">
        <v>12149</v>
      </c>
    </row>
    <row r="2689" spans="1:2" x14ac:dyDescent="0.25">
      <c r="A2689" s="144" t="s">
        <v>12150</v>
      </c>
      <c r="B2689" s="144" t="s">
        <v>12151</v>
      </c>
    </row>
    <row r="2690" spans="1:2" x14ac:dyDescent="0.25">
      <c r="A2690" s="144" t="s">
        <v>4986</v>
      </c>
      <c r="B2690" s="144" t="s">
        <v>12152</v>
      </c>
    </row>
    <row r="2691" spans="1:2" x14ac:dyDescent="0.25">
      <c r="A2691" s="144" t="s">
        <v>5022</v>
      </c>
      <c r="B2691" s="144" t="s">
        <v>12153</v>
      </c>
    </row>
    <row r="2692" spans="1:2" x14ac:dyDescent="0.25">
      <c r="A2692" s="144" t="s">
        <v>5050</v>
      </c>
      <c r="B2692" s="144" t="s">
        <v>12154</v>
      </c>
    </row>
    <row r="2693" spans="1:2" x14ac:dyDescent="0.25">
      <c r="A2693" s="144" t="s">
        <v>5054</v>
      </c>
      <c r="B2693" s="144" t="s">
        <v>12155</v>
      </c>
    </row>
    <row r="2694" spans="1:2" x14ac:dyDescent="0.25">
      <c r="A2694" s="144" t="s">
        <v>5075</v>
      </c>
      <c r="B2694" s="144" t="s">
        <v>12156</v>
      </c>
    </row>
    <row r="2695" spans="1:2" x14ac:dyDescent="0.25">
      <c r="A2695" s="144" t="s">
        <v>5083</v>
      </c>
      <c r="B2695" s="144" t="s">
        <v>12157</v>
      </c>
    </row>
    <row r="2696" spans="1:2" x14ac:dyDescent="0.25">
      <c r="A2696" s="144" t="s">
        <v>5112</v>
      </c>
      <c r="B2696" s="144" t="s">
        <v>12158</v>
      </c>
    </row>
    <row r="2697" spans="1:2" x14ac:dyDescent="0.25">
      <c r="A2697" s="144" t="s">
        <v>5124</v>
      </c>
      <c r="B2697" s="144" t="s">
        <v>12159</v>
      </c>
    </row>
    <row r="2698" spans="1:2" x14ac:dyDescent="0.25">
      <c r="A2698" s="144" t="s">
        <v>5144</v>
      </c>
      <c r="B2698" s="144" t="s">
        <v>12160</v>
      </c>
    </row>
    <row r="2699" spans="1:2" x14ac:dyDescent="0.25">
      <c r="A2699" s="144" t="s">
        <v>5156</v>
      </c>
      <c r="B2699" s="144" t="s">
        <v>12161</v>
      </c>
    </row>
    <row r="2700" spans="1:2" x14ac:dyDescent="0.25">
      <c r="A2700" s="144" t="s">
        <v>5173</v>
      </c>
      <c r="B2700" s="144" t="s">
        <v>12162</v>
      </c>
    </row>
    <row r="2701" spans="1:2" x14ac:dyDescent="0.25">
      <c r="A2701" s="144" t="s">
        <v>5181</v>
      </c>
      <c r="B2701" s="144" t="s">
        <v>12163</v>
      </c>
    </row>
    <row r="2702" spans="1:2" x14ac:dyDescent="0.25">
      <c r="A2702" s="144" t="s">
        <v>5193</v>
      </c>
      <c r="B2702" s="144" t="s">
        <v>12164</v>
      </c>
    </row>
    <row r="2703" spans="1:2" x14ac:dyDescent="0.25">
      <c r="A2703" s="144" t="s">
        <v>5213</v>
      </c>
      <c r="B2703" s="144" t="s">
        <v>12165</v>
      </c>
    </row>
    <row r="2704" spans="1:2" x14ac:dyDescent="0.25">
      <c r="A2704" s="144" t="s">
        <v>5265</v>
      </c>
      <c r="B2704" s="144" t="s">
        <v>12166</v>
      </c>
    </row>
    <row r="2705" spans="1:2" x14ac:dyDescent="0.25">
      <c r="A2705" s="144" t="s">
        <v>5287</v>
      </c>
      <c r="B2705" s="144" t="s">
        <v>12167</v>
      </c>
    </row>
    <row r="2706" spans="1:2" x14ac:dyDescent="0.25">
      <c r="A2706" s="144" t="s">
        <v>5314</v>
      </c>
      <c r="B2706" s="144" t="s">
        <v>12168</v>
      </c>
    </row>
    <row r="2707" spans="1:2" x14ac:dyDescent="0.25">
      <c r="A2707" s="144" t="s">
        <v>5323</v>
      </c>
      <c r="B2707" s="144" t="s">
        <v>12169</v>
      </c>
    </row>
    <row r="2708" spans="1:2" x14ac:dyDescent="0.25">
      <c r="A2708" s="144" t="s">
        <v>4961</v>
      </c>
      <c r="B2708" s="144" t="s">
        <v>12170</v>
      </c>
    </row>
    <row r="2709" spans="1:2" x14ac:dyDescent="0.25">
      <c r="A2709" s="144" t="s">
        <v>5152</v>
      </c>
      <c r="B2709" s="144" t="s">
        <v>12171</v>
      </c>
    </row>
    <row r="2710" spans="1:2" x14ac:dyDescent="0.25">
      <c r="A2710" s="144" t="s">
        <v>5229</v>
      </c>
      <c r="B2710" s="144" t="s">
        <v>12172</v>
      </c>
    </row>
    <row r="2711" spans="1:2" x14ac:dyDescent="0.25">
      <c r="A2711" s="144" t="s">
        <v>4990</v>
      </c>
      <c r="B2711" s="144" t="s">
        <v>12173</v>
      </c>
    </row>
    <row r="2712" spans="1:2" x14ac:dyDescent="0.25">
      <c r="A2712" s="144" t="s">
        <v>5221</v>
      </c>
      <c r="B2712" s="144" t="s">
        <v>12174</v>
      </c>
    </row>
    <row r="2713" spans="1:2" x14ac:dyDescent="0.25">
      <c r="A2713" s="144" t="s">
        <v>5225</v>
      </c>
      <c r="B2713" s="144" t="s">
        <v>12175</v>
      </c>
    </row>
    <row r="2714" spans="1:2" x14ac:dyDescent="0.25">
      <c r="A2714" s="144" t="s">
        <v>5002</v>
      </c>
      <c r="B2714" s="144" t="s">
        <v>12176</v>
      </c>
    </row>
    <row r="2715" spans="1:2" x14ac:dyDescent="0.25">
      <c r="A2715" s="144" t="s">
        <v>5030</v>
      </c>
      <c r="B2715" s="144" t="s">
        <v>12177</v>
      </c>
    </row>
    <row r="2716" spans="1:2" x14ac:dyDescent="0.25">
      <c r="A2716" s="144" t="s">
        <v>5091</v>
      </c>
      <c r="B2716" s="144" t="s">
        <v>12178</v>
      </c>
    </row>
    <row r="2717" spans="1:2" x14ac:dyDescent="0.25">
      <c r="A2717" s="144" t="s">
        <v>5104</v>
      </c>
      <c r="B2717" s="144" t="s">
        <v>12179</v>
      </c>
    </row>
    <row r="2718" spans="1:2" x14ac:dyDescent="0.25">
      <c r="A2718" s="144" t="s">
        <v>4978</v>
      </c>
      <c r="B2718" s="144" t="s">
        <v>12180</v>
      </c>
    </row>
    <row r="2719" spans="1:2" x14ac:dyDescent="0.25">
      <c r="A2719" s="144" t="s">
        <v>4994</v>
      </c>
      <c r="B2719" s="144" t="s">
        <v>12181</v>
      </c>
    </row>
    <row r="2720" spans="1:2" x14ac:dyDescent="0.25">
      <c r="A2720" s="144" t="s">
        <v>4998</v>
      </c>
      <c r="B2720" s="144" t="s">
        <v>12182</v>
      </c>
    </row>
    <row r="2721" spans="1:2" x14ac:dyDescent="0.25">
      <c r="A2721" s="144" t="s">
        <v>5006</v>
      </c>
      <c r="B2721" s="144" t="s">
        <v>12183</v>
      </c>
    </row>
    <row r="2722" spans="1:2" x14ac:dyDescent="0.25">
      <c r="A2722" s="144" t="s">
        <v>5018</v>
      </c>
      <c r="B2722" s="144" t="s">
        <v>12184</v>
      </c>
    </row>
    <row r="2723" spans="1:2" x14ac:dyDescent="0.25">
      <c r="A2723" s="144" t="s">
        <v>5026</v>
      </c>
      <c r="B2723" s="144" t="s">
        <v>12185</v>
      </c>
    </row>
    <row r="2724" spans="1:2" x14ac:dyDescent="0.25">
      <c r="A2724" s="144" t="s">
        <v>5034</v>
      </c>
      <c r="B2724" s="144" t="s">
        <v>12186</v>
      </c>
    </row>
    <row r="2725" spans="1:2" x14ac:dyDescent="0.25">
      <c r="A2725" s="144" t="s">
        <v>5042</v>
      </c>
      <c r="B2725" s="144" t="s">
        <v>12187</v>
      </c>
    </row>
    <row r="2726" spans="1:2" x14ac:dyDescent="0.25">
      <c r="A2726" s="144" t="s">
        <v>5058</v>
      </c>
      <c r="B2726" s="144" t="s">
        <v>12188</v>
      </c>
    </row>
    <row r="2727" spans="1:2" x14ac:dyDescent="0.25">
      <c r="A2727" s="144" t="s">
        <v>5062</v>
      </c>
      <c r="B2727" s="144" t="s">
        <v>12189</v>
      </c>
    </row>
    <row r="2728" spans="1:2" x14ac:dyDescent="0.25">
      <c r="A2728" s="144" t="s">
        <v>5148</v>
      </c>
      <c r="B2728" s="144" t="s">
        <v>12190</v>
      </c>
    </row>
    <row r="2729" spans="1:2" x14ac:dyDescent="0.25">
      <c r="A2729" s="144" t="s">
        <v>5209</v>
      </c>
      <c r="B2729" s="144" t="s">
        <v>12191</v>
      </c>
    </row>
    <row r="2730" spans="1:2" x14ac:dyDescent="0.25">
      <c r="A2730" s="144" t="s">
        <v>5251</v>
      </c>
      <c r="B2730" s="144" t="s">
        <v>12192</v>
      </c>
    </row>
    <row r="2731" spans="1:2" x14ac:dyDescent="0.25">
      <c r="A2731" s="144" t="s">
        <v>5269</v>
      </c>
      <c r="B2731" s="144" t="s">
        <v>12193</v>
      </c>
    </row>
    <row r="2732" spans="1:2" x14ac:dyDescent="0.25">
      <c r="A2732" s="144" t="s">
        <v>5302</v>
      </c>
      <c r="B2732" s="144" t="s">
        <v>12194</v>
      </c>
    </row>
    <row r="2733" spans="1:2" x14ac:dyDescent="0.25">
      <c r="A2733" s="144" t="s">
        <v>4948</v>
      </c>
      <c r="B2733" s="144" t="s">
        <v>12195</v>
      </c>
    </row>
    <row r="2734" spans="1:2" x14ac:dyDescent="0.25">
      <c r="A2734" s="144" t="s">
        <v>4970</v>
      </c>
      <c r="B2734" s="144" t="s">
        <v>12196</v>
      </c>
    </row>
    <row r="2735" spans="1:2" x14ac:dyDescent="0.25">
      <c r="A2735" s="144" t="s">
        <v>4974</v>
      </c>
      <c r="B2735" s="144" t="s">
        <v>12197</v>
      </c>
    </row>
    <row r="2736" spans="1:2" x14ac:dyDescent="0.25">
      <c r="A2736" s="144" t="s">
        <v>4982</v>
      </c>
      <c r="B2736" s="144" t="s">
        <v>12198</v>
      </c>
    </row>
    <row r="2737" spans="1:2" x14ac:dyDescent="0.25">
      <c r="A2737" s="144" t="s">
        <v>5067</v>
      </c>
      <c r="B2737" s="144" t="s">
        <v>12199</v>
      </c>
    </row>
    <row r="2738" spans="1:2" x14ac:dyDescent="0.25">
      <c r="A2738" s="144" t="s">
        <v>5079</v>
      </c>
      <c r="B2738" s="144" t="s">
        <v>12200</v>
      </c>
    </row>
    <row r="2739" spans="1:2" x14ac:dyDescent="0.25">
      <c r="A2739" s="144" t="s">
        <v>5087</v>
      </c>
      <c r="B2739" s="144" t="s">
        <v>12201</v>
      </c>
    </row>
    <row r="2740" spans="1:2" x14ac:dyDescent="0.25">
      <c r="A2740" s="144" t="s">
        <v>5120</v>
      </c>
      <c r="B2740" s="144" t="s">
        <v>12202</v>
      </c>
    </row>
    <row r="2741" spans="1:2" x14ac:dyDescent="0.25">
      <c r="A2741" s="144" t="s">
        <v>5132</v>
      </c>
      <c r="B2741" s="144" t="s">
        <v>12203</v>
      </c>
    </row>
    <row r="2742" spans="1:2" x14ac:dyDescent="0.25">
      <c r="A2742" s="144" t="s">
        <v>5140</v>
      </c>
      <c r="B2742" s="144" t="s">
        <v>12204</v>
      </c>
    </row>
    <row r="2743" spans="1:2" x14ac:dyDescent="0.25">
      <c r="A2743" s="144" t="s">
        <v>5160</v>
      </c>
      <c r="B2743" s="144" t="s">
        <v>12205</v>
      </c>
    </row>
    <row r="2744" spans="1:2" x14ac:dyDescent="0.25">
      <c r="A2744" s="144" t="s">
        <v>5168</v>
      </c>
      <c r="B2744" s="144" t="s">
        <v>15182</v>
      </c>
    </row>
    <row r="2745" spans="1:2" x14ac:dyDescent="0.25">
      <c r="A2745" s="144" t="s">
        <v>5189</v>
      </c>
      <c r="B2745" s="144" t="s">
        <v>12207</v>
      </c>
    </row>
    <row r="2746" spans="1:2" x14ac:dyDescent="0.25">
      <c r="A2746" s="144" t="s">
        <v>5205</v>
      </c>
      <c r="B2746" s="144" t="s">
        <v>12208</v>
      </c>
    </row>
    <row r="2747" spans="1:2" x14ac:dyDescent="0.25">
      <c r="A2747" s="144" t="s">
        <v>5273</v>
      </c>
      <c r="B2747" s="144" t="s">
        <v>12209</v>
      </c>
    </row>
    <row r="2748" spans="1:2" x14ac:dyDescent="0.25">
      <c r="A2748" s="144" t="s">
        <v>5282</v>
      </c>
      <c r="B2748" s="144" t="s">
        <v>12210</v>
      </c>
    </row>
    <row r="2749" spans="1:2" x14ac:dyDescent="0.25">
      <c r="A2749" s="144" t="s">
        <v>5295</v>
      </c>
      <c r="B2749" s="144" t="s">
        <v>12211</v>
      </c>
    </row>
    <row r="2750" spans="1:2" x14ac:dyDescent="0.25">
      <c r="A2750" s="144" t="s">
        <v>614</v>
      </c>
      <c r="B2750" s="144" t="s">
        <v>12212</v>
      </c>
    </row>
    <row r="2751" spans="1:2" x14ac:dyDescent="0.25">
      <c r="A2751" s="144" t="s">
        <v>5326</v>
      </c>
      <c r="B2751" s="144" t="s">
        <v>12213</v>
      </c>
    </row>
    <row r="2752" spans="1:2" x14ac:dyDescent="0.25">
      <c r="A2752" s="144" t="s">
        <v>5197</v>
      </c>
      <c r="B2752" s="144" t="s">
        <v>12214</v>
      </c>
    </row>
    <row r="2753" spans="1:2" x14ac:dyDescent="0.25">
      <c r="A2753" s="144" t="s">
        <v>5310</v>
      </c>
      <c r="B2753" s="144" t="s">
        <v>12215</v>
      </c>
    </row>
    <row r="2754" spans="1:2" x14ac:dyDescent="0.25">
      <c r="A2754" s="144" t="s">
        <v>4953</v>
      </c>
      <c r="B2754" s="144" t="s">
        <v>12216</v>
      </c>
    </row>
    <row r="2755" spans="1:2" x14ac:dyDescent="0.25">
      <c r="A2755" s="144" t="s">
        <v>5046</v>
      </c>
      <c r="B2755" s="144" t="s">
        <v>12217</v>
      </c>
    </row>
    <row r="2756" spans="1:2" x14ac:dyDescent="0.25">
      <c r="A2756" s="144" t="s">
        <v>5108</v>
      </c>
      <c r="B2756" s="144" t="s">
        <v>12218</v>
      </c>
    </row>
    <row r="2757" spans="1:2" x14ac:dyDescent="0.25">
      <c r="A2757" s="144" t="s">
        <v>5164</v>
      </c>
      <c r="B2757" s="144" t="s">
        <v>12219</v>
      </c>
    </row>
    <row r="2758" spans="1:2" x14ac:dyDescent="0.25">
      <c r="A2758" s="144" t="s">
        <v>5234</v>
      </c>
      <c r="B2758" s="144" t="s">
        <v>12220</v>
      </c>
    </row>
    <row r="2759" spans="1:2" x14ac:dyDescent="0.25">
      <c r="A2759" s="144" t="s">
        <v>5317</v>
      </c>
      <c r="B2759" s="144" t="s">
        <v>12221</v>
      </c>
    </row>
    <row r="2760" spans="1:2" x14ac:dyDescent="0.25">
      <c r="A2760" s="144" t="s">
        <v>5299</v>
      </c>
      <c r="B2760" s="144" t="s">
        <v>12222</v>
      </c>
    </row>
    <row r="2761" spans="1:2" x14ac:dyDescent="0.25">
      <c r="A2761" s="144" t="s">
        <v>4966</v>
      </c>
      <c r="B2761" s="144" t="s">
        <v>12223</v>
      </c>
    </row>
    <row r="2762" spans="1:2" x14ac:dyDescent="0.25">
      <c r="A2762" s="144" t="s">
        <v>5278</v>
      </c>
      <c r="B2762" s="144" t="s">
        <v>12224</v>
      </c>
    </row>
    <row r="2763" spans="1:2" x14ac:dyDescent="0.25">
      <c r="A2763" s="144" t="s">
        <v>5306</v>
      </c>
      <c r="B2763" s="144" t="s">
        <v>12225</v>
      </c>
    </row>
    <row r="2764" spans="1:2" x14ac:dyDescent="0.25">
      <c r="A2764" s="144" t="s">
        <v>5038</v>
      </c>
      <c r="B2764" s="144" t="s">
        <v>12226</v>
      </c>
    </row>
    <row r="2765" spans="1:2" x14ac:dyDescent="0.25">
      <c r="A2765" s="144" t="s">
        <v>5095</v>
      </c>
      <c r="B2765" s="144" t="s">
        <v>12227</v>
      </c>
    </row>
    <row r="2766" spans="1:2" x14ac:dyDescent="0.25">
      <c r="A2766" s="144" t="s">
        <v>5010</v>
      </c>
      <c r="B2766" s="144" t="s">
        <v>12228</v>
      </c>
    </row>
    <row r="2767" spans="1:2" x14ac:dyDescent="0.25">
      <c r="A2767" s="144" t="s">
        <v>5071</v>
      </c>
      <c r="B2767" s="144" t="s">
        <v>12229</v>
      </c>
    </row>
    <row r="2768" spans="1:2" x14ac:dyDescent="0.25">
      <c r="A2768" s="144" t="s">
        <v>5116</v>
      </c>
      <c r="B2768" s="144" t="s">
        <v>12230</v>
      </c>
    </row>
    <row r="2769" spans="1:2" x14ac:dyDescent="0.25">
      <c r="A2769" s="144" t="s">
        <v>5128</v>
      </c>
      <c r="B2769" s="144" t="s">
        <v>12231</v>
      </c>
    </row>
    <row r="2770" spans="1:2" x14ac:dyDescent="0.25">
      <c r="A2770" s="144" t="s">
        <v>5177</v>
      </c>
      <c r="B2770" s="144" t="s">
        <v>12232</v>
      </c>
    </row>
    <row r="2771" spans="1:2" x14ac:dyDescent="0.25">
      <c r="A2771" s="144" t="s">
        <v>5247</v>
      </c>
      <c r="B2771" s="144" t="s">
        <v>12233</v>
      </c>
    </row>
    <row r="2772" spans="1:2" x14ac:dyDescent="0.25">
      <c r="A2772" s="144" t="s">
        <v>5255</v>
      </c>
      <c r="B2772" s="144" t="s">
        <v>12234</v>
      </c>
    </row>
    <row r="2773" spans="1:2" x14ac:dyDescent="0.25">
      <c r="A2773" s="144" t="s">
        <v>5257</v>
      </c>
      <c r="B2773" s="144" t="s">
        <v>12235</v>
      </c>
    </row>
    <row r="2774" spans="1:2" x14ac:dyDescent="0.25">
      <c r="A2774" s="144" t="s">
        <v>5291</v>
      </c>
      <c r="B2774" s="144" t="s">
        <v>12236</v>
      </c>
    </row>
    <row r="2775" spans="1:2" x14ac:dyDescent="0.25">
      <c r="A2775" s="144" t="s">
        <v>7831</v>
      </c>
      <c r="B2775" s="144" t="s">
        <v>7831</v>
      </c>
    </row>
    <row r="2776" spans="1:2" x14ac:dyDescent="0.25">
      <c r="A2776" s="144" t="s">
        <v>4957</v>
      </c>
      <c r="B2776" s="144" t="s">
        <v>12237</v>
      </c>
    </row>
    <row r="2777" spans="1:2" x14ac:dyDescent="0.25">
      <c r="A2777" s="144" t="s">
        <v>5014</v>
      </c>
      <c r="B2777" s="144" t="s">
        <v>12238</v>
      </c>
    </row>
    <row r="2778" spans="1:2" x14ac:dyDescent="0.25">
      <c r="A2778" s="144" t="s">
        <v>5136</v>
      </c>
      <c r="B2778" s="144" t="s">
        <v>12239</v>
      </c>
    </row>
    <row r="2779" spans="1:2" x14ac:dyDescent="0.25">
      <c r="A2779" s="144" t="s">
        <v>5185</v>
      </c>
      <c r="B2779" s="144" t="s">
        <v>12240</v>
      </c>
    </row>
    <row r="2780" spans="1:2" x14ac:dyDescent="0.25">
      <c r="A2780" s="144" t="s">
        <v>5201</v>
      </c>
      <c r="B2780" s="144" t="s">
        <v>12241</v>
      </c>
    </row>
    <row r="2781" spans="1:2" x14ac:dyDescent="0.25">
      <c r="A2781" s="144" t="s">
        <v>5217</v>
      </c>
      <c r="B2781" s="144" t="s">
        <v>12242</v>
      </c>
    </row>
    <row r="2782" spans="1:2" x14ac:dyDescent="0.25">
      <c r="A2782" s="144" t="s">
        <v>5261</v>
      </c>
      <c r="B2782" s="144" t="s">
        <v>12243</v>
      </c>
    </row>
    <row r="2783" spans="1:2" x14ac:dyDescent="0.25">
      <c r="A2783" s="144" t="s">
        <v>5320</v>
      </c>
      <c r="B2783" s="144" t="s">
        <v>12244</v>
      </c>
    </row>
    <row r="2784" spans="1:2" x14ac:dyDescent="0.25">
      <c r="A2784" s="144" t="s">
        <v>5100</v>
      </c>
      <c r="B2784" s="144" t="s">
        <v>12245</v>
      </c>
    </row>
    <row r="2785" spans="1:2" x14ac:dyDescent="0.25">
      <c r="A2785" s="144" t="s">
        <v>5242</v>
      </c>
      <c r="B2785" s="144" t="s">
        <v>12246</v>
      </c>
    </row>
    <row r="2786" spans="1:2" x14ac:dyDescent="0.25">
      <c r="A2786" s="144" t="s">
        <v>618</v>
      </c>
      <c r="B2786" s="144" t="s">
        <v>12247</v>
      </c>
    </row>
    <row r="2787" spans="1:2" x14ac:dyDescent="0.25">
      <c r="A2787" s="144" t="s">
        <v>5340</v>
      </c>
      <c r="B2787" s="144" t="s">
        <v>12248</v>
      </c>
    </row>
    <row r="2788" spans="1:2" x14ac:dyDescent="0.25">
      <c r="A2788" s="144" t="s">
        <v>5334</v>
      </c>
      <c r="B2788" s="144" t="s">
        <v>12249</v>
      </c>
    </row>
    <row r="2789" spans="1:2" x14ac:dyDescent="0.25">
      <c r="A2789" s="144" t="s">
        <v>5337</v>
      </c>
      <c r="B2789" s="144" t="s">
        <v>12250</v>
      </c>
    </row>
    <row r="2790" spans="1:2" x14ac:dyDescent="0.25">
      <c r="A2790" s="144" t="s">
        <v>5343</v>
      </c>
      <c r="B2790" s="144" t="s">
        <v>12251</v>
      </c>
    </row>
    <row r="2791" spans="1:2" x14ac:dyDescent="0.25">
      <c r="A2791" s="144" t="s">
        <v>5346</v>
      </c>
      <c r="B2791" s="144" t="s">
        <v>12252</v>
      </c>
    </row>
    <row r="2792" spans="1:2" x14ac:dyDescent="0.25">
      <c r="A2792" s="144" t="s">
        <v>5371</v>
      </c>
      <c r="B2792" s="144" t="s">
        <v>12253</v>
      </c>
    </row>
    <row r="2793" spans="1:2" x14ac:dyDescent="0.25">
      <c r="A2793" s="144" t="s">
        <v>5375</v>
      </c>
      <c r="B2793" s="144" t="s">
        <v>12254</v>
      </c>
    </row>
    <row r="2794" spans="1:2" x14ac:dyDescent="0.25">
      <c r="A2794" s="144" t="s">
        <v>5387</v>
      </c>
      <c r="B2794" s="144" t="s">
        <v>12255</v>
      </c>
    </row>
    <row r="2795" spans="1:2" x14ac:dyDescent="0.25">
      <c r="A2795" s="144" t="s">
        <v>5352</v>
      </c>
      <c r="B2795" s="144" t="s">
        <v>12256</v>
      </c>
    </row>
    <row r="2796" spans="1:2" x14ac:dyDescent="0.25">
      <c r="A2796" s="144" t="s">
        <v>5359</v>
      </c>
      <c r="B2796" s="144" t="s">
        <v>12257</v>
      </c>
    </row>
    <row r="2797" spans="1:2" x14ac:dyDescent="0.25">
      <c r="A2797" s="144" t="s">
        <v>5362</v>
      </c>
      <c r="B2797" s="144" t="s">
        <v>12258</v>
      </c>
    </row>
    <row r="2798" spans="1:2" x14ac:dyDescent="0.25">
      <c r="A2798" s="144" t="s">
        <v>5365</v>
      </c>
      <c r="B2798" s="144" t="s">
        <v>12259</v>
      </c>
    </row>
    <row r="2799" spans="1:2" x14ac:dyDescent="0.25">
      <c r="A2799" s="144" t="s">
        <v>5384</v>
      </c>
      <c r="B2799" s="144" t="s">
        <v>12260</v>
      </c>
    </row>
    <row r="2800" spans="1:2" x14ac:dyDescent="0.25">
      <c r="A2800" s="144" t="s">
        <v>5389</v>
      </c>
      <c r="B2800" s="144" t="s">
        <v>12261</v>
      </c>
    </row>
    <row r="2801" spans="1:2" x14ac:dyDescent="0.25">
      <c r="A2801" s="144" t="s">
        <v>5368</v>
      </c>
      <c r="B2801" s="144" t="s">
        <v>12262</v>
      </c>
    </row>
    <row r="2802" spans="1:2" x14ac:dyDescent="0.25">
      <c r="A2802" s="144" t="s">
        <v>5356</v>
      </c>
      <c r="B2802" s="144" t="s">
        <v>12263</v>
      </c>
    </row>
    <row r="2803" spans="1:2" x14ac:dyDescent="0.25">
      <c r="A2803" s="144" t="s">
        <v>5378</v>
      </c>
      <c r="B2803" s="144" t="s">
        <v>12264</v>
      </c>
    </row>
    <row r="2804" spans="1:2" x14ac:dyDescent="0.25">
      <c r="A2804" s="144" t="s">
        <v>5381</v>
      </c>
      <c r="B2804" s="144" t="s">
        <v>12265</v>
      </c>
    </row>
    <row r="2805" spans="1:2" x14ac:dyDescent="0.25">
      <c r="A2805" s="144" t="s">
        <v>5393</v>
      </c>
      <c r="B2805" s="144" t="s">
        <v>12266</v>
      </c>
    </row>
    <row r="2806" spans="1:2" x14ac:dyDescent="0.25">
      <c r="A2806" s="144" t="s">
        <v>620</v>
      </c>
      <c r="B2806" s="144" t="s">
        <v>12267</v>
      </c>
    </row>
    <row r="2807" spans="1:2" x14ac:dyDescent="0.25">
      <c r="A2807" s="144" t="s">
        <v>12268</v>
      </c>
      <c r="B2807" s="144" t="s">
        <v>12269</v>
      </c>
    </row>
    <row r="2808" spans="1:2" x14ac:dyDescent="0.25">
      <c r="A2808" s="144" t="s">
        <v>12270</v>
      </c>
      <c r="B2808" s="144" t="s">
        <v>12271</v>
      </c>
    </row>
    <row r="2809" spans="1:2" x14ac:dyDescent="0.25">
      <c r="A2809" s="144" t="s">
        <v>5397</v>
      </c>
      <c r="B2809" s="144" t="s">
        <v>12272</v>
      </c>
    </row>
    <row r="2810" spans="1:2" x14ac:dyDescent="0.25">
      <c r="A2810" s="144" t="s">
        <v>5402</v>
      </c>
      <c r="B2810" s="144" t="s">
        <v>12273</v>
      </c>
    </row>
    <row r="2811" spans="1:2" x14ac:dyDescent="0.25">
      <c r="A2811" s="144" t="s">
        <v>5413</v>
      </c>
      <c r="B2811" s="144" t="s">
        <v>12274</v>
      </c>
    </row>
    <row r="2812" spans="1:2" x14ac:dyDescent="0.25">
      <c r="A2812" s="144" t="s">
        <v>5416</v>
      </c>
      <c r="B2812" s="144" t="s">
        <v>12275</v>
      </c>
    </row>
    <row r="2813" spans="1:2" x14ac:dyDescent="0.25">
      <c r="A2813" s="144" t="s">
        <v>5407</v>
      </c>
      <c r="B2813" s="144" t="s">
        <v>12276</v>
      </c>
    </row>
    <row r="2814" spans="1:2" x14ac:dyDescent="0.25">
      <c r="A2814" s="144" t="s">
        <v>5410</v>
      </c>
      <c r="B2814" s="144" t="s">
        <v>12277</v>
      </c>
    </row>
    <row r="2815" spans="1:2" x14ac:dyDescent="0.25">
      <c r="A2815" s="144" t="s">
        <v>5434</v>
      </c>
      <c r="B2815" s="144" t="s">
        <v>12278</v>
      </c>
    </row>
    <row r="2816" spans="1:2" x14ac:dyDescent="0.25">
      <c r="A2816" s="144" t="s">
        <v>5421</v>
      </c>
      <c r="B2816" s="144" t="s">
        <v>12279</v>
      </c>
    </row>
    <row r="2817" spans="1:2" x14ac:dyDescent="0.25">
      <c r="A2817" s="144" t="s">
        <v>5450</v>
      </c>
      <c r="B2817" s="144" t="s">
        <v>12280</v>
      </c>
    </row>
    <row r="2818" spans="1:2" x14ac:dyDescent="0.25">
      <c r="A2818" s="144" t="s">
        <v>5446</v>
      </c>
      <c r="B2818" s="144" t="s">
        <v>12281</v>
      </c>
    </row>
    <row r="2819" spans="1:2" x14ac:dyDescent="0.25">
      <c r="A2819" s="144" t="s">
        <v>5467</v>
      </c>
      <c r="B2819" s="144" t="s">
        <v>12282</v>
      </c>
    </row>
    <row r="2820" spans="1:2" x14ac:dyDescent="0.25">
      <c r="A2820" s="144" t="s">
        <v>5430</v>
      </c>
      <c r="B2820" s="144" t="s">
        <v>12283</v>
      </c>
    </row>
    <row r="2821" spans="1:2" x14ac:dyDescent="0.25">
      <c r="A2821" s="144" t="s">
        <v>5438</v>
      </c>
      <c r="B2821" s="144" t="s">
        <v>12284</v>
      </c>
    </row>
    <row r="2822" spans="1:2" x14ac:dyDescent="0.25">
      <c r="A2822" s="144" t="s">
        <v>5455</v>
      </c>
      <c r="B2822" s="144" t="s">
        <v>12285</v>
      </c>
    </row>
    <row r="2823" spans="1:2" x14ac:dyDescent="0.25">
      <c r="A2823" s="144" t="s">
        <v>5472</v>
      </c>
      <c r="B2823" s="144" t="s">
        <v>12286</v>
      </c>
    </row>
    <row r="2824" spans="1:2" x14ac:dyDescent="0.25">
      <c r="A2824" s="144" t="s">
        <v>852</v>
      </c>
      <c r="B2824" s="144" t="s">
        <v>12287</v>
      </c>
    </row>
    <row r="2825" spans="1:2" x14ac:dyDescent="0.25">
      <c r="A2825" s="144" t="s">
        <v>622</v>
      </c>
      <c r="B2825" s="144" t="s">
        <v>12288</v>
      </c>
    </row>
    <row r="2826" spans="1:2" x14ac:dyDescent="0.25">
      <c r="A2826" s="144" t="s">
        <v>5426</v>
      </c>
      <c r="B2826" s="144" t="s">
        <v>12289</v>
      </c>
    </row>
    <row r="2827" spans="1:2" x14ac:dyDescent="0.25">
      <c r="A2827" s="144" t="s">
        <v>5442</v>
      </c>
      <c r="B2827" s="144" t="s">
        <v>12290</v>
      </c>
    </row>
    <row r="2828" spans="1:2" x14ac:dyDescent="0.25">
      <c r="A2828" s="144" t="s">
        <v>5463</v>
      </c>
      <c r="B2828" s="144" t="s">
        <v>12291</v>
      </c>
    </row>
    <row r="2829" spans="1:2" x14ac:dyDescent="0.25">
      <c r="A2829" s="144" t="s">
        <v>5459</v>
      </c>
      <c r="B2829" s="144" t="s">
        <v>12292</v>
      </c>
    </row>
    <row r="2830" spans="1:2" x14ac:dyDescent="0.25">
      <c r="A2830" s="144" t="s">
        <v>5481</v>
      </c>
      <c r="B2830" s="144" t="s">
        <v>12293</v>
      </c>
    </row>
    <row r="2831" spans="1:2" x14ac:dyDescent="0.25">
      <c r="A2831" s="144" t="s">
        <v>5477</v>
      </c>
      <c r="B2831" s="144" t="s">
        <v>12294</v>
      </c>
    </row>
    <row r="2832" spans="1:2" x14ac:dyDescent="0.25">
      <c r="A2832" s="144" t="s">
        <v>5496</v>
      </c>
      <c r="B2832" s="144" t="s">
        <v>12295</v>
      </c>
    </row>
    <row r="2833" spans="1:2" x14ac:dyDescent="0.25">
      <c r="A2833" s="144" t="s">
        <v>5499</v>
      </c>
      <c r="B2833" s="144" t="s">
        <v>12296</v>
      </c>
    </row>
    <row r="2834" spans="1:2" x14ac:dyDescent="0.25">
      <c r="A2834" s="144" t="s">
        <v>5502</v>
      </c>
      <c r="B2834" s="144" t="s">
        <v>12297</v>
      </c>
    </row>
    <row r="2835" spans="1:2" x14ac:dyDescent="0.25">
      <c r="A2835" s="144" t="s">
        <v>624</v>
      </c>
      <c r="B2835" s="144" t="s">
        <v>12298</v>
      </c>
    </row>
    <row r="2836" spans="1:2" x14ac:dyDescent="0.25">
      <c r="A2836" s="144" t="s">
        <v>7834</v>
      </c>
      <c r="B2836" s="144" t="s">
        <v>12299</v>
      </c>
    </row>
    <row r="2837" spans="1:2" x14ac:dyDescent="0.25">
      <c r="A2837" s="144" t="s">
        <v>12300</v>
      </c>
      <c r="B2837" s="144" t="s">
        <v>12301</v>
      </c>
    </row>
    <row r="2838" spans="1:2" x14ac:dyDescent="0.25">
      <c r="A2838" s="144" t="s">
        <v>5493</v>
      </c>
      <c r="B2838" s="144" t="s">
        <v>12302</v>
      </c>
    </row>
    <row r="2839" spans="1:2" x14ac:dyDescent="0.25">
      <c r="A2839" s="144" t="s">
        <v>12303</v>
      </c>
      <c r="B2839" s="144" t="s">
        <v>12304</v>
      </c>
    </row>
    <row r="2840" spans="1:2" x14ac:dyDescent="0.25">
      <c r="A2840" s="144" t="s">
        <v>5515</v>
      </c>
      <c r="B2840" s="144" t="s">
        <v>12305</v>
      </c>
    </row>
    <row r="2841" spans="1:2" x14ac:dyDescent="0.25">
      <c r="A2841" s="144" t="s">
        <v>5518</v>
      </c>
      <c r="B2841" s="144" t="s">
        <v>12306</v>
      </c>
    </row>
    <row r="2842" spans="1:2" x14ac:dyDescent="0.25">
      <c r="A2842" s="144" t="s">
        <v>5521</v>
      </c>
      <c r="B2842" s="144" t="s">
        <v>12307</v>
      </c>
    </row>
    <row r="2843" spans="1:2" x14ac:dyDescent="0.25">
      <c r="A2843" s="144" t="s">
        <v>7629</v>
      </c>
      <c r="B2843" s="144" t="s">
        <v>7629</v>
      </c>
    </row>
    <row r="2844" spans="1:2" x14ac:dyDescent="0.25">
      <c r="A2844" s="144" t="s">
        <v>5524</v>
      </c>
      <c r="B2844" s="144" t="s">
        <v>12308</v>
      </c>
    </row>
    <row r="2845" spans="1:2" x14ac:dyDescent="0.25">
      <c r="A2845" s="144" t="s">
        <v>626</v>
      </c>
      <c r="B2845" s="144" t="s">
        <v>12309</v>
      </c>
    </row>
    <row r="2846" spans="1:2" x14ac:dyDescent="0.25">
      <c r="A2846" s="144" t="s">
        <v>5527</v>
      </c>
      <c r="B2846" s="144" t="s">
        <v>12310</v>
      </c>
    </row>
    <row r="2847" spans="1:2" x14ac:dyDescent="0.25">
      <c r="A2847" s="144" t="s">
        <v>5530</v>
      </c>
      <c r="B2847" s="144" t="s">
        <v>12311</v>
      </c>
    </row>
    <row r="2848" spans="1:2" x14ac:dyDescent="0.25">
      <c r="A2848" s="144" t="s">
        <v>5533</v>
      </c>
      <c r="B2848" s="144" t="s">
        <v>12312</v>
      </c>
    </row>
    <row r="2849" spans="1:2" x14ac:dyDescent="0.25">
      <c r="A2849" s="144" t="s">
        <v>5536</v>
      </c>
      <c r="B2849" s="144" t="s">
        <v>12313</v>
      </c>
    </row>
    <row r="2850" spans="1:2" x14ac:dyDescent="0.25">
      <c r="A2850" s="144" t="s">
        <v>5539</v>
      </c>
      <c r="B2850" s="144" t="s">
        <v>12314</v>
      </c>
    </row>
    <row r="2851" spans="1:2" x14ac:dyDescent="0.25">
      <c r="A2851" s="144" t="s">
        <v>5542</v>
      </c>
      <c r="B2851" s="144" t="s">
        <v>12315</v>
      </c>
    </row>
    <row r="2852" spans="1:2" x14ac:dyDescent="0.25">
      <c r="A2852" s="144" t="s">
        <v>12316</v>
      </c>
      <c r="B2852" s="144" t="s">
        <v>12317</v>
      </c>
    </row>
    <row r="2853" spans="1:2" x14ac:dyDescent="0.25">
      <c r="A2853" s="144" t="s">
        <v>12318</v>
      </c>
      <c r="B2853" s="144" t="s">
        <v>12319</v>
      </c>
    </row>
    <row r="2854" spans="1:2" x14ac:dyDescent="0.25">
      <c r="A2854" s="144" t="s">
        <v>12320</v>
      </c>
      <c r="B2854" s="144" t="s">
        <v>12320</v>
      </c>
    </row>
    <row r="2855" spans="1:2" x14ac:dyDescent="0.25">
      <c r="A2855" s="144" t="s">
        <v>12321</v>
      </c>
      <c r="B2855" s="144" t="s">
        <v>12321</v>
      </c>
    </row>
    <row r="2856" spans="1:2" x14ac:dyDescent="0.25">
      <c r="A2856" s="144" t="s">
        <v>12322</v>
      </c>
      <c r="B2856" s="144" t="s">
        <v>12323</v>
      </c>
    </row>
    <row r="2857" spans="1:2" x14ac:dyDescent="0.25">
      <c r="A2857" s="144" t="s">
        <v>12324</v>
      </c>
      <c r="B2857" s="144" t="s">
        <v>12324</v>
      </c>
    </row>
    <row r="2858" spans="1:2" x14ac:dyDescent="0.25">
      <c r="A2858" s="144" t="s">
        <v>12325</v>
      </c>
      <c r="B2858" s="144" t="s">
        <v>12325</v>
      </c>
    </row>
    <row r="2859" spans="1:2" x14ac:dyDescent="0.25">
      <c r="A2859" s="144" t="s">
        <v>12326</v>
      </c>
      <c r="B2859" s="144" t="s">
        <v>12326</v>
      </c>
    </row>
    <row r="2860" spans="1:2" x14ac:dyDescent="0.25">
      <c r="A2860" s="144" t="s">
        <v>12327</v>
      </c>
      <c r="B2860" s="144" t="s">
        <v>12327</v>
      </c>
    </row>
    <row r="2861" spans="1:2" x14ac:dyDescent="0.25">
      <c r="A2861" s="144" t="s">
        <v>12328</v>
      </c>
      <c r="B2861" s="144" t="s">
        <v>12328</v>
      </c>
    </row>
    <row r="2862" spans="1:2" x14ac:dyDescent="0.25">
      <c r="A2862" s="144" t="s">
        <v>7332</v>
      </c>
      <c r="B2862" s="144" t="s">
        <v>7332</v>
      </c>
    </row>
    <row r="2863" spans="1:2" x14ac:dyDescent="0.25">
      <c r="A2863" s="144" t="s">
        <v>7330</v>
      </c>
      <c r="B2863" s="144" t="s">
        <v>7330</v>
      </c>
    </row>
    <row r="2864" spans="1:2" x14ac:dyDescent="0.25">
      <c r="A2864" s="144" t="s">
        <v>7325</v>
      </c>
      <c r="B2864" s="144" t="s">
        <v>7325</v>
      </c>
    </row>
    <row r="2865" spans="1:2" x14ac:dyDescent="0.25">
      <c r="A2865" s="144" t="s">
        <v>628</v>
      </c>
      <c r="B2865" s="144" t="s">
        <v>12329</v>
      </c>
    </row>
    <row r="2866" spans="1:2" x14ac:dyDescent="0.25">
      <c r="A2866" s="144" t="s">
        <v>7331</v>
      </c>
      <c r="B2866" s="144" t="s">
        <v>7331</v>
      </c>
    </row>
    <row r="2867" spans="1:2" x14ac:dyDescent="0.25">
      <c r="A2867" s="144" t="s">
        <v>7329</v>
      </c>
      <c r="B2867" s="144" t="s">
        <v>7329</v>
      </c>
    </row>
    <row r="2868" spans="1:2" x14ac:dyDescent="0.25">
      <c r="A2868" s="144" t="s">
        <v>7324</v>
      </c>
      <c r="B2868" s="144" t="s">
        <v>7324</v>
      </c>
    </row>
    <row r="2869" spans="1:2" x14ac:dyDescent="0.25">
      <c r="A2869" s="144" t="s">
        <v>7414</v>
      </c>
      <c r="B2869" s="144" t="s">
        <v>7414</v>
      </c>
    </row>
    <row r="2870" spans="1:2" x14ac:dyDescent="0.25">
      <c r="A2870" s="144" t="s">
        <v>7412</v>
      </c>
      <c r="B2870" s="144" t="s">
        <v>7412</v>
      </c>
    </row>
    <row r="2871" spans="1:2" x14ac:dyDescent="0.25">
      <c r="A2871" s="144" t="s">
        <v>7416</v>
      </c>
      <c r="B2871" s="144" t="s">
        <v>7416</v>
      </c>
    </row>
    <row r="2872" spans="1:2" x14ac:dyDescent="0.25">
      <c r="A2872" s="144" t="s">
        <v>12330</v>
      </c>
      <c r="B2872" s="144" t="s">
        <v>12330</v>
      </c>
    </row>
    <row r="2873" spans="1:2" x14ac:dyDescent="0.25">
      <c r="A2873" s="144" t="s">
        <v>12331</v>
      </c>
      <c r="B2873" s="144" t="s">
        <v>12331</v>
      </c>
    </row>
    <row r="2874" spans="1:2" x14ac:dyDescent="0.25">
      <c r="A2874" s="144" t="s">
        <v>12332</v>
      </c>
      <c r="B2874" s="144" t="s">
        <v>12333</v>
      </c>
    </row>
    <row r="2875" spans="1:2" x14ac:dyDescent="0.25">
      <c r="A2875" s="144" t="s">
        <v>12334</v>
      </c>
      <c r="B2875" s="144" t="s">
        <v>12335</v>
      </c>
    </row>
    <row r="2876" spans="1:2" x14ac:dyDescent="0.25">
      <c r="A2876" s="144" t="s">
        <v>12336</v>
      </c>
      <c r="B2876" s="144" t="s">
        <v>12337</v>
      </c>
    </row>
    <row r="2877" spans="1:2" x14ac:dyDescent="0.25">
      <c r="A2877" s="144" t="s">
        <v>12338</v>
      </c>
      <c r="B2877" s="144" t="s">
        <v>12339</v>
      </c>
    </row>
    <row r="2878" spans="1:2" x14ac:dyDescent="0.25">
      <c r="A2878" s="144" t="s">
        <v>12340</v>
      </c>
      <c r="B2878" s="144" t="s">
        <v>12341</v>
      </c>
    </row>
    <row r="2879" spans="1:2" x14ac:dyDescent="0.25">
      <c r="A2879" s="144" t="s">
        <v>12342</v>
      </c>
      <c r="B2879" s="144" t="s">
        <v>12343</v>
      </c>
    </row>
    <row r="2880" spans="1:2" x14ac:dyDescent="0.25">
      <c r="A2880" s="144" t="s">
        <v>12344</v>
      </c>
      <c r="B2880" s="144" t="s">
        <v>12345</v>
      </c>
    </row>
    <row r="2881" spans="1:2" x14ac:dyDescent="0.25">
      <c r="A2881" s="144" t="s">
        <v>12346</v>
      </c>
      <c r="B2881" s="144" t="s">
        <v>12347</v>
      </c>
    </row>
    <row r="2882" spans="1:2" x14ac:dyDescent="0.25">
      <c r="A2882" s="144" t="s">
        <v>12348</v>
      </c>
      <c r="B2882" s="144" t="s">
        <v>12349</v>
      </c>
    </row>
    <row r="2883" spans="1:2" x14ac:dyDescent="0.25">
      <c r="A2883" s="144" t="s">
        <v>50</v>
      </c>
      <c r="B2883" s="144" t="s">
        <v>12350</v>
      </c>
    </row>
    <row r="2884" spans="1:2" x14ac:dyDescent="0.25">
      <c r="A2884" s="144" t="s">
        <v>877</v>
      </c>
      <c r="B2884" s="144" t="s">
        <v>12351</v>
      </c>
    </row>
    <row r="2885" spans="1:2" x14ac:dyDescent="0.25">
      <c r="A2885" s="144" t="s">
        <v>12352</v>
      </c>
      <c r="B2885" s="144" t="s">
        <v>12353</v>
      </c>
    </row>
    <row r="2886" spans="1:2" x14ac:dyDescent="0.25">
      <c r="A2886" s="144" t="s">
        <v>26</v>
      </c>
      <c r="B2886" s="144" t="s">
        <v>12354</v>
      </c>
    </row>
    <row r="2887" spans="1:2" x14ac:dyDescent="0.25">
      <c r="A2887" s="144" t="s">
        <v>12355</v>
      </c>
      <c r="B2887" s="144" t="s">
        <v>12356</v>
      </c>
    </row>
    <row r="2888" spans="1:2" x14ac:dyDescent="0.25">
      <c r="A2888" s="144" t="s">
        <v>12357</v>
      </c>
      <c r="B2888" s="144" t="s">
        <v>12358</v>
      </c>
    </row>
    <row r="2889" spans="1:2" x14ac:dyDescent="0.25">
      <c r="A2889" s="144" t="s">
        <v>12359</v>
      </c>
      <c r="B2889" s="144" t="s">
        <v>12360</v>
      </c>
    </row>
    <row r="2890" spans="1:2" x14ac:dyDescent="0.25">
      <c r="A2890" s="144" t="s">
        <v>68</v>
      </c>
      <c r="B2890" s="144" t="s">
        <v>12361</v>
      </c>
    </row>
    <row r="2891" spans="1:2" x14ac:dyDescent="0.25">
      <c r="A2891" s="144" t="s">
        <v>12362</v>
      </c>
      <c r="B2891" s="144" t="s">
        <v>12363</v>
      </c>
    </row>
    <row r="2892" spans="1:2" x14ac:dyDescent="0.25">
      <c r="A2892" s="144" t="s">
        <v>12364</v>
      </c>
      <c r="B2892" s="144" t="s">
        <v>12364</v>
      </c>
    </row>
    <row r="2893" spans="1:2" x14ac:dyDescent="0.25">
      <c r="A2893" s="144" t="s">
        <v>57</v>
      </c>
      <c r="B2893" s="144" t="s">
        <v>12365</v>
      </c>
    </row>
    <row r="2894" spans="1:2" x14ac:dyDescent="0.25">
      <c r="A2894" s="144" t="s">
        <v>12366</v>
      </c>
      <c r="B2894" s="144" t="s">
        <v>12367</v>
      </c>
    </row>
    <row r="2895" spans="1:2" x14ac:dyDescent="0.25">
      <c r="A2895" s="144" t="s">
        <v>12368</v>
      </c>
      <c r="B2895" s="144" t="s">
        <v>12368</v>
      </c>
    </row>
    <row r="2896" spans="1:2" x14ac:dyDescent="0.25">
      <c r="A2896" s="144" t="s">
        <v>12369</v>
      </c>
      <c r="B2896" s="144" t="s">
        <v>12370</v>
      </c>
    </row>
    <row r="2897" spans="1:2" x14ac:dyDescent="0.25">
      <c r="A2897" s="144" t="s">
        <v>12371</v>
      </c>
      <c r="B2897" s="144" t="s">
        <v>12372</v>
      </c>
    </row>
    <row r="2898" spans="1:2" x14ac:dyDescent="0.25">
      <c r="A2898" s="144" t="s">
        <v>12373</v>
      </c>
      <c r="B2898" s="144" t="s">
        <v>12374</v>
      </c>
    </row>
    <row r="2899" spans="1:2" x14ac:dyDescent="0.25">
      <c r="A2899" s="144" t="s">
        <v>12375</v>
      </c>
      <c r="B2899" s="144" t="s">
        <v>12376</v>
      </c>
    </row>
    <row r="2900" spans="1:2" x14ac:dyDescent="0.25">
      <c r="A2900" s="144" t="s">
        <v>12377</v>
      </c>
      <c r="B2900" s="144" t="s">
        <v>12378</v>
      </c>
    </row>
    <row r="2901" spans="1:2" x14ac:dyDescent="0.25">
      <c r="A2901" s="144" t="s">
        <v>12379</v>
      </c>
      <c r="B2901" s="144" t="s">
        <v>12380</v>
      </c>
    </row>
    <row r="2902" spans="1:2" x14ac:dyDescent="0.25">
      <c r="A2902" s="144" t="s">
        <v>12381</v>
      </c>
      <c r="B2902" s="144" t="s">
        <v>12382</v>
      </c>
    </row>
    <row r="2903" spans="1:2" x14ac:dyDescent="0.25">
      <c r="A2903" s="144" t="s">
        <v>12383</v>
      </c>
      <c r="B2903" s="144" t="s">
        <v>12384</v>
      </c>
    </row>
    <row r="2904" spans="1:2" x14ac:dyDescent="0.25">
      <c r="A2904" s="144" t="s">
        <v>12385</v>
      </c>
      <c r="B2904" s="144" t="s">
        <v>12386</v>
      </c>
    </row>
    <row r="2905" spans="1:2" x14ac:dyDescent="0.25">
      <c r="A2905" s="144" t="s">
        <v>12387</v>
      </c>
      <c r="B2905" s="144" t="s">
        <v>12388</v>
      </c>
    </row>
    <row r="2906" spans="1:2" x14ac:dyDescent="0.25">
      <c r="A2906" s="144" t="s">
        <v>12389</v>
      </c>
      <c r="B2906" s="144" t="s">
        <v>12390</v>
      </c>
    </row>
    <row r="2907" spans="1:2" x14ac:dyDescent="0.25">
      <c r="A2907" s="144" t="s">
        <v>12391</v>
      </c>
      <c r="B2907" s="144" t="s">
        <v>12392</v>
      </c>
    </row>
    <row r="2908" spans="1:2" x14ac:dyDescent="0.25">
      <c r="A2908" s="144" t="s">
        <v>12393</v>
      </c>
      <c r="B2908" s="144" t="s">
        <v>12394</v>
      </c>
    </row>
    <row r="2909" spans="1:2" x14ac:dyDescent="0.25">
      <c r="A2909" s="144" t="s">
        <v>12395</v>
      </c>
      <c r="B2909" s="144" t="s">
        <v>12395</v>
      </c>
    </row>
    <row r="2910" spans="1:2" x14ac:dyDescent="0.25">
      <c r="A2910" s="144" t="s">
        <v>12396</v>
      </c>
      <c r="B2910" s="144" t="s">
        <v>12397</v>
      </c>
    </row>
    <row r="2911" spans="1:2" x14ac:dyDescent="0.25">
      <c r="A2911" s="144" t="s">
        <v>65</v>
      </c>
      <c r="B2911" s="144" t="s">
        <v>12398</v>
      </c>
    </row>
    <row r="2912" spans="1:2" x14ac:dyDescent="0.25">
      <c r="A2912" s="144" t="s">
        <v>630</v>
      </c>
      <c r="B2912" s="144" t="s">
        <v>12399</v>
      </c>
    </row>
    <row r="2913" spans="1:2" x14ac:dyDescent="0.25">
      <c r="A2913" s="144" t="s">
        <v>12400</v>
      </c>
      <c r="B2913" s="144" t="s">
        <v>12401</v>
      </c>
    </row>
    <row r="2914" spans="1:2" x14ac:dyDescent="0.25">
      <c r="A2914" s="144" t="s">
        <v>12402</v>
      </c>
      <c r="B2914" s="144" t="s">
        <v>12403</v>
      </c>
    </row>
    <row r="2915" spans="1:2" x14ac:dyDescent="0.25">
      <c r="A2915" s="144" t="s">
        <v>12404</v>
      </c>
      <c r="B2915" s="144" t="s">
        <v>12405</v>
      </c>
    </row>
    <row r="2916" spans="1:2" x14ac:dyDescent="0.25">
      <c r="A2916" s="144" t="s">
        <v>12406</v>
      </c>
      <c r="B2916" s="144" t="s">
        <v>12407</v>
      </c>
    </row>
    <row r="2917" spans="1:2" x14ac:dyDescent="0.25">
      <c r="A2917" s="144" t="s">
        <v>12408</v>
      </c>
      <c r="B2917" s="144" t="s">
        <v>12409</v>
      </c>
    </row>
    <row r="2918" spans="1:2" x14ac:dyDescent="0.25">
      <c r="A2918" s="144" t="s">
        <v>12410</v>
      </c>
      <c r="B2918" s="144" t="s">
        <v>12411</v>
      </c>
    </row>
    <row r="2919" spans="1:2" x14ac:dyDescent="0.25">
      <c r="A2919" s="144" t="s">
        <v>12412</v>
      </c>
      <c r="B2919" s="144" t="s">
        <v>12413</v>
      </c>
    </row>
    <row r="2920" spans="1:2" x14ac:dyDescent="0.25">
      <c r="A2920" s="144" t="s">
        <v>12414</v>
      </c>
      <c r="B2920" s="144" t="s">
        <v>12415</v>
      </c>
    </row>
    <row r="2921" spans="1:2" x14ac:dyDescent="0.25">
      <c r="A2921" s="144" t="s">
        <v>12416</v>
      </c>
      <c r="B2921" s="144" t="s">
        <v>12417</v>
      </c>
    </row>
    <row r="2922" spans="1:2" x14ac:dyDescent="0.25">
      <c r="A2922" s="144" t="s">
        <v>12418</v>
      </c>
      <c r="B2922" s="144" t="s">
        <v>12419</v>
      </c>
    </row>
    <row r="2923" spans="1:2" x14ac:dyDescent="0.25">
      <c r="A2923" s="144" t="s">
        <v>12420</v>
      </c>
      <c r="B2923" s="144" t="s">
        <v>12421</v>
      </c>
    </row>
    <row r="2924" spans="1:2" x14ac:dyDescent="0.25">
      <c r="A2924" s="144" t="s">
        <v>12422</v>
      </c>
      <c r="B2924" s="144" t="s">
        <v>12423</v>
      </c>
    </row>
    <row r="2925" spans="1:2" x14ac:dyDescent="0.25">
      <c r="A2925" s="144" t="s">
        <v>12424</v>
      </c>
      <c r="B2925" s="144" t="s">
        <v>12425</v>
      </c>
    </row>
    <row r="2926" spans="1:2" x14ac:dyDescent="0.25">
      <c r="A2926" s="144" t="s">
        <v>12426</v>
      </c>
      <c r="B2926" s="144" t="s">
        <v>12427</v>
      </c>
    </row>
    <row r="2927" spans="1:2" x14ac:dyDescent="0.25">
      <c r="A2927" s="144" t="s">
        <v>12428</v>
      </c>
      <c r="B2927" s="144" t="s">
        <v>12429</v>
      </c>
    </row>
    <row r="2928" spans="1:2" x14ac:dyDescent="0.25">
      <c r="A2928" s="144" t="s">
        <v>12430</v>
      </c>
      <c r="B2928" s="144" t="s">
        <v>12431</v>
      </c>
    </row>
    <row r="2929" spans="1:2" x14ac:dyDescent="0.25">
      <c r="A2929" s="144" t="s">
        <v>12432</v>
      </c>
      <c r="B2929" s="144" t="s">
        <v>12433</v>
      </c>
    </row>
    <row r="2930" spans="1:2" x14ac:dyDescent="0.25">
      <c r="A2930" s="144" t="s">
        <v>12434</v>
      </c>
      <c r="B2930" s="144" t="s">
        <v>12435</v>
      </c>
    </row>
    <row r="2931" spans="1:2" x14ac:dyDescent="0.25">
      <c r="A2931" s="144" t="s">
        <v>12436</v>
      </c>
      <c r="B2931" s="144" t="s">
        <v>12437</v>
      </c>
    </row>
    <row r="2932" spans="1:2" x14ac:dyDescent="0.25">
      <c r="A2932" s="144" t="s">
        <v>12438</v>
      </c>
      <c r="B2932" s="144" t="s">
        <v>12439</v>
      </c>
    </row>
    <row r="2933" spans="1:2" x14ac:dyDescent="0.25">
      <c r="A2933" s="144" t="s">
        <v>12440</v>
      </c>
      <c r="B2933" s="144" t="s">
        <v>12441</v>
      </c>
    </row>
    <row r="2934" spans="1:2" x14ac:dyDescent="0.25">
      <c r="A2934" s="144" t="s">
        <v>12442</v>
      </c>
      <c r="B2934" s="144" t="s">
        <v>12443</v>
      </c>
    </row>
    <row r="2935" spans="1:2" x14ac:dyDescent="0.25">
      <c r="A2935" s="144" t="s">
        <v>12444</v>
      </c>
      <c r="B2935" s="144" t="s">
        <v>12445</v>
      </c>
    </row>
    <row r="2936" spans="1:2" x14ac:dyDescent="0.25">
      <c r="A2936" s="144" t="s">
        <v>12446</v>
      </c>
      <c r="B2936" s="144" t="s">
        <v>12447</v>
      </c>
    </row>
    <row r="2937" spans="1:2" x14ac:dyDescent="0.25">
      <c r="A2937" s="144" t="s">
        <v>12448</v>
      </c>
      <c r="B2937" s="144" t="s">
        <v>12449</v>
      </c>
    </row>
    <row r="2938" spans="1:2" x14ac:dyDescent="0.25">
      <c r="A2938" s="144" t="s">
        <v>12450</v>
      </c>
      <c r="B2938" s="144" t="s">
        <v>12451</v>
      </c>
    </row>
    <row r="2939" spans="1:2" x14ac:dyDescent="0.25">
      <c r="A2939" s="144" t="s">
        <v>12452</v>
      </c>
      <c r="B2939" s="144" t="s">
        <v>12453</v>
      </c>
    </row>
    <row r="2940" spans="1:2" x14ac:dyDescent="0.25">
      <c r="A2940" s="144" t="s">
        <v>12454</v>
      </c>
      <c r="B2940" s="144" t="s">
        <v>12455</v>
      </c>
    </row>
    <row r="2941" spans="1:2" x14ac:dyDescent="0.25">
      <c r="A2941" s="144" t="s">
        <v>12456</v>
      </c>
      <c r="B2941" s="144" t="s">
        <v>12457</v>
      </c>
    </row>
    <row r="2942" spans="1:2" x14ac:dyDescent="0.25">
      <c r="A2942" s="144" t="s">
        <v>12458</v>
      </c>
      <c r="B2942" s="144" t="s">
        <v>12459</v>
      </c>
    </row>
    <row r="2943" spans="1:2" x14ac:dyDescent="0.25">
      <c r="A2943" s="144" t="s">
        <v>12460</v>
      </c>
      <c r="B2943" s="144" t="s">
        <v>12461</v>
      </c>
    </row>
    <row r="2944" spans="1:2" x14ac:dyDescent="0.25">
      <c r="A2944" s="144" t="s">
        <v>12462</v>
      </c>
      <c r="B2944" s="144" t="s">
        <v>12463</v>
      </c>
    </row>
    <row r="2945" spans="1:2" x14ac:dyDescent="0.25">
      <c r="A2945" s="144" t="s">
        <v>12464</v>
      </c>
      <c r="B2945" s="144" t="s">
        <v>12465</v>
      </c>
    </row>
    <row r="2946" spans="1:2" x14ac:dyDescent="0.25">
      <c r="A2946" s="144" t="s">
        <v>12466</v>
      </c>
      <c r="B2946" s="144" t="s">
        <v>12467</v>
      </c>
    </row>
    <row r="2947" spans="1:2" x14ac:dyDescent="0.25">
      <c r="A2947" s="144" t="s">
        <v>12468</v>
      </c>
      <c r="B2947" s="144" t="s">
        <v>12469</v>
      </c>
    </row>
    <row r="2948" spans="1:2" x14ac:dyDescent="0.25">
      <c r="A2948" s="144" t="s">
        <v>12470</v>
      </c>
      <c r="B2948" s="144" t="s">
        <v>12471</v>
      </c>
    </row>
    <row r="2949" spans="1:2" x14ac:dyDescent="0.25">
      <c r="A2949" s="144" t="s">
        <v>12472</v>
      </c>
      <c r="B2949" s="144" t="s">
        <v>12473</v>
      </c>
    </row>
    <row r="2950" spans="1:2" x14ac:dyDescent="0.25">
      <c r="A2950" s="144" t="s">
        <v>12474</v>
      </c>
      <c r="B2950" s="144" t="s">
        <v>12475</v>
      </c>
    </row>
    <row r="2951" spans="1:2" x14ac:dyDescent="0.25">
      <c r="A2951" s="144" t="s">
        <v>12476</v>
      </c>
      <c r="B2951" s="144" t="s">
        <v>12477</v>
      </c>
    </row>
    <row r="2952" spans="1:2" x14ac:dyDescent="0.25">
      <c r="A2952" s="144" t="s">
        <v>12478</v>
      </c>
      <c r="B2952" s="144" t="s">
        <v>12479</v>
      </c>
    </row>
    <row r="2953" spans="1:2" x14ac:dyDescent="0.25">
      <c r="A2953" s="144" t="s">
        <v>12480</v>
      </c>
      <c r="B2953" s="144" t="s">
        <v>12481</v>
      </c>
    </row>
    <row r="2954" spans="1:2" x14ac:dyDescent="0.25">
      <c r="A2954" s="144" t="s">
        <v>12482</v>
      </c>
      <c r="B2954" s="144" t="s">
        <v>12483</v>
      </c>
    </row>
    <row r="2955" spans="1:2" x14ac:dyDescent="0.25">
      <c r="A2955" s="144" t="s">
        <v>12484</v>
      </c>
      <c r="B2955" s="144" t="s">
        <v>12485</v>
      </c>
    </row>
    <row r="2956" spans="1:2" x14ac:dyDescent="0.25">
      <c r="A2956" s="144" t="s">
        <v>12486</v>
      </c>
      <c r="B2956" s="144" t="s">
        <v>12487</v>
      </c>
    </row>
    <row r="2957" spans="1:2" x14ac:dyDescent="0.25">
      <c r="A2957" s="144" t="s">
        <v>12488</v>
      </c>
      <c r="B2957" s="144" t="s">
        <v>12489</v>
      </c>
    </row>
    <row r="2958" spans="1:2" x14ac:dyDescent="0.25">
      <c r="A2958" s="144" t="s">
        <v>12490</v>
      </c>
      <c r="B2958" s="144" t="s">
        <v>12491</v>
      </c>
    </row>
    <row r="2959" spans="1:2" x14ac:dyDescent="0.25">
      <c r="A2959" s="144" t="s">
        <v>12492</v>
      </c>
      <c r="B2959" s="144" t="s">
        <v>12493</v>
      </c>
    </row>
    <row r="2960" spans="1:2" x14ac:dyDescent="0.25">
      <c r="A2960" s="144" t="s">
        <v>12494</v>
      </c>
      <c r="B2960" s="144" t="s">
        <v>12495</v>
      </c>
    </row>
    <row r="2961" spans="1:2" x14ac:dyDescent="0.25">
      <c r="A2961" s="144" t="s">
        <v>12496</v>
      </c>
      <c r="B2961" s="144" t="s">
        <v>12497</v>
      </c>
    </row>
    <row r="2962" spans="1:2" x14ac:dyDescent="0.25">
      <c r="A2962" s="144" t="s">
        <v>12498</v>
      </c>
      <c r="B2962" s="144" t="s">
        <v>12499</v>
      </c>
    </row>
    <row r="2963" spans="1:2" x14ac:dyDescent="0.25">
      <c r="A2963" s="144" t="s">
        <v>12500</v>
      </c>
      <c r="B2963" s="144" t="s">
        <v>12501</v>
      </c>
    </row>
    <row r="2964" spans="1:2" x14ac:dyDescent="0.25">
      <c r="A2964" s="144" t="s">
        <v>12502</v>
      </c>
      <c r="B2964" s="144" t="s">
        <v>12503</v>
      </c>
    </row>
    <row r="2965" spans="1:2" x14ac:dyDescent="0.25">
      <c r="A2965" s="144" t="s">
        <v>12504</v>
      </c>
      <c r="B2965" s="144" t="s">
        <v>12505</v>
      </c>
    </row>
    <row r="2966" spans="1:2" x14ac:dyDescent="0.25">
      <c r="A2966" s="144" t="s">
        <v>12506</v>
      </c>
      <c r="B2966" s="144" t="s">
        <v>12507</v>
      </c>
    </row>
    <row r="2967" spans="1:2" x14ac:dyDescent="0.25">
      <c r="A2967" s="144" t="s">
        <v>12508</v>
      </c>
      <c r="B2967" s="144" t="s">
        <v>12509</v>
      </c>
    </row>
    <row r="2968" spans="1:2" x14ac:dyDescent="0.25">
      <c r="A2968" s="144" t="s">
        <v>12510</v>
      </c>
      <c r="B2968" s="144" t="s">
        <v>12511</v>
      </c>
    </row>
    <row r="2969" spans="1:2" x14ac:dyDescent="0.25">
      <c r="A2969" s="144" t="s">
        <v>12512</v>
      </c>
      <c r="B2969" s="144" t="s">
        <v>12513</v>
      </c>
    </row>
    <row r="2970" spans="1:2" x14ac:dyDescent="0.25">
      <c r="A2970" s="144" t="s">
        <v>12514</v>
      </c>
      <c r="B2970" s="144" t="s">
        <v>12515</v>
      </c>
    </row>
    <row r="2971" spans="1:2" x14ac:dyDescent="0.25">
      <c r="A2971" s="144" t="s">
        <v>12516</v>
      </c>
      <c r="B2971" s="144" t="s">
        <v>12517</v>
      </c>
    </row>
    <row r="2972" spans="1:2" x14ac:dyDescent="0.25">
      <c r="A2972" s="144" t="s">
        <v>12518</v>
      </c>
      <c r="B2972" s="144" t="s">
        <v>12519</v>
      </c>
    </row>
    <row r="2973" spans="1:2" x14ac:dyDescent="0.25">
      <c r="A2973" s="144" t="s">
        <v>12520</v>
      </c>
      <c r="B2973" s="144" t="s">
        <v>12521</v>
      </c>
    </row>
    <row r="2974" spans="1:2" x14ac:dyDescent="0.25">
      <c r="A2974" s="144" t="s">
        <v>12522</v>
      </c>
      <c r="B2974" s="144" t="s">
        <v>12523</v>
      </c>
    </row>
    <row r="2975" spans="1:2" x14ac:dyDescent="0.25">
      <c r="A2975" s="144" t="s">
        <v>12524</v>
      </c>
      <c r="B2975" s="144" t="s">
        <v>12525</v>
      </c>
    </row>
    <row r="2976" spans="1:2" x14ac:dyDescent="0.25">
      <c r="A2976" s="144" t="s">
        <v>12526</v>
      </c>
      <c r="B2976" s="144" t="s">
        <v>12527</v>
      </c>
    </row>
    <row r="2977" spans="1:2" x14ac:dyDescent="0.25">
      <c r="A2977" s="144" t="s">
        <v>12528</v>
      </c>
      <c r="B2977" s="144" t="s">
        <v>12529</v>
      </c>
    </row>
    <row r="2978" spans="1:2" x14ac:dyDescent="0.25">
      <c r="A2978" s="144" t="s">
        <v>12530</v>
      </c>
      <c r="B2978" s="144" t="s">
        <v>12531</v>
      </c>
    </row>
    <row r="2979" spans="1:2" x14ac:dyDescent="0.25">
      <c r="A2979" s="144" t="s">
        <v>12532</v>
      </c>
      <c r="B2979" s="144" t="s">
        <v>12533</v>
      </c>
    </row>
    <row r="2980" spans="1:2" x14ac:dyDescent="0.25">
      <c r="A2980" s="144" t="s">
        <v>12534</v>
      </c>
      <c r="B2980" s="144" t="s">
        <v>12535</v>
      </c>
    </row>
    <row r="2981" spans="1:2" x14ac:dyDescent="0.25">
      <c r="A2981" s="144" t="s">
        <v>12536</v>
      </c>
      <c r="B2981" s="144" t="s">
        <v>12537</v>
      </c>
    </row>
    <row r="2982" spans="1:2" x14ac:dyDescent="0.25">
      <c r="A2982" s="144" t="s">
        <v>12538</v>
      </c>
      <c r="B2982" s="144" t="s">
        <v>12539</v>
      </c>
    </row>
    <row r="2983" spans="1:2" x14ac:dyDescent="0.25">
      <c r="A2983" s="144" t="s">
        <v>12540</v>
      </c>
      <c r="B2983" s="144" t="s">
        <v>12541</v>
      </c>
    </row>
    <row r="2984" spans="1:2" x14ac:dyDescent="0.25">
      <c r="A2984" s="144" t="s">
        <v>12542</v>
      </c>
      <c r="B2984" s="144" t="s">
        <v>12543</v>
      </c>
    </row>
    <row r="2985" spans="1:2" x14ac:dyDescent="0.25">
      <c r="A2985" s="144" t="s">
        <v>12544</v>
      </c>
      <c r="B2985" s="144" t="s">
        <v>12545</v>
      </c>
    </row>
    <row r="2986" spans="1:2" x14ac:dyDescent="0.25">
      <c r="A2986" s="144" t="s">
        <v>12546</v>
      </c>
      <c r="B2986" s="144" t="s">
        <v>12547</v>
      </c>
    </row>
    <row r="2987" spans="1:2" x14ac:dyDescent="0.25">
      <c r="A2987" s="144" t="s">
        <v>12548</v>
      </c>
      <c r="B2987" s="144" t="s">
        <v>12549</v>
      </c>
    </row>
    <row r="2988" spans="1:2" x14ac:dyDescent="0.25">
      <c r="A2988" s="144" t="s">
        <v>12550</v>
      </c>
      <c r="B2988" s="144" t="s">
        <v>12551</v>
      </c>
    </row>
    <row r="2989" spans="1:2" x14ac:dyDescent="0.25">
      <c r="A2989" s="144" t="s">
        <v>12552</v>
      </c>
      <c r="B2989" s="144" t="s">
        <v>12553</v>
      </c>
    </row>
    <row r="2990" spans="1:2" x14ac:dyDescent="0.25">
      <c r="A2990" s="144" t="s">
        <v>12554</v>
      </c>
      <c r="B2990" s="144" t="s">
        <v>12555</v>
      </c>
    </row>
    <row r="2991" spans="1:2" x14ac:dyDescent="0.25">
      <c r="A2991" s="144" t="s">
        <v>12556</v>
      </c>
      <c r="B2991" s="144" t="s">
        <v>12557</v>
      </c>
    </row>
    <row r="2992" spans="1:2" x14ac:dyDescent="0.25">
      <c r="A2992" s="144" t="s">
        <v>12558</v>
      </c>
      <c r="B2992" s="144" t="s">
        <v>12559</v>
      </c>
    </row>
    <row r="2993" spans="1:2" x14ac:dyDescent="0.25">
      <c r="A2993" s="144" t="s">
        <v>12560</v>
      </c>
      <c r="B2993" s="144" t="s">
        <v>12561</v>
      </c>
    </row>
    <row r="2994" spans="1:2" x14ac:dyDescent="0.25">
      <c r="A2994" s="144" t="s">
        <v>12562</v>
      </c>
      <c r="B2994" s="144" t="s">
        <v>12563</v>
      </c>
    </row>
    <row r="2995" spans="1:2" x14ac:dyDescent="0.25">
      <c r="A2995" s="144" t="s">
        <v>12564</v>
      </c>
      <c r="B2995" s="144" t="s">
        <v>12565</v>
      </c>
    </row>
    <row r="2996" spans="1:2" x14ac:dyDescent="0.25">
      <c r="A2996" s="144" t="s">
        <v>12566</v>
      </c>
      <c r="B2996" s="144" t="s">
        <v>12567</v>
      </c>
    </row>
    <row r="2997" spans="1:2" x14ac:dyDescent="0.25">
      <c r="A2997" s="144" t="s">
        <v>12568</v>
      </c>
      <c r="B2997" s="144" t="s">
        <v>12569</v>
      </c>
    </row>
    <row r="2998" spans="1:2" x14ac:dyDescent="0.25">
      <c r="A2998" s="144" t="s">
        <v>12570</v>
      </c>
      <c r="B2998" s="144" t="s">
        <v>12571</v>
      </c>
    </row>
    <row r="2999" spans="1:2" x14ac:dyDescent="0.25">
      <c r="A2999" s="144" t="s">
        <v>12572</v>
      </c>
      <c r="B2999" s="144" t="s">
        <v>12573</v>
      </c>
    </row>
    <row r="3000" spans="1:2" x14ac:dyDescent="0.25">
      <c r="A3000" s="144" t="s">
        <v>12574</v>
      </c>
      <c r="B3000" s="144" t="s">
        <v>12575</v>
      </c>
    </row>
    <row r="3001" spans="1:2" x14ac:dyDescent="0.25">
      <c r="A3001" s="144" t="s">
        <v>12576</v>
      </c>
      <c r="B3001" s="144" t="s">
        <v>12577</v>
      </c>
    </row>
    <row r="3002" spans="1:2" x14ac:dyDescent="0.25">
      <c r="A3002" s="144" t="s">
        <v>12578</v>
      </c>
      <c r="B3002" s="144" t="s">
        <v>12579</v>
      </c>
    </row>
    <row r="3003" spans="1:2" x14ac:dyDescent="0.25">
      <c r="A3003" s="144" t="s">
        <v>12580</v>
      </c>
      <c r="B3003" s="144" t="s">
        <v>12581</v>
      </c>
    </row>
    <row r="3004" spans="1:2" x14ac:dyDescent="0.25">
      <c r="A3004" s="144" t="s">
        <v>12582</v>
      </c>
      <c r="B3004" s="144" t="s">
        <v>12583</v>
      </c>
    </row>
    <row r="3005" spans="1:2" x14ac:dyDescent="0.25">
      <c r="A3005" s="144" t="s">
        <v>12584</v>
      </c>
      <c r="B3005" s="144" t="s">
        <v>12585</v>
      </c>
    </row>
    <row r="3006" spans="1:2" x14ac:dyDescent="0.25">
      <c r="A3006" s="144" t="s">
        <v>12586</v>
      </c>
      <c r="B3006" s="144" t="s">
        <v>12587</v>
      </c>
    </row>
    <row r="3007" spans="1:2" x14ac:dyDescent="0.25">
      <c r="A3007" s="144" t="s">
        <v>12588</v>
      </c>
      <c r="B3007" s="144" t="s">
        <v>12589</v>
      </c>
    </row>
    <row r="3008" spans="1:2" x14ac:dyDescent="0.25">
      <c r="A3008" s="144" t="s">
        <v>12590</v>
      </c>
      <c r="B3008" s="144" t="s">
        <v>12591</v>
      </c>
    </row>
    <row r="3009" spans="1:2" x14ac:dyDescent="0.25">
      <c r="A3009" s="144" t="s">
        <v>12592</v>
      </c>
      <c r="B3009" s="144" t="s">
        <v>12593</v>
      </c>
    </row>
    <row r="3010" spans="1:2" x14ac:dyDescent="0.25">
      <c r="A3010" s="144" t="s">
        <v>12594</v>
      </c>
      <c r="B3010" s="144" t="s">
        <v>12595</v>
      </c>
    </row>
    <row r="3011" spans="1:2" x14ac:dyDescent="0.25">
      <c r="A3011" s="144" t="s">
        <v>12596</v>
      </c>
      <c r="B3011" s="144" t="s">
        <v>12597</v>
      </c>
    </row>
    <row r="3012" spans="1:2" x14ac:dyDescent="0.25">
      <c r="A3012" s="144" t="s">
        <v>12598</v>
      </c>
      <c r="B3012" s="144" t="s">
        <v>12599</v>
      </c>
    </row>
    <row r="3013" spans="1:2" x14ac:dyDescent="0.25">
      <c r="A3013" s="144" t="s">
        <v>12600</v>
      </c>
      <c r="B3013" s="144" t="s">
        <v>12601</v>
      </c>
    </row>
    <row r="3014" spans="1:2" x14ac:dyDescent="0.25">
      <c r="A3014" s="144" t="s">
        <v>12602</v>
      </c>
      <c r="B3014" s="144" t="s">
        <v>12603</v>
      </c>
    </row>
    <row r="3015" spans="1:2" x14ac:dyDescent="0.25">
      <c r="A3015" s="144" t="s">
        <v>12604</v>
      </c>
      <c r="B3015" s="144" t="s">
        <v>12605</v>
      </c>
    </row>
    <row r="3016" spans="1:2" x14ac:dyDescent="0.25">
      <c r="A3016" s="144" t="s">
        <v>12606</v>
      </c>
      <c r="B3016" s="144" t="s">
        <v>12607</v>
      </c>
    </row>
    <row r="3017" spans="1:2" x14ac:dyDescent="0.25">
      <c r="A3017" s="144" t="s">
        <v>12608</v>
      </c>
      <c r="B3017" s="144" t="s">
        <v>12609</v>
      </c>
    </row>
    <row r="3018" spans="1:2" x14ac:dyDescent="0.25">
      <c r="A3018" s="144" t="s">
        <v>12610</v>
      </c>
      <c r="B3018" s="144" t="s">
        <v>12611</v>
      </c>
    </row>
    <row r="3019" spans="1:2" x14ac:dyDescent="0.25">
      <c r="A3019" s="144" t="s">
        <v>12612</v>
      </c>
      <c r="B3019" s="144" t="s">
        <v>12613</v>
      </c>
    </row>
    <row r="3020" spans="1:2" x14ac:dyDescent="0.25">
      <c r="A3020" s="144" t="s">
        <v>12614</v>
      </c>
      <c r="B3020" s="144" t="s">
        <v>12615</v>
      </c>
    </row>
    <row r="3021" spans="1:2" x14ac:dyDescent="0.25">
      <c r="A3021" s="144" t="s">
        <v>12616</v>
      </c>
      <c r="B3021" s="144" t="s">
        <v>12617</v>
      </c>
    </row>
    <row r="3022" spans="1:2" x14ac:dyDescent="0.25">
      <c r="A3022" s="144" t="s">
        <v>12618</v>
      </c>
      <c r="B3022" s="144" t="s">
        <v>12619</v>
      </c>
    </row>
    <row r="3023" spans="1:2" x14ac:dyDescent="0.25">
      <c r="A3023" s="144" t="s">
        <v>12620</v>
      </c>
      <c r="B3023" s="144" t="s">
        <v>12621</v>
      </c>
    </row>
    <row r="3024" spans="1:2" x14ac:dyDescent="0.25">
      <c r="A3024" s="144" t="s">
        <v>12622</v>
      </c>
      <c r="B3024" s="144" t="s">
        <v>12623</v>
      </c>
    </row>
    <row r="3025" spans="1:2" x14ac:dyDescent="0.25">
      <c r="A3025" s="144" t="s">
        <v>12624</v>
      </c>
      <c r="B3025" s="144" t="s">
        <v>12625</v>
      </c>
    </row>
    <row r="3026" spans="1:2" x14ac:dyDescent="0.25">
      <c r="A3026" s="144" t="s">
        <v>12626</v>
      </c>
      <c r="B3026" s="144" t="s">
        <v>12627</v>
      </c>
    </row>
    <row r="3027" spans="1:2" x14ac:dyDescent="0.25">
      <c r="A3027" s="144" t="s">
        <v>12628</v>
      </c>
      <c r="B3027" s="144" t="s">
        <v>12629</v>
      </c>
    </row>
    <row r="3028" spans="1:2" x14ac:dyDescent="0.25">
      <c r="A3028" s="144" t="s">
        <v>12630</v>
      </c>
      <c r="B3028" s="144" t="s">
        <v>12631</v>
      </c>
    </row>
    <row r="3029" spans="1:2" x14ac:dyDescent="0.25">
      <c r="A3029" s="144" t="s">
        <v>12632</v>
      </c>
      <c r="B3029" s="144" t="s">
        <v>12633</v>
      </c>
    </row>
    <row r="3030" spans="1:2" x14ac:dyDescent="0.25">
      <c r="A3030" s="144" t="s">
        <v>12634</v>
      </c>
      <c r="B3030" s="144" t="s">
        <v>12635</v>
      </c>
    </row>
    <row r="3031" spans="1:2" x14ac:dyDescent="0.25">
      <c r="A3031" s="144" t="s">
        <v>12636</v>
      </c>
      <c r="B3031" s="144" t="s">
        <v>12637</v>
      </c>
    </row>
    <row r="3032" spans="1:2" x14ac:dyDescent="0.25">
      <c r="A3032" s="144" t="s">
        <v>12638</v>
      </c>
      <c r="B3032" s="144" t="s">
        <v>12639</v>
      </c>
    </row>
    <row r="3033" spans="1:2" x14ac:dyDescent="0.25">
      <c r="A3033" s="144" t="s">
        <v>12640</v>
      </c>
      <c r="B3033" s="144" t="s">
        <v>12641</v>
      </c>
    </row>
    <row r="3034" spans="1:2" x14ac:dyDescent="0.25">
      <c r="A3034" s="144" t="s">
        <v>12642</v>
      </c>
      <c r="B3034" s="144" t="s">
        <v>12643</v>
      </c>
    </row>
    <row r="3035" spans="1:2" x14ac:dyDescent="0.25">
      <c r="A3035" s="144" t="s">
        <v>12644</v>
      </c>
      <c r="B3035" s="144" t="s">
        <v>12645</v>
      </c>
    </row>
    <row r="3036" spans="1:2" x14ac:dyDescent="0.25">
      <c r="A3036" s="144" t="s">
        <v>12646</v>
      </c>
      <c r="B3036" s="144" t="s">
        <v>12647</v>
      </c>
    </row>
    <row r="3037" spans="1:2" x14ac:dyDescent="0.25">
      <c r="A3037" s="144" t="s">
        <v>12648</v>
      </c>
      <c r="B3037" s="144" t="s">
        <v>12649</v>
      </c>
    </row>
    <row r="3038" spans="1:2" x14ac:dyDescent="0.25">
      <c r="A3038" s="144" t="s">
        <v>12650</v>
      </c>
      <c r="B3038" s="144" t="s">
        <v>12651</v>
      </c>
    </row>
    <row r="3039" spans="1:2" x14ac:dyDescent="0.25">
      <c r="A3039" s="144" t="s">
        <v>12652</v>
      </c>
      <c r="B3039" s="144" t="s">
        <v>12653</v>
      </c>
    </row>
    <row r="3040" spans="1:2" x14ac:dyDescent="0.25">
      <c r="A3040" s="144" t="s">
        <v>12654</v>
      </c>
      <c r="B3040" s="144" t="s">
        <v>12655</v>
      </c>
    </row>
    <row r="3041" spans="1:2" x14ac:dyDescent="0.25">
      <c r="A3041" s="144" t="s">
        <v>12656</v>
      </c>
      <c r="B3041" s="144" t="s">
        <v>12657</v>
      </c>
    </row>
    <row r="3042" spans="1:2" x14ac:dyDescent="0.25">
      <c r="A3042" s="144" t="s">
        <v>12658</v>
      </c>
      <c r="B3042" s="144" t="s">
        <v>12659</v>
      </c>
    </row>
    <row r="3043" spans="1:2" x14ac:dyDescent="0.25">
      <c r="A3043" s="144" t="s">
        <v>12660</v>
      </c>
      <c r="B3043" s="144" t="s">
        <v>12661</v>
      </c>
    </row>
    <row r="3044" spans="1:2" x14ac:dyDescent="0.25">
      <c r="A3044" s="144" t="s">
        <v>12662</v>
      </c>
      <c r="B3044" s="144" t="s">
        <v>12663</v>
      </c>
    </row>
    <row r="3045" spans="1:2" x14ac:dyDescent="0.25">
      <c r="A3045" s="144" t="s">
        <v>12664</v>
      </c>
      <c r="B3045" s="144" t="s">
        <v>12665</v>
      </c>
    </row>
    <row r="3046" spans="1:2" x14ac:dyDescent="0.25">
      <c r="A3046" s="144" t="s">
        <v>12666</v>
      </c>
      <c r="B3046" s="144" t="s">
        <v>12667</v>
      </c>
    </row>
    <row r="3047" spans="1:2" x14ac:dyDescent="0.25">
      <c r="A3047" s="144" t="s">
        <v>12668</v>
      </c>
      <c r="B3047" s="144" t="s">
        <v>12669</v>
      </c>
    </row>
    <row r="3048" spans="1:2" x14ac:dyDescent="0.25">
      <c r="A3048" s="144" t="s">
        <v>12670</v>
      </c>
      <c r="B3048" s="144" t="s">
        <v>12671</v>
      </c>
    </row>
    <row r="3049" spans="1:2" x14ac:dyDescent="0.25">
      <c r="A3049" s="144" t="s">
        <v>12672</v>
      </c>
      <c r="B3049" s="144" t="s">
        <v>12673</v>
      </c>
    </row>
    <row r="3050" spans="1:2" x14ac:dyDescent="0.25">
      <c r="A3050" s="144" t="s">
        <v>12674</v>
      </c>
      <c r="B3050" s="144" t="s">
        <v>12675</v>
      </c>
    </row>
    <row r="3051" spans="1:2" x14ac:dyDescent="0.25">
      <c r="A3051" s="144" t="s">
        <v>12676</v>
      </c>
      <c r="B3051" s="144" t="s">
        <v>12677</v>
      </c>
    </row>
    <row r="3052" spans="1:2" x14ac:dyDescent="0.25">
      <c r="A3052" s="144" t="s">
        <v>12678</v>
      </c>
      <c r="B3052" s="144" t="s">
        <v>12679</v>
      </c>
    </row>
    <row r="3053" spans="1:2" x14ac:dyDescent="0.25">
      <c r="A3053" s="144" t="s">
        <v>12680</v>
      </c>
      <c r="B3053" s="144" t="s">
        <v>12681</v>
      </c>
    </row>
    <row r="3054" spans="1:2" x14ac:dyDescent="0.25">
      <c r="A3054" s="144" t="s">
        <v>12682</v>
      </c>
      <c r="B3054" s="144" t="s">
        <v>12683</v>
      </c>
    </row>
    <row r="3055" spans="1:2" x14ac:dyDescent="0.25">
      <c r="A3055" s="144" t="s">
        <v>12684</v>
      </c>
      <c r="B3055" s="144" t="s">
        <v>12685</v>
      </c>
    </row>
    <row r="3056" spans="1:2" x14ac:dyDescent="0.25">
      <c r="A3056" s="144" t="s">
        <v>12686</v>
      </c>
      <c r="B3056" s="144" t="s">
        <v>12687</v>
      </c>
    </row>
    <row r="3057" spans="1:2" x14ac:dyDescent="0.25">
      <c r="A3057" s="144" t="s">
        <v>12688</v>
      </c>
      <c r="B3057" s="144" t="s">
        <v>12689</v>
      </c>
    </row>
    <row r="3058" spans="1:2" x14ac:dyDescent="0.25">
      <c r="A3058" s="144" t="s">
        <v>12690</v>
      </c>
      <c r="B3058" s="144" t="s">
        <v>12691</v>
      </c>
    </row>
    <row r="3059" spans="1:2" x14ac:dyDescent="0.25">
      <c r="A3059" s="144" t="s">
        <v>12692</v>
      </c>
      <c r="B3059" s="144" t="s">
        <v>12693</v>
      </c>
    </row>
    <row r="3060" spans="1:2" x14ac:dyDescent="0.25">
      <c r="A3060" s="144" t="s">
        <v>12694</v>
      </c>
      <c r="B3060" s="144" t="s">
        <v>12695</v>
      </c>
    </row>
    <row r="3061" spans="1:2" x14ac:dyDescent="0.25">
      <c r="A3061" s="144" t="s">
        <v>12696</v>
      </c>
      <c r="B3061" s="144" t="s">
        <v>12697</v>
      </c>
    </row>
    <row r="3062" spans="1:2" x14ac:dyDescent="0.25">
      <c r="A3062" s="144" t="s">
        <v>12698</v>
      </c>
      <c r="B3062" s="144" t="s">
        <v>12699</v>
      </c>
    </row>
    <row r="3063" spans="1:2" x14ac:dyDescent="0.25">
      <c r="A3063" s="144" t="s">
        <v>12700</v>
      </c>
      <c r="B3063" s="144" t="s">
        <v>12701</v>
      </c>
    </row>
    <row r="3064" spans="1:2" x14ac:dyDescent="0.25">
      <c r="A3064" s="144" t="s">
        <v>12702</v>
      </c>
      <c r="B3064" s="144" t="s">
        <v>12703</v>
      </c>
    </row>
    <row r="3065" spans="1:2" x14ac:dyDescent="0.25">
      <c r="A3065" s="144" t="s">
        <v>12704</v>
      </c>
      <c r="B3065" s="144" t="s">
        <v>12705</v>
      </c>
    </row>
    <row r="3066" spans="1:2" x14ac:dyDescent="0.25">
      <c r="A3066" s="144" t="s">
        <v>12706</v>
      </c>
      <c r="B3066" s="144" t="s">
        <v>12707</v>
      </c>
    </row>
    <row r="3067" spans="1:2" x14ac:dyDescent="0.25">
      <c r="A3067" s="144" t="s">
        <v>12708</v>
      </c>
      <c r="B3067" s="144" t="s">
        <v>12709</v>
      </c>
    </row>
    <row r="3068" spans="1:2" x14ac:dyDescent="0.25">
      <c r="A3068" s="144" t="s">
        <v>12710</v>
      </c>
      <c r="B3068" s="144" t="s">
        <v>12711</v>
      </c>
    </row>
    <row r="3069" spans="1:2" x14ac:dyDescent="0.25">
      <c r="A3069" s="144" t="s">
        <v>12712</v>
      </c>
      <c r="B3069" s="144" t="s">
        <v>12713</v>
      </c>
    </row>
    <row r="3070" spans="1:2" x14ac:dyDescent="0.25">
      <c r="A3070" s="144" t="s">
        <v>12714</v>
      </c>
      <c r="B3070" s="144" t="s">
        <v>12715</v>
      </c>
    </row>
    <row r="3071" spans="1:2" x14ac:dyDescent="0.25">
      <c r="A3071" s="144" t="s">
        <v>12716</v>
      </c>
      <c r="B3071" s="144" t="s">
        <v>12717</v>
      </c>
    </row>
    <row r="3072" spans="1:2" x14ac:dyDescent="0.25">
      <c r="A3072" s="144" t="s">
        <v>12718</v>
      </c>
      <c r="B3072" s="144" t="s">
        <v>12719</v>
      </c>
    </row>
    <row r="3073" spans="1:2" x14ac:dyDescent="0.25">
      <c r="A3073" s="144" t="s">
        <v>12720</v>
      </c>
      <c r="B3073" s="144" t="s">
        <v>12721</v>
      </c>
    </row>
    <row r="3074" spans="1:2" x14ac:dyDescent="0.25">
      <c r="A3074" s="144" t="s">
        <v>12722</v>
      </c>
      <c r="B3074" s="144" t="s">
        <v>12723</v>
      </c>
    </row>
    <row r="3075" spans="1:2" x14ac:dyDescent="0.25">
      <c r="A3075" s="144" t="s">
        <v>12724</v>
      </c>
      <c r="B3075" s="144" t="s">
        <v>12725</v>
      </c>
    </row>
    <row r="3076" spans="1:2" x14ac:dyDescent="0.25">
      <c r="A3076" s="144" t="s">
        <v>12726</v>
      </c>
      <c r="B3076" s="144" t="s">
        <v>12727</v>
      </c>
    </row>
    <row r="3077" spans="1:2" x14ac:dyDescent="0.25">
      <c r="A3077" s="144" t="s">
        <v>12728</v>
      </c>
      <c r="B3077" s="144" t="s">
        <v>12729</v>
      </c>
    </row>
    <row r="3078" spans="1:2" x14ac:dyDescent="0.25">
      <c r="A3078" s="144" t="s">
        <v>12730</v>
      </c>
      <c r="B3078" s="144" t="s">
        <v>12731</v>
      </c>
    </row>
    <row r="3079" spans="1:2" x14ac:dyDescent="0.25">
      <c r="A3079" s="144" t="s">
        <v>12732</v>
      </c>
      <c r="B3079" s="144" t="s">
        <v>12733</v>
      </c>
    </row>
    <row r="3080" spans="1:2" x14ac:dyDescent="0.25">
      <c r="A3080" s="144" t="s">
        <v>12734</v>
      </c>
      <c r="B3080" s="144" t="s">
        <v>12735</v>
      </c>
    </row>
    <row r="3081" spans="1:2" x14ac:dyDescent="0.25">
      <c r="A3081" s="144" t="s">
        <v>12736</v>
      </c>
      <c r="B3081" s="144" t="s">
        <v>12737</v>
      </c>
    </row>
    <row r="3082" spans="1:2" x14ac:dyDescent="0.25">
      <c r="A3082" s="144" t="s">
        <v>12738</v>
      </c>
      <c r="B3082" s="144" t="s">
        <v>12739</v>
      </c>
    </row>
    <row r="3083" spans="1:2" x14ac:dyDescent="0.25">
      <c r="A3083" s="144" t="s">
        <v>12740</v>
      </c>
      <c r="B3083" s="144" t="s">
        <v>12741</v>
      </c>
    </row>
    <row r="3084" spans="1:2" x14ac:dyDescent="0.25">
      <c r="A3084" s="144" t="s">
        <v>12742</v>
      </c>
      <c r="B3084" s="144" t="s">
        <v>12743</v>
      </c>
    </row>
    <row r="3085" spans="1:2" x14ac:dyDescent="0.25">
      <c r="A3085" s="144" t="s">
        <v>12744</v>
      </c>
      <c r="B3085" s="144" t="s">
        <v>12745</v>
      </c>
    </row>
    <row r="3086" spans="1:2" x14ac:dyDescent="0.25">
      <c r="A3086" s="144" t="s">
        <v>12746</v>
      </c>
      <c r="B3086" s="144" t="s">
        <v>12747</v>
      </c>
    </row>
    <row r="3087" spans="1:2" x14ac:dyDescent="0.25">
      <c r="A3087" s="144" t="s">
        <v>12748</v>
      </c>
      <c r="B3087" s="144" t="s">
        <v>12749</v>
      </c>
    </row>
    <row r="3088" spans="1:2" x14ac:dyDescent="0.25">
      <c r="A3088" s="144" t="s">
        <v>12750</v>
      </c>
      <c r="B3088" s="144" t="s">
        <v>12751</v>
      </c>
    </row>
    <row r="3089" spans="1:2" x14ac:dyDescent="0.25">
      <c r="A3089" s="144" t="s">
        <v>12752</v>
      </c>
      <c r="B3089" s="144" t="s">
        <v>12753</v>
      </c>
    </row>
    <row r="3090" spans="1:2" x14ac:dyDescent="0.25">
      <c r="A3090" s="144" t="s">
        <v>12754</v>
      </c>
      <c r="B3090" s="144" t="s">
        <v>12755</v>
      </c>
    </row>
    <row r="3091" spans="1:2" x14ac:dyDescent="0.25">
      <c r="A3091" s="144" t="s">
        <v>12756</v>
      </c>
      <c r="B3091" s="144" t="s">
        <v>12757</v>
      </c>
    </row>
    <row r="3092" spans="1:2" x14ac:dyDescent="0.25">
      <c r="A3092" s="144" t="s">
        <v>12758</v>
      </c>
      <c r="B3092" s="144" t="s">
        <v>12759</v>
      </c>
    </row>
    <row r="3093" spans="1:2" x14ac:dyDescent="0.25">
      <c r="A3093" s="144" t="s">
        <v>12760</v>
      </c>
      <c r="B3093" s="144" t="s">
        <v>12761</v>
      </c>
    </row>
    <row r="3094" spans="1:2" x14ac:dyDescent="0.25">
      <c r="A3094" s="144" t="s">
        <v>12762</v>
      </c>
      <c r="B3094" s="144" t="s">
        <v>12763</v>
      </c>
    </row>
    <row r="3095" spans="1:2" x14ac:dyDescent="0.25">
      <c r="A3095" s="144" t="s">
        <v>12764</v>
      </c>
      <c r="B3095" s="144" t="s">
        <v>12765</v>
      </c>
    </row>
    <row r="3096" spans="1:2" x14ac:dyDescent="0.25">
      <c r="A3096" s="144" t="s">
        <v>12766</v>
      </c>
      <c r="B3096" s="144" t="s">
        <v>12767</v>
      </c>
    </row>
    <row r="3097" spans="1:2" x14ac:dyDescent="0.25">
      <c r="A3097" s="144" t="s">
        <v>12768</v>
      </c>
      <c r="B3097" s="144" t="s">
        <v>12769</v>
      </c>
    </row>
    <row r="3098" spans="1:2" x14ac:dyDescent="0.25">
      <c r="A3098" s="144" t="s">
        <v>12770</v>
      </c>
      <c r="B3098" s="144" t="s">
        <v>12771</v>
      </c>
    </row>
    <row r="3099" spans="1:2" x14ac:dyDescent="0.25">
      <c r="A3099" s="144" t="s">
        <v>12772</v>
      </c>
      <c r="B3099" s="144" t="s">
        <v>12773</v>
      </c>
    </row>
    <row r="3100" spans="1:2" x14ac:dyDescent="0.25">
      <c r="A3100" s="144" t="s">
        <v>12774</v>
      </c>
      <c r="B3100" s="144" t="s">
        <v>12775</v>
      </c>
    </row>
    <row r="3101" spans="1:2" x14ac:dyDescent="0.25">
      <c r="A3101" s="144" t="s">
        <v>12776</v>
      </c>
      <c r="B3101" s="144" t="s">
        <v>12777</v>
      </c>
    </row>
    <row r="3102" spans="1:2" x14ac:dyDescent="0.25">
      <c r="A3102" s="144" t="s">
        <v>12778</v>
      </c>
      <c r="B3102" s="144" t="s">
        <v>12779</v>
      </c>
    </row>
    <row r="3103" spans="1:2" x14ac:dyDescent="0.25">
      <c r="A3103" s="144" t="s">
        <v>12780</v>
      </c>
      <c r="B3103" s="144" t="s">
        <v>12781</v>
      </c>
    </row>
    <row r="3104" spans="1:2" x14ac:dyDescent="0.25">
      <c r="A3104" s="144" t="s">
        <v>12782</v>
      </c>
      <c r="B3104" s="144" t="s">
        <v>12783</v>
      </c>
    </row>
    <row r="3105" spans="1:2" x14ac:dyDescent="0.25">
      <c r="A3105" s="144" t="s">
        <v>12784</v>
      </c>
      <c r="B3105" s="144" t="s">
        <v>12785</v>
      </c>
    </row>
    <row r="3106" spans="1:2" x14ac:dyDescent="0.25">
      <c r="A3106" s="144" t="s">
        <v>12786</v>
      </c>
      <c r="B3106" s="144" t="s">
        <v>12786</v>
      </c>
    </row>
    <row r="3107" spans="1:2" x14ac:dyDescent="0.25">
      <c r="A3107" s="144" t="s">
        <v>12787</v>
      </c>
      <c r="B3107" s="144" t="s">
        <v>12788</v>
      </c>
    </row>
    <row r="3108" spans="1:2" x14ac:dyDescent="0.25">
      <c r="A3108" s="144" t="s">
        <v>12789</v>
      </c>
      <c r="B3108" s="144" t="s">
        <v>12790</v>
      </c>
    </row>
    <row r="3109" spans="1:2" x14ac:dyDescent="0.25">
      <c r="A3109" s="144" t="s">
        <v>12791</v>
      </c>
      <c r="B3109" s="144" t="s">
        <v>12792</v>
      </c>
    </row>
    <row r="3110" spans="1:2" x14ac:dyDescent="0.25">
      <c r="A3110" s="144" t="s">
        <v>12793</v>
      </c>
      <c r="B3110" s="144" t="s">
        <v>12794</v>
      </c>
    </row>
    <row r="3111" spans="1:2" x14ac:dyDescent="0.25">
      <c r="A3111" s="144" t="s">
        <v>12795</v>
      </c>
      <c r="B3111" s="144" t="s">
        <v>12796</v>
      </c>
    </row>
    <row r="3112" spans="1:2" x14ac:dyDescent="0.25">
      <c r="A3112" s="144" t="s">
        <v>12797</v>
      </c>
      <c r="B3112" s="144" t="s">
        <v>12798</v>
      </c>
    </row>
    <row r="3113" spans="1:2" x14ac:dyDescent="0.25">
      <c r="A3113" s="144" t="s">
        <v>12799</v>
      </c>
      <c r="B3113" s="144" t="s">
        <v>12800</v>
      </c>
    </row>
    <row r="3114" spans="1:2" x14ac:dyDescent="0.25">
      <c r="A3114" s="144" t="s">
        <v>12801</v>
      </c>
      <c r="B3114" s="144" t="s">
        <v>12802</v>
      </c>
    </row>
    <row r="3115" spans="1:2" x14ac:dyDescent="0.25">
      <c r="A3115" s="144" t="s">
        <v>12803</v>
      </c>
      <c r="B3115" s="144" t="s">
        <v>12804</v>
      </c>
    </row>
    <row r="3116" spans="1:2" x14ac:dyDescent="0.25">
      <c r="A3116" s="144" t="s">
        <v>12805</v>
      </c>
      <c r="B3116" s="144" t="s">
        <v>12806</v>
      </c>
    </row>
    <row r="3117" spans="1:2" x14ac:dyDescent="0.25">
      <c r="A3117" s="144" t="s">
        <v>12807</v>
      </c>
      <c r="B3117" s="144" t="s">
        <v>12808</v>
      </c>
    </row>
    <row r="3118" spans="1:2" x14ac:dyDescent="0.25">
      <c r="A3118" s="144" t="s">
        <v>12809</v>
      </c>
      <c r="B3118" s="144" t="s">
        <v>12810</v>
      </c>
    </row>
    <row r="3119" spans="1:2" x14ac:dyDescent="0.25">
      <c r="A3119" s="144" t="s">
        <v>12811</v>
      </c>
      <c r="B3119" s="144" t="s">
        <v>12812</v>
      </c>
    </row>
    <row r="3120" spans="1:2" x14ac:dyDescent="0.25">
      <c r="A3120" s="144" t="s">
        <v>12813</v>
      </c>
      <c r="B3120" s="144" t="s">
        <v>12814</v>
      </c>
    </row>
    <row r="3121" spans="1:2" x14ac:dyDescent="0.25">
      <c r="A3121" s="144" t="s">
        <v>12815</v>
      </c>
      <c r="B3121" s="144" t="s">
        <v>12816</v>
      </c>
    </row>
    <row r="3122" spans="1:2" x14ac:dyDescent="0.25">
      <c r="A3122" s="144" t="s">
        <v>12817</v>
      </c>
      <c r="B3122" s="144" t="s">
        <v>12818</v>
      </c>
    </row>
    <row r="3123" spans="1:2" x14ac:dyDescent="0.25">
      <c r="A3123" s="144" t="s">
        <v>12819</v>
      </c>
      <c r="B3123" s="144" t="s">
        <v>12820</v>
      </c>
    </row>
    <row r="3124" spans="1:2" x14ac:dyDescent="0.25">
      <c r="A3124" s="144" t="s">
        <v>12821</v>
      </c>
      <c r="B3124" s="144" t="s">
        <v>12822</v>
      </c>
    </row>
    <row r="3125" spans="1:2" x14ac:dyDescent="0.25">
      <c r="A3125" s="144" t="s">
        <v>12823</v>
      </c>
      <c r="B3125" s="144" t="s">
        <v>12824</v>
      </c>
    </row>
    <row r="3126" spans="1:2" x14ac:dyDescent="0.25">
      <c r="A3126" s="144" t="s">
        <v>12825</v>
      </c>
      <c r="B3126" s="144" t="s">
        <v>12826</v>
      </c>
    </row>
    <row r="3127" spans="1:2" x14ac:dyDescent="0.25">
      <c r="A3127" s="144" t="s">
        <v>12827</v>
      </c>
      <c r="B3127" s="144" t="s">
        <v>12828</v>
      </c>
    </row>
    <row r="3128" spans="1:2" x14ac:dyDescent="0.25">
      <c r="A3128" s="144" t="s">
        <v>12829</v>
      </c>
      <c r="B3128" s="144" t="s">
        <v>12830</v>
      </c>
    </row>
    <row r="3129" spans="1:2" x14ac:dyDescent="0.25">
      <c r="A3129" s="144" t="s">
        <v>12831</v>
      </c>
      <c r="B3129" s="144" t="s">
        <v>12832</v>
      </c>
    </row>
    <row r="3130" spans="1:2" x14ac:dyDescent="0.25">
      <c r="A3130" s="144" t="s">
        <v>12833</v>
      </c>
      <c r="B3130" s="144" t="s">
        <v>12834</v>
      </c>
    </row>
    <row r="3131" spans="1:2" x14ac:dyDescent="0.25">
      <c r="A3131" s="144" t="s">
        <v>12835</v>
      </c>
      <c r="B3131" s="144" t="s">
        <v>12836</v>
      </c>
    </row>
    <row r="3132" spans="1:2" x14ac:dyDescent="0.25">
      <c r="A3132" s="144" t="s">
        <v>12837</v>
      </c>
      <c r="B3132" s="144" t="s">
        <v>12838</v>
      </c>
    </row>
    <row r="3133" spans="1:2" x14ac:dyDescent="0.25">
      <c r="A3133" s="144" t="s">
        <v>12839</v>
      </c>
      <c r="B3133" s="144" t="s">
        <v>12840</v>
      </c>
    </row>
    <row r="3134" spans="1:2" x14ac:dyDescent="0.25">
      <c r="A3134" s="144" t="s">
        <v>12841</v>
      </c>
      <c r="B3134" s="144" t="s">
        <v>12842</v>
      </c>
    </row>
    <row r="3135" spans="1:2" x14ac:dyDescent="0.25">
      <c r="A3135" s="144" t="s">
        <v>12843</v>
      </c>
      <c r="B3135" s="144" t="s">
        <v>12844</v>
      </c>
    </row>
    <row r="3136" spans="1:2" x14ac:dyDescent="0.25">
      <c r="A3136" s="144" t="s">
        <v>12845</v>
      </c>
      <c r="B3136" s="144" t="s">
        <v>12846</v>
      </c>
    </row>
    <row r="3137" spans="1:2" x14ac:dyDescent="0.25">
      <c r="A3137" s="144" t="s">
        <v>12847</v>
      </c>
      <c r="B3137" s="144" t="s">
        <v>12848</v>
      </c>
    </row>
    <row r="3138" spans="1:2" x14ac:dyDescent="0.25">
      <c r="A3138" s="144" t="s">
        <v>12849</v>
      </c>
      <c r="B3138" s="144" t="s">
        <v>12850</v>
      </c>
    </row>
    <row r="3139" spans="1:2" x14ac:dyDescent="0.25">
      <c r="A3139" s="144" t="s">
        <v>12851</v>
      </c>
      <c r="B3139" s="144" t="s">
        <v>12852</v>
      </c>
    </row>
    <row r="3140" spans="1:2" x14ac:dyDescent="0.25">
      <c r="A3140" s="144" t="s">
        <v>12853</v>
      </c>
      <c r="B3140" s="144" t="s">
        <v>12854</v>
      </c>
    </row>
    <row r="3141" spans="1:2" x14ac:dyDescent="0.25">
      <c r="A3141" s="144" t="s">
        <v>12855</v>
      </c>
      <c r="B3141" s="144" t="s">
        <v>12856</v>
      </c>
    </row>
    <row r="3142" spans="1:2" x14ac:dyDescent="0.25">
      <c r="A3142" s="144" t="s">
        <v>12857</v>
      </c>
      <c r="B3142" s="144" t="s">
        <v>12858</v>
      </c>
    </row>
    <row r="3143" spans="1:2" x14ac:dyDescent="0.25">
      <c r="A3143" s="144" t="s">
        <v>12859</v>
      </c>
      <c r="B3143" s="144" t="s">
        <v>12860</v>
      </c>
    </row>
    <row r="3144" spans="1:2" x14ac:dyDescent="0.25">
      <c r="A3144" s="144" t="s">
        <v>12861</v>
      </c>
      <c r="B3144" s="144" t="s">
        <v>12862</v>
      </c>
    </row>
    <row r="3145" spans="1:2" x14ac:dyDescent="0.25">
      <c r="A3145" s="144" t="s">
        <v>12863</v>
      </c>
      <c r="B3145" s="144" t="s">
        <v>12864</v>
      </c>
    </row>
    <row r="3146" spans="1:2" x14ac:dyDescent="0.25">
      <c r="A3146" s="144" t="s">
        <v>12865</v>
      </c>
      <c r="B3146" s="144" t="s">
        <v>12866</v>
      </c>
    </row>
    <row r="3147" spans="1:2" x14ac:dyDescent="0.25">
      <c r="A3147" s="144" t="s">
        <v>12867</v>
      </c>
      <c r="B3147" s="144" t="s">
        <v>12868</v>
      </c>
    </row>
    <row r="3148" spans="1:2" x14ac:dyDescent="0.25">
      <c r="A3148" s="144" t="s">
        <v>12869</v>
      </c>
      <c r="B3148" s="144" t="s">
        <v>12870</v>
      </c>
    </row>
    <row r="3149" spans="1:2" x14ac:dyDescent="0.25">
      <c r="A3149" s="144" t="s">
        <v>12871</v>
      </c>
      <c r="B3149" s="144" t="s">
        <v>12872</v>
      </c>
    </row>
    <row r="3150" spans="1:2" x14ac:dyDescent="0.25">
      <c r="A3150" s="144" t="s">
        <v>12873</v>
      </c>
      <c r="B3150" s="144" t="s">
        <v>12874</v>
      </c>
    </row>
    <row r="3151" spans="1:2" x14ac:dyDescent="0.25">
      <c r="A3151" s="144" t="s">
        <v>12875</v>
      </c>
      <c r="B3151" s="144" t="s">
        <v>12876</v>
      </c>
    </row>
    <row r="3152" spans="1:2" x14ac:dyDescent="0.25">
      <c r="A3152" s="144" t="s">
        <v>12877</v>
      </c>
      <c r="B3152" s="144" t="s">
        <v>12878</v>
      </c>
    </row>
    <row r="3153" spans="1:2" x14ac:dyDescent="0.25">
      <c r="A3153" s="144" t="s">
        <v>12879</v>
      </c>
      <c r="B3153" s="144" t="s">
        <v>12880</v>
      </c>
    </row>
    <row r="3154" spans="1:2" x14ac:dyDescent="0.25">
      <c r="A3154" s="144" t="s">
        <v>12881</v>
      </c>
      <c r="B3154" s="144" t="s">
        <v>12882</v>
      </c>
    </row>
    <row r="3155" spans="1:2" x14ac:dyDescent="0.25">
      <c r="A3155" s="144" t="s">
        <v>12883</v>
      </c>
      <c r="B3155" s="144" t="s">
        <v>12884</v>
      </c>
    </row>
    <row r="3156" spans="1:2" x14ac:dyDescent="0.25">
      <c r="A3156" s="144" t="s">
        <v>12885</v>
      </c>
      <c r="B3156" s="144" t="s">
        <v>12886</v>
      </c>
    </row>
    <row r="3157" spans="1:2" x14ac:dyDescent="0.25">
      <c r="A3157" s="144" t="s">
        <v>12887</v>
      </c>
      <c r="B3157" s="144" t="s">
        <v>12888</v>
      </c>
    </row>
    <row r="3158" spans="1:2" x14ac:dyDescent="0.25">
      <c r="A3158" s="144" t="s">
        <v>12889</v>
      </c>
      <c r="B3158" s="144" t="s">
        <v>12890</v>
      </c>
    </row>
    <row r="3159" spans="1:2" x14ac:dyDescent="0.25">
      <c r="A3159" s="144" t="s">
        <v>12891</v>
      </c>
      <c r="B3159" s="144" t="s">
        <v>12892</v>
      </c>
    </row>
    <row r="3160" spans="1:2" x14ac:dyDescent="0.25">
      <c r="A3160" s="144" t="s">
        <v>12893</v>
      </c>
      <c r="B3160" s="144" t="s">
        <v>12894</v>
      </c>
    </row>
    <row r="3161" spans="1:2" x14ac:dyDescent="0.25">
      <c r="A3161" s="144" t="s">
        <v>12895</v>
      </c>
      <c r="B3161" s="144" t="s">
        <v>12896</v>
      </c>
    </row>
    <row r="3162" spans="1:2" x14ac:dyDescent="0.25">
      <c r="A3162" s="144" t="s">
        <v>12897</v>
      </c>
      <c r="B3162" s="144" t="s">
        <v>12898</v>
      </c>
    </row>
    <row r="3163" spans="1:2" x14ac:dyDescent="0.25">
      <c r="A3163" s="144" t="s">
        <v>12899</v>
      </c>
      <c r="B3163" s="144" t="s">
        <v>12900</v>
      </c>
    </row>
    <row r="3164" spans="1:2" x14ac:dyDescent="0.25">
      <c r="A3164" s="144" t="s">
        <v>12901</v>
      </c>
      <c r="B3164" s="144" t="s">
        <v>12902</v>
      </c>
    </row>
    <row r="3165" spans="1:2" x14ac:dyDescent="0.25">
      <c r="A3165" s="144" t="s">
        <v>12903</v>
      </c>
      <c r="B3165" s="144" t="s">
        <v>12904</v>
      </c>
    </row>
    <row r="3166" spans="1:2" x14ac:dyDescent="0.25">
      <c r="A3166" s="144" t="s">
        <v>12905</v>
      </c>
      <c r="B3166" s="144" t="s">
        <v>12906</v>
      </c>
    </row>
    <row r="3167" spans="1:2" x14ac:dyDescent="0.25">
      <c r="A3167" s="144" t="s">
        <v>12907</v>
      </c>
      <c r="B3167" s="144" t="s">
        <v>12908</v>
      </c>
    </row>
    <row r="3168" spans="1:2" x14ac:dyDescent="0.25">
      <c r="A3168" s="144" t="s">
        <v>12909</v>
      </c>
      <c r="B3168" s="144" t="s">
        <v>12910</v>
      </c>
    </row>
    <row r="3169" spans="1:2" x14ac:dyDescent="0.25">
      <c r="A3169" s="144" t="s">
        <v>12911</v>
      </c>
      <c r="B3169" s="144" t="s">
        <v>12912</v>
      </c>
    </row>
    <row r="3170" spans="1:2" x14ac:dyDescent="0.25">
      <c r="A3170" s="144" t="s">
        <v>12913</v>
      </c>
      <c r="B3170" s="144" t="s">
        <v>12914</v>
      </c>
    </row>
    <row r="3171" spans="1:2" x14ac:dyDescent="0.25">
      <c r="A3171" s="144" t="s">
        <v>12915</v>
      </c>
      <c r="B3171" s="144" t="s">
        <v>12916</v>
      </c>
    </row>
    <row r="3172" spans="1:2" x14ac:dyDescent="0.25">
      <c r="A3172" s="144" t="s">
        <v>12917</v>
      </c>
      <c r="B3172" s="144" t="s">
        <v>12918</v>
      </c>
    </row>
    <row r="3173" spans="1:2" x14ac:dyDescent="0.25">
      <c r="A3173" s="144" t="s">
        <v>12919</v>
      </c>
      <c r="B3173" s="144" t="s">
        <v>12920</v>
      </c>
    </row>
    <row r="3174" spans="1:2" x14ac:dyDescent="0.25">
      <c r="A3174" s="144" t="s">
        <v>12921</v>
      </c>
      <c r="B3174" s="144" t="s">
        <v>12922</v>
      </c>
    </row>
    <row r="3175" spans="1:2" x14ac:dyDescent="0.25">
      <c r="A3175" s="144" t="s">
        <v>12923</v>
      </c>
      <c r="B3175" s="144" t="s">
        <v>12924</v>
      </c>
    </row>
    <row r="3176" spans="1:2" x14ac:dyDescent="0.25">
      <c r="A3176" s="144" t="s">
        <v>12925</v>
      </c>
      <c r="B3176" s="144" t="s">
        <v>12926</v>
      </c>
    </row>
    <row r="3177" spans="1:2" x14ac:dyDescent="0.25">
      <c r="A3177" s="144" t="s">
        <v>12927</v>
      </c>
      <c r="B3177" s="144" t="s">
        <v>12928</v>
      </c>
    </row>
    <row r="3178" spans="1:2" x14ac:dyDescent="0.25">
      <c r="A3178" s="144" t="s">
        <v>12929</v>
      </c>
      <c r="B3178" s="144" t="s">
        <v>12930</v>
      </c>
    </row>
    <row r="3179" spans="1:2" x14ac:dyDescent="0.25">
      <c r="A3179" s="144" t="s">
        <v>12931</v>
      </c>
      <c r="B3179" s="144" t="s">
        <v>12932</v>
      </c>
    </row>
    <row r="3180" spans="1:2" x14ac:dyDescent="0.25">
      <c r="A3180" s="144" t="s">
        <v>12933</v>
      </c>
      <c r="B3180" s="144" t="s">
        <v>12934</v>
      </c>
    </row>
    <row r="3181" spans="1:2" x14ac:dyDescent="0.25">
      <c r="A3181" s="144" t="s">
        <v>12935</v>
      </c>
      <c r="B3181" s="144" t="s">
        <v>12936</v>
      </c>
    </row>
    <row r="3182" spans="1:2" x14ac:dyDescent="0.25">
      <c r="A3182" s="144" t="s">
        <v>12937</v>
      </c>
      <c r="B3182" s="144" t="s">
        <v>12938</v>
      </c>
    </row>
    <row r="3183" spans="1:2" x14ac:dyDescent="0.25">
      <c r="A3183" s="144" t="s">
        <v>12939</v>
      </c>
      <c r="B3183" s="144" t="s">
        <v>12940</v>
      </c>
    </row>
    <row r="3184" spans="1:2" x14ac:dyDescent="0.25">
      <c r="A3184" s="144" t="s">
        <v>12941</v>
      </c>
      <c r="B3184" s="144" t="s">
        <v>12942</v>
      </c>
    </row>
    <row r="3185" spans="1:2" x14ac:dyDescent="0.25">
      <c r="A3185" s="144" t="s">
        <v>12943</v>
      </c>
      <c r="B3185" s="144" t="s">
        <v>12944</v>
      </c>
    </row>
    <row r="3186" spans="1:2" x14ac:dyDescent="0.25">
      <c r="A3186" s="144" t="s">
        <v>12945</v>
      </c>
      <c r="B3186" s="144" t="s">
        <v>12946</v>
      </c>
    </row>
    <row r="3187" spans="1:2" x14ac:dyDescent="0.25">
      <c r="A3187" s="144" t="s">
        <v>12947</v>
      </c>
      <c r="B3187" s="144" t="s">
        <v>12948</v>
      </c>
    </row>
    <row r="3188" spans="1:2" x14ac:dyDescent="0.25">
      <c r="A3188" s="144" t="s">
        <v>12949</v>
      </c>
      <c r="B3188" s="144" t="s">
        <v>12950</v>
      </c>
    </row>
    <row r="3189" spans="1:2" x14ac:dyDescent="0.25">
      <c r="A3189" s="144" t="s">
        <v>12951</v>
      </c>
      <c r="B3189" s="144" t="s">
        <v>12952</v>
      </c>
    </row>
    <row r="3190" spans="1:2" x14ac:dyDescent="0.25">
      <c r="A3190" s="144" t="s">
        <v>12953</v>
      </c>
      <c r="B3190" s="144" t="s">
        <v>12954</v>
      </c>
    </row>
    <row r="3191" spans="1:2" x14ac:dyDescent="0.25">
      <c r="A3191" s="144" t="s">
        <v>12955</v>
      </c>
      <c r="B3191" s="144" t="s">
        <v>12956</v>
      </c>
    </row>
    <row r="3192" spans="1:2" x14ac:dyDescent="0.25">
      <c r="A3192" s="144" t="s">
        <v>12957</v>
      </c>
      <c r="B3192" s="144" t="s">
        <v>12958</v>
      </c>
    </row>
    <row r="3193" spans="1:2" x14ac:dyDescent="0.25">
      <c r="A3193" s="144" t="s">
        <v>12959</v>
      </c>
      <c r="B3193" s="144" t="s">
        <v>12960</v>
      </c>
    </row>
    <row r="3194" spans="1:2" x14ac:dyDescent="0.25">
      <c r="A3194" s="144" t="s">
        <v>12961</v>
      </c>
      <c r="B3194" s="144" t="s">
        <v>12962</v>
      </c>
    </row>
    <row r="3195" spans="1:2" x14ac:dyDescent="0.25">
      <c r="A3195" s="144" t="s">
        <v>12963</v>
      </c>
      <c r="B3195" s="144" t="s">
        <v>12964</v>
      </c>
    </row>
    <row r="3196" spans="1:2" x14ac:dyDescent="0.25">
      <c r="A3196" s="144" t="s">
        <v>12965</v>
      </c>
      <c r="B3196" s="144" t="s">
        <v>12966</v>
      </c>
    </row>
    <row r="3197" spans="1:2" x14ac:dyDescent="0.25">
      <c r="A3197" s="144" t="s">
        <v>12967</v>
      </c>
      <c r="B3197" s="144" t="s">
        <v>12968</v>
      </c>
    </row>
    <row r="3198" spans="1:2" x14ac:dyDescent="0.25">
      <c r="A3198" s="144" t="s">
        <v>12969</v>
      </c>
      <c r="B3198" s="144" t="s">
        <v>12970</v>
      </c>
    </row>
    <row r="3199" spans="1:2" x14ac:dyDescent="0.25">
      <c r="A3199" s="144" t="s">
        <v>12971</v>
      </c>
      <c r="B3199" s="144" t="s">
        <v>12972</v>
      </c>
    </row>
    <row r="3200" spans="1:2" x14ac:dyDescent="0.25">
      <c r="A3200" s="144" t="s">
        <v>12973</v>
      </c>
      <c r="B3200" s="144" t="s">
        <v>12974</v>
      </c>
    </row>
    <row r="3201" spans="1:2" x14ac:dyDescent="0.25">
      <c r="A3201" s="144" t="s">
        <v>12975</v>
      </c>
      <c r="B3201" s="144" t="s">
        <v>12976</v>
      </c>
    </row>
    <row r="3202" spans="1:2" x14ac:dyDescent="0.25">
      <c r="A3202" s="144" t="s">
        <v>12977</v>
      </c>
      <c r="B3202" s="144" t="s">
        <v>12978</v>
      </c>
    </row>
    <row r="3203" spans="1:2" x14ac:dyDescent="0.25">
      <c r="A3203" s="144" t="s">
        <v>12979</v>
      </c>
      <c r="B3203" s="144" t="s">
        <v>12980</v>
      </c>
    </row>
    <row r="3204" spans="1:2" x14ac:dyDescent="0.25">
      <c r="A3204" s="144" t="s">
        <v>12981</v>
      </c>
      <c r="B3204" s="144" t="s">
        <v>12982</v>
      </c>
    </row>
    <row r="3205" spans="1:2" x14ac:dyDescent="0.25">
      <c r="A3205" s="144" t="s">
        <v>12983</v>
      </c>
      <c r="B3205" s="144" t="s">
        <v>12984</v>
      </c>
    </row>
    <row r="3206" spans="1:2" x14ac:dyDescent="0.25">
      <c r="A3206" s="144" t="s">
        <v>12985</v>
      </c>
      <c r="B3206" s="144" t="s">
        <v>12986</v>
      </c>
    </row>
    <row r="3207" spans="1:2" x14ac:dyDescent="0.25">
      <c r="A3207" s="144" t="s">
        <v>12987</v>
      </c>
      <c r="B3207" s="144" t="s">
        <v>12988</v>
      </c>
    </row>
    <row r="3208" spans="1:2" x14ac:dyDescent="0.25">
      <c r="A3208" s="144" t="s">
        <v>12989</v>
      </c>
      <c r="B3208" s="144" t="s">
        <v>12990</v>
      </c>
    </row>
    <row r="3209" spans="1:2" x14ac:dyDescent="0.25">
      <c r="A3209" s="144" t="s">
        <v>12991</v>
      </c>
      <c r="B3209" s="144" t="s">
        <v>12992</v>
      </c>
    </row>
    <row r="3210" spans="1:2" x14ac:dyDescent="0.25">
      <c r="A3210" s="144" t="s">
        <v>12993</v>
      </c>
      <c r="B3210" s="144" t="s">
        <v>12994</v>
      </c>
    </row>
    <row r="3211" spans="1:2" x14ac:dyDescent="0.25">
      <c r="A3211" s="144" t="s">
        <v>12995</v>
      </c>
      <c r="B3211" s="144" t="s">
        <v>12996</v>
      </c>
    </row>
    <row r="3212" spans="1:2" x14ac:dyDescent="0.25">
      <c r="A3212" s="144" t="s">
        <v>12997</v>
      </c>
      <c r="B3212" s="144" t="s">
        <v>12998</v>
      </c>
    </row>
    <row r="3213" spans="1:2" x14ac:dyDescent="0.25">
      <c r="A3213" s="144" t="s">
        <v>12999</v>
      </c>
      <c r="B3213" s="144" t="s">
        <v>13000</v>
      </c>
    </row>
    <row r="3214" spans="1:2" x14ac:dyDescent="0.25">
      <c r="A3214" s="144" t="s">
        <v>13001</v>
      </c>
      <c r="B3214" s="144" t="s">
        <v>13002</v>
      </c>
    </row>
    <row r="3215" spans="1:2" x14ac:dyDescent="0.25">
      <c r="A3215" s="144" t="s">
        <v>13003</v>
      </c>
      <c r="B3215" s="144" t="s">
        <v>13004</v>
      </c>
    </row>
    <row r="3216" spans="1:2" x14ac:dyDescent="0.25">
      <c r="A3216" s="144" t="s">
        <v>13005</v>
      </c>
      <c r="B3216" s="144" t="s">
        <v>13006</v>
      </c>
    </row>
    <row r="3217" spans="1:2" x14ac:dyDescent="0.25">
      <c r="A3217" s="144" t="s">
        <v>13007</v>
      </c>
      <c r="B3217" s="144" t="s">
        <v>13008</v>
      </c>
    </row>
    <row r="3218" spans="1:2" x14ac:dyDescent="0.25">
      <c r="A3218" s="144" t="s">
        <v>13009</v>
      </c>
      <c r="B3218" s="144" t="s">
        <v>13010</v>
      </c>
    </row>
    <row r="3219" spans="1:2" x14ac:dyDescent="0.25">
      <c r="A3219" s="144" t="s">
        <v>13011</v>
      </c>
      <c r="B3219" s="144" t="s">
        <v>13012</v>
      </c>
    </row>
    <row r="3220" spans="1:2" x14ac:dyDescent="0.25">
      <c r="A3220" s="144" t="s">
        <v>13013</v>
      </c>
      <c r="B3220" s="144" t="s">
        <v>13014</v>
      </c>
    </row>
    <row r="3221" spans="1:2" x14ac:dyDescent="0.25">
      <c r="A3221" s="144" t="s">
        <v>13015</v>
      </c>
      <c r="B3221" s="144" t="s">
        <v>13016</v>
      </c>
    </row>
    <row r="3222" spans="1:2" x14ac:dyDescent="0.25">
      <c r="A3222" s="144" t="s">
        <v>13017</v>
      </c>
      <c r="B3222" s="144" t="s">
        <v>13018</v>
      </c>
    </row>
    <row r="3223" spans="1:2" x14ac:dyDescent="0.25">
      <c r="A3223" s="144" t="s">
        <v>13019</v>
      </c>
      <c r="B3223" s="144" t="s">
        <v>13020</v>
      </c>
    </row>
    <row r="3224" spans="1:2" x14ac:dyDescent="0.25">
      <c r="A3224" s="144" t="s">
        <v>13021</v>
      </c>
      <c r="B3224" s="144" t="s">
        <v>13022</v>
      </c>
    </row>
    <row r="3225" spans="1:2" x14ac:dyDescent="0.25">
      <c r="A3225" s="144" t="s">
        <v>13023</v>
      </c>
      <c r="B3225" s="144" t="s">
        <v>13024</v>
      </c>
    </row>
    <row r="3226" spans="1:2" x14ac:dyDescent="0.25">
      <c r="A3226" s="144" t="s">
        <v>13025</v>
      </c>
      <c r="B3226" s="144" t="s">
        <v>13026</v>
      </c>
    </row>
    <row r="3227" spans="1:2" x14ac:dyDescent="0.25">
      <c r="A3227" s="144" t="s">
        <v>13027</v>
      </c>
      <c r="B3227" s="144" t="s">
        <v>13028</v>
      </c>
    </row>
    <row r="3228" spans="1:2" x14ac:dyDescent="0.25">
      <c r="A3228" s="144" t="s">
        <v>13029</v>
      </c>
      <c r="B3228" s="144" t="s">
        <v>13030</v>
      </c>
    </row>
    <row r="3229" spans="1:2" x14ac:dyDescent="0.25">
      <c r="A3229" s="144" t="s">
        <v>13031</v>
      </c>
      <c r="B3229" s="144" t="s">
        <v>13032</v>
      </c>
    </row>
    <row r="3230" spans="1:2" x14ac:dyDescent="0.25">
      <c r="A3230" s="144" t="s">
        <v>13033</v>
      </c>
      <c r="B3230" s="144" t="s">
        <v>13034</v>
      </c>
    </row>
    <row r="3231" spans="1:2" x14ac:dyDescent="0.25">
      <c r="A3231" s="144" t="s">
        <v>13035</v>
      </c>
      <c r="B3231" s="144" t="s">
        <v>13036</v>
      </c>
    </row>
    <row r="3232" spans="1:2" x14ac:dyDescent="0.25">
      <c r="A3232" s="144" t="s">
        <v>13037</v>
      </c>
      <c r="B3232" s="144" t="s">
        <v>13038</v>
      </c>
    </row>
    <row r="3233" spans="1:2" x14ac:dyDescent="0.25">
      <c r="A3233" s="144" t="s">
        <v>13039</v>
      </c>
      <c r="B3233" s="144" t="s">
        <v>13040</v>
      </c>
    </row>
    <row r="3234" spans="1:2" x14ac:dyDescent="0.25">
      <c r="A3234" s="144" t="s">
        <v>13041</v>
      </c>
      <c r="B3234" s="144" t="s">
        <v>13042</v>
      </c>
    </row>
    <row r="3235" spans="1:2" x14ac:dyDescent="0.25">
      <c r="A3235" s="144" t="s">
        <v>13043</v>
      </c>
      <c r="B3235" s="144" t="s">
        <v>13044</v>
      </c>
    </row>
    <row r="3236" spans="1:2" x14ac:dyDescent="0.25">
      <c r="A3236" s="144" t="s">
        <v>13045</v>
      </c>
      <c r="B3236" s="144" t="s">
        <v>13046</v>
      </c>
    </row>
    <row r="3237" spans="1:2" x14ac:dyDescent="0.25">
      <c r="A3237" s="144" t="s">
        <v>13047</v>
      </c>
      <c r="B3237" s="144" t="s">
        <v>13048</v>
      </c>
    </row>
    <row r="3238" spans="1:2" x14ac:dyDescent="0.25">
      <c r="A3238" s="144" t="s">
        <v>13049</v>
      </c>
      <c r="B3238" s="144" t="s">
        <v>13050</v>
      </c>
    </row>
    <row r="3239" spans="1:2" x14ac:dyDescent="0.25">
      <c r="A3239" s="144" t="s">
        <v>13051</v>
      </c>
      <c r="B3239" s="144" t="s">
        <v>13052</v>
      </c>
    </row>
    <row r="3240" spans="1:2" x14ac:dyDescent="0.25">
      <c r="A3240" s="144" t="s">
        <v>13053</v>
      </c>
      <c r="B3240" s="144" t="s">
        <v>13054</v>
      </c>
    </row>
    <row r="3241" spans="1:2" x14ac:dyDescent="0.25">
      <c r="A3241" s="144" t="s">
        <v>13055</v>
      </c>
      <c r="B3241" s="144" t="s">
        <v>13056</v>
      </c>
    </row>
    <row r="3242" spans="1:2" x14ac:dyDescent="0.25">
      <c r="A3242" s="144" t="s">
        <v>13057</v>
      </c>
      <c r="B3242" s="144" t="s">
        <v>13058</v>
      </c>
    </row>
    <row r="3243" spans="1:2" x14ac:dyDescent="0.25">
      <c r="A3243" s="144" t="s">
        <v>13059</v>
      </c>
      <c r="B3243" s="144" t="s">
        <v>13060</v>
      </c>
    </row>
    <row r="3244" spans="1:2" x14ac:dyDescent="0.25">
      <c r="A3244" s="144" t="s">
        <v>13061</v>
      </c>
      <c r="B3244" s="144" t="s">
        <v>13062</v>
      </c>
    </row>
    <row r="3245" spans="1:2" x14ac:dyDescent="0.25">
      <c r="A3245" s="144" t="s">
        <v>13063</v>
      </c>
      <c r="B3245" s="144" t="s">
        <v>13064</v>
      </c>
    </row>
    <row r="3246" spans="1:2" x14ac:dyDescent="0.25">
      <c r="A3246" s="144" t="s">
        <v>13065</v>
      </c>
      <c r="B3246" s="144" t="s">
        <v>13066</v>
      </c>
    </row>
    <row r="3247" spans="1:2" x14ac:dyDescent="0.25">
      <c r="A3247" s="144" t="s">
        <v>13067</v>
      </c>
      <c r="B3247" s="144" t="s">
        <v>13068</v>
      </c>
    </row>
    <row r="3248" spans="1:2" x14ac:dyDescent="0.25">
      <c r="A3248" s="144" t="s">
        <v>13069</v>
      </c>
      <c r="B3248" s="144" t="s">
        <v>13070</v>
      </c>
    </row>
    <row r="3249" spans="1:2" x14ac:dyDescent="0.25">
      <c r="A3249" s="144" t="s">
        <v>13071</v>
      </c>
      <c r="B3249" s="144" t="s">
        <v>13072</v>
      </c>
    </row>
    <row r="3250" spans="1:2" x14ac:dyDescent="0.25">
      <c r="A3250" s="144" t="s">
        <v>13073</v>
      </c>
      <c r="B3250" s="144" t="s">
        <v>13074</v>
      </c>
    </row>
    <row r="3251" spans="1:2" x14ac:dyDescent="0.25">
      <c r="A3251" s="144" t="s">
        <v>13075</v>
      </c>
      <c r="B3251" s="144" t="s">
        <v>13076</v>
      </c>
    </row>
    <row r="3252" spans="1:2" x14ac:dyDescent="0.25">
      <c r="A3252" s="144" t="s">
        <v>13077</v>
      </c>
      <c r="B3252" s="144" t="s">
        <v>13078</v>
      </c>
    </row>
    <row r="3253" spans="1:2" x14ac:dyDescent="0.25">
      <c r="A3253" s="144" t="s">
        <v>13079</v>
      </c>
      <c r="B3253" s="144" t="s">
        <v>13080</v>
      </c>
    </row>
    <row r="3254" spans="1:2" x14ac:dyDescent="0.25">
      <c r="A3254" s="144" t="s">
        <v>13081</v>
      </c>
      <c r="B3254" s="144" t="s">
        <v>13082</v>
      </c>
    </row>
    <row r="3255" spans="1:2" x14ac:dyDescent="0.25">
      <c r="A3255" s="144" t="s">
        <v>13083</v>
      </c>
      <c r="B3255" s="144" t="s">
        <v>13084</v>
      </c>
    </row>
    <row r="3256" spans="1:2" x14ac:dyDescent="0.25">
      <c r="A3256" s="144" t="s">
        <v>13085</v>
      </c>
      <c r="B3256" s="144" t="s">
        <v>13086</v>
      </c>
    </row>
    <row r="3257" spans="1:2" x14ac:dyDescent="0.25">
      <c r="A3257" s="144" t="s">
        <v>13087</v>
      </c>
      <c r="B3257" s="144" t="s">
        <v>13088</v>
      </c>
    </row>
    <row r="3258" spans="1:2" x14ac:dyDescent="0.25">
      <c r="A3258" s="144" t="s">
        <v>13089</v>
      </c>
      <c r="B3258" s="144" t="s">
        <v>13090</v>
      </c>
    </row>
    <row r="3259" spans="1:2" x14ac:dyDescent="0.25">
      <c r="A3259" s="144" t="s">
        <v>13091</v>
      </c>
      <c r="B3259" s="144" t="s">
        <v>13092</v>
      </c>
    </row>
    <row r="3260" spans="1:2" x14ac:dyDescent="0.25">
      <c r="A3260" s="144" t="s">
        <v>13093</v>
      </c>
      <c r="B3260" s="144" t="s">
        <v>13094</v>
      </c>
    </row>
    <row r="3261" spans="1:2" x14ac:dyDescent="0.25">
      <c r="A3261" s="144" t="s">
        <v>13095</v>
      </c>
      <c r="B3261" s="144" t="s">
        <v>13096</v>
      </c>
    </row>
    <row r="3262" spans="1:2" x14ac:dyDescent="0.25">
      <c r="A3262" s="144" t="s">
        <v>13097</v>
      </c>
      <c r="B3262" s="144" t="s">
        <v>13098</v>
      </c>
    </row>
    <row r="3263" spans="1:2" x14ac:dyDescent="0.25">
      <c r="A3263" s="144" t="s">
        <v>13099</v>
      </c>
      <c r="B3263" s="144" t="s">
        <v>13100</v>
      </c>
    </row>
    <row r="3264" spans="1:2" x14ac:dyDescent="0.25">
      <c r="A3264" s="144" t="s">
        <v>13101</v>
      </c>
      <c r="B3264" s="144" t="s">
        <v>13102</v>
      </c>
    </row>
    <row r="3265" spans="1:2" x14ac:dyDescent="0.25">
      <c r="A3265" s="144" t="s">
        <v>13103</v>
      </c>
      <c r="B3265" s="144" t="s">
        <v>13104</v>
      </c>
    </row>
    <row r="3266" spans="1:2" x14ac:dyDescent="0.25">
      <c r="A3266" s="144" t="s">
        <v>13105</v>
      </c>
      <c r="B3266" s="144" t="s">
        <v>13106</v>
      </c>
    </row>
    <row r="3267" spans="1:2" x14ac:dyDescent="0.25">
      <c r="A3267" s="144" t="s">
        <v>13107</v>
      </c>
      <c r="B3267" s="144" t="s">
        <v>13108</v>
      </c>
    </row>
    <row r="3268" spans="1:2" x14ac:dyDescent="0.25">
      <c r="A3268" s="144" t="s">
        <v>13109</v>
      </c>
      <c r="B3268" s="144" t="s">
        <v>13110</v>
      </c>
    </row>
    <row r="3269" spans="1:2" x14ac:dyDescent="0.25">
      <c r="A3269" s="144" t="s">
        <v>13111</v>
      </c>
      <c r="B3269" s="144" t="s">
        <v>13112</v>
      </c>
    </row>
    <row r="3270" spans="1:2" x14ac:dyDescent="0.25">
      <c r="A3270" s="144" t="s">
        <v>13113</v>
      </c>
      <c r="B3270" s="144" t="s">
        <v>13114</v>
      </c>
    </row>
    <row r="3271" spans="1:2" x14ac:dyDescent="0.25">
      <c r="A3271" s="144" t="s">
        <v>13115</v>
      </c>
      <c r="B3271" s="144" t="s">
        <v>13116</v>
      </c>
    </row>
    <row r="3272" spans="1:2" x14ac:dyDescent="0.25">
      <c r="A3272" s="144" t="s">
        <v>13117</v>
      </c>
      <c r="B3272" s="144" t="s">
        <v>13118</v>
      </c>
    </row>
    <row r="3273" spans="1:2" x14ac:dyDescent="0.25">
      <c r="A3273" s="144" t="s">
        <v>13119</v>
      </c>
      <c r="B3273" s="144" t="s">
        <v>13120</v>
      </c>
    </row>
    <row r="3274" spans="1:2" x14ac:dyDescent="0.25">
      <c r="A3274" s="144" t="s">
        <v>13121</v>
      </c>
      <c r="B3274" s="144" t="s">
        <v>13122</v>
      </c>
    </row>
    <row r="3275" spans="1:2" x14ac:dyDescent="0.25">
      <c r="A3275" s="144" t="s">
        <v>13123</v>
      </c>
      <c r="B3275" s="144" t="s">
        <v>13124</v>
      </c>
    </row>
    <row r="3276" spans="1:2" x14ac:dyDescent="0.25">
      <c r="A3276" s="144" t="s">
        <v>13125</v>
      </c>
      <c r="B3276" s="144" t="s">
        <v>13126</v>
      </c>
    </row>
    <row r="3277" spans="1:2" x14ac:dyDescent="0.25">
      <c r="A3277" s="144" t="s">
        <v>13127</v>
      </c>
      <c r="B3277" s="144" t="s">
        <v>13128</v>
      </c>
    </row>
    <row r="3278" spans="1:2" x14ac:dyDescent="0.25">
      <c r="A3278" s="144" t="s">
        <v>13129</v>
      </c>
      <c r="B3278" s="144" t="s">
        <v>13130</v>
      </c>
    </row>
    <row r="3279" spans="1:2" x14ac:dyDescent="0.25">
      <c r="A3279" s="144" t="s">
        <v>13131</v>
      </c>
      <c r="B3279" s="144" t="s">
        <v>13132</v>
      </c>
    </row>
    <row r="3280" spans="1:2" x14ac:dyDescent="0.25">
      <c r="A3280" s="144" t="s">
        <v>13133</v>
      </c>
      <c r="B3280" s="144" t="s">
        <v>13134</v>
      </c>
    </row>
    <row r="3281" spans="1:2" x14ac:dyDescent="0.25">
      <c r="A3281" s="144" t="s">
        <v>13135</v>
      </c>
      <c r="B3281" s="144" t="s">
        <v>13136</v>
      </c>
    </row>
    <row r="3282" spans="1:2" x14ac:dyDescent="0.25">
      <c r="A3282" s="144" t="s">
        <v>13137</v>
      </c>
      <c r="B3282" s="144" t="s">
        <v>13138</v>
      </c>
    </row>
    <row r="3283" spans="1:2" x14ac:dyDescent="0.25">
      <c r="A3283" s="144" t="s">
        <v>13139</v>
      </c>
      <c r="B3283" s="144" t="s">
        <v>13140</v>
      </c>
    </row>
    <row r="3284" spans="1:2" x14ac:dyDescent="0.25">
      <c r="A3284" s="144" t="s">
        <v>13141</v>
      </c>
      <c r="B3284" s="144" t="s">
        <v>13142</v>
      </c>
    </row>
    <row r="3285" spans="1:2" x14ac:dyDescent="0.25">
      <c r="A3285" s="144" t="s">
        <v>13143</v>
      </c>
      <c r="B3285" s="144" t="s">
        <v>13144</v>
      </c>
    </row>
    <row r="3286" spans="1:2" x14ac:dyDescent="0.25">
      <c r="A3286" s="144" t="s">
        <v>13145</v>
      </c>
      <c r="B3286" s="144" t="s">
        <v>13146</v>
      </c>
    </row>
    <row r="3287" spans="1:2" x14ac:dyDescent="0.25">
      <c r="A3287" s="144" t="s">
        <v>13147</v>
      </c>
      <c r="B3287" s="144" t="s">
        <v>13148</v>
      </c>
    </row>
    <row r="3288" spans="1:2" x14ac:dyDescent="0.25">
      <c r="A3288" s="144" t="s">
        <v>13149</v>
      </c>
      <c r="B3288" s="144" t="s">
        <v>13150</v>
      </c>
    </row>
    <row r="3289" spans="1:2" x14ac:dyDescent="0.25">
      <c r="A3289" s="144" t="s">
        <v>13151</v>
      </c>
      <c r="B3289" s="144" t="s">
        <v>13152</v>
      </c>
    </row>
    <row r="3290" spans="1:2" x14ac:dyDescent="0.25">
      <c r="A3290" s="144" t="s">
        <v>13153</v>
      </c>
      <c r="B3290" s="144" t="s">
        <v>13154</v>
      </c>
    </row>
    <row r="3291" spans="1:2" x14ac:dyDescent="0.25">
      <c r="A3291" s="144" t="s">
        <v>13155</v>
      </c>
      <c r="B3291" s="144" t="s">
        <v>13156</v>
      </c>
    </row>
    <row r="3292" spans="1:2" x14ac:dyDescent="0.25">
      <c r="A3292" s="144" t="s">
        <v>13157</v>
      </c>
      <c r="B3292" s="144" t="s">
        <v>13158</v>
      </c>
    </row>
    <row r="3293" spans="1:2" x14ac:dyDescent="0.25">
      <c r="A3293" s="144" t="s">
        <v>13159</v>
      </c>
      <c r="B3293" s="144" t="s">
        <v>13160</v>
      </c>
    </row>
    <row r="3294" spans="1:2" x14ac:dyDescent="0.25">
      <c r="A3294" s="144" t="s">
        <v>13161</v>
      </c>
      <c r="B3294" s="144" t="s">
        <v>13162</v>
      </c>
    </row>
    <row r="3295" spans="1:2" x14ac:dyDescent="0.25">
      <c r="A3295" s="144" t="s">
        <v>13163</v>
      </c>
      <c r="B3295" s="144" t="s">
        <v>13164</v>
      </c>
    </row>
    <row r="3296" spans="1:2" x14ac:dyDescent="0.25">
      <c r="A3296" s="144" t="s">
        <v>13165</v>
      </c>
      <c r="B3296" s="144" t="s">
        <v>13166</v>
      </c>
    </row>
    <row r="3297" spans="1:2" x14ac:dyDescent="0.25">
      <c r="A3297" s="144" t="s">
        <v>13167</v>
      </c>
      <c r="B3297" s="144" t="s">
        <v>13168</v>
      </c>
    </row>
    <row r="3298" spans="1:2" x14ac:dyDescent="0.25">
      <c r="A3298" s="144" t="s">
        <v>13169</v>
      </c>
      <c r="B3298" s="144" t="s">
        <v>13170</v>
      </c>
    </row>
    <row r="3299" spans="1:2" x14ac:dyDescent="0.25">
      <c r="A3299" s="144" t="s">
        <v>13171</v>
      </c>
      <c r="B3299" s="144" t="s">
        <v>13172</v>
      </c>
    </row>
    <row r="3300" spans="1:2" x14ac:dyDescent="0.25">
      <c r="A3300" s="144" t="s">
        <v>13173</v>
      </c>
      <c r="B3300" s="144" t="s">
        <v>13174</v>
      </c>
    </row>
    <row r="3301" spans="1:2" x14ac:dyDescent="0.25">
      <c r="A3301" s="144" t="s">
        <v>13175</v>
      </c>
      <c r="B3301" s="144" t="s">
        <v>13176</v>
      </c>
    </row>
    <row r="3302" spans="1:2" x14ac:dyDescent="0.25">
      <c r="A3302" s="144" t="s">
        <v>13177</v>
      </c>
      <c r="B3302" s="144" t="s">
        <v>13178</v>
      </c>
    </row>
    <row r="3303" spans="1:2" x14ac:dyDescent="0.25">
      <c r="A3303" s="144" t="s">
        <v>13179</v>
      </c>
      <c r="B3303" s="144" t="s">
        <v>13180</v>
      </c>
    </row>
    <row r="3304" spans="1:2" x14ac:dyDescent="0.25">
      <c r="A3304" s="144" t="s">
        <v>13181</v>
      </c>
      <c r="B3304" s="144" t="s">
        <v>13182</v>
      </c>
    </row>
    <row r="3305" spans="1:2" x14ac:dyDescent="0.25">
      <c r="A3305" s="144" t="s">
        <v>13183</v>
      </c>
      <c r="B3305" s="144" t="s">
        <v>13184</v>
      </c>
    </row>
    <row r="3306" spans="1:2" x14ac:dyDescent="0.25">
      <c r="A3306" s="144" t="s">
        <v>13185</v>
      </c>
      <c r="B3306" s="144" t="s">
        <v>13186</v>
      </c>
    </row>
    <row r="3307" spans="1:2" x14ac:dyDescent="0.25">
      <c r="A3307" s="144" t="s">
        <v>13187</v>
      </c>
      <c r="B3307" s="144" t="s">
        <v>13188</v>
      </c>
    </row>
    <row r="3308" spans="1:2" x14ac:dyDescent="0.25">
      <c r="A3308" s="144" t="s">
        <v>13189</v>
      </c>
      <c r="B3308" s="144" t="s">
        <v>13190</v>
      </c>
    </row>
    <row r="3309" spans="1:2" x14ac:dyDescent="0.25">
      <c r="A3309" s="144" t="s">
        <v>13191</v>
      </c>
      <c r="B3309" s="144" t="s">
        <v>13192</v>
      </c>
    </row>
    <row r="3310" spans="1:2" x14ac:dyDescent="0.25">
      <c r="A3310" s="144" t="s">
        <v>13193</v>
      </c>
      <c r="B3310" s="144" t="s">
        <v>13194</v>
      </c>
    </row>
    <row r="3311" spans="1:2" x14ac:dyDescent="0.25">
      <c r="A3311" s="144" t="s">
        <v>13195</v>
      </c>
      <c r="B3311" s="144" t="s">
        <v>13196</v>
      </c>
    </row>
    <row r="3312" spans="1:2" x14ac:dyDescent="0.25">
      <c r="A3312" s="144" t="s">
        <v>13197</v>
      </c>
      <c r="B3312" s="144" t="s">
        <v>13198</v>
      </c>
    </row>
    <row r="3313" spans="1:2" x14ac:dyDescent="0.25">
      <c r="A3313" s="144" t="s">
        <v>13199</v>
      </c>
      <c r="B3313" s="144" t="s">
        <v>13200</v>
      </c>
    </row>
    <row r="3314" spans="1:2" x14ac:dyDescent="0.25">
      <c r="A3314" s="144" t="s">
        <v>13201</v>
      </c>
      <c r="B3314" s="144" t="s">
        <v>13202</v>
      </c>
    </row>
    <row r="3315" spans="1:2" x14ac:dyDescent="0.25">
      <c r="A3315" s="144" t="s">
        <v>13203</v>
      </c>
      <c r="B3315" s="144" t="s">
        <v>13204</v>
      </c>
    </row>
    <row r="3316" spans="1:2" x14ac:dyDescent="0.25">
      <c r="A3316" s="144" t="s">
        <v>13205</v>
      </c>
      <c r="B3316" s="144" t="s">
        <v>13206</v>
      </c>
    </row>
    <row r="3317" spans="1:2" x14ac:dyDescent="0.25">
      <c r="A3317" s="144" t="s">
        <v>13207</v>
      </c>
      <c r="B3317" s="144" t="s">
        <v>13208</v>
      </c>
    </row>
    <row r="3318" spans="1:2" x14ac:dyDescent="0.25">
      <c r="A3318" s="144" t="s">
        <v>13209</v>
      </c>
      <c r="B3318" s="144" t="s">
        <v>13210</v>
      </c>
    </row>
    <row r="3319" spans="1:2" x14ac:dyDescent="0.25">
      <c r="A3319" s="144" t="s">
        <v>13211</v>
      </c>
      <c r="B3319" s="144" t="s">
        <v>13212</v>
      </c>
    </row>
    <row r="3320" spans="1:2" x14ac:dyDescent="0.25">
      <c r="A3320" s="144" t="s">
        <v>13213</v>
      </c>
      <c r="B3320" s="144" t="s">
        <v>13214</v>
      </c>
    </row>
    <row r="3321" spans="1:2" x14ac:dyDescent="0.25">
      <c r="A3321" s="144" t="s">
        <v>13215</v>
      </c>
      <c r="B3321" s="144" t="s">
        <v>13216</v>
      </c>
    </row>
    <row r="3322" spans="1:2" x14ac:dyDescent="0.25">
      <c r="A3322" s="144" t="s">
        <v>13217</v>
      </c>
      <c r="B3322" s="144" t="s">
        <v>13218</v>
      </c>
    </row>
    <row r="3323" spans="1:2" x14ac:dyDescent="0.25">
      <c r="A3323" s="144" t="s">
        <v>13219</v>
      </c>
      <c r="B3323" s="144" t="s">
        <v>13220</v>
      </c>
    </row>
    <row r="3324" spans="1:2" x14ac:dyDescent="0.25">
      <c r="A3324" s="144" t="s">
        <v>13221</v>
      </c>
      <c r="B3324" s="144" t="s">
        <v>13222</v>
      </c>
    </row>
    <row r="3325" spans="1:2" x14ac:dyDescent="0.25">
      <c r="A3325" s="144" t="s">
        <v>13223</v>
      </c>
      <c r="B3325" s="144" t="s">
        <v>13224</v>
      </c>
    </row>
    <row r="3326" spans="1:2" x14ac:dyDescent="0.25">
      <c r="A3326" s="144" t="s">
        <v>13225</v>
      </c>
      <c r="B3326" s="144" t="s">
        <v>13226</v>
      </c>
    </row>
    <row r="3327" spans="1:2" x14ac:dyDescent="0.25">
      <c r="A3327" s="144" t="s">
        <v>13227</v>
      </c>
      <c r="B3327" s="144" t="s">
        <v>13228</v>
      </c>
    </row>
    <row r="3328" spans="1:2" x14ac:dyDescent="0.25">
      <c r="A3328" s="144" t="s">
        <v>13229</v>
      </c>
      <c r="B3328" s="144" t="s">
        <v>13230</v>
      </c>
    </row>
    <row r="3329" spans="1:2" x14ac:dyDescent="0.25">
      <c r="A3329" s="144" t="s">
        <v>13231</v>
      </c>
      <c r="B3329" s="144" t="s">
        <v>13232</v>
      </c>
    </row>
    <row r="3330" spans="1:2" x14ac:dyDescent="0.25">
      <c r="A3330" s="144" t="s">
        <v>13233</v>
      </c>
      <c r="B3330" s="144" t="s">
        <v>13234</v>
      </c>
    </row>
    <row r="3331" spans="1:2" x14ac:dyDescent="0.25">
      <c r="A3331" s="144" t="s">
        <v>13235</v>
      </c>
      <c r="B3331" s="144" t="s">
        <v>13236</v>
      </c>
    </row>
    <row r="3332" spans="1:2" x14ac:dyDescent="0.25">
      <c r="A3332" s="144" t="s">
        <v>13237</v>
      </c>
      <c r="B3332" s="144" t="s">
        <v>13238</v>
      </c>
    </row>
    <row r="3333" spans="1:2" x14ac:dyDescent="0.25">
      <c r="A3333" s="144" t="s">
        <v>13239</v>
      </c>
      <c r="B3333" s="144" t="s">
        <v>13240</v>
      </c>
    </row>
    <row r="3334" spans="1:2" x14ac:dyDescent="0.25">
      <c r="A3334" s="144" t="s">
        <v>13241</v>
      </c>
      <c r="B3334" s="144" t="s">
        <v>13242</v>
      </c>
    </row>
    <row r="3335" spans="1:2" x14ac:dyDescent="0.25">
      <c r="A3335" s="144" t="s">
        <v>13243</v>
      </c>
      <c r="B3335" s="144" t="s">
        <v>13244</v>
      </c>
    </row>
    <row r="3336" spans="1:2" x14ac:dyDescent="0.25">
      <c r="A3336" s="144" t="s">
        <v>13245</v>
      </c>
      <c r="B3336" s="144" t="s">
        <v>13246</v>
      </c>
    </row>
    <row r="3337" spans="1:2" x14ac:dyDescent="0.25">
      <c r="A3337" s="144" t="s">
        <v>13247</v>
      </c>
      <c r="B3337" s="144" t="s">
        <v>13248</v>
      </c>
    </row>
    <row r="3338" spans="1:2" x14ac:dyDescent="0.25">
      <c r="A3338" s="144" t="s">
        <v>13249</v>
      </c>
      <c r="B3338" s="144" t="s">
        <v>13250</v>
      </c>
    </row>
    <row r="3339" spans="1:2" x14ac:dyDescent="0.25">
      <c r="A3339" s="144" t="s">
        <v>13251</v>
      </c>
      <c r="B3339" s="144" t="s">
        <v>13252</v>
      </c>
    </row>
    <row r="3340" spans="1:2" x14ac:dyDescent="0.25">
      <c r="A3340" s="144" t="s">
        <v>13253</v>
      </c>
      <c r="B3340" s="144" t="s">
        <v>13254</v>
      </c>
    </row>
    <row r="3341" spans="1:2" x14ac:dyDescent="0.25">
      <c r="A3341" s="144" t="s">
        <v>13255</v>
      </c>
      <c r="B3341" s="144" t="s">
        <v>13256</v>
      </c>
    </row>
    <row r="3342" spans="1:2" x14ac:dyDescent="0.25">
      <c r="A3342" s="144" t="s">
        <v>13257</v>
      </c>
      <c r="B3342" s="144" t="s">
        <v>13258</v>
      </c>
    </row>
    <row r="3343" spans="1:2" x14ac:dyDescent="0.25">
      <c r="A3343" s="144" t="s">
        <v>13259</v>
      </c>
      <c r="B3343" s="144" t="s">
        <v>13260</v>
      </c>
    </row>
    <row r="3344" spans="1:2" x14ac:dyDescent="0.25">
      <c r="A3344" s="144" t="s">
        <v>13261</v>
      </c>
      <c r="B3344" s="144" t="s">
        <v>13262</v>
      </c>
    </row>
    <row r="3345" spans="1:2" x14ac:dyDescent="0.25">
      <c r="A3345" s="144" t="s">
        <v>13263</v>
      </c>
      <c r="B3345" s="144" t="s">
        <v>13264</v>
      </c>
    </row>
    <row r="3346" spans="1:2" x14ac:dyDescent="0.25">
      <c r="A3346" s="144" t="s">
        <v>13265</v>
      </c>
      <c r="B3346" s="144" t="s">
        <v>13266</v>
      </c>
    </row>
    <row r="3347" spans="1:2" x14ac:dyDescent="0.25">
      <c r="A3347" s="144" t="s">
        <v>13267</v>
      </c>
      <c r="B3347" s="144" t="s">
        <v>13268</v>
      </c>
    </row>
    <row r="3348" spans="1:2" x14ac:dyDescent="0.25">
      <c r="A3348" s="144" t="s">
        <v>13269</v>
      </c>
      <c r="B3348" s="144" t="s">
        <v>13270</v>
      </c>
    </row>
    <row r="3349" spans="1:2" x14ac:dyDescent="0.25">
      <c r="A3349" s="144" t="s">
        <v>13271</v>
      </c>
      <c r="B3349" s="144" t="s">
        <v>13272</v>
      </c>
    </row>
    <row r="3350" spans="1:2" x14ac:dyDescent="0.25">
      <c r="A3350" s="144" t="s">
        <v>13273</v>
      </c>
      <c r="B3350" s="144" t="s">
        <v>13274</v>
      </c>
    </row>
    <row r="3351" spans="1:2" x14ac:dyDescent="0.25">
      <c r="A3351" s="144" t="s">
        <v>13275</v>
      </c>
      <c r="B3351" s="144" t="s">
        <v>13276</v>
      </c>
    </row>
    <row r="3352" spans="1:2" x14ac:dyDescent="0.25">
      <c r="A3352" s="144" t="s">
        <v>13277</v>
      </c>
      <c r="B3352" s="144" t="s">
        <v>13278</v>
      </c>
    </row>
    <row r="3353" spans="1:2" x14ac:dyDescent="0.25">
      <c r="A3353" s="144" t="s">
        <v>13279</v>
      </c>
      <c r="B3353" s="144" t="s">
        <v>13280</v>
      </c>
    </row>
    <row r="3354" spans="1:2" x14ac:dyDescent="0.25">
      <c r="A3354" s="144" t="s">
        <v>13281</v>
      </c>
      <c r="B3354" s="144" t="s">
        <v>13282</v>
      </c>
    </row>
    <row r="3355" spans="1:2" x14ac:dyDescent="0.25">
      <c r="A3355" s="144" t="s">
        <v>13283</v>
      </c>
      <c r="B3355" s="144" t="s">
        <v>13284</v>
      </c>
    </row>
    <row r="3356" spans="1:2" x14ac:dyDescent="0.25">
      <c r="A3356" s="144" t="s">
        <v>13285</v>
      </c>
      <c r="B3356" s="144" t="s">
        <v>13286</v>
      </c>
    </row>
    <row r="3357" spans="1:2" x14ac:dyDescent="0.25">
      <c r="A3357" s="144" t="s">
        <v>13287</v>
      </c>
      <c r="B3357" s="144" t="s">
        <v>13288</v>
      </c>
    </row>
    <row r="3358" spans="1:2" x14ac:dyDescent="0.25">
      <c r="A3358" s="144" t="s">
        <v>13289</v>
      </c>
      <c r="B3358" s="144" t="s">
        <v>13290</v>
      </c>
    </row>
    <row r="3359" spans="1:2" x14ac:dyDescent="0.25">
      <c r="A3359" s="144" t="s">
        <v>13291</v>
      </c>
      <c r="B3359" s="144" t="s">
        <v>13292</v>
      </c>
    </row>
    <row r="3360" spans="1:2" x14ac:dyDescent="0.25">
      <c r="A3360" s="144" t="s">
        <v>13293</v>
      </c>
      <c r="B3360" s="144" t="s">
        <v>13294</v>
      </c>
    </row>
    <row r="3361" spans="1:2" x14ac:dyDescent="0.25">
      <c r="A3361" s="144" t="s">
        <v>13295</v>
      </c>
      <c r="B3361" s="144" t="s">
        <v>13296</v>
      </c>
    </row>
    <row r="3362" spans="1:2" x14ac:dyDescent="0.25">
      <c r="A3362" s="144" t="s">
        <v>13297</v>
      </c>
      <c r="B3362" s="144" t="s">
        <v>13298</v>
      </c>
    </row>
    <row r="3363" spans="1:2" x14ac:dyDescent="0.25">
      <c r="A3363" s="144" t="s">
        <v>13299</v>
      </c>
      <c r="B3363" s="144" t="s">
        <v>13300</v>
      </c>
    </row>
    <row r="3364" spans="1:2" x14ac:dyDescent="0.25">
      <c r="A3364" s="144" t="s">
        <v>13301</v>
      </c>
      <c r="B3364" s="144" t="s">
        <v>13302</v>
      </c>
    </row>
    <row r="3365" spans="1:2" x14ac:dyDescent="0.25">
      <c r="A3365" s="144" t="s">
        <v>13303</v>
      </c>
      <c r="B3365" s="144" t="s">
        <v>13304</v>
      </c>
    </row>
    <row r="3366" spans="1:2" x14ac:dyDescent="0.25">
      <c r="A3366" s="144" t="s">
        <v>13305</v>
      </c>
      <c r="B3366" s="144" t="s">
        <v>13306</v>
      </c>
    </row>
    <row r="3367" spans="1:2" x14ac:dyDescent="0.25">
      <c r="A3367" s="144" t="s">
        <v>13307</v>
      </c>
      <c r="B3367" s="144" t="s">
        <v>13308</v>
      </c>
    </row>
    <row r="3368" spans="1:2" x14ac:dyDescent="0.25">
      <c r="A3368" s="144" t="s">
        <v>13309</v>
      </c>
      <c r="B3368" s="144" t="s">
        <v>13310</v>
      </c>
    </row>
    <row r="3369" spans="1:2" x14ac:dyDescent="0.25">
      <c r="A3369" s="144" t="s">
        <v>13311</v>
      </c>
      <c r="B3369" s="144" t="s">
        <v>13312</v>
      </c>
    </row>
    <row r="3370" spans="1:2" x14ac:dyDescent="0.25">
      <c r="A3370" s="144" t="s">
        <v>13313</v>
      </c>
      <c r="B3370" s="144" t="s">
        <v>13314</v>
      </c>
    </row>
    <row r="3371" spans="1:2" x14ac:dyDescent="0.25">
      <c r="A3371" s="144" t="s">
        <v>13315</v>
      </c>
      <c r="B3371" s="144" t="s">
        <v>13316</v>
      </c>
    </row>
    <row r="3372" spans="1:2" x14ac:dyDescent="0.25">
      <c r="A3372" s="144" t="s">
        <v>13317</v>
      </c>
      <c r="B3372" s="144" t="s">
        <v>13318</v>
      </c>
    </row>
    <row r="3373" spans="1:2" x14ac:dyDescent="0.25">
      <c r="A3373" s="144" t="s">
        <v>13319</v>
      </c>
      <c r="B3373" s="144" t="s">
        <v>13320</v>
      </c>
    </row>
    <row r="3374" spans="1:2" x14ac:dyDescent="0.25">
      <c r="A3374" s="144" t="s">
        <v>13321</v>
      </c>
      <c r="B3374" s="144" t="s">
        <v>13322</v>
      </c>
    </row>
    <row r="3375" spans="1:2" x14ac:dyDescent="0.25">
      <c r="A3375" s="144" t="s">
        <v>13323</v>
      </c>
      <c r="B3375" s="144" t="s">
        <v>13324</v>
      </c>
    </row>
    <row r="3376" spans="1:2" x14ac:dyDescent="0.25">
      <c r="A3376" s="144" t="s">
        <v>13325</v>
      </c>
      <c r="B3376" s="144" t="s">
        <v>13326</v>
      </c>
    </row>
    <row r="3377" spans="1:2" x14ac:dyDescent="0.25">
      <c r="A3377" s="144" t="s">
        <v>13327</v>
      </c>
      <c r="B3377" s="144" t="s">
        <v>13328</v>
      </c>
    </row>
    <row r="3378" spans="1:2" x14ac:dyDescent="0.25">
      <c r="A3378" s="144" t="s">
        <v>13329</v>
      </c>
      <c r="B3378" s="144" t="s">
        <v>13330</v>
      </c>
    </row>
    <row r="3379" spans="1:2" x14ac:dyDescent="0.25">
      <c r="A3379" s="144" t="s">
        <v>13331</v>
      </c>
      <c r="B3379" s="144" t="s">
        <v>13332</v>
      </c>
    </row>
    <row r="3380" spans="1:2" x14ac:dyDescent="0.25">
      <c r="A3380" s="144" t="s">
        <v>13333</v>
      </c>
      <c r="B3380" s="144" t="s">
        <v>13334</v>
      </c>
    </row>
    <row r="3381" spans="1:2" x14ac:dyDescent="0.25">
      <c r="A3381" s="144" t="s">
        <v>13335</v>
      </c>
      <c r="B3381" s="144" t="s">
        <v>13336</v>
      </c>
    </row>
    <row r="3382" spans="1:2" x14ac:dyDescent="0.25">
      <c r="A3382" s="144" t="s">
        <v>13337</v>
      </c>
      <c r="B3382" s="144" t="s">
        <v>13338</v>
      </c>
    </row>
    <row r="3383" spans="1:2" x14ac:dyDescent="0.25">
      <c r="A3383" s="144" t="s">
        <v>13339</v>
      </c>
      <c r="B3383" s="144" t="s">
        <v>13340</v>
      </c>
    </row>
    <row r="3384" spans="1:2" x14ac:dyDescent="0.25">
      <c r="A3384" s="144" t="s">
        <v>13341</v>
      </c>
      <c r="B3384" s="144" t="s">
        <v>13342</v>
      </c>
    </row>
    <row r="3385" spans="1:2" x14ac:dyDescent="0.25">
      <c r="A3385" s="144" t="s">
        <v>13343</v>
      </c>
      <c r="B3385" s="144" t="s">
        <v>13344</v>
      </c>
    </row>
    <row r="3386" spans="1:2" x14ac:dyDescent="0.25">
      <c r="A3386" s="144" t="s">
        <v>13345</v>
      </c>
      <c r="B3386" s="144" t="s">
        <v>13346</v>
      </c>
    </row>
    <row r="3387" spans="1:2" x14ac:dyDescent="0.25">
      <c r="A3387" s="144" t="s">
        <v>13347</v>
      </c>
      <c r="B3387" s="144" t="s">
        <v>13348</v>
      </c>
    </row>
    <row r="3388" spans="1:2" x14ac:dyDescent="0.25">
      <c r="A3388" s="144" t="s">
        <v>13349</v>
      </c>
      <c r="B3388" s="144" t="s">
        <v>13350</v>
      </c>
    </row>
    <row r="3389" spans="1:2" x14ac:dyDescent="0.25">
      <c r="A3389" s="144" t="s">
        <v>13351</v>
      </c>
      <c r="B3389" s="144" t="s">
        <v>13352</v>
      </c>
    </row>
    <row r="3390" spans="1:2" x14ac:dyDescent="0.25">
      <c r="A3390" s="144" t="s">
        <v>13353</v>
      </c>
      <c r="B3390" s="144" t="s">
        <v>13354</v>
      </c>
    </row>
    <row r="3391" spans="1:2" x14ac:dyDescent="0.25">
      <c r="A3391" s="144" t="s">
        <v>13355</v>
      </c>
      <c r="B3391" s="144" t="s">
        <v>13356</v>
      </c>
    </row>
    <row r="3392" spans="1:2" x14ac:dyDescent="0.25">
      <c r="A3392" s="144" t="s">
        <v>13357</v>
      </c>
      <c r="B3392" s="144" t="s">
        <v>13358</v>
      </c>
    </row>
    <row r="3393" spans="1:2" x14ac:dyDescent="0.25">
      <c r="A3393" s="144" t="s">
        <v>13359</v>
      </c>
      <c r="B3393" s="144" t="s">
        <v>13360</v>
      </c>
    </row>
    <row r="3394" spans="1:2" x14ac:dyDescent="0.25">
      <c r="A3394" s="144" t="s">
        <v>13361</v>
      </c>
      <c r="B3394" s="144" t="s">
        <v>13362</v>
      </c>
    </row>
    <row r="3395" spans="1:2" x14ac:dyDescent="0.25">
      <c r="A3395" s="144" t="s">
        <v>13363</v>
      </c>
      <c r="B3395" s="144" t="s">
        <v>13364</v>
      </c>
    </row>
    <row r="3396" spans="1:2" x14ac:dyDescent="0.25">
      <c r="A3396" s="144" t="s">
        <v>13365</v>
      </c>
      <c r="B3396" s="144" t="s">
        <v>13366</v>
      </c>
    </row>
    <row r="3397" spans="1:2" x14ac:dyDescent="0.25">
      <c r="A3397" s="144" t="s">
        <v>13367</v>
      </c>
      <c r="B3397" s="144" t="s">
        <v>13368</v>
      </c>
    </row>
    <row r="3398" spans="1:2" x14ac:dyDescent="0.25">
      <c r="A3398" s="144" t="s">
        <v>13369</v>
      </c>
      <c r="B3398" s="144" t="s">
        <v>13370</v>
      </c>
    </row>
    <row r="3399" spans="1:2" x14ac:dyDescent="0.25">
      <c r="A3399" s="144" t="s">
        <v>13371</v>
      </c>
      <c r="B3399" s="144" t="s">
        <v>13372</v>
      </c>
    </row>
    <row r="3400" spans="1:2" x14ac:dyDescent="0.25">
      <c r="A3400" s="144" t="s">
        <v>13373</v>
      </c>
      <c r="B3400" s="144" t="s">
        <v>13374</v>
      </c>
    </row>
    <row r="3401" spans="1:2" x14ac:dyDescent="0.25">
      <c r="A3401" s="144" t="s">
        <v>13375</v>
      </c>
      <c r="B3401" s="144" t="s">
        <v>13376</v>
      </c>
    </row>
    <row r="3402" spans="1:2" x14ac:dyDescent="0.25">
      <c r="A3402" s="144" t="s">
        <v>13377</v>
      </c>
      <c r="B3402" s="144" t="s">
        <v>13378</v>
      </c>
    </row>
    <row r="3403" spans="1:2" x14ac:dyDescent="0.25">
      <c r="A3403" s="144" t="s">
        <v>13379</v>
      </c>
      <c r="B3403" s="144" t="s">
        <v>13380</v>
      </c>
    </row>
    <row r="3404" spans="1:2" x14ac:dyDescent="0.25">
      <c r="A3404" s="144" t="s">
        <v>13381</v>
      </c>
      <c r="B3404" s="144" t="s">
        <v>13382</v>
      </c>
    </row>
    <row r="3405" spans="1:2" x14ac:dyDescent="0.25">
      <c r="A3405" s="144" t="s">
        <v>13383</v>
      </c>
      <c r="B3405" s="144" t="s">
        <v>13384</v>
      </c>
    </row>
    <row r="3406" spans="1:2" x14ac:dyDescent="0.25">
      <c r="A3406" s="144" t="s">
        <v>13385</v>
      </c>
      <c r="B3406" s="144" t="s">
        <v>13386</v>
      </c>
    </row>
    <row r="3407" spans="1:2" x14ac:dyDescent="0.25">
      <c r="A3407" s="144" t="s">
        <v>13387</v>
      </c>
      <c r="B3407" s="144" t="s">
        <v>13388</v>
      </c>
    </row>
    <row r="3408" spans="1:2" x14ac:dyDescent="0.25">
      <c r="A3408" s="144" t="s">
        <v>13389</v>
      </c>
      <c r="B3408" s="144" t="s">
        <v>13390</v>
      </c>
    </row>
    <row r="3409" spans="1:2" x14ac:dyDescent="0.25">
      <c r="A3409" s="144" t="s">
        <v>13391</v>
      </c>
      <c r="B3409" s="144" t="s">
        <v>13392</v>
      </c>
    </row>
    <row r="3410" spans="1:2" x14ac:dyDescent="0.25">
      <c r="A3410" s="144" t="s">
        <v>13393</v>
      </c>
      <c r="B3410" s="144" t="s">
        <v>13394</v>
      </c>
    </row>
    <row r="3411" spans="1:2" x14ac:dyDescent="0.25">
      <c r="A3411" s="144" t="s">
        <v>13395</v>
      </c>
      <c r="B3411" s="144" t="s">
        <v>13396</v>
      </c>
    </row>
    <row r="3412" spans="1:2" x14ac:dyDescent="0.25">
      <c r="A3412" s="144" t="s">
        <v>13397</v>
      </c>
      <c r="B3412" s="144" t="s">
        <v>13398</v>
      </c>
    </row>
    <row r="3413" spans="1:2" x14ac:dyDescent="0.25">
      <c r="A3413" s="144" t="s">
        <v>13399</v>
      </c>
      <c r="B3413" s="144" t="s">
        <v>13400</v>
      </c>
    </row>
    <row r="3414" spans="1:2" x14ac:dyDescent="0.25">
      <c r="A3414" s="144" t="s">
        <v>13401</v>
      </c>
      <c r="B3414" s="144" t="s">
        <v>13402</v>
      </c>
    </row>
    <row r="3415" spans="1:2" x14ac:dyDescent="0.25">
      <c r="A3415" s="144" t="s">
        <v>13403</v>
      </c>
      <c r="B3415" s="144" t="s">
        <v>13404</v>
      </c>
    </row>
    <row r="3416" spans="1:2" x14ac:dyDescent="0.25">
      <c r="A3416" s="144" t="s">
        <v>13405</v>
      </c>
      <c r="B3416" s="144" t="s">
        <v>13406</v>
      </c>
    </row>
    <row r="3417" spans="1:2" x14ac:dyDescent="0.25">
      <c r="A3417" s="144" t="s">
        <v>13407</v>
      </c>
      <c r="B3417" s="144" t="s">
        <v>13408</v>
      </c>
    </row>
    <row r="3418" spans="1:2" x14ac:dyDescent="0.25">
      <c r="A3418" s="144" t="s">
        <v>13409</v>
      </c>
      <c r="B3418" s="144" t="s">
        <v>13410</v>
      </c>
    </row>
    <row r="3419" spans="1:2" x14ac:dyDescent="0.25">
      <c r="A3419" s="144" t="s">
        <v>13411</v>
      </c>
      <c r="B3419" s="144" t="s">
        <v>13412</v>
      </c>
    </row>
    <row r="3420" spans="1:2" x14ac:dyDescent="0.25">
      <c r="A3420" s="144" t="s">
        <v>13413</v>
      </c>
      <c r="B3420" s="144" t="s">
        <v>13414</v>
      </c>
    </row>
    <row r="3421" spans="1:2" x14ac:dyDescent="0.25">
      <c r="A3421" s="144" t="s">
        <v>13415</v>
      </c>
      <c r="B3421" s="144" t="s">
        <v>13416</v>
      </c>
    </row>
    <row r="3422" spans="1:2" x14ac:dyDescent="0.25">
      <c r="A3422" s="144" t="s">
        <v>13417</v>
      </c>
      <c r="B3422" s="144" t="s">
        <v>13418</v>
      </c>
    </row>
    <row r="3423" spans="1:2" x14ac:dyDescent="0.25">
      <c r="A3423" s="144" t="s">
        <v>13419</v>
      </c>
      <c r="B3423" s="144" t="s">
        <v>13420</v>
      </c>
    </row>
    <row r="3424" spans="1:2" x14ac:dyDescent="0.25">
      <c r="A3424" s="144" t="s">
        <v>13421</v>
      </c>
      <c r="B3424" s="144" t="s">
        <v>13422</v>
      </c>
    </row>
    <row r="3425" spans="1:2" x14ac:dyDescent="0.25">
      <c r="A3425" s="144" t="s">
        <v>13423</v>
      </c>
      <c r="B3425" s="144" t="s">
        <v>13424</v>
      </c>
    </row>
    <row r="3426" spans="1:2" x14ac:dyDescent="0.25">
      <c r="A3426" s="144" t="s">
        <v>13425</v>
      </c>
      <c r="B3426" s="144" t="s">
        <v>13426</v>
      </c>
    </row>
    <row r="3427" spans="1:2" x14ac:dyDescent="0.25">
      <c r="A3427" s="144" t="s">
        <v>13427</v>
      </c>
      <c r="B3427" s="144" t="s">
        <v>13428</v>
      </c>
    </row>
    <row r="3428" spans="1:2" x14ac:dyDescent="0.25">
      <c r="A3428" s="144" t="s">
        <v>13429</v>
      </c>
      <c r="B3428" s="144" t="s">
        <v>13430</v>
      </c>
    </row>
    <row r="3429" spans="1:2" x14ac:dyDescent="0.25">
      <c r="A3429" s="144" t="s">
        <v>13431</v>
      </c>
      <c r="B3429" s="144" t="s">
        <v>13432</v>
      </c>
    </row>
    <row r="3430" spans="1:2" x14ac:dyDescent="0.25">
      <c r="A3430" s="144" t="s">
        <v>13433</v>
      </c>
      <c r="B3430" s="144" t="s">
        <v>13434</v>
      </c>
    </row>
    <row r="3431" spans="1:2" x14ac:dyDescent="0.25">
      <c r="A3431" s="144" t="s">
        <v>13435</v>
      </c>
      <c r="B3431" s="144" t="s">
        <v>13435</v>
      </c>
    </row>
    <row r="3432" spans="1:2" x14ac:dyDescent="0.25">
      <c r="A3432" s="144" t="s">
        <v>13436</v>
      </c>
      <c r="B3432" s="144" t="s">
        <v>13436</v>
      </c>
    </row>
    <row r="3433" spans="1:2" x14ac:dyDescent="0.25">
      <c r="A3433" s="144" t="s">
        <v>13437</v>
      </c>
      <c r="B3433" s="144" t="s">
        <v>13438</v>
      </c>
    </row>
    <row r="3434" spans="1:2" x14ac:dyDescent="0.25">
      <c r="A3434" s="144" t="s">
        <v>13439</v>
      </c>
      <c r="B3434" s="144" t="s">
        <v>13440</v>
      </c>
    </row>
    <row r="3435" spans="1:2" x14ac:dyDescent="0.25">
      <c r="A3435" s="144" t="s">
        <v>13441</v>
      </c>
      <c r="B3435" s="144" t="s">
        <v>13442</v>
      </c>
    </row>
    <row r="3436" spans="1:2" x14ac:dyDescent="0.25">
      <c r="A3436" s="144" t="s">
        <v>13443</v>
      </c>
      <c r="B3436" s="144" t="s">
        <v>13444</v>
      </c>
    </row>
    <row r="3437" spans="1:2" x14ac:dyDescent="0.25">
      <c r="A3437" s="144" t="s">
        <v>13445</v>
      </c>
      <c r="B3437" s="144" t="s">
        <v>13446</v>
      </c>
    </row>
    <row r="3438" spans="1:2" x14ac:dyDescent="0.25">
      <c r="A3438" s="144" t="s">
        <v>13447</v>
      </c>
      <c r="B3438" s="144" t="s">
        <v>13448</v>
      </c>
    </row>
    <row r="3439" spans="1:2" x14ac:dyDescent="0.25">
      <c r="A3439" s="144" t="s">
        <v>13449</v>
      </c>
      <c r="B3439" s="144" t="s">
        <v>13450</v>
      </c>
    </row>
    <row r="3440" spans="1:2" x14ac:dyDescent="0.25">
      <c r="A3440" s="144" t="s">
        <v>13451</v>
      </c>
      <c r="B3440" s="144" t="s">
        <v>13452</v>
      </c>
    </row>
    <row r="3441" spans="1:2" x14ac:dyDescent="0.25">
      <c r="A3441" s="144" t="s">
        <v>13453</v>
      </c>
      <c r="B3441" s="144" t="s">
        <v>13454</v>
      </c>
    </row>
    <row r="3442" spans="1:2" x14ac:dyDescent="0.25">
      <c r="A3442" s="144" t="s">
        <v>13455</v>
      </c>
      <c r="B3442" s="144" t="s">
        <v>13456</v>
      </c>
    </row>
    <row r="3443" spans="1:2" x14ac:dyDescent="0.25">
      <c r="A3443" s="144" t="s">
        <v>13457</v>
      </c>
      <c r="B3443" s="144" t="s">
        <v>13458</v>
      </c>
    </row>
    <row r="3444" spans="1:2" x14ac:dyDescent="0.25">
      <c r="A3444" s="144" t="s">
        <v>13459</v>
      </c>
      <c r="B3444" s="144" t="s">
        <v>13460</v>
      </c>
    </row>
    <row r="3445" spans="1:2" x14ac:dyDescent="0.25">
      <c r="A3445" s="144" t="s">
        <v>13461</v>
      </c>
      <c r="B3445" s="144" t="s">
        <v>13462</v>
      </c>
    </row>
    <row r="3446" spans="1:2" x14ac:dyDescent="0.25">
      <c r="A3446" s="144" t="s">
        <v>13463</v>
      </c>
      <c r="B3446" s="144" t="s">
        <v>13464</v>
      </c>
    </row>
    <row r="3447" spans="1:2" x14ac:dyDescent="0.25">
      <c r="A3447" s="144" t="s">
        <v>13465</v>
      </c>
      <c r="B3447" s="144" t="s">
        <v>13466</v>
      </c>
    </row>
    <row r="3448" spans="1:2" x14ac:dyDescent="0.25">
      <c r="A3448" s="144" t="s">
        <v>13467</v>
      </c>
      <c r="B3448" s="144" t="s">
        <v>13468</v>
      </c>
    </row>
    <row r="3449" spans="1:2" x14ac:dyDescent="0.25">
      <c r="A3449" s="144" t="s">
        <v>13469</v>
      </c>
      <c r="B3449" s="144" t="s">
        <v>13470</v>
      </c>
    </row>
    <row r="3450" spans="1:2" x14ac:dyDescent="0.25">
      <c r="A3450" s="144" t="s">
        <v>13471</v>
      </c>
      <c r="B3450" s="144" t="s">
        <v>13472</v>
      </c>
    </row>
    <row r="3451" spans="1:2" x14ac:dyDescent="0.25">
      <c r="A3451" s="144" t="s">
        <v>13473</v>
      </c>
      <c r="B3451" s="144" t="s">
        <v>13474</v>
      </c>
    </row>
    <row r="3452" spans="1:2" x14ac:dyDescent="0.25">
      <c r="A3452" s="144" t="s">
        <v>13475</v>
      </c>
      <c r="B3452" s="144" t="s">
        <v>13476</v>
      </c>
    </row>
    <row r="3453" spans="1:2" x14ac:dyDescent="0.25">
      <c r="A3453" s="144" t="s">
        <v>13477</v>
      </c>
      <c r="B3453" s="144" t="s">
        <v>13478</v>
      </c>
    </row>
    <row r="3454" spans="1:2" x14ac:dyDescent="0.25">
      <c r="A3454" s="144" t="s">
        <v>13479</v>
      </c>
      <c r="B3454" s="144" t="s">
        <v>13480</v>
      </c>
    </row>
    <row r="3455" spans="1:2" x14ac:dyDescent="0.25">
      <c r="A3455" s="144" t="s">
        <v>13481</v>
      </c>
      <c r="B3455" s="144" t="s">
        <v>13482</v>
      </c>
    </row>
    <row r="3456" spans="1:2" x14ac:dyDescent="0.25">
      <c r="A3456" s="144" t="s">
        <v>13483</v>
      </c>
      <c r="B3456" s="144" t="s">
        <v>13484</v>
      </c>
    </row>
    <row r="3457" spans="1:2" x14ac:dyDescent="0.25">
      <c r="A3457" s="144" t="s">
        <v>13485</v>
      </c>
      <c r="B3457" s="144" t="s">
        <v>13486</v>
      </c>
    </row>
    <row r="3458" spans="1:2" x14ac:dyDescent="0.25">
      <c r="A3458" s="144" t="s">
        <v>13487</v>
      </c>
      <c r="B3458" s="144" t="s">
        <v>13488</v>
      </c>
    </row>
    <row r="3459" spans="1:2" x14ac:dyDescent="0.25">
      <c r="A3459" s="144" t="s">
        <v>13489</v>
      </c>
      <c r="B3459" s="144" t="s">
        <v>13490</v>
      </c>
    </row>
    <row r="3460" spans="1:2" x14ac:dyDescent="0.25">
      <c r="A3460" s="144" t="s">
        <v>13491</v>
      </c>
      <c r="B3460" s="144" t="s">
        <v>13492</v>
      </c>
    </row>
    <row r="3461" spans="1:2" x14ac:dyDescent="0.25">
      <c r="A3461" s="144" t="s">
        <v>13493</v>
      </c>
      <c r="B3461" s="144" t="s">
        <v>13494</v>
      </c>
    </row>
    <row r="3462" spans="1:2" x14ac:dyDescent="0.25">
      <c r="A3462" s="144" t="s">
        <v>13495</v>
      </c>
      <c r="B3462" s="144" t="s">
        <v>13496</v>
      </c>
    </row>
    <row r="3463" spans="1:2" x14ac:dyDescent="0.25">
      <c r="A3463" s="144" t="s">
        <v>13497</v>
      </c>
      <c r="B3463" s="144" t="s">
        <v>13498</v>
      </c>
    </row>
    <row r="3464" spans="1:2" x14ac:dyDescent="0.25">
      <c r="A3464" s="144" t="s">
        <v>13499</v>
      </c>
      <c r="B3464" s="144" t="s">
        <v>13500</v>
      </c>
    </row>
    <row r="3465" spans="1:2" x14ac:dyDescent="0.25">
      <c r="A3465" s="144" t="s">
        <v>13501</v>
      </c>
      <c r="B3465" s="144" t="s">
        <v>13502</v>
      </c>
    </row>
    <row r="3466" spans="1:2" x14ac:dyDescent="0.25">
      <c r="A3466" s="144" t="s">
        <v>13503</v>
      </c>
      <c r="B3466" s="144" t="s">
        <v>13504</v>
      </c>
    </row>
    <row r="3467" spans="1:2" x14ac:dyDescent="0.25">
      <c r="A3467" s="144" t="s">
        <v>13505</v>
      </c>
      <c r="B3467" s="144" t="s">
        <v>13506</v>
      </c>
    </row>
    <row r="3468" spans="1:2" x14ac:dyDescent="0.25">
      <c r="A3468" s="144" t="s">
        <v>13507</v>
      </c>
      <c r="B3468" s="144" t="s">
        <v>13508</v>
      </c>
    </row>
    <row r="3469" spans="1:2" x14ac:dyDescent="0.25">
      <c r="A3469" s="144" t="s">
        <v>13509</v>
      </c>
      <c r="B3469" s="144" t="s">
        <v>13510</v>
      </c>
    </row>
    <row r="3470" spans="1:2" x14ac:dyDescent="0.25">
      <c r="A3470" s="144" t="s">
        <v>13511</v>
      </c>
      <c r="B3470" s="144" t="s">
        <v>13512</v>
      </c>
    </row>
    <row r="3471" spans="1:2" x14ac:dyDescent="0.25">
      <c r="A3471" s="144" t="s">
        <v>13513</v>
      </c>
      <c r="B3471" s="144" t="s">
        <v>13514</v>
      </c>
    </row>
    <row r="3472" spans="1:2" x14ac:dyDescent="0.25">
      <c r="A3472" s="144" t="s">
        <v>13515</v>
      </c>
      <c r="B3472" s="144" t="s">
        <v>13516</v>
      </c>
    </row>
    <row r="3473" spans="1:2" x14ac:dyDescent="0.25">
      <c r="A3473" s="144" t="s">
        <v>13517</v>
      </c>
      <c r="B3473" s="144" t="s">
        <v>13518</v>
      </c>
    </row>
    <row r="3474" spans="1:2" x14ac:dyDescent="0.25">
      <c r="A3474" s="144" t="s">
        <v>13519</v>
      </c>
      <c r="B3474" s="144" t="s">
        <v>13520</v>
      </c>
    </row>
    <row r="3475" spans="1:2" x14ac:dyDescent="0.25">
      <c r="A3475" s="144" t="s">
        <v>13521</v>
      </c>
      <c r="B3475" s="144" t="s">
        <v>13522</v>
      </c>
    </row>
    <row r="3476" spans="1:2" x14ac:dyDescent="0.25">
      <c r="A3476" s="144" t="s">
        <v>13523</v>
      </c>
      <c r="B3476" s="144" t="s">
        <v>13524</v>
      </c>
    </row>
    <row r="3477" spans="1:2" x14ac:dyDescent="0.25">
      <c r="A3477" s="144" t="s">
        <v>13525</v>
      </c>
      <c r="B3477" s="144" t="s">
        <v>13526</v>
      </c>
    </row>
    <row r="3478" spans="1:2" x14ac:dyDescent="0.25">
      <c r="A3478" s="144" t="s">
        <v>13527</v>
      </c>
      <c r="B3478" s="144" t="s">
        <v>13528</v>
      </c>
    </row>
    <row r="3479" spans="1:2" x14ac:dyDescent="0.25">
      <c r="A3479" s="144" t="s">
        <v>13529</v>
      </c>
      <c r="B3479" s="144" t="s">
        <v>13530</v>
      </c>
    </row>
    <row r="3480" spans="1:2" x14ac:dyDescent="0.25">
      <c r="A3480" s="144" t="s">
        <v>13531</v>
      </c>
      <c r="B3480" s="144" t="s">
        <v>13532</v>
      </c>
    </row>
    <row r="3481" spans="1:2" x14ac:dyDescent="0.25">
      <c r="A3481" s="144" t="s">
        <v>13533</v>
      </c>
      <c r="B3481" s="144" t="s">
        <v>13534</v>
      </c>
    </row>
    <row r="3482" spans="1:2" x14ac:dyDescent="0.25">
      <c r="A3482" s="144" t="s">
        <v>13535</v>
      </c>
      <c r="B3482" s="144" t="s">
        <v>13536</v>
      </c>
    </row>
    <row r="3483" spans="1:2" x14ac:dyDescent="0.25">
      <c r="A3483" s="144" t="s">
        <v>13537</v>
      </c>
      <c r="B3483" s="144" t="s">
        <v>13538</v>
      </c>
    </row>
    <row r="3484" spans="1:2" x14ac:dyDescent="0.25">
      <c r="A3484" s="144" t="s">
        <v>13539</v>
      </c>
      <c r="B3484" s="144" t="s">
        <v>13540</v>
      </c>
    </row>
    <row r="3485" spans="1:2" x14ac:dyDescent="0.25">
      <c r="A3485" s="144" t="s">
        <v>13541</v>
      </c>
      <c r="B3485" s="144" t="s">
        <v>13542</v>
      </c>
    </row>
    <row r="3486" spans="1:2" x14ac:dyDescent="0.25">
      <c r="A3486" s="144" t="s">
        <v>13543</v>
      </c>
      <c r="B3486" s="144" t="s">
        <v>13544</v>
      </c>
    </row>
    <row r="3487" spans="1:2" x14ac:dyDescent="0.25">
      <c r="A3487" s="144" t="s">
        <v>13545</v>
      </c>
      <c r="B3487" s="144" t="s">
        <v>13546</v>
      </c>
    </row>
    <row r="3488" spans="1:2" x14ac:dyDescent="0.25">
      <c r="A3488" s="144" t="s">
        <v>13547</v>
      </c>
      <c r="B3488" s="144" t="s">
        <v>13548</v>
      </c>
    </row>
    <row r="3489" spans="1:2" x14ac:dyDescent="0.25">
      <c r="A3489" s="144" t="s">
        <v>13549</v>
      </c>
      <c r="B3489" s="144" t="s">
        <v>13550</v>
      </c>
    </row>
    <row r="3490" spans="1:2" x14ac:dyDescent="0.25">
      <c r="A3490" s="144" t="s">
        <v>13551</v>
      </c>
      <c r="B3490" s="144" t="s">
        <v>13552</v>
      </c>
    </row>
    <row r="3491" spans="1:2" x14ac:dyDescent="0.25">
      <c r="A3491" s="144" t="s">
        <v>13553</v>
      </c>
      <c r="B3491" s="144" t="s">
        <v>13554</v>
      </c>
    </row>
    <row r="3492" spans="1:2" x14ac:dyDescent="0.25">
      <c r="A3492" s="144" t="s">
        <v>13555</v>
      </c>
      <c r="B3492" s="144" t="s">
        <v>13556</v>
      </c>
    </row>
    <row r="3493" spans="1:2" x14ac:dyDescent="0.25">
      <c r="A3493" s="144" t="s">
        <v>13557</v>
      </c>
      <c r="B3493" s="144" t="s">
        <v>13558</v>
      </c>
    </row>
    <row r="3494" spans="1:2" x14ac:dyDescent="0.25">
      <c r="A3494" s="144" t="s">
        <v>13559</v>
      </c>
      <c r="B3494" s="144" t="s">
        <v>13560</v>
      </c>
    </row>
    <row r="3495" spans="1:2" x14ac:dyDescent="0.25">
      <c r="A3495" s="144" t="s">
        <v>13561</v>
      </c>
      <c r="B3495" s="144" t="s">
        <v>13562</v>
      </c>
    </row>
    <row r="3496" spans="1:2" x14ac:dyDescent="0.25">
      <c r="A3496" s="144" t="s">
        <v>13563</v>
      </c>
      <c r="B3496" s="144" t="s">
        <v>13564</v>
      </c>
    </row>
    <row r="3497" spans="1:2" x14ac:dyDescent="0.25">
      <c r="A3497" s="144" t="s">
        <v>13565</v>
      </c>
      <c r="B3497" s="144" t="s">
        <v>13566</v>
      </c>
    </row>
    <row r="3498" spans="1:2" x14ac:dyDescent="0.25">
      <c r="A3498" s="144" t="s">
        <v>13567</v>
      </c>
      <c r="B3498" s="144" t="s">
        <v>13568</v>
      </c>
    </row>
    <row r="3499" spans="1:2" x14ac:dyDescent="0.25">
      <c r="A3499" s="144" t="s">
        <v>13569</v>
      </c>
      <c r="B3499" s="144" t="s">
        <v>13570</v>
      </c>
    </row>
    <row r="3500" spans="1:2" x14ac:dyDescent="0.25">
      <c r="A3500" s="144" t="s">
        <v>13571</v>
      </c>
      <c r="B3500" s="144" t="s">
        <v>13572</v>
      </c>
    </row>
    <row r="3501" spans="1:2" x14ac:dyDescent="0.25">
      <c r="A3501" s="144" t="s">
        <v>13573</v>
      </c>
      <c r="B3501" s="144" t="s">
        <v>13574</v>
      </c>
    </row>
    <row r="3502" spans="1:2" x14ac:dyDescent="0.25">
      <c r="A3502" s="144" t="s">
        <v>13575</v>
      </c>
      <c r="B3502" s="144" t="s">
        <v>13576</v>
      </c>
    </row>
    <row r="3503" spans="1:2" x14ac:dyDescent="0.25">
      <c r="A3503" s="144" t="s">
        <v>13577</v>
      </c>
      <c r="B3503" s="144" t="s">
        <v>13578</v>
      </c>
    </row>
    <row r="3504" spans="1:2" x14ac:dyDescent="0.25">
      <c r="A3504" s="144" t="s">
        <v>13579</v>
      </c>
      <c r="B3504" s="144" t="s">
        <v>13580</v>
      </c>
    </row>
    <row r="3505" spans="1:2" x14ac:dyDescent="0.25">
      <c r="A3505" s="144" t="s">
        <v>13581</v>
      </c>
      <c r="B3505" s="144" t="s">
        <v>13582</v>
      </c>
    </row>
    <row r="3506" spans="1:2" x14ac:dyDescent="0.25">
      <c r="A3506" s="144" t="s">
        <v>13583</v>
      </c>
      <c r="B3506" s="144" t="s">
        <v>13584</v>
      </c>
    </row>
    <row r="3507" spans="1:2" x14ac:dyDescent="0.25">
      <c r="A3507" s="144" t="s">
        <v>13585</v>
      </c>
      <c r="B3507" s="144" t="s">
        <v>13586</v>
      </c>
    </row>
    <row r="3508" spans="1:2" x14ac:dyDescent="0.25">
      <c r="A3508" s="144" t="s">
        <v>13587</v>
      </c>
      <c r="B3508" s="144" t="s">
        <v>13588</v>
      </c>
    </row>
    <row r="3509" spans="1:2" x14ac:dyDescent="0.25">
      <c r="A3509" s="144" t="s">
        <v>13589</v>
      </c>
      <c r="B3509" s="144" t="s">
        <v>13590</v>
      </c>
    </row>
    <row r="3510" spans="1:2" x14ac:dyDescent="0.25">
      <c r="A3510" s="144" t="s">
        <v>13591</v>
      </c>
      <c r="B3510" s="144" t="s">
        <v>13592</v>
      </c>
    </row>
    <row r="3511" spans="1:2" x14ac:dyDescent="0.25">
      <c r="A3511" s="144" t="s">
        <v>13593</v>
      </c>
      <c r="B3511" s="144" t="s">
        <v>13594</v>
      </c>
    </row>
    <row r="3512" spans="1:2" x14ac:dyDescent="0.25">
      <c r="A3512" s="144" t="s">
        <v>13595</v>
      </c>
      <c r="B3512" s="144" t="s">
        <v>13596</v>
      </c>
    </row>
    <row r="3513" spans="1:2" x14ac:dyDescent="0.25">
      <c r="A3513" s="144" t="s">
        <v>13597</v>
      </c>
      <c r="B3513" s="144" t="s">
        <v>13598</v>
      </c>
    </row>
    <row r="3514" spans="1:2" x14ac:dyDescent="0.25">
      <c r="A3514" s="144" t="s">
        <v>13599</v>
      </c>
      <c r="B3514" s="144" t="s">
        <v>13600</v>
      </c>
    </row>
    <row r="3515" spans="1:2" x14ac:dyDescent="0.25">
      <c r="A3515" s="144" t="s">
        <v>13601</v>
      </c>
      <c r="B3515" s="144" t="s">
        <v>13602</v>
      </c>
    </row>
    <row r="3516" spans="1:2" x14ac:dyDescent="0.25">
      <c r="A3516" s="144" t="s">
        <v>13603</v>
      </c>
      <c r="B3516" s="144" t="s">
        <v>13604</v>
      </c>
    </row>
    <row r="3517" spans="1:2" x14ac:dyDescent="0.25">
      <c r="A3517" s="144" t="s">
        <v>13605</v>
      </c>
      <c r="B3517" s="144" t="s">
        <v>13606</v>
      </c>
    </row>
    <row r="3518" spans="1:2" x14ac:dyDescent="0.25">
      <c r="A3518" s="144" t="s">
        <v>13607</v>
      </c>
      <c r="B3518" s="144" t="s">
        <v>13608</v>
      </c>
    </row>
    <row r="3519" spans="1:2" x14ac:dyDescent="0.25">
      <c r="A3519" s="144" t="s">
        <v>13609</v>
      </c>
      <c r="B3519" s="144" t="s">
        <v>13610</v>
      </c>
    </row>
    <row r="3520" spans="1:2" x14ac:dyDescent="0.25">
      <c r="A3520" s="144" t="s">
        <v>13611</v>
      </c>
      <c r="B3520" s="144" t="s">
        <v>13612</v>
      </c>
    </row>
    <row r="3521" spans="1:2" x14ac:dyDescent="0.25">
      <c r="A3521" s="144" t="s">
        <v>13613</v>
      </c>
      <c r="B3521" s="144" t="s">
        <v>13614</v>
      </c>
    </row>
    <row r="3522" spans="1:2" x14ac:dyDescent="0.25">
      <c r="A3522" s="144" t="s">
        <v>13615</v>
      </c>
      <c r="B3522" s="144" t="s">
        <v>13616</v>
      </c>
    </row>
    <row r="3523" spans="1:2" x14ac:dyDescent="0.25">
      <c r="A3523" s="144" t="s">
        <v>13617</v>
      </c>
      <c r="B3523" s="144" t="s">
        <v>13618</v>
      </c>
    </row>
    <row r="3524" spans="1:2" x14ac:dyDescent="0.25">
      <c r="A3524" s="144" t="s">
        <v>13619</v>
      </c>
      <c r="B3524" s="144" t="s">
        <v>13620</v>
      </c>
    </row>
    <row r="3525" spans="1:2" x14ac:dyDescent="0.25">
      <c r="A3525" s="144" t="s">
        <v>13621</v>
      </c>
      <c r="B3525" s="144" t="s">
        <v>13622</v>
      </c>
    </row>
    <row r="3526" spans="1:2" x14ac:dyDescent="0.25">
      <c r="A3526" s="144" t="s">
        <v>13623</v>
      </c>
      <c r="B3526" s="144" t="s">
        <v>13624</v>
      </c>
    </row>
    <row r="3527" spans="1:2" x14ac:dyDescent="0.25">
      <c r="A3527" s="144" t="s">
        <v>13625</v>
      </c>
      <c r="B3527" s="144" t="s">
        <v>13626</v>
      </c>
    </row>
    <row r="3528" spans="1:2" x14ac:dyDescent="0.25">
      <c r="A3528" s="144" t="s">
        <v>13627</v>
      </c>
      <c r="B3528" s="144" t="s">
        <v>13628</v>
      </c>
    </row>
    <row r="3529" spans="1:2" x14ac:dyDescent="0.25">
      <c r="A3529" s="144" t="s">
        <v>13629</v>
      </c>
      <c r="B3529" s="144" t="s">
        <v>13630</v>
      </c>
    </row>
    <row r="3530" spans="1:2" x14ac:dyDescent="0.25">
      <c r="A3530" s="144" t="s">
        <v>13631</v>
      </c>
      <c r="B3530" s="144" t="s">
        <v>13632</v>
      </c>
    </row>
    <row r="3531" spans="1:2" x14ac:dyDescent="0.25">
      <c r="A3531" s="144" t="s">
        <v>13633</v>
      </c>
      <c r="B3531" s="144" t="s">
        <v>13634</v>
      </c>
    </row>
    <row r="3532" spans="1:2" x14ac:dyDescent="0.25">
      <c r="A3532" s="144" t="s">
        <v>13635</v>
      </c>
      <c r="B3532" s="144" t="s">
        <v>13636</v>
      </c>
    </row>
    <row r="3533" spans="1:2" x14ac:dyDescent="0.25">
      <c r="A3533" s="144" t="s">
        <v>13637</v>
      </c>
      <c r="B3533" s="144" t="s">
        <v>13638</v>
      </c>
    </row>
    <row r="3534" spans="1:2" x14ac:dyDescent="0.25">
      <c r="A3534" s="144" t="s">
        <v>13639</v>
      </c>
      <c r="B3534" s="144" t="s">
        <v>13640</v>
      </c>
    </row>
    <row r="3535" spans="1:2" x14ac:dyDescent="0.25">
      <c r="A3535" s="144" t="s">
        <v>13641</v>
      </c>
      <c r="B3535" s="144" t="s">
        <v>13642</v>
      </c>
    </row>
    <row r="3536" spans="1:2" x14ac:dyDescent="0.25">
      <c r="A3536" s="144" t="s">
        <v>13643</v>
      </c>
      <c r="B3536" s="144" t="s">
        <v>13644</v>
      </c>
    </row>
    <row r="3537" spans="1:2" x14ac:dyDescent="0.25">
      <c r="A3537" s="144" t="s">
        <v>13645</v>
      </c>
      <c r="B3537" s="144" t="s">
        <v>13646</v>
      </c>
    </row>
    <row r="3538" spans="1:2" x14ac:dyDescent="0.25">
      <c r="A3538" s="144" t="s">
        <v>13647</v>
      </c>
      <c r="B3538" s="144" t="s">
        <v>13648</v>
      </c>
    </row>
    <row r="3539" spans="1:2" x14ac:dyDescent="0.25">
      <c r="A3539" s="144" t="s">
        <v>13649</v>
      </c>
      <c r="B3539" s="144" t="s">
        <v>13650</v>
      </c>
    </row>
    <row r="3540" spans="1:2" x14ac:dyDescent="0.25">
      <c r="A3540" s="144" t="s">
        <v>13651</v>
      </c>
      <c r="B3540" s="144" t="s">
        <v>13652</v>
      </c>
    </row>
    <row r="3541" spans="1:2" x14ac:dyDescent="0.25">
      <c r="A3541" s="144" t="s">
        <v>13653</v>
      </c>
      <c r="B3541" s="144" t="s">
        <v>13654</v>
      </c>
    </row>
    <row r="3542" spans="1:2" x14ac:dyDescent="0.25">
      <c r="A3542" s="144" t="s">
        <v>13655</v>
      </c>
      <c r="B3542" s="144" t="s">
        <v>13656</v>
      </c>
    </row>
    <row r="3543" spans="1:2" x14ac:dyDescent="0.25">
      <c r="A3543" s="144" t="s">
        <v>13657</v>
      </c>
      <c r="B3543" s="144" t="s">
        <v>13658</v>
      </c>
    </row>
    <row r="3544" spans="1:2" x14ac:dyDescent="0.25">
      <c r="A3544" s="144" t="s">
        <v>13659</v>
      </c>
      <c r="B3544" s="144" t="s">
        <v>13660</v>
      </c>
    </row>
    <row r="3545" spans="1:2" x14ac:dyDescent="0.25">
      <c r="A3545" s="144" t="s">
        <v>13661</v>
      </c>
      <c r="B3545" s="144" t="s">
        <v>13662</v>
      </c>
    </row>
    <row r="3546" spans="1:2" x14ac:dyDescent="0.25">
      <c r="A3546" s="144" t="s">
        <v>13663</v>
      </c>
      <c r="B3546" s="144" t="s">
        <v>13664</v>
      </c>
    </row>
    <row r="3547" spans="1:2" x14ac:dyDescent="0.25">
      <c r="A3547" s="144" t="s">
        <v>13665</v>
      </c>
      <c r="B3547" s="144" t="s">
        <v>13666</v>
      </c>
    </row>
    <row r="3548" spans="1:2" x14ac:dyDescent="0.25">
      <c r="A3548" s="144" t="s">
        <v>13667</v>
      </c>
      <c r="B3548" s="144" t="s">
        <v>13668</v>
      </c>
    </row>
    <row r="3549" spans="1:2" x14ac:dyDescent="0.25">
      <c r="A3549" s="144" t="s">
        <v>13669</v>
      </c>
      <c r="B3549" s="144" t="s">
        <v>13670</v>
      </c>
    </row>
    <row r="3550" spans="1:2" x14ac:dyDescent="0.25">
      <c r="A3550" s="144" t="s">
        <v>13671</v>
      </c>
      <c r="B3550" s="144" t="s">
        <v>13672</v>
      </c>
    </row>
    <row r="3551" spans="1:2" x14ac:dyDescent="0.25">
      <c r="A3551" s="144" t="s">
        <v>13673</v>
      </c>
      <c r="B3551" s="144" t="s">
        <v>13674</v>
      </c>
    </row>
    <row r="3552" spans="1:2" x14ac:dyDescent="0.25">
      <c r="A3552" s="144" t="s">
        <v>13675</v>
      </c>
      <c r="B3552" s="144" t="s">
        <v>13676</v>
      </c>
    </row>
    <row r="3553" spans="1:2" x14ac:dyDescent="0.25">
      <c r="A3553" s="144" t="s">
        <v>13677</v>
      </c>
      <c r="B3553" s="144" t="s">
        <v>13678</v>
      </c>
    </row>
    <row r="3554" spans="1:2" x14ac:dyDescent="0.25">
      <c r="A3554" s="144" t="s">
        <v>13679</v>
      </c>
      <c r="B3554" s="144" t="s">
        <v>13680</v>
      </c>
    </row>
    <row r="3555" spans="1:2" x14ac:dyDescent="0.25">
      <c r="A3555" s="144" t="s">
        <v>13681</v>
      </c>
      <c r="B3555" s="144" t="s">
        <v>13682</v>
      </c>
    </row>
    <row r="3556" spans="1:2" x14ac:dyDescent="0.25">
      <c r="A3556" s="144" t="s">
        <v>13683</v>
      </c>
      <c r="B3556" s="144" t="s">
        <v>13683</v>
      </c>
    </row>
    <row r="3557" spans="1:2" x14ac:dyDescent="0.25">
      <c r="A3557" s="144" t="s">
        <v>13684</v>
      </c>
      <c r="B3557" s="144" t="s">
        <v>13685</v>
      </c>
    </row>
    <row r="3558" spans="1:2" x14ac:dyDescent="0.25">
      <c r="A3558" s="144" t="s">
        <v>13686</v>
      </c>
      <c r="B3558" s="144" t="s">
        <v>13687</v>
      </c>
    </row>
    <row r="3559" spans="1:2" x14ac:dyDescent="0.25">
      <c r="A3559" s="144" t="s">
        <v>13688</v>
      </c>
      <c r="B3559" s="144" t="s">
        <v>13689</v>
      </c>
    </row>
    <row r="3560" spans="1:2" x14ac:dyDescent="0.25">
      <c r="A3560" s="144" t="s">
        <v>13690</v>
      </c>
      <c r="B3560" s="144" t="s">
        <v>13691</v>
      </c>
    </row>
    <row r="3561" spans="1:2" x14ac:dyDescent="0.25">
      <c r="A3561" s="144" t="s">
        <v>13692</v>
      </c>
      <c r="B3561" s="144" t="s">
        <v>13693</v>
      </c>
    </row>
    <row r="3562" spans="1:2" x14ac:dyDescent="0.25">
      <c r="A3562" s="144" t="s">
        <v>13694</v>
      </c>
      <c r="B3562" s="144" t="s">
        <v>13695</v>
      </c>
    </row>
    <row r="3563" spans="1:2" x14ac:dyDescent="0.25">
      <c r="A3563" s="144" t="s">
        <v>13696</v>
      </c>
      <c r="B3563" s="144" t="s">
        <v>13697</v>
      </c>
    </row>
    <row r="3564" spans="1:2" x14ac:dyDescent="0.25">
      <c r="A3564" s="144" t="s">
        <v>13698</v>
      </c>
      <c r="B3564" s="144" t="s">
        <v>13699</v>
      </c>
    </row>
    <row r="3565" spans="1:2" x14ac:dyDescent="0.25">
      <c r="A3565" s="144" t="s">
        <v>13700</v>
      </c>
      <c r="B3565" s="144" t="s">
        <v>13701</v>
      </c>
    </row>
    <row r="3566" spans="1:2" x14ac:dyDescent="0.25">
      <c r="A3566" s="144" t="s">
        <v>13702</v>
      </c>
      <c r="B3566" s="144" t="s">
        <v>13703</v>
      </c>
    </row>
    <row r="3567" spans="1:2" x14ac:dyDescent="0.25">
      <c r="A3567" s="144" t="s">
        <v>13704</v>
      </c>
      <c r="B3567" s="144" t="s">
        <v>13705</v>
      </c>
    </row>
    <row r="3568" spans="1:2" x14ac:dyDescent="0.25">
      <c r="A3568" s="144" t="s">
        <v>13706</v>
      </c>
      <c r="B3568" s="144" t="s">
        <v>13707</v>
      </c>
    </row>
    <row r="3569" spans="1:2" x14ac:dyDescent="0.25">
      <c r="A3569" s="144" t="s">
        <v>13708</v>
      </c>
      <c r="B3569" s="144" t="s">
        <v>13709</v>
      </c>
    </row>
    <row r="3570" spans="1:2" x14ac:dyDescent="0.25">
      <c r="A3570" s="144" t="s">
        <v>13710</v>
      </c>
      <c r="B3570" s="144" t="s">
        <v>13711</v>
      </c>
    </row>
    <row r="3571" spans="1:2" x14ac:dyDescent="0.25">
      <c r="A3571" s="144" t="s">
        <v>13712</v>
      </c>
      <c r="B3571" s="144" t="s">
        <v>13713</v>
      </c>
    </row>
    <row r="3572" spans="1:2" x14ac:dyDescent="0.25">
      <c r="A3572" s="144" t="s">
        <v>13714</v>
      </c>
      <c r="B3572" s="144" t="s">
        <v>13715</v>
      </c>
    </row>
    <row r="3573" spans="1:2" x14ac:dyDescent="0.25">
      <c r="A3573" s="144" t="s">
        <v>13716</v>
      </c>
      <c r="B3573" s="144" t="s">
        <v>13717</v>
      </c>
    </row>
    <row r="3574" spans="1:2" x14ac:dyDescent="0.25">
      <c r="A3574" s="144" t="s">
        <v>13718</v>
      </c>
      <c r="B3574" s="144" t="s">
        <v>13719</v>
      </c>
    </row>
    <row r="3575" spans="1:2" x14ac:dyDescent="0.25">
      <c r="A3575" s="144" t="s">
        <v>13720</v>
      </c>
      <c r="B3575" s="144" t="s">
        <v>13721</v>
      </c>
    </row>
    <row r="3576" spans="1:2" x14ac:dyDescent="0.25">
      <c r="A3576" s="144" t="s">
        <v>13722</v>
      </c>
      <c r="B3576" s="144" t="s">
        <v>13723</v>
      </c>
    </row>
    <row r="3577" spans="1:2" x14ac:dyDescent="0.25">
      <c r="A3577" s="144" t="s">
        <v>13724</v>
      </c>
      <c r="B3577" s="144" t="s">
        <v>13725</v>
      </c>
    </row>
    <row r="3578" spans="1:2" x14ac:dyDescent="0.25">
      <c r="A3578" s="144" t="s">
        <v>13726</v>
      </c>
      <c r="B3578" s="144" t="s">
        <v>13727</v>
      </c>
    </row>
    <row r="3579" spans="1:2" x14ac:dyDescent="0.25">
      <c r="A3579" s="144" t="s">
        <v>13728</v>
      </c>
      <c r="B3579" s="144" t="s">
        <v>13729</v>
      </c>
    </row>
    <row r="3580" spans="1:2" x14ac:dyDescent="0.25">
      <c r="A3580" s="144" t="s">
        <v>13730</v>
      </c>
      <c r="B3580" s="144" t="s">
        <v>13731</v>
      </c>
    </row>
    <row r="3581" spans="1:2" x14ac:dyDescent="0.25">
      <c r="A3581" s="144" t="s">
        <v>13732</v>
      </c>
      <c r="B3581" s="144" t="s">
        <v>13733</v>
      </c>
    </row>
    <row r="3582" spans="1:2" x14ac:dyDescent="0.25">
      <c r="A3582" s="144" t="s">
        <v>13734</v>
      </c>
      <c r="B3582" s="144" t="s">
        <v>13735</v>
      </c>
    </row>
    <row r="3583" spans="1:2" x14ac:dyDescent="0.25">
      <c r="A3583" s="144" t="s">
        <v>13736</v>
      </c>
      <c r="B3583" s="144" t="s">
        <v>13737</v>
      </c>
    </row>
    <row r="3584" spans="1:2" x14ac:dyDescent="0.25">
      <c r="A3584" s="144" t="s">
        <v>13738</v>
      </c>
      <c r="B3584" s="144" t="s">
        <v>13739</v>
      </c>
    </row>
    <row r="3585" spans="1:2" x14ac:dyDescent="0.25">
      <c r="A3585" s="144" t="s">
        <v>13740</v>
      </c>
      <c r="B3585" s="144" t="s">
        <v>13741</v>
      </c>
    </row>
    <row r="3586" spans="1:2" x14ac:dyDescent="0.25">
      <c r="A3586" s="144" t="s">
        <v>13742</v>
      </c>
      <c r="B3586" s="144" t="s">
        <v>13743</v>
      </c>
    </row>
    <row r="3587" spans="1:2" x14ac:dyDescent="0.25">
      <c r="A3587" s="144" t="s">
        <v>13744</v>
      </c>
      <c r="B3587" s="144" t="s">
        <v>13745</v>
      </c>
    </row>
    <row r="3588" spans="1:2" x14ac:dyDescent="0.25">
      <c r="A3588" s="144" t="s">
        <v>13746</v>
      </c>
      <c r="B3588" s="144" t="s">
        <v>13747</v>
      </c>
    </row>
    <row r="3589" spans="1:2" x14ac:dyDescent="0.25">
      <c r="A3589" s="144" t="s">
        <v>13748</v>
      </c>
      <c r="B3589" s="144" t="s">
        <v>13749</v>
      </c>
    </row>
    <row r="3590" spans="1:2" x14ac:dyDescent="0.25">
      <c r="A3590" s="144" t="s">
        <v>13750</v>
      </c>
      <c r="B3590" s="144" t="s">
        <v>13751</v>
      </c>
    </row>
    <row r="3591" spans="1:2" x14ac:dyDescent="0.25">
      <c r="A3591" s="144" t="s">
        <v>13752</v>
      </c>
      <c r="B3591" s="144" t="s">
        <v>13753</v>
      </c>
    </row>
    <row r="3592" spans="1:2" x14ac:dyDescent="0.25">
      <c r="A3592" s="144" t="s">
        <v>13754</v>
      </c>
      <c r="B3592" s="144" t="s">
        <v>13755</v>
      </c>
    </row>
    <row r="3593" spans="1:2" x14ac:dyDescent="0.25">
      <c r="A3593" s="144" t="s">
        <v>13756</v>
      </c>
      <c r="B3593" s="144" t="s">
        <v>13757</v>
      </c>
    </row>
    <row r="3594" spans="1:2" x14ac:dyDescent="0.25">
      <c r="A3594" s="144" t="s">
        <v>13758</v>
      </c>
      <c r="B3594" s="144" t="s">
        <v>13759</v>
      </c>
    </row>
    <row r="3595" spans="1:2" x14ac:dyDescent="0.25">
      <c r="A3595" s="144" t="s">
        <v>13760</v>
      </c>
      <c r="B3595" s="144" t="s">
        <v>13761</v>
      </c>
    </row>
    <row r="3596" spans="1:2" x14ac:dyDescent="0.25">
      <c r="A3596" s="144" t="s">
        <v>7225</v>
      </c>
      <c r="B3596" s="144" t="s">
        <v>7225</v>
      </c>
    </row>
    <row r="3597" spans="1:2" x14ac:dyDescent="0.25">
      <c r="A3597" s="144" t="s">
        <v>66</v>
      </c>
      <c r="B3597" s="144" t="s">
        <v>13762</v>
      </c>
    </row>
    <row r="3598" spans="1:2" x14ac:dyDescent="0.25">
      <c r="A3598" s="144" t="s">
        <v>7222</v>
      </c>
      <c r="B3598" s="144" t="s">
        <v>7222</v>
      </c>
    </row>
    <row r="3599" spans="1:2" x14ac:dyDescent="0.25">
      <c r="A3599" s="144" t="s">
        <v>894</v>
      </c>
      <c r="B3599" s="144" t="s">
        <v>13763</v>
      </c>
    </row>
    <row r="3600" spans="1:2" x14ac:dyDescent="0.25">
      <c r="A3600" s="144" t="s">
        <v>5640</v>
      </c>
      <c r="B3600" s="144" t="s">
        <v>13764</v>
      </c>
    </row>
    <row r="3601" spans="1:2" x14ac:dyDescent="0.25">
      <c r="A3601" s="144" t="s">
        <v>927</v>
      </c>
      <c r="B3601" s="144" t="s">
        <v>13765</v>
      </c>
    </row>
    <row r="3602" spans="1:2" x14ac:dyDescent="0.25">
      <c r="A3602" s="144" t="s">
        <v>928</v>
      </c>
      <c r="B3602" s="144" t="s">
        <v>13766</v>
      </c>
    </row>
    <row r="3603" spans="1:2" x14ac:dyDescent="0.25">
      <c r="A3603" s="144" t="s">
        <v>932</v>
      </c>
      <c r="B3603" s="144" t="s">
        <v>13767</v>
      </c>
    </row>
    <row r="3604" spans="1:2" x14ac:dyDescent="0.25">
      <c r="A3604" s="144" t="s">
        <v>934</v>
      </c>
      <c r="B3604" s="144" t="s">
        <v>13768</v>
      </c>
    </row>
    <row r="3605" spans="1:2" x14ac:dyDescent="0.25">
      <c r="A3605" s="144" t="s">
        <v>5712</v>
      </c>
      <c r="B3605" s="144" t="s">
        <v>13769</v>
      </c>
    </row>
    <row r="3606" spans="1:2" x14ac:dyDescent="0.25">
      <c r="A3606" s="144" t="s">
        <v>77</v>
      </c>
      <c r="B3606" s="144" t="s">
        <v>13770</v>
      </c>
    </row>
    <row r="3607" spans="1:2" x14ac:dyDescent="0.25">
      <c r="A3607" s="144" t="s">
        <v>5731</v>
      </c>
      <c r="B3607" s="144" t="s">
        <v>13771</v>
      </c>
    </row>
    <row r="3608" spans="1:2" x14ac:dyDescent="0.25">
      <c r="A3608" s="144" t="s">
        <v>492</v>
      </c>
      <c r="B3608" s="144" t="s">
        <v>13772</v>
      </c>
    </row>
    <row r="3609" spans="1:2" x14ac:dyDescent="0.25">
      <c r="A3609" s="144" t="s">
        <v>496</v>
      </c>
      <c r="B3609" s="144" t="s">
        <v>13773</v>
      </c>
    </row>
    <row r="3610" spans="1:2" x14ac:dyDescent="0.25">
      <c r="A3610" s="144" t="s">
        <v>949</v>
      </c>
      <c r="B3610" s="144" t="s">
        <v>13774</v>
      </c>
    </row>
    <row r="3611" spans="1:2" x14ac:dyDescent="0.25">
      <c r="A3611" s="144" t="s">
        <v>74</v>
      </c>
      <c r="B3611" s="144" t="s">
        <v>13775</v>
      </c>
    </row>
    <row r="3612" spans="1:2" x14ac:dyDescent="0.25">
      <c r="A3612" s="144" t="s">
        <v>960</v>
      </c>
      <c r="B3612" s="144" t="s">
        <v>13776</v>
      </c>
    </row>
    <row r="3613" spans="1:2" x14ac:dyDescent="0.25">
      <c r="A3613" s="144" t="s">
        <v>5792</v>
      </c>
      <c r="B3613" s="144" t="s">
        <v>13777</v>
      </c>
    </row>
    <row r="3614" spans="1:2" x14ac:dyDescent="0.25">
      <c r="A3614" s="144" t="s">
        <v>403</v>
      </c>
      <c r="B3614" s="144" t="s">
        <v>13778</v>
      </c>
    </row>
    <row r="3615" spans="1:2" x14ac:dyDescent="0.25">
      <c r="A3615" s="144" t="s">
        <v>434</v>
      </c>
      <c r="B3615" s="144" t="s">
        <v>13779</v>
      </c>
    </row>
    <row r="3616" spans="1:2" x14ac:dyDescent="0.25">
      <c r="A3616" s="144" t="s">
        <v>440</v>
      </c>
      <c r="B3616" s="144" t="s">
        <v>13780</v>
      </c>
    </row>
    <row r="3617" spans="1:2" x14ac:dyDescent="0.25">
      <c r="A3617" s="144" t="s">
        <v>982</v>
      </c>
      <c r="B3617" s="144" t="s">
        <v>13781</v>
      </c>
    </row>
    <row r="3618" spans="1:2" x14ac:dyDescent="0.25">
      <c r="A3618" s="144" t="s">
        <v>989</v>
      </c>
      <c r="B3618" s="144" t="s">
        <v>13782</v>
      </c>
    </row>
    <row r="3619" spans="1:2" x14ac:dyDescent="0.25">
      <c r="A3619" s="144" t="s">
        <v>300</v>
      </c>
      <c r="B3619" s="144" t="s">
        <v>13783</v>
      </c>
    </row>
    <row r="3620" spans="1:2" x14ac:dyDescent="0.25">
      <c r="A3620" s="144" t="s">
        <v>5900</v>
      </c>
      <c r="B3620" s="144" t="s">
        <v>13784</v>
      </c>
    </row>
    <row r="3621" spans="1:2" x14ac:dyDescent="0.25">
      <c r="A3621" s="144" t="s">
        <v>1005</v>
      </c>
      <c r="B3621" s="144" t="s">
        <v>13785</v>
      </c>
    </row>
    <row r="3622" spans="1:2" x14ac:dyDescent="0.25">
      <c r="A3622" s="144" t="s">
        <v>1098</v>
      </c>
      <c r="B3622" s="144" t="s">
        <v>13786</v>
      </c>
    </row>
    <row r="3623" spans="1:2" x14ac:dyDescent="0.25">
      <c r="A3623" s="144" t="s">
        <v>7758</v>
      </c>
      <c r="B3623" s="144" t="s">
        <v>7758</v>
      </c>
    </row>
    <row r="3624" spans="1:2" x14ac:dyDescent="0.25">
      <c r="A3624" s="144" t="s">
        <v>1259</v>
      </c>
      <c r="B3624" s="144" t="s">
        <v>13787</v>
      </c>
    </row>
    <row r="3625" spans="1:2" x14ac:dyDescent="0.25">
      <c r="A3625" s="144" t="s">
        <v>1279</v>
      </c>
      <c r="B3625" s="144" t="s">
        <v>13788</v>
      </c>
    </row>
    <row r="3626" spans="1:2" x14ac:dyDescent="0.25">
      <c r="A3626" s="144" t="s">
        <v>487</v>
      </c>
      <c r="B3626" s="144" t="s">
        <v>13789</v>
      </c>
    </row>
    <row r="3627" spans="1:2" x14ac:dyDescent="0.25">
      <c r="A3627" s="144" t="s">
        <v>490</v>
      </c>
      <c r="B3627" s="144" t="s">
        <v>13790</v>
      </c>
    </row>
    <row r="3628" spans="1:2" x14ac:dyDescent="0.25">
      <c r="A3628" s="144" t="s">
        <v>410</v>
      </c>
      <c r="B3628" s="144" t="s">
        <v>13791</v>
      </c>
    </row>
    <row r="3629" spans="1:2" x14ac:dyDescent="0.25">
      <c r="A3629" s="144" t="s">
        <v>320</v>
      </c>
      <c r="B3629" s="144" t="s">
        <v>13792</v>
      </c>
    </row>
    <row r="3630" spans="1:2" x14ac:dyDescent="0.25">
      <c r="A3630" s="144" t="s">
        <v>1493</v>
      </c>
      <c r="B3630" s="144" t="s">
        <v>13793</v>
      </c>
    </row>
    <row r="3631" spans="1:2" x14ac:dyDescent="0.25">
      <c r="A3631" s="144" t="s">
        <v>331</v>
      </c>
      <c r="B3631" s="144" t="s">
        <v>13794</v>
      </c>
    </row>
    <row r="3632" spans="1:2" x14ac:dyDescent="0.25">
      <c r="A3632" s="144" t="s">
        <v>1512</v>
      </c>
      <c r="B3632" s="144" t="s">
        <v>13795</v>
      </c>
    </row>
    <row r="3633" spans="1:2" x14ac:dyDescent="0.25">
      <c r="A3633" s="144" t="s">
        <v>1522</v>
      </c>
      <c r="B3633" s="144" t="s">
        <v>13796</v>
      </c>
    </row>
    <row r="3634" spans="1:2" x14ac:dyDescent="0.25">
      <c r="A3634" s="144" t="s">
        <v>510</v>
      </c>
      <c r="B3634" s="144" t="s">
        <v>13797</v>
      </c>
    </row>
    <row r="3635" spans="1:2" x14ac:dyDescent="0.25">
      <c r="A3635" s="144" t="s">
        <v>1587</v>
      </c>
      <c r="B3635" s="144" t="s">
        <v>13798</v>
      </c>
    </row>
    <row r="3636" spans="1:2" x14ac:dyDescent="0.25">
      <c r="A3636" s="144" t="s">
        <v>1638</v>
      </c>
      <c r="B3636" s="144" t="s">
        <v>13799</v>
      </c>
    </row>
    <row r="3637" spans="1:2" x14ac:dyDescent="0.25">
      <c r="A3637" s="144" t="s">
        <v>1654</v>
      </c>
      <c r="B3637" s="144" t="s">
        <v>13800</v>
      </c>
    </row>
    <row r="3638" spans="1:2" x14ac:dyDescent="0.25">
      <c r="A3638" s="144" t="s">
        <v>1664</v>
      </c>
      <c r="B3638" s="144" t="s">
        <v>13801</v>
      </c>
    </row>
    <row r="3639" spans="1:2" x14ac:dyDescent="0.25">
      <c r="A3639" s="144" t="s">
        <v>284</v>
      </c>
      <c r="B3639" s="144" t="s">
        <v>13802</v>
      </c>
    </row>
    <row r="3640" spans="1:2" x14ac:dyDescent="0.25">
      <c r="A3640" s="144" t="s">
        <v>892</v>
      </c>
      <c r="B3640" s="144" t="s">
        <v>13803</v>
      </c>
    </row>
    <row r="3641" spans="1:2" x14ac:dyDescent="0.25">
      <c r="A3641" s="144" t="s">
        <v>895</v>
      </c>
      <c r="B3641" s="144" t="s">
        <v>13804</v>
      </c>
    </row>
    <row r="3642" spans="1:2" x14ac:dyDescent="0.25">
      <c r="A3642" s="144" t="s">
        <v>922</v>
      </c>
      <c r="B3642" s="144" t="s">
        <v>13805</v>
      </c>
    </row>
    <row r="3643" spans="1:2" x14ac:dyDescent="0.25">
      <c r="A3643" s="144" t="s">
        <v>947</v>
      </c>
      <c r="B3643" s="144" t="s">
        <v>13806</v>
      </c>
    </row>
    <row r="3644" spans="1:2" x14ac:dyDescent="0.25">
      <c r="A3644" s="144" t="s">
        <v>954</v>
      </c>
      <c r="B3644" s="144" t="s">
        <v>13807</v>
      </c>
    </row>
    <row r="3645" spans="1:2" x14ac:dyDescent="0.25">
      <c r="A3645" s="144" t="s">
        <v>5820</v>
      </c>
      <c r="B3645" s="144" t="s">
        <v>13808</v>
      </c>
    </row>
    <row r="3646" spans="1:2" x14ac:dyDescent="0.25">
      <c r="A3646" s="144" t="s">
        <v>975</v>
      </c>
      <c r="B3646" s="144" t="s">
        <v>13809</v>
      </c>
    </row>
    <row r="3647" spans="1:2" x14ac:dyDescent="0.25">
      <c r="A3647" s="144" t="s">
        <v>5871</v>
      </c>
      <c r="B3647" s="144" t="s">
        <v>13810</v>
      </c>
    </row>
    <row r="3648" spans="1:2" x14ac:dyDescent="0.25">
      <c r="A3648" s="144" t="s">
        <v>990</v>
      </c>
      <c r="B3648" s="144" t="s">
        <v>13811</v>
      </c>
    </row>
    <row r="3649" spans="1:2" x14ac:dyDescent="0.25">
      <c r="A3649" s="144" t="s">
        <v>78</v>
      </c>
      <c r="B3649" s="144" t="s">
        <v>13812</v>
      </c>
    </row>
    <row r="3650" spans="1:2" x14ac:dyDescent="0.25">
      <c r="A3650" s="144" t="s">
        <v>1006</v>
      </c>
      <c r="B3650" s="144" t="s">
        <v>13813</v>
      </c>
    </row>
    <row r="3651" spans="1:2" x14ac:dyDescent="0.25">
      <c r="A3651" s="144" t="s">
        <v>1009</v>
      </c>
      <c r="B3651" s="144" t="s">
        <v>13814</v>
      </c>
    </row>
    <row r="3652" spans="1:2" x14ac:dyDescent="0.25">
      <c r="A3652" s="144" t="s">
        <v>346</v>
      </c>
      <c r="B3652" s="144" t="s">
        <v>13815</v>
      </c>
    </row>
    <row r="3653" spans="1:2" x14ac:dyDescent="0.25">
      <c r="A3653" s="144" t="s">
        <v>244</v>
      </c>
      <c r="B3653" s="144" t="s">
        <v>13816</v>
      </c>
    </row>
    <row r="3654" spans="1:2" x14ac:dyDescent="0.25">
      <c r="A3654" s="144" t="s">
        <v>7794</v>
      </c>
      <c r="B3654" s="144" t="s">
        <v>7794</v>
      </c>
    </row>
    <row r="3655" spans="1:2" x14ac:dyDescent="0.25">
      <c r="A3655" s="144" t="s">
        <v>274</v>
      </c>
      <c r="B3655" s="144" t="s">
        <v>13817</v>
      </c>
    </row>
    <row r="3656" spans="1:2" x14ac:dyDescent="0.25">
      <c r="A3656" s="144" t="s">
        <v>275</v>
      </c>
      <c r="B3656" s="144" t="s">
        <v>13818</v>
      </c>
    </row>
    <row r="3657" spans="1:2" x14ac:dyDescent="0.25">
      <c r="A3657" s="144" t="s">
        <v>1265</v>
      </c>
      <c r="B3657" s="144" t="s">
        <v>13819</v>
      </c>
    </row>
    <row r="3658" spans="1:2" x14ac:dyDescent="0.25">
      <c r="A3658" s="144" t="s">
        <v>6252</v>
      </c>
      <c r="B3658" s="144" t="s">
        <v>13820</v>
      </c>
    </row>
    <row r="3659" spans="1:2" x14ac:dyDescent="0.25">
      <c r="A3659" s="144" t="s">
        <v>1270</v>
      </c>
      <c r="B3659" s="144" t="s">
        <v>13821</v>
      </c>
    </row>
    <row r="3660" spans="1:2" x14ac:dyDescent="0.25">
      <c r="A3660" s="144" t="s">
        <v>281</v>
      </c>
      <c r="B3660" s="144" t="s">
        <v>13822</v>
      </c>
    </row>
    <row r="3661" spans="1:2" x14ac:dyDescent="0.25">
      <c r="A3661" s="144" t="s">
        <v>1283</v>
      </c>
      <c r="B3661" s="144" t="s">
        <v>13823</v>
      </c>
    </row>
    <row r="3662" spans="1:2" x14ac:dyDescent="0.25">
      <c r="A3662" s="144" t="s">
        <v>76</v>
      </c>
      <c r="B3662" s="144" t="s">
        <v>13824</v>
      </c>
    </row>
    <row r="3663" spans="1:2" x14ac:dyDescent="0.25">
      <c r="A3663" s="144" t="s">
        <v>1287</v>
      </c>
      <c r="B3663" s="144" t="s">
        <v>13825</v>
      </c>
    </row>
    <row r="3664" spans="1:2" x14ac:dyDescent="0.25">
      <c r="A3664" s="144" t="s">
        <v>472</v>
      </c>
      <c r="B3664" s="144" t="s">
        <v>13826</v>
      </c>
    </row>
    <row r="3665" spans="1:2" x14ac:dyDescent="0.25">
      <c r="A3665" s="144" t="s">
        <v>1296</v>
      </c>
      <c r="B3665" s="144" t="s">
        <v>13827</v>
      </c>
    </row>
    <row r="3666" spans="1:2" x14ac:dyDescent="0.25">
      <c r="A3666" s="144" t="s">
        <v>1299</v>
      </c>
      <c r="B3666" s="144" t="s">
        <v>13828</v>
      </c>
    </row>
    <row r="3667" spans="1:2" x14ac:dyDescent="0.25">
      <c r="A3667" s="144" t="s">
        <v>1304</v>
      </c>
      <c r="B3667" s="144" t="s">
        <v>13829</v>
      </c>
    </row>
    <row r="3668" spans="1:2" x14ac:dyDescent="0.25">
      <c r="A3668" s="144" t="s">
        <v>1305</v>
      </c>
      <c r="B3668" s="144" t="s">
        <v>13830</v>
      </c>
    </row>
    <row r="3669" spans="1:2" x14ac:dyDescent="0.25">
      <c r="A3669" s="144" t="s">
        <v>1310</v>
      </c>
      <c r="B3669" s="144" t="s">
        <v>13831</v>
      </c>
    </row>
    <row r="3670" spans="1:2" x14ac:dyDescent="0.25">
      <c r="A3670" s="144" t="s">
        <v>1315</v>
      </c>
      <c r="B3670" s="144" t="s">
        <v>13832</v>
      </c>
    </row>
    <row r="3671" spans="1:2" x14ac:dyDescent="0.25">
      <c r="A3671" s="144" t="s">
        <v>1321</v>
      </c>
      <c r="B3671" s="144" t="s">
        <v>13833</v>
      </c>
    </row>
    <row r="3672" spans="1:2" x14ac:dyDescent="0.25">
      <c r="A3672" s="144" t="s">
        <v>1327</v>
      </c>
      <c r="B3672" s="144" t="s">
        <v>13834</v>
      </c>
    </row>
    <row r="3673" spans="1:2" x14ac:dyDescent="0.25">
      <c r="A3673" s="144" t="s">
        <v>1358</v>
      </c>
      <c r="B3673" s="144" t="s">
        <v>13835</v>
      </c>
    </row>
    <row r="3674" spans="1:2" x14ac:dyDescent="0.25">
      <c r="A3674" s="144" t="s">
        <v>6491</v>
      </c>
      <c r="B3674" s="144" t="s">
        <v>13836</v>
      </c>
    </row>
    <row r="3675" spans="1:2" x14ac:dyDescent="0.25">
      <c r="A3675" s="144" t="s">
        <v>1374</v>
      </c>
      <c r="B3675" s="144" t="s">
        <v>13837</v>
      </c>
    </row>
    <row r="3676" spans="1:2" x14ac:dyDescent="0.25">
      <c r="A3676" s="144" t="s">
        <v>1381</v>
      </c>
      <c r="B3676" s="144" t="s">
        <v>13838</v>
      </c>
    </row>
    <row r="3677" spans="1:2" x14ac:dyDescent="0.25">
      <c r="A3677" s="144" t="s">
        <v>1388</v>
      </c>
      <c r="B3677" s="144" t="s">
        <v>13839</v>
      </c>
    </row>
    <row r="3678" spans="1:2" x14ac:dyDescent="0.25">
      <c r="A3678" s="144" t="s">
        <v>1394</v>
      </c>
      <c r="B3678" s="144" t="s">
        <v>13840</v>
      </c>
    </row>
    <row r="3679" spans="1:2" x14ac:dyDescent="0.25">
      <c r="A3679" s="144" t="s">
        <v>1405</v>
      </c>
      <c r="B3679" s="144" t="s">
        <v>13841</v>
      </c>
    </row>
    <row r="3680" spans="1:2" x14ac:dyDescent="0.25">
      <c r="A3680" s="144" t="s">
        <v>1437</v>
      </c>
      <c r="B3680" s="144" t="s">
        <v>13842</v>
      </c>
    </row>
    <row r="3681" spans="1:2" x14ac:dyDescent="0.25">
      <c r="A3681" s="144" t="s">
        <v>102</v>
      </c>
      <c r="B3681" s="144" t="s">
        <v>13843</v>
      </c>
    </row>
    <row r="3682" spans="1:2" x14ac:dyDescent="0.25">
      <c r="A3682" s="144" t="s">
        <v>1462</v>
      </c>
      <c r="B3682" s="144" t="s">
        <v>13844</v>
      </c>
    </row>
    <row r="3683" spans="1:2" x14ac:dyDescent="0.25">
      <c r="A3683" s="144" t="s">
        <v>1471</v>
      </c>
      <c r="B3683" s="144" t="s">
        <v>13845</v>
      </c>
    </row>
    <row r="3684" spans="1:2" x14ac:dyDescent="0.25">
      <c r="A3684" s="144" t="s">
        <v>1476</v>
      </c>
      <c r="B3684" s="144" t="s">
        <v>13846</v>
      </c>
    </row>
    <row r="3685" spans="1:2" x14ac:dyDescent="0.25">
      <c r="A3685" s="144" t="s">
        <v>1495</v>
      </c>
      <c r="B3685" s="144" t="s">
        <v>13847</v>
      </c>
    </row>
    <row r="3686" spans="1:2" x14ac:dyDescent="0.25">
      <c r="A3686" s="144" t="s">
        <v>1500</v>
      </c>
      <c r="B3686" s="144" t="s">
        <v>13848</v>
      </c>
    </row>
    <row r="3687" spans="1:2" x14ac:dyDescent="0.25">
      <c r="A3687" s="144" t="s">
        <v>340</v>
      </c>
      <c r="B3687" s="144" t="s">
        <v>13849</v>
      </c>
    </row>
    <row r="3688" spans="1:2" x14ac:dyDescent="0.25">
      <c r="A3688" s="144" t="s">
        <v>1515</v>
      </c>
      <c r="B3688" s="144" t="s">
        <v>13850</v>
      </c>
    </row>
    <row r="3689" spans="1:2" x14ac:dyDescent="0.25">
      <c r="A3689" s="144" t="s">
        <v>1519</v>
      </c>
      <c r="B3689" s="144" t="s">
        <v>13851</v>
      </c>
    </row>
    <row r="3690" spans="1:2" x14ac:dyDescent="0.25">
      <c r="A3690" s="144" t="s">
        <v>1521</v>
      </c>
      <c r="B3690" s="144" t="s">
        <v>13852</v>
      </c>
    </row>
    <row r="3691" spans="1:2" x14ac:dyDescent="0.25">
      <c r="A3691" s="144" t="s">
        <v>217</v>
      </c>
      <c r="B3691" s="144" t="s">
        <v>13853</v>
      </c>
    </row>
    <row r="3692" spans="1:2" x14ac:dyDescent="0.25">
      <c r="A3692" s="144" t="s">
        <v>1534</v>
      </c>
      <c r="B3692" s="144" t="s">
        <v>13854</v>
      </c>
    </row>
    <row r="3693" spans="1:2" x14ac:dyDescent="0.25">
      <c r="A3693" s="144" t="s">
        <v>245</v>
      </c>
      <c r="B3693" s="144" t="s">
        <v>13855</v>
      </c>
    </row>
    <row r="3694" spans="1:2" x14ac:dyDescent="0.25">
      <c r="A3694" s="144" t="s">
        <v>250</v>
      </c>
      <c r="B3694" s="144" t="s">
        <v>13856</v>
      </c>
    </row>
    <row r="3695" spans="1:2" x14ac:dyDescent="0.25">
      <c r="A3695" s="144" t="s">
        <v>1560</v>
      </c>
      <c r="B3695" s="144" t="s">
        <v>13857</v>
      </c>
    </row>
    <row r="3696" spans="1:2" x14ac:dyDescent="0.25">
      <c r="A3696" s="144" t="s">
        <v>1583</v>
      </c>
      <c r="B3696" s="144" t="s">
        <v>13858</v>
      </c>
    </row>
    <row r="3697" spans="1:2" x14ac:dyDescent="0.25">
      <c r="A3697" s="144" t="s">
        <v>267</v>
      </c>
      <c r="B3697" s="144" t="s">
        <v>13859</v>
      </c>
    </row>
    <row r="3698" spans="1:2" x14ac:dyDescent="0.25">
      <c r="A3698" s="144" t="s">
        <v>1596</v>
      </c>
      <c r="B3698" s="144" t="s">
        <v>13860</v>
      </c>
    </row>
    <row r="3699" spans="1:2" x14ac:dyDescent="0.25">
      <c r="A3699" s="144" t="s">
        <v>219</v>
      </c>
      <c r="B3699" s="144" t="s">
        <v>13861</v>
      </c>
    </row>
    <row r="3700" spans="1:2" x14ac:dyDescent="0.25">
      <c r="A3700" s="144" t="s">
        <v>1619</v>
      </c>
      <c r="B3700" s="144" t="s">
        <v>13862</v>
      </c>
    </row>
    <row r="3701" spans="1:2" x14ac:dyDescent="0.25">
      <c r="A3701" s="144" t="s">
        <v>1642</v>
      </c>
      <c r="B3701" s="144" t="s">
        <v>13863</v>
      </c>
    </row>
    <row r="3702" spans="1:2" x14ac:dyDescent="0.25">
      <c r="A3702" s="144" t="s">
        <v>1656</v>
      </c>
      <c r="B3702" s="144" t="s">
        <v>13864</v>
      </c>
    </row>
    <row r="3703" spans="1:2" x14ac:dyDescent="0.25">
      <c r="A3703" s="144" t="s">
        <v>1666</v>
      </c>
      <c r="B3703" s="144" t="s">
        <v>13865</v>
      </c>
    </row>
    <row r="3704" spans="1:2" x14ac:dyDescent="0.25">
      <c r="A3704" s="144" t="s">
        <v>1672</v>
      </c>
      <c r="B3704" s="144" t="s">
        <v>13866</v>
      </c>
    </row>
    <row r="3705" spans="1:2" x14ac:dyDescent="0.25">
      <c r="A3705" s="144" t="s">
        <v>1127</v>
      </c>
      <c r="B3705" s="144" t="s">
        <v>13867</v>
      </c>
    </row>
    <row r="3706" spans="1:2" x14ac:dyDescent="0.25">
      <c r="A3706" s="144" t="s">
        <v>165</v>
      </c>
      <c r="B3706" s="144" t="s">
        <v>13868</v>
      </c>
    </row>
    <row r="3707" spans="1:2" x14ac:dyDescent="0.25">
      <c r="A3707" s="144" t="s">
        <v>1177</v>
      </c>
      <c r="B3707" s="144" t="s">
        <v>13869</v>
      </c>
    </row>
    <row r="3708" spans="1:2" x14ac:dyDescent="0.25">
      <c r="A3708" s="144" t="s">
        <v>83</v>
      </c>
      <c r="B3708" s="144" t="s">
        <v>13870</v>
      </c>
    </row>
    <row r="3709" spans="1:2" x14ac:dyDescent="0.25">
      <c r="A3709" s="144" t="s">
        <v>1195</v>
      </c>
      <c r="B3709" s="144" t="s">
        <v>13871</v>
      </c>
    </row>
    <row r="3710" spans="1:2" x14ac:dyDescent="0.25">
      <c r="A3710" s="144" t="s">
        <v>452</v>
      </c>
      <c r="B3710" s="144" t="s">
        <v>13872</v>
      </c>
    </row>
    <row r="3711" spans="1:2" x14ac:dyDescent="0.25">
      <c r="A3711" s="144" t="s">
        <v>1250</v>
      </c>
      <c r="B3711" s="144" t="s">
        <v>13873</v>
      </c>
    </row>
    <row r="3712" spans="1:2" x14ac:dyDescent="0.25">
      <c r="A3712" s="144" t="s">
        <v>1253</v>
      </c>
      <c r="B3712" s="144" t="s">
        <v>13874</v>
      </c>
    </row>
    <row r="3713" spans="1:2" x14ac:dyDescent="0.25">
      <c r="A3713" s="144" t="s">
        <v>7816</v>
      </c>
      <c r="B3713" s="144" t="s">
        <v>7816</v>
      </c>
    </row>
    <row r="3714" spans="1:2" x14ac:dyDescent="0.25">
      <c r="A3714" s="144" t="s">
        <v>7864</v>
      </c>
      <c r="B3714" s="144" t="s">
        <v>7864</v>
      </c>
    </row>
    <row r="3715" spans="1:2" x14ac:dyDescent="0.25">
      <c r="A3715" s="144" t="s">
        <v>7432</v>
      </c>
      <c r="B3715" s="144" t="s">
        <v>7432</v>
      </c>
    </row>
    <row r="3716" spans="1:2" x14ac:dyDescent="0.25">
      <c r="A3716" s="144" t="s">
        <v>7735</v>
      </c>
      <c r="B3716" s="144" t="s">
        <v>7735</v>
      </c>
    </row>
    <row r="3717" spans="1:2" x14ac:dyDescent="0.25">
      <c r="A3717" s="144" t="s">
        <v>7692</v>
      </c>
      <c r="B3717" s="144" t="s">
        <v>7692</v>
      </c>
    </row>
    <row r="3718" spans="1:2" x14ac:dyDescent="0.25">
      <c r="A3718" s="144" t="s">
        <v>7732</v>
      </c>
      <c r="B3718" s="144" t="s">
        <v>7732</v>
      </c>
    </row>
    <row r="3719" spans="1:2" x14ac:dyDescent="0.25">
      <c r="A3719" s="144" t="s">
        <v>1524</v>
      </c>
      <c r="B3719" s="144" t="s">
        <v>13875</v>
      </c>
    </row>
    <row r="3720" spans="1:2" x14ac:dyDescent="0.25">
      <c r="A3720" s="144" t="s">
        <v>1531</v>
      </c>
      <c r="B3720" s="144" t="s">
        <v>13876</v>
      </c>
    </row>
    <row r="3721" spans="1:2" x14ac:dyDescent="0.25">
      <c r="A3721" s="144" t="s">
        <v>1556</v>
      </c>
      <c r="B3721" s="144" t="s">
        <v>13877</v>
      </c>
    </row>
    <row r="3722" spans="1:2" x14ac:dyDescent="0.25">
      <c r="A3722" s="144" t="s">
        <v>1562</v>
      </c>
      <c r="B3722" s="144" t="s">
        <v>13878</v>
      </c>
    </row>
    <row r="3723" spans="1:2" x14ac:dyDescent="0.25">
      <c r="A3723" s="144" t="s">
        <v>1564</v>
      </c>
      <c r="B3723" s="144" t="s">
        <v>13879</v>
      </c>
    </row>
    <row r="3724" spans="1:2" x14ac:dyDescent="0.25">
      <c r="A3724" s="144" t="s">
        <v>1566</v>
      </c>
      <c r="B3724" s="144" t="s">
        <v>13880</v>
      </c>
    </row>
    <row r="3725" spans="1:2" x14ac:dyDescent="0.25">
      <c r="A3725" s="144" t="s">
        <v>1591</v>
      </c>
      <c r="B3725" s="144" t="s">
        <v>13881</v>
      </c>
    </row>
    <row r="3726" spans="1:2" x14ac:dyDescent="0.25">
      <c r="A3726" s="144" t="s">
        <v>1633</v>
      </c>
      <c r="B3726" s="144" t="s">
        <v>13882</v>
      </c>
    </row>
    <row r="3727" spans="1:2" x14ac:dyDescent="0.25">
      <c r="A3727" s="144" t="s">
        <v>1657</v>
      </c>
      <c r="B3727" s="144" t="s">
        <v>13883</v>
      </c>
    </row>
    <row r="3728" spans="1:2" x14ac:dyDescent="0.25">
      <c r="A3728" s="144" t="s">
        <v>1662</v>
      </c>
      <c r="B3728" s="144" t="s">
        <v>13884</v>
      </c>
    </row>
    <row r="3729" spans="1:2" x14ac:dyDescent="0.25">
      <c r="A3729" s="144" t="s">
        <v>884</v>
      </c>
      <c r="B3729" s="144" t="s">
        <v>13885</v>
      </c>
    </row>
    <row r="3730" spans="1:2" x14ac:dyDescent="0.25">
      <c r="A3730" s="144" t="s">
        <v>451</v>
      </c>
      <c r="B3730" s="144" t="s">
        <v>13886</v>
      </c>
    </row>
    <row r="3731" spans="1:2" x14ac:dyDescent="0.25">
      <c r="A3731" s="144" t="s">
        <v>69</v>
      </c>
      <c r="B3731" s="144" t="s">
        <v>13887</v>
      </c>
    </row>
    <row r="3732" spans="1:2" x14ac:dyDescent="0.25">
      <c r="A3732" s="144" t="s">
        <v>448</v>
      </c>
      <c r="B3732" s="144" t="s">
        <v>13888</v>
      </c>
    </row>
    <row r="3733" spans="1:2" x14ac:dyDescent="0.25">
      <c r="A3733" s="144" t="s">
        <v>5648</v>
      </c>
      <c r="B3733" s="144" t="s">
        <v>13889</v>
      </c>
    </row>
    <row r="3734" spans="1:2" x14ac:dyDescent="0.25">
      <c r="A3734" s="144" t="s">
        <v>905</v>
      </c>
      <c r="B3734" s="144" t="s">
        <v>13890</v>
      </c>
    </row>
    <row r="3735" spans="1:2" x14ac:dyDescent="0.25">
      <c r="A3735" s="144" t="s">
        <v>918</v>
      </c>
      <c r="B3735" s="144" t="s">
        <v>13891</v>
      </c>
    </row>
    <row r="3736" spans="1:2" x14ac:dyDescent="0.25">
      <c r="A3736" s="144" t="s">
        <v>454</v>
      </c>
      <c r="B3736" s="144" t="s">
        <v>13892</v>
      </c>
    </row>
    <row r="3737" spans="1:2" x14ac:dyDescent="0.25">
      <c r="A3737" s="144" t="s">
        <v>458</v>
      </c>
      <c r="B3737" s="144" t="s">
        <v>13893</v>
      </c>
    </row>
    <row r="3738" spans="1:2" x14ac:dyDescent="0.25">
      <c r="A3738" s="144" t="s">
        <v>5693</v>
      </c>
      <c r="B3738" s="144" t="s">
        <v>13894</v>
      </c>
    </row>
    <row r="3739" spans="1:2" x14ac:dyDescent="0.25">
      <c r="A3739" s="144" t="s">
        <v>465</v>
      </c>
      <c r="B3739" s="144" t="s">
        <v>13895</v>
      </c>
    </row>
    <row r="3740" spans="1:2" x14ac:dyDescent="0.25">
      <c r="A3740" s="144" t="s">
        <v>469</v>
      </c>
      <c r="B3740" s="144" t="s">
        <v>13896</v>
      </c>
    </row>
    <row r="3741" spans="1:2" x14ac:dyDescent="0.25">
      <c r="A3741" s="144" t="s">
        <v>5720</v>
      </c>
      <c r="B3741" s="144" t="s">
        <v>13897</v>
      </c>
    </row>
    <row r="3742" spans="1:2" x14ac:dyDescent="0.25">
      <c r="A3742" s="144" t="s">
        <v>946</v>
      </c>
      <c r="B3742" s="144" t="s">
        <v>13898</v>
      </c>
    </row>
    <row r="3743" spans="1:2" x14ac:dyDescent="0.25">
      <c r="A3743" s="144" t="s">
        <v>495</v>
      </c>
      <c r="B3743" s="144" t="s">
        <v>13899</v>
      </c>
    </row>
    <row r="3744" spans="1:2" x14ac:dyDescent="0.25">
      <c r="A3744" s="144" t="s">
        <v>948</v>
      </c>
      <c r="B3744" s="144" t="s">
        <v>13900</v>
      </c>
    </row>
    <row r="3745" spans="1:2" x14ac:dyDescent="0.25">
      <c r="A3745" s="144" t="s">
        <v>372</v>
      </c>
      <c r="B3745" s="144" t="s">
        <v>13901</v>
      </c>
    </row>
    <row r="3746" spans="1:2" x14ac:dyDescent="0.25">
      <c r="A3746" s="144" t="s">
        <v>220</v>
      </c>
      <c r="B3746" s="144" t="s">
        <v>13902</v>
      </c>
    </row>
    <row r="3747" spans="1:2" x14ac:dyDescent="0.25">
      <c r="A3747" s="144" t="s">
        <v>963</v>
      </c>
      <c r="B3747" s="144" t="s">
        <v>13903</v>
      </c>
    </row>
    <row r="3748" spans="1:2" x14ac:dyDescent="0.25">
      <c r="A3748" s="144" t="s">
        <v>402</v>
      </c>
      <c r="B3748" s="144" t="s">
        <v>13904</v>
      </c>
    </row>
    <row r="3749" spans="1:2" x14ac:dyDescent="0.25">
      <c r="A3749" s="144" t="s">
        <v>430</v>
      </c>
      <c r="B3749" s="144" t="s">
        <v>13905</v>
      </c>
    </row>
    <row r="3750" spans="1:2" x14ac:dyDescent="0.25">
      <c r="A3750" s="144" t="s">
        <v>431</v>
      </c>
      <c r="B3750" s="144" t="s">
        <v>13906</v>
      </c>
    </row>
    <row r="3751" spans="1:2" x14ac:dyDescent="0.25">
      <c r="A3751" s="144" t="s">
        <v>5842</v>
      </c>
      <c r="B3751" s="144" t="s">
        <v>13907</v>
      </c>
    </row>
    <row r="3752" spans="1:2" x14ac:dyDescent="0.25">
      <c r="A3752" s="144" t="s">
        <v>437</v>
      </c>
      <c r="B3752" s="144" t="s">
        <v>13908</v>
      </c>
    </row>
    <row r="3753" spans="1:2" x14ac:dyDescent="0.25">
      <c r="A3753" s="144" t="s">
        <v>447</v>
      </c>
      <c r="B3753" s="144" t="s">
        <v>13909</v>
      </c>
    </row>
    <row r="3754" spans="1:2" x14ac:dyDescent="0.25">
      <c r="A3754" s="144" t="s">
        <v>299</v>
      </c>
      <c r="B3754" s="144" t="s">
        <v>13910</v>
      </c>
    </row>
    <row r="3755" spans="1:2" x14ac:dyDescent="0.25">
      <c r="A3755" s="144" t="s">
        <v>326</v>
      </c>
      <c r="B3755" s="144" t="s">
        <v>13911</v>
      </c>
    </row>
    <row r="3756" spans="1:2" x14ac:dyDescent="0.25">
      <c r="A3756" s="144" t="s">
        <v>332</v>
      </c>
      <c r="B3756" s="144" t="s">
        <v>13912</v>
      </c>
    </row>
    <row r="3757" spans="1:2" x14ac:dyDescent="0.25">
      <c r="A3757" s="144" t="s">
        <v>338</v>
      </c>
      <c r="B3757" s="144" t="s">
        <v>13913</v>
      </c>
    </row>
    <row r="3758" spans="1:2" x14ac:dyDescent="0.25">
      <c r="A3758" s="144" t="s">
        <v>345</v>
      </c>
      <c r="B3758" s="144" t="s">
        <v>13914</v>
      </c>
    </row>
    <row r="3759" spans="1:2" x14ac:dyDescent="0.25">
      <c r="A3759" s="144" t="s">
        <v>240</v>
      </c>
      <c r="B3759" s="144" t="s">
        <v>13915</v>
      </c>
    </row>
    <row r="3760" spans="1:2" x14ac:dyDescent="0.25">
      <c r="A3760" s="144" t="s">
        <v>251</v>
      </c>
      <c r="B3760" s="144" t="s">
        <v>13916</v>
      </c>
    </row>
    <row r="3761" spans="1:2" x14ac:dyDescent="0.25">
      <c r="A3761" s="144" t="s">
        <v>270</v>
      </c>
      <c r="B3761" s="144" t="s">
        <v>13917</v>
      </c>
    </row>
    <row r="3762" spans="1:2" x14ac:dyDescent="0.25">
      <c r="A3762" s="144" t="s">
        <v>13918</v>
      </c>
      <c r="B3762" s="144" t="s">
        <v>13919</v>
      </c>
    </row>
    <row r="3763" spans="1:2" x14ac:dyDescent="0.25">
      <c r="A3763" s="144" t="s">
        <v>7725</v>
      </c>
      <c r="B3763" s="144" t="s">
        <v>7725</v>
      </c>
    </row>
    <row r="3764" spans="1:2" x14ac:dyDescent="0.25">
      <c r="A3764" s="144" t="s">
        <v>1258</v>
      </c>
      <c r="B3764" s="144" t="s">
        <v>13920</v>
      </c>
    </row>
    <row r="3765" spans="1:2" x14ac:dyDescent="0.25">
      <c r="A3765" s="144" t="s">
        <v>1277</v>
      </c>
      <c r="B3765" s="144" t="s">
        <v>13921</v>
      </c>
    </row>
    <row r="3766" spans="1:2" x14ac:dyDescent="0.25">
      <c r="A3766" s="144" t="s">
        <v>1278</v>
      </c>
      <c r="B3766" s="144" t="s">
        <v>13922</v>
      </c>
    </row>
    <row r="3767" spans="1:2" x14ac:dyDescent="0.25">
      <c r="A3767" s="144" t="s">
        <v>1280</v>
      </c>
      <c r="B3767" s="144" t="s">
        <v>13923</v>
      </c>
    </row>
    <row r="3768" spans="1:2" x14ac:dyDescent="0.25">
      <c r="A3768" s="144" t="s">
        <v>466</v>
      </c>
      <c r="B3768" s="144" t="s">
        <v>13924</v>
      </c>
    </row>
    <row r="3769" spans="1:2" x14ac:dyDescent="0.25">
      <c r="A3769" s="144" t="s">
        <v>1289</v>
      </c>
      <c r="B3769" s="144" t="s">
        <v>13925</v>
      </c>
    </row>
    <row r="3770" spans="1:2" x14ac:dyDescent="0.25">
      <c r="A3770" s="144" t="s">
        <v>1294</v>
      </c>
      <c r="B3770" s="144" t="s">
        <v>13926</v>
      </c>
    </row>
    <row r="3771" spans="1:2" x14ac:dyDescent="0.25">
      <c r="A3771" s="144" t="s">
        <v>1300</v>
      </c>
      <c r="B3771" s="144" t="s">
        <v>13927</v>
      </c>
    </row>
    <row r="3772" spans="1:2" x14ac:dyDescent="0.25">
      <c r="A3772" s="144" t="s">
        <v>485</v>
      </c>
      <c r="B3772" s="144" t="s">
        <v>13928</v>
      </c>
    </row>
    <row r="3773" spans="1:2" x14ac:dyDescent="0.25">
      <c r="A3773" s="144" t="s">
        <v>497</v>
      </c>
      <c r="B3773" s="144" t="s">
        <v>13929</v>
      </c>
    </row>
    <row r="3774" spans="1:2" x14ac:dyDescent="0.25">
      <c r="A3774" s="144" t="s">
        <v>6406</v>
      </c>
      <c r="B3774" s="144" t="s">
        <v>13930</v>
      </c>
    </row>
    <row r="3775" spans="1:2" x14ac:dyDescent="0.25">
      <c r="A3775" s="144" t="s">
        <v>1346</v>
      </c>
      <c r="B3775" s="144" t="s">
        <v>13931</v>
      </c>
    </row>
    <row r="3776" spans="1:2" x14ac:dyDescent="0.25">
      <c r="A3776" s="144" t="s">
        <v>390</v>
      </c>
      <c r="B3776" s="144" t="s">
        <v>13932</v>
      </c>
    </row>
    <row r="3777" spans="1:2" x14ac:dyDescent="0.25">
      <c r="A3777" s="144" t="s">
        <v>401</v>
      </c>
      <c r="B3777" s="144" t="s">
        <v>13933</v>
      </c>
    </row>
    <row r="3778" spans="1:2" x14ac:dyDescent="0.25">
      <c r="A3778" s="144" t="s">
        <v>404</v>
      </c>
      <c r="B3778" s="144" t="s">
        <v>13934</v>
      </c>
    </row>
    <row r="3779" spans="1:2" x14ac:dyDescent="0.25">
      <c r="A3779" s="144" t="s">
        <v>412</v>
      </c>
      <c r="B3779" s="144" t="s">
        <v>13935</v>
      </c>
    </row>
    <row r="3780" spans="1:2" x14ac:dyDescent="0.25">
      <c r="A3780" s="144" t="s">
        <v>6522</v>
      </c>
      <c r="B3780" s="144" t="s">
        <v>13936</v>
      </c>
    </row>
    <row r="3781" spans="1:2" x14ac:dyDescent="0.25">
      <c r="A3781" s="144" t="s">
        <v>221</v>
      </c>
      <c r="B3781" s="144" t="s">
        <v>13937</v>
      </c>
    </row>
    <row r="3782" spans="1:2" x14ac:dyDescent="0.25">
      <c r="A3782" s="144" t="s">
        <v>429</v>
      </c>
      <c r="B3782" s="144" t="s">
        <v>13938</v>
      </c>
    </row>
    <row r="3783" spans="1:2" x14ac:dyDescent="0.25">
      <c r="A3783" s="144" t="s">
        <v>432</v>
      </c>
      <c r="B3783" s="144" t="s">
        <v>13939</v>
      </c>
    </row>
    <row r="3784" spans="1:2" x14ac:dyDescent="0.25">
      <c r="A3784" s="144" t="s">
        <v>1397</v>
      </c>
      <c r="B3784" s="144" t="s">
        <v>13940</v>
      </c>
    </row>
    <row r="3785" spans="1:2" x14ac:dyDescent="0.25">
      <c r="A3785" s="144" t="s">
        <v>1398</v>
      </c>
      <c r="B3785" s="144" t="s">
        <v>13941</v>
      </c>
    </row>
    <row r="3786" spans="1:2" x14ac:dyDescent="0.25">
      <c r="A3786" s="144" t="s">
        <v>1403</v>
      </c>
      <c r="B3786" s="144" t="s">
        <v>13942</v>
      </c>
    </row>
    <row r="3787" spans="1:2" x14ac:dyDescent="0.25">
      <c r="A3787" s="144" t="s">
        <v>1459</v>
      </c>
      <c r="B3787" s="144" t="s">
        <v>13943</v>
      </c>
    </row>
    <row r="3788" spans="1:2" x14ac:dyDescent="0.25">
      <c r="A3788" s="144" t="s">
        <v>313</v>
      </c>
      <c r="B3788" s="144" t="s">
        <v>13944</v>
      </c>
    </row>
    <row r="3789" spans="1:2" x14ac:dyDescent="0.25">
      <c r="A3789" s="144" t="s">
        <v>97</v>
      </c>
      <c r="B3789" s="144" t="s">
        <v>13945</v>
      </c>
    </row>
    <row r="3790" spans="1:2" x14ac:dyDescent="0.25">
      <c r="A3790" s="144" t="s">
        <v>319</v>
      </c>
      <c r="B3790" s="144" t="s">
        <v>13946</v>
      </c>
    </row>
    <row r="3791" spans="1:2" x14ac:dyDescent="0.25">
      <c r="A3791" s="144" t="s">
        <v>1479</v>
      </c>
      <c r="B3791" s="144" t="s">
        <v>13947</v>
      </c>
    </row>
    <row r="3792" spans="1:2" x14ac:dyDescent="0.25">
      <c r="A3792" s="144" t="s">
        <v>342</v>
      </c>
      <c r="B3792" s="144" t="s">
        <v>13948</v>
      </c>
    </row>
    <row r="3793" spans="1:2" x14ac:dyDescent="0.25">
      <c r="A3793" s="144" t="s">
        <v>1513</v>
      </c>
      <c r="B3793" s="144" t="s">
        <v>13949</v>
      </c>
    </row>
    <row r="3794" spans="1:2" x14ac:dyDescent="0.25">
      <c r="A3794" s="144" t="s">
        <v>357</v>
      </c>
      <c r="B3794" s="144" t="s">
        <v>13950</v>
      </c>
    </row>
    <row r="3795" spans="1:2" x14ac:dyDescent="0.25">
      <c r="A3795" s="144" t="s">
        <v>364</v>
      </c>
      <c r="B3795" s="144" t="s">
        <v>13951</v>
      </c>
    </row>
    <row r="3796" spans="1:2" x14ac:dyDescent="0.25">
      <c r="A3796" s="144" t="s">
        <v>239</v>
      </c>
      <c r="B3796" s="144" t="s">
        <v>13952</v>
      </c>
    </row>
    <row r="3797" spans="1:2" x14ac:dyDescent="0.25">
      <c r="A3797" s="144" t="s">
        <v>241</v>
      </c>
      <c r="B3797" s="144" t="s">
        <v>13953</v>
      </c>
    </row>
    <row r="3798" spans="1:2" x14ac:dyDescent="0.25">
      <c r="A3798" s="144" t="s">
        <v>1561</v>
      </c>
      <c r="B3798" s="144" t="s">
        <v>13954</v>
      </c>
    </row>
    <row r="3799" spans="1:2" x14ac:dyDescent="0.25">
      <c r="A3799" s="144" t="s">
        <v>1590</v>
      </c>
      <c r="B3799" s="144" t="s">
        <v>13955</v>
      </c>
    </row>
    <row r="3800" spans="1:2" x14ac:dyDescent="0.25">
      <c r="A3800" s="144" t="s">
        <v>1029</v>
      </c>
      <c r="B3800" s="144" t="s">
        <v>13956</v>
      </c>
    </row>
    <row r="3801" spans="1:2" x14ac:dyDescent="0.25">
      <c r="A3801" s="144" t="s">
        <v>1035</v>
      </c>
      <c r="B3801" s="144" t="s">
        <v>13957</v>
      </c>
    </row>
    <row r="3802" spans="1:2" x14ac:dyDescent="0.25">
      <c r="A3802" s="144" t="s">
        <v>1096</v>
      </c>
      <c r="B3802" s="144" t="s">
        <v>13958</v>
      </c>
    </row>
    <row r="3803" spans="1:2" x14ac:dyDescent="0.25">
      <c r="A3803" s="144" t="s">
        <v>159</v>
      </c>
      <c r="B3803" s="144" t="s">
        <v>13959</v>
      </c>
    </row>
    <row r="3804" spans="1:2" x14ac:dyDescent="0.25">
      <c r="A3804" s="144" t="s">
        <v>162</v>
      </c>
      <c r="B3804" s="144" t="s">
        <v>13960</v>
      </c>
    </row>
    <row r="3805" spans="1:2" x14ac:dyDescent="0.25">
      <c r="A3805" s="144" t="s">
        <v>1158</v>
      </c>
      <c r="B3805" s="144" t="s">
        <v>13961</v>
      </c>
    </row>
    <row r="3806" spans="1:2" x14ac:dyDescent="0.25">
      <c r="A3806" s="144" t="s">
        <v>1165</v>
      </c>
      <c r="B3806" s="144" t="s">
        <v>13962</v>
      </c>
    </row>
    <row r="3807" spans="1:2" x14ac:dyDescent="0.25">
      <c r="A3807" s="144" t="s">
        <v>1169</v>
      </c>
      <c r="B3807" s="144" t="s">
        <v>13963</v>
      </c>
    </row>
    <row r="3808" spans="1:2" x14ac:dyDescent="0.25">
      <c r="A3808" s="144" t="s">
        <v>1191</v>
      </c>
      <c r="B3808" s="144" t="s">
        <v>13964</v>
      </c>
    </row>
    <row r="3809" spans="1:2" x14ac:dyDescent="0.25">
      <c r="A3809" s="144" t="s">
        <v>210</v>
      </c>
      <c r="B3809" s="144" t="s">
        <v>13965</v>
      </c>
    </row>
    <row r="3810" spans="1:2" x14ac:dyDescent="0.25">
      <c r="A3810" s="144" t="s">
        <v>7721</v>
      </c>
      <c r="B3810" s="144" t="s">
        <v>7721</v>
      </c>
    </row>
    <row r="3811" spans="1:2" x14ac:dyDescent="0.25">
      <c r="A3811" s="144" t="s">
        <v>6200</v>
      </c>
      <c r="B3811" s="144" t="s">
        <v>13966</v>
      </c>
    </row>
    <row r="3812" spans="1:2" x14ac:dyDescent="0.25">
      <c r="A3812" s="144" t="s">
        <v>7852</v>
      </c>
      <c r="B3812" s="144" t="s">
        <v>7852</v>
      </c>
    </row>
    <row r="3813" spans="1:2" x14ac:dyDescent="0.25">
      <c r="A3813" s="144" t="s">
        <v>106</v>
      </c>
      <c r="B3813" s="144" t="s">
        <v>13967</v>
      </c>
    </row>
    <row r="3814" spans="1:2" x14ac:dyDescent="0.25">
      <c r="A3814" s="144" t="s">
        <v>1537</v>
      </c>
      <c r="B3814" s="144" t="s">
        <v>13968</v>
      </c>
    </row>
    <row r="3815" spans="1:2" x14ac:dyDescent="0.25">
      <c r="A3815" s="144" t="s">
        <v>1542</v>
      </c>
      <c r="B3815" s="144" t="s">
        <v>13969</v>
      </c>
    </row>
    <row r="3816" spans="1:2" x14ac:dyDescent="0.25">
      <c r="A3816" s="144" t="s">
        <v>1572</v>
      </c>
      <c r="B3816" s="144" t="s">
        <v>13970</v>
      </c>
    </row>
    <row r="3817" spans="1:2" x14ac:dyDescent="0.25">
      <c r="A3817" s="144" t="s">
        <v>136</v>
      </c>
      <c r="B3817" s="144" t="s">
        <v>13971</v>
      </c>
    </row>
    <row r="3818" spans="1:2" x14ac:dyDescent="0.25">
      <c r="A3818" s="144" t="s">
        <v>232</v>
      </c>
      <c r="B3818" s="144" t="s">
        <v>13972</v>
      </c>
    </row>
    <row r="3819" spans="1:2" x14ac:dyDescent="0.25">
      <c r="A3819" s="144" t="s">
        <v>1581</v>
      </c>
      <c r="B3819" s="144" t="s">
        <v>13973</v>
      </c>
    </row>
    <row r="3820" spans="1:2" x14ac:dyDescent="0.25">
      <c r="A3820" s="144" t="s">
        <v>139</v>
      </c>
      <c r="B3820" s="144" t="s">
        <v>13974</v>
      </c>
    </row>
    <row r="3821" spans="1:2" x14ac:dyDescent="0.25">
      <c r="A3821" s="144" t="s">
        <v>142</v>
      </c>
      <c r="B3821" s="144" t="s">
        <v>13975</v>
      </c>
    </row>
    <row r="3822" spans="1:2" x14ac:dyDescent="0.25">
      <c r="A3822" s="144" t="s">
        <v>145</v>
      </c>
      <c r="B3822" s="144" t="s">
        <v>13976</v>
      </c>
    </row>
    <row r="3823" spans="1:2" x14ac:dyDescent="0.25">
      <c r="A3823" s="144" t="s">
        <v>6988</v>
      </c>
      <c r="B3823" s="144" t="s">
        <v>13977</v>
      </c>
    </row>
    <row r="3824" spans="1:2" x14ac:dyDescent="0.25">
      <c r="A3824" s="144" t="s">
        <v>7005</v>
      </c>
      <c r="B3824" s="144" t="s">
        <v>13978</v>
      </c>
    </row>
    <row r="3825" spans="1:2" x14ac:dyDescent="0.25">
      <c r="A3825" s="144" t="s">
        <v>1631</v>
      </c>
      <c r="B3825" s="144" t="s">
        <v>13979</v>
      </c>
    </row>
    <row r="3826" spans="1:2" x14ac:dyDescent="0.25">
      <c r="A3826" s="144" t="s">
        <v>1635</v>
      </c>
      <c r="B3826" s="144" t="s">
        <v>13980</v>
      </c>
    </row>
    <row r="3827" spans="1:2" x14ac:dyDescent="0.25">
      <c r="A3827" s="144" t="s">
        <v>7251</v>
      </c>
      <c r="B3827" s="144" t="s">
        <v>7251</v>
      </c>
    </row>
    <row r="3828" spans="1:2" x14ac:dyDescent="0.25">
      <c r="A3828" s="144" t="s">
        <v>7250</v>
      </c>
      <c r="B3828" s="144" t="s">
        <v>7250</v>
      </c>
    </row>
    <row r="3829" spans="1:2" x14ac:dyDescent="0.25">
      <c r="A3829" s="144" t="s">
        <v>7252</v>
      </c>
      <c r="B3829" s="144" t="s">
        <v>7252</v>
      </c>
    </row>
    <row r="3830" spans="1:2" x14ac:dyDescent="0.25">
      <c r="A3830" s="144" t="s">
        <v>7227</v>
      </c>
      <c r="B3830" s="144" t="s">
        <v>7227</v>
      </c>
    </row>
    <row r="3831" spans="1:2" x14ac:dyDescent="0.25">
      <c r="A3831" s="144" t="s">
        <v>13981</v>
      </c>
      <c r="B3831" s="144" t="s">
        <v>13981</v>
      </c>
    </row>
    <row r="3832" spans="1:2" x14ac:dyDescent="0.25">
      <c r="A3832" s="144" t="s">
        <v>911</v>
      </c>
      <c r="B3832" s="144" t="s">
        <v>13982</v>
      </c>
    </row>
    <row r="3833" spans="1:2" x14ac:dyDescent="0.25">
      <c r="A3833" s="144" t="s">
        <v>1018</v>
      </c>
      <c r="B3833" s="144" t="s">
        <v>13983</v>
      </c>
    </row>
    <row r="3834" spans="1:2" x14ac:dyDescent="0.25">
      <c r="A3834" s="144" t="s">
        <v>156</v>
      </c>
      <c r="B3834" s="144" t="s">
        <v>13984</v>
      </c>
    </row>
    <row r="3835" spans="1:2" x14ac:dyDescent="0.25">
      <c r="A3835" s="144" t="s">
        <v>166</v>
      </c>
      <c r="B3835" s="144" t="s">
        <v>13985</v>
      </c>
    </row>
    <row r="3836" spans="1:2" x14ac:dyDescent="0.25">
      <c r="A3836" s="144" t="s">
        <v>1236</v>
      </c>
      <c r="B3836" s="144" t="s">
        <v>13986</v>
      </c>
    </row>
    <row r="3837" spans="1:2" x14ac:dyDescent="0.25">
      <c r="A3837" s="144" t="s">
        <v>173</v>
      </c>
      <c r="B3837" s="144" t="s">
        <v>13987</v>
      </c>
    </row>
    <row r="3838" spans="1:2" x14ac:dyDescent="0.25">
      <c r="A3838" s="144" t="s">
        <v>6197</v>
      </c>
      <c r="B3838" s="144" t="s">
        <v>13988</v>
      </c>
    </row>
    <row r="3839" spans="1:2" x14ac:dyDescent="0.25">
      <c r="A3839" s="144" t="s">
        <v>7827</v>
      </c>
      <c r="B3839" s="144" t="s">
        <v>7827</v>
      </c>
    </row>
    <row r="3840" spans="1:2" x14ac:dyDescent="0.25">
      <c r="A3840" s="144" t="s">
        <v>7825</v>
      </c>
      <c r="B3840" s="144" t="s">
        <v>7825</v>
      </c>
    </row>
    <row r="3841" spans="1:2" x14ac:dyDescent="0.25">
      <c r="A3841" s="144" t="s">
        <v>7702</v>
      </c>
      <c r="B3841" s="144" t="s">
        <v>7702</v>
      </c>
    </row>
    <row r="3842" spans="1:2" x14ac:dyDescent="0.25">
      <c r="A3842" s="144" t="s">
        <v>13989</v>
      </c>
      <c r="B3842" s="144" t="s">
        <v>13989</v>
      </c>
    </row>
    <row r="3843" spans="1:2" x14ac:dyDescent="0.25">
      <c r="A3843" s="144" t="s">
        <v>1263</v>
      </c>
      <c r="B3843" s="144" t="s">
        <v>13990</v>
      </c>
    </row>
    <row r="3844" spans="1:2" x14ac:dyDescent="0.25">
      <c r="A3844" s="144" t="s">
        <v>1264</v>
      </c>
      <c r="B3844" s="144" t="s">
        <v>13991</v>
      </c>
    </row>
    <row r="3845" spans="1:2" x14ac:dyDescent="0.25">
      <c r="A3845" s="144" t="s">
        <v>6243</v>
      </c>
      <c r="B3845" s="144" t="s">
        <v>13992</v>
      </c>
    </row>
    <row r="3846" spans="1:2" x14ac:dyDescent="0.25">
      <c r="A3846" s="144" t="s">
        <v>6245</v>
      </c>
      <c r="B3846" s="144" t="s">
        <v>13993</v>
      </c>
    </row>
    <row r="3847" spans="1:2" x14ac:dyDescent="0.25">
      <c r="A3847" s="144" t="s">
        <v>1268</v>
      </c>
      <c r="B3847" s="144" t="s">
        <v>13994</v>
      </c>
    </row>
    <row r="3848" spans="1:2" x14ac:dyDescent="0.25">
      <c r="A3848" s="144" t="s">
        <v>1269</v>
      </c>
      <c r="B3848" s="144" t="s">
        <v>13995</v>
      </c>
    </row>
    <row r="3849" spans="1:2" x14ac:dyDescent="0.25">
      <c r="A3849" s="144" t="s">
        <v>181</v>
      </c>
      <c r="B3849" s="144" t="s">
        <v>13996</v>
      </c>
    </row>
    <row r="3850" spans="1:2" x14ac:dyDescent="0.25">
      <c r="A3850" s="144" t="s">
        <v>180</v>
      </c>
      <c r="B3850" s="144" t="s">
        <v>13997</v>
      </c>
    </row>
    <row r="3851" spans="1:2" x14ac:dyDescent="0.25">
      <c r="A3851" s="144" t="s">
        <v>185</v>
      </c>
      <c r="B3851" s="144" t="s">
        <v>13998</v>
      </c>
    </row>
    <row r="3852" spans="1:2" x14ac:dyDescent="0.25">
      <c r="A3852" s="144" t="s">
        <v>186</v>
      </c>
      <c r="B3852" s="144" t="s">
        <v>13999</v>
      </c>
    </row>
    <row r="3853" spans="1:2" x14ac:dyDescent="0.25">
      <c r="A3853" s="144" t="s">
        <v>183</v>
      </c>
      <c r="B3853" s="144" t="s">
        <v>14000</v>
      </c>
    </row>
    <row r="3854" spans="1:2" x14ac:dyDescent="0.25">
      <c r="A3854" s="144" t="s">
        <v>1335</v>
      </c>
      <c r="B3854" s="144" t="s">
        <v>14001</v>
      </c>
    </row>
    <row r="3855" spans="1:2" x14ac:dyDescent="0.25">
      <c r="A3855" s="144" t="s">
        <v>1337</v>
      </c>
      <c r="B3855" s="144" t="s">
        <v>14002</v>
      </c>
    </row>
    <row r="3856" spans="1:2" x14ac:dyDescent="0.25">
      <c r="A3856" s="144" t="s">
        <v>188</v>
      </c>
      <c r="B3856" s="144" t="s">
        <v>14003</v>
      </c>
    </row>
    <row r="3857" spans="1:2" x14ac:dyDescent="0.25">
      <c r="A3857" s="144" t="s">
        <v>192</v>
      </c>
      <c r="B3857" s="144" t="s">
        <v>14004</v>
      </c>
    </row>
    <row r="3858" spans="1:2" x14ac:dyDescent="0.25">
      <c r="A3858" s="144" t="s">
        <v>197</v>
      </c>
      <c r="B3858" s="144" t="s">
        <v>14005</v>
      </c>
    </row>
    <row r="3859" spans="1:2" x14ac:dyDescent="0.25">
      <c r="A3859" s="144" t="s">
        <v>1348</v>
      </c>
      <c r="B3859" s="144" t="s">
        <v>14006</v>
      </c>
    </row>
    <row r="3860" spans="1:2" x14ac:dyDescent="0.25">
      <c r="A3860" s="144" t="s">
        <v>1363</v>
      </c>
      <c r="B3860" s="144" t="s">
        <v>14007</v>
      </c>
    </row>
    <row r="3861" spans="1:2" x14ac:dyDescent="0.25">
      <c r="A3861" s="144" t="s">
        <v>1365</v>
      </c>
      <c r="B3861" s="144" t="s">
        <v>14008</v>
      </c>
    </row>
    <row r="3862" spans="1:2" x14ac:dyDescent="0.25">
      <c r="A3862" s="144" t="s">
        <v>198</v>
      </c>
      <c r="B3862" s="144" t="s">
        <v>14009</v>
      </c>
    </row>
    <row r="3863" spans="1:2" x14ac:dyDescent="0.25">
      <c r="A3863" s="144" t="s">
        <v>1392</v>
      </c>
      <c r="B3863" s="144" t="s">
        <v>14010</v>
      </c>
    </row>
    <row r="3864" spans="1:2" x14ac:dyDescent="0.25">
      <c r="A3864" s="144" t="s">
        <v>199</v>
      </c>
      <c r="B3864" s="144" t="s">
        <v>14011</v>
      </c>
    </row>
    <row r="3865" spans="1:2" x14ac:dyDescent="0.25">
      <c r="A3865" s="144" t="s">
        <v>105</v>
      </c>
      <c r="B3865" s="144" t="s">
        <v>14012</v>
      </c>
    </row>
    <row r="3866" spans="1:2" x14ac:dyDescent="0.25">
      <c r="A3866" s="144" t="s">
        <v>6677</v>
      </c>
      <c r="B3866" s="144" t="s">
        <v>14013</v>
      </c>
    </row>
    <row r="3867" spans="1:2" x14ac:dyDescent="0.25">
      <c r="A3867" s="144" t="s">
        <v>1453</v>
      </c>
      <c r="B3867" s="144" t="s">
        <v>14014</v>
      </c>
    </row>
    <row r="3868" spans="1:2" x14ac:dyDescent="0.25">
      <c r="A3868" s="144" t="s">
        <v>1458</v>
      </c>
      <c r="B3868" s="144" t="s">
        <v>14015</v>
      </c>
    </row>
    <row r="3869" spans="1:2" x14ac:dyDescent="0.25">
      <c r="A3869" s="144" t="s">
        <v>109</v>
      </c>
      <c r="B3869" s="144" t="s">
        <v>14016</v>
      </c>
    </row>
    <row r="3870" spans="1:2" x14ac:dyDescent="0.25">
      <c r="A3870" s="144" t="s">
        <v>112</v>
      </c>
      <c r="B3870" s="144" t="s">
        <v>14017</v>
      </c>
    </row>
    <row r="3871" spans="1:2" x14ac:dyDescent="0.25">
      <c r="A3871" s="144" t="s">
        <v>1463</v>
      </c>
      <c r="B3871" s="144" t="s">
        <v>14018</v>
      </c>
    </row>
    <row r="3872" spans="1:2" x14ac:dyDescent="0.25">
      <c r="A3872" s="144" t="s">
        <v>1467</v>
      </c>
      <c r="B3872" s="144" t="s">
        <v>14019</v>
      </c>
    </row>
    <row r="3873" spans="1:2" x14ac:dyDescent="0.25">
      <c r="A3873" s="144" t="s">
        <v>116</v>
      </c>
      <c r="B3873" s="144" t="s">
        <v>14020</v>
      </c>
    </row>
    <row r="3874" spans="1:2" x14ac:dyDescent="0.25">
      <c r="A3874" s="144" t="s">
        <v>1477</v>
      </c>
      <c r="B3874" s="144" t="s">
        <v>14021</v>
      </c>
    </row>
    <row r="3875" spans="1:2" x14ac:dyDescent="0.25">
      <c r="A3875" s="144" t="s">
        <v>1492</v>
      </c>
      <c r="B3875" s="144" t="s">
        <v>14022</v>
      </c>
    </row>
    <row r="3876" spans="1:2" x14ac:dyDescent="0.25">
      <c r="A3876" s="144" t="s">
        <v>1516</v>
      </c>
      <c r="B3876" s="144" t="s">
        <v>14023</v>
      </c>
    </row>
    <row r="3877" spans="1:2" x14ac:dyDescent="0.25">
      <c r="A3877" s="144" t="s">
        <v>129</v>
      </c>
      <c r="B3877" s="144" t="s">
        <v>14024</v>
      </c>
    </row>
    <row r="3878" spans="1:2" x14ac:dyDescent="0.25">
      <c r="A3878" s="144" t="s">
        <v>89</v>
      </c>
      <c r="B3878" s="144" t="s">
        <v>14025</v>
      </c>
    </row>
    <row r="3879" spans="1:2" x14ac:dyDescent="0.25">
      <c r="A3879" s="144" t="s">
        <v>1553</v>
      </c>
      <c r="B3879" s="144" t="s">
        <v>14026</v>
      </c>
    </row>
    <row r="3880" spans="1:2" x14ac:dyDescent="0.25">
      <c r="A3880" s="144" t="s">
        <v>1555</v>
      </c>
      <c r="B3880" s="144" t="s">
        <v>14027</v>
      </c>
    </row>
    <row r="3881" spans="1:2" x14ac:dyDescent="0.25">
      <c r="A3881" s="144" t="s">
        <v>6918</v>
      </c>
      <c r="B3881" s="144" t="s">
        <v>14028</v>
      </c>
    </row>
    <row r="3882" spans="1:2" x14ac:dyDescent="0.25">
      <c r="A3882" s="144" t="s">
        <v>1571</v>
      </c>
      <c r="B3882" s="144" t="s">
        <v>14029</v>
      </c>
    </row>
    <row r="3883" spans="1:2" x14ac:dyDescent="0.25">
      <c r="A3883" s="144" t="s">
        <v>135</v>
      </c>
      <c r="B3883" s="144" t="s">
        <v>14030</v>
      </c>
    </row>
    <row r="3884" spans="1:2" x14ac:dyDescent="0.25">
      <c r="A3884" s="144" t="s">
        <v>1592</v>
      </c>
      <c r="B3884" s="144" t="s">
        <v>14031</v>
      </c>
    </row>
    <row r="3885" spans="1:2" x14ac:dyDescent="0.25">
      <c r="A3885" s="144" t="s">
        <v>1599</v>
      </c>
      <c r="B3885" s="144" t="s">
        <v>14032</v>
      </c>
    </row>
    <row r="3886" spans="1:2" x14ac:dyDescent="0.25">
      <c r="A3886" s="144" t="s">
        <v>147</v>
      </c>
      <c r="B3886" s="144" t="s">
        <v>14033</v>
      </c>
    </row>
    <row r="3887" spans="1:2" x14ac:dyDescent="0.25">
      <c r="A3887" s="144" t="s">
        <v>148</v>
      </c>
      <c r="B3887" s="144" t="s">
        <v>14034</v>
      </c>
    </row>
    <row r="3888" spans="1:2" x14ac:dyDescent="0.25">
      <c r="A3888" s="144" t="s">
        <v>526</v>
      </c>
      <c r="B3888" s="144" t="s">
        <v>14035</v>
      </c>
    </row>
    <row r="3889" spans="1:2" x14ac:dyDescent="0.25">
      <c r="A3889" s="144" t="s">
        <v>151</v>
      </c>
      <c r="B3889" s="144" t="s">
        <v>14036</v>
      </c>
    </row>
    <row r="3890" spans="1:2" x14ac:dyDescent="0.25">
      <c r="A3890" s="144" t="s">
        <v>893</v>
      </c>
      <c r="B3890" s="144" t="s">
        <v>14037</v>
      </c>
    </row>
    <row r="3891" spans="1:2" x14ac:dyDescent="0.25">
      <c r="A3891" s="144" t="s">
        <v>208</v>
      </c>
      <c r="B3891" s="144" t="s">
        <v>14038</v>
      </c>
    </row>
    <row r="3892" spans="1:2" x14ac:dyDescent="0.25">
      <c r="A3892" s="144" t="s">
        <v>502</v>
      </c>
      <c r="B3892" s="144" t="s">
        <v>14039</v>
      </c>
    </row>
    <row r="3893" spans="1:2" x14ac:dyDescent="0.25">
      <c r="A3893" s="144" t="s">
        <v>904</v>
      </c>
      <c r="B3893" s="144" t="s">
        <v>14040</v>
      </c>
    </row>
    <row r="3894" spans="1:2" x14ac:dyDescent="0.25">
      <c r="A3894" s="144" t="s">
        <v>84</v>
      </c>
      <c r="B3894" s="144" t="s">
        <v>14041</v>
      </c>
    </row>
    <row r="3895" spans="1:2" x14ac:dyDescent="0.25">
      <c r="A3895" s="144" t="s">
        <v>929</v>
      </c>
      <c r="B3895" s="144" t="s">
        <v>14042</v>
      </c>
    </row>
    <row r="3896" spans="1:2" x14ac:dyDescent="0.25">
      <c r="A3896" s="144" t="s">
        <v>937</v>
      </c>
      <c r="B3896" s="144" t="s">
        <v>14043</v>
      </c>
    </row>
    <row r="3897" spans="1:2" x14ac:dyDescent="0.25">
      <c r="A3897" s="144" t="s">
        <v>478</v>
      </c>
      <c r="B3897" s="144" t="s">
        <v>14044</v>
      </c>
    </row>
    <row r="3898" spans="1:2" x14ac:dyDescent="0.25">
      <c r="A3898" s="144" t="s">
        <v>484</v>
      </c>
      <c r="B3898" s="144" t="s">
        <v>14045</v>
      </c>
    </row>
    <row r="3899" spans="1:2" x14ac:dyDescent="0.25">
      <c r="A3899" s="144" t="s">
        <v>5750</v>
      </c>
      <c r="B3899" s="144" t="s">
        <v>14046</v>
      </c>
    </row>
    <row r="3900" spans="1:2" x14ac:dyDescent="0.25">
      <c r="A3900" s="144" t="s">
        <v>368</v>
      </c>
      <c r="B3900" s="144" t="s">
        <v>14047</v>
      </c>
    </row>
    <row r="3901" spans="1:2" x14ac:dyDescent="0.25">
      <c r="A3901" s="144" t="s">
        <v>369</v>
      </c>
      <c r="B3901" s="144" t="s">
        <v>14048</v>
      </c>
    </row>
    <row r="3902" spans="1:2" x14ac:dyDescent="0.25">
      <c r="A3902" s="144" t="s">
        <v>377</v>
      </c>
      <c r="B3902" s="144" t="s">
        <v>14049</v>
      </c>
    </row>
    <row r="3903" spans="1:2" x14ac:dyDescent="0.25">
      <c r="A3903" s="144" t="s">
        <v>959</v>
      </c>
      <c r="B3903" s="144" t="s">
        <v>14050</v>
      </c>
    </row>
    <row r="3904" spans="1:2" x14ac:dyDescent="0.25">
      <c r="A3904" s="144" t="s">
        <v>5778</v>
      </c>
      <c r="B3904" s="144" t="s">
        <v>14051</v>
      </c>
    </row>
    <row r="3905" spans="1:2" x14ac:dyDescent="0.25">
      <c r="A3905" s="144" t="s">
        <v>394</v>
      </c>
      <c r="B3905" s="144" t="s">
        <v>14052</v>
      </c>
    </row>
    <row r="3906" spans="1:2" x14ac:dyDescent="0.25">
      <c r="A3906" s="144" t="s">
        <v>966</v>
      </c>
      <c r="B3906" s="144" t="s">
        <v>14053</v>
      </c>
    </row>
    <row r="3907" spans="1:2" x14ac:dyDescent="0.25">
      <c r="A3907" s="144" t="s">
        <v>417</v>
      </c>
      <c r="B3907" s="144" t="s">
        <v>14054</v>
      </c>
    </row>
    <row r="3908" spans="1:2" x14ac:dyDescent="0.25">
      <c r="A3908" s="144" t="s">
        <v>419</v>
      </c>
      <c r="B3908" s="144" t="s">
        <v>14055</v>
      </c>
    </row>
    <row r="3909" spans="1:2" x14ac:dyDescent="0.25">
      <c r="A3909" s="144" t="s">
        <v>421</v>
      </c>
      <c r="B3909" s="144" t="s">
        <v>14056</v>
      </c>
    </row>
    <row r="3910" spans="1:2" x14ac:dyDescent="0.25">
      <c r="A3910" s="144" t="s">
        <v>5825</v>
      </c>
      <c r="B3910" s="144" t="s">
        <v>14057</v>
      </c>
    </row>
    <row r="3911" spans="1:2" x14ac:dyDescent="0.25">
      <c r="A3911" s="144" t="s">
        <v>428</v>
      </c>
      <c r="B3911" s="144" t="s">
        <v>14058</v>
      </c>
    </row>
    <row r="3912" spans="1:2" x14ac:dyDescent="0.25">
      <c r="A3912" s="144" t="s">
        <v>439</v>
      </c>
      <c r="B3912" s="144" t="s">
        <v>14059</v>
      </c>
    </row>
    <row r="3913" spans="1:2" x14ac:dyDescent="0.25">
      <c r="A3913" s="144" t="s">
        <v>5863</v>
      </c>
      <c r="B3913" s="144" t="s">
        <v>14060</v>
      </c>
    </row>
    <row r="3914" spans="1:2" x14ac:dyDescent="0.25">
      <c r="A3914" s="144" t="s">
        <v>445</v>
      </c>
      <c r="B3914" s="144" t="s">
        <v>14061</v>
      </c>
    </row>
    <row r="3915" spans="1:2" x14ac:dyDescent="0.25">
      <c r="A3915" s="144" t="s">
        <v>985</v>
      </c>
      <c r="B3915" s="144" t="s">
        <v>14062</v>
      </c>
    </row>
    <row r="3916" spans="1:2" x14ac:dyDescent="0.25">
      <c r="A3916" s="144" t="s">
        <v>304</v>
      </c>
      <c r="B3916" s="144" t="s">
        <v>14063</v>
      </c>
    </row>
    <row r="3917" spans="1:2" x14ac:dyDescent="0.25">
      <c r="A3917" s="144" t="s">
        <v>999</v>
      </c>
      <c r="B3917" s="144" t="s">
        <v>14064</v>
      </c>
    </row>
    <row r="3918" spans="1:2" x14ac:dyDescent="0.25">
      <c r="A3918" s="144" t="s">
        <v>308</v>
      </c>
      <c r="B3918" s="144" t="s">
        <v>14065</v>
      </c>
    </row>
    <row r="3919" spans="1:2" x14ac:dyDescent="0.25">
      <c r="A3919" s="144" t="s">
        <v>328</v>
      </c>
      <c r="B3919" s="144" t="s">
        <v>14066</v>
      </c>
    </row>
    <row r="3920" spans="1:2" x14ac:dyDescent="0.25">
      <c r="A3920" s="144" t="s">
        <v>5937</v>
      </c>
      <c r="B3920" s="144" t="s">
        <v>14067</v>
      </c>
    </row>
    <row r="3921" spans="1:2" x14ac:dyDescent="0.25">
      <c r="A3921" s="144" t="s">
        <v>5945</v>
      </c>
      <c r="B3921" s="144" t="s">
        <v>14068</v>
      </c>
    </row>
    <row r="3922" spans="1:2" x14ac:dyDescent="0.25">
      <c r="A3922" s="144" t="s">
        <v>260</v>
      </c>
      <c r="B3922" s="144" t="s">
        <v>14069</v>
      </c>
    </row>
    <row r="3923" spans="1:2" x14ac:dyDescent="0.25">
      <c r="A3923" s="144" t="s">
        <v>1317</v>
      </c>
      <c r="B3923" s="144" t="s">
        <v>14070</v>
      </c>
    </row>
    <row r="3924" spans="1:2" x14ac:dyDescent="0.25">
      <c r="A3924" s="144" t="s">
        <v>1339</v>
      </c>
      <c r="B3924" s="144" t="s">
        <v>14071</v>
      </c>
    </row>
    <row r="3925" spans="1:2" x14ac:dyDescent="0.25">
      <c r="A3925" s="144" t="s">
        <v>1347</v>
      </c>
      <c r="B3925" s="144" t="s">
        <v>14072</v>
      </c>
    </row>
    <row r="3926" spans="1:2" x14ac:dyDescent="0.25">
      <c r="A3926" s="144" t="s">
        <v>385</v>
      </c>
      <c r="B3926" s="144" t="s">
        <v>14073</v>
      </c>
    </row>
    <row r="3927" spans="1:2" x14ac:dyDescent="0.25">
      <c r="A3927" s="144" t="s">
        <v>422</v>
      </c>
      <c r="B3927" s="144" t="s">
        <v>14074</v>
      </c>
    </row>
    <row r="3928" spans="1:2" x14ac:dyDescent="0.25">
      <c r="A3928" s="144" t="s">
        <v>1393</v>
      </c>
      <c r="B3928" s="144" t="s">
        <v>14075</v>
      </c>
    </row>
    <row r="3929" spans="1:2" x14ac:dyDescent="0.25">
      <c r="A3929" s="144" t="s">
        <v>1409</v>
      </c>
      <c r="B3929" s="144" t="s">
        <v>14076</v>
      </c>
    </row>
    <row r="3930" spans="1:2" x14ac:dyDescent="0.25">
      <c r="A3930" s="144" t="s">
        <v>1442</v>
      </c>
      <c r="B3930" s="144" t="s">
        <v>14077</v>
      </c>
    </row>
    <row r="3931" spans="1:2" x14ac:dyDescent="0.25">
      <c r="A3931" s="144" t="s">
        <v>311</v>
      </c>
      <c r="B3931" s="144" t="s">
        <v>14078</v>
      </c>
    </row>
    <row r="3932" spans="1:2" x14ac:dyDescent="0.25">
      <c r="A3932" s="144" t="s">
        <v>82</v>
      </c>
      <c r="B3932" s="144" t="s">
        <v>14079</v>
      </c>
    </row>
    <row r="3933" spans="1:2" x14ac:dyDescent="0.25">
      <c r="A3933" s="144" t="s">
        <v>1484</v>
      </c>
      <c r="B3933" s="144" t="s">
        <v>14080</v>
      </c>
    </row>
    <row r="3934" spans="1:2" x14ac:dyDescent="0.25">
      <c r="A3934" s="144" t="s">
        <v>322</v>
      </c>
      <c r="B3934" s="144" t="s">
        <v>14081</v>
      </c>
    </row>
    <row r="3935" spans="1:2" x14ac:dyDescent="0.25">
      <c r="A3935" s="144" t="s">
        <v>323</v>
      </c>
      <c r="B3935" s="144" t="s">
        <v>14082</v>
      </c>
    </row>
    <row r="3936" spans="1:2" x14ac:dyDescent="0.25">
      <c r="A3936" s="144" t="s">
        <v>360</v>
      </c>
      <c r="B3936" s="144" t="s">
        <v>14083</v>
      </c>
    </row>
    <row r="3937" spans="1:2" x14ac:dyDescent="0.25">
      <c r="A3937" s="144" t="s">
        <v>1527</v>
      </c>
      <c r="B3937" s="144" t="s">
        <v>14084</v>
      </c>
    </row>
    <row r="3938" spans="1:2" x14ac:dyDescent="0.25">
      <c r="A3938" s="144" t="s">
        <v>246</v>
      </c>
      <c r="B3938" s="144" t="s">
        <v>14085</v>
      </c>
    </row>
    <row r="3939" spans="1:2" x14ac:dyDescent="0.25">
      <c r="A3939" s="144" t="s">
        <v>1558</v>
      </c>
      <c r="B3939" s="144" t="s">
        <v>14086</v>
      </c>
    </row>
    <row r="3940" spans="1:2" x14ac:dyDescent="0.25">
      <c r="A3940" s="144" t="s">
        <v>1576</v>
      </c>
      <c r="B3940" s="144" t="s">
        <v>14087</v>
      </c>
    </row>
    <row r="3941" spans="1:2" x14ac:dyDescent="0.25">
      <c r="A3941" s="144" t="s">
        <v>273</v>
      </c>
      <c r="B3941" s="144" t="s">
        <v>14088</v>
      </c>
    </row>
    <row r="3942" spans="1:2" x14ac:dyDescent="0.25">
      <c r="A3942" s="144" t="s">
        <v>1636</v>
      </c>
      <c r="B3942" s="144" t="s">
        <v>14089</v>
      </c>
    </row>
    <row r="3943" spans="1:2" x14ac:dyDescent="0.25">
      <c r="A3943" s="144" t="s">
        <v>1682</v>
      </c>
      <c r="B3943" s="144" t="s">
        <v>14090</v>
      </c>
    </row>
    <row r="3944" spans="1:2" x14ac:dyDescent="0.25">
      <c r="A3944" s="144" t="s">
        <v>890</v>
      </c>
      <c r="B3944" s="144" t="s">
        <v>14091</v>
      </c>
    </row>
    <row r="3945" spans="1:2" x14ac:dyDescent="0.25">
      <c r="A3945" s="144" t="s">
        <v>1067</v>
      </c>
      <c r="B3945" s="144" t="s">
        <v>14092</v>
      </c>
    </row>
    <row r="3946" spans="1:2" x14ac:dyDescent="0.25">
      <c r="A3946" s="144" t="s">
        <v>1069</v>
      </c>
      <c r="B3946" s="144" t="s">
        <v>14093</v>
      </c>
    </row>
    <row r="3947" spans="1:2" x14ac:dyDescent="0.25">
      <c r="A3947" s="144" t="s">
        <v>1077</v>
      </c>
      <c r="B3947" s="144" t="s">
        <v>14094</v>
      </c>
    </row>
    <row r="3948" spans="1:2" x14ac:dyDescent="0.25">
      <c r="A3948" s="144" t="s">
        <v>1100</v>
      </c>
      <c r="B3948" s="144" t="s">
        <v>14095</v>
      </c>
    </row>
    <row r="3949" spans="1:2" x14ac:dyDescent="0.25">
      <c r="A3949" s="144" t="s">
        <v>167</v>
      </c>
      <c r="B3949" s="144" t="s">
        <v>14096</v>
      </c>
    </row>
    <row r="3950" spans="1:2" x14ac:dyDescent="0.25">
      <c r="A3950" s="144" t="s">
        <v>1187</v>
      </c>
      <c r="B3950" s="144" t="s">
        <v>14097</v>
      </c>
    </row>
    <row r="3951" spans="1:2" x14ac:dyDescent="0.25">
      <c r="A3951" s="144" t="s">
        <v>7866</v>
      </c>
      <c r="B3951" s="144" t="s">
        <v>7866</v>
      </c>
    </row>
    <row r="3952" spans="1:2" x14ac:dyDescent="0.25">
      <c r="A3952" s="144" t="s">
        <v>7622</v>
      </c>
      <c r="B3952" s="144" t="s">
        <v>7622</v>
      </c>
    </row>
    <row r="3953" spans="1:2" x14ac:dyDescent="0.25">
      <c r="A3953" s="144" t="s">
        <v>1496</v>
      </c>
      <c r="B3953" s="144" t="s">
        <v>14098</v>
      </c>
    </row>
    <row r="3954" spans="1:2" x14ac:dyDescent="0.25">
      <c r="A3954" s="144" t="s">
        <v>1505</v>
      </c>
      <c r="B3954" s="144" t="s">
        <v>14099</v>
      </c>
    </row>
    <row r="3955" spans="1:2" x14ac:dyDescent="0.25">
      <c r="A3955" s="144" t="s">
        <v>1563</v>
      </c>
      <c r="B3955" s="144" t="s">
        <v>14100</v>
      </c>
    </row>
    <row r="3956" spans="1:2" x14ac:dyDescent="0.25">
      <c r="A3956" s="144" t="s">
        <v>1614</v>
      </c>
      <c r="B3956" s="144" t="s">
        <v>14101</v>
      </c>
    </row>
    <row r="3957" spans="1:2" x14ac:dyDescent="0.25">
      <c r="A3957" s="144" t="s">
        <v>1617</v>
      </c>
      <c r="B3957" s="144" t="s">
        <v>14102</v>
      </c>
    </row>
    <row r="3958" spans="1:2" x14ac:dyDescent="0.25">
      <c r="A3958" s="144" t="s">
        <v>1625</v>
      </c>
      <c r="B3958" s="144" t="s">
        <v>14103</v>
      </c>
    </row>
    <row r="3959" spans="1:2" x14ac:dyDescent="0.25">
      <c r="A3959" s="144" t="s">
        <v>1641</v>
      </c>
      <c r="B3959" s="144" t="s">
        <v>14104</v>
      </c>
    </row>
    <row r="3960" spans="1:2" x14ac:dyDescent="0.25">
      <c r="A3960" s="144" t="s">
        <v>1655</v>
      </c>
      <c r="B3960" s="144" t="s">
        <v>14105</v>
      </c>
    </row>
    <row r="3961" spans="1:2" x14ac:dyDescent="0.25">
      <c r="A3961" s="144" t="s">
        <v>1669</v>
      </c>
      <c r="B3961" s="144" t="s">
        <v>14106</v>
      </c>
    </row>
    <row r="3962" spans="1:2" x14ac:dyDescent="0.25">
      <c r="A3962" s="144" t="s">
        <v>14107</v>
      </c>
      <c r="B3962" s="144" t="s">
        <v>14107</v>
      </c>
    </row>
    <row r="3963" spans="1:2" x14ac:dyDescent="0.25">
      <c r="A3963" s="144" t="s">
        <v>14108</v>
      </c>
      <c r="B3963" s="144" t="s">
        <v>14108</v>
      </c>
    </row>
    <row r="3964" spans="1:2" x14ac:dyDescent="0.25">
      <c r="A3964" s="144" t="s">
        <v>910</v>
      </c>
      <c r="B3964" s="144" t="s">
        <v>14109</v>
      </c>
    </row>
    <row r="3965" spans="1:2" x14ac:dyDescent="0.25">
      <c r="A3965" s="144" t="s">
        <v>1003</v>
      </c>
      <c r="B3965" s="144" t="s">
        <v>14110</v>
      </c>
    </row>
    <row r="3966" spans="1:2" x14ac:dyDescent="0.25">
      <c r="A3966" s="144" t="s">
        <v>1012</v>
      </c>
      <c r="B3966" s="144" t="s">
        <v>14111</v>
      </c>
    </row>
    <row r="3967" spans="1:2" x14ac:dyDescent="0.25">
      <c r="A3967" s="144" t="s">
        <v>5950</v>
      </c>
      <c r="B3967" s="144" t="s">
        <v>14112</v>
      </c>
    </row>
    <row r="3968" spans="1:2" x14ac:dyDescent="0.25">
      <c r="A3968" s="144" t="s">
        <v>1065</v>
      </c>
      <c r="B3968" s="144" t="s">
        <v>14113</v>
      </c>
    </row>
    <row r="3969" spans="1:2" x14ac:dyDescent="0.25">
      <c r="A3969" s="144" t="s">
        <v>1122</v>
      </c>
      <c r="B3969" s="144" t="s">
        <v>14114</v>
      </c>
    </row>
    <row r="3970" spans="1:2" x14ac:dyDescent="0.25">
      <c r="A3970" s="144" t="s">
        <v>1211</v>
      </c>
      <c r="B3970" s="144" t="s">
        <v>14115</v>
      </c>
    </row>
    <row r="3971" spans="1:2" x14ac:dyDescent="0.25">
      <c r="A3971" s="144" t="s">
        <v>261</v>
      </c>
      <c r="B3971" s="144" t="s">
        <v>14116</v>
      </c>
    </row>
    <row r="3972" spans="1:2" x14ac:dyDescent="0.25">
      <c r="A3972" s="144" t="s">
        <v>179</v>
      </c>
      <c r="B3972" s="144" t="s">
        <v>14117</v>
      </c>
    </row>
    <row r="3973" spans="1:2" x14ac:dyDescent="0.25">
      <c r="A3973" s="144" t="s">
        <v>7812</v>
      </c>
      <c r="B3973" s="144" t="s">
        <v>7812</v>
      </c>
    </row>
    <row r="3974" spans="1:2" x14ac:dyDescent="0.25">
      <c r="A3974" s="144" t="s">
        <v>6269</v>
      </c>
      <c r="B3974" s="144" t="s">
        <v>14118</v>
      </c>
    </row>
    <row r="3975" spans="1:2" x14ac:dyDescent="0.25">
      <c r="A3975" s="144" t="s">
        <v>6271</v>
      </c>
      <c r="B3975" s="144" t="s">
        <v>14119</v>
      </c>
    </row>
    <row r="3976" spans="1:2" x14ac:dyDescent="0.25">
      <c r="A3976" s="144" t="s">
        <v>1276</v>
      </c>
      <c r="B3976" s="144" t="s">
        <v>14120</v>
      </c>
    </row>
    <row r="3977" spans="1:2" x14ac:dyDescent="0.25">
      <c r="A3977" s="144" t="s">
        <v>6300</v>
      </c>
      <c r="B3977" s="144" t="s">
        <v>14121</v>
      </c>
    </row>
    <row r="3978" spans="1:2" x14ac:dyDescent="0.25">
      <c r="A3978" s="144" t="s">
        <v>6310</v>
      </c>
      <c r="B3978" s="144" t="s">
        <v>14122</v>
      </c>
    </row>
    <row r="3979" spans="1:2" x14ac:dyDescent="0.25">
      <c r="A3979" s="144" t="s">
        <v>152</v>
      </c>
      <c r="B3979" s="144" t="s">
        <v>14123</v>
      </c>
    </row>
    <row r="3980" spans="1:2" x14ac:dyDescent="0.25">
      <c r="A3980" s="144" t="s">
        <v>182</v>
      </c>
      <c r="B3980" s="144" t="s">
        <v>14124</v>
      </c>
    </row>
    <row r="3981" spans="1:2" x14ac:dyDescent="0.25">
      <c r="A3981" s="144" t="s">
        <v>6375</v>
      </c>
      <c r="B3981" s="144" t="s">
        <v>14125</v>
      </c>
    </row>
    <row r="3982" spans="1:2" x14ac:dyDescent="0.25">
      <c r="A3982" s="144" t="s">
        <v>6377</v>
      </c>
      <c r="B3982" s="144" t="s">
        <v>14126</v>
      </c>
    </row>
    <row r="3983" spans="1:2" x14ac:dyDescent="0.25">
      <c r="A3983" s="144" t="s">
        <v>191</v>
      </c>
      <c r="B3983" s="144" t="s">
        <v>14127</v>
      </c>
    </row>
    <row r="3984" spans="1:2" x14ac:dyDescent="0.25">
      <c r="A3984" s="144" t="s">
        <v>189</v>
      </c>
      <c r="B3984" s="144" t="s">
        <v>14128</v>
      </c>
    </row>
    <row r="3985" spans="1:2" x14ac:dyDescent="0.25">
      <c r="A3985" s="144" t="s">
        <v>190</v>
      </c>
      <c r="B3985" s="144" t="s">
        <v>14129</v>
      </c>
    </row>
    <row r="3986" spans="1:2" x14ac:dyDescent="0.25">
      <c r="A3986" s="144" t="s">
        <v>230</v>
      </c>
      <c r="B3986" s="144" t="s">
        <v>14130</v>
      </c>
    </row>
    <row r="3987" spans="1:2" x14ac:dyDescent="0.25">
      <c r="A3987" s="144" t="s">
        <v>6480</v>
      </c>
      <c r="B3987" s="144" t="s">
        <v>14131</v>
      </c>
    </row>
    <row r="3988" spans="1:2" x14ac:dyDescent="0.25">
      <c r="A3988" s="144" t="s">
        <v>6494</v>
      </c>
      <c r="B3988" s="144" t="s">
        <v>14132</v>
      </c>
    </row>
    <row r="3989" spans="1:2" x14ac:dyDescent="0.25">
      <c r="A3989" s="144" t="s">
        <v>195</v>
      </c>
      <c r="B3989" s="144" t="s">
        <v>14133</v>
      </c>
    </row>
    <row r="3990" spans="1:2" x14ac:dyDescent="0.25">
      <c r="A3990" s="144" t="s">
        <v>1379</v>
      </c>
      <c r="B3990" s="144" t="s">
        <v>14134</v>
      </c>
    </row>
    <row r="3991" spans="1:2" x14ac:dyDescent="0.25">
      <c r="A3991" s="144" t="s">
        <v>1390</v>
      </c>
      <c r="B3991" s="144" t="s">
        <v>14135</v>
      </c>
    </row>
    <row r="3992" spans="1:2" x14ac:dyDescent="0.25">
      <c r="A3992" s="144" t="s">
        <v>200</v>
      </c>
      <c r="B3992" s="144" t="s">
        <v>14136</v>
      </c>
    </row>
    <row r="3993" spans="1:2" x14ac:dyDescent="0.25">
      <c r="A3993" s="144" t="s">
        <v>1406</v>
      </c>
      <c r="B3993" s="144" t="s">
        <v>14137</v>
      </c>
    </row>
    <row r="3994" spans="1:2" x14ac:dyDescent="0.25">
      <c r="A3994" s="144" t="s">
        <v>202</v>
      </c>
      <c r="B3994" s="144" t="s">
        <v>14138</v>
      </c>
    </row>
    <row r="3995" spans="1:2" x14ac:dyDescent="0.25">
      <c r="A3995" s="144" t="s">
        <v>291</v>
      </c>
      <c r="B3995" s="144" t="s">
        <v>14139</v>
      </c>
    </row>
    <row r="3996" spans="1:2" x14ac:dyDescent="0.25">
      <c r="A3996" s="144" t="s">
        <v>229</v>
      </c>
      <c r="B3996" s="144" t="s">
        <v>14140</v>
      </c>
    </row>
    <row r="3997" spans="1:2" x14ac:dyDescent="0.25">
      <c r="A3997" s="144" t="s">
        <v>6660</v>
      </c>
      <c r="B3997" s="144" t="s">
        <v>14141</v>
      </c>
    </row>
    <row r="3998" spans="1:2" x14ac:dyDescent="0.25">
      <c r="A3998" s="144" t="s">
        <v>6665</v>
      </c>
      <c r="B3998" s="144" t="s">
        <v>14142</v>
      </c>
    </row>
    <row r="3999" spans="1:2" x14ac:dyDescent="0.25">
      <c r="A3999" s="144" t="s">
        <v>111</v>
      </c>
      <c r="B3999" s="144" t="s">
        <v>14143</v>
      </c>
    </row>
    <row r="4000" spans="1:2" x14ac:dyDescent="0.25">
      <c r="A4000" s="144" t="s">
        <v>1472</v>
      </c>
      <c r="B4000" s="144" t="s">
        <v>14144</v>
      </c>
    </row>
    <row r="4001" spans="1:2" x14ac:dyDescent="0.25">
      <c r="A4001" s="144" t="s">
        <v>1483</v>
      </c>
      <c r="B4001" s="144" t="s">
        <v>14145</v>
      </c>
    </row>
    <row r="4002" spans="1:2" x14ac:dyDescent="0.25">
      <c r="A4002" s="144" t="s">
        <v>6770</v>
      </c>
      <c r="B4002" s="144" t="s">
        <v>14146</v>
      </c>
    </row>
    <row r="4003" spans="1:2" x14ac:dyDescent="0.25">
      <c r="A4003" s="144" t="s">
        <v>1506</v>
      </c>
      <c r="B4003" s="144" t="s">
        <v>14147</v>
      </c>
    </row>
    <row r="4004" spans="1:2" x14ac:dyDescent="0.25">
      <c r="A4004" s="144" t="s">
        <v>1507</v>
      </c>
      <c r="B4004" s="144" t="s">
        <v>14148</v>
      </c>
    </row>
    <row r="4005" spans="1:2" x14ac:dyDescent="0.25">
      <c r="A4005" s="144" t="s">
        <v>1510</v>
      </c>
      <c r="B4005" s="144" t="s">
        <v>14149</v>
      </c>
    </row>
    <row r="4006" spans="1:2" x14ac:dyDescent="0.25">
      <c r="A4006" s="144" t="s">
        <v>1511</v>
      </c>
      <c r="B4006" s="144" t="s">
        <v>14150</v>
      </c>
    </row>
    <row r="4007" spans="1:2" x14ac:dyDescent="0.25">
      <c r="A4007" s="144" t="s">
        <v>354</v>
      </c>
      <c r="B4007" s="144" t="s">
        <v>14151</v>
      </c>
    </row>
    <row r="4008" spans="1:2" x14ac:dyDescent="0.25">
      <c r="A4008" s="144" t="s">
        <v>1514</v>
      </c>
      <c r="B4008" s="144" t="s">
        <v>14152</v>
      </c>
    </row>
    <row r="4009" spans="1:2" x14ac:dyDescent="0.25">
      <c r="A4009" s="144" t="s">
        <v>1517</v>
      </c>
      <c r="B4009" s="144" t="s">
        <v>14153</v>
      </c>
    </row>
    <row r="4010" spans="1:2" x14ac:dyDescent="0.25">
      <c r="A4010" s="144" t="s">
        <v>72</v>
      </c>
      <c r="B4010" s="144" t="s">
        <v>14154</v>
      </c>
    </row>
    <row r="4011" spans="1:2" x14ac:dyDescent="0.25">
      <c r="A4011" s="144" t="s">
        <v>1520</v>
      </c>
      <c r="B4011" s="144" t="s">
        <v>14155</v>
      </c>
    </row>
    <row r="4012" spans="1:2" x14ac:dyDescent="0.25">
      <c r="A4012" s="144" t="s">
        <v>356</v>
      </c>
      <c r="B4012" s="144" t="s">
        <v>14156</v>
      </c>
    </row>
    <row r="4013" spans="1:2" x14ac:dyDescent="0.25">
      <c r="A4013" s="144" t="s">
        <v>6829</v>
      </c>
      <c r="B4013" s="144" t="s">
        <v>14157</v>
      </c>
    </row>
    <row r="4014" spans="1:2" x14ac:dyDescent="0.25">
      <c r="A4014" s="144" t="s">
        <v>124</v>
      </c>
      <c r="B4014" s="144" t="s">
        <v>14158</v>
      </c>
    </row>
    <row r="4015" spans="1:2" x14ac:dyDescent="0.25">
      <c r="A4015" s="144" t="s">
        <v>211</v>
      </c>
      <c r="B4015" s="144" t="s">
        <v>14159</v>
      </c>
    </row>
    <row r="4016" spans="1:2" x14ac:dyDescent="0.25">
      <c r="A4016" s="144" t="s">
        <v>126</v>
      </c>
      <c r="B4016" s="144" t="s">
        <v>14160</v>
      </c>
    </row>
    <row r="4017" spans="1:2" x14ac:dyDescent="0.25">
      <c r="A4017" s="144" t="s">
        <v>1540</v>
      </c>
      <c r="B4017" s="144" t="s">
        <v>14161</v>
      </c>
    </row>
    <row r="4018" spans="1:2" x14ac:dyDescent="0.25">
      <c r="A4018" s="144" t="s">
        <v>1554</v>
      </c>
      <c r="B4018" s="144" t="s">
        <v>14162</v>
      </c>
    </row>
    <row r="4019" spans="1:2" x14ac:dyDescent="0.25">
      <c r="A4019" s="144" t="s">
        <v>140</v>
      </c>
      <c r="B4019" s="144" t="s">
        <v>14163</v>
      </c>
    </row>
    <row r="4020" spans="1:2" x14ac:dyDescent="0.25">
      <c r="A4020" s="144" t="s">
        <v>1585</v>
      </c>
      <c r="B4020" s="144" t="s">
        <v>14164</v>
      </c>
    </row>
    <row r="4021" spans="1:2" x14ac:dyDescent="0.25">
      <c r="A4021" s="144" t="s">
        <v>1616</v>
      </c>
      <c r="B4021" s="144" t="s">
        <v>14165</v>
      </c>
    </row>
    <row r="4022" spans="1:2" x14ac:dyDescent="0.25">
      <c r="A4022" s="144" t="s">
        <v>1675</v>
      </c>
      <c r="B4022" s="144" t="s">
        <v>14166</v>
      </c>
    </row>
    <row r="4023" spans="1:2" x14ac:dyDescent="0.25">
      <c r="A4023" s="144" t="s">
        <v>1678</v>
      </c>
      <c r="B4023" s="144" t="s">
        <v>14167</v>
      </c>
    </row>
    <row r="4024" spans="1:2" x14ac:dyDescent="0.25">
      <c r="A4024" s="144" t="s">
        <v>7079</v>
      </c>
      <c r="B4024" s="144" t="s">
        <v>14168</v>
      </c>
    </row>
    <row r="4025" spans="1:2" x14ac:dyDescent="0.25">
      <c r="A4025" s="144" t="s">
        <v>501</v>
      </c>
      <c r="B4025" s="144" t="s">
        <v>14169</v>
      </c>
    </row>
    <row r="4026" spans="1:2" x14ac:dyDescent="0.25">
      <c r="A4026" s="144" t="s">
        <v>887</v>
      </c>
      <c r="B4026" s="144" t="s">
        <v>14170</v>
      </c>
    </row>
    <row r="4027" spans="1:2" x14ac:dyDescent="0.25">
      <c r="A4027" s="144" t="s">
        <v>900</v>
      </c>
      <c r="B4027" s="144" t="s">
        <v>14171</v>
      </c>
    </row>
    <row r="4028" spans="1:2" x14ac:dyDescent="0.25">
      <c r="A4028" s="144" t="s">
        <v>903</v>
      </c>
      <c r="B4028" s="144" t="s">
        <v>14172</v>
      </c>
    </row>
    <row r="4029" spans="1:2" x14ac:dyDescent="0.25">
      <c r="A4029" s="144" t="s">
        <v>222</v>
      </c>
      <c r="B4029" s="144" t="s">
        <v>14173</v>
      </c>
    </row>
    <row r="4030" spans="1:2" x14ac:dyDescent="0.25">
      <c r="A4030" s="144" t="s">
        <v>73</v>
      </c>
      <c r="B4030" s="144" t="s">
        <v>14174</v>
      </c>
    </row>
    <row r="4031" spans="1:2" x14ac:dyDescent="0.25">
      <c r="A4031" s="144" t="s">
        <v>533</v>
      </c>
      <c r="B4031" s="144" t="s">
        <v>14175</v>
      </c>
    </row>
    <row r="4032" spans="1:2" x14ac:dyDescent="0.25">
      <c r="A4032" s="144" t="s">
        <v>214</v>
      </c>
      <c r="B4032" s="144" t="s">
        <v>14176</v>
      </c>
    </row>
    <row r="4033" spans="1:2" x14ac:dyDescent="0.25">
      <c r="A4033" s="144" t="s">
        <v>920</v>
      </c>
      <c r="B4033" s="144" t="s">
        <v>14177</v>
      </c>
    </row>
    <row r="4034" spans="1:2" x14ac:dyDescent="0.25">
      <c r="A4034" s="144" t="s">
        <v>5677</v>
      </c>
      <c r="B4034" s="144" t="s">
        <v>14178</v>
      </c>
    </row>
    <row r="4035" spans="1:2" x14ac:dyDescent="0.25">
      <c r="A4035" s="144" t="s">
        <v>453</v>
      </c>
      <c r="B4035" s="144" t="s">
        <v>14179</v>
      </c>
    </row>
    <row r="4036" spans="1:2" x14ac:dyDescent="0.25">
      <c r="A4036" s="144" t="s">
        <v>923</v>
      </c>
      <c r="B4036" s="144" t="s">
        <v>14180</v>
      </c>
    </row>
    <row r="4037" spans="1:2" x14ac:dyDescent="0.25">
      <c r="A4037" s="144" t="s">
        <v>455</v>
      </c>
      <c r="B4037" s="144" t="s">
        <v>14181</v>
      </c>
    </row>
    <row r="4038" spans="1:2" x14ac:dyDescent="0.25">
      <c r="A4038" s="144" t="s">
        <v>926</v>
      </c>
      <c r="B4038" s="144" t="s">
        <v>14182</v>
      </c>
    </row>
    <row r="4039" spans="1:2" x14ac:dyDescent="0.25">
      <c r="A4039" s="144" t="s">
        <v>459</v>
      </c>
      <c r="B4039" s="144" t="s">
        <v>14183</v>
      </c>
    </row>
    <row r="4040" spans="1:2" x14ac:dyDescent="0.25">
      <c r="A4040" s="144" t="s">
        <v>461</v>
      </c>
      <c r="B4040" s="144" t="s">
        <v>14184</v>
      </c>
    </row>
    <row r="4041" spans="1:2" x14ac:dyDescent="0.25">
      <c r="A4041" s="144" t="s">
        <v>462</v>
      </c>
      <c r="B4041" s="144" t="s">
        <v>14185</v>
      </c>
    </row>
    <row r="4042" spans="1:2" x14ac:dyDescent="0.25">
      <c r="A4042" s="144" t="s">
        <v>933</v>
      </c>
      <c r="B4042" s="144" t="s">
        <v>14186</v>
      </c>
    </row>
    <row r="4043" spans="1:2" x14ac:dyDescent="0.25">
      <c r="A4043" s="144" t="s">
        <v>939</v>
      </c>
      <c r="B4043" s="144" t="s">
        <v>14187</v>
      </c>
    </row>
    <row r="4044" spans="1:2" x14ac:dyDescent="0.25">
      <c r="A4044" s="144" t="s">
        <v>940</v>
      </c>
      <c r="B4044" s="144" t="s">
        <v>14188</v>
      </c>
    </row>
    <row r="4045" spans="1:2" x14ac:dyDescent="0.25">
      <c r="A4045" s="144" t="s">
        <v>90</v>
      </c>
      <c r="B4045" s="144" t="s">
        <v>14189</v>
      </c>
    </row>
    <row r="4046" spans="1:2" x14ac:dyDescent="0.25">
      <c r="A4046" s="144" t="s">
        <v>473</v>
      </c>
      <c r="B4046" s="144" t="s">
        <v>14190</v>
      </c>
    </row>
    <row r="4047" spans="1:2" x14ac:dyDescent="0.25">
      <c r="A4047" s="144" t="s">
        <v>942</v>
      </c>
      <c r="B4047" s="144" t="s">
        <v>14191</v>
      </c>
    </row>
    <row r="4048" spans="1:2" x14ac:dyDescent="0.25">
      <c r="A4048" s="144" t="s">
        <v>944</v>
      </c>
      <c r="B4048" s="144" t="s">
        <v>14192</v>
      </c>
    </row>
    <row r="4049" spans="1:2" x14ac:dyDescent="0.25">
      <c r="A4049" s="144" t="s">
        <v>493</v>
      </c>
      <c r="B4049" s="144" t="s">
        <v>14193</v>
      </c>
    </row>
    <row r="4050" spans="1:2" x14ac:dyDescent="0.25">
      <c r="A4050" s="144" t="s">
        <v>5748</v>
      </c>
      <c r="B4050" s="144" t="s">
        <v>14194</v>
      </c>
    </row>
    <row r="4051" spans="1:2" x14ac:dyDescent="0.25">
      <c r="A4051" s="144" t="s">
        <v>370</v>
      </c>
      <c r="B4051" s="144" t="s">
        <v>14195</v>
      </c>
    </row>
    <row r="4052" spans="1:2" x14ac:dyDescent="0.25">
      <c r="A4052" s="144" t="s">
        <v>375</v>
      </c>
      <c r="B4052" s="144" t="s">
        <v>14196</v>
      </c>
    </row>
    <row r="4053" spans="1:2" x14ac:dyDescent="0.25">
      <c r="A4053" s="144" t="s">
        <v>953</v>
      </c>
      <c r="B4053" s="144" t="s">
        <v>14197</v>
      </c>
    </row>
    <row r="4054" spans="1:2" x14ac:dyDescent="0.25">
      <c r="A4054" s="144" t="s">
        <v>388</v>
      </c>
      <c r="B4054" s="144" t="s">
        <v>14198</v>
      </c>
    </row>
    <row r="4055" spans="1:2" x14ac:dyDescent="0.25">
      <c r="A4055" s="144" t="s">
        <v>389</v>
      </c>
      <c r="B4055" s="144" t="s">
        <v>14199</v>
      </c>
    </row>
    <row r="4056" spans="1:2" x14ac:dyDescent="0.25">
      <c r="A4056" s="144" t="s">
        <v>391</v>
      </c>
      <c r="B4056" s="144" t="s">
        <v>14200</v>
      </c>
    </row>
    <row r="4057" spans="1:2" x14ac:dyDescent="0.25">
      <c r="A4057" s="144" t="s">
        <v>399</v>
      </c>
      <c r="B4057" s="144" t="s">
        <v>14201</v>
      </c>
    </row>
    <row r="4058" spans="1:2" x14ac:dyDescent="0.25">
      <c r="A4058" s="144" t="s">
        <v>400</v>
      </c>
      <c r="B4058" s="144" t="s">
        <v>14202</v>
      </c>
    </row>
    <row r="4059" spans="1:2" x14ac:dyDescent="0.25">
      <c r="A4059" s="144" t="s">
        <v>969</v>
      </c>
      <c r="B4059" s="144" t="s">
        <v>14203</v>
      </c>
    </row>
    <row r="4060" spans="1:2" x14ac:dyDescent="0.25">
      <c r="A4060" s="144" t="s">
        <v>423</v>
      </c>
      <c r="B4060" s="144" t="s">
        <v>14204</v>
      </c>
    </row>
    <row r="4061" spans="1:2" x14ac:dyDescent="0.25">
      <c r="A4061" s="144" t="s">
        <v>218</v>
      </c>
      <c r="B4061" s="144" t="s">
        <v>14205</v>
      </c>
    </row>
    <row r="4062" spans="1:2" x14ac:dyDescent="0.25">
      <c r="A4062" s="144" t="s">
        <v>978</v>
      </c>
      <c r="B4062" s="144" t="s">
        <v>14206</v>
      </c>
    </row>
    <row r="4063" spans="1:2" x14ac:dyDescent="0.25">
      <c r="A4063" s="144" t="s">
        <v>5874</v>
      </c>
      <c r="B4063" s="144" t="s">
        <v>14207</v>
      </c>
    </row>
    <row r="4064" spans="1:2" x14ac:dyDescent="0.25">
      <c r="A4064" s="144" t="s">
        <v>993</v>
      </c>
      <c r="B4064" s="144" t="s">
        <v>14208</v>
      </c>
    </row>
    <row r="4065" spans="1:2" x14ac:dyDescent="0.25">
      <c r="A4065" s="144" t="s">
        <v>5886</v>
      </c>
      <c r="B4065" s="144" t="s">
        <v>14209</v>
      </c>
    </row>
    <row r="4066" spans="1:2" x14ac:dyDescent="0.25">
      <c r="A4066" s="144" t="s">
        <v>302</v>
      </c>
      <c r="B4066" s="144" t="s">
        <v>14210</v>
      </c>
    </row>
    <row r="4067" spans="1:2" x14ac:dyDescent="0.25">
      <c r="A4067" s="144" t="s">
        <v>998</v>
      </c>
      <c r="B4067" s="144" t="s">
        <v>14211</v>
      </c>
    </row>
    <row r="4068" spans="1:2" x14ac:dyDescent="0.25">
      <c r="A4068" s="144" t="s">
        <v>1000</v>
      </c>
      <c r="B4068" s="144" t="s">
        <v>14212</v>
      </c>
    </row>
    <row r="4069" spans="1:2" x14ac:dyDescent="0.25">
      <c r="A4069" s="144" t="s">
        <v>1080</v>
      </c>
      <c r="B4069" s="144" t="s">
        <v>14213</v>
      </c>
    </row>
    <row r="4070" spans="1:2" x14ac:dyDescent="0.25">
      <c r="A4070" s="144" t="s">
        <v>1257</v>
      </c>
      <c r="B4070" s="144" t="s">
        <v>14214</v>
      </c>
    </row>
    <row r="4071" spans="1:2" x14ac:dyDescent="0.25">
      <c r="A4071" s="144" t="s">
        <v>286</v>
      </c>
      <c r="B4071" s="144" t="s">
        <v>14215</v>
      </c>
    </row>
    <row r="4072" spans="1:2" x14ac:dyDescent="0.25">
      <c r="A4072" s="144" t="s">
        <v>91</v>
      </c>
      <c r="B4072" s="144" t="s">
        <v>14216</v>
      </c>
    </row>
    <row r="4073" spans="1:2" x14ac:dyDescent="0.25">
      <c r="A4073" s="144" t="s">
        <v>467</v>
      </c>
      <c r="B4073" s="144" t="s">
        <v>14217</v>
      </c>
    </row>
    <row r="4074" spans="1:2" x14ac:dyDescent="0.25">
      <c r="A4074" s="144" t="s">
        <v>483</v>
      </c>
      <c r="B4074" s="144" t="s">
        <v>14218</v>
      </c>
    </row>
    <row r="4075" spans="1:2" x14ac:dyDescent="0.25">
      <c r="A4075" s="144" t="s">
        <v>500</v>
      </c>
      <c r="B4075" s="144" t="s">
        <v>14219</v>
      </c>
    </row>
    <row r="4076" spans="1:2" x14ac:dyDescent="0.25">
      <c r="A4076" s="144" t="s">
        <v>376</v>
      </c>
      <c r="B4076" s="144" t="s">
        <v>14220</v>
      </c>
    </row>
    <row r="4077" spans="1:2" x14ac:dyDescent="0.25">
      <c r="A4077" s="144" t="s">
        <v>1352</v>
      </c>
      <c r="B4077" s="144" t="s">
        <v>14221</v>
      </c>
    </row>
    <row r="4078" spans="1:2" x14ac:dyDescent="0.25">
      <c r="A4078" s="144" t="s">
        <v>397</v>
      </c>
      <c r="B4078" s="144" t="s">
        <v>14222</v>
      </c>
    </row>
    <row r="4079" spans="1:2" x14ac:dyDescent="0.25">
      <c r="A4079" s="144" t="s">
        <v>1368</v>
      </c>
      <c r="B4079" s="144" t="s">
        <v>14223</v>
      </c>
    </row>
    <row r="4080" spans="1:2" x14ac:dyDescent="0.25">
      <c r="A4080" s="144" t="s">
        <v>6571</v>
      </c>
      <c r="B4080" s="144" t="s">
        <v>14224</v>
      </c>
    </row>
    <row r="4081" spans="1:2" x14ac:dyDescent="0.25">
      <c r="A4081" s="144" t="s">
        <v>1414</v>
      </c>
      <c r="B4081" s="144" t="s">
        <v>14225</v>
      </c>
    </row>
    <row r="4082" spans="1:2" x14ac:dyDescent="0.25">
      <c r="A4082" s="144" t="s">
        <v>296</v>
      </c>
      <c r="B4082" s="144" t="s">
        <v>14226</v>
      </c>
    </row>
    <row r="4083" spans="1:2" x14ac:dyDescent="0.25">
      <c r="A4083" s="144" t="s">
        <v>297</v>
      </c>
      <c r="B4083" s="144" t="s">
        <v>14227</v>
      </c>
    </row>
    <row r="4084" spans="1:2" x14ac:dyDescent="0.25">
      <c r="A4084" s="144" t="s">
        <v>103</v>
      </c>
      <c r="B4084" s="144" t="s">
        <v>14228</v>
      </c>
    </row>
    <row r="4085" spans="1:2" x14ac:dyDescent="0.25">
      <c r="A4085" s="144" t="s">
        <v>330</v>
      </c>
      <c r="B4085" s="144" t="s">
        <v>14229</v>
      </c>
    </row>
    <row r="4086" spans="1:2" x14ac:dyDescent="0.25">
      <c r="A4086" s="144" t="s">
        <v>1499</v>
      </c>
      <c r="B4086" s="144" t="s">
        <v>14230</v>
      </c>
    </row>
    <row r="4087" spans="1:2" x14ac:dyDescent="0.25">
      <c r="A4087" s="144" t="s">
        <v>216</v>
      </c>
      <c r="B4087" s="144" t="s">
        <v>14231</v>
      </c>
    </row>
    <row r="4088" spans="1:2" x14ac:dyDescent="0.25">
      <c r="A4088" s="144" t="s">
        <v>237</v>
      </c>
      <c r="B4088" s="144" t="s">
        <v>14232</v>
      </c>
    </row>
    <row r="4089" spans="1:2" x14ac:dyDescent="0.25">
      <c r="A4089" s="144" t="s">
        <v>1568</v>
      </c>
      <c r="B4089" s="144" t="s">
        <v>14233</v>
      </c>
    </row>
    <row r="4090" spans="1:2" x14ac:dyDescent="0.25">
      <c r="A4090" s="144" t="s">
        <v>1628</v>
      </c>
      <c r="B4090" s="144" t="s">
        <v>14234</v>
      </c>
    </row>
    <row r="4091" spans="1:2" x14ac:dyDescent="0.25">
      <c r="A4091" s="144" t="s">
        <v>891</v>
      </c>
      <c r="B4091" s="144" t="s">
        <v>14235</v>
      </c>
    </row>
    <row r="4092" spans="1:2" x14ac:dyDescent="0.25">
      <c r="A4092" s="144" t="s">
        <v>1016</v>
      </c>
      <c r="B4092" s="144" t="s">
        <v>14236</v>
      </c>
    </row>
    <row r="4093" spans="1:2" x14ac:dyDescent="0.25">
      <c r="A4093" s="144" t="s">
        <v>1020</v>
      </c>
      <c r="B4093" s="144" t="s">
        <v>14237</v>
      </c>
    </row>
    <row r="4094" spans="1:2" x14ac:dyDescent="0.25">
      <c r="A4094" s="144" t="s">
        <v>1075</v>
      </c>
      <c r="B4094" s="144" t="s">
        <v>14238</v>
      </c>
    </row>
    <row r="4095" spans="1:2" x14ac:dyDescent="0.25">
      <c r="A4095" s="144" t="s">
        <v>157</v>
      </c>
      <c r="B4095" s="144" t="s">
        <v>14239</v>
      </c>
    </row>
    <row r="4096" spans="1:2" x14ac:dyDescent="0.25">
      <c r="A4096" s="144" t="s">
        <v>6054</v>
      </c>
      <c r="B4096" s="144" t="s">
        <v>14240</v>
      </c>
    </row>
    <row r="4097" spans="1:2" x14ac:dyDescent="0.25">
      <c r="A4097" s="144" t="s">
        <v>1135</v>
      </c>
      <c r="B4097" s="144" t="s">
        <v>14241</v>
      </c>
    </row>
    <row r="4098" spans="1:2" x14ac:dyDescent="0.25">
      <c r="A4098" s="144" t="s">
        <v>1189</v>
      </c>
      <c r="B4098" s="144" t="s">
        <v>14242</v>
      </c>
    </row>
    <row r="4099" spans="1:2" x14ac:dyDescent="0.25">
      <c r="A4099" s="144" t="s">
        <v>7774</v>
      </c>
      <c r="B4099" s="144" t="s">
        <v>7774</v>
      </c>
    </row>
    <row r="4100" spans="1:2" x14ac:dyDescent="0.25">
      <c r="A4100" s="144" t="s">
        <v>14243</v>
      </c>
      <c r="B4100" s="144" t="s">
        <v>14243</v>
      </c>
    </row>
    <row r="4101" spans="1:2" x14ac:dyDescent="0.25">
      <c r="A4101" s="144" t="s">
        <v>1262</v>
      </c>
      <c r="B4101" s="144" t="s">
        <v>14244</v>
      </c>
    </row>
    <row r="4102" spans="1:2" x14ac:dyDescent="0.25">
      <c r="A4102" s="144" t="s">
        <v>6258</v>
      </c>
      <c r="B4102" s="144" t="s">
        <v>14245</v>
      </c>
    </row>
    <row r="4103" spans="1:2" x14ac:dyDescent="0.25">
      <c r="A4103" s="144" t="s">
        <v>1286</v>
      </c>
      <c r="B4103" s="144" t="s">
        <v>14246</v>
      </c>
    </row>
    <row r="4104" spans="1:2" x14ac:dyDescent="0.25">
      <c r="A4104" s="144" t="s">
        <v>1303</v>
      </c>
      <c r="B4104" s="144" t="s">
        <v>14247</v>
      </c>
    </row>
    <row r="4105" spans="1:2" x14ac:dyDescent="0.25">
      <c r="A4105" s="144" t="s">
        <v>1320</v>
      </c>
      <c r="B4105" s="144" t="s">
        <v>14248</v>
      </c>
    </row>
    <row r="4106" spans="1:2" x14ac:dyDescent="0.25">
      <c r="A4106" s="144" t="s">
        <v>1325</v>
      </c>
      <c r="B4106" s="144" t="s">
        <v>14249</v>
      </c>
    </row>
    <row r="4107" spans="1:2" x14ac:dyDescent="0.25">
      <c r="A4107" s="144" t="s">
        <v>1328</v>
      </c>
      <c r="B4107" s="144" t="s">
        <v>14250</v>
      </c>
    </row>
    <row r="4108" spans="1:2" x14ac:dyDescent="0.25">
      <c r="A4108" s="144" t="s">
        <v>1330</v>
      </c>
      <c r="B4108" s="144" t="s">
        <v>14251</v>
      </c>
    </row>
    <row r="4109" spans="1:2" x14ac:dyDescent="0.25">
      <c r="A4109" s="144" t="s">
        <v>1333</v>
      </c>
      <c r="B4109" s="144" t="s">
        <v>14252</v>
      </c>
    </row>
    <row r="4110" spans="1:2" x14ac:dyDescent="0.25">
      <c r="A4110" s="144" t="s">
        <v>6439</v>
      </c>
      <c r="B4110" s="144" t="s">
        <v>14253</v>
      </c>
    </row>
    <row r="4111" spans="1:2" x14ac:dyDescent="0.25">
      <c r="A4111" s="144" t="s">
        <v>1349</v>
      </c>
      <c r="B4111" s="144" t="s">
        <v>14254</v>
      </c>
    </row>
    <row r="4112" spans="1:2" x14ac:dyDescent="0.25">
      <c r="A4112" s="144" t="s">
        <v>1350</v>
      </c>
      <c r="B4112" s="144" t="s">
        <v>14255</v>
      </c>
    </row>
    <row r="4113" spans="1:2" x14ac:dyDescent="0.25">
      <c r="A4113" s="144" t="s">
        <v>1353</v>
      </c>
      <c r="B4113" s="144" t="s">
        <v>14256</v>
      </c>
    </row>
    <row r="4114" spans="1:2" x14ac:dyDescent="0.25">
      <c r="A4114" s="144" t="s">
        <v>6578</v>
      </c>
      <c r="B4114" s="144" t="s">
        <v>14257</v>
      </c>
    </row>
    <row r="4115" spans="1:2" x14ac:dyDescent="0.25">
      <c r="A4115" s="144" t="s">
        <v>1412</v>
      </c>
      <c r="B4115" s="144" t="s">
        <v>14258</v>
      </c>
    </row>
    <row r="4116" spans="1:2" x14ac:dyDescent="0.25">
      <c r="A4116" s="144" t="s">
        <v>1413</v>
      </c>
      <c r="B4116" s="144" t="s">
        <v>14259</v>
      </c>
    </row>
    <row r="4117" spans="1:2" x14ac:dyDescent="0.25">
      <c r="A4117" s="144" t="s">
        <v>1435</v>
      </c>
      <c r="B4117" s="144" t="s">
        <v>14260</v>
      </c>
    </row>
    <row r="4118" spans="1:2" x14ac:dyDescent="0.25">
      <c r="A4118" s="144" t="s">
        <v>1444</v>
      </c>
      <c r="B4118" s="144" t="s">
        <v>14261</v>
      </c>
    </row>
    <row r="4119" spans="1:2" x14ac:dyDescent="0.25">
      <c r="A4119" s="144" t="s">
        <v>1494</v>
      </c>
      <c r="B4119" s="144" t="s">
        <v>14262</v>
      </c>
    </row>
    <row r="4120" spans="1:2" x14ac:dyDescent="0.25">
      <c r="A4120" s="144" t="s">
        <v>1509</v>
      </c>
      <c r="B4120" s="144" t="s">
        <v>14263</v>
      </c>
    </row>
    <row r="4121" spans="1:2" x14ac:dyDescent="0.25">
      <c r="A4121" s="144" t="s">
        <v>1565</v>
      </c>
      <c r="B4121" s="144" t="s">
        <v>14264</v>
      </c>
    </row>
    <row r="4122" spans="1:2" x14ac:dyDescent="0.25">
      <c r="A4122" s="144" t="s">
        <v>1577</v>
      </c>
      <c r="B4122" s="144" t="s">
        <v>14265</v>
      </c>
    </row>
    <row r="4123" spans="1:2" x14ac:dyDescent="0.25">
      <c r="A4123" s="144" t="s">
        <v>1601</v>
      </c>
      <c r="B4123" s="144" t="s">
        <v>14266</v>
      </c>
    </row>
    <row r="4124" spans="1:2" x14ac:dyDescent="0.25">
      <c r="A4124" s="144" t="s">
        <v>1644</v>
      </c>
      <c r="B4124" s="144" t="s">
        <v>14267</v>
      </c>
    </row>
    <row r="4125" spans="1:2" x14ac:dyDescent="0.25">
      <c r="A4125" s="144" t="s">
        <v>1646</v>
      </c>
      <c r="B4125" s="144" t="s">
        <v>14268</v>
      </c>
    </row>
    <row r="4126" spans="1:2" x14ac:dyDescent="0.25">
      <c r="A4126" s="144" t="s">
        <v>1647</v>
      </c>
      <c r="B4126" s="144" t="s">
        <v>14269</v>
      </c>
    </row>
    <row r="4127" spans="1:2" x14ac:dyDescent="0.25">
      <c r="A4127" s="144" t="s">
        <v>1677</v>
      </c>
      <c r="B4127" s="144" t="s">
        <v>14270</v>
      </c>
    </row>
    <row r="4128" spans="1:2" x14ac:dyDescent="0.25">
      <c r="A4128" s="144" t="s">
        <v>882</v>
      </c>
      <c r="B4128" s="144" t="s">
        <v>14271</v>
      </c>
    </row>
    <row r="4129" spans="1:2" x14ac:dyDescent="0.25">
      <c r="A4129" s="144" t="s">
        <v>889</v>
      </c>
      <c r="B4129" s="144" t="s">
        <v>14272</v>
      </c>
    </row>
    <row r="4130" spans="1:2" x14ac:dyDescent="0.25">
      <c r="A4130" s="144" t="s">
        <v>902</v>
      </c>
      <c r="B4130" s="144" t="s">
        <v>14273</v>
      </c>
    </row>
    <row r="4131" spans="1:2" x14ac:dyDescent="0.25">
      <c r="A4131" s="144" t="s">
        <v>941</v>
      </c>
      <c r="B4131" s="144" t="s">
        <v>14274</v>
      </c>
    </row>
    <row r="4132" spans="1:2" x14ac:dyDescent="0.25">
      <c r="A4132" s="144" t="s">
        <v>943</v>
      </c>
      <c r="B4132" s="144" t="s">
        <v>14275</v>
      </c>
    </row>
    <row r="4133" spans="1:2" x14ac:dyDescent="0.25">
      <c r="A4133" s="144" t="s">
        <v>945</v>
      </c>
      <c r="B4133" s="144" t="s">
        <v>14276</v>
      </c>
    </row>
    <row r="4134" spans="1:2" x14ac:dyDescent="0.25">
      <c r="A4134" s="144" t="s">
        <v>950</v>
      </c>
      <c r="B4134" s="144" t="s">
        <v>14277</v>
      </c>
    </row>
    <row r="4135" spans="1:2" x14ac:dyDescent="0.25">
      <c r="A4135" s="144" t="s">
        <v>951</v>
      </c>
      <c r="B4135" s="144" t="s">
        <v>14278</v>
      </c>
    </row>
    <row r="4136" spans="1:2" x14ac:dyDescent="0.25">
      <c r="A4136" s="144" t="s">
        <v>962</v>
      </c>
      <c r="B4136" s="144" t="s">
        <v>14279</v>
      </c>
    </row>
    <row r="4137" spans="1:2" x14ac:dyDescent="0.25">
      <c r="A4137" s="144" t="s">
        <v>983</v>
      </c>
      <c r="B4137" s="144" t="s">
        <v>14280</v>
      </c>
    </row>
    <row r="4138" spans="1:2" x14ac:dyDescent="0.25">
      <c r="A4138" s="144" t="s">
        <v>987</v>
      </c>
      <c r="B4138" s="144" t="s">
        <v>14281</v>
      </c>
    </row>
    <row r="4139" spans="1:2" x14ac:dyDescent="0.25">
      <c r="A4139" s="144" t="s">
        <v>991</v>
      </c>
      <c r="B4139" s="144" t="s">
        <v>14282</v>
      </c>
    </row>
    <row r="4140" spans="1:2" x14ac:dyDescent="0.25">
      <c r="A4140" s="144" t="s">
        <v>5915</v>
      </c>
      <c r="B4140" s="144" t="s">
        <v>14283</v>
      </c>
    </row>
    <row r="4141" spans="1:2" x14ac:dyDescent="0.25">
      <c r="A4141" s="144" t="s">
        <v>1031</v>
      </c>
      <c r="B4141" s="144" t="s">
        <v>14284</v>
      </c>
    </row>
    <row r="4142" spans="1:2" x14ac:dyDescent="0.25">
      <c r="A4142" s="144" t="s">
        <v>235</v>
      </c>
      <c r="B4142" s="144" t="s">
        <v>14285</v>
      </c>
    </row>
    <row r="4143" spans="1:2" x14ac:dyDescent="0.25">
      <c r="A4143" s="144" t="s">
        <v>1102</v>
      </c>
      <c r="B4143" s="144" t="s">
        <v>14286</v>
      </c>
    </row>
    <row r="4144" spans="1:2" x14ac:dyDescent="0.25">
      <c r="A4144" s="144" t="s">
        <v>1115</v>
      </c>
      <c r="B4144" s="144" t="s">
        <v>14287</v>
      </c>
    </row>
    <row r="4145" spans="1:2" x14ac:dyDescent="0.25">
      <c r="A4145" s="144" t="s">
        <v>1154</v>
      </c>
      <c r="B4145" s="144" t="s">
        <v>14288</v>
      </c>
    </row>
    <row r="4146" spans="1:2" x14ac:dyDescent="0.25">
      <c r="A4146" s="144" t="s">
        <v>254</v>
      </c>
      <c r="B4146" s="144" t="s">
        <v>14289</v>
      </c>
    </row>
    <row r="4147" spans="1:2" x14ac:dyDescent="0.25">
      <c r="A4147" s="144" t="s">
        <v>6173</v>
      </c>
      <c r="B4147" s="144" t="s">
        <v>14290</v>
      </c>
    </row>
    <row r="4148" spans="1:2" x14ac:dyDescent="0.25">
      <c r="A4148" s="144" t="s">
        <v>7744</v>
      </c>
      <c r="B4148" s="144" t="s">
        <v>7744</v>
      </c>
    </row>
    <row r="4149" spans="1:2" x14ac:dyDescent="0.25">
      <c r="A4149" s="144" t="s">
        <v>7818</v>
      </c>
      <c r="B4149" s="144" t="s">
        <v>7818</v>
      </c>
    </row>
    <row r="4150" spans="1:2" x14ac:dyDescent="0.25">
      <c r="A4150" s="144" t="s">
        <v>7419</v>
      </c>
      <c r="B4150" s="144" t="s">
        <v>7419</v>
      </c>
    </row>
    <row r="4151" spans="1:2" x14ac:dyDescent="0.25">
      <c r="A4151" s="144" t="s">
        <v>7618</v>
      </c>
      <c r="B4151" s="144" t="s">
        <v>7618</v>
      </c>
    </row>
    <row r="4152" spans="1:2" x14ac:dyDescent="0.25">
      <c r="A4152" s="144" t="s">
        <v>6228</v>
      </c>
      <c r="B4152" s="144" t="s">
        <v>14291</v>
      </c>
    </row>
    <row r="4153" spans="1:2" x14ac:dyDescent="0.25">
      <c r="A4153" s="144" t="s">
        <v>1261</v>
      </c>
      <c r="B4153" s="144" t="s">
        <v>14292</v>
      </c>
    </row>
    <row r="4154" spans="1:2" x14ac:dyDescent="0.25">
      <c r="A4154" s="144" t="s">
        <v>1266</v>
      </c>
      <c r="B4154" s="144" t="s">
        <v>14293</v>
      </c>
    </row>
    <row r="4155" spans="1:2" x14ac:dyDescent="0.25">
      <c r="A4155" s="144" t="s">
        <v>1272</v>
      </c>
      <c r="B4155" s="144" t="s">
        <v>14294</v>
      </c>
    </row>
    <row r="4156" spans="1:2" x14ac:dyDescent="0.25">
      <c r="A4156" s="144" t="s">
        <v>1282</v>
      </c>
      <c r="B4156" s="144" t="s">
        <v>14295</v>
      </c>
    </row>
    <row r="4157" spans="1:2" x14ac:dyDescent="0.25">
      <c r="A4157" s="144" t="s">
        <v>1284</v>
      </c>
      <c r="B4157" s="144" t="s">
        <v>14296</v>
      </c>
    </row>
    <row r="4158" spans="1:2" x14ac:dyDescent="0.25">
      <c r="A4158" s="144" t="s">
        <v>1285</v>
      </c>
      <c r="B4158" s="144" t="s">
        <v>14297</v>
      </c>
    </row>
    <row r="4159" spans="1:2" x14ac:dyDescent="0.25">
      <c r="A4159" s="144" t="s">
        <v>6307</v>
      </c>
      <c r="B4159" s="144" t="s">
        <v>14298</v>
      </c>
    </row>
    <row r="4160" spans="1:2" x14ac:dyDescent="0.25">
      <c r="A4160" s="144" t="s">
        <v>1298</v>
      </c>
      <c r="B4160" s="144" t="s">
        <v>14299</v>
      </c>
    </row>
    <row r="4161" spans="1:2" x14ac:dyDescent="0.25">
      <c r="A4161" s="144" t="s">
        <v>6355</v>
      </c>
      <c r="B4161" s="144" t="s">
        <v>14300</v>
      </c>
    </row>
    <row r="4162" spans="1:2" x14ac:dyDescent="0.25">
      <c r="A4162" s="144" t="s">
        <v>1312</v>
      </c>
      <c r="B4162" s="144" t="s">
        <v>14301</v>
      </c>
    </row>
    <row r="4163" spans="1:2" x14ac:dyDescent="0.25">
      <c r="A4163" s="144" t="s">
        <v>1316</v>
      </c>
      <c r="B4163" s="144" t="s">
        <v>14302</v>
      </c>
    </row>
    <row r="4164" spans="1:2" x14ac:dyDescent="0.25">
      <c r="A4164" s="144" t="s">
        <v>1318</v>
      </c>
      <c r="B4164" s="144" t="s">
        <v>14303</v>
      </c>
    </row>
    <row r="4165" spans="1:2" x14ac:dyDescent="0.25">
      <c r="A4165" s="144" t="s">
        <v>1319</v>
      </c>
      <c r="B4165" s="144" t="s">
        <v>14304</v>
      </c>
    </row>
    <row r="4166" spans="1:2" x14ac:dyDescent="0.25">
      <c r="A4166" s="144" t="s">
        <v>1329</v>
      </c>
      <c r="B4166" s="144" t="s">
        <v>14305</v>
      </c>
    </row>
    <row r="4167" spans="1:2" x14ac:dyDescent="0.25">
      <c r="A4167" s="144" t="s">
        <v>1332</v>
      </c>
      <c r="B4167" s="144" t="s">
        <v>14306</v>
      </c>
    </row>
    <row r="4168" spans="1:2" x14ac:dyDescent="0.25">
      <c r="A4168" s="144" t="s">
        <v>1334</v>
      </c>
      <c r="B4168" s="144" t="s">
        <v>14307</v>
      </c>
    </row>
    <row r="4169" spans="1:2" x14ac:dyDescent="0.25">
      <c r="A4169" s="144" t="s">
        <v>1338</v>
      </c>
      <c r="B4169" s="144" t="s">
        <v>14308</v>
      </c>
    </row>
    <row r="4170" spans="1:2" x14ac:dyDescent="0.25">
      <c r="A4170" s="144" t="s">
        <v>1345</v>
      </c>
      <c r="B4170" s="144" t="s">
        <v>14309</v>
      </c>
    </row>
    <row r="4171" spans="1:2" x14ac:dyDescent="0.25">
      <c r="A4171" s="144" t="s">
        <v>1360</v>
      </c>
      <c r="B4171" s="144" t="s">
        <v>14310</v>
      </c>
    </row>
    <row r="4172" spans="1:2" x14ac:dyDescent="0.25">
      <c r="A4172" s="144" t="s">
        <v>1370</v>
      </c>
      <c r="B4172" s="144" t="s">
        <v>14311</v>
      </c>
    </row>
    <row r="4173" spans="1:2" x14ac:dyDescent="0.25">
      <c r="A4173" s="144" t="s">
        <v>1375</v>
      </c>
      <c r="B4173" s="144" t="s">
        <v>14312</v>
      </c>
    </row>
    <row r="4174" spans="1:2" x14ac:dyDescent="0.25">
      <c r="A4174" s="144" t="s">
        <v>416</v>
      </c>
      <c r="B4174" s="144" t="s">
        <v>14313</v>
      </c>
    </row>
    <row r="4175" spans="1:2" x14ac:dyDescent="0.25">
      <c r="A4175" s="144" t="s">
        <v>1386</v>
      </c>
      <c r="B4175" s="144" t="s">
        <v>14314</v>
      </c>
    </row>
    <row r="4176" spans="1:2" x14ac:dyDescent="0.25">
      <c r="A4176" s="144" t="s">
        <v>87</v>
      </c>
      <c r="B4176" s="144" t="s">
        <v>14315</v>
      </c>
    </row>
    <row r="4177" spans="1:2" x14ac:dyDescent="0.25">
      <c r="A4177" s="144" t="s">
        <v>6576</v>
      </c>
      <c r="B4177" s="144" t="s">
        <v>14316</v>
      </c>
    </row>
    <row r="4178" spans="1:2" x14ac:dyDescent="0.25">
      <c r="A4178" s="144" t="s">
        <v>1400</v>
      </c>
      <c r="B4178" s="144" t="s">
        <v>14317</v>
      </c>
    </row>
    <row r="4179" spans="1:2" x14ac:dyDescent="0.25">
      <c r="A4179" s="144" t="s">
        <v>6605</v>
      </c>
      <c r="B4179" s="144" t="s">
        <v>14318</v>
      </c>
    </row>
    <row r="4180" spans="1:2" x14ac:dyDescent="0.25">
      <c r="A4180" s="144" t="s">
        <v>524</v>
      </c>
      <c r="B4180" s="144" t="s">
        <v>14319</v>
      </c>
    </row>
    <row r="4181" spans="1:2" x14ac:dyDescent="0.25">
      <c r="A4181" s="144" t="s">
        <v>6629</v>
      </c>
      <c r="B4181" s="144" t="s">
        <v>14320</v>
      </c>
    </row>
    <row r="4182" spans="1:2" x14ac:dyDescent="0.25">
      <c r="A4182" s="144" t="s">
        <v>1428</v>
      </c>
      <c r="B4182" s="144" t="s">
        <v>14321</v>
      </c>
    </row>
    <row r="4183" spans="1:2" x14ac:dyDescent="0.25">
      <c r="A4183" s="144" t="s">
        <v>1441</v>
      </c>
      <c r="B4183" s="144" t="s">
        <v>14322</v>
      </c>
    </row>
    <row r="4184" spans="1:2" x14ac:dyDescent="0.25">
      <c r="A4184" s="144" t="s">
        <v>301</v>
      </c>
      <c r="B4184" s="144" t="s">
        <v>14323</v>
      </c>
    </row>
    <row r="4185" spans="1:2" x14ac:dyDescent="0.25">
      <c r="A4185" s="144" t="s">
        <v>1451</v>
      </c>
      <c r="B4185" s="144" t="s">
        <v>14324</v>
      </c>
    </row>
    <row r="4186" spans="1:2" x14ac:dyDescent="0.25">
      <c r="A4186" s="144" t="s">
        <v>303</v>
      </c>
      <c r="B4186" s="144" t="s">
        <v>14325</v>
      </c>
    </row>
    <row r="4187" spans="1:2" x14ac:dyDescent="0.25">
      <c r="A4187" s="144" t="s">
        <v>1473</v>
      </c>
      <c r="B4187" s="144" t="s">
        <v>14326</v>
      </c>
    </row>
    <row r="4188" spans="1:2" x14ac:dyDescent="0.25">
      <c r="A4188" s="144" t="s">
        <v>6741</v>
      </c>
      <c r="B4188" s="144" t="s">
        <v>14327</v>
      </c>
    </row>
    <row r="4189" spans="1:2" x14ac:dyDescent="0.25">
      <c r="A4189" s="144" t="s">
        <v>1544</v>
      </c>
      <c r="B4189" s="144" t="s">
        <v>14328</v>
      </c>
    </row>
    <row r="4190" spans="1:2" x14ac:dyDescent="0.25">
      <c r="A4190" s="144" t="s">
        <v>1548</v>
      </c>
      <c r="B4190" s="144" t="s">
        <v>14329</v>
      </c>
    </row>
    <row r="4191" spans="1:2" x14ac:dyDescent="0.25">
      <c r="A4191" s="144" t="s">
        <v>253</v>
      </c>
      <c r="B4191" s="144" t="s">
        <v>14330</v>
      </c>
    </row>
    <row r="4192" spans="1:2" x14ac:dyDescent="0.25">
      <c r="A4192" s="144" t="s">
        <v>1567</v>
      </c>
      <c r="B4192" s="144" t="s">
        <v>14331</v>
      </c>
    </row>
    <row r="4193" spans="1:2" x14ac:dyDescent="0.25">
      <c r="A4193" s="144" t="s">
        <v>1570</v>
      </c>
      <c r="B4193" s="144" t="s">
        <v>14332</v>
      </c>
    </row>
    <row r="4194" spans="1:2" x14ac:dyDescent="0.25">
      <c r="A4194" s="144" t="s">
        <v>1573</v>
      </c>
      <c r="B4194" s="144" t="s">
        <v>14333</v>
      </c>
    </row>
    <row r="4195" spans="1:2" x14ac:dyDescent="0.25">
      <c r="A4195" s="144" t="s">
        <v>259</v>
      </c>
      <c r="B4195" s="144" t="s">
        <v>14334</v>
      </c>
    </row>
    <row r="4196" spans="1:2" x14ac:dyDescent="0.25">
      <c r="A4196" s="144" t="s">
        <v>264</v>
      </c>
      <c r="B4196" s="144" t="s">
        <v>14335</v>
      </c>
    </row>
    <row r="4197" spans="1:2" x14ac:dyDescent="0.25">
      <c r="A4197" s="144" t="s">
        <v>1578</v>
      </c>
      <c r="B4197" s="144" t="s">
        <v>14336</v>
      </c>
    </row>
    <row r="4198" spans="1:2" x14ac:dyDescent="0.25">
      <c r="A4198" s="144" t="s">
        <v>1597</v>
      </c>
      <c r="B4198" s="144" t="s">
        <v>14337</v>
      </c>
    </row>
    <row r="4199" spans="1:2" x14ac:dyDescent="0.25">
      <c r="A4199" s="144" t="s">
        <v>271</v>
      </c>
      <c r="B4199" s="144" t="s">
        <v>14338</v>
      </c>
    </row>
    <row r="4200" spans="1:2" x14ac:dyDescent="0.25">
      <c r="A4200" s="144" t="s">
        <v>1608</v>
      </c>
      <c r="B4200" s="144" t="s">
        <v>14339</v>
      </c>
    </row>
    <row r="4201" spans="1:2" x14ac:dyDescent="0.25">
      <c r="A4201" s="144" t="s">
        <v>1621</v>
      </c>
      <c r="B4201" s="144" t="s">
        <v>14340</v>
      </c>
    </row>
    <row r="4202" spans="1:2" x14ac:dyDescent="0.25">
      <c r="A4202" s="144" t="s">
        <v>1627</v>
      </c>
      <c r="B4202" s="144" t="s">
        <v>14341</v>
      </c>
    </row>
    <row r="4203" spans="1:2" x14ac:dyDescent="0.25">
      <c r="A4203" s="144" t="s">
        <v>1630</v>
      </c>
      <c r="B4203" s="144" t="s">
        <v>14342</v>
      </c>
    </row>
    <row r="4204" spans="1:2" x14ac:dyDescent="0.25">
      <c r="A4204" s="144" t="s">
        <v>1637</v>
      </c>
      <c r="B4204" s="144" t="s">
        <v>14343</v>
      </c>
    </row>
    <row r="4205" spans="1:2" x14ac:dyDescent="0.25">
      <c r="A4205" s="144" t="s">
        <v>1640</v>
      </c>
      <c r="B4205" s="144" t="s">
        <v>14344</v>
      </c>
    </row>
    <row r="4206" spans="1:2" x14ac:dyDescent="0.25">
      <c r="A4206" s="144" t="s">
        <v>1649</v>
      </c>
      <c r="B4206" s="144" t="s">
        <v>14345</v>
      </c>
    </row>
    <row r="4207" spans="1:2" x14ac:dyDescent="0.25">
      <c r="A4207" s="144" t="s">
        <v>1653</v>
      </c>
      <c r="B4207" s="144" t="s">
        <v>14346</v>
      </c>
    </row>
    <row r="4208" spans="1:2" x14ac:dyDescent="0.25">
      <c r="A4208" s="144" t="s">
        <v>285</v>
      </c>
      <c r="B4208" s="144" t="s">
        <v>14347</v>
      </c>
    </row>
    <row r="4209" spans="1:2" x14ac:dyDescent="0.25">
      <c r="A4209" s="144" t="s">
        <v>924</v>
      </c>
      <c r="B4209" s="144" t="s">
        <v>14348</v>
      </c>
    </row>
    <row r="4210" spans="1:2" x14ac:dyDescent="0.25">
      <c r="A4210" s="144" t="s">
        <v>460</v>
      </c>
      <c r="B4210" s="144" t="s">
        <v>14349</v>
      </c>
    </row>
    <row r="4211" spans="1:2" x14ac:dyDescent="0.25">
      <c r="A4211" s="144" t="s">
        <v>5764</v>
      </c>
      <c r="B4211" s="144" t="s">
        <v>14350</v>
      </c>
    </row>
    <row r="4212" spans="1:2" x14ac:dyDescent="0.25">
      <c r="A4212" s="144" t="s">
        <v>5780</v>
      </c>
      <c r="B4212" s="144" t="s">
        <v>14351</v>
      </c>
    </row>
    <row r="4213" spans="1:2" x14ac:dyDescent="0.25">
      <c r="A4213" s="144" t="s">
        <v>974</v>
      </c>
      <c r="B4213" s="144" t="s">
        <v>14352</v>
      </c>
    </row>
    <row r="4214" spans="1:2" x14ac:dyDescent="0.25">
      <c r="A4214" s="144" t="s">
        <v>5844</v>
      </c>
      <c r="B4214" s="144" t="s">
        <v>14353</v>
      </c>
    </row>
    <row r="4215" spans="1:2" x14ac:dyDescent="0.25">
      <c r="A4215" s="144" t="s">
        <v>5852</v>
      </c>
      <c r="B4215" s="144" t="s">
        <v>14354</v>
      </c>
    </row>
    <row r="4216" spans="1:2" x14ac:dyDescent="0.25">
      <c r="A4216" s="144" t="s">
        <v>979</v>
      </c>
      <c r="B4216" s="144" t="s">
        <v>14355</v>
      </c>
    </row>
    <row r="4217" spans="1:2" x14ac:dyDescent="0.25">
      <c r="A4217" s="144" t="s">
        <v>988</v>
      </c>
      <c r="B4217" s="144" t="s">
        <v>14356</v>
      </c>
    </row>
    <row r="4218" spans="1:2" x14ac:dyDescent="0.25">
      <c r="A4218" s="144" t="s">
        <v>1004</v>
      </c>
      <c r="B4218" s="144" t="s">
        <v>14357</v>
      </c>
    </row>
    <row r="4219" spans="1:2" x14ac:dyDescent="0.25">
      <c r="A4219" s="144" t="s">
        <v>252</v>
      </c>
      <c r="B4219" s="144" t="s">
        <v>14358</v>
      </c>
    </row>
    <row r="4220" spans="1:2" x14ac:dyDescent="0.25">
      <c r="A4220" s="144" t="s">
        <v>6217</v>
      </c>
      <c r="B4220" s="144" t="s">
        <v>14359</v>
      </c>
    </row>
    <row r="4221" spans="1:2" x14ac:dyDescent="0.25">
      <c r="A4221" s="144" t="s">
        <v>1351</v>
      </c>
      <c r="B4221" s="144" t="s">
        <v>14360</v>
      </c>
    </row>
    <row r="4222" spans="1:2" x14ac:dyDescent="0.25">
      <c r="A4222" s="144" t="s">
        <v>6503</v>
      </c>
      <c r="B4222" s="144" t="s">
        <v>14361</v>
      </c>
    </row>
    <row r="4223" spans="1:2" x14ac:dyDescent="0.25">
      <c r="A4223" s="144" t="s">
        <v>290</v>
      </c>
      <c r="B4223" s="144" t="s">
        <v>14362</v>
      </c>
    </row>
    <row r="4224" spans="1:2" x14ac:dyDescent="0.25">
      <c r="A4224" s="144" t="s">
        <v>1501</v>
      </c>
      <c r="B4224" s="144" t="s">
        <v>14363</v>
      </c>
    </row>
    <row r="4225" spans="1:2" x14ac:dyDescent="0.25">
      <c r="A4225" s="144" t="s">
        <v>1574</v>
      </c>
      <c r="B4225" s="144" t="s">
        <v>14364</v>
      </c>
    </row>
    <row r="4226" spans="1:2" x14ac:dyDescent="0.25">
      <c r="A4226" s="144" t="s">
        <v>6948</v>
      </c>
      <c r="B4226" s="144" t="s">
        <v>14365</v>
      </c>
    </row>
    <row r="4227" spans="1:2" x14ac:dyDescent="0.25">
      <c r="A4227" s="144" t="s">
        <v>1598</v>
      </c>
      <c r="B4227" s="144" t="s">
        <v>14366</v>
      </c>
    </row>
    <row r="4228" spans="1:2" x14ac:dyDescent="0.25">
      <c r="A4228" s="144" t="s">
        <v>515</v>
      </c>
      <c r="B4228" s="144" t="s">
        <v>14367</v>
      </c>
    </row>
    <row r="4229" spans="1:2" x14ac:dyDescent="0.25">
      <c r="A4229" s="144" t="s">
        <v>898</v>
      </c>
      <c r="B4229" s="144" t="s">
        <v>14368</v>
      </c>
    </row>
    <row r="4230" spans="1:2" x14ac:dyDescent="0.25">
      <c r="A4230" s="144" t="s">
        <v>899</v>
      </c>
      <c r="B4230" s="144" t="s">
        <v>14369</v>
      </c>
    </row>
    <row r="4231" spans="1:2" x14ac:dyDescent="0.25">
      <c r="A4231" s="144" t="s">
        <v>906</v>
      </c>
      <c r="B4231" s="144" t="s">
        <v>14370</v>
      </c>
    </row>
    <row r="4232" spans="1:2" x14ac:dyDescent="0.25">
      <c r="A4232" s="144" t="s">
        <v>917</v>
      </c>
      <c r="B4232" s="144" t="s">
        <v>14371</v>
      </c>
    </row>
    <row r="4233" spans="1:2" x14ac:dyDescent="0.25">
      <c r="A4233" s="144" t="s">
        <v>456</v>
      </c>
      <c r="B4233" s="144" t="s">
        <v>14372</v>
      </c>
    </row>
    <row r="4234" spans="1:2" x14ac:dyDescent="0.25">
      <c r="A4234" s="144" t="s">
        <v>930</v>
      </c>
      <c r="B4234" s="144" t="s">
        <v>14373</v>
      </c>
    </row>
    <row r="4235" spans="1:2" x14ac:dyDescent="0.25">
      <c r="A4235" s="144" t="s">
        <v>486</v>
      </c>
      <c r="B4235" s="144" t="s">
        <v>14374</v>
      </c>
    </row>
    <row r="4236" spans="1:2" x14ac:dyDescent="0.25">
      <c r="A4236" s="144" t="s">
        <v>5743</v>
      </c>
      <c r="B4236" s="144" t="s">
        <v>14375</v>
      </c>
    </row>
    <row r="4237" spans="1:2" x14ac:dyDescent="0.25">
      <c r="A4237" s="144" t="s">
        <v>371</v>
      </c>
      <c r="B4237" s="144" t="s">
        <v>14376</v>
      </c>
    </row>
    <row r="4238" spans="1:2" x14ac:dyDescent="0.25">
      <c r="A4238" s="144" t="s">
        <v>955</v>
      </c>
      <c r="B4238" s="144" t="s">
        <v>14377</v>
      </c>
    </row>
    <row r="4239" spans="1:2" x14ac:dyDescent="0.25">
      <c r="A4239" s="144" t="s">
        <v>957</v>
      </c>
      <c r="B4239" s="144" t="s">
        <v>14378</v>
      </c>
    </row>
    <row r="4240" spans="1:2" x14ac:dyDescent="0.25">
      <c r="A4240" s="144" t="s">
        <v>383</v>
      </c>
      <c r="B4240" s="144" t="s">
        <v>14379</v>
      </c>
    </row>
    <row r="4241" spans="1:2" x14ac:dyDescent="0.25">
      <c r="A4241" s="144" t="s">
        <v>386</v>
      </c>
      <c r="B4241" s="144" t="s">
        <v>14380</v>
      </c>
    </row>
    <row r="4242" spans="1:2" x14ac:dyDescent="0.25">
      <c r="A4242" s="144" t="s">
        <v>964</v>
      </c>
      <c r="B4242" s="144" t="s">
        <v>14381</v>
      </c>
    </row>
    <row r="4243" spans="1:2" x14ac:dyDescent="0.25">
      <c r="A4243" s="144" t="s">
        <v>965</v>
      </c>
      <c r="B4243" s="144" t="s">
        <v>14382</v>
      </c>
    </row>
    <row r="4244" spans="1:2" x14ac:dyDescent="0.25">
      <c r="A4244" s="144" t="s">
        <v>5803</v>
      </c>
      <c r="B4244" s="144" t="s">
        <v>14383</v>
      </c>
    </row>
    <row r="4245" spans="1:2" x14ac:dyDescent="0.25">
      <c r="A4245" s="144" t="s">
        <v>409</v>
      </c>
      <c r="B4245" s="144" t="s">
        <v>14384</v>
      </c>
    </row>
    <row r="4246" spans="1:2" x14ac:dyDescent="0.25">
      <c r="A4246" s="144" t="s">
        <v>968</v>
      </c>
      <c r="B4246" s="144" t="s">
        <v>14385</v>
      </c>
    </row>
    <row r="4247" spans="1:2" x14ac:dyDescent="0.25">
      <c r="A4247" s="144" t="s">
        <v>424</v>
      </c>
      <c r="B4247" s="144" t="s">
        <v>14386</v>
      </c>
    </row>
    <row r="4248" spans="1:2" x14ac:dyDescent="0.25">
      <c r="A4248" s="144" t="s">
        <v>970</v>
      </c>
      <c r="B4248" s="144" t="s">
        <v>14387</v>
      </c>
    </row>
    <row r="4249" spans="1:2" x14ac:dyDescent="0.25">
      <c r="A4249" s="144" t="s">
        <v>5830</v>
      </c>
      <c r="B4249" s="144" t="s">
        <v>14388</v>
      </c>
    </row>
    <row r="4250" spans="1:2" x14ac:dyDescent="0.25">
      <c r="A4250" s="144" t="s">
        <v>972</v>
      </c>
      <c r="B4250" s="144" t="s">
        <v>14389</v>
      </c>
    </row>
    <row r="4251" spans="1:2" x14ac:dyDescent="0.25">
      <c r="A4251" s="144" t="s">
        <v>973</v>
      </c>
      <c r="B4251" s="144" t="s">
        <v>14390</v>
      </c>
    </row>
    <row r="4252" spans="1:2" x14ac:dyDescent="0.25">
      <c r="A4252" s="144" t="s">
        <v>5856</v>
      </c>
      <c r="B4252" s="144" t="s">
        <v>14391</v>
      </c>
    </row>
    <row r="4253" spans="1:2" x14ac:dyDescent="0.25">
      <c r="A4253" s="144" t="s">
        <v>984</v>
      </c>
      <c r="B4253" s="144" t="s">
        <v>14392</v>
      </c>
    </row>
    <row r="4254" spans="1:2" x14ac:dyDescent="0.25">
      <c r="A4254" s="144" t="s">
        <v>986</v>
      </c>
      <c r="B4254" s="144" t="s">
        <v>14393</v>
      </c>
    </row>
    <row r="4255" spans="1:2" x14ac:dyDescent="0.25">
      <c r="A4255" s="144" t="s">
        <v>996</v>
      </c>
      <c r="B4255" s="144" t="s">
        <v>14394</v>
      </c>
    </row>
    <row r="4256" spans="1:2" x14ac:dyDescent="0.25">
      <c r="A4256" s="144" t="s">
        <v>5896</v>
      </c>
      <c r="B4256" s="144" t="s">
        <v>14395</v>
      </c>
    </row>
    <row r="4257" spans="1:2" x14ac:dyDescent="0.25">
      <c r="A4257" s="144" t="s">
        <v>314</v>
      </c>
      <c r="B4257" s="144" t="s">
        <v>14396</v>
      </c>
    </row>
    <row r="4258" spans="1:2" x14ac:dyDescent="0.25">
      <c r="A4258" s="144" t="s">
        <v>316</v>
      </c>
      <c r="B4258" s="144" t="s">
        <v>14397</v>
      </c>
    </row>
    <row r="4259" spans="1:2" x14ac:dyDescent="0.25">
      <c r="A4259" s="144" t="s">
        <v>321</v>
      </c>
      <c r="B4259" s="144" t="s">
        <v>14398</v>
      </c>
    </row>
    <row r="4260" spans="1:2" x14ac:dyDescent="0.25">
      <c r="A4260" s="144" t="s">
        <v>1007</v>
      </c>
      <c r="B4260" s="144" t="s">
        <v>14399</v>
      </c>
    </row>
    <row r="4261" spans="1:2" x14ac:dyDescent="0.25">
      <c r="A4261" s="144" t="s">
        <v>329</v>
      </c>
      <c r="B4261" s="144" t="s">
        <v>14400</v>
      </c>
    </row>
    <row r="4262" spans="1:2" x14ac:dyDescent="0.25">
      <c r="A4262" s="144" t="s">
        <v>5927</v>
      </c>
      <c r="B4262" s="144" t="s">
        <v>14401</v>
      </c>
    </row>
    <row r="4263" spans="1:2" x14ac:dyDescent="0.25">
      <c r="A4263" s="144" t="s">
        <v>341</v>
      </c>
      <c r="B4263" s="144" t="s">
        <v>14402</v>
      </c>
    </row>
    <row r="4264" spans="1:2" x14ac:dyDescent="0.25">
      <c r="A4264" s="144" t="s">
        <v>1011</v>
      </c>
      <c r="B4264" s="144" t="s">
        <v>14403</v>
      </c>
    </row>
    <row r="4265" spans="1:2" x14ac:dyDescent="0.25">
      <c r="A4265" s="144" t="s">
        <v>5947</v>
      </c>
      <c r="B4265" s="144" t="s">
        <v>14404</v>
      </c>
    </row>
    <row r="4266" spans="1:2" x14ac:dyDescent="0.25">
      <c r="A4266" s="144" t="s">
        <v>1013</v>
      </c>
      <c r="B4266" s="144" t="s">
        <v>14405</v>
      </c>
    </row>
    <row r="4267" spans="1:2" x14ac:dyDescent="0.25">
      <c r="A4267" s="144" t="s">
        <v>287</v>
      </c>
      <c r="B4267" s="144" t="s">
        <v>14406</v>
      </c>
    </row>
    <row r="4268" spans="1:2" x14ac:dyDescent="0.25">
      <c r="A4268" s="144" t="s">
        <v>1042</v>
      </c>
      <c r="B4268" s="144" t="s">
        <v>14407</v>
      </c>
    </row>
    <row r="4269" spans="1:2" x14ac:dyDescent="0.25">
      <c r="A4269" s="144" t="s">
        <v>1044</v>
      </c>
      <c r="B4269" s="144" t="s">
        <v>14408</v>
      </c>
    </row>
    <row r="4270" spans="1:2" x14ac:dyDescent="0.25">
      <c r="A4270" s="144" t="s">
        <v>355</v>
      </c>
      <c r="B4270" s="144" t="s">
        <v>14409</v>
      </c>
    </row>
    <row r="4271" spans="1:2" x14ac:dyDescent="0.25">
      <c r="A4271" s="144" t="s">
        <v>1056</v>
      </c>
      <c r="B4271" s="144" t="s">
        <v>14410</v>
      </c>
    </row>
    <row r="4272" spans="1:2" x14ac:dyDescent="0.25">
      <c r="A4272" s="144" t="s">
        <v>361</v>
      </c>
      <c r="B4272" s="144" t="s">
        <v>14411</v>
      </c>
    </row>
    <row r="4273" spans="1:2" x14ac:dyDescent="0.25">
      <c r="A4273" s="144" t="s">
        <v>1108</v>
      </c>
      <c r="B4273" s="144" t="s">
        <v>14412</v>
      </c>
    </row>
    <row r="4274" spans="1:2" x14ac:dyDescent="0.25">
      <c r="A4274" s="144" t="s">
        <v>243</v>
      </c>
      <c r="B4274" s="144" t="s">
        <v>14413</v>
      </c>
    </row>
    <row r="4275" spans="1:2" x14ac:dyDescent="0.25">
      <c r="A4275" s="144" t="s">
        <v>1167</v>
      </c>
      <c r="B4275" s="144" t="s">
        <v>14414</v>
      </c>
    </row>
    <row r="4276" spans="1:2" x14ac:dyDescent="0.25">
      <c r="A4276" s="144" t="s">
        <v>6139</v>
      </c>
      <c r="B4276" s="144" t="s">
        <v>14415</v>
      </c>
    </row>
    <row r="4277" spans="1:2" x14ac:dyDescent="0.25">
      <c r="A4277" s="144" t="s">
        <v>268</v>
      </c>
      <c r="B4277" s="144" t="s">
        <v>14416</v>
      </c>
    </row>
    <row r="4278" spans="1:2" x14ac:dyDescent="0.25">
      <c r="A4278" s="144" t="s">
        <v>6209</v>
      </c>
      <c r="B4278" s="144" t="s">
        <v>14417</v>
      </c>
    </row>
    <row r="4279" spans="1:2" x14ac:dyDescent="0.25">
      <c r="A4279" s="144" t="s">
        <v>227</v>
      </c>
      <c r="B4279" s="144" t="s">
        <v>14418</v>
      </c>
    </row>
    <row r="4280" spans="1:2" x14ac:dyDescent="0.25">
      <c r="A4280" s="144" t="s">
        <v>272</v>
      </c>
      <c r="B4280" s="144" t="s">
        <v>14419</v>
      </c>
    </row>
    <row r="4281" spans="1:2" x14ac:dyDescent="0.25">
      <c r="A4281" s="144" t="s">
        <v>1256</v>
      </c>
      <c r="B4281" s="144" t="s">
        <v>14420</v>
      </c>
    </row>
    <row r="4282" spans="1:2" x14ac:dyDescent="0.25">
      <c r="A4282" s="144" t="s">
        <v>1260</v>
      </c>
      <c r="B4282" s="144" t="s">
        <v>14421</v>
      </c>
    </row>
    <row r="4283" spans="1:2" x14ac:dyDescent="0.25">
      <c r="A4283" s="144" t="s">
        <v>289</v>
      </c>
      <c r="B4283" s="144" t="s">
        <v>14422</v>
      </c>
    </row>
    <row r="4284" spans="1:2" x14ac:dyDescent="0.25">
      <c r="A4284" s="144" t="s">
        <v>1267</v>
      </c>
      <c r="B4284" s="144" t="s">
        <v>14423</v>
      </c>
    </row>
    <row r="4285" spans="1:2" x14ac:dyDescent="0.25">
      <c r="A4285" s="144" t="s">
        <v>6264</v>
      </c>
      <c r="B4285" s="144" t="s">
        <v>14424</v>
      </c>
    </row>
    <row r="4286" spans="1:2" x14ac:dyDescent="0.25">
      <c r="A4286" s="144" t="s">
        <v>1273</v>
      </c>
      <c r="B4286" s="144" t="s">
        <v>14425</v>
      </c>
    </row>
    <row r="4287" spans="1:2" x14ac:dyDescent="0.25">
      <c r="A4287" s="144" t="s">
        <v>212</v>
      </c>
      <c r="B4287" s="144" t="s">
        <v>14426</v>
      </c>
    </row>
    <row r="4288" spans="1:2" x14ac:dyDescent="0.25">
      <c r="A4288" s="144" t="s">
        <v>1281</v>
      </c>
      <c r="B4288" s="144" t="s">
        <v>14427</v>
      </c>
    </row>
    <row r="4289" spans="1:2" x14ac:dyDescent="0.25">
      <c r="A4289" s="144" t="s">
        <v>153</v>
      </c>
      <c r="B4289" s="144" t="s">
        <v>14428</v>
      </c>
    </row>
    <row r="4290" spans="1:2" x14ac:dyDescent="0.25">
      <c r="A4290" s="144" t="s">
        <v>525</v>
      </c>
      <c r="B4290" s="144" t="s">
        <v>14429</v>
      </c>
    </row>
    <row r="4291" spans="1:2" x14ac:dyDescent="0.25">
      <c r="A4291" s="144" t="s">
        <v>339</v>
      </c>
      <c r="B4291" s="144" t="s">
        <v>14430</v>
      </c>
    </row>
    <row r="4292" spans="1:2" x14ac:dyDescent="0.25">
      <c r="A4292" s="144" t="s">
        <v>1311</v>
      </c>
      <c r="B4292" s="144" t="s">
        <v>14431</v>
      </c>
    </row>
    <row r="4293" spans="1:2" x14ac:dyDescent="0.25">
      <c r="A4293" s="144" t="s">
        <v>1314</v>
      </c>
      <c r="B4293" s="144" t="s">
        <v>14432</v>
      </c>
    </row>
    <row r="4294" spans="1:2" x14ac:dyDescent="0.25">
      <c r="A4294" s="144" t="s">
        <v>6380</v>
      </c>
      <c r="B4294" s="144" t="s">
        <v>14433</v>
      </c>
    </row>
    <row r="4295" spans="1:2" x14ac:dyDescent="0.25">
      <c r="A4295" s="144" t="s">
        <v>75</v>
      </c>
      <c r="B4295" s="144" t="s">
        <v>14434</v>
      </c>
    </row>
    <row r="4296" spans="1:2" x14ac:dyDescent="0.25">
      <c r="A4296" s="144" t="s">
        <v>521</v>
      </c>
      <c r="B4296" s="144" t="s">
        <v>14435</v>
      </c>
    </row>
    <row r="4297" spans="1:2" x14ac:dyDescent="0.25">
      <c r="A4297" s="144" t="s">
        <v>512</v>
      </c>
      <c r="B4297" s="144" t="s">
        <v>14436</v>
      </c>
    </row>
    <row r="4298" spans="1:2" x14ac:dyDescent="0.25">
      <c r="A4298" s="144" t="s">
        <v>1342</v>
      </c>
      <c r="B4298" s="144" t="s">
        <v>14437</v>
      </c>
    </row>
    <row r="4299" spans="1:2" x14ac:dyDescent="0.25">
      <c r="A4299" s="144" t="s">
        <v>1343</v>
      </c>
      <c r="B4299" s="144" t="s">
        <v>14438</v>
      </c>
    </row>
    <row r="4300" spans="1:2" x14ac:dyDescent="0.25">
      <c r="A4300" s="144" t="s">
        <v>528</v>
      </c>
      <c r="B4300" s="144" t="s">
        <v>14439</v>
      </c>
    </row>
    <row r="4301" spans="1:2" x14ac:dyDescent="0.25">
      <c r="A4301" s="144" t="s">
        <v>213</v>
      </c>
      <c r="B4301" s="144" t="s">
        <v>14440</v>
      </c>
    </row>
    <row r="4302" spans="1:2" x14ac:dyDescent="0.25">
      <c r="A4302" s="144" t="s">
        <v>224</v>
      </c>
      <c r="B4302" s="144" t="s">
        <v>14441</v>
      </c>
    </row>
    <row r="4303" spans="1:2" x14ac:dyDescent="0.25">
      <c r="A4303" s="144" t="s">
        <v>408</v>
      </c>
      <c r="B4303" s="144" t="s">
        <v>14442</v>
      </c>
    </row>
    <row r="4304" spans="1:2" x14ac:dyDescent="0.25">
      <c r="A4304" s="144" t="s">
        <v>413</v>
      </c>
      <c r="B4304" s="144" t="s">
        <v>14443</v>
      </c>
    </row>
    <row r="4305" spans="1:2" x14ac:dyDescent="0.25">
      <c r="A4305" s="144" t="s">
        <v>1372</v>
      </c>
      <c r="B4305" s="144" t="s">
        <v>14444</v>
      </c>
    </row>
    <row r="4306" spans="1:2" x14ac:dyDescent="0.25">
      <c r="A4306" s="144" t="s">
        <v>6541</v>
      </c>
      <c r="B4306" s="144" t="s">
        <v>14445</v>
      </c>
    </row>
    <row r="4307" spans="1:2" x14ac:dyDescent="0.25">
      <c r="A4307" s="144" t="s">
        <v>435</v>
      </c>
      <c r="B4307" s="144" t="s">
        <v>14446</v>
      </c>
    </row>
    <row r="4308" spans="1:2" x14ac:dyDescent="0.25">
      <c r="A4308" s="144" t="s">
        <v>1402</v>
      </c>
      <c r="B4308" s="144" t="s">
        <v>14447</v>
      </c>
    </row>
    <row r="4309" spans="1:2" x14ac:dyDescent="0.25">
      <c r="A4309" s="144" t="s">
        <v>1408</v>
      </c>
      <c r="B4309" s="144" t="s">
        <v>14448</v>
      </c>
    </row>
    <row r="4310" spans="1:2" x14ac:dyDescent="0.25">
      <c r="A4310" s="144" t="s">
        <v>443</v>
      </c>
      <c r="B4310" s="144" t="s">
        <v>14449</v>
      </c>
    </row>
    <row r="4311" spans="1:2" x14ac:dyDescent="0.25">
      <c r="A4311" s="144" t="s">
        <v>523</v>
      </c>
      <c r="B4311" s="144" t="s">
        <v>14450</v>
      </c>
    </row>
    <row r="4312" spans="1:2" x14ac:dyDescent="0.25">
      <c r="A4312" s="144" t="s">
        <v>1430</v>
      </c>
      <c r="B4312" s="144" t="s">
        <v>14451</v>
      </c>
    </row>
    <row r="4313" spans="1:2" x14ac:dyDescent="0.25">
      <c r="A4313" s="144" t="s">
        <v>1443</v>
      </c>
      <c r="B4313" s="144" t="s">
        <v>14452</v>
      </c>
    </row>
    <row r="4314" spans="1:2" x14ac:dyDescent="0.25">
      <c r="A4314" s="144" t="s">
        <v>223</v>
      </c>
      <c r="B4314" s="144" t="s">
        <v>14453</v>
      </c>
    </row>
    <row r="4315" spans="1:2" x14ac:dyDescent="0.25">
      <c r="A4315" s="144" t="s">
        <v>307</v>
      </c>
      <c r="B4315" s="144" t="s">
        <v>14454</v>
      </c>
    </row>
    <row r="4316" spans="1:2" x14ac:dyDescent="0.25">
      <c r="A4316" s="144" t="s">
        <v>6703</v>
      </c>
      <c r="B4316" s="144" t="s">
        <v>14455</v>
      </c>
    </row>
    <row r="4317" spans="1:2" x14ac:dyDescent="0.25">
      <c r="A4317" s="144" t="s">
        <v>1464</v>
      </c>
      <c r="B4317" s="144" t="s">
        <v>14456</v>
      </c>
    </row>
    <row r="4318" spans="1:2" x14ac:dyDescent="0.25">
      <c r="A4318" s="144" t="s">
        <v>1466</v>
      </c>
      <c r="B4318" s="144" t="s">
        <v>14457</v>
      </c>
    </row>
    <row r="4319" spans="1:2" x14ac:dyDescent="0.25">
      <c r="A4319" s="144" t="s">
        <v>529</v>
      </c>
      <c r="B4319" s="144" t="s">
        <v>14458</v>
      </c>
    </row>
    <row r="4320" spans="1:2" x14ac:dyDescent="0.25">
      <c r="A4320" s="144" t="s">
        <v>348</v>
      </c>
      <c r="B4320" s="144" t="s">
        <v>14459</v>
      </c>
    </row>
    <row r="4321" spans="1:2" x14ac:dyDescent="0.25">
      <c r="A4321" s="144" t="s">
        <v>1539</v>
      </c>
      <c r="B4321" s="144" t="s">
        <v>14460</v>
      </c>
    </row>
    <row r="4322" spans="1:2" x14ac:dyDescent="0.25">
      <c r="A4322" s="144" t="s">
        <v>1547</v>
      </c>
      <c r="B4322" s="144" t="s">
        <v>14461</v>
      </c>
    </row>
    <row r="4323" spans="1:2" x14ac:dyDescent="0.25">
      <c r="A4323" s="144" t="s">
        <v>262</v>
      </c>
      <c r="B4323" s="144" t="s">
        <v>14462</v>
      </c>
    </row>
    <row r="4324" spans="1:2" x14ac:dyDescent="0.25">
      <c r="A4324" s="144" t="s">
        <v>1671</v>
      </c>
      <c r="B4324" s="144" t="s">
        <v>14463</v>
      </c>
    </row>
    <row r="4325" spans="1:2" x14ac:dyDescent="0.25">
      <c r="A4325" s="144" t="s">
        <v>888</v>
      </c>
      <c r="B4325" s="144" t="s">
        <v>14464</v>
      </c>
    </row>
    <row r="4326" spans="1:2" x14ac:dyDescent="0.25">
      <c r="A4326" s="144" t="s">
        <v>908</v>
      </c>
      <c r="B4326" s="144" t="s">
        <v>14465</v>
      </c>
    </row>
    <row r="4327" spans="1:2" x14ac:dyDescent="0.25">
      <c r="A4327" s="144" t="s">
        <v>914</v>
      </c>
      <c r="B4327" s="144" t="s">
        <v>14466</v>
      </c>
    </row>
    <row r="4328" spans="1:2" x14ac:dyDescent="0.25">
      <c r="A4328" s="144" t="s">
        <v>925</v>
      </c>
      <c r="B4328" s="144" t="s">
        <v>14467</v>
      </c>
    </row>
    <row r="4329" spans="1:2" x14ac:dyDescent="0.25">
      <c r="A4329" s="144" t="s">
        <v>5729</v>
      </c>
      <c r="B4329" s="144" t="s">
        <v>14468</v>
      </c>
    </row>
    <row r="4330" spans="1:2" x14ac:dyDescent="0.25">
      <c r="A4330" s="144" t="s">
        <v>489</v>
      </c>
      <c r="B4330" s="144" t="s">
        <v>14469</v>
      </c>
    </row>
    <row r="4331" spans="1:2" x14ac:dyDescent="0.25">
      <c r="A4331" s="144" t="s">
        <v>215</v>
      </c>
      <c r="B4331" s="144" t="s">
        <v>14470</v>
      </c>
    </row>
    <row r="4332" spans="1:2" x14ac:dyDescent="0.25">
      <c r="A4332" s="144" t="s">
        <v>378</v>
      </c>
      <c r="B4332" s="144" t="s">
        <v>14471</v>
      </c>
    </row>
    <row r="4333" spans="1:2" x14ac:dyDescent="0.25">
      <c r="A4333" s="144" t="s">
        <v>956</v>
      </c>
      <c r="B4333" s="144" t="s">
        <v>14472</v>
      </c>
    </row>
    <row r="4334" spans="1:2" x14ac:dyDescent="0.25">
      <c r="A4334" s="144" t="s">
        <v>958</v>
      </c>
      <c r="B4334" s="144" t="s">
        <v>14473</v>
      </c>
    </row>
    <row r="4335" spans="1:2" x14ac:dyDescent="0.25">
      <c r="A4335" s="144" t="s">
        <v>395</v>
      </c>
      <c r="B4335" s="144" t="s">
        <v>14474</v>
      </c>
    </row>
    <row r="4336" spans="1:2" x14ac:dyDescent="0.25">
      <c r="A4336" s="144" t="s">
        <v>405</v>
      </c>
      <c r="B4336" s="144" t="s">
        <v>14475</v>
      </c>
    </row>
    <row r="4337" spans="1:2" x14ac:dyDescent="0.25">
      <c r="A4337" s="144" t="s">
        <v>411</v>
      </c>
      <c r="B4337" s="144" t="s">
        <v>14476</v>
      </c>
    </row>
    <row r="4338" spans="1:2" x14ac:dyDescent="0.25">
      <c r="A4338" s="144" t="s">
        <v>971</v>
      </c>
      <c r="B4338" s="144" t="s">
        <v>14477</v>
      </c>
    </row>
    <row r="4339" spans="1:2" x14ac:dyDescent="0.25">
      <c r="A4339" s="144" t="s">
        <v>5838</v>
      </c>
      <c r="B4339" s="144" t="s">
        <v>14478</v>
      </c>
    </row>
    <row r="4340" spans="1:2" x14ac:dyDescent="0.25">
      <c r="A4340" s="144" t="s">
        <v>977</v>
      </c>
      <c r="B4340" s="144" t="s">
        <v>14479</v>
      </c>
    </row>
    <row r="4341" spans="1:2" x14ac:dyDescent="0.25">
      <c r="A4341" s="144" t="s">
        <v>444</v>
      </c>
      <c r="B4341" s="144" t="s">
        <v>14480</v>
      </c>
    </row>
    <row r="4342" spans="1:2" x14ac:dyDescent="0.25">
      <c r="A4342" s="144" t="s">
        <v>981</v>
      </c>
      <c r="B4342" s="144" t="s">
        <v>14481</v>
      </c>
    </row>
    <row r="4343" spans="1:2" x14ac:dyDescent="0.25">
      <c r="A4343" s="144" t="s">
        <v>995</v>
      </c>
      <c r="B4343" s="144" t="s">
        <v>14482</v>
      </c>
    </row>
    <row r="4344" spans="1:2" x14ac:dyDescent="0.25">
      <c r="A4344" s="144" t="s">
        <v>312</v>
      </c>
      <c r="B4344" s="144" t="s">
        <v>14483</v>
      </c>
    </row>
    <row r="4345" spans="1:2" x14ac:dyDescent="0.25">
      <c r="A4345" s="144" t="s">
        <v>1001</v>
      </c>
      <c r="B4345" s="144" t="s">
        <v>14484</v>
      </c>
    </row>
    <row r="4346" spans="1:2" x14ac:dyDescent="0.25">
      <c r="A4346" s="144" t="s">
        <v>1002</v>
      </c>
      <c r="B4346" s="144" t="s">
        <v>14485</v>
      </c>
    </row>
    <row r="4347" spans="1:2" x14ac:dyDescent="0.25">
      <c r="A4347" s="144" t="s">
        <v>315</v>
      </c>
      <c r="B4347" s="144" t="s">
        <v>14486</v>
      </c>
    </row>
    <row r="4348" spans="1:2" x14ac:dyDescent="0.25">
      <c r="A4348" s="144" t="s">
        <v>324</v>
      </c>
      <c r="B4348" s="144" t="s">
        <v>14487</v>
      </c>
    </row>
    <row r="4349" spans="1:2" x14ac:dyDescent="0.25">
      <c r="A4349" s="144" t="s">
        <v>335</v>
      </c>
      <c r="B4349" s="144" t="s">
        <v>14488</v>
      </c>
    </row>
    <row r="4350" spans="1:2" x14ac:dyDescent="0.25">
      <c r="A4350" s="144" t="s">
        <v>336</v>
      </c>
      <c r="B4350" s="144" t="s">
        <v>14489</v>
      </c>
    </row>
    <row r="4351" spans="1:2" x14ac:dyDescent="0.25">
      <c r="A4351" s="144" t="s">
        <v>351</v>
      </c>
      <c r="B4351" s="144" t="s">
        <v>14490</v>
      </c>
    </row>
    <row r="4352" spans="1:2" x14ac:dyDescent="0.25">
      <c r="A4352" s="144" t="s">
        <v>1039</v>
      </c>
      <c r="B4352" s="144" t="s">
        <v>14491</v>
      </c>
    </row>
    <row r="4353" spans="1:2" x14ac:dyDescent="0.25">
      <c r="A4353" s="144" t="s">
        <v>358</v>
      </c>
      <c r="B4353" s="144" t="s">
        <v>14492</v>
      </c>
    </row>
    <row r="4354" spans="1:2" x14ac:dyDescent="0.25">
      <c r="A4354" s="144" t="s">
        <v>247</v>
      </c>
      <c r="B4354" s="144" t="s">
        <v>14493</v>
      </c>
    </row>
    <row r="4355" spans="1:2" x14ac:dyDescent="0.25">
      <c r="A4355" s="144" t="s">
        <v>1213</v>
      </c>
      <c r="B4355" s="144" t="s">
        <v>14494</v>
      </c>
    </row>
    <row r="4356" spans="1:2" x14ac:dyDescent="0.25">
      <c r="A4356" s="144" t="s">
        <v>263</v>
      </c>
      <c r="B4356" s="144" t="s">
        <v>14495</v>
      </c>
    </row>
    <row r="4357" spans="1:2" x14ac:dyDescent="0.25">
      <c r="A4357" s="144" t="s">
        <v>7808</v>
      </c>
      <c r="B4357" s="144" t="s">
        <v>7808</v>
      </c>
    </row>
    <row r="4358" spans="1:2" x14ac:dyDescent="0.25">
      <c r="A4358" s="144" t="s">
        <v>7870</v>
      </c>
      <c r="B4358" s="144" t="s">
        <v>7870</v>
      </c>
    </row>
    <row r="4359" spans="1:2" x14ac:dyDescent="0.25">
      <c r="A4359" s="144" t="s">
        <v>7736</v>
      </c>
      <c r="B4359" s="144" t="s">
        <v>7736</v>
      </c>
    </row>
    <row r="4360" spans="1:2" x14ac:dyDescent="0.25">
      <c r="A4360" s="144" t="s">
        <v>278</v>
      </c>
      <c r="B4360" s="144" t="s">
        <v>14496</v>
      </c>
    </row>
    <row r="4361" spans="1:2" x14ac:dyDescent="0.25">
      <c r="A4361" s="144" t="s">
        <v>6276</v>
      </c>
      <c r="B4361" s="144" t="s">
        <v>14497</v>
      </c>
    </row>
    <row r="4362" spans="1:2" x14ac:dyDescent="0.25">
      <c r="A4362" s="144" t="s">
        <v>282</v>
      </c>
      <c r="B4362" s="144" t="s">
        <v>14498</v>
      </c>
    </row>
    <row r="4363" spans="1:2" x14ac:dyDescent="0.25">
      <c r="A4363" s="144" t="s">
        <v>468</v>
      </c>
      <c r="B4363" s="144" t="s">
        <v>14499</v>
      </c>
    </row>
    <row r="4364" spans="1:2" x14ac:dyDescent="0.25">
      <c r="A4364" s="144" t="s">
        <v>1288</v>
      </c>
      <c r="B4364" s="144" t="s">
        <v>14500</v>
      </c>
    </row>
    <row r="4365" spans="1:2" x14ac:dyDescent="0.25">
      <c r="A4365" s="144" t="s">
        <v>1302</v>
      </c>
      <c r="B4365" s="144" t="s">
        <v>14501</v>
      </c>
    </row>
    <row r="4366" spans="1:2" x14ac:dyDescent="0.25">
      <c r="A4366" s="144" t="s">
        <v>1306</v>
      </c>
      <c r="B4366" s="144" t="s">
        <v>14502</v>
      </c>
    </row>
    <row r="4367" spans="1:2" x14ac:dyDescent="0.25">
      <c r="A4367" s="144" t="s">
        <v>101</v>
      </c>
      <c r="B4367" s="144" t="s">
        <v>14503</v>
      </c>
    </row>
    <row r="4368" spans="1:2" x14ac:dyDescent="0.25">
      <c r="A4368" s="144" t="s">
        <v>494</v>
      </c>
      <c r="B4368" s="144" t="s">
        <v>14504</v>
      </c>
    </row>
    <row r="4369" spans="1:2" x14ac:dyDescent="0.25">
      <c r="A4369" s="144" t="s">
        <v>1322</v>
      </c>
      <c r="B4369" s="144" t="s">
        <v>14505</v>
      </c>
    </row>
    <row r="4370" spans="1:2" x14ac:dyDescent="0.25">
      <c r="A4370" s="144" t="s">
        <v>367</v>
      </c>
      <c r="B4370" s="144" t="s">
        <v>14506</v>
      </c>
    </row>
    <row r="4371" spans="1:2" x14ac:dyDescent="0.25">
      <c r="A4371" s="144" t="s">
        <v>1324</v>
      </c>
      <c r="B4371" s="144" t="s">
        <v>14507</v>
      </c>
    </row>
    <row r="4372" spans="1:2" x14ac:dyDescent="0.25">
      <c r="A4372" s="144" t="s">
        <v>1341</v>
      </c>
      <c r="B4372" s="144" t="s">
        <v>14508</v>
      </c>
    </row>
    <row r="4373" spans="1:2" x14ac:dyDescent="0.25">
      <c r="A4373" s="144" t="s">
        <v>1344</v>
      </c>
      <c r="B4373" s="144" t="s">
        <v>14509</v>
      </c>
    </row>
    <row r="4374" spans="1:2" x14ac:dyDescent="0.25">
      <c r="A4374" s="144" t="s">
        <v>520</v>
      </c>
      <c r="B4374" s="144" t="s">
        <v>14510</v>
      </c>
    </row>
    <row r="4375" spans="1:2" x14ac:dyDescent="0.25">
      <c r="A4375" s="144" t="s">
        <v>379</v>
      </c>
      <c r="B4375" s="144" t="s">
        <v>14511</v>
      </c>
    </row>
    <row r="4376" spans="1:2" x14ac:dyDescent="0.25">
      <c r="A4376" s="144" t="s">
        <v>384</v>
      </c>
      <c r="B4376" s="144" t="s">
        <v>14512</v>
      </c>
    </row>
    <row r="4377" spans="1:2" x14ac:dyDescent="0.25">
      <c r="A4377" s="144" t="s">
        <v>1359</v>
      </c>
      <c r="B4377" s="144" t="s">
        <v>14513</v>
      </c>
    </row>
    <row r="4378" spans="1:2" x14ac:dyDescent="0.25">
      <c r="A4378" s="144" t="s">
        <v>426</v>
      </c>
      <c r="B4378" s="144" t="s">
        <v>14514</v>
      </c>
    </row>
    <row r="4379" spans="1:2" x14ac:dyDescent="0.25">
      <c r="A4379" s="144" t="s">
        <v>427</v>
      </c>
      <c r="B4379" s="144" t="s">
        <v>14515</v>
      </c>
    </row>
    <row r="4380" spans="1:2" x14ac:dyDescent="0.25">
      <c r="A4380" s="144" t="s">
        <v>433</v>
      </c>
      <c r="B4380" s="144" t="s">
        <v>14516</v>
      </c>
    </row>
    <row r="4381" spans="1:2" x14ac:dyDescent="0.25">
      <c r="A4381" s="144" t="s">
        <v>225</v>
      </c>
      <c r="B4381" s="144" t="s">
        <v>14517</v>
      </c>
    </row>
    <row r="4382" spans="1:2" x14ac:dyDescent="0.25">
      <c r="A4382" s="144" t="s">
        <v>438</v>
      </c>
      <c r="B4382" s="144" t="s">
        <v>14518</v>
      </c>
    </row>
    <row r="4383" spans="1:2" x14ac:dyDescent="0.25">
      <c r="A4383" s="144" t="s">
        <v>6600</v>
      </c>
      <c r="B4383" s="144" t="s">
        <v>14519</v>
      </c>
    </row>
    <row r="4384" spans="1:2" x14ac:dyDescent="0.25">
      <c r="A4384" s="144" t="s">
        <v>1411</v>
      </c>
      <c r="B4384" s="144" t="s">
        <v>14520</v>
      </c>
    </row>
    <row r="4385" spans="1:2" x14ac:dyDescent="0.25">
      <c r="A4385" s="144" t="s">
        <v>446</v>
      </c>
      <c r="B4385" s="144" t="s">
        <v>14521</v>
      </c>
    </row>
    <row r="4386" spans="1:2" x14ac:dyDescent="0.25">
      <c r="A4386" s="144" t="s">
        <v>1417</v>
      </c>
      <c r="B4386" s="144" t="s">
        <v>14522</v>
      </c>
    </row>
    <row r="4387" spans="1:2" x14ac:dyDescent="0.25">
      <c r="A4387" s="144" t="s">
        <v>1425</v>
      </c>
      <c r="B4387" s="144" t="s">
        <v>14523</v>
      </c>
    </row>
    <row r="4388" spans="1:2" x14ac:dyDescent="0.25">
      <c r="A4388" s="144" t="s">
        <v>1438</v>
      </c>
      <c r="B4388" s="144" t="s">
        <v>14524</v>
      </c>
    </row>
    <row r="4389" spans="1:2" x14ac:dyDescent="0.25">
      <c r="A4389" s="144" t="s">
        <v>298</v>
      </c>
      <c r="B4389" s="144" t="s">
        <v>14525</v>
      </c>
    </row>
    <row r="4390" spans="1:2" x14ac:dyDescent="0.25">
      <c r="A4390" s="144" t="s">
        <v>1446</v>
      </c>
      <c r="B4390" s="144" t="s">
        <v>14526</v>
      </c>
    </row>
    <row r="4391" spans="1:2" x14ac:dyDescent="0.25">
      <c r="A4391" s="144" t="s">
        <v>1478</v>
      </c>
      <c r="B4391" s="144" t="s">
        <v>14527</v>
      </c>
    </row>
    <row r="4392" spans="1:2" x14ac:dyDescent="0.25">
      <c r="A4392" s="144" t="s">
        <v>317</v>
      </c>
      <c r="B4392" s="144" t="s">
        <v>14528</v>
      </c>
    </row>
    <row r="4393" spans="1:2" x14ac:dyDescent="0.25">
      <c r="A4393" s="144" t="s">
        <v>333</v>
      </c>
      <c r="B4393" s="144" t="s">
        <v>14529</v>
      </c>
    </row>
    <row r="4394" spans="1:2" x14ac:dyDescent="0.25">
      <c r="A4394" s="144" t="s">
        <v>1497</v>
      </c>
      <c r="B4394" s="144" t="s">
        <v>14530</v>
      </c>
    </row>
    <row r="4395" spans="1:2" x14ac:dyDescent="0.25">
      <c r="A4395" s="144" t="s">
        <v>1518</v>
      </c>
      <c r="B4395" s="144" t="s">
        <v>14531</v>
      </c>
    </row>
    <row r="4396" spans="1:2" x14ac:dyDescent="0.25">
      <c r="A4396" s="144" t="s">
        <v>1530</v>
      </c>
      <c r="B4396" s="144" t="s">
        <v>14532</v>
      </c>
    </row>
    <row r="4397" spans="1:2" x14ac:dyDescent="0.25">
      <c r="A4397" s="144" t="s">
        <v>365</v>
      </c>
      <c r="B4397" s="144" t="s">
        <v>14533</v>
      </c>
    </row>
    <row r="4398" spans="1:2" x14ac:dyDescent="0.25">
      <c r="A4398" s="144" t="s">
        <v>242</v>
      </c>
      <c r="B4398" s="144" t="s">
        <v>14534</v>
      </c>
    </row>
    <row r="4399" spans="1:2" x14ac:dyDescent="0.25">
      <c r="A4399" s="144" t="s">
        <v>504</v>
      </c>
      <c r="B4399" s="144" t="s">
        <v>14535</v>
      </c>
    </row>
    <row r="4400" spans="1:2" x14ac:dyDescent="0.25">
      <c r="A4400" s="144" t="s">
        <v>266</v>
      </c>
      <c r="B4400" s="144" t="s">
        <v>14536</v>
      </c>
    </row>
    <row r="4401" spans="1:2" x14ac:dyDescent="0.25">
      <c r="A4401" s="144" t="s">
        <v>1639</v>
      </c>
      <c r="B4401" s="144" t="s">
        <v>14537</v>
      </c>
    </row>
    <row r="4402" spans="1:2" x14ac:dyDescent="0.25">
      <c r="A4402" s="144" t="s">
        <v>1645</v>
      </c>
      <c r="B4402" s="144" t="s">
        <v>14538</v>
      </c>
    </row>
    <row r="4403" spans="1:2" x14ac:dyDescent="0.25">
      <c r="A4403" s="144" t="s">
        <v>1650</v>
      </c>
      <c r="B4403" s="144" t="s">
        <v>14539</v>
      </c>
    </row>
    <row r="4404" spans="1:2" x14ac:dyDescent="0.25">
      <c r="A4404" s="144" t="s">
        <v>1082</v>
      </c>
      <c r="B4404" s="144" t="s">
        <v>14540</v>
      </c>
    </row>
    <row r="4405" spans="1:2" x14ac:dyDescent="0.25">
      <c r="A4405" s="144" t="s">
        <v>1160</v>
      </c>
      <c r="B4405" s="144" t="s">
        <v>14541</v>
      </c>
    </row>
    <row r="4406" spans="1:2" x14ac:dyDescent="0.25">
      <c r="A4406" s="144" t="s">
        <v>1173</v>
      </c>
      <c r="B4406" s="144" t="s">
        <v>14542</v>
      </c>
    </row>
    <row r="4407" spans="1:2" x14ac:dyDescent="0.25">
      <c r="A4407" s="144" t="s">
        <v>1215</v>
      </c>
      <c r="B4407" s="144" t="s">
        <v>14543</v>
      </c>
    </row>
    <row r="4408" spans="1:2" x14ac:dyDescent="0.25">
      <c r="A4408" s="144" t="s">
        <v>172</v>
      </c>
      <c r="B4408" s="144" t="s">
        <v>14544</v>
      </c>
    </row>
    <row r="4409" spans="1:2" x14ac:dyDescent="0.25">
      <c r="A4409" s="144" t="s">
        <v>1218</v>
      </c>
      <c r="B4409" s="144" t="s">
        <v>14545</v>
      </c>
    </row>
    <row r="4410" spans="1:2" x14ac:dyDescent="0.25">
      <c r="A4410" s="144" t="s">
        <v>7803</v>
      </c>
      <c r="B4410" s="144" t="s">
        <v>7803</v>
      </c>
    </row>
    <row r="4411" spans="1:2" x14ac:dyDescent="0.25">
      <c r="A4411" s="144" t="s">
        <v>7762</v>
      </c>
      <c r="B4411" s="144" t="s">
        <v>7762</v>
      </c>
    </row>
    <row r="4412" spans="1:2" x14ac:dyDescent="0.25">
      <c r="A4412" s="144" t="s">
        <v>7632</v>
      </c>
      <c r="B4412" s="144" t="s">
        <v>7632</v>
      </c>
    </row>
    <row r="4413" spans="1:2" x14ac:dyDescent="0.25">
      <c r="A4413" s="144" t="s">
        <v>1487</v>
      </c>
      <c r="B4413" s="144" t="s">
        <v>14546</v>
      </c>
    </row>
    <row r="4414" spans="1:2" x14ac:dyDescent="0.25">
      <c r="A4414" s="144" t="s">
        <v>1528</v>
      </c>
      <c r="B4414" s="144" t="s">
        <v>14547</v>
      </c>
    </row>
    <row r="4415" spans="1:2" x14ac:dyDescent="0.25">
      <c r="A4415" s="144" t="s">
        <v>1550</v>
      </c>
      <c r="B4415" s="144" t="s">
        <v>14548</v>
      </c>
    </row>
    <row r="4416" spans="1:2" x14ac:dyDescent="0.25">
      <c r="A4416" s="144" t="s">
        <v>6896</v>
      </c>
      <c r="B4416" s="144" t="s">
        <v>14549</v>
      </c>
    </row>
    <row r="4417" spans="1:2" x14ac:dyDescent="0.25">
      <c r="A4417" s="144" t="s">
        <v>1600</v>
      </c>
      <c r="B4417" s="144" t="s">
        <v>14550</v>
      </c>
    </row>
    <row r="4418" spans="1:2" x14ac:dyDescent="0.25">
      <c r="A4418" s="144" t="s">
        <v>1607</v>
      </c>
      <c r="B4418" s="144" t="s">
        <v>14551</v>
      </c>
    </row>
    <row r="4419" spans="1:2" x14ac:dyDescent="0.25">
      <c r="A4419" s="144" t="s">
        <v>1624</v>
      </c>
      <c r="B4419" s="144" t="s">
        <v>14552</v>
      </c>
    </row>
    <row r="4420" spans="1:2" x14ac:dyDescent="0.25">
      <c r="A4420" s="144" t="s">
        <v>7045</v>
      </c>
      <c r="B4420" s="144" t="s">
        <v>14553</v>
      </c>
    </row>
    <row r="4421" spans="1:2" x14ac:dyDescent="0.25">
      <c r="A4421" s="144" t="s">
        <v>1659</v>
      </c>
      <c r="B4421" s="144" t="s">
        <v>14554</v>
      </c>
    </row>
    <row r="4422" spans="1:2" x14ac:dyDescent="0.25">
      <c r="A4422" s="144" t="s">
        <v>1665</v>
      </c>
      <c r="B4422" s="144" t="s">
        <v>14555</v>
      </c>
    </row>
    <row r="4423" spans="1:2" x14ac:dyDescent="0.25">
      <c r="A4423" s="144" t="s">
        <v>1670</v>
      </c>
      <c r="B4423" s="144" t="s">
        <v>14556</v>
      </c>
    </row>
    <row r="4424" spans="1:2" x14ac:dyDescent="0.25">
      <c r="A4424" s="144" t="s">
        <v>1674</v>
      </c>
      <c r="B4424" s="144" t="s">
        <v>14557</v>
      </c>
    </row>
    <row r="4425" spans="1:2" x14ac:dyDescent="0.25">
      <c r="A4425" s="144" t="s">
        <v>1025</v>
      </c>
      <c r="B4425" s="144" t="s">
        <v>14558</v>
      </c>
    </row>
    <row r="4426" spans="1:2" x14ac:dyDescent="0.25">
      <c r="A4426" s="144" t="s">
        <v>1027</v>
      </c>
      <c r="B4426" s="144" t="s">
        <v>14559</v>
      </c>
    </row>
    <row r="4427" spans="1:2" x14ac:dyDescent="0.25">
      <c r="A4427" s="144" t="s">
        <v>161</v>
      </c>
      <c r="B4427" s="144" t="s">
        <v>14560</v>
      </c>
    </row>
    <row r="4428" spans="1:2" x14ac:dyDescent="0.25">
      <c r="A4428" s="144" t="s">
        <v>1063</v>
      </c>
      <c r="B4428" s="144" t="s">
        <v>14561</v>
      </c>
    </row>
    <row r="4429" spans="1:2" x14ac:dyDescent="0.25">
      <c r="A4429" s="144" t="s">
        <v>1148</v>
      </c>
      <c r="B4429" s="144" t="s">
        <v>14562</v>
      </c>
    </row>
    <row r="4430" spans="1:2" x14ac:dyDescent="0.25">
      <c r="A4430" s="144" t="s">
        <v>1200</v>
      </c>
      <c r="B4430" s="144" t="s">
        <v>14563</v>
      </c>
    </row>
    <row r="4431" spans="1:2" x14ac:dyDescent="0.25">
      <c r="A4431" s="144" t="s">
        <v>1205</v>
      </c>
      <c r="B4431" s="144" t="s">
        <v>14564</v>
      </c>
    </row>
    <row r="4432" spans="1:2" x14ac:dyDescent="0.25">
      <c r="A4432" s="144" t="s">
        <v>171</v>
      </c>
      <c r="B4432" s="144" t="s">
        <v>14565</v>
      </c>
    </row>
    <row r="4433" spans="1:2" x14ac:dyDescent="0.25">
      <c r="A4433" s="144" t="s">
        <v>1220</v>
      </c>
      <c r="B4433" s="144" t="s">
        <v>14566</v>
      </c>
    </row>
    <row r="4434" spans="1:2" x14ac:dyDescent="0.25">
      <c r="A4434" s="144" t="s">
        <v>1222</v>
      </c>
      <c r="B4434" s="144" t="s">
        <v>14567</v>
      </c>
    </row>
    <row r="4435" spans="1:2" x14ac:dyDescent="0.25">
      <c r="A4435" s="144" t="s">
        <v>1224</v>
      </c>
      <c r="B4435" s="144" t="s">
        <v>14568</v>
      </c>
    </row>
    <row r="4436" spans="1:2" x14ac:dyDescent="0.25">
      <c r="A4436" s="144" t="s">
        <v>177</v>
      </c>
      <c r="B4436" s="144" t="s">
        <v>14569</v>
      </c>
    </row>
    <row r="4437" spans="1:2" x14ac:dyDescent="0.25">
      <c r="A4437" s="144" t="s">
        <v>1234</v>
      </c>
      <c r="B4437" s="144" t="s">
        <v>14570</v>
      </c>
    </row>
    <row r="4438" spans="1:2" x14ac:dyDescent="0.25">
      <c r="A4438" s="144" t="s">
        <v>1244</v>
      </c>
      <c r="B4438" s="144" t="s">
        <v>14571</v>
      </c>
    </row>
    <row r="4439" spans="1:2" x14ac:dyDescent="0.25">
      <c r="A4439" s="144" t="s">
        <v>7797</v>
      </c>
      <c r="B4439" s="144" t="s">
        <v>7797</v>
      </c>
    </row>
    <row r="4440" spans="1:2" x14ac:dyDescent="0.25">
      <c r="A4440" s="144" t="s">
        <v>7861</v>
      </c>
      <c r="B4440" s="144" t="s">
        <v>7861</v>
      </c>
    </row>
    <row r="4441" spans="1:2" x14ac:dyDescent="0.25">
      <c r="A4441" s="144" t="s">
        <v>7743</v>
      </c>
      <c r="B4441" s="144" t="s">
        <v>7743</v>
      </c>
    </row>
    <row r="4442" spans="1:2" x14ac:dyDescent="0.25">
      <c r="A4442" s="144" t="s">
        <v>7855</v>
      </c>
      <c r="B4442" s="144" t="s">
        <v>7855</v>
      </c>
    </row>
    <row r="4443" spans="1:2" x14ac:dyDescent="0.25">
      <c r="A4443" s="144" t="s">
        <v>1380</v>
      </c>
      <c r="B4443" s="144" t="s">
        <v>14572</v>
      </c>
    </row>
    <row r="4444" spans="1:2" x14ac:dyDescent="0.25">
      <c r="A4444" s="144" t="s">
        <v>1399</v>
      </c>
      <c r="B4444" s="144" t="s">
        <v>14573</v>
      </c>
    </row>
    <row r="4445" spans="1:2" x14ac:dyDescent="0.25">
      <c r="A4445" s="144" t="s">
        <v>1401</v>
      </c>
      <c r="B4445" s="144" t="s">
        <v>14574</v>
      </c>
    </row>
    <row r="4446" spans="1:2" x14ac:dyDescent="0.25">
      <c r="A4446" s="144" t="s">
        <v>1440</v>
      </c>
      <c r="B4446" s="144" t="s">
        <v>14575</v>
      </c>
    </row>
    <row r="4447" spans="1:2" x14ac:dyDescent="0.25">
      <c r="A4447" s="144" t="s">
        <v>1445</v>
      </c>
      <c r="B4447" s="144" t="s">
        <v>14576</v>
      </c>
    </row>
    <row r="4448" spans="1:2" x14ac:dyDescent="0.25">
      <c r="A4448" s="144" t="s">
        <v>6706</v>
      </c>
      <c r="B4448" s="144" t="s">
        <v>14577</v>
      </c>
    </row>
    <row r="4449" spans="1:2" x14ac:dyDescent="0.25">
      <c r="A4449" s="144" t="s">
        <v>1460</v>
      </c>
      <c r="B4449" s="144" t="s">
        <v>14578</v>
      </c>
    </row>
    <row r="4450" spans="1:2" x14ac:dyDescent="0.25">
      <c r="A4450" s="144" t="s">
        <v>1461</v>
      </c>
      <c r="B4450" s="144" t="s">
        <v>14579</v>
      </c>
    </row>
    <row r="4451" spans="1:2" x14ac:dyDescent="0.25">
      <c r="A4451" s="144" t="s">
        <v>6723</v>
      </c>
      <c r="B4451" s="144" t="s">
        <v>14580</v>
      </c>
    </row>
    <row r="4452" spans="1:2" x14ac:dyDescent="0.25">
      <c r="A4452" s="144" t="s">
        <v>1526</v>
      </c>
      <c r="B4452" s="144" t="s">
        <v>14581</v>
      </c>
    </row>
    <row r="4453" spans="1:2" x14ac:dyDescent="0.25">
      <c r="A4453" s="144" t="s">
        <v>1589</v>
      </c>
      <c r="B4453" s="144" t="s">
        <v>14582</v>
      </c>
    </row>
    <row r="4454" spans="1:2" x14ac:dyDescent="0.25">
      <c r="A4454" s="144" t="s">
        <v>1610</v>
      </c>
      <c r="B4454" s="144" t="s">
        <v>14583</v>
      </c>
    </row>
    <row r="4455" spans="1:2" x14ac:dyDescent="0.25">
      <c r="A4455" s="144" t="s">
        <v>1613</v>
      </c>
      <c r="B4455" s="144" t="s">
        <v>14584</v>
      </c>
    </row>
    <row r="4456" spans="1:2" x14ac:dyDescent="0.25">
      <c r="A4456" s="144" t="s">
        <v>1623</v>
      </c>
      <c r="B4456" s="144" t="s">
        <v>14585</v>
      </c>
    </row>
    <row r="4457" spans="1:2" x14ac:dyDescent="0.25">
      <c r="A4457" s="144" t="s">
        <v>1643</v>
      </c>
      <c r="B4457" s="144" t="s">
        <v>14586</v>
      </c>
    </row>
    <row r="4458" spans="1:2" x14ac:dyDescent="0.25">
      <c r="A4458" s="144" t="s">
        <v>896</v>
      </c>
      <c r="B4458" s="144" t="s">
        <v>14587</v>
      </c>
    </row>
    <row r="4459" spans="1:2" x14ac:dyDescent="0.25">
      <c r="A4459" s="144" t="s">
        <v>233</v>
      </c>
      <c r="B4459" s="144" t="s">
        <v>14588</v>
      </c>
    </row>
    <row r="4460" spans="1:2" x14ac:dyDescent="0.25">
      <c r="A4460" s="144" t="s">
        <v>909</v>
      </c>
      <c r="B4460" s="144" t="s">
        <v>14589</v>
      </c>
    </row>
    <row r="4461" spans="1:2" x14ac:dyDescent="0.25">
      <c r="A4461" s="144" t="s">
        <v>505</v>
      </c>
      <c r="B4461" s="144" t="s">
        <v>14590</v>
      </c>
    </row>
    <row r="4462" spans="1:2" x14ac:dyDescent="0.25">
      <c r="A4462" s="144" t="s">
        <v>919</v>
      </c>
      <c r="B4462" s="144" t="s">
        <v>14591</v>
      </c>
    </row>
    <row r="4463" spans="1:2" x14ac:dyDescent="0.25">
      <c r="A4463" s="144" t="s">
        <v>931</v>
      </c>
      <c r="B4463" s="144" t="s">
        <v>14592</v>
      </c>
    </row>
    <row r="4464" spans="1:2" x14ac:dyDescent="0.25">
      <c r="A4464" s="144" t="s">
        <v>938</v>
      </c>
      <c r="B4464" s="144" t="s">
        <v>14593</v>
      </c>
    </row>
    <row r="4465" spans="1:2" x14ac:dyDescent="0.25">
      <c r="A4465" s="144" t="s">
        <v>381</v>
      </c>
      <c r="B4465" s="144" t="s">
        <v>14594</v>
      </c>
    </row>
    <row r="4466" spans="1:2" x14ac:dyDescent="0.25">
      <c r="A4466" s="144" t="s">
        <v>509</v>
      </c>
      <c r="B4466" s="144" t="s">
        <v>14595</v>
      </c>
    </row>
    <row r="4467" spans="1:2" x14ac:dyDescent="0.25">
      <c r="A4467" s="144" t="s">
        <v>514</v>
      </c>
      <c r="B4467" s="144" t="s">
        <v>14596</v>
      </c>
    </row>
    <row r="4468" spans="1:2" x14ac:dyDescent="0.25">
      <c r="A4468" s="144" t="s">
        <v>294</v>
      </c>
      <c r="B4468" s="144" t="s">
        <v>14597</v>
      </c>
    </row>
    <row r="4469" spans="1:2" x14ac:dyDescent="0.25">
      <c r="A4469" s="144" t="s">
        <v>994</v>
      </c>
      <c r="B4469" s="144" t="s">
        <v>14598</v>
      </c>
    </row>
    <row r="4470" spans="1:2" x14ac:dyDescent="0.25">
      <c r="A4470" s="144" t="s">
        <v>5932</v>
      </c>
      <c r="B4470" s="144" t="s">
        <v>14599</v>
      </c>
    </row>
    <row r="4471" spans="1:2" x14ac:dyDescent="0.25">
      <c r="A4471" s="144" t="s">
        <v>1010</v>
      </c>
      <c r="B4471" s="144" t="s">
        <v>14600</v>
      </c>
    </row>
    <row r="4472" spans="1:2" x14ac:dyDescent="0.25">
      <c r="A4472" s="144" t="s">
        <v>100</v>
      </c>
      <c r="B4472" s="144" t="s">
        <v>14601</v>
      </c>
    </row>
    <row r="4473" spans="1:2" x14ac:dyDescent="0.25">
      <c r="A4473" s="144" t="s">
        <v>517</v>
      </c>
      <c r="B4473" s="144" t="s">
        <v>14602</v>
      </c>
    </row>
    <row r="4474" spans="1:2" x14ac:dyDescent="0.25">
      <c r="A4474" s="144" t="s">
        <v>1053</v>
      </c>
      <c r="B4474" s="144" t="s">
        <v>14603</v>
      </c>
    </row>
    <row r="4475" spans="1:2" x14ac:dyDescent="0.25">
      <c r="A4475" s="144" t="s">
        <v>366</v>
      </c>
      <c r="B4475" s="144" t="s">
        <v>14604</v>
      </c>
    </row>
    <row r="4476" spans="1:2" x14ac:dyDescent="0.25">
      <c r="A4476" s="144" t="s">
        <v>1088</v>
      </c>
      <c r="B4476" s="144" t="s">
        <v>14605</v>
      </c>
    </row>
    <row r="4477" spans="1:2" x14ac:dyDescent="0.25">
      <c r="A4477" s="144" t="s">
        <v>1117</v>
      </c>
      <c r="B4477" s="144" t="s">
        <v>14606</v>
      </c>
    </row>
    <row r="4478" spans="1:2" x14ac:dyDescent="0.25">
      <c r="A4478" s="144" t="s">
        <v>248</v>
      </c>
      <c r="B4478" s="144" t="s">
        <v>14607</v>
      </c>
    </row>
    <row r="4479" spans="1:2" x14ac:dyDescent="0.25">
      <c r="A4479" s="144" t="s">
        <v>1171</v>
      </c>
      <c r="B4479" s="144" t="s">
        <v>14608</v>
      </c>
    </row>
    <row r="4480" spans="1:2" x14ac:dyDescent="0.25">
      <c r="A4480" s="144" t="s">
        <v>256</v>
      </c>
      <c r="B4480" s="144" t="s">
        <v>14609</v>
      </c>
    </row>
    <row r="4481" spans="1:2" x14ac:dyDescent="0.25">
      <c r="A4481" s="144" t="s">
        <v>258</v>
      </c>
      <c r="B4481" s="144" t="s">
        <v>14610</v>
      </c>
    </row>
    <row r="4482" spans="1:2" x14ac:dyDescent="0.25">
      <c r="A4482" s="144" t="s">
        <v>269</v>
      </c>
      <c r="B4482" s="144" t="s">
        <v>14611</v>
      </c>
    </row>
    <row r="4483" spans="1:2" x14ac:dyDescent="0.25">
      <c r="A4483" s="144" t="s">
        <v>98</v>
      </c>
      <c r="B4483" s="144" t="s">
        <v>14612</v>
      </c>
    </row>
    <row r="4484" spans="1:2" x14ac:dyDescent="0.25">
      <c r="A4484" s="144" t="s">
        <v>7685</v>
      </c>
      <c r="B4484" s="144" t="s">
        <v>7685</v>
      </c>
    </row>
    <row r="4485" spans="1:2" x14ac:dyDescent="0.25">
      <c r="A4485" s="144" t="s">
        <v>7820</v>
      </c>
      <c r="B4485" s="144" t="s">
        <v>7820</v>
      </c>
    </row>
    <row r="4486" spans="1:2" x14ac:dyDescent="0.25">
      <c r="A4486" s="144" t="s">
        <v>6221</v>
      </c>
      <c r="B4486" s="144" t="s">
        <v>14613</v>
      </c>
    </row>
    <row r="4487" spans="1:2" x14ac:dyDescent="0.25">
      <c r="A4487" s="144" t="s">
        <v>6234</v>
      </c>
      <c r="B4487" s="144" t="s">
        <v>14614</v>
      </c>
    </row>
    <row r="4488" spans="1:2" x14ac:dyDescent="0.25">
      <c r="A4488" s="144" t="s">
        <v>276</v>
      </c>
      <c r="B4488" s="144" t="s">
        <v>14615</v>
      </c>
    </row>
    <row r="4489" spans="1:2" x14ac:dyDescent="0.25">
      <c r="A4489" s="144" t="s">
        <v>279</v>
      </c>
      <c r="B4489" s="144" t="s">
        <v>14616</v>
      </c>
    </row>
    <row r="4490" spans="1:2" x14ac:dyDescent="0.25">
      <c r="A4490" s="144" t="s">
        <v>1274</v>
      </c>
      <c r="B4490" s="144" t="s">
        <v>14617</v>
      </c>
    </row>
    <row r="4491" spans="1:2" x14ac:dyDescent="0.25">
      <c r="A4491" s="144" t="s">
        <v>226</v>
      </c>
      <c r="B4491" s="144" t="s">
        <v>14618</v>
      </c>
    </row>
    <row r="4492" spans="1:2" x14ac:dyDescent="0.25">
      <c r="A4492" s="144" t="s">
        <v>1275</v>
      </c>
      <c r="B4492" s="144" t="s">
        <v>14619</v>
      </c>
    </row>
    <row r="4493" spans="1:2" x14ac:dyDescent="0.25">
      <c r="A4493" s="144" t="s">
        <v>463</v>
      </c>
      <c r="B4493" s="144" t="s">
        <v>14620</v>
      </c>
    </row>
    <row r="4494" spans="1:2" x14ac:dyDescent="0.25">
      <c r="A4494" s="144" t="s">
        <v>464</v>
      </c>
      <c r="B4494" s="144" t="s">
        <v>14621</v>
      </c>
    </row>
    <row r="4495" spans="1:2" x14ac:dyDescent="0.25">
      <c r="A4495" s="144" t="s">
        <v>1290</v>
      </c>
      <c r="B4495" s="144" t="s">
        <v>14622</v>
      </c>
    </row>
    <row r="4496" spans="1:2" x14ac:dyDescent="0.25">
      <c r="A4496" s="144" t="s">
        <v>6319</v>
      </c>
      <c r="B4496" s="144" t="s">
        <v>14623</v>
      </c>
    </row>
    <row r="4497" spans="1:2" x14ac:dyDescent="0.25">
      <c r="A4497" s="144" t="s">
        <v>1291</v>
      </c>
      <c r="B4497" s="144" t="s">
        <v>14624</v>
      </c>
    </row>
    <row r="4498" spans="1:2" x14ac:dyDescent="0.25">
      <c r="A4498" s="144" t="s">
        <v>474</v>
      </c>
      <c r="B4498" s="144" t="s">
        <v>14625</v>
      </c>
    </row>
    <row r="4499" spans="1:2" x14ac:dyDescent="0.25">
      <c r="A4499" s="144" t="s">
        <v>476</v>
      </c>
      <c r="B4499" s="144" t="s">
        <v>14626</v>
      </c>
    </row>
    <row r="4500" spans="1:2" x14ac:dyDescent="0.25">
      <c r="A4500" s="144" t="s">
        <v>477</v>
      </c>
      <c r="B4500" s="144" t="s">
        <v>14627</v>
      </c>
    </row>
    <row r="4501" spans="1:2" x14ac:dyDescent="0.25">
      <c r="A4501" s="144" t="s">
        <v>479</v>
      </c>
      <c r="B4501" s="144" t="s">
        <v>14628</v>
      </c>
    </row>
    <row r="4502" spans="1:2" x14ac:dyDescent="0.25">
      <c r="A4502" s="144" t="s">
        <v>482</v>
      </c>
      <c r="B4502" s="144" t="s">
        <v>14629</v>
      </c>
    </row>
    <row r="4503" spans="1:2" x14ac:dyDescent="0.25">
      <c r="A4503" s="144" t="s">
        <v>6341</v>
      </c>
      <c r="B4503" s="144" t="s">
        <v>14630</v>
      </c>
    </row>
    <row r="4504" spans="1:2" x14ac:dyDescent="0.25">
      <c r="A4504" s="144" t="s">
        <v>1301</v>
      </c>
      <c r="B4504" s="144" t="s">
        <v>14631</v>
      </c>
    </row>
    <row r="4505" spans="1:2" x14ac:dyDescent="0.25">
      <c r="A4505" s="144" t="s">
        <v>488</v>
      </c>
      <c r="B4505" s="144" t="s">
        <v>14632</v>
      </c>
    </row>
    <row r="4506" spans="1:2" x14ac:dyDescent="0.25">
      <c r="A4506" s="144" t="s">
        <v>491</v>
      </c>
      <c r="B4506" s="144" t="s">
        <v>14633</v>
      </c>
    </row>
    <row r="4507" spans="1:2" x14ac:dyDescent="0.25">
      <c r="A4507" s="144" t="s">
        <v>1307</v>
      </c>
      <c r="B4507" s="144" t="s">
        <v>14634</v>
      </c>
    </row>
    <row r="4508" spans="1:2" x14ac:dyDescent="0.25">
      <c r="A4508" s="144" t="s">
        <v>1313</v>
      </c>
      <c r="B4508" s="144" t="s">
        <v>14635</v>
      </c>
    </row>
    <row r="4509" spans="1:2" x14ac:dyDescent="0.25">
      <c r="A4509" s="144" t="s">
        <v>498</v>
      </c>
      <c r="B4509" s="144" t="s">
        <v>14636</v>
      </c>
    </row>
    <row r="4510" spans="1:2" x14ac:dyDescent="0.25">
      <c r="A4510" s="144" t="s">
        <v>6390</v>
      </c>
      <c r="B4510" s="144" t="s">
        <v>14637</v>
      </c>
    </row>
    <row r="4511" spans="1:2" x14ac:dyDescent="0.25">
      <c r="A4511" s="144" t="s">
        <v>519</v>
      </c>
      <c r="B4511" s="144" t="s">
        <v>14638</v>
      </c>
    </row>
    <row r="4512" spans="1:2" x14ac:dyDescent="0.25">
      <c r="A4512" s="144" t="s">
        <v>518</v>
      </c>
      <c r="B4512" s="144" t="s">
        <v>14639</v>
      </c>
    </row>
    <row r="4513" spans="1:2" x14ac:dyDescent="0.25">
      <c r="A4513" s="144" t="s">
        <v>1331</v>
      </c>
      <c r="B4513" s="144" t="s">
        <v>14640</v>
      </c>
    </row>
    <row r="4514" spans="1:2" x14ac:dyDescent="0.25">
      <c r="A4514" s="144" t="s">
        <v>6426</v>
      </c>
      <c r="B4514" s="144" t="s">
        <v>14641</v>
      </c>
    </row>
    <row r="4515" spans="1:2" x14ac:dyDescent="0.25">
      <c r="A4515" s="144" t="s">
        <v>209</v>
      </c>
      <c r="B4515" s="144" t="s">
        <v>14642</v>
      </c>
    </row>
    <row r="4516" spans="1:2" x14ac:dyDescent="0.25">
      <c r="A4516" s="144" t="s">
        <v>6437</v>
      </c>
      <c r="B4516" s="144" t="s">
        <v>14643</v>
      </c>
    </row>
    <row r="4517" spans="1:2" x14ac:dyDescent="0.25">
      <c r="A4517" s="144" t="s">
        <v>6448</v>
      </c>
      <c r="B4517" s="144" t="s">
        <v>14644</v>
      </c>
    </row>
    <row r="4518" spans="1:2" x14ac:dyDescent="0.25">
      <c r="A4518" s="144" t="s">
        <v>382</v>
      </c>
      <c r="B4518" s="144" t="s">
        <v>14645</v>
      </c>
    </row>
    <row r="4519" spans="1:2" x14ac:dyDescent="0.25">
      <c r="A4519" s="144" t="s">
        <v>450</v>
      </c>
      <c r="B4519" s="144" t="s">
        <v>14646</v>
      </c>
    </row>
    <row r="4520" spans="1:2" x14ac:dyDescent="0.25">
      <c r="A4520" s="144" t="s">
        <v>387</v>
      </c>
      <c r="B4520" s="144" t="s">
        <v>14647</v>
      </c>
    </row>
    <row r="4521" spans="1:2" x14ac:dyDescent="0.25">
      <c r="A4521" s="144" t="s">
        <v>516</v>
      </c>
      <c r="B4521" s="144" t="s">
        <v>14648</v>
      </c>
    </row>
    <row r="4522" spans="1:2" x14ac:dyDescent="0.25">
      <c r="A4522" s="144" t="s">
        <v>527</v>
      </c>
      <c r="B4522" s="144" t="s">
        <v>14649</v>
      </c>
    </row>
    <row r="4523" spans="1:2" x14ac:dyDescent="0.25">
      <c r="A4523" s="144" t="s">
        <v>392</v>
      </c>
      <c r="B4523" s="144" t="s">
        <v>14650</v>
      </c>
    </row>
    <row r="4524" spans="1:2" x14ac:dyDescent="0.25">
      <c r="A4524" s="144" t="s">
        <v>1356</v>
      </c>
      <c r="B4524" s="144" t="s">
        <v>14651</v>
      </c>
    </row>
    <row r="4525" spans="1:2" x14ac:dyDescent="0.25">
      <c r="A4525" s="144" t="s">
        <v>393</v>
      </c>
      <c r="B4525" s="144" t="s">
        <v>14652</v>
      </c>
    </row>
    <row r="4526" spans="1:2" x14ac:dyDescent="0.25">
      <c r="A4526" s="144" t="s">
        <v>1357</v>
      </c>
      <c r="B4526" s="144" t="s">
        <v>14653</v>
      </c>
    </row>
    <row r="4527" spans="1:2" x14ac:dyDescent="0.25">
      <c r="A4527" s="144" t="s">
        <v>406</v>
      </c>
      <c r="B4527" s="144" t="s">
        <v>14654</v>
      </c>
    </row>
    <row r="4528" spans="1:2" x14ac:dyDescent="0.25">
      <c r="A4528" s="144" t="s">
        <v>511</v>
      </c>
      <c r="B4528" s="144" t="s">
        <v>14655</v>
      </c>
    </row>
    <row r="4529" spans="1:2" x14ac:dyDescent="0.25">
      <c r="A4529" s="144" t="s">
        <v>513</v>
      </c>
      <c r="B4529" s="144" t="s">
        <v>14656</v>
      </c>
    </row>
    <row r="4530" spans="1:2" x14ac:dyDescent="0.25">
      <c r="A4530" s="144" t="s">
        <v>425</v>
      </c>
      <c r="B4530" s="144" t="s">
        <v>14657</v>
      </c>
    </row>
    <row r="4531" spans="1:2" x14ac:dyDescent="0.25">
      <c r="A4531" s="144" t="s">
        <v>436</v>
      </c>
      <c r="B4531" s="144" t="s">
        <v>14658</v>
      </c>
    </row>
    <row r="4532" spans="1:2" x14ac:dyDescent="0.25">
      <c r="A4532" s="144" t="s">
        <v>6586</v>
      </c>
      <c r="B4532" s="144" t="s">
        <v>14659</v>
      </c>
    </row>
    <row r="4533" spans="1:2" x14ac:dyDescent="0.25">
      <c r="A4533" s="144" t="s">
        <v>441</v>
      </c>
      <c r="B4533" s="144" t="s">
        <v>14660</v>
      </c>
    </row>
    <row r="4534" spans="1:2" x14ac:dyDescent="0.25">
      <c r="A4534" s="144" t="s">
        <v>6596</v>
      </c>
      <c r="B4534" s="144" t="s">
        <v>14661</v>
      </c>
    </row>
    <row r="4535" spans="1:2" x14ac:dyDescent="0.25">
      <c r="A4535" s="144" t="s">
        <v>155</v>
      </c>
      <c r="B4535" s="144" t="s">
        <v>14662</v>
      </c>
    </row>
    <row r="4536" spans="1:2" x14ac:dyDescent="0.25">
      <c r="A4536" s="144" t="s">
        <v>442</v>
      </c>
      <c r="B4536" s="144" t="s">
        <v>14663</v>
      </c>
    </row>
    <row r="4537" spans="1:2" x14ac:dyDescent="0.25">
      <c r="A4537" s="144" t="s">
        <v>1415</v>
      </c>
      <c r="B4537" s="144" t="s">
        <v>14664</v>
      </c>
    </row>
    <row r="4538" spans="1:2" x14ac:dyDescent="0.25">
      <c r="A4538" s="144" t="s">
        <v>1436</v>
      </c>
      <c r="B4538" s="144" t="s">
        <v>14665</v>
      </c>
    </row>
    <row r="4539" spans="1:2" x14ac:dyDescent="0.25">
      <c r="A4539" s="144" t="s">
        <v>295</v>
      </c>
      <c r="B4539" s="144" t="s">
        <v>14666</v>
      </c>
    </row>
    <row r="4540" spans="1:2" x14ac:dyDescent="0.25">
      <c r="A4540" s="144" t="s">
        <v>1448</v>
      </c>
      <c r="B4540" s="144" t="s">
        <v>14667</v>
      </c>
    </row>
    <row r="4541" spans="1:2" x14ac:dyDescent="0.25">
      <c r="A4541" s="144" t="s">
        <v>1450</v>
      </c>
      <c r="B4541" s="144" t="s">
        <v>14668</v>
      </c>
    </row>
    <row r="4542" spans="1:2" x14ac:dyDescent="0.25">
      <c r="A4542" s="144" t="s">
        <v>86</v>
      </c>
      <c r="B4542" s="144" t="s">
        <v>14669</v>
      </c>
    </row>
    <row r="4543" spans="1:2" x14ac:dyDescent="0.25">
      <c r="A4543" s="144" t="s">
        <v>306</v>
      </c>
      <c r="B4543" s="144" t="s">
        <v>14670</v>
      </c>
    </row>
    <row r="4544" spans="1:2" x14ac:dyDescent="0.25">
      <c r="A4544" s="144" t="s">
        <v>309</v>
      </c>
      <c r="B4544" s="144" t="s">
        <v>14671</v>
      </c>
    </row>
    <row r="4545" spans="1:2" x14ac:dyDescent="0.25">
      <c r="A4545" s="144" t="s">
        <v>325</v>
      </c>
      <c r="B4545" s="144" t="s">
        <v>14672</v>
      </c>
    </row>
    <row r="4546" spans="1:2" x14ac:dyDescent="0.25">
      <c r="A4546" s="144" t="s">
        <v>228</v>
      </c>
      <c r="B4546" s="144" t="s">
        <v>14673</v>
      </c>
    </row>
    <row r="4547" spans="1:2" x14ac:dyDescent="0.25">
      <c r="A4547" s="144" t="s">
        <v>1503</v>
      </c>
      <c r="B4547" s="144" t="s">
        <v>14674</v>
      </c>
    </row>
    <row r="4548" spans="1:2" x14ac:dyDescent="0.25">
      <c r="A4548" s="144" t="s">
        <v>344</v>
      </c>
      <c r="B4548" s="144" t="s">
        <v>14675</v>
      </c>
    </row>
    <row r="4549" spans="1:2" x14ac:dyDescent="0.25">
      <c r="A4549" s="144" t="s">
        <v>1504</v>
      </c>
      <c r="B4549" s="144" t="s">
        <v>14676</v>
      </c>
    </row>
    <row r="4550" spans="1:2" x14ac:dyDescent="0.25">
      <c r="A4550" s="144" t="s">
        <v>352</v>
      </c>
      <c r="B4550" s="144" t="s">
        <v>14677</v>
      </c>
    </row>
    <row r="4551" spans="1:2" x14ac:dyDescent="0.25">
      <c r="A4551" s="144" t="s">
        <v>359</v>
      </c>
      <c r="B4551" s="144" t="s">
        <v>14678</v>
      </c>
    </row>
    <row r="4552" spans="1:2" x14ac:dyDescent="0.25">
      <c r="A4552" s="144" t="s">
        <v>362</v>
      </c>
      <c r="B4552" s="144" t="s">
        <v>14679</v>
      </c>
    </row>
    <row r="4553" spans="1:2" x14ac:dyDescent="0.25">
      <c r="A4553" s="144" t="s">
        <v>96</v>
      </c>
      <c r="B4553" s="144" t="s">
        <v>14680</v>
      </c>
    </row>
    <row r="4554" spans="1:2" x14ac:dyDescent="0.25">
      <c r="A4554" s="144" t="s">
        <v>1535</v>
      </c>
      <c r="B4554" s="144" t="s">
        <v>14681</v>
      </c>
    </row>
    <row r="4555" spans="1:2" x14ac:dyDescent="0.25">
      <c r="A4555" s="144" t="s">
        <v>234</v>
      </c>
      <c r="B4555" s="144" t="s">
        <v>14682</v>
      </c>
    </row>
    <row r="4556" spans="1:2" x14ac:dyDescent="0.25">
      <c r="A4556" s="144" t="s">
        <v>236</v>
      </c>
      <c r="B4556" s="144" t="s">
        <v>14683</v>
      </c>
    </row>
    <row r="4557" spans="1:2" x14ac:dyDescent="0.25">
      <c r="A4557" s="144" t="s">
        <v>1546</v>
      </c>
      <c r="B4557" s="144" t="s">
        <v>14684</v>
      </c>
    </row>
    <row r="4558" spans="1:2" x14ac:dyDescent="0.25">
      <c r="A4558" s="144" t="s">
        <v>255</v>
      </c>
      <c r="B4558" s="144" t="s">
        <v>14685</v>
      </c>
    </row>
    <row r="4559" spans="1:2" x14ac:dyDescent="0.25">
      <c r="A4559" s="144" t="s">
        <v>288</v>
      </c>
      <c r="B4559" s="144" t="s">
        <v>14686</v>
      </c>
    </row>
    <row r="4560" spans="1:2" x14ac:dyDescent="0.25">
      <c r="A4560" s="144" t="s">
        <v>257</v>
      </c>
      <c r="B4560" s="144" t="s">
        <v>14687</v>
      </c>
    </row>
    <row r="4561" spans="1:2" x14ac:dyDescent="0.25">
      <c r="A4561" s="144" t="s">
        <v>532</v>
      </c>
      <c r="B4561" s="144" t="s">
        <v>14688</v>
      </c>
    </row>
    <row r="4562" spans="1:2" x14ac:dyDescent="0.25">
      <c r="A4562" s="144" t="s">
        <v>1580</v>
      </c>
      <c r="B4562" s="144" t="s">
        <v>14689</v>
      </c>
    </row>
    <row r="4563" spans="1:2" x14ac:dyDescent="0.25">
      <c r="A4563" s="144" t="s">
        <v>1588</v>
      </c>
      <c r="B4563" s="144" t="s">
        <v>14690</v>
      </c>
    </row>
    <row r="4564" spans="1:2" x14ac:dyDescent="0.25">
      <c r="A4564" s="144" t="s">
        <v>14691</v>
      </c>
      <c r="B4564" s="144" t="s">
        <v>14691</v>
      </c>
    </row>
    <row r="4565" spans="1:2" x14ac:dyDescent="0.25">
      <c r="A4565" s="144" t="s">
        <v>1073</v>
      </c>
      <c r="B4565" s="144" t="s">
        <v>14692</v>
      </c>
    </row>
    <row r="4566" spans="1:2" x14ac:dyDescent="0.25">
      <c r="A4566" s="144" t="s">
        <v>1138</v>
      </c>
      <c r="B4566" s="144" t="s">
        <v>14693</v>
      </c>
    </row>
    <row r="4567" spans="1:2" x14ac:dyDescent="0.25">
      <c r="A4567" s="144" t="s">
        <v>1141</v>
      </c>
      <c r="B4567" s="144" t="s">
        <v>14694</v>
      </c>
    </row>
    <row r="4568" spans="1:2" x14ac:dyDescent="0.25">
      <c r="A4568" s="144" t="s">
        <v>163</v>
      </c>
      <c r="B4568" s="144" t="s">
        <v>14695</v>
      </c>
    </row>
    <row r="4569" spans="1:2" x14ac:dyDescent="0.25">
      <c r="A4569" s="144" t="s">
        <v>178</v>
      </c>
      <c r="B4569" s="144" t="s">
        <v>14696</v>
      </c>
    </row>
    <row r="4570" spans="1:2" x14ac:dyDescent="0.25">
      <c r="A4570" s="144" t="s">
        <v>6185</v>
      </c>
      <c r="B4570" s="144" t="s">
        <v>14697</v>
      </c>
    </row>
    <row r="4571" spans="1:2" x14ac:dyDescent="0.25">
      <c r="A4571" s="144" t="s">
        <v>206</v>
      </c>
      <c r="B4571" s="144" t="s">
        <v>14698</v>
      </c>
    </row>
    <row r="4572" spans="1:2" x14ac:dyDescent="0.25">
      <c r="A4572" s="144" t="s">
        <v>1481</v>
      </c>
      <c r="B4572" s="144" t="s">
        <v>14699</v>
      </c>
    </row>
    <row r="4573" spans="1:2" x14ac:dyDescent="0.25">
      <c r="A4573" s="144" t="s">
        <v>127</v>
      </c>
      <c r="B4573" s="144" t="s">
        <v>14700</v>
      </c>
    </row>
    <row r="4574" spans="1:2" x14ac:dyDescent="0.25">
      <c r="A4574" s="144" t="s">
        <v>1609</v>
      </c>
      <c r="B4574" s="144" t="s">
        <v>14701</v>
      </c>
    </row>
    <row r="4575" spans="1:2" x14ac:dyDescent="0.25">
      <c r="A4575" s="144" t="s">
        <v>1611</v>
      </c>
      <c r="B4575" s="144" t="s">
        <v>14702</v>
      </c>
    </row>
    <row r="4576" spans="1:2" x14ac:dyDescent="0.25">
      <c r="A4576" s="144" t="s">
        <v>1620</v>
      </c>
      <c r="B4576" s="144" t="s">
        <v>14703</v>
      </c>
    </row>
    <row r="4577" spans="1:2" x14ac:dyDescent="0.25">
      <c r="A4577" s="144" t="s">
        <v>1131</v>
      </c>
      <c r="B4577" s="144" t="s">
        <v>14704</v>
      </c>
    </row>
    <row r="4578" spans="1:2" x14ac:dyDescent="0.25">
      <c r="A4578" s="144" t="s">
        <v>1156</v>
      </c>
      <c r="B4578" s="144" t="s">
        <v>14705</v>
      </c>
    </row>
    <row r="4579" spans="1:2" x14ac:dyDescent="0.25">
      <c r="A4579" s="144" t="s">
        <v>1175</v>
      </c>
      <c r="B4579" s="144" t="s">
        <v>14706</v>
      </c>
    </row>
    <row r="4580" spans="1:2" x14ac:dyDescent="0.25">
      <c r="A4580" s="144" t="s">
        <v>7176</v>
      </c>
      <c r="B4580" s="144" t="s">
        <v>14707</v>
      </c>
    </row>
    <row r="4581" spans="1:2" x14ac:dyDescent="0.25">
      <c r="A4581" s="144" t="s">
        <v>7717</v>
      </c>
      <c r="B4581" s="144" t="s">
        <v>7717</v>
      </c>
    </row>
    <row r="4582" spans="1:2" x14ac:dyDescent="0.25">
      <c r="A4582" s="144" t="s">
        <v>7781</v>
      </c>
      <c r="B4582" s="144" t="s">
        <v>7781</v>
      </c>
    </row>
    <row r="4583" spans="1:2" x14ac:dyDescent="0.25">
      <c r="A4583" s="144" t="s">
        <v>7839</v>
      </c>
      <c r="B4583" s="144" t="s">
        <v>7839</v>
      </c>
    </row>
    <row r="4584" spans="1:2" x14ac:dyDescent="0.25">
      <c r="A4584" s="144" t="s">
        <v>14708</v>
      </c>
      <c r="B4584" s="144" t="s">
        <v>14708</v>
      </c>
    </row>
    <row r="4585" spans="1:2" x14ac:dyDescent="0.25">
      <c r="A4585" s="144" t="s">
        <v>1465</v>
      </c>
      <c r="B4585" s="144" t="s">
        <v>14709</v>
      </c>
    </row>
    <row r="4586" spans="1:2" x14ac:dyDescent="0.25">
      <c r="A4586" s="144" t="s">
        <v>6734</v>
      </c>
      <c r="B4586" s="144" t="s">
        <v>14710</v>
      </c>
    </row>
    <row r="4587" spans="1:2" x14ac:dyDescent="0.25">
      <c r="A4587" s="144" t="s">
        <v>1482</v>
      </c>
      <c r="B4587" s="144" t="s">
        <v>14711</v>
      </c>
    </row>
    <row r="4588" spans="1:2" x14ac:dyDescent="0.25">
      <c r="A4588" s="144" t="s">
        <v>1529</v>
      </c>
      <c r="B4588" s="144" t="s">
        <v>14712</v>
      </c>
    </row>
    <row r="4589" spans="1:2" x14ac:dyDescent="0.25">
      <c r="A4589" s="144" t="s">
        <v>1538</v>
      </c>
      <c r="B4589" s="144" t="s">
        <v>14713</v>
      </c>
    </row>
    <row r="4590" spans="1:2" x14ac:dyDescent="0.25">
      <c r="A4590" s="144" t="s">
        <v>1552</v>
      </c>
      <c r="B4590" s="144" t="s">
        <v>14714</v>
      </c>
    </row>
    <row r="4591" spans="1:2" x14ac:dyDescent="0.25">
      <c r="A4591" s="144" t="s">
        <v>158</v>
      </c>
      <c r="B4591" s="144" t="s">
        <v>14715</v>
      </c>
    </row>
    <row r="4592" spans="1:2" x14ac:dyDescent="0.25">
      <c r="A4592" s="144" t="s">
        <v>1119</v>
      </c>
      <c r="B4592" s="144" t="s">
        <v>14716</v>
      </c>
    </row>
    <row r="4593" spans="1:2" x14ac:dyDescent="0.25">
      <c r="A4593" s="144" t="s">
        <v>169</v>
      </c>
      <c r="B4593" s="144" t="s">
        <v>14717</v>
      </c>
    </row>
    <row r="4594" spans="1:2" x14ac:dyDescent="0.25">
      <c r="A4594" s="144" t="s">
        <v>1185</v>
      </c>
      <c r="B4594" s="144" t="s">
        <v>14718</v>
      </c>
    </row>
    <row r="4595" spans="1:2" x14ac:dyDescent="0.25">
      <c r="A4595" s="144" t="s">
        <v>170</v>
      </c>
      <c r="B4595" s="144" t="s">
        <v>14719</v>
      </c>
    </row>
    <row r="4596" spans="1:2" x14ac:dyDescent="0.25">
      <c r="A4596" s="144" t="s">
        <v>176</v>
      </c>
      <c r="B4596" s="144" t="s">
        <v>14720</v>
      </c>
    </row>
    <row r="4597" spans="1:2" x14ac:dyDescent="0.25">
      <c r="A4597" s="144" t="s">
        <v>6179</v>
      </c>
      <c r="B4597" s="144" t="s">
        <v>14721</v>
      </c>
    </row>
    <row r="4598" spans="1:2" x14ac:dyDescent="0.25">
      <c r="A4598" s="144" t="s">
        <v>7791</v>
      </c>
      <c r="B4598" s="144" t="s">
        <v>7791</v>
      </c>
    </row>
    <row r="4599" spans="1:2" x14ac:dyDescent="0.25">
      <c r="A4599" s="144" t="s">
        <v>7611</v>
      </c>
      <c r="B4599" s="144" t="s">
        <v>7611</v>
      </c>
    </row>
    <row r="4600" spans="1:2" x14ac:dyDescent="0.25">
      <c r="A4600" s="144" t="s">
        <v>1362</v>
      </c>
      <c r="B4600" s="144" t="s">
        <v>14722</v>
      </c>
    </row>
    <row r="4601" spans="1:2" x14ac:dyDescent="0.25">
      <c r="A4601" s="144" t="s">
        <v>1369</v>
      </c>
      <c r="B4601" s="144" t="s">
        <v>14723</v>
      </c>
    </row>
    <row r="4602" spans="1:2" x14ac:dyDescent="0.25">
      <c r="A4602" s="144" t="s">
        <v>1371</v>
      </c>
      <c r="B4602" s="144" t="s">
        <v>14724</v>
      </c>
    </row>
    <row r="4603" spans="1:2" x14ac:dyDescent="0.25">
      <c r="A4603" s="144" t="s">
        <v>1385</v>
      </c>
      <c r="B4603" s="144" t="s">
        <v>14725</v>
      </c>
    </row>
    <row r="4604" spans="1:2" x14ac:dyDescent="0.25">
      <c r="A4604" s="144" t="s">
        <v>1396</v>
      </c>
      <c r="B4604" s="144" t="s">
        <v>14726</v>
      </c>
    </row>
    <row r="4605" spans="1:2" x14ac:dyDescent="0.25">
      <c r="A4605" s="144" t="s">
        <v>1468</v>
      </c>
      <c r="B4605" s="144" t="s">
        <v>14727</v>
      </c>
    </row>
    <row r="4606" spans="1:2" x14ac:dyDescent="0.25">
      <c r="A4606" s="144" t="s">
        <v>6727</v>
      </c>
      <c r="B4606" s="144" t="s">
        <v>14728</v>
      </c>
    </row>
    <row r="4607" spans="1:2" x14ac:dyDescent="0.25">
      <c r="A4607" s="144" t="s">
        <v>1470</v>
      </c>
      <c r="B4607" s="144" t="s">
        <v>14729</v>
      </c>
    </row>
    <row r="4608" spans="1:2" x14ac:dyDescent="0.25">
      <c r="A4608" s="144" t="s">
        <v>1480</v>
      </c>
      <c r="B4608" s="144" t="s">
        <v>14730</v>
      </c>
    </row>
    <row r="4609" spans="1:2" x14ac:dyDescent="0.25">
      <c r="A4609" s="144" t="s">
        <v>1498</v>
      </c>
      <c r="B4609" s="144" t="s">
        <v>14731</v>
      </c>
    </row>
    <row r="4610" spans="1:2" x14ac:dyDescent="0.25">
      <c r="A4610" s="144" t="s">
        <v>1569</v>
      </c>
      <c r="B4610" s="144" t="s">
        <v>14732</v>
      </c>
    </row>
    <row r="4611" spans="1:2" x14ac:dyDescent="0.25">
      <c r="A4611" s="144" t="s">
        <v>1586</v>
      </c>
      <c r="B4611" s="144" t="s">
        <v>14733</v>
      </c>
    </row>
    <row r="4612" spans="1:2" x14ac:dyDescent="0.25">
      <c r="A4612" s="144" t="s">
        <v>1594</v>
      </c>
      <c r="B4612" s="144" t="s">
        <v>14734</v>
      </c>
    </row>
    <row r="4613" spans="1:2" x14ac:dyDescent="0.25">
      <c r="A4613" s="144" t="s">
        <v>1606</v>
      </c>
      <c r="B4613" s="144" t="s">
        <v>14735</v>
      </c>
    </row>
    <row r="4614" spans="1:2" x14ac:dyDescent="0.25">
      <c r="A4614" s="144" t="s">
        <v>1612</v>
      </c>
      <c r="B4614" s="144" t="s">
        <v>14736</v>
      </c>
    </row>
    <row r="4615" spans="1:2" x14ac:dyDescent="0.25">
      <c r="A4615" s="144" t="s">
        <v>1615</v>
      </c>
      <c r="B4615" s="144" t="s">
        <v>14737</v>
      </c>
    </row>
    <row r="4616" spans="1:2" x14ac:dyDescent="0.25">
      <c r="A4616" s="144" t="s">
        <v>1661</v>
      </c>
      <c r="B4616" s="144" t="s">
        <v>14738</v>
      </c>
    </row>
    <row r="4617" spans="1:2" x14ac:dyDescent="0.25">
      <c r="A4617" s="144" t="s">
        <v>7253</v>
      </c>
      <c r="B4617" s="144" t="s">
        <v>7253</v>
      </c>
    </row>
    <row r="4618" spans="1:2" x14ac:dyDescent="0.25">
      <c r="A4618" s="144" t="s">
        <v>1112</v>
      </c>
      <c r="B4618" s="144" t="s">
        <v>14739</v>
      </c>
    </row>
    <row r="4619" spans="1:2" x14ac:dyDescent="0.25">
      <c r="A4619" s="144" t="s">
        <v>160</v>
      </c>
      <c r="B4619" s="144" t="s">
        <v>14740</v>
      </c>
    </row>
    <row r="4620" spans="1:2" x14ac:dyDescent="0.25">
      <c r="A4620" s="144" t="s">
        <v>164</v>
      </c>
      <c r="B4620" s="144" t="s">
        <v>14741</v>
      </c>
    </row>
    <row r="4621" spans="1:2" x14ac:dyDescent="0.25">
      <c r="A4621" s="144" t="s">
        <v>1203</v>
      </c>
      <c r="B4621" s="144" t="s">
        <v>14742</v>
      </c>
    </row>
    <row r="4622" spans="1:2" x14ac:dyDescent="0.25">
      <c r="A4622" s="144" t="s">
        <v>1207</v>
      </c>
      <c r="B4622" s="144" t="s">
        <v>14743</v>
      </c>
    </row>
    <row r="4623" spans="1:2" x14ac:dyDescent="0.25">
      <c r="A4623" s="144" t="s">
        <v>6132</v>
      </c>
      <c r="B4623" s="144" t="s">
        <v>14744</v>
      </c>
    </row>
    <row r="4624" spans="1:2" x14ac:dyDescent="0.25">
      <c r="A4624" s="144" t="s">
        <v>6145</v>
      </c>
      <c r="B4624" s="144" t="s">
        <v>14745</v>
      </c>
    </row>
    <row r="4625" spans="1:2" x14ac:dyDescent="0.25">
      <c r="A4625" s="144" t="s">
        <v>175</v>
      </c>
      <c r="B4625" s="144" t="s">
        <v>14746</v>
      </c>
    </row>
    <row r="4626" spans="1:2" x14ac:dyDescent="0.25">
      <c r="A4626" s="144" t="s">
        <v>1240</v>
      </c>
      <c r="B4626" s="144" t="s">
        <v>14747</v>
      </c>
    </row>
    <row r="4627" spans="1:2" x14ac:dyDescent="0.25">
      <c r="A4627" s="144" t="s">
        <v>6168</v>
      </c>
      <c r="B4627" s="144" t="s">
        <v>14748</v>
      </c>
    </row>
    <row r="4628" spans="1:2" x14ac:dyDescent="0.25">
      <c r="A4628" s="144" t="s">
        <v>7858</v>
      </c>
      <c r="B4628" s="144" t="s">
        <v>7858</v>
      </c>
    </row>
    <row r="4629" spans="1:2" x14ac:dyDescent="0.25">
      <c r="A4629" s="144" t="s">
        <v>6214</v>
      </c>
      <c r="B4629" s="144" t="s">
        <v>14749</v>
      </c>
    </row>
    <row r="4630" spans="1:2" x14ac:dyDescent="0.25">
      <c r="A4630" s="144" t="s">
        <v>7596</v>
      </c>
      <c r="B4630" s="144" t="s">
        <v>7596</v>
      </c>
    </row>
    <row r="4631" spans="1:2" x14ac:dyDescent="0.25">
      <c r="A4631" s="144" t="s">
        <v>7626</v>
      </c>
      <c r="B4631" s="144" t="s">
        <v>7626</v>
      </c>
    </row>
    <row r="4632" spans="1:2" x14ac:dyDescent="0.25">
      <c r="A4632" s="144" t="s">
        <v>7708</v>
      </c>
      <c r="B4632" s="144" t="s">
        <v>7708</v>
      </c>
    </row>
    <row r="4633" spans="1:2" x14ac:dyDescent="0.25">
      <c r="A4633" s="144" t="s">
        <v>1377</v>
      </c>
      <c r="B4633" s="144" t="s">
        <v>14750</v>
      </c>
    </row>
    <row r="4634" spans="1:2" x14ac:dyDescent="0.25">
      <c r="A4634" s="144" t="s">
        <v>1378</v>
      </c>
      <c r="B4634" s="144" t="s">
        <v>14751</v>
      </c>
    </row>
    <row r="4635" spans="1:2" x14ac:dyDescent="0.25">
      <c r="A4635" s="144" t="s">
        <v>1384</v>
      </c>
      <c r="B4635" s="144" t="s">
        <v>14752</v>
      </c>
    </row>
    <row r="4636" spans="1:2" x14ac:dyDescent="0.25">
      <c r="A4636" s="144" t="s">
        <v>196</v>
      </c>
      <c r="B4636" s="144" t="s">
        <v>14753</v>
      </c>
    </row>
    <row r="4637" spans="1:2" x14ac:dyDescent="0.25">
      <c r="A4637" s="144" t="s">
        <v>201</v>
      </c>
      <c r="B4637" s="144" t="s">
        <v>14754</v>
      </c>
    </row>
    <row r="4638" spans="1:2" x14ac:dyDescent="0.25">
      <c r="A4638" s="144" t="s">
        <v>1407</v>
      </c>
      <c r="B4638" s="144" t="s">
        <v>14755</v>
      </c>
    </row>
    <row r="4639" spans="1:2" x14ac:dyDescent="0.25">
      <c r="A4639" s="144" t="s">
        <v>1416</v>
      </c>
      <c r="B4639" s="144" t="s">
        <v>14756</v>
      </c>
    </row>
    <row r="4640" spans="1:2" x14ac:dyDescent="0.25">
      <c r="A4640" s="144" t="s">
        <v>1426</v>
      </c>
      <c r="B4640" s="144" t="s">
        <v>14757</v>
      </c>
    </row>
    <row r="4641" spans="1:2" x14ac:dyDescent="0.25">
      <c r="A4641" s="144" t="s">
        <v>1439</v>
      </c>
      <c r="B4641" s="144" t="s">
        <v>14758</v>
      </c>
    </row>
    <row r="4642" spans="1:2" x14ac:dyDescent="0.25">
      <c r="A4642" s="144" t="s">
        <v>207</v>
      </c>
      <c r="B4642" s="144" t="s">
        <v>14759</v>
      </c>
    </row>
    <row r="4643" spans="1:2" x14ac:dyDescent="0.25">
      <c r="A4643" s="144" t="s">
        <v>104</v>
      </c>
      <c r="B4643" s="144" t="s">
        <v>14760</v>
      </c>
    </row>
    <row r="4644" spans="1:2" x14ac:dyDescent="0.25">
      <c r="A4644" s="144" t="s">
        <v>110</v>
      </c>
      <c r="B4644" s="144" t="s">
        <v>14761</v>
      </c>
    </row>
    <row r="4645" spans="1:2" x14ac:dyDescent="0.25">
      <c r="A4645" s="144" t="s">
        <v>113</v>
      </c>
      <c r="B4645" s="144" t="s">
        <v>14762</v>
      </c>
    </row>
    <row r="4646" spans="1:2" x14ac:dyDescent="0.25">
      <c r="A4646" s="144" t="s">
        <v>1474</v>
      </c>
      <c r="B4646" s="144" t="s">
        <v>14763</v>
      </c>
    </row>
    <row r="4647" spans="1:2" x14ac:dyDescent="0.25">
      <c r="A4647" s="144" t="s">
        <v>118</v>
      </c>
      <c r="B4647" s="144" t="s">
        <v>14764</v>
      </c>
    </row>
    <row r="4648" spans="1:2" x14ac:dyDescent="0.25">
      <c r="A4648" s="144" t="s">
        <v>81</v>
      </c>
      <c r="B4648" s="144" t="s">
        <v>14765</v>
      </c>
    </row>
    <row r="4649" spans="1:2" x14ac:dyDescent="0.25">
      <c r="A4649" s="144" t="s">
        <v>122</v>
      </c>
      <c r="B4649" s="144" t="s">
        <v>14766</v>
      </c>
    </row>
    <row r="4650" spans="1:2" x14ac:dyDescent="0.25">
      <c r="A4650" s="144" t="s">
        <v>120</v>
      </c>
      <c r="B4650" s="144" t="s">
        <v>14767</v>
      </c>
    </row>
    <row r="4651" spans="1:2" x14ac:dyDescent="0.25">
      <c r="A4651" s="144" t="s">
        <v>1525</v>
      </c>
      <c r="B4651" s="144" t="s">
        <v>14768</v>
      </c>
    </row>
    <row r="4652" spans="1:2" x14ac:dyDescent="0.25">
      <c r="A4652" s="144" t="s">
        <v>130</v>
      </c>
      <c r="B4652" s="144" t="s">
        <v>14769</v>
      </c>
    </row>
    <row r="4653" spans="1:2" x14ac:dyDescent="0.25">
      <c r="A4653" s="144" t="s">
        <v>134</v>
      </c>
      <c r="B4653" s="144" t="s">
        <v>14770</v>
      </c>
    </row>
    <row r="4654" spans="1:2" x14ac:dyDescent="0.25">
      <c r="A4654" s="144" t="s">
        <v>1536</v>
      </c>
      <c r="B4654" s="144" t="s">
        <v>14771</v>
      </c>
    </row>
    <row r="4655" spans="1:2" x14ac:dyDescent="0.25">
      <c r="A4655" s="144" t="s">
        <v>132</v>
      </c>
      <c r="B4655" s="144" t="s">
        <v>14772</v>
      </c>
    </row>
    <row r="4656" spans="1:2" x14ac:dyDescent="0.25">
      <c r="A4656" s="144" t="s">
        <v>95</v>
      </c>
      <c r="B4656" s="144" t="s">
        <v>14773</v>
      </c>
    </row>
    <row r="4657" spans="1:2" x14ac:dyDescent="0.25">
      <c r="A4657" s="144" t="s">
        <v>131</v>
      </c>
      <c r="B4657" s="144" t="s">
        <v>14774</v>
      </c>
    </row>
    <row r="4658" spans="1:2" x14ac:dyDescent="0.25">
      <c r="A4658" s="144" t="s">
        <v>1543</v>
      </c>
      <c r="B4658" s="144" t="s">
        <v>14775</v>
      </c>
    </row>
    <row r="4659" spans="1:2" x14ac:dyDescent="0.25">
      <c r="A4659" s="144" t="s">
        <v>1545</v>
      </c>
      <c r="B4659" s="144" t="s">
        <v>14776</v>
      </c>
    </row>
    <row r="4660" spans="1:2" x14ac:dyDescent="0.25">
      <c r="A4660" s="144" t="s">
        <v>1557</v>
      </c>
      <c r="B4660" s="144" t="s">
        <v>14777</v>
      </c>
    </row>
    <row r="4661" spans="1:2" x14ac:dyDescent="0.25">
      <c r="A4661" s="144" t="s">
        <v>1559</v>
      </c>
      <c r="B4661" s="144" t="s">
        <v>14778</v>
      </c>
    </row>
    <row r="4662" spans="1:2" x14ac:dyDescent="0.25">
      <c r="A4662" s="144" t="s">
        <v>133</v>
      </c>
      <c r="B4662" s="144" t="s">
        <v>14779</v>
      </c>
    </row>
    <row r="4663" spans="1:2" x14ac:dyDescent="0.25">
      <c r="A4663" s="144" t="s">
        <v>1579</v>
      </c>
      <c r="B4663" s="144" t="s">
        <v>14780</v>
      </c>
    </row>
    <row r="4664" spans="1:2" x14ac:dyDescent="0.25">
      <c r="A4664" s="144" t="s">
        <v>1603</v>
      </c>
      <c r="B4664" s="144" t="s">
        <v>14781</v>
      </c>
    </row>
    <row r="4665" spans="1:2" x14ac:dyDescent="0.25">
      <c r="A4665" s="144" t="s">
        <v>150</v>
      </c>
      <c r="B4665" s="144" t="s">
        <v>14782</v>
      </c>
    </row>
    <row r="4666" spans="1:2" x14ac:dyDescent="0.25">
      <c r="A4666" s="144" t="s">
        <v>149</v>
      </c>
      <c r="B4666" s="144" t="s">
        <v>14783</v>
      </c>
    </row>
    <row r="4667" spans="1:2" x14ac:dyDescent="0.25">
      <c r="A4667" s="144" t="s">
        <v>1680</v>
      </c>
      <c r="B4667" s="144" t="s">
        <v>14784</v>
      </c>
    </row>
    <row r="4668" spans="1:2" x14ac:dyDescent="0.25">
      <c r="A4668" s="144" t="s">
        <v>1033</v>
      </c>
      <c r="B4668" s="144" t="s">
        <v>14785</v>
      </c>
    </row>
    <row r="4669" spans="1:2" x14ac:dyDescent="0.25">
      <c r="A4669" s="144" t="s">
        <v>353</v>
      </c>
      <c r="B4669" s="144" t="s">
        <v>14786</v>
      </c>
    </row>
    <row r="4670" spans="1:2" x14ac:dyDescent="0.25">
      <c r="A4670" s="144" t="s">
        <v>1046</v>
      </c>
      <c r="B4670" s="144" t="s">
        <v>14787</v>
      </c>
    </row>
    <row r="4671" spans="1:2" x14ac:dyDescent="0.25">
      <c r="A4671" s="144" t="s">
        <v>1104</v>
      </c>
      <c r="B4671" s="144" t="s">
        <v>14788</v>
      </c>
    </row>
    <row r="4672" spans="1:2" x14ac:dyDescent="0.25">
      <c r="A4672" s="144" t="s">
        <v>1193</v>
      </c>
      <c r="B4672" s="144" t="s">
        <v>14789</v>
      </c>
    </row>
    <row r="4673" spans="1:2" x14ac:dyDescent="0.25">
      <c r="A4673" s="144" t="s">
        <v>1367</v>
      </c>
      <c r="B4673" s="144" t="s">
        <v>14790</v>
      </c>
    </row>
    <row r="4674" spans="1:2" x14ac:dyDescent="0.25">
      <c r="A4674" s="144" t="s">
        <v>1383</v>
      </c>
      <c r="B4674" s="144" t="s">
        <v>14791</v>
      </c>
    </row>
    <row r="4675" spans="1:2" x14ac:dyDescent="0.25">
      <c r="A4675" s="144" t="s">
        <v>6546</v>
      </c>
      <c r="B4675" s="144" t="s">
        <v>14792</v>
      </c>
    </row>
    <row r="4676" spans="1:2" x14ac:dyDescent="0.25">
      <c r="A4676" s="144" t="s">
        <v>1404</v>
      </c>
      <c r="B4676" s="144" t="s">
        <v>14793</v>
      </c>
    </row>
    <row r="4677" spans="1:2" x14ac:dyDescent="0.25">
      <c r="A4677" s="144" t="s">
        <v>1420</v>
      </c>
      <c r="B4677" s="144" t="s">
        <v>14794</v>
      </c>
    </row>
    <row r="4678" spans="1:2" x14ac:dyDescent="0.25">
      <c r="A4678" s="144" t="s">
        <v>1424</v>
      </c>
      <c r="B4678" s="144" t="s">
        <v>14795</v>
      </c>
    </row>
    <row r="4679" spans="1:2" x14ac:dyDescent="0.25">
      <c r="A4679" s="144" t="s">
        <v>6633</v>
      </c>
      <c r="B4679" s="144" t="s">
        <v>14796</v>
      </c>
    </row>
    <row r="4680" spans="1:2" x14ac:dyDescent="0.25">
      <c r="A4680" s="144" t="s">
        <v>1429</v>
      </c>
      <c r="B4680" s="144" t="s">
        <v>14797</v>
      </c>
    </row>
    <row r="4681" spans="1:2" x14ac:dyDescent="0.25">
      <c r="A4681" s="144" t="s">
        <v>1434</v>
      </c>
      <c r="B4681" s="144" t="s">
        <v>14798</v>
      </c>
    </row>
    <row r="4682" spans="1:2" x14ac:dyDescent="0.25">
      <c r="A4682" s="144" t="s">
        <v>1485</v>
      </c>
      <c r="B4682" s="144" t="s">
        <v>14799</v>
      </c>
    </row>
    <row r="4683" spans="1:2" x14ac:dyDescent="0.25">
      <c r="A4683" s="144" t="s">
        <v>1551</v>
      </c>
      <c r="B4683" s="144" t="s">
        <v>14800</v>
      </c>
    </row>
    <row r="4684" spans="1:2" x14ac:dyDescent="0.25">
      <c r="A4684" s="144" t="s">
        <v>1595</v>
      </c>
      <c r="B4684" s="144" t="s">
        <v>14801</v>
      </c>
    </row>
    <row r="4685" spans="1:2" x14ac:dyDescent="0.25">
      <c r="A4685" s="144" t="s">
        <v>1605</v>
      </c>
      <c r="B4685" s="144" t="s">
        <v>14802</v>
      </c>
    </row>
    <row r="4686" spans="1:2" x14ac:dyDescent="0.25">
      <c r="A4686" s="144" t="s">
        <v>1667</v>
      </c>
      <c r="B4686" s="144" t="s">
        <v>14803</v>
      </c>
    </row>
    <row r="4687" spans="1:2" x14ac:dyDescent="0.25">
      <c r="A4687" s="144" t="s">
        <v>1668</v>
      </c>
      <c r="B4687" s="144" t="s">
        <v>14804</v>
      </c>
    </row>
    <row r="4688" spans="1:2" x14ac:dyDescent="0.25">
      <c r="A4688" s="144" t="s">
        <v>14805</v>
      </c>
      <c r="B4688" s="144" t="s">
        <v>14805</v>
      </c>
    </row>
    <row r="4689" spans="1:2" x14ac:dyDescent="0.25">
      <c r="A4689" s="144" t="s">
        <v>901</v>
      </c>
      <c r="B4689" s="144" t="s">
        <v>14806</v>
      </c>
    </row>
    <row r="4690" spans="1:2" x14ac:dyDescent="0.25">
      <c r="A4690" s="144" t="s">
        <v>522</v>
      </c>
      <c r="B4690" s="144" t="s">
        <v>14807</v>
      </c>
    </row>
    <row r="4691" spans="1:2" x14ac:dyDescent="0.25">
      <c r="A4691" s="144" t="s">
        <v>530</v>
      </c>
      <c r="B4691" s="144" t="s">
        <v>14808</v>
      </c>
    </row>
    <row r="4692" spans="1:2" x14ac:dyDescent="0.25">
      <c r="A4692" s="144" t="s">
        <v>921</v>
      </c>
      <c r="B4692" s="144" t="s">
        <v>14809</v>
      </c>
    </row>
    <row r="4693" spans="1:2" x14ac:dyDescent="0.25">
      <c r="A4693" s="144" t="s">
        <v>935</v>
      </c>
      <c r="B4693" s="144" t="s">
        <v>14810</v>
      </c>
    </row>
    <row r="4694" spans="1:2" x14ac:dyDescent="0.25">
      <c r="A4694" s="144" t="s">
        <v>80</v>
      </c>
      <c r="B4694" s="144" t="s">
        <v>14811</v>
      </c>
    </row>
    <row r="4695" spans="1:2" x14ac:dyDescent="0.25">
      <c r="A4695" s="144" t="s">
        <v>503</v>
      </c>
      <c r="B4695" s="144" t="s">
        <v>14812</v>
      </c>
    </row>
    <row r="4696" spans="1:2" x14ac:dyDescent="0.25">
      <c r="A4696" s="144" t="s">
        <v>471</v>
      </c>
      <c r="B4696" s="144" t="s">
        <v>14813</v>
      </c>
    </row>
    <row r="4697" spans="1:2" x14ac:dyDescent="0.25">
      <c r="A4697" s="144" t="s">
        <v>499</v>
      </c>
      <c r="B4697" s="144" t="s">
        <v>14814</v>
      </c>
    </row>
    <row r="4698" spans="1:2" x14ac:dyDescent="0.25">
      <c r="A4698" s="144" t="s">
        <v>508</v>
      </c>
      <c r="B4698" s="144" t="s">
        <v>14815</v>
      </c>
    </row>
    <row r="4699" spans="1:2" x14ac:dyDescent="0.25">
      <c r="A4699" s="144" t="s">
        <v>5808</v>
      </c>
      <c r="B4699" s="144" t="s">
        <v>14816</v>
      </c>
    </row>
    <row r="4700" spans="1:2" x14ac:dyDescent="0.25">
      <c r="A4700" s="144" t="s">
        <v>967</v>
      </c>
      <c r="B4700" s="144" t="s">
        <v>14817</v>
      </c>
    </row>
    <row r="4701" spans="1:2" x14ac:dyDescent="0.25">
      <c r="A4701" s="144" t="s">
        <v>415</v>
      </c>
      <c r="B4701" s="144" t="s">
        <v>14818</v>
      </c>
    </row>
    <row r="4702" spans="1:2" x14ac:dyDescent="0.25">
      <c r="A4702" s="144" t="s">
        <v>420</v>
      </c>
      <c r="B4702" s="144" t="s">
        <v>14819</v>
      </c>
    </row>
    <row r="4703" spans="1:2" x14ac:dyDescent="0.25">
      <c r="A4703" s="144" t="s">
        <v>992</v>
      </c>
      <c r="B4703" s="144" t="s">
        <v>14820</v>
      </c>
    </row>
    <row r="4704" spans="1:2" x14ac:dyDescent="0.25">
      <c r="A4704" s="144" t="s">
        <v>310</v>
      </c>
      <c r="B4704" s="144" t="s">
        <v>14821</v>
      </c>
    </row>
    <row r="4705" spans="1:2" x14ac:dyDescent="0.25">
      <c r="A4705" s="144" t="s">
        <v>318</v>
      </c>
      <c r="B4705" s="144" t="s">
        <v>14822</v>
      </c>
    </row>
    <row r="4706" spans="1:2" x14ac:dyDescent="0.25">
      <c r="A4706" s="144" t="s">
        <v>94</v>
      </c>
      <c r="B4706" s="144" t="s">
        <v>14823</v>
      </c>
    </row>
    <row r="4707" spans="1:2" x14ac:dyDescent="0.25">
      <c r="A4707" s="144" t="s">
        <v>277</v>
      </c>
      <c r="B4707" s="144" t="s">
        <v>14824</v>
      </c>
    </row>
    <row r="4708" spans="1:2" x14ac:dyDescent="0.25">
      <c r="A4708" s="144" t="s">
        <v>280</v>
      </c>
      <c r="B4708" s="144" t="s">
        <v>14825</v>
      </c>
    </row>
    <row r="4709" spans="1:2" x14ac:dyDescent="0.25">
      <c r="A4709" s="144" t="s">
        <v>1271</v>
      </c>
      <c r="B4709" s="144" t="s">
        <v>14826</v>
      </c>
    </row>
    <row r="4710" spans="1:2" x14ac:dyDescent="0.25">
      <c r="A4710" s="144" t="s">
        <v>470</v>
      </c>
      <c r="B4710" s="144" t="s">
        <v>14827</v>
      </c>
    </row>
    <row r="4711" spans="1:2" x14ac:dyDescent="0.25">
      <c r="A4711" s="144" t="s">
        <v>79</v>
      </c>
      <c r="B4711" s="144" t="s">
        <v>14828</v>
      </c>
    </row>
    <row r="4712" spans="1:2" x14ac:dyDescent="0.25">
      <c r="A4712" s="144" t="s">
        <v>154</v>
      </c>
      <c r="B4712" s="144" t="s">
        <v>14829</v>
      </c>
    </row>
    <row r="4713" spans="1:2" x14ac:dyDescent="0.25">
      <c r="A4713" s="144" t="s">
        <v>6422</v>
      </c>
      <c r="B4713" s="144" t="s">
        <v>14830</v>
      </c>
    </row>
    <row r="4714" spans="1:2" x14ac:dyDescent="0.25">
      <c r="A4714" s="144" t="s">
        <v>1355</v>
      </c>
      <c r="B4714" s="144" t="s">
        <v>14831</v>
      </c>
    </row>
    <row r="4715" spans="1:2" x14ac:dyDescent="0.25">
      <c r="A4715" s="144" t="s">
        <v>398</v>
      </c>
      <c r="B4715" s="144" t="s">
        <v>14832</v>
      </c>
    </row>
    <row r="4716" spans="1:2" x14ac:dyDescent="0.25">
      <c r="A4716" s="144" t="s">
        <v>1361</v>
      </c>
      <c r="B4716" s="144" t="s">
        <v>14833</v>
      </c>
    </row>
    <row r="4717" spans="1:2" x14ac:dyDescent="0.25">
      <c r="A4717" s="144" t="s">
        <v>1366</v>
      </c>
      <c r="B4717" s="144" t="s">
        <v>14834</v>
      </c>
    </row>
    <row r="4718" spans="1:2" x14ac:dyDescent="0.25">
      <c r="A4718" s="144" t="s">
        <v>1469</v>
      </c>
      <c r="B4718" s="144" t="s">
        <v>14835</v>
      </c>
    </row>
    <row r="4719" spans="1:2" x14ac:dyDescent="0.25">
      <c r="A4719" s="144" t="s">
        <v>327</v>
      </c>
      <c r="B4719" s="144" t="s">
        <v>14836</v>
      </c>
    </row>
    <row r="4720" spans="1:2" x14ac:dyDescent="0.25">
      <c r="A4720" s="144" t="s">
        <v>347</v>
      </c>
      <c r="B4720" s="144" t="s">
        <v>14837</v>
      </c>
    </row>
    <row r="4721" spans="1:2" x14ac:dyDescent="0.25">
      <c r="A4721" s="144" t="s">
        <v>231</v>
      </c>
      <c r="B4721" s="144" t="s">
        <v>14838</v>
      </c>
    </row>
    <row r="4722" spans="1:2" x14ac:dyDescent="0.25">
      <c r="A4722" s="144" t="s">
        <v>1084</v>
      </c>
      <c r="B4722" s="144" t="s">
        <v>14839</v>
      </c>
    </row>
    <row r="4723" spans="1:2" x14ac:dyDescent="0.25">
      <c r="A4723" s="144" t="s">
        <v>1093</v>
      </c>
      <c r="B4723" s="144" t="s">
        <v>14840</v>
      </c>
    </row>
    <row r="4724" spans="1:2" x14ac:dyDescent="0.25">
      <c r="A4724" s="144" t="s">
        <v>1152</v>
      </c>
      <c r="B4724" s="144" t="s">
        <v>14841</v>
      </c>
    </row>
    <row r="4725" spans="1:2" x14ac:dyDescent="0.25">
      <c r="A4725" s="144" t="s">
        <v>6176</v>
      </c>
      <c r="B4725" s="144" t="s">
        <v>14842</v>
      </c>
    </row>
    <row r="4726" spans="1:2" x14ac:dyDescent="0.25">
      <c r="A4726" s="144" t="s">
        <v>7801</v>
      </c>
      <c r="B4726" s="144" t="s">
        <v>7801</v>
      </c>
    </row>
    <row r="4727" spans="1:2" x14ac:dyDescent="0.25">
      <c r="A4727" s="144" t="s">
        <v>7362</v>
      </c>
      <c r="B4727" s="144" t="s">
        <v>7362</v>
      </c>
    </row>
    <row r="4728" spans="1:2" x14ac:dyDescent="0.25">
      <c r="A4728" s="144" t="s">
        <v>7608</v>
      </c>
      <c r="B4728" s="144" t="s">
        <v>7608</v>
      </c>
    </row>
    <row r="4729" spans="1:2" x14ac:dyDescent="0.25">
      <c r="A4729" s="144" t="s">
        <v>7393</v>
      </c>
      <c r="B4729" s="144" t="s">
        <v>7393</v>
      </c>
    </row>
    <row r="4730" spans="1:2" x14ac:dyDescent="0.25">
      <c r="A4730" s="144" t="s">
        <v>7714</v>
      </c>
      <c r="B4730" s="144" t="s">
        <v>7714</v>
      </c>
    </row>
    <row r="4731" spans="1:2" x14ac:dyDescent="0.25">
      <c r="A4731" s="144" t="s">
        <v>1323</v>
      </c>
      <c r="B4731" s="144" t="s">
        <v>14843</v>
      </c>
    </row>
    <row r="4732" spans="1:2" x14ac:dyDescent="0.25">
      <c r="A4732" s="144" t="s">
        <v>1376</v>
      </c>
      <c r="B4732" s="144" t="s">
        <v>14844</v>
      </c>
    </row>
    <row r="4733" spans="1:2" x14ac:dyDescent="0.25">
      <c r="A4733" s="144" t="s">
        <v>1382</v>
      </c>
      <c r="B4733" s="144" t="s">
        <v>14845</v>
      </c>
    </row>
    <row r="4734" spans="1:2" x14ac:dyDescent="0.25">
      <c r="A4734" s="144" t="s">
        <v>1391</v>
      </c>
      <c r="B4734" s="144" t="s">
        <v>14846</v>
      </c>
    </row>
    <row r="4735" spans="1:2" x14ac:dyDescent="0.25">
      <c r="A4735" s="144" t="s">
        <v>1395</v>
      </c>
      <c r="B4735" s="144" t="s">
        <v>14847</v>
      </c>
    </row>
    <row r="4736" spans="1:2" x14ac:dyDescent="0.25">
      <c r="A4736" s="144" t="s">
        <v>1418</v>
      </c>
      <c r="B4736" s="144" t="s">
        <v>14848</v>
      </c>
    </row>
    <row r="4737" spans="1:2" x14ac:dyDescent="0.25">
      <c r="A4737" s="144" t="s">
        <v>1454</v>
      </c>
      <c r="B4737" s="144" t="s">
        <v>14849</v>
      </c>
    </row>
    <row r="4738" spans="1:2" x14ac:dyDescent="0.25">
      <c r="A4738" s="144" t="s">
        <v>1455</v>
      </c>
      <c r="B4738" s="144" t="s">
        <v>14850</v>
      </c>
    </row>
    <row r="4739" spans="1:2" x14ac:dyDescent="0.25">
      <c r="A4739" s="144" t="s">
        <v>1456</v>
      </c>
      <c r="B4739" s="144" t="s">
        <v>14851</v>
      </c>
    </row>
    <row r="4740" spans="1:2" x14ac:dyDescent="0.25">
      <c r="A4740" s="144" t="s">
        <v>1457</v>
      </c>
      <c r="B4740" s="144" t="s">
        <v>14852</v>
      </c>
    </row>
    <row r="4741" spans="1:2" x14ac:dyDescent="0.25">
      <c r="A4741" s="144" t="s">
        <v>1489</v>
      </c>
      <c r="B4741" s="144" t="s">
        <v>14853</v>
      </c>
    </row>
    <row r="4742" spans="1:2" x14ac:dyDescent="0.25">
      <c r="A4742" s="144" t="s">
        <v>1490</v>
      </c>
      <c r="B4742" s="144" t="s">
        <v>14854</v>
      </c>
    </row>
    <row r="4743" spans="1:2" x14ac:dyDescent="0.25">
      <c r="A4743" s="144" t="s">
        <v>1602</v>
      </c>
      <c r="B4743" s="144" t="s">
        <v>14855</v>
      </c>
    </row>
    <row r="4744" spans="1:2" x14ac:dyDescent="0.25">
      <c r="A4744" s="144" t="s">
        <v>1604</v>
      </c>
      <c r="B4744" s="144" t="s">
        <v>14856</v>
      </c>
    </row>
    <row r="4745" spans="1:2" x14ac:dyDescent="0.25">
      <c r="A4745" s="144" t="s">
        <v>1622</v>
      </c>
      <c r="B4745" s="144" t="s">
        <v>14857</v>
      </c>
    </row>
    <row r="4746" spans="1:2" x14ac:dyDescent="0.25">
      <c r="A4746" s="144" t="s">
        <v>1632</v>
      </c>
      <c r="B4746" s="144" t="s">
        <v>14858</v>
      </c>
    </row>
    <row r="4747" spans="1:2" x14ac:dyDescent="0.25">
      <c r="A4747" s="144" t="s">
        <v>1660</v>
      </c>
      <c r="B4747" s="144" t="s">
        <v>14859</v>
      </c>
    </row>
    <row r="4748" spans="1:2" x14ac:dyDescent="0.25">
      <c r="A4748" s="144" t="s">
        <v>7319</v>
      </c>
      <c r="B4748" s="144" t="s">
        <v>7319</v>
      </c>
    </row>
    <row r="4749" spans="1:2" x14ac:dyDescent="0.25">
      <c r="A4749" s="144" t="s">
        <v>7255</v>
      </c>
      <c r="B4749" s="144" t="s">
        <v>7255</v>
      </c>
    </row>
    <row r="4750" spans="1:2" x14ac:dyDescent="0.25">
      <c r="A4750" s="144" t="s">
        <v>7281</v>
      </c>
      <c r="B4750" s="144" t="s">
        <v>7281</v>
      </c>
    </row>
    <row r="4751" spans="1:2" x14ac:dyDescent="0.25">
      <c r="A4751" s="144" t="s">
        <v>7254</v>
      </c>
      <c r="B4751" s="144" t="s">
        <v>7254</v>
      </c>
    </row>
    <row r="4752" spans="1:2" x14ac:dyDescent="0.25">
      <c r="A4752" s="144" t="s">
        <v>976</v>
      </c>
      <c r="B4752" s="144" t="s">
        <v>14860</v>
      </c>
    </row>
    <row r="4753" spans="1:2" x14ac:dyDescent="0.25">
      <c r="A4753" s="144" t="s">
        <v>1008</v>
      </c>
      <c r="B4753" s="144" t="s">
        <v>14861</v>
      </c>
    </row>
    <row r="4754" spans="1:2" x14ac:dyDescent="0.25">
      <c r="A4754" s="144" t="s">
        <v>1014</v>
      </c>
      <c r="B4754" s="144" t="s">
        <v>14862</v>
      </c>
    </row>
    <row r="4755" spans="1:2" x14ac:dyDescent="0.25">
      <c r="A4755" s="144" t="s">
        <v>1037</v>
      </c>
      <c r="B4755" s="144" t="s">
        <v>14863</v>
      </c>
    </row>
    <row r="4756" spans="1:2" x14ac:dyDescent="0.25">
      <c r="A4756" s="144" t="s">
        <v>1060</v>
      </c>
      <c r="B4756" s="144" t="s">
        <v>14864</v>
      </c>
    </row>
    <row r="4757" spans="1:2" x14ac:dyDescent="0.25">
      <c r="A4757" s="144" t="s">
        <v>99</v>
      </c>
      <c r="B4757" s="144" t="s">
        <v>14865</v>
      </c>
    </row>
    <row r="4758" spans="1:2" x14ac:dyDescent="0.25">
      <c r="A4758" s="144" t="s">
        <v>1086</v>
      </c>
      <c r="B4758" s="144" t="s">
        <v>14866</v>
      </c>
    </row>
    <row r="4759" spans="1:2" x14ac:dyDescent="0.25">
      <c r="A4759" s="144" t="s">
        <v>1091</v>
      </c>
      <c r="B4759" s="144" t="s">
        <v>14867</v>
      </c>
    </row>
    <row r="4760" spans="1:2" x14ac:dyDescent="0.25">
      <c r="A4760" s="144" t="s">
        <v>1106</v>
      </c>
      <c r="B4760" s="144" t="s">
        <v>14868</v>
      </c>
    </row>
    <row r="4761" spans="1:2" x14ac:dyDescent="0.25">
      <c r="A4761" s="144" t="s">
        <v>7379</v>
      </c>
      <c r="B4761" s="144" t="s">
        <v>7379</v>
      </c>
    </row>
    <row r="4762" spans="1:2" x14ac:dyDescent="0.25">
      <c r="A4762" s="144" t="s">
        <v>7778</v>
      </c>
      <c r="B4762" s="144" t="s">
        <v>7778</v>
      </c>
    </row>
    <row r="4763" spans="1:2" x14ac:dyDescent="0.25">
      <c r="A4763" s="144" t="s">
        <v>6247</v>
      </c>
      <c r="B4763" s="144" t="s">
        <v>14869</v>
      </c>
    </row>
    <row r="4764" spans="1:2" x14ac:dyDescent="0.25">
      <c r="A4764" s="144" t="s">
        <v>6293</v>
      </c>
      <c r="B4764" s="144" t="s">
        <v>14870</v>
      </c>
    </row>
    <row r="4765" spans="1:2" x14ac:dyDescent="0.25">
      <c r="A4765" s="144" t="s">
        <v>1292</v>
      </c>
      <c r="B4765" s="144" t="s">
        <v>14871</v>
      </c>
    </row>
    <row r="4766" spans="1:2" x14ac:dyDescent="0.25">
      <c r="A4766" s="144" t="s">
        <v>1293</v>
      </c>
      <c r="B4766" s="144" t="s">
        <v>14872</v>
      </c>
    </row>
    <row r="4767" spans="1:2" x14ac:dyDescent="0.25">
      <c r="A4767" s="144" t="s">
        <v>6329</v>
      </c>
      <c r="B4767" s="144" t="s">
        <v>14873</v>
      </c>
    </row>
    <row r="4768" spans="1:2" x14ac:dyDescent="0.25">
      <c r="A4768" s="144" t="s">
        <v>6335</v>
      </c>
      <c r="B4768" s="144" t="s">
        <v>14874</v>
      </c>
    </row>
    <row r="4769" spans="1:2" x14ac:dyDescent="0.25">
      <c r="A4769" s="144" t="s">
        <v>6353</v>
      </c>
      <c r="B4769" s="144" t="s">
        <v>14875</v>
      </c>
    </row>
    <row r="4770" spans="1:2" x14ac:dyDescent="0.25">
      <c r="A4770" s="144" t="s">
        <v>187</v>
      </c>
      <c r="B4770" s="144" t="s">
        <v>14876</v>
      </c>
    </row>
    <row r="4771" spans="1:2" x14ac:dyDescent="0.25">
      <c r="A4771" s="144" t="s">
        <v>184</v>
      </c>
      <c r="B4771" s="144" t="s">
        <v>14877</v>
      </c>
    </row>
    <row r="4772" spans="1:2" x14ac:dyDescent="0.25">
      <c r="A4772" s="144" t="s">
        <v>1336</v>
      </c>
      <c r="B4772" s="144" t="s">
        <v>14878</v>
      </c>
    </row>
    <row r="4773" spans="1:2" x14ac:dyDescent="0.25">
      <c r="A4773" s="144" t="s">
        <v>373</v>
      </c>
      <c r="B4773" s="144" t="s">
        <v>14879</v>
      </c>
    </row>
    <row r="4774" spans="1:2" x14ac:dyDescent="0.25">
      <c r="A4774" s="144" t="s">
        <v>194</v>
      </c>
      <c r="B4774" s="144" t="s">
        <v>14880</v>
      </c>
    </row>
    <row r="4775" spans="1:2" x14ac:dyDescent="0.25">
      <c r="A4775" s="144" t="s">
        <v>1354</v>
      </c>
      <c r="B4775" s="144" t="s">
        <v>14881</v>
      </c>
    </row>
    <row r="4776" spans="1:2" x14ac:dyDescent="0.25">
      <c r="A4776" s="144" t="s">
        <v>6485</v>
      </c>
      <c r="B4776" s="144" t="s">
        <v>14882</v>
      </c>
    </row>
    <row r="4777" spans="1:2" x14ac:dyDescent="0.25">
      <c r="A4777" s="144" t="s">
        <v>193</v>
      </c>
      <c r="B4777" s="144" t="s">
        <v>14883</v>
      </c>
    </row>
    <row r="4778" spans="1:2" x14ac:dyDescent="0.25">
      <c r="A4778" s="144" t="s">
        <v>1364</v>
      </c>
      <c r="B4778" s="144" t="s">
        <v>14884</v>
      </c>
    </row>
    <row r="4779" spans="1:2" x14ac:dyDescent="0.25">
      <c r="A4779" s="144" t="s">
        <v>418</v>
      </c>
      <c r="B4779" s="144" t="s">
        <v>14885</v>
      </c>
    </row>
    <row r="4780" spans="1:2" x14ac:dyDescent="0.25">
      <c r="A4780" s="144" t="s">
        <v>1419</v>
      </c>
      <c r="B4780" s="144" t="s">
        <v>14886</v>
      </c>
    </row>
    <row r="4781" spans="1:2" x14ac:dyDescent="0.25">
      <c r="A4781" s="144" t="s">
        <v>292</v>
      </c>
      <c r="B4781" s="144" t="s">
        <v>14887</v>
      </c>
    </row>
    <row r="4782" spans="1:2" x14ac:dyDescent="0.25">
      <c r="A4782" s="144" t="s">
        <v>204</v>
      </c>
      <c r="B4782" s="144" t="s">
        <v>14888</v>
      </c>
    </row>
    <row r="4783" spans="1:2" x14ac:dyDescent="0.25">
      <c r="A4783" s="144" t="s">
        <v>1431</v>
      </c>
      <c r="B4783" s="144" t="s">
        <v>14889</v>
      </c>
    </row>
    <row r="4784" spans="1:2" x14ac:dyDescent="0.25">
      <c r="A4784" s="144" t="s">
        <v>6663</v>
      </c>
      <c r="B4784" s="144" t="s">
        <v>14890</v>
      </c>
    </row>
    <row r="4785" spans="1:2" x14ac:dyDescent="0.25">
      <c r="A4785" s="144" t="s">
        <v>108</v>
      </c>
      <c r="B4785" s="144" t="s">
        <v>14891</v>
      </c>
    </row>
    <row r="4786" spans="1:2" x14ac:dyDescent="0.25">
      <c r="A4786" s="144" t="s">
        <v>1475</v>
      </c>
      <c r="B4786" s="144" t="s">
        <v>14892</v>
      </c>
    </row>
    <row r="4787" spans="1:2" x14ac:dyDescent="0.25">
      <c r="A4787" s="144" t="s">
        <v>1491</v>
      </c>
      <c r="B4787" s="144" t="s">
        <v>14893</v>
      </c>
    </row>
    <row r="4788" spans="1:2" x14ac:dyDescent="0.25">
      <c r="A4788" s="144" t="s">
        <v>1502</v>
      </c>
      <c r="B4788" s="144" t="s">
        <v>14894</v>
      </c>
    </row>
    <row r="4789" spans="1:2" x14ac:dyDescent="0.25">
      <c r="A4789" s="144" t="s">
        <v>1533</v>
      </c>
      <c r="B4789" s="144" t="s">
        <v>14895</v>
      </c>
    </row>
    <row r="4790" spans="1:2" x14ac:dyDescent="0.25">
      <c r="A4790" s="144" t="s">
        <v>1593</v>
      </c>
      <c r="B4790" s="144" t="s">
        <v>14896</v>
      </c>
    </row>
    <row r="4791" spans="1:2" x14ac:dyDescent="0.25">
      <c r="A4791" s="144" t="s">
        <v>1618</v>
      </c>
      <c r="B4791" s="144" t="s">
        <v>14897</v>
      </c>
    </row>
    <row r="4792" spans="1:2" x14ac:dyDescent="0.25">
      <c r="A4792" s="144" t="s">
        <v>1648</v>
      </c>
      <c r="B4792" s="144" t="s">
        <v>14898</v>
      </c>
    </row>
    <row r="4793" spans="1:2" x14ac:dyDescent="0.25">
      <c r="A4793" s="144" t="s">
        <v>1133</v>
      </c>
      <c r="B4793" s="144" t="s">
        <v>14899</v>
      </c>
    </row>
    <row r="4794" spans="1:2" x14ac:dyDescent="0.25">
      <c r="A4794" s="144" t="s">
        <v>1162</v>
      </c>
      <c r="B4794" s="144" t="s">
        <v>14900</v>
      </c>
    </row>
    <row r="4795" spans="1:2" x14ac:dyDescent="0.25">
      <c r="A4795" s="144" t="s">
        <v>1182</v>
      </c>
      <c r="B4795" s="144" t="s">
        <v>14901</v>
      </c>
    </row>
    <row r="4796" spans="1:2" x14ac:dyDescent="0.25">
      <c r="A4796" s="144" t="s">
        <v>1197</v>
      </c>
      <c r="B4796" s="144" t="s">
        <v>14902</v>
      </c>
    </row>
    <row r="4797" spans="1:2" x14ac:dyDescent="0.25">
      <c r="A4797" s="144" t="s">
        <v>174</v>
      </c>
      <c r="B4797" s="144" t="s">
        <v>14903</v>
      </c>
    </row>
    <row r="4798" spans="1:2" x14ac:dyDescent="0.25">
      <c r="A4798" s="144" t="s">
        <v>6182</v>
      </c>
      <c r="B4798" s="144" t="s">
        <v>14904</v>
      </c>
    </row>
    <row r="4799" spans="1:2" x14ac:dyDescent="0.25">
      <c r="A4799" s="144" t="s">
        <v>7179</v>
      </c>
      <c r="B4799" s="144" t="s">
        <v>14905</v>
      </c>
    </row>
    <row r="4800" spans="1:2" x14ac:dyDescent="0.25">
      <c r="A4800" s="144" t="s">
        <v>7783</v>
      </c>
      <c r="B4800" s="144" t="s">
        <v>7783</v>
      </c>
    </row>
    <row r="4801" spans="1:2" x14ac:dyDescent="0.25">
      <c r="A4801" s="144" t="s">
        <v>7836</v>
      </c>
      <c r="B4801" s="144" t="s">
        <v>7836</v>
      </c>
    </row>
    <row r="4802" spans="1:2" x14ac:dyDescent="0.25">
      <c r="A4802" s="144" t="s">
        <v>1427</v>
      </c>
      <c r="B4802" s="144" t="s">
        <v>14906</v>
      </c>
    </row>
    <row r="4803" spans="1:2" x14ac:dyDescent="0.25">
      <c r="A4803" s="144" t="s">
        <v>1432</v>
      </c>
      <c r="B4803" s="144" t="s">
        <v>14907</v>
      </c>
    </row>
    <row r="4804" spans="1:2" x14ac:dyDescent="0.25">
      <c r="A4804" s="144" t="s">
        <v>203</v>
      </c>
      <c r="B4804" s="144" t="s">
        <v>14908</v>
      </c>
    </row>
    <row r="4805" spans="1:2" x14ac:dyDescent="0.25">
      <c r="A4805" s="144" t="s">
        <v>205</v>
      </c>
      <c r="B4805" s="144" t="s">
        <v>14909</v>
      </c>
    </row>
    <row r="4806" spans="1:2" x14ac:dyDescent="0.25">
      <c r="A4806" s="144" t="s">
        <v>1433</v>
      </c>
      <c r="B4806" s="144" t="s">
        <v>14910</v>
      </c>
    </row>
    <row r="4807" spans="1:2" x14ac:dyDescent="0.25">
      <c r="A4807" s="144" t="s">
        <v>1449</v>
      </c>
      <c r="B4807" s="144" t="s">
        <v>14911</v>
      </c>
    </row>
    <row r="4808" spans="1:2" x14ac:dyDescent="0.25">
      <c r="A4808" s="144" t="s">
        <v>107</v>
      </c>
      <c r="B4808" s="144" t="s">
        <v>14912</v>
      </c>
    </row>
    <row r="4809" spans="1:2" x14ac:dyDescent="0.25">
      <c r="A4809" s="144" t="s">
        <v>1488</v>
      </c>
      <c r="B4809" s="144" t="s">
        <v>14913</v>
      </c>
    </row>
    <row r="4810" spans="1:2" x14ac:dyDescent="0.25">
      <c r="A4810" s="144" t="s">
        <v>119</v>
      </c>
      <c r="B4810" s="144" t="s">
        <v>14914</v>
      </c>
    </row>
    <row r="4811" spans="1:2" x14ac:dyDescent="0.25">
      <c r="A4811" s="144" t="s">
        <v>123</v>
      </c>
      <c r="B4811" s="144" t="s">
        <v>14915</v>
      </c>
    </row>
    <row r="4812" spans="1:2" x14ac:dyDescent="0.25">
      <c r="A4812" s="144" t="s">
        <v>6854</v>
      </c>
      <c r="B4812" s="144" t="s">
        <v>14916</v>
      </c>
    </row>
    <row r="4813" spans="1:2" x14ac:dyDescent="0.25">
      <c r="A4813" s="144" t="s">
        <v>128</v>
      </c>
      <c r="B4813" s="144" t="s">
        <v>14917</v>
      </c>
    </row>
    <row r="4814" spans="1:2" x14ac:dyDescent="0.25">
      <c r="A4814" s="144" t="s">
        <v>1541</v>
      </c>
      <c r="B4814" s="144" t="s">
        <v>14918</v>
      </c>
    </row>
    <row r="4815" spans="1:2" x14ac:dyDescent="0.25">
      <c r="A4815" s="144" t="s">
        <v>1549</v>
      </c>
      <c r="B4815" s="144" t="s">
        <v>14919</v>
      </c>
    </row>
    <row r="4816" spans="1:2" x14ac:dyDescent="0.25">
      <c r="A4816" s="144" t="s">
        <v>1022</v>
      </c>
      <c r="B4816" s="144" t="s">
        <v>14920</v>
      </c>
    </row>
    <row r="4817" spans="1:2" x14ac:dyDescent="0.25">
      <c r="A4817" s="144" t="s">
        <v>1048</v>
      </c>
      <c r="B4817" s="144" t="s">
        <v>14921</v>
      </c>
    </row>
    <row r="4818" spans="1:2" x14ac:dyDescent="0.25">
      <c r="A4818" s="144" t="s">
        <v>1145</v>
      </c>
      <c r="B4818" s="144" t="s">
        <v>14922</v>
      </c>
    </row>
    <row r="4819" spans="1:2" x14ac:dyDescent="0.25">
      <c r="A4819" s="144" t="s">
        <v>168</v>
      </c>
      <c r="B4819" s="144" t="s">
        <v>14923</v>
      </c>
    </row>
    <row r="4820" spans="1:2" x14ac:dyDescent="0.25">
      <c r="A4820" s="144" t="s">
        <v>6153</v>
      </c>
      <c r="B4820" s="144" t="s">
        <v>7711</v>
      </c>
    </row>
    <row r="4821" spans="1:2" x14ac:dyDescent="0.25">
      <c r="A4821" s="144" t="s">
        <v>6162</v>
      </c>
      <c r="B4821" s="144" t="s">
        <v>14924</v>
      </c>
    </row>
    <row r="4822" spans="1:2" x14ac:dyDescent="0.25">
      <c r="A4822" s="144" t="s">
        <v>6189</v>
      </c>
      <c r="B4822" s="144" t="s">
        <v>14925</v>
      </c>
    </row>
    <row r="4823" spans="1:2" x14ac:dyDescent="0.25">
      <c r="A4823" s="144" t="s">
        <v>7873</v>
      </c>
      <c r="B4823" s="144" t="s">
        <v>7873</v>
      </c>
    </row>
    <row r="4824" spans="1:2" x14ac:dyDescent="0.25">
      <c r="A4824" s="144" t="s">
        <v>6204</v>
      </c>
      <c r="B4824" s="144" t="s">
        <v>14926</v>
      </c>
    </row>
    <row r="4825" spans="1:2" x14ac:dyDescent="0.25">
      <c r="A4825" s="144" t="s">
        <v>7688</v>
      </c>
      <c r="B4825" s="144" t="s">
        <v>7688</v>
      </c>
    </row>
    <row r="4826" spans="1:2" x14ac:dyDescent="0.25">
      <c r="A4826" s="144" t="s">
        <v>14927</v>
      </c>
      <c r="B4826" s="144" t="s">
        <v>14927</v>
      </c>
    </row>
    <row r="4827" spans="1:2" x14ac:dyDescent="0.25">
      <c r="A4827" s="144" t="s">
        <v>1422</v>
      </c>
      <c r="B4827" s="144" t="s">
        <v>14928</v>
      </c>
    </row>
    <row r="4828" spans="1:2" x14ac:dyDescent="0.25">
      <c r="A4828" s="144" t="s">
        <v>1423</v>
      </c>
      <c r="B4828" s="144" t="s">
        <v>14929</v>
      </c>
    </row>
    <row r="4829" spans="1:2" x14ac:dyDescent="0.25">
      <c r="A4829" s="144" t="s">
        <v>92</v>
      </c>
      <c r="B4829" s="144" t="s">
        <v>14930</v>
      </c>
    </row>
    <row r="4830" spans="1:2" x14ac:dyDescent="0.25">
      <c r="A4830" s="144" t="s">
        <v>1452</v>
      </c>
      <c r="B4830" s="144" t="s">
        <v>14931</v>
      </c>
    </row>
    <row r="4831" spans="1:2" x14ac:dyDescent="0.25">
      <c r="A4831" s="144" t="s">
        <v>114</v>
      </c>
      <c r="B4831" s="144" t="s">
        <v>14932</v>
      </c>
    </row>
    <row r="4832" spans="1:2" x14ac:dyDescent="0.25">
      <c r="A4832" s="144" t="s">
        <v>125</v>
      </c>
      <c r="B4832" s="144" t="s">
        <v>14933</v>
      </c>
    </row>
    <row r="4833" spans="1:2" x14ac:dyDescent="0.25">
      <c r="A4833" s="144" t="s">
        <v>137</v>
      </c>
      <c r="B4833" s="144" t="s">
        <v>14934</v>
      </c>
    </row>
    <row r="4834" spans="1:2" x14ac:dyDescent="0.25">
      <c r="A4834" s="144" t="s">
        <v>138</v>
      </c>
      <c r="B4834" s="144" t="s">
        <v>14935</v>
      </c>
    </row>
    <row r="4835" spans="1:2" x14ac:dyDescent="0.25">
      <c r="A4835" s="144" t="s">
        <v>143</v>
      </c>
      <c r="B4835" s="144" t="s">
        <v>14936</v>
      </c>
    </row>
    <row r="4836" spans="1:2" x14ac:dyDescent="0.25">
      <c r="A4836" s="144" t="s">
        <v>1634</v>
      </c>
      <c r="B4836" s="144" t="s">
        <v>14937</v>
      </c>
    </row>
    <row r="4837" spans="1:2" x14ac:dyDescent="0.25">
      <c r="A4837" s="144" t="s">
        <v>886</v>
      </c>
      <c r="B4837" s="144" t="s">
        <v>14938</v>
      </c>
    </row>
    <row r="4838" spans="1:2" x14ac:dyDescent="0.25">
      <c r="A4838" s="144" t="s">
        <v>907</v>
      </c>
      <c r="B4838" s="144" t="s">
        <v>14939</v>
      </c>
    </row>
    <row r="4839" spans="1:2" x14ac:dyDescent="0.25">
      <c r="A4839" s="144" t="s">
        <v>912</v>
      </c>
      <c r="B4839" s="144" t="s">
        <v>14940</v>
      </c>
    </row>
    <row r="4840" spans="1:2" x14ac:dyDescent="0.25">
      <c r="A4840" s="144" t="s">
        <v>915</v>
      </c>
      <c r="B4840" s="144" t="s">
        <v>14941</v>
      </c>
    </row>
    <row r="4841" spans="1:2" x14ac:dyDescent="0.25">
      <c r="A4841" s="144" t="s">
        <v>916</v>
      </c>
      <c r="B4841" s="144" t="s">
        <v>14942</v>
      </c>
    </row>
    <row r="4842" spans="1:2" x14ac:dyDescent="0.25">
      <c r="A4842" s="144" t="s">
        <v>85</v>
      </c>
      <c r="B4842" s="144" t="s">
        <v>14943</v>
      </c>
    </row>
    <row r="4843" spans="1:2" x14ac:dyDescent="0.25">
      <c r="A4843" s="144" t="s">
        <v>457</v>
      </c>
      <c r="B4843" s="144" t="s">
        <v>14944</v>
      </c>
    </row>
    <row r="4844" spans="1:2" x14ac:dyDescent="0.25">
      <c r="A4844" s="144" t="s">
        <v>5697</v>
      </c>
      <c r="B4844" s="144" t="s">
        <v>14945</v>
      </c>
    </row>
    <row r="4845" spans="1:2" x14ac:dyDescent="0.25">
      <c r="A4845" s="144" t="s">
        <v>936</v>
      </c>
      <c r="B4845" s="144" t="s">
        <v>14946</v>
      </c>
    </row>
    <row r="4846" spans="1:2" x14ac:dyDescent="0.25">
      <c r="A4846" s="144" t="s">
        <v>475</v>
      </c>
      <c r="B4846" s="144" t="s">
        <v>14947</v>
      </c>
    </row>
    <row r="4847" spans="1:2" x14ac:dyDescent="0.25">
      <c r="A4847" s="144" t="s">
        <v>481</v>
      </c>
      <c r="B4847" s="144" t="s">
        <v>14948</v>
      </c>
    </row>
    <row r="4848" spans="1:2" x14ac:dyDescent="0.25">
      <c r="A4848" s="144" t="s">
        <v>480</v>
      </c>
      <c r="B4848" s="144" t="s">
        <v>14949</v>
      </c>
    </row>
    <row r="4849" spans="1:2" x14ac:dyDescent="0.25">
      <c r="A4849" s="144" t="s">
        <v>374</v>
      </c>
      <c r="B4849" s="144" t="s">
        <v>14950</v>
      </c>
    </row>
    <row r="4850" spans="1:2" x14ac:dyDescent="0.25">
      <c r="A4850" s="144" t="s">
        <v>961</v>
      </c>
      <c r="B4850" s="144" t="s">
        <v>14951</v>
      </c>
    </row>
    <row r="4851" spans="1:2" x14ac:dyDescent="0.25">
      <c r="A4851" s="144" t="s">
        <v>396</v>
      </c>
      <c r="B4851" s="144" t="s">
        <v>14952</v>
      </c>
    </row>
    <row r="4852" spans="1:2" x14ac:dyDescent="0.25">
      <c r="A4852" s="144" t="s">
        <v>407</v>
      </c>
      <c r="B4852" s="144" t="s">
        <v>14953</v>
      </c>
    </row>
    <row r="4853" spans="1:2" x14ac:dyDescent="0.25">
      <c r="A4853" s="144" t="s">
        <v>5811</v>
      </c>
      <c r="B4853" s="144" t="s">
        <v>14954</v>
      </c>
    </row>
    <row r="4854" spans="1:2" x14ac:dyDescent="0.25">
      <c r="A4854" s="144" t="s">
        <v>449</v>
      </c>
      <c r="B4854" s="144" t="s">
        <v>14955</v>
      </c>
    </row>
    <row r="4855" spans="1:2" x14ac:dyDescent="0.25">
      <c r="A4855" s="144" t="s">
        <v>531</v>
      </c>
      <c r="B4855" s="144" t="s">
        <v>14956</v>
      </c>
    </row>
    <row r="4856" spans="1:2" x14ac:dyDescent="0.25">
      <c r="A4856" s="144" t="s">
        <v>980</v>
      </c>
      <c r="B4856" s="144" t="s">
        <v>14957</v>
      </c>
    </row>
    <row r="4857" spans="1:2" x14ac:dyDescent="0.25">
      <c r="A4857" s="144" t="s">
        <v>293</v>
      </c>
      <c r="B4857" s="144" t="s">
        <v>14958</v>
      </c>
    </row>
    <row r="4858" spans="1:2" x14ac:dyDescent="0.25">
      <c r="A4858" s="144" t="s">
        <v>305</v>
      </c>
      <c r="B4858" s="144" t="s">
        <v>14959</v>
      </c>
    </row>
    <row r="4859" spans="1:2" x14ac:dyDescent="0.25">
      <c r="A4859" s="144" t="s">
        <v>337</v>
      </c>
      <c r="B4859" s="144" t="s">
        <v>14960</v>
      </c>
    </row>
    <row r="4860" spans="1:2" x14ac:dyDescent="0.25">
      <c r="A4860" s="144" t="s">
        <v>343</v>
      </c>
      <c r="B4860" s="144" t="s">
        <v>14961</v>
      </c>
    </row>
    <row r="4861" spans="1:2" x14ac:dyDescent="0.25">
      <c r="A4861" s="144" t="s">
        <v>1071</v>
      </c>
      <c r="B4861" s="144" t="s">
        <v>14962</v>
      </c>
    </row>
    <row r="4862" spans="1:2" x14ac:dyDescent="0.25">
      <c r="A4862" s="144" t="s">
        <v>265</v>
      </c>
      <c r="B4862" s="144" t="s">
        <v>14963</v>
      </c>
    </row>
    <row r="4863" spans="1:2" x14ac:dyDescent="0.25">
      <c r="A4863" s="144" t="s">
        <v>506</v>
      </c>
      <c r="B4863" s="144" t="s">
        <v>14964</v>
      </c>
    </row>
    <row r="4864" spans="1:2" x14ac:dyDescent="0.25">
      <c r="A4864" s="144" t="s">
        <v>6284</v>
      </c>
      <c r="B4864" s="144" t="s">
        <v>14965</v>
      </c>
    </row>
    <row r="4865" spans="1:2" x14ac:dyDescent="0.25">
      <c r="A4865" s="144" t="s">
        <v>1295</v>
      </c>
      <c r="B4865" s="144" t="s">
        <v>14966</v>
      </c>
    </row>
    <row r="4866" spans="1:2" x14ac:dyDescent="0.25">
      <c r="A4866" s="144" t="s">
        <v>1297</v>
      </c>
      <c r="B4866" s="144" t="s">
        <v>14967</v>
      </c>
    </row>
    <row r="4867" spans="1:2" x14ac:dyDescent="0.25">
      <c r="A4867" s="144" t="s">
        <v>1308</v>
      </c>
      <c r="B4867" s="144" t="s">
        <v>14968</v>
      </c>
    </row>
    <row r="4868" spans="1:2" x14ac:dyDescent="0.25">
      <c r="A4868" s="144" t="s">
        <v>1309</v>
      </c>
      <c r="B4868" s="144" t="s">
        <v>14969</v>
      </c>
    </row>
    <row r="4869" spans="1:2" x14ac:dyDescent="0.25">
      <c r="A4869" s="144" t="s">
        <v>1326</v>
      </c>
      <c r="B4869" s="144" t="s">
        <v>14970</v>
      </c>
    </row>
    <row r="4870" spans="1:2" x14ac:dyDescent="0.25">
      <c r="A4870" s="144" t="s">
        <v>6408</v>
      </c>
      <c r="B4870" s="144" t="s">
        <v>14971</v>
      </c>
    </row>
    <row r="4871" spans="1:2" x14ac:dyDescent="0.25">
      <c r="A4871" s="144" t="s">
        <v>1340</v>
      </c>
      <c r="B4871" s="144" t="s">
        <v>14972</v>
      </c>
    </row>
    <row r="4872" spans="1:2" x14ac:dyDescent="0.25">
      <c r="A4872" s="144" t="s">
        <v>380</v>
      </c>
      <c r="B4872" s="144" t="s">
        <v>14973</v>
      </c>
    </row>
    <row r="4873" spans="1:2" x14ac:dyDescent="0.25">
      <c r="A4873" s="144" t="s">
        <v>6462</v>
      </c>
      <c r="B4873" s="144" t="s">
        <v>14974</v>
      </c>
    </row>
    <row r="4874" spans="1:2" x14ac:dyDescent="0.25">
      <c r="A4874" s="144" t="s">
        <v>88</v>
      </c>
      <c r="B4874" s="144" t="s">
        <v>14975</v>
      </c>
    </row>
    <row r="4875" spans="1:2" x14ac:dyDescent="0.25">
      <c r="A4875" s="144" t="s">
        <v>414</v>
      </c>
      <c r="B4875" s="144" t="s">
        <v>14976</v>
      </c>
    </row>
    <row r="4876" spans="1:2" x14ac:dyDescent="0.25">
      <c r="A4876" s="144" t="s">
        <v>1373</v>
      </c>
      <c r="B4876" s="144" t="s">
        <v>14977</v>
      </c>
    </row>
    <row r="4877" spans="1:2" x14ac:dyDescent="0.25">
      <c r="A4877" s="144" t="s">
        <v>6520</v>
      </c>
      <c r="B4877" s="144" t="s">
        <v>14978</v>
      </c>
    </row>
    <row r="4878" spans="1:2" x14ac:dyDescent="0.25">
      <c r="A4878" s="144" t="s">
        <v>93</v>
      </c>
      <c r="B4878" s="144" t="s">
        <v>14979</v>
      </c>
    </row>
    <row r="4879" spans="1:2" x14ac:dyDescent="0.25">
      <c r="A4879" s="144" t="s">
        <v>1387</v>
      </c>
      <c r="B4879" s="144" t="s">
        <v>14980</v>
      </c>
    </row>
    <row r="4880" spans="1:2" x14ac:dyDescent="0.25">
      <c r="A4880" s="144" t="s">
        <v>1389</v>
      </c>
      <c r="B4880" s="144" t="s">
        <v>14981</v>
      </c>
    </row>
    <row r="4881" spans="1:2" x14ac:dyDescent="0.25">
      <c r="A4881" s="144" t="s">
        <v>6552</v>
      </c>
      <c r="B4881" s="144" t="s">
        <v>14982</v>
      </c>
    </row>
    <row r="4882" spans="1:2" x14ac:dyDescent="0.25">
      <c r="A4882" s="144" t="s">
        <v>1410</v>
      </c>
      <c r="B4882" s="144" t="s">
        <v>14983</v>
      </c>
    </row>
    <row r="4883" spans="1:2" x14ac:dyDescent="0.25">
      <c r="A4883" s="144" t="s">
        <v>1421</v>
      </c>
      <c r="B4883" s="144" t="s">
        <v>14984</v>
      </c>
    </row>
    <row r="4884" spans="1:2" x14ac:dyDescent="0.25">
      <c r="A4884" s="144" t="s">
        <v>1447</v>
      </c>
      <c r="B4884" s="144" t="s">
        <v>14985</v>
      </c>
    </row>
    <row r="4885" spans="1:2" x14ac:dyDescent="0.25">
      <c r="A4885" s="144" t="s">
        <v>507</v>
      </c>
      <c r="B4885" s="144" t="s">
        <v>14986</v>
      </c>
    </row>
    <row r="4886" spans="1:2" x14ac:dyDescent="0.25">
      <c r="A4886" s="144" t="s">
        <v>1486</v>
      </c>
      <c r="B4886" s="144" t="s">
        <v>14987</v>
      </c>
    </row>
    <row r="4887" spans="1:2" x14ac:dyDescent="0.25">
      <c r="A4887" s="144" t="s">
        <v>6766</v>
      </c>
      <c r="B4887" s="144" t="s">
        <v>14988</v>
      </c>
    </row>
    <row r="4888" spans="1:2" x14ac:dyDescent="0.25">
      <c r="A4888" s="144" t="s">
        <v>334</v>
      </c>
      <c r="B4888" s="144" t="s">
        <v>14989</v>
      </c>
    </row>
    <row r="4889" spans="1:2" x14ac:dyDescent="0.25">
      <c r="A4889" s="144" t="s">
        <v>1508</v>
      </c>
      <c r="B4889" s="144" t="s">
        <v>14990</v>
      </c>
    </row>
    <row r="4890" spans="1:2" x14ac:dyDescent="0.25">
      <c r="A4890" s="144" t="s">
        <v>349</v>
      </c>
      <c r="B4890" s="144" t="s">
        <v>14991</v>
      </c>
    </row>
    <row r="4891" spans="1:2" x14ac:dyDescent="0.25">
      <c r="A4891" s="144" t="s">
        <v>350</v>
      </c>
      <c r="B4891" s="144" t="s">
        <v>14992</v>
      </c>
    </row>
    <row r="4892" spans="1:2" x14ac:dyDescent="0.25">
      <c r="A4892" s="144" t="s">
        <v>1523</v>
      </c>
      <c r="B4892" s="144" t="s">
        <v>14993</v>
      </c>
    </row>
    <row r="4893" spans="1:2" x14ac:dyDescent="0.25">
      <c r="A4893" s="144" t="s">
        <v>363</v>
      </c>
      <c r="B4893" s="144" t="s">
        <v>14994</v>
      </c>
    </row>
    <row r="4894" spans="1:2" x14ac:dyDescent="0.25">
      <c r="A4894" s="144" t="s">
        <v>1532</v>
      </c>
      <c r="B4894" s="144" t="s">
        <v>14995</v>
      </c>
    </row>
    <row r="4895" spans="1:2" x14ac:dyDescent="0.25">
      <c r="A4895" s="144" t="s">
        <v>238</v>
      </c>
      <c r="B4895" s="144" t="s">
        <v>14996</v>
      </c>
    </row>
    <row r="4896" spans="1:2" x14ac:dyDescent="0.25">
      <c r="A4896" s="144" t="s">
        <v>249</v>
      </c>
      <c r="B4896" s="144" t="s">
        <v>14997</v>
      </c>
    </row>
    <row r="4897" spans="1:2" x14ac:dyDescent="0.25">
      <c r="A4897" s="144" t="s">
        <v>1575</v>
      </c>
      <c r="B4897" s="144" t="s">
        <v>14998</v>
      </c>
    </row>
    <row r="4898" spans="1:2" x14ac:dyDescent="0.25">
      <c r="A4898" s="144" t="s">
        <v>1582</v>
      </c>
      <c r="B4898" s="144" t="s">
        <v>14999</v>
      </c>
    </row>
    <row r="4899" spans="1:2" x14ac:dyDescent="0.25">
      <c r="A4899" s="144" t="s">
        <v>1584</v>
      </c>
      <c r="B4899" s="144" t="s">
        <v>15000</v>
      </c>
    </row>
    <row r="4900" spans="1:2" x14ac:dyDescent="0.25">
      <c r="A4900" s="144" t="s">
        <v>1629</v>
      </c>
      <c r="B4900" s="144" t="s">
        <v>15001</v>
      </c>
    </row>
    <row r="4901" spans="1:2" x14ac:dyDescent="0.25">
      <c r="A4901" s="144" t="s">
        <v>1652</v>
      </c>
      <c r="B4901" s="144" t="s">
        <v>15002</v>
      </c>
    </row>
    <row r="4902" spans="1:2" x14ac:dyDescent="0.25">
      <c r="A4902" s="144" t="s">
        <v>283</v>
      </c>
      <c r="B4902" s="144" t="s">
        <v>15003</v>
      </c>
    </row>
    <row r="4903" spans="1:2" x14ac:dyDescent="0.25">
      <c r="A4903" s="144" t="s">
        <v>1663</v>
      </c>
      <c r="B4903" s="144" t="s">
        <v>15004</v>
      </c>
    </row>
    <row r="4904" spans="1:2" x14ac:dyDescent="0.25">
      <c r="A4904" s="144" t="s">
        <v>7256</v>
      </c>
      <c r="B4904" s="144" t="s">
        <v>7256</v>
      </c>
    </row>
    <row r="4905" spans="1:2" x14ac:dyDescent="0.25">
      <c r="A4905" s="144" t="s">
        <v>6194</v>
      </c>
      <c r="B4905" s="144" t="s">
        <v>15005</v>
      </c>
    </row>
    <row r="4906" spans="1:2" x14ac:dyDescent="0.25">
      <c r="A4906" s="144" t="s">
        <v>7681</v>
      </c>
      <c r="B4906" s="144" t="s">
        <v>7681</v>
      </c>
    </row>
    <row r="4907" spans="1:2" x14ac:dyDescent="0.25">
      <c r="A4907" s="144" t="s">
        <v>115</v>
      </c>
      <c r="B4907" s="144" t="s">
        <v>15006</v>
      </c>
    </row>
    <row r="4908" spans="1:2" x14ac:dyDescent="0.25">
      <c r="A4908" s="144" t="s">
        <v>117</v>
      </c>
      <c r="B4908" s="144" t="s">
        <v>15007</v>
      </c>
    </row>
    <row r="4909" spans="1:2" x14ac:dyDescent="0.25">
      <c r="A4909" s="144" t="s">
        <v>121</v>
      </c>
      <c r="B4909" s="144" t="s">
        <v>15008</v>
      </c>
    </row>
    <row r="4910" spans="1:2" x14ac:dyDescent="0.25">
      <c r="A4910" s="144" t="s">
        <v>141</v>
      </c>
      <c r="B4910" s="144" t="s">
        <v>15009</v>
      </c>
    </row>
    <row r="4911" spans="1:2" x14ac:dyDescent="0.25">
      <c r="A4911" s="144" t="s">
        <v>144</v>
      </c>
      <c r="B4911" s="144" t="s">
        <v>15010</v>
      </c>
    </row>
    <row r="4912" spans="1:2" x14ac:dyDescent="0.25">
      <c r="A4912" s="144" t="s">
        <v>146</v>
      </c>
      <c r="B4912" s="144" t="s">
        <v>15011</v>
      </c>
    </row>
    <row r="4913" spans="1:2" x14ac:dyDescent="0.25">
      <c r="A4913" s="144" t="s">
        <v>1626</v>
      </c>
      <c r="B4913" s="144" t="s">
        <v>15012</v>
      </c>
    </row>
    <row r="4914" spans="1:2" x14ac:dyDescent="0.25">
      <c r="A4914" s="144" t="s">
        <v>61</v>
      </c>
      <c r="B4914" s="144" t="s">
        <v>15013</v>
      </c>
    </row>
    <row r="4915" spans="1:2" x14ac:dyDescent="0.25">
      <c r="A4915" s="144" t="s">
        <v>60</v>
      </c>
      <c r="B4915" s="144" t="s">
        <v>15014</v>
      </c>
    </row>
    <row r="4916" spans="1:2" x14ac:dyDescent="0.25">
      <c r="A4916" s="144" t="s">
        <v>6938</v>
      </c>
      <c r="B4916" s="144" t="s">
        <v>15015</v>
      </c>
    </row>
    <row r="4917" spans="1:2" x14ac:dyDescent="0.25">
      <c r="A4917" s="144" t="s">
        <v>7224</v>
      </c>
      <c r="B4917" s="144" t="s">
        <v>7224</v>
      </c>
    </row>
    <row r="4918" spans="1:2" x14ac:dyDescent="0.25">
      <c r="A4918" s="144" t="s">
        <v>15016</v>
      </c>
      <c r="B4918" s="144" t="s">
        <v>15017</v>
      </c>
    </row>
    <row r="4919" spans="1:2" x14ac:dyDescent="0.25">
      <c r="A4919" s="144" t="s">
        <v>15018</v>
      </c>
      <c r="B4919" s="144" t="s">
        <v>15019</v>
      </c>
    </row>
    <row r="4920" spans="1:2" x14ac:dyDescent="0.25">
      <c r="A4920" s="144" t="s">
        <v>42</v>
      </c>
      <c r="B4920" s="144" t="s">
        <v>15020</v>
      </c>
    </row>
    <row r="4921" spans="1:2" x14ac:dyDescent="0.25">
      <c r="A4921" s="144" t="s">
        <v>15021</v>
      </c>
      <c r="B4921" s="144" t="s">
        <v>15022</v>
      </c>
    </row>
    <row r="4922" spans="1:2" x14ac:dyDescent="0.25">
      <c r="A4922" s="144" t="s">
        <v>15023</v>
      </c>
      <c r="B4922" s="144" t="s">
        <v>15024</v>
      </c>
    </row>
    <row r="4923" spans="1:2" x14ac:dyDescent="0.25">
      <c r="A4923" s="144" t="s">
        <v>15025</v>
      </c>
      <c r="B4923" s="144" t="s">
        <v>15025</v>
      </c>
    </row>
    <row r="4924" spans="1:2" x14ac:dyDescent="0.25">
      <c r="A4924" s="144" t="s">
        <v>15026</v>
      </c>
      <c r="B4924" s="144" t="s">
        <v>15027</v>
      </c>
    </row>
    <row r="4925" spans="1:2" x14ac:dyDescent="0.25">
      <c r="A4925" s="144" t="s">
        <v>55</v>
      </c>
      <c r="B4925" s="144" t="s">
        <v>15028</v>
      </c>
    </row>
    <row r="4926" spans="1:2" x14ac:dyDescent="0.25">
      <c r="A4926" s="144" t="s">
        <v>59</v>
      </c>
      <c r="B4926" s="144" t="s">
        <v>15029</v>
      </c>
    </row>
    <row r="4927" spans="1:2" x14ac:dyDescent="0.25">
      <c r="A4927" s="144" t="s">
        <v>15030</v>
      </c>
      <c r="B4927" s="144" t="s">
        <v>15030</v>
      </c>
    </row>
    <row r="4928" spans="1:2" x14ac:dyDescent="0.25">
      <c r="A4928" s="144" t="s">
        <v>51</v>
      </c>
      <c r="B4928" s="144" t="s">
        <v>15031</v>
      </c>
    </row>
    <row r="4929" spans="1:2" x14ac:dyDescent="0.25">
      <c r="A4929" s="144" t="s">
        <v>15032</v>
      </c>
      <c r="B4929" s="144" t="s">
        <v>15033</v>
      </c>
    </row>
    <row r="4930" spans="1:2" x14ac:dyDescent="0.25">
      <c r="A4930" s="144" t="s">
        <v>15034</v>
      </c>
      <c r="B4930" s="144" t="s">
        <v>15035</v>
      </c>
    </row>
    <row r="4931" spans="1:2" x14ac:dyDescent="0.25">
      <c r="A4931" s="144" t="s">
        <v>41</v>
      </c>
      <c r="B4931" s="144" t="s">
        <v>15036</v>
      </c>
    </row>
    <row r="4932" spans="1:2" x14ac:dyDescent="0.25">
      <c r="A4932" s="144" t="s">
        <v>7316</v>
      </c>
      <c r="B4932" s="144" t="s">
        <v>7316</v>
      </c>
    </row>
    <row r="4933" spans="1:2" x14ac:dyDescent="0.25">
      <c r="A4933" s="144" t="s">
        <v>43</v>
      </c>
      <c r="B4933" s="144" t="s">
        <v>15037</v>
      </c>
    </row>
    <row r="4934" spans="1:2" x14ac:dyDescent="0.25">
      <c r="A4934" s="144" t="s">
        <v>15038</v>
      </c>
      <c r="B4934" s="144" t="s">
        <v>15039</v>
      </c>
    </row>
    <row r="4935" spans="1:2" x14ac:dyDescent="0.25">
      <c r="A4935" s="144" t="s">
        <v>7223</v>
      </c>
      <c r="B4935" s="144" t="s">
        <v>7223</v>
      </c>
    </row>
    <row r="4936" spans="1:2" x14ac:dyDescent="0.25">
      <c r="A4936" s="144" t="s">
        <v>15040</v>
      </c>
      <c r="B4936" s="144" t="s">
        <v>15041</v>
      </c>
    </row>
    <row r="4937" spans="1:2" x14ac:dyDescent="0.25">
      <c r="A4937" s="144" t="s">
        <v>58</v>
      </c>
      <c r="B4937" s="144" t="s">
        <v>15042</v>
      </c>
    </row>
    <row r="4938" spans="1:2" x14ac:dyDescent="0.25">
      <c r="A4938" s="144" t="s">
        <v>7226</v>
      </c>
      <c r="B4938" s="144" t="s">
        <v>7226</v>
      </c>
    </row>
    <row r="4939" spans="1:2" x14ac:dyDescent="0.25">
      <c r="A4939" s="144" t="s">
        <v>15043</v>
      </c>
      <c r="B4939" s="144" t="s">
        <v>15044</v>
      </c>
    </row>
    <row r="4940" spans="1:2" x14ac:dyDescent="0.25">
      <c r="A4940" s="144" t="s">
        <v>15045</v>
      </c>
      <c r="B4940" s="144" t="s">
        <v>15046</v>
      </c>
    </row>
    <row r="4941" spans="1:2" x14ac:dyDescent="0.25">
      <c r="A4941" s="144" t="s">
        <v>15047</v>
      </c>
      <c r="B4941" s="144" t="s">
        <v>15048</v>
      </c>
    </row>
    <row r="4942" spans="1:2" x14ac:dyDescent="0.25">
      <c r="A4942" s="144" t="s">
        <v>56</v>
      </c>
      <c r="B4942" s="144" t="s">
        <v>15049</v>
      </c>
    </row>
    <row r="4943" spans="1:2" x14ac:dyDescent="0.25">
      <c r="A4943" s="144" t="s">
        <v>15050</v>
      </c>
      <c r="B4943" s="144" t="s">
        <v>15051</v>
      </c>
    </row>
    <row r="4944" spans="1:2" x14ac:dyDescent="0.25">
      <c r="A4944" s="144" t="s">
        <v>15052</v>
      </c>
      <c r="B4944" s="144" t="s">
        <v>15052</v>
      </c>
    </row>
    <row r="4945" spans="1:2" x14ac:dyDescent="0.25">
      <c r="A4945" s="144" t="s">
        <v>36</v>
      </c>
      <c r="B4945" s="144" t="s">
        <v>15053</v>
      </c>
    </row>
    <row r="4946" spans="1:2" x14ac:dyDescent="0.25">
      <c r="A4946" s="144" t="s">
        <v>15054</v>
      </c>
      <c r="B4946" s="144" t="s">
        <v>15055</v>
      </c>
    </row>
    <row r="4947" spans="1:2" x14ac:dyDescent="0.25">
      <c r="A4947" s="144" t="s">
        <v>63</v>
      </c>
      <c r="B4947" s="144" t="s">
        <v>15056</v>
      </c>
    </row>
    <row r="4948" spans="1:2" x14ac:dyDescent="0.25">
      <c r="A4948" s="144" t="s">
        <v>15057</v>
      </c>
      <c r="B4948" s="144" t="s">
        <v>15058</v>
      </c>
    </row>
    <row r="4949" spans="1:2" x14ac:dyDescent="0.25">
      <c r="A4949" s="144" t="s">
        <v>54</v>
      </c>
      <c r="B4949" s="144" t="s">
        <v>15059</v>
      </c>
    </row>
    <row r="4950" spans="1:2" x14ac:dyDescent="0.25">
      <c r="A4950" s="144" t="s">
        <v>62</v>
      </c>
      <c r="B4950" s="144" t="s">
        <v>15060</v>
      </c>
    </row>
    <row r="4951" spans="1:2" x14ac:dyDescent="0.25">
      <c r="A4951" s="144" t="s">
        <v>15061</v>
      </c>
      <c r="B4951" s="144" t="s">
        <v>15062</v>
      </c>
    </row>
    <row r="4952" spans="1:2" x14ac:dyDescent="0.25">
      <c r="A4952" s="144" t="s">
        <v>15063</v>
      </c>
      <c r="B4952" s="144" t="s">
        <v>15064</v>
      </c>
    </row>
    <row r="4953" spans="1:2" x14ac:dyDescent="0.25">
      <c r="A4953" s="144" t="s">
        <v>67</v>
      </c>
      <c r="B4953" s="144" t="s">
        <v>15065</v>
      </c>
    </row>
    <row r="4954" spans="1:2" x14ac:dyDescent="0.25">
      <c r="A4954" s="144" t="s">
        <v>15066</v>
      </c>
      <c r="B4954" s="144" t="s">
        <v>15067</v>
      </c>
    </row>
    <row r="4955" spans="1:2" x14ac:dyDescent="0.25">
      <c r="A4955" s="144" t="s">
        <v>64</v>
      </c>
      <c r="B4955" s="144" t="s">
        <v>15068</v>
      </c>
    </row>
    <row r="4956" spans="1:2" x14ac:dyDescent="0.25">
      <c r="A4956" s="144" t="s">
        <v>7767</v>
      </c>
      <c r="B4956" s="144" t="s">
        <v>7767</v>
      </c>
    </row>
    <row r="4957" spans="1:2" x14ac:dyDescent="0.25">
      <c r="A4957" s="144" t="s">
        <v>15069</v>
      </c>
      <c r="B4957" s="144" t="s">
        <v>15070</v>
      </c>
    </row>
    <row r="4958" spans="1:2" x14ac:dyDescent="0.25">
      <c r="A4958" s="144" t="s">
        <v>15071</v>
      </c>
      <c r="B4958" s="144" t="s">
        <v>15071</v>
      </c>
    </row>
    <row r="4959" spans="1:2" x14ac:dyDescent="0.25">
      <c r="A4959" s="144" t="s">
        <v>15072</v>
      </c>
      <c r="B4959" s="144" t="s">
        <v>15072</v>
      </c>
    </row>
    <row r="4960" spans="1:2" x14ac:dyDescent="0.25">
      <c r="A4960" s="144" t="s">
        <v>15073</v>
      </c>
      <c r="B4960" s="144" t="s">
        <v>15073</v>
      </c>
    </row>
    <row r="4961" spans="1:2" x14ac:dyDescent="0.25">
      <c r="A4961" s="144" t="s">
        <v>15074</v>
      </c>
      <c r="B4961" s="144" t="s">
        <v>15074</v>
      </c>
    </row>
    <row r="4962" spans="1:2" x14ac:dyDescent="0.25">
      <c r="A4962" s="144" t="s">
        <v>15075</v>
      </c>
      <c r="B4962" s="144" t="s">
        <v>15075</v>
      </c>
    </row>
    <row r="4963" spans="1:2" x14ac:dyDescent="0.25">
      <c r="A4963" s="144" t="s">
        <v>15076</v>
      </c>
      <c r="B4963" s="144" t="s">
        <v>15076</v>
      </c>
    </row>
    <row r="4964" spans="1:2" x14ac:dyDescent="0.25">
      <c r="A4964" s="144" t="s">
        <v>3332</v>
      </c>
      <c r="B4964" s="144" t="s">
        <v>3332</v>
      </c>
    </row>
    <row r="4965" spans="1:2" x14ac:dyDescent="0.25">
      <c r="A4965" s="144" t="s">
        <v>15077</v>
      </c>
      <c r="B4965" s="144" t="s">
        <v>15077</v>
      </c>
    </row>
    <row r="4966" spans="1:2" x14ac:dyDescent="0.25">
      <c r="A4966" s="144" t="s">
        <v>15078</v>
      </c>
      <c r="B4966" s="144" t="s">
        <v>15078</v>
      </c>
    </row>
    <row r="4967" spans="1:2" x14ac:dyDescent="0.25">
      <c r="A4967" s="144" t="s">
        <v>15079</v>
      </c>
      <c r="B4967" s="144" t="s">
        <v>15079</v>
      </c>
    </row>
    <row r="4968" spans="1:2" x14ac:dyDescent="0.25">
      <c r="A4968" s="144" t="s">
        <v>3803</v>
      </c>
      <c r="B4968" s="144" t="s">
        <v>3803</v>
      </c>
    </row>
    <row r="4969" spans="1:2" x14ac:dyDescent="0.25">
      <c r="A4969" s="144" t="s">
        <v>15080</v>
      </c>
      <c r="B4969" s="144" t="s">
        <v>15080</v>
      </c>
    </row>
    <row r="4970" spans="1:2" x14ac:dyDescent="0.25">
      <c r="A4970" s="144" t="s">
        <v>15081</v>
      </c>
      <c r="B4970" s="144" t="s">
        <v>15081</v>
      </c>
    </row>
    <row r="4971" spans="1:2" x14ac:dyDescent="0.25">
      <c r="A4971" s="144" t="s">
        <v>15082</v>
      </c>
      <c r="B4971" s="144" t="s">
        <v>15082</v>
      </c>
    </row>
    <row r="4972" spans="1:2" x14ac:dyDescent="0.25">
      <c r="A4972" s="144" t="s">
        <v>15083</v>
      </c>
      <c r="B4972" s="144" t="s">
        <v>15083</v>
      </c>
    </row>
    <row r="4973" spans="1:2" x14ac:dyDescent="0.25">
      <c r="A4973" s="144" t="s">
        <v>15084</v>
      </c>
      <c r="B4973" s="144" t="s">
        <v>15085</v>
      </c>
    </row>
    <row r="4974" spans="1:2" x14ac:dyDescent="0.25">
      <c r="A4974" s="144" t="s">
        <v>15086</v>
      </c>
      <c r="B4974" s="144" t="s">
        <v>15087</v>
      </c>
    </row>
    <row r="4975" spans="1:2" x14ac:dyDescent="0.25">
      <c r="A4975" s="144" t="s">
        <v>15088</v>
      </c>
      <c r="B4975" s="144" t="s">
        <v>15089</v>
      </c>
    </row>
    <row r="4976" spans="1:2" x14ac:dyDescent="0.25">
      <c r="A4976" s="144" t="s">
        <v>15090</v>
      </c>
      <c r="B4976" s="144" t="s">
        <v>15091</v>
      </c>
    </row>
    <row r="4977" spans="1:2" x14ac:dyDescent="0.25">
      <c r="A4977" s="144" t="s">
        <v>15092</v>
      </c>
      <c r="B4977" s="144" t="s">
        <v>15093</v>
      </c>
    </row>
    <row r="4978" spans="1:2" x14ac:dyDescent="0.25">
      <c r="A4978" s="144" t="s">
        <v>15094</v>
      </c>
      <c r="B4978" s="144" t="s">
        <v>15095</v>
      </c>
    </row>
    <row r="4979" spans="1:2" x14ac:dyDescent="0.25">
      <c r="A4979" s="144" t="s">
        <v>3321</v>
      </c>
      <c r="B4979" s="144" t="s">
        <v>15096</v>
      </c>
    </row>
    <row r="4980" spans="1:2" x14ac:dyDescent="0.25">
      <c r="A4980" s="144" t="s">
        <v>3738</v>
      </c>
      <c r="B4980" s="144" t="s">
        <v>15097</v>
      </c>
    </row>
    <row r="4981" spans="1:2" x14ac:dyDescent="0.25">
      <c r="A4981" s="144" t="s">
        <v>15098</v>
      </c>
      <c r="B4981" s="144" t="s">
        <v>15099</v>
      </c>
    </row>
    <row r="4982" spans="1:2" x14ac:dyDescent="0.25">
      <c r="A4982" s="144" t="s">
        <v>15100</v>
      </c>
      <c r="B4982" s="144" t="s">
        <v>15101</v>
      </c>
    </row>
    <row r="4983" spans="1:2" x14ac:dyDescent="0.25">
      <c r="A4983" s="144" t="s">
        <v>7087</v>
      </c>
      <c r="B4983" s="144" t="s">
        <v>15102</v>
      </c>
    </row>
    <row r="4984" spans="1:2" x14ac:dyDescent="0.25">
      <c r="A4984" s="144" t="s">
        <v>4599</v>
      </c>
      <c r="B4984" s="144" t="s">
        <v>15103</v>
      </c>
    </row>
    <row r="4985" spans="1:2" x14ac:dyDescent="0.25">
      <c r="A4985" s="144" t="s">
        <v>7083</v>
      </c>
      <c r="B4985" s="144" t="s">
        <v>15104</v>
      </c>
    </row>
    <row r="4986" spans="1:2" x14ac:dyDescent="0.25">
      <c r="A4986" s="144" t="s">
        <v>7091</v>
      </c>
      <c r="B4986" s="144" t="s">
        <v>15105</v>
      </c>
    </row>
    <row r="4987" spans="1:2" x14ac:dyDescent="0.25">
      <c r="A4987" s="144" t="s">
        <v>15106</v>
      </c>
      <c r="B4987" s="144" t="s">
        <v>15107</v>
      </c>
    </row>
    <row r="4988" spans="1:2" x14ac:dyDescent="0.25">
      <c r="A4988" s="144" t="s">
        <v>4595</v>
      </c>
      <c r="B4988" s="144" t="s">
        <v>4595</v>
      </c>
    </row>
    <row r="4989" spans="1:2" x14ac:dyDescent="0.25">
      <c r="A4989" s="144" t="s">
        <v>15108</v>
      </c>
      <c r="B4989" s="144" t="s">
        <v>15108</v>
      </c>
    </row>
    <row r="4990" spans="1:2" x14ac:dyDescent="0.25">
      <c r="A4990" s="144" t="s">
        <v>15109</v>
      </c>
      <c r="B4990" s="144" t="s">
        <v>15109</v>
      </c>
    </row>
    <row r="4991" spans="1:2" x14ac:dyDescent="0.25">
      <c r="A4991" s="144" t="s">
        <v>15110</v>
      </c>
      <c r="B4991" s="144" t="s">
        <v>15110</v>
      </c>
    </row>
    <row r="4992" spans="1:2" x14ac:dyDescent="0.25">
      <c r="A4992" s="144" t="s">
        <v>15111</v>
      </c>
      <c r="B4992" s="144" t="s">
        <v>15111</v>
      </c>
    </row>
    <row r="4993" spans="1:2" x14ac:dyDescent="0.25">
      <c r="A4993" s="144" t="s">
        <v>15112</v>
      </c>
      <c r="B4993" s="144" t="s">
        <v>15112</v>
      </c>
    </row>
    <row r="4994" spans="1:2" x14ac:dyDescent="0.25">
      <c r="A4994" s="144" t="s">
        <v>15113</v>
      </c>
      <c r="B4994" s="144" t="s">
        <v>15113</v>
      </c>
    </row>
    <row r="4995" spans="1:2" x14ac:dyDescent="0.25">
      <c r="A4995" s="144" t="s">
        <v>15114</v>
      </c>
      <c r="B4995" s="144" t="s">
        <v>15114</v>
      </c>
    </row>
    <row r="4996" spans="1:2" x14ac:dyDescent="0.25">
      <c r="A4996" s="144" t="s">
        <v>15115</v>
      </c>
      <c r="B4996" s="144" t="s">
        <v>15115</v>
      </c>
    </row>
    <row r="4997" spans="1:2" x14ac:dyDescent="0.25">
      <c r="A4997" s="144" t="s">
        <v>15116</v>
      </c>
      <c r="B4997" s="144" t="s">
        <v>15116</v>
      </c>
    </row>
    <row r="4998" spans="1:2" x14ac:dyDescent="0.25">
      <c r="A4998" s="144" t="s">
        <v>15117</v>
      </c>
      <c r="B4998" s="144" t="s">
        <v>15117</v>
      </c>
    </row>
    <row r="4999" spans="1:2" x14ac:dyDescent="0.25">
      <c r="A4999" s="144" t="s">
        <v>15118</v>
      </c>
      <c r="B4999" s="144" t="s">
        <v>15118</v>
      </c>
    </row>
    <row r="5000" spans="1:2" x14ac:dyDescent="0.25">
      <c r="A5000" s="144" t="s">
        <v>15119</v>
      </c>
      <c r="B5000" s="144" t="s">
        <v>15119</v>
      </c>
    </row>
    <row r="5001" spans="1:2" x14ac:dyDescent="0.25">
      <c r="A5001" s="144" t="s">
        <v>15120</v>
      </c>
      <c r="B5001" s="144" t="s">
        <v>15120</v>
      </c>
    </row>
    <row r="5002" spans="1:2" x14ac:dyDescent="0.25">
      <c r="A5002" s="144" t="s">
        <v>15121</v>
      </c>
      <c r="B5002" s="144" t="s">
        <v>15121</v>
      </c>
    </row>
    <row r="5003" spans="1:2" x14ac:dyDescent="0.25">
      <c r="A5003" s="144" t="s">
        <v>15122</v>
      </c>
      <c r="B5003" s="144" t="s">
        <v>15122</v>
      </c>
    </row>
    <row r="5004" spans="1:2" x14ac:dyDescent="0.25">
      <c r="A5004" s="144" t="s">
        <v>15123</v>
      </c>
      <c r="B5004" s="144" t="s">
        <v>15124</v>
      </c>
    </row>
    <row r="5005" spans="1:2" x14ac:dyDescent="0.25">
      <c r="A5005" s="144" t="s">
        <v>15125</v>
      </c>
      <c r="B5005" s="144" t="s">
        <v>15126</v>
      </c>
    </row>
    <row r="5006" spans="1:2" x14ac:dyDescent="0.25">
      <c r="A5006" s="144" t="s">
        <v>15127</v>
      </c>
      <c r="B5006" s="144" t="s">
        <v>15128</v>
      </c>
    </row>
    <row r="5007" spans="1:2" x14ac:dyDescent="0.25">
      <c r="A5007" s="144" t="s">
        <v>15129</v>
      </c>
      <c r="B5007" s="144" t="s">
        <v>15130</v>
      </c>
    </row>
    <row r="5008" spans="1:2" x14ac:dyDescent="0.25">
      <c r="A5008" s="144" t="s">
        <v>15131</v>
      </c>
      <c r="B5008" s="144" t="s">
        <v>15132</v>
      </c>
    </row>
    <row r="5009" spans="1:2" x14ac:dyDescent="0.25">
      <c r="A5009" s="144" t="s">
        <v>15133</v>
      </c>
      <c r="B5009" s="144" t="s">
        <v>15134</v>
      </c>
    </row>
    <row r="5010" spans="1:2" x14ac:dyDescent="0.25">
      <c r="A5010" s="144" t="s">
        <v>15135</v>
      </c>
      <c r="B5010" s="144" t="s">
        <v>15136</v>
      </c>
    </row>
    <row r="5011" spans="1:2" x14ac:dyDescent="0.25">
      <c r="A5011" s="144" t="s">
        <v>15137</v>
      </c>
      <c r="B5011" s="144" t="s">
        <v>15138</v>
      </c>
    </row>
    <row r="5012" spans="1:2" x14ac:dyDescent="0.25">
      <c r="A5012" s="144" t="s">
        <v>15139</v>
      </c>
      <c r="B5012" s="144" t="s">
        <v>15140</v>
      </c>
    </row>
    <row r="5013" spans="1:2" x14ac:dyDescent="0.25">
      <c r="A5013" s="144" t="s">
        <v>15141</v>
      </c>
      <c r="B5013" s="144" t="s">
        <v>15142</v>
      </c>
    </row>
    <row r="5014" spans="1:2" x14ac:dyDescent="0.25">
      <c r="A5014" s="144" t="s">
        <v>15143</v>
      </c>
      <c r="B5014" s="144" t="s">
        <v>15144</v>
      </c>
    </row>
    <row r="5015" spans="1:2" x14ac:dyDescent="0.25">
      <c r="A5015" s="144" t="s">
        <v>15145</v>
      </c>
      <c r="B5015" s="144" t="s">
        <v>15146</v>
      </c>
    </row>
    <row r="5016" spans="1:2" x14ac:dyDescent="0.25">
      <c r="A5016" s="144" t="s">
        <v>15147</v>
      </c>
      <c r="B5016" s="144" t="s">
        <v>15148</v>
      </c>
    </row>
    <row r="5017" spans="1:2" x14ac:dyDescent="0.25">
      <c r="A5017" s="144" t="s">
        <v>15149</v>
      </c>
      <c r="B5017" s="144" t="s">
        <v>15150</v>
      </c>
    </row>
    <row r="5018" spans="1:2" x14ac:dyDescent="0.25">
      <c r="A5018" s="144" t="s">
        <v>15151</v>
      </c>
      <c r="B5018" s="144" t="s">
        <v>15152</v>
      </c>
    </row>
    <row r="5019" spans="1:2" x14ac:dyDescent="0.25">
      <c r="A5019" s="144" t="s">
        <v>15153</v>
      </c>
      <c r="B5019" s="144" t="s">
        <v>15154</v>
      </c>
    </row>
    <row r="5020" spans="1:2" x14ac:dyDescent="0.25">
      <c r="A5020" s="144" t="s">
        <v>15155</v>
      </c>
      <c r="B5020" s="144" t="s">
        <v>15156</v>
      </c>
    </row>
    <row r="5021" spans="1:2" x14ac:dyDescent="0.25">
      <c r="A5021" s="144" t="s">
        <v>15157</v>
      </c>
      <c r="B5021" s="144" t="s">
        <v>15158</v>
      </c>
    </row>
    <row r="5022" spans="1:2" x14ac:dyDescent="0.25">
      <c r="A5022" s="144" t="s">
        <v>15159</v>
      </c>
      <c r="B5022" s="144" t="s">
        <v>15160</v>
      </c>
    </row>
    <row r="5023" spans="1:2" x14ac:dyDescent="0.25">
      <c r="A5023" s="144" t="s">
        <v>15161</v>
      </c>
      <c r="B5023" s="144" t="s">
        <v>15162</v>
      </c>
    </row>
    <row r="5024" spans="1:2" x14ac:dyDescent="0.25">
      <c r="A5024" s="144" t="s">
        <v>15163</v>
      </c>
      <c r="B5024" s="144" t="s">
        <v>15164</v>
      </c>
    </row>
    <row r="5025" spans="1:2" x14ac:dyDescent="0.25">
      <c r="A5025" s="144" t="s">
        <v>15165</v>
      </c>
      <c r="B5025" s="144" t="s">
        <v>15166</v>
      </c>
    </row>
    <row r="5026" spans="1:2" x14ac:dyDescent="0.25">
      <c r="A5026" s="144" t="s">
        <v>15167</v>
      </c>
      <c r="B5026" s="144" t="s">
        <v>15168</v>
      </c>
    </row>
    <row r="5027" spans="1:2" x14ac:dyDescent="0.25">
      <c r="A5027" s="144" t="s">
        <v>4917</v>
      </c>
      <c r="B5027" s="144" t="s">
        <v>4917</v>
      </c>
    </row>
    <row r="5028" spans="1:2" x14ac:dyDescent="0.25">
      <c r="A5028" s="144" t="s">
        <v>15169</v>
      </c>
      <c r="B5028" s="144" t="s">
        <v>15169</v>
      </c>
    </row>
    <row r="5029" spans="1:2" x14ac:dyDescent="0.25">
      <c r="A5029" s="144" t="s">
        <v>4922</v>
      </c>
      <c r="B5029" s="144" t="s">
        <v>4922</v>
      </c>
    </row>
    <row r="5030" spans="1:2" x14ac:dyDescent="0.25">
      <c r="A5030" s="144" t="s">
        <v>15170</v>
      </c>
      <c r="B5030" s="144" t="s">
        <v>15170</v>
      </c>
    </row>
    <row r="5031" spans="1:2" x14ac:dyDescent="0.25">
      <c r="A5031" s="144" t="s">
        <v>15171</v>
      </c>
      <c r="B5031" s="144" t="s">
        <v>15171</v>
      </c>
    </row>
    <row r="5032" spans="1:2" x14ac:dyDescent="0.25">
      <c r="A5032" s="144" t="s">
        <v>15172</v>
      </c>
      <c r="B5032" s="144" t="s">
        <v>15172</v>
      </c>
    </row>
    <row r="5033" spans="1:2" x14ac:dyDescent="0.25">
      <c r="A5033" s="144" t="s">
        <v>5509</v>
      </c>
      <c r="B5033" s="144" t="s">
        <v>5509</v>
      </c>
    </row>
    <row r="5034" spans="1:2" x14ac:dyDescent="0.25">
      <c r="A5034" s="144" t="s">
        <v>15173</v>
      </c>
      <c r="B5034" s="144" t="s">
        <v>15173</v>
      </c>
    </row>
    <row r="5035" spans="1:2" x14ac:dyDescent="0.25">
      <c r="A5035" s="144" t="s">
        <v>15174</v>
      </c>
      <c r="B5035" s="144" t="s">
        <v>15174</v>
      </c>
    </row>
    <row r="5036" spans="1:2" x14ac:dyDescent="0.25">
      <c r="A5036" s="144" t="s">
        <v>15175</v>
      </c>
      <c r="B5036" s="144" t="s">
        <v>15175</v>
      </c>
    </row>
    <row r="5037" spans="1:2" x14ac:dyDescent="0.25">
      <c r="A5037" s="144" t="s">
        <v>15176</v>
      </c>
      <c r="B5037" s="144" t="s">
        <v>15176</v>
      </c>
    </row>
    <row r="5038" spans="1:2" x14ac:dyDescent="0.25">
      <c r="A5038" s="144" t="s">
        <v>7095</v>
      </c>
      <c r="B5038" s="144" t="s">
        <v>7095</v>
      </c>
    </row>
    <row r="5039" spans="1:2" x14ac:dyDescent="0.25">
      <c r="A5039" s="144" t="s">
        <v>7099</v>
      </c>
      <c r="B5039" s="144" t="s">
        <v>7099</v>
      </c>
    </row>
    <row r="5040" spans="1:2" x14ac:dyDescent="0.25">
      <c r="A5040" s="144" t="s">
        <v>15177</v>
      </c>
      <c r="B5040" s="144" t="s">
        <v>15177</v>
      </c>
    </row>
    <row r="5041" spans="2:2" x14ac:dyDescent="0.25">
      <c r="B5041" s="210" t="s">
        <v>15183</v>
      </c>
    </row>
    <row r="5042" spans="2:2" x14ac:dyDescent="0.25">
      <c r="B5042" s="210" t="s">
        <v>15184</v>
      </c>
    </row>
    <row r="5043" spans="2:2" x14ac:dyDescent="0.25">
      <c r="B5043" s="210" t="s">
        <v>15185</v>
      </c>
    </row>
    <row r="5044" spans="2:2" x14ac:dyDescent="0.25">
      <c r="B5044" t="s">
        <v>15186</v>
      </c>
    </row>
  </sheetData>
  <autoFilter ref="A1:B5040" xr:uid="{56D8AB4D-88B1-434F-9486-2D7FFDC662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FFD0-645D-4CB8-8742-62123750AFEF}">
  <sheetPr codeName="Sheet12">
    <tabColor rgb="FFFFFF00"/>
  </sheetPr>
  <dimension ref="A1:HF65536"/>
  <sheetViews>
    <sheetView tabSelected="1" zoomScaleNormal="100" workbookViewId="0">
      <pane ySplit="2" topLeftCell="A3" activePane="bottomLeft" state="frozen"/>
      <selection pane="bottomLeft" activeCell="D3" sqref="D3"/>
    </sheetView>
  </sheetViews>
  <sheetFormatPr defaultRowHeight="15.75" zeroHeight="1" x14ac:dyDescent="0.25"/>
  <cols>
    <col min="1" max="1" width="20.7109375" style="468" customWidth="1"/>
    <col min="2" max="2" width="20" style="312" customWidth="1"/>
    <col min="3" max="3" width="12.42578125" style="331" customWidth="1"/>
    <col min="4" max="4" width="25.140625" style="468" customWidth="1"/>
    <col min="5" max="5" width="23.28515625" style="272" hidden="1" customWidth="1"/>
    <col min="6" max="6" width="14.28515625" style="331" hidden="1" customWidth="1"/>
    <col min="7" max="7" width="18" style="202" customWidth="1"/>
    <col min="8" max="8" width="25.7109375" style="272" hidden="1" customWidth="1"/>
    <col min="9" max="9" width="19.7109375" style="202" customWidth="1"/>
    <col min="10" max="10" width="13.85546875" style="312" customWidth="1"/>
    <col min="11" max="11" width="15.42578125" style="312" customWidth="1"/>
    <col min="12" max="12" width="28" style="272" customWidth="1"/>
    <col min="13" max="13" width="22.5703125" style="272" hidden="1" customWidth="1"/>
    <col min="14" max="14" width="13" style="272" customWidth="1"/>
    <col min="15" max="15" width="24.140625" style="272" hidden="1" customWidth="1"/>
    <col min="16" max="16" width="18.5703125" style="272" hidden="1" customWidth="1"/>
    <col min="17" max="17" width="10.5703125" style="272" customWidth="1"/>
    <col min="18" max="18" width="8.85546875" style="273" customWidth="1"/>
    <col min="19" max="19" width="18.28515625" style="273" hidden="1" customWidth="1"/>
    <col min="20" max="20" width="13.42578125" style="273" customWidth="1"/>
    <col min="21" max="21" width="19" style="476" customWidth="1"/>
    <col min="22" max="22" width="14.5703125" style="273" customWidth="1"/>
    <col min="23" max="23" width="23.7109375" style="274" customWidth="1"/>
    <col min="24" max="24" width="17" style="275" customWidth="1"/>
    <col min="25" max="25" width="35.7109375" style="273" hidden="1" customWidth="1"/>
    <col min="26" max="26" width="19" style="476" customWidth="1"/>
    <col min="27" max="27" width="19.140625" style="5" customWidth="1"/>
    <col min="28" max="214" width="9" style="5" customWidth="1"/>
    <col min="215" max="16384" width="9.140625" style="4"/>
  </cols>
  <sheetData>
    <row r="1" spans="1:214" x14ac:dyDescent="0.25">
      <c r="A1" s="92"/>
      <c r="B1" s="93"/>
      <c r="C1" s="94"/>
      <c r="D1" s="92"/>
      <c r="E1" s="95"/>
      <c r="F1" s="94"/>
      <c r="G1" s="93"/>
      <c r="H1" s="95"/>
      <c r="I1" s="95"/>
      <c r="J1" s="93"/>
      <c r="K1" s="93"/>
      <c r="L1" s="95"/>
      <c r="M1" s="95"/>
      <c r="N1" s="95"/>
      <c r="O1" s="95"/>
      <c r="P1" s="95"/>
      <c r="Q1" s="95"/>
      <c r="R1" s="108">
        <f>+SUBTOTAL(9,R3:R29685)</f>
        <v>13954</v>
      </c>
      <c r="S1" s="108" t="e">
        <f>+SUBTOTAL(9,#REF!)</f>
        <v>#REF!</v>
      </c>
      <c r="T1" s="108" t="e">
        <f>+SUBTOTAL(9,#REF!)</f>
        <v>#REF!</v>
      </c>
      <c r="U1" s="108" t="e">
        <f>+SUBTOTAL(9,#REF!)</f>
        <v>#REF!</v>
      </c>
      <c r="V1" s="96"/>
      <c r="W1" s="98"/>
      <c r="X1" s="99"/>
      <c r="Y1" s="96"/>
      <c r="Z1" s="97"/>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row>
    <row r="2" spans="1:214" s="8" customFormat="1" x14ac:dyDescent="0.25">
      <c r="A2" s="100" t="s">
        <v>11</v>
      </c>
      <c r="B2" s="101" t="s">
        <v>12</v>
      </c>
      <c r="C2" s="102" t="s">
        <v>13</v>
      </c>
      <c r="D2" s="104" t="s">
        <v>14</v>
      </c>
      <c r="E2" s="103" t="s">
        <v>22</v>
      </c>
      <c r="F2" s="103" t="s">
        <v>15</v>
      </c>
      <c r="G2" s="101" t="s">
        <v>23</v>
      </c>
      <c r="H2" s="103" t="s">
        <v>16</v>
      </c>
      <c r="I2" s="100" t="s">
        <v>0</v>
      </c>
      <c r="J2" s="101" t="s">
        <v>17</v>
      </c>
      <c r="K2" s="101" t="s">
        <v>1</v>
      </c>
      <c r="L2" s="104" t="s">
        <v>2</v>
      </c>
      <c r="M2" s="104" t="s">
        <v>24</v>
      </c>
      <c r="N2" s="104" t="s">
        <v>21</v>
      </c>
      <c r="O2" s="104" t="s">
        <v>19</v>
      </c>
      <c r="P2" s="104" t="s">
        <v>20</v>
      </c>
      <c r="Q2" s="104" t="s">
        <v>10</v>
      </c>
      <c r="R2" s="100" t="s">
        <v>3</v>
      </c>
      <c r="S2" s="104" t="s">
        <v>18</v>
      </c>
      <c r="T2" s="104" t="s">
        <v>4</v>
      </c>
      <c r="U2" s="104" t="s">
        <v>5</v>
      </c>
      <c r="V2" s="104" t="s">
        <v>8</v>
      </c>
      <c r="W2" s="104" t="s">
        <v>9</v>
      </c>
      <c r="X2" s="104" t="s">
        <v>6</v>
      </c>
      <c r="Y2" s="104" t="s">
        <v>25</v>
      </c>
      <c r="Z2" s="104" t="s">
        <v>7</v>
      </c>
      <c r="AA2" s="104"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329">
        <v>46055</v>
      </c>
      <c r="B3" s="464">
        <v>4785</v>
      </c>
      <c r="C3" s="465" t="s">
        <v>15180</v>
      </c>
      <c r="D3" s="329">
        <v>46055</v>
      </c>
      <c r="E3" s="175"/>
      <c r="F3" s="173"/>
      <c r="G3" s="466" t="s">
        <v>15462</v>
      </c>
      <c r="H3" s="175"/>
      <c r="I3" s="33" t="s">
        <v>15462</v>
      </c>
      <c r="J3" s="176" t="s">
        <v>7228</v>
      </c>
      <c r="K3" s="176" t="s">
        <v>7183</v>
      </c>
      <c r="L3" s="175" t="str">
        <f>VLOOKUP($K3,TONG_SL!$A:$D,2,0)</f>
        <v>Chân giò heo muối 100g</v>
      </c>
      <c r="M3" s="175"/>
      <c r="N3" s="175" t="str">
        <f>IF($B3&lt;&gt;"","K-C6","")</f>
        <v>K-C6</v>
      </c>
      <c r="O3" s="175"/>
      <c r="P3" s="175"/>
      <c r="Q3" s="175" t="str">
        <f>VLOOKUP(K3,TONG_SL!$A:$D,3,0)</f>
        <v>Gói</v>
      </c>
      <c r="R3" s="169">
        <v>10</v>
      </c>
      <c r="S3" s="169"/>
      <c r="T3" s="169" t="e">
        <f>VLOOKUP(VLOOKUP(G3,Ma_KH!$A:$R,18,0)&amp;K3,Gia_MB!$A:$F,6,0)</f>
        <v>#N/A</v>
      </c>
      <c r="U3" s="183" t="e">
        <f>T3*R3</f>
        <v>#N/A</v>
      </c>
      <c r="V3" s="169"/>
      <c r="W3" s="170" t="e">
        <f>U3*V3</f>
        <v>#N/A</v>
      </c>
      <c r="X3" s="171" t="str">
        <f>IF(B3&lt;&gt;"","8","0")</f>
        <v>8</v>
      </c>
      <c r="Y3" s="169"/>
      <c r="Z3" s="183" t="e">
        <f>U3*X3%</f>
        <v>#N/A</v>
      </c>
      <c r="AA3" s="153">
        <f>VLOOKUP(G3,Ma_KH!$A:$R,14,0)</f>
        <v>0</v>
      </c>
    </row>
    <row r="4" spans="1:214" x14ac:dyDescent="0.25">
      <c r="A4" s="329">
        <v>46055</v>
      </c>
      <c r="B4" s="464">
        <v>4785</v>
      </c>
      <c r="C4" s="465" t="s">
        <v>15180</v>
      </c>
      <c r="D4" s="329">
        <v>46055</v>
      </c>
      <c r="E4" s="175"/>
      <c r="F4" s="173"/>
      <c r="G4" s="466" t="s">
        <v>15462</v>
      </c>
      <c r="H4" s="175"/>
      <c r="I4" s="33" t="s">
        <v>15462</v>
      </c>
      <c r="J4" s="176" t="s">
        <v>7228</v>
      </c>
      <c r="K4" s="176" t="s">
        <v>7182</v>
      </c>
      <c r="L4" s="263" t="str">
        <f>VLOOKUP($K4,TONG_SL!$A:$D,2,0)</f>
        <v>Chân giò heo muối 300g</v>
      </c>
      <c r="M4" s="263"/>
      <c r="N4" s="263" t="str">
        <f t="shared" ref="N4:N12" si="0">IF($B4&lt;&gt;"","K-C6","")</f>
        <v>K-C6</v>
      </c>
      <c r="O4" s="263"/>
      <c r="P4" s="263"/>
      <c r="Q4" s="263" t="str">
        <f>VLOOKUP(K4,TONG_SL!$A:$D,3,0)</f>
        <v>Túi</v>
      </c>
      <c r="R4" s="169">
        <v>10</v>
      </c>
      <c r="S4" s="264"/>
      <c r="T4" s="264" t="e">
        <f>VLOOKUP(VLOOKUP(G4,Ma_KH!$A:$R,18,0)&amp;K4,Gia_MB!$A:$F,6,0)</f>
        <v>#N/A</v>
      </c>
      <c r="U4" s="249" t="e">
        <f t="shared" ref="U4:U12" si="1">T4*R4</f>
        <v>#N/A</v>
      </c>
      <c r="V4" s="264"/>
      <c r="W4" s="265" t="e">
        <f t="shared" ref="W4:W12" si="2">U4*V4</f>
        <v>#N/A</v>
      </c>
      <c r="X4" s="266" t="str">
        <f t="shared" ref="X4:X12" si="3">IF(B4&lt;&gt;"","8","0")</f>
        <v>8</v>
      </c>
      <c r="Y4" s="264"/>
      <c r="Z4" s="249" t="e">
        <f t="shared" ref="Z4:Z12" si="4">U4*X4%</f>
        <v>#N/A</v>
      </c>
      <c r="AA4" s="267">
        <f>VLOOKUP(G4,Ma_KH!$A:$R,14,0)</f>
        <v>0</v>
      </c>
    </row>
    <row r="5" spans="1:214" x14ac:dyDescent="0.25">
      <c r="A5" s="329">
        <v>46055</v>
      </c>
      <c r="B5" s="464">
        <v>4785</v>
      </c>
      <c r="C5" s="465" t="s">
        <v>15180</v>
      </c>
      <c r="D5" s="329">
        <v>46055</v>
      </c>
      <c r="E5" s="175"/>
      <c r="F5" s="173"/>
      <c r="G5" s="466" t="s">
        <v>15462</v>
      </c>
      <c r="H5" s="175"/>
      <c r="I5" s="33" t="s">
        <v>15462</v>
      </c>
      <c r="J5" s="176" t="s">
        <v>7228</v>
      </c>
      <c r="K5" s="176" t="s">
        <v>15463</v>
      </c>
      <c r="L5" s="263" t="str">
        <f>VLOOKUP($K5,TONG_SL!$A:$D,2,0)</f>
        <v>Chân giò heo muối 500g</v>
      </c>
      <c r="M5" s="263"/>
      <c r="N5" s="263" t="str">
        <f t="shared" si="0"/>
        <v>K-C6</v>
      </c>
      <c r="O5" s="263"/>
      <c r="P5" s="263"/>
      <c r="Q5" s="263" t="str">
        <f>VLOOKUP(K5,TONG_SL!$A:$D,3,0)</f>
        <v>Túi</v>
      </c>
      <c r="R5" s="169">
        <v>10</v>
      </c>
      <c r="S5" s="264"/>
      <c r="T5" s="264" t="e">
        <f>VLOOKUP(VLOOKUP(G5,Ma_KH!$A:$R,18,0)&amp;K5,Gia_MB!$A:$F,6,0)</f>
        <v>#N/A</v>
      </c>
      <c r="U5" s="249" t="e">
        <f t="shared" si="1"/>
        <v>#N/A</v>
      </c>
      <c r="V5" s="264"/>
      <c r="W5" s="265" t="e">
        <f t="shared" si="2"/>
        <v>#N/A</v>
      </c>
      <c r="X5" s="266" t="str">
        <f t="shared" si="3"/>
        <v>8</v>
      </c>
      <c r="Y5" s="264"/>
      <c r="Z5" s="249" t="e">
        <f t="shared" si="4"/>
        <v>#N/A</v>
      </c>
      <c r="AA5" s="267">
        <f>VLOOKUP(G5,Ma_KH!$A:$R,14,0)</f>
        <v>0</v>
      </c>
    </row>
    <row r="6" spans="1:214" x14ac:dyDescent="0.25">
      <c r="A6" s="329">
        <v>46055</v>
      </c>
      <c r="B6" s="464">
        <v>4785</v>
      </c>
      <c r="C6" s="465" t="s">
        <v>15180</v>
      </c>
      <c r="D6" s="329">
        <v>46055</v>
      </c>
      <c r="E6" s="175"/>
      <c r="F6" s="173"/>
      <c r="G6" s="466" t="s">
        <v>15462</v>
      </c>
      <c r="H6" s="175"/>
      <c r="I6" s="33" t="s">
        <v>15462</v>
      </c>
      <c r="J6" s="176" t="s">
        <v>7228</v>
      </c>
      <c r="K6" s="176" t="s">
        <v>7315</v>
      </c>
      <c r="L6" s="263" t="str">
        <f>VLOOKUP($K6,TONG_SL!$A:$D,2,0)</f>
        <v>Gà xì dầu 500g</v>
      </c>
      <c r="M6" s="263"/>
      <c r="N6" s="263" t="str">
        <f t="shared" si="0"/>
        <v>K-C6</v>
      </c>
      <c r="O6" s="263"/>
      <c r="P6" s="263"/>
      <c r="Q6" s="263" t="str">
        <f>VLOOKUP(K6,TONG_SL!$A:$D,3,0)</f>
        <v>Túi</v>
      </c>
      <c r="R6" s="169">
        <v>5</v>
      </c>
      <c r="S6" s="264"/>
      <c r="T6" s="264" t="e">
        <f>VLOOKUP(VLOOKUP(G6,Ma_KH!$A:$R,18,0)&amp;K6,Gia_MB!$A:$F,6,0)</f>
        <v>#N/A</v>
      </c>
      <c r="U6" s="249" t="e">
        <f t="shared" si="1"/>
        <v>#N/A</v>
      </c>
      <c r="V6" s="264"/>
      <c r="W6" s="265" t="e">
        <f t="shared" si="2"/>
        <v>#N/A</v>
      </c>
      <c r="X6" s="266" t="str">
        <f t="shared" si="3"/>
        <v>8</v>
      </c>
      <c r="Y6" s="264"/>
      <c r="Z6" s="249" t="e">
        <f t="shared" si="4"/>
        <v>#N/A</v>
      </c>
      <c r="AA6" s="267">
        <f>VLOOKUP(G6,Ma_KH!$A:$R,14,0)</f>
        <v>0</v>
      </c>
    </row>
    <row r="7" spans="1:214" x14ac:dyDescent="0.25">
      <c r="A7" s="329">
        <v>46055</v>
      </c>
      <c r="B7" s="464">
        <v>4785</v>
      </c>
      <c r="C7" s="465" t="s">
        <v>15180</v>
      </c>
      <c r="D7" s="329">
        <v>46055</v>
      </c>
      <c r="E7" s="175"/>
      <c r="F7" s="173"/>
      <c r="G7" s="466" t="s">
        <v>15462</v>
      </c>
      <c r="H7" s="175"/>
      <c r="I7" s="33" t="s">
        <v>15462</v>
      </c>
      <c r="J7" s="176" t="s">
        <v>7228</v>
      </c>
      <c r="K7" s="176" t="s">
        <v>32</v>
      </c>
      <c r="L7" s="263" t="str">
        <f>VLOOKUP($K7,TONG_SL!$A:$D,2,0)</f>
        <v>Giò Tai Lưỡi Xào 250g</v>
      </c>
      <c r="M7" s="263"/>
      <c r="N7" s="263" t="str">
        <f t="shared" si="0"/>
        <v>K-C6</v>
      </c>
      <c r="O7" s="263"/>
      <c r="P7" s="263"/>
      <c r="Q7" s="263" t="str">
        <f>VLOOKUP(K7,TONG_SL!$A:$D,3,0)</f>
        <v>Túi</v>
      </c>
      <c r="R7" s="169">
        <v>8</v>
      </c>
      <c r="S7" s="264"/>
      <c r="T7" s="264" t="e">
        <f>VLOOKUP(VLOOKUP(G7,Ma_KH!$A:$R,18,0)&amp;K7,Gia_MB!$A:$F,6,0)</f>
        <v>#N/A</v>
      </c>
      <c r="U7" s="249" t="e">
        <f t="shared" si="1"/>
        <v>#N/A</v>
      </c>
      <c r="V7" s="264"/>
      <c r="W7" s="265" t="e">
        <f t="shared" si="2"/>
        <v>#N/A</v>
      </c>
      <c r="X7" s="266" t="str">
        <f t="shared" si="3"/>
        <v>8</v>
      </c>
      <c r="Y7" s="264"/>
      <c r="Z7" s="249" t="e">
        <f t="shared" si="4"/>
        <v>#N/A</v>
      </c>
      <c r="AA7" s="267">
        <f>VLOOKUP(G7,Ma_KH!$A:$R,14,0)</f>
        <v>0</v>
      </c>
    </row>
    <row r="8" spans="1:214" x14ac:dyDescent="0.25">
      <c r="A8" s="329">
        <v>46055</v>
      </c>
      <c r="B8" s="464">
        <v>4785</v>
      </c>
      <c r="C8" s="465" t="s">
        <v>15180</v>
      </c>
      <c r="D8" s="329">
        <v>46055</v>
      </c>
      <c r="E8" s="175"/>
      <c r="F8" s="173"/>
      <c r="G8" s="466" t="s">
        <v>15462</v>
      </c>
      <c r="H8" s="175"/>
      <c r="I8" s="33" t="s">
        <v>15462</v>
      </c>
      <c r="J8" s="176" t="s">
        <v>7228</v>
      </c>
      <c r="K8" s="176" t="s">
        <v>7192</v>
      </c>
      <c r="L8" s="263" t="str">
        <f>VLOOKUP($K8,TONG_SL!$A:$D,2,0)</f>
        <v>Gà muối 500g</v>
      </c>
      <c r="M8" s="263"/>
      <c r="N8" s="263" t="str">
        <f t="shared" si="0"/>
        <v>K-C6</v>
      </c>
      <c r="O8" s="263"/>
      <c r="P8" s="263"/>
      <c r="Q8" s="263" t="str">
        <f>VLOOKUP(K8,TONG_SL!$A:$D,3,0)</f>
        <v>Túi</v>
      </c>
      <c r="R8" s="169">
        <v>5</v>
      </c>
      <c r="S8" s="264"/>
      <c r="T8" s="264" t="e">
        <f>VLOOKUP(VLOOKUP(G8,Ma_KH!$A:$R,18,0)&amp;K8,Gia_MB!$A:$F,6,0)</f>
        <v>#N/A</v>
      </c>
      <c r="U8" s="249" t="e">
        <f t="shared" si="1"/>
        <v>#N/A</v>
      </c>
      <c r="V8" s="264"/>
      <c r="W8" s="265" t="e">
        <f t="shared" si="2"/>
        <v>#N/A</v>
      </c>
      <c r="X8" s="266" t="str">
        <f t="shared" si="3"/>
        <v>8</v>
      </c>
      <c r="Y8" s="264"/>
      <c r="Z8" s="249" t="e">
        <f t="shared" si="4"/>
        <v>#N/A</v>
      </c>
      <c r="AA8" s="267">
        <f>VLOOKUP(G8,Ma_KH!$A:$R,14,0)</f>
        <v>0</v>
      </c>
    </row>
    <row r="9" spans="1:214" x14ac:dyDescent="0.25">
      <c r="A9" s="329">
        <v>46055</v>
      </c>
      <c r="B9" s="464">
        <v>4785</v>
      </c>
      <c r="C9" s="465" t="s">
        <v>15180</v>
      </c>
      <c r="D9" s="329">
        <v>46055</v>
      </c>
      <c r="E9" s="175"/>
      <c r="F9" s="173"/>
      <c r="G9" s="466" t="s">
        <v>15462</v>
      </c>
      <c r="H9" s="175"/>
      <c r="I9" s="33" t="s">
        <v>15462</v>
      </c>
      <c r="J9" s="176" t="s">
        <v>7228</v>
      </c>
      <c r="K9" s="176" t="s">
        <v>15464</v>
      </c>
      <c r="L9" s="263" t="str">
        <f>VLOOKUP($K9,TONG_SL!$A:$D,2,0)</f>
        <v>Mọc Nấm Hương 250g</v>
      </c>
      <c r="M9" s="263"/>
      <c r="N9" s="263" t="str">
        <f t="shared" si="0"/>
        <v>K-C6</v>
      </c>
      <c r="O9" s="263"/>
      <c r="P9" s="263"/>
      <c r="Q9" s="263" t="str">
        <f>VLOOKUP(K9,TONG_SL!$A:$D,3,0)</f>
        <v>Túi</v>
      </c>
      <c r="R9" s="169">
        <v>5</v>
      </c>
      <c r="S9" s="264"/>
      <c r="T9" s="264" t="e">
        <f>VLOOKUP(VLOOKUP(G9,Ma_KH!$A:$R,18,0)&amp;K9,Gia_MB!$A:$F,6,0)</f>
        <v>#N/A</v>
      </c>
      <c r="U9" s="249" t="e">
        <f t="shared" si="1"/>
        <v>#N/A</v>
      </c>
      <c r="V9" s="264"/>
      <c r="W9" s="265" t="e">
        <f t="shared" si="2"/>
        <v>#N/A</v>
      </c>
      <c r="X9" s="266" t="str">
        <f t="shared" si="3"/>
        <v>8</v>
      </c>
      <c r="Y9" s="264"/>
      <c r="Z9" s="249" t="e">
        <f t="shared" si="4"/>
        <v>#N/A</v>
      </c>
      <c r="AA9" s="267">
        <f>VLOOKUP(G9,Ma_KH!$A:$R,14,0)</f>
        <v>0</v>
      </c>
    </row>
    <row r="10" spans="1:214" x14ac:dyDescent="0.25">
      <c r="A10" s="329">
        <v>46055</v>
      </c>
      <c r="B10" s="464">
        <v>4785</v>
      </c>
      <c r="C10" s="465" t="s">
        <v>15180</v>
      </c>
      <c r="D10" s="329">
        <v>46055</v>
      </c>
      <c r="E10" s="175"/>
      <c r="F10" s="173"/>
      <c r="G10" s="466" t="s">
        <v>15462</v>
      </c>
      <c r="H10" s="175"/>
      <c r="I10" s="33" t="s">
        <v>15462</v>
      </c>
      <c r="J10" s="176" t="s">
        <v>7228</v>
      </c>
      <c r="K10" s="176" t="s">
        <v>15465</v>
      </c>
      <c r="L10" s="263" t="str">
        <f>VLOOKUP($K10,TONG_SL!$A:$D,2,0)</f>
        <v>Chân gà sả tắc 250g</v>
      </c>
      <c r="M10" s="263"/>
      <c r="N10" s="263" t="str">
        <f t="shared" si="0"/>
        <v>K-C6</v>
      </c>
      <c r="O10" s="263"/>
      <c r="P10" s="263"/>
      <c r="Q10" s="263" t="str">
        <f>VLOOKUP(K10,TONG_SL!$A:$D,3,0)</f>
        <v>Hộp</v>
      </c>
      <c r="R10" s="169">
        <v>10</v>
      </c>
      <c r="S10" s="264"/>
      <c r="T10" s="264" t="e">
        <f>VLOOKUP(VLOOKUP(G10,Ma_KH!$A:$R,18,0)&amp;K10,Gia_MB!$A:$F,6,0)</f>
        <v>#N/A</v>
      </c>
      <c r="U10" s="249" t="e">
        <f t="shared" si="1"/>
        <v>#N/A</v>
      </c>
      <c r="V10" s="264"/>
      <c r="W10" s="265" t="e">
        <f t="shared" si="2"/>
        <v>#N/A</v>
      </c>
      <c r="X10" s="266" t="str">
        <f t="shared" si="3"/>
        <v>8</v>
      </c>
      <c r="Y10" s="264"/>
      <c r="Z10" s="249" t="e">
        <f t="shared" si="4"/>
        <v>#N/A</v>
      </c>
      <c r="AA10" s="267">
        <f>VLOOKUP(G10,Ma_KH!$A:$R,14,0)</f>
        <v>0</v>
      </c>
    </row>
    <row r="11" spans="1:214" x14ac:dyDescent="0.25">
      <c r="A11" s="329">
        <v>46055</v>
      </c>
      <c r="B11" s="464">
        <v>8328</v>
      </c>
      <c r="C11" s="465" t="s">
        <v>15180</v>
      </c>
      <c r="D11" s="329">
        <v>46055</v>
      </c>
      <c r="E11" s="175"/>
      <c r="F11" s="173"/>
      <c r="G11" s="466" t="s">
        <v>15466</v>
      </c>
      <c r="H11" s="175"/>
      <c r="I11" s="33" t="s">
        <v>15466</v>
      </c>
      <c r="J11" s="176" t="s">
        <v>7228</v>
      </c>
      <c r="K11" s="176" t="s">
        <v>7182</v>
      </c>
      <c r="L11" s="263" t="str">
        <f>VLOOKUP($K11,TONG_SL!$A:$D,2,0)</f>
        <v>Chân giò heo muối 300g</v>
      </c>
      <c r="M11" s="263"/>
      <c r="N11" s="263" t="str">
        <f t="shared" si="0"/>
        <v>K-C6</v>
      </c>
      <c r="O11" s="263"/>
      <c r="P11" s="263"/>
      <c r="Q11" s="263" t="str">
        <f>VLOOKUP(K11,TONG_SL!$A:$D,3,0)</f>
        <v>Túi</v>
      </c>
      <c r="R11" s="169">
        <v>30</v>
      </c>
      <c r="S11" s="264"/>
      <c r="T11" s="264">
        <f>VLOOKUP(VLOOKUP(G11,Ma_KH!$A:$R,18,0)&amp;K11,Gia_MB!$A:$F,6,0)</f>
        <v>66088</v>
      </c>
      <c r="U11" s="249">
        <f t="shared" si="1"/>
        <v>1982640</v>
      </c>
      <c r="V11" s="264"/>
      <c r="W11" s="265">
        <f t="shared" si="2"/>
        <v>0</v>
      </c>
      <c r="X11" s="266" t="str">
        <f t="shared" si="3"/>
        <v>8</v>
      </c>
      <c r="Y11" s="264"/>
      <c r="Z11" s="249">
        <f t="shared" si="4"/>
        <v>158611.20000000001</v>
      </c>
      <c r="AA11" s="267">
        <f>VLOOKUP(G11,Ma_KH!$A:$R,14,0)</f>
        <v>31</v>
      </c>
    </row>
    <row r="12" spans="1:214" x14ac:dyDescent="0.25">
      <c r="A12" s="329">
        <v>46055</v>
      </c>
      <c r="B12" s="464">
        <v>8328</v>
      </c>
      <c r="C12" s="465" t="s">
        <v>15180</v>
      </c>
      <c r="D12" s="329">
        <v>46055</v>
      </c>
      <c r="E12" s="175"/>
      <c r="F12" s="173"/>
      <c r="G12" s="466" t="s">
        <v>15466</v>
      </c>
      <c r="H12" s="175"/>
      <c r="I12" s="33" t="s">
        <v>15466</v>
      </c>
      <c r="J12" s="176" t="s">
        <v>7228</v>
      </c>
      <c r="K12" s="176" t="s">
        <v>15463</v>
      </c>
      <c r="L12" s="263" t="str">
        <f>VLOOKUP($K12,TONG_SL!$A:$D,2,0)</f>
        <v>Chân giò heo muối 500g</v>
      </c>
      <c r="M12" s="263"/>
      <c r="N12" s="263" t="str">
        <f t="shared" si="0"/>
        <v>K-C6</v>
      </c>
      <c r="O12" s="263"/>
      <c r="P12" s="263"/>
      <c r="Q12" s="263" t="str">
        <f>VLOOKUP(K12,TONG_SL!$A:$D,3,0)</f>
        <v>Túi</v>
      </c>
      <c r="R12" s="169">
        <v>10</v>
      </c>
      <c r="S12" s="264"/>
      <c r="T12" s="264">
        <f>VLOOKUP(VLOOKUP(G12,Ma_KH!$A:$R,18,0)&amp;K12,Gia_MB!$A:$F,6,0)</f>
        <v>107159</v>
      </c>
      <c r="U12" s="249">
        <f t="shared" si="1"/>
        <v>1071590</v>
      </c>
      <c r="V12" s="264"/>
      <c r="W12" s="265">
        <f t="shared" si="2"/>
        <v>0</v>
      </c>
      <c r="X12" s="266" t="str">
        <f t="shared" si="3"/>
        <v>8</v>
      </c>
      <c r="Y12" s="264"/>
      <c r="Z12" s="249">
        <f t="shared" si="4"/>
        <v>85727.2</v>
      </c>
      <c r="AA12" s="267">
        <f>VLOOKUP(G12,Ma_KH!$A:$R,14,0)</f>
        <v>31</v>
      </c>
    </row>
    <row r="13" spans="1:214" x14ac:dyDescent="0.25">
      <c r="A13" s="329">
        <v>46055</v>
      </c>
      <c r="B13" s="464">
        <v>8327</v>
      </c>
      <c r="C13" s="465" t="s">
        <v>15180</v>
      </c>
      <c r="D13" s="329">
        <v>46055</v>
      </c>
      <c r="E13" s="175"/>
      <c r="F13" s="173"/>
      <c r="G13" s="466" t="s">
        <v>15473</v>
      </c>
      <c r="H13" s="33" t="s">
        <v>15473</v>
      </c>
      <c r="I13" s="33" t="s">
        <v>15473</v>
      </c>
      <c r="J13" s="176" t="s">
        <v>1788</v>
      </c>
      <c r="K13" s="176" t="s">
        <v>34</v>
      </c>
      <c r="L13" s="175" t="str">
        <f>VLOOKUP($K13,TONG_SL!$A:$D,2,0)</f>
        <v>Tai heo muối 200g</v>
      </c>
      <c r="M13" s="175"/>
      <c r="N13" s="175" t="str">
        <f t="shared" ref="N13:N25" si="5">IF($B13&lt;&gt;"","K-C6","")</f>
        <v>K-C6</v>
      </c>
      <c r="O13" s="175"/>
      <c r="P13" s="175"/>
      <c r="Q13" s="175" t="str">
        <f>VLOOKUP(K13,TONG_SL!$A:$D,3,0)</f>
        <v>Túi</v>
      </c>
      <c r="R13" s="169">
        <v>20</v>
      </c>
      <c r="S13" s="169"/>
      <c r="T13" s="169" t="e">
        <f>VLOOKUP(VLOOKUP(G13,Ma_KH!$A:$R,18,0)&amp;K13,Gia_MB!$A:$F,6,0)</f>
        <v>#N/A</v>
      </c>
      <c r="U13" s="183" t="e">
        <f t="shared" ref="U13:U25" si="6">T13*R13</f>
        <v>#N/A</v>
      </c>
      <c r="V13" s="169"/>
      <c r="W13" s="170" t="e">
        <f t="shared" ref="W13:W25" si="7">U13*V13</f>
        <v>#N/A</v>
      </c>
      <c r="X13" s="171" t="str">
        <f t="shared" ref="X13:X25" si="8">IF(B13&lt;&gt;"","8","0")</f>
        <v>8</v>
      </c>
      <c r="Y13" s="169"/>
      <c r="Z13" s="183" t="e">
        <f t="shared" ref="Z13:Z25" si="9">U13*X13%</f>
        <v>#N/A</v>
      </c>
      <c r="AA13" s="153" t="e">
        <f>VLOOKUP(G13,Ma_KH!$A:$R,14,0)</f>
        <v>#N/A</v>
      </c>
    </row>
    <row r="14" spans="1:214" x14ac:dyDescent="0.25">
      <c r="A14" s="329">
        <v>46055</v>
      </c>
      <c r="B14" s="464">
        <v>8327</v>
      </c>
      <c r="C14" s="465" t="s">
        <v>15180</v>
      </c>
      <c r="D14" s="329">
        <v>46055</v>
      </c>
      <c r="E14" s="175"/>
      <c r="F14" s="173"/>
      <c r="G14" s="466" t="s">
        <v>15473</v>
      </c>
      <c r="H14" s="33" t="s">
        <v>15473</v>
      </c>
      <c r="I14" s="33" t="s">
        <v>15473</v>
      </c>
      <c r="J14" s="176" t="s">
        <v>1788</v>
      </c>
      <c r="K14" s="176" t="s">
        <v>15332</v>
      </c>
      <c r="L14" s="175" t="str">
        <f>VLOOKUP($K14,TONG_SL!$A:$D,2,0)</f>
        <v>Chân giò heo muối vị Tayaki 450g</v>
      </c>
      <c r="M14" s="175"/>
      <c r="N14" s="175" t="str">
        <f t="shared" si="5"/>
        <v>K-C6</v>
      </c>
      <c r="O14" s="175"/>
      <c r="P14" s="175"/>
      <c r="Q14" s="175" t="str">
        <f>VLOOKUP(K14,TONG_SL!$A:$D,3,0)</f>
        <v>Túi</v>
      </c>
      <c r="R14" s="169">
        <v>150</v>
      </c>
      <c r="S14" s="169"/>
      <c r="T14" s="169" t="e">
        <f>VLOOKUP(VLOOKUP(G14,Ma_KH!$A:$R,18,0)&amp;K14,Gia_MB!$A:$F,6,0)</f>
        <v>#N/A</v>
      </c>
      <c r="U14" s="183" t="e">
        <f t="shared" si="6"/>
        <v>#N/A</v>
      </c>
      <c r="V14" s="169"/>
      <c r="W14" s="170" t="e">
        <f t="shared" si="7"/>
        <v>#N/A</v>
      </c>
      <c r="X14" s="171" t="str">
        <f t="shared" si="8"/>
        <v>8</v>
      </c>
      <c r="Y14" s="169"/>
      <c r="Z14" s="183" t="e">
        <f t="shared" si="9"/>
        <v>#N/A</v>
      </c>
      <c r="AA14" s="153" t="e">
        <f>VLOOKUP(G14,Ma_KH!$A:$R,14,0)</f>
        <v>#N/A</v>
      </c>
    </row>
    <row r="15" spans="1:214" x14ac:dyDescent="0.25">
      <c r="A15" s="329">
        <v>46055</v>
      </c>
      <c r="B15" s="464">
        <v>8327</v>
      </c>
      <c r="C15" s="465" t="s">
        <v>15180</v>
      </c>
      <c r="D15" s="329">
        <v>46055</v>
      </c>
      <c r="E15" s="175"/>
      <c r="F15" s="173"/>
      <c r="G15" s="466" t="s">
        <v>15473</v>
      </c>
      <c r="H15" s="33" t="s">
        <v>15473</v>
      </c>
      <c r="I15" s="33" t="s">
        <v>15473</v>
      </c>
      <c r="J15" s="176" t="s">
        <v>1788</v>
      </c>
      <c r="K15" s="176" t="s">
        <v>27</v>
      </c>
      <c r="L15" s="175" t="str">
        <f>VLOOKUP($K15,TONG_SL!$A:$D,2,0)</f>
        <v>Chân giò heo muối 300g</v>
      </c>
      <c r="M15" s="175"/>
      <c r="N15" s="175" t="str">
        <f t="shared" si="5"/>
        <v>K-C6</v>
      </c>
      <c r="O15" s="175"/>
      <c r="P15" s="175"/>
      <c r="Q15" s="175" t="str">
        <f>VLOOKUP(K15,TONG_SL!$A:$D,3,0)</f>
        <v>Túi</v>
      </c>
      <c r="R15" s="169">
        <v>760</v>
      </c>
      <c r="S15" s="169"/>
      <c r="T15" s="169" t="e">
        <f>VLOOKUP(VLOOKUP(G15,Ma_KH!$A:$R,18,0)&amp;K15,Gia_MB!$A:$F,6,0)</f>
        <v>#N/A</v>
      </c>
      <c r="U15" s="183" t="e">
        <f t="shared" si="6"/>
        <v>#N/A</v>
      </c>
      <c r="V15" s="169"/>
      <c r="W15" s="170" t="e">
        <f t="shared" si="7"/>
        <v>#N/A</v>
      </c>
      <c r="X15" s="171" t="str">
        <f t="shared" si="8"/>
        <v>8</v>
      </c>
      <c r="Y15" s="169"/>
      <c r="Z15" s="183" t="e">
        <f t="shared" si="9"/>
        <v>#N/A</v>
      </c>
      <c r="AA15" s="153" t="e">
        <f>VLOOKUP(G15,Ma_KH!$A:$R,14,0)</f>
        <v>#N/A</v>
      </c>
    </row>
    <row r="16" spans="1:214" x14ac:dyDescent="0.25">
      <c r="A16" s="329">
        <v>46055</v>
      </c>
      <c r="B16" s="464">
        <v>8327</v>
      </c>
      <c r="C16" s="465" t="s">
        <v>15180</v>
      </c>
      <c r="D16" s="329">
        <v>46055</v>
      </c>
      <c r="E16" s="175"/>
      <c r="F16" s="173"/>
      <c r="G16" s="466" t="s">
        <v>15473</v>
      </c>
      <c r="H16" s="33" t="s">
        <v>15473</v>
      </c>
      <c r="I16" s="33" t="s">
        <v>15473</v>
      </c>
      <c r="J16" s="176" t="s">
        <v>1788</v>
      </c>
      <c r="K16" s="176" t="s">
        <v>15474</v>
      </c>
      <c r="L16" s="175" t="str">
        <f>VLOOKUP($K16,TONG_SL!$A:$D,2,0)</f>
        <v>Gà muối hun cỏ xạ hương 500g</v>
      </c>
      <c r="M16" s="175"/>
      <c r="N16" s="175" t="str">
        <f t="shared" si="5"/>
        <v>K-C6</v>
      </c>
      <c r="O16" s="175"/>
      <c r="P16" s="175"/>
      <c r="Q16" s="175" t="str">
        <f>VLOOKUP(K16,TONG_SL!$A:$D,3,0)</f>
        <v>Túi</v>
      </c>
      <c r="R16" s="169">
        <v>65</v>
      </c>
      <c r="S16" s="169"/>
      <c r="T16" s="169" t="e">
        <f>VLOOKUP(VLOOKUP(G16,Ma_KH!$A:$R,18,0)&amp;K16,Gia_MB!$A:$F,6,0)</f>
        <v>#N/A</v>
      </c>
      <c r="U16" s="183" t="e">
        <f t="shared" si="6"/>
        <v>#N/A</v>
      </c>
      <c r="V16" s="169"/>
      <c r="W16" s="170" t="e">
        <f t="shared" si="7"/>
        <v>#N/A</v>
      </c>
      <c r="X16" s="171" t="str">
        <f t="shared" si="8"/>
        <v>8</v>
      </c>
      <c r="Y16" s="169"/>
      <c r="Z16" s="183" t="e">
        <f t="shared" si="9"/>
        <v>#N/A</v>
      </c>
      <c r="AA16" s="153" t="e">
        <f>VLOOKUP(G16,Ma_KH!$A:$R,14,0)</f>
        <v>#N/A</v>
      </c>
    </row>
    <row r="17" spans="1:27" x14ac:dyDescent="0.25">
      <c r="A17" s="329">
        <v>46055</v>
      </c>
      <c r="B17" s="464">
        <v>8327</v>
      </c>
      <c r="C17" s="465" t="s">
        <v>15180</v>
      </c>
      <c r="D17" s="329">
        <v>46055</v>
      </c>
      <c r="E17" s="175"/>
      <c r="F17" s="173"/>
      <c r="G17" s="466" t="s">
        <v>15473</v>
      </c>
      <c r="H17" s="33" t="s">
        <v>15473</v>
      </c>
      <c r="I17" s="33" t="s">
        <v>15473</v>
      </c>
      <c r="J17" s="176" t="s">
        <v>1788</v>
      </c>
      <c r="K17" s="176" t="s">
        <v>52</v>
      </c>
      <c r="L17" s="175" t="str">
        <f>VLOOKUP($K17,TONG_SL!$A:$D,2,0)</f>
        <v>Gà xì dầu 500g</v>
      </c>
      <c r="M17" s="175"/>
      <c r="N17" s="175" t="str">
        <f t="shared" si="5"/>
        <v>K-C6</v>
      </c>
      <c r="O17" s="175"/>
      <c r="P17" s="175"/>
      <c r="Q17" s="175" t="str">
        <f>VLOOKUP(K17,TONG_SL!$A:$D,3,0)</f>
        <v>Túi</v>
      </c>
      <c r="R17" s="169">
        <v>70</v>
      </c>
      <c r="S17" s="169"/>
      <c r="T17" s="169" t="e">
        <f>VLOOKUP(VLOOKUP(G17,Ma_KH!$A:$R,18,0)&amp;K17,Gia_MB!$A:$F,6,0)</f>
        <v>#N/A</v>
      </c>
      <c r="U17" s="183" t="e">
        <f t="shared" si="6"/>
        <v>#N/A</v>
      </c>
      <c r="V17" s="169"/>
      <c r="W17" s="170" t="e">
        <f t="shared" si="7"/>
        <v>#N/A</v>
      </c>
      <c r="X17" s="171" t="str">
        <f t="shared" si="8"/>
        <v>8</v>
      </c>
      <c r="Y17" s="169"/>
      <c r="Z17" s="183" t="e">
        <f t="shared" si="9"/>
        <v>#N/A</v>
      </c>
      <c r="AA17" s="153" t="e">
        <f>VLOOKUP(G17,Ma_KH!$A:$R,14,0)</f>
        <v>#N/A</v>
      </c>
    </row>
    <row r="18" spans="1:27" x14ac:dyDescent="0.25">
      <c r="A18" s="329">
        <v>46055</v>
      </c>
      <c r="B18" s="464">
        <v>8327</v>
      </c>
      <c r="C18" s="465" t="s">
        <v>15180</v>
      </c>
      <c r="D18" s="329">
        <v>46055</v>
      </c>
      <c r="E18" s="175"/>
      <c r="F18" s="173"/>
      <c r="G18" s="466" t="s">
        <v>15473</v>
      </c>
      <c r="H18" s="33" t="s">
        <v>15473</v>
      </c>
      <c r="I18" s="33" t="s">
        <v>15473</v>
      </c>
      <c r="J18" s="176" t="s">
        <v>1788</v>
      </c>
      <c r="K18" s="176" t="s">
        <v>30</v>
      </c>
      <c r="L18" s="175" t="str">
        <f>VLOOKUP($K18,TONG_SL!$A:$D,2,0)</f>
        <v>Gà muối 500g</v>
      </c>
      <c r="M18" s="175"/>
      <c r="N18" s="175" t="str">
        <f t="shared" si="5"/>
        <v>K-C6</v>
      </c>
      <c r="O18" s="175"/>
      <c r="P18" s="175"/>
      <c r="Q18" s="175" t="str">
        <f>VLOOKUP(K18,TONG_SL!$A:$D,3,0)</f>
        <v>Túi</v>
      </c>
      <c r="R18" s="169">
        <v>260</v>
      </c>
      <c r="S18" s="169"/>
      <c r="T18" s="169" t="e">
        <f>VLOOKUP(VLOOKUP(G18,Ma_KH!$A:$R,18,0)&amp;K18,Gia_MB!$A:$F,6,0)</f>
        <v>#N/A</v>
      </c>
      <c r="U18" s="183" t="e">
        <f t="shared" si="6"/>
        <v>#N/A</v>
      </c>
      <c r="V18" s="169"/>
      <c r="W18" s="170" t="e">
        <f t="shared" si="7"/>
        <v>#N/A</v>
      </c>
      <c r="X18" s="171" t="str">
        <f t="shared" si="8"/>
        <v>8</v>
      </c>
      <c r="Y18" s="169"/>
      <c r="Z18" s="183" t="e">
        <f t="shared" si="9"/>
        <v>#N/A</v>
      </c>
      <c r="AA18" s="153" t="e">
        <f>VLOOKUP(G18,Ma_KH!$A:$R,14,0)</f>
        <v>#N/A</v>
      </c>
    </row>
    <row r="19" spans="1:27" x14ac:dyDescent="0.25">
      <c r="A19" s="329">
        <v>46055</v>
      </c>
      <c r="B19" s="464">
        <v>8327</v>
      </c>
      <c r="C19" s="465" t="s">
        <v>15180</v>
      </c>
      <c r="D19" s="329">
        <v>46055</v>
      </c>
      <c r="E19" s="175"/>
      <c r="F19" s="173"/>
      <c r="G19" s="466" t="s">
        <v>15473</v>
      </c>
      <c r="H19" s="33" t="s">
        <v>15473</v>
      </c>
      <c r="I19" s="33" t="s">
        <v>15473</v>
      </c>
      <c r="J19" s="176" t="s">
        <v>1788</v>
      </c>
      <c r="K19" s="176" t="s">
        <v>7264</v>
      </c>
      <c r="L19" s="175" t="str">
        <f>VLOOKUP($K19,TONG_SL!$A:$D,2,0)</f>
        <v>Lạp xưởng Tây Bắc 500g</v>
      </c>
      <c r="M19" s="175"/>
      <c r="N19" s="175" t="str">
        <f t="shared" si="5"/>
        <v>K-C6</v>
      </c>
      <c r="O19" s="175"/>
      <c r="P19" s="175"/>
      <c r="Q19" s="175" t="str">
        <f>VLOOKUP(K19,TONG_SL!$A:$D,3,0)</f>
        <v>Túi</v>
      </c>
      <c r="R19" s="169">
        <v>20</v>
      </c>
      <c r="S19" s="169"/>
      <c r="T19" s="169" t="e">
        <f>VLOOKUP(VLOOKUP(G19,Ma_KH!$A:$R,18,0)&amp;K19,Gia_MB!$A:$F,6,0)</f>
        <v>#N/A</v>
      </c>
      <c r="U19" s="183" t="e">
        <f t="shared" si="6"/>
        <v>#N/A</v>
      </c>
      <c r="V19" s="169"/>
      <c r="W19" s="170" t="e">
        <f t="shared" si="7"/>
        <v>#N/A</v>
      </c>
      <c r="X19" s="171" t="str">
        <f t="shared" si="8"/>
        <v>8</v>
      </c>
      <c r="Y19" s="169"/>
      <c r="Z19" s="183" t="e">
        <f t="shared" si="9"/>
        <v>#N/A</v>
      </c>
      <c r="AA19" s="153" t="e">
        <f>VLOOKUP(G19,Ma_KH!$A:$R,14,0)</f>
        <v>#N/A</v>
      </c>
    </row>
    <row r="20" spans="1:27" x14ac:dyDescent="0.25">
      <c r="A20" s="329">
        <v>46055</v>
      </c>
      <c r="B20" s="464">
        <v>8327</v>
      </c>
      <c r="C20" s="465" t="s">
        <v>15180</v>
      </c>
      <c r="D20" s="329">
        <v>46055</v>
      </c>
      <c r="E20" s="175"/>
      <c r="F20" s="173"/>
      <c r="G20" s="466" t="s">
        <v>15473</v>
      </c>
      <c r="H20" s="33" t="s">
        <v>15473</v>
      </c>
      <c r="I20" s="33" t="s">
        <v>15473</v>
      </c>
      <c r="J20" s="176" t="s">
        <v>1788</v>
      </c>
      <c r="K20" s="176" t="s">
        <v>7266</v>
      </c>
      <c r="L20" s="175" t="str">
        <f>VLOOKUP($K20,TONG_SL!$A:$D,2,0)</f>
        <v>Giò lụa 500g</v>
      </c>
      <c r="M20" s="175"/>
      <c r="N20" s="175" t="str">
        <f t="shared" si="5"/>
        <v>K-C6</v>
      </c>
      <c r="O20" s="175"/>
      <c r="P20" s="175"/>
      <c r="Q20" s="175" t="str">
        <f>VLOOKUP(K20,TONG_SL!$A:$D,3,0)</f>
        <v>Túi</v>
      </c>
      <c r="R20" s="169">
        <v>30</v>
      </c>
      <c r="S20" s="169"/>
      <c r="T20" s="169" t="e">
        <f>VLOOKUP(VLOOKUP(G20,Ma_KH!$A:$R,18,0)&amp;K20,Gia_MB!$A:$F,6,0)</f>
        <v>#N/A</v>
      </c>
      <c r="U20" s="183" t="e">
        <f t="shared" si="6"/>
        <v>#N/A</v>
      </c>
      <c r="V20" s="169"/>
      <c r="W20" s="170" t="e">
        <f t="shared" si="7"/>
        <v>#N/A</v>
      </c>
      <c r="X20" s="171" t="str">
        <f t="shared" si="8"/>
        <v>8</v>
      </c>
      <c r="Y20" s="169"/>
      <c r="Z20" s="183" t="e">
        <f t="shared" si="9"/>
        <v>#N/A</v>
      </c>
      <c r="AA20" s="153" t="e">
        <f>VLOOKUP(G20,Ma_KH!$A:$R,14,0)</f>
        <v>#N/A</v>
      </c>
    </row>
    <row r="21" spans="1:27" x14ac:dyDescent="0.25">
      <c r="A21" s="329">
        <v>46055</v>
      </c>
      <c r="B21" s="464">
        <v>8327</v>
      </c>
      <c r="C21" s="465" t="s">
        <v>15180</v>
      </c>
      <c r="D21" s="329">
        <v>46055</v>
      </c>
      <c r="E21" s="175"/>
      <c r="F21" s="173"/>
      <c r="G21" s="466" t="s">
        <v>15473</v>
      </c>
      <c r="H21" s="33" t="s">
        <v>15473</v>
      </c>
      <c r="I21" s="33" t="s">
        <v>15473</v>
      </c>
      <c r="J21" s="176" t="s">
        <v>1788</v>
      </c>
      <c r="K21" s="176" t="s">
        <v>7265</v>
      </c>
      <c r="L21" s="175" t="str">
        <f>VLOOKUP($K21,TONG_SL!$A:$D,2,0)</f>
        <v>Giò Thủ 500g</v>
      </c>
      <c r="M21" s="175"/>
      <c r="N21" s="175" t="str">
        <f t="shared" si="5"/>
        <v>K-C6</v>
      </c>
      <c r="O21" s="175"/>
      <c r="P21" s="175"/>
      <c r="Q21" s="175" t="str">
        <f>VLOOKUP(K21,TONG_SL!$A:$D,3,0)</f>
        <v>Túi</v>
      </c>
      <c r="R21" s="169">
        <v>5</v>
      </c>
      <c r="S21" s="169"/>
      <c r="T21" s="169" t="e">
        <f>VLOOKUP(VLOOKUP(G21,Ma_KH!$A:$R,18,0)&amp;K21,Gia_MB!$A:$F,6,0)</f>
        <v>#N/A</v>
      </c>
      <c r="U21" s="183" t="e">
        <f t="shared" si="6"/>
        <v>#N/A</v>
      </c>
      <c r="V21" s="169"/>
      <c r="W21" s="170" t="e">
        <f t="shared" si="7"/>
        <v>#N/A</v>
      </c>
      <c r="X21" s="171" t="str">
        <f t="shared" si="8"/>
        <v>8</v>
      </c>
      <c r="Y21" s="169"/>
      <c r="Z21" s="183" t="e">
        <f t="shared" si="9"/>
        <v>#N/A</v>
      </c>
      <c r="AA21" s="153" t="e">
        <f>VLOOKUP(G21,Ma_KH!$A:$R,14,0)</f>
        <v>#N/A</v>
      </c>
    </row>
    <row r="22" spans="1:27" x14ac:dyDescent="0.25">
      <c r="A22" s="329">
        <v>46055</v>
      </c>
      <c r="B22" s="464">
        <v>8327</v>
      </c>
      <c r="C22" s="465" t="s">
        <v>15180</v>
      </c>
      <c r="D22" s="329">
        <v>46055</v>
      </c>
      <c r="E22" s="175"/>
      <c r="F22" s="173"/>
      <c r="G22" s="466" t="s">
        <v>15473</v>
      </c>
      <c r="H22" s="33" t="s">
        <v>15473</v>
      </c>
      <c r="I22" s="33" t="s">
        <v>15473</v>
      </c>
      <c r="J22" s="176" t="s">
        <v>1788</v>
      </c>
      <c r="K22" s="176" t="s">
        <v>32</v>
      </c>
      <c r="L22" s="175" t="str">
        <f>VLOOKUP($K22,TONG_SL!$A:$D,2,0)</f>
        <v>Giò Tai Lưỡi Xào 250g</v>
      </c>
      <c r="M22" s="175"/>
      <c r="N22" s="175" t="str">
        <f t="shared" si="5"/>
        <v>K-C6</v>
      </c>
      <c r="O22" s="175"/>
      <c r="P22" s="175"/>
      <c r="Q22" s="175" t="str">
        <f>VLOOKUP(K22,TONG_SL!$A:$D,3,0)</f>
        <v>Túi</v>
      </c>
      <c r="R22" s="169">
        <v>76</v>
      </c>
      <c r="S22" s="169"/>
      <c r="T22" s="169" t="e">
        <f>VLOOKUP(VLOOKUP(G22,Ma_KH!$A:$R,18,0)&amp;K22,Gia_MB!$A:$F,6,0)</f>
        <v>#N/A</v>
      </c>
      <c r="U22" s="183" t="e">
        <f t="shared" si="6"/>
        <v>#N/A</v>
      </c>
      <c r="V22" s="169"/>
      <c r="W22" s="170" t="e">
        <f t="shared" si="7"/>
        <v>#N/A</v>
      </c>
      <c r="X22" s="171" t="str">
        <f t="shared" si="8"/>
        <v>8</v>
      </c>
      <c r="Y22" s="169"/>
      <c r="Z22" s="183" t="e">
        <f t="shared" si="9"/>
        <v>#N/A</v>
      </c>
      <c r="AA22" s="153" t="e">
        <f>VLOOKUP(G22,Ma_KH!$A:$R,14,0)</f>
        <v>#N/A</v>
      </c>
    </row>
    <row r="23" spans="1:27" x14ac:dyDescent="0.25">
      <c r="A23" s="329">
        <v>46055</v>
      </c>
      <c r="B23" s="464">
        <v>8327</v>
      </c>
      <c r="C23" s="465" t="s">
        <v>15180</v>
      </c>
      <c r="D23" s="329">
        <v>46055</v>
      </c>
      <c r="E23" s="175"/>
      <c r="F23" s="173"/>
      <c r="G23" s="466" t="s">
        <v>15473</v>
      </c>
      <c r="H23" s="33" t="s">
        <v>15473</v>
      </c>
      <c r="I23" s="33" t="s">
        <v>15473</v>
      </c>
      <c r="J23" s="176" t="s">
        <v>1788</v>
      </c>
      <c r="K23" s="176" t="s">
        <v>37</v>
      </c>
      <c r="L23" s="175" t="str">
        <f>VLOOKUP($K23,TONG_SL!$A:$D,2,0)</f>
        <v>Chả cốm 300g</v>
      </c>
      <c r="M23" s="175"/>
      <c r="N23" s="175" t="str">
        <f t="shared" si="5"/>
        <v>K-C6</v>
      </c>
      <c r="O23" s="175"/>
      <c r="P23" s="175"/>
      <c r="Q23" s="175" t="str">
        <f>VLOOKUP(K23,TONG_SL!$A:$D,3,0)</f>
        <v>Túi</v>
      </c>
      <c r="R23" s="169">
        <v>10</v>
      </c>
      <c r="S23" s="169"/>
      <c r="T23" s="169" t="e">
        <f>VLOOKUP(VLOOKUP(G23,Ma_KH!$A:$R,18,0)&amp;K23,Gia_MB!$A:$F,6,0)</f>
        <v>#N/A</v>
      </c>
      <c r="U23" s="183" t="e">
        <f t="shared" si="6"/>
        <v>#N/A</v>
      </c>
      <c r="V23" s="169"/>
      <c r="W23" s="170" t="e">
        <f t="shared" si="7"/>
        <v>#N/A</v>
      </c>
      <c r="X23" s="171" t="str">
        <f t="shared" si="8"/>
        <v>8</v>
      </c>
      <c r="Y23" s="169"/>
      <c r="Z23" s="183" t="e">
        <f t="shared" si="9"/>
        <v>#N/A</v>
      </c>
      <c r="AA23" s="153" t="e">
        <f>VLOOKUP(G23,Ma_KH!$A:$R,14,0)</f>
        <v>#N/A</v>
      </c>
    </row>
    <row r="24" spans="1:27" x14ac:dyDescent="0.25">
      <c r="A24" s="329">
        <v>46055</v>
      </c>
      <c r="B24" s="464">
        <v>8327</v>
      </c>
      <c r="C24" s="465" t="s">
        <v>15180</v>
      </c>
      <c r="D24" s="329">
        <v>46055</v>
      </c>
      <c r="E24" s="175"/>
      <c r="F24" s="173"/>
      <c r="G24" s="466" t="s">
        <v>15473</v>
      </c>
      <c r="H24" s="33" t="s">
        <v>15473</v>
      </c>
      <c r="I24" s="33" t="s">
        <v>15473</v>
      </c>
      <c r="J24" s="176" t="s">
        <v>1788</v>
      </c>
      <c r="K24" s="176" t="s">
        <v>39</v>
      </c>
      <c r="L24" s="175" t="str">
        <f>VLOOKUP($K24,TONG_SL!$A:$D,2,0)</f>
        <v>Chả nướng 300g</v>
      </c>
      <c r="M24" s="175"/>
      <c r="N24" s="175" t="str">
        <f t="shared" si="5"/>
        <v>K-C6</v>
      </c>
      <c r="O24" s="175"/>
      <c r="P24" s="175"/>
      <c r="Q24" s="175" t="str">
        <f>VLOOKUP(K24,TONG_SL!$A:$D,3,0)</f>
        <v>Túi</v>
      </c>
      <c r="R24" s="169">
        <v>20</v>
      </c>
      <c r="S24" s="169"/>
      <c r="T24" s="169" t="e">
        <f>VLOOKUP(VLOOKUP(G24,Ma_KH!$A:$R,18,0)&amp;K24,Gia_MB!$A:$F,6,0)</f>
        <v>#N/A</v>
      </c>
      <c r="U24" s="183" t="e">
        <f t="shared" si="6"/>
        <v>#N/A</v>
      </c>
      <c r="V24" s="169"/>
      <c r="W24" s="170" t="e">
        <f t="shared" si="7"/>
        <v>#N/A</v>
      </c>
      <c r="X24" s="171" t="str">
        <f t="shared" si="8"/>
        <v>8</v>
      </c>
      <c r="Y24" s="169"/>
      <c r="Z24" s="183" t="e">
        <f t="shared" si="9"/>
        <v>#N/A</v>
      </c>
      <c r="AA24" s="153" t="e">
        <f>VLOOKUP(G24,Ma_KH!$A:$R,14,0)</f>
        <v>#N/A</v>
      </c>
    </row>
    <row r="25" spans="1:27" x14ac:dyDescent="0.25">
      <c r="A25" s="329">
        <v>46055</v>
      </c>
      <c r="B25" s="464">
        <v>8327</v>
      </c>
      <c r="C25" s="465" t="s">
        <v>15180</v>
      </c>
      <c r="D25" s="329">
        <v>46055</v>
      </c>
      <c r="E25" s="175"/>
      <c r="F25" s="173"/>
      <c r="G25" s="466" t="s">
        <v>15473</v>
      </c>
      <c r="H25" s="33" t="s">
        <v>15473</v>
      </c>
      <c r="I25" s="33" t="s">
        <v>15473</v>
      </c>
      <c r="J25" s="176" t="s">
        <v>1788</v>
      </c>
      <c r="K25" s="176" t="s">
        <v>48</v>
      </c>
      <c r="L25" s="175" t="str">
        <f>VLOOKUP($K25,TONG_SL!$A:$D,2,0)</f>
        <v>Mọc Nấm Hương 250g</v>
      </c>
      <c r="M25" s="175"/>
      <c r="N25" s="175" t="str">
        <f t="shared" si="5"/>
        <v>K-C6</v>
      </c>
      <c r="O25" s="175"/>
      <c r="P25" s="175"/>
      <c r="Q25" s="175" t="str">
        <f>VLOOKUP(K25,TONG_SL!$A:$D,3,0)</f>
        <v>Túi</v>
      </c>
      <c r="R25" s="169">
        <v>60</v>
      </c>
      <c r="S25" s="169"/>
      <c r="T25" s="169" t="e">
        <f>VLOOKUP(VLOOKUP(G25,Ma_KH!$A:$R,18,0)&amp;K25,Gia_MB!$A:$F,6,0)</f>
        <v>#N/A</v>
      </c>
      <c r="U25" s="183" t="e">
        <f t="shared" si="6"/>
        <v>#N/A</v>
      </c>
      <c r="V25" s="169"/>
      <c r="W25" s="170" t="e">
        <f t="shared" si="7"/>
        <v>#N/A</v>
      </c>
      <c r="X25" s="171" t="str">
        <f t="shared" si="8"/>
        <v>8</v>
      </c>
      <c r="Y25" s="169"/>
      <c r="Z25" s="183" t="e">
        <f t="shared" si="9"/>
        <v>#N/A</v>
      </c>
      <c r="AA25" s="153" t="e">
        <f>VLOOKUP(G25,Ma_KH!$A:$R,14,0)</f>
        <v>#N/A</v>
      </c>
    </row>
    <row r="26" spans="1:27" x14ac:dyDescent="0.25">
      <c r="A26" s="329">
        <v>46055</v>
      </c>
      <c r="B26" s="464">
        <v>8420</v>
      </c>
      <c r="C26" s="465" t="s">
        <v>15180</v>
      </c>
      <c r="D26" s="329">
        <v>46056</v>
      </c>
      <c r="E26" s="175"/>
      <c r="F26" s="173"/>
      <c r="G26" s="466" t="s">
        <v>15636</v>
      </c>
      <c r="H26" s="175"/>
      <c r="I26" s="239" t="s">
        <v>15636</v>
      </c>
      <c r="J26" s="176" t="s">
        <v>7228</v>
      </c>
      <c r="K26" s="176" t="s">
        <v>7182</v>
      </c>
      <c r="L26" s="272" t="str">
        <f>VLOOKUP($K26,TONG_SL!$A:$D,2,0)</f>
        <v>Chân giò heo muối 300g</v>
      </c>
      <c r="N26" s="272" t="str">
        <f t="shared" ref="N26:N35" si="10">IF($B26&lt;&gt;"","K-C6","")</f>
        <v>K-C6</v>
      </c>
      <c r="Q26" s="272" t="str">
        <f>VLOOKUP(K26,TONG_SL!$A:$D,3,0)</f>
        <v>Túi</v>
      </c>
      <c r="R26" s="169">
        <v>90</v>
      </c>
      <c r="T26" s="273" t="e">
        <f>VLOOKUP(VLOOKUP(G26,Ma_KH!$A:$R,18,0)&amp;K26,Gia_MB!$A:$F,6,0)</f>
        <v>#N/A</v>
      </c>
      <c r="U26" s="182" t="e">
        <f t="shared" ref="U26:U35" si="11">T26*R26</f>
        <v>#N/A</v>
      </c>
      <c r="W26" s="274" t="e">
        <f t="shared" ref="W26:W35" si="12">U26*V26</f>
        <v>#N/A</v>
      </c>
      <c r="X26" s="275" t="str">
        <f t="shared" ref="X26:X35" si="13">IF(B26&lt;&gt;"","8","0")</f>
        <v>8</v>
      </c>
      <c r="Z26" s="182" t="e">
        <f t="shared" ref="Z26:Z35" si="14">U26*X26%</f>
        <v>#N/A</v>
      </c>
      <c r="AA26" s="5">
        <f>VLOOKUP(G26,Ma_KH!$A:$R,14,0)</f>
        <v>1</v>
      </c>
    </row>
    <row r="27" spans="1:27" x14ac:dyDescent="0.25">
      <c r="A27" s="329">
        <v>46055</v>
      </c>
      <c r="B27" s="464">
        <v>8420</v>
      </c>
      <c r="C27" s="465" t="s">
        <v>15180</v>
      </c>
      <c r="D27" s="329">
        <v>46056</v>
      </c>
      <c r="E27" s="175"/>
      <c r="F27" s="173"/>
      <c r="G27" s="467" t="s">
        <v>15636</v>
      </c>
      <c r="H27" s="175"/>
      <c r="I27" s="202" t="s">
        <v>15636</v>
      </c>
      <c r="J27" s="176" t="s">
        <v>7228</v>
      </c>
      <c r="K27" s="176" t="s">
        <v>7192</v>
      </c>
      <c r="L27" s="272" t="str">
        <f>VLOOKUP($K27,TONG_SL!$A:$D,2,0)</f>
        <v>Gà muối 500g</v>
      </c>
      <c r="N27" s="272" t="str">
        <f t="shared" si="10"/>
        <v>K-C6</v>
      </c>
      <c r="Q27" s="272" t="str">
        <f>VLOOKUP(K27,TONG_SL!$A:$D,3,0)</f>
        <v>Túi</v>
      </c>
      <c r="R27" s="169">
        <v>30</v>
      </c>
      <c r="T27" s="273" t="e">
        <f>VLOOKUP(VLOOKUP(G27,Ma_KH!$A:$R,18,0)&amp;K27,Gia_MB!$A:$F,6,0)</f>
        <v>#N/A</v>
      </c>
      <c r="U27" s="182" t="e">
        <f t="shared" si="11"/>
        <v>#N/A</v>
      </c>
      <c r="W27" s="274" t="e">
        <f t="shared" si="12"/>
        <v>#N/A</v>
      </c>
      <c r="X27" s="275" t="str">
        <f t="shared" si="13"/>
        <v>8</v>
      </c>
      <c r="Z27" s="182" t="e">
        <f t="shared" si="14"/>
        <v>#N/A</v>
      </c>
      <c r="AA27" s="5">
        <f>VLOOKUP(G27,Ma_KH!$A:$R,14,0)</f>
        <v>1</v>
      </c>
    </row>
    <row r="28" spans="1:27" x14ac:dyDescent="0.25">
      <c r="A28" s="329">
        <v>46055</v>
      </c>
      <c r="B28" s="464">
        <v>8420</v>
      </c>
      <c r="C28" s="465" t="s">
        <v>15180</v>
      </c>
      <c r="D28" s="329">
        <v>46056</v>
      </c>
      <c r="E28" s="175"/>
      <c r="F28" s="173"/>
      <c r="G28" s="467" t="s">
        <v>15636</v>
      </c>
      <c r="H28" s="175"/>
      <c r="I28" s="202" t="s">
        <v>15636</v>
      </c>
      <c r="J28" s="176" t="s">
        <v>7228</v>
      </c>
      <c r="K28" s="176" t="s">
        <v>15637</v>
      </c>
      <c r="L28" s="272" t="str">
        <f>VLOOKUP($K28,TONG_SL!$A:$D,2,0)</f>
        <v>Giò Tai Lưỡi Xào 250g</v>
      </c>
      <c r="N28" s="272" t="str">
        <f t="shared" si="10"/>
        <v>K-C6</v>
      </c>
      <c r="Q28" s="272" t="str">
        <f>VLOOKUP(K28,TONG_SL!$A:$D,3,0)</f>
        <v>Túi</v>
      </c>
      <c r="R28" s="169">
        <v>30</v>
      </c>
      <c r="T28" s="273" t="e">
        <f>VLOOKUP(VLOOKUP(G28,Ma_KH!$A:$R,18,0)&amp;K28,Gia_MB!$A:$F,6,0)</f>
        <v>#N/A</v>
      </c>
      <c r="U28" s="182" t="e">
        <f t="shared" si="11"/>
        <v>#N/A</v>
      </c>
      <c r="W28" s="274" t="e">
        <f t="shared" si="12"/>
        <v>#N/A</v>
      </c>
      <c r="X28" s="275" t="str">
        <f t="shared" si="13"/>
        <v>8</v>
      </c>
      <c r="Z28" s="182" t="e">
        <f t="shared" si="14"/>
        <v>#N/A</v>
      </c>
      <c r="AA28" s="5">
        <f>VLOOKUP(G28,Ma_KH!$A:$R,14,0)</f>
        <v>1</v>
      </c>
    </row>
    <row r="29" spans="1:27" x14ac:dyDescent="0.25">
      <c r="A29" s="329">
        <v>46055</v>
      </c>
      <c r="B29" s="464">
        <v>8420</v>
      </c>
      <c r="C29" s="465" t="s">
        <v>15180</v>
      </c>
      <c r="D29" s="329">
        <v>46056</v>
      </c>
      <c r="E29" s="175"/>
      <c r="F29" s="173"/>
      <c r="G29" s="467" t="s">
        <v>15636</v>
      </c>
      <c r="H29" s="175"/>
      <c r="I29" s="202" t="s">
        <v>15636</v>
      </c>
      <c r="J29" s="176" t="s">
        <v>7228</v>
      </c>
      <c r="K29" s="176" t="s">
        <v>15638</v>
      </c>
      <c r="L29" s="272" t="str">
        <f>VLOOKUP($K29,TONG_SL!$A:$D,2,0)</f>
        <v>Giò lụa 500g</v>
      </c>
      <c r="N29" s="272" t="str">
        <f t="shared" si="10"/>
        <v>K-C6</v>
      </c>
      <c r="Q29" s="272" t="str">
        <f>VLOOKUP(K29,TONG_SL!$A:$D,3,0)</f>
        <v>Túi</v>
      </c>
      <c r="R29" s="169">
        <v>10</v>
      </c>
      <c r="T29" s="273" t="e">
        <f>VLOOKUP(VLOOKUP(G29,Ma_KH!$A:$R,18,0)&amp;K29,Gia_MB!$A:$F,6,0)</f>
        <v>#N/A</v>
      </c>
      <c r="U29" s="182" t="e">
        <f t="shared" si="11"/>
        <v>#N/A</v>
      </c>
      <c r="W29" s="274" t="e">
        <f t="shared" si="12"/>
        <v>#N/A</v>
      </c>
      <c r="X29" s="275" t="str">
        <f t="shared" si="13"/>
        <v>8</v>
      </c>
      <c r="Z29" s="182" t="e">
        <f t="shared" si="14"/>
        <v>#N/A</v>
      </c>
      <c r="AA29" s="5">
        <f>VLOOKUP(G29,Ma_KH!$A:$R,14,0)</f>
        <v>1</v>
      </c>
    </row>
    <row r="30" spans="1:27" x14ac:dyDescent="0.25">
      <c r="A30" s="329">
        <v>46055</v>
      </c>
      <c r="B30" s="464">
        <v>8420</v>
      </c>
      <c r="C30" s="465" t="s">
        <v>15180</v>
      </c>
      <c r="D30" s="329">
        <v>46056</v>
      </c>
      <c r="E30" s="175"/>
      <c r="F30" s="173"/>
      <c r="G30" s="467" t="s">
        <v>15636</v>
      </c>
      <c r="H30" s="175"/>
      <c r="I30" s="202" t="s">
        <v>15636</v>
      </c>
      <c r="J30" s="176" t="s">
        <v>7228</v>
      </c>
      <c r="K30" s="176" t="s">
        <v>15639</v>
      </c>
      <c r="L30" s="272" t="str">
        <f>VLOOKUP($K30,TONG_SL!$A:$D,2,0)</f>
        <v>Giò Thủ 500g</v>
      </c>
      <c r="N30" s="272" t="str">
        <f t="shared" si="10"/>
        <v>K-C6</v>
      </c>
      <c r="Q30" s="272" t="str">
        <f>VLOOKUP(K30,TONG_SL!$A:$D,3,0)</f>
        <v>Túi</v>
      </c>
      <c r="R30" s="169">
        <v>10</v>
      </c>
      <c r="T30" s="273" t="e">
        <f>VLOOKUP(VLOOKUP(G30,Ma_KH!$A:$R,18,0)&amp;K30,Gia_MB!$A:$F,6,0)</f>
        <v>#N/A</v>
      </c>
      <c r="U30" s="182" t="e">
        <f t="shared" si="11"/>
        <v>#N/A</v>
      </c>
      <c r="W30" s="274" t="e">
        <f t="shared" si="12"/>
        <v>#N/A</v>
      </c>
      <c r="X30" s="275" t="str">
        <f t="shared" si="13"/>
        <v>8</v>
      </c>
      <c r="Z30" s="182" t="e">
        <f t="shared" si="14"/>
        <v>#N/A</v>
      </c>
      <c r="AA30" s="5">
        <f>VLOOKUP(G30,Ma_KH!$A:$R,14,0)</f>
        <v>1</v>
      </c>
    </row>
    <row r="31" spans="1:27" x14ac:dyDescent="0.25">
      <c r="A31" s="329">
        <v>46055</v>
      </c>
      <c r="B31" s="464">
        <v>8420</v>
      </c>
      <c r="C31" s="465" t="s">
        <v>15180</v>
      </c>
      <c r="D31" s="329">
        <v>46056</v>
      </c>
      <c r="E31" s="175"/>
      <c r="F31" s="173"/>
      <c r="G31" s="467" t="s">
        <v>15636</v>
      </c>
      <c r="H31" s="175"/>
      <c r="I31" s="202" t="s">
        <v>15636</v>
      </c>
      <c r="J31" s="176" t="s">
        <v>7228</v>
      </c>
      <c r="K31" s="176" t="s">
        <v>15640</v>
      </c>
      <c r="L31" s="272" t="str">
        <f>VLOOKUP($K31,TONG_SL!$A:$D,2,0)</f>
        <v>Lạp xưởng Tây Bắc 500g</v>
      </c>
      <c r="N31" s="272" t="str">
        <f t="shared" si="10"/>
        <v>K-C6</v>
      </c>
      <c r="Q31" s="272" t="str">
        <f>VLOOKUP(K31,TONG_SL!$A:$D,3,0)</f>
        <v>Túi</v>
      </c>
      <c r="R31" s="169">
        <v>10</v>
      </c>
      <c r="T31" s="273" t="e">
        <f>VLOOKUP(VLOOKUP(G31,Ma_KH!$A:$R,18,0)&amp;K31,Gia_MB!$A:$F,6,0)</f>
        <v>#N/A</v>
      </c>
      <c r="U31" s="182" t="e">
        <f t="shared" si="11"/>
        <v>#N/A</v>
      </c>
      <c r="W31" s="274" t="e">
        <f t="shared" si="12"/>
        <v>#N/A</v>
      </c>
      <c r="X31" s="275" t="str">
        <f t="shared" si="13"/>
        <v>8</v>
      </c>
      <c r="Z31" s="182" t="e">
        <f t="shared" si="14"/>
        <v>#N/A</v>
      </c>
      <c r="AA31" s="5">
        <f>VLOOKUP(G31,Ma_KH!$A:$R,14,0)</f>
        <v>1</v>
      </c>
    </row>
    <row r="32" spans="1:27" x14ac:dyDescent="0.25">
      <c r="A32" s="329">
        <v>46056</v>
      </c>
      <c r="B32" s="464">
        <v>8454</v>
      </c>
      <c r="C32" s="465" t="s">
        <v>15180</v>
      </c>
      <c r="D32" s="329">
        <v>46056</v>
      </c>
      <c r="E32" s="175"/>
      <c r="F32" s="173"/>
      <c r="G32" s="467" t="s">
        <v>15636</v>
      </c>
      <c r="H32" s="175"/>
      <c r="I32" s="202" t="s">
        <v>15636</v>
      </c>
      <c r="J32" s="176" t="s">
        <v>7228</v>
      </c>
      <c r="K32" s="176" t="s">
        <v>15332</v>
      </c>
      <c r="L32" s="272" t="str">
        <f>VLOOKUP($K32,TONG_SL!$A:$D,2,0)</f>
        <v>Chân giò heo muối vị Tayaki 450g</v>
      </c>
      <c r="N32" s="272" t="str">
        <f t="shared" si="10"/>
        <v>K-C6</v>
      </c>
      <c r="Q32" s="272" t="str">
        <f>VLOOKUP(K32,TONG_SL!$A:$D,3,0)</f>
        <v>Túi</v>
      </c>
      <c r="R32" s="169">
        <v>30</v>
      </c>
      <c r="T32" s="273" t="e">
        <f>VLOOKUP(VLOOKUP(G32,Ma_KH!$A:$R,18,0)&amp;K32,Gia_MB!$A:$F,6,0)</f>
        <v>#N/A</v>
      </c>
      <c r="U32" s="182" t="e">
        <f t="shared" si="11"/>
        <v>#N/A</v>
      </c>
      <c r="W32" s="274" t="e">
        <f t="shared" si="12"/>
        <v>#N/A</v>
      </c>
      <c r="X32" s="275" t="str">
        <f t="shared" si="13"/>
        <v>8</v>
      </c>
      <c r="Z32" s="182" t="e">
        <f t="shared" si="14"/>
        <v>#N/A</v>
      </c>
      <c r="AA32" s="5">
        <f>VLOOKUP(G32,Ma_KH!$A:$R,14,0)</f>
        <v>1</v>
      </c>
    </row>
    <row r="33" spans="1:27" x14ac:dyDescent="0.25">
      <c r="A33" s="329">
        <v>46055</v>
      </c>
      <c r="B33" s="464">
        <v>8418</v>
      </c>
      <c r="C33" s="465" t="s">
        <v>15180</v>
      </c>
      <c r="D33" s="329">
        <v>46056</v>
      </c>
      <c r="E33" s="175"/>
      <c r="F33" s="173"/>
      <c r="G33" s="467" t="s">
        <v>15641</v>
      </c>
      <c r="H33" s="175"/>
      <c r="I33" s="202" t="s">
        <v>15641</v>
      </c>
      <c r="J33" s="176" t="s">
        <v>7228</v>
      </c>
      <c r="K33" s="176" t="s">
        <v>7192</v>
      </c>
      <c r="L33" s="272" t="str">
        <f>VLOOKUP($K33,TONG_SL!$A:$D,2,0)</f>
        <v>Gà muối 500g</v>
      </c>
      <c r="N33" s="272" t="str">
        <f t="shared" si="10"/>
        <v>K-C6</v>
      </c>
      <c r="Q33" s="272" t="str">
        <f>VLOOKUP(K33,TONG_SL!$A:$D,3,0)</f>
        <v>Túi</v>
      </c>
      <c r="R33" s="169">
        <v>30</v>
      </c>
      <c r="T33" s="273">
        <f>VLOOKUP(VLOOKUP(G33,Ma_KH!$A:$R,18,0)&amp;K33,Gia_MB!$A:$F,6,0)</f>
        <v>111058</v>
      </c>
      <c r="U33" s="182">
        <f t="shared" si="11"/>
        <v>3331740</v>
      </c>
      <c r="W33" s="274">
        <f t="shared" si="12"/>
        <v>0</v>
      </c>
      <c r="X33" s="275" t="str">
        <f t="shared" si="13"/>
        <v>8</v>
      </c>
      <c r="Z33" s="182">
        <f t="shared" si="14"/>
        <v>266539.2</v>
      </c>
      <c r="AA33" s="5">
        <f>VLOOKUP(G33,Ma_KH!$A:$R,14,0)</f>
        <v>57</v>
      </c>
    </row>
    <row r="34" spans="1:27" x14ac:dyDescent="0.25">
      <c r="A34" s="329">
        <v>46055</v>
      </c>
      <c r="B34" s="464">
        <v>8418</v>
      </c>
      <c r="C34" s="465" t="s">
        <v>15180</v>
      </c>
      <c r="D34" s="329">
        <v>46056</v>
      </c>
      <c r="E34" s="175"/>
      <c r="F34" s="173"/>
      <c r="G34" s="467" t="s">
        <v>15641</v>
      </c>
      <c r="H34" s="175"/>
      <c r="I34" s="202" t="s">
        <v>15641</v>
      </c>
      <c r="J34" s="176" t="s">
        <v>7228</v>
      </c>
      <c r="K34" s="176" t="s">
        <v>7182</v>
      </c>
      <c r="L34" s="272" t="str">
        <f>VLOOKUP($K34,TONG_SL!$A:$D,2,0)</f>
        <v>Chân giò heo muối 300g</v>
      </c>
      <c r="N34" s="272" t="str">
        <f t="shared" si="10"/>
        <v>K-C6</v>
      </c>
      <c r="Q34" s="272" t="str">
        <f>VLOOKUP(K34,TONG_SL!$A:$D,3,0)</f>
        <v>Túi</v>
      </c>
      <c r="R34" s="169">
        <v>15</v>
      </c>
      <c r="T34" s="273">
        <f>VLOOKUP(VLOOKUP(G34,Ma_KH!$A:$R,18,0)&amp;K34,Gia_MB!$A:$F,6,0)</f>
        <v>73431</v>
      </c>
      <c r="U34" s="182">
        <f t="shared" si="11"/>
        <v>1101465</v>
      </c>
      <c r="W34" s="274">
        <f t="shared" si="12"/>
        <v>0</v>
      </c>
      <c r="X34" s="275" t="str">
        <f t="shared" si="13"/>
        <v>8</v>
      </c>
      <c r="Z34" s="182">
        <f t="shared" si="14"/>
        <v>88117.2</v>
      </c>
      <c r="AA34" s="5">
        <f>VLOOKUP(G34,Ma_KH!$A:$R,14,0)</f>
        <v>57</v>
      </c>
    </row>
    <row r="35" spans="1:27" x14ac:dyDescent="0.25">
      <c r="A35" s="329">
        <v>46055</v>
      </c>
      <c r="B35" s="464">
        <v>8418</v>
      </c>
      <c r="C35" s="465" t="s">
        <v>15180</v>
      </c>
      <c r="D35" s="329">
        <v>46056</v>
      </c>
      <c r="E35" s="175"/>
      <c r="F35" s="173"/>
      <c r="G35" s="467" t="s">
        <v>15641</v>
      </c>
      <c r="H35" s="175"/>
      <c r="I35" s="202" t="s">
        <v>15641</v>
      </c>
      <c r="J35" s="176" t="s">
        <v>7228</v>
      </c>
      <c r="K35" s="176" t="s">
        <v>15463</v>
      </c>
      <c r="L35" s="175" t="str">
        <f>VLOOKUP($K35,TONG_SL!$A:$D,2,0)</f>
        <v>Chân giò heo muối 500g</v>
      </c>
      <c r="M35" s="175"/>
      <c r="N35" s="175" t="str">
        <f t="shared" si="10"/>
        <v>K-C6</v>
      </c>
      <c r="O35" s="175"/>
      <c r="P35" s="175"/>
      <c r="Q35" s="175" t="str">
        <f>VLOOKUP(K35,TONG_SL!$A:$D,3,0)</f>
        <v>Túi</v>
      </c>
      <c r="R35" s="169">
        <v>30</v>
      </c>
      <c r="S35" s="169"/>
      <c r="T35" s="169">
        <f>VLOOKUP(VLOOKUP(G35,Ma_KH!$A:$R,18,0)&amp;K35,Gia_MB!$A:$F,6,0)</f>
        <v>119066</v>
      </c>
      <c r="U35" s="183">
        <f t="shared" si="11"/>
        <v>3571980</v>
      </c>
      <c r="V35" s="169"/>
      <c r="W35" s="170">
        <f t="shared" si="12"/>
        <v>0</v>
      </c>
      <c r="X35" s="171" t="str">
        <f t="shared" si="13"/>
        <v>8</v>
      </c>
      <c r="Y35" s="169"/>
      <c r="Z35" s="183">
        <f t="shared" si="14"/>
        <v>285758.40000000002</v>
      </c>
      <c r="AA35" s="153">
        <f>VLOOKUP(G35,Ma_KH!$A:$R,14,0)</f>
        <v>57</v>
      </c>
    </row>
    <row r="36" spans="1:27" x14ac:dyDescent="0.25">
      <c r="A36" s="329">
        <v>46055</v>
      </c>
      <c r="B36" s="464">
        <v>8407</v>
      </c>
      <c r="C36" s="465" t="s">
        <v>15180</v>
      </c>
      <c r="D36" s="329">
        <v>46056</v>
      </c>
      <c r="E36" s="175"/>
      <c r="F36" s="173"/>
      <c r="G36" s="466" t="s">
        <v>12311</v>
      </c>
      <c r="H36" s="175"/>
      <c r="I36" s="33" t="s">
        <v>12311</v>
      </c>
      <c r="J36" s="176" t="s">
        <v>1784</v>
      </c>
      <c r="K36" s="176" t="s">
        <v>30</v>
      </c>
      <c r="L36" s="300" t="str">
        <f>VLOOKUP($K36,TONG_SL!$A:$D,2,0)</f>
        <v>Gà muối 500g</v>
      </c>
      <c r="M36" s="300"/>
      <c r="N36" s="300" t="str">
        <f>IF($B36&lt;&gt;"","K-C6","")</f>
        <v>K-C6</v>
      </c>
      <c r="O36" s="300"/>
      <c r="P36" s="300"/>
      <c r="Q36" s="300" t="str">
        <f>VLOOKUP(K36,TONG_SL!$A:$D,3,0)</f>
        <v>Túi</v>
      </c>
      <c r="R36" s="169">
        <v>5</v>
      </c>
      <c r="S36" s="301"/>
      <c r="T36" s="301">
        <f>VLOOKUP(VLOOKUP(G36,Ma_KH!$A:$R,18,0)&amp;K36,Gia_MB!$A:$F,6,0)</f>
        <v>111058</v>
      </c>
      <c r="U36" s="291">
        <f>T36*R36</f>
        <v>555290</v>
      </c>
      <c r="V36" s="301"/>
      <c r="W36" s="302">
        <f>U36*V36</f>
        <v>0</v>
      </c>
      <c r="X36" s="303" t="str">
        <f>IF(B36&lt;&gt;"","8","0")</f>
        <v>8</v>
      </c>
      <c r="Y36" s="301"/>
      <c r="Z36" s="291">
        <f>U36*X36%</f>
        <v>44423.200000000004</v>
      </c>
      <c r="AA36" s="304">
        <f>VLOOKUP(G36,Ma_KH!$A:$R,14,0)</f>
        <v>46</v>
      </c>
    </row>
    <row r="37" spans="1:27" x14ac:dyDescent="0.25">
      <c r="A37" s="329">
        <v>46055</v>
      </c>
      <c r="B37" s="464">
        <v>8407</v>
      </c>
      <c r="C37" s="465" t="s">
        <v>15180</v>
      </c>
      <c r="D37" s="329">
        <v>46056</v>
      </c>
      <c r="E37" s="175"/>
      <c r="F37" s="173"/>
      <c r="G37" s="466" t="s">
        <v>12311</v>
      </c>
      <c r="H37" s="175"/>
      <c r="I37" s="33" t="s">
        <v>12311</v>
      </c>
      <c r="J37" s="176" t="s">
        <v>1784</v>
      </c>
      <c r="K37" s="176" t="s">
        <v>27</v>
      </c>
      <c r="L37" s="300" t="str">
        <f>VLOOKUP($K37,TONG_SL!$A:$D,2,0)</f>
        <v>Chân giò heo muối 300g</v>
      </c>
      <c r="M37" s="300"/>
      <c r="N37" s="300" t="str">
        <f>IF($B37&lt;&gt;"","K-C6","")</f>
        <v>K-C6</v>
      </c>
      <c r="O37" s="300"/>
      <c r="P37" s="300"/>
      <c r="Q37" s="300" t="str">
        <f>VLOOKUP(K37,TONG_SL!$A:$D,3,0)</f>
        <v>Túi</v>
      </c>
      <c r="R37" s="169">
        <v>10</v>
      </c>
      <c r="S37" s="301"/>
      <c r="T37" s="301">
        <f>VLOOKUP(VLOOKUP(G37,Ma_KH!$A:$R,18,0)&amp;K37,Gia_MB!$A:$F,6,0)</f>
        <v>73431</v>
      </c>
      <c r="U37" s="291">
        <f>T37*R37</f>
        <v>734310</v>
      </c>
      <c r="V37" s="301"/>
      <c r="W37" s="302">
        <f>U37*V37</f>
        <v>0</v>
      </c>
      <c r="X37" s="303" t="str">
        <f>IF(B37&lt;&gt;"","8","0")</f>
        <v>8</v>
      </c>
      <c r="Y37" s="301"/>
      <c r="Z37" s="291">
        <f>U37*X37%</f>
        <v>58744.800000000003</v>
      </c>
      <c r="AA37" s="304">
        <f>VLOOKUP(G37,Ma_KH!$A:$R,14,0)</f>
        <v>46</v>
      </c>
    </row>
    <row r="38" spans="1:27" x14ac:dyDescent="0.25">
      <c r="A38" s="329">
        <v>46055</v>
      </c>
      <c r="B38" s="464">
        <v>8407</v>
      </c>
      <c r="C38" s="465" t="s">
        <v>15180</v>
      </c>
      <c r="D38" s="329">
        <v>46056</v>
      </c>
      <c r="E38" s="175"/>
      <c r="F38" s="173"/>
      <c r="G38" s="466" t="s">
        <v>12311</v>
      </c>
      <c r="H38" s="175"/>
      <c r="I38" s="33" t="s">
        <v>12311</v>
      </c>
      <c r="J38" s="176" t="s">
        <v>1784</v>
      </c>
      <c r="K38" s="176" t="s">
        <v>542</v>
      </c>
      <c r="L38" s="305" t="str">
        <f>VLOOKUP($K38,TONG_SL!$A:$D,2,0)</f>
        <v>Chân giò heo muối 500g</v>
      </c>
      <c r="M38" s="305"/>
      <c r="N38" s="305" t="str">
        <f>IF($B38&lt;&gt;"","K-C6","")</f>
        <v>K-C6</v>
      </c>
      <c r="O38" s="305"/>
      <c r="P38" s="305"/>
      <c r="Q38" s="305" t="str">
        <f>VLOOKUP(K38,TONG_SL!$A:$D,3,0)</f>
        <v>Túi</v>
      </c>
      <c r="R38" s="169">
        <v>10</v>
      </c>
      <c r="S38" s="306"/>
      <c r="T38" s="306">
        <f>VLOOKUP(VLOOKUP(G38,Ma_KH!$A:$R,18,0)&amp;K38,Gia_MB!$A:$F,6,0)</f>
        <v>110732</v>
      </c>
      <c r="U38" s="296">
        <f>T38*R38</f>
        <v>1107320</v>
      </c>
      <c r="V38" s="306"/>
      <c r="W38" s="307">
        <f>U38*V38</f>
        <v>0</v>
      </c>
      <c r="X38" s="308" t="str">
        <f>IF(B38&lt;&gt;"","8","0")</f>
        <v>8</v>
      </c>
      <c r="Y38" s="306"/>
      <c r="Z38" s="296">
        <f>U38*X38%</f>
        <v>88585.600000000006</v>
      </c>
      <c r="AA38" s="309">
        <f>VLOOKUP(G38,Ma_KH!$A:$R,14,0)</f>
        <v>46</v>
      </c>
    </row>
    <row r="39" spans="1:27" x14ac:dyDescent="0.25">
      <c r="A39" s="329">
        <v>46055</v>
      </c>
      <c r="B39" s="464">
        <v>8397</v>
      </c>
      <c r="C39" s="465" t="s">
        <v>15180</v>
      </c>
      <c r="D39" s="329">
        <v>46056</v>
      </c>
      <c r="E39" s="175"/>
      <c r="F39" s="173"/>
      <c r="G39" s="466" t="s">
        <v>10282</v>
      </c>
      <c r="H39" s="175"/>
      <c r="I39" s="33" t="s">
        <v>10282</v>
      </c>
      <c r="J39" s="176" t="s">
        <v>1784</v>
      </c>
      <c r="K39" s="176" t="s">
        <v>30</v>
      </c>
      <c r="L39" s="300" t="str">
        <f>VLOOKUP($K39,TONG_SL!$A:$D,2,0)</f>
        <v>Gà muối 500g</v>
      </c>
      <c r="M39" s="300"/>
      <c r="N39" s="300" t="str">
        <f t="shared" ref="N39:N47" si="15">IF($B39&lt;&gt;"","K-C6","")</f>
        <v>K-C6</v>
      </c>
      <c r="O39" s="300"/>
      <c r="P39" s="300"/>
      <c r="Q39" s="300" t="str">
        <f>VLOOKUP(K39,TONG_SL!$A:$D,3,0)</f>
        <v>Túi</v>
      </c>
      <c r="R39" s="169">
        <v>10</v>
      </c>
      <c r="S39" s="301"/>
      <c r="T39" s="301">
        <f>VLOOKUP(VLOOKUP(G39,Ma_KH!$A:$R,18,0)&amp;K39,Gia_MB!$A:$F,6,0)</f>
        <v>105505</v>
      </c>
      <c r="U39" s="291">
        <f t="shared" ref="U39:U47" si="16">T39*R39</f>
        <v>1055050</v>
      </c>
      <c r="V39" s="301"/>
      <c r="W39" s="302">
        <f t="shared" ref="W39:W47" si="17">U39*V39</f>
        <v>0</v>
      </c>
      <c r="X39" s="303" t="str">
        <f t="shared" ref="X39:X47" si="18">IF(B39&lt;&gt;"","8","0")</f>
        <v>8</v>
      </c>
      <c r="Y39" s="301"/>
      <c r="Z39" s="291">
        <f t="shared" ref="Z39:Z47" si="19">U39*X39%</f>
        <v>84404</v>
      </c>
      <c r="AA39" s="304">
        <f>VLOOKUP(G39,Ma_KH!$A:$R,14,0)</f>
        <v>60</v>
      </c>
    </row>
    <row r="40" spans="1:27" x14ac:dyDescent="0.25">
      <c r="A40" s="329">
        <v>46055</v>
      </c>
      <c r="B40" s="464">
        <v>8397</v>
      </c>
      <c r="C40" s="465" t="s">
        <v>15180</v>
      </c>
      <c r="D40" s="329">
        <v>46056</v>
      </c>
      <c r="E40" s="175"/>
      <c r="F40" s="173"/>
      <c r="G40" s="466" t="s">
        <v>10282</v>
      </c>
      <c r="H40" s="175"/>
      <c r="I40" s="33" t="s">
        <v>10282</v>
      </c>
      <c r="J40" s="176" t="s">
        <v>1784</v>
      </c>
      <c r="K40" s="176" t="s">
        <v>52</v>
      </c>
      <c r="L40" s="300" t="str">
        <f>VLOOKUP($K40,TONG_SL!$A:$D,2,0)</f>
        <v>Gà xì dầu 500g</v>
      </c>
      <c r="M40" s="300"/>
      <c r="N40" s="300" t="str">
        <f t="shared" si="15"/>
        <v>K-C6</v>
      </c>
      <c r="O40" s="300"/>
      <c r="P40" s="300"/>
      <c r="Q40" s="300" t="str">
        <f>VLOOKUP(K40,TONG_SL!$A:$D,3,0)</f>
        <v>Túi</v>
      </c>
      <c r="R40" s="169">
        <v>5</v>
      </c>
      <c r="S40" s="301"/>
      <c r="T40" s="301">
        <f>VLOOKUP(VLOOKUP(G40,Ma_KH!$A:$R,18,0)&amp;K40,Gia_MB!$A:$F,6,0)</f>
        <v>106026</v>
      </c>
      <c r="U40" s="291">
        <f t="shared" si="16"/>
        <v>530130</v>
      </c>
      <c r="V40" s="301"/>
      <c r="W40" s="302">
        <f t="shared" si="17"/>
        <v>0</v>
      </c>
      <c r="X40" s="303" t="str">
        <f t="shared" si="18"/>
        <v>8</v>
      </c>
      <c r="Y40" s="301"/>
      <c r="Z40" s="291">
        <f t="shared" si="19"/>
        <v>42410.400000000001</v>
      </c>
      <c r="AA40" s="304">
        <f>VLOOKUP(G40,Ma_KH!$A:$R,14,0)</f>
        <v>60</v>
      </c>
    </row>
    <row r="41" spans="1:27" x14ac:dyDescent="0.25">
      <c r="A41" s="329">
        <v>46055</v>
      </c>
      <c r="B41" s="464">
        <v>8410</v>
      </c>
      <c r="C41" s="465" t="s">
        <v>15180</v>
      </c>
      <c r="D41" s="329">
        <v>46056</v>
      </c>
      <c r="E41" s="175"/>
      <c r="F41" s="173"/>
      <c r="G41" s="466" t="s">
        <v>9888</v>
      </c>
      <c r="H41" s="175"/>
      <c r="I41" s="33" t="s">
        <v>9888</v>
      </c>
      <c r="J41" s="176" t="s">
        <v>1784</v>
      </c>
      <c r="K41" s="176" t="s">
        <v>27</v>
      </c>
      <c r="L41" s="300" t="str">
        <f>VLOOKUP($K41,TONG_SL!$A:$D,2,0)</f>
        <v>Chân giò heo muối 300g</v>
      </c>
      <c r="M41" s="300"/>
      <c r="N41" s="300" t="str">
        <f t="shared" si="15"/>
        <v>K-C6</v>
      </c>
      <c r="O41" s="300"/>
      <c r="P41" s="300"/>
      <c r="Q41" s="300" t="str">
        <f>VLOOKUP(K41,TONG_SL!$A:$D,3,0)</f>
        <v>Túi</v>
      </c>
      <c r="R41" s="169">
        <v>20</v>
      </c>
      <c r="S41" s="301"/>
      <c r="T41" s="301">
        <f>VLOOKUP(VLOOKUP(G41,Ma_KH!$A:$R,18,0)&amp;K41,Gia_MB!$A:$F,6,0)</f>
        <v>73431</v>
      </c>
      <c r="U41" s="291">
        <f t="shared" si="16"/>
        <v>1468620</v>
      </c>
      <c r="V41" s="301"/>
      <c r="W41" s="302">
        <f t="shared" si="17"/>
        <v>0</v>
      </c>
      <c r="X41" s="303" t="str">
        <f t="shared" si="18"/>
        <v>8</v>
      </c>
      <c r="Y41" s="301"/>
      <c r="Z41" s="291">
        <f t="shared" si="19"/>
        <v>117489.60000000001</v>
      </c>
      <c r="AA41" s="304">
        <f>VLOOKUP(G41,Ma_KH!$A:$R,14,0)</f>
        <v>57</v>
      </c>
    </row>
    <row r="42" spans="1:27" x14ac:dyDescent="0.25">
      <c r="A42" s="329">
        <v>46055</v>
      </c>
      <c r="B42" s="464">
        <v>8410</v>
      </c>
      <c r="C42" s="465" t="s">
        <v>15180</v>
      </c>
      <c r="D42" s="329">
        <v>46056</v>
      </c>
      <c r="E42" s="175"/>
      <c r="F42" s="173"/>
      <c r="G42" s="466" t="s">
        <v>9888</v>
      </c>
      <c r="H42" s="175"/>
      <c r="I42" s="33" t="s">
        <v>9888</v>
      </c>
      <c r="J42" s="176" t="s">
        <v>1784</v>
      </c>
      <c r="K42" s="176" t="s">
        <v>542</v>
      </c>
      <c r="L42" s="300" t="str">
        <f>VLOOKUP($K42,TONG_SL!$A:$D,2,0)</f>
        <v>Chân giò heo muối 500g</v>
      </c>
      <c r="M42" s="300"/>
      <c r="N42" s="300" t="str">
        <f t="shared" si="15"/>
        <v>K-C6</v>
      </c>
      <c r="O42" s="300"/>
      <c r="P42" s="300"/>
      <c r="Q42" s="300" t="str">
        <f>VLOOKUP(K42,TONG_SL!$A:$D,3,0)</f>
        <v>Túi</v>
      </c>
      <c r="R42" s="169">
        <v>20</v>
      </c>
      <c r="S42" s="301"/>
      <c r="T42" s="301">
        <f>VLOOKUP(VLOOKUP(G42,Ma_KH!$A:$R,18,0)&amp;K42,Gia_MB!$A:$F,6,0)</f>
        <v>119066</v>
      </c>
      <c r="U42" s="291">
        <f t="shared" si="16"/>
        <v>2381320</v>
      </c>
      <c r="V42" s="301"/>
      <c r="W42" s="302">
        <f t="shared" si="17"/>
        <v>0</v>
      </c>
      <c r="X42" s="303" t="str">
        <f t="shared" si="18"/>
        <v>8</v>
      </c>
      <c r="Y42" s="301"/>
      <c r="Z42" s="291">
        <f t="shared" si="19"/>
        <v>190505.60000000001</v>
      </c>
      <c r="AA42" s="304">
        <f>VLOOKUP(G42,Ma_KH!$A:$R,14,0)</f>
        <v>57</v>
      </c>
    </row>
    <row r="43" spans="1:27" x14ac:dyDescent="0.25">
      <c r="A43" s="329">
        <v>46055</v>
      </c>
      <c r="B43" s="464">
        <v>8409</v>
      </c>
      <c r="C43" s="465" t="s">
        <v>15180</v>
      </c>
      <c r="D43" s="329">
        <v>46056</v>
      </c>
      <c r="E43" s="175"/>
      <c r="F43" s="173"/>
      <c r="G43" s="466" t="s">
        <v>12315</v>
      </c>
      <c r="H43" s="175"/>
      <c r="I43" s="33" t="s">
        <v>12315</v>
      </c>
      <c r="J43" s="176" t="s">
        <v>1784</v>
      </c>
      <c r="K43" s="176" t="s">
        <v>27</v>
      </c>
      <c r="L43" s="300" t="str">
        <f>VLOOKUP($K43,TONG_SL!$A:$D,2,0)</f>
        <v>Chân giò heo muối 300g</v>
      </c>
      <c r="M43" s="300"/>
      <c r="N43" s="300" t="str">
        <f t="shared" si="15"/>
        <v>K-C6</v>
      </c>
      <c r="O43" s="300"/>
      <c r="P43" s="300"/>
      <c r="Q43" s="300" t="str">
        <f>VLOOKUP(K43,TONG_SL!$A:$D,3,0)</f>
        <v>Túi</v>
      </c>
      <c r="R43" s="169">
        <v>5</v>
      </c>
      <c r="S43" s="301"/>
      <c r="T43" s="301">
        <f>VLOOKUP(VLOOKUP(G43,Ma_KH!$A:$R,18,0)&amp;K43,Gia_MB!$A:$F,6,0)</f>
        <v>73431</v>
      </c>
      <c r="U43" s="291">
        <f t="shared" si="16"/>
        <v>367155</v>
      </c>
      <c r="V43" s="301"/>
      <c r="W43" s="302">
        <f t="shared" si="17"/>
        <v>0</v>
      </c>
      <c r="X43" s="303" t="str">
        <f t="shared" si="18"/>
        <v>8</v>
      </c>
      <c r="Y43" s="301"/>
      <c r="Z43" s="291">
        <f t="shared" si="19"/>
        <v>29372.400000000001</v>
      </c>
      <c r="AA43" s="304">
        <f>VLOOKUP(G43,Ma_KH!$A:$R,14,0)</f>
        <v>46</v>
      </c>
    </row>
    <row r="44" spans="1:27" x14ac:dyDescent="0.25">
      <c r="A44" s="329">
        <v>46055</v>
      </c>
      <c r="B44" s="464">
        <v>8409</v>
      </c>
      <c r="C44" s="465" t="s">
        <v>15180</v>
      </c>
      <c r="D44" s="329">
        <v>46056</v>
      </c>
      <c r="E44" s="175"/>
      <c r="F44" s="173"/>
      <c r="G44" s="466" t="s">
        <v>12315</v>
      </c>
      <c r="H44" s="175"/>
      <c r="I44" s="33" t="s">
        <v>12315</v>
      </c>
      <c r="J44" s="176" t="s">
        <v>1784</v>
      </c>
      <c r="K44" s="176" t="s">
        <v>30</v>
      </c>
      <c r="L44" s="300" t="str">
        <f>VLOOKUP($K44,TONG_SL!$A:$D,2,0)</f>
        <v>Gà muối 500g</v>
      </c>
      <c r="M44" s="300"/>
      <c r="N44" s="300" t="str">
        <f t="shared" si="15"/>
        <v>K-C6</v>
      </c>
      <c r="O44" s="300"/>
      <c r="P44" s="300"/>
      <c r="Q44" s="300" t="str">
        <f>VLOOKUP(K44,TONG_SL!$A:$D,3,0)</f>
        <v>Túi</v>
      </c>
      <c r="R44" s="169">
        <v>3</v>
      </c>
      <c r="S44" s="301"/>
      <c r="T44" s="301">
        <f>VLOOKUP(VLOOKUP(G44,Ma_KH!$A:$R,18,0)&amp;K44,Gia_MB!$A:$F,6,0)</f>
        <v>111058</v>
      </c>
      <c r="U44" s="291">
        <f t="shared" si="16"/>
        <v>333174</v>
      </c>
      <c r="V44" s="301"/>
      <c r="W44" s="302">
        <f t="shared" si="17"/>
        <v>0</v>
      </c>
      <c r="X44" s="303" t="str">
        <f t="shared" si="18"/>
        <v>8</v>
      </c>
      <c r="Y44" s="301"/>
      <c r="Z44" s="291">
        <f t="shared" si="19"/>
        <v>26653.920000000002</v>
      </c>
      <c r="AA44" s="304">
        <f>VLOOKUP(G44,Ma_KH!$A:$R,14,0)</f>
        <v>46</v>
      </c>
    </row>
    <row r="45" spans="1:27" x14ac:dyDescent="0.25">
      <c r="A45" s="329">
        <v>46055</v>
      </c>
      <c r="B45" s="464">
        <v>8339</v>
      </c>
      <c r="C45" s="465" t="s">
        <v>15180</v>
      </c>
      <c r="D45" s="329">
        <v>46056</v>
      </c>
      <c r="E45" s="175"/>
      <c r="F45" s="173"/>
      <c r="G45" s="466" t="s">
        <v>10065</v>
      </c>
      <c r="H45" s="175"/>
      <c r="I45" s="33" t="s">
        <v>10065</v>
      </c>
      <c r="J45" s="176" t="s">
        <v>1784</v>
      </c>
      <c r="K45" s="176" t="s">
        <v>27</v>
      </c>
      <c r="L45" s="300" t="str">
        <f>VLOOKUP($K45,TONG_SL!$A:$D,2,0)</f>
        <v>Chân giò heo muối 300g</v>
      </c>
      <c r="M45" s="300"/>
      <c r="N45" s="300" t="str">
        <f t="shared" si="15"/>
        <v>K-C6</v>
      </c>
      <c r="O45" s="300"/>
      <c r="P45" s="300"/>
      <c r="Q45" s="300" t="str">
        <f>VLOOKUP(K45,TONG_SL!$A:$D,3,0)</f>
        <v>Túi</v>
      </c>
      <c r="R45" s="169">
        <v>10</v>
      </c>
      <c r="S45" s="301"/>
      <c r="T45" s="301">
        <f>VLOOKUP(VLOOKUP(G45,Ma_KH!$A:$R,18,0)&amp;K45,Gia_MB!$A:$F,6,0)</f>
        <v>70494</v>
      </c>
      <c r="U45" s="291">
        <f t="shared" si="16"/>
        <v>704940</v>
      </c>
      <c r="V45" s="301"/>
      <c r="W45" s="302">
        <f t="shared" si="17"/>
        <v>0</v>
      </c>
      <c r="X45" s="303" t="str">
        <f t="shared" si="18"/>
        <v>8</v>
      </c>
      <c r="Y45" s="301"/>
      <c r="Z45" s="291">
        <f t="shared" si="19"/>
        <v>56395.200000000004</v>
      </c>
      <c r="AA45" s="304">
        <f>VLOOKUP(G45,Ma_KH!$A:$R,14,0)</f>
        <v>60</v>
      </c>
    </row>
    <row r="46" spans="1:27" x14ac:dyDescent="0.25">
      <c r="A46" s="329">
        <v>46055</v>
      </c>
      <c r="B46" s="464">
        <v>8408</v>
      </c>
      <c r="C46" s="465" t="s">
        <v>15180</v>
      </c>
      <c r="D46" s="329">
        <v>46056</v>
      </c>
      <c r="E46" s="175"/>
      <c r="F46" s="173"/>
      <c r="G46" s="466" t="s">
        <v>12312</v>
      </c>
      <c r="H46" s="175"/>
      <c r="I46" s="33" t="s">
        <v>12312</v>
      </c>
      <c r="J46" s="176" t="s">
        <v>1784</v>
      </c>
      <c r="K46" s="176" t="s">
        <v>27</v>
      </c>
      <c r="L46" s="300" t="str">
        <f>VLOOKUP($K46,TONG_SL!$A:$D,2,0)</f>
        <v>Chân giò heo muối 300g</v>
      </c>
      <c r="M46" s="300"/>
      <c r="N46" s="300" t="str">
        <f t="shared" si="15"/>
        <v>K-C6</v>
      </c>
      <c r="O46" s="300"/>
      <c r="P46" s="300"/>
      <c r="Q46" s="300" t="str">
        <f>VLOOKUP(K46,TONG_SL!$A:$D,3,0)</f>
        <v>Túi</v>
      </c>
      <c r="R46" s="169">
        <v>8</v>
      </c>
      <c r="S46" s="301"/>
      <c r="T46" s="301">
        <f>VLOOKUP(VLOOKUP(G46,Ma_KH!$A:$R,18,0)&amp;K46,Gia_MB!$A:$F,6,0)</f>
        <v>73431</v>
      </c>
      <c r="U46" s="291">
        <f t="shared" si="16"/>
        <v>587448</v>
      </c>
      <c r="V46" s="301"/>
      <c r="W46" s="302">
        <f t="shared" si="17"/>
        <v>0</v>
      </c>
      <c r="X46" s="303" t="str">
        <f t="shared" si="18"/>
        <v>8</v>
      </c>
      <c r="Y46" s="301"/>
      <c r="Z46" s="291">
        <f t="shared" si="19"/>
        <v>46995.840000000004</v>
      </c>
      <c r="AA46" s="304">
        <f>VLOOKUP(G46,Ma_KH!$A:$R,14,0)</f>
        <v>46</v>
      </c>
    </row>
    <row r="47" spans="1:27" x14ac:dyDescent="0.25">
      <c r="A47" s="329">
        <v>46055</v>
      </c>
      <c r="B47" s="464">
        <v>8408</v>
      </c>
      <c r="C47" s="465" t="s">
        <v>15180</v>
      </c>
      <c r="D47" s="329">
        <v>46056</v>
      </c>
      <c r="E47" s="175"/>
      <c r="F47" s="173"/>
      <c r="G47" s="466" t="s">
        <v>12312</v>
      </c>
      <c r="H47" s="175"/>
      <c r="I47" s="33" t="s">
        <v>12312</v>
      </c>
      <c r="J47" s="176" t="s">
        <v>1784</v>
      </c>
      <c r="K47" s="176" t="s">
        <v>551</v>
      </c>
      <c r="L47" s="305" t="str">
        <f>VLOOKUP($K47,TONG_SL!$A:$D,2,0)</f>
        <v>Chân giò heo muối 100g</v>
      </c>
      <c r="M47" s="305"/>
      <c r="N47" s="305" t="str">
        <f t="shared" si="15"/>
        <v>K-C6</v>
      </c>
      <c r="O47" s="305"/>
      <c r="P47" s="305"/>
      <c r="Q47" s="305" t="str">
        <f>VLOOKUP(K47,TONG_SL!$A:$D,3,0)</f>
        <v>Gói</v>
      </c>
      <c r="R47" s="169">
        <v>8</v>
      </c>
      <c r="S47" s="306"/>
      <c r="T47" s="306">
        <f>VLOOKUP(VLOOKUP(G47,Ma_KH!$A:$R,18,0)&amp;K47,Gia_MB!$A:$F,6,0)</f>
        <v>22830</v>
      </c>
      <c r="U47" s="296">
        <f t="shared" si="16"/>
        <v>182640</v>
      </c>
      <c r="V47" s="306"/>
      <c r="W47" s="307">
        <f t="shared" si="17"/>
        <v>0</v>
      </c>
      <c r="X47" s="308" t="str">
        <f t="shared" si="18"/>
        <v>8</v>
      </c>
      <c r="Y47" s="306"/>
      <c r="Z47" s="296">
        <f t="shared" si="19"/>
        <v>14611.2</v>
      </c>
      <c r="AA47" s="309">
        <f>VLOOKUP(G47,Ma_KH!$A:$R,14,0)</f>
        <v>46</v>
      </c>
    </row>
    <row r="48" spans="1:27" x14ac:dyDescent="0.25">
      <c r="A48" s="329">
        <v>46055</v>
      </c>
      <c r="B48" s="464">
        <v>8408</v>
      </c>
      <c r="C48" s="465" t="s">
        <v>15180</v>
      </c>
      <c r="D48" s="329">
        <v>46056</v>
      </c>
      <c r="E48" s="175"/>
      <c r="F48" s="173"/>
      <c r="G48" s="466" t="s">
        <v>12312</v>
      </c>
      <c r="H48" s="175"/>
      <c r="I48" s="33" t="s">
        <v>12312</v>
      </c>
      <c r="J48" s="176" t="s">
        <v>1784</v>
      </c>
      <c r="K48" s="176" t="s">
        <v>34</v>
      </c>
      <c r="L48" s="300" t="str">
        <f>VLOOKUP($K48,TONG_SL!$A:$D,2,0)</f>
        <v>Tai heo muối 200g</v>
      </c>
      <c r="M48" s="300"/>
      <c r="N48" s="300" t="str">
        <f t="shared" ref="N48:N79" si="20">IF($B48&lt;&gt;"","K-C6","")</f>
        <v>K-C6</v>
      </c>
      <c r="O48" s="300"/>
      <c r="P48" s="300"/>
      <c r="Q48" s="300" t="str">
        <f>VLOOKUP(K48,TONG_SL!$A:$D,3,0)</f>
        <v>Túi</v>
      </c>
      <c r="R48" s="169">
        <v>6</v>
      </c>
      <c r="S48" s="301"/>
      <c r="T48" s="301">
        <f>VLOOKUP(VLOOKUP(G48,Ma_KH!$A:$R,18,0)&amp;K48,Gia_MB!$A:$F,6,0)</f>
        <v>55595</v>
      </c>
      <c r="U48" s="291">
        <f t="shared" ref="U48:U79" si="21">T48*R48</f>
        <v>333570</v>
      </c>
      <c r="V48" s="301"/>
      <c r="W48" s="302">
        <f t="shared" ref="W48:W79" si="22">U48*V48</f>
        <v>0</v>
      </c>
      <c r="X48" s="303" t="str">
        <f t="shared" ref="X48:X79" si="23">IF(B48&lt;&gt;"","8","0")</f>
        <v>8</v>
      </c>
      <c r="Y48" s="301"/>
      <c r="Z48" s="291">
        <f t="shared" ref="Z48:Z79" si="24">U48*X48%</f>
        <v>26685.600000000002</v>
      </c>
      <c r="AA48" s="304">
        <f>VLOOKUP(G48,Ma_KH!$A:$R,14,0)</f>
        <v>46</v>
      </c>
    </row>
    <row r="49" spans="1:27" x14ac:dyDescent="0.25">
      <c r="A49" s="329">
        <v>46055</v>
      </c>
      <c r="B49" s="464">
        <v>8398</v>
      </c>
      <c r="C49" s="465" t="s">
        <v>15180</v>
      </c>
      <c r="D49" s="329">
        <v>46056</v>
      </c>
      <c r="E49" s="175"/>
      <c r="F49" s="173"/>
      <c r="G49" s="466" t="s">
        <v>12088</v>
      </c>
      <c r="H49" s="175"/>
      <c r="I49" s="33" t="s">
        <v>12088</v>
      </c>
      <c r="J49" s="176" t="s">
        <v>1784</v>
      </c>
      <c r="K49" s="176" t="s">
        <v>27</v>
      </c>
      <c r="L49" s="300" t="str">
        <f>VLOOKUP($K49,TONG_SL!$A:$D,2,0)</f>
        <v>Chân giò heo muối 300g</v>
      </c>
      <c r="M49" s="300"/>
      <c r="N49" s="300" t="str">
        <f t="shared" si="20"/>
        <v>K-C6</v>
      </c>
      <c r="O49" s="300"/>
      <c r="P49" s="300"/>
      <c r="Q49" s="300" t="str">
        <f>VLOOKUP(K49,TONG_SL!$A:$D,3,0)</f>
        <v>Túi</v>
      </c>
      <c r="R49" s="169">
        <v>5</v>
      </c>
      <c r="S49" s="301"/>
      <c r="T49" s="301">
        <f>VLOOKUP(VLOOKUP(G49,Ma_KH!$A:$R,18,0)&amp;K49,Gia_MB!$A:$F,6,0)</f>
        <v>69025</v>
      </c>
      <c r="U49" s="291">
        <f t="shared" si="21"/>
        <v>345125</v>
      </c>
      <c r="V49" s="301"/>
      <c r="W49" s="302">
        <f t="shared" si="22"/>
        <v>0</v>
      </c>
      <c r="X49" s="303" t="str">
        <f t="shared" si="23"/>
        <v>8</v>
      </c>
      <c r="Y49" s="301"/>
      <c r="Z49" s="291">
        <f t="shared" si="24"/>
        <v>27610</v>
      </c>
      <c r="AA49" s="304">
        <f>VLOOKUP(G49,Ma_KH!$A:$R,14,0)</f>
        <v>51</v>
      </c>
    </row>
    <row r="50" spans="1:27" x14ac:dyDescent="0.25">
      <c r="A50" s="329">
        <v>46055</v>
      </c>
      <c r="B50" s="464">
        <v>8398</v>
      </c>
      <c r="C50" s="465" t="s">
        <v>15180</v>
      </c>
      <c r="D50" s="329">
        <v>46056</v>
      </c>
      <c r="E50" s="175"/>
      <c r="F50" s="173"/>
      <c r="G50" s="466" t="s">
        <v>12088</v>
      </c>
      <c r="H50" s="175"/>
      <c r="I50" s="33" t="s">
        <v>12088</v>
      </c>
      <c r="J50" s="176" t="s">
        <v>1784</v>
      </c>
      <c r="K50" s="176" t="s">
        <v>34</v>
      </c>
      <c r="L50" s="300" t="str">
        <f>VLOOKUP($K50,TONG_SL!$A:$D,2,0)</f>
        <v>Tai heo muối 200g</v>
      </c>
      <c r="M50" s="300"/>
      <c r="N50" s="300" t="str">
        <f t="shared" si="20"/>
        <v>K-C6</v>
      </c>
      <c r="O50" s="300"/>
      <c r="P50" s="300"/>
      <c r="Q50" s="300" t="str">
        <f>VLOOKUP(K50,TONG_SL!$A:$D,3,0)</f>
        <v>Túi</v>
      </c>
      <c r="R50" s="169">
        <v>5</v>
      </c>
      <c r="S50" s="301"/>
      <c r="T50" s="301">
        <f>VLOOKUP(VLOOKUP(G50,Ma_KH!$A:$R,18,0)&amp;K50,Gia_MB!$A:$F,6,0)</f>
        <v>52259</v>
      </c>
      <c r="U50" s="291">
        <f t="shared" si="21"/>
        <v>261295</v>
      </c>
      <c r="V50" s="301"/>
      <c r="W50" s="302">
        <f t="shared" si="22"/>
        <v>0</v>
      </c>
      <c r="X50" s="303" t="str">
        <f t="shared" si="23"/>
        <v>8</v>
      </c>
      <c r="Y50" s="301"/>
      <c r="Z50" s="291">
        <f t="shared" si="24"/>
        <v>20903.600000000002</v>
      </c>
      <c r="AA50" s="304">
        <f>VLOOKUP(G50,Ma_KH!$A:$R,14,0)</f>
        <v>51</v>
      </c>
    </row>
    <row r="51" spans="1:27" x14ac:dyDescent="0.25">
      <c r="A51" s="329">
        <v>46055</v>
      </c>
      <c r="B51" s="464">
        <v>8398</v>
      </c>
      <c r="C51" s="465" t="s">
        <v>15180</v>
      </c>
      <c r="D51" s="329">
        <v>46056</v>
      </c>
      <c r="E51" s="175"/>
      <c r="F51" s="173"/>
      <c r="G51" s="466" t="s">
        <v>12088</v>
      </c>
      <c r="H51" s="175"/>
      <c r="I51" s="33" t="s">
        <v>12088</v>
      </c>
      <c r="J51" s="176" t="s">
        <v>1784</v>
      </c>
      <c r="K51" s="176" t="s">
        <v>32</v>
      </c>
      <c r="L51" s="300" t="str">
        <f>VLOOKUP($K51,TONG_SL!$A:$D,2,0)</f>
        <v>Giò Tai Lưỡi Xào 250g</v>
      </c>
      <c r="M51" s="300"/>
      <c r="N51" s="300" t="str">
        <f t="shared" si="20"/>
        <v>K-C6</v>
      </c>
      <c r="O51" s="300"/>
      <c r="P51" s="300"/>
      <c r="Q51" s="300" t="str">
        <f>VLOOKUP(K51,TONG_SL!$A:$D,3,0)</f>
        <v>Túi</v>
      </c>
      <c r="R51" s="169">
        <v>5</v>
      </c>
      <c r="S51" s="301"/>
      <c r="T51" s="301">
        <f>VLOOKUP(VLOOKUP(G51,Ma_KH!$A:$R,18,0)&amp;K51,Gia_MB!$A:$F,6,0)</f>
        <v>47172</v>
      </c>
      <c r="U51" s="291">
        <f t="shared" si="21"/>
        <v>235860</v>
      </c>
      <c r="V51" s="301"/>
      <c r="W51" s="302">
        <f t="shared" si="22"/>
        <v>0</v>
      </c>
      <c r="X51" s="303" t="str">
        <f t="shared" si="23"/>
        <v>8</v>
      </c>
      <c r="Y51" s="301"/>
      <c r="Z51" s="291">
        <f t="shared" si="24"/>
        <v>18868.8</v>
      </c>
      <c r="AA51" s="304">
        <f>VLOOKUP(G51,Ma_KH!$A:$R,14,0)</f>
        <v>51</v>
      </c>
    </row>
    <row r="52" spans="1:27" x14ac:dyDescent="0.25">
      <c r="A52" s="329">
        <v>46055</v>
      </c>
      <c r="B52" s="464">
        <v>8398</v>
      </c>
      <c r="C52" s="465" t="s">
        <v>15180</v>
      </c>
      <c r="D52" s="329">
        <v>46056</v>
      </c>
      <c r="E52" s="175"/>
      <c r="F52" s="173"/>
      <c r="G52" s="466" t="s">
        <v>12088</v>
      </c>
      <c r="H52" s="175"/>
      <c r="I52" s="33" t="s">
        <v>12088</v>
      </c>
      <c r="J52" s="176" t="s">
        <v>1784</v>
      </c>
      <c r="K52" s="176" t="s">
        <v>52</v>
      </c>
      <c r="L52" s="300" t="str">
        <f>VLOOKUP($K52,TONG_SL!$A:$D,2,0)</f>
        <v>Gà xì dầu 500g</v>
      </c>
      <c r="M52" s="300"/>
      <c r="N52" s="300" t="str">
        <f t="shared" si="20"/>
        <v>K-C6</v>
      </c>
      <c r="O52" s="300"/>
      <c r="P52" s="300"/>
      <c r="Q52" s="300" t="str">
        <f>VLOOKUP(K52,TONG_SL!$A:$D,3,0)</f>
        <v>Túi</v>
      </c>
      <c r="R52" s="169">
        <v>3</v>
      </c>
      <c r="S52" s="301"/>
      <c r="T52" s="301">
        <f>VLOOKUP(VLOOKUP(G52,Ma_KH!$A:$R,18,0)&amp;K52,Gia_MB!$A:$F,6,0)</f>
        <v>104910</v>
      </c>
      <c r="U52" s="291">
        <f t="shared" si="21"/>
        <v>314730</v>
      </c>
      <c r="V52" s="301"/>
      <c r="W52" s="302">
        <f t="shared" si="22"/>
        <v>0</v>
      </c>
      <c r="X52" s="303" t="str">
        <f t="shared" si="23"/>
        <v>8</v>
      </c>
      <c r="Y52" s="301"/>
      <c r="Z52" s="291">
        <f t="shared" si="24"/>
        <v>25178.400000000001</v>
      </c>
      <c r="AA52" s="304">
        <f>VLOOKUP(G52,Ma_KH!$A:$R,14,0)</f>
        <v>51</v>
      </c>
    </row>
    <row r="53" spans="1:27" x14ac:dyDescent="0.25">
      <c r="A53" s="329">
        <v>46055</v>
      </c>
      <c r="B53" s="464">
        <v>8398</v>
      </c>
      <c r="C53" s="465" t="s">
        <v>15180</v>
      </c>
      <c r="D53" s="329">
        <v>46056</v>
      </c>
      <c r="E53" s="175"/>
      <c r="F53" s="173"/>
      <c r="G53" s="466" t="s">
        <v>12088</v>
      </c>
      <c r="H53" s="175"/>
      <c r="I53" s="33" t="s">
        <v>12088</v>
      </c>
      <c r="J53" s="176" t="s">
        <v>1784</v>
      </c>
      <c r="K53" s="176" t="s">
        <v>553</v>
      </c>
      <c r="L53" s="300" t="str">
        <f>VLOOKUP($K53,TONG_SL!$A:$D,2,0)</f>
        <v>Gà muối hun khói 300g</v>
      </c>
      <c r="M53" s="300"/>
      <c r="N53" s="300" t="str">
        <f t="shared" si="20"/>
        <v>K-C6</v>
      </c>
      <c r="O53" s="300"/>
      <c r="P53" s="300"/>
      <c r="Q53" s="300" t="str">
        <f>VLOOKUP(K53,TONG_SL!$A:$D,3,0)</f>
        <v>Túi</v>
      </c>
      <c r="R53" s="169">
        <v>3</v>
      </c>
      <c r="S53" s="301"/>
      <c r="T53" s="301" t="e">
        <f>VLOOKUP(VLOOKUP(G53,Ma_KH!$A:$R,18,0)&amp;K53,Gia_MB!$A:$F,6,0)</f>
        <v>#N/A</v>
      </c>
      <c r="U53" s="291" t="e">
        <f t="shared" si="21"/>
        <v>#N/A</v>
      </c>
      <c r="V53" s="301"/>
      <c r="W53" s="302" t="e">
        <f t="shared" si="22"/>
        <v>#N/A</v>
      </c>
      <c r="X53" s="303" t="str">
        <f t="shared" si="23"/>
        <v>8</v>
      </c>
      <c r="Y53" s="301"/>
      <c r="Z53" s="291" t="e">
        <f t="shared" si="24"/>
        <v>#N/A</v>
      </c>
      <c r="AA53" s="304">
        <f>VLOOKUP(G53,Ma_KH!$A:$R,14,0)</f>
        <v>51</v>
      </c>
    </row>
    <row r="54" spans="1:27" x14ac:dyDescent="0.25">
      <c r="A54" s="329">
        <v>46055</v>
      </c>
      <c r="B54" s="464">
        <v>8338</v>
      </c>
      <c r="C54" s="465" t="s">
        <v>15180</v>
      </c>
      <c r="D54" s="329">
        <v>46056</v>
      </c>
      <c r="E54" s="175"/>
      <c r="F54" s="173"/>
      <c r="G54" s="466" t="s">
        <v>10067</v>
      </c>
      <c r="H54" s="175"/>
      <c r="I54" s="33" t="s">
        <v>10067</v>
      </c>
      <c r="J54" s="176" t="s">
        <v>1784</v>
      </c>
      <c r="K54" s="176" t="s">
        <v>27</v>
      </c>
      <c r="L54" s="300" t="str">
        <f>VLOOKUP($K54,TONG_SL!$A:$D,2,0)</f>
        <v>Chân giò heo muối 300g</v>
      </c>
      <c r="M54" s="300"/>
      <c r="N54" s="300" t="str">
        <f t="shared" si="20"/>
        <v>K-C6</v>
      </c>
      <c r="O54" s="300"/>
      <c r="P54" s="300"/>
      <c r="Q54" s="300" t="str">
        <f>VLOOKUP(K54,TONG_SL!$A:$D,3,0)</f>
        <v>Túi</v>
      </c>
      <c r="R54" s="169">
        <v>25</v>
      </c>
      <c r="S54" s="301"/>
      <c r="T54" s="301">
        <f>VLOOKUP(VLOOKUP(G54,Ma_KH!$A:$R,18,0)&amp;K54,Gia_MB!$A:$F,6,0)</f>
        <v>70494</v>
      </c>
      <c r="U54" s="291">
        <f t="shared" si="21"/>
        <v>1762350</v>
      </c>
      <c r="V54" s="301"/>
      <c r="W54" s="302">
        <f t="shared" si="22"/>
        <v>0</v>
      </c>
      <c r="X54" s="303" t="str">
        <f t="shared" si="23"/>
        <v>8</v>
      </c>
      <c r="Y54" s="301"/>
      <c r="Z54" s="291">
        <f t="shared" si="24"/>
        <v>140988</v>
      </c>
      <c r="AA54" s="304">
        <f>VLOOKUP(G54,Ma_KH!$A:$R,14,0)</f>
        <v>60</v>
      </c>
    </row>
    <row r="55" spans="1:27" x14ac:dyDescent="0.25">
      <c r="A55" s="329">
        <v>46055</v>
      </c>
      <c r="B55" s="464">
        <v>8338</v>
      </c>
      <c r="C55" s="465" t="s">
        <v>15180</v>
      </c>
      <c r="D55" s="329">
        <v>46056</v>
      </c>
      <c r="E55" s="175"/>
      <c r="F55" s="173"/>
      <c r="G55" s="466" t="s">
        <v>10067</v>
      </c>
      <c r="H55" s="175"/>
      <c r="I55" s="33" t="s">
        <v>10067</v>
      </c>
      <c r="J55" s="176" t="s">
        <v>1784</v>
      </c>
      <c r="K55" s="176" t="s">
        <v>48</v>
      </c>
      <c r="L55" s="300" t="str">
        <f>VLOOKUP($K55,TONG_SL!$A:$D,2,0)</f>
        <v>Mọc Nấm Hương 250g</v>
      </c>
      <c r="M55" s="300"/>
      <c r="N55" s="300" t="str">
        <f t="shared" si="20"/>
        <v>K-C6</v>
      </c>
      <c r="O55" s="300"/>
      <c r="P55" s="300"/>
      <c r="Q55" s="300" t="str">
        <f>VLOOKUP(K55,TONG_SL!$A:$D,3,0)</f>
        <v>Túi</v>
      </c>
      <c r="R55" s="169">
        <v>2</v>
      </c>
      <c r="S55" s="301"/>
      <c r="T55" s="301">
        <f>VLOOKUP(VLOOKUP(G55,Ma_KH!$A:$R,18,0)&amp;K55,Gia_MB!$A:$F,6,0)</f>
        <v>44160</v>
      </c>
      <c r="U55" s="291">
        <f t="shared" si="21"/>
        <v>88320</v>
      </c>
      <c r="V55" s="301"/>
      <c r="W55" s="302">
        <f t="shared" si="22"/>
        <v>0</v>
      </c>
      <c r="X55" s="303" t="str">
        <f t="shared" si="23"/>
        <v>8</v>
      </c>
      <c r="Y55" s="301"/>
      <c r="Z55" s="291">
        <f t="shared" si="24"/>
        <v>7065.6</v>
      </c>
      <c r="AA55" s="304">
        <f>VLOOKUP(G55,Ma_KH!$A:$R,14,0)</f>
        <v>60</v>
      </c>
    </row>
    <row r="56" spans="1:27" x14ac:dyDescent="0.25">
      <c r="A56" s="329">
        <v>46055</v>
      </c>
      <c r="B56" s="464">
        <v>8405</v>
      </c>
      <c r="C56" s="465" t="s">
        <v>15180</v>
      </c>
      <c r="D56" s="329">
        <v>46056</v>
      </c>
      <c r="E56" s="175"/>
      <c r="F56" s="173"/>
      <c r="G56" s="466" t="s">
        <v>11138</v>
      </c>
      <c r="H56" s="175"/>
      <c r="I56" s="33" t="s">
        <v>11138</v>
      </c>
      <c r="J56" s="176" t="s">
        <v>1784</v>
      </c>
      <c r="K56" s="176" t="s">
        <v>27</v>
      </c>
      <c r="L56" s="300" t="str">
        <f>VLOOKUP($K56,TONG_SL!$A:$D,2,0)</f>
        <v>Chân giò heo muối 300g</v>
      </c>
      <c r="M56" s="300"/>
      <c r="N56" s="300" t="str">
        <f t="shared" si="20"/>
        <v>K-C6</v>
      </c>
      <c r="O56" s="300"/>
      <c r="P56" s="300"/>
      <c r="Q56" s="300" t="str">
        <f>VLOOKUP(K56,TONG_SL!$A:$D,3,0)</f>
        <v>Túi</v>
      </c>
      <c r="R56" s="169">
        <v>10</v>
      </c>
      <c r="S56" s="301"/>
      <c r="T56" s="301" t="e">
        <f>VLOOKUP(VLOOKUP(G56,Ma_KH!$A:$R,18,0)&amp;K56,Gia_MB!$A:$F,6,0)</f>
        <v>#N/A</v>
      </c>
      <c r="U56" s="291" t="e">
        <f t="shared" si="21"/>
        <v>#N/A</v>
      </c>
      <c r="V56" s="301"/>
      <c r="W56" s="302" t="e">
        <f t="shared" si="22"/>
        <v>#N/A</v>
      </c>
      <c r="X56" s="303" t="str">
        <f t="shared" si="23"/>
        <v>8</v>
      </c>
      <c r="Y56" s="301"/>
      <c r="Z56" s="291" t="e">
        <f t="shared" si="24"/>
        <v>#N/A</v>
      </c>
      <c r="AA56" s="304">
        <f>VLOOKUP(G56,Ma_KH!$A:$R,14,0)</f>
        <v>1</v>
      </c>
    </row>
    <row r="57" spans="1:27" x14ac:dyDescent="0.25">
      <c r="A57" s="329">
        <v>46055</v>
      </c>
      <c r="B57" s="464">
        <v>8381</v>
      </c>
      <c r="C57" s="465" t="s">
        <v>15180</v>
      </c>
      <c r="D57" s="329">
        <v>46056</v>
      </c>
      <c r="E57" s="175"/>
      <c r="F57" s="173"/>
      <c r="G57" s="466" t="s">
        <v>12226</v>
      </c>
      <c r="H57" s="175"/>
      <c r="I57" s="33" t="s">
        <v>12226</v>
      </c>
      <c r="J57" s="176" t="s">
        <v>1788</v>
      </c>
      <c r="K57" s="176" t="s">
        <v>551</v>
      </c>
      <c r="L57" s="300" t="str">
        <f>VLOOKUP($K57,TONG_SL!$A:$D,2,0)</f>
        <v>Chân giò heo muối 100g</v>
      </c>
      <c r="M57" s="300"/>
      <c r="N57" s="300" t="str">
        <f t="shared" si="20"/>
        <v>K-C6</v>
      </c>
      <c r="O57" s="300"/>
      <c r="P57" s="300"/>
      <c r="Q57" s="300" t="str">
        <f>VLOOKUP(K57,TONG_SL!$A:$D,3,0)</f>
        <v>Gói</v>
      </c>
      <c r="R57" s="169">
        <v>4</v>
      </c>
      <c r="S57" s="301"/>
      <c r="T57" s="301">
        <f>VLOOKUP(VLOOKUP(G57,Ma_KH!$A:$R,18,0)&amp;K57,Gia_MB!$A:$F,6,0)</f>
        <v>24549</v>
      </c>
      <c r="U57" s="291">
        <f t="shared" si="21"/>
        <v>98196</v>
      </c>
      <c r="V57" s="301"/>
      <c r="W57" s="302">
        <f t="shared" si="22"/>
        <v>0</v>
      </c>
      <c r="X57" s="303" t="str">
        <f t="shared" si="23"/>
        <v>8</v>
      </c>
      <c r="Y57" s="301"/>
      <c r="Z57" s="291">
        <f t="shared" si="24"/>
        <v>7855.68</v>
      </c>
      <c r="AA57" s="304">
        <f>VLOOKUP(G57,Ma_KH!$A:$R,14,0)</f>
        <v>51</v>
      </c>
    </row>
    <row r="58" spans="1:27" x14ac:dyDescent="0.25">
      <c r="A58" s="329">
        <v>46055</v>
      </c>
      <c r="B58" s="464">
        <v>8381</v>
      </c>
      <c r="C58" s="465" t="s">
        <v>15180</v>
      </c>
      <c r="D58" s="329">
        <v>46056</v>
      </c>
      <c r="E58" s="175"/>
      <c r="F58" s="173"/>
      <c r="G58" s="466" t="s">
        <v>12226</v>
      </c>
      <c r="H58" s="175"/>
      <c r="I58" s="33" t="s">
        <v>12226</v>
      </c>
      <c r="J58" s="176" t="s">
        <v>1788</v>
      </c>
      <c r="K58" s="176" t="s">
        <v>27</v>
      </c>
      <c r="L58" s="300" t="str">
        <f>VLOOKUP($K58,TONG_SL!$A:$D,2,0)</f>
        <v>Chân giò heo muối 300g</v>
      </c>
      <c r="M58" s="300"/>
      <c r="N58" s="300" t="str">
        <f t="shared" si="20"/>
        <v>K-C6</v>
      </c>
      <c r="O58" s="300"/>
      <c r="P58" s="300"/>
      <c r="Q58" s="300" t="str">
        <f>VLOOKUP(K58,TONG_SL!$A:$D,3,0)</f>
        <v>Túi</v>
      </c>
      <c r="R58" s="169">
        <v>3</v>
      </c>
      <c r="S58" s="301"/>
      <c r="T58" s="301">
        <f>VLOOKUP(VLOOKUP(G58,Ma_KH!$A:$R,18,0)&amp;K58,Gia_MB!$A:$F,6,0)</f>
        <v>73431</v>
      </c>
      <c r="U58" s="291">
        <f t="shared" si="21"/>
        <v>220293</v>
      </c>
      <c r="V58" s="301"/>
      <c r="W58" s="302">
        <f t="shared" si="22"/>
        <v>0</v>
      </c>
      <c r="X58" s="303" t="str">
        <f t="shared" si="23"/>
        <v>8</v>
      </c>
      <c r="Y58" s="301"/>
      <c r="Z58" s="291">
        <f t="shared" si="24"/>
        <v>17623.439999999999</v>
      </c>
      <c r="AA58" s="304">
        <f>VLOOKUP(G58,Ma_KH!$A:$R,14,0)</f>
        <v>51</v>
      </c>
    </row>
    <row r="59" spans="1:27" x14ac:dyDescent="0.25">
      <c r="A59" s="329">
        <v>46055</v>
      </c>
      <c r="B59" s="464">
        <v>8381</v>
      </c>
      <c r="C59" s="465" t="s">
        <v>15180</v>
      </c>
      <c r="D59" s="329">
        <v>46056</v>
      </c>
      <c r="E59" s="175"/>
      <c r="F59" s="173"/>
      <c r="G59" s="466" t="s">
        <v>12226</v>
      </c>
      <c r="H59" s="175"/>
      <c r="I59" s="33" t="s">
        <v>12226</v>
      </c>
      <c r="J59" s="176" t="s">
        <v>1788</v>
      </c>
      <c r="K59" s="176" t="s">
        <v>553</v>
      </c>
      <c r="L59" s="300" t="str">
        <f>VLOOKUP($K59,TONG_SL!$A:$D,2,0)</f>
        <v>Gà muối hun khói 300g</v>
      </c>
      <c r="M59" s="300"/>
      <c r="N59" s="300" t="str">
        <f t="shared" si="20"/>
        <v>K-C6</v>
      </c>
      <c r="O59" s="300"/>
      <c r="P59" s="300"/>
      <c r="Q59" s="300" t="str">
        <f>VLOOKUP(K59,TONG_SL!$A:$D,3,0)</f>
        <v>Túi</v>
      </c>
      <c r="R59" s="169">
        <v>3</v>
      </c>
      <c r="S59" s="301"/>
      <c r="T59" s="301">
        <f>VLOOKUP(VLOOKUP(G59,Ma_KH!$A:$R,18,0)&amp;K59,Gia_MB!$A:$F,6,0)</f>
        <v>70000</v>
      </c>
      <c r="U59" s="291">
        <f t="shared" si="21"/>
        <v>210000</v>
      </c>
      <c r="V59" s="301"/>
      <c r="W59" s="302">
        <f t="shared" si="22"/>
        <v>0</v>
      </c>
      <c r="X59" s="303" t="str">
        <f t="shared" si="23"/>
        <v>8</v>
      </c>
      <c r="Y59" s="301"/>
      <c r="Z59" s="291">
        <f t="shared" si="24"/>
        <v>16800</v>
      </c>
      <c r="AA59" s="304">
        <f>VLOOKUP(G59,Ma_KH!$A:$R,14,0)</f>
        <v>51</v>
      </c>
    </row>
    <row r="60" spans="1:27" x14ac:dyDescent="0.25">
      <c r="A60" s="329">
        <v>46055</v>
      </c>
      <c r="B60" s="464">
        <v>8381</v>
      </c>
      <c r="C60" s="465" t="s">
        <v>15180</v>
      </c>
      <c r="D60" s="329">
        <v>46056</v>
      </c>
      <c r="E60" s="175"/>
      <c r="F60" s="173"/>
      <c r="G60" s="466" t="s">
        <v>12226</v>
      </c>
      <c r="H60" s="175"/>
      <c r="I60" s="33" t="s">
        <v>12226</v>
      </c>
      <c r="J60" s="176" t="s">
        <v>1788</v>
      </c>
      <c r="K60" s="176" t="s">
        <v>30</v>
      </c>
      <c r="L60" s="300" t="str">
        <f>VLOOKUP($K60,TONG_SL!$A:$D,2,0)</f>
        <v>Gà muối 500g</v>
      </c>
      <c r="M60" s="300"/>
      <c r="N60" s="300" t="str">
        <f t="shared" si="20"/>
        <v>K-C6</v>
      </c>
      <c r="O60" s="300"/>
      <c r="P60" s="300"/>
      <c r="Q60" s="300" t="str">
        <f>VLOOKUP(K60,TONG_SL!$A:$D,3,0)</f>
        <v>Túi</v>
      </c>
      <c r="R60" s="169">
        <v>5</v>
      </c>
      <c r="S60" s="301"/>
      <c r="T60" s="301">
        <f>VLOOKUP(VLOOKUP(G60,Ma_KH!$A:$R,18,0)&amp;K60,Gia_MB!$A:$F,6,0)</f>
        <v>111058</v>
      </c>
      <c r="U60" s="291">
        <f t="shared" si="21"/>
        <v>555290</v>
      </c>
      <c r="V60" s="301"/>
      <c r="W60" s="302">
        <f t="shared" si="22"/>
        <v>0</v>
      </c>
      <c r="X60" s="303" t="str">
        <f t="shared" si="23"/>
        <v>8</v>
      </c>
      <c r="Y60" s="301"/>
      <c r="Z60" s="291">
        <f t="shared" si="24"/>
        <v>44423.200000000004</v>
      </c>
      <c r="AA60" s="304">
        <f>VLOOKUP(G60,Ma_KH!$A:$R,14,0)</f>
        <v>51</v>
      </c>
    </row>
    <row r="61" spans="1:27" x14ac:dyDescent="0.25">
      <c r="A61" s="329">
        <v>46055</v>
      </c>
      <c r="B61" s="464">
        <v>8383</v>
      </c>
      <c r="C61" s="465" t="s">
        <v>15180</v>
      </c>
      <c r="D61" s="329">
        <v>46056</v>
      </c>
      <c r="E61" s="175"/>
      <c r="F61" s="173"/>
      <c r="G61" s="466" t="s">
        <v>12227</v>
      </c>
      <c r="H61" s="175"/>
      <c r="I61" s="33" t="s">
        <v>12227</v>
      </c>
      <c r="J61" s="176" t="s">
        <v>1788</v>
      </c>
      <c r="K61" s="176" t="s">
        <v>598</v>
      </c>
      <c r="L61" s="300" t="str">
        <f>VLOOKUP($K61,TONG_SL!$A:$D,2,0)</f>
        <v>Chân gà sả tắc 250g</v>
      </c>
      <c r="M61" s="300"/>
      <c r="N61" s="300" t="str">
        <f t="shared" si="20"/>
        <v>K-C6</v>
      </c>
      <c r="O61" s="300"/>
      <c r="P61" s="300"/>
      <c r="Q61" s="300" t="str">
        <f>VLOOKUP(K61,TONG_SL!$A:$D,3,0)</f>
        <v>Hộp</v>
      </c>
      <c r="R61" s="169">
        <v>2</v>
      </c>
      <c r="S61" s="301"/>
      <c r="T61" s="301" t="e">
        <f>VLOOKUP(VLOOKUP(G61,Ma_KH!$A:$R,18,0)&amp;K61,Gia_MB!$A:$F,6,0)</f>
        <v>#N/A</v>
      </c>
      <c r="U61" s="291" t="e">
        <f t="shared" si="21"/>
        <v>#N/A</v>
      </c>
      <c r="V61" s="301"/>
      <c r="W61" s="302" t="e">
        <f t="shared" si="22"/>
        <v>#N/A</v>
      </c>
      <c r="X61" s="303" t="str">
        <f t="shared" si="23"/>
        <v>8</v>
      </c>
      <c r="Y61" s="301"/>
      <c r="Z61" s="291" t="e">
        <f t="shared" si="24"/>
        <v>#N/A</v>
      </c>
      <c r="AA61" s="304">
        <f>VLOOKUP(G61,Ma_KH!$A:$R,14,0)</f>
        <v>51</v>
      </c>
    </row>
    <row r="62" spans="1:27" x14ac:dyDescent="0.25">
      <c r="A62" s="329">
        <v>46055</v>
      </c>
      <c r="B62" s="464">
        <v>8383</v>
      </c>
      <c r="C62" s="465" t="s">
        <v>15180</v>
      </c>
      <c r="D62" s="329">
        <v>46056</v>
      </c>
      <c r="E62" s="175"/>
      <c r="F62" s="173"/>
      <c r="G62" s="466" t="s">
        <v>12227</v>
      </c>
      <c r="H62" s="175"/>
      <c r="I62" s="33" t="s">
        <v>12227</v>
      </c>
      <c r="J62" s="176" t="s">
        <v>1788</v>
      </c>
      <c r="K62" s="176" t="s">
        <v>27</v>
      </c>
      <c r="L62" s="300" t="str">
        <f>VLOOKUP($K62,TONG_SL!$A:$D,2,0)</f>
        <v>Chân giò heo muối 300g</v>
      </c>
      <c r="M62" s="300"/>
      <c r="N62" s="300" t="str">
        <f t="shared" si="20"/>
        <v>K-C6</v>
      </c>
      <c r="O62" s="300"/>
      <c r="P62" s="300"/>
      <c r="Q62" s="300" t="str">
        <f>VLOOKUP(K62,TONG_SL!$A:$D,3,0)</f>
        <v>Túi</v>
      </c>
      <c r="R62" s="169">
        <v>5</v>
      </c>
      <c r="S62" s="301"/>
      <c r="T62" s="301">
        <f>VLOOKUP(VLOOKUP(G62,Ma_KH!$A:$R,18,0)&amp;K62,Gia_MB!$A:$F,6,0)</f>
        <v>73431</v>
      </c>
      <c r="U62" s="291">
        <f t="shared" si="21"/>
        <v>367155</v>
      </c>
      <c r="V62" s="301"/>
      <c r="W62" s="302">
        <f t="shared" si="22"/>
        <v>0</v>
      </c>
      <c r="X62" s="303" t="str">
        <f t="shared" si="23"/>
        <v>8</v>
      </c>
      <c r="Y62" s="301"/>
      <c r="Z62" s="291">
        <f t="shared" si="24"/>
        <v>29372.400000000001</v>
      </c>
      <c r="AA62" s="304">
        <f>VLOOKUP(G62,Ma_KH!$A:$R,14,0)</f>
        <v>51</v>
      </c>
    </row>
    <row r="63" spans="1:27" x14ac:dyDescent="0.25">
      <c r="A63" s="329">
        <v>46055</v>
      </c>
      <c r="B63" s="464">
        <v>8383</v>
      </c>
      <c r="C63" s="465" t="s">
        <v>15180</v>
      </c>
      <c r="D63" s="329">
        <v>46056</v>
      </c>
      <c r="E63" s="175"/>
      <c r="F63" s="173"/>
      <c r="G63" s="466" t="s">
        <v>12227</v>
      </c>
      <c r="H63" s="175"/>
      <c r="I63" s="33" t="s">
        <v>12227</v>
      </c>
      <c r="J63" s="176" t="s">
        <v>1788</v>
      </c>
      <c r="K63" s="176" t="s">
        <v>542</v>
      </c>
      <c r="L63" s="300" t="str">
        <f>VLOOKUP($K63,TONG_SL!$A:$D,2,0)</f>
        <v>Chân giò heo muối 500g</v>
      </c>
      <c r="M63" s="300"/>
      <c r="N63" s="300" t="str">
        <f t="shared" si="20"/>
        <v>K-C6</v>
      </c>
      <c r="O63" s="300"/>
      <c r="P63" s="300"/>
      <c r="Q63" s="300" t="str">
        <f>VLOOKUP(K63,TONG_SL!$A:$D,3,0)</f>
        <v>Túi</v>
      </c>
      <c r="R63" s="169">
        <v>2</v>
      </c>
      <c r="S63" s="301"/>
      <c r="T63" s="301">
        <f>VLOOKUP(VLOOKUP(G63,Ma_KH!$A:$R,18,0)&amp;K63,Gia_MB!$A:$F,6,0)</f>
        <v>119066</v>
      </c>
      <c r="U63" s="291">
        <f t="shared" si="21"/>
        <v>238132</v>
      </c>
      <c r="V63" s="301"/>
      <c r="W63" s="302">
        <f t="shared" si="22"/>
        <v>0</v>
      </c>
      <c r="X63" s="303" t="str">
        <f t="shared" si="23"/>
        <v>8</v>
      </c>
      <c r="Y63" s="301"/>
      <c r="Z63" s="291">
        <f t="shared" si="24"/>
        <v>19050.560000000001</v>
      </c>
      <c r="AA63" s="304">
        <f>VLOOKUP(G63,Ma_KH!$A:$R,14,0)</f>
        <v>51</v>
      </c>
    </row>
    <row r="64" spans="1:27" x14ac:dyDescent="0.25">
      <c r="A64" s="329">
        <v>46055</v>
      </c>
      <c r="B64" s="464">
        <v>8383</v>
      </c>
      <c r="C64" s="465" t="s">
        <v>15180</v>
      </c>
      <c r="D64" s="329">
        <v>46056</v>
      </c>
      <c r="E64" s="175"/>
      <c r="F64" s="173"/>
      <c r="G64" s="466" t="s">
        <v>12227</v>
      </c>
      <c r="H64" s="175"/>
      <c r="I64" s="33" t="s">
        <v>12227</v>
      </c>
      <c r="J64" s="176" t="s">
        <v>1788</v>
      </c>
      <c r="K64" s="176" t="s">
        <v>30</v>
      </c>
      <c r="L64" s="300" t="str">
        <f>VLOOKUP($K64,TONG_SL!$A:$D,2,0)</f>
        <v>Gà muối 500g</v>
      </c>
      <c r="M64" s="300"/>
      <c r="N64" s="300" t="str">
        <f t="shared" si="20"/>
        <v>K-C6</v>
      </c>
      <c r="O64" s="300"/>
      <c r="P64" s="300"/>
      <c r="Q64" s="300" t="str">
        <f>VLOOKUP(K64,TONG_SL!$A:$D,3,0)</f>
        <v>Túi</v>
      </c>
      <c r="R64" s="169">
        <v>2</v>
      </c>
      <c r="S64" s="301"/>
      <c r="T64" s="301">
        <f>VLOOKUP(VLOOKUP(G64,Ma_KH!$A:$R,18,0)&amp;K64,Gia_MB!$A:$F,6,0)</f>
        <v>111058</v>
      </c>
      <c r="U64" s="291">
        <f t="shared" si="21"/>
        <v>222116</v>
      </c>
      <c r="V64" s="301"/>
      <c r="W64" s="302">
        <f t="shared" si="22"/>
        <v>0</v>
      </c>
      <c r="X64" s="303" t="str">
        <f t="shared" si="23"/>
        <v>8</v>
      </c>
      <c r="Y64" s="301"/>
      <c r="Z64" s="291">
        <f t="shared" si="24"/>
        <v>17769.28</v>
      </c>
      <c r="AA64" s="304">
        <f>VLOOKUP(G64,Ma_KH!$A:$R,14,0)</f>
        <v>51</v>
      </c>
    </row>
    <row r="65" spans="1:27" x14ac:dyDescent="0.25">
      <c r="A65" s="329">
        <v>46055</v>
      </c>
      <c r="B65" s="464">
        <v>8383</v>
      </c>
      <c r="C65" s="465" t="s">
        <v>15180</v>
      </c>
      <c r="D65" s="329">
        <v>46056</v>
      </c>
      <c r="E65" s="175"/>
      <c r="F65" s="173"/>
      <c r="G65" s="466" t="s">
        <v>12227</v>
      </c>
      <c r="H65" s="175"/>
      <c r="I65" s="33" t="s">
        <v>12227</v>
      </c>
      <c r="J65" s="176" t="s">
        <v>1788</v>
      </c>
      <c r="K65" s="176" t="s">
        <v>48</v>
      </c>
      <c r="L65" s="300" t="str">
        <f>VLOOKUP($K65,TONG_SL!$A:$D,2,0)</f>
        <v>Mọc Nấm Hương 250g</v>
      </c>
      <c r="M65" s="300"/>
      <c r="N65" s="300" t="str">
        <f t="shared" si="20"/>
        <v>K-C6</v>
      </c>
      <c r="O65" s="300"/>
      <c r="P65" s="300"/>
      <c r="Q65" s="300" t="str">
        <f>VLOOKUP(K65,TONG_SL!$A:$D,3,0)</f>
        <v>Túi</v>
      </c>
      <c r="R65" s="169">
        <v>2</v>
      </c>
      <c r="S65" s="301"/>
      <c r="T65" s="301">
        <f>VLOOKUP(VLOOKUP(G65,Ma_KH!$A:$R,18,0)&amp;K65,Gia_MB!$A:$F,6,0)</f>
        <v>46000</v>
      </c>
      <c r="U65" s="291">
        <f t="shared" si="21"/>
        <v>92000</v>
      </c>
      <c r="V65" s="301"/>
      <c r="W65" s="302">
        <f t="shared" si="22"/>
        <v>0</v>
      </c>
      <c r="X65" s="303" t="str">
        <f t="shared" si="23"/>
        <v>8</v>
      </c>
      <c r="Y65" s="301"/>
      <c r="Z65" s="291">
        <f t="shared" si="24"/>
        <v>7360</v>
      </c>
      <c r="AA65" s="304">
        <f>VLOOKUP(G65,Ma_KH!$A:$R,14,0)</f>
        <v>51</v>
      </c>
    </row>
    <row r="66" spans="1:27" x14ac:dyDescent="0.25">
      <c r="A66" s="329">
        <v>46056</v>
      </c>
      <c r="B66" s="464">
        <v>8472</v>
      </c>
      <c r="C66" s="465" t="s">
        <v>15180</v>
      </c>
      <c r="D66" s="329">
        <v>46056</v>
      </c>
      <c r="E66" s="175"/>
      <c r="F66" s="173"/>
      <c r="G66" s="466" t="s">
        <v>7471</v>
      </c>
      <c r="H66" s="175"/>
      <c r="I66" s="33" t="s">
        <v>7471</v>
      </c>
      <c r="J66" s="176" t="s">
        <v>1788</v>
      </c>
      <c r="K66" s="176" t="s">
        <v>52</v>
      </c>
      <c r="L66" s="300" t="str">
        <f>VLOOKUP($K66,TONG_SL!$A:$D,2,0)</f>
        <v>Gà xì dầu 500g</v>
      </c>
      <c r="M66" s="300"/>
      <c r="N66" s="300" t="str">
        <f t="shared" si="20"/>
        <v>K-C6</v>
      </c>
      <c r="O66" s="300"/>
      <c r="P66" s="300"/>
      <c r="Q66" s="300" t="str">
        <f>VLOOKUP(K66,TONG_SL!$A:$D,3,0)</f>
        <v>Túi</v>
      </c>
      <c r="R66" s="169">
        <v>2</v>
      </c>
      <c r="S66" s="301"/>
      <c r="T66" s="301">
        <f>VLOOKUP(VLOOKUP(G66,Ma_KH!$A:$R,18,0)&amp;K66,Gia_MB!$A:$F,6,0)</f>
        <v>106026</v>
      </c>
      <c r="U66" s="291">
        <f t="shared" si="21"/>
        <v>212052</v>
      </c>
      <c r="V66" s="301"/>
      <c r="W66" s="302">
        <f t="shared" si="22"/>
        <v>0</v>
      </c>
      <c r="X66" s="303" t="str">
        <f t="shared" si="23"/>
        <v>8</v>
      </c>
      <c r="Y66" s="301"/>
      <c r="Z66" s="291">
        <f t="shared" si="24"/>
        <v>16964.16</v>
      </c>
      <c r="AA66" s="304">
        <f>VLOOKUP(G66,Ma_KH!$A:$R,14,0)</f>
        <v>0</v>
      </c>
    </row>
    <row r="67" spans="1:27" x14ac:dyDescent="0.25">
      <c r="A67" s="329">
        <v>46056</v>
      </c>
      <c r="B67" s="464">
        <v>8472</v>
      </c>
      <c r="C67" s="465" t="s">
        <v>15180</v>
      </c>
      <c r="D67" s="329">
        <v>46056</v>
      </c>
      <c r="E67" s="175"/>
      <c r="F67" s="173"/>
      <c r="G67" s="466" t="s">
        <v>7471</v>
      </c>
      <c r="H67" s="175"/>
      <c r="I67" s="33" t="s">
        <v>7471</v>
      </c>
      <c r="J67" s="176" t="s">
        <v>1788</v>
      </c>
      <c r="K67" s="176" t="s">
        <v>27</v>
      </c>
      <c r="L67" s="300" t="str">
        <f>VLOOKUP($K67,TONG_SL!$A:$D,2,0)</f>
        <v>Chân giò heo muối 300g</v>
      </c>
      <c r="M67" s="300"/>
      <c r="N67" s="300" t="str">
        <f t="shared" si="20"/>
        <v>K-C6</v>
      </c>
      <c r="O67" s="300"/>
      <c r="P67" s="300"/>
      <c r="Q67" s="300" t="str">
        <f>VLOOKUP(K67,TONG_SL!$A:$D,3,0)</f>
        <v>Túi</v>
      </c>
      <c r="R67" s="169">
        <v>2</v>
      </c>
      <c r="S67" s="301"/>
      <c r="T67" s="301">
        <f>VLOOKUP(VLOOKUP(G67,Ma_KH!$A:$R,18,0)&amp;K67,Gia_MB!$A:$F,6,0)</f>
        <v>69759</v>
      </c>
      <c r="U67" s="291">
        <f t="shared" si="21"/>
        <v>139518</v>
      </c>
      <c r="V67" s="301"/>
      <c r="W67" s="302">
        <f t="shared" si="22"/>
        <v>0</v>
      </c>
      <c r="X67" s="303" t="str">
        <f t="shared" si="23"/>
        <v>8</v>
      </c>
      <c r="Y67" s="301"/>
      <c r="Z67" s="291">
        <f t="shared" si="24"/>
        <v>11161.44</v>
      </c>
      <c r="AA67" s="304">
        <f>VLOOKUP(G67,Ma_KH!$A:$R,14,0)</f>
        <v>0</v>
      </c>
    </row>
    <row r="68" spans="1:27" x14ac:dyDescent="0.25">
      <c r="A68" s="329">
        <v>46056</v>
      </c>
      <c r="B68" s="464">
        <v>8472</v>
      </c>
      <c r="C68" s="465" t="s">
        <v>15180</v>
      </c>
      <c r="D68" s="329">
        <v>46056</v>
      </c>
      <c r="E68" s="175"/>
      <c r="F68" s="173"/>
      <c r="G68" s="466" t="s">
        <v>7471</v>
      </c>
      <c r="H68" s="175"/>
      <c r="I68" s="33" t="s">
        <v>7471</v>
      </c>
      <c r="J68" s="176" t="s">
        <v>1788</v>
      </c>
      <c r="K68" s="176" t="s">
        <v>32</v>
      </c>
      <c r="L68" s="300" t="str">
        <f>VLOOKUP($K68,TONG_SL!$A:$D,2,0)</f>
        <v>Giò Tai Lưỡi Xào 250g</v>
      </c>
      <c r="M68" s="300"/>
      <c r="N68" s="300" t="str">
        <f t="shared" si="20"/>
        <v>K-C6</v>
      </c>
      <c r="O68" s="300"/>
      <c r="P68" s="300"/>
      <c r="Q68" s="300" t="str">
        <f>VLOOKUP(K68,TONG_SL!$A:$D,3,0)</f>
        <v>Túi</v>
      </c>
      <c r="R68" s="169">
        <v>3</v>
      </c>
      <c r="S68" s="301"/>
      <c r="T68" s="301">
        <f>VLOOKUP(VLOOKUP(G68,Ma_KH!$A:$R,18,0)&amp;K68,Gia_MB!$A:$F,6,0)</f>
        <v>47672</v>
      </c>
      <c r="U68" s="291">
        <f t="shared" si="21"/>
        <v>143016</v>
      </c>
      <c r="V68" s="301"/>
      <c r="W68" s="302">
        <f t="shared" si="22"/>
        <v>0</v>
      </c>
      <c r="X68" s="303" t="str">
        <f t="shared" si="23"/>
        <v>8</v>
      </c>
      <c r="Y68" s="301"/>
      <c r="Z68" s="291">
        <f t="shared" si="24"/>
        <v>11441.28</v>
      </c>
      <c r="AA68" s="304">
        <f>VLOOKUP(G68,Ma_KH!$A:$R,14,0)</f>
        <v>0</v>
      </c>
    </row>
    <row r="69" spans="1:27" x14ac:dyDescent="0.25">
      <c r="A69" s="329">
        <v>46055</v>
      </c>
      <c r="B69" s="464">
        <v>8344</v>
      </c>
      <c r="C69" s="457" t="s">
        <v>15180</v>
      </c>
      <c r="D69" s="458">
        <v>46056</v>
      </c>
      <c r="E69" s="175"/>
      <c r="F69" s="173"/>
      <c r="G69" s="466" t="s">
        <v>11468</v>
      </c>
      <c r="H69" s="175"/>
      <c r="I69" s="33" t="s">
        <v>11468</v>
      </c>
      <c r="J69" s="176" t="s">
        <v>1784</v>
      </c>
      <c r="K69" s="176" t="s">
        <v>27</v>
      </c>
      <c r="L69" s="300" t="str">
        <f>VLOOKUP($K69,TONG_SL!$A:$D,2,0)</f>
        <v>Chân giò heo muối 300g</v>
      </c>
      <c r="M69" s="300"/>
      <c r="N69" s="300" t="str">
        <f t="shared" si="20"/>
        <v>K-C6</v>
      </c>
      <c r="O69" s="300"/>
      <c r="P69" s="300"/>
      <c r="Q69" s="300" t="str">
        <f>VLOOKUP(K69,TONG_SL!$A:$D,3,0)</f>
        <v>Túi</v>
      </c>
      <c r="R69" s="169">
        <v>3</v>
      </c>
      <c r="S69" s="301"/>
      <c r="T69" s="301">
        <f>VLOOKUP(VLOOKUP(G69,Ma_KH!$A:$R,18,0)&amp;K69,Gia_MB!$A:$F,6,0)</f>
        <v>69759</v>
      </c>
      <c r="U69" s="291">
        <f t="shared" si="21"/>
        <v>209277</v>
      </c>
      <c r="V69" s="301"/>
      <c r="W69" s="302">
        <f t="shared" si="22"/>
        <v>0</v>
      </c>
      <c r="X69" s="303" t="str">
        <f t="shared" si="23"/>
        <v>8</v>
      </c>
      <c r="Y69" s="301"/>
      <c r="Z69" s="291">
        <f t="shared" si="24"/>
        <v>16742.16</v>
      </c>
      <c r="AA69" s="304">
        <f>VLOOKUP(G69,Ma_KH!$A:$R,14,0)</f>
        <v>36</v>
      </c>
    </row>
    <row r="70" spans="1:27" x14ac:dyDescent="0.25">
      <c r="A70" s="329">
        <v>46055</v>
      </c>
      <c r="B70" s="464">
        <v>8344</v>
      </c>
      <c r="C70" s="457" t="s">
        <v>15180</v>
      </c>
      <c r="D70" s="458">
        <v>46056</v>
      </c>
      <c r="E70" s="175"/>
      <c r="F70" s="173"/>
      <c r="G70" s="466" t="s">
        <v>11468</v>
      </c>
      <c r="H70" s="175"/>
      <c r="I70" s="33" t="s">
        <v>11468</v>
      </c>
      <c r="J70" s="176" t="s">
        <v>1784</v>
      </c>
      <c r="K70" s="176" t="s">
        <v>30</v>
      </c>
      <c r="L70" s="300" t="str">
        <f>VLOOKUP($K70,TONG_SL!$A:$D,2,0)</f>
        <v>Gà muối 500g</v>
      </c>
      <c r="M70" s="300"/>
      <c r="N70" s="300" t="str">
        <f t="shared" si="20"/>
        <v>K-C6</v>
      </c>
      <c r="O70" s="300"/>
      <c r="P70" s="300"/>
      <c r="Q70" s="300" t="str">
        <f>VLOOKUP(K70,TONG_SL!$A:$D,3,0)</f>
        <v>Túi</v>
      </c>
      <c r="R70" s="169">
        <v>2</v>
      </c>
      <c r="S70" s="301"/>
      <c r="T70" s="301">
        <f>VLOOKUP(VLOOKUP(G70,Ma_KH!$A:$R,18,0)&amp;K70,Gia_MB!$A:$F,6,0)</f>
        <v>105505</v>
      </c>
      <c r="U70" s="291">
        <f t="shared" si="21"/>
        <v>211010</v>
      </c>
      <c r="V70" s="301"/>
      <c r="W70" s="302">
        <f t="shared" si="22"/>
        <v>0</v>
      </c>
      <c r="X70" s="303" t="str">
        <f t="shared" si="23"/>
        <v>8</v>
      </c>
      <c r="Y70" s="301"/>
      <c r="Z70" s="291">
        <f t="shared" si="24"/>
        <v>16880.8</v>
      </c>
      <c r="AA70" s="304">
        <f>VLOOKUP(G70,Ma_KH!$A:$R,14,0)</f>
        <v>36</v>
      </c>
    </row>
    <row r="71" spans="1:27" x14ac:dyDescent="0.25">
      <c r="A71" s="329">
        <v>46055</v>
      </c>
      <c r="B71" s="464">
        <v>8354</v>
      </c>
      <c r="C71" s="457" t="s">
        <v>15180</v>
      </c>
      <c r="D71" s="458">
        <v>46056</v>
      </c>
      <c r="E71" s="175"/>
      <c r="F71" s="173"/>
      <c r="G71" s="466" t="s">
        <v>12155</v>
      </c>
      <c r="H71" s="175"/>
      <c r="I71" s="33" t="s">
        <v>12155</v>
      </c>
      <c r="J71" s="176" t="s">
        <v>1784</v>
      </c>
      <c r="K71" s="176" t="s">
        <v>39</v>
      </c>
      <c r="L71" s="300" t="str">
        <f>VLOOKUP($K71,TONG_SL!$A:$D,2,0)</f>
        <v>Chả nướng 300g</v>
      </c>
      <c r="M71" s="300"/>
      <c r="N71" s="300" t="str">
        <f t="shared" si="20"/>
        <v>K-C6</v>
      </c>
      <c r="O71" s="300"/>
      <c r="P71" s="300"/>
      <c r="Q71" s="300" t="str">
        <f>VLOOKUP(K71,TONG_SL!$A:$D,3,0)</f>
        <v>Túi</v>
      </c>
      <c r="R71" s="169">
        <v>1</v>
      </c>
      <c r="S71" s="301"/>
      <c r="T71" s="301">
        <f>VLOOKUP(VLOOKUP(G71,Ma_KH!$A:$R,18,0)&amp;K71,Gia_MB!$A:$F,6,0)</f>
        <v>70950</v>
      </c>
      <c r="U71" s="291">
        <f t="shared" si="21"/>
        <v>70950</v>
      </c>
      <c r="V71" s="301"/>
      <c r="W71" s="302">
        <f t="shared" si="22"/>
        <v>0</v>
      </c>
      <c r="X71" s="303" t="str">
        <f t="shared" si="23"/>
        <v>8</v>
      </c>
      <c r="Y71" s="301"/>
      <c r="Z71" s="291">
        <f t="shared" si="24"/>
        <v>5676</v>
      </c>
      <c r="AA71" s="304">
        <f>VLOOKUP(G71,Ma_KH!$A:$R,14,0)</f>
        <v>51</v>
      </c>
    </row>
    <row r="72" spans="1:27" x14ac:dyDescent="0.25">
      <c r="A72" s="329">
        <v>46055</v>
      </c>
      <c r="B72" s="464">
        <v>8354</v>
      </c>
      <c r="C72" s="457" t="s">
        <v>15180</v>
      </c>
      <c r="D72" s="458">
        <v>46056</v>
      </c>
      <c r="E72" s="175"/>
      <c r="F72" s="173"/>
      <c r="G72" s="466" t="s">
        <v>12155</v>
      </c>
      <c r="H72" s="175"/>
      <c r="I72" s="33" t="s">
        <v>12155</v>
      </c>
      <c r="J72" s="176" t="s">
        <v>1784</v>
      </c>
      <c r="K72" s="176" t="s">
        <v>27</v>
      </c>
      <c r="L72" s="300" t="str">
        <f>VLOOKUP($K72,TONG_SL!$A:$D,2,0)</f>
        <v>Chân giò heo muối 300g</v>
      </c>
      <c r="M72" s="300"/>
      <c r="N72" s="300" t="str">
        <f t="shared" si="20"/>
        <v>K-C6</v>
      </c>
      <c r="O72" s="300"/>
      <c r="P72" s="300"/>
      <c r="Q72" s="300" t="str">
        <f>VLOOKUP(K72,TONG_SL!$A:$D,3,0)</f>
        <v>Túi</v>
      </c>
      <c r="R72" s="169">
        <v>5</v>
      </c>
      <c r="S72" s="301"/>
      <c r="T72" s="301">
        <f>VLOOKUP(VLOOKUP(G72,Ma_KH!$A:$R,18,0)&amp;K72,Gia_MB!$A:$F,6,0)</f>
        <v>73431</v>
      </c>
      <c r="U72" s="291">
        <f t="shared" si="21"/>
        <v>367155</v>
      </c>
      <c r="V72" s="301"/>
      <c r="W72" s="302">
        <f t="shared" si="22"/>
        <v>0</v>
      </c>
      <c r="X72" s="303" t="str">
        <f t="shared" si="23"/>
        <v>8</v>
      </c>
      <c r="Y72" s="301"/>
      <c r="Z72" s="291">
        <f t="shared" si="24"/>
        <v>29372.400000000001</v>
      </c>
      <c r="AA72" s="304">
        <f>VLOOKUP(G72,Ma_KH!$A:$R,14,0)</f>
        <v>51</v>
      </c>
    </row>
    <row r="73" spans="1:27" x14ac:dyDescent="0.25">
      <c r="A73" s="329">
        <v>46055</v>
      </c>
      <c r="B73" s="464">
        <v>8354</v>
      </c>
      <c r="C73" s="457" t="s">
        <v>15180</v>
      </c>
      <c r="D73" s="458">
        <v>46056</v>
      </c>
      <c r="E73" s="175"/>
      <c r="F73" s="173"/>
      <c r="G73" s="466" t="s">
        <v>12155</v>
      </c>
      <c r="H73" s="175"/>
      <c r="I73" s="33" t="s">
        <v>12155</v>
      </c>
      <c r="J73" s="176" t="s">
        <v>1784</v>
      </c>
      <c r="K73" s="176" t="s">
        <v>542</v>
      </c>
      <c r="L73" s="300" t="str">
        <f>VLOOKUP($K73,TONG_SL!$A:$D,2,0)</f>
        <v>Chân giò heo muối 500g</v>
      </c>
      <c r="M73" s="300"/>
      <c r="N73" s="300" t="str">
        <f t="shared" si="20"/>
        <v>K-C6</v>
      </c>
      <c r="O73" s="300"/>
      <c r="P73" s="300"/>
      <c r="Q73" s="300" t="str">
        <f>VLOOKUP(K73,TONG_SL!$A:$D,3,0)</f>
        <v>Túi</v>
      </c>
      <c r="R73" s="169">
        <v>2</v>
      </c>
      <c r="S73" s="301"/>
      <c r="T73" s="301">
        <f>VLOOKUP(VLOOKUP(G73,Ma_KH!$A:$R,18,0)&amp;K73,Gia_MB!$A:$F,6,0)</f>
        <v>119066</v>
      </c>
      <c r="U73" s="291">
        <f t="shared" si="21"/>
        <v>238132</v>
      </c>
      <c r="V73" s="301"/>
      <c r="W73" s="302">
        <f t="shared" si="22"/>
        <v>0</v>
      </c>
      <c r="X73" s="303" t="str">
        <f t="shared" si="23"/>
        <v>8</v>
      </c>
      <c r="Y73" s="301"/>
      <c r="Z73" s="291">
        <f t="shared" si="24"/>
        <v>19050.560000000001</v>
      </c>
      <c r="AA73" s="304">
        <f>VLOOKUP(G73,Ma_KH!$A:$R,14,0)</f>
        <v>51</v>
      </c>
    </row>
    <row r="74" spans="1:27" x14ac:dyDescent="0.25">
      <c r="A74" s="329">
        <v>46055</v>
      </c>
      <c r="B74" s="464">
        <v>8354</v>
      </c>
      <c r="C74" s="457" t="s">
        <v>15180</v>
      </c>
      <c r="D74" s="458">
        <v>46056</v>
      </c>
      <c r="E74" s="175"/>
      <c r="F74" s="173"/>
      <c r="G74" s="466" t="s">
        <v>12155</v>
      </c>
      <c r="H74" s="175"/>
      <c r="I74" s="33" t="s">
        <v>12155</v>
      </c>
      <c r="J74" s="176" t="s">
        <v>1784</v>
      </c>
      <c r="K74" s="176" t="s">
        <v>30</v>
      </c>
      <c r="L74" s="300" t="str">
        <f>VLOOKUP($K74,TONG_SL!$A:$D,2,0)</f>
        <v>Gà muối 500g</v>
      </c>
      <c r="M74" s="300"/>
      <c r="N74" s="300" t="str">
        <f t="shared" si="20"/>
        <v>K-C6</v>
      </c>
      <c r="O74" s="300"/>
      <c r="P74" s="300"/>
      <c r="Q74" s="300" t="str">
        <f>VLOOKUP(K74,TONG_SL!$A:$D,3,0)</f>
        <v>Túi</v>
      </c>
      <c r="R74" s="169">
        <v>3</v>
      </c>
      <c r="S74" s="301"/>
      <c r="T74" s="301">
        <f>VLOOKUP(VLOOKUP(G74,Ma_KH!$A:$R,18,0)&amp;K74,Gia_MB!$A:$F,6,0)</f>
        <v>111058</v>
      </c>
      <c r="U74" s="291">
        <f t="shared" si="21"/>
        <v>333174</v>
      </c>
      <c r="V74" s="301"/>
      <c r="W74" s="302">
        <f t="shared" si="22"/>
        <v>0</v>
      </c>
      <c r="X74" s="303" t="str">
        <f t="shared" si="23"/>
        <v>8</v>
      </c>
      <c r="Y74" s="301"/>
      <c r="Z74" s="291">
        <f t="shared" si="24"/>
        <v>26653.920000000002</v>
      </c>
      <c r="AA74" s="304">
        <f>VLOOKUP(G74,Ma_KH!$A:$R,14,0)</f>
        <v>51</v>
      </c>
    </row>
    <row r="75" spans="1:27" x14ac:dyDescent="0.25">
      <c r="A75" s="329">
        <v>46055</v>
      </c>
      <c r="B75" s="464">
        <v>8369</v>
      </c>
      <c r="C75" s="457" t="s">
        <v>15180</v>
      </c>
      <c r="D75" s="458">
        <v>46056</v>
      </c>
      <c r="E75" s="175"/>
      <c r="F75" s="173"/>
      <c r="G75" s="466" t="s">
        <v>12168</v>
      </c>
      <c r="H75" s="175"/>
      <c r="I75" s="33" t="s">
        <v>12168</v>
      </c>
      <c r="J75" s="176" t="s">
        <v>1784</v>
      </c>
      <c r="K75" s="176" t="s">
        <v>37</v>
      </c>
      <c r="L75" s="300" t="str">
        <f>VLOOKUP($K75,TONG_SL!$A:$D,2,0)</f>
        <v>Chả cốm 300g</v>
      </c>
      <c r="M75" s="300"/>
      <c r="N75" s="300" t="str">
        <f t="shared" si="20"/>
        <v>K-C6</v>
      </c>
      <c r="O75" s="300"/>
      <c r="P75" s="300"/>
      <c r="Q75" s="300" t="str">
        <f>VLOOKUP(K75,TONG_SL!$A:$D,3,0)</f>
        <v>Túi</v>
      </c>
      <c r="R75" s="169">
        <v>3</v>
      </c>
      <c r="S75" s="301"/>
      <c r="T75" s="301">
        <f>VLOOKUP(VLOOKUP(G75,Ma_KH!$A:$R,18,0)&amp;K75,Gia_MB!$A:$F,6,0)</f>
        <v>74250</v>
      </c>
      <c r="U75" s="291">
        <f t="shared" si="21"/>
        <v>222750</v>
      </c>
      <c r="V75" s="301"/>
      <c r="W75" s="302">
        <f t="shared" si="22"/>
        <v>0</v>
      </c>
      <c r="X75" s="303" t="str">
        <f t="shared" si="23"/>
        <v>8</v>
      </c>
      <c r="Y75" s="301"/>
      <c r="Z75" s="291">
        <f t="shared" si="24"/>
        <v>17820</v>
      </c>
      <c r="AA75" s="304">
        <f>VLOOKUP(G75,Ma_KH!$A:$R,14,0)</f>
        <v>51</v>
      </c>
    </row>
    <row r="76" spans="1:27" x14ac:dyDescent="0.25">
      <c r="A76" s="329">
        <v>46055</v>
      </c>
      <c r="B76" s="464">
        <v>8369</v>
      </c>
      <c r="C76" s="457" t="s">
        <v>15180</v>
      </c>
      <c r="D76" s="458">
        <v>46056</v>
      </c>
      <c r="E76" s="175"/>
      <c r="F76" s="173"/>
      <c r="G76" s="466" t="s">
        <v>12168</v>
      </c>
      <c r="H76" s="175"/>
      <c r="I76" s="33" t="s">
        <v>12168</v>
      </c>
      <c r="J76" s="176" t="s">
        <v>1784</v>
      </c>
      <c r="K76" s="176" t="s">
        <v>551</v>
      </c>
      <c r="L76" s="300" t="str">
        <f>VLOOKUP($K76,TONG_SL!$A:$D,2,0)</f>
        <v>Chân giò heo muối 100g</v>
      </c>
      <c r="M76" s="300"/>
      <c r="N76" s="300" t="str">
        <f t="shared" si="20"/>
        <v>K-C6</v>
      </c>
      <c r="O76" s="300"/>
      <c r="P76" s="300"/>
      <c r="Q76" s="300" t="str">
        <f>VLOOKUP(K76,TONG_SL!$A:$D,3,0)</f>
        <v>Gói</v>
      </c>
      <c r="R76" s="169">
        <v>2</v>
      </c>
      <c r="S76" s="301"/>
      <c r="T76" s="301">
        <f>VLOOKUP(VLOOKUP(G76,Ma_KH!$A:$R,18,0)&amp;K76,Gia_MB!$A:$F,6,0)</f>
        <v>24549</v>
      </c>
      <c r="U76" s="291">
        <f t="shared" si="21"/>
        <v>49098</v>
      </c>
      <c r="V76" s="301"/>
      <c r="W76" s="302">
        <f t="shared" si="22"/>
        <v>0</v>
      </c>
      <c r="X76" s="303" t="str">
        <f t="shared" si="23"/>
        <v>8</v>
      </c>
      <c r="Y76" s="301"/>
      <c r="Z76" s="291">
        <f t="shared" si="24"/>
        <v>3927.84</v>
      </c>
      <c r="AA76" s="304">
        <f>VLOOKUP(G76,Ma_KH!$A:$R,14,0)</f>
        <v>51</v>
      </c>
    </row>
    <row r="77" spans="1:27" x14ac:dyDescent="0.25">
      <c r="A77" s="329">
        <v>46055</v>
      </c>
      <c r="B77" s="464">
        <v>8369</v>
      </c>
      <c r="C77" s="457" t="s">
        <v>15180</v>
      </c>
      <c r="D77" s="458">
        <v>46056</v>
      </c>
      <c r="E77" s="175"/>
      <c r="F77" s="173"/>
      <c r="G77" s="466" t="s">
        <v>12168</v>
      </c>
      <c r="H77" s="175"/>
      <c r="I77" s="33" t="s">
        <v>12168</v>
      </c>
      <c r="J77" s="176" t="s">
        <v>1784</v>
      </c>
      <c r="K77" s="176" t="s">
        <v>27</v>
      </c>
      <c r="L77" s="300" t="str">
        <f>VLOOKUP($K77,TONG_SL!$A:$D,2,0)</f>
        <v>Chân giò heo muối 300g</v>
      </c>
      <c r="M77" s="300"/>
      <c r="N77" s="300" t="str">
        <f t="shared" si="20"/>
        <v>K-C6</v>
      </c>
      <c r="O77" s="300"/>
      <c r="P77" s="300"/>
      <c r="Q77" s="300" t="str">
        <f>VLOOKUP(K77,TONG_SL!$A:$D,3,0)</f>
        <v>Túi</v>
      </c>
      <c r="R77" s="169">
        <v>10</v>
      </c>
      <c r="S77" s="301"/>
      <c r="T77" s="301">
        <f>VLOOKUP(VLOOKUP(G77,Ma_KH!$A:$R,18,0)&amp;K77,Gia_MB!$A:$F,6,0)</f>
        <v>73431</v>
      </c>
      <c r="U77" s="291">
        <f t="shared" si="21"/>
        <v>734310</v>
      </c>
      <c r="V77" s="301"/>
      <c r="W77" s="302">
        <f t="shared" si="22"/>
        <v>0</v>
      </c>
      <c r="X77" s="303" t="str">
        <f t="shared" si="23"/>
        <v>8</v>
      </c>
      <c r="Y77" s="301"/>
      <c r="Z77" s="291">
        <f t="shared" si="24"/>
        <v>58744.800000000003</v>
      </c>
      <c r="AA77" s="304">
        <f>VLOOKUP(G77,Ma_KH!$A:$R,14,0)</f>
        <v>51</v>
      </c>
    </row>
    <row r="78" spans="1:27" x14ac:dyDescent="0.25">
      <c r="A78" s="329">
        <v>46055</v>
      </c>
      <c r="B78" s="464">
        <v>8369</v>
      </c>
      <c r="C78" s="457" t="s">
        <v>15180</v>
      </c>
      <c r="D78" s="458">
        <v>46056</v>
      </c>
      <c r="E78" s="175"/>
      <c r="F78" s="173"/>
      <c r="G78" s="466" t="s">
        <v>12168</v>
      </c>
      <c r="H78" s="175"/>
      <c r="I78" s="33" t="s">
        <v>12168</v>
      </c>
      <c r="J78" s="176" t="s">
        <v>1784</v>
      </c>
      <c r="K78" s="176" t="s">
        <v>542</v>
      </c>
      <c r="L78" s="300" t="str">
        <f>VLOOKUP($K78,TONG_SL!$A:$D,2,0)</f>
        <v>Chân giò heo muối 500g</v>
      </c>
      <c r="M78" s="300"/>
      <c r="N78" s="300" t="str">
        <f t="shared" si="20"/>
        <v>K-C6</v>
      </c>
      <c r="O78" s="300"/>
      <c r="P78" s="300"/>
      <c r="Q78" s="300" t="str">
        <f>VLOOKUP(K78,TONG_SL!$A:$D,3,0)</f>
        <v>Túi</v>
      </c>
      <c r="R78" s="169">
        <v>1</v>
      </c>
      <c r="S78" s="301"/>
      <c r="T78" s="301">
        <f>VLOOKUP(VLOOKUP(G78,Ma_KH!$A:$R,18,0)&amp;K78,Gia_MB!$A:$F,6,0)</f>
        <v>119066</v>
      </c>
      <c r="U78" s="291">
        <f t="shared" si="21"/>
        <v>119066</v>
      </c>
      <c r="V78" s="301"/>
      <c r="W78" s="302">
        <f t="shared" si="22"/>
        <v>0</v>
      </c>
      <c r="X78" s="303" t="str">
        <f t="shared" si="23"/>
        <v>8</v>
      </c>
      <c r="Y78" s="301"/>
      <c r="Z78" s="291">
        <f t="shared" si="24"/>
        <v>9525.2800000000007</v>
      </c>
      <c r="AA78" s="304">
        <f>VLOOKUP(G78,Ma_KH!$A:$R,14,0)</f>
        <v>51</v>
      </c>
    </row>
    <row r="79" spans="1:27" x14ac:dyDescent="0.25">
      <c r="A79" s="329">
        <v>46055</v>
      </c>
      <c r="B79" s="464">
        <v>8369</v>
      </c>
      <c r="C79" s="457" t="s">
        <v>15180</v>
      </c>
      <c r="D79" s="458">
        <v>46056</v>
      </c>
      <c r="E79" s="175"/>
      <c r="F79" s="173"/>
      <c r="G79" s="466" t="s">
        <v>12168</v>
      </c>
      <c r="H79" s="175"/>
      <c r="I79" s="33" t="s">
        <v>12168</v>
      </c>
      <c r="J79" s="176" t="s">
        <v>1784</v>
      </c>
      <c r="K79" s="176" t="s">
        <v>15332</v>
      </c>
      <c r="L79" s="300" t="str">
        <f>VLOOKUP($K79,TONG_SL!$A:$D,2,0)</f>
        <v>Chân giò heo muối vị Tayaki 450g</v>
      </c>
      <c r="M79" s="300"/>
      <c r="N79" s="300" t="str">
        <f t="shared" si="20"/>
        <v>K-C6</v>
      </c>
      <c r="O79" s="300"/>
      <c r="P79" s="300"/>
      <c r="Q79" s="300" t="str">
        <f>VLOOKUP(K79,TONG_SL!$A:$D,3,0)</f>
        <v>Túi</v>
      </c>
      <c r="R79" s="169">
        <v>2</v>
      </c>
      <c r="S79" s="301"/>
      <c r="T79" s="301" t="e">
        <f>VLOOKUP(VLOOKUP(G79,Ma_KH!$A:$R,18,0)&amp;K79,Gia_MB!$A:$F,6,0)</f>
        <v>#N/A</v>
      </c>
      <c r="U79" s="291" t="e">
        <f t="shared" si="21"/>
        <v>#N/A</v>
      </c>
      <c r="V79" s="301"/>
      <c r="W79" s="302" t="e">
        <f t="shared" si="22"/>
        <v>#N/A</v>
      </c>
      <c r="X79" s="303" t="str">
        <f t="shared" si="23"/>
        <v>8</v>
      </c>
      <c r="Y79" s="301"/>
      <c r="Z79" s="291" t="e">
        <f t="shared" si="24"/>
        <v>#N/A</v>
      </c>
      <c r="AA79" s="304">
        <f>VLOOKUP(G79,Ma_KH!$A:$R,14,0)</f>
        <v>51</v>
      </c>
    </row>
    <row r="80" spans="1:27" x14ac:dyDescent="0.25">
      <c r="A80" s="329">
        <v>46055</v>
      </c>
      <c r="B80" s="464">
        <v>8369</v>
      </c>
      <c r="C80" s="457" t="s">
        <v>15180</v>
      </c>
      <c r="D80" s="458">
        <v>46056</v>
      </c>
      <c r="E80" s="175"/>
      <c r="F80" s="173"/>
      <c r="G80" s="466" t="s">
        <v>12168</v>
      </c>
      <c r="H80" s="175"/>
      <c r="I80" s="33" t="s">
        <v>12168</v>
      </c>
      <c r="J80" s="176" t="s">
        <v>1784</v>
      </c>
      <c r="K80" s="176" t="s">
        <v>600</v>
      </c>
      <c r="L80" s="300" t="str">
        <f>VLOOKUP($K80,TONG_SL!$A:$D,2,0)</f>
        <v>Tai heo sốt thái 250g</v>
      </c>
      <c r="M80" s="300"/>
      <c r="N80" s="300" t="str">
        <f t="shared" ref="N80:N111" si="25">IF($B80&lt;&gt;"","K-C6","")</f>
        <v>K-C6</v>
      </c>
      <c r="O80" s="300"/>
      <c r="P80" s="300"/>
      <c r="Q80" s="300" t="str">
        <f>VLOOKUP(K80,TONG_SL!$A:$D,3,0)</f>
        <v>Hộp</v>
      </c>
      <c r="R80" s="169">
        <v>2</v>
      </c>
      <c r="S80" s="301"/>
      <c r="T80" s="301" t="e">
        <f>VLOOKUP(VLOOKUP(G80,Ma_KH!$A:$R,18,0)&amp;K80,Gia_MB!$A:$F,6,0)</f>
        <v>#N/A</v>
      </c>
      <c r="U80" s="291" t="e">
        <f t="shared" ref="U80:U111" si="26">T80*R80</f>
        <v>#N/A</v>
      </c>
      <c r="V80" s="301"/>
      <c r="W80" s="302" t="e">
        <f t="shared" ref="W80:W111" si="27">U80*V80</f>
        <v>#N/A</v>
      </c>
      <c r="X80" s="303" t="str">
        <f t="shared" ref="X80:X111" si="28">IF(B80&lt;&gt;"","8","0")</f>
        <v>8</v>
      </c>
      <c r="Y80" s="301"/>
      <c r="Z80" s="291" t="e">
        <f t="shared" ref="Z80:Z111" si="29">U80*X80%</f>
        <v>#N/A</v>
      </c>
      <c r="AA80" s="304">
        <f>VLOOKUP(G80,Ma_KH!$A:$R,14,0)</f>
        <v>51</v>
      </c>
    </row>
    <row r="81" spans="1:27" x14ac:dyDescent="0.25">
      <c r="A81" s="329">
        <v>46055</v>
      </c>
      <c r="B81" s="464">
        <v>8331</v>
      </c>
      <c r="C81" s="457" t="s">
        <v>15180</v>
      </c>
      <c r="D81" s="458">
        <v>46056</v>
      </c>
      <c r="E81" s="175"/>
      <c r="F81" s="173"/>
      <c r="G81" s="466" t="s">
        <v>9898</v>
      </c>
      <c r="H81" s="175"/>
      <c r="I81" s="33" t="s">
        <v>9898</v>
      </c>
      <c r="J81" s="176" t="s">
        <v>1784</v>
      </c>
      <c r="K81" s="176" t="s">
        <v>27</v>
      </c>
      <c r="L81" s="300" t="str">
        <f>VLOOKUP($K81,TONG_SL!$A:$D,2,0)</f>
        <v>Chân giò heo muối 300g</v>
      </c>
      <c r="M81" s="300"/>
      <c r="N81" s="300" t="str">
        <f t="shared" si="25"/>
        <v>K-C6</v>
      </c>
      <c r="O81" s="300"/>
      <c r="P81" s="300"/>
      <c r="Q81" s="300" t="str">
        <f>VLOOKUP(K81,TONG_SL!$A:$D,3,0)</f>
        <v>Túi</v>
      </c>
      <c r="R81" s="169">
        <v>5</v>
      </c>
      <c r="S81" s="301"/>
      <c r="T81" s="301">
        <f>VLOOKUP(VLOOKUP(G81,Ma_KH!$A:$R,18,0)&amp;K81,Gia_MB!$A:$F,6,0)</f>
        <v>73431</v>
      </c>
      <c r="U81" s="291">
        <f t="shared" si="26"/>
        <v>367155</v>
      </c>
      <c r="V81" s="301"/>
      <c r="W81" s="302">
        <f t="shared" si="27"/>
        <v>0</v>
      </c>
      <c r="X81" s="303" t="str">
        <f t="shared" si="28"/>
        <v>8</v>
      </c>
      <c r="Y81" s="301"/>
      <c r="Z81" s="291">
        <f t="shared" si="29"/>
        <v>29372.400000000001</v>
      </c>
      <c r="AA81" s="304">
        <f>VLOOKUP(G81,Ma_KH!$A:$R,14,0)</f>
        <v>57</v>
      </c>
    </row>
    <row r="82" spans="1:27" x14ac:dyDescent="0.25">
      <c r="A82" s="329">
        <v>46055</v>
      </c>
      <c r="B82" s="464">
        <v>8331</v>
      </c>
      <c r="C82" s="457" t="s">
        <v>15180</v>
      </c>
      <c r="D82" s="458">
        <v>46056</v>
      </c>
      <c r="E82" s="175"/>
      <c r="F82" s="173"/>
      <c r="G82" s="466" t="s">
        <v>9898</v>
      </c>
      <c r="H82" s="175"/>
      <c r="I82" s="33" t="s">
        <v>9898</v>
      </c>
      <c r="J82" s="176" t="s">
        <v>1784</v>
      </c>
      <c r="K82" s="176" t="s">
        <v>39</v>
      </c>
      <c r="L82" s="300" t="str">
        <f>VLOOKUP($K82,TONG_SL!$A:$D,2,0)</f>
        <v>Chả nướng 300g</v>
      </c>
      <c r="M82" s="300"/>
      <c r="N82" s="300" t="str">
        <f t="shared" si="25"/>
        <v>K-C6</v>
      </c>
      <c r="O82" s="300"/>
      <c r="P82" s="300"/>
      <c r="Q82" s="300" t="str">
        <f>VLOOKUP(K82,TONG_SL!$A:$D,3,0)</f>
        <v>Túi</v>
      </c>
      <c r="R82" s="169">
        <v>3</v>
      </c>
      <c r="S82" s="301"/>
      <c r="T82" s="301">
        <f>VLOOKUP(VLOOKUP(G82,Ma_KH!$A:$R,18,0)&amp;K82,Gia_MB!$A:$F,6,0)</f>
        <v>70950</v>
      </c>
      <c r="U82" s="291">
        <f t="shared" si="26"/>
        <v>212850</v>
      </c>
      <c r="V82" s="301"/>
      <c r="W82" s="302">
        <f t="shared" si="27"/>
        <v>0</v>
      </c>
      <c r="X82" s="303" t="str">
        <f t="shared" si="28"/>
        <v>8</v>
      </c>
      <c r="Y82" s="301"/>
      <c r="Z82" s="291">
        <f t="shared" si="29"/>
        <v>17028</v>
      </c>
      <c r="AA82" s="304">
        <f>VLOOKUP(G82,Ma_KH!$A:$R,14,0)</f>
        <v>57</v>
      </c>
    </row>
    <row r="83" spans="1:27" x14ac:dyDescent="0.25">
      <c r="A83" s="329">
        <v>46055</v>
      </c>
      <c r="B83" s="464">
        <v>8331</v>
      </c>
      <c r="C83" s="457" t="s">
        <v>15180</v>
      </c>
      <c r="D83" s="458">
        <v>46056</v>
      </c>
      <c r="E83" s="175"/>
      <c r="F83" s="173"/>
      <c r="G83" s="466" t="s">
        <v>9898</v>
      </c>
      <c r="H83" s="175"/>
      <c r="I83" s="33" t="s">
        <v>9898</v>
      </c>
      <c r="J83" s="176" t="s">
        <v>1784</v>
      </c>
      <c r="K83" s="176" t="s">
        <v>52</v>
      </c>
      <c r="L83" s="300" t="str">
        <f>VLOOKUP($K83,TONG_SL!$A:$D,2,0)</f>
        <v>Gà xì dầu 500g</v>
      </c>
      <c r="M83" s="300"/>
      <c r="N83" s="300" t="str">
        <f t="shared" si="25"/>
        <v>K-C6</v>
      </c>
      <c r="O83" s="300"/>
      <c r="P83" s="300"/>
      <c r="Q83" s="300" t="str">
        <f>VLOOKUP(K83,TONG_SL!$A:$D,3,0)</f>
        <v>Túi</v>
      </c>
      <c r="R83" s="169">
        <v>3</v>
      </c>
      <c r="S83" s="301"/>
      <c r="T83" s="301">
        <f>VLOOKUP(VLOOKUP(G83,Ma_KH!$A:$R,18,0)&amp;K83,Gia_MB!$A:$F,6,0)</f>
        <v>111606</v>
      </c>
      <c r="U83" s="291">
        <f t="shared" si="26"/>
        <v>334818</v>
      </c>
      <c r="V83" s="301"/>
      <c r="W83" s="302">
        <f t="shared" si="27"/>
        <v>0</v>
      </c>
      <c r="X83" s="303" t="str">
        <f t="shared" si="28"/>
        <v>8</v>
      </c>
      <c r="Y83" s="301"/>
      <c r="Z83" s="291">
        <f t="shared" si="29"/>
        <v>26785.440000000002</v>
      </c>
      <c r="AA83" s="304">
        <f>VLOOKUP(G83,Ma_KH!$A:$R,14,0)</f>
        <v>57</v>
      </c>
    </row>
    <row r="84" spans="1:27" x14ac:dyDescent="0.25">
      <c r="A84" s="329">
        <v>46055</v>
      </c>
      <c r="B84" s="464">
        <v>8331</v>
      </c>
      <c r="C84" s="457" t="s">
        <v>15180</v>
      </c>
      <c r="D84" s="458">
        <v>46056</v>
      </c>
      <c r="E84" s="175"/>
      <c r="F84" s="173"/>
      <c r="G84" s="466" t="s">
        <v>9898</v>
      </c>
      <c r="H84" s="175"/>
      <c r="I84" s="33" t="s">
        <v>9898</v>
      </c>
      <c r="J84" s="176" t="s">
        <v>1784</v>
      </c>
      <c r="K84" s="176" t="s">
        <v>598</v>
      </c>
      <c r="L84" s="300" t="str">
        <f>VLOOKUP($K84,TONG_SL!$A:$D,2,0)</f>
        <v>Chân gà sả tắc 250g</v>
      </c>
      <c r="M84" s="300"/>
      <c r="N84" s="300" t="str">
        <f t="shared" si="25"/>
        <v>K-C6</v>
      </c>
      <c r="O84" s="300"/>
      <c r="P84" s="300"/>
      <c r="Q84" s="300" t="str">
        <f>VLOOKUP(K84,TONG_SL!$A:$D,3,0)</f>
        <v>Hộp</v>
      </c>
      <c r="R84" s="169">
        <v>4</v>
      </c>
      <c r="S84" s="301"/>
      <c r="T84" s="301">
        <f>VLOOKUP(VLOOKUP(G84,Ma_KH!$A:$R,18,0)&amp;K84,Gia_MB!$A:$F,6,0)</f>
        <v>30000</v>
      </c>
      <c r="U84" s="291">
        <f t="shared" si="26"/>
        <v>120000</v>
      </c>
      <c r="V84" s="301"/>
      <c r="W84" s="302">
        <f t="shared" si="27"/>
        <v>0</v>
      </c>
      <c r="X84" s="303" t="str">
        <f t="shared" si="28"/>
        <v>8</v>
      </c>
      <c r="Y84" s="301"/>
      <c r="Z84" s="291">
        <f t="shared" si="29"/>
        <v>9600</v>
      </c>
      <c r="AA84" s="304">
        <f>VLOOKUP(G84,Ma_KH!$A:$R,14,0)</f>
        <v>57</v>
      </c>
    </row>
    <row r="85" spans="1:27" x14ac:dyDescent="0.25">
      <c r="A85" s="329">
        <v>46055</v>
      </c>
      <c r="B85" s="464">
        <v>8331</v>
      </c>
      <c r="C85" s="457" t="s">
        <v>15180</v>
      </c>
      <c r="D85" s="458">
        <v>46056</v>
      </c>
      <c r="E85" s="175"/>
      <c r="F85" s="173"/>
      <c r="G85" s="466" t="s">
        <v>9898</v>
      </c>
      <c r="H85" s="175"/>
      <c r="I85" s="33" t="s">
        <v>9898</v>
      </c>
      <c r="J85" s="176" t="s">
        <v>1784</v>
      </c>
      <c r="K85" s="176" t="s">
        <v>600</v>
      </c>
      <c r="L85" s="300" t="str">
        <f>VLOOKUP($K85,TONG_SL!$A:$D,2,0)</f>
        <v>Tai heo sốt thái 250g</v>
      </c>
      <c r="M85" s="300"/>
      <c r="N85" s="300" t="str">
        <f t="shared" si="25"/>
        <v>K-C6</v>
      </c>
      <c r="O85" s="300"/>
      <c r="P85" s="300"/>
      <c r="Q85" s="300" t="str">
        <f>VLOOKUP(K85,TONG_SL!$A:$D,3,0)</f>
        <v>Hộp</v>
      </c>
      <c r="R85" s="169">
        <v>3</v>
      </c>
      <c r="S85" s="301"/>
      <c r="T85" s="301">
        <f>VLOOKUP(VLOOKUP(G85,Ma_KH!$A:$R,18,0)&amp;K85,Gia_MB!$A:$F,6,0)</f>
        <v>36111</v>
      </c>
      <c r="U85" s="291">
        <f t="shared" si="26"/>
        <v>108333</v>
      </c>
      <c r="V85" s="301"/>
      <c r="W85" s="302">
        <f t="shared" si="27"/>
        <v>0</v>
      </c>
      <c r="X85" s="303" t="str">
        <f t="shared" si="28"/>
        <v>8</v>
      </c>
      <c r="Y85" s="301"/>
      <c r="Z85" s="291">
        <f t="shared" si="29"/>
        <v>8666.64</v>
      </c>
      <c r="AA85" s="304">
        <f>VLOOKUP(G85,Ma_KH!$A:$R,14,0)</f>
        <v>57</v>
      </c>
    </row>
    <row r="86" spans="1:27" x14ac:dyDescent="0.25">
      <c r="A86" s="329">
        <v>46055</v>
      </c>
      <c r="B86" s="464">
        <v>8332</v>
      </c>
      <c r="C86" s="457" t="s">
        <v>15180</v>
      </c>
      <c r="D86" s="458">
        <v>46056</v>
      </c>
      <c r="E86" s="175"/>
      <c r="F86" s="173"/>
      <c r="G86" s="466" t="s">
        <v>9899</v>
      </c>
      <c r="H86" s="175"/>
      <c r="I86" s="33" t="s">
        <v>9899</v>
      </c>
      <c r="J86" s="176" t="s">
        <v>1784</v>
      </c>
      <c r="K86" s="176" t="s">
        <v>27</v>
      </c>
      <c r="L86" s="300" t="str">
        <f>VLOOKUP($K86,TONG_SL!$A:$D,2,0)</f>
        <v>Chân giò heo muối 300g</v>
      </c>
      <c r="M86" s="300"/>
      <c r="N86" s="300" t="str">
        <f t="shared" si="25"/>
        <v>K-C6</v>
      </c>
      <c r="O86" s="300"/>
      <c r="P86" s="300"/>
      <c r="Q86" s="300" t="str">
        <f>VLOOKUP(K86,TONG_SL!$A:$D,3,0)</f>
        <v>Túi</v>
      </c>
      <c r="R86" s="169">
        <v>8</v>
      </c>
      <c r="S86" s="301"/>
      <c r="T86" s="301">
        <f>VLOOKUP(VLOOKUP(G86,Ma_KH!$A:$R,18,0)&amp;K86,Gia_MB!$A:$F,6,0)</f>
        <v>73431</v>
      </c>
      <c r="U86" s="291">
        <f t="shared" si="26"/>
        <v>587448</v>
      </c>
      <c r="V86" s="301"/>
      <c r="W86" s="302">
        <f t="shared" si="27"/>
        <v>0</v>
      </c>
      <c r="X86" s="303" t="str">
        <f t="shared" si="28"/>
        <v>8</v>
      </c>
      <c r="Y86" s="301"/>
      <c r="Z86" s="291">
        <f t="shared" si="29"/>
        <v>46995.840000000004</v>
      </c>
      <c r="AA86" s="304">
        <f>VLOOKUP(G86,Ma_KH!$A:$R,14,0)</f>
        <v>57</v>
      </c>
    </row>
    <row r="87" spans="1:27" x14ac:dyDescent="0.25">
      <c r="A87" s="329">
        <v>46055</v>
      </c>
      <c r="B87" s="464">
        <v>8332</v>
      </c>
      <c r="C87" s="457" t="s">
        <v>15180</v>
      </c>
      <c r="D87" s="458">
        <v>46056</v>
      </c>
      <c r="E87" s="175"/>
      <c r="F87" s="173"/>
      <c r="G87" s="466" t="s">
        <v>9899</v>
      </c>
      <c r="H87" s="175"/>
      <c r="I87" s="33" t="s">
        <v>9899</v>
      </c>
      <c r="J87" s="176" t="s">
        <v>1784</v>
      </c>
      <c r="K87" s="176" t="s">
        <v>32</v>
      </c>
      <c r="L87" s="300" t="str">
        <f>VLOOKUP($K87,TONG_SL!$A:$D,2,0)</f>
        <v>Giò Tai Lưỡi Xào 250g</v>
      </c>
      <c r="M87" s="300"/>
      <c r="N87" s="300" t="str">
        <f t="shared" si="25"/>
        <v>K-C6</v>
      </c>
      <c r="O87" s="300"/>
      <c r="P87" s="300"/>
      <c r="Q87" s="300" t="str">
        <f>VLOOKUP(K87,TONG_SL!$A:$D,3,0)</f>
        <v>Túi</v>
      </c>
      <c r="R87" s="169">
        <v>3</v>
      </c>
      <c r="S87" s="301"/>
      <c r="T87" s="301">
        <f>VLOOKUP(VLOOKUP(G87,Ma_KH!$A:$R,18,0)&amp;K87,Gia_MB!$A:$F,6,0)</f>
        <v>50182</v>
      </c>
      <c r="U87" s="291">
        <f t="shared" si="26"/>
        <v>150546</v>
      </c>
      <c r="V87" s="301"/>
      <c r="W87" s="302">
        <f t="shared" si="27"/>
        <v>0</v>
      </c>
      <c r="X87" s="303" t="str">
        <f t="shared" si="28"/>
        <v>8</v>
      </c>
      <c r="Y87" s="301"/>
      <c r="Z87" s="291">
        <f t="shared" si="29"/>
        <v>12043.68</v>
      </c>
      <c r="AA87" s="304">
        <f>VLOOKUP(G87,Ma_KH!$A:$R,14,0)</f>
        <v>57</v>
      </c>
    </row>
    <row r="88" spans="1:27" x14ac:dyDescent="0.25">
      <c r="A88" s="329">
        <v>46055</v>
      </c>
      <c r="B88" s="464">
        <v>8332</v>
      </c>
      <c r="C88" s="457" t="s">
        <v>15180</v>
      </c>
      <c r="D88" s="458">
        <v>46056</v>
      </c>
      <c r="E88" s="175"/>
      <c r="F88" s="173"/>
      <c r="G88" s="466" t="s">
        <v>9899</v>
      </c>
      <c r="H88" s="175"/>
      <c r="I88" s="33" t="s">
        <v>9899</v>
      </c>
      <c r="J88" s="176" t="s">
        <v>1784</v>
      </c>
      <c r="K88" s="176" t="s">
        <v>39</v>
      </c>
      <c r="L88" s="300" t="str">
        <f>VLOOKUP($K88,TONG_SL!$A:$D,2,0)</f>
        <v>Chả nướng 300g</v>
      </c>
      <c r="M88" s="300"/>
      <c r="N88" s="300" t="str">
        <f t="shared" si="25"/>
        <v>K-C6</v>
      </c>
      <c r="O88" s="300"/>
      <c r="P88" s="300"/>
      <c r="Q88" s="300" t="str">
        <f>VLOOKUP(K88,TONG_SL!$A:$D,3,0)</f>
        <v>Túi</v>
      </c>
      <c r="R88" s="169">
        <v>3</v>
      </c>
      <c r="S88" s="301"/>
      <c r="T88" s="301">
        <f>VLOOKUP(VLOOKUP(G88,Ma_KH!$A:$R,18,0)&amp;K88,Gia_MB!$A:$F,6,0)</f>
        <v>70950</v>
      </c>
      <c r="U88" s="291">
        <f t="shared" si="26"/>
        <v>212850</v>
      </c>
      <c r="V88" s="301"/>
      <c r="W88" s="302">
        <f t="shared" si="27"/>
        <v>0</v>
      </c>
      <c r="X88" s="303" t="str">
        <f t="shared" si="28"/>
        <v>8</v>
      </c>
      <c r="Y88" s="301"/>
      <c r="Z88" s="291">
        <f t="shared" si="29"/>
        <v>17028</v>
      </c>
      <c r="AA88" s="304">
        <f>VLOOKUP(G88,Ma_KH!$A:$R,14,0)</f>
        <v>57</v>
      </c>
    </row>
    <row r="89" spans="1:27" x14ac:dyDescent="0.25">
      <c r="A89" s="329">
        <v>46055</v>
      </c>
      <c r="B89" s="464">
        <v>8333</v>
      </c>
      <c r="C89" s="457" t="s">
        <v>15180</v>
      </c>
      <c r="D89" s="458">
        <v>46056</v>
      </c>
      <c r="E89" s="175"/>
      <c r="F89" s="173"/>
      <c r="G89" s="466" t="s">
        <v>9900</v>
      </c>
      <c r="H89" s="175"/>
      <c r="I89" s="33" t="s">
        <v>9900</v>
      </c>
      <c r="J89" s="176" t="s">
        <v>1784</v>
      </c>
      <c r="K89" s="176" t="s">
        <v>30</v>
      </c>
      <c r="L89" s="300" t="str">
        <f>VLOOKUP($K89,TONG_SL!$A:$D,2,0)</f>
        <v>Gà muối 500g</v>
      </c>
      <c r="M89" s="300"/>
      <c r="N89" s="300" t="str">
        <f t="shared" si="25"/>
        <v>K-C6</v>
      </c>
      <c r="O89" s="300"/>
      <c r="P89" s="300"/>
      <c r="Q89" s="300" t="str">
        <f>VLOOKUP(K89,TONG_SL!$A:$D,3,0)</f>
        <v>Túi</v>
      </c>
      <c r="R89" s="169">
        <v>2</v>
      </c>
      <c r="S89" s="301"/>
      <c r="T89" s="301">
        <f>VLOOKUP(VLOOKUP(G89,Ma_KH!$A:$R,18,0)&amp;K89,Gia_MB!$A:$F,6,0)</f>
        <v>111058</v>
      </c>
      <c r="U89" s="291">
        <f t="shared" si="26"/>
        <v>222116</v>
      </c>
      <c r="V89" s="301"/>
      <c r="W89" s="302">
        <f t="shared" si="27"/>
        <v>0</v>
      </c>
      <c r="X89" s="303" t="str">
        <f t="shared" si="28"/>
        <v>8</v>
      </c>
      <c r="Y89" s="301"/>
      <c r="Z89" s="291">
        <f t="shared" si="29"/>
        <v>17769.28</v>
      </c>
      <c r="AA89" s="304">
        <f>VLOOKUP(G89,Ma_KH!$A:$R,14,0)</f>
        <v>57</v>
      </c>
    </row>
    <row r="90" spans="1:27" x14ac:dyDescent="0.25">
      <c r="A90" s="329">
        <v>46055</v>
      </c>
      <c r="B90" s="464">
        <v>8333</v>
      </c>
      <c r="C90" s="457" t="s">
        <v>15180</v>
      </c>
      <c r="D90" s="458">
        <v>46056</v>
      </c>
      <c r="E90" s="175"/>
      <c r="F90" s="173"/>
      <c r="G90" s="466" t="s">
        <v>9900</v>
      </c>
      <c r="H90" s="175"/>
      <c r="I90" s="33" t="s">
        <v>9900</v>
      </c>
      <c r="J90" s="176" t="s">
        <v>1784</v>
      </c>
      <c r="K90" s="176" t="s">
        <v>27</v>
      </c>
      <c r="L90" s="300" t="str">
        <f>VLOOKUP($K90,TONG_SL!$A:$D,2,0)</f>
        <v>Chân giò heo muối 300g</v>
      </c>
      <c r="M90" s="300"/>
      <c r="N90" s="300" t="str">
        <f t="shared" si="25"/>
        <v>K-C6</v>
      </c>
      <c r="O90" s="300"/>
      <c r="P90" s="300"/>
      <c r="Q90" s="300" t="str">
        <f>VLOOKUP(K90,TONG_SL!$A:$D,3,0)</f>
        <v>Túi</v>
      </c>
      <c r="R90" s="169">
        <v>2</v>
      </c>
      <c r="S90" s="301"/>
      <c r="T90" s="301">
        <f>VLOOKUP(VLOOKUP(G90,Ma_KH!$A:$R,18,0)&amp;K90,Gia_MB!$A:$F,6,0)</f>
        <v>73431</v>
      </c>
      <c r="U90" s="291">
        <f t="shared" si="26"/>
        <v>146862</v>
      </c>
      <c r="V90" s="301"/>
      <c r="W90" s="302">
        <f t="shared" si="27"/>
        <v>0</v>
      </c>
      <c r="X90" s="303" t="str">
        <f t="shared" si="28"/>
        <v>8</v>
      </c>
      <c r="Y90" s="301"/>
      <c r="Z90" s="291">
        <f t="shared" si="29"/>
        <v>11748.960000000001</v>
      </c>
      <c r="AA90" s="304">
        <f>VLOOKUP(G90,Ma_KH!$A:$R,14,0)</f>
        <v>57</v>
      </c>
    </row>
    <row r="91" spans="1:27" x14ac:dyDescent="0.25">
      <c r="A91" s="329">
        <v>46055</v>
      </c>
      <c r="B91" s="464">
        <v>8333</v>
      </c>
      <c r="C91" s="457" t="s">
        <v>15180</v>
      </c>
      <c r="D91" s="458">
        <v>46056</v>
      </c>
      <c r="E91" s="175"/>
      <c r="F91" s="173"/>
      <c r="G91" s="466" t="s">
        <v>9900</v>
      </c>
      <c r="H91" s="175"/>
      <c r="I91" s="33" t="s">
        <v>9900</v>
      </c>
      <c r="J91" s="176" t="s">
        <v>1784</v>
      </c>
      <c r="K91" s="176" t="s">
        <v>32</v>
      </c>
      <c r="L91" s="300" t="str">
        <f>VLOOKUP($K91,TONG_SL!$A:$D,2,0)</f>
        <v>Giò Tai Lưỡi Xào 250g</v>
      </c>
      <c r="M91" s="300"/>
      <c r="N91" s="300" t="str">
        <f t="shared" si="25"/>
        <v>K-C6</v>
      </c>
      <c r="O91" s="300"/>
      <c r="P91" s="300"/>
      <c r="Q91" s="300" t="str">
        <f>VLOOKUP(K91,TONG_SL!$A:$D,3,0)</f>
        <v>Túi</v>
      </c>
      <c r="R91" s="169">
        <v>2</v>
      </c>
      <c r="S91" s="301"/>
      <c r="T91" s="301">
        <f>VLOOKUP(VLOOKUP(G91,Ma_KH!$A:$R,18,0)&amp;K91,Gia_MB!$A:$F,6,0)</f>
        <v>50182</v>
      </c>
      <c r="U91" s="291">
        <f t="shared" si="26"/>
        <v>100364</v>
      </c>
      <c r="V91" s="301"/>
      <c r="W91" s="302">
        <f t="shared" si="27"/>
        <v>0</v>
      </c>
      <c r="X91" s="303" t="str">
        <f t="shared" si="28"/>
        <v>8</v>
      </c>
      <c r="Y91" s="301"/>
      <c r="Z91" s="291">
        <f t="shared" si="29"/>
        <v>8029.12</v>
      </c>
      <c r="AA91" s="304">
        <f>VLOOKUP(G91,Ma_KH!$A:$R,14,0)</f>
        <v>57</v>
      </c>
    </row>
    <row r="92" spans="1:27" x14ac:dyDescent="0.25">
      <c r="A92" s="329">
        <v>46055</v>
      </c>
      <c r="B92" s="464">
        <v>8333</v>
      </c>
      <c r="C92" s="457" t="s">
        <v>15180</v>
      </c>
      <c r="D92" s="458">
        <v>46056</v>
      </c>
      <c r="E92" s="175"/>
      <c r="F92" s="173"/>
      <c r="G92" s="466" t="s">
        <v>9900</v>
      </c>
      <c r="H92" s="175"/>
      <c r="I92" s="33" t="s">
        <v>9900</v>
      </c>
      <c r="J92" s="176" t="s">
        <v>1784</v>
      </c>
      <c r="K92" s="176" t="s">
        <v>39</v>
      </c>
      <c r="L92" s="300" t="str">
        <f>VLOOKUP($K92,TONG_SL!$A:$D,2,0)</f>
        <v>Chả nướng 300g</v>
      </c>
      <c r="M92" s="300"/>
      <c r="N92" s="300" t="str">
        <f t="shared" si="25"/>
        <v>K-C6</v>
      </c>
      <c r="O92" s="300"/>
      <c r="P92" s="300"/>
      <c r="Q92" s="300" t="str">
        <f>VLOOKUP(K92,TONG_SL!$A:$D,3,0)</f>
        <v>Túi</v>
      </c>
      <c r="R92" s="169">
        <v>2</v>
      </c>
      <c r="S92" s="301"/>
      <c r="T92" s="301">
        <f>VLOOKUP(VLOOKUP(G92,Ma_KH!$A:$R,18,0)&amp;K92,Gia_MB!$A:$F,6,0)</f>
        <v>70950</v>
      </c>
      <c r="U92" s="291">
        <f t="shared" si="26"/>
        <v>141900</v>
      </c>
      <c r="V92" s="301"/>
      <c r="W92" s="302">
        <f t="shared" si="27"/>
        <v>0</v>
      </c>
      <c r="X92" s="303" t="str">
        <f t="shared" si="28"/>
        <v>8</v>
      </c>
      <c r="Y92" s="301"/>
      <c r="Z92" s="291">
        <f t="shared" si="29"/>
        <v>11352</v>
      </c>
      <c r="AA92" s="304">
        <f>VLOOKUP(G92,Ma_KH!$A:$R,14,0)</f>
        <v>57</v>
      </c>
    </row>
    <row r="93" spans="1:27" x14ac:dyDescent="0.25">
      <c r="A93" s="329">
        <v>46055</v>
      </c>
      <c r="B93" s="464">
        <v>8333</v>
      </c>
      <c r="C93" s="457" t="s">
        <v>15180</v>
      </c>
      <c r="D93" s="458">
        <v>46056</v>
      </c>
      <c r="E93" s="175"/>
      <c r="F93" s="173"/>
      <c r="G93" s="466" t="s">
        <v>9900</v>
      </c>
      <c r="H93" s="175"/>
      <c r="I93" s="33" t="s">
        <v>9900</v>
      </c>
      <c r="J93" s="176" t="s">
        <v>1784</v>
      </c>
      <c r="K93" s="176" t="s">
        <v>37</v>
      </c>
      <c r="L93" s="300" t="str">
        <f>VLOOKUP($K93,TONG_SL!$A:$D,2,0)</f>
        <v>Chả cốm 300g</v>
      </c>
      <c r="M93" s="300"/>
      <c r="N93" s="300" t="str">
        <f t="shared" si="25"/>
        <v>K-C6</v>
      </c>
      <c r="O93" s="300"/>
      <c r="P93" s="300"/>
      <c r="Q93" s="300" t="str">
        <f>VLOOKUP(K93,TONG_SL!$A:$D,3,0)</f>
        <v>Túi</v>
      </c>
      <c r="R93" s="169">
        <v>2</v>
      </c>
      <c r="S93" s="301"/>
      <c r="T93" s="301">
        <f>VLOOKUP(VLOOKUP(G93,Ma_KH!$A:$R,18,0)&amp;K93,Gia_MB!$A:$F,6,0)</f>
        <v>74250</v>
      </c>
      <c r="U93" s="291">
        <f t="shared" si="26"/>
        <v>148500</v>
      </c>
      <c r="V93" s="301"/>
      <c r="W93" s="302">
        <f t="shared" si="27"/>
        <v>0</v>
      </c>
      <c r="X93" s="303" t="str">
        <f t="shared" si="28"/>
        <v>8</v>
      </c>
      <c r="Y93" s="301"/>
      <c r="Z93" s="291">
        <f t="shared" si="29"/>
        <v>11880</v>
      </c>
      <c r="AA93" s="304">
        <f>VLOOKUP(G93,Ma_KH!$A:$R,14,0)</f>
        <v>57</v>
      </c>
    </row>
    <row r="94" spans="1:27" x14ac:dyDescent="0.25">
      <c r="A94" s="329">
        <v>46055</v>
      </c>
      <c r="B94" s="464">
        <v>8333</v>
      </c>
      <c r="C94" s="457" t="s">
        <v>15180</v>
      </c>
      <c r="D94" s="458">
        <v>46056</v>
      </c>
      <c r="E94" s="175"/>
      <c r="F94" s="173"/>
      <c r="G94" s="466" t="s">
        <v>9900</v>
      </c>
      <c r="H94" s="175"/>
      <c r="I94" s="33" t="s">
        <v>9900</v>
      </c>
      <c r="J94" s="176" t="s">
        <v>1784</v>
      </c>
      <c r="K94" s="176" t="s">
        <v>52</v>
      </c>
      <c r="L94" s="300" t="str">
        <f>VLOOKUP($K94,TONG_SL!$A:$D,2,0)</f>
        <v>Gà xì dầu 500g</v>
      </c>
      <c r="M94" s="300"/>
      <c r="N94" s="300" t="str">
        <f t="shared" si="25"/>
        <v>K-C6</v>
      </c>
      <c r="O94" s="300"/>
      <c r="P94" s="300"/>
      <c r="Q94" s="300" t="str">
        <f>VLOOKUP(K94,TONG_SL!$A:$D,3,0)</f>
        <v>Túi</v>
      </c>
      <c r="R94" s="169">
        <v>2</v>
      </c>
      <c r="S94" s="301"/>
      <c r="T94" s="301">
        <f>VLOOKUP(VLOOKUP(G94,Ma_KH!$A:$R,18,0)&amp;K94,Gia_MB!$A:$F,6,0)</f>
        <v>111606</v>
      </c>
      <c r="U94" s="291">
        <f t="shared" si="26"/>
        <v>223212</v>
      </c>
      <c r="V94" s="301"/>
      <c r="W94" s="302">
        <f t="shared" si="27"/>
        <v>0</v>
      </c>
      <c r="X94" s="303" t="str">
        <f t="shared" si="28"/>
        <v>8</v>
      </c>
      <c r="Y94" s="301"/>
      <c r="Z94" s="291">
        <f t="shared" si="29"/>
        <v>17856.96</v>
      </c>
      <c r="AA94" s="304">
        <f>VLOOKUP(G94,Ma_KH!$A:$R,14,0)</f>
        <v>57</v>
      </c>
    </row>
    <row r="95" spans="1:27" x14ac:dyDescent="0.25">
      <c r="A95" s="329">
        <v>46055</v>
      </c>
      <c r="B95" s="464">
        <v>8333</v>
      </c>
      <c r="C95" s="457" t="s">
        <v>15180</v>
      </c>
      <c r="D95" s="458">
        <v>46056</v>
      </c>
      <c r="E95" s="175"/>
      <c r="F95" s="173"/>
      <c r="G95" s="466" t="s">
        <v>9900</v>
      </c>
      <c r="H95" s="175"/>
      <c r="I95" s="33" t="s">
        <v>9900</v>
      </c>
      <c r="J95" s="176" t="s">
        <v>1784</v>
      </c>
      <c r="K95" s="176" t="s">
        <v>598</v>
      </c>
      <c r="L95" s="300" t="str">
        <f>VLOOKUP($K95,TONG_SL!$A:$D,2,0)</f>
        <v>Chân gà sả tắc 250g</v>
      </c>
      <c r="M95" s="300"/>
      <c r="N95" s="300" t="str">
        <f t="shared" si="25"/>
        <v>K-C6</v>
      </c>
      <c r="O95" s="300"/>
      <c r="P95" s="300"/>
      <c r="Q95" s="300" t="str">
        <f>VLOOKUP(K95,TONG_SL!$A:$D,3,0)</f>
        <v>Hộp</v>
      </c>
      <c r="R95" s="169">
        <v>2</v>
      </c>
      <c r="S95" s="301"/>
      <c r="T95" s="301">
        <f>VLOOKUP(VLOOKUP(G95,Ma_KH!$A:$R,18,0)&amp;K95,Gia_MB!$A:$F,6,0)</f>
        <v>30000</v>
      </c>
      <c r="U95" s="291">
        <f t="shared" si="26"/>
        <v>60000</v>
      </c>
      <c r="V95" s="301"/>
      <c r="W95" s="302">
        <f t="shared" si="27"/>
        <v>0</v>
      </c>
      <c r="X95" s="303" t="str">
        <f t="shared" si="28"/>
        <v>8</v>
      </c>
      <c r="Y95" s="301"/>
      <c r="Z95" s="291">
        <f t="shared" si="29"/>
        <v>4800</v>
      </c>
      <c r="AA95" s="304">
        <f>VLOOKUP(G95,Ma_KH!$A:$R,14,0)</f>
        <v>57</v>
      </c>
    </row>
    <row r="96" spans="1:27" x14ac:dyDescent="0.25">
      <c r="A96" s="329">
        <v>46055</v>
      </c>
      <c r="B96" s="464">
        <v>8333</v>
      </c>
      <c r="C96" s="457" t="s">
        <v>15180</v>
      </c>
      <c r="D96" s="458">
        <v>46056</v>
      </c>
      <c r="E96" s="175"/>
      <c r="F96" s="173"/>
      <c r="G96" s="466" t="s">
        <v>9900</v>
      </c>
      <c r="H96" s="175"/>
      <c r="I96" s="33" t="s">
        <v>9900</v>
      </c>
      <c r="J96" s="176" t="s">
        <v>1784</v>
      </c>
      <c r="K96" s="176" t="s">
        <v>600</v>
      </c>
      <c r="L96" s="300" t="str">
        <f>VLOOKUP($K96,TONG_SL!$A:$D,2,0)</f>
        <v>Tai heo sốt thái 250g</v>
      </c>
      <c r="M96" s="300"/>
      <c r="N96" s="300" t="str">
        <f t="shared" si="25"/>
        <v>K-C6</v>
      </c>
      <c r="O96" s="300"/>
      <c r="P96" s="300"/>
      <c r="Q96" s="300" t="str">
        <f>VLOOKUP(K96,TONG_SL!$A:$D,3,0)</f>
        <v>Hộp</v>
      </c>
      <c r="R96" s="169">
        <v>2</v>
      </c>
      <c r="S96" s="301"/>
      <c r="T96" s="301">
        <f>VLOOKUP(VLOOKUP(G96,Ma_KH!$A:$R,18,0)&amp;K96,Gia_MB!$A:$F,6,0)</f>
        <v>36111</v>
      </c>
      <c r="U96" s="291">
        <f t="shared" si="26"/>
        <v>72222</v>
      </c>
      <c r="V96" s="301"/>
      <c r="W96" s="302">
        <f t="shared" si="27"/>
        <v>0</v>
      </c>
      <c r="X96" s="303" t="str">
        <f t="shared" si="28"/>
        <v>8</v>
      </c>
      <c r="Y96" s="301"/>
      <c r="Z96" s="291">
        <f t="shared" si="29"/>
        <v>5777.76</v>
      </c>
      <c r="AA96" s="304">
        <f>VLOOKUP(G96,Ma_KH!$A:$R,14,0)</f>
        <v>57</v>
      </c>
    </row>
    <row r="97" spans="1:27" x14ac:dyDescent="0.25">
      <c r="A97" s="329">
        <v>46055</v>
      </c>
      <c r="B97" s="464">
        <v>8359</v>
      </c>
      <c r="C97" s="457" t="s">
        <v>15180</v>
      </c>
      <c r="D97" s="458">
        <v>46056</v>
      </c>
      <c r="E97" s="175"/>
      <c r="F97" s="173"/>
      <c r="G97" s="466" t="s">
        <v>12217</v>
      </c>
      <c r="H97" s="175"/>
      <c r="I97" s="33" t="s">
        <v>12217</v>
      </c>
      <c r="J97" s="176" t="s">
        <v>1784</v>
      </c>
      <c r="K97" s="176" t="s">
        <v>27</v>
      </c>
      <c r="L97" s="300" t="str">
        <f>VLOOKUP($K97,TONG_SL!$A:$D,2,0)</f>
        <v>Chân giò heo muối 300g</v>
      </c>
      <c r="M97" s="300"/>
      <c r="N97" s="300" t="str">
        <f t="shared" si="25"/>
        <v>K-C6</v>
      </c>
      <c r="O97" s="300"/>
      <c r="P97" s="300"/>
      <c r="Q97" s="300" t="str">
        <f>VLOOKUP(K97,TONG_SL!$A:$D,3,0)</f>
        <v>Túi</v>
      </c>
      <c r="R97" s="169">
        <v>7</v>
      </c>
      <c r="S97" s="301"/>
      <c r="T97" s="301">
        <f>VLOOKUP(VLOOKUP(G97,Ma_KH!$A:$R,18,0)&amp;K97,Gia_MB!$A:$F,6,0)</f>
        <v>73431</v>
      </c>
      <c r="U97" s="291">
        <f t="shared" si="26"/>
        <v>514017</v>
      </c>
      <c r="V97" s="301"/>
      <c r="W97" s="302">
        <f t="shared" si="27"/>
        <v>0</v>
      </c>
      <c r="X97" s="303" t="str">
        <f t="shared" si="28"/>
        <v>8</v>
      </c>
      <c r="Y97" s="301"/>
      <c r="Z97" s="291">
        <f t="shared" si="29"/>
        <v>41121.360000000001</v>
      </c>
      <c r="AA97" s="304">
        <f>VLOOKUP(G97,Ma_KH!$A:$R,14,0)</f>
        <v>51</v>
      </c>
    </row>
    <row r="98" spans="1:27" x14ac:dyDescent="0.25">
      <c r="A98" s="329">
        <v>46055</v>
      </c>
      <c r="B98" s="464">
        <v>8359</v>
      </c>
      <c r="C98" s="457" t="s">
        <v>15180</v>
      </c>
      <c r="D98" s="458">
        <v>46056</v>
      </c>
      <c r="E98" s="175"/>
      <c r="F98" s="173"/>
      <c r="G98" s="466" t="s">
        <v>12217</v>
      </c>
      <c r="H98" s="175"/>
      <c r="I98" s="33" t="s">
        <v>12217</v>
      </c>
      <c r="J98" s="176" t="s">
        <v>1784</v>
      </c>
      <c r="K98" s="176" t="s">
        <v>15474</v>
      </c>
      <c r="L98" s="300" t="str">
        <f>VLOOKUP($K98,TONG_SL!$A:$D,2,0)</f>
        <v>Gà muối hun cỏ xạ hương 500g</v>
      </c>
      <c r="M98" s="300"/>
      <c r="N98" s="300" t="str">
        <f t="shared" si="25"/>
        <v>K-C6</v>
      </c>
      <c r="O98" s="300"/>
      <c r="P98" s="300"/>
      <c r="Q98" s="300" t="str">
        <f>VLOOKUP(K98,TONG_SL!$A:$D,3,0)</f>
        <v>Túi</v>
      </c>
      <c r="R98" s="169">
        <v>3</v>
      </c>
      <c r="S98" s="301"/>
      <c r="T98" s="301" t="e">
        <f>VLOOKUP(VLOOKUP(G98,Ma_KH!$A:$R,18,0)&amp;K98,Gia_MB!$A:$F,6,0)</f>
        <v>#N/A</v>
      </c>
      <c r="U98" s="291" t="e">
        <f t="shared" si="26"/>
        <v>#N/A</v>
      </c>
      <c r="V98" s="301"/>
      <c r="W98" s="302" t="e">
        <f t="shared" si="27"/>
        <v>#N/A</v>
      </c>
      <c r="X98" s="303" t="str">
        <f t="shared" si="28"/>
        <v>8</v>
      </c>
      <c r="Y98" s="301"/>
      <c r="Z98" s="291" t="e">
        <f t="shared" si="29"/>
        <v>#N/A</v>
      </c>
      <c r="AA98" s="304">
        <f>VLOOKUP(G98,Ma_KH!$A:$R,14,0)</f>
        <v>51</v>
      </c>
    </row>
    <row r="99" spans="1:27" x14ac:dyDescent="0.25">
      <c r="A99" s="329">
        <v>46055</v>
      </c>
      <c r="B99" s="464">
        <v>8343</v>
      </c>
      <c r="C99" s="457" t="s">
        <v>15180</v>
      </c>
      <c r="D99" s="458">
        <v>46056</v>
      </c>
      <c r="E99" s="175"/>
      <c r="F99" s="173"/>
      <c r="G99" s="466" t="s">
        <v>11474</v>
      </c>
      <c r="H99" s="175"/>
      <c r="I99" s="33" t="s">
        <v>11474</v>
      </c>
      <c r="J99" s="176" t="s">
        <v>1784</v>
      </c>
      <c r="K99" s="176" t="s">
        <v>551</v>
      </c>
      <c r="L99" s="300" t="str">
        <f>VLOOKUP($K99,TONG_SL!$A:$D,2,0)</f>
        <v>Chân giò heo muối 100g</v>
      </c>
      <c r="M99" s="300"/>
      <c r="N99" s="300" t="str">
        <f t="shared" si="25"/>
        <v>K-C6</v>
      </c>
      <c r="O99" s="300"/>
      <c r="P99" s="300"/>
      <c r="Q99" s="300" t="str">
        <f>VLOOKUP(K99,TONG_SL!$A:$D,3,0)</f>
        <v>Gói</v>
      </c>
      <c r="R99" s="169">
        <v>15</v>
      </c>
      <c r="S99" s="301"/>
      <c r="T99" s="301">
        <f>VLOOKUP(VLOOKUP(G99,Ma_KH!$A:$R,18,0)&amp;K99,Gia_MB!$A:$F,6,0)</f>
        <v>23322</v>
      </c>
      <c r="U99" s="291">
        <f t="shared" si="26"/>
        <v>349830</v>
      </c>
      <c r="V99" s="301"/>
      <c r="W99" s="302">
        <f t="shared" si="27"/>
        <v>0</v>
      </c>
      <c r="X99" s="303" t="str">
        <f t="shared" si="28"/>
        <v>8</v>
      </c>
      <c r="Y99" s="301"/>
      <c r="Z99" s="291">
        <f t="shared" si="29"/>
        <v>27986.400000000001</v>
      </c>
      <c r="AA99" s="304">
        <f>VLOOKUP(G99,Ma_KH!$A:$R,14,0)</f>
        <v>36</v>
      </c>
    </row>
    <row r="100" spans="1:27" x14ac:dyDescent="0.25">
      <c r="A100" s="329">
        <v>46055</v>
      </c>
      <c r="B100" s="464">
        <v>8343</v>
      </c>
      <c r="C100" s="457" t="s">
        <v>15180</v>
      </c>
      <c r="D100" s="458">
        <v>46056</v>
      </c>
      <c r="E100" s="175"/>
      <c r="F100" s="173"/>
      <c r="G100" s="466" t="s">
        <v>11474</v>
      </c>
      <c r="H100" s="175"/>
      <c r="I100" s="33" t="s">
        <v>11474</v>
      </c>
      <c r="J100" s="176" t="s">
        <v>1784</v>
      </c>
      <c r="K100" s="176" t="s">
        <v>27</v>
      </c>
      <c r="L100" s="300" t="str">
        <f>VLOOKUP($K100,TONG_SL!$A:$D,2,0)</f>
        <v>Chân giò heo muối 300g</v>
      </c>
      <c r="M100" s="300"/>
      <c r="N100" s="300" t="str">
        <f t="shared" si="25"/>
        <v>K-C6</v>
      </c>
      <c r="O100" s="300"/>
      <c r="P100" s="300"/>
      <c r="Q100" s="300" t="str">
        <f>VLOOKUP(K100,TONG_SL!$A:$D,3,0)</f>
        <v>Túi</v>
      </c>
      <c r="R100" s="169">
        <v>2</v>
      </c>
      <c r="S100" s="301"/>
      <c r="T100" s="301">
        <f>VLOOKUP(VLOOKUP(G100,Ma_KH!$A:$R,18,0)&amp;K100,Gia_MB!$A:$F,6,0)</f>
        <v>69759</v>
      </c>
      <c r="U100" s="291">
        <f t="shared" si="26"/>
        <v>139518</v>
      </c>
      <c r="V100" s="301"/>
      <c r="W100" s="302">
        <f t="shared" si="27"/>
        <v>0</v>
      </c>
      <c r="X100" s="303" t="str">
        <f t="shared" si="28"/>
        <v>8</v>
      </c>
      <c r="Y100" s="301"/>
      <c r="Z100" s="291">
        <f t="shared" si="29"/>
        <v>11161.44</v>
      </c>
      <c r="AA100" s="304">
        <f>VLOOKUP(G100,Ma_KH!$A:$R,14,0)</f>
        <v>36</v>
      </c>
    </row>
    <row r="101" spans="1:27" x14ac:dyDescent="0.25">
      <c r="A101" s="329">
        <v>46055</v>
      </c>
      <c r="B101" s="464">
        <v>8368</v>
      </c>
      <c r="C101" s="457" t="s">
        <v>15180</v>
      </c>
      <c r="D101" s="458">
        <v>46056</v>
      </c>
      <c r="E101" s="175"/>
      <c r="F101" s="173"/>
      <c r="G101" s="466" t="s">
        <v>12216</v>
      </c>
      <c r="H101" s="175"/>
      <c r="I101" s="33" t="s">
        <v>12216</v>
      </c>
      <c r="J101" s="176" t="s">
        <v>1784</v>
      </c>
      <c r="K101" s="176" t="s">
        <v>37</v>
      </c>
      <c r="L101" s="300" t="str">
        <f>VLOOKUP($K101,TONG_SL!$A:$D,2,0)</f>
        <v>Chả cốm 300g</v>
      </c>
      <c r="M101" s="300"/>
      <c r="N101" s="300" t="str">
        <f t="shared" si="25"/>
        <v>K-C6</v>
      </c>
      <c r="O101" s="300"/>
      <c r="P101" s="300"/>
      <c r="Q101" s="300" t="str">
        <f>VLOOKUP(K101,TONG_SL!$A:$D,3,0)</f>
        <v>Túi</v>
      </c>
      <c r="R101" s="169">
        <v>2</v>
      </c>
      <c r="S101" s="301"/>
      <c r="T101" s="301">
        <f>VLOOKUP(VLOOKUP(G101,Ma_KH!$A:$R,18,0)&amp;K101,Gia_MB!$A:$F,6,0)</f>
        <v>74250</v>
      </c>
      <c r="U101" s="291">
        <f t="shared" si="26"/>
        <v>148500</v>
      </c>
      <c r="V101" s="301"/>
      <c r="W101" s="302">
        <f t="shared" si="27"/>
        <v>0</v>
      </c>
      <c r="X101" s="303" t="str">
        <f t="shared" si="28"/>
        <v>8</v>
      </c>
      <c r="Y101" s="301"/>
      <c r="Z101" s="291">
        <f t="shared" si="29"/>
        <v>11880</v>
      </c>
      <c r="AA101" s="304">
        <f>VLOOKUP(G101,Ma_KH!$A:$R,14,0)</f>
        <v>51</v>
      </c>
    </row>
    <row r="102" spans="1:27" x14ac:dyDescent="0.25">
      <c r="A102" s="329">
        <v>46055</v>
      </c>
      <c r="B102" s="464">
        <v>8368</v>
      </c>
      <c r="C102" s="457" t="s">
        <v>15180</v>
      </c>
      <c r="D102" s="458">
        <v>46056</v>
      </c>
      <c r="E102" s="175"/>
      <c r="F102" s="173"/>
      <c r="G102" s="466" t="s">
        <v>12216</v>
      </c>
      <c r="H102" s="175"/>
      <c r="I102" s="33" t="s">
        <v>12216</v>
      </c>
      <c r="J102" s="176" t="s">
        <v>1784</v>
      </c>
      <c r="K102" s="176" t="s">
        <v>27</v>
      </c>
      <c r="L102" s="300" t="str">
        <f>VLOOKUP($K102,TONG_SL!$A:$D,2,0)</f>
        <v>Chân giò heo muối 300g</v>
      </c>
      <c r="M102" s="300"/>
      <c r="N102" s="300" t="str">
        <f t="shared" si="25"/>
        <v>K-C6</v>
      </c>
      <c r="O102" s="300"/>
      <c r="P102" s="300"/>
      <c r="Q102" s="300" t="str">
        <f>VLOOKUP(K102,TONG_SL!$A:$D,3,0)</f>
        <v>Túi</v>
      </c>
      <c r="R102" s="169">
        <v>5</v>
      </c>
      <c r="S102" s="301"/>
      <c r="T102" s="301">
        <f>VLOOKUP(VLOOKUP(G102,Ma_KH!$A:$R,18,0)&amp;K102,Gia_MB!$A:$F,6,0)</f>
        <v>73431</v>
      </c>
      <c r="U102" s="291">
        <f t="shared" si="26"/>
        <v>367155</v>
      </c>
      <c r="V102" s="301"/>
      <c r="W102" s="302">
        <f t="shared" si="27"/>
        <v>0</v>
      </c>
      <c r="X102" s="303" t="str">
        <f t="shared" si="28"/>
        <v>8</v>
      </c>
      <c r="Y102" s="301"/>
      <c r="Z102" s="291">
        <f t="shared" si="29"/>
        <v>29372.400000000001</v>
      </c>
      <c r="AA102" s="304">
        <f>VLOOKUP(G102,Ma_KH!$A:$R,14,0)</f>
        <v>51</v>
      </c>
    </row>
    <row r="103" spans="1:27" x14ac:dyDescent="0.25">
      <c r="A103" s="329">
        <v>46055</v>
      </c>
      <c r="B103" s="464">
        <v>8368</v>
      </c>
      <c r="C103" s="457" t="s">
        <v>15180</v>
      </c>
      <c r="D103" s="458">
        <v>46056</v>
      </c>
      <c r="E103" s="175"/>
      <c r="F103" s="173"/>
      <c r="G103" s="466" t="s">
        <v>12216</v>
      </c>
      <c r="H103" s="175"/>
      <c r="I103" s="33" t="s">
        <v>12216</v>
      </c>
      <c r="J103" s="176" t="s">
        <v>1784</v>
      </c>
      <c r="K103" s="176" t="s">
        <v>32</v>
      </c>
      <c r="L103" s="300" t="str">
        <f>VLOOKUP($K103,TONG_SL!$A:$D,2,0)</f>
        <v>Giò Tai Lưỡi Xào 250g</v>
      </c>
      <c r="M103" s="300"/>
      <c r="N103" s="300" t="str">
        <f t="shared" si="25"/>
        <v>K-C6</v>
      </c>
      <c r="O103" s="300"/>
      <c r="P103" s="300"/>
      <c r="Q103" s="300" t="str">
        <f>VLOOKUP(K103,TONG_SL!$A:$D,3,0)</f>
        <v>Túi</v>
      </c>
      <c r="R103" s="169">
        <v>3</v>
      </c>
      <c r="S103" s="301"/>
      <c r="T103" s="301">
        <f>VLOOKUP(VLOOKUP(G103,Ma_KH!$A:$R,18,0)&amp;K103,Gia_MB!$A:$F,6,0)</f>
        <v>50182</v>
      </c>
      <c r="U103" s="291">
        <f t="shared" si="26"/>
        <v>150546</v>
      </c>
      <c r="V103" s="301"/>
      <c r="W103" s="302">
        <f t="shared" si="27"/>
        <v>0</v>
      </c>
      <c r="X103" s="303" t="str">
        <f t="shared" si="28"/>
        <v>8</v>
      </c>
      <c r="Y103" s="301"/>
      <c r="Z103" s="291">
        <f t="shared" si="29"/>
        <v>12043.68</v>
      </c>
      <c r="AA103" s="304">
        <f>VLOOKUP(G103,Ma_KH!$A:$R,14,0)</f>
        <v>51</v>
      </c>
    </row>
    <row r="104" spans="1:27" x14ac:dyDescent="0.25">
      <c r="A104" s="329">
        <v>46055</v>
      </c>
      <c r="B104" s="464">
        <v>8368</v>
      </c>
      <c r="C104" s="457" t="s">
        <v>15180</v>
      </c>
      <c r="D104" s="458">
        <v>46056</v>
      </c>
      <c r="E104" s="175"/>
      <c r="F104" s="173"/>
      <c r="G104" s="466" t="s">
        <v>12216</v>
      </c>
      <c r="H104" s="175"/>
      <c r="I104" s="33" t="s">
        <v>12216</v>
      </c>
      <c r="J104" s="176" t="s">
        <v>1784</v>
      </c>
      <c r="K104" s="176" t="s">
        <v>7264</v>
      </c>
      <c r="L104" s="300" t="str">
        <f>VLOOKUP($K104,TONG_SL!$A:$D,2,0)</f>
        <v>Lạp xưởng Tây Bắc 500g</v>
      </c>
      <c r="M104" s="300"/>
      <c r="N104" s="300" t="str">
        <f t="shared" si="25"/>
        <v>K-C6</v>
      </c>
      <c r="O104" s="300"/>
      <c r="P104" s="300"/>
      <c r="Q104" s="300" t="str">
        <f>VLOOKUP(K104,TONG_SL!$A:$D,3,0)</f>
        <v>Túi</v>
      </c>
      <c r="R104" s="169">
        <v>2</v>
      </c>
      <c r="S104" s="301"/>
      <c r="T104" s="301" t="e">
        <f>VLOOKUP(VLOOKUP(G104,Ma_KH!$A:$R,18,0)&amp;K104,Gia_MB!$A:$F,6,0)</f>
        <v>#N/A</v>
      </c>
      <c r="U104" s="291" t="e">
        <f t="shared" si="26"/>
        <v>#N/A</v>
      </c>
      <c r="V104" s="301"/>
      <c r="W104" s="302" t="e">
        <f t="shared" si="27"/>
        <v>#N/A</v>
      </c>
      <c r="X104" s="303" t="str">
        <f t="shared" si="28"/>
        <v>8</v>
      </c>
      <c r="Y104" s="301"/>
      <c r="Z104" s="291" t="e">
        <f t="shared" si="29"/>
        <v>#N/A</v>
      </c>
      <c r="AA104" s="304">
        <f>VLOOKUP(G104,Ma_KH!$A:$R,14,0)</f>
        <v>51</v>
      </c>
    </row>
    <row r="105" spans="1:27" x14ac:dyDescent="0.25">
      <c r="A105" s="329">
        <v>46055</v>
      </c>
      <c r="B105" s="464">
        <v>8340</v>
      </c>
      <c r="C105" s="457" t="s">
        <v>15180</v>
      </c>
      <c r="D105" s="458">
        <v>46056</v>
      </c>
      <c r="E105" s="175"/>
      <c r="F105" s="173"/>
      <c r="G105" s="466" t="s">
        <v>10066</v>
      </c>
      <c r="H105" s="175"/>
      <c r="I105" s="33" t="s">
        <v>10066</v>
      </c>
      <c r="J105" s="176" t="s">
        <v>1784</v>
      </c>
      <c r="K105" s="176" t="s">
        <v>27</v>
      </c>
      <c r="L105" s="300" t="str">
        <f>VLOOKUP($K105,TONG_SL!$A:$D,2,0)</f>
        <v>Chân giò heo muối 300g</v>
      </c>
      <c r="M105" s="300"/>
      <c r="N105" s="300" t="str">
        <f t="shared" si="25"/>
        <v>K-C6</v>
      </c>
      <c r="O105" s="300"/>
      <c r="P105" s="300"/>
      <c r="Q105" s="300" t="str">
        <f>VLOOKUP(K105,TONG_SL!$A:$D,3,0)</f>
        <v>Túi</v>
      </c>
      <c r="R105" s="169">
        <v>30</v>
      </c>
      <c r="S105" s="301"/>
      <c r="T105" s="301">
        <f>VLOOKUP(VLOOKUP(G105,Ma_KH!$A:$R,18,0)&amp;K105,Gia_MB!$A:$F,6,0)</f>
        <v>70494</v>
      </c>
      <c r="U105" s="291">
        <f t="shared" si="26"/>
        <v>2114820</v>
      </c>
      <c r="V105" s="301"/>
      <c r="W105" s="302">
        <f t="shared" si="27"/>
        <v>0</v>
      </c>
      <c r="X105" s="303" t="str">
        <f t="shared" si="28"/>
        <v>8</v>
      </c>
      <c r="Y105" s="301"/>
      <c r="Z105" s="291">
        <f t="shared" si="29"/>
        <v>169185.6</v>
      </c>
      <c r="AA105" s="304">
        <f>VLOOKUP(G105,Ma_KH!$A:$R,14,0)</f>
        <v>60</v>
      </c>
    </row>
    <row r="106" spans="1:27" x14ac:dyDescent="0.25">
      <c r="A106" s="329">
        <v>46055</v>
      </c>
      <c r="B106" s="464">
        <v>8340</v>
      </c>
      <c r="C106" s="457" t="s">
        <v>15180</v>
      </c>
      <c r="D106" s="458">
        <v>46056</v>
      </c>
      <c r="E106" s="175"/>
      <c r="F106" s="173"/>
      <c r="G106" s="466" t="s">
        <v>10066</v>
      </c>
      <c r="H106" s="175"/>
      <c r="I106" s="33" t="s">
        <v>10066</v>
      </c>
      <c r="J106" s="176" t="s">
        <v>1784</v>
      </c>
      <c r="K106" s="176" t="s">
        <v>30</v>
      </c>
      <c r="L106" s="300" t="str">
        <f>VLOOKUP($K106,TONG_SL!$A:$D,2,0)</f>
        <v>Gà muối 500g</v>
      </c>
      <c r="M106" s="300"/>
      <c r="N106" s="300" t="str">
        <f t="shared" si="25"/>
        <v>K-C6</v>
      </c>
      <c r="O106" s="300"/>
      <c r="P106" s="300"/>
      <c r="Q106" s="300" t="str">
        <f>VLOOKUP(K106,TONG_SL!$A:$D,3,0)</f>
        <v>Túi</v>
      </c>
      <c r="R106" s="169">
        <v>2</v>
      </c>
      <c r="S106" s="301"/>
      <c r="T106" s="301">
        <f>VLOOKUP(VLOOKUP(G106,Ma_KH!$A:$R,18,0)&amp;K106,Gia_MB!$A:$F,6,0)</f>
        <v>106616</v>
      </c>
      <c r="U106" s="291">
        <f t="shared" si="26"/>
        <v>213232</v>
      </c>
      <c r="V106" s="301"/>
      <c r="W106" s="302">
        <f t="shared" si="27"/>
        <v>0</v>
      </c>
      <c r="X106" s="303" t="str">
        <f t="shared" si="28"/>
        <v>8</v>
      </c>
      <c r="Y106" s="301"/>
      <c r="Z106" s="291">
        <f t="shared" si="29"/>
        <v>17058.560000000001</v>
      </c>
      <c r="AA106" s="304">
        <f>VLOOKUP(G106,Ma_KH!$A:$R,14,0)</f>
        <v>60</v>
      </c>
    </row>
    <row r="107" spans="1:27" x14ac:dyDescent="0.25">
      <c r="A107" s="329">
        <v>46055</v>
      </c>
      <c r="B107" s="464">
        <v>8340</v>
      </c>
      <c r="C107" s="457" t="s">
        <v>15180</v>
      </c>
      <c r="D107" s="458">
        <v>46056</v>
      </c>
      <c r="E107" s="175"/>
      <c r="F107" s="173"/>
      <c r="G107" s="466" t="s">
        <v>10066</v>
      </c>
      <c r="H107" s="175"/>
      <c r="I107" s="33" t="s">
        <v>10066</v>
      </c>
      <c r="J107" s="176" t="s">
        <v>1784</v>
      </c>
      <c r="K107" s="176" t="s">
        <v>48</v>
      </c>
      <c r="L107" s="300" t="str">
        <f>VLOOKUP($K107,TONG_SL!$A:$D,2,0)</f>
        <v>Mọc Nấm Hương 250g</v>
      </c>
      <c r="M107" s="300"/>
      <c r="N107" s="300" t="str">
        <f t="shared" si="25"/>
        <v>K-C6</v>
      </c>
      <c r="O107" s="300"/>
      <c r="P107" s="300"/>
      <c r="Q107" s="300" t="str">
        <f>VLOOKUP(K107,TONG_SL!$A:$D,3,0)</f>
        <v>Túi</v>
      </c>
      <c r="R107" s="169">
        <v>4</v>
      </c>
      <c r="S107" s="301"/>
      <c r="T107" s="301">
        <f>VLOOKUP(VLOOKUP(G107,Ma_KH!$A:$R,18,0)&amp;K107,Gia_MB!$A:$F,6,0)</f>
        <v>44160</v>
      </c>
      <c r="U107" s="291">
        <f t="shared" si="26"/>
        <v>176640</v>
      </c>
      <c r="V107" s="301"/>
      <c r="W107" s="302">
        <f t="shared" si="27"/>
        <v>0</v>
      </c>
      <c r="X107" s="303" t="str">
        <f t="shared" si="28"/>
        <v>8</v>
      </c>
      <c r="Y107" s="301"/>
      <c r="Z107" s="291">
        <f t="shared" si="29"/>
        <v>14131.2</v>
      </c>
      <c r="AA107" s="304">
        <f>VLOOKUP(G107,Ma_KH!$A:$R,14,0)</f>
        <v>60</v>
      </c>
    </row>
    <row r="108" spans="1:27" x14ac:dyDescent="0.25">
      <c r="A108" s="329">
        <v>46055</v>
      </c>
      <c r="B108" s="464">
        <v>8362</v>
      </c>
      <c r="C108" s="457" t="s">
        <v>15180</v>
      </c>
      <c r="D108" s="458">
        <v>46056</v>
      </c>
      <c r="E108" s="175"/>
      <c r="F108" s="173"/>
      <c r="G108" s="466" t="s">
        <v>12160</v>
      </c>
      <c r="H108" s="175"/>
      <c r="I108" s="33" t="s">
        <v>12160</v>
      </c>
      <c r="J108" s="176" t="s">
        <v>1784</v>
      </c>
      <c r="K108" s="176" t="s">
        <v>37</v>
      </c>
      <c r="L108" s="300" t="str">
        <f>VLOOKUP($K108,TONG_SL!$A:$D,2,0)</f>
        <v>Chả cốm 300g</v>
      </c>
      <c r="M108" s="300"/>
      <c r="N108" s="300" t="str">
        <f t="shared" si="25"/>
        <v>K-C6</v>
      </c>
      <c r="O108" s="300"/>
      <c r="P108" s="300"/>
      <c r="Q108" s="300" t="str">
        <f>VLOOKUP(K108,TONG_SL!$A:$D,3,0)</f>
        <v>Túi</v>
      </c>
      <c r="R108" s="169">
        <v>2</v>
      </c>
      <c r="S108" s="301"/>
      <c r="T108" s="301">
        <f>VLOOKUP(VLOOKUP(G108,Ma_KH!$A:$R,18,0)&amp;K108,Gia_MB!$A:$F,6,0)</f>
        <v>74250</v>
      </c>
      <c r="U108" s="291">
        <f t="shared" si="26"/>
        <v>148500</v>
      </c>
      <c r="V108" s="301"/>
      <c r="W108" s="302">
        <f t="shared" si="27"/>
        <v>0</v>
      </c>
      <c r="X108" s="303" t="str">
        <f t="shared" si="28"/>
        <v>8</v>
      </c>
      <c r="Y108" s="301"/>
      <c r="Z108" s="291">
        <f t="shared" si="29"/>
        <v>11880</v>
      </c>
      <c r="AA108" s="304">
        <f>VLOOKUP(G108,Ma_KH!$A:$R,14,0)</f>
        <v>51</v>
      </c>
    </row>
    <row r="109" spans="1:27" x14ac:dyDescent="0.25">
      <c r="A109" s="329">
        <v>46055</v>
      </c>
      <c r="B109" s="464">
        <v>8362</v>
      </c>
      <c r="C109" s="457" t="s">
        <v>15180</v>
      </c>
      <c r="D109" s="458">
        <v>46056</v>
      </c>
      <c r="E109" s="175"/>
      <c r="F109" s="173"/>
      <c r="G109" s="466" t="s">
        <v>12160</v>
      </c>
      <c r="H109" s="175"/>
      <c r="I109" s="33" t="s">
        <v>12160</v>
      </c>
      <c r="J109" s="176" t="s">
        <v>1784</v>
      </c>
      <c r="K109" s="176" t="s">
        <v>551</v>
      </c>
      <c r="L109" s="300" t="str">
        <f>VLOOKUP($K109,TONG_SL!$A:$D,2,0)</f>
        <v>Chân giò heo muối 100g</v>
      </c>
      <c r="M109" s="300"/>
      <c r="N109" s="300" t="str">
        <f t="shared" si="25"/>
        <v>K-C6</v>
      </c>
      <c r="O109" s="300"/>
      <c r="P109" s="300"/>
      <c r="Q109" s="300" t="str">
        <f>VLOOKUP(K109,TONG_SL!$A:$D,3,0)</f>
        <v>Gói</v>
      </c>
      <c r="R109" s="169">
        <v>3</v>
      </c>
      <c r="S109" s="301"/>
      <c r="T109" s="301">
        <f>VLOOKUP(VLOOKUP(G109,Ma_KH!$A:$R,18,0)&amp;K109,Gia_MB!$A:$F,6,0)</f>
        <v>24549</v>
      </c>
      <c r="U109" s="291">
        <f t="shared" si="26"/>
        <v>73647</v>
      </c>
      <c r="V109" s="301"/>
      <c r="W109" s="302">
        <f t="shared" si="27"/>
        <v>0</v>
      </c>
      <c r="X109" s="303" t="str">
        <f t="shared" si="28"/>
        <v>8</v>
      </c>
      <c r="Y109" s="301"/>
      <c r="Z109" s="291">
        <f t="shared" si="29"/>
        <v>5891.76</v>
      </c>
      <c r="AA109" s="304">
        <f>VLOOKUP(G109,Ma_KH!$A:$R,14,0)</f>
        <v>51</v>
      </c>
    </row>
    <row r="110" spans="1:27" x14ac:dyDescent="0.25">
      <c r="A110" s="329">
        <v>46055</v>
      </c>
      <c r="B110" s="464">
        <v>8362</v>
      </c>
      <c r="C110" s="457" t="s">
        <v>15180</v>
      </c>
      <c r="D110" s="458">
        <v>46056</v>
      </c>
      <c r="E110" s="175"/>
      <c r="F110" s="173"/>
      <c r="G110" s="466" t="s">
        <v>12160</v>
      </c>
      <c r="H110" s="175"/>
      <c r="I110" s="33" t="s">
        <v>12160</v>
      </c>
      <c r="J110" s="176" t="s">
        <v>1784</v>
      </c>
      <c r="K110" s="176" t="s">
        <v>553</v>
      </c>
      <c r="L110" s="300" t="str">
        <f>VLOOKUP($K110,TONG_SL!$A:$D,2,0)</f>
        <v>Gà muối hun khói 300g</v>
      </c>
      <c r="M110" s="300"/>
      <c r="N110" s="300" t="str">
        <f t="shared" si="25"/>
        <v>K-C6</v>
      </c>
      <c r="O110" s="300"/>
      <c r="P110" s="300"/>
      <c r="Q110" s="300" t="str">
        <f>VLOOKUP(K110,TONG_SL!$A:$D,3,0)</f>
        <v>Túi</v>
      </c>
      <c r="R110" s="169">
        <v>2</v>
      </c>
      <c r="S110" s="301"/>
      <c r="T110" s="301">
        <f>VLOOKUP(VLOOKUP(G110,Ma_KH!$A:$R,18,0)&amp;K110,Gia_MB!$A:$F,6,0)</f>
        <v>70000</v>
      </c>
      <c r="U110" s="291">
        <f t="shared" si="26"/>
        <v>140000</v>
      </c>
      <c r="V110" s="301"/>
      <c r="W110" s="302">
        <f t="shared" si="27"/>
        <v>0</v>
      </c>
      <c r="X110" s="303" t="str">
        <f t="shared" si="28"/>
        <v>8</v>
      </c>
      <c r="Y110" s="301"/>
      <c r="Z110" s="291">
        <f t="shared" si="29"/>
        <v>11200</v>
      </c>
      <c r="AA110" s="304">
        <f>VLOOKUP(G110,Ma_KH!$A:$R,14,0)</f>
        <v>51</v>
      </c>
    </row>
    <row r="111" spans="1:27" x14ac:dyDescent="0.25">
      <c r="A111" s="329">
        <v>46055</v>
      </c>
      <c r="B111" s="464">
        <v>8362</v>
      </c>
      <c r="C111" s="457" t="s">
        <v>15180</v>
      </c>
      <c r="D111" s="458">
        <v>46056</v>
      </c>
      <c r="E111" s="175"/>
      <c r="F111" s="173"/>
      <c r="G111" s="466" t="s">
        <v>12160</v>
      </c>
      <c r="H111" s="175"/>
      <c r="I111" s="33" t="s">
        <v>12160</v>
      </c>
      <c r="J111" s="176" t="s">
        <v>1784</v>
      </c>
      <c r="K111" s="176" t="s">
        <v>30</v>
      </c>
      <c r="L111" s="300" t="str">
        <f>VLOOKUP($K111,TONG_SL!$A:$D,2,0)</f>
        <v>Gà muối 500g</v>
      </c>
      <c r="M111" s="300"/>
      <c r="N111" s="300" t="str">
        <f t="shared" si="25"/>
        <v>K-C6</v>
      </c>
      <c r="O111" s="300"/>
      <c r="P111" s="300"/>
      <c r="Q111" s="300" t="str">
        <f>VLOOKUP(K111,TONG_SL!$A:$D,3,0)</f>
        <v>Túi</v>
      </c>
      <c r="R111" s="169">
        <v>2</v>
      </c>
      <c r="S111" s="301"/>
      <c r="T111" s="301">
        <f>VLOOKUP(VLOOKUP(G111,Ma_KH!$A:$R,18,0)&amp;K111,Gia_MB!$A:$F,6,0)</f>
        <v>111058</v>
      </c>
      <c r="U111" s="291">
        <f t="shared" si="26"/>
        <v>222116</v>
      </c>
      <c r="V111" s="301"/>
      <c r="W111" s="302">
        <f t="shared" si="27"/>
        <v>0</v>
      </c>
      <c r="X111" s="303" t="str">
        <f t="shared" si="28"/>
        <v>8</v>
      </c>
      <c r="Y111" s="301"/>
      <c r="Z111" s="291">
        <f t="shared" si="29"/>
        <v>17769.28</v>
      </c>
      <c r="AA111" s="304">
        <f>VLOOKUP(G111,Ma_KH!$A:$R,14,0)</f>
        <v>51</v>
      </c>
    </row>
    <row r="112" spans="1:27" x14ac:dyDescent="0.25">
      <c r="A112" s="329">
        <v>46055</v>
      </c>
      <c r="B112" s="464">
        <v>8362</v>
      </c>
      <c r="C112" s="457" t="s">
        <v>15180</v>
      </c>
      <c r="D112" s="458">
        <v>46056</v>
      </c>
      <c r="E112" s="175"/>
      <c r="F112" s="173"/>
      <c r="G112" s="466" t="s">
        <v>12160</v>
      </c>
      <c r="H112" s="175"/>
      <c r="I112" s="33" t="s">
        <v>12160</v>
      </c>
      <c r="J112" s="176" t="s">
        <v>1784</v>
      </c>
      <c r="K112" s="176" t="s">
        <v>600</v>
      </c>
      <c r="L112" s="300" t="str">
        <f>VLOOKUP($K112,TONG_SL!$A:$D,2,0)</f>
        <v>Tai heo sốt thái 250g</v>
      </c>
      <c r="M112" s="300"/>
      <c r="N112" s="300" t="str">
        <f t="shared" ref="N112:N143" si="30">IF($B112&lt;&gt;"","K-C6","")</f>
        <v>K-C6</v>
      </c>
      <c r="O112" s="300"/>
      <c r="P112" s="300"/>
      <c r="Q112" s="300" t="str">
        <f>VLOOKUP(K112,TONG_SL!$A:$D,3,0)</f>
        <v>Hộp</v>
      </c>
      <c r="R112" s="169">
        <v>2</v>
      </c>
      <c r="S112" s="301"/>
      <c r="T112" s="301" t="e">
        <f>VLOOKUP(VLOOKUP(G112,Ma_KH!$A:$R,18,0)&amp;K112,Gia_MB!$A:$F,6,0)</f>
        <v>#N/A</v>
      </c>
      <c r="U112" s="291" t="e">
        <f t="shared" ref="U112:U143" si="31">T112*R112</f>
        <v>#N/A</v>
      </c>
      <c r="V112" s="301"/>
      <c r="W112" s="302" t="e">
        <f t="shared" ref="W112:W143" si="32">U112*V112</f>
        <v>#N/A</v>
      </c>
      <c r="X112" s="303" t="str">
        <f t="shared" ref="X112:X143" si="33">IF(B112&lt;&gt;"","8","0")</f>
        <v>8</v>
      </c>
      <c r="Y112" s="301"/>
      <c r="Z112" s="291" t="e">
        <f t="shared" ref="Z112:Z143" si="34">U112*X112%</f>
        <v>#N/A</v>
      </c>
      <c r="AA112" s="304">
        <f>VLOOKUP(G112,Ma_KH!$A:$R,14,0)</f>
        <v>51</v>
      </c>
    </row>
    <row r="113" spans="1:27" x14ac:dyDescent="0.25">
      <c r="A113" s="329">
        <v>46055</v>
      </c>
      <c r="B113" s="464">
        <v>8364</v>
      </c>
      <c r="C113" s="457" t="s">
        <v>15180</v>
      </c>
      <c r="D113" s="458">
        <v>46056</v>
      </c>
      <c r="E113" s="175"/>
      <c r="F113" s="173"/>
      <c r="G113" s="466" t="s">
        <v>12161</v>
      </c>
      <c r="H113" s="175"/>
      <c r="I113" s="33" t="s">
        <v>12161</v>
      </c>
      <c r="J113" s="176" t="s">
        <v>1784</v>
      </c>
      <c r="K113" s="176" t="s">
        <v>551</v>
      </c>
      <c r="L113" s="300" t="str">
        <f>VLOOKUP($K113,TONG_SL!$A:$D,2,0)</f>
        <v>Chân giò heo muối 100g</v>
      </c>
      <c r="M113" s="300"/>
      <c r="N113" s="300" t="str">
        <f t="shared" si="30"/>
        <v>K-C6</v>
      </c>
      <c r="O113" s="300"/>
      <c r="P113" s="300"/>
      <c r="Q113" s="300" t="str">
        <f>VLOOKUP(K113,TONG_SL!$A:$D,3,0)</f>
        <v>Gói</v>
      </c>
      <c r="R113" s="169">
        <v>2</v>
      </c>
      <c r="S113" s="301"/>
      <c r="T113" s="301">
        <f>VLOOKUP(VLOOKUP(G113,Ma_KH!$A:$R,18,0)&amp;K113,Gia_MB!$A:$F,6,0)</f>
        <v>24549</v>
      </c>
      <c r="U113" s="291">
        <f t="shared" si="31"/>
        <v>49098</v>
      </c>
      <c r="V113" s="301"/>
      <c r="W113" s="302">
        <f t="shared" si="32"/>
        <v>0</v>
      </c>
      <c r="X113" s="303" t="str">
        <f t="shared" si="33"/>
        <v>8</v>
      </c>
      <c r="Y113" s="301"/>
      <c r="Z113" s="291">
        <f t="shared" si="34"/>
        <v>3927.84</v>
      </c>
      <c r="AA113" s="304">
        <f>VLOOKUP(G113,Ma_KH!$A:$R,14,0)</f>
        <v>51</v>
      </c>
    </row>
    <row r="114" spans="1:27" x14ac:dyDescent="0.25">
      <c r="A114" s="329">
        <v>46055</v>
      </c>
      <c r="B114" s="464">
        <v>8364</v>
      </c>
      <c r="C114" s="457" t="s">
        <v>15180</v>
      </c>
      <c r="D114" s="458">
        <v>46056</v>
      </c>
      <c r="E114" s="175"/>
      <c r="F114" s="173"/>
      <c r="G114" s="466" t="s">
        <v>12161</v>
      </c>
      <c r="H114" s="175"/>
      <c r="I114" s="33" t="s">
        <v>12161</v>
      </c>
      <c r="J114" s="176" t="s">
        <v>1784</v>
      </c>
      <c r="K114" s="176" t="s">
        <v>27</v>
      </c>
      <c r="L114" s="300" t="str">
        <f>VLOOKUP($K114,TONG_SL!$A:$D,2,0)</f>
        <v>Chân giò heo muối 300g</v>
      </c>
      <c r="M114" s="300"/>
      <c r="N114" s="300" t="str">
        <f t="shared" si="30"/>
        <v>K-C6</v>
      </c>
      <c r="O114" s="300"/>
      <c r="P114" s="300"/>
      <c r="Q114" s="300" t="str">
        <f>VLOOKUP(K114,TONG_SL!$A:$D,3,0)</f>
        <v>Túi</v>
      </c>
      <c r="R114" s="169">
        <v>5</v>
      </c>
      <c r="S114" s="301"/>
      <c r="T114" s="301">
        <f>VLOOKUP(VLOOKUP(G114,Ma_KH!$A:$R,18,0)&amp;K114,Gia_MB!$A:$F,6,0)</f>
        <v>73431</v>
      </c>
      <c r="U114" s="291">
        <f t="shared" si="31"/>
        <v>367155</v>
      </c>
      <c r="V114" s="301"/>
      <c r="W114" s="302">
        <f t="shared" si="32"/>
        <v>0</v>
      </c>
      <c r="X114" s="303" t="str">
        <f t="shared" si="33"/>
        <v>8</v>
      </c>
      <c r="Y114" s="301"/>
      <c r="Z114" s="291">
        <f t="shared" si="34"/>
        <v>29372.400000000001</v>
      </c>
      <c r="AA114" s="304">
        <f>VLOOKUP(G114,Ma_KH!$A:$R,14,0)</f>
        <v>51</v>
      </c>
    </row>
    <row r="115" spans="1:27" x14ac:dyDescent="0.25">
      <c r="A115" s="329">
        <v>46055</v>
      </c>
      <c r="B115" s="464">
        <v>8364</v>
      </c>
      <c r="C115" s="457" t="s">
        <v>15180</v>
      </c>
      <c r="D115" s="458">
        <v>46056</v>
      </c>
      <c r="E115" s="175"/>
      <c r="F115" s="173"/>
      <c r="G115" s="466" t="s">
        <v>12161</v>
      </c>
      <c r="H115" s="175"/>
      <c r="I115" s="33" t="s">
        <v>12161</v>
      </c>
      <c r="J115" s="176" t="s">
        <v>1784</v>
      </c>
      <c r="K115" s="176" t="s">
        <v>542</v>
      </c>
      <c r="L115" s="300" t="str">
        <f>VLOOKUP($K115,TONG_SL!$A:$D,2,0)</f>
        <v>Chân giò heo muối 500g</v>
      </c>
      <c r="M115" s="300"/>
      <c r="N115" s="300" t="str">
        <f t="shared" si="30"/>
        <v>K-C6</v>
      </c>
      <c r="O115" s="300"/>
      <c r="P115" s="300"/>
      <c r="Q115" s="300" t="str">
        <f>VLOOKUP(K115,TONG_SL!$A:$D,3,0)</f>
        <v>Túi</v>
      </c>
      <c r="R115" s="169">
        <v>3</v>
      </c>
      <c r="S115" s="301"/>
      <c r="T115" s="301">
        <f>VLOOKUP(VLOOKUP(G115,Ma_KH!$A:$R,18,0)&amp;K115,Gia_MB!$A:$F,6,0)</f>
        <v>119066</v>
      </c>
      <c r="U115" s="291">
        <f t="shared" si="31"/>
        <v>357198</v>
      </c>
      <c r="V115" s="301"/>
      <c r="W115" s="302">
        <f t="shared" si="32"/>
        <v>0</v>
      </c>
      <c r="X115" s="303" t="str">
        <f t="shared" si="33"/>
        <v>8</v>
      </c>
      <c r="Y115" s="301"/>
      <c r="Z115" s="291">
        <f t="shared" si="34"/>
        <v>28575.84</v>
      </c>
      <c r="AA115" s="304">
        <f>VLOOKUP(G115,Ma_KH!$A:$R,14,0)</f>
        <v>51</v>
      </c>
    </row>
    <row r="116" spans="1:27" x14ac:dyDescent="0.25">
      <c r="A116" s="329">
        <v>46055</v>
      </c>
      <c r="B116" s="464">
        <v>8364</v>
      </c>
      <c r="C116" s="457" t="s">
        <v>15180</v>
      </c>
      <c r="D116" s="458">
        <v>46056</v>
      </c>
      <c r="E116" s="175"/>
      <c r="F116" s="173"/>
      <c r="G116" s="466" t="s">
        <v>12161</v>
      </c>
      <c r="H116" s="175"/>
      <c r="I116" s="33" t="s">
        <v>12161</v>
      </c>
      <c r="J116" s="176" t="s">
        <v>1784</v>
      </c>
      <c r="K116" s="176" t="s">
        <v>15332</v>
      </c>
      <c r="L116" s="300" t="str">
        <f>VLOOKUP($K116,TONG_SL!$A:$D,2,0)</f>
        <v>Chân giò heo muối vị Tayaki 450g</v>
      </c>
      <c r="M116" s="300"/>
      <c r="N116" s="300" t="str">
        <f t="shared" si="30"/>
        <v>K-C6</v>
      </c>
      <c r="O116" s="300"/>
      <c r="P116" s="300"/>
      <c r="Q116" s="300" t="str">
        <f>VLOOKUP(K116,TONG_SL!$A:$D,3,0)</f>
        <v>Túi</v>
      </c>
      <c r="R116" s="169">
        <v>2</v>
      </c>
      <c r="S116" s="301"/>
      <c r="T116" s="301" t="e">
        <f>VLOOKUP(VLOOKUP(G116,Ma_KH!$A:$R,18,0)&amp;K116,Gia_MB!$A:$F,6,0)</f>
        <v>#N/A</v>
      </c>
      <c r="U116" s="291" t="e">
        <f t="shared" si="31"/>
        <v>#N/A</v>
      </c>
      <c r="V116" s="301"/>
      <c r="W116" s="302" t="e">
        <f t="shared" si="32"/>
        <v>#N/A</v>
      </c>
      <c r="X116" s="303" t="str">
        <f t="shared" si="33"/>
        <v>8</v>
      </c>
      <c r="Y116" s="301"/>
      <c r="Z116" s="291" t="e">
        <f t="shared" si="34"/>
        <v>#N/A</v>
      </c>
      <c r="AA116" s="304">
        <f>VLOOKUP(G116,Ma_KH!$A:$R,14,0)</f>
        <v>51</v>
      </c>
    </row>
    <row r="117" spans="1:27" x14ac:dyDescent="0.25">
      <c r="A117" s="329">
        <v>46055</v>
      </c>
      <c r="B117" s="464">
        <v>8364</v>
      </c>
      <c r="C117" s="457" t="s">
        <v>15180</v>
      </c>
      <c r="D117" s="458">
        <v>46056</v>
      </c>
      <c r="E117" s="175"/>
      <c r="F117" s="173"/>
      <c r="G117" s="466" t="s">
        <v>12161</v>
      </c>
      <c r="H117" s="175"/>
      <c r="I117" s="33" t="s">
        <v>12161</v>
      </c>
      <c r="J117" s="176" t="s">
        <v>1784</v>
      </c>
      <c r="K117" s="176" t="s">
        <v>32</v>
      </c>
      <c r="L117" s="300" t="str">
        <f>VLOOKUP($K117,TONG_SL!$A:$D,2,0)</f>
        <v>Giò Tai Lưỡi Xào 250g</v>
      </c>
      <c r="M117" s="300"/>
      <c r="N117" s="300" t="str">
        <f t="shared" si="30"/>
        <v>K-C6</v>
      </c>
      <c r="O117" s="300"/>
      <c r="P117" s="300"/>
      <c r="Q117" s="300" t="str">
        <f>VLOOKUP(K117,TONG_SL!$A:$D,3,0)</f>
        <v>Túi</v>
      </c>
      <c r="R117" s="169">
        <v>2</v>
      </c>
      <c r="S117" s="301"/>
      <c r="T117" s="301">
        <f>VLOOKUP(VLOOKUP(G117,Ma_KH!$A:$R,18,0)&amp;K117,Gia_MB!$A:$F,6,0)</f>
        <v>50182</v>
      </c>
      <c r="U117" s="291">
        <f t="shared" si="31"/>
        <v>100364</v>
      </c>
      <c r="V117" s="301"/>
      <c r="W117" s="302">
        <f t="shared" si="32"/>
        <v>0</v>
      </c>
      <c r="X117" s="303" t="str">
        <f t="shared" si="33"/>
        <v>8</v>
      </c>
      <c r="Y117" s="301"/>
      <c r="Z117" s="291">
        <f t="shared" si="34"/>
        <v>8029.12</v>
      </c>
      <c r="AA117" s="304">
        <f>VLOOKUP(G117,Ma_KH!$A:$R,14,0)</f>
        <v>51</v>
      </c>
    </row>
    <row r="118" spans="1:27" x14ac:dyDescent="0.25">
      <c r="A118" s="329">
        <v>46055</v>
      </c>
      <c r="B118" s="464">
        <v>8364</v>
      </c>
      <c r="C118" s="457" t="s">
        <v>15180</v>
      </c>
      <c r="D118" s="458">
        <v>46056</v>
      </c>
      <c r="E118" s="175"/>
      <c r="F118" s="173"/>
      <c r="G118" s="466" t="s">
        <v>12161</v>
      </c>
      <c r="H118" s="175"/>
      <c r="I118" s="33" t="s">
        <v>12161</v>
      </c>
      <c r="J118" s="176" t="s">
        <v>1784</v>
      </c>
      <c r="K118" s="176" t="s">
        <v>7264</v>
      </c>
      <c r="L118" s="300" t="str">
        <f>VLOOKUP($K118,TONG_SL!$A:$D,2,0)</f>
        <v>Lạp xưởng Tây Bắc 500g</v>
      </c>
      <c r="M118" s="300"/>
      <c r="N118" s="300" t="str">
        <f t="shared" si="30"/>
        <v>K-C6</v>
      </c>
      <c r="O118" s="300"/>
      <c r="P118" s="300"/>
      <c r="Q118" s="300" t="str">
        <f>VLOOKUP(K118,TONG_SL!$A:$D,3,0)</f>
        <v>Túi</v>
      </c>
      <c r="R118" s="169">
        <v>2</v>
      </c>
      <c r="S118" s="301"/>
      <c r="T118" s="301" t="e">
        <f>VLOOKUP(VLOOKUP(G118,Ma_KH!$A:$R,18,0)&amp;K118,Gia_MB!$A:$F,6,0)</f>
        <v>#N/A</v>
      </c>
      <c r="U118" s="291" t="e">
        <f t="shared" si="31"/>
        <v>#N/A</v>
      </c>
      <c r="V118" s="301"/>
      <c r="W118" s="302" t="e">
        <f t="shared" si="32"/>
        <v>#N/A</v>
      </c>
      <c r="X118" s="303" t="str">
        <f t="shared" si="33"/>
        <v>8</v>
      </c>
      <c r="Y118" s="301"/>
      <c r="Z118" s="291" t="e">
        <f t="shared" si="34"/>
        <v>#N/A</v>
      </c>
      <c r="AA118" s="304">
        <f>VLOOKUP(G118,Ma_KH!$A:$R,14,0)</f>
        <v>51</v>
      </c>
    </row>
    <row r="119" spans="1:27" x14ac:dyDescent="0.25">
      <c r="A119" s="329">
        <v>46055</v>
      </c>
      <c r="B119" s="464">
        <v>8364</v>
      </c>
      <c r="C119" s="457" t="s">
        <v>15180</v>
      </c>
      <c r="D119" s="458">
        <v>46056</v>
      </c>
      <c r="E119" s="175"/>
      <c r="F119" s="173"/>
      <c r="G119" s="466" t="s">
        <v>12161</v>
      </c>
      <c r="H119" s="175"/>
      <c r="I119" s="33" t="s">
        <v>12161</v>
      </c>
      <c r="J119" s="176" t="s">
        <v>1784</v>
      </c>
      <c r="K119" s="176" t="s">
        <v>600</v>
      </c>
      <c r="L119" s="300" t="str">
        <f>VLOOKUP($K119,TONG_SL!$A:$D,2,0)</f>
        <v>Tai heo sốt thái 250g</v>
      </c>
      <c r="M119" s="300"/>
      <c r="N119" s="300" t="str">
        <f t="shared" si="30"/>
        <v>K-C6</v>
      </c>
      <c r="O119" s="300"/>
      <c r="P119" s="300"/>
      <c r="Q119" s="300" t="str">
        <f>VLOOKUP(K119,TONG_SL!$A:$D,3,0)</f>
        <v>Hộp</v>
      </c>
      <c r="R119" s="169">
        <v>2</v>
      </c>
      <c r="S119" s="301"/>
      <c r="T119" s="301" t="e">
        <f>VLOOKUP(VLOOKUP(G119,Ma_KH!$A:$R,18,0)&amp;K119,Gia_MB!$A:$F,6,0)</f>
        <v>#N/A</v>
      </c>
      <c r="U119" s="291" t="e">
        <f t="shared" si="31"/>
        <v>#N/A</v>
      </c>
      <c r="V119" s="301"/>
      <c r="W119" s="302" t="e">
        <f t="shared" si="32"/>
        <v>#N/A</v>
      </c>
      <c r="X119" s="303" t="str">
        <f t="shared" si="33"/>
        <v>8</v>
      </c>
      <c r="Y119" s="301"/>
      <c r="Z119" s="291" t="e">
        <f t="shared" si="34"/>
        <v>#N/A</v>
      </c>
      <c r="AA119" s="304">
        <f>VLOOKUP(G119,Ma_KH!$A:$R,14,0)</f>
        <v>51</v>
      </c>
    </row>
    <row r="120" spans="1:27" x14ac:dyDescent="0.25">
      <c r="A120" s="329">
        <v>46055</v>
      </c>
      <c r="B120" s="464">
        <v>8346</v>
      </c>
      <c r="C120" s="457" t="s">
        <v>15180</v>
      </c>
      <c r="D120" s="458">
        <v>46056</v>
      </c>
      <c r="E120" s="175"/>
      <c r="F120" s="173"/>
      <c r="G120" s="466" t="s">
        <v>12152</v>
      </c>
      <c r="H120" s="175"/>
      <c r="I120" s="33" t="s">
        <v>12152</v>
      </c>
      <c r="J120" s="176" t="s">
        <v>1784</v>
      </c>
      <c r="K120" s="176" t="s">
        <v>39</v>
      </c>
      <c r="L120" s="300" t="str">
        <f>VLOOKUP($K120,TONG_SL!$A:$D,2,0)</f>
        <v>Chả nướng 300g</v>
      </c>
      <c r="M120" s="300"/>
      <c r="N120" s="300" t="str">
        <f t="shared" si="30"/>
        <v>K-C6</v>
      </c>
      <c r="O120" s="300"/>
      <c r="P120" s="300"/>
      <c r="Q120" s="300" t="str">
        <f>VLOOKUP(K120,TONG_SL!$A:$D,3,0)</f>
        <v>Túi</v>
      </c>
      <c r="R120" s="169">
        <v>3</v>
      </c>
      <c r="S120" s="301"/>
      <c r="T120" s="301">
        <f>VLOOKUP(VLOOKUP(G120,Ma_KH!$A:$R,18,0)&amp;K120,Gia_MB!$A:$F,6,0)</f>
        <v>70950</v>
      </c>
      <c r="U120" s="291">
        <f t="shared" si="31"/>
        <v>212850</v>
      </c>
      <c r="V120" s="301"/>
      <c r="W120" s="302">
        <f t="shared" si="32"/>
        <v>0</v>
      </c>
      <c r="X120" s="303" t="str">
        <f t="shared" si="33"/>
        <v>8</v>
      </c>
      <c r="Y120" s="301"/>
      <c r="Z120" s="291">
        <f t="shared" si="34"/>
        <v>17028</v>
      </c>
      <c r="AA120" s="304">
        <f>VLOOKUP(G120,Ma_KH!$A:$R,14,0)</f>
        <v>51</v>
      </c>
    </row>
    <row r="121" spans="1:27" x14ac:dyDescent="0.25">
      <c r="A121" s="329">
        <v>46055</v>
      </c>
      <c r="B121" s="464">
        <v>8346</v>
      </c>
      <c r="C121" s="457" t="s">
        <v>15180</v>
      </c>
      <c r="D121" s="458">
        <v>46056</v>
      </c>
      <c r="E121" s="175"/>
      <c r="F121" s="173"/>
      <c r="G121" s="466" t="s">
        <v>12152</v>
      </c>
      <c r="H121" s="175"/>
      <c r="I121" s="33" t="s">
        <v>12152</v>
      </c>
      <c r="J121" s="176" t="s">
        <v>1784</v>
      </c>
      <c r="K121" s="176" t="s">
        <v>551</v>
      </c>
      <c r="L121" s="300" t="str">
        <f>VLOOKUP($K121,TONG_SL!$A:$D,2,0)</f>
        <v>Chân giò heo muối 100g</v>
      </c>
      <c r="M121" s="300"/>
      <c r="N121" s="300" t="str">
        <f t="shared" si="30"/>
        <v>K-C6</v>
      </c>
      <c r="O121" s="300"/>
      <c r="P121" s="300"/>
      <c r="Q121" s="300" t="str">
        <f>VLOOKUP(K121,TONG_SL!$A:$D,3,0)</f>
        <v>Gói</v>
      </c>
      <c r="R121" s="169">
        <v>5</v>
      </c>
      <c r="S121" s="301"/>
      <c r="T121" s="301">
        <f>VLOOKUP(VLOOKUP(G121,Ma_KH!$A:$R,18,0)&amp;K121,Gia_MB!$A:$F,6,0)</f>
        <v>24549</v>
      </c>
      <c r="U121" s="291">
        <f t="shared" si="31"/>
        <v>122745</v>
      </c>
      <c r="V121" s="301"/>
      <c r="W121" s="302">
        <f t="shared" si="32"/>
        <v>0</v>
      </c>
      <c r="X121" s="303" t="str">
        <f t="shared" si="33"/>
        <v>8</v>
      </c>
      <c r="Y121" s="301"/>
      <c r="Z121" s="291">
        <f t="shared" si="34"/>
        <v>9819.6</v>
      </c>
      <c r="AA121" s="304">
        <f>VLOOKUP(G121,Ma_KH!$A:$R,14,0)</f>
        <v>51</v>
      </c>
    </row>
    <row r="122" spans="1:27" x14ac:dyDescent="0.25">
      <c r="A122" s="329">
        <v>46055</v>
      </c>
      <c r="B122" s="464">
        <v>8346</v>
      </c>
      <c r="C122" s="457" t="s">
        <v>15180</v>
      </c>
      <c r="D122" s="458">
        <v>46056</v>
      </c>
      <c r="E122" s="175"/>
      <c r="F122" s="173"/>
      <c r="G122" s="466" t="s">
        <v>12152</v>
      </c>
      <c r="H122" s="175"/>
      <c r="I122" s="33" t="s">
        <v>12152</v>
      </c>
      <c r="J122" s="176" t="s">
        <v>1784</v>
      </c>
      <c r="K122" s="176" t="s">
        <v>27</v>
      </c>
      <c r="L122" s="300" t="str">
        <f>VLOOKUP($K122,TONG_SL!$A:$D,2,0)</f>
        <v>Chân giò heo muối 300g</v>
      </c>
      <c r="M122" s="300"/>
      <c r="N122" s="300" t="str">
        <f t="shared" si="30"/>
        <v>K-C6</v>
      </c>
      <c r="O122" s="300"/>
      <c r="P122" s="300"/>
      <c r="Q122" s="300" t="str">
        <f>VLOOKUP(K122,TONG_SL!$A:$D,3,0)</f>
        <v>Túi</v>
      </c>
      <c r="R122" s="169">
        <v>5</v>
      </c>
      <c r="S122" s="301"/>
      <c r="T122" s="301">
        <f>VLOOKUP(VLOOKUP(G122,Ma_KH!$A:$R,18,0)&amp;K122,Gia_MB!$A:$F,6,0)</f>
        <v>73431</v>
      </c>
      <c r="U122" s="291">
        <f t="shared" si="31"/>
        <v>367155</v>
      </c>
      <c r="V122" s="301"/>
      <c r="W122" s="302">
        <f t="shared" si="32"/>
        <v>0</v>
      </c>
      <c r="X122" s="303" t="str">
        <f t="shared" si="33"/>
        <v>8</v>
      </c>
      <c r="Y122" s="301"/>
      <c r="Z122" s="291">
        <f t="shared" si="34"/>
        <v>29372.400000000001</v>
      </c>
      <c r="AA122" s="304">
        <f>VLOOKUP(G122,Ma_KH!$A:$R,14,0)</f>
        <v>51</v>
      </c>
    </row>
    <row r="123" spans="1:27" x14ac:dyDescent="0.25">
      <c r="A123" s="329">
        <v>46055</v>
      </c>
      <c r="B123" s="464">
        <v>8346</v>
      </c>
      <c r="C123" s="457" t="s">
        <v>15180</v>
      </c>
      <c r="D123" s="458">
        <v>46056</v>
      </c>
      <c r="E123" s="175"/>
      <c r="F123" s="173"/>
      <c r="G123" s="466" t="s">
        <v>12152</v>
      </c>
      <c r="H123" s="175"/>
      <c r="I123" s="33" t="s">
        <v>12152</v>
      </c>
      <c r="J123" s="176" t="s">
        <v>1784</v>
      </c>
      <c r="K123" s="176" t="s">
        <v>542</v>
      </c>
      <c r="L123" s="300" t="str">
        <f>VLOOKUP($K123,TONG_SL!$A:$D,2,0)</f>
        <v>Chân giò heo muối 500g</v>
      </c>
      <c r="M123" s="300"/>
      <c r="N123" s="300" t="str">
        <f t="shared" si="30"/>
        <v>K-C6</v>
      </c>
      <c r="O123" s="300"/>
      <c r="P123" s="300"/>
      <c r="Q123" s="300" t="str">
        <f>VLOOKUP(K123,TONG_SL!$A:$D,3,0)</f>
        <v>Túi</v>
      </c>
      <c r="R123" s="169">
        <v>3</v>
      </c>
      <c r="S123" s="301"/>
      <c r="T123" s="301">
        <f>VLOOKUP(VLOOKUP(G123,Ma_KH!$A:$R,18,0)&amp;K123,Gia_MB!$A:$F,6,0)</f>
        <v>119066</v>
      </c>
      <c r="U123" s="291">
        <f t="shared" si="31"/>
        <v>357198</v>
      </c>
      <c r="V123" s="301"/>
      <c r="W123" s="302">
        <f t="shared" si="32"/>
        <v>0</v>
      </c>
      <c r="X123" s="303" t="str">
        <f t="shared" si="33"/>
        <v>8</v>
      </c>
      <c r="Y123" s="301"/>
      <c r="Z123" s="291">
        <f t="shared" si="34"/>
        <v>28575.84</v>
      </c>
      <c r="AA123" s="304">
        <f>VLOOKUP(G123,Ma_KH!$A:$R,14,0)</f>
        <v>51</v>
      </c>
    </row>
    <row r="124" spans="1:27" x14ac:dyDescent="0.25">
      <c r="A124" s="329">
        <v>46055</v>
      </c>
      <c r="B124" s="464">
        <v>8346</v>
      </c>
      <c r="C124" s="457" t="s">
        <v>15180</v>
      </c>
      <c r="D124" s="458">
        <v>46056</v>
      </c>
      <c r="E124" s="175"/>
      <c r="F124" s="173"/>
      <c r="G124" s="466" t="s">
        <v>12152</v>
      </c>
      <c r="H124" s="175"/>
      <c r="I124" s="33" t="s">
        <v>12152</v>
      </c>
      <c r="J124" s="176" t="s">
        <v>1784</v>
      </c>
      <c r="K124" s="176" t="s">
        <v>15332</v>
      </c>
      <c r="L124" s="300" t="str">
        <f>VLOOKUP($K124,TONG_SL!$A:$D,2,0)</f>
        <v>Chân giò heo muối vị Tayaki 450g</v>
      </c>
      <c r="M124" s="300"/>
      <c r="N124" s="300" t="str">
        <f t="shared" si="30"/>
        <v>K-C6</v>
      </c>
      <c r="O124" s="300"/>
      <c r="P124" s="300"/>
      <c r="Q124" s="300" t="str">
        <f>VLOOKUP(K124,TONG_SL!$A:$D,3,0)</f>
        <v>Túi</v>
      </c>
      <c r="R124" s="169">
        <v>3</v>
      </c>
      <c r="S124" s="301"/>
      <c r="T124" s="301" t="e">
        <f>VLOOKUP(VLOOKUP(G124,Ma_KH!$A:$R,18,0)&amp;K124,Gia_MB!$A:$F,6,0)</f>
        <v>#N/A</v>
      </c>
      <c r="U124" s="291" t="e">
        <f t="shared" si="31"/>
        <v>#N/A</v>
      </c>
      <c r="V124" s="301"/>
      <c r="W124" s="302" t="e">
        <f t="shared" si="32"/>
        <v>#N/A</v>
      </c>
      <c r="X124" s="303" t="str">
        <f t="shared" si="33"/>
        <v>8</v>
      </c>
      <c r="Y124" s="301"/>
      <c r="Z124" s="291" t="e">
        <f t="shared" si="34"/>
        <v>#N/A</v>
      </c>
      <c r="AA124" s="304">
        <f>VLOOKUP(G124,Ma_KH!$A:$R,14,0)</f>
        <v>51</v>
      </c>
    </row>
    <row r="125" spans="1:27" x14ac:dyDescent="0.25">
      <c r="A125" s="329">
        <v>46055</v>
      </c>
      <c r="B125" s="464">
        <v>8346</v>
      </c>
      <c r="C125" s="457" t="s">
        <v>15180</v>
      </c>
      <c r="D125" s="458">
        <v>46056</v>
      </c>
      <c r="E125" s="175"/>
      <c r="F125" s="173"/>
      <c r="G125" s="466" t="s">
        <v>12152</v>
      </c>
      <c r="H125" s="175"/>
      <c r="I125" s="33" t="s">
        <v>12152</v>
      </c>
      <c r="J125" s="176" t="s">
        <v>1784</v>
      </c>
      <c r="K125" s="176" t="s">
        <v>32</v>
      </c>
      <c r="L125" s="300" t="str">
        <f>VLOOKUP($K125,TONG_SL!$A:$D,2,0)</f>
        <v>Giò Tai Lưỡi Xào 250g</v>
      </c>
      <c r="M125" s="300"/>
      <c r="N125" s="300" t="str">
        <f t="shared" si="30"/>
        <v>K-C6</v>
      </c>
      <c r="O125" s="300"/>
      <c r="P125" s="300"/>
      <c r="Q125" s="300" t="str">
        <f>VLOOKUP(K125,TONG_SL!$A:$D,3,0)</f>
        <v>Túi</v>
      </c>
      <c r="R125" s="169">
        <v>2</v>
      </c>
      <c r="S125" s="301"/>
      <c r="T125" s="301">
        <f>VLOOKUP(VLOOKUP(G125,Ma_KH!$A:$R,18,0)&amp;K125,Gia_MB!$A:$F,6,0)</f>
        <v>50182</v>
      </c>
      <c r="U125" s="291">
        <f t="shared" si="31"/>
        <v>100364</v>
      </c>
      <c r="V125" s="301"/>
      <c r="W125" s="302">
        <f t="shared" si="32"/>
        <v>0</v>
      </c>
      <c r="X125" s="303" t="str">
        <f t="shared" si="33"/>
        <v>8</v>
      </c>
      <c r="Y125" s="301"/>
      <c r="Z125" s="291">
        <f t="shared" si="34"/>
        <v>8029.12</v>
      </c>
      <c r="AA125" s="304">
        <f>VLOOKUP(G125,Ma_KH!$A:$R,14,0)</f>
        <v>51</v>
      </c>
    </row>
    <row r="126" spans="1:27" x14ac:dyDescent="0.25">
      <c r="A126" s="329">
        <v>46055</v>
      </c>
      <c r="B126" s="464">
        <v>8346</v>
      </c>
      <c r="C126" s="457" t="s">
        <v>15180</v>
      </c>
      <c r="D126" s="458">
        <v>46056</v>
      </c>
      <c r="E126" s="175"/>
      <c r="F126" s="173"/>
      <c r="G126" s="466" t="s">
        <v>12152</v>
      </c>
      <c r="H126" s="175"/>
      <c r="I126" s="33" t="s">
        <v>12152</v>
      </c>
      <c r="J126" s="176" t="s">
        <v>1784</v>
      </c>
      <c r="K126" s="176" t="s">
        <v>7264</v>
      </c>
      <c r="L126" s="300" t="str">
        <f>VLOOKUP($K126,TONG_SL!$A:$D,2,0)</f>
        <v>Lạp xưởng Tây Bắc 500g</v>
      </c>
      <c r="M126" s="300"/>
      <c r="N126" s="300" t="str">
        <f t="shared" si="30"/>
        <v>K-C6</v>
      </c>
      <c r="O126" s="300"/>
      <c r="P126" s="300"/>
      <c r="Q126" s="300" t="str">
        <f>VLOOKUP(K126,TONG_SL!$A:$D,3,0)</f>
        <v>Túi</v>
      </c>
      <c r="R126" s="169">
        <v>2</v>
      </c>
      <c r="S126" s="301"/>
      <c r="T126" s="301" t="e">
        <f>VLOOKUP(VLOOKUP(G126,Ma_KH!$A:$R,18,0)&amp;K126,Gia_MB!$A:$F,6,0)</f>
        <v>#N/A</v>
      </c>
      <c r="U126" s="291" t="e">
        <f t="shared" si="31"/>
        <v>#N/A</v>
      </c>
      <c r="V126" s="301"/>
      <c r="W126" s="302" t="e">
        <f t="shared" si="32"/>
        <v>#N/A</v>
      </c>
      <c r="X126" s="303" t="str">
        <f t="shared" si="33"/>
        <v>8</v>
      </c>
      <c r="Y126" s="301"/>
      <c r="Z126" s="291" t="e">
        <f t="shared" si="34"/>
        <v>#N/A</v>
      </c>
      <c r="AA126" s="304">
        <f>VLOOKUP(G126,Ma_KH!$A:$R,14,0)</f>
        <v>51</v>
      </c>
    </row>
    <row r="127" spans="1:27" x14ac:dyDescent="0.25">
      <c r="A127" s="329">
        <v>46055</v>
      </c>
      <c r="B127" s="464">
        <v>8346</v>
      </c>
      <c r="C127" s="457" t="s">
        <v>15180</v>
      </c>
      <c r="D127" s="458">
        <v>46056</v>
      </c>
      <c r="E127" s="175"/>
      <c r="F127" s="173"/>
      <c r="G127" s="466" t="s">
        <v>12152</v>
      </c>
      <c r="H127" s="175"/>
      <c r="I127" s="33" t="s">
        <v>12152</v>
      </c>
      <c r="J127" s="176" t="s">
        <v>1784</v>
      </c>
      <c r="K127" s="176" t="s">
        <v>34</v>
      </c>
      <c r="L127" s="300" t="str">
        <f>VLOOKUP($K127,TONG_SL!$A:$D,2,0)</f>
        <v>Tai heo muối 200g</v>
      </c>
      <c r="M127" s="300"/>
      <c r="N127" s="300" t="str">
        <f t="shared" si="30"/>
        <v>K-C6</v>
      </c>
      <c r="O127" s="300"/>
      <c r="P127" s="300"/>
      <c r="Q127" s="300" t="str">
        <f>VLOOKUP(K127,TONG_SL!$A:$D,3,0)</f>
        <v>Túi</v>
      </c>
      <c r="R127" s="169">
        <v>3</v>
      </c>
      <c r="S127" s="301"/>
      <c r="T127" s="301">
        <f>VLOOKUP(VLOOKUP(G127,Ma_KH!$A:$R,18,0)&amp;K127,Gia_MB!$A:$F,6,0)</f>
        <v>55595</v>
      </c>
      <c r="U127" s="291">
        <f t="shared" si="31"/>
        <v>166785</v>
      </c>
      <c r="V127" s="301"/>
      <c r="W127" s="302">
        <f t="shared" si="32"/>
        <v>0</v>
      </c>
      <c r="X127" s="303" t="str">
        <f t="shared" si="33"/>
        <v>8</v>
      </c>
      <c r="Y127" s="301"/>
      <c r="Z127" s="291">
        <f t="shared" si="34"/>
        <v>13342.800000000001</v>
      </c>
      <c r="AA127" s="304">
        <f>VLOOKUP(G127,Ma_KH!$A:$R,14,0)</f>
        <v>51</v>
      </c>
    </row>
    <row r="128" spans="1:27" x14ac:dyDescent="0.25">
      <c r="A128" s="329">
        <v>46055</v>
      </c>
      <c r="B128" s="464">
        <v>8367</v>
      </c>
      <c r="C128" s="457" t="s">
        <v>15180</v>
      </c>
      <c r="D128" s="458">
        <v>46056</v>
      </c>
      <c r="E128" s="175"/>
      <c r="F128" s="173"/>
      <c r="G128" s="466" t="s">
        <v>12167</v>
      </c>
      <c r="H128" s="175"/>
      <c r="I128" s="33" t="s">
        <v>12167</v>
      </c>
      <c r="J128" s="176" t="s">
        <v>1784</v>
      </c>
      <c r="K128" s="176" t="s">
        <v>551</v>
      </c>
      <c r="L128" s="300" t="str">
        <f>VLOOKUP($K128,TONG_SL!$A:$D,2,0)</f>
        <v>Chân giò heo muối 100g</v>
      </c>
      <c r="M128" s="300"/>
      <c r="N128" s="300" t="str">
        <f t="shared" si="30"/>
        <v>K-C6</v>
      </c>
      <c r="O128" s="300"/>
      <c r="P128" s="300"/>
      <c r="Q128" s="300" t="str">
        <f>VLOOKUP(K128,TONG_SL!$A:$D,3,0)</f>
        <v>Gói</v>
      </c>
      <c r="R128" s="169">
        <v>5</v>
      </c>
      <c r="S128" s="301"/>
      <c r="T128" s="301">
        <f>VLOOKUP(VLOOKUP(G128,Ma_KH!$A:$R,18,0)&amp;K128,Gia_MB!$A:$F,6,0)</f>
        <v>24549</v>
      </c>
      <c r="U128" s="291">
        <f t="shared" si="31"/>
        <v>122745</v>
      </c>
      <c r="V128" s="301"/>
      <c r="W128" s="302">
        <f t="shared" si="32"/>
        <v>0</v>
      </c>
      <c r="X128" s="303" t="str">
        <f t="shared" si="33"/>
        <v>8</v>
      </c>
      <c r="Y128" s="301"/>
      <c r="Z128" s="291">
        <f t="shared" si="34"/>
        <v>9819.6</v>
      </c>
      <c r="AA128" s="304">
        <f>VLOOKUP(G128,Ma_KH!$A:$R,14,0)</f>
        <v>51</v>
      </c>
    </row>
    <row r="129" spans="1:27" x14ac:dyDescent="0.25">
      <c r="A129" s="329">
        <v>46055</v>
      </c>
      <c r="B129" s="464">
        <v>8367</v>
      </c>
      <c r="C129" s="457" t="s">
        <v>15180</v>
      </c>
      <c r="D129" s="458">
        <v>46056</v>
      </c>
      <c r="E129" s="175"/>
      <c r="F129" s="173"/>
      <c r="G129" s="466" t="s">
        <v>12167</v>
      </c>
      <c r="H129" s="175"/>
      <c r="I129" s="33" t="s">
        <v>12167</v>
      </c>
      <c r="J129" s="176" t="s">
        <v>1784</v>
      </c>
      <c r="K129" s="176" t="s">
        <v>27</v>
      </c>
      <c r="L129" s="300" t="str">
        <f>VLOOKUP($K129,TONG_SL!$A:$D,2,0)</f>
        <v>Chân giò heo muối 300g</v>
      </c>
      <c r="M129" s="300"/>
      <c r="N129" s="300" t="str">
        <f t="shared" si="30"/>
        <v>K-C6</v>
      </c>
      <c r="O129" s="300"/>
      <c r="P129" s="300"/>
      <c r="Q129" s="300" t="str">
        <f>VLOOKUP(K129,TONG_SL!$A:$D,3,0)</f>
        <v>Túi</v>
      </c>
      <c r="R129" s="169">
        <v>2</v>
      </c>
      <c r="S129" s="301"/>
      <c r="T129" s="301">
        <f>VLOOKUP(VLOOKUP(G129,Ma_KH!$A:$R,18,0)&amp;K129,Gia_MB!$A:$F,6,0)</f>
        <v>73431</v>
      </c>
      <c r="U129" s="291">
        <f t="shared" si="31"/>
        <v>146862</v>
      </c>
      <c r="V129" s="301"/>
      <c r="W129" s="302">
        <f t="shared" si="32"/>
        <v>0</v>
      </c>
      <c r="X129" s="303" t="str">
        <f t="shared" si="33"/>
        <v>8</v>
      </c>
      <c r="Y129" s="301"/>
      <c r="Z129" s="291">
        <f t="shared" si="34"/>
        <v>11748.960000000001</v>
      </c>
      <c r="AA129" s="304">
        <f>VLOOKUP(G129,Ma_KH!$A:$R,14,0)</f>
        <v>51</v>
      </c>
    </row>
    <row r="130" spans="1:27" x14ac:dyDescent="0.25">
      <c r="A130" s="329">
        <v>46055</v>
      </c>
      <c r="B130" s="464">
        <v>8367</v>
      </c>
      <c r="C130" s="457" t="s">
        <v>15180</v>
      </c>
      <c r="D130" s="458">
        <v>46056</v>
      </c>
      <c r="E130" s="175"/>
      <c r="F130" s="173"/>
      <c r="G130" s="466" t="s">
        <v>12167</v>
      </c>
      <c r="H130" s="175"/>
      <c r="I130" s="33" t="s">
        <v>12167</v>
      </c>
      <c r="J130" s="176" t="s">
        <v>1784</v>
      </c>
      <c r="K130" s="176" t="s">
        <v>553</v>
      </c>
      <c r="L130" s="300" t="str">
        <f>VLOOKUP($K130,TONG_SL!$A:$D,2,0)</f>
        <v>Gà muối hun khói 300g</v>
      </c>
      <c r="M130" s="300"/>
      <c r="N130" s="300" t="str">
        <f t="shared" si="30"/>
        <v>K-C6</v>
      </c>
      <c r="O130" s="300"/>
      <c r="P130" s="300"/>
      <c r="Q130" s="300" t="str">
        <f>VLOOKUP(K130,TONG_SL!$A:$D,3,0)</f>
        <v>Túi</v>
      </c>
      <c r="R130" s="169">
        <v>3</v>
      </c>
      <c r="S130" s="301"/>
      <c r="T130" s="301">
        <f>VLOOKUP(VLOOKUP(G130,Ma_KH!$A:$R,18,0)&amp;K130,Gia_MB!$A:$F,6,0)</f>
        <v>70000</v>
      </c>
      <c r="U130" s="291">
        <f t="shared" si="31"/>
        <v>210000</v>
      </c>
      <c r="V130" s="301"/>
      <c r="W130" s="302">
        <f t="shared" si="32"/>
        <v>0</v>
      </c>
      <c r="X130" s="303" t="str">
        <f t="shared" si="33"/>
        <v>8</v>
      </c>
      <c r="Y130" s="301"/>
      <c r="Z130" s="291">
        <f t="shared" si="34"/>
        <v>16800</v>
      </c>
      <c r="AA130" s="304">
        <f>VLOOKUP(G130,Ma_KH!$A:$R,14,0)</f>
        <v>51</v>
      </c>
    </row>
    <row r="131" spans="1:27" x14ac:dyDescent="0.25">
      <c r="A131" s="329">
        <v>46055</v>
      </c>
      <c r="B131" s="464">
        <v>8361</v>
      </c>
      <c r="C131" s="457" t="s">
        <v>15180</v>
      </c>
      <c r="D131" s="458">
        <v>46056</v>
      </c>
      <c r="E131" s="175"/>
      <c r="F131" s="173"/>
      <c r="G131" s="466" t="s">
        <v>12158</v>
      </c>
      <c r="H131" s="175"/>
      <c r="I131" s="33" t="s">
        <v>12158</v>
      </c>
      <c r="J131" s="176" t="s">
        <v>1784</v>
      </c>
      <c r="K131" s="176" t="s">
        <v>551</v>
      </c>
      <c r="L131" s="300" t="str">
        <f>VLOOKUP($K131,TONG_SL!$A:$D,2,0)</f>
        <v>Chân giò heo muối 100g</v>
      </c>
      <c r="M131" s="300"/>
      <c r="N131" s="300" t="str">
        <f t="shared" si="30"/>
        <v>K-C6</v>
      </c>
      <c r="O131" s="300"/>
      <c r="P131" s="300"/>
      <c r="Q131" s="300" t="str">
        <f>VLOOKUP(K131,TONG_SL!$A:$D,3,0)</f>
        <v>Gói</v>
      </c>
      <c r="R131" s="169">
        <v>3</v>
      </c>
      <c r="S131" s="301"/>
      <c r="T131" s="301">
        <f>VLOOKUP(VLOOKUP(G131,Ma_KH!$A:$R,18,0)&amp;K131,Gia_MB!$A:$F,6,0)</f>
        <v>24549</v>
      </c>
      <c r="U131" s="291">
        <f t="shared" si="31"/>
        <v>73647</v>
      </c>
      <c r="V131" s="301"/>
      <c r="W131" s="302">
        <f t="shared" si="32"/>
        <v>0</v>
      </c>
      <c r="X131" s="303" t="str">
        <f t="shared" si="33"/>
        <v>8</v>
      </c>
      <c r="Y131" s="301"/>
      <c r="Z131" s="291">
        <f t="shared" si="34"/>
        <v>5891.76</v>
      </c>
      <c r="AA131" s="304">
        <f>VLOOKUP(G131,Ma_KH!$A:$R,14,0)</f>
        <v>51</v>
      </c>
    </row>
    <row r="132" spans="1:27" x14ac:dyDescent="0.25">
      <c r="A132" s="329">
        <v>46055</v>
      </c>
      <c r="B132" s="464">
        <v>8361</v>
      </c>
      <c r="C132" s="457" t="s">
        <v>15180</v>
      </c>
      <c r="D132" s="458">
        <v>46056</v>
      </c>
      <c r="E132" s="175"/>
      <c r="F132" s="173"/>
      <c r="G132" s="466" t="s">
        <v>12158</v>
      </c>
      <c r="H132" s="175"/>
      <c r="I132" s="33" t="s">
        <v>12158</v>
      </c>
      <c r="J132" s="176" t="s">
        <v>1784</v>
      </c>
      <c r="K132" s="176" t="s">
        <v>27</v>
      </c>
      <c r="L132" s="300" t="str">
        <f>VLOOKUP($K132,TONG_SL!$A:$D,2,0)</f>
        <v>Chân giò heo muối 300g</v>
      </c>
      <c r="M132" s="300"/>
      <c r="N132" s="300" t="str">
        <f t="shared" si="30"/>
        <v>K-C6</v>
      </c>
      <c r="O132" s="300"/>
      <c r="P132" s="300"/>
      <c r="Q132" s="300" t="str">
        <f>VLOOKUP(K132,TONG_SL!$A:$D,3,0)</f>
        <v>Túi</v>
      </c>
      <c r="R132" s="169">
        <v>3</v>
      </c>
      <c r="S132" s="301"/>
      <c r="T132" s="301">
        <f>VLOOKUP(VLOOKUP(G132,Ma_KH!$A:$R,18,0)&amp;K132,Gia_MB!$A:$F,6,0)</f>
        <v>73431</v>
      </c>
      <c r="U132" s="291">
        <f t="shared" si="31"/>
        <v>220293</v>
      </c>
      <c r="V132" s="301"/>
      <c r="W132" s="302">
        <f t="shared" si="32"/>
        <v>0</v>
      </c>
      <c r="X132" s="303" t="str">
        <f t="shared" si="33"/>
        <v>8</v>
      </c>
      <c r="Y132" s="301"/>
      <c r="Z132" s="291">
        <f t="shared" si="34"/>
        <v>17623.439999999999</v>
      </c>
      <c r="AA132" s="304">
        <f>VLOOKUP(G132,Ma_KH!$A:$R,14,0)</f>
        <v>51</v>
      </c>
    </row>
    <row r="133" spans="1:27" x14ac:dyDescent="0.25">
      <c r="A133" s="329">
        <v>46055</v>
      </c>
      <c r="B133" s="464">
        <v>8361</v>
      </c>
      <c r="C133" s="457" t="s">
        <v>15180</v>
      </c>
      <c r="D133" s="458">
        <v>46056</v>
      </c>
      <c r="E133" s="175"/>
      <c r="F133" s="173"/>
      <c r="G133" s="466" t="s">
        <v>12158</v>
      </c>
      <c r="H133" s="175"/>
      <c r="I133" s="33" t="s">
        <v>12158</v>
      </c>
      <c r="J133" s="176" t="s">
        <v>1784</v>
      </c>
      <c r="K133" s="176" t="s">
        <v>48</v>
      </c>
      <c r="L133" s="300" t="str">
        <f>VLOOKUP($K133,TONG_SL!$A:$D,2,0)</f>
        <v>Mọc Nấm Hương 250g</v>
      </c>
      <c r="M133" s="300"/>
      <c r="N133" s="300" t="str">
        <f t="shared" si="30"/>
        <v>K-C6</v>
      </c>
      <c r="O133" s="300"/>
      <c r="P133" s="300"/>
      <c r="Q133" s="300" t="str">
        <f>VLOOKUP(K133,TONG_SL!$A:$D,3,0)</f>
        <v>Túi</v>
      </c>
      <c r="R133" s="169">
        <v>3</v>
      </c>
      <c r="S133" s="301"/>
      <c r="T133" s="301">
        <f>VLOOKUP(VLOOKUP(G133,Ma_KH!$A:$R,18,0)&amp;K133,Gia_MB!$A:$F,6,0)</f>
        <v>46000</v>
      </c>
      <c r="U133" s="291">
        <f t="shared" si="31"/>
        <v>138000</v>
      </c>
      <c r="V133" s="301"/>
      <c r="W133" s="302">
        <f t="shared" si="32"/>
        <v>0</v>
      </c>
      <c r="X133" s="303" t="str">
        <f t="shared" si="33"/>
        <v>8</v>
      </c>
      <c r="Y133" s="301"/>
      <c r="Z133" s="291">
        <f t="shared" si="34"/>
        <v>11040</v>
      </c>
      <c r="AA133" s="304">
        <f>VLOOKUP(G133,Ma_KH!$A:$R,14,0)</f>
        <v>51</v>
      </c>
    </row>
    <row r="134" spans="1:27" x14ac:dyDescent="0.25">
      <c r="A134" s="329">
        <v>46055</v>
      </c>
      <c r="B134" s="464">
        <v>8366</v>
      </c>
      <c r="C134" s="457" t="s">
        <v>15180</v>
      </c>
      <c r="D134" s="458">
        <v>46056</v>
      </c>
      <c r="E134" s="175"/>
      <c r="F134" s="173"/>
      <c r="G134" s="466" t="s">
        <v>12164</v>
      </c>
      <c r="H134" s="175"/>
      <c r="I134" s="33" t="s">
        <v>12164</v>
      </c>
      <c r="J134" s="176" t="s">
        <v>1784</v>
      </c>
      <c r="K134" s="176" t="s">
        <v>37</v>
      </c>
      <c r="L134" s="300" t="str">
        <f>VLOOKUP($K134,TONG_SL!$A:$D,2,0)</f>
        <v>Chả cốm 300g</v>
      </c>
      <c r="M134" s="300"/>
      <c r="N134" s="300" t="str">
        <f t="shared" si="30"/>
        <v>K-C6</v>
      </c>
      <c r="O134" s="300"/>
      <c r="P134" s="300"/>
      <c r="Q134" s="300" t="str">
        <f>VLOOKUP(K134,TONG_SL!$A:$D,3,0)</f>
        <v>Túi</v>
      </c>
      <c r="R134" s="169">
        <v>2</v>
      </c>
      <c r="S134" s="301"/>
      <c r="T134" s="301">
        <f>VLOOKUP(VLOOKUP(G134,Ma_KH!$A:$R,18,0)&amp;K134,Gia_MB!$A:$F,6,0)</f>
        <v>74250</v>
      </c>
      <c r="U134" s="291">
        <f t="shared" si="31"/>
        <v>148500</v>
      </c>
      <c r="V134" s="301"/>
      <c r="W134" s="302">
        <f t="shared" si="32"/>
        <v>0</v>
      </c>
      <c r="X134" s="303" t="str">
        <f t="shared" si="33"/>
        <v>8</v>
      </c>
      <c r="Y134" s="301"/>
      <c r="Z134" s="291">
        <f t="shared" si="34"/>
        <v>11880</v>
      </c>
      <c r="AA134" s="304">
        <f>VLOOKUP(G134,Ma_KH!$A:$R,14,0)</f>
        <v>51</v>
      </c>
    </row>
    <row r="135" spans="1:27" x14ac:dyDescent="0.25">
      <c r="A135" s="329">
        <v>46055</v>
      </c>
      <c r="B135" s="464">
        <v>8366</v>
      </c>
      <c r="C135" s="457" t="s">
        <v>15180</v>
      </c>
      <c r="D135" s="458">
        <v>46056</v>
      </c>
      <c r="E135" s="175"/>
      <c r="F135" s="173"/>
      <c r="G135" s="466" t="s">
        <v>12164</v>
      </c>
      <c r="H135" s="175"/>
      <c r="I135" s="33" t="s">
        <v>12164</v>
      </c>
      <c r="J135" s="176" t="s">
        <v>1784</v>
      </c>
      <c r="K135" s="176" t="s">
        <v>551</v>
      </c>
      <c r="L135" s="300" t="str">
        <f>VLOOKUP($K135,TONG_SL!$A:$D,2,0)</f>
        <v>Chân giò heo muối 100g</v>
      </c>
      <c r="M135" s="300"/>
      <c r="N135" s="300" t="str">
        <f t="shared" si="30"/>
        <v>K-C6</v>
      </c>
      <c r="O135" s="300"/>
      <c r="P135" s="300"/>
      <c r="Q135" s="300" t="str">
        <f>VLOOKUP(K135,TONG_SL!$A:$D,3,0)</f>
        <v>Gói</v>
      </c>
      <c r="R135" s="169">
        <v>3</v>
      </c>
      <c r="S135" s="301"/>
      <c r="T135" s="301">
        <f>VLOOKUP(VLOOKUP(G135,Ma_KH!$A:$R,18,0)&amp;K135,Gia_MB!$A:$F,6,0)</f>
        <v>24549</v>
      </c>
      <c r="U135" s="291">
        <f t="shared" si="31"/>
        <v>73647</v>
      </c>
      <c r="V135" s="301"/>
      <c r="W135" s="302">
        <f t="shared" si="32"/>
        <v>0</v>
      </c>
      <c r="X135" s="303" t="str">
        <f t="shared" si="33"/>
        <v>8</v>
      </c>
      <c r="Y135" s="301"/>
      <c r="Z135" s="291">
        <f t="shared" si="34"/>
        <v>5891.76</v>
      </c>
      <c r="AA135" s="304">
        <f>VLOOKUP(G135,Ma_KH!$A:$R,14,0)</f>
        <v>51</v>
      </c>
    </row>
    <row r="136" spans="1:27" x14ac:dyDescent="0.25">
      <c r="A136" s="329">
        <v>46055</v>
      </c>
      <c r="B136" s="464">
        <v>8366</v>
      </c>
      <c r="C136" s="457" t="s">
        <v>15180</v>
      </c>
      <c r="D136" s="458">
        <v>46056</v>
      </c>
      <c r="E136" s="175"/>
      <c r="F136" s="173"/>
      <c r="G136" s="466" t="s">
        <v>12164</v>
      </c>
      <c r="H136" s="175"/>
      <c r="I136" s="33" t="s">
        <v>12164</v>
      </c>
      <c r="J136" s="176" t="s">
        <v>1784</v>
      </c>
      <c r="K136" s="176" t="s">
        <v>553</v>
      </c>
      <c r="L136" s="300" t="str">
        <f>VLOOKUP($K136,TONG_SL!$A:$D,2,0)</f>
        <v>Gà muối hun khói 300g</v>
      </c>
      <c r="M136" s="300"/>
      <c r="N136" s="300" t="str">
        <f t="shared" si="30"/>
        <v>K-C6</v>
      </c>
      <c r="O136" s="300"/>
      <c r="P136" s="300"/>
      <c r="Q136" s="300" t="str">
        <f>VLOOKUP(K136,TONG_SL!$A:$D,3,0)</f>
        <v>Túi</v>
      </c>
      <c r="R136" s="169">
        <v>2</v>
      </c>
      <c r="S136" s="301"/>
      <c r="T136" s="301">
        <f>VLOOKUP(VLOOKUP(G136,Ma_KH!$A:$R,18,0)&amp;K136,Gia_MB!$A:$F,6,0)</f>
        <v>70000</v>
      </c>
      <c r="U136" s="291">
        <f t="shared" si="31"/>
        <v>140000</v>
      </c>
      <c r="V136" s="301"/>
      <c r="W136" s="302">
        <f t="shared" si="32"/>
        <v>0</v>
      </c>
      <c r="X136" s="303" t="str">
        <f t="shared" si="33"/>
        <v>8</v>
      </c>
      <c r="Y136" s="301"/>
      <c r="Z136" s="291">
        <f t="shared" si="34"/>
        <v>11200</v>
      </c>
      <c r="AA136" s="304">
        <f>VLOOKUP(G136,Ma_KH!$A:$R,14,0)</f>
        <v>51</v>
      </c>
    </row>
    <row r="137" spans="1:27" x14ac:dyDescent="0.25">
      <c r="A137" s="329">
        <v>46055</v>
      </c>
      <c r="B137" s="464">
        <v>8366</v>
      </c>
      <c r="C137" s="457" t="s">
        <v>15180</v>
      </c>
      <c r="D137" s="458">
        <v>46056</v>
      </c>
      <c r="E137" s="175"/>
      <c r="F137" s="173"/>
      <c r="G137" s="466" t="s">
        <v>12164</v>
      </c>
      <c r="H137" s="175"/>
      <c r="I137" s="33" t="s">
        <v>12164</v>
      </c>
      <c r="J137" s="176" t="s">
        <v>1784</v>
      </c>
      <c r="K137" s="176" t="s">
        <v>32</v>
      </c>
      <c r="L137" s="300" t="str">
        <f>VLOOKUP($K137,TONG_SL!$A:$D,2,0)</f>
        <v>Giò Tai Lưỡi Xào 250g</v>
      </c>
      <c r="M137" s="300"/>
      <c r="N137" s="300" t="str">
        <f t="shared" si="30"/>
        <v>K-C6</v>
      </c>
      <c r="O137" s="300"/>
      <c r="P137" s="300"/>
      <c r="Q137" s="300" t="str">
        <f>VLOOKUP(K137,TONG_SL!$A:$D,3,0)</f>
        <v>Túi</v>
      </c>
      <c r="R137" s="169">
        <v>2</v>
      </c>
      <c r="S137" s="301"/>
      <c r="T137" s="301">
        <f>VLOOKUP(VLOOKUP(G137,Ma_KH!$A:$R,18,0)&amp;K137,Gia_MB!$A:$F,6,0)</f>
        <v>50182</v>
      </c>
      <c r="U137" s="291">
        <f t="shared" si="31"/>
        <v>100364</v>
      </c>
      <c r="V137" s="301"/>
      <c r="W137" s="302">
        <f t="shared" si="32"/>
        <v>0</v>
      </c>
      <c r="X137" s="303" t="str">
        <f t="shared" si="33"/>
        <v>8</v>
      </c>
      <c r="Y137" s="301"/>
      <c r="Z137" s="291">
        <f t="shared" si="34"/>
        <v>8029.12</v>
      </c>
      <c r="AA137" s="304">
        <f>VLOOKUP(G137,Ma_KH!$A:$R,14,0)</f>
        <v>51</v>
      </c>
    </row>
    <row r="138" spans="1:27" x14ac:dyDescent="0.25">
      <c r="A138" s="329">
        <v>46055</v>
      </c>
      <c r="B138" s="464">
        <v>8334</v>
      </c>
      <c r="C138" s="457" t="s">
        <v>15180</v>
      </c>
      <c r="D138" s="458">
        <v>46056</v>
      </c>
      <c r="E138" s="175"/>
      <c r="F138" s="173"/>
      <c r="G138" s="466" t="s">
        <v>9876</v>
      </c>
      <c r="H138" s="175"/>
      <c r="I138" s="33" t="s">
        <v>9876</v>
      </c>
      <c r="J138" s="176" t="s">
        <v>1784</v>
      </c>
      <c r="K138" s="176" t="s">
        <v>30</v>
      </c>
      <c r="L138" s="300" t="str">
        <f>VLOOKUP($K138,TONG_SL!$A:$D,2,0)</f>
        <v>Gà muối 500g</v>
      </c>
      <c r="M138" s="300"/>
      <c r="N138" s="300" t="str">
        <f t="shared" si="30"/>
        <v>K-C6</v>
      </c>
      <c r="O138" s="300"/>
      <c r="P138" s="300"/>
      <c r="Q138" s="300" t="str">
        <f>VLOOKUP(K138,TONG_SL!$A:$D,3,0)</f>
        <v>Túi</v>
      </c>
      <c r="R138" s="169">
        <v>2</v>
      </c>
      <c r="S138" s="301"/>
      <c r="T138" s="301">
        <f>VLOOKUP(VLOOKUP(G138,Ma_KH!$A:$R,18,0)&amp;K138,Gia_MB!$A:$F,6,0)</f>
        <v>111058</v>
      </c>
      <c r="U138" s="291">
        <f t="shared" si="31"/>
        <v>222116</v>
      </c>
      <c r="V138" s="301"/>
      <c r="W138" s="302">
        <f t="shared" si="32"/>
        <v>0</v>
      </c>
      <c r="X138" s="303" t="str">
        <f t="shared" si="33"/>
        <v>8</v>
      </c>
      <c r="Y138" s="301"/>
      <c r="Z138" s="291">
        <f t="shared" si="34"/>
        <v>17769.28</v>
      </c>
      <c r="AA138" s="304">
        <f>VLOOKUP(G138,Ma_KH!$A:$R,14,0)</f>
        <v>57</v>
      </c>
    </row>
    <row r="139" spans="1:27" x14ac:dyDescent="0.25">
      <c r="A139" s="329">
        <v>46055</v>
      </c>
      <c r="B139" s="464">
        <v>8334</v>
      </c>
      <c r="C139" s="457" t="s">
        <v>15180</v>
      </c>
      <c r="D139" s="458">
        <v>46056</v>
      </c>
      <c r="E139" s="175"/>
      <c r="F139" s="173"/>
      <c r="G139" s="466" t="s">
        <v>9876</v>
      </c>
      <c r="H139" s="175"/>
      <c r="I139" s="33" t="s">
        <v>9876</v>
      </c>
      <c r="J139" s="176" t="s">
        <v>1784</v>
      </c>
      <c r="K139" s="176" t="s">
        <v>27</v>
      </c>
      <c r="L139" s="300" t="str">
        <f>VLOOKUP($K139,TONG_SL!$A:$D,2,0)</f>
        <v>Chân giò heo muối 300g</v>
      </c>
      <c r="M139" s="300"/>
      <c r="N139" s="300" t="str">
        <f t="shared" si="30"/>
        <v>K-C6</v>
      </c>
      <c r="O139" s="300"/>
      <c r="P139" s="300"/>
      <c r="Q139" s="300" t="str">
        <f>VLOOKUP(K139,TONG_SL!$A:$D,3,0)</f>
        <v>Túi</v>
      </c>
      <c r="R139" s="169">
        <v>6</v>
      </c>
      <c r="S139" s="301"/>
      <c r="T139" s="301">
        <f>VLOOKUP(VLOOKUP(G139,Ma_KH!$A:$R,18,0)&amp;K139,Gia_MB!$A:$F,6,0)</f>
        <v>73431</v>
      </c>
      <c r="U139" s="291">
        <f t="shared" si="31"/>
        <v>440586</v>
      </c>
      <c r="V139" s="301"/>
      <c r="W139" s="302">
        <f t="shared" si="32"/>
        <v>0</v>
      </c>
      <c r="X139" s="303" t="str">
        <f t="shared" si="33"/>
        <v>8</v>
      </c>
      <c r="Y139" s="301"/>
      <c r="Z139" s="291">
        <f t="shared" si="34"/>
        <v>35246.879999999997</v>
      </c>
      <c r="AA139" s="304">
        <f>VLOOKUP(G139,Ma_KH!$A:$R,14,0)</f>
        <v>57</v>
      </c>
    </row>
    <row r="140" spans="1:27" x14ac:dyDescent="0.25">
      <c r="A140" s="329">
        <v>46055</v>
      </c>
      <c r="B140" s="464">
        <v>8337</v>
      </c>
      <c r="C140" s="457" t="s">
        <v>15180</v>
      </c>
      <c r="D140" s="458">
        <v>46056</v>
      </c>
      <c r="E140" s="175"/>
      <c r="F140" s="173"/>
      <c r="G140" s="466" t="s">
        <v>10064</v>
      </c>
      <c r="H140" s="175"/>
      <c r="I140" s="33" t="s">
        <v>10064</v>
      </c>
      <c r="J140" s="176" t="s">
        <v>1784</v>
      </c>
      <c r="K140" s="176" t="s">
        <v>37</v>
      </c>
      <c r="L140" s="300" t="str">
        <f>VLOOKUP($K140,TONG_SL!$A:$D,2,0)</f>
        <v>Chả cốm 300g</v>
      </c>
      <c r="M140" s="300"/>
      <c r="N140" s="300" t="str">
        <f t="shared" si="30"/>
        <v>K-C6</v>
      </c>
      <c r="O140" s="300"/>
      <c r="P140" s="300"/>
      <c r="Q140" s="300" t="str">
        <f>VLOOKUP(K140,TONG_SL!$A:$D,3,0)</f>
        <v>Túi</v>
      </c>
      <c r="R140" s="169">
        <v>5</v>
      </c>
      <c r="S140" s="301"/>
      <c r="T140" s="301">
        <f>VLOOKUP(VLOOKUP(G140,Ma_KH!$A:$R,18,0)&amp;K140,Gia_MB!$A:$F,6,0)</f>
        <v>71280</v>
      </c>
      <c r="U140" s="291">
        <f t="shared" si="31"/>
        <v>356400</v>
      </c>
      <c r="V140" s="301"/>
      <c r="W140" s="302">
        <f t="shared" si="32"/>
        <v>0</v>
      </c>
      <c r="X140" s="303" t="str">
        <f t="shared" si="33"/>
        <v>8</v>
      </c>
      <c r="Y140" s="301"/>
      <c r="Z140" s="291">
        <f t="shared" si="34"/>
        <v>28512</v>
      </c>
      <c r="AA140" s="304">
        <f>VLOOKUP(G140,Ma_KH!$A:$R,14,0)</f>
        <v>60</v>
      </c>
    </row>
    <row r="141" spans="1:27" x14ac:dyDescent="0.25">
      <c r="A141" s="329">
        <v>46055</v>
      </c>
      <c r="B141" s="464">
        <v>8337</v>
      </c>
      <c r="C141" s="457" t="s">
        <v>15180</v>
      </c>
      <c r="D141" s="458">
        <v>46056</v>
      </c>
      <c r="E141" s="175"/>
      <c r="F141" s="173"/>
      <c r="G141" s="466" t="s">
        <v>10064</v>
      </c>
      <c r="H141" s="175"/>
      <c r="I141" s="33" t="s">
        <v>10064</v>
      </c>
      <c r="J141" s="176" t="s">
        <v>1784</v>
      </c>
      <c r="K141" s="176" t="s">
        <v>27</v>
      </c>
      <c r="L141" s="300" t="str">
        <f>VLOOKUP($K141,TONG_SL!$A:$D,2,0)</f>
        <v>Chân giò heo muối 300g</v>
      </c>
      <c r="M141" s="300"/>
      <c r="N141" s="300" t="str">
        <f t="shared" si="30"/>
        <v>K-C6</v>
      </c>
      <c r="O141" s="300"/>
      <c r="P141" s="300"/>
      <c r="Q141" s="300" t="str">
        <f>VLOOKUP(K141,TONG_SL!$A:$D,3,0)</f>
        <v>Túi</v>
      </c>
      <c r="R141" s="169">
        <v>30</v>
      </c>
      <c r="S141" s="301"/>
      <c r="T141" s="301">
        <f>VLOOKUP(VLOOKUP(G141,Ma_KH!$A:$R,18,0)&amp;K141,Gia_MB!$A:$F,6,0)</f>
        <v>70494</v>
      </c>
      <c r="U141" s="291">
        <f t="shared" si="31"/>
        <v>2114820</v>
      </c>
      <c r="V141" s="301"/>
      <c r="W141" s="302">
        <f t="shared" si="32"/>
        <v>0</v>
      </c>
      <c r="X141" s="303" t="str">
        <f t="shared" si="33"/>
        <v>8</v>
      </c>
      <c r="Y141" s="301"/>
      <c r="Z141" s="291">
        <f t="shared" si="34"/>
        <v>169185.6</v>
      </c>
      <c r="AA141" s="304">
        <f>VLOOKUP(G141,Ma_KH!$A:$R,14,0)</f>
        <v>60</v>
      </c>
    </row>
    <row r="142" spans="1:27" x14ac:dyDescent="0.25">
      <c r="A142" s="329">
        <v>46055</v>
      </c>
      <c r="B142" s="464">
        <v>8337</v>
      </c>
      <c r="C142" s="457" t="s">
        <v>15180</v>
      </c>
      <c r="D142" s="458">
        <v>46056</v>
      </c>
      <c r="E142" s="175"/>
      <c r="F142" s="173"/>
      <c r="G142" s="466" t="s">
        <v>10064</v>
      </c>
      <c r="H142" s="175"/>
      <c r="I142" s="33" t="s">
        <v>10064</v>
      </c>
      <c r="J142" s="176" t="s">
        <v>1784</v>
      </c>
      <c r="K142" s="176" t="s">
        <v>30</v>
      </c>
      <c r="L142" s="300" t="str">
        <f>VLOOKUP($K142,TONG_SL!$A:$D,2,0)</f>
        <v>Gà muối 500g</v>
      </c>
      <c r="M142" s="300"/>
      <c r="N142" s="300" t="str">
        <f t="shared" si="30"/>
        <v>K-C6</v>
      </c>
      <c r="O142" s="300"/>
      <c r="P142" s="300"/>
      <c r="Q142" s="300" t="str">
        <f>VLOOKUP(K142,TONG_SL!$A:$D,3,0)</f>
        <v>Túi</v>
      </c>
      <c r="R142" s="169">
        <v>5</v>
      </c>
      <c r="S142" s="301"/>
      <c r="T142" s="301">
        <f>VLOOKUP(VLOOKUP(G142,Ma_KH!$A:$R,18,0)&amp;K142,Gia_MB!$A:$F,6,0)</f>
        <v>106616</v>
      </c>
      <c r="U142" s="291">
        <f t="shared" si="31"/>
        <v>533080</v>
      </c>
      <c r="V142" s="301"/>
      <c r="W142" s="302">
        <f t="shared" si="32"/>
        <v>0</v>
      </c>
      <c r="X142" s="303" t="str">
        <f t="shared" si="33"/>
        <v>8</v>
      </c>
      <c r="Y142" s="301"/>
      <c r="Z142" s="291">
        <f t="shared" si="34"/>
        <v>42646.400000000001</v>
      </c>
      <c r="AA142" s="304">
        <f>VLOOKUP(G142,Ma_KH!$A:$R,14,0)</f>
        <v>60</v>
      </c>
    </row>
    <row r="143" spans="1:27" x14ac:dyDescent="0.25">
      <c r="A143" s="329">
        <v>46055</v>
      </c>
      <c r="B143" s="464">
        <v>8337</v>
      </c>
      <c r="C143" s="457" t="s">
        <v>15180</v>
      </c>
      <c r="D143" s="458">
        <v>46056</v>
      </c>
      <c r="E143" s="175"/>
      <c r="F143" s="173"/>
      <c r="G143" s="466" t="s">
        <v>10064</v>
      </c>
      <c r="H143" s="175"/>
      <c r="I143" s="33" t="s">
        <v>10064</v>
      </c>
      <c r="J143" s="176" t="s">
        <v>1784</v>
      </c>
      <c r="K143" s="176" t="s">
        <v>48</v>
      </c>
      <c r="L143" s="300" t="str">
        <f>VLOOKUP($K143,TONG_SL!$A:$D,2,0)</f>
        <v>Mọc Nấm Hương 250g</v>
      </c>
      <c r="M143" s="300"/>
      <c r="N143" s="300" t="str">
        <f t="shared" si="30"/>
        <v>K-C6</v>
      </c>
      <c r="O143" s="300"/>
      <c r="P143" s="300"/>
      <c r="Q143" s="300" t="str">
        <f>VLOOKUP(K143,TONG_SL!$A:$D,3,0)</f>
        <v>Túi</v>
      </c>
      <c r="R143" s="169">
        <v>2</v>
      </c>
      <c r="S143" s="301"/>
      <c r="T143" s="301">
        <f>VLOOKUP(VLOOKUP(G143,Ma_KH!$A:$R,18,0)&amp;K143,Gia_MB!$A:$F,6,0)</f>
        <v>44160</v>
      </c>
      <c r="U143" s="291">
        <f t="shared" si="31"/>
        <v>88320</v>
      </c>
      <c r="V143" s="301"/>
      <c r="W143" s="302">
        <f t="shared" si="32"/>
        <v>0</v>
      </c>
      <c r="X143" s="303" t="str">
        <f t="shared" si="33"/>
        <v>8</v>
      </c>
      <c r="Y143" s="301"/>
      <c r="Z143" s="291">
        <f t="shared" si="34"/>
        <v>7065.6</v>
      </c>
      <c r="AA143" s="304">
        <f>VLOOKUP(G143,Ma_KH!$A:$R,14,0)</f>
        <v>60</v>
      </c>
    </row>
    <row r="144" spans="1:27" x14ac:dyDescent="0.25">
      <c r="A144" s="329">
        <v>46055</v>
      </c>
      <c r="B144" s="464">
        <v>8358</v>
      </c>
      <c r="C144" s="457" t="s">
        <v>15180</v>
      </c>
      <c r="D144" s="458">
        <v>46056</v>
      </c>
      <c r="E144" s="175"/>
      <c r="F144" s="173"/>
      <c r="G144" s="466" t="s">
        <v>12154</v>
      </c>
      <c r="H144" s="175"/>
      <c r="I144" s="33" t="s">
        <v>12154</v>
      </c>
      <c r="J144" s="176" t="s">
        <v>1784</v>
      </c>
      <c r="K144" s="176" t="s">
        <v>37</v>
      </c>
      <c r="L144" s="300" t="str">
        <f>VLOOKUP($K144,TONG_SL!$A:$D,2,0)</f>
        <v>Chả cốm 300g</v>
      </c>
      <c r="M144" s="300"/>
      <c r="N144" s="300" t="str">
        <f t="shared" ref="N144:N162" si="35">IF($B144&lt;&gt;"","K-C6","")</f>
        <v>K-C6</v>
      </c>
      <c r="O144" s="300"/>
      <c r="P144" s="300"/>
      <c r="Q144" s="300" t="str">
        <f>VLOOKUP(K144,TONG_SL!$A:$D,3,0)</f>
        <v>Túi</v>
      </c>
      <c r="R144" s="169">
        <v>3</v>
      </c>
      <c r="S144" s="301"/>
      <c r="T144" s="301">
        <f>VLOOKUP(VLOOKUP(G144,Ma_KH!$A:$R,18,0)&amp;K144,Gia_MB!$A:$F,6,0)</f>
        <v>74250</v>
      </c>
      <c r="U144" s="291">
        <f t="shared" ref="U144:U162" si="36">T144*R144</f>
        <v>222750</v>
      </c>
      <c r="V144" s="301"/>
      <c r="W144" s="302">
        <f t="shared" ref="W144:W162" si="37">U144*V144</f>
        <v>0</v>
      </c>
      <c r="X144" s="303" t="str">
        <f t="shared" ref="X144:X162" si="38">IF(B144&lt;&gt;"","8","0")</f>
        <v>8</v>
      </c>
      <c r="Y144" s="301"/>
      <c r="Z144" s="291">
        <f t="shared" ref="Z144:Z162" si="39">U144*X144%</f>
        <v>17820</v>
      </c>
      <c r="AA144" s="304">
        <f>VLOOKUP(G144,Ma_KH!$A:$R,14,0)</f>
        <v>51</v>
      </c>
    </row>
    <row r="145" spans="1:27" x14ac:dyDescent="0.25">
      <c r="A145" s="329">
        <v>46055</v>
      </c>
      <c r="B145" s="464">
        <v>8358</v>
      </c>
      <c r="C145" s="457" t="s">
        <v>15180</v>
      </c>
      <c r="D145" s="458">
        <v>46056</v>
      </c>
      <c r="E145" s="175"/>
      <c r="F145" s="173"/>
      <c r="G145" s="466" t="s">
        <v>12154</v>
      </c>
      <c r="H145" s="175"/>
      <c r="I145" s="33" t="s">
        <v>12154</v>
      </c>
      <c r="J145" s="176" t="s">
        <v>1784</v>
      </c>
      <c r="K145" s="176" t="s">
        <v>52</v>
      </c>
      <c r="L145" s="300" t="str">
        <f>VLOOKUP($K145,TONG_SL!$A:$D,2,0)</f>
        <v>Gà xì dầu 500g</v>
      </c>
      <c r="M145" s="300"/>
      <c r="N145" s="300" t="str">
        <f t="shared" si="35"/>
        <v>K-C6</v>
      </c>
      <c r="O145" s="300"/>
      <c r="P145" s="300"/>
      <c r="Q145" s="300" t="str">
        <f>VLOOKUP(K145,TONG_SL!$A:$D,3,0)</f>
        <v>Túi</v>
      </c>
      <c r="R145" s="169">
        <v>3</v>
      </c>
      <c r="S145" s="301"/>
      <c r="T145" s="301">
        <f>VLOOKUP(VLOOKUP(G145,Ma_KH!$A:$R,18,0)&amp;K145,Gia_MB!$A:$F,6,0)</f>
        <v>111606</v>
      </c>
      <c r="U145" s="291">
        <f t="shared" si="36"/>
        <v>334818</v>
      </c>
      <c r="V145" s="301"/>
      <c r="W145" s="302">
        <f t="shared" si="37"/>
        <v>0</v>
      </c>
      <c r="X145" s="303" t="str">
        <f t="shared" si="38"/>
        <v>8</v>
      </c>
      <c r="Y145" s="301"/>
      <c r="Z145" s="291">
        <f t="shared" si="39"/>
        <v>26785.440000000002</v>
      </c>
      <c r="AA145" s="304">
        <f>VLOOKUP(G145,Ma_KH!$A:$R,14,0)</f>
        <v>51</v>
      </c>
    </row>
    <row r="146" spans="1:27" x14ac:dyDescent="0.25">
      <c r="A146" s="329">
        <v>46055</v>
      </c>
      <c r="B146" s="464">
        <v>8358</v>
      </c>
      <c r="C146" s="457" t="s">
        <v>15180</v>
      </c>
      <c r="D146" s="458">
        <v>46056</v>
      </c>
      <c r="E146" s="175"/>
      <c r="F146" s="173"/>
      <c r="G146" s="466" t="s">
        <v>12154</v>
      </c>
      <c r="H146" s="175"/>
      <c r="I146" s="33" t="s">
        <v>12154</v>
      </c>
      <c r="J146" s="176" t="s">
        <v>1784</v>
      </c>
      <c r="K146" s="176" t="s">
        <v>48</v>
      </c>
      <c r="L146" s="300" t="str">
        <f>VLOOKUP($K146,TONG_SL!$A:$D,2,0)</f>
        <v>Mọc Nấm Hương 250g</v>
      </c>
      <c r="M146" s="300"/>
      <c r="N146" s="300" t="str">
        <f t="shared" si="35"/>
        <v>K-C6</v>
      </c>
      <c r="O146" s="300"/>
      <c r="P146" s="300"/>
      <c r="Q146" s="300" t="str">
        <f>VLOOKUP(K146,TONG_SL!$A:$D,3,0)</f>
        <v>Túi</v>
      </c>
      <c r="R146" s="169">
        <v>3</v>
      </c>
      <c r="S146" s="301"/>
      <c r="T146" s="301">
        <f>VLOOKUP(VLOOKUP(G146,Ma_KH!$A:$R,18,0)&amp;K146,Gia_MB!$A:$F,6,0)</f>
        <v>46000</v>
      </c>
      <c r="U146" s="291">
        <f t="shared" si="36"/>
        <v>138000</v>
      </c>
      <c r="V146" s="301"/>
      <c r="W146" s="302">
        <f t="shared" si="37"/>
        <v>0</v>
      </c>
      <c r="X146" s="303" t="str">
        <f t="shared" si="38"/>
        <v>8</v>
      </c>
      <c r="Y146" s="301"/>
      <c r="Z146" s="291">
        <f t="shared" si="39"/>
        <v>11040</v>
      </c>
      <c r="AA146" s="304">
        <f>VLOOKUP(G146,Ma_KH!$A:$R,14,0)</f>
        <v>51</v>
      </c>
    </row>
    <row r="147" spans="1:27" x14ac:dyDescent="0.25">
      <c r="A147" s="329">
        <v>46055</v>
      </c>
      <c r="B147" s="464">
        <v>8365</v>
      </c>
      <c r="C147" s="457" t="s">
        <v>15180</v>
      </c>
      <c r="D147" s="458">
        <v>46056</v>
      </c>
      <c r="E147" s="175"/>
      <c r="F147" s="173"/>
      <c r="G147" s="466" t="s">
        <v>12220</v>
      </c>
      <c r="H147" s="175"/>
      <c r="I147" s="33" t="s">
        <v>12220</v>
      </c>
      <c r="J147" s="176" t="s">
        <v>1784</v>
      </c>
      <c r="K147" s="176" t="s">
        <v>39</v>
      </c>
      <c r="L147" s="300" t="str">
        <f>VLOOKUP($K147,TONG_SL!$A:$D,2,0)</f>
        <v>Chả nướng 300g</v>
      </c>
      <c r="M147" s="300"/>
      <c r="N147" s="300" t="str">
        <f t="shared" si="35"/>
        <v>K-C6</v>
      </c>
      <c r="O147" s="300"/>
      <c r="P147" s="300"/>
      <c r="Q147" s="300" t="str">
        <f>VLOOKUP(K147,TONG_SL!$A:$D,3,0)</f>
        <v>Túi</v>
      </c>
      <c r="R147" s="169">
        <v>2</v>
      </c>
      <c r="S147" s="301"/>
      <c r="T147" s="301">
        <f>VLOOKUP(VLOOKUP(G147,Ma_KH!$A:$R,18,0)&amp;K147,Gia_MB!$A:$F,6,0)</f>
        <v>70950</v>
      </c>
      <c r="U147" s="291">
        <f t="shared" si="36"/>
        <v>141900</v>
      </c>
      <c r="V147" s="301"/>
      <c r="W147" s="302">
        <f t="shared" si="37"/>
        <v>0</v>
      </c>
      <c r="X147" s="303" t="str">
        <f t="shared" si="38"/>
        <v>8</v>
      </c>
      <c r="Y147" s="301"/>
      <c r="Z147" s="291">
        <f t="shared" si="39"/>
        <v>11352</v>
      </c>
      <c r="AA147" s="304">
        <f>VLOOKUP(G147,Ma_KH!$A:$R,14,0)</f>
        <v>51</v>
      </c>
    </row>
    <row r="148" spans="1:27" x14ac:dyDescent="0.25">
      <c r="A148" s="329">
        <v>46055</v>
      </c>
      <c r="B148" s="464">
        <v>8365</v>
      </c>
      <c r="C148" s="457" t="s">
        <v>15180</v>
      </c>
      <c r="D148" s="458">
        <v>46056</v>
      </c>
      <c r="E148" s="175"/>
      <c r="F148" s="173"/>
      <c r="G148" s="466" t="s">
        <v>12220</v>
      </c>
      <c r="H148" s="175"/>
      <c r="I148" s="33" t="s">
        <v>12220</v>
      </c>
      <c r="J148" s="176" t="s">
        <v>1784</v>
      </c>
      <c r="K148" s="176" t="s">
        <v>542</v>
      </c>
      <c r="L148" s="300" t="str">
        <f>VLOOKUP($K148,TONG_SL!$A:$D,2,0)</f>
        <v>Chân giò heo muối 500g</v>
      </c>
      <c r="M148" s="300"/>
      <c r="N148" s="300" t="str">
        <f t="shared" si="35"/>
        <v>K-C6</v>
      </c>
      <c r="O148" s="300"/>
      <c r="P148" s="300"/>
      <c r="Q148" s="300" t="str">
        <f>VLOOKUP(K148,TONG_SL!$A:$D,3,0)</f>
        <v>Túi</v>
      </c>
      <c r="R148" s="169">
        <v>3</v>
      </c>
      <c r="S148" s="301"/>
      <c r="T148" s="301">
        <f>VLOOKUP(VLOOKUP(G148,Ma_KH!$A:$R,18,0)&amp;K148,Gia_MB!$A:$F,6,0)</f>
        <v>119066</v>
      </c>
      <c r="U148" s="291">
        <f t="shared" si="36"/>
        <v>357198</v>
      </c>
      <c r="V148" s="301"/>
      <c r="W148" s="302">
        <f t="shared" si="37"/>
        <v>0</v>
      </c>
      <c r="X148" s="303" t="str">
        <f t="shared" si="38"/>
        <v>8</v>
      </c>
      <c r="Y148" s="301"/>
      <c r="Z148" s="291">
        <f t="shared" si="39"/>
        <v>28575.84</v>
      </c>
      <c r="AA148" s="304">
        <f>VLOOKUP(G148,Ma_KH!$A:$R,14,0)</f>
        <v>51</v>
      </c>
    </row>
    <row r="149" spans="1:27" x14ac:dyDescent="0.25">
      <c r="A149" s="329">
        <v>46055</v>
      </c>
      <c r="B149" s="464">
        <v>8365</v>
      </c>
      <c r="C149" s="457" t="s">
        <v>15180</v>
      </c>
      <c r="D149" s="458">
        <v>46056</v>
      </c>
      <c r="E149" s="175"/>
      <c r="F149" s="173"/>
      <c r="G149" s="466" t="s">
        <v>12220</v>
      </c>
      <c r="H149" s="175"/>
      <c r="I149" s="33" t="s">
        <v>12220</v>
      </c>
      <c r="J149" s="176" t="s">
        <v>1784</v>
      </c>
      <c r="K149" s="176" t="s">
        <v>48</v>
      </c>
      <c r="L149" s="300" t="str">
        <f>VLOOKUP($K149,TONG_SL!$A:$D,2,0)</f>
        <v>Mọc Nấm Hương 250g</v>
      </c>
      <c r="M149" s="300"/>
      <c r="N149" s="300" t="str">
        <f t="shared" si="35"/>
        <v>K-C6</v>
      </c>
      <c r="O149" s="300"/>
      <c r="P149" s="300"/>
      <c r="Q149" s="300" t="str">
        <f>VLOOKUP(K149,TONG_SL!$A:$D,3,0)</f>
        <v>Túi</v>
      </c>
      <c r="R149" s="169">
        <v>5</v>
      </c>
      <c r="S149" s="301"/>
      <c r="T149" s="301">
        <f>VLOOKUP(VLOOKUP(G149,Ma_KH!$A:$R,18,0)&amp;K149,Gia_MB!$A:$F,6,0)</f>
        <v>46000</v>
      </c>
      <c r="U149" s="291">
        <f t="shared" si="36"/>
        <v>230000</v>
      </c>
      <c r="V149" s="301"/>
      <c r="W149" s="302">
        <f t="shared" si="37"/>
        <v>0</v>
      </c>
      <c r="X149" s="303" t="str">
        <f t="shared" si="38"/>
        <v>8</v>
      </c>
      <c r="Y149" s="301"/>
      <c r="Z149" s="291">
        <f t="shared" si="39"/>
        <v>18400</v>
      </c>
      <c r="AA149" s="304">
        <f>VLOOKUP(G149,Ma_KH!$A:$R,14,0)</f>
        <v>51</v>
      </c>
    </row>
    <row r="150" spans="1:27" x14ac:dyDescent="0.25">
      <c r="A150" s="329">
        <v>46055</v>
      </c>
      <c r="B150" s="464">
        <v>8365</v>
      </c>
      <c r="C150" s="457" t="s">
        <v>15180</v>
      </c>
      <c r="D150" s="458">
        <v>46056</v>
      </c>
      <c r="E150" s="175"/>
      <c r="F150" s="173"/>
      <c r="G150" s="466" t="s">
        <v>12220</v>
      </c>
      <c r="H150" s="175"/>
      <c r="I150" s="33" t="s">
        <v>12220</v>
      </c>
      <c r="J150" s="176" t="s">
        <v>1784</v>
      </c>
      <c r="K150" s="176" t="s">
        <v>27</v>
      </c>
      <c r="L150" s="300" t="str">
        <f>VLOOKUP($K150,TONG_SL!$A:$D,2,0)</f>
        <v>Chân giò heo muối 300g</v>
      </c>
      <c r="M150" s="300"/>
      <c r="N150" s="300" t="str">
        <f t="shared" si="35"/>
        <v>K-C6</v>
      </c>
      <c r="O150" s="300"/>
      <c r="P150" s="300"/>
      <c r="Q150" s="300" t="str">
        <f>VLOOKUP(K150,TONG_SL!$A:$D,3,0)</f>
        <v>Túi</v>
      </c>
      <c r="R150" s="169">
        <v>5</v>
      </c>
      <c r="S150" s="301"/>
      <c r="T150" s="301">
        <f>VLOOKUP(VLOOKUP(G150,Ma_KH!$A:$R,18,0)&amp;K150,Gia_MB!$A:$F,6,0)</f>
        <v>73431</v>
      </c>
      <c r="U150" s="291">
        <f t="shared" si="36"/>
        <v>367155</v>
      </c>
      <c r="V150" s="301"/>
      <c r="W150" s="302">
        <f t="shared" si="37"/>
        <v>0</v>
      </c>
      <c r="X150" s="303" t="str">
        <f t="shared" si="38"/>
        <v>8</v>
      </c>
      <c r="Y150" s="301"/>
      <c r="Z150" s="291">
        <f t="shared" si="39"/>
        <v>29372.400000000001</v>
      </c>
      <c r="AA150" s="304">
        <f>VLOOKUP(G150,Ma_KH!$A:$R,14,0)</f>
        <v>51</v>
      </c>
    </row>
    <row r="151" spans="1:27" x14ac:dyDescent="0.25">
      <c r="A151" s="329">
        <v>46055</v>
      </c>
      <c r="B151" s="464">
        <v>8365</v>
      </c>
      <c r="C151" s="457" t="s">
        <v>15180</v>
      </c>
      <c r="D151" s="458">
        <v>46056</v>
      </c>
      <c r="E151" s="175"/>
      <c r="F151" s="173"/>
      <c r="G151" s="466" t="s">
        <v>12220</v>
      </c>
      <c r="H151" s="175"/>
      <c r="I151" s="33" t="s">
        <v>12220</v>
      </c>
      <c r="J151" s="176" t="s">
        <v>1784</v>
      </c>
      <c r="K151" s="176" t="s">
        <v>30</v>
      </c>
      <c r="L151" s="300" t="str">
        <f>VLOOKUP($K151,TONG_SL!$A:$D,2,0)</f>
        <v>Gà muối 500g</v>
      </c>
      <c r="M151" s="300"/>
      <c r="N151" s="300" t="str">
        <f t="shared" si="35"/>
        <v>K-C6</v>
      </c>
      <c r="O151" s="300"/>
      <c r="P151" s="300"/>
      <c r="Q151" s="300" t="str">
        <f>VLOOKUP(K151,TONG_SL!$A:$D,3,0)</f>
        <v>Túi</v>
      </c>
      <c r="R151" s="169">
        <v>5</v>
      </c>
      <c r="S151" s="301"/>
      <c r="T151" s="301">
        <f>VLOOKUP(VLOOKUP(G151,Ma_KH!$A:$R,18,0)&amp;K151,Gia_MB!$A:$F,6,0)</f>
        <v>111058</v>
      </c>
      <c r="U151" s="291">
        <f t="shared" si="36"/>
        <v>555290</v>
      </c>
      <c r="V151" s="301"/>
      <c r="W151" s="302">
        <f t="shared" si="37"/>
        <v>0</v>
      </c>
      <c r="X151" s="303" t="str">
        <f t="shared" si="38"/>
        <v>8</v>
      </c>
      <c r="Y151" s="301"/>
      <c r="Z151" s="291">
        <f t="shared" si="39"/>
        <v>44423.200000000004</v>
      </c>
      <c r="AA151" s="304">
        <f>VLOOKUP(G151,Ma_KH!$A:$R,14,0)</f>
        <v>51</v>
      </c>
    </row>
    <row r="152" spans="1:27" x14ac:dyDescent="0.25">
      <c r="A152" s="329">
        <v>46056</v>
      </c>
      <c r="B152" s="464">
        <v>8460</v>
      </c>
      <c r="C152" s="457" t="s">
        <v>15180</v>
      </c>
      <c r="D152" s="458">
        <v>46056</v>
      </c>
      <c r="E152" s="175"/>
      <c r="F152" s="173"/>
      <c r="G152" s="466" t="s">
        <v>10285</v>
      </c>
      <c r="H152" s="175"/>
      <c r="I152" s="33" t="s">
        <v>10285</v>
      </c>
      <c r="J152" s="176" t="s">
        <v>1788</v>
      </c>
      <c r="K152" s="176" t="s">
        <v>32</v>
      </c>
      <c r="L152" s="300" t="str">
        <f>VLOOKUP($K152,TONG_SL!$A:$D,2,0)</f>
        <v>Giò Tai Lưỡi Xào 250g</v>
      </c>
      <c r="M152" s="300"/>
      <c r="N152" s="300" t="str">
        <f t="shared" si="35"/>
        <v>K-C6</v>
      </c>
      <c r="O152" s="300"/>
      <c r="P152" s="300"/>
      <c r="Q152" s="300" t="str">
        <f>VLOOKUP(K152,TONG_SL!$A:$D,3,0)</f>
        <v>Túi</v>
      </c>
      <c r="R152" s="169">
        <v>10</v>
      </c>
      <c r="S152" s="301"/>
      <c r="T152" s="301">
        <f>VLOOKUP(VLOOKUP(G152,Ma_KH!$A:$R,18,0)&amp;K152,Gia_MB!$A:$F,6,0)</f>
        <v>47673</v>
      </c>
      <c r="U152" s="291">
        <f t="shared" si="36"/>
        <v>476730</v>
      </c>
      <c r="V152" s="301"/>
      <c r="W152" s="302">
        <f t="shared" si="37"/>
        <v>0</v>
      </c>
      <c r="X152" s="303" t="str">
        <f t="shared" si="38"/>
        <v>8</v>
      </c>
      <c r="Y152" s="301"/>
      <c r="Z152" s="291">
        <f t="shared" si="39"/>
        <v>38138.400000000001</v>
      </c>
      <c r="AA152" s="304">
        <f>VLOOKUP(G152,Ma_KH!$A:$R,14,0)</f>
        <v>60</v>
      </c>
    </row>
    <row r="153" spans="1:27" x14ac:dyDescent="0.25">
      <c r="A153" s="329">
        <v>46056</v>
      </c>
      <c r="B153" s="464">
        <v>4339</v>
      </c>
      <c r="C153" s="457" t="s">
        <v>15180</v>
      </c>
      <c r="D153" s="458">
        <v>46056</v>
      </c>
      <c r="E153" s="175"/>
      <c r="F153" s="173"/>
      <c r="G153" s="466" t="s">
        <v>10991</v>
      </c>
      <c r="H153" s="175"/>
      <c r="I153" s="33" t="s">
        <v>10991</v>
      </c>
      <c r="J153" s="176" t="s">
        <v>1788</v>
      </c>
      <c r="K153" s="176" t="s">
        <v>542</v>
      </c>
      <c r="L153" s="300" t="str">
        <f>VLOOKUP($K153,TONG_SL!$A:$D,2,0)</f>
        <v>Chân giò heo muối 500g</v>
      </c>
      <c r="M153" s="300"/>
      <c r="N153" s="300" t="str">
        <f t="shared" si="35"/>
        <v>K-C6</v>
      </c>
      <c r="O153" s="300"/>
      <c r="P153" s="300"/>
      <c r="Q153" s="300" t="str">
        <f>VLOOKUP(K153,TONG_SL!$A:$D,3,0)</f>
        <v>Túi</v>
      </c>
      <c r="R153" s="169">
        <v>5</v>
      </c>
      <c r="S153" s="301"/>
      <c r="T153" s="301">
        <f>VLOOKUP(VLOOKUP(G153,Ma_KH!$A:$R,18,0)&amp;K153,Gia_MB!$A:$F,6,0)</f>
        <v>109540.72</v>
      </c>
      <c r="U153" s="291">
        <f t="shared" si="36"/>
        <v>547703.6</v>
      </c>
      <c r="V153" s="301"/>
      <c r="W153" s="302">
        <f t="shared" si="37"/>
        <v>0</v>
      </c>
      <c r="X153" s="303" t="str">
        <f t="shared" si="38"/>
        <v>8</v>
      </c>
      <c r="Y153" s="301"/>
      <c r="Z153" s="291">
        <f t="shared" si="39"/>
        <v>43816.288</v>
      </c>
      <c r="AA153" s="304">
        <f>VLOOKUP(G153,Ma_KH!$A:$R,14,0)</f>
        <v>1</v>
      </c>
    </row>
    <row r="154" spans="1:27" x14ac:dyDescent="0.25">
      <c r="A154" s="329">
        <v>46057</v>
      </c>
      <c r="B154" s="464">
        <v>8483</v>
      </c>
      <c r="C154" s="465" t="s">
        <v>15180</v>
      </c>
      <c r="D154" s="329">
        <v>46057</v>
      </c>
      <c r="E154" s="175"/>
      <c r="F154" s="173"/>
      <c r="G154" s="466" t="s">
        <v>15772</v>
      </c>
      <c r="H154" s="175"/>
      <c r="I154" s="33" t="s">
        <v>15772</v>
      </c>
      <c r="J154" s="176" t="s">
        <v>7228</v>
      </c>
      <c r="K154" s="176" t="s">
        <v>30</v>
      </c>
      <c r="L154" s="300" t="str">
        <f>VLOOKUP($K154,TONG_SL!$A:$D,2,0)</f>
        <v>Gà muối 500g</v>
      </c>
      <c r="M154" s="300"/>
      <c r="N154" s="300" t="str">
        <f t="shared" si="35"/>
        <v>K-C6</v>
      </c>
      <c r="O154" s="300"/>
      <c r="P154" s="300"/>
      <c r="Q154" s="300" t="str">
        <f>VLOOKUP(K154,TONG_SL!$A:$D,3,0)</f>
        <v>Túi</v>
      </c>
      <c r="R154" s="169">
        <v>50</v>
      </c>
      <c r="S154" s="301"/>
      <c r="T154" s="301">
        <f>VLOOKUP(VLOOKUP(G154,Ma_KH!$A:$R,18,0)&amp;K154,Gia_MB!$A:$F,6,0)</f>
        <v>111058</v>
      </c>
      <c r="U154" s="291">
        <f t="shared" si="36"/>
        <v>5552900</v>
      </c>
      <c r="V154" s="301"/>
      <c r="W154" s="302">
        <f t="shared" si="37"/>
        <v>0</v>
      </c>
      <c r="X154" s="303" t="str">
        <f t="shared" si="38"/>
        <v>8</v>
      </c>
      <c r="Y154" s="301"/>
      <c r="Z154" s="291">
        <f t="shared" si="39"/>
        <v>444232</v>
      </c>
      <c r="AA154" s="304">
        <f>VLOOKUP(G154,Ma_KH!$A:$R,14,0)</f>
        <v>57</v>
      </c>
    </row>
    <row r="155" spans="1:27" x14ac:dyDescent="0.25">
      <c r="A155" s="329">
        <v>46057</v>
      </c>
      <c r="B155" s="464">
        <v>8483</v>
      </c>
      <c r="C155" s="465" t="s">
        <v>15180</v>
      </c>
      <c r="D155" s="329">
        <v>46057</v>
      </c>
      <c r="E155" s="175"/>
      <c r="F155" s="173"/>
      <c r="G155" s="467" t="s">
        <v>15772</v>
      </c>
      <c r="H155" s="175"/>
      <c r="I155" s="314" t="s">
        <v>15772</v>
      </c>
      <c r="J155" s="176" t="s">
        <v>7228</v>
      </c>
      <c r="K155" s="176" t="s">
        <v>27</v>
      </c>
      <c r="L155" s="300" t="str">
        <f>VLOOKUP($K155,TONG_SL!$A:$D,2,0)</f>
        <v>Chân giò heo muối 300g</v>
      </c>
      <c r="M155" s="300"/>
      <c r="N155" s="300" t="str">
        <f t="shared" si="35"/>
        <v>K-C6</v>
      </c>
      <c r="O155" s="300"/>
      <c r="P155" s="300"/>
      <c r="Q155" s="300" t="str">
        <f>VLOOKUP(K155,TONG_SL!$A:$D,3,0)</f>
        <v>Túi</v>
      </c>
      <c r="R155" s="169">
        <v>200</v>
      </c>
      <c r="S155" s="301"/>
      <c r="T155" s="301">
        <f>VLOOKUP(VLOOKUP(G155,Ma_KH!$A:$R,18,0)&amp;K155,Gia_MB!$A:$F,6,0)</f>
        <v>73431</v>
      </c>
      <c r="U155" s="291">
        <f t="shared" si="36"/>
        <v>14686200</v>
      </c>
      <c r="V155" s="301"/>
      <c r="W155" s="302">
        <f t="shared" si="37"/>
        <v>0</v>
      </c>
      <c r="X155" s="303" t="str">
        <f t="shared" si="38"/>
        <v>8</v>
      </c>
      <c r="Y155" s="301"/>
      <c r="Z155" s="291">
        <f t="shared" si="39"/>
        <v>1174896</v>
      </c>
      <c r="AA155" s="304">
        <f>VLOOKUP(G155,Ma_KH!$A:$R,14,0)</f>
        <v>57</v>
      </c>
    </row>
    <row r="156" spans="1:27" x14ac:dyDescent="0.25">
      <c r="A156" s="329">
        <v>46057</v>
      </c>
      <c r="B156" s="464">
        <v>8483</v>
      </c>
      <c r="C156" s="465" t="s">
        <v>15180</v>
      </c>
      <c r="D156" s="329">
        <v>46057</v>
      </c>
      <c r="E156" s="175"/>
      <c r="F156" s="173"/>
      <c r="G156" s="467" t="s">
        <v>15772</v>
      </c>
      <c r="H156" s="175"/>
      <c r="I156" s="314" t="s">
        <v>15772</v>
      </c>
      <c r="J156" s="176" t="s">
        <v>7228</v>
      </c>
      <c r="K156" s="176" t="s">
        <v>542</v>
      </c>
      <c r="L156" s="300" t="str">
        <f>VLOOKUP($K156,TONG_SL!$A:$D,2,0)</f>
        <v>Chân giò heo muối 500g</v>
      </c>
      <c r="M156" s="300"/>
      <c r="N156" s="300" t="str">
        <f t="shared" si="35"/>
        <v>K-C6</v>
      </c>
      <c r="O156" s="300"/>
      <c r="P156" s="300"/>
      <c r="Q156" s="300" t="str">
        <f>VLOOKUP(K156,TONG_SL!$A:$D,3,0)</f>
        <v>Túi</v>
      </c>
      <c r="R156" s="169">
        <v>100</v>
      </c>
      <c r="S156" s="301"/>
      <c r="T156" s="301">
        <f>VLOOKUP(VLOOKUP(G156,Ma_KH!$A:$R,18,0)&amp;K156,Gia_MB!$A:$F,6,0)</f>
        <v>119066</v>
      </c>
      <c r="U156" s="291">
        <f t="shared" si="36"/>
        <v>11906600</v>
      </c>
      <c r="V156" s="301"/>
      <c r="W156" s="302">
        <f t="shared" si="37"/>
        <v>0</v>
      </c>
      <c r="X156" s="303" t="str">
        <f t="shared" si="38"/>
        <v>8</v>
      </c>
      <c r="Y156" s="301"/>
      <c r="Z156" s="291">
        <f t="shared" si="39"/>
        <v>952528</v>
      </c>
      <c r="AA156" s="304">
        <f>VLOOKUP(G156,Ma_KH!$A:$R,14,0)</f>
        <v>57</v>
      </c>
    </row>
    <row r="157" spans="1:27" x14ac:dyDescent="0.25">
      <c r="A157" s="329">
        <v>46056</v>
      </c>
      <c r="B157" s="464">
        <v>9015</v>
      </c>
      <c r="C157" s="465" t="s">
        <v>15180</v>
      </c>
      <c r="D157" s="329">
        <v>46057</v>
      </c>
      <c r="E157" s="175"/>
      <c r="F157" s="173"/>
      <c r="G157" s="467" t="s">
        <v>15773</v>
      </c>
      <c r="H157" s="175"/>
      <c r="I157" s="314" t="s">
        <v>15773</v>
      </c>
      <c r="J157" s="176" t="s">
        <v>7228</v>
      </c>
      <c r="K157" s="312" t="s">
        <v>30</v>
      </c>
      <c r="L157" s="300" t="str">
        <f>VLOOKUP($K157,TONG_SL!$A:$D,2,0)</f>
        <v>Gà muối 500g</v>
      </c>
      <c r="M157" s="300"/>
      <c r="N157" s="300" t="str">
        <f t="shared" si="35"/>
        <v>K-C6</v>
      </c>
      <c r="O157" s="300"/>
      <c r="P157" s="300"/>
      <c r="Q157" s="300" t="str">
        <f>VLOOKUP(K157,TONG_SL!$A:$D,3,0)</f>
        <v>Túi</v>
      </c>
      <c r="R157" s="273">
        <v>50</v>
      </c>
      <c r="S157" s="301"/>
      <c r="T157" s="301">
        <f>VLOOKUP(VLOOKUP(G157,Ma_KH!$A:$R,18,0)&amp;K157,Gia_MB!$A:$F,6,0)</f>
        <v>111058</v>
      </c>
      <c r="U157" s="291">
        <f t="shared" si="36"/>
        <v>5552900</v>
      </c>
      <c r="V157" s="301"/>
      <c r="W157" s="302">
        <f t="shared" si="37"/>
        <v>0</v>
      </c>
      <c r="X157" s="303" t="str">
        <f t="shared" si="38"/>
        <v>8</v>
      </c>
      <c r="Y157" s="301"/>
      <c r="Z157" s="291">
        <f t="shared" si="39"/>
        <v>444232</v>
      </c>
      <c r="AA157" s="304">
        <f>VLOOKUP(G157,Ma_KH!$A:$R,14,0)</f>
        <v>57</v>
      </c>
    </row>
    <row r="158" spans="1:27" x14ac:dyDescent="0.25">
      <c r="A158" s="329">
        <v>46056</v>
      </c>
      <c r="B158" s="464">
        <v>9015</v>
      </c>
      <c r="C158" s="465" t="s">
        <v>15180</v>
      </c>
      <c r="D158" s="329">
        <v>46057</v>
      </c>
      <c r="E158" s="175"/>
      <c r="F158" s="173"/>
      <c r="G158" s="467" t="s">
        <v>15773</v>
      </c>
      <c r="H158" s="175"/>
      <c r="I158" s="314" t="s">
        <v>15773</v>
      </c>
      <c r="J158" s="176" t="s">
        <v>7228</v>
      </c>
      <c r="K158" s="176" t="s">
        <v>27</v>
      </c>
      <c r="L158" s="300" t="str">
        <f>VLOOKUP($K158,TONG_SL!$A:$D,2,0)</f>
        <v>Chân giò heo muối 300g</v>
      </c>
      <c r="M158" s="300"/>
      <c r="N158" s="300" t="str">
        <f t="shared" si="35"/>
        <v>K-C6</v>
      </c>
      <c r="O158" s="300"/>
      <c r="P158" s="300"/>
      <c r="Q158" s="300" t="str">
        <f>VLOOKUP(K158,TONG_SL!$A:$D,3,0)</f>
        <v>Túi</v>
      </c>
      <c r="R158" s="169">
        <v>50</v>
      </c>
      <c r="S158" s="301"/>
      <c r="T158" s="301">
        <f>VLOOKUP(VLOOKUP(G158,Ma_KH!$A:$R,18,0)&amp;K158,Gia_MB!$A:$F,6,0)</f>
        <v>73431</v>
      </c>
      <c r="U158" s="291">
        <f t="shared" si="36"/>
        <v>3671550</v>
      </c>
      <c r="V158" s="301"/>
      <c r="W158" s="302">
        <f t="shared" si="37"/>
        <v>0</v>
      </c>
      <c r="X158" s="303" t="str">
        <f t="shared" si="38"/>
        <v>8</v>
      </c>
      <c r="Y158" s="301"/>
      <c r="Z158" s="291">
        <f t="shared" si="39"/>
        <v>293724</v>
      </c>
      <c r="AA158" s="304">
        <f>VLOOKUP(G158,Ma_KH!$A:$R,14,0)</f>
        <v>57</v>
      </c>
    </row>
    <row r="159" spans="1:27" x14ac:dyDescent="0.25">
      <c r="A159" s="329">
        <v>46056</v>
      </c>
      <c r="B159" s="464">
        <v>9015</v>
      </c>
      <c r="C159" s="465" t="s">
        <v>15180</v>
      </c>
      <c r="D159" s="329">
        <v>46057</v>
      </c>
      <c r="E159" s="175"/>
      <c r="F159" s="173"/>
      <c r="G159" s="467" t="s">
        <v>15773</v>
      </c>
      <c r="H159" s="175"/>
      <c r="I159" s="314" t="s">
        <v>15773</v>
      </c>
      <c r="J159" s="176" t="s">
        <v>7228</v>
      </c>
      <c r="K159" s="176" t="s">
        <v>542</v>
      </c>
      <c r="L159" s="300" t="str">
        <f>VLOOKUP($K159,TONG_SL!$A:$D,2,0)</f>
        <v>Chân giò heo muối 500g</v>
      </c>
      <c r="M159" s="300"/>
      <c r="N159" s="300" t="str">
        <f t="shared" si="35"/>
        <v>K-C6</v>
      </c>
      <c r="O159" s="300"/>
      <c r="P159" s="300"/>
      <c r="Q159" s="300" t="str">
        <f>VLOOKUP(K159,TONG_SL!$A:$D,3,0)</f>
        <v>Túi</v>
      </c>
      <c r="R159" s="169">
        <v>20</v>
      </c>
      <c r="S159" s="301"/>
      <c r="T159" s="301">
        <f>VLOOKUP(VLOOKUP(G159,Ma_KH!$A:$R,18,0)&amp;K159,Gia_MB!$A:$F,6,0)</f>
        <v>119066</v>
      </c>
      <c r="U159" s="291">
        <f t="shared" si="36"/>
        <v>2381320</v>
      </c>
      <c r="V159" s="301"/>
      <c r="W159" s="302">
        <f t="shared" si="37"/>
        <v>0</v>
      </c>
      <c r="X159" s="303" t="str">
        <f t="shared" si="38"/>
        <v>8</v>
      </c>
      <c r="Y159" s="301"/>
      <c r="Z159" s="291">
        <f t="shared" si="39"/>
        <v>190505.60000000001</v>
      </c>
      <c r="AA159" s="304">
        <f>VLOOKUP(G159,Ma_KH!$A:$R,14,0)</f>
        <v>57</v>
      </c>
    </row>
    <row r="160" spans="1:27" x14ac:dyDescent="0.25">
      <c r="A160" s="329">
        <v>46056</v>
      </c>
      <c r="B160" s="464">
        <v>9015</v>
      </c>
      <c r="C160" s="465" t="s">
        <v>15180</v>
      </c>
      <c r="D160" s="329">
        <v>46057</v>
      </c>
      <c r="E160" s="175"/>
      <c r="F160" s="173"/>
      <c r="G160" s="467" t="s">
        <v>15773</v>
      </c>
      <c r="H160" s="175"/>
      <c r="I160" s="314" t="s">
        <v>15773</v>
      </c>
      <c r="J160" s="176" t="s">
        <v>7228</v>
      </c>
      <c r="K160" s="176" t="s">
        <v>15774</v>
      </c>
      <c r="L160" s="300" t="str">
        <f>VLOOKUP($K160,TONG_SL!$A:$D,2,0)</f>
        <v>Chân gà sốt thái 250g</v>
      </c>
      <c r="M160" s="300"/>
      <c r="N160" s="300" t="str">
        <f t="shared" si="35"/>
        <v>K-C6</v>
      </c>
      <c r="O160" s="300"/>
      <c r="P160" s="300"/>
      <c r="Q160" s="300" t="str">
        <f>VLOOKUP(K160,TONG_SL!$A:$D,3,0)</f>
        <v>Hộp</v>
      </c>
      <c r="R160" s="169">
        <v>20</v>
      </c>
      <c r="S160" s="301"/>
      <c r="T160" s="301">
        <f>VLOOKUP(VLOOKUP(G160,Ma_KH!$A:$R,18,0)&amp;K160,Gia_MB!$A:$F,6,0)</f>
        <v>41389</v>
      </c>
      <c r="U160" s="291">
        <f t="shared" si="36"/>
        <v>827780</v>
      </c>
      <c r="V160" s="301"/>
      <c r="W160" s="302">
        <f t="shared" si="37"/>
        <v>0</v>
      </c>
      <c r="X160" s="303" t="str">
        <f t="shared" si="38"/>
        <v>8</v>
      </c>
      <c r="Y160" s="301"/>
      <c r="Z160" s="291">
        <f t="shared" si="39"/>
        <v>66222.399999999994</v>
      </c>
      <c r="AA160" s="304">
        <f>VLOOKUP(G160,Ma_KH!$A:$R,14,0)</f>
        <v>57</v>
      </c>
    </row>
    <row r="161" spans="1:27" x14ac:dyDescent="0.25">
      <c r="A161" s="329">
        <v>46056</v>
      </c>
      <c r="B161" s="464">
        <v>9015</v>
      </c>
      <c r="C161" s="465" t="s">
        <v>15180</v>
      </c>
      <c r="D161" s="329">
        <v>46057</v>
      </c>
      <c r="E161" s="175"/>
      <c r="F161" s="173"/>
      <c r="G161" s="467" t="s">
        <v>15773</v>
      </c>
      <c r="H161" s="175"/>
      <c r="I161" s="314" t="s">
        <v>15773</v>
      </c>
      <c r="J161" s="176" t="s">
        <v>7228</v>
      </c>
      <c r="K161" s="176" t="s">
        <v>15465</v>
      </c>
      <c r="L161" s="300" t="str">
        <f>VLOOKUP($K161,TONG_SL!$A:$D,2,0)</f>
        <v>Chân gà sả tắc 250g</v>
      </c>
      <c r="M161" s="300"/>
      <c r="N161" s="300" t="str">
        <f t="shared" si="35"/>
        <v>K-C6</v>
      </c>
      <c r="O161" s="300"/>
      <c r="P161" s="300"/>
      <c r="Q161" s="300" t="str">
        <f>VLOOKUP(K161,TONG_SL!$A:$D,3,0)</f>
        <v>Hộp</v>
      </c>
      <c r="R161" s="169">
        <v>20</v>
      </c>
      <c r="S161" s="301"/>
      <c r="T161" s="301">
        <f>VLOOKUP(VLOOKUP(G161,Ma_KH!$A:$R,18,0)&amp;K161,Gia_MB!$A:$F,6,0)</f>
        <v>30000</v>
      </c>
      <c r="U161" s="291">
        <f t="shared" si="36"/>
        <v>600000</v>
      </c>
      <c r="V161" s="301"/>
      <c r="W161" s="302">
        <f t="shared" si="37"/>
        <v>0</v>
      </c>
      <c r="X161" s="303" t="str">
        <f t="shared" si="38"/>
        <v>8</v>
      </c>
      <c r="Y161" s="301"/>
      <c r="Z161" s="291">
        <f t="shared" si="39"/>
        <v>48000</v>
      </c>
      <c r="AA161" s="304">
        <f>VLOOKUP(G161,Ma_KH!$A:$R,14,0)</f>
        <v>57</v>
      </c>
    </row>
    <row r="162" spans="1:27" x14ac:dyDescent="0.25">
      <c r="A162" s="329">
        <v>46056</v>
      </c>
      <c r="B162" s="464">
        <v>9015</v>
      </c>
      <c r="C162" s="465" t="s">
        <v>15180</v>
      </c>
      <c r="D162" s="329">
        <v>46057</v>
      </c>
      <c r="E162" s="175"/>
      <c r="F162" s="173"/>
      <c r="G162" s="467" t="s">
        <v>15773</v>
      </c>
      <c r="H162" s="175"/>
      <c r="I162" s="314" t="s">
        <v>15773</v>
      </c>
      <c r="J162" s="176" t="s">
        <v>7228</v>
      </c>
      <c r="K162" s="176" t="s">
        <v>15775</v>
      </c>
      <c r="L162" s="300" t="str">
        <f>VLOOKUP($K162,TONG_SL!$A:$D,2,0)</f>
        <v>Tai heo sốt thái 250g</v>
      </c>
      <c r="M162" s="300"/>
      <c r="N162" s="300" t="str">
        <f t="shared" si="35"/>
        <v>K-C6</v>
      </c>
      <c r="O162" s="300"/>
      <c r="P162" s="300"/>
      <c r="Q162" s="300" t="str">
        <f>VLOOKUP(K162,TONG_SL!$A:$D,3,0)</f>
        <v>Hộp</v>
      </c>
      <c r="R162" s="169">
        <v>10</v>
      </c>
      <c r="S162" s="301"/>
      <c r="T162" s="301">
        <f>VLOOKUP(VLOOKUP(G162,Ma_KH!$A:$R,18,0)&amp;K162,Gia_MB!$A:$F,6,0)</f>
        <v>36111</v>
      </c>
      <c r="U162" s="291">
        <f t="shared" si="36"/>
        <v>361110</v>
      </c>
      <c r="V162" s="301"/>
      <c r="W162" s="302">
        <f t="shared" si="37"/>
        <v>0</v>
      </c>
      <c r="X162" s="303" t="str">
        <f t="shared" si="38"/>
        <v>8</v>
      </c>
      <c r="Y162" s="301"/>
      <c r="Z162" s="291">
        <f t="shared" si="39"/>
        <v>28888.799999999999</v>
      </c>
      <c r="AA162" s="304">
        <f>VLOOKUP(G162,Ma_KH!$A:$R,14,0)</f>
        <v>57</v>
      </c>
    </row>
    <row r="163" spans="1:27" x14ac:dyDescent="0.25">
      <c r="A163" s="329">
        <v>46057</v>
      </c>
      <c r="B163" s="464">
        <v>9078</v>
      </c>
      <c r="C163" s="465" t="s">
        <v>15180</v>
      </c>
      <c r="D163" s="329">
        <v>46057</v>
      </c>
      <c r="E163" s="175"/>
      <c r="F163" s="173"/>
      <c r="G163" s="466" t="s">
        <v>10310</v>
      </c>
      <c r="H163" s="175"/>
      <c r="I163" s="239" t="s">
        <v>10310</v>
      </c>
      <c r="J163" s="176" t="s">
        <v>1769</v>
      </c>
      <c r="K163" s="176" t="s">
        <v>27</v>
      </c>
      <c r="L163" s="300" t="str">
        <f>VLOOKUP($K163,TONG_SL!$A:$D,2,0)</f>
        <v>Chân giò heo muối 300g</v>
      </c>
      <c r="M163" s="300"/>
      <c r="N163" s="300" t="str">
        <f t="shared" ref="N163:N194" si="40">IF($B163&lt;&gt;"","K-C6","")</f>
        <v>K-C6</v>
      </c>
      <c r="O163" s="300"/>
      <c r="P163" s="300"/>
      <c r="Q163" s="300" t="str">
        <f>VLOOKUP(K163,TONG_SL!$A:$D,3,0)</f>
        <v>Túi</v>
      </c>
      <c r="R163" s="169">
        <v>170</v>
      </c>
      <c r="S163" s="301"/>
      <c r="T163" s="301">
        <f>VLOOKUP(VLOOKUP(G163,Ma_KH!$A:$R,18,0)&amp;K163,Gia_MB!$A:$F,6,0)</f>
        <v>69759</v>
      </c>
      <c r="U163" s="291">
        <f t="shared" ref="U163:U194" si="41">T163*R163</f>
        <v>11859030</v>
      </c>
      <c r="V163" s="301"/>
      <c r="W163" s="302">
        <f t="shared" ref="W163:W194" si="42">U163*V163</f>
        <v>0</v>
      </c>
      <c r="X163" s="303" t="str">
        <f t="shared" ref="X163:X194" si="43">IF(B163&lt;&gt;"","8","0")</f>
        <v>8</v>
      </c>
      <c r="Y163" s="301"/>
      <c r="Z163" s="291">
        <f t="shared" ref="Z163:Z194" si="44">U163*X163%</f>
        <v>948722.4</v>
      </c>
      <c r="AA163" s="304">
        <f>VLOOKUP(G163,Ma_KH!$A:$R,14,0)</f>
        <v>60</v>
      </c>
    </row>
    <row r="164" spans="1:27" x14ac:dyDescent="0.25">
      <c r="A164" s="329">
        <v>46057</v>
      </c>
      <c r="B164" s="464">
        <v>9078</v>
      </c>
      <c r="C164" s="465" t="s">
        <v>15180</v>
      </c>
      <c r="D164" s="329">
        <v>46057</v>
      </c>
      <c r="E164" s="175"/>
      <c r="F164" s="173"/>
      <c r="G164" s="467" t="s">
        <v>10310</v>
      </c>
      <c r="H164" s="175"/>
      <c r="I164" s="202" t="s">
        <v>10310</v>
      </c>
      <c r="J164" s="176" t="s">
        <v>1769</v>
      </c>
      <c r="K164" s="176" t="s">
        <v>30</v>
      </c>
      <c r="L164" s="300" t="str">
        <f>VLOOKUP($K164,TONG_SL!$A:$D,2,0)</f>
        <v>Gà muối 500g</v>
      </c>
      <c r="M164" s="300"/>
      <c r="N164" s="300" t="str">
        <f t="shared" si="40"/>
        <v>K-C6</v>
      </c>
      <c r="O164" s="300"/>
      <c r="P164" s="300"/>
      <c r="Q164" s="300" t="str">
        <f>VLOOKUP(K164,TONG_SL!$A:$D,3,0)</f>
        <v>Túi</v>
      </c>
      <c r="R164" s="169">
        <v>50</v>
      </c>
      <c r="S164" s="301"/>
      <c r="T164" s="301">
        <f>VLOOKUP(VLOOKUP(G164,Ma_KH!$A:$R,18,0)&amp;K164,Gia_MB!$A:$F,6,0)</f>
        <v>105505</v>
      </c>
      <c r="U164" s="291">
        <f t="shared" si="41"/>
        <v>5275250</v>
      </c>
      <c r="V164" s="301"/>
      <c r="W164" s="302">
        <f t="shared" si="42"/>
        <v>0</v>
      </c>
      <c r="X164" s="303" t="str">
        <f t="shared" si="43"/>
        <v>8</v>
      </c>
      <c r="Y164" s="301"/>
      <c r="Z164" s="291">
        <f t="shared" si="44"/>
        <v>422020</v>
      </c>
      <c r="AA164" s="304">
        <f>VLOOKUP(G164,Ma_KH!$A:$R,14,0)</f>
        <v>60</v>
      </c>
    </row>
    <row r="165" spans="1:27" x14ac:dyDescent="0.25">
      <c r="A165" s="329">
        <v>46057</v>
      </c>
      <c r="B165" s="464">
        <v>9078</v>
      </c>
      <c r="C165" s="465" t="s">
        <v>15180</v>
      </c>
      <c r="D165" s="329">
        <v>46057</v>
      </c>
      <c r="E165" s="175"/>
      <c r="F165" s="173"/>
      <c r="G165" s="467" t="s">
        <v>10310</v>
      </c>
      <c r="H165" s="175"/>
      <c r="I165" s="202" t="s">
        <v>10310</v>
      </c>
      <c r="J165" s="176" t="s">
        <v>1769</v>
      </c>
      <c r="K165" s="176" t="s">
        <v>542</v>
      </c>
      <c r="L165" s="300" t="str">
        <f>VLOOKUP($K165,TONG_SL!$A:$D,2,0)</f>
        <v>Chân giò heo muối 500g</v>
      </c>
      <c r="M165" s="300"/>
      <c r="N165" s="300" t="str">
        <f t="shared" si="40"/>
        <v>K-C6</v>
      </c>
      <c r="O165" s="300"/>
      <c r="P165" s="300"/>
      <c r="Q165" s="300" t="str">
        <f>VLOOKUP(K165,TONG_SL!$A:$D,3,0)</f>
        <v>Túi</v>
      </c>
      <c r="R165" s="169">
        <v>80</v>
      </c>
      <c r="S165" s="301"/>
      <c r="T165" s="301">
        <f>VLOOKUP(VLOOKUP(G165,Ma_KH!$A:$R,18,0)&amp;K165,Gia_MB!$A:$F,6,0)</f>
        <v>113113</v>
      </c>
      <c r="U165" s="291">
        <f t="shared" si="41"/>
        <v>9049040</v>
      </c>
      <c r="V165" s="301"/>
      <c r="W165" s="302">
        <f t="shared" si="42"/>
        <v>0</v>
      </c>
      <c r="X165" s="303" t="str">
        <f t="shared" si="43"/>
        <v>8</v>
      </c>
      <c r="Y165" s="301"/>
      <c r="Z165" s="291">
        <f t="shared" si="44"/>
        <v>723923.20000000007</v>
      </c>
      <c r="AA165" s="304">
        <f>VLOOKUP(G165,Ma_KH!$A:$R,14,0)</f>
        <v>60</v>
      </c>
    </row>
    <row r="166" spans="1:27" x14ac:dyDescent="0.25">
      <c r="A166" s="329">
        <v>46057</v>
      </c>
      <c r="B166" s="464">
        <v>9080</v>
      </c>
      <c r="C166" s="465" t="s">
        <v>15180</v>
      </c>
      <c r="D166" s="329">
        <v>46057</v>
      </c>
      <c r="E166" s="175"/>
      <c r="F166" s="173"/>
      <c r="G166" s="467" t="s">
        <v>10307</v>
      </c>
      <c r="H166" s="175"/>
      <c r="I166" s="202" t="s">
        <v>10307</v>
      </c>
      <c r="J166" s="176" t="s">
        <v>1784</v>
      </c>
      <c r="K166" s="176" t="s">
        <v>27</v>
      </c>
      <c r="L166" s="300" t="str">
        <f>VLOOKUP($K166,TONG_SL!$A:$D,2,0)</f>
        <v>Chân giò heo muối 300g</v>
      </c>
      <c r="M166" s="300"/>
      <c r="N166" s="300" t="str">
        <f t="shared" si="40"/>
        <v>K-C6</v>
      </c>
      <c r="O166" s="300"/>
      <c r="P166" s="300"/>
      <c r="Q166" s="300" t="str">
        <f>VLOOKUP(K166,TONG_SL!$A:$D,3,0)</f>
        <v>Túi</v>
      </c>
      <c r="R166" s="169">
        <v>5</v>
      </c>
      <c r="S166" s="301"/>
      <c r="T166" s="301">
        <f>VLOOKUP(VLOOKUP(G166,Ma_KH!$A:$R,18,0)&amp;K166,Gia_MB!$A:$F,6,0)</f>
        <v>69759</v>
      </c>
      <c r="U166" s="291">
        <f t="shared" si="41"/>
        <v>348795</v>
      </c>
      <c r="V166" s="301"/>
      <c r="W166" s="302">
        <f t="shared" si="42"/>
        <v>0</v>
      </c>
      <c r="X166" s="303" t="str">
        <f t="shared" si="43"/>
        <v>8</v>
      </c>
      <c r="Y166" s="301"/>
      <c r="Z166" s="291">
        <f t="shared" si="44"/>
        <v>27903.600000000002</v>
      </c>
      <c r="AA166" s="304">
        <f>VLOOKUP(G166,Ma_KH!$A:$R,14,0)</f>
        <v>60</v>
      </c>
    </row>
    <row r="167" spans="1:27" x14ac:dyDescent="0.25">
      <c r="A167" s="329">
        <v>46057</v>
      </c>
      <c r="B167" s="464">
        <v>9080</v>
      </c>
      <c r="C167" s="465" t="s">
        <v>15180</v>
      </c>
      <c r="D167" s="329">
        <v>46057</v>
      </c>
      <c r="E167" s="175"/>
      <c r="F167" s="173"/>
      <c r="G167" s="467" t="s">
        <v>10307</v>
      </c>
      <c r="H167" s="175"/>
      <c r="I167" s="202" t="s">
        <v>10307</v>
      </c>
      <c r="J167" s="176" t="s">
        <v>1784</v>
      </c>
      <c r="K167" s="176" t="s">
        <v>30</v>
      </c>
      <c r="L167" s="300" t="str">
        <f>VLOOKUP($K167,TONG_SL!$A:$D,2,0)</f>
        <v>Gà muối 500g</v>
      </c>
      <c r="M167" s="300"/>
      <c r="N167" s="300" t="str">
        <f t="shared" si="40"/>
        <v>K-C6</v>
      </c>
      <c r="O167" s="300"/>
      <c r="P167" s="300"/>
      <c r="Q167" s="300" t="str">
        <f>VLOOKUP(K167,TONG_SL!$A:$D,3,0)</f>
        <v>Túi</v>
      </c>
      <c r="R167" s="169">
        <v>6</v>
      </c>
      <c r="S167" s="301"/>
      <c r="T167" s="301">
        <f>VLOOKUP(VLOOKUP(G167,Ma_KH!$A:$R,18,0)&amp;K167,Gia_MB!$A:$F,6,0)</f>
        <v>105505</v>
      </c>
      <c r="U167" s="291">
        <f t="shared" si="41"/>
        <v>633030</v>
      </c>
      <c r="V167" s="301"/>
      <c r="W167" s="302">
        <f t="shared" si="42"/>
        <v>0</v>
      </c>
      <c r="X167" s="303" t="str">
        <f t="shared" si="43"/>
        <v>8</v>
      </c>
      <c r="Y167" s="301"/>
      <c r="Z167" s="291">
        <f t="shared" si="44"/>
        <v>50642.400000000001</v>
      </c>
      <c r="AA167" s="304">
        <f>VLOOKUP(G167,Ma_KH!$A:$R,14,0)</f>
        <v>60</v>
      </c>
    </row>
    <row r="168" spans="1:27" x14ac:dyDescent="0.25">
      <c r="A168" s="329">
        <v>46057</v>
      </c>
      <c r="B168" s="464">
        <v>9080</v>
      </c>
      <c r="C168" s="465" t="s">
        <v>15180</v>
      </c>
      <c r="D168" s="329">
        <v>46057</v>
      </c>
      <c r="E168" s="175"/>
      <c r="F168" s="173"/>
      <c r="G168" s="467" t="s">
        <v>10307</v>
      </c>
      <c r="H168" s="175"/>
      <c r="I168" s="202" t="s">
        <v>10307</v>
      </c>
      <c r="J168" s="176" t="s">
        <v>1784</v>
      </c>
      <c r="K168" s="176" t="s">
        <v>15332</v>
      </c>
      <c r="L168" s="300" t="str">
        <f>VLOOKUP($K168,TONG_SL!$A:$D,2,0)</f>
        <v>Chân giò heo muối vị Tayaki 450g</v>
      </c>
      <c r="M168" s="300"/>
      <c r="N168" s="300" t="str">
        <f t="shared" si="40"/>
        <v>K-C6</v>
      </c>
      <c r="O168" s="300"/>
      <c r="P168" s="300"/>
      <c r="Q168" s="300" t="str">
        <f>VLOOKUP(K168,TONG_SL!$A:$D,3,0)</f>
        <v>Túi</v>
      </c>
      <c r="R168" s="169">
        <v>10</v>
      </c>
      <c r="S168" s="301"/>
      <c r="T168" s="301" t="e">
        <f>VLOOKUP(VLOOKUP(G168,Ma_KH!$A:$R,18,0)&amp;K168,Gia_MB!$A:$F,6,0)</f>
        <v>#N/A</v>
      </c>
      <c r="U168" s="291" t="e">
        <f t="shared" si="41"/>
        <v>#N/A</v>
      </c>
      <c r="V168" s="301"/>
      <c r="W168" s="302" t="e">
        <f t="shared" si="42"/>
        <v>#N/A</v>
      </c>
      <c r="X168" s="303" t="str">
        <f t="shared" si="43"/>
        <v>8</v>
      </c>
      <c r="Y168" s="301"/>
      <c r="Z168" s="291" t="e">
        <f t="shared" si="44"/>
        <v>#N/A</v>
      </c>
      <c r="AA168" s="304">
        <f>VLOOKUP(G168,Ma_KH!$A:$R,14,0)</f>
        <v>60</v>
      </c>
    </row>
    <row r="169" spans="1:27" x14ac:dyDescent="0.25">
      <c r="A169" s="329">
        <v>46057</v>
      </c>
      <c r="B169" s="464">
        <v>9079</v>
      </c>
      <c r="C169" s="465" t="s">
        <v>15180</v>
      </c>
      <c r="D169" s="329">
        <v>46057</v>
      </c>
      <c r="E169" s="175"/>
      <c r="F169" s="173"/>
      <c r="G169" s="467" t="s">
        <v>10307</v>
      </c>
      <c r="H169" s="330" t="s">
        <v>10307</v>
      </c>
      <c r="I169" s="202" t="s">
        <v>10307</v>
      </c>
      <c r="J169" s="176" t="s">
        <v>1784</v>
      </c>
      <c r="K169" s="176" t="s">
        <v>30</v>
      </c>
      <c r="L169" s="300" t="str">
        <f>VLOOKUP($K169,TONG_SL!$A:$D,2,0)</f>
        <v>Gà muối 500g</v>
      </c>
      <c r="M169" s="300"/>
      <c r="N169" s="300" t="str">
        <f t="shared" si="40"/>
        <v>K-C6</v>
      </c>
      <c r="O169" s="300"/>
      <c r="P169" s="300"/>
      <c r="Q169" s="300" t="str">
        <f>VLOOKUP(K169,TONG_SL!$A:$D,3,0)</f>
        <v>Túi</v>
      </c>
      <c r="R169" s="169">
        <v>20</v>
      </c>
      <c r="S169" s="301"/>
      <c r="T169" s="301">
        <f>VLOOKUP(VLOOKUP(G169,Ma_KH!$A:$R,18,0)&amp;K169,Gia_MB!$A:$F,6,0)</f>
        <v>105505</v>
      </c>
      <c r="U169" s="291">
        <f t="shared" si="41"/>
        <v>2110100</v>
      </c>
      <c r="V169" s="301"/>
      <c r="W169" s="302">
        <f t="shared" si="42"/>
        <v>0</v>
      </c>
      <c r="X169" s="303" t="str">
        <f t="shared" si="43"/>
        <v>8</v>
      </c>
      <c r="Y169" s="301"/>
      <c r="Z169" s="291">
        <f t="shared" si="44"/>
        <v>168808</v>
      </c>
      <c r="AA169" s="304">
        <f>VLOOKUP(G169,Ma_KH!$A:$R,14,0)</f>
        <v>60</v>
      </c>
    </row>
    <row r="170" spans="1:27" x14ac:dyDescent="0.25">
      <c r="A170" s="329">
        <v>46057</v>
      </c>
      <c r="B170" s="464">
        <v>9079</v>
      </c>
      <c r="C170" s="465" t="s">
        <v>15180</v>
      </c>
      <c r="D170" s="329">
        <v>46057</v>
      </c>
      <c r="E170" s="175"/>
      <c r="F170" s="173"/>
      <c r="G170" s="467" t="s">
        <v>10307</v>
      </c>
      <c r="H170" s="330" t="s">
        <v>10307</v>
      </c>
      <c r="I170" s="202" t="s">
        <v>10307</v>
      </c>
      <c r="J170" s="176" t="s">
        <v>1784</v>
      </c>
      <c r="K170" s="176" t="s">
        <v>15332</v>
      </c>
      <c r="L170" s="300" t="str">
        <f>VLOOKUP($K170,TONG_SL!$A:$D,2,0)</f>
        <v>Chân giò heo muối vị Tayaki 450g</v>
      </c>
      <c r="M170" s="300"/>
      <c r="N170" s="300" t="str">
        <f t="shared" si="40"/>
        <v>K-C6</v>
      </c>
      <c r="O170" s="300"/>
      <c r="P170" s="300"/>
      <c r="Q170" s="300" t="str">
        <f>VLOOKUP(K170,TONG_SL!$A:$D,3,0)</f>
        <v>Túi</v>
      </c>
      <c r="R170" s="169">
        <v>20</v>
      </c>
      <c r="S170" s="301"/>
      <c r="T170" s="301" t="e">
        <f>VLOOKUP(VLOOKUP(G170,Ma_KH!$A:$R,18,0)&amp;K170,Gia_MB!$A:$F,6,0)</f>
        <v>#N/A</v>
      </c>
      <c r="U170" s="291" t="e">
        <f t="shared" si="41"/>
        <v>#N/A</v>
      </c>
      <c r="V170" s="301"/>
      <c r="W170" s="302" t="e">
        <f t="shared" si="42"/>
        <v>#N/A</v>
      </c>
      <c r="X170" s="303" t="str">
        <f t="shared" si="43"/>
        <v>8</v>
      </c>
      <c r="Y170" s="301"/>
      <c r="Z170" s="291" t="e">
        <f t="shared" si="44"/>
        <v>#N/A</v>
      </c>
      <c r="AA170" s="304">
        <f>VLOOKUP(G170,Ma_KH!$A:$R,14,0)</f>
        <v>60</v>
      </c>
    </row>
    <row r="171" spans="1:27" x14ac:dyDescent="0.25">
      <c r="A171" s="329">
        <v>46057</v>
      </c>
      <c r="B171" s="464">
        <v>9081</v>
      </c>
      <c r="C171" s="465" t="s">
        <v>15180</v>
      </c>
      <c r="D171" s="329">
        <v>46057</v>
      </c>
      <c r="E171" s="175"/>
      <c r="F171" s="173"/>
      <c r="G171" s="467" t="s">
        <v>12247</v>
      </c>
      <c r="H171" s="175"/>
      <c r="I171" s="202" t="s">
        <v>12247</v>
      </c>
      <c r="J171" s="176" t="s">
        <v>1784</v>
      </c>
      <c r="K171" s="176" t="s">
        <v>27</v>
      </c>
      <c r="L171" s="300" t="str">
        <f>VLOOKUP($K171,TONG_SL!$A:$D,2,0)</f>
        <v>Chân giò heo muối 300g</v>
      </c>
      <c r="M171" s="300"/>
      <c r="N171" s="300" t="str">
        <f t="shared" si="40"/>
        <v>K-C6</v>
      </c>
      <c r="O171" s="300"/>
      <c r="P171" s="300"/>
      <c r="Q171" s="300" t="str">
        <f>VLOOKUP(K171,TONG_SL!$A:$D,3,0)</f>
        <v>Túi</v>
      </c>
      <c r="R171" s="169">
        <v>50</v>
      </c>
      <c r="S171" s="301"/>
      <c r="T171" s="301">
        <f>VLOOKUP(VLOOKUP(G171,Ma_KH!$A:$R,18,0)&amp;K171,Gia_MB!$A:$F,6,0)</f>
        <v>73431</v>
      </c>
      <c r="U171" s="291">
        <f t="shared" si="41"/>
        <v>3671550</v>
      </c>
      <c r="V171" s="301"/>
      <c r="W171" s="302">
        <f t="shared" si="42"/>
        <v>0</v>
      </c>
      <c r="X171" s="303" t="str">
        <f t="shared" si="43"/>
        <v>8</v>
      </c>
      <c r="Y171" s="301"/>
      <c r="Z171" s="291">
        <f t="shared" si="44"/>
        <v>293724</v>
      </c>
      <c r="AA171" s="304">
        <f>VLOOKUP(G171,Ma_KH!$A:$R,14,0)</f>
        <v>45</v>
      </c>
    </row>
    <row r="172" spans="1:27" x14ac:dyDescent="0.25">
      <c r="A172" s="329">
        <v>46057</v>
      </c>
      <c r="B172" s="464">
        <v>9081</v>
      </c>
      <c r="C172" s="465" t="s">
        <v>15180</v>
      </c>
      <c r="D172" s="329">
        <v>46057</v>
      </c>
      <c r="E172" s="175"/>
      <c r="F172" s="173"/>
      <c r="G172" s="467" t="s">
        <v>12247</v>
      </c>
      <c r="H172" s="175"/>
      <c r="I172" s="202" t="s">
        <v>12247</v>
      </c>
      <c r="J172" s="176" t="s">
        <v>1784</v>
      </c>
      <c r="K172" s="176" t="s">
        <v>551</v>
      </c>
      <c r="L172" s="300" t="str">
        <f>VLOOKUP($K172,TONG_SL!$A:$D,2,0)</f>
        <v>Chân giò heo muối 100g</v>
      </c>
      <c r="M172" s="300"/>
      <c r="N172" s="300" t="str">
        <f t="shared" si="40"/>
        <v>K-C6</v>
      </c>
      <c r="O172" s="300"/>
      <c r="P172" s="300"/>
      <c r="Q172" s="300" t="str">
        <f>VLOOKUP(K172,TONG_SL!$A:$D,3,0)</f>
        <v>Gói</v>
      </c>
      <c r="R172" s="169">
        <v>30</v>
      </c>
      <c r="S172" s="301"/>
      <c r="T172" s="301">
        <f>VLOOKUP(VLOOKUP(G172,Ma_KH!$A:$R,18,0)&amp;K172,Gia_MB!$A:$F,6,0)</f>
        <v>24549</v>
      </c>
      <c r="U172" s="291">
        <f t="shared" si="41"/>
        <v>736470</v>
      </c>
      <c r="V172" s="301"/>
      <c r="W172" s="302">
        <f t="shared" si="42"/>
        <v>0</v>
      </c>
      <c r="X172" s="303" t="str">
        <f t="shared" si="43"/>
        <v>8</v>
      </c>
      <c r="Y172" s="301"/>
      <c r="Z172" s="291">
        <f t="shared" si="44"/>
        <v>58917.599999999999</v>
      </c>
      <c r="AA172" s="304">
        <f>VLOOKUP(G172,Ma_KH!$A:$R,14,0)</f>
        <v>45</v>
      </c>
    </row>
    <row r="173" spans="1:27" x14ac:dyDescent="0.25">
      <c r="A173" s="329">
        <v>46055</v>
      </c>
      <c r="B173" s="464">
        <v>8350</v>
      </c>
      <c r="C173" s="465" t="s">
        <v>15180</v>
      </c>
      <c r="D173" s="329">
        <v>46057</v>
      </c>
      <c r="E173" s="175"/>
      <c r="F173" s="173"/>
      <c r="G173" s="467" t="s">
        <v>12185</v>
      </c>
      <c r="H173" s="175"/>
      <c r="I173" s="202" t="s">
        <v>12185</v>
      </c>
      <c r="J173" s="176" t="s">
        <v>1784</v>
      </c>
      <c r="K173" s="176" t="s">
        <v>39</v>
      </c>
      <c r="L173" s="300" t="str">
        <f>VLOOKUP($K173,TONG_SL!$A:$D,2,0)</f>
        <v>Chả nướng 300g</v>
      </c>
      <c r="M173" s="300"/>
      <c r="N173" s="300" t="str">
        <f t="shared" si="40"/>
        <v>K-C6</v>
      </c>
      <c r="O173" s="300"/>
      <c r="P173" s="300"/>
      <c r="Q173" s="300" t="str">
        <f>VLOOKUP(K173,TONG_SL!$A:$D,3,0)</f>
        <v>Túi</v>
      </c>
      <c r="R173" s="169">
        <v>1</v>
      </c>
      <c r="S173" s="301"/>
      <c r="T173" s="301">
        <f>VLOOKUP(VLOOKUP(G173,Ma_KH!$A:$R,18,0)&amp;K173,Gia_MB!$A:$F,6,0)</f>
        <v>70950</v>
      </c>
      <c r="U173" s="291">
        <f t="shared" si="41"/>
        <v>70950</v>
      </c>
      <c r="V173" s="301"/>
      <c r="W173" s="302">
        <f t="shared" si="42"/>
        <v>0</v>
      </c>
      <c r="X173" s="303" t="str">
        <f t="shared" si="43"/>
        <v>8</v>
      </c>
      <c r="Y173" s="301"/>
      <c r="Z173" s="291">
        <f t="shared" si="44"/>
        <v>5676</v>
      </c>
      <c r="AA173" s="304">
        <f>VLOOKUP(G173,Ma_KH!$A:$R,14,0)</f>
        <v>51</v>
      </c>
    </row>
    <row r="174" spans="1:27" x14ac:dyDescent="0.25">
      <c r="A174" s="329">
        <v>46055</v>
      </c>
      <c r="B174" s="464">
        <v>8350</v>
      </c>
      <c r="C174" s="465" t="s">
        <v>15180</v>
      </c>
      <c r="D174" s="329">
        <v>46057</v>
      </c>
      <c r="E174" s="175"/>
      <c r="F174" s="173"/>
      <c r="G174" s="467" t="s">
        <v>12185</v>
      </c>
      <c r="H174" s="175"/>
      <c r="I174" s="202" t="s">
        <v>12185</v>
      </c>
      <c r="J174" s="176" t="s">
        <v>1784</v>
      </c>
      <c r="K174" s="176" t="s">
        <v>542</v>
      </c>
      <c r="L174" s="300" t="str">
        <f>VLOOKUP($K174,TONG_SL!$A:$D,2,0)</f>
        <v>Chân giò heo muối 500g</v>
      </c>
      <c r="M174" s="300"/>
      <c r="N174" s="300" t="str">
        <f t="shared" si="40"/>
        <v>K-C6</v>
      </c>
      <c r="O174" s="300"/>
      <c r="P174" s="300"/>
      <c r="Q174" s="300" t="str">
        <f>VLOOKUP(K174,TONG_SL!$A:$D,3,0)</f>
        <v>Túi</v>
      </c>
      <c r="R174" s="169">
        <v>2</v>
      </c>
      <c r="S174" s="301"/>
      <c r="T174" s="301">
        <f>VLOOKUP(VLOOKUP(G174,Ma_KH!$A:$R,18,0)&amp;K174,Gia_MB!$A:$F,6,0)</f>
        <v>119066</v>
      </c>
      <c r="U174" s="291">
        <f t="shared" si="41"/>
        <v>238132</v>
      </c>
      <c r="V174" s="301"/>
      <c r="W174" s="302">
        <f t="shared" si="42"/>
        <v>0</v>
      </c>
      <c r="X174" s="303" t="str">
        <f t="shared" si="43"/>
        <v>8</v>
      </c>
      <c r="Y174" s="301"/>
      <c r="Z174" s="291">
        <f t="shared" si="44"/>
        <v>19050.560000000001</v>
      </c>
      <c r="AA174" s="304">
        <f>VLOOKUP(G174,Ma_KH!$A:$R,14,0)</f>
        <v>51</v>
      </c>
    </row>
    <row r="175" spans="1:27" x14ac:dyDescent="0.25">
      <c r="A175" s="329">
        <v>46055</v>
      </c>
      <c r="B175" s="464">
        <v>8350</v>
      </c>
      <c r="C175" s="465" t="s">
        <v>15180</v>
      </c>
      <c r="D175" s="329">
        <v>46057</v>
      </c>
      <c r="E175" s="175"/>
      <c r="F175" s="173"/>
      <c r="G175" s="467" t="s">
        <v>12185</v>
      </c>
      <c r="H175" s="175"/>
      <c r="I175" s="202" t="s">
        <v>12185</v>
      </c>
      <c r="J175" s="176" t="s">
        <v>1784</v>
      </c>
      <c r="K175" s="176" t="s">
        <v>553</v>
      </c>
      <c r="L175" s="300" t="str">
        <f>VLOOKUP($K175,TONG_SL!$A:$D,2,0)</f>
        <v>Gà muối hun khói 300g</v>
      </c>
      <c r="M175" s="300"/>
      <c r="N175" s="300" t="str">
        <f t="shared" si="40"/>
        <v>K-C6</v>
      </c>
      <c r="O175" s="300"/>
      <c r="P175" s="300"/>
      <c r="Q175" s="300" t="str">
        <f>VLOOKUP(K175,TONG_SL!$A:$D,3,0)</f>
        <v>Túi</v>
      </c>
      <c r="R175" s="169">
        <v>2</v>
      </c>
      <c r="S175" s="301"/>
      <c r="T175" s="301">
        <f>VLOOKUP(VLOOKUP(G175,Ma_KH!$A:$R,18,0)&amp;K175,Gia_MB!$A:$F,6,0)</f>
        <v>70000</v>
      </c>
      <c r="U175" s="291">
        <f t="shared" si="41"/>
        <v>140000</v>
      </c>
      <c r="V175" s="301"/>
      <c r="W175" s="302">
        <f t="shared" si="42"/>
        <v>0</v>
      </c>
      <c r="X175" s="303" t="str">
        <f t="shared" si="43"/>
        <v>8</v>
      </c>
      <c r="Y175" s="301"/>
      <c r="Z175" s="291">
        <f t="shared" si="44"/>
        <v>11200</v>
      </c>
      <c r="AA175" s="304">
        <f>VLOOKUP(G175,Ma_KH!$A:$R,14,0)</f>
        <v>51</v>
      </c>
    </row>
    <row r="176" spans="1:27" x14ac:dyDescent="0.25">
      <c r="A176" s="329">
        <v>46055</v>
      </c>
      <c r="B176" s="464">
        <v>8350</v>
      </c>
      <c r="C176" s="465" t="s">
        <v>15180</v>
      </c>
      <c r="D176" s="329">
        <v>46057</v>
      </c>
      <c r="E176" s="175"/>
      <c r="F176" s="173"/>
      <c r="G176" s="467" t="s">
        <v>12185</v>
      </c>
      <c r="H176" s="175"/>
      <c r="I176" s="202" t="s">
        <v>12185</v>
      </c>
      <c r="J176" s="176" t="s">
        <v>1784</v>
      </c>
      <c r="K176" s="176" t="s">
        <v>15332</v>
      </c>
      <c r="L176" s="300" t="str">
        <f>VLOOKUP($K176,TONG_SL!$A:$D,2,0)</f>
        <v>Chân giò heo muối vị Tayaki 450g</v>
      </c>
      <c r="M176" s="300"/>
      <c r="N176" s="300" t="str">
        <f t="shared" si="40"/>
        <v>K-C6</v>
      </c>
      <c r="O176" s="300"/>
      <c r="P176" s="300"/>
      <c r="Q176" s="300" t="str">
        <f>VLOOKUP(K176,TONG_SL!$A:$D,3,0)</f>
        <v>Túi</v>
      </c>
      <c r="R176" s="169">
        <v>3</v>
      </c>
      <c r="S176" s="301"/>
      <c r="T176" s="301" t="e">
        <f>VLOOKUP(VLOOKUP(G176,Ma_KH!$A:$R,18,0)&amp;K176,Gia_MB!$A:$F,6,0)</f>
        <v>#N/A</v>
      </c>
      <c r="U176" s="291" t="e">
        <f t="shared" si="41"/>
        <v>#N/A</v>
      </c>
      <c r="V176" s="301"/>
      <c r="W176" s="302" t="e">
        <f t="shared" si="42"/>
        <v>#N/A</v>
      </c>
      <c r="X176" s="303" t="str">
        <f t="shared" si="43"/>
        <v>8</v>
      </c>
      <c r="Y176" s="301"/>
      <c r="Z176" s="291" t="e">
        <f t="shared" si="44"/>
        <v>#N/A</v>
      </c>
      <c r="AA176" s="304">
        <f>VLOOKUP(G176,Ma_KH!$A:$R,14,0)</f>
        <v>51</v>
      </c>
    </row>
    <row r="177" spans="1:27" x14ac:dyDescent="0.25">
      <c r="A177" s="329">
        <v>46055</v>
      </c>
      <c r="B177" s="464">
        <v>8350</v>
      </c>
      <c r="C177" s="465" t="s">
        <v>15180</v>
      </c>
      <c r="D177" s="329">
        <v>46057</v>
      </c>
      <c r="E177" s="175"/>
      <c r="F177" s="173"/>
      <c r="G177" s="467" t="s">
        <v>12185</v>
      </c>
      <c r="H177" s="175"/>
      <c r="I177" s="202" t="s">
        <v>12185</v>
      </c>
      <c r="J177" s="176" t="s">
        <v>1784</v>
      </c>
      <c r="K177" s="176" t="s">
        <v>600</v>
      </c>
      <c r="L177" s="300" t="str">
        <f>VLOOKUP($K177,TONG_SL!$A:$D,2,0)</f>
        <v>Tai heo sốt thái 250g</v>
      </c>
      <c r="M177" s="300"/>
      <c r="N177" s="300" t="str">
        <f t="shared" si="40"/>
        <v>K-C6</v>
      </c>
      <c r="O177" s="300"/>
      <c r="P177" s="300"/>
      <c r="Q177" s="300" t="str">
        <f>VLOOKUP(K177,TONG_SL!$A:$D,3,0)</f>
        <v>Hộp</v>
      </c>
      <c r="R177" s="169">
        <v>3</v>
      </c>
      <c r="S177" s="301"/>
      <c r="T177" s="301" t="e">
        <f>VLOOKUP(VLOOKUP(G177,Ma_KH!$A:$R,18,0)&amp;K177,Gia_MB!$A:$F,6,0)</f>
        <v>#N/A</v>
      </c>
      <c r="U177" s="291" t="e">
        <f t="shared" si="41"/>
        <v>#N/A</v>
      </c>
      <c r="V177" s="301"/>
      <c r="W177" s="302" t="e">
        <f t="shared" si="42"/>
        <v>#N/A</v>
      </c>
      <c r="X177" s="303" t="str">
        <f t="shared" si="43"/>
        <v>8</v>
      </c>
      <c r="Y177" s="301"/>
      <c r="Z177" s="291" t="e">
        <f t="shared" si="44"/>
        <v>#N/A</v>
      </c>
      <c r="AA177" s="304">
        <f>VLOOKUP(G177,Ma_KH!$A:$R,14,0)</f>
        <v>51</v>
      </c>
    </row>
    <row r="178" spans="1:27" x14ac:dyDescent="0.25">
      <c r="A178" s="329">
        <v>46055</v>
      </c>
      <c r="B178" s="464">
        <v>8373</v>
      </c>
      <c r="C178" s="465" t="s">
        <v>15180</v>
      </c>
      <c r="D178" s="329">
        <v>46057</v>
      </c>
      <c r="E178" s="175"/>
      <c r="F178" s="173"/>
      <c r="G178" s="467" t="s">
        <v>12181</v>
      </c>
      <c r="H178" s="175"/>
      <c r="I178" s="202" t="s">
        <v>12181</v>
      </c>
      <c r="J178" s="176" t="s">
        <v>1784</v>
      </c>
      <c r="K178" s="176" t="s">
        <v>598</v>
      </c>
      <c r="L178" s="300" t="str">
        <f>VLOOKUP($K178,TONG_SL!$A:$D,2,0)</f>
        <v>Chân gà sả tắc 250g</v>
      </c>
      <c r="M178" s="300"/>
      <c r="N178" s="300" t="str">
        <f t="shared" si="40"/>
        <v>K-C6</v>
      </c>
      <c r="O178" s="300"/>
      <c r="P178" s="300"/>
      <c r="Q178" s="300" t="str">
        <f>VLOOKUP(K178,TONG_SL!$A:$D,3,0)</f>
        <v>Hộp</v>
      </c>
      <c r="R178" s="169">
        <v>3</v>
      </c>
      <c r="S178" s="301"/>
      <c r="T178" s="301" t="e">
        <f>VLOOKUP(VLOOKUP(G178,Ma_KH!$A:$R,18,0)&amp;K178,Gia_MB!$A:$F,6,0)</f>
        <v>#N/A</v>
      </c>
      <c r="U178" s="291" t="e">
        <f t="shared" si="41"/>
        <v>#N/A</v>
      </c>
      <c r="V178" s="301"/>
      <c r="W178" s="302" t="e">
        <f t="shared" si="42"/>
        <v>#N/A</v>
      </c>
      <c r="X178" s="303" t="str">
        <f t="shared" si="43"/>
        <v>8</v>
      </c>
      <c r="Y178" s="301"/>
      <c r="Z178" s="291" t="e">
        <f t="shared" si="44"/>
        <v>#N/A</v>
      </c>
      <c r="AA178" s="304">
        <f>VLOOKUP(G178,Ma_KH!$A:$R,14,0)</f>
        <v>51</v>
      </c>
    </row>
    <row r="179" spans="1:27" x14ac:dyDescent="0.25">
      <c r="A179" s="329">
        <v>46055</v>
      </c>
      <c r="B179" s="464">
        <v>8373</v>
      </c>
      <c r="C179" s="465" t="s">
        <v>15180</v>
      </c>
      <c r="D179" s="329">
        <v>46057</v>
      </c>
      <c r="E179" s="175"/>
      <c r="F179" s="173"/>
      <c r="G179" s="467" t="s">
        <v>12181</v>
      </c>
      <c r="H179" s="175"/>
      <c r="I179" s="202" t="s">
        <v>12181</v>
      </c>
      <c r="J179" s="176" t="s">
        <v>1784</v>
      </c>
      <c r="K179" s="176" t="s">
        <v>551</v>
      </c>
      <c r="L179" s="300" t="str">
        <f>VLOOKUP($K179,TONG_SL!$A:$D,2,0)</f>
        <v>Chân giò heo muối 100g</v>
      </c>
      <c r="M179" s="300"/>
      <c r="N179" s="300" t="str">
        <f t="shared" si="40"/>
        <v>K-C6</v>
      </c>
      <c r="O179" s="300"/>
      <c r="P179" s="300"/>
      <c r="Q179" s="300" t="str">
        <f>VLOOKUP(K179,TONG_SL!$A:$D,3,0)</f>
        <v>Gói</v>
      </c>
      <c r="R179" s="169">
        <v>3</v>
      </c>
      <c r="S179" s="301"/>
      <c r="T179" s="301">
        <f>VLOOKUP(VLOOKUP(G179,Ma_KH!$A:$R,18,0)&amp;K179,Gia_MB!$A:$F,6,0)</f>
        <v>24549</v>
      </c>
      <c r="U179" s="291">
        <f t="shared" si="41"/>
        <v>73647</v>
      </c>
      <c r="V179" s="301"/>
      <c r="W179" s="302">
        <f t="shared" si="42"/>
        <v>0</v>
      </c>
      <c r="X179" s="303" t="str">
        <f t="shared" si="43"/>
        <v>8</v>
      </c>
      <c r="Y179" s="301"/>
      <c r="Z179" s="291">
        <f t="shared" si="44"/>
        <v>5891.76</v>
      </c>
      <c r="AA179" s="304">
        <f>VLOOKUP(G179,Ma_KH!$A:$R,14,0)</f>
        <v>51</v>
      </c>
    </row>
    <row r="180" spans="1:27" x14ac:dyDescent="0.25">
      <c r="A180" s="329">
        <v>46055</v>
      </c>
      <c r="B180" s="464">
        <v>8373</v>
      </c>
      <c r="C180" s="465" t="s">
        <v>15180</v>
      </c>
      <c r="D180" s="329">
        <v>46057</v>
      </c>
      <c r="E180" s="175"/>
      <c r="F180" s="173"/>
      <c r="G180" s="467" t="s">
        <v>12181</v>
      </c>
      <c r="H180" s="175"/>
      <c r="I180" s="202" t="s">
        <v>12181</v>
      </c>
      <c r="J180" s="176" t="s">
        <v>1784</v>
      </c>
      <c r="K180" s="176" t="s">
        <v>27</v>
      </c>
      <c r="L180" s="300" t="str">
        <f>VLOOKUP($K180,TONG_SL!$A:$D,2,0)</f>
        <v>Chân giò heo muối 300g</v>
      </c>
      <c r="M180" s="300"/>
      <c r="N180" s="300" t="str">
        <f t="shared" si="40"/>
        <v>K-C6</v>
      </c>
      <c r="O180" s="300"/>
      <c r="P180" s="300"/>
      <c r="Q180" s="300" t="str">
        <f>VLOOKUP(K180,TONG_SL!$A:$D,3,0)</f>
        <v>Túi</v>
      </c>
      <c r="R180" s="169">
        <v>4</v>
      </c>
      <c r="S180" s="301"/>
      <c r="T180" s="301">
        <f>VLOOKUP(VLOOKUP(G180,Ma_KH!$A:$R,18,0)&amp;K180,Gia_MB!$A:$F,6,0)</f>
        <v>73431</v>
      </c>
      <c r="U180" s="291">
        <f t="shared" si="41"/>
        <v>293724</v>
      </c>
      <c r="V180" s="301"/>
      <c r="W180" s="302">
        <f t="shared" si="42"/>
        <v>0</v>
      </c>
      <c r="X180" s="303" t="str">
        <f t="shared" si="43"/>
        <v>8</v>
      </c>
      <c r="Y180" s="301"/>
      <c r="Z180" s="291">
        <f t="shared" si="44"/>
        <v>23497.920000000002</v>
      </c>
      <c r="AA180" s="304">
        <f>VLOOKUP(G180,Ma_KH!$A:$R,14,0)</f>
        <v>51</v>
      </c>
    </row>
    <row r="181" spans="1:27" x14ac:dyDescent="0.25">
      <c r="A181" s="329">
        <v>46056</v>
      </c>
      <c r="B181" s="464">
        <v>8475</v>
      </c>
      <c r="C181" s="465" t="s">
        <v>15180</v>
      </c>
      <c r="D181" s="329">
        <v>46057</v>
      </c>
      <c r="E181" s="175"/>
      <c r="F181" s="173"/>
      <c r="G181" s="467" t="s">
        <v>7479</v>
      </c>
      <c r="H181" s="175"/>
      <c r="I181" s="202" t="s">
        <v>7479</v>
      </c>
      <c r="J181" s="176" t="s">
        <v>1784</v>
      </c>
      <c r="K181" s="176" t="s">
        <v>30</v>
      </c>
      <c r="L181" s="300" t="str">
        <f>VLOOKUP($K181,TONG_SL!$A:$D,2,0)</f>
        <v>Gà muối 500g</v>
      </c>
      <c r="M181" s="300"/>
      <c r="N181" s="300" t="str">
        <f t="shared" si="40"/>
        <v>K-C6</v>
      </c>
      <c r="O181" s="300"/>
      <c r="P181" s="300"/>
      <c r="Q181" s="300" t="str">
        <f>VLOOKUP(K181,TONG_SL!$A:$D,3,0)</f>
        <v>Túi</v>
      </c>
      <c r="R181" s="169">
        <v>2</v>
      </c>
      <c r="S181" s="301"/>
      <c r="T181" s="301">
        <f>VLOOKUP(VLOOKUP(G181,Ma_KH!$A:$R,18,0)&amp;K181,Gia_MB!$A:$F,6,0)</f>
        <v>110780</v>
      </c>
      <c r="U181" s="291">
        <f t="shared" si="41"/>
        <v>221560</v>
      </c>
      <c r="V181" s="301"/>
      <c r="W181" s="302">
        <f t="shared" si="42"/>
        <v>0</v>
      </c>
      <c r="X181" s="303" t="str">
        <f t="shared" si="43"/>
        <v>8</v>
      </c>
      <c r="Y181" s="301"/>
      <c r="Z181" s="291">
        <f t="shared" si="44"/>
        <v>17724.8</v>
      </c>
      <c r="AA181" s="304">
        <f>VLOOKUP(G181,Ma_KH!$A:$R,14,0)</f>
        <v>0</v>
      </c>
    </row>
    <row r="182" spans="1:27" x14ac:dyDescent="0.25">
      <c r="A182" s="329">
        <v>46056</v>
      </c>
      <c r="B182" s="464">
        <v>8475</v>
      </c>
      <c r="C182" s="465" t="s">
        <v>15180</v>
      </c>
      <c r="D182" s="329">
        <v>46057</v>
      </c>
      <c r="E182" s="175"/>
      <c r="F182" s="173"/>
      <c r="G182" s="467" t="s">
        <v>7479</v>
      </c>
      <c r="H182" s="175"/>
      <c r="I182" s="202" t="s">
        <v>7479</v>
      </c>
      <c r="J182" s="176" t="s">
        <v>1784</v>
      </c>
      <c r="K182" s="176" t="s">
        <v>27</v>
      </c>
      <c r="L182" s="300" t="str">
        <f>VLOOKUP($K182,TONG_SL!$A:$D,2,0)</f>
        <v>Chân giò heo muối 300g</v>
      </c>
      <c r="M182" s="300"/>
      <c r="N182" s="300" t="str">
        <f t="shared" si="40"/>
        <v>K-C6</v>
      </c>
      <c r="O182" s="300"/>
      <c r="P182" s="300"/>
      <c r="Q182" s="300" t="str">
        <f>VLOOKUP(K182,TONG_SL!$A:$D,3,0)</f>
        <v>Túi</v>
      </c>
      <c r="R182" s="169">
        <v>2</v>
      </c>
      <c r="S182" s="301"/>
      <c r="T182" s="301">
        <f>VLOOKUP(VLOOKUP(G182,Ma_KH!$A:$R,18,0)&amp;K182,Gia_MB!$A:$F,6,0)</f>
        <v>69759</v>
      </c>
      <c r="U182" s="291">
        <f t="shared" si="41"/>
        <v>139518</v>
      </c>
      <c r="V182" s="301"/>
      <c r="W182" s="302">
        <f t="shared" si="42"/>
        <v>0</v>
      </c>
      <c r="X182" s="303" t="str">
        <f t="shared" si="43"/>
        <v>8</v>
      </c>
      <c r="Y182" s="301"/>
      <c r="Z182" s="291">
        <f t="shared" si="44"/>
        <v>11161.44</v>
      </c>
      <c r="AA182" s="304">
        <f>VLOOKUP(G182,Ma_KH!$A:$R,14,0)</f>
        <v>0</v>
      </c>
    </row>
    <row r="183" spans="1:27" x14ac:dyDescent="0.25">
      <c r="A183" s="329">
        <v>46055</v>
      </c>
      <c r="B183" s="464">
        <v>8399</v>
      </c>
      <c r="C183" s="465" t="s">
        <v>15180</v>
      </c>
      <c r="D183" s="329">
        <v>46057</v>
      </c>
      <c r="E183" s="175"/>
      <c r="F183" s="173"/>
      <c r="G183" s="467" t="s">
        <v>11508</v>
      </c>
      <c r="H183" s="175"/>
      <c r="I183" s="202" t="s">
        <v>11508</v>
      </c>
      <c r="J183" s="176" t="s">
        <v>1784</v>
      </c>
      <c r="K183" s="176" t="s">
        <v>27</v>
      </c>
      <c r="L183" s="300" t="str">
        <f>VLOOKUP($K183,TONG_SL!$A:$D,2,0)</f>
        <v>Chân giò heo muối 300g</v>
      </c>
      <c r="M183" s="300"/>
      <c r="N183" s="300" t="str">
        <f t="shared" si="40"/>
        <v>K-C6</v>
      </c>
      <c r="O183" s="300"/>
      <c r="P183" s="300"/>
      <c r="Q183" s="300" t="str">
        <f>VLOOKUP(K183,TONG_SL!$A:$D,3,0)</f>
        <v>Túi</v>
      </c>
      <c r="R183" s="169">
        <v>6</v>
      </c>
      <c r="S183" s="301"/>
      <c r="T183" s="301">
        <f>VLOOKUP(VLOOKUP(G183,Ma_KH!$A:$R,18,0)&amp;K183,Gia_MB!$A:$F,6,0)</f>
        <v>73431</v>
      </c>
      <c r="U183" s="291">
        <f t="shared" si="41"/>
        <v>440586</v>
      </c>
      <c r="V183" s="301"/>
      <c r="W183" s="302">
        <f t="shared" si="42"/>
        <v>0</v>
      </c>
      <c r="X183" s="303" t="str">
        <f t="shared" si="43"/>
        <v>8</v>
      </c>
      <c r="Y183" s="301"/>
      <c r="Z183" s="291">
        <f t="shared" si="44"/>
        <v>35246.879999999997</v>
      </c>
      <c r="AA183" s="304">
        <f>VLOOKUP(G183,Ma_KH!$A:$R,14,0)</f>
        <v>0</v>
      </c>
    </row>
    <row r="184" spans="1:27" x14ac:dyDescent="0.25">
      <c r="A184" s="329">
        <v>46055</v>
      </c>
      <c r="B184" s="464">
        <v>8399</v>
      </c>
      <c r="C184" s="465" t="s">
        <v>15180</v>
      </c>
      <c r="D184" s="329">
        <v>46057</v>
      </c>
      <c r="E184" s="175"/>
      <c r="F184" s="173"/>
      <c r="G184" s="467" t="s">
        <v>11508</v>
      </c>
      <c r="H184" s="175"/>
      <c r="I184" s="202" t="s">
        <v>11508</v>
      </c>
      <c r="J184" s="176" t="s">
        <v>1784</v>
      </c>
      <c r="K184" s="176" t="s">
        <v>30</v>
      </c>
      <c r="L184" s="300" t="str">
        <f>VLOOKUP($K184,TONG_SL!$A:$D,2,0)</f>
        <v>Gà muối 500g</v>
      </c>
      <c r="M184" s="300"/>
      <c r="N184" s="300" t="str">
        <f t="shared" si="40"/>
        <v>K-C6</v>
      </c>
      <c r="O184" s="300"/>
      <c r="P184" s="300"/>
      <c r="Q184" s="300" t="str">
        <f>VLOOKUP(K184,TONG_SL!$A:$D,3,0)</f>
        <v>Túi</v>
      </c>
      <c r="R184" s="169">
        <v>2</v>
      </c>
      <c r="S184" s="301"/>
      <c r="T184" s="301">
        <f>VLOOKUP(VLOOKUP(G184,Ma_KH!$A:$R,18,0)&amp;K184,Gia_MB!$A:$F,6,0)</f>
        <v>111058</v>
      </c>
      <c r="U184" s="291">
        <f t="shared" si="41"/>
        <v>222116</v>
      </c>
      <c r="V184" s="301"/>
      <c r="W184" s="302">
        <f t="shared" si="42"/>
        <v>0</v>
      </c>
      <c r="X184" s="303" t="str">
        <f t="shared" si="43"/>
        <v>8</v>
      </c>
      <c r="Y184" s="301"/>
      <c r="Z184" s="291">
        <f t="shared" si="44"/>
        <v>17769.28</v>
      </c>
      <c r="AA184" s="304">
        <f>VLOOKUP(G184,Ma_KH!$A:$R,14,0)</f>
        <v>0</v>
      </c>
    </row>
    <row r="185" spans="1:27" x14ac:dyDescent="0.25">
      <c r="A185" s="329">
        <v>46056</v>
      </c>
      <c r="B185" s="464">
        <v>9018</v>
      </c>
      <c r="C185" s="465" t="s">
        <v>15180</v>
      </c>
      <c r="D185" s="329">
        <v>46057</v>
      </c>
      <c r="E185" s="175"/>
      <c r="F185" s="173"/>
      <c r="G185" s="467" t="s">
        <v>9907</v>
      </c>
      <c r="H185" s="175"/>
      <c r="I185" s="202" t="s">
        <v>9907</v>
      </c>
      <c r="J185" s="176" t="s">
        <v>1784</v>
      </c>
      <c r="K185" s="176" t="s">
        <v>542</v>
      </c>
      <c r="L185" s="300" t="str">
        <f>VLOOKUP($K185,TONG_SL!$A:$D,2,0)</f>
        <v>Chân giò heo muối 500g</v>
      </c>
      <c r="M185" s="300"/>
      <c r="N185" s="300" t="str">
        <f t="shared" si="40"/>
        <v>K-C6</v>
      </c>
      <c r="O185" s="300"/>
      <c r="P185" s="300"/>
      <c r="Q185" s="300" t="str">
        <f>VLOOKUP(K185,TONG_SL!$A:$D,3,0)</f>
        <v>Túi</v>
      </c>
      <c r="R185" s="169">
        <v>12</v>
      </c>
      <c r="S185" s="301"/>
      <c r="T185" s="301">
        <f>VLOOKUP(VLOOKUP(G185,Ma_KH!$A:$R,18,0)&amp;K185,Gia_MB!$A:$F,6,0)</f>
        <v>119066</v>
      </c>
      <c r="U185" s="291">
        <f t="shared" si="41"/>
        <v>1428792</v>
      </c>
      <c r="V185" s="301"/>
      <c r="W185" s="302">
        <f t="shared" si="42"/>
        <v>0</v>
      </c>
      <c r="X185" s="303" t="str">
        <f t="shared" si="43"/>
        <v>8</v>
      </c>
      <c r="Y185" s="301"/>
      <c r="Z185" s="291">
        <f t="shared" si="44"/>
        <v>114303.36</v>
      </c>
      <c r="AA185" s="304">
        <f>VLOOKUP(G185,Ma_KH!$A:$R,14,0)</f>
        <v>57</v>
      </c>
    </row>
    <row r="186" spans="1:27" x14ac:dyDescent="0.25">
      <c r="A186" s="329">
        <v>46055</v>
      </c>
      <c r="B186" s="464">
        <v>8360</v>
      </c>
      <c r="C186" s="465" t="s">
        <v>15180</v>
      </c>
      <c r="D186" s="329">
        <v>46057</v>
      </c>
      <c r="E186" s="175"/>
      <c r="F186" s="173"/>
      <c r="G186" s="467" t="s">
        <v>12187</v>
      </c>
      <c r="H186" s="175"/>
      <c r="I186" s="202" t="s">
        <v>12187</v>
      </c>
      <c r="J186" s="176" t="s">
        <v>1784</v>
      </c>
      <c r="K186" s="176" t="s">
        <v>39</v>
      </c>
      <c r="L186" s="300" t="str">
        <f>VLOOKUP($K186,TONG_SL!$A:$D,2,0)</f>
        <v>Chả nướng 300g</v>
      </c>
      <c r="M186" s="300"/>
      <c r="N186" s="300" t="str">
        <f t="shared" si="40"/>
        <v>K-C6</v>
      </c>
      <c r="O186" s="300"/>
      <c r="P186" s="300"/>
      <c r="Q186" s="300" t="str">
        <f>VLOOKUP(K186,TONG_SL!$A:$D,3,0)</f>
        <v>Túi</v>
      </c>
      <c r="R186" s="169">
        <v>2</v>
      </c>
      <c r="S186" s="301"/>
      <c r="T186" s="301">
        <f>VLOOKUP(VLOOKUP(G186,Ma_KH!$A:$R,18,0)&amp;K186,Gia_MB!$A:$F,6,0)</f>
        <v>70950</v>
      </c>
      <c r="U186" s="291">
        <f t="shared" si="41"/>
        <v>141900</v>
      </c>
      <c r="V186" s="301"/>
      <c r="W186" s="302">
        <f t="shared" si="42"/>
        <v>0</v>
      </c>
      <c r="X186" s="303" t="str">
        <f t="shared" si="43"/>
        <v>8</v>
      </c>
      <c r="Y186" s="301"/>
      <c r="Z186" s="291">
        <f t="shared" si="44"/>
        <v>11352</v>
      </c>
      <c r="AA186" s="304">
        <f>VLOOKUP(G186,Ma_KH!$A:$R,14,0)</f>
        <v>51</v>
      </c>
    </row>
    <row r="187" spans="1:27" x14ac:dyDescent="0.25">
      <c r="A187" s="329">
        <v>46055</v>
      </c>
      <c r="B187" s="464">
        <v>8360</v>
      </c>
      <c r="C187" s="465" t="s">
        <v>15180</v>
      </c>
      <c r="D187" s="329">
        <v>46057</v>
      </c>
      <c r="E187" s="175"/>
      <c r="F187" s="173"/>
      <c r="G187" s="467" t="s">
        <v>12187</v>
      </c>
      <c r="H187" s="175"/>
      <c r="I187" s="202" t="s">
        <v>12187</v>
      </c>
      <c r="J187" s="176" t="s">
        <v>1784</v>
      </c>
      <c r="K187" s="176" t="s">
        <v>598</v>
      </c>
      <c r="L187" s="300" t="str">
        <f>VLOOKUP($K187,TONG_SL!$A:$D,2,0)</f>
        <v>Chân gà sả tắc 250g</v>
      </c>
      <c r="M187" s="300"/>
      <c r="N187" s="300" t="str">
        <f t="shared" si="40"/>
        <v>K-C6</v>
      </c>
      <c r="O187" s="300"/>
      <c r="P187" s="300"/>
      <c r="Q187" s="300" t="str">
        <f>VLOOKUP(K187,TONG_SL!$A:$D,3,0)</f>
        <v>Hộp</v>
      </c>
      <c r="R187" s="169">
        <v>3</v>
      </c>
      <c r="S187" s="301"/>
      <c r="T187" s="301" t="e">
        <f>VLOOKUP(VLOOKUP(G187,Ma_KH!$A:$R,18,0)&amp;K187,Gia_MB!$A:$F,6,0)</f>
        <v>#N/A</v>
      </c>
      <c r="U187" s="291" t="e">
        <f t="shared" si="41"/>
        <v>#N/A</v>
      </c>
      <c r="V187" s="301"/>
      <c r="W187" s="302" t="e">
        <f t="shared" si="42"/>
        <v>#N/A</v>
      </c>
      <c r="X187" s="303" t="str">
        <f t="shared" si="43"/>
        <v>8</v>
      </c>
      <c r="Y187" s="301"/>
      <c r="Z187" s="291" t="e">
        <f t="shared" si="44"/>
        <v>#N/A</v>
      </c>
      <c r="AA187" s="304">
        <f>VLOOKUP(G187,Ma_KH!$A:$R,14,0)</f>
        <v>51</v>
      </c>
    </row>
    <row r="188" spans="1:27" x14ac:dyDescent="0.25">
      <c r="A188" s="329">
        <v>46055</v>
      </c>
      <c r="B188" s="464">
        <v>8360</v>
      </c>
      <c r="C188" s="465" t="s">
        <v>15180</v>
      </c>
      <c r="D188" s="329">
        <v>46057</v>
      </c>
      <c r="E188" s="175"/>
      <c r="F188" s="173"/>
      <c r="G188" s="467" t="s">
        <v>12187</v>
      </c>
      <c r="H188" s="175"/>
      <c r="I188" s="202" t="s">
        <v>12187</v>
      </c>
      <c r="J188" s="176" t="s">
        <v>1784</v>
      </c>
      <c r="K188" s="176" t="s">
        <v>551</v>
      </c>
      <c r="L188" s="300" t="str">
        <f>VLOOKUP($K188,TONG_SL!$A:$D,2,0)</f>
        <v>Chân giò heo muối 100g</v>
      </c>
      <c r="M188" s="300"/>
      <c r="N188" s="300" t="str">
        <f t="shared" si="40"/>
        <v>K-C6</v>
      </c>
      <c r="O188" s="300"/>
      <c r="P188" s="300"/>
      <c r="Q188" s="300" t="str">
        <f>VLOOKUP(K188,TONG_SL!$A:$D,3,0)</f>
        <v>Gói</v>
      </c>
      <c r="R188" s="169">
        <v>3</v>
      </c>
      <c r="S188" s="301"/>
      <c r="T188" s="301">
        <f>VLOOKUP(VLOOKUP(G188,Ma_KH!$A:$R,18,0)&amp;K188,Gia_MB!$A:$F,6,0)</f>
        <v>24549</v>
      </c>
      <c r="U188" s="291">
        <f t="shared" si="41"/>
        <v>73647</v>
      </c>
      <c r="V188" s="301"/>
      <c r="W188" s="302">
        <f t="shared" si="42"/>
        <v>0</v>
      </c>
      <c r="X188" s="303" t="str">
        <f t="shared" si="43"/>
        <v>8</v>
      </c>
      <c r="Y188" s="301"/>
      <c r="Z188" s="291">
        <f t="shared" si="44"/>
        <v>5891.76</v>
      </c>
      <c r="AA188" s="304">
        <f>VLOOKUP(G188,Ma_KH!$A:$R,14,0)</f>
        <v>51</v>
      </c>
    </row>
    <row r="189" spans="1:27" x14ac:dyDescent="0.25">
      <c r="A189" s="329">
        <v>46055</v>
      </c>
      <c r="B189" s="464">
        <v>8360</v>
      </c>
      <c r="C189" s="465" t="s">
        <v>15180</v>
      </c>
      <c r="D189" s="329">
        <v>46057</v>
      </c>
      <c r="E189" s="175"/>
      <c r="F189" s="173"/>
      <c r="G189" s="467" t="s">
        <v>12187</v>
      </c>
      <c r="H189" s="175"/>
      <c r="I189" s="202" t="s">
        <v>12187</v>
      </c>
      <c r="J189" s="176" t="s">
        <v>1784</v>
      </c>
      <c r="K189" s="176" t="s">
        <v>27</v>
      </c>
      <c r="L189" s="300" t="str">
        <f>VLOOKUP($K189,TONG_SL!$A:$D,2,0)</f>
        <v>Chân giò heo muối 300g</v>
      </c>
      <c r="M189" s="300"/>
      <c r="N189" s="300" t="str">
        <f t="shared" si="40"/>
        <v>K-C6</v>
      </c>
      <c r="O189" s="300"/>
      <c r="P189" s="300"/>
      <c r="Q189" s="300" t="str">
        <f>VLOOKUP(K189,TONG_SL!$A:$D,3,0)</f>
        <v>Túi</v>
      </c>
      <c r="R189" s="169">
        <v>3</v>
      </c>
      <c r="S189" s="301"/>
      <c r="T189" s="301">
        <f>VLOOKUP(VLOOKUP(G189,Ma_KH!$A:$R,18,0)&amp;K189,Gia_MB!$A:$F,6,0)</f>
        <v>73431</v>
      </c>
      <c r="U189" s="291">
        <f t="shared" si="41"/>
        <v>220293</v>
      </c>
      <c r="V189" s="301"/>
      <c r="W189" s="302">
        <f t="shared" si="42"/>
        <v>0</v>
      </c>
      <c r="X189" s="303" t="str">
        <f t="shared" si="43"/>
        <v>8</v>
      </c>
      <c r="Y189" s="301"/>
      <c r="Z189" s="291">
        <f t="shared" si="44"/>
        <v>17623.439999999999</v>
      </c>
      <c r="AA189" s="304">
        <f>VLOOKUP(G189,Ma_KH!$A:$R,14,0)</f>
        <v>51</v>
      </c>
    </row>
    <row r="190" spans="1:27" x14ac:dyDescent="0.25">
      <c r="A190" s="329">
        <v>46055</v>
      </c>
      <c r="B190" s="464">
        <v>8349</v>
      </c>
      <c r="C190" s="465" t="s">
        <v>15180</v>
      </c>
      <c r="D190" s="329">
        <v>46057</v>
      </c>
      <c r="E190" s="175"/>
      <c r="F190" s="173"/>
      <c r="G190" s="467" t="s">
        <v>12186</v>
      </c>
      <c r="H190" s="175"/>
      <c r="I190" s="202" t="s">
        <v>12186</v>
      </c>
      <c r="J190" s="176" t="s">
        <v>1784</v>
      </c>
      <c r="K190" s="176" t="s">
        <v>37</v>
      </c>
      <c r="L190" s="300" t="str">
        <f>VLOOKUP($K190,TONG_SL!$A:$D,2,0)</f>
        <v>Chả cốm 300g</v>
      </c>
      <c r="M190" s="300"/>
      <c r="N190" s="300" t="str">
        <f t="shared" si="40"/>
        <v>K-C6</v>
      </c>
      <c r="O190" s="300"/>
      <c r="P190" s="300"/>
      <c r="Q190" s="300" t="str">
        <f>VLOOKUP(K190,TONG_SL!$A:$D,3,0)</f>
        <v>Túi</v>
      </c>
      <c r="R190" s="169">
        <v>2</v>
      </c>
      <c r="S190" s="301"/>
      <c r="T190" s="301">
        <f>VLOOKUP(VLOOKUP(G190,Ma_KH!$A:$R,18,0)&amp;K190,Gia_MB!$A:$F,6,0)</f>
        <v>74250</v>
      </c>
      <c r="U190" s="291">
        <f t="shared" si="41"/>
        <v>148500</v>
      </c>
      <c r="V190" s="301"/>
      <c r="W190" s="302">
        <f t="shared" si="42"/>
        <v>0</v>
      </c>
      <c r="X190" s="303" t="str">
        <f t="shared" si="43"/>
        <v>8</v>
      </c>
      <c r="Y190" s="301"/>
      <c r="Z190" s="291">
        <f t="shared" si="44"/>
        <v>11880</v>
      </c>
      <c r="AA190" s="304">
        <f>VLOOKUP(G190,Ma_KH!$A:$R,14,0)</f>
        <v>51</v>
      </c>
    </row>
    <row r="191" spans="1:27" x14ac:dyDescent="0.25">
      <c r="A191" s="329">
        <v>46055</v>
      </c>
      <c r="B191" s="464">
        <v>8349</v>
      </c>
      <c r="C191" s="465" t="s">
        <v>15180</v>
      </c>
      <c r="D191" s="329">
        <v>46057</v>
      </c>
      <c r="E191" s="175"/>
      <c r="F191" s="173"/>
      <c r="G191" s="467" t="s">
        <v>12186</v>
      </c>
      <c r="H191" s="175"/>
      <c r="I191" s="202" t="s">
        <v>12186</v>
      </c>
      <c r="J191" s="176" t="s">
        <v>1784</v>
      </c>
      <c r="K191" s="176" t="s">
        <v>39</v>
      </c>
      <c r="L191" s="300" t="str">
        <f>VLOOKUP($K191,TONG_SL!$A:$D,2,0)</f>
        <v>Chả nướng 300g</v>
      </c>
      <c r="M191" s="300"/>
      <c r="N191" s="300" t="str">
        <f t="shared" si="40"/>
        <v>K-C6</v>
      </c>
      <c r="O191" s="300"/>
      <c r="P191" s="300"/>
      <c r="Q191" s="300" t="str">
        <f>VLOOKUP(K191,TONG_SL!$A:$D,3,0)</f>
        <v>Túi</v>
      </c>
      <c r="R191" s="169">
        <v>2</v>
      </c>
      <c r="S191" s="301"/>
      <c r="T191" s="301">
        <f>VLOOKUP(VLOOKUP(G191,Ma_KH!$A:$R,18,0)&amp;K191,Gia_MB!$A:$F,6,0)</f>
        <v>70950</v>
      </c>
      <c r="U191" s="291">
        <f t="shared" si="41"/>
        <v>141900</v>
      </c>
      <c r="V191" s="301"/>
      <c r="W191" s="302">
        <f t="shared" si="42"/>
        <v>0</v>
      </c>
      <c r="X191" s="303" t="str">
        <f t="shared" si="43"/>
        <v>8</v>
      </c>
      <c r="Y191" s="301"/>
      <c r="Z191" s="291">
        <f t="shared" si="44"/>
        <v>11352</v>
      </c>
      <c r="AA191" s="304">
        <f>VLOOKUP(G191,Ma_KH!$A:$R,14,0)</f>
        <v>51</v>
      </c>
    </row>
    <row r="192" spans="1:27" x14ac:dyDescent="0.25">
      <c r="A192" s="329">
        <v>46055</v>
      </c>
      <c r="B192" s="464">
        <v>8349</v>
      </c>
      <c r="C192" s="465" t="s">
        <v>15180</v>
      </c>
      <c r="D192" s="329">
        <v>46057</v>
      </c>
      <c r="E192" s="175"/>
      <c r="F192" s="173"/>
      <c r="G192" s="467" t="s">
        <v>12186</v>
      </c>
      <c r="H192" s="175"/>
      <c r="I192" s="202" t="s">
        <v>12186</v>
      </c>
      <c r="J192" s="176" t="s">
        <v>1784</v>
      </c>
      <c r="K192" s="176" t="s">
        <v>551</v>
      </c>
      <c r="L192" s="300" t="str">
        <f>VLOOKUP($K192,TONG_SL!$A:$D,2,0)</f>
        <v>Chân giò heo muối 100g</v>
      </c>
      <c r="M192" s="300"/>
      <c r="N192" s="300" t="str">
        <f t="shared" si="40"/>
        <v>K-C6</v>
      </c>
      <c r="O192" s="300"/>
      <c r="P192" s="300"/>
      <c r="Q192" s="300" t="str">
        <f>VLOOKUP(K192,TONG_SL!$A:$D,3,0)</f>
        <v>Gói</v>
      </c>
      <c r="R192" s="169">
        <v>2</v>
      </c>
      <c r="S192" s="301"/>
      <c r="T192" s="301">
        <f>VLOOKUP(VLOOKUP(G192,Ma_KH!$A:$R,18,0)&amp;K192,Gia_MB!$A:$F,6,0)</f>
        <v>24549</v>
      </c>
      <c r="U192" s="291">
        <f t="shared" si="41"/>
        <v>49098</v>
      </c>
      <c r="V192" s="301"/>
      <c r="W192" s="302">
        <f t="shared" si="42"/>
        <v>0</v>
      </c>
      <c r="X192" s="303" t="str">
        <f t="shared" si="43"/>
        <v>8</v>
      </c>
      <c r="Y192" s="301"/>
      <c r="Z192" s="291">
        <f t="shared" si="44"/>
        <v>3927.84</v>
      </c>
      <c r="AA192" s="304">
        <f>VLOOKUP(G192,Ma_KH!$A:$R,14,0)</f>
        <v>51</v>
      </c>
    </row>
    <row r="193" spans="1:27" x14ac:dyDescent="0.25">
      <c r="A193" s="329">
        <v>46055</v>
      </c>
      <c r="B193" s="464">
        <v>8349</v>
      </c>
      <c r="C193" s="465" t="s">
        <v>15180</v>
      </c>
      <c r="D193" s="329">
        <v>46057</v>
      </c>
      <c r="E193" s="175"/>
      <c r="F193" s="173"/>
      <c r="G193" s="467" t="s">
        <v>12186</v>
      </c>
      <c r="H193" s="175"/>
      <c r="I193" s="202" t="s">
        <v>12186</v>
      </c>
      <c r="J193" s="176" t="s">
        <v>1784</v>
      </c>
      <c r="K193" s="176" t="s">
        <v>52</v>
      </c>
      <c r="L193" s="300" t="str">
        <f>VLOOKUP($K193,TONG_SL!$A:$D,2,0)</f>
        <v>Gà xì dầu 500g</v>
      </c>
      <c r="M193" s="300"/>
      <c r="N193" s="300" t="str">
        <f t="shared" si="40"/>
        <v>K-C6</v>
      </c>
      <c r="O193" s="300"/>
      <c r="P193" s="300"/>
      <c r="Q193" s="300" t="str">
        <f>VLOOKUP(K193,TONG_SL!$A:$D,3,0)</f>
        <v>Túi</v>
      </c>
      <c r="R193" s="169">
        <v>2</v>
      </c>
      <c r="S193" s="301"/>
      <c r="T193" s="301">
        <f>VLOOKUP(VLOOKUP(G193,Ma_KH!$A:$R,18,0)&amp;K193,Gia_MB!$A:$F,6,0)</f>
        <v>111606</v>
      </c>
      <c r="U193" s="291">
        <f t="shared" si="41"/>
        <v>223212</v>
      </c>
      <c r="V193" s="301"/>
      <c r="W193" s="302">
        <f t="shared" si="42"/>
        <v>0</v>
      </c>
      <c r="X193" s="303" t="str">
        <f t="shared" si="43"/>
        <v>8</v>
      </c>
      <c r="Y193" s="301"/>
      <c r="Z193" s="291">
        <f t="shared" si="44"/>
        <v>17856.96</v>
      </c>
      <c r="AA193" s="304">
        <f>VLOOKUP(G193,Ma_KH!$A:$R,14,0)</f>
        <v>51</v>
      </c>
    </row>
    <row r="194" spans="1:27" x14ac:dyDescent="0.25">
      <c r="A194" s="329">
        <v>46056</v>
      </c>
      <c r="B194" s="464">
        <v>9020</v>
      </c>
      <c r="C194" s="465" t="s">
        <v>15180</v>
      </c>
      <c r="D194" s="329">
        <v>46057</v>
      </c>
      <c r="E194" s="175"/>
      <c r="F194" s="173"/>
      <c r="G194" s="467" t="s">
        <v>9883</v>
      </c>
      <c r="H194" s="175"/>
      <c r="I194" s="202" t="s">
        <v>9883</v>
      </c>
      <c r="J194" s="176" t="s">
        <v>1784</v>
      </c>
      <c r="K194" s="176" t="s">
        <v>30</v>
      </c>
      <c r="L194" s="300" t="str">
        <f>VLOOKUP($K194,TONG_SL!$A:$D,2,0)</f>
        <v>Gà muối 500g</v>
      </c>
      <c r="M194" s="300"/>
      <c r="N194" s="300" t="str">
        <f t="shared" si="40"/>
        <v>K-C6</v>
      </c>
      <c r="O194" s="300"/>
      <c r="P194" s="300"/>
      <c r="Q194" s="300" t="str">
        <f>VLOOKUP(K194,TONG_SL!$A:$D,3,0)</f>
        <v>Túi</v>
      </c>
      <c r="R194" s="169">
        <v>3</v>
      </c>
      <c r="S194" s="301"/>
      <c r="T194" s="301">
        <f>VLOOKUP(VLOOKUP(G194,Ma_KH!$A:$R,18,0)&amp;K194,Gia_MB!$A:$F,6,0)</f>
        <v>111058</v>
      </c>
      <c r="U194" s="291">
        <f t="shared" si="41"/>
        <v>333174</v>
      </c>
      <c r="V194" s="301"/>
      <c r="W194" s="302">
        <f t="shared" si="42"/>
        <v>0</v>
      </c>
      <c r="X194" s="303" t="str">
        <f t="shared" si="43"/>
        <v>8</v>
      </c>
      <c r="Y194" s="301"/>
      <c r="Z194" s="291">
        <f t="shared" si="44"/>
        <v>26653.920000000002</v>
      </c>
      <c r="AA194" s="304">
        <f>VLOOKUP(G194,Ma_KH!$A:$R,14,0)</f>
        <v>57</v>
      </c>
    </row>
    <row r="195" spans="1:27" x14ac:dyDescent="0.25">
      <c r="A195" s="329">
        <v>46056</v>
      </c>
      <c r="B195" s="464">
        <v>9020</v>
      </c>
      <c r="C195" s="465" t="s">
        <v>15180</v>
      </c>
      <c r="D195" s="329">
        <v>46057</v>
      </c>
      <c r="E195" s="175"/>
      <c r="F195" s="173"/>
      <c r="G195" s="467" t="s">
        <v>9883</v>
      </c>
      <c r="H195" s="175"/>
      <c r="I195" s="202" t="s">
        <v>9883</v>
      </c>
      <c r="J195" s="176" t="s">
        <v>1784</v>
      </c>
      <c r="K195" s="176" t="s">
        <v>27</v>
      </c>
      <c r="L195" s="300" t="str">
        <f>VLOOKUP($K195,TONG_SL!$A:$D,2,0)</f>
        <v>Chân giò heo muối 300g</v>
      </c>
      <c r="M195" s="300"/>
      <c r="N195" s="300" t="str">
        <f t="shared" ref="N195:N214" si="45">IF($B195&lt;&gt;"","K-C6","")</f>
        <v>K-C6</v>
      </c>
      <c r="O195" s="300"/>
      <c r="P195" s="300"/>
      <c r="Q195" s="300" t="str">
        <f>VLOOKUP(K195,TONG_SL!$A:$D,3,0)</f>
        <v>Túi</v>
      </c>
      <c r="R195" s="169">
        <v>8</v>
      </c>
      <c r="S195" s="301"/>
      <c r="T195" s="301">
        <f>VLOOKUP(VLOOKUP(G195,Ma_KH!$A:$R,18,0)&amp;K195,Gia_MB!$A:$F,6,0)</f>
        <v>73431</v>
      </c>
      <c r="U195" s="291">
        <f t="shared" ref="U195:U214" si="46">T195*R195</f>
        <v>587448</v>
      </c>
      <c r="V195" s="301"/>
      <c r="W195" s="302">
        <f t="shared" ref="W195:W214" si="47">U195*V195</f>
        <v>0</v>
      </c>
      <c r="X195" s="303" t="str">
        <f t="shared" ref="X195:X214" si="48">IF(B195&lt;&gt;"","8","0")</f>
        <v>8</v>
      </c>
      <c r="Y195" s="301"/>
      <c r="Z195" s="291">
        <f t="shared" ref="Z195:Z214" si="49">U195*X195%</f>
        <v>46995.840000000004</v>
      </c>
      <c r="AA195" s="304">
        <f>VLOOKUP(G195,Ma_KH!$A:$R,14,0)</f>
        <v>57</v>
      </c>
    </row>
    <row r="196" spans="1:27" x14ac:dyDescent="0.25">
      <c r="A196" s="329">
        <v>46056</v>
      </c>
      <c r="B196" s="464">
        <v>9020</v>
      </c>
      <c r="C196" s="465" t="s">
        <v>15180</v>
      </c>
      <c r="D196" s="329">
        <v>46057</v>
      </c>
      <c r="E196" s="175"/>
      <c r="F196" s="173"/>
      <c r="G196" s="467" t="s">
        <v>9883</v>
      </c>
      <c r="H196" s="175"/>
      <c r="I196" s="202" t="s">
        <v>9883</v>
      </c>
      <c r="J196" s="176" t="s">
        <v>1784</v>
      </c>
      <c r="K196" s="176" t="s">
        <v>542</v>
      </c>
      <c r="L196" s="300" t="str">
        <f>VLOOKUP($K196,TONG_SL!$A:$D,2,0)</f>
        <v>Chân giò heo muối 500g</v>
      </c>
      <c r="M196" s="300"/>
      <c r="N196" s="300" t="str">
        <f t="shared" si="45"/>
        <v>K-C6</v>
      </c>
      <c r="O196" s="300"/>
      <c r="P196" s="300"/>
      <c r="Q196" s="300" t="str">
        <f>VLOOKUP(K196,TONG_SL!$A:$D,3,0)</f>
        <v>Túi</v>
      </c>
      <c r="R196" s="169">
        <v>3</v>
      </c>
      <c r="S196" s="301"/>
      <c r="T196" s="301">
        <f>VLOOKUP(VLOOKUP(G196,Ma_KH!$A:$R,18,0)&amp;K196,Gia_MB!$A:$F,6,0)</f>
        <v>119066</v>
      </c>
      <c r="U196" s="291">
        <f t="shared" si="46"/>
        <v>357198</v>
      </c>
      <c r="V196" s="301"/>
      <c r="W196" s="302">
        <f t="shared" si="47"/>
        <v>0</v>
      </c>
      <c r="X196" s="303" t="str">
        <f t="shared" si="48"/>
        <v>8</v>
      </c>
      <c r="Y196" s="301"/>
      <c r="Z196" s="291">
        <f t="shared" si="49"/>
        <v>28575.84</v>
      </c>
      <c r="AA196" s="304">
        <f>VLOOKUP(G196,Ma_KH!$A:$R,14,0)</f>
        <v>57</v>
      </c>
    </row>
    <row r="197" spans="1:27" x14ac:dyDescent="0.25">
      <c r="A197" s="329">
        <v>46056</v>
      </c>
      <c r="B197" s="464">
        <v>9020</v>
      </c>
      <c r="C197" s="465" t="s">
        <v>15180</v>
      </c>
      <c r="D197" s="329">
        <v>46057</v>
      </c>
      <c r="E197" s="175"/>
      <c r="F197" s="173"/>
      <c r="G197" s="467" t="s">
        <v>9883</v>
      </c>
      <c r="H197" s="175"/>
      <c r="I197" s="202" t="s">
        <v>9883</v>
      </c>
      <c r="J197" s="176" t="s">
        <v>1784</v>
      </c>
      <c r="K197" s="176" t="s">
        <v>598</v>
      </c>
      <c r="L197" s="300" t="str">
        <f>VLOOKUP($K197,TONG_SL!$A:$D,2,0)</f>
        <v>Chân gà sả tắc 250g</v>
      </c>
      <c r="M197" s="300"/>
      <c r="N197" s="300" t="str">
        <f t="shared" si="45"/>
        <v>K-C6</v>
      </c>
      <c r="O197" s="300"/>
      <c r="P197" s="300"/>
      <c r="Q197" s="300" t="str">
        <f>VLOOKUP(K197,TONG_SL!$A:$D,3,0)</f>
        <v>Hộp</v>
      </c>
      <c r="R197" s="169">
        <v>3</v>
      </c>
      <c r="S197" s="301"/>
      <c r="T197" s="301">
        <f>VLOOKUP(VLOOKUP(G197,Ma_KH!$A:$R,18,0)&amp;K197,Gia_MB!$A:$F,6,0)</f>
        <v>30000</v>
      </c>
      <c r="U197" s="291">
        <f t="shared" si="46"/>
        <v>90000</v>
      </c>
      <c r="V197" s="301"/>
      <c r="W197" s="302">
        <f t="shared" si="47"/>
        <v>0</v>
      </c>
      <c r="X197" s="303" t="str">
        <f t="shared" si="48"/>
        <v>8</v>
      </c>
      <c r="Y197" s="301"/>
      <c r="Z197" s="291">
        <f t="shared" si="49"/>
        <v>7200</v>
      </c>
      <c r="AA197" s="304">
        <f>VLOOKUP(G197,Ma_KH!$A:$R,14,0)</f>
        <v>57</v>
      </c>
    </row>
    <row r="198" spans="1:27" x14ac:dyDescent="0.25">
      <c r="A198" s="329">
        <v>46056</v>
      </c>
      <c r="B198" s="464">
        <v>9023</v>
      </c>
      <c r="C198" s="465" t="s">
        <v>15180</v>
      </c>
      <c r="D198" s="329">
        <v>46057</v>
      </c>
      <c r="E198" s="175"/>
      <c r="F198" s="173"/>
      <c r="G198" s="467" t="s">
        <v>9885</v>
      </c>
      <c r="H198" s="175"/>
      <c r="I198" s="202" t="s">
        <v>9885</v>
      </c>
      <c r="J198" s="176" t="s">
        <v>1784</v>
      </c>
      <c r="K198" s="176" t="s">
        <v>30</v>
      </c>
      <c r="L198" s="300" t="str">
        <f>VLOOKUP($K198,TONG_SL!$A:$D,2,0)</f>
        <v>Gà muối 500g</v>
      </c>
      <c r="M198" s="300"/>
      <c r="N198" s="300" t="str">
        <f t="shared" si="45"/>
        <v>K-C6</v>
      </c>
      <c r="O198" s="300"/>
      <c r="P198" s="300"/>
      <c r="Q198" s="300" t="str">
        <f>VLOOKUP(K198,TONG_SL!$A:$D,3,0)</f>
        <v>Túi</v>
      </c>
      <c r="R198" s="169">
        <v>5</v>
      </c>
      <c r="S198" s="301"/>
      <c r="T198" s="301">
        <f>VLOOKUP(VLOOKUP(G198,Ma_KH!$A:$R,18,0)&amp;K198,Gia_MB!$A:$F,6,0)</f>
        <v>111058</v>
      </c>
      <c r="U198" s="291">
        <f t="shared" si="46"/>
        <v>555290</v>
      </c>
      <c r="V198" s="301"/>
      <c r="W198" s="302">
        <f t="shared" si="47"/>
        <v>0</v>
      </c>
      <c r="X198" s="303" t="str">
        <f t="shared" si="48"/>
        <v>8</v>
      </c>
      <c r="Y198" s="301"/>
      <c r="Z198" s="291">
        <f t="shared" si="49"/>
        <v>44423.200000000004</v>
      </c>
      <c r="AA198" s="304">
        <f>VLOOKUP(G198,Ma_KH!$A:$R,14,0)</f>
        <v>57</v>
      </c>
    </row>
    <row r="199" spans="1:27" x14ac:dyDescent="0.25">
      <c r="A199" s="329">
        <v>46056</v>
      </c>
      <c r="B199" s="464">
        <v>9023</v>
      </c>
      <c r="C199" s="465" t="s">
        <v>15180</v>
      </c>
      <c r="D199" s="329">
        <v>46057</v>
      </c>
      <c r="E199" s="175"/>
      <c r="F199" s="173"/>
      <c r="G199" s="467" t="s">
        <v>9885</v>
      </c>
      <c r="H199" s="175"/>
      <c r="I199" s="202" t="s">
        <v>9885</v>
      </c>
      <c r="J199" s="176" t="s">
        <v>1784</v>
      </c>
      <c r="K199" s="176" t="s">
        <v>27</v>
      </c>
      <c r="L199" s="300" t="str">
        <f>VLOOKUP($K199,TONG_SL!$A:$D,2,0)</f>
        <v>Chân giò heo muối 300g</v>
      </c>
      <c r="M199" s="300"/>
      <c r="N199" s="300" t="str">
        <f t="shared" si="45"/>
        <v>K-C6</v>
      </c>
      <c r="O199" s="300"/>
      <c r="P199" s="300"/>
      <c r="Q199" s="300" t="str">
        <f>VLOOKUP(K199,TONG_SL!$A:$D,3,0)</f>
        <v>Túi</v>
      </c>
      <c r="R199" s="169">
        <v>20</v>
      </c>
      <c r="S199" s="301"/>
      <c r="T199" s="301">
        <f>VLOOKUP(VLOOKUP(G199,Ma_KH!$A:$R,18,0)&amp;K199,Gia_MB!$A:$F,6,0)</f>
        <v>73431</v>
      </c>
      <c r="U199" s="291">
        <f t="shared" si="46"/>
        <v>1468620</v>
      </c>
      <c r="V199" s="301"/>
      <c r="W199" s="302">
        <f t="shared" si="47"/>
        <v>0</v>
      </c>
      <c r="X199" s="303" t="str">
        <f t="shared" si="48"/>
        <v>8</v>
      </c>
      <c r="Y199" s="301"/>
      <c r="Z199" s="291">
        <f t="shared" si="49"/>
        <v>117489.60000000001</v>
      </c>
      <c r="AA199" s="304">
        <f>VLOOKUP(G199,Ma_KH!$A:$R,14,0)</f>
        <v>57</v>
      </c>
    </row>
    <row r="200" spans="1:27" x14ac:dyDescent="0.25">
      <c r="A200" s="329">
        <v>46056</v>
      </c>
      <c r="B200" s="464">
        <v>9023</v>
      </c>
      <c r="C200" s="465" t="s">
        <v>15180</v>
      </c>
      <c r="D200" s="329">
        <v>46057</v>
      </c>
      <c r="E200" s="175"/>
      <c r="F200" s="173"/>
      <c r="G200" s="467" t="s">
        <v>9885</v>
      </c>
      <c r="H200" s="175"/>
      <c r="I200" s="202" t="s">
        <v>9885</v>
      </c>
      <c r="J200" s="176" t="s">
        <v>1784</v>
      </c>
      <c r="K200" s="176" t="s">
        <v>542</v>
      </c>
      <c r="L200" s="300" t="str">
        <f>VLOOKUP($K200,TONG_SL!$A:$D,2,0)</f>
        <v>Chân giò heo muối 500g</v>
      </c>
      <c r="M200" s="300"/>
      <c r="N200" s="300" t="str">
        <f t="shared" si="45"/>
        <v>K-C6</v>
      </c>
      <c r="O200" s="300"/>
      <c r="P200" s="300"/>
      <c r="Q200" s="300" t="str">
        <f>VLOOKUP(K200,TONG_SL!$A:$D,3,0)</f>
        <v>Túi</v>
      </c>
      <c r="R200" s="169">
        <v>20</v>
      </c>
      <c r="S200" s="301"/>
      <c r="T200" s="301">
        <f>VLOOKUP(VLOOKUP(G200,Ma_KH!$A:$R,18,0)&amp;K200,Gia_MB!$A:$F,6,0)</f>
        <v>119066</v>
      </c>
      <c r="U200" s="291">
        <f t="shared" si="46"/>
        <v>2381320</v>
      </c>
      <c r="V200" s="301"/>
      <c r="W200" s="302">
        <f t="shared" si="47"/>
        <v>0</v>
      </c>
      <c r="X200" s="303" t="str">
        <f t="shared" si="48"/>
        <v>8</v>
      </c>
      <c r="Y200" s="301"/>
      <c r="Z200" s="291">
        <f t="shared" si="49"/>
        <v>190505.60000000001</v>
      </c>
      <c r="AA200" s="304">
        <f>VLOOKUP(G200,Ma_KH!$A:$R,14,0)</f>
        <v>57</v>
      </c>
    </row>
    <row r="201" spans="1:27" x14ac:dyDescent="0.25">
      <c r="A201" s="329">
        <v>46056</v>
      </c>
      <c r="B201" s="464">
        <v>9023</v>
      </c>
      <c r="C201" s="465" t="s">
        <v>15180</v>
      </c>
      <c r="D201" s="329">
        <v>46057</v>
      </c>
      <c r="E201" s="175"/>
      <c r="F201" s="173"/>
      <c r="G201" s="467" t="s">
        <v>9885</v>
      </c>
      <c r="H201" s="175"/>
      <c r="I201" s="202" t="s">
        <v>9885</v>
      </c>
      <c r="J201" s="176" t="s">
        <v>1784</v>
      </c>
      <c r="K201" s="176" t="s">
        <v>39</v>
      </c>
      <c r="L201" s="300" t="str">
        <f>VLOOKUP($K201,TONG_SL!$A:$D,2,0)</f>
        <v>Chả nướng 300g</v>
      </c>
      <c r="M201" s="300"/>
      <c r="N201" s="300" t="str">
        <f t="shared" si="45"/>
        <v>K-C6</v>
      </c>
      <c r="O201" s="300"/>
      <c r="P201" s="300"/>
      <c r="Q201" s="300" t="str">
        <f>VLOOKUP(K201,TONG_SL!$A:$D,3,0)</f>
        <v>Túi</v>
      </c>
      <c r="R201" s="169">
        <v>2</v>
      </c>
      <c r="S201" s="301"/>
      <c r="T201" s="301">
        <f>VLOOKUP(VLOOKUP(G201,Ma_KH!$A:$R,18,0)&amp;K201,Gia_MB!$A:$F,6,0)</f>
        <v>70950</v>
      </c>
      <c r="U201" s="291">
        <f t="shared" si="46"/>
        <v>141900</v>
      </c>
      <c r="V201" s="301"/>
      <c r="W201" s="302">
        <f t="shared" si="47"/>
        <v>0</v>
      </c>
      <c r="X201" s="303" t="str">
        <f t="shared" si="48"/>
        <v>8</v>
      </c>
      <c r="Y201" s="301"/>
      <c r="Z201" s="291">
        <f t="shared" si="49"/>
        <v>11352</v>
      </c>
      <c r="AA201" s="304">
        <f>VLOOKUP(G201,Ma_KH!$A:$R,14,0)</f>
        <v>57</v>
      </c>
    </row>
    <row r="202" spans="1:27" x14ac:dyDescent="0.25">
      <c r="A202" s="329">
        <v>46056</v>
      </c>
      <c r="B202" s="464">
        <v>9023</v>
      </c>
      <c r="C202" s="465" t="s">
        <v>15180</v>
      </c>
      <c r="D202" s="329">
        <v>46057</v>
      </c>
      <c r="E202" s="175"/>
      <c r="F202" s="173"/>
      <c r="G202" s="467" t="s">
        <v>9885</v>
      </c>
      <c r="H202" s="175"/>
      <c r="I202" s="202" t="s">
        <v>9885</v>
      </c>
      <c r="J202" s="176" t="s">
        <v>1784</v>
      </c>
      <c r="K202" s="176" t="s">
        <v>37</v>
      </c>
      <c r="L202" s="300" t="str">
        <f>VLOOKUP($K202,TONG_SL!$A:$D,2,0)</f>
        <v>Chả cốm 300g</v>
      </c>
      <c r="M202" s="300"/>
      <c r="N202" s="300" t="str">
        <f t="shared" si="45"/>
        <v>K-C6</v>
      </c>
      <c r="O202" s="300"/>
      <c r="P202" s="300"/>
      <c r="Q202" s="300" t="str">
        <f>VLOOKUP(K202,TONG_SL!$A:$D,3,0)</f>
        <v>Túi</v>
      </c>
      <c r="R202" s="169">
        <v>2</v>
      </c>
      <c r="S202" s="301"/>
      <c r="T202" s="301">
        <f>VLOOKUP(VLOOKUP(G202,Ma_KH!$A:$R,18,0)&amp;K202,Gia_MB!$A:$F,6,0)</f>
        <v>74250</v>
      </c>
      <c r="U202" s="291">
        <f t="shared" si="46"/>
        <v>148500</v>
      </c>
      <c r="V202" s="301"/>
      <c r="W202" s="302">
        <f t="shared" si="47"/>
        <v>0</v>
      </c>
      <c r="X202" s="303" t="str">
        <f t="shared" si="48"/>
        <v>8</v>
      </c>
      <c r="Y202" s="301"/>
      <c r="Z202" s="291">
        <f t="shared" si="49"/>
        <v>11880</v>
      </c>
      <c r="AA202" s="304">
        <f>VLOOKUP(G202,Ma_KH!$A:$R,14,0)</f>
        <v>57</v>
      </c>
    </row>
    <row r="203" spans="1:27" x14ac:dyDescent="0.25">
      <c r="A203" s="329">
        <v>46055</v>
      </c>
      <c r="B203" s="464">
        <v>8352</v>
      </c>
      <c r="C203" s="465" t="s">
        <v>15180</v>
      </c>
      <c r="D203" s="329">
        <v>46057</v>
      </c>
      <c r="E203" s="175"/>
      <c r="F203" s="173"/>
      <c r="G203" s="467" t="s">
        <v>12184</v>
      </c>
      <c r="H203" s="175"/>
      <c r="I203" s="202" t="s">
        <v>12184</v>
      </c>
      <c r="J203" s="176" t="s">
        <v>1784</v>
      </c>
      <c r="K203" s="176" t="s">
        <v>37</v>
      </c>
      <c r="L203" s="300" t="str">
        <f>VLOOKUP($K203,TONG_SL!$A:$D,2,0)</f>
        <v>Chả cốm 300g</v>
      </c>
      <c r="M203" s="300"/>
      <c r="N203" s="300" t="str">
        <f t="shared" si="45"/>
        <v>K-C6</v>
      </c>
      <c r="O203" s="300"/>
      <c r="P203" s="300"/>
      <c r="Q203" s="300" t="str">
        <f>VLOOKUP(K203,TONG_SL!$A:$D,3,0)</f>
        <v>Túi</v>
      </c>
      <c r="R203" s="169">
        <v>1</v>
      </c>
      <c r="S203" s="301"/>
      <c r="T203" s="301">
        <f>VLOOKUP(VLOOKUP(G203,Ma_KH!$A:$R,18,0)&amp;K203,Gia_MB!$A:$F,6,0)</f>
        <v>74250</v>
      </c>
      <c r="U203" s="291">
        <f t="shared" si="46"/>
        <v>74250</v>
      </c>
      <c r="V203" s="301"/>
      <c r="W203" s="302">
        <f t="shared" si="47"/>
        <v>0</v>
      </c>
      <c r="X203" s="303" t="str">
        <f t="shared" si="48"/>
        <v>8</v>
      </c>
      <c r="Y203" s="301"/>
      <c r="Z203" s="291">
        <f t="shared" si="49"/>
        <v>5940</v>
      </c>
      <c r="AA203" s="304">
        <f>VLOOKUP(G203,Ma_KH!$A:$R,14,0)</f>
        <v>51</v>
      </c>
    </row>
    <row r="204" spans="1:27" x14ac:dyDescent="0.25">
      <c r="A204" s="329">
        <v>46055</v>
      </c>
      <c r="B204" s="464">
        <v>8352</v>
      </c>
      <c r="C204" s="465" t="s">
        <v>15180</v>
      </c>
      <c r="D204" s="329">
        <v>46057</v>
      </c>
      <c r="E204" s="175"/>
      <c r="F204" s="173"/>
      <c r="G204" s="467" t="s">
        <v>12184</v>
      </c>
      <c r="H204" s="175"/>
      <c r="I204" s="202" t="s">
        <v>12184</v>
      </c>
      <c r="J204" s="176" t="s">
        <v>1784</v>
      </c>
      <c r="K204" s="176" t="s">
        <v>542</v>
      </c>
      <c r="L204" s="300" t="str">
        <f>VLOOKUP($K204,TONG_SL!$A:$D,2,0)</f>
        <v>Chân giò heo muối 500g</v>
      </c>
      <c r="M204" s="300"/>
      <c r="N204" s="300" t="str">
        <f t="shared" si="45"/>
        <v>K-C6</v>
      </c>
      <c r="O204" s="300"/>
      <c r="P204" s="300"/>
      <c r="Q204" s="300" t="str">
        <f>VLOOKUP(K204,TONG_SL!$A:$D,3,0)</f>
        <v>Túi</v>
      </c>
      <c r="R204" s="169">
        <v>1</v>
      </c>
      <c r="S204" s="301"/>
      <c r="T204" s="301">
        <f>VLOOKUP(VLOOKUP(G204,Ma_KH!$A:$R,18,0)&amp;K204,Gia_MB!$A:$F,6,0)</f>
        <v>119066</v>
      </c>
      <c r="U204" s="291">
        <f t="shared" si="46"/>
        <v>119066</v>
      </c>
      <c r="V204" s="301"/>
      <c r="W204" s="302">
        <f t="shared" si="47"/>
        <v>0</v>
      </c>
      <c r="X204" s="303" t="str">
        <f t="shared" si="48"/>
        <v>8</v>
      </c>
      <c r="Y204" s="301"/>
      <c r="Z204" s="291">
        <f t="shared" si="49"/>
        <v>9525.2800000000007</v>
      </c>
      <c r="AA204" s="304">
        <f>VLOOKUP(G204,Ma_KH!$A:$R,14,0)</f>
        <v>51</v>
      </c>
    </row>
    <row r="205" spans="1:27" x14ac:dyDescent="0.25">
      <c r="A205" s="329">
        <v>46055</v>
      </c>
      <c r="B205" s="464">
        <v>8352</v>
      </c>
      <c r="C205" s="465" t="s">
        <v>15180</v>
      </c>
      <c r="D205" s="329">
        <v>46057</v>
      </c>
      <c r="E205" s="175"/>
      <c r="F205" s="173"/>
      <c r="G205" s="467" t="s">
        <v>12184</v>
      </c>
      <c r="H205" s="175"/>
      <c r="I205" s="202" t="s">
        <v>12184</v>
      </c>
      <c r="J205" s="176" t="s">
        <v>1784</v>
      </c>
      <c r="K205" s="176" t="s">
        <v>553</v>
      </c>
      <c r="L205" s="300" t="str">
        <f>VLOOKUP($K205,TONG_SL!$A:$D,2,0)</f>
        <v>Gà muối hun khói 300g</v>
      </c>
      <c r="M205" s="300"/>
      <c r="N205" s="300" t="str">
        <f t="shared" si="45"/>
        <v>K-C6</v>
      </c>
      <c r="O205" s="300"/>
      <c r="P205" s="300"/>
      <c r="Q205" s="300" t="str">
        <f>VLOOKUP(K205,TONG_SL!$A:$D,3,0)</f>
        <v>Túi</v>
      </c>
      <c r="R205" s="169">
        <v>4</v>
      </c>
      <c r="S205" s="301"/>
      <c r="T205" s="301">
        <f>VLOOKUP(VLOOKUP(G205,Ma_KH!$A:$R,18,0)&amp;K205,Gia_MB!$A:$F,6,0)</f>
        <v>70000</v>
      </c>
      <c r="U205" s="291">
        <f t="shared" si="46"/>
        <v>280000</v>
      </c>
      <c r="V205" s="301"/>
      <c r="W205" s="302">
        <f t="shared" si="47"/>
        <v>0</v>
      </c>
      <c r="X205" s="303" t="str">
        <f t="shared" si="48"/>
        <v>8</v>
      </c>
      <c r="Y205" s="301"/>
      <c r="Z205" s="291">
        <f t="shared" si="49"/>
        <v>22400</v>
      </c>
      <c r="AA205" s="304">
        <f>VLOOKUP(G205,Ma_KH!$A:$R,14,0)</f>
        <v>51</v>
      </c>
    </row>
    <row r="206" spans="1:27" x14ac:dyDescent="0.25">
      <c r="A206" s="329">
        <v>46056</v>
      </c>
      <c r="B206" s="464">
        <v>9016</v>
      </c>
      <c r="C206" s="465" t="s">
        <v>15180</v>
      </c>
      <c r="D206" s="329">
        <v>46057</v>
      </c>
      <c r="E206" s="175"/>
      <c r="F206" s="173"/>
      <c r="G206" s="467" t="s">
        <v>15904</v>
      </c>
      <c r="H206" s="175"/>
      <c r="I206" s="202" t="s">
        <v>15904</v>
      </c>
      <c r="J206" s="176" t="s">
        <v>1784</v>
      </c>
      <c r="K206" s="176" t="s">
        <v>27</v>
      </c>
      <c r="L206" s="300" t="str">
        <f>VLOOKUP($K206,TONG_SL!$A:$D,2,0)</f>
        <v>Chân giò heo muối 300g</v>
      </c>
      <c r="M206" s="300"/>
      <c r="N206" s="300" t="str">
        <f t="shared" si="45"/>
        <v>K-C6</v>
      </c>
      <c r="O206" s="300"/>
      <c r="P206" s="300"/>
      <c r="Q206" s="300" t="str">
        <f>VLOOKUP(K206,TONG_SL!$A:$D,3,0)</f>
        <v>Túi</v>
      </c>
      <c r="R206" s="169">
        <v>6</v>
      </c>
      <c r="S206" s="301"/>
      <c r="T206" s="301">
        <f>VLOOKUP(VLOOKUP(G206,Ma_KH!$A:$R,18,0)&amp;K206,Gia_MB!$A:$F,6,0)</f>
        <v>73431</v>
      </c>
      <c r="U206" s="291">
        <f t="shared" si="46"/>
        <v>440586</v>
      </c>
      <c r="V206" s="301"/>
      <c r="W206" s="302">
        <f t="shared" si="47"/>
        <v>0</v>
      </c>
      <c r="X206" s="303" t="str">
        <f t="shared" si="48"/>
        <v>8</v>
      </c>
      <c r="Y206" s="301"/>
      <c r="Z206" s="291">
        <f t="shared" si="49"/>
        <v>35246.879999999997</v>
      </c>
      <c r="AA206" s="304">
        <f>VLOOKUP(G206,Ma_KH!$A:$R,14,0)</f>
        <v>57</v>
      </c>
    </row>
    <row r="207" spans="1:27" x14ac:dyDescent="0.25">
      <c r="A207" s="329">
        <v>46056</v>
      </c>
      <c r="B207" s="464">
        <v>8470</v>
      </c>
      <c r="C207" s="465" t="s">
        <v>15180</v>
      </c>
      <c r="D207" s="329">
        <v>46057</v>
      </c>
      <c r="E207" s="175"/>
      <c r="F207" s="173"/>
      <c r="G207" s="467" t="s">
        <v>7467</v>
      </c>
      <c r="H207" s="175"/>
      <c r="I207" s="202" t="s">
        <v>7467</v>
      </c>
      <c r="J207" s="176" t="s">
        <v>1784</v>
      </c>
      <c r="K207" s="176" t="s">
        <v>30</v>
      </c>
      <c r="L207" s="300" t="str">
        <f>VLOOKUP($K207,TONG_SL!$A:$D,2,0)</f>
        <v>Gà muối 500g</v>
      </c>
      <c r="M207" s="300"/>
      <c r="N207" s="300" t="str">
        <f t="shared" si="45"/>
        <v>K-C6</v>
      </c>
      <c r="O207" s="300"/>
      <c r="P207" s="300"/>
      <c r="Q207" s="300" t="str">
        <f>VLOOKUP(K207,TONG_SL!$A:$D,3,0)</f>
        <v>Túi</v>
      </c>
      <c r="R207" s="169">
        <v>3</v>
      </c>
      <c r="S207" s="301"/>
      <c r="T207" s="301">
        <f>VLOOKUP(VLOOKUP(G207,Ma_KH!$A:$R,18,0)&amp;K207,Gia_MB!$A:$F,6,0)</f>
        <v>110780</v>
      </c>
      <c r="U207" s="291">
        <f t="shared" si="46"/>
        <v>332340</v>
      </c>
      <c r="V207" s="301"/>
      <c r="W207" s="302">
        <f t="shared" si="47"/>
        <v>0</v>
      </c>
      <c r="X207" s="303" t="str">
        <f t="shared" si="48"/>
        <v>8</v>
      </c>
      <c r="Y207" s="301"/>
      <c r="Z207" s="291">
        <f t="shared" si="49"/>
        <v>26587.200000000001</v>
      </c>
      <c r="AA207" s="304">
        <f>VLOOKUP(G207,Ma_KH!$A:$R,14,0)</f>
        <v>0</v>
      </c>
    </row>
    <row r="208" spans="1:27" x14ac:dyDescent="0.25">
      <c r="A208" s="329">
        <v>46056</v>
      </c>
      <c r="B208" s="464">
        <v>8470</v>
      </c>
      <c r="C208" s="465" t="s">
        <v>15180</v>
      </c>
      <c r="D208" s="329">
        <v>46057</v>
      </c>
      <c r="E208" s="175"/>
      <c r="F208" s="173"/>
      <c r="G208" s="467" t="s">
        <v>7467</v>
      </c>
      <c r="H208" s="175"/>
      <c r="I208" s="202" t="s">
        <v>7467</v>
      </c>
      <c r="J208" s="176" t="s">
        <v>1784</v>
      </c>
      <c r="K208" s="176" t="s">
        <v>27</v>
      </c>
      <c r="L208" s="300" t="str">
        <f>VLOOKUP($K208,TONG_SL!$A:$D,2,0)</f>
        <v>Chân giò heo muối 300g</v>
      </c>
      <c r="M208" s="300"/>
      <c r="N208" s="300" t="str">
        <f t="shared" si="45"/>
        <v>K-C6</v>
      </c>
      <c r="O208" s="300"/>
      <c r="P208" s="300"/>
      <c r="Q208" s="300" t="str">
        <f>VLOOKUP(K208,TONG_SL!$A:$D,3,0)</f>
        <v>Túi</v>
      </c>
      <c r="R208" s="169">
        <v>3</v>
      </c>
      <c r="S208" s="301"/>
      <c r="T208" s="301">
        <f>VLOOKUP(VLOOKUP(G208,Ma_KH!$A:$R,18,0)&amp;K208,Gia_MB!$A:$F,6,0)</f>
        <v>69759</v>
      </c>
      <c r="U208" s="291">
        <f t="shared" si="46"/>
        <v>209277</v>
      </c>
      <c r="V208" s="301"/>
      <c r="W208" s="302">
        <f t="shared" si="47"/>
        <v>0</v>
      </c>
      <c r="X208" s="303" t="str">
        <f t="shared" si="48"/>
        <v>8</v>
      </c>
      <c r="Y208" s="301"/>
      <c r="Z208" s="291">
        <f t="shared" si="49"/>
        <v>16742.16</v>
      </c>
      <c r="AA208" s="304">
        <f>VLOOKUP(G208,Ma_KH!$A:$R,14,0)</f>
        <v>0</v>
      </c>
    </row>
    <row r="209" spans="1:27" x14ac:dyDescent="0.25">
      <c r="A209" s="329">
        <v>46056</v>
      </c>
      <c r="B209" s="464">
        <v>8481</v>
      </c>
      <c r="C209" s="465" t="s">
        <v>15180</v>
      </c>
      <c r="D209" s="329">
        <v>46057</v>
      </c>
      <c r="E209" s="175"/>
      <c r="F209" s="173"/>
      <c r="G209" s="467" t="s">
        <v>7501</v>
      </c>
      <c r="H209" s="175"/>
      <c r="I209" s="202" t="s">
        <v>7501</v>
      </c>
      <c r="J209" s="176" t="s">
        <v>1784</v>
      </c>
      <c r="K209" s="176" t="s">
        <v>30</v>
      </c>
      <c r="L209" s="300" t="str">
        <f>VLOOKUP($K209,TONG_SL!$A:$D,2,0)</f>
        <v>Gà muối 500g</v>
      </c>
      <c r="M209" s="300"/>
      <c r="N209" s="300" t="str">
        <f t="shared" si="45"/>
        <v>K-C6</v>
      </c>
      <c r="O209" s="300"/>
      <c r="P209" s="300"/>
      <c r="Q209" s="300" t="str">
        <f>VLOOKUP(K209,TONG_SL!$A:$D,3,0)</f>
        <v>Túi</v>
      </c>
      <c r="R209" s="169">
        <v>2</v>
      </c>
      <c r="S209" s="301"/>
      <c r="T209" s="301">
        <f>VLOOKUP(VLOOKUP(G209,Ma_KH!$A:$R,18,0)&amp;K209,Gia_MB!$A:$F,6,0)</f>
        <v>110780</v>
      </c>
      <c r="U209" s="291">
        <f t="shared" si="46"/>
        <v>221560</v>
      </c>
      <c r="V209" s="301"/>
      <c r="W209" s="302">
        <f t="shared" si="47"/>
        <v>0</v>
      </c>
      <c r="X209" s="303" t="str">
        <f t="shared" si="48"/>
        <v>8</v>
      </c>
      <c r="Y209" s="301"/>
      <c r="Z209" s="291">
        <f t="shared" si="49"/>
        <v>17724.8</v>
      </c>
      <c r="AA209" s="304">
        <f>VLOOKUP(G209,Ma_KH!$A:$R,14,0)</f>
        <v>0</v>
      </c>
    </row>
    <row r="210" spans="1:27" x14ac:dyDescent="0.25">
      <c r="A210" s="329">
        <v>46056</v>
      </c>
      <c r="B210" s="464">
        <v>8481</v>
      </c>
      <c r="C210" s="465" t="s">
        <v>15180</v>
      </c>
      <c r="D210" s="329">
        <v>46057</v>
      </c>
      <c r="E210" s="175"/>
      <c r="F210" s="173"/>
      <c r="G210" s="467" t="s">
        <v>7501</v>
      </c>
      <c r="H210" s="175"/>
      <c r="I210" s="202" t="s">
        <v>7501</v>
      </c>
      <c r="J210" s="176" t="s">
        <v>1784</v>
      </c>
      <c r="K210" s="176" t="s">
        <v>27</v>
      </c>
      <c r="L210" s="300" t="str">
        <f>VLOOKUP($K210,TONG_SL!$A:$D,2,0)</f>
        <v>Chân giò heo muối 300g</v>
      </c>
      <c r="M210" s="300"/>
      <c r="N210" s="300" t="str">
        <f t="shared" si="45"/>
        <v>K-C6</v>
      </c>
      <c r="O210" s="300"/>
      <c r="P210" s="300"/>
      <c r="Q210" s="300" t="str">
        <f>VLOOKUP(K210,TONG_SL!$A:$D,3,0)</f>
        <v>Túi</v>
      </c>
      <c r="R210" s="169">
        <v>3</v>
      </c>
      <c r="S210" s="301"/>
      <c r="T210" s="301">
        <f>VLOOKUP(VLOOKUP(G210,Ma_KH!$A:$R,18,0)&amp;K210,Gia_MB!$A:$F,6,0)</f>
        <v>69759</v>
      </c>
      <c r="U210" s="291">
        <f t="shared" si="46"/>
        <v>209277</v>
      </c>
      <c r="V210" s="301"/>
      <c r="W210" s="302">
        <f t="shared" si="47"/>
        <v>0</v>
      </c>
      <c r="X210" s="303" t="str">
        <f t="shared" si="48"/>
        <v>8</v>
      </c>
      <c r="Y210" s="301"/>
      <c r="Z210" s="291">
        <f t="shared" si="49"/>
        <v>16742.16</v>
      </c>
      <c r="AA210" s="304">
        <f>VLOOKUP(G210,Ma_KH!$A:$R,14,0)</f>
        <v>0</v>
      </c>
    </row>
    <row r="211" spans="1:27" x14ac:dyDescent="0.25">
      <c r="A211" s="329">
        <v>46056</v>
      </c>
      <c r="B211" s="464">
        <v>8523</v>
      </c>
      <c r="C211" s="465" t="s">
        <v>15180</v>
      </c>
      <c r="D211" s="329">
        <v>46057</v>
      </c>
      <c r="E211" s="175"/>
      <c r="F211" s="173"/>
      <c r="G211" s="467" t="s">
        <v>10273</v>
      </c>
      <c r="H211" s="175"/>
      <c r="I211" s="202" t="s">
        <v>10273</v>
      </c>
      <c r="J211" s="176" t="s">
        <v>1788</v>
      </c>
      <c r="K211" s="176" t="s">
        <v>27</v>
      </c>
      <c r="L211" s="300" t="str">
        <f>VLOOKUP($K211,TONG_SL!$A:$D,2,0)</f>
        <v>Chân giò heo muối 300g</v>
      </c>
      <c r="M211" s="300"/>
      <c r="N211" s="300" t="str">
        <f t="shared" si="45"/>
        <v>K-C6</v>
      </c>
      <c r="O211" s="300"/>
      <c r="P211" s="300"/>
      <c r="Q211" s="300" t="str">
        <f>VLOOKUP(K211,TONG_SL!$A:$D,3,0)</f>
        <v>Túi</v>
      </c>
      <c r="R211" s="169">
        <v>15</v>
      </c>
      <c r="S211" s="301"/>
      <c r="T211" s="301">
        <f>VLOOKUP(VLOOKUP(G211,Ma_KH!$A:$R,18,0)&amp;K211,Gia_MB!$A:$F,6,0)</f>
        <v>69759</v>
      </c>
      <c r="U211" s="291">
        <f t="shared" si="46"/>
        <v>1046385</v>
      </c>
      <c r="V211" s="301"/>
      <c r="W211" s="302">
        <f t="shared" si="47"/>
        <v>0</v>
      </c>
      <c r="X211" s="303" t="str">
        <f t="shared" si="48"/>
        <v>8</v>
      </c>
      <c r="Y211" s="301"/>
      <c r="Z211" s="291">
        <f t="shared" si="49"/>
        <v>83710.8</v>
      </c>
      <c r="AA211" s="304">
        <f>VLOOKUP(G211,Ma_KH!$A:$R,14,0)</f>
        <v>60</v>
      </c>
    </row>
    <row r="212" spans="1:27" x14ac:dyDescent="0.25">
      <c r="A212" s="329">
        <v>46058</v>
      </c>
      <c r="B212" s="464">
        <v>9374</v>
      </c>
      <c r="C212" s="465" t="s">
        <v>15180</v>
      </c>
      <c r="D212" s="329">
        <v>46058</v>
      </c>
      <c r="G212" s="467" t="s">
        <v>15905</v>
      </c>
      <c r="H212" s="332" t="s">
        <v>15905</v>
      </c>
      <c r="I212" s="202" t="s">
        <v>15905</v>
      </c>
      <c r="J212" s="312" t="s">
        <v>1769</v>
      </c>
      <c r="K212" s="176" t="s">
        <v>27</v>
      </c>
      <c r="L212" s="300" t="str">
        <f>VLOOKUP($K212,TONG_SL!$A:$D,2,0)</f>
        <v>Chân giò heo muối 300g</v>
      </c>
      <c r="M212" s="300"/>
      <c r="N212" s="300" t="str">
        <f t="shared" si="45"/>
        <v>K-C6</v>
      </c>
      <c r="O212" s="300"/>
      <c r="P212" s="300"/>
      <c r="Q212" s="300" t="str">
        <f>VLOOKUP(K212,TONG_SL!$A:$D,3,0)</f>
        <v>Túi</v>
      </c>
      <c r="R212" s="169">
        <v>100</v>
      </c>
      <c r="S212" s="301"/>
      <c r="T212" s="301">
        <f>VLOOKUP(VLOOKUP(G212,Ma_KH!$A:$R,18,0)&amp;K212,Gia_MB!$A:$F,6,0)</f>
        <v>69759</v>
      </c>
      <c r="U212" s="291">
        <f t="shared" si="46"/>
        <v>6975900</v>
      </c>
      <c r="V212" s="301"/>
      <c r="W212" s="302">
        <f t="shared" si="47"/>
        <v>0</v>
      </c>
      <c r="X212" s="303" t="str">
        <f t="shared" si="48"/>
        <v>8</v>
      </c>
      <c r="Y212" s="301"/>
      <c r="Z212" s="291">
        <f t="shared" si="49"/>
        <v>558072</v>
      </c>
      <c r="AA212" s="304">
        <f>VLOOKUP(G212,Ma_KH!$A:$R,14,0)</f>
        <v>60</v>
      </c>
    </row>
    <row r="213" spans="1:27" x14ac:dyDescent="0.25">
      <c r="A213" s="329">
        <v>46058</v>
      </c>
      <c r="B213" s="464">
        <v>9374</v>
      </c>
      <c r="C213" s="465" t="s">
        <v>15180</v>
      </c>
      <c r="D213" s="329">
        <v>46058</v>
      </c>
      <c r="G213" s="467" t="s">
        <v>15905</v>
      </c>
      <c r="H213" s="332" t="s">
        <v>15905</v>
      </c>
      <c r="I213" s="202" t="s">
        <v>15905</v>
      </c>
      <c r="J213" s="312" t="s">
        <v>1769</v>
      </c>
      <c r="K213" s="176" t="s">
        <v>542</v>
      </c>
      <c r="L213" s="300" t="str">
        <f>VLOOKUP($K213,TONG_SL!$A:$D,2,0)</f>
        <v>Chân giò heo muối 500g</v>
      </c>
      <c r="M213" s="300"/>
      <c r="N213" s="300" t="str">
        <f t="shared" si="45"/>
        <v>K-C6</v>
      </c>
      <c r="O213" s="300"/>
      <c r="P213" s="300"/>
      <c r="Q213" s="300" t="str">
        <f>VLOOKUP(K213,TONG_SL!$A:$D,3,0)</f>
        <v>Túi</v>
      </c>
      <c r="R213" s="169">
        <v>60</v>
      </c>
      <c r="S213" s="301"/>
      <c r="T213" s="301">
        <f>VLOOKUP(VLOOKUP(G213,Ma_KH!$A:$R,18,0)&amp;K213,Gia_MB!$A:$F,6,0)</f>
        <v>113113</v>
      </c>
      <c r="U213" s="291">
        <f t="shared" si="46"/>
        <v>6786780</v>
      </c>
      <c r="V213" s="301"/>
      <c r="W213" s="302">
        <f t="shared" si="47"/>
        <v>0</v>
      </c>
      <c r="X213" s="303" t="str">
        <f t="shared" si="48"/>
        <v>8</v>
      </c>
      <c r="Y213" s="301"/>
      <c r="Z213" s="291">
        <f t="shared" si="49"/>
        <v>542942.4</v>
      </c>
      <c r="AA213" s="304">
        <f>VLOOKUP(G213,Ma_KH!$A:$R,14,0)</f>
        <v>60</v>
      </c>
    </row>
    <row r="214" spans="1:27" x14ac:dyDescent="0.25">
      <c r="A214" s="329">
        <v>46058</v>
      </c>
      <c r="B214" s="464">
        <v>9374</v>
      </c>
      <c r="C214" s="465" t="s">
        <v>15180</v>
      </c>
      <c r="D214" s="329">
        <v>46058</v>
      </c>
      <c r="E214" s="175"/>
      <c r="F214" s="173"/>
      <c r="G214" s="467" t="s">
        <v>15905</v>
      </c>
      <c r="H214" s="332" t="s">
        <v>15905</v>
      </c>
      <c r="I214" s="202" t="s">
        <v>15905</v>
      </c>
      <c r="J214" s="176" t="s">
        <v>1769</v>
      </c>
      <c r="K214" s="176" t="s">
        <v>30</v>
      </c>
      <c r="L214" s="305" t="str">
        <f>VLOOKUP($K214,TONG_SL!$A:$D,2,0)</f>
        <v>Gà muối 500g</v>
      </c>
      <c r="M214" s="305"/>
      <c r="N214" s="305" t="str">
        <f t="shared" si="45"/>
        <v>K-C6</v>
      </c>
      <c r="O214" s="305"/>
      <c r="P214" s="305"/>
      <c r="Q214" s="305" t="str">
        <f>VLOOKUP(K214,TONG_SL!$A:$D,3,0)</f>
        <v>Túi</v>
      </c>
      <c r="R214" s="169">
        <v>30</v>
      </c>
      <c r="S214" s="306"/>
      <c r="T214" s="306">
        <f>VLOOKUP(VLOOKUP(G214,Ma_KH!$A:$R,18,0)&amp;K214,Gia_MB!$A:$F,6,0)</f>
        <v>105505</v>
      </c>
      <c r="U214" s="296">
        <f t="shared" si="46"/>
        <v>3165150</v>
      </c>
      <c r="V214" s="306"/>
      <c r="W214" s="307">
        <f t="shared" si="47"/>
        <v>0</v>
      </c>
      <c r="X214" s="308" t="str">
        <f t="shared" si="48"/>
        <v>8</v>
      </c>
      <c r="Y214" s="306"/>
      <c r="Z214" s="296">
        <f t="shared" si="49"/>
        <v>253212</v>
      </c>
      <c r="AA214" s="309">
        <f>VLOOKUP(G214,Ma_KH!$A:$R,14,0)</f>
        <v>60</v>
      </c>
    </row>
    <row r="215" spans="1:27" x14ac:dyDescent="0.25">
      <c r="A215" s="329">
        <v>46056</v>
      </c>
      <c r="B215" s="464">
        <v>8509</v>
      </c>
      <c r="C215" s="465" t="s">
        <v>15180</v>
      </c>
      <c r="D215" s="329">
        <v>46057</v>
      </c>
      <c r="E215" s="175"/>
      <c r="F215" s="173"/>
      <c r="G215" s="466" t="s">
        <v>15906</v>
      </c>
      <c r="H215" s="175"/>
      <c r="I215" s="239" t="s">
        <v>15906</v>
      </c>
      <c r="J215" s="176" t="s">
        <v>1769</v>
      </c>
      <c r="K215" s="176" t="s">
        <v>27</v>
      </c>
      <c r="L215" s="305" t="str">
        <f>VLOOKUP($K215,TONG_SL!$A:$D,2,0)</f>
        <v>Chân giò heo muối 300g</v>
      </c>
      <c r="M215" s="305"/>
      <c r="N215" s="305" t="str">
        <f t="shared" ref="N215:N224" si="50">IF($B215&lt;&gt;"","K-C6","")</f>
        <v>K-C6</v>
      </c>
      <c r="O215" s="305"/>
      <c r="P215" s="305"/>
      <c r="Q215" s="305" t="str">
        <f>VLOOKUP(K215,TONG_SL!$A:$D,3,0)</f>
        <v>Túi</v>
      </c>
      <c r="R215" s="169">
        <v>50</v>
      </c>
      <c r="S215" s="306"/>
      <c r="T215" s="306">
        <f>VLOOKUP(VLOOKUP(G215,Ma_KH!$A:$R,18,0)&amp;K215,Gia_MB!$A:$F,6,0)</f>
        <v>66088</v>
      </c>
      <c r="U215" s="296">
        <f t="shared" ref="U215:U224" si="51">T215*R215</f>
        <v>3304400</v>
      </c>
      <c r="V215" s="306"/>
      <c r="W215" s="307">
        <f t="shared" ref="W215:W224" si="52">U215*V215</f>
        <v>0</v>
      </c>
      <c r="X215" s="308" t="str">
        <f t="shared" ref="X215:X224" si="53">IF(B215&lt;&gt;"","8","0")</f>
        <v>8</v>
      </c>
      <c r="Y215" s="306"/>
      <c r="Z215" s="296">
        <f t="shared" ref="Z215:Z224" si="54">U215*X215%</f>
        <v>264352</v>
      </c>
      <c r="AA215" s="309">
        <f>VLOOKUP(G215,Ma_KH!$A:$R,14,0)</f>
        <v>31</v>
      </c>
    </row>
    <row r="216" spans="1:27" x14ac:dyDescent="0.25">
      <c r="A216" s="329">
        <v>46056</v>
      </c>
      <c r="B216" s="464">
        <v>8509</v>
      </c>
      <c r="C216" s="465" t="s">
        <v>15180</v>
      </c>
      <c r="D216" s="329">
        <v>46057</v>
      </c>
      <c r="E216" s="175"/>
      <c r="F216" s="173"/>
      <c r="G216" s="466" t="s">
        <v>15906</v>
      </c>
      <c r="H216" s="175"/>
      <c r="I216" s="239" t="s">
        <v>15906</v>
      </c>
      <c r="J216" s="176" t="s">
        <v>1769</v>
      </c>
      <c r="K216" s="176" t="s">
        <v>542</v>
      </c>
      <c r="L216" s="305" t="str">
        <f>VLOOKUP($K216,TONG_SL!$A:$D,2,0)</f>
        <v>Chân giò heo muối 500g</v>
      </c>
      <c r="M216" s="305"/>
      <c r="N216" s="305" t="str">
        <f t="shared" si="50"/>
        <v>K-C6</v>
      </c>
      <c r="O216" s="305"/>
      <c r="P216" s="305"/>
      <c r="Q216" s="305" t="str">
        <f>VLOOKUP(K216,TONG_SL!$A:$D,3,0)</f>
        <v>Túi</v>
      </c>
      <c r="R216" s="169">
        <v>25</v>
      </c>
      <c r="S216" s="306"/>
      <c r="T216" s="306">
        <f>VLOOKUP(VLOOKUP(G216,Ma_KH!$A:$R,18,0)&amp;K216,Gia_MB!$A:$F,6,0)</f>
        <v>107159</v>
      </c>
      <c r="U216" s="296">
        <f t="shared" si="51"/>
        <v>2678975</v>
      </c>
      <c r="V216" s="306"/>
      <c r="W216" s="307">
        <f t="shared" si="52"/>
        <v>0</v>
      </c>
      <c r="X216" s="308" t="str">
        <f t="shared" si="53"/>
        <v>8</v>
      </c>
      <c r="Y216" s="306"/>
      <c r="Z216" s="296">
        <f t="shared" si="54"/>
        <v>214318</v>
      </c>
      <c r="AA216" s="309">
        <f>VLOOKUP(G216,Ma_KH!$A:$R,14,0)</f>
        <v>31</v>
      </c>
    </row>
    <row r="217" spans="1:27" x14ac:dyDescent="0.25">
      <c r="A217" s="329">
        <v>46056</v>
      </c>
      <c r="B217" s="464">
        <v>8509</v>
      </c>
      <c r="C217" s="465" t="s">
        <v>15180</v>
      </c>
      <c r="D217" s="329">
        <v>46057</v>
      </c>
      <c r="E217" s="175"/>
      <c r="F217" s="173"/>
      <c r="G217" s="466" t="s">
        <v>15906</v>
      </c>
      <c r="H217" s="175"/>
      <c r="I217" s="239" t="s">
        <v>15906</v>
      </c>
      <c r="J217" s="176" t="s">
        <v>1769</v>
      </c>
      <c r="K217" s="176" t="s">
        <v>30</v>
      </c>
      <c r="L217" s="305" t="str">
        <f>VLOOKUP($K217,TONG_SL!$A:$D,2,0)</f>
        <v>Gà muối 500g</v>
      </c>
      <c r="M217" s="305"/>
      <c r="N217" s="305" t="str">
        <f t="shared" si="50"/>
        <v>K-C6</v>
      </c>
      <c r="O217" s="305"/>
      <c r="P217" s="305"/>
      <c r="Q217" s="305" t="str">
        <f>VLOOKUP(K217,TONG_SL!$A:$D,3,0)</f>
        <v>Túi</v>
      </c>
      <c r="R217" s="169">
        <v>20</v>
      </c>
      <c r="S217" s="306"/>
      <c r="T217" s="306">
        <f>VLOOKUP(VLOOKUP(G217,Ma_KH!$A:$R,18,0)&amp;K217,Gia_MB!$A:$F,6,0)</f>
        <v>99952</v>
      </c>
      <c r="U217" s="296">
        <f t="shared" si="51"/>
        <v>1999040</v>
      </c>
      <c r="V217" s="306"/>
      <c r="W217" s="307">
        <f t="shared" si="52"/>
        <v>0</v>
      </c>
      <c r="X217" s="308" t="str">
        <f t="shared" si="53"/>
        <v>8</v>
      </c>
      <c r="Y217" s="306"/>
      <c r="Z217" s="296">
        <f t="shared" si="54"/>
        <v>159923.20000000001</v>
      </c>
      <c r="AA217" s="309">
        <f>VLOOKUP(G217,Ma_KH!$A:$R,14,0)</f>
        <v>31</v>
      </c>
    </row>
    <row r="218" spans="1:27" x14ac:dyDescent="0.25">
      <c r="A218" s="329">
        <v>46058</v>
      </c>
      <c r="B218" s="464">
        <v>9378</v>
      </c>
      <c r="C218" s="465" t="s">
        <v>15180</v>
      </c>
      <c r="D218" s="329">
        <v>46058</v>
      </c>
      <c r="E218" s="175"/>
      <c r="F218" s="173"/>
      <c r="G218" s="466" t="s">
        <v>15984</v>
      </c>
      <c r="H218" s="175"/>
      <c r="I218" s="239" t="s">
        <v>15984</v>
      </c>
      <c r="J218" s="176" t="s">
        <v>1769</v>
      </c>
      <c r="K218" s="176" t="s">
        <v>30</v>
      </c>
      <c r="L218" s="175" t="str">
        <f>VLOOKUP($K218,TONG_SL!$A:$D,2,0)</f>
        <v>Gà muối 500g</v>
      </c>
      <c r="M218" s="175"/>
      <c r="N218" s="175" t="str">
        <f t="shared" si="50"/>
        <v>K-C6</v>
      </c>
      <c r="O218" s="175"/>
      <c r="P218" s="175"/>
      <c r="Q218" s="175" t="str">
        <f>VLOOKUP(K218,TONG_SL!$A:$D,3,0)</f>
        <v>Túi</v>
      </c>
      <c r="R218" s="169">
        <v>4</v>
      </c>
      <c r="S218" s="169"/>
      <c r="T218" s="169">
        <f>VLOOKUP(VLOOKUP(G218,Ma_KH!$A:$R,18,0)&amp;K218,Gia_MB!$A:$F,6,0)</f>
        <v>111058</v>
      </c>
      <c r="U218" s="183">
        <f t="shared" si="51"/>
        <v>444232</v>
      </c>
      <c r="V218" s="169"/>
      <c r="W218" s="170">
        <f t="shared" si="52"/>
        <v>0</v>
      </c>
      <c r="X218" s="171" t="str">
        <f t="shared" si="53"/>
        <v>8</v>
      </c>
      <c r="Y218" s="169"/>
      <c r="Z218" s="183">
        <f t="shared" si="54"/>
        <v>35538.559999999998</v>
      </c>
      <c r="AA218" s="153">
        <f>VLOOKUP(G218,Ma_KH!$A:$R,14,0)</f>
        <v>57</v>
      </c>
    </row>
    <row r="219" spans="1:27" x14ac:dyDescent="0.25">
      <c r="A219" s="329">
        <v>46058</v>
      </c>
      <c r="B219" s="464">
        <v>9378</v>
      </c>
      <c r="C219" s="465" t="s">
        <v>15180</v>
      </c>
      <c r="D219" s="329">
        <v>46058</v>
      </c>
      <c r="E219" s="175"/>
      <c r="F219" s="173"/>
      <c r="G219" s="466" t="s">
        <v>15984</v>
      </c>
      <c r="H219" s="175"/>
      <c r="I219" s="239" t="s">
        <v>15984</v>
      </c>
      <c r="J219" s="176" t="s">
        <v>1769</v>
      </c>
      <c r="K219" s="176" t="s">
        <v>27</v>
      </c>
      <c r="L219" s="175" t="str">
        <f>VLOOKUP($K219,TONG_SL!$A:$D,2,0)</f>
        <v>Chân giò heo muối 300g</v>
      </c>
      <c r="M219" s="175"/>
      <c r="N219" s="175" t="str">
        <f t="shared" si="50"/>
        <v>K-C6</v>
      </c>
      <c r="O219" s="175"/>
      <c r="P219" s="175"/>
      <c r="Q219" s="175" t="str">
        <f>VLOOKUP(K219,TONG_SL!$A:$D,3,0)</f>
        <v>Túi</v>
      </c>
      <c r="R219" s="169">
        <v>20</v>
      </c>
      <c r="S219" s="169"/>
      <c r="T219" s="169">
        <f>VLOOKUP(VLOOKUP(G219,Ma_KH!$A:$R,18,0)&amp;K219,Gia_MB!$A:$F,6,0)</f>
        <v>73431</v>
      </c>
      <c r="U219" s="183">
        <f t="shared" si="51"/>
        <v>1468620</v>
      </c>
      <c r="V219" s="169"/>
      <c r="W219" s="170">
        <f t="shared" si="52"/>
        <v>0</v>
      </c>
      <c r="X219" s="171" t="str">
        <f t="shared" si="53"/>
        <v>8</v>
      </c>
      <c r="Y219" s="169"/>
      <c r="Z219" s="183">
        <f t="shared" si="54"/>
        <v>117489.60000000001</v>
      </c>
      <c r="AA219" s="153">
        <f>VLOOKUP(G219,Ma_KH!$A:$R,14,0)</f>
        <v>57</v>
      </c>
    </row>
    <row r="220" spans="1:27" x14ac:dyDescent="0.25">
      <c r="A220" s="329">
        <v>46058</v>
      </c>
      <c r="B220" s="464">
        <v>9378</v>
      </c>
      <c r="C220" s="465" t="s">
        <v>15180</v>
      </c>
      <c r="D220" s="329">
        <v>46058</v>
      </c>
      <c r="E220" s="175"/>
      <c r="F220" s="173"/>
      <c r="G220" s="466" t="s">
        <v>15984</v>
      </c>
      <c r="H220" s="175"/>
      <c r="I220" s="239" t="s">
        <v>15984</v>
      </c>
      <c r="J220" s="176" t="s">
        <v>1769</v>
      </c>
      <c r="K220" s="176" t="s">
        <v>542</v>
      </c>
      <c r="L220" s="175" t="str">
        <f>VLOOKUP($K220,TONG_SL!$A:$D,2,0)</f>
        <v>Chân giò heo muối 500g</v>
      </c>
      <c r="M220" s="175"/>
      <c r="N220" s="175" t="str">
        <f t="shared" si="50"/>
        <v>K-C6</v>
      </c>
      <c r="O220" s="175"/>
      <c r="P220" s="175"/>
      <c r="Q220" s="175" t="str">
        <f>VLOOKUP(K220,TONG_SL!$A:$D,3,0)</f>
        <v>Túi</v>
      </c>
      <c r="R220" s="169">
        <v>10</v>
      </c>
      <c r="S220" s="169"/>
      <c r="T220" s="169">
        <f>VLOOKUP(VLOOKUP(G220,Ma_KH!$A:$R,18,0)&amp;K220,Gia_MB!$A:$F,6,0)</f>
        <v>119066</v>
      </c>
      <c r="U220" s="183">
        <f t="shared" si="51"/>
        <v>1190660</v>
      </c>
      <c r="V220" s="169"/>
      <c r="W220" s="170">
        <f t="shared" si="52"/>
        <v>0</v>
      </c>
      <c r="X220" s="171" t="str">
        <f t="shared" si="53"/>
        <v>8</v>
      </c>
      <c r="Y220" s="169"/>
      <c r="Z220" s="183">
        <f t="shared" si="54"/>
        <v>95252.800000000003</v>
      </c>
      <c r="AA220" s="153">
        <f>VLOOKUP(G220,Ma_KH!$A:$R,14,0)</f>
        <v>57</v>
      </c>
    </row>
    <row r="221" spans="1:27" x14ac:dyDescent="0.25">
      <c r="A221" s="329">
        <v>46058</v>
      </c>
      <c r="B221" s="464">
        <v>9378</v>
      </c>
      <c r="C221" s="465" t="s">
        <v>15180</v>
      </c>
      <c r="D221" s="329">
        <v>46058</v>
      </c>
      <c r="E221" s="175"/>
      <c r="F221" s="173"/>
      <c r="G221" s="466" t="s">
        <v>15984</v>
      </c>
      <c r="H221" s="175"/>
      <c r="I221" s="239" t="s">
        <v>15984</v>
      </c>
      <c r="J221" s="176" t="s">
        <v>1769</v>
      </c>
      <c r="K221" s="176" t="s">
        <v>598</v>
      </c>
      <c r="L221" s="175" t="str">
        <f>VLOOKUP($K221,TONG_SL!$A:$D,2,0)</f>
        <v>Chân gà sả tắc 250g</v>
      </c>
      <c r="M221" s="175"/>
      <c r="N221" s="175" t="str">
        <f t="shared" si="50"/>
        <v>K-C6</v>
      </c>
      <c r="O221" s="175"/>
      <c r="P221" s="175"/>
      <c r="Q221" s="175" t="str">
        <f>VLOOKUP(K221,TONG_SL!$A:$D,3,0)</f>
        <v>Hộp</v>
      </c>
      <c r="R221" s="169">
        <v>8</v>
      </c>
      <c r="S221" s="169"/>
      <c r="T221" s="169">
        <f>VLOOKUP(VLOOKUP(G221,Ma_KH!$A:$R,18,0)&amp;K221,Gia_MB!$A:$F,6,0)</f>
        <v>30000</v>
      </c>
      <c r="U221" s="183">
        <f t="shared" si="51"/>
        <v>240000</v>
      </c>
      <c r="V221" s="169"/>
      <c r="W221" s="170">
        <f t="shared" si="52"/>
        <v>0</v>
      </c>
      <c r="X221" s="171" t="str">
        <f t="shared" si="53"/>
        <v>8</v>
      </c>
      <c r="Y221" s="169"/>
      <c r="Z221" s="183">
        <f t="shared" si="54"/>
        <v>19200</v>
      </c>
      <c r="AA221" s="153">
        <f>VLOOKUP(G221,Ma_KH!$A:$R,14,0)</f>
        <v>57</v>
      </c>
    </row>
    <row r="222" spans="1:27" x14ac:dyDescent="0.25">
      <c r="A222" s="329">
        <v>46056</v>
      </c>
      <c r="B222" s="464">
        <v>5375</v>
      </c>
      <c r="C222" s="465" t="s">
        <v>15180</v>
      </c>
      <c r="D222" s="329">
        <v>46058</v>
      </c>
      <c r="E222" s="175"/>
      <c r="F222" s="173"/>
      <c r="G222" s="466" t="s">
        <v>10991</v>
      </c>
      <c r="H222" s="175"/>
      <c r="I222" s="239" t="s">
        <v>10991</v>
      </c>
      <c r="J222" s="176" t="s">
        <v>1784</v>
      </c>
      <c r="K222" s="176" t="s">
        <v>542</v>
      </c>
      <c r="L222" s="272" t="str">
        <f>VLOOKUP($K222,TONG_SL!$A:$D,2,0)</f>
        <v>Chân giò heo muối 500g</v>
      </c>
      <c r="N222" s="272" t="str">
        <f t="shared" si="50"/>
        <v>K-C6</v>
      </c>
      <c r="Q222" s="272" t="str">
        <f>VLOOKUP(K222,TONG_SL!$A:$D,3,0)</f>
        <v>Túi</v>
      </c>
      <c r="R222" s="169">
        <v>45</v>
      </c>
      <c r="T222" s="273">
        <f>VLOOKUP(VLOOKUP(G222,Ma_KH!$A:$R,18,0)&amp;K222,Gia_MB!$A:$F,6,0)</f>
        <v>109540.72</v>
      </c>
      <c r="U222" s="182">
        <f t="shared" si="51"/>
        <v>4929332.4000000004</v>
      </c>
      <c r="W222" s="274">
        <f t="shared" si="52"/>
        <v>0</v>
      </c>
      <c r="X222" s="275" t="str">
        <f t="shared" si="53"/>
        <v>8</v>
      </c>
      <c r="Z222" s="182">
        <f t="shared" si="54"/>
        <v>394346.59200000006</v>
      </c>
      <c r="AA222" s="5">
        <f>VLOOKUP(G222,Ma_KH!$A:$R,14,0)</f>
        <v>1</v>
      </c>
    </row>
    <row r="223" spans="1:27" x14ac:dyDescent="0.25">
      <c r="A223" s="329">
        <v>46057</v>
      </c>
      <c r="B223" s="464">
        <v>5550</v>
      </c>
      <c r="C223" s="465" t="s">
        <v>15180</v>
      </c>
      <c r="D223" s="329">
        <v>46058</v>
      </c>
      <c r="E223" s="175"/>
      <c r="F223" s="173"/>
      <c r="G223" s="467" t="s">
        <v>11055</v>
      </c>
      <c r="H223" s="175"/>
      <c r="I223" s="202" t="s">
        <v>11055</v>
      </c>
      <c r="J223" s="176" t="s">
        <v>1788</v>
      </c>
      <c r="K223" s="176" t="s">
        <v>27</v>
      </c>
      <c r="L223" s="272" t="str">
        <f>VLOOKUP($K223,TONG_SL!$A:$D,2,0)</f>
        <v>Chân giò heo muối 300g</v>
      </c>
      <c r="N223" s="272" t="str">
        <f t="shared" si="50"/>
        <v>K-C6</v>
      </c>
      <c r="Q223" s="272" t="str">
        <f>VLOOKUP(K223,TONG_SL!$A:$D,3,0)</f>
        <v>Túi</v>
      </c>
      <c r="R223" s="169">
        <v>5</v>
      </c>
      <c r="T223" s="273" t="e">
        <f>VLOOKUP(VLOOKUP(G223,Ma_KH!$A:$R,18,0)&amp;K223,Gia_MB!$A:$F,6,0)</f>
        <v>#N/A</v>
      </c>
      <c r="U223" s="182" t="e">
        <f t="shared" si="51"/>
        <v>#N/A</v>
      </c>
      <c r="W223" s="274" t="e">
        <f t="shared" si="52"/>
        <v>#N/A</v>
      </c>
      <c r="X223" s="275" t="str">
        <f t="shared" si="53"/>
        <v>8</v>
      </c>
      <c r="Z223" s="182" t="e">
        <f t="shared" si="54"/>
        <v>#N/A</v>
      </c>
      <c r="AA223" s="5">
        <f>VLOOKUP(G223,Ma_KH!$A:$R,14,0)</f>
        <v>1</v>
      </c>
    </row>
    <row r="224" spans="1:27" x14ac:dyDescent="0.25">
      <c r="A224" s="329">
        <v>46056</v>
      </c>
      <c r="B224" s="464">
        <v>5383</v>
      </c>
      <c r="C224" s="465" t="s">
        <v>15180</v>
      </c>
      <c r="D224" s="329">
        <v>46058</v>
      </c>
      <c r="E224" s="175"/>
      <c r="F224" s="173"/>
      <c r="G224" s="467" t="s">
        <v>11101</v>
      </c>
      <c r="H224" s="175"/>
      <c r="I224" s="202" t="s">
        <v>11101</v>
      </c>
      <c r="J224" s="176" t="s">
        <v>1788</v>
      </c>
      <c r="K224" s="176" t="s">
        <v>27</v>
      </c>
      <c r="L224" s="175" t="str">
        <f>VLOOKUP($K224,TONG_SL!$A:$D,2,0)</f>
        <v>Chân giò heo muối 300g</v>
      </c>
      <c r="M224" s="175"/>
      <c r="N224" s="175" t="str">
        <f t="shared" si="50"/>
        <v>K-C6</v>
      </c>
      <c r="O224" s="175"/>
      <c r="P224" s="175"/>
      <c r="Q224" s="175" t="str">
        <f>VLOOKUP(K224,TONG_SL!$A:$D,3,0)</f>
        <v>Túi</v>
      </c>
      <c r="R224" s="169">
        <v>10</v>
      </c>
      <c r="S224" s="169"/>
      <c r="T224" s="169" t="e">
        <f>VLOOKUP(VLOOKUP(G224,Ma_KH!$A:$R,18,0)&amp;K224,Gia_MB!$A:$F,6,0)</f>
        <v>#N/A</v>
      </c>
      <c r="U224" s="183" t="e">
        <f t="shared" si="51"/>
        <v>#N/A</v>
      </c>
      <c r="V224" s="169"/>
      <c r="W224" s="170" t="e">
        <f t="shared" si="52"/>
        <v>#N/A</v>
      </c>
      <c r="X224" s="171" t="str">
        <f t="shared" si="53"/>
        <v>8</v>
      </c>
      <c r="Y224" s="169"/>
      <c r="Z224" s="183" t="e">
        <f t="shared" si="54"/>
        <v>#N/A</v>
      </c>
      <c r="AA224" s="153">
        <f>VLOOKUP(G224,Ma_KH!$A:$R,14,0)</f>
        <v>1</v>
      </c>
    </row>
    <row r="225" spans="1:27" x14ac:dyDescent="0.25">
      <c r="A225" s="174">
        <v>46058</v>
      </c>
      <c r="B225" s="176">
        <v>9417</v>
      </c>
      <c r="C225" s="173" t="s">
        <v>15180</v>
      </c>
      <c r="D225" s="174">
        <v>46059</v>
      </c>
      <c r="E225" s="175"/>
      <c r="F225" s="173"/>
      <c r="G225" s="239" t="s">
        <v>16063</v>
      </c>
      <c r="H225" s="175"/>
      <c r="I225" s="239" t="s">
        <v>16063</v>
      </c>
      <c r="J225" s="176" t="s">
        <v>1769</v>
      </c>
      <c r="K225" s="176" t="s">
        <v>27</v>
      </c>
      <c r="L225" s="175" t="str">
        <f>VLOOKUP($K225,TONG_SL!$A:$D,2,0)</f>
        <v>Chân giò heo muối 300g</v>
      </c>
      <c r="M225" s="175"/>
      <c r="N225" s="175" t="str">
        <f>IF($B225&lt;&gt;"","K-C6","")</f>
        <v>K-C6</v>
      </c>
      <c r="O225" s="175"/>
      <c r="P225" s="175"/>
      <c r="Q225" s="175" t="str">
        <f>VLOOKUP(K225,TONG_SL!$A:$D,3,0)</f>
        <v>Túi</v>
      </c>
      <c r="R225" s="169">
        <v>30</v>
      </c>
      <c r="S225" s="169"/>
      <c r="T225" s="169">
        <f>VLOOKUP(VLOOKUP(G225,Ma_KH!$A:$R,18,0)&amp;K225,Gia_MB!$A:$F,6,0)</f>
        <v>66088</v>
      </c>
      <c r="U225" s="183">
        <f>T225*R225</f>
        <v>1982640</v>
      </c>
      <c r="V225" s="169"/>
      <c r="W225" s="170">
        <f>U225*V225</f>
        <v>0</v>
      </c>
      <c r="X225" s="171" t="str">
        <f>IF(B225&lt;&gt;"","8","0")</f>
        <v>8</v>
      </c>
      <c r="Y225" s="169"/>
      <c r="Z225" s="183">
        <f>U225*X225%</f>
        <v>158611.20000000001</v>
      </c>
      <c r="AA225" s="153">
        <f>VLOOKUP(G225,Ma_KH!$A:$R,14,0)</f>
        <v>31</v>
      </c>
    </row>
    <row r="226" spans="1:27" x14ac:dyDescent="0.25">
      <c r="A226" s="174">
        <v>46058</v>
      </c>
      <c r="B226" s="176">
        <v>9417</v>
      </c>
      <c r="C226" s="173" t="s">
        <v>15180</v>
      </c>
      <c r="D226" s="174">
        <v>46059</v>
      </c>
      <c r="E226" s="175"/>
      <c r="F226" s="173"/>
      <c r="G226" s="239" t="s">
        <v>16063</v>
      </c>
      <c r="H226" s="175"/>
      <c r="I226" s="239" t="s">
        <v>16063</v>
      </c>
      <c r="J226" s="176" t="s">
        <v>1769</v>
      </c>
      <c r="K226" s="176" t="s">
        <v>542</v>
      </c>
      <c r="L226" s="175" t="str">
        <f>VLOOKUP($K226,TONG_SL!$A:$D,2,0)</f>
        <v>Chân giò heo muối 500g</v>
      </c>
      <c r="M226" s="175"/>
      <c r="N226" s="175" t="str">
        <f>IF($B226&lt;&gt;"","K-C6","")</f>
        <v>K-C6</v>
      </c>
      <c r="O226" s="175"/>
      <c r="P226" s="175"/>
      <c r="Q226" s="175" t="str">
        <f>VLOOKUP(K226,TONG_SL!$A:$D,3,0)</f>
        <v>Túi</v>
      </c>
      <c r="R226" s="169">
        <v>10</v>
      </c>
      <c r="S226" s="169"/>
      <c r="T226" s="169">
        <f>VLOOKUP(VLOOKUP(G226,Ma_KH!$A:$R,18,0)&amp;K226,Gia_MB!$A:$F,6,0)</f>
        <v>107159</v>
      </c>
      <c r="U226" s="183">
        <f>T226*R226</f>
        <v>1071590</v>
      </c>
      <c r="V226" s="169"/>
      <c r="W226" s="170">
        <f>U226*V226</f>
        <v>0</v>
      </c>
      <c r="X226" s="171" t="str">
        <f>IF(B226&lt;&gt;"","8","0")</f>
        <v>8</v>
      </c>
      <c r="Y226" s="169"/>
      <c r="Z226" s="183">
        <f>U226*X226%</f>
        <v>85727.2</v>
      </c>
      <c r="AA226" s="153">
        <f>VLOOKUP(G226,Ma_KH!$A:$R,14,0)</f>
        <v>31</v>
      </c>
    </row>
    <row r="227" spans="1:27" x14ac:dyDescent="0.25">
      <c r="A227" s="329">
        <v>46058</v>
      </c>
      <c r="B227" s="464">
        <v>9371</v>
      </c>
      <c r="C227" s="465" t="s">
        <v>15180</v>
      </c>
      <c r="D227" s="329">
        <v>46058</v>
      </c>
      <c r="E227" s="175"/>
      <c r="F227" s="173"/>
      <c r="G227" s="467" t="s">
        <v>15473</v>
      </c>
      <c r="H227" s="332" t="s">
        <v>15473</v>
      </c>
      <c r="I227" s="202" t="s">
        <v>15473</v>
      </c>
      <c r="J227" s="176" t="s">
        <v>1784</v>
      </c>
      <c r="K227" s="176" t="s">
        <v>34</v>
      </c>
      <c r="L227" s="381" t="str">
        <f>VLOOKUP($K227,TONG_SL!$A:$D,2,0)</f>
        <v>Tai heo muối 200g</v>
      </c>
      <c r="M227" s="381"/>
      <c r="N227" s="381" t="str">
        <f t="shared" ref="N227:N286" si="55">IF($B227&lt;&gt;"","K-C6","")</f>
        <v>K-C6</v>
      </c>
      <c r="O227" s="381"/>
      <c r="P227" s="381"/>
      <c r="Q227" s="381" t="str">
        <f>VLOOKUP(K227,TONG_SL!$A:$D,3,0)</f>
        <v>Túi</v>
      </c>
      <c r="R227" s="169">
        <v>80</v>
      </c>
      <c r="S227" s="382"/>
      <c r="T227" s="382" t="e">
        <f>VLOOKUP(VLOOKUP(G227,Ma_KH!$A:$R,18,0)&amp;K227,Gia_MB!$A:$F,6,0)</f>
        <v>#N/A</v>
      </c>
      <c r="U227" s="374" t="e">
        <f t="shared" ref="U227:U286" si="56">T227*R227</f>
        <v>#N/A</v>
      </c>
      <c r="V227" s="382"/>
      <c r="W227" s="383" t="e">
        <f t="shared" ref="W227:W286" si="57">U227*V227</f>
        <v>#N/A</v>
      </c>
      <c r="X227" s="384" t="str">
        <f t="shared" ref="X227:X286" si="58">IF(B227&lt;&gt;"","8","0")</f>
        <v>8</v>
      </c>
      <c r="Y227" s="382"/>
      <c r="Z227" s="374" t="e">
        <f t="shared" ref="Z227:Z286" si="59">U227*X227%</f>
        <v>#N/A</v>
      </c>
      <c r="AA227" s="385" t="e">
        <f>VLOOKUP(G227,Ma_KH!$A:$R,14,0)</f>
        <v>#N/A</v>
      </c>
    </row>
    <row r="228" spans="1:27" x14ac:dyDescent="0.25">
      <c r="A228" s="329">
        <v>46058</v>
      </c>
      <c r="B228" s="464">
        <v>9371</v>
      </c>
      <c r="C228" s="465" t="s">
        <v>15180</v>
      </c>
      <c r="D228" s="329">
        <v>46058</v>
      </c>
      <c r="E228" s="175"/>
      <c r="F228" s="173"/>
      <c r="G228" s="467" t="s">
        <v>15473</v>
      </c>
      <c r="H228" s="332" t="s">
        <v>15473</v>
      </c>
      <c r="I228" s="202" t="s">
        <v>15473</v>
      </c>
      <c r="J228" s="176" t="s">
        <v>1784</v>
      </c>
      <c r="K228" s="176" t="s">
        <v>27</v>
      </c>
      <c r="L228" s="381" t="str">
        <f>VLOOKUP($K228,TONG_SL!$A:$D,2,0)</f>
        <v>Chân giò heo muối 300g</v>
      </c>
      <c r="M228" s="381"/>
      <c r="N228" s="381" t="str">
        <f t="shared" si="55"/>
        <v>K-C6</v>
      </c>
      <c r="O228" s="381"/>
      <c r="P228" s="381"/>
      <c r="Q228" s="381" t="str">
        <f>VLOOKUP(K228,TONG_SL!$A:$D,3,0)</f>
        <v>Túi</v>
      </c>
      <c r="R228" s="169">
        <v>1340</v>
      </c>
      <c r="S228" s="382"/>
      <c r="T228" s="382" t="e">
        <f>VLOOKUP(VLOOKUP(G228,Ma_KH!$A:$R,18,0)&amp;K228,Gia_MB!$A:$F,6,0)</f>
        <v>#N/A</v>
      </c>
      <c r="U228" s="374" t="e">
        <f t="shared" si="56"/>
        <v>#N/A</v>
      </c>
      <c r="V228" s="382"/>
      <c r="W228" s="383" t="e">
        <f t="shared" si="57"/>
        <v>#N/A</v>
      </c>
      <c r="X228" s="384" t="str">
        <f t="shared" si="58"/>
        <v>8</v>
      </c>
      <c r="Y228" s="382"/>
      <c r="Z228" s="374" t="e">
        <f t="shared" si="59"/>
        <v>#N/A</v>
      </c>
      <c r="AA228" s="385" t="e">
        <f>VLOOKUP(G228,Ma_KH!$A:$R,14,0)</f>
        <v>#N/A</v>
      </c>
    </row>
    <row r="229" spans="1:27" x14ac:dyDescent="0.25">
      <c r="A229" s="329">
        <v>46058</v>
      </c>
      <c r="B229" s="464">
        <v>9371</v>
      </c>
      <c r="C229" s="465" t="s">
        <v>15180</v>
      </c>
      <c r="D229" s="329">
        <v>46058</v>
      </c>
      <c r="E229" s="175"/>
      <c r="F229" s="173"/>
      <c r="G229" s="467" t="s">
        <v>15473</v>
      </c>
      <c r="H229" s="332" t="s">
        <v>15473</v>
      </c>
      <c r="I229" s="202" t="s">
        <v>15473</v>
      </c>
      <c r="J229" s="176" t="s">
        <v>1784</v>
      </c>
      <c r="K229" s="380" t="s">
        <v>15474</v>
      </c>
      <c r="L229" s="381" t="str">
        <f>VLOOKUP($K229,TONG_SL!$A:$D,2,0)</f>
        <v>Gà muối hun cỏ xạ hương 500g</v>
      </c>
      <c r="M229" s="381"/>
      <c r="N229" s="381" t="str">
        <f t="shared" si="55"/>
        <v>K-C6</v>
      </c>
      <c r="O229" s="381"/>
      <c r="P229" s="381"/>
      <c r="Q229" s="381" t="str">
        <f>VLOOKUP(K229,TONG_SL!$A:$D,3,0)</f>
        <v>Túi</v>
      </c>
      <c r="R229" s="169">
        <v>160</v>
      </c>
      <c r="S229" s="382"/>
      <c r="T229" s="382" t="e">
        <f>VLOOKUP(VLOOKUP(G229,Ma_KH!$A:$R,18,0)&amp;K229,Gia_MB!$A:$F,6,0)</f>
        <v>#N/A</v>
      </c>
      <c r="U229" s="374" t="e">
        <f t="shared" si="56"/>
        <v>#N/A</v>
      </c>
      <c r="V229" s="382"/>
      <c r="W229" s="383" t="e">
        <f t="shared" si="57"/>
        <v>#N/A</v>
      </c>
      <c r="X229" s="384" t="str">
        <f t="shared" si="58"/>
        <v>8</v>
      </c>
      <c r="Y229" s="382"/>
      <c r="Z229" s="374" t="e">
        <f t="shared" si="59"/>
        <v>#N/A</v>
      </c>
      <c r="AA229" s="385" t="e">
        <f>VLOOKUP(G229,Ma_KH!$A:$R,14,0)</f>
        <v>#N/A</v>
      </c>
    </row>
    <row r="230" spans="1:27" x14ac:dyDescent="0.25">
      <c r="A230" s="329">
        <v>46058</v>
      </c>
      <c r="B230" s="464">
        <v>9371</v>
      </c>
      <c r="C230" s="465" t="s">
        <v>15180</v>
      </c>
      <c r="D230" s="329">
        <v>46058</v>
      </c>
      <c r="E230" s="175"/>
      <c r="F230" s="173"/>
      <c r="G230" s="467" t="s">
        <v>15473</v>
      </c>
      <c r="H230" s="332" t="s">
        <v>15473</v>
      </c>
      <c r="I230" s="202" t="s">
        <v>15473</v>
      </c>
      <c r="J230" s="176" t="s">
        <v>1784</v>
      </c>
      <c r="K230" s="176" t="s">
        <v>30</v>
      </c>
      <c r="L230" s="381" t="str">
        <f>VLOOKUP($K230,TONG_SL!$A:$D,2,0)</f>
        <v>Gà muối 500g</v>
      </c>
      <c r="M230" s="381"/>
      <c r="N230" s="381" t="str">
        <f t="shared" si="55"/>
        <v>K-C6</v>
      </c>
      <c r="O230" s="381"/>
      <c r="P230" s="381"/>
      <c r="Q230" s="381" t="str">
        <f>VLOOKUP(K230,TONG_SL!$A:$D,3,0)</f>
        <v>Túi</v>
      </c>
      <c r="R230" s="169">
        <v>480</v>
      </c>
      <c r="S230" s="382"/>
      <c r="T230" s="382" t="e">
        <f>VLOOKUP(VLOOKUP(G230,Ma_KH!$A:$R,18,0)&amp;K230,Gia_MB!$A:$F,6,0)</f>
        <v>#N/A</v>
      </c>
      <c r="U230" s="374" t="e">
        <f t="shared" si="56"/>
        <v>#N/A</v>
      </c>
      <c r="V230" s="382"/>
      <c r="W230" s="383" t="e">
        <f t="shared" si="57"/>
        <v>#N/A</v>
      </c>
      <c r="X230" s="384" t="str">
        <f t="shared" si="58"/>
        <v>8</v>
      </c>
      <c r="Y230" s="382"/>
      <c r="Z230" s="374" t="e">
        <f t="shared" si="59"/>
        <v>#N/A</v>
      </c>
      <c r="AA230" s="385" t="e">
        <f>VLOOKUP(G230,Ma_KH!$A:$R,14,0)</f>
        <v>#N/A</v>
      </c>
    </row>
    <row r="231" spans="1:27" x14ac:dyDescent="0.25">
      <c r="A231" s="329">
        <v>46058</v>
      </c>
      <c r="B231" s="464">
        <v>9371</v>
      </c>
      <c r="C231" s="465" t="s">
        <v>15180</v>
      </c>
      <c r="D231" s="329">
        <v>46058</v>
      </c>
      <c r="E231" s="175"/>
      <c r="F231" s="173"/>
      <c r="G231" s="467" t="s">
        <v>15473</v>
      </c>
      <c r="H231" s="332" t="s">
        <v>15473</v>
      </c>
      <c r="I231" s="202" t="s">
        <v>15473</v>
      </c>
      <c r="J231" s="176" t="s">
        <v>1784</v>
      </c>
      <c r="K231" s="176" t="s">
        <v>7264</v>
      </c>
      <c r="L231" s="381" t="str">
        <f>VLOOKUP($K231,TONG_SL!$A:$D,2,0)</f>
        <v>Lạp xưởng Tây Bắc 500g</v>
      </c>
      <c r="M231" s="381"/>
      <c r="N231" s="381" t="str">
        <f t="shared" si="55"/>
        <v>K-C6</v>
      </c>
      <c r="O231" s="381"/>
      <c r="P231" s="381"/>
      <c r="Q231" s="381" t="str">
        <f>VLOOKUP(K231,TONG_SL!$A:$D,3,0)</f>
        <v>Túi</v>
      </c>
      <c r="R231" s="169">
        <v>65</v>
      </c>
      <c r="S231" s="382"/>
      <c r="T231" s="382" t="e">
        <f>VLOOKUP(VLOOKUP(G231,Ma_KH!$A:$R,18,0)&amp;K231,Gia_MB!$A:$F,6,0)</f>
        <v>#N/A</v>
      </c>
      <c r="U231" s="374" t="e">
        <f t="shared" si="56"/>
        <v>#N/A</v>
      </c>
      <c r="V231" s="382"/>
      <c r="W231" s="383" t="e">
        <f t="shared" si="57"/>
        <v>#N/A</v>
      </c>
      <c r="X231" s="384" t="str">
        <f t="shared" si="58"/>
        <v>8</v>
      </c>
      <c r="Y231" s="382"/>
      <c r="Z231" s="374" t="e">
        <f t="shared" si="59"/>
        <v>#N/A</v>
      </c>
      <c r="AA231" s="385" t="e">
        <f>VLOOKUP(G231,Ma_KH!$A:$R,14,0)</f>
        <v>#N/A</v>
      </c>
    </row>
    <row r="232" spans="1:27" x14ac:dyDescent="0.25">
      <c r="A232" s="329">
        <v>46058</v>
      </c>
      <c r="B232" s="464">
        <v>9371</v>
      </c>
      <c r="C232" s="465" t="s">
        <v>15180</v>
      </c>
      <c r="D232" s="329">
        <v>46058</v>
      </c>
      <c r="E232" s="175"/>
      <c r="F232" s="173"/>
      <c r="G232" s="467" t="s">
        <v>15473</v>
      </c>
      <c r="H232" s="332" t="s">
        <v>15473</v>
      </c>
      <c r="I232" s="202" t="s">
        <v>15473</v>
      </c>
      <c r="J232" s="176" t="s">
        <v>1784</v>
      </c>
      <c r="K232" s="176" t="s">
        <v>7266</v>
      </c>
      <c r="L232" s="381" t="str">
        <f>VLOOKUP($K232,TONG_SL!$A:$D,2,0)</f>
        <v>Giò lụa 500g</v>
      </c>
      <c r="M232" s="381"/>
      <c r="N232" s="381" t="str">
        <f t="shared" si="55"/>
        <v>K-C6</v>
      </c>
      <c r="O232" s="381"/>
      <c r="P232" s="381"/>
      <c r="Q232" s="381" t="str">
        <f>VLOOKUP(K232,TONG_SL!$A:$D,3,0)</f>
        <v>Túi</v>
      </c>
      <c r="R232" s="169">
        <v>230</v>
      </c>
      <c r="S232" s="382"/>
      <c r="T232" s="382" t="e">
        <f>VLOOKUP(VLOOKUP(G232,Ma_KH!$A:$R,18,0)&amp;K232,Gia_MB!$A:$F,6,0)</f>
        <v>#N/A</v>
      </c>
      <c r="U232" s="374" t="e">
        <f t="shared" si="56"/>
        <v>#N/A</v>
      </c>
      <c r="V232" s="382"/>
      <c r="W232" s="383" t="e">
        <f t="shared" si="57"/>
        <v>#N/A</v>
      </c>
      <c r="X232" s="384" t="str">
        <f t="shared" si="58"/>
        <v>8</v>
      </c>
      <c r="Y232" s="382"/>
      <c r="Z232" s="374" t="e">
        <f t="shared" si="59"/>
        <v>#N/A</v>
      </c>
      <c r="AA232" s="385" t="e">
        <f>VLOOKUP(G232,Ma_KH!$A:$R,14,0)</f>
        <v>#N/A</v>
      </c>
    </row>
    <row r="233" spans="1:27" x14ac:dyDescent="0.25">
      <c r="A233" s="329">
        <v>46058</v>
      </c>
      <c r="B233" s="464">
        <v>9371</v>
      </c>
      <c r="C233" s="465" t="s">
        <v>15180</v>
      </c>
      <c r="D233" s="329">
        <v>46058</v>
      </c>
      <c r="E233" s="175"/>
      <c r="F233" s="173"/>
      <c r="G233" s="467" t="s">
        <v>15473</v>
      </c>
      <c r="H233" s="332" t="s">
        <v>15473</v>
      </c>
      <c r="I233" s="202" t="s">
        <v>15473</v>
      </c>
      <c r="J233" s="176" t="s">
        <v>1784</v>
      </c>
      <c r="K233" s="176" t="s">
        <v>7265</v>
      </c>
      <c r="L233" s="381" t="str">
        <f>VLOOKUP($K233,TONG_SL!$A:$D,2,0)</f>
        <v>Giò Thủ 500g</v>
      </c>
      <c r="M233" s="381"/>
      <c r="N233" s="381" t="str">
        <f t="shared" si="55"/>
        <v>K-C6</v>
      </c>
      <c r="O233" s="381"/>
      <c r="P233" s="381"/>
      <c r="Q233" s="381" t="str">
        <f>VLOOKUP(K233,TONG_SL!$A:$D,3,0)</f>
        <v>Túi</v>
      </c>
      <c r="R233" s="169">
        <v>215</v>
      </c>
      <c r="S233" s="382"/>
      <c r="T233" s="382" t="e">
        <f>VLOOKUP(VLOOKUP(G233,Ma_KH!$A:$R,18,0)&amp;K233,Gia_MB!$A:$F,6,0)</f>
        <v>#N/A</v>
      </c>
      <c r="U233" s="374" t="e">
        <f t="shared" si="56"/>
        <v>#N/A</v>
      </c>
      <c r="V233" s="382"/>
      <c r="W233" s="383" t="e">
        <f t="shared" si="57"/>
        <v>#N/A</v>
      </c>
      <c r="X233" s="384" t="str">
        <f t="shared" si="58"/>
        <v>8</v>
      </c>
      <c r="Y233" s="382"/>
      <c r="Z233" s="374" t="e">
        <f t="shared" si="59"/>
        <v>#N/A</v>
      </c>
      <c r="AA233" s="385" t="e">
        <f>VLOOKUP(G233,Ma_KH!$A:$R,14,0)</f>
        <v>#N/A</v>
      </c>
    </row>
    <row r="234" spans="1:27" x14ac:dyDescent="0.25">
      <c r="A234" s="329">
        <v>46058</v>
      </c>
      <c r="B234" s="464">
        <v>9371</v>
      </c>
      <c r="C234" s="465" t="s">
        <v>15180</v>
      </c>
      <c r="D234" s="329">
        <v>46058</v>
      </c>
      <c r="E234" s="175"/>
      <c r="F234" s="173"/>
      <c r="G234" s="467" t="s">
        <v>15473</v>
      </c>
      <c r="H234" s="332" t="s">
        <v>15473</v>
      </c>
      <c r="I234" s="202" t="s">
        <v>15473</v>
      </c>
      <c r="J234" s="176" t="s">
        <v>1784</v>
      </c>
      <c r="K234" s="176" t="s">
        <v>32</v>
      </c>
      <c r="L234" s="381" t="str">
        <f>VLOOKUP($K234,TONG_SL!$A:$D,2,0)</f>
        <v>Giò Tai Lưỡi Xào 250g</v>
      </c>
      <c r="M234" s="381"/>
      <c r="N234" s="381" t="str">
        <f t="shared" si="55"/>
        <v>K-C6</v>
      </c>
      <c r="O234" s="381"/>
      <c r="P234" s="381"/>
      <c r="Q234" s="381" t="str">
        <f>VLOOKUP(K234,TONG_SL!$A:$D,3,0)</f>
        <v>Túi</v>
      </c>
      <c r="R234" s="169">
        <v>80</v>
      </c>
      <c r="S234" s="382"/>
      <c r="T234" s="382" t="e">
        <f>VLOOKUP(VLOOKUP(G234,Ma_KH!$A:$R,18,0)&amp;K234,Gia_MB!$A:$F,6,0)</f>
        <v>#N/A</v>
      </c>
      <c r="U234" s="374" t="e">
        <f t="shared" si="56"/>
        <v>#N/A</v>
      </c>
      <c r="V234" s="382"/>
      <c r="W234" s="383" t="e">
        <f t="shared" si="57"/>
        <v>#N/A</v>
      </c>
      <c r="X234" s="384" t="str">
        <f t="shared" si="58"/>
        <v>8</v>
      </c>
      <c r="Y234" s="382"/>
      <c r="Z234" s="374" t="e">
        <f t="shared" si="59"/>
        <v>#N/A</v>
      </c>
      <c r="AA234" s="385" t="e">
        <f>VLOOKUP(G234,Ma_KH!$A:$R,14,0)</f>
        <v>#N/A</v>
      </c>
    </row>
    <row r="235" spans="1:27" x14ac:dyDescent="0.25">
      <c r="A235" s="329">
        <v>46058</v>
      </c>
      <c r="B235" s="464">
        <v>9371</v>
      </c>
      <c r="C235" s="465" t="s">
        <v>15180</v>
      </c>
      <c r="D235" s="329">
        <v>46058</v>
      </c>
      <c r="E235" s="175"/>
      <c r="F235" s="173"/>
      <c r="G235" s="467" t="s">
        <v>15473</v>
      </c>
      <c r="H235" s="332" t="s">
        <v>15473</v>
      </c>
      <c r="I235" s="202" t="s">
        <v>15473</v>
      </c>
      <c r="J235" s="176" t="s">
        <v>1784</v>
      </c>
      <c r="K235" s="176" t="s">
        <v>37</v>
      </c>
      <c r="L235" s="381" t="str">
        <f>VLOOKUP($K235,TONG_SL!$A:$D,2,0)</f>
        <v>Chả cốm 300g</v>
      </c>
      <c r="M235" s="381"/>
      <c r="N235" s="381" t="str">
        <f t="shared" si="55"/>
        <v>K-C6</v>
      </c>
      <c r="O235" s="381"/>
      <c r="P235" s="381"/>
      <c r="Q235" s="381" t="str">
        <f>VLOOKUP(K235,TONG_SL!$A:$D,3,0)</f>
        <v>Túi</v>
      </c>
      <c r="R235" s="169">
        <v>130</v>
      </c>
      <c r="S235" s="382"/>
      <c r="T235" s="382" t="e">
        <f>VLOOKUP(VLOOKUP(G235,Ma_KH!$A:$R,18,0)&amp;K235,Gia_MB!$A:$F,6,0)</f>
        <v>#N/A</v>
      </c>
      <c r="U235" s="374" t="e">
        <f t="shared" si="56"/>
        <v>#N/A</v>
      </c>
      <c r="V235" s="382"/>
      <c r="W235" s="383" t="e">
        <f t="shared" si="57"/>
        <v>#N/A</v>
      </c>
      <c r="X235" s="384" t="str">
        <f t="shared" si="58"/>
        <v>8</v>
      </c>
      <c r="Y235" s="382"/>
      <c r="Z235" s="374" t="e">
        <f t="shared" si="59"/>
        <v>#N/A</v>
      </c>
      <c r="AA235" s="385" t="e">
        <f>VLOOKUP(G235,Ma_KH!$A:$R,14,0)</f>
        <v>#N/A</v>
      </c>
    </row>
    <row r="236" spans="1:27" x14ac:dyDescent="0.25">
      <c r="A236" s="329">
        <v>46058</v>
      </c>
      <c r="B236" s="464">
        <v>9371</v>
      </c>
      <c r="C236" s="465" t="s">
        <v>15180</v>
      </c>
      <c r="D236" s="329">
        <v>46058</v>
      </c>
      <c r="E236" s="175"/>
      <c r="F236" s="173"/>
      <c r="G236" s="467" t="s">
        <v>15473</v>
      </c>
      <c r="H236" s="332" t="s">
        <v>15473</v>
      </c>
      <c r="I236" s="202" t="s">
        <v>15473</v>
      </c>
      <c r="J236" s="176" t="s">
        <v>1784</v>
      </c>
      <c r="K236" s="176" t="s">
        <v>39</v>
      </c>
      <c r="L236" s="381" t="str">
        <f>VLOOKUP($K236,TONG_SL!$A:$D,2,0)</f>
        <v>Chả nướng 300g</v>
      </c>
      <c r="M236" s="381"/>
      <c r="N236" s="381" t="str">
        <f t="shared" si="55"/>
        <v>K-C6</v>
      </c>
      <c r="O236" s="381"/>
      <c r="P236" s="381"/>
      <c r="Q236" s="381" t="str">
        <f>VLOOKUP(K236,TONG_SL!$A:$D,3,0)</f>
        <v>Túi</v>
      </c>
      <c r="R236" s="169">
        <v>90</v>
      </c>
      <c r="S236" s="382"/>
      <c r="T236" s="382" t="e">
        <f>VLOOKUP(VLOOKUP(G236,Ma_KH!$A:$R,18,0)&amp;K236,Gia_MB!$A:$F,6,0)</f>
        <v>#N/A</v>
      </c>
      <c r="U236" s="374" t="e">
        <f t="shared" si="56"/>
        <v>#N/A</v>
      </c>
      <c r="V236" s="382"/>
      <c r="W236" s="383" t="e">
        <f t="shared" si="57"/>
        <v>#N/A</v>
      </c>
      <c r="X236" s="384" t="str">
        <f t="shared" si="58"/>
        <v>8</v>
      </c>
      <c r="Y236" s="382"/>
      <c r="Z236" s="374" t="e">
        <f t="shared" si="59"/>
        <v>#N/A</v>
      </c>
      <c r="AA236" s="385" t="e">
        <f>VLOOKUP(G236,Ma_KH!$A:$R,14,0)</f>
        <v>#N/A</v>
      </c>
    </row>
    <row r="237" spans="1:27" x14ac:dyDescent="0.25">
      <c r="A237" s="329">
        <v>46058</v>
      </c>
      <c r="B237" s="464">
        <v>9371</v>
      </c>
      <c r="C237" s="465" t="s">
        <v>15180</v>
      </c>
      <c r="D237" s="329">
        <v>46058</v>
      </c>
      <c r="E237" s="175"/>
      <c r="F237" s="173"/>
      <c r="G237" s="467" t="s">
        <v>15473</v>
      </c>
      <c r="H237" s="332" t="s">
        <v>15473</v>
      </c>
      <c r="I237" s="202" t="s">
        <v>15473</v>
      </c>
      <c r="J237" s="176" t="s">
        <v>1784</v>
      </c>
      <c r="K237" s="176" t="s">
        <v>48</v>
      </c>
      <c r="L237" s="381" t="str">
        <f>VLOOKUP($K237,TONG_SL!$A:$D,2,0)</f>
        <v>Mọc Nấm Hương 250g</v>
      </c>
      <c r="M237" s="381"/>
      <c r="N237" s="381" t="str">
        <f t="shared" si="55"/>
        <v>K-C6</v>
      </c>
      <c r="O237" s="381"/>
      <c r="P237" s="381"/>
      <c r="Q237" s="381" t="str">
        <f>VLOOKUP(K237,TONG_SL!$A:$D,3,0)</f>
        <v>Túi</v>
      </c>
      <c r="R237" s="169">
        <v>105</v>
      </c>
      <c r="S237" s="382"/>
      <c r="T237" s="382" t="e">
        <f>VLOOKUP(VLOOKUP(G237,Ma_KH!$A:$R,18,0)&amp;K237,Gia_MB!$A:$F,6,0)</f>
        <v>#N/A</v>
      </c>
      <c r="U237" s="374" t="e">
        <f t="shared" si="56"/>
        <v>#N/A</v>
      </c>
      <c r="V237" s="382"/>
      <c r="W237" s="383" t="e">
        <f t="shared" si="57"/>
        <v>#N/A</v>
      </c>
      <c r="X237" s="384" t="str">
        <f t="shared" si="58"/>
        <v>8</v>
      </c>
      <c r="Y237" s="382"/>
      <c r="Z237" s="374" t="e">
        <f t="shared" si="59"/>
        <v>#N/A</v>
      </c>
      <c r="AA237" s="385" t="e">
        <f>VLOOKUP(G237,Ma_KH!$A:$R,14,0)</f>
        <v>#N/A</v>
      </c>
    </row>
    <row r="238" spans="1:27" x14ac:dyDescent="0.25">
      <c r="A238" s="329">
        <v>46057</v>
      </c>
      <c r="B238" s="464">
        <v>9106</v>
      </c>
      <c r="C238" s="465" t="s">
        <v>15180</v>
      </c>
      <c r="D238" s="329">
        <v>46058</v>
      </c>
      <c r="E238" s="175"/>
      <c r="F238" s="173"/>
      <c r="G238" s="467" t="s">
        <v>7629</v>
      </c>
      <c r="H238" s="175"/>
      <c r="I238" s="202" t="s">
        <v>7629</v>
      </c>
      <c r="J238" s="176" t="s">
        <v>1784</v>
      </c>
      <c r="K238" s="176" t="s">
        <v>27</v>
      </c>
      <c r="L238" s="381" t="str">
        <f>VLOOKUP($K238,TONG_SL!$A:$D,2,0)</f>
        <v>Chân giò heo muối 300g</v>
      </c>
      <c r="M238" s="381"/>
      <c r="N238" s="381" t="str">
        <f t="shared" si="55"/>
        <v>K-C6</v>
      </c>
      <c r="O238" s="381"/>
      <c r="P238" s="381"/>
      <c r="Q238" s="381" t="str">
        <f>VLOOKUP(K238,TONG_SL!$A:$D,3,0)</f>
        <v>Túi</v>
      </c>
      <c r="R238" s="169">
        <v>8</v>
      </c>
      <c r="S238" s="382"/>
      <c r="T238" s="382">
        <f>VLOOKUP(VLOOKUP(G238,Ma_KH!$A:$R,18,0)&amp;K238,Gia_MB!$A:$F,6,0)</f>
        <v>73431</v>
      </c>
      <c r="U238" s="374">
        <f t="shared" si="56"/>
        <v>587448</v>
      </c>
      <c r="V238" s="382"/>
      <c r="W238" s="383">
        <f t="shared" si="57"/>
        <v>0</v>
      </c>
      <c r="X238" s="384" t="str">
        <f t="shared" si="58"/>
        <v>8</v>
      </c>
      <c r="Y238" s="382"/>
      <c r="Z238" s="374">
        <f t="shared" si="59"/>
        <v>46995.840000000004</v>
      </c>
      <c r="AA238" s="385">
        <f>VLOOKUP(G238,Ma_KH!$A:$R,14,0)</f>
        <v>46</v>
      </c>
    </row>
    <row r="239" spans="1:27" x14ac:dyDescent="0.25">
      <c r="A239" s="329">
        <v>46056</v>
      </c>
      <c r="B239" s="464">
        <v>8465</v>
      </c>
      <c r="C239" s="465" t="s">
        <v>15180</v>
      </c>
      <c r="D239" s="329">
        <v>46058</v>
      </c>
      <c r="E239" s="175"/>
      <c r="F239" s="173"/>
      <c r="G239" s="467" t="s">
        <v>7444</v>
      </c>
      <c r="H239" s="175"/>
      <c r="I239" s="202" t="s">
        <v>7444</v>
      </c>
      <c r="J239" s="176" t="s">
        <v>1784</v>
      </c>
      <c r="K239" s="176" t="s">
        <v>32</v>
      </c>
      <c r="L239" s="381" t="str">
        <f>VLOOKUP($K239,TONG_SL!$A:$D,2,0)</f>
        <v>Giò Tai Lưỡi Xào 250g</v>
      </c>
      <c r="M239" s="381"/>
      <c r="N239" s="381" t="str">
        <f t="shared" si="55"/>
        <v>K-C6</v>
      </c>
      <c r="O239" s="381"/>
      <c r="P239" s="381"/>
      <c r="Q239" s="381" t="str">
        <f>VLOOKUP(K239,TONG_SL!$A:$D,3,0)</f>
        <v>Túi</v>
      </c>
      <c r="R239" s="169">
        <v>4</v>
      </c>
      <c r="S239" s="382"/>
      <c r="T239" s="382">
        <f>VLOOKUP(VLOOKUP(G239,Ma_KH!$A:$R,18,0)&amp;K239,Gia_MB!$A:$F,6,0)</f>
        <v>47672</v>
      </c>
      <c r="U239" s="374">
        <f t="shared" si="56"/>
        <v>190688</v>
      </c>
      <c r="V239" s="382"/>
      <c r="W239" s="383">
        <f t="shared" si="57"/>
        <v>0</v>
      </c>
      <c r="X239" s="384" t="str">
        <f t="shared" si="58"/>
        <v>8</v>
      </c>
      <c r="Y239" s="382"/>
      <c r="Z239" s="374">
        <f t="shared" si="59"/>
        <v>15255.04</v>
      </c>
      <c r="AA239" s="385">
        <f>VLOOKUP(G239,Ma_KH!$A:$R,14,0)</f>
        <v>0</v>
      </c>
    </row>
    <row r="240" spans="1:27" x14ac:dyDescent="0.25">
      <c r="A240" s="329">
        <v>46057</v>
      </c>
      <c r="B240" s="464">
        <v>9107</v>
      </c>
      <c r="C240" s="465" t="s">
        <v>15180</v>
      </c>
      <c r="D240" s="329">
        <v>46058</v>
      </c>
      <c r="E240" s="175"/>
      <c r="F240" s="173"/>
      <c r="G240" s="467" t="s">
        <v>12305</v>
      </c>
      <c r="H240" s="175"/>
      <c r="I240" s="202" t="s">
        <v>12305</v>
      </c>
      <c r="J240" s="176" t="s">
        <v>1784</v>
      </c>
      <c r="K240" s="176" t="s">
        <v>542</v>
      </c>
      <c r="L240" s="381" t="str">
        <f>VLOOKUP($K240,TONG_SL!$A:$D,2,0)</f>
        <v>Chân giò heo muối 500g</v>
      </c>
      <c r="M240" s="381"/>
      <c r="N240" s="381" t="str">
        <f t="shared" si="55"/>
        <v>K-C6</v>
      </c>
      <c r="O240" s="381"/>
      <c r="P240" s="381"/>
      <c r="Q240" s="381" t="str">
        <f>VLOOKUP(K240,TONG_SL!$A:$D,3,0)</f>
        <v>Túi</v>
      </c>
      <c r="R240" s="169">
        <v>4</v>
      </c>
      <c r="S240" s="382"/>
      <c r="T240" s="382">
        <f>VLOOKUP(VLOOKUP(G240,Ma_KH!$A:$R,18,0)&amp;K240,Gia_MB!$A:$F,6,0)</f>
        <v>110732</v>
      </c>
      <c r="U240" s="374">
        <f t="shared" si="56"/>
        <v>442928</v>
      </c>
      <c r="V240" s="382"/>
      <c r="W240" s="383">
        <f t="shared" si="57"/>
        <v>0</v>
      </c>
      <c r="X240" s="384" t="str">
        <f t="shared" si="58"/>
        <v>8</v>
      </c>
      <c r="Y240" s="382"/>
      <c r="Z240" s="374">
        <f t="shared" si="59"/>
        <v>35434.239999999998</v>
      </c>
      <c r="AA240" s="385">
        <f>VLOOKUP(G240,Ma_KH!$A:$R,14,0)</f>
        <v>46</v>
      </c>
    </row>
    <row r="241" spans="1:27" x14ac:dyDescent="0.25">
      <c r="A241" s="329">
        <v>46057</v>
      </c>
      <c r="B241" s="464">
        <v>9107</v>
      </c>
      <c r="C241" s="465" t="s">
        <v>15180</v>
      </c>
      <c r="D241" s="329">
        <v>46058</v>
      </c>
      <c r="E241" s="175"/>
      <c r="F241" s="173"/>
      <c r="G241" s="467" t="s">
        <v>12305</v>
      </c>
      <c r="H241" s="175"/>
      <c r="I241" s="202" t="s">
        <v>12305</v>
      </c>
      <c r="J241" s="176" t="s">
        <v>1784</v>
      </c>
      <c r="K241" s="176" t="s">
        <v>27</v>
      </c>
      <c r="L241" s="381" t="str">
        <f>VLOOKUP($K241,TONG_SL!$A:$D,2,0)</f>
        <v>Chân giò heo muối 300g</v>
      </c>
      <c r="M241" s="381"/>
      <c r="N241" s="381" t="str">
        <f t="shared" si="55"/>
        <v>K-C6</v>
      </c>
      <c r="O241" s="381"/>
      <c r="P241" s="381"/>
      <c r="Q241" s="381" t="str">
        <f>VLOOKUP(K241,TONG_SL!$A:$D,3,0)</f>
        <v>Túi</v>
      </c>
      <c r="R241" s="169">
        <v>5</v>
      </c>
      <c r="S241" s="382"/>
      <c r="T241" s="382">
        <f>VLOOKUP(VLOOKUP(G241,Ma_KH!$A:$R,18,0)&amp;K241,Gia_MB!$A:$F,6,0)</f>
        <v>73431</v>
      </c>
      <c r="U241" s="374">
        <f t="shared" si="56"/>
        <v>367155</v>
      </c>
      <c r="V241" s="382"/>
      <c r="W241" s="383">
        <f t="shared" si="57"/>
        <v>0</v>
      </c>
      <c r="X241" s="384" t="str">
        <f t="shared" si="58"/>
        <v>8</v>
      </c>
      <c r="Y241" s="382"/>
      <c r="Z241" s="374">
        <f t="shared" si="59"/>
        <v>29372.400000000001</v>
      </c>
      <c r="AA241" s="385">
        <f>VLOOKUP(G241,Ma_KH!$A:$R,14,0)</f>
        <v>46</v>
      </c>
    </row>
    <row r="242" spans="1:27" x14ac:dyDescent="0.25">
      <c r="A242" s="329">
        <v>46057</v>
      </c>
      <c r="B242" s="464">
        <v>9107</v>
      </c>
      <c r="C242" s="465" t="s">
        <v>15180</v>
      </c>
      <c r="D242" s="329">
        <v>46058</v>
      </c>
      <c r="E242" s="175"/>
      <c r="F242" s="173"/>
      <c r="G242" s="467" t="s">
        <v>12305</v>
      </c>
      <c r="H242" s="175"/>
      <c r="I242" s="202" t="s">
        <v>12305</v>
      </c>
      <c r="J242" s="176" t="s">
        <v>1784</v>
      </c>
      <c r="K242" s="176" t="s">
        <v>551</v>
      </c>
      <c r="L242" s="381" t="str">
        <f>VLOOKUP($K242,TONG_SL!$A:$D,2,0)</f>
        <v>Chân giò heo muối 100g</v>
      </c>
      <c r="M242" s="381"/>
      <c r="N242" s="381" t="str">
        <f t="shared" si="55"/>
        <v>K-C6</v>
      </c>
      <c r="O242" s="381"/>
      <c r="P242" s="381"/>
      <c r="Q242" s="381" t="str">
        <f>VLOOKUP(K242,TONG_SL!$A:$D,3,0)</f>
        <v>Gói</v>
      </c>
      <c r="R242" s="169">
        <v>5</v>
      </c>
      <c r="S242" s="382"/>
      <c r="T242" s="382">
        <f>VLOOKUP(VLOOKUP(G242,Ma_KH!$A:$R,18,0)&amp;K242,Gia_MB!$A:$F,6,0)</f>
        <v>22830</v>
      </c>
      <c r="U242" s="374">
        <f t="shared" si="56"/>
        <v>114150</v>
      </c>
      <c r="V242" s="382"/>
      <c r="W242" s="383">
        <f t="shared" si="57"/>
        <v>0</v>
      </c>
      <c r="X242" s="384" t="str">
        <f t="shared" si="58"/>
        <v>8</v>
      </c>
      <c r="Y242" s="382"/>
      <c r="Z242" s="374">
        <f t="shared" si="59"/>
        <v>9132</v>
      </c>
      <c r="AA242" s="385">
        <f>VLOOKUP(G242,Ma_KH!$A:$R,14,0)</f>
        <v>46</v>
      </c>
    </row>
    <row r="243" spans="1:27" x14ac:dyDescent="0.25">
      <c r="A243" s="329">
        <v>46057</v>
      </c>
      <c r="B243" s="464">
        <v>9107</v>
      </c>
      <c r="C243" s="465" t="s">
        <v>15180</v>
      </c>
      <c r="D243" s="329">
        <v>46058</v>
      </c>
      <c r="E243" s="175"/>
      <c r="F243" s="173"/>
      <c r="G243" s="467" t="s">
        <v>12305</v>
      </c>
      <c r="H243" s="175"/>
      <c r="I243" s="202" t="s">
        <v>12305</v>
      </c>
      <c r="J243" s="176" t="s">
        <v>1784</v>
      </c>
      <c r="K243" s="176" t="s">
        <v>30</v>
      </c>
      <c r="L243" s="381" t="str">
        <f>VLOOKUP($K243,TONG_SL!$A:$D,2,0)</f>
        <v>Gà muối 500g</v>
      </c>
      <c r="M243" s="381"/>
      <c r="N243" s="381" t="str">
        <f t="shared" si="55"/>
        <v>K-C6</v>
      </c>
      <c r="O243" s="381"/>
      <c r="P243" s="381"/>
      <c r="Q243" s="381" t="str">
        <f>VLOOKUP(K243,TONG_SL!$A:$D,3,0)</f>
        <v>Túi</v>
      </c>
      <c r="R243" s="169">
        <v>3</v>
      </c>
      <c r="S243" s="382"/>
      <c r="T243" s="382">
        <f>VLOOKUP(VLOOKUP(G243,Ma_KH!$A:$R,18,0)&amp;K243,Gia_MB!$A:$F,6,0)</f>
        <v>111058</v>
      </c>
      <c r="U243" s="374">
        <f t="shared" si="56"/>
        <v>333174</v>
      </c>
      <c r="V243" s="382"/>
      <c r="W243" s="383">
        <f t="shared" si="57"/>
        <v>0</v>
      </c>
      <c r="X243" s="384" t="str">
        <f t="shared" si="58"/>
        <v>8</v>
      </c>
      <c r="Y243" s="382"/>
      <c r="Z243" s="374">
        <f t="shared" si="59"/>
        <v>26653.920000000002</v>
      </c>
      <c r="AA243" s="385">
        <f>VLOOKUP(G243,Ma_KH!$A:$R,14,0)</f>
        <v>46</v>
      </c>
    </row>
    <row r="244" spans="1:27" x14ac:dyDescent="0.25">
      <c r="A244" s="329">
        <v>46056</v>
      </c>
      <c r="B244" s="464">
        <v>9019</v>
      </c>
      <c r="C244" s="465" t="s">
        <v>15180</v>
      </c>
      <c r="D244" s="329">
        <v>46058</v>
      </c>
      <c r="E244" s="175"/>
      <c r="F244" s="173"/>
      <c r="G244" s="467" t="s">
        <v>9875</v>
      </c>
      <c r="H244" s="175"/>
      <c r="I244" s="202" t="s">
        <v>9875</v>
      </c>
      <c r="J244" s="176" t="s">
        <v>1784</v>
      </c>
      <c r="K244" s="176" t="s">
        <v>27</v>
      </c>
      <c r="L244" s="381" t="str">
        <f>VLOOKUP($K244,TONG_SL!$A:$D,2,0)</f>
        <v>Chân giò heo muối 300g</v>
      </c>
      <c r="M244" s="381"/>
      <c r="N244" s="381" t="str">
        <f t="shared" si="55"/>
        <v>K-C6</v>
      </c>
      <c r="O244" s="381"/>
      <c r="P244" s="381"/>
      <c r="Q244" s="381" t="str">
        <f>VLOOKUP(K244,TONG_SL!$A:$D,3,0)</f>
        <v>Túi</v>
      </c>
      <c r="R244" s="169">
        <v>6</v>
      </c>
      <c r="S244" s="382"/>
      <c r="T244" s="382">
        <f>VLOOKUP(VLOOKUP(G244,Ma_KH!$A:$R,18,0)&amp;K244,Gia_MB!$A:$F,6,0)</f>
        <v>73431</v>
      </c>
      <c r="U244" s="374">
        <f t="shared" si="56"/>
        <v>440586</v>
      </c>
      <c r="V244" s="382"/>
      <c r="W244" s="383">
        <f t="shared" si="57"/>
        <v>0</v>
      </c>
      <c r="X244" s="384" t="str">
        <f t="shared" si="58"/>
        <v>8</v>
      </c>
      <c r="Y244" s="382"/>
      <c r="Z244" s="374">
        <f t="shared" si="59"/>
        <v>35246.879999999997</v>
      </c>
      <c r="AA244" s="385">
        <f>VLOOKUP(G244,Ma_KH!$A:$R,14,0)</f>
        <v>57</v>
      </c>
    </row>
    <row r="245" spans="1:27" x14ac:dyDescent="0.25">
      <c r="A245" s="329">
        <v>46056</v>
      </c>
      <c r="B245" s="464">
        <v>9019</v>
      </c>
      <c r="C245" s="465" t="s">
        <v>15180</v>
      </c>
      <c r="D245" s="329">
        <v>46058</v>
      </c>
      <c r="E245" s="175"/>
      <c r="F245" s="173"/>
      <c r="G245" s="467" t="s">
        <v>9875</v>
      </c>
      <c r="H245" s="175"/>
      <c r="I245" s="202" t="s">
        <v>9875</v>
      </c>
      <c r="J245" s="176" t="s">
        <v>1784</v>
      </c>
      <c r="K245" s="176" t="s">
        <v>542</v>
      </c>
      <c r="L245" s="381" t="str">
        <f>VLOOKUP($K245,TONG_SL!$A:$D,2,0)</f>
        <v>Chân giò heo muối 500g</v>
      </c>
      <c r="M245" s="381"/>
      <c r="N245" s="381" t="str">
        <f t="shared" si="55"/>
        <v>K-C6</v>
      </c>
      <c r="O245" s="381"/>
      <c r="P245" s="381"/>
      <c r="Q245" s="381" t="str">
        <f>VLOOKUP(K245,TONG_SL!$A:$D,3,0)</f>
        <v>Túi</v>
      </c>
      <c r="R245" s="169">
        <v>6</v>
      </c>
      <c r="S245" s="382"/>
      <c r="T245" s="382">
        <f>VLOOKUP(VLOOKUP(G245,Ma_KH!$A:$R,18,0)&amp;K245,Gia_MB!$A:$F,6,0)</f>
        <v>119066</v>
      </c>
      <c r="U245" s="374">
        <f t="shared" si="56"/>
        <v>714396</v>
      </c>
      <c r="V245" s="382"/>
      <c r="W245" s="383">
        <f t="shared" si="57"/>
        <v>0</v>
      </c>
      <c r="X245" s="384" t="str">
        <f t="shared" si="58"/>
        <v>8</v>
      </c>
      <c r="Y245" s="382"/>
      <c r="Z245" s="374">
        <f t="shared" si="59"/>
        <v>57151.68</v>
      </c>
      <c r="AA245" s="385">
        <f>VLOOKUP(G245,Ma_KH!$A:$R,14,0)</f>
        <v>57</v>
      </c>
    </row>
    <row r="246" spans="1:27" x14ac:dyDescent="0.25">
      <c r="A246" s="329">
        <v>46056</v>
      </c>
      <c r="B246" s="464">
        <v>9019</v>
      </c>
      <c r="C246" s="465" t="s">
        <v>15180</v>
      </c>
      <c r="D246" s="329">
        <v>46058</v>
      </c>
      <c r="E246" s="175"/>
      <c r="F246" s="173"/>
      <c r="G246" s="467" t="s">
        <v>9875</v>
      </c>
      <c r="H246" s="175"/>
      <c r="I246" s="202" t="s">
        <v>9875</v>
      </c>
      <c r="J246" s="176" t="s">
        <v>1784</v>
      </c>
      <c r="K246" s="176" t="s">
        <v>32</v>
      </c>
      <c r="L246" s="381" t="str">
        <f>VLOOKUP($K246,TONG_SL!$A:$D,2,0)</f>
        <v>Giò Tai Lưỡi Xào 250g</v>
      </c>
      <c r="M246" s="381"/>
      <c r="N246" s="381" t="str">
        <f t="shared" si="55"/>
        <v>K-C6</v>
      </c>
      <c r="O246" s="381"/>
      <c r="P246" s="381"/>
      <c r="Q246" s="381" t="str">
        <f>VLOOKUP(K246,TONG_SL!$A:$D,3,0)</f>
        <v>Túi</v>
      </c>
      <c r="R246" s="169">
        <v>4</v>
      </c>
      <c r="S246" s="382"/>
      <c r="T246" s="382">
        <f>VLOOKUP(VLOOKUP(G246,Ma_KH!$A:$R,18,0)&amp;K246,Gia_MB!$A:$F,6,0)</f>
        <v>50182</v>
      </c>
      <c r="U246" s="374">
        <f t="shared" si="56"/>
        <v>200728</v>
      </c>
      <c r="V246" s="382"/>
      <c r="W246" s="383">
        <f t="shared" si="57"/>
        <v>0</v>
      </c>
      <c r="X246" s="384" t="str">
        <f t="shared" si="58"/>
        <v>8</v>
      </c>
      <c r="Y246" s="382"/>
      <c r="Z246" s="374">
        <f t="shared" si="59"/>
        <v>16058.24</v>
      </c>
      <c r="AA246" s="385">
        <f>VLOOKUP(G246,Ma_KH!$A:$R,14,0)</f>
        <v>57</v>
      </c>
    </row>
    <row r="247" spans="1:27" x14ac:dyDescent="0.25">
      <c r="A247" s="329">
        <v>46056</v>
      </c>
      <c r="B247" s="464">
        <v>9019</v>
      </c>
      <c r="C247" s="465" t="s">
        <v>15180</v>
      </c>
      <c r="D247" s="329">
        <v>46058</v>
      </c>
      <c r="E247" s="175"/>
      <c r="F247" s="173"/>
      <c r="G247" s="467" t="s">
        <v>9875</v>
      </c>
      <c r="H247" s="175"/>
      <c r="I247" s="202" t="s">
        <v>9875</v>
      </c>
      <c r="J247" s="176" t="s">
        <v>1784</v>
      </c>
      <c r="K247" s="176" t="s">
        <v>7645</v>
      </c>
      <c r="L247" s="381" t="str">
        <f>VLOOKUP($K247,TONG_SL!$A:$D,2,0)</f>
        <v>Chân gà sốt thái 250g</v>
      </c>
      <c r="M247" s="381"/>
      <c r="N247" s="381" t="str">
        <f t="shared" si="55"/>
        <v>K-C6</v>
      </c>
      <c r="O247" s="381"/>
      <c r="P247" s="381"/>
      <c r="Q247" s="381" t="str">
        <f>VLOOKUP(K247,TONG_SL!$A:$D,3,0)</f>
        <v>Hộp</v>
      </c>
      <c r="R247" s="169">
        <v>3</v>
      </c>
      <c r="S247" s="382"/>
      <c r="T247" s="382">
        <f>VLOOKUP(VLOOKUP(G247,Ma_KH!$A:$R,18,0)&amp;K247,Gia_MB!$A:$F,6,0)</f>
        <v>41389</v>
      </c>
      <c r="U247" s="374">
        <f t="shared" si="56"/>
        <v>124167</v>
      </c>
      <c r="V247" s="382"/>
      <c r="W247" s="383">
        <f t="shared" si="57"/>
        <v>0</v>
      </c>
      <c r="X247" s="384" t="str">
        <f t="shared" si="58"/>
        <v>8</v>
      </c>
      <c r="Y247" s="382"/>
      <c r="Z247" s="374">
        <f t="shared" si="59"/>
        <v>9933.36</v>
      </c>
      <c r="AA247" s="385">
        <f>VLOOKUP(G247,Ma_KH!$A:$R,14,0)</f>
        <v>57</v>
      </c>
    </row>
    <row r="248" spans="1:27" x14ac:dyDescent="0.25">
      <c r="A248" s="329">
        <v>46056</v>
      </c>
      <c r="B248" s="464">
        <v>9019</v>
      </c>
      <c r="C248" s="465" t="s">
        <v>15180</v>
      </c>
      <c r="D248" s="329">
        <v>46058</v>
      </c>
      <c r="E248" s="175"/>
      <c r="F248" s="173"/>
      <c r="G248" s="467" t="s">
        <v>9875</v>
      </c>
      <c r="H248" s="175"/>
      <c r="I248" s="202" t="s">
        <v>9875</v>
      </c>
      <c r="J248" s="176" t="s">
        <v>1784</v>
      </c>
      <c r="K248" s="176" t="s">
        <v>598</v>
      </c>
      <c r="L248" s="381" t="str">
        <f>VLOOKUP($K248,TONG_SL!$A:$D,2,0)</f>
        <v>Chân gà sả tắc 250g</v>
      </c>
      <c r="M248" s="381"/>
      <c r="N248" s="381" t="str">
        <f t="shared" si="55"/>
        <v>K-C6</v>
      </c>
      <c r="O248" s="381"/>
      <c r="P248" s="381"/>
      <c r="Q248" s="381" t="str">
        <f>VLOOKUP(K248,TONG_SL!$A:$D,3,0)</f>
        <v>Hộp</v>
      </c>
      <c r="R248" s="169">
        <v>8</v>
      </c>
      <c r="S248" s="382"/>
      <c r="T248" s="382">
        <f>VLOOKUP(VLOOKUP(G248,Ma_KH!$A:$R,18,0)&amp;K248,Gia_MB!$A:$F,6,0)</f>
        <v>30000</v>
      </c>
      <c r="U248" s="374">
        <f t="shared" si="56"/>
        <v>240000</v>
      </c>
      <c r="V248" s="382"/>
      <c r="W248" s="383">
        <f t="shared" si="57"/>
        <v>0</v>
      </c>
      <c r="X248" s="384" t="str">
        <f t="shared" si="58"/>
        <v>8</v>
      </c>
      <c r="Y248" s="382"/>
      <c r="Z248" s="374">
        <f t="shared" si="59"/>
        <v>19200</v>
      </c>
      <c r="AA248" s="385">
        <f>VLOOKUP(G248,Ma_KH!$A:$R,14,0)</f>
        <v>57</v>
      </c>
    </row>
    <row r="249" spans="1:27" x14ac:dyDescent="0.25">
      <c r="A249" s="329">
        <v>46056</v>
      </c>
      <c r="B249" s="464">
        <v>9019</v>
      </c>
      <c r="C249" s="465" t="s">
        <v>15180</v>
      </c>
      <c r="D249" s="329">
        <v>46058</v>
      </c>
      <c r="E249" s="175"/>
      <c r="F249" s="173"/>
      <c r="G249" s="467" t="s">
        <v>9875</v>
      </c>
      <c r="H249" s="175"/>
      <c r="I249" s="202" t="s">
        <v>9875</v>
      </c>
      <c r="J249" s="176" t="s">
        <v>1784</v>
      </c>
      <c r="K249" s="176" t="s">
        <v>600</v>
      </c>
      <c r="L249" s="381" t="str">
        <f>VLOOKUP($K249,TONG_SL!$A:$D,2,0)</f>
        <v>Tai heo sốt thái 250g</v>
      </c>
      <c r="M249" s="381"/>
      <c r="N249" s="381" t="str">
        <f t="shared" si="55"/>
        <v>K-C6</v>
      </c>
      <c r="O249" s="381"/>
      <c r="P249" s="381"/>
      <c r="Q249" s="381" t="str">
        <f>VLOOKUP(K249,TONG_SL!$A:$D,3,0)</f>
        <v>Hộp</v>
      </c>
      <c r="R249" s="169">
        <v>3</v>
      </c>
      <c r="S249" s="382"/>
      <c r="T249" s="382">
        <f>VLOOKUP(VLOOKUP(G249,Ma_KH!$A:$R,18,0)&amp;K249,Gia_MB!$A:$F,6,0)</f>
        <v>36111</v>
      </c>
      <c r="U249" s="374">
        <f t="shared" si="56"/>
        <v>108333</v>
      </c>
      <c r="V249" s="382"/>
      <c r="W249" s="383">
        <f t="shared" si="57"/>
        <v>0</v>
      </c>
      <c r="X249" s="384" t="str">
        <f t="shared" si="58"/>
        <v>8</v>
      </c>
      <c r="Y249" s="382"/>
      <c r="Z249" s="374">
        <f t="shared" si="59"/>
        <v>8666.64</v>
      </c>
      <c r="AA249" s="385">
        <f>VLOOKUP(G249,Ma_KH!$A:$R,14,0)</f>
        <v>57</v>
      </c>
    </row>
    <row r="250" spans="1:27" x14ac:dyDescent="0.25">
      <c r="A250" s="329">
        <v>46057</v>
      </c>
      <c r="B250" s="464">
        <v>9111</v>
      </c>
      <c r="C250" s="465" t="s">
        <v>15180</v>
      </c>
      <c r="D250" s="329">
        <v>46058</v>
      </c>
      <c r="E250" s="175"/>
      <c r="F250" s="173"/>
      <c r="G250" s="467" t="s">
        <v>10251</v>
      </c>
      <c r="H250" s="175"/>
      <c r="I250" s="202" t="s">
        <v>10251</v>
      </c>
      <c r="J250" s="176" t="s">
        <v>1784</v>
      </c>
      <c r="K250" s="176" t="s">
        <v>27</v>
      </c>
      <c r="L250" s="381" t="str">
        <f>VLOOKUP($K250,TONG_SL!$A:$D,2,0)</f>
        <v>Chân giò heo muối 300g</v>
      </c>
      <c r="M250" s="381"/>
      <c r="N250" s="381" t="str">
        <f t="shared" si="55"/>
        <v>K-C6</v>
      </c>
      <c r="O250" s="381"/>
      <c r="P250" s="381"/>
      <c r="Q250" s="381" t="str">
        <f>VLOOKUP(K250,TONG_SL!$A:$D,3,0)</f>
        <v>Túi</v>
      </c>
      <c r="R250" s="169">
        <v>10</v>
      </c>
      <c r="S250" s="382"/>
      <c r="T250" s="382">
        <f>VLOOKUP(VLOOKUP(G250,Ma_KH!$A:$R,18,0)&amp;K250,Gia_MB!$A:$F,6,0)</f>
        <v>69759</v>
      </c>
      <c r="U250" s="374">
        <f t="shared" si="56"/>
        <v>697590</v>
      </c>
      <c r="V250" s="382"/>
      <c r="W250" s="383">
        <f t="shared" si="57"/>
        <v>0</v>
      </c>
      <c r="X250" s="384" t="str">
        <f t="shared" si="58"/>
        <v>8</v>
      </c>
      <c r="Y250" s="382"/>
      <c r="Z250" s="374">
        <f t="shared" si="59"/>
        <v>55807.200000000004</v>
      </c>
      <c r="AA250" s="385">
        <f>VLOOKUP(G250,Ma_KH!$A:$R,14,0)</f>
        <v>60</v>
      </c>
    </row>
    <row r="251" spans="1:27" x14ac:dyDescent="0.25">
      <c r="A251" s="329">
        <v>46057</v>
      </c>
      <c r="B251" s="464">
        <v>9111</v>
      </c>
      <c r="C251" s="465" t="s">
        <v>15180</v>
      </c>
      <c r="D251" s="329">
        <v>46058</v>
      </c>
      <c r="E251" s="175"/>
      <c r="F251" s="173"/>
      <c r="G251" s="467" t="s">
        <v>10251</v>
      </c>
      <c r="H251" s="175"/>
      <c r="I251" s="202" t="s">
        <v>10251</v>
      </c>
      <c r="J251" s="176" t="s">
        <v>1784</v>
      </c>
      <c r="K251" s="176" t="s">
        <v>542</v>
      </c>
      <c r="L251" s="381" t="str">
        <f>VLOOKUP($K251,TONG_SL!$A:$D,2,0)</f>
        <v>Chân giò heo muối 500g</v>
      </c>
      <c r="M251" s="381"/>
      <c r="N251" s="381" t="str">
        <f t="shared" si="55"/>
        <v>K-C6</v>
      </c>
      <c r="O251" s="381"/>
      <c r="P251" s="381"/>
      <c r="Q251" s="381" t="str">
        <f>VLOOKUP(K251,TONG_SL!$A:$D,3,0)</f>
        <v>Túi</v>
      </c>
      <c r="R251" s="169">
        <v>10</v>
      </c>
      <c r="S251" s="382"/>
      <c r="T251" s="382">
        <f>VLOOKUP(VLOOKUP(G251,Ma_KH!$A:$R,18,0)&amp;K251,Gia_MB!$A:$F,6,0)</f>
        <v>113113</v>
      </c>
      <c r="U251" s="374">
        <f t="shared" si="56"/>
        <v>1131130</v>
      </c>
      <c r="V251" s="382"/>
      <c r="W251" s="383">
        <f t="shared" si="57"/>
        <v>0</v>
      </c>
      <c r="X251" s="384" t="str">
        <f t="shared" si="58"/>
        <v>8</v>
      </c>
      <c r="Y251" s="382"/>
      <c r="Z251" s="374">
        <f t="shared" si="59"/>
        <v>90490.400000000009</v>
      </c>
      <c r="AA251" s="385">
        <f>VLOOKUP(G251,Ma_KH!$A:$R,14,0)</f>
        <v>60</v>
      </c>
    </row>
    <row r="252" spans="1:27" x14ac:dyDescent="0.25">
      <c r="A252" s="329">
        <v>46057</v>
      </c>
      <c r="B252" s="464">
        <v>9111</v>
      </c>
      <c r="C252" s="465" t="s">
        <v>15180</v>
      </c>
      <c r="D252" s="329">
        <v>46058</v>
      </c>
      <c r="E252" s="175"/>
      <c r="F252" s="173"/>
      <c r="G252" s="467" t="s">
        <v>10251</v>
      </c>
      <c r="H252" s="175"/>
      <c r="I252" s="202" t="s">
        <v>10251</v>
      </c>
      <c r="J252" s="176" t="s">
        <v>1784</v>
      </c>
      <c r="K252" s="176" t="s">
        <v>34</v>
      </c>
      <c r="L252" s="381" t="str">
        <f>VLOOKUP($K252,TONG_SL!$A:$D,2,0)</f>
        <v>Tai heo muối 200g</v>
      </c>
      <c r="M252" s="381"/>
      <c r="N252" s="381" t="str">
        <f t="shared" si="55"/>
        <v>K-C6</v>
      </c>
      <c r="O252" s="381"/>
      <c r="P252" s="381"/>
      <c r="Q252" s="381" t="str">
        <f>VLOOKUP(K252,TONG_SL!$A:$D,3,0)</f>
        <v>Túi</v>
      </c>
      <c r="R252" s="169">
        <v>5</v>
      </c>
      <c r="S252" s="382"/>
      <c r="T252" s="382">
        <f>VLOOKUP(VLOOKUP(G252,Ma_KH!$A:$R,18,0)&amp;K252,Gia_MB!$A:$F,6,0)</f>
        <v>52815</v>
      </c>
      <c r="U252" s="374">
        <f t="shared" si="56"/>
        <v>264075</v>
      </c>
      <c r="V252" s="382"/>
      <c r="W252" s="383">
        <f t="shared" si="57"/>
        <v>0</v>
      </c>
      <c r="X252" s="384" t="str">
        <f t="shared" si="58"/>
        <v>8</v>
      </c>
      <c r="Y252" s="382"/>
      <c r="Z252" s="374">
        <f t="shared" si="59"/>
        <v>21126</v>
      </c>
      <c r="AA252" s="385">
        <f>VLOOKUP(G252,Ma_KH!$A:$R,14,0)</f>
        <v>60</v>
      </c>
    </row>
    <row r="253" spans="1:27" x14ac:dyDescent="0.25">
      <c r="A253" s="329">
        <v>46057</v>
      </c>
      <c r="B253" s="464">
        <v>9111</v>
      </c>
      <c r="C253" s="465" t="s">
        <v>15180</v>
      </c>
      <c r="D253" s="329">
        <v>46058</v>
      </c>
      <c r="E253" s="175"/>
      <c r="F253" s="173"/>
      <c r="G253" s="467" t="s">
        <v>10251</v>
      </c>
      <c r="H253" s="175"/>
      <c r="I253" s="202" t="s">
        <v>10251</v>
      </c>
      <c r="J253" s="176" t="s">
        <v>1784</v>
      </c>
      <c r="K253" s="176" t="s">
        <v>30</v>
      </c>
      <c r="L253" s="381" t="str">
        <f>VLOOKUP($K253,TONG_SL!$A:$D,2,0)</f>
        <v>Gà muối 500g</v>
      </c>
      <c r="M253" s="381"/>
      <c r="N253" s="381" t="str">
        <f t="shared" si="55"/>
        <v>K-C6</v>
      </c>
      <c r="O253" s="381"/>
      <c r="P253" s="381"/>
      <c r="Q253" s="381" t="str">
        <f>VLOOKUP(K253,TONG_SL!$A:$D,3,0)</f>
        <v>Túi</v>
      </c>
      <c r="R253" s="169">
        <v>10</v>
      </c>
      <c r="S253" s="382"/>
      <c r="T253" s="382">
        <f>VLOOKUP(VLOOKUP(G253,Ma_KH!$A:$R,18,0)&amp;K253,Gia_MB!$A:$F,6,0)</f>
        <v>105505</v>
      </c>
      <c r="U253" s="374">
        <f t="shared" si="56"/>
        <v>1055050</v>
      </c>
      <c r="V253" s="382"/>
      <c r="W253" s="383">
        <f t="shared" si="57"/>
        <v>0</v>
      </c>
      <c r="X253" s="384" t="str">
        <f t="shared" si="58"/>
        <v>8</v>
      </c>
      <c r="Y253" s="382"/>
      <c r="Z253" s="374">
        <f t="shared" si="59"/>
        <v>84404</v>
      </c>
      <c r="AA253" s="385">
        <f>VLOOKUP(G253,Ma_KH!$A:$R,14,0)</f>
        <v>60</v>
      </c>
    </row>
    <row r="254" spans="1:27" x14ac:dyDescent="0.25">
      <c r="A254" s="329">
        <v>46057</v>
      </c>
      <c r="B254" s="464">
        <v>9111</v>
      </c>
      <c r="C254" s="465" t="s">
        <v>15180</v>
      </c>
      <c r="D254" s="329">
        <v>46058</v>
      </c>
      <c r="E254" s="175"/>
      <c r="F254" s="173"/>
      <c r="G254" s="467" t="s">
        <v>10251</v>
      </c>
      <c r="H254" s="175"/>
      <c r="I254" s="202" t="s">
        <v>10251</v>
      </c>
      <c r="J254" s="176" t="s">
        <v>1784</v>
      </c>
      <c r="K254" s="176" t="s">
        <v>7266</v>
      </c>
      <c r="L254" s="381" t="str">
        <f>VLOOKUP($K254,TONG_SL!$A:$D,2,0)</f>
        <v>Giò lụa 500g</v>
      </c>
      <c r="M254" s="381"/>
      <c r="N254" s="381" t="str">
        <f t="shared" si="55"/>
        <v>K-C6</v>
      </c>
      <c r="O254" s="381"/>
      <c r="P254" s="381"/>
      <c r="Q254" s="381" t="str">
        <f>VLOOKUP(K254,TONG_SL!$A:$D,3,0)</f>
        <v>Túi</v>
      </c>
      <c r="R254" s="169">
        <v>3</v>
      </c>
      <c r="S254" s="382"/>
      <c r="T254" s="382" t="e">
        <f>VLOOKUP(VLOOKUP(G254,Ma_KH!$A:$R,18,0)&amp;K254,Gia_MB!$A:$F,6,0)</f>
        <v>#N/A</v>
      </c>
      <c r="U254" s="374" t="e">
        <f t="shared" si="56"/>
        <v>#N/A</v>
      </c>
      <c r="V254" s="382"/>
      <c r="W254" s="383" t="e">
        <f t="shared" si="57"/>
        <v>#N/A</v>
      </c>
      <c r="X254" s="384" t="str">
        <f t="shared" si="58"/>
        <v>8</v>
      </c>
      <c r="Y254" s="382"/>
      <c r="Z254" s="374" t="e">
        <f t="shared" si="59"/>
        <v>#N/A</v>
      </c>
      <c r="AA254" s="385">
        <f>VLOOKUP(G254,Ma_KH!$A:$R,14,0)</f>
        <v>60</v>
      </c>
    </row>
    <row r="255" spans="1:27" x14ac:dyDescent="0.25">
      <c r="A255" s="329">
        <v>46057</v>
      </c>
      <c r="B255" s="464">
        <v>9111</v>
      </c>
      <c r="C255" s="465" t="s">
        <v>15180</v>
      </c>
      <c r="D255" s="329">
        <v>46058</v>
      </c>
      <c r="E255" s="175"/>
      <c r="F255" s="173"/>
      <c r="G255" s="467" t="s">
        <v>10251</v>
      </c>
      <c r="H255" s="175"/>
      <c r="I255" s="202" t="s">
        <v>10251</v>
      </c>
      <c r="J255" s="176" t="s">
        <v>1784</v>
      </c>
      <c r="K255" s="176" t="s">
        <v>32</v>
      </c>
      <c r="L255" s="381" t="str">
        <f>VLOOKUP($K255,TONG_SL!$A:$D,2,0)</f>
        <v>Giò Tai Lưỡi Xào 250g</v>
      </c>
      <c r="M255" s="381"/>
      <c r="N255" s="381" t="str">
        <f t="shared" si="55"/>
        <v>K-C6</v>
      </c>
      <c r="O255" s="381"/>
      <c r="P255" s="381"/>
      <c r="Q255" s="381" t="str">
        <f>VLOOKUP(K255,TONG_SL!$A:$D,3,0)</f>
        <v>Túi</v>
      </c>
      <c r="R255" s="169">
        <v>5</v>
      </c>
      <c r="S255" s="382"/>
      <c r="T255" s="382">
        <f>VLOOKUP(VLOOKUP(G255,Ma_KH!$A:$R,18,0)&amp;K255,Gia_MB!$A:$F,6,0)</f>
        <v>47673</v>
      </c>
      <c r="U255" s="374">
        <f t="shared" si="56"/>
        <v>238365</v>
      </c>
      <c r="V255" s="382"/>
      <c r="W255" s="383">
        <f t="shared" si="57"/>
        <v>0</v>
      </c>
      <c r="X255" s="384" t="str">
        <f t="shared" si="58"/>
        <v>8</v>
      </c>
      <c r="Y255" s="382"/>
      <c r="Z255" s="374">
        <f t="shared" si="59"/>
        <v>19069.2</v>
      </c>
      <c r="AA255" s="385">
        <f>VLOOKUP(G255,Ma_KH!$A:$R,14,0)</f>
        <v>60</v>
      </c>
    </row>
    <row r="256" spans="1:27" x14ac:dyDescent="0.25">
      <c r="A256" s="329">
        <v>46057</v>
      </c>
      <c r="B256" s="464">
        <v>9111</v>
      </c>
      <c r="C256" s="465" t="s">
        <v>15180</v>
      </c>
      <c r="D256" s="329">
        <v>46058</v>
      </c>
      <c r="E256" s="175"/>
      <c r="F256" s="173"/>
      <c r="G256" s="467" t="s">
        <v>10251</v>
      </c>
      <c r="H256" s="175"/>
      <c r="I256" s="202" t="s">
        <v>10251</v>
      </c>
      <c r="J256" s="176" t="s">
        <v>1784</v>
      </c>
      <c r="K256" s="176" t="s">
        <v>48</v>
      </c>
      <c r="L256" s="381" t="str">
        <f>VLOOKUP($K256,TONG_SL!$A:$D,2,0)</f>
        <v>Mọc Nấm Hương 250g</v>
      </c>
      <c r="M256" s="381"/>
      <c r="N256" s="381" t="str">
        <f t="shared" si="55"/>
        <v>K-C6</v>
      </c>
      <c r="O256" s="381"/>
      <c r="P256" s="381"/>
      <c r="Q256" s="381" t="str">
        <f>VLOOKUP(K256,TONG_SL!$A:$D,3,0)</f>
        <v>Túi</v>
      </c>
      <c r="R256" s="169">
        <v>10</v>
      </c>
      <c r="S256" s="382"/>
      <c r="T256" s="382">
        <f>VLOOKUP(VLOOKUP(G256,Ma_KH!$A:$R,18,0)&amp;K256,Gia_MB!$A:$F,6,0)</f>
        <v>43700</v>
      </c>
      <c r="U256" s="374">
        <f t="shared" si="56"/>
        <v>437000</v>
      </c>
      <c r="V256" s="382"/>
      <c r="W256" s="383">
        <f t="shared" si="57"/>
        <v>0</v>
      </c>
      <c r="X256" s="384" t="str">
        <f t="shared" si="58"/>
        <v>8</v>
      </c>
      <c r="Y256" s="382"/>
      <c r="Z256" s="374">
        <f t="shared" si="59"/>
        <v>34960</v>
      </c>
      <c r="AA256" s="385">
        <f>VLOOKUP(G256,Ma_KH!$A:$R,14,0)</f>
        <v>60</v>
      </c>
    </row>
    <row r="257" spans="1:27" x14ac:dyDescent="0.25">
      <c r="A257" s="329">
        <v>46057</v>
      </c>
      <c r="B257" s="464">
        <v>9111</v>
      </c>
      <c r="C257" s="465" t="s">
        <v>15180</v>
      </c>
      <c r="D257" s="329">
        <v>46058</v>
      </c>
      <c r="E257" s="175"/>
      <c r="F257" s="173"/>
      <c r="G257" s="467" t="s">
        <v>10251</v>
      </c>
      <c r="H257" s="175"/>
      <c r="I257" s="202" t="s">
        <v>10251</v>
      </c>
      <c r="J257" s="176" t="s">
        <v>1784</v>
      </c>
      <c r="K257" s="380" t="s">
        <v>15332</v>
      </c>
      <c r="L257" s="381" t="str">
        <f>VLOOKUP($K257,TONG_SL!$A:$D,2,0)</f>
        <v>Chân giò heo muối vị Tayaki 450g</v>
      </c>
      <c r="M257" s="381"/>
      <c r="N257" s="381" t="str">
        <f t="shared" si="55"/>
        <v>K-C6</v>
      </c>
      <c r="O257" s="381"/>
      <c r="P257" s="381"/>
      <c r="Q257" s="381" t="str">
        <f>VLOOKUP(K257,TONG_SL!$A:$D,3,0)</f>
        <v>Túi</v>
      </c>
      <c r="R257" s="169">
        <v>5</v>
      </c>
      <c r="S257" s="382"/>
      <c r="T257" s="382" t="e">
        <f>VLOOKUP(VLOOKUP(G257,Ma_KH!$A:$R,18,0)&amp;K257,Gia_MB!$A:$F,6,0)</f>
        <v>#N/A</v>
      </c>
      <c r="U257" s="374" t="e">
        <f t="shared" si="56"/>
        <v>#N/A</v>
      </c>
      <c r="V257" s="382"/>
      <c r="W257" s="383" t="e">
        <f t="shared" si="57"/>
        <v>#N/A</v>
      </c>
      <c r="X257" s="384" t="str">
        <f t="shared" si="58"/>
        <v>8</v>
      </c>
      <c r="Y257" s="382"/>
      <c r="Z257" s="374" t="e">
        <f t="shared" si="59"/>
        <v>#N/A</v>
      </c>
      <c r="AA257" s="385">
        <f>VLOOKUP(G257,Ma_KH!$A:$R,14,0)</f>
        <v>60</v>
      </c>
    </row>
    <row r="258" spans="1:27" x14ac:dyDescent="0.25">
      <c r="A258" s="329">
        <v>46056</v>
      </c>
      <c r="B258" s="464">
        <v>8468</v>
      </c>
      <c r="C258" s="465" t="s">
        <v>15180</v>
      </c>
      <c r="D258" s="329">
        <v>46058</v>
      </c>
      <c r="E258" s="175"/>
      <c r="F258" s="173"/>
      <c r="G258" s="467" t="s">
        <v>7463</v>
      </c>
      <c r="H258" s="175"/>
      <c r="I258" s="202" t="s">
        <v>7463</v>
      </c>
      <c r="J258" s="176" t="s">
        <v>1784</v>
      </c>
      <c r="K258" s="176" t="s">
        <v>27</v>
      </c>
      <c r="L258" s="381" t="str">
        <f>VLOOKUP($K258,TONG_SL!$A:$D,2,0)</f>
        <v>Chân giò heo muối 300g</v>
      </c>
      <c r="M258" s="381"/>
      <c r="N258" s="381" t="str">
        <f t="shared" si="55"/>
        <v>K-C6</v>
      </c>
      <c r="O258" s="381"/>
      <c r="P258" s="381"/>
      <c r="Q258" s="381" t="str">
        <f>VLOOKUP(K258,TONG_SL!$A:$D,3,0)</f>
        <v>Túi</v>
      </c>
      <c r="R258" s="169">
        <v>1</v>
      </c>
      <c r="S258" s="382"/>
      <c r="T258" s="382">
        <f>VLOOKUP(VLOOKUP(G258,Ma_KH!$A:$R,18,0)&amp;K258,Gia_MB!$A:$F,6,0)</f>
        <v>69759</v>
      </c>
      <c r="U258" s="374">
        <f t="shared" si="56"/>
        <v>69759</v>
      </c>
      <c r="V258" s="382"/>
      <c r="W258" s="383">
        <f t="shared" si="57"/>
        <v>0</v>
      </c>
      <c r="X258" s="384" t="str">
        <f t="shared" si="58"/>
        <v>8</v>
      </c>
      <c r="Y258" s="382"/>
      <c r="Z258" s="374">
        <f t="shared" si="59"/>
        <v>5580.72</v>
      </c>
      <c r="AA258" s="385">
        <f>VLOOKUP(G258,Ma_KH!$A:$R,14,0)</f>
        <v>0</v>
      </c>
    </row>
    <row r="259" spans="1:27" x14ac:dyDescent="0.25">
      <c r="A259" s="329">
        <v>46056</v>
      </c>
      <c r="B259" s="464">
        <v>8468</v>
      </c>
      <c r="C259" s="465" t="s">
        <v>15180</v>
      </c>
      <c r="D259" s="329">
        <v>46058</v>
      </c>
      <c r="E259" s="175"/>
      <c r="F259" s="173"/>
      <c r="G259" s="467" t="s">
        <v>7463</v>
      </c>
      <c r="H259" s="175"/>
      <c r="I259" s="202" t="s">
        <v>7463</v>
      </c>
      <c r="J259" s="176" t="s">
        <v>1784</v>
      </c>
      <c r="K259" s="176" t="s">
        <v>32</v>
      </c>
      <c r="L259" s="381" t="str">
        <f>VLOOKUP($K259,TONG_SL!$A:$D,2,0)</f>
        <v>Giò Tai Lưỡi Xào 250g</v>
      </c>
      <c r="M259" s="381"/>
      <c r="N259" s="381" t="str">
        <f t="shared" si="55"/>
        <v>K-C6</v>
      </c>
      <c r="O259" s="381"/>
      <c r="P259" s="381"/>
      <c r="Q259" s="381" t="str">
        <f>VLOOKUP(K259,TONG_SL!$A:$D,3,0)</f>
        <v>Túi</v>
      </c>
      <c r="R259" s="169">
        <v>3</v>
      </c>
      <c r="S259" s="382"/>
      <c r="T259" s="382">
        <f>VLOOKUP(VLOOKUP(G259,Ma_KH!$A:$R,18,0)&amp;K259,Gia_MB!$A:$F,6,0)</f>
        <v>47672</v>
      </c>
      <c r="U259" s="374">
        <f t="shared" si="56"/>
        <v>143016</v>
      </c>
      <c r="V259" s="382"/>
      <c r="W259" s="383">
        <f t="shared" si="57"/>
        <v>0</v>
      </c>
      <c r="X259" s="384" t="str">
        <f t="shared" si="58"/>
        <v>8</v>
      </c>
      <c r="Y259" s="382"/>
      <c r="Z259" s="374">
        <f t="shared" si="59"/>
        <v>11441.28</v>
      </c>
      <c r="AA259" s="385">
        <f>VLOOKUP(G259,Ma_KH!$A:$R,14,0)</f>
        <v>0</v>
      </c>
    </row>
    <row r="260" spans="1:27" x14ac:dyDescent="0.25">
      <c r="A260" s="329">
        <v>46055</v>
      </c>
      <c r="B260" s="464">
        <v>8423</v>
      </c>
      <c r="C260" s="465" t="s">
        <v>15180</v>
      </c>
      <c r="D260" s="329">
        <v>46058</v>
      </c>
      <c r="E260" s="175"/>
      <c r="F260" s="173"/>
      <c r="G260" s="467" t="s">
        <v>11218</v>
      </c>
      <c r="H260" s="175"/>
      <c r="I260" s="202" t="s">
        <v>11218</v>
      </c>
      <c r="J260" s="176" t="s">
        <v>1784</v>
      </c>
      <c r="K260" s="176" t="s">
        <v>44</v>
      </c>
      <c r="L260" s="381" t="str">
        <f>VLOOKUP($K260,TONG_SL!$A:$D,2,0)</f>
        <v>Giò lụa cây 250g</v>
      </c>
      <c r="M260" s="381"/>
      <c r="N260" s="381" t="str">
        <f t="shared" si="55"/>
        <v>K-C6</v>
      </c>
      <c r="O260" s="381"/>
      <c r="P260" s="381"/>
      <c r="Q260" s="381" t="str">
        <f>VLOOKUP(K260,TONG_SL!$A:$D,3,0)</f>
        <v>Túi</v>
      </c>
      <c r="R260" s="169">
        <v>4</v>
      </c>
      <c r="S260" s="382"/>
      <c r="T260" s="382">
        <f>VLOOKUP(VLOOKUP(G260,Ma_KH!$A:$R,18,0)&amp;K260,Gia_MB!$A:$F,6,0)</f>
        <v>49500</v>
      </c>
      <c r="U260" s="374">
        <f t="shared" si="56"/>
        <v>198000</v>
      </c>
      <c r="V260" s="382"/>
      <c r="W260" s="383">
        <f t="shared" si="57"/>
        <v>0</v>
      </c>
      <c r="X260" s="384" t="str">
        <f t="shared" si="58"/>
        <v>8</v>
      </c>
      <c r="Y260" s="382"/>
      <c r="Z260" s="374">
        <f t="shared" si="59"/>
        <v>15840</v>
      </c>
      <c r="AA260" s="385">
        <f>VLOOKUP(G260,Ma_KH!$A:$R,14,0)</f>
        <v>61</v>
      </c>
    </row>
    <row r="261" spans="1:27" x14ac:dyDescent="0.25">
      <c r="A261" s="329">
        <v>46055</v>
      </c>
      <c r="B261" s="464">
        <v>8423</v>
      </c>
      <c r="C261" s="465" t="s">
        <v>15180</v>
      </c>
      <c r="D261" s="329">
        <v>46058</v>
      </c>
      <c r="E261" s="175"/>
      <c r="F261" s="173"/>
      <c r="G261" s="467" t="s">
        <v>11218</v>
      </c>
      <c r="H261" s="175"/>
      <c r="I261" s="202" t="s">
        <v>11218</v>
      </c>
      <c r="J261" s="176" t="s">
        <v>1784</v>
      </c>
      <c r="K261" s="176" t="s">
        <v>39</v>
      </c>
      <c r="L261" s="381" t="str">
        <f>VLOOKUP($K261,TONG_SL!$A:$D,2,0)</f>
        <v>Chả nướng 300g</v>
      </c>
      <c r="M261" s="381"/>
      <c r="N261" s="381" t="str">
        <f t="shared" si="55"/>
        <v>K-C6</v>
      </c>
      <c r="O261" s="381"/>
      <c r="P261" s="381"/>
      <c r="Q261" s="381" t="str">
        <f>VLOOKUP(K261,TONG_SL!$A:$D,3,0)</f>
        <v>Túi</v>
      </c>
      <c r="R261" s="169">
        <v>3</v>
      </c>
      <c r="S261" s="382"/>
      <c r="T261" s="382">
        <f>VLOOKUP(VLOOKUP(G261,Ma_KH!$A:$R,18,0)&amp;K261,Gia_MB!$A:$F,6,0)</f>
        <v>67403</v>
      </c>
      <c r="U261" s="374">
        <f t="shared" si="56"/>
        <v>202209</v>
      </c>
      <c r="V261" s="382"/>
      <c r="W261" s="383">
        <f t="shared" si="57"/>
        <v>0</v>
      </c>
      <c r="X261" s="384" t="str">
        <f t="shared" si="58"/>
        <v>8</v>
      </c>
      <c r="Y261" s="382"/>
      <c r="Z261" s="374">
        <f t="shared" si="59"/>
        <v>16176.720000000001</v>
      </c>
      <c r="AA261" s="385">
        <f>VLOOKUP(G261,Ma_KH!$A:$R,14,0)</f>
        <v>61</v>
      </c>
    </row>
    <row r="262" spans="1:27" x14ac:dyDescent="0.25">
      <c r="A262" s="329">
        <v>46055</v>
      </c>
      <c r="B262" s="464">
        <v>8423</v>
      </c>
      <c r="C262" s="465" t="s">
        <v>15180</v>
      </c>
      <c r="D262" s="329">
        <v>46058</v>
      </c>
      <c r="E262" s="175"/>
      <c r="F262" s="173"/>
      <c r="G262" s="467" t="s">
        <v>11218</v>
      </c>
      <c r="H262" s="175"/>
      <c r="I262" s="202" t="s">
        <v>11218</v>
      </c>
      <c r="J262" s="176" t="s">
        <v>1784</v>
      </c>
      <c r="K262" s="176" t="s">
        <v>34</v>
      </c>
      <c r="L262" s="381" t="str">
        <f>VLOOKUP($K262,TONG_SL!$A:$D,2,0)</f>
        <v>Tai heo muối 200g</v>
      </c>
      <c r="M262" s="381"/>
      <c r="N262" s="381" t="str">
        <f t="shared" si="55"/>
        <v>K-C6</v>
      </c>
      <c r="O262" s="381"/>
      <c r="P262" s="381"/>
      <c r="Q262" s="381" t="str">
        <f>VLOOKUP(K262,TONG_SL!$A:$D,3,0)</f>
        <v>Túi</v>
      </c>
      <c r="R262" s="169">
        <v>3</v>
      </c>
      <c r="S262" s="382"/>
      <c r="T262" s="382">
        <f>VLOOKUP(VLOOKUP(G262,Ma_KH!$A:$R,18,0)&amp;K262,Gia_MB!$A:$F,6,0)</f>
        <v>52816</v>
      </c>
      <c r="U262" s="374">
        <f t="shared" si="56"/>
        <v>158448</v>
      </c>
      <c r="V262" s="382"/>
      <c r="W262" s="383">
        <f t="shared" si="57"/>
        <v>0</v>
      </c>
      <c r="X262" s="384" t="str">
        <f t="shared" si="58"/>
        <v>8</v>
      </c>
      <c r="Y262" s="382"/>
      <c r="Z262" s="374">
        <f t="shared" si="59"/>
        <v>12675.84</v>
      </c>
      <c r="AA262" s="385">
        <f>VLOOKUP(G262,Ma_KH!$A:$R,14,0)</f>
        <v>61</v>
      </c>
    </row>
    <row r="263" spans="1:27" x14ac:dyDescent="0.25">
      <c r="A263" s="329">
        <v>46055</v>
      </c>
      <c r="B263" s="464">
        <v>8423</v>
      </c>
      <c r="C263" s="465" t="s">
        <v>15180</v>
      </c>
      <c r="D263" s="329">
        <v>46058</v>
      </c>
      <c r="E263" s="175"/>
      <c r="F263" s="173"/>
      <c r="G263" s="467" t="s">
        <v>11218</v>
      </c>
      <c r="H263" s="175"/>
      <c r="I263" s="202" t="s">
        <v>11218</v>
      </c>
      <c r="J263" s="176" t="s">
        <v>1784</v>
      </c>
      <c r="K263" s="176" t="s">
        <v>30</v>
      </c>
      <c r="L263" s="381" t="str">
        <f>VLOOKUP($K263,TONG_SL!$A:$D,2,0)</f>
        <v>Gà muối 500g</v>
      </c>
      <c r="M263" s="381"/>
      <c r="N263" s="381" t="str">
        <f t="shared" si="55"/>
        <v>K-C6</v>
      </c>
      <c r="O263" s="381"/>
      <c r="P263" s="381"/>
      <c r="Q263" s="381" t="str">
        <f>VLOOKUP(K263,TONG_SL!$A:$D,3,0)</f>
        <v>Túi</v>
      </c>
      <c r="R263" s="169">
        <v>2</v>
      </c>
      <c r="S263" s="382"/>
      <c r="T263" s="382">
        <f>VLOOKUP(VLOOKUP(G263,Ma_KH!$A:$R,18,0)&amp;K263,Gia_MB!$A:$F,6,0)</f>
        <v>105505</v>
      </c>
      <c r="U263" s="374">
        <f t="shared" si="56"/>
        <v>211010</v>
      </c>
      <c r="V263" s="382"/>
      <c r="W263" s="383">
        <f t="shared" si="57"/>
        <v>0</v>
      </c>
      <c r="X263" s="384" t="str">
        <f t="shared" si="58"/>
        <v>8</v>
      </c>
      <c r="Y263" s="382"/>
      <c r="Z263" s="374">
        <f t="shared" si="59"/>
        <v>16880.8</v>
      </c>
      <c r="AA263" s="385">
        <f>VLOOKUP(G263,Ma_KH!$A:$R,14,0)</f>
        <v>61</v>
      </c>
    </row>
    <row r="264" spans="1:27" x14ac:dyDescent="0.25">
      <c r="A264" s="329">
        <v>46057</v>
      </c>
      <c r="B264" s="464">
        <v>9112</v>
      </c>
      <c r="C264" s="465" t="s">
        <v>15180</v>
      </c>
      <c r="D264" s="329">
        <v>46058</v>
      </c>
      <c r="E264" s="175"/>
      <c r="F264" s="173"/>
      <c r="G264" s="467" t="s">
        <v>15232</v>
      </c>
      <c r="H264" s="175"/>
      <c r="I264" s="202" t="s">
        <v>15232</v>
      </c>
      <c r="J264" s="176" t="s">
        <v>1784</v>
      </c>
      <c r="K264" s="176" t="s">
        <v>27</v>
      </c>
      <c r="L264" s="381" t="str">
        <f>VLOOKUP($K264,TONG_SL!$A:$D,2,0)</f>
        <v>Chân giò heo muối 300g</v>
      </c>
      <c r="M264" s="381"/>
      <c r="N264" s="381" t="str">
        <f t="shared" si="55"/>
        <v>K-C6</v>
      </c>
      <c r="O264" s="381"/>
      <c r="P264" s="381"/>
      <c r="Q264" s="381" t="str">
        <f>VLOOKUP(K264,TONG_SL!$A:$D,3,0)</f>
        <v>Túi</v>
      </c>
      <c r="R264" s="169">
        <v>15</v>
      </c>
      <c r="S264" s="382"/>
      <c r="T264" s="382">
        <f>VLOOKUP(VLOOKUP(G264,Ma_KH!$A:$R,18,0)&amp;K264,Gia_MB!$A:$F,6,0)</f>
        <v>73431</v>
      </c>
      <c r="U264" s="374">
        <f t="shared" si="56"/>
        <v>1101465</v>
      </c>
      <c r="V264" s="382"/>
      <c r="W264" s="383">
        <f t="shared" si="57"/>
        <v>0</v>
      </c>
      <c r="X264" s="384" t="str">
        <f t="shared" si="58"/>
        <v>8</v>
      </c>
      <c r="Y264" s="382"/>
      <c r="Z264" s="374">
        <f t="shared" si="59"/>
        <v>88117.2</v>
      </c>
      <c r="AA264" s="385">
        <f>VLOOKUP(G264,Ma_KH!$A:$R,14,0)</f>
        <v>60</v>
      </c>
    </row>
    <row r="265" spans="1:27" x14ac:dyDescent="0.25">
      <c r="A265" s="329">
        <v>46057</v>
      </c>
      <c r="B265" s="464">
        <v>9112</v>
      </c>
      <c r="C265" s="465" t="s">
        <v>15180</v>
      </c>
      <c r="D265" s="329">
        <v>46058</v>
      </c>
      <c r="E265" s="175"/>
      <c r="F265" s="173"/>
      <c r="G265" s="467" t="s">
        <v>15232</v>
      </c>
      <c r="H265" s="175"/>
      <c r="I265" s="202" t="s">
        <v>15232</v>
      </c>
      <c r="J265" s="176" t="s">
        <v>1784</v>
      </c>
      <c r="K265" s="176" t="s">
        <v>551</v>
      </c>
      <c r="L265" s="381" t="str">
        <f>VLOOKUP($K265,TONG_SL!$A:$D,2,0)</f>
        <v>Chân giò heo muối 100g</v>
      </c>
      <c r="M265" s="381"/>
      <c r="N265" s="381" t="str">
        <f t="shared" si="55"/>
        <v>K-C6</v>
      </c>
      <c r="O265" s="381"/>
      <c r="P265" s="381"/>
      <c r="Q265" s="381" t="str">
        <f>VLOOKUP(K265,TONG_SL!$A:$D,3,0)</f>
        <v>Gói</v>
      </c>
      <c r="R265" s="169">
        <v>25</v>
      </c>
      <c r="S265" s="382"/>
      <c r="T265" s="382" t="e">
        <f>VLOOKUP(VLOOKUP(G265,Ma_KH!$A:$R,18,0)&amp;K265,Gia_MB!$A:$F,6,0)</f>
        <v>#N/A</v>
      </c>
      <c r="U265" s="374" t="e">
        <f t="shared" si="56"/>
        <v>#N/A</v>
      </c>
      <c r="V265" s="382"/>
      <c r="W265" s="383" t="e">
        <f t="shared" si="57"/>
        <v>#N/A</v>
      </c>
      <c r="X265" s="384" t="str">
        <f t="shared" si="58"/>
        <v>8</v>
      </c>
      <c r="Y265" s="382"/>
      <c r="Z265" s="374" t="e">
        <f t="shared" si="59"/>
        <v>#N/A</v>
      </c>
      <c r="AA265" s="385">
        <f>VLOOKUP(G265,Ma_KH!$A:$R,14,0)</f>
        <v>60</v>
      </c>
    </row>
    <row r="266" spans="1:27" x14ac:dyDescent="0.25">
      <c r="A266" s="329">
        <v>46057</v>
      </c>
      <c r="B266" s="464">
        <v>9112</v>
      </c>
      <c r="C266" s="465" t="s">
        <v>15180</v>
      </c>
      <c r="D266" s="329">
        <v>46058</v>
      </c>
      <c r="E266" s="175"/>
      <c r="F266" s="173"/>
      <c r="G266" s="467" t="s">
        <v>15232</v>
      </c>
      <c r="H266" s="175"/>
      <c r="I266" s="202" t="s">
        <v>15232</v>
      </c>
      <c r="J266" s="176" t="s">
        <v>1784</v>
      </c>
      <c r="K266" s="176" t="s">
        <v>30</v>
      </c>
      <c r="L266" s="381" t="str">
        <f>VLOOKUP($K266,TONG_SL!$A:$D,2,0)</f>
        <v>Gà muối 500g</v>
      </c>
      <c r="M266" s="381"/>
      <c r="N266" s="381" t="str">
        <f t="shared" si="55"/>
        <v>K-C6</v>
      </c>
      <c r="O266" s="381"/>
      <c r="P266" s="381"/>
      <c r="Q266" s="381" t="str">
        <f>VLOOKUP(K266,TONG_SL!$A:$D,3,0)</f>
        <v>Túi</v>
      </c>
      <c r="R266" s="169">
        <v>7</v>
      </c>
      <c r="S266" s="382"/>
      <c r="T266" s="382">
        <f>VLOOKUP(VLOOKUP(G266,Ma_KH!$A:$R,18,0)&amp;K266,Gia_MB!$A:$F,6,0)</f>
        <v>116611</v>
      </c>
      <c r="U266" s="374">
        <f t="shared" si="56"/>
        <v>816277</v>
      </c>
      <c r="V266" s="382"/>
      <c r="W266" s="383">
        <f t="shared" si="57"/>
        <v>0</v>
      </c>
      <c r="X266" s="384" t="str">
        <f t="shared" si="58"/>
        <v>8</v>
      </c>
      <c r="Y266" s="382"/>
      <c r="Z266" s="374">
        <f t="shared" si="59"/>
        <v>65302.16</v>
      </c>
      <c r="AA266" s="385">
        <f>VLOOKUP(G266,Ma_KH!$A:$R,14,0)</f>
        <v>60</v>
      </c>
    </row>
    <row r="267" spans="1:27" x14ac:dyDescent="0.25">
      <c r="A267" s="329">
        <v>46057</v>
      </c>
      <c r="B267" s="464">
        <v>9334</v>
      </c>
      <c r="C267" s="465" t="s">
        <v>15180</v>
      </c>
      <c r="D267" s="329">
        <v>46058</v>
      </c>
      <c r="E267" s="175"/>
      <c r="F267" s="173"/>
      <c r="G267" s="467" t="s">
        <v>12108</v>
      </c>
      <c r="H267" s="175"/>
      <c r="I267" s="202" t="s">
        <v>12108</v>
      </c>
      <c r="J267" s="176" t="s">
        <v>1784</v>
      </c>
      <c r="K267" s="176" t="s">
        <v>32</v>
      </c>
      <c r="L267" s="381" t="str">
        <f>VLOOKUP($K267,TONG_SL!$A:$D,2,0)</f>
        <v>Giò Tai Lưỡi Xào 250g</v>
      </c>
      <c r="M267" s="381"/>
      <c r="N267" s="381" t="str">
        <f t="shared" si="55"/>
        <v>K-C6</v>
      </c>
      <c r="O267" s="381"/>
      <c r="P267" s="381"/>
      <c r="Q267" s="381" t="str">
        <f>VLOOKUP(K267,TONG_SL!$A:$D,3,0)</f>
        <v>Túi</v>
      </c>
      <c r="R267" s="169">
        <v>3</v>
      </c>
      <c r="S267" s="382"/>
      <c r="T267" s="382">
        <f>VLOOKUP(VLOOKUP(G267,Ma_KH!$A:$R,18,0)&amp;K267,Gia_MB!$A:$F,6,0)</f>
        <v>47672</v>
      </c>
      <c r="U267" s="374">
        <f t="shared" si="56"/>
        <v>143016</v>
      </c>
      <c r="V267" s="382"/>
      <c r="W267" s="383">
        <f t="shared" si="57"/>
        <v>0</v>
      </c>
      <c r="X267" s="384" t="str">
        <f t="shared" si="58"/>
        <v>8</v>
      </c>
      <c r="Y267" s="382"/>
      <c r="Z267" s="374">
        <f t="shared" si="59"/>
        <v>11441.28</v>
      </c>
      <c r="AA267" s="385">
        <f>VLOOKUP(G267,Ma_KH!$A:$R,14,0)</f>
        <v>56</v>
      </c>
    </row>
    <row r="268" spans="1:27" x14ac:dyDescent="0.25">
      <c r="A268" s="329">
        <v>46057</v>
      </c>
      <c r="B268" s="464">
        <v>9334</v>
      </c>
      <c r="C268" s="465" t="s">
        <v>15180</v>
      </c>
      <c r="D268" s="329">
        <v>46058</v>
      </c>
      <c r="E268" s="175"/>
      <c r="F268" s="173"/>
      <c r="G268" s="467" t="s">
        <v>12108</v>
      </c>
      <c r="H268" s="175"/>
      <c r="I268" s="202" t="s">
        <v>12108</v>
      </c>
      <c r="J268" s="176" t="s">
        <v>1784</v>
      </c>
      <c r="K268" s="176" t="s">
        <v>44</v>
      </c>
      <c r="L268" s="381" t="str">
        <f>VLOOKUP($K268,TONG_SL!$A:$D,2,0)</f>
        <v>Giò lụa cây 250g</v>
      </c>
      <c r="M268" s="381"/>
      <c r="N268" s="381" t="str">
        <f t="shared" si="55"/>
        <v>K-C6</v>
      </c>
      <c r="O268" s="381"/>
      <c r="P268" s="381"/>
      <c r="Q268" s="381" t="str">
        <f>VLOOKUP(K268,TONG_SL!$A:$D,3,0)</f>
        <v>Túi</v>
      </c>
      <c r="R268" s="169">
        <v>3</v>
      </c>
      <c r="S268" s="382"/>
      <c r="T268" s="382">
        <f>VLOOKUP(VLOOKUP(G268,Ma_KH!$A:$R,18,0)&amp;K268,Gia_MB!$A:$F,6,0)</f>
        <v>49500</v>
      </c>
      <c r="U268" s="374">
        <f t="shared" si="56"/>
        <v>148500</v>
      </c>
      <c r="V268" s="382"/>
      <c r="W268" s="383">
        <f t="shared" si="57"/>
        <v>0</v>
      </c>
      <c r="X268" s="384" t="str">
        <f t="shared" si="58"/>
        <v>8</v>
      </c>
      <c r="Y268" s="382"/>
      <c r="Z268" s="374">
        <f t="shared" si="59"/>
        <v>11880</v>
      </c>
      <c r="AA268" s="385">
        <f>VLOOKUP(G268,Ma_KH!$A:$R,14,0)</f>
        <v>56</v>
      </c>
    </row>
    <row r="269" spans="1:27" x14ac:dyDescent="0.25">
      <c r="A269" s="329">
        <v>46057</v>
      </c>
      <c r="B269" s="464">
        <v>9334</v>
      </c>
      <c r="C269" s="465" t="s">
        <v>15180</v>
      </c>
      <c r="D269" s="329">
        <v>46058</v>
      </c>
      <c r="E269" s="175"/>
      <c r="F269" s="173"/>
      <c r="G269" s="467" t="s">
        <v>12108</v>
      </c>
      <c r="H269" s="175"/>
      <c r="I269" s="202" t="s">
        <v>12108</v>
      </c>
      <c r="J269" s="176" t="s">
        <v>1784</v>
      </c>
      <c r="K269" s="176" t="s">
        <v>27</v>
      </c>
      <c r="L269" s="381" t="str">
        <f>VLOOKUP($K269,TONG_SL!$A:$D,2,0)</f>
        <v>Chân giò heo muối 300g</v>
      </c>
      <c r="M269" s="381"/>
      <c r="N269" s="381" t="str">
        <f t="shared" si="55"/>
        <v>K-C6</v>
      </c>
      <c r="O269" s="381"/>
      <c r="P269" s="381"/>
      <c r="Q269" s="381" t="str">
        <f>VLOOKUP(K269,TONG_SL!$A:$D,3,0)</f>
        <v>Túi</v>
      </c>
      <c r="R269" s="169">
        <v>10</v>
      </c>
      <c r="S269" s="382"/>
      <c r="T269" s="382">
        <f>VLOOKUP(VLOOKUP(G269,Ma_KH!$A:$R,18,0)&amp;K269,Gia_MB!$A:$F,6,0)</f>
        <v>69759</v>
      </c>
      <c r="U269" s="374">
        <f t="shared" si="56"/>
        <v>697590</v>
      </c>
      <c r="V269" s="382"/>
      <c r="W269" s="383">
        <f t="shared" si="57"/>
        <v>0</v>
      </c>
      <c r="X269" s="384" t="str">
        <f t="shared" si="58"/>
        <v>8</v>
      </c>
      <c r="Y269" s="382"/>
      <c r="Z269" s="374">
        <f t="shared" si="59"/>
        <v>55807.200000000004</v>
      </c>
      <c r="AA269" s="385">
        <f>VLOOKUP(G269,Ma_KH!$A:$R,14,0)</f>
        <v>56</v>
      </c>
    </row>
    <row r="270" spans="1:27" x14ac:dyDescent="0.25">
      <c r="A270" s="329">
        <v>46056</v>
      </c>
      <c r="B270" s="464">
        <v>9038</v>
      </c>
      <c r="C270" s="465" t="s">
        <v>15180</v>
      </c>
      <c r="D270" s="329">
        <v>46058</v>
      </c>
      <c r="E270" s="175"/>
      <c r="F270" s="173"/>
      <c r="G270" s="467" t="s">
        <v>11216</v>
      </c>
      <c r="H270" s="175"/>
      <c r="I270" s="202" t="s">
        <v>11216</v>
      </c>
      <c r="J270" s="176" t="s">
        <v>1784</v>
      </c>
      <c r="K270" s="176" t="s">
        <v>27</v>
      </c>
      <c r="L270" s="381" t="str">
        <f>VLOOKUP($K270,TONG_SL!$A:$D,2,0)</f>
        <v>Chân giò heo muối 300g</v>
      </c>
      <c r="M270" s="381"/>
      <c r="N270" s="381" t="str">
        <f t="shared" si="55"/>
        <v>K-C6</v>
      </c>
      <c r="O270" s="381"/>
      <c r="P270" s="381"/>
      <c r="Q270" s="381" t="str">
        <f>VLOOKUP(K270,TONG_SL!$A:$D,3,0)</f>
        <v>Túi</v>
      </c>
      <c r="R270" s="169">
        <v>5</v>
      </c>
      <c r="S270" s="382"/>
      <c r="T270" s="382">
        <f>VLOOKUP(VLOOKUP(G270,Ma_KH!$A:$R,18,0)&amp;K270,Gia_MB!$A:$F,6,0)</f>
        <v>69759</v>
      </c>
      <c r="U270" s="374">
        <f t="shared" si="56"/>
        <v>348795</v>
      </c>
      <c r="V270" s="382"/>
      <c r="W270" s="383">
        <f t="shared" si="57"/>
        <v>0</v>
      </c>
      <c r="X270" s="384" t="str">
        <f t="shared" si="58"/>
        <v>8</v>
      </c>
      <c r="Y270" s="382"/>
      <c r="Z270" s="374">
        <f t="shared" si="59"/>
        <v>27903.600000000002</v>
      </c>
      <c r="AA270" s="385">
        <f>VLOOKUP(G270,Ma_KH!$A:$R,14,0)</f>
        <v>61</v>
      </c>
    </row>
    <row r="271" spans="1:27" x14ac:dyDescent="0.25">
      <c r="A271" s="329">
        <v>46056</v>
      </c>
      <c r="B271" s="464">
        <v>9038</v>
      </c>
      <c r="C271" s="465" t="s">
        <v>15180</v>
      </c>
      <c r="D271" s="329">
        <v>46058</v>
      </c>
      <c r="E271" s="175"/>
      <c r="F271" s="173"/>
      <c r="G271" s="467" t="s">
        <v>11216</v>
      </c>
      <c r="H271" s="175"/>
      <c r="I271" s="202" t="s">
        <v>11216</v>
      </c>
      <c r="J271" s="176" t="s">
        <v>1784</v>
      </c>
      <c r="K271" s="176" t="s">
        <v>34</v>
      </c>
      <c r="L271" s="381" t="str">
        <f>VLOOKUP($K271,TONG_SL!$A:$D,2,0)</f>
        <v>Tai heo muối 200g</v>
      </c>
      <c r="M271" s="381"/>
      <c r="N271" s="381" t="str">
        <f t="shared" si="55"/>
        <v>K-C6</v>
      </c>
      <c r="O271" s="381"/>
      <c r="P271" s="381"/>
      <c r="Q271" s="381" t="str">
        <f>VLOOKUP(K271,TONG_SL!$A:$D,3,0)</f>
        <v>Túi</v>
      </c>
      <c r="R271" s="169">
        <v>5</v>
      </c>
      <c r="S271" s="382"/>
      <c r="T271" s="382">
        <f>VLOOKUP(VLOOKUP(G271,Ma_KH!$A:$R,18,0)&amp;K271,Gia_MB!$A:$F,6,0)</f>
        <v>52816</v>
      </c>
      <c r="U271" s="374">
        <f t="shared" si="56"/>
        <v>264080</v>
      </c>
      <c r="V271" s="382"/>
      <c r="W271" s="383">
        <f t="shared" si="57"/>
        <v>0</v>
      </c>
      <c r="X271" s="384" t="str">
        <f t="shared" si="58"/>
        <v>8</v>
      </c>
      <c r="Y271" s="382"/>
      <c r="Z271" s="374">
        <f t="shared" si="59"/>
        <v>21126.400000000001</v>
      </c>
      <c r="AA271" s="385">
        <f>VLOOKUP(G271,Ma_KH!$A:$R,14,0)</f>
        <v>61</v>
      </c>
    </row>
    <row r="272" spans="1:27" x14ac:dyDescent="0.25">
      <c r="A272" s="329">
        <v>46056</v>
      </c>
      <c r="B272" s="464">
        <v>9038</v>
      </c>
      <c r="C272" s="465" t="s">
        <v>15180</v>
      </c>
      <c r="D272" s="329">
        <v>46058</v>
      </c>
      <c r="E272" s="175"/>
      <c r="F272" s="173"/>
      <c r="G272" s="467" t="s">
        <v>11216</v>
      </c>
      <c r="H272" s="175"/>
      <c r="I272" s="202" t="s">
        <v>11216</v>
      </c>
      <c r="J272" s="176" t="s">
        <v>1784</v>
      </c>
      <c r="K272" s="176" t="s">
        <v>30</v>
      </c>
      <c r="L272" s="381" t="str">
        <f>VLOOKUP($K272,TONG_SL!$A:$D,2,0)</f>
        <v>Gà muối 500g</v>
      </c>
      <c r="M272" s="381"/>
      <c r="N272" s="381" t="str">
        <f t="shared" si="55"/>
        <v>K-C6</v>
      </c>
      <c r="O272" s="381"/>
      <c r="P272" s="381"/>
      <c r="Q272" s="381" t="str">
        <f>VLOOKUP(K272,TONG_SL!$A:$D,3,0)</f>
        <v>Túi</v>
      </c>
      <c r="R272" s="169">
        <v>1</v>
      </c>
      <c r="S272" s="382"/>
      <c r="T272" s="382">
        <f>VLOOKUP(VLOOKUP(G272,Ma_KH!$A:$R,18,0)&amp;K272,Gia_MB!$A:$F,6,0)</f>
        <v>105505</v>
      </c>
      <c r="U272" s="374">
        <f t="shared" si="56"/>
        <v>105505</v>
      </c>
      <c r="V272" s="382"/>
      <c r="W272" s="383">
        <f t="shared" si="57"/>
        <v>0</v>
      </c>
      <c r="X272" s="384" t="str">
        <f t="shared" si="58"/>
        <v>8</v>
      </c>
      <c r="Y272" s="382"/>
      <c r="Z272" s="374">
        <f t="shared" si="59"/>
        <v>8440.4</v>
      </c>
      <c r="AA272" s="385">
        <f>VLOOKUP(G272,Ma_KH!$A:$R,14,0)</f>
        <v>61</v>
      </c>
    </row>
    <row r="273" spans="1:27" x14ac:dyDescent="0.25">
      <c r="A273" s="329">
        <v>46055</v>
      </c>
      <c r="B273" s="464">
        <v>8422</v>
      </c>
      <c r="C273" s="465" t="s">
        <v>15180</v>
      </c>
      <c r="D273" s="329">
        <v>46058</v>
      </c>
      <c r="E273" s="175"/>
      <c r="F273" s="173"/>
      <c r="G273" s="467" t="s">
        <v>11236</v>
      </c>
      <c r="H273" s="175"/>
      <c r="I273" s="202" t="s">
        <v>11236</v>
      </c>
      <c r="J273" s="176" t="s">
        <v>1784</v>
      </c>
      <c r="K273" s="176" t="s">
        <v>44</v>
      </c>
      <c r="L273" s="381" t="str">
        <f>VLOOKUP($K273,TONG_SL!$A:$D,2,0)</f>
        <v>Giò lụa cây 250g</v>
      </c>
      <c r="M273" s="381"/>
      <c r="N273" s="381" t="str">
        <f t="shared" si="55"/>
        <v>K-C6</v>
      </c>
      <c r="O273" s="381"/>
      <c r="P273" s="381"/>
      <c r="Q273" s="381" t="str">
        <f>VLOOKUP(K273,TONG_SL!$A:$D,3,0)</f>
        <v>Túi</v>
      </c>
      <c r="R273" s="169">
        <v>3</v>
      </c>
      <c r="S273" s="382"/>
      <c r="T273" s="382">
        <f>VLOOKUP(VLOOKUP(G273,Ma_KH!$A:$R,18,0)&amp;K273,Gia_MB!$A:$F,6,0)</f>
        <v>49500</v>
      </c>
      <c r="U273" s="374">
        <f t="shared" si="56"/>
        <v>148500</v>
      </c>
      <c r="V273" s="382"/>
      <c r="W273" s="383">
        <f t="shared" si="57"/>
        <v>0</v>
      </c>
      <c r="X273" s="384" t="str">
        <f t="shared" si="58"/>
        <v>8</v>
      </c>
      <c r="Y273" s="382"/>
      <c r="Z273" s="374">
        <f t="shared" si="59"/>
        <v>11880</v>
      </c>
      <c r="AA273" s="385">
        <f>VLOOKUP(G273,Ma_KH!$A:$R,14,0)</f>
        <v>61</v>
      </c>
    </row>
    <row r="274" spans="1:27" x14ac:dyDescent="0.25">
      <c r="A274" s="329">
        <v>46055</v>
      </c>
      <c r="B274" s="464">
        <v>8422</v>
      </c>
      <c r="C274" s="465" t="s">
        <v>15180</v>
      </c>
      <c r="D274" s="329">
        <v>46058</v>
      </c>
      <c r="E274" s="175"/>
      <c r="F274" s="173"/>
      <c r="G274" s="467" t="s">
        <v>11236</v>
      </c>
      <c r="H274" s="175"/>
      <c r="I274" s="202" t="s">
        <v>11236</v>
      </c>
      <c r="J274" s="176" t="s">
        <v>1784</v>
      </c>
      <c r="K274" s="176" t="s">
        <v>27</v>
      </c>
      <c r="L274" s="381" t="str">
        <f>VLOOKUP($K274,TONG_SL!$A:$D,2,0)</f>
        <v>Chân giò heo muối 300g</v>
      </c>
      <c r="M274" s="381"/>
      <c r="N274" s="381" t="str">
        <f t="shared" si="55"/>
        <v>K-C6</v>
      </c>
      <c r="O274" s="381"/>
      <c r="P274" s="381"/>
      <c r="Q274" s="381" t="str">
        <f>VLOOKUP(K274,TONG_SL!$A:$D,3,0)</f>
        <v>Túi</v>
      </c>
      <c r="R274" s="169">
        <v>10</v>
      </c>
      <c r="S274" s="382"/>
      <c r="T274" s="382">
        <f>VLOOKUP(VLOOKUP(G274,Ma_KH!$A:$R,18,0)&amp;K274,Gia_MB!$A:$F,6,0)</f>
        <v>69759</v>
      </c>
      <c r="U274" s="374">
        <f t="shared" si="56"/>
        <v>697590</v>
      </c>
      <c r="V274" s="382"/>
      <c r="W274" s="383">
        <f t="shared" si="57"/>
        <v>0</v>
      </c>
      <c r="X274" s="384" t="str">
        <f t="shared" si="58"/>
        <v>8</v>
      </c>
      <c r="Y274" s="382"/>
      <c r="Z274" s="374">
        <f t="shared" si="59"/>
        <v>55807.200000000004</v>
      </c>
      <c r="AA274" s="385">
        <f>VLOOKUP(G274,Ma_KH!$A:$R,14,0)</f>
        <v>61</v>
      </c>
    </row>
    <row r="275" spans="1:27" x14ac:dyDescent="0.25">
      <c r="A275" s="329">
        <v>46055</v>
      </c>
      <c r="B275" s="464">
        <v>8422</v>
      </c>
      <c r="C275" s="465" t="s">
        <v>15180</v>
      </c>
      <c r="D275" s="329">
        <v>46058</v>
      </c>
      <c r="E275" s="175"/>
      <c r="F275" s="173"/>
      <c r="G275" s="467" t="s">
        <v>11236</v>
      </c>
      <c r="H275" s="175"/>
      <c r="I275" s="202" t="s">
        <v>11236</v>
      </c>
      <c r="J275" s="176" t="s">
        <v>1784</v>
      </c>
      <c r="K275" s="176" t="s">
        <v>34</v>
      </c>
      <c r="L275" s="381" t="str">
        <f>VLOOKUP($K275,TONG_SL!$A:$D,2,0)</f>
        <v>Tai heo muối 200g</v>
      </c>
      <c r="M275" s="381"/>
      <c r="N275" s="381" t="str">
        <f t="shared" si="55"/>
        <v>K-C6</v>
      </c>
      <c r="O275" s="381"/>
      <c r="P275" s="381"/>
      <c r="Q275" s="381" t="str">
        <f>VLOOKUP(K275,TONG_SL!$A:$D,3,0)</f>
        <v>Túi</v>
      </c>
      <c r="R275" s="169">
        <v>10</v>
      </c>
      <c r="S275" s="382"/>
      <c r="T275" s="382">
        <f>VLOOKUP(VLOOKUP(G275,Ma_KH!$A:$R,18,0)&amp;K275,Gia_MB!$A:$F,6,0)</f>
        <v>52816</v>
      </c>
      <c r="U275" s="374">
        <f t="shared" si="56"/>
        <v>528160</v>
      </c>
      <c r="V275" s="382"/>
      <c r="W275" s="383">
        <f t="shared" si="57"/>
        <v>0</v>
      </c>
      <c r="X275" s="384" t="str">
        <f t="shared" si="58"/>
        <v>8</v>
      </c>
      <c r="Y275" s="382"/>
      <c r="Z275" s="374">
        <f t="shared" si="59"/>
        <v>42252.800000000003</v>
      </c>
      <c r="AA275" s="385">
        <f>VLOOKUP(G275,Ma_KH!$A:$R,14,0)</f>
        <v>61</v>
      </c>
    </row>
    <row r="276" spans="1:27" x14ac:dyDescent="0.25">
      <c r="A276" s="329">
        <v>46055</v>
      </c>
      <c r="B276" s="464">
        <v>8422</v>
      </c>
      <c r="C276" s="465" t="s">
        <v>15180</v>
      </c>
      <c r="D276" s="329">
        <v>46058</v>
      </c>
      <c r="E276" s="175"/>
      <c r="F276" s="173"/>
      <c r="G276" s="467" t="s">
        <v>11236</v>
      </c>
      <c r="H276" s="175"/>
      <c r="I276" s="202" t="s">
        <v>11236</v>
      </c>
      <c r="J276" s="176" t="s">
        <v>1784</v>
      </c>
      <c r="K276" s="176" t="s">
        <v>30</v>
      </c>
      <c r="L276" s="381" t="str">
        <f>VLOOKUP($K276,TONG_SL!$A:$D,2,0)</f>
        <v>Gà muối 500g</v>
      </c>
      <c r="M276" s="381"/>
      <c r="N276" s="381" t="str">
        <f t="shared" si="55"/>
        <v>K-C6</v>
      </c>
      <c r="O276" s="381"/>
      <c r="P276" s="381"/>
      <c r="Q276" s="381" t="str">
        <f>VLOOKUP(K276,TONG_SL!$A:$D,3,0)</f>
        <v>Túi</v>
      </c>
      <c r="R276" s="169">
        <v>2</v>
      </c>
      <c r="S276" s="382"/>
      <c r="T276" s="382">
        <f>VLOOKUP(VLOOKUP(G276,Ma_KH!$A:$R,18,0)&amp;K276,Gia_MB!$A:$F,6,0)</f>
        <v>105505</v>
      </c>
      <c r="U276" s="374">
        <f t="shared" si="56"/>
        <v>211010</v>
      </c>
      <c r="V276" s="382"/>
      <c r="W276" s="383">
        <f t="shared" si="57"/>
        <v>0</v>
      </c>
      <c r="X276" s="384" t="str">
        <f t="shared" si="58"/>
        <v>8</v>
      </c>
      <c r="Y276" s="382"/>
      <c r="Z276" s="374">
        <f t="shared" si="59"/>
        <v>16880.8</v>
      </c>
      <c r="AA276" s="385">
        <f>VLOOKUP(G276,Ma_KH!$A:$R,14,0)</f>
        <v>61</v>
      </c>
    </row>
    <row r="277" spans="1:27" x14ac:dyDescent="0.25">
      <c r="A277" s="329">
        <v>46055</v>
      </c>
      <c r="B277" s="464">
        <v>8425</v>
      </c>
      <c r="C277" s="465" t="s">
        <v>15180</v>
      </c>
      <c r="D277" s="329">
        <v>46058</v>
      </c>
      <c r="E277" s="175"/>
      <c r="F277" s="173"/>
      <c r="G277" s="467" t="s">
        <v>11235</v>
      </c>
      <c r="H277" s="175"/>
      <c r="I277" s="202" t="s">
        <v>11235</v>
      </c>
      <c r="J277" s="176" t="s">
        <v>1784</v>
      </c>
      <c r="K277" s="176" t="s">
        <v>44</v>
      </c>
      <c r="L277" s="381" t="str">
        <f>VLOOKUP($K277,TONG_SL!$A:$D,2,0)</f>
        <v>Giò lụa cây 250g</v>
      </c>
      <c r="M277" s="381"/>
      <c r="N277" s="381" t="str">
        <f t="shared" si="55"/>
        <v>K-C6</v>
      </c>
      <c r="O277" s="381"/>
      <c r="P277" s="381"/>
      <c r="Q277" s="381" t="str">
        <f>VLOOKUP(K277,TONG_SL!$A:$D,3,0)</f>
        <v>Túi</v>
      </c>
      <c r="R277" s="169">
        <v>3</v>
      </c>
      <c r="S277" s="382"/>
      <c r="T277" s="382">
        <f>VLOOKUP(VLOOKUP(G277,Ma_KH!$A:$R,18,0)&amp;K277,Gia_MB!$A:$F,6,0)</f>
        <v>49500</v>
      </c>
      <c r="U277" s="374">
        <f t="shared" si="56"/>
        <v>148500</v>
      </c>
      <c r="V277" s="382"/>
      <c r="W277" s="383">
        <f t="shared" si="57"/>
        <v>0</v>
      </c>
      <c r="X277" s="384" t="str">
        <f t="shared" si="58"/>
        <v>8</v>
      </c>
      <c r="Y277" s="382"/>
      <c r="Z277" s="374">
        <f t="shared" si="59"/>
        <v>11880</v>
      </c>
      <c r="AA277" s="385">
        <f>VLOOKUP(G277,Ma_KH!$A:$R,14,0)</f>
        <v>61</v>
      </c>
    </row>
    <row r="278" spans="1:27" x14ac:dyDescent="0.25">
      <c r="A278" s="329">
        <v>46055</v>
      </c>
      <c r="B278" s="464">
        <v>8425</v>
      </c>
      <c r="C278" s="465" t="s">
        <v>15180</v>
      </c>
      <c r="D278" s="329">
        <v>46058</v>
      </c>
      <c r="E278" s="175"/>
      <c r="F278" s="173"/>
      <c r="G278" s="467" t="s">
        <v>11235</v>
      </c>
      <c r="H278" s="175"/>
      <c r="I278" s="202" t="s">
        <v>11235</v>
      </c>
      <c r="J278" s="176" t="s">
        <v>1784</v>
      </c>
      <c r="K278" s="176" t="s">
        <v>46</v>
      </c>
      <c r="L278" s="381" t="str">
        <f>VLOOKUP($K278,TONG_SL!$A:$D,2,0)</f>
        <v>Giò sụn gà 250g</v>
      </c>
      <c r="M278" s="381"/>
      <c r="N278" s="381" t="str">
        <f t="shared" si="55"/>
        <v>K-C6</v>
      </c>
      <c r="O278" s="381"/>
      <c r="P278" s="381"/>
      <c r="Q278" s="381" t="str">
        <f>VLOOKUP(K278,TONG_SL!$A:$D,3,0)</f>
        <v>Túi</v>
      </c>
      <c r="R278" s="169">
        <v>5</v>
      </c>
      <c r="S278" s="382"/>
      <c r="T278" s="382">
        <f>VLOOKUP(VLOOKUP(G278,Ma_KH!$A:$R,18,0)&amp;K278,Gia_MB!$A:$F,6,0)</f>
        <v>50400</v>
      </c>
      <c r="U278" s="374">
        <f t="shared" si="56"/>
        <v>252000</v>
      </c>
      <c r="V278" s="382"/>
      <c r="W278" s="383">
        <f t="shared" si="57"/>
        <v>0</v>
      </c>
      <c r="X278" s="384" t="str">
        <f t="shared" si="58"/>
        <v>8</v>
      </c>
      <c r="Y278" s="382"/>
      <c r="Z278" s="374">
        <f t="shared" si="59"/>
        <v>20160</v>
      </c>
      <c r="AA278" s="385">
        <f>VLOOKUP(G278,Ma_KH!$A:$R,14,0)</f>
        <v>61</v>
      </c>
    </row>
    <row r="279" spans="1:27" x14ac:dyDescent="0.25">
      <c r="A279" s="329">
        <v>46055</v>
      </c>
      <c r="B279" s="464">
        <v>8425</v>
      </c>
      <c r="C279" s="465" t="s">
        <v>15180</v>
      </c>
      <c r="D279" s="329">
        <v>46058</v>
      </c>
      <c r="E279" s="175"/>
      <c r="F279" s="173"/>
      <c r="G279" s="467" t="s">
        <v>11235</v>
      </c>
      <c r="H279" s="175"/>
      <c r="I279" s="202" t="s">
        <v>11235</v>
      </c>
      <c r="J279" s="176" t="s">
        <v>1784</v>
      </c>
      <c r="K279" s="176" t="s">
        <v>39</v>
      </c>
      <c r="L279" s="381" t="str">
        <f>VLOOKUP($K279,TONG_SL!$A:$D,2,0)</f>
        <v>Chả nướng 300g</v>
      </c>
      <c r="M279" s="381"/>
      <c r="N279" s="381" t="str">
        <f t="shared" si="55"/>
        <v>K-C6</v>
      </c>
      <c r="O279" s="381"/>
      <c r="P279" s="381"/>
      <c r="Q279" s="381" t="str">
        <f>VLOOKUP(K279,TONG_SL!$A:$D,3,0)</f>
        <v>Túi</v>
      </c>
      <c r="R279" s="169">
        <v>2</v>
      </c>
      <c r="S279" s="382"/>
      <c r="T279" s="382">
        <f>VLOOKUP(VLOOKUP(G279,Ma_KH!$A:$R,18,0)&amp;K279,Gia_MB!$A:$F,6,0)</f>
        <v>67403</v>
      </c>
      <c r="U279" s="374">
        <f t="shared" si="56"/>
        <v>134806</v>
      </c>
      <c r="V279" s="382"/>
      <c r="W279" s="383">
        <f t="shared" si="57"/>
        <v>0</v>
      </c>
      <c r="X279" s="384" t="str">
        <f t="shared" si="58"/>
        <v>8</v>
      </c>
      <c r="Y279" s="382"/>
      <c r="Z279" s="374">
        <f t="shared" si="59"/>
        <v>10784.48</v>
      </c>
      <c r="AA279" s="385">
        <f>VLOOKUP(G279,Ma_KH!$A:$R,14,0)</f>
        <v>61</v>
      </c>
    </row>
    <row r="280" spans="1:27" x14ac:dyDescent="0.25">
      <c r="A280" s="329">
        <v>46055</v>
      </c>
      <c r="B280" s="464">
        <v>8425</v>
      </c>
      <c r="C280" s="465" t="s">
        <v>15180</v>
      </c>
      <c r="D280" s="329">
        <v>46058</v>
      </c>
      <c r="E280" s="175"/>
      <c r="F280" s="173"/>
      <c r="G280" s="467" t="s">
        <v>11235</v>
      </c>
      <c r="H280" s="175"/>
      <c r="I280" s="202" t="s">
        <v>11235</v>
      </c>
      <c r="J280" s="176" t="s">
        <v>1784</v>
      </c>
      <c r="K280" s="176" t="s">
        <v>27</v>
      </c>
      <c r="L280" s="381" t="str">
        <f>VLOOKUP($K280,TONG_SL!$A:$D,2,0)</f>
        <v>Chân giò heo muối 300g</v>
      </c>
      <c r="M280" s="381"/>
      <c r="N280" s="381" t="str">
        <f t="shared" si="55"/>
        <v>K-C6</v>
      </c>
      <c r="O280" s="381"/>
      <c r="P280" s="381"/>
      <c r="Q280" s="381" t="str">
        <f>VLOOKUP(K280,TONG_SL!$A:$D,3,0)</f>
        <v>Túi</v>
      </c>
      <c r="R280" s="169">
        <v>10</v>
      </c>
      <c r="S280" s="382"/>
      <c r="T280" s="382">
        <f>VLOOKUP(VLOOKUP(G280,Ma_KH!$A:$R,18,0)&amp;K280,Gia_MB!$A:$F,6,0)</f>
        <v>69759</v>
      </c>
      <c r="U280" s="374">
        <f t="shared" si="56"/>
        <v>697590</v>
      </c>
      <c r="V280" s="382"/>
      <c r="W280" s="383">
        <f t="shared" si="57"/>
        <v>0</v>
      </c>
      <c r="X280" s="384" t="str">
        <f t="shared" si="58"/>
        <v>8</v>
      </c>
      <c r="Y280" s="382"/>
      <c r="Z280" s="374">
        <f t="shared" si="59"/>
        <v>55807.200000000004</v>
      </c>
      <c r="AA280" s="385">
        <f>VLOOKUP(G280,Ma_KH!$A:$R,14,0)</f>
        <v>61</v>
      </c>
    </row>
    <row r="281" spans="1:27" x14ac:dyDescent="0.25">
      <c r="A281" s="329">
        <v>46055</v>
      </c>
      <c r="B281" s="464">
        <v>8425</v>
      </c>
      <c r="C281" s="465" t="s">
        <v>15180</v>
      </c>
      <c r="D281" s="329">
        <v>46058</v>
      </c>
      <c r="E281" s="175"/>
      <c r="F281" s="173"/>
      <c r="G281" s="467" t="s">
        <v>11235</v>
      </c>
      <c r="H281" s="175"/>
      <c r="I281" s="202" t="s">
        <v>11235</v>
      </c>
      <c r="J281" s="176" t="s">
        <v>1784</v>
      </c>
      <c r="K281" s="176" t="s">
        <v>34</v>
      </c>
      <c r="L281" s="381" t="str">
        <f>VLOOKUP($K281,TONG_SL!$A:$D,2,0)</f>
        <v>Tai heo muối 200g</v>
      </c>
      <c r="M281" s="381"/>
      <c r="N281" s="381" t="str">
        <f t="shared" si="55"/>
        <v>K-C6</v>
      </c>
      <c r="O281" s="381"/>
      <c r="P281" s="381"/>
      <c r="Q281" s="381" t="str">
        <f>VLOOKUP(K281,TONG_SL!$A:$D,3,0)</f>
        <v>Túi</v>
      </c>
      <c r="R281" s="169">
        <v>5</v>
      </c>
      <c r="S281" s="382"/>
      <c r="T281" s="382">
        <f>VLOOKUP(VLOOKUP(G281,Ma_KH!$A:$R,18,0)&amp;K281,Gia_MB!$A:$F,6,0)</f>
        <v>52816</v>
      </c>
      <c r="U281" s="374">
        <f t="shared" si="56"/>
        <v>264080</v>
      </c>
      <c r="V281" s="382"/>
      <c r="W281" s="383">
        <f t="shared" si="57"/>
        <v>0</v>
      </c>
      <c r="X281" s="384" t="str">
        <f t="shared" si="58"/>
        <v>8</v>
      </c>
      <c r="Y281" s="382"/>
      <c r="Z281" s="374">
        <f t="shared" si="59"/>
        <v>21126.400000000001</v>
      </c>
      <c r="AA281" s="385">
        <f>VLOOKUP(G281,Ma_KH!$A:$R,14,0)</f>
        <v>61</v>
      </c>
    </row>
    <row r="282" spans="1:27" x14ac:dyDescent="0.25">
      <c r="A282" s="329">
        <v>46057</v>
      </c>
      <c r="B282" s="464">
        <v>9109</v>
      </c>
      <c r="C282" s="465" t="s">
        <v>15180</v>
      </c>
      <c r="D282" s="329">
        <v>46058</v>
      </c>
      <c r="E282" s="175"/>
      <c r="F282" s="173"/>
      <c r="G282" s="467" t="s">
        <v>10298</v>
      </c>
      <c r="H282" s="175"/>
      <c r="I282" s="202" t="s">
        <v>10298</v>
      </c>
      <c r="J282" s="176" t="s">
        <v>1784</v>
      </c>
      <c r="K282" s="176" t="s">
        <v>27</v>
      </c>
      <c r="L282" s="381" t="str">
        <f>VLOOKUP($K282,TONG_SL!$A:$D,2,0)</f>
        <v>Chân giò heo muối 300g</v>
      </c>
      <c r="M282" s="381"/>
      <c r="N282" s="381" t="str">
        <f t="shared" si="55"/>
        <v>K-C6</v>
      </c>
      <c r="O282" s="381"/>
      <c r="P282" s="381"/>
      <c r="Q282" s="381" t="str">
        <f>VLOOKUP(K282,TONG_SL!$A:$D,3,0)</f>
        <v>Túi</v>
      </c>
      <c r="R282" s="169">
        <v>30</v>
      </c>
      <c r="S282" s="382"/>
      <c r="T282" s="382">
        <f>VLOOKUP(VLOOKUP(G282,Ma_KH!$A:$R,18,0)&amp;K282,Gia_MB!$A:$F,6,0)</f>
        <v>69759</v>
      </c>
      <c r="U282" s="374">
        <f t="shared" si="56"/>
        <v>2092770</v>
      </c>
      <c r="V282" s="382"/>
      <c r="W282" s="383">
        <f t="shared" si="57"/>
        <v>0</v>
      </c>
      <c r="X282" s="384" t="str">
        <f t="shared" si="58"/>
        <v>8</v>
      </c>
      <c r="Y282" s="382"/>
      <c r="Z282" s="374">
        <f t="shared" si="59"/>
        <v>167421.6</v>
      </c>
      <c r="AA282" s="385">
        <f>VLOOKUP(G282,Ma_KH!$A:$R,14,0)</f>
        <v>60</v>
      </c>
    </row>
    <row r="283" spans="1:27" x14ac:dyDescent="0.25">
      <c r="A283" s="329">
        <v>46057</v>
      </c>
      <c r="B283" s="464">
        <v>9109</v>
      </c>
      <c r="C283" s="465" t="s">
        <v>15180</v>
      </c>
      <c r="D283" s="329">
        <v>46058</v>
      </c>
      <c r="E283" s="175"/>
      <c r="F283" s="173"/>
      <c r="G283" s="467" t="s">
        <v>10298</v>
      </c>
      <c r="H283" s="175"/>
      <c r="I283" s="202" t="s">
        <v>10298</v>
      </c>
      <c r="J283" s="176" t="s">
        <v>1784</v>
      </c>
      <c r="K283" s="176" t="s">
        <v>542</v>
      </c>
      <c r="L283" s="381" t="str">
        <f>VLOOKUP($K283,TONG_SL!$A:$D,2,0)</f>
        <v>Chân giò heo muối 500g</v>
      </c>
      <c r="M283" s="381"/>
      <c r="N283" s="381" t="str">
        <f t="shared" si="55"/>
        <v>K-C6</v>
      </c>
      <c r="O283" s="381"/>
      <c r="P283" s="381"/>
      <c r="Q283" s="381" t="str">
        <f>VLOOKUP(K283,TONG_SL!$A:$D,3,0)</f>
        <v>Túi</v>
      </c>
      <c r="R283" s="169">
        <v>2</v>
      </c>
      <c r="S283" s="382"/>
      <c r="T283" s="382">
        <f>VLOOKUP(VLOOKUP(G283,Ma_KH!$A:$R,18,0)&amp;K283,Gia_MB!$A:$F,6,0)</f>
        <v>113113</v>
      </c>
      <c r="U283" s="374">
        <f t="shared" si="56"/>
        <v>226226</v>
      </c>
      <c r="V283" s="382"/>
      <c r="W283" s="383">
        <f t="shared" si="57"/>
        <v>0</v>
      </c>
      <c r="X283" s="384" t="str">
        <f t="shared" si="58"/>
        <v>8</v>
      </c>
      <c r="Y283" s="382"/>
      <c r="Z283" s="374">
        <f t="shared" si="59"/>
        <v>18098.080000000002</v>
      </c>
      <c r="AA283" s="385">
        <f>VLOOKUP(G283,Ma_KH!$A:$R,14,0)</f>
        <v>60</v>
      </c>
    </row>
    <row r="284" spans="1:27" x14ac:dyDescent="0.25">
      <c r="A284" s="329">
        <v>46057</v>
      </c>
      <c r="B284" s="464">
        <v>9109</v>
      </c>
      <c r="C284" s="465" t="s">
        <v>15180</v>
      </c>
      <c r="D284" s="329">
        <v>46058</v>
      </c>
      <c r="E284" s="175"/>
      <c r="F284" s="173"/>
      <c r="G284" s="467" t="s">
        <v>10298</v>
      </c>
      <c r="H284" s="175"/>
      <c r="I284" s="202" t="s">
        <v>10298</v>
      </c>
      <c r="J284" s="176" t="s">
        <v>1784</v>
      </c>
      <c r="K284" s="176" t="s">
        <v>30</v>
      </c>
      <c r="L284" s="381" t="str">
        <f>VLOOKUP($K284,TONG_SL!$A:$D,2,0)</f>
        <v>Gà muối 500g</v>
      </c>
      <c r="M284" s="381"/>
      <c r="N284" s="381" t="str">
        <f t="shared" si="55"/>
        <v>K-C6</v>
      </c>
      <c r="O284" s="381"/>
      <c r="P284" s="381"/>
      <c r="Q284" s="381" t="str">
        <f>VLOOKUP(K284,TONG_SL!$A:$D,3,0)</f>
        <v>Túi</v>
      </c>
      <c r="R284" s="169">
        <v>2</v>
      </c>
      <c r="S284" s="382"/>
      <c r="T284" s="382">
        <f>VLOOKUP(VLOOKUP(G284,Ma_KH!$A:$R,18,0)&amp;K284,Gia_MB!$A:$F,6,0)</f>
        <v>105505</v>
      </c>
      <c r="U284" s="374">
        <f t="shared" si="56"/>
        <v>211010</v>
      </c>
      <c r="V284" s="382"/>
      <c r="W284" s="383">
        <f t="shared" si="57"/>
        <v>0</v>
      </c>
      <c r="X284" s="384" t="str">
        <f t="shared" si="58"/>
        <v>8</v>
      </c>
      <c r="Y284" s="382"/>
      <c r="Z284" s="374">
        <f t="shared" si="59"/>
        <v>16880.8</v>
      </c>
      <c r="AA284" s="385">
        <f>VLOOKUP(G284,Ma_KH!$A:$R,14,0)</f>
        <v>60</v>
      </c>
    </row>
    <row r="285" spans="1:27" x14ac:dyDescent="0.25">
      <c r="A285" s="329">
        <v>46057</v>
      </c>
      <c r="B285" s="464">
        <v>9109</v>
      </c>
      <c r="C285" s="465" t="s">
        <v>15180</v>
      </c>
      <c r="D285" s="329">
        <v>46058</v>
      </c>
      <c r="E285" s="175"/>
      <c r="F285" s="173"/>
      <c r="G285" s="467" t="s">
        <v>10298</v>
      </c>
      <c r="H285" s="175"/>
      <c r="I285" s="202" t="s">
        <v>10298</v>
      </c>
      <c r="J285" s="176" t="s">
        <v>1784</v>
      </c>
      <c r="K285" s="380" t="s">
        <v>15332</v>
      </c>
      <c r="L285" s="381" t="str">
        <f>VLOOKUP($K285,TONG_SL!$A:$D,2,0)</f>
        <v>Chân giò heo muối vị Tayaki 450g</v>
      </c>
      <c r="M285" s="381"/>
      <c r="N285" s="381" t="str">
        <f t="shared" si="55"/>
        <v>K-C6</v>
      </c>
      <c r="O285" s="381"/>
      <c r="P285" s="381"/>
      <c r="Q285" s="381" t="str">
        <f>VLOOKUP(K285,TONG_SL!$A:$D,3,0)</f>
        <v>Túi</v>
      </c>
      <c r="R285" s="169">
        <v>5</v>
      </c>
      <c r="S285" s="382"/>
      <c r="T285" s="382" t="e">
        <f>VLOOKUP(VLOOKUP(G285,Ma_KH!$A:$R,18,0)&amp;K285,Gia_MB!$A:$F,6,0)</f>
        <v>#N/A</v>
      </c>
      <c r="U285" s="374" t="e">
        <f t="shared" si="56"/>
        <v>#N/A</v>
      </c>
      <c r="V285" s="382"/>
      <c r="W285" s="383" t="e">
        <f t="shared" si="57"/>
        <v>#N/A</v>
      </c>
      <c r="X285" s="384" t="str">
        <f t="shared" si="58"/>
        <v>8</v>
      </c>
      <c r="Y285" s="382"/>
      <c r="Z285" s="374" t="e">
        <f t="shared" si="59"/>
        <v>#N/A</v>
      </c>
      <c r="AA285" s="385">
        <f>VLOOKUP(G285,Ma_KH!$A:$R,14,0)</f>
        <v>60</v>
      </c>
    </row>
    <row r="286" spans="1:27" x14ac:dyDescent="0.25">
      <c r="A286" s="329">
        <v>46055</v>
      </c>
      <c r="B286" s="464">
        <v>8424</v>
      </c>
      <c r="C286" s="465" t="s">
        <v>15180</v>
      </c>
      <c r="D286" s="329">
        <v>46058</v>
      </c>
      <c r="E286" s="175"/>
      <c r="F286" s="173"/>
      <c r="G286" s="467" t="s">
        <v>11240</v>
      </c>
      <c r="H286" s="175"/>
      <c r="I286" s="202" t="s">
        <v>11240</v>
      </c>
      <c r="J286" s="176" t="s">
        <v>1784</v>
      </c>
      <c r="K286" s="176" t="s">
        <v>27</v>
      </c>
      <c r="L286" s="381" t="str">
        <f>VLOOKUP($K286,TONG_SL!$A:$D,2,0)</f>
        <v>Chân giò heo muối 300g</v>
      </c>
      <c r="M286" s="381"/>
      <c r="N286" s="381" t="str">
        <f t="shared" si="55"/>
        <v>K-C6</v>
      </c>
      <c r="O286" s="381"/>
      <c r="P286" s="381"/>
      <c r="Q286" s="381" t="str">
        <f>VLOOKUP(K286,TONG_SL!$A:$D,3,0)</f>
        <v>Túi</v>
      </c>
      <c r="R286" s="169">
        <v>5</v>
      </c>
      <c r="S286" s="382"/>
      <c r="T286" s="382">
        <f>VLOOKUP(VLOOKUP(G286,Ma_KH!$A:$R,18,0)&amp;K286,Gia_MB!$A:$F,6,0)</f>
        <v>69759</v>
      </c>
      <c r="U286" s="374">
        <f t="shared" si="56"/>
        <v>348795</v>
      </c>
      <c r="V286" s="382"/>
      <c r="W286" s="383">
        <f t="shared" si="57"/>
        <v>0</v>
      </c>
      <c r="X286" s="384" t="str">
        <f t="shared" si="58"/>
        <v>8</v>
      </c>
      <c r="Y286" s="382"/>
      <c r="Z286" s="374">
        <f t="shared" si="59"/>
        <v>27903.600000000002</v>
      </c>
      <c r="AA286" s="385">
        <f>VLOOKUP(G286,Ma_KH!$A:$R,14,0)</f>
        <v>61</v>
      </c>
    </row>
    <row r="287" spans="1:27" x14ac:dyDescent="0.25">
      <c r="A287" s="329">
        <v>46055</v>
      </c>
      <c r="B287" s="464">
        <v>8424</v>
      </c>
      <c r="C287" s="465" t="s">
        <v>15180</v>
      </c>
      <c r="D287" s="329">
        <v>46058</v>
      </c>
      <c r="E287" s="175"/>
      <c r="F287" s="173"/>
      <c r="G287" s="467" t="s">
        <v>11240</v>
      </c>
      <c r="H287" s="175"/>
      <c r="I287" s="202" t="s">
        <v>11240</v>
      </c>
      <c r="J287" s="176" t="s">
        <v>1784</v>
      </c>
      <c r="K287" s="176" t="s">
        <v>34</v>
      </c>
      <c r="L287" s="381" t="str">
        <f>VLOOKUP($K287,TONG_SL!$A:$D,2,0)</f>
        <v>Tai heo muối 200g</v>
      </c>
      <c r="M287" s="381"/>
      <c r="N287" s="381" t="str">
        <f t="shared" ref="N287:N350" si="60">IF($B287&lt;&gt;"","K-C6","")</f>
        <v>K-C6</v>
      </c>
      <c r="O287" s="381"/>
      <c r="P287" s="381"/>
      <c r="Q287" s="381" t="str">
        <f>VLOOKUP(K287,TONG_SL!$A:$D,3,0)</f>
        <v>Túi</v>
      </c>
      <c r="R287" s="169">
        <v>1</v>
      </c>
      <c r="S287" s="382"/>
      <c r="T287" s="382">
        <f>VLOOKUP(VLOOKUP(G287,Ma_KH!$A:$R,18,0)&amp;K287,Gia_MB!$A:$F,6,0)</f>
        <v>52816</v>
      </c>
      <c r="U287" s="374">
        <f t="shared" ref="U287:U350" si="61">T287*R287</f>
        <v>52816</v>
      </c>
      <c r="V287" s="382"/>
      <c r="W287" s="383">
        <f t="shared" ref="W287:W350" si="62">U287*V287</f>
        <v>0</v>
      </c>
      <c r="X287" s="384" t="str">
        <f t="shared" ref="X287:X350" si="63">IF(B287&lt;&gt;"","8","0")</f>
        <v>8</v>
      </c>
      <c r="Y287" s="382"/>
      <c r="Z287" s="374">
        <f t="shared" ref="Z287:Z350" si="64">U287*X287%</f>
        <v>4225.28</v>
      </c>
      <c r="AA287" s="385">
        <f>VLOOKUP(G287,Ma_KH!$A:$R,14,0)</f>
        <v>61</v>
      </c>
    </row>
    <row r="288" spans="1:27" x14ac:dyDescent="0.25">
      <c r="A288" s="329">
        <v>46055</v>
      </c>
      <c r="B288" s="464">
        <v>8424</v>
      </c>
      <c r="C288" s="465" t="s">
        <v>15180</v>
      </c>
      <c r="D288" s="329">
        <v>46058</v>
      </c>
      <c r="E288" s="175"/>
      <c r="F288" s="173"/>
      <c r="G288" s="467" t="s">
        <v>11240</v>
      </c>
      <c r="H288" s="175"/>
      <c r="I288" s="202" t="s">
        <v>11240</v>
      </c>
      <c r="J288" s="176" t="s">
        <v>1784</v>
      </c>
      <c r="K288" s="176" t="s">
        <v>30</v>
      </c>
      <c r="L288" s="381" t="str">
        <f>VLOOKUP($K288,TONG_SL!$A:$D,2,0)</f>
        <v>Gà muối 500g</v>
      </c>
      <c r="M288" s="381"/>
      <c r="N288" s="381" t="str">
        <f t="shared" si="60"/>
        <v>K-C6</v>
      </c>
      <c r="O288" s="381"/>
      <c r="P288" s="381"/>
      <c r="Q288" s="381" t="str">
        <f>VLOOKUP(K288,TONG_SL!$A:$D,3,0)</f>
        <v>Túi</v>
      </c>
      <c r="R288" s="169">
        <v>2</v>
      </c>
      <c r="S288" s="382"/>
      <c r="T288" s="382">
        <f>VLOOKUP(VLOOKUP(G288,Ma_KH!$A:$R,18,0)&amp;K288,Gia_MB!$A:$F,6,0)</f>
        <v>105505</v>
      </c>
      <c r="U288" s="374">
        <f t="shared" si="61"/>
        <v>211010</v>
      </c>
      <c r="V288" s="382"/>
      <c r="W288" s="383">
        <f t="shared" si="62"/>
        <v>0</v>
      </c>
      <c r="X288" s="384" t="str">
        <f t="shared" si="63"/>
        <v>8</v>
      </c>
      <c r="Y288" s="382"/>
      <c r="Z288" s="374">
        <f t="shared" si="64"/>
        <v>16880.8</v>
      </c>
      <c r="AA288" s="385">
        <f>VLOOKUP(G288,Ma_KH!$A:$R,14,0)</f>
        <v>61</v>
      </c>
    </row>
    <row r="289" spans="1:27" x14ac:dyDescent="0.25">
      <c r="A289" s="329">
        <v>46056</v>
      </c>
      <c r="B289" s="464">
        <v>8521</v>
      </c>
      <c r="C289" s="465" t="s">
        <v>15180</v>
      </c>
      <c r="D289" s="329">
        <v>46058</v>
      </c>
      <c r="E289" s="175"/>
      <c r="F289" s="173"/>
      <c r="G289" s="467" t="s">
        <v>10261</v>
      </c>
      <c r="H289" s="175"/>
      <c r="I289" s="202" t="s">
        <v>10261</v>
      </c>
      <c r="J289" s="176" t="s">
        <v>1788</v>
      </c>
      <c r="K289" s="176" t="s">
        <v>32</v>
      </c>
      <c r="L289" s="381" t="str">
        <f>VLOOKUP($K289,TONG_SL!$A:$D,2,0)</f>
        <v>Giò Tai Lưỡi Xào 250g</v>
      </c>
      <c r="M289" s="381"/>
      <c r="N289" s="381" t="str">
        <f t="shared" si="60"/>
        <v>K-C6</v>
      </c>
      <c r="O289" s="381"/>
      <c r="P289" s="381"/>
      <c r="Q289" s="381" t="str">
        <f>VLOOKUP(K289,TONG_SL!$A:$D,3,0)</f>
        <v>Túi</v>
      </c>
      <c r="R289" s="169">
        <v>10</v>
      </c>
      <c r="S289" s="382"/>
      <c r="T289" s="382">
        <f>VLOOKUP(VLOOKUP(G289,Ma_KH!$A:$R,18,0)&amp;K289,Gia_MB!$A:$F,6,0)</f>
        <v>47673</v>
      </c>
      <c r="U289" s="374">
        <f t="shared" si="61"/>
        <v>476730</v>
      </c>
      <c r="V289" s="382"/>
      <c r="W289" s="383">
        <f t="shared" si="62"/>
        <v>0</v>
      </c>
      <c r="X289" s="384" t="str">
        <f t="shared" si="63"/>
        <v>8</v>
      </c>
      <c r="Y289" s="382"/>
      <c r="Z289" s="374">
        <f t="shared" si="64"/>
        <v>38138.400000000001</v>
      </c>
      <c r="AA289" s="385">
        <f>VLOOKUP(G289,Ma_KH!$A:$R,14,0)</f>
        <v>60</v>
      </c>
    </row>
    <row r="290" spans="1:27" x14ac:dyDescent="0.25">
      <c r="A290" s="329">
        <v>46056</v>
      </c>
      <c r="B290" s="464">
        <v>8521</v>
      </c>
      <c r="C290" s="465" t="s">
        <v>15180</v>
      </c>
      <c r="D290" s="329">
        <v>46058</v>
      </c>
      <c r="E290" s="175"/>
      <c r="F290" s="173"/>
      <c r="G290" s="467" t="s">
        <v>10261</v>
      </c>
      <c r="H290" s="175"/>
      <c r="I290" s="202" t="s">
        <v>10261</v>
      </c>
      <c r="J290" s="176" t="s">
        <v>1788</v>
      </c>
      <c r="K290" s="176" t="s">
        <v>52</v>
      </c>
      <c r="L290" s="381" t="str">
        <f>VLOOKUP($K290,TONG_SL!$A:$D,2,0)</f>
        <v>Gà xì dầu 500g</v>
      </c>
      <c r="M290" s="381"/>
      <c r="N290" s="381" t="str">
        <f t="shared" si="60"/>
        <v>K-C6</v>
      </c>
      <c r="O290" s="381"/>
      <c r="P290" s="381"/>
      <c r="Q290" s="381" t="str">
        <f>VLOOKUP(K290,TONG_SL!$A:$D,3,0)</f>
        <v>Túi</v>
      </c>
      <c r="R290" s="169">
        <v>5</v>
      </c>
      <c r="S290" s="382"/>
      <c r="T290" s="382">
        <f>VLOOKUP(VLOOKUP(G290,Ma_KH!$A:$R,18,0)&amp;K290,Gia_MB!$A:$F,6,0)</f>
        <v>106026</v>
      </c>
      <c r="U290" s="374">
        <f t="shared" si="61"/>
        <v>530130</v>
      </c>
      <c r="V290" s="382"/>
      <c r="W290" s="383">
        <f t="shared" si="62"/>
        <v>0</v>
      </c>
      <c r="X290" s="384" t="str">
        <f t="shared" si="63"/>
        <v>8</v>
      </c>
      <c r="Y290" s="382"/>
      <c r="Z290" s="374">
        <f t="shared" si="64"/>
        <v>42410.400000000001</v>
      </c>
      <c r="AA290" s="385">
        <f>VLOOKUP(G290,Ma_KH!$A:$R,14,0)</f>
        <v>60</v>
      </c>
    </row>
    <row r="291" spans="1:27" x14ac:dyDescent="0.25">
      <c r="A291" s="329">
        <v>46057</v>
      </c>
      <c r="B291" s="464">
        <v>9337</v>
      </c>
      <c r="C291" s="465" t="s">
        <v>15180</v>
      </c>
      <c r="D291" s="329">
        <v>46058</v>
      </c>
      <c r="E291" s="175"/>
      <c r="F291" s="173"/>
      <c r="G291" s="467" t="s">
        <v>10261</v>
      </c>
      <c r="H291" s="175"/>
      <c r="I291" s="202" t="s">
        <v>10261</v>
      </c>
      <c r="J291" s="176" t="s">
        <v>1788</v>
      </c>
      <c r="K291" s="176" t="s">
        <v>27</v>
      </c>
      <c r="L291" s="381" t="str">
        <f>VLOOKUP($K291,TONG_SL!$A:$D,2,0)</f>
        <v>Chân giò heo muối 300g</v>
      </c>
      <c r="M291" s="381"/>
      <c r="N291" s="381" t="str">
        <f t="shared" si="60"/>
        <v>K-C6</v>
      </c>
      <c r="O291" s="381"/>
      <c r="P291" s="381"/>
      <c r="Q291" s="381" t="str">
        <f>VLOOKUP(K291,TONG_SL!$A:$D,3,0)</f>
        <v>Túi</v>
      </c>
      <c r="R291" s="169">
        <v>100</v>
      </c>
      <c r="S291" s="382"/>
      <c r="T291" s="382">
        <f>VLOOKUP(VLOOKUP(G291,Ma_KH!$A:$R,18,0)&amp;K291,Gia_MB!$A:$F,6,0)</f>
        <v>69759</v>
      </c>
      <c r="U291" s="374">
        <f t="shared" si="61"/>
        <v>6975900</v>
      </c>
      <c r="V291" s="382"/>
      <c r="W291" s="383">
        <f t="shared" si="62"/>
        <v>0</v>
      </c>
      <c r="X291" s="384" t="str">
        <f t="shared" si="63"/>
        <v>8</v>
      </c>
      <c r="Y291" s="382"/>
      <c r="Z291" s="374">
        <f t="shared" si="64"/>
        <v>558072</v>
      </c>
      <c r="AA291" s="385">
        <f>VLOOKUP(G291,Ma_KH!$A:$R,14,0)</f>
        <v>60</v>
      </c>
    </row>
    <row r="292" spans="1:27" x14ac:dyDescent="0.25">
      <c r="A292" s="329">
        <v>46057</v>
      </c>
      <c r="B292" s="464">
        <v>9104</v>
      </c>
      <c r="C292" s="465" t="s">
        <v>15180</v>
      </c>
      <c r="D292" s="329">
        <v>46058</v>
      </c>
      <c r="E292" s="175"/>
      <c r="F292" s="173"/>
      <c r="G292" s="467" t="s">
        <v>10271</v>
      </c>
      <c r="H292" s="175"/>
      <c r="I292" s="202" t="s">
        <v>10271</v>
      </c>
      <c r="J292" s="176" t="s">
        <v>1788</v>
      </c>
      <c r="K292" s="176" t="s">
        <v>27</v>
      </c>
      <c r="L292" s="381" t="str">
        <f>VLOOKUP($K292,TONG_SL!$A:$D,2,0)</f>
        <v>Chân giò heo muối 300g</v>
      </c>
      <c r="M292" s="381"/>
      <c r="N292" s="381" t="str">
        <f t="shared" si="60"/>
        <v>K-C6</v>
      </c>
      <c r="O292" s="381"/>
      <c r="P292" s="381"/>
      <c r="Q292" s="381" t="str">
        <f>VLOOKUP(K292,TONG_SL!$A:$D,3,0)</f>
        <v>Túi</v>
      </c>
      <c r="R292" s="169">
        <v>30</v>
      </c>
      <c r="S292" s="382"/>
      <c r="T292" s="382">
        <f>VLOOKUP(VLOOKUP(G292,Ma_KH!$A:$R,18,0)&amp;K292,Gia_MB!$A:$F,6,0)</f>
        <v>69759</v>
      </c>
      <c r="U292" s="374">
        <f t="shared" si="61"/>
        <v>2092770</v>
      </c>
      <c r="V292" s="382"/>
      <c r="W292" s="383">
        <f t="shared" si="62"/>
        <v>0</v>
      </c>
      <c r="X292" s="384" t="str">
        <f t="shared" si="63"/>
        <v>8</v>
      </c>
      <c r="Y292" s="382"/>
      <c r="Z292" s="374">
        <f t="shared" si="64"/>
        <v>167421.6</v>
      </c>
      <c r="AA292" s="385">
        <f>VLOOKUP(G292,Ma_KH!$A:$R,14,0)</f>
        <v>60</v>
      </c>
    </row>
    <row r="293" spans="1:27" x14ac:dyDescent="0.25">
      <c r="A293" s="329">
        <v>46057</v>
      </c>
      <c r="B293" s="464">
        <v>9104</v>
      </c>
      <c r="C293" s="465" t="s">
        <v>15180</v>
      </c>
      <c r="D293" s="329">
        <v>46058</v>
      </c>
      <c r="E293" s="175"/>
      <c r="F293" s="173"/>
      <c r="G293" s="467" t="s">
        <v>10271</v>
      </c>
      <c r="H293" s="175"/>
      <c r="I293" s="202" t="s">
        <v>10271</v>
      </c>
      <c r="J293" s="176" t="s">
        <v>1788</v>
      </c>
      <c r="K293" s="176" t="s">
        <v>30</v>
      </c>
      <c r="L293" s="381" t="str">
        <f>VLOOKUP($K293,TONG_SL!$A:$D,2,0)</f>
        <v>Gà muối 500g</v>
      </c>
      <c r="M293" s="381"/>
      <c r="N293" s="381" t="str">
        <f t="shared" si="60"/>
        <v>K-C6</v>
      </c>
      <c r="O293" s="381"/>
      <c r="P293" s="381"/>
      <c r="Q293" s="381" t="str">
        <f>VLOOKUP(K293,TONG_SL!$A:$D,3,0)</f>
        <v>Túi</v>
      </c>
      <c r="R293" s="169">
        <v>30</v>
      </c>
      <c r="S293" s="382"/>
      <c r="T293" s="382">
        <f>VLOOKUP(VLOOKUP(G293,Ma_KH!$A:$R,18,0)&amp;K293,Gia_MB!$A:$F,6,0)</f>
        <v>105505</v>
      </c>
      <c r="U293" s="374">
        <f t="shared" si="61"/>
        <v>3165150</v>
      </c>
      <c r="V293" s="382"/>
      <c r="W293" s="383">
        <f t="shared" si="62"/>
        <v>0</v>
      </c>
      <c r="X293" s="384" t="str">
        <f t="shared" si="63"/>
        <v>8</v>
      </c>
      <c r="Y293" s="382"/>
      <c r="Z293" s="374">
        <f t="shared" si="64"/>
        <v>253212</v>
      </c>
      <c r="AA293" s="385">
        <f>VLOOKUP(G293,Ma_KH!$A:$R,14,0)</f>
        <v>60</v>
      </c>
    </row>
    <row r="294" spans="1:27" x14ac:dyDescent="0.25">
      <c r="A294" s="329">
        <v>46056</v>
      </c>
      <c r="B294" s="464">
        <v>9011</v>
      </c>
      <c r="C294" s="465" t="s">
        <v>15180</v>
      </c>
      <c r="D294" s="329">
        <v>46058</v>
      </c>
      <c r="E294" s="175"/>
      <c r="F294" s="173"/>
      <c r="G294" s="467" t="s">
        <v>10270</v>
      </c>
      <c r="H294" s="175"/>
      <c r="I294" s="202" t="s">
        <v>10270</v>
      </c>
      <c r="J294" s="176" t="s">
        <v>1788</v>
      </c>
      <c r="K294" s="176" t="s">
        <v>27</v>
      </c>
      <c r="L294" s="381" t="str">
        <f>VLOOKUP($K294,TONG_SL!$A:$D,2,0)</f>
        <v>Chân giò heo muối 300g</v>
      </c>
      <c r="M294" s="381"/>
      <c r="N294" s="381" t="str">
        <f t="shared" si="60"/>
        <v>K-C6</v>
      </c>
      <c r="O294" s="381"/>
      <c r="P294" s="381"/>
      <c r="Q294" s="381" t="str">
        <f>VLOOKUP(K294,TONG_SL!$A:$D,3,0)</f>
        <v>Túi</v>
      </c>
      <c r="R294" s="169">
        <v>10</v>
      </c>
      <c r="S294" s="382"/>
      <c r="T294" s="382">
        <f>VLOOKUP(VLOOKUP(G294,Ma_KH!$A:$R,18,0)&amp;K294,Gia_MB!$A:$F,6,0)</f>
        <v>69759</v>
      </c>
      <c r="U294" s="374">
        <f t="shared" si="61"/>
        <v>697590</v>
      </c>
      <c r="V294" s="382"/>
      <c r="W294" s="383">
        <f t="shared" si="62"/>
        <v>0</v>
      </c>
      <c r="X294" s="384" t="str">
        <f t="shared" si="63"/>
        <v>8</v>
      </c>
      <c r="Y294" s="382"/>
      <c r="Z294" s="374">
        <f t="shared" si="64"/>
        <v>55807.200000000004</v>
      </c>
      <c r="AA294" s="385">
        <f>VLOOKUP(G294,Ma_KH!$A:$R,14,0)</f>
        <v>60</v>
      </c>
    </row>
    <row r="295" spans="1:27" x14ac:dyDescent="0.25">
      <c r="A295" s="329">
        <v>46056</v>
      </c>
      <c r="B295" s="464">
        <v>9011</v>
      </c>
      <c r="C295" s="465" t="s">
        <v>15180</v>
      </c>
      <c r="D295" s="329">
        <v>46058</v>
      </c>
      <c r="E295" s="175"/>
      <c r="F295" s="173"/>
      <c r="G295" s="467" t="s">
        <v>10270</v>
      </c>
      <c r="H295" s="175"/>
      <c r="I295" s="202" t="s">
        <v>10270</v>
      </c>
      <c r="J295" s="176" t="s">
        <v>1788</v>
      </c>
      <c r="K295" s="380" t="s">
        <v>15332</v>
      </c>
      <c r="L295" s="381" t="str">
        <f>VLOOKUP($K295,TONG_SL!$A:$D,2,0)</f>
        <v>Chân giò heo muối vị Tayaki 450g</v>
      </c>
      <c r="M295" s="381"/>
      <c r="N295" s="381" t="str">
        <f t="shared" si="60"/>
        <v>K-C6</v>
      </c>
      <c r="O295" s="381"/>
      <c r="P295" s="381"/>
      <c r="Q295" s="381" t="str">
        <f>VLOOKUP(K295,TONG_SL!$A:$D,3,0)</f>
        <v>Túi</v>
      </c>
      <c r="R295" s="169">
        <v>10</v>
      </c>
      <c r="S295" s="382"/>
      <c r="T295" s="382" t="e">
        <f>VLOOKUP(VLOOKUP(G295,Ma_KH!$A:$R,18,0)&amp;K295,Gia_MB!$A:$F,6,0)</f>
        <v>#N/A</v>
      </c>
      <c r="U295" s="374" t="e">
        <f t="shared" si="61"/>
        <v>#N/A</v>
      </c>
      <c r="V295" s="382"/>
      <c r="W295" s="383" t="e">
        <f t="shared" si="62"/>
        <v>#N/A</v>
      </c>
      <c r="X295" s="384" t="str">
        <f t="shared" si="63"/>
        <v>8</v>
      </c>
      <c r="Y295" s="382"/>
      <c r="Z295" s="374" t="e">
        <f t="shared" si="64"/>
        <v>#N/A</v>
      </c>
      <c r="AA295" s="385">
        <f>VLOOKUP(G295,Ma_KH!$A:$R,14,0)</f>
        <v>60</v>
      </c>
    </row>
    <row r="296" spans="1:27" x14ac:dyDescent="0.25">
      <c r="A296" s="329">
        <v>46056</v>
      </c>
      <c r="B296" s="464">
        <v>9047</v>
      </c>
      <c r="C296" s="465" t="s">
        <v>15180</v>
      </c>
      <c r="D296" s="329">
        <v>46058</v>
      </c>
      <c r="E296" s="175"/>
      <c r="F296" s="173"/>
      <c r="G296" s="467" t="s">
        <v>10263</v>
      </c>
      <c r="H296" s="175"/>
      <c r="I296" s="202" t="s">
        <v>10263</v>
      </c>
      <c r="J296" s="176" t="s">
        <v>1788</v>
      </c>
      <c r="K296" s="176" t="s">
        <v>34</v>
      </c>
      <c r="L296" s="381" t="str">
        <f>VLOOKUP($K296,TONG_SL!$A:$D,2,0)</f>
        <v>Tai heo muối 200g</v>
      </c>
      <c r="M296" s="381"/>
      <c r="N296" s="381" t="str">
        <f t="shared" si="60"/>
        <v>K-C6</v>
      </c>
      <c r="O296" s="381"/>
      <c r="P296" s="381"/>
      <c r="Q296" s="381" t="str">
        <f>VLOOKUP(K296,TONG_SL!$A:$D,3,0)</f>
        <v>Túi</v>
      </c>
      <c r="R296" s="169">
        <v>10</v>
      </c>
      <c r="S296" s="382"/>
      <c r="T296" s="382">
        <f>VLOOKUP(VLOOKUP(G296,Ma_KH!$A:$R,18,0)&amp;K296,Gia_MB!$A:$F,6,0)</f>
        <v>52815</v>
      </c>
      <c r="U296" s="374">
        <f t="shared" si="61"/>
        <v>528150</v>
      </c>
      <c r="V296" s="382"/>
      <c r="W296" s="383">
        <f t="shared" si="62"/>
        <v>0</v>
      </c>
      <c r="X296" s="384" t="str">
        <f t="shared" si="63"/>
        <v>8</v>
      </c>
      <c r="Y296" s="382"/>
      <c r="Z296" s="374">
        <f t="shared" si="64"/>
        <v>42252</v>
      </c>
      <c r="AA296" s="385">
        <f>VLOOKUP(G296,Ma_KH!$A:$R,14,0)</f>
        <v>60</v>
      </c>
    </row>
    <row r="297" spans="1:27" x14ac:dyDescent="0.25">
      <c r="A297" s="329">
        <v>46056</v>
      </c>
      <c r="B297" s="464">
        <v>9045</v>
      </c>
      <c r="C297" s="465" t="s">
        <v>15180</v>
      </c>
      <c r="D297" s="329">
        <v>46058</v>
      </c>
      <c r="E297" s="175"/>
      <c r="F297" s="173"/>
      <c r="G297" s="467" t="s">
        <v>10263</v>
      </c>
      <c r="H297" s="175"/>
      <c r="I297" s="202" t="s">
        <v>10263</v>
      </c>
      <c r="J297" s="176" t="s">
        <v>1788</v>
      </c>
      <c r="K297" s="176" t="s">
        <v>27</v>
      </c>
      <c r="L297" s="381" t="str">
        <f>VLOOKUP($K297,TONG_SL!$A:$D,2,0)</f>
        <v>Chân giò heo muối 300g</v>
      </c>
      <c r="M297" s="381"/>
      <c r="N297" s="381" t="str">
        <f t="shared" si="60"/>
        <v>K-C6</v>
      </c>
      <c r="O297" s="381"/>
      <c r="P297" s="381"/>
      <c r="Q297" s="381" t="str">
        <f>VLOOKUP(K297,TONG_SL!$A:$D,3,0)</f>
        <v>Túi</v>
      </c>
      <c r="R297" s="169">
        <v>10</v>
      </c>
      <c r="S297" s="382"/>
      <c r="T297" s="382">
        <f>VLOOKUP(VLOOKUP(G297,Ma_KH!$A:$R,18,0)&amp;K297,Gia_MB!$A:$F,6,0)</f>
        <v>69759</v>
      </c>
      <c r="U297" s="374">
        <f t="shared" si="61"/>
        <v>697590</v>
      </c>
      <c r="V297" s="382"/>
      <c r="W297" s="383">
        <f t="shared" si="62"/>
        <v>0</v>
      </c>
      <c r="X297" s="384" t="str">
        <f t="shared" si="63"/>
        <v>8</v>
      </c>
      <c r="Y297" s="382"/>
      <c r="Z297" s="374">
        <f t="shared" si="64"/>
        <v>55807.200000000004</v>
      </c>
      <c r="AA297" s="385">
        <f>VLOOKUP(G297,Ma_KH!$A:$R,14,0)</f>
        <v>60</v>
      </c>
    </row>
    <row r="298" spans="1:27" x14ac:dyDescent="0.25">
      <c r="A298" s="329">
        <v>46056</v>
      </c>
      <c r="B298" s="464">
        <v>9045</v>
      </c>
      <c r="C298" s="465" t="s">
        <v>15180</v>
      </c>
      <c r="D298" s="329">
        <v>46058</v>
      </c>
      <c r="E298" s="175"/>
      <c r="F298" s="173"/>
      <c r="G298" s="467" t="s">
        <v>10263</v>
      </c>
      <c r="H298" s="175"/>
      <c r="I298" s="202" t="s">
        <v>10263</v>
      </c>
      <c r="J298" s="176" t="s">
        <v>1788</v>
      </c>
      <c r="K298" s="176" t="s">
        <v>542</v>
      </c>
      <c r="L298" s="381" t="str">
        <f>VLOOKUP($K298,TONG_SL!$A:$D,2,0)</f>
        <v>Chân giò heo muối 500g</v>
      </c>
      <c r="M298" s="381"/>
      <c r="N298" s="381" t="str">
        <f t="shared" si="60"/>
        <v>K-C6</v>
      </c>
      <c r="O298" s="381"/>
      <c r="P298" s="381"/>
      <c r="Q298" s="381" t="str">
        <f>VLOOKUP(K298,TONG_SL!$A:$D,3,0)</f>
        <v>Túi</v>
      </c>
      <c r="R298" s="169">
        <v>10</v>
      </c>
      <c r="S298" s="382"/>
      <c r="T298" s="382">
        <f>VLOOKUP(VLOOKUP(G298,Ma_KH!$A:$R,18,0)&amp;K298,Gia_MB!$A:$F,6,0)</f>
        <v>113113</v>
      </c>
      <c r="U298" s="374">
        <f t="shared" si="61"/>
        <v>1131130</v>
      </c>
      <c r="V298" s="382"/>
      <c r="W298" s="383">
        <f t="shared" si="62"/>
        <v>0</v>
      </c>
      <c r="X298" s="384" t="str">
        <f t="shared" si="63"/>
        <v>8</v>
      </c>
      <c r="Y298" s="382"/>
      <c r="Z298" s="374">
        <f t="shared" si="64"/>
        <v>90490.400000000009</v>
      </c>
      <c r="AA298" s="385">
        <f>VLOOKUP(G298,Ma_KH!$A:$R,14,0)</f>
        <v>60</v>
      </c>
    </row>
    <row r="299" spans="1:27" x14ac:dyDescent="0.25">
      <c r="A299" s="329">
        <v>46056</v>
      </c>
      <c r="B299" s="464">
        <v>9045</v>
      </c>
      <c r="C299" s="465" t="s">
        <v>15180</v>
      </c>
      <c r="D299" s="329">
        <v>46058</v>
      </c>
      <c r="E299" s="175"/>
      <c r="F299" s="173"/>
      <c r="G299" s="467" t="s">
        <v>10263</v>
      </c>
      <c r="H299" s="175"/>
      <c r="I299" s="202" t="s">
        <v>10263</v>
      </c>
      <c r="J299" s="176" t="s">
        <v>1788</v>
      </c>
      <c r="K299" s="176" t="s">
        <v>30</v>
      </c>
      <c r="L299" s="381" t="str">
        <f>VLOOKUP($K299,TONG_SL!$A:$D,2,0)</f>
        <v>Gà muối 500g</v>
      </c>
      <c r="M299" s="381"/>
      <c r="N299" s="381" t="str">
        <f t="shared" si="60"/>
        <v>K-C6</v>
      </c>
      <c r="O299" s="381"/>
      <c r="P299" s="381"/>
      <c r="Q299" s="381" t="str">
        <f>VLOOKUP(K299,TONG_SL!$A:$D,3,0)</f>
        <v>Túi</v>
      </c>
      <c r="R299" s="169">
        <v>10</v>
      </c>
      <c r="S299" s="382"/>
      <c r="T299" s="382">
        <f>VLOOKUP(VLOOKUP(G299,Ma_KH!$A:$R,18,0)&amp;K299,Gia_MB!$A:$F,6,0)</f>
        <v>105505</v>
      </c>
      <c r="U299" s="374">
        <f t="shared" si="61"/>
        <v>1055050</v>
      </c>
      <c r="V299" s="382"/>
      <c r="W299" s="383">
        <f t="shared" si="62"/>
        <v>0</v>
      </c>
      <c r="X299" s="384" t="str">
        <f t="shared" si="63"/>
        <v>8</v>
      </c>
      <c r="Y299" s="382"/>
      <c r="Z299" s="374">
        <f t="shared" si="64"/>
        <v>84404</v>
      </c>
      <c r="AA299" s="385">
        <f>VLOOKUP(G299,Ma_KH!$A:$R,14,0)</f>
        <v>60</v>
      </c>
    </row>
    <row r="300" spans="1:27" x14ac:dyDescent="0.25">
      <c r="A300" s="329">
        <v>46056</v>
      </c>
      <c r="B300" s="464">
        <v>9045</v>
      </c>
      <c r="C300" s="465" t="s">
        <v>15180</v>
      </c>
      <c r="D300" s="329">
        <v>46058</v>
      </c>
      <c r="E300" s="175"/>
      <c r="F300" s="173"/>
      <c r="G300" s="467" t="s">
        <v>10263</v>
      </c>
      <c r="H300" s="175"/>
      <c r="I300" s="202" t="s">
        <v>10263</v>
      </c>
      <c r="J300" s="176" t="s">
        <v>1788</v>
      </c>
      <c r="K300" s="176" t="s">
        <v>7266</v>
      </c>
      <c r="L300" s="381" t="str">
        <f>VLOOKUP($K300,TONG_SL!$A:$D,2,0)</f>
        <v>Giò lụa 500g</v>
      </c>
      <c r="M300" s="381"/>
      <c r="N300" s="381" t="str">
        <f t="shared" si="60"/>
        <v>K-C6</v>
      </c>
      <c r="O300" s="381"/>
      <c r="P300" s="381"/>
      <c r="Q300" s="381" t="str">
        <f>VLOOKUP(K300,TONG_SL!$A:$D,3,0)</f>
        <v>Túi</v>
      </c>
      <c r="R300" s="169">
        <v>10</v>
      </c>
      <c r="S300" s="382"/>
      <c r="T300" s="382" t="e">
        <f>VLOOKUP(VLOOKUP(G300,Ma_KH!$A:$R,18,0)&amp;K300,Gia_MB!$A:$F,6,0)</f>
        <v>#N/A</v>
      </c>
      <c r="U300" s="374" t="e">
        <f t="shared" si="61"/>
        <v>#N/A</v>
      </c>
      <c r="V300" s="382"/>
      <c r="W300" s="383" t="e">
        <f t="shared" si="62"/>
        <v>#N/A</v>
      </c>
      <c r="X300" s="384" t="str">
        <f t="shared" si="63"/>
        <v>8</v>
      </c>
      <c r="Y300" s="382"/>
      <c r="Z300" s="374" t="e">
        <f t="shared" si="64"/>
        <v>#N/A</v>
      </c>
      <c r="AA300" s="385">
        <f>VLOOKUP(G300,Ma_KH!$A:$R,14,0)</f>
        <v>60</v>
      </c>
    </row>
    <row r="301" spans="1:27" x14ac:dyDescent="0.25">
      <c r="A301" s="329">
        <v>46056</v>
      </c>
      <c r="B301" s="464">
        <v>9045</v>
      </c>
      <c r="C301" s="465" t="s">
        <v>15180</v>
      </c>
      <c r="D301" s="329">
        <v>46058</v>
      </c>
      <c r="E301" s="175"/>
      <c r="F301" s="173"/>
      <c r="G301" s="467" t="s">
        <v>10263</v>
      </c>
      <c r="H301" s="175"/>
      <c r="I301" s="202" t="s">
        <v>10263</v>
      </c>
      <c r="J301" s="176" t="s">
        <v>1788</v>
      </c>
      <c r="K301" s="176" t="s">
        <v>32</v>
      </c>
      <c r="L301" s="381" t="str">
        <f>VLOOKUP($K301,TONG_SL!$A:$D,2,0)</f>
        <v>Giò Tai Lưỡi Xào 250g</v>
      </c>
      <c r="M301" s="381"/>
      <c r="N301" s="381" t="str">
        <f t="shared" si="60"/>
        <v>K-C6</v>
      </c>
      <c r="O301" s="381"/>
      <c r="P301" s="381"/>
      <c r="Q301" s="381" t="str">
        <f>VLOOKUP(K301,TONG_SL!$A:$D,3,0)</f>
        <v>Túi</v>
      </c>
      <c r="R301" s="169">
        <v>10</v>
      </c>
      <c r="S301" s="382"/>
      <c r="T301" s="382">
        <f>VLOOKUP(VLOOKUP(G301,Ma_KH!$A:$R,18,0)&amp;K301,Gia_MB!$A:$F,6,0)</f>
        <v>47673</v>
      </c>
      <c r="U301" s="374">
        <f t="shared" si="61"/>
        <v>476730</v>
      </c>
      <c r="V301" s="382"/>
      <c r="W301" s="383">
        <f t="shared" si="62"/>
        <v>0</v>
      </c>
      <c r="X301" s="384" t="str">
        <f t="shared" si="63"/>
        <v>8</v>
      </c>
      <c r="Y301" s="382"/>
      <c r="Z301" s="374">
        <f t="shared" si="64"/>
        <v>38138.400000000001</v>
      </c>
      <c r="AA301" s="385">
        <f>VLOOKUP(G301,Ma_KH!$A:$R,14,0)</f>
        <v>60</v>
      </c>
    </row>
    <row r="302" spans="1:27" x14ac:dyDescent="0.25">
      <c r="A302" s="329">
        <v>46056</v>
      </c>
      <c r="B302" s="464">
        <v>9045</v>
      </c>
      <c r="C302" s="465" t="s">
        <v>15180</v>
      </c>
      <c r="D302" s="329">
        <v>46058</v>
      </c>
      <c r="E302" s="175"/>
      <c r="F302" s="173"/>
      <c r="G302" s="467" t="s">
        <v>10263</v>
      </c>
      <c r="H302" s="175"/>
      <c r="I302" s="202" t="s">
        <v>10263</v>
      </c>
      <c r="J302" s="176" t="s">
        <v>1788</v>
      </c>
      <c r="K302" s="176" t="s">
        <v>52</v>
      </c>
      <c r="L302" s="381" t="str">
        <f>VLOOKUP($K302,TONG_SL!$A:$D,2,0)</f>
        <v>Gà xì dầu 500g</v>
      </c>
      <c r="M302" s="381"/>
      <c r="N302" s="381" t="str">
        <f t="shared" si="60"/>
        <v>K-C6</v>
      </c>
      <c r="O302" s="381"/>
      <c r="P302" s="381"/>
      <c r="Q302" s="381" t="str">
        <f>VLOOKUP(K302,TONG_SL!$A:$D,3,0)</f>
        <v>Túi</v>
      </c>
      <c r="R302" s="169">
        <v>10</v>
      </c>
      <c r="S302" s="382"/>
      <c r="T302" s="382">
        <f>VLOOKUP(VLOOKUP(G302,Ma_KH!$A:$R,18,0)&amp;K302,Gia_MB!$A:$F,6,0)</f>
        <v>106026</v>
      </c>
      <c r="U302" s="374">
        <f t="shared" si="61"/>
        <v>1060260</v>
      </c>
      <c r="V302" s="382"/>
      <c r="W302" s="383">
        <f t="shared" si="62"/>
        <v>0</v>
      </c>
      <c r="X302" s="384" t="str">
        <f t="shared" si="63"/>
        <v>8</v>
      </c>
      <c r="Y302" s="382"/>
      <c r="Z302" s="374">
        <f t="shared" si="64"/>
        <v>84820.800000000003</v>
      </c>
      <c r="AA302" s="385">
        <f>VLOOKUP(G302,Ma_KH!$A:$R,14,0)</f>
        <v>60</v>
      </c>
    </row>
    <row r="303" spans="1:27" x14ac:dyDescent="0.25">
      <c r="A303" s="329">
        <v>46056</v>
      </c>
      <c r="B303" s="464">
        <v>9045</v>
      </c>
      <c r="C303" s="465" t="s">
        <v>15180</v>
      </c>
      <c r="D303" s="329">
        <v>46058</v>
      </c>
      <c r="E303" s="175"/>
      <c r="F303" s="173"/>
      <c r="G303" s="467" t="s">
        <v>10263</v>
      </c>
      <c r="H303" s="175"/>
      <c r="I303" s="202" t="s">
        <v>10263</v>
      </c>
      <c r="J303" s="176" t="s">
        <v>1788</v>
      </c>
      <c r="K303" s="380" t="s">
        <v>15332</v>
      </c>
      <c r="L303" s="381" t="str">
        <f>VLOOKUP($K303,TONG_SL!$A:$D,2,0)</f>
        <v>Chân giò heo muối vị Tayaki 450g</v>
      </c>
      <c r="M303" s="381"/>
      <c r="N303" s="381" t="str">
        <f t="shared" si="60"/>
        <v>K-C6</v>
      </c>
      <c r="O303" s="381"/>
      <c r="P303" s="381"/>
      <c r="Q303" s="381" t="str">
        <f>VLOOKUP(K303,TONG_SL!$A:$D,3,0)</f>
        <v>Túi</v>
      </c>
      <c r="R303" s="169">
        <v>10</v>
      </c>
      <c r="S303" s="382"/>
      <c r="T303" s="382" t="e">
        <f>VLOOKUP(VLOOKUP(G303,Ma_KH!$A:$R,18,0)&amp;K303,Gia_MB!$A:$F,6,0)</f>
        <v>#N/A</v>
      </c>
      <c r="U303" s="374" t="e">
        <f t="shared" si="61"/>
        <v>#N/A</v>
      </c>
      <c r="V303" s="382"/>
      <c r="W303" s="383" t="e">
        <f t="shared" si="62"/>
        <v>#N/A</v>
      </c>
      <c r="X303" s="384" t="str">
        <f t="shared" si="63"/>
        <v>8</v>
      </c>
      <c r="Y303" s="382"/>
      <c r="Z303" s="374" t="e">
        <f t="shared" si="64"/>
        <v>#N/A</v>
      </c>
      <c r="AA303" s="385">
        <f>VLOOKUP(G303,Ma_KH!$A:$R,14,0)</f>
        <v>60</v>
      </c>
    </row>
    <row r="304" spans="1:27" x14ac:dyDescent="0.25">
      <c r="A304" s="329">
        <v>46056</v>
      </c>
      <c r="B304" s="464">
        <v>8520</v>
      </c>
      <c r="C304" s="465" t="s">
        <v>15180</v>
      </c>
      <c r="D304" s="329">
        <v>46058</v>
      </c>
      <c r="E304" s="175"/>
      <c r="F304" s="173"/>
      <c r="G304" s="467" t="s">
        <v>10259</v>
      </c>
      <c r="H304" s="175"/>
      <c r="I304" s="202" t="s">
        <v>10259</v>
      </c>
      <c r="J304" s="176" t="s">
        <v>1788</v>
      </c>
      <c r="K304" s="176" t="s">
        <v>27</v>
      </c>
      <c r="L304" s="381" t="str">
        <f>VLOOKUP($K304,TONG_SL!$A:$D,2,0)</f>
        <v>Chân giò heo muối 300g</v>
      </c>
      <c r="M304" s="381"/>
      <c r="N304" s="381" t="str">
        <f t="shared" si="60"/>
        <v>K-C6</v>
      </c>
      <c r="O304" s="381"/>
      <c r="P304" s="381"/>
      <c r="Q304" s="381" t="str">
        <f>VLOOKUP(K304,TONG_SL!$A:$D,3,0)</f>
        <v>Túi</v>
      </c>
      <c r="R304" s="169">
        <v>50</v>
      </c>
      <c r="S304" s="382"/>
      <c r="T304" s="382">
        <f>VLOOKUP(VLOOKUP(G304,Ma_KH!$A:$R,18,0)&amp;K304,Gia_MB!$A:$F,6,0)</f>
        <v>69759</v>
      </c>
      <c r="U304" s="374">
        <f t="shared" si="61"/>
        <v>3487950</v>
      </c>
      <c r="V304" s="382"/>
      <c r="W304" s="383">
        <f t="shared" si="62"/>
        <v>0</v>
      </c>
      <c r="X304" s="384" t="str">
        <f t="shared" si="63"/>
        <v>8</v>
      </c>
      <c r="Y304" s="382"/>
      <c r="Z304" s="374">
        <f t="shared" si="64"/>
        <v>279036</v>
      </c>
      <c r="AA304" s="385">
        <f>VLOOKUP(G304,Ma_KH!$A:$R,14,0)</f>
        <v>60</v>
      </c>
    </row>
    <row r="305" spans="1:27" x14ac:dyDescent="0.25">
      <c r="A305" s="329">
        <v>46056</v>
      </c>
      <c r="B305" s="464">
        <v>8520</v>
      </c>
      <c r="C305" s="465" t="s">
        <v>15180</v>
      </c>
      <c r="D305" s="329">
        <v>46058</v>
      </c>
      <c r="E305" s="175"/>
      <c r="F305" s="173"/>
      <c r="G305" s="467" t="s">
        <v>10259</v>
      </c>
      <c r="H305" s="175"/>
      <c r="I305" s="202" t="s">
        <v>10259</v>
      </c>
      <c r="J305" s="176" t="s">
        <v>1788</v>
      </c>
      <c r="K305" s="176" t="s">
        <v>542</v>
      </c>
      <c r="L305" s="381" t="str">
        <f>VLOOKUP($K305,TONG_SL!$A:$D,2,0)</f>
        <v>Chân giò heo muối 500g</v>
      </c>
      <c r="M305" s="381"/>
      <c r="N305" s="381" t="str">
        <f t="shared" si="60"/>
        <v>K-C6</v>
      </c>
      <c r="O305" s="381"/>
      <c r="P305" s="381"/>
      <c r="Q305" s="381" t="str">
        <f>VLOOKUP(K305,TONG_SL!$A:$D,3,0)</f>
        <v>Túi</v>
      </c>
      <c r="R305" s="169">
        <v>20</v>
      </c>
      <c r="S305" s="382"/>
      <c r="T305" s="382">
        <f>VLOOKUP(VLOOKUP(G305,Ma_KH!$A:$R,18,0)&amp;K305,Gia_MB!$A:$F,6,0)</f>
        <v>113113</v>
      </c>
      <c r="U305" s="374">
        <f t="shared" si="61"/>
        <v>2262260</v>
      </c>
      <c r="V305" s="382"/>
      <c r="W305" s="383">
        <f t="shared" si="62"/>
        <v>0</v>
      </c>
      <c r="X305" s="384" t="str">
        <f t="shared" si="63"/>
        <v>8</v>
      </c>
      <c r="Y305" s="382"/>
      <c r="Z305" s="374">
        <f t="shared" si="64"/>
        <v>180980.80000000002</v>
      </c>
      <c r="AA305" s="385">
        <f>VLOOKUP(G305,Ma_KH!$A:$R,14,0)</f>
        <v>60</v>
      </c>
    </row>
    <row r="306" spans="1:27" x14ac:dyDescent="0.25">
      <c r="A306" s="329">
        <v>46056</v>
      </c>
      <c r="B306" s="464">
        <v>8520</v>
      </c>
      <c r="C306" s="465" t="s">
        <v>15180</v>
      </c>
      <c r="D306" s="329">
        <v>46058</v>
      </c>
      <c r="E306" s="175"/>
      <c r="F306" s="173"/>
      <c r="G306" s="467" t="s">
        <v>10259</v>
      </c>
      <c r="H306" s="175"/>
      <c r="I306" s="202" t="s">
        <v>10259</v>
      </c>
      <c r="J306" s="176" t="s">
        <v>1788</v>
      </c>
      <c r="K306" s="176" t="s">
        <v>32</v>
      </c>
      <c r="L306" s="381" t="str">
        <f>VLOOKUP($K306,TONG_SL!$A:$D,2,0)</f>
        <v>Giò Tai Lưỡi Xào 250g</v>
      </c>
      <c r="M306" s="381"/>
      <c r="N306" s="381" t="str">
        <f t="shared" si="60"/>
        <v>K-C6</v>
      </c>
      <c r="O306" s="381"/>
      <c r="P306" s="381"/>
      <c r="Q306" s="381" t="str">
        <f>VLOOKUP(K306,TONG_SL!$A:$D,3,0)</f>
        <v>Túi</v>
      </c>
      <c r="R306" s="169">
        <v>20</v>
      </c>
      <c r="S306" s="382"/>
      <c r="T306" s="382">
        <f>VLOOKUP(VLOOKUP(G306,Ma_KH!$A:$R,18,0)&amp;K306,Gia_MB!$A:$F,6,0)</f>
        <v>47673</v>
      </c>
      <c r="U306" s="374">
        <f t="shared" si="61"/>
        <v>953460</v>
      </c>
      <c r="V306" s="382"/>
      <c r="W306" s="383">
        <f t="shared" si="62"/>
        <v>0</v>
      </c>
      <c r="X306" s="384" t="str">
        <f t="shared" si="63"/>
        <v>8</v>
      </c>
      <c r="Y306" s="382"/>
      <c r="Z306" s="374">
        <f t="shared" si="64"/>
        <v>76276.800000000003</v>
      </c>
      <c r="AA306" s="385">
        <f>VLOOKUP(G306,Ma_KH!$A:$R,14,0)</f>
        <v>60</v>
      </c>
    </row>
    <row r="307" spans="1:27" x14ac:dyDescent="0.25">
      <c r="A307" s="329">
        <v>46056</v>
      </c>
      <c r="B307" s="464">
        <v>8520</v>
      </c>
      <c r="C307" s="465" t="s">
        <v>15180</v>
      </c>
      <c r="D307" s="329">
        <v>46058</v>
      </c>
      <c r="E307" s="175"/>
      <c r="F307" s="173"/>
      <c r="G307" s="467" t="s">
        <v>10259</v>
      </c>
      <c r="H307" s="175"/>
      <c r="I307" s="202" t="s">
        <v>10259</v>
      </c>
      <c r="J307" s="176" t="s">
        <v>1788</v>
      </c>
      <c r="K307" s="380" t="s">
        <v>15332</v>
      </c>
      <c r="L307" s="381" t="str">
        <f>VLOOKUP($K307,TONG_SL!$A:$D,2,0)</f>
        <v>Chân giò heo muối vị Tayaki 450g</v>
      </c>
      <c r="M307" s="381"/>
      <c r="N307" s="381" t="str">
        <f t="shared" si="60"/>
        <v>K-C6</v>
      </c>
      <c r="O307" s="381"/>
      <c r="P307" s="381"/>
      <c r="Q307" s="381" t="str">
        <f>VLOOKUP(K307,TONG_SL!$A:$D,3,0)</f>
        <v>Túi</v>
      </c>
      <c r="R307" s="169">
        <v>20</v>
      </c>
      <c r="S307" s="382"/>
      <c r="T307" s="382" t="e">
        <f>VLOOKUP(VLOOKUP(G307,Ma_KH!$A:$R,18,0)&amp;K307,Gia_MB!$A:$F,6,0)</f>
        <v>#N/A</v>
      </c>
      <c r="U307" s="374" t="e">
        <f t="shared" si="61"/>
        <v>#N/A</v>
      </c>
      <c r="V307" s="382"/>
      <c r="W307" s="383" t="e">
        <f t="shared" si="62"/>
        <v>#N/A</v>
      </c>
      <c r="X307" s="384" t="str">
        <f t="shared" si="63"/>
        <v>8</v>
      </c>
      <c r="Y307" s="382"/>
      <c r="Z307" s="374" t="e">
        <f t="shared" si="64"/>
        <v>#N/A</v>
      </c>
      <c r="AA307" s="385">
        <f>VLOOKUP(G307,Ma_KH!$A:$R,14,0)</f>
        <v>60</v>
      </c>
    </row>
    <row r="308" spans="1:27" x14ac:dyDescent="0.25">
      <c r="A308" s="329">
        <v>46056</v>
      </c>
      <c r="B308" s="464">
        <v>8474</v>
      </c>
      <c r="C308" s="465" t="s">
        <v>15180</v>
      </c>
      <c r="D308" s="329">
        <v>46058</v>
      </c>
      <c r="E308" s="175"/>
      <c r="F308" s="173"/>
      <c r="G308" s="467" t="s">
        <v>7477</v>
      </c>
      <c r="H308" s="175"/>
      <c r="I308" s="202" t="s">
        <v>7477</v>
      </c>
      <c r="J308" s="176" t="s">
        <v>1788</v>
      </c>
      <c r="K308" s="176" t="s">
        <v>32</v>
      </c>
      <c r="L308" s="381" t="str">
        <f>VLOOKUP($K308,TONG_SL!$A:$D,2,0)</f>
        <v>Giò Tai Lưỡi Xào 250g</v>
      </c>
      <c r="M308" s="381"/>
      <c r="N308" s="381" t="str">
        <f t="shared" si="60"/>
        <v>K-C6</v>
      </c>
      <c r="O308" s="381"/>
      <c r="P308" s="381"/>
      <c r="Q308" s="381" t="str">
        <f>VLOOKUP(K308,TONG_SL!$A:$D,3,0)</f>
        <v>Túi</v>
      </c>
      <c r="R308" s="169">
        <v>5</v>
      </c>
      <c r="S308" s="382"/>
      <c r="T308" s="382">
        <f>VLOOKUP(VLOOKUP(G308,Ma_KH!$A:$R,18,0)&amp;K308,Gia_MB!$A:$F,6,0)</f>
        <v>47672</v>
      </c>
      <c r="U308" s="374">
        <f t="shared" si="61"/>
        <v>238360</v>
      </c>
      <c r="V308" s="382"/>
      <c r="W308" s="383">
        <f t="shared" si="62"/>
        <v>0</v>
      </c>
      <c r="X308" s="384" t="str">
        <f t="shared" si="63"/>
        <v>8</v>
      </c>
      <c r="Y308" s="382"/>
      <c r="Z308" s="374">
        <f t="shared" si="64"/>
        <v>19068.8</v>
      </c>
      <c r="AA308" s="385">
        <f>VLOOKUP(G308,Ma_KH!$A:$R,14,0)</f>
        <v>0</v>
      </c>
    </row>
    <row r="309" spans="1:27" x14ac:dyDescent="0.25">
      <c r="A309" s="329">
        <v>46056</v>
      </c>
      <c r="B309" s="464">
        <v>9043</v>
      </c>
      <c r="C309" s="465" t="s">
        <v>15180</v>
      </c>
      <c r="D309" s="329">
        <v>46058</v>
      </c>
      <c r="E309" s="175"/>
      <c r="F309" s="173"/>
      <c r="G309" s="467" t="s">
        <v>10260</v>
      </c>
      <c r="H309" s="175"/>
      <c r="I309" s="202" t="s">
        <v>10260</v>
      </c>
      <c r="J309" s="176" t="s">
        <v>1788</v>
      </c>
      <c r="K309" s="176" t="s">
        <v>30</v>
      </c>
      <c r="L309" s="381" t="str">
        <f>VLOOKUP($K309,TONG_SL!$A:$D,2,0)</f>
        <v>Gà muối 500g</v>
      </c>
      <c r="M309" s="381"/>
      <c r="N309" s="381" t="str">
        <f t="shared" si="60"/>
        <v>K-C6</v>
      </c>
      <c r="O309" s="381"/>
      <c r="P309" s="381"/>
      <c r="Q309" s="381" t="str">
        <f>VLOOKUP(K309,TONG_SL!$A:$D,3,0)</f>
        <v>Túi</v>
      </c>
      <c r="R309" s="169">
        <v>10</v>
      </c>
      <c r="S309" s="382"/>
      <c r="T309" s="382">
        <f>VLOOKUP(VLOOKUP(G309,Ma_KH!$A:$R,18,0)&amp;K309,Gia_MB!$A:$F,6,0)</f>
        <v>105505</v>
      </c>
      <c r="U309" s="374">
        <f t="shared" si="61"/>
        <v>1055050</v>
      </c>
      <c r="V309" s="382"/>
      <c r="W309" s="383">
        <f t="shared" si="62"/>
        <v>0</v>
      </c>
      <c r="X309" s="384" t="str">
        <f t="shared" si="63"/>
        <v>8</v>
      </c>
      <c r="Y309" s="382"/>
      <c r="Z309" s="374">
        <f t="shared" si="64"/>
        <v>84404</v>
      </c>
      <c r="AA309" s="385">
        <f>VLOOKUP(G309,Ma_KH!$A:$R,14,0)</f>
        <v>60</v>
      </c>
    </row>
    <row r="310" spans="1:27" x14ac:dyDescent="0.25">
      <c r="A310" s="329">
        <v>46056</v>
      </c>
      <c r="B310" s="464">
        <v>9043</v>
      </c>
      <c r="C310" s="465" t="s">
        <v>15180</v>
      </c>
      <c r="D310" s="329">
        <v>46058</v>
      </c>
      <c r="E310" s="175"/>
      <c r="F310" s="173"/>
      <c r="G310" s="467" t="s">
        <v>10260</v>
      </c>
      <c r="H310" s="175"/>
      <c r="I310" s="202" t="s">
        <v>10260</v>
      </c>
      <c r="J310" s="176" t="s">
        <v>1788</v>
      </c>
      <c r="K310" s="176" t="s">
        <v>32</v>
      </c>
      <c r="L310" s="381" t="str">
        <f>VLOOKUP($K310,TONG_SL!$A:$D,2,0)</f>
        <v>Giò Tai Lưỡi Xào 250g</v>
      </c>
      <c r="M310" s="381"/>
      <c r="N310" s="381" t="str">
        <f t="shared" si="60"/>
        <v>K-C6</v>
      </c>
      <c r="O310" s="381"/>
      <c r="P310" s="381"/>
      <c r="Q310" s="381" t="str">
        <f>VLOOKUP(K310,TONG_SL!$A:$D,3,0)</f>
        <v>Túi</v>
      </c>
      <c r="R310" s="169">
        <v>10</v>
      </c>
      <c r="S310" s="382"/>
      <c r="T310" s="382">
        <f>VLOOKUP(VLOOKUP(G310,Ma_KH!$A:$R,18,0)&amp;K310,Gia_MB!$A:$F,6,0)</f>
        <v>47673</v>
      </c>
      <c r="U310" s="374">
        <f t="shared" si="61"/>
        <v>476730</v>
      </c>
      <c r="V310" s="382"/>
      <c r="W310" s="383">
        <f t="shared" si="62"/>
        <v>0</v>
      </c>
      <c r="X310" s="384" t="str">
        <f t="shared" si="63"/>
        <v>8</v>
      </c>
      <c r="Y310" s="382"/>
      <c r="Z310" s="374">
        <f t="shared" si="64"/>
        <v>38138.400000000001</v>
      </c>
      <c r="AA310" s="385">
        <f>VLOOKUP(G310,Ma_KH!$A:$R,14,0)</f>
        <v>60</v>
      </c>
    </row>
    <row r="311" spans="1:27" x14ac:dyDescent="0.25">
      <c r="A311" s="329">
        <v>46056</v>
      </c>
      <c r="B311" s="464">
        <v>9014</v>
      </c>
      <c r="C311" s="465" t="s">
        <v>15180</v>
      </c>
      <c r="D311" s="329">
        <v>46058</v>
      </c>
      <c r="E311" s="175"/>
      <c r="F311" s="173"/>
      <c r="G311" s="467" t="s">
        <v>10243</v>
      </c>
      <c r="H311" s="175"/>
      <c r="I311" s="202" t="s">
        <v>10243</v>
      </c>
      <c r="J311" s="176" t="s">
        <v>1788</v>
      </c>
      <c r="K311" s="176" t="s">
        <v>27</v>
      </c>
      <c r="L311" s="381" t="str">
        <f>VLOOKUP($K311,TONG_SL!$A:$D,2,0)</f>
        <v>Chân giò heo muối 300g</v>
      </c>
      <c r="M311" s="381"/>
      <c r="N311" s="381" t="str">
        <f t="shared" si="60"/>
        <v>K-C6</v>
      </c>
      <c r="O311" s="381"/>
      <c r="P311" s="381"/>
      <c r="Q311" s="381" t="str">
        <f>VLOOKUP(K311,TONG_SL!$A:$D,3,0)</f>
        <v>Túi</v>
      </c>
      <c r="R311" s="169">
        <v>10</v>
      </c>
      <c r="S311" s="382"/>
      <c r="T311" s="382">
        <f>VLOOKUP(VLOOKUP(G311,Ma_KH!$A:$R,18,0)&amp;K311,Gia_MB!$A:$F,6,0)</f>
        <v>69759</v>
      </c>
      <c r="U311" s="374">
        <f t="shared" si="61"/>
        <v>697590</v>
      </c>
      <c r="V311" s="382"/>
      <c r="W311" s="383">
        <f t="shared" si="62"/>
        <v>0</v>
      </c>
      <c r="X311" s="384" t="str">
        <f t="shared" si="63"/>
        <v>8</v>
      </c>
      <c r="Y311" s="382"/>
      <c r="Z311" s="374">
        <f t="shared" si="64"/>
        <v>55807.200000000004</v>
      </c>
      <c r="AA311" s="385">
        <f>VLOOKUP(G311,Ma_KH!$A:$R,14,0)</f>
        <v>60</v>
      </c>
    </row>
    <row r="312" spans="1:27" x14ac:dyDescent="0.25">
      <c r="A312" s="329">
        <v>46056</v>
      </c>
      <c r="B312" s="464">
        <v>9014</v>
      </c>
      <c r="C312" s="465" t="s">
        <v>15180</v>
      </c>
      <c r="D312" s="329">
        <v>46058</v>
      </c>
      <c r="E312" s="175"/>
      <c r="F312" s="173"/>
      <c r="G312" s="467" t="s">
        <v>10243</v>
      </c>
      <c r="H312" s="175"/>
      <c r="I312" s="202" t="s">
        <v>10243</v>
      </c>
      <c r="J312" s="176" t="s">
        <v>1788</v>
      </c>
      <c r="K312" s="380" t="s">
        <v>15332</v>
      </c>
      <c r="L312" s="381" t="str">
        <f>VLOOKUP($K312,TONG_SL!$A:$D,2,0)</f>
        <v>Chân giò heo muối vị Tayaki 450g</v>
      </c>
      <c r="M312" s="381"/>
      <c r="N312" s="381" t="str">
        <f t="shared" si="60"/>
        <v>K-C6</v>
      </c>
      <c r="O312" s="381"/>
      <c r="P312" s="381"/>
      <c r="Q312" s="381" t="str">
        <f>VLOOKUP(K312,TONG_SL!$A:$D,3,0)</f>
        <v>Túi</v>
      </c>
      <c r="R312" s="169">
        <v>15</v>
      </c>
      <c r="S312" s="382"/>
      <c r="T312" s="382" t="e">
        <f>VLOOKUP(VLOOKUP(G312,Ma_KH!$A:$R,18,0)&amp;K312,Gia_MB!$A:$F,6,0)</f>
        <v>#N/A</v>
      </c>
      <c r="U312" s="374" t="e">
        <f t="shared" si="61"/>
        <v>#N/A</v>
      </c>
      <c r="V312" s="382"/>
      <c r="W312" s="383" t="e">
        <f t="shared" si="62"/>
        <v>#N/A</v>
      </c>
      <c r="X312" s="384" t="str">
        <f t="shared" si="63"/>
        <v>8</v>
      </c>
      <c r="Y312" s="382"/>
      <c r="Z312" s="374" t="e">
        <f t="shared" si="64"/>
        <v>#N/A</v>
      </c>
      <c r="AA312" s="385">
        <f>VLOOKUP(G312,Ma_KH!$A:$R,14,0)</f>
        <v>60</v>
      </c>
    </row>
    <row r="313" spans="1:27" x14ac:dyDescent="0.25">
      <c r="A313" s="329">
        <v>46056</v>
      </c>
      <c r="B313" s="464">
        <v>8522</v>
      </c>
      <c r="C313" s="465" t="s">
        <v>15180</v>
      </c>
      <c r="D313" s="329">
        <v>46058</v>
      </c>
      <c r="E313" s="175"/>
      <c r="F313" s="173"/>
      <c r="G313" s="467" t="s">
        <v>10242</v>
      </c>
      <c r="H313" s="175"/>
      <c r="I313" s="202" t="s">
        <v>10242</v>
      </c>
      <c r="J313" s="176" t="s">
        <v>1788</v>
      </c>
      <c r="K313" s="176" t="s">
        <v>32</v>
      </c>
      <c r="L313" s="381" t="str">
        <f>VLOOKUP($K313,TONG_SL!$A:$D,2,0)</f>
        <v>Giò Tai Lưỡi Xào 250g</v>
      </c>
      <c r="M313" s="381"/>
      <c r="N313" s="381" t="str">
        <f t="shared" si="60"/>
        <v>K-C6</v>
      </c>
      <c r="O313" s="381"/>
      <c r="P313" s="381"/>
      <c r="Q313" s="381" t="str">
        <f>VLOOKUP(K313,TONG_SL!$A:$D,3,0)</f>
        <v>Túi</v>
      </c>
      <c r="R313" s="169">
        <v>10</v>
      </c>
      <c r="S313" s="382"/>
      <c r="T313" s="382">
        <f>VLOOKUP(VLOOKUP(G313,Ma_KH!$A:$R,18,0)&amp;K313,Gia_MB!$A:$F,6,0)</f>
        <v>47673</v>
      </c>
      <c r="U313" s="374">
        <f t="shared" si="61"/>
        <v>476730</v>
      </c>
      <c r="V313" s="382"/>
      <c r="W313" s="383">
        <f t="shared" si="62"/>
        <v>0</v>
      </c>
      <c r="X313" s="384" t="str">
        <f t="shared" si="63"/>
        <v>8</v>
      </c>
      <c r="Y313" s="382"/>
      <c r="Z313" s="374">
        <f t="shared" si="64"/>
        <v>38138.400000000001</v>
      </c>
      <c r="AA313" s="385">
        <f>VLOOKUP(G313,Ma_KH!$A:$R,14,0)</f>
        <v>60</v>
      </c>
    </row>
    <row r="314" spans="1:27" x14ac:dyDescent="0.25">
      <c r="A314" s="329">
        <v>46056</v>
      </c>
      <c r="B314" s="464">
        <v>8467</v>
      </c>
      <c r="C314" s="465" t="s">
        <v>15180</v>
      </c>
      <c r="D314" s="329">
        <v>46058</v>
      </c>
      <c r="E314" s="175"/>
      <c r="F314" s="173"/>
      <c r="G314" s="467" t="s">
        <v>7461</v>
      </c>
      <c r="H314" s="175"/>
      <c r="I314" s="202" t="s">
        <v>7461</v>
      </c>
      <c r="J314" s="176" t="s">
        <v>1788</v>
      </c>
      <c r="K314" s="176" t="s">
        <v>32</v>
      </c>
      <c r="L314" s="381" t="str">
        <f>VLOOKUP($K314,TONG_SL!$A:$D,2,0)</f>
        <v>Giò Tai Lưỡi Xào 250g</v>
      </c>
      <c r="M314" s="381"/>
      <c r="N314" s="381" t="str">
        <f t="shared" si="60"/>
        <v>K-C6</v>
      </c>
      <c r="O314" s="381"/>
      <c r="P314" s="381"/>
      <c r="Q314" s="381" t="str">
        <f>VLOOKUP(K314,TONG_SL!$A:$D,3,0)</f>
        <v>Túi</v>
      </c>
      <c r="R314" s="169">
        <v>10</v>
      </c>
      <c r="S314" s="382"/>
      <c r="T314" s="382">
        <f>VLOOKUP(VLOOKUP(G314,Ma_KH!$A:$R,18,0)&amp;K314,Gia_MB!$A:$F,6,0)</f>
        <v>47672</v>
      </c>
      <c r="U314" s="374">
        <f t="shared" si="61"/>
        <v>476720</v>
      </c>
      <c r="V314" s="382"/>
      <c r="W314" s="383">
        <f t="shared" si="62"/>
        <v>0</v>
      </c>
      <c r="X314" s="384" t="str">
        <f t="shared" si="63"/>
        <v>8</v>
      </c>
      <c r="Y314" s="382"/>
      <c r="Z314" s="374">
        <f t="shared" si="64"/>
        <v>38137.599999999999</v>
      </c>
      <c r="AA314" s="385">
        <f>VLOOKUP(G314,Ma_KH!$A:$R,14,0)</f>
        <v>0</v>
      </c>
    </row>
    <row r="315" spans="1:27" x14ac:dyDescent="0.25">
      <c r="A315" s="329">
        <v>46056</v>
      </c>
      <c r="B315" s="464">
        <v>9042</v>
      </c>
      <c r="C315" s="465" t="s">
        <v>15180</v>
      </c>
      <c r="D315" s="329">
        <v>46058</v>
      </c>
      <c r="E315" s="175"/>
      <c r="F315" s="173"/>
      <c r="G315" s="467" t="s">
        <v>10245</v>
      </c>
      <c r="H315" s="175"/>
      <c r="I315" s="202" t="s">
        <v>10245</v>
      </c>
      <c r="J315" s="176" t="s">
        <v>1788</v>
      </c>
      <c r="K315" s="176" t="s">
        <v>27</v>
      </c>
      <c r="L315" s="381" t="str">
        <f>VLOOKUP($K315,TONG_SL!$A:$D,2,0)</f>
        <v>Chân giò heo muối 300g</v>
      </c>
      <c r="M315" s="381"/>
      <c r="N315" s="381" t="str">
        <f t="shared" si="60"/>
        <v>K-C6</v>
      </c>
      <c r="O315" s="381"/>
      <c r="P315" s="381"/>
      <c r="Q315" s="381" t="str">
        <f>VLOOKUP(K315,TONG_SL!$A:$D,3,0)</f>
        <v>Túi</v>
      </c>
      <c r="R315" s="169">
        <v>100</v>
      </c>
      <c r="S315" s="382"/>
      <c r="T315" s="382">
        <f>VLOOKUP(VLOOKUP(G315,Ma_KH!$A:$R,18,0)&amp;K315,Gia_MB!$A:$F,6,0)</f>
        <v>69759</v>
      </c>
      <c r="U315" s="374">
        <f t="shared" si="61"/>
        <v>6975900</v>
      </c>
      <c r="V315" s="382"/>
      <c r="W315" s="383">
        <f t="shared" si="62"/>
        <v>0</v>
      </c>
      <c r="X315" s="384" t="str">
        <f t="shared" si="63"/>
        <v>8</v>
      </c>
      <c r="Y315" s="382"/>
      <c r="Z315" s="374">
        <f t="shared" si="64"/>
        <v>558072</v>
      </c>
      <c r="AA315" s="385">
        <f>VLOOKUP(G315,Ma_KH!$A:$R,14,0)</f>
        <v>60</v>
      </c>
    </row>
    <row r="316" spans="1:27" x14ac:dyDescent="0.25">
      <c r="A316" s="329">
        <v>46056</v>
      </c>
      <c r="B316" s="464">
        <v>9042</v>
      </c>
      <c r="C316" s="465" t="s">
        <v>15180</v>
      </c>
      <c r="D316" s="329">
        <v>46058</v>
      </c>
      <c r="E316" s="175"/>
      <c r="F316" s="173"/>
      <c r="G316" s="467" t="s">
        <v>10245</v>
      </c>
      <c r="H316" s="175"/>
      <c r="I316" s="202" t="s">
        <v>10245</v>
      </c>
      <c r="J316" s="176" t="s">
        <v>1788</v>
      </c>
      <c r="K316" s="176" t="s">
        <v>32</v>
      </c>
      <c r="L316" s="381" t="str">
        <f>VLOOKUP($K316,TONG_SL!$A:$D,2,0)</f>
        <v>Giò Tai Lưỡi Xào 250g</v>
      </c>
      <c r="M316" s="381"/>
      <c r="N316" s="381" t="str">
        <f t="shared" si="60"/>
        <v>K-C6</v>
      </c>
      <c r="O316" s="381"/>
      <c r="P316" s="381"/>
      <c r="Q316" s="381" t="str">
        <f>VLOOKUP(K316,TONG_SL!$A:$D,3,0)</f>
        <v>Túi</v>
      </c>
      <c r="R316" s="169">
        <v>10</v>
      </c>
      <c r="S316" s="382"/>
      <c r="T316" s="382">
        <f>VLOOKUP(VLOOKUP(G316,Ma_KH!$A:$R,18,0)&amp;K316,Gia_MB!$A:$F,6,0)</f>
        <v>47673</v>
      </c>
      <c r="U316" s="374">
        <f t="shared" si="61"/>
        <v>476730</v>
      </c>
      <c r="V316" s="382"/>
      <c r="W316" s="383">
        <f t="shared" si="62"/>
        <v>0</v>
      </c>
      <c r="X316" s="384" t="str">
        <f t="shared" si="63"/>
        <v>8</v>
      </c>
      <c r="Y316" s="382"/>
      <c r="Z316" s="374">
        <f t="shared" si="64"/>
        <v>38138.400000000001</v>
      </c>
      <c r="AA316" s="385">
        <f>VLOOKUP(G316,Ma_KH!$A:$R,14,0)</f>
        <v>60</v>
      </c>
    </row>
    <row r="317" spans="1:27" x14ac:dyDescent="0.25">
      <c r="A317" s="329">
        <v>46057</v>
      </c>
      <c r="B317" s="464">
        <v>9338</v>
      </c>
      <c r="C317" s="465" t="s">
        <v>15180</v>
      </c>
      <c r="D317" s="329">
        <v>46058</v>
      </c>
      <c r="E317" s="175"/>
      <c r="F317" s="173"/>
      <c r="G317" s="467" t="s">
        <v>10245</v>
      </c>
      <c r="H317" s="175"/>
      <c r="I317" s="202" t="s">
        <v>10245</v>
      </c>
      <c r="J317" s="176" t="s">
        <v>1788</v>
      </c>
      <c r="K317" s="176" t="s">
        <v>542</v>
      </c>
      <c r="L317" s="381" t="str">
        <f>VLOOKUP($K317,TONG_SL!$A:$D,2,0)</f>
        <v>Chân giò heo muối 500g</v>
      </c>
      <c r="M317" s="381"/>
      <c r="N317" s="381" t="str">
        <f t="shared" si="60"/>
        <v>K-C6</v>
      </c>
      <c r="O317" s="381"/>
      <c r="P317" s="381"/>
      <c r="Q317" s="381" t="str">
        <f>VLOOKUP(K317,TONG_SL!$A:$D,3,0)</f>
        <v>Túi</v>
      </c>
      <c r="R317" s="169">
        <v>30</v>
      </c>
      <c r="S317" s="382"/>
      <c r="T317" s="382">
        <f>VLOOKUP(VLOOKUP(G317,Ma_KH!$A:$R,18,0)&amp;K317,Gia_MB!$A:$F,6,0)</f>
        <v>113113</v>
      </c>
      <c r="U317" s="374">
        <f t="shared" si="61"/>
        <v>3393390</v>
      </c>
      <c r="V317" s="382"/>
      <c r="W317" s="383">
        <f t="shared" si="62"/>
        <v>0</v>
      </c>
      <c r="X317" s="384" t="str">
        <f t="shared" si="63"/>
        <v>8</v>
      </c>
      <c r="Y317" s="382"/>
      <c r="Z317" s="374">
        <f t="shared" si="64"/>
        <v>271471.2</v>
      </c>
      <c r="AA317" s="385">
        <f>VLOOKUP(G317,Ma_KH!$A:$R,14,0)</f>
        <v>60</v>
      </c>
    </row>
    <row r="318" spans="1:27" x14ac:dyDescent="0.25">
      <c r="A318" s="329">
        <v>46057</v>
      </c>
      <c r="B318" s="464">
        <v>9338</v>
      </c>
      <c r="C318" s="465" t="s">
        <v>15180</v>
      </c>
      <c r="D318" s="329">
        <v>46058</v>
      </c>
      <c r="E318" s="175"/>
      <c r="F318" s="173"/>
      <c r="G318" s="467" t="s">
        <v>10245</v>
      </c>
      <c r="H318" s="175"/>
      <c r="I318" s="202" t="s">
        <v>10245</v>
      </c>
      <c r="J318" s="176" t="s">
        <v>1788</v>
      </c>
      <c r="K318" s="380" t="s">
        <v>15332</v>
      </c>
      <c r="L318" s="381" t="str">
        <f>VLOOKUP($K318,TONG_SL!$A:$D,2,0)</f>
        <v>Chân giò heo muối vị Tayaki 450g</v>
      </c>
      <c r="M318" s="381"/>
      <c r="N318" s="381" t="str">
        <f t="shared" si="60"/>
        <v>K-C6</v>
      </c>
      <c r="O318" s="381"/>
      <c r="P318" s="381"/>
      <c r="Q318" s="381" t="str">
        <f>VLOOKUP(K318,TONG_SL!$A:$D,3,0)</f>
        <v>Túi</v>
      </c>
      <c r="R318" s="169">
        <v>30</v>
      </c>
      <c r="S318" s="382"/>
      <c r="T318" s="382" t="e">
        <f>VLOOKUP(VLOOKUP(G318,Ma_KH!$A:$R,18,0)&amp;K318,Gia_MB!$A:$F,6,0)</f>
        <v>#N/A</v>
      </c>
      <c r="U318" s="374" t="e">
        <f t="shared" si="61"/>
        <v>#N/A</v>
      </c>
      <c r="V318" s="382"/>
      <c r="W318" s="383" t="e">
        <f t="shared" si="62"/>
        <v>#N/A</v>
      </c>
      <c r="X318" s="384" t="str">
        <f t="shared" si="63"/>
        <v>8</v>
      </c>
      <c r="Y318" s="382"/>
      <c r="Z318" s="374" t="e">
        <f t="shared" si="64"/>
        <v>#N/A</v>
      </c>
      <c r="AA318" s="385">
        <f>VLOOKUP(G318,Ma_KH!$A:$R,14,0)</f>
        <v>60</v>
      </c>
    </row>
    <row r="319" spans="1:27" x14ac:dyDescent="0.25">
      <c r="A319" s="329">
        <v>46057</v>
      </c>
      <c r="B319" s="464">
        <v>9335</v>
      </c>
      <c r="C319" s="465" t="s">
        <v>15180</v>
      </c>
      <c r="D319" s="329">
        <v>46058</v>
      </c>
      <c r="E319" s="175"/>
      <c r="F319" s="173"/>
      <c r="G319" s="467" t="s">
        <v>7332</v>
      </c>
      <c r="H319" s="175"/>
      <c r="I319" s="202" t="s">
        <v>7332</v>
      </c>
      <c r="J319" s="176" t="s">
        <v>1788</v>
      </c>
      <c r="K319" s="176" t="s">
        <v>27</v>
      </c>
      <c r="L319" s="381" t="str">
        <f>VLOOKUP($K319,TONG_SL!$A:$D,2,0)</f>
        <v>Chân giò heo muối 300g</v>
      </c>
      <c r="M319" s="381"/>
      <c r="N319" s="381" t="str">
        <f t="shared" si="60"/>
        <v>K-C6</v>
      </c>
      <c r="O319" s="381"/>
      <c r="P319" s="381"/>
      <c r="Q319" s="381" t="str">
        <f>VLOOKUP(K319,TONG_SL!$A:$D,3,0)</f>
        <v>Túi</v>
      </c>
      <c r="R319" s="169">
        <v>10</v>
      </c>
      <c r="S319" s="382"/>
      <c r="T319" s="382">
        <f>VLOOKUP(VLOOKUP(G319,Ma_KH!$A:$R,18,0)&amp;K319,Gia_MB!$A:$F,6,0)</f>
        <v>73431</v>
      </c>
      <c r="U319" s="374">
        <f t="shared" si="61"/>
        <v>734310</v>
      </c>
      <c r="V319" s="382"/>
      <c r="W319" s="383">
        <f t="shared" si="62"/>
        <v>0</v>
      </c>
      <c r="X319" s="384" t="str">
        <f t="shared" si="63"/>
        <v>8</v>
      </c>
      <c r="Y319" s="382"/>
      <c r="Z319" s="374">
        <f t="shared" si="64"/>
        <v>58744.800000000003</v>
      </c>
      <c r="AA319" s="385">
        <f>VLOOKUP(G319,Ma_KH!$A:$R,14,0)</f>
        <v>60</v>
      </c>
    </row>
    <row r="320" spans="1:27" x14ac:dyDescent="0.25">
      <c r="A320" s="329">
        <v>46056</v>
      </c>
      <c r="B320" s="464">
        <v>8466</v>
      </c>
      <c r="C320" s="465" t="s">
        <v>15180</v>
      </c>
      <c r="D320" s="329">
        <v>46058</v>
      </c>
      <c r="E320" s="175"/>
      <c r="F320" s="173"/>
      <c r="G320" s="467" t="s">
        <v>7448</v>
      </c>
      <c r="H320" s="175"/>
      <c r="I320" s="202" t="s">
        <v>7448</v>
      </c>
      <c r="J320" s="176" t="s">
        <v>1788</v>
      </c>
      <c r="K320" s="176" t="s">
        <v>30</v>
      </c>
      <c r="L320" s="381" t="str">
        <f>VLOOKUP($K320,TONG_SL!$A:$D,2,0)</f>
        <v>Gà muối 500g</v>
      </c>
      <c r="M320" s="381"/>
      <c r="N320" s="381" t="str">
        <f t="shared" si="60"/>
        <v>K-C6</v>
      </c>
      <c r="O320" s="381"/>
      <c r="P320" s="381"/>
      <c r="Q320" s="381" t="str">
        <f>VLOOKUP(K320,TONG_SL!$A:$D,3,0)</f>
        <v>Túi</v>
      </c>
      <c r="R320" s="169">
        <v>10</v>
      </c>
      <c r="S320" s="382"/>
      <c r="T320" s="382">
        <f>VLOOKUP(VLOOKUP(G320,Ma_KH!$A:$R,18,0)&amp;K320,Gia_MB!$A:$F,6,0)</f>
        <v>110780</v>
      </c>
      <c r="U320" s="374">
        <f t="shared" si="61"/>
        <v>1107800</v>
      </c>
      <c r="V320" s="382"/>
      <c r="W320" s="383">
        <f t="shared" si="62"/>
        <v>0</v>
      </c>
      <c r="X320" s="384" t="str">
        <f t="shared" si="63"/>
        <v>8</v>
      </c>
      <c r="Y320" s="382"/>
      <c r="Z320" s="374">
        <f t="shared" si="64"/>
        <v>88624</v>
      </c>
      <c r="AA320" s="385">
        <f>VLOOKUP(G320,Ma_KH!$A:$R,14,0)</f>
        <v>0</v>
      </c>
    </row>
    <row r="321" spans="1:27" x14ac:dyDescent="0.25">
      <c r="A321" s="329">
        <v>46056</v>
      </c>
      <c r="B321" s="464">
        <v>8466</v>
      </c>
      <c r="C321" s="465" t="s">
        <v>15180</v>
      </c>
      <c r="D321" s="329">
        <v>46058</v>
      </c>
      <c r="E321" s="175"/>
      <c r="F321" s="173"/>
      <c r="G321" s="467" t="s">
        <v>7448</v>
      </c>
      <c r="H321" s="175"/>
      <c r="I321" s="202" t="s">
        <v>7448</v>
      </c>
      <c r="J321" s="176" t="s">
        <v>1788</v>
      </c>
      <c r="K321" s="176" t="s">
        <v>27</v>
      </c>
      <c r="L321" s="381" t="str">
        <f>VLOOKUP($K321,TONG_SL!$A:$D,2,0)</f>
        <v>Chân giò heo muối 300g</v>
      </c>
      <c r="M321" s="381"/>
      <c r="N321" s="381" t="str">
        <f t="shared" si="60"/>
        <v>K-C6</v>
      </c>
      <c r="O321" s="381"/>
      <c r="P321" s="381"/>
      <c r="Q321" s="381" t="str">
        <f>VLOOKUP(K321,TONG_SL!$A:$D,3,0)</f>
        <v>Túi</v>
      </c>
      <c r="R321" s="169">
        <v>10</v>
      </c>
      <c r="S321" s="382"/>
      <c r="T321" s="382">
        <f>VLOOKUP(VLOOKUP(G321,Ma_KH!$A:$R,18,0)&amp;K321,Gia_MB!$A:$F,6,0)</f>
        <v>69759</v>
      </c>
      <c r="U321" s="374">
        <f t="shared" si="61"/>
        <v>697590</v>
      </c>
      <c r="V321" s="382"/>
      <c r="W321" s="383">
        <f t="shared" si="62"/>
        <v>0</v>
      </c>
      <c r="X321" s="384" t="str">
        <f t="shared" si="63"/>
        <v>8</v>
      </c>
      <c r="Y321" s="382"/>
      <c r="Z321" s="374">
        <f t="shared" si="64"/>
        <v>55807.200000000004</v>
      </c>
      <c r="AA321" s="385">
        <f>VLOOKUP(G321,Ma_KH!$A:$R,14,0)</f>
        <v>0</v>
      </c>
    </row>
    <row r="322" spans="1:27" x14ac:dyDescent="0.25">
      <c r="A322" s="329">
        <v>46056</v>
      </c>
      <c r="B322" s="464">
        <v>8466</v>
      </c>
      <c r="C322" s="465" t="s">
        <v>15180</v>
      </c>
      <c r="D322" s="329">
        <v>46058</v>
      </c>
      <c r="E322" s="175"/>
      <c r="F322" s="173"/>
      <c r="G322" s="467" t="s">
        <v>7448</v>
      </c>
      <c r="H322" s="175"/>
      <c r="I322" s="202" t="s">
        <v>7448</v>
      </c>
      <c r="J322" s="176" t="s">
        <v>1788</v>
      </c>
      <c r="K322" s="176" t="s">
        <v>32</v>
      </c>
      <c r="L322" s="381" t="str">
        <f>VLOOKUP($K322,TONG_SL!$A:$D,2,0)</f>
        <v>Giò Tai Lưỡi Xào 250g</v>
      </c>
      <c r="M322" s="381"/>
      <c r="N322" s="381" t="str">
        <f t="shared" si="60"/>
        <v>K-C6</v>
      </c>
      <c r="O322" s="381"/>
      <c r="P322" s="381"/>
      <c r="Q322" s="381" t="str">
        <f>VLOOKUP(K322,TONG_SL!$A:$D,3,0)</f>
        <v>Túi</v>
      </c>
      <c r="R322" s="169">
        <v>5</v>
      </c>
      <c r="S322" s="382"/>
      <c r="T322" s="382">
        <f>VLOOKUP(VLOOKUP(G322,Ma_KH!$A:$R,18,0)&amp;K322,Gia_MB!$A:$F,6,0)</f>
        <v>47672</v>
      </c>
      <c r="U322" s="374">
        <f t="shared" si="61"/>
        <v>238360</v>
      </c>
      <c r="V322" s="382"/>
      <c r="W322" s="383">
        <f t="shared" si="62"/>
        <v>0</v>
      </c>
      <c r="X322" s="384" t="str">
        <f t="shared" si="63"/>
        <v>8</v>
      </c>
      <c r="Y322" s="382"/>
      <c r="Z322" s="374">
        <f t="shared" si="64"/>
        <v>19068.8</v>
      </c>
      <c r="AA322" s="385">
        <f>VLOOKUP(G322,Ma_KH!$A:$R,14,0)</f>
        <v>0</v>
      </c>
    </row>
    <row r="323" spans="1:27" x14ac:dyDescent="0.25">
      <c r="A323" s="329">
        <v>46056</v>
      </c>
      <c r="B323" s="464">
        <v>8478</v>
      </c>
      <c r="C323" s="465" t="s">
        <v>15180</v>
      </c>
      <c r="D323" s="329">
        <v>46058</v>
      </c>
      <c r="E323" s="175"/>
      <c r="F323" s="173"/>
      <c r="G323" s="467" t="s">
        <v>7489</v>
      </c>
      <c r="H323" s="175"/>
      <c r="I323" s="202" t="s">
        <v>7489</v>
      </c>
      <c r="J323" s="176" t="s">
        <v>1788</v>
      </c>
      <c r="K323" s="176" t="s">
        <v>52</v>
      </c>
      <c r="L323" s="381" t="str">
        <f>VLOOKUP($K323,TONG_SL!$A:$D,2,0)</f>
        <v>Gà xì dầu 500g</v>
      </c>
      <c r="M323" s="381"/>
      <c r="N323" s="381" t="str">
        <f t="shared" si="60"/>
        <v>K-C6</v>
      </c>
      <c r="O323" s="381"/>
      <c r="P323" s="381"/>
      <c r="Q323" s="381" t="str">
        <f>VLOOKUP(K323,TONG_SL!$A:$D,3,0)</f>
        <v>Túi</v>
      </c>
      <c r="R323" s="169">
        <v>2</v>
      </c>
      <c r="S323" s="382"/>
      <c r="T323" s="382">
        <f>VLOOKUP(VLOOKUP(G323,Ma_KH!$A:$R,18,0)&amp;K323,Gia_MB!$A:$F,6,0)</f>
        <v>106026</v>
      </c>
      <c r="U323" s="374">
        <f t="shared" si="61"/>
        <v>212052</v>
      </c>
      <c r="V323" s="382"/>
      <c r="W323" s="383">
        <f t="shared" si="62"/>
        <v>0</v>
      </c>
      <c r="X323" s="384" t="str">
        <f t="shared" si="63"/>
        <v>8</v>
      </c>
      <c r="Y323" s="382"/>
      <c r="Z323" s="374">
        <f t="shared" si="64"/>
        <v>16964.16</v>
      </c>
      <c r="AA323" s="385">
        <f>VLOOKUP(G323,Ma_KH!$A:$R,14,0)</f>
        <v>0</v>
      </c>
    </row>
    <row r="324" spans="1:27" x14ac:dyDescent="0.25">
      <c r="A324" s="329">
        <v>46056</v>
      </c>
      <c r="B324" s="464">
        <v>8478</v>
      </c>
      <c r="C324" s="465" t="s">
        <v>15180</v>
      </c>
      <c r="D324" s="329">
        <v>46058</v>
      </c>
      <c r="E324" s="175"/>
      <c r="F324" s="173"/>
      <c r="G324" s="467" t="s">
        <v>7489</v>
      </c>
      <c r="H324" s="175"/>
      <c r="I324" s="202" t="s">
        <v>7489</v>
      </c>
      <c r="J324" s="176" t="s">
        <v>1788</v>
      </c>
      <c r="K324" s="176" t="s">
        <v>27</v>
      </c>
      <c r="L324" s="381" t="str">
        <f>VLOOKUP($K324,TONG_SL!$A:$D,2,0)</f>
        <v>Chân giò heo muối 300g</v>
      </c>
      <c r="M324" s="381"/>
      <c r="N324" s="381" t="str">
        <f t="shared" si="60"/>
        <v>K-C6</v>
      </c>
      <c r="O324" s="381"/>
      <c r="P324" s="381"/>
      <c r="Q324" s="381" t="str">
        <f>VLOOKUP(K324,TONG_SL!$A:$D,3,0)</f>
        <v>Túi</v>
      </c>
      <c r="R324" s="169">
        <v>2</v>
      </c>
      <c r="S324" s="382"/>
      <c r="T324" s="382">
        <f>VLOOKUP(VLOOKUP(G324,Ma_KH!$A:$R,18,0)&amp;K324,Gia_MB!$A:$F,6,0)</f>
        <v>69759</v>
      </c>
      <c r="U324" s="374">
        <f t="shared" si="61"/>
        <v>139518</v>
      </c>
      <c r="V324" s="382"/>
      <c r="W324" s="383">
        <f t="shared" si="62"/>
        <v>0</v>
      </c>
      <c r="X324" s="384" t="str">
        <f t="shared" si="63"/>
        <v>8</v>
      </c>
      <c r="Y324" s="382"/>
      <c r="Z324" s="374">
        <f t="shared" si="64"/>
        <v>11161.44</v>
      </c>
      <c r="AA324" s="385">
        <f>VLOOKUP(G324,Ma_KH!$A:$R,14,0)</f>
        <v>0</v>
      </c>
    </row>
    <row r="325" spans="1:27" x14ac:dyDescent="0.25">
      <c r="A325" s="329">
        <v>46056</v>
      </c>
      <c r="B325" s="464">
        <v>8478</v>
      </c>
      <c r="C325" s="465" t="s">
        <v>15180</v>
      </c>
      <c r="D325" s="329">
        <v>46058</v>
      </c>
      <c r="E325" s="175"/>
      <c r="F325" s="173"/>
      <c r="G325" s="467" t="s">
        <v>7489</v>
      </c>
      <c r="H325" s="175"/>
      <c r="I325" s="202" t="s">
        <v>7489</v>
      </c>
      <c r="J325" s="176" t="s">
        <v>1788</v>
      </c>
      <c r="K325" s="176" t="s">
        <v>32</v>
      </c>
      <c r="L325" s="381" t="str">
        <f>VLOOKUP($K325,TONG_SL!$A:$D,2,0)</f>
        <v>Giò Tai Lưỡi Xào 250g</v>
      </c>
      <c r="M325" s="381"/>
      <c r="N325" s="381" t="str">
        <f t="shared" si="60"/>
        <v>K-C6</v>
      </c>
      <c r="O325" s="381"/>
      <c r="P325" s="381"/>
      <c r="Q325" s="381" t="str">
        <f>VLOOKUP(K325,TONG_SL!$A:$D,3,0)</f>
        <v>Túi</v>
      </c>
      <c r="R325" s="169">
        <v>3</v>
      </c>
      <c r="S325" s="382"/>
      <c r="T325" s="382">
        <f>VLOOKUP(VLOOKUP(G325,Ma_KH!$A:$R,18,0)&amp;K325,Gia_MB!$A:$F,6,0)</f>
        <v>47672</v>
      </c>
      <c r="U325" s="374">
        <f t="shared" si="61"/>
        <v>143016</v>
      </c>
      <c r="V325" s="382"/>
      <c r="W325" s="383">
        <f t="shared" si="62"/>
        <v>0</v>
      </c>
      <c r="X325" s="384" t="str">
        <f t="shared" si="63"/>
        <v>8</v>
      </c>
      <c r="Y325" s="382"/>
      <c r="Z325" s="374">
        <f t="shared" si="64"/>
        <v>11441.28</v>
      </c>
      <c r="AA325" s="385">
        <f>VLOOKUP(G325,Ma_KH!$A:$R,14,0)</f>
        <v>0</v>
      </c>
    </row>
    <row r="326" spans="1:27" x14ac:dyDescent="0.25">
      <c r="A326" s="329">
        <v>46056</v>
      </c>
      <c r="B326" s="464">
        <v>8526</v>
      </c>
      <c r="C326" s="465" t="s">
        <v>15180</v>
      </c>
      <c r="D326" s="329">
        <v>46058</v>
      </c>
      <c r="E326" s="175"/>
      <c r="F326" s="173"/>
      <c r="G326" s="467" t="s">
        <v>10248</v>
      </c>
      <c r="H326" s="175"/>
      <c r="I326" s="202" t="s">
        <v>10248</v>
      </c>
      <c r="J326" s="176" t="s">
        <v>1788</v>
      </c>
      <c r="K326" s="176" t="s">
        <v>7266</v>
      </c>
      <c r="L326" s="381" t="str">
        <f>VLOOKUP($K326,TONG_SL!$A:$D,2,0)</f>
        <v>Giò lụa 500g</v>
      </c>
      <c r="M326" s="381"/>
      <c r="N326" s="381" t="str">
        <f t="shared" si="60"/>
        <v>K-C6</v>
      </c>
      <c r="O326" s="381"/>
      <c r="P326" s="381"/>
      <c r="Q326" s="381" t="str">
        <f>VLOOKUP(K326,TONG_SL!$A:$D,3,0)</f>
        <v>Túi</v>
      </c>
      <c r="R326" s="169">
        <v>4</v>
      </c>
      <c r="S326" s="382"/>
      <c r="T326" s="382" t="e">
        <f>VLOOKUP(VLOOKUP(G326,Ma_KH!$A:$R,18,0)&amp;K326,Gia_MB!$A:$F,6,0)</f>
        <v>#N/A</v>
      </c>
      <c r="U326" s="374" t="e">
        <f t="shared" si="61"/>
        <v>#N/A</v>
      </c>
      <c r="V326" s="382"/>
      <c r="W326" s="383" t="e">
        <f t="shared" si="62"/>
        <v>#N/A</v>
      </c>
      <c r="X326" s="384" t="str">
        <f t="shared" si="63"/>
        <v>8</v>
      </c>
      <c r="Y326" s="382"/>
      <c r="Z326" s="374" t="e">
        <f t="shared" si="64"/>
        <v>#N/A</v>
      </c>
      <c r="AA326" s="385">
        <f>VLOOKUP(G326,Ma_KH!$A:$R,14,0)</f>
        <v>60</v>
      </c>
    </row>
    <row r="327" spans="1:27" x14ac:dyDescent="0.25">
      <c r="A327" s="329">
        <v>46056</v>
      </c>
      <c r="B327" s="464">
        <v>8526</v>
      </c>
      <c r="C327" s="465" t="s">
        <v>15180</v>
      </c>
      <c r="D327" s="329">
        <v>46058</v>
      </c>
      <c r="E327" s="175"/>
      <c r="F327" s="173"/>
      <c r="G327" s="467" t="s">
        <v>10248</v>
      </c>
      <c r="H327" s="175"/>
      <c r="I327" s="202" t="s">
        <v>10248</v>
      </c>
      <c r="J327" s="176" t="s">
        <v>1788</v>
      </c>
      <c r="K327" s="176" t="s">
        <v>52</v>
      </c>
      <c r="L327" s="381" t="str">
        <f>VLOOKUP($K327,TONG_SL!$A:$D,2,0)</f>
        <v>Gà xì dầu 500g</v>
      </c>
      <c r="M327" s="381"/>
      <c r="N327" s="381" t="str">
        <f t="shared" si="60"/>
        <v>K-C6</v>
      </c>
      <c r="O327" s="381"/>
      <c r="P327" s="381"/>
      <c r="Q327" s="381" t="str">
        <f>VLOOKUP(K327,TONG_SL!$A:$D,3,0)</f>
        <v>Túi</v>
      </c>
      <c r="R327" s="169">
        <v>5</v>
      </c>
      <c r="S327" s="382"/>
      <c r="T327" s="382">
        <f>VLOOKUP(VLOOKUP(G327,Ma_KH!$A:$R,18,0)&amp;K327,Gia_MB!$A:$F,6,0)</f>
        <v>106026</v>
      </c>
      <c r="U327" s="374">
        <f t="shared" si="61"/>
        <v>530130</v>
      </c>
      <c r="V327" s="382"/>
      <c r="W327" s="383">
        <f t="shared" si="62"/>
        <v>0</v>
      </c>
      <c r="X327" s="384" t="str">
        <f t="shared" si="63"/>
        <v>8</v>
      </c>
      <c r="Y327" s="382"/>
      <c r="Z327" s="374">
        <f t="shared" si="64"/>
        <v>42410.400000000001</v>
      </c>
      <c r="AA327" s="385">
        <f>VLOOKUP(G327,Ma_KH!$A:$R,14,0)</f>
        <v>60</v>
      </c>
    </row>
    <row r="328" spans="1:27" x14ac:dyDescent="0.25">
      <c r="A328" s="329">
        <v>46056</v>
      </c>
      <c r="B328" s="464">
        <v>9012</v>
      </c>
      <c r="C328" s="465" t="s">
        <v>15180</v>
      </c>
      <c r="D328" s="329">
        <v>46058</v>
      </c>
      <c r="E328" s="175"/>
      <c r="F328" s="173"/>
      <c r="G328" s="467" t="s">
        <v>10308</v>
      </c>
      <c r="H328" s="175"/>
      <c r="I328" s="202" t="s">
        <v>10308</v>
      </c>
      <c r="J328" s="176" t="s">
        <v>1788</v>
      </c>
      <c r="K328" s="176" t="s">
        <v>27</v>
      </c>
      <c r="L328" s="381" t="str">
        <f>VLOOKUP($K328,TONG_SL!$A:$D,2,0)</f>
        <v>Chân giò heo muối 300g</v>
      </c>
      <c r="M328" s="381"/>
      <c r="N328" s="381" t="str">
        <f t="shared" si="60"/>
        <v>K-C6</v>
      </c>
      <c r="O328" s="381"/>
      <c r="P328" s="381"/>
      <c r="Q328" s="381" t="str">
        <f>VLOOKUP(K328,TONG_SL!$A:$D,3,0)</f>
        <v>Túi</v>
      </c>
      <c r="R328" s="169">
        <v>10</v>
      </c>
      <c r="S328" s="382"/>
      <c r="T328" s="382">
        <f>VLOOKUP(VLOOKUP(G328,Ma_KH!$A:$R,18,0)&amp;K328,Gia_MB!$A:$F,6,0)</f>
        <v>69759</v>
      </c>
      <c r="U328" s="374">
        <f t="shared" si="61"/>
        <v>697590</v>
      </c>
      <c r="V328" s="382"/>
      <c r="W328" s="383">
        <f t="shared" si="62"/>
        <v>0</v>
      </c>
      <c r="X328" s="384" t="str">
        <f t="shared" si="63"/>
        <v>8</v>
      </c>
      <c r="Y328" s="382"/>
      <c r="Z328" s="374">
        <f t="shared" si="64"/>
        <v>55807.200000000004</v>
      </c>
      <c r="AA328" s="385">
        <f>VLOOKUP(G328,Ma_KH!$A:$R,14,0)</f>
        <v>60</v>
      </c>
    </row>
    <row r="329" spans="1:27" x14ac:dyDescent="0.25">
      <c r="A329" s="329">
        <v>46056</v>
      </c>
      <c r="B329" s="464">
        <v>9012</v>
      </c>
      <c r="C329" s="465" t="s">
        <v>15180</v>
      </c>
      <c r="D329" s="329">
        <v>46058</v>
      </c>
      <c r="E329" s="175"/>
      <c r="F329" s="173"/>
      <c r="G329" s="467" t="s">
        <v>10308</v>
      </c>
      <c r="H329" s="175"/>
      <c r="I329" s="202" t="s">
        <v>10308</v>
      </c>
      <c r="J329" s="176" t="s">
        <v>1788</v>
      </c>
      <c r="K329" s="176" t="s">
        <v>542</v>
      </c>
      <c r="L329" s="381" t="str">
        <f>VLOOKUP($K329,TONG_SL!$A:$D,2,0)</f>
        <v>Chân giò heo muối 500g</v>
      </c>
      <c r="M329" s="381"/>
      <c r="N329" s="381" t="str">
        <f t="shared" si="60"/>
        <v>K-C6</v>
      </c>
      <c r="O329" s="381"/>
      <c r="P329" s="381"/>
      <c r="Q329" s="381" t="str">
        <f>VLOOKUP(K329,TONG_SL!$A:$D,3,0)</f>
        <v>Túi</v>
      </c>
      <c r="R329" s="169">
        <v>5</v>
      </c>
      <c r="S329" s="382"/>
      <c r="T329" s="382">
        <f>VLOOKUP(VLOOKUP(G329,Ma_KH!$A:$R,18,0)&amp;K329,Gia_MB!$A:$F,6,0)</f>
        <v>113113</v>
      </c>
      <c r="U329" s="374">
        <f t="shared" si="61"/>
        <v>565565</v>
      </c>
      <c r="V329" s="382"/>
      <c r="W329" s="383">
        <f t="shared" si="62"/>
        <v>0</v>
      </c>
      <c r="X329" s="384" t="str">
        <f t="shared" si="63"/>
        <v>8</v>
      </c>
      <c r="Y329" s="382"/>
      <c r="Z329" s="374">
        <f t="shared" si="64"/>
        <v>45245.200000000004</v>
      </c>
      <c r="AA329" s="385">
        <f>VLOOKUP(G329,Ma_KH!$A:$R,14,0)</f>
        <v>60</v>
      </c>
    </row>
    <row r="330" spans="1:27" x14ac:dyDescent="0.25">
      <c r="A330" s="329">
        <v>46056</v>
      </c>
      <c r="B330" s="464">
        <v>9012</v>
      </c>
      <c r="C330" s="465" t="s">
        <v>15180</v>
      </c>
      <c r="D330" s="329">
        <v>46058</v>
      </c>
      <c r="E330" s="175"/>
      <c r="F330" s="173"/>
      <c r="G330" s="467" t="s">
        <v>10308</v>
      </c>
      <c r="H330" s="175"/>
      <c r="I330" s="202" t="s">
        <v>10308</v>
      </c>
      <c r="J330" s="176" t="s">
        <v>1788</v>
      </c>
      <c r="K330" s="176" t="s">
        <v>34</v>
      </c>
      <c r="L330" s="381" t="str">
        <f>VLOOKUP($K330,TONG_SL!$A:$D,2,0)</f>
        <v>Tai heo muối 200g</v>
      </c>
      <c r="M330" s="381"/>
      <c r="N330" s="381" t="str">
        <f t="shared" si="60"/>
        <v>K-C6</v>
      </c>
      <c r="O330" s="381"/>
      <c r="P330" s="381"/>
      <c r="Q330" s="381" t="str">
        <f>VLOOKUP(K330,TONG_SL!$A:$D,3,0)</f>
        <v>Túi</v>
      </c>
      <c r="R330" s="169">
        <v>5</v>
      </c>
      <c r="S330" s="382"/>
      <c r="T330" s="382">
        <f>VLOOKUP(VLOOKUP(G330,Ma_KH!$A:$R,18,0)&amp;K330,Gia_MB!$A:$F,6,0)</f>
        <v>52815</v>
      </c>
      <c r="U330" s="374">
        <f t="shared" si="61"/>
        <v>264075</v>
      </c>
      <c r="V330" s="382"/>
      <c r="W330" s="383">
        <f t="shared" si="62"/>
        <v>0</v>
      </c>
      <c r="X330" s="384" t="str">
        <f t="shared" si="63"/>
        <v>8</v>
      </c>
      <c r="Y330" s="382"/>
      <c r="Z330" s="374">
        <f t="shared" si="64"/>
        <v>21126</v>
      </c>
      <c r="AA330" s="385">
        <f>VLOOKUP(G330,Ma_KH!$A:$R,14,0)</f>
        <v>60</v>
      </c>
    </row>
    <row r="331" spans="1:27" x14ac:dyDescent="0.25">
      <c r="A331" s="329">
        <v>46056</v>
      </c>
      <c r="B331" s="464">
        <v>9012</v>
      </c>
      <c r="C331" s="465" t="s">
        <v>15180</v>
      </c>
      <c r="D331" s="329">
        <v>46058</v>
      </c>
      <c r="E331" s="175"/>
      <c r="F331" s="173"/>
      <c r="G331" s="467" t="s">
        <v>10308</v>
      </c>
      <c r="H331" s="175"/>
      <c r="I331" s="202" t="s">
        <v>10308</v>
      </c>
      <c r="J331" s="176" t="s">
        <v>1788</v>
      </c>
      <c r="K331" s="176" t="s">
        <v>52</v>
      </c>
      <c r="L331" s="381" t="str">
        <f>VLOOKUP($K331,TONG_SL!$A:$D,2,0)</f>
        <v>Gà xì dầu 500g</v>
      </c>
      <c r="M331" s="381"/>
      <c r="N331" s="381" t="str">
        <f t="shared" si="60"/>
        <v>K-C6</v>
      </c>
      <c r="O331" s="381"/>
      <c r="P331" s="381"/>
      <c r="Q331" s="381" t="str">
        <f>VLOOKUP(K331,TONG_SL!$A:$D,3,0)</f>
        <v>Túi</v>
      </c>
      <c r="R331" s="169">
        <v>3</v>
      </c>
      <c r="S331" s="382"/>
      <c r="T331" s="382">
        <f>VLOOKUP(VLOOKUP(G331,Ma_KH!$A:$R,18,0)&amp;K331,Gia_MB!$A:$F,6,0)</f>
        <v>106026</v>
      </c>
      <c r="U331" s="374">
        <f t="shared" si="61"/>
        <v>318078</v>
      </c>
      <c r="V331" s="382"/>
      <c r="W331" s="383">
        <f t="shared" si="62"/>
        <v>0</v>
      </c>
      <c r="X331" s="384" t="str">
        <f t="shared" si="63"/>
        <v>8</v>
      </c>
      <c r="Y331" s="382"/>
      <c r="Z331" s="374">
        <f t="shared" si="64"/>
        <v>25446.240000000002</v>
      </c>
      <c r="AA331" s="385">
        <f>VLOOKUP(G331,Ma_KH!$A:$R,14,0)</f>
        <v>60</v>
      </c>
    </row>
    <row r="332" spans="1:27" x14ac:dyDescent="0.25">
      <c r="A332" s="329">
        <v>46055</v>
      </c>
      <c r="B332" s="464">
        <v>8341</v>
      </c>
      <c r="C332" s="465" t="s">
        <v>15180</v>
      </c>
      <c r="D332" s="329">
        <v>46058</v>
      </c>
      <c r="E332" s="175"/>
      <c r="F332" s="173"/>
      <c r="G332" s="467" t="s">
        <v>10706</v>
      </c>
      <c r="H332" s="175"/>
      <c r="I332" s="202" t="s">
        <v>10706</v>
      </c>
      <c r="J332" s="176" t="s">
        <v>1788</v>
      </c>
      <c r="K332" s="176" t="s">
        <v>27</v>
      </c>
      <c r="L332" s="381" t="str">
        <f>VLOOKUP($K332,TONG_SL!$A:$D,2,0)</f>
        <v>Chân giò heo muối 300g</v>
      </c>
      <c r="M332" s="381"/>
      <c r="N332" s="381" t="str">
        <f t="shared" si="60"/>
        <v>K-C6</v>
      </c>
      <c r="O332" s="381"/>
      <c r="P332" s="381"/>
      <c r="Q332" s="381" t="str">
        <f>VLOOKUP(K332,TONG_SL!$A:$D,3,0)</f>
        <v>Túi</v>
      </c>
      <c r="R332" s="169">
        <v>20</v>
      </c>
      <c r="S332" s="382"/>
      <c r="T332" s="382">
        <f>VLOOKUP(VLOOKUP(G332,Ma_KH!$A:$R,18,0)&amp;K332,Gia_MB!$A:$F,6,0)</f>
        <v>70494</v>
      </c>
      <c r="U332" s="374">
        <f t="shared" si="61"/>
        <v>1409880</v>
      </c>
      <c r="V332" s="382"/>
      <c r="W332" s="383">
        <f t="shared" si="62"/>
        <v>0</v>
      </c>
      <c r="X332" s="384" t="str">
        <f t="shared" si="63"/>
        <v>8</v>
      </c>
      <c r="Y332" s="382"/>
      <c r="Z332" s="374">
        <f t="shared" si="64"/>
        <v>112790.40000000001</v>
      </c>
      <c r="AA332" s="385">
        <f>VLOOKUP(G332,Ma_KH!$A:$R,14,0)</f>
        <v>60</v>
      </c>
    </row>
    <row r="333" spans="1:27" x14ac:dyDescent="0.25">
      <c r="A333" s="329">
        <v>46055</v>
      </c>
      <c r="B333" s="464">
        <v>8341</v>
      </c>
      <c r="C333" s="465" t="s">
        <v>15180</v>
      </c>
      <c r="D333" s="329">
        <v>46058</v>
      </c>
      <c r="E333" s="175"/>
      <c r="F333" s="173"/>
      <c r="G333" s="467" t="s">
        <v>10706</v>
      </c>
      <c r="H333" s="175"/>
      <c r="I333" s="202" t="s">
        <v>10706</v>
      </c>
      <c r="J333" s="176" t="s">
        <v>1788</v>
      </c>
      <c r="K333" s="176" t="s">
        <v>30</v>
      </c>
      <c r="L333" s="381" t="str">
        <f>VLOOKUP($K333,TONG_SL!$A:$D,2,0)</f>
        <v>Gà muối 500g</v>
      </c>
      <c r="M333" s="381"/>
      <c r="N333" s="381" t="str">
        <f t="shared" si="60"/>
        <v>K-C6</v>
      </c>
      <c r="O333" s="381"/>
      <c r="P333" s="381"/>
      <c r="Q333" s="381" t="str">
        <f>VLOOKUP(K333,TONG_SL!$A:$D,3,0)</f>
        <v>Túi</v>
      </c>
      <c r="R333" s="169">
        <v>3</v>
      </c>
      <c r="S333" s="382"/>
      <c r="T333" s="382">
        <f>VLOOKUP(VLOOKUP(G333,Ma_KH!$A:$R,18,0)&amp;K333,Gia_MB!$A:$F,6,0)</f>
        <v>106616</v>
      </c>
      <c r="U333" s="374">
        <f t="shared" si="61"/>
        <v>319848</v>
      </c>
      <c r="V333" s="382"/>
      <c r="W333" s="383">
        <f t="shared" si="62"/>
        <v>0</v>
      </c>
      <c r="X333" s="384" t="str">
        <f t="shared" si="63"/>
        <v>8</v>
      </c>
      <c r="Y333" s="382"/>
      <c r="Z333" s="374">
        <f t="shared" si="64"/>
        <v>25587.84</v>
      </c>
      <c r="AA333" s="385">
        <f>VLOOKUP(G333,Ma_KH!$A:$R,14,0)</f>
        <v>60</v>
      </c>
    </row>
    <row r="334" spans="1:27" x14ac:dyDescent="0.25">
      <c r="A334" s="329">
        <v>46055</v>
      </c>
      <c r="B334" s="464">
        <v>8341</v>
      </c>
      <c r="C334" s="465" t="s">
        <v>15180</v>
      </c>
      <c r="D334" s="329">
        <v>46058</v>
      </c>
      <c r="E334" s="175"/>
      <c r="F334" s="173"/>
      <c r="G334" s="467" t="s">
        <v>10706</v>
      </c>
      <c r="H334" s="175"/>
      <c r="I334" s="202" t="s">
        <v>10706</v>
      </c>
      <c r="J334" s="176" t="s">
        <v>1788</v>
      </c>
      <c r="K334" s="176" t="s">
        <v>32</v>
      </c>
      <c r="L334" s="381" t="str">
        <f>VLOOKUP($K334,TONG_SL!$A:$D,2,0)</f>
        <v>Giò Tai Lưỡi Xào 250g</v>
      </c>
      <c r="M334" s="381"/>
      <c r="N334" s="381" t="str">
        <f t="shared" si="60"/>
        <v>K-C6</v>
      </c>
      <c r="O334" s="381"/>
      <c r="P334" s="381"/>
      <c r="Q334" s="381" t="str">
        <f>VLOOKUP(K334,TONG_SL!$A:$D,3,0)</f>
        <v>Túi</v>
      </c>
      <c r="R334" s="169">
        <v>10</v>
      </c>
      <c r="S334" s="382"/>
      <c r="T334" s="382">
        <f>VLOOKUP(VLOOKUP(G334,Ma_KH!$A:$R,18,0)&amp;K334,Gia_MB!$A:$F,6,0)</f>
        <v>48175</v>
      </c>
      <c r="U334" s="374">
        <f t="shared" si="61"/>
        <v>481750</v>
      </c>
      <c r="V334" s="382"/>
      <c r="W334" s="383">
        <f t="shared" si="62"/>
        <v>0</v>
      </c>
      <c r="X334" s="384" t="str">
        <f t="shared" si="63"/>
        <v>8</v>
      </c>
      <c r="Y334" s="382"/>
      <c r="Z334" s="374">
        <f t="shared" si="64"/>
        <v>38540</v>
      </c>
      <c r="AA334" s="385">
        <f>VLOOKUP(G334,Ma_KH!$A:$R,14,0)</f>
        <v>60</v>
      </c>
    </row>
    <row r="335" spans="1:27" x14ac:dyDescent="0.25">
      <c r="A335" s="329">
        <v>46055</v>
      </c>
      <c r="B335" s="464">
        <v>8341</v>
      </c>
      <c r="C335" s="465" t="s">
        <v>15180</v>
      </c>
      <c r="D335" s="329">
        <v>46058</v>
      </c>
      <c r="E335" s="175"/>
      <c r="F335" s="173"/>
      <c r="G335" s="467" t="s">
        <v>10706</v>
      </c>
      <c r="H335" s="175"/>
      <c r="I335" s="202" t="s">
        <v>10706</v>
      </c>
      <c r="J335" s="176" t="s">
        <v>1788</v>
      </c>
      <c r="K335" s="176" t="s">
        <v>48</v>
      </c>
      <c r="L335" s="381" t="str">
        <f>VLOOKUP($K335,TONG_SL!$A:$D,2,0)</f>
        <v>Mọc Nấm Hương 250g</v>
      </c>
      <c r="M335" s="381"/>
      <c r="N335" s="381" t="str">
        <f t="shared" si="60"/>
        <v>K-C6</v>
      </c>
      <c r="O335" s="381"/>
      <c r="P335" s="381"/>
      <c r="Q335" s="381" t="str">
        <f>VLOOKUP(K335,TONG_SL!$A:$D,3,0)</f>
        <v>Túi</v>
      </c>
      <c r="R335" s="169">
        <v>5</v>
      </c>
      <c r="S335" s="382"/>
      <c r="T335" s="382">
        <f>VLOOKUP(VLOOKUP(G335,Ma_KH!$A:$R,18,0)&amp;K335,Gia_MB!$A:$F,6,0)</f>
        <v>44160</v>
      </c>
      <c r="U335" s="374">
        <f t="shared" si="61"/>
        <v>220800</v>
      </c>
      <c r="V335" s="382"/>
      <c r="W335" s="383">
        <f t="shared" si="62"/>
        <v>0</v>
      </c>
      <c r="X335" s="384" t="str">
        <f t="shared" si="63"/>
        <v>8</v>
      </c>
      <c r="Y335" s="382"/>
      <c r="Z335" s="374">
        <f t="shared" si="64"/>
        <v>17664</v>
      </c>
      <c r="AA335" s="385">
        <f>VLOOKUP(G335,Ma_KH!$A:$R,14,0)</f>
        <v>60</v>
      </c>
    </row>
    <row r="336" spans="1:27" x14ac:dyDescent="0.25">
      <c r="A336" s="329">
        <v>46056</v>
      </c>
      <c r="B336" s="464">
        <v>8471</v>
      </c>
      <c r="C336" s="465" t="s">
        <v>15180</v>
      </c>
      <c r="D336" s="329">
        <v>46058</v>
      </c>
      <c r="E336" s="175"/>
      <c r="F336" s="173"/>
      <c r="G336" s="467" t="s">
        <v>7469</v>
      </c>
      <c r="H336" s="175"/>
      <c r="I336" s="202" t="s">
        <v>7469</v>
      </c>
      <c r="J336" s="176" t="s">
        <v>1788</v>
      </c>
      <c r="K336" s="176" t="s">
        <v>32</v>
      </c>
      <c r="L336" s="381" t="str">
        <f>VLOOKUP($K336,TONG_SL!$A:$D,2,0)</f>
        <v>Giò Tai Lưỡi Xào 250g</v>
      </c>
      <c r="M336" s="381"/>
      <c r="N336" s="381" t="str">
        <f t="shared" si="60"/>
        <v>K-C6</v>
      </c>
      <c r="O336" s="381"/>
      <c r="P336" s="381"/>
      <c r="Q336" s="381" t="str">
        <f>VLOOKUP(K336,TONG_SL!$A:$D,3,0)</f>
        <v>Túi</v>
      </c>
      <c r="R336" s="169">
        <v>6</v>
      </c>
      <c r="S336" s="382"/>
      <c r="T336" s="382">
        <f>VLOOKUP(VLOOKUP(G336,Ma_KH!$A:$R,18,0)&amp;K336,Gia_MB!$A:$F,6,0)</f>
        <v>47672</v>
      </c>
      <c r="U336" s="374">
        <f t="shared" si="61"/>
        <v>286032</v>
      </c>
      <c r="V336" s="382"/>
      <c r="W336" s="383">
        <f t="shared" si="62"/>
        <v>0</v>
      </c>
      <c r="X336" s="384" t="str">
        <f t="shared" si="63"/>
        <v>8</v>
      </c>
      <c r="Y336" s="382"/>
      <c r="Z336" s="374">
        <f t="shared" si="64"/>
        <v>22882.560000000001</v>
      </c>
      <c r="AA336" s="385">
        <f>VLOOKUP(G336,Ma_KH!$A:$R,14,0)</f>
        <v>0</v>
      </c>
    </row>
    <row r="337" spans="1:27" x14ac:dyDescent="0.25">
      <c r="A337" s="329">
        <v>46057</v>
      </c>
      <c r="B337" s="464">
        <v>9336</v>
      </c>
      <c r="C337" s="465" t="s">
        <v>15180</v>
      </c>
      <c r="D337" s="329">
        <v>46058</v>
      </c>
      <c r="E337" s="175"/>
      <c r="F337" s="173"/>
      <c r="G337" s="467" t="s">
        <v>10305</v>
      </c>
      <c r="H337" s="175"/>
      <c r="I337" s="202" t="s">
        <v>10305</v>
      </c>
      <c r="J337" s="176" t="s">
        <v>1788</v>
      </c>
      <c r="K337" s="176" t="s">
        <v>27</v>
      </c>
      <c r="L337" s="381" t="str">
        <f>VLOOKUP($K337,TONG_SL!$A:$D,2,0)</f>
        <v>Chân giò heo muối 300g</v>
      </c>
      <c r="M337" s="381"/>
      <c r="N337" s="381" t="str">
        <f t="shared" si="60"/>
        <v>K-C6</v>
      </c>
      <c r="O337" s="381"/>
      <c r="P337" s="381"/>
      <c r="Q337" s="381" t="str">
        <f>VLOOKUP(K337,TONG_SL!$A:$D,3,0)</f>
        <v>Túi</v>
      </c>
      <c r="R337" s="169">
        <v>30</v>
      </c>
      <c r="S337" s="382"/>
      <c r="T337" s="382">
        <f>VLOOKUP(VLOOKUP(G337,Ma_KH!$A:$R,18,0)&amp;K337,Gia_MB!$A:$F,6,0)</f>
        <v>69759</v>
      </c>
      <c r="U337" s="374">
        <f t="shared" si="61"/>
        <v>2092770</v>
      </c>
      <c r="V337" s="382"/>
      <c r="W337" s="383">
        <f t="shared" si="62"/>
        <v>0</v>
      </c>
      <c r="X337" s="384" t="str">
        <f t="shared" si="63"/>
        <v>8</v>
      </c>
      <c r="Y337" s="382"/>
      <c r="Z337" s="374">
        <f t="shared" si="64"/>
        <v>167421.6</v>
      </c>
      <c r="AA337" s="385">
        <f>VLOOKUP(G337,Ma_KH!$A:$R,14,0)</f>
        <v>60</v>
      </c>
    </row>
    <row r="338" spans="1:27" x14ac:dyDescent="0.25">
      <c r="A338" s="329">
        <v>46057</v>
      </c>
      <c r="B338" s="464">
        <v>9336</v>
      </c>
      <c r="C338" s="465" t="s">
        <v>15180</v>
      </c>
      <c r="D338" s="329">
        <v>46058</v>
      </c>
      <c r="E338" s="175"/>
      <c r="F338" s="173"/>
      <c r="G338" s="467" t="s">
        <v>10305</v>
      </c>
      <c r="H338" s="175"/>
      <c r="I338" s="202" t="s">
        <v>10305</v>
      </c>
      <c r="J338" s="176" t="s">
        <v>1788</v>
      </c>
      <c r="K338" s="176" t="s">
        <v>542</v>
      </c>
      <c r="L338" s="381" t="str">
        <f>VLOOKUP($K338,TONG_SL!$A:$D,2,0)</f>
        <v>Chân giò heo muối 500g</v>
      </c>
      <c r="M338" s="381"/>
      <c r="N338" s="381" t="str">
        <f t="shared" si="60"/>
        <v>K-C6</v>
      </c>
      <c r="O338" s="381"/>
      <c r="P338" s="381"/>
      <c r="Q338" s="381" t="str">
        <f>VLOOKUP(K338,TONG_SL!$A:$D,3,0)</f>
        <v>Túi</v>
      </c>
      <c r="R338" s="169">
        <v>3</v>
      </c>
      <c r="S338" s="382"/>
      <c r="T338" s="382">
        <f>VLOOKUP(VLOOKUP(G338,Ma_KH!$A:$R,18,0)&amp;K338,Gia_MB!$A:$F,6,0)</f>
        <v>113113</v>
      </c>
      <c r="U338" s="374">
        <f t="shared" si="61"/>
        <v>339339</v>
      </c>
      <c r="V338" s="382"/>
      <c r="W338" s="383">
        <f t="shared" si="62"/>
        <v>0</v>
      </c>
      <c r="X338" s="384" t="str">
        <f t="shared" si="63"/>
        <v>8</v>
      </c>
      <c r="Y338" s="382"/>
      <c r="Z338" s="374">
        <f t="shared" si="64"/>
        <v>27147.119999999999</v>
      </c>
      <c r="AA338" s="385">
        <f>VLOOKUP(G338,Ma_KH!$A:$R,14,0)</f>
        <v>60</v>
      </c>
    </row>
    <row r="339" spans="1:27" x14ac:dyDescent="0.25">
      <c r="A339" s="329">
        <v>46057</v>
      </c>
      <c r="B339" s="464">
        <v>9336</v>
      </c>
      <c r="C339" s="465" t="s">
        <v>15180</v>
      </c>
      <c r="D339" s="329">
        <v>46058</v>
      </c>
      <c r="E339" s="175"/>
      <c r="F339" s="173"/>
      <c r="G339" s="467" t="s">
        <v>10305</v>
      </c>
      <c r="H339" s="175"/>
      <c r="I339" s="202" t="s">
        <v>10305</v>
      </c>
      <c r="J339" s="176" t="s">
        <v>1788</v>
      </c>
      <c r="K339" s="380" t="s">
        <v>15332</v>
      </c>
      <c r="L339" s="381" t="str">
        <f>VLOOKUP($K339,TONG_SL!$A:$D,2,0)</f>
        <v>Chân giò heo muối vị Tayaki 450g</v>
      </c>
      <c r="M339" s="381"/>
      <c r="N339" s="381" t="str">
        <f t="shared" si="60"/>
        <v>K-C6</v>
      </c>
      <c r="O339" s="381"/>
      <c r="P339" s="381"/>
      <c r="Q339" s="381" t="str">
        <f>VLOOKUP(K339,TONG_SL!$A:$D,3,0)</f>
        <v>Túi</v>
      </c>
      <c r="R339" s="169">
        <v>3</v>
      </c>
      <c r="S339" s="382"/>
      <c r="T339" s="382" t="e">
        <f>VLOOKUP(VLOOKUP(G339,Ma_KH!$A:$R,18,0)&amp;K339,Gia_MB!$A:$F,6,0)</f>
        <v>#N/A</v>
      </c>
      <c r="U339" s="374" t="e">
        <f t="shared" si="61"/>
        <v>#N/A</v>
      </c>
      <c r="V339" s="382"/>
      <c r="W339" s="383" t="e">
        <f t="shared" si="62"/>
        <v>#N/A</v>
      </c>
      <c r="X339" s="384" t="str">
        <f t="shared" si="63"/>
        <v>8</v>
      </c>
      <c r="Y339" s="382"/>
      <c r="Z339" s="374" t="e">
        <f t="shared" si="64"/>
        <v>#N/A</v>
      </c>
      <c r="AA339" s="385">
        <f>VLOOKUP(G339,Ma_KH!$A:$R,14,0)</f>
        <v>60</v>
      </c>
    </row>
    <row r="340" spans="1:27" x14ac:dyDescent="0.25">
      <c r="A340" s="329">
        <v>46055</v>
      </c>
      <c r="B340" s="464">
        <v>8353</v>
      </c>
      <c r="C340" s="465" t="s">
        <v>15180</v>
      </c>
      <c r="D340" s="329">
        <v>46058</v>
      </c>
      <c r="E340" s="175"/>
      <c r="F340" s="173"/>
      <c r="G340" s="467" t="s">
        <v>12238</v>
      </c>
      <c r="H340" s="175"/>
      <c r="I340" s="202" t="s">
        <v>12238</v>
      </c>
      <c r="J340" s="176" t="s">
        <v>1788</v>
      </c>
      <c r="K340" s="176" t="s">
        <v>37</v>
      </c>
      <c r="L340" s="381" t="str">
        <f>VLOOKUP($K340,TONG_SL!$A:$D,2,0)</f>
        <v>Chả cốm 300g</v>
      </c>
      <c r="M340" s="381"/>
      <c r="N340" s="381" t="str">
        <f t="shared" si="60"/>
        <v>K-C6</v>
      </c>
      <c r="O340" s="381"/>
      <c r="P340" s="381"/>
      <c r="Q340" s="381" t="str">
        <f>VLOOKUP(K340,TONG_SL!$A:$D,3,0)</f>
        <v>Túi</v>
      </c>
      <c r="R340" s="169">
        <v>2</v>
      </c>
      <c r="S340" s="382"/>
      <c r="T340" s="382">
        <f>VLOOKUP(VLOOKUP(G340,Ma_KH!$A:$R,18,0)&amp;K340,Gia_MB!$A:$F,6,0)</f>
        <v>74250</v>
      </c>
      <c r="U340" s="374">
        <f t="shared" si="61"/>
        <v>148500</v>
      </c>
      <c r="V340" s="382"/>
      <c r="W340" s="383">
        <f t="shared" si="62"/>
        <v>0</v>
      </c>
      <c r="X340" s="384" t="str">
        <f t="shared" si="63"/>
        <v>8</v>
      </c>
      <c r="Y340" s="382"/>
      <c r="Z340" s="374">
        <f t="shared" si="64"/>
        <v>11880</v>
      </c>
      <c r="AA340" s="385">
        <f>VLOOKUP(G340,Ma_KH!$A:$R,14,0)</f>
        <v>51</v>
      </c>
    </row>
    <row r="341" spans="1:27" x14ac:dyDescent="0.25">
      <c r="A341" s="329">
        <v>46055</v>
      </c>
      <c r="B341" s="464">
        <v>8353</v>
      </c>
      <c r="C341" s="465" t="s">
        <v>15180</v>
      </c>
      <c r="D341" s="329">
        <v>46058</v>
      </c>
      <c r="E341" s="175"/>
      <c r="F341" s="173"/>
      <c r="G341" s="467" t="s">
        <v>12238</v>
      </c>
      <c r="H341" s="175"/>
      <c r="I341" s="202" t="s">
        <v>12238</v>
      </c>
      <c r="J341" s="176" t="s">
        <v>1788</v>
      </c>
      <c r="K341" s="176" t="s">
        <v>39</v>
      </c>
      <c r="L341" s="381" t="str">
        <f>VLOOKUP($K341,TONG_SL!$A:$D,2,0)</f>
        <v>Chả nướng 300g</v>
      </c>
      <c r="M341" s="381"/>
      <c r="N341" s="381" t="str">
        <f t="shared" si="60"/>
        <v>K-C6</v>
      </c>
      <c r="O341" s="381"/>
      <c r="P341" s="381"/>
      <c r="Q341" s="381" t="str">
        <f>VLOOKUP(K341,TONG_SL!$A:$D,3,0)</f>
        <v>Túi</v>
      </c>
      <c r="R341" s="169">
        <v>2</v>
      </c>
      <c r="S341" s="382"/>
      <c r="T341" s="382">
        <f>VLOOKUP(VLOOKUP(G341,Ma_KH!$A:$R,18,0)&amp;K341,Gia_MB!$A:$F,6,0)</f>
        <v>70950</v>
      </c>
      <c r="U341" s="374">
        <f t="shared" si="61"/>
        <v>141900</v>
      </c>
      <c r="V341" s="382"/>
      <c r="W341" s="383">
        <f t="shared" si="62"/>
        <v>0</v>
      </c>
      <c r="X341" s="384" t="str">
        <f t="shared" si="63"/>
        <v>8</v>
      </c>
      <c r="Y341" s="382"/>
      <c r="Z341" s="374">
        <f t="shared" si="64"/>
        <v>11352</v>
      </c>
      <c r="AA341" s="385">
        <f>VLOOKUP(G341,Ma_KH!$A:$R,14,0)</f>
        <v>51</v>
      </c>
    </row>
    <row r="342" spans="1:27" x14ac:dyDescent="0.25">
      <c r="A342" s="329">
        <v>46055</v>
      </c>
      <c r="B342" s="464">
        <v>8353</v>
      </c>
      <c r="C342" s="465" t="s">
        <v>15180</v>
      </c>
      <c r="D342" s="329">
        <v>46058</v>
      </c>
      <c r="E342" s="175"/>
      <c r="F342" s="173"/>
      <c r="G342" s="467" t="s">
        <v>12238</v>
      </c>
      <c r="H342" s="175"/>
      <c r="I342" s="202" t="s">
        <v>12238</v>
      </c>
      <c r="J342" s="176" t="s">
        <v>1788</v>
      </c>
      <c r="K342" s="176" t="s">
        <v>27</v>
      </c>
      <c r="L342" s="381" t="str">
        <f>VLOOKUP($K342,TONG_SL!$A:$D,2,0)</f>
        <v>Chân giò heo muối 300g</v>
      </c>
      <c r="M342" s="381"/>
      <c r="N342" s="381" t="str">
        <f t="shared" si="60"/>
        <v>K-C6</v>
      </c>
      <c r="O342" s="381"/>
      <c r="P342" s="381"/>
      <c r="Q342" s="381" t="str">
        <f>VLOOKUP(K342,TONG_SL!$A:$D,3,0)</f>
        <v>Túi</v>
      </c>
      <c r="R342" s="169">
        <v>7</v>
      </c>
      <c r="S342" s="382"/>
      <c r="T342" s="382">
        <f>VLOOKUP(VLOOKUP(G342,Ma_KH!$A:$R,18,0)&amp;K342,Gia_MB!$A:$F,6,0)</f>
        <v>73431</v>
      </c>
      <c r="U342" s="374">
        <f t="shared" si="61"/>
        <v>514017</v>
      </c>
      <c r="V342" s="382"/>
      <c r="W342" s="383">
        <f t="shared" si="62"/>
        <v>0</v>
      </c>
      <c r="X342" s="384" t="str">
        <f t="shared" si="63"/>
        <v>8</v>
      </c>
      <c r="Y342" s="382"/>
      <c r="Z342" s="374">
        <f t="shared" si="64"/>
        <v>41121.360000000001</v>
      </c>
      <c r="AA342" s="385">
        <f>VLOOKUP(G342,Ma_KH!$A:$R,14,0)</f>
        <v>51</v>
      </c>
    </row>
    <row r="343" spans="1:27" x14ac:dyDescent="0.25">
      <c r="A343" s="329">
        <v>46055</v>
      </c>
      <c r="B343" s="464">
        <v>8353</v>
      </c>
      <c r="C343" s="465" t="s">
        <v>15180</v>
      </c>
      <c r="D343" s="329">
        <v>46058</v>
      </c>
      <c r="E343" s="175"/>
      <c r="F343" s="173"/>
      <c r="G343" s="467" t="s">
        <v>12238</v>
      </c>
      <c r="H343" s="175"/>
      <c r="I343" s="202" t="s">
        <v>12238</v>
      </c>
      <c r="J343" s="176" t="s">
        <v>1788</v>
      </c>
      <c r="K343" s="380" t="s">
        <v>15332</v>
      </c>
      <c r="L343" s="381" t="str">
        <f>VLOOKUP($K343,TONG_SL!$A:$D,2,0)</f>
        <v>Chân giò heo muối vị Tayaki 450g</v>
      </c>
      <c r="M343" s="381"/>
      <c r="N343" s="381" t="str">
        <f t="shared" si="60"/>
        <v>K-C6</v>
      </c>
      <c r="O343" s="381"/>
      <c r="P343" s="381"/>
      <c r="Q343" s="381" t="str">
        <f>VLOOKUP(K343,TONG_SL!$A:$D,3,0)</f>
        <v>Túi</v>
      </c>
      <c r="R343" s="169">
        <v>2</v>
      </c>
      <c r="S343" s="382"/>
      <c r="T343" s="382" t="e">
        <f>VLOOKUP(VLOOKUP(G343,Ma_KH!$A:$R,18,0)&amp;K343,Gia_MB!$A:$F,6,0)</f>
        <v>#N/A</v>
      </c>
      <c r="U343" s="374" t="e">
        <f t="shared" si="61"/>
        <v>#N/A</v>
      </c>
      <c r="V343" s="382"/>
      <c r="W343" s="383" t="e">
        <f t="shared" si="62"/>
        <v>#N/A</v>
      </c>
      <c r="X343" s="384" t="str">
        <f t="shared" si="63"/>
        <v>8</v>
      </c>
      <c r="Y343" s="382"/>
      <c r="Z343" s="374" t="e">
        <f t="shared" si="64"/>
        <v>#N/A</v>
      </c>
      <c r="AA343" s="385">
        <f>VLOOKUP(G343,Ma_KH!$A:$R,14,0)</f>
        <v>51</v>
      </c>
    </row>
    <row r="344" spans="1:27" x14ac:dyDescent="0.25">
      <c r="A344" s="329">
        <v>46055</v>
      </c>
      <c r="B344" s="464">
        <v>8353</v>
      </c>
      <c r="C344" s="465" t="s">
        <v>15180</v>
      </c>
      <c r="D344" s="329">
        <v>46058</v>
      </c>
      <c r="E344" s="175"/>
      <c r="F344" s="173"/>
      <c r="G344" s="467" t="s">
        <v>12238</v>
      </c>
      <c r="H344" s="175"/>
      <c r="I344" s="202" t="s">
        <v>12238</v>
      </c>
      <c r="J344" s="176" t="s">
        <v>1788</v>
      </c>
      <c r="K344" s="176" t="s">
        <v>553</v>
      </c>
      <c r="L344" s="381" t="str">
        <f>VLOOKUP($K344,TONG_SL!$A:$D,2,0)</f>
        <v>Gà muối hun khói 300g</v>
      </c>
      <c r="M344" s="381"/>
      <c r="N344" s="381" t="str">
        <f t="shared" si="60"/>
        <v>K-C6</v>
      </c>
      <c r="O344" s="381"/>
      <c r="P344" s="381"/>
      <c r="Q344" s="381" t="str">
        <f>VLOOKUP(K344,TONG_SL!$A:$D,3,0)</f>
        <v>Túi</v>
      </c>
      <c r="R344" s="169">
        <v>3</v>
      </c>
      <c r="S344" s="382"/>
      <c r="T344" s="382">
        <f>VLOOKUP(VLOOKUP(G344,Ma_KH!$A:$R,18,0)&amp;K344,Gia_MB!$A:$F,6,0)</f>
        <v>70000</v>
      </c>
      <c r="U344" s="374">
        <f t="shared" si="61"/>
        <v>210000</v>
      </c>
      <c r="V344" s="382"/>
      <c r="W344" s="383">
        <f t="shared" si="62"/>
        <v>0</v>
      </c>
      <c r="X344" s="384" t="str">
        <f t="shared" si="63"/>
        <v>8</v>
      </c>
      <c r="Y344" s="382"/>
      <c r="Z344" s="374">
        <f t="shared" si="64"/>
        <v>16800</v>
      </c>
      <c r="AA344" s="385">
        <f>VLOOKUP(G344,Ma_KH!$A:$R,14,0)</f>
        <v>51</v>
      </c>
    </row>
    <row r="345" spans="1:27" x14ac:dyDescent="0.25">
      <c r="A345" s="329">
        <v>46055</v>
      </c>
      <c r="B345" s="464">
        <v>8353</v>
      </c>
      <c r="C345" s="465" t="s">
        <v>15180</v>
      </c>
      <c r="D345" s="329">
        <v>46058</v>
      </c>
      <c r="E345" s="175"/>
      <c r="F345" s="173"/>
      <c r="G345" s="467" t="s">
        <v>12238</v>
      </c>
      <c r="H345" s="175"/>
      <c r="I345" s="202" t="s">
        <v>12238</v>
      </c>
      <c r="J345" s="176" t="s">
        <v>1788</v>
      </c>
      <c r="K345" s="176" t="s">
        <v>32</v>
      </c>
      <c r="L345" s="381" t="str">
        <f>VLOOKUP($K345,TONG_SL!$A:$D,2,0)</f>
        <v>Giò Tai Lưỡi Xào 250g</v>
      </c>
      <c r="M345" s="381"/>
      <c r="N345" s="381" t="str">
        <f t="shared" si="60"/>
        <v>K-C6</v>
      </c>
      <c r="O345" s="381"/>
      <c r="P345" s="381"/>
      <c r="Q345" s="381" t="str">
        <f>VLOOKUP(K345,TONG_SL!$A:$D,3,0)</f>
        <v>Túi</v>
      </c>
      <c r="R345" s="169">
        <v>2</v>
      </c>
      <c r="S345" s="382"/>
      <c r="T345" s="382">
        <f>VLOOKUP(VLOOKUP(G345,Ma_KH!$A:$R,18,0)&amp;K345,Gia_MB!$A:$F,6,0)</f>
        <v>50182</v>
      </c>
      <c r="U345" s="374">
        <f t="shared" si="61"/>
        <v>100364</v>
      </c>
      <c r="V345" s="382"/>
      <c r="W345" s="383">
        <f t="shared" si="62"/>
        <v>0</v>
      </c>
      <c r="X345" s="384" t="str">
        <f t="shared" si="63"/>
        <v>8</v>
      </c>
      <c r="Y345" s="382"/>
      <c r="Z345" s="374">
        <f t="shared" si="64"/>
        <v>8029.12</v>
      </c>
      <c r="AA345" s="385">
        <f>VLOOKUP(G345,Ma_KH!$A:$R,14,0)</f>
        <v>51</v>
      </c>
    </row>
    <row r="346" spans="1:27" x14ac:dyDescent="0.25">
      <c r="A346" s="329">
        <v>46055</v>
      </c>
      <c r="B346" s="464">
        <v>8353</v>
      </c>
      <c r="C346" s="465" t="s">
        <v>15180</v>
      </c>
      <c r="D346" s="329">
        <v>46058</v>
      </c>
      <c r="E346" s="175"/>
      <c r="F346" s="173"/>
      <c r="G346" s="467" t="s">
        <v>12238</v>
      </c>
      <c r="H346" s="175"/>
      <c r="I346" s="202" t="s">
        <v>12238</v>
      </c>
      <c r="J346" s="176" t="s">
        <v>1788</v>
      </c>
      <c r="K346" s="176" t="s">
        <v>48</v>
      </c>
      <c r="L346" s="381" t="str">
        <f>VLOOKUP($K346,TONG_SL!$A:$D,2,0)</f>
        <v>Mọc Nấm Hương 250g</v>
      </c>
      <c r="M346" s="381"/>
      <c r="N346" s="381" t="str">
        <f t="shared" si="60"/>
        <v>K-C6</v>
      </c>
      <c r="O346" s="381"/>
      <c r="P346" s="381"/>
      <c r="Q346" s="381" t="str">
        <f>VLOOKUP(K346,TONG_SL!$A:$D,3,0)</f>
        <v>Túi</v>
      </c>
      <c r="R346" s="169">
        <v>2</v>
      </c>
      <c r="S346" s="382"/>
      <c r="T346" s="382">
        <f>VLOOKUP(VLOOKUP(G346,Ma_KH!$A:$R,18,0)&amp;K346,Gia_MB!$A:$F,6,0)</f>
        <v>46000</v>
      </c>
      <c r="U346" s="374">
        <f t="shared" si="61"/>
        <v>92000</v>
      </c>
      <c r="V346" s="382"/>
      <c r="W346" s="383">
        <f t="shared" si="62"/>
        <v>0</v>
      </c>
      <c r="X346" s="384" t="str">
        <f t="shared" si="63"/>
        <v>8</v>
      </c>
      <c r="Y346" s="382"/>
      <c r="Z346" s="374">
        <f t="shared" si="64"/>
        <v>7360</v>
      </c>
      <c r="AA346" s="385">
        <f>VLOOKUP(G346,Ma_KH!$A:$R,14,0)</f>
        <v>51</v>
      </c>
    </row>
    <row r="347" spans="1:27" x14ac:dyDescent="0.25">
      <c r="A347" s="329">
        <v>46055</v>
      </c>
      <c r="B347" s="464">
        <v>8347</v>
      </c>
      <c r="C347" s="465" t="s">
        <v>15180</v>
      </c>
      <c r="D347" s="329">
        <v>46058</v>
      </c>
      <c r="E347" s="175"/>
      <c r="F347" s="173"/>
      <c r="G347" s="467" t="s">
        <v>12237</v>
      </c>
      <c r="H347" s="175"/>
      <c r="I347" s="202" t="s">
        <v>12237</v>
      </c>
      <c r="J347" s="176" t="s">
        <v>1788</v>
      </c>
      <c r="K347" s="176" t="s">
        <v>37</v>
      </c>
      <c r="L347" s="381" t="str">
        <f>VLOOKUP($K347,TONG_SL!$A:$D,2,0)</f>
        <v>Chả cốm 300g</v>
      </c>
      <c r="M347" s="381"/>
      <c r="N347" s="381" t="str">
        <f t="shared" si="60"/>
        <v>K-C6</v>
      </c>
      <c r="O347" s="381"/>
      <c r="P347" s="381"/>
      <c r="Q347" s="381" t="str">
        <f>VLOOKUP(K347,TONG_SL!$A:$D,3,0)</f>
        <v>Túi</v>
      </c>
      <c r="R347" s="169">
        <v>2</v>
      </c>
      <c r="S347" s="382"/>
      <c r="T347" s="382">
        <f>VLOOKUP(VLOOKUP(G347,Ma_KH!$A:$R,18,0)&amp;K347,Gia_MB!$A:$F,6,0)</f>
        <v>74250</v>
      </c>
      <c r="U347" s="374">
        <f t="shared" si="61"/>
        <v>148500</v>
      </c>
      <c r="V347" s="382"/>
      <c r="W347" s="383">
        <f t="shared" si="62"/>
        <v>0</v>
      </c>
      <c r="X347" s="384" t="str">
        <f t="shared" si="63"/>
        <v>8</v>
      </c>
      <c r="Y347" s="382"/>
      <c r="Z347" s="374">
        <f t="shared" si="64"/>
        <v>11880</v>
      </c>
      <c r="AA347" s="385">
        <f>VLOOKUP(G347,Ma_KH!$A:$R,14,0)</f>
        <v>51</v>
      </c>
    </row>
    <row r="348" spans="1:27" x14ac:dyDescent="0.25">
      <c r="A348" s="329">
        <v>46055</v>
      </c>
      <c r="B348" s="464">
        <v>8347</v>
      </c>
      <c r="C348" s="465" t="s">
        <v>15180</v>
      </c>
      <c r="D348" s="329">
        <v>46058</v>
      </c>
      <c r="E348" s="175"/>
      <c r="F348" s="173"/>
      <c r="G348" s="467" t="s">
        <v>12237</v>
      </c>
      <c r="H348" s="175"/>
      <c r="I348" s="202" t="s">
        <v>12237</v>
      </c>
      <c r="J348" s="176" t="s">
        <v>1788</v>
      </c>
      <c r="K348" s="176" t="s">
        <v>27</v>
      </c>
      <c r="L348" s="381" t="str">
        <f>VLOOKUP($K348,TONG_SL!$A:$D,2,0)</f>
        <v>Chân giò heo muối 300g</v>
      </c>
      <c r="M348" s="381"/>
      <c r="N348" s="381" t="str">
        <f t="shared" si="60"/>
        <v>K-C6</v>
      </c>
      <c r="O348" s="381"/>
      <c r="P348" s="381"/>
      <c r="Q348" s="381" t="str">
        <f>VLOOKUP(K348,TONG_SL!$A:$D,3,0)</f>
        <v>Túi</v>
      </c>
      <c r="R348" s="169">
        <v>3</v>
      </c>
      <c r="S348" s="382"/>
      <c r="T348" s="382">
        <f>VLOOKUP(VLOOKUP(G348,Ma_KH!$A:$R,18,0)&amp;K348,Gia_MB!$A:$F,6,0)</f>
        <v>73431</v>
      </c>
      <c r="U348" s="374">
        <f t="shared" si="61"/>
        <v>220293</v>
      </c>
      <c r="V348" s="382"/>
      <c r="W348" s="383">
        <f t="shared" si="62"/>
        <v>0</v>
      </c>
      <c r="X348" s="384" t="str">
        <f t="shared" si="63"/>
        <v>8</v>
      </c>
      <c r="Y348" s="382"/>
      <c r="Z348" s="374">
        <f t="shared" si="64"/>
        <v>17623.439999999999</v>
      </c>
      <c r="AA348" s="385">
        <f>VLOOKUP(G348,Ma_KH!$A:$R,14,0)</f>
        <v>51</v>
      </c>
    </row>
    <row r="349" spans="1:27" x14ac:dyDescent="0.25">
      <c r="A349" s="329">
        <v>46055</v>
      </c>
      <c r="B349" s="464">
        <v>8347</v>
      </c>
      <c r="C349" s="465" t="s">
        <v>15180</v>
      </c>
      <c r="D349" s="329">
        <v>46058</v>
      </c>
      <c r="E349" s="175"/>
      <c r="F349" s="173"/>
      <c r="G349" s="467" t="s">
        <v>12237</v>
      </c>
      <c r="H349" s="175"/>
      <c r="I349" s="202" t="s">
        <v>12237</v>
      </c>
      <c r="J349" s="176" t="s">
        <v>1788</v>
      </c>
      <c r="K349" s="176" t="s">
        <v>30</v>
      </c>
      <c r="L349" s="381" t="str">
        <f>VLOOKUP($K349,TONG_SL!$A:$D,2,0)</f>
        <v>Gà muối 500g</v>
      </c>
      <c r="M349" s="381"/>
      <c r="N349" s="381" t="str">
        <f t="shared" si="60"/>
        <v>K-C6</v>
      </c>
      <c r="O349" s="381"/>
      <c r="P349" s="381"/>
      <c r="Q349" s="381" t="str">
        <f>VLOOKUP(K349,TONG_SL!$A:$D,3,0)</f>
        <v>Túi</v>
      </c>
      <c r="R349" s="169">
        <v>5</v>
      </c>
      <c r="S349" s="382"/>
      <c r="T349" s="382">
        <f>VLOOKUP(VLOOKUP(G349,Ma_KH!$A:$R,18,0)&amp;K349,Gia_MB!$A:$F,6,0)</f>
        <v>111058</v>
      </c>
      <c r="U349" s="374">
        <f t="shared" si="61"/>
        <v>555290</v>
      </c>
      <c r="V349" s="382"/>
      <c r="W349" s="383">
        <f t="shared" si="62"/>
        <v>0</v>
      </c>
      <c r="X349" s="384" t="str">
        <f t="shared" si="63"/>
        <v>8</v>
      </c>
      <c r="Y349" s="382"/>
      <c r="Z349" s="374">
        <f t="shared" si="64"/>
        <v>44423.200000000004</v>
      </c>
      <c r="AA349" s="385">
        <f>VLOOKUP(G349,Ma_KH!$A:$R,14,0)</f>
        <v>51</v>
      </c>
    </row>
    <row r="350" spans="1:27" x14ac:dyDescent="0.25">
      <c r="A350" s="329">
        <v>46055</v>
      </c>
      <c r="B350" s="464">
        <v>8347</v>
      </c>
      <c r="C350" s="465" t="s">
        <v>15180</v>
      </c>
      <c r="D350" s="329">
        <v>46058</v>
      </c>
      <c r="E350" s="175"/>
      <c r="F350" s="173"/>
      <c r="G350" s="467" t="s">
        <v>12237</v>
      </c>
      <c r="H350" s="175"/>
      <c r="I350" s="202" t="s">
        <v>12237</v>
      </c>
      <c r="J350" s="176" t="s">
        <v>1788</v>
      </c>
      <c r="K350" s="176" t="s">
        <v>32</v>
      </c>
      <c r="L350" s="381" t="str">
        <f>VLOOKUP($K350,TONG_SL!$A:$D,2,0)</f>
        <v>Giò Tai Lưỡi Xào 250g</v>
      </c>
      <c r="M350" s="381"/>
      <c r="N350" s="381" t="str">
        <f t="shared" si="60"/>
        <v>K-C6</v>
      </c>
      <c r="O350" s="381"/>
      <c r="P350" s="381"/>
      <c r="Q350" s="381" t="str">
        <f>VLOOKUP(K350,TONG_SL!$A:$D,3,0)</f>
        <v>Túi</v>
      </c>
      <c r="R350" s="169">
        <v>2</v>
      </c>
      <c r="S350" s="382"/>
      <c r="T350" s="382">
        <f>VLOOKUP(VLOOKUP(G350,Ma_KH!$A:$R,18,0)&amp;K350,Gia_MB!$A:$F,6,0)</f>
        <v>50182</v>
      </c>
      <c r="U350" s="374">
        <f t="shared" si="61"/>
        <v>100364</v>
      </c>
      <c r="V350" s="382"/>
      <c r="W350" s="383">
        <f t="shared" si="62"/>
        <v>0</v>
      </c>
      <c r="X350" s="384" t="str">
        <f t="shared" si="63"/>
        <v>8</v>
      </c>
      <c r="Y350" s="382"/>
      <c r="Z350" s="374">
        <f t="shared" si="64"/>
        <v>8029.12</v>
      </c>
      <c r="AA350" s="385">
        <f>VLOOKUP(G350,Ma_KH!$A:$R,14,0)</f>
        <v>51</v>
      </c>
    </row>
    <row r="351" spans="1:27" x14ac:dyDescent="0.25">
      <c r="A351" s="329">
        <v>46055</v>
      </c>
      <c r="B351" s="464">
        <v>8347</v>
      </c>
      <c r="C351" s="465" t="s">
        <v>15180</v>
      </c>
      <c r="D351" s="329">
        <v>46058</v>
      </c>
      <c r="E351" s="175"/>
      <c r="F351" s="173"/>
      <c r="G351" s="467" t="s">
        <v>12237</v>
      </c>
      <c r="H351" s="175"/>
      <c r="I351" s="202" t="s">
        <v>12237</v>
      </c>
      <c r="J351" s="176" t="s">
        <v>1788</v>
      </c>
      <c r="K351" s="176" t="s">
        <v>48</v>
      </c>
      <c r="L351" s="381" t="str">
        <f>VLOOKUP($K351,TONG_SL!$A:$D,2,0)</f>
        <v>Mọc Nấm Hương 250g</v>
      </c>
      <c r="M351" s="381"/>
      <c r="N351" s="381" t="str">
        <f t="shared" ref="N351:N414" si="65">IF($B351&lt;&gt;"","K-C6","")</f>
        <v>K-C6</v>
      </c>
      <c r="O351" s="381"/>
      <c r="P351" s="381"/>
      <c r="Q351" s="381" t="str">
        <f>VLOOKUP(K351,TONG_SL!$A:$D,3,0)</f>
        <v>Túi</v>
      </c>
      <c r="R351" s="169">
        <v>3</v>
      </c>
      <c r="S351" s="382"/>
      <c r="T351" s="382">
        <f>VLOOKUP(VLOOKUP(G351,Ma_KH!$A:$R,18,0)&amp;K351,Gia_MB!$A:$F,6,0)</f>
        <v>46000</v>
      </c>
      <c r="U351" s="374">
        <f t="shared" ref="U351:U414" si="66">T351*R351</f>
        <v>138000</v>
      </c>
      <c r="V351" s="382"/>
      <c r="W351" s="383">
        <f t="shared" ref="W351:W414" si="67">U351*V351</f>
        <v>0</v>
      </c>
      <c r="X351" s="384" t="str">
        <f t="shared" ref="X351:X414" si="68">IF(B351&lt;&gt;"","8","0")</f>
        <v>8</v>
      </c>
      <c r="Y351" s="382"/>
      <c r="Z351" s="374">
        <f t="shared" ref="Z351:Z414" si="69">U351*X351%</f>
        <v>11040</v>
      </c>
      <c r="AA351" s="385">
        <f>VLOOKUP(G351,Ma_KH!$A:$R,14,0)</f>
        <v>51</v>
      </c>
    </row>
    <row r="352" spans="1:27" x14ac:dyDescent="0.25">
      <c r="A352" s="329">
        <v>46057</v>
      </c>
      <c r="B352" s="464">
        <v>9105</v>
      </c>
      <c r="C352" s="465" t="s">
        <v>15180</v>
      </c>
      <c r="D352" s="329">
        <v>46058</v>
      </c>
      <c r="E352" s="175"/>
      <c r="F352" s="173"/>
      <c r="G352" s="467" t="s">
        <v>10309</v>
      </c>
      <c r="H352" s="175"/>
      <c r="I352" s="202" t="s">
        <v>10309</v>
      </c>
      <c r="J352" s="176" t="s">
        <v>1788</v>
      </c>
      <c r="K352" s="176" t="s">
        <v>27</v>
      </c>
      <c r="L352" s="381" t="str">
        <f>VLOOKUP($K352,TONG_SL!$A:$D,2,0)</f>
        <v>Chân giò heo muối 300g</v>
      </c>
      <c r="M352" s="381"/>
      <c r="N352" s="381" t="str">
        <f t="shared" si="65"/>
        <v>K-C6</v>
      </c>
      <c r="O352" s="381"/>
      <c r="P352" s="381"/>
      <c r="Q352" s="381" t="str">
        <f>VLOOKUP(K352,TONG_SL!$A:$D,3,0)</f>
        <v>Túi</v>
      </c>
      <c r="R352" s="169">
        <v>6</v>
      </c>
      <c r="S352" s="382"/>
      <c r="T352" s="382">
        <f>VLOOKUP(VLOOKUP(G352,Ma_KH!$A:$R,18,0)&amp;K352,Gia_MB!$A:$F,6,0)</f>
        <v>69759</v>
      </c>
      <c r="U352" s="374">
        <f t="shared" si="66"/>
        <v>418554</v>
      </c>
      <c r="V352" s="382"/>
      <c r="W352" s="383">
        <f t="shared" si="67"/>
        <v>0</v>
      </c>
      <c r="X352" s="384" t="str">
        <f t="shared" si="68"/>
        <v>8</v>
      </c>
      <c r="Y352" s="382"/>
      <c r="Z352" s="374">
        <f t="shared" si="69"/>
        <v>33484.32</v>
      </c>
      <c r="AA352" s="385">
        <f>VLOOKUP(G352,Ma_KH!$A:$R,14,0)</f>
        <v>60</v>
      </c>
    </row>
    <row r="353" spans="1:27" x14ac:dyDescent="0.25">
      <c r="A353" s="329">
        <v>46057</v>
      </c>
      <c r="B353" s="464">
        <v>9105</v>
      </c>
      <c r="C353" s="465" t="s">
        <v>15180</v>
      </c>
      <c r="D353" s="329">
        <v>46058</v>
      </c>
      <c r="E353" s="175"/>
      <c r="F353" s="173"/>
      <c r="G353" s="467" t="s">
        <v>10309</v>
      </c>
      <c r="H353" s="175"/>
      <c r="I353" s="202" t="s">
        <v>10309</v>
      </c>
      <c r="J353" s="176" t="s">
        <v>1788</v>
      </c>
      <c r="K353" s="176" t="s">
        <v>542</v>
      </c>
      <c r="L353" s="381" t="str">
        <f>VLOOKUP($K353,TONG_SL!$A:$D,2,0)</f>
        <v>Chân giò heo muối 500g</v>
      </c>
      <c r="M353" s="381"/>
      <c r="N353" s="381" t="str">
        <f t="shared" si="65"/>
        <v>K-C6</v>
      </c>
      <c r="O353" s="381"/>
      <c r="P353" s="381"/>
      <c r="Q353" s="381" t="str">
        <f>VLOOKUP(K353,TONG_SL!$A:$D,3,0)</f>
        <v>Túi</v>
      </c>
      <c r="R353" s="169">
        <v>6</v>
      </c>
      <c r="S353" s="382"/>
      <c r="T353" s="382">
        <f>VLOOKUP(VLOOKUP(G353,Ma_KH!$A:$R,18,0)&amp;K353,Gia_MB!$A:$F,6,0)</f>
        <v>113113</v>
      </c>
      <c r="U353" s="374">
        <f t="shared" si="66"/>
        <v>678678</v>
      </c>
      <c r="V353" s="382"/>
      <c r="W353" s="383">
        <f t="shared" si="67"/>
        <v>0</v>
      </c>
      <c r="X353" s="384" t="str">
        <f t="shared" si="68"/>
        <v>8</v>
      </c>
      <c r="Y353" s="382"/>
      <c r="Z353" s="374">
        <f t="shared" si="69"/>
        <v>54294.239999999998</v>
      </c>
      <c r="AA353" s="385">
        <f>VLOOKUP(G353,Ma_KH!$A:$R,14,0)</f>
        <v>60</v>
      </c>
    </row>
    <row r="354" spans="1:27" x14ac:dyDescent="0.25">
      <c r="A354" s="329">
        <v>46057</v>
      </c>
      <c r="B354" s="464">
        <v>9105</v>
      </c>
      <c r="C354" s="465" t="s">
        <v>15180</v>
      </c>
      <c r="D354" s="329">
        <v>46058</v>
      </c>
      <c r="E354" s="175"/>
      <c r="F354" s="173"/>
      <c r="G354" s="467" t="s">
        <v>10309</v>
      </c>
      <c r="H354" s="175"/>
      <c r="I354" s="202" t="s">
        <v>10309</v>
      </c>
      <c r="J354" s="176" t="s">
        <v>1788</v>
      </c>
      <c r="K354" s="176" t="s">
        <v>30</v>
      </c>
      <c r="L354" s="381" t="str">
        <f>VLOOKUP($K354,TONG_SL!$A:$D,2,0)</f>
        <v>Gà muối 500g</v>
      </c>
      <c r="M354" s="381"/>
      <c r="N354" s="381" t="str">
        <f t="shared" si="65"/>
        <v>K-C6</v>
      </c>
      <c r="O354" s="381"/>
      <c r="P354" s="381"/>
      <c r="Q354" s="381" t="str">
        <f>VLOOKUP(K354,TONG_SL!$A:$D,3,0)</f>
        <v>Túi</v>
      </c>
      <c r="R354" s="169">
        <v>5</v>
      </c>
      <c r="S354" s="382"/>
      <c r="T354" s="382">
        <f>VLOOKUP(VLOOKUP(G354,Ma_KH!$A:$R,18,0)&amp;K354,Gia_MB!$A:$F,6,0)</f>
        <v>105505</v>
      </c>
      <c r="U354" s="374">
        <f t="shared" si="66"/>
        <v>527525</v>
      </c>
      <c r="V354" s="382"/>
      <c r="W354" s="383">
        <f t="shared" si="67"/>
        <v>0</v>
      </c>
      <c r="X354" s="384" t="str">
        <f t="shared" si="68"/>
        <v>8</v>
      </c>
      <c r="Y354" s="382"/>
      <c r="Z354" s="374">
        <f t="shared" si="69"/>
        <v>42202</v>
      </c>
      <c r="AA354" s="385">
        <f>VLOOKUP(G354,Ma_KH!$A:$R,14,0)</f>
        <v>60</v>
      </c>
    </row>
    <row r="355" spans="1:27" x14ac:dyDescent="0.25">
      <c r="A355" s="329">
        <v>46057</v>
      </c>
      <c r="B355" s="464">
        <v>9105</v>
      </c>
      <c r="C355" s="465" t="s">
        <v>15180</v>
      </c>
      <c r="D355" s="329">
        <v>46058</v>
      </c>
      <c r="E355" s="175"/>
      <c r="F355" s="173"/>
      <c r="G355" s="467" t="s">
        <v>10309</v>
      </c>
      <c r="H355" s="175"/>
      <c r="I355" s="202" t="s">
        <v>10309</v>
      </c>
      <c r="J355" s="176" t="s">
        <v>1788</v>
      </c>
      <c r="K355" s="176" t="s">
        <v>48</v>
      </c>
      <c r="L355" s="381" t="str">
        <f>VLOOKUP($K355,TONG_SL!$A:$D,2,0)</f>
        <v>Mọc Nấm Hương 250g</v>
      </c>
      <c r="M355" s="381"/>
      <c r="N355" s="381" t="str">
        <f t="shared" si="65"/>
        <v>K-C6</v>
      </c>
      <c r="O355" s="381"/>
      <c r="P355" s="381"/>
      <c r="Q355" s="381" t="str">
        <f>VLOOKUP(K355,TONG_SL!$A:$D,3,0)</f>
        <v>Túi</v>
      </c>
      <c r="R355" s="169">
        <v>5</v>
      </c>
      <c r="S355" s="382"/>
      <c r="T355" s="382">
        <f>VLOOKUP(VLOOKUP(G355,Ma_KH!$A:$R,18,0)&amp;K355,Gia_MB!$A:$F,6,0)</f>
        <v>43700</v>
      </c>
      <c r="U355" s="374">
        <f t="shared" si="66"/>
        <v>218500</v>
      </c>
      <c r="V355" s="382"/>
      <c r="W355" s="383">
        <f t="shared" si="67"/>
        <v>0</v>
      </c>
      <c r="X355" s="384" t="str">
        <f t="shared" si="68"/>
        <v>8</v>
      </c>
      <c r="Y355" s="382"/>
      <c r="Z355" s="374">
        <f t="shared" si="69"/>
        <v>17480</v>
      </c>
      <c r="AA355" s="385">
        <f>VLOOKUP(G355,Ma_KH!$A:$R,14,0)</f>
        <v>60</v>
      </c>
    </row>
    <row r="356" spans="1:27" x14ac:dyDescent="0.25">
      <c r="A356" s="329">
        <v>46057</v>
      </c>
      <c r="B356" s="464">
        <v>9105</v>
      </c>
      <c r="C356" s="465" t="s">
        <v>15180</v>
      </c>
      <c r="D356" s="329">
        <v>46058</v>
      </c>
      <c r="E356" s="175"/>
      <c r="F356" s="173"/>
      <c r="G356" s="467" t="s">
        <v>10309</v>
      </c>
      <c r="H356" s="175"/>
      <c r="I356" s="202" t="s">
        <v>10309</v>
      </c>
      <c r="J356" s="176" t="s">
        <v>1788</v>
      </c>
      <c r="K356" s="380" t="s">
        <v>15332</v>
      </c>
      <c r="L356" s="381" t="str">
        <f>VLOOKUP($K356,TONG_SL!$A:$D,2,0)</f>
        <v>Chân giò heo muối vị Tayaki 450g</v>
      </c>
      <c r="M356" s="381"/>
      <c r="N356" s="381" t="str">
        <f t="shared" si="65"/>
        <v>K-C6</v>
      </c>
      <c r="O356" s="381"/>
      <c r="P356" s="381"/>
      <c r="Q356" s="381" t="str">
        <f>VLOOKUP(K356,TONG_SL!$A:$D,3,0)</f>
        <v>Túi</v>
      </c>
      <c r="R356" s="169">
        <v>6</v>
      </c>
      <c r="S356" s="382"/>
      <c r="T356" s="382" t="e">
        <f>VLOOKUP(VLOOKUP(G356,Ma_KH!$A:$R,18,0)&amp;K356,Gia_MB!$A:$F,6,0)</f>
        <v>#N/A</v>
      </c>
      <c r="U356" s="374" t="e">
        <f t="shared" si="66"/>
        <v>#N/A</v>
      </c>
      <c r="V356" s="382"/>
      <c r="W356" s="383" t="e">
        <f t="shared" si="67"/>
        <v>#N/A</v>
      </c>
      <c r="X356" s="384" t="str">
        <f t="shared" si="68"/>
        <v>8</v>
      </c>
      <c r="Y356" s="382"/>
      <c r="Z356" s="374" t="e">
        <f t="shared" si="69"/>
        <v>#N/A</v>
      </c>
      <c r="AA356" s="385">
        <f>VLOOKUP(G356,Ma_KH!$A:$R,14,0)</f>
        <v>60</v>
      </c>
    </row>
    <row r="357" spans="1:27" x14ac:dyDescent="0.25">
      <c r="A357" s="329">
        <v>46056</v>
      </c>
      <c r="B357" s="464">
        <v>8477</v>
      </c>
      <c r="C357" s="465" t="s">
        <v>15180</v>
      </c>
      <c r="D357" s="329">
        <v>46058</v>
      </c>
      <c r="E357" s="175"/>
      <c r="F357" s="173"/>
      <c r="G357" s="467" t="s">
        <v>7487</v>
      </c>
      <c r="H357" s="175"/>
      <c r="I357" s="202" t="s">
        <v>7487</v>
      </c>
      <c r="J357" s="176" t="s">
        <v>1788</v>
      </c>
      <c r="K357" s="176" t="s">
        <v>27</v>
      </c>
      <c r="L357" s="381" t="str">
        <f>VLOOKUP($K357,TONG_SL!$A:$D,2,0)</f>
        <v>Chân giò heo muối 300g</v>
      </c>
      <c r="M357" s="381"/>
      <c r="N357" s="381" t="str">
        <f t="shared" si="65"/>
        <v>K-C6</v>
      </c>
      <c r="O357" s="381"/>
      <c r="P357" s="381"/>
      <c r="Q357" s="381" t="str">
        <f>VLOOKUP(K357,TONG_SL!$A:$D,3,0)</f>
        <v>Túi</v>
      </c>
      <c r="R357" s="169">
        <v>5</v>
      </c>
      <c r="S357" s="382"/>
      <c r="T357" s="382">
        <f>VLOOKUP(VLOOKUP(G357,Ma_KH!$A:$R,18,0)&amp;K357,Gia_MB!$A:$F,6,0)</f>
        <v>69759</v>
      </c>
      <c r="U357" s="374">
        <f t="shared" si="66"/>
        <v>348795</v>
      </c>
      <c r="V357" s="382"/>
      <c r="W357" s="383">
        <f t="shared" si="67"/>
        <v>0</v>
      </c>
      <c r="X357" s="384" t="str">
        <f t="shared" si="68"/>
        <v>8</v>
      </c>
      <c r="Y357" s="382"/>
      <c r="Z357" s="374">
        <f t="shared" si="69"/>
        <v>27903.600000000002</v>
      </c>
      <c r="AA357" s="385">
        <f>VLOOKUP(G357,Ma_KH!$A:$R,14,0)</f>
        <v>0</v>
      </c>
    </row>
    <row r="358" spans="1:27" x14ac:dyDescent="0.25">
      <c r="A358" s="329">
        <v>46056</v>
      </c>
      <c r="B358" s="464">
        <v>8477</v>
      </c>
      <c r="C358" s="465" t="s">
        <v>15180</v>
      </c>
      <c r="D358" s="329">
        <v>46058</v>
      </c>
      <c r="E358" s="175"/>
      <c r="F358" s="173"/>
      <c r="G358" s="467" t="s">
        <v>7487</v>
      </c>
      <c r="H358" s="175"/>
      <c r="I358" s="202" t="s">
        <v>7487</v>
      </c>
      <c r="J358" s="176" t="s">
        <v>1788</v>
      </c>
      <c r="K358" s="176" t="s">
        <v>32</v>
      </c>
      <c r="L358" s="381" t="str">
        <f>VLOOKUP($K358,TONG_SL!$A:$D,2,0)</f>
        <v>Giò Tai Lưỡi Xào 250g</v>
      </c>
      <c r="M358" s="381"/>
      <c r="N358" s="381" t="str">
        <f t="shared" si="65"/>
        <v>K-C6</v>
      </c>
      <c r="O358" s="381"/>
      <c r="P358" s="381"/>
      <c r="Q358" s="381" t="str">
        <f>VLOOKUP(K358,TONG_SL!$A:$D,3,0)</f>
        <v>Túi</v>
      </c>
      <c r="R358" s="169">
        <v>5</v>
      </c>
      <c r="S358" s="382"/>
      <c r="T358" s="382">
        <f>VLOOKUP(VLOOKUP(G358,Ma_KH!$A:$R,18,0)&amp;K358,Gia_MB!$A:$F,6,0)</f>
        <v>47672</v>
      </c>
      <c r="U358" s="374">
        <f t="shared" si="66"/>
        <v>238360</v>
      </c>
      <c r="V358" s="382"/>
      <c r="W358" s="383">
        <f t="shared" si="67"/>
        <v>0</v>
      </c>
      <c r="X358" s="384" t="str">
        <f t="shared" si="68"/>
        <v>8</v>
      </c>
      <c r="Y358" s="382"/>
      <c r="Z358" s="374">
        <f t="shared" si="69"/>
        <v>19068.8</v>
      </c>
      <c r="AA358" s="385">
        <f>VLOOKUP(G358,Ma_KH!$A:$R,14,0)</f>
        <v>0</v>
      </c>
    </row>
    <row r="359" spans="1:27" x14ac:dyDescent="0.25">
      <c r="A359" s="329">
        <v>46056</v>
      </c>
      <c r="B359" s="464">
        <v>8476</v>
      </c>
      <c r="C359" s="465" t="s">
        <v>15180</v>
      </c>
      <c r="D359" s="329">
        <v>46058</v>
      </c>
      <c r="E359" s="175"/>
      <c r="F359" s="173"/>
      <c r="G359" s="467" t="s">
        <v>7485</v>
      </c>
      <c r="H359" s="175"/>
      <c r="I359" s="202" t="s">
        <v>7485</v>
      </c>
      <c r="J359" s="176" t="s">
        <v>1788</v>
      </c>
      <c r="K359" s="176" t="s">
        <v>32</v>
      </c>
      <c r="L359" s="381" t="str">
        <f>VLOOKUP($K359,TONG_SL!$A:$D,2,0)</f>
        <v>Giò Tai Lưỡi Xào 250g</v>
      </c>
      <c r="M359" s="381"/>
      <c r="N359" s="381" t="str">
        <f t="shared" si="65"/>
        <v>K-C6</v>
      </c>
      <c r="O359" s="381"/>
      <c r="P359" s="381"/>
      <c r="Q359" s="381" t="str">
        <f>VLOOKUP(K359,TONG_SL!$A:$D,3,0)</f>
        <v>Túi</v>
      </c>
      <c r="R359" s="169">
        <v>5</v>
      </c>
      <c r="S359" s="382"/>
      <c r="T359" s="382">
        <f>VLOOKUP(VLOOKUP(G359,Ma_KH!$A:$R,18,0)&amp;K359,Gia_MB!$A:$F,6,0)</f>
        <v>47672</v>
      </c>
      <c r="U359" s="374">
        <f t="shared" si="66"/>
        <v>238360</v>
      </c>
      <c r="V359" s="382"/>
      <c r="W359" s="383">
        <f t="shared" si="67"/>
        <v>0</v>
      </c>
      <c r="X359" s="384" t="str">
        <f t="shared" si="68"/>
        <v>8</v>
      </c>
      <c r="Y359" s="382"/>
      <c r="Z359" s="374">
        <f t="shared" si="69"/>
        <v>19068.8</v>
      </c>
      <c r="AA359" s="385">
        <f>VLOOKUP(G359,Ma_KH!$A:$R,14,0)</f>
        <v>0</v>
      </c>
    </row>
    <row r="360" spans="1:27" x14ac:dyDescent="0.25">
      <c r="A360" s="329">
        <v>46055</v>
      </c>
      <c r="B360" s="464">
        <v>8370</v>
      </c>
      <c r="C360" s="465" t="s">
        <v>15180</v>
      </c>
      <c r="D360" s="329">
        <v>46058</v>
      </c>
      <c r="E360" s="175"/>
      <c r="F360" s="173"/>
      <c r="G360" s="467" t="s">
        <v>12183</v>
      </c>
      <c r="H360" s="175"/>
      <c r="I360" s="202" t="s">
        <v>12183</v>
      </c>
      <c r="J360" s="176" t="s">
        <v>1788</v>
      </c>
      <c r="K360" s="176" t="s">
        <v>32</v>
      </c>
      <c r="L360" s="381" t="str">
        <f>VLOOKUP($K360,TONG_SL!$A:$D,2,0)</f>
        <v>Giò Tai Lưỡi Xào 250g</v>
      </c>
      <c r="M360" s="381"/>
      <c r="N360" s="381" t="str">
        <f t="shared" si="65"/>
        <v>K-C6</v>
      </c>
      <c r="O360" s="381"/>
      <c r="P360" s="381"/>
      <c r="Q360" s="381" t="str">
        <f>VLOOKUP(K360,TONG_SL!$A:$D,3,0)</f>
        <v>Túi</v>
      </c>
      <c r="R360" s="169">
        <v>3</v>
      </c>
      <c r="S360" s="382"/>
      <c r="T360" s="382">
        <f>VLOOKUP(VLOOKUP(G360,Ma_KH!$A:$R,18,0)&amp;K360,Gia_MB!$A:$F,6,0)</f>
        <v>50182</v>
      </c>
      <c r="U360" s="374">
        <f t="shared" si="66"/>
        <v>150546</v>
      </c>
      <c r="V360" s="382"/>
      <c r="W360" s="383">
        <f t="shared" si="67"/>
        <v>0</v>
      </c>
      <c r="X360" s="384" t="str">
        <f t="shared" si="68"/>
        <v>8</v>
      </c>
      <c r="Y360" s="382"/>
      <c r="Z360" s="374">
        <f t="shared" si="69"/>
        <v>12043.68</v>
      </c>
      <c r="AA360" s="385">
        <f>VLOOKUP(G360,Ma_KH!$A:$R,14,0)</f>
        <v>51</v>
      </c>
    </row>
    <row r="361" spans="1:27" x14ac:dyDescent="0.25">
      <c r="A361" s="329">
        <v>46055</v>
      </c>
      <c r="B361" s="464">
        <v>8370</v>
      </c>
      <c r="C361" s="465" t="s">
        <v>15180</v>
      </c>
      <c r="D361" s="329">
        <v>46058</v>
      </c>
      <c r="E361" s="175"/>
      <c r="F361" s="173"/>
      <c r="G361" s="467" t="s">
        <v>12183</v>
      </c>
      <c r="H361" s="175"/>
      <c r="I361" s="202" t="s">
        <v>12183</v>
      </c>
      <c r="J361" s="176" t="s">
        <v>1788</v>
      </c>
      <c r="K361" s="176" t="s">
        <v>34</v>
      </c>
      <c r="L361" s="381" t="str">
        <f>VLOOKUP($K361,TONG_SL!$A:$D,2,0)</f>
        <v>Tai heo muối 200g</v>
      </c>
      <c r="M361" s="381"/>
      <c r="N361" s="381" t="str">
        <f t="shared" si="65"/>
        <v>K-C6</v>
      </c>
      <c r="O361" s="381"/>
      <c r="P361" s="381"/>
      <c r="Q361" s="381" t="str">
        <f>VLOOKUP(K361,TONG_SL!$A:$D,3,0)</f>
        <v>Túi</v>
      </c>
      <c r="R361" s="169">
        <v>2</v>
      </c>
      <c r="S361" s="382"/>
      <c r="T361" s="382">
        <f>VLOOKUP(VLOOKUP(G361,Ma_KH!$A:$R,18,0)&amp;K361,Gia_MB!$A:$F,6,0)</f>
        <v>55595</v>
      </c>
      <c r="U361" s="374">
        <f t="shared" si="66"/>
        <v>111190</v>
      </c>
      <c r="V361" s="382"/>
      <c r="W361" s="383">
        <f t="shared" si="67"/>
        <v>0</v>
      </c>
      <c r="X361" s="384" t="str">
        <f t="shared" si="68"/>
        <v>8</v>
      </c>
      <c r="Y361" s="382"/>
      <c r="Z361" s="374">
        <f t="shared" si="69"/>
        <v>8895.2000000000007</v>
      </c>
      <c r="AA361" s="385">
        <f>VLOOKUP(G361,Ma_KH!$A:$R,14,0)</f>
        <v>51</v>
      </c>
    </row>
    <row r="362" spans="1:27" x14ac:dyDescent="0.25">
      <c r="A362" s="329">
        <v>46055</v>
      </c>
      <c r="B362" s="464">
        <v>8370</v>
      </c>
      <c r="C362" s="465" t="s">
        <v>15180</v>
      </c>
      <c r="D362" s="329">
        <v>46058</v>
      </c>
      <c r="E362" s="175"/>
      <c r="F362" s="173"/>
      <c r="G362" s="467" t="s">
        <v>12183</v>
      </c>
      <c r="H362" s="175"/>
      <c r="I362" s="202" t="s">
        <v>12183</v>
      </c>
      <c r="J362" s="176" t="s">
        <v>1788</v>
      </c>
      <c r="K362" s="176" t="s">
        <v>600</v>
      </c>
      <c r="L362" s="381" t="str">
        <f>VLOOKUP($K362,TONG_SL!$A:$D,2,0)</f>
        <v>Tai heo sốt thái 250g</v>
      </c>
      <c r="M362" s="381"/>
      <c r="N362" s="381" t="str">
        <f t="shared" si="65"/>
        <v>K-C6</v>
      </c>
      <c r="O362" s="381"/>
      <c r="P362" s="381"/>
      <c r="Q362" s="381" t="str">
        <f>VLOOKUP(K362,TONG_SL!$A:$D,3,0)</f>
        <v>Hộp</v>
      </c>
      <c r="R362" s="169">
        <v>3</v>
      </c>
      <c r="S362" s="382"/>
      <c r="T362" s="382" t="e">
        <f>VLOOKUP(VLOOKUP(G362,Ma_KH!$A:$R,18,0)&amp;K362,Gia_MB!$A:$F,6,0)</f>
        <v>#N/A</v>
      </c>
      <c r="U362" s="374" t="e">
        <f t="shared" si="66"/>
        <v>#N/A</v>
      </c>
      <c r="V362" s="382"/>
      <c r="W362" s="383" t="e">
        <f t="shared" si="67"/>
        <v>#N/A</v>
      </c>
      <c r="X362" s="384" t="str">
        <f t="shared" si="68"/>
        <v>8</v>
      </c>
      <c r="Y362" s="382"/>
      <c r="Z362" s="374" t="e">
        <f t="shared" si="69"/>
        <v>#N/A</v>
      </c>
      <c r="AA362" s="385">
        <f>VLOOKUP(G362,Ma_KH!$A:$R,14,0)</f>
        <v>51</v>
      </c>
    </row>
    <row r="363" spans="1:27" x14ac:dyDescent="0.25">
      <c r="A363" s="329">
        <v>46055</v>
      </c>
      <c r="B363" s="464">
        <v>8370</v>
      </c>
      <c r="C363" s="465" t="s">
        <v>15180</v>
      </c>
      <c r="D363" s="329">
        <v>46058</v>
      </c>
      <c r="E363" s="175"/>
      <c r="F363" s="173"/>
      <c r="G363" s="467" t="s">
        <v>12183</v>
      </c>
      <c r="H363" s="175"/>
      <c r="I363" s="202" t="s">
        <v>12183</v>
      </c>
      <c r="J363" s="176" t="s">
        <v>1788</v>
      </c>
      <c r="K363" s="176" t="s">
        <v>27</v>
      </c>
      <c r="L363" s="381" t="str">
        <f>VLOOKUP($K363,TONG_SL!$A:$D,2,0)</f>
        <v>Chân giò heo muối 300g</v>
      </c>
      <c r="M363" s="381"/>
      <c r="N363" s="381" t="str">
        <f t="shared" si="65"/>
        <v>K-C6</v>
      </c>
      <c r="O363" s="381"/>
      <c r="P363" s="381"/>
      <c r="Q363" s="381" t="str">
        <f>VLOOKUP(K363,TONG_SL!$A:$D,3,0)</f>
        <v>Túi</v>
      </c>
      <c r="R363" s="169">
        <v>10</v>
      </c>
      <c r="S363" s="382"/>
      <c r="T363" s="382">
        <f>VLOOKUP(VLOOKUP(G363,Ma_KH!$A:$R,18,0)&amp;K363,Gia_MB!$A:$F,6,0)</f>
        <v>73431</v>
      </c>
      <c r="U363" s="374">
        <f t="shared" si="66"/>
        <v>734310</v>
      </c>
      <c r="V363" s="382"/>
      <c r="W363" s="383">
        <f t="shared" si="67"/>
        <v>0</v>
      </c>
      <c r="X363" s="384" t="str">
        <f t="shared" si="68"/>
        <v>8</v>
      </c>
      <c r="Y363" s="382"/>
      <c r="Z363" s="374">
        <f t="shared" si="69"/>
        <v>58744.800000000003</v>
      </c>
      <c r="AA363" s="385">
        <f>VLOOKUP(G363,Ma_KH!$A:$R,14,0)</f>
        <v>51</v>
      </c>
    </row>
    <row r="364" spans="1:27" x14ac:dyDescent="0.25">
      <c r="A364" s="329">
        <v>46055</v>
      </c>
      <c r="B364" s="464">
        <v>8370</v>
      </c>
      <c r="C364" s="465" t="s">
        <v>15180</v>
      </c>
      <c r="D364" s="329">
        <v>46058</v>
      </c>
      <c r="E364" s="175"/>
      <c r="F364" s="173"/>
      <c r="G364" s="467" t="s">
        <v>12183</v>
      </c>
      <c r="H364" s="175"/>
      <c r="I364" s="202" t="s">
        <v>12183</v>
      </c>
      <c r="J364" s="176" t="s">
        <v>1788</v>
      </c>
      <c r="K364" s="176" t="s">
        <v>30</v>
      </c>
      <c r="L364" s="381" t="str">
        <f>VLOOKUP($K364,TONG_SL!$A:$D,2,0)</f>
        <v>Gà muối 500g</v>
      </c>
      <c r="M364" s="381"/>
      <c r="N364" s="381" t="str">
        <f t="shared" si="65"/>
        <v>K-C6</v>
      </c>
      <c r="O364" s="381"/>
      <c r="P364" s="381"/>
      <c r="Q364" s="381" t="str">
        <f>VLOOKUP(K364,TONG_SL!$A:$D,3,0)</f>
        <v>Túi</v>
      </c>
      <c r="R364" s="169">
        <v>5</v>
      </c>
      <c r="S364" s="382"/>
      <c r="T364" s="382">
        <f>VLOOKUP(VLOOKUP(G364,Ma_KH!$A:$R,18,0)&amp;K364,Gia_MB!$A:$F,6,0)</f>
        <v>111058</v>
      </c>
      <c r="U364" s="374">
        <f t="shared" si="66"/>
        <v>555290</v>
      </c>
      <c r="V364" s="382"/>
      <c r="W364" s="383">
        <f t="shared" si="67"/>
        <v>0</v>
      </c>
      <c r="X364" s="384" t="str">
        <f t="shared" si="68"/>
        <v>8</v>
      </c>
      <c r="Y364" s="382"/>
      <c r="Z364" s="374">
        <f t="shared" si="69"/>
        <v>44423.200000000004</v>
      </c>
      <c r="AA364" s="385">
        <f>VLOOKUP(G364,Ma_KH!$A:$R,14,0)</f>
        <v>51</v>
      </c>
    </row>
    <row r="365" spans="1:27" x14ac:dyDescent="0.25">
      <c r="A365" s="329">
        <v>46055</v>
      </c>
      <c r="B365" s="464">
        <v>8329</v>
      </c>
      <c r="C365" s="465" t="s">
        <v>15180</v>
      </c>
      <c r="D365" s="329">
        <v>46058</v>
      </c>
      <c r="E365" s="175"/>
      <c r="F365" s="173"/>
      <c r="G365" s="467" t="s">
        <v>9938</v>
      </c>
      <c r="H365" s="175"/>
      <c r="I365" s="202" t="s">
        <v>9938</v>
      </c>
      <c r="J365" s="176" t="s">
        <v>1788</v>
      </c>
      <c r="K365" s="176" t="s">
        <v>30</v>
      </c>
      <c r="L365" s="381" t="str">
        <f>VLOOKUP($K365,TONG_SL!$A:$D,2,0)</f>
        <v>Gà muối 500g</v>
      </c>
      <c r="M365" s="381"/>
      <c r="N365" s="381" t="str">
        <f t="shared" si="65"/>
        <v>K-C6</v>
      </c>
      <c r="O365" s="381"/>
      <c r="P365" s="381"/>
      <c r="Q365" s="381" t="str">
        <f>VLOOKUP(K365,TONG_SL!$A:$D,3,0)</f>
        <v>Túi</v>
      </c>
      <c r="R365" s="169">
        <v>3</v>
      </c>
      <c r="S365" s="382"/>
      <c r="T365" s="382">
        <f>VLOOKUP(VLOOKUP(G365,Ma_KH!$A:$R,18,0)&amp;K365,Gia_MB!$A:$F,6,0)</f>
        <v>111058</v>
      </c>
      <c r="U365" s="374">
        <f t="shared" si="66"/>
        <v>333174</v>
      </c>
      <c r="V365" s="382"/>
      <c r="W365" s="383">
        <f t="shared" si="67"/>
        <v>0</v>
      </c>
      <c r="X365" s="384" t="str">
        <f t="shared" si="68"/>
        <v>8</v>
      </c>
      <c r="Y365" s="382"/>
      <c r="Z365" s="374">
        <f t="shared" si="69"/>
        <v>26653.920000000002</v>
      </c>
      <c r="AA365" s="385">
        <f>VLOOKUP(G365,Ma_KH!$A:$R,14,0)</f>
        <v>57</v>
      </c>
    </row>
    <row r="366" spans="1:27" x14ac:dyDescent="0.25">
      <c r="A366" s="329">
        <v>46055</v>
      </c>
      <c r="B366" s="464">
        <v>8329</v>
      </c>
      <c r="C366" s="465" t="s">
        <v>15180</v>
      </c>
      <c r="D366" s="329">
        <v>46058</v>
      </c>
      <c r="E366" s="175"/>
      <c r="F366" s="173"/>
      <c r="G366" s="467" t="s">
        <v>9938</v>
      </c>
      <c r="H366" s="175"/>
      <c r="I366" s="202" t="s">
        <v>9938</v>
      </c>
      <c r="J366" s="176" t="s">
        <v>1788</v>
      </c>
      <c r="K366" s="176" t="s">
        <v>27</v>
      </c>
      <c r="L366" s="381" t="str">
        <f>VLOOKUP($K366,TONG_SL!$A:$D,2,0)</f>
        <v>Chân giò heo muối 300g</v>
      </c>
      <c r="M366" s="381"/>
      <c r="N366" s="381" t="str">
        <f t="shared" si="65"/>
        <v>K-C6</v>
      </c>
      <c r="O366" s="381"/>
      <c r="P366" s="381"/>
      <c r="Q366" s="381" t="str">
        <f>VLOOKUP(K366,TONG_SL!$A:$D,3,0)</f>
        <v>Túi</v>
      </c>
      <c r="R366" s="169">
        <v>20</v>
      </c>
      <c r="S366" s="382"/>
      <c r="T366" s="382">
        <f>VLOOKUP(VLOOKUP(G366,Ma_KH!$A:$R,18,0)&amp;K366,Gia_MB!$A:$F,6,0)</f>
        <v>73431</v>
      </c>
      <c r="U366" s="374">
        <f t="shared" si="66"/>
        <v>1468620</v>
      </c>
      <c r="V366" s="382"/>
      <c r="W366" s="383">
        <f t="shared" si="67"/>
        <v>0</v>
      </c>
      <c r="X366" s="384" t="str">
        <f t="shared" si="68"/>
        <v>8</v>
      </c>
      <c r="Y366" s="382"/>
      <c r="Z366" s="374">
        <f t="shared" si="69"/>
        <v>117489.60000000001</v>
      </c>
      <c r="AA366" s="385">
        <f>VLOOKUP(G366,Ma_KH!$A:$R,14,0)</f>
        <v>57</v>
      </c>
    </row>
    <row r="367" spans="1:27" x14ac:dyDescent="0.25">
      <c r="A367" s="329">
        <v>46055</v>
      </c>
      <c r="B367" s="464">
        <v>8329</v>
      </c>
      <c r="C367" s="465" t="s">
        <v>15180</v>
      </c>
      <c r="D367" s="329">
        <v>46058</v>
      </c>
      <c r="E367" s="175"/>
      <c r="F367" s="173"/>
      <c r="G367" s="467" t="s">
        <v>9938</v>
      </c>
      <c r="H367" s="175"/>
      <c r="I367" s="202" t="s">
        <v>9938</v>
      </c>
      <c r="J367" s="176" t="s">
        <v>1788</v>
      </c>
      <c r="K367" s="176" t="s">
        <v>542</v>
      </c>
      <c r="L367" s="381" t="str">
        <f>VLOOKUP($K367,TONG_SL!$A:$D,2,0)</f>
        <v>Chân giò heo muối 500g</v>
      </c>
      <c r="M367" s="381"/>
      <c r="N367" s="381" t="str">
        <f t="shared" si="65"/>
        <v>K-C6</v>
      </c>
      <c r="O367" s="381"/>
      <c r="P367" s="381"/>
      <c r="Q367" s="381" t="str">
        <f>VLOOKUP(K367,TONG_SL!$A:$D,3,0)</f>
        <v>Túi</v>
      </c>
      <c r="R367" s="169">
        <v>10</v>
      </c>
      <c r="S367" s="382"/>
      <c r="T367" s="382">
        <f>VLOOKUP(VLOOKUP(G367,Ma_KH!$A:$R,18,0)&amp;K367,Gia_MB!$A:$F,6,0)</f>
        <v>119066</v>
      </c>
      <c r="U367" s="374">
        <f t="shared" si="66"/>
        <v>1190660</v>
      </c>
      <c r="V367" s="382"/>
      <c r="W367" s="383">
        <f t="shared" si="67"/>
        <v>0</v>
      </c>
      <c r="X367" s="384" t="str">
        <f t="shared" si="68"/>
        <v>8</v>
      </c>
      <c r="Y367" s="382"/>
      <c r="Z367" s="374">
        <f t="shared" si="69"/>
        <v>95252.800000000003</v>
      </c>
      <c r="AA367" s="385">
        <f>VLOOKUP(G367,Ma_KH!$A:$R,14,0)</f>
        <v>57</v>
      </c>
    </row>
    <row r="368" spans="1:27" x14ac:dyDescent="0.25">
      <c r="A368" s="329">
        <v>46055</v>
      </c>
      <c r="B368" s="464">
        <v>8329</v>
      </c>
      <c r="C368" s="465" t="s">
        <v>15180</v>
      </c>
      <c r="D368" s="329">
        <v>46058</v>
      </c>
      <c r="E368" s="175"/>
      <c r="F368" s="173"/>
      <c r="G368" s="467" t="s">
        <v>9938</v>
      </c>
      <c r="H368" s="175"/>
      <c r="I368" s="202" t="s">
        <v>9938</v>
      </c>
      <c r="J368" s="176" t="s">
        <v>1788</v>
      </c>
      <c r="K368" s="176" t="s">
        <v>32</v>
      </c>
      <c r="L368" s="381" t="str">
        <f>VLOOKUP($K368,TONG_SL!$A:$D,2,0)</f>
        <v>Giò Tai Lưỡi Xào 250g</v>
      </c>
      <c r="M368" s="381"/>
      <c r="N368" s="381" t="str">
        <f t="shared" si="65"/>
        <v>K-C6</v>
      </c>
      <c r="O368" s="381"/>
      <c r="P368" s="381"/>
      <c r="Q368" s="381" t="str">
        <f>VLOOKUP(K368,TONG_SL!$A:$D,3,0)</f>
        <v>Túi</v>
      </c>
      <c r="R368" s="169">
        <v>5</v>
      </c>
      <c r="S368" s="382"/>
      <c r="T368" s="382">
        <f>VLOOKUP(VLOOKUP(G368,Ma_KH!$A:$R,18,0)&amp;K368,Gia_MB!$A:$F,6,0)</f>
        <v>50182</v>
      </c>
      <c r="U368" s="374">
        <f t="shared" si="66"/>
        <v>250910</v>
      </c>
      <c r="V368" s="382"/>
      <c r="W368" s="383">
        <f t="shared" si="67"/>
        <v>0</v>
      </c>
      <c r="X368" s="384" t="str">
        <f t="shared" si="68"/>
        <v>8</v>
      </c>
      <c r="Y368" s="382"/>
      <c r="Z368" s="374">
        <f t="shared" si="69"/>
        <v>20072.8</v>
      </c>
      <c r="AA368" s="385">
        <f>VLOOKUP(G368,Ma_KH!$A:$R,14,0)</f>
        <v>57</v>
      </c>
    </row>
    <row r="369" spans="1:27" x14ac:dyDescent="0.25">
      <c r="A369" s="329">
        <v>46055</v>
      </c>
      <c r="B369" s="464">
        <v>8329</v>
      </c>
      <c r="C369" s="465" t="s">
        <v>15180</v>
      </c>
      <c r="D369" s="329">
        <v>46058</v>
      </c>
      <c r="E369" s="175"/>
      <c r="F369" s="173"/>
      <c r="G369" s="467" t="s">
        <v>9938</v>
      </c>
      <c r="H369" s="175"/>
      <c r="I369" s="202" t="s">
        <v>9938</v>
      </c>
      <c r="J369" s="176" t="s">
        <v>1788</v>
      </c>
      <c r="K369" s="176" t="s">
        <v>39</v>
      </c>
      <c r="L369" s="381" t="str">
        <f>VLOOKUP($K369,TONG_SL!$A:$D,2,0)</f>
        <v>Chả nướng 300g</v>
      </c>
      <c r="M369" s="381"/>
      <c r="N369" s="381" t="str">
        <f t="shared" si="65"/>
        <v>K-C6</v>
      </c>
      <c r="O369" s="381"/>
      <c r="P369" s="381"/>
      <c r="Q369" s="381" t="str">
        <f>VLOOKUP(K369,TONG_SL!$A:$D,3,0)</f>
        <v>Túi</v>
      </c>
      <c r="R369" s="169">
        <v>3</v>
      </c>
      <c r="S369" s="382"/>
      <c r="T369" s="382">
        <f>VLOOKUP(VLOOKUP(G369,Ma_KH!$A:$R,18,0)&amp;K369,Gia_MB!$A:$F,6,0)</f>
        <v>70950</v>
      </c>
      <c r="U369" s="374">
        <f t="shared" si="66"/>
        <v>212850</v>
      </c>
      <c r="V369" s="382"/>
      <c r="W369" s="383">
        <f t="shared" si="67"/>
        <v>0</v>
      </c>
      <c r="X369" s="384" t="str">
        <f t="shared" si="68"/>
        <v>8</v>
      </c>
      <c r="Y369" s="382"/>
      <c r="Z369" s="374">
        <f t="shared" si="69"/>
        <v>17028</v>
      </c>
      <c r="AA369" s="385">
        <f>VLOOKUP(G369,Ma_KH!$A:$R,14,0)</f>
        <v>57</v>
      </c>
    </row>
    <row r="370" spans="1:27" x14ac:dyDescent="0.25">
      <c r="A370" s="329">
        <v>46055</v>
      </c>
      <c r="B370" s="464">
        <v>8329</v>
      </c>
      <c r="C370" s="465" t="s">
        <v>15180</v>
      </c>
      <c r="D370" s="329">
        <v>46058</v>
      </c>
      <c r="E370" s="175"/>
      <c r="F370" s="173"/>
      <c r="G370" s="467" t="s">
        <v>9938</v>
      </c>
      <c r="H370" s="175"/>
      <c r="I370" s="202" t="s">
        <v>9938</v>
      </c>
      <c r="J370" s="176" t="s">
        <v>1788</v>
      </c>
      <c r="K370" s="176" t="s">
        <v>37</v>
      </c>
      <c r="L370" s="381" t="str">
        <f>VLOOKUP($K370,TONG_SL!$A:$D,2,0)</f>
        <v>Chả cốm 300g</v>
      </c>
      <c r="M370" s="381"/>
      <c r="N370" s="381" t="str">
        <f t="shared" si="65"/>
        <v>K-C6</v>
      </c>
      <c r="O370" s="381"/>
      <c r="P370" s="381"/>
      <c r="Q370" s="381" t="str">
        <f>VLOOKUP(K370,TONG_SL!$A:$D,3,0)</f>
        <v>Túi</v>
      </c>
      <c r="R370" s="169">
        <v>3</v>
      </c>
      <c r="S370" s="382"/>
      <c r="T370" s="382">
        <f>VLOOKUP(VLOOKUP(G370,Ma_KH!$A:$R,18,0)&amp;K370,Gia_MB!$A:$F,6,0)</f>
        <v>74250</v>
      </c>
      <c r="U370" s="374">
        <f t="shared" si="66"/>
        <v>222750</v>
      </c>
      <c r="V370" s="382"/>
      <c r="W370" s="383">
        <f t="shared" si="67"/>
        <v>0</v>
      </c>
      <c r="X370" s="384" t="str">
        <f t="shared" si="68"/>
        <v>8</v>
      </c>
      <c r="Y370" s="382"/>
      <c r="Z370" s="374">
        <f t="shared" si="69"/>
        <v>17820</v>
      </c>
      <c r="AA370" s="385">
        <f>VLOOKUP(G370,Ma_KH!$A:$R,14,0)</f>
        <v>57</v>
      </c>
    </row>
    <row r="371" spans="1:27" x14ac:dyDescent="0.25">
      <c r="A371" s="329">
        <v>46055</v>
      </c>
      <c r="B371" s="464">
        <v>8329</v>
      </c>
      <c r="C371" s="465" t="s">
        <v>15180</v>
      </c>
      <c r="D371" s="329">
        <v>46058</v>
      </c>
      <c r="E371" s="175"/>
      <c r="F371" s="173"/>
      <c r="G371" s="467" t="s">
        <v>9938</v>
      </c>
      <c r="H371" s="175"/>
      <c r="I371" s="202" t="s">
        <v>9938</v>
      </c>
      <c r="J371" s="176" t="s">
        <v>1788</v>
      </c>
      <c r="K371" s="176" t="s">
        <v>52</v>
      </c>
      <c r="L371" s="381" t="str">
        <f>VLOOKUP($K371,TONG_SL!$A:$D,2,0)</f>
        <v>Gà xì dầu 500g</v>
      </c>
      <c r="M371" s="381"/>
      <c r="N371" s="381" t="str">
        <f t="shared" si="65"/>
        <v>K-C6</v>
      </c>
      <c r="O371" s="381"/>
      <c r="P371" s="381"/>
      <c r="Q371" s="381" t="str">
        <f>VLOOKUP(K371,TONG_SL!$A:$D,3,0)</f>
        <v>Túi</v>
      </c>
      <c r="R371" s="169">
        <v>5</v>
      </c>
      <c r="S371" s="382"/>
      <c r="T371" s="382">
        <f>VLOOKUP(VLOOKUP(G371,Ma_KH!$A:$R,18,0)&amp;K371,Gia_MB!$A:$F,6,0)</f>
        <v>111606</v>
      </c>
      <c r="U371" s="374">
        <f t="shared" si="66"/>
        <v>558030</v>
      </c>
      <c r="V371" s="382"/>
      <c r="W371" s="383">
        <f t="shared" si="67"/>
        <v>0</v>
      </c>
      <c r="X371" s="384" t="str">
        <f t="shared" si="68"/>
        <v>8</v>
      </c>
      <c r="Y371" s="382"/>
      <c r="Z371" s="374">
        <f t="shared" si="69"/>
        <v>44642.400000000001</v>
      </c>
      <c r="AA371" s="385">
        <f>VLOOKUP(G371,Ma_KH!$A:$R,14,0)</f>
        <v>57</v>
      </c>
    </row>
    <row r="372" spans="1:27" x14ac:dyDescent="0.25">
      <c r="A372" s="329">
        <v>46056</v>
      </c>
      <c r="B372" s="464">
        <v>9017</v>
      </c>
      <c r="C372" s="465" t="s">
        <v>15180</v>
      </c>
      <c r="D372" s="329">
        <v>46058</v>
      </c>
      <c r="E372" s="175"/>
      <c r="F372" s="173"/>
      <c r="G372" s="467" t="s">
        <v>9881</v>
      </c>
      <c r="H372" s="175"/>
      <c r="I372" s="202" t="s">
        <v>9881</v>
      </c>
      <c r="J372" s="176" t="s">
        <v>1788</v>
      </c>
      <c r="K372" s="176" t="s">
        <v>30</v>
      </c>
      <c r="L372" s="381" t="str">
        <f>VLOOKUP($K372,TONG_SL!$A:$D,2,0)</f>
        <v>Gà muối 500g</v>
      </c>
      <c r="M372" s="381"/>
      <c r="N372" s="381" t="str">
        <f t="shared" si="65"/>
        <v>K-C6</v>
      </c>
      <c r="O372" s="381"/>
      <c r="P372" s="381"/>
      <c r="Q372" s="381" t="str">
        <f>VLOOKUP(K372,TONG_SL!$A:$D,3,0)</f>
        <v>Túi</v>
      </c>
      <c r="R372" s="169">
        <v>12</v>
      </c>
      <c r="S372" s="382"/>
      <c r="T372" s="382">
        <f>VLOOKUP(VLOOKUP(G372,Ma_KH!$A:$R,18,0)&amp;K372,Gia_MB!$A:$F,6,0)</f>
        <v>111058</v>
      </c>
      <c r="U372" s="374">
        <f t="shared" si="66"/>
        <v>1332696</v>
      </c>
      <c r="V372" s="382"/>
      <c r="W372" s="383">
        <f t="shared" si="67"/>
        <v>0</v>
      </c>
      <c r="X372" s="384" t="str">
        <f t="shared" si="68"/>
        <v>8</v>
      </c>
      <c r="Y372" s="382"/>
      <c r="Z372" s="374">
        <f t="shared" si="69"/>
        <v>106615.68000000001</v>
      </c>
      <c r="AA372" s="385">
        <f>VLOOKUP(G372,Ma_KH!$A:$R,14,0)</f>
        <v>57</v>
      </c>
    </row>
    <row r="373" spans="1:27" x14ac:dyDescent="0.25">
      <c r="A373" s="329">
        <v>46056</v>
      </c>
      <c r="B373" s="464">
        <v>9017</v>
      </c>
      <c r="C373" s="465" t="s">
        <v>15180</v>
      </c>
      <c r="D373" s="329">
        <v>46058</v>
      </c>
      <c r="E373" s="175"/>
      <c r="F373" s="173"/>
      <c r="G373" s="467" t="s">
        <v>9881</v>
      </c>
      <c r="H373" s="175"/>
      <c r="I373" s="202" t="s">
        <v>9881</v>
      </c>
      <c r="J373" s="176" t="s">
        <v>1788</v>
      </c>
      <c r="K373" s="176" t="s">
        <v>27</v>
      </c>
      <c r="L373" s="381" t="str">
        <f>VLOOKUP($K373,TONG_SL!$A:$D,2,0)</f>
        <v>Chân giò heo muối 300g</v>
      </c>
      <c r="M373" s="381"/>
      <c r="N373" s="381" t="str">
        <f t="shared" si="65"/>
        <v>K-C6</v>
      </c>
      <c r="O373" s="381"/>
      <c r="P373" s="381"/>
      <c r="Q373" s="381" t="str">
        <f>VLOOKUP(K373,TONG_SL!$A:$D,3,0)</f>
        <v>Túi</v>
      </c>
      <c r="R373" s="169">
        <v>10</v>
      </c>
      <c r="S373" s="382"/>
      <c r="T373" s="382">
        <f>VLOOKUP(VLOOKUP(G373,Ma_KH!$A:$R,18,0)&amp;K373,Gia_MB!$A:$F,6,0)</f>
        <v>73431</v>
      </c>
      <c r="U373" s="374">
        <f t="shared" si="66"/>
        <v>734310</v>
      </c>
      <c r="V373" s="382"/>
      <c r="W373" s="383">
        <f t="shared" si="67"/>
        <v>0</v>
      </c>
      <c r="X373" s="384" t="str">
        <f t="shared" si="68"/>
        <v>8</v>
      </c>
      <c r="Y373" s="382"/>
      <c r="Z373" s="374">
        <f t="shared" si="69"/>
        <v>58744.800000000003</v>
      </c>
      <c r="AA373" s="385">
        <f>VLOOKUP(G373,Ma_KH!$A:$R,14,0)</f>
        <v>57</v>
      </c>
    </row>
    <row r="374" spans="1:27" x14ac:dyDescent="0.25">
      <c r="A374" s="329">
        <v>46056</v>
      </c>
      <c r="B374" s="464">
        <v>9017</v>
      </c>
      <c r="C374" s="465" t="s">
        <v>15180</v>
      </c>
      <c r="D374" s="329">
        <v>46058</v>
      </c>
      <c r="E374" s="175"/>
      <c r="F374" s="173"/>
      <c r="G374" s="467" t="s">
        <v>9881</v>
      </c>
      <c r="H374" s="175"/>
      <c r="I374" s="202" t="s">
        <v>9881</v>
      </c>
      <c r="J374" s="176" t="s">
        <v>1788</v>
      </c>
      <c r="K374" s="176" t="s">
        <v>542</v>
      </c>
      <c r="L374" s="381" t="str">
        <f>VLOOKUP($K374,TONG_SL!$A:$D,2,0)</f>
        <v>Chân giò heo muối 500g</v>
      </c>
      <c r="M374" s="381"/>
      <c r="N374" s="381" t="str">
        <f t="shared" si="65"/>
        <v>K-C6</v>
      </c>
      <c r="O374" s="381"/>
      <c r="P374" s="381"/>
      <c r="Q374" s="381" t="str">
        <f>VLOOKUP(K374,TONG_SL!$A:$D,3,0)</f>
        <v>Túi</v>
      </c>
      <c r="R374" s="169">
        <v>20</v>
      </c>
      <c r="S374" s="382"/>
      <c r="T374" s="382">
        <f>VLOOKUP(VLOOKUP(G374,Ma_KH!$A:$R,18,0)&amp;K374,Gia_MB!$A:$F,6,0)</f>
        <v>119066</v>
      </c>
      <c r="U374" s="374">
        <f t="shared" si="66"/>
        <v>2381320</v>
      </c>
      <c r="V374" s="382"/>
      <c r="W374" s="383">
        <f t="shared" si="67"/>
        <v>0</v>
      </c>
      <c r="X374" s="384" t="str">
        <f t="shared" si="68"/>
        <v>8</v>
      </c>
      <c r="Y374" s="382"/>
      <c r="Z374" s="374">
        <f t="shared" si="69"/>
        <v>190505.60000000001</v>
      </c>
      <c r="AA374" s="385">
        <f>VLOOKUP(G374,Ma_KH!$A:$R,14,0)</f>
        <v>57</v>
      </c>
    </row>
    <row r="375" spans="1:27" x14ac:dyDescent="0.25">
      <c r="A375" s="329">
        <v>46056</v>
      </c>
      <c r="B375" s="464">
        <v>9017</v>
      </c>
      <c r="C375" s="465" t="s">
        <v>15180</v>
      </c>
      <c r="D375" s="329">
        <v>46058</v>
      </c>
      <c r="E375" s="175"/>
      <c r="F375" s="173"/>
      <c r="G375" s="467" t="s">
        <v>9881</v>
      </c>
      <c r="H375" s="175"/>
      <c r="I375" s="202" t="s">
        <v>9881</v>
      </c>
      <c r="J375" s="176" t="s">
        <v>1788</v>
      </c>
      <c r="K375" s="176" t="s">
        <v>32</v>
      </c>
      <c r="L375" s="381" t="str">
        <f>VLOOKUP($K375,TONG_SL!$A:$D,2,0)</f>
        <v>Giò Tai Lưỡi Xào 250g</v>
      </c>
      <c r="M375" s="381"/>
      <c r="N375" s="381" t="str">
        <f t="shared" si="65"/>
        <v>K-C6</v>
      </c>
      <c r="O375" s="381"/>
      <c r="P375" s="381"/>
      <c r="Q375" s="381" t="str">
        <f>VLOOKUP(K375,TONG_SL!$A:$D,3,0)</f>
        <v>Túi</v>
      </c>
      <c r="R375" s="169">
        <v>2</v>
      </c>
      <c r="S375" s="382"/>
      <c r="T375" s="382">
        <f>VLOOKUP(VLOOKUP(G375,Ma_KH!$A:$R,18,0)&amp;K375,Gia_MB!$A:$F,6,0)</f>
        <v>50182</v>
      </c>
      <c r="U375" s="374">
        <f t="shared" si="66"/>
        <v>100364</v>
      </c>
      <c r="V375" s="382"/>
      <c r="W375" s="383">
        <f t="shared" si="67"/>
        <v>0</v>
      </c>
      <c r="X375" s="384" t="str">
        <f t="shared" si="68"/>
        <v>8</v>
      </c>
      <c r="Y375" s="382"/>
      <c r="Z375" s="374">
        <f t="shared" si="69"/>
        <v>8029.12</v>
      </c>
      <c r="AA375" s="385">
        <f>VLOOKUP(G375,Ma_KH!$A:$R,14,0)</f>
        <v>57</v>
      </c>
    </row>
    <row r="376" spans="1:27" x14ac:dyDescent="0.25">
      <c r="A376" s="329">
        <v>46056</v>
      </c>
      <c r="B376" s="464">
        <v>9017</v>
      </c>
      <c r="C376" s="465" t="s">
        <v>15180</v>
      </c>
      <c r="D376" s="329">
        <v>46058</v>
      </c>
      <c r="E376" s="175"/>
      <c r="F376" s="173"/>
      <c r="G376" s="467" t="s">
        <v>9881</v>
      </c>
      <c r="H376" s="175"/>
      <c r="I376" s="202" t="s">
        <v>9881</v>
      </c>
      <c r="J376" s="176" t="s">
        <v>1788</v>
      </c>
      <c r="K376" s="176" t="s">
        <v>37</v>
      </c>
      <c r="L376" s="381" t="str">
        <f>VLOOKUP($K376,TONG_SL!$A:$D,2,0)</f>
        <v>Chả cốm 300g</v>
      </c>
      <c r="M376" s="381"/>
      <c r="N376" s="381" t="str">
        <f t="shared" si="65"/>
        <v>K-C6</v>
      </c>
      <c r="O376" s="381"/>
      <c r="P376" s="381"/>
      <c r="Q376" s="381" t="str">
        <f>VLOOKUP(K376,TONG_SL!$A:$D,3,0)</f>
        <v>Túi</v>
      </c>
      <c r="R376" s="169">
        <v>2</v>
      </c>
      <c r="S376" s="382"/>
      <c r="T376" s="382">
        <f>VLOOKUP(VLOOKUP(G376,Ma_KH!$A:$R,18,0)&amp;K376,Gia_MB!$A:$F,6,0)</f>
        <v>74250</v>
      </c>
      <c r="U376" s="374">
        <f t="shared" si="66"/>
        <v>148500</v>
      </c>
      <c r="V376" s="382"/>
      <c r="W376" s="383">
        <f t="shared" si="67"/>
        <v>0</v>
      </c>
      <c r="X376" s="384" t="str">
        <f t="shared" si="68"/>
        <v>8</v>
      </c>
      <c r="Y376" s="382"/>
      <c r="Z376" s="374">
        <f t="shared" si="69"/>
        <v>11880</v>
      </c>
      <c r="AA376" s="385">
        <f>VLOOKUP(G376,Ma_KH!$A:$R,14,0)</f>
        <v>57</v>
      </c>
    </row>
    <row r="377" spans="1:27" x14ac:dyDescent="0.25">
      <c r="A377" s="329">
        <v>46055</v>
      </c>
      <c r="B377" s="464">
        <v>8336</v>
      </c>
      <c r="C377" s="465" t="s">
        <v>15180</v>
      </c>
      <c r="D377" s="329">
        <v>46058</v>
      </c>
      <c r="E377" s="175"/>
      <c r="F377" s="173"/>
      <c r="G377" s="467" t="s">
        <v>9884</v>
      </c>
      <c r="H377" s="175"/>
      <c r="I377" s="202" t="s">
        <v>9884</v>
      </c>
      <c r="J377" s="176" t="s">
        <v>1788</v>
      </c>
      <c r="K377" s="176" t="s">
        <v>30</v>
      </c>
      <c r="L377" s="381" t="str">
        <f>VLOOKUP($K377,TONG_SL!$A:$D,2,0)</f>
        <v>Gà muối 500g</v>
      </c>
      <c r="M377" s="381"/>
      <c r="N377" s="381" t="str">
        <f t="shared" si="65"/>
        <v>K-C6</v>
      </c>
      <c r="O377" s="381"/>
      <c r="P377" s="381"/>
      <c r="Q377" s="381" t="str">
        <f>VLOOKUP(K377,TONG_SL!$A:$D,3,0)</f>
        <v>Túi</v>
      </c>
      <c r="R377" s="169">
        <v>2</v>
      </c>
      <c r="S377" s="382"/>
      <c r="T377" s="382">
        <f>VLOOKUP(VLOOKUP(G377,Ma_KH!$A:$R,18,0)&amp;K377,Gia_MB!$A:$F,6,0)</f>
        <v>111058</v>
      </c>
      <c r="U377" s="374">
        <f t="shared" si="66"/>
        <v>222116</v>
      </c>
      <c r="V377" s="382"/>
      <c r="W377" s="383">
        <f t="shared" si="67"/>
        <v>0</v>
      </c>
      <c r="X377" s="384" t="str">
        <f t="shared" si="68"/>
        <v>8</v>
      </c>
      <c r="Y377" s="382"/>
      <c r="Z377" s="374">
        <f t="shared" si="69"/>
        <v>17769.28</v>
      </c>
      <c r="AA377" s="385">
        <f>VLOOKUP(G377,Ma_KH!$A:$R,14,0)</f>
        <v>57</v>
      </c>
    </row>
    <row r="378" spans="1:27" x14ac:dyDescent="0.25">
      <c r="A378" s="329">
        <v>46055</v>
      </c>
      <c r="B378" s="464">
        <v>8336</v>
      </c>
      <c r="C378" s="465" t="s">
        <v>15180</v>
      </c>
      <c r="D378" s="329">
        <v>46058</v>
      </c>
      <c r="E378" s="175"/>
      <c r="F378" s="173"/>
      <c r="G378" s="467" t="s">
        <v>9884</v>
      </c>
      <c r="H378" s="175"/>
      <c r="I378" s="202" t="s">
        <v>9884</v>
      </c>
      <c r="J378" s="176" t="s">
        <v>1788</v>
      </c>
      <c r="K378" s="176" t="s">
        <v>27</v>
      </c>
      <c r="L378" s="381" t="str">
        <f>VLOOKUP($K378,TONG_SL!$A:$D,2,0)</f>
        <v>Chân giò heo muối 300g</v>
      </c>
      <c r="M378" s="381"/>
      <c r="N378" s="381" t="str">
        <f t="shared" si="65"/>
        <v>K-C6</v>
      </c>
      <c r="O378" s="381"/>
      <c r="P378" s="381"/>
      <c r="Q378" s="381" t="str">
        <f>VLOOKUP(K378,TONG_SL!$A:$D,3,0)</f>
        <v>Túi</v>
      </c>
      <c r="R378" s="169">
        <v>5</v>
      </c>
      <c r="S378" s="382"/>
      <c r="T378" s="382">
        <f>VLOOKUP(VLOOKUP(G378,Ma_KH!$A:$R,18,0)&amp;K378,Gia_MB!$A:$F,6,0)</f>
        <v>73431</v>
      </c>
      <c r="U378" s="374">
        <f t="shared" si="66"/>
        <v>367155</v>
      </c>
      <c r="V378" s="382"/>
      <c r="W378" s="383">
        <f t="shared" si="67"/>
        <v>0</v>
      </c>
      <c r="X378" s="384" t="str">
        <f t="shared" si="68"/>
        <v>8</v>
      </c>
      <c r="Y378" s="382"/>
      <c r="Z378" s="374">
        <f t="shared" si="69"/>
        <v>29372.400000000001</v>
      </c>
      <c r="AA378" s="385">
        <f>VLOOKUP(G378,Ma_KH!$A:$R,14,0)</f>
        <v>57</v>
      </c>
    </row>
    <row r="379" spans="1:27" x14ac:dyDescent="0.25">
      <c r="A379" s="329">
        <v>46055</v>
      </c>
      <c r="B379" s="464">
        <v>8336</v>
      </c>
      <c r="C379" s="465" t="s">
        <v>15180</v>
      </c>
      <c r="D379" s="329">
        <v>46058</v>
      </c>
      <c r="E379" s="175"/>
      <c r="F379" s="173"/>
      <c r="G379" s="467" t="s">
        <v>9884</v>
      </c>
      <c r="H379" s="175"/>
      <c r="I379" s="202" t="s">
        <v>9884</v>
      </c>
      <c r="J379" s="176" t="s">
        <v>1788</v>
      </c>
      <c r="K379" s="176" t="s">
        <v>542</v>
      </c>
      <c r="L379" s="381" t="str">
        <f>VLOOKUP($K379,TONG_SL!$A:$D,2,0)</f>
        <v>Chân giò heo muối 500g</v>
      </c>
      <c r="M379" s="381"/>
      <c r="N379" s="381" t="str">
        <f t="shared" si="65"/>
        <v>K-C6</v>
      </c>
      <c r="O379" s="381"/>
      <c r="P379" s="381"/>
      <c r="Q379" s="381" t="str">
        <f>VLOOKUP(K379,TONG_SL!$A:$D,3,0)</f>
        <v>Túi</v>
      </c>
      <c r="R379" s="169">
        <v>2</v>
      </c>
      <c r="S379" s="382"/>
      <c r="T379" s="382">
        <f>VLOOKUP(VLOOKUP(G379,Ma_KH!$A:$R,18,0)&amp;K379,Gia_MB!$A:$F,6,0)</f>
        <v>119066</v>
      </c>
      <c r="U379" s="374">
        <f t="shared" si="66"/>
        <v>238132</v>
      </c>
      <c r="V379" s="382"/>
      <c r="W379" s="383">
        <f t="shared" si="67"/>
        <v>0</v>
      </c>
      <c r="X379" s="384" t="str">
        <f t="shared" si="68"/>
        <v>8</v>
      </c>
      <c r="Y379" s="382"/>
      <c r="Z379" s="374">
        <f t="shared" si="69"/>
        <v>19050.560000000001</v>
      </c>
      <c r="AA379" s="385">
        <f>VLOOKUP(G379,Ma_KH!$A:$R,14,0)</f>
        <v>57</v>
      </c>
    </row>
    <row r="380" spans="1:27" x14ac:dyDescent="0.25">
      <c r="A380" s="329">
        <v>46055</v>
      </c>
      <c r="B380" s="464">
        <v>8336</v>
      </c>
      <c r="C380" s="465" t="s">
        <v>15180</v>
      </c>
      <c r="D380" s="329">
        <v>46058</v>
      </c>
      <c r="E380" s="175"/>
      <c r="F380" s="173"/>
      <c r="G380" s="467" t="s">
        <v>9884</v>
      </c>
      <c r="H380" s="175"/>
      <c r="I380" s="202" t="s">
        <v>9884</v>
      </c>
      <c r="J380" s="176" t="s">
        <v>1788</v>
      </c>
      <c r="K380" s="176" t="s">
        <v>32</v>
      </c>
      <c r="L380" s="381" t="str">
        <f>VLOOKUP($K380,TONG_SL!$A:$D,2,0)</f>
        <v>Giò Tai Lưỡi Xào 250g</v>
      </c>
      <c r="M380" s="381"/>
      <c r="N380" s="381" t="str">
        <f t="shared" si="65"/>
        <v>K-C6</v>
      </c>
      <c r="O380" s="381"/>
      <c r="P380" s="381"/>
      <c r="Q380" s="381" t="str">
        <f>VLOOKUP(K380,TONG_SL!$A:$D,3,0)</f>
        <v>Túi</v>
      </c>
      <c r="R380" s="169">
        <v>5</v>
      </c>
      <c r="S380" s="382"/>
      <c r="T380" s="382">
        <f>VLOOKUP(VLOOKUP(G380,Ma_KH!$A:$R,18,0)&amp;K380,Gia_MB!$A:$F,6,0)</f>
        <v>50182</v>
      </c>
      <c r="U380" s="374">
        <f t="shared" si="66"/>
        <v>250910</v>
      </c>
      <c r="V380" s="382"/>
      <c r="W380" s="383">
        <f t="shared" si="67"/>
        <v>0</v>
      </c>
      <c r="X380" s="384" t="str">
        <f t="shared" si="68"/>
        <v>8</v>
      </c>
      <c r="Y380" s="382"/>
      <c r="Z380" s="374">
        <f t="shared" si="69"/>
        <v>20072.8</v>
      </c>
      <c r="AA380" s="385">
        <f>VLOOKUP(G380,Ma_KH!$A:$R,14,0)</f>
        <v>57</v>
      </c>
    </row>
    <row r="381" spans="1:27" x14ac:dyDescent="0.25">
      <c r="A381" s="329">
        <v>46055</v>
      </c>
      <c r="B381" s="464">
        <v>8330</v>
      </c>
      <c r="C381" s="465" t="s">
        <v>15180</v>
      </c>
      <c r="D381" s="329">
        <v>46058</v>
      </c>
      <c r="E381" s="175"/>
      <c r="F381" s="173"/>
      <c r="G381" s="467" t="s">
        <v>9887</v>
      </c>
      <c r="H381" s="175"/>
      <c r="I381" s="202" t="s">
        <v>9887</v>
      </c>
      <c r="J381" s="176" t="s">
        <v>1788</v>
      </c>
      <c r="K381" s="176" t="s">
        <v>30</v>
      </c>
      <c r="L381" s="381" t="str">
        <f>VLOOKUP($K381,TONG_SL!$A:$D,2,0)</f>
        <v>Gà muối 500g</v>
      </c>
      <c r="M381" s="381"/>
      <c r="N381" s="381" t="str">
        <f t="shared" si="65"/>
        <v>K-C6</v>
      </c>
      <c r="O381" s="381"/>
      <c r="P381" s="381"/>
      <c r="Q381" s="381" t="str">
        <f>VLOOKUP(K381,TONG_SL!$A:$D,3,0)</f>
        <v>Túi</v>
      </c>
      <c r="R381" s="169">
        <v>5</v>
      </c>
      <c r="S381" s="382"/>
      <c r="T381" s="382">
        <f>VLOOKUP(VLOOKUP(G381,Ma_KH!$A:$R,18,0)&amp;K381,Gia_MB!$A:$F,6,0)</f>
        <v>111058</v>
      </c>
      <c r="U381" s="374">
        <f t="shared" si="66"/>
        <v>555290</v>
      </c>
      <c r="V381" s="382"/>
      <c r="W381" s="383">
        <f t="shared" si="67"/>
        <v>0</v>
      </c>
      <c r="X381" s="384" t="str">
        <f t="shared" si="68"/>
        <v>8</v>
      </c>
      <c r="Y381" s="382"/>
      <c r="Z381" s="374">
        <f t="shared" si="69"/>
        <v>44423.200000000004</v>
      </c>
      <c r="AA381" s="385">
        <f>VLOOKUP(G381,Ma_KH!$A:$R,14,0)</f>
        <v>57</v>
      </c>
    </row>
    <row r="382" spans="1:27" x14ac:dyDescent="0.25">
      <c r="A382" s="329">
        <v>46055</v>
      </c>
      <c r="B382" s="464">
        <v>8330</v>
      </c>
      <c r="C382" s="465" t="s">
        <v>15180</v>
      </c>
      <c r="D382" s="329">
        <v>46058</v>
      </c>
      <c r="E382" s="175"/>
      <c r="F382" s="173"/>
      <c r="G382" s="467" t="s">
        <v>9887</v>
      </c>
      <c r="H382" s="175"/>
      <c r="I382" s="202" t="s">
        <v>9887</v>
      </c>
      <c r="J382" s="176" t="s">
        <v>1788</v>
      </c>
      <c r="K382" s="176" t="s">
        <v>27</v>
      </c>
      <c r="L382" s="381" t="str">
        <f>VLOOKUP($K382,TONG_SL!$A:$D,2,0)</f>
        <v>Chân giò heo muối 300g</v>
      </c>
      <c r="M382" s="381"/>
      <c r="N382" s="381" t="str">
        <f t="shared" si="65"/>
        <v>K-C6</v>
      </c>
      <c r="O382" s="381"/>
      <c r="P382" s="381"/>
      <c r="Q382" s="381" t="str">
        <f>VLOOKUP(K382,TONG_SL!$A:$D,3,0)</f>
        <v>Túi</v>
      </c>
      <c r="R382" s="169">
        <v>5</v>
      </c>
      <c r="S382" s="382"/>
      <c r="T382" s="382">
        <f>VLOOKUP(VLOOKUP(G382,Ma_KH!$A:$R,18,0)&amp;K382,Gia_MB!$A:$F,6,0)</f>
        <v>73431</v>
      </c>
      <c r="U382" s="374">
        <f t="shared" si="66"/>
        <v>367155</v>
      </c>
      <c r="V382" s="382"/>
      <c r="W382" s="383">
        <f t="shared" si="67"/>
        <v>0</v>
      </c>
      <c r="X382" s="384" t="str">
        <f t="shared" si="68"/>
        <v>8</v>
      </c>
      <c r="Y382" s="382"/>
      <c r="Z382" s="374">
        <f t="shared" si="69"/>
        <v>29372.400000000001</v>
      </c>
      <c r="AA382" s="385">
        <f>VLOOKUP(G382,Ma_KH!$A:$R,14,0)</f>
        <v>57</v>
      </c>
    </row>
    <row r="383" spans="1:27" x14ac:dyDescent="0.25">
      <c r="A383" s="329">
        <v>46055</v>
      </c>
      <c r="B383" s="464">
        <v>8330</v>
      </c>
      <c r="C383" s="465" t="s">
        <v>15180</v>
      </c>
      <c r="D383" s="329">
        <v>46058</v>
      </c>
      <c r="E383" s="175"/>
      <c r="F383" s="173"/>
      <c r="G383" s="467" t="s">
        <v>9887</v>
      </c>
      <c r="H383" s="175"/>
      <c r="I383" s="202" t="s">
        <v>9887</v>
      </c>
      <c r="J383" s="176" t="s">
        <v>1788</v>
      </c>
      <c r="K383" s="176" t="s">
        <v>542</v>
      </c>
      <c r="L383" s="381" t="str">
        <f>VLOOKUP($K383,TONG_SL!$A:$D,2,0)</f>
        <v>Chân giò heo muối 500g</v>
      </c>
      <c r="M383" s="381"/>
      <c r="N383" s="381" t="str">
        <f t="shared" si="65"/>
        <v>K-C6</v>
      </c>
      <c r="O383" s="381"/>
      <c r="P383" s="381"/>
      <c r="Q383" s="381" t="str">
        <f>VLOOKUP(K383,TONG_SL!$A:$D,3,0)</f>
        <v>Túi</v>
      </c>
      <c r="R383" s="169">
        <v>3</v>
      </c>
      <c r="S383" s="382"/>
      <c r="T383" s="382">
        <f>VLOOKUP(VLOOKUP(G383,Ma_KH!$A:$R,18,0)&amp;K383,Gia_MB!$A:$F,6,0)</f>
        <v>119066</v>
      </c>
      <c r="U383" s="374">
        <f t="shared" si="66"/>
        <v>357198</v>
      </c>
      <c r="V383" s="382"/>
      <c r="W383" s="383">
        <f t="shared" si="67"/>
        <v>0</v>
      </c>
      <c r="X383" s="384" t="str">
        <f t="shared" si="68"/>
        <v>8</v>
      </c>
      <c r="Y383" s="382"/>
      <c r="Z383" s="374">
        <f t="shared" si="69"/>
        <v>28575.84</v>
      </c>
      <c r="AA383" s="385">
        <f>VLOOKUP(G383,Ma_KH!$A:$R,14,0)</f>
        <v>57</v>
      </c>
    </row>
    <row r="384" spans="1:27" x14ac:dyDescent="0.25">
      <c r="A384" s="329">
        <v>46055</v>
      </c>
      <c r="B384" s="464">
        <v>8330</v>
      </c>
      <c r="C384" s="465" t="s">
        <v>15180</v>
      </c>
      <c r="D384" s="329">
        <v>46058</v>
      </c>
      <c r="E384" s="175"/>
      <c r="F384" s="173"/>
      <c r="G384" s="467" t="s">
        <v>9887</v>
      </c>
      <c r="H384" s="175"/>
      <c r="I384" s="202" t="s">
        <v>9887</v>
      </c>
      <c r="J384" s="176" t="s">
        <v>1788</v>
      </c>
      <c r="K384" s="176" t="s">
        <v>32</v>
      </c>
      <c r="L384" s="381" t="str">
        <f>VLOOKUP($K384,TONG_SL!$A:$D,2,0)</f>
        <v>Giò Tai Lưỡi Xào 250g</v>
      </c>
      <c r="M384" s="381"/>
      <c r="N384" s="381" t="str">
        <f t="shared" si="65"/>
        <v>K-C6</v>
      </c>
      <c r="O384" s="381"/>
      <c r="P384" s="381"/>
      <c r="Q384" s="381" t="str">
        <f>VLOOKUP(K384,TONG_SL!$A:$D,3,0)</f>
        <v>Túi</v>
      </c>
      <c r="R384" s="169">
        <v>5</v>
      </c>
      <c r="S384" s="382"/>
      <c r="T384" s="382">
        <f>VLOOKUP(VLOOKUP(G384,Ma_KH!$A:$R,18,0)&amp;K384,Gia_MB!$A:$F,6,0)</f>
        <v>50182</v>
      </c>
      <c r="U384" s="374">
        <f t="shared" si="66"/>
        <v>250910</v>
      </c>
      <c r="V384" s="382"/>
      <c r="W384" s="383">
        <f t="shared" si="67"/>
        <v>0</v>
      </c>
      <c r="X384" s="384" t="str">
        <f t="shared" si="68"/>
        <v>8</v>
      </c>
      <c r="Y384" s="382"/>
      <c r="Z384" s="374">
        <f t="shared" si="69"/>
        <v>20072.8</v>
      </c>
      <c r="AA384" s="385">
        <f>VLOOKUP(G384,Ma_KH!$A:$R,14,0)</f>
        <v>57</v>
      </c>
    </row>
    <row r="385" spans="1:27" x14ac:dyDescent="0.25">
      <c r="A385" s="329">
        <v>46055</v>
      </c>
      <c r="B385" s="464">
        <v>8363</v>
      </c>
      <c r="C385" s="465" t="s">
        <v>15180</v>
      </c>
      <c r="D385" s="329">
        <v>46058</v>
      </c>
      <c r="E385" s="175"/>
      <c r="F385" s="173"/>
      <c r="G385" s="467" t="s">
        <v>12239</v>
      </c>
      <c r="H385" s="175"/>
      <c r="I385" s="202" t="s">
        <v>12239</v>
      </c>
      <c r="J385" s="176" t="s">
        <v>1788</v>
      </c>
      <c r="K385" s="176" t="s">
        <v>27</v>
      </c>
      <c r="L385" s="381" t="str">
        <f>VLOOKUP($K385,TONG_SL!$A:$D,2,0)</f>
        <v>Chân giò heo muối 300g</v>
      </c>
      <c r="M385" s="381"/>
      <c r="N385" s="381" t="str">
        <f t="shared" si="65"/>
        <v>K-C6</v>
      </c>
      <c r="O385" s="381"/>
      <c r="P385" s="381"/>
      <c r="Q385" s="381" t="str">
        <f>VLOOKUP(K385,TONG_SL!$A:$D,3,0)</f>
        <v>Túi</v>
      </c>
      <c r="R385" s="169">
        <v>5</v>
      </c>
      <c r="S385" s="382"/>
      <c r="T385" s="382">
        <f>VLOOKUP(VLOOKUP(G385,Ma_KH!$A:$R,18,0)&amp;K385,Gia_MB!$A:$F,6,0)</f>
        <v>73431</v>
      </c>
      <c r="U385" s="374">
        <f t="shared" si="66"/>
        <v>367155</v>
      </c>
      <c r="V385" s="382"/>
      <c r="W385" s="383">
        <f t="shared" si="67"/>
        <v>0</v>
      </c>
      <c r="X385" s="384" t="str">
        <f t="shared" si="68"/>
        <v>8</v>
      </c>
      <c r="Y385" s="382"/>
      <c r="Z385" s="374">
        <f t="shared" si="69"/>
        <v>29372.400000000001</v>
      </c>
      <c r="AA385" s="385">
        <f>VLOOKUP(G385,Ma_KH!$A:$R,14,0)</f>
        <v>51</v>
      </c>
    </row>
    <row r="386" spans="1:27" x14ac:dyDescent="0.25">
      <c r="A386" s="329">
        <v>46055</v>
      </c>
      <c r="B386" s="464">
        <v>8363</v>
      </c>
      <c r="C386" s="465" t="s">
        <v>15180</v>
      </c>
      <c r="D386" s="329">
        <v>46058</v>
      </c>
      <c r="E386" s="175"/>
      <c r="F386" s="173"/>
      <c r="G386" s="467" t="s">
        <v>12239</v>
      </c>
      <c r="H386" s="175"/>
      <c r="I386" s="202" t="s">
        <v>12239</v>
      </c>
      <c r="J386" s="176" t="s">
        <v>1788</v>
      </c>
      <c r="K386" s="176" t="s">
        <v>32</v>
      </c>
      <c r="L386" s="381" t="str">
        <f>VLOOKUP($K386,TONG_SL!$A:$D,2,0)</f>
        <v>Giò Tai Lưỡi Xào 250g</v>
      </c>
      <c r="M386" s="381"/>
      <c r="N386" s="381" t="str">
        <f t="shared" si="65"/>
        <v>K-C6</v>
      </c>
      <c r="O386" s="381"/>
      <c r="P386" s="381"/>
      <c r="Q386" s="381" t="str">
        <f>VLOOKUP(K386,TONG_SL!$A:$D,3,0)</f>
        <v>Túi</v>
      </c>
      <c r="R386" s="169">
        <v>2</v>
      </c>
      <c r="S386" s="382"/>
      <c r="T386" s="382">
        <f>VLOOKUP(VLOOKUP(G386,Ma_KH!$A:$R,18,0)&amp;K386,Gia_MB!$A:$F,6,0)</f>
        <v>50182</v>
      </c>
      <c r="U386" s="374">
        <f t="shared" si="66"/>
        <v>100364</v>
      </c>
      <c r="V386" s="382"/>
      <c r="W386" s="383">
        <f t="shared" si="67"/>
        <v>0</v>
      </c>
      <c r="X386" s="384" t="str">
        <f t="shared" si="68"/>
        <v>8</v>
      </c>
      <c r="Y386" s="382"/>
      <c r="Z386" s="374">
        <f t="shared" si="69"/>
        <v>8029.12</v>
      </c>
      <c r="AA386" s="385">
        <f>VLOOKUP(G386,Ma_KH!$A:$R,14,0)</f>
        <v>51</v>
      </c>
    </row>
    <row r="387" spans="1:27" x14ac:dyDescent="0.25">
      <c r="A387" s="329">
        <v>46055</v>
      </c>
      <c r="B387" s="464">
        <v>8363</v>
      </c>
      <c r="C387" s="465" t="s">
        <v>15180</v>
      </c>
      <c r="D387" s="329">
        <v>46058</v>
      </c>
      <c r="E387" s="175"/>
      <c r="F387" s="173"/>
      <c r="G387" s="467" t="s">
        <v>12239</v>
      </c>
      <c r="H387" s="175"/>
      <c r="I387" s="202" t="s">
        <v>12239</v>
      </c>
      <c r="J387" s="176" t="s">
        <v>1788</v>
      </c>
      <c r="K387" s="176" t="s">
        <v>30</v>
      </c>
      <c r="L387" s="381" t="str">
        <f>VLOOKUP($K387,TONG_SL!$A:$D,2,0)</f>
        <v>Gà muối 500g</v>
      </c>
      <c r="M387" s="381"/>
      <c r="N387" s="381" t="str">
        <f t="shared" si="65"/>
        <v>K-C6</v>
      </c>
      <c r="O387" s="381"/>
      <c r="P387" s="381"/>
      <c r="Q387" s="381" t="str">
        <f>VLOOKUP(K387,TONG_SL!$A:$D,3,0)</f>
        <v>Túi</v>
      </c>
      <c r="R387" s="169">
        <v>5</v>
      </c>
      <c r="S387" s="382"/>
      <c r="T387" s="382">
        <f>VLOOKUP(VLOOKUP(G387,Ma_KH!$A:$R,18,0)&amp;K387,Gia_MB!$A:$F,6,0)</f>
        <v>111058</v>
      </c>
      <c r="U387" s="374">
        <f t="shared" si="66"/>
        <v>555290</v>
      </c>
      <c r="V387" s="382"/>
      <c r="W387" s="383">
        <f t="shared" si="67"/>
        <v>0</v>
      </c>
      <c r="X387" s="384" t="str">
        <f t="shared" si="68"/>
        <v>8</v>
      </c>
      <c r="Y387" s="382"/>
      <c r="Z387" s="374">
        <f t="shared" si="69"/>
        <v>44423.200000000004</v>
      </c>
      <c r="AA387" s="385">
        <f>VLOOKUP(G387,Ma_KH!$A:$R,14,0)</f>
        <v>51</v>
      </c>
    </row>
    <row r="388" spans="1:27" x14ac:dyDescent="0.25">
      <c r="A388" s="329">
        <v>46055</v>
      </c>
      <c r="B388" s="464">
        <v>8345</v>
      </c>
      <c r="C388" s="465" t="s">
        <v>15180</v>
      </c>
      <c r="D388" s="329">
        <v>46058</v>
      </c>
      <c r="E388" s="175"/>
      <c r="F388" s="173"/>
      <c r="G388" s="467" t="s">
        <v>7831</v>
      </c>
      <c r="H388" s="175"/>
      <c r="I388" s="202" t="s">
        <v>7831</v>
      </c>
      <c r="J388" s="176" t="s">
        <v>1788</v>
      </c>
      <c r="K388" s="176" t="s">
        <v>551</v>
      </c>
      <c r="L388" s="381" t="str">
        <f>VLOOKUP($K388,TONG_SL!$A:$D,2,0)</f>
        <v>Chân giò heo muối 100g</v>
      </c>
      <c r="M388" s="381"/>
      <c r="N388" s="381" t="str">
        <f t="shared" si="65"/>
        <v>K-C6</v>
      </c>
      <c r="O388" s="381"/>
      <c r="P388" s="381"/>
      <c r="Q388" s="381" t="str">
        <f>VLOOKUP(K388,TONG_SL!$A:$D,3,0)</f>
        <v>Gói</v>
      </c>
      <c r="R388" s="169">
        <v>10</v>
      </c>
      <c r="S388" s="382"/>
      <c r="T388" s="382">
        <f>VLOOKUP(VLOOKUP(G388,Ma_KH!$A:$R,18,0)&amp;K388,Gia_MB!$A:$F,6,0)</f>
        <v>24549</v>
      </c>
      <c r="U388" s="374">
        <f t="shared" si="66"/>
        <v>245490</v>
      </c>
      <c r="V388" s="382"/>
      <c r="W388" s="383">
        <f t="shared" si="67"/>
        <v>0</v>
      </c>
      <c r="X388" s="384" t="str">
        <f t="shared" si="68"/>
        <v>8</v>
      </c>
      <c r="Y388" s="382"/>
      <c r="Z388" s="374">
        <f t="shared" si="69"/>
        <v>19639.2</v>
      </c>
      <c r="AA388" s="385">
        <f>VLOOKUP(G388,Ma_KH!$A:$R,14,0)</f>
        <v>51</v>
      </c>
    </row>
    <row r="389" spans="1:27" x14ac:dyDescent="0.25">
      <c r="A389" s="329">
        <v>46055</v>
      </c>
      <c r="B389" s="464">
        <v>8345</v>
      </c>
      <c r="C389" s="465" t="s">
        <v>15180</v>
      </c>
      <c r="D389" s="329">
        <v>46058</v>
      </c>
      <c r="E389" s="175"/>
      <c r="F389" s="173"/>
      <c r="G389" s="467" t="s">
        <v>7831</v>
      </c>
      <c r="H389" s="175"/>
      <c r="I389" s="202" t="s">
        <v>7831</v>
      </c>
      <c r="J389" s="176" t="s">
        <v>1788</v>
      </c>
      <c r="K389" s="176" t="s">
        <v>34</v>
      </c>
      <c r="L389" s="381" t="str">
        <f>VLOOKUP($K389,TONG_SL!$A:$D,2,0)</f>
        <v>Tai heo muối 200g</v>
      </c>
      <c r="M389" s="381"/>
      <c r="N389" s="381" t="str">
        <f t="shared" si="65"/>
        <v>K-C6</v>
      </c>
      <c r="O389" s="381"/>
      <c r="P389" s="381"/>
      <c r="Q389" s="381" t="str">
        <f>VLOOKUP(K389,TONG_SL!$A:$D,3,0)</f>
        <v>Túi</v>
      </c>
      <c r="R389" s="169">
        <v>2</v>
      </c>
      <c r="S389" s="382"/>
      <c r="T389" s="382">
        <f>VLOOKUP(VLOOKUP(G389,Ma_KH!$A:$R,18,0)&amp;K389,Gia_MB!$A:$F,6,0)</f>
        <v>55595</v>
      </c>
      <c r="U389" s="374">
        <f t="shared" si="66"/>
        <v>111190</v>
      </c>
      <c r="V389" s="382"/>
      <c r="W389" s="383">
        <f t="shared" si="67"/>
        <v>0</v>
      </c>
      <c r="X389" s="384" t="str">
        <f t="shared" si="68"/>
        <v>8</v>
      </c>
      <c r="Y389" s="382"/>
      <c r="Z389" s="374">
        <f t="shared" si="69"/>
        <v>8895.2000000000007</v>
      </c>
      <c r="AA389" s="385">
        <f>VLOOKUP(G389,Ma_KH!$A:$R,14,0)</f>
        <v>51</v>
      </c>
    </row>
    <row r="390" spans="1:27" x14ac:dyDescent="0.25">
      <c r="A390" s="329">
        <v>46056</v>
      </c>
      <c r="B390" s="464">
        <v>9022</v>
      </c>
      <c r="C390" s="465" t="s">
        <v>15180</v>
      </c>
      <c r="D390" s="329">
        <v>46058</v>
      </c>
      <c r="E390" s="175"/>
      <c r="F390" s="173"/>
      <c r="G390" s="467" t="s">
        <v>9891</v>
      </c>
      <c r="H390" s="175"/>
      <c r="I390" s="202" t="s">
        <v>9891</v>
      </c>
      <c r="J390" s="176" t="s">
        <v>1788</v>
      </c>
      <c r="K390" s="176" t="s">
        <v>30</v>
      </c>
      <c r="L390" s="381" t="str">
        <f>VLOOKUP($K390,TONG_SL!$A:$D,2,0)</f>
        <v>Gà muối 500g</v>
      </c>
      <c r="M390" s="381"/>
      <c r="N390" s="381" t="str">
        <f t="shared" si="65"/>
        <v>K-C6</v>
      </c>
      <c r="O390" s="381"/>
      <c r="P390" s="381"/>
      <c r="Q390" s="381" t="str">
        <f>VLOOKUP(K390,TONG_SL!$A:$D,3,0)</f>
        <v>Túi</v>
      </c>
      <c r="R390" s="169">
        <v>8</v>
      </c>
      <c r="S390" s="382"/>
      <c r="T390" s="382">
        <f>VLOOKUP(VLOOKUP(G390,Ma_KH!$A:$R,18,0)&amp;K390,Gia_MB!$A:$F,6,0)</f>
        <v>111058</v>
      </c>
      <c r="U390" s="374">
        <f t="shared" si="66"/>
        <v>888464</v>
      </c>
      <c r="V390" s="382"/>
      <c r="W390" s="383">
        <f t="shared" si="67"/>
        <v>0</v>
      </c>
      <c r="X390" s="384" t="str">
        <f t="shared" si="68"/>
        <v>8</v>
      </c>
      <c r="Y390" s="382"/>
      <c r="Z390" s="374">
        <f t="shared" si="69"/>
        <v>71077.119999999995</v>
      </c>
      <c r="AA390" s="385">
        <f>VLOOKUP(G390,Ma_KH!$A:$R,14,0)</f>
        <v>57</v>
      </c>
    </row>
    <row r="391" spans="1:27" x14ac:dyDescent="0.25">
      <c r="A391" s="329">
        <v>46056</v>
      </c>
      <c r="B391" s="464">
        <v>9022</v>
      </c>
      <c r="C391" s="465" t="s">
        <v>15180</v>
      </c>
      <c r="D391" s="329">
        <v>46058</v>
      </c>
      <c r="E391" s="175"/>
      <c r="F391" s="173"/>
      <c r="G391" s="467" t="s">
        <v>9891</v>
      </c>
      <c r="H391" s="175"/>
      <c r="I391" s="202" t="s">
        <v>9891</v>
      </c>
      <c r="J391" s="176" t="s">
        <v>1788</v>
      </c>
      <c r="K391" s="176" t="s">
        <v>27</v>
      </c>
      <c r="L391" s="381" t="str">
        <f>VLOOKUP($K391,TONG_SL!$A:$D,2,0)</f>
        <v>Chân giò heo muối 300g</v>
      </c>
      <c r="M391" s="381"/>
      <c r="N391" s="381" t="str">
        <f t="shared" si="65"/>
        <v>K-C6</v>
      </c>
      <c r="O391" s="381"/>
      <c r="P391" s="381"/>
      <c r="Q391" s="381" t="str">
        <f>VLOOKUP(K391,TONG_SL!$A:$D,3,0)</f>
        <v>Túi</v>
      </c>
      <c r="R391" s="169">
        <v>6</v>
      </c>
      <c r="S391" s="382"/>
      <c r="T391" s="382">
        <f>VLOOKUP(VLOOKUP(G391,Ma_KH!$A:$R,18,0)&amp;K391,Gia_MB!$A:$F,6,0)</f>
        <v>73431</v>
      </c>
      <c r="U391" s="374">
        <f t="shared" si="66"/>
        <v>440586</v>
      </c>
      <c r="V391" s="382"/>
      <c r="W391" s="383">
        <f t="shared" si="67"/>
        <v>0</v>
      </c>
      <c r="X391" s="384" t="str">
        <f t="shared" si="68"/>
        <v>8</v>
      </c>
      <c r="Y391" s="382"/>
      <c r="Z391" s="374">
        <f t="shared" si="69"/>
        <v>35246.879999999997</v>
      </c>
      <c r="AA391" s="385">
        <f>VLOOKUP(G391,Ma_KH!$A:$R,14,0)</f>
        <v>57</v>
      </c>
    </row>
    <row r="392" spans="1:27" x14ac:dyDescent="0.25">
      <c r="A392" s="329">
        <v>46056</v>
      </c>
      <c r="B392" s="464">
        <v>9022</v>
      </c>
      <c r="C392" s="465" t="s">
        <v>15180</v>
      </c>
      <c r="D392" s="329">
        <v>46058</v>
      </c>
      <c r="E392" s="175"/>
      <c r="F392" s="173"/>
      <c r="G392" s="467" t="s">
        <v>9891</v>
      </c>
      <c r="H392" s="175"/>
      <c r="I392" s="202" t="s">
        <v>9891</v>
      </c>
      <c r="J392" s="176" t="s">
        <v>1788</v>
      </c>
      <c r="K392" s="176" t="s">
        <v>598</v>
      </c>
      <c r="L392" s="381" t="str">
        <f>VLOOKUP($K392,TONG_SL!$A:$D,2,0)</f>
        <v>Chân gà sả tắc 250g</v>
      </c>
      <c r="M392" s="381"/>
      <c r="N392" s="381" t="str">
        <f t="shared" si="65"/>
        <v>K-C6</v>
      </c>
      <c r="O392" s="381"/>
      <c r="P392" s="381"/>
      <c r="Q392" s="381" t="str">
        <f>VLOOKUP(K392,TONG_SL!$A:$D,3,0)</f>
        <v>Hộp</v>
      </c>
      <c r="R392" s="169">
        <v>2</v>
      </c>
      <c r="S392" s="382"/>
      <c r="T392" s="382">
        <f>VLOOKUP(VLOOKUP(G392,Ma_KH!$A:$R,18,0)&amp;K392,Gia_MB!$A:$F,6,0)</f>
        <v>30000</v>
      </c>
      <c r="U392" s="374">
        <f t="shared" si="66"/>
        <v>60000</v>
      </c>
      <c r="V392" s="382"/>
      <c r="W392" s="383">
        <f t="shared" si="67"/>
        <v>0</v>
      </c>
      <c r="X392" s="384" t="str">
        <f t="shared" si="68"/>
        <v>8</v>
      </c>
      <c r="Y392" s="382"/>
      <c r="Z392" s="374">
        <f t="shared" si="69"/>
        <v>4800</v>
      </c>
      <c r="AA392" s="385">
        <f>VLOOKUP(G392,Ma_KH!$A:$R,14,0)</f>
        <v>57</v>
      </c>
    </row>
    <row r="393" spans="1:27" x14ac:dyDescent="0.25">
      <c r="A393" s="329">
        <v>46056</v>
      </c>
      <c r="B393" s="464">
        <v>9022</v>
      </c>
      <c r="C393" s="465" t="s">
        <v>15180</v>
      </c>
      <c r="D393" s="329">
        <v>46058</v>
      </c>
      <c r="E393" s="175"/>
      <c r="F393" s="173"/>
      <c r="G393" s="467" t="s">
        <v>9891</v>
      </c>
      <c r="H393" s="175"/>
      <c r="I393" s="202" t="s">
        <v>9891</v>
      </c>
      <c r="J393" s="176" t="s">
        <v>1788</v>
      </c>
      <c r="K393" s="176" t="s">
        <v>600</v>
      </c>
      <c r="L393" s="381" t="str">
        <f>VLOOKUP($K393,TONG_SL!$A:$D,2,0)</f>
        <v>Tai heo sốt thái 250g</v>
      </c>
      <c r="M393" s="381"/>
      <c r="N393" s="381" t="str">
        <f t="shared" si="65"/>
        <v>K-C6</v>
      </c>
      <c r="O393" s="381"/>
      <c r="P393" s="381"/>
      <c r="Q393" s="381" t="str">
        <f>VLOOKUP(K393,TONG_SL!$A:$D,3,0)</f>
        <v>Hộp</v>
      </c>
      <c r="R393" s="169">
        <v>2</v>
      </c>
      <c r="S393" s="382"/>
      <c r="T393" s="382">
        <f>VLOOKUP(VLOOKUP(G393,Ma_KH!$A:$R,18,0)&amp;K393,Gia_MB!$A:$F,6,0)</f>
        <v>36111</v>
      </c>
      <c r="U393" s="374">
        <f t="shared" si="66"/>
        <v>72222</v>
      </c>
      <c r="V393" s="382"/>
      <c r="W393" s="383">
        <f t="shared" si="67"/>
        <v>0</v>
      </c>
      <c r="X393" s="384" t="str">
        <f t="shared" si="68"/>
        <v>8</v>
      </c>
      <c r="Y393" s="382"/>
      <c r="Z393" s="374">
        <f t="shared" si="69"/>
        <v>5777.76</v>
      </c>
      <c r="AA393" s="385">
        <f>VLOOKUP(G393,Ma_KH!$A:$R,14,0)</f>
        <v>57</v>
      </c>
    </row>
    <row r="394" spans="1:27" x14ac:dyDescent="0.25">
      <c r="A394" s="329">
        <v>46056</v>
      </c>
      <c r="B394" s="464">
        <v>8469</v>
      </c>
      <c r="C394" s="465" t="s">
        <v>15180</v>
      </c>
      <c r="D394" s="329">
        <v>46058</v>
      </c>
      <c r="E394" s="175"/>
      <c r="F394" s="173"/>
      <c r="G394" s="467" t="s">
        <v>7465</v>
      </c>
      <c r="H394" s="175"/>
      <c r="I394" s="202" t="s">
        <v>7465</v>
      </c>
      <c r="J394" s="176" t="s">
        <v>1788</v>
      </c>
      <c r="K394" s="176" t="s">
        <v>30</v>
      </c>
      <c r="L394" s="381" t="str">
        <f>VLOOKUP($K394,TONG_SL!$A:$D,2,0)</f>
        <v>Gà muối 500g</v>
      </c>
      <c r="M394" s="381"/>
      <c r="N394" s="381" t="str">
        <f t="shared" si="65"/>
        <v>K-C6</v>
      </c>
      <c r="O394" s="381"/>
      <c r="P394" s="381"/>
      <c r="Q394" s="381" t="str">
        <f>VLOOKUP(K394,TONG_SL!$A:$D,3,0)</f>
        <v>Túi</v>
      </c>
      <c r="R394" s="169">
        <v>2</v>
      </c>
      <c r="S394" s="382"/>
      <c r="T394" s="382">
        <f>VLOOKUP(VLOOKUP(G394,Ma_KH!$A:$R,18,0)&amp;K394,Gia_MB!$A:$F,6,0)</f>
        <v>110780</v>
      </c>
      <c r="U394" s="374">
        <f t="shared" si="66"/>
        <v>221560</v>
      </c>
      <c r="V394" s="382"/>
      <c r="W394" s="383">
        <f t="shared" si="67"/>
        <v>0</v>
      </c>
      <c r="X394" s="384" t="str">
        <f t="shared" si="68"/>
        <v>8</v>
      </c>
      <c r="Y394" s="382"/>
      <c r="Z394" s="374">
        <f t="shared" si="69"/>
        <v>17724.8</v>
      </c>
      <c r="AA394" s="385">
        <f>VLOOKUP(G394,Ma_KH!$A:$R,14,0)</f>
        <v>0</v>
      </c>
    </row>
    <row r="395" spans="1:27" x14ac:dyDescent="0.25">
      <c r="A395" s="329">
        <v>46056</v>
      </c>
      <c r="B395" s="464">
        <v>8469</v>
      </c>
      <c r="C395" s="465" t="s">
        <v>15180</v>
      </c>
      <c r="D395" s="329">
        <v>46058</v>
      </c>
      <c r="E395" s="175"/>
      <c r="F395" s="173"/>
      <c r="G395" s="467" t="s">
        <v>7465</v>
      </c>
      <c r="H395" s="175"/>
      <c r="I395" s="202" t="s">
        <v>7465</v>
      </c>
      <c r="J395" s="176" t="s">
        <v>1788</v>
      </c>
      <c r="K395" s="176" t="s">
        <v>27</v>
      </c>
      <c r="L395" s="381" t="str">
        <f>VLOOKUP($K395,TONG_SL!$A:$D,2,0)</f>
        <v>Chân giò heo muối 300g</v>
      </c>
      <c r="M395" s="381"/>
      <c r="N395" s="381" t="str">
        <f t="shared" si="65"/>
        <v>K-C6</v>
      </c>
      <c r="O395" s="381"/>
      <c r="P395" s="381"/>
      <c r="Q395" s="381" t="str">
        <f>VLOOKUP(K395,TONG_SL!$A:$D,3,0)</f>
        <v>Túi</v>
      </c>
      <c r="R395" s="169">
        <v>3</v>
      </c>
      <c r="S395" s="382"/>
      <c r="T395" s="382">
        <f>VLOOKUP(VLOOKUP(G395,Ma_KH!$A:$R,18,0)&amp;K395,Gia_MB!$A:$F,6,0)</f>
        <v>69759</v>
      </c>
      <c r="U395" s="374">
        <f t="shared" si="66"/>
        <v>209277</v>
      </c>
      <c r="V395" s="382"/>
      <c r="W395" s="383">
        <f t="shared" si="67"/>
        <v>0</v>
      </c>
      <c r="X395" s="384" t="str">
        <f t="shared" si="68"/>
        <v>8</v>
      </c>
      <c r="Y395" s="382"/>
      <c r="Z395" s="374">
        <f t="shared" si="69"/>
        <v>16742.16</v>
      </c>
      <c r="AA395" s="385">
        <f>VLOOKUP(G395,Ma_KH!$A:$R,14,0)</f>
        <v>0</v>
      </c>
    </row>
    <row r="396" spans="1:27" x14ac:dyDescent="0.25">
      <c r="A396" s="329">
        <v>46056</v>
      </c>
      <c r="B396" s="464">
        <v>8469</v>
      </c>
      <c r="C396" s="465" t="s">
        <v>15180</v>
      </c>
      <c r="D396" s="329">
        <v>46058</v>
      </c>
      <c r="E396" s="175"/>
      <c r="F396" s="173"/>
      <c r="G396" s="467" t="s">
        <v>7465</v>
      </c>
      <c r="H396" s="175"/>
      <c r="I396" s="202" t="s">
        <v>7465</v>
      </c>
      <c r="J396" s="176" t="s">
        <v>1788</v>
      </c>
      <c r="K396" s="176" t="s">
        <v>32</v>
      </c>
      <c r="L396" s="381" t="str">
        <f>VLOOKUP($K396,TONG_SL!$A:$D,2,0)</f>
        <v>Giò Tai Lưỡi Xào 250g</v>
      </c>
      <c r="M396" s="381"/>
      <c r="N396" s="381" t="str">
        <f t="shared" si="65"/>
        <v>K-C6</v>
      </c>
      <c r="O396" s="381"/>
      <c r="P396" s="381"/>
      <c r="Q396" s="381" t="str">
        <f>VLOOKUP(K396,TONG_SL!$A:$D,3,0)</f>
        <v>Túi</v>
      </c>
      <c r="R396" s="169">
        <v>5</v>
      </c>
      <c r="S396" s="382"/>
      <c r="T396" s="382">
        <f>VLOOKUP(VLOOKUP(G396,Ma_KH!$A:$R,18,0)&amp;K396,Gia_MB!$A:$F,6,0)</f>
        <v>47672</v>
      </c>
      <c r="U396" s="374">
        <f t="shared" si="66"/>
        <v>238360</v>
      </c>
      <c r="V396" s="382"/>
      <c r="W396" s="383">
        <f t="shared" si="67"/>
        <v>0</v>
      </c>
      <c r="X396" s="384" t="str">
        <f t="shared" si="68"/>
        <v>8</v>
      </c>
      <c r="Y396" s="382"/>
      <c r="Z396" s="374">
        <f t="shared" si="69"/>
        <v>19068.8</v>
      </c>
      <c r="AA396" s="385">
        <f>VLOOKUP(G396,Ma_KH!$A:$R,14,0)</f>
        <v>0</v>
      </c>
    </row>
    <row r="397" spans="1:27" x14ac:dyDescent="0.25">
      <c r="A397" s="329">
        <v>46055</v>
      </c>
      <c r="B397" s="464">
        <v>8335</v>
      </c>
      <c r="C397" s="465" t="s">
        <v>15180</v>
      </c>
      <c r="D397" s="329">
        <v>46058</v>
      </c>
      <c r="E397" s="175"/>
      <c r="F397" s="173"/>
      <c r="G397" s="467" t="s">
        <v>9895</v>
      </c>
      <c r="H397" s="175"/>
      <c r="I397" s="202" t="s">
        <v>9895</v>
      </c>
      <c r="J397" s="176" t="s">
        <v>1788</v>
      </c>
      <c r="K397" s="176" t="s">
        <v>30</v>
      </c>
      <c r="L397" s="381" t="str">
        <f>VLOOKUP($K397,TONG_SL!$A:$D,2,0)</f>
        <v>Gà muối 500g</v>
      </c>
      <c r="M397" s="381"/>
      <c r="N397" s="381" t="str">
        <f t="shared" si="65"/>
        <v>K-C6</v>
      </c>
      <c r="O397" s="381"/>
      <c r="P397" s="381"/>
      <c r="Q397" s="381" t="str">
        <f>VLOOKUP(K397,TONG_SL!$A:$D,3,0)</f>
        <v>Túi</v>
      </c>
      <c r="R397" s="169">
        <v>5</v>
      </c>
      <c r="S397" s="382"/>
      <c r="T397" s="382">
        <f>VLOOKUP(VLOOKUP(G397,Ma_KH!$A:$R,18,0)&amp;K397,Gia_MB!$A:$F,6,0)</f>
        <v>111058</v>
      </c>
      <c r="U397" s="374">
        <f t="shared" si="66"/>
        <v>555290</v>
      </c>
      <c r="V397" s="382"/>
      <c r="W397" s="383">
        <f t="shared" si="67"/>
        <v>0</v>
      </c>
      <c r="X397" s="384" t="str">
        <f t="shared" si="68"/>
        <v>8</v>
      </c>
      <c r="Y397" s="382"/>
      <c r="Z397" s="374">
        <f t="shared" si="69"/>
        <v>44423.200000000004</v>
      </c>
      <c r="AA397" s="385">
        <f>VLOOKUP(G397,Ma_KH!$A:$R,14,0)</f>
        <v>57</v>
      </c>
    </row>
    <row r="398" spans="1:27" x14ac:dyDescent="0.25">
      <c r="A398" s="329">
        <v>46055</v>
      </c>
      <c r="B398" s="464">
        <v>8335</v>
      </c>
      <c r="C398" s="465" t="s">
        <v>15180</v>
      </c>
      <c r="D398" s="329">
        <v>46058</v>
      </c>
      <c r="E398" s="175"/>
      <c r="F398" s="173"/>
      <c r="G398" s="467" t="s">
        <v>9895</v>
      </c>
      <c r="H398" s="175"/>
      <c r="I398" s="202" t="s">
        <v>9895</v>
      </c>
      <c r="J398" s="176" t="s">
        <v>1788</v>
      </c>
      <c r="K398" s="176" t="s">
        <v>27</v>
      </c>
      <c r="L398" s="381" t="str">
        <f>VLOOKUP($K398,TONG_SL!$A:$D,2,0)</f>
        <v>Chân giò heo muối 300g</v>
      </c>
      <c r="M398" s="381"/>
      <c r="N398" s="381" t="str">
        <f t="shared" si="65"/>
        <v>K-C6</v>
      </c>
      <c r="O398" s="381"/>
      <c r="P398" s="381"/>
      <c r="Q398" s="381" t="str">
        <f>VLOOKUP(K398,TONG_SL!$A:$D,3,0)</f>
        <v>Túi</v>
      </c>
      <c r="R398" s="169">
        <v>15</v>
      </c>
      <c r="S398" s="382"/>
      <c r="T398" s="382">
        <f>VLOOKUP(VLOOKUP(G398,Ma_KH!$A:$R,18,0)&amp;K398,Gia_MB!$A:$F,6,0)</f>
        <v>73431</v>
      </c>
      <c r="U398" s="374">
        <f t="shared" si="66"/>
        <v>1101465</v>
      </c>
      <c r="V398" s="382"/>
      <c r="W398" s="383">
        <f t="shared" si="67"/>
        <v>0</v>
      </c>
      <c r="X398" s="384" t="str">
        <f t="shared" si="68"/>
        <v>8</v>
      </c>
      <c r="Y398" s="382"/>
      <c r="Z398" s="374">
        <f t="shared" si="69"/>
        <v>88117.2</v>
      </c>
      <c r="AA398" s="385">
        <f>VLOOKUP(G398,Ma_KH!$A:$R,14,0)</f>
        <v>57</v>
      </c>
    </row>
    <row r="399" spans="1:27" x14ac:dyDescent="0.25">
      <c r="A399" s="329">
        <v>46055</v>
      </c>
      <c r="B399" s="464">
        <v>8335</v>
      </c>
      <c r="C399" s="465" t="s">
        <v>15180</v>
      </c>
      <c r="D399" s="329">
        <v>46058</v>
      </c>
      <c r="E399" s="175"/>
      <c r="F399" s="173"/>
      <c r="G399" s="467" t="s">
        <v>9895</v>
      </c>
      <c r="H399" s="175"/>
      <c r="I399" s="202" t="s">
        <v>9895</v>
      </c>
      <c r="J399" s="176" t="s">
        <v>1788</v>
      </c>
      <c r="K399" s="176" t="s">
        <v>542</v>
      </c>
      <c r="L399" s="381" t="str">
        <f>VLOOKUP($K399,TONG_SL!$A:$D,2,0)</f>
        <v>Chân giò heo muối 500g</v>
      </c>
      <c r="M399" s="381"/>
      <c r="N399" s="381" t="str">
        <f t="shared" si="65"/>
        <v>K-C6</v>
      </c>
      <c r="O399" s="381"/>
      <c r="P399" s="381"/>
      <c r="Q399" s="381" t="str">
        <f>VLOOKUP(K399,TONG_SL!$A:$D,3,0)</f>
        <v>Túi</v>
      </c>
      <c r="R399" s="169">
        <v>5</v>
      </c>
      <c r="S399" s="382"/>
      <c r="T399" s="382">
        <f>VLOOKUP(VLOOKUP(G399,Ma_KH!$A:$R,18,0)&amp;K399,Gia_MB!$A:$F,6,0)</f>
        <v>119066</v>
      </c>
      <c r="U399" s="374">
        <f t="shared" si="66"/>
        <v>595330</v>
      </c>
      <c r="V399" s="382"/>
      <c r="W399" s="383">
        <f t="shared" si="67"/>
        <v>0</v>
      </c>
      <c r="X399" s="384" t="str">
        <f t="shared" si="68"/>
        <v>8</v>
      </c>
      <c r="Y399" s="382"/>
      <c r="Z399" s="374">
        <f t="shared" si="69"/>
        <v>47626.400000000001</v>
      </c>
      <c r="AA399" s="385">
        <f>VLOOKUP(G399,Ma_KH!$A:$R,14,0)</f>
        <v>57</v>
      </c>
    </row>
    <row r="400" spans="1:27" x14ac:dyDescent="0.25">
      <c r="A400" s="329">
        <v>46055</v>
      </c>
      <c r="B400" s="464">
        <v>8335</v>
      </c>
      <c r="C400" s="465" t="s">
        <v>15180</v>
      </c>
      <c r="D400" s="329">
        <v>46058</v>
      </c>
      <c r="E400" s="175"/>
      <c r="F400" s="173"/>
      <c r="G400" s="467" t="s">
        <v>9895</v>
      </c>
      <c r="H400" s="175"/>
      <c r="I400" s="202" t="s">
        <v>9895</v>
      </c>
      <c r="J400" s="176" t="s">
        <v>1788</v>
      </c>
      <c r="K400" s="176" t="s">
        <v>32</v>
      </c>
      <c r="L400" s="381" t="str">
        <f>VLOOKUP($K400,TONG_SL!$A:$D,2,0)</f>
        <v>Giò Tai Lưỡi Xào 250g</v>
      </c>
      <c r="M400" s="381"/>
      <c r="N400" s="381" t="str">
        <f t="shared" si="65"/>
        <v>K-C6</v>
      </c>
      <c r="O400" s="381"/>
      <c r="P400" s="381"/>
      <c r="Q400" s="381" t="str">
        <f>VLOOKUP(K400,TONG_SL!$A:$D,3,0)</f>
        <v>Túi</v>
      </c>
      <c r="R400" s="169">
        <v>5</v>
      </c>
      <c r="S400" s="382"/>
      <c r="T400" s="382">
        <f>VLOOKUP(VLOOKUP(G400,Ma_KH!$A:$R,18,0)&amp;K400,Gia_MB!$A:$F,6,0)</f>
        <v>50182</v>
      </c>
      <c r="U400" s="374">
        <f t="shared" si="66"/>
        <v>250910</v>
      </c>
      <c r="V400" s="382"/>
      <c r="W400" s="383">
        <f t="shared" si="67"/>
        <v>0</v>
      </c>
      <c r="X400" s="384" t="str">
        <f t="shared" si="68"/>
        <v>8</v>
      </c>
      <c r="Y400" s="382"/>
      <c r="Z400" s="374">
        <f t="shared" si="69"/>
        <v>20072.8</v>
      </c>
      <c r="AA400" s="385">
        <f>VLOOKUP(G400,Ma_KH!$A:$R,14,0)</f>
        <v>57</v>
      </c>
    </row>
    <row r="401" spans="1:27" x14ac:dyDescent="0.25">
      <c r="A401" s="329">
        <v>46055</v>
      </c>
      <c r="B401" s="464">
        <v>8335</v>
      </c>
      <c r="C401" s="465" t="s">
        <v>15180</v>
      </c>
      <c r="D401" s="329">
        <v>46058</v>
      </c>
      <c r="E401" s="175"/>
      <c r="F401" s="173"/>
      <c r="G401" s="467" t="s">
        <v>9895</v>
      </c>
      <c r="H401" s="175"/>
      <c r="I401" s="202" t="s">
        <v>9895</v>
      </c>
      <c r="J401" s="176" t="s">
        <v>1788</v>
      </c>
      <c r="K401" s="176" t="s">
        <v>39</v>
      </c>
      <c r="L401" s="381" t="str">
        <f>VLOOKUP($K401,TONG_SL!$A:$D,2,0)</f>
        <v>Chả nướng 300g</v>
      </c>
      <c r="M401" s="381"/>
      <c r="N401" s="381" t="str">
        <f t="shared" si="65"/>
        <v>K-C6</v>
      </c>
      <c r="O401" s="381"/>
      <c r="P401" s="381"/>
      <c r="Q401" s="381" t="str">
        <f>VLOOKUP(K401,TONG_SL!$A:$D,3,0)</f>
        <v>Túi</v>
      </c>
      <c r="R401" s="169">
        <v>3</v>
      </c>
      <c r="S401" s="382"/>
      <c r="T401" s="382">
        <f>VLOOKUP(VLOOKUP(G401,Ma_KH!$A:$R,18,0)&amp;K401,Gia_MB!$A:$F,6,0)</f>
        <v>70950</v>
      </c>
      <c r="U401" s="374">
        <f t="shared" si="66"/>
        <v>212850</v>
      </c>
      <c r="V401" s="382"/>
      <c r="W401" s="383">
        <f t="shared" si="67"/>
        <v>0</v>
      </c>
      <c r="X401" s="384" t="str">
        <f t="shared" si="68"/>
        <v>8</v>
      </c>
      <c r="Y401" s="382"/>
      <c r="Z401" s="374">
        <f t="shared" si="69"/>
        <v>17028</v>
      </c>
      <c r="AA401" s="385">
        <f>VLOOKUP(G401,Ma_KH!$A:$R,14,0)</f>
        <v>57</v>
      </c>
    </row>
    <row r="402" spans="1:27" x14ac:dyDescent="0.25">
      <c r="A402" s="329">
        <v>46055</v>
      </c>
      <c r="B402" s="464">
        <v>8335</v>
      </c>
      <c r="C402" s="465" t="s">
        <v>15180</v>
      </c>
      <c r="D402" s="329">
        <v>46058</v>
      </c>
      <c r="E402" s="175"/>
      <c r="F402" s="173"/>
      <c r="G402" s="467" t="s">
        <v>9895</v>
      </c>
      <c r="H402" s="175"/>
      <c r="I402" s="202" t="s">
        <v>9895</v>
      </c>
      <c r="J402" s="176" t="s">
        <v>1788</v>
      </c>
      <c r="K402" s="176" t="s">
        <v>37</v>
      </c>
      <c r="L402" s="381" t="str">
        <f>VLOOKUP($K402,TONG_SL!$A:$D,2,0)</f>
        <v>Chả cốm 300g</v>
      </c>
      <c r="M402" s="381"/>
      <c r="N402" s="381" t="str">
        <f t="shared" si="65"/>
        <v>K-C6</v>
      </c>
      <c r="O402" s="381"/>
      <c r="P402" s="381"/>
      <c r="Q402" s="381" t="str">
        <f>VLOOKUP(K402,TONG_SL!$A:$D,3,0)</f>
        <v>Túi</v>
      </c>
      <c r="R402" s="169">
        <v>2</v>
      </c>
      <c r="S402" s="382"/>
      <c r="T402" s="382">
        <f>VLOOKUP(VLOOKUP(G402,Ma_KH!$A:$R,18,0)&amp;K402,Gia_MB!$A:$F,6,0)</f>
        <v>74250</v>
      </c>
      <c r="U402" s="374">
        <f t="shared" si="66"/>
        <v>148500</v>
      </c>
      <c r="V402" s="382"/>
      <c r="W402" s="383">
        <f t="shared" si="67"/>
        <v>0</v>
      </c>
      <c r="X402" s="384" t="str">
        <f t="shared" si="68"/>
        <v>8</v>
      </c>
      <c r="Y402" s="382"/>
      <c r="Z402" s="374">
        <f t="shared" si="69"/>
        <v>11880</v>
      </c>
      <c r="AA402" s="385">
        <f>VLOOKUP(G402,Ma_KH!$A:$R,14,0)</f>
        <v>57</v>
      </c>
    </row>
    <row r="403" spans="1:27" x14ac:dyDescent="0.25">
      <c r="A403" s="329">
        <v>46055</v>
      </c>
      <c r="B403" s="464">
        <v>8335</v>
      </c>
      <c r="C403" s="465" t="s">
        <v>15180</v>
      </c>
      <c r="D403" s="329">
        <v>46058</v>
      </c>
      <c r="E403" s="175"/>
      <c r="F403" s="173"/>
      <c r="G403" s="467" t="s">
        <v>9895</v>
      </c>
      <c r="H403" s="175"/>
      <c r="I403" s="202" t="s">
        <v>9895</v>
      </c>
      <c r="J403" s="176" t="s">
        <v>1788</v>
      </c>
      <c r="K403" s="176" t="s">
        <v>7645</v>
      </c>
      <c r="L403" s="381" t="str">
        <f>VLOOKUP($K403,TONG_SL!$A:$D,2,0)</f>
        <v>Chân gà sốt thái 250g</v>
      </c>
      <c r="M403" s="381"/>
      <c r="N403" s="381" t="str">
        <f t="shared" si="65"/>
        <v>K-C6</v>
      </c>
      <c r="O403" s="381"/>
      <c r="P403" s="381"/>
      <c r="Q403" s="381" t="str">
        <f>VLOOKUP(K403,TONG_SL!$A:$D,3,0)</f>
        <v>Hộp</v>
      </c>
      <c r="R403" s="169">
        <v>3</v>
      </c>
      <c r="S403" s="382"/>
      <c r="T403" s="382">
        <f>VLOOKUP(VLOOKUP(G403,Ma_KH!$A:$R,18,0)&amp;K403,Gia_MB!$A:$F,6,0)</f>
        <v>41389</v>
      </c>
      <c r="U403" s="374">
        <f t="shared" si="66"/>
        <v>124167</v>
      </c>
      <c r="V403" s="382"/>
      <c r="W403" s="383">
        <f t="shared" si="67"/>
        <v>0</v>
      </c>
      <c r="X403" s="384" t="str">
        <f t="shared" si="68"/>
        <v>8</v>
      </c>
      <c r="Y403" s="382"/>
      <c r="Z403" s="374">
        <f t="shared" si="69"/>
        <v>9933.36</v>
      </c>
      <c r="AA403" s="385">
        <f>VLOOKUP(G403,Ma_KH!$A:$R,14,0)</f>
        <v>57</v>
      </c>
    </row>
    <row r="404" spans="1:27" x14ac:dyDescent="0.25">
      <c r="A404" s="329">
        <v>46055</v>
      </c>
      <c r="B404" s="464">
        <v>8335</v>
      </c>
      <c r="C404" s="465" t="s">
        <v>15180</v>
      </c>
      <c r="D404" s="329">
        <v>46058</v>
      </c>
      <c r="E404" s="175"/>
      <c r="F404" s="173"/>
      <c r="G404" s="467" t="s">
        <v>9895</v>
      </c>
      <c r="H404" s="175"/>
      <c r="I404" s="202" t="s">
        <v>9895</v>
      </c>
      <c r="J404" s="176" t="s">
        <v>1788</v>
      </c>
      <c r="K404" s="176" t="s">
        <v>598</v>
      </c>
      <c r="L404" s="381" t="str">
        <f>VLOOKUP($K404,TONG_SL!$A:$D,2,0)</f>
        <v>Chân gà sả tắc 250g</v>
      </c>
      <c r="M404" s="381"/>
      <c r="N404" s="381" t="str">
        <f t="shared" si="65"/>
        <v>K-C6</v>
      </c>
      <c r="O404" s="381"/>
      <c r="P404" s="381"/>
      <c r="Q404" s="381" t="str">
        <f>VLOOKUP(K404,TONG_SL!$A:$D,3,0)</f>
        <v>Hộp</v>
      </c>
      <c r="R404" s="169">
        <v>5</v>
      </c>
      <c r="S404" s="382"/>
      <c r="T404" s="382">
        <f>VLOOKUP(VLOOKUP(G404,Ma_KH!$A:$R,18,0)&amp;K404,Gia_MB!$A:$F,6,0)</f>
        <v>30000</v>
      </c>
      <c r="U404" s="374">
        <f t="shared" si="66"/>
        <v>150000</v>
      </c>
      <c r="V404" s="382"/>
      <c r="W404" s="383">
        <f t="shared" si="67"/>
        <v>0</v>
      </c>
      <c r="X404" s="384" t="str">
        <f t="shared" si="68"/>
        <v>8</v>
      </c>
      <c r="Y404" s="382"/>
      <c r="Z404" s="374">
        <f t="shared" si="69"/>
        <v>12000</v>
      </c>
      <c r="AA404" s="385">
        <f>VLOOKUP(G404,Ma_KH!$A:$R,14,0)</f>
        <v>57</v>
      </c>
    </row>
    <row r="405" spans="1:27" x14ac:dyDescent="0.25">
      <c r="A405" s="329">
        <v>46055</v>
      </c>
      <c r="B405" s="464">
        <v>8335</v>
      </c>
      <c r="C405" s="465" t="s">
        <v>15180</v>
      </c>
      <c r="D405" s="329">
        <v>46058</v>
      </c>
      <c r="E405" s="175"/>
      <c r="F405" s="173"/>
      <c r="G405" s="467" t="s">
        <v>9895</v>
      </c>
      <c r="H405" s="175"/>
      <c r="I405" s="202" t="s">
        <v>9895</v>
      </c>
      <c r="J405" s="176" t="s">
        <v>1788</v>
      </c>
      <c r="K405" s="176" t="s">
        <v>600</v>
      </c>
      <c r="L405" s="381" t="str">
        <f>VLOOKUP($K405,TONG_SL!$A:$D,2,0)</f>
        <v>Tai heo sốt thái 250g</v>
      </c>
      <c r="M405" s="381"/>
      <c r="N405" s="381" t="str">
        <f t="shared" si="65"/>
        <v>K-C6</v>
      </c>
      <c r="O405" s="381"/>
      <c r="P405" s="381"/>
      <c r="Q405" s="381" t="str">
        <f>VLOOKUP(K405,TONG_SL!$A:$D,3,0)</f>
        <v>Hộp</v>
      </c>
      <c r="R405" s="169">
        <v>3</v>
      </c>
      <c r="S405" s="382"/>
      <c r="T405" s="382">
        <f>VLOOKUP(VLOOKUP(G405,Ma_KH!$A:$R,18,0)&amp;K405,Gia_MB!$A:$F,6,0)</f>
        <v>36111</v>
      </c>
      <c r="U405" s="374">
        <f t="shared" si="66"/>
        <v>108333</v>
      </c>
      <c r="V405" s="382"/>
      <c r="W405" s="383">
        <f t="shared" si="67"/>
        <v>0</v>
      </c>
      <c r="X405" s="384" t="str">
        <f t="shared" si="68"/>
        <v>8</v>
      </c>
      <c r="Y405" s="382"/>
      <c r="Z405" s="374">
        <f t="shared" si="69"/>
        <v>8666.64</v>
      </c>
      <c r="AA405" s="385">
        <f>VLOOKUP(G405,Ma_KH!$A:$R,14,0)</f>
        <v>57</v>
      </c>
    </row>
    <row r="406" spans="1:27" x14ac:dyDescent="0.25">
      <c r="A406" s="329">
        <v>46056</v>
      </c>
      <c r="B406" s="464">
        <v>8525</v>
      </c>
      <c r="C406" s="465" t="s">
        <v>15180</v>
      </c>
      <c r="D406" s="329">
        <v>46058</v>
      </c>
      <c r="E406" s="175"/>
      <c r="F406" s="173"/>
      <c r="G406" s="467" t="s">
        <v>10276</v>
      </c>
      <c r="H406" s="175"/>
      <c r="I406" s="202" t="s">
        <v>10276</v>
      </c>
      <c r="J406" s="176" t="s">
        <v>1788</v>
      </c>
      <c r="K406" s="176" t="s">
        <v>542</v>
      </c>
      <c r="L406" s="381" t="str">
        <f>VLOOKUP($K406,TONG_SL!$A:$D,2,0)</f>
        <v>Chân giò heo muối 500g</v>
      </c>
      <c r="M406" s="381"/>
      <c r="N406" s="381" t="str">
        <f t="shared" si="65"/>
        <v>K-C6</v>
      </c>
      <c r="O406" s="381"/>
      <c r="P406" s="381"/>
      <c r="Q406" s="381" t="str">
        <f>VLOOKUP(K406,TONG_SL!$A:$D,3,0)</f>
        <v>Túi</v>
      </c>
      <c r="R406" s="169">
        <v>5</v>
      </c>
      <c r="S406" s="382"/>
      <c r="T406" s="382">
        <f>VLOOKUP(VLOOKUP(G406,Ma_KH!$A:$R,18,0)&amp;K406,Gia_MB!$A:$F,6,0)</f>
        <v>113113</v>
      </c>
      <c r="U406" s="374">
        <f t="shared" si="66"/>
        <v>565565</v>
      </c>
      <c r="V406" s="382"/>
      <c r="W406" s="383">
        <f t="shared" si="67"/>
        <v>0</v>
      </c>
      <c r="X406" s="384" t="str">
        <f t="shared" si="68"/>
        <v>8</v>
      </c>
      <c r="Y406" s="382"/>
      <c r="Z406" s="374">
        <f t="shared" si="69"/>
        <v>45245.200000000004</v>
      </c>
      <c r="AA406" s="385">
        <f>VLOOKUP(G406,Ma_KH!$A:$R,14,0)</f>
        <v>60</v>
      </c>
    </row>
    <row r="407" spans="1:27" x14ac:dyDescent="0.25">
      <c r="A407" s="329">
        <v>46056</v>
      </c>
      <c r="B407" s="464">
        <v>8525</v>
      </c>
      <c r="C407" s="465" t="s">
        <v>15180</v>
      </c>
      <c r="D407" s="329">
        <v>46058</v>
      </c>
      <c r="E407" s="175"/>
      <c r="F407" s="173"/>
      <c r="G407" s="467" t="s">
        <v>10276</v>
      </c>
      <c r="H407" s="175"/>
      <c r="I407" s="202" t="s">
        <v>10276</v>
      </c>
      <c r="J407" s="176" t="s">
        <v>1788</v>
      </c>
      <c r="K407" s="176" t="s">
        <v>34</v>
      </c>
      <c r="L407" s="381" t="str">
        <f>VLOOKUP($K407,TONG_SL!$A:$D,2,0)</f>
        <v>Tai heo muối 200g</v>
      </c>
      <c r="M407" s="381"/>
      <c r="N407" s="381" t="str">
        <f t="shared" si="65"/>
        <v>K-C6</v>
      </c>
      <c r="O407" s="381"/>
      <c r="P407" s="381"/>
      <c r="Q407" s="381" t="str">
        <f>VLOOKUP(K407,TONG_SL!$A:$D,3,0)</f>
        <v>Túi</v>
      </c>
      <c r="R407" s="169">
        <v>5</v>
      </c>
      <c r="S407" s="382"/>
      <c r="T407" s="382">
        <f>VLOOKUP(VLOOKUP(G407,Ma_KH!$A:$R,18,0)&amp;K407,Gia_MB!$A:$F,6,0)</f>
        <v>52815</v>
      </c>
      <c r="U407" s="374">
        <f t="shared" si="66"/>
        <v>264075</v>
      </c>
      <c r="V407" s="382"/>
      <c r="W407" s="383">
        <f t="shared" si="67"/>
        <v>0</v>
      </c>
      <c r="X407" s="384" t="str">
        <f t="shared" si="68"/>
        <v>8</v>
      </c>
      <c r="Y407" s="382"/>
      <c r="Z407" s="374">
        <f t="shared" si="69"/>
        <v>21126</v>
      </c>
      <c r="AA407" s="385">
        <f>VLOOKUP(G407,Ma_KH!$A:$R,14,0)</f>
        <v>60</v>
      </c>
    </row>
    <row r="408" spans="1:27" x14ac:dyDescent="0.25">
      <c r="A408" s="329">
        <v>46056</v>
      </c>
      <c r="B408" s="464">
        <v>8525</v>
      </c>
      <c r="C408" s="465" t="s">
        <v>15180</v>
      </c>
      <c r="D408" s="329">
        <v>46058</v>
      </c>
      <c r="E408" s="175"/>
      <c r="F408" s="173"/>
      <c r="G408" s="467" t="s">
        <v>10276</v>
      </c>
      <c r="H408" s="175"/>
      <c r="I408" s="202" t="s">
        <v>10276</v>
      </c>
      <c r="J408" s="176" t="s">
        <v>1788</v>
      </c>
      <c r="K408" s="176" t="s">
        <v>7266</v>
      </c>
      <c r="L408" s="381" t="str">
        <f>VLOOKUP($K408,TONG_SL!$A:$D,2,0)</f>
        <v>Giò lụa 500g</v>
      </c>
      <c r="M408" s="381"/>
      <c r="N408" s="381" t="str">
        <f t="shared" si="65"/>
        <v>K-C6</v>
      </c>
      <c r="O408" s="381"/>
      <c r="P408" s="381"/>
      <c r="Q408" s="381" t="str">
        <f>VLOOKUP(K408,TONG_SL!$A:$D,3,0)</f>
        <v>Túi</v>
      </c>
      <c r="R408" s="169">
        <v>3</v>
      </c>
      <c r="S408" s="382"/>
      <c r="T408" s="382" t="e">
        <f>VLOOKUP(VLOOKUP(G408,Ma_KH!$A:$R,18,0)&amp;K408,Gia_MB!$A:$F,6,0)</f>
        <v>#N/A</v>
      </c>
      <c r="U408" s="374" t="e">
        <f t="shared" si="66"/>
        <v>#N/A</v>
      </c>
      <c r="V408" s="382"/>
      <c r="W408" s="383" t="e">
        <f t="shared" si="67"/>
        <v>#N/A</v>
      </c>
      <c r="X408" s="384" t="str">
        <f t="shared" si="68"/>
        <v>8</v>
      </c>
      <c r="Y408" s="382"/>
      <c r="Z408" s="374" t="e">
        <f t="shared" si="69"/>
        <v>#N/A</v>
      </c>
      <c r="AA408" s="385">
        <f>VLOOKUP(G408,Ma_KH!$A:$R,14,0)</f>
        <v>60</v>
      </c>
    </row>
    <row r="409" spans="1:27" x14ac:dyDescent="0.25">
      <c r="A409" s="329">
        <v>46056</v>
      </c>
      <c r="B409" s="464">
        <v>8525</v>
      </c>
      <c r="C409" s="465" t="s">
        <v>15180</v>
      </c>
      <c r="D409" s="329">
        <v>46058</v>
      </c>
      <c r="E409" s="175"/>
      <c r="F409" s="173"/>
      <c r="G409" s="467" t="s">
        <v>10276</v>
      </c>
      <c r="H409" s="175"/>
      <c r="I409" s="202" t="s">
        <v>10276</v>
      </c>
      <c r="J409" s="176" t="s">
        <v>1788</v>
      </c>
      <c r="K409" s="176" t="s">
        <v>32</v>
      </c>
      <c r="L409" s="381" t="str">
        <f>VLOOKUP($K409,TONG_SL!$A:$D,2,0)</f>
        <v>Giò Tai Lưỡi Xào 250g</v>
      </c>
      <c r="M409" s="381"/>
      <c r="N409" s="381" t="str">
        <f t="shared" si="65"/>
        <v>K-C6</v>
      </c>
      <c r="O409" s="381"/>
      <c r="P409" s="381"/>
      <c r="Q409" s="381" t="str">
        <f>VLOOKUP(K409,TONG_SL!$A:$D,3,0)</f>
        <v>Túi</v>
      </c>
      <c r="R409" s="169">
        <v>10</v>
      </c>
      <c r="S409" s="382"/>
      <c r="T409" s="382">
        <f>VLOOKUP(VLOOKUP(G409,Ma_KH!$A:$R,18,0)&amp;K409,Gia_MB!$A:$F,6,0)</f>
        <v>47673</v>
      </c>
      <c r="U409" s="374">
        <f t="shared" si="66"/>
        <v>476730</v>
      </c>
      <c r="V409" s="382"/>
      <c r="W409" s="383">
        <f t="shared" si="67"/>
        <v>0</v>
      </c>
      <c r="X409" s="384" t="str">
        <f t="shared" si="68"/>
        <v>8</v>
      </c>
      <c r="Y409" s="382"/>
      <c r="Z409" s="374">
        <f t="shared" si="69"/>
        <v>38138.400000000001</v>
      </c>
      <c r="AA409" s="385">
        <f>VLOOKUP(G409,Ma_KH!$A:$R,14,0)</f>
        <v>60</v>
      </c>
    </row>
    <row r="410" spans="1:27" x14ac:dyDescent="0.25">
      <c r="A410" s="329">
        <v>46056</v>
      </c>
      <c r="B410" s="464">
        <v>8525</v>
      </c>
      <c r="C410" s="465" t="s">
        <v>15180</v>
      </c>
      <c r="D410" s="329">
        <v>46058</v>
      </c>
      <c r="E410" s="175"/>
      <c r="F410" s="173"/>
      <c r="G410" s="467" t="s">
        <v>10276</v>
      </c>
      <c r="H410" s="175"/>
      <c r="I410" s="202" t="s">
        <v>10276</v>
      </c>
      <c r="J410" s="176" t="s">
        <v>1788</v>
      </c>
      <c r="K410" s="176" t="s">
        <v>48</v>
      </c>
      <c r="L410" s="381" t="str">
        <f>VLOOKUP($K410,TONG_SL!$A:$D,2,0)</f>
        <v>Mọc Nấm Hương 250g</v>
      </c>
      <c r="M410" s="381"/>
      <c r="N410" s="381" t="str">
        <f t="shared" si="65"/>
        <v>K-C6</v>
      </c>
      <c r="O410" s="381"/>
      <c r="P410" s="381"/>
      <c r="Q410" s="381" t="str">
        <f>VLOOKUP(K410,TONG_SL!$A:$D,3,0)</f>
        <v>Túi</v>
      </c>
      <c r="R410" s="169">
        <v>10</v>
      </c>
      <c r="S410" s="382"/>
      <c r="T410" s="382">
        <f>VLOOKUP(VLOOKUP(G410,Ma_KH!$A:$R,18,0)&amp;K410,Gia_MB!$A:$F,6,0)</f>
        <v>43700</v>
      </c>
      <c r="U410" s="374">
        <f t="shared" si="66"/>
        <v>437000</v>
      </c>
      <c r="V410" s="382"/>
      <c r="W410" s="383">
        <f t="shared" si="67"/>
        <v>0</v>
      </c>
      <c r="X410" s="384" t="str">
        <f t="shared" si="68"/>
        <v>8</v>
      </c>
      <c r="Y410" s="382"/>
      <c r="Z410" s="374">
        <f t="shared" si="69"/>
        <v>34960</v>
      </c>
      <c r="AA410" s="385">
        <f>VLOOKUP(G410,Ma_KH!$A:$R,14,0)</f>
        <v>60</v>
      </c>
    </row>
    <row r="411" spans="1:27" x14ac:dyDescent="0.25">
      <c r="A411" s="329">
        <v>46056</v>
      </c>
      <c r="B411" s="464">
        <v>8525</v>
      </c>
      <c r="C411" s="465" t="s">
        <v>15180</v>
      </c>
      <c r="D411" s="329">
        <v>46058</v>
      </c>
      <c r="E411" s="175"/>
      <c r="F411" s="173"/>
      <c r="G411" s="467" t="s">
        <v>10276</v>
      </c>
      <c r="H411" s="175"/>
      <c r="I411" s="202" t="s">
        <v>10276</v>
      </c>
      <c r="J411" s="176" t="s">
        <v>1788</v>
      </c>
      <c r="K411" s="176" t="s">
        <v>15332</v>
      </c>
      <c r="L411" s="381" t="str">
        <f>VLOOKUP($K411,TONG_SL!$A:$D,2,0)</f>
        <v>Chân giò heo muối vị Tayaki 450g</v>
      </c>
      <c r="M411" s="381"/>
      <c r="N411" s="381" t="str">
        <f t="shared" si="65"/>
        <v>K-C6</v>
      </c>
      <c r="O411" s="381"/>
      <c r="P411" s="381"/>
      <c r="Q411" s="381" t="str">
        <f>VLOOKUP(K411,TONG_SL!$A:$D,3,0)</f>
        <v>Túi</v>
      </c>
      <c r="R411" s="169">
        <v>15</v>
      </c>
      <c r="S411" s="382"/>
      <c r="T411" s="382" t="e">
        <f>VLOOKUP(VLOOKUP(G411,Ma_KH!$A:$R,18,0)&amp;K411,Gia_MB!$A:$F,6,0)</f>
        <v>#N/A</v>
      </c>
      <c r="U411" s="374" t="e">
        <f t="shared" si="66"/>
        <v>#N/A</v>
      </c>
      <c r="V411" s="382"/>
      <c r="W411" s="383" t="e">
        <f t="shared" si="67"/>
        <v>#N/A</v>
      </c>
      <c r="X411" s="384" t="str">
        <f t="shared" si="68"/>
        <v>8</v>
      </c>
      <c r="Y411" s="382"/>
      <c r="Z411" s="374" t="e">
        <f t="shared" si="69"/>
        <v>#N/A</v>
      </c>
      <c r="AA411" s="385">
        <f>VLOOKUP(G411,Ma_KH!$A:$R,14,0)</f>
        <v>60</v>
      </c>
    </row>
    <row r="412" spans="1:27" x14ac:dyDescent="0.25">
      <c r="A412" s="329">
        <v>46056</v>
      </c>
      <c r="B412" s="464">
        <v>8463</v>
      </c>
      <c r="C412" s="465" t="s">
        <v>15180</v>
      </c>
      <c r="D412" s="329">
        <v>46058</v>
      </c>
      <c r="E412" s="175"/>
      <c r="F412" s="173"/>
      <c r="G412" s="467" t="s">
        <v>7438</v>
      </c>
      <c r="H412" s="175"/>
      <c r="I412" s="202" t="s">
        <v>7438</v>
      </c>
      <c r="J412" s="176" t="s">
        <v>1788</v>
      </c>
      <c r="K412" s="176" t="s">
        <v>32</v>
      </c>
      <c r="L412" s="381" t="str">
        <f>VLOOKUP($K412,TONG_SL!$A:$D,2,0)</f>
        <v>Giò Tai Lưỡi Xào 250g</v>
      </c>
      <c r="M412" s="381"/>
      <c r="N412" s="381" t="str">
        <f t="shared" si="65"/>
        <v>K-C6</v>
      </c>
      <c r="O412" s="381"/>
      <c r="P412" s="381"/>
      <c r="Q412" s="381" t="str">
        <f>VLOOKUP(K412,TONG_SL!$A:$D,3,0)</f>
        <v>Túi</v>
      </c>
      <c r="R412" s="169">
        <v>4</v>
      </c>
      <c r="S412" s="382"/>
      <c r="T412" s="382">
        <f>VLOOKUP(VLOOKUP(G412,Ma_KH!$A:$R,18,0)&amp;K412,Gia_MB!$A:$F,6,0)</f>
        <v>47672</v>
      </c>
      <c r="U412" s="374">
        <f t="shared" si="66"/>
        <v>190688</v>
      </c>
      <c r="V412" s="382"/>
      <c r="W412" s="383">
        <f t="shared" si="67"/>
        <v>0</v>
      </c>
      <c r="X412" s="384" t="str">
        <f t="shared" si="68"/>
        <v>8</v>
      </c>
      <c r="Y412" s="382"/>
      <c r="Z412" s="374">
        <f t="shared" si="69"/>
        <v>15255.04</v>
      </c>
      <c r="AA412" s="385">
        <f>VLOOKUP(G412,Ma_KH!$A:$R,14,0)</f>
        <v>0</v>
      </c>
    </row>
    <row r="413" spans="1:27" x14ac:dyDescent="0.25">
      <c r="A413" s="329">
        <v>46055</v>
      </c>
      <c r="B413" s="464">
        <v>8389</v>
      </c>
      <c r="C413" s="465" t="s">
        <v>15180</v>
      </c>
      <c r="D413" s="329">
        <v>46058</v>
      </c>
      <c r="E413" s="175"/>
      <c r="F413" s="173"/>
      <c r="G413" s="467" t="s">
        <v>12230</v>
      </c>
      <c r="H413" s="175"/>
      <c r="I413" s="202" t="s">
        <v>12230</v>
      </c>
      <c r="J413" s="176" t="s">
        <v>1788</v>
      </c>
      <c r="K413" s="176" t="s">
        <v>37</v>
      </c>
      <c r="L413" s="381" t="str">
        <f>VLOOKUP($K413,TONG_SL!$A:$D,2,0)</f>
        <v>Chả cốm 300g</v>
      </c>
      <c r="M413" s="381"/>
      <c r="N413" s="381" t="str">
        <f t="shared" si="65"/>
        <v>K-C6</v>
      </c>
      <c r="O413" s="381"/>
      <c r="P413" s="381"/>
      <c r="Q413" s="381" t="str">
        <f>VLOOKUP(K413,TONG_SL!$A:$D,3,0)</f>
        <v>Túi</v>
      </c>
      <c r="R413" s="169">
        <v>2</v>
      </c>
      <c r="S413" s="382"/>
      <c r="T413" s="382">
        <f>VLOOKUP(VLOOKUP(G413,Ma_KH!$A:$R,18,0)&amp;K413,Gia_MB!$A:$F,6,0)</f>
        <v>74250</v>
      </c>
      <c r="U413" s="374">
        <f t="shared" si="66"/>
        <v>148500</v>
      </c>
      <c r="V413" s="382"/>
      <c r="W413" s="383">
        <f t="shared" si="67"/>
        <v>0</v>
      </c>
      <c r="X413" s="384" t="str">
        <f t="shared" si="68"/>
        <v>8</v>
      </c>
      <c r="Y413" s="382"/>
      <c r="Z413" s="374">
        <f t="shared" si="69"/>
        <v>11880</v>
      </c>
      <c r="AA413" s="385">
        <f>VLOOKUP(G413,Ma_KH!$A:$R,14,0)</f>
        <v>51</v>
      </c>
    </row>
    <row r="414" spans="1:27" x14ac:dyDescent="0.25">
      <c r="A414" s="329">
        <v>46055</v>
      </c>
      <c r="B414" s="464">
        <v>8389</v>
      </c>
      <c r="C414" s="465" t="s">
        <v>15180</v>
      </c>
      <c r="D414" s="329">
        <v>46058</v>
      </c>
      <c r="E414" s="175"/>
      <c r="F414" s="173"/>
      <c r="G414" s="467" t="s">
        <v>12230</v>
      </c>
      <c r="H414" s="175"/>
      <c r="I414" s="202" t="s">
        <v>12230</v>
      </c>
      <c r="J414" s="176" t="s">
        <v>1788</v>
      </c>
      <c r="K414" s="176" t="s">
        <v>27</v>
      </c>
      <c r="L414" s="381" t="str">
        <f>VLOOKUP($K414,TONG_SL!$A:$D,2,0)</f>
        <v>Chân giò heo muối 300g</v>
      </c>
      <c r="M414" s="381"/>
      <c r="N414" s="381" t="str">
        <f t="shared" si="65"/>
        <v>K-C6</v>
      </c>
      <c r="O414" s="381"/>
      <c r="P414" s="381"/>
      <c r="Q414" s="381" t="str">
        <f>VLOOKUP(K414,TONG_SL!$A:$D,3,0)</f>
        <v>Túi</v>
      </c>
      <c r="R414" s="169">
        <v>5</v>
      </c>
      <c r="S414" s="382"/>
      <c r="T414" s="382">
        <f>VLOOKUP(VLOOKUP(G414,Ma_KH!$A:$R,18,0)&amp;K414,Gia_MB!$A:$F,6,0)</f>
        <v>73431</v>
      </c>
      <c r="U414" s="374">
        <f t="shared" si="66"/>
        <v>367155</v>
      </c>
      <c r="V414" s="382"/>
      <c r="W414" s="383">
        <f t="shared" si="67"/>
        <v>0</v>
      </c>
      <c r="X414" s="384" t="str">
        <f t="shared" si="68"/>
        <v>8</v>
      </c>
      <c r="Y414" s="382"/>
      <c r="Z414" s="374">
        <f t="shared" si="69"/>
        <v>29372.400000000001</v>
      </c>
      <c r="AA414" s="385">
        <f>VLOOKUP(G414,Ma_KH!$A:$R,14,0)</f>
        <v>51</v>
      </c>
    </row>
    <row r="415" spans="1:27" x14ac:dyDescent="0.25">
      <c r="A415" s="329">
        <v>46055</v>
      </c>
      <c r="B415" s="464">
        <v>8389</v>
      </c>
      <c r="C415" s="465" t="s">
        <v>15180</v>
      </c>
      <c r="D415" s="329">
        <v>46058</v>
      </c>
      <c r="E415" s="175"/>
      <c r="F415" s="173"/>
      <c r="G415" s="467" t="s">
        <v>12230</v>
      </c>
      <c r="H415" s="175"/>
      <c r="I415" s="202" t="s">
        <v>12230</v>
      </c>
      <c r="J415" s="176" t="s">
        <v>1788</v>
      </c>
      <c r="K415" s="176" t="s">
        <v>542</v>
      </c>
      <c r="L415" s="381" t="str">
        <f>VLOOKUP($K415,TONG_SL!$A:$D,2,0)</f>
        <v>Chân giò heo muối 500g</v>
      </c>
      <c r="M415" s="381"/>
      <c r="N415" s="381" t="str">
        <f t="shared" ref="N415:N473" si="70">IF($B415&lt;&gt;"","K-C6","")</f>
        <v>K-C6</v>
      </c>
      <c r="O415" s="381"/>
      <c r="P415" s="381"/>
      <c r="Q415" s="381" t="str">
        <f>VLOOKUP(K415,TONG_SL!$A:$D,3,0)</f>
        <v>Túi</v>
      </c>
      <c r="R415" s="169">
        <v>3</v>
      </c>
      <c r="S415" s="382"/>
      <c r="T415" s="382">
        <f>VLOOKUP(VLOOKUP(G415,Ma_KH!$A:$R,18,0)&amp;K415,Gia_MB!$A:$F,6,0)</f>
        <v>119066</v>
      </c>
      <c r="U415" s="374">
        <f t="shared" ref="U415:U473" si="71">T415*R415</f>
        <v>357198</v>
      </c>
      <c r="V415" s="382"/>
      <c r="W415" s="383">
        <f t="shared" ref="W415:W473" si="72">U415*V415</f>
        <v>0</v>
      </c>
      <c r="X415" s="384" t="str">
        <f t="shared" ref="X415:X473" si="73">IF(B415&lt;&gt;"","8","0")</f>
        <v>8</v>
      </c>
      <c r="Y415" s="382"/>
      <c r="Z415" s="374">
        <f t="shared" ref="Z415:Z473" si="74">U415*X415%</f>
        <v>28575.84</v>
      </c>
      <c r="AA415" s="385">
        <f>VLOOKUP(G415,Ma_KH!$A:$R,14,0)</f>
        <v>51</v>
      </c>
    </row>
    <row r="416" spans="1:27" x14ac:dyDescent="0.25">
      <c r="A416" s="329">
        <v>46055</v>
      </c>
      <c r="B416" s="464">
        <v>8389</v>
      </c>
      <c r="C416" s="465" t="s">
        <v>15180</v>
      </c>
      <c r="D416" s="329">
        <v>46058</v>
      </c>
      <c r="E416" s="175"/>
      <c r="F416" s="173"/>
      <c r="G416" s="467" t="s">
        <v>12230</v>
      </c>
      <c r="H416" s="175"/>
      <c r="I416" s="202" t="s">
        <v>12230</v>
      </c>
      <c r="J416" s="176" t="s">
        <v>1788</v>
      </c>
      <c r="K416" s="176" t="s">
        <v>48</v>
      </c>
      <c r="L416" s="381" t="str">
        <f>VLOOKUP($K416,TONG_SL!$A:$D,2,0)</f>
        <v>Mọc Nấm Hương 250g</v>
      </c>
      <c r="M416" s="381"/>
      <c r="N416" s="381" t="str">
        <f t="shared" si="70"/>
        <v>K-C6</v>
      </c>
      <c r="O416" s="381"/>
      <c r="P416" s="381"/>
      <c r="Q416" s="381" t="str">
        <f>VLOOKUP(K416,TONG_SL!$A:$D,3,0)</f>
        <v>Túi</v>
      </c>
      <c r="R416" s="169">
        <v>3</v>
      </c>
      <c r="S416" s="382"/>
      <c r="T416" s="382">
        <f>VLOOKUP(VLOOKUP(G416,Ma_KH!$A:$R,18,0)&amp;K416,Gia_MB!$A:$F,6,0)</f>
        <v>46000</v>
      </c>
      <c r="U416" s="374">
        <f t="shared" si="71"/>
        <v>138000</v>
      </c>
      <c r="V416" s="382"/>
      <c r="W416" s="383">
        <f t="shared" si="72"/>
        <v>0</v>
      </c>
      <c r="X416" s="384" t="str">
        <f t="shared" si="73"/>
        <v>8</v>
      </c>
      <c r="Y416" s="382"/>
      <c r="Z416" s="374">
        <f t="shared" si="74"/>
        <v>11040</v>
      </c>
      <c r="AA416" s="385">
        <f>VLOOKUP(G416,Ma_KH!$A:$R,14,0)</f>
        <v>51</v>
      </c>
    </row>
    <row r="417" spans="1:27" x14ac:dyDescent="0.25">
      <c r="A417" s="329">
        <v>46055</v>
      </c>
      <c r="B417" s="464">
        <v>8393</v>
      </c>
      <c r="C417" s="465" t="s">
        <v>15180</v>
      </c>
      <c r="D417" s="329">
        <v>46058</v>
      </c>
      <c r="E417" s="175"/>
      <c r="F417" s="173"/>
      <c r="G417" s="467" t="s">
        <v>12235</v>
      </c>
      <c r="H417" s="175"/>
      <c r="I417" s="202" t="s">
        <v>12235</v>
      </c>
      <c r="J417" s="176" t="s">
        <v>1788</v>
      </c>
      <c r="K417" s="176" t="s">
        <v>542</v>
      </c>
      <c r="L417" s="381" t="str">
        <f>VLOOKUP($K417,TONG_SL!$A:$D,2,0)</f>
        <v>Chân giò heo muối 500g</v>
      </c>
      <c r="M417" s="381"/>
      <c r="N417" s="381" t="str">
        <f t="shared" si="70"/>
        <v>K-C6</v>
      </c>
      <c r="O417" s="381"/>
      <c r="P417" s="381"/>
      <c r="Q417" s="381" t="str">
        <f>VLOOKUP(K417,TONG_SL!$A:$D,3,0)</f>
        <v>Túi</v>
      </c>
      <c r="R417" s="169">
        <v>5</v>
      </c>
      <c r="S417" s="382"/>
      <c r="T417" s="382">
        <f>VLOOKUP(VLOOKUP(G417,Ma_KH!$A:$R,18,0)&amp;K417,Gia_MB!$A:$F,6,0)</f>
        <v>119066</v>
      </c>
      <c r="U417" s="374">
        <f t="shared" si="71"/>
        <v>595330</v>
      </c>
      <c r="V417" s="382"/>
      <c r="W417" s="383">
        <f t="shared" si="72"/>
        <v>0</v>
      </c>
      <c r="X417" s="384" t="str">
        <f t="shared" si="73"/>
        <v>8</v>
      </c>
      <c r="Y417" s="382"/>
      <c r="Z417" s="374">
        <f t="shared" si="74"/>
        <v>47626.400000000001</v>
      </c>
      <c r="AA417" s="385">
        <f>VLOOKUP(G417,Ma_KH!$A:$R,14,0)</f>
        <v>51</v>
      </c>
    </row>
    <row r="418" spans="1:27" x14ac:dyDescent="0.25">
      <c r="A418" s="329">
        <v>46055</v>
      </c>
      <c r="B418" s="464">
        <v>8393</v>
      </c>
      <c r="C418" s="465" t="s">
        <v>15180</v>
      </c>
      <c r="D418" s="329">
        <v>46058</v>
      </c>
      <c r="E418" s="175"/>
      <c r="F418" s="173"/>
      <c r="G418" s="467" t="s">
        <v>12235</v>
      </c>
      <c r="H418" s="175"/>
      <c r="I418" s="202" t="s">
        <v>12235</v>
      </c>
      <c r="J418" s="176" t="s">
        <v>1788</v>
      </c>
      <c r="K418" s="176" t="s">
        <v>15474</v>
      </c>
      <c r="L418" s="381" t="str">
        <f>VLOOKUP($K418,TONG_SL!$A:$D,2,0)</f>
        <v>Gà muối hun cỏ xạ hương 500g</v>
      </c>
      <c r="M418" s="381"/>
      <c r="N418" s="381" t="str">
        <f t="shared" si="70"/>
        <v>K-C6</v>
      </c>
      <c r="O418" s="381"/>
      <c r="P418" s="381"/>
      <c r="Q418" s="381" t="str">
        <f>VLOOKUP(K418,TONG_SL!$A:$D,3,0)</f>
        <v>Túi</v>
      </c>
      <c r="R418" s="169">
        <v>3</v>
      </c>
      <c r="S418" s="382"/>
      <c r="T418" s="382" t="e">
        <f>VLOOKUP(VLOOKUP(G418,Ma_KH!$A:$R,18,0)&amp;K418,Gia_MB!$A:$F,6,0)</f>
        <v>#N/A</v>
      </c>
      <c r="U418" s="374" t="e">
        <f t="shared" si="71"/>
        <v>#N/A</v>
      </c>
      <c r="V418" s="382"/>
      <c r="W418" s="383" t="e">
        <f t="shared" si="72"/>
        <v>#N/A</v>
      </c>
      <c r="X418" s="384" t="str">
        <f t="shared" si="73"/>
        <v>8</v>
      </c>
      <c r="Y418" s="382"/>
      <c r="Z418" s="374" t="e">
        <f t="shared" si="74"/>
        <v>#N/A</v>
      </c>
      <c r="AA418" s="385">
        <f>VLOOKUP(G418,Ma_KH!$A:$R,14,0)</f>
        <v>51</v>
      </c>
    </row>
    <row r="419" spans="1:27" x14ac:dyDescent="0.25">
      <c r="A419" s="329">
        <v>46055</v>
      </c>
      <c r="B419" s="464">
        <v>8393</v>
      </c>
      <c r="C419" s="465" t="s">
        <v>15180</v>
      </c>
      <c r="D419" s="329">
        <v>46058</v>
      </c>
      <c r="E419" s="175"/>
      <c r="F419" s="173"/>
      <c r="G419" s="467" t="s">
        <v>12235</v>
      </c>
      <c r="H419" s="175"/>
      <c r="I419" s="202" t="s">
        <v>12235</v>
      </c>
      <c r="J419" s="176" t="s">
        <v>1788</v>
      </c>
      <c r="K419" s="176" t="s">
        <v>32</v>
      </c>
      <c r="L419" s="381" t="str">
        <f>VLOOKUP($K419,TONG_SL!$A:$D,2,0)</f>
        <v>Giò Tai Lưỡi Xào 250g</v>
      </c>
      <c r="M419" s="381"/>
      <c r="N419" s="381" t="str">
        <f t="shared" si="70"/>
        <v>K-C6</v>
      </c>
      <c r="O419" s="381"/>
      <c r="P419" s="381"/>
      <c r="Q419" s="381" t="str">
        <f>VLOOKUP(K419,TONG_SL!$A:$D,3,0)</f>
        <v>Túi</v>
      </c>
      <c r="R419" s="169">
        <v>2</v>
      </c>
      <c r="S419" s="382"/>
      <c r="T419" s="382">
        <f>VLOOKUP(VLOOKUP(G419,Ma_KH!$A:$R,18,0)&amp;K419,Gia_MB!$A:$F,6,0)</f>
        <v>50182</v>
      </c>
      <c r="U419" s="374">
        <f t="shared" si="71"/>
        <v>100364</v>
      </c>
      <c r="V419" s="382"/>
      <c r="W419" s="383">
        <f t="shared" si="72"/>
        <v>0</v>
      </c>
      <c r="X419" s="384" t="str">
        <f t="shared" si="73"/>
        <v>8</v>
      </c>
      <c r="Y419" s="382"/>
      <c r="Z419" s="374">
        <f t="shared" si="74"/>
        <v>8029.12</v>
      </c>
      <c r="AA419" s="385">
        <f>VLOOKUP(G419,Ma_KH!$A:$R,14,0)</f>
        <v>51</v>
      </c>
    </row>
    <row r="420" spans="1:27" x14ac:dyDescent="0.25">
      <c r="A420" s="329">
        <v>46055</v>
      </c>
      <c r="B420" s="464">
        <v>8380</v>
      </c>
      <c r="C420" s="465" t="s">
        <v>15180</v>
      </c>
      <c r="D420" s="329">
        <v>46058</v>
      </c>
      <c r="E420" s="175"/>
      <c r="F420" s="173"/>
      <c r="G420" s="467" t="s">
        <v>12199</v>
      </c>
      <c r="H420" s="175"/>
      <c r="I420" s="202" t="s">
        <v>12199</v>
      </c>
      <c r="J420" s="176" t="s">
        <v>1788</v>
      </c>
      <c r="K420" s="176" t="s">
        <v>27</v>
      </c>
      <c r="L420" s="381" t="str">
        <f>VLOOKUP($K420,TONG_SL!$A:$D,2,0)</f>
        <v>Chân giò heo muối 300g</v>
      </c>
      <c r="M420" s="381"/>
      <c r="N420" s="381" t="str">
        <f t="shared" si="70"/>
        <v>K-C6</v>
      </c>
      <c r="O420" s="381"/>
      <c r="P420" s="381"/>
      <c r="Q420" s="381" t="str">
        <f>VLOOKUP(K420,TONG_SL!$A:$D,3,0)</f>
        <v>Túi</v>
      </c>
      <c r="R420" s="169">
        <v>7</v>
      </c>
      <c r="S420" s="382"/>
      <c r="T420" s="382">
        <f>VLOOKUP(VLOOKUP(G420,Ma_KH!$A:$R,18,0)&amp;K420,Gia_MB!$A:$F,6,0)</f>
        <v>73431</v>
      </c>
      <c r="U420" s="374">
        <f t="shared" si="71"/>
        <v>514017</v>
      </c>
      <c r="V420" s="382"/>
      <c r="W420" s="383">
        <f t="shared" si="72"/>
        <v>0</v>
      </c>
      <c r="X420" s="384" t="str">
        <f t="shared" si="73"/>
        <v>8</v>
      </c>
      <c r="Y420" s="382"/>
      <c r="Z420" s="374">
        <f t="shared" si="74"/>
        <v>41121.360000000001</v>
      </c>
      <c r="AA420" s="385">
        <f>VLOOKUP(G420,Ma_KH!$A:$R,14,0)</f>
        <v>51</v>
      </c>
    </row>
    <row r="421" spans="1:27" x14ac:dyDescent="0.25">
      <c r="A421" s="329">
        <v>46055</v>
      </c>
      <c r="B421" s="464">
        <v>8388</v>
      </c>
      <c r="C421" s="465" t="s">
        <v>15180</v>
      </c>
      <c r="D421" s="329">
        <v>46058</v>
      </c>
      <c r="E421" s="175"/>
      <c r="F421" s="173"/>
      <c r="G421" s="467" t="s">
        <v>12202</v>
      </c>
      <c r="H421" s="175"/>
      <c r="I421" s="202" t="s">
        <v>12202</v>
      </c>
      <c r="J421" s="176" t="s">
        <v>1788</v>
      </c>
      <c r="K421" s="176" t="s">
        <v>39</v>
      </c>
      <c r="L421" s="381" t="str">
        <f>VLOOKUP($K421,TONG_SL!$A:$D,2,0)</f>
        <v>Chả nướng 300g</v>
      </c>
      <c r="M421" s="381"/>
      <c r="N421" s="381" t="str">
        <f t="shared" si="70"/>
        <v>K-C6</v>
      </c>
      <c r="O421" s="381"/>
      <c r="P421" s="381"/>
      <c r="Q421" s="381" t="str">
        <f>VLOOKUP(K421,TONG_SL!$A:$D,3,0)</f>
        <v>Túi</v>
      </c>
      <c r="R421" s="169">
        <v>2</v>
      </c>
      <c r="S421" s="382"/>
      <c r="T421" s="382">
        <f>VLOOKUP(VLOOKUP(G421,Ma_KH!$A:$R,18,0)&amp;K421,Gia_MB!$A:$F,6,0)</f>
        <v>70950</v>
      </c>
      <c r="U421" s="374">
        <f t="shared" si="71"/>
        <v>141900</v>
      </c>
      <c r="V421" s="382"/>
      <c r="W421" s="383">
        <f t="shared" si="72"/>
        <v>0</v>
      </c>
      <c r="X421" s="384" t="str">
        <f t="shared" si="73"/>
        <v>8</v>
      </c>
      <c r="Y421" s="382"/>
      <c r="Z421" s="374">
        <f t="shared" si="74"/>
        <v>11352</v>
      </c>
      <c r="AA421" s="385">
        <f>VLOOKUP(G421,Ma_KH!$A:$R,14,0)</f>
        <v>51</v>
      </c>
    </row>
    <row r="422" spans="1:27" x14ac:dyDescent="0.25">
      <c r="A422" s="329">
        <v>46055</v>
      </c>
      <c r="B422" s="464">
        <v>8388</v>
      </c>
      <c r="C422" s="465" t="s">
        <v>15180</v>
      </c>
      <c r="D422" s="329">
        <v>46058</v>
      </c>
      <c r="E422" s="175"/>
      <c r="F422" s="173"/>
      <c r="G422" s="467" t="s">
        <v>12202</v>
      </c>
      <c r="H422" s="175"/>
      <c r="I422" s="202" t="s">
        <v>12202</v>
      </c>
      <c r="J422" s="176" t="s">
        <v>1788</v>
      </c>
      <c r="K422" s="176" t="s">
        <v>542</v>
      </c>
      <c r="L422" s="381" t="str">
        <f>VLOOKUP($K422,TONG_SL!$A:$D,2,0)</f>
        <v>Chân giò heo muối 500g</v>
      </c>
      <c r="M422" s="381"/>
      <c r="N422" s="381" t="str">
        <f t="shared" si="70"/>
        <v>K-C6</v>
      </c>
      <c r="O422" s="381"/>
      <c r="P422" s="381"/>
      <c r="Q422" s="381" t="str">
        <f>VLOOKUP(K422,TONG_SL!$A:$D,3,0)</f>
        <v>Túi</v>
      </c>
      <c r="R422" s="169">
        <v>3</v>
      </c>
      <c r="S422" s="382"/>
      <c r="T422" s="382">
        <f>VLOOKUP(VLOOKUP(G422,Ma_KH!$A:$R,18,0)&amp;K422,Gia_MB!$A:$F,6,0)</f>
        <v>119066</v>
      </c>
      <c r="U422" s="374">
        <f t="shared" si="71"/>
        <v>357198</v>
      </c>
      <c r="V422" s="382"/>
      <c r="W422" s="383">
        <f t="shared" si="72"/>
        <v>0</v>
      </c>
      <c r="X422" s="384" t="str">
        <f t="shared" si="73"/>
        <v>8</v>
      </c>
      <c r="Y422" s="382"/>
      <c r="Z422" s="374">
        <f t="shared" si="74"/>
        <v>28575.84</v>
      </c>
      <c r="AA422" s="385">
        <f>VLOOKUP(G422,Ma_KH!$A:$R,14,0)</f>
        <v>51</v>
      </c>
    </row>
    <row r="423" spans="1:27" x14ac:dyDescent="0.25">
      <c r="A423" s="329">
        <v>46055</v>
      </c>
      <c r="B423" s="464">
        <v>8388</v>
      </c>
      <c r="C423" s="465" t="s">
        <v>15180</v>
      </c>
      <c r="D423" s="329">
        <v>46058</v>
      </c>
      <c r="E423" s="175"/>
      <c r="F423" s="173"/>
      <c r="G423" s="467" t="s">
        <v>12202</v>
      </c>
      <c r="H423" s="175"/>
      <c r="I423" s="202" t="s">
        <v>12202</v>
      </c>
      <c r="J423" s="176" t="s">
        <v>1788</v>
      </c>
      <c r="K423" s="176" t="s">
        <v>553</v>
      </c>
      <c r="L423" s="381" t="str">
        <f>VLOOKUP($K423,TONG_SL!$A:$D,2,0)</f>
        <v>Gà muối hun khói 300g</v>
      </c>
      <c r="M423" s="381"/>
      <c r="N423" s="381" t="str">
        <f t="shared" si="70"/>
        <v>K-C6</v>
      </c>
      <c r="O423" s="381"/>
      <c r="P423" s="381"/>
      <c r="Q423" s="381" t="str">
        <f>VLOOKUP(K423,TONG_SL!$A:$D,3,0)</f>
        <v>Túi</v>
      </c>
      <c r="R423" s="169">
        <v>3</v>
      </c>
      <c r="S423" s="382"/>
      <c r="T423" s="382">
        <f>VLOOKUP(VLOOKUP(G423,Ma_KH!$A:$R,18,0)&amp;K423,Gia_MB!$A:$F,6,0)</f>
        <v>70000</v>
      </c>
      <c r="U423" s="374">
        <f t="shared" si="71"/>
        <v>210000</v>
      </c>
      <c r="V423" s="382"/>
      <c r="W423" s="383">
        <f t="shared" si="72"/>
        <v>0</v>
      </c>
      <c r="X423" s="384" t="str">
        <f t="shared" si="73"/>
        <v>8</v>
      </c>
      <c r="Y423" s="382"/>
      <c r="Z423" s="374">
        <f t="shared" si="74"/>
        <v>16800</v>
      </c>
      <c r="AA423" s="385">
        <f>VLOOKUP(G423,Ma_KH!$A:$R,14,0)</f>
        <v>51</v>
      </c>
    </row>
    <row r="424" spans="1:27" x14ac:dyDescent="0.25">
      <c r="A424" s="329">
        <v>46055</v>
      </c>
      <c r="B424" s="464">
        <v>8388</v>
      </c>
      <c r="C424" s="465" t="s">
        <v>15180</v>
      </c>
      <c r="D424" s="329">
        <v>46058</v>
      </c>
      <c r="E424" s="175"/>
      <c r="F424" s="173"/>
      <c r="G424" s="467" t="s">
        <v>12202</v>
      </c>
      <c r="H424" s="175"/>
      <c r="I424" s="202" t="s">
        <v>12202</v>
      </c>
      <c r="J424" s="176" t="s">
        <v>1788</v>
      </c>
      <c r="K424" s="176" t="s">
        <v>32</v>
      </c>
      <c r="L424" s="381" t="str">
        <f>VLOOKUP($K424,TONG_SL!$A:$D,2,0)</f>
        <v>Giò Tai Lưỡi Xào 250g</v>
      </c>
      <c r="M424" s="381"/>
      <c r="N424" s="381" t="str">
        <f t="shared" si="70"/>
        <v>K-C6</v>
      </c>
      <c r="O424" s="381"/>
      <c r="P424" s="381"/>
      <c r="Q424" s="381" t="str">
        <f>VLOOKUP(K424,TONG_SL!$A:$D,3,0)</f>
        <v>Túi</v>
      </c>
      <c r="R424" s="169">
        <v>2</v>
      </c>
      <c r="S424" s="382"/>
      <c r="T424" s="382">
        <f>VLOOKUP(VLOOKUP(G424,Ma_KH!$A:$R,18,0)&amp;K424,Gia_MB!$A:$F,6,0)</f>
        <v>50182</v>
      </c>
      <c r="U424" s="374">
        <f t="shared" si="71"/>
        <v>100364</v>
      </c>
      <c r="V424" s="382"/>
      <c r="W424" s="383">
        <f t="shared" si="72"/>
        <v>0</v>
      </c>
      <c r="X424" s="384" t="str">
        <f t="shared" si="73"/>
        <v>8</v>
      </c>
      <c r="Y424" s="382"/>
      <c r="Z424" s="374">
        <f t="shared" si="74"/>
        <v>8029.12</v>
      </c>
      <c r="AA424" s="385">
        <f>VLOOKUP(G424,Ma_KH!$A:$R,14,0)</f>
        <v>51</v>
      </c>
    </row>
    <row r="425" spans="1:27" x14ac:dyDescent="0.25">
      <c r="A425" s="329">
        <v>46055</v>
      </c>
      <c r="B425" s="464">
        <v>8395</v>
      </c>
      <c r="C425" s="465" t="s">
        <v>15180</v>
      </c>
      <c r="D425" s="329">
        <v>46058</v>
      </c>
      <c r="E425" s="175"/>
      <c r="F425" s="173"/>
      <c r="G425" s="467" t="s">
        <v>12198</v>
      </c>
      <c r="H425" s="175"/>
      <c r="I425" s="202" t="s">
        <v>12198</v>
      </c>
      <c r="J425" s="176" t="s">
        <v>1788</v>
      </c>
      <c r="K425" s="176" t="s">
        <v>37</v>
      </c>
      <c r="L425" s="381" t="str">
        <f>VLOOKUP($K425,TONG_SL!$A:$D,2,0)</f>
        <v>Chả cốm 300g</v>
      </c>
      <c r="M425" s="381"/>
      <c r="N425" s="381" t="str">
        <f t="shared" si="70"/>
        <v>K-C6</v>
      </c>
      <c r="O425" s="381"/>
      <c r="P425" s="381"/>
      <c r="Q425" s="381" t="str">
        <f>VLOOKUP(K425,TONG_SL!$A:$D,3,0)</f>
        <v>Túi</v>
      </c>
      <c r="R425" s="169">
        <v>2</v>
      </c>
      <c r="S425" s="382"/>
      <c r="T425" s="382">
        <f>VLOOKUP(VLOOKUP(G425,Ma_KH!$A:$R,18,0)&amp;K425,Gia_MB!$A:$F,6,0)</f>
        <v>74250</v>
      </c>
      <c r="U425" s="374">
        <f t="shared" si="71"/>
        <v>148500</v>
      </c>
      <c r="V425" s="382"/>
      <c r="W425" s="383">
        <f t="shared" si="72"/>
        <v>0</v>
      </c>
      <c r="X425" s="384" t="str">
        <f t="shared" si="73"/>
        <v>8</v>
      </c>
      <c r="Y425" s="382"/>
      <c r="Z425" s="374">
        <f t="shared" si="74"/>
        <v>11880</v>
      </c>
      <c r="AA425" s="385">
        <f>VLOOKUP(G425,Ma_KH!$A:$R,14,0)</f>
        <v>51</v>
      </c>
    </row>
    <row r="426" spans="1:27" x14ac:dyDescent="0.25">
      <c r="A426" s="329">
        <v>46055</v>
      </c>
      <c r="B426" s="464">
        <v>8395</v>
      </c>
      <c r="C426" s="465" t="s">
        <v>15180</v>
      </c>
      <c r="D426" s="329">
        <v>46058</v>
      </c>
      <c r="E426" s="175"/>
      <c r="F426" s="173"/>
      <c r="G426" s="467" t="s">
        <v>12198</v>
      </c>
      <c r="H426" s="175"/>
      <c r="I426" s="202" t="s">
        <v>12198</v>
      </c>
      <c r="J426" s="176" t="s">
        <v>1788</v>
      </c>
      <c r="K426" s="176" t="s">
        <v>39</v>
      </c>
      <c r="L426" s="381" t="str">
        <f>VLOOKUP($K426,TONG_SL!$A:$D,2,0)</f>
        <v>Chả nướng 300g</v>
      </c>
      <c r="M426" s="381"/>
      <c r="N426" s="381" t="str">
        <f t="shared" si="70"/>
        <v>K-C6</v>
      </c>
      <c r="O426" s="381"/>
      <c r="P426" s="381"/>
      <c r="Q426" s="381" t="str">
        <f>VLOOKUP(K426,TONG_SL!$A:$D,3,0)</f>
        <v>Túi</v>
      </c>
      <c r="R426" s="169">
        <v>2</v>
      </c>
      <c r="S426" s="382"/>
      <c r="T426" s="382">
        <f>VLOOKUP(VLOOKUP(G426,Ma_KH!$A:$R,18,0)&amp;K426,Gia_MB!$A:$F,6,0)</f>
        <v>70950</v>
      </c>
      <c r="U426" s="374">
        <f t="shared" si="71"/>
        <v>141900</v>
      </c>
      <c r="V426" s="382"/>
      <c r="W426" s="383">
        <f t="shared" si="72"/>
        <v>0</v>
      </c>
      <c r="X426" s="384" t="str">
        <f t="shared" si="73"/>
        <v>8</v>
      </c>
      <c r="Y426" s="382"/>
      <c r="Z426" s="374">
        <f t="shared" si="74"/>
        <v>11352</v>
      </c>
      <c r="AA426" s="385">
        <f>VLOOKUP(G426,Ma_KH!$A:$R,14,0)</f>
        <v>51</v>
      </c>
    </row>
    <row r="427" spans="1:27" x14ac:dyDescent="0.25">
      <c r="A427" s="329">
        <v>46055</v>
      </c>
      <c r="B427" s="464">
        <v>8395</v>
      </c>
      <c r="C427" s="465" t="s">
        <v>15180</v>
      </c>
      <c r="D427" s="329">
        <v>46058</v>
      </c>
      <c r="E427" s="175"/>
      <c r="F427" s="173"/>
      <c r="G427" s="467" t="s">
        <v>12198</v>
      </c>
      <c r="H427" s="175"/>
      <c r="I427" s="202" t="s">
        <v>12198</v>
      </c>
      <c r="J427" s="176" t="s">
        <v>1788</v>
      </c>
      <c r="K427" s="176" t="s">
        <v>551</v>
      </c>
      <c r="L427" s="381" t="str">
        <f>VLOOKUP($K427,TONG_SL!$A:$D,2,0)</f>
        <v>Chân giò heo muối 100g</v>
      </c>
      <c r="M427" s="381"/>
      <c r="N427" s="381" t="str">
        <f t="shared" si="70"/>
        <v>K-C6</v>
      </c>
      <c r="O427" s="381"/>
      <c r="P427" s="381"/>
      <c r="Q427" s="381" t="str">
        <f>VLOOKUP(K427,TONG_SL!$A:$D,3,0)</f>
        <v>Gói</v>
      </c>
      <c r="R427" s="169">
        <v>3</v>
      </c>
      <c r="S427" s="382"/>
      <c r="T427" s="382">
        <f>VLOOKUP(VLOOKUP(G427,Ma_KH!$A:$R,18,0)&amp;K427,Gia_MB!$A:$F,6,0)</f>
        <v>24549</v>
      </c>
      <c r="U427" s="374">
        <f t="shared" si="71"/>
        <v>73647</v>
      </c>
      <c r="V427" s="382"/>
      <c r="W427" s="383">
        <f t="shared" si="72"/>
        <v>0</v>
      </c>
      <c r="X427" s="384" t="str">
        <f t="shared" si="73"/>
        <v>8</v>
      </c>
      <c r="Y427" s="382"/>
      <c r="Z427" s="374">
        <f t="shared" si="74"/>
        <v>5891.76</v>
      </c>
      <c r="AA427" s="385">
        <f>VLOOKUP(G427,Ma_KH!$A:$R,14,0)</f>
        <v>51</v>
      </c>
    </row>
    <row r="428" spans="1:27" x14ac:dyDescent="0.25">
      <c r="A428" s="329">
        <v>46055</v>
      </c>
      <c r="B428" s="464">
        <v>8395</v>
      </c>
      <c r="C428" s="465" t="s">
        <v>15180</v>
      </c>
      <c r="D428" s="329">
        <v>46058</v>
      </c>
      <c r="E428" s="175"/>
      <c r="F428" s="173"/>
      <c r="G428" s="467" t="s">
        <v>12198</v>
      </c>
      <c r="H428" s="175"/>
      <c r="I428" s="202" t="s">
        <v>12198</v>
      </c>
      <c r="J428" s="176" t="s">
        <v>1788</v>
      </c>
      <c r="K428" s="176" t="s">
        <v>553</v>
      </c>
      <c r="L428" s="381" t="str">
        <f>VLOOKUP($K428,TONG_SL!$A:$D,2,0)</f>
        <v>Gà muối hun khói 300g</v>
      </c>
      <c r="M428" s="381"/>
      <c r="N428" s="381" t="str">
        <f t="shared" si="70"/>
        <v>K-C6</v>
      </c>
      <c r="O428" s="381"/>
      <c r="P428" s="381"/>
      <c r="Q428" s="381" t="str">
        <f>VLOOKUP(K428,TONG_SL!$A:$D,3,0)</f>
        <v>Túi</v>
      </c>
      <c r="R428" s="169">
        <v>3</v>
      </c>
      <c r="S428" s="382"/>
      <c r="T428" s="382">
        <f>VLOOKUP(VLOOKUP(G428,Ma_KH!$A:$R,18,0)&amp;K428,Gia_MB!$A:$F,6,0)</f>
        <v>70000</v>
      </c>
      <c r="U428" s="374">
        <f t="shared" si="71"/>
        <v>210000</v>
      </c>
      <c r="V428" s="382"/>
      <c r="W428" s="383">
        <f t="shared" si="72"/>
        <v>0</v>
      </c>
      <c r="X428" s="384" t="str">
        <f t="shared" si="73"/>
        <v>8</v>
      </c>
      <c r="Y428" s="382"/>
      <c r="Z428" s="374">
        <f t="shared" si="74"/>
        <v>16800</v>
      </c>
      <c r="AA428" s="385">
        <f>VLOOKUP(G428,Ma_KH!$A:$R,14,0)</f>
        <v>51</v>
      </c>
    </row>
    <row r="429" spans="1:27" x14ac:dyDescent="0.25">
      <c r="A429" s="329">
        <v>46055</v>
      </c>
      <c r="B429" s="464">
        <v>8395</v>
      </c>
      <c r="C429" s="465" t="s">
        <v>15180</v>
      </c>
      <c r="D429" s="329">
        <v>46058</v>
      </c>
      <c r="E429" s="175"/>
      <c r="F429" s="173"/>
      <c r="G429" s="467" t="s">
        <v>12198</v>
      </c>
      <c r="H429" s="175"/>
      <c r="I429" s="202" t="s">
        <v>12198</v>
      </c>
      <c r="J429" s="176" t="s">
        <v>1788</v>
      </c>
      <c r="K429" s="176" t="s">
        <v>7264</v>
      </c>
      <c r="L429" s="381" t="str">
        <f>VLOOKUP($K429,TONG_SL!$A:$D,2,0)</f>
        <v>Lạp xưởng Tây Bắc 500g</v>
      </c>
      <c r="M429" s="381"/>
      <c r="N429" s="381" t="str">
        <f t="shared" si="70"/>
        <v>K-C6</v>
      </c>
      <c r="O429" s="381"/>
      <c r="P429" s="381"/>
      <c r="Q429" s="381" t="str">
        <f>VLOOKUP(K429,TONG_SL!$A:$D,3,0)</f>
        <v>Túi</v>
      </c>
      <c r="R429" s="169">
        <v>2</v>
      </c>
      <c r="S429" s="382"/>
      <c r="T429" s="382" t="e">
        <f>VLOOKUP(VLOOKUP(G429,Ma_KH!$A:$R,18,0)&amp;K429,Gia_MB!$A:$F,6,0)</f>
        <v>#N/A</v>
      </c>
      <c r="U429" s="374" t="e">
        <f t="shared" si="71"/>
        <v>#N/A</v>
      </c>
      <c r="V429" s="382"/>
      <c r="W429" s="383" t="e">
        <f t="shared" si="72"/>
        <v>#N/A</v>
      </c>
      <c r="X429" s="384" t="str">
        <f t="shared" si="73"/>
        <v>8</v>
      </c>
      <c r="Y429" s="382"/>
      <c r="Z429" s="374" t="e">
        <f t="shared" si="74"/>
        <v>#N/A</v>
      </c>
      <c r="AA429" s="385">
        <f>VLOOKUP(G429,Ma_KH!$A:$R,14,0)</f>
        <v>51</v>
      </c>
    </row>
    <row r="430" spans="1:27" x14ac:dyDescent="0.25">
      <c r="A430" s="329">
        <v>46055</v>
      </c>
      <c r="B430" s="464">
        <v>8395</v>
      </c>
      <c r="C430" s="465" t="s">
        <v>15180</v>
      </c>
      <c r="D430" s="329">
        <v>46058</v>
      </c>
      <c r="E430" s="175"/>
      <c r="F430" s="173"/>
      <c r="G430" s="467" t="s">
        <v>12198</v>
      </c>
      <c r="H430" s="175"/>
      <c r="I430" s="202" t="s">
        <v>12198</v>
      </c>
      <c r="J430" s="176" t="s">
        <v>1788</v>
      </c>
      <c r="K430" s="176" t="s">
        <v>48</v>
      </c>
      <c r="L430" s="381" t="str">
        <f>VLOOKUP($K430,TONG_SL!$A:$D,2,0)</f>
        <v>Mọc Nấm Hương 250g</v>
      </c>
      <c r="M430" s="381"/>
      <c r="N430" s="381" t="str">
        <f t="shared" si="70"/>
        <v>K-C6</v>
      </c>
      <c r="O430" s="381"/>
      <c r="P430" s="381"/>
      <c r="Q430" s="381" t="str">
        <f>VLOOKUP(K430,TONG_SL!$A:$D,3,0)</f>
        <v>Túi</v>
      </c>
      <c r="R430" s="169">
        <v>2</v>
      </c>
      <c r="S430" s="382"/>
      <c r="T430" s="382">
        <f>VLOOKUP(VLOOKUP(G430,Ma_KH!$A:$R,18,0)&amp;K430,Gia_MB!$A:$F,6,0)</f>
        <v>46000</v>
      </c>
      <c r="U430" s="374">
        <f t="shared" si="71"/>
        <v>92000</v>
      </c>
      <c r="V430" s="382"/>
      <c r="W430" s="383">
        <f t="shared" si="72"/>
        <v>0</v>
      </c>
      <c r="X430" s="384" t="str">
        <f t="shared" si="73"/>
        <v>8</v>
      </c>
      <c r="Y430" s="382"/>
      <c r="Z430" s="374">
        <f t="shared" si="74"/>
        <v>7360</v>
      </c>
      <c r="AA430" s="385">
        <f>VLOOKUP(G430,Ma_KH!$A:$R,14,0)</f>
        <v>51</v>
      </c>
    </row>
    <row r="431" spans="1:27" x14ac:dyDescent="0.25">
      <c r="A431" s="329">
        <v>46055</v>
      </c>
      <c r="B431" s="464">
        <v>8392</v>
      </c>
      <c r="C431" s="465" t="s">
        <v>15180</v>
      </c>
      <c r="D431" s="329">
        <v>46058</v>
      </c>
      <c r="E431" s="175"/>
      <c r="F431" s="173"/>
      <c r="G431" s="467" t="s">
        <v>12192</v>
      </c>
      <c r="H431" s="175"/>
      <c r="I431" s="202" t="s">
        <v>12192</v>
      </c>
      <c r="J431" s="176" t="s">
        <v>1788</v>
      </c>
      <c r="K431" s="176" t="s">
        <v>37</v>
      </c>
      <c r="L431" s="381" t="str">
        <f>VLOOKUP($K431,TONG_SL!$A:$D,2,0)</f>
        <v>Chả cốm 300g</v>
      </c>
      <c r="M431" s="381"/>
      <c r="N431" s="381" t="str">
        <f t="shared" si="70"/>
        <v>K-C6</v>
      </c>
      <c r="O431" s="381"/>
      <c r="P431" s="381"/>
      <c r="Q431" s="381" t="str">
        <f>VLOOKUP(K431,TONG_SL!$A:$D,3,0)</f>
        <v>Túi</v>
      </c>
      <c r="R431" s="169">
        <v>2</v>
      </c>
      <c r="S431" s="382"/>
      <c r="T431" s="382">
        <f>VLOOKUP(VLOOKUP(G431,Ma_KH!$A:$R,18,0)&amp;K431,Gia_MB!$A:$F,6,0)</f>
        <v>74250</v>
      </c>
      <c r="U431" s="374">
        <f t="shared" si="71"/>
        <v>148500</v>
      </c>
      <c r="V431" s="382"/>
      <c r="W431" s="383">
        <f t="shared" si="72"/>
        <v>0</v>
      </c>
      <c r="X431" s="384" t="str">
        <f t="shared" si="73"/>
        <v>8</v>
      </c>
      <c r="Y431" s="382"/>
      <c r="Z431" s="374">
        <f t="shared" si="74"/>
        <v>11880</v>
      </c>
      <c r="AA431" s="385">
        <f>VLOOKUP(G431,Ma_KH!$A:$R,14,0)</f>
        <v>51</v>
      </c>
    </row>
    <row r="432" spans="1:27" x14ac:dyDescent="0.25">
      <c r="A432" s="329">
        <v>46055</v>
      </c>
      <c r="B432" s="464">
        <v>8392</v>
      </c>
      <c r="C432" s="465" t="s">
        <v>15180</v>
      </c>
      <c r="D432" s="329">
        <v>46058</v>
      </c>
      <c r="E432" s="175"/>
      <c r="F432" s="173"/>
      <c r="G432" s="467" t="s">
        <v>12192</v>
      </c>
      <c r="H432" s="175"/>
      <c r="I432" s="202" t="s">
        <v>12192</v>
      </c>
      <c r="J432" s="176" t="s">
        <v>1788</v>
      </c>
      <c r="K432" s="176" t="s">
        <v>39</v>
      </c>
      <c r="L432" s="381" t="str">
        <f>VLOOKUP($K432,TONG_SL!$A:$D,2,0)</f>
        <v>Chả nướng 300g</v>
      </c>
      <c r="M432" s="381"/>
      <c r="N432" s="381" t="str">
        <f t="shared" si="70"/>
        <v>K-C6</v>
      </c>
      <c r="O432" s="381"/>
      <c r="P432" s="381"/>
      <c r="Q432" s="381" t="str">
        <f>VLOOKUP(K432,TONG_SL!$A:$D,3,0)</f>
        <v>Túi</v>
      </c>
      <c r="R432" s="169">
        <v>3</v>
      </c>
      <c r="S432" s="382"/>
      <c r="T432" s="382">
        <f>VLOOKUP(VLOOKUP(G432,Ma_KH!$A:$R,18,0)&amp;K432,Gia_MB!$A:$F,6,0)</f>
        <v>70950</v>
      </c>
      <c r="U432" s="374">
        <f t="shared" si="71"/>
        <v>212850</v>
      </c>
      <c r="V432" s="382"/>
      <c r="W432" s="383">
        <f t="shared" si="72"/>
        <v>0</v>
      </c>
      <c r="X432" s="384" t="str">
        <f t="shared" si="73"/>
        <v>8</v>
      </c>
      <c r="Y432" s="382"/>
      <c r="Z432" s="374">
        <f t="shared" si="74"/>
        <v>17028</v>
      </c>
      <c r="AA432" s="385">
        <f>VLOOKUP(G432,Ma_KH!$A:$R,14,0)</f>
        <v>51</v>
      </c>
    </row>
    <row r="433" spans="1:27" x14ac:dyDescent="0.25">
      <c r="A433" s="329">
        <v>46055</v>
      </c>
      <c r="B433" s="464">
        <v>8392</v>
      </c>
      <c r="C433" s="465" t="s">
        <v>15180</v>
      </c>
      <c r="D433" s="329">
        <v>46058</v>
      </c>
      <c r="E433" s="175"/>
      <c r="F433" s="173"/>
      <c r="G433" s="467" t="s">
        <v>12192</v>
      </c>
      <c r="H433" s="175"/>
      <c r="I433" s="202" t="s">
        <v>12192</v>
      </c>
      <c r="J433" s="176" t="s">
        <v>1788</v>
      </c>
      <c r="K433" s="176" t="s">
        <v>542</v>
      </c>
      <c r="L433" s="381" t="str">
        <f>VLOOKUP($K433,TONG_SL!$A:$D,2,0)</f>
        <v>Chân giò heo muối 500g</v>
      </c>
      <c r="M433" s="381"/>
      <c r="N433" s="381" t="str">
        <f t="shared" si="70"/>
        <v>K-C6</v>
      </c>
      <c r="O433" s="381"/>
      <c r="P433" s="381"/>
      <c r="Q433" s="381" t="str">
        <f>VLOOKUP(K433,TONG_SL!$A:$D,3,0)</f>
        <v>Túi</v>
      </c>
      <c r="R433" s="169">
        <v>2</v>
      </c>
      <c r="S433" s="382"/>
      <c r="T433" s="382">
        <f>VLOOKUP(VLOOKUP(G433,Ma_KH!$A:$R,18,0)&amp;K433,Gia_MB!$A:$F,6,0)</f>
        <v>119066</v>
      </c>
      <c r="U433" s="374">
        <f t="shared" si="71"/>
        <v>238132</v>
      </c>
      <c r="V433" s="382"/>
      <c r="W433" s="383">
        <f t="shared" si="72"/>
        <v>0</v>
      </c>
      <c r="X433" s="384" t="str">
        <f t="shared" si="73"/>
        <v>8</v>
      </c>
      <c r="Y433" s="382"/>
      <c r="Z433" s="374">
        <f t="shared" si="74"/>
        <v>19050.560000000001</v>
      </c>
      <c r="AA433" s="385">
        <f>VLOOKUP(G433,Ma_KH!$A:$R,14,0)</f>
        <v>51</v>
      </c>
    </row>
    <row r="434" spans="1:27" x14ac:dyDescent="0.25">
      <c r="A434" s="329">
        <v>46055</v>
      </c>
      <c r="B434" s="464">
        <v>8392</v>
      </c>
      <c r="C434" s="465" t="s">
        <v>15180</v>
      </c>
      <c r="D434" s="329">
        <v>46058</v>
      </c>
      <c r="E434" s="175"/>
      <c r="F434" s="173"/>
      <c r="G434" s="467" t="s">
        <v>12192</v>
      </c>
      <c r="H434" s="175"/>
      <c r="I434" s="202" t="s">
        <v>12192</v>
      </c>
      <c r="J434" s="176" t="s">
        <v>1788</v>
      </c>
      <c r="K434" s="176" t="s">
        <v>30</v>
      </c>
      <c r="L434" s="381" t="str">
        <f>VLOOKUP($K434,TONG_SL!$A:$D,2,0)</f>
        <v>Gà muối 500g</v>
      </c>
      <c r="M434" s="381"/>
      <c r="N434" s="381" t="str">
        <f t="shared" si="70"/>
        <v>K-C6</v>
      </c>
      <c r="O434" s="381"/>
      <c r="P434" s="381"/>
      <c r="Q434" s="381" t="str">
        <f>VLOOKUP(K434,TONG_SL!$A:$D,3,0)</f>
        <v>Túi</v>
      </c>
      <c r="R434" s="169">
        <v>2</v>
      </c>
      <c r="S434" s="382"/>
      <c r="T434" s="382">
        <f>VLOOKUP(VLOOKUP(G434,Ma_KH!$A:$R,18,0)&amp;K434,Gia_MB!$A:$F,6,0)</f>
        <v>111058</v>
      </c>
      <c r="U434" s="374">
        <f t="shared" si="71"/>
        <v>222116</v>
      </c>
      <c r="V434" s="382"/>
      <c r="W434" s="383">
        <f t="shared" si="72"/>
        <v>0</v>
      </c>
      <c r="X434" s="384" t="str">
        <f t="shared" si="73"/>
        <v>8</v>
      </c>
      <c r="Y434" s="382"/>
      <c r="Z434" s="374">
        <f t="shared" si="74"/>
        <v>17769.28</v>
      </c>
      <c r="AA434" s="385">
        <f>VLOOKUP(G434,Ma_KH!$A:$R,14,0)</f>
        <v>51</v>
      </c>
    </row>
    <row r="435" spans="1:27" x14ac:dyDescent="0.25">
      <c r="A435" s="329">
        <v>46055</v>
      </c>
      <c r="B435" s="464">
        <v>8392</v>
      </c>
      <c r="C435" s="465" t="s">
        <v>15180</v>
      </c>
      <c r="D435" s="329">
        <v>46058</v>
      </c>
      <c r="E435" s="175"/>
      <c r="F435" s="173"/>
      <c r="G435" s="467" t="s">
        <v>12192</v>
      </c>
      <c r="H435" s="175"/>
      <c r="I435" s="202" t="s">
        <v>12192</v>
      </c>
      <c r="J435" s="176" t="s">
        <v>1788</v>
      </c>
      <c r="K435" s="176" t="s">
        <v>32</v>
      </c>
      <c r="L435" s="381" t="str">
        <f>VLOOKUP($K435,TONG_SL!$A:$D,2,0)</f>
        <v>Giò Tai Lưỡi Xào 250g</v>
      </c>
      <c r="M435" s="381"/>
      <c r="N435" s="381" t="str">
        <f t="shared" si="70"/>
        <v>K-C6</v>
      </c>
      <c r="O435" s="381"/>
      <c r="P435" s="381"/>
      <c r="Q435" s="381" t="str">
        <f>VLOOKUP(K435,TONG_SL!$A:$D,3,0)</f>
        <v>Túi</v>
      </c>
      <c r="R435" s="169">
        <v>1</v>
      </c>
      <c r="S435" s="382"/>
      <c r="T435" s="382">
        <f>VLOOKUP(VLOOKUP(G435,Ma_KH!$A:$R,18,0)&amp;K435,Gia_MB!$A:$F,6,0)</f>
        <v>50182</v>
      </c>
      <c r="U435" s="374">
        <f t="shared" si="71"/>
        <v>50182</v>
      </c>
      <c r="V435" s="382"/>
      <c r="W435" s="383">
        <f t="shared" si="72"/>
        <v>0</v>
      </c>
      <c r="X435" s="384" t="str">
        <f t="shared" si="73"/>
        <v>8</v>
      </c>
      <c r="Y435" s="382"/>
      <c r="Z435" s="374">
        <f t="shared" si="74"/>
        <v>4014.56</v>
      </c>
      <c r="AA435" s="385">
        <f>VLOOKUP(G435,Ma_KH!$A:$R,14,0)</f>
        <v>51</v>
      </c>
    </row>
    <row r="436" spans="1:27" x14ac:dyDescent="0.25">
      <c r="A436" s="329">
        <v>46055</v>
      </c>
      <c r="B436" s="464">
        <v>8396</v>
      </c>
      <c r="C436" s="465" t="s">
        <v>15180</v>
      </c>
      <c r="D436" s="329">
        <v>46058</v>
      </c>
      <c r="E436" s="175"/>
      <c r="F436" s="173"/>
      <c r="G436" s="467" t="s">
        <v>12196</v>
      </c>
      <c r="H436" s="175"/>
      <c r="I436" s="202" t="s">
        <v>12196</v>
      </c>
      <c r="J436" s="176" t="s">
        <v>1788</v>
      </c>
      <c r="K436" s="176" t="s">
        <v>39</v>
      </c>
      <c r="L436" s="381" t="str">
        <f>VLOOKUP($K436,TONG_SL!$A:$D,2,0)</f>
        <v>Chả nướng 300g</v>
      </c>
      <c r="M436" s="381"/>
      <c r="N436" s="381" t="str">
        <f t="shared" si="70"/>
        <v>K-C6</v>
      </c>
      <c r="O436" s="381"/>
      <c r="P436" s="381"/>
      <c r="Q436" s="381" t="str">
        <f>VLOOKUP(K436,TONG_SL!$A:$D,3,0)</f>
        <v>Túi</v>
      </c>
      <c r="R436" s="169">
        <v>4</v>
      </c>
      <c r="S436" s="382"/>
      <c r="T436" s="382">
        <f>VLOOKUP(VLOOKUP(G436,Ma_KH!$A:$R,18,0)&amp;K436,Gia_MB!$A:$F,6,0)</f>
        <v>70950</v>
      </c>
      <c r="U436" s="374">
        <f t="shared" si="71"/>
        <v>283800</v>
      </c>
      <c r="V436" s="382"/>
      <c r="W436" s="383">
        <f t="shared" si="72"/>
        <v>0</v>
      </c>
      <c r="X436" s="384" t="str">
        <f t="shared" si="73"/>
        <v>8</v>
      </c>
      <c r="Y436" s="382"/>
      <c r="Z436" s="374">
        <f t="shared" si="74"/>
        <v>22704</v>
      </c>
      <c r="AA436" s="385">
        <f>VLOOKUP(G436,Ma_KH!$A:$R,14,0)</f>
        <v>51</v>
      </c>
    </row>
    <row r="437" spans="1:27" x14ac:dyDescent="0.25">
      <c r="A437" s="329">
        <v>46055</v>
      </c>
      <c r="B437" s="464">
        <v>8396</v>
      </c>
      <c r="C437" s="465" t="s">
        <v>15180</v>
      </c>
      <c r="D437" s="329">
        <v>46058</v>
      </c>
      <c r="E437" s="175"/>
      <c r="F437" s="173"/>
      <c r="G437" s="467" t="s">
        <v>12196</v>
      </c>
      <c r="H437" s="175"/>
      <c r="I437" s="202" t="s">
        <v>12196</v>
      </c>
      <c r="J437" s="176" t="s">
        <v>1788</v>
      </c>
      <c r="K437" s="176" t="s">
        <v>27</v>
      </c>
      <c r="L437" s="381" t="str">
        <f>VLOOKUP($K437,TONG_SL!$A:$D,2,0)</f>
        <v>Chân giò heo muối 300g</v>
      </c>
      <c r="M437" s="381"/>
      <c r="N437" s="381" t="str">
        <f t="shared" si="70"/>
        <v>K-C6</v>
      </c>
      <c r="O437" s="381"/>
      <c r="P437" s="381"/>
      <c r="Q437" s="381" t="str">
        <f>VLOOKUP(K437,TONG_SL!$A:$D,3,0)</f>
        <v>Túi</v>
      </c>
      <c r="R437" s="169">
        <v>7</v>
      </c>
      <c r="S437" s="382"/>
      <c r="T437" s="382">
        <f>VLOOKUP(VLOOKUP(G437,Ma_KH!$A:$R,18,0)&amp;K437,Gia_MB!$A:$F,6,0)</f>
        <v>73431</v>
      </c>
      <c r="U437" s="374">
        <f t="shared" si="71"/>
        <v>514017</v>
      </c>
      <c r="V437" s="382"/>
      <c r="W437" s="383">
        <f t="shared" si="72"/>
        <v>0</v>
      </c>
      <c r="X437" s="384" t="str">
        <f t="shared" si="73"/>
        <v>8</v>
      </c>
      <c r="Y437" s="382"/>
      <c r="Z437" s="374">
        <f t="shared" si="74"/>
        <v>41121.360000000001</v>
      </c>
      <c r="AA437" s="385">
        <f>VLOOKUP(G437,Ma_KH!$A:$R,14,0)</f>
        <v>51</v>
      </c>
    </row>
    <row r="438" spans="1:27" x14ac:dyDescent="0.25">
      <c r="A438" s="329">
        <v>46055</v>
      </c>
      <c r="B438" s="464">
        <v>8396</v>
      </c>
      <c r="C438" s="465" t="s">
        <v>15180</v>
      </c>
      <c r="D438" s="329">
        <v>46058</v>
      </c>
      <c r="E438" s="175"/>
      <c r="F438" s="173"/>
      <c r="G438" s="467" t="s">
        <v>12196</v>
      </c>
      <c r="H438" s="175"/>
      <c r="I438" s="202" t="s">
        <v>12196</v>
      </c>
      <c r="J438" s="176" t="s">
        <v>1788</v>
      </c>
      <c r="K438" s="176" t="s">
        <v>30</v>
      </c>
      <c r="L438" s="381" t="str">
        <f>VLOOKUP($K438,TONG_SL!$A:$D,2,0)</f>
        <v>Gà muối 500g</v>
      </c>
      <c r="M438" s="381"/>
      <c r="N438" s="381" t="str">
        <f t="shared" si="70"/>
        <v>K-C6</v>
      </c>
      <c r="O438" s="381"/>
      <c r="P438" s="381"/>
      <c r="Q438" s="381" t="str">
        <f>VLOOKUP(K438,TONG_SL!$A:$D,3,0)</f>
        <v>Túi</v>
      </c>
      <c r="R438" s="169">
        <v>7</v>
      </c>
      <c r="S438" s="382"/>
      <c r="T438" s="382">
        <f>VLOOKUP(VLOOKUP(G438,Ma_KH!$A:$R,18,0)&amp;K438,Gia_MB!$A:$F,6,0)</f>
        <v>111058</v>
      </c>
      <c r="U438" s="374">
        <f t="shared" si="71"/>
        <v>777406</v>
      </c>
      <c r="V438" s="382"/>
      <c r="W438" s="383">
        <f t="shared" si="72"/>
        <v>0</v>
      </c>
      <c r="X438" s="384" t="str">
        <f t="shared" si="73"/>
        <v>8</v>
      </c>
      <c r="Y438" s="382"/>
      <c r="Z438" s="374">
        <f t="shared" si="74"/>
        <v>62192.480000000003</v>
      </c>
      <c r="AA438" s="385">
        <f>VLOOKUP(G438,Ma_KH!$A:$R,14,0)</f>
        <v>51</v>
      </c>
    </row>
    <row r="439" spans="1:27" x14ac:dyDescent="0.25">
      <c r="A439" s="329">
        <v>46055</v>
      </c>
      <c r="B439" s="464">
        <v>8396</v>
      </c>
      <c r="C439" s="465" t="s">
        <v>15180</v>
      </c>
      <c r="D439" s="329">
        <v>46058</v>
      </c>
      <c r="E439" s="175"/>
      <c r="F439" s="173"/>
      <c r="G439" s="467" t="s">
        <v>12196</v>
      </c>
      <c r="H439" s="175"/>
      <c r="I439" s="202" t="s">
        <v>12196</v>
      </c>
      <c r="J439" s="176" t="s">
        <v>1788</v>
      </c>
      <c r="K439" s="176" t="s">
        <v>32</v>
      </c>
      <c r="L439" s="381" t="str">
        <f>VLOOKUP($K439,TONG_SL!$A:$D,2,0)</f>
        <v>Giò Tai Lưỡi Xào 250g</v>
      </c>
      <c r="M439" s="381"/>
      <c r="N439" s="381" t="str">
        <f t="shared" si="70"/>
        <v>K-C6</v>
      </c>
      <c r="O439" s="381"/>
      <c r="P439" s="381"/>
      <c r="Q439" s="381" t="str">
        <f>VLOOKUP(K439,TONG_SL!$A:$D,3,0)</f>
        <v>Túi</v>
      </c>
      <c r="R439" s="169">
        <v>3</v>
      </c>
      <c r="S439" s="382"/>
      <c r="T439" s="382">
        <f>VLOOKUP(VLOOKUP(G439,Ma_KH!$A:$R,18,0)&amp;K439,Gia_MB!$A:$F,6,0)</f>
        <v>50182</v>
      </c>
      <c r="U439" s="374">
        <f t="shared" si="71"/>
        <v>150546</v>
      </c>
      <c r="V439" s="382"/>
      <c r="W439" s="383">
        <f t="shared" si="72"/>
        <v>0</v>
      </c>
      <c r="X439" s="384" t="str">
        <f t="shared" si="73"/>
        <v>8</v>
      </c>
      <c r="Y439" s="382"/>
      <c r="Z439" s="374">
        <f t="shared" si="74"/>
        <v>12043.68</v>
      </c>
      <c r="AA439" s="385">
        <f>VLOOKUP(G439,Ma_KH!$A:$R,14,0)</f>
        <v>51</v>
      </c>
    </row>
    <row r="440" spans="1:27" x14ac:dyDescent="0.25">
      <c r="A440" s="329">
        <v>46055</v>
      </c>
      <c r="B440" s="464">
        <v>8396</v>
      </c>
      <c r="C440" s="465" t="s">
        <v>15180</v>
      </c>
      <c r="D440" s="329">
        <v>46058</v>
      </c>
      <c r="E440" s="175"/>
      <c r="F440" s="173"/>
      <c r="G440" s="467" t="s">
        <v>12196</v>
      </c>
      <c r="H440" s="175"/>
      <c r="I440" s="202" t="s">
        <v>12196</v>
      </c>
      <c r="J440" s="176" t="s">
        <v>1788</v>
      </c>
      <c r="K440" s="176" t="s">
        <v>7264</v>
      </c>
      <c r="L440" s="381" t="str">
        <f>VLOOKUP($K440,TONG_SL!$A:$D,2,0)</f>
        <v>Lạp xưởng Tây Bắc 500g</v>
      </c>
      <c r="M440" s="381"/>
      <c r="N440" s="381" t="str">
        <f t="shared" si="70"/>
        <v>K-C6</v>
      </c>
      <c r="O440" s="381"/>
      <c r="P440" s="381"/>
      <c r="Q440" s="381" t="str">
        <f>VLOOKUP(K440,TONG_SL!$A:$D,3,0)</f>
        <v>Túi</v>
      </c>
      <c r="R440" s="169">
        <v>3</v>
      </c>
      <c r="S440" s="382"/>
      <c r="T440" s="382" t="e">
        <f>VLOOKUP(VLOOKUP(G440,Ma_KH!$A:$R,18,0)&amp;K440,Gia_MB!$A:$F,6,0)</f>
        <v>#N/A</v>
      </c>
      <c r="U440" s="374" t="e">
        <f t="shared" si="71"/>
        <v>#N/A</v>
      </c>
      <c r="V440" s="382"/>
      <c r="W440" s="383" t="e">
        <f t="shared" si="72"/>
        <v>#N/A</v>
      </c>
      <c r="X440" s="384" t="str">
        <f t="shared" si="73"/>
        <v>8</v>
      </c>
      <c r="Y440" s="382"/>
      <c r="Z440" s="374" t="e">
        <f t="shared" si="74"/>
        <v>#N/A</v>
      </c>
      <c r="AA440" s="385">
        <f>VLOOKUP(G440,Ma_KH!$A:$R,14,0)</f>
        <v>51</v>
      </c>
    </row>
    <row r="441" spans="1:27" x14ac:dyDescent="0.25">
      <c r="A441" s="329">
        <v>46055</v>
      </c>
      <c r="B441" s="464">
        <v>8387</v>
      </c>
      <c r="C441" s="465" t="s">
        <v>15180</v>
      </c>
      <c r="D441" s="329">
        <v>46058</v>
      </c>
      <c r="E441" s="175"/>
      <c r="F441" s="173"/>
      <c r="G441" s="467" t="s">
        <v>12231</v>
      </c>
      <c r="H441" s="175"/>
      <c r="I441" s="202" t="s">
        <v>12231</v>
      </c>
      <c r="J441" s="176" t="s">
        <v>1788</v>
      </c>
      <c r="K441" s="176" t="s">
        <v>39</v>
      </c>
      <c r="L441" s="381" t="str">
        <f>VLOOKUP($K441,TONG_SL!$A:$D,2,0)</f>
        <v>Chả nướng 300g</v>
      </c>
      <c r="M441" s="381"/>
      <c r="N441" s="381" t="str">
        <f t="shared" si="70"/>
        <v>K-C6</v>
      </c>
      <c r="O441" s="381"/>
      <c r="P441" s="381"/>
      <c r="Q441" s="381" t="str">
        <f>VLOOKUP(K441,TONG_SL!$A:$D,3,0)</f>
        <v>Túi</v>
      </c>
      <c r="R441" s="169">
        <v>2</v>
      </c>
      <c r="S441" s="382"/>
      <c r="T441" s="382">
        <f>VLOOKUP(VLOOKUP(G441,Ma_KH!$A:$R,18,0)&amp;K441,Gia_MB!$A:$F,6,0)</f>
        <v>70950</v>
      </c>
      <c r="U441" s="374">
        <f t="shared" si="71"/>
        <v>141900</v>
      </c>
      <c r="V441" s="382"/>
      <c r="W441" s="383">
        <f t="shared" si="72"/>
        <v>0</v>
      </c>
      <c r="X441" s="384" t="str">
        <f t="shared" si="73"/>
        <v>8</v>
      </c>
      <c r="Y441" s="382"/>
      <c r="Z441" s="374">
        <f t="shared" si="74"/>
        <v>11352</v>
      </c>
      <c r="AA441" s="385">
        <f>VLOOKUP(G441,Ma_KH!$A:$R,14,0)</f>
        <v>51</v>
      </c>
    </row>
    <row r="442" spans="1:27" x14ac:dyDescent="0.25">
      <c r="A442" s="329">
        <v>46055</v>
      </c>
      <c r="B442" s="464">
        <v>8387</v>
      </c>
      <c r="C442" s="465" t="s">
        <v>15180</v>
      </c>
      <c r="D442" s="329">
        <v>46058</v>
      </c>
      <c r="E442" s="175"/>
      <c r="F442" s="173"/>
      <c r="G442" s="467" t="s">
        <v>12231</v>
      </c>
      <c r="H442" s="175"/>
      <c r="I442" s="202" t="s">
        <v>12231</v>
      </c>
      <c r="J442" s="176" t="s">
        <v>1788</v>
      </c>
      <c r="K442" s="176" t="s">
        <v>542</v>
      </c>
      <c r="L442" s="381" t="str">
        <f>VLOOKUP($K442,TONG_SL!$A:$D,2,0)</f>
        <v>Chân giò heo muối 500g</v>
      </c>
      <c r="M442" s="381"/>
      <c r="N442" s="381" t="str">
        <f t="shared" si="70"/>
        <v>K-C6</v>
      </c>
      <c r="O442" s="381"/>
      <c r="P442" s="381"/>
      <c r="Q442" s="381" t="str">
        <f>VLOOKUP(K442,TONG_SL!$A:$D,3,0)</f>
        <v>Túi</v>
      </c>
      <c r="R442" s="169">
        <v>2</v>
      </c>
      <c r="S442" s="382"/>
      <c r="T442" s="382">
        <f>VLOOKUP(VLOOKUP(G442,Ma_KH!$A:$R,18,0)&amp;K442,Gia_MB!$A:$F,6,0)</f>
        <v>119066</v>
      </c>
      <c r="U442" s="374">
        <f t="shared" si="71"/>
        <v>238132</v>
      </c>
      <c r="V442" s="382"/>
      <c r="W442" s="383">
        <f t="shared" si="72"/>
        <v>0</v>
      </c>
      <c r="X442" s="384" t="str">
        <f t="shared" si="73"/>
        <v>8</v>
      </c>
      <c r="Y442" s="382"/>
      <c r="Z442" s="374">
        <f t="shared" si="74"/>
        <v>19050.560000000001</v>
      </c>
      <c r="AA442" s="385">
        <f>VLOOKUP(G442,Ma_KH!$A:$R,14,0)</f>
        <v>51</v>
      </c>
    </row>
    <row r="443" spans="1:27" x14ac:dyDescent="0.25">
      <c r="A443" s="329">
        <v>46055</v>
      </c>
      <c r="B443" s="464">
        <v>8387</v>
      </c>
      <c r="C443" s="465" t="s">
        <v>15180</v>
      </c>
      <c r="D443" s="329">
        <v>46058</v>
      </c>
      <c r="E443" s="175"/>
      <c r="F443" s="173"/>
      <c r="G443" s="467" t="s">
        <v>12231</v>
      </c>
      <c r="H443" s="175"/>
      <c r="I443" s="202" t="s">
        <v>12231</v>
      </c>
      <c r="J443" s="176" t="s">
        <v>1788</v>
      </c>
      <c r="K443" s="176" t="s">
        <v>30</v>
      </c>
      <c r="L443" s="381" t="str">
        <f>VLOOKUP($K443,TONG_SL!$A:$D,2,0)</f>
        <v>Gà muối 500g</v>
      </c>
      <c r="M443" s="381"/>
      <c r="N443" s="381" t="str">
        <f t="shared" si="70"/>
        <v>K-C6</v>
      </c>
      <c r="O443" s="381"/>
      <c r="P443" s="381"/>
      <c r="Q443" s="381" t="str">
        <f>VLOOKUP(K443,TONG_SL!$A:$D,3,0)</f>
        <v>Túi</v>
      </c>
      <c r="R443" s="169">
        <v>3</v>
      </c>
      <c r="S443" s="382"/>
      <c r="T443" s="382">
        <f>VLOOKUP(VLOOKUP(G443,Ma_KH!$A:$R,18,0)&amp;K443,Gia_MB!$A:$F,6,0)</f>
        <v>111058</v>
      </c>
      <c r="U443" s="374">
        <f t="shared" si="71"/>
        <v>333174</v>
      </c>
      <c r="V443" s="382"/>
      <c r="W443" s="383">
        <f t="shared" si="72"/>
        <v>0</v>
      </c>
      <c r="X443" s="384" t="str">
        <f t="shared" si="73"/>
        <v>8</v>
      </c>
      <c r="Y443" s="382"/>
      <c r="Z443" s="374">
        <f t="shared" si="74"/>
        <v>26653.920000000002</v>
      </c>
      <c r="AA443" s="385">
        <f>VLOOKUP(G443,Ma_KH!$A:$R,14,0)</f>
        <v>51</v>
      </c>
    </row>
    <row r="444" spans="1:27" x14ac:dyDescent="0.25">
      <c r="A444" s="329">
        <v>46055</v>
      </c>
      <c r="B444" s="464">
        <v>8387</v>
      </c>
      <c r="C444" s="465" t="s">
        <v>15180</v>
      </c>
      <c r="D444" s="329">
        <v>46058</v>
      </c>
      <c r="E444" s="175"/>
      <c r="F444" s="173"/>
      <c r="G444" s="467" t="s">
        <v>12231</v>
      </c>
      <c r="H444" s="175"/>
      <c r="I444" s="202" t="s">
        <v>12231</v>
      </c>
      <c r="J444" s="176" t="s">
        <v>1788</v>
      </c>
      <c r="K444" s="176" t="s">
        <v>32</v>
      </c>
      <c r="L444" s="381" t="str">
        <f>VLOOKUP($K444,TONG_SL!$A:$D,2,0)</f>
        <v>Giò Tai Lưỡi Xào 250g</v>
      </c>
      <c r="M444" s="381"/>
      <c r="N444" s="381" t="str">
        <f t="shared" si="70"/>
        <v>K-C6</v>
      </c>
      <c r="O444" s="381"/>
      <c r="P444" s="381"/>
      <c r="Q444" s="381" t="str">
        <f>VLOOKUP(K444,TONG_SL!$A:$D,3,0)</f>
        <v>Túi</v>
      </c>
      <c r="R444" s="169">
        <v>2</v>
      </c>
      <c r="S444" s="382"/>
      <c r="T444" s="382">
        <f>VLOOKUP(VLOOKUP(G444,Ma_KH!$A:$R,18,0)&amp;K444,Gia_MB!$A:$F,6,0)</f>
        <v>50182</v>
      </c>
      <c r="U444" s="374">
        <f t="shared" si="71"/>
        <v>100364</v>
      </c>
      <c r="V444" s="382"/>
      <c r="W444" s="383">
        <f t="shared" si="72"/>
        <v>0</v>
      </c>
      <c r="X444" s="384" t="str">
        <f t="shared" si="73"/>
        <v>8</v>
      </c>
      <c r="Y444" s="382"/>
      <c r="Z444" s="374">
        <f t="shared" si="74"/>
        <v>8029.12</v>
      </c>
      <c r="AA444" s="385">
        <f>VLOOKUP(G444,Ma_KH!$A:$R,14,0)</f>
        <v>51</v>
      </c>
    </row>
    <row r="445" spans="1:27" x14ac:dyDescent="0.25">
      <c r="A445" s="329">
        <v>46055</v>
      </c>
      <c r="B445" s="464">
        <v>8387</v>
      </c>
      <c r="C445" s="465" t="s">
        <v>15180</v>
      </c>
      <c r="D445" s="329">
        <v>46058</v>
      </c>
      <c r="E445" s="175"/>
      <c r="F445" s="173"/>
      <c r="G445" s="467" t="s">
        <v>12231</v>
      </c>
      <c r="H445" s="175"/>
      <c r="I445" s="202" t="s">
        <v>12231</v>
      </c>
      <c r="J445" s="176" t="s">
        <v>1788</v>
      </c>
      <c r="K445" s="176" t="s">
        <v>34</v>
      </c>
      <c r="L445" s="381" t="str">
        <f>VLOOKUP($K445,TONG_SL!$A:$D,2,0)</f>
        <v>Tai heo muối 200g</v>
      </c>
      <c r="M445" s="381"/>
      <c r="N445" s="381" t="str">
        <f t="shared" si="70"/>
        <v>K-C6</v>
      </c>
      <c r="O445" s="381"/>
      <c r="P445" s="381"/>
      <c r="Q445" s="381" t="str">
        <f>VLOOKUP(K445,TONG_SL!$A:$D,3,0)</f>
        <v>Túi</v>
      </c>
      <c r="R445" s="169">
        <v>4</v>
      </c>
      <c r="S445" s="382"/>
      <c r="T445" s="382">
        <f>VLOOKUP(VLOOKUP(G445,Ma_KH!$A:$R,18,0)&amp;K445,Gia_MB!$A:$F,6,0)</f>
        <v>55595</v>
      </c>
      <c r="U445" s="374">
        <f t="shared" si="71"/>
        <v>222380</v>
      </c>
      <c r="V445" s="382"/>
      <c r="W445" s="383">
        <f t="shared" si="72"/>
        <v>0</v>
      </c>
      <c r="X445" s="384" t="str">
        <f t="shared" si="73"/>
        <v>8</v>
      </c>
      <c r="Y445" s="382"/>
      <c r="Z445" s="374">
        <f t="shared" si="74"/>
        <v>17790.400000000001</v>
      </c>
      <c r="AA445" s="385">
        <f>VLOOKUP(G445,Ma_KH!$A:$R,14,0)</f>
        <v>51</v>
      </c>
    </row>
    <row r="446" spans="1:27" x14ac:dyDescent="0.25">
      <c r="A446" s="329">
        <v>46055</v>
      </c>
      <c r="B446" s="464">
        <v>8390</v>
      </c>
      <c r="C446" s="465" t="s">
        <v>15180</v>
      </c>
      <c r="D446" s="329">
        <v>46058</v>
      </c>
      <c r="E446" s="175"/>
      <c r="F446" s="173"/>
      <c r="G446" s="467" t="s">
        <v>12232</v>
      </c>
      <c r="H446" s="175"/>
      <c r="I446" s="202" t="s">
        <v>12232</v>
      </c>
      <c r="J446" s="176" t="s">
        <v>1788</v>
      </c>
      <c r="K446" s="176" t="s">
        <v>598</v>
      </c>
      <c r="L446" s="381" t="str">
        <f>VLOOKUP($K446,TONG_SL!$A:$D,2,0)</f>
        <v>Chân gà sả tắc 250g</v>
      </c>
      <c r="M446" s="381"/>
      <c r="N446" s="381" t="str">
        <f t="shared" si="70"/>
        <v>K-C6</v>
      </c>
      <c r="O446" s="381"/>
      <c r="P446" s="381"/>
      <c r="Q446" s="381" t="str">
        <f>VLOOKUP(K446,TONG_SL!$A:$D,3,0)</f>
        <v>Hộp</v>
      </c>
      <c r="R446" s="169">
        <v>2</v>
      </c>
      <c r="S446" s="382"/>
      <c r="T446" s="382" t="e">
        <f>VLOOKUP(VLOOKUP(G446,Ma_KH!$A:$R,18,0)&amp;K446,Gia_MB!$A:$F,6,0)</f>
        <v>#N/A</v>
      </c>
      <c r="U446" s="374" t="e">
        <f t="shared" si="71"/>
        <v>#N/A</v>
      </c>
      <c r="V446" s="382"/>
      <c r="W446" s="383" t="e">
        <f t="shared" si="72"/>
        <v>#N/A</v>
      </c>
      <c r="X446" s="384" t="str">
        <f t="shared" si="73"/>
        <v>8</v>
      </c>
      <c r="Y446" s="382"/>
      <c r="Z446" s="374" t="e">
        <f t="shared" si="74"/>
        <v>#N/A</v>
      </c>
      <c r="AA446" s="385">
        <f>VLOOKUP(G446,Ma_KH!$A:$R,14,0)</f>
        <v>51</v>
      </c>
    </row>
    <row r="447" spans="1:27" x14ac:dyDescent="0.25">
      <c r="A447" s="329">
        <v>46055</v>
      </c>
      <c r="B447" s="464">
        <v>8390</v>
      </c>
      <c r="C447" s="465" t="s">
        <v>15180</v>
      </c>
      <c r="D447" s="329">
        <v>46058</v>
      </c>
      <c r="E447" s="175"/>
      <c r="F447" s="173"/>
      <c r="G447" s="467" t="s">
        <v>12232</v>
      </c>
      <c r="H447" s="175"/>
      <c r="I447" s="202" t="s">
        <v>12232</v>
      </c>
      <c r="J447" s="176" t="s">
        <v>1788</v>
      </c>
      <c r="K447" s="176" t="s">
        <v>551</v>
      </c>
      <c r="L447" s="381" t="str">
        <f>VLOOKUP($K447,TONG_SL!$A:$D,2,0)</f>
        <v>Chân giò heo muối 100g</v>
      </c>
      <c r="M447" s="381"/>
      <c r="N447" s="381" t="str">
        <f t="shared" si="70"/>
        <v>K-C6</v>
      </c>
      <c r="O447" s="381"/>
      <c r="P447" s="381"/>
      <c r="Q447" s="381" t="str">
        <f>VLOOKUP(K447,TONG_SL!$A:$D,3,0)</f>
        <v>Gói</v>
      </c>
      <c r="R447" s="169">
        <v>5</v>
      </c>
      <c r="S447" s="382"/>
      <c r="T447" s="382">
        <f>VLOOKUP(VLOOKUP(G447,Ma_KH!$A:$R,18,0)&amp;K447,Gia_MB!$A:$F,6,0)</f>
        <v>24549</v>
      </c>
      <c r="U447" s="374">
        <f t="shared" si="71"/>
        <v>122745</v>
      </c>
      <c r="V447" s="382"/>
      <c r="W447" s="383">
        <f t="shared" si="72"/>
        <v>0</v>
      </c>
      <c r="X447" s="384" t="str">
        <f t="shared" si="73"/>
        <v>8</v>
      </c>
      <c r="Y447" s="382"/>
      <c r="Z447" s="374">
        <f t="shared" si="74"/>
        <v>9819.6</v>
      </c>
      <c r="AA447" s="385">
        <f>VLOOKUP(G447,Ma_KH!$A:$R,14,0)</f>
        <v>51</v>
      </c>
    </row>
    <row r="448" spans="1:27" x14ac:dyDescent="0.25">
      <c r="A448" s="329">
        <v>46055</v>
      </c>
      <c r="B448" s="464">
        <v>8390</v>
      </c>
      <c r="C448" s="465" t="s">
        <v>15180</v>
      </c>
      <c r="D448" s="329">
        <v>46058</v>
      </c>
      <c r="E448" s="175"/>
      <c r="F448" s="173"/>
      <c r="G448" s="467" t="s">
        <v>12232</v>
      </c>
      <c r="H448" s="175"/>
      <c r="I448" s="202" t="s">
        <v>12232</v>
      </c>
      <c r="J448" s="176" t="s">
        <v>1788</v>
      </c>
      <c r="K448" s="176" t="s">
        <v>27</v>
      </c>
      <c r="L448" s="381" t="str">
        <f>VLOOKUP($K448,TONG_SL!$A:$D,2,0)</f>
        <v>Chân giò heo muối 300g</v>
      </c>
      <c r="M448" s="381"/>
      <c r="N448" s="381" t="str">
        <f t="shared" si="70"/>
        <v>K-C6</v>
      </c>
      <c r="O448" s="381"/>
      <c r="P448" s="381"/>
      <c r="Q448" s="381" t="str">
        <f>VLOOKUP(K448,TONG_SL!$A:$D,3,0)</f>
        <v>Túi</v>
      </c>
      <c r="R448" s="169">
        <v>7</v>
      </c>
      <c r="S448" s="382"/>
      <c r="T448" s="382">
        <f>VLOOKUP(VLOOKUP(G448,Ma_KH!$A:$R,18,0)&amp;K448,Gia_MB!$A:$F,6,0)</f>
        <v>73431</v>
      </c>
      <c r="U448" s="374">
        <f t="shared" si="71"/>
        <v>514017</v>
      </c>
      <c r="V448" s="382"/>
      <c r="W448" s="383">
        <f t="shared" si="72"/>
        <v>0</v>
      </c>
      <c r="X448" s="384" t="str">
        <f t="shared" si="73"/>
        <v>8</v>
      </c>
      <c r="Y448" s="382"/>
      <c r="Z448" s="374">
        <f t="shared" si="74"/>
        <v>41121.360000000001</v>
      </c>
      <c r="AA448" s="385">
        <f>VLOOKUP(G448,Ma_KH!$A:$R,14,0)</f>
        <v>51</v>
      </c>
    </row>
    <row r="449" spans="1:27" x14ac:dyDescent="0.25">
      <c r="A449" s="329">
        <v>46055</v>
      </c>
      <c r="B449" s="464">
        <v>8390</v>
      </c>
      <c r="C449" s="465" t="s">
        <v>15180</v>
      </c>
      <c r="D449" s="329">
        <v>46058</v>
      </c>
      <c r="E449" s="175"/>
      <c r="F449" s="173"/>
      <c r="G449" s="467" t="s">
        <v>12232</v>
      </c>
      <c r="H449" s="175"/>
      <c r="I449" s="202" t="s">
        <v>12232</v>
      </c>
      <c r="J449" s="176" t="s">
        <v>1788</v>
      </c>
      <c r="K449" s="176" t="s">
        <v>542</v>
      </c>
      <c r="L449" s="381" t="str">
        <f>VLOOKUP($K449,TONG_SL!$A:$D,2,0)</f>
        <v>Chân giò heo muối 500g</v>
      </c>
      <c r="M449" s="381"/>
      <c r="N449" s="381" t="str">
        <f t="shared" si="70"/>
        <v>K-C6</v>
      </c>
      <c r="O449" s="381"/>
      <c r="P449" s="381"/>
      <c r="Q449" s="381" t="str">
        <f>VLOOKUP(K449,TONG_SL!$A:$D,3,0)</f>
        <v>Túi</v>
      </c>
      <c r="R449" s="169">
        <v>3</v>
      </c>
      <c r="S449" s="382"/>
      <c r="T449" s="382">
        <f>VLOOKUP(VLOOKUP(G449,Ma_KH!$A:$R,18,0)&amp;K449,Gia_MB!$A:$F,6,0)</f>
        <v>119066</v>
      </c>
      <c r="U449" s="374">
        <f t="shared" si="71"/>
        <v>357198</v>
      </c>
      <c r="V449" s="382"/>
      <c r="W449" s="383">
        <f t="shared" si="72"/>
        <v>0</v>
      </c>
      <c r="X449" s="384" t="str">
        <f t="shared" si="73"/>
        <v>8</v>
      </c>
      <c r="Y449" s="382"/>
      <c r="Z449" s="374">
        <f t="shared" si="74"/>
        <v>28575.84</v>
      </c>
      <c r="AA449" s="385">
        <f>VLOOKUP(G449,Ma_KH!$A:$R,14,0)</f>
        <v>51</v>
      </c>
    </row>
    <row r="450" spans="1:27" x14ac:dyDescent="0.25">
      <c r="A450" s="329">
        <v>46055</v>
      </c>
      <c r="B450" s="464">
        <v>8390</v>
      </c>
      <c r="C450" s="465" t="s">
        <v>15180</v>
      </c>
      <c r="D450" s="329">
        <v>46058</v>
      </c>
      <c r="E450" s="175"/>
      <c r="F450" s="173"/>
      <c r="G450" s="467" t="s">
        <v>12232</v>
      </c>
      <c r="H450" s="175"/>
      <c r="I450" s="202" t="s">
        <v>12232</v>
      </c>
      <c r="J450" s="176" t="s">
        <v>1788</v>
      </c>
      <c r="K450" s="379" t="s">
        <v>15332</v>
      </c>
      <c r="L450" s="381" t="str">
        <f>VLOOKUP($K450,TONG_SL!$A:$D,2,0)</f>
        <v>Chân giò heo muối vị Tayaki 450g</v>
      </c>
      <c r="M450" s="381"/>
      <c r="N450" s="381" t="str">
        <f t="shared" si="70"/>
        <v>K-C6</v>
      </c>
      <c r="O450" s="381"/>
      <c r="P450" s="381"/>
      <c r="Q450" s="381" t="str">
        <f>VLOOKUP(K450,TONG_SL!$A:$D,3,0)</f>
        <v>Túi</v>
      </c>
      <c r="R450" s="273">
        <v>2</v>
      </c>
      <c r="S450" s="382"/>
      <c r="T450" s="382" t="e">
        <f>VLOOKUP(VLOOKUP(G450,Ma_KH!$A:$R,18,0)&amp;K450,Gia_MB!$A:$F,6,0)</f>
        <v>#N/A</v>
      </c>
      <c r="U450" s="374" t="e">
        <f t="shared" si="71"/>
        <v>#N/A</v>
      </c>
      <c r="V450" s="382"/>
      <c r="W450" s="383" t="e">
        <f t="shared" si="72"/>
        <v>#N/A</v>
      </c>
      <c r="X450" s="384" t="str">
        <f t="shared" si="73"/>
        <v>8</v>
      </c>
      <c r="Y450" s="382"/>
      <c r="Z450" s="374" t="e">
        <f t="shared" si="74"/>
        <v>#N/A</v>
      </c>
      <c r="AA450" s="385">
        <f>VLOOKUP(G450,Ma_KH!$A:$R,14,0)</f>
        <v>51</v>
      </c>
    </row>
    <row r="451" spans="1:27" x14ac:dyDescent="0.25">
      <c r="A451" s="329">
        <v>46055</v>
      </c>
      <c r="B451" s="464">
        <v>8390</v>
      </c>
      <c r="C451" s="465" t="s">
        <v>15180</v>
      </c>
      <c r="D451" s="329">
        <v>46058</v>
      </c>
      <c r="E451" s="175"/>
      <c r="F451" s="173"/>
      <c r="G451" s="467" t="s">
        <v>12232</v>
      </c>
      <c r="H451" s="175"/>
      <c r="I451" s="202" t="s">
        <v>12232</v>
      </c>
      <c r="J451" s="176" t="s">
        <v>1788</v>
      </c>
      <c r="K451" s="380" t="s">
        <v>15474</v>
      </c>
      <c r="L451" s="381" t="str">
        <f>VLOOKUP($K451,TONG_SL!$A:$D,2,0)</f>
        <v>Gà muối hun cỏ xạ hương 500g</v>
      </c>
      <c r="M451" s="381"/>
      <c r="N451" s="381" t="str">
        <f t="shared" si="70"/>
        <v>K-C6</v>
      </c>
      <c r="O451" s="381"/>
      <c r="P451" s="381"/>
      <c r="Q451" s="381" t="str">
        <f>VLOOKUP(K451,TONG_SL!$A:$D,3,0)</f>
        <v>Túi</v>
      </c>
      <c r="R451" s="169">
        <v>2</v>
      </c>
      <c r="S451" s="382"/>
      <c r="T451" s="382" t="e">
        <f>VLOOKUP(VLOOKUP(G451,Ma_KH!$A:$R,18,0)&amp;K451,Gia_MB!$A:$F,6,0)</f>
        <v>#N/A</v>
      </c>
      <c r="U451" s="374" t="e">
        <f t="shared" si="71"/>
        <v>#N/A</v>
      </c>
      <c r="V451" s="382"/>
      <c r="W451" s="383" t="e">
        <f t="shared" si="72"/>
        <v>#N/A</v>
      </c>
      <c r="X451" s="384" t="str">
        <f t="shared" si="73"/>
        <v>8</v>
      </c>
      <c r="Y451" s="382"/>
      <c r="Z451" s="374" t="e">
        <f t="shared" si="74"/>
        <v>#N/A</v>
      </c>
      <c r="AA451" s="385">
        <f>VLOOKUP(G451,Ma_KH!$A:$R,14,0)</f>
        <v>51</v>
      </c>
    </row>
    <row r="452" spans="1:27" x14ac:dyDescent="0.25">
      <c r="A452" s="329">
        <v>46055</v>
      </c>
      <c r="B452" s="464">
        <v>8390</v>
      </c>
      <c r="C452" s="465" t="s">
        <v>15180</v>
      </c>
      <c r="D452" s="329">
        <v>46058</v>
      </c>
      <c r="E452" s="175"/>
      <c r="F452" s="173"/>
      <c r="G452" s="467" t="s">
        <v>12232</v>
      </c>
      <c r="H452" s="175"/>
      <c r="I452" s="202" t="s">
        <v>12232</v>
      </c>
      <c r="J452" s="176" t="s">
        <v>1788</v>
      </c>
      <c r="K452" s="176" t="s">
        <v>553</v>
      </c>
      <c r="L452" s="381" t="str">
        <f>VLOOKUP($K452,TONG_SL!$A:$D,2,0)</f>
        <v>Gà muối hun khói 300g</v>
      </c>
      <c r="M452" s="381"/>
      <c r="N452" s="381" t="str">
        <f t="shared" si="70"/>
        <v>K-C6</v>
      </c>
      <c r="O452" s="381"/>
      <c r="P452" s="381"/>
      <c r="Q452" s="381" t="str">
        <f>VLOOKUP(K452,TONG_SL!$A:$D,3,0)</f>
        <v>Túi</v>
      </c>
      <c r="R452" s="169">
        <v>2</v>
      </c>
      <c r="S452" s="382"/>
      <c r="T452" s="382">
        <f>VLOOKUP(VLOOKUP(G452,Ma_KH!$A:$R,18,0)&amp;K452,Gia_MB!$A:$F,6,0)</f>
        <v>70000</v>
      </c>
      <c r="U452" s="374">
        <f t="shared" si="71"/>
        <v>140000</v>
      </c>
      <c r="V452" s="382"/>
      <c r="W452" s="383">
        <f t="shared" si="72"/>
        <v>0</v>
      </c>
      <c r="X452" s="384" t="str">
        <f t="shared" si="73"/>
        <v>8</v>
      </c>
      <c r="Y452" s="382"/>
      <c r="Z452" s="374">
        <f t="shared" si="74"/>
        <v>11200</v>
      </c>
      <c r="AA452" s="385">
        <f>VLOOKUP(G452,Ma_KH!$A:$R,14,0)</f>
        <v>51</v>
      </c>
    </row>
    <row r="453" spans="1:27" x14ac:dyDescent="0.25">
      <c r="A453" s="329">
        <v>46055</v>
      </c>
      <c r="B453" s="464">
        <v>8390</v>
      </c>
      <c r="C453" s="465" t="s">
        <v>15180</v>
      </c>
      <c r="D453" s="329">
        <v>46058</v>
      </c>
      <c r="E453" s="175"/>
      <c r="F453" s="173"/>
      <c r="G453" s="467" t="s">
        <v>12232</v>
      </c>
      <c r="H453" s="175"/>
      <c r="I453" s="202" t="s">
        <v>12232</v>
      </c>
      <c r="J453" s="176" t="s">
        <v>1788</v>
      </c>
      <c r="K453" s="176" t="s">
        <v>30</v>
      </c>
      <c r="L453" s="381" t="str">
        <f>VLOOKUP($K453,TONG_SL!$A:$D,2,0)</f>
        <v>Gà muối 500g</v>
      </c>
      <c r="M453" s="381"/>
      <c r="N453" s="381" t="str">
        <f t="shared" si="70"/>
        <v>K-C6</v>
      </c>
      <c r="O453" s="381"/>
      <c r="P453" s="381"/>
      <c r="Q453" s="381" t="str">
        <f>VLOOKUP(K453,TONG_SL!$A:$D,3,0)</f>
        <v>Túi</v>
      </c>
      <c r="R453" s="169">
        <v>3</v>
      </c>
      <c r="S453" s="382"/>
      <c r="T453" s="382">
        <f>VLOOKUP(VLOOKUP(G453,Ma_KH!$A:$R,18,0)&amp;K453,Gia_MB!$A:$F,6,0)</f>
        <v>111058</v>
      </c>
      <c r="U453" s="374">
        <f t="shared" si="71"/>
        <v>333174</v>
      </c>
      <c r="V453" s="382"/>
      <c r="W453" s="383">
        <f t="shared" si="72"/>
        <v>0</v>
      </c>
      <c r="X453" s="384" t="str">
        <f t="shared" si="73"/>
        <v>8</v>
      </c>
      <c r="Y453" s="382"/>
      <c r="Z453" s="374">
        <f t="shared" si="74"/>
        <v>26653.920000000002</v>
      </c>
      <c r="AA453" s="385">
        <f>VLOOKUP(G453,Ma_KH!$A:$R,14,0)</f>
        <v>51</v>
      </c>
    </row>
    <row r="454" spans="1:27" x14ac:dyDescent="0.25">
      <c r="A454" s="329">
        <v>46055</v>
      </c>
      <c r="B454" s="464">
        <v>8390</v>
      </c>
      <c r="C454" s="465" t="s">
        <v>15180</v>
      </c>
      <c r="D454" s="329">
        <v>46058</v>
      </c>
      <c r="E454" s="175"/>
      <c r="F454" s="173"/>
      <c r="G454" s="467" t="s">
        <v>12232</v>
      </c>
      <c r="H454" s="175"/>
      <c r="I454" s="202" t="s">
        <v>12232</v>
      </c>
      <c r="J454" s="176" t="s">
        <v>1788</v>
      </c>
      <c r="K454" s="176" t="s">
        <v>7264</v>
      </c>
      <c r="L454" s="381" t="str">
        <f>VLOOKUP($K454,TONG_SL!$A:$D,2,0)</f>
        <v>Lạp xưởng Tây Bắc 500g</v>
      </c>
      <c r="M454" s="381"/>
      <c r="N454" s="381" t="str">
        <f t="shared" si="70"/>
        <v>K-C6</v>
      </c>
      <c r="O454" s="381"/>
      <c r="P454" s="381"/>
      <c r="Q454" s="381" t="str">
        <f>VLOOKUP(K454,TONG_SL!$A:$D,3,0)</f>
        <v>Túi</v>
      </c>
      <c r="R454" s="169">
        <v>2</v>
      </c>
      <c r="S454" s="382"/>
      <c r="T454" s="382" t="e">
        <f>VLOOKUP(VLOOKUP(G454,Ma_KH!$A:$R,18,0)&amp;K454,Gia_MB!$A:$F,6,0)</f>
        <v>#N/A</v>
      </c>
      <c r="U454" s="374" t="e">
        <f t="shared" si="71"/>
        <v>#N/A</v>
      </c>
      <c r="V454" s="382"/>
      <c r="W454" s="383" t="e">
        <f t="shared" si="72"/>
        <v>#N/A</v>
      </c>
      <c r="X454" s="384" t="str">
        <f t="shared" si="73"/>
        <v>8</v>
      </c>
      <c r="Y454" s="382"/>
      <c r="Z454" s="374" t="e">
        <f t="shared" si="74"/>
        <v>#N/A</v>
      </c>
      <c r="AA454" s="385">
        <f>VLOOKUP(G454,Ma_KH!$A:$R,14,0)</f>
        <v>51</v>
      </c>
    </row>
    <row r="455" spans="1:27" x14ac:dyDescent="0.25">
      <c r="A455" s="329">
        <v>46055</v>
      </c>
      <c r="B455" s="464">
        <v>8390</v>
      </c>
      <c r="C455" s="465" t="s">
        <v>15180</v>
      </c>
      <c r="D455" s="329">
        <v>46058</v>
      </c>
      <c r="E455" s="175"/>
      <c r="F455" s="173"/>
      <c r="G455" s="467" t="s">
        <v>12232</v>
      </c>
      <c r="H455" s="175"/>
      <c r="I455" s="202" t="s">
        <v>12232</v>
      </c>
      <c r="J455" s="176" t="s">
        <v>1788</v>
      </c>
      <c r="K455" s="176" t="s">
        <v>600</v>
      </c>
      <c r="L455" s="381" t="str">
        <f>VLOOKUP($K455,TONG_SL!$A:$D,2,0)</f>
        <v>Tai heo sốt thái 250g</v>
      </c>
      <c r="M455" s="381"/>
      <c r="N455" s="381" t="str">
        <f t="shared" si="70"/>
        <v>K-C6</v>
      </c>
      <c r="O455" s="381"/>
      <c r="P455" s="381"/>
      <c r="Q455" s="381" t="str">
        <f>VLOOKUP(K455,TONG_SL!$A:$D,3,0)</f>
        <v>Hộp</v>
      </c>
      <c r="R455" s="169">
        <v>2</v>
      </c>
      <c r="S455" s="382"/>
      <c r="T455" s="382" t="e">
        <f>VLOOKUP(VLOOKUP(G455,Ma_KH!$A:$R,18,0)&amp;K455,Gia_MB!$A:$F,6,0)</f>
        <v>#N/A</v>
      </c>
      <c r="U455" s="374" t="e">
        <f t="shared" si="71"/>
        <v>#N/A</v>
      </c>
      <c r="V455" s="382"/>
      <c r="W455" s="383" t="e">
        <f t="shared" si="72"/>
        <v>#N/A</v>
      </c>
      <c r="X455" s="384" t="str">
        <f t="shared" si="73"/>
        <v>8</v>
      </c>
      <c r="Y455" s="382"/>
      <c r="Z455" s="374" t="e">
        <f t="shared" si="74"/>
        <v>#N/A</v>
      </c>
      <c r="AA455" s="385">
        <f>VLOOKUP(G455,Ma_KH!$A:$R,14,0)</f>
        <v>51</v>
      </c>
    </row>
    <row r="456" spans="1:27" x14ac:dyDescent="0.25">
      <c r="A456" s="329">
        <v>46055</v>
      </c>
      <c r="B456" s="464">
        <v>8421</v>
      </c>
      <c r="C456" s="465" t="s">
        <v>15180</v>
      </c>
      <c r="D456" s="329">
        <v>46058</v>
      </c>
      <c r="E456" s="175"/>
      <c r="F456" s="173"/>
      <c r="G456" s="467" t="s">
        <v>11492</v>
      </c>
      <c r="H456" s="175"/>
      <c r="I456" s="202" t="s">
        <v>11492</v>
      </c>
      <c r="J456" s="176" t="s">
        <v>1788</v>
      </c>
      <c r="K456" s="176" t="s">
        <v>553</v>
      </c>
      <c r="L456" s="381" t="str">
        <f>VLOOKUP($K456,TONG_SL!$A:$D,2,0)</f>
        <v>Gà muối hun khói 300g</v>
      </c>
      <c r="M456" s="381"/>
      <c r="N456" s="381" t="str">
        <f t="shared" si="70"/>
        <v>K-C6</v>
      </c>
      <c r="O456" s="381"/>
      <c r="P456" s="381"/>
      <c r="Q456" s="381" t="str">
        <f>VLOOKUP(K456,TONG_SL!$A:$D,3,0)</f>
        <v>Túi</v>
      </c>
      <c r="R456" s="169">
        <v>5</v>
      </c>
      <c r="S456" s="382"/>
      <c r="T456" s="382" t="e">
        <f>VLOOKUP(VLOOKUP(G456,Ma_KH!$A:$R,18,0)&amp;K456,Gia_MB!$A:$F,6,0)</f>
        <v>#N/A</v>
      </c>
      <c r="U456" s="374" t="e">
        <f t="shared" si="71"/>
        <v>#N/A</v>
      </c>
      <c r="V456" s="382"/>
      <c r="W456" s="383" t="e">
        <f t="shared" si="72"/>
        <v>#N/A</v>
      </c>
      <c r="X456" s="384" t="str">
        <f t="shared" si="73"/>
        <v>8</v>
      </c>
      <c r="Y456" s="382"/>
      <c r="Z456" s="374" t="e">
        <f t="shared" si="74"/>
        <v>#N/A</v>
      </c>
      <c r="AA456" s="385">
        <f>VLOOKUP(G456,Ma_KH!$A:$R,14,0)</f>
        <v>36</v>
      </c>
    </row>
    <row r="457" spans="1:27" x14ac:dyDescent="0.25">
      <c r="A457" s="329">
        <v>46055</v>
      </c>
      <c r="B457" s="464">
        <v>8421</v>
      </c>
      <c r="C457" s="465" t="s">
        <v>15180</v>
      </c>
      <c r="D457" s="329">
        <v>46058</v>
      </c>
      <c r="E457" s="175"/>
      <c r="F457" s="173"/>
      <c r="G457" s="467" t="s">
        <v>11492</v>
      </c>
      <c r="H457" s="175"/>
      <c r="I457" s="202" t="s">
        <v>11492</v>
      </c>
      <c r="J457" s="176" t="s">
        <v>1788</v>
      </c>
      <c r="K457" s="176" t="s">
        <v>551</v>
      </c>
      <c r="L457" s="381" t="str">
        <f>VLOOKUP($K457,TONG_SL!$A:$D,2,0)</f>
        <v>Chân giò heo muối 100g</v>
      </c>
      <c r="M457" s="381"/>
      <c r="N457" s="381" t="str">
        <f t="shared" si="70"/>
        <v>K-C6</v>
      </c>
      <c r="O457" s="381"/>
      <c r="P457" s="381"/>
      <c r="Q457" s="381" t="str">
        <f>VLOOKUP(K457,TONG_SL!$A:$D,3,0)</f>
        <v>Gói</v>
      </c>
      <c r="R457" s="169">
        <v>10</v>
      </c>
      <c r="S457" s="382"/>
      <c r="T457" s="382">
        <f>VLOOKUP(VLOOKUP(G457,Ma_KH!$A:$R,18,0)&amp;K457,Gia_MB!$A:$F,6,0)</f>
        <v>23322</v>
      </c>
      <c r="U457" s="374">
        <f t="shared" si="71"/>
        <v>233220</v>
      </c>
      <c r="V457" s="382"/>
      <c r="W457" s="383">
        <f t="shared" si="72"/>
        <v>0</v>
      </c>
      <c r="X457" s="384" t="str">
        <f t="shared" si="73"/>
        <v>8</v>
      </c>
      <c r="Y457" s="382"/>
      <c r="Z457" s="374">
        <f t="shared" si="74"/>
        <v>18657.600000000002</v>
      </c>
      <c r="AA457" s="385">
        <f>VLOOKUP(G457,Ma_KH!$A:$R,14,0)</f>
        <v>36</v>
      </c>
    </row>
    <row r="458" spans="1:27" x14ac:dyDescent="0.25">
      <c r="A458" s="329">
        <v>46055</v>
      </c>
      <c r="B458" s="464">
        <v>8421</v>
      </c>
      <c r="C458" s="465" t="s">
        <v>15180</v>
      </c>
      <c r="D458" s="329">
        <v>46058</v>
      </c>
      <c r="E458" s="175"/>
      <c r="F458" s="173"/>
      <c r="G458" s="467" t="s">
        <v>11492</v>
      </c>
      <c r="H458" s="175"/>
      <c r="I458" s="202" t="s">
        <v>11492</v>
      </c>
      <c r="J458" s="176" t="s">
        <v>1788</v>
      </c>
      <c r="K458" s="176" t="s">
        <v>30</v>
      </c>
      <c r="L458" s="381" t="str">
        <f>VLOOKUP($K458,TONG_SL!$A:$D,2,0)</f>
        <v>Gà muối 500g</v>
      </c>
      <c r="M458" s="381"/>
      <c r="N458" s="381" t="str">
        <f t="shared" si="70"/>
        <v>K-C6</v>
      </c>
      <c r="O458" s="381"/>
      <c r="P458" s="381"/>
      <c r="Q458" s="381" t="str">
        <f>VLOOKUP(K458,TONG_SL!$A:$D,3,0)</f>
        <v>Túi</v>
      </c>
      <c r="R458" s="169">
        <v>10</v>
      </c>
      <c r="S458" s="382"/>
      <c r="T458" s="382">
        <f>VLOOKUP(VLOOKUP(G458,Ma_KH!$A:$R,18,0)&amp;K458,Gia_MB!$A:$F,6,0)</f>
        <v>105505</v>
      </c>
      <c r="U458" s="374">
        <f t="shared" si="71"/>
        <v>1055050</v>
      </c>
      <c r="V458" s="382"/>
      <c r="W458" s="383">
        <f t="shared" si="72"/>
        <v>0</v>
      </c>
      <c r="X458" s="384" t="str">
        <f t="shared" si="73"/>
        <v>8</v>
      </c>
      <c r="Y458" s="382"/>
      <c r="Z458" s="374">
        <f t="shared" si="74"/>
        <v>84404</v>
      </c>
      <c r="AA458" s="385">
        <f>VLOOKUP(G458,Ma_KH!$A:$R,14,0)</f>
        <v>36</v>
      </c>
    </row>
    <row r="459" spans="1:27" x14ac:dyDescent="0.25">
      <c r="A459" s="329">
        <v>46055</v>
      </c>
      <c r="B459" s="464">
        <v>8421</v>
      </c>
      <c r="C459" s="465" t="s">
        <v>15180</v>
      </c>
      <c r="D459" s="329">
        <v>46058</v>
      </c>
      <c r="E459" s="175"/>
      <c r="F459" s="173"/>
      <c r="G459" s="467" t="s">
        <v>11492</v>
      </c>
      <c r="H459" s="175"/>
      <c r="I459" s="202" t="s">
        <v>11492</v>
      </c>
      <c r="J459" s="176" t="s">
        <v>1788</v>
      </c>
      <c r="K459" s="176" t="s">
        <v>34</v>
      </c>
      <c r="L459" s="381" t="str">
        <f>VLOOKUP($K459,TONG_SL!$A:$D,2,0)</f>
        <v>Tai heo muối 200g</v>
      </c>
      <c r="M459" s="381"/>
      <c r="N459" s="381" t="str">
        <f t="shared" si="70"/>
        <v>K-C6</v>
      </c>
      <c r="O459" s="381"/>
      <c r="P459" s="381"/>
      <c r="Q459" s="381" t="str">
        <f>VLOOKUP(K459,TONG_SL!$A:$D,3,0)</f>
        <v>Túi</v>
      </c>
      <c r="R459" s="169">
        <v>2</v>
      </c>
      <c r="S459" s="382"/>
      <c r="T459" s="382">
        <f>VLOOKUP(VLOOKUP(G459,Ma_KH!$A:$R,18,0)&amp;K459,Gia_MB!$A:$F,6,0)</f>
        <v>52816</v>
      </c>
      <c r="U459" s="374">
        <f t="shared" si="71"/>
        <v>105632</v>
      </c>
      <c r="V459" s="382"/>
      <c r="W459" s="383">
        <f t="shared" si="72"/>
        <v>0</v>
      </c>
      <c r="X459" s="384" t="str">
        <f t="shared" si="73"/>
        <v>8</v>
      </c>
      <c r="Y459" s="382"/>
      <c r="Z459" s="374">
        <f t="shared" si="74"/>
        <v>8450.56</v>
      </c>
      <c r="AA459" s="385">
        <f>VLOOKUP(G459,Ma_KH!$A:$R,14,0)</f>
        <v>36</v>
      </c>
    </row>
    <row r="460" spans="1:27" x14ac:dyDescent="0.25">
      <c r="A460" s="329">
        <v>46055</v>
      </c>
      <c r="B460" s="464">
        <v>8421</v>
      </c>
      <c r="C460" s="465" t="s">
        <v>15180</v>
      </c>
      <c r="D460" s="329">
        <v>46058</v>
      </c>
      <c r="E460" s="175"/>
      <c r="F460" s="173"/>
      <c r="G460" s="467" t="s">
        <v>11492</v>
      </c>
      <c r="H460" s="175"/>
      <c r="I460" s="202" t="s">
        <v>11492</v>
      </c>
      <c r="J460" s="176" t="s">
        <v>1788</v>
      </c>
      <c r="K460" s="176" t="s">
        <v>27</v>
      </c>
      <c r="L460" s="381" t="str">
        <f>VLOOKUP($K460,TONG_SL!$A:$D,2,0)</f>
        <v>Chân giò heo muối 300g</v>
      </c>
      <c r="M460" s="381"/>
      <c r="N460" s="381" t="str">
        <f t="shared" si="70"/>
        <v>K-C6</v>
      </c>
      <c r="O460" s="381"/>
      <c r="P460" s="381"/>
      <c r="Q460" s="381" t="str">
        <f>VLOOKUP(K460,TONG_SL!$A:$D,3,0)</f>
        <v>Túi</v>
      </c>
      <c r="R460" s="169">
        <v>10</v>
      </c>
      <c r="S460" s="382"/>
      <c r="T460" s="382">
        <f>VLOOKUP(VLOOKUP(G460,Ma_KH!$A:$R,18,0)&amp;K460,Gia_MB!$A:$F,6,0)</f>
        <v>69759</v>
      </c>
      <c r="U460" s="374">
        <f t="shared" si="71"/>
        <v>697590</v>
      </c>
      <c r="V460" s="382"/>
      <c r="W460" s="383">
        <f t="shared" si="72"/>
        <v>0</v>
      </c>
      <c r="X460" s="384" t="str">
        <f t="shared" si="73"/>
        <v>8</v>
      </c>
      <c r="Y460" s="382"/>
      <c r="Z460" s="374">
        <f t="shared" si="74"/>
        <v>55807.200000000004</v>
      </c>
      <c r="AA460" s="385">
        <f>VLOOKUP(G460,Ma_KH!$A:$R,14,0)</f>
        <v>36</v>
      </c>
    </row>
    <row r="461" spans="1:27" x14ac:dyDescent="0.25">
      <c r="A461" s="329">
        <v>46055</v>
      </c>
      <c r="B461" s="464">
        <v>8382</v>
      </c>
      <c r="C461" s="465" t="s">
        <v>15180</v>
      </c>
      <c r="D461" s="329">
        <v>46058</v>
      </c>
      <c r="E461" s="175"/>
      <c r="F461" s="173"/>
      <c r="G461" s="467" t="s">
        <v>12200</v>
      </c>
      <c r="H461" s="175"/>
      <c r="I461" s="202" t="s">
        <v>12200</v>
      </c>
      <c r="J461" s="176" t="s">
        <v>1788</v>
      </c>
      <c r="K461" s="176" t="s">
        <v>27</v>
      </c>
      <c r="L461" s="381" t="str">
        <f>VLOOKUP($K461,TONG_SL!$A:$D,2,0)</f>
        <v>Chân giò heo muối 300g</v>
      </c>
      <c r="M461" s="381"/>
      <c r="N461" s="381" t="str">
        <f t="shared" si="70"/>
        <v>K-C6</v>
      </c>
      <c r="O461" s="381"/>
      <c r="P461" s="381"/>
      <c r="Q461" s="381" t="str">
        <f>VLOOKUP(K461,TONG_SL!$A:$D,3,0)</f>
        <v>Túi</v>
      </c>
      <c r="R461" s="169">
        <v>10</v>
      </c>
      <c r="S461" s="382"/>
      <c r="T461" s="382">
        <f>VLOOKUP(VLOOKUP(G461,Ma_KH!$A:$R,18,0)&amp;K461,Gia_MB!$A:$F,6,0)</f>
        <v>73431</v>
      </c>
      <c r="U461" s="374">
        <f t="shared" si="71"/>
        <v>734310</v>
      </c>
      <c r="V461" s="382"/>
      <c r="W461" s="383">
        <f t="shared" si="72"/>
        <v>0</v>
      </c>
      <c r="X461" s="384" t="str">
        <f t="shared" si="73"/>
        <v>8</v>
      </c>
      <c r="Y461" s="382"/>
      <c r="Z461" s="374">
        <f t="shared" si="74"/>
        <v>58744.800000000003</v>
      </c>
      <c r="AA461" s="385">
        <f>VLOOKUP(G461,Ma_KH!$A:$R,14,0)</f>
        <v>51</v>
      </c>
    </row>
    <row r="462" spans="1:27" x14ac:dyDescent="0.25">
      <c r="A462" s="329">
        <v>46055</v>
      </c>
      <c r="B462" s="464">
        <v>8382</v>
      </c>
      <c r="C462" s="465" t="s">
        <v>15180</v>
      </c>
      <c r="D462" s="329">
        <v>46058</v>
      </c>
      <c r="E462" s="175"/>
      <c r="F462" s="173"/>
      <c r="G462" s="467" t="s">
        <v>12200</v>
      </c>
      <c r="H462" s="175"/>
      <c r="I462" s="202" t="s">
        <v>12200</v>
      </c>
      <c r="J462" s="176" t="s">
        <v>1788</v>
      </c>
      <c r="K462" s="176" t="s">
        <v>15474</v>
      </c>
      <c r="L462" s="381" t="str">
        <f>VLOOKUP($K462,TONG_SL!$A:$D,2,0)</f>
        <v>Gà muối hun cỏ xạ hương 500g</v>
      </c>
      <c r="M462" s="381"/>
      <c r="N462" s="381" t="str">
        <f t="shared" si="70"/>
        <v>K-C6</v>
      </c>
      <c r="O462" s="381"/>
      <c r="P462" s="381"/>
      <c r="Q462" s="381" t="str">
        <f>VLOOKUP(K462,TONG_SL!$A:$D,3,0)</f>
        <v>Túi</v>
      </c>
      <c r="R462" s="169">
        <v>5</v>
      </c>
      <c r="S462" s="382"/>
      <c r="T462" s="382" t="e">
        <f>VLOOKUP(VLOOKUP(G462,Ma_KH!$A:$R,18,0)&amp;K462,Gia_MB!$A:$F,6,0)</f>
        <v>#N/A</v>
      </c>
      <c r="U462" s="374" t="e">
        <f t="shared" si="71"/>
        <v>#N/A</v>
      </c>
      <c r="V462" s="382"/>
      <c r="W462" s="383" t="e">
        <f t="shared" si="72"/>
        <v>#N/A</v>
      </c>
      <c r="X462" s="384" t="str">
        <f t="shared" si="73"/>
        <v>8</v>
      </c>
      <c r="Y462" s="382"/>
      <c r="Z462" s="374" t="e">
        <f t="shared" si="74"/>
        <v>#N/A</v>
      </c>
      <c r="AA462" s="385">
        <f>VLOOKUP(G462,Ma_KH!$A:$R,14,0)</f>
        <v>51</v>
      </c>
    </row>
    <row r="463" spans="1:27" x14ac:dyDescent="0.25">
      <c r="A463" s="329">
        <v>46055</v>
      </c>
      <c r="B463" s="464">
        <v>8382</v>
      </c>
      <c r="C463" s="465" t="s">
        <v>15180</v>
      </c>
      <c r="D463" s="329">
        <v>46058</v>
      </c>
      <c r="E463" s="175"/>
      <c r="F463" s="173"/>
      <c r="G463" s="467" t="s">
        <v>12200</v>
      </c>
      <c r="H463" s="175"/>
      <c r="I463" s="202" t="s">
        <v>12200</v>
      </c>
      <c r="J463" s="176" t="s">
        <v>1788</v>
      </c>
      <c r="K463" s="176" t="s">
        <v>7264</v>
      </c>
      <c r="L463" s="381" t="str">
        <f>VLOOKUP($K463,TONG_SL!$A:$D,2,0)</f>
        <v>Lạp xưởng Tây Bắc 500g</v>
      </c>
      <c r="M463" s="381"/>
      <c r="N463" s="381" t="str">
        <f t="shared" si="70"/>
        <v>K-C6</v>
      </c>
      <c r="O463" s="381"/>
      <c r="P463" s="381"/>
      <c r="Q463" s="381" t="str">
        <f>VLOOKUP(K463,TONG_SL!$A:$D,3,0)</f>
        <v>Túi</v>
      </c>
      <c r="R463" s="169">
        <v>5</v>
      </c>
      <c r="S463" s="382"/>
      <c r="T463" s="382" t="e">
        <f>VLOOKUP(VLOOKUP(G463,Ma_KH!$A:$R,18,0)&amp;K463,Gia_MB!$A:$F,6,0)</f>
        <v>#N/A</v>
      </c>
      <c r="U463" s="374" t="e">
        <f t="shared" si="71"/>
        <v>#N/A</v>
      </c>
      <c r="V463" s="382"/>
      <c r="W463" s="383" t="e">
        <f t="shared" si="72"/>
        <v>#N/A</v>
      </c>
      <c r="X463" s="384" t="str">
        <f t="shared" si="73"/>
        <v>8</v>
      </c>
      <c r="Y463" s="382"/>
      <c r="Z463" s="374" t="e">
        <f t="shared" si="74"/>
        <v>#N/A</v>
      </c>
      <c r="AA463" s="385">
        <f>VLOOKUP(G463,Ma_KH!$A:$R,14,0)</f>
        <v>51</v>
      </c>
    </row>
    <row r="464" spans="1:27" x14ac:dyDescent="0.25">
      <c r="A464" s="329">
        <v>46055</v>
      </c>
      <c r="B464" s="464">
        <v>8382</v>
      </c>
      <c r="C464" s="465" t="s">
        <v>15180</v>
      </c>
      <c r="D464" s="329">
        <v>46058</v>
      </c>
      <c r="E464" s="175"/>
      <c r="F464" s="173"/>
      <c r="G464" s="467" t="s">
        <v>12200</v>
      </c>
      <c r="H464" s="175"/>
      <c r="I464" s="202" t="s">
        <v>12200</v>
      </c>
      <c r="J464" s="176" t="s">
        <v>1788</v>
      </c>
      <c r="K464" s="176" t="s">
        <v>48</v>
      </c>
      <c r="L464" s="381" t="str">
        <f>VLOOKUP($K464,TONG_SL!$A:$D,2,0)</f>
        <v>Mọc Nấm Hương 250g</v>
      </c>
      <c r="M464" s="381"/>
      <c r="N464" s="381" t="str">
        <f t="shared" si="70"/>
        <v>K-C6</v>
      </c>
      <c r="O464" s="381"/>
      <c r="P464" s="381"/>
      <c r="Q464" s="381" t="str">
        <f>VLOOKUP(K464,TONG_SL!$A:$D,3,0)</f>
        <v>Túi</v>
      </c>
      <c r="R464" s="169">
        <v>7</v>
      </c>
      <c r="S464" s="382"/>
      <c r="T464" s="382">
        <f>VLOOKUP(VLOOKUP(G464,Ma_KH!$A:$R,18,0)&amp;K464,Gia_MB!$A:$F,6,0)</f>
        <v>46000</v>
      </c>
      <c r="U464" s="374">
        <f t="shared" si="71"/>
        <v>322000</v>
      </c>
      <c r="V464" s="382"/>
      <c r="W464" s="383">
        <f t="shared" si="72"/>
        <v>0</v>
      </c>
      <c r="X464" s="384" t="str">
        <f t="shared" si="73"/>
        <v>8</v>
      </c>
      <c r="Y464" s="382"/>
      <c r="Z464" s="374">
        <f t="shared" si="74"/>
        <v>25760</v>
      </c>
      <c r="AA464" s="385">
        <f>VLOOKUP(G464,Ma_KH!$A:$R,14,0)</f>
        <v>51</v>
      </c>
    </row>
    <row r="465" spans="1:27" x14ac:dyDescent="0.25">
      <c r="A465" s="329">
        <v>46055</v>
      </c>
      <c r="B465" s="464">
        <v>8394</v>
      </c>
      <c r="C465" s="465" t="s">
        <v>15180</v>
      </c>
      <c r="D465" s="329">
        <v>46058</v>
      </c>
      <c r="E465" s="175"/>
      <c r="F465" s="173"/>
      <c r="G465" s="467" t="s">
        <v>12197</v>
      </c>
      <c r="H465" s="175"/>
      <c r="I465" s="202" t="s">
        <v>12197</v>
      </c>
      <c r="J465" s="176" t="s">
        <v>1788</v>
      </c>
      <c r="K465" s="176" t="s">
        <v>598</v>
      </c>
      <c r="L465" s="381" t="str">
        <f>VLOOKUP($K465,TONG_SL!$A:$D,2,0)</f>
        <v>Chân gà sả tắc 250g</v>
      </c>
      <c r="M465" s="381"/>
      <c r="N465" s="381" t="str">
        <f t="shared" si="70"/>
        <v>K-C6</v>
      </c>
      <c r="O465" s="381"/>
      <c r="P465" s="381"/>
      <c r="Q465" s="381" t="str">
        <f>VLOOKUP(K465,TONG_SL!$A:$D,3,0)</f>
        <v>Hộp</v>
      </c>
      <c r="R465" s="169">
        <v>3</v>
      </c>
      <c r="S465" s="382"/>
      <c r="T465" s="382" t="e">
        <f>VLOOKUP(VLOOKUP(G465,Ma_KH!$A:$R,18,0)&amp;K465,Gia_MB!$A:$F,6,0)</f>
        <v>#N/A</v>
      </c>
      <c r="U465" s="374" t="e">
        <f t="shared" si="71"/>
        <v>#N/A</v>
      </c>
      <c r="V465" s="382"/>
      <c r="W465" s="383" t="e">
        <f t="shared" si="72"/>
        <v>#N/A</v>
      </c>
      <c r="X465" s="384" t="str">
        <f t="shared" si="73"/>
        <v>8</v>
      </c>
      <c r="Y465" s="382"/>
      <c r="Z465" s="374" t="e">
        <f t="shared" si="74"/>
        <v>#N/A</v>
      </c>
      <c r="AA465" s="385">
        <f>VLOOKUP(G465,Ma_KH!$A:$R,14,0)</f>
        <v>51</v>
      </c>
    </row>
    <row r="466" spans="1:27" x14ac:dyDescent="0.25">
      <c r="A466" s="329">
        <v>46055</v>
      </c>
      <c r="B466" s="464">
        <v>8394</v>
      </c>
      <c r="C466" s="465" t="s">
        <v>15180</v>
      </c>
      <c r="D466" s="329">
        <v>46058</v>
      </c>
      <c r="E466" s="175"/>
      <c r="F466" s="173"/>
      <c r="G466" s="467" t="s">
        <v>12197</v>
      </c>
      <c r="H466" s="175"/>
      <c r="I466" s="202" t="s">
        <v>12197</v>
      </c>
      <c r="J466" s="176" t="s">
        <v>1788</v>
      </c>
      <c r="K466" s="176" t="s">
        <v>551</v>
      </c>
      <c r="L466" s="381" t="str">
        <f>VLOOKUP($K466,TONG_SL!$A:$D,2,0)</f>
        <v>Chân giò heo muối 100g</v>
      </c>
      <c r="M466" s="381"/>
      <c r="N466" s="381" t="str">
        <f t="shared" si="70"/>
        <v>K-C6</v>
      </c>
      <c r="O466" s="381"/>
      <c r="P466" s="381"/>
      <c r="Q466" s="381" t="str">
        <f>VLOOKUP(K466,TONG_SL!$A:$D,3,0)</f>
        <v>Gói</v>
      </c>
      <c r="R466" s="169">
        <v>3</v>
      </c>
      <c r="S466" s="382"/>
      <c r="T466" s="382">
        <f>VLOOKUP(VLOOKUP(G466,Ma_KH!$A:$R,18,0)&amp;K466,Gia_MB!$A:$F,6,0)</f>
        <v>24549</v>
      </c>
      <c r="U466" s="374">
        <f t="shared" si="71"/>
        <v>73647</v>
      </c>
      <c r="V466" s="382"/>
      <c r="W466" s="383">
        <f t="shared" si="72"/>
        <v>0</v>
      </c>
      <c r="X466" s="384" t="str">
        <f t="shared" si="73"/>
        <v>8</v>
      </c>
      <c r="Y466" s="382"/>
      <c r="Z466" s="374">
        <f t="shared" si="74"/>
        <v>5891.76</v>
      </c>
      <c r="AA466" s="385">
        <f>VLOOKUP(G466,Ma_KH!$A:$R,14,0)</f>
        <v>51</v>
      </c>
    </row>
    <row r="467" spans="1:27" x14ac:dyDescent="0.25">
      <c r="A467" s="329">
        <v>46055</v>
      </c>
      <c r="B467" s="464">
        <v>8394</v>
      </c>
      <c r="C467" s="465" t="s">
        <v>15180</v>
      </c>
      <c r="D467" s="329">
        <v>46058</v>
      </c>
      <c r="E467" s="175"/>
      <c r="F467" s="173"/>
      <c r="G467" s="467" t="s">
        <v>12197</v>
      </c>
      <c r="H467" s="175"/>
      <c r="I467" s="202" t="s">
        <v>12197</v>
      </c>
      <c r="J467" s="176" t="s">
        <v>1788</v>
      </c>
      <c r="K467" s="176" t="s">
        <v>542</v>
      </c>
      <c r="L467" s="381" t="str">
        <f>VLOOKUP($K467,TONG_SL!$A:$D,2,0)</f>
        <v>Chân giò heo muối 500g</v>
      </c>
      <c r="M467" s="381"/>
      <c r="N467" s="381" t="str">
        <f t="shared" si="70"/>
        <v>K-C6</v>
      </c>
      <c r="O467" s="381"/>
      <c r="P467" s="381"/>
      <c r="Q467" s="381" t="str">
        <f>VLOOKUP(K467,TONG_SL!$A:$D,3,0)</f>
        <v>Túi</v>
      </c>
      <c r="R467" s="169">
        <v>2</v>
      </c>
      <c r="S467" s="382"/>
      <c r="T467" s="382">
        <f>VLOOKUP(VLOOKUP(G467,Ma_KH!$A:$R,18,0)&amp;K467,Gia_MB!$A:$F,6,0)</f>
        <v>119066</v>
      </c>
      <c r="U467" s="374">
        <f t="shared" si="71"/>
        <v>238132</v>
      </c>
      <c r="V467" s="382"/>
      <c r="W467" s="383">
        <f t="shared" si="72"/>
        <v>0</v>
      </c>
      <c r="X467" s="384" t="str">
        <f t="shared" si="73"/>
        <v>8</v>
      </c>
      <c r="Y467" s="382"/>
      <c r="Z467" s="374">
        <f t="shared" si="74"/>
        <v>19050.560000000001</v>
      </c>
      <c r="AA467" s="385">
        <f>VLOOKUP(G467,Ma_KH!$A:$R,14,0)</f>
        <v>51</v>
      </c>
    </row>
    <row r="468" spans="1:27" x14ac:dyDescent="0.25">
      <c r="A468" s="329">
        <v>46055</v>
      </c>
      <c r="B468" s="464">
        <v>8394</v>
      </c>
      <c r="C468" s="465" t="s">
        <v>15180</v>
      </c>
      <c r="D468" s="329">
        <v>46058</v>
      </c>
      <c r="E468" s="175"/>
      <c r="F468" s="173"/>
      <c r="G468" s="467" t="s">
        <v>12197</v>
      </c>
      <c r="H468" s="175"/>
      <c r="I468" s="202" t="s">
        <v>12197</v>
      </c>
      <c r="J468" s="176" t="s">
        <v>1788</v>
      </c>
      <c r="K468" s="176" t="s">
        <v>15474</v>
      </c>
      <c r="L468" s="381" t="str">
        <f>VLOOKUP($K468,TONG_SL!$A:$D,2,0)</f>
        <v>Gà muối hun cỏ xạ hương 500g</v>
      </c>
      <c r="M468" s="381"/>
      <c r="N468" s="381" t="str">
        <f t="shared" si="70"/>
        <v>K-C6</v>
      </c>
      <c r="O468" s="381"/>
      <c r="P468" s="381"/>
      <c r="Q468" s="381" t="str">
        <f>VLOOKUP(K468,TONG_SL!$A:$D,3,0)</f>
        <v>Túi</v>
      </c>
      <c r="R468" s="273">
        <v>3</v>
      </c>
      <c r="S468" s="382"/>
      <c r="T468" s="382" t="e">
        <f>VLOOKUP(VLOOKUP(G468,Ma_KH!$A:$R,18,0)&amp;K468,Gia_MB!$A:$F,6,0)</f>
        <v>#N/A</v>
      </c>
      <c r="U468" s="374" t="e">
        <f t="shared" si="71"/>
        <v>#N/A</v>
      </c>
      <c r="V468" s="382"/>
      <c r="W468" s="383" t="e">
        <f t="shared" si="72"/>
        <v>#N/A</v>
      </c>
      <c r="X468" s="384" t="str">
        <f t="shared" si="73"/>
        <v>8</v>
      </c>
      <c r="Y468" s="382"/>
      <c r="Z468" s="374" t="e">
        <f t="shared" si="74"/>
        <v>#N/A</v>
      </c>
      <c r="AA468" s="385">
        <f>VLOOKUP(G468,Ma_KH!$A:$R,14,0)</f>
        <v>51</v>
      </c>
    </row>
    <row r="469" spans="1:27" x14ac:dyDescent="0.25">
      <c r="A469" s="329">
        <v>46055</v>
      </c>
      <c r="B469" s="464">
        <v>8394</v>
      </c>
      <c r="C469" s="465" t="s">
        <v>15180</v>
      </c>
      <c r="D469" s="329">
        <v>46058</v>
      </c>
      <c r="E469" s="175"/>
      <c r="F469" s="173"/>
      <c r="G469" s="467" t="s">
        <v>12197</v>
      </c>
      <c r="H469" s="175"/>
      <c r="I469" s="202" t="s">
        <v>12197</v>
      </c>
      <c r="J469" s="176" t="s">
        <v>1788</v>
      </c>
      <c r="K469" s="176" t="s">
        <v>7264</v>
      </c>
      <c r="L469" s="381" t="str">
        <f>VLOOKUP($K469,TONG_SL!$A:$D,2,0)</f>
        <v>Lạp xưởng Tây Bắc 500g</v>
      </c>
      <c r="M469" s="381"/>
      <c r="N469" s="381" t="str">
        <f t="shared" si="70"/>
        <v>K-C6</v>
      </c>
      <c r="O469" s="381"/>
      <c r="P469" s="381"/>
      <c r="Q469" s="381" t="str">
        <f>VLOOKUP(K469,TONG_SL!$A:$D,3,0)</f>
        <v>Túi</v>
      </c>
      <c r="R469" s="169">
        <v>2</v>
      </c>
      <c r="S469" s="382"/>
      <c r="T469" s="382" t="e">
        <f>VLOOKUP(VLOOKUP(G469,Ma_KH!$A:$R,18,0)&amp;K469,Gia_MB!$A:$F,6,0)</f>
        <v>#N/A</v>
      </c>
      <c r="U469" s="374" t="e">
        <f t="shared" si="71"/>
        <v>#N/A</v>
      </c>
      <c r="V469" s="382"/>
      <c r="W469" s="383" t="e">
        <f t="shared" si="72"/>
        <v>#N/A</v>
      </c>
      <c r="X469" s="384" t="str">
        <f t="shared" si="73"/>
        <v>8</v>
      </c>
      <c r="Y469" s="382"/>
      <c r="Z469" s="374" t="e">
        <f t="shared" si="74"/>
        <v>#N/A</v>
      </c>
      <c r="AA469" s="385">
        <f>VLOOKUP(G469,Ma_KH!$A:$R,14,0)</f>
        <v>51</v>
      </c>
    </row>
    <row r="470" spans="1:27" x14ac:dyDescent="0.25">
      <c r="A470" s="329">
        <v>46057</v>
      </c>
      <c r="B470" s="464">
        <v>5872</v>
      </c>
      <c r="C470" s="465" t="s">
        <v>15180</v>
      </c>
      <c r="D470" s="329">
        <v>46058</v>
      </c>
      <c r="E470" s="175"/>
      <c r="F470" s="173"/>
      <c r="G470" s="467" t="s">
        <v>11158</v>
      </c>
      <c r="H470" s="175"/>
      <c r="I470" s="202" t="s">
        <v>11158</v>
      </c>
      <c r="J470" s="176" t="s">
        <v>1788</v>
      </c>
      <c r="K470" s="176" t="s">
        <v>30</v>
      </c>
      <c r="L470" s="381" t="str">
        <f>VLOOKUP($K470,TONG_SL!$A:$D,2,0)</f>
        <v>Gà muối 500g</v>
      </c>
      <c r="M470" s="381"/>
      <c r="N470" s="381" t="str">
        <f t="shared" si="70"/>
        <v>K-C6</v>
      </c>
      <c r="O470" s="381"/>
      <c r="P470" s="381"/>
      <c r="Q470" s="381" t="str">
        <f>VLOOKUP(K470,TONG_SL!$A:$D,3,0)</f>
        <v>Túi</v>
      </c>
      <c r="R470" s="169">
        <v>20</v>
      </c>
      <c r="S470" s="382"/>
      <c r="T470" s="382" t="e">
        <f>VLOOKUP(VLOOKUP(G470,Ma_KH!$A:$R,18,0)&amp;K470,Gia_MB!$A:$F,6,0)</f>
        <v>#N/A</v>
      </c>
      <c r="U470" s="374" t="e">
        <f t="shared" si="71"/>
        <v>#N/A</v>
      </c>
      <c r="V470" s="382"/>
      <c r="W470" s="383" t="e">
        <f t="shared" si="72"/>
        <v>#N/A</v>
      </c>
      <c r="X470" s="384" t="str">
        <f t="shared" si="73"/>
        <v>8</v>
      </c>
      <c r="Y470" s="382"/>
      <c r="Z470" s="374" t="e">
        <f t="shared" si="74"/>
        <v>#N/A</v>
      </c>
      <c r="AA470" s="385">
        <f>VLOOKUP(G470,Ma_KH!$A:$R,14,0)</f>
        <v>1</v>
      </c>
    </row>
    <row r="471" spans="1:27" x14ac:dyDescent="0.25">
      <c r="A471" s="329">
        <v>46057</v>
      </c>
      <c r="B471" s="464">
        <v>5872</v>
      </c>
      <c r="C471" s="465" t="s">
        <v>15180</v>
      </c>
      <c r="D471" s="329">
        <v>46058</v>
      </c>
      <c r="E471" s="175"/>
      <c r="F471" s="173"/>
      <c r="G471" s="467" t="s">
        <v>11158</v>
      </c>
      <c r="H471" s="175"/>
      <c r="I471" s="202" t="s">
        <v>11158</v>
      </c>
      <c r="J471" s="176" t="s">
        <v>1788</v>
      </c>
      <c r="K471" s="176" t="s">
        <v>27</v>
      </c>
      <c r="L471" s="381" t="str">
        <f>VLOOKUP($K471,TONG_SL!$A:$D,2,0)</f>
        <v>Chân giò heo muối 300g</v>
      </c>
      <c r="M471" s="381"/>
      <c r="N471" s="381" t="str">
        <f t="shared" si="70"/>
        <v>K-C6</v>
      </c>
      <c r="O471" s="381"/>
      <c r="P471" s="381"/>
      <c r="Q471" s="381" t="str">
        <f>VLOOKUP(K471,TONG_SL!$A:$D,3,0)</f>
        <v>Túi</v>
      </c>
      <c r="R471" s="169">
        <v>30</v>
      </c>
      <c r="S471" s="382"/>
      <c r="T471" s="382" t="e">
        <f>VLOOKUP(VLOOKUP(G471,Ma_KH!$A:$R,18,0)&amp;K471,Gia_MB!$A:$F,6,0)</f>
        <v>#N/A</v>
      </c>
      <c r="U471" s="374" t="e">
        <f t="shared" si="71"/>
        <v>#N/A</v>
      </c>
      <c r="V471" s="382"/>
      <c r="W471" s="383" t="e">
        <f t="shared" si="72"/>
        <v>#N/A</v>
      </c>
      <c r="X471" s="384" t="str">
        <f t="shared" si="73"/>
        <v>8</v>
      </c>
      <c r="Y471" s="382"/>
      <c r="Z471" s="374" t="e">
        <f t="shared" si="74"/>
        <v>#N/A</v>
      </c>
      <c r="AA471" s="385">
        <f>VLOOKUP(G471,Ma_KH!$A:$R,14,0)</f>
        <v>1</v>
      </c>
    </row>
    <row r="472" spans="1:27" x14ac:dyDescent="0.25">
      <c r="A472" s="329">
        <v>46055</v>
      </c>
      <c r="B472" s="464">
        <v>8391</v>
      </c>
      <c r="C472" s="465" t="s">
        <v>15180</v>
      </c>
      <c r="D472" s="329">
        <v>46058</v>
      </c>
      <c r="E472" s="175"/>
      <c r="F472" s="173"/>
      <c r="G472" s="467" t="s">
        <v>12195</v>
      </c>
      <c r="H472" s="175"/>
      <c r="I472" s="202" t="s">
        <v>12195</v>
      </c>
      <c r="J472" s="176" t="s">
        <v>1788</v>
      </c>
      <c r="K472" s="176" t="s">
        <v>27</v>
      </c>
      <c r="L472" s="381" t="str">
        <f>VLOOKUP($K472,TONG_SL!$A:$D,2,0)</f>
        <v>Chân giò heo muối 300g</v>
      </c>
      <c r="M472" s="381"/>
      <c r="N472" s="381" t="str">
        <f t="shared" si="70"/>
        <v>K-C6</v>
      </c>
      <c r="O472" s="381"/>
      <c r="P472" s="381"/>
      <c r="Q472" s="381" t="str">
        <f>VLOOKUP(K472,TONG_SL!$A:$D,3,0)</f>
        <v>Túi</v>
      </c>
      <c r="R472" s="169">
        <v>5</v>
      </c>
      <c r="S472" s="382"/>
      <c r="T472" s="382">
        <f>VLOOKUP(VLOOKUP(G472,Ma_KH!$A:$R,18,0)&amp;K472,Gia_MB!$A:$F,6,0)</f>
        <v>73431</v>
      </c>
      <c r="U472" s="374">
        <f t="shared" si="71"/>
        <v>367155</v>
      </c>
      <c r="V472" s="382"/>
      <c r="W472" s="383">
        <f t="shared" si="72"/>
        <v>0</v>
      </c>
      <c r="X472" s="384" t="str">
        <f t="shared" si="73"/>
        <v>8</v>
      </c>
      <c r="Y472" s="382"/>
      <c r="Z472" s="374">
        <f t="shared" si="74"/>
        <v>29372.400000000001</v>
      </c>
      <c r="AA472" s="385">
        <f>VLOOKUP(G472,Ma_KH!$A:$R,14,0)</f>
        <v>51</v>
      </c>
    </row>
    <row r="473" spans="1:27" x14ac:dyDescent="0.25">
      <c r="A473" s="329">
        <v>46055</v>
      </c>
      <c r="B473" s="464">
        <v>8391</v>
      </c>
      <c r="C473" s="465" t="s">
        <v>15180</v>
      </c>
      <c r="D473" s="329">
        <v>46058</v>
      </c>
      <c r="E473" s="175"/>
      <c r="F473" s="173"/>
      <c r="G473" s="467" t="s">
        <v>12195</v>
      </c>
      <c r="H473" s="175"/>
      <c r="I473" s="202" t="s">
        <v>12195</v>
      </c>
      <c r="J473" s="176" t="s">
        <v>1788</v>
      </c>
      <c r="K473" s="176" t="s">
        <v>52</v>
      </c>
      <c r="L473" s="386" t="str">
        <f>VLOOKUP($K473,TONG_SL!$A:$D,2,0)</f>
        <v>Gà xì dầu 500g</v>
      </c>
      <c r="M473" s="386"/>
      <c r="N473" s="386" t="str">
        <f t="shared" si="70"/>
        <v>K-C6</v>
      </c>
      <c r="O473" s="386"/>
      <c r="P473" s="386"/>
      <c r="Q473" s="386" t="str">
        <f>VLOOKUP(K473,TONG_SL!$A:$D,3,0)</f>
        <v>Túi</v>
      </c>
      <c r="R473" s="169">
        <v>3</v>
      </c>
      <c r="S473" s="387"/>
      <c r="T473" s="387">
        <f>VLOOKUP(VLOOKUP(G473,Ma_KH!$A:$R,18,0)&amp;K473,Gia_MB!$A:$F,6,0)</f>
        <v>111606</v>
      </c>
      <c r="U473" s="363">
        <f t="shared" si="71"/>
        <v>334818</v>
      </c>
      <c r="V473" s="387"/>
      <c r="W473" s="388">
        <f t="shared" si="72"/>
        <v>0</v>
      </c>
      <c r="X473" s="389" t="str">
        <f t="shared" si="73"/>
        <v>8</v>
      </c>
      <c r="Y473" s="387"/>
      <c r="Z473" s="363">
        <f t="shared" si="74"/>
        <v>26785.440000000002</v>
      </c>
      <c r="AA473" s="390">
        <f>VLOOKUP(G473,Ma_KH!$A:$R,14,0)</f>
        <v>51</v>
      </c>
    </row>
    <row r="474" spans="1:27" x14ac:dyDescent="0.25">
      <c r="A474" s="174">
        <v>46059</v>
      </c>
      <c r="B474" s="176">
        <v>9496</v>
      </c>
      <c r="C474" s="173" t="s">
        <v>15180</v>
      </c>
      <c r="D474" s="174">
        <v>46060</v>
      </c>
      <c r="E474" s="175"/>
      <c r="F474" s="173"/>
      <c r="G474" s="239" t="s">
        <v>15641</v>
      </c>
      <c r="H474" s="175"/>
      <c r="I474" s="239" t="s">
        <v>15641</v>
      </c>
      <c r="J474" s="176" t="s">
        <v>1769</v>
      </c>
      <c r="K474" s="176" t="s">
        <v>16196</v>
      </c>
      <c r="L474" s="386" t="str">
        <f>VLOOKUP($K474,TONG_SL!$A:$D,2,0)</f>
        <v>Bắp giò heo muối vị Tayaki Coop Select 450g</v>
      </c>
      <c r="M474" s="386"/>
      <c r="N474" s="386" t="str">
        <f>IF($B474&lt;&gt;"","K-C6","")</f>
        <v>K-C6</v>
      </c>
      <c r="O474" s="386"/>
      <c r="P474" s="386"/>
      <c r="Q474" s="386" t="str">
        <f>VLOOKUP(K474,TONG_SL!$A:$D,3,0)</f>
        <v>Túi</v>
      </c>
      <c r="R474" s="169">
        <v>40</v>
      </c>
      <c r="S474" s="387"/>
      <c r="T474" s="387">
        <f>VLOOKUP(VLOOKUP(G474,Ma_KH!$A:$R,18,0)&amp;K474,Gia_MB!$A:$F,6,0)</f>
        <v>86961</v>
      </c>
      <c r="U474" s="363">
        <f>T474*R474</f>
        <v>3478440</v>
      </c>
      <c r="V474" s="387"/>
      <c r="W474" s="388">
        <f>U474*V474</f>
        <v>0</v>
      </c>
      <c r="X474" s="389" t="str">
        <f>IF(B474&lt;&gt;"","8","0")</f>
        <v>8</v>
      </c>
      <c r="Y474" s="387"/>
      <c r="Z474" s="363">
        <f>U474*X474%</f>
        <v>278275.20000000001</v>
      </c>
      <c r="AA474" s="390">
        <f>VLOOKUP(G474,Ma_KH!$A:$R,14,0)</f>
        <v>57</v>
      </c>
    </row>
    <row r="475" spans="1:27" x14ac:dyDescent="0.25">
      <c r="A475" s="174">
        <v>46059</v>
      </c>
      <c r="B475" s="176">
        <v>9496</v>
      </c>
      <c r="C475" s="173" t="s">
        <v>15180</v>
      </c>
      <c r="D475" s="174">
        <v>46060</v>
      </c>
      <c r="E475" s="175"/>
      <c r="F475" s="173"/>
      <c r="G475" s="239" t="s">
        <v>15641</v>
      </c>
      <c r="H475" s="175"/>
      <c r="I475" s="239" t="s">
        <v>15641</v>
      </c>
      <c r="J475" s="176" t="s">
        <v>1769</v>
      </c>
      <c r="K475" s="176" t="s">
        <v>16197</v>
      </c>
      <c r="L475" s="386" t="str">
        <f>VLOOKUP($K475,TONG_SL!$A:$D,2,0)</f>
        <v>Gà hun cỏ xạ hương Coop Select 500g</v>
      </c>
      <c r="M475" s="386"/>
      <c r="N475" s="386" t="str">
        <f>IF($B475&lt;&gt;"","K-C6","")</f>
        <v>K-C6</v>
      </c>
      <c r="O475" s="386"/>
      <c r="P475" s="386"/>
      <c r="Q475" s="386" t="str">
        <f>VLOOKUP(K475,TONG_SL!$A:$D,3,0)</f>
        <v>Túi</v>
      </c>
      <c r="R475" s="169">
        <v>20</v>
      </c>
      <c r="S475" s="387"/>
      <c r="T475" s="387">
        <f>VLOOKUP(VLOOKUP(G475,Ma_KH!$A:$R,18,0)&amp;K475,Gia_MB!$A:$F,6,0)</f>
        <v>110250</v>
      </c>
      <c r="U475" s="363">
        <f>T475*R475</f>
        <v>2205000</v>
      </c>
      <c r="V475" s="387"/>
      <c r="W475" s="388">
        <f>U475*V475</f>
        <v>0</v>
      </c>
      <c r="X475" s="389" t="str">
        <f>IF(B475&lt;&gt;"","8","0")</f>
        <v>8</v>
      </c>
      <c r="Y475" s="387"/>
      <c r="Z475" s="363">
        <f>U475*X475%</f>
        <v>176400</v>
      </c>
      <c r="AA475" s="390">
        <f>VLOOKUP(G475,Ma_KH!$A:$R,14,0)</f>
        <v>57</v>
      </c>
    </row>
    <row r="476" spans="1:27" x14ac:dyDescent="0.25">
      <c r="A476" s="174">
        <v>46059</v>
      </c>
      <c r="B476" s="176">
        <v>9496</v>
      </c>
      <c r="C476" s="173" t="s">
        <v>15180</v>
      </c>
      <c r="D476" s="174">
        <v>46060</v>
      </c>
      <c r="E476" s="175"/>
      <c r="F476" s="173"/>
      <c r="G476" s="239" t="s">
        <v>15641</v>
      </c>
      <c r="H476" s="175"/>
      <c r="I476" s="239" t="s">
        <v>15641</v>
      </c>
      <c r="J476" s="176" t="s">
        <v>1769</v>
      </c>
      <c r="K476" s="452" t="s">
        <v>15183</v>
      </c>
      <c r="L476" s="386" t="e">
        <f>VLOOKUP($K476,TONG_SL!$A:$D,2,0)</f>
        <v>#N/A</v>
      </c>
      <c r="M476" s="386"/>
      <c r="N476" s="386" t="str">
        <f>IF($B476&lt;&gt;"","K-C6","")</f>
        <v>K-C6</v>
      </c>
      <c r="O476" s="386"/>
      <c r="P476" s="386"/>
      <c r="Q476" s="386" t="e">
        <f>VLOOKUP(K476,TONG_SL!$A:$D,3,0)</f>
        <v>#N/A</v>
      </c>
      <c r="R476" s="169">
        <v>15</v>
      </c>
      <c r="S476" s="387"/>
      <c r="T476" s="387" t="e">
        <f>VLOOKUP(VLOOKUP(G476,Ma_KH!$A:$R,18,0)&amp;K476,Gia_MB!$A:$F,6,0)</f>
        <v>#N/A</v>
      </c>
      <c r="U476" s="363" t="e">
        <f>T476*R476</f>
        <v>#N/A</v>
      </c>
      <c r="V476" s="387"/>
      <c r="W476" s="388" t="e">
        <f>U476*V476</f>
        <v>#N/A</v>
      </c>
      <c r="X476" s="389" t="str">
        <f>IF(B476&lt;&gt;"","8","0")</f>
        <v>8</v>
      </c>
      <c r="Y476" s="387"/>
      <c r="Z476" s="363" t="e">
        <f>U476*X476%</f>
        <v>#N/A</v>
      </c>
      <c r="AA476" s="390">
        <f>VLOOKUP(G476,Ma_KH!$A:$R,14,0)</f>
        <v>57</v>
      </c>
    </row>
    <row r="477" spans="1:27" x14ac:dyDescent="0.25">
      <c r="A477" s="174">
        <v>46059</v>
      </c>
      <c r="B477" s="176">
        <v>9496</v>
      </c>
      <c r="C477" s="173" t="s">
        <v>15180</v>
      </c>
      <c r="D477" s="174">
        <v>46060</v>
      </c>
      <c r="E477" s="175"/>
      <c r="F477" s="173"/>
      <c r="G477" s="239" t="s">
        <v>15641</v>
      </c>
      <c r="H477" s="175"/>
      <c r="I477" s="239" t="s">
        <v>15641</v>
      </c>
      <c r="J477" s="176" t="s">
        <v>1769</v>
      </c>
      <c r="K477" s="452" t="s">
        <v>15184</v>
      </c>
      <c r="L477" s="381" t="e">
        <f>VLOOKUP($K477,TONG_SL!$A:$D,2,0)</f>
        <v>#N/A</v>
      </c>
      <c r="M477" s="381"/>
      <c r="N477" s="381" t="str">
        <f>IF($B477&lt;&gt;"","K-C6","")</f>
        <v>K-C6</v>
      </c>
      <c r="O477" s="381"/>
      <c r="P477" s="381"/>
      <c r="Q477" s="381" t="e">
        <f>VLOOKUP(K477,TONG_SL!$A:$D,3,0)</f>
        <v>#N/A</v>
      </c>
      <c r="R477" s="169">
        <v>15</v>
      </c>
      <c r="S477" s="382"/>
      <c r="T477" s="382" t="e">
        <f>VLOOKUP(VLOOKUP(G477,Ma_KH!$A:$R,18,0)&amp;K477,Gia_MB!$A:$F,6,0)</f>
        <v>#N/A</v>
      </c>
      <c r="U477" s="374" t="e">
        <f>T477*R477</f>
        <v>#N/A</v>
      </c>
      <c r="V477" s="382"/>
      <c r="W477" s="383" t="e">
        <f>U477*V477</f>
        <v>#N/A</v>
      </c>
      <c r="X477" s="384" t="str">
        <f>IF(B477&lt;&gt;"","8","0")</f>
        <v>8</v>
      </c>
      <c r="Y477" s="382"/>
      <c r="Z477" s="374" t="e">
        <f>U477*X477%</f>
        <v>#N/A</v>
      </c>
      <c r="AA477" s="385">
        <f>VLOOKUP(G477,Ma_KH!$A:$R,14,0)</f>
        <v>57</v>
      </c>
    </row>
    <row r="478" spans="1:27" x14ac:dyDescent="0.25">
      <c r="A478" s="468">
        <v>46060</v>
      </c>
      <c r="B478" s="312">
        <v>9628</v>
      </c>
      <c r="C478" s="471" t="s">
        <v>15180</v>
      </c>
      <c r="D478" s="469">
        <v>46060</v>
      </c>
      <c r="G478" s="239" t="s">
        <v>16198</v>
      </c>
      <c r="I478" s="239" t="s">
        <v>16198</v>
      </c>
      <c r="J478" s="312" t="s">
        <v>1769</v>
      </c>
      <c r="K478" s="312" t="s">
        <v>27</v>
      </c>
      <c r="L478" s="272" t="str">
        <f>VLOOKUP($K478,[2]TONG_SL!$A$1:$D$65536,2,0)</f>
        <v>Chân giò heo muối 300g</v>
      </c>
      <c r="N478" s="272" t="str">
        <f t="shared" ref="N478:N541" si="75">IF($B478&lt;&gt;"","K-C6","")</f>
        <v>K-C6</v>
      </c>
      <c r="Q478" s="272" t="str">
        <f>VLOOKUP(K478,[2]TONG_SL!$A$1:$D$65536,3,0)</f>
        <v>Túi</v>
      </c>
      <c r="R478" s="273">
        <v>30</v>
      </c>
      <c r="T478" s="273">
        <f>VLOOKUP(VLOOKUP(G478,Ma_KH!$A:$R,18,0)&amp;K478,Gia_MB!$A:$F,6,0)</f>
        <v>66088</v>
      </c>
      <c r="U478" s="476">
        <f>T478*R478</f>
        <v>1982640</v>
      </c>
      <c r="W478" s="274">
        <f t="shared" ref="W478:W541" si="76">U478*V478</f>
        <v>0</v>
      </c>
      <c r="X478" s="275" t="str">
        <f t="shared" ref="X478:X541" si="77">IF(B478&lt;&gt;"","8","0")</f>
        <v>8</v>
      </c>
      <c r="Z478" s="476">
        <f t="shared" ref="Z478:Z541" si="78">U478*X478%</f>
        <v>158611.20000000001</v>
      </c>
      <c r="AA478" s="5">
        <f>VLOOKUP(G478,Ma_KH!$A:$R,14,0)</f>
        <v>31</v>
      </c>
    </row>
    <row r="479" spans="1:27" x14ac:dyDescent="0.25">
      <c r="A479" s="468">
        <v>46060</v>
      </c>
      <c r="B479" s="312">
        <v>9628</v>
      </c>
      <c r="C479" s="471" t="s">
        <v>15180</v>
      </c>
      <c r="D479" s="469">
        <v>46060</v>
      </c>
      <c r="G479" s="202" t="s">
        <v>16198</v>
      </c>
      <c r="I479" s="202" t="s">
        <v>16198</v>
      </c>
      <c r="J479" s="312" t="s">
        <v>1769</v>
      </c>
      <c r="K479" s="312" t="s">
        <v>542</v>
      </c>
      <c r="L479" s="272" t="str">
        <f>VLOOKUP($K479,[2]TONG_SL!$A$1:$D$65536,2,0)</f>
        <v>Chân giò heo muối 500g</v>
      </c>
      <c r="N479" s="272" t="str">
        <f t="shared" si="75"/>
        <v>K-C6</v>
      </c>
      <c r="Q479" s="272" t="str">
        <f>VLOOKUP(K479,[2]TONG_SL!$A$1:$D$65536,3,0)</f>
        <v>Túi</v>
      </c>
      <c r="R479" s="273">
        <v>15</v>
      </c>
      <c r="T479" s="273">
        <f>VLOOKUP(VLOOKUP(G479,Ma_KH!$A:$R,18,0)&amp;K479,Gia_MB!$A:$F,6,0)</f>
        <v>107159</v>
      </c>
      <c r="U479" s="476">
        <f t="shared" ref="U479:U542" si="79">T479*R479</f>
        <v>1607385</v>
      </c>
      <c r="W479" s="274">
        <f t="shared" si="76"/>
        <v>0</v>
      </c>
      <c r="X479" s="275" t="str">
        <f t="shared" si="77"/>
        <v>8</v>
      </c>
      <c r="Z479" s="476">
        <f t="shared" si="78"/>
        <v>128590.8</v>
      </c>
      <c r="AA479" s="5">
        <f>VLOOKUP(G479,Ma_KH!$A:$R,14,0)</f>
        <v>31</v>
      </c>
    </row>
    <row r="480" spans="1:27" x14ac:dyDescent="0.25">
      <c r="A480" s="174">
        <v>46059</v>
      </c>
      <c r="B480" s="176">
        <v>9558</v>
      </c>
      <c r="C480" s="173" t="s">
        <v>15180</v>
      </c>
      <c r="D480" s="174">
        <v>46060</v>
      </c>
      <c r="E480" s="175"/>
      <c r="F480" s="173"/>
      <c r="G480" s="202" t="s">
        <v>12229</v>
      </c>
      <c r="H480" s="175"/>
      <c r="I480" s="202" t="s">
        <v>12229</v>
      </c>
      <c r="J480" s="176" t="s">
        <v>1788</v>
      </c>
      <c r="K480" s="176" t="s">
        <v>598</v>
      </c>
      <c r="L480" s="272" t="str">
        <f>VLOOKUP($K480,[2]TONG_SL!$A$1:$D$65536,2,0)</f>
        <v>Chân gà sả tắc 250g</v>
      </c>
      <c r="N480" s="272" t="str">
        <f t="shared" si="75"/>
        <v>K-C6</v>
      </c>
      <c r="Q480" s="272" t="str">
        <f>VLOOKUP(K480,[2]TONG_SL!$A$1:$D$65536,3,0)</f>
        <v>Hộp</v>
      </c>
      <c r="R480" s="169">
        <v>4</v>
      </c>
      <c r="T480" s="273" t="e">
        <f>VLOOKUP(VLOOKUP(G480,Ma_KH!$A:$R,18,0)&amp;K480,Gia_MB!$A:$F,6,0)</f>
        <v>#N/A</v>
      </c>
      <c r="U480" s="476" t="e">
        <f t="shared" si="79"/>
        <v>#N/A</v>
      </c>
      <c r="W480" s="274" t="e">
        <f t="shared" si="76"/>
        <v>#N/A</v>
      </c>
      <c r="X480" s="275" t="str">
        <f t="shared" si="77"/>
        <v>8</v>
      </c>
      <c r="Z480" s="476" t="e">
        <f t="shared" si="78"/>
        <v>#N/A</v>
      </c>
      <c r="AA480" s="5">
        <f>VLOOKUP(G480,Ma_KH!$A:$R,14,0)</f>
        <v>51</v>
      </c>
    </row>
    <row r="481" spans="1:27" x14ac:dyDescent="0.25">
      <c r="A481" s="174">
        <v>46059</v>
      </c>
      <c r="B481" s="176">
        <v>9558</v>
      </c>
      <c r="C481" s="173" t="s">
        <v>15180</v>
      </c>
      <c r="D481" s="174">
        <v>46060</v>
      </c>
      <c r="E481" s="175"/>
      <c r="F481" s="173"/>
      <c r="G481" s="202" t="s">
        <v>12229</v>
      </c>
      <c r="H481" s="175"/>
      <c r="I481" s="202" t="s">
        <v>12229</v>
      </c>
      <c r="J481" s="176" t="s">
        <v>1788</v>
      </c>
      <c r="K481" s="176" t="s">
        <v>600</v>
      </c>
      <c r="L481" s="272" t="str">
        <f>VLOOKUP($K481,[2]TONG_SL!$A$1:$D$65536,2,0)</f>
        <v>Tai heo sốt thái 250g</v>
      </c>
      <c r="N481" s="272" t="str">
        <f t="shared" si="75"/>
        <v>K-C6</v>
      </c>
      <c r="Q481" s="272" t="str">
        <f>VLOOKUP(K481,[2]TONG_SL!$A$1:$D$65536,3,0)</f>
        <v>Hộp</v>
      </c>
      <c r="R481" s="169">
        <v>4</v>
      </c>
      <c r="T481" s="273" t="e">
        <f>VLOOKUP(VLOOKUP(G481,Ma_KH!$A:$R,18,0)&amp;K481,Gia_MB!$A:$F,6,0)</f>
        <v>#N/A</v>
      </c>
      <c r="U481" s="476" t="e">
        <f t="shared" si="79"/>
        <v>#N/A</v>
      </c>
      <c r="W481" s="274" t="e">
        <f t="shared" si="76"/>
        <v>#N/A</v>
      </c>
      <c r="X481" s="275" t="str">
        <f t="shared" si="77"/>
        <v>8</v>
      </c>
      <c r="Z481" s="476" t="e">
        <f t="shared" si="78"/>
        <v>#N/A</v>
      </c>
      <c r="AA481" s="5">
        <f>VLOOKUP(G481,Ma_KH!$A:$R,14,0)</f>
        <v>51</v>
      </c>
    </row>
    <row r="482" spans="1:27" x14ac:dyDescent="0.25">
      <c r="A482" s="174">
        <v>46059</v>
      </c>
      <c r="B482" s="176">
        <v>9558</v>
      </c>
      <c r="C482" s="173" t="s">
        <v>15180</v>
      </c>
      <c r="D482" s="174">
        <v>46060</v>
      </c>
      <c r="E482" s="175"/>
      <c r="F482" s="173"/>
      <c r="G482" s="202" t="s">
        <v>12229</v>
      </c>
      <c r="H482" s="175"/>
      <c r="I482" s="202" t="s">
        <v>12229</v>
      </c>
      <c r="J482" s="176" t="s">
        <v>1788</v>
      </c>
      <c r="K482" s="176" t="s">
        <v>27</v>
      </c>
      <c r="L482" s="272" t="str">
        <f>VLOOKUP($K482,[2]TONG_SL!$A$1:$D$65536,2,0)</f>
        <v>Chân giò heo muối 300g</v>
      </c>
      <c r="N482" s="272" t="str">
        <f t="shared" si="75"/>
        <v>K-C6</v>
      </c>
      <c r="Q482" s="272" t="str">
        <f>VLOOKUP(K482,[2]TONG_SL!$A$1:$D$65536,3,0)</f>
        <v>Túi</v>
      </c>
      <c r="R482" s="169">
        <v>8</v>
      </c>
      <c r="T482" s="273">
        <f>VLOOKUP(VLOOKUP(G482,Ma_KH!$A:$R,18,0)&amp;K482,Gia_MB!$A:$F,6,0)</f>
        <v>73431</v>
      </c>
      <c r="U482" s="476">
        <f t="shared" si="79"/>
        <v>587448</v>
      </c>
      <c r="W482" s="274">
        <f t="shared" si="76"/>
        <v>0</v>
      </c>
      <c r="X482" s="275" t="str">
        <f t="shared" si="77"/>
        <v>8</v>
      </c>
      <c r="Z482" s="476">
        <f t="shared" si="78"/>
        <v>46995.840000000004</v>
      </c>
      <c r="AA482" s="5">
        <f>VLOOKUP(G482,Ma_KH!$A:$R,14,0)</f>
        <v>51</v>
      </c>
    </row>
    <row r="483" spans="1:27" x14ac:dyDescent="0.25">
      <c r="A483" s="174">
        <v>46059</v>
      </c>
      <c r="B483" s="176">
        <v>9558</v>
      </c>
      <c r="C483" s="173" t="s">
        <v>15180</v>
      </c>
      <c r="D483" s="174">
        <v>46060</v>
      </c>
      <c r="E483" s="175"/>
      <c r="F483" s="173"/>
      <c r="G483" s="202" t="s">
        <v>12229</v>
      </c>
      <c r="H483" s="175"/>
      <c r="I483" s="202" t="s">
        <v>12229</v>
      </c>
      <c r="J483" s="176" t="s">
        <v>1788</v>
      </c>
      <c r="K483" s="176" t="s">
        <v>551</v>
      </c>
      <c r="L483" s="272" t="str">
        <f>VLOOKUP($K483,[2]TONG_SL!$A$1:$D$65536,2,0)</f>
        <v>Chân giò heo muối 100g</v>
      </c>
      <c r="N483" s="272" t="str">
        <f t="shared" si="75"/>
        <v>K-C6</v>
      </c>
      <c r="Q483" s="272" t="str">
        <f>VLOOKUP(K483,[2]TONG_SL!$A$1:$D$65536,3,0)</f>
        <v>Gói</v>
      </c>
      <c r="R483" s="169">
        <v>10</v>
      </c>
      <c r="T483" s="273">
        <f>VLOOKUP(VLOOKUP(G483,Ma_KH!$A:$R,18,0)&amp;K483,Gia_MB!$A:$F,6,0)</f>
        <v>24549</v>
      </c>
      <c r="U483" s="476">
        <f t="shared" si="79"/>
        <v>245490</v>
      </c>
      <c r="W483" s="274">
        <f t="shared" si="76"/>
        <v>0</v>
      </c>
      <c r="X483" s="275" t="str">
        <f t="shared" si="77"/>
        <v>8</v>
      </c>
      <c r="Z483" s="476">
        <f t="shared" si="78"/>
        <v>19639.2</v>
      </c>
      <c r="AA483" s="5">
        <f>VLOOKUP(G483,Ma_KH!$A:$R,14,0)</f>
        <v>51</v>
      </c>
    </row>
    <row r="484" spans="1:27" x14ac:dyDescent="0.25">
      <c r="A484" s="174">
        <v>46059</v>
      </c>
      <c r="B484" s="176">
        <v>9558</v>
      </c>
      <c r="C484" s="173" t="s">
        <v>15180</v>
      </c>
      <c r="D484" s="174">
        <v>46060</v>
      </c>
      <c r="E484" s="175"/>
      <c r="F484" s="173"/>
      <c r="G484" s="202" t="s">
        <v>12229</v>
      </c>
      <c r="H484" s="175"/>
      <c r="I484" s="202" t="s">
        <v>12229</v>
      </c>
      <c r="J484" s="176" t="s">
        <v>1788</v>
      </c>
      <c r="K484" s="176" t="s">
        <v>34</v>
      </c>
      <c r="L484" s="272" t="str">
        <f>VLOOKUP($K484,[2]TONG_SL!$A$1:$D$65536,2,0)</f>
        <v>Tai heo muối 200g</v>
      </c>
      <c r="N484" s="272" t="str">
        <f t="shared" si="75"/>
        <v>K-C6</v>
      </c>
      <c r="Q484" s="272" t="str">
        <f>VLOOKUP(K484,[2]TONG_SL!$A$1:$D$65536,3,0)</f>
        <v>Túi</v>
      </c>
      <c r="R484" s="169">
        <v>5</v>
      </c>
      <c r="T484" s="273">
        <f>VLOOKUP(VLOOKUP(G484,Ma_KH!$A:$R,18,0)&amp;K484,Gia_MB!$A:$F,6,0)</f>
        <v>55595</v>
      </c>
      <c r="U484" s="476">
        <f t="shared" si="79"/>
        <v>277975</v>
      </c>
      <c r="W484" s="274">
        <f t="shared" si="76"/>
        <v>0</v>
      </c>
      <c r="X484" s="275" t="str">
        <f t="shared" si="77"/>
        <v>8</v>
      </c>
      <c r="Z484" s="476">
        <f t="shared" si="78"/>
        <v>22238</v>
      </c>
      <c r="AA484" s="5">
        <f>VLOOKUP(G484,Ma_KH!$A:$R,14,0)</f>
        <v>51</v>
      </c>
    </row>
    <row r="485" spans="1:27" x14ac:dyDescent="0.25">
      <c r="A485" s="174">
        <v>46059</v>
      </c>
      <c r="B485" s="176">
        <v>9558</v>
      </c>
      <c r="C485" s="173" t="s">
        <v>15180</v>
      </c>
      <c r="D485" s="174">
        <v>46060</v>
      </c>
      <c r="E485" s="175"/>
      <c r="F485" s="173"/>
      <c r="G485" s="202" t="s">
        <v>12229</v>
      </c>
      <c r="H485" s="175"/>
      <c r="I485" s="202" t="s">
        <v>12229</v>
      </c>
      <c r="J485" s="176" t="s">
        <v>1788</v>
      </c>
      <c r="K485" s="176" t="s">
        <v>32</v>
      </c>
      <c r="L485" s="272" t="str">
        <f>VLOOKUP($K485,[2]TONG_SL!$A$1:$D$65536,2,0)</f>
        <v>Giò Tai Lưỡi Xào 250g</v>
      </c>
      <c r="N485" s="272" t="str">
        <f t="shared" si="75"/>
        <v>K-C6</v>
      </c>
      <c r="Q485" s="272" t="str">
        <f>VLOOKUP(K485,[2]TONG_SL!$A$1:$D$65536,3,0)</f>
        <v>Túi</v>
      </c>
      <c r="R485" s="169">
        <v>5</v>
      </c>
      <c r="T485" s="273">
        <f>VLOOKUP(VLOOKUP(G485,Ma_KH!$A:$R,18,0)&amp;K485,Gia_MB!$A:$F,6,0)</f>
        <v>50182</v>
      </c>
      <c r="U485" s="476">
        <f t="shared" si="79"/>
        <v>250910</v>
      </c>
      <c r="W485" s="274">
        <f t="shared" si="76"/>
        <v>0</v>
      </c>
      <c r="X485" s="275" t="str">
        <f t="shared" si="77"/>
        <v>8</v>
      </c>
      <c r="Z485" s="476">
        <f t="shared" si="78"/>
        <v>20072.8</v>
      </c>
      <c r="AA485" s="5">
        <f>VLOOKUP(G485,Ma_KH!$A:$R,14,0)</f>
        <v>51</v>
      </c>
    </row>
    <row r="486" spans="1:27" x14ac:dyDescent="0.25">
      <c r="A486" s="174">
        <v>46059</v>
      </c>
      <c r="B486" s="176">
        <v>9558</v>
      </c>
      <c r="C486" s="173" t="s">
        <v>15180</v>
      </c>
      <c r="D486" s="174">
        <v>46060</v>
      </c>
      <c r="E486" s="175"/>
      <c r="F486" s="173"/>
      <c r="G486" s="202" t="s">
        <v>12229</v>
      </c>
      <c r="H486" s="175"/>
      <c r="I486" s="202" t="s">
        <v>12229</v>
      </c>
      <c r="J486" s="176" t="s">
        <v>1788</v>
      </c>
      <c r="K486" s="176" t="s">
        <v>37</v>
      </c>
      <c r="L486" s="272" t="str">
        <f>VLOOKUP($K486,[2]TONG_SL!$A$1:$D$65536,2,0)</f>
        <v>Chả cốm 300g</v>
      </c>
      <c r="N486" s="272" t="str">
        <f t="shared" si="75"/>
        <v>K-C6</v>
      </c>
      <c r="Q486" s="272" t="str">
        <f>VLOOKUP(K486,[2]TONG_SL!$A$1:$D$65536,3,0)</f>
        <v>Túi</v>
      </c>
      <c r="R486" s="169">
        <v>5</v>
      </c>
      <c r="T486" s="273">
        <f>VLOOKUP(VLOOKUP(G486,Ma_KH!$A:$R,18,0)&amp;K486,Gia_MB!$A:$F,6,0)</f>
        <v>74250</v>
      </c>
      <c r="U486" s="476">
        <f t="shared" si="79"/>
        <v>371250</v>
      </c>
      <c r="W486" s="274">
        <f t="shared" si="76"/>
        <v>0</v>
      </c>
      <c r="X486" s="275" t="str">
        <f t="shared" si="77"/>
        <v>8</v>
      </c>
      <c r="Z486" s="476">
        <f t="shared" si="78"/>
        <v>29700</v>
      </c>
      <c r="AA486" s="5">
        <f>VLOOKUP(G486,Ma_KH!$A:$R,14,0)</f>
        <v>51</v>
      </c>
    </row>
    <row r="487" spans="1:27" x14ac:dyDescent="0.25">
      <c r="A487" s="174">
        <v>46059</v>
      </c>
      <c r="B487" s="176">
        <v>9558</v>
      </c>
      <c r="C487" s="173" t="s">
        <v>15180</v>
      </c>
      <c r="D487" s="174">
        <v>46060</v>
      </c>
      <c r="E487" s="175"/>
      <c r="F487" s="173"/>
      <c r="G487" s="202" t="s">
        <v>12229</v>
      </c>
      <c r="H487" s="175"/>
      <c r="I487" s="202" t="s">
        <v>12229</v>
      </c>
      <c r="J487" s="176" t="s">
        <v>1788</v>
      </c>
      <c r="K487" s="176" t="s">
        <v>15332</v>
      </c>
      <c r="L487" s="272" t="str">
        <f>VLOOKUP($K487,[2]TONG_SL!$A$1:$D$65536,2,0)</f>
        <v>Chân giò heo muối vị Tayaki 450g</v>
      </c>
      <c r="N487" s="272" t="str">
        <f t="shared" si="75"/>
        <v>K-C6</v>
      </c>
      <c r="Q487" s="272" t="str">
        <f>VLOOKUP(K487,[2]TONG_SL!$A$1:$D$65536,3,0)</f>
        <v>Túi</v>
      </c>
      <c r="R487" s="169">
        <v>5</v>
      </c>
      <c r="T487" s="273" t="e">
        <f>VLOOKUP(VLOOKUP(G487,Ma_KH!$A:$R,18,0)&amp;K487,Gia_MB!$A:$F,6,0)</f>
        <v>#N/A</v>
      </c>
      <c r="U487" s="476" t="e">
        <f t="shared" si="79"/>
        <v>#N/A</v>
      </c>
      <c r="W487" s="274" t="e">
        <f t="shared" si="76"/>
        <v>#N/A</v>
      </c>
      <c r="X487" s="275" t="str">
        <f t="shared" si="77"/>
        <v>8</v>
      </c>
      <c r="Z487" s="476" t="e">
        <f t="shared" si="78"/>
        <v>#N/A</v>
      </c>
      <c r="AA487" s="5">
        <f>VLOOKUP(G487,Ma_KH!$A:$R,14,0)</f>
        <v>51</v>
      </c>
    </row>
    <row r="488" spans="1:27" x14ac:dyDescent="0.25">
      <c r="A488" s="174">
        <v>46059</v>
      </c>
      <c r="B488" s="176">
        <v>9558</v>
      </c>
      <c r="C488" s="173" t="s">
        <v>15180</v>
      </c>
      <c r="D488" s="174">
        <v>46060</v>
      </c>
      <c r="E488" s="175"/>
      <c r="F488" s="173"/>
      <c r="G488" s="202" t="s">
        <v>12229</v>
      </c>
      <c r="H488" s="175"/>
      <c r="I488" s="202" t="s">
        <v>12229</v>
      </c>
      <c r="J488" s="176" t="s">
        <v>1788</v>
      </c>
      <c r="K488" s="176" t="s">
        <v>7264</v>
      </c>
      <c r="L488" s="272" t="str">
        <f>VLOOKUP($K488,[2]TONG_SL!$A$1:$D$65536,2,0)</f>
        <v>Lạp xưởng Tây Bắc 500g</v>
      </c>
      <c r="N488" s="272" t="str">
        <f t="shared" si="75"/>
        <v>K-C6</v>
      </c>
      <c r="Q488" s="272" t="str">
        <f>VLOOKUP(K488,[2]TONG_SL!$A$1:$D$65536,3,0)</f>
        <v>Túi</v>
      </c>
      <c r="R488" s="169">
        <v>3</v>
      </c>
      <c r="T488" s="273" t="e">
        <f>VLOOKUP(VLOOKUP(G488,Ma_KH!$A:$R,18,0)&amp;K488,Gia_MB!$A:$F,6,0)</f>
        <v>#N/A</v>
      </c>
      <c r="U488" s="476" t="e">
        <f t="shared" si="79"/>
        <v>#N/A</v>
      </c>
      <c r="W488" s="274" t="e">
        <f t="shared" si="76"/>
        <v>#N/A</v>
      </c>
      <c r="X488" s="275" t="str">
        <f t="shared" si="77"/>
        <v>8</v>
      </c>
      <c r="Z488" s="476" t="e">
        <f t="shared" si="78"/>
        <v>#N/A</v>
      </c>
      <c r="AA488" s="5">
        <f>VLOOKUP(G488,Ma_KH!$A:$R,14,0)</f>
        <v>51</v>
      </c>
    </row>
    <row r="489" spans="1:27" x14ac:dyDescent="0.25">
      <c r="A489" s="174">
        <v>46059</v>
      </c>
      <c r="B489" s="176">
        <v>9558</v>
      </c>
      <c r="C489" s="173" t="s">
        <v>15180</v>
      </c>
      <c r="D489" s="174">
        <v>46060</v>
      </c>
      <c r="E489" s="175"/>
      <c r="F489" s="173"/>
      <c r="G489" s="202" t="s">
        <v>12229</v>
      </c>
      <c r="H489" s="175"/>
      <c r="I489" s="202" t="s">
        <v>12229</v>
      </c>
      <c r="J489" s="176" t="s">
        <v>1788</v>
      </c>
      <c r="K489" s="176" t="s">
        <v>30</v>
      </c>
      <c r="L489" s="272" t="str">
        <f>VLOOKUP($K489,[2]TONG_SL!$A$1:$D$65536,2,0)</f>
        <v>Gà muối 500g</v>
      </c>
      <c r="N489" s="272" t="str">
        <f t="shared" si="75"/>
        <v>K-C6</v>
      </c>
      <c r="Q489" s="272" t="str">
        <f>VLOOKUP(K489,[2]TONG_SL!$A$1:$D$65536,3,0)</f>
        <v>Túi</v>
      </c>
      <c r="R489" s="169">
        <v>5</v>
      </c>
      <c r="T489" s="273">
        <f>VLOOKUP(VLOOKUP(G489,Ma_KH!$A:$R,18,0)&amp;K489,Gia_MB!$A:$F,6,0)</f>
        <v>111058</v>
      </c>
      <c r="U489" s="476">
        <f t="shared" si="79"/>
        <v>555290</v>
      </c>
      <c r="W489" s="274">
        <f t="shared" si="76"/>
        <v>0</v>
      </c>
      <c r="X489" s="275" t="str">
        <f t="shared" si="77"/>
        <v>8</v>
      </c>
      <c r="Z489" s="476">
        <f t="shared" si="78"/>
        <v>44423.200000000004</v>
      </c>
      <c r="AA489" s="5">
        <f>VLOOKUP(G489,Ma_KH!$A:$R,14,0)</f>
        <v>51</v>
      </c>
    </row>
    <row r="490" spans="1:27" x14ac:dyDescent="0.25">
      <c r="A490" s="174">
        <v>46059</v>
      </c>
      <c r="B490" s="176">
        <v>9558</v>
      </c>
      <c r="C490" s="173" t="s">
        <v>15180</v>
      </c>
      <c r="D490" s="174">
        <v>46060</v>
      </c>
      <c r="E490" s="175"/>
      <c r="F490" s="173"/>
      <c r="G490" s="202" t="s">
        <v>12229</v>
      </c>
      <c r="H490" s="175"/>
      <c r="I490" s="202" t="s">
        <v>12229</v>
      </c>
      <c r="J490" s="176" t="s">
        <v>1788</v>
      </c>
      <c r="K490" s="176" t="s">
        <v>15474</v>
      </c>
      <c r="L490" s="272" t="str">
        <f>VLOOKUP($K490,[2]TONG_SL!$A$1:$D$65536,2,0)</f>
        <v>Gà muối hun cỏ xạ hương 500g</v>
      </c>
      <c r="N490" s="272" t="str">
        <f t="shared" si="75"/>
        <v>K-C6</v>
      </c>
      <c r="Q490" s="272" t="str">
        <f>VLOOKUP(K490,[2]TONG_SL!$A$1:$D$65536,3,0)</f>
        <v>Túi</v>
      </c>
      <c r="R490" s="169">
        <v>5</v>
      </c>
      <c r="T490" s="273" t="e">
        <f>VLOOKUP(VLOOKUP(G490,Ma_KH!$A:$R,18,0)&amp;K490,Gia_MB!$A:$F,6,0)</f>
        <v>#N/A</v>
      </c>
      <c r="U490" s="476" t="e">
        <f t="shared" si="79"/>
        <v>#N/A</v>
      </c>
      <c r="W490" s="274" t="e">
        <f t="shared" si="76"/>
        <v>#N/A</v>
      </c>
      <c r="X490" s="275" t="str">
        <f t="shared" si="77"/>
        <v>8</v>
      </c>
      <c r="Z490" s="476" t="e">
        <f t="shared" si="78"/>
        <v>#N/A</v>
      </c>
      <c r="AA490" s="5">
        <f>VLOOKUP(G490,Ma_KH!$A:$R,14,0)</f>
        <v>51</v>
      </c>
    </row>
    <row r="491" spans="1:27" x14ac:dyDescent="0.25">
      <c r="A491" s="174">
        <v>46059</v>
      </c>
      <c r="B491" s="176">
        <v>9553</v>
      </c>
      <c r="C491" s="173" t="s">
        <v>15180</v>
      </c>
      <c r="D491" s="174">
        <v>46060</v>
      </c>
      <c r="E491" s="175"/>
      <c r="F491" s="173"/>
      <c r="G491" s="202" t="s">
        <v>12231</v>
      </c>
      <c r="H491" s="175"/>
      <c r="I491" s="202" t="s">
        <v>12231</v>
      </c>
      <c r="J491" s="176" t="s">
        <v>1788</v>
      </c>
      <c r="K491" s="176" t="s">
        <v>598</v>
      </c>
      <c r="L491" s="272" t="str">
        <f>VLOOKUP($K491,[2]TONG_SL!$A$1:$D$65536,2,0)</f>
        <v>Chân gà sả tắc 250g</v>
      </c>
      <c r="N491" s="272" t="str">
        <f t="shared" si="75"/>
        <v>K-C6</v>
      </c>
      <c r="Q491" s="272" t="str">
        <f>VLOOKUP(K491,[2]TONG_SL!$A$1:$D$65536,3,0)</f>
        <v>Hộp</v>
      </c>
      <c r="R491" s="169">
        <v>4</v>
      </c>
      <c r="T491" s="273" t="e">
        <f>VLOOKUP(VLOOKUP(G491,Ma_KH!$A:$R,18,0)&amp;K491,Gia_MB!$A:$F,6,0)</f>
        <v>#N/A</v>
      </c>
      <c r="U491" s="476" t="e">
        <f t="shared" si="79"/>
        <v>#N/A</v>
      </c>
      <c r="W491" s="274" t="e">
        <f t="shared" si="76"/>
        <v>#N/A</v>
      </c>
      <c r="X491" s="275" t="str">
        <f t="shared" si="77"/>
        <v>8</v>
      </c>
      <c r="Z491" s="476" t="e">
        <f t="shared" si="78"/>
        <v>#N/A</v>
      </c>
      <c r="AA491" s="5">
        <f>VLOOKUP(G491,Ma_KH!$A:$R,14,0)</f>
        <v>51</v>
      </c>
    </row>
    <row r="492" spans="1:27" x14ac:dyDescent="0.25">
      <c r="A492" s="174">
        <v>46059</v>
      </c>
      <c r="B492" s="176">
        <v>9553</v>
      </c>
      <c r="C492" s="173" t="s">
        <v>15180</v>
      </c>
      <c r="D492" s="174">
        <v>46060</v>
      </c>
      <c r="E492" s="175"/>
      <c r="F492" s="173"/>
      <c r="G492" s="202" t="s">
        <v>12231</v>
      </c>
      <c r="H492" s="175"/>
      <c r="I492" s="202" t="s">
        <v>12231</v>
      </c>
      <c r="J492" s="176" t="s">
        <v>1788</v>
      </c>
      <c r="K492" s="176" t="s">
        <v>600</v>
      </c>
      <c r="L492" s="272" t="str">
        <f>VLOOKUP($K492,[2]TONG_SL!$A$1:$D$65536,2,0)</f>
        <v>Tai heo sốt thái 250g</v>
      </c>
      <c r="N492" s="272" t="str">
        <f t="shared" si="75"/>
        <v>K-C6</v>
      </c>
      <c r="Q492" s="272" t="str">
        <f>VLOOKUP(K492,[2]TONG_SL!$A$1:$D$65536,3,0)</f>
        <v>Hộp</v>
      </c>
      <c r="R492" s="169">
        <v>4</v>
      </c>
      <c r="T492" s="273" t="e">
        <f>VLOOKUP(VLOOKUP(G492,Ma_KH!$A:$R,18,0)&amp;K492,Gia_MB!$A:$F,6,0)</f>
        <v>#N/A</v>
      </c>
      <c r="U492" s="476" t="e">
        <f t="shared" si="79"/>
        <v>#N/A</v>
      </c>
      <c r="W492" s="274" t="e">
        <f t="shared" si="76"/>
        <v>#N/A</v>
      </c>
      <c r="X492" s="275" t="str">
        <f t="shared" si="77"/>
        <v>8</v>
      </c>
      <c r="Z492" s="476" t="e">
        <f t="shared" si="78"/>
        <v>#N/A</v>
      </c>
      <c r="AA492" s="5">
        <f>VLOOKUP(G492,Ma_KH!$A:$R,14,0)</f>
        <v>51</v>
      </c>
    </row>
    <row r="493" spans="1:27" x14ac:dyDescent="0.25">
      <c r="A493" s="174">
        <v>46059</v>
      </c>
      <c r="B493" s="176">
        <v>9553</v>
      </c>
      <c r="C493" s="173" t="s">
        <v>15180</v>
      </c>
      <c r="D493" s="174">
        <v>46060</v>
      </c>
      <c r="E493" s="175"/>
      <c r="F493" s="173"/>
      <c r="G493" s="202" t="s">
        <v>12231</v>
      </c>
      <c r="H493" s="175"/>
      <c r="I493" s="202" t="s">
        <v>12231</v>
      </c>
      <c r="J493" s="176" t="s">
        <v>1788</v>
      </c>
      <c r="K493" s="176" t="s">
        <v>551</v>
      </c>
      <c r="L493" s="272" t="str">
        <f>VLOOKUP($K493,[2]TONG_SL!$A$1:$D$65536,2,0)</f>
        <v>Chân giò heo muối 100g</v>
      </c>
      <c r="N493" s="272" t="str">
        <f t="shared" si="75"/>
        <v>K-C6</v>
      </c>
      <c r="Q493" s="272" t="str">
        <f>VLOOKUP(K493,[2]TONG_SL!$A$1:$D$65536,3,0)</f>
        <v>Gói</v>
      </c>
      <c r="R493" s="169">
        <v>10</v>
      </c>
      <c r="T493" s="273">
        <f>VLOOKUP(VLOOKUP(G493,Ma_KH!$A:$R,18,0)&amp;K493,Gia_MB!$A:$F,6,0)</f>
        <v>24549</v>
      </c>
      <c r="U493" s="476">
        <f t="shared" si="79"/>
        <v>245490</v>
      </c>
      <c r="W493" s="274">
        <f t="shared" si="76"/>
        <v>0</v>
      </c>
      <c r="X493" s="275" t="str">
        <f t="shared" si="77"/>
        <v>8</v>
      </c>
      <c r="Z493" s="476">
        <f t="shared" si="78"/>
        <v>19639.2</v>
      </c>
      <c r="AA493" s="5">
        <f>VLOOKUP(G493,Ma_KH!$A:$R,14,0)</f>
        <v>51</v>
      </c>
    </row>
    <row r="494" spans="1:27" x14ac:dyDescent="0.25">
      <c r="A494" s="174">
        <v>46059</v>
      </c>
      <c r="B494" s="176">
        <v>9552</v>
      </c>
      <c r="C494" s="173" t="s">
        <v>15180</v>
      </c>
      <c r="D494" s="174">
        <v>46060</v>
      </c>
      <c r="E494" s="175"/>
      <c r="F494" s="173"/>
      <c r="G494" s="202" t="s">
        <v>12233</v>
      </c>
      <c r="H494" s="175"/>
      <c r="I494" s="202" t="s">
        <v>12233</v>
      </c>
      <c r="J494" s="176" t="s">
        <v>1788</v>
      </c>
      <c r="K494" s="176" t="s">
        <v>598</v>
      </c>
      <c r="L494" s="272" t="str">
        <f>VLOOKUP($K494,[2]TONG_SL!$A$1:$D$65536,2,0)</f>
        <v>Chân gà sả tắc 250g</v>
      </c>
      <c r="N494" s="272" t="str">
        <f t="shared" si="75"/>
        <v>K-C6</v>
      </c>
      <c r="Q494" s="272" t="str">
        <f>VLOOKUP(K494,[2]TONG_SL!$A$1:$D$65536,3,0)</f>
        <v>Hộp</v>
      </c>
      <c r="R494" s="169">
        <v>4</v>
      </c>
      <c r="T494" s="273" t="e">
        <f>VLOOKUP(VLOOKUP(G494,Ma_KH!$A:$R,18,0)&amp;K494,Gia_MB!$A:$F,6,0)</f>
        <v>#N/A</v>
      </c>
      <c r="U494" s="476" t="e">
        <f t="shared" si="79"/>
        <v>#N/A</v>
      </c>
      <c r="W494" s="274" t="e">
        <f t="shared" si="76"/>
        <v>#N/A</v>
      </c>
      <c r="X494" s="275" t="str">
        <f t="shared" si="77"/>
        <v>8</v>
      </c>
      <c r="Z494" s="476" t="e">
        <f t="shared" si="78"/>
        <v>#N/A</v>
      </c>
      <c r="AA494" s="5">
        <f>VLOOKUP(G494,Ma_KH!$A:$R,14,0)</f>
        <v>51</v>
      </c>
    </row>
    <row r="495" spans="1:27" x14ac:dyDescent="0.25">
      <c r="A495" s="174">
        <v>46059</v>
      </c>
      <c r="B495" s="176">
        <v>9552</v>
      </c>
      <c r="C495" s="173" t="s">
        <v>15180</v>
      </c>
      <c r="D495" s="174">
        <v>46060</v>
      </c>
      <c r="E495" s="175"/>
      <c r="F495" s="173"/>
      <c r="G495" s="202" t="s">
        <v>12233</v>
      </c>
      <c r="H495" s="175"/>
      <c r="I495" s="202" t="s">
        <v>12233</v>
      </c>
      <c r="J495" s="176" t="s">
        <v>1788</v>
      </c>
      <c r="K495" s="176" t="s">
        <v>600</v>
      </c>
      <c r="L495" s="272" t="str">
        <f>VLOOKUP($K495,[2]TONG_SL!$A$1:$D$65536,2,0)</f>
        <v>Tai heo sốt thái 250g</v>
      </c>
      <c r="N495" s="272" t="str">
        <f t="shared" si="75"/>
        <v>K-C6</v>
      </c>
      <c r="Q495" s="272" t="str">
        <f>VLOOKUP(K495,[2]TONG_SL!$A$1:$D$65536,3,0)</f>
        <v>Hộp</v>
      </c>
      <c r="R495" s="169">
        <v>4</v>
      </c>
      <c r="T495" s="273" t="e">
        <f>VLOOKUP(VLOOKUP(G495,Ma_KH!$A:$R,18,0)&amp;K495,Gia_MB!$A:$F,6,0)</f>
        <v>#N/A</v>
      </c>
      <c r="U495" s="476" t="e">
        <f t="shared" si="79"/>
        <v>#N/A</v>
      </c>
      <c r="W495" s="274" t="e">
        <f t="shared" si="76"/>
        <v>#N/A</v>
      </c>
      <c r="X495" s="275" t="str">
        <f t="shared" si="77"/>
        <v>8</v>
      </c>
      <c r="Z495" s="476" t="e">
        <f t="shared" si="78"/>
        <v>#N/A</v>
      </c>
      <c r="AA495" s="5">
        <f>VLOOKUP(G495,Ma_KH!$A:$R,14,0)</f>
        <v>51</v>
      </c>
    </row>
    <row r="496" spans="1:27" x14ac:dyDescent="0.25">
      <c r="A496" s="174">
        <v>46059</v>
      </c>
      <c r="B496" s="176">
        <v>9552</v>
      </c>
      <c r="C496" s="173" t="s">
        <v>15180</v>
      </c>
      <c r="D496" s="174">
        <v>46060</v>
      </c>
      <c r="E496" s="175"/>
      <c r="F496" s="173"/>
      <c r="G496" s="202" t="s">
        <v>12233</v>
      </c>
      <c r="H496" s="175"/>
      <c r="I496" s="202" t="s">
        <v>12233</v>
      </c>
      <c r="J496" s="176" t="s">
        <v>1788</v>
      </c>
      <c r="K496" s="176" t="s">
        <v>27</v>
      </c>
      <c r="L496" s="272" t="str">
        <f>VLOOKUP($K496,[2]TONG_SL!$A$1:$D$65536,2,0)</f>
        <v>Chân giò heo muối 300g</v>
      </c>
      <c r="N496" s="272" t="str">
        <f t="shared" si="75"/>
        <v>K-C6</v>
      </c>
      <c r="Q496" s="272" t="str">
        <f>VLOOKUP(K496,[2]TONG_SL!$A$1:$D$65536,3,0)</f>
        <v>Túi</v>
      </c>
      <c r="R496" s="169">
        <v>5</v>
      </c>
      <c r="T496" s="273">
        <f>VLOOKUP(VLOOKUP(G496,Ma_KH!$A:$R,18,0)&amp;K496,Gia_MB!$A:$F,6,0)</f>
        <v>73431</v>
      </c>
      <c r="U496" s="476">
        <f t="shared" si="79"/>
        <v>367155</v>
      </c>
      <c r="W496" s="274">
        <f t="shared" si="76"/>
        <v>0</v>
      </c>
      <c r="X496" s="275" t="str">
        <f t="shared" si="77"/>
        <v>8</v>
      </c>
      <c r="Z496" s="476">
        <f t="shared" si="78"/>
        <v>29372.400000000001</v>
      </c>
      <c r="AA496" s="5">
        <f>VLOOKUP(G496,Ma_KH!$A:$R,14,0)</f>
        <v>51</v>
      </c>
    </row>
    <row r="497" spans="1:27" x14ac:dyDescent="0.25">
      <c r="A497" s="174">
        <v>46059</v>
      </c>
      <c r="B497" s="176">
        <v>9552</v>
      </c>
      <c r="C497" s="173" t="s">
        <v>15180</v>
      </c>
      <c r="D497" s="174">
        <v>46060</v>
      </c>
      <c r="E497" s="175"/>
      <c r="F497" s="173"/>
      <c r="G497" s="202" t="s">
        <v>12233</v>
      </c>
      <c r="H497" s="175"/>
      <c r="I497" s="202" t="s">
        <v>12233</v>
      </c>
      <c r="J497" s="176" t="s">
        <v>1788</v>
      </c>
      <c r="K497" s="176" t="s">
        <v>551</v>
      </c>
      <c r="L497" s="272" t="str">
        <f>VLOOKUP($K497,[2]TONG_SL!$A$1:$D$65536,2,0)</f>
        <v>Chân giò heo muối 100g</v>
      </c>
      <c r="N497" s="272" t="str">
        <f t="shared" si="75"/>
        <v>K-C6</v>
      </c>
      <c r="Q497" s="272" t="str">
        <f>VLOOKUP(K497,[2]TONG_SL!$A$1:$D$65536,3,0)</f>
        <v>Gói</v>
      </c>
      <c r="R497" s="169">
        <v>10</v>
      </c>
      <c r="T497" s="273">
        <f>VLOOKUP(VLOOKUP(G497,Ma_KH!$A:$R,18,0)&amp;K497,Gia_MB!$A:$F,6,0)</f>
        <v>24549</v>
      </c>
      <c r="U497" s="476">
        <f t="shared" si="79"/>
        <v>245490</v>
      </c>
      <c r="W497" s="274">
        <f t="shared" si="76"/>
        <v>0</v>
      </c>
      <c r="X497" s="275" t="str">
        <f t="shared" si="77"/>
        <v>8</v>
      </c>
      <c r="Z497" s="476">
        <f t="shared" si="78"/>
        <v>19639.2</v>
      </c>
      <c r="AA497" s="5">
        <f>VLOOKUP(G497,Ma_KH!$A:$R,14,0)</f>
        <v>51</v>
      </c>
    </row>
    <row r="498" spans="1:27" x14ac:dyDescent="0.25">
      <c r="A498" s="174">
        <v>46059</v>
      </c>
      <c r="B498" s="176">
        <v>9552</v>
      </c>
      <c r="C498" s="173" t="s">
        <v>15180</v>
      </c>
      <c r="D498" s="174">
        <v>46060</v>
      </c>
      <c r="E498" s="175"/>
      <c r="F498" s="173"/>
      <c r="G498" s="202" t="s">
        <v>12233</v>
      </c>
      <c r="H498" s="175"/>
      <c r="I498" s="202" t="s">
        <v>12233</v>
      </c>
      <c r="J498" s="176" t="s">
        <v>1788</v>
      </c>
      <c r="K498" s="176" t="s">
        <v>15332</v>
      </c>
      <c r="L498" s="272" t="str">
        <f>VLOOKUP($K498,[2]TONG_SL!$A$1:$D$65536,2,0)</f>
        <v>Chân giò heo muối vị Tayaki 450g</v>
      </c>
      <c r="N498" s="272" t="str">
        <f t="shared" si="75"/>
        <v>K-C6</v>
      </c>
      <c r="Q498" s="272" t="str">
        <f>VLOOKUP(K498,[2]TONG_SL!$A$1:$D$65536,3,0)</f>
        <v>Túi</v>
      </c>
      <c r="R498" s="273">
        <v>5</v>
      </c>
      <c r="T498" s="273" t="e">
        <f>VLOOKUP(VLOOKUP(G498,Ma_KH!$A:$R,18,0)&amp;K498,Gia_MB!$A:$F,6,0)</f>
        <v>#N/A</v>
      </c>
      <c r="U498" s="476" t="e">
        <f t="shared" si="79"/>
        <v>#N/A</v>
      </c>
      <c r="W498" s="274" t="e">
        <f t="shared" si="76"/>
        <v>#N/A</v>
      </c>
      <c r="X498" s="275" t="str">
        <f t="shared" si="77"/>
        <v>8</v>
      </c>
      <c r="Z498" s="476" t="e">
        <f t="shared" si="78"/>
        <v>#N/A</v>
      </c>
      <c r="AA498" s="5">
        <f>VLOOKUP(G498,Ma_KH!$A:$R,14,0)</f>
        <v>51</v>
      </c>
    </row>
    <row r="499" spans="1:27" x14ac:dyDescent="0.25">
      <c r="A499" s="174">
        <v>46059</v>
      </c>
      <c r="B499" s="176">
        <v>9552</v>
      </c>
      <c r="C499" s="173" t="s">
        <v>15180</v>
      </c>
      <c r="D499" s="174">
        <v>46060</v>
      </c>
      <c r="E499" s="175"/>
      <c r="F499" s="173"/>
      <c r="G499" s="202" t="s">
        <v>12233</v>
      </c>
      <c r="H499" s="175"/>
      <c r="I499" s="202" t="s">
        <v>12233</v>
      </c>
      <c r="J499" s="176" t="s">
        <v>1788</v>
      </c>
      <c r="K499" s="176" t="s">
        <v>7264</v>
      </c>
      <c r="L499" s="272" t="str">
        <f>VLOOKUP($K499,[2]TONG_SL!$A$1:$D$65536,2,0)</f>
        <v>Lạp xưởng Tây Bắc 500g</v>
      </c>
      <c r="N499" s="272" t="str">
        <f t="shared" si="75"/>
        <v>K-C6</v>
      </c>
      <c r="Q499" s="272" t="str">
        <f>VLOOKUP(K499,[2]TONG_SL!$A$1:$D$65536,3,0)</f>
        <v>Túi</v>
      </c>
      <c r="R499" s="169">
        <v>3</v>
      </c>
      <c r="T499" s="273" t="e">
        <f>VLOOKUP(VLOOKUP(G499,Ma_KH!$A:$R,18,0)&amp;K499,Gia_MB!$A:$F,6,0)</f>
        <v>#N/A</v>
      </c>
      <c r="U499" s="476" t="e">
        <f t="shared" si="79"/>
        <v>#N/A</v>
      </c>
      <c r="W499" s="274" t="e">
        <f t="shared" si="76"/>
        <v>#N/A</v>
      </c>
      <c r="X499" s="275" t="str">
        <f t="shared" si="77"/>
        <v>8</v>
      </c>
      <c r="Z499" s="476" t="e">
        <f t="shared" si="78"/>
        <v>#N/A</v>
      </c>
      <c r="AA499" s="5">
        <f>VLOOKUP(G499,Ma_KH!$A:$R,14,0)</f>
        <v>51</v>
      </c>
    </row>
    <row r="500" spans="1:27" x14ac:dyDescent="0.25">
      <c r="A500" s="174">
        <v>46059</v>
      </c>
      <c r="B500" s="176">
        <v>9556</v>
      </c>
      <c r="C500" s="173" t="s">
        <v>15180</v>
      </c>
      <c r="D500" s="174">
        <v>46060</v>
      </c>
      <c r="E500" s="175"/>
      <c r="F500" s="173"/>
      <c r="G500" s="202" t="s">
        <v>12232</v>
      </c>
      <c r="H500" s="175"/>
      <c r="I500" s="202" t="s">
        <v>12232</v>
      </c>
      <c r="J500" s="176" t="s">
        <v>1788</v>
      </c>
      <c r="K500" s="176" t="s">
        <v>598</v>
      </c>
      <c r="L500" s="272" t="str">
        <f>VLOOKUP($K500,[2]TONG_SL!$A$1:$D$65536,2,0)</f>
        <v>Chân gà sả tắc 250g</v>
      </c>
      <c r="N500" s="272" t="str">
        <f t="shared" si="75"/>
        <v>K-C6</v>
      </c>
      <c r="Q500" s="272" t="str">
        <f>VLOOKUP(K500,[2]TONG_SL!$A$1:$D$65536,3,0)</f>
        <v>Hộp</v>
      </c>
      <c r="R500" s="169">
        <v>4</v>
      </c>
      <c r="T500" s="273" t="e">
        <f>VLOOKUP(VLOOKUP(G500,Ma_KH!$A:$R,18,0)&amp;K500,Gia_MB!$A:$F,6,0)</f>
        <v>#N/A</v>
      </c>
      <c r="U500" s="476" t="e">
        <f t="shared" si="79"/>
        <v>#N/A</v>
      </c>
      <c r="W500" s="274" t="e">
        <f t="shared" si="76"/>
        <v>#N/A</v>
      </c>
      <c r="X500" s="275" t="str">
        <f t="shared" si="77"/>
        <v>8</v>
      </c>
      <c r="Z500" s="476" t="e">
        <f t="shared" si="78"/>
        <v>#N/A</v>
      </c>
      <c r="AA500" s="5">
        <f>VLOOKUP(G500,Ma_KH!$A:$R,14,0)</f>
        <v>51</v>
      </c>
    </row>
    <row r="501" spans="1:27" x14ac:dyDescent="0.25">
      <c r="A501" s="174">
        <v>46059</v>
      </c>
      <c r="B501" s="176">
        <v>9556</v>
      </c>
      <c r="C501" s="173" t="s">
        <v>15180</v>
      </c>
      <c r="D501" s="174">
        <v>46060</v>
      </c>
      <c r="E501" s="175"/>
      <c r="F501" s="173"/>
      <c r="G501" s="202" t="s">
        <v>12232</v>
      </c>
      <c r="H501" s="175"/>
      <c r="I501" s="202" t="s">
        <v>12232</v>
      </c>
      <c r="J501" s="176" t="s">
        <v>1788</v>
      </c>
      <c r="K501" s="176" t="s">
        <v>600</v>
      </c>
      <c r="L501" s="272" t="str">
        <f>VLOOKUP($K501,[2]TONG_SL!$A$1:$D$65536,2,0)</f>
        <v>Tai heo sốt thái 250g</v>
      </c>
      <c r="N501" s="272" t="str">
        <f t="shared" si="75"/>
        <v>K-C6</v>
      </c>
      <c r="Q501" s="272" t="str">
        <f>VLOOKUP(K501,[2]TONG_SL!$A$1:$D$65536,3,0)</f>
        <v>Hộp</v>
      </c>
      <c r="R501" s="169">
        <v>4</v>
      </c>
      <c r="T501" s="273" t="e">
        <f>VLOOKUP(VLOOKUP(G501,Ma_KH!$A:$R,18,0)&amp;K501,Gia_MB!$A:$F,6,0)</f>
        <v>#N/A</v>
      </c>
      <c r="U501" s="476" t="e">
        <f t="shared" si="79"/>
        <v>#N/A</v>
      </c>
      <c r="W501" s="274" t="e">
        <f t="shared" si="76"/>
        <v>#N/A</v>
      </c>
      <c r="X501" s="275" t="str">
        <f t="shared" si="77"/>
        <v>8</v>
      </c>
      <c r="Z501" s="476" t="e">
        <f t="shared" si="78"/>
        <v>#N/A</v>
      </c>
      <c r="AA501" s="5">
        <f>VLOOKUP(G501,Ma_KH!$A:$R,14,0)</f>
        <v>51</v>
      </c>
    </row>
    <row r="502" spans="1:27" x14ac:dyDescent="0.25">
      <c r="A502" s="174">
        <v>46059</v>
      </c>
      <c r="B502" s="176">
        <v>9538</v>
      </c>
      <c r="C502" s="173" t="s">
        <v>15180</v>
      </c>
      <c r="D502" s="174">
        <v>46060</v>
      </c>
      <c r="E502" s="175"/>
      <c r="F502" s="173"/>
      <c r="G502" s="202" t="s">
        <v>12239</v>
      </c>
      <c r="H502" s="175"/>
      <c r="I502" s="202" t="s">
        <v>12239</v>
      </c>
      <c r="J502" s="176" t="s">
        <v>1784</v>
      </c>
      <c r="K502" s="176" t="s">
        <v>598</v>
      </c>
      <c r="L502" s="272" t="str">
        <f>VLOOKUP($K502,[2]TONG_SL!$A$1:$D$65536,2,0)</f>
        <v>Chân gà sả tắc 250g</v>
      </c>
      <c r="N502" s="272" t="str">
        <f t="shared" si="75"/>
        <v>K-C6</v>
      </c>
      <c r="Q502" s="272" t="str">
        <f>VLOOKUP(K502,[2]TONG_SL!$A$1:$D$65536,3,0)</f>
        <v>Hộp</v>
      </c>
      <c r="R502" s="169">
        <v>4</v>
      </c>
      <c r="T502" s="273" t="e">
        <f>VLOOKUP(VLOOKUP(G502,Ma_KH!$A:$R,18,0)&amp;K502,Gia_MB!$A:$F,6,0)</f>
        <v>#N/A</v>
      </c>
      <c r="U502" s="476" t="e">
        <f t="shared" si="79"/>
        <v>#N/A</v>
      </c>
      <c r="W502" s="274" t="e">
        <f t="shared" si="76"/>
        <v>#N/A</v>
      </c>
      <c r="X502" s="275" t="str">
        <f t="shared" si="77"/>
        <v>8</v>
      </c>
      <c r="Z502" s="476" t="e">
        <f t="shared" si="78"/>
        <v>#N/A</v>
      </c>
      <c r="AA502" s="5">
        <f>VLOOKUP(G502,Ma_KH!$A:$R,14,0)</f>
        <v>51</v>
      </c>
    </row>
    <row r="503" spans="1:27" x14ac:dyDescent="0.25">
      <c r="A503" s="174">
        <v>46059</v>
      </c>
      <c r="B503" s="176">
        <v>9538</v>
      </c>
      <c r="C503" s="173" t="s">
        <v>15180</v>
      </c>
      <c r="D503" s="174">
        <v>46060</v>
      </c>
      <c r="E503" s="175"/>
      <c r="F503" s="173"/>
      <c r="G503" s="202" t="s">
        <v>12239</v>
      </c>
      <c r="H503" s="175"/>
      <c r="I503" s="202" t="s">
        <v>12239</v>
      </c>
      <c r="J503" s="176" t="s">
        <v>1784</v>
      </c>
      <c r="K503" s="176" t="s">
        <v>600</v>
      </c>
      <c r="L503" s="272" t="str">
        <f>VLOOKUP($K503,[2]TONG_SL!$A$1:$D$65536,2,0)</f>
        <v>Tai heo sốt thái 250g</v>
      </c>
      <c r="N503" s="272" t="str">
        <f t="shared" si="75"/>
        <v>K-C6</v>
      </c>
      <c r="Q503" s="272" t="str">
        <f>VLOOKUP(K503,[2]TONG_SL!$A$1:$D$65536,3,0)</f>
        <v>Hộp</v>
      </c>
      <c r="R503" s="169">
        <v>4</v>
      </c>
      <c r="T503" s="273" t="e">
        <f>VLOOKUP(VLOOKUP(G503,Ma_KH!$A:$R,18,0)&amp;K503,Gia_MB!$A:$F,6,0)</f>
        <v>#N/A</v>
      </c>
      <c r="U503" s="476" t="e">
        <f t="shared" si="79"/>
        <v>#N/A</v>
      </c>
      <c r="W503" s="274" t="e">
        <f t="shared" si="76"/>
        <v>#N/A</v>
      </c>
      <c r="X503" s="275" t="str">
        <f t="shared" si="77"/>
        <v>8</v>
      </c>
      <c r="Z503" s="476" t="e">
        <f t="shared" si="78"/>
        <v>#N/A</v>
      </c>
      <c r="AA503" s="5">
        <f>VLOOKUP(G503,Ma_KH!$A:$R,14,0)</f>
        <v>51</v>
      </c>
    </row>
    <row r="504" spans="1:27" x14ac:dyDescent="0.25">
      <c r="A504" s="174">
        <v>46058</v>
      </c>
      <c r="B504" s="176">
        <v>9402</v>
      </c>
      <c r="C504" s="173" t="s">
        <v>15180</v>
      </c>
      <c r="D504" s="174">
        <v>46060</v>
      </c>
      <c r="E504" s="175"/>
      <c r="F504" s="173"/>
      <c r="G504" s="202" t="s">
        <v>10306</v>
      </c>
      <c r="H504" s="175"/>
      <c r="I504" s="202" t="s">
        <v>10306</v>
      </c>
      <c r="J504" s="176" t="s">
        <v>1784</v>
      </c>
      <c r="K504" s="176" t="s">
        <v>30</v>
      </c>
      <c r="L504" s="272" t="str">
        <f>VLOOKUP($K504,[2]TONG_SL!$A$1:$D$65536,2,0)</f>
        <v>Gà muối 500g</v>
      </c>
      <c r="N504" s="272" t="str">
        <f t="shared" si="75"/>
        <v>K-C6</v>
      </c>
      <c r="Q504" s="272" t="str">
        <f>VLOOKUP(K504,[2]TONG_SL!$A$1:$D$65536,3,0)</f>
        <v>Túi</v>
      </c>
      <c r="R504" s="169">
        <v>12</v>
      </c>
      <c r="T504" s="273">
        <f>VLOOKUP(VLOOKUP(G504,Ma_KH!$A:$R,18,0)&amp;K504,Gia_MB!$A:$F,6,0)</f>
        <v>105505</v>
      </c>
      <c r="U504" s="476">
        <f t="shared" si="79"/>
        <v>1266060</v>
      </c>
      <c r="W504" s="274">
        <f t="shared" si="76"/>
        <v>0</v>
      </c>
      <c r="X504" s="275" t="str">
        <f t="shared" si="77"/>
        <v>8</v>
      </c>
      <c r="Z504" s="476">
        <f t="shared" si="78"/>
        <v>101284.8</v>
      </c>
      <c r="AA504" s="5">
        <f>VLOOKUP(G504,Ma_KH!$A:$R,14,0)</f>
        <v>60</v>
      </c>
    </row>
    <row r="505" spans="1:27" x14ac:dyDescent="0.25">
      <c r="A505" s="174">
        <v>46058</v>
      </c>
      <c r="B505" s="176">
        <v>9402</v>
      </c>
      <c r="C505" s="173" t="s">
        <v>15180</v>
      </c>
      <c r="D505" s="174">
        <v>46060</v>
      </c>
      <c r="E505" s="175"/>
      <c r="F505" s="173"/>
      <c r="G505" s="202" t="s">
        <v>10306</v>
      </c>
      <c r="H505" s="175"/>
      <c r="I505" s="202" t="s">
        <v>10306</v>
      </c>
      <c r="J505" s="176" t="s">
        <v>1784</v>
      </c>
      <c r="K505" s="176" t="s">
        <v>32</v>
      </c>
      <c r="L505" s="272" t="str">
        <f>VLOOKUP($K505,[2]TONG_SL!$A$1:$D$65536,2,0)</f>
        <v>Giò Tai Lưỡi Xào 250g</v>
      </c>
      <c r="N505" s="272" t="str">
        <f t="shared" si="75"/>
        <v>K-C6</v>
      </c>
      <c r="Q505" s="272" t="str">
        <f>VLOOKUP(K505,[2]TONG_SL!$A$1:$D$65536,3,0)</f>
        <v>Túi</v>
      </c>
      <c r="R505" s="169">
        <v>20</v>
      </c>
      <c r="T505" s="273">
        <f>VLOOKUP(VLOOKUP(G505,Ma_KH!$A:$R,18,0)&amp;K505,Gia_MB!$A:$F,6,0)</f>
        <v>47673</v>
      </c>
      <c r="U505" s="476">
        <f t="shared" si="79"/>
        <v>953460</v>
      </c>
      <c r="W505" s="274">
        <f t="shared" si="76"/>
        <v>0</v>
      </c>
      <c r="X505" s="275" t="str">
        <f t="shared" si="77"/>
        <v>8</v>
      </c>
      <c r="Z505" s="476">
        <f t="shared" si="78"/>
        <v>76276.800000000003</v>
      </c>
      <c r="AA505" s="5">
        <f>VLOOKUP(G505,Ma_KH!$A:$R,14,0)</f>
        <v>60</v>
      </c>
    </row>
    <row r="506" spans="1:27" x14ac:dyDescent="0.25">
      <c r="A506" s="174">
        <v>46059</v>
      </c>
      <c r="B506" s="176">
        <v>9562</v>
      </c>
      <c r="C506" s="173" t="s">
        <v>15180</v>
      </c>
      <c r="D506" s="174">
        <v>46060</v>
      </c>
      <c r="E506" s="175"/>
      <c r="F506" s="173"/>
      <c r="G506" s="202" t="s">
        <v>10305</v>
      </c>
      <c r="H506" s="175"/>
      <c r="I506" s="202" t="s">
        <v>10305</v>
      </c>
      <c r="J506" s="176" t="s">
        <v>1784</v>
      </c>
      <c r="K506" s="176" t="s">
        <v>27</v>
      </c>
      <c r="L506" s="272" t="str">
        <f>VLOOKUP($K506,[2]TONG_SL!$A$1:$D$65536,2,0)</f>
        <v>Chân giò heo muối 300g</v>
      </c>
      <c r="N506" s="272" t="str">
        <f t="shared" si="75"/>
        <v>K-C6</v>
      </c>
      <c r="Q506" s="272" t="str">
        <f>VLOOKUP(K506,[2]TONG_SL!$A$1:$D$65536,3,0)</f>
        <v>Túi</v>
      </c>
      <c r="R506" s="169">
        <v>30</v>
      </c>
      <c r="T506" s="273">
        <f>VLOOKUP(VLOOKUP(G506,Ma_KH!$A:$R,18,0)&amp;K506,Gia_MB!$A:$F,6,0)</f>
        <v>69759</v>
      </c>
      <c r="U506" s="476">
        <f t="shared" si="79"/>
        <v>2092770</v>
      </c>
      <c r="W506" s="274">
        <f t="shared" si="76"/>
        <v>0</v>
      </c>
      <c r="X506" s="275" t="str">
        <f t="shared" si="77"/>
        <v>8</v>
      </c>
      <c r="Z506" s="476">
        <f t="shared" si="78"/>
        <v>167421.6</v>
      </c>
      <c r="AA506" s="5">
        <f>VLOOKUP(G506,Ma_KH!$A:$R,14,0)</f>
        <v>60</v>
      </c>
    </row>
    <row r="507" spans="1:27" x14ac:dyDescent="0.25">
      <c r="A507" s="174">
        <v>46059</v>
      </c>
      <c r="B507" s="176">
        <v>9562</v>
      </c>
      <c r="C507" s="173" t="s">
        <v>15180</v>
      </c>
      <c r="D507" s="174">
        <v>46060</v>
      </c>
      <c r="E507" s="175"/>
      <c r="F507" s="173"/>
      <c r="G507" s="202" t="s">
        <v>10305</v>
      </c>
      <c r="H507" s="175"/>
      <c r="I507" s="202" t="s">
        <v>10305</v>
      </c>
      <c r="J507" s="176" t="s">
        <v>1784</v>
      </c>
      <c r="K507" s="176" t="s">
        <v>542</v>
      </c>
      <c r="L507" s="272" t="str">
        <f>VLOOKUP($K507,[2]TONG_SL!$A$1:$D$65536,2,0)</f>
        <v>Chân giò heo muối 500g</v>
      </c>
      <c r="N507" s="272" t="str">
        <f t="shared" si="75"/>
        <v>K-C6</v>
      </c>
      <c r="Q507" s="272" t="str">
        <f>VLOOKUP(K507,[2]TONG_SL!$A$1:$D$65536,3,0)</f>
        <v>Túi</v>
      </c>
      <c r="R507" s="169">
        <v>3</v>
      </c>
      <c r="T507" s="273">
        <f>VLOOKUP(VLOOKUP(G507,Ma_KH!$A:$R,18,0)&amp;K507,Gia_MB!$A:$F,6,0)</f>
        <v>113113</v>
      </c>
      <c r="U507" s="476">
        <f t="shared" si="79"/>
        <v>339339</v>
      </c>
      <c r="W507" s="274">
        <f t="shared" si="76"/>
        <v>0</v>
      </c>
      <c r="X507" s="275" t="str">
        <f t="shared" si="77"/>
        <v>8</v>
      </c>
      <c r="Z507" s="476">
        <f t="shared" si="78"/>
        <v>27147.119999999999</v>
      </c>
      <c r="AA507" s="5">
        <f>VLOOKUP(G507,Ma_KH!$A:$R,14,0)</f>
        <v>60</v>
      </c>
    </row>
    <row r="508" spans="1:27" x14ac:dyDescent="0.25">
      <c r="A508" s="174">
        <v>46058</v>
      </c>
      <c r="B508" s="176">
        <v>9418</v>
      </c>
      <c r="C508" s="173" t="s">
        <v>15180</v>
      </c>
      <c r="D508" s="174">
        <v>46060</v>
      </c>
      <c r="E508" s="175"/>
      <c r="F508" s="173"/>
      <c r="G508" s="202" t="s">
        <v>10309</v>
      </c>
      <c r="H508" s="175"/>
      <c r="I508" s="202" t="s">
        <v>10309</v>
      </c>
      <c r="J508" s="176" t="s">
        <v>1784</v>
      </c>
      <c r="K508" s="176" t="s">
        <v>27</v>
      </c>
      <c r="L508" s="272" t="str">
        <f>VLOOKUP($K508,[2]TONG_SL!$A$1:$D$65536,2,0)</f>
        <v>Chân giò heo muối 300g</v>
      </c>
      <c r="N508" s="272" t="str">
        <f t="shared" si="75"/>
        <v>K-C6</v>
      </c>
      <c r="Q508" s="272" t="str">
        <f>VLOOKUP(K508,[2]TONG_SL!$A$1:$D$65536,3,0)</f>
        <v>Túi</v>
      </c>
      <c r="R508" s="169">
        <v>20</v>
      </c>
      <c r="T508" s="273">
        <f>VLOOKUP(VLOOKUP(G508,Ma_KH!$A:$R,18,0)&amp;K508,Gia_MB!$A:$F,6,0)</f>
        <v>69759</v>
      </c>
      <c r="U508" s="476">
        <f t="shared" si="79"/>
        <v>1395180</v>
      </c>
      <c r="W508" s="274">
        <f t="shared" si="76"/>
        <v>0</v>
      </c>
      <c r="X508" s="275" t="str">
        <f t="shared" si="77"/>
        <v>8</v>
      </c>
      <c r="Z508" s="476">
        <f t="shared" si="78"/>
        <v>111614.40000000001</v>
      </c>
      <c r="AA508" s="5">
        <f>VLOOKUP(G508,Ma_KH!$A:$R,14,0)</f>
        <v>60</v>
      </c>
    </row>
    <row r="509" spans="1:27" x14ac:dyDescent="0.25">
      <c r="A509" s="174">
        <v>46058</v>
      </c>
      <c r="B509" s="176">
        <v>9418</v>
      </c>
      <c r="C509" s="173" t="s">
        <v>15180</v>
      </c>
      <c r="D509" s="174">
        <v>46060</v>
      </c>
      <c r="E509" s="175"/>
      <c r="F509" s="173"/>
      <c r="G509" s="202" t="s">
        <v>10309</v>
      </c>
      <c r="H509" s="175"/>
      <c r="I509" s="202" t="s">
        <v>10309</v>
      </c>
      <c r="J509" s="176" t="s">
        <v>1784</v>
      </c>
      <c r="K509" s="176" t="s">
        <v>542</v>
      </c>
      <c r="L509" s="272" t="str">
        <f>VLOOKUP($K509,[2]TONG_SL!$A$1:$D$65536,2,0)</f>
        <v>Chân giò heo muối 500g</v>
      </c>
      <c r="N509" s="272" t="str">
        <f t="shared" si="75"/>
        <v>K-C6</v>
      </c>
      <c r="Q509" s="272" t="str">
        <f>VLOOKUP(K509,[2]TONG_SL!$A$1:$D$65536,3,0)</f>
        <v>Túi</v>
      </c>
      <c r="R509" s="169">
        <v>6</v>
      </c>
      <c r="T509" s="273">
        <f>VLOOKUP(VLOOKUP(G509,Ma_KH!$A:$R,18,0)&amp;K509,Gia_MB!$A:$F,6,0)</f>
        <v>113113</v>
      </c>
      <c r="U509" s="476">
        <f t="shared" si="79"/>
        <v>678678</v>
      </c>
      <c r="W509" s="274">
        <f t="shared" si="76"/>
        <v>0</v>
      </c>
      <c r="X509" s="275" t="str">
        <f t="shared" si="77"/>
        <v>8</v>
      </c>
      <c r="Z509" s="476">
        <f t="shared" si="78"/>
        <v>54294.239999999998</v>
      </c>
      <c r="AA509" s="5">
        <f>VLOOKUP(G509,Ma_KH!$A:$R,14,0)</f>
        <v>60</v>
      </c>
    </row>
    <row r="510" spans="1:27" x14ac:dyDescent="0.25">
      <c r="A510" s="174">
        <v>46058</v>
      </c>
      <c r="B510" s="176">
        <v>9418</v>
      </c>
      <c r="C510" s="173" t="s">
        <v>15180</v>
      </c>
      <c r="D510" s="174">
        <v>46060</v>
      </c>
      <c r="E510" s="175"/>
      <c r="F510" s="173"/>
      <c r="G510" s="202" t="s">
        <v>10309</v>
      </c>
      <c r="H510" s="175"/>
      <c r="I510" s="202" t="s">
        <v>10309</v>
      </c>
      <c r="J510" s="176" t="s">
        <v>1784</v>
      </c>
      <c r="K510" s="176" t="s">
        <v>34</v>
      </c>
      <c r="L510" s="272" t="str">
        <f>VLOOKUP($K510,[2]TONG_SL!$A$1:$D$65536,2,0)</f>
        <v>Tai heo muối 200g</v>
      </c>
      <c r="N510" s="272" t="str">
        <f t="shared" si="75"/>
        <v>K-C6</v>
      </c>
      <c r="Q510" s="272" t="str">
        <f>VLOOKUP(K510,[2]TONG_SL!$A$1:$D$65536,3,0)</f>
        <v>Túi</v>
      </c>
      <c r="R510" s="169">
        <v>10</v>
      </c>
      <c r="T510" s="273">
        <f>VLOOKUP(VLOOKUP(G510,Ma_KH!$A:$R,18,0)&amp;K510,Gia_MB!$A:$F,6,0)</f>
        <v>52815</v>
      </c>
      <c r="U510" s="476">
        <f t="shared" si="79"/>
        <v>528150</v>
      </c>
      <c r="W510" s="274">
        <f t="shared" si="76"/>
        <v>0</v>
      </c>
      <c r="X510" s="275" t="str">
        <f t="shared" si="77"/>
        <v>8</v>
      </c>
      <c r="Z510" s="476">
        <f t="shared" si="78"/>
        <v>42252</v>
      </c>
      <c r="AA510" s="5">
        <f>VLOOKUP(G510,Ma_KH!$A:$R,14,0)</f>
        <v>60</v>
      </c>
    </row>
    <row r="511" spans="1:27" x14ac:dyDescent="0.25">
      <c r="A511" s="174">
        <v>46058</v>
      </c>
      <c r="B511" s="176">
        <v>9418</v>
      </c>
      <c r="C511" s="173" t="s">
        <v>15180</v>
      </c>
      <c r="D511" s="174">
        <v>46060</v>
      </c>
      <c r="E511" s="175"/>
      <c r="F511" s="173"/>
      <c r="G511" s="202" t="s">
        <v>10309</v>
      </c>
      <c r="H511" s="175"/>
      <c r="I511" s="202" t="s">
        <v>10309</v>
      </c>
      <c r="J511" s="176" t="s">
        <v>1784</v>
      </c>
      <c r="K511" s="176" t="s">
        <v>48</v>
      </c>
      <c r="L511" s="272" t="str">
        <f>VLOOKUP($K511,[2]TONG_SL!$A$1:$D$65536,2,0)</f>
        <v>Mọc Nấm Hương 250g</v>
      </c>
      <c r="N511" s="272" t="str">
        <f t="shared" si="75"/>
        <v>K-C6</v>
      </c>
      <c r="Q511" s="272" t="str">
        <f>VLOOKUP(K511,[2]TONG_SL!$A$1:$D$65536,3,0)</f>
        <v>Túi</v>
      </c>
      <c r="R511" s="169">
        <v>10</v>
      </c>
      <c r="T511" s="273">
        <f>VLOOKUP(VLOOKUP(G511,Ma_KH!$A:$R,18,0)&amp;K511,Gia_MB!$A:$F,6,0)</f>
        <v>43700</v>
      </c>
      <c r="U511" s="476">
        <f t="shared" si="79"/>
        <v>437000</v>
      </c>
      <c r="W511" s="274">
        <f t="shared" si="76"/>
        <v>0</v>
      </c>
      <c r="X511" s="275" t="str">
        <f t="shared" si="77"/>
        <v>8</v>
      </c>
      <c r="Z511" s="476">
        <f t="shared" si="78"/>
        <v>34960</v>
      </c>
      <c r="AA511" s="5">
        <f>VLOOKUP(G511,Ma_KH!$A:$R,14,0)</f>
        <v>60</v>
      </c>
    </row>
    <row r="512" spans="1:27" x14ac:dyDescent="0.25">
      <c r="A512" s="174">
        <v>46058</v>
      </c>
      <c r="B512" s="176">
        <v>9501</v>
      </c>
      <c r="C512" s="173" t="s">
        <v>15180</v>
      </c>
      <c r="D512" s="174">
        <v>46060</v>
      </c>
      <c r="E512" s="175"/>
      <c r="F512" s="173"/>
      <c r="G512" s="202" t="s">
        <v>9907</v>
      </c>
      <c r="H512" s="175"/>
      <c r="I512" s="202" t="s">
        <v>9907</v>
      </c>
      <c r="J512" s="176" t="s">
        <v>1784</v>
      </c>
      <c r="K512" s="176" t="s">
        <v>542</v>
      </c>
      <c r="L512" s="272" t="str">
        <f>VLOOKUP($K512,[2]TONG_SL!$A$1:$D$65536,2,0)</f>
        <v>Chân giò heo muối 500g</v>
      </c>
      <c r="N512" s="272" t="str">
        <f t="shared" si="75"/>
        <v>K-C6</v>
      </c>
      <c r="Q512" s="272" t="str">
        <f>VLOOKUP(K512,[2]TONG_SL!$A$1:$D$65536,3,0)</f>
        <v>Túi</v>
      </c>
      <c r="R512" s="169">
        <v>10</v>
      </c>
      <c r="T512" s="273">
        <f>VLOOKUP(VLOOKUP(G512,Ma_KH!$A:$R,18,0)&amp;K512,Gia_MB!$A:$F,6,0)</f>
        <v>119066</v>
      </c>
      <c r="U512" s="476">
        <f t="shared" si="79"/>
        <v>1190660</v>
      </c>
      <c r="W512" s="274">
        <f t="shared" si="76"/>
        <v>0</v>
      </c>
      <c r="X512" s="275" t="str">
        <f t="shared" si="77"/>
        <v>8</v>
      </c>
      <c r="Z512" s="476">
        <f t="shared" si="78"/>
        <v>95252.800000000003</v>
      </c>
      <c r="AA512" s="5">
        <f>VLOOKUP(G512,Ma_KH!$A:$R,14,0)</f>
        <v>57</v>
      </c>
    </row>
    <row r="513" spans="1:27" x14ac:dyDescent="0.25">
      <c r="A513" s="174">
        <v>46059</v>
      </c>
      <c r="B513" s="176">
        <v>9564</v>
      </c>
      <c r="C513" s="173" t="s">
        <v>15180</v>
      </c>
      <c r="D513" s="174">
        <v>46060</v>
      </c>
      <c r="E513" s="175"/>
      <c r="F513" s="173"/>
      <c r="G513" s="202" t="s">
        <v>12089</v>
      </c>
      <c r="H513" s="175"/>
      <c r="I513" s="202" t="s">
        <v>12089</v>
      </c>
      <c r="J513" s="176" t="s">
        <v>1784</v>
      </c>
      <c r="K513" s="176" t="s">
        <v>27</v>
      </c>
      <c r="L513" s="272" t="str">
        <f>VLOOKUP($K513,[2]TONG_SL!$A$1:$D$65536,2,0)</f>
        <v>Chân giò heo muối 300g</v>
      </c>
      <c r="N513" s="272" t="str">
        <f t="shared" si="75"/>
        <v>K-C6</v>
      </c>
      <c r="Q513" s="272" t="str">
        <f>VLOOKUP(K513,[2]TONG_SL!$A$1:$D$65536,3,0)</f>
        <v>Túi</v>
      </c>
      <c r="R513" s="169">
        <v>5</v>
      </c>
      <c r="T513" s="273">
        <f>VLOOKUP(VLOOKUP(G513,Ma_KH!$A:$R,18,0)&amp;K513,Gia_MB!$A:$F,6,0)</f>
        <v>69025</v>
      </c>
      <c r="U513" s="476">
        <f t="shared" si="79"/>
        <v>345125</v>
      </c>
      <c r="W513" s="274">
        <f t="shared" si="76"/>
        <v>0</v>
      </c>
      <c r="X513" s="275" t="str">
        <f t="shared" si="77"/>
        <v>8</v>
      </c>
      <c r="Z513" s="476">
        <f t="shared" si="78"/>
        <v>27610</v>
      </c>
      <c r="AA513" s="5">
        <f>VLOOKUP(G513,Ma_KH!$A:$R,14,0)</f>
        <v>51</v>
      </c>
    </row>
    <row r="514" spans="1:27" x14ac:dyDescent="0.25">
      <c r="A514" s="174">
        <v>46059</v>
      </c>
      <c r="B514" s="176">
        <v>9564</v>
      </c>
      <c r="C514" s="173" t="s">
        <v>15180</v>
      </c>
      <c r="D514" s="174">
        <v>46060</v>
      </c>
      <c r="E514" s="175"/>
      <c r="F514" s="173"/>
      <c r="G514" s="202" t="s">
        <v>12089</v>
      </c>
      <c r="H514" s="175"/>
      <c r="I514" s="202" t="s">
        <v>12089</v>
      </c>
      <c r="J514" s="176" t="s">
        <v>1784</v>
      </c>
      <c r="K514" s="176" t="s">
        <v>34</v>
      </c>
      <c r="L514" s="272" t="str">
        <f>VLOOKUP($K514,[2]TONG_SL!$A$1:$D$65536,2,0)</f>
        <v>Tai heo muối 200g</v>
      </c>
      <c r="N514" s="272" t="str">
        <f t="shared" si="75"/>
        <v>K-C6</v>
      </c>
      <c r="Q514" s="272" t="str">
        <f>VLOOKUP(K514,[2]TONG_SL!$A$1:$D$65536,3,0)</f>
        <v>Túi</v>
      </c>
      <c r="R514" s="169">
        <v>3</v>
      </c>
      <c r="T514" s="273">
        <f>VLOOKUP(VLOOKUP(G514,Ma_KH!$A:$R,18,0)&amp;K514,Gia_MB!$A:$F,6,0)</f>
        <v>52259</v>
      </c>
      <c r="U514" s="476">
        <f t="shared" si="79"/>
        <v>156777</v>
      </c>
      <c r="W514" s="274">
        <f t="shared" si="76"/>
        <v>0</v>
      </c>
      <c r="X514" s="275" t="str">
        <f t="shared" si="77"/>
        <v>8</v>
      </c>
      <c r="Z514" s="476">
        <f t="shared" si="78"/>
        <v>12542.16</v>
      </c>
      <c r="AA514" s="5">
        <f>VLOOKUP(G514,Ma_KH!$A:$R,14,0)</f>
        <v>51</v>
      </c>
    </row>
    <row r="515" spans="1:27" x14ac:dyDescent="0.25">
      <c r="A515" s="174">
        <v>46059</v>
      </c>
      <c r="B515" s="176">
        <v>9564</v>
      </c>
      <c r="C515" s="173" t="s">
        <v>15180</v>
      </c>
      <c r="D515" s="174">
        <v>46060</v>
      </c>
      <c r="E515" s="175"/>
      <c r="F515" s="173"/>
      <c r="G515" s="202" t="s">
        <v>12089</v>
      </c>
      <c r="H515" s="175"/>
      <c r="I515" s="202" t="s">
        <v>12089</v>
      </c>
      <c r="J515" s="176" t="s">
        <v>1784</v>
      </c>
      <c r="K515" s="176" t="s">
        <v>32</v>
      </c>
      <c r="L515" s="272" t="str">
        <f>VLOOKUP($K515,[2]TONG_SL!$A$1:$D$65536,2,0)</f>
        <v>Giò Tai Lưỡi Xào 250g</v>
      </c>
      <c r="N515" s="272" t="str">
        <f t="shared" si="75"/>
        <v>K-C6</v>
      </c>
      <c r="Q515" s="272" t="str">
        <f>VLOOKUP(K515,[2]TONG_SL!$A$1:$D$65536,3,0)</f>
        <v>Túi</v>
      </c>
      <c r="R515" s="169">
        <v>3</v>
      </c>
      <c r="T515" s="273">
        <f>VLOOKUP(VLOOKUP(G515,Ma_KH!$A:$R,18,0)&amp;K515,Gia_MB!$A:$F,6,0)</f>
        <v>47172</v>
      </c>
      <c r="U515" s="476">
        <f t="shared" si="79"/>
        <v>141516</v>
      </c>
      <c r="W515" s="274">
        <f t="shared" si="76"/>
        <v>0</v>
      </c>
      <c r="X515" s="275" t="str">
        <f t="shared" si="77"/>
        <v>8</v>
      </c>
      <c r="Z515" s="476">
        <f t="shared" si="78"/>
        <v>11321.28</v>
      </c>
      <c r="AA515" s="5">
        <f>VLOOKUP(G515,Ma_KH!$A:$R,14,0)</f>
        <v>51</v>
      </c>
    </row>
    <row r="516" spans="1:27" x14ac:dyDescent="0.25">
      <c r="A516" s="174">
        <v>46059</v>
      </c>
      <c r="B516" s="176">
        <v>9564</v>
      </c>
      <c r="C516" s="173" t="s">
        <v>15180</v>
      </c>
      <c r="D516" s="174">
        <v>46060</v>
      </c>
      <c r="E516" s="175"/>
      <c r="F516" s="173"/>
      <c r="G516" s="202" t="s">
        <v>12089</v>
      </c>
      <c r="H516" s="175"/>
      <c r="I516" s="202" t="s">
        <v>12089</v>
      </c>
      <c r="J516" s="176" t="s">
        <v>1784</v>
      </c>
      <c r="K516" s="176" t="s">
        <v>30</v>
      </c>
      <c r="L516" s="272" t="str">
        <f>VLOOKUP($K516,[2]TONG_SL!$A$1:$D$65536,2,0)</f>
        <v>Gà muối 500g</v>
      </c>
      <c r="N516" s="272" t="str">
        <f t="shared" si="75"/>
        <v>K-C6</v>
      </c>
      <c r="Q516" s="272" t="str">
        <f>VLOOKUP(K516,[2]TONG_SL!$A$1:$D$65536,3,0)</f>
        <v>Túi</v>
      </c>
      <c r="R516" s="169">
        <v>5</v>
      </c>
      <c r="T516" s="273">
        <f>VLOOKUP(VLOOKUP(G516,Ma_KH!$A:$R,18,0)&amp;K516,Gia_MB!$A:$F,6,0)</f>
        <v>109614</v>
      </c>
      <c r="U516" s="476">
        <f t="shared" si="79"/>
        <v>548070</v>
      </c>
      <c r="W516" s="274">
        <f t="shared" si="76"/>
        <v>0</v>
      </c>
      <c r="X516" s="275" t="str">
        <f t="shared" si="77"/>
        <v>8</v>
      </c>
      <c r="Z516" s="476">
        <f t="shared" si="78"/>
        <v>43845.599999999999</v>
      </c>
      <c r="AA516" s="5">
        <f>VLOOKUP(G516,Ma_KH!$A:$R,14,0)</f>
        <v>51</v>
      </c>
    </row>
    <row r="517" spans="1:27" x14ac:dyDescent="0.25">
      <c r="A517" s="174">
        <v>46059</v>
      </c>
      <c r="B517" s="176">
        <v>9564</v>
      </c>
      <c r="C517" s="173" t="s">
        <v>15180</v>
      </c>
      <c r="D517" s="174">
        <v>46060</v>
      </c>
      <c r="E517" s="175"/>
      <c r="F517" s="173"/>
      <c r="G517" s="202" t="s">
        <v>12089</v>
      </c>
      <c r="H517" s="175"/>
      <c r="I517" s="202" t="s">
        <v>12089</v>
      </c>
      <c r="J517" s="176" t="s">
        <v>1784</v>
      </c>
      <c r="K517" s="176" t="s">
        <v>52</v>
      </c>
      <c r="L517" s="272" t="str">
        <f>VLOOKUP($K517,[2]TONG_SL!$A$1:$D$65536,2,0)</f>
        <v>Gà xì dầu 500g</v>
      </c>
      <c r="N517" s="272" t="str">
        <f t="shared" si="75"/>
        <v>K-C6</v>
      </c>
      <c r="Q517" s="272" t="str">
        <f>VLOOKUP(K517,[2]TONG_SL!$A$1:$D$65536,3,0)</f>
        <v>Túi</v>
      </c>
      <c r="R517" s="169">
        <v>5</v>
      </c>
      <c r="T517" s="273">
        <f>VLOOKUP(VLOOKUP(G517,Ma_KH!$A:$R,18,0)&amp;K517,Gia_MB!$A:$F,6,0)</f>
        <v>104910</v>
      </c>
      <c r="U517" s="476">
        <f t="shared" si="79"/>
        <v>524550</v>
      </c>
      <c r="W517" s="274">
        <f t="shared" si="76"/>
        <v>0</v>
      </c>
      <c r="X517" s="275" t="str">
        <f t="shared" si="77"/>
        <v>8</v>
      </c>
      <c r="Z517" s="476">
        <f t="shared" si="78"/>
        <v>41964</v>
      </c>
      <c r="AA517" s="5">
        <f>VLOOKUP(G517,Ma_KH!$A:$R,14,0)</f>
        <v>51</v>
      </c>
    </row>
    <row r="518" spans="1:27" x14ac:dyDescent="0.25">
      <c r="A518" s="174">
        <v>46058</v>
      </c>
      <c r="B518" s="176">
        <v>9407</v>
      </c>
      <c r="C518" s="173" t="s">
        <v>15180</v>
      </c>
      <c r="D518" s="174">
        <v>46060</v>
      </c>
      <c r="E518" s="175"/>
      <c r="F518" s="173"/>
      <c r="G518" s="202" t="s">
        <v>10282</v>
      </c>
      <c r="H518" s="175"/>
      <c r="I518" s="202" t="s">
        <v>10282</v>
      </c>
      <c r="J518" s="176" t="s">
        <v>1784</v>
      </c>
      <c r="K518" s="176" t="s">
        <v>27</v>
      </c>
      <c r="L518" s="272" t="str">
        <f>VLOOKUP($K518,[2]TONG_SL!$A$1:$D$65536,2,0)</f>
        <v>Chân giò heo muối 300g</v>
      </c>
      <c r="N518" s="272" t="str">
        <f t="shared" si="75"/>
        <v>K-C6</v>
      </c>
      <c r="Q518" s="272" t="str">
        <f>VLOOKUP(K518,[2]TONG_SL!$A$1:$D$65536,3,0)</f>
        <v>Túi</v>
      </c>
      <c r="R518" s="169">
        <v>15</v>
      </c>
      <c r="T518" s="273">
        <f>VLOOKUP(VLOOKUP(G518,Ma_KH!$A:$R,18,0)&amp;K518,Gia_MB!$A:$F,6,0)</f>
        <v>69759</v>
      </c>
      <c r="U518" s="476">
        <f t="shared" si="79"/>
        <v>1046385</v>
      </c>
      <c r="W518" s="274">
        <f t="shared" si="76"/>
        <v>0</v>
      </c>
      <c r="X518" s="275" t="str">
        <f t="shared" si="77"/>
        <v>8</v>
      </c>
      <c r="Z518" s="476">
        <f t="shared" si="78"/>
        <v>83710.8</v>
      </c>
      <c r="AA518" s="5">
        <f>VLOOKUP(G518,Ma_KH!$A:$R,14,0)</f>
        <v>60</v>
      </c>
    </row>
    <row r="519" spans="1:27" x14ac:dyDescent="0.25">
      <c r="A519" s="174">
        <v>46059</v>
      </c>
      <c r="B519" s="176">
        <v>9544</v>
      </c>
      <c r="C519" s="173" t="s">
        <v>15180</v>
      </c>
      <c r="D519" s="174">
        <v>46060</v>
      </c>
      <c r="E519" s="175"/>
      <c r="F519" s="173"/>
      <c r="G519" s="202" t="s">
        <v>12183</v>
      </c>
      <c r="H519" s="175"/>
      <c r="I519" s="202" t="s">
        <v>12183</v>
      </c>
      <c r="J519" s="176" t="s">
        <v>1784</v>
      </c>
      <c r="K519" s="176" t="s">
        <v>598</v>
      </c>
      <c r="L519" s="272" t="str">
        <f>VLOOKUP($K519,[2]TONG_SL!$A$1:$D$65536,2,0)</f>
        <v>Chân gà sả tắc 250g</v>
      </c>
      <c r="N519" s="272" t="str">
        <f t="shared" si="75"/>
        <v>K-C6</v>
      </c>
      <c r="Q519" s="272" t="str">
        <f>VLOOKUP(K519,[2]TONG_SL!$A$1:$D$65536,3,0)</f>
        <v>Hộp</v>
      </c>
      <c r="R519" s="169">
        <v>4</v>
      </c>
      <c r="T519" s="273" t="e">
        <f>VLOOKUP(VLOOKUP(G519,Ma_KH!$A:$R,18,0)&amp;K519,Gia_MB!$A:$F,6,0)</f>
        <v>#N/A</v>
      </c>
      <c r="U519" s="476" t="e">
        <f t="shared" si="79"/>
        <v>#N/A</v>
      </c>
      <c r="W519" s="274" t="e">
        <f t="shared" si="76"/>
        <v>#N/A</v>
      </c>
      <c r="X519" s="275" t="str">
        <f t="shared" si="77"/>
        <v>8</v>
      </c>
      <c r="Z519" s="476" t="e">
        <f t="shared" si="78"/>
        <v>#N/A</v>
      </c>
      <c r="AA519" s="5">
        <f>VLOOKUP(G519,Ma_KH!$A:$R,14,0)</f>
        <v>51</v>
      </c>
    </row>
    <row r="520" spans="1:27" x14ac:dyDescent="0.25">
      <c r="A520" s="174">
        <v>46059</v>
      </c>
      <c r="B520" s="176">
        <v>9544</v>
      </c>
      <c r="C520" s="173" t="s">
        <v>15180</v>
      </c>
      <c r="D520" s="174">
        <v>46060</v>
      </c>
      <c r="E520" s="175"/>
      <c r="F520" s="173"/>
      <c r="G520" s="202" t="s">
        <v>12183</v>
      </c>
      <c r="H520" s="175"/>
      <c r="I520" s="202" t="s">
        <v>12183</v>
      </c>
      <c r="J520" s="176" t="s">
        <v>1784</v>
      </c>
      <c r="K520" s="176" t="s">
        <v>600</v>
      </c>
      <c r="L520" s="272" t="str">
        <f>VLOOKUP($K520,[2]TONG_SL!$A$1:$D$65536,2,0)</f>
        <v>Tai heo sốt thái 250g</v>
      </c>
      <c r="N520" s="272" t="str">
        <f t="shared" si="75"/>
        <v>K-C6</v>
      </c>
      <c r="Q520" s="272" t="str">
        <f>VLOOKUP(K520,[2]TONG_SL!$A$1:$D$65536,3,0)</f>
        <v>Hộp</v>
      </c>
      <c r="R520" s="169">
        <v>4</v>
      </c>
      <c r="T520" s="273" t="e">
        <f>VLOOKUP(VLOOKUP(G520,Ma_KH!$A:$R,18,0)&amp;K520,Gia_MB!$A:$F,6,0)</f>
        <v>#N/A</v>
      </c>
      <c r="U520" s="476" t="e">
        <f t="shared" si="79"/>
        <v>#N/A</v>
      </c>
      <c r="W520" s="274" t="e">
        <f t="shared" si="76"/>
        <v>#N/A</v>
      </c>
      <c r="X520" s="275" t="str">
        <f t="shared" si="77"/>
        <v>8</v>
      </c>
      <c r="Z520" s="476" t="e">
        <f t="shared" si="78"/>
        <v>#N/A</v>
      </c>
      <c r="AA520" s="5">
        <f>VLOOKUP(G520,Ma_KH!$A:$R,14,0)</f>
        <v>51</v>
      </c>
    </row>
    <row r="521" spans="1:27" x14ac:dyDescent="0.25">
      <c r="A521" s="174">
        <v>46059</v>
      </c>
      <c r="B521" s="176">
        <v>9544</v>
      </c>
      <c r="C521" s="173" t="s">
        <v>15180</v>
      </c>
      <c r="D521" s="174">
        <v>46060</v>
      </c>
      <c r="E521" s="175"/>
      <c r="F521" s="173"/>
      <c r="G521" s="202" t="s">
        <v>12183</v>
      </c>
      <c r="H521" s="175"/>
      <c r="I521" s="202" t="s">
        <v>12183</v>
      </c>
      <c r="J521" s="176" t="s">
        <v>1784</v>
      </c>
      <c r="K521" s="176" t="s">
        <v>27</v>
      </c>
      <c r="L521" s="272" t="str">
        <f>VLOOKUP($K521,[2]TONG_SL!$A$1:$D$65536,2,0)</f>
        <v>Chân giò heo muối 300g</v>
      </c>
      <c r="N521" s="272" t="str">
        <f t="shared" si="75"/>
        <v>K-C6</v>
      </c>
      <c r="Q521" s="272" t="str">
        <f>VLOOKUP(K521,[2]TONG_SL!$A$1:$D$65536,3,0)</f>
        <v>Túi</v>
      </c>
      <c r="R521" s="169">
        <v>10</v>
      </c>
      <c r="T521" s="273">
        <f>VLOOKUP(VLOOKUP(G521,Ma_KH!$A:$R,18,0)&amp;K521,Gia_MB!$A:$F,6,0)</f>
        <v>73431</v>
      </c>
      <c r="U521" s="476">
        <f t="shared" si="79"/>
        <v>734310</v>
      </c>
      <c r="W521" s="274">
        <f t="shared" si="76"/>
        <v>0</v>
      </c>
      <c r="X521" s="275" t="str">
        <f t="shared" si="77"/>
        <v>8</v>
      </c>
      <c r="Z521" s="476">
        <f t="shared" si="78"/>
        <v>58744.800000000003</v>
      </c>
      <c r="AA521" s="5">
        <f>VLOOKUP(G521,Ma_KH!$A:$R,14,0)</f>
        <v>51</v>
      </c>
    </row>
    <row r="522" spans="1:27" x14ac:dyDescent="0.25">
      <c r="A522" s="174">
        <v>46059</v>
      </c>
      <c r="B522" s="176">
        <v>9544</v>
      </c>
      <c r="C522" s="173" t="s">
        <v>15180</v>
      </c>
      <c r="D522" s="174">
        <v>46060</v>
      </c>
      <c r="E522" s="175"/>
      <c r="F522" s="173"/>
      <c r="G522" s="202" t="s">
        <v>12183</v>
      </c>
      <c r="H522" s="175"/>
      <c r="I522" s="202" t="s">
        <v>12183</v>
      </c>
      <c r="J522" s="176" t="s">
        <v>1784</v>
      </c>
      <c r="K522" s="176" t="s">
        <v>551</v>
      </c>
      <c r="L522" s="272" t="str">
        <f>VLOOKUP($K522,[2]TONG_SL!$A$1:$D$65536,2,0)</f>
        <v>Chân giò heo muối 100g</v>
      </c>
      <c r="N522" s="272" t="str">
        <f t="shared" si="75"/>
        <v>K-C6</v>
      </c>
      <c r="Q522" s="272" t="str">
        <f>VLOOKUP(K522,[2]TONG_SL!$A$1:$D$65536,3,0)</f>
        <v>Gói</v>
      </c>
      <c r="R522" s="169">
        <v>10</v>
      </c>
      <c r="T522" s="273">
        <f>VLOOKUP(VLOOKUP(G522,Ma_KH!$A:$R,18,0)&amp;K522,Gia_MB!$A:$F,6,0)</f>
        <v>24549</v>
      </c>
      <c r="U522" s="476">
        <f t="shared" si="79"/>
        <v>245490</v>
      </c>
      <c r="W522" s="274">
        <f t="shared" si="76"/>
        <v>0</v>
      </c>
      <c r="X522" s="275" t="str">
        <f t="shared" si="77"/>
        <v>8</v>
      </c>
      <c r="Z522" s="476">
        <f t="shared" si="78"/>
        <v>19639.2</v>
      </c>
      <c r="AA522" s="5">
        <f>VLOOKUP(G522,Ma_KH!$A:$R,14,0)</f>
        <v>51</v>
      </c>
    </row>
    <row r="523" spans="1:27" x14ac:dyDescent="0.25">
      <c r="A523" s="174">
        <v>46059</v>
      </c>
      <c r="B523" s="176">
        <v>9544</v>
      </c>
      <c r="C523" s="173" t="s">
        <v>15180</v>
      </c>
      <c r="D523" s="174">
        <v>46060</v>
      </c>
      <c r="E523" s="175"/>
      <c r="F523" s="173"/>
      <c r="G523" s="202" t="s">
        <v>12183</v>
      </c>
      <c r="H523" s="175"/>
      <c r="I523" s="202" t="s">
        <v>12183</v>
      </c>
      <c r="J523" s="176" t="s">
        <v>1784</v>
      </c>
      <c r="K523" s="176" t="s">
        <v>30</v>
      </c>
      <c r="L523" s="272" t="str">
        <f>VLOOKUP($K523,[2]TONG_SL!$A$1:$D$65536,2,0)</f>
        <v>Gà muối 500g</v>
      </c>
      <c r="N523" s="272" t="str">
        <f t="shared" si="75"/>
        <v>K-C6</v>
      </c>
      <c r="Q523" s="272" t="str">
        <f>VLOOKUP(K523,[2]TONG_SL!$A$1:$D$65536,3,0)</f>
        <v>Túi</v>
      </c>
      <c r="R523" s="169">
        <v>5</v>
      </c>
      <c r="T523" s="273">
        <f>VLOOKUP(VLOOKUP(G523,Ma_KH!$A:$R,18,0)&amp;K523,Gia_MB!$A:$F,6,0)</f>
        <v>111058</v>
      </c>
      <c r="U523" s="476">
        <f t="shared" si="79"/>
        <v>555290</v>
      </c>
      <c r="W523" s="274">
        <f t="shared" si="76"/>
        <v>0</v>
      </c>
      <c r="X523" s="275" t="str">
        <f t="shared" si="77"/>
        <v>8</v>
      </c>
      <c r="Z523" s="476">
        <f t="shared" si="78"/>
        <v>44423.200000000004</v>
      </c>
      <c r="AA523" s="5">
        <f>VLOOKUP(G523,Ma_KH!$A:$R,14,0)</f>
        <v>51</v>
      </c>
    </row>
    <row r="524" spans="1:27" x14ac:dyDescent="0.25">
      <c r="A524" s="174">
        <v>46059</v>
      </c>
      <c r="B524" s="176">
        <v>9536</v>
      </c>
      <c r="C524" s="173" t="s">
        <v>15180</v>
      </c>
      <c r="D524" s="174">
        <v>46060</v>
      </c>
      <c r="E524" s="175"/>
      <c r="F524" s="173"/>
      <c r="G524" s="202" t="s">
        <v>12186</v>
      </c>
      <c r="H524" s="175"/>
      <c r="I524" s="202" t="s">
        <v>12186</v>
      </c>
      <c r="J524" s="176" t="s">
        <v>1784</v>
      </c>
      <c r="K524" s="176" t="s">
        <v>598</v>
      </c>
      <c r="L524" s="272" t="str">
        <f>VLOOKUP($K524,[2]TONG_SL!$A$1:$D$65536,2,0)</f>
        <v>Chân gà sả tắc 250g</v>
      </c>
      <c r="N524" s="272" t="str">
        <f t="shared" si="75"/>
        <v>K-C6</v>
      </c>
      <c r="Q524" s="272" t="str">
        <f>VLOOKUP(K524,[2]TONG_SL!$A$1:$D$65536,3,0)</f>
        <v>Hộp</v>
      </c>
      <c r="R524" s="169">
        <v>4</v>
      </c>
      <c r="T524" s="273" t="e">
        <f>VLOOKUP(VLOOKUP(G524,Ma_KH!$A:$R,18,0)&amp;K524,Gia_MB!$A:$F,6,0)</f>
        <v>#N/A</v>
      </c>
      <c r="U524" s="476" t="e">
        <f t="shared" si="79"/>
        <v>#N/A</v>
      </c>
      <c r="W524" s="274" t="e">
        <f t="shared" si="76"/>
        <v>#N/A</v>
      </c>
      <c r="X524" s="275" t="str">
        <f t="shared" si="77"/>
        <v>8</v>
      </c>
      <c r="Z524" s="476" t="e">
        <f t="shared" si="78"/>
        <v>#N/A</v>
      </c>
      <c r="AA524" s="5">
        <f>VLOOKUP(G524,Ma_KH!$A:$R,14,0)</f>
        <v>51</v>
      </c>
    </row>
    <row r="525" spans="1:27" x14ac:dyDescent="0.25">
      <c r="A525" s="174">
        <v>46059</v>
      </c>
      <c r="B525" s="176">
        <v>9536</v>
      </c>
      <c r="C525" s="173" t="s">
        <v>15180</v>
      </c>
      <c r="D525" s="174">
        <v>46060</v>
      </c>
      <c r="E525" s="175"/>
      <c r="F525" s="173"/>
      <c r="G525" s="202" t="s">
        <v>12186</v>
      </c>
      <c r="H525" s="175"/>
      <c r="I525" s="202" t="s">
        <v>12186</v>
      </c>
      <c r="J525" s="176" t="s">
        <v>1784</v>
      </c>
      <c r="K525" s="176" t="s">
        <v>600</v>
      </c>
      <c r="L525" s="272" t="str">
        <f>VLOOKUP($K525,[2]TONG_SL!$A$1:$D$65536,2,0)</f>
        <v>Tai heo sốt thái 250g</v>
      </c>
      <c r="N525" s="272" t="str">
        <f t="shared" si="75"/>
        <v>K-C6</v>
      </c>
      <c r="Q525" s="272" t="str">
        <f>VLOOKUP(K525,[2]TONG_SL!$A$1:$D$65536,3,0)</f>
        <v>Hộp</v>
      </c>
      <c r="R525" s="169">
        <v>4</v>
      </c>
      <c r="T525" s="273" t="e">
        <f>VLOOKUP(VLOOKUP(G525,Ma_KH!$A:$R,18,0)&amp;K525,Gia_MB!$A:$F,6,0)</f>
        <v>#N/A</v>
      </c>
      <c r="U525" s="476" t="e">
        <f t="shared" si="79"/>
        <v>#N/A</v>
      </c>
      <c r="W525" s="274" t="e">
        <f t="shared" si="76"/>
        <v>#N/A</v>
      </c>
      <c r="X525" s="275" t="str">
        <f t="shared" si="77"/>
        <v>8</v>
      </c>
      <c r="Z525" s="476" t="e">
        <f t="shared" si="78"/>
        <v>#N/A</v>
      </c>
      <c r="AA525" s="5">
        <f>VLOOKUP(G525,Ma_KH!$A:$R,14,0)</f>
        <v>51</v>
      </c>
    </row>
    <row r="526" spans="1:27" x14ac:dyDescent="0.25">
      <c r="A526" s="174">
        <v>46056</v>
      </c>
      <c r="B526" s="176">
        <v>8482</v>
      </c>
      <c r="C526" s="173" t="s">
        <v>15180</v>
      </c>
      <c r="D526" s="174">
        <v>46060</v>
      </c>
      <c r="E526" s="175"/>
      <c r="F526" s="173"/>
      <c r="G526" s="202" t="s">
        <v>7505</v>
      </c>
      <c r="H526" s="175"/>
      <c r="I526" s="202" t="s">
        <v>7505</v>
      </c>
      <c r="J526" s="176" t="s">
        <v>1784</v>
      </c>
      <c r="K526" s="176" t="s">
        <v>52</v>
      </c>
      <c r="L526" s="272" t="str">
        <f>VLOOKUP($K526,[2]TONG_SL!$A$1:$D$65536,2,0)</f>
        <v>Gà xì dầu 500g</v>
      </c>
      <c r="N526" s="272" t="str">
        <f t="shared" si="75"/>
        <v>K-C6</v>
      </c>
      <c r="Q526" s="272" t="str">
        <f>VLOOKUP(K526,[2]TONG_SL!$A$1:$D$65536,3,0)</f>
        <v>Túi</v>
      </c>
      <c r="R526" s="169">
        <v>10</v>
      </c>
      <c r="T526" s="273">
        <f>VLOOKUP(VLOOKUP(G526,Ma_KH!$A:$R,18,0)&amp;K526,Gia_MB!$A:$F,6,0)</f>
        <v>106026</v>
      </c>
      <c r="U526" s="476">
        <f t="shared" si="79"/>
        <v>1060260</v>
      </c>
      <c r="W526" s="274">
        <f t="shared" si="76"/>
        <v>0</v>
      </c>
      <c r="X526" s="275" t="str">
        <f t="shared" si="77"/>
        <v>8</v>
      </c>
      <c r="Z526" s="476">
        <f t="shared" si="78"/>
        <v>84820.800000000003</v>
      </c>
      <c r="AA526" s="5">
        <f>VLOOKUP(G526,Ma_KH!$A:$R,14,0)</f>
        <v>0</v>
      </c>
    </row>
    <row r="527" spans="1:27" x14ac:dyDescent="0.25">
      <c r="A527" s="174">
        <v>46056</v>
      </c>
      <c r="B527" s="176">
        <v>8482</v>
      </c>
      <c r="C527" s="173" t="s">
        <v>15180</v>
      </c>
      <c r="D527" s="174">
        <v>46060</v>
      </c>
      <c r="E527" s="175"/>
      <c r="F527" s="173"/>
      <c r="G527" s="202" t="s">
        <v>7505</v>
      </c>
      <c r="H527" s="175"/>
      <c r="I527" s="202" t="s">
        <v>7505</v>
      </c>
      <c r="J527" s="176" t="s">
        <v>1784</v>
      </c>
      <c r="K527" s="176" t="s">
        <v>32</v>
      </c>
      <c r="L527" s="272" t="str">
        <f>VLOOKUP($K527,[2]TONG_SL!$A$1:$D$65536,2,0)</f>
        <v>Giò Tai Lưỡi Xào 250g</v>
      </c>
      <c r="N527" s="272" t="str">
        <f t="shared" si="75"/>
        <v>K-C6</v>
      </c>
      <c r="Q527" s="272" t="str">
        <f>VLOOKUP(K527,[2]TONG_SL!$A$1:$D$65536,3,0)</f>
        <v>Túi</v>
      </c>
      <c r="R527" s="169">
        <v>10</v>
      </c>
      <c r="T527" s="273">
        <f>VLOOKUP(VLOOKUP(G527,Ma_KH!$A:$R,18,0)&amp;K527,Gia_MB!$A:$F,6,0)</f>
        <v>47672</v>
      </c>
      <c r="U527" s="476">
        <f t="shared" si="79"/>
        <v>476720</v>
      </c>
      <c r="W527" s="274">
        <f t="shared" si="76"/>
        <v>0</v>
      </c>
      <c r="X527" s="275" t="str">
        <f t="shared" si="77"/>
        <v>8</v>
      </c>
      <c r="Z527" s="476">
        <f t="shared" si="78"/>
        <v>38137.599999999999</v>
      </c>
      <c r="AA527" s="5">
        <f>VLOOKUP(G527,Ma_KH!$A:$R,14,0)</f>
        <v>0</v>
      </c>
    </row>
    <row r="528" spans="1:27" x14ac:dyDescent="0.25">
      <c r="A528" s="174">
        <v>46059</v>
      </c>
      <c r="B528" s="176">
        <v>9534</v>
      </c>
      <c r="C528" s="173" t="s">
        <v>15180</v>
      </c>
      <c r="D528" s="174">
        <v>46060</v>
      </c>
      <c r="E528" s="175"/>
      <c r="F528" s="173"/>
      <c r="G528" s="202" t="s">
        <v>12188</v>
      </c>
      <c r="H528" s="175"/>
      <c r="I528" s="202" t="s">
        <v>12188</v>
      </c>
      <c r="J528" s="176" t="s">
        <v>1784</v>
      </c>
      <c r="K528" s="176" t="s">
        <v>598</v>
      </c>
      <c r="L528" s="272" t="str">
        <f>VLOOKUP($K528,[2]TONG_SL!$A$1:$D$65536,2,0)</f>
        <v>Chân gà sả tắc 250g</v>
      </c>
      <c r="N528" s="272" t="str">
        <f t="shared" si="75"/>
        <v>K-C6</v>
      </c>
      <c r="Q528" s="272" t="str">
        <f>VLOOKUP(K528,[2]TONG_SL!$A$1:$D$65536,3,0)</f>
        <v>Hộp</v>
      </c>
      <c r="R528" s="169">
        <v>4</v>
      </c>
      <c r="T528" s="273" t="e">
        <f>VLOOKUP(VLOOKUP(G528,Ma_KH!$A:$R,18,0)&amp;K528,Gia_MB!$A:$F,6,0)</f>
        <v>#N/A</v>
      </c>
      <c r="U528" s="476" t="e">
        <f t="shared" si="79"/>
        <v>#N/A</v>
      </c>
      <c r="W528" s="274" t="e">
        <f t="shared" si="76"/>
        <v>#N/A</v>
      </c>
      <c r="X528" s="275" t="str">
        <f t="shared" si="77"/>
        <v>8</v>
      </c>
      <c r="Z528" s="476" t="e">
        <f t="shared" si="78"/>
        <v>#N/A</v>
      </c>
      <c r="AA528" s="5">
        <f>VLOOKUP(G528,Ma_KH!$A:$R,14,0)</f>
        <v>51</v>
      </c>
    </row>
    <row r="529" spans="1:27" x14ac:dyDescent="0.25">
      <c r="A529" s="174">
        <v>46059</v>
      </c>
      <c r="B529" s="176">
        <v>9534</v>
      </c>
      <c r="C529" s="173" t="s">
        <v>15180</v>
      </c>
      <c r="D529" s="174">
        <v>46060</v>
      </c>
      <c r="E529" s="175"/>
      <c r="F529" s="173"/>
      <c r="G529" s="202" t="s">
        <v>12188</v>
      </c>
      <c r="H529" s="175"/>
      <c r="I529" s="202" t="s">
        <v>12188</v>
      </c>
      <c r="J529" s="176" t="s">
        <v>1784</v>
      </c>
      <c r="K529" s="176" t="s">
        <v>600</v>
      </c>
      <c r="L529" s="272" t="str">
        <f>VLOOKUP($K529,[2]TONG_SL!$A$1:$D$65536,2,0)</f>
        <v>Tai heo sốt thái 250g</v>
      </c>
      <c r="N529" s="272" t="str">
        <f t="shared" si="75"/>
        <v>K-C6</v>
      </c>
      <c r="Q529" s="272" t="str">
        <f>VLOOKUP(K529,[2]TONG_SL!$A$1:$D$65536,3,0)</f>
        <v>Hộp</v>
      </c>
      <c r="R529" s="169">
        <v>4</v>
      </c>
      <c r="T529" s="273" t="e">
        <f>VLOOKUP(VLOOKUP(G529,Ma_KH!$A:$R,18,0)&amp;K529,Gia_MB!$A:$F,6,0)</f>
        <v>#N/A</v>
      </c>
      <c r="U529" s="476" t="e">
        <f t="shared" si="79"/>
        <v>#N/A</v>
      </c>
      <c r="W529" s="274" t="e">
        <f t="shared" si="76"/>
        <v>#N/A</v>
      </c>
      <c r="X529" s="275" t="str">
        <f t="shared" si="77"/>
        <v>8</v>
      </c>
      <c r="Z529" s="476" t="e">
        <f t="shared" si="78"/>
        <v>#N/A</v>
      </c>
      <c r="AA529" s="5">
        <f>VLOOKUP(G529,Ma_KH!$A:$R,14,0)</f>
        <v>51</v>
      </c>
    </row>
    <row r="530" spans="1:27" x14ac:dyDescent="0.25">
      <c r="A530" s="174">
        <v>46059</v>
      </c>
      <c r="B530" s="176">
        <v>9534</v>
      </c>
      <c r="C530" s="173" t="s">
        <v>15180</v>
      </c>
      <c r="D530" s="174">
        <v>46060</v>
      </c>
      <c r="E530" s="175"/>
      <c r="F530" s="173"/>
      <c r="G530" s="202" t="s">
        <v>12188</v>
      </c>
      <c r="H530" s="175"/>
      <c r="I530" s="202" t="s">
        <v>12188</v>
      </c>
      <c r="J530" s="176" t="s">
        <v>1784</v>
      </c>
      <c r="K530" s="176" t="s">
        <v>15474</v>
      </c>
      <c r="L530" s="272" t="str">
        <f>VLOOKUP($K530,[2]TONG_SL!$A$1:$D$65536,2,0)</f>
        <v>Gà muối hun cỏ xạ hương 500g</v>
      </c>
      <c r="N530" s="272" t="str">
        <f t="shared" si="75"/>
        <v>K-C6</v>
      </c>
      <c r="Q530" s="272" t="str">
        <f>VLOOKUP(K530,[2]TONG_SL!$A$1:$D$65536,3,0)</f>
        <v>Túi</v>
      </c>
      <c r="R530" s="169">
        <v>5</v>
      </c>
      <c r="T530" s="273" t="e">
        <f>VLOOKUP(VLOOKUP(G530,Ma_KH!$A:$R,18,0)&amp;K530,Gia_MB!$A:$F,6,0)</f>
        <v>#N/A</v>
      </c>
      <c r="U530" s="476" t="e">
        <f t="shared" si="79"/>
        <v>#N/A</v>
      </c>
      <c r="W530" s="274" t="e">
        <f t="shared" si="76"/>
        <v>#N/A</v>
      </c>
      <c r="X530" s="275" t="str">
        <f t="shared" si="77"/>
        <v>8</v>
      </c>
      <c r="Z530" s="476" t="e">
        <f t="shared" si="78"/>
        <v>#N/A</v>
      </c>
      <c r="AA530" s="5">
        <f>VLOOKUP(G530,Ma_KH!$A:$R,14,0)</f>
        <v>51</v>
      </c>
    </row>
    <row r="531" spans="1:27" x14ac:dyDescent="0.25">
      <c r="A531" s="174">
        <v>46059</v>
      </c>
      <c r="B531" s="176">
        <v>9534</v>
      </c>
      <c r="C531" s="173" t="s">
        <v>15180</v>
      </c>
      <c r="D531" s="174">
        <v>46060</v>
      </c>
      <c r="E531" s="175"/>
      <c r="F531" s="173"/>
      <c r="G531" s="202" t="s">
        <v>12188</v>
      </c>
      <c r="H531" s="175"/>
      <c r="I531" s="202" t="s">
        <v>12188</v>
      </c>
      <c r="J531" s="176" t="s">
        <v>1784</v>
      </c>
      <c r="K531" s="176" t="s">
        <v>27</v>
      </c>
      <c r="L531" s="272" t="str">
        <f>VLOOKUP($K531,[2]TONG_SL!$A$1:$D$65536,2,0)</f>
        <v>Chân giò heo muối 300g</v>
      </c>
      <c r="N531" s="272" t="str">
        <f t="shared" si="75"/>
        <v>K-C6</v>
      </c>
      <c r="Q531" s="272" t="str">
        <f>VLOOKUP(K531,[2]TONG_SL!$A$1:$D$65536,3,0)</f>
        <v>Túi</v>
      </c>
      <c r="R531" s="169">
        <v>5</v>
      </c>
      <c r="T531" s="273">
        <f>VLOOKUP(VLOOKUP(G531,Ma_KH!$A:$R,18,0)&amp;K531,Gia_MB!$A:$F,6,0)</f>
        <v>73431</v>
      </c>
      <c r="U531" s="476">
        <f t="shared" si="79"/>
        <v>367155</v>
      </c>
      <c r="W531" s="274">
        <f t="shared" si="76"/>
        <v>0</v>
      </c>
      <c r="X531" s="275" t="str">
        <f t="shared" si="77"/>
        <v>8</v>
      </c>
      <c r="Z531" s="476">
        <f t="shared" si="78"/>
        <v>29372.400000000001</v>
      </c>
      <c r="AA531" s="5">
        <f>VLOOKUP(G531,Ma_KH!$A:$R,14,0)</f>
        <v>51</v>
      </c>
    </row>
    <row r="532" spans="1:27" x14ac:dyDescent="0.25">
      <c r="A532" s="174">
        <v>46059</v>
      </c>
      <c r="B532" s="176">
        <v>9534</v>
      </c>
      <c r="C532" s="173" t="s">
        <v>15180</v>
      </c>
      <c r="D532" s="174">
        <v>46060</v>
      </c>
      <c r="E532" s="175"/>
      <c r="F532" s="173"/>
      <c r="G532" s="202" t="s">
        <v>12188</v>
      </c>
      <c r="H532" s="175"/>
      <c r="I532" s="202" t="s">
        <v>12188</v>
      </c>
      <c r="J532" s="176" t="s">
        <v>1784</v>
      </c>
      <c r="K532" s="176" t="s">
        <v>542</v>
      </c>
      <c r="L532" s="272" t="str">
        <f>VLOOKUP($K532,[2]TONG_SL!$A$1:$D$65536,2,0)</f>
        <v>Chân giò heo muối 500g</v>
      </c>
      <c r="N532" s="272" t="str">
        <f t="shared" si="75"/>
        <v>K-C6</v>
      </c>
      <c r="Q532" s="272" t="str">
        <f>VLOOKUP(K532,[2]TONG_SL!$A$1:$D$65536,3,0)</f>
        <v>Túi</v>
      </c>
      <c r="R532" s="169">
        <v>5</v>
      </c>
      <c r="T532" s="273">
        <f>VLOOKUP(VLOOKUP(G532,Ma_KH!$A:$R,18,0)&amp;K532,Gia_MB!$A:$F,6,0)</f>
        <v>119066</v>
      </c>
      <c r="U532" s="476">
        <f t="shared" si="79"/>
        <v>595330</v>
      </c>
      <c r="W532" s="274">
        <f t="shared" si="76"/>
        <v>0</v>
      </c>
      <c r="X532" s="275" t="str">
        <f t="shared" si="77"/>
        <v>8</v>
      </c>
      <c r="Z532" s="476">
        <f t="shared" si="78"/>
        <v>47626.400000000001</v>
      </c>
      <c r="AA532" s="5">
        <f>VLOOKUP(G532,Ma_KH!$A:$R,14,0)</f>
        <v>51</v>
      </c>
    </row>
    <row r="533" spans="1:27" x14ac:dyDescent="0.25">
      <c r="A533" s="174">
        <v>46059</v>
      </c>
      <c r="B533" s="176">
        <v>9534</v>
      </c>
      <c r="C533" s="173" t="s">
        <v>15180</v>
      </c>
      <c r="D533" s="174">
        <v>46060</v>
      </c>
      <c r="E533" s="175"/>
      <c r="F533" s="173"/>
      <c r="G533" s="202" t="s">
        <v>12188</v>
      </c>
      <c r="H533" s="175"/>
      <c r="I533" s="202" t="s">
        <v>12188</v>
      </c>
      <c r="J533" s="176" t="s">
        <v>1784</v>
      </c>
      <c r="K533" s="176" t="s">
        <v>551</v>
      </c>
      <c r="L533" s="272" t="str">
        <f>VLOOKUP($K533,[2]TONG_SL!$A$1:$D$65536,2,0)</f>
        <v>Chân giò heo muối 100g</v>
      </c>
      <c r="N533" s="272" t="str">
        <f t="shared" si="75"/>
        <v>K-C6</v>
      </c>
      <c r="Q533" s="272" t="str">
        <f>VLOOKUP(K533,[2]TONG_SL!$A$1:$D$65536,3,0)</f>
        <v>Gói</v>
      </c>
      <c r="R533" s="169">
        <v>7</v>
      </c>
      <c r="T533" s="273">
        <f>VLOOKUP(VLOOKUP(G533,Ma_KH!$A:$R,18,0)&amp;K533,Gia_MB!$A:$F,6,0)</f>
        <v>24549</v>
      </c>
      <c r="U533" s="476">
        <f t="shared" si="79"/>
        <v>171843</v>
      </c>
      <c r="W533" s="274">
        <f t="shared" si="76"/>
        <v>0</v>
      </c>
      <c r="X533" s="275" t="str">
        <f t="shared" si="77"/>
        <v>8</v>
      </c>
      <c r="Z533" s="476">
        <f t="shared" si="78"/>
        <v>13747.44</v>
      </c>
      <c r="AA533" s="5">
        <f>VLOOKUP(G533,Ma_KH!$A:$R,14,0)</f>
        <v>51</v>
      </c>
    </row>
    <row r="534" spans="1:27" x14ac:dyDescent="0.25">
      <c r="A534" s="174">
        <v>46059</v>
      </c>
      <c r="B534" s="176">
        <v>9533</v>
      </c>
      <c r="C534" s="173" t="s">
        <v>15180</v>
      </c>
      <c r="D534" s="174">
        <v>46060</v>
      </c>
      <c r="E534" s="175"/>
      <c r="F534" s="173"/>
      <c r="G534" s="202" t="s">
        <v>12185</v>
      </c>
      <c r="H534" s="175"/>
      <c r="I534" s="202" t="s">
        <v>12185</v>
      </c>
      <c r="J534" s="176" t="s">
        <v>1784</v>
      </c>
      <c r="K534" s="176" t="s">
        <v>598</v>
      </c>
      <c r="L534" s="272" t="str">
        <f>VLOOKUP($K534,[2]TONG_SL!$A$1:$D$65536,2,0)</f>
        <v>Chân gà sả tắc 250g</v>
      </c>
      <c r="N534" s="272" t="str">
        <f t="shared" si="75"/>
        <v>K-C6</v>
      </c>
      <c r="Q534" s="272" t="str">
        <f>VLOOKUP(K534,[2]TONG_SL!$A$1:$D$65536,3,0)</f>
        <v>Hộp</v>
      </c>
      <c r="R534" s="169">
        <v>4</v>
      </c>
      <c r="T534" s="273" t="e">
        <f>VLOOKUP(VLOOKUP(G534,Ma_KH!$A:$R,18,0)&amp;K534,Gia_MB!$A:$F,6,0)</f>
        <v>#N/A</v>
      </c>
      <c r="U534" s="476" t="e">
        <f t="shared" si="79"/>
        <v>#N/A</v>
      </c>
      <c r="W534" s="274" t="e">
        <f t="shared" si="76"/>
        <v>#N/A</v>
      </c>
      <c r="X534" s="275" t="str">
        <f t="shared" si="77"/>
        <v>8</v>
      </c>
      <c r="Z534" s="476" t="e">
        <f t="shared" si="78"/>
        <v>#N/A</v>
      </c>
      <c r="AA534" s="5">
        <f>VLOOKUP(G534,Ma_KH!$A:$R,14,0)</f>
        <v>51</v>
      </c>
    </row>
    <row r="535" spans="1:27" x14ac:dyDescent="0.25">
      <c r="A535" s="174">
        <v>46059</v>
      </c>
      <c r="B535" s="176">
        <v>9533</v>
      </c>
      <c r="C535" s="173" t="s">
        <v>15180</v>
      </c>
      <c r="D535" s="174">
        <v>46060</v>
      </c>
      <c r="E535" s="175"/>
      <c r="F535" s="173"/>
      <c r="G535" s="202" t="s">
        <v>12185</v>
      </c>
      <c r="H535" s="175"/>
      <c r="I535" s="202" t="s">
        <v>12185</v>
      </c>
      <c r="J535" s="176" t="s">
        <v>1784</v>
      </c>
      <c r="K535" s="176" t="s">
        <v>600</v>
      </c>
      <c r="L535" s="272" t="str">
        <f>VLOOKUP($K535,[2]TONG_SL!$A$1:$D$65536,2,0)</f>
        <v>Tai heo sốt thái 250g</v>
      </c>
      <c r="N535" s="272" t="str">
        <f t="shared" si="75"/>
        <v>K-C6</v>
      </c>
      <c r="Q535" s="272" t="str">
        <f>VLOOKUP(K535,[2]TONG_SL!$A$1:$D$65536,3,0)</f>
        <v>Hộp</v>
      </c>
      <c r="R535" s="169">
        <v>4</v>
      </c>
      <c r="T535" s="273" t="e">
        <f>VLOOKUP(VLOOKUP(G535,Ma_KH!$A:$R,18,0)&amp;K535,Gia_MB!$A:$F,6,0)</f>
        <v>#N/A</v>
      </c>
      <c r="U535" s="476" t="e">
        <f t="shared" si="79"/>
        <v>#N/A</v>
      </c>
      <c r="W535" s="274" t="e">
        <f t="shared" si="76"/>
        <v>#N/A</v>
      </c>
      <c r="X535" s="275" t="str">
        <f t="shared" si="77"/>
        <v>8</v>
      </c>
      <c r="Z535" s="476" t="e">
        <f t="shared" si="78"/>
        <v>#N/A</v>
      </c>
      <c r="AA535" s="5">
        <f>VLOOKUP(G535,Ma_KH!$A:$R,14,0)</f>
        <v>51</v>
      </c>
    </row>
    <row r="536" spans="1:27" x14ac:dyDescent="0.25">
      <c r="A536" s="174">
        <v>46059</v>
      </c>
      <c r="B536" s="176">
        <v>9533</v>
      </c>
      <c r="C536" s="173" t="s">
        <v>15180</v>
      </c>
      <c r="D536" s="174">
        <v>46060</v>
      </c>
      <c r="E536" s="175"/>
      <c r="F536" s="173"/>
      <c r="G536" s="202" t="s">
        <v>12185</v>
      </c>
      <c r="H536" s="175"/>
      <c r="I536" s="202" t="s">
        <v>12185</v>
      </c>
      <c r="J536" s="176" t="s">
        <v>1784</v>
      </c>
      <c r="K536" s="176" t="s">
        <v>551</v>
      </c>
      <c r="L536" s="272" t="str">
        <f>VLOOKUP($K536,[2]TONG_SL!$A$1:$D$65536,2,0)</f>
        <v>Chân giò heo muối 100g</v>
      </c>
      <c r="N536" s="272" t="str">
        <f t="shared" si="75"/>
        <v>K-C6</v>
      </c>
      <c r="Q536" s="272" t="str">
        <f>VLOOKUP(K536,[2]TONG_SL!$A$1:$D$65536,3,0)</f>
        <v>Gói</v>
      </c>
      <c r="R536" s="169">
        <v>10</v>
      </c>
      <c r="T536" s="273">
        <f>VLOOKUP(VLOOKUP(G536,Ma_KH!$A:$R,18,0)&amp;K536,Gia_MB!$A:$F,6,0)</f>
        <v>24549</v>
      </c>
      <c r="U536" s="476">
        <f t="shared" si="79"/>
        <v>245490</v>
      </c>
      <c r="W536" s="274">
        <f t="shared" si="76"/>
        <v>0</v>
      </c>
      <c r="X536" s="275" t="str">
        <f t="shared" si="77"/>
        <v>8</v>
      </c>
      <c r="Z536" s="476">
        <f t="shared" si="78"/>
        <v>19639.2</v>
      </c>
      <c r="AA536" s="5">
        <f>VLOOKUP(G536,Ma_KH!$A:$R,14,0)</f>
        <v>51</v>
      </c>
    </row>
    <row r="537" spans="1:27" x14ac:dyDescent="0.25">
      <c r="A537" s="174">
        <v>46058</v>
      </c>
      <c r="B537" s="176">
        <v>9392</v>
      </c>
      <c r="C537" s="173" t="s">
        <v>15180</v>
      </c>
      <c r="D537" s="174">
        <v>46060</v>
      </c>
      <c r="E537" s="175"/>
      <c r="F537" s="173"/>
      <c r="G537" s="202" t="s">
        <v>9938</v>
      </c>
      <c r="H537" s="175"/>
      <c r="I537" s="202" t="s">
        <v>9938</v>
      </c>
      <c r="J537" s="176" t="s">
        <v>1784</v>
      </c>
      <c r="K537" s="176" t="s">
        <v>30</v>
      </c>
      <c r="L537" s="272" t="str">
        <f>VLOOKUP($K537,[2]TONG_SL!$A$1:$D$65536,2,0)</f>
        <v>Gà muối 500g</v>
      </c>
      <c r="N537" s="272" t="str">
        <f t="shared" si="75"/>
        <v>K-C6</v>
      </c>
      <c r="Q537" s="272" t="str">
        <f>VLOOKUP(K537,[2]TONG_SL!$A$1:$D$65536,3,0)</f>
        <v>Túi</v>
      </c>
      <c r="R537" s="169">
        <v>5</v>
      </c>
      <c r="T537" s="273">
        <f>VLOOKUP(VLOOKUP(G537,Ma_KH!$A:$R,18,0)&amp;K537,Gia_MB!$A:$F,6,0)</f>
        <v>111058</v>
      </c>
      <c r="U537" s="476">
        <f t="shared" si="79"/>
        <v>555290</v>
      </c>
      <c r="W537" s="274">
        <f t="shared" si="76"/>
        <v>0</v>
      </c>
      <c r="X537" s="275" t="str">
        <f t="shared" si="77"/>
        <v>8</v>
      </c>
      <c r="Z537" s="476">
        <f t="shared" si="78"/>
        <v>44423.200000000004</v>
      </c>
      <c r="AA537" s="5">
        <f>VLOOKUP(G537,Ma_KH!$A:$R,14,0)</f>
        <v>57</v>
      </c>
    </row>
    <row r="538" spans="1:27" x14ac:dyDescent="0.25">
      <c r="A538" s="174">
        <v>46058</v>
      </c>
      <c r="B538" s="176">
        <v>9392</v>
      </c>
      <c r="C538" s="173" t="s">
        <v>15180</v>
      </c>
      <c r="D538" s="174">
        <v>46060</v>
      </c>
      <c r="E538" s="175"/>
      <c r="F538" s="173"/>
      <c r="G538" s="202" t="s">
        <v>9938</v>
      </c>
      <c r="H538" s="175"/>
      <c r="I538" s="202" t="s">
        <v>9938</v>
      </c>
      <c r="J538" s="176" t="s">
        <v>1784</v>
      </c>
      <c r="K538" s="176" t="s">
        <v>27</v>
      </c>
      <c r="L538" s="272" t="str">
        <f>VLOOKUP($K538,[2]TONG_SL!$A$1:$D$65536,2,0)</f>
        <v>Chân giò heo muối 300g</v>
      </c>
      <c r="N538" s="272" t="str">
        <f t="shared" si="75"/>
        <v>K-C6</v>
      </c>
      <c r="Q538" s="272" t="str">
        <f>VLOOKUP(K538,[2]TONG_SL!$A$1:$D$65536,3,0)</f>
        <v>Túi</v>
      </c>
      <c r="R538" s="169">
        <v>5</v>
      </c>
      <c r="T538" s="273">
        <f>VLOOKUP(VLOOKUP(G538,Ma_KH!$A:$R,18,0)&amp;K538,Gia_MB!$A:$F,6,0)</f>
        <v>73431</v>
      </c>
      <c r="U538" s="476">
        <f t="shared" si="79"/>
        <v>367155</v>
      </c>
      <c r="W538" s="274">
        <f t="shared" si="76"/>
        <v>0</v>
      </c>
      <c r="X538" s="275" t="str">
        <f t="shared" si="77"/>
        <v>8</v>
      </c>
      <c r="Z538" s="476">
        <f t="shared" si="78"/>
        <v>29372.400000000001</v>
      </c>
      <c r="AA538" s="5">
        <f>VLOOKUP(G538,Ma_KH!$A:$R,14,0)</f>
        <v>57</v>
      </c>
    </row>
    <row r="539" spans="1:27" x14ac:dyDescent="0.25">
      <c r="A539" s="174">
        <v>46058</v>
      </c>
      <c r="B539" s="176">
        <v>9392</v>
      </c>
      <c r="C539" s="173" t="s">
        <v>15180</v>
      </c>
      <c r="D539" s="174">
        <v>46060</v>
      </c>
      <c r="E539" s="175"/>
      <c r="F539" s="173"/>
      <c r="G539" s="202" t="s">
        <v>9938</v>
      </c>
      <c r="H539" s="175"/>
      <c r="I539" s="202" t="s">
        <v>9938</v>
      </c>
      <c r="J539" s="176" t="s">
        <v>1784</v>
      </c>
      <c r="K539" s="176" t="s">
        <v>542</v>
      </c>
      <c r="L539" s="272" t="str">
        <f>VLOOKUP($K539,[2]TONG_SL!$A$1:$D$65536,2,0)</f>
        <v>Chân giò heo muối 500g</v>
      </c>
      <c r="N539" s="272" t="str">
        <f t="shared" si="75"/>
        <v>K-C6</v>
      </c>
      <c r="Q539" s="272" t="str">
        <f>VLOOKUP(K539,[2]TONG_SL!$A$1:$D$65536,3,0)</f>
        <v>Túi</v>
      </c>
      <c r="R539" s="169">
        <v>5</v>
      </c>
      <c r="T539" s="273">
        <f>VLOOKUP(VLOOKUP(G539,Ma_KH!$A:$R,18,0)&amp;K539,Gia_MB!$A:$F,6,0)</f>
        <v>119066</v>
      </c>
      <c r="U539" s="476">
        <f t="shared" si="79"/>
        <v>595330</v>
      </c>
      <c r="W539" s="274">
        <f t="shared" si="76"/>
        <v>0</v>
      </c>
      <c r="X539" s="275" t="str">
        <f t="shared" si="77"/>
        <v>8</v>
      </c>
      <c r="Z539" s="476">
        <f t="shared" si="78"/>
        <v>47626.400000000001</v>
      </c>
      <c r="AA539" s="5">
        <f>VLOOKUP(G539,Ma_KH!$A:$R,14,0)</f>
        <v>57</v>
      </c>
    </row>
    <row r="540" spans="1:27" x14ac:dyDescent="0.25">
      <c r="A540" s="174">
        <v>46055</v>
      </c>
      <c r="B540" s="176">
        <v>8355</v>
      </c>
      <c r="C540" s="173" t="s">
        <v>15180</v>
      </c>
      <c r="D540" s="174">
        <v>46060</v>
      </c>
      <c r="E540" s="175"/>
      <c r="F540" s="173"/>
      <c r="G540" s="202" t="s">
        <v>12188</v>
      </c>
      <c r="H540" s="175"/>
      <c r="I540" s="202" t="s">
        <v>12188</v>
      </c>
      <c r="J540" s="176" t="s">
        <v>1784</v>
      </c>
      <c r="K540" s="176" t="s">
        <v>542</v>
      </c>
      <c r="L540" s="272" t="str">
        <f>VLOOKUP($K540,[2]TONG_SL!$A$1:$D$65536,2,0)</f>
        <v>Chân giò heo muối 500g</v>
      </c>
      <c r="N540" s="272" t="str">
        <f t="shared" si="75"/>
        <v>K-C6</v>
      </c>
      <c r="Q540" s="272" t="str">
        <f>VLOOKUP(K540,[2]TONG_SL!$A$1:$D$65536,3,0)</f>
        <v>Túi</v>
      </c>
      <c r="R540" s="169">
        <v>3</v>
      </c>
      <c r="T540" s="273">
        <f>VLOOKUP(VLOOKUP(G540,Ma_KH!$A:$R,18,0)&amp;K540,Gia_MB!$A:$F,6,0)</f>
        <v>119066</v>
      </c>
      <c r="U540" s="476">
        <f t="shared" si="79"/>
        <v>357198</v>
      </c>
      <c r="W540" s="274">
        <f t="shared" si="76"/>
        <v>0</v>
      </c>
      <c r="X540" s="275" t="str">
        <f t="shared" si="77"/>
        <v>8</v>
      </c>
      <c r="Z540" s="476">
        <f t="shared" si="78"/>
        <v>28575.84</v>
      </c>
      <c r="AA540" s="5">
        <f>VLOOKUP(G540,Ma_KH!$A:$R,14,0)</f>
        <v>51</v>
      </c>
    </row>
    <row r="541" spans="1:27" x14ac:dyDescent="0.25">
      <c r="A541" s="174">
        <v>46055</v>
      </c>
      <c r="B541" s="176">
        <v>8355</v>
      </c>
      <c r="C541" s="173" t="s">
        <v>15180</v>
      </c>
      <c r="D541" s="174">
        <v>46060</v>
      </c>
      <c r="E541" s="175"/>
      <c r="F541" s="173"/>
      <c r="G541" s="202" t="s">
        <v>12188</v>
      </c>
      <c r="H541" s="175"/>
      <c r="I541" s="202" t="s">
        <v>12188</v>
      </c>
      <c r="J541" s="176" t="s">
        <v>1784</v>
      </c>
      <c r="K541" s="176" t="s">
        <v>30</v>
      </c>
      <c r="L541" s="272" t="str">
        <f>VLOOKUP($K541,[2]TONG_SL!$A$1:$D$65536,2,0)</f>
        <v>Gà muối 500g</v>
      </c>
      <c r="N541" s="272" t="str">
        <f t="shared" si="75"/>
        <v>K-C6</v>
      </c>
      <c r="Q541" s="272" t="str">
        <f>VLOOKUP(K541,[2]TONG_SL!$A$1:$D$65536,3,0)</f>
        <v>Túi</v>
      </c>
      <c r="R541" s="169">
        <v>3</v>
      </c>
      <c r="T541" s="273">
        <f>VLOOKUP(VLOOKUP(G541,Ma_KH!$A:$R,18,0)&amp;K541,Gia_MB!$A:$F,6,0)</f>
        <v>111058</v>
      </c>
      <c r="U541" s="476">
        <f t="shared" si="79"/>
        <v>333174</v>
      </c>
      <c r="W541" s="274">
        <f t="shared" si="76"/>
        <v>0</v>
      </c>
      <c r="X541" s="275" t="str">
        <f t="shared" si="77"/>
        <v>8</v>
      </c>
      <c r="Z541" s="476">
        <f t="shared" si="78"/>
        <v>26653.920000000002</v>
      </c>
      <c r="AA541" s="5">
        <f>VLOOKUP(G541,Ma_KH!$A:$R,14,0)</f>
        <v>51</v>
      </c>
    </row>
    <row r="542" spans="1:27" x14ac:dyDescent="0.25">
      <c r="A542" s="174">
        <v>46055</v>
      </c>
      <c r="B542" s="176">
        <v>8355</v>
      </c>
      <c r="C542" s="173" t="s">
        <v>15180</v>
      </c>
      <c r="D542" s="174">
        <v>46060</v>
      </c>
      <c r="E542" s="175"/>
      <c r="F542" s="173"/>
      <c r="G542" s="202" t="s">
        <v>12188</v>
      </c>
      <c r="H542" s="175"/>
      <c r="I542" s="202" t="s">
        <v>12188</v>
      </c>
      <c r="J542" s="176" t="s">
        <v>1784</v>
      </c>
      <c r="K542" s="176" t="s">
        <v>7264</v>
      </c>
      <c r="L542" s="272" t="str">
        <f>VLOOKUP($K542,[2]TONG_SL!$A$1:$D$65536,2,0)</f>
        <v>Lạp xưởng Tây Bắc 500g</v>
      </c>
      <c r="N542" s="272" t="str">
        <f t="shared" ref="N542:N605" si="80">IF($B542&lt;&gt;"","K-C6","")</f>
        <v>K-C6</v>
      </c>
      <c r="Q542" s="272" t="str">
        <f>VLOOKUP(K542,[2]TONG_SL!$A$1:$D$65536,3,0)</f>
        <v>Túi</v>
      </c>
      <c r="R542" s="169">
        <v>3</v>
      </c>
      <c r="T542" s="273" t="e">
        <f>VLOOKUP(VLOOKUP(G542,Ma_KH!$A:$R,18,0)&amp;K542,Gia_MB!$A:$F,6,0)</f>
        <v>#N/A</v>
      </c>
      <c r="U542" s="476" t="e">
        <f t="shared" si="79"/>
        <v>#N/A</v>
      </c>
      <c r="W542" s="274" t="e">
        <f t="shared" ref="W542:W605" si="81">U542*V542</f>
        <v>#N/A</v>
      </c>
      <c r="X542" s="275" t="str">
        <f t="shared" ref="X542:X605" si="82">IF(B542&lt;&gt;"","8","0")</f>
        <v>8</v>
      </c>
      <c r="Z542" s="476" t="e">
        <f t="shared" ref="Z542:Z605" si="83">U542*X542%</f>
        <v>#N/A</v>
      </c>
      <c r="AA542" s="5">
        <f>VLOOKUP(G542,Ma_KH!$A:$R,14,0)</f>
        <v>51</v>
      </c>
    </row>
    <row r="543" spans="1:27" x14ac:dyDescent="0.25">
      <c r="A543" s="174">
        <v>46055</v>
      </c>
      <c r="B543" s="176">
        <v>8355</v>
      </c>
      <c r="C543" s="173" t="s">
        <v>15180</v>
      </c>
      <c r="D543" s="174">
        <v>46060</v>
      </c>
      <c r="E543" s="175"/>
      <c r="F543" s="173"/>
      <c r="G543" s="202" t="s">
        <v>12188</v>
      </c>
      <c r="H543" s="175"/>
      <c r="I543" s="202" t="s">
        <v>12188</v>
      </c>
      <c r="J543" s="176" t="s">
        <v>1784</v>
      </c>
      <c r="K543" s="176" t="s">
        <v>600</v>
      </c>
      <c r="L543" s="272" t="str">
        <f>VLOOKUP($K543,[2]TONG_SL!$A$1:$D$65536,2,0)</f>
        <v>Tai heo sốt thái 250g</v>
      </c>
      <c r="N543" s="272" t="str">
        <f t="shared" si="80"/>
        <v>K-C6</v>
      </c>
      <c r="Q543" s="272" t="str">
        <f>VLOOKUP(K543,[2]TONG_SL!$A$1:$D$65536,3,0)</f>
        <v>Hộp</v>
      </c>
      <c r="R543" s="169">
        <v>2</v>
      </c>
      <c r="T543" s="273" t="e">
        <f>VLOOKUP(VLOOKUP(G543,Ma_KH!$A:$R,18,0)&amp;K543,Gia_MB!$A:$F,6,0)</f>
        <v>#N/A</v>
      </c>
      <c r="U543" s="476" t="e">
        <f t="shared" ref="U543:U606" si="84">T543*R543</f>
        <v>#N/A</v>
      </c>
      <c r="W543" s="274" t="e">
        <f t="shared" si="81"/>
        <v>#N/A</v>
      </c>
      <c r="X543" s="275" t="str">
        <f t="shared" si="82"/>
        <v>8</v>
      </c>
      <c r="Z543" s="476" t="e">
        <f t="shared" si="83"/>
        <v>#N/A</v>
      </c>
      <c r="AA543" s="5">
        <f>VLOOKUP(G543,Ma_KH!$A:$R,14,0)</f>
        <v>51</v>
      </c>
    </row>
    <row r="544" spans="1:27" x14ac:dyDescent="0.25">
      <c r="A544" s="174">
        <v>46055</v>
      </c>
      <c r="B544" s="176">
        <v>8371</v>
      </c>
      <c r="C544" s="173" t="s">
        <v>15180</v>
      </c>
      <c r="D544" s="174">
        <v>46060</v>
      </c>
      <c r="E544" s="175"/>
      <c r="F544" s="173"/>
      <c r="G544" s="202" t="s">
        <v>12180</v>
      </c>
      <c r="H544" s="175"/>
      <c r="I544" s="202" t="s">
        <v>12180</v>
      </c>
      <c r="J544" s="176" t="s">
        <v>1784</v>
      </c>
      <c r="K544" s="176" t="s">
        <v>551</v>
      </c>
      <c r="L544" s="272" t="str">
        <f>VLOOKUP($K544,[2]TONG_SL!$A$1:$D$65536,2,0)</f>
        <v>Chân giò heo muối 100g</v>
      </c>
      <c r="N544" s="272" t="str">
        <f t="shared" si="80"/>
        <v>K-C6</v>
      </c>
      <c r="Q544" s="272" t="str">
        <f>VLOOKUP(K544,[2]TONG_SL!$A$1:$D$65536,3,0)</f>
        <v>Gói</v>
      </c>
      <c r="R544" s="169">
        <v>4</v>
      </c>
      <c r="T544" s="273">
        <f>VLOOKUP(VLOOKUP(G544,Ma_KH!$A:$R,18,0)&amp;K544,Gia_MB!$A:$F,6,0)</f>
        <v>24549</v>
      </c>
      <c r="U544" s="476">
        <f t="shared" si="84"/>
        <v>98196</v>
      </c>
      <c r="W544" s="274">
        <f t="shared" si="81"/>
        <v>0</v>
      </c>
      <c r="X544" s="275" t="str">
        <f t="shared" si="82"/>
        <v>8</v>
      </c>
      <c r="Z544" s="476">
        <f t="shared" si="83"/>
        <v>7855.68</v>
      </c>
      <c r="AA544" s="5">
        <f>VLOOKUP(G544,Ma_KH!$A:$R,14,0)</f>
        <v>51</v>
      </c>
    </row>
    <row r="545" spans="1:27" x14ac:dyDescent="0.25">
      <c r="A545" s="174">
        <v>46055</v>
      </c>
      <c r="B545" s="176">
        <v>8371</v>
      </c>
      <c r="C545" s="173" t="s">
        <v>15180</v>
      </c>
      <c r="D545" s="174">
        <v>46060</v>
      </c>
      <c r="E545" s="175"/>
      <c r="F545" s="173"/>
      <c r="G545" s="202" t="s">
        <v>12180</v>
      </c>
      <c r="H545" s="175"/>
      <c r="I545" s="202" t="s">
        <v>12180</v>
      </c>
      <c r="J545" s="176" t="s">
        <v>1784</v>
      </c>
      <c r="K545" s="176" t="s">
        <v>15332</v>
      </c>
      <c r="L545" s="272" t="str">
        <f>VLOOKUP($K545,[2]TONG_SL!$A$1:$D$65536,2,0)</f>
        <v>Chân giò heo muối vị Tayaki 450g</v>
      </c>
      <c r="N545" s="272" t="str">
        <f t="shared" si="80"/>
        <v>K-C6</v>
      </c>
      <c r="Q545" s="272" t="str">
        <f>VLOOKUP(K545,[2]TONG_SL!$A$1:$D$65536,3,0)</f>
        <v>Túi</v>
      </c>
      <c r="R545" s="169">
        <v>2</v>
      </c>
      <c r="T545" s="273" t="e">
        <f>VLOOKUP(VLOOKUP(G545,Ma_KH!$A:$R,18,0)&amp;K545,Gia_MB!$A:$F,6,0)</f>
        <v>#N/A</v>
      </c>
      <c r="U545" s="476" t="e">
        <f t="shared" si="84"/>
        <v>#N/A</v>
      </c>
      <c r="W545" s="274" t="e">
        <f t="shared" si="81"/>
        <v>#N/A</v>
      </c>
      <c r="X545" s="275" t="str">
        <f t="shared" si="82"/>
        <v>8</v>
      </c>
      <c r="Z545" s="476" t="e">
        <f t="shared" si="83"/>
        <v>#N/A</v>
      </c>
      <c r="AA545" s="5">
        <f>VLOOKUP(G545,Ma_KH!$A:$R,14,0)</f>
        <v>51</v>
      </c>
    </row>
    <row r="546" spans="1:27" x14ac:dyDescent="0.25">
      <c r="A546" s="174">
        <v>46055</v>
      </c>
      <c r="B546" s="176">
        <v>8371</v>
      </c>
      <c r="C546" s="173" t="s">
        <v>15180</v>
      </c>
      <c r="D546" s="174">
        <v>46060</v>
      </c>
      <c r="E546" s="175"/>
      <c r="F546" s="173"/>
      <c r="G546" s="202" t="s">
        <v>12180</v>
      </c>
      <c r="H546" s="175"/>
      <c r="I546" s="202" t="s">
        <v>12180</v>
      </c>
      <c r="J546" s="176" t="s">
        <v>1784</v>
      </c>
      <c r="K546" s="176" t="s">
        <v>553</v>
      </c>
      <c r="L546" s="272" t="str">
        <f>VLOOKUP($K546,[2]TONG_SL!$A$1:$D$65536,2,0)</f>
        <v>Gà muối hun khói 300g</v>
      </c>
      <c r="N546" s="272" t="str">
        <f t="shared" si="80"/>
        <v>K-C6</v>
      </c>
      <c r="Q546" s="272" t="str">
        <f>VLOOKUP(K546,[2]TONG_SL!$A$1:$D$65536,3,0)</f>
        <v>Túi</v>
      </c>
      <c r="R546" s="169">
        <v>3</v>
      </c>
      <c r="T546" s="273">
        <f>VLOOKUP(VLOOKUP(G546,Ma_KH!$A:$R,18,0)&amp;K546,Gia_MB!$A:$F,6,0)</f>
        <v>70000</v>
      </c>
      <c r="U546" s="476">
        <f t="shared" si="84"/>
        <v>210000</v>
      </c>
      <c r="W546" s="274">
        <f t="shared" si="81"/>
        <v>0</v>
      </c>
      <c r="X546" s="275" t="str">
        <f t="shared" si="82"/>
        <v>8</v>
      </c>
      <c r="Z546" s="476">
        <f t="shared" si="83"/>
        <v>16800</v>
      </c>
      <c r="AA546" s="5">
        <f>VLOOKUP(G546,Ma_KH!$A:$R,14,0)</f>
        <v>51</v>
      </c>
    </row>
    <row r="547" spans="1:27" x14ac:dyDescent="0.25">
      <c r="A547" s="174">
        <v>46055</v>
      </c>
      <c r="B547" s="176">
        <v>8371</v>
      </c>
      <c r="C547" s="173" t="s">
        <v>15180</v>
      </c>
      <c r="D547" s="174">
        <v>46060</v>
      </c>
      <c r="E547" s="175"/>
      <c r="F547" s="173"/>
      <c r="G547" s="202" t="s">
        <v>12180</v>
      </c>
      <c r="H547" s="175"/>
      <c r="I547" s="202" t="s">
        <v>12180</v>
      </c>
      <c r="J547" s="176" t="s">
        <v>1784</v>
      </c>
      <c r="K547" s="176" t="s">
        <v>30</v>
      </c>
      <c r="L547" s="272" t="str">
        <f>VLOOKUP($K547,[2]TONG_SL!$A$1:$D$65536,2,0)</f>
        <v>Gà muối 500g</v>
      </c>
      <c r="N547" s="272" t="str">
        <f t="shared" si="80"/>
        <v>K-C6</v>
      </c>
      <c r="Q547" s="272" t="str">
        <f>VLOOKUP(K547,[2]TONG_SL!$A$1:$D$65536,3,0)</f>
        <v>Túi</v>
      </c>
      <c r="R547" s="169">
        <v>3</v>
      </c>
      <c r="T547" s="273">
        <f>VLOOKUP(VLOOKUP(G547,Ma_KH!$A:$R,18,0)&amp;K547,Gia_MB!$A:$F,6,0)</f>
        <v>111058</v>
      </c>
      <c r="U547" s="476">
        <f t="shared" si="84"/>
        <v>333174</v>
      </c>
      <c r="W547" s="274">
        <f t="shared" si="81"/>
        <v>0</v>
      </c>
      <c r="X547" s="275" t="str">
        <f t="shared" si="82"/>
        <v>8</v>
      </c>
      <c r="Z547" s="476">
        <f t="shared" si="83"/>
        <v>26653.920000000002</v>
      </c>
      <c r="AA547" s="5">
        <f>VLOOKUP(G547,Ma_KH!$A:$R,14,0)</f>
        <v>51</v>
      </c>
    </row>
    <row r="548" spans="1:27" x14ac:dyDescent="0.25">
      <c r="A548" s="174">
        <v>46059</v>
      </c>
      <c r="B548" s="176">
        <v>9537</v>
      </c>
      <c r="C548" s="218" t="s">
        <v>15180</v>
      </c>
      <c r="D548" s="216">
        <v>46060</v>
      </c>
      <c r="E548" s="175"/>
      <c r="F548" s="173"/>
      <c r="G548" s="202" t="s">
        <v>12217</v>
      </c>
      <c r="H548" s="175"/>
      <c r="I548" s="202" t="s">
        <v>12217</v>
      </c>
      <c r="J548" s="176" t="s">
        <v>1784</v>
      </c>
      <c r="K548" s="176" t="s">
        <v>598</v>
      </c>
      <c r="L548" s="272" t="str">
        <f>VLOOKUP($K548,[2]TONG_SL!$A$1:$D$65536,2,0)</f>
        <v>Chân gà sả tắc 250g</v>
      </c>
      <c r="N548" s="272" t="str">
        <f t="shared" si="80"/>
        <v>K-C6</v>
      </c>
      <c r="Q548" s="272" t="str">
        <f>VLOOKUP(K548,[2]TONG_SL!$A$1:$D$65536,3,0)</f>
        <v>Hộp</v>
      </c>
      <c r="R548" s="169">
        <v>4</v>
      </c>
      <c r="T548" s="273" t="e">
        <f>VLOOKUP(VLOOKUP(G548,Ma_KH!$A:$R,18,0)&amp;K548,Gia_MB!$A:$F,6,0)</f>
        <v>#N/A</v>
      </c>
      <c r="U548" s="476" t="e">
        <f t="shared" si="84"/>
        <v>#N/A</v>
      </c>
      <c r="W548" s="274" t="e">
        <f t="shared" si="81"/>
        <v>#N/A</v>
      </c>
      <c r="X548" s="275" t="str">
        <f t="shared" si="82"/>
        <v>8</v>
      </c>
      <c r="Z548" s="476" t="e">
        <f t="shared" si="83"/>
        <v>#N/A</v>
      </c>
      <c r="AA548" s="5">
        <f>VLOOKUP(G548,Ma_KH!$A:$R,14,0)</f>
        <v>51</v>
      </c>
    </row>
    <row r="549" spans="1:27" x14ac:dyDescent="0.25">
      <c r="A549" s="174">
        <v>46059</v>
      </c>
      <c r="B549" s="176">
        <v>9537</v>
      </c>
      <c r="C549" s="218" t="s">
        <v>15180</v>
      </c>
      <c r="D549" s="216">
        <v>46060</v>
      </c>
      <c r="E549" s="175"/>
      <c r="F549" s="173"/>
      <c r="G549" s="202" t="s">
        <v>12217</v>
      </c>
      <c r="H549" s="175"/>
      <c r="I549" s="202" t="s">
        <v>12217</v>
      </c>
      <c r="J549" s="176" t="s">
        <v>1784</v>
      </c>
      <c r="K549" s="176" t="s">
        <v>600</v>
      </c>
      <c r="L549" s="272" t="str">
        <f>VLOOKUP($K549,[2]TONG_SL!$A$1:$D$65536,2,0)</f>
        <v>Tai heo sốt thái 250g</v>
      </c>
      <c r="N549" s="272" t="str">
        <f t="shared" si="80"/>
        <v>K-C6</v>
      </c>
      <c r="Q549" s="272" t="str">
        <f>VLOOKUP(K549,[2]TONG_SL!$A$1:$D$65536,3,0)</f>
        <v>Hộp</v>
      </c>
      <c r="R549" s="169">
        <v>4</v>
      </c>
      <c r="T549" s="273" t="e">
        <f>VLOOKUP(VLOOKUP(G549,Ma_KH!$A:$R,18,0)&amp;K549,Gia_MB!$A:$F,6,0)</f>
        <v>#N/A</v>
      </c>
      <c r="U549" s="476" t="e">
        <f t="shared" si="84"/>
        <v>#N/A</v>
      </c>
      <c r="W549" s="274" t="e">
        <f t="shared" si="81"/>
        <v>#N/A</v>
      </c>
      <c r="X549" s="275" t="str">
        <f t="shared" si="82"/>
        <v>8</v>
      </c>
      <c r="Z549" s="476" t="e">
        <f t="shared" si="83"/>
        <v>#N/A</v>
      </c>
      <c r="AA549" s="5">
        <f>VLOOKUP(G549,Ma_KH!$A:$R,14,0)</f>
        <v>51</v>
      </c>
    </row>
    <row r="550" spans="1:27" x14ac:dyDescent="0.25">
      <c r="A550" s="174">
        <v>46059</v>
      </c>
      <c r="B550" s="176">
        <v>9537</v>
      </c>
      <c r="C550" s="218" t="s">
        <v>15180</v>
      </c>
      <c r="D550" s="216">
        <v>46060</v>
      </c>
      <c r="E550" s="175"/>
      <c r="F550" s="173"/>
      <c r="G550" s="202" t="s">
        <v>12217</v>
      </c>
      <c r="H550" s="175"/>
      <c r="I550" s="202" t="s">
        <v>12217</v>
      </c>
      <c r="J550" s="176" t="s">
        <v>1784</v>
      </c>
      <c r="K550" s="176" t="s">
        <v>551</v>
      </c>
      <c r="L550" s="272" t="str">
        <f>VLOOKUP($K550,[2]TONG_SL!$A$1:$D$65536,2,0)</f>
        <v>Chân giò heo muối 100g</v>
      </c>
      <c r="N550" s="272" t="str">
        <f t="shared" si="80"/>
        <v>K-C6</v>
      </c>
      <c r="Q550" s="272" t="str">
        <f>VLOOKUP(K550,[2]TONG_SL!$A$1:$D$65536,3,0)</f>
        <v>Gói</v>
      </c>
      <c r="R550" s="169">
        <v>20</v>
      </c>
      <c r="T550" s="273">
        <f>VLOOKUP(VLOOKUP(G550,Ma_KH!$A:$R,18,0)&amp;K550,Gia_MB!$A:$F,6,0)</f>
        <v>24549</v>
      </c>
      <c r="U550" s="476">
        <f t="shared" si="84"/>
        <v>490980</v>
      </c>
      <c r="W550" s="274">
        <f t="shared" si="81"/>
        <v>0</v>
      </c>
      <c r="X550" s="275" t="str">
        <f t="shared" si="82"/>
        <v>8</v>
      </c>
      <c r="Z550" s="476">
        <f t="shared" si="83"/>
        <v>39278.400000000001</v>
      </c>
      <c r="AA550" s="5">
        <f>VLOOKUP(G550,Ma_KH!$A:$R,14,0)</f>
        <v>51</v>
      </c>
    </row>
    <row r="551" spans="1:27" x14ac:dyDescent="0.25">
      <c r="A551" s="174">
        <v>46059</v>
      </c>
      <c r="B551" s="176">
        <v>9537</v>
      </c>
      <c r="C551" s="218" t="s">
        <v>15180</v>
      </c>
      <c r="D551" s="216">
        <v>46060</v>
      </c>
      <c r="E551" s="175"/>
      <c r="F551" s="173"/>
      <c r="G551" s="202" t="s">
        <v>12217</v>
      </c>
      <c r="H551" s="175"/>
      <c r="I551" s="202" t="s">
        <v>12217</v>
      </c>
      <c r="J551" s="176" t="s">
        <v>1784</v>
      </c>
      <c r="K551" s="176" t="s">
        <v>27</v>
      </c>
      <c r="L551" s="272" t="str">
        <f>VLOOKUP($K551,[2]TONG_SL!$A$1:$D$65536,2,0)</f>
        <v>Chân giò heo muối 300g</v>
      </c>
      <c r="N551" s="272" t="str">
        <f t="shared" si="80"/>
        <v>K-C6</v>
      </c>
      <c r="Q551" s="272" t="str">
        <f>VLOOKUP(K551,[2]TONG_SL!$A$1:$D$65536,3,0)</f>
        <v>Túi</v>
      </c>
      <c r="R551" s="169">
        <v>10</v>
      </c>
      <c r="T551" s="273">
        <f>VLOOKUP(VLOOKUP(G551,Ma_KH!$A:$R,18,0)&amp;K551,Gia_MB!$A:$F,6,0)</f>
        <v>73431</v>
      </c>
      <c r="U551" s="476">
        <f t="shared" si="84"/>
        <v>734310</v>
      </c>
      <c r="W551" s="274">
        <f t="shared" si="81"/>
        <v>0</v>
      </c>
      <c r="X551" s="275" t="str">
        <f t="shared" si="82"/>
        <v>8</v>
      </c>
      <c r="Z551" s="476">
        <f t="shared" si="83"/>
        <v>58744.800000000003</v>
      </c>
      <c r="AA551" s="5">
        <f>VLOOKUP(G551,Ma_KH!$A:$R,14,0)</f>
        <v>51</v>
      </c>
    </row>
    <row r="552" spans="1:27" x14ac:dyDescent="0.25">
      <c r="A552" s="174">
        <v>46059</v>
      </c>
      <c r="B552" s="176">
        <v>9543</v>
      </c>
      <c r="C552" s="218" t="s">
        <v>15180</v>
      </c>
      <c r="D552" s="216">
        <v>46060</v>
      </c>
      <c r="E552" s="175"/>
      <c r="F552" s="173"/>
      <c r="G552" s="202" t="s">
        <v>12164</v>
      </c>
      <c r="H552" s="175"/>
      <c r="I552" s="202" t="s">
        <v>12164</v>
      </c>
      <c r="J552" s="176" t="s">
        <v>1784</v>
      </c>
      <c r="K552" s="176" t="s">
        <v>598</v>
      </c>
      <c r="L552" s="272" t="str">
        <f>VLOOKUP($K552,[2]TONG_SL!$A$1:$D$65536,2,0)</f>
        <v>Chân gà sả tắc 250g</v>
      </c>
      <c r="N552" s="272" t="str">
        <f t="shared" si="80"/>
        <v>K-C6</v>
      </c>
      <c r="Q552" s="272" t="str">
        <f>VLOOKUP(K552,[2]TONG_SL!$A$1:$D$65536,3,0)</f>
        <v>Hộp</v>
      </c>
      <c r="R552" s="169">
        <v>4</v>
      </c>
      <c r="T552" s="273" t="e">
        <f>VLOOKUP(VLOOKUP(G552,Ma_KH!$A:$R,18,0)&amp;K552,Gia_MB!$A:$F,6,0)</f>
        <v>#N/A</v>
      </c>
      <c r="U552" s="476" t="e">
        <f t="shared" si="84"/>
        <v>#N/A</v>
      </c>
      <c r="W552" s="274" t="e">
        <f t="shared" si="81"/>
        <v>#N/A</v>
      </c>
      <c r="X552" s="275" t="str">
        <f t="shared" si="82"/>
        <v>8</v>
      </c>
      <c r="Z552" s="476" t="e">
        <f t="shared" si="83"/>
        <v>#N/A</v>
      </c>
      <c r="AA552" s="5">
        <f>VLOOKUP(G552,Ma_KH!$A:$R,14,0)</f>
        <v>51</v>
      </c>
    </row>
    <row r="553" spans="1:27" x14ac:dyDescent="0.25">
      <c r="A553" s="174">
        <v>46056</v>
      </c>
      <c r="B553" s="176">
        <v>8479</v>
      </c>
      <c r="C553" s="218" t="s">
        <v>15180</v>
      </c>
      <c r="D553" s="216">
        <v>46060</v>
      </c>
      <c r="E553" s="175"/>
      <c r="F553" s="173"/>
      <c r="G553" s="202" t="s">
        <v>7495</v>
      </c>
      <c r="H553" s="175"/>
      <c r="I553" s="202" t="s">
        <v>7495</v>
      </c>
      <c r="J553" s="176" t="s">
        <v>1784</v>
      </c>
      <c r="K553" s="176" t="s">
        <v>27</v>
      </c>
      <c r="L553" s="272" t="str">
        <f>VLOOKUP($K553,[2]TONG_SL!$A$1:$D$65536,2,0)</f>
        <v>Chân giò heo muối 300g</v>
      </c>
      <c r="N553" s="272" t="str">
        <f t="shared" si="80"/>
        <v>K-C6</v>
      </c>
      <c r="Q553" s="272" t="str">
        <f>VLOOKUP(K553,[2]TONG_SL!$A$1:$D$65536,3,0)</f>
        <v>Túi</v>
      </c>
      <c r="R553" s="169">
        <v>10</v>
      </c>
      <c r="T553" s="273">
        <f>VLOOKUP(VLOOKUP(G553,Ma_KH!$A:$R,18,0)&amp;K553,Gia_MB!$A:$F,6,0)</f>
        <v>69759</v>
      </c>
      <c r="U553" s="476">
        <f t="shared" si="84"/>
        <v>697590</v>
      </c>
      <c r="W553" s="274">
        <f t="shared" si="81"/>
        <v>0</v>
      </c>
      <c r="X553" s="275" t="str">
        <f t="shared" si="82"/>
        <v>8</v>
      </c>
      <c r="Z553" s="476">
        <f t="shared" si="83"/>
        <v>55807.200000000004</v>
      </c>
      <c r="AA553" s="5">
        <f>VLOOKUP(G553,Ma_KH!$A:$R,14,0)</f>
        <v>0</v>
      </c>
    </row>
    <row r="554" spans="1:27" x14ac:dyDescent="0.25">
      <c r="A554" s="174">
        <v>46059</v>
      </c>
      <c r="B554" s="176">
        <v>9546</v>
      </c>
      <c r="C554" s="218" t="s">
        <v>15180</v>
      </c>
      <c r="D554" s="216">
        <v>46060</v>
      </c>
      <c r="E554" s="175"/>
      <c r="F554" s="173"/>
      <c r="G554" s="202" t="s">
        <v>12160</v>
      </c>
      <c r="H554" s="175"/>
      <c r="I554" s="202" t="s">
        <v>12160</v>
      </c>
      <c r="J554" s="176" t="s">
        <v>1784</v>
      </c>
      <c r="K554" s="176" t="s">
        <v>598</v>
      </c>
      <c r="L554" s="272" t="str">
        <f>VLOOKUP($K554,[2]TONG_SL!$A$1:$D$65536,2,0)</f>
        <v>Chân gà sả tắc 250g</v>
      </c>
      <c r="N554" s="272" t="str">
        <f t="shared" si="80"/>
        <v>K-C6</v>
      </c>
      <c r="Q554" s="272" t="str">
        <f>VLOOKUP(K554,[2]TONG_SL!$A$1:$D$65536,3,0)</f>
        <v>Hộp</v>
      </c>
      <c r="R554" s="169">
        <v>4</v>
      </c>
      <c r="T554" s="273" t="e">
        <f>VLOOKUP(VLOOKUP(G554,Ma_KH!$A:$R,18,0)&amp;K554,Gia_MB!$A:$F,6,0)</f>
        <v>#N/A</v>
      </c>
      <c r="U554" s="476" t="e">
        <f t="shared" si="84"/>
        <v>#N/A</v>
      </c>
      <c r="W554" s="274" t="e">
        <f t="shared" si="81"/>
        <v>#N/A</v>
      </c>
      <c r="X554" s="275" t="str">
        <f t="shared" si="82"/>
        <v>8</v>
      </c>
      <c r="Z554" s="476" t="e">
        <f t="shared" si="83"/>
        <v>#N/A</v>
      </c>
      <c r="AA554" s="5">
        <f>VLOOKUP(G554,Ma_KH!$A:$R,14,0)</f>
        <v>51</v>
      </c>
    </row>
    <row r="555" spans="1:27" x14ac:dyDescent="0.25">
      <c r="A555" s="174">
        <v>46059</v>
      </c>
      <c r="B555" s="176">
        <v>9546</v>
      </c>
      <c r="C555" s="218" t="s">
        <v>15180</v>
      </c>
      <c r="D555" s="216">
        <v>46060</v>
      </c>
      <c r="E555" s="175"/>
      <c r="F555" s="173"/>
      <c r="G555" s="202" t="s">
        <v>12160</v>
      </c>
      <c r="H555" s="175"/>
      <c r="I555" s="202" t="s">
        <v>12160</v>
      </c>
      <c r="J555" s="176" t="s">
        <v>1784</v>
      </c>
      <c r="K555" s="176" t="s">
        <v>600</v>
      </c>
      <c r="L555" s="272" t="str">
        <f>VLOOKUP($K555,[2]TONG_SL!$A$1:$D$65536,2,0)</f>
        <v>Tai heo sốt thái 250g</v>
      </c>
      <c r="N555" s="272" t="str">
        <f t="shared" si="80"/>
        <v>K-C6</v>
      </c>
      <c r="Q555" s="272" t="str">
        <f>VLOOKUP(K555,[2]TONG_SL!$A$1:$D$65536,3,0)</f>
        <v>Hộp</v>
      </c>
      <c r="R555" s="169">
        <v>4</v>
      </c>
      <c r="T555" s="273" t="e">
        <f>VLOOKUP(VLOOKUP(G555,Ma_KH!$A:$R,18,0)&amp;K555,Gia_MB!$A:$F,6,0)</f>
        <v>#N/A</v>
      </c>
      <c r="U555" s="476" t="e">
        <f t="shared" si="84"/>
        <v>#N/A</v>
      </c>
      <c r="W555" s="274" t="e">
        <f t="shared" si="81"/>
        <v>#N/A</v>
      </c>
      <c r="X555" s="275" t="str">
        <f t="shared" si="82"/>
        <v>8</v>
      </c>
      <c r="Z555" s="476" t="e">
        <f t="shared" si="83"/>
        <v>#N/A</v>
      </c>
      <c r="AA555" s="5">
        <f>VLOOKUP(G555,Ma_KH!$A:$R,14,0)</f>
        <v>51</v>
      </c>
    </row>
    <row r="556" spans="1:27" x14ac:dyDescent="0.25">
      <c r="A556" s="174">
        <v>46059</v>
      </c>
      <c r="B556" s="176">
        <v>9540</v>
      </c>
      <c r="C556" s="218" t="s">
        <v>15180</v>
      </c>
      <c r="D556" s="216">
        <v>46060</v>
      </c>
      <c r="E556" s="175"/>
      <c r="F556" s="173"/>
      <c r="G556" s="202" t="s">
        <v>12157</v>
      </c>
      <c r="H556" s="175"/>
      <c r="I556" s="202" t="s">
        <v>12157</v>
      </c>
      <c r="J556" s="176" t="s">
        <v>1784</v>
      </c>
      <c r="K556" s="176" t="s">
        <v>598</v>
      </c>
      <c r="L556" s="272" t="str">
        <f>VLOOKUP($K556,[2]TONG_SL!$A$1:$D$65536,2,0)</f>
        <v>Chân gà sả tắc 250g</v>
      </c>
      <c r="N556" s="272" t="str">
        <f t="shared" si="80"/>
        <v>K-C6</v>
      </c>
      <c r="Q556" s="272" t="str">
        <f>VLOOKUP(K556,[2]TONG_SL!$A$1:$D$65536,3,0)</f>
        <v>Hộp</v>
      </c>
      <c r="R556" s="169">
        <v>4</v>
      </c>
      <c r="T556" s="273" t="e">
        <f>VLOOKUP(VLOOKUP(G556,Ma_KH!$A:$R,18,0)&amp;K556,Gia_MB!$A:$F,6,0)</f>
        <v>#N/A</v>
      </c>
      <c r="U556" s="476" t="e">
        <f t="shared" si="84"/>
        <v>#N/A</v>
      </c>
      <c r="W556" s="274" t="e">
        <f t="shared" si="81"/>
        <v>#N/A</v>
      </c>
      <c r="X556" s="275" t="str">
        <f t="shared" si="82"/>
        <v>8</v>
      </c>
      <c r="Z556" s="476" t="e">
        <f t="shared" si="83"/>
        <v>#N/A</v>
      </c>
      <c r="AA556" s="5">
        <f>VLOOKUP(G556,Ma_KH!$A:$R,14,0)</f>
        <v>51</v>
      </c>
    </row>
    <row r="557" spans="1:27" x14ac:dyDescent="0.25">
      <c r="A557" s="174">
        <v>46059</v>
      </c>
      <c r="B557" s="176">
        <v>9540</v>
      </c>
      <c r="C557" s="218" t="s">
        <v>15180</v>
      </c>
      <c r="D557" s="216">
        <v>46060</v>
      </c>
      <c r="E557" s="175"/>
      <c r="F557" s="173"/>
      <c r="G557" s="202" t="s">
        <v>12157</v>
      </c>
      <c r="H557" s="175"/>
      <c r="I557" s="202" t="s">
        <v>12157</v>
      </c>
      <c r="J557" s="176" t="s">
        <v>1784</v>
      </c>
      <c r="K557" s="176" t="s">
        <v>600</v>
      </c>
      <c r="L557" s="272" t="str">
        <f>VLOOKUP($K557,[2]TONG_SL!$A$1:$D$65536,2,0)</f>
        <v>Tai heo sốt thái 250g</v>
      </c>
      <c r="N557" s="272" t="str">
        <f t="shared" si="80"/>
        <v>K-C6</v>
      </c>
      <c r="Q557" s="272" t="str">
        <f>VLOOKUP(K557,[2]TONG_SL!$A$1:$D$65536,3,0)</f>
        <v>Hộp</v>
      </c>
      <c r="R557" s="169">
        <v>4</v>
      </c>
      <c r="T557" s="273" t="e">
        <f>VLOOKUP(VLOOKUP(G557,Ma_KH!$A:$R,18,0)&amp;K557,Gia_MB!$A:$F,6,0)</f>
        <v>#N/A</v>
      </c>
      <c r="U557" s="476" t="e">
        <f t="shared" si="84"/>
        <v>#N/A</v>
      </c>
      <c r="W557" s="274" t="e">
        <f t="shared" si="81"/>
        <v>#N/A</v>
      </c>
      <c r="X557" s="275" t="str">
        <f t="shared" si="82"/>
        <v>8</v>
      </c>
      <c r="Z557" s="476" t="e">
        <f t="shared" si="83"/>
        <v>#N/A</v>
      </c>
      <c r="AA557" s="5">
        <f>VLOOKUP(G557,Ma_KH!$A:$R,14,0)</f>
        <v>51</v>
      </c>
    </row>
    <row r="558" spans="1:27" x14ac:dyDescent="0.25">
      <c r="A558" s="174">
        <v>46059</v>
      </c>
      <c r="B558" s="176">
        <v>9540</v>
      </c>
      <c r="C558" s="218" t="s">
        <v>15180</v>
      </c>
      <c r="D558" s="216">
        <v>46060</v>
      </c>
      <c r="E558" s="175"/>
      <c r="F558" s="173"/>
      <c r="G558" s="202" t="s">
        <v>12157</v>
      </c>
      <c r="H558" s="175"/>
      <c r="I558" s="202" t="s">
        <v>12157</v>
      </c>
      <c r="J558" s="176" t="s">
        <v>1784</v>
      </c>
      <c r="K558" s="176" t="s">
        <v>551</v>
      </c>
      <c r="L558" s="272" t="str">
        <f>VLOOKUP($K558,[2]TONG_SL!$A$1:$D$65536,2,0)</f>
        <v>Chân giò heo muối 100g</v>
      </c>
      <c r="N558" s="272" t="str">
        <f t="shared" si="80"/>
        <v>K-C6</v>
      </c>
      <c r="Q558" s="272" t="str">
        <f>VLOOKUP(K558,[2]TONG_SL!$A$1:$D$65536,3,0)</f>
        <v>Gói</v>
      </c>
      <c r="R558" s="169">
        <v>10</v>
      </c>
      <c r="T558" s="273">
        <f>VLOOKUP(VLOOKUP(G558,Ma_KH!$A:$R,18,0)&amp;K558,Gia_MB!$A:$F,6,0)</f>
        <v>24549</v>
      </c>
      <c r="U558" s="476">
        <f t="shared" si="84"/>
        <v>245490</v>
      </c>
      <c r="W558" s="274">
        <f t="shared" si="81"/>
        <v>0</v>
      </c>
      <c r="X558" s="275" t="str">
        <f t="shared" si="82"/>
        <v>8</v>
      </c>
      <c r="Z558" s="476">
        <f t="shared" si="83"/>
        <v>19639.2</v>
      </c>
      <c r="AA558" s="5">
        <f>VLOOKUP(G558,Ma_KH!$A:$R,14,0)</f>
        <v>51</v>
      </c>
    </row>
    <row r="559" spans="1:27" x14ac:dyDescent="0.25">
      <c r="A559" s="174">
        <v>46059</v>
      </c>
      <c r="B559" s="176">
        <v>9540</v>
      </c>
      <c r="C559" s="218" t="s">
        <v>15180</v>
      </c>
      <c r="D559" s="216">
        <v>46060</v>
      </c>
      <c r="E559" s="175"/>
      <c r="F559" s="173"/>
      <c r="G559" s="202" t="s">
        <v>12157</v>
      </c>
      <c r="H559" s="175"/>
      <c r="I559" s="202" t="s">
        <v>12157</v>
      </c>
      <c r="J559" s="176" t="s">
        <v>1784</v>
      </c>
      <c r="K559" s="176" t="s">
        <v>27</v>
      </c>
      <c r="L559" s="272" t="str">
        <f>VLOOKUP($K559,[2]TONG_SL!$A$1:$D$65536,2,0)</f>
        <v>Chân giò heo muối 300g</v>
      </c>
      <c r="N559" s="272" t="str">
        <f t="shared" si="80"/>
        <v>K-C6</v>
      </c>
      <c r="Q559" s="272" t="str">
        <f>VLOOKUP(K559,[2]TONG_SL!$A$1:$D$65536,3,0)</f>
        <v>Túi</v>
      </c>
      <c r="R559" s="169">
        <v>10</v>
      </c>
      <c r="T559" s="273">
        <f>VLOOKUP(VLOOKUP(G559,Ma_KH!$A:$R,18,0)&amp;K559,Gia_MB!$A:$F,6,0)</f>
        <v>73431</v>
      </c>
      <c r="U559" s="476">
        <f t="shared" si="84"/>
        <v>734310</v>
      </c>
      <c r="W559" s="274">
        <f t="shared" si="81"/>
        <v>0</v>
      </c>
      <c r="X559" s="275" t="str">
        <f t="shared" si="82"/>
        <v>8</v>
      </c>
      <c r="Z559" s="476">
        <f t="shared" si="83"/>
        <v>58744.800000000003</v>
      </c>
      <c r="AA559" s="5">
        <f>VLOOKUP(G559,Ma_KH!$A:$R,14,0)</f>
        <v>51</v>
      </c>
    </row>
    <row r="560" spans="1:27" x14ac:dyDescent="0.25">
      <c r="A560" s="174">
        <v>46059</v>
      </c>
      <c r="B560" s="176">
        <v>9540</v>
      </c>
      <c r="C560" s="218" t="s">
        <v>15180</v>
      </c>
      <c r="D560" s="216">
        <v>46060</v>
      </c>
      <c r="E560" s="175"/>
      <c r="F560" s="173"/>
      <c r="G560" s="202" t="s">
        <v>12157</v>
      </c>
      <c r="H560" s="175"/>
      <c r="I560" s="202" t="s">
        <v>12157</v>
      </c>
      <c r="J560" s="176" t="s">
        <v>1784</v>
      </c>
      <c r="K560" s="176" t="s">
        <v>542</v>
      </c>
      <c r="L560" s="272" t="str">
        <f>VLOOKUP($K560,[2]TONG_SL!$A$1:$D$65536,2,0)</f>
        <v>Chân giò heo muối 500g</v>
      </c>
      <c r="N560" s="272" t="str">
        <f t="shared" si="80"/>
        <v>K-C6</v>
      </c>
      <c r="Q560" s="272" t="str">
        <f>VLOOKUP(K560,[2]TONG_SL!$A$1:$D$65536,3,0)</f>
        <v>Túi</v>
      </c>
      <c r="R560" s="169">
        <v>5</v>
      </c>
      <c r="T560" s="273">
        <f>VLOOKUP(VLOOKUP(G560,Ma_KH!$A:$R,18,0)&amp;K560,Gia_MB!$A:$F,6,0)</f>
        <v>119066</v>
      </c>
      <c r="U560" s="476">
        <f t="shared" si="84"/>
        <v>595330</v>
      </c>
      <c r="W560" s="274">
        <f t="shared" si="81"/>
        <v>0</v>
      </c>
      <c r="X560" s="275" t="str">
        <f t="shared" si="82"/>
        <v>8</v>
      </c>
      <c r="Z560" s="476">
        <f t="shared" si="83"/>
        <v>47626.400000000001</v>
      </c>
      <c r="AA560" s="5">
        <f>VLOOKUP(G560,Ma_KH!$A:$R,14,0)</f>
        <v>51</v>
      </c>
    </row>
    <row r="561" spans="1:27" x14ac:dyDescent="0.25">
      <c r="A561" s="174">
        <v>46059</v>
      </c>
      <c r="B561" s="176">
        <v>9542</v>
      </c>
      <c r="C561" s="218" t="s">
        <v>15180</v>
      </c>
      <c r="D561" s="216">
        <v>46060</v>
      </c>
      <c r="E561" s="175"/>
      <c r="F561" s="173"/>
      <c r="G561" s="202" t="s">
        <v>12161</v>
      </c>
      <c r="H561" s="175"/>
      <c r="I561" s="202" t="s">
        <v>12161</v>
      </c>
      <c r="J561" s="176" t="s">
        <v>1784</v>
      </c>
      <c r="K561" s="176" t="s">
        <v>598</v>
      </c>
      <c r="L561" s="272" t="str">
        <f>VLOOKUP($K561,[2]TONG_SL!$A$1:$D$65536,2,0)</f>
        <v>Chân gà sả tắc 250g</v>
      </c>
      <c r="N561" s="272" t="str">
        <f t="shared" si="80"/>
        <v>K-C6</v>
      </c>
      <c r="Q561" s="272" t="str">
        <f>VLOOKUP(K561,[2]TONG_SL!$A$1:$D$65536,3,0)</f>
        <v>Hộp</v>
      </c>
      <c r="R561" s="169">
        <v>4</v>
      </c>
      <c r="T561" s="273" t="e">
        <f>VLOOKUP(VLOOKUP(G561,Ma_KH!$A:$R,18,0)&amp;K561,Gia_MB!$A:$F,6,0)</f>
        <v>#N/A</v>
      </c>
      <c r="U561" s="476" t="e">
        <f t="shared" si="84"/>
        <v>#N/A</v>
      </c>
      <c r="W561" s="274" t="e">
        <f t="shared" si="81"/>
        <v>#N/A</v>
      </c>
      <c r="X561" s="275" t="str">
        <f t="shared" si="82"/>
        <v>8</v>
      </c>
      <c r="Z561" s="476" t="e">
        <f t="shared" si="83"/>
        <v>#N/A</v>
      </c>
      <c r="AA561" s="5">
        <f>VLOOKUP(G561,Ma_KH!$A:$R,14,0)</f>
        <v>51</v>
      </c>
    </row>
    <row r="562" spans="1:27" x14ac:dyDescent="0.25">
      <c r="A562" s="174">
        <v>46059</v>
      </c>
      <c r="B562" s="176">
        <v>9542</v>
      </c>
      <c r="C562" s="218" t="s">
        <v>15180</v>
      </c>
      <c r="D562" s="216">
        <v>46060</v>
      </c>
      <c r="E562" s="175"/>
      <c r="F562" s="173"/>
      <c r="G562" s="202" t="s">
        <v>12161</v>
      </c>
      <c r="H562" s="175"/>
      <c r="I562" s="202" t="s">
        <v>12161</v>
      </c>
      <c r="J562" s="176" t="s">
        <v>1784</v>
      </c>
      <c r="K562" s="176" t="s">
        <v>600</v>
      </c>
      <c r="L562" s="272" t="str">
        <f>VLOOKUP($K562,[2]TONG_SL!$A$1:$D$65536,2,0)</f>
        <v>Tai heo sốt thái 250g</v>
      </c>
      <c r="N562" s="272" t="str">
        <f t="shared" si="80"/>
        <v>K-C6</v>
      </c>
      <c r="Q562" s="272" t="str">
        <f>VLOOKUP(K562,[2]TONG_SL!$A$1:$D$65536,3,0)</f>
        <v>Hộp</v>
      </c>
      <c r="R562" s="169">
        <v>4</v>
      </c>
      <c r="T562" s="273" t="e">
        <f>VLOOKUP(VLOOKUP(G562,Ma_KH!$A:$R,18,0)&amp;K562,Gia_MB!$A:$F,6,0)</f>
        <v>#N/A</v>
      </c>
      <c r="U562" s="476" t="e">
        <f t="shared" si="84"/>
        <v>#N/A</v>
      </c>
      <c r="W562" s="274" t="e">
        <f t="shared" si="81"/>
        <v>#N/A</v>
      </c>
      <c r="X562" s="275" t="str">
        <f t="shared" si="82"/>
        <v>8</v>
      </c>
      <c r="Z562" s="476" t="e">
        <f t="shared" si="83"/>
        <v>#N/A</v>
      </c>
      <c r="AA562" s="5">
        <f>VLOOKUP(G562,Ma_KH!$A:$R,14,0)</f>
        <v>51</v>
      </c>
    </row>
    <row r="563" spans="1:27" x14ac:dyDescent="0.25">
      <c r="A563" s="174">
        <v>46059</v>
      </c>
      <c r="B563" s="176">
        <v>9542</v>
      </c>
      <c r="C563" s="218" t="s">
        <v>15180</v>
      </c>
      <c r="D563" s="216">
        <v>46060</v>
      </c>
      <c r="E563" s="175"/>
      <c r="F563" s="173"/>
      <c r="G563" s="202" t="s">
        <v>12161</v>
      </c>
      <c r="H563" s="175"/>
      <c r="I563" s="202" t="s">
        <v>12161</v>
      </c>
      <c r="J563" s="176" t="s">
        <v>1784</v>
      </c>
      <c r="K563" s="176" t="s">
        <v>27</v>
      </c>
      <c r="L563" s="272" t="str">
        <f>VLOOKUP($K563,[2]TONG_SL!$A$1:$D$65536,2,0)</f>
        <v>Chân giò heo muối 300g</v>
      </c>
      <c r="N563" s="272" t="str">
        <f t="shared" si="80"/>
        <v>K-C6</v>
      </c>
      <c r="Q563" s="272" t="str">
        <f>VLOOKUP(K563,[2]TONG_SL!$A$1:$D$65536,3,0)</f>
        <v>Túi</v>
      </c>
      <c r="R563" s="169">
        <v>10</v>
      </c>
      <c r="T563" s="273">
        <f>VLOOKUP(VLOOKUP(G563,Ma_KH!$A:$R,18,0)&amp;K563,Gia_MB!$A:$F,6,0)</f>
        <v>73431</v>
      </c>
      <c r="U563" s="476">
        <f t="shared" si="84"/>
        <v>734310</v>
      </c>
      <c r="W563" s="274">
        <f t="shared" si="81"/>
        <v>0</v>
      </c>
      <c r="X563" s="275" t="str">
        <f t="shared" si="82"/>
        <v>8</v>
      </c>
      <c r="Z563" s="476">
        <f t="shared" si="83"/>
        <v>58744.800000000003</v>
      </c>
      <c r="AA563" s="5">
        <f>VLOOKUP(G563,Ma_KH!$A:$R,14,0)</f>
        <v>51</v>
      </c>
    </row>
    <row r="564" spans="1:27" x14ac:dyDescent="0.25">
      <c r="A564" s="174">
        <v>46059</v>
      </c>
      <c r="B564" s="176">
        <v>9542</v>
      </c>
      <c r="C564" s="218" t="s">
        <v>15180</v>
      </c>
      <c r="D564" s="216">
        <v>46060</v>
      </c>
      <c r="E564" s="175"/>
      <c r="F564" s="173"/>
      <c r="G564" s="202" t="s">
        <v>12161</v>
      </c>
      <c r="H564" s="175"/>
      <c r="I564" s="202" t="s">
        <v>12161</v>
      </c>
      <c r="J564" s="176" t="s">
        <v>1784</v>
      </c>
      <c r="K564" s="176" t="s">
        <v>551</v>
      </c>
      <c r="L564" s="272" t="str">
        <f>VLOOKUP($K564,[2]TONG_SL!$A$1:$D$65536,2,0)</f>
        <v>Chân giò heo muối 100g</v>
      </c>
      <c r="N564" s="272" t="str">
        <f t="shared" si="80"/>
        <v>K-C6</v>
      </c>
      <c r="Q564" s="272" t="str">
        <f>VLOOKUP(K564,[2]TONG_SL!$A$1:$D$65536,3,0)</f>
        <v>Gói</v>
      </c>
      <c r="R564" s="169">
        <v>10</v>
      </c>
      <c r="T564" s="273">
        <f>VLOOKUP(VLOOKUP(G564,Ma_KH!$A:$R,18,0)&amp;K564,Gia_MB!$A:$F,6,0)</f>
        <v>24549</v>
      </c>
      <c r="U564" s="476">
        <f t="shared" si="84"/>
        <v>245490</v>
      </c>
      <c r="W564" s="274">
        <f t="shared" si="81"/>
        <v>0</v>
      </c>
      <c r="X564" s="275" t="str">
        <f t="shared" si="82"/>
        <v>8</v>
      </c>
      <c r="Z564" s="476">
        <f t="shared" si="83"/>
        <v>19639.2</v>
      </c>
      <c r="AA564" s="5">
        <f>VLOOKUP(G564,Ma_KH!$A:$R,14,0)</f>
        <v>51</v>
      </c>
    </row>
    <row r="565" spans="1:27" x14ac:dyDescent="0.25">
      <c r="A565" s="174">
        <v>46059</v>
      </c>
      <c r="B565" s="176">
        <v>9542</v>
      </c>
      <c r="C565" s="218" t="s">
        <v>15180</v>
      </c>
      <c r="D565" s="216">
        <v>46060</v>
      </c>
      <c r="E565" s="175"/>
      <c r="F565" s="173"/>
      <c r="G565" s="202" t="s">
        <v>12161</v>
      </c>
      <c r="H565" s="175"/>
      <c r="I565" s="202" t="s">
        <v>12161</v>
      </c>
      <c r="J565" s="176" t="s">
        <v>1784</v>
      </c>
      <c r="K565" s="176" t="s">
        <v>542</v>
      </c>
      <c r="L565" s="272" t="str">
        <f>VLOOKUP($K565,[2]TONG_SL!$A$1:$D$65536,2,0)</f>
        <v>Chân giò heo muối 500g</v>
      </c>
      <c r="N565" s="272" t="str">
        <f t="shared" si="80"/>
        <v>K-C6</v>
      </c>
      <c r="Q565" s="272" t="str">
        <f>VLOOKUP(K565,[2]TONG_SL!$A$1:$D$65536,3,0)</f>
        <v>Túi</v>
      </c>
      <c r="R565" s="169">
        <v>5</v>
      </c>
      <c r="T565" s="273">
        <f>VLOOKUP(VLOOKUP(G565,Ma_KH!$A:$R,18,0)&amp;K565,Gia_MB!$A:$F,6,0)</f>
        <v>119066</v>
      </c>
      <c r="U565" s="476">
        <f t="shared" si="84"/>
        <v>595330</v>
      </c>
      <c r="W565" s="274">
        <f t="shared" si="81"/>
        <v>0</v>
      </c>
      <c r="X565" s="275" t="str">
        <f t="shared" si="82"/>
        <v>8</v>
      </c>
      <c r="Z565" s="476">
        <f t="shared" si="83"/>
        <v>47626.400000000001</v>
      </c>
      <c r="AA565" s="5">
        <f>VLOOKUP(G565,Ma_KH!$A:$R,14,0)</f>
        <v>51</v>
      </c>
    </row>
    <row r="566" spans="1:27" x14ac:dyDescent="0.25">
      <c r="A566" s="174">
        <v>46058</v>
      </c>
      <c r="B566" s="176">
        <v>9415</v>
      </c>
      <c r="C566" s="218" t="s">
        <v>15180</v>
      </c>
      <c r="D566" s="216">
        <v>46060</v>
      </c>
      <c r="E566" s="175"/>
      <c r="F566" s="173"/>
      <c r="G566" s="202" t="s">
        <v>12221</v>
      </c>
      <c r="H566" s="175"/>
      <c r="I566" s="202" t="s">
        <v>12221</v>
      </c>
      <c r="J566" s="176" t="s">
        <v>1784</v>
      </c>
      <c r="K566" s="176" t="s">
        <v>27</v>
      </c>
      <c r="L566" s="272" t="str">
        <f>VLOOKUP($K566,[2]TONG_SL!$A$1:$D$65536,2,0)</f>
        <v>Chân giò heo muối 300g</v>
      </c>
      <c r="N566" s="272" t="str">
        <f t="shared" si="80"/>
        <v>K-C6</v>
      </c>
      <c r="Q566" s="272" t="str">
        <f>VLOOKUP(K566,[2]TONG_SL!$A$1:$D$65536,3,0)</f>
        <v>Túi</v>
      </c>
      <c r="R566" s="169">
        <v>20</v>
      </c>
      <c r="T566" s="273">
        <f>VLOOKUP(VLOOKUP(G566,Ma_KH!$A:$R,18,0)&amp;K566,Gia_MB!$A:$F,6,0)</f>
        <v>73431</v>
      </c>
      <c r="U566" s="476">
        <f t="shared" si="84"/>
        <v>1468620</v>
      </c>
      <c r="W566" s="274">
        <f t="shared" si="81"/>
        <v>0</v>
      </c>
      <c r="X566" s="275" t="str">
        <f t="shared" si="82"/>
        <v>8</v>
      </c>
      <c r="Z566" s="476">
        <f t="shared" si="83"/>
        <v>117489.60000000001</v>
      </c>
      <c r="AA566" s="5">
        <f>VLOOKUP(G566,Ma_KH!$A:$R,14,0)</f>
        <v>51</v>
      </c>
    </row>
    <row r="567" spans="1:27" x14ac:dyDescent="0.25">
      <c r="A567" s="174">
        <v>46058</v>
      </c>
      <c r="B567" s="176">
        <v>9415</v>
      </c>
      <c r="C567" s="218" t="s">
        <v>15180</v>
      </c>
      <c r="D567" s="216">
        <v>46060</v>
      </c>
      <c r="E567" s="175"/>
      <c r="F567" s="173"/>
      <c r="G567" s="202" t="s">
        <v>12221</v>
      </c>
      <c r="H567" s="175"/>
      <c r="I567" s="202" t="s">
        <v>12221</v>
      </c>
      <c r="J567" s="176" t="s">
        <v>1784</v>
      </c>
      <c r="K567" s="176" t="s">
        <v>48</v>
      </c>
      <c r="L567" s="272" t="str">
        <f>VLOOKUP($K567,[2]TONG_SL!$A$1:$D$65536,2,0)</f>
        <v>Mọc Nấm Hương 250g</v>
      </c>
      <c r="N567" s="272" t="str">
        <f t="shared" si="80"/>
        <v>K-C6</v>
      </c>
      <c r="Q567" s="272" t="str">
        <f>VLOOKUP(K567,[2]TONG_SL!$A$1:$D$65536,3,0)</f>
        <v>Túi</v>
      </c>
      <c r="R567" s="169">
        <v>8</v>
      </c>
      <c r="T567" s="273">
        <f>VLOOKUP(VLOOKUP(G567,Ma_KH!$A:$R,18,0)&amp;K567,Gia_MB!$A:$F,6,0)</f>
        <v>46000</v>
      </c>
      <c r="U567" s="476">
        <f t="shared" si="84"/>
        <v>368000</v>
      </c>
      <c r="W567" s="274">
        <f t="shared" si="81"/>
        <v>0</v>
      </c>
      <c r="X567" s="275" t="str">
        <f t="shared" si="82"/>
        <v>8</v>
      </c>
      <c r="Z567" s="476">
        <f t="shared" si="83"/>
        <v>29440</v>
      </c>
      <c r="AA567" s="5">
        <f>VLOOKUP(G567,Ma_KH!$A:$R,14,0)</f>
        <v>51</v>
      </c>
    </row>
    <row r="568" spans="1:27" x14ac:dyDescent="0.25">
      <c r="A568" s="174">
        <v>46058</v>
      </c>
      <c r="B568" s="176">
        <v>9415</v>
      </c>
      <c r="C568" s="218" t="s">
        <v>15180</v>
      </c>
      <c r="D568" s="216">
        <v>46060</v>
      </c>
      <c r="E568" s="175"/>
      <c r="F568" s="173"/>
      <c r="G568" s="202" t="s">
        <v>12221</v>
      </c>
      <c r="H568" s="175"/>
      <c r="I568" s="202" t="s">
        <v>12221</v>
      </c>
      <c r="J568" s="176" t="s">
        <v>1784</v>
      </c>
      <c r="K568" s="176" t="s">
        <v>542</v>
      </c>
      <c r="L568" s="272" t="str">
        <f>VLOOKUP($K568,[2]TONG_SL!$A$1:$D$65536,2,0)</f>
        <v>Chân giò heo muối 500g</v>
      </c>
      <c r="N568" s="272" t="str">
        <f t="shared" si="80"/>
        <v>K-C6</v>
      </c>
      <c r="Q568" s="272" t="str">
        <f>VLOOKUP(K568,[2]TONG_SL!$A$1:$D$65536,3,0)</f>
        <v>Túi</v>
      </c>
      <c r="R568" s="169">
        <v>4</v>
      </c>
      <c r="T568" s="273">
        <f>VLOOKUP(VLOOKUP(G568,Ma_KH!$A:$R,18,0)&amp;K568,Gia_MB!$A:$F,6,0)</f>
        <v>119066</v>
      </c>
      <c r="U568" s="476">
        <f t="shared" si="84"/>
        <v>476264</v>
      </c>
      <c r="W568" s="274">
        <f t="shared" si="81"/>
        <v>0</v>
      </c>
      <c r="X568" s="275" t="str">
        <f t="shared" si="82"/>
        <v>8</v>
      </c>
      <c r="Z568" s="476">
        <f t="shared" si="83"/>
        <v>38101.120000000003</v>
      </c>
      <c r="AA568" s="5">
        <f>VLOOKUP(G568,Ma_KH!$A:$R,14,0)</f>
        <v>51</v>
      </c>
    </row>
    <row r="569" spans="1:27" x14ac:dyDescent="0.25">
      <c r="A569" s="174">
        <v>46059</v>
      </c>
      <c r="B569" s="176">
        <v>9545</v>
      </c>
      <c r="C569" s="218" t="s">
        <v>15180</v>
      </c>
      <c r="D569" s="216">
        <v>46060</v>
      </c>
      <c r="E569" s="175"/>
      <c r="F569" s="173"/>
      <c r="G569" s="202" t="s">
        <v>12220</v>
      </c>
      <c r="H569" s="175"/>
      <c r="I569" s="202" t="s">
        <v>12220</v>
      </c>
      <c r="J569" s="176" t="s">
        <v>1784</v>
      </c>
      <c r="K569" s="176" t="s">
        <v>600</v>
      </c>
      <c r="L569" s="272" t="str">
        <f>VLOOKUP($K569,[2]TONG_SL!$A$1:$D$65536,2,0)</f>
        <v>Tai heo sốt thái 250g</v>
      </c>
      <c r="N569" s="272" t="str">
        <f t="shared" si="80"/>
        <v>K-C6</v>
      </c>
      <c r="Q569" s="272" t="str">
        <f>VLOOKUP(K569,[2]TONG_SL!$A$1:$D$65536,3,0)</f>
        <v>Hộp</v>
      </c>
      <c r="R569" s="169">
        <v>4</v>
      </c>
      <c r="T569" s="273" t="e">
        <f>VLOOKUP(VLOOKUP(G569,Ma_KH!$A:$R,18,0)&amp;K569,Gia_MB!$A:$F,6,0)</f>
        <v>#N/A</v>
      </c>
      <c r="U569" s="476" t="e">
        <f t="shared" si="84"/>
        <v>#N/A</v>
      </c>
      <c r="W569" s="274" t="e">
        <f t="shared" si="81"/>
        <v>#N/A</v>
      </c>
      <c r="X569" s="275" t="str">
        <f t="shared" si="82"/>
        <v>8</v>
      </c>
      <c r="Z569" s="476" t="e">
        <f t="shared" si="83"/>
        <v>#N/A</v>
      </c>
      <c r="AA569" s="5">
        <f>VLOOKUP(G569,Ma_KH!$A:$R,14,0)</f>
        <v>51</v>
      </c>
    </row>
    <row r="570" spans="1:27" x14ac:dyDescent="0.25">
      <c r="A570" s="174">
        <v>46059</v>
      </c>
      <c r="B570" s="176">
        <v>9545</v>
      </c>
      <c r="C570" s="218" t="s">
        <v>15180</v>
      </c>
      <c r="D570" s="216">
        <v>46060</v>
      </c>
      <c r="E570" s="175"/>
      <c r="F570" s="173"/>
      <c r="G570" s="202" t="s">
        <v>12220</v>
      </c>
      <c r="H570" s="175"/>
      <c r="I570" s="202" t="s">
        <v>12220</v>
      </c>
      <c r="J570" s="176" t="s">
        <v>1784</v>
      </c>
      <c r="K570" s="176" t="s">
        <v>30</v>
      </c>
      <c r="L570" s="272" t="str">
        <f>VLOOKUP($K570,[2]TONG_SL!$A$1:$D$65536,2,0)</f>
        <v>Gà muối 500g</v>
      </c>
      <c r="N570" s="272" t="str">
        <f t="shared" si="80"/>
        <v>K-C6</v>
      </c>
      <c r="Q570" s="272" t="str">
        <f>VLOOKUP(K570,[2]TONG_SL!$A$1:$D$65536,3,0)</f>
        <v>Túi</v>
      </c>
      <c r="R570" s="169">
        <v>5</v>
      </c>
      <c r="T570" s="273">
        <f>VLOOKUP(VLOOKUP(G570,Ma_KH!$A:$R,18,0)&amp;K570,Gia_MB!$A:$F,6,0)</f>
        <v>111058</v>
      </c>
      <c r="U570" s="476">
        <f t="shared" si="84"/>
        <v>555290</v>
      </c>
      <c r="W570" s="274">
        <f t="shared" si="81"/>
        <v>0</v>
      </c>
      <c r="X570" s="275" t="str">
        <f t="shared" si="82"/>
        <v>8</v>
      </c>
      <c r="Z570" s="476">
        <f t="shared" si="83"/>
        <v>44423.200000000004</v>
      </c>
      <c r="AA570" s="5">
        <f>VLOOKUP(G570,Ma_KH!$A:$R,14,0)</f>
        <v>51</v>
      </c>
    </row>
    <row r="571" spans="1:27" x14ac:dyDescent="0.25">
      <c r="A571" s="174">
        <v>46059</v>
      </c>
      <c r="B571" s="176">
        <v>9545</v>
      </c>
      <c r="C571" s="218" t="s">
        <v>15180</v>
      </c>
      <c r="D571" s="216">
        <v>46060</v>
      </c>
      <c r="E571" s="175"/>
      <c r="F571" s="173"/>
      <c r="G571" s="202" t="s">
        <v>12220</v>
      </c>
      <c r="H571" s="175"/>
      <c r="I571" s="202" t="s">
        <v>12220</v>
      </c>
      <c r="J571" s="176" t="s">
        <v>1784</v>
      </c>
      <c r="K571" s="176" t="s">
        <v>551</v>
      </c>
      <c r="L571" s="272" t="str">
        <f>VLOOKUP($K571,[2]TONG_SL!$A$1:$D$65536,2,0)</f>
        <v>Chân giò heo muối 100g</v>
      </c>
      <c r="N571" s="272" t="str">
        <f t="shared" si="80"/>
        <v>K-C6</v>
      </c>
      <c r="Q571" s="272" t="str">
        <f>VLOOKUP(K571,[2]TONG_SL!$A$1:$D$65536,3,0)</f>
        <v>Gói</v>
      </c>
      <c r="R571" s="169">
        <v>10</v>
      </c>
      <c r="T571" s="273">
        <f>VLOOKUP(VLOOKUP(G571,Ma_KH!$A:$R,18,0)&amp;K571,Gia_MB!$A:$F,6,0)</f>
        <v>24549</v>
      </c>
      <c r="U571" s="476">
        <f t="shared" si="84"/>
        <v>245490</v>
      </c>
      <c r="W571" s="274">
        <f t="shared" si="81"/>
        <v>0</v>
      </c>
      <c r="X571" s="275" t="str">
        <f t="shared" si="82"/>
        <v>8</v>
      </c>
      <c r="Z571" s="476">
        <f t="shared" si="83"/>
        <v>19639.2</v>
      </c>
      <c r="AA571" s="5">
        <f>VLOOKUP(G571,Ma_KH!$A:$R,14,0)</f>
        <v>51</v>
      </c>
    </row>
    <row r="572" spans="1:27" x14ac:dyDescent="0.25">
      <c r="A572" s="174">
        <v>46059</v>
      </c>
      <c r="B572" s="176">
        <v>9545</v>
      </c>
      <c r="C572" s="218" t="s">
        <v>15180</v>
      </c>
      <c r="D572" s="216">
        <v>46060</v>
      </c>
      <c r="E572" s="175"/>
      <c r="F572" s="173"/>
      <c r="G572" s="202" t="s">
        <v>12220</v>
      </c>
      <c r="H572" s="175"/>
      <c r="I572" s="202" t="s">
        <v>12220</v>
      </c>
      <c r="J572" s="176" t="s">
        <v>1784</v>
      </c>
      <c r="K572" s="176" t="s">
        <v>542</v>
      </c>
      <c r="L572" s="272" t="str">
        <f>VLOOKUP($K572,[2]TONG_SL!$A$1:$D$65536,2,0)</f>
        <v>Chân giò heo muối 500g</v>
      </c>
      <c r="N572" s="272" t="str">
        <f t="shared" si="80"/>
        <v>K-C6</v>
      </c>
      <c r="Q572" s="272" t="str">
        <f>VLOOKUP(K572,[2]TONG_SL!$A$1:$D$65536,3,0)</f>
        <v>Túi</v>
      </c>
      <c r="R572" s="169">
        <v>5</v>
      </c>
      <c r="T572" s="273">
        <f>VLOOKUP(VLOOKUP(G572,Ma_KH!$A:$R,18,0)&amp;K572,Gia_MB!$A:$F,6,0)</f>
        <v>119066</v>
      </c>
      <c r="U572" s="476">
        <f t="shared" si="84"/>
        <v>595330</v>
      </c>
      <c r="W572" s="274">
        <f t="shared" si="81"/>
        <v>0</v>
      </c>
      <c r="X572" s="275" t="str">
        <f t="shared" si="82"/>
        <v>8</v>
      </c>
      <c r="Z572" s="476">
        <f t="shared" si="83"/>
        <v>47626.400000000001</v>
      </c>
      <c r="AA572" s="5">
        <f>VLOOKUP(G572,Ma_KH!$A:$R,14,0)</f>
        <v>51</v>
      </c>
    </row>
    <row r="573" spans="1:27" x14ac:dyDescent="0.25">
      <c r="A573" s="174">
        <v>46059</v>
      </c>
      <c r="B573" s="176">
        <v>9541</v>
      </c>
      <c r="C573" s="218" t="s">
        <v>15180</v>
      </c>
      <c r="D573" s="216">
        <v>46060</v>
      </c>
      <c r="E573" s="175"/>
      <c r="F573" s="173"/>
      <c r="G573" s="202" t="s">
        <v>12154</v>
      </c>
      <c r="H573" s="175"/>
      <c r="I573" s="202" t="s">
        <v>12154</v>
      </c>
      <c r="J573" s="176" t="s">
        <v>1784</v>
      </c>
      <c r="K573" s="176" t="s">
        <v>598</v>
      </c>
      <c r="L573" s="272" t="str">
        <f>VLOOKUP($K573,[2]TONG_SL!$A$1:$D$65536,2,0)</f>
        <v>Chân gà sả tắc 250g</v>
      </c>
      <c r="N573" s="272" t="str">
        <f t="shared" si="80"/>
        <v>K-C6</v>
      </c>
      <c r="Q573" s="272" t="str">
        <f>VLOOKUP(K573,[2]TONG_SL!$A$1:$D$65536,3,0)</f>
        <v>Hộp</v>
      </c>
      <c r="R573" s="169">
        <v>4</v>
      </c>
      <c r="T573" s="273" t="e">
        <f>VLOOKUP(VLOOKUP(G573,Ma_KH!$A:$R,18,0)&amp;K573,Gia_MB!$A:$F,6,0)</f>
        <v>#N/A</v>
      </c>
      <c r="U573" s="476" t="e">
        <f t="shared" si="84"/>
        <v>#N/A</v>
      </c>
      <c r="W573" s="274" t="e">
        <f t="shared" si="81"/>
        <v>#N/A</v>
      </c>
      <c r="X573" s="275" t="str">
        <f t="shared" si="82"/>
        <v>8</v>
      </c>
      <c r="Z573" s="476" t="e">
        <f t="shared" si="83"/>
        <v>#N/A</v>
      </c>
      <c r="AA573" s="5">
        <f>VLOOKUP(G573,Ma_KH!$A:$R,14,0)</f>
        <v>51</v>
      </c>
    </row>
    <row r="574" spans="1:27" x14ac:dyDescent="0.25">
      <c r="A574" s="174">
        <v>46059</v>
      </c>
      <c r="B574" s="176">
        <v>9541</v>
      </c>
      <c r="C574" s="218" t="s">
        <v>15180</v>
      </c>
      <c r="D574" s="216">
        <v>46060</v>
      </c>
      <c r="E574" s="175"/>
      <c r="F574" s="173"/>
      <c r="G574" s="202" t="s">
        <v>12154</v>
      </c>
      <c r="H574" s="175"/>
      <c r="I574" s="202" t="s">
        <v>12154</v>
      </c>
      <c r="J574" s="176" t="s">
        <v>1784</v>
      </c>
      <c r="K574" s="176" t="s">
        <v>600</v>
      </c>
      <c r="L574" s="272" t="str">
        <f>VLOOKUP($K574,[2]TONG_SL!$A$1:$D$65536,2,0)</f>
        <v>Tai heo sốt thái 250g</v>
      </c>
      <c r="N574" s="272" t="str">
        <f t="shared" si="80"/>
        <v>K-C6</v>
      </c>
      <c r="Q574" s="272" t="str">
        <f>VLOOKUP(K574,[2]TONG_SL!$A$1:$D$65536,3,0)</f>
        <v>Hộp</v>
      </c>
      <c r="R574" s="169">
        <v>4</v>
      </c>
      <c r="T574" s="273" t="e">
        <f>VLOOKUP(VLOOKUP(G574,Ma_KH!$A:$R,18,0)&amp;K574,Gia_MB!$A:$F,6,0)</f>
        <v>#N/A</v>
      </c>
      <c r="U574" s="476" t="e">
        <f t="shared" si="84"/>
        <v>#N/A</v>
      </c>
      <c r="W574" s="274" t="e">
        <f t="shared" si="81"/>
        <v>#N/A</v>
      </c>
      <c r="X574" s="275" t="str">
        <f t="shared" si="82"/>
        <v>8</v>
      </c>
      <c r="Z574" s="476" t="e">
        <f t="shared" si="83"/>
        <v>#N/A</v>
      </c>
      <c r="AA574" s="5">
        <f>VLOOKUP(G574,Ma_KH!$A:$R,14,0)</f>
        <v>51</v>
      </c>
    </row>
    <row r="575" spans="1:27" x14ac:dyDescent="0.25">
      <c r="A575" s="174">
        <v>46058</v>
      </c>
      <c r="B575" s="176">
        <v>9391</v>
      </c>
      <c r="C575" s="218" t="s">
        <v>15180</v>
      </c>
      <c r="D575" s="216">
        <v>46060</v>
      </c>
      <c r="E575" s="175"/>
      <c r="F575" s="173"/>
      <c r="G575" s="202" t="s">
        <v>11468</v>
      </c>
      <c r="H575" s="175"/>
      <c r="I575" s="202" t="s">
        <v>11468</v>
      </c>
      <c r="J575" s="176" t="s">
        <v>1784</v>
      </c>
      <c r="K575" s="176" t="s">
        <v>27</v>
      </c>
      <c r="L575" s="272" t="str">
        <f>VLOOKUP($K575,[2]TONG_SL!$A$1:$D$65536,2,0)</f>
        <v>Chân giò heo muối 300g</v>
      </c>
      <c r="N575" s="272" t="str">
        <f t="shared" si="80"/>
        <v>K-C6</v>
      </c>
      <c r="Q575" s="272" t="str">
        <f>VLOOKUP(K575,[2]TONG_SL!$A$1:$D$65536,3,0)</f>
        <v>Túi</v>
      </c>
      <c r="R575" s="169">
        <v>5</v>
      </c>
      <c r="T575" s="273">
        <f>VLOOKUP(VLOOKUP(G575,Ma_KH!$A:$R,18,0)&amp;K575,Gia_MB!$A:$F,6,0)</f>
        <v>69759</v>
      </c>
      <c r="U575" s="476">
        <f t="shared" si="84"/>
        <v>348795</v>
      </c>
      <c r="W575" s="274">
        <f t="shared" si="81"/>
        <v>0</v>
      </c>
      <c r="X575" s="275" t="str">
        <f t="shared" si="82"/>
        <v>8</v>
      </c>
      <c r="Z575" s="476">
        <f t="shared" si="83"/>
        <v>27903.600000000002</v>
      </c>
      <c r="AA575" s="5">
        <f>VLOOKUP(G575,Ma_KH!$A:$R,14,0)</f>
        <v>36</v>
      </c>
    </row>
    <row r="576" spans="1:27" x14ac:dyDescent="0.25">
      <c r="A576" s="174">
        <v>46058</v>
      </c>
      <c r="B576" s="176">
        <v>9391</v>
      </c>
      <c r="C576" s="218" t="s">
        <v>15180</v>
      </c>
      <c r="D576" s="216">
        <v>46060</v>
      </c>
      <c r="E576" s="175"/>
      <c r="F576" s="173"/>
      <c r="G576" s="202" t="s">
        <v>11468</v>
      </c>
      <c r="H576" s="175"/>
      <c r="I576" s="202" t="s">
        <v>11468</v>
      </c>
      <c r="J576" s="176" t="s">
        <v>1784</v>
      </c>
      <c r="K576" s="176" t="s">
        <v>34</v>
      </c>
      <c r="L576" s="272" t="str">
        <f>VLOOKUP($K576,[2]TONG_SL!$A$1:$D$65536,2,0)</f>
        <v>Tai heo muối 200g</v>
      </c>
      <c r="N576" s="272" t="str">
        <f t="shared" si="80"/>
        <v>K-C6</v>
      </c>
      <c r="Q576" s="272" t="str">
        <f>VLOOKUP(K576,[2]TONG_SL!$A$1:$D$65536,3,0)</f>
        <v>Túi</v>
      </c>
      <c r="R576" s="169">
        <v>5</v>
      </c>
      <c r="T576" s="273">
        <f>VLOOKUP(VLOOKUP(G576,Ma_KH!$A:$R,18,0)&amp;K576,Gia_MB!$A:$F,6,0)</f>
        <v>52816</v>
      </c>
      <c r="U576" s="476">
        <f t="shared" si="84"/>
        <v>264080</v>
      </c>
      <c r="W576" s="274">
        <f t="shared" si="81"/>
        <v>0</v>
      </c>
      <c r="X576" s="275" t="str">
        <f t="shared" si="82"/>
        <v>8</v>
      </c>
      <c r="Z576" s="476">
        <f t="shared" si="83"/>
        <v>21126.400000000001</v>
      </c>
      <c r="AA576" s="5">
        <f>VLOOKUP(G576,Ma_KH!$A:$R,14,0)</f>
        <v>36</v>
      </c>
    </row>
    <row r="577" spans="1:27" x14ac:dyDescent="0.25">
      <c r="A577" s="174">
        <v>46058</v>
      </c>
      <c r="B577" s="176">
        <v>9391</v>
      </c>
      <c r="C577" s="218" t="s">
        <v>15180</v>
      </c>
      <c r="D577" s="216">
        <v>46060</v>
      </c>
      <c r="E577" s="175"/>
      <c r="F577" s="173"/>
      <c r="G577" s="202" t="s">
        <v>11468</v>
      </c>
      <c r="H577" s="175"/>
      <c r="I577" s="202" t="s">
        <v>11468</v>
      </c>
      <c r="J577" s="176" t="s">
        <v>1784</v>
      </c>
      <c r="K577" s="176" t="s">
        <v>30</v>
      </c>
      <c r="L577" s="272" t="str">
        <f>VLOOKUP($K577,[2]TONG_SL!$A$1:$D$65536,2,0)</f>
        <v>Gà muối 500g</v>
      </c>
      <c r="N577" s="272" t="str">
        <f t="shared" si="80"/>
        <v>K-C6</v>
      </c>
      <c r="Q577" s="272" t="str">
        <f>VLOOKUP(K577,[2]TONG_SL!$A$1:$D$65536,3,0)</f>
        <v>Túi</v>
      </c>
      <c r="R577" s="169">
        <v>5</v>
      </c>
      <c r="T577" s="273">
        <f>VLOOKUP(VLOOKUP(G577,Ma_KH!$A:$R,18,0)&amp;K577,Gia_MB!$A:$F,6,0)</f>
        <v>105505</v>
      </c>
      <c r="U577" s="476">
        <f t="shared" si="84"/>
        <v>527525</v>
      </c>
      <c r="W577" s="274">
        <f t="shared" si="81"/>
        <v>0</v>
      </c>
      <c r="X577" s="275" t="str">
        <f t="shared" si="82"/>
        <v>8</v>
      </c>
      <c r="Z577" s="476">
        <f t="shared" si="83"/>
        <v>42202</v>
      </c>
      <c r="AA577" s="5">
        <f>VLOOKUP(G577,Ma_KH!$A:$R,14,0)</f>
        <v>36</v>
      </c>
    </row>
    <row r="578" spans="1:27" x14ac:dyDescent="0.25">
      <c r="A578" s="174">
        <v>46058</v>
      </c>
      <c r="B578" s="176">
        <v>9391</v>
      </c>
      <c r="C578" s="218" t="s">
        <v>15180</v>
      </c>
      <c r="D578" s="216">
        <v>46060</v>
      </c>
      <c r="E578" s="175"/>
      <c r="F578" s="173"/>
      <c r="G578" s="202" t="s">
        <v>11468</v>
      </c>
      <c r="H578" s="175"/>
      <c r="I578" s="202" t="s">
        <v>11468</v>
      </c>
      <c r="J578" s="176" t="s">
        <v>1784</v>
      </c>
      <c r="K578" s="176" t="s">
        <v>32</v>
      </c>
      <c r="L578" s="272" t="str">
        <f>VLOOKUP($K578,[2]TONG_SL!$A$1:$D$65536,2,0)</f>
        <v>Giò Tai Lưỡi Xào 250g</v>
      </c>
      <c r="N578" s="272" t="str">
        <f t="shared" si="80"/>
        <v>K-C6</v>
      </c>
      <c r="Q578" s="272" t="str">
        <f>VLOOKUP(K578,[2]TONG_SL!$A$1:$D$65536,3,0)</f>
        <v>Túi</v>
      </c>
      <c r="R578" s="169">
        <v>5</v>
      </c>
      <c r="T578" s="273">
        <f>VLOOKUP(VLOOKUP(G578,Ma_KH!$A:$R,18,0)&amp;K578,Gia_MB!$A:$F,6,0)</f>
        <v>47674</v>
      </c>
      <c r="U578" s="476">
        <f t="shared" si="84"/>
        <v>238370</v>
      </c>
      <c r="W578" s="274">
        <f t="shared" si="81"/>
        <v>0</v>
      </c>
      <c r="X578" s="275" t="str">
        <f t="shared" si="82"/>
        <v>8</v>
      </c>
      <c r="Z578" s="476">
        <f t="shared" si="83"/>
        <v>19069.600000000002</v>
      </c>
      <c r="AA578" s="5">
        <f>VLOOKUP(G578,Ma_KH!$A:$R,14,0)</f>
        <v>36</v>
      </c>
    </row>
    <row r="579" spans="1:27" x14ac:dyDescent="0.25">
      <c r="A579" s="174">
        <v>46058</v>
      </c>
      <c r="B579" s="176">
        <v>9391</v>
      </c>
      <c r="C579" s="218" t="s">
        <v>15180</v>
      </c>
      <c r="D579" s="216">
        <v>46060</v>
      </c>
      <c r="E579" s="175"/>
      <c r="F579" s="173"/>
      <c r="G579" s="202" t="s">
        <v>11468</v>
      </c>
      <c r="H579" s="175"/>
      <c r="I579" s="202" t="s">
        <v>11468</v>
      </c>
      <c r="J579" s="176" t="s">
        <v>1784</v>
      </c>
      <c r="K579" s="176" t="s">
        <v>551</v>
      </c>
      <c r="L579" s="272" t="str">
        <f>VLOOKUP($K579,[2]TONG_SL!$A$1:$D$65536,2,0)</f>
        <v>Chân giò heo muối 100g</v>
      </c>
      <c r="N579" s="272" t="str">
        <f t="shared" si="80"/>
        <v>K-C6</v>
      </c>
      <c r="Q579" s="272" t="str">
        <f>VLOOKUP(K579,[2]TONG_SL!$A$1:$D$65536,3,0)</f>
        <v>Gói</v>
      </c>
      <c r="R579" s="169">
        <v>10</v>
      </c>
      <c r="T579" s="273">
        <f>VLOOKUP(VLOOKUP(G579,Ma_KH!$A:$R,18,0)&amp;K579,Gia_MB!$A:$F,6,0)</f>
        <v>23322</v>
      </c>
      <c r="U579" s="476">
        <f t="shared" si="84"/>
        <v>233220</v>
      </c>
      <c r="W579" s="274">
        <f t="shared" si="81"/>
        <v>0</v>
      </c>
      <c r="X579" s="275" t="str">
        <f t="shared" si="82"/>
        <v>8</v>
      </c>
      <c r="Z579" s="476">
        <f t="shared" si="83"/>
        <v>18657.600000000002</v>
      </c>
      <c r="AA579" s="5">
        <f>VLOOKUP(G579,Ma_KH!$A:$R,14,0)</f>
        <v>36</v>
      </c>
    </row>
    <row r="580" spans="1:27" x14ac:dyDescent="0.25">
      <c r="A580" s="174">
        <v>46058</v>
      </c>
      <c r="B580" s="176">
        <v>9391</v>
      </c>
      <c r="C580" s="218" t="s">
        <v>15180</v>
      </c>
      <c r="D580" s="216">
        <v>46060</v>
      </c>
      <c r="E580" s="175"/>
      <c r="F580" s="173"/>
      <c r="G580" s="202" t="s">
        <v>11468</v>
      </c>
      <c r="H580" s="175"/>
      <c r="I580" s="202" t="s">
        <v>11468</v>
      </c>
      <c r="J580" s="176" t="s">
        <v>1784</v>
      </c>
      <c r="K580" s="176" t="s">
        <v>553</v>
      </c>
      <c r="L580" s="272" t="str">
        <f>VLOOKUP($K580,[2]TONG_SL!$A$1:$D$65536,2,0)</f>
        <v>Gà muối hun khói 300g</v>
      </c>
      <c r="N580" s="272" t="str">
        <f t="shared" si="80"/>
        <v>K-C6</v>
      </c>
      <c r="Q580" s="272" t="str">
        <f>VLOOKUP(K580,[2]TONG_SL!$A$1:$D$65536,3,0)</f>
        <v>Túi</v>
      </c>
      <c r="R580" s="169">
        <v>5</v>
      </c>
      <c r="T580" s="273" t="e">
        <f>VLOOKUP(VLOOKUP(G580,Ma_KH!$A:$R,18,0)&amp;K580,Gia_MB!$A:$F,6,0)</f>
        <v>#N/A</v>
      </c>
      <c r="U580" s="476" t="e">
        <f t="shared" si="84"/>
        <v>#N/A</v>
      </c>
      <c r="W580" s="274" t="e">
        <f t="shared" si="81"/>
        <v>#N/A</v>
      </c>
      <c r="X580" s="275" t="str">
        <f t="shared" si="82"/>
        <v>8</v>
      </c>
      <c r="Z580" s="476" t="e">
        <f t="shared" si="83"/>
        <v>#N/A</v>
      </c>
      <c r="AA580" s="5">
        <f>VLOOKUP(G580,Ma_KH!$A:$R,14,0)</f>
        <v>36</v>
      </c>
    </row>
    <row r="581" spans="1:27" x14ac:dyDescent="0.25">
      <c r="A581" s="174">
        <v>46059</v>
      </c>
      <c r="B581" s="176">
        <v>9561</v>
      </c>
      <c r="C581" s="218" t="s">
        <v>15180</v>
      </c>
      <c r="D581" s="216">
        <v>46060</v>
      </c>
      <c r="E581" s="175"/>
      <c r="F581" s="173"/>
      <c r="G581" s="202" t="s">
        <v>9902</v>
      </c>
      <c r="H581" s="175"/>
      <c r="I581" s="202" t="s">
        <v>9902</v>
      </c>
      <c r="J581" s="176" t="s">
        <v>1784</v>
      </c>
      <c r="K581" s="176" t="s">
        <v>30</v>
      </c>
      <c r="L581" s="272" t="str">
        <f>VLOOKUP($K581,[2]TONG_SL!$A$1:$D$65536,2,0)</f>
        <v>Gà muối 500g</v>
      </c>
      <c r="N581" s="272" t="str">
        <f t="shared" si="80"/>
        <v>K-C6</v>
      </c>
      <c r="Q581" s="272" t="str">
        <f>VLOOKUP(K581,[2]TONG_SL!$A$1:$D$65536,3,0)</f>
        <v>Túi</v>
      </c>
      <c r="R581" s="169">
        <v>5</v>
      </c>
      <c r="T581" s="273">
        <f>VLOOKUP(VLOOKUP(G581,Ma_KH!$A:$R,18,0)&amp;K581,Gia_MB!$A:$F,6,0)</f>
        <v>111058</v>
      </c>
      <c r="U581" s="476">
        <f t="shared" si="84"/>
        <v>555290</v>
      </c>
      <c r="W581" s="274">
        <f t="shared" si="81"/>
        <v>0</v>
      </c>
      <c r="X581" s="275" t="str">
        <f t="shared" si="82"/>
        <v>8</v>
      </c>
      <c r="Z581" s="476">
        <f t="shared" si="83"/>
        <v>44423.200000000004</v>
      </c>
      <c r="AA581" s="5">
        <f>VLOOKUP(G581,Ma_KH!$A:$R,14,0)</f>
        <v>57</v>
      </c>
    </row>
    <row r="582" spans="1:27" x14ac:dyDescent="0.25">
      <c r="A582" s="174">
        <v>46059</v>
      </c>
      <c r="B582" s="176">
        <v>9561</v>
      </c>
      <c r="C582" s="218" t="s">
        <v>15180</v>
      </c>
      <c r="D582" s="216">
        <v>46060</v>
      </c>
      <c r="E582" s="175"/>
      <c r="F582" s="173"/>
      <c r="G582" s="202" t="s">
        <v>9902</v>
      </c>
      <c r="H582" s="175"/>
      <c r="I582" s="202" t="s">
        <v>9902</v>
      </c>
      <c r="J582" s="176" t="s">
        <v>1784</v>
      </c>
      <c r="K582" s="176" t="s">
        <v>27</v>
      </c>
      <c r="L582" s="272" t="str">
        <f>VLOOKUP($K582,[2]TONG_SL!$A$1:$D$65536,2,0)</f>
        <v>Chân giò heo muối 300g</v>
      </c>
      <c r="N582" s="272" t="str">
        <f t="shared" si="80"/>
        <v>K-C6</v>
      </c>
      <c r="Q582" s="272" t="str">
        <f>VLOOKUP(K582,[2]TONG_SL!$A$1:$D$65536,3,0)</f>
        <v>Túi</v>
      </c>
      <c r="R582" s="169">
        <v>10</v>
      </c>
      <c r="T582" s="273">
        <f>VLOOKUP(VLOOKUP(G582,Ma_KH!$A:$R,18,0)&amp;K582,Gia_MB!$A:$F,6,0)</f>
        <v>73431</v>
      </c>
      <c r="U582" s="476">
        <f t="shared" si="84"/>
        <v>734310</v>
      </c>
      <c r="W582" s="274">
        <f t="shared" si="81"/>
        <v>0</v>
      </c>
      <c r="X582" s="275" t="str">
        <f t="shared" si="82"/>
        <v>8</v>
      </c>
      <c r="Z582" s="476">
        <f t="shared" si="83"/>
        <v>58744.800000000003</v>
      </c>
      <c r="AA582" s="5">
        <f>VLOOKUP(G582,Ma_KH!$A:$R,14,0)</f>
        <v>57</v>
      </c>
    </row>
    <row r="583" spans="1:27" x14ac:dyDescent="0.25">
      <c r="A583" s="174">
        <v>46059</v>
      </c>
      <c r="B583" s="176">
        <v>9561</v>
      </c>
      <c r="C583" s="218" t="s">
        <v>15180</v>
      </c>
      <c r="D583" s="216">
        <v>46060</v>
      </c>
      <c r="E583" s="175"/>
      <c r="F583" s="173"/>
      <c r="G583" s="202" t="s">
        <v>9902</v>
      </c>
      <c r="H583" s="175"/>
      <c r="I583" s="202" t="s">
        <v>9902</v>
      </c>
      <c r="J583" s="176" t="s">
        <v>1784</v>
      </c>
      <c r="K583" s="176" t="s">
        <v>32</v>
      </c>
      <c r="L583" s="272" t="str">
        <f>VLOOKUP($K583,[2]TONG_SL!$A$1:$D$65536,2,0)</f>
        <v>Giò Tai Lưỡi Xào 250g</v>
      </c>
      <c r="N583" s="272" t="str">
        <f t="shared" si="80"/>
        <v>K-C6</v>
      </c>
      <c r="Q583" s="272" t="str">
        <f>VLOOKUP(K583,[2]TONG_SL!$A$1:$D$65536,3,0)</f>
        <v>Túi</v>
      </c>
      <c r="R583" s="169">
        <v>10</v>
      </c>
      <c r="T583" s="273">
        <f>VLOOKUP(VLOOKUP(G583,Ma_KH!$A:$R,18,0)&amp;K583,Gia_MB!$A:$F,6,0)</f>
        <v>50182</v>
      </c>
      <c r="U583" s="476">
        <f t="shared" si="84"/>
        <v>501820</v>
      </c>
      <c r="W583" s="274">
        <f t="shared" si="81"/>
        <v>0</v>
      </c>
      <c r="X583" s="275" t="str">
        <f t="shared" si="82"/>
        <v>8</v>
      </c>
      <c r="Z583" s="476">
        <f t="shared" si="83"/>
        <v>40145.599999999999</v>
      </c>
      <c r="AA583" s="5">
        <f>VLOOKUP(G583,Ma_KH!$A:$R,14,0)</f>
        <v>57</v>
      </c>
    </row>
    <row r="584" spans="1:27" x14ac:dyDescent="0.25">
      <c r="A584" s="174">
        <v>46059</v>
      </c>
      <c r="B584" s="176">
        <v>9561</v>
      </c>
      <c r="C584" s="218" t="s">
        <v>15180</v>
      </c>
      <c r="D584" s="216">
        <v>46060</v>
      </c>
      <c r="E584" s="175"/>
      <c r="F584" s="173"/>
      <c r="G584" s="202" t="s">
        <v>9902</v>
      </c>
      <c r="H584" s="175"/>
      <c r="I584" s="202" t="s">
        <v>9902</v>
      </c>
      <c r="J584" s="176" t="s">
        <v>1784</v>
      </c>
      <c r="K584" s="176" t="s">
        <v>39</v>
      </c>
      <c r="L584" s="272" t="str">
        <f>VLOOKUP($K584,[2]TONG_SL!$A$1:$D$65536,2,0)</f>
        <v>Chả nướng 300g</v>
      </c>
      <c r="N584" s="272" t="str">
        <f t="shared" si="80"/>
        <v>K-C6</v>
      </c>
      <c r="Q584" s="272" t="str">
        <f>VLOOKUP(K584,[2]TONG_SL!$A$1:$D$65536,3,0)</f>
        <v>Túi</v>
      </c>
      <c r="R584" s="169">
        <v>5</v>
      </c>
      <c r="T584" s="273">
        <f>VLOOKUP(VLOOKUP(G584,Ma_KH!$A:$R,18,0)&amp;K584,Gia_MB!$A:$F,6,0)</f>
        <v>70950</v>
      </c>
      <c r="U584" s="476">
        <f t="shared" si="84"/>
        <v>354750</v>
      </c>
      <c r="W584" s="274">
        <f t="shared" si="81"/>
        <v>0</v>
      </c>
      <c r="X584" s="275" t="str">
        <f t="shared" si="82"/>
        <v>8</v>
      </c>
      <c r="Z584" s="476">
        <f t="shared" si="83"/>
        <v>28380</v>
      </c>
      <c r="AA584" s="5">
        <f>VLOOKUP(G584,Ma_KH!$A:$R,14,0)</f>
        <v>57</v>
      </c>
    </row>
    <row r="585" spans="1:27" x14ac:dyDescent="0.25">
      <c r="A585" s="174">
        <v>46059</v>
      </c>
      <c r="B585" s="176">
        <v>9561</v>
      </c>
      <c r="C585" s="218" t="s">
        <v>15180</v>
      </c>
      <c r="D585" s="216">
        <v>46060</v>
      </c>
      <c r="E585" s="175"/>
      <c r="F585" s="173"/>
      <c r="G585" s="202" t="s">
        <v>9902</v>
      </c>
      <c r="H585" s="175"/>
      <c r="I585" s="202" t="s">
        <v>9902</v>
      </c>
      <c r="J585" s="176" t="s">
        <v>1784</v>
      </c>
      <c r="K585" s="176" t="s">
        <v>37</v>
      </c>
      <c r="L585" s="272" t="str">
        <f>VLOOKUP($K585,[2]TONG_SL!$A$1:$D$65536,2,0)</f>
        <v>Chả cốm 300g</v>
      </c>
      <c r="N585" s="272" t="str">
        <f t="shared" si="80"/>
        <v>K-C6</v>
      </c>
      <c r="Q585" s="272" t="str">
        <f>VLOOKUP(K585,[2]TONG_SL!$A$1:$D$65536,3,0)</f>
        <v>Túi</v>
      </c>
      <c r="R585" s="169">
        <v>5</v>
      </c>
      <c r="T585" s="273">
        <f>VLOOKUP(VLOOKUP(G585,Ma_KH!$A:$R,18,0)&amp;K585,Gia_MB!$A:$F,6,0)</f>
        <v>74250</v>
      </c>
      <c r="U585" s="476">
        <f t="shared" si="84"/>
        <v>371250</v>
      </c>
      <c r="W585" s="274">
        <f t="shared" si="81"/>
        <v>0</v>
      </c>
      <c r="X585" s="275" t="str">
        <f t="shared" si="82"/>
        <v>8</v>
      </c>
      <c r="Z585" s="476">
        <f t="shared" si="83"/>
        <v>29700</v>
      </c>
      <c r="AA585" s="5">
        <f>VLOOKUP(G585,Ma_KH!$A:$R,14,0)</f>
        <v>57</v>
      </c>
    </row>
    <row r="586" spans="1:27" x14ac:dyDescent="0.25">
      <c r="A586" s="174">
        <v>46059</v>
      </c>
      <c r="B586" s="176">
        <v>9551</v>
      </c>
      <c r="C586" s="173" t="s">
        <v>15180</v>
      </c>
      <c r="D586" s="174">
        <v>46061</v>
      </c>
      <c r="E586" s="175"/>
      <c r="F586" s="173"/>
      <c r="G586" s="202" t="s">
        <v>12192</v>
      </c>
      <c r="H586" s="175"/>
      <c r="I586" s="202" t="s">
        <v>12192</v>
      </c>
      <c r="J586" s="176" t="s">
        <v>1788</v>
      </c>
      <c r="K586" s="176" t="s">
        <v>598</v>
      </c>
      <c r="L586" s="272" t="str">
        <f>VLOOKUP($K586,[2]TONG_SL!$A$1:$D$65536,2,0)</f>
        <v>Chân gà sả tắc 250g</v>
      </c>
      <c r="N586" s="272" t="str">
        <f t="shared" si="80"/>
        <v>K-C6</v>
      </c>
      <c r="Q586" s="272" t="str">
        <f>VLOOKUP(K586,[2]TONG_SL!$A$1:$D$65536,3,0)</f>
        <v>Hộp</v>
      </c>
      <c r="R586" s="169">
        <v>4</v>
      </c>
      <c r="T586" s="273" t="e">
        <f>VLOOKUP(VLOOKUP(G586,Ma_KH!$A:$R,18,0)&amp;K586,Gia_MB!$A:$F,6,0)</f>
        <v>#N/A</v>
      </c>
      <c r="U586" s="476" t="e">
        <f t="shared" si="84"/>
        <v>#N/A</v>
      </c>
      <c r="W586" s="274" t="e">
        <f t="shared" si="81"/>
        <v>#N/A</v>
      </c>
      <c r="X586" s="275" t="str">
        <f t="shared" si="82"/>
        <v>8</v>
      </c>
      <c r="Z586" s="476" t="e">
        <f t="shared" si="83"/>
        <v>#N/A</v>
      </c>
      <c r="AA586" s="5">
        <f>VLOOKUP(G586,Ma_KH!$A:$R,14,0)</f>
        <v>51</v>
      </c>
    </row>
    <row r="587" spans="1:27" x14ac:dyDescent="0.25">
      <c r="A587" s="174">
        <v>46059</v>
      </c>
      <c r="B587" s="176">
        <v>9551</v>
      </c>
      <c r="C587" s="173" t="s">
        <v>15180</v>
      </c>
      <c r="D587" s="174">
        <v>46061</v>
      </c>
      <c r="E587" s="175"/>
      <c r="F587" s="173"/>
      <c r="G587" s="202" t="s">
        <v>12192</v>
      </c>
      <c r="H587" s="175"/>
      <c r="I587" s="202" t="s">
        <v>12192</v>
      </c>
      <c r="J587" s="176" t="s">
        <v>1788</v>
      </c>
      <c r="K587" s="176" t="s">
        <v>600</v>
      </c>
      <c r="L587" s="272" t="str">
        <f>VLOOKUP($K587,[2]TONG_SL!$A$1:$D$65536,2,0)</f>
        <v>Tai heo sốt thái 250g</v>
      </c>
      <c r="N587" s="272" t="str">
        <f t="shared" si="80"/>
        <v>K-C6</v>
      </c>
      <c r="Q587" s="272" t="str">
        <f>VLOOKUP(K587,[2]TONG_SL!$A$1:$D$65536,3,0)</f>
        <v>Hộp</v>
      </c>
      <c r="R587" s="169">
        <v>4</v>
      </c>
      <c r="T587" s="273" t="e">
        <f>VLOOKUP(VLOOKUP(G587,Ma_KH!$A:$R,18,0)&amp;K587,Gia_MB!$A:$F,6,0)</f>
        <v>#N/A</v>
      </c>
      <c r="U587" s="476" t="e">
        <f t="shared" si="84"/>
        <v>#N/A</v>
      </c>
      <c r="W587" s="274" t="e">
        <f t="shared" si="81"/>
        <v>#N/A</v>
      </c>
      <c r="X587" s="275" t="str">
        <f t="shared" si="82"/>
        <v>8</v>
      </c>
      <c r="Z587" s="476" t="e">
        <f t="shared" si="83"/>
        <v>#N/A</v>
      </c>
      <c r="AA587" s="5">
        <f>VLOOKUP(G587,Ma_KH!$A:$R,14,0)</f>
        <v>51</v>
      </c>
    </row>
    <row r="588" spans="1:27" x14ac:dyDescent="0.25">
      <c r="A588" s="174">
        <v>46059</v>
      </c>
      <c r="B588" s="176">
        <v>9551</v>
      </c>
      <c r="C588" s="173" t="s">
        <v>15180</v>
      </c>
      <c r="D588" s="174">
        <v>46061</v>
      </c>
      <c r="E588" s="175"/>
      <c r="F588" s="173"/>
      <c r="G588" s="202" t="s">
        <v>12192</v>
      </c>
      <c r="H588" s="175"/>
      <c r="I588" s="202" t="s">
        <v>12192</v>
      </c>
      <c r="J588" s="176" t="s">
        <v>1788</v>
      </c>
      <c r="K588" s="176" t="s">
        <v>30</v>
      </c>
      <c r="L588" s="272" t="str">
        <f>VLOOKUP($K588,[2]TONG_SL!$A$1:$D$65536,2,0)</f>
        <v>Gà muối 500g</v>
      </c>
      <c r="N588" s="272" t="str">
        <f t="shared" si="80"/>
        <v>K-C6</v>
      </c>
      <c r="Q588" s="272" t="str">
        <f>VLOOKUP(K588,[2]TONG_SL!$A$1:$D$65536,3,0)</f>
        <v>Túi</v>
      </c>
      <c r="R588" s="169">
        <v>5</v>
      </c>
      <c r="T588" s="273">
        <f>VLOOKUP(VLOOKUP(G588,Ma_KH!$A:$R,18,0)&amp;K588,Gia_MB!$A:$F,6,0)</f>
        <v>111058</v>
      </c>
      <c r="U588" s="476">
        <f t="shared" si="84"/>
        <v>555290</v>
      </c>
      <c r="W588" s="274">
        <f t="shared" si="81"/>
        <v>0</v>
      </c>
      <c r="X588" s="275" t="str">
        <f t="shared" si="82"/>
        <v>8</v>
      </c>
      <c r="Z588" s="476">
        <f t="shared" si="83"/>
        <v>44423.200000000004</v>
      </c>
      <c r="AA588" s="5">
        <f>VLOOKUP(G588,Ma_KH!$A:$R,14,0)</f>
        <v>51</v>
      </c>
    </row>
    <row r="589" spans="1:27" x14ac:dyDescent="0.25">
      <c r="A589" s="174">
        <v>46059</v>
      </c>
      <c r="B589" s="176">
        <v>9551</v>
      </c>
      <c r="C589" s="173" t="s">
        <v>15180</v>
      </c>
      <c r="D589" s="174">
        <v>46061</v>
      </c>
      <c r="E589" s="175"/>
      <c r="F589" s="173"/>
      <c r="G589" s="202" t="s">
        <v>12192</v>
      </c>
      <c r="H589" s="175"/>
      <c r="I589" s="202" t="s">
        <v>12192</v>
      </c>
      <c r="J589" s="176" t="s">
        <v>1788</v>
      </c>
      <c r="K589" s="474" t="s">
        <v>15474</v>
      </c>
      <c r="L589" s="272" t="str">
        <f>VLOOKUP($K589,[2]TONG_SL!$A$1:$D$65536,2,0)</f>
        <v>Gà muối hun cỏ xạ hương 500g</v>
      </c>
      <c r="N589" s="272" t="str">
        <f t="shared" si="80"/>
        <v>K-C6</v>
      </c>
      <c r="Q589" s="272" t="str">
        <f>VLOOKUP(K589,[2]TONG_SL!$A$1:$D$65536,3,0)</f>
        <v>Túi</v>
      </c>
      <c r="R589" s="169">
        <v>5</v>
      </c>
      <c r="T589" s="273" t="e">
        <f>VLOOKUP(VLOOKUP(G589,Ma_KH!$A:$R,18,0)&amp;K589,Gia_MB!$A:$F,6,0)</f>
        <v>#N/A</v>
      </c>
      <c r="U589" s="476" t="e">
        <f t="shared" si="84"/>
        <v>#N/A</v>
      </c>
      <c r="W589" s="274" t="e">
        <f t="shared" si="81"/>
        <v>#N/A</v>
      </c>
      <c r="X589" s="275" t="str">
        <f t="shared" si="82"/>
        <v>8</v>
      </c>
      <c r="Z589" s="476" t="e">
        <f t="shared" si="83"/>
        <v>#N/A</v>
      </c>
      <c r="AA589" s="5">
        <f>VLOOKUP(G589,Ma_KH!$A:$R,14,0)</f>
        <v>51</v>
      </c>
    </row>
    <row r="590" spans="1:27" x14ac:dyDescent="0.25">
      <c r="A590" s="174">
        <v>46059</v>
      </c>
      <c r="B590" s="176">
        <v>9551</v>
      </c>
      <c r="C590" s="173" t="s">
        <v>15180</v>
      </c>
      <c r="D590" s="174">
        <v>46061</v>
      </c>
      <c r="E590" s="175"/>
      <c r="F590" s="173"/>
      <c r="G590" s="202" t="s">
        <v>12192</v>
      </c>
      <c r="H590" s="175"/>
      <c r="I590" s="202" t="s">
        <v>12192</v>
      </c>
      <c r="J590" s="176" t="s">
        <v>1788</v>
      </c>
      <c r="K590" s="176" t="s">
        <v>27</v>
      </c>
      <c r="L590" s="272" t="str">
        <f>VLOOKUP($K590,[2]TONG_SL!$A$1:$D$65536,2,0)</f>
        <v>Chân giò heo muối 300g</v>
      </c>
      <c r="N590" s="272" t="str">
        <f t="shared" si="80"/>
        <v>K-C6</v>
      </c>
      <c r="Q590" s="272" t="str">
        <f>VLOOKUP(K590,[2]TONG_SL!$A$1:$D$65536,3,0)</f>
        <v>Túi</v>
      </c>
      <c r="R590" s="169">
        <v>5</v>
      </c>
      <c r="T590" s="273">
        <f>VLOOKUP(VLOOKUP(G590,Ma_KH!$A:$R,18,0)&amp;K590,Gia_MB!$A:$F,6,0)</f>
        <v>73431</v>
      </c>
      <c r="U590" s="476">
        <f t="shared" si="84"/>
        <v>367155</v>
      </c>
      <c r="W590" s="274">
        <f t="shared" si="81"/>
        <v>0</v>
      </c>
      <c r="X590" s="275" t="str">
        <f t="shared" si="82"/>
        <v>8</v>
      </c>
      <c r="Z590" s="476">
        <f t="shared" si="83"/>
        <v>29372.400000000001</v>
      </c>
      <c r="AA590" s="5">
        <f>VLOOKUP(G590,Ma_KH!$A:$R,14,0)</f>
        <v>51</v>
      </c>
    </row>
    <row r="591" spans="1:27" x14ac:dyDescent="0.25">
      <c r="A591" s="174">
        <v>46059</v>
      </c>
      <c r="B591" s="176">
        <v>9551</v>
      </c>
      <c r="C591" s="173" t="s">
        <v>15180</v>
      </c>
      <c r="D591" s="174">
        <v>46061</v>
      </c>
      <c r="E591" s="175"/>
      <c r="F591" s="173"/>
      <c r="G591" s="202" t="s">
        <v>12192</v>
      </c>
      <c r="H591" s="175"/>
      <c r="I591" s="202" t="s">
        <v>12192</v>
      </c>
      <c r="J591" s="176" t="s">
        <v>1788</v>
      </c>
      <c r="K591" s="176" t="s">
        <v>551</v>
      </c>
      <c r="L591" s="272" t="str">
        <f>VLOOKUP($K591,[2]TONG_SL!$A$1:$D$65536,2,0)</f>
        <v>Chân giò heo muối 100g</v>
      </c>
      <c r="N591" s="272" t="str">
        <f t="shared" si="80"/>
        <v>K-C6</v>
      </c>
      <c r="Q591" s="272" t="str">
        <f>VLOOKUP(K591,[2]TONG_SL!$A$1:$D$65536,3,0)</f>
        <v>Gói</v>
      </c>
      <c r="R591" s="169">
        <v>5</v>
      </c>
      <c r="T591" s="273">
        <f>VLOOKUP(VLOOKUP(G591,Ma_KH!$A:$R,18,0)&amp;K591,Gia_MB!$A:$F,6,0)</f>
        <v>24549</v>
      </c>
      <c r="U591" s="476">
        <f t="shared" si="84"/>
        <v>122745</v>
      </c>
      <c r="W591" s="274">
        <f t="shared" si="81"/>
        <v>0</v>
      </c>
      <c r="X591" s="275" t="str">
        <f t="shared" si="82"/>
        <v>8</v>
      </c>
      <c r="Z591" s="476">
        <f t="shared" si="83"/>
        <v>9819.6</v>
      </c>
      <c r="AA591" s="5">
        <f>VLOOKUP(G591,Ma_KH!$A:$R,14,0)</f>
        <v>51</v>
      </c>
    </row>
    <row r="592" spans="1:27" x14ac:dyDescent="0.25">
      <c r="A592" s="174">
        <v>46059</v>
      </c>
      <c r="B592" s="176">
        <v>9551</v>
      </c>
      <c r="C592" s="173" t="s">
        <v>15180</v>
      </c>
      <c r="D592" s="174">
        <v>46061</v>
      </c>
      <c r="E592" s="175"/>
      <c r="F592" s="173"/>
      <c r="G592" s="202" t="s">
        <v>12192</v>
      </c>
      <c r="H592" s="175"/>
      <c r="I592" s="202" t="s">
        <v>12192</v>
      </c>
      <c r="J592" s="176" t="s">
        <v>1788</v>
      </c>
      <c r="K592" s="176" t="s">
        <v>34</v>
      </c>
      <c r="L592" s="272" t="str">
        <f>VLOOKUP($K592,[2]TONG_SL!$A$1:$D$65536,2,0)</f>
        <v>Tai heo muối 200g</v>
      </c>
      <c r="N592" s="272" t="str">
        <f t="shared" si="80"/>
        <v>K-C6</v>
      </c>
      <c r="Q592" s="272" t="str">
        <f>VLOOKUP(K592,[2]TONG_SL!$A$1:$D$65536,3,0)</f>
        <v>Túi</v>
      </c>
      <c r="R592" s="169">
        <v>3</v>
      </c>
      <c r="T592" s="273">
        <f>VLOOKUP(VLOOKUP(G592,Ma_KH!$A:$R,18,0)&amp;K592,Gia_MB!$A:$F,6,0)</f>
        <v>55595</v>
      </c>
      <c r="U592" s="476">
        <f t="shared" si="84"/>
        <v>166785</v>
      </c>
      <c r="W592" s="274">
        <f t="shared" si="81"/>
        <v>0</v>
      </c>
      <c r="X592" s="275" t="str">
        <f t="shared" si="82"/>
        <v>8</v>
      </c>
      <c r="Z592" s="476">
        <f t="shared" si="83"/>
        <v>13342.800000000001</v>
      </c>
      <c r="AA592" s="5">
        <f>VLOOKUP(G592,Ma_KH!$A:$R,14,0)</f>
        <v>51</v>
      </c>
    </row>
    <row r="593" spans="1:27" x14ac:dyDescent="0.25">
      <c r="A593" s="174">
        <v>46059</v>
      </c>
      <c r="B593" s="176">
        <v>9551</v>
      </c>
      <c r="C593" s="173" t="s">
        <v>15180</v>
      </c>
      <c r="D593" s="174">
        <v>46061</v>
      </c>
      <c r="E593" s="175"/>
      <c r="F593" s="173"/>
      <c r="G593" s="202" t="s">
        <v>12192</v>
      </c>
      <c r="H593" s="175"/>
      <c r="I593" s="202" t="s">
        <v>12192</v>
      </c>
      <c r="J593" s="176" t="s">
        <v>1788</v>
      </c>
      <c r="K593" s="176" t="s">
        <v>32</v>
      </c>
      <c r="L593" s="272" t="str">
        <f>VLOOKUP($K593,[2]TONG_SL!$A$1:$D$65536,2,0)</f>
        <v>Giò Tai Lưỡi Xào 250g</v>
      </c>
      <c r="N593" s="272" t="str">
        <f t="shared" si="80"/>
        <v>K-C6</v>
      </c>
      <c r="Q593" s="272" t="str">
        <f>VLOOKUP(K593,[2]TONG_SL!$A$1:$D$65536,3,0)</f>
        <v>Túi</v>
      </c>
      <c r="R593" s="169">
        <v>3</v>
      </c>
      <c r="T593" s="273">
        <f>VLOOKUP(VLOOKUP(G593,Ma_KH!$A:$R,18,0)&amp;K593,Gia_MB!$A:$F,6,0)</f>
        <v>50182</v>
      </c>
      <c r="U593" s="476">
        <f t="shared" si="84"/>
        <v>150546</v>
      </c>
      <c r="W593" s="274">
        <f t="shared" si="81"/>
        <v>0</v>
      </c>
      <c r="X593" s="275" t="str">
        <f t="shared" si="82"/>
        <v>8</v>
      </c>
      <c r="Z593" s="476">
        <f t="shared" si="83"/>
        <v>12043.68</v>
      </c>
      <c r="AA593" s="5">
        <f>VLOOKUP(G593,Ma_KH!$A:$R,14,0)</f>
        <v>51</v>
      </c>
    </row>
    <row r="594" spans="1:27" x14ac:dyDescent="0.25">
      <c r="A594" s="174">
        <v>46059</v>
      </c>
      <c r="B594" s="176">
        <v>9551</v>
      </c>
      <c r="C594" s="173" t="s">
        <v>15180</v>
      </c>
      <c r="D594" s="174">
        <v>46061</v>
      </c>
      <c r="E594" s="175"/>
      <c r="F594" s="173"/>
      <c r="G594" s="202" t="s">
        <v>12192</v>
      </c>
      <c r="H594" s="175"/>
      <c r="I594" s="202" t="s">
        <v>12192</v>
      </c>
      <c r="J594" s="176" t="s">
        <v>1788</v>
      </c>
      <c r="K594" s="176" t="s">
        <v>37</v>
      </c>
      <c r="L594" s="272" t="str">
        <f>VLOOKUP($K594,[2]TONG_SL!$A$1:$D$65536,2,0)</f>
        <v>Chả cốm 300g</v>
      </c>
      <c r="N594" s="272" t="str">
        <f t="shared" si="80"/>
        <v>K-C6</v>
      </c>
      <c r="Q594" s="272" t="str">
        <f>VLOOKUP(K594,[2]TONG_SL!$A$1:$D$65536,3,0)</f>
        <v>Túi</v>
      </c>
      <c r="R594" s="169">
        <v>3</v>
      </c>
      <c r="T594" s="273">
        <f>VLOOKUP(VLOOKUP(G594,Ma_KH!$A:$R,18,0)&amp;K594,Gia_MB!$A:$F,6,0)</f>
        <v>74250</v>
      </c>
      <c r="U594" s="476">
        <f t="shared" si="84"/>
        <v>222750</v>
      </c>
      <c r="W594" s="274">
        <f t="shared" si="81"/>
        <v>0</v>
      </c>
      <c r="X594" s="275" t="str">
        <f t="shared" si="82"/>
        <v>8</v>
      </c>
      <c r="Z594" s="476">
        <f t="shared" si="83"/>
        <v>17820</v>
      </c>
      <c r="AA594" s="5">
        <f>VLOOKUP(G594,Ma_KH!$A:$R,14,0)</f>
        <v>51</v>
      </c>
    </row>
    <row r="595" spans="1:27" x14ac:dyDescent="0.25">
      <c r="A595" s="174">
        <v>46059</v>
      </c>
      <c r="B595" s="176">
        <v>9551</v>
      </c>
      <c r="C595" s="173" t="s">
        <v>15180</v>
      </c>
      <c r="D595" s="174">
        <v>46061</v>
      </c>
      <c r="E595" s="175"/>
      <c r="F595" s="173"/>
      <c r="G595" s="202" t="s">
        <v>12192</v>
      </c>
      <c r="H595" s="175"/>
      <c r="I595" s="202" t="s">
        <v>12192</v>
      </c>
      <c r="J595" s="176" t="s">
        <v>1788</v>
      </c>
      <c r="K595" s="176" t="s">
        <v>48</v>
      </c>
      <c r="L595" s="272" t="str">
        <f>VLOOKUP($K595,[2]TONG_SL!$A$1:$D$65536,2,0)</f>
        <v>Mọc Nấm Hương 250g</v>
      </c>
      <c r="N595" s="272" t="str">
        <f t="shared" si="80"/>
        <v>K-C6</v>
      </c>
      <c r="Q595" s="272" t="str">
        <f>VLOOKUP(K595,[2]TONG_SL!$A$1:$D$65536,3,0)</f>
        <v>Túi</v>
      </c>
      <c r="R595" s="169">
        <v>3</v>
      </c>
      <c r="T595" s="273">
        <f>VLOOKUP(VLOOKUP(G595,Ma_KH!$A:$R,18,0)&amp;K595,Gia_MB!$A:$F,6,0)</f>
        <v>46000</v>
      </c>
      <c r="U595" s="476">
        <f t="shared" si="84"/>
        <v>138000</v>
      </c>
      <c r="W595" s="274">
        <f t="shared" si="81"/>
        <v>0</v>
      </c>
      <c r="X595" s="275" t="str">
        <f t="shared" si="82"/>
        <v>8</v>
      </c>
      <c r="Z595" s="476">
        <f t="shared" si="83"/>
        <v>11040</v>
      </c>
      <c r="AA595" s="5">
        <f>VLOOKUP(G595,Ma_KH!$A:$R,14,0)</f>
        <v>51</v>
      </c>
    </row>
    <row r="596" spans="1:27" x14ac:dyDescent="0.25">
      <c r="A596" s="174">
        <v>46059</v>
      </c>
      <c r="B596" s="176">
        <v>9551</v>
      </c>
      <c r="C596" s="173" t="s">
        <v>15180</v>
      </c>
      <c r="D596" s="174">
        <v>46061</v>
      </c>
      <c r="E596" s="175"/>
      <c r="F596" s="173"/>
      <c r="G596" s="202" t="s">
        <v>12192</v>
      </c>
      <c r="H596" s="175"/>
      <c r="I596" s="202" t="s">
        <v>12192</v>
      </c>
      <c r="J596" s="176" t="s">
        <v>1788</v>
      </c>
      <c r="K596" s="176" t="s">
        <v>7264</v>
      </c>
      <c r="L596" s="272" t="str">
        <f>VLOOKUP($K596,[2]TONG_SL!$A$1:$D$65536,2,0)</f>
        <v>Lạp xưởng Tây Bắc 500g</v>
      </c>
      <c r="N596" s="272" t="str">
        <f t="shared" si="80"/>
        <v>K-C6</v>
      </c>
      <c r="Q596" s="272" t="str">
        <f>VLOOKUP(K596,[2]TONG_SL!$A$1:$D$65536,3,0)</f>
        <v>Túi</v>
      </c>
      <c r="R596" s="169">
        <v>3</v>
      </c>
      <c r="T596" s="273" t="e">
        <f>VLOOKUP(VLOOKUP(G596,Ma_KH!$A:$R,18,0)&amp;K596,Gia_MB!$A:$F,6,0)</f>
        <v>#N/A</v>
      </c>
      <c r="U596" s="476" t="e">
        <f t="shared" si="84"/>
        <v>#N/A</v>
      </c>
      <c r="W596" s="274" t="e">
        <f t="shared" si="81"/>
        <v>#N/A</v>
      </c>
      <c r="X596" s="275" t="str">
        <f t="shared" si="82"/>
        <v>8</v>
      </c>
      <c r="Z596" s="476" t="e">
        <f t="shared" si="83"/>
        <v>#N/A</v>
      </c>
      <c r="AA596" s="5">
        <f>VLOOKUP(G596,Ma_KH!$A:$R,14,0)</f>
        <v>51</v>
      </c>
    </row>
    <row r="597" spans="1:27" x14ac:dyDescent="0.25">
      <c r="A597" s="174">
        <v>46060</v>
      </c>
      <c r="B597" s="176">
        <v>9672</v>
      </c>
      <c r="C597" s="173" t="s">
        <v>15180</v>
      </c>
      <c r="D597" s="174">
        <v>46061</v>
      </c>
      <c r="E597" s="175"/>
      <c r="F597" s="173"/>
      <c r="G597" s="202" t="s">
        <v>9897</v>
      </c>
      <c r="H597" s="175"/>
      <c r="I597" s="202" t="s">
        <v>9897</v>
      </c>
      <c r="J597" s="176" t="s">
        <v>1788</v>
      </c>
      <c r="K597" s="176" t="s">
        <v>30</v>
      </c>
      <c r="L597" s="272" t="str">
        <f>VLOOKUP($K597,[2]TONG_SL!$A$1:$D$65536,2,0)</f>
        <v>Gà muối 500g</v>
      </c>
      <c r="N597" s="272" t="str">
        <f t="shared" si="80"/>
        <v>K-C6</v>
      </c>
      <c r="Q597" s="272" t="str">
        <f>VLOOKUP(K597,[2]TONG_SL!$A$1:$D$65536,3,0)</f>
        <v>Túi</v>
      </c>
      <c r="R597" s="169">
        <v>3</v>
      </c>
      <c r="T597" s="273">
        <f>VLOOKUP(VLOOKUP(G597,Ma_KH!$A:$R,18,0)&amp;K597,Gia_MB!$A:$F,6,0)</f>
        <v>111058</v>
      </c>
      <c r="U597" s="476">
        <f t="shared" si="84"/>
        <v>333174</v>
      </c>
      <c r="W597" s="274">
        <f t="shared" si="81"/>
        <v>0</v>
      </c>
      <c r="X597" s="275" t="str">
        <f t="shared" si="82"/>
        <v>8</v>
      </c>
      <c r="Z597" s="476">
        <f t="shared" si="83"/>
        <v>26653.920000000002</v>
      </c>
      <c r="AA597" s="5">
        <f>VLOOKUP(G597,Ma_KH!$A:$R,14,0)</f>
        <v>57</v>
      </c>
    </row>
    <row r="598" spans="1:27" x14ac:dyDescent="0.25">
      <c r="A598" s="174">
        <v>46060</v>
      </c>
      <c r="B598" s="176">
        <v>9672</v>
      </c>
      <c r="C598" s="173" t="s">
        <v>15180</v>
      </c>
      <c r="D598" s="174">
        <v>46061</v>
      </c>
      <c r="E598" s="175"/>
      <c r="F598" s="173"/>
      <c r="G598" s="202" t="s">
        <v>9897</v>
      </c>
      <c r="H598" s="175"/>
      <c r="I598" s="202" t="s">
        <v>9897</v>
      </c>
      <c r="J598" s="176" t="s">
        <v>1788</v>
      </c>
      <c r="K598" s="176" t="s">
        <v>27</v>
      </c>
      <c r="L598" s="272" t="str">
        <f>VLOOKUP($K598,[2]TONG_SL!$A$1:$D$65536,2,0)</f>
        <v>Chân giò heo muối 300g</v>
      </c>
      <c r="N598" s="272" t="str">
        <f t="shared" si="80"/>
        <v>K-C6</v>
      </c>
      <c r="Q598" s="272" t="str">
        <f>VLOOKUP(K598,[2]TONG_SL!$A$1:$D$65536,3,0)</f>
        <v>Túi</v>
      </c>
      <c r="R598" s="169">
        <v>3</v>
      </c>
      <c r="T598" s="273">
        <f>VLOOKUP(VLOOKUP(G598,Ma_KH!$A:$R,18,0)&amp;K598,Gia_MB!$A:$F,6,0)</f>
        <v>73431</v>
      </c>
      <c r="U598" s="476">
        <f t="shared" si="84"/>
        <v>220293</v>
      </c>
      <c r="W598" s="274">
        <f t="shared" si="81"/>
        <v>0</v>
      </c>
      <c r="X598" s="275" t="str">
        <f t="shared" si="82"/>
        <v>8</v>
      </c>
      <c r="Z598" s="476">
        <f t="shared" si="83"/>
        <v>17623.439999999999</v>
      </c>
      <c r="AA598" s="5">
        <f>VLOOKUP(G598,Ma_KH!$A:$R,14,0)</f>
        <v>57</v>
      </c>
    </row>
    <row r="599" spans="1:27" x14ac:dyDescent="0.25">
      <c r="A599" s="174">
        <v>46060</v>
      </c>
      <c r="B599" s="176">
        <v>9672</v>
      </c>
      <c r="C599" s="173" t="s">
        <v>15180</v>
      </c>
      <c r="D599" s="174">
        <v>46061</v>
      </c>
      <c r="E599" s="175"/>
      <c r="F599" s="173"/>
      <c r="G599" s="202" t="s">
        <v>9897</v>
      </c>
      <c r="H599" s="175"/>
      <c r="I599" s="202" t="s">
        <v>9897</v>
      </c>
      <c r="J599" s="176" t="s">
        <v>1788</v>
      </c>
      <c r="K599" s="176" t="s">
        <v>32</v>
      </c>
      <c r="L599" s="272" t="str">
        <f>VLOOKUP($K599,[2]TONG_SL!$A$1:$D$65536,2,0)</f>
        <v>Giò Tai Lưỡi Xào 250g</v>
      </c>
      <c r="N599" s="272" t="str">
        <f t="shared" si="80"/>
        <v>K-C6</v>
      </c>
      <c r="Q599" s="272" t="str">
        <f>VLOOKUP(K599,[2]TONG_SL!$A$1:$D$65536,3,0)</f>
        <v>Túi</v>
      </c>
      <c r="R599" s="169">
        <v>5</v>
      </c>
      <c r="T599" s="273">
        <f>VLOOKUP(VLOOKUP(G599,Ma_KH!$A:$R,18,0)&amp;K599,Gia_MB!$A:$F,6,0)</f>
        <v>50182</v>
      </c>
      <c r="U599" s="476">
        <f t="shared" si="84"/>
        <v>250910</v>
      </c>
      <c r="W599" s="274">
        <f t="shared" si="81"/>
        <v>0</v>
      </c>
      <c r="X599" s="275" t="str">
        <f t="shared" si="82"/>
        <v>8</v>
      </c>
      <c r="Z599" s="476">
        <f t="shared" si="83"/>
        <v>20072.8</v>
      </c>
      <c r="AA599" s="5">
        <f>VLOOKUP(G599,Ma_KH!$A:$R,14,0)</f>
        <v>57</v>
      </c>
    </row>
    <row r="600" spans="1:27" x14ac:dyDescent="0.25">
      <c r="A600" s="174">
        <v>46059</v>
      </c>
      <c r="B600" s="176">
        <v>9502</v>
      </c>
      <c r="C600" s="173" t="s">
        <v>15180</v>
      </c>
      <c r="D600" s="174">
        <v>46061</v>
      </c>
      <c r="E600" s="175"/>
      <c r="F600" s="173"/>
      <c r="G600" s="202" t="s">
        <v>9892</v>
      </c>
      <c r="H600" s="175"/>
      <c r="I600" s="202" t="s">
        <v>9892</v>
      </c>
      <c r="J600" s="176" t="s">
        <v>1788</v>
      </c>
      <c r="K600" s="176" t="s">
        <v>27</v>
      </c>
      <c r="L600" s="272" t="str">
        <f>VLOOKUP($K600,[2]TONG_SL!$A$1:$D$65536,2,0)</f>
        <v>Chân giò heo muối 300g</v>
      </c>
      <c r="N600" s="272" t="str">
        <f t="shared" si="80"/>
        <v>K-C6</v>
      </c>
      <c r="Q600" s="272" t="str">
        <f>VLOOKUP(K600,[2]TONG_SL!$A$1:$D$65536,3,0)</f>
        <v>Túi</v>
      </c>
      <c r="R600" s="169">
        <v>6</v>
      </c>
      <c r="T600" s="273">
        <f>VLOOKUP(VLOOKUP(G600,Ma_KH!$A:$R,18,0)&amp;K600,Gia_MB!$A:$F,6,0)</f>
        <v>73431</v>
      </c>
      <c r="U600" s="476">
        <f t="shared" si="84"/>
        <v>440586</v>
      </c>
      <c r="W600" s="274">
        <f t="shared" si="81"/>
        <v>0</v>
      </c>
      <c r="X600" s="275" t="str">
        <f t="shared" si="82"/>
        <v>8</v>
      </c>
      <c r="Z600" s="476">
        <f t="shared" si="83"/>
        <v>35246.879999999997</v>
      </c>
      <c r="AA600" s="5">
        <f>VLOOKUP(G600,Ma_KH!$A:$R,14,0)</f>
        <v>57</v>
      </c>
    </row>
    <row r="601" spans="1:27" x14ac:dyDescent="0.25">
      <c r="A601" s="174">
        <v>46059</v>
      </c>
      <c r="B601" s="176">
        <v>9502</v>
      </c>
      <c r="C601" s="173" t="s">
        <v>15180</v>
      </c>
      <c r="D601" s="174">
        <v>46061</v>
      </c>
      <c r="E601" s="175"/>
      <c r="F601" s="173"/>
      <c r="G601" s="202" t="s">
        <v>9892</v>
      </c>
      <c r="H601" s="175"/>
      <c r="I601" s="202" t="s">
        <v>9892</v>
      </c>
      <c r="J601" s="176" t="s">
        <v>1788</v>
      </c>
      <c r="K601" s="176" t="s">
        <v>7645</v>
      </c>
      <c r="L601" s="272" t="str">
        <f>VLOOKUP($K601,[2]TONG_SL!$A$1:$D$65536,2,0)</f>
        <v>Chân gà sốt thái 250g</v>
      </c>
      <c r="N601" s="272" t="str">
        <f t="shared" si="80"/>
        <v>K-C6</v>
      </c>
      <c r="Q601" s="272" t="str">
        <f>VLOOKUP(K601,[2]TONG_SL!$A$1:$D$65536,3,0)</f>
        <v>Hộp</v>
      </c>
      <c r="R601" s="169">
        <v>2</v>
      </c>
      <c r="T601" s="273">
        <f>VLOOKUP(VLOOKUP(G601,Ma_KH!$A:$R,18,0)&amp;K601,Gia_MB!$A:$F,6,0)</f>
        <v>41389</v>
      </c>
      <c r="U601" s="476">
        <f t="shared" si="84"/>
        <v>82778</v>
      </c>
      <c r="W601" s="274">
        <f t="shared" si="81"/>
        <v>0</v>
      </c>
      <c r="X601" s="275" t="str">
        <f t="shared" si="82"/>
        <v>8</v>
      </c>
      <c r="Z601" s="476">
        <f t="shared" si="83"/>
        <v>6622.24</v>
      </c>
      <c r="AA601" s="5">
        <f>VLOOKUP(G601,Ma_KH!$A:$R,14,0)</f>
        <v>57</v>
      </c>
    </row>
    <row r="602" spans="1:27" x14ac:dyDescent="0.25">
      <c r="A602" s="174">
        <v>46059</v>
      </c>
      <c r="B602" s="176">
        <v>9502</v>
      </c>
      <c r="C602" s="173" t="s">
        <v>15180</v>
      </c>
      <c r="D602" s="174">
        <v>46061</v>
      </c>
      <c r="E602" s="175"/>
      <c r="F602" s="173"/>
      <c r="G602" s="202" t="s">
        <v>9892</v>
      </c>
      <c r="H602" s="175"/>
      <c r="I602" s="202" t="s">
        <v>9892</v>
      </c>
      <c r="J602" s="176" t="s">
        <v>1788</v>
      </c>
      <c r="K602" s="176" t="s">
        <v>598</v>
      </c>
      <c r="L602" s="272" t="str">
        <f>VLOOKUP($K602,[2]TONG_SL!$A$1:$D$65536,2,0)</f>
        <v>Chân gà sả tắc 250g</v>
      </c>
      <c r="N602" s="272" t="str">
        <f t="shared" si="80"/>
        <v>K-C6</v>
      </c>
      <c r="Q602" s="272" t="str">
        <f>VLOOKUP(K602,[2]TONG_SL!$A$1:$D$65536,3,0)</f>
        <v>Hộp</v>
      </c>
      <c r="R602" s="169">
        <v>2</v>
      </c>
      <c r="T602" s="273">
        <f>VLOOKUP(VLOOKUP(G602,Ma_KH!$A:$R,18,0)&amp;K602,Gia_MB!$A:$F,6,0)</f>
        <v>30000</v>
      </c>
      <c r="U602" s="476">
        <f t="shared" si="84"/>
        <v>60000</v>
      </c>
      <c r="W602" s="274">
        <f t="shared" si="81"/>
        <v>0</v>
      </c>
      <c r="X602" s="275" t="str">
        <f t="shared" si="82"/>
        <v>8</v>
      </c>
      <c r="Z602" s="476">
        <f t="shared" si="83"/>
        <v>4800</v>
      </c>
      <c r="AA602" s="5">
        <f>VLOOKUP(G602,Ma_KH!$A:$R,14,0)</f>
        <v>57</v>
      </c>
    </row>
    <row r="603" spans="1:27" x14ac:dyDescent="0.25">
      <c r="A603" s="174">
        <v>46059</v>
      </c>
      <c r="B603" s="176">
        <v>9502</v>
      </c>
      <c r="C603" s="173" t="s">
        <v>15180</v>
      </c>
      <c r="D603" s="174">
        <v>46061</v>
      </c>
      <c r="E603" s="175"/>
      <c r="F603" s="173"/>
      <c r="G603" s="202" t="s">
        <v>9892</v>
      </c>
      <c r="H603" s="175"/>
      <c r="I603" s="202" t="s">
        <v>9892</v>
      </c>
      <c r="J603" s="176" t="s">
        <v>1788</v>
      </c>
      <c r="K603" s="176" t="s">
        <v>600</v>
      </c>
      <c r="L603" s="272" t="str">
        <f>VLOOKUP($K603,[2]TONG_SL!$A$1:$D$65536,2,0)</f>
        <v>Tai heo sốt thái 250g</v>
      </c>
      <c r="N603" s="272" t="str">
        <f t="shared" si="80"/>
        <v>K-C6</v>
      </c>
      <c r="Q603" s="272" t="str">
        <f>VLOOKUP(K603,[2]TONG_SL!$A$1:$D$65536,3,0)</f>
        <v>Hộp</v>
      </c>
      <c r="R603" s="169">
        <v>2</v>
      </c>
      <c r="T603" s="273">
        <f>VLOOKUP(VLOOKUP(G603,Ma_KH!$A:$R,18,0)&amp;K603,Gia_MB!$A:$F,6,0)</f>
        <v>36111</v>
      </c>
      <c r="U603" s="476">
        <f t="shared" si="84"/>
        <v>72222</v>
      </c>
      <c r="W603" s="274">
        <f t="shared" si="81"/>
        <v>0</v>
      </c>
      <c r="X603" s="275" t="str">
        <f t="shared" si="82"/>
        <v>8</v>
      </c>
      <c r="Z603" s="476">
        <f t="shared" si="83"/>
        <v>5777.76</v>
      </c>
      <c r="AA603" s="5">
        <f>VLOOKUP(G603,Ma_KH!$A:$R,14,0)</f>
        <v>57</v>
      </c>
    </row>
    <row r="604" spans="1:27" x14ac:dyDescent="0.25">
      <c r="A604" s="174">
        <v>46058</v>
      </c>
      <c r="B604" s="176">
        <v>9394</v>
      </c>
      <c r="C604" s="173" t="s">
        <v>15180</v>
      </c>
      <c r="D604" s="174">
        <v>46061</v>
      </c>
      <c r="E604" s="175"/>
      <c r="F604" s="173"/>
      <c r="G604" s="202" t="s">
        <v>9940</v>
      </c>
      <c r="H604" s="175"/>
      <c r="I604" s="202" t="s">
        <v>9940</v>
      </c>
      <c r="J604" s="176" t="s">
        <v>1788</v>
      </c>
      <c r="K604" s="176" t="s">
        <v>27</v>
      </c>
      <c r="L604" s="272" t="str">
        <f>VLOOKUP($K604,[2]TONG_SL!$A$1:$D$65536,2,0)</f>
        <v>Chân giò heo muối 300g</v>
      </c>
      <c r="N604" s="272" t="str">
        <f t="shared" si="80"/>
        <v>K-C6</v>
      </c>
      <c r="Q604" s="272" t="str">
        <f>VLOOKUP(K604,[2]TONG_SL!$A$1:$D$65536,3,0)</f>
        <v>Túi</v>
      </c>
      <c r="R604" s="169">
        <v>10</v>
      </c>
      <c r="T604" s="273">
        <f>VLOOKUP(VLOOKUP(G604,Ma_KH!$A:$R,18,0)&amp;K604,Gia_MB!$A:$F,6,0)</f>
        <v>73431</v>
      </c>
      <c r="U604" s="476">
        <f t="shared" si="84"/>
        <v>734310</v>
      </c>
      <c r="W604" s="274">
        <f t="shared" si="81"/>
        <v>0</v>
      </c>
      <c r="X604" s="275" t="str">
        <f t="shared" si="82"/>
        <v>8</v>
      </c>
      <c r="Z604" s="476">
        <f t="shared" si="83"/>
        <v>58744.800000000003</v>
      </c>
      <c r="AA604" s="5">
        <f>VLOOKUP(G604,Ma_KH!$A:$R,14,0)</f>
        <v>57</v>
      </c>
    </row>
    <row r="605" spans="1:27" x14ac:dyDescent="0.25">
      <c r="A605" s="174">
        <v>46058</v>
      </c>
      <c r="B605" s="176">
        <v>9404</v>
      </c>
      <c r="C605" s="173" t="s">
        <v>15180</v>
      </c>
      <c r="D605" s="174">
        <v>46061</v>
      </c>
      <c r="E605" s="175"/>
      <c r="F605" s="173"/>
      <c r="G605" s="202" t="s">
        <v>7507</v>
      </c>
      <c r="H605" s="175"/>
      <c r="I605" s="202" t="s">
        <v>7507</v>
      </c>
      <c r="J605" s="176" t="s">
        <v>1788</v>
      </c>
      <c r="K605" s="176" t="s">
        <v>27</v>
      </c>
      <c r="L605" s="272" t="str">
        <f>VLOOKUP($K605,[2]TONG_SL!$A$1:$D$65536,2,0)</f>
        <v>Chân giò heo muối 300g</v>
      </c>
      <c r="N605" s="272" t="str">
        <f t="shared" si="80"/>
        <v>K-C6</v>
      </c>
      <c r="Q605" s="272" t="str">
        <f>VLOOKUP(K605,[2]TONG_SL!$A$1:$D$65536,3,0)</f>
        <v>Túi</v>
      </c>
      <c r="R605" s="169">
        <v>30</v>
      </c>
      <c r="T605" s="273">
        <f>VLOOKUP(VLOOKUP(G605,Ma_KH!$A:$R,18,0)&amp;K605,Gia_MB!$A:$F,6,0)</f>
        <v>69759</v>
      </c>
      <c r="U605" s="476">
        <f t="shared" si="84"/>
        <v>2092770</v>
      </c>
      <c r="W605" s="274">
        <f t="shared" si="81"/>
        <v>0</v>
      </c>
      <c r="X605" s="275" t="str">
        <f t="shared" si="82"/>
        <v>8</v>
      </c>
      <c r="Z605" s="476">
        <f t="shared" si="83"/>
        <v>167421.6</v>
      </c>
      <c r="AA605" s="5">
        <f>VLOOKUP(G605,Ma_KH!$A:$R,14,0)</f>
        <v>0</v>
      </c>
    </row>
    <row r="606" spans="1:27" x14ac:dyDescent="0.25">
      <c r="A606" s="174">
        <v>46058</v>
      </c>
      <c r="B606" s="176">
        <v>9404</v>
      </c>
      <c r="C606" s="173" t="s">
        <v>15180</v>
      </c>
      <c r="D606" s="174">
        <v>46061</v>
      </c>
      <c r="E606" s="175"/>
      <c r="F606" s="173"/>
      <c r="G606" s="202" t="s">
        <v>7507</v>
      </c>
      <c r="H606" s="175"/>
      <c r="I606" s="202" t="s">
        <v>7507</v>
      </c>
      <c r="J606" s="176" t="s">
        <v>1788</v>
      </c>
      <c r="K606" s="176" t="s">
        <v>30</v>
      </c>
      <c r="L606" s="272" t="str">
        <f>VLOOKUP($K606,[2]TONG_SL!$A$1:$D$65536,2,0)</f>
        <v>Gà muối 500g</v>
      </c>
      <c r="N606" s="272" t="str">
        <f t="shared" ref="N606:N669" si="85">IF($B606&lt;&gt;"","K-C6","")</f>
        <v>K-C6</v>
      </c>
      <c r="Q606" s="272" t="str">
        <f>VLOOKUP(K606,[2]TONG_SL!$A$1:$D$65536,3,0)</f>
        <v>Túi</v>
      </c>
      <c r="R606" s="169">
        <v>30</v>
      </c>
      <c r="T606" s="273">
        <f>VLOOKUP(VLOOKUP(G606,Ma_KH!$A:$R,18,0)&amp;K606,Gia_MB!$A:$F,6,0)</f>
        <v>105505</v>
      </c>
      <c r="U606" s="476">
        <f t="shared" si="84"/>
        <v>3165150</v>
      </c>
      <c r="W606" s="274">
        <f t="shared" ref="W606:W669" si="86">U606*V606</f>
        <v>0</v>
      </c>
      <c r="X606" s="275" t="str">
        <f t="shared" ref="X606:X669" si="87">IF(B606&lt;&gt;"","8","0")</f>
        <v>8</v>
      </c>
      <c r="Z606" s="476">
        <f t="shared" ref="Z606:Z669" si="88">U606*X606%</f>
        <v>253212</v>
      </c>
      <c r="AA606" s="5">
        <f>VLOOKUP(G606,Ma_KH!$A:$R,14,0)</f>
        <v>0</v>
      </c>
    </row>
    <row r="607" spans="1:27" x14ac:dyDescent="0.25">
      <c r="A607" s="174">
        <v>46060</v>
      </c>
      <c r="B607" s="176">
        <v>16595</v>
      </c>
      <c r="C607" s="173" t="s">
        <v>15180</v>
      </c>
      <c r="D607" s="174">
        <v>46061</v>
      </c>
      <c r="E607" s="175"/>
      <c r="F607" s="173"/>
      <c r="G607" s="202" t="s">
        <v>10991</v>
      </c>
      <c r="H607" s="175"/>
      <c r="I607" s="202" t="s">
        <v>10991</v>
      </c>
      <c r="J607" s="176" t="s">
        <v>1769</v>
      </c>
      <c r="K607" s="176" t="s">
        <v>27</v>
      </c>
      <c r="L607" s="272" t="str">
        <f>VLOOKUP($K607,[2]TONG_SL!$A$1:$D$65536,2,0)</f>
        <v>Chân giò heo muối 300g</v>
      </c>
      <c r="N607" s="272" t="str">
        <f t="shared" si="85"/>
        <v>K-C6</v>
      </c>
      <c r="Q607" s="272" t="str">
        <f>VLOOKUP(K607,[2]TONG_SL!$A$1:$D$65536,3,0)</f>
        <v>Túi</v>
      </c>
      <c r="R607" s="169">
        <v>28</v>
      </c>
      <c r="T607" s="273">
        <f>VLOOKUP(VLOOKUP(G607,Ma_KH!$A:$R,18,0)&amp;K607,Gia_MB!$A:$F,6,0)</f>
        <v>67556.52</v>
      </c>
      <c r="U607" s="476">
        <f t="shared" ref="U607:U670" si="89">T607*R607</f>
        <v>1891582.56</v>
      </c>
      <c r="W607" s="274">
        <f t="shared" si="86"/>
        <v>0</v>
      </c>
      <c r="X607" s="275" t="str">
        <f t="shared" si="87"/>
        <v>8</v>
      </c>
      <c r="Z607" s="476">
        <f t="shared" si="88"/>
        <v>151326.6048</v>
      </c>
      <c r="AA607" s="5">
        <f>VLOOKUP(G607,Ma_KH!$A:$R,14,0)</f>
        <v>1</v>
      </c>
    </row>
    <row r="608" spans="1:27" x14ac:dyDescent="0.25">
      <c r="A608" s="174">
        <v>46059</v>
      </c>
      <c r="B608" s="176">
        <v>9560</v>
      </c>
      <c r="C608" s="173" t="s">
        <v>15180</v>
      </c>
      <c r="D608" s="174">
        <v>46061</v>
      </c>
      <c r="E608" s="175"/>
      <c r="F608" s="173"/>
      <c r="G608" s="202" t="s">
        <v>9899</v>
      </c>
      <c r="H608" s="175"/>
      <c r="I608" s="202" t="s">
        <v>9899</v>
      </c>
      <c r="J608" s="176" t="s">
        <v>1784</v>
      </c>
      <c r="K608" s="176" t="s">
        <v>27</v>
      </c>
      <c r="L608" s="272" t="str">
        <f>VLOOKUP($K608,[2]TONG_SL!$A$1:$D$65536,2,0)</f>
        <v>Chân giò heo muối 300g</v>
      </c>
      <c r="N608" s="272" t="str">
        <f t="shared" si="85"/>
        <v>K-C6</v>
      </c>
      <c r="Q608" s="272" t="str">
        <f>VLOOKUP(K608,[2]TONG_SL!$A$1:$D$65536,3,0)</f>
        <v>Túi</v>
      </c>
      <c r="R608" s="169">
        <v>6</v>
      </c>
      <c r="T608" s="273">
        <f>VLOOKUP(VLOOKUP(G608,Ma_KH!$A:$R,18,0)&amp;K608,Gia_MB!$A:$F,6,0)</f>
        <v>73431</v>
      </c>
      <c r="U608" s="476">
        <f t="shared" si="89"/>
        <v>440586</v>
      </c>
      <c r="W608" s="274">
        <f t="shared" si="86"/>
        <v>0</v>
      </c>
      <c r="X608" s="275" t="str">
        <f t="shared" si="87"/>
        <v>8</v>
      </c>
      <c r="Z608" s="476">
        <f t="shared" si="88"/>
        <v>35246.879999999997</v>
      </c>
      <c r="AA608" s="5">
        <f>VLOOKUP(G608,Ma_KH!$A:$R,14,0)</f>
        <v>57</v>
      </c>
    </row>
    <row r="609" spans="1:27" x14ac:dyDescent="0.25">
      <c r="A609" s="174">
        <v>46059</v>
      </c>
      <c r="B609" s="176">
        <v>9560</v>
      </c>
      <c r="C609" s="173" t="s">
        <v>15180</v>
      </c>
      <c r="D609" s="174">
        <v>46061</v>
      </c>
      <c r="E609" s="175"/>
      <c r="F609" s="173"/>
      <c r="G609" s="202" t="s">
        <v>9899</v>
      </c>
      <c r="H609" s="175"/>
      <c r="I609" s="202" t="s">
        <v>9899</v>
      </c>
      <c r="J609" s="176" t="s">
        <v>1784</v>
      </c>
      <c r="K609" s="176" t="s">
        <v>542</v>
      </c>
      <c r="L609" s="272" t="str">
        <f>VLOOKUP($K609,[2]TONG_SL!$A$1:$D$65536,2,0)</f>
        <v>Chân giò heo muối 500g</v>
      </c>
      <c r="N609" s="272" t="str">
        <f t="shared" si="85"/>
        <v>K-C6</v>
      </c>
      <c r="Q609" s="272" t="str">
        <f>VLOOKUP(K609,[2]TONG_SL!$A$1:$D$65536,3,0)</f>
        <v>Túi</v>
      </c>
      <c r="R609" s="169">
        <v>2</v>
      </c>
      <c r="T609" s="273">
        <f>VLOOKUP(VLOOKUP(G609,Ma_KH!$A:$R,18,0)&amp;K609,Gia_MB!$A:$F,6,0)</f>
        <v>119066</v>
      </c>
      <c r="U609" s="476">
        <f t="shared" si="89"/>
        <v>238132</v>
      </c>
      <c r="W609" s="274">
        <f t="shared" si="86"/>
        <v>0</v>
      </c>
      <c r="X609" s="275" t="str">
        <f t="shared" si="87"/>
        <v>8</v>
      </c>
      <c r="Z609" s="476">
        <f t="shared" si="88"/>
        <v>19050.560000000001</v>
      </c>
      <c r="AA609" s="5">
        <f>VLOOKUP(G609,Ma_KH!$A:$R,14,0)</f>
        <v>57</v>
      </c>
    </row>
    <row r="610" spans="1:27" x14ac:dyDescent="0.25">
      <c r="A610" s="174">
        <v>46059</v>
      </c>
      <c r="B610" s="176">
        <v>9560</v>
      </c>
      <c r="C610" s="173" t="s">
        <v>15180</v>
      </c>
      <c r="D610" s="174">
        <v>46061</v>
      </c>
      <c r="E610" s="175"/>
      <c r="F610" s="173"/>
      <c r="G610" s="202" t="s">
        <v>9899</v>
      </c>
      <c r="H610" s="175"/>
      <c r="I610" s="202" t="s">
        <v>9899</v>
      </c>
      <c r="J610" s="176" t="s">
        <v>1784</v>
      </c>
      <c r="K610" s="176" t="s">
        <v>32</v>
      </c>
      <c r="L610" s="272" t="str">
        <f>VLOOKUP($K610,[2]TONG_SL!$A$1:$D$65536,2,0)</f>
        <v>Giò Tai Lưỡi Xào 250g</v>
      </c>
      <c r="N610" s="272" t="str">
        <f t="shared" si="85"/>
        <v>K-C6</v>
      </c>
      <c r="Q610" s="272" t="str">
        <f>VLOOKUP(K610,[2]TONG_SL!$A$1:$D$65536,3,0)</f>
        <v>Túi</v>
      </c>
      <c r="R610" s="169">
        <v>3</v>
      </c>
      <c r="T610" s="273">
        <f>VLOOKUP(VLOOKUP(G610,Ma_KH!$A:$R,18,0)&amp;K610,Gia_MB!$A:$F,6,0)</f>
        <v>50182</v>
      </c>
      <c r="U610" s="476">
        <f t="shared" si="89"/>
        <v>150546</v>
      </c>
      <c r="W610" s="274">
        <f t="shared" si="86"/>
        <v>0</v>
      </c>
      <c r="X610" s="275" t="str">
        <f t="shared" si="87"/>
        <v>8</v>
      </c>
      <c r="Z610" s="476">
        <f t="shared" si="88"/>
        <v>12043.68</v>
      </c>
      <c r="AA610" s="5">
        <f>VLOOKUP(G610,Ma_KH!$A:$R,14,0)</f>
        <v>57</v>
      </c>
    </row>
    <row r="611" spans="1:27" x14ac:dyDescent="0.25">
      <c r="A611" s="174">
        <v>46059</v>
      </c>
      <c r="B611" s="176">
        <v>9560</v>
      </c>
      <c r="C611" s="173" t="s">
        <v>15180</v>
      </c>
      <c r="D611" s="174">
        <v>46061</v>
      </c>
      <c r="E611" s="175"/>
      <c r="F611" s="173"/>
      <c r="G611" s="202" t="s">
        <v>9899</v>
      </c>
      <c r="H611" s="175"/>
      <c r="I611" s="202" t="s">
        <v>9899</v>
      </c>
      <c r="J611" s="176" t="s">
        <v>1784</v>
      </c>
      <c r="K611" s="176" t="s">
        <v>39</v>
      </c>
      <c r="L611" s="272" t="str">
        <f>VLOOKUP($K611,[2]TONG_SL!$A$1:$D$65536,2,0)</f>
        <v>Chả nướng 300g</v>
      </c>
      <c r="N611" s="272" t="str">
        <f t="shared" si="85"/>
        <v>K-C6</v>
      </c>
      <c r="Q611" s="272" t="str">
        <f>VLOOKUP(K611,[2]TONG_SL!$A$1:$D$65536,3,0)</f>
        <v>Túi</v>
      </c>
      <c r="R611" s="169">
        <v>3</v>
      </c>
      <c r="T611" s="273">
        <f>VLOOKUP(VLOOKUP(G611,Ma_KH!$A:$R,18,0)&amp;K611,Gia_MB!$A:$F,6,0)</f>
        <v>70950</v>
      </c>
      <c r="U611" s="476">
        <f t="shared" si="89"/>
        <v>212850</v>
      </c>
      <c r="W611" s="274">
        <f t="shared" si="86"/>
        <v>0</v>
      </c>
      <c r="X611" s="275" t="str">
        <f t="shared" si="87"/>
        <v>8</v>
      </c>
      <c r="Z611" s="476">
        <f t="shared" si="88"/>
        <v>17028</v>
      </c>
      <c r="AA611" s="5">
        <f>VLOOKUP(G611,Ma_KH!$A:$R,14,0)</f>
        <v>57</v>
      </c>
    </row>
    <row r="612" spans="1:27" x14ac:dyDescent="0.25">
      <c r="A612" s="174">
        <v>46059</v>
      </c>
      <c r="B612" s="176">
        <v>9560</v>
      </c>
      <c r="C612" s="173" t="s">
        <v>15180</v>
      </c>
      <c r="D612" s="174">
        <v>46061</v>
      </c>
      <c r="E612" s="175"/>
      <c r="F612" s="173"/>
      <c r="G612" s="202" t="s">
        <v>9899</v>
      </c>
      <c r="H612" s="175"/>
      <c r="I612" s="202" t="s">
        <v>9899</v>
      </c>
      <c r="J612" s="176" t="s">
        <v>1784</v>
      </c>
      <c r="K612" s="176" t="s">
        <v>37</v>
      </c>
      <c r="L612" s="272" t="str">
        <f>VLOOKUP($K612,[2]TONG_SL!$A$1:$D$65536,2,0)</f>
        <v>Chả cốm 300g</v>
      </c>
      <c r="N612" s="272" t="str">
        <f t="shared" si="85"/>
        <v>K-C6</v>
      </c>
      <c r="Q612" s="272" t="str">
        <f>VLOOKUP(K612,[2]TONG_SL!$A$1:$D$65536,3,0)</f>
        <v>Túi</v>
      </c>
      <c r="R612" s="169">
        <v>3</v>
      </c>
      <c r="T612" s="273">
        <f>VLOOKUP(VLOOKUP(G612,Ma_KH!$A:$R,18,0)&amp;K612,Gia_MB!$A:$F,6,0)</f>
        <v>74250</v>
      </c>
      <c r="U612" s="476">
        <f t="shared" si="89"/>
        <v>222750</v>
      </c>
      <c r="W612" s="274">
        <f t="shared" si="86"/>
        <v>0</v>
      </c>
      <c r="X612" s="275" t="str">
        <f t="shared" si="87"/>
        <v>8</v>
      </c>
      <c r="Z612" s="476">
        <f t="shared" si="88"/>
        <v>17820</v>
      </c>
      <c r="AA612" s="5">
        <f>VLOOKUP(G612,Ma_KH!$A:$R,14,0)</f>
        <v>57</v>
      </c>
    </row>
    <row r="613" spans="1:27" x14ac:dyDescent="0.25">
      <c r="A613" s="174">
        <v>46059</v>
      </c>
      <c r="B613" s="176">
        <v>9560</v>
      </c>
      <c r="C613" s="173" t="s">
        <v>15180</v>
      </c>
      <c r="D613" s="174">
        <v>46061</v>
      </c>
      <c r="E613" s="175"/>
      <c r="F613" s="173"/>
      <c r="G613" s="202" t="s">
        <v>9899</v>
      </c>
      <c r="H613" s="175"/>
      <c r="I613" s="202" t="s">
        <v>9899</v>
      </c>
      <c r="J613" s="176" t="s">
        <v>1784</v>
      </c>
      <c r="K613" s="176" t="s">
        <v>7645</v>
      </c>
      <c r="L613" s="272" t="str">
        <f>VLOOKUP($K613,[2]TONG_SL!$A$1:$D$65536,2,0)</f>
        <v>Chân gà sốt thái 250g</v>
      </c>
      <c r="N613" s="272" t="str">
        <f t="shared" si="85"/>
        <v>K-C6</v>
      </c>
      <c r="Q613" s="272" t="str">
        <f>VLOOKUP(K613,[2]TONG_SL!$A$1:$D$65536,3,0)</f>
        <v>Hộp</v>
      </c>
      <c r="R613" s="169">
        <v>6</v>
      </c>
      <c r="T613" s="273">
        <f>VLOOKUP(VLOOKUP(G613,Ma_KH!$A:$R,18,0)&amp;K613,Gia_MB!$A:$F,6,0)</f>
        <v>41389</v>
      </c>
      <c r="U613" s="476">
        <f t="shared" si="89"/>
        <v>248334</v>
      </c>
      <c r="W613" s="274">
        <f t="shared" si="86"/>
        <v>0</v>
      </c>
      <c r="X613" s="275" t="str">
        <f t="shared" si="87"/>
        <v>8</v>
      </c>
      <c r="Z613" s="476">
        <f t="shared" si="88"/>
        <v>19866.72</v>
      </c>
      <c r="AA613" s="5">
        <f>VLOOKUP(G613,Ma_KH!$A:$R,14,0)</f>
        <v>57</v>
      </c>
    </row>
    <row r="614" spans="1:27" x14ac:dyDescent="0.25">
      <c r="A614" s="174">
        <v>46059</v>
      </c>
      <c r="B614" s="176">
        <v>9560</v>
      </c>
      <c r="C614" s="173" t="s">
        <v>15180</v>
      </c>
      <c r="D614" s="174">
        <v>46061</v>
      </c>
      <c r="E614" s="175"/>
      <c r="F614" s="173"/>
      <c r="G614" s="202" t="s">
        <v>9899</v>
      </c>
      <c r="H614" s="175"/>
      <c r="I614" s="202" t="s">
        <v>9899</v>
      </c>
      <c r="J614" s="176" t="s">
        <v>1784</v>
      </c>
      <c r="K614" s="176" t="s">
        <v>598</v>
      </c>
      <c r="L614" s="272" t="str">
        <f>VLOOKUP($K614,[2]TONG_SL!$A$1:$D$65536,2,0)</f>
        <v>Chân gà sả tắc 250g</v>
      </c>
      <c r="N614" s="272" t="str">
        <f t="shared" si="85"/>
        <v>K-C6</v>
      </c>
      <c r="Q614" s="272" t="str">
        <f>VLOOKUP(K614,[2]TONG_SL!$A$1:$D$65536,3,0)</f>
        <v>Hộp</v>
      </c>
      <c r="R614" s="169">
        <v>6</v>
      </c>
      <c r="T614" s="273">
        <f>VLOOKUP(VLOOKUP(G614,Ma_KH!$A:$R,18,0)&amp;K614,Gia_MB!$A:$F,6,0)</f>
        <v>30000</v>
      </c>
      <c r="U614" s="476">
        <f t="shared" si="89"/>
        <v>180000</v>
      </c>
      <c r="W614" s="274">
        <f t="shared" si="86"/>
        <v>0</v>
      </c>
      <c r="X614" s="275" t="str">
        <f t="shared" si="87"/>
        <v>8</v>
      </c>
      <c r="Z614" s="476">
        <f t="shared" si="88"/>
        <v>14400</v>
      </c>
      <c r="AA614" s="5">
        <f>VLOOKUP(G614,Ma_KH!$A:$R,14,0)</f>
        <v>57</v>
      </c>
    </row>
    <row r="615" spans="1:27" x14ac:dyDescent="0.25">
      <c r="A615" s="174">
        <v>46060</v>
      </c>
      <c r="B615" s="176">
        <v>9654</v>
      </c>
      <c r="C615" s="173" t="s">
        <v>15180</v>
      </c>
      <c r="D615" s="174">
        <v>46061</v>
      </c>
      <c r="E615" s="175"/>
      <c r="F615" s="173"/>
      <c r="G615" s="202" t="s">
        <v>12216</v>
      </c>
      <c r="H615" s="175"/>
      <c r="I615" s="202" t="s">
        <v>12216</v>
      </c>
      <c r="J615" s="176" t="s">
        <v>1784</v>
      </c>
      <c r="K615" s="176" t="s">
        <v>598</v>
      </c>
      <c r="L615" s="272" t="str">
        <f>VLOOKUP($K615,[2]TONG_SL!$A$1:$D$65536,2,0)</f>
        <v>Chân gà sả tắc 250g</v>
      </c>
      <c r="N615" s="272" t="str">
        <f t="shared" si="85"/>
        <v>K-C6</v>
      </c>
      <c r="Q615" s="272" t="str">
        <f>VLOOKUP(K615,[2]TONG_SL!$A$1:$D$65536,3,0)</f>
        <v>Hộp</v>
      </c>
      <c r="R615" s="169">
        <v>4</v>
      </c>
      <c r="T615" s="273" t="e">
        <f>VLOOKUP(VLOOKUP(G615,Ma_KH!$A:$R,18,0)&amp;K615,Gia_MB!$A:$F,6,0)</f>
        <v>#N/A</v>
      </c>
      <c r="U615" s="476" t="e">
        <f t="shared" si="89"/>
        <v>#N/A</v>
      </c>
      <c r="W615" s="274" t="e">
        <f t="shared" si="86"/>
        <v>#N/A</v>
      </c>
      <c r="X615" s="275" t="str">
        <f t="shared" si="87"/>
        <v>8</v>
      </c>
      <c r="Z615" s="476" t="e">
        <f t="shared" si="88"/>
        <v>#N/A</v>
      </c>
      <c r="AA615" s="5">
        <f>VLOOKUP(G615,Ma_KH!$A:$R,14,0)</f>
        <v>51</v>
      </c>
    </row>
    <row r="616" spans="1:27" x14ac:dyDescent="0.25">
      <c r="A616" s="174">
        <v>46060</v>
      </c>
      <c r="B616" s="176">
        <v>9654</v>
      </c>
      <c r="C616" s="173" t="s">
        <v>15180</v>
      </c>
      <c r="D616" s="174">
        <v>46061</v>
      </c>
      <c r="E616" s="175"/>
      <c r="F616" s="173"/>
      <c r="G616" s="202" t="s">
        <v>12216</v>
      </c>
      <c r="H616" s="175"/>
      <c r="I616" s="202" t="s">
        <v>12216</v>
      </c>
      <c r="J616" s="176" t="s">
        <v>1784</v>
      </c>
      <c r="K616" s="176" t="s">
        <v>600</v>
      </c>
      <c r="L616" s="272" t="str">
        <f>VLOOKUP($K616,[2]TONG_SL!$A$1:$D$65536,2,0)</f>
        <v>Tai heo sốt thái 250g</v>
      </c>
      <c r="N616" s="272" t="str">
        <f t="shared" si="85"/>
        <v>K-C6</v>
      </c>
      <c r="Q616" s="272" t="str">
        <f>VLOOKUP(K616,[2]TONG_SL!$A$1:$D$65536,3,0)</f>
        <v>Hộp</v>
      </c>
      <c r="R616" s="169">
        <v>4</v>
      </c>
      <c r="T616" s="273" t="e">
        <f>VLOOKUP(VLOOKUP(G616,Ma_KH!$A:$R,18,0)&amp;K616,Gia_MB!$A:$F,6,0)</f>
        <v>#N/A</v>
      </c>
      <c r="U616" s="476" t="e">
        <f t="shared" si="89"/>
        <v>#N/A</v>
      </c>
      <c r="W616" s="274" t="e">
        <f t="shared" si="86"/>
        <v>#N/A</v>
      </c>
      <c r="X616" s="275" t="str">
        <f t="shared" si="87"/>
        <v>8</v>
      </c>
      <c r="Z616" s="476" t="e">
        <f t="shared" si="88"/>
        <v>#N/A</v>
      </c>
      <c r="AA616" s="5">
        <f>VLOOKUP(G616,Ma_KH!$A:$R,14,0)</f>
        <v>51</v>
      </c>
    </row>
    <row r="617" spans="1:27" x14ac:dyDescent="0.25">
      <c r="A617" s="174">
        <v>46060</v>
      </c>
      <c r="B617" s="176">
        <v>9644</v>
      </c>
      <c r="C617" s="173" t="s">
        <v>15180</v>
      </c>
      <c r="D617" s="174">
        <v>46061</v>
      </c>
      <c r="E617" s="175"/>
      <c r="F617" s="173"/>
      <c r="G617" s="202" t="s">
        <v>12170</v>
      </c>
      <c r="H617" s="175"/>
      <c r="I617" s="202" t="s">
        <v>12170</v>
      </c>
      <c r="J617" s="176" t="s">
        <v>1784</v>
      </c>
      <c r="K617" s="176" t="s">
        <v>600</v>
      </c>
      <c r="L617" s="272" t="str">
        <f>VLOOKUP($K617,[2]TONG_SL!$A$1:$D$65536,2,0)</f>
        <v>Tai heo sốt thái 250g</v>
      </c>
      <c r="N617" s="272" t="str">
        <f t="shared" si="85"/>
        <v>K-C6</v>
      </c>
      <c r="Q617" s="272" t="str">
        <f>VLOOKUP(K617,[2]TONG_SL!$A$1:$D$65536,3,0)</f>
        <v>Hộp</v>
      </c>
      <c r="R617" s="169">
        <v>4</v>
      </c>
      <c r="T617" s="273" t="e">
        <f>VLOOKUP(VLOOKUP(G617,Ma_KH!$A:$R,18,0)&amp;K617,Gia_MB!$A:$F,6,0)</f>
        <v>#N/A</v>
      </c>
      <c r="U617" s="476" t="e">
        <f t="shared" si="89"/>
        <v>#N/A</v>
      </c>
      <c r="W617" s="274" t="e">
        <f t="shared" si="86"/>
        <v>#N/A</v>
      </c>
      <c r="X617" s="275" t="str">
        <f t="shared" si="87"/>
        <v>8</v>
      </c>
      <c r="Z617" s="476" t="e">
        <f t="shared" si="88"/>
        <v>#N/A</v>
      </c>
      <c r="AA617" s="5">
        <f>VLOOKUP(G617,Ma_KH!$A:$R,14,0)</f>
        <v>51</v>
      </c>
    </row>
    <row r="618" spans="1:27" x14ac:dyDescent="0.25">
      <c r="A618" s="174">
        <v>46060</v>
      </c>
      <c r="B618" s="176">
        <v>9650</v>
      </c>
      <c r="C618" s="173" t="s">
        <v>15180</v>
      </c>
      <c r="D618" s="174">
        <v>46061</v>
      </c>
      <c r="E618" s="175"/>
      <c r="F618" s="173"/>
      <c r="G618" s="202" t="s">
        <v>12166</v>
      </c>
      <c r="H618" s="175"/>
      <c r="I618" s="202" t="s">
        <v>12166</v>
      </c>
      <c r="J618" s="176" t="s">
        <v>1784</v>
      </c>
      <c r="K618" s="176" t="s">
        <v>598</v>
      </c>
      <c r="L618" s="272" t="str">
        <f>VLOOKUP($K618,[2]TONG_SL!$A$1:$D$65536,2,0)</f>
        <v>Chân gà sả tắc 250g</v>
      </c>
      <c r="N618" s="272" t="str">
        <f t="shared" si="85"/>
        <v>K-C6</v>
      </c>
      <c r="Q618" s="272" t="str">
        <f>VLOOKUP(K618,[2]TONG_SL!$A$1:$D$65536,3,0)</f>
        <v>Hộp</v>
      </c>
      <c r="R618" s="169">
        <v>4</v>
      </c>
      <c r="T618" s="273" t="e">
        <f>VLOOKUP(VLOOKUP(G618,Ma_KH!$A:$R,18,0)&amp;K618,Gia_MB!$A:$F,6,0)</f>
        <v>#N/A</v>
      </c>
      <c r="U618" s="476" t="e">
        <f t="shared" si="89"/>
        <v>#N/A</v>
      </c>
      <c r="W618" s="274" t="e">
        <f t="shared" si="86"/>
        <v>#N/A</v>
      </c>
      <c r="X618" s="275" t="str">
        <f t="shared" si="87"/>
        <v>8</v>
      </c>
      <c r="Z618" s="476" t="e">
        <f t="shared" si="88"/>
        <v>#N/A</v>
      </c>
      <c r="AA618" s="5">
        <f>VLOOKUP(G618,Ma_KH!$A:$R,14,0)</f>
        <v>51</v>
      </c>
    </row>
    <row r="619" spans="1:27" x14ac:dyDescent="0.25">
      <c r="A619" s="174">
        <v>46060</v>
      </c>
      <c r="B619" s="176">
        <v>9650</v>
      </c>
      <c r="C619" s="173" t="s">
        <v>15180</v>
      </c>
      <c r="D619" s="174">
        <v>46061</v>
      </c>
      <c r="E619" s="175"/>
      <c r="F619" s="173"/>
      <c r="G619" s="202" t="s">
        <v>12166</v>
      </c>
      <c r="H619" s="175"/>
      <c r="I619" s="202" t="s">
        <v>12166</v>
      </c>
      <c r="J619" s="176" t="s">
        <v>1784</v>
      </c>
      <c r="K619" s="176" t="s">
        <v>600</v>
      </c>
      <c r="L619" s="272" t="str">
        <f>VLOOKUP($K619,[2]TONG_SL!$A$1:$D$65536,2,0)</f>
        <v>Tai heo sốt thái 250g</v>
      </c>
      <c r="N619" s="272" t="str">
        <f t="shared" si="85"/>
        <v>K-C6</v>
      </c>
      <c r="Q619" s="272" t="str">
        <f>VLOOKUP(K619,[2]TONG_SL!$A$1:$D$65536,3,0)</f>
        <v>Hộp</v>
      </c>
      <c r="R619" s="169">
        <v>4</v>
      </c>
      <c r="T619" s="273" t="e">
        <f>VLOOKUP(VLOOKUP(G619,Ma_KH!$A:$R,18,0)&amp;K619,Gia_MB!$A:$F,6,0)</f>
        <v>#N/A</v>
      </c>
      <c r="U619" s="476" t="e">
        <f t="shared" si="89"/>
        <v>#N/A</v>
      </c>
      <c r="W619" s="274" t="e">
        <f t="shared" si="86"/>
        <v>#N/A</v>
      </c>
      <c r="X619" s="275" t="str">
        <f t="shared" si="87"/>
        <v>8</v>
      </c>
      <c r="Z619" s="476" t="e">
        <f t="shared" si="88"/>
        <v>#N/A</v>
      </c>
      <c r="AA619" s="5">
        <f>VLOOKUP(G619,Ma_KH!$A:$R,14,0)</f>
        <v>51</v>
      </c>
    </row>
    <row r="620" spans="1:27" x14ac:dyDescent="0.25">
      <c r="A620" s="174">
        <v>46060</v>
      </c>
      <c r="B620" s="176">
        <v>9646</v>
      </c>
      <c r="C620" s="173" t="s">
        <v>15180</v>
      </c>
      <c r="D620" s="174">
        <v>46061</v>
      </c>
      <c r="E620" s="175"/>
      <c r="F620" s="173"/>
      <c r="G620" s="202" t="s">
        <v>12152</v>
      </c>
      <c r="H620" s="175"/>
      <c r="I620" s="202" t="s">
        <v>12152</v>
      </c>
      <c r="J620" s="176" t="s">
        <v>1784</v>
      </c>
      <c r="K620" s="176" t="s">
        <v>598</v>
      </c>
      <c r="L620" s="272" t="str">
        <f>VLOOKUP($K620,[2]TONG_SL!$A$1:$D$65536,2,0)</f>
        <v>Chân gà sả tắc 250g</v>
      </c>
      <c r="N620" s="272" t="str">
        <f t="shared" si="85"/>
        <v>K-C6</v>
      </c>
      <c r="Q620" s="272" t="str">
        <f>VLOOKUP(K620,[2]TONG_SL!$A$1:$D$65536,3,0)</f>
        <v>Hộp</v>
      </c>
      <c r="R620" s="169">
        <v>4</v>
      </c>
      <c r="T620" s="273" t="e">
        <f>VLOOKUP(VLOOKUP(G620,Ma_KH!$A:$R,18,0)&amp;K620,Gia_MB!$A:$F,6,0)</f>
        <v>#N/A</v>
      </c>
      <c r="U620" s="476" t="e">
        <f t="shared" si="89"/>
        <v>#N/A</v>
      </c>
      <c r="W620" s="274" t="e">
        <f t="shared" si="86"/>
        <v>#N/A</v>
      </c>
      <c r="X620" s="275" t="str">
        <f t="shared" si="87"/>
        <v>8</v>
      </c>
      <c r="Z620" s="476" t="e">
        <f t="shared" si="88"/>
        <v>#N/A</v>
      </c>
      <c r="AA620" s="5">
        <f>VLOOKUP(G620,Ma_KH!$A:$R,14,0)</f>
        <v>51</v>
      </c>
    </row>
    <row r="621" spans="1:27" x14ac:dyDescent="0.25">
      <c r="A621" s="174">
        <v>46060</v>
      </c>
      <c r="B621" s="176">
        <v>9646</v>
      </c>
      <c r="C621" s="173" t="s">
        <v>15180</v>
      </c>
      <c r="D621" s="174">
        <v>46061</v>
      </c>
      <c r="E621" s="175"/>
      <c r="F621" s="173"/>
      <c r="G621" s="202" t="s">
        <v>12152</v>
      </c>
      <c r="H621" s="175"/>
      <c r="I621" s="202" t="s">
        <v>12152</v>
      </c>
      <c r="J621" s="176" t="s">
        <v>1784</v>
      </c>
      <c r="K621" s="176" t="s">
        <v>600</v>
      </c>
      <c r="L621" s="272" t="str">
        <f>VLOOKUP($K621,[2]TONG_SL!$A$1:$D$65536,2,0)</f>
        <v>Tai heo sốt thái 250g</v>
      </c>
      <c r="N621" s="272" t="str">
        <f t="shared" si="85"/>
        <v>K-C6</v>
      </c>
      <c r="Q621" s="272" t="str">
        <f>VLOOKUP(K621,[2]TONG_SL!$A$1:$D$65536,3,0)</f>
        <v>Hộp</v>
      </c>
      <c r="R621" s="169">
        <v>4</v>
      </c>
      <c r="T621" s="273" t="e">
        <f>VLOOKUP(VLOOKUP(G621,Ma_KH!$A:$R,18,0)&amp;K621,Gia_MB!$A:$F,6,0)</f>
        <v>#N/A</v>
      </c>
      <c r="U621" s="476" t="e">
        <f t="shared" si="89"/>
        <v>#N/A</v>
      </c>
      <c r="W621" s="274" t="e">
        <f t="shared" si="86"/>
        <v>#N/A</v>
      </c>
      <c r="X621" s="275" t="str">
        <f t="shared" si="87"/>
        <v>8</v>
      </c>
      <c r="Z621" s="476" t="e">
        <f t="shared" si="88"/>
        <v>#N/A</v>
      </c>
      <c r="AA621" s="5">
        <f>VLOOKUP(G621,Ma_KH!$A:$R,14,0)</f>
        <v>51</v>
      </c>
    </row>
    <row r="622" spans="1:27" x14ac:dyDescent="0.25">
      <c r="A622" s="174">
        <v>46060</v>
      </c>
      <c r="B622" s="176">
        <v>9652</v>
      </c>
      <c r="C622" s="173" t="s">
        <v>15180</v>
      </c>
      <c r="D622" s="174">
        <v>46061</v>
      </c>
      <c r="E622" s="175"/>
      <c r="F622" s="173"/>
      <c r="G622" s="202" t="s">
        <v>12168</v>
      </c>
      <c r="H622" s="175"/>
      <c r="I622" s="202" t="s">
        <v>12168</v>
      </c>
      <c r="J622" s="176" t="s">
        <v>1784</v>
      </c>
      <c r="K622" s="176" t="s">
        <v>598</v>
      </c>
      <c r="L622" s="272" t="str">
        <f>VLOOKUP($K622,[2]TONG_SL!$A$1:$D$65536,2,0)</f>
        <v>Chân gà sả tắc 250g</v>
      </c>
      <c r="N622" s="272" t="str">
        <f t="shared" si="85"/>
        <v>K-C6</v>
      </c>
      <c r="Q622" s="272" t="str">
        <f>VLOOKUP(K622,[2]TONG_SL!$A$1:$D$65536,3,0)</f>
        <v>Hộp</v>
      </c>
      <c r="R622" s="169">
        <v>4</v>
      </c>
      <c r="T622" s="273" t="e">
        <f>VLOOKUP(VLOOKUP(G622,Ma_KH!$A:$R,18,0)&amp;K622,Gia_MB!$A:$F,6,0)</f>
        <v>#N/A</v>
      </c>
      <c r="U622" s="476" t="e">
        <f t="shared" si="89"/>
        <v>#N/A</v>
      </c>
      <c r="W622" s="274" t="e">
        <f t="shared" si="86"/>
        <v>#N/A</v>
      </c>
      <c r="X622" s="275" t="str">
        <f t="shared" si="87"/>
        <v>8</v>
      </c>
      <c r="Z622" s="476" t="e">
        <f t="shared" si="88"/>
        <v>#N/A</v>
      </c>
      <c r="AA622" s="5">
        <f>VLOOKUP(G622,Ma_KH!$A:$R,14,0)</f>
        <v>51</v>
      </c>
    </row>
    <row r="623" spans="1:27" x14ac:dyDescent="0.25">
      <c r="A623" s="174">
        <v>46060</v>
      </c>
      <c r="B623" s="176">
        <v>9652</v>
      </c>
      <c r="C623" s="173" t="s">
        <v>15180</v>
      </c>
      <c r="D623" s="174">
        <v>46061</v>
      </c>
      <c r="E623" s="175"/>
      <c r="F623" s="173"/>
      <c r="G623" s="202" t="s">
        <v>12168</v>
      </c>
      <c r="H623" s="175"/>
      <c r="I623" s="202" t="s">
        <v>12168</v>
      </c>
      <c r="J623" s="176" t="s">
        <v>1784</v>
      </c>
      <c r="K623" s="176" t="s">
        <v>600</v>
      </c>
      <c r="L623" s="272" t="str">
        <f>VLOOKUP($K623,[2]TONG_SL!$A$1:$D$65536,2,0)</f>
        <v>Tai heo sốt thái 250g</v>
      </c>
      <c r="N623" s="272" t="str">
        <f t="shared" si="85"/>
        <v>K-C6</v>
      </c>
      <c r="Q623" s="272" t="str">
        <f>VLOOKUP(K623,[2]TONG_SL!$A$1:$D$65536,3,0)</f>
        <v>Hộp</v>
      </c>
      <c r="R623" s="169">
        <v>4</v>
      </c>
      <c r="T623" s="273" t="e">
        <f>VLOOKUP(VLOOKUP(G623,Ma_KH!$A:$R,18,0)&amp;K623,Gia_MB!$A:$F,6,0)</f>
        <v>#N/A</v>
      </c>
      <c r="U623" s="476" t="e">
        <f t="shared" si="89"/>
        <v>#N/A</v>
      </c>
      <c r="W623" s="274" t="e">
        <f t="shared" si="86"/>
        <v>#N/A</v>
      </c>
      <c r="X623" s="275" t="str">
        <f t="shared" si="87"/>
        <v>8</v>
      </c>
      <c r="Z623" s="476" t="e">
        <f t="shared" si="88"/>
        <v>#N/A</v>
      </c>
      <c r="AA623" s="5">
        <f>VLOOKUP(G623,Ma_KH!$A:$R,14,0)</f>
        <v>51</v>
      </c>
    </row>
    <row r="624" spans="1:27" x14ac:dyDescent="0.25">
      <c r="A624" s="174">
        <v>46060</v>
      </c>
      <c r="B624" s="176">
        <v>9643</v>
      </c>
      <c r="C624" s="173" t="s">
        <v>15180</v>
      </c>
      <c r="D624" s="174">
        <v>46061</v>
      </c>
      <c r="E624" s="175"/>
      <c r="F624" s="173"/>
      <c r="G624" s="202" t="s">
        <v>12237</v>
      </c>
      <c r="H624" s="175"/>
      <c r="I624" s="202" t="s">
        <v>12237</v>
      </c>
      <c r="J624" s="176" t="s">
        <v>1784</v>
      </c>
      <c r="K624" s="176" t="s">
        <v>598</v>
      </c>
      <c r="L624" s="272" t="str">
        <f>VLOOKUP($K624,[2]TONG_SL!$A$1:$D$65536,2,0)</f>
        <v>Chân gà sả tắc 250g</v>
      </c>
      <c r="N624" s="272" t="str">
        <f t="shared" si="85"/>
        <v>K-C6</v>
      </c>
      <c r="Q624" s="272" t="str">
        <f>VLOOKUP(K624,[2]TONG_SL!$A$1:$D$65536,3,0)</f>
        <v>Hộp</v>
      </c>
      <c r="R624" s="169">
        <v>4</v>
      </c>
      <c r="T624" s="273" t="e">
        <f>VLOOKUP(VLOOKUP(G624,Ma_KH!$A:$R,18,0)&amp;K624,Gia_MB!$A:$F,6,0)</f>
        <v>#N/A</v>
      </c>
      <c r="U624" s="476" t="e">
        <f t="shared" si="89"/>
        <v>#N/A</v>
      </c>
      <c r="W624" s="274" t="e">
        <f t="shared" si="86"/>
        <v>#N/A</v>
      </c>
      <c r="X624" s="275" t="str">
        <f t="shared" si="87"/>
        <v>8</v>
      </c>
      <c r="Z624" s="476" t="e">
        <f t="shared" si="88"/>
        <v>#N/A</v>
      </c>
      <c r="AA624" s="5">
        <f>VLOOKUP(G624,Ma_KH!$A:$R,14,0)</f>
        <v>51</v>
      </c>
    </row>
    <row r="625" spans="1:27" x14ac:dyDescent="0.25">
      <c r="A625" s="174">
        <v>46060</v>
      </c>
      <c r="B625" s="176">
        <v>9643</v>
      </c>
      <c r="C625" s="173" t="s">
        <v>15180</v>
      </c>
      <c r="D625" s="174">
        <v>46061</v>
      </c>
      <c r="E625" s="175"/>
      <c r="F625" s="173"/>
      <c r="G625" s="202" t="s">
        <v>12237</v>
      </c>
      <c r="H625" s="175"/>
      <c r="I625" s="202" t="s">
        <v>12237</v>
      </c>
      <c r="J625" s="176" t="s">
        <v>1784</v>
      </c>
      <c r="K625" s="176" t="s">
        <v>600</v>
      </c>
      <c r="L625" s="272" t="str">
        <f>VLOOKUP($K625,[2]TONG_SL!$A$1:$D$65536,2,0)</f>
        <v>Tai heo sốt thái 250g</v>
      </c>
      <c r="N625" s="272" t="str">
        <f t="shared" si="85"/>
        <v>K-C6</v>
      </c>
      <c r="Q625" s="272" t="str">
        <f>VLOOKUP(K625,[2]TONG_SL!$A$1:$D$65536,3,0)</f>
        <v>Hộp</v>
      </c>
      <c r="R625" s="169">
        <v>4</v>
      </c>
      <c r="T625" s="273" t="e">
        <f>VLOOKUP(VLOOKUP(G625,Ma_KH!$A:$R,18,0)&amp;K625,Gia_MB!$A:$F,6,0)</f>
        <v>#N/A</v>
      </c>
      <c r="U625" s="476" t="e">
        <f t="shared" si="89"/>
        <v>#N/A</v>
      </c>
      <c r="W625" s="274" t="e">
        <f t="shared" si="86"/>
        <v>#N/A</v>
      </c>
      <c r="X625" s="275" t="str">
        <f t="shared" si="87"/>
        <v>8</v>
      </c>
      <c r="Z625" s="476" t="e">
        <f t="shared" si="88"/>
        <v>#N/A</v>
      </c>
      <c r="AA625" s="5">
        <f>VLOOKUP(G625,Ma_KH!$A:$R,14,0)</f>
        <v>51</v>
      </c>
    </row>
    <row r="626" spans="1:27" x14ac:dyDescent="0.25">
      <c r="A626" s="174">
        <v>46060</v>
      </c>
      <c r="B626" s="176">
        <v>9653</v>
      </c>
      <c r="C626" s="173" t="s">
        <v>15180</v>
      </c>
      <c r="D626" s="174">
        <v>46061</v>
      </c>
      <c r="E626" s="175"/>
      <c r="F626" s="173"/>
      <c r="G626" s="202" t="s">
        <v>7831</v>
      </c>
      <c r="H626" s="175"/>
      <c r="I626" s="202" t="s">
        <v>7831</v>
      </c>
      <c r="J626" s="176" t="s">
        <v>1784</v>
      </c>
      <c r="K626" s="176" t="s">
        <v>598</v>
      </c>
      <c r="L626" s="272" t="str">
        <f>VLOOKUP($K626,[2]TONG_SL!$A$1:$D$65536,2,0)</f>
        <v>Chân gà sả tắc 250g</v>
      </c>
      <c r="N626" s="272" t="str">
        <f t="shared" si="85"/>
        <v>K-C6</v>
      </c>
      <c r="Q626" s="272" t="str">
        <f>VLOOKUP(K626,[2]TONG_SL!$A$1:$D$65536,3,0)</f>
        <v>Hộp</v>
      </c>
      <c r="R626" s="169">
        <v>4</v>
      </c>
      <c r="T626" s="273" t="e">
        <f>VLOOKUP(VLOOKUP(G626,Ma_KH!$A:$R,18,0)&amp;K626,Gia_MB!$A:$F,6,0)</f>
        <v>#N/A</v>
      </c>
      <c r="U626" s="476" t="e">
        <f t="shared" si="89"/>
        <v>#N/A</v>
      </c>
      <c r="W626" s="274" t="e">
        <f t="shared" si="86"/>
        <v>#N/A</v>
      </c>
      <c r="X626" s="275" t="str">
        <f t="shared" si="87"/>
        <v>8</v>
      </c>
      <c r="Z626" s="476" t="e">
        <f t="shared" si="88"/>
        <v>#N/A</v>
      </c>
      <c r="AA626" s="5">
        <f>VLOOKUP(G626,Ma_KH!$A:$R,14,0)</f>
        <v>51</v>
      </c>
    </row>
    <row r="627" spans="1:27" x14ac:dyDescent="0.25">
      <c r="A627" s="174">
        <v>46060</v>
      </c>
      <c r="B627" s="176">
        <v>9653</v>
      </c>
      <c r="C627" s="173" t="s">
        <v>15180</v>
      </c>
      <c r="D627" s="174">
        <v>46061</v>
      </c>
      <c r="E627" s="175"/>
      <c r="F627" s="173"/>
      <c r="G627" s="202" t="s">
        <v>7831</v>
      </c>
      <c r="H627" s="175"/>
      <c r="I627" s="202" t="s">
        <v>7831</v>
      </c>
      <c r="J627" s="176" t="s">
        <v>1784</v>
      </c>
      <c r="K627" s="176" t="s">
        <v>600</v>
      </c>
      <c r="L627" s="272" t="str">
        <f>VLOOKUP($K627,[2]TONG_SL!$A$1:$D$65536,2,0)</f>
        <v>Tai heo sốt thái 250g</v>
      </c>
      <c r="N627" s="272" t="str">
        <f t="shared" si="85"/>
        <v>K-C6</v>
      </c>
      <c r="Q627" s="272" t="str">
        <f>VLOOKUP(K627,[2]TONG_SL!$A$1:$D$65536,3,0)</f>
        <v>Hộp</v>
      </c>
      <c r="R627" s="169">
        <v>4</v>
      </c>
      <c r="T627" s="273" t="e">
        <f>VLOOKUP(VLOOKUP(G627,Ma_KH!$A:$R,18,0)&amp;K627,Gia_MB!$A:$F,6,0)</f>
        <v>#N/A</v>
      </c>
      <c r="U627" s="476" t="e">
        <f t="shared" si="89"/>
        <v>#N/A</v>
      </c>
      <c r="W627" s="274" t="e">
        <f t="shared" si="86"/>
        <v>#N/A</v>
      </c>
      <c r="X627" s="275" t="str">
        <f t="shared" si="87"/>
        <v>8</v>
      </c>
      <c r="Z627" s="476" t="e">
        <f t="shared" si="88"/>
        <v>#N/A</v>
      </c>
      <c r="AA627" s="5">
        <f>VLOOKUP(G627,Ma_KH!$A:$R,14,0)</f>
        <v>51</v>
      </c>
    </row>
    <row r="628" spans="1:27" x14ac:dyDescent="0.25">
      <c r="A628" s="174">
        <v>46060</v>
      </c>
      <c r="B628" s="176">
        <v>9647</v>
      </c>
      <c r="C628" s="173" t="s">
        <v>15180</v>
      </c>
      <c r="D628" s="174">
        <v>46061</v>
      </c>
      <c r="E628" s="175"/>
      <c r="F628" s="173"/>
      <c r="G628" s="202" t="s">
        <v>12238</v>
      </c>
      <c r="H628" s="175"/>
      <c r="I628" s="202" t="s">
        <v>12238</v>
      </c>
      <c r="J628" s="176" t="s">
        <v>1784</v>
      </c>
      <c r="K628" s="176" t="s">
        <v>598</v>
      </c>
      <c r="L628" s="272" t="str">
        <f>VLOOKUP($K628,[2]TONG_SL!$A$1:$D$65536,2,0)</f>
        <v>Chân gà sả tắc 250g</v>
      </c>
      <c r="N628" s="272" t="str">
        <f t="shared" si="85"/>
        <v>K-C6</v>
      </c>
      <c r="Q628" s="272" t="str">
        <f>VLOOKUP(K628,[2]TONG_SL!$A$1:$D$65536,3,0)</f>
        <v>Hộp</v>
      </c>
      <c r="R628" s="169">
        <v>4</v>
      </c>
      <c r="T628" s="273" t="e">
        <f>VLOOKUP(VLOOKUP(G628,Ma_KH!$A:$R,18,0)&amp;K628,Gia_MB!$A:$F,6,0)</f>
        <v>#N/A</v>
      </c>
      <c r="U628" s="476" t="e">
        <f t="shared" si="89"/>
        <v>#N/A</v>
      </c>
      <c r="W628" s="274" t="e">
        <f t="shared" si="86"/>
        <v>#N/A</v>
      </c>
      <c r="X628" s="275" t="str">
        <f t="shared" si="87"/>
        <v>8</v>
      </c>
      <c r="Z628" s="476" t="e">
        <f t="shared" si="88"/>
        <v>#N/A</v>
      </c>
      <c r="AA628" s="5">
        <f>VLOOKUP(G628,Ma_KH!$A:$R,14,0)</f>
        <v>51</v>
      </c>
    </row>
    <row r="629" spans="1:27" x14ac:dyDescent="0.25">
      <c r="A629" s="174">
        <v>46060</v>
      </c>
      <c r="B629" s="176">
        <v>9647</v>
      </c>
      <c r="C629" s="173" t="s">
        <v>15180</v>
      </c>
      <c r="D629" s="174">
        <v>46061</v>
      </c>
      <c r="E629" s="175"/>
      <c r="F629" s="173"/>
      <c r="G629" s="202" t="s">
        <v>12238</v>
      </c>
      <c r="H629" s="175"/>
      <c r="I629" s="202" t="s">
        <v>12238</v>
      </c>
      <c r="J629" s="176" t="s">
        <v>1784</v>
      </c>
      <c r="K629" s="176" t="s">
        <v>600</v>
      </c>
      <c r="L629" s="272" t="str">
        <f>VLOOKUP($K629,[2]TONG_SL!$A$1:$D$65536,2,0)</f>
        <v>Tai heo sốt thái 250g</v>
      </c>
      <c r="N629" s="272" t="str">
        <f t="shared" si="85"/>
        <v>K-C6</v>
      </c>
      <c r="Q629" s="272" t="str">
        <f>VLOOKUP(K629,[2]TONG_SL!$A$1:$D$65536,3,0)</f>
        <v>Hộp</v>
      </c>
      <c r="R629" s="169">
        <v>4</v>
      </c>
      <c r="T629" s="273" t="e">
        <f>VLOOKUP(VLOOKUP(G629,Ma_KH!$A:$R,18,0)&amp;K629,Gia_MB!$A:$F,6,0)</f>
        <v>#N/A</v>
      </c>
      <c r="U629" s="476" t="e">
        <f t="shared" si="89"/>
        <v>#N/A</v>
      </c>
      <c r="W629" s="274" t="e">
        <f t="shared" si="86"/>
        <v>#N/A</v>
      </c>
      <c r="X629" s="275" t="str">
        <f t="shared" si="87"/>
        <v>8</v>
      </c>
      <c r="Z629" s="476" t="e">
        <f t="shared" si="88"/>
        <v>#N/A</v>
      </c>
      <c r="AA629" s="5">
        <f>VLOOKUP(G629,Ma_KH!$A:$R,14,0)</f>
        <v>51</v>
      </c>
    </row>
    <row r="630" spans="1:27" x14ac:dyDescent="0.25">
      <c r="A630" s="174">
        <v>46060</v>
      </c>
      <c r="B630" s="176">
        <v>9649</v>
      </c>
      <c r="C630" s="173" t="s">
        <v>15180</v>
      </c>
      <c r="D630" s="174">
        <v>46061</v>
      </c>
      <c r="E630" s="175"/>
      <c r="F630" s="173"/>
      <c r="G630" s="202" t="s">
        <v>12243</v>
      </c>
      <c r="H630" s="175"/>
      <c r="I630" s="202" t="s">
        <v>12243</v>
      </c>
      <c r="J630" s="176" t="s">
        <v>1784</v>
      </c>
      <c r="K630" s="176" t="s">
        <v>598</v>
      </c>
      <c r="L630" s="272" t="str">
        <f>VLOOKUP($K630,[2]TONG_SL!$A$1:$D$65536,2,0)</f>
        <v>Chân gà sả tắc 250g</v>
      </c>
      <c r="N630" s="272" t="str">
        <f t="shared" si="85"/>
        <v>K-C6</v>
      </c>
      <c r="Q630" s="272" t="str">
        <f>VLOOKUP(K630,[2]TONG_SL!$A$1:$D$65536,3,0)</f>
        <v>Hộp</v>
      </c>
      <c r="R630" s="169">
        <v>4</v>
      </c>
      <c r="T630" s="273" t="e">
        <f>VLOOKUP(VLOOKUP(G630,Ma_KH!$A:$R,18,0)&amp;K630,Gia_MB!$A:$F,6,0)</f>
        <v>#N/A</v>
      </c>
      <c r="U630" s="476" t="e">
        <f t="shared" si="89"/>
        <v>#N/A</v>
      </c>
      <c r="W630" s="274" t="e">
        <f t="shared" si="86"/>
        <v>#N/A</v>
      </c>
      <c r="X630" s="275" t="str">
        <f t="shared" si="87"/>
        <v>8</v>
      </c>
      <c r="Z630" s="476" t="e">
        <f t="shared" si="88"/>
        <v>#N/A</v>
      </c>
      <c r="AA630" s="5">
        <f>VLOOKUP(G630,Ma_KH!$A:$R,14,0)</f>
        <v>51</v>
      </c>
    </row>
    <row r="631" spans="1:27" x14ac:dyDescent="0.25">
      <c r="A631" s="174">
        <v>46060</v>
      </c>
      <c r="B631" s="176">
        <v>9648</v>
      </c>
      <c r="C631" s="173" t="s">
        <v>15180</v>
      </c>
      <c r="D631" s="174">
        <v>46061</v>
      </c>
      <c r="E631" s="175"/>
      <c r="F631" s="173"/>
      <c r="G631" s="202" t="s">
        <v>12184</v>
      </c>
      <c r="H631" s="175"/>
      <c r="I631" s="202" t="s">
        <v>12184</v>
      </c>
      <c r="J631" s="176" t="s">
        <v>1784</v>
      </c>
      <c r="K631" s="176" t="s">
        <v>598</v>
      </c>
      <c r="L631" s="272" t="str">
        <f>VLOOKUP($K631,[2]TONG_SL!$A$1:$D$65536,2,0)</f>
        <v>Chân gà sả tắc 250g</v>
      </c>
      <c r="N631" s="272" t="str">
        <f t="shared" si="85"/>
        <v>K-C6</v>
      </c>
      <c r="Q631" s="272" t="str">
        <f>VLOOKUP(K631,[2]TONG_SL!$A$1:$D$65536,3,0)</f>
        <v>Hộp</v>
      </c>
      <c r="R631" s="169">
        <v>4</v>
      </c>
      <c r="T631" s="273" t="e">
        <f>VLOOKUP(VLOOKUP(G631,Ma_KH!$A:$R,18,0)&amp;K631,Gia_MB!$A:$F,6,0)</f>
        <v>#N/A</v>
      </c>
      <c r="U631" s="476" t="e">
        <f t="shared" si="89"/>
        <v>#N/A</v>
      </c>
      <c r="W631" s="274" t="e">
        <f t="shared" si="86"/>
        <v>#N/A</v>
      </c>
      <c r="X631" s="275" t="str">
        <f t="shared" si="87"/>
        <v>8</v>
      </c>
      <c r="Z631" s="476" t="e">
        <f t="shared" si="88"/>
        <v>#N/A</v>
      </c>
      <c r="AA631" s="5">
        <f>VLOOKUP(G631,Ma_KH!$A:$R,14,0)</f>
        <v>51</v>
      </c>
    </row>
    <row r="632" spans="1:27" x14ac:dyDescent="0.25">
      <c r="A632" s="174">
        <v>46060</v>
      </c>
      <c r="B632" s="176">
        <v>9648</v>
      </c>
      <c r="C632" s="173" t="s">
        <v>15180</v>
      </c>
      <c r="D632" s="174">
        <v>46061</v>
      </c>
      <c r="E632" s="175"/>
      <c r="F632" s="173"/>
      <c r="G632" s="202" t="s">
        <v>12184</v>
      </c>
      <c r="H632" s="175"/>
      <c r="I632" s="202" t="s">
        <v>12184</v>
      </c>
      <c r="J632" s="176" t="s">
        <v>1784</v>
      </c>
      <c r="K632" s="176" t="s">
        <v>600</v>
      </c>
      <c r="L632" s="272" t="str">
        <f>VLOOKUP($K632,[2]TONG_SL!$A$1:$D$65536,2,0)</f>
        <v>Tai heo sốt thái 250g</v>
      </c>
      <c r="N632" s="272" t="str">
        <f t="shared" si="85"/>
        <v>K-C6</v>
      </c>
      <c r="Q632" s="272" t="str">
        <f>VLOOKUP(K632,[2]TONG_SL!$A$1:$D$65536,3,0)</f>
        <v>Hộp</v>
      </c>
      <c r="R632" s="169">
        <v>4</v>
      </c>
      <c r="T632" s="273" t="e">
        <f>VLOOKUP(VLOOKUP(G632,Ma_KH!$A:$R,18,0)&amp;K632,Gia_MB!$A:$F,6,0)</f>
        <v>#N/A</v>
      </c>
      <c r="U632" s="476" t="e">
        <f t="shared" si="89"/>
        <v>#N/A</v>
      </c>
      <c r="W632" s="274" t="e">
        <f t="shared" si="86"/>
        <v>#N/A</v>
      </c>
      <c r="X632" s="275" t="str">
        <f t="shared" si="87"/>
        <v>8</v>
      </c>
      <c r="Z632" s="476" t="e">
        <f t="shared" si="88"/>
        <v>#N/A</v>
      </c>
      <c r="AA632" s="5">
        <f>VLOOKUP(G632,Ma_KH!$A:$R,14,0)</f>
        <v>51</v>
      </c>
    </row>
    <row r="633" spans="1:27" x14ac:dyDescent="0.25">
      <c r="A633" s="174">
        <v>46060</v>
      </c>
      <c r="B633" s="176">
        <v>9642</v>
      </c>
      <c r="C633" s="173" t="s">
        <v>15180</v>
      </c>
      <c r="D633" s="174">
        <v>46061</v>
      </c>
      <c r="E633" s="175"/>
      <c r="F633" s="173"/>
      <c r="G633" s="202" t="s">
        <v>12181</v>
      </c>
      <c r="H633" s="175"/>
      <c r="I633" s="202" t="s">
        <v>12181</v>
      </c>
      <c r="J633" s="176" t="s">
        <v>1784</v>
      </c>
      <c r="K633" s="176" t="s">
        <v>600</v>
      </c>
      <c r="L633" s="272" t="str">
        <f>VLOOKUP($K633,[2]TONG_SL!$A$1:$D$65536,2,0)</f>
        <v>Tai heo sốt thái 250g</v>
      </c>
      <c r="N633" s="272" t="str">
        <f t="shared" si="85"/>
        <v>K-C6</v>
      </c>
      <c r="Q633" s="272" t="str">
        <f>VLOOKUP(K633,[2]TONG_SL!$A$1:$D$65536,3,0)</f>
        <v>Hộp</v>
      </c>
      <c r="R633" s="169">
        <v>4</v>
      </c>
      <c r="T633" s="273" t="e">
        <f>VLOOKUP(VLOOKUP(G633,Ma_KH!$A:$R,18,0)&amp;K633,Gia_MB!$A:$F,6,0)</f>
        <v>#N/A</v>
      </c>
      <c r="U633" s="476" t="e">
        <f t="shared" si="89"/>
        <v>#N/A</v>
      </c>
      <c r="W633" s="274" t="e">
        <f t="shared" si="86"/>
        <v>#N/A</v>
      </c>
      <c r="X633" s="275" t="str">
        <f t="shared" si="87"/>
        <v>8</v>
      </c>
      <c r="Z633" s="476" t="e">
        <f t="shared" si="88"/>
        <v>#N/A</v>
      </c>
      <c r="AA633" s="5">
        <f>VLOOKUP(G633,Ma_KH!$A:$R,14,0)</f>
        <v>51</v>
      </c>
    </row>
    <row r="634" spans="1:27" x14ac:dyDescent="0.25">
      <c r="A634" s="174">
        <v>46060</v>
      </c>
      <c r="B634" s="176">
        <v>9651</v>
      </c>
      <c r="C634" s="173" t="s">
        <v>15180</v>
      </c>
      <c r="D634" s="174">
        <v>46061</v>
      </c>
      <c r="E634" s="175"/>
      <c r="F634" s="173"/>
      <c r="G634" s="202" t="s">
        <v>12167</v>
      </c>
      <c r="H634" s="175"/>
      <c r="I634" s="202" t="s">
        <v>12167</v>
      </c>
      <c r="J634" s="176" t="s">
        <v>1784</v>
      </c>
      <c r="K634" s="176" t="s">
        <v>598</v>
      </c>
      <c r="L634" s="272" t="str">
        <f>VLOOKUP($K634,[2]TONG_SL!$A$1:$D$65536,2,0)</f>
        <v>Chân gà sả tắc 250g</v>
      </c>
      <c r="N634" s="272" t="str">
        <f t="shared" si="85"/>
        <v>K-C6</v>
      </c>
      <c r="Q634" s="272" t="str">
        <f>VLOOKUP(K634,[2]TONG_SL!$A$1:$D$65536,3,0)</f>
        <v>Hộp</v>
      </c>
      <c r="R634" s="169">
        <v>4</v>
      </c>
      <c r="T634" s="273" t="e">
        <f>VLOOKUP(VLOOKUP(G634,Ma_KH!$A:$R,18,0)&amp;K634,Gia_MB!$A:$F,6,0)</f>
        <v>#N/A</v>
      </c>
      <c r="U634" s="476" t="e">
        <f t="shared" si="89"/>
        <v>#N/A</v>
      </c>
      <c r="W634" s="274" t="e">
        <f t="shared" si="86"/>
        <v>#N/A</v>
      </c>
      <c r="X634" s="275" t="str">
        <f t="shared" si="87"/>
        <v>8</v>
      </c>
      <c r="Z634" s="476" t="e">
        <f t="shared" si="88"/>
        <v>#N/A</v>
      </c>
      <c r="AA634" s="5">
        <f>VLOOKUP(G634,Ma_KH!$A:$R,14,0)</f>
        <v>51</v>
      </c>
    </row>
    <row r="635" spans="1:27" x14ac:dyDescent="0.25">
      <c r="A635" s="174">
        <v>46060</v>
      </c>
      <c r="B635" s="176">
        <v>9651</v>
      </c>
      <c r="C635" s="173" t="s">
        <v>15180</v>
      </c>
      <c r="D635" s="174">
        <v>46061</v>
      </c>
      <c r="E635" s="175"/>
      <c r="F635" s="173"/>
      <c r="G635" s="202" t="s">
        <v>12167</v>
      </c>
      <c r="H635" s="175"/>
      <c r="I635" s="202" t="s">
        <v>12167</v>
      </c>
      <c r="J635" s="176" t="s">
        <v>1784</v>
      </c>
      <c r="K635" s="176" t="s">
        <v>600</v>
      </c>
      <c r="L635" s="272" t="str">
        <f>VLOOKUP($K635,[2]TONG_SL!$A$1:$D$65536,2,0)</f>
        <v>Tai heo sốt thái 250g</v>
      </c>
      <c r="N635" s="272" t="str">
        <f t="shared" si="85"/>
        <v>K-C6</v>
      </c>
      <c r="Q635" s="272" t="str">
        <f>VLOOKUP(K635,[2]TONG_SL!$A$1:$D$65536,3,0)</f>
        <v>Hộp</v>
      </c>
      <c r="R635" s="169">
        <v>4</v>
      </c>
      <c r="T635" s="273" t="e">
        <f>VLOOKUP(VLOOKUP(G635,Ma_KH!$A:$R,18,0)&amp;K635,Gia_MB!$A:$F,6,0)</f>
        <v>#N/A</v>
      </c>
      <c r="U635" s="476" t="e">
        <f t="shared" si="89"/>
        <v>#N/A</v>
      </c>
      <c r="W635" s="274" t="e">
        <f t="shared" si="86"/>
        <v>#N/A</v>
      </c>
      <c r="X635" s="275" t="str">
        <f t="shared" si="87"/>
        <v>8</v>
      </c>
      <c r="Z635" s="476" t="e">
        <f t="shared" si="88"/>
        <v>#N/A</v>
      </c>
      <c r="AA635" s="5">
        <f>VLOOKUP(G635,Ma_KH!$A:$R,14,0)</f>
        <v>51</v>
      </c>
    </row>
    <row r="636" spans="1:27" x14ac:dyDescent="0.25">
      <c r="A636" s="174">
        <v>46059</v>
      </c>
      <c r="B636" s="176">
        <v>9559</v>
      </c>
      <c r="C636" s="214" t="s">
        <v>15180</v>
      </c>
      <c r="D636" s="211">
        <v>46061</v>
      </c>
      <c r="E636" s="175"/>
      <c r="F636" s="173"/>
      <c r="G636" s="202" t="s">
        <v>12226</v>
      </c>
      <c r="H636" s="175"/>
      <c r="I636" s="202" t="s">
        <v>12226</v>
      </c>
      <c r="J636" s="176" t="s">
        <v>1788</v>
      </c>
      <c r="K636" s="176" t="s">
        <v>598</v>
      </c>
      <c r="L636" s="272" t="str">
        <f>VLOOKUP($K636,[2]TONG_SL!$A$1:$D$65536,2,0)</f>
        <v>Chân gà sả tắc 250g</v>
      </c>
      <c r="N636" s="272" t="str">
        <f t="shared" si="85"/>
        <v>K-C6</v>
      </c>
      <c r="Q636" s="272" t="str">
        <f>VLOOKUP(K636,[2]TONG_SL!$A$1:$D$65536,3,0)</f>
        <v>Hộp</v>
      </c>
      <c r="R636" s="169">
        <v>4</v>
      </c>
      <c r="T636" s="273" t="e">
        <f>VLOOKUP(VLOOKUP(G636,Ma_KH!$A:$R,18,0)&amp;K636,Gia_MB!$A:$F,6,0)</f>
        <v>#N/A</v>
      </c>
      <c r="U636" s="476" t="e">
        <f t="shared" si="89"/>
        <v>#N/A</v>
      </c>
      <c r="W636" s="274" t="e">
        <f t="shared" si="86"/>
        <v>#N/A</v>
      </c>
      <c r="X636" s="275" t="str">
        <f t="shared" si="87"/>
        <v>8</v>
      </c>
      <c r="Z636" s="476" t="e">
        <f t="shared" si="88"/>
        <v>#N/A</v>
      </c>
      <c r="AA636" s="5">
        <f>VLOOKUP(G636,Ma_KH!$A:$R,14,0)</f>
        <v>51</v>
      </c>
    </row>
    <row r="637" spans="1:27" x14ac:dyDescent="0.25">
      <c r="A637" s="174">
        <v>46059</v>
      </c>
      <c r="B637" s="176">
        <v>9559</v>
      </c>
      <c r="C637" s="214" t="s">
        <v>15180</v>
      </c>
      <c r="D637" s="211">
        <v>46061</v>
      </c>
      <c r="E637" s="175"/>
      <c r="F637" s="173"/>
      <c r="G637" s="202" t="s">
        <v>12226</v>
      </c>
      <c r="H637" s="175"/>
      <c r="I637" s="202" t="s">
        <v>12226</v>
      </c>
      <c r="J637" s="176" t="s">
        <v>1788</v>
      </c>
      <c r="K637" s="176" t="s">
        <v>600</v>
      </c>
      <c r="L637" s="272" t="str">
        <f>VLOOKUP($K637,[2]TONG_SL!$A$1:$D$65536,2,0)</f>
        <v>Tai heo sốt thái 250g</v>
      </c>
      <c r="N637" s="272" t="str">
        <f t="shared" si="85"/>
        <v>K-C6</v>
      </c>
      <c r="Q637" s="272" t="str">
        <f>VLOOKUP(K637,[2]TONG_SL!$A$1:$D$65536,3,0)</f>
        <v>Hộp</v>
      </c>
      <c r="R637" s="169">
        <v>4</v>
      </c>
      <c r="T637" s="273" t="e">
        <f>VLOOKUP(VLOOKUP(G637,Ma_KH!$A:$R,18,0)&amp;K637,Gia_MB!$A:$F,6,0)</f>
        <v>#N/A</v>
      </c>
      <c r="U637" s="476" t="e">
        <f t="shared" si="89"/>
        <v>#N/A</v>
      </c>
      <c r="W637" s="274" t="e">
        <f t="shared" si="86"/>
        <v>#N/A</v>
      </c>
      <c r="X637" s="275" t="str">
        <f t="shared" si="87"/>
        <v>8</v>
      </c>
      <c r="Z637" s="476" t="e">
        <f t="shared" si="88"/>
        <v>#N/A</v>
      </c>
      <c r="AA637" s="5">
        <f>VLOOKUP(G637,Ma_KH!$A:$R,14,0)</f>
        <v>51</v>
      </c>
    </row>
    <row r="638" spans="1:27" x14ac:dyDescent="0.25">
      <c r="A638" s="174">
        <v>46059</v>
      </c>
      <c r="B638" s="176">
        <v>9559</v>
      </c>
      <c r="C638" s="214" t="s">
        <v>15180</v>
      </c>
      <c r="D638" s="211">
        <v>46061</v>
      </c>
      <c r="E638" s="175"/>
      <c r="F638" s="173"/>
      <c r="G638" s="202" t="s">
        <v>12226</v>
      </c>
      <c r="H638" s="175"/>
      <c r="I638" s="202" t="s">
        <v>12226</v>
      </c>
      <c r="J638" s="176" t="s">
        <v>1788</v>
      </c>
      <c r="K638" s="176" t="s">
        <v>30</v>
      </c>
      <c r="L638" s="272" t="str">
        <f>VLOOKUP($K638,[2]TONG_SL!$A$1:$D$65536,2,0)</f>
        <v>Gà muối 500g</v>
      </c>
      <c r="N638" s="272" t="str">
        <f t="shared" si="85"/>
        <v>K-C6</v>
      </c>
      <c r="Q638" s="272" t="str">
        <f>VLOOKUP(K638,[2]TONG_SL!$A$1:$D$65536,3,0)</f>
        <v>Túi</v>
      </c>
      <c r="R638" s="169">
        <v>3</v>
      </c>
      <c r="T638" s="273">
        <f>VLOOKUP(VLOOKUP(G638,Ma_KH!$A:$R,18,0)&amp;K638,Gia_MB!$A:$F,6,0)</f>
        <v>111058</v>
      </c>
      <c r="U638" s="476">
        <f t="shared" si="89"/>
        <v>333174</v>
      </c>
      <c r="W638" s="274">
        <f t="shared" si="86"/>
        <v>0</v>
      </c>
      <c r="X638" s="275" t="str">
        <f t="shared" si="87"/>
        <v>8</v>
      </c>
      <c r="Z638" s="476">
        <f t="shared" si="88"/>
        <v>26653.920000000002</v>
      </c>
      <c r="AA638" s="5">
        <f>VLOOKUP(G638,Ma_KH!$A:$R,14,0)</f>
        <v>51</v>
      </c>
    </row>
    <row r="639" spans="1:27" x14ac:dyDescent="0.25">
      <c r="A639" s="174">
        <v>46059</v>
      </c>
      <c r="B639" s="176">
        <v>9559</v>
      </c>
      <c r="C639" s="214" t="s">
        <v>15180</v>
      </c>
      <c r="D639" s="211">
        <v>46061</v>
      </c>
      <c r="E639" s="175"/>
      <c r="F639" s="173"/>
      <c r="G639" s="202" t="s">
        <v>12226</v>
      </c>
      <c r="H639" s="175"/>
      <c r="I639" s="202" t="s">
        <v>12226</v>
      </c>
      <c r="J639" s="176" t="s">
        <v>1788</v>
      </c>
      <c r="K639" s="176" t="s">
        <v>15474</v>
      </c>
      <c r="L639" s="272" t="str">
        <f>VLOOKUP($K639,[2]TONG_SL!$A$1:$D$65536,2,0)</f>
        <v>Gà muối hun cỏ xạ hương 500g</v>
      </c>
      <c r="N639" s="272" t="str">
        <f t="shared" si="85"/>
        <v>K-C6</v>
      </c>
      <c r="Q639" s="272" t="str">
        <f>VLOOKUP(K639,[2]TONG_SL!$A$1:$D$65536,3,0)</f>
        <v>Túi</v>
      </c>
      <c r="R639" s="169">
        <v>3</v>
      </c>
      <c r="T639" s="273" t="e">
        <f>VLOOKUP(VLOOKUP(G639,Ma_KH!$A:$R,18,0)&amp;K639,Gia_MB!$A:$F,6,0)</f>
        <v>#N/A</v>
      </c>
      <c r="U639" s="476" t="e">
        <f t="shared" si="89"/>
        <v>#N/A</v>
      </c>
      <c r="W639" s="274" t="e">
        <f t="shared" si="86"/>
        <v>#N/A</v>
      </c>
      <c r="X639" s="275" t="str">
        <f t="shared" si="87"/>
        <v>8</v>
      </c>
      <c r="Z639" s="476" t="e">
        <f t="shared" si="88"/>
        <v>#N/A</v>
      </c>
      <c r="AA639" s="5">
        <f>VLOOKUP(G639,Ma_KH!$A:$R,14,0)</f>
        <v>51</v>
      </c>
    </row>
    <row r="640" spans="1:27" x14ac:dyDescent="0.25">
      <c r="A640" s="174">
        <v>46059</v>
      </c>
      <c r="B640" s="176">
        <v>9559</v>
      </c>
      <c r="C640" s="214" t="s">
        <v>15180</v>
      </c>
      <c r="D640" s="211">
        <v>46061</v>
      </c>
      <c r="E640" s="175"/>
      <c r="F640" s="173"/>
      <c r="G640" s="202" t="s">
        <v>12226</v>
      </c>
      <c r="H640" s="175"/>
      <c r="I640" s="202" t="s">
        <v>12226</v>
      </c>
      <c r="J640" s="176" t="s">
        <v>1788</v>
      </c>
      <c r="K640" s="176" t="s">
        <v>27</v>
      </c>
      <c r="L640" s="272" t="str">
        <f>VLOOKUP($K640,[2]TONG_SL!$A$1:$D$65536,2,0)</f>
        <v>Chân giò heo muối 300g</v>
      </c>
      <c r="N640" s="272" t="str">
        <f t="shared" si="85"/>
        <v>K-C6</v>
      </c>
      <c r="Q640" s="272" t="str">
        <f>VLOOKUP(K640,[2]TONG_SL!$A$1:$D$65536,3,0)</f>
        <v>Túi</v>
      </c>
      <c r="R640" s="169">
        <v>10</v>
      </c>
      <c r="T640" s="273">
        <f>VLOOKUP(VLOOKUP(G640,Ma_KH!$A:$R,18,0)&amp;K640,Gia_MB!$A:$F,6,0)</f>
        <v>73431</v>
      </c>
      <c r="U640" s="476">
        <f t="shared" si="89"/>
        <v>734310</v>
      </c>
      <c r="W640" s="274">
        <f t="shared" si="86"/>
        <v>0</v>
      </c>
      <c r="X640" s="275" t="str">
        <f t="shared" si="87"/>
        <v>8</v>
      </c>
      <c r="Z640" s="476">
        <f t="shared" si="88"/>
        <v>58744.800000000003</v>
      </c>
      <c r="AA640" s="5">
        <f>VLOOKUP(G640,Ma_KH!$A:$R,14,0)</f>
        <v>51</v>
      </c>
    </row>
    <row r="641" spans="1:27" x14ac:dyDescent="0.25">
      <c r="A641" s="174">
        <v>46059</v>
      </c>
      <c r="B641" s="176">
        <v>9559</v>
      </c>
      <c r="C641" s="214" t="s">
        <v>15180</v>
      </c>
      <c r="D641" s="211">
        <v>46061</v>
      </c>
      <c r="E641" s="175"/>
      <c r="F641" s="173"/>
      <c r="G641" s="202" t="s">
        <v>12226</v>
      </c>
      <c r="H641" s="175"/>
      <c r="I641" s="202" t="s">
        <v>12226</v>
      </c>
      <c r="J641" s="176" t="s">
        <v>1788</v>
      </c>
      <c r="K641" s="176" t="s">
        <v>551</v>
      </c>
      <c r="L641" s="272" t="str">
        <f>VLOOKUP($K641,[2]TONG_SL!$A$1:$D$65536,2,0)</f>
        <v>Chân giò heo muối 100g</v>
      </c>
      <c r="N641" s="272" t="str">
        <f t="shared" si="85"/>
        <v>K-C6</v>
      </c>
      <c r="Q641" s="272" t="str">
        <f>VLOOKUP(K641,[2]TONG_SL!$A$1:$D$65536,3,0)</f>
        <v>Gói</v>
      </c>
      <c r="R641" s="169">
        <v>10</v>
      </c>
      <c r="T641" s="273">
        <f>VLOOKUP(VLOOKUP(G641,Ma_KH!$A:$R,18,0)&amp;K641,Gia_MB!$A:$F,6,0)</f>
        <v>24549</v>
      </c>
      <c r="U641" s="476">
        <f t="shared" si="89"/>
        <v>245490</v>
      </c>
      <c r="W641" s="274">
        <f t="shared" si="86"/>
        <v>0</v>
      </c>
      <c r="X641" s="275" t="str">
        <f t="shared" si="87"/>
        <v>8</v>
      </c>
      <c r="Z641" s="476">
        <f t="shared" si="88"/>
        <v>19639.2</v>
      </c>
      <c r="AA641" s="5">
        <f>VLOOKUP(G641,Ma_KH!$A:$R,14,0)</f>
        <v>51</v>
      </c>
    </row>
    <row r="642" spans="1:27" x14ac:dyDescent="0.25">
      <c r="A642" s="174">
        <v>46058</v>
      </c>
      <c r="B642" s="176">
        <v>9397</v>
      </c>
      <c r="C642" s="214" t="s">
        <v>15180</v>
      </c>
      <c r="D642" s="211">
        <v>46061</v>
      </c>
      <c r="E642" s="175"/>
      <c r="F642" s="173"/>
      <c r="G642" s="202" t="s">
        <v>10262</v>
      </c>
      <c r="H642" s="175"/>
      <c r="I642" s="202" t="s">
        <v>10262</v>
      </c>
      <c r="J642" s="176" t="s">
        <v>1788</v>
      </c>
      <c r="K642" s="176" t="s">
        <v>27</v>
      </c>
      <c r="L642" s="272" t="str">
        <f>VLOOKUP($K642,[2]TONG_SL!$A$1:$D$65536,2,0)</f>
        <v>Chân giò heo muối 300g</v>
      </c>
      <c r="N642" s="272" t="str">
        <f t="shared" si="85"/>
        <v>K-C6</v>
      </c>
      <c r="Q642" s="272" t="str">
        <f>VLOOKUP(K642,[2]TONG_SL!$A$1:$D$65536,3,0)</f>
        <v>Túi</v>
      </c>
      <c r="R642" s="169">
        <v>20</v>
      </c>
      <c r="T642" s="273">
        <f>VLOOKUP(VLOOKUP(G642,Ma_KH!$A:$R,18,0)&amp;K642,Gia_MB!$A:$F,6,0)</f>
        <v>69759</v>
      </c>
      <c r="U642" s="476">
        <f t="shared" si="89"/>
        <v>1395180</v>
      </c>
      <c r="W642" s="274">
        <f t="shared" si="86"/>
        <v>0</v>
      </c>
      <c r="X642" s="275" t="str">
        <f t="shared" si="87"/>
        <v>8</v>
      </c>
      <c r="Z642" s="476">
        <f t="shared" si="88"/>
        <v>111614.40000000001</v>
      </c>
      <c r="AA642" s="5">
        <f>VLOOKUP(G642,Ma_KH!$A:$R,14,0)</f>
        <v>60</v>
      </c>
    </row>
    <row r="643" spans="1:27" x14ac:dyDescent="0.25">
      <c r="A643" s="174">
        <v>46058</v>
      </c>
      <c r="B643" s="176">
        <v>9397</v>
      </c>
      <c r="C643" s="214" t="s">
        <v>15180</v>
      </c>
      <c r="D643" s="211">
        <v>46061</v>
      </c>
      <c r="E643" s="175"/>
      <c r="F643" s="173"/>
      <c r="G643" s="202" t="s">
        <v>10262</v>
      </c>
      <c r="H643" s="175"/>
      <c r="I643" s="202" t="s">
        <v>10262</v>
      </c>
      <c r="J643" s="176" t="s">
        <v>1788</v>
      </c>
      <c r="K643" s="176" t="s">
        <v>32</v>
      </c>
      <c r="L643" s="272" t="str">
        <f>VLOOKUP($K643,[2]TONG_SL!$A$1:$D$65536,2,0)</f>
        <v>Giò Tai Lưỡi Xào 250g</v>
      </c>
      <c r="N643" s="272" t="str">
        <f t="shared" si="85"/>
        <v>K-C6</v>
      </c>
      <c r="Q643" s="272" t="str">
        <f>VLOOKUP(K643,[2]TONG_SL!$A$1:$D$65536,3,0)</f>
        <v>Túi</v>
      </c>
      <c r="R643" s="169">
        <v>10</v>
      </c>
      <c r="T643" s="273">
        <f>VLOOKUP(VLOOKUP(G643,Ma_KH!$A:$R,18,0)&amp;K643,Gia_MB!$A:$F,6,0)</f>
        <v>47673</v>
      </c>
      <c r="U643" s="476">
        <f t="shared" si="89"/>
        <v>476730</v>
      </c>
      <c r="W643" s="274">
        <f t="shared" si="86"/>
        <v>0</v>
      </c>
      <c r="X643" s="275" t="str">
        <f t="shared" si="87"/>
        <v>8</v>
      </c>
      <c r="Z643" s="476">
        <f t="shared" si="88"/>
        <v>38138.400000000001</v>
      </c>
      <c r="AA643" s="5">
        <f>VLOOKUP(G643,Ma_KH!$A:$R,14,0)</f>
        <v>60</v>
      </c>
    </row>
    <row r="644" spans="1:27" x14ac:dyDescent="0.25">
      <c r="A644" s="174">
        <v>46058</v>
      </c>
      <c r="B644" s="176">
        <v>9397</v>
      </c>
      <c r="C644" s="214" t="s">
        <v>15180</v>
      </c>
      <c r="D644" s="211">
        <v>46061</v>
      </c>
      <c r="E644" s="175"/>
      <c r="F644" s="173"/>
      <c r="G644" s="202" t="s">
        <v>10262</v>
      </c>
      <c r="H644" s="175"/>
      <c r="I644" s="202" t="s">
        <v>10262</v>
      </c>
      <c r="J644" s="176" t="s">
        <v>1788</v>
      </c>
      <c r="K644" s="176" t="s">
        <v>52</v>
      </c>
      <c r="L644" s="272" t="str">
        <f>VLOOKUP($K644,[2]TONG_SL!$A$1:$D$65536,2,0)</f>
        <v>Gà xì dầu 500g</v>
      </c>
      <c r="N644" s="272" t="str">
        <f t="shared" si="85"/>
        <v>K-C6</v>
      </c>
      <c r="Q644" s="272" t="str">
        <f>VLOOKUP(K644,[2]TONG_SL!$A$1:$D$65536,3,0)</f>
        <v>Túi</v>
      </c>
      <c r="R644" s="169">
        <v>10</v>
      </c>
      <c r="T644" s="273">
        <f>VLOOKUP(VLOOKUP(G644,Ma_KH!$A:$R,18,0)&amp;K644,Gia_MB!$A:$F,6,0)</f>
        <v>106026</v>
      </c>
      <c r="U644" s="476">
        <f t="shared" si="89"/>
        <v>1060260</v>
      </c>
      <c r="W644" s="274">
        <f t="shared" si="86"/>
        <v>0</v>
      </c>
      <c r="X644" s="275" t="str">
        <f t="shared" si="87"/>
        <v>8</v>
      </c>
      <c r="Z644" s="476">
        <f t="shared" si="88"/>
        <v>84820.800000000003</v>
      </c>
      <c r="AA644" s="5">
        <f>VLOOKUP(G644,Ma_KH!$A:$R,14,0)</f>
        <v>60</v>
      </c>
    </row>
    <row r="645" spans="1:27" x14ac:dyDescent="0.25">
      <c r="A645" s="174">
        <v>46058</v>
      </c>
      <c r="B645" s="176">
        <v>9413</v>
      </c>
      <c r="C645" s="214" t="s">
        <v>15180</v>
      </c>
      <c r="D645" s="211">
        <v>46061</v>
      </c>
      <c r="E645" s="175"/>
      <c r="F645" s="173"/>
      <c r="G645" s="202" t="s">
        <v>10259</v>
      </c>
      <c r="H645" s="175"/>
      <c r="I645" s="202" t="s">
        <v>10259</v>
      </c>
      <c r="J645" s="176" t="s">
        <v>1788</v>
      </c>
      <c r="K645" s="176" t="s">
        <v>27</v>
      </c>
      <c r="L645" s="272" t="str">
        <f>VLOOKUP($K645,[2]TONG_SL!$A$1:$D$65536,2,0)</f>
        <v>Chân giò heo muối 300g</v>
      </c>
      <c r="N645" s="272" t="str">
        <f t="shared" si="85"/>
        <v>K-C6</v>
      </c>
      <c r="Q645" s="272" t="str">
        <f>VLOOKUP(K645,[2]TONG_SL!$A$1:$D$65536,3,0)</f>
        <v>Túi</v>
      </c>
      <c r="R645" s="169">
        <v>100</v>
      </c>
      <c r="T645" s="273">
        <f>VLOOKUP(VLOOKUP(G645,Ma_KH!$A:$R,18,0)&amp;K645,Gia_MB!$A:$F,6,0)</f>
        <v>69759</v>
      </c>
      <c r="U645" s="476">
        <f t="shared" si="89"/>
        <v>6975900</v>
      </c>
      <c r="W645" s="274">
        <f t="shared" si="86"/>
        <v>0</v>
      </c>
      <c r="X645" s="275" t="str">
        <f t="shared" si="87"/>
        <v>8</v>
      </c>
      <c r="Z645" s="476">
        <f t="shared" si="88"/>
        <v>558072</v>
      </c>
      <c r="AA645" s="5">
        <f>VLOOKUP(G645,Ma_KH!$A:$R,14,0)</f>
        <v>60</v>
      </c>
    </row>
    <row r="646" spans="1:27" x14ac:dyDescent="0.25">
      <c r="A646" s="174">
        <v>46058</v>
      </c>
      <c r="B646" s="176">
        <v>9413</v>
      </c>
      <c r="C646" s="214" t="s">
        <v>15180</v>
      </c>
      <c r="D646" s="211">
        <v>46061</v>
      </c>
      <c r="E646" s="175"/>
      <c r="F646" s="173"/>
      <c r="G646" s="202" t="s">
        <v>10259</v>
      </c>
      <c r="H646" s="175"/>
      <c r="I646" s="202" t="s">
        <v>10259</v>
      </c>
      <c r="J646" s="176" t="s">
        <v>1788</v>
      </c>
      <c r="K646" s="176" t="s">
        <v>542</v>
      </c>
      <c r="L646" s="272" t="str">
        <f>VLOOKUP($K646,[2]TONG_SL!$A$1:$D$65536,2,0)</f>
        <v>Chân giò heo muối 500g</v>
      </c>
      <c r="N646" s="272" t="str">
        <f t="shared" si="85"/>
        <v>K-C6</v>
      </c>
      <c r="Q646" s="272" t="str">
        <f>VLOOKUP(K646,[2]TONG_SL!$A$1:$D$65536,3,0)</f>
        <v>Túi</v>
      </c>
      <c r="R646" s="169">
        <v>50</v>
      </c>
      <c r="T646" s="273">
        <f>VLOOKUP(VLOOKUP(G646,Ma_KH!$A:$R,18,0)&amp;K646,Gia_MB!$A:$F,6,0)</f>
        <v>113113</v>
      </c>
      <c r="U646" s="476">
        <f t="shared" si="89"/>
        <v>5655650</v>
      </c>
      <c r="W646" s="274">
        <f t="shared" si="86"/>
        <v>0</v>
      </c>
      <c r="X646" s="275" t="str">
        <f t="shared" si="87"/>
        <v>8</v>
      </c>
      <c r="Z646" s="476">
        <f t="shared" si="88"/>
        <v>452452</v>
      </c>
      <c r="AA646" s="5">
        <f>VLOOKUP(G646,Ma_KH!$A:$R,14,0)</f>
        <v>60</v>
      </c>
    </row>
    <row r="647" spans="1:27" x14ac:dyDescent="0.25">
      <c r="A647" s="174">
        <v>46058</v>
      </c>
      <c r="B647" s="176">
        <v>9413</v>
      </c>
      <c r="C647" s="214" t="s">
        <v>15180</v>
      </c>
      <c r="D647" s="211">
        <v>46061</v>
      </c>
      <c r="E647" s="175"/>
      <c r="F647" s="173"/>
      <c r="G647" s="202" t="s">
        <v>10259</v>
      </c>
      <c r="H647" s="175"/>
      <c r="I647" s="202" t="s">
        <v>10259</v>
      </c>
      <c r="J647" s="176" t="s">
        <v>1788</v>
      </c>
      <c r="K647" s="176" t="s">
        <v>30</v>
      </c>
      <c r="L647" s="272" t="str">
        <f>VLOOKUP($K647,[2]TONG_SL!$A$1:$D$65536,2,0)</f>
        <v>Gà muối 500g</v>
      </c>
      <c r="N647" s="272" t="str">
        <f t="shared" si="85"/>
        <v>K-C6</v>
      </c>
      <c r="Q647" s="272" t="str">
        <f>VLOOKUP(K647,[2]TONG_SL!$A$1:$D$65536,3,0)</f>
        <v>Túi</v>
      </c>
      <c r="R647" s="169">
        <v>30</v>
      </c>
      <c r="T647" s="273">
        <f>VLOOKUP(VLOOKUP(G647,Ma_KH!$A:$R,18,0)&amp;K647,Gia_MB!$A:$F,6,0)</f>
        <v>105505</v>
      </c>
      <c r="U647" s="476">
        <f t="shared" si="89"/>
        <v>3165150</v>
      </c>
      <c r="W647" s="274">
        <f t="shared" si="86"/>
        <v>0</v>
      </c>
      <c r="X647" s="275" t="str">
        <f t="shared" si="87"/>
        <v>8</v>
      </c>
      <c r="Z647" s="476">
        <f t="shared" si="88"/>
        <v>253212</v>
      </c>
      <c r="AA647" s="5">
        <f>VLOOKUP(G647,Ma_KH!$A:$R,14,0)</f>
        <v>60</v>
      </c>
    </row>
    <row r="648" spans="1:27" x14ac:dyDescent="0.25">
      <c r="A648" s="174">
        <v>46058</v>
      </c>
      <c r="B648" s="176">
        <v>9413</v>
      </c>
      <c r="C648" s="214" t="s">
        <v>15180</v>
      </c>
      <c r="D648" s="211">
        <v>46061</v>
      </c>
      <c r="E648" s="175"/>
      <c r="F648" s="173"/>
      <c r="G648" s="202" t="s">
        <v>10259</v>
      </c>
      <c r="H648" s="175"/>
      <c r="I648" s="202" t="s">
        <v>10259</v>
      </c>
      <c r="J648" s="176" t="s">
        <v>1788</v>
      </c>
      <c r="K648" s="176" t="s">
        <v>32</v>
      </c>
      <c r="L648" s="272" t="str">
        <f>VLOOKUP($K648,[2]TONG_SL!$A$1:$D$65536,2,0)</f>
        <v>Giò Tai Lưỡi Xào 250g</v>
      </c>
      <c r="N648" s="272" t="str">
        <f t="shared" si="85"/>
        <v>K-C6</v>
      </c>
      <c r="Q648" s="272" t="str">
        <f>VLOOKUP(K648,[2]TONG_SL!$A$1:$D$65536,3,0)</f>
        <v>Túi</v>
      </c>
      <c r="R648" s="169">
        <v>50</v>
      </c>
      <c r="T648" s="273">
        <f>VLOOKUP(VLOOKUP(G648,Ma_KH!$A:$R,18,0)&amp;K648,Gia_MB!$A:$F,6,0)</f>
        <v>47673</v>
      </c>
      <c r="U648" s="476">
        <f t="shared" si="89"/>
        <v>2383650</v>
      </c>
      <c r="W648" s="274">
        <f t="shared" si="86"/>
        <v>0</v>
      </c>
      <c r="X648" s="275" t="str">
        <f t="shared" si="87"/>
        <v>8</v>
      </c>
      <c r="Z648" s="476">
        <f t="shared" si="88"/>
        <v>190692</v>
      </c>
      <c r="AA648" s="5">
        <f>VLOOKUP(G648,Ma_KH!$A:$R,14,0)</f>
        <v>60</v>
      </c>
    </row>
    <row r="649" spans="1:27" x14ac:dyDescent="0.25">
      <c r="A649" s="174">
        <v>46058</v>
      </c>
      <c r="B649" s="176">
        <v>9413</v>
      </c>
      <c r="C649" s="214" t="s">
        <v>15180</v>
      </c>
      <c r="D649" s="211">
        <v>46061</v>
      </c>
      <c r="E649" s="175"/>
      <c r="F649" s="173"/>
      <c r="G649" s="202" t="s">
        <v>10259</v>
      </c>
      <c r="H649" s="175"/>
      <c r="I649" s="202" t="s">
        <v>10259</v>
      </c>
      <c r="J649" s="176" t="s">
        <v>1788</v>
      </c>
      <c r="K649" s="176" t="s">
        <v>15332</v>
      </c>
      <c r="L649" s="272" t="str">
        <f>VLOOKUP($K649,[2]TONG_SL!$A$1:$D$65536,2,0)</f>
        <v>Chân giò heo muối vị Tayaki 450g</v>
      </c>
      <c r="N649" s="272" t="str">
        <f t="shared" si="85"/>
        <v>K-C6</v>
      </c>
      <c r="Q649" s="272" t="str">
        <f>VLOOKUP(K649,[2]TONG_SL!$A$1:$D$65536,3,0)</f>
        <v>Túi</v>
      </c>
      <c r="R649" s="169">
        <v>100</v>
      </c>
      <c r="T649" s="273" t="e">
        <f>VLOOKUP(VLOOKUP(G649,Ma_KH!$A:$R,18,0)&amp;K649,Gia_MB!$A:$F,6,0)</f>
        <v>#N/A</v>
      </c>
      <c r="U649" s="476" t="e">
        <f t="shared" si="89"/>
        <v>#N/A</v>
      </c>
      <c r="W649" s="274" t="e">
        <f t="shared" si="86"/>
        <v>#N/A</v>
      </c>
      <c r="X649" s="275" t="str">
        <f t="shared" si="87"/>
        <v>8</v>
      </c>
      <c r="Z649" s="476" t="e">
        <f t="shared" si="88"/>
        <v>#N/A</v>
      </c>
      <c r="AA649" s="5">
        <f>VLOOKUP(G649,Ma_KH!$A:$R,14,0)</f>
        <v>60</v>
      </c>
    </row>
    <row r="650" spans="1:27" x14ac:dyDescent="0.25">
      <c r="A650" s="174">
        <v>46058</v>
      </c>
      <c r="B650" s="176">
        <v>9399</v>
      </c>
      <c r="C650" s="214" t="s">
        <v>15180</v>
      </c>
      <c r="D650" s="211">
        <v>46061</v>
      </c>
      <c r="E650" s="175"/>
      <c r="F650" s="173"/>
      <c r="G650" s="202" t="s">
        <v>10301</v>
      </c>
      <c r="H650" s="175"/>
      <c r="I650" s="202" t="s">
        <v>10301</v>
      </c>
      <c r="J650" s="176" t="s">
        <v>1788</v>
      </c>
      <c r="K650" s="176" t="s">
        <v>27</v>
      </c>
      <c r="L650" s="272" t="str">
        <f>VLOOKUP($K650,[2]TONG_SL!$A$1:$D$65536,2,0)</f>
        <v>Chân giò heo muối 300g</v>
      </c>
      <c r="N650" s="272" t="str">
        <f t="shared" si="85"/>
        <v>K-C6</v>
      </c>
      <c r="Q650" s="272" t="str">
        <f>VLOOKUP(K650,[2]TONG_SL!$A$1:$D$65536,3,0)</f>
        <v>Túi</v>
      </c>
      <c r="R650" s="169">
        <v>15</v>
      </c>
      <c r="T650" s="273">
        <f>VLOOKUP(VLOOKUP(G650,Ma_KH!$A:$R,18,0)&amp;K650,Gia_MB!$A:$F,6,0)</f>
        <v>69759</v>
      </c>
      <c r="U650" s="476">
        <f t="shared" si="89"/>
        <v>1046385</v>
      </c>
      <c r="W650" s="274">
        <f t="shared" si="86"/>
        <v>0</v>
      </c>
      <c r="X650" s="275" t="str">
        <f t="shared" si="87"/>
        <v>8</v>
      </c>
      <c r="Z650" s="476">
        <f t="shared" si="88"/>
        <v>83710.8</v>
      </c>
      <c r="AA650" s="5">
        <f>VLOOKUP(G650,Ma_KH!$A:$R,14,0)</f>
        <v>60</v>
      </c>
    </row>
    <row r="651" spans="1:27" x14ac:dyDescent="0.25">
      <c r="A651" s="174">
        <v>46058</v>
      </c>
      <c r="B651" s="176">
        <v>9399</v>
      </c>
      <c r="C651" s="214" t="s">
        <v>15180</v>
      </c>
      <c r="D651" s="211">
        <v>46061</v>
      </c>
      <c r="E651" s="175"/>
      <c r="F651" s="173"/>
      <c r="G651" s="202" t="s">
        <v>10301</v>
      </c>
      <c r="H651" s="175"/>
      <c r="I651" s="202" t="s">
        <v>10301</v>
      </c>
      <c r="J651" s="176" t="s">
        <v>1788</v>
      </c>
      <c r="K651" s="176" t="s">
        <v>15332</v>
      </c>
      <c r="L651" s="272" t="str">
        <f>VLOOKUP($K651,[2]TONG_SL!$A$1:$D$65536,2,0)</f>
        <v>Chân giò heo muối vị Tayaki 450g</v>
      </c>
      <c r="N651" s="272" t="str">
        <f t="shared" si="85"/>
        <v>K-C6</v>
      </c>
      <c r="Q651" s="272" t="str">
        <f>VLOOKUP(K651,[2]TONG_SL!$A$1:$D$65536,3,0)</f>
        <v>Túi</v>
      </c>
      <c r="R651" s="169">
        <v>15</v>
      </c>
      <c r="T651" s="273" t="e">
        <f>VLOOKUP(VLOOKUP(G651,Ma_KH!$A:$R,18,0)&amp;K651,Gia_MB!$A:$F,6,0)</f>
        <v>#N/A</v>
      </c>
      <c r="U651" s="476" t="e">
        <f t="shared" si="89"/>
        <v>#N/A</v>
      </c>
      <c r="W651" s="274" t="e">
        <f t="shared" si="86"/>
        <v>#N/A</v>
      </c>
      <c r="X651" s="275" t="str">
        <f t="shared" si="87"/>
        <v>8</v>
      </c>
      <c r="Z651" s="476" t="e">
        <f t="shared" si="88"/>
        <v>#N/A</v>
      </c>
      <c r="AA651" s="5">
        <f>VLOOKUP(G651,Ma_KH!$A:$R,14,0)</f>
        <v>60</v>
      </c>
    </row>
    <row r="652" spans="1:27" x14ac:dyDescent="0.25">
      <c r="A652" s="174">
        <v>46060</v>
      </c>
      <c r="B652" s="176">
        <v>9670</v>
      </c>
      <c r="C652" s="214" t="s">
        <v>15180</v>
      </c>
      <c r="D652" s="211">
        <v>46061</v>
      </c>
      <c r="E652" s="175"/>
      <c r="F652" s="173"/>
      <c r="G652" s="202" t="s">
        <v>10259</v>
      </c>
      <c r="H652" s="175"/>
      <c r="I652" s="202" t="s">
        <v>10259</v>
      </c>
      <c r="J652" s="176" t="s">
        <v>1788</v>
      </c>
      <c r="K652" s="176" t="s">
        <v>27</v>
      </c>
      <c r="L652" s="272" t="str">
        <f>VLOOKUP($K652,[2]TONG_SL!$A$1:$D$65536,2,0)</f>
        <v>Chân giò heo muối 300g</v>
      </c>
      <c r="N652" s="272" t="str">
        <f t="shared" si="85"/>
        <v>K-C6</v>
      </c>
      <c r="Q652" s="272" t="str">
        <f>VLOOKUP(K652,[2]TONG_SL!$A$1:$D$65536,3,0)</f>
        <v>Túi</v>
      </c>
      <c r="R652" s="169">
        <v>50</v>
      </c>
      <c r="T652" s="273">
        <f>VLOOKUP(VLOOKUP(G652,Ma_KH!$A:$R,18,0)&amp;K652,Gia_MB!$A:$F,6,0)</f>
        <v>69759</v>
      </c>
      <c r="U652" s="476">
        <f t="shared" si="89"/>
        <v>3487950</v>
      </c>
      <c r="W652" s="274">
        <f t="shared" si="86"/>
        <v>0</v>
      </c>
      <c r="X652" s="275" t="str">
        <f t="shared" si="87"/>
        <v>8</v>
      </c>
      <c r="Z652" s="476">
        <f t="shared" si="88"/>
        <v>279036</v>
      </c>
      <c r="AA652" s="5">
        <f>VLOOKUP(G652,Ma_KH!$A:$R,14,0)</f>
        <v>60</v>
      </c>
    </row>
    <row r="653" spans="1:27" x14ac:dyDescent="0.25">
      <c r="A653" s="174">
        <v>46060</v>
      </c>
      <c r="B653" s="176">
        <v>9670</v>
      </c>
      <c r="C653" s="214" t="s">
        <v>15180</v>
      </c>
      <c r="D653" s="211">
        <v>46061</v>
      </c>
      <c r="E653" s="175"/>
      <c r="F653" s="173"/>
      <c r="G653" s="202" t="s">
        <v>10259</v>
      </c>
      <c r="H653" s="175"/>
      <c r="I653" s="202" t="s">
        <v>10259</v>
      </c>
      <c r="J653" s="176" t="s">
        <v>1788</v>
      </c>
      <c r="K653" s="176" t="s">
        <v>542</v>
      </c>
      <c r="L653" s="272" t="str">
        <f>VLOOKUP($K653,[2]TONG_SL!$A$1:$D$65536,2,0)</f>
        <v>Chân giò heo muối 500g</v>
      </c>
      <c r="N653" s="272" t="str">
        <f t="shared" si="85"/>
        <v>K-C6</v>
      </c>
      <c r="Q653" s="272" t="str">
        <f>VLOOKUP(K653,[2]TONG_SL!$A$1:$D$65536,3,0)</f>
        <v>Túi</v>
      </c>
      <c r="R653" s="169">
        <v>20</v>
      </c>
      <c r="T653" s="273">
        <f>VLOOKUP(VLOOKUP(G653,Ma_KH!$A:$R,18,0)&amp;K653,Gia_MB!$A:$F,6,0)</f>
        <v>113113</v>
      </c>
      <c r="U653" s="476">
        <f t="shared" si="89"/>
        <v>2262260</v>
      </c>
      <c r="W653" s="274">
        <f t="shared" si="86"/>
        <v>0</v>
      </c>
      <c r="X653" s="275" t="str">
        <f t="shared" si="87"/>
        <v>8</v>
      </c>
      <c r="Z653" s="476">
        <f t="shared" si="88"/>
        <v>180980.80000000002</v>
      </c>
      <c r="AA653" s="5">
        <f>VLOOKUP(G653,Ma_KH!$A:$R,14,0)</f>
        <v>60</v>
      </c>
    </row>
    <row r="654" spans="1:27" x14ac:dyDescent="0.25">
      <c r="A654" s="174">
        <v>46060</v>
      </c>
      <c r="B654" s="176">
        <v>9670</v>
      </c>
      <c r="C654" s="214" t="s">
        <v>15180</v>
      </c>
      <c r="D654" s="211">
        <v>46061</v>
      </c>
      <c r="E654" s="175"/>
      <c r="F654" s="173"/>
      <c r="G654" s="202" t="s">
        <v>10259</v>
      </c>
      <c r="H654" s="175"/>
      <c r="I654" s="202" t="s">
        <v>10259</v>
      </c>
      <c r="J654" s="176" t="s">
        <v>1788</v>
      </c>
      <c r="K654" s="176" t="s">
        <v>32</v>
      </c>
      <c r="L654" s="272" t="str">
        <f>VLOOKUP($K654,[2]TONG_SL!$A$1:$D$65536,2,0)</f>
        <v>Giò Tai Lưỡi Xào 250g</v>
      </c>
      <c r="N654" s="272" t="str">
        <f t="shared" si="85"/>
        <v>K-C6</v>
      </c>
      <c r="Q654" s="272" t="str">
        <f>VLOOKUP(K654,[2]TONG_SL!$A$1:$D$65536,3,0)</f>
        <v>Túi</v>
      </c>
      <c r="R654" s="169">
        <v>20</v>
      </c>
      <c r="T654" s="273">
        <f>VLOOKUP(VLOOKUP(G654,Ma_KH!$A:$R,18,0)&amp;K654,Gia_MB!$A:$F,6,0)</f>
        <v>47673</v>
      </c>
      <c r="U654" s="476">
        <f t="shared" si="89"/>
        <v>953460</v>
      </c>
      <c r="W654" s="274">
        <f t="shared" si="86"/>
        <v>0</v>
      </c>
      <c r="X654" s="275" t="str">
        <f t="shared" si="87"/>
        <v>8</v>
      </c>
      <c r="Z654" s="476">
        <f t="shared" si="88"/>
        <v>76276.800000000003</v>
      </c>
      <c r="AA654" s="5">
        <f>VLOOKUP(G654,Ma_KH!$A:$R,14,0)</f>
        <v>60</v>
      </c>
    </row>
    <row r="655" spans="1:27" x14ac:dyDescent="0.25">
      <c r="A655" s="174">
        <v>46060</v>
      </c>
      <c r="B655" s="176">
        <v>9670</v>
      </c>
      <c r="C655" s="214" t="s">
        <v>15180</v>
      </c>
      <c r="D655" s="211">
        <v>46061</v>
      </c>
      <c r="E655" s="175"/>
      <c r="F655" s="173"/>
      <c r="G655" s="202" t="s">
        <v>10259</v>
      </c>
      <c r="H655" s="175"/>
      <c r="I655" s="202" t="s">
        <v>10259</v>
      </c>
      <c r="J655" s="176" t="s">
        <v>1788</v>
      </c>
      <c r="K655" s="176" t="s">
        <v>15332</v>
      </c>
      <c r="L655" s="272" t="str">
        <f>VLOOKUP($K655,[2]TONG_SL!$A$1:$D$65536,2,0)</f>
        <v>Chân giò heo muối vị Tayaki 450g</v>
      </c>
      <c r="N655" s="272" t="str">
        <f t="shared" si="85"/>
        <v>K-C6</v>
      </c>
      <c r="Q655" s="272" t="str">
        <f>VLOOKUP(K655,[2]TONG_SL!$A$1:$D$65536,3,0)</f>
        <v>Túi</v>
      </c>
      <c r="R655" s="169">
        <v>50</v>
      </c>
      <c r="T655" s="273" t="e">
        <f>VLOOKUP(VLOOKUP(G655,Ma_KH!$A:$R,18,0)&amp;K655,Gia_MB!$A:$F,6,0)</f>
        <v>#N/A</v>
      </c>
      <c r="U655" s="476" t="e">
        <f t="shared" si="89"/>
        <v>#N/A</v>
      </c>
      <c r="W655" s="274" t="e">
        <f t="shared" si="86"/>
        <v>#N/A</v>
      </c>
      <c r="X655" s="275" t="str">
        <f t="shared" si="87"/>
        <v>8</v>
      </c>
      <c r="Z655" s="476" t="e">
        <f t="shared" si="88"/>
        <v>#N/A</v>
      </c>
      <c r="AA655" s="5">
        <f>VLOOKUP(G655,Ma_KH!$A:$R,14,0)</f>
        <v>60</v>
      </c>
    </row>
    <row r="656" spans="1:27" x14ac:dyDescent="0.25">
      <c r="A656" s="174">
        <v>46059</v>
      </c>
      <c r="B656" s="176">
        <v>9554</v>
      </c>
      <c r="C656" s="214" t="s">
        <v>15180</v>
      </c>
      <c r="D656" s="211">
        <v>46061</v>
      </c>
      <c r="E656" s="175"/>
      <c r="F656" s="173"/>
      <c r="G656" s="202" t="s">
        <v>12227</v>
      </c>
      <c r="H656" s="175"/>
      <c r="I656" s="202" t="s">
        <v>12227</v>
      </c>
      <c r="J656" s="176" t="s">
        <v>1788</v>
      </c>
      <c r="K656" s="176" t="s">
        <v>598</v>
      </c>
      <c r="L656" s="272" t="str">
        <f>VLOOKUP($K656,[2]TONG_SL!$A$1:$D$65536,2,0)</f>
        <v>Chân gà sả tắc 250g</v>
      </c>
      <c r="N656" s="272" t="str">
        <f t="shared" si="85"/>
        <v>K-C6</v>
      </c>
      <c r="Q656" s="272" t="str">
        <f>VLOOKUP(K656,[2]TONG_SL!$A$1:$D$65536,3,0)</f>
        <v>Hộp</v>
      </c>
      <c r="R656" s="169">
        <v>4</v>
      </c>
      <c r="T656" s="273" t="e">
        <f>VLOOKUP(VLOOKUP(G656,Ma_KH!$A:$R,18,0)&amp;K656,Gia_MB!$A:$F,6,0)</f>
        <v>#N/A</v>
      </c>
      <c r="U656" s="476" t="e">
        <f t="shared" si="89"/>
        <v>#N/A</v>
      </c>
      <c r="W656" s="274" t="e">
        <f t="shared" si="86"/>
        <v>#N/A</v>
      </c>
      <c r="X656" s="275" t="str">
        <f t="shared" si="87"/>
        <v>8</v>
      </c>
      <c r="Z656" s="476" t="e">
        <f t="shared" si="88"/>
        <v>#N/A</v>
      </c>
      <c r="AA656" s="5">
        <f>VLOOKUP(G656,Ma_KH!$A:$R,14,0)</f>
        <v>51</v>
      </c>
    </row>
    <row r="657" spans="1:27" x14ac:dyDescent="0.25">
      <c r="A657" s="174">
        <v>46059</v>
      </c>
      <c r="B657" s="176">
        <v>9554</v>
      </c>
      <c r="C657" s="214" t="s">
        <v>15180</v>
      </c>
      <c r="D657" s="211">
        <v>46061</v>
      </c>
      <c r="E657" s="175"/>
      <c r="F657" s="173"/>
      <c r="G657" s="202" t="s">
        <v>12227</v>
      </c>
      <c r="H657" s="175"/>
      <c r="I657" s="202" t="s">
        <v>12227</v>
      </c>
      <c r="J657" s="176" t="s">
        <v>1788</v>
      </c>
      <c r="K657" s="176" t="s">
        <v>30</v>
      </c>
      <c r="L657" s="272" t="str">
        <f>VLOOKUP($K657,[2]TONG_SL!$A$1:$D$65536,2,0)</f>
        <v>Gà muối 500g</v>
      </c>
      <c r="N657" s="272" t="str">
        <f t="shared" si="85"/>
        <v>K-C6</v>
      </c>
      <c r="Q657" s="272" t="str">
        <f>VLOOKUP(K657,[2]TONG_SL!$A$1:$D$65536,3,0)</f>
        <v>Túi</v>
      </c>
      <c r="R657" s="169">
        <v>3</v>
      </c>
      <c r="T657" s="273">
        <f>VLOOKUP(VLOOKUP(G657,Ma_KH!$A:$R,18,0)&amp;K657,Gia_MB!$A:$F,6,0)</f>
        <v>111058</v>
      </c>
      <c r="U657" s="476">
        <f t="shared" si="89"/>
        <v>333174</v>
      </c>
      <c r="W657" s="274">
        <f t="shared" si="86"/>
        <v>0</v>
      </c>
      <c r="X657" s="275" t="str">
        <f t="shared" si="87"/>
        <v>8</v>
      </c>
      <c r="Z657" s="476">
        <f t="shared" si="88"/>
        <v>26653.920000000002</v>
      </c>
      <c r="AA657" s="5">
        <f>VLOOKUP(G657,Ma_KH!$A:$R,14,0)</f>
        <v>51</v>
      </c>
    </row>
    <row r="658" spans="1:27" x14ac:dyDescent="0.25">
      <c r="A658" s="174">
        <v>46059</v>
      </c>
      <c r="B658" s="176">
        <v>9554</v>
      </c>
      <c r="C658" s="214" t="s">
        <v>15180</v>
      </c>
      <c r="D658" s="211">
        <v>46061</v>
      </c>
      <c r="E658" s="175"/>
      <c r="F658" s="173"/>
      <c r="G658" s="202" t="s">
        <v>12227</v>
      </c>
      <c r="H658" s="175"/>
      <c r="I658" s="202" t="s">
        <v>12227</v>
      </c>
      <c r="J658" s="176" t="s">
        <v>1788</v>
      </c>
      <c r="K658" s="176" t="s">
        <v>52</v>
      </c>
      <c r="L658" s="272" t="str">
        <f>VLOOKUP($K658,[2]TONG_SL!$A$1:$D$65536,2,0)</f>
        <v>Gà xì dầu 500g</v>
      </c>
      <c r="N658" s="272" t="str">
        <f t="shared" si="85"/>
        <v>K-C6</v>
      </c>
      <c r="Q658" s="272" t="str">
        <f>VLOOKUP(K658,[2]TONG_SL!$A$1:$D$65536,3,0)</f>
        <v>Túi</v>
      </c>
      <c r="R658" s="169">
        <v>3</v>
      </c>
      <c r="T658" s="273">
        <f>VLOOKUP(VLOOKUP(G658,Ma_KH!$A:$R,18,0)&amp;K658,Gia_MB!$A:$F,6,0)</f>
        <v>111606</v>
      </c>
      <c r="U658" s="476">
        <f t="shared" si="89"/>
        <v>334818</v>
      </c>
      <c r="W658" s="274">
        <f t="shared" si="86"/>
        <v>0</v>
      </c>
      <c r="X658" s="275" t="str">
        <f t="shared" si="87"/>
        <v>8</v>
      </c>
      <c r="Z658" s="476">
        <f t="shared" si="88"/>
        <v>26785.440000000002</v>
      </c>
      <c r="AA658" s="5">
        <f>VLOOKUP(G658,Ma_KH!$A:$R,14,0)</f>
        <v>51</v>
      </c>
    </row>
    <row r="659" spans="1:27" x14ac:dyDescent="0.25">
      <c r="A659" s="174">
        <v>46059</v>
      </c>
      <c r="B659" s="176">
        <v>9554</v>
      </c>
      <c r="C659" s="214" t="s">
        <v>15180</v>
      </c>
      <c r="D659" s="211">
        <v>46061</v>
      </c>
      <c r="E659" s="175"/>
      <c r="F659" s="173"/>
      <c r="G659" s="202" t="s">
        <v>12227</v>
      </c>
      <c r="H659" s="175"/>
      <c r="I659" s="202" t="s">
        <v>12227</v>
      </c>
      <c r="J659" s="176" t="s">
        <v>1788</v>
      </c>
      <c r="K659" s="176" t="s">
        <v>15474</v>
      </c>
      <c r="L659" s="272" t="str">
        <f>VLOOKUP($K659,[2]TONG_SL!$A$1:$D$65536,2,0)</f>
        <v>Gà muối hun cỏ xạ hương 500g</v>
      </c>
      <c r="N659" s="272" t="str">
        <f t="shared" si="85"/>
        <v>K-C6</v>
      </c>
      <c r="Q659" s="272" t="str">
        <f>VLOOKUP(K659,[2]TONG_SL!$A$1:$D$65536,3,0)</f>
        <v>Túi</v>
      </c>
      <c r="R659" s="169">
        <v>3</v>
      </c>
      <c r="T659" s="273" t="e">
        <f>VLOOKUP(VLOOKUP(G659,Ma_KH!$A:$R,18,0)&amp;K659,Gia_MB!$A:$F,6,0)</f>
        <v>#N/A</v>
      </c>
      <c r="U659" s="476" t="e">
        <f t="shared" si="89"/>
        <v>#N/A</v>
      </c>
      <c r="W659" s="274" t="e">
        <f t="shared" si="86"/>
        <v>#N/A</v>
      </c>
      <c r="X659" s="275" t="str">
        <f t="shared" si="87"/>
        <v>8</v>
      </c>
      <c r="Z659" s="476" t="e">
        <f t="shared" si="88"/>
        <v>#N/A</v>
      </c>
      <c r="AA659" s="5">
        <f>VLOOKUP(G659,Ma_KH!$A:$R,14,0)</f>
        <v>51</v>
      </c>
    </row>
    <row r="660" spans="1:27" x14ac:dyDescent="0.25">
      <c r="A660" s="174">
        <v>46059</v>
      </c>
      <c r="B660" s="176">
        <v>9554</v>
      </c>
      <c r="C660" s="214" t="s">
        <v>15180</v>
      </c>
      <c r="D660" s="211">
        <v>46061</v>
      </c>
      <c r="E660" s="175"/>
      <c r="F660" s="173"/>
      <c r="G660" s="202" t="s">
        <v>12227</v>
      </c>
      <c r="H660" s="175"/>
      <c r="I660" s="202" t="s">
        <v>12227</v>
      </c>
      <c r="J660" s="176" t="s">
        <v>1788</v>
      </c>
      <c r="K660" s="176" t="s">
        <v>542</v>
      </c>
      <c r="L660" s="272" t="str">
        <f>VLOOKUP($K660,[2]TONG_SL!$A$1:$D$65536,2,0)</f>
        <v>Chân giò heo muối 500g</v>
      </c>
      <c r="N660" s="272" t="str">
        <f t="shared" si="85"/>
        <v>K-C6</v>
      </c>
      <c r="Q660" s="272" t="str">
        <f>VLOOKUP(K660,[2]TONG_SL!$A$1:$D$65536,3,0)</f>
        <v>Túi</v>
      </c>
      <c r="R660" s="169">
        <v>2</v>
      </c>
      <c r="T660" s="273">
        <f>VLOOKUP(VLOOKUP(G660,Ma_KH!$A:$R,18,0)&amp;K660,Gia_MB!$A:$F,6,0)</f>
        <v>119066</v>
      </c>
      <c r="U660" s="476">
        <f t="shared" si="89"/>
        <v>238132</v>
      </c>
      <c r="W660" s="274">
        <f t="shared" si="86"/>
        <v>0</v>
      </c>
      <c r="X660" s="275" t="str">
        <f t="shared" si="87"/>
        <v>8</v>
      </c>
      <c r="Z660" s="476">
        <f t="shared" si="88"/>
        <v>19050.560000000001</v>
      </c>
      <c r="AA660" s="5">
        <f>VLOOKUP(G660,Ma_KH!$A:$R,14,0)</f>
        <v>51</v>
      </c>
    </row>
    <row r="661" spans="1:27" x14ac:dyDescent="0.25">
      <c r="A661" s="174">
        <v>46059</v>
      </c>
      <c r="B661" s="176">
        <v>9554</v>
      </c>
      <c r="C661" s="214" t="s">
        <v>15180</v>
      </c>
      <c r="D661" s="211">
        <v>46061</v>
      </c>
      <c r="E661" s="175"/>
      <c r="F661" s="173"/>
      <c r="G661" s="202" t="s">
        <v>12227</v>
      </c>
      <c r="H661" s="175"/>
      <c r="I661" s="202" t="s">
        <v>12227</v>
      </c>
      <c r="J661" s="176" t="s">
        <v>1788</v>
      </c>
      <c r="K661" s="176" t="s">
        <v>27</v>
      </c>
      <c r="L661" s="272" t="str">
        <f>VLOOKUP($K661,[2]TONG_SL!$A$1:$D$65536,2,0)</f>
        <v>Chân giò heo muối 300g</v>
      </c>
      <c r="N661" s="272" t="str">
        <f t="shared" si="85"/>
        <v>K-C6</v>
      </c>
      <c r="Q661" s="272" t="str">
        <f>VLOOKUP(K661,[2]TONG_SL!$A$1:$D$65536,3,0)</f>
        <v>Túi</v>
      </c>
      <c r="R661" s="169">
        <v>3</v>
      </c>
      <c r="T661" s="273">
        <f>VLOOKUP(VLOOKUP(G661,Ma_KH!$A:$R,18,0)&amp;K661,Gia_MB!$A:$F,6,0)</f>
        <v>73431</v>
      </c>
      <c r="U661" s="476">
        <f t="shared" si="89"/>
        <v>220293</v>
      </c>
      <c r="W661" s="274">
        <f t="shared" si="86"/>
        <v>0</v>
      </c>
      <c r="X661" s="275" t="str">
        <f t="shared" si="87"/>
        <v>8</v>
      </c>
      <c r="Z661" s="476">
        <f t="shared" si="88"/>
        <v>17623.439999999999</v>
      </c>
      <c r="AA661" s="5">
        <f>VLOOKUP(G661,Ma_KH!$A:$R,14,0)</f>
        <v>51</v>
      </c>
    </row>
    <row r="662" spans="1:27" x14ac:dyDescent="0.25">
      <c r="A662" s="174">
        <v>46059</v>
      </c>
      <c r="B662" s="176">
        <v>9554</v>
      </c>
      <c r="C662" s="214" t="s">
        <v>15180</v>
      </c>
      <c r="D662" s="211">
        <v>46061</v>
      </c>
      <c r="E662" s="175"/>
      <c r="F662" s="173"/>
      <c r="G662" s="202" t="s">
        <v>12227</v>
      </c>
      <c r="H662" s="175"/>
      <c r="I662" s="202" t="s">
        <v>12227</v>
      </c>
      <c r="J662" s="176" t="s">
        <v>1788</v>
      </c>
      <c r="K662" s="176" t="s">
        <v>15332</v>
      </c>
      <c r="L662" s="272" t="str">
        <f>VLOOKUP($K662,[2]TONG_SL!$A$1:$D$65536,2,0)</f>
        <v>Chân giò heo muối vị Tayaki 450g</v>
      </c>
      <c r="N662" s="272" t="str">
        <f t="shared" si="85"/>
        <v>K-C6</v>
      </c>
      <c r="Q662" s="272" t="str">
        <f>VLOOKUP(K662,[2]TONG_SL!$A$1:$D$65536,3,0)</f>
        <v>Túi</v>
      </c>
      <c r="R662" s="169">
        <v>3</v>
      </c>
      <c r="T662" s="273" t="e">
        <f>VLOOKUP(VLOOKUP(G662,Ma_KH!$A:$R,18,0)&amp;K662,Gia_MB!$A:$F,6,0)</f>
        <v>#N/A</v>
      </c>
      <c r="U662" s="476" t="e">
        <f t="shared" si="89"/>
        <v>#N/A</v>
      </c>
      <c r="W662" s="274" t="e">
        <f t="shared" si="86"/>
        <v>#N/A</v>
      </c>
      <c r="X662" s="275" t="str">
        <f t="shared" si="87"/>
        <v>8</v>
      </c>
      <c r="Z662" s="476" t="e">
        <f t="shared" si="88"/>
        <v>#N/A</v>
      </c>
      <c r="AA662" s="5">
        <f>VLOOKUP(G662,Ma_KH!$A:$R,14,0)</f>
        <v>51</v>
      </c>
    </row>
    <row r="663" spans="1:27" x14ac:dyDescent="0.25">
      <c r="A663" s="174">
        <v>46059</v>
      </c>
      <c r="B663" s="176">
        <v>9554</v>
      </c>
      <c r="C663" s="214" t="s">
        <v>15180</v>
      </c>
      <c r="D663" s="211">
        <v>46061</v>
      </c>
      <c r="E663" s="175"/>
      <c r="F663" s="173"/>
      <c r="G663" s="202" t="s">
        <v>12227</v>
      </c>
      <c r="H663" s="175"/>
      <c r="I663" s="202" t="s">
        <v>12227</v>
      </c>
      <c r="J663" s="176" t="s">
        <v>1788</v>
      </c>
      <c r="K663" s="176" t="s">
        <v>34</v>
      </c>
      <c r="L663" s="272" t="str">
        <f>VLOOKUP($K663,[2]TONG_SL!$A$1:$D$65536,2,0)</f>
        <v>Tai heo muối 200g</v>
      </c>
      <c r="N663" s="272" t="str">
        <f t="shared" si="85"/>
        <v>K-C6</v>
      </c>
      <c r="Q663" s="272" t="str">
        <f>VLOOKUP(K663,[2]TONG_SL!$A$1:$D$65536,3,0)</f>
        <v>Túi</v>
      </c>
      <c r="R663" s="169">
        <v>3</v>
      </c>
      <c r="T663" s="273">
        <f>VLOOKUP(VLOOKUP(G663,Ma_KH!$A:$R,18,0)&amp;K663,Gia_MB!$A:$F,6,0)</f>
        <v>55595</v>
      </c>
      <c r="U663" s="476">
        <f t="shared" si="89"/>
        <v>166785</v>
      </c>
      <c r="W663" s="274">
        <f t="shared" si="86"/>
        <v>0</v>
      </c>
      <c r="X663" s="275" t="str">
        <f t="shared" si="87"/>
        <v>8</v>
      </c>
      <c r="Z663" s="476">
        <f t="shared" si="88"/>
        <v>13342.800000000001</v>
      </c>
      <c r="AA663" s="5">
        <f>VLOOKUP(G663,Ma_KH!$A:$R,14,0)</f>
        <v>51</v>
      </c>
    </row>
    <row r="664" spans="1:27" x14ac:dyDescent="0.25">
      <c r="A664" s="174">
        <v>46059</v>
      </c>
      <c r="B664" s="176">
        <v>9554</v>
      </c>
      <c r="C664" s="214" t="s">
        <v>15180</v>
      </c>
      <c r="D664" s="211">
        <v>46061</v>
      </c>
      <c r="E664" s="175"/>
      <c r="F664" s="173"/>
      <c r="G664" s="202" t="s">
        <v>12227</v>
      </c>
      <c r="H664" s="175"/>
      <c r="I664" s="202" t="s">
        <v>12227</v>
      </c>
      <c r="J664" s="176" t="s">
        <v>1788</v>
      </c>
      <c r="K664" s="176" t="s">
        <v>32</v>
      </c>
      <c r="L664" s="272" t="str">
        <f>VLOOKUP($K664,[2]TONG_SL!$A$1:$D$65536,2,0)</f>
        <v>Giò Tai Lưỡi Xào 250g</v>
      </c>
      <c r="N664" s="272" t="str">
        <f t="shared" si="85"/>
        <v>K-C6</v>
      </c>
      <c r="Q664" s="272" t="str">
        <f>VLOOKUP(K664,[2]TONG_SL!$A$1:$D$65536,3,0)</f>
        <v>Túi</v>
      </c>
      <c r="R664" s="169">
        <v>3</v>
      </c>
      <c r="T664" s="273">
        <f>VLOOKUP(VLOOKUP(G664,Ma_KH!$A:$R,18,0)&amp;K664,Gia_MB!$A:$F,6,0)</f>
        <v>50182</v>
      </c>
      <c r="U664" s="476">
        <f t="shared" si="89"/>
        <v>150546</v>
      </c>
      <c r="W664" s="274">
        <f t="shared" si="86"/>
        <v>0</v>
      </c>
      <c r="X664" s="275" t="str">
        <f t="shared" si="87"/>
        <v>8</v>
      </c>
      <c r="Z664" s="476">
        <f t="shared" si="88"/>
        <v>12043.68</v>
      </c>
      <c r="AA664" s="5">
        <f>VLOOKUP(G664,Ma_KH!$A:$R,14,0)</f>
        <v>51</v>
      </c>
    </row>
    <row r="665" spans="1:27" x14ac:dyDescent="0.25">
      <c r="A665" s="174">
        <v>46059</v>
      </c>
      <c r="B665" s="176">
        <v>9554</v>
      </c>
      <c r="C665" s="214" t="s">
        <v>15180</v>
      </c>
      <c r="D665" s="211">
        <v>46061</v>
      </c>
      <c r="E665" s="175"/>
      <c r="F665" s="173"/>
      <c r="G665" s="202" t="s">
        <v>12227</v>
      </c>
      <c r="H665" s="175"/>
      <c r="I665" s="202" t="s">
        <v>12227</v>
      </c>
      <c r="J665" s="176" t="s">
        <v>1788</v>
      </c>
      <c r="K665" s="176" t="s">
        <v>37</v>
      </c>
      <c r="L665" s="272" t="str">
        <f>VLOOKUP($K665,[2]TONG_SL!$A$1:$D$65536,2,0)</f>
        <v>Chả cốm 300g</v>
      </c>
      <c r="N665" s="272" t="str">
        <f t="shared" si="85"/>
        <v>K-C6</v>
      </c>
      <c r="Q665" s="272" t="str">
        <f>VLOOKUP(K665,[2]TONG_SL!$A$1:$D$65536,3,0)</f>
        <v>Túi</v>
      </c>
      <c r="R665" s="169">
        <v>3</v>
      </c>
      <c r="T665" s="273">
        <f>VLOOKUP(VLOOKUP(G665,Ma_KH!$A:$R,18,0)&amp;K665,Gia_MB!$A:$F,6,0)</f>
        <v>74250</v>
      </c>
      <c r="U665" s="476">
        <f t="shared" si="89"/>
        <v>222750</v>
      </c>
      <c r="W665" s="274">
        <f t="shared" si="86"/>
        <v>0</v>
      </c>
      <c r="X665" s="275" t="str">
        <f t="shared" si="87"/>
        <v>8</v>
      </c>
      <c r="Z665" s="476">
        <f t="shared" si="88"/>
        <v>17820</v>
      </c>
      <c r="AA665" s="5">
        <f>VLOOKUP(G665,Ma_KH!$A:$R,14,0)</f>
        <v>51</v>
      </c>
    </row>
    <row r="666" spans="1:27" x14ac:dyDescent="0.25">
      <c r="A666" s="174">
        <v>46059</v>
      </c>
      <c r="B666" s="176">
        <v>9554</v>
      </c>
      <c r="C666" s="214" t="s">
        <v>15180</v>
      </c>
      <c r="D666" s="211">
        <v>46061</v>
      </c>
      <c r="E666" s="175"/>
      <c r="F666" s="173"/>
      <c r="G666" s="202" t="s">
        <v>12227</v>
      </c>
      <c r="H666" s="175"/>
      <c r="I666" s="202" t="s">
        <v>12227</v>
      </c>
      <c r="J666" s="176" t="s">
        <v>1788</v>
      </c>
      <c r="K666" s="176" t="s">
        <v>48</v>
      </c>
      <c r="L666" s="272" t="str">
        <f>VLOOKUP($K666,[2]TONG_SL!$A$1:$D$65536,2,0)</f>
        <v>Mọc Nấm Hương 250g</v>
      </c>
      <c r="N666" s="272" t="str">
        <f t="shared" si="85"/>
        <v>K-C6</v>
      </c>
      <c r="Q666" s="272" t="str">
        <f>VLOOKUP(K666,[2]TONG_SL!$A$1:$D$65536,3,0)</f>
        <v>Túi</v>
      </c>
      <c r="R666" s="169">
        <v>3</v>
      </c>
      <c r="T666" s="273">
        <f>VLOOKUP(VLOOKUP(G666,Ma_KH!$A:$R,18,0)&amp;K666,Gia_MB!$A:$F,6,0)</f>
        <v>46000</v>
      </c>
      <c r="U666" s="476">
        <f t="shared" si="89"/>
        <v>138000</v>
      </c>
      <c r="W666" s="274">
        <f t="shared" si="86"/>
        <v>0</v>
      </c>
      <c r="X666" s="275" t="str">
        <f t="shared" si="87"/>
        <v>8</v>
      </c>
      <c r="Z666" s="476">
        <f t="shared" si="88"/>
        <v>11040</v>
      </c>
      <c r="AA666" s="5">
        <f>VLOOKUP(G666,Ma_KH!$A:$R,14,0)</f>
        <v>51</v>
      </c>
    </row>
    <row r="667" spans="1:27" x14ac:dyDescent="0.25">
      <c r="A667" s="174">
        <v>46059</v>
      </c>
      <c r="B667" s="176">
        <v>9554</v>
      </c>
      <c r="C667" s="214" t="s">
        <v>15180</v>
      </c>
      <c r="D667" s="211">
        <v>46061</v>
      </c>
      <c r="E667" s="175"/>
      <c r="F667" s="173"/>
      <c r="G667" s="202" t="s">
        <v>12227</v>
      </c>
      <c r="H667" s="175"/>
      <c r="I667" s="202" t="s">
        <v>12227</v>
      </c>
      <c r="J667" s="176" t="s">
        <v>1788</v>
      </c>
      <c r="K667" s="176" t="s">
        <v>7264</v>
      </c>
      <c r="L667" s="272" t="str">
        <f>VLOOKUP($K667,[2]TONG_SL!$A$1:$D$65536,2,0)</f>
        <v>Lạp xưởng Tây Bắc 500g</v>
      </c>
      <c r="N667" s="272" t="str">
        <f t="shared" si="85"/>
        <v>K-C6</v>
      </c>
      <c r="Q667" s="272" t="str">
        <f>VLOOKUP(K667,[2]TONG_SL!$A$1:$D$65536,3,0)</f>
        <v>Túi</v>
      </c>
      <c r="R667" s="169">
        <v>3</v>
      </c>
      <c r="T667" s="273" t="e">
        <f>VLOOKUP(VLOOKUP(G667,Ma_KH!$A:$R,18,0)&amp;K667,Gia_MB!$A:$F,6,0)</f>
        <v>#N/A</v>
      </c>
      <c r="U667" s="476" t="e">
        <f t="shared" si="89"/>
        <v>#N/A</v>
      </c>
      <c r="W667" s="274" t="e">
        <f t="shared" si="86"/>
        <v>#N/A</v>
      </c>
      <c r="X667" s="275" t="str">
        <f t="shared" si="87"/>
        <v>8</v>
      </c>
      <c r="Z667" s="476" t="e">
        <f t="shared" si="88"/>
        <v>#N/A</v>
      </c>
      <c r="AA667" s="5">
        <f>VLOOKUP(G667,Ma_KH!$A:$R,14,0)</f>
        <v>51</v>
      </c>
    </row>
    <row r="668" spans="1:27" x14ac:dyDescent="0.25">
      <c r="A668" s="174">
        <v>46058</v>
      </c>
      <c r="B668" s="176">
        <v>9396</v>
      </c>
      <c r="C668" s="214" t="s">
        <v>15180</v>
      </c>
      <c r="D668" s="211">
        <v>46061</v>
      </c>
      <c r="E668" s="175"/>
      <c r="F668" s="173"/>
      <c r="G668" s="202" t="s">
        <v>10260</v>
      </c>
      <c r="H668" s="175"/>
      <c r="I668" s="202" t="s">
        <v>10260</v>
      </c>
      <c r="J668" s="176" t="s">
        <v>1788</v>
      </c>
      <c r="K668" s="176" t="s">
        <v>27</v>
      </c>
      <c r="L668" s="272" t="str">
        <f>VLOOKUP($K668,[2]TONG_SL!$A$1:$D$65536,2,0)</f>
        <v>Chân giò heo muối 300g</v>
      </c>
      <c r="N668" s="272" t="str">
        <f t="shared" si="85"/>
        <v>K-C6</v>
      </c>
      <c r="Q668" s="272" t="str">
        <f>VLOOKUP(K668,[2]TONG_SL!$A$1:$D$65536,3,0)</f>
        <v>Túi</v>
      </c>
      <c r="R668" s="169">
        <v>20</v>
      </c>
      <c r="T668" s="273">
        <f>VLOOKUP(VLOOKUP(G668,Ma_KH!$A:$R,18,0)&amp;K668,Gia_MB!$A:$F,6,0)</f>
        <v>69759</v>
      </c>
      <c r="U668" s="476">
        <f t="shared" si="89"/>
        <v>1395180</v>
      </c>
      <c r="W668" s="274">
        <f t="shared" si="86"/>
        <v>0</v>
      </c>
      <c r="X668" s="275" t="str">
        <f t="shared" si="87"/>
        <v>8</v>
      </c>
      <c r="Z668" s="476">
        <f t="shared" si="88"/>
        <v>111614.40000000001</v>
      </c>
      <c r="AA668" s="5">
        <f>VLOOKUP(G668,Ma_KH!$A:$R,14,0)</f>
        <v>60</v>
      </c>
    </row>
    <row r="669" spans="1:27" x14ac:dyDescent="0.25">
      <c r="A669" s="174">
        <v>46058</v>
      </c>
      <c r="B669" s="176">
        <v>9396</v>
      </c>
      <c r="C669" s="214" t="s">
        <v>15180</v>
      </c>
      <c r="D669" s="211">
        <v>46061</v>
      </c>
      <c r="E669" s="175"/>
      <c r="F669" s="173"/>
      <c r="G669" s="202" t="s">
        <v>10260</v>
      </c>
      <c r="H669" s="175"/>
      <c r="I669" s="202" t="s">
        <v>10260</v>
      </c>
      <c r="J669" s="176" t="s">
        <v>1788</v>
      </c>
      <c r="K669" s="176" t="s">
        <v>30</v>
      </c>
      <c r="L669" s="272" t="str">
        <f>VLOOKUP($K669,[2]TONG_SL!$A$1:$D$65536,2,0)</f>
        <v>Gà muối 500g</v>
      </c>
      <c r="N669" s="272" t="str">
        <f t="shared" si="85"/>
        <v>K-C6</v>
      </c>
      <c r="Q669" s="272" t="str">
        <f>VLOOKUP(K669,[2]TONG_SL!$A$1:$D$65536,3,0)</f>
        <v>Túi</v>
      </c>
      <c r="R669" s="169">
        <v>10</v>
      </c>
      <c r="T669" s="273">
        <f>VLOOKUP(VLOOKUP(G669,Ma_KH!$A:$R,18,0)&amp;K669,Gia_MB!$A:$F,6,0)</f>
        <v>105505</v>
      </c>
      <c r="U669" s="476">
        <f t="shared" si="89"/>
        <v>1055050</v>
      </c>
      <c r="W669" s="274">
        <f t="shared" si="86"/>
        <v>0</v>
      </c>
      <c r="X669" s="275" t="str">
        <f t="shared" si="87"/>
        <v>8</v>
      </c>
      <c r="Z669" s="476">
        <f t="shared" si="88"/>
        <v>84404</v>
      </c>
      <c r="AA669" s="5">
        <f>VLOOKUP(G669,Ma_KH!$A:$R,14,0)</f>
        <v>60</v>
      </c>
    </row>
    <row r="670" spans="1:27" x14ac:dyDescent="0.25">
      <c r="A670" s="174">
        <v>46058</v>
      </c>
      <c r="B670" s="176">
        <v>9396</v>
      </c>
      <c r="C670" s="214" t="s">
        <v>15180</v>
      </c>
      <c r="D670" s="211">
        <v>46061</v>
      </c>
      <c r="E670" s="175"/>
      <c r="F670" s="173"/>
      <c r="G670" s="202" t="s">
        <v>10260</v>
      </c>
      <c r="H670" s="175"/>
      <c r="I670" s="202" t="s">
        <v>10260</v>
      </c>
      <c r="J670" s="176" t="s">
        <v>1788</v>
      </c>
      <c r="K670" s="176" t="s">
        <v>32</v>
      </c>
      <c r="L670" s="272" t="str">
        <f>VLOOKUP($K670,[2]TONG_SL!$A$1:$D$65536,2,0)</f>
        <v>Giò Tai Lưỡi Xào 250g</v>
      </c>
      <c r="N670" s="272" t="str">
        <f t="shared" ref="N670:N733" si="90">IF($B670&lt;&gt;"","K-C6","")</f>
        <v>K-C6</v>
      </c>
      <c r="Q670" s="272" t="str">
        <f>VLOOKUP(K670,[2]TONG_SL!$A$1:$D$65536,3,0)</f>
        <v>Túi</v>
      </c>
      <c r="R670" s="169">
        <v>10</v>
      </c>
      <c r="T670" s="273">
        <f>VLOOKUP(VLOOKUP(G670,Ma_KH!$A:$R,18,0)&amp;K670,Gia_MB!$A:$F,6,0)</f>
        <v>47673</v>
      </c>
      <c r="U670" s="476">
        <f t="shared" si="89"/>
        <v>476730</v>
      </c>
      <c r="W670" s="274">
        <f t="shared" ref="W670:W733" si="91">U670*V670</f>
        <v>0</v>
      </c>
      <c r="X670" s="275" t="str">
        <f t="shared" ref="X670:X733" si="92">IF(B670&lt;&gt;"","8","0")</f>
        <v>8</v>
      </c>
      <c r="Z670" s="476">
        <f t="shared" ref="Z670:Z733" si="93">U670*X670%</f>
        <v>38138.400000000001</v>
      </c>
      <c r="AA670" s="5">
        <f>VLOOKUP(G670,Ma_KH!$A:$R,14,0)</f>
        <v>60</v>
      </c>
    </row>
    <row r="671" spans="1:27" x14ac:dyDescent="0.25">
      <c r="A671" s="174">
        <v>46058</v>
      </c>
      <c r="B671" s="176">
        <v>9396</v>
      </c>
      <c r="C671" s="214" t="s">
        <v>15180</v>
      </c>
      <c r="D671" s="211">
        <v>46061</v>
      </c>
      <c r="E671" s="175"/>
      <c r="F671" s="173"/>
      <c r="G671" s="202" t="s">
        <v>10260</v>
      </c>
      <c r="H671" s="175"/>
      <c r="I671" s="202" t="s">
        <v>10260</v>
      </c>
      <c r="J671" s="176" t="s">
        <v>1788</v>
      </c>
      <c r="K671" s="176" t="s">
        <v>52</v>
      </c>
      <c r="L671" s="272" t="str">
        <f>VLOOKUP($K671,[2]TONG_SL!$A$1:$D$65536,2,0)</f>
        <v>Gà xì dầu 500g</v>
      </c>
      <c r="N671" s="272" t="str">
        <f t="shared" si="90"/>
        <v>K-C6</v>
      </c>
      <c r="Q671" s="272" t="str">
        <f>VLOOKUP(K671,[2]TONG_SL!$A$1:$D$65536,3,0)</f>
        <v>Túi</v>
      </c>
      <c r="R671" s="169">
        <v>10</v>
      </c>
      <c r="T671" s="273">
        <f>VLOOKUP(VLOOKUP(G671,Ma_KH!$A:$R,18,0)&amp;K671,Gia_MB!$A:$F,6,0)</f>
        <v>106026</v>
      </c>
      <c r="U671" s="476">
        <f t="shared" ref="U671:U730" si="94">T671*R671</f>
        <v>1060260</v>
      </c>
      <c r="W671" s="274">
        <f t="shared" si="91"/>
        <v>0</v>
      </c>
      <c r="X671" s="275" t="str">
        <f t="shared" si="92"/>
        <v>8</v>
      </c>
      <c r="Z671" s="476">
        <f t="shared" si="93"/>
        <v>84820.800000000003</v>
      </c>
      <c r="AA671" s="5">
        <f>VLOOKUP(G671,Ma_KH!$A:$R,14,0)</f>
        <v>60</v>
      </c>
    </row>
    <row r="672" spans="1:27" x14ac:dyDescent="0.25">
      <c r="A672" s="174">
        <v>46057</v>
      </c>
      <c r="B672" s="176">
        <v>9101</v>
      </c>
      <c r="C672" s="214" t="s">
        <v>15180</v>
      </c>
      <c r="D672" s="211">
        <v>46061</v>
      </c>
      <c r="E672" s="175"/>
      <c r="F672" s="173"/>
      <c r="G672" s="202" t="s">
        <v>10281</v>
      </c>
      <c r="H672" s="175"/>
      <c r="I672" s="202" t="s">
        <v>10281</v>
      </c>
      <c r="J672" s="176" t="s">
        <v>1784</v>
      </c>
      <c r="K672" s="176" t="s">
        <v>27</v>
      </c>
      <c r="L672" s="272" t="str">
        <f>VLOOKUP($K672,[2]TONG_SL!$A$1:$D$65536,2,0)</f>
        <v>Chân giò heo muối 300g</v>
      </c>
      <c r="N672" s="272" t="str">
        <f t="shared" si="90"/>
        <v>K-C6</v>
      </c>
      <c r="Q672" s="272" t="str">
        <f>VLOOKUP(K672,[2]TONG_SL!$A$1:$D$65536,3,0)</f>
        <v>Túi</v>
      </c>
      <c r="R672" s="169">
        <v>10</v>
      </c>
      <c r="T672" s="273">
        <f>VLOOKUP(VLOOKUP(G672,Ma_KH!$A:$R,18,0)&amp;K672,Gia_MB!$A:$F,6,0)</f>
        <v>69759</v>
      </c>
      <c r="U672" s="476">
        <f t="shared" si="94"/>
        <v>697590</v>
      </c>
      <c r="W672" s="274">
        <f t="shared" si="91"/>
        <v>0</v>
      </c>
      <c r="X672" s="275" t="str">
        <f t="shared" si="92"/>
        <v>8</v>
      </c>
      <c r="Z672" s="476">
        <f t="shared" si="93"/>
        <v>55807.200000000004</v>
      </c>
      <c r="AA672" s="5">
        <f>VLOOKUP(G672,Ma_KH!$A:$R,14,0)</f>
        <v>60</v>
      </c>
    </row>
    <row r="673" spans="1:27" x14ac:dyDescent="0.25">
      <c r="A673" s="174">
        <v>46057</v>
      </c>
      <c r="B673" s="176">
        <v>9101</v>
      </c>
      <c r="C673" s="214" t="s">
        <v>15180</v>
      </c>
      <c r="D673" s="211">
        <v>46061</v>
      </c>
      <c r="E673" s="175"/>
      <c r="F673" s="173"/>
      <c r="G673" s="202" t="s">
        <v>10281</v>
      </c>
      <c r="H673" s="175"/>
      <c r="I673" s="202" t="s">
        <v>10281</v>
      </c>
      <c r="J673" s="176" t="s">
        <v>1784</v>
      </c>
      <c r="K673" s="176" t="s">
        <v>30</v>
      </c>
      <c r="L673" s="272" t="str">
        <f>VLOOKUP($K673,[2]TONG_SL!$A$1:$D$65536,2,0)</f>
        <v>Gà muối 500g</v>
      </c>
      <c r="N673" s="272" t="str">
        <f t="shared" si="90"/>
        <v>K-C6</v>
      </c>
      <c r="Q673" s="272" t="str">
        <f>VLOOKUP(K673,[2]TONG_SL!$A$1:$D$65536,3,0)</f>
        <v>Túi</v>
      </c>
      <c r="R673" s="169">
        <v>10</v>
      </c>
      <c r="T673" s="273">
        <f>VLOOKUP(VLOOKUP(G673,Ma_KH!$A:$R,18,0)&amp;K673,Gia_MB!$A:$F,6,0)</f>
        <v>105505</v>
      </c>
      <c r="U673" s="476">
        <f t="shared" si="94"/>
        <v>1055050</v>
      </c>
      <c r="W673" s="274">
        <f t="shared" si="91"/>
        <v>0</v>
      </c>
      <c r="X673" s="275" t="str">
        <f t="shared" si="92"/>
        <v>8</v>
      </c>
      <c r="Z673" s="476">
        <f t="shared" si="93"/>
        <v>84404</v>
      </c>
      <c r="AA673" s="5">
        <f>VLOOKUP(G673,Ma_KH!$A:$R,14,0)</f>
        <v>60</v>
      </c>
    </row>
    <row r="674" spans="1:27" x14ac:dyDescent="0.25">
      <c r="A674" s="174">
        <v>46057</v>
      </c>
      <c r="B674" s="176">
        <v>9101</v>
      </c>
      <c r="C674" s="214" t="s">
        <v>15180</v>
      </c>
      <c r="D674" s="211">
        <v>46061</v>
      </c>
      <c r="E674" s="175"/>
      <c r="F674" s="173"/>
      <c r="G674" s="202" t="s">
        <v>10281</v>
      </c>
      <c r="H674" s="175"/>
      <c r="I674" s="202" t="s">
        <v>10281</v>
      </c>
      <c r="J674" s="176" t="s">
        <v>1784</v>
      </c>
      <c r="K674" s="176" t="s">
        <v>15332</v>
      </c>
      <c r="L674" s="272" t="str">
        <f>VLOOKUP($K674,[2]TONG_SL!$A$1:$D$65536,2,0)</f>
        <v>Chân giò heo muối vị Tayaki 450g</v>
      </c>
      <c r="N674" s="272" t="str">
        <f t="shared" si="90"/>
        <v>K-C6</v>
      </c>
      <c r="Q674" s="272" t="str">
        <f>VLOOKUP(K674,[2]TONG_SL!$A$1:$D$65536,3,0)</f>
        <v>Túi</v>
      </c>
      <c r="R674" s="169">
        <v>5</v>
      </c>
      <c r="T674" s="273" t="e">
        <f>VLOOKUP(VLOOKUP(G674,Ma_KH!$A:$R,18,0)&amp;K674,Gia_MB!$A:$F,6,0)</f>
        <v>#N/A</v>
      </c>
      <c r="U674" s="476" t="e">
        <f t="shared" si="94"/>
        <v>#N/A</v>
      </c>
      <c r="W674" s="274" t="e">
        <f t="shared" si="91"/>
        <v>#N/A</v>
      </c>
      <c r="X674" s="275" t="str">
        <f t="shared" si="92"/>
        <v>8</v>
      </c>
      <c r="Z674" s="476" t="e">
        <f t="shared" si="93"/>
        <v>#N/A</v>
      </c>
      <c r="AA674" s="5">
        <f>VLOOKUP(G674,Ma_KH!$A:$R,14,0)</f>
        <v>60</v>
      </c>
    </row>
    <row r="675" spans="1:27" x14ac:dyDescent="0.25">
      <c r="A675" s="174">
        <v>46055</v>
      </c>
      <c r="B675" s="176">
        <v>8372</v>
      </c>
      <c r="C675" s="214" t="s">
        <v>15180</v>
      </c>
      <c r="D675" s="211">
        <v>46061</v>
      </c>
      <c r="E675" s="175"/>
      <c r="F675" s="173"/>
      <c r="G675" s="202" t="s">
        <v>12176</v>
      </c>
      <c r="H675" s="175"/>
      <c r="I675" s="202" t="s">
        <v>12176</v>
      </c>
      <c r="J675" s="176" t="s">
        <v>1784</v>
      </c>
      <c r="K675" s="176" t="s">
        <v>551</v>
      </c>
      <c r="L675" s="272" t="str">
        <f>VLOOKUP($K675,[2]TONG_SL!$A$1:$D$65536,2,0)</f>
        <v>Chân giò heo muối 100g</v>
      </c>
      <c r="N675" s="272" t="str">
        <f t="shared" si="90"/>
        <v>K-C6</v>
      </c>
      <c r="Q675" s="272" t="str">
        <f>VLOOKUP(K675,[2]TONG_SL!$A$1:$D$65536,3,0)</f>
        <v>Gói</v>
      </c>
      <c r="R675" s="169">
        <v>3</v>
      </c>
      <c r="T675" s="273">
        <f>VLOOKUP(VLOOKUP(G675,Ma_KH!$A:$R,18,0)&amp;K675,Gia_MB!$A:$F,6,0)</f>
        <v>24549</v>
      </c>
      <c r="U675" s="476">
        <f t="shared" si="94"/>
        <v>73647</v>
      </c>
      <c r="W675" s="274">
        <f t="shared" si="91"/>
        <v>0</v>
      </c>
      <c r="X675" s="275" t="str">
        <f t="shared" si="92"/>
        <v>8</v>
      </c>
      <c r="Z675" s="476">
        <f t="shared" si="93"/>
        <v>5891.76</v>
      </c>
      <c r="AA675" s="5">
        <f>VLOOKUP(G675,Ma_KH!$A:$R,14,0)</f>
        <v>51</v>
      </c>
    </row>
    <row r="676" spans="1:27" x14ac:dyDescent="0.25">
      <c r="A676" s="174">
        <v>46055</v>
      </c>
      <c r="B676" s="176">
        <v>8372</v>
      </c>
      <c r="C676" s="214" t="s">
        <v>15180</v>
      </c>
      <c r="D676" s="211">
        <v>46061</v>
      </c>
      <c r="E676" s="175"/>
      <c r="F676" s="173"/>
      <c r="G676" s="202" t="s">
        <v>12176</v>
      </c>
      <c r="H676" s="175"/>
      <c r="I676" s="202" t="s">
        <v>12176</v>
      </c>
      <c r="J676" s="176" t="s">
        <v>1784</v>
      </c>
      <c r="K676" s="176" t="s">
        <v>542</v>
      </c>
      <c r="L676" s="272" t="str">
        <f>VLOOKUP($K676,[2]TONG_SL!$A$1:$D$65536,2,0)</f>
        <v>Chân giò heo muối 500g</v>
      </c>
      <c r="N676" s="272" t="str">
        <f t="shared" si="90"/>
        <v>K-C6</v>
      </c>
      <c r="Q676" s="272" t="str">
        <f>VLOOKUP(K676,[2]TONG_SL!$A$1:$D$65536,3,0)</f>
        <v>Túi</v>
      </c>
      <c r="R676" s="169">
        <v>3</v>
      </c>
      <c r="T676" s="273">
        <f>VLOOKUP(VLOOKUP(G676,Ma_KH!$A:$R,18,0)&amp;K676,Gia_MB!$A:$F,6,0)</f>
        <v>119066</v>
      </c>
      <c r="U676" s="476">
        <f t="shared" si="94"/>
        <v>357198</v>
      </c>
      <c r="W676" s="274">
        <f t="shared" si="91"/>
        <v>0</v>
      </c>
      <c r="X676" s="275" t="str">
        <f t="shared" si="92"/>
        <v>8</v>
      </c>
      <c r="Z676" s="476">
        <f t="shared" si="93"/>
        <v>28575.84</v>
      </c>
      <c r="AA676" s="5">
        <f>VLOOKUP(G676,Ma_KH!$A:$R,14,0)</f>
        <v>51</v>
      </c>
    </row>
    <row r="677" spans="1:27" x14ac:dyDescent="0.25">
      <c r="A677" s="174">
        <v>46055</v>
      </c>
      <c r="B677" s="176">
        <v>8372</v>
      </c>
      <c r="C677" s="214" t="s">
        <v>15180</v>
      </c>
      <c r="D677" s="211">
        <v>46061</v>
      </c>
      <c r="E677" s="175"/>
      <c r="F677" s="173"/>
      <c r="G677" s="202" t="s">
        <v>12176</v>
      </c>
      <c r="H677" s="175"/>
      <c r="I677" s="202" t="s">
        <v>12176</v>
      </c>
      <c r="J677" s="176" t="s">
        <v>1784</v>
      </c>
      <c r="K677" s="176" t="s">
        <v>48</v>
      </c>
      <c r="L677" s="272" t="str">
        <f>VLOOKUP($K677,[2]TONG_SL!$A$1:$D$65536,2,0)</f>
        <v>Mọc Nấm Hương 250g</v>
      </c>
      <c r="N677" s="272" t="str">
        <f t="shared" si="90"/>
        <v>K-C6</v>
      </c>
      <c r="Q677" s="272" t="str">
        <f>VLOOKUP(K677,[2]TONG_SL!$A$1:$D$65536,3,0)</f>
        <v>Túi</v>
      </c>
      <c r="R677" s="169">
        <v>2</v>
      </c>
      <c r="T677" s="273">
        <f>VLOOKUP(VLOOKUP(G677,Ma_KH!$A:$R,18,0)&amp;K677,Gia_MB!$A:$F,6,0)</f>
        <v>46000</v>
      </c>
      <c r="U677" s="476">
        <f t="shared" si="94"/>
        <v>92000</v>
      </c>
      <c r="W677" s="274">
        <f t="shared" si="91"/>
        <v>0</v>
      </c>
      <c r="X677" s="275" t="str">
        <f t="shared" si="92"/>
        <v>8</v>
      </c>
      <c r="Z677" s="476">
        <f t="shared" si="93"/>
        <v>7360</v>
      </c>
      <c r="AA677" s="5">
        <f>VLOOKUP(G677,Ma_KH!$A:$R,14,0)</f>
        <v>51</v>
      </c>
    </row>
    <row r="678" spans="1:27" x14ac:dyDescent="0.25">
      <c r="A678" s="174">
        <v>46055</v>
      </c>
      <c r="B678" s="176">
        <v>8372</v>
      </c>
      <c r="C678" s="214" t="s">
        <v>15180</v>
      </c>
      <c r="D678" s="211">
        <v>46061</v>
      </c>
      <c r="E678" s="175"/>
      <c r="F678" s="173"/>
      <c r="G678" s="202" t="s">
        <v>12176</v>
      </c>
      <c r="H678" s="175"/>
      <c r="I678" s="202" t="s">
        <v>12176</v>
      </c>
      <c r="J678" s="176" t="s">
        <v>1784</v>
      </c>
      <c r="K678" s="176" t="s">
        <v>34</v>
      </c>
      <c r="L678" s="272" t="str">
        <f>VLOOKUP($K678,[2]TONG_SL!$A$1:$D$65536,2,0)</f>
        <v>Tai heo muối 200g</v>
      </c>
      <c r="N678" s="272" t="str">
        <f t="shared" si="90"/>
        <v>K-C6</v>
      </c>
      <c r="Q678" s="272" t="str">
        <f>VLOOKUP(K678,[2]TONG_SL!$A$1:$D$65536,3,0)</f>
        <v>Túi</v>
      </c>
      <c r="R678" s="169">
        <v>3</v>
      </c>
      <c r="T678" s="273">
        <f>VLOOKUP(VLOOKUP(G678,Ma_KH!$A:$R,18,0)&amp;K678,Gia_MB!$A:$F,6,0)</f>
        <v>55595</v>
      </c>
      <c r="U678" s="476">
        <f t="shared" si="94"/>
        <v>166785</v>
      </c>
      <c r="W678" s="274">
        <f t="shared" si="91"/>
        <v>0</v>
      </c>
      <c r="X678" s="275" t="str">
        <f t="shared" si="92"/>
        <v>8</v>
      </c>
      <c r="Z678" s="476">
        <f t="shared" si="93"/>
        <v>13342.800000000001</v>
      </c>
      <c r="AA678" s="5">
        <f>VLOOKUP(G678,Ma_KH!$A:$R,14,0)</f>
        <v>51</v>
      </c>
    </row>
    <row r="679" spans="1:27" x14ac:dyDescent="0.25">
      <c r="A679" s="174">
        <v>46055</v>
      </c>
      <c r="B679" s="176">
        <v>8372</v>
      </c>
      <c r="C679" s="214" t="s">
        <v>15180</v>
      </c>
      <c r="D679" s="211">
        <v>46061</v>
      </c>
      <c r="E679" s="175"/>
      <c r="F679" s="173"/>
      <c r="G679" s="202" t="s">
        <v>12176</v>
      </c>
      <c r="H679" s="175"/>
      <c r="I679" s="202" t="s">
        <v>12176</v>
      </c>
      <c r="J679" s="176" t="s">
        <v>1784</v>
      </c>
      <c r="K679" s="176" t="s">
        <v>27</v>
      </c>
      <c r="L679" s="272" t="str">
        <f>VLOOKUP($K679,[2]TONG_SL!$A$1:$D$65536,2,0)</f>
        <v>Chân giò heo muối 300g</v>
      </c>
      <c r="N679" s="272" t="str">
        <f t="shared" si="90"/>
        <v>K-C6</v>
      </c>
      <c r="Q679" s="272" t="str">
        <f>VLOOKUP(K679,[2]TONG_SL!$A$1:$D$65536,3,0)</f>
        <v>Túi</v>
      </c>
      <c r="R679" s="169">
        <v>5</v>
      </c>
      <c r="T679" s="273">
        <f>VLOOKUP(VLOOKUP(G679,Ma_KH!$A:$R,18,0)&amp;K679,Gia_MB!$A:$F,6,0)</f>
        <v>73431</v>
      </c>
      <c r="U679" s="476">
        <f t="shared" si="94"/>
        <v>367155</v>
      </c>
      <c r="W679" s="274">
        <f t="shared" si="91"/>
        <v>0</v>
      </c>
      <c r="X679" s="275" t="str">
        <f t="shared" si="92"/>
        <v>8</v>
      </c>
      <c r="Z679" s="476">
        <f t="shared" si="93"/>
        <v>29372.400000000001</v>
      </c>
      <c r="AA679" s="5">
        <f>VLOOKUP(G679,Ma_KH!$A:$R,14,0)</f>
        <v>51</v>
      </c>
    </row>
    <row r="680" spans="1:27" x14ac:dyDescent="0.25">
      <c r="A680" s="174">
        <v>46056</v>
      </c>
      <c r="B680" s="176">
        <v>8530</v>
      </c>
      <c r="C680" s="214" t="s">
        <v>15180</v>
      </c>
      <c r="D680" s="211">
        <v>46061</v>
      </c>
      <c r="E680" s="175"/>
      <c r="F680" s="173"/>
      <c r="G680" s="202" t="s">
        <v>12085</v>
      </c>
      <c r="H680" s="175"/>
      <c r="I680" s="202" t="s">
        <v>12085</v>
      </c>
      <c r="J680" s="176" t="s">
        <v>1784</v>
      </c>
      <c r="K680" s="176" t="s">
        <v>27</v>
      </c>
      <c r="L680" s="272" t="str">
        <f>VLOOKUP($K680,[2]TONG_SL!$A$1:$D$65536,2,0)</f>
        <v>Chân giò heo muối 300g</v>
      </c>
      <c r="N680" s="272" t="str">
        <f t="shared" si="90"/>
        <v>K-C6</v>
      </c>
      <c r="Q680" s="272" t="str">
        <f>VLOOKUP(K680,[2]TONG_SL!$A$1:$D$65536,3,0)</f>
        <v>Túi</v>
      </c>
      <c r="R680" s="169">
        <v>10</v>
      </c>
      <c r="T680" s="273">
        <f>VLOOKUP(VLOOKUP(G680,Ma_KH!$A:$R,18,0)&amp;K680,Gia_MB!$A:$F,6,0)</f>
        <v>69025</v>
      </c>
      <c r="U680" s="476">
        <f t="shared" si="94"/>
        <v>690250</v>
      </c>
      <c r="W680" s="274">
        <f t="shared" si="91"/>
        <v>0</v>
      </c>
      <c r="X680" s="275" t="str">
        <f t="shared" si="92"/>
        <v>8</v>
      </c>
      <c r="Z680" s="476">
        <f t="shared" si="93"/>
        <v>55220</v>
      </c>
      <c r="AA680" s="5">
        <f>VLOOKUP(G680,Ma_KH!$A:$R,14,0)</f>
        <v>51</v>
      </c>
    </row>
    <row r="681" spans="1:27" x14ac:dyDescent="0.25">
      <c r="A681" s="174">
        <v>46059</v>
      </c>
      <c r="B681" s="176">
        <v>9535</v>
      </c>
      <c r="C681" s="214" t="s">
        <v>15180</v>
      </c>
      <c r="D681" s="211">
        <v>46061</v>
      </c>
      <c r="E681" s="175"/>
      <c r="F681" s="173"/>
      <c r="G681" s="202" t="s">
        <v>12177</v>
      </c>
      <c r="H681" s="175"/>
      <c r="I681" s="202" t="s">
        <v>12177</v>
      </c>
      <c r="J681" s="176" t="s">
        <v>1784</v>
      </c>
      <c r="K681" s="176" t="s">
        <v>598</v>
      </c>
      <c r="L681" s="272" t="str">
        <f>VLOOKUP($K681,[2]TONG_SL!$A$1:$D$65536,2,0)</f>
        <v>Chân gà sả tắc 250g</v>
      </c>
      <c r="N681" s="272" t="str">
        <f t="shared" si="90"/>
        <v>K-C6</v>
      </c>
      <c r="Q681" s="272" t="str">
        <f>VLOOKUP(K681,[2]TONG_SL!$A$1:$D$65536,3,0)</f>
        <v>Hộp</v>
      </c>
      <c r="R681" s="169">
        <v>4</v>
      </c>
      <c r="T681" s="273" t="e">
        <f>VLOOKUP(VLOOKUP(G681,Ma_KH!$A:$R,18,0)&amp;K681,Gia_MB!$A:$F,6,0)</f>
        <v>#N/A</v>
      </c>
      <c r="U681" s="476" t="e">
        <f t="shared" si="94"/>
        <v>#N/A</v>
      </c>
      <c r="W681" s="274" t="e">
        <f t="shared" si="91"/>
        <v>#N/A</v>
      </c>
      <c r="X681" s="275" t="str">
        <f t="shared" si="92"/>
        <v>8</v>
      </c>
      <c r="Z681" s="476" t="e">
        <f t="shared" si="93"/>
        <v>#N/A</v>
      </c>
      <c r="AA681" s="5">
        <f>VLOOKUP(G681,Ma_KH!$A:$R,14,0)</f>
        <v>51</v>
      </c>
    </row>
    <row r="682" spans="1:27" x14ac:dyDescent="0.25">
      <c r="A682" s="174">
        <v>46059</v>
      </c>
      <c r="B682" s="176">
        <v>9535</v>
      </c>
      <c r="C682" s="214" t="s">
        <v>15180</v>
      </c>
      <c r="D682" s="211">
        <v>46061</v>
      </c>
      <c r="E682" s="175"/>
      <c r="F682" s="173"/>
      <c r="G682" s="202" t="s">
        <v>12177</v>
      </c>
      <c r="H682" s="175"/>
      <c r="I682" s="202" t="s">
        <v>12177</v>
      </c>
      <c r="J682" s="176" t="s">
        <v>1784</v>
      </c>
      <c r="K682" s="176" t="s">
        <v>600</v>
      </c>
      <c r="L682" s="272" t="str">
        <f>VLOOKUP($K682,[2]TONG_SL!$A$1:$D$65536,2,0)</f>
        <v>Tai heo sốt thái 250g</v>
      </c>
      <c r="N682" s="272" t="str">
        <f t="shared" si="90"/>
        <v>K-C6</v>
      </c>
      <c r="Q682" s="272" t="str">
        <f>VLOOKUP(K682,[2]TONG_SL!$A$1:$D$65536,3,0)</f>
        <v>Hộp</v>
      </c>
      <c r="R682" s="169">
        <v>4</v>
      </c>
      <c r="T682" s="273" t="e">
        <f>VLOOKUP(VLOOKUP(G682,Ma_KH!$A:$R,18,0)&amp;K682,Gia_MB!$A:$F,6,0)</f>
        <v>#N/A</v>
      </c>
      <c r="U682" s="476" t="e">
        <f t="shared" si="94"/>
        <v>#N/A</v>
      </c>
      <c r="W682" s="274" t="e">
        <f t="shared" si="91"/>
        <v>#N/A</v>
      </c>
      <c r="X682" s="275" t="str">
        <f t="shared" si="92"/>
        <v>8</v>
      </c>
      <c r="Z682" s="476" t="e">
        <f t="shared" si="93"/>
        <v>#N/A</v>
      </c>
      <c r="AA682" s="5">
        <f>VLOOKUP(G682,Ma_KH!$A:$R,14,0)</f>
        <v>51</v>
      </c>
    </row>
    <row r="683" spans="1:27" x14ac:dyDescent="0.25">
      <c r="A683" s="174">
        <v>46055</v>
      </c>
      <c r="B683" s="176">
        <v>8351</v>
      </c>
      <c r="C683" s="214" t="s">
        <v>15180</v>
      </c>
      <c r="D683" s="211">
        <v>46061</v>
      </c>
      <c r="E683" s="175"/>
      <c r="F683" s="173"/>
      <c r="G683" s="202" t="s">
        <v>12177</v>
      </c>
      <c r="H683" s="175"/>
      <c r="I683" s="202" t="s">
        <v>12177</v>
      </c>
      <c r="J683" s="176" t="s">
        <v>1784</v>
      </c>
      <c r="K683" s="176" t="s">
        <v>37</v>
      </c>
      <c r="L683" s="272" t="str">
        <f>VLOOKUP($K683,[2]TONG_SL!$A$1:$D$65536,2,0)</f>
        <v>Chả cốm 300g</v>
      </c>
      <c r="N683" s="272" t="str">
        <f t="shared" si="90"/>
        <v>K-C6</v>
      </c>
      <c r="Q683" s="272" t="str">
        <f>VLOOKUP(K683,[2]TONG_SL!$A$1:$D$65536,3,0)</f>
        <v>Túi</v>
      </c>
      <c r="R683" s="169">
        <v>3</v>
      </c>
      <c r="T683" s="273">
        <f>VLOOKUP(VLOOKUP(G683,Ma_KH!$A:$R,18,0)&amp;K683,Gia_MB!$A:$F,6,0)</f>
        <v>74250</v>
      </c>
      <c r="U683" s="476">
        <f t="shared" si="94"/>
        <v>222750</v>
      </c>
      <c r="W683" s="274">
        <f t="shared" si="91"/>
        <v>0</v>
      </c>
      <c r="X683" s="275" t="str">
        <f t="shared" si="92"/>
        <v>8</v>
      </c>
      <c r="Z683" s="476">
        <f t="shared" si="93"/>
        <v>17820</v>
      </c>
      <c r="AA683" s="5">
        <f>VLOOKUP(G683,Ma_KH!$A:$R,14,0)</f>
        <v>51</v>
      </c>
    </row>
    <row r="684" spans="1:27" x14ac:dyDescent="0.25">
      <c r="A684" s="174">
        <v>46055</v>
      </c>
      <c r="B684" s="176">
        <v>8351</v>
      </c>
      <c r="C684" s="214" t="s">
        <v>15180</v>
      </c>
      <c r="D684" s="211">
        <v>46061</v>
      </c>
      <c r="E684" s="175"/>
      <c r="F684" s="173"/>
      <c r="G684" s="202" t="s">
        <v>12177</v>
      </c>
      <c r="H684" s="175"/>
      <c r="I684" s="202" t="s">
        <v>12177</v>
      </c>
      <c r="J684" s="176" t="s">
        <v>1784</v>
      </c>
      <c r="K684" s="176" t="s">
        <v>39</v>
      </c>
      <c r="L684" s="272" t="str">
        <f>VLOOKUP($K684,[2]TONG_SL!$A$1:$D$65536,2,0)</f>
        <v>Chả nướng 300g</v>
      </c>
      <c r="N684" s="272" t="str">
        <f t="shared" si="90"/>
        <v>K-C6</v>
      </c>
      <c r="Q684" s="272" t="str">
        <f>VLOOKUP(K684,[2]TONG_SL!$A$1:$D$65536,3,0)</f>
        <v>Túi</v>
      </c>
      <c r="R684" s="169">
        <v>3</v>
      </c>
      <c r="T684" s="273">
        <f>VLOOKUP(VLOOKUP(G684,Ma_KH!$A:$R,18,0)&amp;K684,Gia_MB!$A:$F,6,0)</f>
        <v>70950</v>
      </c>
      <c r="U684" s="476">
        <f t="shared" si="94"/>
        <v>212850</v>
      </c>
      <c r="W684" s="274">
        <f t="shared" si="91"/>
        <v>0</v>
      </c>
      <c r="X684" s="275" t="str">
        <f t="shared" si="92"/>
        <v>8</v>
      </c>
      <c r="Z684" s="476">
        <f t="shared" si="93"/>
        <v>17028</v>
      </c>
      <c r="AA684" s="5">
        <f>VLOOKUP(G684,Ma_KH!$A:$R,14,0)</f>
        <v>51</v>
      </c>
    </row>
    <row r="685" spans="1:27" x14ac:dyDescent="0.25">
      <c r="A685" s="174">
        <v>46055</v>
      </c>
      <c r="B685" s="176">
        <v>8351</v>
      </c>
      <c r="C685" s="214" t="s">
        <v>15180</v>
      </c>
      <c r="D685" s="211">
        <v>46061</v>
      </c>
      <c r="E685" s="175"/>
      <c r="F685" s="173"/>
      <c r="G685" s="202" t="s">
        <v>12177</v>
      </c>
      <c r="H685" s="175"/>
      <c r="I685" s="202" t="s">
        <v>12177</v>
      </c>
      <c r="J685" s="176" t="s">
        <v>1784</v>
      </c>
      <c r="K685" s="176" t="s">
        <v>551</v>
      </c>
      <c r="L685" s="272" t="str">
        <f>VLOOKUP($K685,[2]TONG_SL!$A$1:$D$65536,2,0)</f>
        <v>Chân giò heo muối 100g</v>
      </c>
      <c r="N685" s="272" t="str">
        <f t="shared" si="90"/>
        <v>K-C6</v>
      </c>
      <c r="Q685" s="272" t="str">
        <f>VLOOKUP(K685,[2]TONG_SL!$A$1:$D$65536,3,0)</f>
        <v>Gói</v>
      </c>
      <c r="R685" s="169">
        <v>1</v>
      </c>
      <c r="T685" s="273">
        <f>VLOOKUP(VLOOKUP(G685,Ma_KH!$A:$R,18,0)&amp;K685,Gia_MB!$A:$F,6,0)</f>
        <v>24549</v>
      </c>
      <c r="U685" s="476">
        <f t="shared" si="94"/>
        <v>24549</v>
      </c>
      <c r="W685" s="274">
        <f t="shared" si="91"/>
        <v>0</v>
      </c>
      <c r="X685" s="275" t="str">
        <f t="shared" si="92"/>
        <v>8</v>
      </c>
      <c r="Z685" s="476">
        <f t="shared" si="93"/>
        <v>1963.92</v>
      </c>
      <c r="AA685" s="5">
        <f>VLOOKUP(G685,Ma_KH!$A:$R,14,0)</f>
        <v>51</v>
      </c>
    </row>
    <row r="686" spans="1:27" x14ac:dyDescent="0.25">
      <c r="A686" s="174">
        <v>46055</v>
      </c>
      <c r="B686" s="176">
        <v>8351</v>
      </c>
      <c r="C686" s="214" t="s">
        <v>15180</v>
      </c>
      <c r="D686" s="211">
        <v>46061</v>
      </c>
      <c r="E686" s="175"/>
      <c r="F686" s="173"/>
      <c r="G686" s="202" t="s">
        <v>12177</v>
      </c>
      <c r="H686" s="175"/>
      <c r="I686" s="202" t="s">
        <v>12177</v>
      </c>
      <c r="J686" s="176" t="s">
        <v>1784</v>
      </c>
      <c r="K686" s="176" t="s">
        <v>34</v>
      </c>
      <c r="L686" s="272" t="str">
        <f>VLOOKUP($K686,[2]TONG_SL!$A$1:$D$65536,2,0)</f>
        <v>Tai heo muối 200g</v>
      </c>
      <c r="N686" s="272" t="str">
        <f t="shared" si="90"/>
        <v>K-C6</v>
      </c>
      <c r="Q686" s="272" t="str">
        <f>VLOOKUP(K686,[2]TONG_SL!$A$1:$D$65536,3,0)</f>
        <v>Túi</v>
      </c>
      <c r="R686" s="169">
        <v>1</v>
      </c>
      <c r="T686" s="273">
        <f>VLOOKUP(VLOOKUP(G686,Ma_KH!$A:$R,18,0)&amp;K686,Gia_MB!$A:$F,6,0)</f>
        <v>55595</v>
      </c>
      <c r="U686" s="476">
        <f t="shared" si="94"/>
        <v>55595</v>
      </c>
      <c r="W686" s="274">
        <f t="shared" si="91"/>
        <v>0</v>
      </c>
      <c r="X686" s="275" t="str">
        <f t="shared" si="92"/>
        <v>8</v>
      </c>
      <c r="Z686" s="476">
        <f t="shared" si="93"/>
        <v>4447.6000000000004</v>
      </c>
      <c r="AA686" s="5">
        <f>VLOOKUP(G686,Ma_KH!$A:$R,14,0)</f>
        <v>51</v>
      </c>
    </row>
    <row r="687" spans="1:27" x14ac:dyDescent="0.25">
      <c r="A687" s="174">
        <v>46058</v>
      </c>
      <c r="B687" s="176">
        <v>9393</v>
      </c>
      <c r="C687" s="214" t="s">
        <v>15180</v>
      </c>
      <c r="D687" s="211">
        <v>46061</v>
      </c>
      <c r="E687" s="175"/>
      <c r="F687" s="173"/>
      <c r="G687" s="202" t="s">
        <v>9939</v>
      </c>
      <c r="H687" s="175"/>
      <c r="I687" s="202" t="s">
        <v>9939</v>
      </c>
      <c r="J687" s="176" t="s">
        <v>1784</v>
      </c>
      <c r="K687" s="176" t="s">
        <v>30</v>
      </c>
      <c r="L687" s="272" t="str">
        <f>VLOOKUP($K687,[2]TONG_SL!$A$1:$D$65536,2,0)</f>
        <v>Gà muối 500g</v>
      </c>
      <c r="N687" s="272" t="str">
        <f t="shared" si="90"/>
        <v>K-C6</v>
      </c>
      <c r="Q687" s="272" t="str">
        <f>VLOOKUP(K687,[2]TONG_SL!$A$1:$D$65536,3,0)</f>
        <v>Túi</v>
      </c>
      <c r="R687" s="169">
        <v>5</v>
      </c>
      <c r="T687" s="273">
        <f>VLOOKUP(VLOOKUP(G687,Ma_KH!$A:$R,18,0)&amp;K687,Gia_MB!$A:$F,6,0)</f>
        <v>111058</v>
      </c>
      <c r="U687" s="476">
        <f t="shared" si="94"/>
        <v>555290</v>
      </c>
      <c r="W687" s="274">
        <f t="shared" si="91"/>
        <v>0</v>
      </c>
      <c r="X687" s="275" t="str">
        <f t="shared" si="92"/>
        <v>8</v>
      </c>
      <c r="Z687" s="476">
        <f t="shared" si="93"/>
        <v>44423.200000000004</v>
      </c>
      <c r="AA687" s="5">
        <f>VLOOKUP(G687,Ma_KH!$A:$R,14,0)</f>
        <v>57</v>
      </c>
    </row>
    <row r="688" spans="1:27" x14ac:dyDescent="0.25">
      <c r="A688" s="174">
        <v>46058</v>
      </c>
      <c r="B688" s="176">
        <v>9393</v>
      </c>
      <c r="C688" s="214" t="s">
        <v>15180</v>
      </c>
      <c r="D688" s="211">
        <v>46061</v>
      </c>
      <c r="E688" s="175"/>
      <c r="F688" s="173"/>
      <c r="G688" s="202" t="s">
        <v>9939</v>
      </c>
      <c r="H688" s="175"/>
      <c r="I688" s="202" t="s">
        <v>9939</v>
      </c>
      <c r="J688" s="176" t="s">
        <v>1784</v>
      </c>
      <c r="K688" s="176" t="s">
        <v>27</v>
      </c>
      <c r="L688" s="272" t="str">
        <f>VLOOKUP($K688,[2]TONG_SL!$A$1:$D$65536,2,0)</f>
        <v>Chân giò heo muối 300g</v>
      </c>
      <c r="N688" s="272" t="str">
        <f t="shared" si="90"/>
        <v>K-C6</v>
      </c>
      <c r="Q688" s="272" t="str">
        <f>VLOOKUP(K688,[2]TONG_SL!$A$1:$D$65536,3,0)</f>
        <v>Túi</v>
      </c>
      <c r="R688" s="169">
        <v>5</v>
      </c>
      <c r="T688" s="273">
        <f>VLOOKUP(VLOOKUP(G688,Ma_KH!$A:$R,18,0)&amp;K688,Gia_MB!$A:$F,6,0)</f>
        <v>73431</v>
      </c>
      <c r="U688" s="476">
        <f t="shared" si="94"/>
        <v>367155</v>
      </c>
      <c r="W688" s="274">
        <f t="shared" si="91"/>
        <v>0</v>
      </c>
      <c r="X688" s="275" t="str">
        <f t="shared" si="92"/>
        <v>8</v>
      </c>
      <c r="Z688" s="476">
        <f t="shared" si="93"/>
        <v>29372.400000000001</v>
      </c>
      <c r="AA688" s="5">
        <f>VLOOKUP(G688,Ma_KH!$A:$R,14,0)</f>
        <v>57</v>
      </c>
    </row>
    <row r="689" spans="1:27" x14ac:dyDescent="0.25">
      <c r="A689" s="174">
        <v>46058</v>
      </c>
      <c r="B689" s="176">
        <v>9393</v>
      </c>
      <c r="C689" s="214" t="s">
        <v>15180</v>
      </c>
      <c r="D689" s="211">
        <v>46061</v>
      </c>
      <c r="E689" s="175"/>
      <c r="F689" s="173"/>
      <c r="G689" s="202" t="s">
        <v>9939</v>
      </c>
      <c r="H689" s="175"/>
      <c r="I689" s="202" t="s">
        <v>9939</v>
      </c>
      <c r="J689" s="176" t="s">
        <v>1784</v>
      </c>
      <c r="K689" s="176" t="s">
        <v>542</v>
      </c>
      <c r="L689" s="272" t="str">
        <f>VLOOKUP($K689,[2]TONG_SL!$A$1:$D$65536,2,0)</f>
        <v>Chân giò heo muối 500g</v>
      </c>
      <c r="N689" s="272" t="str">
        <f t="shared" si="90"/>
        <v>K-C6</v>
      </c>
      <c r="Q689" s="272" t="str">
        <f>VLOOKUP(K689,[2]TONG_SL!$A$1:$D$65536,3,0)</f>
        <v>Túi</v>
      </c>
      <c r="R689" s="169">
        <v>5</v>
      </c>
      <c r="T689" s="273">
        <f>VLOOKUP(VLOOKUP(G689,Ma_KH!$A:$R,18,0)&amp;K689,Gia_MB!$A:$F,6,0)</f>
        <v>119066</v>
      </c>
      <c r="U689" s="476">
        <f t="shared" si="94"/>
        <v>595330</v>
      </c>
      <c r="W689" s="274">
        <f t="shared" si="91"/>
        <v>0</v>
      </c>
      <c r="X689" s="275" t="str">
        <f t="shared" si="92"/>
        <v>8</v>
      </c>
      <c r="Z689" s="476">
        <f t="shared" si="93"/>
        <v>47626.400000000001</v>
      </c>
      <c r="AA689" s="5">
        <f>VLOOKUP(G689,Ma_KH!$A:$R,14,0)</f>
        <v>57</v>
      </c>
    </row>
    <row r="690" spans="1:27" x14ac:dyDescent="0.25">
      <c r="A690" s="174">
        <v>46060</v>
      </c>
      <c r="B690" s="176">
        <v>9669</v>
      </c>
      <c r="C690" s="214" t="s">
        <v>15180</v>
      </c>
      <c r="D690" s="211">
        <v>46061</v>
      </c>
      <c r="E690" s="175"/>
      <c r="F690" s="173"/>
      <c r="G690" s="202" t="s">
        <v>11071</v>
      </c>
      <c r="H690" s="175"/>
      <c r="I690" s="202" t="s">
        <v>11071</v>
      </c>
      <c r="J690" s="176" t="s">
        <v>1784</v>
      </c>
      <c r="K690" s="176" t="s">
        <v>27</v>
      </c>
      <c r="L690" s="272" t="str">
        <f>VLOOKUP($K690,[2]TONG_SL!$A$1:$D$65536,2,0)</f>
        <v>Chân giò heo muối 300g</v>
      </c>
      <c r="N690" s="272" t="str">
        <f t="shared" si="90"/>
        <v>K-C6</v>
      </c>
      <c r="Q690" s="272" t="str">
        <f>VLOOKUP(K690,[2]TONG_SL!$A$1:$D$65536,3,0)</f>
        <v>Túi</v>
      </c>
      <c r="R690" s="169">
        <v>5</v>
      </c>
      <c r="T690" s="273" t="e">
        <f>VLOOKUP(VLOOKUP(G690,Ma_KH!$A:$R,18,0)&amp;K690,Gia_MB!$A:$F,6,0)</f>
        <v>#N/A</v>
      </c>
      <c r="U690" s="476" t="e">
        <f t="shared" si="94"/>
        <v>#N/A</v>
      </c>
      <c r="W690" s="274" t="e">
        <f t="shared" si="91"/>
        <v>#N/A</v>
      </c>
      <c r="X690" s="275" t="str">
        <f t="shared" si="92"/>
        <v>8</v>
      </c>
      <c r="Z690" s="476" t="e">
        <f t="shared" si="93"/>
        <v>#N/A</v>
      </c>
      <c r="AA690" s="5">
        <f>VLOOKUP(G690,Ma_KH!$A:$R,14,0)</f>
        <v>1</v>
      </c>
    </row>
    <row r="691" spans="1:27" x14ac:dyDescent="0.25">
      <c r="A691" s="174">
        <v>46060</v>
      </c>
      <c r="B691" s="176">
        <v>9669</v>
      </c>
      <c r="C691" s="214" t="s">
        <v>15180</v>
      </c>
      <c r="D691" s="211">
        <v>46061</v>
      </c>
      <c r="E691" s="175"/>
      <c r="F691" s="173"/>
      <c r="G691" s="202" t="s">
        <v>11071</v>
      </c>
      <c r="H691" s="175"/>
      <c r="I691" s="202" t="s">
        <v>11071</v>
      </c>
      <c r="J691" s="176" t="s">
        <v>1784</v>
      </c>
      <c r="K691" s="176" t="s">
        <v>48</v>
      </c>
      <c r="L691" s="272" t="str">
        <f>VLOOKUP($K691,[2]TONG_SL!$A$1:$D$65536,2,0)</f>
        <v>Mọc Nấm Hương 250g</v>
      </c>
      <c r="N691" s="272" t="str">
        <f t="shared" si="90"/>
        <v>K-C6</v>
      </c>
      <c r="Q691" s="272" t="str">
        <f>VLOOKUP(K691,[2]TONG_SL!$A$1:$D$65536,3,0)</f>
        <v>Túi</v>
      </c>
      <c r="R691" s="169">
        <v>3</v>
      </c>
      <c r="T691" s="273" t="e">
        <f>VLOOKUP(VLOOKUP(G691,Ma_KH!$A:$R,18,0)&amp;K691,Gia_MB!$A:$F,6,0)</f>
        <v>#N/A</v>
      </c>
      <c r="U691" s="476" t="e">
        <f t="shared" si="94"/>
        <v>#N/A</v>
      </c>
      <c r="W691" s="274" t="e">
        <f t="shared" si="91"/>
        <v>#N/A</v>
      </c>
      <c r="X691" s="275" t="str">
        <f t="shared" si="92"/>
        <v>8</v>
      </c>
      <c r="Z691" s="476" t="e">
        <f t="shared" si="93"/>
        <v>#N/A</v>
      </c>
      <c r="AA691" s="5">
        <f>VLOOKUP(G691,Ma_KH!$A:$R,14,0)</f>
        <v>1</v>
      </c>
    </row>
    <row r="692" spans="1:27" x14ac:dyDescent="0.25">
      <c r="A692" s="174">
        <v>46060</v>
      </c>
      <c r="B692" s="176">
        <v>10411</v>
      </c>
      <c r="C692" s="214" t="s">
        <v>15180</v>
      </c>
      <c r="D692" s="211">
        <v>46061</v>
      </c>
      <c r="E692" s="175"/>
      <c r="F692" s="173"/>
      <c r="G692" s="202" t="s">
        <v>9939</v>
      </c>
      <c r="H692" s="175"/>
      <c r="I692" s="202" t="s">
        <v>9939</v>
      </c>
      <c r="J692" s="176" t="s">
        <v>1784</v>
      </c>
      <c r="K692" s="176" t="s">
        <v>30</v>
      </c>
      <c r="L692" s="272" t="str">
        <f>VLOOKUP($K692,[2]TONG_SL!$A$1:$D$65536,2,0)</f>
        <v>Gà muối 500g</v>
      </c>
      <c r="N692" s="272" t="str">
        <f t="shared" si="90"/>
        <v>K-C6</v>
      </c>
      <c r="Q692" s="272" t="str">
        <f>VLOOKUP(K692,[2]TONG_SL!$A$1:$D$65536,3,0)</f>
        <v>Túi</v>
      </c>
      <c r="R692" s="169">
        <v>3</v>
      </c>
      <c r="T692" s="273">
        <f>VLOOKUP(VLOOKUP(G692,Ma_KH!$A:$R,18,0)&amp;K692,Gia_MB!$A:$F,6,0)</f>
        <v>111058</v>
      </c>
      <c r="U692" s="476">
        <f t="shared" si="94"/>
        <v>333174</v>
      </c>
      <c r="W692" s="274">
        <f t="shared" si="91"/>
        <v>0</v>
      </c>
      <c r="X692" s="275" t="str">
        <f t="shared" si="92"/>
        <v>8</v>
      </c>
      <c r="Z692" s="476">
        <f t="shared" si="93"/>
        <v>26653.920000000002</v>
      </c>
      <c r="AA692" s="5">
        <f>VLOOKUP(G692,Ma_KH!$A:$R,14,0)</f>
        <v>57</v>
      </c>
    </row>
    <row r="693" spans="1:27" x14ac:dyDescent="0.25">
      <c r="A693" s="174">
        <v>46060</v>
      </c>
      <c r="B693" s="176">
        <v>10411</v>
      </c>
      <c r="C693" s="214" t="s">
        <v>15180</v>
      </c>
      <c r="D693" s="211">
        <v>46061</v>
      </c>
      <c r="E693" s="175"/>
      <c r="F693" s="173"/>
      <c r="G693" s="202" t="s">
        <v>9939</v>
      </c>
      <c r="H693" s="175"/>
      <c r="I693" s="202" t="s">
        <v>9939</v>
      </c>
      <c r="J693" s="176" t="s">
        <v>1784</v>
      </c>
      <c r="K693" s="176" t="s">
        <v>27</v>
      </c>
      <c r="L693" s="272" t="str">
        <f>VLOOKUP($K693,[2]TONG_SL!$A$1:$D$65536,2,0)</f>
        <v>Chân giò heo muối 300g</v>
      </c>
      <c r="N693" s="272" t="str">
        <f t="shared" si="90"/>
        <v>K-C6</v>
      </c>
      <c r="Q693" s="272" t="str">
        <f>VLOOKUP(K693,[2]TONG_SL!$A$1:$D$65536,3,0)</f>
        <v>Túi</v>
      </c>
      <c r="R693" s="169">
        <v>5</v>
      </c>
      <c r="T693" s="273">
        <f>VLOOKUP(VLOOKUP(G693,Ma_KH!$A:$R,18,0)&amp;K693,Gia_MB!$A:$F,6,0)</f>
        <v>73431</v>
      </c>
      <c r="U693" s="476">
        <f t="shared" si="94"/>
        <v>367155</v>
      </c>
      <c r="W693" s="274">
        <f t="shared" si="91"/>
        <v>0</v>
      </c>
      <c r="X693" s="275" t="str">
        <f t="shared" si="92"/>
        <v>8</v>
      </c>
      <c r="Z693" s="476">
        <f t="shared" si="93"/>
        <v>29372.400000000001</v>
      </c>
      <c r="AA693" s="5">
        <f>VLOOKUP(G693,Ma_KH!$A:$R,14,0)</f>
        <v>57</v>
      </c>
    </row>
    <row r="694" spans="1:27" x14ac:dyDescent="0.25">
      <c r="A694" s="174">
        <v>46060</v>
      </c>
      <c r="B694" s="176">
        <v>10411</v>
      </c>
      <c r="C694" s="214" t="s">
        <v>15180</v>
      </c>
      <c r="D694" s="211">
        <v>46061</v>
      </c>
      <c r="E694" s="175"/>
      <c r="F694" s="173"/>
      <c r="G694" s="202" t="s">
        <v>9939</v>
      </c>
      <c r="H694" s="175"/>
      <c r="I694" s="202" t="s">
        <v>9939</v>
      </c>
      <c r="J694" s="176" t="s">
        <v>1784</v>
      </c>
      <c r="K694" s="176" t="s">
        <v>32</v>
      </c>
      <c r="L694" s="272" t="str">
        <f>VLOOKUP($K694,[2]TONG_SL!$A$1:$D$65536,2,0)</f>
        <v>Giò Tai Lưỡi Xào 250g</v>
      </c>
      <c r="N694" s="272" t="str">
        <f t="shared" si="90"/>
        <v>K-C6</v>
      </c>
      <c r="Q694" s="272" t="str">
        <f>VLOOKUP(K694,[2]TONG_SL!$A$1:$D$65536,3,0)</f>
        <v>Túi</v>
      </c>
      <c r="R694" s="169">
        <v>5</v>
      </c>
      <c r="T694" s="273">
        <f>VLOOKUP(VLOOKUP(G694,Ma_KH!$A:$R,18,0)&amp;K694,Gia_MB!$A:$F,6,0)</f>
        <v>50182</v>
      </c>
      <c r="U694" s="476">
        <f t="shared" si="94"/>
        <v>250910</v>
      </c>
      <c r="W694" s="274">
        <f t="shared" si="91"/>
        <v>0</v>
      </c>
      <c r="X694" s="275" t="str">
        <f t="shared" si="92"/>
        <v>8</v>
      </c>
      <c r="Z694" s="476">
        <f t="shared" si="93"/>
        <v>20072.8</v>
      </c>
      <c r="AA694" s="5">
        <f>VLOOKUP(G694,Ma_KH!$A:$R,14,0)</f>
        <v>57</v>
      </c>
    </row>
    <row r="695" spans="1:27" x14ac:dyDescent="0.25">
      <c r="A695" s="174">
        <v>46060</v>
      </c>
      <c r="B695" s="176">
        <v>10411</v>
      </c>
      <c r="C695" s="214" t="s">
        <v>15180</v>
      </c>
      <c r="D695" s="211">
        <v>46061</v>
      </c>
      <c r="E695" s="175"/>
      <c r="F695" s="173"/>
      <c r="G695" s="202" t="s">
        <v>9939</v>
      </c>
      <c r="H695" s="175"/>
      <c r="I695" s="202" t="s">
        <v>9939</v>
      </c>
      <c r="J695" s="176" t="s">
        <v>1784</v>
      </c>
      <c r="K695" s="176" t="s">
        <v>39</v>
      </c>
      <c r="L695" s="272" t="str">
        <f>VLOOKUP($K695,[2]TONG_SL!$A$1:$D$65536,2,0)</f>
        <v>Chả nướng 300g</v>
      </c>
      <c r="N695" s="272" t="str">
        <f t="shared" si="90"/>
        <v>K-C6</v>
      </c>
      <c r="Q695" s="272" t="str">
        <f>VLOOKUP(K695,[2]TONG_SL!$A$1:$D$65536,3,0)</f>
        <v>Túi</v>
      </c>
      <c r="R695" s="169">
        <v>3</v>
      </c>
      <c r="T695" s="273">
        <f>VLOOKUP(VLOOKUP(G695,Ma_KH!$A:$R,18,0)&amp;K695,Gia_MB!$A:$F,6,0)</f>
        <v>70950</v>
      </c>
      <c r="U695" s="476">
        <f t="shared" si="94"/>
        <v>212850</v>
      </c>
      <c r="W695" s="274">
        <f t="shared" si="91"/>
        <v>0</v>
      </c>
      <c r="X695" s="275" t="str">
        <f t="shared" si="92"/>
        <v>8</v>
      </c>
      <c r="Z695" s="476">
        <f t="shared" si="93"/>
        <v>17028</v>
      </c>
      <c r="AA695" s="5">
        <f>VLOOKUP(G695,Ma_KH!$A:$R,14,0)</f>
        <v>57</v>
      </c>
    </row>
    <row r="696" spans="1:27" x14ac:dyDescent="0.25">
      <c r="A696" s="174">
        <v>46060</v>
      </c>
      <c r="B696" s="176">
        <v>10411</v>
      </c>
      <c r="C696" s="214" t="s">
        <v>15180</v>
      </c>
      <c r="D696" s="211">
        <v>46061</v>
      </c>
      <c r="E696" s="175"/>
      <c r="F696" s="173"/>
      <c r="G696" s="202" t="s">
        <v>9939</v>
      </c>
      <c r="H696" s="175"/>
      <c r="I696" s="202" t="s">
        <v>9939</v>
      </c>
      <c r="J696" s="176" t="s">
        <v>1784</v>
      </c>
      <c r="K696" s="176" t="s">
        <v>37</v>
      </c>
      <c r="L696" s="272" t="str">
        <f>VLOOKUP($K696,[2]TONG_SL!$A$1:$D$65536,2,0)</f>
        <v>Chả cốm 300g</v>
      </c>
      <c r="N696" s="272" t="str">
        <f t="shared" si="90"/>
        <v>K-C6</v>
      </c>
      <c r="Q696" s="272" t="str">
        <f>VLOOKUP(K696,[2]TONG_SL!$A$1:$D$65536,3,0)</f>
        <v>Túi</v>
      </c>
      <c r="R696" s="169">
        <v>3</v>
      </c>
      <c r="T696" s="273">
        <f>VLOOKUP(VLOOKUP(G696,Ma_KH!$A:$R,18,0)&amp;K696,Gia_MB!$A:$F,6,0)</f>
        <v>74250</v>
      </c>
      <c r="U696" s="476">
        <f t="shared" si="94"/>
        <v>222750</v>
      </c>
      <c r="W696" s="274">
        <f t="shared" si="91"/>
        <v>0</v>
      </c>
      <c r="X696" s="275" t="str">
        <f t="shared" si="92"/>
        <v>8</v>
      </c>
      <c r="Z696" s="476">
        <f t="shared" si="93"/>
        <v>17820</v>
      </c>
      <c r="AA696" s="5">
        <f>VLOOKUP(G696,Ma_KH!$A:$R,14,0)</f>
        <v>57</v>
      </c>
    </row>
    <row r="697" spans="1:27" x14ac:dyDescent="0.25">
      <c r="A697" s="174">
        <v>46060</v>
      </c>
      <c r="B697" s="176">
        <v>10411</v>
      </c>
      <c r="C697" s="214" t="s">
        <v>15180</v>
      </c>
      <c r="D697" s="211">
        <v>46061</v>
      </c>
      <c r="E697" s="175"/>
      <c r="F697" s="173"/>
      <c r="G697" s="202" t="s">
        <v>9939</v>
      </c>
      <c r="H697" s="175"/>
      <c r="I697" s="202" t="s">
        <v>9939</v>
      </c>
      <c r="J697" s="176" t="s">
        <v>1784</v>
      </c>
      <c r="K697" s="176" t="s">
        <v>7645</v>
      </c>
      <c r="L697" s="272" t="str">
        <f>VLOOKUP($K697,[2]TONG_SL!$A$1:$D$65536,2,0)</f>
        <v>Chân gà sốt thái 250g</v>
      </c>
      <c r="N697" s="272" t="str">
        <f t="shared" si="90"/>
        <v>K-C6</v>
      </c>
      <c r="Q697" s="272" t="str">
        <f>VLOOKUP(K697,[2]TONG_SL!$A$1:$D$65536,3,0)</f>
        <v>Hộp</v>
      </c>
      <c r="R697" s="169">
        <v>6</v>
      </c>
      <c r="T697" s="273">
        <f>VLOOKUP(VLOOKUP(G697,Ma_KH!$A:$R,18,0)&amp;K697,Gia_MB!$A:$F,6,0)</f>
        <v>41389</v>
      </c>
      <c r="U697" s="476">
        <f t="shared" si="94"/>
        <v>248334</v>
      </c>
      <c r="W697" s="274">
        <f t="shared" si="91"/>
        <v>0</v>
      </c>
      <c r="X697" s="275" t="str">
        <f t="shared" si="92"/>
        <v>8</v>
      </c>
      <c r="Z697" s="476">
        <f t="shared" si="93"/>
        <v>19866.72</v>
      </c>
      <c r="AA697" s="5">
        <f>VLOOKUP(G697,Ma_KH!$A:$R,14,0)</f>
        <v>57</v>
      </c>
    </row>
    <row r="698" spans="1:27" x14ac:dyDescent="0.25">
      <c r="A698" s="174">
        <v>46060</v>
      </c>
      <c r="B698" s="176">
        <v>10411</v>
      </c>
      <c r="C698" s="214" t="s">
        <v>15180</v>
      </c>
      <c r="D698" s="211">
        <v>46061</v>
      </c>
      <c r="E698" s="175"/>
      <c r="F698" s="173"/>
      <c r="G698" s="202" t="s">
        <v>9939</v>
      </c>
      <c r="H698" s="175"/>
      <c r="I698" s="202" t="s">
        <v>9939</v>
      </c>
      <c r="J698" s="176" t="s">
        <v>1784</v>
      </c>
      <c r="K698" s="176" t="s">
        <v>598</v>
      </c>
      <c r="L698" s="272" t="str">
        <f>VLOOKUP($K698,[2]TONG_SL!$A$1:$D$65536,2,0)</f>
        <v>Chân gà sả tắc 250g</v>
      </c>
      <c r="N698" s="272" t="str">
        <f t="shared" si="90"/>
        <v>K-C6</v>
      </c>
      <c r="Q698" s="272" t="str">
        <f>VLOOKUP(K698,[2]TONG_SL!$A$1:$D$65536,3,0)</f>
        <v>Hộp</v>
      </c>
      <c r="R698" s="169">
        <v>6</v>
      </c>
      <c r="T698" s="273">
        <f>VLOOKUP(VLOOKUP(G698,Ma_KH!$A:$R,18,0)&amp;K698,Gia_MB!$A:$F,6,0)</f>
        <v>30000</v>
      </c>
      <c r="U698" s="476">
        <f t="shared" si="94"/>
        <v>180000</v>
      </c>
      <c r="W698" s="274">
        <f t="shared" si="91"/>
        <v>0</v>
      </c>
      <c r="X698" s="275" t="str">
        <f t="shared" si="92"/>
        <v>8</v>
      </c>
      <c r="Z698" s="476">
        <f t="shared" si="93"/>
        <v>14400</v>
      </c>
      <c r="AA698" s="5">
        <f>VLOOKUP(G698,Ma_KH!$A:$R,14,0)</f>
        <v>57</v>
      </c>
    </row>
    <row r="699" spans="1:27" x14ac:dyDescent="0.25">
      <c r="A699" s="174">
        <v>46060</v>
      </c>
      <c r="B699" s="176">
        <v>10411</v>
      </c>
      <c r="C699" s="214" t="s">
        <v>15180</v>
      </c>
      <c r="D699" s="211">
        <v>46061</v>
      </c>
      <c r="E699" s="175"/>
      <c r="F699" s="173"/>
      <c r="G699" s="202" t="s">
        <v>9939</v>
      </c>
      <c r="H699" s="175"/>
      <c r="I699" s="202" t="s">
        <v>9939</v>
      </c>
      <c r="J699" s="176" t="s">
        <v>1784</v>
      </c>
      <c r="K699" s="176" t="s">
        <v>600</v>
      </c>
      <c r="L699" s="272" t="str">
        <f>VLOOKUP($K699,[2]TONG_SL!$A$1:$D$65536,2,0)</f>
        <v>Tai heo sốt thái 250g</v>
      </c>
      <c r="N699" s="272" t="str">
        <f t="shared" si="90"/>
        <v>K-C6</v>
      </c>
      <c r="Q699" s="272" t="str">
        <f>VLOOKUP(K699,[2]TONG_SL!$A$1:$D$65536,3,0)</f>
        <v>Hộp</v>
      </c>
      <c r="R699" s="169">
        <v>6</v>
      </c>
      <c r="T699" s="273">
        <f>VLOOKUP(VLOOKUP(G699,Ma_KH!$A:$R,18,0)&amp;K699,Gia_MB!$A:$F,6,0)</f>
        <v>36111</v>
      </c>
      <c r="U699" s="476">
        <f t="shared" si="94"/>
        <v>216666</v>
      </c>
      <c r="W699" s="274">
        <f t="shared" si="91"/>
        <v>0</v>
      </c>
      <c r="X699" s="275" t="str">
        <f t="shared" si="92"/>
        <v>8</v>
      </c>
      <c r="Z699" s="476">
        <f t="shared" si="93"/>
        <v>17333.28</v>
      </c>
      <c r="AA699" s="5">
        <f>VLOOKUP(G699,Ma_KH!$A:$R,14,0)</f>
        <v>57</v>
      </c>
    </row>
    <row r="700" spans="1:27" x14ac:dyDescent="0.25">
      <c r="A700" s="174">
        <v>46062</v>
      </c>
      <c r="B700" s="176">
        <v>16084</v>
      </c>
      <c r="C700" s="173" t="s">
        <v>15180</v>
      </c>
      <c r="D700" s="174">
        <v>46062</v>
      </c>
      <c r="E700" s="175"/>
      <c r="F700" s="173"/>
      <c r="G700" s="202" t="s">
        <v>10991</v>
      </c>
      <c r="H700" s="175"/>
      <c r="I700" s="202" t="s">
        <v>10991</v>
      </c>
      <c r="J700" s="176" t="s">
        <v>1784</v>
      </c>
      <c r="K700" s="176" t="s">
        <v>27</v>
      </c>
      <c r="L700" s="272" t="str">
        <f>VLOOKUP($K700,[2]TONG_SL!$A$1:$D$65536,2,0)</f>
        <v>Chân giò heo muối 300g</v>
      </c>
      <c r="N700" s="272" t="str">
        <f t="shared" si="90"/>
        <v>K-C6</v>
      </c>
      <c r="Q700" s="272" t="str">
        <f>VLOOKUP(K700,[2]TONG_SL!$A$1:$D$65536,3,0)</f>
        <v>Túi</v>
      </c>
      <c r="R700" s="169">
        <v>7</v>
      </c>
      <c r="T700" s="273">
        <f>VLOOKUP(VLOOKUP(G700,Ma_KH!$A:$R,18,0)&amp;K700,Gia_MB!$A:$F,6,0)</f>
        <v>67556.52</v>
      </c>
      <c r="U700" s="476">
        <f t="shared" si="94"/>
        <v>472895.64</v>
      </c>
      <c r="W700" s="274">
        <f t="shared" si="91"/>
        <v>0</v>
      </c>
      <c r="X700" s="275" t="str">
        <f t="shared" si="92"/>
        <v>8</v>
      </c>
      <c r="Z700" s="476">
        <f t="shared" si="93"/>
        <v>37831.6512</v>
      </c>
      <c r="AA700" s="5">
        <f>VLOOKUP(G700,Ma_KH!$A:$R,14,0)</f>
        <v>1</v>
      </c>
    </row>
    <row r="701" spans="1:27" x14ac:dyDescent="0.25">
      <c r="A701" s="174">
        <v>46062</v>
      </c>
      <c r="B701" s="176">
        <v>16084</v>
      </c>
      <c r="C701" s="173" t="s">
        <v>15180</v>
      </c>
      <c r="D701" s="174">
        <v>46062</v>
      </c>
      <c r="E701" s="175"/>
      <c r="F701" s="173"/>
      <c r="G701" s="202" t="s">
        <v>10991</v>
      </c>
      <c r="H701" s="175"/>
      <c r="I701" s="202" t="s">
        <v>10991</v>
      </c>
      <c r="J701" s="176" t="s">
        <v>1784</v>
      </c>
      <c r="K701" s="176" t="s">
        <v>52</v>
      </c>
      <c r="L701" s="272" t="str">
        <f>VLOOKUP($K701,[2]TONG_SL!$A$1:$D$65536,2,0)</f>
        <v>Gà xì dầu 500g</v>
      </c>
      <c r="N701" s="272" t="str">
        <f t="shared" si="90"/>
        <v>K-C6</v>
      </c>
      <c r="Q701" s="272" t="str">
        <f>VLOOKUP(K701,[2]TONG_SL!$A$1:$D$65536,3,0)</f>
        <v>Túi</v>
      </c>
      <c r="R701" s="169">
        <v>2</v>
      </c>
      <c r="T701" s="273">
        <f>VLOOKUP(VLOOKUP(G701,Ma_KH!$A:$R,18,0)&amp;K701,Gia_MB!$A:$F,6,0)</f>
        <v>102677.52</v>
      </c>
      <c r="U701" s="476">
        <f t="shared" si="94"/>
        <v>205355.04</v>
      </c>
      <c r="W701" s="274">
        <f t="shared" si="91"/>
        <v>0</v>
      </c>
      <c r="X701" s="275" t="str">
        <f t="shared" si="92"/>
        <v>8</v>
      </c>
      <c r="Z701" s="476">
        <f t="shared" si="93"/>
        <v>16428.403200000001</v>
      </c>
      <c r="AA701" s="5">
        <f>VLOOKUP(G701,Ma_KH!$A:$R,14,0)</f>
        <v>1</v>
      </c>
    </row>
    <row r="702" spans="1:27" x14ac:dyDescent="0.25">
      <c r="A702" s="174">
        <v>46062</v>
      </c>
      <c r="B702" s="176">
        <v>16084</v>
      </c>
      <c r="C702" s="173" t="s">
        <v>15180</v>
      </c>
      <c r="D702" s="174">
        <v>46062</v>
      </c>
      <c r="E702" s="175"/>
      <c r="F702" s="173"/>
      <c r="G702" s="202" t="s">
        <v>10991</v>
      </c>
      <c r="H702" s="175"/>
      <c r="I702" s="202" t="s">
        <v>10991</v>
      </c>
      <c r="J702" s="176" t="s">
        <v>1784</v>
      </c>
      <c r="K702" s="176" t="s">
        <v>30</v>
      </c>
      <c r="L702" s="272" t="str">
        <f>VLOOKUP($K702,[2]TONG_SL!$A$1:$D$65536,2,0)</f>
        <v>Gà muối 500g</v>
      </c>
      <c r="N702" s="272" t="str">
        <f t="shared" si="90"/>
        <v>K-C6</v>
      </c>
      <c r="Q702" s="272" t="str">
        <f>VLOOKUP(K702,[2]TONG_SL!$A$1:$D$65536,3,0)</f>
        <v>Túi</v>
      </c>
      <c r="R702" s="169">
        <v>3</v>
      </c>
      <c r="T702" s="273">
        <f>VLOOKUP(VLOOKUP(G702,Ma_KH!$A:$R,18,0)&amp;K702,Gia_MB!$A:$F,6,0)</f>
        <v>102173.36</v>
      </c>
      <c r="U702" s="476">
        <f t="shared" si="94"/>
        <v>306520.08</v>
      </c>
      <c r="W702" s="274">
        <f t="shared" si="91"/>
        <v>0</v>
      </c>
      <c r="X702" s="275" t="str">
        <f t="shared" si="92"/>
        <v>8</v>
      </c>
      <c r="Z702" s="476">
        <f t="shared" si="93"/>
        <v>24521.606400000001</v>
      </c>
      <c r="AA702" s="5">
        <f>VLOOKUP(G702,Ma_KH!$A:$R,14,0)</f>
        <v>1</v>
      </c>
    </row>
    <row r="703" spans="1:27" x14ac:dyDescent="0.25">
      <c r="A703" s="174">
        <v>46062</v>
      </c>
      <c r="B703" s="176">
        <v>10460</v>
      </c>
      <c r="C703" s="173" t="s">
        <v>15180</v>
      </c>
      <c r="D703" s="174">
        <v>46062</v>
      </c>
      <c r="E703" s="175"/>
      <c r="F703" s="173"/>
      <c r="G703" s="202" t="s">
        <v>15473</v>
      </c>
      <c r="H703" s="332" t="s">
        <v>15473</v>
      </c>
      <c r="I703" s="202" t="s">
        <v>15473</v>
      </c>
      <c r="J703" s="176" t="s">
        <v>1788</v>
      </c>
      <c r="K703" s="176" t="s">
        <v>34</v>
      </c>
      <c r="L703" s="272" t="str">
        <f>VLOOKUP($K703,[2]TONG_SL!$A$1:$D$65536,2,0)</f>
        <v>Tai heo muối 200g</v>
      </c>
      <c r="N703" s="272" t="str">
        <f t="shared" si="90"/>
        <v>K-C6</v>
      </c>
      <c r="Q703" s="272" t="str">
        <f>VLOOKUP(K703,[2]TONG_SL!$A$1:$D$65536,3,0)</f>
        <v>Túi</v>
      </c>
      <c r="R703" s="169">
        <v>60</v>
      </c>
      <c r="T703" s="273" t="e">
        <f>VLOOKUP(VLOOKUP(G703,Ma_KH!$A:$R,18,0)&amp;K703,Gia_MB!$A:$F,6,0)</f>
        <v>#N/A</v>
      </c>
      <c r="U703" s="476" t="e">
        <f t="shared" si="94"/>
        <v>#N/A</v>
      </c>
      <c r="W703" s="274" t="e">
        <f t="shared" si="91"/>
        <v>#N/A</v>
      </c>
      <c r="X703" s="275" t="str">
        <f t="shared" si="92"/>
        <v>8</v>
      </c>
      <c r="Z703" s="476" t="e">
        <f t="shared" si="93"/>
        <v>#N/A</v>
      </c>
      <c r="AA703" s="5" t="e">
        <f>VLOOKUP(G703,Ma_KH!$A:$R,14,0)</f>
        <v>#N/A</v>
      </c>
    </row>
    <row r="704" spans="1:27" x14ac:dyDescent="0.25">
      <c r="A704" s="174">
        <v>46062</v>
      </c>
      <c r="B704" s="176">
        <v>10460</v>
      </c>
      <c r="C704" s="173" t="s">
        <v>15180</v>
      </c>
      <c r="D704" s="174">
        <v>46062</v>
      </c>
      <c r="E704" s="175"/>
      <c r="F704" s="173"/>
      <c r="G704" s="202" t="s">
        <v>15473</v>
      </c>
      <c r="H704" s="332" t="s">
        <v>15473</v>
      </c>
      <c r="I704" s="202" t="s">
        <v>15473</v>
      </c>
      <c r="J704" s="176" t="s">
        <v>1788</v>
      </c>
      <c r="K704" s="176" t="s">
        <v>15332</v>
      </c>
      <c r="L704" s="272" t="str">
        <f>VLOOKUP($K704,[2]TONG_SL!$A$1:$D$65536,2,0)</f>
        <v>Chân giò heo muối vị Tayaki 450g</v>
      </c>
      <c r="N704" s="272" t="str">
        <f t="shared" si="90"/>
        <v>K-C6</v>
      </c>
      <c r="Q704" s="272" t="str">
        <f>VLOOKUP(K704,[2]TONG_SL!$A$1:$D$65536,3,0)</f>
        <v>Túi</v>
      </c>
      <c r="R704" s="169">
        <v>75</v>
      </c>
      <c r="T704" s="273" t="e">
        <f>VLOOKUP(VLOOKUP(G704,Ma_KH!$A:$R,18,0)&amp;K704,Gia_MB!$A:$F,6,0)</f>
        <v>#N/A</v>
      </c>
      <c r="U704" s="476" t="e">
        <f t="shared" si="94"/>
        <v>#N/A</v>
      </c>
      <c r="W704" s="274" t="e">
        <f t="shared" si="91"/>
        <v>#N/A</v>
      </c>
      <c r="X704" s="275" t="str">
        <f t="shared" si="92"/>
        <v>8</v>
      </c>
      <c r="Z704" s="476" t="e">
        <f t="shared" si="93"/>
        <v>#N/A</v>
      </c>
      <c r="AA704" s="5" t="e">
        <f>VLOOKUP(G704,Ma_KH!$A:$R,14,0)</f>
        <v>#N/A</v>
      </c>
    </row>
    <row r="705" spans="1:27" x14ac:dyDescent="0.25">
      <c r="A705" s="174">
        <v>46062</v>
      </c>
      <c r="B705" s="176">
        <v>10460</v>
      </c>
      <c r="C705" s="173" t="s">
        <v>15180</v>
      </c>
      <c r="D705" s="174">
        <v>46062</v>
      </c>
      <c r="E705" s="175"/>
      <c r="F705" s="173"/>
      <c r="G705" s="202" t="s">
        <v>15473</v>
      </c>
      <c r="H705" s="332" t="s">
        <v>15473</v>
      </c>
      <c r="I705" s="202" t="s">
        <v>15473</v>
      </c>
      <c r="J705" s="176" t="s">
        <v>1788</v>
      </c>
      <c r="K705" s="176" t="s">
        <v>27</v>
      </c>
      <c r="L705" s="272" t="str">
        <f>VLOOKUP($K705,[2]TONG_SL!$A$1:$D$65536,2,0)</f>
        <v>Chân giò heo muối 300g</v>
      </c>
      <c r="N705" s="272" t="str">
        <f t="shared" si="90"/>
        <v>K-C6</v>
      </c>
      <c r="Q705" s="272" t="str">
        <f>VLOOKUP(K705,[2]TONG_SL!$A$1:$D$65536,3,0)</f>
        <v>Túi</v>
      </c>
      <c r="R705" s="169">
        <v>760</v>
      </c>
      <c r="T705" s="273" t="e">
        <f>VLOOKUP(VLOOKUP(G705,Ma_KH!$A:$R,18,0)&amp;K705,Gia_MB!$A:$F,6,0)</f>
        <v>#N/A</v>
      </c>
      <c r="U705" s="476" t="e">
        <f t="shared" si="94"/>
        <v>#N/A</v>
      </c>
      <c r="W705" s="274" t="e">
        <f t="shared" si="91"/>
        <v>#N/A</v>
      </c>
      <c r="X705" s="275" t="str">
        <f t="shared" si="92"/>
        <v>8</v>
      </c>
      <c r="Z705" s="476" t="e">
        <f t="shared" si="93"/>
        <v>#N/A</v>
      </c>
      <c r="AA705" s="5" t="e">
        <f>VLOOKUP(G705,Ma_KH!$A:$R,14,0)</f>
        <v>#N/A</v>
      </c>
    </row>
    <row r="706" spans="1:27" x14ac:dyDescent="0.25">
      <c r="A706" s="174">
        <v>46062</v>
      </c>
      <c r="B706" s="176">
        <v>10460</v>
      </c>
      <c r="C706" s="173" t="s">
        <v>15180</v>
      </c>
      <c r="D706" s="174">
        <v>46062</v>
      </c>
      <c r="E706" s="175"/>
      <c r="F706" s="173"/>
      <c r="G706" s="202" t="s">
        <v>15473</v>
      </c>
      <c r="H706" s="332" t="s">
        <v>15473</v>
      </c>
      <c r="I706" s="202" t="s">
        <v>15473</v>
      </c>
      <c r="J706" s="176" t="s">
        <v>1788</v>
      </c>
      <c r="K706" s="176" t="s">
        <v>15474</v>
      </c>
      <c r="L706" s="272" t="str">
        <f>VLOOKUP($K706,[2]TONG_SL!$A$1:$D$65536,2,0)</f>
        <v>Gà muối hun cỏ xạ hương 500g</v>
      </c>
      <c r="N706" s="272" t="str">
        <f t="shared" si="90"/>
        <v>K-C6</v>
      </c>
      <c r="Q706" s="272" t="str">
        <f>VLOOKUP(K706,[2]TONG_SL!$A$1:$D$65536,3,0)</f>
        <v>Túi</v>
      </c>
      <c r="R706" s="169">
        <v>100</v>
      </c>
      <c r="T706" s="273" t="e">
        <f>VLOOKUP(VLOOKUP(G706,Ma_KH!$A:$R,18,0)&amp;K706,Gia_MB!$A:$F,6,0)</f>
        <v>#N/A</v>
      </c>
      <c r="U706" s="476" t="e">
        <f t="shared" si="94"/>
        <v>#N/A</v>
      </c>
      <c r="W706" s="274" t="e">
        <f t="shared" si="91"/>
        <v>#N/A</v>
      </c>
      <c r="X706" s="275" t="str">
        <f t="shared" si="92"/>
        <v>8</v>
      </c>
      <c r="Z706" s="476" t="e">
        <f t="shared" si="93"/>
        <v>#N/A</v>
      </c>
      <c r="AA706" s="5" t="e">
        <f>VLOOKUP(G706,Ma_KH!$A:$R,14,0)</f>
        <v>#N/A</v>
      </c>
    </row>
    <row r="707" spans="1:27" x14ac:dyDescent="0.25">
      <c r="A707" s="174">
        <v>46062</v>
      </c>
      <c r="B707" s="176">
        <v>10460</v>
      </c>
      <c r="C707" s="173" t="s">
        <v>15180</v>
      </c>
      <c r="D707" s="174">
        <v>46062</v>
      </c>
      <c r="E707" s="175"/>
      <c r="F707" s="173"/>
      <c r="G707" s="202" t="s">
        <v>15473</v>
      </c>
      <c r="H707" s="332" t="s">
        <v>15473</v>
      </c>
      <c r="I707" s="202" t="s">
        <v>15473</v>
      </c>
      <c r="J707" s="176" t="s">
        <v>1788</v>
      </c>
      <c r="K707" s="176" t="s">
        <v>52</v>
      </c>
      <c r="L707" s="272" t="str">
        <f>VLOOKUP($K707,[2]TONG_SL!$A$1:$D$65536,2,0)</f>
        <v>Gà xì dầu 500g</v>
      </c>
      <c r="N707" s="272" t="str">
        <f t="shared" si="90"/>
        <v>K-C6</v>
      </c>
      <c r="Q707" s="272" t="str">
        <f>VLOOKUP(K707,[2]TONG_SL!$A$1:$D$65536,3,0)</f>
        <v>Túi</v>
      </c>
      <c r="R707" s="169">
        <v>65</v>
      </c>
      <c r="T707" s="273" t="e">
        <f>VLOOKUP(VLOOKUP(G707,Ma_KH!$A:$R,18,0)&amp;K707,Gia_MB!$A:$F,6,0)</f>
        <v>#N/A</v>
      </c>
      <c r="U707" s="476" t="e">
        <f t="shared" si="94"/>
        <v>#N/A</v>
      </c>
      <c r="W707" s="274" t="e">
        <f t="shared" si="91"/>
        <v>#N/A</v>
      </c>
      <c r="X707" s="275" t="str">
        <f t="shared" si="92"/>
        <v>8</v>
      </c>
      <c r="Z707" s="476" t="e">
        <f t="shared" si="93"/>
        <v>#N/A</v>
      </c>
      <c r="AA707" s="5" t="e">
        <f>VLOOKUP(G707,Ma_KH!$A:$R,14,0)</f>
        <v>#N/A</v>
      </c>
    </row>
    <row r="708" spans="1:27" x14ac:dyDescent="0.25">
      <c r="A708" s="174">
        <v>46062</v>
      </c>
      <c r="B708" s="176">
        <v>10460</v>
      </c>
      <c r="C708" s="173" t="s">
        <v>15180</v>
      </c>
      <c r="D708" s="174">
        <v>46062</v>
      </c>
      <c r="E708" s="175"/>
      <c r="F708" s="173"/>
      <c r="G708" s="202" t="s">
        <v>15473</v>
      </c>
      <c r="H708" s="332" t="s">
        <v>15473</v>
      </c>
      <c r="I708" s="202" t="s">
        <v>15473</v>
      </c>
      <c r="J708" s="176" t="s">
        <v>1788</v>
      </c>
      <c r="K708" s="176" t="s">
        <v>30</v>
      </c>
      <c r="L708" s="272" t="str">
        <f>VLOOKUP($K708,[2]TONG_SL!$A$1:$D$65536,2,0)</f>
        <v>Gà muối 500g</v>
      </c>
      <c r="N708" s="272" t="str">
        <f t="shared" si="90"/>
        <v>K-C6</v>
      </c>
      <c r="Q708" s="272" t="str">
        <f>VLOOKUP(K708,[2]TONG_SL!$A$1:$D$65536,3,0)</f>
        <v>Túi</v>
      </c>
      <c r="R708" s="169">
        <v>200</v>
      </c>
      <c r="T708" s="273" t="e">
        <f>VLOOKUP(VLOOKUP(G708,Ma_KH!$A:$R,18,0)&amp;K708,Gia_MB!$A:$F,6,0)</f>
        <v>#N/A</v>
      </c>
      <c r="U708" s="476" t="e">
        <f t="shared" si="94"/>
        <v>#N/A</v>
      </c>
      <c r="W708" s="274" t="e">
        <f t="shared" si="91"/>
        <v>#N/A</v>
      </c>
      <c r="X708" s="275" t="str">
        <f t="shared" si="92"/>
        <v>8</v>
      </c>
      <c r="Z708" s="476" t="e">
        <f t="shared" si="93"/>
        <v>#N/A</v>
      </c>
      <c r="AA708" s="5" t="e">
        <f>VLOOKUP(G708,Ma_KH!$A:$R,14,0)</f>
        <v>#N/A</v>
      </c>
    </row>
    <row r="709" spans="1:27" x14ac:dyDescent="0.25">
      <c r="A709" s="174">
        <v>46062</v>
      </c>
      <c r="B709" s="176">
        <v>10460</v>
      </c>
      <c r="C709" s="173" t="s">
        <v>15180</v>
      </c>
      <c r="D709" s="174">
        <v>46062</v>
      </c>
      <c r="E709" s="175"/>
      <c r="F709" s="173"/>
      <c r="G709" s="202" t="s">
        <v>15473</v>
      </c>
      <c r="H709" s="332" t="s">
        <v>15473</v>
      </c>
      <c r="I709" s="202" t="s">
        <v>15473</v>
      </c>
      <c r="J709" s="176" t="s">
        <v>1788</v>
      </c>
      <c r="K709" s="176" t="s">
        <v>7264</v>
      </c>
      <c r="L709" s="272" t="str">
        <f>VLOOKUP($K709,[2]TONG_SL!$A$1:$D$65536,2,0)</f>
        <v>Lạp xưởng Tây Bắc 500g</v>
      </c>
      <c r="N709" s="272" t="str">
        <f t="shared" si="90"/>
        <v>K-C6</v>
      </c>
      <c r="Q709" s="272" t="str">
        <f>VLOOKUP(K709,[2]TONG_SL!$A$1:$D$65536,3,0)</f>
        <v>Túi</v>
      </c>
      <c r="R709" s="169">
        <v>5</v>
      </c>
      <c r="T709" s="273" t="e">
        <f>VLOOKUP(VLOOKUP(G709,Ma_KH!$A:$R,18,0)&amp;K709,Gia_MB!$A:$F,6,0)</f>
        <v>#N/A</v>
      </c>
      <c r="U709" s="476" t="e">
        <f t="shared" si="94"/>
        <v>#N/A</v>
      </c>
      <c r="W709" s="274" t="e">
        <f t="shared" si="91"/>
        <v>#N/A</v>
      </c>
      <c r="X709" s="275" t="str">
        <f t="shared" si="92"/>
        <v>8</v>
      </c>
      <c r="Z709" s="476" t="e">
        <f t="shared" si="93"/>
        <v>#N/A</v>
      </c>
      <c r="AA709" s="5" t="e">
        <f>VLOOKUP(G709,Ma_KH!$A:$R,14,0)</f>
        <v>#N/A</v>
      </c>
    </row>
    <row r="710" spans="1:27" x14ac:dyDescent="0.25">
      <c r="A710" s="174">
        <v>46062</v>
      </c>
      <c r="B710" s="176">
        <v>10460</v>
      </c>
      <c r="C710" s="173" t="s">
        <v>15180</v>
      </c>
      <c r="D710" s="174">
        <v>46062</v>
      </c>
      <c r="E710" s="175"/>
      <c r="F710" s="173"/>
      <c r="G710" s="202" t="s">
        <v>15473</v>
      </c>
      <c r="H710" s="332" t="s">
        <v>15473</v>
      </c>
      <c r="I710" s="202" t="s">
        <v>15473</v>
      </c>
      <c r="J710" s="176" t="s">
        <v>1788</v>
      </c>
      <c r="K710" s="176" t="s">
        <v>7266</v>
      </c>
      <c r="L710" s="272" t="str">
        <f>VLOOKUP($K710,[2]TONG_SL!$A$1:$D$65536,2,0)</f>
        <v>Giò lụa 500g</v>
      </c>
      <c r="N710" s="272" t="str">
        <f t="shared" si="90"/>
        <v>K-C6</v>
      </c>
      <c r="Q710" s="272" t="str">
        <f>VLOOKUP(K710,[2]TONG_SL!$A$1:$D$65536,3,0)</f>
        <v>Túi</v>
      </c>
      <c r="R710" s="169">
        <v>10</v>
      </c>
      <c r="T710" s="273" t="e">
        <f>VLOOKUP(VLOOKUP(G710,Ma_KH!$A:$R,18,0)&amp;K710,Gia_MB!$A:$F,6,0)</f>
        <v>#N/A</v>
      </c>
      <c r="U710" s="476" t="e">
        <f t="shared" si="94"/>
        <v>#N/A</v>
      </c>
      <c r="W710" s="274" t="e">
        <f t="shared" si="91"/>
        <v>#N/A</v>
      </c>
      <c r="X710" s="275" t="str">
        <f t="shared" si="92"/>
        <v>8</v>
      </c>
      <c r="Z710" s="476" t="e">
        <f t="shared" si="93"/>
        <v>#N/A</v>
      </c>
      <c r="AA710" s="5" t="e">
        <f>VLOOKUP(G710,Ma_KH!$A:$R,14,0)</f>
        <v>#N/A</v>
      </c>
    </row>
    <row r="711" spans="1:27" x14ac:dyDescent="0.25">
      <c r="A711" s="174">
        <v>46062</v>
      </c>
      <c r="B711" s="176">
        <v>10460</v>
      </c>
      <c r="C711" s="173" t="s">
        <v>15180</v>
      </c>
      <c r="D711" s="174">
        <v>46062</v>
      </c>
      <c r="E711" s="175"/>
      <c r="F711" s="173"/>
      <c r="G711" s="202" t="s">
        <v>15473</v>
      </c>
      <c r="H711" s="332" t="s">
        <v>15473</v>
      </c>
      <c r="I711" s="202" t="s">
        <v>15473</v>
      </c>
      <c r="J711" s="176" t="s">
        <v>1788</v>
      </c>
      <c r="K711" s="176" t="s">
        <v>7265</v>
      </c>
      <c r="L711" s="272" t="str">
        <f>VLOOKUP($K711,[2]TONG_SL!$A$1:$D$65536,2,0)</f>
        <v>Giò Thủ 500g</v>
      </c>
      <c r="N711" s="272" t="str">
        <f t="shared" si="90"/>
        <v>K-C6</v>
      </c>
      <c r="Q711" s="272" t="str">
        <f>VLOOKUP(K711,[2]TONG_SL!$A$1:$D$65536,3,0)</f>
        <v>Túi</v>
      </c>
      <c r="R711" s="169">
        <v>30</v>
      </c>
      <c r="T711" s="273" t="e">
        <f>VLOOKUP(VLOOKUP(G711,Ma_KH!$A:$R,18,0)&amp;K711,Gia_MB!$A:$F,6,0)</f>
        <v>#N/A</v>
      </c>
      <c r="U711" s="476" t="e">
        <f t="shared" si="94"/>
        <v>#N/A</v>
      </c>
      <c r="W711" s="274" t="e">
        <f t="shared" si="91"/>
        <v>#N/A</v>
      </c>
      <c r="X711" s="275" t="str">
        <f t="shared" si="92"/>
        <v>8</v>
      </c>
      <c r="Z711" s="476" t="e">
        <f t="shared" si="93"/>
        <v>#N/A</v>
      </c>
      <c r="AA711" s="5" t="e">
        <f>VLOOKUP(G711,Ma_KH!$A:$R,14,0)</f>
        <v>#N/A</v>
      </c>
    </row>
    <row r="712" spans="1:27" x14ac:dyDescent="0.25">
      <c r="A712" s="174">
        <v>46062</v>
      </c>
      <c r="B712" s="176">
        <v>10460</v>
      </c>
      <c r="C712" s="173" t="s">
        <v>15180</v>
      </c>
      <c r="D712" s="174">
        <v>46062</v>
      </c>
      <c r="E712" s="175"/>
      <c r="F712" s="173"/>
      <c r="G712" s="202" t="s">
        <v>15473</v>
      </c>
      <c r="H712" s="332" t="s">
        <v>15473</v>
      </c>
      <c r="I712" s="202" t="s">
        <v>15473</v>
      </c>
      <c r="J712" s="176" t="s">
        <v>1788</v>
      </c>
      <c r="K712" s="176" t="s">
        <v>32</v>
      </c>
      <c r="L712" s="272" t="str">
        <f>VLOOKUP($K712,[2]TONG_SL!$A$1:$D$65536,2,0)</f>
        <v>Giò Tai Lưỡi Xào 250g</v>
      </c>
      <c r="N712" s="272" t="str">
        <f t="shared" si="90"/>
        <v>K-C6</v>
      </c>
      <c r="Q712" s="272" t="str">
        <f>VLOOKUP(K712,[2]TONG_SL!$A$1:$D$65536,3,0)</f>
        <v>Túi</v>
      </c>
      <c r="R712" s="169">
        <v>45</v>
      </c>
      <c r="T712" s="273" t="e">
        <f>VLOOKUP(VLOOKUP(G712,Ma_KH!$A:$R,18,0)&amp;K712,Gia_MB!$A:$F,6,0)</f>
        <v>#N/A</v>
      </c>
      <c r="U712" s="476" t="e">
        <f t="shared" si="94"/>
        <v>#N/A</v>
      </c>
      <c r="W712" s="274" t="e">
        <f t="shared" si="91"/>
        <v>#N/A</v>
      </c>
      <c r="X712" s="275" t="str">
        <f t="shared" si="92"/>
        <v>8</v>
      </c>
      <c r="Z712" s="476" t="e">
        <f t="shared" si="93"/>
        <v>#N/A</v>
      </c>
      <c r="AA712" s="5" t="e">
        <f>VLOOKUP(G712,Ma_KH!$A:$R,14,0)</f>
        <v>#N/A</v>
      </c>
    </row>
    <row r="713" spans="1:27" x14ac:dyDescent="0.25">
      <c r="A713" s="174">
        <v>46062</v>
      </c>
      <c r="B713" s="176">
        <v>10460</v>
      </c>
      <c r="C713" s="173" t="s">
        <v>15180</v>
      </c>
      <c r="D713" s="174">
        <v>46062</v>
      </c>
      <c r="E713" s="175"/>
      <c r="F713" s="173"/>
      <c r="G713" s="202" t="s">
        <v>15473</v>
      </c>
      <c r="H713" s="332" t="s">
        <v>15473</v>
      </c>
      <c r="I713" s="202" t="s">
        <v>15473</v>
      </c>
      <c r="J713" s="176" t="s">
        <v>1788</v>
      </c>
      <c r="K713" s="176" t="s">
        <v>37</v>
      </c>
      <c r="L713" s="272" t="str">
        <f>VLOOKUP($K713,[2]TONG_SL!$A$1:$D$65536,2,0)</f>
        <v>Chả cốm 300g</v>
      </c>
      <c r="N713" s="272" t="str">
        <f t="shared" si="90"/>
        <v>K-C6</v>
      </c>
      <c r="Q713" s="272" t="str">
        <f>VLOOKUP(K713,[2]TONG_SL!$A$1:$D$65536,3,0)</f>
        <v>Túi</v>
      </c>
      <c r="R713" s="169">
        <v>20</v>
      </c>
      <c r="T713" s="273" t="e">
        <f>VLOOKUP(VLOOKUP(G713,Ma_KH!$A:$R,18,0)&amp;K713,Gia_MB!$A:$F,6,0)</f>
        <v>#N/A</v>
      </c>
      <c r="U713" s="476" t="e">
        <f t="shared" si="94"/>
        <v>#N/A</v>
      </c>
      <c r="W713" s="274" t="e">
        <f t="shared" si="91"/>
        <v>#N/A</v>
      </c>
      <c r="X713" s="275" t="str">
        <f t="shared" si="92"/>
        <v>8</v>
      </c>
      <c r="Z713" s="476" t="e">
        <f t="shared" si="93"/>
        <v>#N/A</v>
      </c>
      <c r="AA713" s="5" t="e">
        <f>VLOOKUP(G713,Ma_KH!$A:$R,14,0)</f>
        <v>#N/A</v>
      </c>
    </row>
    <row r="714" spans="1:27" x14ac:dyDescent="0.25">
      <c r="A714" s="174">
        <v>46062</v>
      </c>
      <c r="B714" s="176">
        <v>10460</v>
      </c>
      <c r="C714" s="173" t="s">
        <v>15180</v>
      </c>
      <c r="D714" s="174">
        <v>46062</v>
      </c>
      <c r="E714" s="175"/>
      <c r="F714" s="173"/>
      <c r="G714" s="202" t="s">
        <v>15473</v>
      </c>
      <c r="H714" s="332" t="s">
        <v>15473</v>
      </c>
      <c r="I714" s="202" t="s">
        <v>15473</v>
      </c>
      <c r="J714" s="176" t="s">
        <v>1788</v>
      </c>
      <c r="K714" s="176" t="s">
        <v>39</v>
      </c>
      <c r="L714" s="272" t="str">
        <f>VLOOKUP($K714,[2]TONG_SL!$A$1:$D$65536,2,0)</f>
        <v>Chả nướng 300g</v>
      </c>
      <c r="N714" s="272" t="str">
        <f t="shared" si="90"/>
        <v>K-C6</v>
      </c>
      <c r="Q714" s="272" t="str">
        <f>VLOOKUP(K714,[2]TONG_SL!$A$1:$D$65536,3,0)</f>
        <v>Túi</v>
      </c>
      <c r="R714" s="169">
        <v>30</v>
      </c>
      <c r="T714" s="273" t="e">
        <f>VLOOKUP(VLOOKUP(G714,Ma_KH!$A:$R,18,0)&amp;K714,Gia_MB!$A:$F,6,0)</f>
        <v>#N/A</v>
      </c>
      <c r="U714" s="476" t="e">
        <f t="shared" si="94"/>
        <v>#N/A</v>
      </c>
      <c r="W714" s="274" t="e">
        <f t="shared" si="91"/>
        <v>#N/A</v>
      </c>
      <c r="X714" s="275" t="str">
        <f t="shared" si="92"/>
        <v>8</v>
      </c>
      <c r="Z714" s="476" t="e">
        <f t="shared" si="93"/>
        <v>#N/A</v>
      </c>
      <c r="AA714" s="5" t="e">
        <f>VLOOKUP(G714,Ma_KH!$A:$R,14,0)</f>
        <v>#N/A</v>
      </c>
    </row>
    <row r="715" spans="1:27" x14ac:dyDescent="0.25">
      <c r="A715" s="174">
        <v>46062</v>
      </c>
      <c r="B715" s="176">
        <v>10460</v>
      </c>
      <c r="C715" s="173" t="s">
        <v>15180</v>
      </c>
      <c r="D715" s="174">
        <v>46062</v>
      </c>
      <c r="E715" s="175"/>
      <c r="F715" s="173"/>
      <c r="G715" s="202" t="s">
        <v>15473</v>
      </c>
      <c r="H715" s="332" t="s">
        <v>15473</v>
      </c>
      <c r="I715" s="202" t="s">
        <v>15473</v>
      </c>
      <c r="J715" s="176" t="s">
        <v>1788</v>
      </c>
      <c r="K715" s="176" t="s">
        <v>48</v>
      </c>
      <c r="L715" s="272" t="str">
        <f>VLOOKUP($K715,[2]TONG_SL!$A$1:$D$65536,2,0)</f>
        <v>Mọc Nấm Hương 250g</v>
      </c>
      <c r="N715" s="272" t="str">
        <f t="shared" si="90"/>
        <v>K-C6</v>
      </c>
      <c r="Q715" s="272" t="str">
        <f>VLOOKUP(K715,[2]TONG_SL!$A$1:$D$65536,3,0)</f>
        <v>Túi</v>
      </c>
      <c r="R715" s="169">
        <v>50</v>
      </c>
      <c r="T715" s="273" t="e">
        <f>VLOOKUP(VLOOKUP(G715,Ma_KH!$A:$R,18,0)&amp;K715,Gia_MB!$A:$F,6,0)</f>
        <v>#N/A</v>
      </c>
      <c r="U715" s="476" t="e">
        <f t="shared" si="94"/>
        <v>#N/A</v>
      </c>
      <c r="W715" s="274" t="e">
        <f t="shared" si="91"/>
        <v>#N/A</v>
      </c>
      <c r="X715" s="275" t="str">
        <f t="shared" si="92"/>
        <v>8</v>
      </c>
      <c r="Z715" s="476" t="e">
        <f t="shared" si="93"/>
        <v>#N/A</v>
      </c>
      <c r="AA715" s="5" t="e">
        <f>VLOOKUP(G715,Ma_KH!$A:$R,14,0)</f>
        <v>#N/A</v>
      </c>
    </row>
    <row r="716" spans="1:27" x14ac:dyDescent="0.25">
      <c r="A716" s="174">
        <v>46062</v>
      </c>
      <c r="B716" s="176">
        <v>10466</v>
      </c>
      <c r="C716" s="173" t="s">
        <v>15180</v>
      </c>
      <c r="D716" s="174">
        <v>46062</v>
      </c>
      <c r="G716" s="202" t="s">
        <v>11330</v>
      </c>
      <c r="I716" s="202" t="s">
        <v>11330</v>
      </c>
      <c r="J716" s="312" t="s">
        <v>1769</v>
      </c>
      <c r="K716" s="176" t="s">
        <v>27</v>
      </c>
      <c r="L716" s="272" t="str">
        <f>VLOOKUP($K716,[2]TONG_SL!$A$1:$D$65536,2,0)</f>
        <v>Chân giò heo muối 300g</v>
      </c>
      <c r="N716" s="272" t="str">
        <f t="shared" si="90"/>
        <v>K-C6</v>
      </c>
      <c r="Q716" s="272" t="str">
        <f>VLOOKUP(K716,[2]TONG_SL!$A$1:$D$65536,3,0)</f>
        <v>Túi</v>
      </c>
      <c r="R716" s="169">
        <v>100</v>
      </c>
      <c r="T716" s="273">
        <f>VLOOKUP(VLOOKUP(G716,Ma_KH!$A:$R,18,0)&amp;K716,Gia_MB!$A:$F,6,0)</f>
        <v>66088</v>
      </c>
      <c r="U716" s="476">
        <f t="shared" si="94"/>
        <v>6608800</v>
      </c>
      <c r="W716" s="274">
        <f t="shared" si="91"/>
        <v>0</v>
      </c>
      <c r="X716" s="275" t="str">
        <f t="shared" si="92"/>
        <v>8</v>
      </c>
      <c r="Z716" s="476">
        <f t="shared" si="93"/>
        <v>528704</v>
      </c>
      <c r="AA716" s="5">
        <f>VLOOKUP(G716,Ma_KH!$A:$R,14,0)</f>
        <v>31</v>
      </c>
    </row>
    <row r="717" spans="1:27" x14ac:dyDescent="0.25">
      <c r="A717" s="174">
        <v>46062</v>
      </c>
      <c r="B717" s="176">
        <v>10466</v>
      </c>
      <c r="C717" s="173" t="s">
        <v>15180</v>
      </c>
      <c r="D717" s="174">
        <v>46062</v>
      </c>
      <c r="G717" s="202" t="s">
        <v>11330</v>
      </c>
      <c r="I717" s="202" t="s">
        <v>11330</v>
      </c>
      <c r="J717" s="312" t="s">
        <v>1769</v>
      </c>
      <c r="K717" s="176" t="s">
        <v>542</v>
      </c>
      <c r="L717" s="272" t="str">
        <f>VLOOKUP($K717,[2]TONG_SL!$A$1:$D$65536,2,0)</f>
        <v>Chân giò heo muối 500g</v>
      </c>
      <c r="N717" s="272" t="str">
        <f t="shared" si="90"/>
        <v>K-C6</v>
      </c>
      <c r="Q717" s="272" t="str">
        <f>VLOOKUP(K717,[2]TONG_SL!$A$1:$D$65536,3,0)</f>
        <v>Túi</v>
      </c>
      <c r="R717" s="169">
        <v>50</v>
      </c>
      <c r="T717" s="273">
        <f>VLOOKUP(VLOOKUP(G717,Ma_KH!$A:$R,18,0)&amp;K717,Gia_MB!$A:$F,6,0)</f>
        <v>107159</v>
      </c>
      <c r="U717" s="476">
        <f t="shared" si="94"/>
        <v>5357950</v>
      </c>
      <c r="W717" s="274">
        <f t="shared" si="91"/>
        <v>0</v>
      </c>
      <c r="X717" s="275" t="str">
        <f t="shared" si="92"/>
        <v>8</v>
      </c>
      <c r="Z717" s="476">
        <f t="shared" si="93"/>
        <v>428636</v>
      </c>
      <c r="AA717" s="5">
        <f>VLOOKUP(G717,Ma_KH!$A:$R,14,0)</f>
        <v>31</v>
      </c>
    </row>
    <row r="718" spans="1:27" x14ac:dyDescent="0.25">
      <c r="A718" s="174">
        <v>46062</v>
      </c>
      <c r="B718" s="176">
        <v>10466</v>
      </c>
      <c r="C718" s="173" t="s">
        <v>15180</v>
      </c>
      <c r="D718" s="174">
        <v>46062</v>
      </c>
      <c r="G718" s="202" t="s">
        <v>11330</v>
      </c>
      <c r="I718" s="202" t="s">
        <v>11330</v>
      </c>
      <c r="J718" s="312" t="s">
        <v>1769</v>
      </c>
      <c r="K718" s="176" t="s">
        <v>30</v>
      </c>
      <c r="L718" s="272" t="str">
        <f>VLOOKUP($K718,[2]TONG_SL!$A$1:$D$65536,2,0)</f>
        <v>Gà muối 500g</v>
      </c>
      <c r="N718" s="272" t="str">
        <f t="shared" si="90"/>
        <v>K-C6</v>
      </c>
      <c r="Q718" s="272" t="str">
        <f>VLOOKUP(K718,[2]TONG_SL!$A$1:$D$65536,3,0)</f>
        <v>Túi</v>
      </c>
      <c r="R718" s="169">
        <v>10</v>
      </c>
      <c r="T718" s="273">
        <f>VLOOKUP(VLOOKUP(G718,Ma_KH!$A:$R,18,0)&amp;K718,Gia_MB!$A:$F,6,0)</f>
        <v>99952</v>
      </c>
      <c r="U718" s="476">
        <f t="shared" si="94"/>
        <v>999520</v>
      </c>
      <c r="W718" s="274">
        <f t="shared" si="91"/>
        <v>0</v>
      </c>
      <c r="X718" s="275" t="str">
        <f t="shared" si="92"/>
        <v>8</v>
      </c>
      <c r="Z718" s="476">
        <f t="shared" si="93"/>
        <v>79961.600000000006</v>
      </c>
      <c r="AA718" s="5">
        <f>VLOOKUP(G718,Ma_KH!$A:$R,14,0)</f>
        <v>31</v>
      </c>
    </row>
    <row r="719" spans="1:27" x14ac:dyDescent="0.25">
      <c r="A719" s="174">
        <v>46062</v>
      </c>
      <c r="B719" s="176">
        <v>10465</v>
      </c>
      <c r="C719" s="173" t="s">
        <v>15180</v>
      </c>
      <c r="D719" s="174">
        <v>46062</v>
      </c>
      <c r="G719" s="202" t="s">
        <v>11329</v>
      </c>
      <c r="I719" s="202" t="s">
        <v>11329</v>
      </c>
      <c r="J719" s="312" t="s">
        <v>1769</v>
      </c>
      <c r="K719" s="176" t="s">
        <v>27</v>
      </c>
      <c r="L719" s="272" t="str">
        <f>VLOOKUP($K719,[2]TONG_SL!$A$1:$D$65536,2,0)</f>
        <v>Chân giò heo muối 300g</v>
      </c>
      <c r="N719" s="272" t="str">
        <f t="shared" si="90"/>
        <v>K-C6</v>
      </c>
      <c r="Q719" s="272" t="str">
        <f>VLOOKUP(K719,[2]TONG_SL!$A$1:$D$65536,3,0)</f>
        <v>Túi</v>
      </c>
      <c r="R719" s="169">
        <v>60</v>
      </c>
      <c r="T719" s="273">
        <f>VLOOKUP(VLOOKUP(G719,Ma_KH!$A:$R,18,0)&amp;K719,Gia_MB!$A:$F,6,0)</f>
        <v>66088</v>
      </c>
      <c r="U719" s="476">
        <f t="shared" si="94"/>
        <v>3965280</v>
      </c>
      <c r="W719" s="274">
        <f t="shared" si="91"/>
        <v>0</v>
      </c>
      <c r="X719" s="275" t="str">
        <f t="shared" si="92"/>
        <v>8</v>
      </c>
      <c r="Z719" s="476">
        <f t="shared" si="93"/>
        <v>317222.40000000002</v>
      </c>
      <c r="AA719" s="5">
        <f>VLOOKUP(G719,Ma_KH!$A:$R,14,0)</f>
        <v>31</v>
      </c>
    </row>
    <row r="720" spans="1:27" x14ac:dyDescent="0.25">
      <c r="A720" s="174">
        <v>46062</v>
      </c>
      <c r="B720" s="176">
        <v>10465</v>
      </c>
      <c r="C720" s="173" t="s">
        <v>15180</v>
      </c>
      <c r="D720" s="174">
        <v>46062</v>
      </c>
      <c r="G720" s="202" t="s">
        <v>11329</v>
      </c>
      <c r="I720" s="202" t="s">
        <v>11329</v>
      </c>
      <c r="J720" s="312" t="s">
        <v>1769</v>
      </c>
      <c r="K720" s="176" t="s">
        <v>542</v>
      </c>
      <c r="L720" s="272" t="str">
        <f>VLOOKUP($K720,[2]TONG_SL!$A$1:$D$65536,2,0)</f>
        <v>Chân giò heo muối 500g</v>
      </c>
      <c r="N720" s="272" t="str">
        <f t="shared" si="90"/>
        <v>K-C6</v>
      </c>
      <c r="Q720" s="272" t="str">
        <f>VLOOKUP(K720,[2]TONG_SL!$A$1:$D$65536,3,0)</f>
        <v>Túi</v>
      </c>
      <c r="R720" s="169">
        <v>30</v>
      </c>
      <c r="T720" s="273">
        <f>VLOOKUP(VLOOKUP(G720,Ma_KH!$A:$R,18,0)&amp;K720,Gia_MB!$A:$F,6,0)</f>
        <v>107159</v>
      </c>
      <c r="U720" s="476">
        <f t="shared" si="94"/>
        <v>3214770</v>
      </c>
      <c r="W720" s="274">
        <f t="shared" si="91"/>
        <v>0</v>
      </c>
      <c r="X720" s="275" t="str">
        <f t="shared" si="92"/>
        <v>8</v>
      </c>
      <c r="Z720" s="476">
        <f t="shared" si="93"/>
        <v>257181.6</v>
      </c>
      <c r="AA720" s="5">
        <f>VLOOKUP(G720,Ma_KH!$A:$R,14,0)</f>
        <v>31</v>
      </c>
    </row>
    <row r="721" spans="1:27" x14ac:dyDescent="0.25">
      <c r="A721" s="174">
        <v>46062</v>
      </c>
      <c r="B721" s="176">
        <v>10465</v>
      </c>
      <c r="C721" s="173" t="s">
        <v>15180</v>
      </c>
      <c r="D721" s="174">
        <v>46062</v>
      </c>
      <c r="G721" s="202" t="s">
        <v>11329</v>
      </c>
      <c r="I721" s="202" t="s">
        <v>11329</v>
      </c>
      <c r="J721" s="312" t="s">
        <v>1769</v>
      </c>
      <c r="K721" s="176" t="s">
        <v>30</v>
      </c>
      <c r="L721" s="272" t="str">
        <f>VLOOKUP($K721,[2]TONG_SL!$A$1:$D$65536,2,0)</f>
        <v>Gà muối 500g</v>
      </c>
      <c r="N721" s="272" t="str">
        <f t="shared" si="90"/>
        <v>K-C6</v>
      </c>
      <c r="Q721" s="272" t="str">
        <f>VLOOKUP(K721,[2]TONG_SL!$A$1:$D$65536,3,0)</f>
        <v>Túi</v>
      </c>
      <c r="R721" s="169">
        <v>15</v>
      </c>
      <c r="T721" s="273">
        <f>VLOOKUP(VLOOKUP(G721,Ma_KH!$A:$R,18,0)&amp;K721,Gia_MB!$A:$F,6,0)</f>
        <v>99952</v>
      </c>
      <c r="U721" s="476">
        <f t="shared" si="94"/>
        <v>1499280</v>
      </c>
      <c r="W721" s="274">
        <f t="shared" si="91"/>
        <v>0</v>
      </c>
      <c r="X721" s="275" t="str">
        <f t="shared" si="92"/>
        <v>8</v>
      </c>
      <c r="Z721" s="476">
        <f t="shared" si="93"/>
        <v>119942.40000000001</v>
      </c>
      <c r="AA721" s="5">
        <f>VLOOKUP(G721,Ma_KH!$A:$R,14,0)</f>
        <v>31</v>
      </c>
    </row>
    <row r="722" spans="1:27" x14ac:dyDescent="0.25">
      <c r="A722" s="174">
        <v>46059</v>
      </c>
      <c r="B722" s="176">
        <v>9498</v>
      </c>
      <c r="C722" s="173" t="s">
        <v>15180</v>
      </c>
      <c r="D722" s="174">
        <v>46062</v>
      </c>
      <c r="G722" s="202" t="s">
        <v>15773</v>
      </c>
      <c r="I722" s="202" t="s">
        <v>15773</v>
      </c>
      <c r="J722" s="312" t="s">
        <v>1769</v>
      </c>
      <c r="K722" s="176" t="s">
        <v>27</v>
      </c>
      <c r="L722" s="272" t="str">
        <f>VLOOKUP($K722,[2]TONG_SL!$A$1:$D$65536,2,0)</f>
        <v>Chân giò heo muối 300g</v>
      </c>
      <c r="N722" s="272" t="str">
        <f t="shared" si="90"/>
        <v>K-C6</v>
      </c>
      <c r="Q722" s="272" t="str">
        <f>VLOOKUP(K722,[2]TONG_SL!$A$1:$D$65536,3,0)</f>
        <v>Túi</v>
      </c>
      <c r="R722" s="169">
        <v>15</v>
      </c>
      <c r="T722" s="273">
        <f>VLOOKUP(VLOOKUP(G722,Ma_KH!$A:$R,18,0)&amp;K722,Gia_MB!$A:$F,6,0)</f>
        <v>73431</v>
      </c>
      <c r="U722" s="476">
        <f t="shared" si="94"/>
        <v>1101465</v>
      </c>
      <c r="W722" s="274">
        <f t="shared" si="91"/>
        <v>0</v>
      </c>
      <c r="X722" s="275" t="str">
        <f t="shared" si="92"/>
        <v>8</v>
      </c>
      <c r="Z722" s="476">
        <f t="shared" si="93"/>
        <v>88117.2</v>
      </c>
      <c r="AA722" s="5">
        <f>VLOOKUP(G722,Ma_KH!$A:$R,14,0)</f>
        <v>57</v>
      </c>
    </row>
    <row r="723" spans="1:27" x14ac:dyDescent="0.25">
      <c r="A723" s="174">
        <v>46059</v>
      </c>
      <c r="B723" s="176">
        <v>9498</v>
      </c>
      <c r="C723" s="173" t="s">
        <v>15180</v>
      </c>
      <c r="D723" s="174">
        <v>46062</v>
      </c>
      <c r="G723" s="202" t="s">
        <v>15773</v>
      </c>
      <c r="I723" s="202" t="s">
        <v>15773</v>
      </c>
      <c r="J723" s="312" t="s">
        <v>1769</v>
      </c>
      <c r="K723" s="176" t="s">
        <v>542</v>
      </c>
      <c r="L723" s="272" t="str">
        <f>VLOOKUP($K723,[2]TONG_SL!$A$1:$D$65536,2,0)</f>
        <v>Chân giò heo muối 500g</v>
      </c>
      <c r="N723" s="272" t="str">
        <f t="shared" si="90"/>
        <v>K-C6</v>
      </c>
      <c r="Q723" s="272" t="str">
        <f>VLOOKUP(K723,[2]TONG_SL!$A$1:$D$65536,3,0)</f>
        <v>Túi</v>
      </c>
      <c r="R723" s="169">
        <v>15</v>
      </c>
      <c r="T723" s="273">
        <f>VLOOKUP(VLOOKUP(G723,Ma_KH!$A:$R,18,0)&amp;K723,Gia_MB!$A:$F,6,0)</f>
        <v>119066</v>
      </c>
      <c r="U723" s="476">
        <f t="shared" si="94"/>
        <v>1785990</v>
      </c>
      <c r="W723" s="274">
        <f t="shared" si="91"/>
        <v>0</v>
      </c>
      <c r="X723" s="275" t="str">
        <f t="shared" si="92"/>
        <v>8</v>
      </c>
      <c r="Z723" s="476">
        <f t="shared" si="93"/>
        <v>142879.20000000001</v>
      </c>
      <c r="AA723" s="5">
        <f>VLOOKUP(G723,Ma_KH!$A:$R,14,0)</f>
        <v>57</v>
      </c>
    </row>
    <row r="724" spans="1:27" x14ac:dyDescent="0.25">
      <c r="A724" s="174">
        <v>46062</v>
      </c>
      <c r="B724" s="176">
        <v>10462</v>
      </c>
      <c r="C724" s="173" t="s">
        <v>15180</v>
      </c>
      <c r="D724" s="174">
        <v>46062</v>
      </c>
      <c r="G724" s="202" t="s">
        <v>16200</v>
      </c>
      <c r="I724" s="202" t="s">
        <v>16200</v>
      </c>
      <c r="J724" s="312" t="s">
        <v>1769</v>
      </c>
      <c r="K724" s="176" t="s">
        <v>30</v>
      </c>
      <c r="L724" s="272" t="str">
        <f>VLOOKUP($K724,[2]TONG_SL!$A$1:$D$65536,2,0)</f>
        <v>Gà muối 500g</v>
      </c>
      <c r="N724" s="272" t="str">
        <f t="shared" si="90"/>
        <v>K-C6</v>
      </c>
      <c r="Q724" s="272" t="str">
        <f>VLOOKUP(K724,[2]TONG_SL!$A$1:$D$65536,3,0)</f>
        <v>Túi</v>
      </c>
      <c r="R724" s="169">
        <v>15</v>
      </c>
      <c r="T724" s="273" t="e">
        <f>VLOOKUP(VLOOKUP(G724,Ma_KH!$A:$R,18,0)&amp;K724,Gia_MB!$A:$F,6,0)</f>
        <v>#N/A</v>
      </c>
      <c r="U724" s="476" t="e">
        <f t="shared" si="94"/>
        <v>#N/A</v>
      </c>
      <c r="W724" s="274" t="e">
        <f t="shared" si="91"/>
        <v>#N/A</v>
      </c>
      <c r="X724" s="275" t="str">
        <f t="shared" si="92"/>
        <v>8</v>
      </c>
      <c r="Z724" s="476" t="e">
        <f t="shared" si="93"/>
        <v>#N/A</v>
      </c>
      <c r="AA724" s="5">
        <f>VLOOKUP(G724,Ma_KH!$A:$R,14,0)</f>
        <v>1</v>
      </c>
    </row>
    <row r="725" spans="1:27" x14ac:dyDescent="0.25">
      <c r="A725" s="174">
        <v>46062</v>
      </c>
      <c r="B725" s="176">
        <v>10462</v>
      </c>
      <c r="C725" s="173" t="s">
        <v>15180</v>
      </c>
      <c r="D725" s="174">
        <v>46062</v>
      </c>
      <c r="G725" s="202" t="s">
        <v>16200</v>
      </c>
      <c r="I725" s="202" t="s">
        <v>16200</v>
      </c>
      <c r="J725" s="312" t="s">
        <v>1769</v>
      </c>
      <c r="K725" s="176" t="s">
        <v>32</v>
      </c>
      <c r="L725" s="272" t="str">
        <f>VLOOKUP($K725,[2]TONG_SL!$A$1:$D$65536,2,0)</f>
        <v>Giò Tai Lưỡi Xào 250g</v>
      </c>
      <c r="N725" s="272" t="str">
        <f t="shared" si="90"/>
        <v>K-C6</v>
      </c>
      <c r="Q725" s="272" t="str">
        <f>VLOOKUP(K725,[2]TONG_SL!$A$1:$D$65536,3,0)</f>
        <v>Túi</v>
      </c>
      <c r="R725" s="169">
        <v>15</v>
      </c>
      <c r="T725" s="273" t="e">
        <f>VLOOKUP(VLOOKUP(G725,Ma_KH!$A:$R,18,0)&amp;K725,Gia_MB!$A:$F,6,0)</f>
        <v>#N/A</v>
      </c>
      <c r="U725" s="476" t="e">
        <f t="shared" si="94"/>
        <v>#N/A</v>
      </c>
      <c r="W725" s="274" t="e">
        <f t="shared" si="91"/>
        <v>#N/A</v>
      </c>
      <c r="X725" s="275" t="str">
        <f t="shared" si="92"/>
        <v>8</v>
      </c>
      <c r="Z725" s="476" t="e">
        <f t="shared" si="93"/>
        <v>#N/A</v>
      </c>
      <c r="AA725" s="5">
        <f>VLOOKUP(G725,Ma_KH!$A:$R,14,0)</f>
        <v>1</v>
      </c>
    </row>
    <row r="726" spans="1:27" x14ac:dyDescent="0.25">
      <c r="A726" s="174">
        <v>46062</v>
      </c>
      <c r="B726" s="176">
        <v>10462</v>
      </c>
      <c r="C726" s="173" t="s">
        <v>15180</v>
      </c>
      <c r="D726" s="174">
        <v>46062</v>
      </c>
      <c r="E726" s="175"/>
      <c r="F726" s="173"/>
      <c r="G726" s="202" t="s">
        <v>16200</v>
      </c>
      <c r="H726" s="175"/>
      <c r="I726" s="202" t="s">
        <v>16200</v>
      </c>
      <c r="J726" s="312" t="s">
        <v>1769</v>
      </c>
      <c r="K726" s="176" t="s">
        <v>48</v>
      </c>
      <c r="L726" s="272" t="str">
        <f>VLOOKUP($K726,[2]TONG_SL!$A$1:$D$65536,2,0)</f>
        <v>Mọc Nấm Hương 250g</v>
      </c>
      <c r="N726" s="272" t="str">
        <f t="shared" si="90"/>
        <v>K-C6</v>
      </c>
      <c r="Q726" s="272" t="str">
        <f>VLOOKUP(K726,[2]TONG_SL!$A$1:$D$65536,3,0)</f>
        <v>Túi</v>
      </c>
      <c r="R726" s="169">
        <v>5</v>
      </c>
      <c r="T726" s="273" t="e">
        <f>VLOOKUP(VLOOKUP(G726,Ma_KH!$A:$R,18,0)&amp;K726,Gia_MB!$A:$F,6,0)</f>
        <v>#N/A</v>
      </c>
      <c r="U726" s="476" t="e">
        <f t="shared" si="94"/>
        <v>#N/A</v>
      </c>
      <c r="W726" s="274" t="e">
        <f t="shared" si="91"/>
        <v>#N/A</v>
      </c>
      <c r="X726" s="275" t="str">
        <f t="shared" si="92"/>
        <v>8</v>
      </c>
      <c r="Z726" s="476" t="e">
        <f t="shared" si="93"/>
        <v>#N/A</v>
      </c>
      <c r="AA726" s="5">
        <f>VLOOKUP(G726,Ma_KH!$A:$R,14,0)</f>
        <v>1</v>
      </c>
    </row>
    <row r="727" spans="1:27" x14ac:dyDescent="0.25">
      <c r="A727" s="174">
        <v>46062</v>
      </c>
      <c r="B727" s="176">
        <v>10461</v>
      </c>
      <c r="C727" s="173" t="s">
        <v>15180</v>
      </c>
      <c r="D727" s="174">
        <v>46062</v>
      </c>
      <c r="E727" s="175"/>
      <c r="F727" s="173"/>
      <c r="G727" s="202" t="s">
        <v>10261</v>
      </c>
      <c r="H727" s="175"/>
      <c r="I727" s="202" t="s">
        <v>10261</v>
      </c>
      <c r="J727" s="176" t="s">
        <v>1788</v>
      </c>
      <c r="K727" s="176" t="s">
        <v>27</v>
      </c>
      <c r="L727" s="272" t="str">
        <f>VLOOKUP($K727,[2]TONG_SL!$A$1:$D$65536,2,0)</f>
        <v>Chân giò heo muối 300g</v>
      </c>
      <c r="N727" s="272" t="str">
        <f t="shared" si="90"/>
        <v>K-C6</v>
      </c>
      <c r="Q727" s="272" t="str">
        <f>VLOOKUP(K727,[2]TONG_SL!$A$1:$D$65536,3,0)</f>
        <v>Túi</v>
      </c>
      <c r="R727" s="169">
        <v>50</v>
      </c>
      <c r="T727" s="273">
        <f>VLOOKUP(VLOOKUP(G727,Ma_KH!$A:$R,18,0)&amp;K727,Gia_MB!$A:$F,6,0)</f>
        <v>69759</v>
      </c>
      <c r="U727" s="476">
        <f t="shared" si="94"/>
        <v>3487950</v>
      </c>
      <c r="W727" s="274">
        <f t="shared" si="91"/>
        <v>0</v>
      </c>
      <c r="X727" s="275" t="str">
        <f t="shared" si="92"/>
        <v>8</v>
      </c>
      <c r="Z727" s="476">
        <f t="shared" si="93"/>
        <v>279036</v>
      </c>
      <c r="AA727" s="5">
        <f>VLOOKUP(G727,Ma_KH!$A:$R,14,0)</f>
        <v>60</v>
      </c>
    </row>
    <row r="728" spans="1:27" x14ac:dyDescent="0.25">
      <c r="A728" s="174">
        <v>46062</v>
      </c>
      <c r="B728" s="176">
        <v>10461</v>
      </c>
      <c r="C728" s="173" t="s">
        <v>15180</v>
      </c>
      <c r="D728" s="174">
        <v>46062</v>
      </c>
      <c r="E728" s="175"/>
      <c r="F728" s="173"/>
      <c r="G728" s="202" t="s">
        <v>10261</v>
      </c>
      <c r="H728" s="175"/>
      <c r="I728" s="202" t="s">
        <v>10261</v>
      </c>
      <c r="J728" s="176" t="s">
        <v>1788</v>
      </c>
      <c r="K728" s="176" t="s">
        <v>542</v>
      </c>
      <c r="L728" s="272" t="str">
        <f>VLOOKUP($K728,[2]TONG_SL!$A$1:$D$65536,2,0)</f>
        <v>Chân giò heo muối 500g</v>
      </c>
      <c r="N728" s="272" t="str">
        <f t="shared" si="90"/>
        <v>K-C6</v>
      </c>
      <c r="Q728" s="272" t="str">
        <f>VLOOKUP(K728,[2]TONG_SL!$A$1:$D$65536,3,0)</f>
        <v>Túi</v>
      </c>
      <c r="R728" s="169">
        <v>10</v>
      </c>
      <c r="T728" s="273">
        <f>VLOOKUP(VLOOKUP(G728,Ma_KH!$A:$R,18,0)&amp;K728,Gia_MB!$A:$F,6,0)</f>
        <v>113113</v>
      </c>
      <c r="U728" s="476">
        <f t="shared" si="94"/>
        <v>1131130</v>
      </c>
      <c r="W728" s="274">
        <f t="shared" si="91"/>
        <v>0</v>
      </c>
      <c r="X728" s="275" t="str">
        <f t="shared" si="92"/>
        <v>8</v>
      </c>
      <c r="Z728" s="476">
        <f t="shared" si="93"/>
        <v>90490.400000000009</v>
      </c>
      <c r="AA728" s="5">
        <f>VLOOKUP(G728,Ma_KH!$A:$R,14,0)</f>
        <v>60</v>
      </c>
    </row>
    <row r="729" spans="1:27" x14ac:dyDescent="0.25">
      <c r="A729" s="174">
        <v>46062</v>
      </c>
      <c r="B729" s="176">
        <v>10461</v>
      </c>
      <c r="C729" s="173" t="s">
        <v>15180</v>
      </c>
      <c r="D729" s="174">
        <v>46062</v>
      </c>
      <c r="E729" s="175"/>
      <c r="F729" s="173"/>
      <c r="G729" s="202" t="s">
        <v>10261</v>
      </c>
      <c r="H729" s="175"/>
      <c r="I729" s="202" t="s">
        <v>10261</v>
      </c>
      <c r="J729" s="176" t="s">
        <v>1788</v>
      </c>
      <c r="K729" s="176" t="s">
        <v>30</v>
      </c>
      <c r="L729" s="272" t="str">
        <f>VLOOKUP($K729,[2]TONG_SL!$A$1:$D$65536,2,0)</f>
        <v>Gà muối 500g</v>
      </c>
      <c r="N729" s="272" t="str">
        <f t="shared" si="90"/>
        <v>K-C6</v>
      </c>
      <c r="Q729" s="272" t="str">
        <f>VLOOKUP(K729,[2]TONG_SL!$A$1:$D$65536,3,0)</f>
        <v>Túi</v>
      </c>
      <c r="R729" s="169">
        <v>15</v>
      </c>
      <c r="T729" s="273">
        <f>VLOOKUP(VLOOKUP(G729,Ma_KH!$A:$R,18,0)&amp;K729,Gia_MB!$A:$F,6,0)</f>
        <v>105505</v>
      </c>
      <c r="U729" s="476">
        <f t="shared" si="94"/>
        <v>1582575</v>
      </c>
      <c r="W729" s="274">
        <f t="shared" si="91"/>
        <v>0</v>
      </c>
      <c r="X729" s="275" t="str">
        <f t="shared" si="92"/>
        <v>8</v>
      </c>
      <c r="Z729" s="476">
        <f t="shared" si="93"/>
        <v>126606</v>
      </c>
      <c r="AA729" s="5">
        <f>VLOOKUP(G729,Ma_KH!$A:$R,14,0)</f>
        <v>60</v>
      </c>
    </row>
    <row r="730" spans="1:27" x14ac:dyDescent="0.25">
      <c r="A730" s="469">
        <v>46062</v>
      </c>
      <c r="B730" s="470">
        <v>10461</v>
      </c>
      <c r="C730" s="471" t="s">
        <v>15180</v>
      </c>
      <c r="D730" s="469">
        <v>46062</v>
      </c>
      <c r="E730" s="472"/>
      <c r="F730" s="471"/>
      <c r="G730" s="202" t="s">
        <v>10261</v>
      </c>
      <c r="H730" s="472"/>
      <c r="I730" s="202" t="s">
        <v>10261</v>
      </c>
      <c r="J730" s="470" t="s">
        <v>1788</v>
      </c>
      <c r="K730" s="470" t="s">
        <v>32</v>
      </c>
      <c r="L730" s="272" t="str">
        <f>VLOOKUP($K730,[2]TONG_SL!$A$1:$D$65536,2,0)</f>
        <v>Giò Tai Lưỡi Xào 250g</v>
      </c>
      <c r="N730" s="272" t="str">
        <f t="shared" si="90"/>
        <v>K-C6</v>
      </c>
      <c r="Q730" s="272" t="str">
        <f>VLOOKUP(K730,[2]TONG_SL!$A$1:$D$65536,3,0)</f>
        <v>Túi</v>
      </c>
      <c r="R730" s="475">
        <v>5</v>
      </c>
      <c r="T730" s="273">
        <f>VLOOKUP(VLOOKUP(G730,Ma_KH!$A:$R,18,0)&amp;K730,Gia_MB!$A:$F,6,0)</f>
        <v>47673</v>
      </c>
      <c r="U730" s="476">
        <f t="shared" si="94"/>
        <v>238365</v>
      </c>
      <c r="W730" s="274">
        <f t="shared" si="91"/>
        <v>0</v>
      </c>
      <c r="X730" s="275" t="str">
        <f t="shared" si="92"/>
        <v>8</v>
      </c>
      <c r="Z730" s="476">
        <f t="shared" si="93"/>
        <v>19069.2</v>
      </c>
      <c r="AA730" s="5">
        <f>VLOOKUP(G730,Ma_KH!$A:$R,14,0)</f>
        <v>60</v>
      </c>
    </row>
    <row r="731" spans="1:27" x14ac:dyDescent="0.25">
      <c r="A731" s="329">
        <v>46056</v>
      </c>
      <c r="B731" s="464">
        <v>8528</v>
      </c>
      <c r="C731" s="465" t="s">
        <v>15180</v>
      </c>
      <c r="D731" s="329">
        <v>46059</v>
      </c>
      <c r="E731" s="175"/>
      <c r="F731" s="173"/>
      <c r="G731" s="467" t="s">
        <v>10297</v>
      </c>
      <c r="H731" s="175"/>
      <c r="I731" s="202" t="s">
        <v>10297</v>
      </c>
      <c r="J731" s="176" t="s">
        <v>1788</v>
      </c>
      <c r="K731" s="176" t="s">
        <v>48</v>
      </c>
      <c r="L731" s="272" t="str">
        <f>VLOOKUP($K731,[2]TONG_SL!$A$1:$D$65536,2,0)</f>
        <v>Mọc Nấm Hương 250g</v>
      </c>
      <c r="N731" s="272" t="str">
        <f t="shared" si="90"/>
        <v>K-C6</v>
      </c>
      <c r="Q731" s="272" t="str">
        <f>VLOOKUP(K731,[2]TONG_SL!$A$1:$D$65536,3,0)</f>
        <v>Túi</v>
      </c>
      <c r="R731" s="169">
        <v>10</v>
      </c>
      <c r="T731" s="273">
        <f>VLOOKUP(VLOOKUP(G731,Ma_KH!$A:$R,18,0)&amp;K731,Gia_MB!$A:$F,6,0)</f>
        <v>43700</v>
      </c>
      <c r="U731" s="476">
        <f t="shared" ref="U731:U794" si="95">T731*R731</f>
        <v>437000</v>
      </c>
      <c r="W731" s="274">
        <f t="shared" si="91"/>
        <v>0</v>
      </c>
      <c r="X731" s="275" t="str">
        <f t="shared" si="92"/>
        <v>8</v>
      </c>
      <c r="Z731" s="476">
        <f t="shared" si="93"/>
        <v>34960</v>
      </c>
      <c r="AA731" s="5">
        <f>VLOOKUP(G731,Ma_KH!$A:$R,14,0)</f>
        <v>60</v>
      </c>
    </row>
    <row r="732" spans="1:27" x14ac:dyDescent="0.25">
      <c r="A732" s="329">
        <v>46056</v>
      </c>
      <c r="B732" s="464">
        <v>8528</v>
      </c>
      <c r="C732" s="465" t="s">
        <v>15180</v>
      </c>
      <c r="D732" s="329">
        <v>46059</v>
      </c>
      <c r="E732" s="175"/>
      <c r="F732" s="173"/>
      <c r="G732" s="467" t="s">
        <v>10297</v>
      </c>
      <c r="H732" s="175"/>
      <c r="I732" s="202" t="s">
        <v>10297</v>
      </c>
      <c r="J732" s="176" t="s">
        <v>1788</v>
      </c>
      <c r="K732" s="176" t="s">
        <v>52</v>
      </c>
      <c r="L732" s="272" t="str">
        <f>VLOOKUP($K732,[2]TONG_SL!$A$1:$D$65536,2,0)</f>
        <v>Gà xì dầu 500g</v>
      </c>
      <c r="N732" s="272" t="str">
        <f t="shared" si="90"/>
        <v>K-C6</v>
      </c>
      <c r="Q732" s="272" t="str">
        <f>VLOOKUP(K732,[2]TONG_SL!$A$1:$D$65536,3,0)</f>
        <v>Túi</v>
      </c>
      <c r="R732" s="169">
        <v>5</v>
      </c>
      <c r="T732" s="273">
        <f>VLOOKUP(VLOOKUP(G732,Ma_KH!$A:$R,18,0)&amp;K732,Gia_MB!$A:$F,6,0)</f>
        <v>106026</v>
      </c>
      <c r="U732" s="476">
        <f t="shared" si="95"/>
        <v>530130</v>
      </c>
      <c r="W732" s="274">
        <f t="shared" si="91"/>
        <v>0</v>
      </c>
      <c r="X732" s="275" t="str">
        <f t="shared" si="92"/>
        <v>8</v>
      </c>
      <c r="Z732" s="476">
        <f t="shared" si="93"/>
        <v>42410.400000000001</v>
      </c>
      <c r="AA732" s="5">
        <f>VLOOKUP(G732,Ma_KH!$A:$R,14,0)</f>
        <v>60</v>
      </c>
    </row>
    <row r="733" spans="1:27" x14ac:dyDescent="0.25">
      <c r="A733" s="329">
        <v>46057</v>
      </c>
      <c r="B733" s="464">
        <v>9100</v>
      </c>
      <c r="C733" s="465" t="s">
        <v>15180</v>
      </c>
      <c r="D733" s="329">
        <v>46059</v>
      </c>
      <c r="E733" s="175"/>
      <c r="F733" s="173"/>
      <c r="G733" s="467" t="s">
        <v>10293</v>
      </c>
      <c r="H733" s="175"/>
      <c r="I733" s="202" t="s">
        <v>10293</v>
      </c>
      <c r="J733" s="176" t="s">
        <v>1788</v>
      </c>
      <c r="K733" s="176" t="s">
        <v>27</v>
      </c>
      <c r="L733" s="272" t="str">
        <f>VLOOKUP($K733,[2]TONG_SL!$A$1:$D$65536,2,0)</f>
        <v>Chân giò heo muối 300g</v>
      </c>
      <c r="N733" s="272" t="str">
        <f t="shared" si="90"/>
        <v>K-C6</v>
      </c>
      <c r="Q733" s="272" t="str">
        <f>VLOOKUP(K733,[2]TONG_SL!$A$1:$D$65536,3,0)</f>
        <v>Túi</v>
      </c>
      <c r="R733" s="169">
        <v>10</v>
      </c>
      <c r="T733" s="273">
        <f>VLOOKUP(VLOOKUP(G733,Ma_KH!$A:$R,18,0)&amp;K733,Gia_MB!$A:$F,6,0)</f>
        <v>69759</v>
      </c>
      <c r="U733" s="476">
        <f t="shared" si="95"/>
        <v>697590</v>
      </c>
      <c r="W733" s="274">
        <f t="shared" si="91"/>
        <v>0</v>
      </c>
      <c r="X733" s="275" t="str">
        <f t="shared" si="92"/>
        <v>8</v>
      </c>
      <c r="Z733" s="476">
        <f t="shared" si="93"/>
        <v>55807.200000000004</v>
      </c>
      <c r="AA733" s="5">
        <f>VLOOKUP(G733,Ma_KH!$A:$R,14,0)</f>
        <v>60</v>
      </c>
    </row>
    <row r="734" spans="1:27" x14ac:dyDescent="0.25">
      <c r="A734" s="329">
        <v>46057</v>
      </c>
      <c r="B734" s="464">
        <v>9100</v>
      </c>
      <c r="C734" s="465" t="s">
        <v>15180</v>
      </c>
      <c r="D734" s="329">
        <v>46059</v>
      </c>
      <c r="E734" s="175"/>
      <c r="F734" s="173"/>
      <c r="G734" s="467" t="s">
        <v>10293</v>
      </c>
      <c r="H734" s="175"/>
      <c r="I734" s="202" t="s">
        <v>10293</v>
      </c>
      <c r="J734" s="176" t="s">
        <v>1788</v>
      </c>
      <c r="K734" s="176" t="s">
        <v>542</v>
      </c>
      <c r="L734" s="272" t="str">
        <f>VLOOKUP($K734,[2]TONG_SL!$A$1:$D$65536,2,0)</f>
        <v>Chân giò heo muối 500g</v>
      </c>
      <c r="N734" s="272" t="str">
        <f t="shared" ref="N734:N797" si="96">IF($B734&lt;&gt;"","K-C6","")</f>
        <v>K-C6</v>
      </c>
      <c r="Q734" s="272" t="str">
        <f>VLOOKUP(K734,[2]TONG_SL!$A$1:$D$65536,3,0)</f>
        <v>Túi</v>
      </c>
      <c r="R734" s="169">
        <v>3</v>
      </c>
      <c r="T734" s="273">
        <f>VLOOKUP(VLOOKUP(G734,Ma_KH!$A:$R,18,0)&amp;K734,Gia_MB!$A:$F,6,0)</f>
        <v>113113</v>
      </c>
      <c r="U734" s="476">
        <f t="shared" si="95"/>
        <v>339339</v>
      </c>
      <c r="W734" s="274">
        <f t="shared" ref="W734:W797" si="97">U734*V734</f>
        <v>0</v>
      </c>
      <c r="X734" s="275" t="str">
        <f t="shared" ref="X734:X797" si="98">IF(B734&lt;&gt;"","8","0")</f>
        <v>8</v>
      </c>
      <c r="Z734" s="476">
        <f t="shared" ref="Z734:Z797" si="99">U734*X734%</f>
        <v>27147.119999999999</v>
      </c>
      <c r="AA734" s="5">
        <f>VLOOKUP(G734,Ma_KH!$A:$R,14,0)</f>
        <v>60</v>
      </c>
    </row>
    <row r="735" spans="1:27" x14ac:dyDescent="0.25">
      <c r="A735" s="329">
        <v>46057</v>
      </c>
      <c r="B735" s="464">
        <v>9100</v>
      </c>
      <c r="C735" s="465" t="s">
        <v>15180</v>
      </c>
      <c r="D735" s="329">
        <v>46059</v>
      </c>
      <c r="E735" s="175"/>
      <c r="F735" s="173"/>
      <c r="G735" s="467" t="s">
        <v>10293</v>
      </c>
      <c r="H735" s="175"/>
      <c r="I735" s="202" t="s">
        <v>10293</v>
      </c>
      <c r="J735" s="176" t="s">
        <v>1788</v>
      </c>
      <c r="K735" s="176" t="s">
        <v>34</v>
      </c>
      <c r="L735" s="272" t="str">
        <f>VLOOKUP($K735,[2]TONG_SL!$A$1:$D$65536,2,0)</f>
        <v>Tai heo muối 200g</v>
      </c>
      <c r="N735" s="272" t="str">
        <f t="shared" si="96"/>
        <v>K-C6</v>
      </c>
      <c r="Q735" s="272" t="str">
        <f>VLOOKUP(K735,[2]TONG_SL!$A$1:$D$65536,3,0)</f>
        <v>Túi</v>
      </c>
      <c r="R735" s="169">
        <v>5</v>
      </c>
      <c r="T735" s="273">
        <f>VLOOKUP(VLOOKUP(G735,Ma_KH!$A:$R,18,0)&amp;K735,Gia_MB!$A:$F,6,0)</f>
        <v>52815</v>
      </c>
      <c r="U735" s="476">
        <f t="shared" si="95"/>
        <v>264075</v>
      </c>
      <c r="W735" s="274">
        <f t="shared" si="97"/>
        <v>0</v>
      </c>
      <c r="X735" s="275" t="str">
        <f t="shared" si="98"/>
        <v>8</v>
      </c>
      <c r="Z735" s="476">
        <f t="shared" si="99"/>
        <v>21126</v>
      </c>
      <c r="AA735" s="5">
        <f>VLOOKUP(G735,Ma_KH!$A:$R,14,0)</f>
        <v>60</v>
      </c>
    </row>
    <row r="736" spans="1:27" x14ac:dyDescent="0.25">
      <c r="A736" s="329">
        <v>46057</v>
      </c>
      <c r="B736" s="464">
        <v>9100</v>
      </c>
      <c r="C736" s="465" t="s">
        <v>15180</v>
      </c>
      <c r="D736" s="329">
        <v>46059</v>
      </c>
      <c r="E736" s="175"/>
      <c r="F736" s="173"/>
      <c r="G736" s="467" t="s">
        <v>10293</v>
      </c>
      <c r="H736" s="175"/>
      <c r="I736" s="202" t="s">
        <v>10293</v>
      </c>
      <c r="J736" s="176" t="s">
        <v>1788</v>
      </c>
      <c r="K736" s="176" t="s">
        <v>30</v>
      </c>
      <c r="L736" s="272" t="str">
        <f>VLOOKUP($K736,[2]TONG_SL!$A$1:$D$65536,2,0)</f>
        <v>Gà muối 500g</v>
      </c>
      <c r="N736" s="272" t="str">
        <f t="shared" si="96"/>
        <v>K-C6</v>
      </c>
      <c r="Q736" s="272" t="str">
        <f>VLOOKUP(K736,[2]TONG_SL!$A$1:$D$65536,3,0)</f>
        <v>Túi</v>
      </c>
      <c r="R736" s="169">
        <v>10</v>
      </c>
      <c r="T736" s="273">
        <f>VLOOKUP(VLOOKUP(G736,Ma_KH!$A:$R,18,0)&amp;K736,Gia_MB!$A:$F,6,0)</f>
        <v>105505</v>
      </c>
      <c r="U736" s="476">
        <f t="shared" si="95"/>
        <v>1055050</v>
      </c>
      <c r="W736" s="274">
        <f t="shared" si="97"/>
        <v>0</v>
      </c>
      <c r="X736" s="275" t="str">
        <f t="shared" si="98"/>
        <v>8</v>
      </c>
      <c r="Z736" s="476">
        <f t="shared" si="99"/>
        <v>84404</v>
      </c>
      <c r="AA736" s="5">
        <f>VLOOKUP(G736,Ma_KH!$A:$R,14,0)</f>
        <v>60</v>
      </c>
    </row>
    <row r="737" spans="1:27" x14ac:dyDescent="0.25">
      <c r="A737" s="329">
        <v>46057</v>
      </c>
      <c r="B737" s="464">
        <v>9100</v>
      </c>
      <c r="C737" s="465" t="s">
        <v>15180</v>
      </c>
      <c r="D737" s="329">
        <v>46059</v>
      </c>
      <c r="E737" s="175"/>
      <c r="F737" s="173"/>
      <c r="G737" s="467" t="s">
        <v>10293</v>
      </c>
      <c r="H737" s="175"/>
      <c r="I737" s="202" t="s">
        <v>10293</v>
      </c>
      <c r="J737" s="176" t="s">
        <v>1788</v>
      </c>
      <c r="K737" s="176" t="s">
        <v>7266</v>
      </c>
      <c r="L737" s="272" t="str">
        <f>VLOOKUP($K737,[2]TONG_SL!$A$1:$D$65536,2,0)</f>
        <v>Giò lụa 500g</v>
      </c>
      <c r="N737" s="272" t="str">
        <f t="shared" si="96"/>
        <v>K-C6</v>
      </c>
      <c r="Q737" s="272" t="str">
        <f>VLOOKUP(K737,[2]TONG_SL!$A$1:$D$65536,3,0)</f>
        <v>Túi</v>
      </c>
      <c r="R737" s="169">
        <v>5</v>
      </c>
      <c r="T737" s="273" t="e">
        <f>VLOOKUP(VLOOKUP(G737,Ma_KH!$A:$R,18,0)&amp;K737,Gia_MB!$A:$F,6,0)</f>
        <v>#N/A</v>
      </c>
      <c r="U737" s="476" t="e">
        <f t="shared" si="95"/>
        <v>#N/A</v>
      </c>
      <c r="W737" s="274" t="e">
        <f t="shared" si="97"/>
        <v>#N/A</v>
      </c>
      <c r="X737" s="275" t="str">
        <f t="shared" si="98"/>
        <v>8</v>
      </c>
      <c r="Z737" s="476" t="e">
        <f t="shared" si="99"/>
        <v>#N/A</v>
      </c>
      <c r="AA737" s="5">
        <f>VLOOKUP(G737,Ma_KH!$A:$R,14,0)</f>
        <v>60</v>
      </c>
    </row>
    <row r="738" spans="1:27" x14ac:dyDescent="0.25">
      <c r="A738" s="329">
        <v>46057</v>
      </c>
      <c r="B738" s="464">
        <v>9100</v>
      </c>
      <c r="C738" s="465" t="s">
        <v>15180</v>
      </c>
      <c r="D738" s="329">
        <v>46059</v>
      </c>
      <c r="E738" s="175"/>
      <c r="F738" s="173"/>
      <c r="G738" s="467" t="s">
        <v>10293</v>
      </c>
      <c r="H738" s="175"/>
      <c r="I738" s="202" t="s">
        <v>10293</v>
      </c>
      <c r="J738" s="176" t="s">
        <v>1788</v>
      </c>
      <c r="K738" s="176" t="s">
        <v>32</v>
      </c>
      <c r="L738" s="272" t="str">
        <f>VLOOKUP($K738,[2]TONG_SL!$A$1:$D$65536,2,0)</f>
        <v>Giò Tai Lưỡi Xào 250g</v>
      </c>
      <c r="N738" s="272" t="str">
        <f t="shared" si="96"/>
        <v>K-C6</v>
      </c>
      <c r="Q738" s="272" t="str">
        <f>VLOOKUP(K738,[2]TONG_SL!$A$1:$D$65536,3,0)</f>
        <v>Túi</v>
      </c>
      <c r="R738" s="169">
        <v>3</v>
      </c>
      <c r="T738" s="273">
        <f>VLOOKUP(VLOOKUP(G738,Ma_KH!$A:$R,18,0)&amp;K738,Gia_MB!$A:$F,6,0)</f>
        <v>47673</v>
      </c>
      <c r="U738" s="476">
        <f t="shared" si="95"/>
        <v>143019</v>
      </c>
      <c r="W738" s="274">
        <f t="shared" si="97"/>
        <v>0</v>
      </c>
      <c r="X738" s="275" t="str">
        <f t="shared" si="98"/>
        <v>8</v>
      </c>
      <c r="Z738" s="476">
        <f t="shared" si="99"/>
        <v>11441.52</v>
      </c>
      <c r="AA738" s="5">
        <f>VLOOKUP(G738,Ma_KH!$A:$R,14,0)</f>
        <v>60</v>
      </c>
    </row>
    <row r="739" spans="1:27" x14ac:dyDescent="0.25">
      <c r="A739" s="329">
        <v>46056</v>
      </c>
      <c r="B739" s="464">
        <v>8531</v>
      </c>
      <c r="C739" s="465" t="s">
        <v>15180</v>
      </c>
      <c r="D739" s="329">
        <v>46059</v>
      </c>
      <c r="E739" s="175"/>
      <c r="F739" s="173"/>
      <c r="G739" s="467" t="s">
        <v>11031</v>
      </c>
      <c r="H739" s="175"/>
      <c r="I739" s="202" t="s">
        <v>11031</v>
      </c>
      <c r="J739" s="176" t="s">
        <v>1788</v>
      </c>
      <c r="K739" s="176" t="s">
        <v>27</v>
      </c>
      <c r="L739" s="272" t="str">
        <f>VLOOKUP($K739,[2]TONG_SL!$A$1:$D$65536,2,0)</f>
        <v>Chân giò heo muối 300g</v>
      </c>
      <c r="N739" s="272" t="str">
        <f t="shared" si="96"/>
        <v>K-C6</v>
      </c>
      <c r="Q739" s="272" t="str">
        <f>VLOOKUP(K739,[2]TONG_SL!$A$1:$D$65536,3,0)</f>
        <v>Túi</v>
      </c>
      <c r="R739" s="169">
        <v>10</v>
      </c>
      <c r="T739" s="273" t="e">
        <f>VLOOKUP(VLOOKUP(G739,Ma_KH!$A:$R,18,0)&amp;K739,Gia_MB!$A:$F,6,0)</f>
        <v>#N/A</v>
      </c>
      <c r="U739" s="476" t="e">
        <f t="shared" si="95"/>
        <v>#N/A</v>
      </c>
      <c r="W739" s="274" t="e">
        <f t="shared" si="97"/>
        <v>#N/A</v>
      </c>
      <c r="X739" s="275" t="str">
        <f t="shared" si="98"/>
        <v>8</v>
      </c>
      <c r="Z739" s="476" t="e">
        <f t="shared" si="99"/>
        <v>#N/A</v>
      </c>
      <c r="AA739" s="5">
        <f>VLOOKUP(G739,Ma_KH!$A:$R,14,0)</f>
        <v>1</v>
      </c>
    </row>
    <row r="740" spans="1:27" x14ac:dyDescent="0.25">
      <c r="A740" s="329">
        <v>46055</v>
      </c>
      <c r="B740" s="464">
        <v>8404</v>
      </c>
      <c r="C740" s="465" t="s">
        <v>15180</v>
      </c>
      <c r="D740" s="329">
        <v>46059</v>
      </c>
      <c r="E740" s="175"/>
      <c r="F740" s="173"/>
      <c r="G740" s="467" t="s">
        <v>7615</v>
      </c>
      <c r="H740" s="175"/>
      <c r="I740" s="202" t="s">
        <v>7615</v>
      </c>
      <c r="J740" s="176" t="s">
        <v>1788</v>
      </c>
      <c r="K740" s="176" t="s">
        <v>551</v>
      </c>
      <c r="L740" s="272" t="str">
        <f>VLOOKUP($K740,[2]TONG_SL!$A$1:$D$65536,2,0)</f>
        <v>Chân giò heo muối 100g</v>
      </c>
      <c r="N740" s="272" t="str">
        <f t="shared" si="96"/>
        <v>K-C6</v>
      </c>
      <c r="Q740" s="272" t="str">
        <f>VLOOKUP(K740,[2]TONG_SL!$A$1:$D$65536,3,0)</f>
        <v>Gói</v>
      </c>
      <c r="R740" s="169">
        <v>5</v>
      </c>
      <c r="T740" s="273">
        <f>VLOOKUP(VLOOKUP(G740,Ma_KH!$A:$R,18,0)&amp;K740,Gia_MB!$A:$F,6,0)</f>
        <v>23321.55</v>
      </c>
      <c r="U740" s="476">
        <f t="shared" si="95"/>
        <v>116607.75</v>
      </c>
      <c r="W740" s="274">
        <f t="shared" si="97"/>
        <v>0</v>
      </c>
      <c r="X740" s="275" t="str">
        <f t="shared" si="98"/>
        <v>8</v>
      </c>
      <c r="Z740" s="476">
        <f t="shared" si="99"/>
        <v>9328.6200000000008</v>
      </c>
      <c r="AA740" s="5">
        <f>VLOOKUP(G740,Ma_KH!$A:$R,14,0)</f>
        <v>1</v>
      </c>
    </row>
    <row r="741" spans="1:27" x14ac:dyDescent="0.25">
      <c r="A741" s="329">
        <v>46055</v>
      </c>
      <c r="B741" s="464">
        <v>8404</v>
      </c>
      <c r="C741" s="465" t="s">
        <v>15180</v>
      </c>
      <c r="D741" s="329">
        <v>46059</v>
      </c>
      <c r="E741" s="175"/>
      <c r="F741" s="173"/>
      <c r="G741" s="467" t="s">
        <v>7615</v>
      </c>
      <c r="H741" s="175"/>
      <c r="I741" s="202" t="s">
        <v>7615</v>
      </c>
      <c r="J741" s="176" t="s">
        <v>1788</v>
      </c>
      <c r="K741" s="379" t="s">
        <v>15332</v>
      </c>
      <c r="L741" s="272" t="str">
        <f>VLOOKUP($K741,[2]TONG_SL!$A$1:$D$65536,2,0)</f>
        <v>Chân giò heo muối vị Tayaki 450g</v>
      </c>
      <c r="N741" s="272" t="str">
        <f t="shared" si="96"/>
        <v>K-C6</v>
      </c>
      <c r="Q741" s="272" t="str">
        <f>VLOOKUP(K741,[2]TONG_SL!$A$1:$D$65536,3,0)</f>
        <v>Túi</v>
      </c>
      <c r="R741" s="273">
        <v>2</v>
      </c>
      <c r="T741" s="273" t="e">
        <f>VLOOKUP(VLOOKUP(G741,Ma_KH!$A:$R,18,0)&amp;K741,Gia_MB!$A:$F,6,0)</f>
        <v>#N/A</v>
      </c>
      <c r="U741" s="476" t="e">
        <f t="shared" si="95"/>
        <v>#N/A</v>
      </c>
      <c r="W741" s="274" t="e">
        <f t="shared" si="97"/>
        <v>#N/A</v>
      </c>
      <c r="X741" s="275" t="str">
        <f t="shared" si="98"/>
        <v>8</v>
      </c>
      <c r="Z741" s="476" t="e">
        <f t="shared" si="99"/>
        <v>#N/A</v>
      </c>
      <c r="AA741" s="5">
        <f>VLOOKUP(G741,Ma_KH!$A:$R,14,0)</f>
        <v>1</v>
      </c>
    </row>
    <row r="742" spans="1:27" x14ac:dyDescent="0.25">
      <c r="A742" s="329">
        <v>46055</v>
      </c>
      <c r="B742" s="464">
        <v>8404</v>
      </c>
      <c r="C742" s="465" t="s">
        <v>15180</v>
      </c>
      <c r="D742" s="329">
        <v>46059</v>
      </c>
      <c r="E742" s="175"/>
      <c r="F742" s="173"/>
      <c r="G742" s="467" t="s">
        <v>7615</v>
      </c>
      <c r="H742" s="175"/>
      <c r="I742" s="202" t="s">
        <v>7615</v>
      </c>
      <c r="J742" s="176" t="s">
        <v>1788</v>
      </c>
      <c r="K742" s="474" t="s">
        <v>15474</v>
      </c>
      <c r="L742" s="272" t="str">
        <f>VLOOKUP($K742,[2]TONG_SL!$A$1:$D$65536,2,0)</f>
        <v>Gà muối hun cỏ xạ hương 500g</v>
      </c>
      <c r="N742" s="272" t="str">
        <f t="shared" si="96"/>
        <v>K-C6</v>
      </c>
      <c r="Q742" s="272" t="str">
        <f>VLOOKUP(K742,[2]TONG_SL!$A$1:$D$65536,3,0)</f>
        <v>Túi</v>
      </c>
      <c r="R742" s="169">
        <v>2</v>
      </c>
      <c r="T742" s="273" t="e">
        <f>VLOOKUP(VLOOKUP(G742,Ma_KH!$A:$R,18,0)&amp;K742,Gia_MB!$A:$F,6,0)</f>
        <v>#N/A</v>
      </c>
      <c r="U742" s="476" t="e">
        <f t="shared" si="95"/>
        <v>#N/A</v>
      </c>
      <c r="W742" s="274" t="e">
        <f t="shared" si="97"/>
        <v>#N/A</v>
      </c>
      <c r="X742" s="275" t="str">
        <f t="shared" si="98"/>
        <v>8</v>
      </c>
      <c r="Z742" s="476" t="e">
        <f t="shared" si="99"/>
        <v>#N/A</v>
      </c>
      <c r="AA742" s="5">
        <f>VLOOKUP(G742,Ma_KH!$A:$R,14,0)</f>
        <v>1</v>
      </c>
    </row>
    <row r="743" spans="1:27" x14ac:dyDescent="0.25">
      <c r="A743" s="329">
        <v>46055</v>
      </c>
      <c r="B743" s="464">
        <v>8404</v>
      </c>
      <c r="C743" s="465" t="s">
        <v>15180</v>
      </c>
      <c r="D743" s="329">
        <v>46059</v>
      </c>
      <c r="E743" s="175"/>
      <c r="F743" s="173"/>
      <c r="G743" s="467" t="s">
        <v>7615</v>
      </c>
      <c r="H743" s="175"/>
      <c r="I743" s="202" t="s">
        <v>7615</v>
      </c>
      <c r="J743" s="176" t="s">
        <v>1788</v>
      </c>
      <c r="K743" s="176" t="s">
        <v>37</v>
      </c>
      <c r="L743" s="272" t="str">
        <f>VLOOKUP($K743,[2]TONG_SL!$A$1:$D$65536,2,0)</f>
        <v>Chả cốm 300g</v>
      </c>
      <c r="N743" s="272" t="str">
        <f t="shared" si="96"/>
        <v>K-C6</v>
      </c>
      <c r="Q743" s="272" t="str">
        <f>VLOOKUP(K743,[2]TONG_SL!$A$1:$D$65536,3,0)</f>
        <v>Túi</v>
      </c>
      <c r="R743" s="169">
        <v>2</v>
      </c>
      <c r="T743" s="273">
        <f>VLOOKUP(VLOOKUP(G743,Ma_KH!$A:$R,18,0)&amp;K743,Gia_MB!$A:$F,6,0)</f>
        <v>70537.5</v>
      </c>
      <c r="U743" s="476">
        <f t="shared" si="95"/>
        <v>141075</v>
      </c>
      <c r="W743" s="274">
        <f t="shared" si="97"/>
        <v>0</v>
      </c>
      <c r="X743" s="275" t="str">
        <f t="shared" si="98"/>
        <v>8</v>
      </c>
      <c r="Z743" s="476">
        <f t="shared" si="99"/>
        <v>11286</v>
      </c>
      <c r="AA743" s="5">
        <f>VLOOKUP(G743,Ma_KH!$A:$R,14,0)</f>
        <v>1</v>
      </c>
    </row>
    <row r="744" spans="1:27" x14ac:dyDescent="0.25">
      <c r="A744" s="329">
        <v>46056</v>
      </c>
      <c r="B744" s="464">
        <v>8473</v>
      </c>
      <c r="C744" s="465" t="s">
        <v>15180</v>
      </c>
      <c r="D744" s="329">
        <v>46059</v>
      </c>
      <c r="E744" s="175"/>
      <c r="F744" s="173"/>
      <c r="G744" s="467" t="s">
        <v>7473</v>
      </c>
      <c r="H744" s="175"/>
      <c r="I744" s="202" t="s">
        <v>7473</v>
      </c>
      <c r="J744" s="176" t="s">
        <v>1788</v>
      </c>
      <c r="K744" s="176" t="s">
        <v>30</v>
      </c>
      <c r="L744" s="272" t="str">
        <f>VLOOKUP($K744,[2]TONG_SL!$A$1:$D$65536,2,0)</f>
        <v>Gà muối 500g</v>
      </c>
      <c r="N744" s="272" t="str">
        <f t="shared" si="96"/>
        <v>K-C6</v>
      </c>
      <c r="Q744" s="272" t="str">
        <f>VLOOKUP(K744,[2]TONG_SL!$A$1:$D$65536,3,0)</f>
        <v>Túi</v>
      </c>
      <c r="R744" s="169">
        <v>3</v>
      </c>
      <c r="T744" s="273">
        <f>VLOOKUP(VLOOKUP(G744,Ma_KH!$A:$R,18,0)&amp;K744,Gia_MB!$A:$F,6,0)</f>
        <v>110780</v>
      </c>
      <c r="U744" s="476">
        <f t="shared" si="95"/>
        <v>332340</v>
      </c>
      <c r="W744" s="274">
        <f t="shared" si="97"/>
        <v>0</v>
      </c>
      <c r="X744" s="275" t="str">
        <f t="shared" si="98"/>
        <v>8</v>
      </c>
      <c r="Z744" s="476">
        <f t="shared" si="99"/>
        <v>26587.200000000001</v>
      </c>
      <c r="AA744" s="5">
        <f>VLOOKUP(G744,Ma_KH!$A:$R,14,0)</f>
        <v>0</v>
      </c>
    </row>
    <row r="745" spans="1:27" x14ac:dyDescent="0.25">
      <c r="A745" s="329">
        <v>46056</v>
      </c>
      <c r="B745" s="464">
        <v>8473</v>
      </c>
      <c r="C745" s="465" t="s">
        <v>15180</v>
      </c>
      <c r="D745" s="329">
        <v>46059</v>
      </c>
      <c r="E745" s="175"/>
      <c r="F745" s="173"/>
      <c r="G745" s="467" t="s">
        <v>7473</v>
      </c>
      <c r="H745" s="175"/>
      <c r="I745" s="202" t="s">
        <v>7473</v>
      </c>
      <c r="J745" s="176" t="s">
        <v>1788</v>
      </c>
      <c r="K745" s="176" t="s">
        <v>52</v>
      </c>
      <c r="L745" s="272" t="str">
        <f>VLOOKUP($K745,[2]TONG_SL!$A$1:$D$65536,2,0)</f>
        <v>Gà xì dầu 500g</v>
      </c>
      <c r="N745" s="272" t="str">
        <f t="shared" si="96"/>
        <v>K-C6</v>
      </c>
      <c r="Q745" s="272" t="str">
        <f>VLOOKUP(K745,[2]TONG_SL!$A$1:$D$65536,3,0)</f>
        <v>Túi</v>
      </c>
      <c r="R745" s="169">
        <v>2</v>
      </c>
      <c r="T745" s="273">
        <f>VLOOKUP(VLOOKUP(G745,Ma_KH!$A:$R,18,0)&amp;K745,Gia_MB!$A:$F,6,0)</f>
        <v>106026</v>
      </c>
      <c r="U745" s="476">
        <f t="shared" si="95"/>
        <v>212052</v>
      </c>
      <c r="W745" s="274">
        <f t="shared" si="97"/>
        <v>0</v>
      </c>
      <c r="X745" s="275" t="str">
        <f t="shared" si="98"/>
        <v>8</v>
      </c>
      <c r="Z745" s="476">
        <f t="shared" si="99"/>
        <v>16964.16</v>
      </c>
      <c r="AA745" s="5">
        <f>VLOOKUP(G745,Ma_KH!$A:$R,14,0)</f>
        <v>0</v>
      </c>
    </row>
    <row r="746" spans="1:27" x14ac:dyDescent="0.25">
      <c r="A746" s="329">
        <v>46056</v>
      </c>
      <c r="B746" s="464">
        <v>8473</v>
      </c>
      <c r="C746" s="465" t="s">
        <v>15180</v>
      </c>
      <c r="D746" s="329">
        <v>46059</v>
      </c>
      <c r="E746" s="175"/>
      <c r="F746" s="173"/>
      <c r="G746" s="467" t="s">
        <v>7473</v>
      </c>
      <c r="H746" s="175"/>
      <c r="I746" s="202" t="s">
        <v>7473</v>
      </c>
      <c r="J746" s="176" t="s">
        <v>1788</v>
      </c>
      <c r="K746" s="176" t="s">
        <v>32</v>
      </c>
      <c r="L746" s="272" t="str">
        <f>VLOOKUP($K746,[2]TONG_SL!$A$1:$D$65536,2,0)</f>
        <v>Giò Tai Lưỡi Xào 250g</v>
      </c>
      <c r="N746" s="272" t="str">
        <f t="shared" si="96"/>
        <v>K-C6</v>
      </c>
      <c r="Q746" s="272" t="str">
        <f>VLOOKUP(K746,[2]TONG_SL!$A$1:$D$65536,3,0)</f>
        <v>Túi</v>
      </c>
      <c r="R746" s="169">
        <v>3</v>
      </c>
      <c r="T746" s="273">
        <f>VLOOKUP(VLOOKUP(G746,Ma_KH!$A:$R,18,0)&amp;K746,Gia_MB!$A:$F,6,0)</f>
        <v>47672</v>
      </c>
      <c r="U746" s="476">
        <f t="shared" si="95"/>
        <v>143016</v>
      </c>
      <c r="W746" s="274">
        <f t="shared" si="97"/>
        <v>0</v>
      </c>
      <c r="X746" s="275" t="str">
        <f t="shared" si="98"/>
        <v>8</v>
      </c>
      <c r="Z746" s="476">
        <f t="shared" si="99"/>
        <v>11441.28</v>
      </c>
      <c r="AA746" s="5">
        <f>VLOOKUP(G746,Ma_KH!$A:$R,14,0)</f>
        <v>0</v>
      </c>
    </row>
    <row r="747" spans="1:27" x14ac:dyDescent="0.25">
      <c r="A747" s="329">
        <v>46055</v>
      </c>
      <c r="B747" s="464">
        <v>8400</v>
      </c>
      <c r="C747" s="465" t="s">
        <v>15180</v>
      </c>
      <c r="D747" s="329">
        <v>46059</v>
      </c>
      <c r="E747" s="175"/>
      <c r="F747" s="173"/>
      <c r="G747" s="467" t="s">
        <v>10784</v>
      </c>
      <c r="H747" s="175"/>
      <c r="I747" s="202" t="s">
        <v>10784</v>
      </c>
      <c r="J747" s="176" t="s">
        <v>1788</v>
      </c>
      <c r="K747" s="474" t="s">
        <v>15474</v>
      </c>
      <c r="L747" s="272" t="str">
        <f>VLOOKUP($K747,[2]TONG_SL!$A$1:$D$65536,2,0)</f>
        <v>Gà muối hun cỏ xạ hương 500g</v>
      </c>
      <c r="N747" s="272" t="str">
        <f t="shared" si="96"/>
        <v>K-C6</v>
      </c>
      <c r="Q747" s="272" t="str">
        <f>VLOOKUP(K747,[2]TONG_SL!$A$1:$D$65536,3,0)</f>
        <v>Túi</v>
      </c>
      <c r="R747" s="169">
        <v>2</v>
      </c>
      <c r="T747" s="273" t="e">
        <f>VLOOKUP(VLOOKUP(G747,Ma_KH!$A:$R,18,0)&amp;K747,Gia_MB!$A:$F,6,0)</f>
        <v>#N/A</v>
      </c>
      <c r="U747" s="476" t="e">
        <f t="shared" si="95"/>
        <v>#N/A</v>
      </c>
      <c r="W747" s="274" t="e">
        <f t="shared" si="97"/>
        <v>#N/A</v>
      </c>
      <c r="X747" s="275" t="str">
        <f t="shared" si="98"/>
        <v>8</v>
      </c>
      <c r="Z747" s="476" t="e">
        <f t="shared" si="99"/>
        <v>#N/A</v>
      </c>
      <c r="AA747" s="5">
        <f>VLOOKUP(G747,Ma_KH!$A:$R,14,0)</f>
        <v>1</v>
      </c>
    </row>
    <row r="748" spans="1:27" x14ac:dyDescent="0.25">
      <c r="A748" s="329">
        <v>46055</v>
      </c>
      <c r="B748" s="464">
        <v>8400</v>
      </c>
      <c r="C748" s="465" t="s">
        <v>15180</v>
      </c>
      <c r="D748" s="329">
        <v>46059</v>
      </c>
      <c r="E748" s="175"/>
      <c r="F748" s="173"/>
      <c r="G748" s="467" t="s">
        <v>10784</v>
      </c>
      <c r="H748" s="175"/>
      <c r="I748" s="202" t="s">
        <v>10784</v>
      </c>
      <c r="J748" s="176" t="s">
        <v>1788</v>
      </c>
      <c r="K748" s="176" t="s">
        <v>30</v>
      </c>
      <c r="L748" s="272" t="str">
        <f>VLOOKUP($K748,[2]TONG_SL!$A$1:$D$65536,2,0)</f>
        <v>Gà muối 500g</v>
      </c>
      <c r="N748" s="272" t="str">
        <f t="shared" si="96"/>
        <v>K-C6</v>
      </c>
      <c r="Q748" s="272" t="str">
        <f>VLOOKUP(K748,[2]TONG_SL!$A$1:$D$65536,3,0)</f>
        <v>Túi</v>
      </c>
      <c r="R748" s="169">
        <v>2</v>
      </c>
      <c r="T748" s="273">
        <f>VLOOKUP(VLOOKUP(G748,Ma_KH!$A:$R,18,0)&amp;K748,Gia_MB!$A:$F,6,0)</f>
        <v>105505.09999999999</v>
      </c>
      <c r="U748" s="476">
        <f t="shared" si="95"/>
        <v>211010.19999999998</v>
      </c>
      <c r="W748" s="274">
        <f t="shared" si="97"/>
        <v>0</v>
      </c>
      <c r="X748" s="275" t="str">
        <f t="shared" si="98"/>
        <v>8</v>
      </c>
      <c r="Z748" s="476">
        <f t="shared" si="99"/>
        <v>16880.815999999999</v>
      </c>
      <c r="AA748" s="5">
        <f>VLOOKUP(G748,Ma_KH!$A:$R,14,0)</f>
        <v>1</v>
      </c>
    </row>
    <row r="749" spans="1:27" x14ac:dyDescent="0.25">
      <c r="A749" s="329">
        <v>46055</v>
      </c>
      <c r="B749" s="464">
        <v>8400</v>
      </c>
      <c r="C749" s="465" t="s">
        <v>15180</v>
      </c>
      <c r="D749" s="329">
        <v>46059</v>
      </c>
      <c r="E749" s="175"/>
      <c r="F749" s="173"/>
      <c r="G749" s="467" t="s">
        <v>10784</v>
      </c>
      <c r="H749" s="175"/>
      <c r="I749" s="202" t="s">
        <v>10784</v>
      </c>
      <c r="J749" s="176" t="s">
        <v>1788</v>
      </c>
      <c r="K749" s="176" t="s">
        <v>27</v>
      </c>
      <c r="L749" s="272" t="str">
        <f>VLOOKUP($K749,[2]TONG_SL!$A$1:$D$65536,2,0)</f>
        <v>Chân giò heo muối 300g</v>
      </c>
      <c r="N749" s="272" t="str">
        <f t="shared" si="96"/>
        <v>K-C6</v>
      </c>
      <c r="Q749" s="272" t="str">
        <f>VLOOKUP(K749,[2]TONG_SL!$A$1:$D$65536,3,0)</f>
        <v>Túi</v>
      </c>
      <c r="R749" s="169">
        <v>2</v>
      </c>
      <c r="T749" s="273">
        <f>VLOOKUP(VLOOKUP(G749,Ma_KH!$A:$R,18,0)&amp;K749,Gia_MB!$A:$F,6,0)</f>
        <v>69759.45</v>
      </c>
      <c r="U749" s="476">
        <f t="shared" si="95"/>
        <v>139518.9</v>
      </c>
      <c r="W749" s="274">
        <f t="shared" si="97"/>
        <v>0</v>
      </c>
      <c r="X749" s="275" t="str">
        <f t="shared" si="98"/>
        <v>8</v>
      </c>
      <c r="Z749" s="476">
        <f t="shared" si="99"/>
        <v>11161.512000000001</v>
      </c>
      <c r="AA749" s="5">
        <f>VLOOKUP(G749,Ma_KH!$A:$R,14,0)</f>
        <v>1</v>
      </c>
    </row>
    <row r="750" spans="1:27" x14ac:dyDescent="0.25">
      <c r="A750" s="329">
        <v>46055</v>
      </c>
      <c r="B750" s="464">
        <v>8400</v>
      </c>
      <c r="C750" s="465" t="s">
        <v>15180</v>
      </c>
      <c r="D750" s="329">
        <v>46059</v>
      </c>
      <c r="E750" s="175"/>
      <c r="F750" s="173"/>
      <c r="G750" s="467" t="s">
        <v>10784</v>
      </c>
      <c r="H750" s="175"/>
      <c r="I750" s="202" t="s">
        <v>10784</v>
      </c>
      <c r="J750" s="176" t="s">
        <v>1788</v>
      </c>
      <c r="K750" s="176" t="s">
        <v>551</v>
      </c>
      <c r="L750" s="272" t="str">
        <f>VLOOKUP($K750,[2]TONG_SL!$A$1:$D$65536,2,0)</f>
        <v>Chân giò heo muối 100g</v>
      </c>
      <c r="N750" s="272" t="str">
        <f t="shared" si="96"/>
        <v>K-C6</v>
      </c>
      <c r="Q750" s="272" t="str">
        <f>VLOOKUP(K750,[2]TONG_SL!$A$1:$D$65536,3,0)</f>
        <v>Gói</v>
      </c>
      <c r="R750" s="169">
        <v>3</v>
      </c>
      <c r="T750" s="273">
        <f>VLOOKUP(VLOOKUP(G750,Ma_KH!$A:$R,18,0)&amp;K750,Gia_MB!$A:$F,6,0)</f>
        <v>23321.55</v>
      </c>
      <c r="U750" s="476">
        <f t="shared" si="95"/>
        <v>69964.649999999994</v>
      </c>
      <c r="W750" s="274">
        <f t="shared" si="97"/>
        <v>0</v>
      </c>
      <c r="X750" s="275" t="str">
        <f t="shared" si="98"/>
        <v>8</v>
      </c>
      <c r="Z750" s="476">
        <f t="shared" si="99"/>
        <v>5597.1719999999996</v>
      </c>
      <c r="AA750" s="5">
        <f>VLOOKUP(G750,Ma_KH!$A:$R,14,0)</f>
        <v>1</v>
      </c>
    </row>
    <row r="751" spans="1:27" x14ac:dyDescent="0.25">
      <c r="A751" s="329">
        <v>46055</v>
      </c>
      <c r="B751" s="464">
        <v>8400</v>
      </c>
      <c r="C751" s="465" t="s">
        <v>15180</v>
      </c>
      <c r="D751" s="329">
        <v>46059</v>
      </c>
      <c r="E751" s="175"/>
      <c r="F751" s="173"/>
      <c r="G751" s="467" t="s">
        <v>10784</v>
      </c>
      <c r="H751" s="175"/>
      <c r="I751" s="202" t="s">
        <v>10784</v>
      </c>
      <c r="J751" s="176" t="s">
        <v>1788</v>
      </c>
      <c r="K751" s="176" t="s">
        <v>32</v>
      </c>
      <c r="L751" s="272" t="str">
        <f>VLOOKUP($K751,[2]TONG_SL!$A$1:$D$65536,2,0)</f>
        <v>Giò Tai Lưỡi Xào 250g</v>
      </c>
      <c r="N751" s="272" t="str">
        <f t="shared" si="96"/>
        <v>K-C6</v>
      </c>
      <c r="Q751" s="272" t="str">
        <f>VLOOKUP(K751,[2]TONG_SL!$A$1:$D$65536,3,0)</f>
        <v>Túi</v>
      </c>
      <c r="R751" s="169">
        <v>2</v>
      </c>
      <c r="T751" s="273">
        <f>VLOOKUP(VLOOKUP(G751,Ma_KH!$A:$R,18,0)&amp;K751,Gia_MB!$A:$F,6,0)</f>
        <v>47673.85</v>
      </c>
      <c r="U751" s="476">
        <f t="shared" si="95"/>
        <v>95347.7</v>
      </c>
      <c r="W751" s="274">
        <f t="shared" si="97"/>
        <v>0</v>
      </c>
      <c r="X751" s="275" t="str">
        <f t="shared" si="98"/>
        <v>8</v>
      </c>
      <c r="Z751" s="476">
        <f t="shared" si="99"/>
        <v>7627.8159999999998</v>
      </c>
      <c r="AA751" s="5">
        <f>VLOOKUP(G751,Ma_KH!$A:$R,14,0)</f>
        <v>1</v>
      </c>
    </row>
    <row r="752" spans="1:27" x14ac:dyDescent="0.25">
      <c r="A752" s="329">
        <v>46055</v>
      </c>
      <c r="B752" s="464">
        <v>8400</v>
      </c>
      <c r="C752" s="465" t="s">
        <v>15180</v>
      </c>
      <c r="D752" s="329">
        <v>46059</v>
      </c>
      <c r="E752" s="175"/>
      <c r="F752" s="173"/>
      <c r="G752" s="467" t="s">
        <v>10784</v>
      </c>
      <c r="H752" s="175"/>
      <c r="I752" s="202" t="s">
        <v>10784</v>
      </c>
      <c r="J752" s="176" t="s">
        <v>1788</v>
      </c>
      <c r="K752" s="176" t="s">
        <v>34</v>
      </c>
      <c r="L752" s="272" t="str">
        <f>VLOOKUP($K752,[2]TONG_SL!$A$1:$D$65536,2,0)</f>
        <v>Tai heo muối 200g</v>
      </c>
      <c r="N752" s="272" t="str">
        <f t="shared" si="96"/>
        <v>K-C6</v>
      </c>
      <c r="Q752" s="272" t="str">
        <f>VLOOKUP(K752,[2]TONG_SL!$A$1:$D$65536,3,0)</f>
        <v>Túi</v>
      </c>
      <c r="R752" s="169">
        <v>2</v>
      </c>
      <c r="T752" s="273">
        <f>VLOOKUP(VLOOKUP(G752,Ma_KH!$A:$R,18,0)&amp;K752,Gia_MB!$A:$F,6,0)</f>
        <v>52815.25</v>
      </c>
      <c r="U752" s="476">
        <f t="shared" si="95"/>
        <v>105630.5</v>
      </c>
      <c r="W752" s="274">
        <f t="shared" si="97"/>
        <v>0</v>
      </c>
      <c r="X752" s="275" t="str">
        <f t="shared" si="98"/>
        <v>8</v>
      </c>
      <c r="Z752" s="476">
        <f t="shared" si="99"/>
        <v>8450.44</v>
      </c>
      <c r="AA752" s="5">
        <f>VLOOKUP(G752,Ma_KH!$A:$R,14,0)</f>
        <v>1</v>
      </c>
    </row>
    <row r="753" spans="1:27" x14ac:dyDescent="0.25">
      <c r="A753" s="329">
        <v>46055</v>
      </c>
      <c r="B753" s="464">
        <v>8400</v>
      </c>
      <c r="C753" s="465" t="s">
        <v>15180</v>
      </c>
      <c r="D753" s="329">
        <v>46059</v>
      </c>
      <c r="E753" s="175"/>
      <c r="F753" s="173"/>
      <c r="G753" s="467" t="s">
        <v>10784</v>
      </c>
      <c r="H753" s="175"/>
      <c r="I753" s="202" t="s">
        <v>10784</v>
      </c>
      <c r="J753" s="176" t="s">
        <v>1788</v>
      </c>
      <c r="K753" s="176" t="s">
        <v>598</v>
      </c>
      <c r="L753" s="272" t="str">
        <f>VLOOKUP($K753,[2]TONG_SL!$A$1:$D$65536,2,0)</f>
        <v>Chân gà sả tắc 250g</v>
      </c>
      <c r="N753" s="272" t="str">
        <f t="shared" si="96"/>
        <v>K-C6</v>
      </c>
      <c r="Q753" s="272" t="str">
        <f>VLOOKUP(K753,[2]TONG_SL!$A$1:$D$65536,3,0)</f>
        <v>Hộp</v>
      </c>
      <c r="R753" s="169">
        <v>2</v>
      </c>
      <c r="T753" s="273">
        <f>VLOOKUP(VLOOKUP(G753,Ma_KH!$A:$R,18,0)&amp;K753,Gia_MB!$A:$F,6,0)</f>
        <v>34875</v>
      </c>
      <c r="U753" s="476">
        <f t="shared" si="95"/>
        <v>69750</v>
      </c>
      <c r="W753" s="274">
        <f t="shared" si="97"/>
        <v>0</v>
      </c>
      <c r="X753" s="275" t="str">
        <f t="shared" si="98"/>
        <v>8</v>
      </c>
      <c r="Z753" s="476">
        <f t="shared" si="99"/>
        <v>5580</v>
      </c>
      <c r="AA753" s="5">
        <f>VLOOKUP(G753,Ma_KH!$A:$R,14,0)</f>
        <v>1</v>
      </c>
    </row>
    <row r="754" spans="1:27" x14ac:dyDescent="0.25">
      <c r="A754" s="329">
        <v>46055</v>
      </c>
      <c r="B754" s="464">
        <v>8400</v>
      </c>
      <c r="C754" s="465" t="s">
        <v>15180</v>
      </c>
      <c r="D754" s="329">
        <v>46059</v>
      </c>
      <c r="E754" s="175"/>
      <c r="F754" s="173"/>
      <c r="G754" s="467" t="s">
        <v>10784</v>
      </c>
      <c r="H754" s="175"/>
      <c r="I754" s="202" t="s">
        <v>10784</v>
      </c>
      <c r="J754" s="176" t="s">
        <v>1788</v>
      </c>
      <c r="K754" s="176" t="s">
        <v>600</v>
      </c>
      <c r="L754" s="272" t="str">
        <f>VLOOKUP($K754,[2]TONG_SL!$A$1:$D$65536,2,0)</f>
        <v>Tai heo sốt thái 250g</v>
      </c>
      <c r="N754" s="272" t="str">
        <f t="shared" si="96"/>
        <v>K-C6</v>
      </c>
      <c r="Q754" s="272" t="str">
        <f>VLOOKUP(K754,[2]TONG_SL!$A$1:$D$65536,3,0)</f>
        <v>Hộp</v>
      </c>
      <c r="R754" s="169">
        <v>2</v>
      </c>
      <c r="T754" s="273">
        <f>VLOOKUP(VLOOKUP(G754,Ma_KH!$A:$R,18,0)&amp;K754,Gia_MB!$A:$F,6,0)</f>
        <v>33583.230000000003</v>
      </c>
      <c r="U754" s="476">
        <f t="shared" si="95"/>
        <v>67166.460000000006</v>
      </c>
      <c r="W754" s="274">
        <f t="shared" si="97"/>
        <v>0</v>
      </c>
      <c r="X754" s="275" t="str">
        <f t="shared" si="98"/>
        <v>8</v>
      </c>
      <c r="Z754" s="476">
        <f t="shared" si="99"/>
        <v>5373.3168000000005</v>
      </c>
      <c r="AA754" s="5">
        <f>VLOOKUP(G754,Ma_KH!$A:$R,14,0)</f>
        <v>1</v>
      </c>
    </row>
    <row r="755" spans="1:27" x14ac:dyDescent="0.25">
      <c r="A755" s="329">
        <v>46055</v>
      </c>
      <c r="B755" s="464">
        <v>8401</v>
      </c>
      <c r="C755" s="465" t="s">
        <v>15180</v>
      </c>
      <c r="D755" s="329">
        <v>46059</v>
      </c>
      <c r="E755" s="175"/>
      <c r="F755" s="173"/>
      <c r="G755" s="467" t="s">
        <v>12278</v>
      </c>
      <c r="H755" s="175"/>
      <c r="I755" s="202" t="s">
        <v>12278</v>
      </c>
      <c r="J755" s="176" t="s">
        <v>1788</v>
      </c>
      <c r="K755" s="176" t="s">
        <v>32</v>
      </c>
      <c r="L755" s="272" t="str">
        <f>VLOOKUP($K755,[2]TONG_SL!$A$1:$D$65536,2,0)</f>
        <v>Giò Tai Lưỡi Xào 250g</v>
      </c>
      <c r="N755" s="272" t="str">
        <f t="shared" si="96"/>
        <v>K-C6</v>
      </c>
      <c r="Q755" s="272" t="str">
        <f>VLOOKUP(K755,[2]TONG_SL!$A$1:$D$65536,3,0)</f>
        <v>Túi</v>
      </c>
      <c r="R755" s="169">
        <v>2</v>
      </c>
      <c r="T755" s="273">
        <f>VLOOKUP(VLOOKUP(G755,Ma_KH!$A:$R,18,0)&amp;K755,Gia_MB!$A:$F,6,0)</f>
        <v>50182</v>
      </c>
      <c r="U755" s="476">
        <f t="shared" si="95"/>
        <v>100364</v>
      </c>
      <c r="W755" s="274">
        <f t="shared" si="97"/>
        <v>0</v>
      </c>
      <c r="X755" s="275" t="str">
        <f t="shared" si="98"/>
        <v>8</v>
      </c>
      <c r="Z755" s="476">
        <f t="shared" si="99"/>
        <v>8029.12</v>
      </c>
      <c r="AA755" s="5">
        <f>VLOOKUP(G755,Ma_KH!$A:$R,14,0)</f>
        <v>0</v>
      </c>
    </row>
    <row r="756" spans="1:27" x14ac:dyDescent="0.25">
      <c r="A756" s="329">
        <v>46055</v>
      </c>
      <c r="B756" s="464">
        <v>8401</v>
      </c>
      <c r="C756" s="465" t="s">
        <v>15180</v>
      </c>
      <c r="D756" s="329">
        <v>46059</v>
      </c>
      <c r="E756" s="175"/>
      <c r="F756" s="173"/>
      <c r="G756" s="467" t="s">
        <v>12278</v>
      </c>
      <c r="H756" s="175"/>
      <c r="I756" s="202" t="s">
        <v>12278</v>
      </c>
      <c r="J756" s="176" t="s">
        <v>1788</v>
      </c>
      <c r="K756" s="176" t="s">
        <v>34</v>
      </c>
      <c r="L756" s="272" t="str">
        <f>VLOOKUP($K756,[2]TONG_SL!$A$1:$D$65536,2,0)</f>
        <v>Tai heo muối 200g</v>
      </c>
      <c r="N756" s="272" t="str">
        <f t="shared" si="96"/>
        <v>K-C6</v>
      </c>
      <c r="Q756" s="272" t="str">
        <f>VLOOKUP(K756,[2]TONG_SL!$A$1:$D$65536,3,0)</f>
        <v>Túi</v>
      </c>
      <c r="R756" s="169">
        <v>2</v>
      </c>
      <c r="T756" s="273">
        <f>VLOOKUP(VLOOKUP(G756,Ma_KH!$A:$R,18,0)&amp;K756,Gia_MB!$A:$F,6,0)</f>
        <v>55595</v>
      </c>
      <c r="U756" s="476">
        <f t="shared" si="95"/>
        <v>111190</v>
      </c>
      <c r="W756" s="274">
        <f t="shared" si="97"/>
        <v>0</v>
      </c>
      <c r="X756" s="275" t="str">
        <f t="shared" si="98"/>
        <v>8</v>
      </c>
      <c r="Z756" s="476">
        <f t="shared" si="99"/>
        <v>8895.2000000000007</v>
      </c>
      <c r="AA756" s="5">
        <f>VLOOKUP(G756,Ma_KH!$A:$R,14,0)</f>
        <v>0</v>
      </c>
    </row>
    <row r="757" spans="1:27" x14ac:dyDescent="0.25">
      <c r="A757" s="329">
        <v>46055</v>
      </c>
      <c r="B757" s="464">
        <v>8401</v>
      </c>
      <c r="C757" s="465" t="s">
        <v>15180</v>
      </c>
      <c r="D757" s="329">
        <v>46059</v>
      </c>
      <c r="E757" s="175"/>
      <c r="F757" s="173"/>
      <c r="G757" s="467" t="s">
        <v>12278</v>
      </c>
      <c r="H757" s="175"/>
      <c r="I757" s="202" t="s">
        <v>12278</v>
      </c>
      <c r="J757" s="176" t="s">
        <v>1788</v>
      </c>
      <c r="K757" s="176" t="s">
        <v>37</v>
      </c>
      <c r="L757" s="272" t="str">
        <f>VLOOKUP($K757,[2]TONG_SL!$A$1:$D$65536,2,0)</f>
        <v>Chả cốm 300g</v>
      </c>
      <c r="N757" s="272" t="str">
        <f t="shared" si="96"/>
        <v>K-C6</v>
      </c>
      <c r="Q757" s="272" t="str">
        <f>VLOOKUP(K757,[2]TONG_SL!$A$1:$D$65536,3,0)</f>
        <v>Túi</v>
      </c>
      <c r="R757" s="169">
        <v>2</v>
      </c>
      <c r="T757" s="273">
        <f>VLOOKUP(VLOOKUP(G757,Ma_KH!$A:$R,18,0)&amp;K757,Gia_MB!$A:$F,6,0)</f>
        <v>74250</v>
      </c>
      <c r="U757" s="476">
        <f t="shared" si="95"/>
        <v>148500</v>
      </c>
      <c r="W757" s="274">
        <f t="shared" si="97"/>
        <v>0</v>
      </c>
      <c r="X757" s="275" t="str">
        <f t="shared" si="98"/>
        <v>8</v>
      </c>
      <c r="Z757" s="476">
        <f t="shared" si="99"/>
        <v>11880</v>
      </c>
      <c r="AA757" s="5">
        <f>VLOOKUP(G757,Ma_KH!$A:$R,14,0)</f>
        <v>0</v>
      </c>
    </row>
    <row r="758" spans="1:27" x14ac:dyDescent="0.25">
      <c r="A758" s="329">
        <v>46055</v>
      </c>
      <c r="B758" s="464">
        <v>8401</v>
      </c>
      <c r="C758" s="465" t="s">
        <v>15180</v>
      </c>
      <c r="D758" s="329">
        <v>46059</v>
      </c>
      <c r="E758" s="175"/>
      <c r="F758" s="173"/>
      <c r="G758" s="467" t="s">
        <v>12278</v>
      </c>
      <c r="H758" s="175"/>
      <c r="I758" s="202" t="s">
        <v>12278</v>
      </c>
      <c r="J758" s="176" t="s">
        <v>1788</v>
      </c>
      <c r="K758" s="176" t="s">
        <v>48</v>
      </c>
      <c r="L758" s="272" t="str">
        <f>VLOOKUP($K758,[2]TONG_SL!$A$1:$D$65536,2,0)</f>
        <v>Mọc Nấm Hương 250g</v>
      </c>
      <c r="N758" s="272" t="str">
        <f t="shared" si="96"/>
        <v>K-C6</v>
      </c>
      <c r="Q758" s="272" t="str">
        <f>VLOOKUP(K758,[2]TONG_SL!$A$1:$D$65536,3,0)</f>
        <v>Túi</v>
      </c>
      <c r="R758" s="169">
        <v>2</v>
      </c>
      <c r="T758" s="273">
        <f>VLOOKUP(VLOOKUP(G758,Ma_KH!$A:$R,18,0)&amp;K758,Gia_MB!$A:$F,6,0)</f>
        <v>46000</v>
      </c>
      <c r="U758" s="476">
        <f t="shared" si="95"/>
        <v>92000</v>
      </c>
      <c r="W758" s="274">
        <f t="shared" si="97"/>
        <v>0</v>
      </c>
      <c r="X758" s="275" t="str">
        <f t="shared" si="98"/>
        <v>8</v>
      </c>
      <c r="Z758" s="476">
        <f t="shared" si="99"/>
        <v>7360</v>
      </c>
      <c r="AA758" s="5">
        <f>VLOOKUP(G758,Ma_KH!$A:$R,14,0)</f>
        <v>0</v>
      </c>
    </row>
    <row r="759" spans="1:27" x14ac:dyDescent="0.25">
      <c r="A759" s="329">
        <v>46055</v>
      </c>
      <c r="B759" s="464">
        <v>8403</v>
      </c>
      <c r="C759" s="465" t="s">
        <v>15180</v>
      </c>
      <c r="D759" s="329">
        <v>46059</v>
      </c>
      <c r="E759" s="175"/>
      <c r="F759" s="173"/>
      <c r="G759" s="467" t="s">
        <v>10764</v>
      </c>
      <c r="H759" s="175"/>
      <c r="I759" s="202" t="s">
        <v>10764</v>
      </c>
      <c r="J759" s="176" t="s">
        <v>1788</v>
      </c>
      <c r="K759" s="474" t="s">
        <v>15474</v>
      </c>
      <c r="L759" s="272" t="str">
        <f>VLOOKUP($K759,[2]TONG_SL!$A$1:$D$65536,2,0)</f>
        <v>Gà muối hun cỏ xạ hương 500g</v>
      </c>
      <c r="N759" s="272" t="str">
        <f t="shared" si="96"/>
        <v>K-C6</v>
      </c>
      <c r="Q759" s="272" t="str">
        <f>VLOOKUP(K759,[2]TONG_SL!$A$1:$D$65536,3,0)</f>
        <v>Túi</v>
      </c>
      <c r="R759" s="169">
        <v>2</v>
      </c>
      <c r="T759" s="273" t="e">
        <f>VLOOKUP(VLOOKUP(G759,Ma_KH!$A:$R,18,0)&amp;K759,Gia_MB!$A:$F,6,0)</f>
        <v>#N/A</v>
      </c>
      <c r="U759" s="476" t="e">
        <f t="shared" si="95"/>
        <v>#N/A</v>
      </c>
      <c r="W759" s="274" t="e">
        <f t="shared" si="97"/>
        <v>#N/A</v>
      </c>
      <c r="X759" s="275" t="str">
        <f t="shared" si="98"/>
        <v>8</v>
      </c>
      <c r="Z759" s="476" t="e">
        <f t="shared" si="99"/>
        <v>#N/A</v>
      </c>
      <c r="AA759" s="5">
        <f>VLOOKUP(G759,Ma_KH!$A:$R,14,0)</f>
        <v>1</v>
      </c>
    </row>
    <row r="760" spans="1:27" x14ac:dyDescent="0.25">
      <c r="A760" s="329">
        <v>46055</v>
      </c>
      <c r="B760" s="464">
        <v>8403</v>
      </c>
      <c r="C760" s="465" t="s">
        <v>15180</v>
      </c>
      <c r="D760" s="329">
        <v>46059</v>
      </c>
      <c r="E760" s="175"/>
      <c r="F760" s="173"/>
      <c r="G760" s="467" t="s">
        <v>10764</v>
      </c>
      <c r="H760" s="175"/>
      <c r="I760" s="202" t="s">
        <v>10764</v>
      </c>
      <c r="J760" s="176" t="s">
        <v>1788</v>
      </c>
      <c r="K760" s="176" t="s">
        <v>27</v>
      </c>
      <c r="L760" s="272" t="str">
        <f>VLOOKUP($K760,[2]TONG_SL!$A$1:$D$65536,2,0)</f>
        <v>Chân giò heo muối 300g</v>
      </c>
      <c r="N760" s="272" t="str">
        <f t="shared" si="96"/>
        <v>K-C6</v>
      </c>
      <c r="Q760" s="272" t="str">
        <f>VLOOKUP(K760,[2]TONG_SL!$A$1:$D$65536,3,0)</f>
        <v>Túi</v>
      </c>
      <c r="R760" s="273">
        <v>3</v>
      </c>
      <c r="T760" s="273">
        <f>VLOOKUP(VLOOKUP(G760,Ma_KH!$A:$R,18,0)&amp;K760,Gia_MB!$A:$F,6,0)</f>
        <v>69759.45</v>
      </c>
      <c r="U760" s="476">
        <f t="shared" si="95"/>
        <v>209278.34999999998</v>
      </c>
      <c r="W760" s="274">
        <f t="shared" si="97"/>
        <v>0</v>
      </c>
      <c r="X760" s="275" t="str">
        <f t="shared" si="98"/>
        <v>8</v>
      </c>
      <c r="Z760" s="476">
        <f t="shared" si="99"/>
        <v>16742.268</v>
      </c>
      <c r="AA760" s="5">
        <f>VLOOKUP(G760,Ma_KH!$A:$R,14,0)</f>
        <v>1</v>
      </c>
    </row>
    <row r="761" spans="1:27" x14ac:dyDescent="0.25">
      <c r="A761" s="329">
        <v>46055</v>
      </c>
      <c r="B761" s="464">
        <v>8403</v>
      </c>
      <c r="C761" s="465" t="s">
        <v>15180</v>
      </c>
      <c r="D761" s="329">
        <v>46059</v>
      </c>
      <c r="E761" s="175"/>
      <c r="F761" s="173"/>
      <c r="G761" s="467" t="s">
        <v>10764</v>
      </c>
      <c r="H761" s="175"/>
      <c r="I761" s="202" t="s">
        <v>10764</v>
      </c>
      <c r="J761" s="176" t="s">
        <v>1788</v>
      </c>
      <c r="K761" s="176" t="s">
        <v>551</v>
      </c>
      <c r="L761" s="272" t="str">
        <f>VLOOKUP($K761,[2]TONG_SL!$A$1:$D$65536,2,0)</f>
        <v>Chân giò heo muối 100g</v>
      </c>
      <c r="N761" s="272" t="str">
        <f t="shared" si="96"/>
        <v>K-C6</v>
      </c>
      <c r="Q761" s="272" t="str">
        <f>VLOOKUP(K761,[2]TONG_SL!$A$1:$D$65536,3,0)</f>
        <v>Gói</v>
      </c>
      <c r="R761" s="169">
        <v>5</v>
      </c>
      <c r="T761" s="273">
        <f>VLOOKUP(VLOOKUP(G761,Ma_KH!$A:$R,18,0)&amp;K761,Gia_MB!$A:$F,6,0)</f>
        <v>23321.55</v>
      </c>
      <c r="U761" s="476">
        <f t="shared" si="95"/>
        <v>116607.75</v>
      </c>
      <c r="W761" s="274">
        <f t="shared" si="97"/>
        <v>0</v>
      </c>
      <c r="X761" s="275" t="str">
        <f t="shared" si="98"/>
        <v>8</v>
      </c>
      <c r="Z761" s="476">
        <f t="shared" si="99"/>
        <v>9328.6200000000008</v>
      </c>
      <c r="AA761" s="5">
        <f>VLOOKUP(G761,Ma_KH!$A:$R,14,0)</f>
        <v>1</v>
      </c>
    </row>
    <row r="762" spans="1:27" x14ac:dyDescent="0.25">
      <c r="A762" s="329">
        <v>46055</v>
      </c>
      <c r="B762" s="464">
        <v>8402</v>
      </c>
      <c r="C762" s="465" t="s">
        <v>15180</v>
      </c>
      <c r="D762" s="329">
        <v>46059</v>
      </c>
      <c r="E762" s="175"/>
      <c r="F762" s="173"/>
      <c r="G762" s="467" t="s">
        <v>7636</v>
      </c>
      <c r="H762" s="175"/>
      <c r="I762" s="202" t="s">
        <v>7636</v>
      </c>
      <c r="J762" s="176" t="s">
        <v>1788</v>
      </c>
      <c r="K762" s="176" t="s">
        <v>30</v>
      </c>
      <c r="L762" s="272" t="str">
        <f>VLOOKUP($K762,[2]TONG_SL!$A$1:$D$65536,2,0)</f>
        <v>Gà muối 500g</v>
      </c>
      <c r="N762" s="272" t="str">
        <f t="shared" si="96"/>
        <v>K-C6</v>
      </c>
      <c r="Q762" s="272" t="str">
        <f>VLOOKUP(K762,[2]TONG_SL!$A$1:$D$65536,3,0)</f>
        <v>Túi</v>
      </c>
      <c r="R762" s="169">
        <v>3</v>
      </c>
      <c r="T762" s="273">
        <f>VLOOKUP(VLOOKUP(G762,Ma_KH!$A:$R,18,0)&amp;K762,Gia_MB!$A:$F,6,0)</f>
        <v>105505.09999999999</v>
      </c>
      <c r="U762" s="476">
        <f t="shared" si="95"/>
        <v>316515.3</v>
      </c>
      <c r="W762" s="274">
        <f t="shared" si="97"/>
        <v>0</v>
      </c>
      <c r="X762" s="275" t="str">
        <f t="shared" si="98"/>
        <v>8</v>
      </c>
      <c r="Z762" s="476">
        <f t="shared" si="99"/>
        <v>25321.223999999998</v>
      </c>
      <c r="AA762" s="5">
        <f>VLOOKUP(G762,Ma_KH!$A:$R,14,0)</f>
        <v>1</v>
      </c>
    </row>
    <row r="763" spans="1:27" x14ac:dyDescent="0.25">
      <c r="A763" s="329">
        <v>46055</v>
      </c>
      <c r="B763" s="464">
        <v>8402</v>
      </c>
      <c r="C763" s="465" t="s">
        <v>15180</v>
      </c>
      <c r="D763" s="329">
        <v>46059</v>
      </c>
      <c r="E763" s="175"/>
      <c r="F763" s="173"/>
      <c r="G763" s="467" t="s">
        <v>7636</v>
      </c>
      <c r="H763" s="175"/>
      <c r="I763" s="202" t="s">
        <v>7636</v>
      </c>
      <c r="J763" s="176" t="s">
        <v>1788</v>
      </c>
      <c r="K763" s="176" t="s">
        <v>15474</v>
      </c>
      <c r="L763" s="272" t="str">
        <f>VLOOKUP($K763,[2]TONG_SL!$A$1:$D$65536,2,0)</f>
        <v>Gà muối hun cỏ xạ hương 500g</v>
      </c>
      <c r="N763" s="272" t="str">
        <f t="shared" si="96"/>
        <v>K-C6</v>
      </c>
      <c r="Q763" s="272" t="str">
        <f>VLOOKUP(K763,[2]TONG_SL!$A$1:$D$65536,3,0)</f>
        <v>Túi</v>
      </c>
      <c r="R763" s="169">
        <v>2</v>
      </c>
      <c r="T763" s="273" t="e">
        <f>VLOOKUP(VLOOKUP(G763,Ma_KH!$A:$R,18,0)&amp;K763,Gia_MB!$A:$F,6,0)</f>
        <v>#N/A</v>
      </c>
      <c r="U763" s="476" t="e">
        <f t="shared" si="95"/>
        <v>#N/A</v>
      </c>
      <c r="W763" s="274" t="e">
        <f t="shared" si="97"/>
        <v>#N/A</v>
      </c>
      <c r="X763" s="275" t="str">
        <f t="shared" si="98"/>
        <v>8</v>
      </c>
      <c r="Z763" s="476" t="e">
        <f t="shared" si="99"/>
        <v>#N/A</v>
      </c>
      <c r="AA763" s="5">
        <f>VLOOKUP(G763,Ma_KH!$A:$R,14,0)</f>
        <v>1</v>
      </c>
    </row>
    <row r="764" spans="1:27" x14ac:dyDescent="0.25">
      <c r="A764" s="329">
        <v>46055</v>
      </c>
      <c r="B764" s="464">
        <v>8402</v>
      </c>
      <c r="C764" s="465" t="s">
        <v>15180</v>
      </c>
      <c r="D764" s="329">
        <v>46059</v>
      </c>
      <c r="E764" s="175"/>
      <c r="F764" s="173"/>
      <c r="G764" s="467" t="s">
        <v>7636</v>
      </c>
      <c r="H764" s="175"/>
      <c r="I764" s="202" t="s">
        <v>7636</v>
      </c>
      <c r="J764" s="176" t="s">
        <v>1788</v>
      </c>
      <c r="K764" s="176" t="s">
        <v>551</v>
      </c>
      <c r="L764" s="272" t="str">
        <f>VLOOKUP($K764,[2]TONG_SL!$A$1:$D$65536,2,0)</f>
        <v>Chân giò heo muối 100g</v>
      </c>
      <c r="N764" s="272" t="str">
        <f t="shared" si="96"/>
        <v>K-C6</v>
      </c>
      <c r="Q764" s="272" t="str">
        <f>VLOOKUP(K764,[2]TONG_SL!$A$1:$D$65536,3,0)</f>
        <v>Gói</v>
      </c>
      <c r="R764" s="169">
        <v>5</v>
      </c>
      <c r="T764" s="273">
        <f>VLOOKUP(VLOOKUP(G764,Ma_KH!$A:$R,18,0)&amp;K764,Gia_MB!$A:$F,6,0)</f>
        <v>23321.55</v>
      </c>
      <c r="U764" s="476">
        <f t="shared" si="95"/>
        <v>116607.75</v>
      </c>
      <c r="W764" s="274">
        <f t="shared" si="97"/>
        <v>0</v>
      </c>
      <c r="X764" s="275" t="str">
        <f t="shared" si="98"/>
        <v>8</v>
      </c>
      <c r="Z764" s="476">
        <f t="shared" si="99"/>
        <v>9328.6200000000008</v>
      </c>
      <c r="AA764" s="5">
        <f>VLOOKUP(G764,Ma_KH!$A:$R,14,0)</f>
        <v>1</v>
      </c>
    </row>
    <row r="765" spans="1:27" x14ac:dyDescent="0.25">
      <c r="A765" s="329">
        <v>46056</v>
      </c>
      <c r="B765" s="464">
        <v>8532</v>
      </c>
      <c r="C765" s="465" t="s">
        <v>15180</v>
      </c>
      <c r="D765" s="329">
        <v>46059</v>
      </c>
      <c r="E765" s="175"/>
      <c r="F765" s="173"/>
      <c r="G765" s="467" t="s">
        <v>10327</v>
      </c>
      <c r="H765" s="175"/>
      <c r="I765" s="202" t="s">
        <v>10327</v>
      </c>
      <c r="J765" s="176" t="s">
        <v>1788</v>
      </c>
      <c r="K765" s="176" t="s">
        <v>48</v>
      </c>
      <c r="L765" s="272" t="str">
        <f>VLOOKUP($K765,[2]TONG_SL!$A$1:$D$65536,2,0)</f>
        <v>Mọc Nấm Hương 250g</v>
      </c>
      <c r="N765" s="272" t="str">
        <f t="shared" si="96"/>
        <v>K-C6</v>
      </c>
      <c r="Q765" s="272" t="str">
        <f>VLOOKUP(K765,[2]TONG_SL!$A$1:$D$65536,3,0)</f>
        <v>Túi</v>
      </c>
      <c r="R765" s="169">
        <v>5</v>
      </c>
      <c r="T765" s="273">
        <f>VLOOKUP(VLOOKUP(G765,Ma_KH!$A:$R,18,0)&amp;K765,Gia_MB!$A:$F,6,0)</f>
        <v>46000</v>
      </c>
      <c r="U765" s="476">
        <f t="shared" si="95"/>
        <v>230000</v>
      </c>
      <c r="W765" s="274">
        <f t="shared" si="97"/>
        <v>0</v>
      </c>
      <c r="X765" s="275" t="str">
        <f t="shared" si="98"/>
        <v>8</v>
      </c>
      <c r="Z765" s="476">
        <f t="shared" si="99"/>
        <v>18400</v>
      </c>
      <c r="AA765" s="5">
        <f>VLOOKUP(G765,Ma_KH!$A:$R,14,0)</f>
        <v>0</v>
      </c>
    </row>
    <row r="766" spans="1:27" x14ac:dyDescent="0.25">
      <c r="A766" s="329">
        <v>46056</v>
      </c>
      <c r="B766" s="464">
        <v>8532</v>
      </c>
      <c r="C766" s="465" t="s">
        <v>15180</v>
      </c>
      <c r="D766" s="329">
        <v>46059</v>
      </c>
      <c r="E766" s="175"/>
      <c r="F766" s="173"/>
      <c r="G766" s="467" t="s">
        <v>10327</v>
      </c>
      <c r="H766" s="175"/>
      <c r="I766" s="202" t="s">
        <v>10327</v>
      </c>
      <c r="J766" s="176" t="s">
        <v>1788</v>
      </c>
      <c r="K766" s="176" t="s">
        <v>542</v>
      </c>
      <c r="L766" s="272" t="str">
        <f>VLOOKUP($K766,[2]TONG_SL!$A$1:$D$65536,2,0)</f>
        <v>Chân giò heo muối 500g</v>
      </c>
      <c r="N766" s="272" t="str">
        <f t="shared" si="96"/>
        <v>K-C6</v>
      </c>
      <c r="Q766" s="272" t="str">
        <f>VLOOKUP(K766,[2]TONG_SL!$A$1:$D$65536,3,0)</f>
        <v>Túi</v>
      </c>
      <c r="R766" s="169">
        <v>2</v>
      </c>
      <c r="T766" s="273">
        <f>VLOOKUP(VLOOKUP(G766,Ma_KH!$A:$R,18,0)&amp;K766,Gia_MB!$A:$F,6,0)</f>
        <v>119066</v>
      </c>
      <c r="U766" s="476">
        <f t="shared" si="95"/>
        <v>238132</v>
      </c>
      <c r="W766" s="274">
        <f t="shared" si="97"/>
        <v>0</v>
      </c>
      <c r="X766" s="275" t="str">
        <f t="shared" si="98"/>
        <v>8</v>
      </c>
      <c r="Z766" s="476">
        <f t="shared" si="99"/>
        <v>19050.560000000001</v>
      </c>
      <c r="AA766" s="5">
        <f>VLOOKUP(G766,Ma_KH!$A:$R,14,0)</f>
        <v>0</v>
      </c>
    </row>
    <row r="767" spans="1:27" x14ac:dyDescent="0.25">
      <c r="A767" s="329">
        <v>46056</v>
      </c>
      <c r="B767" s="464">
        <v>8532</v>
      </c>
      <c r="C767" s="465" t="s">
        <v>15180</v>
      </c>
      <c r="D767" s="329">
        <v>46059</v>
      </c>
      <c r="E767" s="175"/>
      <c r="F767" s="173"/>
      <c r="G767" s="467" t="s">
        <v>10327</v>
      </c>
      <c r="H767" s="175"/>
      <c r="I767" s="202" t="s">
        <v>10327</v>
      </c>
      <c r="J767" s="176" t="s">
        <v>1788</v>
      </c>
      <c r="K767" s="176" t="s">
        <v>32</v>
      </c>
      <c r="L767" s="272" t="str">
        <f>VLOOKUP($K767,[2]TONG_SL!$A$1:$D$65536,2,0)</f>
        <v>Giò Tai Lưỡi Xào 250g</v>
      </c>
      <c r="N767" s="272" t="str">
        <f t="shared" si="96"/>
        <v>K-C6</v>
      </c>
      <c r="Q767" s="272" t="str">
        <f>VLOOKUP(K767,[2]TONG_SL!$A$1:$D$65536,3,0)</f>
        <v>Túi</v>
      </c>
      <c r="R767" s="169">
        <v>3</v>
      </c>
      <c r="T767" s="273">
        <f>VLOOKUP(VLOOKUP(G767,Ma_KH!$A:$R,18,0)&amp;K767,Gia_MB!$A:$F,6,0)</f>
        <v>50182</v>
      </c>
      <c r="U767" s="476">
        <f t="shared" si="95"/>
        <v>150546</v>
      </c>
      <c r="W767" s="274">
        <f t="shared" si="97"/>
        <v>0</v>
      </c>
      <c r="X767" s="275" t="str">
        <f t="shared" si="98"/>
        <v>8</v>
      </c>
      <c r="Z767" s="476">
        <f t="shared" si="99"/>
        <v>12043.68</v>
      </c>
      <c r="AA767" s="5">
        <f>VLOOKUP(G767,Ma_KH!$A:$R,14,0)</f>
        <v>0</v>
      </c>
    </row>
    <row r="768" spans="1:27" x14ac:dyDescent="0.25">
      <c r="A768" s="329">
        <v>46058</v>
      </c>
      <c r="B768" s="464">
        <v>9387</v>
      </c>
      <c r="C768" s="465" t="s">
        <v>15180</v>
      </c>
      <c r="D768" s="329">
        <v>46059</v>
      </c>
      <c r="E768" s="175"/>
      <c r="F768" s="173"/>
      <c r="G768" s="467" t="s">
        <v>9889</v>
      </c>
      <c r="H768" s="175"/>
      <c r="I768" s="202" t="s">
        <v>9889</v>
      </c>
      <c r="J768" s="176" t="s">
        <v>1784</v>
      </c>
      <c r="K768" s="474" t="s">
        <v>16196</v>
      </c>
      <c r="L768" s="272" t="str">
        <f>VLOOKUP($K768,[2]TONG_SL!$A$1:$D$65536,2,0)</f>
        <v>Bắp giò heo muối vị Tayaki Coop Select 450g</v>
      </c>
      <c r="N768" s="272" t="str">
        <f t="shared" si="96"/>
        <v>K-C6</v>
      </c>
      <c r="Q768" s="272" t="str">
        <f>VLOOKUP(K768,[2]TONG_SL!$A$1:$D$65536,3,0)</f>
        <v>Túi</v>
      </c>
      <c r="R768" s="169">
        <v>50</v>
      </c>
      <c r="T768" s="273">
        <f>VLOOKUP(VLOOKUP(G768,Ma_KH!$A:$R,18,0)&amp;K768,Gia_MB!$A:$F,6,0)</f>
        <v>86961</v>
      </c>
      <c r="U768" s="476">
        <f t="shared" si="95"/>
        <v>4348050</v>
      </c>
      <c r="W768" s="274">
        <f t="shared" si="97"/>
        <v>0</v>
      </c>
      <c r="X768" s="275" t="str">
        <f t="shared" si="98"/>
        <v>8</v>
      </c>
      <c r="Z768" s="476">
        <f t="shared" si="99"/>
        <v>347844</v>
      </c>
      <c r="AA768" s="5">
        <f>VLOOKUP(G768,Ma_KH!$A:$R,14,0)</f>
        <v>57</v>
      </c>
    </row>
    <row r="769" spans="1:27" x14ac:dyDescent="0.25">
      <c r="A769" s="329">
        <v>46058</v>
      </c>
      <c r="B769" s="464">
        <v>9389</v>
      </c>
      <c r="C769" s="465" t="s">
        <v>15180</v>
      </c>
      <c r="D769" s="329">
        <v>46059</v>
      </c>
      <c r="E769" s="175"/>
      <c r="F769" s="173"/>
      <c r="G769" s="467" t="s">
        <v>9889</v>
      </c>
      <c r="H769" s="175"/>
      <c r="I769" s="202" t="s">
        <v>9889</v>
      </c>
      <c r="J769" s="176" t="s">
        <v>1784</v>
      </c>
      <c r="K769" s="176" t="s">
        <v>30</v>
      </c>
      <c r="L769" s="272" t="str">
        <f>VLOOKUP($K769,[2]TONG_SL!$A$1:$D$65536,2,0)</f>
        <v>Gà muối 500g</v>
      </c>
      <c r="N769" s="272" t="str">
        <f t="shared" si="96"/>
        <v>K-C6</v>
      </c>
      <c r="Q769" s="272" t="str">
        <f>VLOOKUP(K769,[2]TONG_SL!$A$1:$D$65536,3,0)</f>
        <v>Túi</v>
      </c>
      <c r="R769" s="169">
        <v>100</v>
      </c>
      <c r="T769" s="273">
        <f>VLOOKUP(VLOOKUP(G769,Ma_KH!$A:$R,18,0)&amp;K769,Gia_MB!$A:$F,6,0)</f>
        <v>111058</v>
      </c>
      <c r="U769" s="476">
        <f t="shared" si="95"/>
        <v>11105800</v>
      </c>
      <c r="W769" s="274">
        <f t="shared" si="97"/>
        <v>0</v>
      </c>
      <c r="X769" s="275" t="str">
        <f t="shared" si="98"/>
        <v>8</v>
      </c>
      <c r="Z769" s="476">
        <f t="shared" si="99"/>
        <v>888464</v>
      </c>
      <c r="AA769" s="5">
        <f>VLOOKUP(G769,Ma_KH!$A:$R,14,0)</f>
        <v>57</v>
      </c>
    </row>
    <row r="770" spans="1:27" x14ac:dyDescent="0.25">
      <c r="A770" s="329">
        <v>46058</v>
      </c>
      <c r="B770" s="464">
        <v>9389</v>
      </c>
      <c r="C770" s="465" t="s">
        <v>15180</v>
      </c>
      <c r="D770" s="329">
        <v>46059</v>
      </c>
      <c r="E770" s="175"/>
      <c r="F770" s="173"/>
      <c r="G770" s="467" t="s">
        <v>9889</v>
      </c>
      <c r="H770" s="175"/>
      <c r="I770" s="202" t="s">
        <v>9889</v>
      </c>
      <c r="J770" s="176" t="s">
        <v>1784</v>
      </c>
      <c r="K770" s="176" t="s">
        <v>542</v>
      </c>
      <c r="L770" s="272" t="str">
        <f>VLOOKUP($K770,[2]TONG_SL!$A$1:$D$65536,2,0)</f>
        <v>Chân giò heo muối 500g</v>
      </c>
      <c r="N770" s="272" t="str">
        <f t="shared" si="96"/>
        <v>K-C6</v>
      </c>
      <c r="Q770" s="272" t="str">
        <f>VLOOKUP(K770,[2]TONG_SL!$A$1:$D$65536,3,0)</f>
        <v>Túi</v>
      </c>
      <c r="R770" s="169">
        <v>100</v>
      </c>
      <c r="T770" s="273">
        <f>VLOOKUP(VLOOKUP(G770,Ma_KH!$A:$R,18,0)&amp;K770,Gia_MB!$A:$F,6,0)</f>
        <v>119066</v>
      </c>
      <c r="U770" s="476">
        <f t="shared" si="95"/>
        <v>11906600</v>
      </c>
      <c r="W770" s="274">
        <f t="shared" si="97"/>
        <v>0</v>
      </c>
      <c r="X770" s="275" t="str">
        <f t="shared" si="98"/>
        <v>8</v>
      </c>
      <c r="Z770" s="476">
        <f t="shared" si="99"/>
        <v>952528</v>
      </c>
      <c r="AA770" s="5">
        <f>VLOOKUP(G770,Ma_KH!$A:$R,14,0)</f>
        <v>57</v>
      </c>
    </row>
    <row r="771" spans="1:27" x14ac:dyDescent="0.25">
      <c r="A771" s="329">
        <v>46058</v>
      </c>
      <c r="B771" s="464">
        <v>9388</v>
      </c>
      <c r="C771" s="465" t="s">
        <v>15180</v>
      </c>
      <c r="D771" s="329">
        <v>46059</v>
      </c>
      <c r="E771" s="175"/>
      <c r="F771" s="173"/>
      <c r="G771" s="467" t="s">
        <v>9889</v>
      </c>
      <c r="H771" s="175"/>
      <c r="I771" s="202" t="s">
        <v>9889</v>
      </c>
      <c r="J771" s="176" t="s">
        <v>1784</v>
      </c>
      <c r="K771" s="176" t="s">
        <v>27</v>
      </c>
      <c r="L771" s="272" t="str">
        <f>VLOOKUP($K771,[2]TONG_SL!$A$1:$D$65536,2,0)</f>
        <v>Chân giò heo muối 300g</v>
      </c>
      <c r="N771" s="272" t="str">
        <f t="shared" si="96"/>
        <v>K-C6</v>
      </c>
      <c r="Q771" s="272" t="str">
        <f>VLOOKUP(K771,[2]TONG_SL!$A$1:$D$65536,3,0)</f>
        <v>Túi</v>
      </c>
      <c r="R771" s="169">
        <v>15</v>
      </c>
      <c r="T771" s="273">
        <f>VLOOKUP(VLOOKUP(G771,Ma_KH!$A:$R,18,0)&amp;K771,Gia_MB!$A:$F,6,0)</f>
        <v>73431</v>
      </c>
      <c r="U771" s="476">
        <f t="shared" si="95"/>
        <v>1101465</v>
      </c>
      <c r="W771" s="274">
        <f t="shared" si="97"/>
        <v>0</v>
      </c>
      <c r="X771" s="275" t="str">
        <f t="shared" si="98"/>
        <v>8</v>
      </c>
      <c r="Z771" s="476">
        <f t="shared" si="99"/>
        <v>88117.2</v>
      </c>
      <c r="AA771" s="5">
        <f>VLOOKUP(G771,Ma_KH!$A:$R,14,0)</f>
        <v>57</v>
      </c>
    </row>
    <row r="772" spans="1:27" x14ac:dyDescent="0.25">
      <c r="A772" s="329">
        <v>46058</v>
      </c>
      <c r="B772" s="464">
        <v>9388</v>
      </c>
      <c r="C772" s="465" t="s">
        <v>15180</v>
      </c>
      <c r="D772" s="329">
        <v>46059</v>
      </c>
      <c r="E772" s="175"/>
      <c r="F772" s="173"/>
      <c r="G772" s="467" t="s">
        <v>9889</v>
      </c>
      <c r="H772" s="175"/>
      <c r="I772" s="202" t="s">
        <v>9889</v>
      </c>
      <c r="J772" s="176" t="s">
        <v>1784</v>
      </c>
      <c r="K772" s="176" t="s">
        <v>542</v>
      </c>
      <c r="L772" s="272" t="str">
        <f>VLOOKUP($K772,[2]TONG_SL!$A$1:$D$65536,2,0)</f>
        <v>Chân giò heo muối 500g</v>
      </c>
      <c r="N772" s="272" t="str">
        <f t="shared" si="96"/>
        <v>K-C6</v>
      </c>
      <c r="Q772" s="272" t="str">
        <f>VLOOKUP(K772,[2]TONG_SL!$A$1:$D$65536,3,0)</f>
        <v>Túi</v>
      </c>
      <c r="R772" s="169">
        <v>15</v>
      </c>
      <c r="T772" s="273">
        <f>VLOOKUP(VLOOKUP(G772,Ma_KH!$A:$R,18,0)&amp;K772,Gia_MB!$A:$F,6,0)</f>
        <v>119066</v>
      </c>
      <c r="U772" s="476">
        <f t="shared" si="95"/>
        <v>1785990</v>
      </c>
      <c r="W772" s="274">
        <f t="shared" si="97"/>
        <v>0</v>
      </c>
      <c r="X772" s="275" t="str">
        <f t="shared" si="98"/>
        <v>8</v>
      </c>
      <c r="Z772" s="476">
        <f t="shared" si="99"/>
        <v>142879.20000000001</v>
      </c>
      <c r="AA772" s="5">
        <f>VLOOKUP(G772,Ma_KH!$A:$R,14,0)</f>
        <v>57</v>
      </c>
    </row>
    <row r="773" spans="1:27" x14ac:dyDescent="0.25">
      <c r="A773" s="329">
        <v>46057</v>
      </c>
      <c r="B773" s="464">
        <v>5837</v>
      </c>
      <c r="C773" s="465" t="s">
        <v>15180</v>
      </c>
      <c r="D773" s="329">
        <v>46059</v>
      </c>
      <c r="E773" s="175"/>
      <c r="F773" s="173"/>
      <c r="G773" s="467" t="s">
        <v>7604</v>
      </c>
      <c r="H773" s="175"/>
      <c r="I773" s="202" t="s">
        <v>7604</v>
      </c>
      <c r="J773" s="176" t="s">
        <v>1784</v>
      </c>
      <c r="K773" s="176" t="s">
        <v>553</v>
      </c>
      <c r="L773" s="272" t="str">
        <f>VLOOKUP($K773,[2]TONG_SL!$A$1:$D$65536,2,0)</f>
        <v>Gà muối hun khói 300g</v>
      </c>
      <c r="N773" s="272" t="str">
        <f t="shared" si="96"/>
        <v>K-C6</v>
      </c>
      <c r="Q773" s="272" t="str">
        <f>VLOOKUP(K773,[2]TONG_SL!$A$1:$D$65536,3,0)</f>
        <v>Túi</v>
      </c>
      <c r="R773" s="169">
        <v>30</v>
      </c>
      <c r="T773" s="273">
        <f>VLOOKUP(VLOOKUP(G773,Ma_KH!$A:$R,18,0)&amp;K773,Gia_MB!$A:$F,6,0)</f>
        <v>66500</v>
      </c>
      <c r="U773" s="476">
        <f t="shared" si="95"/>
        <v>1995000</v>
      </c>
      <c r="W773" s="274">
        <f t="shared" si="97"/>
        <v>0</v>
      </c>
      <c r="X773" s="275" t="str">
        <f t="shared" si="98"/>
        <v>8</v>
      </c>
      <c r="Z773" s="476">
        <f t="shared" si="99"/>
        <v>159600</v>
      </c>
      <c r="AA773" s="5">
        <f>VLOOKUP(G773,Ma_KH!$A:$R,14,0)</f>
        <v>0</v>
      </c>
    </row>
    <row r="774" spans="1:27" x14ac:dyDescent="0.25">
      <c r="A774" s="329">
        <v>46057</v>
      </c>
      <c r="B774" s="464">
        <v>5837</v>
      </c>
      <c r="C774" s="465" t="s">
        <v>15180</v>
      </c>
      <c r="D774" s="329">
        <v>46059</v>
      </c>
      <c r="E774" s="175"/>
      <c r="F774" s="173"/>
      <c r="G774" s="467" t="s">
        <v>7604</v>
      </c>
      <c r="H774" s="175"/>
      <c r="I774" s="202" t="s">
        <v>7604</v>
      </c>
      <c r="J774" s="176" t="s">
        <v>1784</v>
      </c>
      <c r="K774" s="176" t="s">
        <v>551</v>
      </c>
      <c r="L774" s="272" t="str">
        <f>VLOOKUP($K774,[2]TONG_SL!$A$1:$D$65536,2,0)</f>
        <v>Chân giò heo muối 100g</v>
      </c>
      <c r="N774" s="272" t="str">
        <f t="shared" si="96"/>
        <v>K-C6</v>
      </c>
      <c r="Q774" s="272" t="str">
        <f>VLOOKUP(K774,[2]TONG_SL!$A$1:$D$65536,3,0)</f>
        <v>Gói</v>
      </c>
      <c r="R774" s="169">
        <v>42</v>
      </c>
      <c r="T774" s="273">
        <f>VLOOKUP(VLOOKUP(G774,Ma_KH!$A:$R,18,0)&amp;K774,Gia_MB!$A:$F,6,0)</f>
        <v>24549</v>
      </c>
      <c r="U774" s="476">
        <f t="shared" si="95"/>
        <v>1031058</v>
      </c>
      <c r="W774" s="274">
        <f t="shared" si="97"/>
        <v>0</v>
      </c>
      <c r="X774" s="275" t="str">
        <f t="shared" si="98"/>
        <v>8</v>
      </c>
      <c r="Z774" s="476">
        <f t="shared" si="99"/>
        <v>82484.639999999999</v>
      </c>
      <c r="AA774" s="5">
        <f>VLOOKUP(G774,Ma_KH!$A:$R,14,0)</f>
        <v>0</v>
      </c>
    </row>
    <row r="775" spans="1:27" x14ac:dyDescent="0.25">
      <c r="A775" s="329">
        <v>46057</v>
      </c>
      <c r="B775" s="464">
        <v>5837</v>
      </c>
      <c r="C775" s="465" t="s">
        <v>15180</v>
      </c>
      <c r="D775" s="329">
        <v>46059</v>
      </c>
      <c r="E775" s="175"/>
      <c r="F775" s="173"/>
      <c r="G775" s="467" t="s">
        <v>7604</v>
      </c>
      <c r="H775" s="175"/>
      <c r="I775" s="202" t="s">
        <v>7604</v>
      </c>
      <c r="J775" s="176" t="s">
        <v>1784</v>
      </c>
      <c r="K775" s="176" t="s">
        <v>565</v>
      </c>
      <c r="L775" s="272" t="str">
        <f>VLOOKUP($K775,[2]TONG_SL!$A$1:$D$65536,2,0)</f>
        <v>Tai heo sốt thái 150g</v>
      </c>
      <c r="N775" s="272" t="str">
        <f t="shared" si="96"/>
        <v>K-C6</v>
      </c>
      <c r="Q775" s="272" t="str">
        <f>VLOOKUP(K775,[2]TONG_SL!$A$1:$D$65536,3,0)</f>
        <v>Túi</v>
      </c>
      <c r="R775" s="169">
        <v>8</v>
      </c>
      <c r="T775" s="273">
        <f>VLOOKUP(VLOOKUP(G775,Ma_KH!$A:$R,18,0)&amp;K775,Gia_MB!$A:$F,6,0)</f>
        <v>21667</v>
      </c>
      <c r="U775" s="476">
        <f t="shared" si="95"/>
        <v>173336</v>
      </c>
      <c r="W775" s="274">
        <f t="shared" si="97"/>
        <v>0</v>
      </c>
      <c r="X775" s="275" t="str">
        <f t="shared" si="98"/>
        <v>8</v>
      </c>
      <c r="Z775" s="476">
        <f t="shared" si="99"/>
        <v>13866.880000000001</v>
      </c>
      <c r="AA775" s="5">
        <f>VLOOKUP(G775,Ma_KH!$A:$R,14,0)</f>
        <v>0</v>
      </c>
    </row>
    <row r="776" spans="1:27" x14ac:dyDescent="0.25">
      <c r="A776" s="329">
        <v>46057</v>
      </c>
      <c r="B776" s="464">
        <v>5837</v>
      </c>
      <c r="C776" s="465" t="s">
        <v>15180</v>
      </c>
      <c r="D776" s="329">
        <v>46059</v>
      </c>
      <c r="E776" s="175"/>
      <c r="F776" s="173"/>
      <c r="G776" s="467" t="s">
        <v>7604</v>
      </c>
      <c r="H776" s="175"/>
      <c r="I776" s="202" t="s">
        <v>7604</v>
      </c>
      <c r="J776" s="176" t="s">
        <v>1784</v>
      </c>
      <c r="K776" s="176" t="s">
        <v>27</v>
      </c>
      <c r="L776" s="272" t="str">
        <f>VLOOKUP($K776,[2]TONG_SL!$A$1:$D$65536,2,0)</f>
        <v>Chân giò heo muối 300g</v>
      </c>
      <c r="N776" s="272" t="str">
        <f t="shared" si="96"/>
        <v>K-C6</v>
      </c>
      <c r="Q776" s="272" t="str">
        <f>VLOOKUP(K776,[2]TONG_SL!$A$1:$D$65536,3,0)</f>
        <v>Túi</v>
      </c>
      <c r="R776" s="169">
        <v>32</v>
      </c>
      <c r="T776" s="273">
        <f>VLOOKUP(VLOOKUP(G776,Ma_KH!$A:$R,18,0)&amp;K776,Gia_MB!$A:$F,6,0)</f>
        <v>73431</v>
      </c>
      <c r="U776" s="476">
        <f t="shared" si="95"/>
        <v>2349792</v>
      </c>
      <c r="W776" s="274">
        <f t="shared" si="97"/>
        <v>0</v>
      </c>
      <c r="X776" s="275" t="str">
        <f t="shared" si="98"/>
        <v>8</v>
      </c>
      <c r="Z776" s="476">
        <f t="shared" si="99"/>
        <v>187983.36000000002</v>
      </c>
      <c r="AA776" s="5">
        <f>VLOOKUP(G776,Ma_KH!$A:$R,14,0)</f>
        <v>0</v>
      </c>
    </row>
    <row r="777" spans="1:27" x14ac:dyDescent="0.25">
      <c r="A777" s="329">
        <v>46057</v>
      </c>
      <c r="B777" s="464">
        <v>5837</v>
      </c>
      <c r="C777" s="465" t="s">
        <v>15180</v>
      </c>
      <c r="D777" s="329">
        <v>46059</v>
      </c>
      <c r="E777" s="175"/>
      <c r="F777" s="173"/>
      <c r="G777" s="467" t="s">
        <v>7604</v>
      </c>
      <c r="H777" s="175"/>
      <c r="I777" s="202" t="s">
        <v>7604</v>
      </c>
      <c r="J777" s="176" t="s">
        <v>1784</v>
      </c>
      <c r="K777" s="176" t="s">
        <v>32</v>
      </c>
      <c r="L777" s="272" t="str">
        <f>VLOOKUP($K777,[2]TONG_SL!$A$1:$D$65536,2,0)</f>
        <v>Giò Tai Lưỡi Xào 250g</v>
      </c>
      <c r="N777" s="272" t="str">
        <f t="shared" si="96"/>
        <v>K-C6</v>
      </c>
      <c r="Q777" s="272" t="str">
        <f>VLOOKUP(K777,[2]TONG_SL!$A$1:$D$65536,3,0)</f>
        <v>Túi</v>
      </c>
      <c r="R777" s="169">
        <v>32</v>
      </c>
      <c r="T777" s="273">
        <f>VLOOKUP(VLOOKUP(G777,Ma_KH!$A:$R,18,0)&amp;K777,Gia_MB!$A:$F,6,0)</f>
        <v>50182</v>
      </c>
      <c r="U777" s="476">
        <f t="shared" si="95"/>
        <v>1605824</v>
      </c>
      <c r="W777" s="274">
        <f t="shared" si="97"/>
        <v>0</v>
      </c>
      <c r="X777" s="275" t="str">
        <f t="shared" si="98"/>
        <v>8</v>
      </c>
      <c r="Z777" s="476">
        <f t="shared" si="99"/>
        <v>128465.92</v>
      </c>
      <c r="AA777" s="5">
        <f>VLOOKUP(G777,Ma_KH!$A:$R,14,0)</f>
        <v>0</v>
      </c>
    </row>
    <row r="778" spans="1:27" x14ac:dyDescent="0.25">
      <c r="A778" s="329">
        <v>46058</v>
      </c>
      <c r="B778" s="464">
        <v>9419</v>
      </c>
      <c r="C778" s="465" t="s">
        <v>15180</v>
      </c>
      <c r="D778" s="329">
        <v>46059</v>
      </c>
      <c r="E778" s="175"/>
      <c r="F778" s="173"/>
      <c r="G778" s="467" t="s">
        <v>12305</v>
      </c>
      <c r="H778" s="175"/>
      <c r="I778" s="202" t="s">
        <v>12305</v>
      </c>
      <c r="J778" s="176" t="s">
        <v>1784</v>
      </c>
      <c r="K778" s="176" t="s">
        <v>542</v>
      </c>
      <c r="L778" s="272" t="str">
        <f>VLOOKUP($K778,[2]TONG_SL!$A$1:$D$65536,2,0)</f>
        <v>Chân giò heo muối 500g</v>
      </c>
      <c r="N778" s="272" t="str">
        <f t="shared" si="96"/>
        <v>K-C6</v>
      </c>
      <c r="Q778" s="272" t="str">
        <f>VLOOKUP(K778,[2]TONG_SL!$A$1:$D$65536,3,0)</f>
        <v>Túi</v>
      </c>
      <c r="R778" s="169">
        <v>3</v>
      </c>
      <c r="T778" s="273">
        <f>VLOOKUP(VLOOKUP(G778,Ma_KH!$A:$R,18,0)&amp;K778,Gia_MB!$A:$F,6,0)</f>
        <v>110732</v>
      </c>
      <c r="U778" s="476">
        <f t="shared" si="95"/>
        <v>332196</v>
      </c>
      <c r="W778" s="274">
        <f t="shared" si="97"/>
        <v>0</v>
      </c>
      <c r="X778" s="275" t="str">
        <f t="shared" si="98"/>
        <v>8</v>
      </c>
      <c r="Z778" s="476">
        <f t="shared" si="99"/>
        <v>26575.68</v>
      </c>
      <c r="AA778" s="5">
        <f>VLOOKUP(G778,Ma_KH!$A:$R,14,0)</f>
        <v>46</v>
      </c>
    </row>
    <row r="779" spans="1:27" x14ac:dyDescent="0.25">
      <c r="A779" s="329">
        <v>46058</v>
      </c>
      <c r="B779" s="464">
        <v>9419</v>
      </c>
      <c r="C779" s="465" t="s">
        <v>15180</v>
      </c>
      <c r="D779" s="329">
        <v>46059</v>
      </c>
      <c r="E779" s="175"/>
      <c r="F779" s="173"/>
      <c r="G779" s="467" t="s">
        <v>12305</v>
      </c>
      <c r="H779" s="175"/>
      <c r="I779" s="202" t="s">
        <v>12305</v>
      </c>
      <c r="J779" s="176" t="s">
        <v>1784</v>
      </c>
      <c r="K779" s="176" t="s">
        <v>551</v>
      </c>
      <c r="L779" s="272" t="str">
        <f>VLOOKUP($K779,[2]TONG_SL!$A$1:$D$65536,2,0)</f>
        <v>Chân giò heo muối 100g</v>
      </c>
      <c r="N779" s="272" t="str">
        <f t="shared" si="96"/>
        <v>K-C6</v>
      </c>
      <c r="Q779" s="272" t="str">
        <f>VLOOKUP(K779,[2]TONG_SL!$A$1:$D$65536,3,0)</f>
        <v>Gói</v>
      </c>
      <c r="R779" s="169">
        <v>5</v>
      </c>
      <c r="T779" s="273">
        <f>VLOOKUP(VLOOKUP(G779,Ma_KH!$A:$R,18,0)&amp;K779,Gia_MB!$A:$F,6,0)</f>
        <v>22830</v>
      </c>
      <c r="U779" s="476">
        <f t="shared" si="95"/>
        <v>114150</v>
      </c>
      <c r="W779" s="274">
        <f t="shared" si="97"/>
        <v>0</v>
      </c>
      <c r="X779" s="275" t="str">
        <f t="shared" si="98"/>
        <v>8</v>
      </c>
      <c r="Z779" s="476">
        <f t="shared" si="99"/>
        <v>9132</v>
      </c>
      <c r="AA779" s="5">
        <f>VLOOKUP(G779,Ma_KH!$A:$R,14,0)</f>
        <v>46</v>
      </c>
    </row>
    <row r="780" spans="1:27" x14ac:dyDescent="0.25">
      <c r="A780" s="329">
        <v>46058</v>
      </c>
      <c r="B780" s="464">
        <v>9419</v>
      </c>
      <c r="C780" s="465" t="s">
        <v>15180</v>
      </c>
      <c r="D780" s="329">
        <v>46059</v>
      </c>
      <c r="E780" s="175"/>
      <c r="F780" s="173"/>
      <c r="G780" s="467" t="s">
        <v>12305</v>
      </c>
      <c r="H780" s="175"/>
      <c r="I780" s="202" t="s">
        <v>12305</v>
      </c>
      <c r="J780" s="176" t="s">
        <v>1784</v>
      </c>
      <c r="K780" s="176" t="s">
        <v>27</v>
      </c>
      <c r="L780" s="272" t="str">
        <f>VLOOKUP($K780,[2]TONG_SL!$A$1:$D$65536,2,0)</f>
        <v>Chân giò heo muối 300g</v>
      </c>
      <c r="N780" s="272" t="str">
        <f t="shared" si="96"/>
        <v>K-C6</v>
      </c>
      <c r="Q780" s="272" t="str">
        <f>VLOOKUP(K780,[2]TONG_SL!$A$1:$D$65536,3,0)</f>
        <v>Túi</v>
      </c>
      <c r="R780" s="169">
        <v>4</v>
      </c>
      <c r="T780" s="273">
        <f>VLOOKUP(VLOOKUP(G780,Ma_KH!$A:$R,18,0)&amp;K780,Gia_MB!$A:$F,6,0)</f>
        <v>73431</v>
      </c>
      <c r="U780" s="476">
        <f t="shared" si="95"/>
        <v>293724</v>
      </c>
      <c r="W780" s="274">
        <f t="shared" si="97"/>
        <v>0</v>
      </c>
      <c r="X780" s="275" t="str">
        <f t="shared" si="98"/>
        <v>8</v>
      </c>
      <c r="Z780" s="476">
        <f t="shared" si="99"/>
        <v>23497.920000000002</v>
      </c>
      <c r="AA780" s="5">
        <f>VLOOKUP(G780,Ma_KH!$A:$R,14,0)</f>
        <v>46</v>
      </c>
    </row>
    <row r="781" spans="1:27" x14ac:dyDescent="0.25">
      <c r="A781" s="329">
        <v>46058</v>
      </c>
      <c r="B781" s="464">
        <v>9419</v>
      </c>
      <c r="C781" s="465" t="s">
        <v>15180</v>
      </c>
      <c r="D781" s="329">
        <v>46059</v>
      </c>
      <c r="E781" s="175"/>
      <c r="F781" s="173"/>
      <c r="G781" s="467" t="s">
        <v>12305</v>
      </c>
      <c r="H781" s="175"/>
      <c r="I781" s="202" t="s">
        <v>12305</v>
      </c>
      <c r="J781" s="176" t="s">
        <v>1784</v>
      </c>
      <c r="K781" s="176" t="s">
        <v>30</v>
      </c>
      <c r="L781" s="272" t="str">
        <f>VLOOKUP($K781,[2]TONG_SL!$A$1:$D$65536,2,0)</f>
        <v>Gà muối 500g</v>
      </c>
      <c r="N781" s="272" t="str">
        <f t="shared" si="96"/>
        <v>K-C6</v>
      </c>
      <c r="Q781" s="272" t="str">
        <f>VLOOKUP(K781,[2]TONG_SL!$A$1:$D$65536,3,0)</f>
        <v>Túi</v>
      </c>
      <c r="R781" s="169">
        <v>4</v>
      </c>
      <c r="T781" s="273">
        <f>VLOOKUP(VLOOKUP(G781,Ma_KH!$A:$R,18,0)&amp;K781,Gia_MB!$A:$F,6,0)</f>
        <v>111058</v>
      </c>
      <c r="U781" s="476">
        <f t="shared" si="95"/>
        <v>444232</v>
      </c>
      <c r="W781" s="274">
        <f t="shared" si="97"/>
        <v>0</v>
      </c>
      <c r="X781" s="275" t="str">
        <f t="shared" si="98"/>
        <v>8</v>
      </c>
      <c r="Z781" s="476">
        <f t="shared" si="99"/>
        <v>35538.559999999998</v>
      </c>
      <c r="AA781" s="5">
        <f>VLOOKUP(G781,Ma_KH!$A:$R,14,0)</f>
        <v>46</v>
      </c>
    </row>
    <row r="782" spans="1:27" x14ac:dyDescent="0.25">
      <c r="A782" s="329">
        <v>46058</v>
      </c>
      <c r="B782" s="464">
        <v>9403</v>
      </c>
      <c r="C782" s="465" t="s">
        <v>15180</v>
      </c>
      <c r="D782" s="329">
        <v>46059</v>
      </c>
      <c r="E782" s="175"/>
      <c r="F782" s="173"/>
      <c r="G782" s="467" t="s">
        <v>10253</v>
      </c>
      <c r="H782" s="175"/>
      <c r="I782" s="202" t="s">
        <v>10253</v>
      </c>
      <c r="J782" s="176" t="s">
        <v>1784</v>
      </c>
      <c r="K782" s="176" t="s">
        <v>30</v>
      </c>
      <c r="L782" s="272" t="str">
        <f>VLOOKUP($K782,[2]TONG_SL!$A$1:$D$65536,2,0)</f>
        <v>Gà muối 500g</v>
      </c>
      <c r="N782" s="272" t="str">
        <f t="shared" si="96"/>
        <v>K-C6</v>
      </c>
      <c r="Q782" s="272" t="str">
        <f>VLOOKUP(K782,[2]TONG_SL!$A$1:$D$65536,3,0)</f>
        <v>Túi</v>
      </c>
      <c r="R782" s="169">
        <v>15</v>
      </c>
      <c r="T782" s="273">
        <f>VLOOKUP(VLOOKUP(G782,Ma_KH!$A:$R,18,0)&amp;K782,Gia_MB!$A:$F,6,0)</f>
        <v>105505</v>
      </c>
      <c r="U782" s="476">
        <f t="shared" si="95"/>
        <v>1582575</v>
      </c>
      <c r="W782" s="274">
        <f t="shared" si="97"/>
        <v>0</v>
      </c>
      <c r="X782" s="275" t="str">
        <f t="shared" si="98"/>
        <v>8</v>
      </c>
      <c r="Z782" s="476">
        <f t="shared" si="99"/>
        <v>126606</v>
      </c>
      <c r="AA782" s="5">
        <f>VLOOKUP(G782,Ma_KH!$A:$R,14,0)</f>
        <v>60</v>
      </c>
    </row>
    <row r="783" spans="1:27" x14ac:dyDescent="0.25">
      <c r="A783" s="329">
        <v>46058</v>
      </c>
      <c r="B783" s="464">
        <v>9403</v>
      </c>
      <c r="C783" s="465" t="s">
        <v>15180</v>
      </c>
      <c r="D783" s="329">
        <v>46059</v>
      </c>
      <c r="E783" s="175"/>
      <c r="F783" s="173"/>
      <c r="G783" s="467" t="s">
        <v>10253</v>
      </c>
      <c r="H783" s="175"/>
      <c r="I783" s="202" t="s">
        <v>10253</v>
      </c>
      <c r="J783" s="176" t="s">
        <v>1784</v>
      </c>
      <c r="K783" s="176" t="s">
        <v>27</v>
      </c>
      <c r="L783" s="272" t="str">
        <f>VLOOKUP($K783,[2]TONG_SL!$A$1:$D$65536,2,0)</f>
        <v>Chân giò heo muối 300g</v>
      </c>
      <c r="N783" s="272" t="str">
        <f t="shared" si="96"/>
        <v>K-C6</v>
      </c>
      <c r="Q783" s="272" t="str">
        <f>VLOOKUP(K783,[2]TONG_SL!$A$1:$D$65536,3,0)</f>
        <v>Túi</v>
      </c>
      <c r="R783" s="169">
        <v>30</v>
      </c>
      <c r="T783" s="273">
        <f>VLOOKUP(VLOOKUP(G783,Ma_KH!$A:$R,18,0)&amp;K783,Gia_MB!$A:$F,6,0)</f>
        <v>69759</v>
      </c>
      <c r="U783" s="476">
        <f t="shared" si="95"/>
        <v>2092770</v>
      </c>
      <c r="W783" s="274">
        <f t="shared" si="97"/>
        <v>0</v>
      </c>
      <c r="X783" s="275" t="str">
        <f t="shared" si="98"/>
        <v>8</v>
      </c>
      <c r="Z783" s="476">
        <f t="shared" si="99"/>
        <v>167421.6</v>
      </c>
      <c r="AA783" s="5">
        <f>VLOOKUP(G783,Ma_KH!$A:$R,14,0)</f>
        <v>60</v>
      </c>
    </row>
    <row r="784" spans="1:27" x14ac:dyDescent="0.25">
      <c r="A784" s="329">
        <v>46058</v>
      </c>
      <c r="B784" s="464">
        <v>9403</v>
      </c>
      <c r="C784" s="465" t="s">
        <v>15180</v>
      </c>
      <c r="D784" s="329">
        <v>46059</v>
      </c>
      <c r="E784" s="175"/>
      <c r="F784" s="173"/>
      <c r="G784" s="467" t="s">
        <v>10253</v>
      </c>
      <c r="H784" s="175"/>
      <c r="I784" s="202" t="s">
        <v>10253</v>
      </c>
      <c r="J784" s="176" t="s">
        <v>1784</v>
      </c>
      <c r="K784" s="176" t="s">
        <v>542</v>
      </c>
      <c r="L784" s="272" t="str">
        <f>VLOOKUP($K784,[2]TONG_SL!$A$1:$D$65536,2,0)</f>
        <v>Chân giò heo muối 500g</v>
      </c>
      <c r="N784" s="272" t="str">
        <f t="shared" si="96"/>
        <v>K-C6</v>
      </c>
      <c r="Q784" s="272" t="str">
        <f>VLOOKUP(K784,[2]TONG_SL!$A$1:$D$65536,3,0)</f>
        <v>Túi</v>
      </c>
      <c r="R784" s="169">
        <v>20</v>
      </c>
      <c r="T784" s="273">
        <f>VLOOKUP(VLOOKUP(G784,Ma_KH!$A:$R,18,0)&amp;K784,Gia_MB!$A:$F,6,0)</f>
        <v>113113</v>
      </c>
      <c r="U784" s="476">
        <f t="shared" si="95"/>
        <v>2262260</v>
      </c>
      <c r="W784" s="274">
        <f t="shared" si="97"/>
        <v>0</v>
      </c>
      <c r="X784" s="275" t="str">
        <f t="shared" si="98"/>
        <v>8</v>
      </c>
      <c r="Z784" s="476">
        <f t="shared" si="99"/>
        <v>180980.80000000002</v>
      </c>
      <c r="AA784" s="5">
        <f>VLOOKUP(G784,Ma_KH!$A:$R,14,0)</f>
        <v>60</v>
      </c>
    </row>
    <row r="785" spans="1:27" x14ac:dyDescent="0.25">
      <c r="A785" s="329">
        <v>46058</v>
      </c>
      <c r="B785" s="464">
        <v>9403</v>
      </c>
      <c r="C785" s="465" t="s">
        <v>15180</v>
      </c>
      <c r="D785" s="329">
        <v>46059</v>
      </c>
      <c r="E785" s="175"/>
      <c r="F785" s="173"/>
      <c r="G785" s="467" t="s">
        <v>10253</v>
      </c>
      <c r="H785" s="175"/>
      <c r="I785" s="202" t="s">
        <v>10253</v>
      </c>
      <c r="J785" s="176" t="s">
        <v>1784</v>
      </c>
      <c r="K785" s="176" t="s">
        <v>32</v>
      </c>
      <c r="L785" s="272" t="str">
        <f>VLOOKUP($K785,[2]TONG_SL!$A$1:$D$65536,2,0)</f>
        <v>Giò Tai Lưỡi Xào 250g</v>
      </c>
      <c r="N785" s="272" t="str">
        <f t="shared" si="96"/>
        <v>K-C6</v>
      </c>
      <c r="Q785" s="272" t="str">
        <f>VLOOKUP(K785,[2]TONG_SL!$A$1:$D$65536,3,0)</f>
        <v>Túi</v>
      </c>
      <c r="R785" s="169">
        <v>20</v>
      </c>
      <c r="T785" s="273">
        <f>VLOOKUP(VLOOKUP(G785,Ma_KH!$A:$R,18,0)&amp;K785,Gia_MB!$A:$F,6,0)</f>
        <v>47673</v>
      </c>
      <c r="U785" s="476">
        <f t="shared" si="95"/>
        <v>953460</v>
      </c>
      <c r="W785" s="274">
        <f t="shared" si="97"/>
        <v>0</v>
      </c>
      <c r="X785" s="275" t="str">
        <f t="shared" si="98"/>
        <v>8</v>
      </c>
      <c r="Z785" s="476">
        <f t="shared" si="99"/>
        <v>76276.800000000003</v>
      </c>
      <c r="AA785" s="5">
        <f>VLOOKUP(G785,Ma_KH!$A:$R,14,0)</f>
        <v>60</v>
      </c>
    </row>
    <row r="786" spans="1:27" x14ac:dyDescent="0.25">
      <c r="A786" s="329">
        <v>46058</v>
      </c>
      <c r="B786" s="464">
        <v>9410</v>
      </c>
      <c r="C786" s="465" t="s">
        <v>15180</v>
      </c>
      <c r="D786" s="329">
        <v>46059</v>
      </c>
      <c r="E786" s="175"/>
      <c r="F786" s="173"/>
      <c r="G786" s="467" t="s">
        <v>10252</v>
      </c>
      <c r="H786" s="175"/>
      <c r="I786" s="202" t="s">
        <v>10252</v>
      </c>
      <c r="J786" s="176" t="s">
        <v>1784</v>
      </c>
      <c r="K786" s="176" t="s">
        <v>27</v>
      </c>
      <c r="L786" s="272" t="str">
        <f>VLOOKUP($K786,[2]TONG_SL!$A$1:$D$65536,2,0)</f>
        <v>Chân giò heo muối 300g</v>
      </c>
      <c r="N786" s="272" t="str">
        <f t="shared" si="96"/>
        <v>K-C6</v>
      </c>
      <c r="Q786" s="272" t="str">
        <f>VLOOKUP(K786,[2]TONG_SL!$A$1:$D$65536,3,0)</f>
        <v>Túi</v>
      </c>
      <c r="R786" s="169">
        <v>100</v>
      </c>
      <c r="T786" s="273">
        <f>VLOOKUP(VLOOKUP(G786,Ma_KH!$A:$R,18,0)&amp;K786,Gia_MB!$A:$F,6,0)</f>
        <v>69759</v>
      </c>
      <c r="U786" s="476">
        <f t="shared" si="95"/>
        <v>6975900</v>
      </c>
      <c r="W786" s="274">
        <f t="shared" si="97"/>
        <v>0</v>
      </c>
      <c r="X786" s="275" t="str">
        <f t="shared" si="98"/>
        <v>8</v>
      </c>
      <c r="Z786" s="476">
        <f t="shared" si="99"/>
        <v>558072</v>
      </c>
      <c r="AA786" s="5">
        <f>VLOOKUP(G786,Ma_KH!$A:$R,14,0)</f>
        <v>60</v>
      </c>
    </row>
    <row r="787" spans="1:27" x14ac:dyDescent="0.25">
      <c r="A787" s="329">
        <v>46058</v>
      </c>
      <c r="B787" s="464">
        <v>9410</v>
      </c>
      <c r="C787" s="465" t="s">
        <v>15180</v>
      </c>
      <c r="D787" s="329">
        <v>46059</v>
      </c>
      <c r="E787" s="175"/>
      <c r="F787" s="173"/>
      <c r="G787" s="467" t="s">
        <v>10252</v>
      </c>
      <c r="H787" s="175"/>
      <c r="I787" s="202" t="s">
        <v>10252</v>
      </c>
      <c r="J787" s="176" t="s">
        <v>1784</v>
      </c>
      <c r="K787" s="176" t="s">
        <v>30</v>
      </c>
      <c r="L787" s="272" t="str">
        <f>VLOOKUP($K787,[2]TONG_SL!$A$1:$D$65536,2,0)</f>
        <v>Gà muối 500g</v>
      </c>
      <c r="N787" s="272" t="str">
        <f t="shared" si="96"/>
        <v>K-C6</v>
      </c>
      <c r="Q787" s="272" t="str">
        <f>VLOOKUP(K787,[2]TONG_SL!$A$1:$D$65536,3,0)</f>
        <v>Túi</v>
      </c>
      <c r="R787" s="169">
        <v>50</v>
      </c>
      <c r="T787" s="273">
        <f>VLOOKUP(VLOOKUP(G787,Ma_KH!$A:$R,18,0)&amp;K787,Gia_MB!$A:$F,6,0)</f>
        <v>105505</v>
      </c>
      <c r="U787" s="476">
        <f t="shared" si="95"/>
        <v>5275250</v>
      </c>
      <c r="W787" s="274">
        <f t="shared" si="97"/>
        <v>0</v>
      </c>
      <c r="X787" s="275" t="str">
        <f t="shared" si="98"/>
        <v>8</v>
      </c>
      <c r="Z787" s="476">
        <f t="shared" si="99"/>
        <v>422020</v>
      </c>
      <c r="AA787" s="5">
        <f>VLOOKUP(G787,Ma_KH!$A:$R,14,0)</f>
        <v>60</v>
      </c>
    </row>
    <row r="788" spans="1:27" x14ac:dyDescent="0.25">
      <c r="A788" s="329">
        <v>46058</v>
      </c>
      <c r="B788" s="464">
        <v>9410</v>
      </c>
      <c r="C788" s="465" t="s">
        <v>15180</v>
      </c>
      <c r="D788" s="329">
        <v>46059</v>
      </c>
      <c r="E788" s="175"/>
      <c r="F788" s="173"/>
      <c r="G788" s="467" t="s">
        <v>10252</v>
      </c>
      <c r="H788" s="175"/>
      <c r="I788" s="202" t="s">
        <v>10252</v>
      </c>
      <c r="J788" s="176" t="s">
        <v>1784</v>
      </c>
      <c r="K788" s="176" t="s">
        <v>52</v>
      </c>
      <c r="L788" s="272" t="str">
        <f>VLOOKUP($K788,[2]TONG_SL!$A$1:$D$65536,2,0)</f>
        <v>Gà xì dầu 500g</v>
      </c>
      <c r="N788" s="272" t="str">
        <f t="shared" si="96"/>
        <v>K-C6</v>
      </c>
      <c r="Q788" s="272" t="str">
        <f>VLOOKUP(K788,[2]TONG_SL!$A$1:$D$65536,3,0)</f>
        <v>Túi</v>
      </c>
      <c r="R788" s="169">
        <v>50</v>
      </c>
      <c r="T788" s="273">
        <f>VLOOKUP(VLOOKUP(G788,Ma_KH!$A:$R,18,0)&amp;K788,Gia_MB!$A:$F,6,0)</f>
        <v>106026</v>
      </c>
      <c r="U788" s="476">
        <f t="shared" si="95"/>
        <v>5301300</v>
      </c>
      <c r="W788" s="274">
        <f t="shared" si="97"/>
        <v>0</v>
      </c>
      <c r="X788" s="275" t="str">
        <f t="shared" si="98"/>
        <v>8</v>
      </c>
      <c r="Z788" s="476">
        <f t="shared" si="99"/>
        <v>424104</v>
      </c>
      <c r="AA788" s="5">
        <f>VLOOKUP(G788,Ma_KH!$A:$R,14,0)</f>
        <v>60</v>
      </c>
    </row>
    <row r="789" spans="1:27" x14ac:dyDescent="0.25">
      <c r="A789" s="329">
        <v>46057</v>
      </c>
      <c r="B789" s="464">
        <v>9110</v>
      </c>
      <c r="C789" s="465" t="s">
        <v>15180</v>
      </c>
      <c r="D789" s="329">
        <v>46059</v>
      </c>
      <c r="E789" s="175"/>
      <c r="F789" s="173"/>
      <c r="G789" s="467" t="s">
        <v>10306</v>
      </c>
      <c r="H789" s="175"/>
      <c r="I789" s="202" t="s">
        <v>10306</v>
      </c>
      <c r="J789" s="176" t="s">
        <v>1784</v>
      </c>
      <c r="K789" s="176" t="s">
        <v>27</v>
      </c>
      <c r="L789" s="272" t="str">
        <f>VLOOKUP($K789,[2]TONG_SL!$A$1:$D$65536,2,0)</f>
        <v>Chân giò heo muối 300g</v>
      </c>
      <c r="N789" s="272" t="str">
        <f t="shared" si="96"/>
        <v>K-C6</v>
      </c>
      <c r="Q789" s="272" t="str">
        <f>VLOOKUP(K789,[2]TONG_SL!$A$1:$D$65536,3,0)</f>
        <v>Túi</v>
      </c>
      <c r="R789" s="169">
        <v>20</v>
      </c>
      <c r="T789" s="273">
        <f>VLOOKUP(VLOOKUP(G789,Ma_KH!$A:$R,18,0)&amp;K789,Gia_MB!$A:$F,6,0)</f>
        <v>69759</v>
      </c>
      <c r="U789" s="476">
        <f t="shared" si="95"/>
        <v>1395180</v>
      </c>
      <c r="W789" s="274">
        <f t="shared" si="97"/>
        <v>0</v>
      </c>
      <c r="X789" s="275" t="str">
        <f t="shared" si="98"/>
        <v>8</v>
      </c>
      <c r="Z789" s="476">
        <f t="shared" si="99"/>
        <v>111614.40000000001</v>
      </c>
      <c r="AA789" s="5">
        <f>VLOOKUP(G789,Ma_KH!$A:$R,14,0)</f>
        <v>60</v>
      </c>
    </row>
    <row r="790" spans="1:27" x14ac:dyDescent="0.25">
      <c r="A790" s="329">
        <v>46057</v>
      </c>
      <c r="B790" s="464">
        <v>9110</v>
      </c>
      <c r="C790" s="465" t="s">
        <v>15180</v>
      </c>
      <c r="D790" s="329">
        <v>46059</v>
      </c>
      <c r="E790" s="175"/>
      <c r="F790" s="173"/>
      <c r="G790" s="467" t="s">
        <v>10306</v>
      </c>
      <c r="H790" s="175"/>
      <c r="I790" s="202" t="s">
        <v>10306</v>
      </c>
      <c r="J790" s="176" t="s">
        <v>1784</v>
      </c>
      <c r="K790" s="176" t="s">
        <v>542</v>
      </c>
      <c r="L790" s="272" t="str">
        <f>VLOOKUP($K790,[2]TONG_SL!$A$1:$D$65536,2,0)</f>
        <v>Chân giò heo muối 500g</v>
      </c>
      <c r="N790" s="272" t="str">
        <f t="shared" si="96"/>
        <v>K-C6</v>
      </c>
      <c r="Q790" s="272" t="str">
        <f>VLOOKUP(K790,[2]TONG_SL!$A$1:$D$65536,3,0)</f>
        <v>Túi</v>
      </c>
      <c r="R790" s="169">
        <v>10</v>
      </c>
      <c r="T790" s="273">
        <f>VLOOKUP(VLOOKUP(G790,Ma_KH!$A:$R,18,0)&amp;K790,Gia_MB!$A:$F,6,0)</f>
        <v>113113</v>
      </c>
      <c r="U790" s="476">
        <f t="shared" si="95"/>
        <v>1131130</v>
      </c>
      <c r="W790" s="274">
        <f t="shared" si="97"/>
        <v>0</v>
      </c>
      <c r="X790" s="275" t="str">
        <f t="shared" si="98"/>
        <v>8</v>
      </c>
      <c r="Z790" s="476">
        <f t="shared" si="99"/>
        <v>90490.400000000009</v>
      </c>
      <c r="AA790" s="5">
        <f>VLOOKUP(G790,Ma_KH!$A:$R,14,0)</f>
        <v>60</v>
      </c>
    </row>
    <row r="791" spans="1:27" x14ac:dyDescent="0.25">
      <c r="A791" s="329">
        <v>46057</v>
      </c>
      <c r="B791" s="464">
        <v>9110</v>
      </c>
      <c r="C791" s="465" t="s">
        <v>15180</v>
      </c>
      <c r="D791" s="329">
        <v>46059</v>
      </c>
      <c r="E791" s="175"/>
      <c r="F791" s="173"/>
      <c r="G791" s="467" t="s">
        <v>10306</v>
      </c>
      <c r="H791" s="175"/>
      <c r="I791" s="202" t="s">
        <v>10306</v>
      </c>
      <c r="J791" s="176" t="s">
        <v>1784</v>
      </c>
      <c r="K791" s="176" t="s">
        <v>30</v>
      </c>
      <c r="L791" s="272" t="str">
        <f>VLOOKUP($K791,[2]TONG_SL!$A$1:$D$65536,2,0)</f>
        <v>Gà muối 500g</v>
      </c>
      <c r="N791" s="272" t="str">
        <f t="shared" si="96"/>
        <v>K-C6</v>
      </c>
      <c r="Q791" s="272" t="str">
        <f>VLOOKUP(K791,[2]TONG_SL!$A$1:$D$65536,3,0)</f>
        <v>Túi</v>
      </c>
      <c r="R791" s="169">
        <v>5</v>
      </c>
      <c r="T791" s="273">
        <f>VLOOKUP(VLOOKUP(G791,Ma_KH!$A:$R,18,0)&amp;K791,Gia_MB!$A:$F,6,0)</f>
        <v>105505</v>
      </c>
      <c r="U791" s="476">
        <f t="shared" si="95"/>
        <v>527525</v>
      </c>
      <c r="W791" s="274">
        <f t="shared" si="97"/>
        <v>0</v>
      </c>
      <c r="X791" s="275" t="str">
        <f t="shared" si="98"/>
        <v>8</v>
      </c>
      <c r="Z791" s="476">
        <f t="shared" si="99"/>
        <v>42202</v>
      </c>
      <c r="AA791" s="5">
        <f>VLOOKUP(G791,Ma_KH!$A:$R,14,0)</f>
        <v>60</v>
      </c>
    </row>
    <row r="792" spans="1:27" x14ac:dyDescent="0.25">
      <c r="A792" s="329">
        <v>46057</v>
      </c>
      <c r="B792" s="464">
        <v>9110</v>
      </c>
      <c r="C792" s="465" t="s">
        <v>15180</v>
      </c>
      <c r="D792" s="329">
        <v>46059</v>
      </c>
      <c r="E792" s="175"/>
      <c r="F792" s="173"/>
      <c r="G792" s="467" t="s">
        <v>10306</v>
      </c>
      <c r="H792" s="175"/>
      <c r="I792" s="202" t="s">
        <v>10306</v>
      </c>
      <c r="J792" s="176" t="s">
        <v>1784</v>
      </c>
      <c r="K792" s="176" t="s">
        <v>15332</v>
      </c>
      <c r="L792" s="272" t="str">
        <f>VLOOKUP($K792,[2]TONG_SL!$A$1:$D$65536,2,0)</f>
        <v>Chân giò heo muối vị Tayaki 450g</v>
      </c>
      <c r="N792" s="272" t="str">
        <f t="shared" si="96"/>
        <v>K-C6</v>
      </c>
      <c r="Q792" s="272" t="str">
        <f>VLOOKUP(K792,[2]TONG_SL!$A$1:$D$65536,3,0)</f>
        <v>Túi</v>
      </c>
      <c r="R792" s="169">
        <v>15</v>
      </c>
      <c r="T792" s="273" t="e">
        <f>VLOOKUP(VLOOKUP(G792,Ma_KH!$A:$R,18,0)&amp;K792,Gia_MB!$A:$F,6,0)</f>
        <v>#N/A</v>
      </c>
      <c r="U792" s="476" t="e">
        <f t="shared" si="95"/>
        <v>#N/A</v>
      </c>
      <c r="W792" s="274" t="e">
        <f t="shared" si="97"/>
        <v>#N/A</v>
      </c>
      <c r="X792" s="275" t="str">
        <f t="shared" si="98"/>
        <v>8</v>
      </c>
      <c r="Z792" s="476" t="e">
        <f t="shared" si="99"/>
        <v>#N/A</v>
      </c>
      <c r="AA792" s="5">
        <f>VLOOKUP(G792,Ma_KH!$A:$R,14,0)</f>
        <v>60</v>
      </c>
    </row>
    <row r="793" spans="1:27" x14ac:dyDescent="0.25">
      <c r="A793" s="329">
        <v>46058</v>
      </c>
      <c r="B793" s="464">
        <v>9401</v>
      </c>
      <c r="C793" s="465" t="s">
        <v>15180</v>
      </c>
      <c r="D793" s="329">
        <v>46059</v>
      </c>
      <c r="E793" s="175"/>
      <c r="F793" s="173"/>
      <c r="G793" s="467" t="s">
        <v>10299</v>
      </c>
      <c r="H793" s="175"/>
      <c r="I793" s="202" t="s">
        <v>10299</v>
      </c>
      <c r="J793" s="176" t="s">
        <v>1784</v>
      </c>
      <c r="K793" s="176" t="s">
        <v>27</v>
      </c>
      <c r="L793" s="272" t="str">
        <f>VLOOKUP($K793,[2]TONG_SL!$A$1:$D$65536,2,0)</f>
        <v>Chân giò heo muối 300g</v>
      </c>
      <c r="N793" s="272" t="str">
        <f t="shared" si="96"/>
        <v>K-C6</v>
      </c>
      <c r="Q793" s="272" t="str">
        <f>VLOOKUP(K793,[2]TONG_SL!$A$1:$D$65536,3,0)</f>
        <v>Túi</v>
      </c>
      <c r="R793" s="169">
        <v>20</v>
      </c>
      <c r="T793" s="273">
        <f>VLOOKUP(VLOOKUP(G793,Ma_KH!$A:$R,18,0)&amp;K793,Gia_MB!$A:$F,6,0)</f>
        <v>69759</v>
      </c>
      <c r="U793" s="476">
        <f t="shared" si="95"/>
        <v>1395180</v>
      </c>
      <c r="W793" s="274">
        <f t="shared" si="97"/>
        <v>0</v>
      </c>
      <c r="X793" s="275" t="str">
        <f t="shared" si="98"/>
        <v>8</v>
      </c>
      <c r="Z793" s="476">
        <f t="shared" si="99"/>
        <v>111614.40000000001</v>
      </c>
      <c r="AA793" s="5">
        <f>VLOOKUP(G793,Ma_KH!$A:$R,14,0)</f>
        <v>60</v>
      </c>
    </row>
    <row r="794" spans="1:27" x14ac:dyDescent="0.25">
      <c r="A794" s="329">
        <v>46058</v>
      </c>
      <c r="B794" s="464">
        <v>9409</v>
      </c>
      <c r="C794" s="465" t="s">
        <v>15180</v>
      </c>
      <c r="D794" s="329">
        <v>46059</v>
      </c>
      <c r="E794" s="175"/>
      <c r="F794" s="173"/>
      <c r="G794" s="467" t="s">
        <v>10270</v>
      </c>
      <c r="H794" s="175"/>
      <c r="I794" s="202" t="s">
        <v>10270</v>
      </c>
      <c r="J794" s="176" t="s">
        <v>1788</v>
      </c>
      <c r="K794" s="176" t="s">
        <v>30</v>
      </c>
      <c r="L794" s="272" t="str">
        <f>VLOOKUP($K794,[2]TONG_SL!$A$1:$D$65536,2,0)</f>
        <v>Gà muối 500g</v>
      </c>
      <c r="N794" s="272" t="str">
        <f t="shared" si="96"/>
        <v>K-C6</v>
      </c>
      <c r="Q794" s="272" t="str">
        <f>VLOOKUP(K794,[2]TONG_SL!$A$1:$D$65536,3,0)</f>
        <v>Túi</v>
      </c>
      <c r="R794" s="169">
        <v>20</v>
      </c>
      <c r="T794" s="273">
        <f>VLOOKUP(VLOOKUP(G794,Ma_KH!$A:$R,18,0)&amp;K794,Gia_MB!$A:$F,6,0)</f>
        <v>105505</v>
      </c>
      <c r="U794" s="476">
        <f t="shared" si="95"/>
        <v>2110100</v>
      </c>
      <c r="W794" s="274">
        <f t="shared" si="97"/>
        <v>0</v>
      </c>
      <c r="X794" s="275" t="str">
        <f t="shared" si="98"/>
        <v>8</v>
      </c>
      <c r="Z794" s="476">
        <f t="shared" si="99"/>
        <v>168808</v>
      </c>
      <c r="AA794" s="5">
        <f>VLOOKUP(G794,Ma_KH!$A:$R,14,0)</f>
        <v>60</v>
      </c>
    </row>
    <row r="795" spans="1:27" x14ac:dyDescent="0.25">
      <c r="A795" s="329">
        <v>46056</v>
      </c>
      <c r="B795" s="464">
        <v>8464</v>
      </c>
      <c r="C795" s="465" t="s">
        <v>15180</v>
      </c>
      <c r="D795" s="329">
        <v>46059</v>
      </c>
      <c r="E795" s="175"/>
      <c r="F795" s="173"/>
      <c r="G795" s="467" t="s">
        <v>7436</v>
      </c>
      <c r="H795" s="175"/>
      <c r="I795" s="202" t="s">
        <v>7436</v>
      </c>
      <c r="J795" s="176" t="s">
        <v>1788</v>
      </c>
      <c r="K795" s="176" t="s">
        <v>30</v>
      </c>
      <c r="L795" s="272" t="str">
        <f>VLOOKUP($K795,[2]TONG_SL!$A$1:$D$65536,2,0)</f>
        <v>Gà muối 500g</v>
      </c>
      <c r="N795" s="272" t="str">
        <f t="shared" si="96"/>
        <v>K-C6</v>
      </c>
      <c r="Q795" s="272" t="str">
        <f>VLOOKUP(K795,[2]TONG_SL!$A$1:$D$65536,3,0)</f>
        <v>Túi</v>
      </c>
      <c r="R795" s="169">
        <v>3</v>
      </c>
      <c r="T795" s="273">
        <f>VLOOKUP(VLOOKUP(G795,Ma_KH!$A:$R,18,0)&amp;K795,Gia_MB!$A:$F,6,0)</f>
        <v>110780</v>
      </c>
      <c r="U795" s="476">
        <f t="shared" ref="U795:U847" si="100">T795*R795</f>
        <v>332340</v>
      </c>
      <c r="W795" s="274">
        <f t="shared" si="97"/>
        <v>0</v>
      </c>
      <c r="X795" s="275" t="str">
        <f t="shared" si="98"/>
        <v>8</v>
      </c>
      <c r="Z795" s="476">
        <f t="shared" si="99"/>
        <v>26587.200000000001</v>
      </c>
      <c r="AA795" s="5">
        <f>VLOOKUP(G795,Ma_KH!$A:$R,14,0)</f>
        <v>0</v>
      </c>
    </row>
    <row r="796" spans="1:27" x14ac:dyDescent="0.25">
      <c r="A796" s="329">
        <v>46056</v>
      </c>
      <c r="B796" s="464">
        <v>8464</v>
      </c>
      <c r="C796" s="465" t="s">
        <v>15180</v>
      </c>
      <c r="D796" s="329">
        <v>46059</v>
      </c>
      <c r="E796" s="175"/>
      <c r="F796" s="173"/>
      <c r="G796" s="467" t="s">
        <v>7436</v>
      </c>
      <c r="H796" s="175"/>
      <c r="I796" s="202" t="s">
        <v>7436</v>
      </c>
      <c r="J796" s="176" t="s">
        <v>1788</v>
      </c>
      <c r="K796" s="176" t="s">
        <v>27</v>
      </c>
      <c r="L796" s="272" t="str">
        <f>VLOOKUP($K796,[2]TONG_SL!$A$1:$D$65536,2,0)</f>
        <v>Chân giò heo muối 300g</v>
      </c>
      <c r="N796" s="272" t="str">
        <f t="shared" si="96"/>
        <v>K-C6</v>
      </c>
      <c r="Q796" s="272" t="str">
        <f>VLOOKUP(K796,[2]TONG_SL!$A$1:$D$65536,3,0)</f>
        <v>Túi</v>
      </c>
      <c r="R796" s="169">
        <v>4</v>
      </c>
      <c r="T796" s="273">
        <f>VLOOKUP(VLOOKUP(G796,Ma_KH!$A:$R,18,0)&amp;K796,Gia_MB!$A:$F,6,0)</f>
        <v>69759</v>
      </c>
      <c r="U796" s="476">
        <f t="shared" si="100"/>
        <v>279036</v>
      </c>
      <c r="W796" s="274">
        <f t="shared" si="97"/>
        <v>0</v>
      </c>
      <c r="X796" s="275" t="str">
        <f t="shared" si="98"/>
        <v>8</v>
      </c>
      <c r="Z796" s="476">
        <f t="shared" si="99"/>
        <v>22322.880000000001</v>
      </c>
      <c r="AA796" s="5">
        <f>VLOOKUP(G796,Ma_KH!$A:$R,14,0)</f>
        <v>0</v>
      </c>
    </row>
    <row r="797" spans="1:27" x14ac:dyDescent="0.25">
      <c r="A797" s="329">
        <v>46057</v>
      </c>
      <c r="B797" s="464">
        <v>9103</v>
      </c>
      <c r="C797" s="465" t="s">
        <v>15180</v>
      </c>
      <c r="D797" s="329">
        <v>46059</v>
      </c>
      <c r="E797" s="175"/>
      <c r="F797" s="173"/>
      <c r="G797" s="467" t="s">
        <v>10277</v>
      </c>
      <c r="H797" s="175"/>
      <c r="I797" s="202" t="s">
        <v>10277</v>
      </c>
      <c r="J797" s="176" t="s">
        <v>1788</v>
      </c>
      <c r="K797" s="176" t="s">
        <v>27</v>
      </c>
      <c r="L797" s="272" t="str">
        <f>VLOOKUP($K797,[2]TONG_SL!$A$1:$D$65536,2,0)</f>
        <v>Chân giò heo muối 300g</v>
      </c>
      <c r="N797" s="272" t="str">
        <f t="shared" si="96"/>
        <v>K-C6</v>
      </c>
      <c r="Q797" s="272" t="str">
        <f>VLOOKUP(K797,[2]TONG_SL!$A$1:$D$65536,3,0)</f>
        <v>Túi</v>
      </c>
      <c r="R797" s="169">
        <v>20</v>
      </c>
      <c r="T797" s="273">
        <f>VLOOKUP(VLOOKUP(G797,Ma_KH!$A:$R,18,0)&amp;K797,Gia_MB!$A:$F,6,0)</f>
        <v>69759</v>
      </c>
      <c r="U797" s="476">
        <f t="shared" si="100"/>
        <v>1395180</v>
      </c>
      <c r="W797" s="274">
        <f t="shared" si="97"/>
        <v>0</v>
      </c>
      <c r="X797" s="275" t="str">
        <f t="shared" si="98"/>
        <v>8</v>
      </c>
      <c r="Z797" s="476">
        <f t="shared" si="99"/>
        <v>111614.40000000001</v>
      </c>
      <c r="AA797" s="5">
        <f>VLOOKUP(G797,Ma_KH!$A:$R,14,0)</f>
        <v>60</v>
      </c>
    </row>
    <row r="798" spans="1:27" x14ac:dyDescent="0.25">
      <c r="A798" s="329">
        <v>46057</v>
      </c>
      <c r="B798" s="464">
        <v>9103</v>
      </c>
      <c r="C798" s="465" t="s">
        <v>15180</v>
      </c>
      <c r="D798" s="329">
        <v>46059</v>
      </c>
      <c r="E798" s="175"/>
      <c r="F798" s="173"/>
      <c r="G798" s="467" t="s">
        <v>10277</v>
      </c>
      <c r="H798" s="175"/>
      <c r="I798" s="202" t="s">
        <v>10277</v>
      </c>
      <c r="J798" s="176" t="s">
        <v>1788</v>
      </c>
      <c r="K798" s="176" t="s">
        <v>7266</v>
      </c>
      <c r="L798" s="272" t="str">
        <f>VLOOKUP($K798,[2]TONG_SL!$A$1:$D$65536,2,0)</f>
        <v>Giò lụa 500g</v>
      </c>
      <c r="N798" s="272" t="str">
        <f t="shared" ref="N798:N847" si="101">IF($B798&lt;&gt;"","K-C6","")</f>
        <v>K-C6</v>
      </c>
      <c r="Q798" s="272" t="str">
        <f>VLOOKUP(K798,[2]TONG_SL!$A$1:$D$65536,3,0)</f>
        <v>Túi</v>
      </c>
      <c r="R798" s="169">
        <v>10</v>
      </c>
      <c r="T798" s="273" t="e">
        <f>VLOOKUP(VLOOKUP(G798,Ma_KH!$A:$R,18,0)&amp;K798,Gia_MB!$A:$F,6,0)</f>
        <v>#N/A</v>
      </c>
      <c r="U798" s="476" t="e">
        <f t="shared" si="100"/>
        <v>#N/A</v>
      </c>
      <c r="W798" s="274" t="e">
        <f t="shared" ref="W798:W861" si="102">U798*V798</f>
        <v>#N/A</v>
      </c>
      <c r="X798" s="275" t="str">
        <f t="shared" ref="X798:X861" si="103">IF(B798&lt;&gt;"","8","0")</f>
        <v>8</v>
      </c>
      <c r="Z798" s="476" t="e">
        <f t="shared" ref="Z798:Z861" si="104">U798*X798%</f>
        <v>#N/A</v>
      </c>
      <c r="AA798" s="5">
        <f>VLOOKUP(G798,Ma_KH!$A:$R,14,0)</f>
        <v>60</v>
      </c>
    </row>
    <row r="799" spans="1:27" x14ac:dyDescent="0.25">
      <c r="A799" s="329">
        <v>46057</v>
      </c>
      <c r="B799" s="464">
        <v>9103</v>
      </c>
      <c r="C799" s="465" t="s">
        <v>15180</v>
      </c>
      <c r="D799" s="329">
        <v>46059</v>
      </c>
      <c r="E799" s="175"/>
      <c r="F799" s="173"/>
      <c r="G799" s="467" t="s">
        <v>10277</v>
      </c>
      <c r="H799" s="175"/>
      <c r="I799" s="202" t="s">
        <v>10277</v>
      </c>
      <c r="J799" s="176" t="s">
        <v>1788</v>
      </c>
      <c r="K799" s="176" t="s">
        <v>32</v>
      </c>
      <c r="L799" s="272" t="str">
        <f>VLOOKUP($K799,[2]TONG_SL!$A$1:$D$65536,2,0)</f>
        <v>Giò Tai Lưỡi Xào 250g</v>
      </c>
      <c r="N799" s="272" t="str">
        <f t="shared" si="101"/>
        <v>K-C6</v>
      </c>
      <c r="Q799" s="272" t="str">
        <f>VLOOKUP(K799,[2]TONG_SL!$A$1:$D$65536,3,0)</f>
        <v>Túi</v>
      </c>
      <c r="R799" s="169">
        <v>10</v>
      </c>
      <c r="T799" s="273">
        <f>VLOOKUP(VLOOKUP(G799,Ma_KH!$A:$R,18,0)&amp;K799,Gia_MB!$A:$F,6,0)</f>
        <v>47673</v>
      </c>
      <c r="U799" s="476">
        <f t="shared" si="100"/>
        <v>476730</v>
      </c>
      <c r="W799" s="274">
        <f t="shared" si="102"/>
        <v>0</v>
      </c>
      <c r="X799" s="275" t="str">
        <f t="shared" si="103"/>
        <v>8</v>
      </c>
      <c r="Z799" s="476">
        <f t="shared" si="104"/>
        <v>38138.400000000001</v>
      </c>
      <c r="AA799" s="5">
        <f>VLOOKUP(G799,Ma_KH!$A:$R,14,0)</f>
        <v>60</v>
      </c>
    </row>
    <row r="800" spans="1:27" x14ac:dyDescent="0.25">
      <c r="A800" s="329">
        <v>46057</v>
      </c>
      <c r="B800" s="464">
        <v>9103</v>
      </c>
      <c r="C800" s="465" t="s">
        <v>15180</v>
      </c>
      <c r="D800" s="329">
        <v>46059</v>
      </c>
      <c r="E800" s="175"/>
      <c r="F800" s="173"/>
      <c r="G800" s="467" t="s">
        <v>10277</v>
      </c>
      <c r="H800" s="175"/>
      <c r="I800" s="202" t="s">
        <v>10277</v>
      </c>
      <c r="J800" s="176" t="s">
        <v>1788</v>
      </c>
      <c r="K800" s="176" t="s">
        <v>48</v>
      </c>
      <c r="L800" s="272" t="str">
        <f>VLOOKUP($K800,[2]TONG_SL!$A$1:$D$65536,2,0)</f>
        <v>Mọc Nấm Hương 250g</v>
      </c>
      <c r="N800" s="272" t="str">
        <f t="shared" si="101"/>
        <v>K-C6</v>
      </c>
      <c r="Q800" s="272" t="str">
        <f>VLOOKUP(K800,[2]TONG_SL!$A$1:$D$65536,3,0)</f>
        <v>Túi</v>
      </c>
      <c r="R800" s="169">
        <v>10</v>
      </c>
      <c r="T800" s="273">
        <f>VLOOKUP(VLOOKUP(G800,Ma_KH!$A:$R,18,0)&amp;K800,Gia_MB!$A:$F,6,0)</f>
        <v>43700</v>
      </c>
      <c r="U800" s="476">
        <f t="shared" si="100"/>
        <v>437000</v>
      </c>
      <c r="W800" s="274">
        <f t="shared" si="102"/>
        <v>0</v>
      </c>
      <c r="X800" s="275" t="str">
        <f t="shared" si="103"/>
        <v>8</v>
      </c>
      <c r="Z800" s="476">
        <f t="shared" si="104"/>
        <v>34960</v>
      </c>
      <c r="AA800" s="5">
        <f>VLOOKUP(G800,Ma_KH!$A:$R,14,0)</f>
        <v>60</v>
      </c>
    </row>
    <row r="801" spans="1:27" x14ac:dyDescent="0.25">
      <c r="A801" s="329">
        <v>46057</v>
      </c>
      <c r="B801" s="464">
        <v>9103</v>
      </c>
      <c r="C801" s="465" t="s">
        <v>15180</v>
      </c>
      <c r="D801" s="329">
        <v>46059</v>
      </c>
      <c r="E801" s="175"/>
      <c r="F801" s="173"/>
      <c r="G801" s="467" t="s">
        <v>10277</v>
      </c>
      <c r="H801" s="175"/>
      <c r="I801" s="202" t="s">
        <v>10277</v>
      </c>
      <c r="J801" s="176" t="s">
        <v>1788</v>
      </c>
      <c r="K801" s="176" t="s">
        <v>15332</v>
      </c>
      <c r="L801" s="272" t="str">
        <f>VLOOKUP($K801,[2]TONG_SL!$A$1:$D$65536,2,0)</f>
        <v>Chân giò heo muối vị Tayaki 450g</v>
      </c>
      <c r="N801" s="272" t="str">
        <f t="shared" si="101"/>
        <v>K-C6</v>
      </c>
      <c r="Q801" s="272" t="str">
        <f>VLOOKUP(K801,[2]TONG_SL!$A$1:$D$65536,3,0)</f>
        <v>Túi</v>
      </c>
      <c r="R801" s="169">
        <v>10</v>
      </c>
      <c r="T801" s="273" t="e">
        <f>VLOOKUP(VLOOKUP(G801,Ma_KH!$A:$R,18,0)&amp;K801,Gia_MB!$A:$F,6,0)</f>
        <v>#N/A</v>
      </c>
      <c r="U801" s="476" t="e">
        <f t="shared" si="100"/>
        <v>#N/A</v>
      </c>
      <c r="W801" s="274" t="e">
        <f t="shared" si="102"/>
        <v>#N/A</v>
      </c>
      <c r="X801" s="275" t="str">
        <f t="shared" si="103"/>
        <v>8</v>
      </c>
      <c r="Z801" s="476" t="e">
        <f t="shared" si="104"/>
        <v>#N/A</v>
      </c>
      <c r="AA801" s="5">
        <f>VLOOKUP(G801,Ma_KH!$A:$R,14,0)</f>
        <v>60</v>
      </c>
    </row>
    <row r="802" spans="1:27" x14ac:dyDescent="0.25">
      <c r="A802" s="329">
        <v>46057</v>
      </c>
      <c r="B802" s="464">
        <v>9103</v>
      </c>
      <c r="C802" s="465" t="s">
        <v>15180</v>
      </c>
      <c r="D802" s="329">
        <v>46059</v>
      </c>
      <c r="E802" s="175"/>
      <c r="F802" s="173"/>
      <c r="G802" s="467" t="s">
        <v>10277</v>
      </c>
      <c r="H802" s="175"/>
      <c r="I802" s="202" t="s">
        <v>10277</v>
      </c>
      <c r="J802" s="176" t="s">
        <v>1788</v>
      </c>
      <c r="K802" s="176" t="s">
        <v>30</v>
      </c>
      <c r="L802" s="272" t="str">
        <f>VLOOKUP($K802,[2]TONG_SL!$A$1:$D$65536,2,0)</f>
        <v>Gà muối 500g</v>
      </c>
      <c r="N802" s="272" t="str">
        <f t="shared" si="101"/>
        <v>K-C6</v>
      </c>
      <c r="Q802" s="272" t="str">
        <f>VLOOKUP(K802,[2]TONG_SL!$A$1:$D$65536,3,0)</f>
        <v>Túi</v>
      </c>
      <c r="R802" s="169">
        <v>6</v>
      </c>
      <c r="T802" s="273">
        <f>VLOOKUP(VLOOKUP(G802,Ma_KH!$A:$R,18,0)&amp;K802,Gia_MB!$A:$F,6,0)</f>
        <v>105505</v>
      </c>
      <c r="U802" s="476">
        <f t="shared" si="100"/>
        <v>633030</v>
      </c>
      <c r="W802" s="274">
        <f t="shared" si="102"/>
        <v>0</v>
      </c>
      <c r="X802" s="275" t="str">
        <f t="shared" si="103"/>
        <v>8</v>
      </c>
      <c r="Z802" s="476">
        <f t="shared" si="104"/>
        <v>50642.400000000001</v>
      </c>
      <c r="AA802" s="5">
        <f>VLOOKUP(G802,Ma_KH!$A:$R,14,0)</f>
        <v>60</v>
      </c>
    </row>
    <row r="803" spans="1:27" x14ac:dyDescent="0.25">
      <c r="A803" s="329">
        <v>46057</v>
      </c>
      <c r="B803" s="464">
        <v>9102</v>
      </c>
      <c r="C803" s="465" t="s">
        <v>15180</v>
      </c>
      <c r="D803" s="329">
        <v>46059</v>
      </c>
      <c r="E803" s="175"/>
      <c r="F803" s="173"/>
      <c r="G803" s="467" t="s">
        <v>10287</v>
      </c>
      <c r="H803" s="175"/>
      <c r="I803" s="202" t="s">
        <v>10287</v>
      </c>
      <c r="J803" s="176" t="s">
        <v>1788</v>
      </c>
      <c r="K803" s="176" t="s">
        <v>30</v>
      </c>
      <c r="L803" s="272" t="str">
        <f>VLOOKUP($K803,[2]TONG_SL!$A$1:$D$65536,2,0)</f>
        <v>Gà muối 500g</v>
      </c>
      <c r="N803" s="272" t="str">
        <f t="shared" si="101"/>
        <v>K-C6</v>
      </c>
      <c r="Q803" s="272" t="str">
        <f>VLOOKUP(K803,[2]TONG_SL!$A$1:$D$65536,3,0)</f>
        <v>Túi</v>
      </c>
      <c r="R803" s="169">
        <v>20</v>
      </c>
      <c r="T803" s="273">
        <f>VLOOKUP(VLOOKUP(G803,Ma_KH!$A:$R,18,0)&amp;K803,Gia_MB!$A:$F,6,0)</f>
        <v>105505</v>
      </c>
      <c r="U803" s="476">
        <f t="shared" si="100"/>
        <v>2110100</v>
      </c>
      <c r="W803" s="274">
        <f t="shared" si="102"/>
        <v>0</v>
      </c>
      <c r="X803" s="275" t="str">
        <f t="shared" si="103"/>
        <v>8</v>
      </c>
      <c r="Z803" s="476">
        <f t="shared" si="104"/>
        <v>168808</v>
      </c>
      <c r="AA803" s="5">
        <f>VLOOKUP(G803,Ma_KH!$A:$R,14,0)</f>
        <v>60</v>
      </c>
    </row>
    <row r="804" spans="1:27" x14ac:dyDescent="0.25">
      <c r="A804" s="329">
        <v>46058</v>
      </c>
      <c r="B804" s="464">
        <v>9390</v>
      </c>
      <c r="C804" s="465" t="s">
        <v>15180</v>
      </c>
      <c r="D804" s="329">
        <v>46059</v>
      </c>
      <c r="E804" s="175"/>
      <c r="F804" s="173"/>
      <c r="G804" s="467" t="s">
        <v>11467</v>
      </c>
      <c r="H804" s="175"/>
      <c r="I804" s="202" t="s">
        <v>11467</v>
      </c>
      <c r="J804" s="176" t="s">
        <v>1788</v>
      </c>
      <c r="K804" s="176" t="s">
        <v>553</v>
      </c>
      <c r="L804" s="272" t="str">
        <f>VLOOKUP($K804,[2]TONG_SL!$A$1:$D$65536,2,0)</f>
        <v>Gà muối hun khói 300g</v>
      </c>
      <c r="N804" s="272" t="str">
        <f t="shared" si="101"/>
        <v>K-C6</v>
      </c>
      <c r="Q804" s="272" t="str">
        <f>VLOOKUP(K804,[2]TONG_SL!$A$1:$D$65536,3,0)</f>
        <v>Túi</v>
      </c>
      <c r="R804" s="169">
        <v>3</v>
      </c>
      <c r="T804" s="273" t="e">
        <f>VLOOKUP(VLOOKUP(G804,Ma_KH!$A:$R,18,0)&amp;K804,Gia_MB!$A:$F,6,0)</f>
        <v>#N/A</v>
      </c>
      <c r="U804" s="476" t="e">
        <f t="shared" si="100"/>
        <v>#N/A</v>
      </c>
      <c r="W804" s="274" t="e">
        <f t="shared" si="102"/>
        <v>#N/A</v>
      </c>
      <c r="X804" s="275" t="str">
        <f t="shared" si="103"/>
        <v>8</v>
      </c>
      <c r="Z804" s="476" t="e">
        <f t="shared" si="104"/>
        <v>#N/A</v>
      </c>
      <c r="AA804" s="5">
        <f>VLOOKUP(G804,Ma_KH!$A:$R,14,0)</f>
        <v>36</v>
      </c>
    </row>
    <row r="805" spans="1:27" x14ac:dyDescent="0.25">
      <c r="A805" s="329">
        <v>46058</v>
      </c>
      <c r="B805" s="464">
        <v>9390</v>
      </c>
      <c r="C805" s="465" t="s">
        <v>15180</v>
      </c>
      <c r="D805" s="329">
        <v>46059</v>
      </c>
      <c r="E805" s="175"/>
      <c r="F805" s="173"/>
      <c r="G805" s="467" t="s">
        <v>11467</v>
      </c>
      <c r="H805" s="175"/>
      <c r="I805" s="202" t="s">
        <v>11467</v>
      </c>
      <c r="J805" s="176" t="s">
        <v>1788</v>
      </c>
      <c r="K805" s="176" t="s">
        <v>30</v>
      </c>
      <c r="L805" s="272" t="str">
        <f>VLOOKUP($K805,[2]TONG_SL!$A$1:$D$65536,2,0)</f>
        <v>Gà muối 500g</v>
      </c>
      <c r="N805" s="272" t="str">
        <f t="shared" si="101"/>
        <v>K-C6</v>
      </c>
      <c r="Q805" s="272" t="str">
        <f>VLOOKUP(K805,[2]TONG_SL!$A$1:$D$65536,3,0)</f>
        <v>Túi</v>
      </c>
      <c r="R805" s="169">
        <v>3</v>
      </c>
      <c r="T805" s="273">
        <f>VLOOKUP(VLOOKUP(G805,Ma_KH!$A:$R,18,0)&amp;K805,Gia_MB!$A:$F,6,0)</f>
        <v>105505</v>
      </c>
      <c r="U805" s="476">
        <f t="shared" si="100"/>
        <v>316515</v>
      </c>
      <c r="W805" s="274">
        <f t="shared" si="102"/>
        <v>0</v>
      </c>
      <c r="X805" s="275" t="str">
        <f t="shared" si="103"/>
        <v>8</v>
      </c>
      <c r="Z805" s="476">
        <f t="shared" si="104"/>
        <v>25321.200000000001</v>
      </c>
      <c r="AA805" s="5">
        <f>VLOOKUP(G805,Ma_KH!$A:$R,14,0)</f>
        <v>36</v>
      </c>
    </row>
    <row r="806" spans="1:27" x14ac:dyDescent="0.25">
      <c r="A806" s="329">
        <v>46058</v>
      </c>
      <c r="B806" s="464">
        <v>9390</v>
      </c>
      <c r="C806" s="465" t="s">
        <v>15180</v>
      </c>
      <c r="D806" s="329">
        <v>46059</v>
      </c>
      <c r="E806" s="175"/>
      <c r="F806" s="173"/>
      <c r="G806" s="467" t="s">
        <v>11467</v>
      </c>
      <c r="H806" s="175"/>
      <c r="I806" s="202" t="s">
        <v>11467</v>
      </c>
      <c r="J806" s="176" t="s">
        <v>1788</v>
      </c>
      <c r="K806" s="176" t="s">
        <v>551</v>
      </c>
      <c r="L806" s="272" t="str">
        <f>VLOOKUP($K806,[2]TONG_SL!$A$1:$D$65536,2,0)</f>
        <v>Chân giò heo muối 100g</v>
      </c>
      <c r="N806" s="272" t="str">
        <f t="shared" si="101"/>
        <v>K-C6</v>
      </c>
      <c r="Q806" s="272" t="str">
        <f>VLOOKUP(K806,[2]TONG_SL!$A$1:$D$65536,3,0)</f>
        <v>Gói</v>
      </c>
      <c r="R806" s="169">
        <v>7</v>
      </c>
      <c r="T806" s="273">
        <f>VLOOKUP(VLOOKUP(G806,Ma_KH!$A:$R,18,0)&amp;K806,Gia_MB!$A:$F,6,0)</f>
        <v>23322</v>
      </c>
      <c r="U806" s="476">
        <f t="shared" si="100"/>
        <v>163254</v>
      </c>
      <c r="W806" s="274">
        <f t="shared" si="102"/>
        <v>0</v>
      </c>
      <c r="X806" s="275" t="str">
        <f t="shared" si="103"/>
        <v>8</v>
      </c>
      <c r="Z806" s="476">
        <f t="shared" si="104"/>
        <v>13060.32</v>
      </c>
      <c r="AA806" s="5">
        <f>VLOOKUP(G806,Ma_KH!$A:$R,14,0)</f>
        <v>36</v>
      </c>
    </row>
    <row r="807" spans="1:27" x14ac:dyDescent="0.25">
      <c r="A807" s="329">
        <v>46056</v>
      </c>
      <c r="B807" s="464">
        <v>9040</v>
      </c>
      <c r="C807" s="465" t="s">
        <v>15180</v>
      </c>
      <c r="D807" s="329">
        <v>46059</v>
      </c>
      <c r="E807" s="175"/>
      <c r="F807" s="173"/>
      <c r="G807" s="467" t="s">
        <v>10303</v>
      </c>
      <c r="H807" s="175"/>
      <c r="I807" s="202" t="s">
        <v>10303</v>
      </c>
      <c r="J807" s="176" t="s">
        <v>1788</v>
      </c>
      <c r="K807" s="176" t="s">
        <v>27</v>
      </c>
      <c r="L807" s="272" t="str">
        <f>VLOOKUP($K807,[2]TONG_SL!$A$1:$D$65536,2,0)</f>
        <v>Chân giò heo muối 300g</v>
      </c>
      <c r="N807" s="272" t="str">
        <f t="shared" si="101"/>
        <v>K-C6</v>
      </c>
      <c r="Q807" s="272" t="str">
        <f>VLOOKUP(K807,[2]TONG_SL!$A$1:$D$65536,3,0)</f>
        <v>Túi</v>
      </c>
      <c r="R807" s="169">
        <v>10</v>
      </c>
      <c r="T807" s="273">
        <f>VLOOKUP(VLOOKUP(G807,Ma_KH!$A:$R,18,0)&amp;K807,Gia_MB!$A:$F,6,0)</f>
        <v>69759</v>
      </c>
      <c r="U807" s="476">
        <f t="shared" si="100"/>
        <v>697590</v>
      </c>
      <c r="W807" s="274">
        <f t="shared" si="102"/>
        <v>0</v>
      </c>
      <c r="X807" s="275" t="str">
        <f t="shared" si="103"/>
        <v>8</v>
      </c>
      <c r="Z807" s="476">
        <f t="shared" si="104"/>
        <v>55807.200000000004</v>
      </c>
      <c r="AA807" s="5">
        <f>VLOOKUP(G807,Ma_KH!$A:$R,14,0)</f>
        <v>60</v>
      </c>
    </row>
    <row r="808" spans="1:27" x14ac:dyDescent="0.25">
      <c r="A808" s="329">
        <v>46057</v>
      </c>
      <c r="B808" s="464">
        <v>9333</v>
      </c>
      <c r="C808" s="465" t="s">
        <v>15180</v>
      </c>
      <c r="D808" s="329">
        <v>46059</v>
      </c>
      <c r="E808" s="175"/>
      <c r="F808" s="173"/>
      <c r="G808" s="467" t="s">
        <v>12110</v>
      </c>
      <c r="H808" s="175"/>
      <c r="I808" s="202" t="s">
        <v>12110</v>
      </c>
      <c r="J808" s="176" t="s">
        <v>1788</v>
      </c>
      <c r="K808" s="176" t="s">
        <v>30</v>
      </c>
      <c r="L808" s="272" t="str">
        <f>VLOOKUP($K808,[2]TONG_SL!$A$1:$D$65536,2,0)</f>
        <v>Gà muối 500g</v>
      </c>
      <c r="N808" s="272" t="str">
        <f t="shared" si="101"/>
        <v>K-C6</v>
      </c>
      <c r="Q808" s="272" t="str">
        <f>VLOOKUP(K808,[2]TONG_SL!$A$1:$D$65536,3,0)</f>
        <v>Túi</v>
      </c>
      <c r="R808" s="169">
        <v>5</v>
      </c>
      <c r="T808" s="273">
        <f>VLOOKUP(VLOOKUP(G808,Ma_KH!$A:$R,18,0)&amp;K808,Gia_MB!$A:$F,6,0)</f>
        <v>105506</v>
      </c>
      <c r="U808" s="476">
        <f t="shared" si="100"/>
        <v>527530</v>
      </c>
      <c r="W808" s="274">
        <f t="shared" si="102"/>
        <v>0</v>
      </c>
      <c r="X808" s="275" t="str">
        <f t="shared" si="103"/>
        <v>8</v>
      </c>
      <c r="Z808" s="476">
        <f t="shared" si="104"/>
        <v>42202.400000000001</v>
      </c>
      <c r="AA808" s="5">
        <f>VLOOKUP(G808,Ma_KH!$A:$R,14,0)</f>
        <v>56</v>
      </c>
    </row>
    <row r="809" spans="1:27" x14ac:dyDescent="0.25">
      <c r="A809" s="329">
        <v>46057</v>
      </c>
      <c r="B809" s="464">
        <v>9333</v>
      </c>
      <c r="C809" s="465" t="s">
        <v>15180</v>
      </c>
      <c r="D809" s="329">
        <v>46059</v>
      </c>
      <c r="E809" s="175"/>
      <c r="F809" s="173"/>
      <c r="G809" s="467" t="s">
        <v>12110</v>
      </c>
      <c r="H809" s="175"/>
      <c r="I809" s="202" t="s">
        <v>12110</v>
      </c>
      <c r="J809" s="176" t="s">
        <v>1788</v>
      </c>
      <c r="K809" s="176" t="s">
        <v>32</v>
      </c>
      <c r="L809" s="272" t="str">
        <f>VLOOKUP($K809,[2]TONG_SL!$A$1:$D$65536,2,0)</f>
        <v>Giò Tai Lưỡi Xào 250g</v>
      </c>
      <c r="N809" s="272" t="str">
        <f t="shared" si="101"/>
        <v>K-C6</v>
      </c>
      <c r="Q809" s="272" t="str">
        <f>VLOOKUP(K809,[2]TONG_SL!$A$1:$D$65536,3,0)</f>
        <v>Túi</v>
      </c>
      <c r="R809" s="169">
        <v>5</v>
      </c>
      <c r="T809" s="273">
        <f>VLOOKUP(VLOOKUP(G809,Ma_KH!$A:$R,18,0)&amp;K809,Gia_MB!$A:$F,6,0)</f>
        <v>47672</v>
      </c>
      <c r="U809" s="476">
        <f t="shared" si="100"/>
        <v>238360</v>
      </c>
      <c r="W809" s="274">
        <f t="shared" si="102"/>
        <v>0</v>
      </c>
      <c r="X809" s="275" t="str">
        <f t="shared" si="103"/>
        <v>8</v>
      </c>
      <c r="Z809" s="476">
        <f t="shared" si="104"/>
        <v>19068.8</v>
      </c>
      <c r="AA809" s="5">
        <f>VLOOKUP(G809,Ma_KH!$A:$R,14,0)</f>
        <v>56</v>
      </c>
    </row>
    <row r="810" spans="1:27" x14ac:dyDescent="0.25">
      <c r="A810" s="329">
        <v>46057</v>
      </c>
      <c r="B810" s="464">
        <v>9333</v>
      </c>
      <c r="C810" s="465" t="s">
        <v>15180</v>
      </c>
      <c r="D810" s="329">
        <v>46059</v>
      </c>
      <c r="E810" s="175"/>
      <c r="F810" s="173"/>
      <c r="G810" s="467" t="s">
        <v>12110</v>
      </c>
      <c r="H810" s="175"/>
      <c r="I810" s="202" t="s">
        <v>12110</v>
      </c>
      <c r="J810" s="176" t="s">
        <v>1788</v>
      </c>
      <c r="K810" s="176" t="s">
        <v>27</v>
      </c>
      <c r="L810" s="272" t="str">
        <f>VLOOKUP($K810,[2]TONG_SL!$A$1:$D$65536,2,0)</f>
        <v>Chân giò heo muối 300g</v>
      </c>
      <c r="N810" s="272" t="str">
        <f t="shared" si="101"/>
        <v>K-C6</v>
      </c>
      <c r="Q810" s="272" t="str">
        <f>VLOOKUP(K810,[2]TONG_SL!$A$1:$D$65536,3,0)</f>
        <v>Túi</v>
      </c>
      <c r="R810" s="169">
        <v>5</v>
      </c>
      <c r="T810" s="273">
        <f>VLOOKUP(VLOOKUP(G810,Ma_KH!$A:$R,18,0)&amp;K810,Gia_MB!$A:$F,6,0)</f>
        <v>69759</v>
      </c>
      <c r="U810" s="476">
        <f t="shared" si="100"/>
        <v>348795</v>
      </c>
      <c r="W810" s="274">
        <f t="shared" si="102"/>
        <v>0</v>
      </c>
      <c r="X810" s="275" t="str">
        <f t="shared" si="103"/>
        <v>8</v>
      </c>
      <c r="Z810" s="476">
        <f t="shared" si="104"/>
        <v>27903.600000000002</v>
      </c>
      <c r="AA810" s="5">
        <f>VLOOKUP(G810,Ma_KH!$A:$R,14,0)</f>
        <v>56</v>
      </c>
    </row>
    <row r="811" spans="1:27" x14ac:dyDescent="0.25">
      <c r="A811" s="329">
        <v>46057</v>
      </c>
      <c r="B811" s="464">
        <v>9333</v>
      </c>
      <c r="C811" s="465" t="s">
        <v>15180</v>
      </c>
      <c r="D811" s="329">
        <v>46059</v>
      </c>
      <c r="E811" s="175"/>
      <c r="F811" s="173"/>
      <c r="G811" s="467" t="s">
        <v>12110</v>
      </c>
      <c r="H811" s="175"/>
      <c r="I811" s="202" t="s">
        <v>12110</v>
      </c>
      <c r="J811" s="176" t="s">
        <v>1788</v>
      </c>
      <c r="K811" s="176" t="s">
        <v>551</v>
      </c>
      <c r="L811" s="272" t="str">
        <f>VLOOKUP($K811,[2]TONG_SL!$A$1:$D$65536,2,0)</f>
        <v>Chân giò heo muối 100g</v>
      </c>
      <c r="N811" s="272" t="str">
        <f t="shared" si="101"/>
        <v>K-C6</v>
      </c>
      <c r="Q811" s="272" t="str">
        <f>VLOOKUP(K811,[2]TONG_SL!$A$1:$D$65536,3,0)</f>
        <v>Gói</v>
      </c>
      <c r="R811" s="169">
        <v>5</v>
      </c>
      <c r="T811" s="273">
        <f>VLOOKUP(VLOOKUP(G811,Ma_KH!$A:$R,18,0)&amp;K811,Gia_MB!$A:$F,6,0)</f>
        <v>23322</v>
      </c>
      <c r="U811" s="476">
        <f t="shared" si="100"/>
        <v>116610</v>
      </c>
      <c r="W811" s="274">
        <f t="shared" si="102"/>
        <v>0</v>
      </c>
      <c r="X811" s="275" t="str">
        <f t="shared" si="103"/>
        <v>8</v>
      </c>
      <c r="Z811" s="476">
        <f t="shared" si="104"/>
        <v>9328.8000000000011</v>
      </c>
      <c r="AA811" s="5">
        <f>VLOOKUP(G811,Ma_KH!$A:$R,14,0)</f>
        <v>56</v>
      </c>
    </row>
    <row r="812" spans="1:27" x14ac:dyDescent="0.25">
      <c r="A812" s="329">
        <v>46057</v>
      </c>
      <c r="B812" s="464">
        <v>9333</v>
      </c>
      <c r="C812" s="465" t="s">
        <v>15180</v>
      </c>
      <c r="D812" s="329">
        <v>46059</v>
      </c>
      <c r="E812" s="175"/>
      <c r="F812" s="173"/>
      <c r="G812" s="467" t="s">
        <v>12110</v>
      </c>
      <c r="H812" s="175"/>
      <c r="I812" s="202" t="s">
        <v>12110</v>
      </c>
      <c r="J812" s="176" t="s">
        <v>1788</v>
      </c>
      <c r="K812" s="176" t="s">
        <v>48</v>
      </c>
      <c r="L812" s="272" t="str">
        <f>VLOOKUP($K812,[2]TONG_SL!$A$1:$D$65536,2,0)</f>
        <v>Mọc Nấm Hương 250g</v>
      </c>
      <c r="N812" s="272" t="str">
        <f t="shared" si="101"/>
        <v>K-C6</v>
      </c>
      <c r="Q812" s="272" t="str">
        <f>VLOOKUP(K812,[2]TONG_SL!$A$1:$D$65536,3,0)</f>
        <v>Túi</v>
      </c>
      <c r="R812" s="169">
        <v>5</v>
      </c>
      <c r="T812" s="273">
        <f>VLOOKUP(VLOOKUP(G812,Ma_KH!$A:$R,18,0)&amp;K812,Gia_MB!$A:$F,6,0)</f>
        <v>43700</v>
      </c>
      <c r="U812" s="476">
        <f t="shared" si="100"/>
        <v>218500</v>
      </c>
      <c r="W812" s="274">
        <f t="shared" si="102"/>
        <v>0</v>
      </c>
      <c r="X812" s="275" t="str">
        <f t="shared" si="103"/>
        <v>8</v>
      </c>
      <c r="Z812" s="476">
        <f t="shared" si="104"/>
        <v>17480</v>
      </c>
      <c r="AA812" s="5">
        <f>VLOOKUP(G812,Ma_KH!$A:$R,14,0)</f>
        <v>56</v>
      </c>
    </row>
    <row r="813" spans="1:27" x14ac:dyDescent="0.25">
      <c r="A813" s="329">
        <v>46056</v>
      </c>
      <c r="B813" s="464">
        <v>8480</v>
      </c>
      <c r="C813" s="465" t="s">
        <v>15180</v>
      </c>
      <c r="D813" s="329">
        <v>46059</v>
      </c>
      <c r="E813" s="175"/>
      <c r="F813" s="173"/>
      <c r="G813" s="467" t="s">
        <v>7499</v>
      </c>
      <c r="H813" s="175"/>
      <c r="I813" s="202" t="s">
        <v>7499</v>
      </c>
      <c r="J813" s="176" t="s">
        <v>1788</v>
      </c>
      <c r="K813" s="176" t="s">
        <v>32</v>
      </c>
      <c r="L813" s="272" t="str">
        <f>VLOOKUP($K813,[2]TONG_SL!$A$1:$D$65536,2,0)</f>
        <v>Giò Tai Lưỡi Xào 250g</v>
      </c>
      <c r="N813" s="272" t="str">
        <f t="shared" si="101"/>
        <v>K-C6</v>
      </c>
      <c r="Q813" s="272" t="str">
        <f>VLOOKUP(K813,[2]TONG_SL!$A$1:$D$65536,3,0)</f>
        <v>Túi</v>
      </c>
      <c r="R813" s="169">
        <v>6</v>
      </c>
      <c r="T813" s="273">
        <f>VLOOKUP(VLOOKUP(G813,Ma_KH!$A:$R,18,0)&amp;K813,Gia_MB!$A:$F,6,0)</f>
        <v>47672</v>
      </c>
      <c r="U813" s="476">
        <f t="shared" si="100"/>
        <v>286032</v>
      </c>
      <c r="W813" s="274">
        <f t="shared" si="102"/>
        <v>0</v>
      </c>
      <c r="X813" s="275" t="str">
        <f t="shared" si="103"/>
        <v>8</v>
      </c>
      <c r="Z813" s="476">
        <f t="shared" si="104"/>
        <v>22882.560000000001</v>
      </c>
      <c r="AA813" s="5">
        <f>VLOOKUP(G813,Ma_KH!$A:$R,14,0)</f>
        <v>0</v>
      </c>
    </row>
    <row r="814" spans="1:27" x14ac:dyDescent="0.25">
      <c r="A814" s="329">
        <v>46058</v>
      </c>
      <c r="B814" s="464">
        <v>9375</v>
      </c>
      <c r="C814" s="465" t="s">
        <v>15180</v>
      </c>
      <c r="D814" s="329">
        <v>46059</v>
      </c>
      <c r="E814" s="175"/>
      <c r="F814" s="173"/>
      <c r="G814" s="467" t="s">
        <v>11278</v>
      </c>
      <c r="H814" s="175"/>
      <c r="I814" s="202" t="s">
        <v>11278</v>
      </c>
      <c r="J814" s="176" t="s">
        <v>1786</v>
      </c>
      <c r="K814" s="176" t="s">
        <v>542</v>
      </c>
      <c r="L814" s="272" t="str">
        <f>VLOOKUP($K814,[2]TONG_SL!$A$1:$D$65536,2,0)</f>
        <v>Chân giò heo muối 500g</v>
      </c>
      <c r="N814" s="272" t="str">
        <f t="shared" si="101"/>
        <v>K-C6</v>
      </c>
      <c r="Q814" s="272" t="str">
        <f>VLOOKUP(K814,[2]TONG_SL!$A$1:$D$65536,3,0)</f>
        <v>Túi</v>
      </c>
      <c r="R814" s="169">
        <v>5</v>
      </c>
      <c r="T814" s="273">
        <f>VLOOKUP(VLOOKUP(G814,Ma_KH!$A:$R,18,0)&amp;K814,Gia_MB!$A:$F,6,0)</f>
        <v>119066</v>
      </c>
      <c r="U814" s="476">
        <f t="shared" si="100"/>
        <v>595330</v>
      </c>
      <c r="W814" s="274">
        <f t="shared" si="102"/>
        <v>0</v>
      </c>
      <c r="X814" s="275" t="str">
        <f t="shared" si="103"/>
        <v>8</v>
      </c>
      <c r="Z814" s="476">
        <f t="shared" si="104"/>
        <v>47626.400000000001</v>
      </c>
      <c r="AA814" s="5">
        <f>VLOOKUP(G814,Ma_KH!$A:$R,14,0)</f>
        <v>59</v>
      </c>
    </row>
    <row r="815" spans="1:27" x14ac:dyDescent="0.25">
      <c r="A815" s="329">
        <v>46058</v>
      </c>
      <c r="B815" s="464">
        <v>9375</v>
      </c>
      <c r="C815" s="465" t="s">
        <v>15180</v>
      </c>
      <c r="D815" s="329">
        <v>46059</v>
      </c>
      <c r="E815" s="175"/>
      <c r="F815" s="173"/>
      <c r="G815" s="467" t="s">
        <v>11278</v>
      </c>
      <c r="H815" s="175"/>
      <c r="I815" s="202" t="s">
        <v>11278</v>
      </c>
      <c r="J815" s="176" t="s">
        <v>1786</v>
      </c>
      <c r="K815" s="176" t="s">
        <v>30</v>
      </c>
      <c r="L815" s="272" t="str">
        <f>VLOOKUP($K815,[2]TONG_SL!$A$1:$D$65536,2,0)</f>
        <v>Gà muối 500g</v>
      </c>
      <c r="N815" s="272" t="str">
        <f t="shared" si="101"/>
        <v>K-C6</v>
      </c>
      <c r="Q815" s="272" t="str">
        <f>VLOOKUP(K815,[2]TONG_SL!$A$1:$D$65536,3,0)</f>
        <v>Túi</v>
      </c>
      <c r="R815" s="169">
        <v>15</v>
      </c>
      <c r="T815" s="273">
        <f>VLOOKUP(VLOOKUP(G815,Ma_KH!$A:$R,18,0)&amp;K815,Gia_MB!$A:$F,6,0)</f>
        <v>111058</v>
      </c>
      <c r="U815" s="476">
        <f t="shared" si="100"/>
        <v>1665870</v>
      </c>
      <c r="W815" s="274">
        <f t="shared" si="102"/>
        <v>0</v>
      </c>
      <c r="X815" s="275" t="str">
        <f t="shared" si="103"/>
        <v>8</v>
      </c>
      <c r="Z815" s="476">
        <f t="shared" si="104"/>
        <v>133269.6</v>
      </c>
      <c r="AA815" s="5">
        <f>VLOOKUP(G815,Ma_KH!$A:$R,14,0)</f>
        <v>59</v>
      </c>
    </row>
    <row r="816" spans="1:27" x14ac:dyDescent="0.25">
      <c r="A816" s="329">
        <v>46058</v>
      </c>
      <c r="B816" s="464">
        <v>9375</v>
      </c>
      <c r="C816" s="465" t="s">
        <v>15180</v>
      </c>
      <c r="D816" s="329">
        <v>46059</v>
      </c>
      <c r="E816" s="175"/>
      <c r="F816" s="173"/>
      <c r="G816" s="467" t="s">
        <v>11278</v>
      </c>
      <c r="H816" s="175"/>
      <c r="I816" s="202" t="s">
        <v>11278</v>
      </c>
      <c r="J816" s="176" t="s">
        <v>1786</v>
      </c>
      <c r="K816" s="176" t="s">
        <v>15332</v>
      </c>
      <c r="L816" s="272" t="str">
        <f>VLOOKUP($K816,[2]TONG_SL!$A$1:$D$65536,2,0)</f>
        <v>Chân giò heo muối vị Tayaki 450g</v>
      </c>
      <c r="N816" s="272" t="str">
        <f t="shared" si="101"/>
        <v>K-C6</v>
      </c>
      <c r="Q816" s="272" t="str">
        <f>VLOOKUP(K816,[2]TONG_SL!$A$1:$D$65536,3,0)</f>
        <v>Túi</v>
      </c>
      <c r="R816" s="169">
        <v>5</v>
      </c>
      <c r="T816" s="273" t="e">
        <f>VLOOKUP(VLOOKUP(G816,Ma_KH!$A:$R,18,0)&amp;K816,Gia_MB!$A:$F,6,0)</f>
        <v>#N/A</v>
      </c>
      <c r="U816" s="476" t="e">
        <f t="shared" si="100"/>
        <v>#N/A</v>
      </c>
      <c r="W816" s="274" t="e">
        <f t="shared" si="102"/>
        <v>#N/A</v>
      </c>
      <c r="X816" s="275" t="str">
        <f t="shared" si="103"/>
        <v>8</v>
      </c>
      <c r="Z816" s="476" t="e">
        <f t="shared" si="104"/>
        <v>#N/A</v>
      </c>
      <c r="AA816" s="5">
        <f>VLOOKUP(G816,Ma_KH!$A:$R,14,0)</f>
        <v>59</v>
      </c>
    </row>
    <row r="817" spans="1:27" x14ac:dyDescent="0.25">
      <c r="A817" s="329">
        <v>46058</v>
      </c>
      <c r="B817" s="464">
        <v>9375</v>
      </c>
      <c r="C817" s="465" t="s">
        <v>15180</v>
      </c>
      <c r="D817" s="329">
        <v>46059</v>
      </c>
      <c r="E817" s="175"/>
      <c r="F817" s="173"/>
      <c r="G817" s="467" t="s">
        <v>11278</v>
      </c>
      <c r="H817" s="175"/>
      <c r="I817" s="202" t="s">
        <v>11278</v>
      </c>
      <c r="J817" s="176" t="s">
        <v>1786</v>
      </c>
      <c r="K817" s="176" t="s">
        <v>15474</v>
      </c>
      <c r="L817" s="272" t="str">
        <f>VLOOKUP($K817,[2]TONG_SL!$A$1:$D$65536,2,0)</f>
        <v>Gà muối hun cỏ xạ hương 500g</v>
      </c>
      <c r="N817" s="272" t="str">
        <f t="shared" si="101"/>
        <v>K-C6</v>
      </c>
      <c r="Q817" s="272" t="str">
        <f>VLOOKUP(K817,[2]TONG_SL!$A$1:$D$65536,3,0)</f>
        <v>Túi</v>
      </c>
      <c r="R817" s="169">
        <v>5</v>
      </c>
      <c r="T817" s="273" t="e">
        <f>VLOOKUP(VLOOKUP(G817,Ma_KH!$A:$R,18,0)&amp;K817,Gia_MB!$A:$F,6,0)</f>
        <v>#N/A</v>
      </c>
      <c r="U817" s="476" t="e">
        <f t="shared" si="100"/>
        <v>#N/A</v>
      </c>
      <c r="W817" s="274" t="e">
        <f t="shared" si="102"/>
        <v>#N/A</v>
      </c>
      <c r="X817" s="275" t="str">
        <f t="shared" si="103"/>
        <v>8</v>
      </c>
      <c r="Z817" s="476" t="e">
        <f t="shared" si="104"/>
        <v>#N/A</v>
      </c>
      <c r="AA817" s="5">
        <f>VLOOKUP(G817,Ma_KH!$A:$R,14,0)</f>
        <v>59</v>
      </c>
    </row>
    <row r="818" spans="1:27" x14ac:dyDescent="0.25">
      <c r="A818" s="329">
        <v>46055</v>
      </c>
      <c r="B818" s="464">
        <v>8419</v>
      </c>
      <c r="C818" s="465" t="s">
        <v>15180</v>
      </c>
      <c r="D818" s="329">
        <v>46059</v>
      </c>
      <c r="E818" s="175"/>
      <c r="F818" s="173"/>
      <c r="G818" s="467" t="s">
        <v>11278</v>
      </c>
      <c r="H818" s="175"/>
      <c r="I818" s="202" t="s">
        <v>11278</v>
      </c>
      <c r="J818" s="176" t="s">
        <v>1786</v>
      </c>
      <c r="K818" s="176" t="s">
        <v>542</v>
      </c>
      <c r="L818" s="272" t="str">
        <f>VLOOKUP($K818,[2]TONG_SL!$A$1:$D$65536,2,0)</f>
        <v>Chân giò heo muối 500g</v>
      </c>
      <c r="N818" s="272" t="str">
        <f t="shared" si="101"/>
        <v>K-C6</v>
      </c>
      <c r="Q818" s="272" t="str">
        <f>VLOOKUP(K818,[2]TONG_SL!$A$1:$D$65536,3,0)</f>
        <v>Túi</v>
      </c>
      <c r="R818" s="169">
        <v>5</v>
      </c>
      <c r="T818" s="273">
        <f>VLOOKUP(VLOOKUP(G818,Ma_KH!$A:$R,18,0)&amp;K818,Gia_MB!$A:$F,6,0)</f>
        <v>119066</v>
      </c>
      <c r="U818" s="476">
        <f t="shared" si="100"/>
        <v>595330</v>
      </c>
      <c r="W818" s="274">
        <f t="shared" si="102"/>
        <v>0</v>
      </c>
      <c r="X818" s="275" t="str">
        <f t="shared" si="103"/>
        <v>8</v>
      </c>
      <c r="Z818" s="476">
        <f t="shared" si="104"/>
        <v>47626.400000000001</v>
      </c>
      <c r="AA818" s="5">
        <f>VLOOKUP(G818,Ma_KH!$A:$R,14,0)</f>
        <v>59</v>
      </c>
    </row>
    <row r="819" spans="1:27" x14ac:dyDescent="0.25">
      <c r="A819" s="329">
        <v>46055</v>
      </c>
      <c r="B819" s="464">
        <v>8419</v>
      </c>
      <c r="C819" s="465" t="s">
        <v>15180</v>
      </c>
      <c r="D819" s="329">
        <v>46059</v>
      </c>
      <c r="E819" s="175"/>
      <c r="F819" s="173"/>
      <c r="G819" s="467" t="s">
        <v>11278</v>
      </c>
      <c r="H819" s="175"/>
      <c r="I819" s="202" t="s">
        <v>11278</v>
      </c>
      <c r="J819" s="176" t="s">
        <v>1786</v>
      </c>
      <c r="K819" s="176" t="s">
        <v>30</v>
      </c>
      <c r="L819" s="272" t="str">
        <f>VLOOKUP($K819,[2]TONG_SL!$A$1:$D$65536,2,0)</f>
        <v>Gà muối 500g</v>
      </c>
      <c r="N819" s="272" t="str">
        <f t="shared" si="101"/>
        <v>K-C6</v>
      </c>
      <c r="Q819" s="272" t="str">
        <f>VLOOKUP(K819,[2]TONG_SL!$A$1:$D$65536,3,0)</f>
        <v>Túi</v>
      </c>
      <c r="R819" s="169">
        <v>10</v>
      </c>
      <c r="T819" s="273">
        <f>VLOOKUP(VLOOKUP(G819,Ma_KH!$A:$R,18,0)&amp;K819,Gia_MB!$A:$F,6,0)</f>
        <v>111058</v>
      </c>
      <c r="U819" s="476">
        <f t="shared" si="100"/>
        <v>1110580</v>
      </c>
      <c r="W819" s="274">
        <f t="shared" si="102"/>
        <v>0</v>
      </c>
      <c r="X819" s="275" t="str">
        <f t="shared" si="103"/>
        <v>8</v>
      </c>
      <c r="Z819" s="476">
        <f t="shared" si="104"/>
        <v>88846.400000000009</v>
      </c>
      <c r="AA819" s="5">
        <f>VLOOKUP(G819,Ma_KH!$A:$R,14,0)</f>
        <v>59</v>
      </c>
    </row>
    <row r="820" spans="1:27" x14ac:dyDescent="0.25">
      <c r="A820" s="329">
        <v>46055</v>
      </c>
      <c r="B820" s="464">
        <v>8419</v>
      </c>
      <c r="C820" s="465" t="s">
        <v>15180</v>
      </c>
      <c r="D820" s="329">
        <v>46059</v>
      </c>
      <c r="E820" s="175"/>
      <c r="F820" s="173"/>
      <c r="G820" s="467" t="s">
        <v>11278</v>
      </c>
      <c r="H820" s="175"/>
      <c r="I820" s="202" t="s">
        <v>11278</v>
      </c>
      <c r="J820" s="176" t="s">
        <v>1786</v>
      </c>
      <c r="K820" s="176" t="s">
        <v>15332</v>
      </c>
      <c r="L820" s="272" t="str">
        <f>VLOOKUP($K820,[2]TONG_SL!$A$1:$D$65536,2,0)</f>
        <v>Chân giò heo muối vị Tayaki 450g</v>
      </c>
      <c r="N820" s="272" t="str">
        <f t="shared" si="101"/>
        <v>K-C6</v>
      </c>
      <c r="Q820" s="272" t="str">
        <f>VLOOKUP(K820,[2]TONG_SL!$A$1:$D$65536,3,0)</f>
        <v>Túi</v>
      </c>
      <c r="R820" s="273">
        <v>10</v>
      </c>
      <c r="T820" s="273" t="e">
        <f>VLOOKUP(VLOOKUP(G820,Ma_KH!$A:$R,18,0)&amp;K820,Gia_MB!$A:$F,6,0)</f>
        <v>#N/A</v>
      </c>
      <c r="U820" s="476" t="e">
        <f t="shared" si="100"/>
        <v>#N/A</v>
      </c>
      <c r="W820" s="274" t="e">
        <f t="shared" si="102"/>
        <v>#N/A</v>
      </c>
      <c r="X820" s="275" t="str">
        <f t="shared" si="103"/>
        <v>8</v>
      </c>
      <c r="Z820" s="476" t="e">
        <f t="shared" si="104"/>
        <v>#N/A</v>
      </c>
      <c r="AA820" s="5">
        <f>VLOOKUP(G820,Ma_KH!$A:$R,14,0)</f>
        <v>59</v>
      </c>
    </row>
    <row r="821" spans="1:27" x14ac:dyDescent="0.25">
      <c r="A821" s="329">
        <v>46055</v>
      </c>
      <c r="B821" s="464">
        <v>8419</v>
      </c>
      <c r="C821" s="465" t="s">
        <v>15180</v>
      </c>
      <c r="D821" s="329">
        <v>46059</v>
      </c>
      <c r="E821" s="175"/>
      <c r="F821" s="173"/>
      <c r="G821" s="467" t="s">
        <v>11278</v>
      </c>
      <c r="H821" s="175"/>
      <c r="I821" s="202" t="s">
        <v>11278</v>
      </c>
      <c r="J821" s="176" t="s">
        <v>1786</v>
      </c>
      <c r="K821" s="176" t="s">
        <v>15474</v>
      </c>
      <c r="L821" s="272" t="str">
        <f>VLOOKUP($K821,[2]TONG_SL!$A$1:$D$65536,2,0)</f>
        <v>Gà muối hun cỏ xạ hương 500g</v>
      </c>
      <c r="N821" s="272" t="str">
        <f t="shared" si="101"/>
        <v>K-C6</v>
      </c>
      <c r="Q821" s="272" t="str">
        <f>VLOOKUP(K821,[2]TONG_SL!$A$1:$D$65536,3,0)</f>
        <v>Túi</v>
      </c>
      <c r="R821" s="169">
        <v>10</v>
      </c>
      <c r="T821" s="273" t="e">
        <f>VLOOKUP(VLOOKUP(G821,Ma_KH!$A:$R,18,0)&amp;K821,Gia_MB!$A:$F,6,0)</f>
        <v>#N/A</v>
      </c>
      <c r="U821" s="476" t="e">
        <f t="shared" si="100"/>
        <v>#N/A</v>
      </c>
      <c r="W821" s="274" t="e">
        <f t="shared" si="102"/>
        <v>#N/A</v>
      </c>
      <c r="X821" s="275" t="str">
        <f t="shared" si="103"/>
        <v>8</v>
      </c>
      <c r="Z821" s="476" t="e">
        <f t="shared" si="104"/>
        <v>#N/A</v>
      </c>
      <c r="AA821" s="5">
        <f>VLOOKUP(G821,Ma_KH!$A:$R,14,0)</f>
        <v>59</v>
      </c>
    </row>
    <row r="822" spans="1:27" x14ac:dyDescent="0.25">
      <c r="A822" s="329">
        <v>46058</v>
      </c>
      <c r="B822" s="464">
        <v>9376</v>
      </c>
      <c r="C822" s="465" t="s">
        <v>15180</v>
      </c>
      <c r="D822" s="329">
        <v>46059</v>
      </c>
      <c r="E822" s="175"/>
      <c r="F822" s="173"/>
      <c r="G822" s="467" t="s">
        <v>11276</v>
      </c>
      <c r="H822" s="175"/>
      <c r="I822" s="202" t="s">
        <v>11276</v>
      </c>
      <c r="J822" s="176" t="s">
        <v>1786</v>
      </c>
      <c r="K822" s="176" t="s">
        <v>542</v>
      </c>
      <c r="L822" s="272" t="str">
        <f>VLOOKUP($K822,[2]TONG_SL!$A$1:$D$65536,2,0)</f>
        <v>Chân giò heo muối 500g</v>
      </c>
      <c r="N822" s="272" t="str">
        <f t="shared" si="101"/>
        <v>K-C6</v>
      </c>
      <c r="Q822" s="272" t="str">
        <f>VLOOKUP(K822,[2]TONG_SL!$A$1:$D$65536,3,0)</f>
        <v>Túi</v>
      </c>
      <c r="R822" s="169">
        <v>20</v>
      </c>
      <c r="T822" s="273">
        <f>VLOOKUP(VLOOKUP(G822,Ma_KH!$A:$R,18,0)&amp;K822,Gia_MB!$A:$F,6,0)</f>
        <v>119066</v>
      </c>
      <c r="U822" s="476">
        <f t="shared" si="100"/>
        <v>2381320</v>
      </c>
      <c r="W822" s="274">
        <f t="shared" si="102"/>
        <v>0</v>
      </c>
      <c r="X822" s="275" t="str">
        <f t="shared" si="103"/>
        <v>8</v>
      </c>
      <c r="Z822" s="476">
        <f t="shared" si="104"/>
        <v>190505.60000000001</v>
      </c>
      <c r="AA822" s="5">
        <f>VLOOKUP(G822,Ma_KH!$A:$R,14,0)</f>
        <v>59</v>
      </c>
    </row>
    <row r="823" spans="1:27" x14ac:dyDescent="0.25">
      <c r="A823" s="329">
        <v>46058</v>
      </c>
      <c r="B823" s="464">
        <v>9376</v>
      </c>
      <c r="C823" s="465" t="s">
        <v>15180</v>
      </c>
      <c r="D823" s="329">
        <v>46059</v>
      </c>
      <c r="E823" s="175"/>
      <c r="F823" s="173"/>
      <c r="G823" s="467" t="s">
        <v>11276</v>
      </c>
      <c r="H823" s="175"/>
      <c r="I823" s="202" t="s">
        <v>11276</v>
      </c>
      <c r="J823" s="176" t="s">
        <v>1786</v>
      </c>
      <c r="K823" s="176" t="s">
        <v>548</v>
      </c>
      <c r="L823" s="272" t="str">
        <f>VLOOKUP($K823,[2]TONG_SL!$A$1:$D$65536,2,0)</f>
        <v>Tai heo muối 400g</v>
      </c>
      <c r="N823" s="272" t="str">
        <f t="shared" si="101"/>
        <v>K-C6</v>
      </c>
      <c r="Q823" s="272" t="str">
        <f>VLOOKUP(K823,[2]TONG_SL!$A$1:$D$65536,3,0)</f>
        <v>Túi</v>
      </c>
      <c r="R823" s="169">
        <v>20</v>
      </c>
      <c r="T823" s="273">
        <f>VLOOKUP(VLOOKUP(G823,Ma_KH!$A:$R,18,0)&amp;K823,Gia_MB!$A:$F,6,0)</f>
        <v>107205</v>
      </c>
      <c r="U823" s="476">
        <f t="shared" si="100"/>
        <v>2144100</v>
      </c>
      <c r="W823" s="274">
        <f t="shared" si="102"/>
        <v>0</v>
      </c>
      <c r="X823" s="275" t="str">
        <f t="shared" si="103"/>
        <v>8</v>
      </c>
      <c r="Z823" s="476">
        <f t="shared" si="104"/>
        <v>171528</v>
      </c>
      <c r="AA823" s="5">
        <f>VLOOKUP(G823,Ma_KH!$A:$R,14,0)</f>
        <v>59</v>
      </c>
    </row>
    <row r="824" spans="1:27" x14ac:dyDescent="0.25">
      <c r="A824" s="329">
        <v>46058</v>
      </c>
      <c r="B824" s="464">
        <v>9376</v>
      </c>
      <c r="C824" s="465" t="s">
        <v>15180</v>
      </c>
      <c r="D824" s="329">
        <v>46059</v>
      </c>
      <c r="E824" s="175"/>
      <c r="F824" s="173"/>
      <c r="G824" s="467" t="s">
        <v>11276</v>
      </c>
      <c r="H824" s="175"/>
      <c r="I824" s="202" t="s">
        <v>11276</v>
      </c>
      <c r="J824" s="176" t="s">
        <v>1786</v>
      </c>
      <c r="K824" s="176" t="s">
        <v>30</v>
      </c>
      <c r="L824" s="272" t="str">
        <f>VLOOKUP($K824,[2]TONG_SL!$A$1:$D$65536,2,0)</f>
        <v>Gà muối 500g</v>
      </c>
      <c r="N824" s="272" t="str">
        <f t="shared" si="101"/>
        <v>K-C6</v>
      </c>
      <c r="Q824" s="272" t="str">
        <f>VLOOKUP(K824,[2]TONG_SL!$A$1:$D$65536,3,0)</f>
        <v>Túi</v>
      </c>
      <c r="R824" s="169">
        <v>20</v>
      </c>
      <c r="T824" s="273">
        <f>VLOOKUP(VLOOKUP(G824,Ma_KH!$A:$R,18,0)&amp;K824,Gia_MB!$A:$F,6,0)</f>
        <v>111058</v>
      </c>
      <c r="U824" s="476">
        <f t="shared" si="100"/>
        <v>2221160</v>
      </c>
      <c r="W824" s="274">
        <f t="shared" si="102"/>
        <v>0</v>
      </c>
      <c r="X824" s="275" t="str">
        <f t="shared" si="103"/>
        <v>8</v>
      </c>
      <c r="Z824" s="476">
        <f t="shared" si="104"/>
        <v>177692.80000000002</v>
      </c>
      <c r="AA824" s="5">
        <f>VLOOKUP(G824,Ma_KH!$A:$R,14,0)</f>
        <v>59</v>
      </c>
    </row>
    <row r="825" spans="1:27" x14ac:dyDescent="0.25">
      <c r="A825" s="329">
        <v>46058</v>
      </c>
      <c r="B825" s="464">
        <v>9376</v>
      </c>
      <c r="C825" s="465" t="s">
        <v>15180</v>
      </c>
      <c r="D825" s="329">
        <v>46059</v>
      </c>
      <c r="E825" s="175"/>
      <c r="F825" s="173"/>
      <c r="G825" s="467" t="s">
        <v>11276</v>
      </c>
      <c r="H825" s="175"/>
      <c r="I825" s="202" t="s">
        <v>11276</v>
      </c>
      <c r="J825" s="176" t="s">
        <v>1786</v>
      </c>
      <c r="K825" s="176" t="s">
        <v>15332</v>
      </c>
      <c r="L825" s="272" t="str">
        <f>VLOOKUP($K825,[2]TONG_SL!$A$1:$D$65536,2,0)</f>
        <v>Chân giò heo muối vị Tayaki 450g</v>
      </c>
      <c r="N825" s="272" t="str">
        <f t="shared" si="101"/>
        <v>K-C6</v>
      </c>
      <c r="Q825" s="272" t="str">
        <f>VLOOKUP(K825,[2]TONG_SL!$A$1:$D$65536,3,0)</f>
        <v>Túi</v>
      </c>
      <c r="R825" s="273">
        <v>20</v>
      </c>
      <c r="T825" s="273" t="e">
        <f>VLOOKUP(VLOOKUP(G825,Ma_KH!$A:$R,18,0)&amp;K825,Gia_MB!$A:$F,6,0)</f>
        <v>#N/A</v>
      </c>
      <c r="U825" s="476" t="e">
        <f t="shared" si="100"/>
        <v>#N/A</v>
      </c>
      <c r="W825" s="274" t="e">
        <f t="shared" si="102"/>
        <v>#N/A</v>
      </c>
      <c r="X825" s="275" t="str">
        <f t="shared" si="103"/>
        <v>8</v>
      </c>
      <c r="Z825" s="476" t="e">
        <f t="shared" si="104"/>
        <v>#N/A</v>
      </c>
      <c r="AA825" s="5">
        <f>VLOOKUP(G825,Ma_KH!$A:$R,14,0)</f>
        <v>59</v>
      </c>
    </row>
    <row r="826" spans="1:27" x14ac:dyDescent="0.25">
      <c r="A826" s="329">
        <v>46058</v>
      </c>
      <c r="B826" s="464">
        <v>9376</v>
      </c>
      <c r="C826" s="465" t="s">
        <v>15180</v>
      </c>
      <c r="D826" s="329">
        <v>46059</v>
      </c>
      <c r="E826" s="175"/>
      <c r="F826" s="173"/>
      <c r="G826" s="467" t="s">
        <v>11276</v>
      </c>
      <c r="H826" s="175"/>
      <c r="I826" s="202" t="s">
        <v>11276</v>
      </c>
      <c r="J826" s="176" t="s">
        <v>1786</v>
      </c>
      <c r="K826" s="176" t="s">
        <v>15474</v>
      </c>
      <c r="L826" s="272" t="str">
        <f>VLOOKUP($K826,[2]TONG_SL!$A$1:$D$65536,2,0)</f>
        <v>Gà muối hun cỏ xạ hương 500g</v>
      </c>
      <c r="N826" s="272" t="str">
        <f t="shared" si="101"/>
        <v>K-C6</v>
      </c>
      <c r="Q826" s="272" t="str">
        <f>VLOOKUP(K826,[2]TONG_SL!$A$1:$D$65536,3,0)</f>
        <v>Túi</v>
      </c>
      <c r="R826" s="169">
        <v>20</v>
      </c>
      <c r="T826" s="273" t="e">
        <f>VLOOKUP(VLOOKUP(G826,Ma_KH!$A:$R,18,0)&amp;K826,Gia_MB!$A:$F,6,0)</f>
        <v>#N/A</v>
      </c>
      <c r="U826" s="476" t="e">
        <f t="shared" si="100"/>
        <v>#N/A</v>
      </c>
      <c r="W826" s="274" t="e">
        <f t="shared" si="102"/>
        <v>#N/A</v>
      </c>
      <c r="X826" s="275" t="str">
        <f t="shared" si="103"/>
        <v>8</v>
      </c>
      <c r="Z826" s="476" t="e">
        <f t="shared" si="104"/>
        <v>#N/A</v>
      </c>
      <c r="AA826" s="5">
        <f>VLOOKUP(G826,Ma_KH!$A:$R,14,0)</f>
        <v>59</v>
      </c>
    </row>
    <row r="827" spans="1:27" x14ac:dyDescent="0.25">
      <c r="A827" s="329">
        <v>46058</v>
      </c>
      <c r="B827" s="464">
        <v>9377</v>
      </c>
      <c r="C827" s="465" t="s">
        <v>15180</v>
      </c>
      <c r="D827" s="329">
        <v>46059</v>
      </c>
      <c r="E827" s="175"/>
      <c r="F827" s="173"/>
      <c r="G827" s="467" t="s">
        <v>11276</v>
      </c>
      <c r="H827" s="175"/>
      <c r="I827" s="202" t="s">
        <v>11276</v>
      </c>
      <c r="J827" s="176" t="s">
        <v>1786</v>
      </c>
      <c r="K827" s="176" t="s">
        <v>15474</v>
      </c>
      <c r="L827" s="272" t="str">
        <f>VLOOKUP($K827,[2]TONG_SL!$A$1:$D$65536,2,0)</f>
        <v>Gà muối hun cỏ xạ hương 500g</v>
      </c>
      <c r="N827" s="272" t="str">
        <f t="shared" si="101"/>
        <v>K-C6</v>
      </c>
      <c r="Q827" s="272" t="str">
        <f>VLOOKUP(K827,[2]TONG_SL!$A$1:$D$65536,3,0)</f>
        <v>Túi</v>
      </c>
      <c r="R827" s="169">
        <v>20</v>
      </c>
      <c r="T827" s="273" t="e">
        <f>VLOOKUP(VLOOKUP(G827,Ma_KH!$A:$R,18,0)&amp;K827,Gia_MB!$A:$F,6,0)</f>
        <v>#N/A</v>
      </c>
      <c r="U827" s="476" t="e">
        <f t="shared" si="100"/>
        <v>#N/A</v>
      </c>
      <c r="W827" s="274" t="e">
        <f t="shared" si="102"/>
        <v>#N/A</v>
      </c>
      <c r="X827" s="275" t="str">
        <f t="shared" si="103"/>
        <v>8</v>
      </c>
      <c r="Z827" s="476" t="e">
        <f t="shared" si="104"/>
        <v>#N/A</v>
      </c>
      <c r="AA827" s="5">
        <f>VLOOKUP(G827,Ma_KH!$A:$R,14,0)</f>
        <v>59</v>
      </c>
    </row>
    <row r="828" spans="1:27" x14ac:dyDescent="0.25">
      <c r="A828" s="329">
        <v>46058</v>
      </c>
      <c r="B828" s="464">
        <v>9395</v>
      </c>
      <c r="C828" s="465" t="s">
        <v>15180</v>
      </c>
      <c r="D828" s="329">
        <v>46059</v>
      </c>
      <c r="E828" s="175"/>
      <c r="F828" s="173"/>
      <c r="G828" s="467" t="s">
        <v>12256</v>
      </c>
      <c r="H828" s="175"/>
      <c r="I828" s="202" t="s">
        <v>12256</v>
      </c>
      <c r="J828" s="176" t="s">
        <v>1788</v>
      </c>
      <c r="K828" s="176" t="s">
        <v>542</v>
      </c>
      <c r="L828" s="272" t="str">
        <f>VLOOKUP($K828,[2]TONG_SL!$A$1:$D$65536,2,0)</f>
        <v>Chân giò heo muối 500g</v>
      </c>
      <c r="N828" s="272" t="str">
        <f t="shared" si="101"/>
        <v>K-C6</v>
      </c>
      <c r="Q828" s="272" t="str">
        <f>VLOOKUP(K828,[2]TONG_SL!$A$1:$D$65536,3,0)</f>
        <v>Túi</v>
      </c>
      <c r="R828" s="169">
        <v>5</v>
      </c>
      <c r="T828" s="273">
        <f>VLOOKUP(VLOOKUP(G828,Ma_KH!$A:$R,18,0)&amp;K828,Gia_MB!$A:$F,6,0)</f>
        <v>119066</v>
      </c>
      <c r="U828" s="476">
        <f t="shared" si="100"/>
        <v>595330</v>
      </c>
      <c r="W828" s="274">
        <f t="shared" si="102"/>
        <v>0</v>
      </c>
      <c r="X828" s="275" t="str">
        <f t="shared" si="103"/>
        <v>8</v>
      </c>
      <c r="Z828" s="476">
        <f t="shared" si="104"/>
        <v>47626.400000000001</v>
      </c>
      <c r="AA828" s="5">
        <f>VLOOKUP(G828,Ma_KH!$A:$R,14,0)</f>
        <v>50</v>
      </c>
    </row>
    <row r="829" spans="1:27" x14ac:dyDescent="0.25">
      <c r="A829" s="329">
        <v>46058</v>
      </c>
      <c r="B829" s="464">
        <v>9395</v>
      </c>
      <c r="C829" s="465" t="s">
        <v>15180</v>
      </c>
      <c r="D829" s="329">
        <v>46059</v>
      </c>
      <c r="E829" s="175"/>
      <c r="F829" s="173"/>
      <c r="G829" s="467" t="s">
        <v>12256</v>
      </c>
      <c r="H829" s="175"/>
      <c r="I829" s="202" t="s">
        <v>12256</v>
      </c>
      <c r="J829" s="176" t="s">
        <v>1788</v>
      </c>
      <c r="K829" s="176" t="s">
        <v>27</v>
      </c>
      <c r="L829" s="272" t="str">
        <f>VLOOKUP($K829,[2]TONG_SL!$A$1:$D$65536,2,0)</f>
        <v>Chân giò heo muối 300g</v>
      </c>
      <c r="N829" s="272" t="str">
        <f t="shared" si="101"/>
        <v>K-C6</v>
      </c>
      <c r="Q829" s="272" t="str">
        <f>VLOOKUP(K829,[2]TONG_SL!$A$1:$D$65536,3,0)</f>
        <v>Túi</v>
      </c>
      <c r="R829" s="169">
        <v>8</v>
      </c>
      <c r="T829" s="273">
        <f>VLOOKUP(VLOOKUP(G829,Ma_KH!$A:$R,18,0)&amp;K829,Gia_MB!$A:$F,6,0)</f>
        <v>73431</v>
      </c>
      <c r="U829" s="476">
        <f t="shared" si="100"/>
        <v>587448</v>
      </c>
      <c r="W829" s="274">
        <f t="shared" si="102"/>
        <v>0</v>
      </c>
      <c r="X829" s="275" t="str">
        <f t="shared" si="103"/>
        <v>8</v>
      </c>
      <c r="Z829" s="476">
        <f t="shared" si="104"/>
        <v>46995.840000000004</v>
      </c>
      <c r="AA829" s="5">
        <f>VLOOKUP(G829,Ma_KH!$A:$R,14,0)</f>
        <v>50</v>
      </c>
    </row>
    <row r="830" spans="1:27" x14ac:dyDescent="0.25">
      <c r="A830" s="329">
        <v>46058</v>
      </c>
      <c r="B830" s="464">
        <v>9395</v>
      </c>
      <c r="C830" s="465" t="s">
        <v>15180</v>
      </c>
      <c r="D830" s="329">
        <v>46059</v>
      </c>
      <c r="E830" s="175"/>
      <c r="F830" s="173"/>
      <c r="G830" s="467" t="s">
        <v>12256</v>
      </c>
      <c r="H830" s="175"/>
      <c r="I830" s="202" t="s">
        <v>12256</v>
      </c>
      <c r="J830" s="176" t="s">
        <v>1788</v>
      </c>
      <c r="K830" s="176" t="s">
        <v>37</v>
      </c>
      <c r="L830" s="272" t="str">
        <f>VLOOKUP($K830,[2]TONG_SL!$A$1:$D$65536,2,0)</f>
        <v>Chả cốm 300g</v>
      </c>
      <c r="N830" s="272" t="str">
        <f t="shared" si="101"/>
        <v>K-C6</v>
      </c>
      <c r="Q830" s="272" t="str">
        <f>VLOOKUP(K830,[2]TONG_SL!$A$1:$D$65536,3,0)</f>
        <v>Túi</v>
      </c>
      <c r="R830" s="169">
        <v>3</v>
      </c>
      <c r="T830" s="273">
        <f>VLOOKUP(VLOOKUP(G830,Ma_KH!$A:$R,18,0)&amp;K830,Gia_MB!$A:$F,6,0)</f>
        <v>74250</v>
      </c>
      <c r="U830" s="476">
        <f t="shared" si="100"/>
        <v>222750</v>
      </c>
      <c r="W830" s="274">
        <f t="shared" si="102"/>
        <v>0</v>
      </c>
      <c r="X830" s="275" t="str">
        <f t="shared" si="103"/>
        <v>8</v>
      </c>
      <c r="Z830" s="476">
        <f t="shared" si="104"/>
        <v>17820</v>
      </c>
      <c r="AA830" s="5">
        <f>VLOOKUP(G830,Ma_KH!$A:$R,14,0)</f>
        <v>50</v>
      </c>
    </row>
    <row r="831" spans="1:27" x14ac:dyDescent="0.25">
      <c r="A831" s="329">
        <v>46058</v>
      </c>
      <c r="B831" s="464">
        <v>9395</v>
      </c>
      <c r="C831" s="465" t="s">
        <v>15180</v>
      </c>
      <c r="D831" s="329">
        <v>46059</v>
      </c>
      <c r="E831" s="175"/>
      <c r="F831" s="173"/>
      <c r="G831" s="467" t="s">
        <v>12256</v>
      </c>
      <c r="H831" s="175"/>
      <c r="I831" s="202" t="s">
        <v>12256</v>
      </c>
      <c r="J831" s="176" t="s">
        <v>1788</v>
      </c>
      <c r="K831" s="176" t="s">
        <v>48</v>
      </c>
      <c r="L831" s="272" t="str">
        <f>VLOOKUP($K831,[2]TONG_SL!$A$1:$D$65536,2,0)</f>
        <v>Mọc Nấm Hương 250g</v>
      </c>
      <c r="N831" s="272" t="str">
        <f t="shared" si="101"/>
        <v>K-C6</v>
      </c>
      <c r="Q831" s="272" t="str">
        <f>VLOOKUP(K831,[2]TONG_SL!$A$1:$D$65536,3,0)</f>
        <v>Túi</v>
      </c>
      <c r="R831" s="169">
        <v>3</v>
      </c>
      <c r="T831" s="273">
        <f>VLOOKUP(VLOOKUP(G831,Ma_KH!$A:$R,18,0)&amp;K831,Gia_MB!$A:$F,6,0)</f>
        <v>46000</v>
      </c>
      <c r="U831" s="476">
        <f t="shared" si="100"/>
        <v>138000</v>
      </c>
      <c r="W831" s="274">
        <f t="shared" si="102"/>
        <v>0</v>
      </c>
      <c r="X831" s="275" t="str">
        <f t="shared" si="103"/>
        <v>8</v>
      </c>
      <c r="Z831" s="476">
        <f t="shared" si="104"/>
        <v>11040</v>
      </c>
      <c r="AA831" s="5">
        <f>VLOOKUP(G831,Ma_KH!$A:$R,14,0)</f>
        <v>50</v>
      </c>
    </row>
    <row r="832" spans="1:27" x14ac:dyDescent="0.25">
      <c r="A832" s="329">
        <v>46058</v>
      </c>
      <c r="B832" s="464">
        <v>9395</v>
      </c>
      <c r="C832" s="465" t="s">
        <v>15180</v>
      </c>
      <c r="D832" s="329">
        <v>46059</v>
      </c>
      <c r="E832" s="175"/>
      <c r="F832" s="173"/>
      <c r="G832" s="467" t="s">
        <v>12256</v>
      </c>
      <c r="H832" s="175"/>
      <c r="I832" s="202" t="s">
        <v>12256</v>
      </c>
      <c r="J832" s="176" t="s">
        <v>1788</v>
      </c>
      <c r="K832" s="176" t="s">
        <v>32</v>
      </c>
      <c r="L832" s="272" t="str">
        <f>VLOOKUP($K832,[2]TONG_SL!$A$1:$D$65536,2,0)</f>
        <v>Giò Tai Lưỡi Xào 250g</v>
      </c>
      <c r="N832" s="272" t="str">
        <f t="shared" si="101"/>
        <v>K-C6</v>
      </c>
      <c r="Q832" s="272" t="str">
        <f>VLOOKUP(K832,[2]TONG_SL!$A$1:$D$65536,3,0)</f>
        <v>Túi</v>
      </c>
      <c r="R832" s="169">
        <v>5</v>
      </c>
      <c r="T832" s="273">
        <f>VLOOKUP(VLOOKUP(G832,Ma_KH!$A:$R,18,0)&amp;K832,Gia_MB!$A:$F,6,0)</f>
        <v>50182</v>
      </c>
      <c r="U832" s="476">
        <f t="shared" si="100"/>
        <v>250910</v>
      </c>
      <c r="W832" s="274">
        <f t="shared" si="102"/>
        <v>0</v>
      </c>
      <c r="X832" s="275" t="str">
        <f t="shared" si="103"/>
        <v>8</v>
      </c>
      <c r="Z832" s="476">
        <f t="shared" si="104"/>
        <v>20072.8</v>
      </c>
      <c r="AA832" s="5">
        <f>VLOOKUP(G832,Ma_KH!$A:$R,14,0)</f>
        <v>50</v>
      </c>
    </row>
    <row r="833" spans="1:27" x14ac:dyDescent="0.25">
      <c r="A833" s="329">
        <v>46059</v>
      </c>
      <c r="B833" s="464">
        <v>9506</v>
      </c>
      <c r="C833" s="465" t="s">
        <v>15180</v>
      </c>
      <c r="D833" s="329">
        <v>46059</v>
      </c>
      <c r="E833" s="175"/>
      <c r="F833" s="173"/>
      <c r="G833" s="467" t="s">
        <v>12258</v>
      </c>
      <c r="H833" s="175"/>
      <c r="I833" s="202" t="s">
        <v>12258</v>
      </c>
      <c r="J833" s="176" t="s">
        <v>1788</v>
      </c>
      <c r="K833" s="176" t="s">
        <v>27</v>
      </c>
      <c r="L833" s="272" t="str">
        <f>VLOOKUP($K833,[2]TONG_SL!$A$1:$D$65536,2,0)</f>
        <v>Chân giò heo muối 300g</v>
      </c>
      <c r="N833" s="272" t="str">
        <f t="shared" si="101"/>
        <v>K-C6</v>
      </c>
      <c r="Q833" s="272" t="str">
        <f>VLOOKUP(K833,[2]TONG_SL!$A$1:$D$65536,3,0)</f>
        <v>Túi</v>
      </c>
      <c r="R833" s="169">
        <v>3</v>
      </c>
      <c r="T833" s="273">
        <f>VLOOKUP(VLOOKUP(G833,Ma_KH!$A:$R,18,0)&amp;K833,Gia_MB!$A:$F,6,0)</f>
        <v>73431</v>
      </c>
      <c r="U833" s="476">
        <f t="shared" si="100"/>
        <v>220293</v>
      </c>
      <c r="W833" s="274">
        <f t="shared" si="102"/>
        <v>0</v>
      </c>
      <c r="X833" s="275" t="str">
        <f t="shared" si="103"/>
        <v>8</v>
      </c>
      <c r="Z833" s="476">
        <f t="shared" si="104"/>
        <v>17623.439999999999</v>
      </c>
      <c r="AA833" s="5">
        <f>VLOOKUP(G833,Ma_KH!$A:$R,14,0)</f>
        <v>50</v>
      </c>
    </row>
    <row r="834" spans="1:27" x14ac:dyDescent="0.25">
      <c r="A834" s="329">
        <v>46059</v>
      </c>
      <c r="B834" s="464">
        <v>9506</v>
      </c>
      <c r="C834" s="465" t="s">
        <v>15180</v>
      </c>
      <c r="D834" s="329">
        <v>46059</v>
      </c>
      <c r="E834" s="175"/>
      <c r="F834" s="173"/>
      <c r="G834" s="467" t="s">
        <v>12258</v>
      </c>
      <c r="H834" s="175"/>
      <c r="I834" s="202" t="s">
        <v>12258</v>
      </c>
      <c r="J834" s="176" t="s">
        <v>1788</v>
      </c>
      <c r="K834" s="176" t="s">
        <v>542</v>
      </c>
      <c r="L834" s="272" t="str">
        <f>VLOOKUP($K834,[2]TONG_SL!$A$1:$D$65536,2,0)</f>
        <v>Chân giò heo muối 500g</v>
      </c>
      <c r="N834" s="272" t="str">
        <f t="shared" si="101"/>
        <v>K-C6</v>
      </c>
      <c r="Q834" s="272" t="str">
        <f>VLOOKUP(K834,[2]TONG_SL!$A$1:$D$65536,3,0)</f>
        <v>Túi</v>
      </c>
      <c r="R834" s="169">
        <v>3</v>
      </c>
      <c r="T834" s="273">
        <f>VLOOKUP(VLOOKUP(G834,Ma_KH!$A:$R,18,0)&amp;K834,Gia_MB!$A:$F,6,0)</f>
        <v>119066</v>
      </c>
      <c r="U834" s="476">
        <f t="shared" si="100"/>
        <v>357198</v>
      </c>
      <c r="W834" s="274">
        <f t="shared" si="102"/>
        <v>0</v>
      </c>
      <c r="X834" s="275" t="str">
        <f t="shared" si="103"/>
        <v>8</v>
      </c>
      <c r="Z834" s="476">
        <f t="shared" si="104"/>
        <v>28575.84</v>
      </c>
      <c r="AA834" s="5">
        <f>VLOOKUP(G834,Ma_KH!$A:$R,14,0)</f>
        <v>50</v>
      </c>
    </row>
    <row r="835" spans="1:27" x14ac:dyDescent="0.25">
      <c r="A835" s="329">
        <v>46059</v>
      </c>
      <c r="B835" s="464">
        <v>9506</v>
      </c>
      <c r="C835" s="465" t="s">
        <v>15180</v>
      </c>
      <c r="D835" s="329">
        <v>46059</v>
      </c>
      <c r="E835" s="175"/>
      <c r="F835" s="173"/>
      <c r="G835" s="467" t="s">
        <v>12258</v>
      </c>
      <c r="H835" s="175"/>
      <c r="I835" s="202" t="s">
        <v>12258</v>
      </c>
      <c r="J835" s="176" t="s">
        <v>1788</v>
      </c>
      <c r="K835" s="176" t="s">
        <v>32</v>
      </c>
      <c r="L835" s="272" t="str">
        <f>VLOOKUP($K835,[2]TONG_SL!$A$1:$D$65536,2,0)</f>
        <v>Giò Tai Lưỡi Xào 250g</v>
      </c>
      <c r="N835" s="272" t="str">
        <f t="shared" si="101"/>
        <v>K-C6</v>
      </c>
      <c r="Q835" s="272" t="str">
        <f>VLOOKUP(K835,[2]TONG_SL!$A$1:$D$65536,3,0)</f>
        <v>Túi</v>
      </c>
      <c r="R835" s="169">
        <v>3</v>
      </c>
      <c r="T835" s="273">
        <f>VLOOKUP(VLOOKUP(G835,Ma_KH!$A:$R,18,0)&amp;K835,Gia_MB!$A:$F,6,0)</f>
        <v>50182</v>
      </c>
      <c r="U835" s="476">
        <f t="shared" si="100"/>
        <v>150546</v>
      </c>
      <c r="W835" s="274">
        <f t="shared" si="102"/>
        <v>0</v>
      </c>
      <c r="X835" s="275" t="str">
        <f t="shared" si="103"/>
        <v>8</v>
      </c>
      <c r="Z835" s="476">
        <f t="shared" si="104"/>
        <v>12043.68</v>
      </c>
      <c r="AA835" s="5">
        <f>VLOOKUP(G835,Ma_KH!$A:$R,14,0)</f>
        <v>50</v>
      </c>
    </row>
    <row r="836" spans="1:27" x14ac:dyDescent="0.25">
      <c r="A836" s="329">
        <v>46059</v>
      </c>
      <c r="B836" s="464">
        <v>9506</v>
      </c>
      <c r="C836" s="465" t="s">
        <v>15180</v>
      </c>
      <c r="D836" s="329">
        <v>46059</v>
      </c>
      <c r="E836" s="175"/>
      <c r="F836" s="173"/>
      <c r="G836" s="467" t="s">
        <v>12258</v>
      </c>
      <c r="H836" s="175"/>
      <c r="I836" s="202" t="s">
        <v>12258</v>
      </c>
      <c r="J836" s="176" t="s">
        <v>1788</v>
      </c>
      <c r="K836" s="176" t="s">
        <v>34</v>
      </c>
      <c r="L836" s="272" t="str">
        <f>VLOOKUP($K836,[2]TONG_SL!$A$1:$D$65536,2,0)</f>
        <v>Tai heo muối 200g</v>
      </c>
      <c r="N836" s="272" t="str">
        <f t="shared" si="101"/>
        <v>K-C6</v>
      </c>
      <c r="Q836" s="272" t="str">
        <f>VLOOKUP(K836,[2]TONG_SL!$A$1:$D$65536,3,0)</f>
        <v>Túi</v>
      </c>
      <c r="R836" s="169">
        <v>3</v>
      </c>
      <c r="T836" s="273">
        <f>VLOOKUP(VLOOKUP(G836,Ma_KH!$A:$R,18,0)&amp;K836,Gia_MB!$A:$F,6,0)</f>
        <v>55595</v>
      </c>
      <c r="U836" s="476">
        <f t="shared" si="100"/>
        <v>166785</v>
      </c>
      <c r="W836" s="274">
        <f t="shared" si="102"/>
        <v>0</v>
      </c>
      <c r="X836" s="275" t="str">
        <f t="shared" si="103"/>
        <v>8</v>
      </c>
      <c r="Z836" s="476">
        <f t="shared" si="104"/>
        <v>13342.800000000001</v>
      </c>
      <c r="AA836" s="5">
        <f>VLOOKUP(G836,Ma_KH!$A:$R,14,0)</f>
        <v>50</v>
      </c>
    </row>
    <row r="837" spans="1:27" x14ac:dyDescent="0.25">
      <c r="A837" s="329">
        <v>46059</v>
      </c>
      <c r="B837" s="464">
        <v>9506</v>
      </c>
      <c r="C837" s="465" t="s">
        <v>15180</v>
      </c>
      <c r="D837" s="329">
        <v>46059</v>
      </c>
      <c r="E837" s="175"/>
      <c r="F837" s="173"/>
      <c r="G837" s="467" t="s">
        <v>12258</v>
      </c>
      <c r="H837" s="175"/>
      <c r="I837" s="202" t="s">
        <v>12258</v>
      </c>
      <c r="J837" s="176" t="s">
        <v>1788</v>
      </c>
      <c r="K837" s="176" t="s">
        <v>48</v>
      </c>
      <c r="L837" s="272" t="str">
        <f>VLOOKUP($K837,[2]TONG_SL!$A$1:$D$65536,2,0)</f>
        <v>Mọc Nấm Hương 250g</v>
      </c>
      <c r="N837" s="272" t="str">
        <f t="shared" si="101"/>
        <v>K-C6</v>
      </c>
      <c r="Q837" s="272" t="str">
        <f>VLOOKUP(K837,[2]TONG_SL!$A$1:$D$65536,3,0)</f>
        <v>Túi</v>
      </c>
      <c r="R837" s="169">
        <v>3</v>
      </c>
      <c r="T837" s="273">
        <f>VLOOKUP(VLOOKUP(G837,Ma_KH!$A:$R,18,0)&amp;K837,Gia_MB!$A:$F,6,0)</f>
        <v>46000</v>
      </c>
      <c r="U837" s="476">
        <f t="shared" si="100"/>
        <v>138000</v>
      </c>
      <c r="W837" s="274">
        <f t="shared" si="102"/>
        <v>0</v>
      </c>
      <c r="X837" s="275" t="str">
        <f t="shared" si="103"/>
        <v>8</v>
      </c>
      <c r="Z837" s="476">
        <f t="shared" si="104"/>
        <v>11040</v>
      </c>
      <c r="AA837" s="5">
        <f>VLOOKUP(G837,Ma_KH!$A:$R,14,0)</f>
        <v>50</v>
      </c>
    </row>
    <row r="838" spans="1:27" x14ac:dyDescent="0.25">
      <c r="A838" s="329">
        <v>46059</v>
      </c>
      <c r="B838" s="464">
        <v>9506</v>
      </c>
      <c r="C838" s="465" t="s">
        <v>15180</v>
      </c>
      <c r="D838" s="329">
        <v>46059</v>
      </c>
      <c r="E838" s="175"/>
      <c r="F838" s="173"/>
      <c r="G838" s="467" t="s">
        <v>12258</v>
      </c>
      <c r="H838" s="175"/>
      <c r="I838" s="202" t="s">
        <v>12258</v>
      </c>
      <c r="J838" s="176" t="s">
        <v>1788</v>
      </c>
      <c r="K838" s="176" t="s">
        <v>37</v>
      </c>
      <c r="L838" s="272" t="str">
        <f>VLOOKUP($K838,[2]TONG_SL!$A$1:$D$65536,2,0)</f>
        <v>Chả cốm 300g</v>
      </c>
      <c r="N838" s="272" t="str">
        <f t="shared" si="101"/>
        <v>K-C6</v>
      </c>
      <c r="Q838" s="272" t="str">
        <f>VLOOKUP(K838,[2]TONG_SL!$A$1:$D$65536,3,0)</f>
        <v>Túi</v>
      </c>
      <c r="R838" s="169">
        <v>2</v>
      </c>
      <c r="T838" s="273">
        <f>VLOOKUP(VLOOKUP(G838,Ma_KH!$A:$R,18,0)&amp;K838,Gia_MB!$A:$F,6,0)</f>
        <v>74250</v>
      </c>
      <c r="U838" s="476">
        <f t="shared" si="100"/>
        <v>148500</v>
      </c>
      <c r="W838" s="274">
        <f t="shared" si="102"/>
        <v>0</v>
      </c>
      <c r="X838" s="275" t="str">
        <f t="shared" si="103"/>
        <v>8</v>
      </c>
      <c r="Z838" s="476">
        <f t="shared" si="104"/>
        <v>11880</v>
      </c>
      <c r="AA838" s="5">
        <f>VLOOKUP(G838,Ma_KH!$A:$R,14,0)</f>
        <v>50</v>
      </c>
    </row>
    <row r="839" spans="1:27" x14ac:dyDescent="0.25">
      <c r="A839" s="329">
        <v>46058</v>
      </c>
      <c r="B839" s="464">
        <v>6160</v>
      </c>
      <c r="C839" s="465" t="s">
        <v>15180</v>
      </c>
      <c r="D839" s="329">
        <v>46059</v>
      </c>
      <c r="E839" s="175"/>
      <c r="F839" s="173"/>
      <c r="G839" s="467" t="s">
        <v>7604</v>
      </c>
      <c r="H839" s="175"/>
      <c r="I839" s="202" t="s">
        <v>7604</v>
      </c>
      <c r="J839" s="176" t="s">
        <v>1788</v>
      </c>
      <c r="K839" s="176" t="s">
        <v>553</v>
      </c>
      <c r="L839" s="272" t="str">
        <f>VLOOKUP($K839,[2]TONG_SL!$A$1:$D$65536,2,0)</f>
        <v>Gà muối hun khói 300g</v>
      </c>
      <c r="N839" s="272" t="str">
        <f t="shared" si="101"/>
        <v>K-C6</v>
      </c>
      <c r="Q839" s="272" t="str">
        <f>VLOOKUP(K839,[2]TONG_SL!$A$1:$D$65536,3,0)</f>
        <v>Túi</v>
      </c>
      <c r="R839" s="169">
        <v>34</v>
      </c>
      <c r="T839" s="273">
        <f>VLOOKUP(VLOOKUP(G839,Ma_KH!$A:$R,18,0)&amp;K839,Gia_MB!$A:$F,6,0)</f>
        <v>66500</v>
      </c>
      <c r="U839" s="476">
        <f t="shared" si="100"/>
        <v>2261000</v>
      </c>
      <c r="W839" s="274">
        <f t="shared" si="102"/>
        <v>0</v>
      </c>
      <c r="X839" s="275" t="str">
        <f t="shared" si="103"/>
        <v>8</v>
      </c>
      <c r="Z839" s="476">
        <f t="shared" si="104"/>
        <v>180880</v>
      </c>
      <c r="AA839" s="5">
        <f>VLOOKUP(G839,Ma_KH!$A:$R,14,0)</f>
        <v>0</v>
      </c>
    </row>
    <row r="840" spans="1:27" x14ac:dyDescent="0.25">
      <c r="A840" s="329">
        <v>46058</v>
      </c>
      <c r="B840" s="464">
        <v>6160</v>
      </c>
      <c r="C840" s="465" t="s">
        <v>15180</v>
      </c>
      <c r="D840" s="329">
        <v>46059</v>
      </c>
      <c r="E840" s="175"/>
      <c r="F840" s="173"/>
      <c r="G840" s="467" t="s">
        <v>7604</v>
      </c>
      <c r="H840" s="175"/>
      <c r="I840" s="202" t="s">
        <v>7604</v>
      </c>
      <c r="J840" s="176" t="s">
        <v>1788</v>
      </c>
      <c r="K840" s="176" t="s">
        <v>551</v>
      </c>
      <c r="L840" s="272" t="str">
        <f>VLOOKUP($K840,[2]TONG_SL!$A$1:$D$65536,2,0)</f>
        <v>Chân giò heo muối 100g</v>
      </c>
      <c r="N840" s="272" t="str">
        <f t="shared" si="101"/>
        <v>K-C6</v>
      </c>
      <c r="Q840" s="272" t="str">
        <f>VLOOKUP(K840,[2]TONG_SL!$A$1:$D$65536,3,0)</f>
        <v>Gói</v>
      </c>
      <c r="R840" s="169">
        <v>50</v>
      </c>
      <c r="T840" s="273">
        <f>VLOOKUP(VLOOKUP(G840,Ma_KH!$A:$R,18,0)&amp;K840,Gia_MB!$A:$F,6,0)</f>
        <v>24549</v>
      </c>
      <c r="U840" s="476">
        <f t="shared" si="100"/>
        <v>1227450</v>
      </c>
      <c r="W840" s="274">
        <f t="shared" si="102"/>
        <v>0</v>
      </c>
      <c r="X840" s="275" t="str">
        <f t="shared" si="103"/>
        <v>8</v>
      </c>
      <c r="Z840" s="476">
        <f t="shared" si="104"/>
        <v>98196</v>
      </c>
      <c r="AA840" s="5">
        <f>VLOOKUP(G840,Ma_KH!$A:$R,14,0)</f>
        <v>0</v>
      </c>
    </row>
    <row r="841" spans="1:27" x14ac:dyDescent="0.25">
      <c r="A841" s="329">
        <v>46058</v>
      </c>
      <c r="B841" s="464">
        <v>6160</v>
      </c>
      <c r="C841" s="465" t="s">
        <v>15180</v>
      </c>
      <c r="D841" s="329">
        <v>46059</v>
      </c>
      <c r="E841" s="175"/>
      <c r="F841" s="173"/>
      <c r="G841" s="467" t="s">
        <v>7604</v>
      </c>
      <c r="H841" s="175"/>
      <c r="I841" s="202" t="s">
        <v>7604</v>
      </c>
      <c r="J841" s="176" t="s">
        <v>1788</v>
      </c>
      <c r="K841" s="176" t="s">
        <v>27</v>
      </c>
      <c r="L841" s="272" t="str">
        <f>VLOOKUP($K841,[2]TONG_SL!$A$1:$D$65536,2,0)</f>
        <v>Chân giò heo muối 300g</v>
      </c>
      <c r="N841" s="272" t="str">
        <f t="shared" si="101"/>
        <v>K-C6</v>
      </c>
      <c r="Q841" s="272" t="str">
        <f>VLOOKUP(K841,[2]TONG_SL!$A$1:$D$65536,3,0)</f>
        <v>Túi</v>
      </c>
      <c r="R841" s="169">
        <v>18</v>
      </c>
      <c r="T841" s="273">
        <f>VLOOKUP(VLOOKUP(G841,Ma_KH!$A:$R,18,0)&amp;K841,Gia_MB!$A:$F,6,0)</f>
        <v>73431</v>
      </c>
      <c r="U841" s="476">
        <f t="shared" si="100"/>
        <v>1321758</v>
      </c>
      <c r="W841" s="274">
        <f t="shared" si="102"/>
        <v>0</v>
      </c>
      <c r="X841" s="275" t="str">
        <f t="shared" si="103"/>
        <v>8</v>
      </c>
      <c r="Z841" s="476">
        <f t="shared" si="104"/>
        <v>105740.64</v>
      </c>
      <c r="AA841" s="5">
        <f>VLOOKUP(G841,Ma_KH!$A:$R,14,0)</f>
        <v>0</v>
      </c>
    </row>
    <row r="842" spans="1:27" x14ac:dyDescent="0.25">
      <c r="A842" s="329">
        <v>46058</v>
      </c>
      <c r="B842" s="464">
        <v>6160</v>
      </c>
      <c r="C842" s="465" t="s">
        <v>15180</v>
      </c>
      <c r="D842" s="329">
        <v>46059</v>
      </c>
      <c r="E842" s="175"/>
      <c r="F842" s="173"/>
      <c r="G842" s="467" t="s">
        <v>7604</v>
      </c>
      <c r="H842" s="175"/>
      <c r="I842" s="202" t="s">
        <v>7604</v>
      </c>
      <c r="J842" s="176" t="s">
        <v>1788</v>
      </c>
      <c r="K842" s="176" t="s">
        <v>32</v>
      </c>
      <c r="L842" s="272" t="str">
        <f>VLOOKUP($K842,[2]TONG_SL!$A$1:$D$65536,2,0)</f>
        <v>Giò Tai Lưỡi Xào 250g</v>
      </c>
      <c r="N842" s="272" t="str">
        <f t="shared" si="101"/>
        <v>K-C6</v>
      </c>
      <c r="Q842" s="272" t="str">
        <f>VLOOKUP(K842,[2]TONG_SL!$A$1:$D$65536,3,0)</f>
        <v>Túi</v>
      </c>
      <c r="R842" s="169">
        <v>10</v>
      </c>
      <c r="T842" s="273">
        <f>VLOOKUP(VLOOKUP(G842,Ma_KH!$A:$R,18,0)&amp;K842,Gia_MB!$A:$F,6,0)</f>
        <v>50182</v>
      </c>
      <c r="U842" s="476">
        <f t="shared" si="100"/>
        <v>501820</v>
      </c>
      <c r="W842" s="274">
        <f t="shared" si="102"/>
        <v>0</v>
      </c>
      <c r="X842" s="275" t="str">
        <f t="shared" si="103"/>
        <v>8</v>
      </c>
      <c r="Z842" s="476">
        <f t="shared" si="104"/>
        <v>40145.599999999999</v>
      </c>
      <c r="AA842" s="5">
        <f>VLOOKUP(G842,Ma_KH!$A:$R,14,0)</f>
        <v>0</v>
      </c>
    </row>
    <row r="843" spans="1:27" x14ac:dyDescent="0.25">
      <c r="A843" s="329">
        <v>46059</v>
      </c>
      <c r="B843" s="464">
        <v>9530</v>
      </c>
      <c r="C843" s="465" t="s">
        <v>15180</v>
      </c>
      <c r="D843" s="329">
        <v>46060</v>
      </c>
      <c r="E843" s="175"/>
      <c r="F843" s="173"/>
      <c r="G843" s="467" t="s">
        <v>16201</v>
      </c>
      <c r="H843" s="473" t="s">
        <v>16201</v>
      </c>
      <c r="I843" s="202" t="s">
        <v>16201</v>
      </c>
      <c r="J843" s="176" t="s">
        <v>1788</v>
      </c>
      <c r="K843" s="176" t="s">
        <v>27</v>
      </c>
      <c r="L843" s="272" t="str">
        <f>VLOOKUP($K843,[2]TONG_SL!$A$1:$D$65536,2,0)</f>
        <v>Chân giò heo muối 300g</v>
      </c>
      <c r="N843" s="272" t="str">
        <f t="shared" si="101"/>
        <v>K-C6</v>
      </c>
      <c r="Q843" s="272" t="str">
        <f>VLOOKUP(K843,[2]TONG_SL!$A$1:$D$65536,3,0)</f>
        <v>Túi</v>
      </c>
      <c r="R843" s="169">
        <v>3</v>
      </c>
      <c r="T843" s="273" t="e">
        <f>VLOOKUP(VLOOKUP(G843,Ma_KH!$A:$R,18,0)&amp;K843,Gia_MB!$A:$F,6,0)</f>
        <v>#N/A</v>
      </c>
      <c r="U843" s="476" t="e">
        <f t="shared" si="100"/>
        <v>#N/A</v>
      </c>
      <c r="W843" s="274" t="e">
        <f t="shared" si="102"/>
        <v>#N/A</v>
      </c>
      <c r="X843" s="275" t="str">
        <f t="shared" si="103"/>
        <v>8</v>
      </c>
      <c r="Z843" s="476" t="e">
        <f t="shared" si="104"/>
        <v>#N/A</v>
      </c>
      <c r="AA843" s="5" t="e">
        <f>VLOOKUP(G843,Ma_KH!$A:$R,14,0)</f>
        <v>#N/A</v>
      </c>
    </row>
    <row r="844" spans="1:27" x14ac:dyDescent="0.25">
      <c r="A844" s="329">
        <v>46059</v>
      </c>
      <c r="B844" s="464">
        <v>9530</v>
      </c>
      <c r="C844" s="465" t="s">
        <v>15180</v>
      </c>
      <c r="D844" s="329">
        <v>46060</v>
      </c>
      <c r="E844" s="175"/>
      <c r="F844" s="173"/>
      <c r="G844" s="467" t="s">
        <v>16201</v>
      </c>
      <c r="H844" s="473" t="s">
        <v>16201</v>
      </c>
      <c r="I844" s="202" t="s">
        <v>16201</v>
      </c>
      <c r="J844" s="176" t="s">
        <v>1788</v>
      </c>
      <c r="K844" s="176" t="s">
        <v>34</v>
      </c>
      <c r="L844" s="272" t="str">
        <f>VLOOKUP($K844,[2]TONG_SL!$A$1:$D$65536,2,0)</f>
        <v>Tai heo muối 200g</v>
      </c>
      <c r="N844" s="272" t="str">
        <f t="shared" si="101"/>
        <v>K-C6</v>
      </c>
      <c r="Q844" s="272" t="str">
        <f>VLOOKUP(K844,[2]TONG_SL!$A$1:$D$65536,3,0)</f>
        <v>Túi</v>
      </c>
      <c r="R844" s="169">
        <v>3</v>
      </c>
      <c r="T844" s="273" t="e">
        <f>VLOOKUP(VLOOKUP(G844,Ma_KH!$A:$R,18,0)&amp;K844,Gia_MB!$A:$F,6,0)</f>
        <v>#N/A</v>
      </c>
      <c r="U844" s="476" t="e">
        <f t="shared" si="100"/>
        <v>#N/A</v>
      </c>
      <c r="W844" s="274" t="e">
        <f t="shared" si="102"/>
        <v>#N/A</v>
      </c>
      <c r="X844" s="275" t="str">
        <f t="shared" si="103"/>
        <v>8</v>
      </c>
      <c r="Z844" s="476" t="e">
        <f t="shared" si="104"/>
        <v>#N/A</v>
      </c>
      <c r="AA844" s="5" t="e">
        <f>VLOOKUP(G844,Ma_KH!$A:$R,14,0)</f>
        <v>#N/A</v>
      </c>
    </row>
    <row r="845" spans="1:27" x14ac:dyDescent="0.25">
      <c r="A845" s="329">
        <v>46059</v>
      </c>
      <c r="B845" s="464">
        <v>9530</v>
      </c>
      <c r="C845" s="465" t="s">
        <v>15180</v>
      </c>
      <c r="D845" s="329">
        <v>46060</v>
      </c>
      <c r="E845" s="175"/>
      <c r="F845" s="173"/>
      <c r="G845" s="467" t="s">
        <v>16201</v>
      </c>
      <c r="H845" s="473" t="s">
        <v>16201</v>
      </c>
      <c r="I845" s="202" t="s">
        <v>16201</v>
      </c>
      <c r="J845" s="176" t="s">
        <v>1788</v>
      </c>
      <c r="K845" s="176" t="s">
        <v>30</v>
      </c>
      <c r="L845" s="272" t="str">
        <f>VLOOKUP($K845,[2]TONG_SL!$A$1:$D$65536,2,0)</f>
        <v>Gà muối 500g</v>
      </c>
      <c r="N845" s="272" t="str">
        <f t="shared" si="101"/>
        <v>K-C6</v>
      </c>
      <c r="Q845" s="272" t="str">
        <f>VLOOKUP(K845,[2]TONG_SL!$A$1:$D$65536,3,0)</f>
        <v>Túi</v>
      </c>
      <c r="R845" s="169">
        <v>5</v>
      </c>
      <c r="T845" s="273" t="e">
        <f>VLOOKUP(VLOOKUP(G845,Ma_KH!$A:$R,18,0)&amp;K845,Gia_MB!$A:$F,6,0)</f>
        <v>#N/A</v>
      </c>
      <c r="U845" s="476" t="e">
        <f t="shared" si="100"/>
        <v>#N/A</v>
      </c>
      <c r="W845" s="274" t="e">
        <f t="shared" si="102"/>
        <v>#N/A</v>
      </c>
      <c r="X845" s="275" t="str">
        <f t="shared" si="103"/>
        <v>8</v>
      </c>
      <c r="Z845" s="476" t="e">
        <f t="shared" si="104"/>
        <v>#N/A</v>
      </c>
      <c r="AA845" s="5" t="e">
        <f>VLOOKUP(G845,Ma_KH!$A:$R,14,0)</f>
        <v>#N/A</v>
      </c>
    </row>
    <row r="846" spans="1:27" x14ac:dyDescent="0.25">
      <c r="A846" s="329">
        <v>46059</v>
      </c>
      <c r="B846" s="464">
        <v>9530</v>
      </c>
      <c r="C846" s="465" t="s">
        <v>15180</v>
      </c>
      <c r="D846" s="329">
        <v>46060</v>
      </c>
      <c r="E846" s="175"/>
      <c r="F846" s="173"/>
      <c r="G846" s="467" t="s">
        <v>16201</v>
      </c>
      <c r="H846" s="473" t="s">
        <v>16201</v>
      </c>
      <c r="I846" s="202" t="s">
        <v>16201</v>
      </c>
      <c r="J846" s="176" t="s">
        <v>1788</v>
      </c>
      <c r="K846" s="176" t="s">
        <v>52</v>
      </c>
      <c r="L846" s="272" t="str">
        <f>VLOOKUP($K846,[2]TONG_SL!$A$1:$D$65536,2,0)</f>
        <v>Gà xì dầu 500g</v>
      </c>
      <c r="N846" s="272" t="str">
        <f t="shared" si="101"/>
        <v>K-C6</v>
      </c>
      <c r="Q846" s="272" t="str">
        <f>VLOOKUP(K846,[2]TONG_SL!$A$1:$D$65536,3,0)</f>
        <v>Túi</v>
      </c>
      <c r="R846" s="169">
        <v>5</v>
      </c>
      <c r="T846" s="273" t="e">
        <f>VLOOKUP(VLOOKUP(G846,Ma_KH!$A:$R,18,0)&amp;K846,Gia_MB!$A:$F,6,0)</f>
        <v>#N/A</v>
      </c>
      <c r="U846" s="476" t="e">
        <f t="shared" si="100"/>
        <v>#N/A</v>
      </c>
      <c r="W846" s="274" t="e">
        <f t="shared" si="102"/>
        <v>#N/A</v>
      </c>
      <c r="X846" s="275" t="str">
        <f t="shared" si="103"/>
        <v>8</v>
      </c>
      <c r="Z846" s="476" t="e">
        <f t="shared" si="104"/>
        <v>#N/A</v>
      </c>
      <c r="AA846" s="5" t="e">
        <f>VLOOKUP(G846,Ma_KH!$A:$R,14,0)</f>
        <v>#N/A</v>
      </c>
    </row>
    <row r="847" spans="1:27" x14ac:dyDescent="0.25">
      <c r="A847" s="329">
        <v>46059</v>
      </c>
      <c r="B847" s="464">
        <v>9530</v>
      </c>
      <c r="C847" s="465" t="s">
        <v>15180</v>
      </c>
      <c r="D847" s="329">
        <v>46060</v>
      </c>
      <c r="E847" s="175"/>
      <c r="F847" s="173"/>
      <c r="G847" s="467" t="s">
        <v>16201</v>
      </c>
      <c r="H847" s="473" t="s">
        <v>16201</v>
      </c>
      <c r="I847" s="202" t="s">
        <v>16201</v>
      </c>
      <c r="J847" s="176" t="s">
        <v>1788</v>
      </c>
      <c r="K847" s="176" t="s">
        <v>553</v>
      </c>
      <c r="L847" s="272" t="str">
        <f>VLOOKUP($K847,[2]TONG_SL!$A$1:$D$65536,2,0)</f>
        <v>Gà muối hun khói 300g</v>
      </c>
      <c r="N847" s="272" t="str">
        <f t="shared" si="101"/>
        <v>K-C6</v>
      </c>
      <c r="Q847" s="272" t="str">
        <f>VLOOKUP(K847,[2]TONG_SL!$A$1:$D$65536,3,0)</f>
        <v>Túi</v>
      </c>
      <c r="R847" s="169">
        <v>3</v>
      </c>
      <c r="T847" s="273" t="e">
        <f>VLOOKUP(VLOOKUP(G847,Ma_KH!$A:$R,18,0)&amp;K847,Gia_MB!$A:$F,6,0)</f>
        <v>#N/A</v>
      </c>
      <c r="U847" s="476" t="e">
        <f t="shared" si="100"/>
        <v>#N/A</v>
      </c>
      <c r="W847" s="274" t="e">
        <f t="shared" si="102"/>
        <v>#N/A</v>
      </c>
      <c r="X847" s="275" t="str">
        <f t="shared" si="103"/>
        <v>8</v>
      </c>
      <c r="Z847" s="476" t="e">
        <f t="shared" si="104"/>
        <v>#N/A</v>
      </c>
      <c r="AA847" s="5" t="e">
        <f>VLOOKUP(G847,Ma_KH!$A:$R,14,0)</f>
        <v>#N/A</v>
      </c>
    </row>
    <row r="848" spans="1:27"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row r="25001" x14ac:dyDescent="0.25"/>
    <row r="25002" x14ac:dyDescent="0.25"/>
    <row r="25003" x14ac:dyDescent="0.25"/>
    <row r="25004" x14ac:dyDescent="0.25"/>
    <row r="25005" x14ac:dyDescent="0.25"/>
    <row r="25006" x14ac:dyDescent="0.25"/>
    <row r="25007" x14ac:dyDescent="0.25"/>
    <row r="25008" x14ac:dyDescent="0.25"/>
    <row r="25009" x14ac:dyDescent="0.25"/>
    <row r="25010" x14ac:dyDescent="0.25"/>
    <row r="25011" x14ac:dyDescent="0.25"/>
    <row r="25012" x14ac:dyDescent="0.25"/>
    <row r="25013" x14ac:dyDescent="0.25"/>
    <row r="25014" x14ac:dyDescent="0.25"/>
    <row r="25015" x14ac:dyDescent="0.25"/>
    <row r="25016" x14ac:dyDescent="0.25"/>
    <row r="25017" x14ac:dyDescent="0.25"/>
    <row r="25018" x14ac:dyDescent="0.25"/>
    <row r="25019" x14ac:dyDescent="0.25"/>
    <row r="25020" x14ac:dyDescent="0.25"/>
    <row r="25021" x14ac:dyDescent="0.25"/>
    <row r="25022" x14ac:dyDescent="0.25"/>
    <row r="25023" x14ac:dyDescent="0.25"/>
    <row r="25024" x14ac:dyDescent="0.25"/>
    <row r="25025" x14ac:dyDescent="0.25"/>
    <row r="25026" x14ac:dyDescent="0.25"/>
    <row r="25027" x14ac:dyDescent="0.25"/>
    <row r="25028" x14ac:dyDescent="0.25"/>
    <row r="25029" x14ac:dyDescent="0.25"/>
    <row r="25030" x14ac:dyDescent="0.25"/>
    <row r="25031" x14ac:dyDescent="0.25"/>
    <row r="25032" x14ac:dyDescent="0.25"/>
    <row r="25033" x14ac:dyDescent="0.25"/>
    <row r="25034" x14ac:dyDescent="0.25"/>
    <row r="25035" x14ac:dyDescent="0.25"/>
    <row r="25036" x14ac:dyDescent="0.25"/>
    <row r="25037" x14ac:dyDescent="0.25"/>
    <row r="25038" x14ac:dyDescent="0.25"/>
    <row r="25039" x14ac:dyDescent="0.25"/>
    <row r="25040" x14ac:dyDescent="0.25"/>
    <row r="25041" x14ac:dyDescent="0.25"/>
    <row r="25042" x14ac:dyDescent="0.25"/>
    <row r="25043" x14ac:dyDescent="0.25"/>
    <row r="25044" x14ac:dyDescent="0.25"/>
    <row r="25045" x14ac:dyDescent="0.25"/>
    <row r="25046" x14ac:dyDescent="0.25"/>
    <row r="25047" x14ac:dyDescent="0.25"/>
    <row r="25048" x14ac:dyDescent="0.25"/>
    <row r="25049" x14ac:dyDescent="0.25"/>
    <row r="25050" x14ac:dyDescent="0.25"/>
    <row r="25051" x14ac:dyDescent="0.25"/>
    <row r="25052" x14ac:dyDescent="0.25"/>
    <row r="25053" x14ac:dyDescent="0.25"/>
    <row r="25054" x14ac:dyDescent="0.25"/>
    <row r="25055" x14ac:dyDescent="0.25"/>
    <row r="25056" x14ac:dyDescent="0.25"/>
    <row r="25057" x14ac:dyDescent="0.25"/>
    <row r="25058" x14ac:dyDescent="0.25"/>
    <row r="25059" x14ac:dyDescent="0.25"/>
    <row r="25060" x14ac:dyDescent="0.25"/>
    <row r="25061" x14ac:dyDescent="0.25"/>
    <row r="25062" x14ac:dyDescent="0.25"/>
    <row r="25063" x14ac:dyDescent="0.25"/>
    <row r="25064" x14ac:dyDescent="0.25"/>
    <row r="25065" x14ac:dyDescent="0.25"/>
    <row r="25066" x14ac:dyDescent="0.25"/>
    <row r="25067" x14ac:dyDescent="0.25"/>
    <row r="25068" x14ac:dyDescent="0.25"/>
    <row r="25069" x14ac:dyDescent="0.25"/>
    <row r="25070" x14ac:dyDescent="0.25"/>
    <row r="25071" x14ac:dyDescent="0.25"/>
    <row r="25072" x14ac:dyDescent="0.25"/>
    <row r="25073" x14ac:dyDescent="0.25"/>
    <row r="25074" x14ac:dyDescent="0.25"/>
    <row r="25075" x14ac:dyDescent="0.25"/>
    <row r="25076" x14ac:dyDescent="0.25"/>
    <row r="25077" x14ac:dyDescent="0.25"/>
    <row r="25078" x14ac:dyDescent="0.25"/>
    <row r="25079" x14ac:dyDescent="0.25"/>
    <row r="25080" x14ac:dyDescent="0.25"/>
    <row r="25081" x14ac:dyDescent="0.25"/>
    <row r="25082" x14ac:dyDescent="0.25"/>
    <row r="25083" x14ac:dyDescent="0.25"/>
    <row r="25084" x14ac:dyDescent="0.25"/>
    <row r="25085" x14ac:dyDescent="0.25"/>
    <row r="25086" x14ac:dyDescent="0.25"/>
    <row r="25087" x14ac:dyDescent="0.25"/>
    <row r="25088" x14ac:dyDescent="0.25"/>
    <row r="25089" x14ac:dyDescent="0.25"/>
    <row r="25090" x14ac:dyDescent="0.25"/>
    <row r="25091" x14ac:dyDescent="0.25"/>
    <row r="25092" x14ac:dyDescent="0.25"/>
    <row r="25093" x14ac:dyDescent="0.25"/>
    <row r="25094" x14ac:dyDescent="0.25"/>
    <row r="25095" x14ac:dyDescent="0.25"/>
    <row r="25096" x14ac:dyDescent="0.25"/>
    <row r="25097" x14ac:dyDescent="0.25"/>
    <row r="25098" x14ac:dyDescent="0.25"/>
    <row r="25099" x14ac:dyDescent="0.25"/>
    <row r="25100" x14ac:dyDescent="0.25"/>
    <row r="25101" x14ac:dyDescent="0.25"/>
    <row r="25102" x14ac:dyDescent="0.25"/>
    <row r="25103" x14ac:dyDescent="0.25"/>
    <row r="25104" x14ac:dyDescent="0.25"/>
    <row r="25105" x14ac:dyDescent="0.25"/>
    <row r="25106" x14ac:dyDescent="0.25"/>
    <row r="25107" x14ac:dyDescent="0.25"/>
    <row r="25108" x14ac:dyDescent="0.25"/>
    <row r="25109" x14ac:dyDescent="0.25"/>
    <row r="25110" x14ac:dyDescent="0.25"/>
    <row r="25111" x14ac:dyDescent="0.25"/>
    <row r="25112" x14ac:dyDescent="0.25"/>
    <row r="25113" x14ac:dyDescent="0.25"/>
    <row r="25114" x14ac:dyDescent="0.25"/>
    <row r="25115" x14ac:dyDescent="0.25"/>
    <row r="25116" x14ac:dyDescent="0.25"/>
    <row r="25117" x14ac:dyDescent="0.25"/>
    <row r="25118" x14ac:dyDescent="0.25"/>
    <row r="25119" x14ac:dyDescent="0.25"/>
    <row r="25120" x14ac:dyDescent="0.25"/>
    <row r="25121" x14ac:dyDescent="0.25"/>
    <row r="25122" x14ac:dyDescent="0.25"/>
    <row r="25123" x14ac:dyDescent="0.25"/>
    <row r="25124" x14ac:dyDescent="0.25"/>
    <row r="25125" x14ac:dyDescent="0.25"/>
    <row r="25126" x14ac:dyDescent="0.25"/>
    <row r="25127" x14ac:dyDescent="0.25"/>
    <row r="25128" x14ac:dyDescent="0.25"/>
    <row r="25129" x14ac:dyDescent="0.25"/>
    <row r="25130" x14ac:dyDescent="0.25"/>
    <row r="25131" x14ac:dyDescent="0.25"/>
    <row r="25132" x14ac:dyDescent="0.25"/>
    <row r="25133" x14ac:dyDescent="0.25"/>
    <row r="25134" x14ac:dyDescent="0.25"/>
    <row r="25135" x14ac:dyDescent="0.25"/>
    <row r="25136" x14ac:dyDescent="0.25"/>
    <row r="25137" x14ac:dyDescent="0.25"/>
    <row r="25138" x14ac:dyDescent="0.25"/>
    <row r="25139" x14ac:dyDescent="0.25"/>
    <row r="25140" x14ac:dyDescent="0.25"/>
    <row r="25141" x14ac:dyDescent="0.25"/>
    <row r="25142" x14ac:dyDescent="0.25"/>
    <row r="25143" x14ac:dyDescent="0.25"/>
    <row r="25144" x14ac:dyDescent="0.25"/>
    <row r="25145" x14ac:dyDescent="0.25"/>
    <row r="25146" x14ac:dyDescent="0.25"/>
    <row r="25147" x14ac:dyDescent="0.25"/>
    <row r="25148" x14ac:dyDescent="0.25"/>
    <row r="25149" x14ac:dyDescent="0.25"/>
    <row r="25150" x14ac:dyDescent="0.25"/>
    <row r="25151" x14ac:dyDescent="0.25"/>
    <row r="25152" x14ac:dyDescent="0.25"/>
    <row r="25153" x14ac:dyDescent="0.25"/>
    <row r="25154" x14ac:dyDescent="0.25"/>
    <row r="25155" x14ac:dyDescent="0.25"/>
    <row r="25156" x14ac:dyDescent="0.25"/>
    <row r="25157" x14ac:dyDescent="0.25"/>
    <row r="25158" x14ac:dyDescent="0.25"/>
    <row r="25159" x14ac:dyDescent="0.25"/>
    <row r="25160" x14ac:dyDescent="0.25"/>
    <row r="25161" x14ac:dyDescent="0.25"/>
    <row r="25162" x14ac:dyDescent="0.25"/>
    <row r="25163" x14ac:dyDescent="0.25"/>
    <row r="25164" x14ac:dyDescent="0.25"/>
    <row r="25165" x14ac:dyDescent="0.25"/>
    <row r="25166" x14ac:dyDescent="0.25"/>
    <row r="25167" x14ac:dyDescent="0.25"/>
    <row r="25168" x14ac:dyDescent="0.25"/>
    <row r="25169" x14ac:dyDescent="0.25"/>
    <row r="25170" x14ac:dyDescent="0.25"/>
    <row r="25171" x14ac:dyDescent="0.25"/>
    <row r="25172" x14ac:dyDescent="0.25"/>
    <row r="25173" x14ac:dyDescent="0.25"/>
    <row r="25174" x14ac:dyDescent="0.25"/>
    <row r="25175" x14ac:dyDescent="0.25"/>
    <row r="25176" x14ac:dyDescent="0.25"/>
    <row r="25177" x14ac:dyDescent="0.25"/>
    <row r="25178" x14ac:dyDescent="0.25"/>
    <row r="25179" x14ac:dyDescent="0.25"/>
    <row r="25180" x14ac:dyDescent="0.25"/>
    <row r="25181" x14ac:dyDescent="0.25"/>
    <row r="25182" x14ac:dyDescent="0.25"/>
    <row r="25183" x14ac:dyDescent="0.25"/>
    <row r="25184" x14ac:dyDescent="0.25"/>
    <row r="25185" x14ac:dyDescent="0.25"/>
    <row r="25186" x14ac:dyDescent="0.25"/>
    <row r="25187" x14ac:dyDescent="0.25"/>
    <row r="25188" x14ac:dyDescent="0.25"/>
    <row r="25189" x14ac:dyDescent="0.25"/>
    <row r="25190" x14ac:dyDescent="0.25"/>
    <row r="25191" x14ac:dyDescent="0.25"/>
    <row r="25192" x14ac:dyDescent="0.25"/>
    <row r="25193" x14ac:dyDescent="0.25"/>
    <row r="25194" x14ac:dyDescent="0.25"/>
    <row r="25195" x14ac:dyDescent="0.25"/>
    <row r="25196" x14ac:dyDescent="0.25"/>
    <row r="25197" x14ac:dyDescent="0.25"/>
    <row r="25198" x14ac:dyDescent="0.25"/>
    <row r="25199" x14ac:dyDescent="0.25"/>
    <row r="25200" x14ac:dyDescent="0.25"/>
    <row r="25201" x14ac:dyDescent="0.25"/>
    <row r="25202" x14ac:dyDescent="0.25"/>
    <row r="25203" x14ac:dyDescent="0.25"/>
    <row r="25204" x14ac:dyDescent="0.25"/>
    <row r="25205" x14ac:dyDescent="0.25"/>
    <row r="25206" x14ac:dyDescent="0.25"/>
    <row r="25207" x14ac:dyDescent="0.25"/>
    <row r="25208" x14ac:dyDescent="0.25"/>
    <row r="25209" x14ac:dyDescent="0.25"/>
    <row r="25210" x14ac:dyDescent="0.25"/>
    <row r="25211" x14ac:dyDescent="0.25"/>
    <row r="25212" x14ac:dyDescent="0.25"/>
    <row r="25213" x14ac:dyDescent="0.25"/>
    <row r="25214" x14ac:dyDescent="0.25"/>
    <row r="25215" x14ac:dyDescent="0.25"/>
    <row r="25216" x14ac:dyDescent="0.25"/>
    <row r="25217" x14ac:dyDescent="0.25"/>
    <row r="25218" x14ac:dyDescent="0.25"/>
    <row r="25219" x14ac:dyDescent="0.25"/>
    <row r="25220" x14ac:dyDescent="0.25"/>
    <row r="25221" x14ac:dyDescent="0.25"/>
    <row r="25222" x14ac:dyDescent="0.25"/>
    <row r="25223" x14ac:dyDescent="0.25"/>
    <row r="25224" x14ac:dyDescent="0.25"/>
    <row r="25225" x14ac:dyDescent="0.25"/>
    <row r="25226" x14ac:dyDescent="0.25"/>
    <row r="25227" x14ac:dyDescent="0.25"/>
    <row r="25228" x14ac:dyDescent="0.25"/>
    <row r="25229" x14ac:dyDescent="0.25"/>
    <row r="25230" x14ac:dyDescent="0.25"/>
    <row r="25231" x14ac:dyDescent="0.25"/>
    <row r="25232" x14ac:dyDescent="0.25"/>
    <row r="25233" x14ac:dyDescent="0.25"/>
    <row r="25234" x14ac:dyDescent="0.25"/>
    <row r="25235" x14ac:dyDescent="0.25"/>
    <row r="25236" x14ac:dyDescent="0.25"/>
    <row r="25237" x14ac:dyDescent="0.25"/>
    <row r="25238" x14ac:dyDescent="0.25"/>
    <row r="25239" x14ac:dyDescent="0.25"/>
    <row r="25240" x14ac:dyDescent="0.25"/>
    <row r="25241" x14ac:dyDescent="0.25"/>
    <row r="25242" x14ac:dyDescent="0.25"/>
    <row r="25243" x14ac:dyDescent="0.25"/>
    <row r="25244" x14ac:dyDescent="0.25"/>
    <row r="25245" x14ac:dyDescent="0.25"/>
    <row r="25246" x14ac:dyDescent="0.25"/>
    <row r="25247" x14ac:dyDescent="0.25"/>
    <row r="25248" x14ac:dyDescent="0.25"/>
    <row r="25249" x14ac:dyDescent="0.25"/>
    <row r="25250" x14ac:dyDescent="0.25"/>
    <row r="25251" x14ac:dyDescent="0.25"/>
    <row r="25252" x14ac:dyDescent="0.25"/>
    <row r="25253" x14ac:dyDescent="0.25"/>
    <row r="25254" x14ac:dyDescent="0.25"/>
    <row r="25255" x14ac:dyDescent="0.25"/>
    <row r="25256" x14ac:dyDescent="0.25"/>
    <row r="25257" x14ac:dyDescent="0.25"/>
    <row r="25258" x14ac:dyDescent="0.25"/>
    <row r="25259" x14ac:dyDescent="0.25"/>
    <row r="25260" x14ac:dyDescent="0.25"/>
    <row r="25261" x14ac:dyDescent="0.25"/>
    <row r="25262" x14ac:dyDescent="0.25"/>
    <row r="25263" x14ac:dyDescent="0.25"/>
    <row r="25264" x14ac:dyDescent="0.25"/>
    <row r="25265" x14ac:dyDescent="0.25"/>
    <row r="25266" x14ac:dyDescent="0.25"/>
    <row r="25267" x14ac:dyDescent="0.25"/>
    <row r="25268" x14ac:dyDescent="0.25"/>
    <row r="25269" x14ac:dyDescent="0.25"/>
    <row r="25270" x14ac:dyDescent="0.25"/>
    <row r="25271" x14ac:dyDescent="0.25"/>
    <row r="25272" x14ac:dyDescent="0.25"/>
    <row r="25273" x14ac:dyDescent="0.25"/>
    <row r="25274" x14ac:dyDescent="0.25"/>
    <row r="25275" x14ac:dyDescent="0.25"/>
    <row r="25276" x14ac:dyDescent="0.25"/>
    <row r="25277" x14ac:dyDescent="0.25"/>
    <row r="25278" x14ac:dyDescent="0.25"/>
    <row r="25279" x14ac:dyDescent="0.25"/>
    <row r="25280" x14ac:dyDescent="0.25"/>
    <row r="25281" x14ac:dyDescent="0.25"/>
    <row r="25282" x14ac:dyDescent="0.25"/>
    <row r="25283" x14ac:dyDescent="0.25"/>
    <row r="25284" x14ac:dyDescent="0.25"/>
    <row r="25285" x14ac:dyDescent="0.25"/>
    <row r="25286" x14ac:dyDescent="0.25"/>
    <row r="25287" x14ac:dyDescent="0.25"/>
    <row r="25288" x14ac:dyDescent="0.25"/>
    <row r="25289" x14ac:dyDescent="0.25"/>
    <row r="25290" x14ac:dyDescent="0.25"/>
    <row r="25291" x14ac:dyDescent="0.25"/>
    <row r="25292" x14ac:dyDescent="0.25"/>
    <row r="25293" x14ac:dyDescent="0.25"/>
    <row r="25294" x14ac:dyDescent="0.25"/>
    <row r="25295" x14ac:dyDescent="0.25"/>
    <row r="25296" x14ac:dyDescent="0.25"/>
    <row r="25297" x14ac:dyDescent="0.25"/>
    <row r="25298" x14ac:dyDescent="0.25"/>
    <row r="25299" x14ac:dyDescent="0.25"/>
    <row r="25300" x14ac:dyDescent="0.25"/>
    <row r="25301" x14ac:dyDescent="0.25"/>
    <row r="25302" x14ac:dyDescent="0.25"/>
    <row r="25303" x14ac:dyDescent="0.25"/>
    <row r="25304" x14ac:dyDescent="0.25"/>
    <row r="25305" x14ac:dyDescent="0.25"/>
    <row r="25306" x14ac:dyDescent="0.25"/>
    <row r="25307" x14ac:dyDescent="0.25"/>
    <row r="25308" x14ac:dyDescent="0.25"/>
    <row r="25309" x14ac:dyDescent="0.25"/>
    <row r="25310" x14ac:dyDescent="0.25"/>
    <row r="25311" x14ac:dyDescent="0.25"/>
    <row r="25312" x14ac:dyDescent="0.25"/>
    <row r="25313" x14ac:dyDescent="0.25"/>
    <row r="25314" x14ac:dyDescent="0.25"/>
    <row r="25315" x14ac:dyDescent="0.25"/>
    <row r="25316" x14ac:dyDescent="0.25"/>
    <row r="25317" x14ac:dyDescent="0.25"/>
    <row r="25318" x14ac:dyDescent="0.25"/>
    <row r="25319" x14ac:dyDescent="0.25"/>
    <row r="25320" x14ac:dyDescent="0.25"/>
    <row r="25321" x14ac:dyDescent="0.25"/>
    <row r="25322" x14ac:dyDescent="0.25"/>
    <row r="25323" x14ac:dyDescent="0.25"/>
    <row r="25324" x14ac:dyDescent="0.25"/>
    <row r="25325" x14ac:dyDescent="0.25"/>
    <row r="25326" x14ac:dyDescent="0.25"/>
    <row r="25327" x14ac:dyDescent="0.25"/>
    <row r="25328" x14ac:dyDescent="0.25"/>
    <row r="25329" x14ac:dyDescent="0.25"/>
    <row r="25330" x14ac:dyDescent="0.25"/>
    <row r="25331" x14ac:dyDescent="0.25"/>
    <row r="25332" x14ac:dyDescent="0.25"/>
    <row r="25333" x14ac:dyDescent="0.25"/>
    <row r="25334" x14ac:dyDescent="0.25"/>
    <row r="25335" x14ac:dyDescent="0.25"/>
    <row r="25336" x14ac:dyDescent="0.25"/>
    <row r="25337" x14ac:dyDescent="0.25"/>
    <row r="25338" x14ac:dyDescent="0.25"/>
    <row r="25339" x14ac:dyDescent="0.25"/>
    <row r="25340" x14ac:dyDescent="0.25"/>
    <row r="25341" x14ac:dyDescent="0.25"/>
    <row r="25342" x14ac:dyDescent="0.25"/>
    <row r="25343" x14ac:dyDescent="0.25"/>
    <row r="25344" x14ac:dyDescent="0.25"/>
    <row r="25345" x14ac:dyDescent="0.25"/>
    <row r="25346" x14ac:dyDescent="0.25"/>
    <row r="25347" x14ac:dyDescent="0.25"/>
    <row r="25348" x14ac:dyDescent="0.25"/>
    <row r="25349" x14ac:dyDescent="0.25"/>
    <row r="25350" x14ac:dyDescent="0.25"/>
    <row r="25351" x14ac:dyDescent="0.25"/>
    <row r="25352" x14ac:dyDescent="0.25"/>
    <row r="25353" x14ac:dyDescent="0.25"/>
    <row r="25354" x14ac:dyDescent="0.25"/>
    <row r="25355" x14ac:dyDescent="0.25"/>
    <row r="25356" x14ac:dyDescent="0.25"/>
    <row r="25357" x14ac:dyDescent="0.25"/>
    <row r="25358" x14ac:dyDescent="0.25"/>
    <row r="25359" x14ac:dyDescent="0.25"/>
    <row r="25360" x14ac:dyDescent="0.25"/>
    <row r="25361" x14ac:dyDescent="0.25"/>
    <row r="25362" x14ac:dyDescent="0.25"/>
    <row r="25363" x14ac:dyDescent="0.25"/>
    <row r="25364" x14ac:dyDescent="0.25"/>
    <row r="25365" x14ac:dyDescent="0.25"/>
    <row r="25366" x14ac:dyDescent="0.25"/>
    <row r="25367" x14ac:dyDescent="0.25"/>
    <row r="25368" x14ac:dyDescent="0.25"/>
    <row r="25369" x14ac:dyDescent="0.25"/>
    <row r="25370" x14ac:dyDescent="0.25"/>
    <row r="25371" x14ac:dyDescent="0.25"/>
    <row r="25372" x14ac:dyDescent="0.25"/>
    <row r="25373" x14ac:dyDescent="0.25"/>
    <row r="25374" x14ac:dyDescent="0.25"/>
    <row r="25375" x14ac:dyDescent="0.25"/>
    <row r="25376" x14ac:dyDescent="0.25"/>
    <row r="25377" x14ac:dyDescent="0.25"/>
    <row r="25378" x14ac:dyDescent="0.25"/>
    <row r="25379" x14ac:dyDescent="0.25"/>
    <row r="25380" x14ac:dyDescent="0.25"/>
    <row r="25381" x14ac:dyDescent="0.25"/>
    <row r="25382" x14ac:dyDescent="0.25"/>
    <row r="25383" x14ac:dyDescent="0.25"/>
    <row r="25384" x14ac:dyDescent="0.25"/>
    <row r="25385" x14ac:dyDescent="0.25"/>
    <row r="25386" x14ac:dyDescent="0.25"/>
    <row r="25387" x14ac:dyDescent="0.25"/>
    <row r="25388" x14ac:dyDescent="0.25"/>
    <row r="25389" x14ac:dyDescent="0.25"/>
    <row r="25390" x14ac:dyDescent="0.25"/>
    <row r="25391" x14ac:dyDescent="0.25"/>
    <row r="25392" x14ac:dyDescent="0.25"/>
    <row r="25393" x14ac:dyDescent="0.25"/>
    <row r="25394" x14ac:dyDescent="0.25"/>
    <row r="25395" x14ac:dyDescent="0.25"/>
    <row r="25396" x14ac:dyDescent="0.25"/>
    <row r="25397" x14ac:dyDescent="0.25"/>
    <row r="25398" x14ac:dyDescent="0.25"/>
    <row r="25399" x14ac:dyDescent="0.25"/>
    <row r="25400" x14ac:dyDescent="0.25"/>
    <row r="25401" x14ac:dyDescent="0.25"/>
    <row r="25402" x14ac:dyDescent="0.25"/>
    <row r="25403" x14ac:dyDescent="0.25"/>
    <row r="25404" x14ac:dyDescent="0.25"/>
    <row r="25405" x14ac:dyDescent="0.25"/>
    <row r="25406" x14ac:dyDescent="0.25"/>
    <row r="25407" x14ac:dyDescent="0.25"/>
    <row r="25408" x14ac:dyDescent="0.25"/>
    <row r="25409" x14ac:dyDescent="0.25"/>
    <row r="25410" x14ac:dyDescent="0.25"/>
    <row r="25411" x14ac:dyDescent="0.25"/>
    <row r="25412" x14ac:dyDescent="0.25"/>
    <row r="25413" x14ac:dyDescent="0.25"/>
    <row r="25414" x14ac:dyDescent="0.25"/>
    <row r="25415" x14ac:dyDescent="0.25"/>
    <row r="25416" x14ac:dyDescent="0.25"/>
    <row r="25417" x14ac:dyDescent="0.25"/>
    <row r="25418" x14ac:dyDescent="0.25"/>
    <row r="25419" x14ac:dyDescent="0.25"/>
    <row r="25420" x14ac:dyDescent="0.25"/>
    <row r="25421" x14ac:dyDescent="0.25"/>
    <row r="25422" x14ac:dyDescent="0.25"/>
    <row r="25423" x14ac:dyDescent="0.25"/>
    <row r="25424" x14ac:dyDescent="0.25"/>
    <row r="25425" x14ac:dyDescent="0.25"/>
    <row r="25426" x14ac:dyDescent="0.25"/>
    <row r="25427" x14ac:dyDescent="0.25"/>
    <row r="25428" x14ac:dyDescent="0.25"/>
    <row r="25429" x14ac:dyDescent="0.25"/>
    <row r="25430" x14ac:dyDescent="0.25"/>
    <row r="25431" x14ac:dyDescent="0.25"/>
    <row r="25432" x14ac:dyDescent="0.25"/>
    <row r="25433" x14ac:dyDescent="0.25"/>
    <row r="25434" x14ac:dyDescent="0.25"/>
    <row r="25435" x14ac:dyDescent="0.25"/>
    <row r="25436" x14ac:dyDescent="0.25"/>
    <row r="25437" x14ac:dyDescent="0.25"/>
    <row r="25438" x14ac:dyDescent="0.25"/>
    <row r="25439" x14ac:dyDescent="0.25"/>
    <row r="25440" x14ac:dyDescent="0.25"/>
    <row r="25441" x14ac:dyDescent="0.25"/>
    <row r="25442" x14ac:dyDescent="0.25"/>
    <row r="25443" x14ac:dyDescent="0.25"/>
    <row r="25444" x14ac:dyDescent="0.25"/>
    <row r="25445" x14ac:dyDescent="0.25"/>
    <row r="25446" x14ac:dyDescent="0.25"/>
    <row r="25447" x14ac:dyDescent="0.25"/>
    <row r="25448" x14ac:dyDescent="0.25"/>
    <row r="25449" x14ac:dyDescent="0.25"/>
    <row r="25450" x14ac:dyDescent="0.25"/>
    <row r="25451" x14ac:dyDescent="0.25"/>
    <row r="25452" x14ac:dyDescent="0.25"/>
    <row r="25453" x14ac:dyDescent="0.25"/>
    <row r="25454" x14ac:dyDescent="0.25"/>
    <row r="25455" x14ac:dyDescent="0.25"/>
    <row r="25456" x14ac:dyDescent="0.25"/>
    <row r="25457" x14ac:dyDescent="0.25"/>
    <row r="25458" x14ac:dyDescent="0.25"/>
    <row r="25459" x14ac:dyDescent="0.25"/>
    <row r="25460" x14ac:dyDescent="0.25"/>
    <row r="25461" x14ac:dyDescent="0.25"/>
    <row r="25462" x14ac:dyDescent="0.25"/>
    <row r="25463" x14ac:dyDescent="0.25"/>
    <row r="25464" x14ac:dyDescent="0.25"/>
    <row r="25465" x14ac:dyDescent="0.25"/>
    <row r="25466" x14ac:dyDescent="0.25"/>
    <row r="25467" x14ac:dyDescent="0.25"/>
    <row r="25468" x14ac:dyDescent="0.25"/>
    <row r="25469" x14ac:dyDescent="0.25"/>
    <row r="25470" x14ac:dyDescent="0.25"/>
    <row r="25471" x14ac:dyDescent="0.25"/>
    <row r="25472" x14ac:dyDescent="0.25"/>
    <row r="25473" x14ac:dyDescent="0.25"/>
    <row r="25474" x14ac:dyDescent="0.25"/>
    <row r="25475" x14ac:dyDescent="0.25"/>
    <row r="25476" x14ac:dyDescent="0.25"/>
    <row r="25477" x14ac:dyDescent="0.25"/>
    <row r="25478" x14ac:dyDescent="0.25"/>
    <row r="25479" x14ac:dyDescent="0.25"/>
    <row r="25480" x14ac:dyDescent="0.25"/>
    <row r="25481" x14ac:dyDescent="0.25"/>
    <row r="25482" x14ac:dyDescent="0.25"/>
    <row r="25483" x14ac:dyDescent="0.25"/>
    <row r="25484" x14ac:dyDescent="0.25"/>
    <row r="25485" x14ac:dyDescent="0.25"/>
    <row r="25486" x14ac:dyDescent="0.25"/>
    <row r="25487" x14ac:dyDescent="0.25"/>
    <row r="25488" x14ac:dyDescent="0.25"/>
    <row r="25489" x14ac:dyDescent="0.25"/>
    <row r="25490" x14ac:dyDescent="0.25"/>
    <row r="25491" x14ac:dyDescent="0.25"/>
    <row r="25492" x14ac:dyDescent="0.25"/>
    <row r="25493" x14ac:dyDescent="0.25"/>
    <row r="25494" x14ac:dyDescent="0.25"/>
    <row r="25495" x14ac:dyDescent="0.25"/>
    <row r="25496" x14ac:dyDescent="0.25"/>
    <row r="25497" x14ac:dyDescent="0.25"/>
    <row r="25498" x14ac:dyDescent="0.25"/>
    <row r="25499" x14ac:dyDescent="0.25"/>
    <row r="25500" x14ac:dyDescent="0.25"/>
    <row r="25501" x14ac:dyDescent="0.25"/>
    <row r="25502" x14ac:dyDescent="0.25"/>
    <row r="25503" x14ac:dyDescent="0.25"/>
    <row r="25504" x14ac:dyDescent="0.25"/>
    <row r="25505" x14ac:dyDescent="0.25"/>
    <row r="25506" x14ac:dyDescent="0.25"/>
    <row r="25507" x14ac:dyDescent="0.25"/>
    <row r="25508" x14ac:dyDescent="0.25"/>
    <row r="25509" x14ac:dyDescent="0.25"/>
    <row r="25510" x14ac:dyDescent="0.25"/>
    <row r="25511" x14ac:dyDescent="0.25"/>
    <row r="25512" x14ac:dyDescent="0.25"/>
    <row r="25513" x14ac:dyDescent="0.25"/>
    <row r="25514" x14ac:dyDescent="0.25"/>
    <row r="25515" x14ac:dyDescent="0.25"/>
    <row r="25516" x14ac:dyDescent="0.25"/>
    <row r="25517" x14ac:dyDescent="0.25"/>
    <row r="25518" x14ac:dyDescent="0.25"/>
    <row r="25519" x14ac:dyDescent="0.25"/>
    <row r="25520" x14ac:dyDescent="0.25"/>
    <row r="25521" x14ac:dyDescent="0.25"/>
    <row r="25522" x14ac:dyDescent="0.25"/>
    <row r="25523" x14ac:dyDescent="0.25"/>
    <row r="25524" x14ac:dyDescent="0.25"/>
    <row r="25525" x14ac:dyDescent="0.25"/>
    <row r="25526" x14ac:dyDescent="0.25"/>
    <row r="25527" x14ac:dyDescent="0.25"/>
    <row r="25528" x14ac:dyDescent="0.25"/>
    <row r="25529" x14ac:dyDescent="0.25"/>
    <row r="25530" x14ac:dyDescent="0.25"/>
    <row r="25531" x14ac:dyDescent="0.25"/>
    <row r="25532" x14ac:dyDescent="0.25"/>
    <row r="25533" x14ac:dyDescent="0.25"/>
    <row r="25534" x14ac:dyDescent="0.25"/>
    <row r="25535" x14ac:dyDescent="0.25"/>
    <row r="25536" x14ac:dyDescent="0.25"/>
    <row r="25537" x14ac:dyDescent="0.25"/>
    <row r="25538" x14ac:dyDescent="0.25"/>
    <row r="25539" x14ac:dyDescent="0.25"/>
    <row r="25540" x14ac:dyDescent="0.25"/>
    <row r="25541" x14ac:dyDescent="0.25"/>
    <row r="25542" x14ac:dyDescent="0.25"/>
    <row r="25543" x14ac:dyDescent="0.25"/>
    <row r="25544" x14ac:dyDescent="0.25"/>
    <row r="25545" x14ac:dyDescent="0.25"/>
    <row r="25546" x14ac:dyDescent="0.25"/>
    <row r="25547" x14ac:dyDescent="0.25"/>
    <row r="25548" x14ac:dyDescent="0.25"/>
    <row r="25549" x14ac:dyDescent="0.25"/>
    <row r="25550" x14ac:dyDescent="0.25"/>
    <row r="25551" x14ac:dyDescent="0.25"/>
    <row r="25552" x14ac:dyDescent="0.25"/>
    <row r="25553" x14ac:dyDescent="0.25"/>
    <row r="25554" x14ac:dyDescent="0.25"/>
    <row r="25555" x14ac:dyDescent="0.25"/>
    <row r="25556" x14ac:dyDescent="0.25"/>
    <row r="25557" x14ac:dyDescent="0.25"/>
    <row r="25558" x14ac:dyDescent="0.25"/>
    <row r="25559" x14ac:dyDescent="0.25"/>
    <row r="25560" x14ac:dyDescent="0.25"/>
    <row r="25561" x14ac:dyDescent="0.25"/>
    <row r="25562" x14ac:dyDescent="0.25"/>
    <row r="25563" x14ac:dyDescent="0.25"/>
    <row r="25564" x14ac:dyDescent="0.25"/>
    <row r="25565" x14ac:dyDescent="0.25"/>
    <row r="25566" x14ac:dyDescent="0.25"/>
    <row r="25567" x14ac:dyDescent="0.25"/>
    <row r="25568" x14ac:dyDescent="0.25"/>
    <row r="25569" x14ac:dyDescent="0.25"/>
    <row r="25570" x14ac:dyDescent="0.25"/>
    <row r="25571" x14ac:dyDescent="0.25"/>
    <row r="25572" x14ac:dyDescent="0.25"/>
    <row r="25573" x14ac:dyDescent="0.25"/>
    <row r="25574" x14ac:dyDescent="0.25"/>
    <row r="25575" x14ac:dyDescent="0.25"/>
    <row r="25576" x14ac:dyDescent="0.25"/>
    <row r="25577" x14ac:dyDescent="0.25"/>
    <row r="25578" x14ac:dyDescent="0.25"/>
    <row r="25579" x14ac:dyDescent="0.25"/>
    <row r="25580" x14ac:dyDescent="0.25"/>
    <row r="25581" x14ac:dyDescent="0.25"/>
    <row r="25582" x14ac:dyDescent="0.25"/>
    <row r="25583" x14ac:dyDescent="0.25"/>
    <row r="25584" x14ac:dyDescent="0.25"/>
    <row r="25585" x14ac:dyDescent="0.25"/>
    <row r="25586" x14ac:dyDescent="0.25"/>
    <row r="25587" x14ac:dyDescent="0.25"/>
    <row r="25588" x14ac:dyDescent="0.25"/>
    <row r="25589" x14ac:dyDescent="0.25"/>
    <row r="25590" x14ac:dyDescent="0.25"/>
    <row r="25591" x14ac:dyDescent="0.25"/>
    <row r="25592" x14ac:dyDescent="0.25"/>
    <row r="25593" x14ac:dyDescent="0.25"/>
    <row r="25594" x14ac:dyDescent="0.25"/>
    <row r="25595" x14ac:dyDescent="0.25"/>
    <row r="25596" x14ac:dyDescent="0.25"/>
    <row r="25597" x14ac:dyDescent="0.25"/>
    <row r="25598" x14ac:dyDescent="0.25"/>
    <row r="25599" x14ac:dyDescent="0.25"/>
    <row r="25600" x14ac:dyDescent="0.25"/>
    <row r="25601" x14ac:dyDescent="0.25"/>
    <row r="25602" x14ac:dyDescent="0.25"/>
    <row r="25603" x14ac:dyDescent="0.25"/>
    <row r="25604" x14ac:dyDescent="0.25"/>
    <row r="25605" x14ac:dyDescent="0.25"/>
    <row r="25606" x14ac:dyDescent="0.25"/>
    <row r="25607" x14ac:dyDescent="0.25"/>
    <row r="25608" x14ac:dyDescent="0.25"/>
    <row r="25609" x14ac:dyDescent="0.25"/>
    <row r="25610" x14ac:dyDescent="0.25"/>
    <row r="25611" x14ac:dyDescent="0.25"/>
    <row r="25612" x14ac:dyDescent="0.25"/>
    <row r="25613" x14ac:dyDescent="0.25"/>
    <row r="25614" x14ac:dyDescent="0.25"/>
    <row r="25615" x14ac:dyDescent="0.25"/>
    <row r="25616" x14ac:dyDescent="0.25"/>
    <row r="25617" x14ac:dyDescent="0.25"/>
    <row r="25618" x14ac:dyDescent="0.25"/>
    <row r="25619" x14ac:dyDescent="0.25"/>
    <row r="25620" x14ac:dyDescent="0.25"/>
    <row r="25621" x14ac:dyDescent="0.25"/>
    <row r="25622" x14ac:dyDescent="0.25"/>
    <row r="25623" x14ac:dyDescent="0.25"/>
    <row r="25624" x14ac:dyDescent="0.25"/>
    <row r="25625" x14ac:dyDescent="0.25"/>
    <row r="25626" x14ac:dyDescent="0.25"/>
    <row r="25627" x14ac:dyDescent="0.25"/>
    <row r="25628" x14ac:dyDescent="0.25"/>
    <row r="25629" x14ac:dyDescent="0.25"/>
    <row r="25630" x14ac:dyDescent="0.25"/>
    <row r="25631" x14ac:dyDescent="0.25"/>
    <row r="25632" x14ac:dyDescent="0.25"/>
    <row r="25633" x14ac:dyDescent="0.25"/>
    <row r="25634" x14ac:dyDescent="0.25"/>
    <row r="25635" x14ac:dyDescent="0.25"/>
    <row r="25636" x14ac:dyDescent="0.25"/>
    <row r="25637" x14ac:dyDescent="0.25"/>
    <row r="25638" x14ac:dyDescent="0.25"/>
    <row r="25639" x14ac:dyDescent="0.25"/>
    <row r="25640" x14ac:dyDescent="0.25"/>
    <row r="25641" x14ac:dyDescent="0.25"/>
    <row r="25642" x14ac:dyDescent="0.25"/>
    <row r="25643" x14ac:dyDescent="0.25"/>
    <row r="25644" x14ac:dyDescent="0.25"/>
    <row r="25645" x14ac:dyDescent="0.25"/>
    <row r="25646" x14ac:dyDescent="0.25"/>
    <row r="25647" x14ac:dyDescent="0.25"/>
    <row r="25648" x14ac:dyDescent="0.25"/>
    <row r="25649" x14ac:dyDescent="0.25"/>
    <row r="25650" x14ac:dyDescent="0.25"/>
    <row r="25651" x14ac:dyDescent="0.25"/>
    <row r="25652" x14ac:dyDescent="0.25"/>
    <row r="25653" x14ac:dyDescent="0.25"/>
    <row r="25654" x14ac:dyDescent="0.25"/>
    <row r="25655" x14ac:dyDescent="0.25"/>
    <row r="25656" x14ac:dyDescent="0.25"/>
    <row r="25657" x14ac:dyDescent="0.25"/>
    <row r="25658" x14ac:dyDescent="0.25"/>
    <row r="25659" x14ac:dyDescent="0.25"/>
    <row r="25660" x14ac:dyDescent="0.25"/>
    <row r="25661" x14ac:dyDescent="0.25"/>
    <row r="25662" x14ac:dyDescent="0.25"/>
    <row r="25663" x14ac:dyDescent="0.25"/>
    <row r="25664" x14ac:dyDescent="0.25"/>
    <row r="25665" x14ac:dyDescent="0.25"/>
    <row r="25666" x14ac:dyDescent="0.25"/>
    <row r="25667" x14ac:dyDescent="0.25"/>
    <row r="25668" x14ac:dyDescent="0.25"/>
    <row r="25669" x14ac:dyDescent="0.25"/>
    <row r="25670" x14ac:dyDescent="0.25"/>
    <row r="25671" x14ac:dyDescent="0.25"/>
    <row r="25672" x14ac:dyDescent="0.25"/>
    <row r="25673" x14ac:dyDescent="0.25"/>
    <row r="25674" x14ac:dyDescent="0.25"/>
    <row r="25675" x14ac:dyDescent="0.25"/>
    <row r="25676" x14ac:dyDescent="0.25"/>
    <row r="25677" x14ac:dyDescent="0.25"/>
    <row r="25678" x14ac:dyDescent="0.25"/>
    <row r="25679" x14ac:dyDescent="0.25"/>
    <row r="25680" x14ac:dyDescent="0.25"/>
    <row r="25681" x14ac:dyDescent="0.25"/>
    <row r="25682" x14ac:dyDescent="0.25"/>
    <row r="25683" x14ac:dyDescent="0.25"/>
    <row r="25684" x14ac:dyDescent="0.25"/>
    <row r="25685" x14ac:dyDescent="0.25"/>
    <row r="25686" x14ac:dyDescent="0.25"/>
    <row r="25687" x14ac:dyDescent="0.25"/>
    <row r="25688" x14ac:dyDescent="0.25"/>
    <row r="25689" x14ac:dyDescent="0.25"/>
    <row r="25690" x14ac:dyDescent="0.25"/>
    <row r="25691" x14ac:dyDescent="0.25"/>
    <row r="25692" x14ac:dyDescent="0.25"/>
    <row r="25693" x14ac:dyDescent="0.25"/>
    <row r="25694" x14ac:dyDescent="0.25"/>
    <row r="25695" x14ac:dyDescent="0.25"/>
    <row r="25696" x14ac:dyDescent="0.25"/>
    <row r="25697" x14ac:dyDescent="0.25"/>
    <row r="25698" x14ac:dyDescent="0.25"/>
    <row r="25699" x14ac:dyDescent="0.25"/>
    <row r="25700" x14ac:dyDescent="0.25"/>
    <row r="25701" x14ac:dyDescent="0.25"/>
    <row r="25702" x14ac:dyDescent="0.25"/>
    <row r="25703" x14ac:dyDescent="0.25"/>
    <row r="25704" x14ac:dyDescent="0.25"/>
    <row r="25705" x14ac:dyDescent="0.25"/>
    <row r="25706" x14ac:dyDescent="0.25"/>
    <row r="25707" x14ac:dyDescent="0.25"/>
    <row r="25708" x14ac:dyDescent="0.25"/>
    <row r="25709" x14ac:dyDescent="0.25"/>
    <row r="25710" x14ac:dyDescent="0.25"/>
    <row r="25711" x14ac:dyDescent="0.25"/>
    <row r="25712" x14ac:dyDescent="0.25"/>
    <row r="25713" x14ac:dyDescent="0.25"/>
    <row r="25714" x14ac:dyDescent="0.25"/>
    <row r="25715" x14ac:dyDescent="0.25"/>
    <row r="25716" x14ac:dyDescent="0.25"/>
    <row r="25717" x14ac:dyDescent="0.25"/>
    <row r="25718" x14ac:dyDescent="0.25"/>
    <row r="25719" x14ac:dyDescent="0.25"/>
    <row r="25720" x14ac:dyDescent="0.25"/>
    <row r="25721" x14ac:dyDescent="0.25"/>
    <row r="25722" x14ac:dyDescent="0.25"/>
    <row r="25723" x14ac:dyDescent="0.25"/>
    <row r="25724" x14ac:dyDescent="0.25"/>
    <row r="25725" x14ac:dyDescent="0.25"/>
    <row r="25726" x14ac:dyDescent="0.25"/>
    <row r="25727" x14ac:dyDescent="0.25"/>
    <row r="25728" x14ac:dyDescent="0.25"/>
    <row r="25729" x14ac:dyDescent="0.25"/>
    <row r="25730" x14ac:dyDescent="0.25"/>
    <row r="25731" x14ac:dyDescent="0.25"/>
    <row r="25732" x14ac:dyDescent="0.25"/>
    <row r="25733" x14ac:dyDescent="0.25"/>
    <row r="25734" x14ac:dyDescent="0.25"/>
    <row r="25735" x14ac:dyDescent="0.25"/>
    <row r="25736" x14ac:dyDescent="0.25"/>
    <row r="25737" x14ac:dyDescent="0.25"/>
    <row r="25738" x14ac:dyDescent="0.25"/>
    <row r="25739" x14ac:dyDescent="0.25"/>
    <row r="25740" x14ac:dyDescent="0.25"/>
    <row r="25741" x14ac:dyDescent="0.25"/>
    <row r="25742" x14ac:dyDescent="0.25"/>
    <row r="25743" x14ac:dyDescent="0.25"/>
    <row r="25744" x14ac:dyDescent="0.25"/>
    <row r="25745" x14ac:dyDescent="0.25"/>
    <row r="25746" x14ac:dyDescent="0.25"/>
    <row r="25747" x14ac:dyDescent="0.25"/>
    <row r="25748" x14ac:dyDescent="0.25"/>
    <row r="25749" x14ac:dyDescent="0.25"/>
    <row r="25750" x14ac:dyDescent="0.25"/>
    <row r="25751" x14ac:dyDescent="0.25"/>
    <row r="25752" x14ac:dyDescent="0.25"/>
    <row r="25753" x14ac:dyDescent="0.25"/>
    <row r="25754" x14ac:dyDescent="0.25"/>
    <row r="25755" x14ac:dyDescent="0.25"/>
    <row r="25756" x14ac:dyDescent="0.25"/>
    <row r="25757" x14ac:dyDescent="0.25"/>
    <row r="25758" x14ac:dyDescent="0.25"/>
    <row r="25759" x14ac:dyDescent="0.25"/>
    <row r="25760" x14ac:dyDescent="0.25"/>
    <row r="25761" x14ac:dyDescent="0.25"/>
    <row r="25762" x14ac:dyDescent="0.25"/>
    <row r="25763" x14ac:dyDescent="0.25"/>
    <row r="25764" x14ac:dyDescent="0.25"/>
    <row r="25765" x14ac:dyDescent="0.25"/>
    <row r="25766" x14ac:dyDescent="0.25"/>
    <row r="25767" x14ac:dyDescent="0.25"/>
    <row r="25768" x14ac:dyDescent="0.25"/>
    <row r="25769" x14ac:dyDescent="0.25"/>
    <row r="25770" x14ac:dyDescent="0.25"/>
    <row r="25771" x14ac:dyDescent="0.25"/>
    <row r="25772" x14ac:dyDescent="0.25"/>
    <row r="25773" x14ac:dyDescent="0.25"/>
    <row r="25774" x14ac:dyDescent="0.25"/>
    <row r="25775" x14ac:dyDescent="0.25"/>
    <row r="25776" x14ac:dyDescent="0.25"/>
    <row r="25777" x14ac:dyDescent="0.25"/>
    <row r="25778" x14ac:dyDescent="0.25"/>
    <row r="25779" x14ac:dyDescent="0.25"/>
    <row r="25780" x14ac:dyDescent="0.25"/>
    <row r="25781" x14ac:dyDescent="0.25"/>
    <row r="25782" x14ac:dyDescent="0.25"/>
    <row r="25783" x14ac:dyDescent="0.25"/>
    <row r="25784" x14ac:dyDescent="0.25"/>
    <row r="25785" x14ac:dyDescent="0.25"/>
    <row r="25786" x14ac:dyDescent="0.25"/>
    <row r="25787" x14ac:dyDescent="0.25"/>
    <row r="25788" x14ac:dyDescent="0.25"/>
    <row r="25789" x14ac:dyDescent="0.25"/>
    <row r="25790" x14ac:dyDescent="0.25"/>
    <row r="25791" x14ac:dyDescent="0.25"/>
    <row r="25792" x14ac:dyDescent="0.25"/>
    <row r="25793" x14ac:dyDescent="0.25"/>
    <row r="25794" x14ac:dyDescent="0.25"/>
    <row r="25795" x14ac:dyDescent="0.25"/>
    <row r="25796" x14ac:dyDescent="0.25"/>
    <row r="25797" x14ac:dyDescent="0.25"/>
    <row r="25798" x14ac:dyDescent="0.25"/>
    <row r="25799" x14ac:dyDescent="0.25"/>
    <row r="25800" x14ac:dyDescent="0.25"/>
    <row r="25801" x14ac:dyDescent="0.25"/>
    <row r="25802" x14ac:dyDescent="0.25"/>
    <row r="25803" x14ac:dyDescent="0.25"/>
    <row r="25804" x14ac:dyDescent="0.25"/>
    <row r="25805" x14ac:dyDescent="0.25"/>
    <row r="25806" x14ac:dyDescent="0.25"/>
    <row r="25807" x14ac:dyDescent="0.25"/>
    <row r="25808" x14ac:dyDescent="0.25"/>
    <row r="25809" x14ac:dyDescent="0.25"/>
    <row r="25810" x14ac:dyDescent="0.25"/>
    <row r="25811" x14ac:dyDescent="0.25"/>
    <row r="25812" x14ac:dyDescent="0.25"/>
    <row r="25813" x14ac:dyDescent="0.25"/>
    <row r="25814" x14ac:dyDescent="0.25"/>
    <row r="25815" x14ac:dyDescent="0.25"/>
    <row r="25816" x14ac:dyDescent="0.25"/>
    <row r="25817" x14ac:dyDescent="0.25"/>
    <row r="25818" x14ac:dyDescent="0.25"/>
    <row r="25819" x14ac:dyDescent="0.25"/>
    <row r="25820" x14ac:dyDescent="0.25"/>
    <row r="25821" x14ac:dyDescent="0.25"/>
    <row r="25822" x14ac:dyDescent="0.25"/>
    <row r="25823" x14ac:dyDescent="0.25"/>
    <row r="25824" x14ac:dyDescent="0.25"/>
    <row r="25825" x14ac:dyDescent="0.25"/>
    <row r="25826" x14ac:dyDescent="0.25"/>
    <row r="25827" x14ac:dyDescent="0.25"/>
    <row r="25828" x14ac:dyDescent="0.25"/>
    <row r="25829" x14ac:dyDescent="0.25"/>
    <row r="25830" x14ac:dyDescent="0.25"/>
    <row r="25831" x14ac:dyDescent="0.25"/>
    <row r="25832" x14ac:dyDescent="0.25"/>
    <row r="25833" x14ac:dyDescent="0.25"/>
    <row r="25834" x14ac:dyDescent="0.25"/>
    <row r="25835" x14ac:dyDescent="0.25"/>
    <row r="25836" x14ac:dyDescent="0.25"/>
    <row r="25837" x14ac:dyDescent="0.25"/>
    <row r="25838" x14ac:dyDescent="0.25"/>
    <row r="25839" x14ac:dyDescent="0.25"/>
    <row r="25840" x14ac:dyDescent="0.25"/>
    <row r="25841" x14ac:dyDescent="0.25"/>
    <row r="25842" x14ac:dyDescent="0.25"/>
    <row r="25843" x14ac:dyDescent="0.25"/>
    <row r="25844" x14ac:dyDescent="0.25"/>
    <row r="25845" x14ac:dyDescent="0.25"/>
    <row r="25846" x14ac:dyDescent="0.25"/>
    <row r="25847" x14ac:dyDescent="0.25"/>
    <row r="25848" x14ac:dyDescent="0.25"/>
    <row r="25849" x14ac:dyDescent="0.25"/>
    <row r="25850" x14ac:dyDescent="0.25"/>
    <row r="25851" x14ac:dyDescent="0.25"/>
    <row r="25852" x14ac:dyDescent="0.25"/>
    <row r="25853" x14ac:dyDescent="0.25"/>
    <row r="25854" x14ac:dyDescent="0.25"/>
    <row r="25855" x14ac:dyDescent="0.25"/>
    <row r="25856" x14ac:dyDescent="0.25"/>
    <row r="25857" x14ac:dyDescent="0.25"/>
    <row r="25858" x14ac:dyDescent="0.25"/>
    <row r="25859" x14ac:dyDescent="0.25"/>
    <row r="25860" x14ac:dyDescent="0.25"/>
    <row r="25861" x14ac:dyDescent="0.25"/>
    <row r="25862" x14ac:dyDescent="0.25"/>
    <row r="25863" x14ac:dyDescent="0.25"/>
    <row r="25864" x14ac:dyDescent="0.25"/>
    <row r="25865" x14ac:dyDescent="0.25"/>
    <row r="25866" x14ac:dyDescent="0.25"/>
    <row r="25867" x14ac:dyDescent="0.25"/>
    <row r="25868" x14ac:dyDescent="0.25"/>
    <row r="25869" x14ac:dyDescent="0.25"/>
    <row r="25870" x14ac:dyDescent="0.25"/>
    <row r="25871" x14ac:dyDescent="0.25"/>
    <row r="25872" x14ac:dyDescent="0.25"/>
    <row r="25873" x14ac:dyDescent="0.25"/>
    <row r="25874" x14ac:dyDescent="0.25"/>
    <row r="25875" x14ac:dyDescent="0.25"/>
    <row r="25876" x14ac:dyDescent="0.25"/>
    <row r="25877" x14ac:dyDescent="0.25"/>
    <row r="25878" x14ac:dyDescent="0.25"/>
    <row r="25879" x14ac:dyDescent="0.25"/>
    <row r="25880" x14ac:dyDescent="0.25"/>
    <row r="25881" x14ac:dyDescent="0.25"/>
    <row r="25882" x14ac:dyDescent="0.25"/>
    <row r="25883" x14ac:dyDescent="0.25"/>
    <row r="25884" x14ac:dyDescent="0.25"/>
    <row r="25885" x14ac:dyDescent="0.25"/>
    <row r="25886" x14ac:dyDescent="0.25"/>
    <row r="25887" x14ac:dyDescent="0.25"/>
    <row r="25888" x14ac:dyDescent="0.25"/>
    <row r="25889" x14ac:dyDescent="0.25"/>
    <row r="25890" x14ac:dyDescent="0.25"/>
    <row r="25891" x14ac:dyDescent="0.25"/>
    <row r="25892" x14ac:dyDescent="0.25"/>
    <row r="25893" x14ac:dyDescent="0.25"/>
    <row r="25894" x14ac:dyDescent="0.25"/>
    <row r="25895" x14ac:dyDescent="0.25"/>
    <row r="25896" x14ac:dyDescent="0.25"/>
    <row r="25897" x14ac:dyDescent="0.25"/>
    <row r="25898" x14ac:dyDescent="0.25"/>
    <row r="25899" x14ac:dyDescent="0.25"/>
    <row r="25900" x14ac:dyDescent="0.25"/>
    <row r="25901" x14ac:dyDescent="0.25"/>
    <row r="25902" x14ac:dyDescent="0.25"/>
    <row r="25903" x14ac:dyDescent="0.25"/>
    <row r="25904" x14ac:dyDescent="0.25"/>
    <row r="25905" x14ac:dyDescent="0.25"/>
    <row r="25906" x14ac:dyDescent="0.25"/>
    <row r="25907" x14ac:dyDescent="0.25"/>
    <row r="25908" x14ac:dyDescent="0.25"/>
    <row r="25909" x14ac:dyDescent="0.25"/>
    <row r="25910" x14ac:dyDescent="0.25"/>
    <row r="25911" x14ac:dyDescent="0.25"/>
    <row r="25912" x14ac:dyDescent="0.25"/>
    <row r="25913" x14ac:dyDescent="0.25"/>
    <row r="25914" x14ac:dyDescent="0.25"/>
    <row r="25915" x14ac:dyDescent="0.25"/>
    <row r="25916" x14ac:dyDescent="0.25"/>
    <row r="25917" x14ac:dyDescent="0.25"/>
    <row r="25918" x14ac:dyDescent="0.25"/>
    <row r="25919" x14ac:dyDescent="0.25"/>
    <row r="25920" x14ac:dyDescent="0.25"/>
    <row r="25921" x14ac:dyDescent="0.25"/>
    <row r="25922" x14ac:dyDescent="0.25"/>
    <row r="25923" x14ac:dyDescent="0.25"/>
    <row r="25924" x14ac:dyDescent="0.25"/>
    <row r="25925" x14ac:dyDescent="0.25"/>
    <row r="25926" x14ac:dyDescent="0.25"/>
    <row r="25927" x14ac:dyDescent="0.25"/>
    <row r="25928" x14ac:dyDescent="0.25"/>
    <row r="25929" x14ac:dyDescent="0.25"/>
    <row r="25930" x14ac:dyDescent="0.25"/>
    <row r="25931" x14ac:dyDescent="0.25"/>
    <row r="25932" x14ac:dyDescent="0.25"/>
    <row r="25933" x14ac:dyDescent="0.25"/>
    <row r="25934" x14ac:dyDescent="0.25"/>
    <row r="25935" x14ac:dyDescent="0.25"/>
    <row r="25936" x14ac:dyDescent="0.25"/>
    <row r="25937" x14ac:dyDescent="0.25"/>
    <row r="25938" x14ac:dyDescent="0.25"/>
    <row r="25939" x14ac:dyDescent="0.25"/>
    <row r="25940" x14ac:dyDescent="0.25"/>
    <row r="25941" x14ac:dyDescent="0.25"/>
    <row r="25942" x14ac:dyDescent="0.25"/>
    <row r="25943" x14ac:dyDescent="0.25"/>
    <row r="25944" x14ac:dyDescent="0.25"/>
    <row r="25945" x14ac:dyDescent="0.25"/>
    <row r="25946" x14ac:dyDescent="0.25"/>
    <row r="25947" x14ac:dyDescent="0.25"/>
    <row r="25948" x14ac:dyDescent="0.25"/>
    <row r="25949" x14ac:dyDescent="0.25"/>
    <row r="25950" x14ac:dyDescent="0.25"/>
    <row r="25951" x14ac:dyDescent="0.25"/>
    <row r="25952" x14ac:dyDescent="0.25"/>
    <row r="25953" x14ac:dyDescent="0.25"/>
    <row r="25954" x14ac:dyDescent="0.25"/>
    <row r="25955" x14ac:dyDescent="0.25"/>
    <row r="25956" x14ac:dyDescent="0.25"/>
    <row r="25957" x14ac:dyDescent="0.25"/>
    <row r="25958" x14ac:dyDescent="0.25"/>
    <row r="25959" x14ac:dyDescent="0.25"/>
    <row r="25960" x14ac:dyDescent="0.25"/>
    <row r="25961" x14ac:dyDescent="0.25"/>
    <row r="25962" x14ac:dyDescent="0.25"/>
    <row r="25963" x14ac:dyDescent="0.25"/>
    <row r="25964" x14ac:dyDescent="0.25"/>
    <row r="25965" x14ac:dyDescent="0.25"/>
    <row r="25966" x14ac:dyDescent="0.25"/>
    <row r="25967" x14ac:dyDescent="0.25"/>
    <row r="25968" x14ac:dyDescent="0.25"/>
    <row r="25969" x14ac:dyDescent="0.25"/>
    <row r="25970" x14ac:dyDescent="0.25"/>
    <row r="25971" x14ac:dyDescent="0.25"/>
    <row r="25972" x14ac:dyDescent="0.25"/>
    <row r="25973" x14ac:dyDescent="0.25"/>
    <row r="25974" x14ac:dyDescent="0.25"/>
    <row r="25975" x14ac:dyDescent="0.25"/>
    <row r="25976" x14ac:dyDescent="0.25"/>
    <row r="25977" x14ac:dyDescent="0.25"/>
    <row r="25978" x14ac:dyDescent="0.25"/>
    <row r="25979" x14ac:dyDescent="0.25"/>
    <row r="25980" x14ac:dyDescent="0.25"/>
    <row r="25981" x14ac:dyDescent="0.25"/>
    <row r="25982" x14ac:dyDescent="0.25"/>
    <row r="25983" x14ac:dyDescent="0.25"/>
    <row r="25984" x14ac:dyDescent="0.25"/>
    <row r="25985" x14ac:dyDescent="0.25"/>
    <row r="25986" x14ac:dyDescent="0.25"/>
    <row r="25987" x14ac:dyDescent="0.25"/>
    <row r="25988" x14ac:dyDescent="0.25"/>
    <row r="25989" x14ac:dyDescent="0.25"/>
    <row r="25990" x14ac:dyDescent="0.25"/>
    <row r="25991" x14ac:dyDescent="0.25"/>
    <row r="25992" x14ac:dyDescent="0.25"/>
    <row r="25993" x14ac:dyDescent="0.25"/>
    <row r="25994" x14ac:dyDescent="0.25"/>
    <row r="25995" x14ac:dyDescent="0.25"/>
    <row r="25996" x14ac:dyDescent="0.25"/>
    <row r="25997" x14ac:dyDescent="0.25"/>
    <row r="25998" x14ac:dyDescent="0.25"/>
    <row r="25999" x14ac:dyDescent="0.25"/>
    <row r="26000" x14ac:dyDescent="0.25"/>
    <row r="26001" x14ac:dyDescent="0.25"/>
    <row r="26002" x14ac:dyDescent="0.25"/>
    <row r="26003" x14ac:dyDescent="0.25"/>
    <row r="26004" x14ac:dyDescent="0.25"/>
    <row r="26005" x14ac:dyDescent="0.25"/>
    <row r="26006" x14ac:dyDescent="0.25"/>
    <row r="26007" x14ac:dyDescent="0.25"/>
    <row r="26008" x14ac:dyDescent="0.25"/>
    <row r="26009" x14ac:dyDescent="0.25"/>
    <row r="26010" x14ac:dyDescent="0.25"/>
    <row r="26011" x14ac:dyDescent="0.25"/>
    <row r="26012" x14ac:dyDescent="0.25"/>
    <row r="26013" x14ac:dyDescent="0.25"/>
    <row r="26014" x14ac:dyDescent="0.25"/>
    <row r="26015" x14ac:dyDescent="0.25"/>
    <row r="26016" x14ac:dyDescent="0.25"/>
    <row r="26017" x14ac:dyDescent="0.25"/>
    <row r="26018" x14ac:dyDescent="0.25"/>
    <row r="26019" x14ac:dyDescent="0.25"/>
    <row r="26020" x14ac:dyDescent="0.25"/>
    <row r="26021" x14ac:dyDescent="0.25"/>
    <row r="26022" x14ac:dyDescent="0.25"/>
    <row r="26023" x14ac:dyDescent="0.25"/>
    <row r="26024" x14ac:dyDescent="0.25"/>
    <row r="26025" x14ac:dyDescent="0.25"/>
    <row r="26026" x14ac:dyDescent="0.25"/>
    <row r="26027" x14ac:dyDescent="0.25"/>
    <row r="26028" x14ac:dyDescent="0.25"/>
    <row r="26029" x14ac:dyDescent="0.25"/>
    <row r="26030" x14ac:dyDescent="0.25"/>
    <row r="26031" x14ac:dyDescent="0.25"/>
    <row r="26032" x14ac:dyDescent="0.25"/>
    <row r="26033" x14ac:dyDescent="0.25"/>
    <row r="26034" x14ac:dyDescent="0.25"/>
    <row r="26035" x14ac:dyDescent="0.25"/>
    <row r="26036" x14ac:dyDescent="0.25"/>
    <row r="26037" x14ac:dyDescent="0.25"/>
    <row r="26038" x14ac:dyDescent="0.25"/>
    <row r="26039" x14ac:dyDescent="0.25"/>
    <row r="26040" x14ac:dyDescent="0.25"/>
    <row r="26041" x14ac:dyDescent="0.25"/>
    <row r="26042" x14ac:dyDescent="0.25"/>
    <row r="26043" x14ac:dyDescent="0.25"/>
    <row r="26044" x14ac:dyDescent="0.25"/>
    <row r="26045" x14ac:dyDescent="0.25"/>
    <row r="26046" x14ac:dyDescent="0.25"/>
    <row r="26047" x14ac:dyDescent="0.25"/>
    <row r="26048" x14ac:dyDescent="0.25"/>
    <row r="26049" x14ac:dyDescent="0.25"/>
    <row r="26050" x14ac:dyDescent="0.25"/>
    <row r="26051" x14ac:dyDescent="0.25"/>
    <row r="26052" x14ac:dyDescent="0.25"/>
    <row r="26053" x14ac:dyDescent="0.25"/>
    <row r="26054" x14ac:dyDescent="0.25"/>
    <row r="26055" x14ac:dyDescent="0.25"/>
    <row r="26056" x14ac:dyDescent="0.25"/>
    <row r="26057" x14ac:dyDescent="0.25"/>
    <row r="26058" x14ac:dyDescent="0.25"/>
    <row r="26059" x14ac:dyDescent="0.25"/>
    <row r="26060" x14ac:dyDescent="0.25"/>
    <row r="26061" x14ac:dyDescent="0.25"/>
    <row r="26062" x14ac:dyDescent="0.25"/>
    <row r="26063" x14ac:dyDescent="0.25"/>
    <row r="26064" x14ac:dyDescent="0.25"/>
    <row r="26065" x14ac:dyDescent="0.25"/>
    <row r="26066" x14ac:dyDescent="0.25"/>
    <row r="26067" x14ac:dyDescent="0.25"/>
    <row r="26068" x14ac:dyDescent="0.25"/>
    <row r="26069" x14ac:dyDescent="0.25"/>
    <row r="26070" x14ac:dyDescent="0.25"/>
    <row r="26071" x14ac:dyDescent="0.25"/>
    <row r="26072" x14ac:dyDescent="0.25"/>
    <row r="26073" x14ac:dyDescent="0.25"/>
    <row r="26074" x14ac:dyDescent="0.25"/>
    <row r="26075" x14ac:dyDescent="0.25"/>
    <row r="26076" x14ac:dyDescent="0.25"/>
    <row r="26077" x14ac:dyDescent="0.25"/>
    <row r="26078" x14ac:dyDescent="0.25"/>
    <row r="26079" x14ac:dyDescent="0.25"/>
    <row r="26080" x14ac:dyDescent="0.25"/>
    <row r="26081" x14ac:dyDescent="0.25"/>
    <row r="26082" x14ac:dyDescent="0.25"/>
    <row r="26083" x14ac:dyDescent="0.25"/>
    <row r="26084" x14ac:dyDescent="0.25"/>
    <row r="26085" x14ac:dyDescent="0.25"/>
    <row r="26086" x14ac:dyDescent="0.25"/>
    <row r="26087" x14ac:dyDescent="0.25"/>
    <row r="26088" x14ac:dyDescent="0.25"/>
    <row r="26089" x14ac:dyDescent="0.25"/>
    <row r="26090" x14ac:dyDescent="0.25"/>
    <row r="26091" x14ac:dyDescent="0.25"/>
    <row r="26092" x14ac:dyDescent="0.25"/>
    <row r="26093" x14ac:dyDescent="0.25"/>
    <row r="26094" x14ac:dyDescent="0.25"/>
    <row r="26095" x14ac:dyDescent="0.25"/>
    <row r="26096" x14ac:dyDescent="0.25"/>
    <row r="26097" x14ac:dyDescent="0.25"/>
    <row r="26098" x14ac:dyDescent="0.25"/>
    <row r="26099" x14ac:dyDescent="0.25"/>
    <row r="26100" x14ac:dyDescent="0.25"/>
    <row r="26101" x14ac:dyDescent="0.25"/>
    <row r="26102" x14ac:dyDescent="0.25"/>
    <row r="26103" x14ac:dyDescent="0.25"/>
    <row r="26104" x14ac:dyDescent="0.25"/>
    <row r="26105" x14ac:dyDescent="0.25"/>
    <row r="26106" x14ac:dyDescent="0.25"/>
    <row r="26107" x14ac:dyDescent="0.25"/>
    <row r="26108" x14ac:dyDescent="0.25"/>
    <row r="26109" x14ac:dyDescent="0.25"/>
    <row r="26110" x14ac:dyDescent="0.25"/>
    <row r="26111" x14ac:dyDescent="0.25"/>
    <row r="26112" x14ac:dyDescent="0.25"/>
    <row r="26113" x14ac:dyDescent="0.25"/>
    <row r="26114" x14ac:dyDescent="0.25"/>
    <row r="26115" x14ac:dyDescent="0.25"/>
    <row r="26116" x14ac:dyDescent="0.25"/>
    <row r="26117" x14ac:dyDescent="0.25"/>
    <row r="26118" x14ac:dyDescent="0.25"/>
    <row r="26119" x14ac:dyDescent="0.25"/>
    <row r="26120" x14ac:dyDescent="0.25"/>
    <row r="26121" x14ac:dyDescent="0.25"/>
    <row r="26122" x14ac:dyDescent="0.25"/>
    <row r="26123" x14ac:dyDescent="0.25"/>
    <row r="26124" x14ac:dyDescent="0.25"/>
    <row r="26125" x14ac:dyDescent="0.25"/>
    <row r="26126" x14ac:dyDescent="0.25"/>
    <row r="26127" x14ac:dyDescent="0.25"/>
    <row r="26128" x14ac:dyDescent="0.25"/>
    <row r="26129" x14ac:dyDescent="0.25"/>
    <row r="26130" x14ac:dyDescent="0.25"/>
    <row r="26131" x14ac:dyDescent="0.25"/>
    <row r="26132" x14ac:dyDescent="0.25"/>
    <row r="26133" x14ac:dyDescent="0.25"/>
    <row r="26134" x14ac:dyDescent="0.25"/>
    <row r="26135" x14ac:dyDescent="0.25"/>
    <row r="26136" x14ac:dyDescent="0.25"/>
    <row r="26137" x14ac:dyDescent="0.25"/>
    <row r="26138" x14ac:dyDescent="0.25"/>
    <row r="26139" x14ac:dyDescent="0.25"/>
    <row r="26140" x14ac:dyDescent="0.25"/>
    <row r="26141" x14ac:dyDescent="0.25"/>
    <row r="26142" x14ac:dyDescent="0.25"/>
    <row r="26143" x14ac:dyDescent="0.25"/>
    <row r="26144" x14ac:dyDescent="0.25"/>
    <row r="26145" x14ac:dyDescent="0.25"/>
    <row r="26146" x14ac:dyDescent="0.25"/>
    <row r="26147" x14ac:dyDescent="0.25"/>
    <row r="26148" x14ac:dyDescent="0.25"/>
    <row r="26149" x14ac:dyDescent="0.25"/>
    <row r="26150" x14ac:dyDescent="0.25"/>
    <row r="26151" x14ac:dyDescent="0.25"/>
    <row r="26152" x14ac:dyDescent="0.25"/>
    <row r="26153" x14ac:dyDescent="0.25"/>
    <row r="26154" x14ac:dyDescent="0.25"/>
    <row r="26155" x14ac:dyDescent="0.25"/>
    <row r="26156" x14ac:dyDescent="0.25"/>
    <row r="26157" x14ac:dyDescent="0.25"/>
    <row r="26158" x14ac:dyDescent="0.25"/>
    <row r="26159" x14ac:dyDescent="0.25"/>
    <row r="26160" x14ac:dyDescent="0.25"/>
    <row r="26161" x14ac:dyDescent="0.25"/>
    <row r="26162" x14ac:dyDescent="0.25"/>
    <row r="26163" x14ac:dyDescent="0.25"/>
    <row r="26164" x14ac:dyDescent="0.25"/>
    <row r="26165" x14ac:dyDescent="0.25"/>
    <row r="26166" x14ac:dyDescent="0.25"/>
    <row r="26167" x14ac:dyDescent="0.25"/>
    <row r="26168" x14ac:dyDescent="0.25"/>
    <row r="26169" x14ac:dyDescent="0.25"/>
    <row r="26170" x14ac:dyDescent="0.25"/>
    <row r="26171" x14ac:dyDescent="0.25"/>
    <row r="26172" x14ac:dyDescent="0.25"/>
    <row r="26173" x14ac:dyDescent="0.25"/>
    <row r="26174" x14ac:dyDescent="0.25"/>
    <row r="26175" x14ac:dyDescent="0.25"/>
    <row r="26176" x14ac:dyDescent="0.25"/>
    <row r="26177" x14ac:dyDescent="0.25"/>
    <row r="26178" x14ac:dyDescent="0.25"/>
    <row r="26179" x14ac:dyDescent="0.25"/>
    <row r="26180" x14ac:dyDescent="0.25"/>
    <row r="26181" x14ac:dyDescent="0.25"/>
    <row r="26182" x14ac:dyDescent="0.25"/>
    <row r="26183" x14ac:dyDescent="0.25"/>
    <row r="26184" x14ac:dyDescent="0.25"/>
    <row r="26185" x14ac:dyDescent="0.25"/>
    <row r="26186" x14ac:dyDescent="0.25"/>
    <row r="26187" x14ac:dyDescent="0.25"/>
    <row r="26188" x14ac:dyDescent="0.25"/>
    <row r="26189" x14ac:dyDescent="0.25"/>
    <row r="26190" x14ac:dyDescent="0.25"/>
    <row r="26191" x14ac:dyDescent="0.25"/>
    <row r="26192" x14ac:dyDescent="0.25"/>
    <row r="26193" x14ac:dyDescent="0.25"/>
    <row r="26194" x14ac:dyDescent="0.25"/>
    <row r="26195" x14ac:dyDescent="0.25"/>
    <row r="26196" x14ac:dyDescent="0.25"/>
    <row r="26197" x14ac:dyDescent="0.25"/>
    <row r="26198" x14ac:dyDescent="0.25"/>
    <row r="26199" x14ac:dyDescent="0.25"/>
    <row r="26200" x14ac:dyDescent="0.25"/>
    <row r="26201" x14ac:dyDescent="0.25"/>
    <row r="26202" x14ac:dyDescent="0.25"/>
    <row r="26203" x14ac:dyDescent="0.25"/>
    <row r="26204" x14ac:dyDescent="0.25"/>
    <row r="26205" x14ac:dyDescent="0.25"/>
    <row r="26206" x14ac:dyDescent="0.25"/>
    <row r="26207" x14ac:dyDescent="0.25"/>
    <row r="26208" x14ac:dyDescent="0.25"/>
    <row r="26209" x14ac:dyDescent="0.25"/>
    <row r="26210" x14ac:dyDescent="0.25"/>
    <row r="26211" x14ac:dyDescent="0.25"/>
    <row r="26212" x14ac:dyDescent="0.25"/>
    <row r="26213" x14ac:dyDescent="0.25"/>
    <row r="26214" x14ac:dyDescent="0.25"/>
    <row r="26215" x14ac:dyDescent="0.25"/>
    <row r="26216" x14ac:dyDescent="0.25"/>
    <row r="26217" x14ac:dyDescent="0.25"/>
    <row r="26218" x14ac:dyDescent="0.25"/>
    <row r="26219" x14ac:dyDescent="0.25"/>
    <row r="26220" x14ac:dyDescent="0.25"/>
    <row r="26221" x14ac:dyDescent="0.25"/>
    <row r="26222" x14ac:dyDescent="0.25"/>
    <row r="26223" x14ac:dyDescent="0.25"/>
    <row r="26224" x14ac:dyDescent="0.25"/>
    <row r="26225" x14ac:dyDescent="0.25"/>
    <row r="26226" x14ac:dyDescent="0.25"/>
    <row r="26227" x14ac:dyDescent="0.25"/>
    <row r="26228" x14ac:dyDescent="0.25"/>
    <row r="26229" x14ac:dyDescent="0.25"/>
    <row r="26230" x14ac:dyDescent="0.25"/>
    <row r="26231" x14ac:dyDescent="0.25"/>
    <row r="26232" x14ac:dyDescent="0.25"/>
    <row r="26233" x14ac:dyDescent="0.25"/>
    <row r="26234" x14ac:dyDescent="0.25"/>
    <row r="26235" x14ac:dyDescent="0.25"/>
    <row r="26236" x14ac:dyDescent="0.25"/>
    <row r="26237" x14ac:dyDescent="0.25"/>
    <row r="26238" x14ac:dyDescent="0.25"/>
    <row r="26239" x14ac:dyDescent="0.25"/>
    <row r="26240" x14ac:dyDescent="0.25"/>
    <row r="26241" x14ac:dyDescent="0.25"/>
    <row r="26242" x14ac:dyDescent="0.25"/>
    <row r="26243" x14ac:dyDescent="0.25"/>
    <row r="26244" x14ac:dyDescent="0.25"/>
    <row r="26245" x14ac:dyDescent="0.25"/>
    <row r="26246" x14ac:dyDescent="0.25"/>
    <row r="26247" x14ac:dyDescent="0.25"/>
    <row r="26248" x14ac:dyDescent="0.25"/>
    <row r="26249" x14ac:dyDescent="0.25"/>
    <row r="26250" x14ac:dyDescent="0.25"/>
    <row r="26251" x14ac:dyDescent="0.25"/>
    <row r="26252" x14ac:dyDescent="0.25"/>
    <row r="26253" x14ac:dyDescent="0.25"/>
    <row r="26254" x14ac:dyDescent="0.25"/>
    <row r="26255" x14ac:dyDescent="0.25"/>
    <row r="26256" x14ac:dyDescent="0.25"/>
    <row r="26257" x14ac:dyDescent="0.25"/>
    <row r="26258" x14ac:dyDescent="0.25"/>
    <row r="26259" x14ac:dyDescent="0.25"/>
    <row r="26260" x14ac:dyDescent="0.25"/>
    <row r="26261" x14ac:dyDescent="0.25"/>
    <row r="26262" x14ac:dyDescent="0.25"/>
    <row r="26263" x14ac:dyDescent="0.25"/>
    <row r="26264" x14ac:dyDescent="0.25"/>
    <row r="26265" x14ac:dyDescent="0.25"/>
    <row r="26266" x14ac:dyDescent="0.25"/>
    <row r="26267" x14ac:dyDescent="0.25"/>
    <row r="26268" x14ac:dyDescent="0.25"/>
    <row r="26269" x14ac:dyDescent="0.25"/>
    <row r="26270" x14ac:dyDescent="0.25"/>
    <row r="26271" x14ac:dyDescent="0.25"/>
    <row r="26272" x14ac:dyDescent="0.25"/>
    <row r="26273" x14ac:dyDescent="0.25"/>
    <row r="26274" x14ac:dyDescent="0.25"/>
    <row r="26275" x14ac:dyDescent="0.25"/>
    <row r="26276" x14ac:dyDescent="0.25"/>
    <row r="26277" x14ac:dyDescent="0.25"/>
    <row r="26278" x14ac:dyDescent="0.25"/>
    <row r="26279" x14ac:dyDescent="0.25"/>
    <row r="26280" x14ac:dyDescent="0.25"/>
    <row r="26281" x14ac:dyDescent="0.25"/>
    <row r="26282" x14ac:dyDescent="0.25"/>
    <row r="26283" x14ac:dyDescent="0.25"/>
    <row r="26284" x14ac:dyDescent="0.25"/>
    <row r="26285" x14ac:dyDescent="0.25"/>
    <row r="26286" x14ac:dyDescent="0.25"/>
    <row r="26287" x14ac:dyDescent="0.25"/>
    <row r="26288" x14ac:dyDescent="0.25"/>
    <row r="26289" x14ac:dyDescent="0.25"/>
    <row r="26290" x14ac:dyDescent="0.25"/>
    <row r="26291" x14ac:dyDescent="0.25"/>
    <row r="26292" x14ac:dyDescent="0.25"/>
    <row r="26293" x14ac:dyDescent="0.25"/>
    <row r="26294" x14ac:dyDescent="0.25"/>
    <row r="26295" x14ac:dyDescent="0.25"/>
    <row r="26296" x14ac:dyDescent="0.25"/>
    <row r="26297" x14ac:dyDescent="0.25"/>
    <row r="26298" x14ac:dyDescent="0.25"/>
    <row r="26299" x14ac:dyDescent="0.25"/>
    <row r="26300" x14ac:dyDescent="0.25"/>
    <row r="26301" x14ac:dyDescent="0.25"/>
    <row r="26302" x14ac:dyDescent="0.25"/>
    <row r="26303" x14ac:dyDescent="0.25"/>
    <row r="26304" x14ac:dyDescent="0.25"/>
    <row r="26305" x14ac:dyDescent="0.25"/>
    <row r="26306" x14ac:dyDescent="0.25"/>
    <row r="26307" x14ac:dyDescent="0.25"/>
    <row r="26308" x14ac:dyDescent="0.25"/>
    <row r="26309" x14ac:dyDescent="0.25"/>
    <row r="26310" x14ac:dyDescent="0.25"/>
    <row r="26311" x14ac:dyDescent="0.25"/>
    <row r="26312" x14ac:dyDescent="0.25"/>
    <row r="26313" x14ac:dyDescent="0.25"/>
    <row r="26314" x14ac:dyDescent="0.25"/>
    <row r="26315" x14ac:dyDescent="0.25"/>
    <row r="26316" x14ac:dyDescent="0.25"/>
    <row r="26317" x14ac:dyDescent="0.25"/>
    <row r="26318" x14ac:dyDescent="0.25"/>
    <row r="26319" x14ac:dyDescent="0.25"/>
    <row r="26320" x14ac:dyDescent="0.25"/>
    <row r="26321" x14ac:dyDescent="0.25"/>
    <row r="26322" x14ac:dyDescent="0.25"/>
    <row r="26323" x14ac:dyDescent="0.25"/>
    <row r="26324" x14ac:dyDescent="0.25"/>
    <row r="26325" x14ac:dyDescent="0.25"/>
    <row r="26326" x14ac:dyDescent="0.25"/>
    <row r="26327" x14ac:dyDescent="0.25"/>
    <row r="26328" x14ac:dyDescent="0.25"/>
    <row r="26329" x14ac:dyDescent="0.25"/>
    <row r="26330" x14ac:dyDescent="0.25"/>
    <row r="26331" x14ac:dyDescent="0.25"/>
    <row r="26332" x14ac:dyDescent="0.25"/>
    <row r="26333" x14ac:dyDescent="0.25"/>
    <row r="26334" x14ac:dyDescent="0.25"/>
    <row r="26335" x14ac:dyDescent="0.25"/>
    <row r="26336" x14ac:dyDescent="0.25"/>
    <row r="26337" x14ac:dyDescent="0.25"/>
    <row r="26338" x14ac:dyDescent="0.25"/>
    <row r="26339" x14ac:dyDescent="0.25"/>
    <row r="26340" x14ac:dyDescent="0.25"/>
    <row r="26341" x14ac:dyDescent="0.25"/>
    <row r="26342" x14ac:dyDescent="0.25"/>
    <row r="26343" x14ac:dyDescent="0.25"/>
    <row r="26344" x14ac:dyDescent="0.25"/>
    <row r="26345" x14ac:dyDescent="0.25"/>
    <row r="26346" x14ac:dyDescent="0.25"/>
    <row r="26347" x14ac:dyDescent="0.25"/>
    <row r="26348" x14ac:dyDescent="0.25"/>
    <row r="26349" x14ac:dyDescent="0.25"/>
    <row r="26350" x14ac:dyDescent="0.25"/>
    <row r="26351" x14ac:dyDescent="0.25"/>
    <row r="26352" x14ac:dyDescent="0.25"/>
    <row r="26353" x14ac:dyDescent="0.25"/>
    <row r="26354" x14ac:dyDescent="0.25"/>
    <row r="26355" x14ac:dyDescent="0.25"/>
    <row r="26356" x14ac:dyDescent="0.25"/>
    <row r="26357" x14ac:dyDescent="0.25"/>
    <row r="26358" x14ac:dyDescent="0.25"/>
    <row r="26359" x14ac:dyDescent="0.25"/>
    <row r="26360" x14ac:dyDescent="0.25"/>
    <row r="26361" x14ac:dyDescent="0.25"/>
    <row r="26362" x14ac:dyDescent="0.25"/>
    <row r="26363" x14ac:dyDescent="0.25"/>
    <row r="26364" x14ac:dyDescent="0.25"/>
    <row r="26365" x14ac:dyDescent="0.25"/>
    <row r="26366" x14ac:dyDescent="0.25"/>
    <row r="26367" x14ac:dyDescent="0.25"/>
    <row r="26368" x14ac:dyDescent="0.25"/>
    <row r="26369" x14ac:dyDescent="0.25"/>
    <row r="26370" x14ac:dyDescent="0.25"/>
    <row r="26371" x14ac:dyDescent="0.25"/>
    <row r="26372" x14ac:dyDescent="0.25"/>
    <row r="26373" x14ac:dyDescent="0.25"/>
    <row r="26374" x14ac:dyDescent="0.25"/>
    <row r="26375" x14ac:dyDescent="0.25"/>
    <row r="26376" x14ac:dyDescent="0.25"/>
    <row r="26377" x14ac:dyDescent="0.25"/>
    <row r="26378" x14ac:dyDescent="0.25"/>
    <row r="26379" x14ac:dyDescent="0.25"/>
    <row r="26380" x14ac:dyDescent="0.25"/>
    <row r="26381" x14ac:dyDescent="0.25"/>
    <row r="26382" x14ac:dyDescent="0.25"/>
    <row r="26383" x14ac:dyDescent="0.25"/>
    <row r="26384" x14ac:dyDescent="0.25"/>
    <row r="26385" x14ac:dyDescent="0.25"/>
    <row r="26386" x14ac:dyDescent="0.25"/>
    <row r="26387" x14ac:dyDescent="0.25"/>
    <row r="26388" x14ac:dyDescent="0.25"/>
    <row r="26389" x14ac:dyDescent="0.25"/>
    <row r="26390" x14ac:dyDescent="0.25"/>
    <row r="26391" x14ac:dyDescent="0.25"/>
    <row r="26392" x14ac:dyDescent="0.25"/>
    <row r="26393" x14ac:dyDescent="0.25"/>
    <row r="26394" x14ac:dyDescent="0.25"/>
    <row r="26395" x14ac:dyDescent="0.25"/>
    <row r="26396" x14ac:dyDescent="0.25"/>
    <row r="26397" x14ac:dyDescent="0.25"/>
    <row r="26398" x14ac:dyDescent="0.25"/>
    <row r="26399" x14ac:dyDescent="0.25"/>
    <row r="26400" x14ac:dyDescent="0.25"/>
    <row r="26401" x14ac:dyDescent="0.25"/>
    <row r="26402" x14ac:dyDescent="0.25"/>
    <row r="26403" x14ac:dyDescent="0.25"/>
    <row r="26404" x14ac:dyDescent="0.25"/>
    <row r="26405" x14ac:dyDescent="0.25"/>
    <row r="26406" x14ac:dyDescent="0.25"/>
    <row r="26407" x14ac:dyDescent="0.25"/>
    <row r="26408" x14ac:dyDescent="0.25"/>
    <row r="26409" x14ac:dyDescent="0.25"/>
    <row r="26410" x14ac:dyDescent="0.25"/>
    <row r="26411" x14ac:dyDescent="0.25"/>
    <row r="26412" x14ac:dyDescent="0.25"/>
    <row r="26413" x14ac:dyDescent="0.25"/>
    <row r="26414" x14ac:dyDescent="0.25"/>
    <row r="26415" x14ac:dyDescent="0.25"/>
    <row r="26416" x14ac:dyDescent="0.25"/>
    <row r="26417" x14ac:dyDescent="0.25"/>
    <row r="26418" x14ac:dyDescent="0.25"/>
    <row r="26419" x14ac:dyDescent="0.25"/>
    <row r="26420" x14ac:dyDescent="0.25"/>
    <row r="26421" x14ac:dyDescent="0.25"/>
    <row r="26422" x14ac:dyDescent="0.25"/>
    <row r="26423" x14ac:dyDescent="0.25"/>
    <row r="26424" x14ac:dyDescent="0.25"/>
    <row r="26425" x14ac:dyDescent="0.25"/>
    <row r="26426" x14ac:dyDescent="0.25"/>
    <row r="26427" x14ac:dyDescent="0.25"/>
    <row r="26428" x14ac:dyDescent="0.25"/>
    <row r="26429" x14ac:dyDescent="0.25"/>
    <row r="26430" x14ac:dyDescent="0.25"/>
    <row r="26431" x14ac:dyDescent="0.25"/>
    <row r="26432" x14ac:dyDescent="0.25"/>
    <row r="26433" x14ac:dyDescent="0.25"/>
    <row r="26434" x14ac:dyDescent="0.25"/>
    <row r="26435" x14ac:dyDescent="0.25"/>
    <row r="26436" x14ac:dyDescent="0.25"/>
    <row r="26437" x14ac:dyDescent="0.25"/>
    <row r="26438" x14ac:dyDescent="0.25"/>
    <row r="26439" x14ac:dyDescent="0.25"/>
    <row r="26440" x14ac:dyDescent="0.25"/>
    <row r="26441" x14ac:dyDescent="0.25"/>
    <row r="26442" x14ac:dyDescent="0.25"/>
    <row r="26443" x14ac:dyDescent="0.25"/>
    <row r="26444" x14ac:dyDescent="0.25"/>
    <row r="26445" x14ac:dyDescent="0.25"/>
    <row r="26446" x14ac:dyDescent="0.25"/>
    <row r="26447" x14ac:dyDescent="0.25"/>
    <row r="26448" x14ac:dyDescent="0.25"/>
    <row r="26449" x14ac:dyDescent="0.25"/>
    <row r="26450" x14ac:dyDescent="0.25"/>
    <row r="26451" x14ac:dyDescent="0.25"/>
    <row r="26452" x14ac:dyDescent="0.25"/>
    <row r="26453" x14ac:dyDescent="0.25"/>
    <row r="26454" x14ac:dyDescent="0.25"/>
    <row r="26455" x14ac:dyDescent="0.25"/>
    <row r="26456" x14ac:dyDescent="0.25"/>
    <row r="26457" x14ac:dyDescent="0.25"/>
    <row r="26458" x14ac:dyDescent="0.25"/>
    <row r="26459" x14ac:dyDescent="0.25"/>
    <row r="26460" x14ac:dyDescent="0.25"/>
    <row r="26461" x14ac:dyDescent="0.25"/>
    <row r="26462" x14ac:dyDescent="0.25"/>
    <row r="26463" x14ac:dyDescent="0.25"/>
    <row r="26464" x14ac:dyDescent="0.25"/>
    <row r="26465" x14ac:dyDescent="0.25"/>
    <row r="26466" x14ac:dyDescent="0.25"/>
    <row r="26467" x14ac:dyDescent="0.25"/>
    <row r="26468" x14ac:dyDescent="0.25"/>
    <row r="26469" x14ac:dyDescent="0.25"/>
    <row r="26470" x14ac:dyDescent="0.25"/>
    <row r="26471" x14ac:dyDescent="0.25"/>
    <row r="26472" x14ac:dyDescent="0.25"/>
    <row r="26473" x14ac:dyDescent="0.25"/>
    <row r="26474" x14ac:dyDescent="0.25"/>
    <row r="26475" x14ac:dyDescent="0.25"/>
    <row r="26476" x14ac:dyDescent="0.25"/>
    <row r="26477" x14ac:dyDescent="0.25"/>
    <row r="26478" x14ac:dyDescent="0.25"/>
    <row r="26479" x14ac:dyDescent="0.25"/>
    <row r="26480" x14ac:dyDescent="0.25"/>
    <row r="26481" x14ac:dyDescent="0.25"/>
    <row r="26482" x14ac:dyDescent="0.25"/>
    <row r="26483" x14ac:dyDescent="0.25"/>
    <row r="26484" x14ac:dyDescent="0.25"/>
    <row r="26485" x14ac:dyDescent="0.25"/>
    <row r="26486" x14ac:dyDescent="0.25"/>
    <row r="26487" x14ac:dyDescent="0.25"/>
    <row r="26488" x14ac:dyDescent="0.25"/>
    <row r="26489" x14ac:dyDescent="0.25"/>
    <row r="26490" x14ac:dyDescent="0.25"/>
    <row r="26491" x14ac:dyDescent="0.25"/>
    <row r="26492" x14ac:dyDescent="0.25"/>
    <row r="26493" x14ac:dyDescent="0.25"/>
    <row r="26494" x14ac:dyDescent="0.25"/>
    <row r="26495" x14ac:dyDescent="0.25"/>
    <row r="26496" x14ac:dyDescent="0.25"/>
    <row r="26497" x14ac:dyDescent="0.25"/>
    <row r="26498" x14ac:dyDescent="0.25"/>
    <row r="26499" x14ac:dyDescent="0.25"/>
    <row r="26500" x14ac:dyDescent="0.25"/>
    <row r="26501" x14ac:dyDescent="0.25"/>
    <row r="26502" x14ac:dyDescent="0.25"/>
    <row r="26503" x14ac:dyDescent="0.25"/>
    <row r="26504" x14ac:dyDescent="0.25"/>
    <row r="26505" x14ac:dyDescent="0.25"/>
    <row r="26506" x14ac:dyDescent="0.25"/>
    <row r="26507" x14ac:dyDescent="0.25"/>
    <row r="26508" x14ac:dyDescent="0.25"/>
    <row r="26509" x14ac:dyDescent="0.25"/>
    <row r="26510" x14ac:dyDescent="0.25"/>
    <row r="26511" x14ac:dyDescent="0.25"/>
    <row r="26512" x14ac:dyDescent="0.25"/>
    <row r="26513" x14ac:dyDescent="0.25"/>
    <row r="26514" x14ac:dyDescent="0.25"/>
    <row r="26515" x14ac:dyDescent="0.25"/>
    <row r="26516" x14ac:dyDescent="0.25"/>
    <row r="26517" x14ac:dyDescent="0.25"/>
    <row r="26518" x14ac:dyDescent="0.25"/>
    <row r="26519" x14ac:dyDescent="0.25"/>
    <row r="26520" x14ac:dyDescent="0.25"/>
    <row r="26521" x14ac:dyDescent="0.25"/>
    <row r="26522" x14ac:dyDescent="0.25"/>
    <row r="26523" x14ac:dyDescent="0.25"/>
    <row r="26524" x14ac:dyDescent="0.25"/>
    <row r="26525" x14ac:dyDescent="0.25"/>
    <row r="26526" x14ac:dyDescent="0.25"/>
    <row r="26527" x14ac:dyDescent="0.25"/>
    <row r="26528" x14ac:dyDescent="0.25"/>
    <row r="26529" x14ac:dyDescent="0.25"/>
    <row r="26530" x14ac:dyDescent="0.25"/>
    <row r="26531" x14ac:dyDescent="0.25"/>
    <row r="26532" x14ac:dyDescent="0.25"/>
    <row r="26533" x14ac:dyDescent="0.25"/>
    <row r="26534" x14ac:dyDescent="0.25"/>
    <row r="26535" x14ac:dyDescent="0.25"/>
    <row r="26536" x14ac:dyDescent="0.25"/>
    <row r="26537" x14ac:dyDescent="0.25"/>
    <row r="26538" x14ac:dyDescent="0.25"/>
    <row r="26539" x14ac:dyDescent="0.25"/>
    <row r="26540" x14ac:dyDescent="0.25"/>
    <row r="26541" x14ac:dyDescent="0.25"/>
    <row r="26542" x14ac:dyDescent="0.25"/>
    <row r="26543" x14ac:dyDescent="0.25"/>
    <row r="26544" x14ac:dyDescent="0.25"/>
    <row r="26545" x14ac:dyDescent="0.25"/>
    <row r="26546" x14ac:dyDescent="0.25"/>
    <row r="26547" x14ac:dyDescent="0.25"/>
    <row r="26548" x14ac:dyDescent="0.25"/>
    <row r="26549" x14ac:dyDescent="0.25"/>
    <row r="26550" x14ac:dyDescent="0.25"/>
    <row r="26551" x14ac:dyDescent="0.25"/>
    <row r="26552" x14ac:dyDescent="0.25"/>
    <row r="26553" x14ac:dyDescent="0.25"/>
    <row r="26554" x14ac:dyDescent="0.25"/>
    <row r="26555" x14ac:dyDescent="0.25"/>
    <row r="26556" x14ac:dyDescent="0.25"/>
    <row r="26557" x14ac:dyDescent="0.25"/>
    <row r="26558" x14ac:dyDescent="0.25"/>
    <row r="26559" x14ac:dyDescent="0.25"/>
    <row r="26560" x14ac:dyDescent="0.25"/>
    <row r="26561" x14ac:dyDescent="0.25"/>
    <row r="26562" x14ac:dyDescent="0.25"/>
    <row r="26563" x14ac:dyDescent="0.25"/>
    <row r="26564" x14ac:dyDescent="0.25"/>
    <row r="26565" x14ac:dyDescent="0.25"/>
    <row r="26566" x14ac:dyDescent="0.25"/>
    <row r="26567" x14ac:dyDescent="0.25"/>
    <row r="26568" x14ac:dyDescent="0.25"/>
    <row r="26569" x14ac:dyDescent="0.25"/>
    <row r="26570" x14ac:dyDescent="0.25"/>
    <row r="26571" x14ac:dyDescent="0.25"/>
    <row r="26572" x14ac:dyDescent="0.25"/>
    <row r="26573" x14ac:dyDescent="0.25"/>
    <row r="26574" x14ac:dyDescent="0.25"/>
    <row r="26575" x14ac:dyDescent="0.25"/>
    <row r="26576" x14ac:dyDescent="0.25"/>
    <row r="26577" x14ac:dyDescent="0.25"/>
    <row r="26578" x14ac:dyDescent="0.25"/>
    <row r="26579" x14ac:dyDescent="0.25"/>
    <row r="26580" x14ac:dyDescent="0.25"/>
    <row r="26581" x14ac:dyDescent="0.25"/>
    <row r="26582" x14ac:dyDescent="0.25"/>
    <row r="26583" x14ac:dyDescent="0.25"/>
    <row r="26584" x14ac:dyDescent="0.25"/>
    <row r="26585" x14ac:dyDescent="0.25"/>
    <row r="26586" x14ac:dyDescent="0.25"/>
    <row r="26587" x14ac:dyDescent="0.25"/>
    <row r="26588" x14ac:dyDescent="0.25"/>
    <row r="26589" x14ac:dyDescent="0.25"/>
    <row r="26590" x14ac:dyDescent="0.25"/>
    <row r="26591" x14ac:dyDescent="0.25"/>
    <row r="26592" x14ac:dyDescent="0.25"/>
    <row r="26593" x14ac:dyDescent="0.25"/>
    <row r="26594" x14ac:dyDescent="0.25"/>
    <row r="26595" x14ac:dyDescent="0.25"/>
    <row r="26596" x14ac:dyDescent="0.25"/>
    <row r="26597" x14ac:dyDescent="0.25"/>
    <row r="26598" x14ac:dyDescent="0.25"/>
    <row r="26599" x14ac:dyDescent="0.25"/>
    <row r="26600" x14ac:dyDescent="0.25"/>
    <row r="26601" x14ac:dyDescent="0.25"/>
    <row r="26602" x14ac:dyDescent="0.25"/>
    <row r="26603" x14ac:dyDescent="0.25"/>
    <row r="26604" x14ac:dyDescent="0.25"/>
    <row r="26605" x14ac:dyDescent="0.25"/>
    <row r="26606" x14ac:dyDescent="0.25"/>
    <row r="26607" x14ac:dyDescent="0.25"/>
    <row r="26608" x14ac:dyDescent="0.25"/>
    <row r="26609" x14ac:dyDescent="0.25"/>
    <row r="26610" x14ac:dyDescent="0.25"/>
    <row r="26611" x14ac:dyDescent="0.25"/>
    <row r="26612" x14ac:dyDescent="0.25"/>
    <row r="26613" x14ac:dyDescent="0.25"/>
    <row r="26614" x14ac:dyDescent="0.25"/>
    <row r="26615" x14ac:dyDescent="0.25"/>
    <row r="26616" x14ac:dyDescent="0.25"/>
    <row r="26617" x14ac:dyDescent="0.25"/>
    <row r="26618" x14ac:dyDescent="0.25"/>
    <row r="26619" x14ac:dyDescent="0.25"/>
    <row r="26620" x14ac:dyDescent="0.25"/>
    <row r="26621" x14ac:dyDescent="0.25"/>
    <row r="26622" x14ac:dyDescent="0.25"/>
    <row r="26623" x14ac:dyDescent="0.25"/>
    <row r="26624" x14ac:dyDescent="0.25"/>
    <row r="26625" x14ac:dyDescent="0.25"/>
    <row r="26626" x14ac:dyDescent="0.25"/>
    <row r="26627" x14ac:dyDescent="0.25"/>
    <row r="26628" x14ac:dyDescent="0.25"/>
    <row r="26629" x14ac:dyDescent="0.25"/>
    <row r="26630" x14ac:dyDescent="0.25"/>
    <row r="26631" x14ac:dyDescent="0.25"/>
    <row r="26632" x14ac:dyDescent="0.25"/>
    <row r="26633" x14ac:dyDescent="0.25"/>
    <row r="26634" x14ac:dyDescent="0.25"/>
    <row r="26635" x14ac:dyDescent="0.25"/>
    <row r="26636" x14ac:dyDescent="0.25"/>
    <row r="26637" x14ac:dyDescent="0.25"/>
    <row r="26638" x14ac:dyDescent="0.25"/>
    <row r="26639" x14ac:dyDescent="0.25"/>
    <row r="26640" x14ac:dyDescent="0.25"/>
    <row r="26641" x14ac:dyDescent="0.25"/>
    <row r="26642" x14ac:dyDescent="0.25"/>
    <row r="26643" x14ac:dyDescent="0.25"/>
    <row r="26644" x14ac:dyDescent="0.25"/>
    <row r="26645" x14ac:dyDescent="0.25"/>
    <row r="26646" x14ac:dyDescent="0.25"/>
    <row r="26647" x14ac:dyDescent="0.25"/>
    <row r="26648" x14ac:dyDescent="0.25"/>
    <row r="26649" x14ac:dyDescent="0.25"/>
    <row r="26650" x14ac:dyDescent="0.25"/>
    <row r="26651" x14ac:dyDescent="0.25"/>
    <row r="26652" x14ac:dyDescent="0.25"/>
    <row r="26653" x14ac:dyDescent="0.25"/>
    <row r="26654" x14ac:dyDescent="0.25"/>
    <row r="26655" x14ac:dyDescent="0.25"/>
    <row r="26656" x14ac:dyDescent="0.25"/>
    <row r="26657" x14ac:dyDescent="0.25"/>
    <row r="26658" x14ac:dyDescent="0.25"/>
    <row r="26659" x14ac:dyDescent="0.25"/>
    <row r="26660" x14ac:dyDescent="0.25"/>
    <row r="26661" x14ac:dyDescent="0.25"/>
    <row r="26662" x14ac:dyDescent="0.25"/>
    <row r="26663" x14ac:dyDescent="0.25"/>
    <row r="26664" x14ac:dyDescent="0.25"/>
    <row r="26665" x14ac:dyDescent="0.25"/>
    <row r="26666" x14ac:dyDescent="0.25"/>
    <row r="26667" x14ac:dyDescent="0.25"/>
    <row r="26668" x14ac:dyDescent="0.25"/>
    <row r="26669" x14ac:dyDescent="0.25"/>
    <row r="26670" x14ac:dyDescent="0.25"/>
    <row r="26671" x14ac:dyDescent="0.25"/>
    <row r="26672" x14ac:dyDescent="0.25"/>
    <row r="26673" x14ac:dyDescent="0.25"/>
    <row r="26674" x14ac:dyDescent="0.25"/>
    <row r="26675" x14ac:dyDescent="0.25"/>
    <row r="26676" x14ac:dyDescent="0.25"/>
    <row r="26677" x14ac:dyDescent="0.25"/>
    <row r="26678" x14ac:dyDescent="0.25"/>
    <row r="26679" x14ac:dyDescent="0.25"/>
    <row r="26680" x14ac:dyDescent="0.25"/>
    <row r="26681" x14ac:dyDescent="0.25"/>
    <row r="26682" x14ac:dyDescent="0.25"/>
    <row r="26683" x14ac:dyDescent="0.25"/>
    <row r="26684" x14ac:dyDescent="0.25"/>
    <row r="26685" x14ac:dyDescent="0.25"/>
    <row r="26686" x14ac:dyDescent="0.25"/>
    <row r="26687" x14ac:dyDescent="0.25"/>
    <row r="26688" x14ac:dyDescent="0.25"/>
    <row r="26689" x14ac:dyDescent="0.25"/>
    <row r="26690" x14ac:dyDescent="0.25"/>
    <row r="26691" x14ac:dyDescent="0.25"/>
    <row r="26692" x14ac:dyDescent="0.25"/>
    <row r="26693" x14ac:dyDescent="0.25"/>
    <row r="26694" x14ac:dyDescent="0.25"/>
    <row r="26695" x14ac:dyDescent="0.25"/>
    <row r="26696" x14ac:dyDescent="0.25"/>
    <row r="26697" x14ac:dyDescent="0.25"/>
    <row r="26698" x14ac:dyDescent="0.25"/>
    <row r="26699" x14ac:dyDescent="0.25"/>
    <row r="26700" x14ac:dyDescent="0.25"/>
    <row r="26701" x14ac:dyDescent="0.25"/>
    <row r="26702" x14ac:dyDescent="0.25"/>
    <row r="26703" x14ac:dyDescent="0.25"/>
    <row r="26704" x14ac:dyDescent="0.25"/>
    <row r="26705" x14ac:dyDescent="0.25"/>
    <row r="26706" x14ac:dyDescent="0.25"/>
    <row r="26707" x14ac:dyDescent="0.25"/>
    <row r="26708" x14ac:dyDescent="0.25"/>
    <row r="26709" x14ac:dyDescent="0.25"/>
    <row r="26710" x14ac:dyDescent="0.25"/>
    <row r="26711" x14ac:dyDescent="0.25"/>
    <row r="26712" x14ac:dyDescent="0.25"/>
    <row r="26713" x14ac:dyDescent="0.25"/>
    <row r="26714" x14ac:dyDescent="0.25"/>
    <row r="26715" x14ac:dyDescent="0.25"/>
    <row r="26716" x14ac:dyDescent="0.25"/>
    <row r="26717" x14ac:dyDescent="0.25"/>
    <row r="26718" x14ac:dyDescent="0.25"/>
    <row r="26719" x14ac:dyDescent="0.25"/>
    <row r="26720" x14ac:dyDescent="0.25"/>
    <row r="26721" x14ac:dyDescent="0.25"/>
    <row r="26722" x14ac:dyDescent="0.25"/>
    <row r="26723" x14ac:dyDescent="0.25"/>
    <row r="26724" x14ac:dyDescent="0.25"/>
    <row r="26725" x14ac:dyDescent="0.25"/>
    <row r="26726" x14ac:dyDescent="0.25"/>
    <row r="26727" x14ac:dyDescent="0.25"/>
    <row r="26728" x14ac:dyDescent="0.25"/>
    <row r="26729" x14ac:dyDescent="0.25"/>
    <row r="26730" x14ac:dyDescent="0.25"/>
    <row r="26731" x14ac:dyDescent="0.25"/>
    <row r="26732" x14ac:dyDescent="0.25"/>
    <row r="26733" x14ac:dyDescent="0.25"/>
    <row r="26734" x14ac:dyDescent="0.25"/>
    <row r="26735" x14ac:dyDescent="0.25"/>
    <row r="26736" x14ac:dyDescent="0.25"/>
    <row r="26737" x14ac:dyDescent="0.25"/>
    <row r="26738" x14ac:dyDescent="0.25"/>
    <row r="26739" x14ac:dyDescent="0.25"/>
    <row r="26740" x14ac:dyDescent="0.25"/>
    <row r="26741" x14ac:dyDescent="0.25"/>
    <row r="26742" x14ac:dyDescent="0.25"/>
    <row r="26743" x14ac:dyDescent="0.25"/>
    <row r="26744" x14ac:dyDescent="0.25"/>
    <row r="26745" x14ac:dyDescent="0.25"/>
    <row r="26746" x14ac:dyDescent="0.25"/>
    <row r="26747" x14ac:dyDescent="0.25"/>
    <row r="26748" x14ac:dyDescent="0.25"/>
    <row r="26749" x14ac:dyDescent="0.25"/>
    <row r="26750" x14ac:dyDescent="0.25"/>
    <row r="26751" x14ac:dyDescent="0.25"/>
    <row r="26752" x14ac:dyDescent="0.25"/>
    <row r="26753" x14ac:dyDescent="0.25"/>
    <row r="26754" x14ac:dyDescent="0.25"/>
    <row r="26755" x14ac:dyDescent="0.25"/>
    <row r="26756" x14ac:dyDescent="0.25"/>
    <row r="26757" x14ac:dyDescent="0.25"/>
    <row r="26758" x14ac:dyDescent="0.25"/>
    <row r="26759" x14ac:dyDescent="0.25"/>
    <row r="26760" x14ac:dyDescent="0.25"/>
    <row r="26761" x14ac:dyDescent="0.25"/>
    <row r="26762" x14ac:dyDescent="0.25"/>
    <row r="26763" x14ac:dyDescent="0.25"/>
    <row r="26764" x14ac:dyDescent="0.25"/>
    <row r="26765" x14ac:dyDescent="0.25"/>
    <row r="26766" x14ac:dyDescent="0.25"/>
    <row r="26767" x14ac:dyDescent="0.25"/>
    <row r="26768" x14ac:dyDescent="0.25"/>
    <row r="26769" x14ac:dyDescent="0.25"/>
    <row r="26770" x14ac:dyDescent="0.25"/>
    <row r="26771" x14ac:dyDescent="0.25"/>
    <row r="26772" x14ac:dyDescent="0.25"/>
    <row r="26773" x14ac:dyDescent="0.25"/>
    <row r="26774" x14ac:dyDescent="0.25"/>
    <row r="26775" x14ac:dyDescent="0.25"/>
    <row r="26776" x14ac:dyDescent="0.25"/>
    <row r="26777" x14ac:dyDescent="0.25"/>
    <row r="26778" x14ac:dyDescent="0.25"/>
    <row r="26779" x14ac:dyDescent="0.25"/>
    <row r="26780" x14ac:dyDescent="0.25"/>
    <row r="26781" x14ac:dyDescent="0.25"/>
    <row r="26782" x14ac:dyDescent="0.25"/>
    <row r="26783" x14ac:dyDescent="0.25"/>
    <row r="26784" x14ac:dyDescent="0.25"/>
    <row r="26785" x14ac:dyDescent="0.25"/>
    <row r="26786" x14ac:dyDescent="0.25"/>
    <row r="26787" x14ac:dyDescent="0.25"/>
    <row r="26788" x14ac:dyDescent="0.25"/>
    <row r="26789" x14ac:dyDescent="0.25"/>
    <row r="26790" x14ac:dyDescent="0.25"/>
    <row r="26791" x14ac:dyDescent="0.25"/>
    <row r="26792" x14ac:dyDescent="0.25"/>
    <row r="26793" x14ac:dyDescent="0.25"/>
    <row r="26794" x14ac:dyDescent="0.25"/>
    <row r="26795" x14ac:dyDescent="0.25"/>
    <row r="26796" x14ac:dyDescent="0.25"/>
    <row r="26797" x14ac:dyDescent="0.25"/>
    <row r="26798" x14ac:dyDescent="0.25"/>
    <row r="26799" x14ac:dyDescent="0.25"/>
    <row r="26800" x14ac:dyDescent="0.25"/>
    <row r="26801" x14ac:dyDescent="0.25"/>
    <row r="26802" x14ac:dyDescent="0.25"/>
    <row r="26803" x14ac:dyDescent="0.25"/>
    <row r="26804" x14ac:dyDescent="0.25"/>
    <row r="26805" x14ac:dyDescent="0.25"/>
    <row r="26806" x14ac:dyDescent="0.25"/>
    <row r="26807" x14ac:dyDescent="0.25"/>
    <row r="26808" x14ac:dyDescent="0.25"/>
    <row r="26809" x14ac:dyDescent="0.25"/>
    <row r="26810" x14ac:dyDescent="0.25"/>
    <row r="26811" x14ac:dyDescent="0.25"/>
    <row r="26812" x14ac:dyDescent="0.25"/>
    <row r="26813" x14ac:dyDescent="0.25"/>
    <row r="26814" x14ac:dyDescent="0.25"/>
    <row r="26815" x14ac:dyDescent="0.25"/>
    <row r="26816" x14ac:dyDescent="0.25"/>
    <row r="26817" x14ac:dyDescent="0.25"/>
    <row r="26818" x14ac:dyDescent="0.25"/>
    <row r="26819" x14ac:dyDescent="0.25"/>
    <row r="26820" x14ac:dyDescent="0.25"/>
    <row r="26821" x14ac:dyDescent="0.25"/>
    <row r="26822" x14ac:dyDescent="0.25"/>
    <row r="26823" x14ac:dyDescent="0.25"/>
    <row r="26824" x14ac:dyDescent="0.25"/>
    <row r="26825" x14ac:dyDescent="0.25"/>
    <row r="26826" x14ac:dyDescent="0.25"/>
    <row r="26827" x14ac:dyDescent="0.25"/>
    <row r="26828" x14ac:dyDescent="0.25"/>
    <row r="26829" x14ac:dyDescent="0.25"/>
    <row r="26830" x14ac:dyDescent="0.25"/>
    <row r="26831" x14ac:dyDescent="0.25"/>
    <row r="26832" x14ac:dyDescent="0.25"/>
    <row r="26833" x14ac:dyDescent="0.25"/>
    <row r="26834" x14ac:dyDescent="0.25"/>
    <row r="26835" x14ac:dyDescent="0.25"/>
    <row r="26836" x14ac:dyDescent="0.25"/>
    <row r="26837" x14ac:dyDescent="0.25"/>
    <row r="26838" x14ac:dyDescent="0.25"/>
    <row r="26839" x14ac:dyDescent="0.25"/>
    <row r="26840" x14ac:dyDescent="0.25"/>
    <row r="26841" x14ac:dyDescent="0.25"/>
    <row r="26842" x14ac:dyDescent="0.25"/>
    <row r="26843" x14ac:dyDescent="0.25"/>
    <row r="26844" x14ac:dyDescent="0.25"/>
    <row r="26845" x14ac:dyDescent="0.25"/>
    <row r="26846" x14ac:dyDescent="0.25"/>
    <row r="26847" x14ac:dyDescent="0.25"/>
    <row r="26848" x14ac:dyDescent="0.25"/>
    <row r="26849" x14ac:dyDescent="0.25"/>
    <row r="26850" x14ac:dyDescent="0.25"/>
    <row r="26851" x14ac:dyDescent="0.25"/>
    <row r="26852" x14ac:dyDescent="0.25"/>
    <row r="26853" x14ac:dyDescent="0.25"/>
    <row r="26854" x14ac:dyDescent="0.25"/>
    <row r="26855" x14ac:dyDescent="0.25"/>
    <row r="26856" x14ac:dyDescent="0.25"/>
    <row r="26857" x14ac:dyDescent="0.25"/>
    <row r="26858" x14ac:dyDescent="0.25"/>
    <row r="26859" x14ac:dyDescent="0.25"/>
    <row r="26860" x14ac:dyDescent="0.25"/>
    <row r="26861" x14ac:dyDescent="0.25"/>
    <row r="26862" x14ac:dyDescent="0.25"/>
    <row r="26863" x14ac:dyDescent="0.25"/>
    <row r="26864" x14ac:dyDescent="0.25"/>
    <row r="26865" x14ac:dyDescent="0.25"/>
    <row r="26866" x14ac:dyDescent="0.25"/>
    <row r="26867" x14ac:dyDescent="0.25"/>
    <row r="26868" x14ac:dyDescent="0.25"/>
    <row r="26869" x14ac:dyDescent="0.25"/>
    <row r="26870" x14ac:dyDescent="0.25"/>
    <row r="26871" x14ac:dyDescent="0.25"/>
    <row r="26872" x14ac:dyDescent="0.25"/>
    <row r="26873" x14ac:dyDescent="0.25"/>
    <row r="26874" x14ac:dyDescent="0.25"/>
    <row r="26875" x14ac:dyDescent="0.25"/>
    <row r="26876" x14ac:dyDescent="0.25"/>
    <row r="26877" x14ac:dyDescent="0.25"/>
    <row r="26878" x14ac:dyDescent="0.25"/>
    <row r="26879" x14ac:dyDescent="0.25"/>
    <row r="26880" x14ac:dyDescent="0.25"/>
    <row r="26881" x14ac:dyDescent="0.25"/>
    <row r="26882" x14ac:dyDescent="0.25"/>
    <row r="26883" x14ac:dyDescent="0.25"/>
    <row r="26884" x14ac:dyDescent="0.25"/>
    <row r="26885" x14ac:dyDescent="0.25"/>
    <row r="26886" x14ac:dyDescent="0.25"/>
    <row r="26887" x14ac:dyDescent="0.25"/>
    <row r="26888" x14ac:dyDescent="0.25"/>
    <row r="26889" x14ac:dyDescent="0.25"/>
    <row r="26890" x14ac:dyDescent="0.25"/>
    <row r="26891" x14ac:dyDescent="0.25"/>
    <row r="26892" x14ac:dyDescent="0.25"/>
    <row r="26893" x14ac:dyDescent="0.25"/>
    <row r="26894" x14ac:dyDescent="0.25"/>
    <row r="26895" x14ac:dyDescent="0.25"/>
    <row r="26896" x14ac:dyDescent="0.25"/>
    <row r="26897" x14ac:dyDescent="0.25"/>
    <row r="26898" x14ac:dyDescent="0.25"/>
    <row r="26899" x14ac:dyDescent="0.25"/>
    <row r="26900" x14ac:dyDescent="0.25"/>
    <row r="26901" x14ac:dyDescent="0.25"/>
    <row r="26902" x14ac:dyDescent="0.25"/>
    <row r="26903" x14ac:dyDescent="0.25"/>
    <row r="26904" x14ac:dyDescent="0.25"/>
    <row r="26905" x14ac:dyDescent="0.25"/>
    <row r="26906" x14ac:dyDescent="0.25"/>
    <row r="26907" x14ac:dyDescent="0.25"/>
    <row r="26908" x14ac:dyDescent="0.25"/>
    <row r="26909" x14ac:dyDescent="0.25"/>
    <row r="26910" x14ac:dyDescent="0.25"/>
    <row r="26911" x14ac:dyDescent="0.25"/>
    <row r="26912" x14ac:dyDescent="0.25"/>
    <row r="26913" x14ac:dyDescent="0.25"/>
    <row r="26914" x14ac:dyDescent="0.25"/>
    <row r="26915" x14ac:dyDescent="0.25"/>
    <row r="26916" x14ac:dyDescent="0.25"/>
    <row r="26917" x14ac:dyDescent="0.25"/>
    <row r="26918" x14ac:dyDescent="0.25"/>
    <row r="26919" x14ac:dyDescent="0.25"/>
    <row r="26920" x14ac:dyDescent="0.25"/>
    <row r="26921" x14ac:dyDescent="0.25"/>
    <row r="26922" x14ac:dyDescent="0.25"/>
    <row r="26923" x14ac:dyDescent="0.25"/>
    <row r="26924" x14ac:dyDescent="0.25"/>
    <row r="26925" x14ac:dyDescent="0.25"/>
    <row r="26926" x14ac:dyDescent="0.25"/>
    <row r="26927" x14ac:dyDescent="0.25"/>
    <row r="26928" x14ac:dyDescent="0.25"/>
    <row r="26929" x14ac:dyDescent="0.25"/>
    <row r="26930" x14ac:dyDescent="0.25"/>
    <row r="26931" x14ac:dyDescent="0.25"/>
    <row r="26932" x14ac:dyDescent="0.25"/>
    <row r="26933" x14ac:dyDescent="0.25"/>
    <row r="26934" x14ac:dyDescent="0.25"/>
    <row r="26935" x14ac:dyDescent="0.25"/>
    <row r="26936" x14ac:dyDescent="0.25"/>
    <row r="26937" x14ac:dyDescent="0.25"/>
    <row r="26938" x14ac:dyDescent="0.25"/>
    <row r="26939" x14ac:dyDescent="0.25"/>
    <row r="26940" x14ac:dyDescent="0.25"/>
    <row r="26941" x14ac:dyDescent="0.25"/>
    <row r="26942" x14ac:dyDescent="0.25"/>
    <row r="26943" x14ac:dyDescent="0.25"/>
    <row r="26944" x14ac:dyDescent="0.25"/>
    <row r="26945" x14ac:dyDescent="0.25"/>
    <row r="26946" x14ac:dyDescent="0.25"/>
    <row r="26947" x14ac:dyDescent="0.25"/>
    <row r="26948" x14ac:dyDescent="0.25"/>
    <row r="26949" x14ac:dyDescent="0.25"/>
    <row r="26950" x14ac:dyDescent="0.25"/>
    <row r="26951" x14ac:dyDescent="0.25"/>
    <row r="26952" x14ac:dyDescent="0.25"/>
    <row r="26953" x14ac:dyDescent="0.25"/>
    <row r="26954" x14ac:dyDescent="0.25"/>
    <row r="26955" x14ac:dyDescent="0.25"/>
    <row r="26956" x14ac:dyDescent="0.25"/>
    <row r="26957" x14ac:dyDescent="0.25"/>
    <row r="26958" x14ac:dyDescent="0.25"/>
    <row r="26959" x14ac:dyDescent="0.25"/>
    <row r="26960" x14ac:dyDescent="0.25"/>
    <row r="26961" x14ac:dyDescent="0.25"/>
    <row r="26962" x14ac:dyDescent="0.25"/>
    <row r="26963" x14ac:dyDescent="0.25"/>
    <row r="26964" x14ac:dyDescent="0.25"/>
    <row r="26965" x14ac:dyDescent="0.25"/>
    <row r="26966" x14ac:dyDescent="0.25"/>
    <row r="26967" x14ac:dyDescent="0.25"/>
    <row r="26968" x14ac:dyDescent="0.25"/>
    <row r="26969" x14ac:dyDescent="0.25"/>
    <row r="26970" x14ac:dyDescent="0.25"/>
    <row r="26971" x14ac:dyDescent="0.25"/>
    <row r="26972" x14ac:dyDescent="0.25"/>
    <row r="26973" x14ac:dyDescent="0.25"/>
    <row r="26974" x14ac:dyDescent="0.25"/>
    <row r="26975" x14ac:dyDescent="0.25"/>
    <row r="26976" x14ac:dyDescent="0.25"/>
    <row r="26977" x14ac:dyDescent="0.25"/>
    <row r="26978" x14ac:dyDescent="0.25"/>
    <row r="26979" x14ac:dyDescent="0.25"/>
    <row r="26980" x14ac:dyDescent="0.25"/>
    <row r="26981" x14ac:dyDescent="0.25"/>
    <row r="26982" x14ac:dyDescent="0.25"/>
    <row r="26983" x14ac:dyDescent="0.25"/>
    <row r="26984" x14ac:dyDescent="0.25"/>
    <row r="26985" x14ac:dyDescent="0.25"/>
    <row r="26986" x14ac:dyDescent="0.25"/>
    <row r="26987" x14ac:dyDescent="0.25"/>
    <row r="26988" x14ac:dyDescent="0.25"/>
    <row r="26989" x14ac:dyDescent="0.25"/>
    <row r="26990" x14ac:dyDescent="0.25"/>
    <row r="26991" x14ac:dyDescent="0.25"/>
    <row r="26992" x14ac:dyDescent="0.25"/>
    <row r="26993" x14ac:dyDescent="0.25"/>
    <row r="26994" x14ac:dyDescent="0.25"/>
    <row r="26995" x14ac:dyDescent="0.25"/>
    <row r="26996" x14ac:dyDescent="0.25"/>
    <row r="26997" x14ac:dyDescent="0.25"/>
    <row r="26998" x14ac:dyDescent="0.25"/>
    <row r="26999" x14ac:dyDescent="0.25"/>
    <row r="27000" x14ac:dyDescent="0.25"/>
    <row r="27001" x14ac:dyDescent="0.25"/>
    <row r="27002" x14ac:dyDescent="0.25"/>
    <row r="27003" x14ac:dyDescent="0.25"/>
    <row r="27004" x14ac:dyDescent="0.25"/>
    <row r="27005" x14ac:dyDescent="0.25"/>
    <row r="27006" x14ac:dyDescent="0.25"/>
    <row r="27007" x14ac:dyDescent="0.25"/>
    <row r="27008" x14ac:dyDescent="0.25"/>
    <row r="27009" x14ac:dyDescent="0.25"/>
    <row r="27010" x14ac:dyDescent="0.25"/>
    <row r="27011" x14ac:dyDescent="0.25"/>
    <row r="27012" x14ac:dyDescent="0.25"/>
    <row r="27013" x14ac:dyDescent="0.25"/>
    <row r="27014" x14ac:dyDescent="0.25"/>
    <row r="27015" x14ac:dyDescent="0.25"/>
    <row r="27016" x14ac:dyDescent="0.25"/>
    <row r="27017" x14ac:dyDescent="0.25"/>
    <row r="27018" x14ac:dyDescent="0.25"/>
    <row r="27019" x14ac:dyDescent="0.25"/>
    <row r="27020" x14ac:dyDescent="0.25"/>
    <row r="27021" x14ac:dyDescent="0.25"/>
    <row r="27022" x14ac:dyDescent="0.25"/>
    <row r="27023" x14ac:dyDescent="0.25"/>
    <row r="27024" x14ac:dyDescent="0.25"/>
    <row r="27025" x14ac:dyDescent="0.25"/>
    <row r="27026" x14ac:dyDescent="0.25"/>
    <row r="27027" x14ac:dyDescent="0.25"/>
    <row r="27028" x14ac:dyDescent="0.25"/>
    <row r="27029" x14ac:dyDescent="0.25"/>
    <row r="27030" x14ac:dyDescent="0.25"/>
    <row r="27031" x14ac:dyDescent="0.25"/>
    <row r="27032" x14ac:dyDescent="0.25"/>
    <row r="27033" x14ac:dyDescent="0.25"/>
    <row r="27034" x14ac:dyDescent="0.25"/>
    <row r="27035" x14ac:dyDescent="0.25"/>
    <row r="27036" x14ac:dyDescent="0.25"/>
    <row r="27037" x14ac:dyDescent="0.25"/>
    <row r="27038" x14ac:dyDescent="0.25"/>
    <row r="27039" x14ac:dyDescent="0.25"/>
    <row r="27040" x14ac:dyDescent="0.25"/>
    <row r="27041" x14ac:dyDescent="0.25"/>
    <row r="27042" x14ac:dyDescent="0.25"/>
    <row r="27043" x14ac:dyDescent="0.25"/>
    <row r="27044" x14ac:dyDescent="0.25"/>
    <row r="27045" x14ac:dyDescent="0.25"/>
    <row r="27046" x14ac:dyDescent="0.25"/>
    <row r="27047" x14ac:dyDescent="0.25"/>
    <row r="27048" x14ac:dyDescent="0.25"/>
    <row r="27049" x14ac:dyDescent="0.25"/>
    <row r="27050" x14ac:dyDescent="0.25"/>
    <row r="27051" x14ac:dyDescent="0.25"/>
    <row r="27052" x14ac:dyDescent="0.25"/>
    <row r="27053" x14ac:dyDescent="0.25"/>
    <row r="27054" x14ac:dyDescent="0.25"/>
    <row r="27055" x14ac:dyDescent="0.25"/>
    <row r="27056" x14ac:dyDescent="0.25"/>
    <row r="27057" x14ac:dyDescent="0.25"/>
    <row r="27058" x14ac:dyDescent="0.25"/>
    <row r="27059" x14ac:dyDescent="0.25"/>
    <row r="27060" x14ac:dyDescent="0.25"/>
    <row r="27061" x14ac:dyDescent="0.25"/>
    <row r="27062" x14ac:dyDescent="0.25"/>
    <row r="27063" x14ac:dyDescent="0.25"/>
    <row r="27064" x14ac:dyDescent="0.25"/>
    <row r="27065" x14ac:dyDescent="0.25"/>
    <row r="27066" x14ac:dyDescent="0.25"/>
    <row r="27067" x14ac:dyDescent="0.25"/>
    <row r="27068" x14ac:dyDescent="0.25"/>
    <row r="27069" x14ac:dyDescent="0.25"/>
    <row r="27070" x14ac:dyDescent="0.25"/>
    <row r="27071" x14ac:dyDescent="0.25"/>
    <row r="27072" x14ac:dyDescent="0.25"/>
    <row r="27073" x14ac:dyDescent="0.25"/>
    <row r="27074" x14ac:dyDescent="0.25"/>
    <row r="27075" x14ac:dyDescent="0.25"/>
    <row r="27076" x14ac:dyDescent="0.25"/>
    <row r="27077" x14ac:dyDescent="0.25"/>
    <row r="27078" x14ac:dyDescent="0.25"/>
    <row r="27079" x14ac:dyDescent="0.25"/>
    <row r="27080" x14ac:dyDescent="0.25"/>
    <row r="27081" x14ac:dyDescent="0.25"/>
    <row r="27082" x14ac:dyDescent="0.25"/>
    <row r="27083" x14ac:dyDescent="0.25"/>
    <row r="27084" x14ac:dyDescent="0.25"/>
    <row r="27085" x14ac:dyDescent="0.25"/>
    <row r="27086" x14ac:dyDescent="0.25"/>
    <row r="27087" x14ac:dyDescent="0.25"/>
    <row r="27088" x14ac:dyDescent="0.25"/>
    <row r="27089" x14ac:dyDescent="0.25"/>
    <row r="27090" x14ac:dyDescent="0.25"/>
    <row r="27091" x14ac:dyDescent="0.25"/>
    <row r="27092" x14ac:dyDescent="0.25"/>
    <row r="27093" x14ac:dyDescent="0.25"/>
    <row r="27094" x14ac:dyDescent="0.25"/>
    <row r="27095" x14ac:dyDescent="0.25"/>
    <row r="27096" x14ac:dyDescent="0.25"/>
    <row r="27097" x14ac:dyDescent="0.25"/>
    <row r="27098" x14ac:dyDescent="0.25"/>
    <row r="27099" x14ac:dyDescent="0.25"/>
    <row r="27100" x14ac:dyDescent="0.25"/>
    <row r="27101" x14ac:dyDescent="0.25"/>
    <row r="27102" x14ac:dyDescent="0.25"/>
    <row r="27103" x14ac:dyDescent="0.25"/>
    <row r="27104" x14ac:dyDescent="0.25"/>
    <row r="27105" x14ac:dyDescent="0.25"/>
    <row r="27106" x14ac:dyDescent="0.25"/>
    <row r="27107" x14ac:dyDescent="0.25"/>
    <row r="27108" x14ac:dyDescent="0.25"/>
    <row r="27109" x14ac:dyDescent="0.25"/>
    <row r="27110" x14ac:dyDescent="0.25"/>
    <row r="27111" x14ac:dyDescent="0.25"/>
    <row r="27112" x14ac:dyDescent="0.25"/>
    <row r="27113" x14ac:dyDescent="0.25"/>
    <row r="27114" x14ac:dyDescent="0.25"/>
    <row r="27115" x14ac:dyDescent="0.25"/>
    <row r="27116" x14ac:dyDescent="0.25"/>
    <row r="27117" x14ac:dyDescent="0.25"/>
    <row r="27118" x14ac:dyDescent="0.25"/>
    <row r="27119" x14ac:dyDescent="0.25"/>
    <row r="27120" x14ac:dyDescent="0.25"/>
    <row r="27121" x14ac:dyDescent="0.25"/>
    <row r="27122" x14ac:dyDescent="0.25"/>
    <row r="27123" x14ac:dyDescent="0.25"/>
    <row r="27124" x14ac:dyDescent="0.25"/>
    <row r="27125" x14ac:dyDescent="0.25"/>
    <row r="27126" x14ac:dyDescent="0.25"/>
    <row r="27127" x14ac:dyDescent="0.25"/>
    <row r="27128" x14ac:dyDescent="0.25"/>
    <row r="27129" x14ac:dyDescent="0.25"/>
    <row r="27130" x14ac:dyDescent="0.25"/>
    <row r="27131" x14ac:dyDescent="0.25"/>
    <row r="27132" x14ac:dyDescent="0.25"/>
    <row r="27133" x14ac:dyDescent="0.25"/>
    <row r="27134" x14ac:dyDescent="0.25"/>
    <row r="27135" x14ac:dyDescent="0.25"/>
    <row r="27136" x14ac:dyDescent="0.25"/>
    <row r="27137" x14ac:dyDescent="0.25"/>
    <row r="27138" x14ac:dyDescent="0.25"/>
    <row r="27139" x14ac:dyDescent="0.25"/>
    <row r="27140" x14ac:dyDescent="0.25"/>
    <row r="27141" x14ac:dyDescent="0.25"/>
    <row r="27142" x14ac:dyDescent="0.25"/>
    <row r="27143" x14ac:dyDescent="0.25"/>
    <row r="27144" x14ac:dyDescent="0.25"/>
    <row r="27145" x14ac:dyDescent="0.25"/>
    <row r="27146" x14ac:dyDescent="0.25"/>
    <row r="27147" x14ac:dyDescent="0.25"/>
    <row r="27148" x14ac:dyDescent="0.25"/>
    <row r="27149" x14ac:dyDescent="0.25"/>
    <row r="27150" x14ac:dyDescent="0.25"/>
    <row r="27151" x14ac:dyDescent="0.25"/>
    <row r="27152" x14ac:dyDescent="0.25"/>
    <row r="27153" x14ac:dyDescent="0.25"/>
    <row r="27154" x14ac:dyDescent="0.25"/>
    <row r="27155" x14ac:dyDescent="0.25"/>
    <row r="27156" x14ac:dyDescent="0.25"/>
    <row r="27157" x14ac:dyDescent="0.25"/>
    <row r="27158" x14ac:dyDescent="0.25"/>
    <row r="27159" x14ac:dyDescent="0.25"/>
    <row r="27160" x14ac:dyDescent="0.25"/>
    <row r="27161" x14ac:dyDescent="0.25"/>
    <row r="27162" x14ac:dyDescent="0.25"/>
    <row r="27163" x14ac:dyDescent="0.25"/>
    <row r="27164" x14ac:dyDescent="0.25"/>
    <row r="27165" x14ac:dyDescent="0.25"/>
    <row r="27166" x14ac:dyDescent="0.25"/>
    <row r="27167" x14ac:dyDescent="0.25"/>
    <row r="27168" x14ac:dyDescent="0.25"/>
    <row r="27169" x14ac:dyDescent="0.25"/>
    <row r="27170" x14ac:dyDescent="0.25"/>
    <row r="27171" x14ac:dyDescent="0.25"/>
    <row r="27172" x14ac:dyDescent="0.25"/>
    <row r="27173" x14ac:dyDescent="0.25"/>
    <row r="27174" x14ac:dyDescent="0.25"/>
    <row r="27175" x14ac:dyDescent="0.25"/>
    <row r="27176" x14ac:dyDescent="0.25"/>
    <row r="27177" x14ac:dyDescent="0.25"/>
    <row r="27178" x14ac:dyDescent="0.25"/>
    <row r="27179" x14ac:dyDescent="0.25"/>
    <row r="27180" x14ac:dyDescent="0.25"/>
    <row r="27181" x14ac:dyDescent="0.25"/>
    <row r="27182" x14ac:dyDescent="0.25"/>
    <row r="27183" x14ac:dyDescent="0.25"/>
    <row r="27184" x14ac:dyDescent="0.25"/>
    <row r="27185" x14ac:dyDescent="0.25"/>
    <row r="27186" x14ac:dyDescent="0.25"/>
    <row r="27187" x14ac:dyDescent="0.25"/>
    <row r="27188" x14ac:dyDescent="0.25"/>
    <row r="27189" x14ac:dyDescent="0.25"/>
    <row r="27190" x14ac:dyDescent="0.25"/>
    <row r="27191" x14ac:dyDescent="0.25"/>
    <row r="27192" x14ac:dyDescent="0.25"/>
    <row r="27193" x14ac:dyDescent="0.25"/>
    <row r="27194" x14ac:dyDescent="0.25"/>
    <row r="27195" x14ac:dyDescent="0.25"/>
    <row r="27196" x14ac:dyDescent="0.25"/>
    <row r="27197" x14ac:dyDescent="0.25"/>
    <row r="27198" x14ac:dyDescent="0.25"/>
    <row r="27199" x14ac:dyDescent="0.25"/>
    <row r="27200" x14ac:dyDescent="0.25"/>
    <row r="27201" x14ac:dyDescent="0.25"/>
    <row r="27202" x14ac:dyDescent="0.25"/>
    <row r="27203" x14ac:dyDescent="0.25"/>
    <row r="27204" x14ac:dyDescent="0.25"/>
    <row r="27205" x14ac:dyDescent="0.25"/>
    <row r="27206" x14ac:dyDescent="0.25"/>
    <row r="27207" x14ac:dyDescent="0.25"/>
    <row r="27208" x14ac:dyDescent="0.25"/>
    <row r="27209" x14ac:dyDescent="0.25"/>
    <row r="27210" x14ac:dyDescent="0.25"/>
    <row r="27211" x14ac:dyDescent="0.25"/>
    <row r="27212" x14ac:dyDescent="0.25"/>
    <row r="27213" x14ac:dyDescent="0.25"/>
    <row r="27214" x14ac:dyDescent="0.25"/>
    <row r="27215" x14ac:dyDescent="0.25"/>
    <row r="27216" x14ac:dyDescent="0.25"/>
    <row r="27217" x14ac:dyDescent="0.25"/>
    <row r="27218" x14ac:dyDescent="0.25"/>
    <row r="27219" x14ac:dyDescent="0.25"/>
    <row r="27220" x14ac:dyDescent="0.25"/>
    <row r="27221" x14ac:dyDescent="0.25"/>
    <row r="27222" x14ac:dyDescent="0.25"/>
    <row r="27223" x14ac:dyDescent="0.25"/>
    <row r="27224" x14ac:dyDescent="0.25"/>
    <row r="27225" x14ac:dyDescent="0.25"/>
    <row r="27226" x14ac:dyDescent="0.25"/>
    <row r="27227" x14ac:dyDescent="0.25"/>
    <row r="27228" x14ac:dyDescent="0.25"/>
    <row r="27229" x14ac:dyDescent="0.25"/>
    <row r="27230" x14ac:dyDescent="0.25"/>
    <row r="27231" x14ac:dyDescent="0.25"/>
    <row r="27232" x14ac:dyDescent="0.25"/>
    <row r="27233" x14ac:dyDescent="0.25"/>
    <row r="27234" x14ac:dyDescent="0.25"/>
    <row r="27235" x14ac:dyDescent="0.25"/>
    <row r="27236" x14ac:dyDescent="0.25"/>
    <row r="27237" x14ac:dyDescent="0.25"/>
    <row r="27238" x14ac:dyDescent="0.25"/>
    <row r="27239" x14ac:dyDescent="0.25"/>
    <row r="27240" x14ac:dyDescent="0.25"/>
    <row r="27241" x14ac:dyDescent="0.25"/>
    <row r="27242" x14ac:dyDescent="0.25"/>
    <row r="27243" x14ac:dyDescent="0.25"/>
    <row r="27244" x14ac:dyDescent="0.25"/>
    <row r="27245" x14ac:dyDescent="0.25"/>
    <row r="27246" x14ac:dyDescent="0.25"/>
    <row r="27247" x14ac:dyDescent="0.25"/>
    <row r="27248" x14ac:dyDescent="0.25"/>
    <row r="27249" x14ac:dyDescent="0.25"/>
    <row r="27250" x14ac:dyDescent="0.25"/>
    <row r="27251" x14ac:dyDescent="0.25"/>
    <row r="27252" x14ac:dyDescent="0.25"/>
    <row r="27253" x14ac:dyDescent="0.25"/>
    <row r="27254" x14ac:dyDescent="0.25"/>
    <row r="27255" x14ac:dyDescent="0.25"/>
    <row r="27256" x14ac:dyDescent="0.25"/>
    <row r="27257" x14ac:dyDescent="0.25"/>
    <row r="27258" x14ac:dyDescent="0.25"/>
    <row r="27259" x14ac:dyDescent="0.25"/>
    <row r="27260" x14ac:dyDescent="0.25"/>
    <row r="27261" x14ac:dyDescent="0.25"/>
    <row r="27262" x14ac:dyDescent="0.25"/>
    <row r="27263" x14ac:dyDescent="0.25"/>
    <row r="27264" x14ac:dyDescent="0.25"/>
    <row r="27265" x14ac:dyDescent="0.25"/>
    <row r="27266" x14ac:dyDescent="0.25"/>
    <row r="27267" x14ac:dyDescent="0.25"/>
    <row r="27268" x14ac:dyDescent="0.25"/>
    <row r="27269" x14ac:dyDescent="0.25"/>
    <row r="27270" x14ac:dyDescent="0.25"/>
    <row r="27271" x14ac:dyDescent="0.25"/>
    <row r="27272" x14ac:dyDescent="0.25"/>
    <row r="27273" x14ac:dyDescent="0.25"/>
    <row r="27274" x14ac:dyDescent="0.25"/>
    <row r="27275" x14ac:dyDescent="0.25"/>
    <row r="27276" x14ac:dyDescent="0.25"/>
    <row r="27277" x14ac:dyDescent="0.25"/>
    <row r="27278" x14ac:dyDescent="0.25"/>
    <row r="27279" x14ac:dyDescent="0.25"/>
    <row r="27280" x14ac:dyDescent="0.25"/>
    <row r="27281" x14ac:dyDescent="0.25"/>
    <row r="27282" x14ac:dyDescent="0.25"/>
    <row r="27283" x14ac:dyDescent="0.25"/>
    <row r="27284" x14ac:dyDescent="0.25"/>
    <row r="27285" x14ac:dyDescent="0.25"/>
    <row r="27286" x14ac:dyDescent="0.25"/>
    <row r="27287" x14ac:dyDescent="0.25"/>
    <row r="27288" x14ac:dyDescent="0.25"/>
    <row r="27289" x14ac:dyDescent="0.25"/>
    <row r="27290" x14ac:dyDescent="0.25"/>
    <row r="27291" x14ac:dyDescent="0.25"/>
    <row r="27292" x14ac:dyDescent="0.25"/>
    <row r="27293" x14ac:dyDescent="0.25"/>
    <row r="27294" x14ac:dyDescent="0.25"/>
    <row r="27295" x14ac:dyDescent="0.25"/>
    <row r="27296" x14ac:dyDescent="0.25"/>
    <row r="27297" x14ac:dyDescent="0.25"/>
    <row r="27298" x14ac:dyDescent="0.25"/>
    <row r="27299" x14ac:dyDescent="0.25"/>
    <row r="27300" x14ac:dyDescent="0.25"/>
    <row r="27301" x14ac:dyDescent="0.25"/>
    <row r="27302" x14ac:dyDescent="0.25"/>
    <row r="27303" x14ac:dyDescent="0.25"/>
    <row r="27304" x14ac:dyDescent="0.25"/>
    <row r="27305" x14ac:dyDescent="0.25"/>
    <row r="27306" x14ac:dyDescent="0.25"/>
    <row r="27307" x14ac:dyDescent="0.25"/>
    <row r="27308" x14ac:dyDescent="0.25"/>
    <row r="27309" x14ac:dyDescent="0.25"/>
    <row r="27310" x14ac:dyDescent="0.25"/>
    <row r="27311" x14ac:dyDescent="0.25"/>
    <row r="27312" x14ac:dyDescent="0.25"/>
    <row r="27313" x14ac:dyDescent="0.25"/>
    <row r="27314" x14ac:dyDescent="0.25"/>
    <row r="27315" x14ac:dyDescent="0.25"/>
    <row r="27316" x14ac:dyDescent="0.25"/>
    <row r="27317" x14ac:dyDescent="0.25"/>
    <row r="27318" x14ac:dyDescent="0.25"/>
    <row r="27319" x14ac:dyDescent="0.25"/>
    <row r="27320" x14ac:dyDescent="0.25"/>
    <row r="27321" x14ac:dyDescent="0.25"/>
    <row r="27322" x14ac:dyDescent="0.25"/>
    <row r="27323" x14ac:dyDescent="0.25"/>
    <row r="27324" x14ac:dyDescent="0.25"/>
    <row r="27325" x14ac:dyDescent="0.25"/>
    <row r="27326" x14ac:dyDescent="0.25"/>
    <row r="27327" x14ac:dyDescent="0.25"/>
    <row r="27328" x14ac:dyDescent="0.25"/>
    <row r="27329" x14ac:dyDescent="0.25"/>
    <row r="27330" x14ac:dyDescent="0.25"/>
    <row r="27331" x14ac:dyDescent="0.25"/>
    <row r="27332" x14ac:dyDescent="0.25"/>
    <row r="27333" x14ac:dyDescent="0.25"/>
    <row r="27334" x14ac:dyDescent="0.25"/>
    <row r="27335" x14ac:dyDescent="0.25"/>
    <row r="27336" x14ac:dyDescent="0.25"/>
    <row r="27337" x14ac:dyDescent="0.25"/>
    <row r="27338" x14ac:dyDescent="0.25"/>
    <row r="27339" x14ac:dyDescent="0.25"/>
    <row r="27340" x14ac:dyDescent="0.25"/>
    <row r="27341" x14ac:dyDescent="0.25"/>
    <row r="27342" x14ac:dyDescent="0.25"/>
    <row r="27343" x14ac:dyDescent="0.25"/>
    <row r="27344" x14ac:dyDescent="0.25"/>
    <row r="27345" x14ac:dyDescent="0.25"/>
    <row r="27346" x14ac:dyDescent="0.25"/>
    <row r="27347" x14ac:dyDescent="0.25"/>
    <row r="27348" x14ac:dyDescent="0.25"/>
    <row r="27349" x14ac:dyDescent="0.25"/>
    <row r="27350" x14ac:dyDescent="0.25"/>
    <row r="27351" x14ac:dyDescent="0.25"/>
    <row r="27352" x14ac:dyDescent="0.25"/>
    <row r="27353" x14ac:dyDescent="0.25"/>
    <row r="27354" x14ac:dyDescent="0.25"/>
    <row r="27355" x14ac:dyDescent="0.25"/>
    <row r="27356" x14ac:dyDescent="0.25"/>
    <row r="27357" x14ac:dyDescent="0.25"/>
    <row r="27358" x14ac:dyDescent="0.25"/>
    <row r="27359" x14ac:dyDescent="0.25"/>
    <row r="27360" x14ac:dyDescent="0.25"/>
    <row r="27361" x14ac:dyDescent="0.25"/>
    <row r="27362" x14ac:dyDescent="0.25"/>
    <row r="27363" x14ac:dyDescent="0.25"/>
    <row r="27364" x14ac:dyDescent="0.25"/>
    <row r="27365" x14ac:dyDescent="0.25"/>
    <row r="27366" x14ac:dyDescent="0.25"/>
    <row r="27367" x14ac:dyDescent="0.25"/>
    <row r="27368" x14ac:dyDescent="0.25"/>
    <row r="27369" x14ac:dyDescent="0.25"/>
    <row r="27370" x14ac:dyDescent="0.25"/>
    <row r="27371" x14ac:dyDescent="0.25"/>
    <row r="27372" x14ac:dyDescent="0.25"/>
    <row r="27373" x14ac:dyDescent="0.25"/>
    <row r="27374" x14ac:dyDescent="0.25"/>
    <row r="27375" x14ac:dyDescent="0.25"/>
    <row r="27376" x14ac:dyDescent="0.25"/>
    <row r="27377" x14ac:dyDescent="0.25"/>
    <row r="27378" x14ac:dyDescent="0.25"/>
    <row r="27379" x14ac:dyDescent="0.25"/>
    <row r="27380" x14ac:dyDescent="0.25"/>
    <row r="27381" x14ac:dyDescent="0.25"/>
    <row r="27382" x14ac:dyDescent="0.25"/>
    <row r="27383" x14ac:dyDescent="0.25"/>
    <row r="27384" x14ac:dyDescent="0.25"/>
    <row r="27385" x14ac:dyDescent="0.25"/>
    <row r="27386" x14ac:dyDescent="0.25"/>
    <row r="27387" x14ac:dyDescent="0.25"/>
    <row r="27388" x14ac:dyDescent="0.25"/>
    <row r="27389" x14ac:dyDescent="0.25"/>
    <row r="27390" x14ac:dyDescent="0.25"/>
    <row r="27391" x14ac:dyDescent="0.25"/>
    <row r="27392" x14ac:dyDescent="0.25"/>
    <row r="27393" x14ac:dyDescent="0.25"/>
    <row r="27394" x14ac:dyDescent="0.25"/>
    <row r="27395" x14ac:dyDescent="0.25"/>
    <row r="27396" x14ac:dyDescent="0.25"/>
    <row r="27397" x14ac:dyDescent="0.25"/>
    <row r="27398" x14ac:dyDescent="0.25"/>
    <row r="27399" x14ac:dyDescent="0.25"/>
    <row r="27400" x14ac:dyDescent="0.25"/>
    <row r="27401" x14ac:dyDescent="0.25"/>
    <row r="27402" x14ac:dyDescent="0.25"/>
    <row r="27403" x14ac:dyDescent="0.25"/>
    <row r="27404" x14ac:dyDescent="0.25"/>
    <row r="27405" x14ac:dyDescent="0.25"/>
    <row r="27406" x14ac:dyDescent="0.25"/>
    <row r="27407" x14ac:dyDescent="0.25"/>
    <row r="27408" x14ac:dyDescent="0.25"/>
    <row r="27409" x14ac:dyDescent="0.25"/>
    <row r="27410" x14ac:dyDescent="0.25"/>
    <row r="27411" x14ac:dyDescent="0.25"/>
    <row r="27412" x14ac:dyDescent="0.25"/>
    <row r="27413" x14ac:dyDescent="0.25"/>
    <row r="27414" x14ac:dyDescent="0.25"/>
    <row r="27415" x14ac:dyDescent="0.25"/>
    <row r="27416" x14ac:dyDescent="0.25"/>
    <row r="27417" x14ac:dyDescent="0.25"/>
    <row r="27418" x14ac:dyDescent="0.25"/>
    <row r="27419" x14ac:dyDescent="0.25"/>
    <row r="27420" x14ac:dyDescent="0.25"/>
    <row r="27421" x14ac:dyDescent="0.25"/>
    <row r="27422" x14ac:dyDescent="0.25"/>
    <row r="27423" x14ac:dyDescent="0.25"/>
    <row r="27424" x14ac:dyDescent="0.25"/>
    <row r="27425" x14ac:dyDescent="0.25"/>
    <row r="27426" x14ac:dyDescent="0.25"/>
    <row r="27427" x14ac:dyDescent="0.25"/>
    <row r="27428" x14ac:dyDescent="0.25"/>
    <row r="27429" x14ac:dyDescent="0.25"/>
    <row r="27430" x14ac:dyDescent="0.25"/>
    <row r="27431" x14ac:dyDescent="0.25"/>
    <row r="27432" x14ac:dyDescent="0.25"/>
    <row r="27433" x14ac:dyDescent="0.25"/>
    <row r="27434" x14ac:dyDescent="0.25"/>
    <row r="27435" x14ac:dyDescent="0.25"/>
    <row r="27436" x14ac:dyDescent="0.25"/>
    <row r="27437" x14ac:dyDescent="0.25"/>
    <row r="27438" x14ac:dyDescent="0.25"/>
    <row r="27439" x14ac:dyDescent="0.25"/>
    <row r="27440" x14ac:dyDescent="0.25"/>
    <row r="27441" x14ac:dyDescent="0.25"/>
    <row r="27442" x14ac:dyDescent="0.25"/>
    <row r="27443" x14ac:dyDescent="0.25"/>
    <row r="27444" x14ac:dyDescent="0.25"/>
    <row r="27445" x14ac:dyDescent="0.25"/>
    <row r="27446" x14ac:dyDescent="0.25"/>
    <row r="27447" x14ac:dyDescent="0.25"/>
    <row r="27448" x14ac:dyDescent="0.25"/>
    <row r="27449" x14ac:dyDescent="0.25"/>
    <row r="27450" x14ac:dyDescent="0.25"/>
    <row r="27451" x14ac:dyDescent="0.25"/>
    <row r="27452" x14ac:dyDescent="0.25"/>
    <row r="27453" x14ac:dyDescent="0.25"/>
    <row r="27454" x14ac:dyDescent="0.25"/>
    <row r="27455" x14ac:dyDescent="0.25"/>
    <row r="27456" x14ac:dyDescent="0.25"/>
    <row r="27457" x14ac:dyDescent="0.25"/>
    <row r="27458" x14ac:dyDescent="0.25"/>
    <row r="27459" x14ac:dyDescent="0.25"/>
    <row r="27460" x14ac:dyDescent="0.25"/>
    <row r="27461" x14ac:dyDescent="0.25"/>
    <row r="27462" x14ac:dyDescent="0.25"/>
    <row r="27463" x14ac:dyDescent="0.25"/>
    <row r="27464" x14ac:dyDescent="0.25"/>
    <row r="27465" x14ac:dyDescent="0.25"/>
    <row r="27466" x14ac:dyDescent="0.25"/>
    <row r="27467" x14ac:dyDescent="0.25"/>
    <row r="27468" x14ac:dyDescent="0.25"/>
    <row r="27469" x14ac:dyDescent="0.25"/>
    <row r="27470" x14ac:dyDescent="0.25"/>
    <row r="27471" x14ac:dyDescent="0.25"/>
    <row r="27472" x14ac:dyDescent="0.25"/>
    <row r="27473" x14ac:dyDescent="0.25"/>
    <row r="27474" x14ac:dyDescent="0.25"/>
    <row r="27475" x14ac:dyDescent="0.25"/>
    <row r="27476" x14ac:dyDescent="0.25"/>
    <row r="27477" x14ac:dyDescent="0.25"/>
    <row r="27478" x14ac:dyDescent="0.25"/>
    <row r="27479" x14ac:dyDescent="0.25"/>
    <row r="27480" x14ac:dyDescent="0.25"/>
    <row r="27481" x14ac:dyDescent="0.25"/>
    <row r="27482" x14ac:dyDescent="0.25"/>
    <row r="27483" x14ac:dyDescent="0.25"/>
    <row r="27484" x14ac:dyDescent="0.25"/>
    <row r="27485" x14ac:dyDescent="0.25"/>
    <row r="27486" x14ac:dyDescent="0.25"/>
    <row r="27487" x14ac:dyDescent="0.25"/>
    <row r="27488" x14ac:dyDescent="0.25"/>
    <row r="27489" x14ac:dyDescent="0.25"/>
    <row r="27490" x14ac:dyDescent="0.25"/>
    <row r="27491" x14ac:dyDescent="0.25"/>
    <row r="27492" x14ac:dyDescent="0.25"/>
    <row r="27493" x14ac:dyDescent="0.25"/>
    <row r="27494" x14ac:dyDescent="0.25"/>
    <row r="27495" x14ac:dyDescent="0.25"/>
    <row r="27496" x14ac:dyDescent="0.25"/>
    <row r="27497" x14ac:dyDescent="0.25"/>
    <row r="27498" x14ac:dyDescent="0.25"/>
    <row r="27499" x14ac:dyDescent="0.25"/>
    <row r="27500" x14ac:dyDescent="0.25"/>
    <row r="27501" x14ac:dyDescent="0.25"/>
    <row r="27502" x14ac:dyDescent="0.25"/>
    <row r="27503" x14ac:dyDescent="0.25"/>
    <row r="27504" x14ac:dyDescent="0.25"/>
    <row r="27505" x14ac:dyDescent="0.25"/>
    <row r="27506" x14ac:dyDescent="0.25"/>
    <row r="27507" x14ac:dyDescent="0.25"/>
    <row r="27508" x14ac:dyDescent="0.25"/>
    <row r="27509" x14ac:dyDescent="0.25"/>
    <row r="27510" x14ac:dyDescent="0.25"/>
    <row r="27511" x14ac:dyDescent="0.25"/>
    <row r="27512" x14ac:dyDescent="0.25"/>
    <row r="27513" x14ac:dyDescent="0.25"/>
    <row r="27514" x14ac:dyDescent="0.25"/>
    <row r="27515" x14ac:dyDescent="0.25"/>
    <row r="27516" x14ac:dyDescent="0.25"/>
    <row r="27517" x14ac:dyDescent="0.25"/>
    <row r="27518" x14ac:dyDescent="0.25"/>
    <row r="27519" x14ac:dyDescent="0.25"/>
    <row r="27520" x14ac:dyDescent="0.25"/>
    <row r="27521" x14ac:dyDescent="0.25"/>
    <row r="27522" x14ac:dyDescent="0.25"/>
    <row r="27523" x14ac:dyDescent="0.25"/>
    <row r="27524" x14ac:dyDescent="0.25"/>
    <row r="27525" x14ac:dyDescent="0.25"/>
    <row r="27526" x14ac:dyDescent="0.25"/>
    <row r="27527" x14ac:dyDescent="0.25"/>
    <row r="27528" x14ac:dyDescent="0.25"/>
    <row r="27529" x14ac:dyDescent="0.25"/>
    <row r="27530" x14ac:dyDescent="0.25"/>
    <row r="27531" x14ac:dyDescent="0.25"/>
    <row r="27532" x14ac:dyDescent="0.25"/>
    <row r="27533" x14ac:dyDescent="0.25"/>
    <row r="27534" x14ac:dyDescent="0.25"/>
    <row r="27535" x14ac:dyDescent="0.25"/>
    <row r="27536" x14ac:dyDescent="0.25"/>
    <row r="27537" x14ac:dyDescent="0.25"/>
    <row r="27538" x14ac:dyDescent="0.25"/>
    <row r="27539" x14ac:dyDescent="0.25"/>
    <row r="27540" x14ac:dyDescent="0.25"/>
    <row r="27541" x14ac:dyDescent="0.25"/>
    <row r="27542" x14ac:dyDescent="0.25"/>
    <row r="27543" x14ac:dyDescent="0.25"/>
    <row r="27544" x14ac:dyDescent="0.25"/>
    <row r="27545" x14ac:dyDescent="0.25"/>
    <row r="27546" x14ac:dyDescent="0.25"/>
    <row r="27547" x14ac:dyDescent="0.25"/>
    <row r="27548" x14ac:dyDescent="0.25"/>
    <row r="27549" x14ac:dyDescent="0.25"/>
    <row r="27550" x14ac:dyDescent="0.25"/>
    <row r="27551" x14ac:dyDescent="0.25"/>
    <row r="27552" x14ac:dyDescent="0.25"/>
    <row r="27553" x14ac:dyDescent="0.25"/>
    <row r="27554" x14ac:dyDescent="0.25"/>
    <row r="27555" x14ac:dyDescent="0.25"/>
    <row r="27556" x14ac:dyDescent="0.25"/>
    <row r="27557" x14ac:dyDescent="0.25"/>
    <row r="27558" x14ac:dyDescent="0.25"/>
    <row r="27559" x14ac:dyDescent="0.25"/>
    <row r="27560" x14ac:dyDescent="0.25"/>
    <row r="27561" x14ac:dyDescent="0.25"/>
    <row r="27562" x14ac:dyDescent="0.25"/>
    <row r="27563" x14ac:dyDescent="0.25"/>
    <row r="27564" x14ac:dyDescent="0.25"/>
    <row r="27565" x14ac:dyDescent="0.25"/>
    <row r="27566" x14ac:dyDescent="0.25"/>
    <row r="27567" x14ac:dyDescent="0.25"/>
    <row r="27568" x14ac:dyDescent="0.25"/>
    <row r="27569" x14ac:dyDescent="0.25"/>
    <row r="27570" x14ac:dyDescent="0.25"/>
    <row r="27571" x14ac:dyDescent="0.25"/>
    <row r="27572" x14ac:dyDescent="0.25"/>
    <row r="27573" x14ac:dyDescent="0.25"/>
    <row r="27574" x14ac:dyDescent="0.25"/>
    <row r="27575" x14ac:dyDescent="0.25"/>
    <row r="27576" x14ac:dyDescent="0.25"/>
    <row r="27577" x14ac:dyDescent="0.25"/>
    <row r="27578" x14ac:dyDescent="0.25"/>
    <row r="27579" x14ac:dyDescent="0.25"/>
    <row r="27580" x14ac:dyDescent="0.25"/>
    <row r="27581" x14ac:dyDescent="0.25"/>
    <row r="27582" x14ac:dyDescent="0.25"/>
    <row r="27583" x14ac:dyDescent="0.25"/>
    <row r="27584" x14ac:dyDescent="0.25"/>
    <row r="27585" x14ac:dyDescent="0.25"/>
    <row r="27586" x14ac:dyDescent="0.25"/>
    <row r="27587" x14ac:dyDescent="0.25"/>
    <row r="27588" x14ac:dyDescent="0.25"/>
    <row r="27589" x14ac:dyDescent="0.25"/>
    <row r="27590" x14ac:dyDescent="0.25"/>
    <row r="27591" x14ac:dyDescent="0.25"/>
    <row r="27592" x14ac:dyDescent="0.25"/>
    <row r="27593" x14ac:dyDescent="0.25"/>
    <row r="27594" x14ac:dyDescent="0.25"/>
    <row r="27595" x14ac:dyDescent="0.25"/>
    <row r="27596" x14ac:dyDescent="0.25"/>
    <row r="27597" x14ac:dyDescent="0.25"/>
    <row r="27598" x14ac:dyDescent="0.25"/>
    <row r="27599" x14ac:dyDescent="0.25"/>
    <row r="27600" x14ac:dyDescent="0.25"/>
    <row r="27601" x14ac:dyDescent="0.25"/>
    <row r="27602" x14ac:dyDescent="0.25"/>
    <row r="27603" x14ac:dyDescent="0.25"/>
    <row r="27604" x14ac:dyDescent="0.25"/>
    <row r="27605" x14ac:dyDescent="0.25"/>
    <row r="27606" x14ac:dyDescent="0.25"/>
    <row r="27607" x14ac:dyDescent="0.25"/>
    <row r="27608" x14ac:dyDescent="0.25"/>
    <row r="27609" x14ac:dyDescent="0.25"/>
    <row r="27610" x14ac:dyDescent="0.25"/>
    <row r="27611" x14ac:dyDescent="0.25"/>
    <row r="27612" x14ac:dyDescent="0.25"/>
    <row r="27613" x14ac:dyDescent="0.25"/>
    <row r="27614" x14ac:dyDescent="0.25"/>
    <row r="27615" x14ac:dyDescent="0.25"/>
    <row r="27616" x14ac:dyDescent="0.25"/>
    <row r="27617" x14ac:dyDescent="0.25"/>
    <row r="27618" x14ac:dyDescent="0.25"/>
    <row r="27619" x14ac:dyDescent="0.25"/>
    <row r="27620" x14ac:dyDescent="0.25"/>
    <row r="27621" x14ac:dyDescent="0.25"/>
    <row r="27622" x14ac:dyDescent="0.25"/>
    <row r="27623" x14ac:dyDescent="0.25"/>
    <row r="27624" x14ac:dyDescent="0.25"/>
    <row r="27625" x14ac:dyDescent="0.25"/>
    <row r="27626" x14ac:dyDescent="0.25"/>
    <row r="27627" x14ac:dyDescent="0.25"/>
    <row r="27628" x14ac:dyDescent="0.25"/>
    <row r="27629" x14ac:dyDescent="0.25"/>
    <row r="27630" x14ac:dyDescent="0.25"/>
    <row r="27631" x14ac:dyDescent="0.25"/>
    <row r="27632" x14ac:dyDescent="0.25"/>
    <row r="27633" x14ac:dyDescent="0.25"/>
    <row r="27634" x14ac:dyDescent="0.25"/>
    <row r="27635" x14ac:dyDescent="0.25"/>
    <row r="27636" x14ac:dyDescent="0.25"/>
    <row r="27637" x14ac:dyDescent="0.25"/>
    <row r="27638" x14ac:dyDescent="0.25"/>
    <row r="27639" x14ac:dyDescent="0.25"/>
    <row r="27640" x14ac:dyDescent="0.25"/>
    <row r="27641" x14ac:dyDescent="0.25"/>
    <row r="27642" x14ac:dyDescent="0.25"/>
    <row r="27643" x14ac:dyDescent="0.25"/>
    <row r="27644" x14ac:dyDescent="0.25"/>
    <row r="27645" x14ac:dyDescent="0.25"/>
    <row r="27646" x14ac:dyDescent="0.25"/>
    <row r="27647" x14ac:dyDescent="0.25"/>
    <row r="27648" x14ac:dyDescent="0.25"/>
    <row r="27649" x14ac:dyDescent="0.25"/>
    <row r="27650" x14ac:dyDescent="0.25"/>
    <row r="27651" x14ac:dyDescent="0.25"/>
    <row r="27652" x14ac:dyDescent="0.25"/>
    <row r="27653" x14ac:dyDescent="0.25"/>
    <row r="27654" x14ac:dyDescent="0.25"/>
    <row r="27655" x14ac:dyDescent="0.25"/>
    <row r="27656" x14ac:dyDescent="0.25"/>
    <row r="27657" x14ac:dyDescent="0.25"/>
    <row r="27658" x14ac:dyDescent="0.25"/>
    <row r="27659" x14ac:dyDescent="0.25"/>
    <row r="27660" x14ac:dyDescent="0.25"/>
    <row r="27661" x14ac:dyDescent="0.25"/>
    <row r="27662" x14ac:dyDescent="0.25"/>
    <row r="27663" x14ac:dyDescent="0.25"/>
    <row r="27664" x14ac:dyDescent="0.25"/>
    <row r="27665" x14ac:dyDescent="0.25"/>
    <row r="27666" x14ac:dyDescent="0.25"/>
    <row r="27667" x14ac:dyDescent="0.25"/>
    <row r="27668" x14ac:dyDescent="0.25"/>
    <row r="27669" x14ac:dyDescent="0.25"/>
    <row r="27670" x14ac:dyDescent="0.25"/>
    <row r="27671" x14ac:dyDescent="0.25"/>
    <row r="27672" x14ac:dyDescent="0.25"/>
    <row r="27673" x14ac:dyDescent="0.25"/>
    <row r="27674" x14ac:dyDescent="0.25"/>
    <row r="27675" x14ac:dyDescent="0.25"/>
    <row r="27676" x14ac:dyDescent="0.25"/>
    <row r="27677" x14ac:dyDescent="0.25"/>
    <row r="27678" x14ac:dyDescent="0.25"/>
    <row r="27679" x14ac:dyDescent="0.25"/>
    <row r="27680" x14ac:dyDescent="0.25"/>
    <row r="27681" x14ac:dyDescent="0.25"/>
    <row r="27682" x14ac:dyDescent="0.25"/>
    <row r="27683" x14ac:dyDescent="0.25"/>
    <row r="27684" x14ac:dyDescent="0.25"/>
    <row r="27685" x14ac:dyDescent="0.25"/>
    <row r="27686" x14ac:dyDescent="0.25"/>
    <row r="27687" x14ac:dyDescent="0.25"/>
    <row r="27688" x14ac:dyDescent="0.25"/>
    <row r="27689" x14ac:dyDescent="0.25"/>
    <row r="27690" x14ac:dyDescent="0.25"/>
    <row r="27691" x14ac:dyDescent="0.25"/>
    <row r="27692" x14ac:dyDescent="0.25"/>
    <row r="27693" x14ac:dyDescent="0.25"/>
    <row r="27694" x14ac:dyDescent="0.25"/>
    <row r="27695" x14ac:dyDescent="0.25"/>
    <row r="27696" x14ac:dyDescent="0.25"/>
    <row r="27697" x14ac:dyDescent="0.25"/>
    <row r="27698" x14ac:dyDescent="0.25"/>
    <row r="27699" x14ac:dyDescent="0.25"/>
    <row r="27700" x14ac:dyDescent="0.25"/>
    <row r="27701" x14ac:dyDescent="0.25"/>
    <row r="27702" x14ac:dyDescent="0.25"/>
    <row r="27703" x14ac:dyDescent="0.25"/>
    <row r="27704" x14ac:dyDescent="0.25"/>
    <row r="27705" x14ac:dyDescent="0.25"/>
    <row r="27706" x14ac:dyDescent="0.25"/>
    <row r="27707" x14ac:dyDescent="0.25"/>
    <row r="27708" x14ac:dyDescent="0.25"/>
    <row r="27709" x14ac:dyDescent="0.25"/>
    <row r="27710" x14ac:dyDescent="0.25"/>
    <row r="27711" x14ac:dyDescent="0.25"/>
    <row r="27712" x14ac:dyDescent="0.25"/>
    <row r="27713" x14ac:dyDescent="0.25"/>
    <row r="27714" x14ac:dyDescent="0.25"/>
    <row r="27715" x14ac:dyDescent="0.25"/>
    <row r="27716" x14ac:dyDescent="0.25"/>
    <row r="27717" x14ac:dyDescent="0.25"/>
    <row r="27718" x14ac:dyDescent="0.25"/>
    <row r="27719" x14ac:dyDescent="0.25"/>
    <row r="27720" x14ac:dyDescent="0.25"/>
    <row r="27721" x14ac:dyDescent="0.25"/>
    <row r="27722" x14ac:dyDescent="0.25"/>
    <row r="27723" x14ac:dyDescent="0.25"/>
    <row r="27724" x14ac:dyDescent="0.25"/>
    <row r="27725" x14ac:dyDescent="0.25"/>
    <row r="27726" x14ac:dyDescent="0.25"/>
    <row r="27727" x14ac:dyDescent="0.25"/>
    <row r="27728" x14ac:dyDescent="0.25"/>
    <row r="27729" x14ac:dyDescent="0.25"/>
    <row r="27730" x14ac:dyDescent="0.25"/>
    <row r="27731" x14ac:dyDescent="0.25"/>
    <row r="27732" x14ac:dyDescent="0.25"/>
    <row r="27733" x14ac:dyDescent="0.25"/>
    <row r="27734" x14ac:dyDescent="0.25"/>
    <row r="27735" x14ac:dyDescent="0.25"/>
    <row r="27736" x14ac:dyDescent="0.25"/>
    <row r="27737" x14ac:dyDescent="0.25"/>
    <row r="27738" x14ac:dyDescent="0.25"/>
    <row r="27739" x14ac:dyDescent="0.25"/>
    <row r="27740" x14ac:dyDescent="0.25"/>
    <row r="27741" x14ac:dyDescent="0.25"/>
    <row r="27742" x14ac:dyDescent="0.25"/>
    <row r="27743" x14ac:dyDescent="0.25"/>
    <row r="27744" x14ac:dyDescent="0.25"/>
    <row r="27745" x14ac:dyDescent="0.25"/>
    <row r="27746" x14ac:dyDescent="0.25"/>
    <row r="27747" x14ac:dyDescent="0.25"/>
    <row r="27748" x14ac:dyDescent="0.25"/>
    <row r="27749" x14ac:dyDescent="0.25"/>
    <row r="27750" x14ac:dyDescent="0.25"/>
    <row r="27751" x14ac:dyDescent="0.25"/>
    <row r="27752" x14ac:dyDescent="0.25"/>
    <row r="27753" x14ac:dyDescent="0.25"/>
    <row r="27754" x14ac:dyDescent="0.25"/>
    <row r="27755" x14ac:dyDescent="0.25"/>
    <row r="27756" x14ac:dyDescent="0.25"/>
    <row r="27757" x14ac:dyDescent="0.25"/>
    <row r="27758" x14ac:dyDescent="0.25"/>
    <row r="27759" x14ac:dyDescent="0.25"/>
    <row r="27760" x14ac:dyDescent="0.25"/>
    <row r="27761" x14ac:dyDescent="0.25"/>
    <row r="27762" x14ac:dyDescent="0.25"/>
    <row r="27763" x14ac:dyDescent="0.25"/>
    <row r="27764" x14ac:dyDescent="0.25"/>
    <row r="27765" x14ac:dyDescent="0.25"/>
    <row r="27766" x14ac:dyDescent="0.25"/>
    <row r="27767" x14ac:dyDescent="0.25"/>
    <row r="27768" x14ac:dyDescent="0.25"/>
    <row r="27769" x14ac:dyDescent="0.25"/>
    <row r="27770" x14ac:dyDescent="0.25"/>
    <row r="27771" x14ac:dyDescent="0.25"/>
    <row r="27772" x14ac:dyDescent="0.25"/>
    <row r="27773" x14ac:dyDescent="0.25"/>
    <row r="27774" x14ac:dyDescent="0.25"/>
    <row r="27775" x14ac:dyDescent="0.25"/>
    <row r="27776" x14ac:dyDescent="0.25"/>
    <row r="27777" x14ac:dyDescent="0.25"/>
    <row r="27778" x14ac:dyDescent="0.25"/>
    <row r="27779" x14ac:dyDescent="0.25"/>
    <row r="27780" x14ac:dyDescent="0.25"/>
    <row r="27781" x14ac:dyDescent="0.25"/>
    <row r="27782" x14ac:dyDescent="0.25"/>
    <row r="27783" x14ac:dyDescent="0.25"/>
    <row r="27784" x14ac:dyDescent="0.25"/>
    <row r="27785" x14ac:dyDescent="0.25"/>
    <row r="27786" x14ac:dyDescent="0.25"/>
    <row r="27787" x14ac:dyDescent="0.25"/>
    <row r="27788" x14ac:dyDescent="0.25"/>
    <row r="27789" x14ac:dyDescent="0.25"/>
    <row r="27790" x14ac:dyDescent="0.25"/>
    <row r="27791" x14ac:dyDescent="0.25"/>
    <row r="27792" x14ac:dyDescent="0.25"/>
    <row r="27793" x14ac:dyDescent="0.25"/>
    <row r="27794" x14ac:dyDescent="0.25"/>
    <row r="27795" x14ac:dyDescent="0.25"/>
    <row r="27796" x14ac:dyDescent="0.25"/>
    <row r="27797" x14ac:dyDescent="0.25"/>
    <row r="27798" x14ac:dyDescent="0.25"/>
    <row r="27799" x14ac:dyDescent="0.25"/>
    <row r="27800" x14ac:dyDescent="0.25"/>
    <row r="27801" x14ac:dyDescent="0.25"/>
    <row r="27802" x14ac:dyDescent="0.25"/>
    <row r="27803" x14ac:dyDescent="0.25"/>
    <row r="27804" x14ac:dyDescent="0.25"/>
    <row r="27805" x14ac:dyDescent="0.25"/>
    <row r="27806" x14ac:dyDescent="0.25"/>
    <row r="27807" x14ac:dyDescent="0.25"/>
    <row r="27808" x14ac:dyDescent="0.25"/>
    <row r="27809" x14ac:dyDescent="0.25"/>
    <row r="27810" x14ac:dyDescent="0.25"/>
    <row r="27811" x14ac:dyDescent="0.25"/>
    <row r="27812" x14ac:dyDescent="0.25"/>
    <row r="27813" x14ac:dyDescent="0.25"/>
    <row r="27814" x14ac:dyDescent="0.25"/>
    <row r="27815" x14ac:dyDescent="0.25"/>
    <row r="27816" x14ac:dyDescent="0.25"/>
    <row r="27817" x14ac:dyDescent="0.25"/>
    <row r="27818" x14ac:dyDescent="0.25"/>
    <row r="27819" x14ac:dyDescent="0.25"/>
    <row r="27820" x14ac:dyDescent="0.25"/>
    <row r="27821" x14ac:dyDescent="0.25"/>
    <row r="27822" x14ac:dyDescent="0.25"/>
    <row r="27823" x14ac:dyDescent="0.25"/>
    <row r="27824" x14ac:dyDescent="0.25"/>
    <row r="27825" x14ac:dyDescent="0.25"/>
    <row r="27826" x14ac:dyDescent="0.25"/>
    <row r="27827" x14ac:dyDescent="0.25"/>
    <row r="27828" x14ac:dyDescent="0.25"/>
    <row r="27829" x14ac:dyDescent="0.25"/>
    <row r="27830" x14ac:dyDescent="0.25"/>
    <row r="27831" x14ac:dyDescent="0.25"/>
    <row r="27832" x14ac:dyDescent="0.25"/>
    <row r="27833" x14ac:dyDescent="0.25"/>
    <row r="27834" x14ac:dyDescent="0.25"/>
    <row r="27835" x14ac:dyDescent="0.25"/>
    <row r="27836" x14ac:dyDescent="0.25"/>
    <row r="27837" x14ac:dyDescent="0.25"/>
    <row r="27838" x14ac:dyDescent="0.25"/>
    <row r="27839" x14ac:dyDescent="0.25"/>
    <row r="27840" x14ac:dyDescent="0.25"/>
    <row r="27841" x14ac:dyDescent="0.25"/>
    <row r="27842" x14ac:dyDescent="0.25"/>
    <row r="27843" x14ac:dyDescent="0.25"/>
    <row r="27844" x14ac:dyDescent="0.25"/>
    <row r="27845" x14ac:dyDescent="0.25"/>
    <row r="27846" x14ac:dyDescent="0.25"/>
    <row r="27847" x14ac:dyDescent="0.25"/>
    <row r="27848" x14ac:dyDescent="0.25"/>
    <row r="27849" x14ac:dyDescent="0.25"/>
    <row r="27850" x14ac:dyDescent="0.25"/>
    <row r="27851" x14ac:dyDescent="0.25"/>
    <row r="27852" x14ac:dyDescent="0.25"/>
    <row r="27853" x14ac:dyDescent="0.25"/>
    <row r="27854" x14ac:dyDescent="0.25"/>
    <row r="27855" x14ac:dyDescent="0.25"/>
    <row r="27856" x14ac:dyDescent="0.25"/>
    <row r="27857" x14ac:dyDescent="0.25"/>
    <row r="27858" x14ac:dyDescent="0.25"/>
    <row r="27859" x14ac:dyDescent="0.25"/>
    <row r="27860" x14ac:dyDescent="0.25"/>
    <row r="27861" x14ac:dyDescent="0.25"/>
    <row r="27862" x14ac:dyDescent="0.25"/>
    <row r="27863" x14ac:dyDescent="0.25"/>
    <row r="27864" x14ac:dyDescent="0.25"/>
    <row r="27865" x14ac:dyDescent="0.25"/>
    <row r="27866" x14ac:dyDescent="0.25"/>
    <row r="27867" x14ac:dyDescent="0.25"/>
    <row r="27868" x14ac:dyDescent="0.25"/>
    <row r="27869" x14ac:dyDescent="0.25"/>
    <row r="27870" x14ac:dyDescent="0.25"/>
    <row r="27871" x14ac:dyDescent="0.25"/>
    <row r="27872" x14ac:dyDescent="0.25"/>
    <row r="27873" x14ac:dyDescent="0.25"/>
    <row r="27874" x14ac:dyDescent="0.25"/>
    <row r="27875" x14ac:dyDescent="0.25"/>
    <row r="27876" x14ac:dyDescent="0.25"/>
    <row r="27877" x14ac:dyDescent="0.25"/>
    <row r="27878" x14ac:dyDescent="0.25"/>
    <row r="27879" x14ac:dyDescent="0.25"/>
    <row r="27880" x14ac:dyDescent="0.25"/>
    <row r="27881" x14ac:dyDescent="0.25"/>
    <row r="27882" x14ac:dyDescent="0.25"/>
    <row r="27883" x14ac:dyDescent="0.25"/>
    <row r="27884" x14ac:dyDescent="0.25"/>
    <row r="27885" x14ac:dyDescent="0.25"/>
    <row r="27886" x14ac:dyDescent="0.25"/>
    <row r="27887" x14ac:dyDescent="0.25"/>
    <row r="27888" x14ac:dyDescent="0.25"/>
    <row r="27889" x14ac:dyDescent="0.25"/>
    <row r="27890" x14ac:dyDescent="0.25"/>
    <row r="27891" x14ac:dyDescent="0.25"/>
    <row r="27892" x14ac:dyDescent="0.25"/>
    <row r="27893" x14ac:dyDescent="0.25"/>
    <row r="27894" x14ac:dyDescent="0.25"/>
    <row r="27895" x14ac:dyDescent="0.25"/>
    <row r="27896" x14ac:dyDescent="0.25"/>
    <row r="27897" x14ac:dyDescent="0.25"/>
    <row r="27898" x14ac:dyDescent="0.25"/>
    <row r="27899" x14ac:dyDescent="0.25"/>
    <row r="27900" x14ac:dyDescent="0.25"/>
    <row r="27901" x14ac:dyDescent="0.25"/>
    <row r="27902" x14ac:dyDescent="0.25"/>
    <row r="27903" x14ac:dyDescent="0.25"/>
    <row r="27904" x14ac:dyDescent="0.25"/>
    <row r="27905" x14ac:dyDescent="0.25"/>
    <row r="27906" x14ac:dyDescent="0.25"/>
    <row r="27907" x14ac:dyDescent="0.25"/>
    <row r="27908" x14ac:dyDescent="0.25"/>
    <row r="27909" x14ac:dyDescent="0.25"/>
    <row r="27910" x14ac:dyDescent="0.25"/>
    <row r="27911" x14ac:dyDescent="0.25"/>
    <row r="27912" x14ac:dyDescent="0.25"/>
    <row r="27913" x14ac:dyDescent="0.25"/>
    <row r="27914" x14ac:dyDescent="0.25"/>
    <row r="27915" x14ac:dyDescent="0.25"/>
    <row r="27916" x14ac:dyDescent="0.25"/>
    <row r="27917" x14ac:dyDescent="0.25"/>
    <row r="27918" x14ac:dyDescent="0.25"/>
    <row r="27919" x14ac:dyDescent="0.25"/>
    <row r="27920" x14ac:dyDescent="0.25"/>
    <row r="27921" x14ac:dyDescent="0.25"/>
    <row r="27922" x14ac:dyDescent="0.25"/>
    <row r="27923" x14ac:dyDescent="0.25"/>
    <row r="27924" x14ac:dyDescent="0.25"/>
    <row r="27925" x14ac:dyDescent="0.25"/>
    <row r="27926" x14ac:dyDescent="0.25"/>
    <row r="27927" x14ac:dyDescent="0.25"/>
    <row r="27928" x14ac:dyDescent="0.25"/>
    <row r="27929" x14ac:dyDescent="0.25"/>
    <row r="27930" x14ac:dyDescent="0.25"/>
    <row r="27931" x14ac:dyDescent="0.25"/>
    <row r="27932" x14ac:dyDescent="0.25"/>
    <row r="27933" x14ac:dyDescent="0.25"/>
    <row r="27934" x14ac:dyDescent="0.25"/>
    <row r="27935" x14ac:dyDescent="0.25"/>
    <row r="27936" x14ac:dyDescent="0.25"/>
    <row r="27937" x14ac:dyDescent="0.25"/>
    <row r="27938" x14ac:dyDescent="0.25"/>
    <row r="27939" x14ac:dyDescent="0.25"/>
    <row r="27940" x14ac:dyDescent="0.25"/>
    <row r="27941" x14ac:dyDescent="0.25"/>
    <row r="27942" x14ac:dyDescent="0.25"/>
    <row r="27943" x14ac:dyDescent="0.25"/>
    <row r="27944" x14ac:dyDescent="0.25"/>
    <row r="27945" x14ac:dyDescent="0.25"/>
    <row r="27946" x14ac:dyDescent="0.25"/>
    <row r="27947" x14ac:dyDescent="0.25"/>
    <row r="27948" x14ac:dyDescent="0.25"/>
    <row r="27949" x14ac:dyDescent="0.25"/>
    <row r="27950" x14ac:dyDescent="0.25"/>
    <row r="27951" x14ac:dyDescent="0.25"/>
    <row r="27952" x14ac:dyDescent="0.25"/>
    <row r="27953" x14ac:dyDescent="0.25"/>
    <row r="27954" x14ac:dyDescent="0.25"/>
    <row r="27955" x14ac:dyDescent="0.25"/>
    <row r="27956" x14ac:dyDescent="0.25"/>
    <row r="27957" x14ac:dyDescent="0.25"/>
    <row r="27958" x14ac:dyDescent="0.25"/>
    <row r="27959" x14ac:dyDescent="0.25"/>
    <row r="27960" x14ac:dyDescent="0.25"/>
    <row r="27961" x14ac:dyDescent="0.25"/>
    <row r="27962" x14ac:dyDescent="0.25"/>
    <row r="27963" x14ac:dyDescent="0.25"/>
    <row r="27964" x14ac:dyDescent="0.25"/>
    <row r="27965" x14ac:dyDescent="0.25"/>
    <row r="27966" x14ac:dyDescent="0.25"/>
    <row r="27967" x14ac:dyDescent="0.25"/>
    <row r="27968" x14ac:dyDescent="0.25"/>
    <row r="27969" x14ac:dyDescent="0.25"/>
    <row r="27970" x14ac:dyDescent="0.25"/>
    <row r="27971" x14ac:dyDescent="0.25"/>
    <row r="27972" x14ac:dyDescent="0.25"/>
    <row r="27973" x14ac:dyDescent="0.25"/>
    <row r="27974" x14ac:dyDescent="0.25"/>
    <row r="27975" x14ac:dyDescent="0.25"/>
    <row r="27976" x14ac:dyDescent="0.25"/>
    <row r="27977" x14ac:dyDescent="0.25"/>
    <row r="27978" x14ac:dyDescent="0.25"/>
    <row r="27979" x14ac:dyDescent="0.25"/>
    <row r="27980" x14ac:dyDescent="0.25"/>
    <row r="27981" x14ac:dyDescent="0.25"/>
    <row r="27982" x14ac:dyDescent="0.25"/>
    <row r="27983" x14ac:dyDescent="0.25"/>
    <row r="27984" x14ac:dyDescent="0.25"/>
    <row r="27985" x14ac:dyDescent="0.25"/>
    <row r="27986" x14ac:dyDescent="0.25"/>
    <row r="27987" x14ac:dyDescent="0.25"/>
    <row r="27988" x14ac:dyDescent="0.25"/>
    <row r="27989" x14ac:dyDescent="0.25"/>
    <row r="27990" x14ac:dyDescent="0.25"/>
    <row r="27991" x14ac:dyDescent="0.25"/>
    <row r="27992" x14ac:dyDescent="0.25"/>
    <row r="27993" x14ac:dyDescent="0.25"/>
    <row r="27994" x14ac:dyDescent="0.25"/>
    <row r="27995" x14ac:dyDescent="0.25"/>
    <row r="27996" x14ac:dyDescent="0.25"/>
    <row r="27997" x14ac:dyDescent="0.25"/>
    <row r="27998" x14ac:dyDescent="0.25"/>
    <row r="27999" x14ac:dyDescent="0.25"/>
    <row r="28000" x14ac:dyDescent="0.25"/>
    <row r="28001" x14ac:dyDescent="0.25"/>
    <row r="28002" x14ac:dyDescent="0.25"/>
    <row r="28003" x14ac:dyDescent="0.25"/>
    <row r="28004" x14ac:dyDescent="0.25"/>
    <row r="28005" x14ac:dyDescent="0.25"/>
    <row r="28006" x14ac:dyDescent="0.25"/>
    <row r="28007" x14ac:dyDescent="0.25"/>
    <row r="28008" x14ac:dyDescent="0.25"/>
    <row r="28009" x14ac:dyDescent="0.25"/>
    <row r="28010" x14ac:dyDescent="0.25"/>
    <row r="28011" x14ac:dyDescent="0.25"/>
    <row r="28012" x14ac:dyDescent="0.25"/>
    <row r="28013" x14ac:dyDescent="0.25"/>
    <row r="28014" x14ac:dyDescent="0.25"/>
    <row r="28015" x14ac:dyDescent="0.25"/>
    <row r="28016" x14ac:dyDescent="0.25"/>
    <row r="28017" x14ac:dyDescent="0.25"/>
    <row r="28018" x14ac:dyDescent="0.25"/>
    <row r="28019" x14ac:dyDescent="0.25"/>
    <row r="28020" x14ac:dyDescent="0.25"/>
    <row r="28021" x14ac:dyDescent="0.25"/>
    <row r="28022" x14ac:dyDescent="0.25"/>
    <row r="28023" x14ac:dyDescent="0.25"/>
    <row r="28024" x14ac:dyDescent="0.25"/>
    <row r="28025" x14ac:dyDescent="0.25"/>
    <row r="28026" x14ac:dyDescent="0.25"/>
    <row r="28027" x14ac:dyDescent="0.25"/>
    <row r="28028" x14ac:dyDescent="0.25"/>
    <row r="28029" x14ac:dyDescent="0.25"/>
    <row r="28030" x14ac:dyDescent="0.25"/>
    <row r="28031" x14ac:dyDescent="0.25"/>
    <row r="28032" x14ac:dyDescent="0.25"/>
    <row r="28033" x14ac:dyDescent="0.25"/>
    <row r="28034" x14ac:dyDescent="0.25"/>
    <row r="28035" x14ac:dyDescent="0.25"/>
    <row r="28036" x14ac:dyDescent="0.25"/>
    <row r="28037" x14ac:dyDescent="0.25"/>
    <row r="28038" x14ac:dyDescent="0.25"/>
    <row r="28039" x14ac:dyDescent="0.25"/>
    <row r="28040" x14ac:dyDescent="0.25"/>
    <row r="28041" x14ac:dyDescent="0.25"/>
    <row r="28042" x14ac:dyDescent="0.25"/>
    <row r="28043" x14ac:dyDescent="0.25"/>
    <row r="28044" x14ac:dyDescent="0.25"/>
    <row r="28045" x14ac:dyDescent="0.25"/>
    <row r="28046" x14ac:dyDescent="0.25"/>
    <row r="28047" x14ac:dyDescent="0.25"/>
    <row r="28048" x14ac:dyDescent="0.25"/>
    <row r="28049" x14ac:dyDescent="0.25"/>
    <row r="28050" x14ac:dyDescent="0.25"/>
    <row r="28051" x14ac:dyDescent="0.25"/>
    <row r="28052" x14ac:dyDescent="0.25"/>
    <row r="28053" x14ac:dyDescent="0.25"/>
    <row r="28054" x14ac:dyDescent="0.25"/>
    <row r="28055" x14ac:dyDescent="0.25"/>
    <row r="28056" x14ac:dyDescent="0.25"/>
    <row r="28057" x14ac:dyDescent="0.25"/>
    <row r="28058" x14ac:dyDescent="0.25"/>
    <row r="28059" x14ac:dyDescent="0.25"/>
    <row r="28060" x14ac:dyDescent="0.25"/>
    <row r="28061" x14ac:dyDescent="0.25"/>
    <row r="28062" x14ac:dyDescent="0.25"/>
    <row r="28063" x14ac:dyDescent="0.25"/>
    <row r="28064" x14ac:dyDescent="0.25"/>
    <row r="28065" x14ac:dyDescent="0.25"/>
    <row r="28066" x14ac:dyDescent="0.25"/>
    <row r="28067" x14ac:dyDescent="0.25"/>
    <row r="28068" x14ac:dyDescent="0.25"/>
    <row r="28069" x14ac:dyDescent="0.25"/>
    <row r="28070" x14ac:dyDescent="0.25"/>
    <row r="28071" x14ac:dyDescent="0.25"/>
    <row r="28072" x14ac:dyDescent="0.25"/>
    <row r="28073" x14ac:dyDescent="0.25"/>
    <row r="28074" x14ac:dyDescent="0.25"/>
    <row r="28075" x14ac:dyDescent="0.25"/>
    <row r="28076" x14ac:dyDescent="0.25"/>
    <row r="28077" x14ac:dyDescent="0.25"/>
    <row r="28078" x14ac:dyDescent="0.25"/>
    <row r="28079" x14ac:dyDescent="0.25"/>
    <row r="28080" x14ac:dyDescent="0.25"/>
    <row r="28081" x14ac:dyDescent="0.25"/>
    <row r="28082" x14ac:dyDescent="0.25"/>
    <row r="28083" x14ac:dyDescent="0.25"/>
    <row r="28084" x14ac:dyDescent="0.25"/>
    <row r="28085" x14ac:dyDescent="0.25"/>
    <row r="28086" x14ac:dyDescent="0.25"/>
    <row r="28087" x14ac:dyDescent="0.25"/>
    <row r="28088" x14ac:dyDescent="0.25"/>
    <row r="28089" x14ac:dyDescent="0.25"/>
    <row r="28090" x14ac:dyDescent="0.25"/>
    <row r="28091" x14ac:dyDescent="0.25"/>
    <row r="28092" x14ac:dyDescent="0.25"/>
    <row r="28093" x14ac:dyDescent="0.25"/>
    <row r="28094" x14ac:dyDescent="0.25"/>
    <row r="28095" x14ac:dyDescent="0.25"/>
    <row r="28096" x14ac:dyDescent="0.25"/>
    <row r="28097" x14ac:dyDescent="0.25"/>
    <row r="28098" x14ac:dyDescent="0.25"/>
    <row r="28099" x14ac:dyDescent="0.25"/>
    <row r="28100" x14ac:dyDescent="0.25"/>
    <row r="28101" x14ac:dyDescent="0.25"/>
    <row r="28102" x14ac:dyDescent="0.25"/>
    <row r="28103" x14ac:dyDescent="0.25"/>
    <row r="28104" x14ac:dyDescent="0.25"/>
    <row r="28105" x14ac:dyDescent="0.25"/>
    <row r="28106" x14ac:dyDescent="0.25"/>
    <row r="28107" x14ac:dyDescent="0.25"/>
    <row r="28108" x14ac:dyDescent="0.25"/>
    <row r="28109" x14ac:dyDescent="0.25"/>
    <row r="28110" x14ac:dyDescent="0.25"/>
    <row r="28111" x14ac:dyDescent="0.25"/>
    <row r="28112" x14ac:dyDescent="0.25"/>
    <row r="28113" x14ac:dyDescent="0.25"/>
    <row r="28114" x14ac:dyDescent="0.25"/>
    <row r="28115" x14ac:dyDescent="0.25"/>
    <row r="28116" x14ac:dyDescent="0.25"/>
    <row r="28117" x14ac:dyDescent="0.25"/>
    <row r="28118" x14ac:dyDescent="0.25"/>
    <row r="28119" x14ac:dyDescent="0.25"/>
    <row r="28120" x14ac:dyDescent="0.25"/>
    <row r="28121" x14ac:dyDescent="0.25"/>
    <row r="28122" x14ac:dyDescent="0.25"/>
    <row r="28123" x14ac:dyDescent="0.25"/>
    <row r="28124" x14ac:dyDescent="0.25"/>
    <row r="28125" x14ac:dyDescent="0.25"/>
    <row r="28126" x14ac:dyDescent="0.25"/>
    <row r="28127" x14ac:dyDescent="0.25"/>
    <row r="28128" x14ac:dyDescent="0.25"/>
    <row r="28129" x14ac:dyDescent="0.25"/>
    <row r="28130" x14ac:dyDescent="0.25"/>
    <row r="28131" x14ac:dyDescent="0.25"/>
    <row r="28132" x14ac:dyDescent="0.25"/>
    <row r="28133" x14ac:dyDescent="0.25"/>
    <row r="28134" x14ac:dyDescent="0.25"/>
    <row r="28135" x14ac:dyDescent="0.25"/>
    <row r="28136" x14ac:dyDescent="0.25"/>
    <row r="28137" x14ac:dyDescent="0.25"/>
    <row r="28138" x14ac:dyDescent="0.25"/>
    <row r="28139" x14ac:dyDescent="0.25"/>
    <row r="28140" x14ac:dyDescent="0.25"/>
    <row r="28141" x14ac:dyDescent="0.25"/>
    <row r="28142" x14ac:dyDescent="0.25"/>
    <row r="28143" x14ac:dyDescent="0.25"/>
    <row r="28144" x14ac:dyDescent="0.25"/>
    <row r="28145" x14ac:dyDescent="0.25"/>
    <row r="28146" x14ac:dyDescent="0.25"/>
    <row r="28147" x14ac:dyDescent="0.25"/>
    <row r="28148" x14ac:dyDescent="0.25"/>
    <row r="28149" x14ac:dyDescent="0.25"/>
    <row r="28150" x14ac:dyDescent="0.25"/>
    <row r="28151" x14ac:dyDescent="0.25"/>
    <row r="28152" x14ac:dyDescent="0.25"/>
    <row r="28153" x14ac:dyDescent="0.25"/>
    <row r="28154" x14ac:dyDescent="0.25"/>
    <row r="28155" x14ac:dyDescent="0.25"/>
    <row r="28156" x14ac:dyDescent="0.25"/>
    <row r="28157" x14ac:dyDescent="0.25"/>
    <row r="28158" x14ac:dyDescent="0.25"/>
    <row r="28159" x14ac:dyDescent="0.25"/>
    <row r="28160" x14ac:dyDescent="0.25"/>
    <row r="28161" x14ac:dyDescent="0.25"/>
    <row r="28162" x14ac:dyDescent="0.25"/>
    <row r="28163" x14ac:dyDescent="0.25"/>
    <row r="28164" x14ac:dyDescent="0.25"/>
    <row r="28165" x14ac:dyDescent="0.25"/>
    <row r="28166" x14ac:dyDescent="0.25"/>
    <row r="28167" x14ac:dyDescent="0.25"/>
    <row r="28168" x14ac:dyDescent="0.25"/>
    <row r="28169" x14ac:dyDescent="0.25"/>
    <row r="28170" x14ac:dyDescent="0.25"/>
    <row r="28171" x14ac:dyDescent="0.25"/>
    <row r="28172" x14ac:dyDescent="0.25"/>
    <row r="28173" x14ac:dyDescent="0.25"/>
    <row r="28174" x14ac:dyDescent="0.25"/>
    <row r="28175" x14ac:dyDescent="0.25"/>
    <row r="28176" x14ac:dyDescent="0.25"/>
    <row r="28177" x14ac:dyDescent="0.25"/>
    <row r="28178" x14ac:dyDescent="0.25"/>
    <row r="28179" x14ac:dyDescent="0.25"/>
    <row r="28180" x14ac:dyDescent="0.25"/>
    <row r="28181" x14ac:dyDescent="0.25"/>
    <row r="28182" x14ac:dyDescent="0.25"/>
    <row r="28183" x14ac:dyDescent="0.25"/>
    <row r="28184" x14ac:dyDescent="0.25"/>
    <row r="28185" x14ac:dyDescent="0.25"/>
    <row r="28186" x14ac:dyDescent="0.25"/>
    <row r="28187" x14ac:dyDescent="0.25"/>
    <row r="28188" x14ac:dyDescent="0.25"/>
    <row r="28189" x14ac:dyDescent="0.25"/>
    <row r="28190" x14ac:dyDescent="0.25"/>
    <row r="28191" x14ac:dyDescent="0.25"/>
    <row r="28192" x14ac:dyDescent="0.25"/>
    <row r="28193" x14ac:dyDescent="0.25"/>
    <row r="28194" x14ac:dyDescent="0.25"/>
    <row r="28195" x14ac:dyDescent="0.25"/>
    <row r="28196" x14ac:dyDescent="0.25"/>
    <row r="28197" x14ac:dyDescent="0.25"/>
    <row r="28198" x14ac:dyDescent="0.25"/>
    <row r="28199" x14ac:dyDescent="0.25"/>
    <row r="28200" x14ac:dyDescent="0.25"/>
    <row r="28201" x14ac:dyDescent="0.25"/>
    <row r="28202" x14ac:dyDescent="0.25"/>
    <row r="28203" x14ac:dyDescent="0.25"/>
    <row r="28204" x14ac:dyDescent="0.25"/>
    <row r="28205" x14ac:dyDescent="0.25"/>
    <row r="28206" x14ac:dyDescent="0.25"/>
    <row r="28207" x14ac:dyDescent="0.25"/>
    <row r="28208" x14ac:dyDescent="0.25"/>
    <row r="28209" x14ac:dyDescent="0.25"/>
    <row r="28210" x14ac:dyDescent="0.25"/>
    <row r="28211" x14ac:dyDescent="0.25"/>
    <row r="28212" x14ac:dyDescent="0.25"/>
    <row r="28213" x14ac:dyDescent="0.25"/>
    <row r="28214" x14ac:dyDescent="0.25"/>
    <row r="28215" x14ac:dyDescent="0.25"/>
    <row r="28216" x14ac:dyDescent="0.25"/>
    <row r="28217" x14ac:dyDescent="0.25"/>
    <row r="28218" x14ac:dyDescent="0.25"/>
    <row r="28219" x14ac:dyDescent="0.25"/>
    <row r="28220" x14ac:dyDescent="0.25"/>
    <row r="28221" x14ac:dyDescent="0.25"/>
    <row r="28222" x14ac:dyDescent="0.25"/>
    <row r="28223" x14ac:dyDescent="0.25"/>
    <row r="28224" x14ac:dyDescent="0.25"/>
    <row r="28225" x14ac:dyDescent="0.25"/>
    <row r="28226" x14ac:dyDescent="0.25"/>
    <row r="28227" x14ac:dyDescent="0.25"/>
    <row r="28228" x14ac:dyDescent="0.25"/>
    <row r="28229" x14ac:dyDescent="0.25"/>
    <row r="28230" x14ac:dyDescent="0.25"/>
    <row r="28231" x14ac:dyDescent="0.25"/>
    <row r="28232" x14ac:dyDescent="0.25"/>
    <row r="28233" x14ac:dyDescent="0.25"/>
    <row r="28234" x14ac:dyDescent="0.25"/>
    <row r="28235" x14ac:dyDescent="0.25"/>
    <row r="28236" x14ac:dyDescent="0.25"/>
    <row r="28237" x14ac:dyDescent="0.25"/>
    <row r="28238" x14ac:dyDescent="0.25"/>
    <row r="28239" x14ac:dyDescent="0.25"/>
    <row r="28240" x14ac:dyDescent="0.25"/>
    <row r="28241" x14ac:dyDescent="0.25"/>
    <row r="28242" x14ac:dyDescent="0.25"/>
    <row r="28243" x14ac:dyDescent="0.25"/>
    <row r="28244" x14ac:dyDescent="0.25"/>
    <row r="28245" x14ac:dyDescent="0.25"/>
    <row r="28246" x14ac:dyDescent="0.25"/>
    <row r="28247" x14ac:dyDescent="0.25"/>
    <row r="28248" x14ac:dyDescent="0.25"/>
    <row r="28249" x14ac:dyDescent="0.25"/>
    <row r="28250" x14ac:dyDescent="0.25"/>
    <row r="28251" x14ac:dyDescent="0.25"/>
    <row r="28252" x14ac:dyDescent="0.25"/>
    <row r="28253" x14ac:dyDescent="0.25"/>
    <row r="28254" x14ac:dyDescent="0.25"/>
    <row r="28255" x14ac:dyDescent="0.25"/>
    <row r="28256" x14ac:dyDescent="0.25"/>
    <row r="28257" x14ac:dyDescent="0.25"/>
    <row r="28258" x14ac:dyDescent="0.25"/>
    <row r="28259" x14ac:dyDescent="0.25"/>
    <row r="28260" x14ac:dyDescent="0.25"/>
    <row r="28261" x14ac:dyDescent="0.25"/>
    <row r="28262" x14ac:dyDescent="0.25"/>
    <row r="28263" x14ac:dyDescent="0.25"/>
    <row r="28264" x14ac:dyDescent="0.25"/>
    <row r="28265" x14ac:dyDescent="0.25"/>
    <row r="28266" x14ac:dyDescent="0.25"/>
    <row r="28267" x14ac:dyDescent="0.25"/>
    <row r="28268" x14ac:dyDescent="0.25"/>
    <row r="28269" x14ac:dyDescent="0.25"/>
    <row r="28270" x14ac:dyDescent="0.25"/>
    <row r="28271" x14ac:dyDescent="0.25"/>
    <row r="28272" x14ac:dyDescent="0.25"/>
    <row r="28273" x14ac:dyDescent="0.25"/>
    <row r="28274" x14ac:dyDescent="0.25"/>
    <row r="28275" x14ac:dyDescent="0.25"/>
    <row r="28276" x14ac:dyDescent="0.25"/>
    <row r="28277" x14ac:dyDescent="0.25"/>
    <row r="28278" x14ac:dyDescent="0.25"/>
    <row r="28279" x14ac:dyDescent="0.25"/>
    <row r="28280" x14ac:dyDescent="0.25"/>
    <row r="28281" x14ac:dyDescent="0.25"/>
    <row r="28282" x14ac:dyDescent="0.25"/>
    <row r="28283" x14ac:dyDescent="0.25"/>
    <row r="28284" x14ac:dyDescent="0.25"/>
    <row r="28285" x14ac:dyDescent="0.25"/>
    <row r="28286" x14ac:dyDescent="0.25"/>
    <row r="28287" x14ac:dyDescent="0.25"/>
    <row r="28288" x14ac:dyDescent="0.25"/>
    <row r="28289" x14ac:dyDescent="0.25"/>
    <row r="28290" x14ac:dyDescent="0.25"/>
    <row r="28291" x14ac:dyDescent="0.25"/>
    <row r="28292" x14ac:dyDescent="0.25"/>
    <row r="28293" x14ac:dyDescent="0.25"/>
    <row r="28294" x14ac:dyDescent="0.25"/>
    <row r="28295" x14ac:dyDescent="0.25"/>
    <row r="28296" x14ac:dyDescent="0.25"/>
    <row r="28297" x14ac:dyDescent="0.25"/>
    <row r="28298" x14ac:dyDescent="0.25"/>
    <row r="28299" x14ac:dyDescent="0.25"/>
    <row r="28300" x14ac:dyDescent="0.25"/>
    <row r="28301" x14ac:dyDescent="0.25"/>
    <row r="28302" x14ac:dyDescent="0.25"/>
    <row r="28303" x14ac:dyDescent="0.25"/>
    <row r="28304" x14ac:dyDescent="0.25"/>
    <row r="28305" x14ac:dyDescent="0.25"/>
    <row r="28306" x14ac:dyDescent="0.25"/>
    <row r="28307" x14ac:dyDescent="0.25"/>
    <row r="28308" x14ac:dyDescent="0.25"/>
    <row r="28309" x14ac:dyDescent="0.25"/>
    <row r="28310" x14ac:dyDescent="0.25"/>
    <row r="28311" x14ac:dyDescent="0.25"/>
    <row r="28312" x14ac:dyDescent="0.25"/>
    <row r="28313" x14ac:dyDescent="0.25"/>
    <row r="28314" x14ac:dyDescent="0.25"/>
    <row r="28315" x14ac:dyDescent="0.25"/>
    <row r="28316" x14ac:dyDescent="0.25"/>
    <row r="28317" x14ac:dyDescent="0.25"/>
    <row r="28318" x14ac:dyDescent="0.25"/>
    <row r="28319" x14ac:dyDescent="0.25"/>
    <row r="28320" x14ac:dyDescent="0.25"/>
    <row r="28321" x14ac:dyDescent="0.25"/>
    <row r="28322" x14ac:dyDescent="0.25"/>
    <row r="28323" x14ac:dyDescent="0.25"/>
    <row r="28324" x14ac:dyDescent="0.25"/>
    <row r="28325" x14ac:dyDescent="0.25"/>
    <row r="28326" x14ac:dyDescent="0.25"/>
    <row r="28327" x14ac:dyDescent="0.25"/>
    <row r="28328" x14ac:dyDescent="0.25"/>
    <row r="28329" x14ac:dyDescent="0.25"/>
    <row r="28330" x14ac:dyDescent="0.25"/>
    <row r="28331" x14ac:dyDescent="0.25"/>
    <row r="28332" x14ac:dyDescent="0.25"/>
    <row r="28333" x14ac:dyDescent="0.25"/>
    <row r="28334" x14ac:dyDescent="0.25"/>
    <row r="28335" x14ac:dyDescent="0.25"/>
    <row r="28336" x14ac:dyDescent="0.25"/>
    <row r="28337" x14ac:dyDescent="0.25"/>
    <row r="28338" x14ac:dyDescent="0.25"/>
    <row r="28339" x14ac:dyDescent="0.25"/>
    <row r="28340" x14ac:dyDescent="0.25"/>
    <row r="28341" x14ac:dyDescent="0.25"/>
    <row r="28342" x14ac:dyDescent="0.25"/>
    <row r="28343" x14ac:dyDescent="0.25"/>
    <row r="28344" x14ac:dyDescent="0.25"/>
    <row r="28345" x14ac:dyDescent="0.25"/>
    <row r="28346" x14ac:dyDescent="0.25"/>
    <row r="28347" x14ac:dyDescent="0.25"/>
    <row r="28348" x14ac:dyDescent="0.25"/>
    <row r="28349" x14ac:dyDescent="0.25"/>
    <row r="28350" x14ac:dyDescent="0.25"/>
    <row r="28351" x14ac:dyDescent="0.25"/>
    <row r="28352" x14ac:dyDescent="0.25"/>
    <row r="28353" x14ac:dyDescent="0.25"/>
    <row r="28354" x14ac:dyDescent="0.25"/>
    <row r="28355" x14ac:dyDescent="0.25"/>
    <row r="28356" x14ac:dyDescent="0.25"/>
    <row r="28357" x14ac:dyDescent="0.25"/>
    <row r="28358" x14ac:dyDescent="0.25"/>
    <row r="28359" x14ac:dyDescent="0.25"/>
    <row r="28360" x14ac:dyDescent="0.25"/>
    <row r="28361" x14ac:dyDescent="0.25"/>
    <row r="28362" x14ac:dyDescent="0.25"/>
    <row r="28363" x14ac:dyDescent="0.25"/>
    <row r="28364" x14ac:dyDescent="0.25"/>
    <row r="28365" x14ac:dyDescent="0.25"/>
    <row r="28366" x14ac:dyDescent="0.25"/>
    <row r="28367" x14ac:dyDescent="0.25"/>
    <row r="28368" x14ac:dyDescent="0.25"/>
    <row r="28369" x14ac:dyDescent="0.25"/>
    <row r="28370" x14ac:dyDescent="0.25"/>
    <row r="28371" x14ac:dyDescent="0.25"/>
    <row r="28372" x14ac:dyDescent="0.25"/>
    <row r="28373" x14ac:dyDescent="0.25"/>
    <row r="28374" x14ac:dyDescent="0.25"/>
    <row r="28375" x14ac:dyDescent="0.25"/>
    <row r="28376" x14ac:dyDescent="0.25"/>
    <row r="28377" x14ac:dyDescent="0.25"/>
    <row r="28378" x14ac:dyDescent="0.25"/>
    <row r="28379" x14ac:dyDescent="0.25"/>
    <row r="28380" x14ac:dyDescent="0.25"/>
    <row r="28381" x14ac:dyDescent="0.25"/>
    <row r="28382" x14ac:dyDescent="0.25"/>
    <row r="28383" x14ac:dyDescent="0.25"/>
    <row r="28384" x14ac:dyDescent="0.25"/>
    <row r="28385" x14ac:dyDescent="0.25"/>
    <row r="28386" x14ac:dyDescent="0.25"/>
    <row r="28387" x14ac:dyDescent="0.25"/>
    <row r="28388" x14ac:dyDescent="0.25"/>
    <row r="28389" x14ac:dyDescent="0.25"/>
    <row r="28390" x14ac:dyDescent="0.25"/>
    <row r="28391" x14ac:dyDescent="0.25"/>
    <row r="28392" x14ac:dyDescent="0.25"/>
    <row r="28393" x14ac:dyDescent="0.25"/>
    <row r="28394" x14ac:dyDescent="0.25"/>
    <row r="28395" x14ac:dyDescent="0.25"/>
    <row r="28396" x14ac:dyDescent="0.25"/>
    <row r="28397" x14ac:dyDescent="0.25"/>
    <row r="28398" x14ac:dyDescent="0.25"/>
    <row r="28399" x14ac:dyDescent="0.25"/>
    <row r="28400" x14ac:dyDescent="0.25"/>
    <row r="28401" x14ac:dyDescent="0.25"/>
    <row r="28402" x14ac:dyDescent="0.25"/>
    <row r="28403" x14ac:dyDescent="0.25"/>
    <row r="28404" x14ac:dyDescent="0.25"/>
    <row r="28405" x14ac:dyDescent="0.25"/>
    <row r="28406" x14ac:dyDescent="0.25"/>
    <row r="28407" x14ac:dyDescent="0.25"/>
    <row r="28408" x14ac:dyDescent="0.25"/>
    <row r="28409" x14ac:dyDescent="0.25"/>
    <row r="28410" x14ac:dyDescent="0.25"/>
    <row r="28411" x14ac:dyDescent="0.25"/>
    <row r="28412" x14ac:dyDescent="0.25"/>
    <row r="28413" x14ac:dyDescent="0.25"/>
    <row r="28414" x14ac:dyDescent="0.25"/>
    <row r="28415" x14ac:dyDescent="0.25"/>
    <row r="28416" x14ac:dyDescent="0.25"/>
    <row r="28417" x14ac:dyDescent="0.25"/>
    <row r="28418" x14ac:dyDescent="0.25"/>
    <row r="28419" x14ac:dyDescent="0.25"/>
    <row r="28420" x14ac:dyDescent="0.25"/>
    <row r="28421" x14ac:dyDescent="0.25"/>
    <row r="28422" x14ac:dyDescent="0.25"/>
    <row r="28423" x14ac:dyDescent="0.25"/>
    <row r="28424" x14ac:dyDescent="0.25"/>
    <row r="28425" x14ac:dyDescent="0.25"/>
    <row r="28426" x14ac:dyDescent="0.25"/>
    <row r="28427" x14ac:dyDescent="0.25"/>
    <row r="28428" x14ac:dyDescent="0.25"/>
    <row r="28429" x14ac:dyDescent="0.25"/>
    <row r="28430" x14ac:dyDescent="0.25"/>
    <row r="28431" x14ac:dyDescent="0.25"/>
    <row r="28432" x14ac:dyDescent="0.25"/>
    <row r="28433" x14ac:dyDescent="0.25"/>
    <row r="28434" x14ac:dyDescent="0.25"/>
    <row r="28435" x14ac:dyDescent="0.25"/>
    <row r="28436" x14ac:dyDescent="0.25"/>
    <row r="28437" x14ac:dyDescent="0.25"/>
    <row r="28438" x14ac:dyDescent="0.25"/>
    <row r="28439" x14ac:dyDescent="0.25"/>
    <row r="28440" x14ac:dyDescent="0.25"/>
    <row r="28441" x14ac:dyDescent="0.25"/>
    <row r="28442" x14ac:dyDescent="0.25"/>
    <row r="28443" x14ac:dyDescent="0.25"/>
    <row r="28444" x14ac:dyDescent="0.25"/>
    <row r="28445" x14ac:dyDescent="0.25"/>
    <row r="28446" x14ac:dyDescent="0.25"/>
    <row r="28447" x14ac:dyDescent="0.25"/>
    <row r="28448" x14ac:dyDescent="0.25"/>
    <row r="28449" x14ac:dyDescent="0.25"/>
    <row r="28450" x14ac:dyDescent="0.25"/>
    <row r="28451" x14ac:dyDescent="0.25"/>
    <row r="28452" x14ac:dyDescent="0.25"/>
    <row r="28453" x14ac:dyDescent="0.25"/>
    <row r="28454" x14ac:dyDescent="0.25"/>
    <row r="28455" x14ac:dyDescent="0.25"/>
    <row r="28456" x14ac:dyDescent="0.25"/>
    <row r="28457" x14ac:dyDescent="0.25"/>
    <row r="28458" x14ac:dyDescent="0.25"/>
    <row r="28459" x14ac:dyDescent="0.25"/>
    <row r="28460" x14ac:dyDescent="0.25"/>
    <row r="28461" x14ac:dyDescent="0.25"/>
    <row r="28462" x14ac:dyDescent="0.25"/>
    <row r="28463" x14ac:dyDescent="0.25"/>
    <row r="28464" x14ac:dyDescent="0.25"/>
    <row r="28465" x14ac:dyDescent="0.25"/>
    <row r="28466" x14ac:dyDescent="0.25"/>
    <row r="28467" x14ac:dyDescent="0.25"/>
    <row r="28468" x14ac:dyDescent="0.25"/>
    <row r="28469" x14ac:dyDescent="0.25"/>
    <row r="28470" x14ac:dyDescent="0.25"/>
    <row r="28471" x14ac:dyDescent="0.25"/>
    <row r="28472" x14ac:dyDescent="0.25"/>
    <row r="28473" x14ac:dyDescent="0.25"/>
    <row r="28474" x14ac:dyDescent="0.25"/>
    <row r="28475" x14ac:dyDescent="0.25"/>
    <row r="28476" x14ac:dyDescent="0.25"/>
    <row r="28477" x14ac:dyDescent="0.25"/>
    <row r="28478" x14ac:dyDescent="0.25"/>
    <row r="28479" x14ac:dyDescent="0.25"/>
    <row r="28480" x14ac:dyDescent="0.25"/>
    <row r="28481" x14ac:dyDescent="0.25"/>
    <row r="28482" x14ac:dyDescent="0.25"/>
    <row r="28483" x14ac:dyDescent="0.25"/>
    <row r="28484" x14ac:dyDescent="0.25"/>
    <row r="28485" x14ac:dyDescent="0.25"/>
    <row r="28486" x14ac:dyDescent="0.25"/>
    <row r="28487" x14ac:dyDescent="0.25"/>
    <row r="28488" x14ac:dyDescent="0.25"/>
    <row r="28489" x14ac:dyDescent="0.25"/>
    <row r="28490" x14ac:dyDescent="0.25"/>
    <row r="28491" x14ac:dyDescent="0.25"/>
    <row r="28492" x14ac:dyDescent="0.25"/>
    <row r="28493" x14ac:dyDescent="0.25"/>
    <row r="28494" x14ac:dyDescent="0.25"/>
    <row r="28495" x14ac:dyDescent="0.25"/>
    <row r="28496" x14ac:dyDescent="0.25"/>
    <row r="28497" x14ac:dyDescent="0.25"/>
    <row r="28498" x14ac:dyDescent="0.25"/>
    <row r="28499" x14ac:dyDescent="0.25"/>
    <row r="28500" x14ac:dyDescent="0.25"/>
    <row r="28501" x14ac:dyDescent="0.25"/>
    <row r="28502" x14ac:dyDescent="0.25"/>
    <row r="28503" x14ac:dyDescent="0.25"/>
    <row r="28504" x14ac:dyDescent="0.25"/>
    <row r="28505" x14ac:dyDescent="0.25"/>
    <row r="28506" x14ac:dyDescent="0.25"/>
    <row r="28507" x14ac:dyDescent="0.25"/>
    <row r="28508" x14ac:dyDescent="0.25"/>
    <row r="28509" x14ac:dyDescent="0.25"/>
    <row r="28510" x14ac:dyDescent="0.25"/>
    <row r="28511" x14ac:dyDescent="0.25"/>
    <row r="28512" x14ac:dyDescent="0.25"/>
    <row r="28513" x14ac:dyDescent="0.25"/>
    <row r="28514" x14ac:dyDescent="0.25"/>
    <row r="28515" x14ac:dyDescent="0.25"/>
    <row r="28516" x14ac:dyDescent="0.25"/>
    <row r="28517" x14ac:dyDescent="0.25"/>
    <row r="28518" x14ac:dyDescent="0.25"/>
    <row r="28519" x14ac:dyDescent="0.25"/>
    <row r="28520" x14ac:dyDescent="0.25"/>
    <row r="28521" x14ac:dyDescent="0.25"/>
    <row r="28522" x14ac:dyDescent="0.25"/>
    <row r="28523" x14ac:dyDescent="0.25"/>
    <row r="28524" x14ac:dyDescent="0.25"/>
    <row r="28525" x14ac:dyDescent="0.25"/>
    <row r="28526" x14ac:dyDescent="0.25"/>
    <row r="28527" x14ac:dyDescent="0.25"/>
    <row r="28528" x14ac:dyDescent="0.25"/>
    <row r="28529" x14ac:dyDescent="0.25"/>
    <row r="28530" x14ac:dyDescent="0.25"/>
    <row r="28531" x14ac:dyDescent="0.25"/>
    <row r="28532" x14ac:dyDescent="0.25"/>
    <row r="28533" x14ac:dyDescent="0.25"/>
    <row r="28534" x14ac:dyDescent="0.25"/>
    <row r="28535" x14ac:dyDescent="0.25"/>
    <row r="28536" x14ac:dyDescent="0.25"/>
    <row r="28537" x14ac:dyDescent="0.25"/>
    <row r="28538" x14ac:dyDescent="0.25"/>
    <row r="28539" x14ac:dyDescent="0.25"/>
    <row r="28540" x14ac:dyDescent="0.25"/>
    <row r="28541" x14ac:dyDescent="0.25"/>
    <row r="28542" x14ac:dyDescent="0.25"/>
    <row r="28543" x14ac:dyDescent="0.25"/>
    <row r="28544" x14ac:dyDescent="0.25"/>
    <row r="28545" x14ac:dyDescent="0.25"/>
    <row r="28546" x14ac:dyDescent="0.25"/>
    <row r="28547" x14ac:dyDescent="0.25"/>
    <row r="28548" x14ac:dyDescent="0.25"/>
    <row r="28549" x14ac:dyDescent="0.25"/>
    <row r="28550" x14ac:dyDescent="0.25"/>
    <row r="28551" x14ac:dyDescent="0.25"/>
    <row r="28552" x14ac:dyDescent="0.25"/>
    <row r="28553" x14ac:dyDescent="0.25"/>
    <row r="28554" x14ac:dyDescent="0.25"/>
    <row r="28555" x14ac:dyDescent="0.25"/>
    <row r="28556" x14ac:dyDescent="0.25"/>
    <row r="28557" x14ac:dyDescent="0.25"/>
    <row r="28558" x14ac:dyDescent="0.25"/>
    <row r="28559" x14ac:dyDescent="0.25"/>
    <row r="28560" x14ac:dyDescent="0.25"/>
    <row r="28561" x14ac:dyDescent="0.25"/>
    <row r="28562" x14ac:dyDescent="0.25"/>
    <row r="28563" x14ac:dyDescent="0.25"/>
    <row r="28564" x14ac:dyDescent="0.25"/>
    <row r="28565" x14ac:dyDescent="0.25"/>
    <row r="28566" x14ac:dyDescent="0.25"/>
    <row r="28567" x14ac:dyDescent="0.25"/>
    <row r="28568" x14ac:dyDescent="0.25"/>
    <row r="28569" x14ac:dyDescent="0.25"/>
    <row r="28570" x14ac:dyDescent="0.25"/>
    <row r="28571" x14ac:dyDescent="0.25"/>
    <row r="28572" x14ac:dyDescent="0.25"/>
    <row r="28573" x14ac:dyDescent="0.25"/>
    <row r="28574" x14ac:dyDescent="0.25"/>
    <row r="28575" x14ac:dyDescent="0.25"/>
    <row r="28576" x14ac:dyDescent="0.25"/>
    <row r="28577" x14ac:dyDescent="0.25"/>
    <row r="28578" x14ac:dyDescent="0.25"/>
    <row r="28579" x14ac:dyDescent="0.25"/>
    <row r="28580" x14ac:dyDescent="0.25"/>
    <row r="28581" x14ac:dyDescent="0.25"/>
    <row r="28582" x14ac:dyDescent="0.25"/>
    <row r="28583" x14ac:dyDescent="0.25"/>
    <row r="28584" x14ac:dyDescent="0.25"/>
    <row r="28585" x14ac:dyDescent="0.25"/>
    <row r="28586" x14ac:dyDescent="0.25"/>
    <row r="28587" x14ac:dyDescent="0.25"/>
    <row r="28588" x14ac:dyDescent="0.25"/>
    <row r="28589" x14ac:dyDescent="0.25"/>
    <row r="28590" x14ac:dyDescent="0.25"/>
    <row r="28591" x14ac:dyDescent="0.25"/>
    <row r="28592" x14ac:dyDescent="0.25"/>
    <row r="28593" x14ac:dyDescent="0.25"/>
    <row r="28594" x14ac:dyDescent="0.25"/>
    <row r="28595" x14ac:dyDescent="0.25"/>
    <row r="28596" x14ac:dyDescent="0.25"/>
    <row r="28597" x14ac:dyDescent="0.25"/>
    <row r="28598" x14ac:dyDescent="0.25"/>
    <row r="28599" x14ac:dyDescent="0.25"/>
    <row r="28600" x14ac:dyDescent="0.25"/>
    <row r="28601" x14ac:dyDescent="0.25"/>
    <row r="28602" x14ac:dyDescent="0.25"/>
    <row r="28603" x14ac:dyDescent="0.25"/>
    <row r="28604" x14ac:dyDescent="0.25"/>
    <row r="28605" x14ac:dyDescent="0.25"/>
    <row r="28606" x14ac:dyDescent="0.25"/>
    <row r="28607" x14ac:dyDescent="0.25"/>
    <row r="28608" x14ac:dyDescent="0.25"/>
    <row r="28609" x14ac:dyDescent="0.25"/>
    <row r="28610" x14ac:dyDescent="0.25"/>
    <row r="28611" x14ac:dyDescent="0.25"/>
    <row r="28612" x14ac:dyDescent="0.25"/>
    <row r="28613" x14ac:dyDescent="0.25"/>
    <row r="28614" x14ac:dyDescent="0.25"/>
    <row r="28615" x14ac:dyDescent="0.25"/>
    <row r="28616" x14ac:dyDescent="0.25"/>
    <row r="28617" x14ac:dyDescent="0.25"/>
    <row r="28618" x14ac:dyDescent="0.25"/>
    <row r="28619" x14ac:dyDescent="0.25"/>
    <row r="28620" x14ac:dyDescent="0.25"/>
    <row r="28621" x14ac:dyDescent="0.25"/>
    <row r="28622" x14ac:dyDescent="0.25"/>
    <row r="28623" x14ac:dyDescent="0.25"/>
    <row r="28624" x14ac:dyDescent="0.25"/>
    <row r="28625" x14ac:dyDescent="0.25"/>
    <row r="28626" x14ac:dyDescent="0.25"/>
    <row r="28627" x14ac:dyDescent="0.25"/>
    <row r="28628" x14ac:dyDescent="0.25"/>
    <row r="28629" x14ac:dyDescent="0.25"/>
    <row r="28630" x14ac:dyDescent="0.25"/>
    <row r="28631" x14ac:dyDescent="0.25"/>
    <row r="28632" x14ac:dyDescent="0.25"/>
    <row r="28633" x14ac:dyDescent="0.25"/>
    <row r="28634" x14ac:dyDescent="0.25"/>
    <row r="28635" x14ac:dyDescent="0.25"/>
    <row r="28636" x14ac:dyDescent="0.25"/>
    <row r="28637" x14ac:dyDescent="0.25"/>
    <row r="28638" x14ac:dyDescent="0.25"/>
    <row r="28639" x14ac:dyDescent="0.25"/>
    <row r="28640" x14ac:dyDescent="0.25"/>
    <row r="28641" x14ac:dyDescent="0.25"/>
    <row r="28642" x14ac:dyDescent="0.25"/>
    <row r="28643" x14ac:dyDescent="0.25"/>
    <row r="28644" x14ac:dyDescent="0.25"/>
    <row r="28645" x14ac:dyDescent="0.25"/>
    <row r="28646" x14ac:dyDescent="0.25"/>
    <row r="28647" x14ac:dyDescent="0.25"/>
    <row r="28648" x14ac:dyDescent="0.25"/>
    <row r="28649" x14ac:dyDescent="0.25"/>
    <row r="28650" x14ac:dyDescent="0.25"/>
    <row r="28651" x14ac:dyDescent="0.25"/>
    <row r="28652" x14ac:dyDescent="0.25"/>
    <row r="28653" x14ac:dyDescent="0.25"/>
    <row r="28654" x14ac:dyDescent="0.25"/>
    <row r="28655" x14ac:dyDescent="0.25"/>
    <row r="28656" x14ac:dyDescent="0.25"/>
    <row r="28657" x14ac:dyDescent="0.25"/>
    <row r="28658" x14ac:dyDescent="0.25"/>
    <row r="28659" x14ac:dyDescent="0.25"/>
    <row r="28660" x14ac:dyDescent="0.25"/>
    <row r="28661" x14ac:dyDescent="0.25"/>
    <row r="28662" x14ac:dyDescent="0.25"/>
    <row r="28663" x14ac:dyDescent="0.25"/>
    <row r="28664" x14ac:dyDescent="0.25"/>
    <row r="28665" x14ac:dyDescent="0.25"/>
    <row r="28666" x14ac:dyDescent="0.25"/>
    <row r="28667" x14ac:dyDescent="0.25"/>
    <row r="28668" x14ac:dyDescent="0.25"/>
    <row r="28669" x14ac:dyDescent="0.25"/>
    <row r="28670" x14ac:dyDescent="0.25"/>
    <row r="28671" x14ac:dyDescent="0.25"/>
    <row r="28672" x14ac:dyDescent="0.25"/>
    <row r="28673" x14ac:dyDescent="0.25"/>
    <row r="28674" x14ac:dyDescent="0.25"/>
    <row r="28675" x14ac:dyDescent="0.25"/>
    <row r="28676" x14ac:dyDescent="0.25"/>
    <row r="28677" x14ac:dyDescent="0.25"/>
    <row r="28678" x14ac:dyDescent="0.25"/>
    <row r="28679" x14ac:dyDescent="0.25"/>
    <row r="28680" x14ac:dyDescent="0.25"/>
    <row r="28681" x14ac:dyDescent="0.25"/>
    <row r="28682" x14ac:dyDescent="0.25"/>
    <row r="28683" x14ac:dyDescent="0.25"/>
    <row r="28684" x14ac:dyDescent="0.25"/>
    <row r="28685" x14ac:dyDescent="0.25"/>
    <row r="28686" x14ac:dyDescent="0.25"/>
    <row r="28687" x14ac:dyDescent="0.25"/>
    <row r="28688" x14ac:dyDescent="0.25"/>
    <row r="28689" x14ac:dyDescent="0.25"/>
    <row r="28690" x14ac:dyDescent="0.25"/>
    <row r="28691" x14ac:dyDescent="0.25"/>
    <row r="28692" x14ac:dyDescent="0.25"/>
    <row r="28693" x14ac:dyDescent="0.25"/>
    <row r="28694" x14ac:dyDescent="0.25"/>
    <row r="28695" x14ac:dyDescent="0.25"/>
    <row r="28696" x14ac:dyDescent="0.25"/>
    <row r="28697" x14ac:dyDescent="0.25"/>
    <row r="28698" x14ac:dyDescent="0.25"/>
    <row r="28699" x14ac:dyDescent="0.25"/>
    <row r="28700" x14ac:dyDescent="0.25"/>
    <row r="28701" x14ac:dyDescent="0.25"/>
    <row r="28702" x14ac:dyDescent="0.25"/>
    <row r="28703" x14ac:dyDescent="0.25"/>
    <row r="28704" x14ac:dyDescent="0.25"/>
    <row r="28705" x14ac:dyDescent="0.25"/>
    <row r="28706" x14ac:dyDescent="0.25"/>
    <row r="28707" x14ac:dyDescent="0.25"/>
    <row r="28708" x14ac:dyDescent="0.25"/>
    <row r="28709" x14ac:dyDescent="0.25"/>
    <row r="28710" x14ac:dyDescent="0.25"/>
    <row r="28711" x14ac:dyDescent="0.25"/>
    <row r="28712" x14ac:dyDescent="0.25"/>
    <row r="28713" x14ac:dyDescent="0.25"/>
    <row r="28714" x14ac:dyDescent="0.25"/>
    <row r="28715" x14ac:dyDescent="0.25"/>
    <row r="28716" x14ac:dyDescent="0.25"/>
    <row r="28717" x14ac:dyDescent="0.25"/>
    <row r="28718" x14ac:dyDescent="0.25"/>
    <row r="28719" x14ac:dyDescent="0.25"/>
    <row r="28720" x14ac:dyDescent="0.25"/>
    <row r="28721" x14ac:dyDescent="0.25"/>
    <row r="28722" x14ac:dyDescent="0.25"/>
    <row r="28723" x14ac:dyDescent="0.25"/>
    <row r="28724" x14ac:dyDescent="0.25"/>
    <row r="28725" x14ac:dyDescent="0.25"/>
    <row r="28726" x14ac:dyDescent="0.25"/>
    <row r="28727" x14ac:dyDescent="0.25"/>
    <row r="28728" x14ac:dyDescent="0.25"/>
    <row r="28729" x14ac:dyDescent="0.25"/>
    <row r="28730" x14ac:dyDescent="0.25"/>
    <row r="28731" x14ac:dyDescent="0.25"/>
    <row r="28732" x14ac:dyDescent="0.25"/>
    <row r="28733" x14ac:dyDescent="0.25"/>
    <row r="28734" x14ac:dyDescent="0.25"/>
    <row r="28735" x14ac:dyDescent="0.25"/>
    <row r="28736" x14ac:dyDescent="0.25"/>
    <row r="28737" x14ac:dyDescent="0.25"/>
    <row r="28738" x14ac:dyDescent="0.25"/>
    <row r="28739" x14ac:dyDescent="0.25"/>
    <row r="28740" x14ac:dyDescent="0.25"/>
    <row r="28741" x14ac:dyDescent="0.25"/>
    <row r="28742" x14ac:dyDescent="0.25"/>
    <row r="28743" x14ac:dyDescent="0.25"/>
    <row r="28744" x14ac:dyDescent="0.25"/>
    <row r="28745" x14ac:dyDescent="0.25"/>
    <row r="28746" x14ac:dyDescent="0.25"/>
    <row r="28747" x14ac:dyDescent="0.25"/>
    <row r="28748" x14ac:dyDescent="0.25"/>
    <row r="28749" x14ac:dyDescent="0.25"/>
    <row r="28750" x14ac:dyDescent="0.25"/>
    <row r="28751" x14ac:dyDescent="0.25"/>
    <row r="28752" x14ac:dyDescent="0.25"/>
    <row r="28753" x14ac:dyDescent="0.25"/>
    <row r="28754" x14ac:dyDescent="0.25"/>
    <row r="28755" x14ac:dyDescent="0.25"/>
    <row r="28756" x14ac:dyDescent="0.25"/>
    <row r="28757" x14ac:dyDescent="0.25"/>
    <row r="28758" x14ac:dyDescent="0.25"/>
    <row r="28759" x14ac:dyDescent="0.25"/>
    <row r="28760" x14ac:dyDescent="0.25"/>
    <row r="28761" x14ac:dyDescent="0.25"/>
    <row r="28762" x14ac:dyDescent="0.25"/>
    <row r="28763" x14ac:dyDescent="0.25"/>
    <row r="28764" x14ac:dyDescent="0.25"/>
    <row r="28765" x14ac:dyDescent="0.25"/>
    <row r="28766" x14ac:dyDescent="0.25"/>
    <row r="28767" x14ac:dyDescent="0.25"/>
    <row r="28768" x14ac:dyDescent="0.25"/>
    <row r="28769" x14ac:dyDescent="0.25"/>
    <row r="28770" x14ac:dyDescent="0.25"/>
    <row r="28771" x14ac:dyDescent="0.25"/>
    <row r="28772" x14ac:dyDescent="0.25"/>
    <row r="28773" x14ac:dyDescent="0.25"/>
    <row r="28774" x14ac:dyDescent="0.25"/>
    <row r="28775" x14ac:dyDescent="0.25"/>
    <row r="28776" x14ac:dyDescent="0.25"/>
    <row r="28777" x14ac:dyDescent="0.25"/>
    <row r="28778" x14ac:dyDescent="0.25"/>
    <row r="28779" x14ac:dyDescent="0.25"/>
    <row r="28780" x14ac:dyDescent="0.25"/>
    <row r="28781" x14ac:dyDescent="0.25"/>
    <row r="28782" x14ac:dyDescent="0.25"/>
    <row r="28783" x14ac:dyDescent="0.25"/>
    <row r="28784" x14ac:dyDescent="0.25"/>
    <row r="28785" x14ac:dyDescent="0.25"/>
    <row r="28786" x14ac:dyDescent="0.25"/>
    <row r="28787" x14ac:dyDescent="0.25"/>
    <row r="28788" x14ac:dyDescent="0.25"/>
    <row r="28789" x14ac:dyDescent="0.25"/>
    <row r="28790" x14ac:dyDescent="0.25"/>
    <row r="28791" x14ac:dyDescent="0.25"/>
    <row r="28792" x14ac:dyDescent="0.25"/>
    <row r="28793" x14ac:dyDescent="0.25"/>
    <row r="28794" x14ac:dyDescent="0.25"/>
    <row r="28795" x14ac:dyDescent="0.25"/>
    <row r="28796" x14ac:dyDescent="0.25"/>
    <row r="28797" x14ac:dyDescent="0.25"/>
    <row r="28798" x14ac:dyDescent="0.25"/>
    <row r="28799" x14ac:dyDescent="0.25"/>
    <row r="28800" x14ac:dyDescent="0.25"/>
    <row r="28801" x14ac:dyDescent="0.25"/>
    <row r="28802" x14ac:dyDescent="0.25"/>
    <row r="28803" x14ac:dyDescent="0.25"/>
    <row r="28804" x14ac:dyDescent="0.25"/>
    <row r="28805" x14ac:dyDescent="0.25"/>
    <row r="28806" x14ac:dyDescent="0.25"/>
    <row r="28807" x14ac:dyDescent="0.25"/>
    <row r="28808" x14ac:dyDescent="0.25"/>
    <row r="28809" x14ac:dyDescent="0.25"/>
    <row r="28810" x14ac:dyDescent="0.25"/>
    <row r="28811" x14ac:dyDescent="0.25"/>
    <row r="28812" x14ac:dyDescent="0.25"/>
    <row r="28813" x14ac:dyDescent="0.25"/>
    <row r="28814" x14ac:dyDescent="0.25"/>
    <row r="28815" x14ac:dyDescent="0.25"/>
    <row r="28816" x14ac:dyDescent="0.25"/>
    <row r="28817" x14ac:dyDescent="0.25"/>
    <row r="28818" x14ac:dyDescent="0.25"/>
    <row r="28819" x14ac:dyDescent="0.25"/>
    <row r="28820" x14ac:dyDescent="0.25"/>
    <row r="28821" x14ac:dyDescent="0.25"/>
    <row r="28822" x14ac:dyDescent="0.25"/>
    <row r="28823" x14ac:dyDescent="0.25"/>
    <row r="28824" x14ac:dyDescent="0.25"/>
    <row r="28825" x14ac:dyDescent="0.25"/>
    <row r="28826" x14ac:dyDescent="0.25"/>
    <row r="28827" x14ac:dyDescent="0.25"/>
    <row r="28828" x14ac:dyDescent="0.25"/>
    <row r="28829" x14ac:dyDescent="0.25"/>
    <row r="28830" x14ac:dyDescent="0.25"/>
    <row r="28831" x14ac:dyDescent="0.25"/>
    <row r="28832" x14ac:dyDescent="0.25"/>
    <row r="28833" x14ac:dyDescent="0.25"/>
    <row r="28834" x14ac:dyDescent="0.25"/>
    <row r="28835" x14ac:dyDescent="0.25"/>
    <row r="28836" x14ac:dyDescent="0.25"/>
    <row r="28837" x14ac:dyDescent="0.25"/>
    <row r="28838" x14ac:dyDescent="0.25"/>
    <row r="28839" x14ac:dyDescent="0.25"/>
    <row r="28840" x14ac:dyDescent="0.25"/>
    <row r="28841" x14ac:dyDescent="0.25"/>
    <row r="28842" x14ac:dyDescent="0.25"/>
    <row r="28843" x14ac:dyDescent="0.25"/>
    <row r="28844" x14ac:dyDescent="0.25"/>
    <row r="28845" x14ac:dyDescent="0.25"/>
    <row r="28846" x14ac:dyDescent="0.25"/>
    <row r="28847" x14ac:dyDescent="0.25"/>
    <row r="28848" x14ac:dyDescent="0.25"/>
    <row r="28849" x14ac:dyDescent="0.25"/>
    <row r="28850" x14ac:dyDescent="0.25"/>
    <row r="28851" x14ac:dyDescent="0.25"/>
    <row r="28852" x14ac:dyDescent="0.25"/>
    <row r="28853" x14ac:dyDescent="0.25"/>
    <row r="28854" x14ac:dyDescent="0.25"/>
    <row r="28855" x14ac:dyDescent="0.25"/>
    <row r="28856" x14ac:dyDescent="0.25"/>
    <row r="28857" x14ac:dyDescent="0.25"/>
    <row r="28858" x14ac:dyDescent="0.25"/>
    <row r="28859" x14ac:dyDescent="0.25"/>
    <row r="28860" x14ac:dyDescent="0.25"/>
    <row r="28861" x14ac:dyDescent="0.25"/>
    <row r="28862" x14ac:dyDescent="0.25"/>
    <row r="28863" x14ac:dyDescent="0.25"/>
    <row r="28864" x14ac:dyDescent="0.25"/>
    <row r="28865" x14ac:dyDescent="0.25"/>
    <row r="28866" x14ac:dyDescent="0.25"/>
    <row r="28867" x14ac:dyDescent="0.25"/>
    <row r="28868" x14ac:dyDescent="0.25"/>
    <row r="28869" x14ac:dyDescent="0.25"/>
    <row r="28870" x14ac:dyDescent="0.25"/>
    <row r="28871" x14ac:dyDescent="0.25"/>
    <row r="28872" x14ac:dyDescent="0.25"/>
    <row r="28873" x14ac:dyDescent="0.25"/>
    <row r="28874" x14ac:dyDescent="0.25"/>
    <row r="28875" x14ac:dyDescent="0.25"/>
    <row r="28876" x14ac:dyDescent="0.25"/>
    <row r="28877" x14ac:dyDescent="0.25"/>
    <row r="28878" x14ac:dyDescent="0.25"/>
    <row r="28879" x14ac:dyDescent="0.25"/>
    <row r="28880" x14ac:dyDescent="0.25"/>
    <row r="28881" x14ac:dyDescent="0.25"/>
    <row r="28882" x14ac:dyDescent="0.25"/>
    <row r="28883" x14ac:dyDescent="0.25"/>
    <row r="28884" x14ac:dyDescent="0.25"/>
    <row r="28885" x14ac:dyDescent="0.25"/>
    <row r="28886" x14ac:dyDescent="0.25"/>
    <row r="28887" x14ac:dyDescent="0.25"/>
    <row r="28888" x14ac:dyDescent="0.25"/>
    <row r="28889" x14ac:dyDescent="0.25"/>
    <row r="28890" x14ac:dyDescent="0.25"/>
    <row r="28891" x14ac:dyDescent="0.25"/>
    <row r="28892" x14ac:dyDescent="0.25"/>
    <row r="28893" x14ac:dyDescent="0.25"/>
    <row r="28894" x14ac:dyDescent="0.25"/>
    <row r="28895" x14ac:dyDescent="0.25"/>
    <row r="28896" x14ac:dyDescent="0.25"/>
    <row r="28897" x14ac:dyDescent="0.25"/>
    <row r="28898" x14ac:dyDescent="0.25"/>
    <row r="28899" x14ac:dyDescent="0.25"/>
    <row r="28900" x14ac:dyDescent="0.25"/>
    <row r="28901" x14ac:dyDescent="0.25"/>
    <row r="28902" x14ac:dyDescent="0.25"/>
    <row r="28903" x14ac:dyDescent="0.25"/>
    <row r="28904" x14ac:dyDescent="0.25"/>
    <row r="28905" x14ac:dyDescent="0.25"/>
    <row r="28906" x14ac:dyDescent="0.25"/>
    <row r="28907" x14ac:dyDescent="0.25"/>
    <row r="28908" x14ac:dyDescent="0.25"/>
    <row r="28909" x14ac:dyDescent="0.25"/>
    <row r="28910" x14ac:dyDescent="0.25"/>
    <row r="28911" x14ac:dyDescent="0.25"/>
    <row r="28912" x14ac:dyDescent="0.25"/>
    <row r="28913" x14ac:dyDescent="0.25"/>
    <row r="28914" x14ac:dyDescent="0.25"/>
    <row r="28915" x14ac:dyDescent="0.25"/>
    <row r="28916" x14ac:dyDescent="0.25"/>
    <row r="28917" x14ac:dyDescent="0.25"/>
    <row r="28918" x14ac:dyDescent="0.25"/>
    <row r="28919" x14ac:dyDescent="0.25"/>
    <row r="28920" x14ac:dyDescent="0.25"/>
    <row r="28921" x14ac:dyDescent="0.25"/>
    <row r="28922" x14ac:dyDescent="0.25"/>
    <row r="28923" x14ac:dyDescent="0.25"/>
    <row r="28924" x14ac:dyDescent="0.25"/>
    <row r="28925" x14ac:dyDescent="0.25"/>
    <row r="28926" x14ac:dyDescent="0.25"/>
    <row r="28927" x14ac:dyDescent="0.25"/>
    <row r="28928" x14ac:dyDescent="0.25"/>
    <row r="28929" x14ac:dyDescent="0.25"/>
    <row r="28930" x14ac:dyDescent="0.25"/>
    <row r="28931" x14ac:dyDescent="0.25"/>
    <row r="28932" x14ac:dyDescent="0.25"/>
    <row r="28933" x14ac:dyDescent="0.25"/>
    <row r="28934" x14ac:dyDescent="0.25"/>
    <row r="28935" x14ac:dyDescent="0.25"/>
    <row r="28936" x14ac:dyDescent="0.25"/>
    <row r="28937" x14ac:dyDescent="0.25"/>
    <row r="28938" x14ac:dyDescent="0.25"/>
    <row r="28939" x14ac:dyDescent="0.25"/>
    <row r="28940" x14ac:dyDescent="0.25"/>
    <row r="28941" x14ac:dyDescent="0.25"/>
    <row r="28942" x14ac:dyDescent="0.25"/>
    <row r="28943" x14ac:dyDescent="0.25"/>
    <row r="28944" x14ac:dyDescent="0.25"/>
    <row r="28945" x14ac:dyDescent="0.25"/>
    <row r="28946" x14ac:dyDescent="0.25"/>
    <row r="28947" x14ac:dyDescent="0.25"/>
    <row r="28948" x14ac:dyDescent="0.25"/>
    <row r="28949" x14ac:dyDescent="0.25"/>
    <row r="28950" x14ac:dyDescent="0.25"/>
    <row r="28951" x14ac:dyDescent="0.25"/>
    <row r="28952" x14ac:dyDescent="0.25"/>
    <row r="28953" x14ac:dyDescent="0.25"/>
    <row r="28954" x14ac:dyDescent="0.25"/>
    <row r="28955" x14ac:dyDescent="0.25"/>
    <row r="28956" x14ac:dyDescent="0.25"/>
    <row r="28957" x14ac:dyDescent="0.25"/>
    <row r="28958" x14ac:dyDescent="0.25"/>
    <row r="28959" x14ac:dyDescent="0.25"/>
    <row r="28960" x14ac:dyDescent="0.25"/>
    <row r="28961" x14ac:dyDescent="0.25"/>
    <row r="28962" x14ac:dyDescent="0.25"/>
    <row r="28963" x14ac:dyDescent="0.25"/>
    <row r="28964" x14ac:dyDescent="0.25"/>
    <row r="28965" x14ac:dyDescent="0.25"/>
    <row r="28966" x14ac:dyDescent="0.25"/>
    <row r="28967" x14ac:dyDescent="0.25"/>
    <row r="28968" x14ac:dyDescent="0.25"/>
    <row r="28969" x14ac:dyDescent="0.25"/>
    <row r="28970" x14ac:dyDescent="0.25"/>
    <row r="28971" x14ac:dyDescent="0.25"/>
    <row r="28972" x14ac:dyDescent="0.25"/>
    <row r="28973" x14ac:dyDescent="0.25"/>
    <row r="28974" x14ac:dyDescent="0.25"/>
    <row r="28975" x14ac:dyDescent="0.25"/>
    <row r="28976" x14ac:dyDescent="0.25"/>
    <row r="28977" x14ac:dyDescent="0.25"/>
    <row r="28978" x14ac:dyDescent="0.25"/>
    <row r="28979" x14ac:dyDescent="0.25"/>
    <row r="28980" x14ac:dyDescent="0.25"/>
    <row r="28981" x14ac:dyDescent="0.25"/>
    <row r="28982" x14ac:dyDescent="0.25"/>
    <row r="28983" x14ac:dyDescent="0.25"/>
    <row r="28984" x14ac:dyDescent="0.25"/>
    <row r="28985" x14ac:dyDescent="0.25"/>
    <row r="28986" x14ac:dyDescent="0.25"/>
    <row r="28987" x14ac:dyDescent="0.25"/>
    <row r="28988" x14ac:dyDescent="0.25"/>
    <row r="28989" x14ac:dyDescent="0.25"/>
    <row r="28990" x14ac:dyDescent="0.25"/>
    <row r="28991" x14ac:dyDescent="0.25"/>
    <row r="28992" x14ac:dyDescent="0.25"/>
    <row r="28993" x14ac:dyDescent="0.25"/>
    <row r="28994" x14ac:dyDescent="0.25"/>
    <row r="28995" x14ac:dyDescent="0.25"/>
    <row r="28996" x14ac:dyDescent="0.25"/>
    <row r="28997" x14ac:dyDescent="0.25"/>
    <row r="28998" x14ac:dyDescent="0.25"/>
    <row r="28999" x14ac:dyDescent="0.25"/>
    <row r="29000" x14ac:dyDescent="0.25"/>
    <row r="29001" x14ac:dyDescent="0.25"/>
    <row r="29002" x14ac:dyDescent="0.25"/>
    <row r="29003" x14ac:dyDescent="0.25"/>
    <row r="29004" x14ac:dyDescent="0.25"/>
    <row r="29005" x14ac:dyDescent="0.25"/>
    <row r="29006" x14ac:dyDescent="0.25"/>
    <row r="29007" x14ac:dyDescent="0.25"/>
    <row r="29008" x14ac:dyDescent="0.25"/>
    <row r="29009" x14ac:dyDescent="0.25"/>
    <row r="29010" x14ac:dyDescent="0.25"/>
    <row r="29011" x14ac:dyDescent="0.25"/>
    <row r="29012" x14ac:dyDescent="0.25"/>
    <row r="29013" x14ac:dyDescent="0.25"/>
    <row r="29014" x14ac:dyDescent="0.25"/>
    <row r="29015" x14ac:dyDescent="0.25"/>
    <row r="29016" x14ac:dyDescent="0.25"/>
    <row r="29017" x14ac:dyDescent="0.25"/>
    <row r="29018" x14ac:dyDescent="0.25"/>
    <row r="29019" x14ac:dyDescent="0.25"/>
    <row r="29020" x14ac:dyDescent="0.25"/>
    <row r="29021" x14ac:dyDescent="0.25"/>
    <row r="29022" x14ac:dyDescent="0.25"/>
    <row r="29023" x14ac:dyDescent="0.25"/>
    <row r="29024" x14ac:dyDescent="0.25"/>
    <row r="29025" x14ac:dyDescent="0.25"/>
    <row r="29026" x14ac:dyDescent="0.25"/>
    <row r="29027" x14ac:dyDescent="0.25"/>
    <row r="29028" x14ac:dyDescent="0.25"/>
    <row r="29029" x14ac:dyDescent="0.25"/>
    <row r="29030" x14ac:dyDescent="0.25"/>
    <row r="29031" x14ac:dyDescent="0.25"/>
    <row r="29032" x14ac:dyDescent="0.25"/>
    <row r="29033" x14ac:dyDescent="0.25"/>
    <row r="29034" x14ac:dyDescent="0.25"/>
    <row r="29035" x14ac:dyDescent="0.25"/>
    <row r="29036" x14ac:dyDescent="0.25"/>
    <row r="29037" x14ac:dyDescent="0.25"/>
    <row r="29038" x14ac:dyDescent="0.25"/>
    <row r="29039" x14ac:dyDescent="0.25"/>
    <row r="29040" x14ac:dyDescent="0.25"/>
    <row r="29041" x14ac:dyDescent="0.25"/>
    <row r="29042" x14ac:dyDescent="0.25"/>
    <row r="29043" x14ac:dyDescent="0.25"/>
    <row r="29044" x14ac:dyDescent="0.25"/>
    <row r="29045" x14ac:dyDescent="0.25"/>
    <row r="29046" x14ac:dyDescent="0.25"/>
    <row r="29047" x14ac:dyDescent="0.25"/>
    <row r="29048" x14ac:dyDescent="0.25"/>
    <row r="29049" x14ac:dyDescent="0.25"/>
    <row r="29050" x14ac:dyDescent="0.25"/>
    <row r="29051" x14ac:dyDescent="0.25"/>
    <row r="29052" x14ac:dyDescent="0.25"/>
    <row r="29053" x14ac:dyDescent="0.25"/>
    <row r="29054" x14ac:dyDescent="0.25"/>
    <row r="29055" x14ac:dyDescent="0.25"/>
    <row r="29056" x14ac:dyDescent="0.25"/>
    <row r="29057" x14ac:dyDescent="0.25"/>
    <row r="29058" x14ac:dyDescent="0.25"/>
    <row r="29059" x14ac:dyDescent="0.25"/>
    <row r="29060" x14ac:dyDescent="0.25"/>
    <row r="29061" x14ac:dyDescent="0.25"/>
    <row r="29062" x14ac:dyDescent="0.25"/>
    <row r="29063" x14ac:dyDescent="0.25"/>
    <row r="29064" x14ac:dyDescent="0.25"/>
    <row r="29065" x14ac:dyDescent="0.25"/>
    <row r="29066" x14ac:dyDescent="0.25"/>
    <row r="29067" x14ac:dyDescent="0.25"/>
    <row r="29068" x14ac:dyDescent="0.25"/>
    <row r="29069" x14ac:dyDescent="0.25"/>
    <row r="29070" x14ac:dyDescent="0.25"/>
    <row r="29071" x14ac:dyDescent="0.25"/>
    <row r="29072" x14ac:dyDescent="0.25"/>
    <row r="29073" x14ac:dyDescent="0.25"/>
    <row r="29074" x14ac:dyDescent="0.25"/>
    <row r="29075" x14ac:dyDescent="0.25"/>
    <row r="29076" x14ac:dyDescent="0.25"/>
    <row r="29077" x14ac:dyDescent="0.25"/>
    <row r="29078" x14ac:dyDescent="0.25"/>
    <row r="29079" x14ac:dyDescent="0.25"/>
    <row r="29080" x14ac:dyDescent="0.25"/>
    <row r="29081" x14ac:dyDescent="0.25"/>
    <row r="29082" x14ac:dyDescent="0.25"/>
    <row r="29083" x14ac:dyDescent="0.25"/>
    <row r="29084" x14ac:dyDescent="0.25"/>
    <row r="29085" x14ac:dyDescent="0.25"/>
    <row r="29086" x14ac:dyDescent="0.25"/>
    <row r="29087" x14ac:dyDescent="0.25"/>
    <row r="29088" x14ac:dyDescent="0.25"/>
    <row r="29089" x14ac:dyDescent="0.25"/>
    <row r="29090" x14ac:dyDescent="0.25"/>
    <row r="29091" x14ac:dyDescent="0.25"/>
    <row r="29092" x14ac:dyDescent="0.25"/>
    <row r="29093" x14ac:dyDescent="0.25"/>
    <row r="29094" x14ac:dyDescent="0.25"/>
    <row r="29095" x14ac:dyDescent="0.25"/>
    <row r="29096" x14ac:dyDescent="0.25"/>
    <row r="29097" x14ac:dyDescent="0.25"/>
    <row r="29098" x14ac:dyDescent="0.25"/>
    <row r="29099" x14ac:dyDescent="0.25"/>
    <row r="29100" x14ac:dyDescent="0.25"/>
    <row r="29101" x14ac:dyDescent="0.25"/>
    <row r="29102" x14ac:dyDescent="0.25"/>
    <row r="29103" x14ac:dyDescent="0.25"/>
    <row r="29104" x14ac:dyDescent="0.25"/>
    <row r="29105" x14ac:dyDescent="0.25"/>
    <row r="29106" x14ac:dyDescent="0.25"/>
    <row r="29107" x14ac:dyDescent="0.25"/>
    <row r="29108" x14ac:dyDescent="0.25"/>
    <row r="29109" x14ac:dyDescent="0.25"/>
    <row r="29110" x14ac:dyDescent="0.25"/>
    <row r="29111" x14ac:dyDescent="0.25"/>
    <row r="29112" x14ac:dyDescent="0.25"/>
    <row r="29113" x14ac:dyDescent="0.25"/>
    <row r="29114" x14ac:dyDescent="0.25"/>
    <row r="29115" x14ac:dyDescent="0.25"/>
    <row r="29116" x14ac:dyDescent="0.25"/>
    <row r="29117" x14ac:dyDescent="0.25"/>
    <row r="29118" x14ac:dyDescent="0.25"/>
    <row r="29119" x14ac:dyDescent="0.25"/>
    <row r="29120" x14ac:dyDescent="0.25"/>
    <row r="29121" x14ac:dyDescent="0.25"/>
    <row r="29122" x14ac:dyDescent="0.25"/>
    <row r="29123" x14ac:dyDescent="0.25"/>
    <row r="29124" x14ac:dyDescent="0.25"/>
    <row r="29125" x14ac:dyDescent="0.25"/>
    <row r="29126" x14ac:dyDescent="0.25"/>
    <row r="29127" x14ac:dyDescent="0.25"/>
    <row r="29128" x14ac:dyDescent="0.25"/>
    <row r="29129" x14ac:dyDescent="0.25"/>
    <row r="29130" x14ac:dyDescent="0.25"/>
    <row r="29131" x14ac:dyDescent="0.25"/>
    <row r="29132" x14ac:dyDescent="0.25"/>
    <row r="29133" x14ac:dyDescent="0.25"/>
    <row r="29134" x14ac:dyDescent="0.25"/>
    <row r="29135" x14ac:dyDescent="0.25"/>
    <row r="29136" x14ac:dyDescent="0.25"/>
    <row r="29137" x14ac:dyDescent="0.25"/>
    <row r="29138" x14ac:dyDescent="0.25"/>
    <row r="29139" x14ac:dyDescent="0.25"/>
    <row r="29140" x14ac:dyDescent="0.25"/>
    <row r="29141" x14ac:dyDescent="0.25"/>
    <row r="29142" x14ac:dyDescent="0.25"/>
    <row r="29143" x14ac:dyDescent="0.25"/>
    <row r="29144" x14ac:dyDescent="0.25"/>
    <row r="29145" x14ac:dyDescent="0.25"/>
    <row r="29146" x14ac:dyDescent="0.25"/>
    <row r="29147" x14ac:dyDescent="0.25"/>
    <row r="29148" x14ac:dyDescent="0.25"/>
    <row r="29149" x14ac:dyDescent="0.25"/>
    <row r="29150" x14ac:dyDescent="0.25"/>
    <row r="29151" x14ac:dyDescent="0.25"/>
    <row r="29152" x14ac:dyDescent="0.25"/>
    <row r="29153" x14ac:dyDescent="0.25"/>
    <row r="29154" x14ac:dyDescent="0.25"/>
    <row r="29155" x14ac:dyDescent="0.25"/>
    <row r="29156" x14ac:dyDescent="0.25"/>
    <row r="29157" x14ac:dyDescent="0.25"/>
    <row r="29158" x14ac:dyDescent="0.25"/>
    <row r="29159" x14ac:dyDescent="0.25"/>
    <row r="29160" x14ac:dyDescent="0.25"/>
    <row r="29161" x14ac:dyDescent="0.25"/>
    <row r="29162" x14ac:dyDescent="0.25"/>
    <row r="29163" x14ac:dyDescent="0.25"/>
    <row r="29164" x14ac:dyDescent="0.25"/>
    <row r="29165" x14ac:dyDescent="0.25"/>
    <row r="29166" x14ac:dyDescent="0.25"/>
    <row r="29167" x14ac:dyDescent="0.25"/>
    <row r="29168" x14ac:dyDescent="0.25"/>
    <row r="29169" x14ac:dyDescent="0.25"/>
    <row r="29170" x14ac:dyDescent="0.25"/>
    <row r="29171" x14ac:dyDescent="0.25"/>
    <row r="29172" x14ac:dyDescent="0.25"/>
    <row r="29173" x14ac:dyDescent="0.25"/>
    <row r="29174" x14ac:dyDescent="0.25"/>
    <row r="29175" x14ac:dyDescent="0.25"/>
    <row r="29176" x14ac:dyDescent="0.25"/>
    <row r="29177" x14ac:dyDescent="0.25"/>
    <row r="29178" x14ac:dyDescent="0.25"/>
    <row r="29179" x14ac:dyDescent="0.25"/>
    <row r="29180" x14ac:dyDescent="0.25"/>
    <row r="29181" x14ac:dyDescent="0.25"/>
    <row r="29182" x14ac:dyDescent="0.25"/>
    <row r="29183" x14ac:dyDescent="0.25"/>
    <row r="29184" x14ac:dyDescent="0.25"/>
    <row r="29185" x14ac:dyDescent="0.25"/>
    <row r="29186" x14ac:dyDescent="0.25"/>
    <row r="29187" x14ac:dyDescent="0.25"/>
    <row r="29188" x14ac:dyDescent="0.25"/>
    <row r="29189" x14ac:dyDescent="0.25"/>
    <row r="29190" x14ac:dyDescent="0.25"/>
    <row r="29191" x14ac:dyDescent="0.25"/>
    <row r="29192" x14ac:dyDescent="0.25"/>
    <row r="29193" x14ac:dyDescent="0.25"/>
    <row r="29194" x14ac:dyDescent="0.25"/>
    <row r="29195" x14ac:dyDescent="0.25"/>
    <row r="29196" x14ac:dyDescent="0.25"/>
    <row r="29197" x14ac:dyDescent="0.25"/>
    <row r="29198" x14ac:dyDescent="0.25"/>
    <row r="29199" x14ac:dyDescent="0.25"/>
    <row r="29200" x14ac:dyDescent="0.25"/>
    <row r="29201" x14ac:dyDescent="0.25"/>
    <row r="29202" x14ac:dyDescent="0.25"/>
    <row r="29203" x14ac:dyDescent="0.25"/>
    <row r="29204" x14ac:dyDescent="0.25"/>
    <row r="29205" x14ac:dyDescent="0.25"/>
    <row r="29206" x14ac:dyDescent="0.25"/>
    <row r="29207" x14ac:dyDescent="0.25"/>
    <row r="29208" x14ac:dyDescent="0.25"/>
    <row r="29209" x14ac:dyDescent="0.25"/>
    <row r="29210" x14ac:dyDescent="0.25"/>
    <row r="29211" x14ac:dyDescent="0.25"/>
    <row r="29212" x14ac:dyDescent="0.25"/>
    <row r="29213" x14ac:dyDescent="0.25"/>
    <row r="29214" x14ac:dyDescent="0.25"/>
    <row r="29215" x14ac:dyDescent="0.25"/>
    <row r="29216" x14ac:dyDescent="0.25"/>
    <row r="29217" x14ac:dyDescent="0.25"/>
    <row r="29218" x14ac:dyDescent="0.25"/>
    <row r="29219" x14ac:dyDescent="0.25"/>
    <row r="29220" x14ac:dyDescent="0.25"/>
    <row r="29221" x14ac:dyDescent="0.25"/>
    <row r="29222" x14ac:dyDescent="0.25"/>
    <row r="29223" x14ac:dyDescent="0.25"/>
    <row r="29224" x14ac:dyDescent="0.25"/>
    <row r="29225" x14ac:dyDescent="0.25"/>
    <row r="29226" x14ac:dyDescent="0.25"/>
    <row r="29227" x14ac:dyDescent="0.25"/>
    <row r="29228" x14ac:dyDescent="0.25"/>
    <row r="29229" x14ac:dyDescent="0.25"/>
    <row r="29230" x14ac:dyDescent="0.25"/>
    <row r="29231" x14ac:dyDescent="0.25"/>
    <row r="29232" x14ac:dyDescent="0.25"/>
    <row r="29233" x14ac:dyDescent="0.25"/>
    <row r="29234" x14ac:dyDescent="0.25"/>
    <row r="29235" x14ac:dyDescent="0.25"/>
    <row r="29236" x14ac:dyDescent="0.25"/>
    <row r="29237" x14ac:dyDescent="0.25"/>
    <row r="29238" x14ac:dyDescent="0.25"/>
    <row r="29239" x14ac:dyDescent="0.25"/>
    <row r="29240" x14ac:dyDescent="0.25"/>
    <row r="29241" x14ac:dyDescent="0.25"/>
    <row r="29242" x14ac:dyDescent="0.25"/>
    <row r="29243" x14ac:dyDescent="0.25"/>
    <row r="29244" x14ac:dyDescent="0.25"/>
    <row r="29245" x14ac:dyDescent="0.25"/>
    <row r="29246" x14ac:dyDescent="0.25"/>
    <row r="29247" x14ac:dyDescent="0.25"/>
    <row r="29248" x14ac:dyDescent="0.25"/>
    <row r="29249" x14ac:dyDescent="0.25"/>
    <row r="29250" x14ac:dyDescent="0.25"/>
    <row r="29251" x14ac:dyDescent="0.25"/>
    <row r="29252" x14ac:dyDescent="0.25"/>
    <row r="29253" x14ac:dyDescent="0.25"/>
    <row r="29254" x14ac:dyDescent="0.25"/>
    <row r="29255" x14ac:dyDescent="0.25"/>
    <row r="29256" x14ac:dyDescent="0.25"/>
    <row r="29257" x14ac:dyDescent="0.25"/>
    <row r="29258" x14ac:dyDescent="0.25"/>
    <row r="29259" x14ac:dyDescent="0.25"/>
    <row r="29260" x14ac:dyDescent="0.25"/>
    <row r="29261" x14ac:dyDescent="0.25"/>
    <row r="29262" x14ac:dyDescent="0.25"/>
    <row r="29263" x14ac:dyDescent="0.25"/>
    <row r="29264" x14ac:dyDescent="0.25"/>
    <row r="29265" x14ac:dyDescent="0.25"/>
    <row r="29266" x14ac:dyDescent="0.25"/>
    <row r="29267" x14ac:dyDescent="0.25"/>
    <row r="29268" x14ac:dyDescent="0.25"/>
    <row r="29269" x14ac:dyDescent="0.25"/>
    <row r="29270" x14ac:dyDescent="0.25"/>
    <row r="29271" x14ac:dyDescent="0.25"/>
    <row r="29272" x14ac:dyDescent="0.25"/>
    <row r="29273" x14ac:dyDescent="0.25"/>
    <row r="29274" x14ac:dyDescent="0.25"/>
    <row r="29275" x14ac:dyDescent="0.25"/>
    <row r="29276" x14ac:dyDescent="0.25"/>
    <row r="29277" x14ac:dyDescent="0.25"/>
    <row r="29278" x14ac:dyDescent="0.25"/>
    <row r="29279" x14ac:dyDescent="0.25"/>
    <row r="29280" x14ac:dyDescent="0.25"/>
    <row r="29281" x14ac:dyDescent="0.25"/>
    <row r="29282" x14ac:dyDescent="0.25"/>
    <row r="29283" x14ac:dyDescent="0.25"/>
    <row r="29284" x14ac:dyDescent="0.25"/>
    <row r="29285" x14ac:dyDescent="0.25"/>
    <row r="29286" x14ac:dyDescent="0.25"/>
    <row r="29287" x14ac:dyDescent="0.25"/>
    <row r="29288" x14ac:dyDescent="0.25"/>
    <row r="29289" x14ac:dyDescent="0.25"/>
    <row r="29290" x14ac:dyDescent="0.25"/>
    <row r="29291" x14ac:dyDescent="0.25"/>
    <row r="29292" x14ac:dyDescent="0.25"/>
    <row r="29293" x14ac:dyDescent="0.25"/>
    <row r="29294" x14ac:dyDescent="0.25"/>
    <row r="29295" x14ac:dyDescent="0.25"/>
    <row r="29296" x14ac:dyDescent="0.25"/>
    <row r="29297" x14ac:dyDescent="0.25"/>
    <row r="29298" x14ac:dyDescent="0.25"/>
    <row r="29299" x14ac:dyDescent="0.25"/>
    <row r="29300" x14ac:dyDescent="0.25"/>
    <row r="29301" x14ac:dyDescent="0.25"/>
    <row r="29302" x14ac:dyDescent="0.25"/>
    <row r="29303" x14ac:dyDescent="0.25"/>
    <row r="29304" x14ac:dyDescent="0.25"/>
    <row r="29305" x14ac:dyDescent="0.25"/>
    <row r="29306" x14ac:dyDescent="0.25"/>
    <row r="29307" x14ac:dyDescent="0.25"/>
    <row r="29308" x14ac:dyDescent="0.25"/>
    <row r="29309" x14ac:dyDescent="0.25"/>
    <row r="29310" x14ac:dyDescent="0.25"/>
    <row r="29311" x14ac:dyDescent="0.25"/>
    <row r="29312" x14ac:dyDescent="0.25"/>
    <row r="29313" x14ac:dyDescent="0.25"/>
    <row r="29314" x14ac:dyDescent="0.25"/>
    <row r="29315" x14ac:dyDescent="0.25"/>
    <row r="29316" x14ac:dyDescent="0.25"/>
    <row r="29317" x14ac:dyDescent="0.25"/>
    <row r="29318" x14ac:dyDescent="0.25"/>
    <row r="29319" x14ac:dyDescent="0.25"/>
    <row r="29320" x14ac:dyDescent="0.25"/>
    <row r="29321" x14ac:dyDescent="0.25"/>
    <row r="29322" x14ac:dyDescent="0.25"/>
    <row r="29323" x14ac:dyDescent="0.25"/>
    <row r="29324" x14ac:dyDescent="0.25"/>
    <row r="29325" x14ac:dyDescent="0.25"/>
    <row r="29326" x14ac:dyDescent="0.25"/>
    <row r="29327" x14ac:dyDescent="0.25"/>
    <row r="29328" x14ac:dyDescent="0.25"/>
    <row r="29329" x14ac:dyDescent="0.25"/>
    <row r="29330" x14ac:dyDescent="0.25"/>
    <row r="29331" x14ac:dyDescent="0.25"/>
    <row r="29332" x14ac:dyDescent="0.25"/>
    <row r="29333" x14ac:dyDescent="0.25"/>
    <row r="29334" x14ac:dyDescent="0.25"/>
    <row r="29335" x14ac:dyDescent="0.25"/>
    <row r="29336" x14ac:dyDescent="0.25"/>
    <row r="29337" x14ac:dyDescent="0.25"/>
    <row r="29338" x14ac:dyDescent="0.25"/>
    <row r="29339" x14ac:dyDescent="0.25"/>
    <row r="29340" x14ac:dyDescent="0.25"/>
    <row r="29341" x14ac:dyDescent="0.25"/>
    <row r="29342" x14ac:dyDescent="0.25"/>
    <row r="29343" x14ac:dyDescent="0.25"/>
    <row r="29344" x14ac:dyDescent="0.25"/>
    <row r="29345" x14ac:dyDescent="0.25"/>
    <row r="29346" x14ac:dyDescent="0.25"/>
    <row r="29347" x14ac:dyDescent="0.25"/>
    <row r="29348" x14ac:dyDescent="0.25"/>
    <row r="29349" x14ac:dyDescent="0.25"/>
    <row r="29350" x14ac:dyDescent="0.25"/>
    <row r="29351" x14ac:dyDescent="0.25"/>
    <row r="29352" x14ac:dyDescent="0.25"/>
    <row r="29353" x14ac:dyDescent="0.25"/>
    <row r="29354" x14ac:dyDescent="0.25"/>
    <row r="29355" x14ac:dyDescent="0.25"/>
    <row r="29356" x14ac:dyDescent="0.25"/>
    <row r="29357" x14ac:dyDescent="0.25"/>
    <row r="29358" x14ac:dyDescent="0.25"/>
    <row r="29359" x14ac:dyDescent="0.25"/>
    <row r="29360" x14ac:dyDescent="0.25"/>
    <row r="29361" x14ac:dyDescent="0.25"/>
    <row r="29362" x14ac:dyDescent="0.25"/>
    <row r="29363" x14ac:dyDescent="0.25"/>
    <row r="29364" x14ac:dyDescent="0.25"/>
    <row r="29365" x14ac:dyDescent="0.25"/>
    <row r="29366" x14ac:dyDescent="0.25"/>
    <row r="29367" x14ac:dyDescent="0.25"/>
    <row r="29368" x14ac:dyDescent="0.25"/>
    <row r="29369" x14ac:dyDescent="0.25"/>
    <row r="29370" x14ac:dyDescent="0.25"/>
    <row r="29371" x14ac:dyDescent="0.25"/>
    <row r="29372" x14ac:dyDescent="0.25"/>
    <row r="29373" x14ac:dyDescent="0.25"/>
    <row r="29374" x14ac:dyDescent="0.25"/>
    <row r="29375" x14ac:dyDescent="0.25"/>
    <row r="29376" x14ac:dyDescent="0.25"/>
    <row r="29377" x14ac:dyDescent="0.25"/>
    <row r="29378" x14ac:dyDescent="0.25"/>
    <row r="29379" x14ac:dyDescent="0.25"/>
    <row r="29380" x14ac:dyDescent="0.25"/>
    <row r="29381" x14ac:dyDescent="0.25"/>
    <row r="29382" x14ac:dyDescent="0.25"/>
    <row r="29383" x14ac:dyDescent="0.25"/>
    <row r="29384" x14ac:dyDescent="0.25"/>
    <row r="29385" x14ac:dyDescent="0.25"/>
    <row r="29386" x14ac:dyDescent="0.25"/>
    <row r="29387" x14ac:dyDescent="0.25"/>
    <row r="29388" x14ac:dyDescent="0.25"/>
    <row r="29389" x14ac:dyDescent="0.25"/>
    <row r="29390" x14ac:dyDescent="0.25"/>
    <row r="29391" x14ac:dyDescent="0.25"/>
    <row r="29392" x14ac:dyDescent="0.25"/>
    <row r="29393" x14ac:dyDescent="0.25"/>
    <row r="29394" x14ac:dyDescent="0.25"/>
    <row r="29395" x14ac:dyDescent="0.25"/>
    <row r="29396" x14ac:dyDescent="0.25"/>
    <row r="29397" x14ac:dyDescent="0.25"/>
    <row r="29398" x14ac:dyDescent="0.25"/>
    <row r="29399" x14ac:dyDescent="0.25"/>
    <row r="29400" x14ac:dyDescent="0.25"/>
    <row r="29401" x14ac:dyDescent="0.25"/>
    <row r="29402" x14ac:dyDescent="0.25"/>
    <row r="29403" x14ac:dyDescent="0.25"/>
    <row r="29404" x14ac:dyDescent="0.25"/>
    <row r="29405" x14ac:dyDescent="0.25"/>
    <row r="29406" x14ac:dyDescent="0.25"/>
    <row r="29407" x14ac:dyDescent="0.25"/>
    <row r="29408" x14ac:dyDescent="0.25"/>
    <row r="29409" x14ac:dyDescent="0.25"/>
    <row r="29410" x14ac:dyDescent="0.25"/>
    <row r="29411" x14ac:dyDescent="0.25"/>
    <row r="29412" x14ac:dyDescent="0.25"/>
    <row r="29413" x14ac:dyDescent="0.25"/>
    <row r="29414" x14ac:dyDescent="0.25"/>
    <row r="29415" x14ac:dyDescent="0.25"/>
    <row r="29416" x14ac:dyDescent="0.25"/>
    <row r="29417" x14ac:dyDescent="0.25"/>
    <row r="29418" x14ac:dyDescent="0.25"/>
    <row r="29419" x14ac:dyDescent="0.25"/>
    <row r="29420" x14ac:dyDescent="0.25"/>
    <row r="29421" x14ac:dyDescent="0.25"/>
    <row r="29422" x14ac:dyDescent="0.25"/>
    <row r="29423" x14ac:dyDescent="0.25"/>
    <row r="29424" x14ac:dyDescent="0.25"/>
    <row r="29425" x14ac:dyDescent="0.25"/>
    <row r="29426" x14ac:dyDescent="0.25"/>
    <row r="29427" x14ac:dyDescent="0.25"/>
    <row r="29428" x14ac:dyDescent="0.25"/>
    <row r="29429" x14ac:dyDescent="0.25"/>
    <row r="29430" x14ac:dyDescent="0.25"/>
    <row r="29431" x14ac:dyDescent="0.25"/>
    <row r="29432" x14ac:dyDescent="0.25"/>
    <row r="29433" x14ac:dyDescent="0.25"/>
    <row r="29434" x14ac:dyDescent="0.25"/>
    <row r="29435" x14ac:dyDescent="0.25"/>
    <row r="29436" x14ac:dyDescent="0.25"/>
    <row r="29437" x14ac:dyDescent="0.25"/>
    <row r="29438" x14ac:dyDescent="0.25"/>
    <row r="29439" x14ac:dyDescent="0.25"/>
    <row r="29440" x14ac:dyDescent="0.25"/>
    <row r="29441" x14ac:dyDescent="0.25"/>
    <row r="29442" x14ac:dyDescent="0.25"/>
    <row r="29443" x14ac:dyDescent="0.25"/>
    <row r="29444" x14ac:dyDescent="0.25"/>
    <row r="29445" x14ac:dyDescent="0.25"/>
    <row r="29446" x14ac:dyDescent="0.25"/>
    <row r="29447" x14ac:dyDescent="0.25"/>
    <row r="29448" x14ac:dyDescent="0.25"/>
    <row r="29449" x14ac:dyDescent="0.25"/>
    <row r="29450" x14ac:dyDescent="0.25"/>
    <row r="29451" x14ac:dyDescent="0.25"/>
    <row r="29452" x14ac:dyDescent="0.25"/>
    <row r="29453" x14ac:dyDescent="0.25"/>
    <row r="29454" x14ac:dyDescent="0.25"/>
    <row r="29455" x14ac:dyDescent="0.25"/>
    <row r="29456" x14ac:dyDescent="0.25"/>
    <row r="29457" x14ac:dyDescent="0.25"/>
    <row r="29458" x14ac:dyDescent="0.25"/>
    <row r="29459" x14ac:dyDescent="0.25"/>
    <row r="29460" x14ac:dyDescent="0.25"/>
    <row r="29461" x14ac:dyDescent="0.25"/>
    <row r="29462" x14ac:dyDescent="0.25"/>
    <row r="29463" x14ac:dyDescent="0.25"/>
    <row r="29464" x14ac:dyDescent="0.25"/>
    <row r="29465" x14ac:dyDescent="0.25"/>
    <row r="29466" x14ac:dyDescent="0.25"/>
    <row r="29467" x14ac:dyDescent="0.25"/>
    <row r="29468" x14ac:dyDescent="0.25"/>
    <row r="29469" x14ac:dyDescent="0.25"/>
    <row r="29470" x14ac:dyDescent="0.25"/>
    <row r="29471" x14ac:dyDescent="0.25"/>
    <row r="29472" x14ac:dyDescent="0.25"/>
    <row r="29473" x14ac:dyDescent="0.25"/>
    <row r="29474" x14ac:dyDescent="0.25"/>
    <row r="29475" x14ac:dyDescent="0.25"/>
    <row r="29476" x14ac:dyDescent="0.25"/>
    <row r="29477" x14ac:dyDescent="0.25"/>
    <row r="29478" x14ac:dyDescent="0.25"/>
    <row r="29479" x14ac:dyDescent="0.25"/>
    <row r="29480" x14ac:dyDescent="0.25"/>
    <row r="29481" x14ac:dyDescent="0.25"/>
    <row r="29482" x14ac:dyDescent="0.25"/>
    <row r="29483" x14ac:dyDescent="0.25"/>
    <row r="29484" x14ac:dyDescent="0.25"/>
    <row r="29485" x14ac:dyDescent="0.25"/>
    <row r="29486" x14ac:dyDescent="0.25"/>
    <row r="29487" x14ac:dyDescent="0.25"/>
    <row r="29488" x14ac:dyDescent="0.25"/>
    <row r="29489" x14ac:dyDescent="0.25"/>
    <row r="29490" x14ac:dyDescent="0.25"/>
    <row r="29491" x14ac:dyDescent="0.25"/>
    <row r="29492" x14ac:dyDescent="0.25"/>
    <row r="29493" x14ac:dyDescent="0.25"/>
    <row r="29494" x14ac:dyDescent="0.25"/>
    <row r="29495" x14ac:dyDescent="0.25"/>
    <row r="29496" x14ac:dyDescent="0.25"/>
    <row r="29497" x14ac:dyDescent="0.25"/>
    <row r="29498" x14ac:dyDescent="0.25"/>
    <row r="29499" x14ac:dyDescent="0.25"/>
    <row r="29500" x14ac:dyDescent="0.25"/>
    <row r="29501" x14ac:dyDescent="0.25"/>
    <row r="29502" x14ac:dyDescent="0.25"/>
    <row r="29503" x14ac:dyDescent="0.25"/>
    <row r="29504" x14ac:dyDescent="0.25"/>
    <row r="29505" x14ac:dyDescent="0.25"/>
    <row r="29506" x14ac:dyDescent="0.25"/>
    <row r="29507" x14ac:dyDescent="0.25"/>
    <row r="29508" x14ac:dyDescent="0.25"/>
    <row r="29509" x14ac:dyDescent="0.25"/>
    <row r="29510" x14ac:dyDescent="0.25"/>
    <row r="29511" x14ac:dyDescent="0.25"/>
    <row r="29512" x14ac:dyDescent="0.25"/>
    <row r="29513" x14ac:dyDescent="0.25"/>
    <row r="29514" x14ac:dyDescent="0.25"/>
    <row r="29515" x14ac:dyDescent="0.25"/>
    <row r="29516" x14ac:dyDescent="0.25"/>
    <row r="29517" x14ac:dyDescent="0.25"/>
    <row r="29518" x14ac:dyDescent="0.25"/>
    <row r="29519" x14ac:dyDescent="0.25"/>
    <row r="29520" x14ac:dyDescent="0.25"/>
    <row r="29521" x14ac:dyDescent="0.25"/>
    <row r="29522" x14ac:dyDescent="0.25"/>
    <row r="29523" x14ac:dyDescent="0.25"/>
    <row r="29524" x14ac:dyDescent="0.25"/>
    <row r="29525" x14ac:dyDescent="0.25"/>
    <row r="29526" x14ac:dyDescent="0.25"/>
    <row r="29527" x14ac:dyDescent="0.25"/>
    <row r="29528" x14ac:dyDescent="0.25"/>
    <row r="29529" x14ac:dyDescent="0.25"/>
    <row r="29530" x14ac:dyDescent="0.25"/>
    <row r="29531" x14ac:dyDescent="0.25"/>
    <row r="29532" x14ac:dyDescent="0.25"/>
    <row r="29533" x14ac:dyDescent="0.25"/>
    <row r="29534" x14ac:dyDescent="0.25"/>
    <row r="29535" x14ac:dyDescent="0.25"/>
    <row r="29536" x14ac:dyDescent="0.25"/>
    <row r="29537" x14ac:dyDescent="0.25"/>
    <row r="29538" x14ac:dyDescent="0.25"/>
    <row r="29539" x14ac:dyDescent="0.25"/>
    <row r="29540" x14ac:dyDescent="0.25"/>
    <row r="29541" x14ac:dyDescent="0.25"/>
    <row r="29542" x14ac:dyDescent="0.25"/>
    <row r="29543" x14ac:dyDescent="0.25"/>
    <row r="29544" x14ac:dyDescent="0.25"/>
    <row r="29545" x14ac:dyDescent="0.25"/>
    <row r="29546" x14ac:dyDescent="0.25"/>
    <row r="29547" x14ac:dyDescent="0.25"/>
    <row r="29548" x14ac:dyDescent="0.25"/>
    <row r="29549" x14ac:dyDescent="0.25"/>
    <row r="29550" x14ac:dyDescent="0.25"/>
    <row r="29551" x14ac:dyDescent="0.25"/>
    <row r="29552" x14ac:dyDescent="0.25"/>
    <row r="29553" x14ac:dyDescent="0.25"/>
    <row r="29554" x14ac:dyDescent="0.25"/>
    <row r="29555" x14ac:dyDescent="0.25"/>
    <row r="29556" x14ac:dyDescent="0.25"/>
    <row r="29557" x14ac:dyDescent="0.25"/>
    <row r="29558" x14ac:dyDescent="0.25"/>
    <row r="29559" x14ac:dyDescent="0.25"/>
    <row r="29560" x14ac:dyDescent="0.25"/>
    <row r="29561" x14ac:dyDescent="0.25"/>
    <row r="29562" x14ac:dyDescent="0.25"/>
    <row r="29563" x14ac:dyDescent="0.25"/>
    <row r="29564" x14ac:dyDescent="0.25"/>
    <row r="29565" x14ac:dyDescent="0.25"/>
    <row r="29566" x14ac:dyDescent="0.25"/>
    <row r="29567" x14ac:dyDescent="0.25"/>
    <row r="29568" x14ac:dyDescent="0.25"/>
    <row r="29569" x14ac:dyDescent="0.25"/>
    <row r="29570" x14ac:dyDescent="0.25"/>
    <row r="29571" x14ac:dyDescent="0.25"/>
    <row r="29572" x14ac:dyDescent="0.25"/>
    <row r="29573" x14ac:dyDescent="0.25"/>
    <row r="29574" x14ac:dyDescent="0.25"/>
    <row r="29575" x14ac:dyDescent="0.25"/>
    <row r="29576" x14ac:dyDescent="0.25"/>
    <row r="29577" x14ac:dyDescent="0.25"/>
    <row r="29578" x14ac:dyDescent="0.25"/>
    <row r="29579" x14ac:dyDescent="0.25"/>
    <row r="29580" x14ac:dyDescent="0.25"/>
    <row r="29581" x14ac:dyDescent="0.25"/>
    <row r="29582" x14ac:dyDescent="0.25"/>
    <row r="29583" x14ac:dyDescent="0.25"/>
    <row r="29584" x14ac:dyDescent="0.25"/>
    <row r="29585" x14ac:dyDescent="0.25"/>
    <row r="29586" x14ac:dyDescent="0.25"/>
    <row r="29587" x14ac:dyDescent="0.25"/>
    <row r="29588" x14ac:dyDescent="0.25"/>
    <row r="29589" x14ac:dyDescent="0.25"/>
    <row r="29590" x14ac:dyDescent="0.25"/>
    <row r="29591" x14ac:dyDescent="0.25"/>
    <row r="29592" x14ac:dyDescent="0.25"/>
    <row r="29593" x14ac:dyDescent="0.25"/>
    <row r="29594" x14ac:dyDescent="0.25"/>
    <row r="29595" x14ac:dyDescent="0.25"/>
    <row r="29596" x14ac:dyDescent="0.25"/>
    <row r="29597" x14ac:dyDescent="0.25"/>
    <row r="29598" x14ac:dyDescent="0.25"/>
    <row r="29599" x14ac:dyDescent="0.25"/>
    <row r="29600" x14ac:dyDescent="0.25"/>
    <row r="29601" x14ac:dyDescent="0.25"/>
    <row r="29602" x14ac:dyDescent="0.25"/>
    <row r="29603" x14ac:dyDescent="0.25"/>
    <row r="29604" x14ac:dyDescent="0.25"/>
    <row r="29605" x14ac:dyDescent="0.25"/>
    <row r="29606" x14ac:dyDescent="0.25"/>
    <row r="29607" x14ac:dyDescent="0.25"/>
    <row r="29608" x14ac:dyDescent="0.25"/>
    <row r="29609" x14ac:dyDescent="0.25"/>
    <row r="29610" x14ac:dyDescent="0.25"/>
    <row r="29611" x14ac:dyDescent="0.25"/>
    <row r="29612" x14ac:dyDescent="0.25"/>
    <row r="29613" x14ac:dyDescent="0.25"/>
    <row r="29614" x14ac:dyDescent="0.25"/>
    <row r="29615" x14ac:dyDescent="0.25"/>
    <row r="29616" x14ac:dyDescent="0.25"/>
    <row r="29617" x14ac:dyDescent="0.25"/>
    <row r="29618" x14ac:dyDescent="0.25"/>
    <row r="29619" x14ac:dyDescent="0.25"/>
    <row r="29620" x14ac:dyDescent="0.25"/>
    <row r="29621" x14ac:dyDescent="0.25"/>
    <row r="29622" x14ac:dyDescent="0.25"/>
    <row r="29623" x14ac:dyDescent="0.25"/>
    <row r="29624" x14ac:dyDescent="0.25"/>
    <row r="29625" x14ac:dyDescent="0.25"/>
    <row r="29626" x14ac:dyDescent="0.25"/>
    <row r="29627" x14ac:dyDescent="0.25"/>
    <row r="29628" x14ac:dyDescent="0.25"/>
    <row r="29629" x14ac:dyDescent="0.25"/>
    <row r="29630" x14ac:dyDescent="0.25"/>
    <row r="29631" x14ac:dyDescent="0.25"/>
    <row r="29632" x14ac:dyDescent="0.25"/>
    <row r="29633" x14ac:dyDescent="0.25"/>
    <row r="29634" x14ac:dyDescent="0.25"/>
    <row r="29635" x14ac:dyDescent="0.25"/>
    <row r="29636" x14ac:dyDescent="0.25"/>
    <row r="29637" x14ac:dyDescent="0.25"/>
    <row r="29638" x14ac:dyDescent="0.25"/>
    <row r="29639" x14ac:dyDescent="0.25"/>
    <row r="29640" x14ac:dyDescent="0.25"/>
    <row r="29641" x14ac:dyDescent="0.25"/>
    <row r="29642" x14ac:dyDescent="0.25"/>
    <row r="29643" x14ac:dyDescent="0.25"/>
    <row r="29644" x14ac:dyDescent="0.25"/>
    <row r="29645" x14ac:dyDescent="0.25"/>
    <row r="29646" x14ac:dyDescent="0.25"/>
    <row r="29647" x14ac:dyDescent="0.25"/>
    <row r="29648" x14ac:dyDescent="0.25"/>
    <row r="29649" x14ac:dyDescent="0.25"/>
    <row r="29650" x14ac:dyDescent="0.25"/>
    <row r="29651" x14ac:dyDescent="0.25"/>
    <row r="29652" x14ac:dyDescent="0.25"/>
    <row r="29653" x14ac:dyDescent="0.25"/>
    <row r="29654" x14ac:dyDescent="0.25"/>
    <row r="29655" x14ac:dyDescent="0.25"/>
    <row r="29656" x14ac:dyDescent="0.25"/>
    <row r="29657" x14ac:dyDescent="0.25"/>
    <row r="29658" x14ac:dyDescent="0.25"/>
    <row r="29659" x14ac:dyDescent="0.25"/>
    <row r="29660" x14ac:dyDescent="0.25"/>
    <row r="29661" x14ac:dyDescent="0.25"/>
    <row r="29662" x14ac:dyDescent="0.25"/>
    <row r="29663" x14ac:dyDescent="0.25"/>
    <row r="29664" x14ac:dyDescent="0.25"/>
    <row r="29665" x14ac:dyDescent="0.25"/>
    <row r="29666" x14ac:dyDescent="0.25"/>
    <row r="29667" x14ac:dyDescent="0.25"/>
    <row r="29668" x14ac:dyDescent="0.25"/>
    <row r="29669" x14ac:dyDescent="0.25"/>
    <row r="29670" x14ac:dyDescent="0.25"/>
    <row r="29671" x14ac:dyDescent="0.25"/>
    <row r="29672" x14ac:dyDescent="0.25"/>
    <row r="29673" x14ac:dyDescent="0.25"/>
    <row r="29674" x14ac:dyDescent="0.25"/>
    <row r="29675" x14ac:dyDescent="0.25"/>
    <row r="29676" x14ac:dyDescent="0.25"/>
    <row r="29677" x14ac:dyDescent="0.25"/>
    <row r="29678" x14ac:dyDescent="0.25"/>
    <row r="29679" x14ac:dyDescent="0.25"/>
    <row r="29680" x14ac:dyDescent="0.25"/>
    <row r="29681" x14ac:dyDescent="0.25"/>
    <row r="29682" x14ac:dyDescent="0.25"/>
    <row r="29683" x14ac:dyDescent="0.25"/>
    <row r="29684" x14ac:dyDescent="0.25"/>
    <row r="29685" x14ac:dyDescent="0.25"/>
    <row r="29686" x14ac:dyDescent="0.25"/>
    <row r="29687" x14ac:dyDescent="0.25"/>
    <row r="29688" x14ac:dyDescent="0.25"/>
    <row r="29689" x14ac:dyDescent="0.25"/>
    <row r="29690" x14ac:dyDescent="0.25"/>
    <row r="29691" x14ac:dyDescent="0.25"/>
    <row r="29692" x14ac:dyDescent="0.25"/>
    <row r="29693" x14ac:dyDescent="0.25"/>
    <row r="29694" x14ac:dyDescent="0.25"/>
    <row r="29695" x14ac:dyDescent="0.25"/>
    <row r="29696" x14ac:dyDescent="0.25"/>
    <row r="29697" x14ac:dyDescent="0.25"/>
    <row r="29698" x14ac:dyDescent="0.25"/>
    <row r="29699" x14ac:dyDescent="0.25"/>
    <row r="29700" x14ac:dyDescent="0.25"/>
    <row r="29701" x14ac:dyDescent="0.25"/>
    <row r="29702" x14ac:dyDescent="0.25"/>
    <row r="29703" x14ac:dyDescent="0.25"/>
    <row r="29704" x14ac:dyDescent="0.25"/>
    <row r="29705" x14ac:dyDescent="0.25"/>
    <row r="29706" x14ac:dyDescent="0.25"/>
    <row r="29707" x14ac:dyDescent="0.25"/>
    <row r="29708" x14ac:dyDescent="0.25"/>
    <row r="29709" x14ac:dyDescent="0.25"/>
    <row r="29710" x14ac:dyDescent="0.25"/>
    <row r="29711" x14ac:dyDescent="0.25"/>
    <row r="29712" x14ac:dyDescent="0.25"/>
    <row r="29713" x14ac:dyDescent="0.25"/>
    <row r="29714" x14ac:dyDescent="0.25"/>
    <row r="29715" x14ac:dyDescent="0.25"/>
    <row r="29716" x14ac:dyDescent="0.25"/>
    <row r="29717" x14ac:dyDescent="0.25"/>
    <row r="29718" x14ac:dyDescent="0.25"/>
    <row r="29719" x14ac:dyDescent="0.25"/>
    <row r="29720" x14ac:dyDescent="0.25"/>
    <row r="29721" x14ac:dyDescent="0.25"/>
    <row r="29722" x14ac:dyDescent="0.25"/>
    <row r="29723" x14ac:dyDescent="0.25"/>
    <row r="29724" x14ac:dyDescent="0.25"/>
    <row r="29725" x14ac:dyDescent="0.25"/>
    <row r="29726" x14ac:dyDescent="0.25"/>
    <row r="29727" x14ac:dyDescent="0.25"/>
    <row r="29728" x14ac:dyDescent="0.25"/>
    <row r="29729" x14ac:dyDescent="0.25"/>
    <row r="29730" x14ac:dyDescent="0.25"/>
    <row r="29731" x14ac:dyDescent="0.25"/>
    <row r="29732" x14ac:dyDescent="0.25"/>
    <row r="29733" x14ac:dyDescent="0.25"/>
    <row r="29734" x14ac:dyDescent="0.25"/>
    <row r="29735" x14ac:dyDescent="0.25"/>
    <row r="29736" x14ac:dyDescent="0.25"/>
    <row r="29737" x14ac:dyDescent="0.25"/>
    <row r="29738" x14ac:dyDescent="0.25"/>
    <row r="29739" x14ac:dyDescent="0.25"/>
    <row r="29740" x14ac:dyDescent="0.25"/>
    <row r="29741" x14ac:dyDescent="0.25"/>
    <row r="29742" x14ac:dyDescent="0.25"/>
    <row r="29743" x14ac:dyDescent="0.25"/>
    <row r="29744" x14ac:dyDescent="0.25"/>
    <row r="29745" x14ac:dyDescent="0.25"/>
    <row r="29746" x14ac:dyDescent="0.25"/>
    <row r="29747" x14ac:dyDescent="0.25"/>
    <row r="29748" x14ac:dyDescent="0.25"/>
    <row r="29749" x14ac:dyDescent="0.25"/>
    <row r="29750" x14ac:dyDescent="0.25"/>
    <row r="29751" x14ac:dyDescent="0.25"/>
    <row r="29752" x14ac:dyDescent="0.25"/>
    <row r="29753" x14ac:dyDescent="0.25"/>
    <row r="29754" x14ac:dyDescent="0.25"/>
    <row r="29755" x14ac:dyDescent="0.25"/>
    <row r="29756" x14ac:dyDescent="0.25"/>
    <row r="29757" x14ac:dyDescent="0.25"/>
    <row r="29758" x14ac:dyDescent="0.25"/>
    <row r="29759" x14ac:dyDescent="0.25"/>
    <row r="29760" x14ac:dyDescent="0.25"/>
    <row r="29761" x14ac:dyDescent="0.25"/>
    <row r="29762" x14ac:dyDescent="0.25"/>
    <row r="29763" x14ac:dyDescent="0.25"/>
    <row r="29764" x14ac:dyDescent="0.25"/>
    <row r="29765" x14ac:dyDescent="0.25"/>
    <row r="29766" x14ac:dyDescent="0.25"/>
    <row r="29767" x14ac:dyDescent="0.25"/>
    <row r="29768" x14ac:dyDescent="0.25"/>
    <row r="29769" x14ac:dyDescent="0.25"/>
    <row r="29770" x14ac:dyDescent="0.25"/>
    <row r="29771" x14ac:dyDescent="0.25"/>
    <row r="29772" x14ac:dyDescent="0.25"/>
    <row r="29773" x14ac:dyDescent="0.25"/>
    <row r="29774" x14ac:dyDescent="0.25"/>
    <row r="29775" x14ac:dyDescent="0.25"/>
    <row r="29776" x14ac:dyDescent="0.25"/>
    <row r="29777" x14ac:dyDescent="0.25"/>
    <row r="29778" x14ac:dyDescent="0.25"/>
    <row r="29779" x14ac:dyDescent="0.25"/>
    <row r="29780" x14ac:dyDescent="0.25"/>
    <row r="29781" x14ac:dyDescent="0.25"/>
    <row r="29782" x14ac:dyDescent="0.25"/>
    <row r="29783" x14ac:dyDescent="0.25"/>
    <row r="29784" x14ac:dyDescent="0.25"/>
    <row r="29785" x14ac:dyDescent="0.25"/>
    <row r="29786" x14ac:dyDescent="0.25"/>
    <row r="29787" x14ac:dyDescent="0.25"/>
    <row r="29788" x14ac:dyDescent="0.25"/>
    <row r="29789" x14ac:dyDescent="0.25"/>
    <row r="29790" x14ac:dyDescent="0.25"/>
    <row r="29791" x14ac:dyDescent="0.25"/>
    <row r="29792" x14ac:dyDescent="0.25"/>
    <row r="29793" x14ac:dyDescent="0.25"/>
    <row r="29794" x14ac:dyDescent="0.25"/>
    <row r="29795" x14ac:dyDescent="0.25"/>
    <row r="29796" x14ac:dyDescent="0.25"/>
    <row r="29797" x14ac:dyDescent="0.25"/>
    <row r="29798" x14ac:dyDescent="0.25"/>
    <row r="29799" x14ac:dyDescent="0.25"/>
    <row r="29800" x14ac:dyDescent="0.25"/>
    <row r="29801" x14ac:dyDescent="0.25"/>
    <row r="29802" x14ac:dyDescent="0.25"/>
    <row r="29803" x14ac:dyDescent="0.25"/>
    <row r="29804" x14ac:dyDescent="0.25"/>
    <row r="29805" x14ac:dyDescent="0.25"/>
    <row r="29806" x14ac:dyDescent="0.25"/>
    <row r="29807" x14ac:dyDescent="0.25"/>
    <row r="29808" x14ac:dyDescent="0.25"/>
    <row r="29809" x14ac:dyDescent="0.25"/>
    <row r="29810" x14ac:dyDescent="0.25"/>
    <row r="29811" x14ac:dyDescent="0.25"/>
    <row r="29812" x14ac:dyDescent="0.25"/>
    <row r="29813" x14ac:dyDescent="0.25"/>
    <row r="29814" x14ac:dyDescent="0.25"/>
    <row r="29815" x14ac:dyDescent="0.25"/>
    <row r="29816" x14ac:dyDescent="0.25"/>
    <row r="29817" x14ac:dyDescent="0.25"/>
    <row r="29818" x14ac:dyDescent="0.25"/>
    <row r="29819" x14ac:dyDescent="0.25"/>
    <row r="29820" x14ac:dyDescent="0.25"/>
    <row r="29821" x14ac:dyDescent="0.25"/>
    <row r="29822" x14ac:dyDescent="0.25"/>
    <row r="29823" x14ac:dyDescent="0.25"/>
    <row r="29824" x14ac:dyDescent="0.25"/>
    <row r="29825" x14ac:dyDescent="0.25"/>
    <row r="29826" x14ac:dyDescent="0.25"/>
    <row r="29827" x14ac:dyDescent="0.25"/>
    <row r="29828" x14ac:dyDescent="0.25"/>
    <row r="29829" x14ac:dyDescent="0.25"/>
    <row r="29830" x14ac:dyDescent="0.25"/>
    <row r="29831" x14ac:dyDescent="0.25"/>
    <row r="29832" x14ac:dyDescent="0.25"/>
    <row r="29833" x14ac:dyDescent="0.25"/>
    <row r="29834" x14ac:dyDescent="0.25"/>
    <row r="29835" x14ac:dyDescent="0.25"/>
    <row r="29836" x14ac:dyDescent="0.25"/>
    <row r="29837" x14ac:dyDescent="0.25"/>
    <row r="29838" x14ac:dyDescent="0.25"/>
    <row r="29839" x14ac:dyDescent="0.25"/>
    <row r="29840" x14ac:dyDescent="0.25"/>
    <row r="29841" x14ac:dyDescent="0.25"/>
    <row r="29842" x14ac:dyDescent="0.25"/>
    <row r="29843" x14ac:dyDescent="0.25"/>
    <row r="29844" x14ac:dyDescent="0.25"/>
    <row r="29845" x14ac:dyDescent="0.25"/>
    <row r="29846" x14ac:dyDescent="0.25"/>
    <row r="29847" x14ac:dyDescent="0.25"/>
    <row r="29848" x14ac:dyDescent="0.25"/>
    <row r="29849" x14ac:dyDescent="0.25"/>
    <row r="29850" x14ac:dyDescent="0.25"/>
    <row r="29851" x14ac:dyDescent="0.25"/>
    <row r="29852" x14ac:dyDescent="0.25"/>
    <row r="29853" x14ac:dyDescent="0.25"/>
    <row r="29854" x14ac:dyDescent="0.25"/>
    <row r="29855" x14ac:dyDescent="0.25"/>
    <row r="29856" x14ac:dyDescent="0.25"/>
    <row r="29857" x14ac:dyDescent="0.25"/>
    <row r="29858" x14ac:dyDescent="0.25"/>
    <row r="29859" x14ac:dyDescent="0.25"/>
    <row r="29860" x14ac:dyDescent="0.25"/>
    <row r="29861" x14ac:dyDescent="0.25"/>
    <row r="29862" x14ac:dyDescent="0.25"/>
    <row r="29863" x14ac:dyDescent="0.25"/>
    <row r="29864" x14ac:dyDescent="0.25"/>
    <row r="29865" x14ac:dyDescent="0.25"/>
    <row r="29866" x14ac:dyDescent="0.25"/>
    <row r="29867" x14ac:dyDescent="0.25"/>
    <row r="29868" x14ac:dyDescent="0.25"/>
    <row r="29869" x14ac:dyDescent="0.25"/>
    <row r="29870" x14ac:dyDescent="0.25"/>
    <row r="29871" x14ac:dyDescent="0.25"/>
    <row r="29872" x14ac:dyDescent="0.25"/>
    <row r="29873" x14ac:dyDescent="0.25"/>
    <row r="29874" x14ac:dyDescent="0.25"/>
    <row r="29875" x14ac:dyDescent="0.25"/>
    <row r="29876" x14ac:dyDescent="0.25"/>
    <row r="29877" x14ac:dyDescent="0.25"/>
    <row r="29878" x14ac:dyDescent="0.25"/>
    <row r="29879" x14ac:dyDescent="0.25"/>
    <row r="29880" x14ac:dyDescent="0.25"/>
    <row r="29881" x14ac:dyDescent="0.25"/>
    <row r="29882" x14ac:dyDescent="0.25"/>
    <row r="29883" x14ac:dyDescent="0.25"/>
    <row r="29884" x14ac:dyDescent="0.25"/>
    <row r="29885" x14ac:dyDescent="0.25"/>
    <row r="29886" x14ac:dyDescent="0.25"/>
    <row r="29887" x14ac:dyDescent="0.25"/>
    <row r="29888" x14ac:dyDescent="0.25"/>
    <row r="29889" x14ac:dyDescent="0.25"/>
    <row r="29890" x14ac:dyDescent="0.25"/>
    <row r="29891" x14ac:dyDescent="0.25"/>
    <row r="29892" x14ac:dyDescent="0.25"/>
    <row r="29893" x14ac:dyDescent="0.25"/>
    <row r="29894" x14ac:dyDescent="0.25"/>
    <row r="29895" x14ac:dyDescent="0.25"/>
    <row r="29896" x14ac:dyDescent="0.25"/>
    <row r="29897" x14ac:dyDescent="0.25"/>
    <row r="29898" x14ac:dyDescent="0.25"/>
    <row r="29899" x14ac:dyDescent="0.25"/>
    <row r="29900" x14ac:dyDescent="0.25"/>
    <row r="29901" x14ac:dyDescent="0.25"/>
    <row r="29902" x14ac:dyDescent="0.25"/>
    <row r="29903" x14ac:dyDescent="0.25"/>
    <row r="29904" x14ac:dyDescent="0.25"/>
    <row r="29905" x14ac:dyDescent="0.25"/>
    <row r="29906" x14ac:dyDescent="0.25"/>
    <row r="29907" x14ac:dyDescent="0.25"/>
    <row r="29908" x14ac:dyDescent="0.25"/>
    <row r="29909" x14ac:dyDescent="0.25"/>
    <row r="29910" x14ac:dyDescent="0.25"/>
    <row r="29911" x14ac:dyDescent="0.25"/>
    <row r="29912" x14ac:dyDescent="0.25"/>
    <row r="29913" x14ac:dyDescent="0.25"/>
    <row r="29914" x14ac:dyDescent="0.25"/>
    <row r="29915" x14ac:dyDescent="0.25"/>
    <row r="29916" x14ac:dyDescent="0.25"/>
    <row r="29917" x14ac:dyDescent="0.25"/>
    <row r="29918" x14ac:dyDescent="0.25"/>
    <row r="29919" x14ac:dyDescent="0.25"/>
    <row r="29920" x14ac:dyDescent="0.25"/>
    <row r="29921" x14ac:dyDescent="0.25"/>
    <row r="29922" x14ac:dyDescent="0.25"/>
    <row r="29923" x14ac:dyDescent="0.25"/>
    <row r="29924" x14ac:dyDescent="0.25"/>
    <row r="29925" x14ac:dyDescent="0.25"/>
    <row r="29926" x14ac:dyDescent="0.25"/>
    <row r="29927" x14ac:dyDescent="0.25"/>
    <row r="29928" x14ac:dyDescent="0.25"/>
    <row r="29929" x14ac:dyDescent="0.25"/>
    <row r="29930" x14ac:dyDescent="0.25"/>
    <row r="29931" x14ac:dyDescent="0.25"/>
    <row r="29932" x14ac:dyDescent="0.25"/>
    <row r="29933" x14ac:dyDescent="0.25"/>
    <row r="29934" x14ac:dyDescent="0.25"/>
    <row r="29935" x14ac:dyDescent="0.25"/>
    <row r="29936" x14ac:dyDescent="0.25"/>
    <row r="29937" x14ac:dyDescent="0.25"/>
    <row r="29938" x14ac:dyDescent="0.25"/>
    <row r="29939" x14ac:dyDescent="0.25"/>
    <row r="29940" x14ac:dyDescent="0.25"/>
    <row r="29941" x14ac:dyDescent="0.25"/>
    <row r="29942" x14ac:dyDescent="0.25"/>
    <row r="29943" x14ac:dyDescent="0.25"/>
    <row r="29944" x14ac:dyDescent="0.25"/>
    <row r="29945" x14ac:dyDescent="0.25"/>
    <row r="29946" x14ac:dyDescent="0.25"/>
    <row r="29947" x14ac:dyDescent="0.25"/>
    <row r="29948" x14ac:dyDescent="0.25"/>
    <row r="29949" x14ac:dyDescent="0.25"/>
    <row r="29950" x14ac:dyDescent="0.25"/>
    <row r="29951" x14ac:dyDescent="0.25"/>
    <row r="29952" x14ac:dyDescent="0.25"/>
    <row r="29953" x14ac:dyDescent="0.25"/>
    <row r="29954" x14ac:dyDescent="0.25"/>
    <row r="29955" x14ac:dyDescent="0.25"/>
    <row r="29956" x14ac:dyDescent="0.25"/>
    <row r="29957" x14ac:dyDescent="0.25"/>
    <row r="29958" x14ac:dyDescent="0.25"/>
    <row r="29959" x14ac:dyDescent="0.25"/>
    <row r="29960" x14ac:dyDescent="0.25"/>
    <row r="29961" x14ac:dyDescent="0.25"/>
    <row r="29962" x14ac:dyDescent="0.25"/>
    <row r="29963" x14ac:dyDescent="0.25"/>
    <row r="29964" x14ac:dyDescent="0.25"/>
    <row r="29965" x14ac:dyDescent="0.25"/>
    <row r="29966" x14ac:dyDescent="0.25"/>
    <row r="29967" x14ac:dyDescent="0.25"/>
    <row r="29968" x14ac:dyDescent="0.25"/>
    <row r="29969" x14ac:dyDescent="0.25"/>
    <row r="29970" x14ac:dyDescent="0.25"/>
    <row r="29971" x14ac:dyDescent="0.25"/>
    <row r="29972" x14ac:dyDescent="0.25"/>
    <row r="29973" x14ac:dyDescent="0.25"/>
    <row r="29974" x14ac:dyDescent="0.25"/>
    <row r="29975" x14ac:dyDescent="0.25"/>
    <row r="29976" x14ac:dyDescent="0.25"/>
    <row r="29977" x14ac:dyDescent="0.25"/>
    <row r="29978" x14ac:dyDescent="0.25"/>
    <row r="29979" x14ac:dyDescent="0.25"/>
    <row r="29980" x14ac:dyDescent="0.25"/>
    <row r="29981" x14ac:dyDescent="0.25"/>
    <row r="29982" x14ac:dyDescent="0.25"/>
    <row r="29983" x14ac:dyDescent="0.25"/>
    <row r="29984" x14ac:dyDescent="0.25"/>
    <row r="29985" x14ac:dyDescent="0.25"/>
    <row r="29986" x14ac:dyDescent="0.25"/>
    <row r="29987" x14ac:dyDescent="0.25"/>
    <row r="29988" x14ac:dyDescent="0.25"/>
    <row r="29989" x14ac:dyDescent="0.25"/>
    <row r="29990" x14ac:dyDescent="0.25"/>
    <row r="29991" x14ac:dyDescent="0.25"/>
    <row r="29992" x14ac:dyDescent="0.25"/>
    <row r="29993" x14ac:dyDescent="0.25"/>
    <row r="29994" x14ac:dyDescent="0.25"/>
    <row r="29995" x14ac:dyDescent="0.25"/>
    <row r="29996" x14ac:dyDescent="0.25"/>
    <row r="29997" x14ac:dyDescent="0.25"/>
    <row r="29998" x14ac:dyDescent="0.25"/>
    <row r="29999" x14ac:dyDescent="0.25"/>
    <row r="30000" x14ac:dyDescent="0.25"/>
    <row r="30001" x14ac:dyDescent="0.25"/>
    <row r="30002" x14ac:dyDescent="0.25"/>
    <row r="30003" x14ac:dyDescent="0.25"/>
    <row r="30004" x14ac:dyDescent="0.25"/>
    <row r="30005" x14ac:dyDescent="0.25"/>
    <row r="30006" x14ac:dyDescent="0.25"/>
    <row r="30007" x14ac:dyDescent="0.25"/>
    <row r="30008" x14ac:dyDescent="0.25"/>
    <row r="30009" x14ac:dyDescent="0.25"/>
    <row r="30010" x14ac:dyDescent="0.25"/>
    <row r="30011" x14ac:dyDescent="0.25"/>
    <row r="30012" x14ac:dyDescent="0.25"/>
    <row r="30013" x14ac:dyDescent="0.25"/>
    <row r="30014" x14ac:dyDescent="0.25"/>
    <row r="30015" x14ac:dyDescent="0.25"/>
    <row r="30016" x14ac:dyDescent="0.25"/>
    <row r="30017" x14ac:dyDescent="0.25"/>
    <row r="30018" x14ac:dyDescent="0.25"/>
    <row r="30019" x14ac:dyDescent="0.25"/>
    <row r="30020" x14ac:dyDescent="0.25"/>
    <row r="30021" x14ac:dyDescent="0.25"/>
    <row r="30022" x14ac:dyDescent="0.25"/>
    <row r="30023" x14ac:dyDescent="0.25"/>
    <row r="30024" x14ac:dyDescent="0.25"/>
    <row r="30025" x14ac:dyDescent="0.25"/>
    <row r="30026" x14ac:dyDescent="0.25"/>
    <row r="30027" x14ac:dyDescent="0.25"/>
    <row r="30028" x14ac:dyDescent="0.25"/>
    <row r="30029" x14ac:dyDescent="0.25"/>
    <row r="30030" x14ac:dyDescent="0.25"/>
    <row r="30031" x14ac:dyDescent="0.25"/>
    <row r="30032" x14ac:dyDescent="0.25"/>
    <row r="30033" x14ac:dyDescent="0.25"/>
    <row r="30034" x14ac:dyDescent="0.25"/>
    <row r="30035" x14ac:dyDescent="0.25"/>
    <row r="30036" x14ac:dyDescent="0.25"/>
    <row r="30037" x14ac:dyDescent="0.25"/>
    <row r="30038" x14ac:dyDescent="0.25"/>
    <row r="30039" x14ac:dyDescent="0.25"/>
    <row r="30040" x14ac:dyDescent="0.25"/>
    <row r="30041" x14ac:dyDescent="0.25"/>
    <row r="30042" x14ac:dyDescent="0.25"/>
    <row r="30043" x14ac:dyDescent="0.25"/>
    <row r="30044" x14ac:dyDescent="0.25"/>
    <row r="30045" x14ac:dyDescent="0.25"/>
    <row r="30046" x14ac:dyDescent="0.25"/>
    <row r="30047" x14ac:dyDescent="0.25"/>
    <row r="30048" x14ac:dyDescent="0.25"/>
    <row r="30049" x14ac:dyDescent="0.25"/>
    <row r="30050" x14ac:dyDescent="0.25"/>
    <row r="30051" x14ac:dyDescent="0.25"/>
    <row r="30052" x14ac:dyDescent="0.25"/>
    <row r="30053" x14ac:dyDescent="0.25"/>
    <row r="30054" x14ac:dyDescent="0.25"/>
    <row r="30055" x14ac:dyDescent="0.25"/>
    <row r="30056" x14ac:dyDescent="0.25"/>
    <row r="30057" x14ac:dyDescent="0.25"/>
    <row r="30058" x14ac:dyDescent="0.25"/>
    <row r="30059" x14ac:dyDescent="0.25"/>
    <row r="30060" x14ac:dyDescent="0.25"/>
    <row r="30061" x14ac:dyDescent="0.25"/>
    <row r="30062" x14ac:dyDescent="0.25"/>
    <row r="30063" x14ac:dyDescent="0.25"/>
    <row r="30064" x14ac:dyDescent="0.25"/>
    <row r="30065" x14ac:dyDescent="0.25"/>
    <row r="30066" x14ac:dyDescent="0.25"/>
    <row r="30067" x14ac:dyDescent="0.25"/>
    <row r="30068" x14ac:dyDescent="0.25"/>
    <row r="30069" x14ac:dyDescent="0.25"/>
    <row r="30070" x14ac:dyDescent="0.25"/>
    <row r="30071" x14ac:dyDescent="0.25"/>
    <row r="30072" x14ac:dyDescent="0.25"/>
    <row r="30073" x14ac:dyDescent="0.25"/>
    <row r="30074" x14ac:dyDescent="0.25"/>
    <row r="30075" x14ac:dyDescent="0.25"/>
    <row r="30076" x14ac:dyDescent="0.25"/>
    <row r="30077" x14ac:dyDescent="0.25"/>
    <row r="30078" x14ac:dyDescent="0.25"/>
    <row r="30079" x14ac:dyDescent="0.25"/>
    <row r="30080" x14ac:dyDescent="0.25"/>
    <row r="30081" x14ac:dyDescent="0.25"/>
    <row r="30082" x14ac:dyDescent="0.25"/>
    <row r="30083" x14ac:dyDescent="0.25"/>
    <row r="30084" x14ac:dyDescent="0.25"/>
    <row r="30085" x14ac:dyDescent="0.25"/>
    <row r="30086" x14ac:dyDescent="0.25"/>
    <row r="30087" x14ac:dyDescent="0.25"/>
    <row r="30088" x14ac:dyDescent="0.25"/>
    <row r="30089" x14ac:dyDescent="0.25"/>
    <row r="30090" x14ac:dyDescent="0.25"/>
    <row r="30091" x14ac:dyDescent="0.25"/>
    <row r="30092" x14ac:dyDescent="0.25"/>
    <row r="30093" x14ac:dyDescent="0.25"/>
    <row r="30094" x14ac:dyDescent="0.25"/>
    <row r="30095" x14ac:dyDescent="0.25"/>
    <row r="30096" x14ac:dyDescent="0.25"/>
    <row r="30097" x14ac:dyDescent="0.25"/>
    <row r="30098" x14ac:dyDescent="0.25"/>
    <row r="30099" x14ac:dyDescent="0.25"/>
    <row r="30100" x14ac:dyDescent="0.25"/>
    <row r="30101" x14ac:dyDescent="0.25"/>
    <row r="30102" x14ac:dyDescent="0.25"/>
    <row r="30103" x14ac:dyDescent="0.25"/>
    <row r="30104" x14ac:dyDescent="0.25"/>
    <row r="30105" x14ac:dyDescent="0.25"/>
    <row r="30106" x14ac:dyDescent="0.25"/>
    <row r="30107" x14ac:dyDescent="0.25"/>
    <row r="30108" x14ac:dyDescent="0.25"/>
    <row r="30109" x14ac:dyDescent="0.25"/>
    <row r="30110" x14ac:dyDescent="0.25"/>
    <row r="30111" x14ac:dyDescent="0.25"/>
    <row r="30112" x14ac:dyDescent="0.25"/>
    <row r="30113" x14ac:dyDescent="0.25"/>
    <row r="30114" x14ac:dyDescent="0.25"/>
    <row r="30115" x14ac:dyDescent="0.25"/>
    <row r="30116" x14ac:dyDescent="0.25"/>
    <row r="30117" x14ac:dyDescent="0.25"/>
    <row r="30118" x14ac:dyDescent="0.25"/>
    <row r="30119" x14ac:dyDescent="0.25"/>
    <row r="30120" x14ac:dyDescent="0.25"/>
    <row r="30121" x14ac:dyDescent="0.25"/>
    <row r="30122" x14ac:dyDescent="0.25"/>
    <row r="30123" x14ac:dyDescent="0.25"/>
    <row r="30124" x14ac:dyDescent="0.25"/>
    <row r="30125" x14ac:dyDescent="0.25"/>
    <row r="30126" x14ac:dyDescent="0.25"/>
    <row r="30127" x14ac:dyDescent="0.25"/>
    <row r="30128" x14ac:dyDescent="0.25"/>
    <row r="30129" x14ac:dyDescent="0.25"/>
    <row r="30130" x14ac:dyDescent="0.25"/>
    <row r="30131" x14ac:dyDescent="0.25"/>
    <row r="30132" x14ac:dyDescent="0.25"/>
    <row r="30133" x14ac:dyDescent="0.25"/>
    <row r="30134" x14ac:dyDescent="0.25"/>
    <row r="30135" x14ac:dyDescent="0.25"/>
    <row r="30136" x14ac:dyDescent="0.25"/>
    <row r="30137" x14ac:dyDescent="0.25"/>
    <row r="30138" x14ac:dyDescent="0.25"/>
    <row r="30139" x14ac:dyDescent="0.25"/>
    <row r="30140" x14ac:dyDescent="0.25"/>
    <row r="30141" x14ac:dyDescent="0.25"/>
    <row r="30142" x14ac:dyDescent="0.25"/>
    <row r="30143" x14ac:dyDescent="0.25"/>
    <row r="30144" x14ac:dyDescent="0.25"/>
    <row r="30145" x14ac:dyDescent="0.25"/>
    <row r="30146" x14ac:dyDescent="0.25"/>
    <row r="30147" x14ac:dyDescent="0.25"/>
    <row r="30148" x14ac:dyDescent="0.25"/>
    <row r="30149" x14ac:dyDescent="0.25"/>
    <row r="30150" x14ac:dyDescent="0.25"/>
    <row r="30151" x14ac:dyDescent="0.25"/>
    <row r="30152" x14ac:dyDescent="0.25"/>
    <row r="30153" x14ac:dyDescent="0.25"/>
    <row r="30154" x14ac:dyDescent="0.25"/>
    <row r="30155" x14ac:dyDescent="0.25"/>
    <row r="30156" x14ac:dyDescent="0.25"/>
    <row r="30157" x14ac:dyDescent="0.25"/>
    <row r="30158" x14ac:dyDescent="0.25"/>
    <row r="30159" x14ac:dyDescent="0.25"/>
    <row r="30160" x14ac:dyDescent="0.25"/>
    <row r="30161" x14ac:dyDescent="0.25"/>
    <row r="30162" x14ac:dyDescent="0.25"/>
    <row r="30163" x14ac:dyDescent="0.25"/>
    <row r="30164" x14ac:dyDescent="0.25"/>
    <row r="30165" x14ac:dyDescent="0.25"/>
    <row r="30166" x14ac:dyDescent="0.25"/>
    <row r="30167" x14ac:dyDescent="0.25"/>
    <row r="30168" x14ac:dyDescent="0.25"/>
    <row r="30169" x14ac:dyDescent="0.25"/>
    <row r="30170" x14ac:dyDescent="0.25"/>
    <row r="30171" x14ac:dyDescent="0.25"/>
    <row r="30172" x14ac:dyDescent="0.25"/>
    <row r="30173" x14ac:dyDescent="0.25"/>
    <row r="30174" x14ac:dyDescent="0.25"/>
    <row r="30175" x14ac:dyDescent="0.25"/>
    <row r="30176" x14ac:dyDescent="0.25"/>
    <row r="30177" x14ac:dyDescent="0.25"/>
    <row r="30178" x14ac:dyDescent="0.25"/>
    <row r="30179" x14ac:dyDescent="0.25"/>
    <row r="30180" x14ac:dyDescent="0.25"/>
    <row r="30181" x14ac:dyDescent="0.25"/>
    <row r="30182" x14ac:dyDescent="0.25"/>
    <row r="30183" x14ac:dyDescent="0.25"/>
    <row r="30184" x14ac:dyDescent="0.25"/>
    <row r="30185" x14ac:dyDescent="0.25"/>
    <row r="30186" x14ac:dyDescent="0.25"/>
    <row r="30187" x14ac:dyDescent="0.25"/>
    <row r="30188" x14ac:dyDescent="0.25"/>
    <row r="30189" x14ac:dyDescent="0.25"/>
    <row r="30190" x14ac:dyDescent="0.25"/>
    <row r="30191" x14ac:dyDescent="0.25"/>
    <row r="30192" x14ac:dyDescent="0.25"/>
    <row r="30193" x14ac:dyDescent="0.25"/>
    <row r="30194" x14ac:dyDescent="0.25"/>
    <row r="30195" x14ac:dyDescent="0.25"/>
    <row r="30196" x14ac:dyDescent="0.25"/>
    <row r="30197" x14ac:dyDescent="0.25"/>
    <row r="30198" x14ac:dyDescent="0.25"/>
    <row r="30199" x14ac:dyDescent="0.25"/>
    <row r="30200" x14ac:dyDescent="0.25"/>
    <row r="30201" x14ac:dyDescent="0.25"/>
    <row r="30202" x14ac:dyDescent="0.25"/>
    <row r="30203" x14ac:dyDescent="0.25"/>
    <row r="30204" x14ac:dyDescent="0.25"/>
    <row r="30205" x14ac:dyDescent="0.25"/>
    <row r="30206" x14ac:dyDescent="0.25"/>
    <row r="30207" x14ac:dyDescent="0.25"/>
    <row r="30208" x14ac:dyDescent="0.25"/>
    <row r="30209" x14ac:dyDescent="0.25"/>
    <row r="30210" x14ac:dyDescent="0.25"/>
    <row r="30211" x14ac:dyDescent="0.25"/>
    <row r="30212" x14ac:dyDescent="0.25"/>
    <row r="30213" x14ac:dyDescent="0.25"/>
    <row r="30214" x14ac:dyDescent="0.25"/>
    <row r="30215" x14ac:dyDescent="0.25"/>
    <row r="30216" x14ac:dyDescent="0.25"/>
    <row r="30217" x14ac:dyDescent="0.25"/>
    <row r="30218" x14ac:dyDescent="0.25"/>
    <row r="30219" x14ac:dyDescent="0.25"/>
    <row r="30220" x14ac:dyDescent="0.25"/>
    <row r="30221" x14ac:dyDescent="0.25"/>
    <row r="30222" x14ac:dyDescent="0.25"/>
    <row r="30223" x14ac:dyDescent="0.25"/>
    <row r="30224" x14ac:dyDescent="0.25"/>
    <row r="30225" x14ac:dyDescent="0.25"/>
    <row r="30226" x14ac:dyDescent="0.25"/>
    <row r="30227" x14ac:dyDescent="0.25"/>
    <row r="30228" x14ac:dyDescent="0.25"/>
    <row r="30229" x14ac:dyDescent="0.25"/>
    <row r="30230" x14ac:dyDescent="0.25"/>
    <row r="30231" x14ac:dyDescent="0.25"/>
    <row r="30232" x14ac:dyDescent="0.25"/>
    <row r="30233" x14ac:dyDescent="0.25"/>
    <row r="30234" x14ac:dyDescent="0.25"/>
    <row r="30235" x14ac:dyDescent="0.25"/>
    <row r="30236" x14ac:dyDescent="0.25"/>
    <row r="30237" x14ac:dyDescent="0.25"/>
    <row r="30238" x14ac:dyDescent="0.25"/>
    <row r="30239" x14ac:dyDescent="0.25"/>
    <row r="30240" x14ac:dyDescent="0.25"/>
    <row r="30241" x14ac:dyDescent="0.25"/>
    <row r="30242" x14ac:dyDescent="0.25"/>
    <row r="30243" x14ac:dyDescent="0.25"/>
    <row r="30244" x14ac:dyDescent="0.25"/>
    <row r="30245" x14ac:dyDescent="0.25"/>
    <row r="30246" x14ac:dyDescent="0.25"/>
    <row r="30247" x14ac:dyDescent="0.25"/>
    <row r="30248" x14ac:dyDescent="0.25"/>
    <row r="30249" x14ac:dyDescent="0.25"/>
    <row r="30250" x14ac:dyDescent="0.25"/>
    <row r="30251" x14ac:dyDescent="0.25"/>
    <row r="30252" x14ac:dyDescent="0.25"/>
    <row r="30253" x14ac:dyDescent="0.25"/>
    <row r="30254" x14ac:dyDescent="0.25"/>
    <row r="30255" x14ac:dyDescent="0.25"/>
    <row r="30256" x14ac:dyDescent="0.25"/>
    <row r="30257" x14ac:dyDescent="0.25"/>
    <row r="30258" x14ac:dyDescent="0.25"/>
    <row r="30259" x14ac:dyDescent="0.25"/>
    <row r="30260" x14ac:dyDescent="0.25"/>
    <row r="30261" x14ac:dyDescent="0.25"/>
    <row r="30262" x14ac:dyDescent="0.25"/>
    <row r="30263" x14ac:dyDescent="0.25"/>
    <row r="30264" x14ac:dyDescent="0.25"/>
    <row r="30265" x14ac:dyDescent="0.25"/>
    <row r="30266" x14ac:dyDescent="0.25"/>
    <row r="30267" x14ac:dyDescent="0.25"/>
    <row r="30268" x14ac:dyDescent="0.25"/>
    <row r="30269" x14ac:dyDescent="0.25"/>
    <row r="30270" x14ac:dyDescent="0.25"/>
    <row r="30271" x14ac:dyDescent="0.25"/>
    <row r="30272" x14ac:dyDescent="0.25"/>
    <row r="30273" x14ac:dyDescent="0.25"/>
    <row r="30274" x14ac:dyDescent="0.25"/>
    <row r="30275" x14ac:dyDescent="0.25"/>
    <row r="30276" x14ac:dyDescent="0.25"/>
    <row r="30277" x14ac:dyDescent="0.25"/>
    <row r="30278" x14ac:dyDescent="0.25"/>
    <row r="30279" x14ac:dyDescent="0.25"/>
    <row r="30280" x14ac:dyDescent="0.25"/>
    <row r="30281" x14ac:dyDescent="0.25"/>
    <row r="30282" x14ac:dyDescent="0.25"/>
    <row r="30283" x14ac:dyDescent="0.25"/>
    <row r="30284" x14ac:dyDescent="0.25"/>
    <row r="30285" x14ac:dyDescent="0.25"/>
    <row r="30286" x14ac:dyDescent="0.25"/>
    <row r="30287" x14ac:dyDescent="0.25"/>
    <row r="30288" x14ac:dyDescent="0.25"/>
    <row r="30289" x14ac:dyDescent="0.25"/>
    <row r="30290" x14ac:dyDescent="0.25"/>
    <row r="30291" x14ac:dyDescent="0.25"/>
    <row r="30292" x14ac:dyDescent="0.25"/>
    <row r="30293" x14ac:dyDescent="0.25"/>
    <row r="30294" x14ac:dyDescent="0.25"/>
    <row r="30295" x14ac:dyDescent="0.25"/>
    <row r="30296" x14ac:dyDescent="0.25"/>
    <row r="30297" x14ac:dyDescent="0.25"/>
    <row r="30298" x14ac:dyDescent="0.25"/>
    <row r="30299" x14ac:dyDescent="0.25"/>
    <row r="30300" x14ac:dyDescent="0.25"/>
    <row r="30301" x14ac:dyDescent="0.25"/>
    <row r="30302" x14ac:dyDescent="0.25"/>
    <row r="30303" x14ac:dyDescent="0.25"/>
    <row r="30304" x14ac:dyDescent="0.25"/>
    <row r="30305" x14ac:dyDescent="0.25"/>
    <row r="30306" x14ac:dyDescent="0.25"/>
    <row r="30307" x14ac:dyDescent="0.25"/>
    <row r="30308" x14ac:dyDescent="0.25"/>
    <row r="30309" x14ac:dyDescent="0.25"/>
    <row r="30310" x14ac:dyDescent="0.25"/>
    <row r="30311" x14ac:dyDescent="0.25"/>
    <row r="30312" x14ac:dyDescent="0.25"/>
    <row r="30313" x14ac:dyDescent="0.25"/>
    <row r="30314" x14ac:dyDescent="0.25"/>
    <row r="30315" x14ac:dyDescent="0.25"/>
    <row r="30316" x14ac:dyDescent="0.25"/>
    <row r="30317" x14ac:dyDescent="0.25"/>
    <row r="30318" x14ac:dyDescent="0.25"/>
    <row r="30319" x14ac:dyDescent="0.25"/>
    <row r="30320" x14ac:dyDescent="0.25"/>
    <row r="30321" x14ac:dyDescent="0.25"/>
    <row r="30322" x14ac:dyDescent="0.25"/>
    <row r="30323" x14ac:dyDescent="0.25"/>
    <row r="30324" x14ac:dyDescent="0.25"/>
    <row r="30325" x14ac:dyDescent="0.25"/>
    <row r="30326" x14ac:dyDescent="0.25"/>
    <row r="30327" x14ac:dyDescent="0.25"/>
    <row r="30328" x14ac:dyDescent="0.25"/>
    <row r="30329" x14ac:dyDescent="0.25"/>
    <row r="30330" x14ac:dyDescent="0.25"/>
    <row r="30331" x14ac:dyDescent="0.25"/>
    <row r="30332" x14ac:dyDescent="0.25"/>
    <row r="30333" x14ac:dyDescent="0.25"/>
    <row r="30334" x14ac:dyDescent="0.25"/>
    <row r="30335" x14ac:dyDescent="0.25"/>
    <row r="30336" x14ac:dyDescent="0.25"/>
    <row r="30337" x14ac:dyDescent="0.25"/>
    <row r="30338" x14ac:dyDescent="0.25"/>
    <row r="30339" x14ac:dyDescent="0.25"/>
    <row r="30340" x14ac:dyDescent="0.25"/>
    <row r="30341" x14ac:dyDescent="0.25"/>
    <row r="30342" x14ac:dyDescent="0.25"/>
    <row r="30343" x14ac:dyDescent="0.25"/>
    <row r="30344" x14ac:dyDescent="0.25"/>
    <row r="30345" x14ac:dyDescent="0.25"/>
    <row r="30346" x14ac:dyDescent="0.25"/>
    <row r="30347" x14ac:dyDescent="0.25"/>
    <row r="30348" x14ac:dyDescent="0.25"/>
    <row r="30349" x14ac:dyDescent="0.25"/>
    <row r="30350" x14ac:dyDescent="0.25"/>
    <row r="30351" x14ac:dyDescent="0.25"/>
    <row r="30352" x14ac:dyDescent="0.25"/>
    <row r="30353" x14ac:dyDescent="0.25"/>
    <row r="30354" x14ac:dyDescent="0.25"/>
    <row r="30355" x14ac:dyDescent="0.25"/>
    <row r="30356" x14ac:dyDescent="0.25"/>
    <row r="30357" x14ac:dyDescent="0.25"/>
    <row r="30358" x14ac:dyDescent="0.25"/>
    <row r="30359" x14ac:dyDescent="0.25"/>
    <row r="30360" x14ac:dyDescent="0.25"/>
    <row r="30361" x14ac:dyDescent="0.25"/>
    <row r="30362" x14ac:dyDescent="0.25"/>
    <row r="30363" x14ac:dyDescent="0.25"/>
    <row r="30364" x14ac:dyDescent="0.25"/>
    <row r="30365" x14ac:dyDescent="0.25"/>
    <row r="30366" x14ac:dyDescent="0.25"/>
    <row r="30367" x14ac:dyDescent="0.25"/>
    <row r="30368" x14ac:dyDescent="0.25"/>
    <row r="30369" x14ac:dyDescent="0.25"/>
    <row r="30370" x14ac:dyDescent="0.25"/>
    <row r="30371" x14ac:dyDescent="0.25"/>
    <row r="30372" x14ac:dyDescent="0.25"/>
    <row r="30373" x14ac:dyDescent="0.25"/>
    <row r="30374" x14ac:dyDescent="0.25"/>
    <row r="30375" x14ac:dyDescent="0.25"/>
    <row r="30376" x14ac:dyDescent="0.25"/>
    <row r="30377" x14ac:dyDescent="0.25"/>
    <row r="30378" x14ac:dyDescent="0.25"/>
    <row r="30379" x14ac:dyDescent="0.25"/>
    <row r="30380" x14ac:dyDescent="0.25"/>
    <row r="30381" x14ac:dyDescent="0.25"/>
    <row r="30382" x14ac:dyDescent="0.25"/>
    <row r="30383" x14ac:dyDescent="0.25"/>
    <row r="30384" x14ac:dyDescent="0.25"/>
    <row r="30385" x14ac:dyDescent="0.25"/>
    <row r="30386" x14ac:dyDescent="0.25"/>
    <row r="30387" x14ac:dyDescent="0.25"/>
    <row r="30388" x14ac:dyDescent="0.25"/>
    <row r="30389" x14ac:dyDescent="0.25"/>
    <row r="30390" x14ac:dyDescent="0.25"/>
    <row r="30391" x14ac:dyDescent="0.25"/>
    <row r="30392" x14ac:dyDescent="0.25"/>
    <row r="30393" x14ac:dyDescent="0.25"/>
    <row r="30394" x14ac:dyDescent="0.25"/>
    <row r="30395" x14ac:dyDescent="0.25"/>
    <row r="30396" x14ac:dyDescent="0.25"/>
    <row r="30397" x14ac:dyDescent="0.25"/>
    <row r="30398" x14ac:dyDescent="0.25"/>
    <row r="30399" x14ac:dyDescent="0.25"/>
    <row r="30400" x14ac:dyDescent="0.25"/>
    <row r="30401" x14ac:dyDescent="0.25"/>
    <row r="30402" x14ac:dyDescent="0.25"/>
    <row r="30403" x14ac:dyDescent="0.25"/>
    <row r="30404" x14ac:dyDescent="0.25"/>
    <row r="30405" x14ac:dyDescent="0.25"/>
    <row r="30406" x14ac:dyDescent="0.25"/>
    <row r="30407" x14ac:dyDescent="0.25"/>
    <row r="30408" x14ac:dyDescent="0.25"/>
    <row r="30409" x14ac:dyDescent="0.25"/>
    <row r="30410" x14ac:dyDescent="0.25"/>
    <row r="30411" x14ac:dyDescent="0.25"/>
    <row r="30412" x14ac:dyDescent="0.25"/>
    <row r="30413" x14ac:dyDescent="0.25"/>
    <row r="30414" x14ac:dyDescent="0.25"/>
    <row r="30415" x14ac:dyDescent="0.25"/>
    <row r="30416" x14ac:dyDescent="0.25"/>
    <row r="30417" x14ac:dyDescent="0.25"/>
    <row r="30418" x14ac:dyDescent="0.25"/>
    <row r="30419" x14ac:dyDescent="0.25"/>
    <row r="30420" x14ac:dyDescent="0.25"/>
    <row r="30421" x14ac:dyDescent="0.25"/>
    <row r="30422" x14ac:dyDescent="0.25"/>
    <row r="30423" x14ac:dyDescent="0.25"/>
    <row r="30424" x14ac:dyDescent="0.25"/>
    <row r="30425" x14ac:dyDescent="0.25"/>
    <row r="30426" x14ac:dyDescent="0.25"/>
    <row r="30427" x14ac:dyDescent="0.25"/>
    <row r="30428" x14ac:dyDescent="0.25"/>
    <row r="30429" x14ac:dyDescent="0.25"/>
    <row r="30430" x14ac:dyDescent="0.25"/>
    <row r="30431" x14ac:dyDescent="0.25"/>
    <row r="30432" x14ac:dyDescent="0.25"/>
    <row r="30433" x14ac:dyDescent="0.25"/>
    <row r="30434" x14ac:dyDescent="0.25"/>
    <row r="30435" x14ac:dyDescent="0.25"/>
    <row r="30436" x14ac:dyDescent="0.25"/>
    <row r="30437" x14ac:dyDescent="0.25"/>
    <row r="30438" x14ac:dyDescent="0.25"/>
    <row r="30439" x14ac:dyDescent="0.25"/>
    <row r="30440" x14ac:dyDescent="0.25"/>
    <row r="30441" x14ac:dyDescent="0.25"/>
    <row r="30442" x14ac:dyDescent="0.25"/>
    <row r="30443" x14ac:dyDescent="0.25"/>
    <row r="30444" x14ac:dyDescent="0.25"/>
    <row r="30445" x14ac:dyDescent="0.25"/>
    <row r="30446" x14ac:dyDescent="0.25"/>
    <row r="30447" x14ac:dyDescent="0.25"/>
    <row r="30448" x14ac:dyDescent="0.25"/>
    <row r="30449" x14ac:dyDescent="0.25"/>
    <row r="30450" x14ac:dyDescent="0.25"/>
    <row r="30451" x14ac:dyDescent="0.25"/>
    <row r="30452" x14ac:dyDescent="0.25"/>
    <row r="30453" x14ac:dyDescent="0.25"/>
    <row r="30454" x14ac:dyDescent="0.25"/>
    <row r="30455" x14ac:dyDescent="0.25"/>
    <row r="30456" x14ac:dyDescent="0.25"/>
    <row r="30457" x14ac:dyDescent="0.25"/>
    <row r="30458" x14ac:dyDescent="0.25"/>
    <row r="30459" x14ac:dyDescent="0.25"/>
    <row r="30460" x14ac:dyDescent="0.25"/>
    <row r="30461" x14ac:dyDescent="0.25"/>
    <row r="30462" x14ac:dyDescent="0.25"/>
    <row r="30463" x14ac:dyDescent="0.25"/>
    <row r="30464" x14ac:dyDescent="0.25"/>
    <row r="30465" x14ac:dyDescent="0.25"/>
    <row r="30466" x14ac:dyDescent="0.25"/>
    <row r="30467" x14ac:dyDescent="0.25"/>
    <row r="30468" x14ac:dyDescent="0.25"/>
    <row r="30469" x14ac:dyDescent="0.25"/>
    <row r="30470" x14ac:dyDescent="0.25"/>
    <row r="30471" x14ac:dyDescent="0.25"/>
    <row r="30472" x14ac:dyDescent="0.25"/>
    <row r="30473" x14ac:dyDescent="0.25"/>
    <row r="30474" x14ac:dyDescent="0.25"/>
    <row r="30475" x14ac:dyDescent="0.25"/>
    <row r="30476" x14ac:dyDescent="0.25"/>
    <row r="30477" x14ac:dyDescent="0.25"/>
    <row r="30478" x14ac:dyDescent="0.25"/>
    <row r="30479" x14ac:dyDescent="0.25"/>
    <row r="30480" x14ac:dyDescent="0.25"/>
    <row r="30481" x14ac:dyDescent="0.25"/>
    <row r="30482" x14ac:dyDescent="0.25"/>
    <row r="30483" x14ac:dyDescent="0.25"/>
    <row r="30484" x14ac:dyDescent="0.25"/>
    <row r="30485" x14ac:dyDescent="0.25"/>
    <row r="30486" x14ac:dyDescent="0.25"/>
    <row r="30487" x14ac:dyDescent="0.25"/>
    <row r="30488" x14ac:dyDescent="0.25"/>
    <row r="30489" x14ac:dyDescent="0.25"/>
    <row r="30490" x14ac:dyDescent="0.25"/>
    <row r="30491" x14ac:dyDescent="0.25"/>
    <row r="30492" x14ac:dyDescent="0.25"/>
    <row r="30493" x14ac:dyDescent="0.25"/>
    <row r="30494" x14ac:dyDescent="0.25"/>
    <row r="30495" x14ac:dyDescent="0.25"/>
    <row r="30496" x14ac:dyDescent="0.25"/>
    <row r="30497" x14ac:dyDescent="0.25"/>
    <row r="30498" x14ac:dyDescent="0.25"/>
    <row r="30499" x14ac:dyDescent="0.25"/>
    <row r="30500" x14ac:dyDescent="0.25"/>
    <row r="30501" x14ac:dyDescent="0.25"/>
    <row r="30502" x14ac:dyDescent="0.25"/>
    <row r="30503" x14ac:dyDescent="0.25"/>
    <row r="30504" x14ac:dyDescent="0.25"/>
    <row r="30505" x14ac:dyDescent="0.25"/>
    <row r="30506" x14ac:dyDescent="0.25"/>
    <row r="30507" x14ac:dyDescent="0.25"/>
    <row r="30508" x14ac:dyDescent="0.25"/>
    <row r="30509" x14ac:dyDescent="0.25"/>
    <row r="30510" x14ac:dyDescent="0.25"/>
    <row r="30511" x14ac:dyDescent="0.25"/>
    <row r="30512" x14ac:dyDescent="0.25"/>
    <row r="30513" x14ac:dyDescent="0.25"/>
    <row r="30514" x14ac:dyDescent="0.25"/>
    <row r="30515" x14ac:dyDescent="0.25"/>
    <row r="30516" x14ac:dyDescent="0.25"/>
    <row r="30517" x14ac:dyDescent="0.25"/>
    <row r="30518" x14ac:dyDescent="0.25"/>
    <row r="30519" x14ac:dyDescent="0.25"/>
    <row r="30520" x14ac:dyDescent="0.25"/>
    <row r="30521" x14ac:dyDescent="0.25"/>
    <row r="30522" x14ac:dyDescent="0.25"/>
    <row r="30523" x14ac:dyDescent="0.25"/>
    <row r="30524" x14ac:dyDescent="0.25"/>
    <row r="30525" x14ac:dyDescent="0.25"/>
    <row r="30526" x14ac:dyDescent="0.25"/>
    <row r="30527" x14ac:dyDescent="0.25"/>
    <row r="30528" x14ac:dyDescent="0.25"/>
    <row r="30529" x14ac:dyDescent="0.25"/>
    <row r="30530" x14ac:dyDescent="0.25"/>
    <row r="30531" x14ac:dyDescent="0.25"/>
    <row r="30532" x14ac:dyDescent="0.25"/>
    <row r="30533" x14ac:dyDescent="0.25"/>
    <row r="30534" x14ac:dyDescent="0.25"/>
    <row r="30535" x14ac:dyDescent="0.25"/>
    <row r="30536" x14ac:dyDescent="0.25"/>
    <row r="30537" x14ac:dyDescent="0.25"/>
    <row r="30538" x14ac:dyDescent="0.25"/>
    <row r="30539" x14ac:dyDescent="0.25"/>
    <row r="30540" x14ac:dyDescent="0.25"/>
    <row r="30541" x14ac:dyDescent="0.25"/>
    <row r="30542" x14ac:dyDescent="0.25"/>
    <row r="30543" x14ac:dyDescent="0.25"/>
    <row r="30544" x14ac:dyDescent="0.25"/>
    <row r="30545" x14ac:dyDescent="0.25"/>
    <row r="30546" x14ac:dyDescent="0.25"/>
    <row r="30547" x14ac:dyDescent="0.25"/>
    <row r="30548" x14ac:dyDescent="0.25"/>
    <row r="30549" x14ac:dyDescent="0.25"/>
    <row r="30550" x14ac:dyDescent="0.25"/>
    <row r="30551" x14ac:dyDescent="0.25"/>
    <row r="30552" x14ac:dyDescent="0.25"/>
    <row r="30553" x14ac:dyDescent="0.25"/>
    <row r="30554" x14ac:dyDescent="0.25"/>
    <row r="30555" x14ac:dyDescent="0.25"/>
    <row r="30556" x14ac:dyDescent="0.25"/>
    <row r="30557" x14ac:dyDescent="0.25"/>
    <row r="30558" x14ac:dyDescent="0.25"/>
    <row r="30559" x14ac:dyDescent="0.25"/>
    <row r="30560" x14ac:dyDescent="0.25"/>
    <row r="30561" x14ac:dyDescent="0.25"/>
    <row r="30562" x14ac:dyDescent="0.25"/>
    <row r="30563" x14ac:dyDescent="0.25"/>
    <row r="30564" x14ac:dyDescent="0.25"/>
    <row r="30565" x14ac:dyDescent="0.25"/>
    <row r="30566" x14ac:dyDescent="0.25"/>
    <row r="30567" x14ac:dyDescent="0.25"/>
    <row r="30568" x14ac:dyDescent="0.25"/>
    <row r="30569" x14ac:dyDescent="0.25"/>
    <row r="30570" x14ac:dyDescent="0.25"/>
    <row r="30571" x14ac:dyDescent="0.25"/>
    <row r="30572" x14ac:dyDescent="0.25"/>
    <row r="30573" x14ac:dyDescent="0.25"/>
    <row r="30574" x14ac:dyDescent="0.25"/>
    <row r="30575" x14ac:dyDescent="0.25"/>
    <row r="30576" x14ac:dyDescent="0.25"/>
    <row r="30577" x14ac:dyDescent="0.25"/>
    <row r="30578" x14ac:dyDescent="0.25"/>
    <row r="30579" x14ac:dyDescent="0.25"/>
    <row r="30580" x14ac:dyDescent="0.25"/>
    <row r="30581" x14ac:dyDescent="0.25"/>
    <row r="30582" x14ac:dyDescent="0.25"/>
    <row r="30583" x14ac:dyDescent="0.25"/>
    <row r="30584" x14ac:dyDescent="0.25"/>
    <row r="30585" x14ac:dyDescent="0.25"/>
    <row r="30586" x14ac:dyDescent="0.25"/>
    <row r="30587" x14ac:dyDescent="0.25"/>
    <row r="30588" x14ac:dyDescent="0.25"/>
    <row r="30589" x14ac:dyDescent="0.25"/>
    <row r="30590" x14ac:dyDescent="0.25"/>
    <row r="30591" x14ac:dyDescent="0.25"/>
    <row r="30592" x14ac:dyDescent="0.25"/>
    <row r="30593" x14ac:dyDescent="0.25"/>
    <row r="30594" x14ac:dyDescent="0.25"/>
    <row r="30595" x14ac:dyDescent="0.25"/>
    <row r="30596" x14ac:dyDescent="0.25"/>
    <row r="30597" x14ac:dyDescent="0.25"/>
    <row r="30598" x14ac:dyDescent="0.25"/>
    <row r="30599" x14ac:dyDescent="0.25"/>
    <row r="30600" x14ac:dyDescent="0.25"/>
    <row r="30601" x14ac:dyDescent="0.25"/>
    <row r="30602" x14ac:dyDescent="0.25"/>
    <row r="30603" x14ac:dyDescent="0.25"/>
    <row r="30604" x14ac:dyDescent="0.25"/>
    <row r="30605" x14ac:dyDescent="0.25"/>
    <row r="30606" x14ac:dyDescent="0.25"/>
    <row r="30607" x14ac:dyDescent="0.25"/>
    <row r="30608" x14ac:dyDescent="0.25"/>
    <row r="30609" x14ac:dyDescent="0.25"/>
    <row r="30610" x14ac:dyDescent="0.25"/>
    <row r="30611" x14ac:dyDescent="0.25"/>
    <row r="30612" x14ac:dyDescent="0.25"/>
    <row r="30613" x14ac:dyDescent="0.25"/>
    <row r="30614" x14ac:dyDescent="0.25"/>
    <row r="30615" x14ac:dyDescent="0.25"/>
    <row r="30616" x14ac:dyDescent="0.25"/>
    <row r="30617" x14ac:dyDescent="0.25"/>
    <row r="30618" x14ac:dyDescent="0.25"/>
    <row r="30619" x14ac:dyDescent="0.25"/>
    <row r="30620" x14ac:dyDescent="0.25"/>
    <row r="30621" x14ac:dyDescent="0.25"/>
    <row r="30622" x14ac:dyDescent="0.25"/>
    <row r="30623" x14ac:dyDescent="0.25"/>
    <row r="30624" x14ac:dyDescent="0.25"/>
    <row r="30625" x14ac:dyDescent="0.25"/>
    <row r="30626" x14ac:dyDescent="0.25"/>
    <row r="30627" x14ac:dyDescent="0.25"/>
    <row r="30628" x14ac:dyDescent="0.25"/>
    <row r="30629" x14ac:dyDescent="0.25"/>
    <row r="30630" x14ac:dyDescent="0.25"/>
    <row r="30631" x14ac:dyDescent="0.25"/>
    <row r="30632" x14ac:dyDescent="0.25"/>
    <row r="30633" x14ac:dyDescent="0.25"/>
    <row r="30634" x14ac:dyDescent="0.25"/>
    <row r="30635" x14ac:dyDescent="0.25"/>
    <row r="30636" x14ac:dyDescent="0.25"/>
    <row r="30637" x14ac:dyDescent="0.25"/>
    <row r="30638" x14ac:dyDescent="0.25"/>
    <row r="30639" x14ac:dyDescent="0.25"/>
    <row r="30640" x14ac:dyDescent="0.25"/>
    <row r="30641" x14ac:dyDescent="0.25"/>
    <row r="30642" x14ac:dyDescent="0.25"/>
    <row r="30643" x14ac:dyDescent="0.25"/>
    <row r="30644" x14ac:dyDescent="0.25"/>
    <row r="30645" x14ac:dyDescent="0.25"/>
    <row r="30646" x14ac:dyDescent="0.25"/>
    <row r="30647" x14ac:dyDescent="0.25"/>
    <row r="30648" x14ac:dyDescent="0.25"/>
    <row r="30649" x14ac:dyDescent="0.25"/>
    <row r="30650" x14ac:dyDescent="0.25"/>
    <row r="30651" x14ac:dyDescent="0.25"/>
    <row r="30652" x14ac:dyDescent="0.25"/>
    <row r="30653" x14ac:dyDescent="0.25"/>
    <row r="30654" x14ac:dyDescent="0.25"/>
    <row r="30655" x14ac:dyDescent="0.25"/>
    <row r="30656" x14ac:dyDescent="0.25"/>
    <row r="30657" x14ac:dyDescent="0.25"/>
    <row r="30658" x14ac:dyDescent="0.25"/>
    <row r="30659" x14ac:dyDescent="0.25"/>
    <row r="30660" x14ac:dyDescent="0.25"/>
    <row r="30661" x14ac:dyDescent="0.25"/>
    <row r="30662" x14ac:dyDescent="0.25"/>
    <row r="30663" x14ac:dyDescent="0.25"/>
    <row r="30664" x14ac:dyDescent="0.25"/>
    <row r="30665" x14ac:dyDescent="0.25"/>
    <row r="30666" x14ac:dyDescent="0.25"/>
    <row r="30667" x14ac:dyDescent="0.25"/>
    <row r="30668" x14ac:dyDescent="0.25"/>
    <row r="30669" x14ac:dyDescent="0.25"/>
    <row r="30670" x14ac:dyDescent="0.25"/>
    <row r="30671" x14ac:dyDescent="0.25"/>
    <row r="30672" x14ac:dyDescent="0.25"/>
    <row r="30673" x14ac:dyDescent="0.25"/>
    <row r="30674" x14ac:dyDescent="0.25"/>
    <row r="30675" x14ac:dyDescent="0.25"/>
    <row r="30676" x14ac:dyDescent="0.25"/>
    <row r="30677" x14ac:dyDescent="0.25"/>
    <row r="30678" x14ac:dyDescent="0.25"/>
    <row r="30679" x14ac:dyDescent="0.25"/>
    <row r="30680" x14ac:dyDescent="0.25"/>
    <row r="30681" x14ac:dyDescent="0.25"/>
    <row r="30682" x14ac:dyDescent="0.25"/>
    <row r="30683" x14ac:dyDescent="0.25"/>
    <row r="30684" x14ac:dyDescent="0.25"/>
    <row r="30685" x14ac:dyDescent="0.25"/>
    <row r="30686" x14ac:dyDescent="0.25"/>
    <row r="30687" x14ac:dyDescent="0.25"/>
    <row r="30688" x14ac:dyDescent="0.25"/>
    <row r="30689" x14ac:dyDescent="0.25"/>
    <row r="30690" x14ac:dyDescent="0.25"/>
    <row r="30691" x14ac:dyDescent="0.25"/>
    <row r="30692" x14ac:dyDescent="0.25"/>
    <row r="30693" x14ac:dyDescent="0.25"/>
    <row r="30694" x14ac:dyDescent="0.25"/>
    <row r="30695" x14ac:dyDescent="0.25"/>
    <row r="30696" x14ac:dyDescent="0.25"/>
    <row r="30697" x14ac:dyDescent="0.25"/>
    <row r="30698" x14ac:dyDescent="0.25"/>
    <row r="30699" x14ac:dyDescent="0.25"/>
    <row r="30700" x14ac:dyDescent="0.25"/>
    <row r="30701" x14ac:dyDescent="0.25"/>
    <row r="30702" x14ac:dyDescent="0.25"/>
    <row r="30703" x14ac:dyDescent="0.25"/>
    <row r="30704" x14ac:dyDescent="0.25"/>
    <row r="30705" x14ac:dyDescent="0.25"/>
    <row r="30706" x14ac:dyDescent="0.25"/>
    <row r="30707" x14ac:dyDescent="0.25"/>
    <row r="30708" x14ac:dyDescent="0.25"/>
    <row r="30709" x14ac:dyDescent="0.25"/>
    <row r="30710" x14ac:dyDescent="0.25"/>
    <row r="30711" x14ac:dyDescent="0.25"/>
    <row r="30712" x14ac:dyDescent="0.25"/>
    <row r="30713" x14ac:dyDescent="0.25"/>
    <row r="30714" x14ac:dyDescent="0.25"/>
    <row r="30715" x14ac:dyDescent="0.25"/>
    <row r="30716" x14ac:dyDescent="0.25"/>
    <row r="30717" x14ac:dyDescent="0.25"/>
    <row r="30718" x14ac:dyDescent="0.25"/>
    <row r="30719" x14ac:dyDescent="0.25"/>
    <row r="30720" x14ac:dyDescent="0.25"/>
    <row r="30721" x14ac:dyDescent="0.25"/>
    <row r="30722" x14ac:dyDescent="0.25"/>
    <row r="30723" x14ac:dyDescent="0.25"/>
    <row r="30724" x14ac:dyDescent="0.25"/>
    <row r="30725" x14ac:dyDescent="0.25"/>
    <row r="30726" x14ac:dyDescent="0.25"/>
    <row r="30727" x14ac:dyDescent="0.25"/>
    <row r="30728" x14ac:dyDescent="0.25"/>
    <row r="30729" x14ac:dyDescent="0.25"/>
    <row r="30730" x14ac:dyDescent="0.25"/>
    <row r="30731" x14ac:dyDescent="0.25"/>
    <row r="30732" x14ac:dyDescent="0.25"/>
    <row r="30733" x14ac:dyDescent="0.25"/>
    <row r="30734" x14ac:dyDescent="0.25"/>
    <row r="30735" x14ac:dyDescent="0.25"/>
    <row r="30736" x14ac:dyDescent="0.25"/>
    <row r="30737" x14ac:dyDescent="0.25"/>
    <row r="30738" x14ac:dyDescent="0.25"/>
    <row r="30739" x14ac:dyDescent="0.25"/>
    <row r="30740" x14ac:dyDescent="0.25"/>
    <row r="30741" x14ac:dyDescent="0.25"/>
    <row r="30742" x14ac:dyDescent="0.25"/>
    <row r="30743" x14ac:dyDescent="0.25"/>
    <row r="30744" x14ac:dyDescent="0.25"/>
    <row r="30745" x14ac:dyDescent="0.25"/>
    <row r="30746" x14ac:dyDescent="0.25"/>
    <row r="30747" x14ac:dyDescent="0.25"/>
    <row r="30748" x14ac:dyDescent="0.25"/>
    <row r="30749" x14ac:dyDescent="0.25"/>
    <row r="30750" x14ac:dyDescent="0.25"/>
    <row r="30751" x14ac:dyDescent="0.25"/>
    <row r="30752" x14ac:dyDescent="0.25"/>
    <row r="30753" x14ac:dyDescent="0.25"/>
    <row r="30754" x14ac:dyDescent="0.25"/>
    <row r="30755" x14ac:dyDescent="0.25"/>
    <row r="30756" x14ac:dyDescent="0.25"/>
    <row r="30757" x14ac:dyDescent="0.25"/>
    <row r="30758" x14ac:dyDescent="0.25"/>
    <row r="30759" x14ac:dyDescent="0.25"/>
    <row r="30760" x14ac:dyDescent="0.25"/>
    <row r="30761" x14ac:dyDescent="0.25"/>
    <row r="30762" x14ac:dyDescent="0.25"/>
    <row r="30763" x14ac:dyDescent="0.25"/>
    <row r="30764" x14ac:dyDescent="0.25"/>
    <row r="30765" x14ac:dyDescent="0.25"/>
    <row r="30766" x14ac:dyDescent="0.25"/>
    <row r="30767" x14ac:dyDescent="0.25"/>
    <row r="30768" x14ac:dyDescent="0.25"/>
    <row r="30769" x14ac:dyDescent="0.25"/>
    <row r="30770" x14ac:dyDescent="0.25"/>
    <row r="30771" x14ac:dyDescent="0.25"/>
    <row r="30772" x14ac:dyDescent="0.25"/>
    <row r="30773" x14ac:dyDescent="0.25"/>
    <row r="30774" x14ac:dyDescent="0.25"/>
    <row r="30775" x14ac:dyDescent="0.25"/>
    <row r="30776" x14ac:dyDescent="0.25"/>
    <row r="30777" x14ac:dyDescent="0.25"/>
    <row r="30778" x14ac:dyDescent="0.25"/>
    <row r="30779" x14ac:dyDescent="0.25"/>
    <row r="30780" x14ac:dyDescent="0.25"/>
    <row r="30781" x14ac:dyDescent="0.25"/>
    <row r="30782" x14ac:dyDescent="0.25"/>
    <row r="30783" x14ac:dyDescent="0.25"/>
    <row r="30784" x14ac:dyDescent="0.25"/>
    <row r="30785" x14ac:dyDescent="0.25"/>
    <row r="30786" x14ac:dyDescent="0.25"/>
    <row r="30787" x14ac:dyDescent="0.25"/>
    <row r="30788" x14ac:dyDescent="0.25"/>
    <row r="30789" x14ac:dyDescent="0.25"/>
    <row r="30790" x14ac:dyDescent="0.25"/>
    <row r="30791" x14ac:dyDescent="0.25"/>
    <row r="30792" x14ac:dyDescent="0.25"/>
    <row r="30793" x14ac:dyDescent="0.25"/>
    <row r="30794" x14ac:dyDescent="0.25"/>
    <row r="30795" x14ac:dyDescent="0.25"/>
    <row r="30796" x14ac:dyDescent="0.25"/>
    <row r="30797" x14ac:dyDescent="0.25"/>
    <row r="30798" x14ac:dyDescent="0.25"/>
    <row r="30799" x14ac:dyDescent="0.25"/>
    <row r="30800" x14ac:dyDescent="0.25"/>
    <row r="30801" x14ac:dyDescent="0.25"/>
    <row r="30802" x14ac:dyDescent="0.25"/>
    <row r="30803" x14ac:dyDescent="0.25"/>
    <row r="30804" x14ac:dyDescent="0.25"/>
    <row r="30805" x14ac:dyDescent="0.25"/>
    <row r="30806" x14ac:dyDescent="0.25"/>
    <row r="30807" x14ac:dyDescent="0.25"/>
    <row r="30808" x14ac:dyDescent="0.25"/>
    <row r="30809" x14ac:dyDescent="0.25"/>
    <row r="30810" x14ac:dyDescent="0.25"/>
    <row r="30811" x14ac:dyDescent="0.25"/>
    <row r="30812" x14ac:dyDescent="0.25"/>
    <row r="30813" x14ac:dyDescent="0.25"/>
    <row r="30814" x14ac:dyDescent="0.25"/>
    <row r="30815" x14ac:dyDescent="0.25"/>
    <row r="30816" x14ac:dyDescent="0.25"/>
    <row r="30817" x14ac:dyDescent="0.25"/>
    <row r="30818" x14ac:dyDescent="0.25"/>
    <row r="30819" x14ac:dyDescent="0.25"/>
    <row r="30820" x14ac:dyDescent="0.25"/>
    <row r="30821" x14ac:dyDescent="0.25"/>
    <row r="30822" x14ac:dyDescent="0.25"/>
    <row r="30823" x14ac:dyDescent="0.25"/>
    <row r="30824" x14ac:dyDescent="0.25"/>
    <row r="30825" x14ac:dyDescent="0.25"/>
    <row r="30826" x14ac:dyDescent="0.25"/>
    <row r="30827" x14ac:dyDescent="0.25"/>
    <row r="30828" x14ac:dyDescent="0.25"/>
    <row r="30829" x14ac:dyDescent="0.25"/>
    <row r="30830" x14ac:dyDescent="0.25"/>
    <row r="30831" x14ac:dyDescent="0.25"/>
    <row r="30832" x14ac:dyDescent="0.25"/>
    <row r="30833" x14ac:dyDescent="0.25"/>
    <row r="30834" x14ac:dyDescent="0.25"/>
    <row r="30835" x14ac:dyDescent="0.25"/>
    <row r="30836" x14ac:dyDescent="0.25"/>
    <row r="30837" x14ac:dyDescent="0.25"/>
    <row r="30838" x14ac:dyDescent="0.25"/>
    <row r="30839" x14ac:dyDescent="0.25"/>
    <row r="30840" x14ac:dyDescent="0.25"/>
    <row r="30841" x14ac:dyDescent="0.25"/>
    <row r="30842" x14ac:dyDescent="0.25"/>
    <row r="30843" x14ac:dyDescent="0.25"/>
    <row r="30844" x14ac:dyDescent="0.25"/>
    <row r="30845" x14ac:dyDescent="0.25"/>
    <row r="30846" x14ac:dyDescent="0.25"/>
    <row r="30847" x14ac:dyDescent="0.25"/>
    <row r="30848" x14ac:dyDescent="0.25"/>
    <row r="30849" x14ac:dyDescent="0.25"/>
    <row r="30850" x14ac:dyDescent="0.25"/>
    <row r="30851" x14ac:dyDescent="0.25"/>
    <row r="30852" x14ac:dyDescent="0.25"/>
    <row r="30853" x14ac:dyDescent="0.25"/>
    <row r="30854" x14ac:dyDescent="0.25"/>
    <row r="30855" x14ac:dyDescent="0.25"/>
    <row r="30856" x14ac:dyDescent="0.25"/>
    <row r="30857" x14ac:dyDescent="0.25"/>
    <row r="30858" x14ac:dyDescent="0.25"/>
    <row r="30859" x14ac:dyDescent="0.25"/>
    <row r="30860" x14ac:dyDescent="0.25"/>
    <row r="30861" x14ac:dyDescent="0.25"/>
    <row r="30862" x14ac:dyDescent="0.25"/>
    <row r="30863" x14ac:dyDescent="0.25"/>
    <row r="30864" x14ac:dyDescent="0.25"/>
    <row r="30865" x14ac:dyDescent="0.25"/>
    <row r="30866" x14ac:dyDescent="0.25"/>
    <row r="30867" x14ac:dyDescent="0.25"/>
    <row r="30868" x14ac:dyDescent="0.25"/>
    <row r="30869" x14ac:dyDescent="0.25"/>
    <row r="30870" x14ac:dyDescent="0.25"/>
    <row r="30871" x14ac:dyDescent="0.25"/>
    <row r="30872" x14ac:dyDescent="0.25"/>
    <row r="30873" x14ac:dyDescent="0.25"/>
    <row r="30874" x14ac:dyDescent="0.25"/>
    <row r="30875" x14ac:dyDescent="0.25"/>
    <row r="30876" x14ac:dyDescent="0.25"/>
    <row r="30877" x14ac:dyDescent="0.25"/>
    <row r="30878" x14ac:dyDescent="0.25"/>
    <row r="30879" x14ac:dyDescent="0.25"/>
    <row r="30880" x14ac:dyDescent="0.25"/>
    <row r="30881" x14ac:dyDescent="0.25"/>
    <row r="30882" x14ac:dyDescent="0.25"/>
    <row r="30883" x14ac:dyDescent="0.25"/>
    <row r="30884" x14ac:dyDescent="0.25"/>
    <row r="30885" x14ac:dyDescent="0.25"/>
    <row r="30886" x14ac:dyDescent="0.25"/>
    <row r="30887" x14ac:dyDescent="0.25"/>
    <row r="30888" x14ac:dyDescent="0.25"/>
    <row r="30889" x14ac:dyDescent="0.25"/>
    <row r="30890" x14ac:dyDescent="0.25"/>
    <row r="30891" x14ac:dyDescent="0.25"/>
    <row r="30892" x14ac:dyDescent="0.25"/>
    <row r="30893" x14ac:dyDescent="0.25"/>
    <row r="30894" x14ac:dyDescent="0.25"/>
    <row r="30895" x14ac:dyDescent="0.25"/>
    <row r="30896" x14ac:dyDescent="0.25"/>
    <row r="30897" x14ac:dyDescent="0.25"/>
    <row r="30898" x14ac:dyDescent="0.25"/>
    <row r="30899" x14ac:dyDescent="0.25"/>
    <row r="30900" x14ac:dyDescent="0.25"/>
    <row r="30901" x14ac:dyDescent="0.25"/>
    <row r="30902" x14ac:dyDescent="0.25"/>
    <row r="30903" x14ac:dyDescent="0.25"/>
    <row r="30904" x14ac:dyDescent="0.25"/>
    <row r="30905" x14ac:dyDescent="0.25"/>
    <row r="30906" x14ac:dyDescent="0.25"/>
    <row r="30907" x14ac:dyDescent="0.25"/>
    <row r="30908" x14ac:dyDescent="0.25"/>
    <row r="30909" x14ac:dyDescent="0.25"/>
    <row r="30910" x14ac:dyDescent="0.25"/>
    <row r="30911" x14ac:dyDescent="0.25"/>
    <row r="30912" x14ac:dyDescent="0.25"/>
    <row r="30913" x14ac:dyDescent="0.25"/>
    <row r="30914" x14ac:dyDescent="0.25"/>
    <row r="30915" x14ac:dyDescent="0.25"/>
    <row r="30916" x14ac:dyDescent="0.25"/>
    <row r="30917" x14ac:dyDescent="0.25"/>
    <row r="30918" x14ac:dyDescent="0.25"/>
    <row r="30919" x14ac:dyDescent="0.25"/>
    <row r="30920" x14ac:dyDescent="0.25"/>
    <row r="30921" x14ac:dyDescent="0.25"/>
    <row r="30922" x14ac:dyDescent="0.25"/>
    <row r="30923" x14ac:dyDescent="0.25"/>
    <row r="30924" x14ac:dyDescent="0.25"/>
    <row r="30925" x14ac:dyDescent="0.25"/>
    <row r="30926" x14ac:dyDescent="0.25"/>
    <row r="30927" x14ac:dyDescent="0.25"/>
    <row r="30928" x14ac:dyDescent="0.25"/>
    <row r="30929" x14ac:dyDescent="0.25"/>
    <row r="30930" x14ac:dyDescent="0.25"/>
    <row r="30931" x14ac:dyDescent="0.25"/>
    <row r="30932" x14ac:dyDescent="0.25"/>
    <row r="30933" x14ac:dyDescent="0.25"/>
    <row r="30934" x14ac:dyDescent="0.25"/>
    <row r="30935" x14ac:dyDescent="0.25"/>
    <row r="30936" x14ac:dyDescent="0.25"/>
    <row r="30937" x14ac:dyDescent="0.25"/>
    <row r="30938" x14ac:dyDescent="0.25"/>
    <row r="30939" x14ac:dyDescent="0.25"/>
    <row r="30940" x14ac:dyDescent="0.25"/>
    <row r="30941" x14ac:dyDescent="0.25"/>
    <row r="30942" x14ac:dyDescent="0.25"/>
    <row r="30943" x14ac:dyDescent="0.25"/>
    <row r="30944" x14ac:dyDescent="0.25"/>
    <row r="30945" x14ac:dyDescent="0.25"/>
    <row r="30946" x14ac:dyDescent="0.25"/>
    <row r="30947" x14ac:dyDescent="0.25"/>
    <row r="30948" x14ac:dyDescent="0.25"/>
    <row r="30949" x14ac:dyDescent="0.25"/>
    <row r="30950" x14ac:dyDescent="0.25"/>
    <row r="30951" x14ac:dyDescent="0.25"/>
    <row r="30952" x14ac:dyDescent="0.25"/>
    <row r="30953" x14ac:dyDescent="0.25"/>
    <row r="30954" x14ac:dyDescent="0.25"/>
    <row r="30955" x14ac:dyDescent="0.25"/>
    <row r="30956" x14ac:dyDescent="0.25"/>
    <row r="30957" x14ac:dyDescent="0.25"/>
    <row r="30958" x14ac:dyDescent="0.25"/>
    <row r="30959" x14ac:dyDescent="0.25"/>
    <row r="30960" x14ac:dyDescent="0.25"/>
    <row r="30961" x14ac:dyDescent="0.25"/>
    <row r="30962" x14ac:dyDescent="0.25"/>
    <row r="30963" x14ac:dyDescent="0.25"/>
    <row r="30964" x14ac:dyDescent="0.25"/>
    <row r="30965" x14ac:dyDescent="0.25"/>
    <row r="30966" x14ac:dyDescent="0.25"/>
    <row r="30967" x14ac:dyDescent="0.25"/>
    <row r="30968" x14ac:dyDescent="0.25"/>
    <row r="30969" x14ac:dyDescent="0.25"/>
    <row r="30970" x14ac:dyDescent="0.25"/>
    <row r="30971" x14ac:dyDescent="0.25"/>
    <row r="30972" x14ac:dyDescent="0.25"/>
    <row r="30973" x14ac:dyDescent="0.25"/>
    <row r="30974" x14ac:dyDescent="0.25"/>
    <row r="30975" x14ac:dyDescent="0.25"/>
    <row r="30976" x14ac:dyDescent="0.25"/>
    <row r="30977" x14ac:dyDescent="0.25"/>
    <row r="30978" x14ac:dyDescent="0.25"/>
    <row r="30979" x14ac:dyDescent="0.25"/>
    <row r="30980" x14ac:dyDescent="0.25"/>
    <row r="30981" x14ac:dyDescent="0.25"/>
    <row r="30982" x14ac:dyDescent="0.25"/>
    <row r="30983" x14ac:dyDescent="0.25"/>
    <row r="30984" x14ac:dyDescent="0.25"/>
    <row r="30985" x14ac:dyDescent="0.25"/>
    <row r="30986" x14ac:dyDescent="0.25"/>
    <row r="30987" x14ac:dyDescent="0.25"/>
    <row r="30988" x14ac:dyDescent="0.25"/>
    <row r="30989" x14ac:dyDescent="0.25"/>
    <row r="30990" x14ac:dyDescent="0.25"/>
    <row r="30991" x14ac:dyDescent="0.25"/>
    <row r="30992" x14ac:dyDescent="0.25"/>
    <row r="30993" x14ac:dyDescent="0.25"/>
    <row r="30994" x14ac:dyDescent="0.25"/>
    <row r="30995" x14ac:dyDescent="0.25"/>
    <row r="30996" x14ac:dyDescent="0.25"/>
    <row r="30997" x14ac:dyDescent="0.25"/>
    <row r="30998" x14ac:dyDescent="0.25"/>
    <row r="30999" x14ac:dyDescent="0.25"/>
    <row r="31000" x14ac:dyDescent="0.25"/>
    <row r="31001" x14ac:dyDescent="0.25"/>
    <row r="31002" x14ac:dyDescent="0.25"/>
    <row r="31003" x14ac:dyDescent="0.25"/>
    <row r="31004" x14ac:dyDescent="0.25"/>
    <row r="31005" x14ac:dyDescent="0.25"/>
    <row r="31006" x14ac:dyDescent="0.25"/>
    <row r="31007" x14ac:dyDescent="0.25"/>
    <row r="31008" x14ac:dyDescent="0.25"/>
    <row r="31009" x14ac:dyDescent="0.25"/>
    <row r="31010" x14ac:dyDescent="0.25"/>
    <row r="31011" x14ac:dyDescent="0.25"/>
    <row r="31012" x14ac:dyDescent="0.25"/>
    <row r="31013" x14ac:dyDescent="0.25"/>
    <row r="31014" x14ac:dyDescent="0.25"/>
    <row r="31015" x14ac:dyDescent="0.25"/>
    <row r="31016" x14ac:dyDescent="0.25"/>
    <row r="31017" x14ac:dyDescent="0.25"/>
    <row r="31018" x14ac:dyDescent="0.25"/>
    <row r="31019" x14ac:dyDescent="0.25"/>
    <row r="31020" x14ac:dyDescent="0.25"/>
    <row r="31021" x14ac:dyDescent="0.25"/>
    <row r="31022" x14ac:dyDescent="0.25"/>
    <row r="31023" x14ac:dyDescent="0.25"/>
    <row r="31024" x14ac:dyDescent="0.25"/>
    <row r="31025" x14ac:dyDescent="0.25"/>
    <row r="31026" x14ac:dyDescent="0.25"/>
    <row r="31027" x14ac:dyDescent="0.25"/>
    <row r="31028" x14ac:dyDescent="0.25"/>
    <row r="31029" x14ac:dyDescent="0.25"/>
    <row r="31030" x14ac:dyDescent="0.25"/>
    <row r="31031" x14ac:dyDescent="0.25"/>
    <row r="31032" x14ac:dyDescent="0.25"/>
    <row r="31033" x14ac:dyDescent="0.25"/>
    <row r="31034" x14ac:dyDescent="0.25"/>
    <row r="31035" x14ac:dyDescent="0.25"/>
    <row r="31036" x14ac:dyDescent="0.25"/>
    <row r="31037" x14ac:dyDescent="0.25"/>
    <row r="31038" x14ac:dyDescent="0.25"/>
    <row r="31039" x14ac:dyDescent="0.25"/>
    <row r="31040" x14ac:dyDescent="0.25"/>
    <row r="31041" x14ac:dyDescent="0.25"/>
    <row r="31042" x14ac:dyDescent="0.25"/>
    <row r="31043" x14ac:dyDescent="0.25"/>
    <row r="31044" x14ac:dyDescent="0.25"/>
    <row r="31045" x14ac:dyDescent="0.25"/>
    <row r="31046" x14ac:dyDescent="0.25"/>
    <row r="31047" x14ac:dyDescent="0.25"/>
    <row r="31048" x14ac:dyDescent="0.25"/>
    <row r="31049" x14ac:dyDescent="0.25"/>
    <row r="31050" x14ac:dyDescent="0.25"/>
    <row r="31051" x14ac:dyDescent="0.25"/>
    <row r="31052" x14ac:dyDescent="0.25"/>
    <row r="31053" x14ac:dyDescent="0.25"/>
    <row r="31054" x14ac:dyDescent="0.25"/>
    <row r="31055" x14ac:dyDescent="0.25"/>
    <row r="31056" x14ac:dyDescent="0.25"/>
    <row r="31057" x14ac:dyDescent="0.25"/>
    <row r="31058" x14ac:dyDescent="0.25"/>
    <row r="31059" x14ac:dyDescent="0.25"/>
    <row r="31060" x14ac:dyDescent="0.25"/>
    <row r="31061" x14ac:dyDescent="0.25"/>
    <row r="31062" x14ac:dyDescent="0.25"/>
    <row r="31063" x14ac:dyDescent="0.25"/>
    <row r="31064" x14ac:dyDescent="0.25"/>
    <row r="31065" x14ac:dyDescent="0.25"/>
    <row r="31066" x14ac:dyDescent="0.25"/>
    <row r="31067" x14ac:dyDescent="0.25"/>
    <row r="31068" x14ac:dyDescent="0.25"/>
    <row r="31069" x14ac:dyDescent="0.25"/>
    <row r="31070" x14ac:dyDescent="0.25"/>
    <row r="31071" x14ac:dyDescent="0.25"/>
    <row r="31072" x14ac:dyDescent="0.25"/>
    <row r="31073" x14ac:dyDescent="0.25"/>
    <row r="31074" x14ac:dyDescent="0.25"/>
    <row r="31075" x14ac:dyDescent="0.25"/>
    <row r="31076" x14ac:dyDescent="0.25"/>
    <row r="31077" x14ac:dyDescent="0.25"/>
    <row r="31078" x14ac:dyDescent="0.25"/>
    <row r="31079" x14ac:dyDescent="0.25"/>
    <row r="31080" x14ac:dyDescent="0.25"/>
    <row r="31081" x14ac:dyDescent="0.25"/>
    <row r="31082" x14ac:dyDescent="0.25"/>
    <row r="31083" x14ac:dyDescent="0.25"/>
    <row r="31084" x14ac:dyDescent="0.25"/>
    <row r="31085" x14ac:dyDescent="0.25"/>
    <row r="31086" x14ac:dyDescent="0.25"/>
    <row r="31087" x14ac:dyDescent="0.25"/>
    <row r="31088" x14ac:dyDescent="0.25"/>
    <row r="31089" x14ac:dyDescent="0.25"/>
    <row r="31090" x14ac:dyDescent="0.25"/>
    <row r="31091" x14ac:dyDescent="0.25"/>
    <row r="31092" x14ac:dyDescent="0.25"/>
    <row r="31093" x14ac:dyDescent="0.25"/>
    <row r="31094" x14ac:dyDescent="0.25"/>
    <row r="31095" x14ac:dyDescent="0.25"/>
    <row r="31096" x14ac:dyDescent="0.25"/>
    <row r="31097" x14ac:dyDescent="0.25"/>
    <row r="31098" x14ac:dyDescent="0.25"/>
    <row r="31099" x14ac:dyDescent="0.25"/>
    <row r="31100" x14ac:dyDescent="0.25"/>
    <row r="31101" x14ac:dyDescent="0.25"/>
    <row r="31102" x14ac:dyDescent="0.25"/>
    <row r="31103" x14ac:dyDescent="0.25"/>
    <row r="31104" x14ac:dyDescent="0.25"/>
    <row r="31105" x14ac:dyDescent="0.25"/>
    <row r="31106" x14ac:dyDescent="0.25"/>
    <row r="31107" x14ac:dyDescent="0.25"/>
    <row r="31108" x14ac:dyDescent="0.25"/>
    <row r="31109" x14ac:dyDescent="0.25"/>
    <row r="31110" x14ac:dyDescent="0.25"/>
    <row r="31111" x14ac:dyDescent="0.25"/>
    <row r="31112" x14ac:dyDescent="0.25"/>
    <row r="31113" x14ac:dyDescent="0.25"/>
    <row r="31114" x14ac:dyDescent="0.25"/>
    <row r="31115" x14ac:dyDescent="0.25"/>
    <row r="31116" x14ac:dyDescent="0.25"/>
    <row r="31117" x14ac:dyDescent="0.25"/>
    <row r="31118" x14ac:dyDescent="0.25"/>
    <row r="31119" x14ac:dyDescent="0.25"/>
    <row r="31120" x14ac:dyDescent="0.25"/>
    <row r="31121" x14ac:dyDescent="0.25"/>
    <row r="31122" x14ac:dyDescent="0.25"/>
    <row r="31123" x14ac:dyDescent="0.25"/>
    <row r="31124" x14ac:dyDescent="0.25"/>
    <row r="31125" x14ac:dyDescent="0.25"/>
    <row r="31126" x14ac:dyDescent="0.25"/>
    <row r="31127" x14ac:dyDescent="0.25"/>
    <row r="31128" x14ac:dyDescent="0.25"/>
    <row r="31129" x14ac:dyDescent="0.25"/>
    <row r="31130" x14ac:dyDescent="0.25"/>
    <row r="31131" x14ac:dyDescent="0.25"/>
    <row r="31132" x14ac:dyDescent="0.25"/>
    <row r="31133" x14ac:dyDescent="0.25"/>
    <row r="31134" x14ac:dyDescent="0.25"/>
    <row r="31135" x14ac:dyDescent="0.25"/>
    <row r="31136" x14ac:dyDescent="0.25"/>
    <row r="31137" x14ac:dyDescent="0.25"/>
    <row r="31138" x14ac:dyDescent="0.25"/>
    <row r="31139" x14ac:dyDescent="0.25"/>
    <row r="31140" x14ac:dyDescent="0.25"/>
    <row r="31141" x14ac:dyDescent="0.25"/>
    <row r="31142" x14ac:dyDescent="0.25"/>
    <row r="31143" x14ac:dyDescent="0.25"/>
    <row r="31144" x14ac:dyDescent="0.25"/>
    <row r="31145" x14ac:dyDescent="0.25"/>
    <row r="31146" x14ac:dyDescent="0.25"/>
    <row r="31147" x14ac:dyDescent="0.25"/>
    <row r="31148" x14ac:dyDescent="0.25"/>
    <row r="31149" x14ac:dyDescent="0.25"/>
    <row r="31150" x14ac:dyDescent="0.25"/>
    <row r="31151" x14ac:dyDescent="0.25"/>
    <row r="31152" x14ac:dyDescent="0.25"/>
    <row r="31153" x14ac:dyDescent="0.25"/>
    <row r="31154" x14ac:dyDescent="0.25"/>
    <row r="31155" x14ac:dyDescent="0.25"/>
    <row r="31156" x14ac:dyDescent="0.25"/>
    <row r="31157" x14ac:dyDescent="0.25"/>
    <row r="31158" x14ac:dyDescent="0.25"/>
    <row r="31159" x14ac:dyDescent="0.25"/>
    <row r="31160" x14ac:dyDescent="0.25"/>
    <row r="31161" x14ac:dyDescent="0.25"/>
    <row r="31162" x14ac:dyDescent="0.25"/>
    <row r="31163" x14ac:dyDescent="0.25"/>
    <row r="31164" x14ac:dyDescent="0.25"/>
    <row r="31165" x14ac:dyDescent="0.25"/>
    <row r="31166" x14ac:dyDescent="0.25"/>
    <row r="31167" x14ac:dyDescent="0.25"/>
    <row r="31168" x14ac:dyDescent="0.25"/>
    <row r="31169" x14ac:dyDescent="0.25"/>
    <row r="31170" x14ac:dyDescent="0.25"/>
    <row r="31171" x14ac:dyDescent="0.25"/>
    <row r="31172" x14ac:dyDescent="0.25"/>
    <row r="31173" x14ac:dyDescent="0.25"/>
    <row r="31174" x14ac:dyDescent="0.25"/>
    <row r="31175" x14ac:dyDescent="0.25"/>
    <row r="31176" x14ac:dyDescent="0.25"/>
    <row r="31177" x14ac:dyDescent="0.25"/>
    <row r="31178" x14ac:dyDescent="0.25"/>
    <row r="31179" x14ac:dyDescent="0.25"/>
    <row r="31180" x14ac:dyDescent="0.25"/>
    <row r="31181" x14ac:dyDescent="0.25"/>
    <row r="31182" x14ac:dyDescent="0.25"/>
    <row r="31183" x14ac:dyDescent="0.25"/>
    <row r="31184" x14ac:dyDescent="0.25"/>
    <row r="31185" x14ac:dyDescent="0.25"/>
    <row r="31186" x14ac:dyDescent="0.25"/>
    <row r="31187" x14ac:dyDescent="0.25"/>
    <row r="31188" x14ac:dyDescent="0.25"/>
    <row r="31189" x14ac:dyDescent="0.25"/>
    <row r="31190" x14ac:dyDescent="0.25"/>
    <row r="31191" x14ac:dyDescent="0.25"/>
    <row r="31192" x14ac:dyDescent="0.25"/>
    <row r="31193" x14ac:dyDescent="0.25"/>
    <row r="31194" x14ac:dyDescent="0.25"/>
    <row r="31195" x14ac:dyDescent="0.25"/>
    <row r="31196" x14ac:dyDescent="0.25"/>
    <row r="31197" x14ac:dyDescent="0.25"/>
    <row r="31198" x14ac:dyDescent="0.25"/>
    <row r="31199" x14ac:dyDescent="0.25"/>
    <row r="31200" x14ac:dyDescent="0.25"/>
    <row r="31201" x14ac:dyDescent="0.25"/>
    <row r="31202" x14ac:dyDescent="0.25"/>
    <row r="31203" x14ac:dyDescent="0.25"/>
    <row r="31204" x14ac:dyDescent="0.25"/>
    <row r="31205" x14ac:dyDescent="0.25"/>
    <row r="31206" x14ac:dyDescent="0.25"/>
    <row r="31207" x14ac:dyDescent="0.25"/>
    <row r="31208" x14ac:dyDescent="0.25"/>
    <row r="31209" x14ac:dyDescent="0.25"/>
    <row r="31210" x14ac:dyDescent="0.25"/>
    <row r="31211" x14ac:dyDescent="0.25"/>
    <row r="31212" x14ac:dyDescent="0.25"/>
    <row r="31213" x14ac:dyDescent="0.25"/>
    <row r="31214" x14ac:dyDescent="0.25"/>
    <row r="31215" x14ac:dyDescent="0.25"/>
    <row r="31216" x14ac:dyDescent="0.25"/>
    <row r="31217" x14ac:dyDescent="0.25"/>
    <row r="31218" x14ac:dyDescent="0.25"/>
    <row r="31219" x14ac:dyDescent="0.25"/>
    <row r="31220" x14ac:dyDescent="0.25"/>
    <row r="31221" x14ac:dyDescent="0.25"/>
    <row r="31222" x14ac:dyDescent="0.25"/>
    <row r="31223" x14ac:dyDescent="0.25"/>
    <row r="31224" x14ac:dyDescent="0.25"/>
    <row r="31225" x14ac:dyDescent="0.25"/>
    <row r="31226" x14ac:dyDescent="0.25"/>
    <row r="31227" x14ac:dyDescent="0.25"/>
    <row r="31228" x14ac:dyDescent="0.25"/>
    <row r="31229" x14ac:dyDescent="0.25"/>
    <row r="31230" x14ac:dyDescent="0.25"/>
    <row r="31231" x14ac:dyDescent="0.25"/>
    <row r="31232" x14ac:dyDescent="0.25"/>
    <row r="31233" x14ac:dyDescent="0.25"/>
    <row r="31234" x14ac:dyDescent="0.25"/>
    <row r="31235" x14ac:dyDescent="0.25"/>
    <row r="31236" x14ac:dyDescent="0.25"/>
    <row r="31237" x14ac:dyDescent="0.25"/>
    <row r="31238" x14ac:dyDescent="0.25"/>
    <row r="31239" x14ac:dyDescent="0.25"/>
    <row r="31240" x14ac:dyDescent="0.25"/>
    <row r="31241" x14ac:dyDescent="0.25"/>
    <row r="31242" x14ac:dyDescent="0.25"/>
    <row r="31243" x14ac:dyDescent="0.25"/>
    <row r="31244" x14ac:dyDescent="0.25"/>
    <row r="31245" x14ac:dyDescent="0.25"/>
    <row r="31246" x14ac:dyDescent="0.25"/>
    <row r="31247" x14ac:dyDescent="0.25"/>
    <row r="31248" x14ac:dyDescent="0.25"/>
    <row r="31249" x14ac:dyDescent="0.25"/>
    <row r="31250" x14ac:dyDescent="0.25"/>
    <row r="31251" x14ac:dyDescent="0.25"/>
    <row r="31252" x14ac:dyDescent="0.25"/>
    <row r="31253" x14ac:dyDescent="0.25"/>
    <row r="31254" x14ac:dyDescent="0.25"/>
    <row r="31255" x14ac:dyDescent="0.25"/>
    <row r="31256" x14ac:dyDescent="0.25"/>
    <row r="31257" x14ac:dyDescent="0.25"/>
    <row r="31258" x14ac:dyDescent="0.25"/>
    <row r="31259" x14ac:dyDescent="0.25"/>
    <row r="31260" x14ac:dyDescent="0.25"/>
    <row r="31261" x14ac:dyDescent="0.25"/>
    <row r="31262" x14ac:dyDescent="0.25"/>
    <row r="31263" x14ac:dyDescent="0.25"/>
    <row r="31264" x14ac:dyDescent="0.25"/>
    <row r="31265" x14ac:dyDescent="0.25"/>
    <row r="31266" x14ac:dyDescent="0.25"/>
    <row r="31267" x14ac:dyDescent="0.25"/>
    <row r="31268" x14ac:dyDescent="0.25"/>
    <row r="31269" x14ac:dyDescent="0.25"/>
    <row r="31270" x14ac:dyDescent="0.25"/>
    <row r="31271" x14ac:dyDescent="0.25"/>
    <row r="31272" x14ac:dyDescent="0.25"/>
    <row r="31273" x14ac:dyDescent="0.25"/>
    <row r="31274" x14ac:dyDescent="0.25"/>
    <row r="31275" x14ac:dyDescent="0.25"/>
    <row r="31276" x14ac:dyDescent="0.25"/>
    <row r="31277" x14ac:dyDescent="0.25"/>
    <row r="31278" x14ac:dyDescent="0.25"/>
    <row r="31279" x14ac:dyDescent="0.25"/>
    <row r="31280" x14ac:dyDescent="0.25"/>
    <row r="31281" x14ac:dyDescent="0.25"/>
    <row r="31282" x14ac:dyDescent="0.25"/>
    <row r="31283" x14ac:dyDescent="0.25"/>
    <row r="31284" x14ac:dyDescent="0.25"/>
    <row r="31285" x14ac:dyDescent="0.25"/>
    <row r="31286" x14ac:dyDescent="0.25"/>
    <row r="31287" x14ac:dyDescent="0.25"/>
    <row r="31288" x14ac:dyDescent="0.25"/>
    <row r="31289" x14ac:dyDescent="0.25"/>
    <row r="31290" x14ac:dyDescent="0.25"/>
    <row r="31291" x14ac:dyDescent="0.25"/>
    <row r="31292" x14ac:dyDescent="0.25"/>
    <row r="31293" x14ac:dyDescent="0.25"/>
    <row r="31294" x14ac:dyDescent="0.25"/>
    <row r="31295" x14ac:dyDescent="0.25"/>
    <row r="31296" x14ac:dyDescent="0.25"/>
    <row r="31297" x14ac:dyDescent="0.25"/>
    <row r="31298" x14ac:dyDescent="0.25"/>
    <row r="31299" x14ac:dyDescent="0.25"/>
    <row r="31300" x14ac:dyDescent="0.25"/>
    <row r="31301" x14ac:dyDescent="0.25"/>
    <row r="31302" x14ac:dyDescent="0.25"/>
    <row r="31303" x14ac:dyDescent="0.25"/>
    <row r="31304" x14ac:dyDescent="0.25"/>
    <row r="31305" x14ac:dyDescent="0.25"/>
    <row r="31306" x14ac:dyDescent="0.25"/>
    <row r="31307" x14ac:dyDescent="0.25"/>
    <row r="31308" x14ac:dyDescent="0.25"/>
    <row r="31309" x14ac:dyDescent="0.25"/>
    <row r="31310" x14ac:dyDescent="0.25"/>
    <row r="31311" x14ac:dyDescent="0.25"/>
    <row r="31312" x14ac:dyDescent="0.25"/>
    <row r="31313" x14ac:dyDescent="0.25"/>
    <row r="31314" x14ac:dyDescent="0.25"/>
    <row r="31315" x14ac:dyDescent="0.25"/>
    <row r="31316" x14ac:dyDescent="0.25"/>
    <row r="31317" x14ac:dyDescent="0.25"/>
    <row r="31318" x14ac:dyDescent="0.25"/>
    <row r="31319" x14ac:dyDescent="0.25"/>
    <row r="31320" x14ac:dyDescent="0.25"/>
    <row r="31321" x14ac:dyDescent="0.25"/>
    <row r="31322" x14ac:dyDescent="0.25"/>
    <row r="31323" x14ac:dyDescent="0.25"/>
    <row r="31324" x14ac:dyDescent="0.25"/>
    <row r="31325" x14ac:dyDescent="0.25"/>
    <row r="31326" x14ac:dyDescent="0.25"/>
    <row r="31327" x14ac:dyDescent="0.25"/>
    <row r="31328" x14ac:dyDescent="0.25"/>
    <row r="31329" x14ac:dyDescent="0.25"/>
    <row r="31330" x14ac:dyDescent="0.25"/>
    <row r="31331" x14ac:dyDescent="0.25"/>
    <row r="31332" x14ac:dyDescent="0.25"/>
    <row r="31333" x14ac:dyDescent="0.25"/>
    <row r="31334" x14ac:dyDescent="0.25"/>
    <row r="31335" x14ac:dyDescent="0.25"/>
    <row r="31336" x14ac:dyDescent="0.25"/>
    <row r="31337" x14ac:dyDescent="0.25"/>
    <row r="31338" x14ac:dyDescent="0.25"/>
    <row r="31339" x14ac:dyDescent="0.25"/>
    <row r="31340" x14ac:dyDescent="0.25"/>
    <row r="31341" x14ac:dyDescent="0.25"/>
    <row r="31342" x14ac:dyDescent="0.25"/>
    <row r="31343" x14ac:dyDescent="0.25"/>
    <row r="31344" x14ac:dyDescent="0.25"/>
    <row r="31345" x14ac:dyDescent="0.25"/>
    <row r="31346" x14ac:dyDescent="0.25"/>
    <row r="31347" x14ac:dyDescent="0.25"/>
    <row r="31348" x14ac:dyDescent="0.25"/>
    <row r="31349" x14ac:dyDescent="0.25"/>
    <row r="31350" x14ac:dyDescent="0.25"/>
    <row r="31351" x14ac:dyDescent="0.25"/>
    <row r="31352" x14ac:dyDescent="0.25"/>
    <row r="31353" x14ac:dyDescent="0.25"/>
    <row r="31354" x14ac:dyDescent="0.25"/>
    <row r="31355" x14ac:dyDescent="0.25"/>
    <row r="31356" x14ac:dyDescent="0.25"/>
    <row r="31357" x14ac:dyDescent="0.25"/>
    <row r="31358" x14ac:dyDescent="0.25"/>
    <row r="31359" x14ac:dyDescent="0.25"/>
    <row r="31360" x14ac:dyDescent="0.25"/>
    <row r="31361" x14ac:dyDescent="0.25"/>
    <row r="31362" x14ac:dyDescent="0.25"/>
    <row r="31363" x14ac:dyDescent="0.25"/>
    <row r="31364" x14ac:dyDescent="0.25"/>
    <row r="31365" x14ac:dyDescent="0.25"/>
    <row r="31366" x14ac:dyDescent="0.25"/>
    <row r="31367" x14ac:dyDescent="0.25"/>
    <row r="31368" x14ac:dyDescent="0.25"/>
    <row r="31369" x14ac:dyDescent="0.25"/>
    <row r="31370" x14ac:dyDescent="0.25"/>
    <row r="31371" x14ac:dyDescent="0.25"/>
    <row r="31372" x14ac:dyDescent="0.25"/>
    <row r="31373" x14ac:dyDescent="0.25"/>
    <row r="31374" x14ac:dyDescent="0.25"/>
    <row r="31375" x14ac:dyDescent="0.25"/>
    <row r="31376" x14ac:dyDescent="0.25"/>
    <row r="31377" x14ac:dyDescent="0.25"/>
    <row r="31378" x14ac:dyDescent="0.25"/>
    <row r="31379" x14ac:dyDescent="0.25"/>
    <row r="31380" x14ac:dyDescent="0.25"/>
    <row r="31381" x14ac:dyDescent="0.25"/>
    <row r="31382" x14ac:dyDescent="0.25"/>
    <row r="31383" x14ac:dyDescent="0.25"/>
    <row r="31384" x14ac:dyDescent="0.25"/>
    <row r="31385" x14ac:dyDescent="0.25"/>
    <row r="31386" x14ac:dyDescent="0.25"/>
    <row r="31387" x14ac:dyDescent="0.25"/>
    <row r="31388" x14ac:dyDescent="0.25"/>
    <row r="31389" x14ac:dyDescent="0.25"/>
    <row r="31390" x14ac:dyDescent="0.25"/>
    <row r="31391" x14ac:dyDescent="0.25"/>
    <row r="31392" x14ac:dyDescent="0.25"/>
    <row r="31393" x14ac:dyDescent="0.25"/>
    <row r="31394" x14ac:dyDescent="0.25"/>
    <row r="31395" x14ac:dyDescent="0.25"/>
    <row r="31396" x14ac:dyDescent="0.25"/>
    <row r="31397" x14ac:dyDescent="0.25"/>
    <row r="31398" x14ac:dyDescent="0.25"/>
    <row r="31399" x14ac:dyDescent="0.25"/>
    <row r="31400" x14ac:dyDescent="0.25"/>
    <row r="31401" x14ac:dyDescent="0.25"/>
    <row r="31402" x14ac:dyDescent="0.25"/>
    <row r="31403" x14ac:dyDescent="0.25"/>
    <row r="31404" x14ac:dyDescent="0.25"/>
    <row r="31405" x14ac:dyDescent="0.25"/>
    <row r="31406" x14ac:dyDescent="0.25"/>
    <row r="31407" x14ac:dyDescent="0.25"/>
    <row r="31408" x14ac:dyDescent="0.25"/>
    <row r="31409" x14ac:dyDescent="0.25"/>
    <row r="31410" x14ac:dyDescent="0.25"/>
    <row r="31411" x14ac:dyDescent="0.25"/>
    <row r="31412" x14ac:dyDescent="0.25"/>
    <row r="31413" x14ac:dyDescent="0.25"/>
    <row r="31414" x14ac:dyDescent="0.25"/>
    <row r="31415" x14ac:dyDescent="0.25"/>
    <row r="31416" x14ac:dyDescent="0.25"/>
    <row r="31417" x14ac:dyDescent="0.25"/>
    <row r="31418" x14ac:dyDescent="0.25"/>
    <row r="31419" x14ac:dyDescent="0.25"/>
    <row r="31420" x14ac:dyDescent="0.25"/>
    <row r="31421" x14ac:dyDescent="0.25"/>
    <row r="31422" x14ac:dyDescent="0.25"/>
    <row r="31423" x14ac:dyDescent="0.25"/>
    <row r="31424" x14ac:dyDescent="0.25"/>
    <row r="31425" x14ac:dyDescent="0.25"/>
    <row r="31426" x14ac:dyDescent="0.25"/>
    <row r="31427" x14ac:dyDescent="0.25"/>
    <row r="31428" x14ac:dyDescent="0.25"/>
    <row r="31429" x14ac:dyDescent="0.25"/>
    <row r="31430" x14ac:dyDescent="0.25"/>
    <row r="31431" x14ac:dyDescent="0.25"/>
    <row r="31432" x14ac:dyDescent="0.25"/>
    <row r="31433" x14ac:dyDescent="0.25"/>
    <row r="31434" x14ac:dyDescent="0.25"/>
    <row r="31435" x14ac:dyDescent="0.25"/>
    <row r="31436" x14ac:dyDescent="0.25"/>
    <row r="31437" x14ac:dyDescent="0.25"/>
    <row r="31438" x14ac:dyDescent="0.25"/>
    <row r="31439" x14ac:dyDescent="0.25"/>
    <row r="31440" x14ac:dyDescent="0.25"/>
    <row r="31441" x14ac:dyDescent="0.25"/>
    <row r="31442" x14ac:dyDescent="0.25"/>
    <row r="31443" x14ac:dyDescent="0.25"/>
    <row r="31444" x14ac:dyDescent="0.25"/>
    <row r="31445" x14ac:dyDescent="0.25"/>
    <row r="31446" x14ac:dyDescent="0.25"/>
    <row r="31447" x14ac:dyDescent="0.25"/>
    <row r="31448" x14ac:dyDescent="0.25"/>
    <row r="31449" x14ac:dyDescent="0.25"/>
    <row r="31450" x14ac:dyDescent="0.25"/>
    <row r="31451" x14ac:dyDescent="0.25"/>
    <row r="31452" x14ac:dyDescent="0.25"/>
    <row r="31453" x14ac:dyDescent="0.25"/>
    <row r="31454" x14ac:dyDescent="0.25"/>
    <row r="31455" x14ac:dyDescent="0.25"/>
    <row r="31456" x14ac:dyDescent="0.25"/>
    <row r="31457" x14ac:dyDescent="0.25"/>
    <row r="31458" x14ac:dyDescent="0.25"/>
    <row r="31459" x14ac:dyDescent="0.25"/>
    <row r="31460" x14ac:dyDescent="0.25"/>
    <row r="31461" x14ac:dyDescent="0.25"/>
    <row r="31462" x14ac:dyDescent="0.25"/>
    <row r="31463" x14ac:dyDescent="0.25"/>
    <row r="31464" x14ac:dyDescent="0.25"/>
    <row r="31465" x14ac:dyDescent="0.25"/>
    <row r="31466" x14ac:dyDescent="0.25"/>
    <row r="31467" x14ac:dyDescent="0.25"/>
    <row r="31468" x14ac:dyDescent="0.25"/>
    <row r="31469" x14ac:dyDescent="0.25"/>
    <row r="31470" x14ac:dyDescent="0.25"/>
    <row r="31471" x14ac:dyDescent="0.25"/>
    <row r="31472" x14ac:dyDescent="0.25"/>
    <row r="31473" x14ac:dyDescent="0.25"/>
    <row r="31474" x14ac:dyDescent="0.25"/>
    <row r="31475" x14ac:dyDescent="0.25"/>
    <row r="31476" x14ac:dyDescent="0.25"/>
    <row r="31477" x14ac:dyDescent="0.25"/>
    <row r="31478" x14ac:dyDescent="0.25"/>
    <row r="31479" x14ac:dyDescent="0.25"/>
    <row r="31480" x14ac:dyDescent="0.25"/>
    <row r="31481" x14ac:dyDescent="0.25"/>
    <row r="31482" x14ac:dyDescent="0.25"/>
    <row r="31483" x14ac:dyDescent="0.25"/>
    <row r="31484" x14ac:dyDescent="0.25"/>
    <row r="31485" x14ac:dyDescent="0.25"/>
    <row r="31486" x14ac:dyDescent="0.25"/>
    <row r="31487" x14ac:dyDescent="0.25"/>
    <row r="31488" x14ac:dyDescent="0.25"/>
    <row r="31489" x14ac:dyDescent="0.25"/>
    <row r="31490" x14ac:dyDescent="0.25"/>
    <row r="31491" x14ac:dyDescent="0.25"/>
    <row r="31492" x14ac:dyDescent="0.25"/>
    <row r="31493" x14ac:dyDescent="0.25"/>
    <row r="31494" x14ac:dyDescent="0.25"/>
    <row r="31495" x14ac:dyDescent="0.25"/>
    <row r="31496" x14ac:dyDescent="0.25"/>
    <row r="31497" x14ac:dyDescent="0.25"/>
    <row r="31498" x14ac:dyDescent="0.25"/>
    <row r="31499" x14ac:dyDescent="0.25"/>
    <row r="31500" x14ac:dyDescent="0.25"/>
    <row r="31501" x14ac:dyDescent="0.25"/>
    <row r="31502" x14ac:dyDescent="0.25"/>
    <row r="31503" x14ac:dyDescent="0.25"/>
    <row r="31504" x14ac:dyDescent="0.25"/>
    <row r="31505" x14ac:dyDescent="0.25"/>
    <row r="31506" x14ac:dyDescent="0.25"/>
    <row r="31507" x14ac:dyDescent="0.25"/>
    <row r="31508" x14ac:dyDescent="0.25"/>
    <row r="31509" x14ac:dyDescent="0.25"/>
    <row r="31510" x14ac:dyDescent="0.25"/>
    <row r="31511" x14ac:dyDescent="0.25"/>
    <row r="31512" x14ac:dyDescent="0.25"/>
    <row r="31513" x14ac:dyDescent="0.25"/>
    <row r="31514" x14ac:dyDescent="0.25"/>
    <row r="31515" x14ac:dyDescent="0.25"/>
    <row r="31516" x14ac:dyDescent="0.25"/>
    <row r="31517" x14ac:dyDescent="0.25"/>
    <row r="31518" x14ac:dyDescent="0.25"/>
    <row r="31519" x14ac:dyDescent="0.25"/>
    <row r="31520" x14ac:dyDescent="0.25"/>
    <row r="31521" x14ac:dyDescent="0.25"/>
    <row r="31522" x14ac:dyDescent="0.25"/>
    <row r="31523" x14ac:dyDescent="0.25"/>
    <row r="31524" x14ac:dyDescent="0.25"/>
    <row r="31525" x14ac:dyDescent="0.25"/>
    <row r="31526" x14ac:dyDescent="0.25"/>
    <row r="31527" x14ac:dyDescent="0.25"/>
    <row r="31528" x14ac:dyDescent="0.25"/>
    <row r="31529" x14ac:dyDescent="0.25"/>
    <row r="31530" x14ac:dyDescent="0.25"/>
    <row r="31531" x14ac:dyDescent="0.25"/>
    <row r="31532" x14ac:dyDescent="0.25"/>
    <row r="31533" x14ac:dyDescent="0.25"/>
    <row r="31534" x14ac:dyDescent="0.25"/>
    <row r="31535" x14ac:dyDescent="0.25"/>
    <row r="31536" x14ac:dyDescent="0.25"/>
    <row r="31537" x14ac:dyDescent="0.25"/>
    <row r="31538" x14ac:dyDescent="0.25"/>
    <row r="31539" x14ac:dyDescent="0.25"/>
    <row r="31540" x14ac:dyDescent="0.25"/>
    <row r="31541" x14ac:dyDescent="0.25"/>
    <row r="31542" x14ac:dyDescent="0.25"/>
    <row r="31543" x14ac:dyDescent="0.25"/>
    <row r="31544" x14ac:dyDescent="0.25"/>
    <row r="31545" x14ac:dyDescent="0.25"/>
    <row r="31546" x14ac:dyDescent="0.25"/>
    <row r="31547" x14ac:dyDescent="0.25"/>
    <row r="31548" x14ac:dyDescent="0.25"/>
    <row r="31549" x14ac:dyDescent="0.25"/>
    <row r="31550" x14ac:dyDescent="0.25"/>
    <row r="31551" x14ac:dyDescent="0.25"/>
    <row r="31552" x14ac:dyDescent="0.25"/>
    <row r="31553" x14ac:dyDescent="0.25"/>
    <row r="31554" x14ac:dyDescent="0.25"/>
    <row r="31555" x14ac:dyDescent="0.25"/>
    <row r="31556" x14ac:dyDescent="0.25"/>
    <row r="31557" x14ac:dyDescent="0.25"/>
    <row r="31558" x14ac:dyDescent="0.25"/>
    <row r="31559" x14ac:dyDescent="0.25"/>
    <row r="31560" x14ac:dyDescent="0.25"/>
    <row r="31561" x14ac:dyDescent="0.25"/>
    <row r="31562" x14ac:dyDescent="0.25"/>
    <row r="31563" x14ac:dyDescent="0.25"/>
    <row r="31564" x14ac:dyDescent="0.25"/>
    <row r="31565" x14ac:dyDescent="0.25"/>
    <row r="31566" x14ac:dyDescent="0.25"/>
    <row r="31567" x14ac:dyDescent="0.25"/>
    <row r="31568" x14ac:dyDescent="0.25"/>
    <row r="31569" x14ac:dyDescent="0.25"/>
    <row r="31570" x14ac:dyDescent="0.25"/>
    <row r="31571" x14ac:dyDescent="0.25"/>
    <row r="31572" x14ac:dyDescent="0.25"/>
    <row r="31573" x14ac:dyDescent="0.25"/>
    <row r="31574" x14ac:dyDescent="0.25"/>
    <row r="31575" x14ac:dyDescent="0.25"/>
    <row r="31576" x14ac:dyDescent="0.25"/>
    <row r="31577" x14ac:dyDescent="0.25"/>
    <row r="31578" x14ac:dyDescent="0.25"/>
    <row r="31579" x14ac:dyDescent="0.25"/>
    <row r="31580" x14ac:dyDescent="0.25"/>
    <row r="31581" x14ac:dyDescent="0.25"/>
    <row r="31582" x14ac:dyDescent="0.25"/>
    <row r="31583" x14ac:dyDescent="0.25"/>
    <row r="31584" x14ac:dyDescent="0.25"/>
    <row r="31585" x14ac:dyDescent="0.25"/>
    <row r="31586" x14ac:dyDescent="0.25"/>
    <row r="31587" x14ac:dyDescent="0.25"/>
    <row r="31588" x14ac:dyDescent="0.25"/>
    <row r="31589" x14ac:dyDescent="0.25"/>
    <row r="31590" x14ac:dyDescent="0.25"/>
    <row r="31591" x14ac:dyDescent="0.25"/>
    <row r="31592" x14ac:dyDescent="0.25"/>
    <row r="31593" x14ac:dyDescent="0.25"/>
    <row r="31594" x14ac:dyDescent="0.25"/>
    <row r="31595" x14ac:dyDescent="0.25"/>
    <row r="31596" x14ac:dyDescent="0.25"/>
    <row r="31597" x14ac:dyDescent="0.25"/>
    <row r="31598" x14ac:dyDescent="0.25"/>
    <row r="31599" x14ac:dyDescent="0.25"/>
    <row r="31600" x14ac:dyDescent="0.25"/>
    <row r="31601" x14ac:dyDescent="0.25"/>
    <row r="31602" x14ac:dyDescent="0.25"/>
    <row r="31603" x14ac:dyDescent="0.25"/>
    <row r="31604" x14ac:dyDescent="0.25"/>
    <row r="31605" x14ac:dyDescent="0.25"/>
    <row r="31606" x14ac:dyDescent="0.25"/>
    <row r="31607" x14ac:dyDescent="0.25"/>
    <row r="31608" x14ac:dyDescent="0.25"/>
    <row r="31609" x14ac:dyDescent="0.25"/>
    <row r="31610" x14ac:dyDescent="0.25"/>
    <row r="31611" x14ac:dyDescent="0.25"/>
    <row r="31612" x14ac:dyDescent="0.25"/>
    <row r="31613" x14ac:dyDescent="0.25"/>
    <row r="31614" x14ac:dyDescent="0.25"/>
    <row r="31615" x14ac:dyDescent="0.25"/>
    <row r="31616" x14ac:dyDescent="0.25"/>
    <row r="31617" x14ac:dyDescent="0.25"/>
    <row r="31618" x14ac:dyDescent="0.25"/>
    <row r="31619" x14ac:dyDescent="0.25"/>
    <row r="31620" x14ac:dyDescent="0.25"/>
    <row r="31621" x14ac:dyDescent="0.25"/>
    <row r="31622" x14ac:dyDescent="0.25"/>
    <row r="31623" x14ac:dyDescent="0.25"/>
    <row r="31624" x14ac:dyDescent="0.25"/>
    <row r="31625" x14ac:dyDescent="0.25"/>
    <row r="31626" x14ac:dyDescent="0.25"/>
    <row r="31627" x14ac:dyDescent="0.25"/>
    <row r="31628" x14ac:dyDescent="0.25"/>
    <row r="31629" x14ac:dyDescent="0.25"/>
    <row r="31630" x14ac:dyDescent="0.25"/>
    <row r="31631" x14ac:dyDescent="0.25"/>
    <row r="31632" x14ac:dyDescent="0.25"/>
    <row r="31633" x14ac:dyDescent="0.25"/>
    <row r="31634" x14ac:dyDescent="0.25"/>
    <row r="31635" x14ac:dyDescent="0.25"/>
    <row r="31636" x14ac:dyDescent="0.25"/>
    <row r="31637" x14ac:dyDescent="0.25"/>
    <row r="31638" x14ac:dyDescent="0.25"/>
    <row r="31639" x14ac:dyDescent="0.25"/>
    <row r="31640" x14ac:dyDescent="0.25"/>
    <row r="31641" x14ac:dyDescent="0.25"/>
    <row r="31642" x14ac:dyDescent="0.25"/>
    <row r="31643" x14ac:dyDescent="0.25"/>
    <row r="31644" x14ac:dyDescent="0.25"/>
    <row r="31645" x14ac:dyDescent="0.25"/>
    <row r="31646" x14ac:dyDescent="0.25"/>
    <row r="31647" x14ac:dyDescent="0.25"/>
    <row r="31648" x14ac:dyDescent="0.25"/>
    <row r="31649" x14ac:dyDescent="0.25"/>
    <row r="31650" x14ac:dyDescent="0.25"/>
    <row r="31651" x14ac:dyDescent="0.25"/>
    <row r="31652" x14ac:dyDescent="0.25"/>
    <row r="31653" x14ac:dyDescent="0.25"/>
    <row r="31654" x14ac:dyDescent="0.25"/>
    <row r="31655" x14ac:dyDescent="0.25"/>
    <row r="31656" x14ac:dyDescent="0.25"/>
    <row r="31657" x14ac:dyDescent="0.25"/>
    <row r="31658" x14ac:dyDescent="0.25"/>
    <row r="31659" x14ac:dyDescent="0.25"/>
    <row r="31660" x14ac:dyDescent="0.25"/>
    <row r="31661" x14ac:dyDescent="0.25"/>
    <row r="31662" x14ac:dyDescent="0.25"/>
    <row r="31663" x14ac:dyDescent="0.25"/>
    <row r="31664" x14ac:dyDescent="0.25"/>
    <row r="31665" x14ac:dyDescent="0.25"/>
    <row r="31666" x14ac:dyDescent="0.25"/>
    <row r="31667" x14ac:dyDescent="0.25"/>
    <row r="31668" x14ac:dyDescent="0.25"/>
    <row r="31669" x14ac:dyDescent="0.25"/>
    <row r="31670" x14ac:dyDescent="0.25"/>
    <row r="31671" x14ac:dyDescent="0.25"/>
    <row r="31672" x14ac:dyDescent="0.25"/>
    <row r="31673" x14ac:dyDescent="0.25"/>
    <row r="31674" x14ac:dyDescent="0.25"/>
    <row r="31675" x14ac:dyDescent="0.25"/>
    <row r="31676" x14ac:dyDescent="0.25"/>
    <row r="31677" x14ac:dyDescent="0.25"/>
    <row r="31678" x14ac:dyDescent="0.25"/>
    <row r="31679" x14ac:dyDescent="0.25"/>
    <row r="31680" x14ac:dyDescent="0.25"/>
    <row r="31681" x14ac:dyDescent="0.25"/>
    <row r="31682" x14ac:dyDescent="0.25"/>
    <row r="31683" x14ac:dyDescent="0.25"/>
    <row r="31684" x14ac:dyDescent="0.25"/>
    <row r="31685" x14ac:dyDescent="0.25"/>
    <row r="31686" x14ac:dyDescent="0.25"/>
    <row r="31687" x14ac:dyDescent="0.25"/>
    <row r="31688" x14ac:dyDescent="0.25"/>
    <row r="31689" x14ac:dyDescent="0.25"/>
    <row r="31690" x14ac:dyDescent="0.25"/>
    <row r="31691" x14ac:dyDescent="0.25"/>
    <row r="31692" x14ac:dyDescent="0.25"/>
    <row r="31693" x14ac:dyDescent="0.25"/>
    <row r="31694" x14ac:dyDescent="0.25"/>
    <row r="31695" x14ac:dyDescent="0.25"/>
    <row r="31696" x14ac:dyDescent="0.25"/>
    <row r="31697" x14ac:dyDescent="0.25"/>
    <row r="31698" x14ac:dyDescent="0.25"/>
    <row r="31699" x14ac:dyDescent="0.25"/>
    <row r="31700" x14ac:dyDescent="0.25"/>
    <row r="31701" x14ac:dyDescent="0.25"/>
    <row r="31702" x14ac:dyDescent="0.25"/>
    <row r="31703" x14ac:dyDescent="0.25"/>
    <row r="31704" x14ac:dyDescent="0.25"/>
    <row r="31705" x14ac:dyDescent="0.25"/>
    <row r="31706" x14ac:dyDescent="0.25"/>
    <row r="31707" x14ac:dyDescent="0.25"/>
    <row r="31708" x14ac:dyDescent="0.25"/>
    <row r="31709" x14ac:dyDescent="0.25"/>
    <row r="31710" x14ac:dyDescent="0.25"/>
    <row r="31711" x14ac:dyDescent="0.25"/>
    <row r="31712" x14ac:dyDescent="0.25"/>
    <row r="31713" x14ac:dyDescent="0.25"/>
    <row r="31714" x14ac:dyDescent="0.25"/>
    <row r="31715" x14ac:dyDescent="0.25"/>
    <row r="31716" x14ac:dyDescent="0.25"/>
    <row r="31717" x14ac:dyDescent="0.25"/>
    <row r="31718" x14ac:dyDescent="0.25"/>
    <row r="31719" x14ac:dyDescent="0.25"/>
    <row r="31720" x14ac:dyDescent="0.25"/>
    <row r="31721" x14ac:dyDescent="0.25"/>
    <row r="31722" x14ac:dyDescent="0.25"/>
    <row r="31723" x14ac:dyDescent="0.25"/>
    <row r="31724" x14ac:dyDescent="0.25"/>
    <row r="31725" x14ac:dyDescent="0.25"/>
    <row r="31726" x14ac:dyDescent="0.25"/>
    <row r="31727" x14ac:dyDescent="0.25"/>
    <row r="31728" x14ac:dyDescent="0.25"/>
    <row r="31729" x14ac:dyDescent="0.25"/>
    <row r="31730" x14ac:dyDescent="0.25"/>
    <row r="31731" x14ac:dyDescent="0.25"/>
    <row r="31732" x14ac:dyDescent="0.25"/>
    <row r="31733" x14ac:dyDescent="0.25"/>
    <row r="31734" x14ac:dyDescent="0.25"/>
    <row r="31735" x14ac:dyDescent="0.25"/>
    <row r="31736" x14ac:dyDescent="0.25"/>
    <row r="31737" x14ac:dyDescent="0.25"/>
    <row r="31738" x14ac:dyDescent="0.25"/>
    <row r="31739" x14ac:dyDescent="0.25"/>
    <row r="31740" x14ac:dyDescent="0.25"/>
    <row r="31741" x14ac:dyDescent="0.25"/>
    <row r="31742" x14ac:dyDescent="0.25"/>
    <row r="31743" x14ac:dyDescent="0.25"/>
    <row r="31744" x14ac:dyDescent="0.25"/>
    <row r="31745" x14ac:dyDescent="0.25"/>
    <row r="31746" x14ac:dyDescent="0.25"/>
    <row r="31747" x14ac:dyDescent="0.25"/>
    <row r="31748" x14ac:dyDescent="0.25"/>
    <row r="31749" x14ac:dyDescent="0.25"/>
    <row r="31750" x14ac:dyDescent="0.25"/>
    <row r="31751" x14ac:dyDescent="0.25"/>
    <row r="31752" x14ac:dyDescent="0.25"/>
    <row r="31753" x14ac:dyDescent="0.25"/>
    <row r="31754" x14ac:dyDescent="0.25"/>
    <row r="31755" x14ac:dyDescent="0.25"/>
    <row r="31756" x14ac:dyDescent="0.25"/>
    <row r="31757" x14ac:dyDescent="0.25"/>
    <row r="31758" x14ac:dyDescent="0.25"/>
    <row r="31759" x14ac:dyDescent="0.25"/>
    <row r="31760" x14ac:dyDescent="0.25"/>
    <row r="31761" x14ac:dyDescent="0.25"/>
    <row r="31762" x14ac:dyDescent="0.25"/>
    <row r="31763" x14ac:dyDescent="0.25"/>
    <row r="31764" x14ac:dyDescent="0.25"/>
    <row r="31765" x14ac:dyDescent="0.25"/>
    <row r="31766" x14ac:dyDescent="0.25"/>
    <row r="31767" x14ac:dyDescent="0.25"/>
    <row r="31768" x14ac:dyDescent="0.25"/>
    <row r="31769" x14ac:dyDescent="0.25"/>
    <row r="31770" x14ac:dyDescent="0.25"/>
    <row r="31771" x14ac:dyDescent="0.25"/>
    <row r="31772" x14ac:dyDescent="0.25"/>
    <row r="31773" x14ac:dyDescent="0.25"/>
    <row r="31774" x14ac:dyDescent="0.25"/>
    <row r="31775" x14ac:dyDescent="0.25"/>
    <row r="31776" x14ac:dyDescent="0.25"/>
    <row r="31777" x14ac:dyDescent="0.25"/>
    <row r="31778" x14ac:dyDescent="0.25"/>
    <row r="31779" x14ac:dyDescent="0.25"/>
    <row r="31780" x14ac:dyDescent="0.25"/>
    <row r="31781" x14ac:dyDescent="0.25"/>
    <row r="31782" x14ac:dyDescent="0.25"/>
    <row r="31783" x14ac:dyDescent="0.25"/>
    <row r="31784" x14ac:dyDescent="0.25"/>
    <row r="31785" x14ac:dyDescent="0.25"/>
    <row r="31786" x14ac:dyDescent="0.25"/>
    <row r="31787" x14ac:dyDescent="0.25"/>
    <row r="31788" x14ac:dyDescent="0.25"/>
    <row r="31789" x14ac:dyDescent="0.25"/>
    <row r="31790" x14ac:dyDescent="0.25"/>
    <row r="31791" x14ac:dyDescent="0.25"/>
    <row r="31792" x14ac:dyDescent="0.25"/>
    <row r="31793" x14ac:dyDescent="0.25"/>
    <row r="31794" x14ac:dyDescent="0.25"/>
    <row r="31795" x14ac:dyDescent="0.25"/>
    <row r="31796" x14ac:dyDescent="0.25"/>
    <row r="31797" x14ac:dyDescent="0.25"/>
    <row r="31798" x14ac:dyDescent="0.25"/>
    <row r="31799" x14ac:dyDescent="0.25"/>
    <row r="31800" x14ac:dyDescent="0.25"/>
    <row r="31801" x14ac:dyDescent="0.25"/>
    <row r="31802" x14ac:dyDescent="0.25"/>
    <row r="31803" x14ac:dyDescent="0.25"/>
    <row r="31804" x14ac:dyDescent="0.25"/>
    <row r="31805" x14ac:dyDescent="0.25"/>
    <row r="31806" x14ac:dyDescent="0.25"/>
    <row r="31807" x14ac:dyDescent="0.25"/>
    <row r="31808" x14ac:dyDescent="0.25"/>
    <row r="31809" x14ac:dyDescent="0.25"/>
    <row r="31810" x14ac:dyDescent="0.25"/>
    <row r="31811" x14ac:dyDescent="0.25"/>
    <row r="31812" x14ac:dyDescent="0.25"/>
    <row r="31813" x14ac:dyDescent="0.25"/>
    <row r="31814" x14ac:dyDescent="0.25"/>
    <row r="31815" x14ac:dyDescent="0.25"/>
    <row r="31816" x14ac:dyDescent="0.25"/>
    <row r="31817" x14ac:dyDescent="0.25"/>
    <row r="31818" x14ac:dyDescent="0.25"/>
    <row r="31819" x14ac:dyDescent="0.25"/>
    <row r="31820" x14ac:dyDescent="0.25"/>
    <row r="31821" x14ac:dyDescent="0.25"/>
    <row r="31822" x14ac:dyDescent="0.25"/>
    <row r="31823" x14ac:dyDescent="0.25"/>
    <row r="31824" x14ac:dyDescent="0.25"/>
    <row r="31825" x14ac:dyDescent="0.25"/>
    <row r="31826" x14ac:dyDescent="0.25"/>
    <row r="31827" x14ac:dyDescent="0.25"/>
    <row r="31828" x14ac:dyDescent="0.25"/>
    <row r="31829" x14ac:dyDescent="0.25"/>
    <row r="31830" x14ac:dyDescent="0.25"/>
    <row r="31831" x14ac:dyDescent="0.25"/>
    <row r="31832" x14ac:dyDescent="0.25"/>
    <row r="31833" x14ac:dyDescent="0.25"/>
    <row r="31834" x14ac:dyDescent="0.25"/>
    <row r="31835" x14ac:dyDescent="0.25"/>
    <row r="31836" x14ac:dyDescent="0.25"/>
    <row r="31837" x14ac:dyDescent="0.25"/>
    <row r="31838" x14ac:dyDescent="0.25"/>
    <row r="31839" x14ac:dyDescent="0.25"/>
    <row r="31840" x14ac:dyDescent="0.25"/>
    <row r="31841" x14ac:dyDescent="0.25"/>
    <row r="31842" x14ac:dyDescent="0.25"/>
    <row r="31843" x14ac:dyDescent="0.25"/>
    <row r="31844" x14ac:dyDescent="0.25"/>
    <row r="31845" x14ac:dyDescent="0.25"/>
    <row r="31846" x14ac:dyDescent="0.25"/>
    <row r="31847" x14ac:dyDescent="0.25"/>
    <row r="31848" x14ac:dyDescent="0.25"/>
    <row r="31849" x14ac:dyDescent="0.25"/>
    <row r="31850" x14ac:dyDescent="0.25"/>
    <row r="31851" x14ac:dyDescent="0.25"/>
    <row r="31852" x14ac:dyDescent="0.25"/>
    <row r="31853" x14ac:dyDescent="0.25"/>
    <row r="31854" x14ac:dyDescent="0.25"/>
    <row r="31855" x14ac:dyDescent="0.25"/>
    <row r="31856" x14ac:dyDescent="0.25"/>
    <row r="31857" x14ac:dyDescent="0.25"/>
    <row r="31858" x14ac:dyDescent="0.25"/>
    <row r="31859" x14ac:dyDescent="0.25"/>
    <row r="31860" x14ac:dyDescent="0.25"/>
    <row r="31861" x14ac:dyDescent="0.25"/>
    <row r="31862" x14ac:dyDescent="0.25"/>
    <row r="31863" x14ac:dyDescent="0.25"/>
    <row r="31864" x14ac:dyDescent="0.25"/>
    <row r="31865" x14ac:dyDescent="0.25"/>
    <row r="31866" x14ac:dyDescent="0.25"/>
    <row r="31867" x14ac:dyDescent="0.25"/>
    <row r="31868" x14ac:dyDescent="0.25"/>
    <row r="31869" x14ac:dyDescent="0.25"/>
    <row r="31870" x14ac:dyDescent="0.25"/>
    <row r="31871" x14ac:dyDescent="0.25"/>
    <row r="31872" x14ac:dyDescent="0.25"/>
    <row r="31873" x14ac:dyDescent="0.25"/>
    <row r="31874" x14ac:dyDescent="0.25"/>
    <row r="31875" x14ac:dyDescent="0.25"/>
    <row r="31876" x14ac:dyDescent="0.25"/>
    <row r="31877" x14ac:dyDescent="0.25"/>
    <row r="31878" x14ac:dyDescent="0.25"/>
    <row r="31879" x14ac:dyDescent="0.25"/>
    <row r="31880" x14ac:dyDescent="0.25"/>
    <row r="31881" x14ac:dyDescent="0.25"/>
    <row r="31882" x14ac:dyDescent="0.25"/>
    <row r="31883" x14ac:dyDescent="0.25"/>
    <row r="31884" x14ac:dyDescent="0.25"/>
    <row r="31885" x14ac:dyDescent="0.25"/>
    <row r="31886" x14ac:dyDescent="0.25"/>
    <row r="31887" x14ac:dyDescent="0.25"/>
    <row r="31888" x14ac:dyDescent="0.25"/>
    <row r="31889" x14ac:dyDescent="0.25"/>
    <row r="31890" x14ac:dyDescent="0.25"/>
    <row r="31891" x14ac:dyDescent="0.25"/>
    <row r="31892" x14ac:dyDescent="0.25"/>
    <row r="31893" x14ac:dyDescent="0.25"/>
    <row r="31894" x14ac:dyDescent="0.25"/>
    <row r="31895" x14ac:dyDescent="0.25"/>
    <row r="31896" x14ac:dyDescent="0.25"/>
    <row r="31897" x14ac:dyDescent="0.25"/>
    <row r="31898" x14ac:dyDescent="0.25"/>
    <row r="31899" x14ac:dyDescent="0.25"/>
    <row r="31900" x14ac:dyDescent="0.25"/>
    <row r="31901" x14ac:dyDescent="0.25"/>
    <row r="31902" x14ac:dyDescent="0.25"/>
    <row r="31903" x14ac:dyDescent="0.25"/>
    <row r="31904" x14ac:dyDescent="0.25"/>
    <row r="31905" x14ac:dyDescent="0.25"/>
    <row r="31906" x14ac:dyDescent="0.25"/>
    <row r="31907" x14ac:dyDescent="0.25"/>
    <row r="31908" x14ac:dyDescent="0.25"/>
    <row r="31909" x14ac:dyDescent="0.25"/>
    <row r="31910" x14ac:dyDescent="0.25"/>
    <row r="31911" x14ac:dyDescent="0.25"/>
    <row r="31912" x14ac:dyDescent="0.25"/>
    <row r="31913" x14ac:dyDescent="0.25"/>
    <row r="31914" x14ac:dyDescent="0.25"/>
    <row r="31915" x14ac:dyDescent="0.25"/>
    <row r="31916" x14ac:dyDescent="0.25"/>
    <row r="31917" x14ac:dyDescent="0.25"/>
    <row r="31918" x14ac:dyDescent="0.25"/>
    <row r="31919" x14ac:dyDescent="0.25"/>
    <row r="31920" x14ac:dyDescent="0.25"/>
    <row r="31921" x14ac:dyDescent="0.25"/>
    <row r="31922" x14ac:dyDescent="0.25"/>
    <row r="31923" x14ac:dyDescent="0.25"/>
    <row r="31924" x14ac:dyDescent="0.25"/>
    <row r="31925" x14ac:dyDescent="0.25"/>
    <row r="31926" x14ac:dyDescent="0.25"/>
    <row r="31927" x14ac:dyDescent="0.25"/>
    <row r="31928" x14ac:dyDescent="0.25"/>
    <row r="31929" x14ac:dyDescent="0.25"/>
    <row r="31930" x14ac:dyDescent="0.25"/>
    <row r="31931" x14ac:dyDescent="0.25"/>
    <row r="31932" x14ac:dyDescent="0.25"/>
    <row r="31933" x14ac:dyDescent="0.25"/>
    <row r="31934" x14ac:dyDescent="0.25"/>
    <row r="31935" x14ac:dyDescent="0.25"/>
    <row r="31936" x14ac:dyDescent="0.25"/>
    <row r="31937" x14ac:dyDescent="0.25"/>
    <row r="31938" x14ac:dyDescent="0.25"/>
    <row r="31939" x14ac:dyDescent="0.25"/>
    <row r="31940" x14ac:dyDescent="0.25"/>
    <row r="31941" x14ac:dyDescent="0.25"/>
    <row r="31942" x14ac:dyDescent="0.25"/>
    <row r="31943" x14ac:dyDescent="0.25"/>
    <row r="31944" x14ac:dyDescent="0.25"/>
    <row r="31945" x14ac:dyDescent="0.25"/>
    <row r="31946" x14ac:dyDescent="0.25"/>
    <row r="31947" x14ac:dyDescent="0.25"/>
    <row r="31948" x14ac:dyDescent="0.25"/>
    <row r="31949" x14ac:dyDescent="0.25"/>
    <row r="31950" x14ac:dyDescent="0.25"/>
    <row r="31951" x14ac:dyDescent="0.25"/>
    <row r="31952" x14ac:dyDescent="0.25"/>
    <row r="31953" x14ac:dyDescent="0.25"/>
    <row r="31954" x14ac:dyDescent="0.25"/>
    <row r="31955" x14ac:dyDescent="0.25"/>
    <row r="31956" x14ac:dyDescent="0.25"/>
    <row r="31957" x14ac:dyDescent="0.25"/>
    <row r="31958" x14ac:dyDescent="0.25"/>
    <row r="31959" x14ac:dyDescent="0.25"/>
    <row r="31960" x14ac:dyDescent="0.25"/>
    <row r="31961" x14ac:dyDescent="0.25"/>
    <row r="31962" x14ac:dyDescent="0.25"/>
    <row r="31963" x14ac:dyDescent="0.25"/>
    <row r="31964" x14ac:dyDescent="0.25"/>
    <row r="31965" x14ac:dyDescent="0.25"/>
    <row r="31966" x14ac:dyDescent="0.25"/>
    <row r="31967" x14ac:dyDescent="0.25"/>
    <row r="31968" x14ac:dyDescent="0.25"/>
    <row r="31969" x14ac:dyDescent="0.25"/>
    <row r="31970" x14ac:dyDescent="0.25"/>
    <row r="31971" x14ac:dyDescent="0.25"/>
    <row r="31972" x14ac:dyDescent="0.25"/>
    <row r="31973" x14ac:dyDescent="0.25"/>
    <row r="31974" x14ac:dyDescent="0.25"/>
    <row r="31975" x14ac:dyDescent="0.25"/>
    <row r="31976" x14ac:dyDescent="0.25"/>
    <row r="31977" x14ac:dyDescent="0.25"/>
    <row r="31978" x14ac:dyDescent="0.25"/>
    <row r="31979" x14ac:dyDescent="0.25"/>
    <row r="31980" x14ac:dyDescent="0.25"/>
    <row r="31981" x14ac:dyDescent="0.25"/>
    <row r="31982" x14ac:dyDescent="0.25"/>
    <row r="31983" x14ac:dyDescent="0.25"/>
    <row r="31984" x14ac:dyDescent="0.25"/>
    <row r="31985" x14ac:dyDescent="0.25"/>
    <row r="31986" x14ac:dyDescent="0.25"/>
    <row r="31987" x14ac:dyDescent="0.25"/>
    <row r="31988" x14ac:dyDescent="0.25"/>
    <row r="31989" x14ac:dyDescent="0.25"/>
    <row r="31990" x14ac:dyDescent="0.25"/>
    <row r="31991" x14ac:dyDescent="0.25"/>
    <row r="31992" x14ac:dyDescent="0.25"/>
    <row r="31993" x14ac:dyDescent="0.25"/>
    <row r="31994" x14ac:dyDescent="0.25"/>
    <row r="31995" x14ac:dyDescent="0.25"/>
    <row r="31996" x14ac:dyDescent="0.25"/>
    <row r="31997" x14ac:dyDescent="0.25"/>
    <row r="31998" x14ac:dyDescent="0.25"/>
    <row r="31999" x14ac:dyDescent="0.25"/>
    <row r="32000" x14ac:dyDescent="0.25"/>
    <row r="32001" x14ac:dyDescent="0.25"/>
    <row r="32002" x14ac:dyDescent="0.25"/>
    <row r="32003" x14ac:dyDescent="0.25"/>
    <row r="32004" x14ac:dyDescent="0.25"/>
    <row r="32005" x14ac:dyDescent="0.25"/>
    <row r="32006" x14ac:dyDescent="0.25"/>
    <row r="32007" x14ac:dyDescent="0.25"/>
    <row r="32008" x14ac:dyDescent="0.25"/>
    <row r="32009" x14ac:dyDescent="0.25"/>
    <row r="32010" x14ac:dyDescent="0.25"/>
    <row r="32011" x14ac:dyDescent="0.25"/>
    <row r="32012" x14ac:dyDescent="0.25"/>
    <row r="32013" x14ac:dyDescent="0.25"/>
    <row r="32014" x14ac:dyDescent="0.25"/>
    <row r="32015" x14ac:dyDescent="0.25"/>
    <row r="32016" x14ac:dyDescent="0.25"/>
    <row r="32017" x14ac:dyDescent="0.25"/>
    <row r="32018" x14ac:dyDescent="0.25"/>
    <row r="32019" x14ac:dyDescent="0.25"/>
    <row r="32020" x14ac:dyDescent="0.25"/>
    <row r="32021" x14ac:dyDescent="0.25"/>
    <row r="32022" x14ac:dyDescent="0.25"/>
    <row r="32023" x14ac:dyDescent="0.25"/>
    <row r="32024" x14ac:dyDescent="0.25"/>
    <row r="32025" x14ac:dyDescent="0.25"/>
    <row r="32026" x14ac:dyDescent="0.25"/>
    <row r="32027" x14ac:dyDescent="0.25"/>
    <row r="32028" x14ac:dyDescent="0.25"/>
    <row r="32029" x14ac:dyDescent="0.25"/>
    <row r="32030" x14ac:dyDescent="0.25"/>
    <row r="32031" x14ac:dyDescent="0.25"/>
    <row r="32032" x14ac:dyDescent="0.25"/>
    <row r="32033" x14ac:dyDescent="0.25"/>
    <row r="32034" x14ac:dyDescent="0.25"/>
    <row r="32035" x14ac:dyDescent="0.25"/>
    <row r="32036" x14ac:dyDescent="0.25"/>
    <row r="32037" x14ac:dyDescent="0.25"/>
    <row r="32038" x14ac:dyDescent="0.25"/>
    <row r="32039" x14ac:dyDescent="0.25"/>
    <row r="32040" x14ac:dyDescent="0.25"/>
    <row r="32041" x14ac:dyDescent="0.25"/>
    <row r="32042" x14ac:dyDescent="0.25"/>
    <row r="32043" x14ac:dyDescent="0.25"/>
    <row r="32044" x14ac:dyDescent="0.25"/>
    <row r="32045" x14ac:dyDescent="0.25"/>
    <row r="32046" x14ac:dyDescent="0.25"/>
    <row r="32047" x14ac:dyDescent="0.25"/>
    <row r="32048" x14ac:dyDescent="0.25"/>
    <row r="32049" x14ac:dyDescent="0.25"/>
    <row r="32050" x14ac:dyDescent="0.25"/>
    <row r="32051" x14ac:dyDescent="0.25"/>
    <row r="32052" x14ac:dyDescent="0.25"/>
    <row r="32053" x14ac:dyDescent="0.25"/>
    <row r="32054" x14ac:dyDescent="0.25"/>
    <row r="32055" x14ac:dyDescent="0.25"/>
    <row r="32056" x14ac:dyDescent="0.25"/>
    <row r="32057" x14ac:dyDescent="0.25"/>
    <row r="32058" x14ac:dyDescent="0.25"/>
    <row r="32059" x14ac:dyDescent="0.25"/>
    <row r="32060" x14ac:dyDescent="0.25"/>
    <row r="32061" x14ac:dyDescent="0.25"/>
    <row r="32062" x14ac:dyDescent="0.25"/>
    <row r="32063" x14ac:dyDescent="0.25"/>
    <row r="32064" x14ac:dyDescent="0.25"/>
    <row r="32065" x14ac:dyDescent="0.25"/>
    <row r="32066" x14ac:dyDescent="0.25"/>
    <row r="32067" x14ac:dyDescent="0.25"/>
    <row r="32068" x14ac:dyDescent="0.25"/>
    <row r="32069" x14ac:dyDescent="0.25"/>
    <row r="32070" x14ac:dyDescent="0.25"/>
    <row r="32071" x14ac:dyDescent="0.25"/>
    <row r="32072" x14ac:dyDescent="0.25"/>
    <row r="32073" x14ac:dyDescent="0.25"/>
    <row r="32074" x14ac:dyDescent="0.25"/>
    <row r="32075" x14ac:dyDescent="0.25"/>
    <row r="32076" x14ac:dyDescent="0.25"/>
    <row r="32077" x14ac:dyDescent="0.25"/>
    <row r="32078" x14ac:dyDescent="0.25"/>
    <row r="32079" x14ac:dyDescent="0.25"/>
    <row r="32080" x14ac:dyDescent="0.25"/>
    <row r="32081" x14ac:dyDescent="0.25"/>
    <row r="32082" x14ac:dyDescent="0.25"/>
    <row r="32083" x14ac:dyDescent="0.25"/>
    <row r="32084" x14ac:dyDescent="0.25"/>
    <row r="32085" x14ac:dyDescent="0.25"/>
    <row r="32086" x14ac:dyDescent="0.25"/>
    <row r="32087" x14ac:dyDescent="0.25"/>
    <row r="32088" x14ac:dyDescent="0.25"/>
    <row r="32089" x14ac:dyDescent="0.25"/>
    <row r="32090" x14ac:dyDescent="0.25"/>
    <row r="32091" x14ac:dyDescent="0.25"/>
    <row r="32092" x14ac:dyDescent="0.25"/>
    <row r="32093" x14ac:dyDescent="0.25"/>
    <row r="32094" x14ac:dyDescent="0.25"/>
    <row r="32095" x14ac:dyDescent="0.25"/>
    <row r="32096" x14ac:dyDescent="0.25"/>
    <row r="32097" x14ac:dyDescent="0.25"/>
    <row r="32098" x14ac:dyDescent="0.25"/>
    <row r="32099" x14ac:dyDescent="0.25"/>
    <row r="32100" x14ac:dyDescent="0.25"/>
    <row r="32101" x14ac:dyDescent="0.25"/>
    <row r="32102" x14ac:dyDescent="0.25"/>
    <row r="32103" x14ac:dyDescent="0.25"/>
    <row r="32104" x14ac:dyDescent="0.25"/>
    <row r="32105" x14ac:dyDescent="0.25"/>
    <row r="32106" x14ac:dyDescent="0.25"/>
    <row r="32107" x14ac:dyDescent="0.25"/>
    <row r="32108" x14ac:dyDescent="0.25"/>
    <row r="32109" x14ac:dyDescent="0.25"/>
    <row r="32110" x14ac:dyDescent="0.25"/>
    <row r="32111" x14ac:dyDescent="0.25"/>
    <row r="32112" x14ac:dyDescent="0.25"/>
    <row r="32113" x14ac:dyDescent="0.25"/>
    <row r="32114" x14ac:dyDescent="0.25"/>
    <row r="32115" x14ac:dyDescent="0.25"/>
    <row r="32116" x14ac:dyDescent="0.25"/>
    <row r="32117" x14ac:dyDescent="0.25"/>
    <row r="32118" x14ac:dyDescent="0.25"/>
    <row r="32119" x14ac:dyDescent="0.25"/>
    <row r="32120" x14ac:dyDescent="0.25"/>
    <row r="32121" x14ac:dyDescent="0.25"/>
    <row r="32122" x14ac:dyDescent="0.25"/>
    <row r="32123" x14ac:dyDescent="0.25"/>
    <row r="32124" x14ac:dyDescent="0.25"/>
    <row r="32125" x14ac:dyDescent="0.25"/>
    <row r="32126" x14ac:dyDescent="0.25"/>
    <row r="32127" x14ac:dyDescent="0.25"/>
    <row r="32128" x14ac:dyDescent="0.25"/>
    <row r="32129" x14ac:dyDescent="0.25"/>
    <row r="32130" x14ac:dyDescent="0.25"/>
    <row r="32131" x14ac:dyDescent="0.25"/>
    <row r="32132" x14ac:dyDescent="0.25"/>
    <row r="32133" x14ac:dyDescent="0.25"/>
    <row r="32134" x14ac:dyDescent="0.25"/>
    <row r="32135" x14ac:dyDescent="0.25"/>
    <row r="32136" x14ac:dyDescent="0.25"/>
    <row r="32137" x14ac:dyDescent="0.25"/>
    <row r="32138" x14ac:dyDescent="0.25"/>
    <row r="32139" x14ac:dyDescent="0.25"/>
    <row r="32140" x14ac:dyDescent="0.25"/>
    <row r="32141" x14ac:dyDescent="0.25"/>
    <row r="32142" x14ac:dyDescent="0.25"/>
    <row r="32143" x14ac:dyDescent="0.25"/>
    <row r="32144" x14ac:dyDescent="0.25"/>
    <row r="32145" x14ac:dyDescent="0.25"/>
    <row r="32146" x14ac:dyDescent="0.25"/>
    <row r="32147" x14ac:dyDescent="0.25"/>
    <row r="32148" x14ac:dyDescent="0.25"/>
    <row r="32149" x14ac:dyDescent="0.25"/>
    <row r="32150" x14ac:dyDescent="0.25"/>
    <row r="32151" x14ac:dyDescent="0.25"/>
    <row r="32152" x14ac:dyDescent="0.25"/>
    <row r="32153" x14ac:dyDescent="0.25"/>
    <row r="32154" x14ac:dyDescent="0.25"/>
    <row r="32155" x14ac:dyDescent="0.25"/>
    <row r="32156" x14ac:dyDescent="0.25"/>
    <row r="32157" x14ac:dyDescent="0.25"/>
    <row r="32158" x14ac:dyDescent="0.25"/>
    <row r="32159" x14ac:dyDescent="0.25"/>
    <row r="32160" x14ac:dyDescent="0.25"/>
    <row r="32161" x14ac:dyDescent="0.25"/>
    <row r="32162" x14ac:dyDescent="0.25"/>
    <row r="32163" x14ac:dyDescent="0.25"/>
    <row r="32164" x14ac:dyDescent="0.25"/>
    <row r="32165" x14ac:dyDescent="0.25"/>
    <row r="32166" x14ac:dyDescent="0.25"/>
    <row r="32167" x14ac:dyDescent="0.25"/>
    <row r="32168" x14ac:dyDescent="0.25"/>
    <row r="32169" x14ac:dyDescent="0.25"/>
    <row r="32170" x14ac:dyDescent="0.25"/>
    <row r="32171" x14ac:dyDescent="0.25"/>
    <row r="32172" x14ac:dyDescent="0.25"/>
    <row r="32173" x14ac:dyDescent="0.25"/>
    <row r="32174" x14ac:dyDescent="0.25"/>
    <row r="32175" x14ac:dyDescent="0.25"/>
    <row r="32176" x14ac:dyDescent="0.25"/>
    <row r="32177" x14ac:dyDescent="0.25"/>
    <row r="32178" x14ac:dyDescent="0.25"/>
    <row r="32179" x14ac:dyDescent="0.25"/>
    <row r="32180" x14ac:dyDescent="0.25"/>
    <row r="32181" x14ac:dyDescent="0.25"/>
    <row r="32182" x14ac:dyDescent="0.25"/>
    <row r="32183" x14ac:dyDescent="0.25"/>
    <row r="32184" x14ac:dyDescent="0.25"/>
    <row r="32185" x14ac:dyDescent="0.25"/>
    <row r="32186" x14ac:dyDescent="0.25"/>
    <row r="32187" x14ac:dyDescent="0.25"/>
    <row r="32188" x14ac:dyDescent="0.25"/>
    <row r="32189" x14ac:dyDescent="0.25"/>
    <row r="32190" x14ac:dyDescent="0.25"/>
    <row r="32191" x14ac:dyDescent="0.25"/>
    <row r="32192" x14ac:dyDescent="0.25"/>
    <row r="32193" x14ac:dyDescent="0.25"/>
    <row r="32194" x14ac:dyDescent="0.25"/>
    <row r="32195" x14ac:dyDescent="0.25"/>
    <row r="32196" x14ac:dyDescent="0.25"/>
    <row r="32197" x14ac:dyDescent="0.25"/>
    <row r="32198" x14ac:dyDescent="0.25"/>
    <row r="32199" x14ac:dyDescent="0.25"/>
    <row r="32200" x14ac:dyDescent="0.25"/>
    <row r="32201" x14ac:dyDescent="0.25"/>
    <row r="32202" x14ac:dyDescent="0.25"/>
    <row r="32203" x14ac:dyDescent="0.25"/>
    <row r="32204" x14ac:dyDescent="0.25"/>
    <row r="32205" x14ac:dyDescent="0.25"/>
    <row r="32206" x14ac:dyDescent="0.25"/>
    <row r="32207" x14ac:dyDescent="0.25"/>
    <row r="32208" x14ac:dyDescent="0.25"/>
    <row r="32209" x14ac:dyDescent="0.25"/>
    <row r="32210" x14ac:dyDescent="0.25"/>
    <row r="32211" x14ac:dyDescent="0.25"/>
    <row r="32212" x14ac:dyDescent="0.25"/>
    <row r="32213" x14ac:dyDescent="0.25"/>
    <row r="32214" x14ac:dyDescent="0.25"/>
    <row r="32215" x14ac:dyDescent="0.25"/>
    <row r="32216" x14ac:dyDescent="0.25"/>
    <row r="32217" x14ac:dyDescent="0.25"/>
    <row r="32218" x14ac:dyDescent="0.25"/>
    <row r="32219" x14ac:dyDescent="0.25"/>
    <row r="32220" x14ac:dyDescent="0.25"/>
    <row r="32221" x14ac:dyDescent="0.25"/>
    <row r="32222" x14ac:dyDescent="0.25"/>
    <row r="32223" x14ac:dyDescent="0.25"/>
    <row r="32224" x14ac:dyDescent="0.25"/>
    <row r="32225" x14ac:dyDescent="0.25"/>
    <row r="32226" x14ac:dyDescent="0.25"/>
    <row r="32227" x14ac:dyDescent="0.25"/>
    <row r="32228" x14ac:dyDescent="0.25"/>
    <row r="32229" x14ac:dyDescent="0.25"/>
    <row r="32230" x14ac:dyDescent="0.25"/>
    <row r="32231" x14ac:dyDescent="0.25"/>
    <row r="32232" x14ac:dyDescent="0.25"/>
    <row r="32233" x14ac:dyDescent="0.25"/>
    <row r="32234" x14ac:dyDescent="0.25"/>
    <row r="32235" x14ac:dyDescent="0.25"/>
    <row r="32236" x14ac:dyDescent="0.25"/>
    <row r="32237" x14ac:dyDescent="0.25"/>
    <row r="32238" x14ac:dyDescent="0.25"/>
    <row r="32239" x14ac:dyDescent="0.25"/>
    <row r="32240" x14ac:dyDescent="0.25"/>
    <row r="32241" x14ac:dyDescent="0.25"/>
    <row r="32242" x14ac:dyDescent="0.25"/>
    <row r="32243" x14ac:dyDescent="0.25"/>
    <row r="32244" x14ac:dyDescent="0.25"/>
    <row r="32245" x14ac:dyDescent="0.25"/>
    <row r="32246" x14ac:dyDescent="0.25"/>
    <row r="32247" x14ac:dyDescent="0.25"/>
    <row r="32248" x14ac:dyDescent="0.25"/>
    <row r="32249" x14ac:dyDescent="0.25"/>
    <row r="32250" x14ac:dyDescent="0.25"/>
    <row r="32251" x14ac:dyDescent="0.25"/>
    <row r="32252" x14ac:dyDescent="0.25"/>
    <row r="32253" x14ac:dyDescent="0.25"/>
    <row r="32254" x14ac:dyDescent="0.25"/>
    <row r="32255" x14ac:dyDescent="0.25"/>
    <row r="32256" x14ac:dyDescent="0.25"/>
    <row r="32257" x14ac:dyDescent="0.25"/>
    <row r="32258" x14ac:dyDescent="0.25"/>
    <row r="32259" x14ac:dyDescent="0.25"/>
    <row r="32260" x14ac:dyDescent="0.25"/>
    <row r="32261" x14ac:dyDescent="0.25"/>
    <row r="32262" x14ac:dyDescent="0.25"/>
    <row r="32263" x14ac:dyDescent="0.25"/>
    <row r="32264" x14ac:dyDescent="0.25"/>
    <row r="32265" x14ac:dyDescent="0.25"/>
    <row r="32266" x14ac:dyDescent="0.25"/>
    <row r="32267" x14ac:dyDescent="0.25"/>
    <row r="32268" x14ac:dyDescent="0.25"/>
    <row r="32269" x14ac:dyDescent="0.25"/>
    <row r="32270" x14ac:dyDescent="0.25"/>
    <row r="32271" x14ac:dyDescent="0.25"/>
    <row r="32272" x14ac:dyDescent="0.25"/>
    <row r="32273" x14ac:dyDescent="0.25"/>
    <row r="32274" x14ac:dyDescent="0.25"/>
    <row r="32275" x14ac:dyDescent="0.25"/>
    <row r="32276" x14ac:dyDescent="0.25"/>
    <row r="32277" x14ac:dyDescent="0.25"/>
    <row r="32278" x14ac:dyDescent="0.25"/>
    <row r="32279" x14ac:dyDescent="0.25"/>
    <row r="32280" x14ac:dyDescent="0.25"/>
    <row r="32281" x14ac:dyDescent="0.25"/>
    <row r="32282" x14ac:dyDescent="0.25"/>
    <row r="32283" x14ac:dyDescent="0.25"/>
    <row r="32284" x14ac:dyDescent="0.25"/>
    <row r="32285" x14ac:dyDescent="0.25"/>
    <row r="32286" x14ac:dyDescent="0.25"/>
    <row r="32287" x14ac:dyDescent="0.25"/>
    <row r="32288" x14ac:dyDescent="0.25"/>
    <row r="32289" x14ac:dyDescent="0.25"/>
    <row r="32290" x14ac:dyDescent="0.25"/>
    <row r="32291" x14ac:dyDescent="0.25"/>
    <row r="32292" x14ac:dyDescent="0.25"/>
    <row r="32293" x14ac:dyDescent="0.25"/>
    <row r="32294" x14ac:dyDescent="0.25"/>
    <row r="32295" x14ac:dyDescent="0.25"/>
    <row r="32296" x14ac:dyDescent="0.25"/>
    <row r="32297" x14ac:dyDescent="0.25"/>
    <row r="32298" x14ac:dyDescent="0.25"/>
    <row r="32299" x14ac:dyDescent="0.25"/>
    <row r="32300" x14ac:dyDescent="0.25"/>
    <row r="32301" x14ac:dyDescent="0.25"/>
    <row r="32302" x14ac:dyDescent="0.25"/>
    <row r="32303" x14ac:dyDescent="0.25"/>
    <row r="32304" x14ac:dyDescent="0.25"/>
    <row r="32305" x14ac:dyDescent="0.25"/>
    <row r="32306" x14ac:dyDescent="0.25"/>
    <row r="32307" x14ac:dyDescent="0.25"/>
    <row r="32308" x14ac:dyDescent="0.25"/>
    <row r="32309" x14ac:dyDescent="0.25"/>
    <row r="32310" x14ac:dyDescent="0.25"/>
    <row r="32311" x14ac:dyDescent="0.25"/>
    <row r="32312" x14ac:dyDescent="0.25"/>
    <row r="32313" x14ac:dyDescent="0.25"/>
    <row r="32314" x14ac:dyDescent="0.25"/>
    <row r="32315" x14ac:dyDescent="0.25"/>
    <row r="32316" x14ac:dyDescent="0.25"/>
    <row r="32317" x14ac:dyDescent="0.25"/>
    <row r="32318" x14ac:dyDescent="0.25"/>
    <row r="32319" x14ac:dyDescent="0.25"/>
    <row r="32320" x14ac:dyDescent="0.25"/>
    <row r="32321" x14ac:dyDescent="0.25"/>
    <row r="32322" x14ac:dyDescent="0.25"/>
    <row r="32323" x14ac:dyDescent="0.25"/>
    <row r="32324" x14ac:dyDescent="0.25"/>
    <row r="32325" x14ac:dyDescent="0.25"/>
    <row r="32326" x14ac:dyDescent="0.25"/>
    <row r="32327" x14ac:dyDescent="0.25"/>
    <row r="32328" x14ac:dyDescent="0.25"/>
    <row r="32329" x14ac:dyDescent="0.25"/>
    <row r="32330" x14ac:dyDescent="0.25"/>
    <row r="32331" x14ac:dyDescent="0.25"/>
    <row r="32332" x14ac:dyDescent="0.25"/>
    <row r="32333" x14ac:dyDescent="0.25"/>
    <row r="32334" x14ac:dyDescent="0.25"/>
    <row r="32335" x14ac:dyDescent="0.25"/>
    <row r="32336" x14ac:dyDescent="0.25"/>
    <row r="32337" x14ac:dyDescent="0.25"/>
    <row r="32338" x14ac:dyDescent="0.25"/>
    <row r="32339" x14ac:dyDescent="0.25"/>
    <row r="32340" x14ac:dyDescent="0.25"/>
    <row r="32341" x14ac:dyDescent="0.25"/>
    <row r="32342" x14ac:dyDescent="0.25"/>
    <row r="32343" x14ac:dyDescent="0.25"/>
    <row r="32344" x14ac:dyDescent="0.25"/>
    <row r="32345" x14ac:dyDescent="0.25"/>
    <row r="32346" x14ac:dyDescent="0.25"/>
    <row r="32347" x14ac:dyDescent="0.25"/>
    <row r="32348" x14ac:dyDescent="0.25"/>
    <row r="32349" x14ac:dyDescent="0.25"/>
    <row r="32350" x14ac:dyDescent="0.25"/>
    <row r="32351" x14ac:dyDescent="0.25"/>
    <row r="32352" x14ac:dyDescent="0.25"/>
    <row r="32353" x14ac:dyDescent="0.25"/>
    <row r="32354" x14ac:dyDescent="0.25"/>
    <row r="32355" x14ac:dyDescent="0.25"/>
    <row r="32356" x14ac:dyDescent="0.25"/>
    <row r="32357" x14ac:dyDescent="0.25"/>
    <row r="32358" x14ac:dyDescent="0.25"/>
    <row r="32359" x14ac:dyDescent="0.25"/>
    <row r="32360" x14ac:dyDescent="0.25"/>
    <row r="32361" x14ac:dyDescent="0.25"/>
    <row r="32362" x14ac:dyDescent="0.25"/>
    <row r="32363" x14ac:dyDescent="0.25"/>
    <row r="32364" x14ac:dyDescent="0.25"/>
    <row r="32365" x14ac:dyDescent="0.25"/>
    <row r="32366" x14ac:dyDescent="0.25"/>
    <row r="32367" x14ac:dyDescent="0.25"/>
    <row r="32368" x14ac:dyDescent="0.25"/>
    <row r="32369" x14ac:dyDescent="0.25"/>
    <row r="32370" x14ac:dyDescent="0.25"/>
    <row r="32371" x14ac:dyDescent="0.25"/>
    <row r="32372" x14ac:dyDescent="0.25"/>
    <row r="32373" x14ac:dyDescent="0.25"/>
    <row r="32374" x14ac:dyDescent="0.25"/>
    <row r="32375" x14ac:dyDescent="0.25"/>
    <row r="32376" x14ac:dyDescent="0.25"/>
    <row r="32377" x14ac:dyDescent="0.25"/>
    <row r="32378" x14ac:dyDescent="0.25"/>
    <row r="32379" x14ac:dyDescent="0.25"/>
    <row r="32380" x14ac:dyDescent="0.25"/>
    <row r="32381" x14ac:dyDescent="0.25"/>
    <row r="32382" x14ac:dyDescent="0.25"/>
    <row r="32383" x14ac:dyDescent="0.25"/>
    <row r="32384" x14ac:dyDescent="0.25"/>
    <row r="32385" x14ac:dyDescent="0.25"/>
    <row r="32386" x14ac:dyDescent="0.25"/>
    <row r="32387" x14ac:dyDescent="0.25"/>
    <row r="32388" x14ac:dyDescent="0.25"/>
    <row r="32389" x14ac:dyDescent="0.25"/>
    <row r="32390" x14ac:dyDescent="0.25"/>
    <row r="32391" x14ac:dyDescent="0.25"/>
    <row r="32392" x14ac:dyDescent="0.25"/>
    <row r="32393" x14ac:dyDescent="0.25"/>
    <row r="32394" x14ac:dyDescent="0.25"/>
    <row r="32395" x14ac:dyDescent="0.25"/>
    <row r="32396" x14ac:dyDescent="0.25"/>
    <row r="32397" x14ac:dyDescent="0.25"/>
    <row r="32398" x14ac:dyDescent="0.25"/>
    <row r="32399" x14ac:dyDescent="0.25"/>
    <row r="32400" x14ac:dyDescent="0.25"/>
    <row r="32401" x14ac:dyDescent="0.25"/>
    <row r="32402" x14ac:dyDescent="0.25"/>
    <row r="32403" x14ac:dyDescent="0.25"/>
    <row r="32404" x14ac:dyDescent="0.25"/>
    <row r="32405" x14ac:dyDescent="0.25"/>
    <row r="32406" x14ac:dyDescent="0.25"/>
    <row r="32407" x14ac:dyDescent="0.25"/>
    <row r="32408" x14ac:dyDescent="0.25"/>
    <row r="32409" x14ac:dyDescent="0.25"/>
    <row r="32410" x14ac:dyDescent="0.25"/>
    <row r="32411" x14ac:dyDescent="0.25"/>
    <row r="32412" x14ac:dyDescent="0.25"/>
    <row r="32413" x14ac:dyDescent="0.25"/>
    <row r="32414" x14ac:dyDescent="0.25"/>
    <row r="32415" x14ac:dyDescent="0.25"/>
    <row r="32416" x14ac:dyDescent="0.25"/>
    <row r="32417" x14ac:dyDescent="0.25"/>
    <row r="32418" x14ac:dyDescent="0.25"/>
    <row r="32419" x14ac:dyDescent="0.25"/>
    <row r="32420" x14ac:dyDescent="0.25"/>
    <row r="32421" x14ac:dyDescent="0.25"/>
    <row r="32422" x14ac:dyDescent="0.25"/>
    <row r="32423" x14ac:dyDescent="0.25"/>
    <row r="32424" x14ac:dyDescent="0.25"/>
    <row r="32425" x14ac:dyDescent="0.25"/>
    <row r="32426" x14ac:dyDescent="0.25"/>
    <row r="32427" x14ac:dyDescent="0.25"/>
    <row r="32428" x14ac:dyDescent="0.25"/>
    <row r="32429" x14ac:dyDescent="0.25"/>
    <row r="32430" x14ac:dyDescent="0.25"/>
    <row r="32431" x14ac:dyDescent="0.25"/>
    <row r="32432" x14ac:dyDescent="0.25"/>
    <row r="32433" x14ac:dyDescent="0.25"/>
    <row r="32434" x14ac:dyDescent="0.25"/>
    <row r="32435" x14ac:dyDescent="0.25"/>
    <row r="32436" x14ac:dyDescent="0.25"/>
    <row r="32437" x14ac:dyDescent="0.25"/>
    <row r="32438" x14ac:dyDescent="0.25"/>
    <row r="32439" x14ac:dyDescent="0.25"/>
    <row r="32440" x14ac:dyDescent="0.25"/>
    <row r="32441" x14ac:dyDescent="0.25"/>
    <row r="32442" x14ac:dyDescent="0.25"/>
    <row r="32443" x14ac:dyDescent="0.25"/>
    <row r="32444" x14ac:dyDescent="0.25"/>
    <row r="32445" x14ac:dyDescent="0.25"/>
    <row r="32446" x14ac:dyDescent="0.25"/>
    <row r="32447" x14ac:dyDescent="0.25"/>
    <row r="32448" x14ac:dyDescent="0.25"/>
    <row r="32449" x14ac:dyDescent="0.25"/>
    <row r="32450" x14ac:dyDescent="0.25"/>
    <row r="32451" x14ac:dyDescent="0.25"/>
    <row r="32452" x14ac:dyDescent="0.25"/>
    <row r="32453" x14ac:dyDescent="0.25"/>
    <row r="32454" x14ac:dyDescent="0.25"/>
    <row r="32455" x14ac:dyDescent="0.25"/>
    <row r="32456" x14ac:dyDescent="0.25"/>
    <row r="32457" x14ac:dyDescent="0.25"/>
    <row r="32458" x14ac:dyDescent="0.25"/>
    <row r="32459" x14ac:dyDescent="0.25"/>
    <row r="32460" x14ac:dyDescent="0.25"/>
    <row r="32461" x14ac:dyDescent="0.25"/>
    <row r="32462" x14ac:dyDescent="0.25"/>
    <row r="32463" x14ac:dyDescent="0.25"/>
    <row r="32464" x14ac:dyDescent="0.25"/>
    <row r="32465" x14ac:dyDescent="0.25"/>
    <row r="32466" x14ac:dyDescent="0.25"/>
    <row r="32467" x14ac:dyDescent="0.25"/>
    <row r="32468" x14ac:dyDescent="0.25"/>
    <row r="32469" x14ac:dyDescent="0.25"/>
    <row r="32470" x14ac:dyDescent="0.25"/>
    <row r="32471" x14ac:dyDescent="0.25"/>
    <row r="32472" x14ac:dyDescent="0.25"/>
    <row r="32473" x14ac:dyDescent="0.25"/>
    <row r="32474" x14ac:dyDescent="0.25"/>
    <row r="32475" x14ac:dyDescent="0.25"/>
    <row r="32476" x14ac:dyDescent="0.25"/>
    <row r="32477" x14ac:dyDescent="0.25"/>
    <row r="32478" x14ac:dyDescent="0.25"/>
    <row r="32479" x14ac:dyDescent="0.25"/>
    <row r="32480" x14ac:dyDescent="0.25"/>
    <row r="32481" x14ac:dyDescent="0.25"/>
    <row r="32482" x14ac:dyDescent="0.25"/>
    <row r="32483" x14ac:dyDescent="0.25"/>
    <row r="32484" x14ac:dyDescent="0.25"/>
    <row r="32485" x14ac:dyDescent="0.25"/>
    <row r="32486" x14ac:dyDescent="0.25"/>
    <row r="32487" x14ac:dyDescent="0.25"/>
    <row r="32488" x14ac:dyDescent="0.25"/>
    <row r="32489" x14ac:dyDescent="0.25"/>
    <row r="32490" x14ac:dyDescent="0.25"/>
    <row r="32491" x14ac:dyDescent="0.25"/>
    <row r="32492" x14ac:dyDescent="0.25"/>
    <row r="32493" x14ac:dyDescent="0.25"/>
    <row r="32494" x14ac:dyDescent="0.25"/>
    <row r="32495" x14ac:dyDescent="0.25"/>
    <row r="32496" x14ac:dyDescent="0.25"/>
    <row r="32497" x14ac:dyDescent="0.25"/>
    <row r="32498" x14ac:dyDescent="0.25"/>
    <row r="32499" x14ac:dyDescent="0.25"/>
    <row r="32500" x14ac:dyDescent="0.25"/>
    <row r="32501" x14ac:dyDescent="0.25"/>
    <row r="32502" x14ac:dyDescent="0.25"/>
    <row r="32503" x14ac:dyDescent="0.25"/>
    <row r="32504" x14ac:dyDescent="0.25"/>
    <row r="32505" x14ac:dyDescent="0.25"/>
    <row r="32506" x14ac:dyDescent="0.25"/>
    <row r="32507" x14ac:dyDescent="0.25"/>
    <row r="32508" x14ac:dyDescent="0.25"/>
    <row r="32509" x14ac:dyDescent="0.25"/>
    <row r="32510" x14ac:dyDescent="0.25"/>
    <row r="32511" x14ac:dyDescent="0.25"/>
    <row r="32512" x14ac:dyDescent="0.25"/>
    <row r="32513" x14ac:dyDescent="0.25"/>
    <row r="32514" x14ac:dyDescent="0.25"/>
    <row r="32515" x14ac:dyDescent="0.25"/>
    <row r="32516" x14ac:dyDescent="0.25"/>
    <row r="32517" x14ac:dyDescent="0.25"/>
    <row r="32518" x14ac:dyDescent="0.25"/>
    <row r="32519" x14ac:dyDescent="0.25"/>
    <row r="32520" x14ac:dyDescent="0.25"/>
    <row r="32521" x14ac:dyDescent="0.25"/>
    <row r="32522" x14ac:dyDescent="0.25"/>
    <row r="32523" x14ac:dyDescent="0.25"/>
    <row r="32524" x14ac:dyDescent="0.25"/>
    <row r="32525" x14ac:dyDescent="0.25"/>
    <row r="32526" x14ac:dyDescent="0.25"/>
    <row r="32527" x14ac:dyDescent="0.25"/>
    <row r="32528" x14ac:dyDescent="0.25"/>
    <row r="32529" x14ac:dyDescent="0.25"/>
    <row r="32530" x14ac:dyDescent="0.25"/>
    <row r="32531" x14ac:dyDescent="0.25"/>
    <row r="32532" x14ac:dyDescent="0.25"/>
    <row r="32533" x14ac:dyDescent="0.25"/>
    <row r="32534" x14ac:dyDescent="0.25"/>
    <row r="32535" x14ac:dyDescent="0.25"/>
    <row r="32536" x14ac:dyDescent="0.25"/>
    <row r="32537" x14ac:dyDescent="0.25"/>
    <row r="32538" x14ac:dyDescent="0.25"/>
    <row r="32539" x14ac:dyDescent="0.25"/>
    <row r="32540" x14ac:dyDescent="0.25"/>
    <row r="32541" x14ac:dyDescent="0.25"/>
    <row r="32542" x14ac:dyDescent="0.25"/>
    <row r="32543" x14ac:dyDescent="0.25"/>
    <row r="32544" x14ac:dyDescent="0.25"/>
    <row r="32545" x14ac:dyDescent="0.25"/>
    <row r="32546" x14ac:dyDescent="0.25"/>
    <row r="32547" x14ac:dyDescent="0.25"/>
    <row r="32548" x14ac:dyDescent="0.25"/>
    <row r="32549" x14ac:dyDescent="0.25"/>
    <row r="32550" x14ac:dyDescent="0.25"/>
    <row r="32551" x14ac:dyDescent="0.25"/>
    <row r="32552" x14ac:dyDescent="0.25"/>
    <row r="32553" x14ac:dyDescent="0.25"/>
    <row r="32554" x14ac:dyDescent="0.25"/>
    <row r="32555" x14ac:dyDescent="0.25"/>
    <row r="32556" x14ac:dyDescent="0.25"/>
    <row r="32557" x14ac:dyDescent="0.25"/>
    <row r="32558" x14ac:dyDescent="0.25"/>
    <row r="32559" x14ac:dyDescent="0.25"/>
    <row r="32560" x14ac:dyDescent="0.25"/>
    <row r="32561" x14ac:dyDescent="0.25"/>
    <row r="32562" x14ac:dyDescent="0.25"/>
    <row r="32563" x14ac:dyDescent="0.25"/>
    <row r="32564" x14ac:dyDescent="0.25"/>
    <row r="32565" x14ac:dyDescent="0.25"/>
    <row r="32566" x14ac:dyDescent="0.25"/>
    <row r="32567" x14ac:dyDescent="0.25"/>
    <row r="32568" x14ac:dyDescent="0.25"/>
    <row r="32569" x14ac:dyDescent="0.25"/>
    <row r="32570" x14ac:dyDescent="0.25"/>
    <row r="32571" x14ac:dyDescent="0.25"/>
    <row r="32572" x14ac:dyDescent="0.25"/>
    <row r="32573" x14ac:dyDescent="0.25"/>
    <row r="32574" x14ac:dyDescent="0.25"/>
    <row r="32575" x14ac:dyDescent="0.25"/>
    <row r="32576" x14ac:dyDescent="0.25"/>
    <row r="32577" x14ac:dyDescent="0.25"/>
    <row r="32578" x14ac:dyDescent="0.25"/>
    <row r="32579" x14ac:dyDescent="0.25"/>
    <row r="32580" x14ac:dyDescent="0.25"/>
    <row r="32581" x14ac:dyDescent="0.25"/>
    <row r="32582" x14ac:dyDescent="0.25"/>
    <row r="32583" x14ac:dyDescent="0.25"/>
    <row r="32584" x14ac:dyDescent="0.25"/>
    <row r="32585" x14ac:dyDescent="0.25"/>
    <row r="32586" x14ac:dyDescent="0.25"/>
    <row r="32587" x14ac:dyDescent="0.25"/>
    <row r="32588" x14ac:dyDescent="0.25"/>
    <row r="32589" x14ac:dyDescent="0.25"/>
    <row r="32590" x14ac:dyDescent="0.25"/>
    <row r="32591" x14ac:dyDescent="0.25"/>
    <row r="32592" x14ac:dyDescent="0.25"/>
    <row r="32593" x14ac:dyDescent="0.25"/>
    <row r="32594" x14ac:dyDescent="0.25"/>
    <row r="32595" x14ac:dyDescent="0.25"/>
    <row r="32596" x14ac:dyDescent="0.25"/>
    <row r="32597" x14ac:dyDescent="0.25"/>
    <row r="32598" x14ac:dyDescent="0.25"/>
    <row r="32599" x14ac:dyDescent="0.25"/>
    <row r="32600" x14ac:dyDescent="0.25"/>
    <row r="32601" x14ac:dyDescent="0.25"/>
    <row r="32602" x14ac:dyDescent="0.25"/>
    <row r="32603" x14ac:dyDescent="0.25"/>
    <row r="32604" x14ac:dyDescent="0.25"/>
    <row r="32605" x14ac:dyDescent="0.25"/>
    <row r="32606" x14ac:dyDescent="0.25"/>
    <row r="32607" x14ac:dyDescent="0.25"/>
    <row r="32608" x14ac:dyDescent="0.25"/>
    <row r="32609" x14ac:dyDescent="0.25"/>
    <row r="32610" x14ac:dyDescent="0.25"/>
    <row r="32611" x14ac:dyDescent="0.25"/>
    <row r="32612" x14ac:dyDescent="0.25"/>
    <row r="32613" x14ac:dyDescent="0.25"/>
    <row r="32614" x14ac:dyDescent="0.25"/>
    <row r="32615" x14ac:dyDescent="0.25"/>
    <row r="32616" x14ac:dyDescent="0.25"/>
    <row r="32617" x14ac:dyDescent="0.25"/>
    <row r="32618" x14ac:dyDescent="0.25"/>
    <row r="32619" x14ac:dyDescent="0.25"/>
    <row r="32620" x14ac:dyDescent="0.25"/>
    <row r="32621" x14ac:dyDescent="0.25"/>
    <row r="32622" x14ac:dyDescent="0.25"/>
    <row r="32623" x14ac:dyDescent="0.25"/>
    <row r="32624" x14ac:dyDescent="0.25"/>
    <row r="32625" x14ac:dyDescent="0.25"/>
    <row r="32626" x14ac:dyDescent="0.25"/>
    <row r="32627" x14ac:dyDescent="0.25"/>
    <row r="32628" x14ac:dyDescent="0.25"/>
    <row r="32629" x14ac:dyDescent="0.25"/>
    <row r="32630" x14ac:dyDescent="0.25"/>
    <row r="32631" x14ac:dyDescent="0.25"/>
    <row r="32632" x14ac:dyDescent="0.25"/>
    <row r="32633" x14ac:dyDescent="0.25"/>
    <row r="32634" x14ac:dyDescent="0.25"/>
    <row r="32635" x14ac:dyDescent="0.25"/>
    <row r="32636" x14ac:dyDescent="0.25"/>
    <row r="32637" x14ac:dyDescent="0.25"/>
    <row r="32638" x14ac:dyDescent="0.25"/>
    <row r="32639" x14ac:dyDescent="0.25"/>
    <row r="32640" x14ac:dyDescent="0.25"/>
    <row r="32641" x14ac:dyDescent="0.25"/>
    <row r="32642" x14ac:dyDescent="0.25"/>
    <row r="32643" x14ac:dyDescent="0.25"/>
    <row r="32644" x14ac:dyDescent="0.25"/>
    <row r="32645" x14ac:dyDescent="0.25"/>
    <row r="32646" x14ac:dyDescent="0.25"/>
    <row r="32647" x14ac:dyDescent="0.25"/>
    <row r="32648" x14ac:dyDescent="0.25"/>
    <row r="32649" x14ac:dyDescent="0.25"/>
    <row r="32650" x14ac:dyDescent="0.25"/>
    <row r="32651" x14ac:dyDescent="0.25"/>
    <row r="32652" x14ac:dyDescent="0.25"/>
    <row r="32653" x14ac:dyDescent="0.25"/>
    <row r="32654" x14ac:dyDescent="0.25"/>
    <row r="32655" x14ac:dyDescent="0.25"/>
    <row r="32656" x14ac:dyDescent="0.25"/>
    <row r="32657" x14ac:dyDescent="0.25"/>
    <row r="32658" x14ac:dyDescent="0.25"/>
    <row r="32659" x14ac:dyDescent="0.25"/>
    <row r="32660" x14ac:dyDescent="0.25"/>
    <row r="32661" x14ac:dyDescent="0.25"/>
    <row r="32662" x14ac:dyDescent="0.25"/>
    <row r="32663" x14ac:dyDescent="0.25"/>
    <row r="32664" x14ac:dyDescent="0.25"/>
    <row r="32665" x14ac:dyDescent="0.25"/>
    <row r="32666" x14ac:dyDescent="0.25"/>
    <row r="32667" x14ac:dyDescent="0.25"/>
    <row r="32668" x14ac:dyDescent="0.25"/>
    <row r="32669" x14ac:dyDescent="0.25"/>
    <row r="32670" x14ac:dyDescent="0.25"/>
    <row r="32671" x14ac:dyDescent="0.25"/>
    <row r="32672" x14ac:dyDescent="0.25"/>
    <row r="32673" x14ac:dyDescent="0.25"/>
    <row r="32674" x14ac:dyDescent="0.25"/>
    <row r="32675" x14ac:dyDescent="0.25"/>
    <row r="32676" x14ac:dyDescent="0.25"/>
    <row r="32677" x14ac:dyDescent="0.25"/>
    <row r="32678" x14ac:dyDescent="0.25"/>
    <row r="32679" x14ac:dyDescent="0.25"/>
    <row r="32680" x14ac:dyDescent="0.25"/>
    <row r="32681" x14ac:dyDescent="0.25"/>
    <row r="32682" x14ac:dyDescent="0.25"/>
    <row r="32683" x14ac:dyDescent="0.25"/>
    <row r="32684" x14ac:dyDescent="0.25"/>
    <row r="32685" x14ac:dyDescent="0.25"/>
    <row r="32686" x14ac:dyDescent="0.25"/>
    <row r="32687" x14ac:dyDescent="0.25"/>
    <row r="32688" x14ac:dyDescent="0.25"/>
    <row r="32689" x14ac:dyDescent="0.25"/>
    <row r="32690" x14ac:dyDescent="0.25"/>
    <row r="32691" x14ac:dyDescent="0.25"/>
    <row r="32692" x14ac:dyDescent="0.25"/>
    <row r="32693" x14ac:dyDescent="0.25"/>
    <row r="32694" x14ac:dyDescent="0.25"/>
    <row r="32695" x14ac:dyDescent="0.25"/>
    <row r="32696" x14ac:dyDescent="0.25"/>
    <row r="32697" x14ac:dyDescent="0.25"/>
    <row r="32698" x14ac:dyDescent="0.25"/>
    <row r="32699" x14ac:dyDescent="0.25"/>
    <row r="32700" x14ac:dyDescent="0.25"/>
    <row r="32701" x14ac:dyDescent="0.25"/>
    <row r="32702" x14ac:dyDescent="0.25"/>
    <row r="32703" x14ac:dyDescent="0.25"/>
    <row r="32704" x14ac:dyDescent="0.25"/>
    <row r="32705" x14ac:dyDescent="0.25"/>
    <row r="32706" x14ac:dyDescent="0.25"/>
    <row r="32707" x14ac:dyDescent="0.25"/>
    <row r="32708" x14ac:dyDescent="0.25"/>
    <row r="32709" x14ac:dyDescent="0.25"/>
    <row r="32710" x14ac:dyDescent="0.25"/>
    <row r="32711" x14ac:dyDescent="0.25"/>
    <row r="32712" x14ac:dyDescent="0.25"/>
    <row r="32713" x14ac:dyDescent="0.25"/>
    <row r="32714" x14ac:dyDescent="0.25"/>
    <row r="32715" x14ac:dyDescent="0.25"/>
    <row r="32716" x14ac:dyDescent="0.25"/>
    <row r="32717" x14ac:dyDescent="0.25"/>
    <row r="32718" x14ac:dyDescent="0.25"/>
    <row r="32719" x14ac:dyDescent="0.25"/>
    <row r="32720" x14ac:dyDescent="0.25"/>
    <row r="32721" x14ac:dyDescent="0.25"/>
    <row r="32722" x14ac:dyDescent="0.25"/>
    <row r="32723" x14ac:dyDescent="0.25"/>
    <row r="32724" x14ac:dyDescent="0.25"/>
    <row r="32725" x14ac:dyDescent="0.25"/>
    <row r="32726" x14ac:dyDescent="0.25"/>
    <row r="32727" x14ac:dyDescent="0.25"/>
    <row r="32728" x14ac:dyDescent="0.25"/>
    <row r="32729" x14ac:dyDescent="0.25"/>
    <row r="32730" x14ac:dyDescent="0.25"/>
    <row r="32731" x14ac:dyDescent="0.25"/>
    <row r="32732" x14ac:dyDescent="0.25"/>
    <row r="32733" x14ac:dyDescent="0.25"/>
    <row r="32734" x14ac:dyDescent="0.25"/>
    <row r="32735" x14ac:dyDescent="0.25"/>
    <row r="32736" x14ac:dyDescent="0.25"/>
    <row r="32737" x14ac:dyDescent="0.25"/>
    <row r="32738" x14ac:dyDescent="0.25"/>
    <row r="32739" x14ac:dyDescent="0.25"/>
    <row r="32740" x14ac:dyDescent="0.25"/>
    <row r="32741" x14ac:dyDescent="0.25"/>
    <row r="32742" x14ac:dyDescent="0.25"/>
    <row r="32743" x14ac:dyDescent="0.25"/>
    <row r="32744" x14ac:dyDescent="0.25"/>
    <row r="32745" x14ac:dyDescent="0.25"/>
    <row r="32746" x14ac:dyDescent="0.25"/>
    <row r="32747" x14ac:dyDescent="0.25"/>
    <row r="32748" x14ac:dyDescent="0.25"/>
    <row r="32749" x14ac:dyDescent="0.25"/>
    <row r="32750" x14ac:dyDescent="0.25"/>
    <row r="32751" x14ac:dyDescent="0.25"/>
    <row r="32752" x14ac:dyDescent="0.25"/>
    <row r="32753" x14ac:dyDescent="0.25"/>
    <row r="32754" x14ac:dyDescent="0.25"/>
    <row r="32755" x14ac:dyDescent="0.25"/>
    <row r="32756" x14ac:dyDescent="0.25"/>
    <row r="32757" x14ac:dyDescent="0.25"/>
    <row r="32758" x14ac:dyDescent="0.25"/>
    <row r="32759" x14ac:dyDescent="0.25"/>
    <row r="32760" x14ac:dyDescent="0.25"/>
    <row r="32761" x14ac:dyDescent="0.25"/>
    <row r="32762" x14ac:dyDescent="0.25"/>
    <row r="32763" x14ac:dyDescent="0.25"/>
    <row r="32764" x14ac:dyDescent="0.25"/>
    <row r="32765" x14ac:dyDescent="0.25"/>
    <row r="32766" x14ac:dyDescent="0.25"/>
    <row r="32767" x14ac:dyDescent="0.25"/>
    <row r="32768" x14ac:dyDescent="0.25"/>
    <row r="32769" x14ac:dyDescent="0.25"/>
    <row r="32770" x14ac:dyDescent="0.25"/>
    <row r="32771" x14ac:dyDescent="0.25"/>
    <row r="32772" x14ac:dyDescent="0.25"/>
    <row r="32773" x14ac:dyDescent="0.25"/>
    <row r="32774" x14ac:dyDescent="0.25"/>
    <row r="32775" x14ac:dyDescent="0.25"/>
    <row r="32776" x14ac:dyDescent="0.25"/>
    <row r="32777" x14ac:dyDescent="0.25"/>
    <row r="32778" x14ac:dyDescent="0.25"/>
    <row r="32779" x14ac:dyDescent="0.25"/>
    <row r="32780" x14ac:dyDescent="0.25"/>
    <row r="32781" x14ac:dyDescent="0.25"/>
    <row r="32782" x14ac:dyDescent="0.25"/>
    <row r="32783" x14ac:dyDescent="0.25"/>
    <row r="32784" x14ac:dyDescent="0.25"/>
    <row r="32785" x14ac:dyDescent="0.25"/>
    <row r="32786" x14ac:dyDescent="0.25"/>
    <row r="32787" x14ac:dyDescent="0.25"/>
    <row r="32788" x14ac:dyDescent="0.25"/>
    <row r="32789" x14ac:dyDescent="0.25"/>
    <row r="32790" x14ac:dyDescent="0.25"/>
    <row r="32791" x14ac:dyDescent="0.25"/>
    <row r="32792" x14ac:dyDescent="0.25"/>
    <row r="32793" x14ac:dyDescent="0.25"/>
    <row r="32794" x14ac:dyDescent="0.25"/>
    <row r="32795" x14ac:dyDescent="0.25"/>
    <row r="32796" x14ac:dyDescent="0.25"/>
    <row r="32797" x14ac:dyDescent="0.25"/>
    <row r="32798" x14ac:dyDescent="0.25"/>
    <row r="32799" x14ac:dyDescent="0.25"/>
    <row r="32800" x14ac:dyDescent="0.25"/>
    <row r="32801" x14ac:dyDescent="0.25"/>
    <row r="32802" x14ac:dyDescent="0.25"/>
    <row r="32803" x14ac:dyDescent="0.25"/>
    <row r="32804" x14ac:dyDescent="0.25"/>
    <row r="32805" x14ac:dyDescent="0.25"/>
    <row r="32806" x14ac:dyDescent="0.25"/>
    <row r="32807" x14ac:dyDescent="0.25"/>
    <row r="32808" x14ac:dyDescent="0.25"/>
    <row r="32809" x14ac:dyDescent="0.25"/>
    <row r="32810" x14ac:dyDescent="0.25"/>
    <row r="32811" x14ac:dyDescent="0.25"/>
    <row r="32812" x14ac:dyDescent="0.25"/>
    <row r="32813" x14ac:dyDescent="0.25"/>
    <row r="32814" x14ac:dyDescent="0.25"/>
    <row r="32815" x14ac:dyDescent="0.25"/>
    <row r="32816" x14ac:dyDescent="0.25"/>
    <row r="32817" x14ac:dyDescent="0.25"/>
    <row r="32818" x14ac:dyDescent="0.25"/>
    <row r="32819" x14ac:dyDescent="0.25"/>
    <row r="32820" x14ac:dyDescent="0.25"/>
    <row r="32821" x14ac:dyDescent="0.25"/>
    <row r="32822" x14ac:dyDescent="0.25"/>
    <row r="32823" x14ac:dyDescent="0.25"/>
    <row r="32824" x14ac:dyDescent="0.25"/>
    <row r="32825" x14ac:dyDescent="0.25"/>
    <row r="32826" x14ac:dyDescent="0.25"/>
    <row r="32827" x14ac:dyDescent="0.25"/>
    <row r="32828" x14ac:dyDescent="0.25"/>
    <row r="32829" x14ac:dyDescent="0.25"/>
    <row r="32830" x14ac:dyDescent="0.25"/>
    <row r="32831" x14ac:dyDescent="0.25"/>
    <row r="32832" x14ac:dyDescent="0.25"/>
    <row r="32833" x14ac:dyDescent="0.25"/>
    <row r="32834" x14ac:dyDescent="0.25"/>
    <row r="32835" x14ac:dyDescent="0.25"/>
    <row r="32836" x14ac:dyDescent="0.25"/>
    <row r="32837" x14ac:dyDescent="0.25"/>
    <row r="32838" x14ac:dyDescent="0.25"/>
    <row r="32839" x14ac:dyDescent="0.25"/>
    <row r="32840" x14ac:dyDescent="0.25"/>
    <row r="32841" x14ac:dyDescent="0.25"/>
    <row r="32842" x14ac:dyDescent="0.25"/>
    <row r="32843" x14ac:dyDescent="0.25"/>
    <row r="32844" x14ac:dyDescent="0.25"/>
    <row r="32845" x14ac:dyDescent="0.25"/>
    <row r="32846" x14ac:dyDescent="0.25"/>
    <row r="32847" x14ac:dyDescent="0.25"/>
    <row r="32848" x14ac:dyDescent="0.25"/>
    <row r="32849" x14ac:dyDescent="0.25"/>
    <row r="32850" x14ac:dyDescent="0.25"/>
    <row r="32851" x14ac:dyDescent="0.25"/>
    <row r="32852" x14ac:dyDescent="0.25"/>
    <row r="32853" x14ac:dyDescent="0.25"/>
    <row r="32854" x14ac:dyDescent="0.25"/>
    <row r="32855" x14ac:dyDescent="0.25"/>
    <row r="32856" x14ac:dyDescent="0.25"/>
    <row r="32857" x14ac:dyDescent="0.25"/>
    <row r="32858" x14ac:dyDescent="0.25"/>
    <row r="32859" x14ac:dyDescent="0.25"/>
    <row r="32860" x14ac:dyDescent="0.25"/>
    <row r="32861" x14ac:dyDescent="0.25"/>
    <row r="32862" x14ac:dyDescent="0.25"/>
    <row r="32863" x14ac:dyDescent="0.25"/>
    <row r="32864" x14ac:dyDescent="0.25"/>
    <row r="32865" x14ac:dyDescent="0.25"/>
    <row r="32866" x14ac:dyDescent="0.25"/>
    <row r="32867" x14ac:dyDescent="0.25"/>
    <row r="32868" x14ac:dyDescent="0.25"/>
    <row r="32869" x14ac:dyDescent="0.25"/>
    <row r="32870" x14ac:dyDescent="0.25"/>
    <row r="32871" x14ac:dyDescent="0.25"/>
    <row r="32872" x14ac:dyDescent="0.25"/>
    <row r="32873" x14ac:dyDescent="0.25"/>
    <row r="32874" x14ac:dyDescent="0.25"/>
    <row r="32875" x14ac:dyDescent="0.25"/>
    <row r="32876" x14ac:dyDescent="0.25"/>
    <row r="32877" x14ac:dyDescent="0.25"/>
    <row r="32878" x14ac:dyDescent="0.25"/>
    <row r="32879" x14ac:dyDescent="0.25"/>
    <row r="32880" x14ac:dyDescent="0.25"/>
    <row r="32881" x14ac:dyDescent="0.25"/>
    <row r="32882" x14ac:dyDescent="0.25"/>
    <row r="32883" x14ac:dyDescent="0.25"/>
    <row r="32884" x14ac:dyDescent="0.25"/>
    <row r="32885" x14ac:dyDescent="0.25"/>
    <row r="32886" x14ac:dyDescent="0.25"/>
    <row r="32887" x14ac:dyDescent="0.25"/>
    <row r="32888" x14ac:dyDescent="0.25"/>
    <row r="32889" x14ac:dyDescent="0.25"/>
    <row r="32890" x14ac:dyDescent="0.25"/>
    <row r="32891" x14ac:dyDescent="0.25"/>
    <row r="32892" x14ac:dyDescent="0.25"/>
    <row r="32893" x14ac:dyDescent="0.25"/>
    <row r="32894" x14ac:dyDescent="0.25"/>
    <row r="32895" x14ac:dyDescent="0.25"/>
    <row r="32896" x14ac:dyDescent="0.25"/>
    <row r="32897" x14ac:dyDescent="0.25"/>
    <row r="32898" x14ac:dyDescent="0.25"/>
    <row r="32899" x14ac:dyDescent="0.25"/>
    <row r="32900" x14ac:dyDescent="0.25"/>
    <row r="32901" x14ac:dyDescent="0.25"/>
    <row r="32902" x14ac:dyDescent="0.25"/>
    <row r="32903" x14ac:dyDescent="0.25"/>
    <row r="32904" x14ac:dyDescent="0.25"/>
    <row r="32905" x14ac:dyDescent="0.25"/>
    <row r="32906" x14ac:dyDescent="0.25"/>
    <row r="32907" x14ac:dyDescent="0.25"/>
    <row r="32908" x14ac:dyDescent="0.25"/>
    <row r="32909" x14ac:dyDescent="0.25"/>
    <row r="32910" x14ac:dyDescent="0.25"/>
    <row r="32911" x14ac:dyDescent="0.25"/>
    <row r="32912" x14ac:dyDescent="0.25"/>
    <row r="32913" x14ac:dyDescent="0.25"/>
    <row r="32914" x14ac:dyDescent="0.25"/>
    <row r="32915" x14ac:dyDescent="0.25"/>
    <row r="32916" x14ac:dyDescent="0.25"/>
    <row r="32917" x14ac:dyDescent="0.25"/>
    <row r="32918" x14ac:dyDescent="0.25"/>
    <row r="32919" x14ac:dyDescent="0.25"/>
    <row r="32920" x14ac:dyDescent="0.25"/>
    <row r="32921" x14ac:dyDescent="0.25"/>
    <row r="32922" x14ac:dyDescent="0.25"/>
    <row r="32923" x14ac:dyDescent="0.25"/>
    <row r="32924" x14ac:dyDescent="0.25"/>
    <row r="32925" x14ac:dyDescent="0.25"/>
    <row r="32926" x14ac:dyDescent="0.25"/>
    <row r="32927" x14ac:dyDescent="0.25"/>
    <row r="32928" x14ac:dyDescent="0.25"/>
    <row r="32929" x14ac:dyDescent="0.25"/>
    <row r="32930" x14ac:dyDescent="0.25"/>
    <row r="32931" x14ac:dyDescent="0.25"/>
    <row r="32932" x14ac:dyDescent="0.25"/>
    <row r="32933" x14ac:dyDescent="0.25"/>
    <row r="32934" x14ac:dyDescent="0.25"/>
    <row r="32935" x14ac:dyDescent="0.25"/>
    <row r="32936" x14ac:dyDescent="0.25"/>
    <row r="32937" x14ac:dyDescent="0.25"/>
    <row r="32938" x14ac:dyDescent="0.25"/>
    <row r="32939" x14ac:dyDescent="0.25"/>
    <row r="32940" x14ac:dyDescent="0.25"/>
    <row r="32941" x14ac:dyDescent="0.25"/>
    <row r="32942" x14ac:dyDescent="0.25"/>
    <row r="32943" x14ac:dyDescent="0.25"/>
    <row r="32944" x14ac:dyDescent="0.25"/>
    <row r="32945" x14ac:dyDescent="0.25"/>
    <row r="32946" x14ac:dyDescent="0.25"/>
    <row r="32947" x14ac:dyDescent="0.25"/>
    <row r="32948" x14ac:dyDescent="0.25"/>
    <row r="32949" x14ac:dyDescent="0.25"/>
    <row r="32950" x14ac:dyDescent="0.25"/>
    <row r="32951" x14ac:dyDescent="0.25"/>
    <row r="32952" x14ac:dyDescent="0.25"/>
    <row r="32953" x14ac:dyDescent="0.25"/>
    <row r="32954" x14ac:dyDescent="0.25"/>
    <row r="32955" x14ac:dyDescent="0.25"/>
    <row r="32956" x14ac:dyDescent="0.25"/>
    <row r="32957" x14ac:dyDescent="0.25"/>
    <row r="32958" x14ac:dyDescent="0.25"/>
    <row r="32959" x14ac:dyDescent="0.25"/>
    <row r="32960" x14ac:dyDescent="0.25"/>
    <row r="32961" x14ac:dyDescent="0.25"/>
    <row r="32962" x14ac:dyDescent="0.25"/>
    <row r="32963" x14ac:dyDescent="0.25"/>
    <row r="32964" x14ac:dyDescent="0.25"/>
    <row r="32965" x14ac:dyDescent="0.25"/>
    <row r="32966" x14ac:dyDescent="0.25"/>
    <row r="32967" x14ac:dyDescent="0.25"/>
    <row r="32968" x14ac:dyDescent="0.25"/>
    <row r="32969" x14ac:dyDescent="0.25"/>
    <row r="32970" x14ac:dyDescent="0.25"/>
    <row r="32971" x14ac:dyDescent="0.25"/>
    <row r="32972" x14ac:dyDescent="0.25"/>
    <row r="32973" x14ac:dyDescent="0.25"/>
    <row r="32974" x14ac:dyDescent="0.25"/>
    <row r="32975" x14ac:dyDescent="0.25"/>
    <row r="32976" x14ac:dyDescent="0.25"/>
    <row r="32977" x14ac:dyDescent="0.25"/>
    <row r="32978" x14ac:dyDescent="0.25"/>
    <row r="32979" x14ac:dyDescent="0.25"/>
    <row r="32980" x14ac:dyDescent="0.25"/>
    <row r="32981" x14ac:dyDescent="0.25"/>
    <row r="32982" x14ac:dyDescent="0.25"/>
    <row r="32983" x14ac:dyDescent="0.25"/>
    <row r="32984" x14ac:dyDescent="0.25"/>
    <row r="32985" x14ac:dyDescent="0.25"/>
    <row r="32986" x14ac:dyDescent="0.25"/>
    <row r="32987" x14ac:dyDescent="0.25"/>
    <row r="32988" x14ac:dyDescent="0.25"/>
    <row r="32989" x14ac:dyDescent="0.25"/>
    <row r="32990" x14ac:dyDescent="0.25"/>
    <row r="32991" x14ac:dyDescent="0.25"/>
    <row r="32992" x14ac:dyDescent="0.25"/>
    <row r="32993" x14ac:dyDescent="0.25"/>
    <row r="32994" x14ac:dyDescent="0.25"/>
    <row r="32995" x14ac:dyDescent="0.25"/>
    <row r="32996" x14ac:dyDescent="0.25"/>
    <row r="32997" x14ac:dyDescent="0.25"/>
    <row r="32998" x14ac:dyDescent="0.25"/>
    <row r="32999" x14ac:dyDescent="0.25"/>
    <row r="33000" x14ac:dyDescent="0.25"/>
    <row r="33001" x14ac:dyDescent="0.25"/>
    <row r="33002" x14ac:dyDescent="0.25"/>
    <row r="33003" x14ac:dyDescent="0.25"/>
    <row r="33004" x14ac:dyDescent="0.25"/>
    <row r="33005" x14ac:dyDescent="0.25"/>
    <row r="33006" x14ac:dyDescent="0.25"/>
    <row r="33007" x14ac:dyDescent="0.25"/>
    <row r="33008" x14ac:dyDescent="0.25"/>
    <row r="33009" x14ac:dyDescent="0.25"/>
    <row r="33010" x14ac:dyDescent="0.25"/>
    <row r="33011" x14ac:dyDescent="0.25"/>
    <row r="33012" x14ac:dyDescent="0.25"/>
    <row r="33013" x14ac:dyDescent="0.25"/>
    <row r="33014" x14ac:dyDescent="0.25"/>
    <row r="33015" x14ac:dyDescent="0.25"/>
    <row r="33016" x14ac:dyDescent="0.25"/>
    <row r="33017" x14ac:dyDescent="0.25"/>
    <row r="33018" x14ac:dyDescent="0.25"/>
    <row r="33019" x14ac:dyDescent="0.25"/>
    <row r="33020" x14ac:dyDescent="0.25"/>
    <row r="33021" x14ac:dyDescent="0.25"/>
    <row r="33022" x14ac:dyDescent="0.25"/>
    <row r="33023" x14ac:dyDescent="0.25"/>
    <row r="33024" x14ac:dyDescent="0.25"/>
    <row r="33025" x14ac:dyDescent="0.25"/>
    <row r="33026" x14ac:dyDescent="0.25"/>
    <row r="33027" x14ac:dyDescent="0.25"/>
    <row r="33028" x14ac:dyDescent="0.25"/>
    <row r="33029" x14ac:dyDescent="0.25"/>
    <row r="33030" x14ac:dyDescent="0.25"/>
    <row r="33031" x14ac:dyDescent="0.25"/>
    <row r="33032" x14ac:dyDescent="0.25"/>
    <row r="33033" x14ac:dyDescent="0.25"/>
    <row r="33034" x14ac:dyDescent="0.25"/>
    <row r="33035" x14ac:dyDescent="0.25"/>
    <row r="33036" x14ac:dyDescent="0.25"/>
    <row r="33037" x14ac:dyDescent="0.25"/>
    <row r="33038" x14ac:dyDescent="0.25"/>
    <row r="33039" x14ac:dyDescent="0.25"/>
    <row r="33040" x14ac:dyDescent="0.25"/>
    <row r="33041" x14ac:dyDescent="0.25"/>
    <row r="33042" x14ac:dyDescent="0.25"/>
    <row r="33043" x14ac:dyDescent="0.25"/>
    <row r="33044" x14ac:dyDescent="0.25"/>
    <row r="33045" x14ac:dyDescent="0.25"/>
    <row r="33046" x14ac:dyDescent="0.25"/>
    <row r="33047" x14ac:dyDescent="0.25"/>
    <row r="33048" x14ac:dyDescent="0.25"/>
    <row r="33049" x14ac:dyDescent="0.25"/>
    <row r="33050" x14ac:dyDescent="0.25"/>
    <row r="33051" x14ac:dyDescent="0.25"/>
    <row r="33052" x14ac:dyDescent="0.25"/>
    <row r="33053" x14ac:dyDescent="0.25"/>
    <row r="33054" x14ac:dyDescent="0.25"/>
    <row r="33055" x14ac:dyDescent="0.25"/>
    <row r="33056" x14ac:dyDescent="0.25"/>
    <row r="33057" x14ac:dyDescent="0.25"/>
    <row r="33058" x14ac:dyDescent="0.25"/>
    <row r="33059" x14ac:dyDescent="0.25"/>
    <row r="33060" x14ac:dyDescent="0.25"/>
    <row r="33061" x14ac:dyDescent="0.25"/>
    <row r="33062" x14ac:dyDescent="0.25"/>
    <row r="33063" x14ac:dyDescent="0.25"/>
    <row r="33064" x14ac:dyDescent="0.25"/>
    <row r="33065" x14ac:dyDescent="0.25"/>
    <row r="33066" x14ac:dyDescent="0.25"/>
    <row r="33067" x14ac:dyDescent="0.25"/>
    <row r="33068" x14ac:dyDescent="0.25"/>
    <row r="33069" x14ac:dyDescent="0.25"/>
    <row r="33070" x14ac:dyDescent="0.25"/>
    <row r="33071" x14ac:dyDescent="0.25"/>
    <row r="33072" x14ac:dyDescent="0.25"/>
    <row r="33073" x14ac:dyDescent="0.25"/>
    <row r="33074" x14ac:dyDescent="0.25"/>
    <row r="33075" x14ac:dyDescent="0.25"/>
    <row r="33076" x14ac:dyDescent="0.25"/>
    <row r="33077" x14ac:dyDescent="0.25"/>
    <row r="33078" x14ac:dyDescent="0.25"/>
    <row r="33079" x14ac:dyDescent="0.25"/>
    <row r="33080" x14ac:dyDescent="0.25"/>
    <row r="33081" x14ac:dyDescent="0.25"/>
    <row r="33082" x14ac:dyDescent="0.25"/>
    <row r="33083" x14ac:dyDescent="0.25"/>
    <row r="33084" x14ac:dyDescent="0.25"/>
    <row r="33085" x14ac:dyDescent="0.25"/>
    <row r="33086" x14ac:dyDescent="0.25"/>
    <row r="33087" x14ac:dyDescent="0.25"/>
    <row r="33088" x14ac:dyDescent="0.25"/>
    <row r="33089" x14ac:dyDescent="0.25"/>
    <row r="33090" x14ac:dyDescent="0.25"/>
    <row r="33091" x14ac:dyDescent="0.25"/>
    <row r="33092" x14ac:dyDescent="0.25"/>
    <row r="33093" x14ac:dyDescent="0.25"/>
    <row r="33094" x14ac:dyDescent="0.25"/>
    <row r="33095" x14ac:dyDescent="0.25"/>
    <row r="33096" x14ac:dyDescent="0.25"/>
    <row r="33097" x14ac:dyDescent="0.25"/>
    <row r="33098" x14ac:dyDescent="0.25"/>
    <row r="33099" x14ac:dyDescent="0.25"/>
    <row r="33100" x14ac:dyDescent="0.25"/>
    <row r="33101" x14ac:dyDescent="0.25"/>
    <row r="33102" x14ac:dyDescent="0.25"/>
    <row r="33103" x14ac:dyDescent="0.25"/>
    <row r="33104" x14ac:dyDescent="0.25"/>
    <row r="33105" x14ac:dyDescent="0.25"/>
    <row r="33106" x14ac:dyDescent="0.25"/>
    <row r="33107" x14ac:dyDescent="0.25"/>
    <row r="33108" x14ac:dyDescent="0.25"/>
    <row r="33109" x14ac:dyDescent="0.25"/>
    <row r="33110" x14ac:dyDescent="0.25"/>
    <row r="33111" x14ac:dyDescent="0.25"/>
    <row r="33112" x14ac:dyDescent="0.25"/>
    <row r="33113" x14ac:dyDescent="0.25"/>
    <row r="33114" x14ac:dyDescent="0.25"/>
    <row r="33115" x14ac:dyDescent="0.25"/>
    <row r="33116" x14ac:dyDescent="0.25"/>
    <row r="33117" x14ac:dyDescent="0.25"/>
    <row r="33118" x14ac:dyDescent="0.25"/>
    <row r="33119" x14ac:dyDescent="0.25"/>
    <row r="33120" x14ac:dyDescent="0.25"/>
    <row r="33121" x14ac:dyDescent="0.25"/>
    <row r="33122" x14ac:dyDescent="0.25"/>
    <row r="33123" x14ac:dyDescent="0.25"/>
    <row r="33124" x14ac:dyDescent="0.25"/>
    <row r="33125" x14ac:dyDescent="0.25"/>
    <row r="33126" x14ac:dyDescent="0.25"/>
    <row r="33127" x14ac:dyDescent="0.25"/>
    <row r="33128" x14ac:dyDescent="0.25"/>
    <row r="33129" x14ac:dyDescent="0.25"/>
    <row r="33130" x14ac:dyDescent="0.25"/>
    <row r="33131" x14ac:dyDescent="0.25"/>
    <row r="33132" x14ac:dyDescent="0.25"/>
    <row r="33133" x14ac:dyDescent="0.25"/>
    <row r="33134" x14ac:dyDescent="0.25"/>
    <row r="33135" x14ac:dyDescent="0.25"/>
    <row r="33136" x14ac:dyDescent="0.25"/>
    <row r="33137" x14ac:dyDescent="0.25"/>
    <row r="33138" x14ac:dyDescent="0.25"/>
    <row r="33139" x14ac:dyDescent="0.25"/>
    <row r="33140" x14ac:dyDescent="0.25"/>
    <row r="33141" x14ac:dyDescent="0.25"/>
    <row r="33142" x14ac:dyDescent="0.25"/>
    <row r="33143" x14ac:dyDescent="0.25"/>
    <row r="33144" x14ac:dyDescent="0.25"/>
    <row r="33145" x14ac:dyDescent="0.25"/>
    <row r="33146" x14ac:dyDescent="0.25"/>
    <row r="33147" x14ac:dyDescent="0.25"/>
    <row r="33148" x14ac:dyDescent="0.25"/>
    <row r="33149" x14ac:dyDescent="0.25"/>
    <row r="33150" x14ac:dyDescent="0.25"/>
    <row r="33151" x14ac:dyDescent="0.25"/>
    <row r="33152" x14ac:dyDescent="0.25"/>
    <row r="33153" x14ac:dyDescent="0.25"/>
    <row r="33154" x14ac:dyDescent="0.25"/>
    <row r="33155" x14ac:dyDescent="0.25"/>
    <row r="33156" x14ac:dyDescent="0.25"/>
    <row r="33157" x14ac:dyDescent="0.25"/>
    <row r="33158" x14ac:dyDescent="0.25"/>
    <row r="33159" x14ac:dyDescent="0.25"/>
    <row r="33160" x14ac:dyDescent="0.25"/>
    <row r="33161" x14ac:dyDescent="0.25"/>
    <row r="33162" x14ac:dyDescent="0.25"/>
    <row r="33163" x14ac:dyDescent="0.25"/>
    <row r="33164" x14ac:dyDescent="0.25"/>
    <row r="33165" x14ac:dyDescent="0.25"/>
    <row r="33166" x14ac:dyDescent="0.25"/>
    <row r="33167" x14ac:dyDescent="0.25"/>
    <row r="33168" x14ac:dyDescent="0.25"/>
    <row r="33169" x14ac:dyDescent="0.25"/>
    <row r="33170" x14ac:dyDescent="0.25"/>
    <row r="33171" x14ac:dyDescent="0.25"/>
    <row r="33172" x14ac:dyDescent="0.25"/>
    <row r="33173" x14ac:dyDescent="0.25"/>
    <row r="33174" x14ac:dyDescent="0.25"/>
    <row r="33175" x14ac:dyDescent="0.25"/>
    <row r="33176" x14ac:dyDescent="0.25"/>
    <row r="33177" x14ac:dyDescent="0.25"/>
    <row r="33178" x14ac:dyDescent="0.25"/>
    <row r="33179" x14ac:dyDescent="0.25"/>
    <row r="33180" x14ac:dyDescent="0.25"/>
    <row r="33181" x14ac:dyDescent="0.25"/>
    <row r="33182" x14ac:dyDescent="0.25"/>
    <row r="33183" x14ac:dyDescent="0.25"/>
    <row r="33184" x14ac:dyDescent="0.25"/>
    <row r="33185" x14ac:dyDescent="0.25"/>
    <row r="33186" x14ac:dyDescent="0.25"/>
    <row r="33187" x14ac:dyDescent="0.25"/>
    <row r="33188" x14ac:dyDescent="0.25"/>
    <row r="33189" x14ac:dyDescent="0.25"/>
    <row r="33190" x14ac:dyDescent="0.25"/>
    <row r="33191" x14ac:dyDescent="0.25"/>
    <row r="33192" x14ac:dyDescent="0.25"/>
    <row r="33193" x14ac:dyDescent="0.25"/>
    <row r="33194" x14ac:dyDescent="0.25"/>
    <row r="33195" x14ac:dyDescent="0.25"/>
    <row r="33196" x14ac:dyDescent="0.25"/>
    <row r="33197" x14ac:dyDescent="0.25"/>
    <row r="33198" x14ac:dyDescent="0.25"/>
    <row r="33199" x14ac:dyDescent="0.25"/>
    <row r="33200" x14ac:dyDescent="0.25"/>
    <row r="33201" x14ac:dyDescent="0.25"/>
    <row r="33202" x14ac:dyDescent="0.25"/>
    <row r="33203" x14ac:dyDescent="0.25"/>
    <row r="33204" x14ac:dyDescent="0.25"/>
    <row r="33205" x14ac:dyDescent="0.25"/>
    <row r="33206" x14ac:dyDescent="0.25"/>
    <row r="33207" x14ac:dyDescent="0.25"/>
    <row r="33208" x14ac:dyDescent="0.25"/>
    <row r="33209" x14ac:dyDescent="0.25"/>
    <row r="33210" x14ac:dyDescent="0.25"/>
    <row r="33211" x14ac:dyDescent="0.25"/>
    <row r="33212" x14ac:dyDescent="0.25"/>
    <row r="33213" x14ac:dyDescent="0.25"/>
    <row r="33214" x14ac:dyDescent="0.25"/>
    <row r="33215" x14ac:dyDescent="0.25"/>
    <row r="33216" x14ac:dyDescent="0.25"/>
    <row r="33217" x14ac:dyDescent="0.25"/>
    <row r="33218" x14ac:dyDescent="0.25"/>
    <row r="33219" x14ac:dyDescent="0.25"/>
    <row r="33220" x14ac:dyDescent="0.25"/>
    <row r="33221" x14ac:dyDescent="0.25"/>
    <row r="33222" x14ac:dyDescent="0.25"/>
    <row r="33223" x14ac:dyDescent="0.25"/>
    <row r="33224" x14ac:dyDescent="0.25"/>
    <row r="33225" x14ac:dyDescent="0.25"/>
    <row r="33226" x14ac:dyDescent="0.25"/>
    <row r="33227" x14ac:dyDescent="0.25"/>
    <row r="33228" x14ac:dyDescent="0.25"/>
    <row r="33229" x14ac:dyDescent="0.25"/>
    <row r="33230" x14ac:dyDescent="0.25"/>
    <row r="33231" x14ac:dyDescent="0.25"/>
    <row r="33232" x14ac:dyDescent="0.25"/>
    <row r="33233" x14ac:dyDescent="0.25"/>
    <row r="33234" x14ac:dyDescent="0.25"/>
    <row r="33235" x14ac:dyDescent="0.25"/>
    <row r="33236" x14ac:dyDescent="0.25"/>
    <row r="33237" x14ac:dyDescent="0.25"/>
    <row r="33238" x14ac:dyDescent="0.25"/>
    <row r="33239" x14ac:dyDescent="0.25"/>
    <row r="33240" x14ac:dyDescent="0.25"/>
    <row r="33241" x14ac:dyDescent="0.25"/>
    <row r="33242" x14ac:dyDescent="0.25"/>
    <row r="33243" x14ac:dyDescent="0.25"/>
    <row r="33244" x14ac:dyDescent="0.25"/>
    <row r="33245" x14ac:dyDescent="0.25"/>
    <row r="33246" x14ac:dyDescent="0.25"/>
    <row r="33247" x14ac:dyDescent="0.25"/>
    <row r="33248" x14ac:dyDescent="0.25"/>
    <row r="33249" x14ac:dyDescent="0.25"/>
    <row r="33250" x14ac:dyDescent="0.25"/>
    <row r="33251" x14ac:dyDescent="0.25"/>
    <row r="33252" x14ac:dyDescent="0.25"/>
    <row r="33253" x14ac:dyDescent="0.25"/>
    <row r="33254" x14ac:dyDescent="0.25"/>
    <row r="33255" x14ac:dyDescent="0.25"/>
    <row r="33256" x14ac:dyDescent="0.25"/>
    <row r="33257" x14ac:dyDescent="0.25"/>
    <row r="33258" x14ac:dyDescent="0.25"/>
    <row r="33259" x14ac:dyDescent="0.25"/>
    <row r="33260" x14ac:dyDescent="0.25"/>
    <row r="33261" x14ac:dyDescent="0.25"/>
    <row r="33262" x14ac:dyDescent="0.25"/>
    <row r="33263" x14ac:dyDescent="0.25"/>
    <row r="33264" x14ac:dyDescent="0.25"/>
    <row r="33265" x14ac:dyDescent="0.25"/>
    <row r="33266" x14ac:dyDescent="0.25"/>
    <row r="33267" x14ac:dyDescent="0.25"/>
    <row r="33268" x14ac:dyDescent="0.25"/>
    <row r="33269" x14ac:dyDescent="0.25"/>
    <row r="33270" x14ac:dyDescent="0.25"/>
    <row r="33271" x14ac:dyDescent="0.25"/>
    <row r="33272" x14ac:dyDescent="0.25"/>
    <row r="33273" x14ac:dyDescent="0.25"/>
    <row r="33274" x14ac:dyDescent="0.25"/>
    <row r="33275" x14ac:dyDescent="0.25"/>
    <row r="33276" x14ac:dyDescent="0.25"/>
    <row r="33277" x14ac:dyDescent="0.25"/>
    <row r="33278" x14ac:dyDescent="0.25"/>
    <row r="33279" x14ac:dyDescent="0.25"/>
    <row r="33280" x14ac:dyDescent="0.25"/>
    <row r="33281" x14ac:dyDescent="0.25"/>
    <row r="33282" x14ac:dyDescent="0.25"/>
    <row r="33283" x14ac:dyDescent="0.25"/>
    <row r="33284" x14ac:dyDescent="0.25"/>
    <row r="33285" x14ac:dyDescent="0.25"/>
    <row r="33286" x14ac:dyDescent="0.25"/>
    <row r="33287" x14ac:dyDescent="0.25"/>
    <row r="33288" x14ac:dyDescent="0.25"/>
    <row r="33289" x14ac:dyDescent="0.25"/>
    <row r="33290" x14ac:dyDescent="0.25"/>
    <row r="33291" x14ac:dyDescent="0.25"/>
    <row r="33292" x14ac:dyDescent="0.25"/>
    <row r="33293" x14ac:dyDescent="0.25"/>
    <row r="33294" x14ac:dyDescent="0.25"/>
    <row r="33295" x14ac:dyDescent="0.25"/>
    <row r="33296" x14ac:dyDescent="0.25"/>
    <row r="33297" x14ac:dyDescent="0.25"/>
    <row r="33298" x14ac:dyDescent="0.25"/>
    <row r="33299" x14ac:dyDescent="0.25"/>
    <row r="33300" x14ac:dyDescent="0.25"/>
    <row r="33301" x14ac:dyDescent="0.25"/>
    <row r="33302" x14ac:dyDescent="0.25"/>
    <row r="33303" x14ac:dyDescent="0.25"/>
    <row r="33304" x14ac:dyDescent="0.25"/>
    <row r="33305" x14ac:dyDescent="0.25"/>
    <row r="33306" x14ac:dyDescent="0.25"/>
    <row r="33307" x14ac:dyDescent="0.25"/>
    <row r="33308" x14ac:dyDescent="0.25"/>
    <row r="33309" x14ac:dyDescent="0.25"/>
    <row r="33310" x14ac:dyDescent="0.25"/>
    <row r="33311" x14ac:dyDescent="0.25"/>
    <row r="33312" x14ac:dyDescent="0.25"/>
    <row r="33313" x14ac:dyDescent="0.25"/>
    <row r="33314" x14ac:dyDescent="0.25"/>
    <row r="33315" x14ac:dyDescent="0.25"/>
    <row r="33316" x14ac:dyDescent="0.25"/>
    <row r="33317" x14ac:dyDescent="0.25"/>
    <row r="33318" x14ac:dyDescent="0.25"/>
    <row r="33319" x14ac:dyDescent="0.25"/>
    <row r="33320" x14ac:dyDescent="0.25"/>
    <row r="33321" x14ac:dyDescent="0.25"/>
    <row r="33322" x14ac:dyDescent="0.25"/>
    <row r="33323" x14ac:dyDescent="0.25"/>
    <row r="33324" x14ac:dyDescent="0.25"/>
    <row r="33325" x14ac:dyDescent="0.25"/>
    <row r="33326" x14ac:dyDescent="0.25"/>
    <row r="33327" x14ac:dyDescent="0.25"/>
    <row r="33328" x14ac:dyDescent="0.25"/>
    <row r="33329" x14ac:dyDescent="0.25"/>
    <row r="33330" x14ac:dyDescent="0.25"/>
    <row r="33331" x14ac:dyDescent="0.25"/>
    <row r="33332" x14ac:dyDescent="0.25"/>
    <row r="33333" x14ac:dyDescent="0.25"/>
    <row r="33334" x14ac:dyDescent="0.25"/>
    <row r="33335" x14ac:dyDescent="0.25"/>
    <row r="33336" x14ac:dyDescent="0.25"/>
    <row r="33337" x14ac:dyDescent="0.25"/>
    <row r="33338" x14ac:dyDescent="0.25"/>
    <row r="33339" x14ac:dyDescent="0.25"/>
    <row r="33340" x14ac:dyDescent="0.25"/>
    <row r="33341" x14ac:dyDescent="0.25"/>
    <row r="33342" x14ac:dyDescent="0.25"/>
    <row r="33343" x14ac:dyDescent="0.25"/>
    <row r="33344" x14ac:dyDescent="0.25"/>
    <row r="33345" x14ac:dyDescent="0.25"/>
    <row r="33346" x14ac:dyDescent="0.25"/>
    <row r="33347" x14ac:dyDescent="0.25"/>
    <row r="33348" x14ac:dyDescent="0.25"/>
    <row r="33349" x14ac:dyDescent="0.25"/>
    <row r="33350" x14ac:dyDescent="0.25"/>
    <row r="33351" x14ac:dyDescent="0.25"/>
    <row r="33352" x14ac:dyDescent="0.25"/>
    <row r="33353" x14ac:dyDescent="0.25"/>
    <row r="33354" x14ac:dyDescent="0.25"/>
    <row r="33355" x14ac:dyDescent="0.25"/>
    <row r="33356" x14ac:dyDescent="0.25"/>
    <row r="33357" x14ac:dyDescent="0.25"/>
    <row r="33358" x14ac:dyDescent="0.25"/>
    <row r="33359" x14ac:dyDescent="0.25"/>
    <row r="33360" x14ac:dyDescent="0.25"/>
    <row r="33361" x14ac:dyDescent="0.25"/>
    <row r="33362" x14ac:dyDescent="0.25"/>
    <row r="33363" x14ac:dyDescent="0.25"/>
    <row r="33364" x14ac:dyDescent="0.25"/>
    <row r="33365" x14ac:dyDescent="0.25"/>
    <row r="33366" x14ac:dyDescent="0.25"/>
    <row r="33367" x14ac:dyDescent="0.25"/>
    <row r="33368" x14ac:dyDescent="0.25"/>
    <row r="33369" x14ac:dyDescent="0.25"/>
    <row r="33370" x14ac:dyDescent="0.25"/>
    <row r="33371" x14ac:dyDescent="0.25"/>
    <row r="33372" x14ac:dyDescent="0.25"/>
    <row r="33373" x14ac:dyDescent="0.25"/>
    <row r="33374" x14ac:dyDescent="0.25"/>
    <row r="33375" x14ac:dyDescent="0.25"/>
    <row r="33376" x14ac:dyDescent="0.25"/>
    <row r="33377" x14ac:dyDescent="0.25"/>
    <row r="33378" x14ac:dyDescent="0.25"/>
    <row r="33379" x14ac:dyDescent="0.25"/>
    <row r="33380" x14ac:dyDescent="0.25"/>
    <row r="33381" x14ac:dyDescent="0.25"/>
    <row r="33382" x14ac:dyDescent="0.25"/>
    <row r="33383" x14ac:dyDescent="0.25"/>
    <row r="33384" x14ac:dyDescent="0.25"/>
    <row r="33385" x14ac:dyDescent="0.25"/>
    <row r="33386" x14ac:dyDescent="0.25"/>
    <row r="33387" x14ac:dyDescent="0.25"/>
    <row r="33388" x14ac:dyDescent="0.25"/>
    <row r="33389" x14ac:dyDescent="0.25"/>
    <row r="33390" x14ac:dyDescent="0.25"/>
    <row r="33391" x14ac:dyDescent="0.25"/>
    <row r="33392" x14ac:dyDescent="0.25"/>
    <row r="33393" x14ac:dyDescent="0.25"/>
    <row r="33394" x14ac:dyDescent="0.25"/>
    <row r="33395" x14ac:dyDescent="0.25"/>
    <row r="33396" x14ac:dyDescent="0.25"/>
    <row r="33397" x14ac:dyDescent="0.25"/>
    <row r="33398" x14ac:dyDescent="0.25"/>
    <row r="33399" x14ac:dyDescent="0.25"/>
    <row r="33400" x14ac:dyDescent="0.25"/>
    <row r="33401" x14ac:dyDescent="0.25"/>
    <row r="33402" x14ac:dyDescent="0.25"/>
    <row r="33403" x14ac:dyDescent="0.25"/>
    <row r="33404" x14ac:dyDescent="0.25"/>
    <row r="33405" x14ac:dyDescent="0.25"/>
    <row r="33406" x14ac:dyDescent="0.25"/>
    <row r="33407" x14ac:dyDescent="0.25"/>
    <row r="33408" x14ac:dyDescent="0.25"/>
    <row r="33409" x14ac:dyDescent="0.25"/>
    <row r="33410" x14ac:dyDescent="0.25"/>
    <row r="33411" x14ac:dyDescent="0.25"/>
    <row r="33412" x14ac:dyDescent="0.25"/>
    <row r="33413" x14ac:dyDescent="0.25"/>
    <row r="33414" x14ac:dyDescent="0.25"/>
    <row r="33415" x14ac:dyDescent="0.25"/>
    <row r="33416" x14ac:dyDescent="0.25"/>
    <row r="33417" x14ac:dyDescent="0.25"/>
    <row r="33418" x14ac:dyDescent="0.25"/>
    <row r="33419" x14ac:dyDescent="0.25"/>
    <row r="33420" x14ac:dyDescent="0.25"/>
    <row r="33421" x14ac:dyDescent="0.25"/>
    <row r="33422" x14ac:dyDescent="0.25"/>
    <row r="33423" x14ac:dyDescent="0.25"/>
    <row r="33424" x14ac:dyDescent="0.25"/>
    <row r="33425" x14ac:dyDescent="0.25"/>
    <row r="33426" x14ac:dyDescent="0.25"/>
    <row r="33427" x14ac:dyDescent="0.25"/>
    <row r="33428" x14ac:dyDescent="0.25"/>
    <row r="33429" x14ac:dyDescent="0.25"/>
    <row r="33430" x14ac:dyDescent="0.25"/>
    <row r="33431" x14ac:dyDescent="0.25"/>
    <row r="33432" x14ac:dyDescent="0.25"/>
    <row r="33433" x14ac:dyDescent="0.25"/>
    <row r="33434" x14ac:dyDescent="0.25"/>
    <row r="33435" x14ac:dyDescent="0.25"/>
    <row r="33436" x14ac:dyDescent="0.25"/>
    <row r="33437" x14ac:dyDescent="0.25"/>
    <row r="33438" x14ac:dyDescent="0.25"/>
    <row r="33439" x14ac:dyDescent="0.25"/>
    <row r="33440" x14ac:dyDescent="0.25"/>
    <row r="33441" x14ac:dyDescent="0.25"/>
    <row r="33442" x14ac:dyDescent="0.25"/>
    <row r="33443" x14ac:dyDescent="0.25"/>
    <row r="33444" x14ac:dyDescent="0.25"/>
    <row r="33445" x14ac:dyDescent="0.25"/>
    <row r="33446" x14ac:dyDescent="0.25"/>
    <row r="33447" x14ac:dyDescent="0.25"/>
    <row r="33448" x14ac:dyDescent="0.25"/>
    <row r="33449" x14ac:dyDescent="0.25"/>
    <row r="33450" x14ac:dyDescent="0.25"/>
    <row r="33451" x14ac:dyDescent="0.25"/>
    <row r="33452" x14ac:dyDescent="0.25"/>
    <row r="33453" x14ac:dyDescent="0.25"/>
    <row r="33454" x14ac:dyDescent="0.25"/>
    <row r="33455" x14ac:dyDescent="0.25"/>
    <row r="33456" x14ac:dyDescent="0.25"/>
    <row r="33457" x14ac:dyDescent="0.25"/>
    <row r="33458" x14ac:dyDescent="0.25"/>
    <row r="33459" x14ac:dyDescent="0.25"/>
    <row r="33460" x14ac:dyDescent="0.25"/>
    <row r="33461" x14ac:dyDescent="0.25"/>
    <row r="33462" x14ac:dyDescent="0.25"/>
    <row r="33463" x14ac:dyDescent="0.25"/>
    <row r="33464" x14ac:dyDescent="0.25"/>
    <row r="33465" x14ac:dyDescent="0.25"/>
    <row r="33466" x14ac:dyDescent="0.25"/>
    <row r="33467" x14ac:dyDescent="0.25"/>
    <row r="33468" x14ac:dyDescent="0.25"/>
    <row r="33469" x14ac:dyDescent="0.25"/>
    <row r="33470" x14ac:dyDescent="0.25"/>
    <row r="33471" x14ac:dyDescent="0.25"/>
    <row r="33472" x14ac:dyDescent="0.25"/>
    <row r="33473" x14ac:dyDescent="0.25"/>
    <row r="33474" x14ac:dyDescent="0.25"/>
    <row r="33475" x14ac:dyDescent="0.25"/>
    <row r="33476" x14ac:dyDescent="0.25"/>
    <row r="33477" x14ac:dyDescent="0.25"/>
    <row r="33478" x14ac:dyDescent="0.25"/>
    <row r="33479" x14ac:dyDescent="0.25"/>
    <row r="33480" x14ac:dyDescent="0.25"/>
    <row r="33481" x14ac:dyDescent="0.25"/>
    <row r="33482" x14ac:dyDescent="0.25"/>
    <row r="33483" x14ac:dyDescent="0.25"/>
    <row r="33484" x14ac:dyDescent="0.25"/>
    <row r="33485" x14ac:dyDescent="0.25"/>
    <row r="33486" x14ac:dyDescent="0.25"/>
    <row r="33487" x14ac:dyDescent="0.25"/>
    <row r="33488" x14ac:dyDescent="0.25"/>
    <row r="33489" x14ac:dyDescent="0.25"/>
    <row r="33490" x14ac:dyDescent="0.25"/>
    <row r="33491" x14ac:dyDescent="0.25"/>
    <row r="33492" x14ac:dyDescent="0.25"/>
    <row r="33493" x14ac:dyDescent="0.25"/>
    <row r="33494" x14ac:dyDescent="0.25"/>
    <row r="33495" x14ac:dyDescent="0.25"/>
    <row r="33496" x14ac:dyDescent="0.25"/>
    <row r="33497" x14ac:dyDescent="0.25"/>
    <row r="33498" x14ac:dyDescent="0.25"/>
    <row r="33499" x14ac:dyDescent="0.25"/>
    <row r="33500" x14ac:dyDescent="0.25"/>
    <row r="33501" x14ac:dyDescent="0.25"/>
    <row r="33502" x14ac:dyDescent="0.25"/>
    <row r="33503" x14ac:dyDescent="0.25"/>
    <row r="33504" x14ac:dyDescent="0.25"/>
    <row r="33505" x14ac:dyDescent="0.25"/>
    <row r="33506" x14ac:dyDescent="0.25"/>
    <row r="33507" x14ac:dyDescent="0.25"/>
    <row r="33508" x14ac:dyDescent="0.25"/>
    <row r="33509" x14ac:dyDescent="0.25"/>
    <row r="33510" x14ac:dyDescent="0.25"/>
    <row r="33511" x14ac:dyDescent="0.25"/>
    <row r="33512" x14ac:dyDescent="0.25"/>
    <row r="33513" x14ac:dyDescent="0.25"/>
    <row r="33514" x14ac:dyDescent="0.25"/>
    <row r="33515" x14ac:dyDescent="0.25"/>
    <row r="33516" x14ac:dyDescent="0.25"/>
    <row r="33517" x14ac:dyDescent="0.25"/>
    <row r="33518" x14ac:dyDescent="0.25"/>
    <row r="33519" x14ac:dyDescent="0.25"/>
    <row r="33520" x14ac:dyDescent="0.25"/>
    <row r="33521" x14ac:dyDescent="0.25"/>
    <row r="33522" x14ac:dyDescent="0.25"/>
    <row r="33523" x14ac:dyDescent="0.25"/>
    <row r="33524" x14ac:dyDescent="0.25"/>
    <row r="33525" x14ac:dyDescent="0.25"/>
    <row r="33526" x14ac:dyDescent="0.25"/>
    <row r="33527" x14ac:dyDescent="0.25"/>
    <row r="33528" x14ac:dyDescent="0.25"/>
    <row r="33529" x14ac:dyDescent="0.25"/>
    <row r="33530" x14ac:dyDescent="0.25"/>
    <row r="33531" x14ac:dyDescent="0.25"/>
    <row r="33532" x14ac:dyDescent="0.25"/>
    <row r="33533" x14ac:dyDescent="0.25"/>
    <row r="33534" x14ac:dyDescent="0.25"/>
    <row r="33535" x14ac:dyDescent="0.25"/>
    <row r="33536" x14ac:dyDescent="0.25"/>
    <row r="33537" x14ac:dyDescent="0.25"/>
    <row r="33538" x14ac:dyDescent="0.25"/>
    <row r="33539" x14ac:dyDescent="0.25"/>
    <row r="33540" x14ac:dyDescent="0.25"/>
    <row r="33541" x14ac:dyDescent="0.25"/>
    <row r="33542" x14ac:dyDescent="0.25"/>
    <row r="33543" x14ac:dyDescent="0.25"/>
    <row r="33544" x14ac:dyDescent="0.25"/>
    <row r="33545" x14ac:dyDescent="0.25"/>
    <row r="33546" x14ac:dyDescent="0.25"/>
    <row r="33547" x14ac:dyDescent="0.25"/>
    <row r="33548" x14ac:dyDescent="0.25"/>
    <row r="33549" x14ac:dyDescent="0.25"/>
    <row r="33550" x14ac:dyDescent="0.25"/>
    <row r="33551" x14ac:dyDescent="0.25"/>
    <row r="33552" x14ac:dyDescent="0.25"/>
    <row r="33553" x14ac:dyDescent="0.25"/>
    <row r="33554" x14ac:dyDescent="0.25"/>
    <row r="33555" x14ac:dyDescent="0.25"/>
    <row r="33556" x14ac:dyDescent="0.25"/>
    <row r="33557" x14ac:dyDescent="0.25"/>
    <row r="33558" x14ac:dyDescent="0.25"/>
    <row r="33559" x14ac:dyDescent="0.25"/>
    <row r="33560" x14ac:dyDescent="0.25"/>
    <row r="33561" x14ac:dyDescent="0.25"/>
    <row r="33562" x14ac:dyDescent="0.25"/>
    <row r="33563" x14ac:dyDescent="0.25"/>
    <row r="33564" x14ac:dyDescent="0.25"/>
    <row r="33565" x14ac:dyDescent="0.25"/>
    <row r="33566" x14ac:dyDescent="0.25"/>
    <row r="33567" x14ac:dyDescent="0.25"/>
    <row r="33568" x14ac:dyDescent="0.25"/>
    <row r="33569" x14ac:dyDescent="0.25"/>
    <row r="33570" x14ac:dyDescent="0.25"/>
    <row r="33571" x14ac:dyDescent="0.25"/>
    <row r="33572" x14ac:dyDescent="0.25"/>
    <row r="33573" x14ac:dyDescent="0.25"/>
    <row r="33574" x14ac:dyDescent="0.25"/>
    <row r="33575" x14ac:dyDescent="0.25"/>
    <row r="33576" x14ac:dyDescent="0.25"/>
    <row r="33577" x14ac:dyDescent="0.25"/>
    <row r="33578" x14ac:dyDescent="0.25"/>
    <row r="33579" x14ac:dyDescent="0.25"/>
    <row r="33580" x14ac:dyDescent="0.25"/>
    <row r="33581" x14ac:dyDescent="0.25"/>
    <row r="33582" x14ac:dyDescent="0.25"/>
    <row r="33583" x14ac:dyDescent="0.25"/>
    <row r="33584" x14ac:dyDescent="0.25"/>
    <row r="33585" x14ac:dyDescent="0.25"/>
    <row r="33586" x14ac:dyDescent="0.25"/>
    <row r="33587" x14ac:dyDescent="0.25"/>
    <row r="33588" x14ac:dyDescent="0.25"/>
    <row r="33589" x14ac:dyDescent="0.25"/>
    <row r="33590" x14ac:dyDescent="0.25"/>
    <row r="33591" x14ac:dyDescent="0.25"/>
    <row r="33592" x14ac:dyDescent="0.25"/>
    <row r="33593" x14ac:dyDescent="0.25"/>
    <row r="33594" x14ac:dyDescent="0.25"/>
    <row r="33595" x14ac:dyDescent="0.25"/>
    <row r="33596" x14ac:dyDescent="0.25"/>
    <row r="33597" x14ac:dyDescent="0.25"/>
    <row r="33598" x14ac:dyDescent="0.25"/>
    <row r="33599" x14ac:dyDescent="0.25"/>
    <row r="33600" x14ac:dyDescent="0.25"/>
    <row r="33601" x14ac:dyDescent="0.25"/>
    <row r="33602" x14ac:dyDescent="0.25"/>
    <row r="33603" x14ac:dyDescent="0.25"/>
    <row r="33604" x14ac:dyDescent="0.25"/>
    <row r="33605" x14ac:dyDescent="0.25"/>
    <row r="33606" x14ac:dyDescent="0.25"/>
    <row r="33607" x14ac:dyDescent="0.25"/>
    <row r="33608" x14ac:dyDescent="0.25"/>
    <row r="33609" x14ac:dyDescent="0.25"/>
    <row r="33610" x14ac:dyDescent="0.25"/>
    <row r="33611" x14ac:dyDescent="0.25"/>
    <row r="33612" x14ac:dyDescent="0.25"/>
    <row r="33613" x14ac:dyDescent="0.25"/>
    <row r="33614" x14ac:dyDescent="0.25"/>
    <row r="33615" x14ac:dyDescent="0.25"/>
    <row r="33616" x14ac:dyDescent="0.25"/>
    <row r="33617" x14ac:dyDescent="0.25"/>
    <row r="33618" x14ac:dyDescent="0.25"/>
    <row r="33619" x14ac:dyDescent="0.25"/>
    <row r="33620" x14ac:dyDescent="0.25"/>
    <row r="33621" x14ac:dyDescent="0.25"/>
    <row r="33622" x14ac:dyDescent="0.25"/>
    <row r="33623" x14ac:dyDescent="0.25"/>
    <row r="33624" x14ac:dyDescent="0.25"/>
    <row r="33625" x14ac:dyDescent="0.25"/>
    <row r="33626" x14ac:dyDescent="0.25"/>
    <row r="33627" x14ac:dyDescent="0.25"/>
    <row r="33628" x14ac:dyDescent="0.25"/>
    <row r="33629" x14ac:dyDescent="0.25"/>
    <row r="33630" x14ac:dyDescent="0.25"/>
    <row r="33631" x14ac:dyDescent="0.25"/>
    <row r="33632" x14ac:dyDescent="0.25"/>
    <row r="33633" x14ac:dyDescent="0.25"/>
    <row r="33634" x14ac:dyDescent="0.25"/>
    <row r="33635" x14ac:dyDescent="0.25"/>
    <row r="33636" x14ac:dyDescent="0.25"/>
    <row r="33637" x14ac:dyDescent="0.25"/>
    <row r="33638" x14ac:dyDescent="0.25"/>
    <row r="33639" x14ac:dyDescent="0.25"/>
    <row r="33640" x14ac:dyDescent="0.25"/>
    <row r="33641" x14ac:dyDescent="0.25"/>
    <row r="33642" x14ac:dyDescent="0.25"/>
    <row r="33643" x14ac:dyDescent="0.25"/>
    <row r="33644" x14ac:dyDescent="0.25"/>
    <row r="33645" x14ac:dyDescent="0.25"/>
    <row r="33646" x14ac:dyDescent="0.25"/>
    <row r="33647" x14ac:dyDescent="0.25"/>
    <row r="33648" x14ac:dyDescent="0.25"/>
    <row r="33649" x14ac:dyDescent="0.25"/>
    <row r="33650" x14ac:dyDescent="0.25"/>
    <row r="33651" x14ac:dyDescent="0.25"/>
    <row r="33652" x14ac:dyDescent="0.25"/>
    <row r="33653" x14ac:dyDescent="0.25"/>
    <row r="33654" x14ac:dyDescent="0.25"/>
    <row r="33655" x14ac:dyDescent="0.25"/>
    <row r="33656" x14ac:dyDescent="0.25"/>
    <row r="33657" x14ac:dyDescent="0.25"/>
    <row r="33658" x14ac:dyDescent="0.25"/>
    <row r="33659" x14ac:dyDescent="0.25"/>
    <row r="33660" x14ac:dyDescent="0.25"/>
    <row r="33661" x14ac:dyDescent="0.25"/>
    <row r="33662" x14ac:dyDescent="0.25"/>
    <row r="33663" x14ac:dyDescent="0.25"/>
    <row r="33664" x14ac:dyDescent="0.25"/>
    <row r="33665" x14ac:dyDescent="0.25"/>
    <row r="33666" x14ac:dyDescent="0.25"/>
    <row r="33667" x14ac:dyDescent="0.25"/>
    <row r="33668" x14ac:dyDescent="0.25"/>
    <row r="33669" x14ac:dyDescent="0.25"/>
    <row r="33670" x14ac:dyDescent="0.25"/>
    <row r="33671" x14ac:dyDescent="0.25"/>
    <row r="33672" x14ac:dyDescent="0.25"/>
    <row r="33673" x14ac:dyDescent="0.25"/>
    <row r="33674" x14ac:dyDescent="0.25"/>
    <row r="33675" x14ac:dyDescent="0.25"/>
    <row r="33676" x14ac:dyDescent="0.25"/>
    <row r="33677" x14ac:dyDescent="0.25"/>
    <row r="33678" x14ac:dyDescent="0.25"/>
    <row r="33679" x14ac:dyDescent="0.25"/>
    <row r="33680" x14ac:dyDescent="0.25"/>
    <row r="33681" x14ac:dyDescent="0.25"/>
    <row r="33682" x14ac:dyDescent="0.25"/>
    <row r="33683" x14ac:dyDescent="0.25"/>
    <row r="33684" x14ac:dyDescent="0.25"/>
    <row r="33685" x14ac:dyDescent="0.25"/>
    <row r="33686" x14ac:dyDescent="0.25"/>
    <row r="33687" x14ac:dyDescent="0.25"/>
    <row r="33688" x14ac:dyDescent="0.25"/>
    <row r="33689" x14ac:dyDescent="0.25"/>
    <row r="33690" x14ac:dyDescent="0.25"/>
    <row r="33691" x14ac:dyDescent="0.25"/>
    <row r="33692" x14ac:dyDescent="0.25"/>
    <row r="33693" x14ac:dyDescent="0.25"/>
    <row r="33694" x14ac:dyDescent="0.25"/>
    <row r="33695" x14ac:dyDescent="0.25"/>
    <row r="33696" x14ac:dyDescent="0.25"/>
    <row r="33697" x14ac:dyDescent="0.25"/>
    <row r="33698" x14ac:dyDescent="0.25"/>
    <row r="33699" x14ac:dyDescent="0.25"/>
    <row r="33700" x14ac:dyDescent="0.25"/>
    <row r="33701" x14ac:dyDescent="0.25"/>
    <row r="33702" x14ac:dyDescent="0.25"/>
    <row r="33703" x14ac:dyDescent="0.25"/>
    <row r="33704" x14ac:dyDescent="0.25"/>
    <row r="33705" x14ac:dyDescent="0.25"/>
    <row r="33706" x14ac:dyDescent="0.25"/>
    <row r="33707" x14ac:dyDescent="0.25"/>
    <row r="33708" x14ac:dyDescent="0.25"/>
    <row r="33709" x14ac:dyDescent="0.25"/>
    <row r="33710" x14ac:dyDescent="0.25"/>
    <row r="33711" x14ac:dyDescent="0.25"/>
    <row r="33712" x14ac:dyDescent="0.25"/>
    <row r="33713" x14ac:dyDescent="0.25"/>
    <row r="33714" x14ac:dyDescent="0.25"/>
    <row r="33715" x14ac:dyDescent="0.25"/>
    <row r="33716" x14ac:dyDescent="0.25"/>
    <row r="33717" x14ac:dyDescent="0.25"/>
    <row r="33718" x14ac:dyDescent="0.25"/>
    <row r="33719" x14ac:dyDescent="0.25"/>
    <row r="33720" x14ac:dyDescent="0.25"/>
    <row r="33721" x14ac:dyDescent="0.25"/>
    <row r="33722" x14ac:dyDescent="0.25"/>
    <row r="33723" x14ac:dyDescent="0.25"/>
    <row r="33724" x14ac:dyDescent="0.25"/>
    <row r="33725" x14ac:dyDescent="0.25"/>
    <row r="33726" x14ac:dyDescent="0.25"/>
    <row r="33727" x14ac:dyDescent="0.25"/>
    <row r="33728" x14ac:dyDescent="0.25"/>
    <row r="33729" x14ac:dyDescent="0.25"/>
    <row r="33730" x14ac:dyDescent="0.25"/>
    <row r="33731" x14ac:dyDescent="0.25"/>
    <row r="33732" x14ac:dyDescent="0.25"/>
    <row r="33733" x14ac:dyDescent="0.25"/>
    <row r="33734" x14ac:dyDescent="0.25"/>
    <row r="33735" x14ac:dyDescent="0.25"/>
    <row r="33736" x14ac:dyDescent="0.25"/>
    <row r="33737" x14ac:dyDescent="0.25"/>
    <row r="33738" x14ac:dyDescent="0.25"/>
    <row r="33739" x14ac:dyDescent="0.25"/>
    <row r="33740" x14ac:dyDescent="0.25"/>
    <row r="33741" x14ac:dyDescent="0.25"/>
    <row r="33742" x14ac:dyDescent="0.25"/>
    <row r="33743" x14ac:dyDescent="0.25"/>
    <row r="33744" x14ac:dyDescent="0.25"/>
    <row r="33745" x14ac:dyDescent="0.25"/>
    <row r="33746" x14ac:dyDescent="0.25"/>
    <row r="33747" x14ac:dyDescent="0.25"/>
    <row r="33748" x14ac:dyDescent="0.25"/>
    <row r="33749" x14ac:dyDescent="0.25"/>
    <row r="33750" x14ac:dyDescent="0.25"/>
    <row r="33751" x14ac:dyDescent="0.25"/>
    <row r="33752" x14ac:dyDescent="0.25"/>
    <row r="33753" x14ac:dyDescent="0.25"/>
    <row r="33754" x14ac:dyDescent="0.25"/>
    <row r="33755" x14ac:dyDescent="0.25"/>
    <row r="33756" x14ac:dyDescent="0.25"/>
    <row r="33757" x14ac:dyDescent="0.25"/>
    <row r="33758" x14ac:dyDescent="0.25"/>
    <row r="33759" x14ac:dyDescent="0.25"/>
    <row r="33760" x14ac:dyDescent="0.25"/>
    <row r="33761" x14ac:dyDescent="0.25"/>
    <row r="33762" x14ac:dyDescent="0.25"/>
    <row r="33763" x14ac:dyDescent="0.25"/>
    <row r="33764" x14ac:dyDescent="0.25"/>
    <row r="33765" x14ac:dyDescent="0.25"/>
    <row r="33766" x14ac:dyDescent="0.25"/>
    <row r="33767" x14ac:dyDescent="0.25"/>
    <row r="33768" x14ac:dyDescent="0.25"/>
    <row r="33769" x14ac:dyDescent="0.25"/>
    <row r="33770" x14ac:dyDescent="0.25"/>
    <row r="33771" x14ac:dyDescent="0.25"/>
    <row r="33772" x14ac:dyDescent="0.25"/>
    <row r="33773" x14ac:dyDescent="0.25"/>
    <row r="33774" x14ac:dyDescent="0.25"/>
    <row r="33775" x14ac:dyDescent="0.25"/>
    <row r="33776" x14ac:dyDescent="0.25"/>
    <row r="33777" x14ac:dyDescent="0.25"/>
    <row r="33778" x14ac:dyDescent="0.25"/>
    <row r="33779" x14ac:dyDescent="0.25"/>
    <row r="33780" x14ac:dyDescent="0.25"/>
    <row r="33781" x14ac:dyDescent="0.25"/>
    <row r="33782" x14ac:dyDescent="0.25"/>
    <row r="33783" x14ac:dyDescent="0.25"/>
    <row r="33784" x14ac:dyDescent="0.25"/>
    <row r="33785" x14ac:dyDescent="0.25"/>
    <row r="33786" x14ac:dyDescent="0.25"/>
    <row r="33787" x14ac:dyDescent="0.25"/>
    <row r="33788" x14ac:dyDescent="0.25"/>
    <row r="33789" x14ac:dyDescent="0.25"/>
    <row r="33790" x14ac:dyDescent="0.25"/>
    <row r="33791" x14ac:dyDescent="0.25"/>
    <row r="33792" x14ac:dyDescent="0.25"/>
    <row r="33793" x14ac:dyDescent="0.25"/>
    <row r="33794" x14ac:dyDescent="0.25"/>
    <row r="33795" x14ac:dyDescent="0.25"/>
    <row r="33796" x14ac:dyDescent="0.25"/>
    <row r="33797" x14ac:dyDescent="0.25"/>
    <row r="33798" x14ac:dyDescent="0.25"/>
    <row r="33799" x14ac:dyDescent="0.25"/>
    <row r="33800" x14ac:dyDescent="0.25"/>
    <row r="33801" x14ac:dyDescent="0.25"/>
    <row r="33802" x14ac:dyDescent="0.25"/>
    <row r="33803" x14ac:dyDescent="0.25"/>
    <row r="33804" x14ac:dyDescent="0.25"/>
    <row r="33805" x14ac:dyDescent="0.25"/>
    <row r="33806" x14ac:dyDescent="0.25"/>
    <row r="33807" x14ac:dyDescent="0.25"/>
    <row r="33808" x14ac:dyDescent="0.25"/>
    <row r="33809" x14ac:dyDescent="0.25"/>
    <row r="33810" x14ac:dyDescent="0.25"/>
    <row r="33811" x14ac:dyDescent="0.25"/>
    <row r="33812" x14ac:dyDescent="0.25"/>
    <row r="33813" x14ac:dyDescent="0.25"/>
    <row r="33814" x14ac:dyDescent="0.25"/>
    <row r="33815" x14ac:dyDescent="0.25"/>
    <row r="33816" x14ac:dyDescent="0.25"/>
    <row r="33817" x14ac:dyDescent="0.25"/>
    <row r="33818" x14ac:dyDescent="0.25"/>
    <row r="33819" x14ac:dyDescent="0.25"/>
    <row r="33820" x14ac:dyDescent="0.25"/>
    <row r="33821" x14ac:dyDescent="0.25"/>
    <row r="33822" x14ac:dyDescent="0.25"/>
    <row r="33823" x14ac:dyDescent="0.25"/>
    <row r="33824" x14ac:dyDescent="0.25"/>
    <row r="33825" x14ac:dyDescent="0.25"/>
    <row r="33826" x14ac:dyDescent="0.25"/>
    <row r="33827" x14ac:dyDescent="0.25"/>
    <row r="33828" x14ac:dyDescent="0.25"/>
    <row r="33829" x14ac:dyDescent="0.25"/>
    <row r="33830" x14ac:dyDescent="0.25"/>
    <row r="33831" x14ac:dyDescent="0.25"/>
    <row r="33832" x14ac:dyDescent="0.25"/>
    <row r="33833" x14ac:dyDescent="0.25"/>
    <row r="33834" x14ac:dyDescent="0.25"/>
    <row r="33835" x14ac:dyDescent="0.25"/>
    <row r="33836" x14ac:dyDescent="0.25"/>
    <row r="33837" x14ac:dyDescent="0.25"/>
    <row r="33838" x14ac:dyDescent="0.25"/>
    <row r="33839" x14ac:dyDescent="0.25"/>
    <row r="33840" x14ac:dyDescent="0.25"/>
    <row r="33841" x14ac:dyDescent="0.25"/>
    <row r="33842" x14ac:dyDescent="0.25"/>
    <row r="33843" x14ac:dyDescent="0.25"/>
    <row r="33844" x14ac:dyDescent="0.25"/>
    <row r="33845" x14ac:dyDescent="0.25"/>
    <row r="33846" x14ac:dyDescent="0.25"/>
    <row r="33847" x14ac:dyDescent="0.25"/>
    <row r="33848" x14ac:dyDescent="0.25"/>
    <row r="33849" x14ac:dyDescent="0.25"/>
    <row r="33850" x14ac:dyDescent="0.25"/>
    <row r="33851" x14ac:dyDescent="0.25"/>
    <row r="33852" x14ac:dyDescent="0.25"/>
    <row r="33853" x14ac:dyDescent="0.25"/>
    <row r="33854" x14ac:dyDescent="0.25"/>
    <row r="33855" x14ac:dyDescent="0.25"/>
    <row r="33856" x14ac:dyDescent="0.25"/>
    <row r="33857" x14ac:dyDescent="0.25"/>
    <row r="33858" x14ac:dyDescent="0.25"/>
    <row r="33859" x14ac:dyDescent="0.25"/>
    <row r="33860" x14ac:dyDescent="0.25"/>
    <row r="33861" x14ac:dyDescent="0.25"/>
    <row r="33862" x14ac:dyDescent="0.25"/>
    <row r="33863" x14ac:dyDescent="0.25"/>
    <row r="33864" x14ac:dyDescent="0.25"/>
    <row r="33865" x14ac:dyDescent="0.25"/>
    <row r="33866" x14ac:dyDescent="0.25"/>
    <row r="33867" x14ac:dyDescent="0.25"/>
    <row r="33868" x14ac:dyDescent="0.25"/>
    <row r="33869" x14ac:dyDescent="0.25"/>
    <row r="33870" x14ac:dyDescent="0.25"/>
    <row r="33871" x14ac:dyDescent="0.25"/>
    <row r="33872" x14ac:dyDescent="0.25"/>
    <row r="33873" x14ac:dyDescent="0.25"/>
    <row r="33874" x14ac:dyDescent="0.25"/>
    <row r="33875" x14ac:dyDescent="0.25"/>
    <row r="33876" x14ac:dyDescent="0.25"/>
    <row r="33877" x14ac:dyDescent="0.25"/>
    <row r="33878" x14ac:dyDescent="0.25"/>
    <row r="33879" x14ac:dyDescent="0.25"/>
    <row r="33880" x14ac:dyDescent="0.25"/>
    <row r="33881" x14ac:dyDescent="0.25"/>
    <row r="33882" x14ac:dyDescent="0.25"/>
    <row r="33883" x14ac:dyDescent="0.25"/>
    <row r="33884" x14ac:dyDescent="0.25"/>
    <row r="33885" x14ac:dyDescent="0.25"/>
    <row r="33886" x14ac:dyDescent="0.25"/>
    <row r="33887" x14ac:dyDescent="0.25"/>
    <row r="33888" x14ac:dyDescent="0.25"/>
    <row r="33889" x14ac:dyDescent="0.25"/>
    <row r="33890" x14ac:dyDescent="0.25"/>
    <row r="33891" x14ac:dyDescent="0.25"/>
    <row r="33892" x14ac:dyDescent="0.25"/>
    <row r="33893" x14ac:dyDescent="0.25"/>
    <row r="33894" x14ac:dyDescent="0.25"/>
    <row r="33895" x14ac:dyDescent="0.25"/>
    <row r="33896" x14ac:dyDescent="0.25"/>
    <row r="33897" x14ac:dyDescent="0.25"/>
    <row r="33898" x14ac:dyDescent="0.25"/>
    <row r="33899" x14ac:dyDescent="0.25"/>
    <row r="33900" x14ac:dyDescent="0.25"/>
    <row r="33901" x14ac:dyDescent="0.25"/>
    <row r="33902" x14ac:dyDescent="0.25"/>
    <row r="33903" x14ac:dyDescent="0.25"/>
    <row r="33904" x14ac:dyDescent="0.25"/>
    <row r="33905" x14ac:dyDescent="0.25"/>
    <row r="33906" x14ac:dyDescent="0.25"/>
    <row r="33907" x14ac:dyDescent="0.25"/>
    <row r="33908" x14ac:dyDescent="0.25"/>
    <row r="33909" x14ac:dyDescent="0.25"/>
    <row r="33910" x14ac:dyDescent="0.25"/>
    <row r="33911" x14ac:dyDescent="0.25"/>
    <row r="33912" x14ac:dyDescent="0.25"/>
    <row r="33913" x14ac:dyDescent="0.25"/>
    <row r="33914" x14ac:dyDescent="0.25"/>
    <row r="33915" x14ac:dyDescent="0.25"/>
    <row r="33916" x14ac:dyDescent="0.25"/>
    <row r="33917" x14ac:dyDescent="0.25"/>
    <row r="33918" x14ac:dyDescent="0.25"/>
    <row r="33919" x14ac:dyDescent="0.25"/>
    <row r="33920" x14ac:dyDescent="0.25"/>
    <row r="33921" x14ac:dyDescent="0.25"/>
    <row r="33922" x14ac:dyDescent="0.25"/>
    <row r="33923" x14ac:dyDescent="0.25"/>
    <row r="33924" x14ac:dyDescent="0.25"/>
    <row r="33925" x14ac:dyDescent="0.25"/>
    <row r="33926" x14ac:dyDescent="0.25"/>
    <row r="33927" x14ac:dyDescent="0.25"/>
    <row r="33928" x14ac:dyDescent="0.25"/>
    <row r="33929" x14ac:dyDescent="0.25"/>
    <row r="33930" x14ac:dyDescent="0.25"/>
    <row r="33931" x14ac:dyDescent="0.25"/>
    <row r="33932" x14ac:dyDescent="0.25"/>
    <row r="33933" x14ac:dyDescent="0.25"/>
    <row r="33934" x14ac:dyDescent="0.25"/>
    <row r="33935" x14ac:dyDescent="0.25"/>
    <row r="33936" x14ac:dyDescent="0.25"/>
    <row r="33937" x14ac:dyDescent="0.25"/>
    <row r="33938" x14ac:dyDescent="0.25"/>
    <row r="33939" x14ac:dyDescent="0.25"/>
    <row r="33940" x14ac:dyDescent="0.25"/>
    <row r="33941" x14ac:dyDescent="0.25"/>
    <row r="33942" x14ac:dyDescent="0.25"/>
    <row r="33943" x14ac:dyDescent="0.25"/>
    <row r="33944" x14ac:dyDescent="0.25"/>
    <row r="33945" x14ac:dyDescent="0.25"/>
    <row r="33946" x14ac:dyDescent="0.25"/>
    <row r="33947" x14ac:dyDescent="0.25"/>
    <row r="33948" x14ac:dyDescent="0.25"/>
    <row r="33949" x14ac:dyDescent="0.25"/>
    <row r="33950" x14ac:dyDescent="0.25"/>
    <row r="33951" x14ac:dyDescent="0.25"/>
    <row r="33952" x14ac:dyDescent="0.25"/>
    <row r="33953" x14ac:dyDescent="0.25"/>
    <row r="33954" x14ac:dyDescent="0.25"/>
    <row r="33955" x14ac:dyDescent="0.25"/>
    <row r="33956" x14ac:dyDescent="0.25"/>
    <row r="33957" x14ac:dyDescent="0.25"/>
    <row r="33958" x14ac:dyDescent="0.25"/>
    <row r="33959" x14ac:dyDescent="0.25"/>
    <row r="33960" x14ac:dyDescent="0.25"/>
    <row r="33961" x14ac:dyDescent="0.25"/>
    <row r="33962" x14ac:dyDescent="0.25"/>
    <row r="33963" x14ac:dyDescent="0.25"/>
    <row r="33964" x14ac:dyDescent="0.25"/>
    <row r="33965" x14ac:dyDescent="0.25"/>
    <row r="33966" x14ac:dyDescent="0.25"/>
    <row r="33967" x14ac:dyDescent="0.25"/>
    <row r="33968" x14ac:dyDescent="0.25"/>
    <row r="33969" x14ac:dyDescent="0.25"/>
    <row r="33970" x14ac:dyDescent="0.25"/>
    <row r="33971" x14ac:dyDescent="0.25"/>
    <row r="33972" x14ac:dyDescent="0.25"/>
    <row r="33973" x14ac:dyDescent="0.25"/>
    <row r="33974" x14ac:dyDescent="0.25"/>
    <row r="33975" x14ac:dyDescent="0.25"/>
    <row r="33976" x14ac:dyDescent="0.25"/>
    <row r="33977" x14ac:dyDescent="0.25"/>
    <row r="33978" x14ac:dyDescent="0.25"/>
    <row r="33979" x14ac:dyDescent="0.25"/>
    <row r="33980" x14ac:dyDescent="0.25"/>
    <row r="33981" x14ac:dyDescent="0.25"/>
    <row r="33982" x14ac:dyDescent="0.25"/>
    <row r="33983" x14ac:dyDescent="0.25"/>
    <row r="33984" x14ac:dyDescent="0.25"/>
    <row r="33985" x14ac:dyDescent="0.25"/>
    <row r="33986" x14ac:dyDescent="0.25"/>
    <row r="33987" x14ac:dyDescent="0.25"/>
    <row r="33988" x14ac:dyDescent="0.25"/>
    <row r="33989" x14ac:dyDescent="0.25"/>
    <row r="33990" x14ac:dyDescent="0.25"/>
    <row r="33991" x14ac:dyDescent="0.25"/>
    <row r="33992" x14ac:dyDescent="0.25"/>
    <row r="33993" x14ac:dyDescent="0.25"/>
    <row r="33994" x14ac:dyDescent="0.25"/>
    <row r="33995" x14ac:dyDescent="0.25"/>
    <row r="33996" x14ac:dyDescent="0.25"/>
    <row r="33997" x14ac:dyDescent="0.25"/>
    <row r="33998" x14ac:dyDescent="0.25"/>
    <row r="33999" x14ac:dyDescent="0.25"/>
    <row r="34000" x14ac:dyDescent="0.25"/>
    <row r="34001" x14ac:dyDescent="0.25"/>
    <row r="34002" x14ac:dyDescent="0.25"/>
    <row r="34003" x14ac:dyDescent="0.25"/>
    <row r="34004" x14ac:dyDescent="0.25"/>
    <row r="34005" x14ac:dyDescent="0.25"/>
    <row r="34006" x14ac:dyDescent="0.25"/>
    <row r="34007" x14ac:dyDescent="0.25"/>
    <row r="34008" x14ac:dyDescent="0.25"/>
    <row r="34009" x14ac:dyDescent="0.25"/>
    <row r="34010" x14ac:dyDescent="0.25"/>
    <row r="34011" x14ac:dyDescent="0.25"/>
    <row r="34012" x14ac:dyDescent="0.25"/>
    <row r="34013" x14ac:dyDescent="0.25"/>
    <row r="34014" x14ac:dyDescent="0.25"/>
    <row r="34015" x14ac:dyDescent="0.25"/>
    <row r="34016" x14ac:dyDescent="0.25"/>
    <row r="34017" x14ac:dyDescent="0.25"/>
    <row r="34018" x14ac:dyDescent="0.25"/>
    <row r="34019" x14ac:dyDescent="0.25"/>
    <row r="34020" x14ac:dyDescent="0.25"/>
    <row r="34021" x14ac:dyDescent="0.25"/>
    <row r="34022" x14ac:dyDescent="0.25"/>
    <row r="34023" x14ac:dyDescent="0.25"/>
    <row r="34024" x14ac:dyDescent="0.25"/>
    <row r="34025" x14ac:dyDescent="0.25"/>
    <row r="34026" x14ac:dyDescent="0.25"/>
    <row r="34027" x14ac:dyDescent="0.25"/>
    <row r="34028" x14ac:dyDescent="0.25"/>
    <row r="34029" x14ac:dyDescent="0.25"/>
    <row r="34030" x14ac:dyDescent="0.25"/>
    <row r="34031" x14ac:dyDescent="0.25"/>
    <row r="34032" x14ac:dyDescent="0.25"/>
    <row r="34033" x14ac:dyDescent="0.25"/>
    <row r="34034" x14ac:dyDescent="0.25"/>
    <row r="34035" x14ac:dyDescent="0.25"/>
    <row r="34036" x14ac:dyDescent="0.25"/>
    <row r="34037" x14ac:dyDescent="0.25"/>
    <row r="34038" x14ac:dyDescent="0.25"/>
    <row r="34039" x14ac:dyDescent="0.25"/>
    <row r="34040" x14ac:dyDescent="0.25"/>
    <row r="34041" x14ac:dyDescent="0.25"/>
    <row r="34042" x14ac:dyDescent="0.25"/>
    <row r="34043" x14ac:dyDescent="0.25"/>
    <row r="34044" x14ac:dyDescent="0.25"/>
    <row r="34045" x14ac:dyDescent="0.25"/>
    <row r="34046" x14ac:dyDescent="0.25"/>
    <row r="34047" x14ac:dyDescent="0.25"/>
    <row r="34048" x14ac:dyDescent="0.25"/>
    <row r="34049" x14ac:dyDescent="0.25"/>
    <row r="34050" x14ac:dyDescent="0.25"/>
    <row r="34051" x14ac:dyDescent="0.25"/>
    <row r="34052" x14ac:dyDescent="0.25"/>
    <row r="34053" x14ac:dyDescent="0.25"/>
    <row r="34054" x14ac:dyDescent="0.25"/>
    <row r="34055" x14ac:dyDescent="0.25"/>
    <row r="34056" x14ac:dyDescent="0.25"/>
    <row r="34057" x14ac:dyDescent="0.25"/>
    <row r="34058" x14ac:dyDescent="0.25"/>
    <row r="34059" x14ac:dyDescent="0.25"/>
    <row r="34060" x14ac:dyDescent="0.25"/>
    <row r="34061" x14ac:dyDescent="0.25"/>
    <row r="34062" x14ac:dyDescent="0.25"/>
    <row r="34063" x14ac:dyDescent="0.25"/>
    <row r="34064" x14ac:dyDescent="0.25"/>
    <row r="34065" x14ac:dyDescent="0.25"/>
    <row r="34066" x14ac:dyDescent="0.25"/>
    <row r="34067" x14ac:dyDescent="0.25"/>
    <row r="34068" x14ac:dyDescent="0.25"/>
    <row r="34069" x14ac:dyDescent="0.25"/>
    <row r="34070" x14ac:dyDescent="0.25"/>
    <row r="34071" x14ac:dyDescent="0.25"/>
    <row r="34072" x14ac:dyDescent="0.25"/>
    <row r="34073" x14ac:dyDescent="0.25"/>
    <row r="34074" x14ac:dyDescent="0.25"/>
    <row r="34075" x14ac:dyDescent="0.25"/>
    <row r="34076" x14ac:dyDescent="0.25"/>
    <row r="34077" x14ac:dyDescent="0.25"/>
    <row r="34078" x14ac:dyDescent="0.25"/>
    <row r="34079" x14ac:dyDescent="0.25"/>
    <row r="34080" x14ac:dyDescent="0.25"/>
    <row r="34081" x14ac:dyDescent="0.25"/>
    <row r="34082" x14ac:dyDescent="0.25"/>
    <row r="34083" x14ac:dyDescent="0.25"/>
    <row r="34084" x14ac:dyDescent="0.25"/>
    <row r="34085" x14ac:dyDescent="0.25"/>
    <row r="34086" x14ac:dyDescent="0.25"/>
    <row r="34087" x14ac:dyDescent="0.25"/>
    <row r="34088" x14ac:dyDescent="0.25"/>
    <row r="34089" x14ac:dyDescent="0.25"/>
    <row r="34090" x14ac:dyDescent="0.25"/>
    <row r="34091" x14ac:dyDescent="0.25"/>
    <row r="34092" x14ac:dyDescent="0.25"/>
    <row r="34093" x14ac:dyDescent="0.25"/>
    <row r="34094" x14ac:dyDescent="0.25"/>
    <row r="34095" x14ac:dyDescent="0.25"/>
    <row r="34096" x14ac:dyDescent="0.25"/>
    <row r="34097" x14ac:dyDescent="0.25"/>
    <row r="34098" x14ac:dyDescent="0.25"/>
    <row r="34099" x14ac:dyDescent="0.25"/>
    <row r="34100" x14ac:dyDescent="0.25"/>
    <row r="34101" x14ac:dyDescent="0.25"/>
    <row r="34102" x14ac:dyDescent="0.25"/>
    <row r="34103" x14ac:dyDescent="0.25"/>
    <row r="34104" x14ac:dyDescent="0.25"/>
    <row r="34105" x14ac:dyDescent="0.25"/>
    <row r="34106" x14ac:dyDescent="0.25"/>
    <row r="34107" x14ac:dyDescent="0.25"/>
    <row r="34108" x14ac:dyDescent="0.25"/>
    <row r="34109" x14ac:dyDescent="0.25"/>
    <row r="34110" x14ac:dyDescent="0.25"/>
    <row r="34111" x14ac:dyDescent="0.25"/>
    <row r="34112" x14ac:dyDescent="0.25"/>
    <row r="34113" x14ac:dyDescent="0.25"/>
    <row r="34114" x14ac:dyDescent="0.25"/>
    <row r="34115" x14ac:dyDescent="0.25"/>
    <row r="34116" x14ac:dyDescent="0.25"/>
    <row r="34117" x14ac:dyDescent="0.25"/>
    <row r="34118" x14ac:dyDescent="0.25"/>
    <row r="34119" x14ac:dyDescent="0.25"/>
    <row r="34120" x14ac:dyDescent="0.25"/>
    <row r="34121" x14ac:dyDescent="0.25"/>
    <row r="34122" x14ac:dyDescent="0.25"/>
    <row r="34123" x14ac:dyDescent="0.25"/>
    <row r="34124" x14ac:dyDescent="0.25"/>
    <row r="34125" x14ac:dyDescent="0.25"/>
    <row r="34126" x14ac:dyDescent="0.25"/>
    <row r="34127" x14ac:dyDescent="0.25"/>
    <row r="34128" x14ac:dyDescent="0.25"/>
    <row r="34129" x14ac:dyDescent="0.25"/>
    <row r="34130" x14ac:dyDescent="0.25"/>
    <row r="34131" x14ac:dyDescent="0.25"/>
    <row r="34132" x14ac:dyDescent="0.25"/>
    <row r="34133" x14ac:dyDescent="0.25"/>
    <row r="34134" x14ac:dyDescent="0.25"/>
    <row r="34135" x14ac:dyDescent="0.25"/>
    <row r="34136" x14ac:dyDescent="0.25"/>
    <row r="34137" x14ac:dyDescent="0.25"/>
    <row r="34138" x14ac:dyDescent="0.25"/>
    <row r="34139" x14ac:dyDescent="0.25"/>
    <row r="34140" x14ac:dyDescent="0.25"/>
    <row r="34141" x14ac:dyDescent="0.25"/>
    <row r="34142" x14ac:dyDescent="0.25"/>
    <row r="34143" x14ac:dyDescent="0.25"/>
    <row r="34144" x14ac:dyDescent="0.25"/>
    <row r="34145" x14ac:dyDescent="0.25"/>
    <row r="34146" x14ac:dyDescent="0.25"/>
    <row r="34147" x14ac:dyDescent="0.25"/>
    <row r="34148" x14ac:dyDescent="0.25"/>
    <row r="34149" x14ac:dyDescent="0.25"/>
    <row r="34150" x14ac:dyDescent="0.25"/>
    <row r="34151" x14ac:dyDescent="0.25"/>
    <row r="34152" x14ac:dyDescent="0.25"/>
    <row r="34153" x14ac:dyDescent="0.25"/>
    <row r="34154" x14ac:dyDescent="0.25"/>
    <row r="34155" x14ac:dyDescent="0.25"/>
    <row r="34156" x14ac:dyDescent="0.25"/>
    <row r="34157" x14ac:dyDescent="0.25"/>
    <row r="34158" x14ac:dyDescent="0.25"/>
    <row r="34159" x14ac:dyDescent="0.25"/>
    <row r="34160" x14ac:dyDescent="0.25"/>
    <row r="34161" x14ac:dyDescent="0.25"/>
    <row r="34162" x14ac:dyDescent="0.25"/>
    <row r="34163" x14ac:dyDescent="0.25"/>
    <row r="34164" x14ac:dyDescent="0.25"/>
    <row r="34165" x14ac:dyDescent="0.25"/>
    <row r="34166" x14ac:dyDescent="0.25"/>
    <row r="34167" x14ac:dyDescent="0.25"/>
    <row r="34168" x14ac:dyDescent="0.25"/>
    <row r="34169" x14ac:dyDescent="0.25"/>
    <row r="34170" x14ac:dyDescent="0.25"/>
    <row r="34171" x14ac:dyDescent="0.25"/>
    <row r="34172" x14ac:dyDescent="0.25"/>
    <row r="34173" x14ac:dyDescent="0.25"/>
    <row r="34174" x14ac:dyDescent="0.25"/>
    <row r="34175" x14ac:dyDescent="0.25"/>
    <row r="34176" x14ac:dyDescent="0.25"/>
    <row r="34177" x14ac:dyDescent="0.25"/>
    <row r="34178" x14ac:dyDescent="0.25"/>
    <row r="34179" x14ac:dyDescent="0.25"/>
    <row r="34180" x14ac:dyDescent="0.25"/>
    <row r="34181" x14ac:dyDescent="0.25"/>
    <row r="34182" x14ac:dyDescent="0.25"/>
    <row r="34183" x14ac:dyDescent="0.25"/>
    <row r="34184" x14ac:dyDescent="0.25"/>
    <row r="34185" x14ac:dyDescent="0.25"/>
    <row r="34186" x14ac:dyDescent="0.25"/>
    <row r="34187" x14ac:dyDescent="0.25"/>
    <row r="34188" x14ac:dyDescent="0.25"/>
    <row r="34189" x14ac:dyDescent="0.25"/>
    <row r="34190" x14ac:dyDescent="0.25"/>
    <row r="34191" x14ac:dyDescent="0.25"/>
    <row r="34192" x14ac:dyDescent="0.25"/>
    <row r="34193" x14ac:dyDescent="0.25"/>
    <row r="34194" x14ac:dyDescent="0.25"/>
    <row r="34195" x14ac:dyDescent="0.25"/>
    <row r="34196" x14ac:dyDescent="0.25"/>
    <row r="34197" x14ac:dyDescent="0.25"/>
    <row r="34198" x14ac:dyDescent="0.25"/>
    <row r="34199" x14ac:dyDescent="0.25"/>
    <row r="34200" x14ac:dyDescent="0.25"/>
    <row r="34201" x14ac:dyDescent="0.25"/>
    <row r="34202" x14ac:dyDescent="0.25"/>
    <row r="34203" x14ac:dyDescent="0.25"/>
    <row r="34204" x14ac:dyDescent="0.25"/>
    <row r="34205" x14ac:dyDescent="0.25"/>
    <row r="34206" x14ac:dyDescent="0.25"/>
    <row r="34207" x14ac:dyDescent="0.25"/>
    <row r="34208" x14ac:dyDescent="0.25"/>
    <row r="34209" x14ac:dyDescent="0.25"/>
    <row r="34210" x14ac:dyDescent="0.25"/>
    <row r="34211" x14ac:dyDescent="0.25"/>
    <row r="34212" x14ac:dyDescent="0.25"/>
    <row r="34213" x14ac:dyDescent="0.25"/>
    <row r="34214" x14ac:dyDescent="0.25"/>
    <row r="34215" x14ac:dyDescent="0.25"/>
    <row r="34216" x14ac:dyDescent="0.25"/>
    <row r="34217" x14ac:dyDescent="0.25"/>
    <row r="34218" x14ac:dyDescent="0.25"/>
    <row r="34219" x14ac:dyDescent="0.25"/>
    <row r="34220" x14ac:dyDescent="0.25"/>
    <row r="34221" x14ac:dyDescent="0.25"/>
    <row r="34222" x14ac:dyDescent="0.25"/>
    <row r="34223" x14ac:dyDescent="0.25"/>
    <row r="34224" x14ac:dyDescent="0.25"/>
    <row r="34225" x14ac:dyDescent="0.25"/>
    <row r="34226" x14ac:dyDescent="0.25"/>
    <row r="34227" x14ac:dyDescent="0.25"/>
    <row r="34228" x14ac:dyDescent="0.25"/>
    <row r="34229" x14ac:dyDescent="0.25"/>
    <row r="34230" x14ac:dyDescent="0.25"/>
    <row r="34231" x14ac:dyDescent="0.25"/>
    <row r="34232" x14ac:dyDescent="0.25"/>
    <row r="34233" x14ac:dyDescent="0.25"/>
    <row r="34234" x14ac:dyDescent="0.25"/>
    <row r="34235" x14ac:dyDescent="0.25"/>
    <row r="34236" x14ac:dyDescent="0.25"/>
    <row r="34237" x14ac:dyDescent="0.25"/>
    <row r="34238" x14ac:dyDescent="0.25"/>
    <row r="34239" x14ac:dyDescent="0.25"/>
    <row r="34240" x14ac:dyDescent="0.25"/>
    <row r="34241" x14ac:dyDescent="0.25"/>
    <row r="34242" x14ac:dyDescent="0.25"/>
    <row r="34243" x14ac:dyDescent="0.25"/>
    <row r="34244" x14ac:dyDescent="0.25"/>
    <row r="34245" x14ac:dyDescent="0.25"/>
    <row r="34246" x14ac:dyDescent="0.25"/>
    <row r="34247" x14ac:dyDescent="0.25"/>
    <row r="34248" x14ac:dyDescent="0.25"/>
    <row r="34249" x14ac:dyDescent="0.25"/>
    <row r="34250" x14ac:dyDescent="0.25"/>
    <row r="34251" x14ac:dyDescent="0.25"/>
    <row r="34252" x14ac:dyDescent="0.25"/>
    <row r="34253" x14ac:dyDescent="0.25"/>
    <row r="34254" x14ac:dyDescent="0.25"/>
    <row r="34255" x14ac:dyDescent="0.25"/>
    <row r="34256" x14ac:dyDescent="0.25"/>
    <row r="34257" x14ac:dyDescent="0.25"/>
    <row r="34258" x14ac:dyDescent="0.25"/>
    <row r="34259" x14ac:dyDescent="0.25"/>
    <row r="34260" x14ac:dyDescent="0.25"/>
    <row r="34261" x14ac:dyDescent="0.25"/>
    <row r="34262" x14ac:dyDescent="0.25"/>
    <row r="34263" x14ac:dyDescent="0.25"/>
    <row r="34264" x14ac:dyDescent="0.25"/>
    <row r="34265" x14ac:dyDescent="0.25"/>
    <row r="34266" x14ac:dyDescent="0.25"/>
    <row r="34267" x14ac:dyDescent="0.25"/>
    <row r="34268" x14ac:dyDescent="0.25"/>
    <row r="34269" x14ac:dyDescent="0.25"/>
    <row r="34270" x14ac:dyDescent="0.25"/>
    <row r="34271" x14ac:dyDescent="0.25"/>
    <row r="34272" x14ac:dyDescent="0.25"/>
    <row r="34273" x14ac:dyDescent="0.25"/>
    <row r="34274" x14ac:dyDescent="0.25"/>
    <row r="34275" x14ac:dyDescent="0.25"/>
    <row r="34276" x14ac:dyDescent="0.25"/>
    <row r="34277" x14ac:dyDescent="0.25"/>
    <row r="34278" x14ac:dyDescent="0.25"/>
    <row r="34279" x14ac:dyDescent="0.25"/>
    <row r="34280" x14ac:dyDescent="0.25"/>
    <row r="34281" x14ac:dyDescent="0.25"/>
    <row r="34282" x14ac:dyDescent="0.25"/>
    <row r="34283" x14ac:dyDescent="0.25"/>
    <row r="34284" x14ac:dyDescent="0.25"/>
    <row r="34285" x14ac:dyDescent="0.25"/>
    <row r="34286" x14ac:dyDescent="0.25"/>
    <row r="34287" x14ac:dyDescent="0.25"/>
    <row r="34288" x14ac:dyDescent="0.25"/>
    <row r="34289" x14ac:dyDescent="0.25"/>
    <row r="34290" x14ac:dyDescent="0.25"/>
    <row r="34291" x14ac:dyDescent="0.25"/>
    <row r="34292" x14ac:dyDescent="0.25"/>
    <row r="34293" x14ac:dyDescent="0.25"/>
    <row r="34294" x14ac:dyDescent="0.25"/>
    <row r="34295" x14ac:dyDescent="0.25"/>
    <row r="34296" x14ac:dyDescent="0.25"/>
    <row r="34297" x14ac:dyDescent="0.25"/>
    <row r="34298" x14ac:dyDescent="0.25"/>
    <row r="34299" x14ac:dyDescent="0.25"/>
    <row r="34300" x14ac:dyDescent="0.25"/>
    <row r="34301" x14ac:dyDescent="0.25"/>
    <row r="34302" x14ac:dyDescent="0.25"/>
    <row r="34303" x14ac:dyDescent="0.25"/>
    <row r="34304" x14ac:dyDescent="0.25"/>
    <row r="34305" x14ac:dyDescent="0.25"/>
    <row r="34306" x14ac:dyDescent="0.25"/>
    <row r="34307" x14ac:dyDescent="0.25"/>
    <row r="34308" x14ac:dyDescent="0.25"/>
    <row r="34309" x14ac:dyDescent="0.25"/>
    <row r="34310" x14ac:dyDescent="0.25"/>
    <row r="34311" x14ac:dyDescent="0.25"/>
    <row r="34312" x14ac:dyDescent="0.25"/>
    <row r="34313" x14ac:dyDescent="0.25"/>
    <row r="34314" x14ac:dyDescent="0.25"/>
    <row r="34315" x14ac:dyDescent="0.25"/>
    <row r="34316" x14ac:dyDescent="0.25"/>
    <row r="34317" x14ac:dyDescent="0.25"/>
    <row r="34318" x14ac:dyDescent="0.25"/>
    <row r="34319" x14ac:dyDescent="0.25"/>
    <row r="34320" x14ac:dyDescent="0.25"/>
    <row r="34321" x14ac:dyDescent="0.25"/>
    <row r="34322" x14ac:dyDescent="0.25"/>
    <row r="34323" x14ac:dyDescent="0.25"/>
    <row r="34324" x14ac:dyDescent="0.25"/>
    <row r="34325" x14ac:dyDescent="0.25"/>
    <row r="34326" x14ac:dyDescent="0.25"/>
    <row r="34327" x14ac:dyDescent="0.25"/>
    <row r="34328" x14ac:dyDescent="0.25"/>
    <row r="34329" x14ac:dyDescent="0.25"/>
    <row r="34330" x14ac:dyDescent="0.25"/>
    <row r="34331" x14ac:dyDescent="0.25"/>
    <row r="34332" x14ac:dyDescent="0.25"/>
    <row r="34333" x14ac:dyDescent="0.25"/>
    <row r="34334" x14ac:dyDescent="0.25"/>
    <row r="34335" x14ac:dyDescent="0.25"/>
    <row r="34336" x14ac:dyDescent="0.25"/>
    <row r="34337" x14ac:dyDescent="0.25"/>
    <row r="34338" x14ac:dyDescent="0.25"/>
    <row r="34339" x14ac:dyDescent="0.25"/>
    <row r="34340" x14ac:dyDescent="0.25"/>
    <row r="34341" x14ac:dyDescent="0.25"/>
    <row r="34342" x14ac:dyDescent="0.25"/>
    <row r="34343" x14ac:dyDescent="0.25"/>
    <row r="34344" x14ac:dyDescent="0.25"/>
    <row r="34345" x14ac:dyDescent="0.25"/>
    <row r="34346" x14ac:dyDescent="0.25"/>
    <row r="34347" x14ac:dyDescent="0.25"/>
    <row r="34348" x14ac:dyDescent="0.25"/>
    <row r="34349" x14ac:dyDescent="0.25"/>
    <row r="34350" x14ac:dyDescent="0.25"/>
    <row r="34351" x14ac:dyDescent="0.25"/>
    <row r="34352" x14ac:dyDescent="0.25"/>
    <row r="34353" x14ac:dyDescent="0.25"/>
    <row r="34354" x14ac:dyDescent="0.25"/>
    <row r="34355" x14ac:dyDescent="0.25"/>
    <row r="34356" x14ac:dyDescent="0.25"/>
    <row r="34357" x14ac:dyDescent="0.25"/>
    <row r="34358" x14ac:dyDescent="0.25"/>
    <row r="34359" x14ac:dyDescent="0.25"/>
    <row r="34360" x14ac:dyDescent="0.25"/>
    <row r="34361" x14ac:dyDescent="0.25"/>
    <row r="34362" x14ac:dyDescent="0.25"/>
    <row r="34363" x14ac:dyDescent="0.25"/>
    <row r="34364" x14ac:dyDescent="0.25"/>
    <row r="34365" x14ac:dyDescent="0.25"/>
    <row r="34366" x14ac:dyDescent="0.25"/>
    <row r="34367" x14ac:dyDescent="0.25"/>
    <row r="34368" x14ac:dyDescent="0.25"/>
    <row r="34369" x14ac:dyDescent="0.25"/>
    <row r="34370" x14ac:dyDescent="0.25"/>
    <row r="34371" x14ac:dyDescent="0.25"/>
    <row r="34372" x14ac:dyDescent="0.25"/>
    <row r="34373" x14ac:dyDescent="0.25"/>
    <row r="34374" x14ac:dyDescent="0.25"/>
    <row r="34375" x14ac:dyDescent="0.25"/>
    <row r="34376" x14ac:dyDescent="0.25"/>
    <row r="34377" x14ac:dyDescent="0.25"/>
    <row r="34378" x14ac:dyDescent="0.25"/>
    <row r="34379" x14ac:dyDescent="0.25"/>
    <row r="34380" x14ac:dyDescent="0.25"/>
    <row r="34381" x14ac:dyDescent="0.25"/>
    <row r="34382" x14ac:dyDescent="0.25"/>
    <row r="34383" x14ac:dyDescent="0.25"/>
    <row r="34384" x14ac:dyDescent="0.25"/>
    <row r="34385" x14ac:dyDescent="0.25"/>
    <row r="34386" x14ac:dyDescent="0.25"/>
    <row r="34387" x14ac:dyDescent="0.25"/>
    <row r="34388" x14ac:dyDescent="0.25"/>
    <row r="34389" x14ac:dyDescent="0.25"/>
    <row r="34390" x14ac:dyDescent="0.25"/>
    <row r="34391" x14ac:dyDescent="0.25"/>
    <row r="34392" x14ac:dyDescent="0.25"/>
    <row r="34393" x14ac:dyDescent="0.25"/>
    <row r="34394" x14ac:dyDescent="0.25"/>
    <row r="34395" x14ac:dyDescent="0.25"/>
    <row r="34396" x14ac:dyDescent="0.25"/>
    <row r="34397" x14ac:dyDescent="0.25"/>
    <row r="34398" x14ac:dyDescent="0.25"/>
    <row r="34399" x14ac:dyDescent="0.25"/>
    <row r="34400" x14ac:dyDescent="0.25"/>
    <row r="34401" x14ac:dyDescent="0.25"/>
    <row r="34402" x14ac:dyDescent="0.25"/>
    <row r="34403" x14ac:dyDescent="0.25"/>
    <row r="34404" x14ac:dyDescent="0.25"/>
    <row r="34405" x14ac:dyDescent="0.25"/>
    <row r="34406" x14ac:dyDescent="0.25"/>
    <row r="34407" x14ac:dyDescent="0.25"/>
    <row r="34408" x14ac:dyDescent="0.25"/>
    <row r="34409" x14ac:dyDescent="0.25"/>
    <row r="34410" x14ac:dyDescent="0.25"/>
    <row r="34411" x14ac:dyDescent="0.25"/>
    <row r="34412" x14ac:dyDescent="0.25"/>
    <row r="34413" x14ac:dyDescent="0.25"/>
    <row r="34414" x14ac:dyDescent="0.25"/>
    <row r="34415" x14ac:dyDescent="0.25"/>
    <row r="34416" x14ac:dyDescent="0.25"/>
    <row r="34417" x14ac:dyDescent="0.25"/>
    <row r="34418" x14ac:dyDescent="0.25"/>
    <row r="34419" x14ac:dyDescent="0.25"/>
    <row r="34420" x14ac:dyDescent="0.25"/>
    <row r="34421" x14ac:dyDescent="0.25"/>
    <row r="34422" x14ac:dyDescent="0.25"/>
    <row r="34423" x14ac:dyDescent="0.25"/>
    <row r="34424" x14ac:dyDescent="0.25"/>
    <row r="34425" x14ac:dyDescent="0.25"/>
    <row r="34426" x14ac:dyDescent="0.25"/>
    <row r="34427" x14ac:dyDescent="0.25"/>
    <row r="34428" x14ac:dyDescent="0.25"/>
    <row r="34429" x14ac:dyDescent="0.25"/>
    <row r="34430" x14ac:dyDescent="0.25"/>
    <row r="34431" x14ac:dyDescent="0.25"/>
    <row r="34432" x14ac:dyDescent="0.25"/>
    <row r="34433" x14ac:dyDescent="0.25"/>
    <row r="34434" x14ac:dyDescent="0.25"/>
    <row r="34435" x14ac:dyDescent="0.25"/>
    <row r="34436" x14ac:dyDescent="0.25"/>
    <row r="34437" x14ac:dyDescent="0.25"/>
    <row r="34438" x14ac:dyDescent="0.25"/>
    <row r="34439" x14ac:dyDescent="0.25"/>
    <row r="34440" x14ac:dyDescent="0.25"/>
    <row r="34441" x14ac:dyDescent="0.25"/>
    <row r="34442" x14ac:dyDescent="0.25"/>
    <row r="34443" x14ac:dyDescent="0.25"/>
    <row r="34444" x14ac:dyDescent="0.25"/>
    <row r="34445" x14ac:dyDescent="0.25"/>
    <row r="34446" x14ac:dyDescent="0.25"/>
    <row r="34447" x14ac:dyDescent="0.25"/>
    <row r="34448" x14ac:dyDescent="0.25"/>
    <row r="34449" x14ac:dyDescent="0.25"/>
    <row r="34450" x14ac:dyDescent="0.25"/>
    <row r="34451" x14ac:dyDescent="0.25"/>
    <row r="34452" x14ac:dyDescent="0.25"/>
    <row r="34453" x14ac:dyDescent="0.25"/>
    <row r="34454" x14ac:dyDescent="0.25"/>
    <row r="34455" x14ac:dyDescent="0.25"/>
    <row r="34456" x14ac:dyDescent="0.25"/>
    <row r="34457" x14ac:dyDescent="0.25"/>
    <row r="34458" x14ac:dyDescent="0.25"/>
    <row r="34459" x14ac:dyDescent="0.25"/>
    <row r="34460" x14ac:dyDescent="0.25"/>
    <row r="34461" x14ac:dyDescent="0.25"/>
    <row r="34462" x14ac:dyDescent="0.25"/>
    <row r="34463" x14ac:dyDescent="0.25"/>
    <row r="34464" x14ac:dyDescent="0.25"/>
    <row r="34465" x14ac:dyDescent="0.25"/>
    <row r="34466" x14ac:dyDescent="0.25"/>
    <row r="34467" x14ac:dyDescent="0.25"/>
    <row r="34468" x14ac:dyDescent="0.25"/>
    <row r="34469" x14ac:dyDescent="0.25"/>
    <row r="34470" x14ac:dyDescent="0.25"/>
    <row r="34471" x14ac:dyDescent="0.25"/>
    <row r="34472" x14ac:dyDescent="0.25"/>
    <row r="34473" x14ac:dyDescent="0.25"/>
    <row r="34474" x14ac:dyDescent="0.25"/>
    <row r="34475" x14ac:dyDescent="0.25"/>
    <row r="34476" x14ac:dyDescent="0.25"/>
    <row r="34477" x14ac:dyDescent="0.25"/>
    <row r="34478" x14ac:dyDescent="0.25"/>
    <row r="34479" x14ac:dyDescent="0.25"/>
    <row r="34480" x14ac:dyDescent="0.25"/>
    <row r="34481" x14ac:dyDescent="0.25"/>
    <row r="34482" x14ac:dyDescent="0.25"/>
    <row r="34483" x14ac:dyDescent="0.25"/>
    <row r="34484" x14ac:dyDescent="0.25"/>
    <row r="34485" x14ac:dyDescent="0.25"/>
    <row r="34486" x14ac:dyDescent="0.25"/>
    <row r="34487" x14ac:dyDescent="0.25"/>
    <row r="34488" x14ac:dyDescent="0.25"/>
    <row r="34489" x14ac:dyDescent="0.25"/>
    <row r="34490" x14ac:dyDescent="0.25"/>
    <row r="34491" x14ac:dyDescent="0.25"/>
    <row r="34492" x14ac:dyDescent="0.25"/>
    <row r="34493" x14ac:dyDescent="0.25"/>
    <row r="34494" x14ac:dyDescent="0.25"/>
    <row r="34495" x14ac:dyDescent="0.25"/>
    <row r="34496" x14ac:dyDescent="0.25"/>
    <row r="34497" x14ac:dyDescent="0.25"/>
    <row r="34498" x14ac:dyDescent="0.25"/>
    <row r="34499" x14ac:dyDescent="0.25"/>
    <row r="34500" x14ac:dyDescent="0.25"/>
    <row r="34501" x14ac:dyDescent="0.25"/>
    <row r="34502" x14ac:dyDescent="0.25"/>
    <row r="34503" x14ac:dyDescent="0.25"/>
    <row r="34504" x14ac:dyDescent="0.25"/>
    <row r="34505" x14ac:dyDescent="0.25"/>
    <row r="34506" x14ac:dyDescent="0.25"/>
    <row r="34507" x14ac:dyDescent="0.25"/>
    <row r="34508" x14ac:dyDescent="0.25"/>
    <row r="34509" x14ac:dyDescent="0.25"/>
    <row r="34510" x14ac:dyDescent="0.25"/>
    <row r="34511" x14ac:dyDescent="0.25"/>
    <row r="34512" x14ac:dyDescent="0.25"/>
    <row r="34513" x14ac:dyDescent="0.25"/>
    <row r="34514" x14ac:dyDescent="0.25"/>
    <row r="34515" x14ac:dyDescent="0.25"/>
    <row r="34516" x14ac:dyDescent="0.25"/>
    <row r="34517" x14ac:dyDescent="0.25"/>
    <row r="34518" x14ac:dyDescent="0.25"/>
    <row r="34519" x14ac:dyDescent="0.25"/>
    <row r="34520" x14ac:dyDescent="0.25"/>
    <row r="34521" x14ac:dyDescent="0.25"/>
    <row r="34522" x14ac:dyDescent="0.25"/>
    <row r="34523" x14ac:dyDescent="0.25"/>
    <row r="34524" x14ac:dyDescent="0.25"/>
    <row r="34525" x14ac:dyDescent="0.25"/>
    <row r="34526" x14ac:dyDescent="0.25"/>
    <row r="34527" x14ac:dyDescent="0.25"/>
    <row r="34528" x14ac:dyDescent="0.25"/>
    <row r="34529" x14ac:dyDescent="0.25"/>
    <row r="34530" x14ac:dyDescent="0.25"/>
    <row r="34531" x14ac:dyDescent="0.25"/>
    <row r="34532" x14ac:dyDescent="0.25"/>
    <row r="34533" x14ac:dyDescent="0.25"/>
    <row r="34534" x14ac:dyDescent="0.25"/>
    <row r="34535" x14ac:dyDescent="0.25"/>
    <row r="34536" x14ac:dyDescent="0.25"/>
    <row r="34537" x14ac:dyDescent="0.25"/>
    <row r="34538" x14ac:dyDescent="0.25"/>
    <row r="34539" x14ac:dyDescent="0.25"/>
    <row r="34540" x14ac:dyDescent="0.25"/>
    <row r="34541" x14ac:dyDescent="0.25"/>
    <row r="34542" x14ac:dyDescent="0.25"/>
    <row r="34543" x14ac:dyDescent="0.25"/>
    <row r="34544" x14ac:dyDescent="0.25"/>
    <row r="34545" x14ac:dyDescent="0.25"/>
    <row r="34546" x14ac:dyDescent="0.25"/>
    <row r="34547" x14ac:dyDescent="0.25"/>
    <row r="34548" x14ac:dyDescent="0.25"/>
    <row r="34549" x14ac:dyDescent="0.25"/>
    <row r="34550" x14ac:dyDescent="0.25"/>
    <row r="34551" x14ac:dyDescent="0.25"/>
    <row r="34552" x14ac:dyDescent="0.25"/>
    <row r="34553" x14ac:dyDescent="0.25"/>
    <row r="34554" x14ac:dyDescent="0.25"/>
    <row r="34555" x14ac:dyDescent="0.25"/>
    <row r="34556" x14ac:dyDescent="0.25"/>
    <row r="34557" x14ac:dyDescent="0.25"/>
    <row r="34558" x14ac:dyDescent="0.25"/>
    <row r="34559" x14ac:dyDescent="0.25"/>
    <row r="34560" x14ac:dyDescent="0.25"/>
    <row r="34561" x14ac:dyDescent="0.25"/>
    <row r="34562" x14ac:dyDescent="0.25"/>
    <row r="34563" x14ac:dyDescent="0.25"/>
    <row r="34564" x14ac:dyDescent="0.25"/>
    <row r="34565" x14ac:dyDescent="0.25"/>
    <row r="34566" x14ac:dyDescent="0.25"/>
    <row r="34567" x14ac:dyDescent="0.25"/>
    <row r="34568" x14ac:dyDescent="0.25"/>
    <row r="34569" x14ac:dyDescent="0.25"/>
    <row r="34570" x14ac:dyDescent="0.25"/>
    <row r="34571" x14ac:dyDescent="0.25"/>
    <row r="34572" x14ac:dyDescent="0.25"/>
    <row r="34573" x14ac:dyDescent="0.25"/>
    <row r="34574" x14ac:dyDescent="0.25"/>
    <row r="34575" x14ac:dyDescent="0.25"/>
    <row r="34576" x14ac:dyDescent="0.25"/>
    <row r="34577" x14ac:dyDescent="0.25"/>
    <row r="34578" x14ac:dyDescent="0.25"/>
    <row r="34579" x14ac:dyDescent="0.25"/>
    <row r="34580" x14ac:dyDescent="0.25"/>
    <row r="34581" x14ac:dyDescent="0.25"/>
    <row r="34582" x14ac:dyDescent="0.25"/>
    <row r="34583" x14ac:dyDescent="0.25"/>
    <row r="34584" x14ac:dyDescent="0.25"/>
    <row r="34585" x14ac:dyDescent="0.25"/>
    <row r="34586" x14ac:dyDescent="0.25"/>
    <row r="34587" x14ac:dyDescent="0.25"/>
    <row r="34588" x14ac:dyDescent="0.25"/>
    <row r="34589" x14ac:dyDescent="0.25"/>
    <row r="34590" x14ac:dyDescent="0.25"/>
    <row r="34591" x14ac:dyDescent="0.25"/>
    <row r="34592" x14ac:dyDescent="0.25"/>
    <row r="34593" x14ac:dyDescent="0.25"/>
    <row r="34594" x14ac:dyDescent="0.25"/>
    <row r="34595" x14ac:dyDescent="0.25"/>
    <row r="34596" x14ac:dyDescent="0.25"/>
    <row r="34597" x14ac:dyDescent="0.25"/>
    <row r="34598" x14ac:dyDescent="0.25"/>
    <row r="34599" x14ac:dyDescent="0.25"/>
    <row r="34600" x14ac:dyDescent="0.25"/>
    <row r="34601" x14ac:dyDescent="0.25"/>
    <row r="34602" x14ac:dyDescent="0.25"/>
    <row r="34603" x14ac:dyDescent="0.25"/>
    <row r="34604" x14ac:dyDescent="0.25"/>
    <row r="34605" x14ac:dyDescent="0.25"/>
    <row r="34606" x14ac:dyDescent="0.25"/>
    <row r="34607" x14ac:dyDescent="0.25"/>
    <row r="34608" x14ac:dyDescent="0.25"/>
    <row r="34609" x14ac:dyDescent="0.25"/>
    <row r="34610" x14ac:dyDescent="0.25"/>
    <row r="34611" x14ac:dyDescent="0.25"/>
    <row r="34612" x14ac:dyDescent="0.25"/>
    <row r="34613" x14ac:dyDescent="0.25"/>
    <row r="34614" x14ac:dyDescent="0.25"/>
    <row r="34615" x14ac:dyDescent="0.25"/>
    <row r="34616" x14ac:dyDescent="0.25"/>
    <row r="34617" x14ac:dyDescent="0.25"/>
    <row r="34618" x14ac:dyDescent="0.25"/>
    <row r="34619" x14ac:dyDescent="0.25"/>
    <row r="34620" x14ac:dyDescent="0.25"/>
    <row r="34621" x14ac:dyDescent="0.25"/>
    <row r="34622" x14ac:dyDescent="0.25"/>
    <row r="34623" x14ac:dyDescent="0.25"/>
    <row r="34624" x14ac:dyDescent="0.25"/>
    <row r="34625" x14ac:dyDescent="0.25"/>
    <row r="34626" x14ac:dyDescent="0.25"/>
    <row r="34627" x14ac:dyDescent="0.25"/>
    <row r="34628" x14ac:dyDescent="0.25"/>
    <row r="34629" x14ac:dyDescent="0.25"/>
    <row r="34630" x14ac:dyDescent="0.25"/>
    <row r="34631" x14ac:dyDescent="0.25"/>
    <row r="34632" x14ac:dyDescent="0.25"/>
    <row r="34633" x14ac:dyDescent="0.25"/>
    <row r="34634" x14ac:dyDescent="0.25"/>
    <row r="34635" x14ac:dyDescent="0.25"/>
    <row r="34636" x14ac:dyDescent="0.25"/>
    <row r="34637" x14ac:dyDescent="0.25"/>
    <row r="34638" x14ac:dyDescent="0.25"/>
    <row r="34639" x14ac:dyDescent="0.25"/>
    <row r="34640" x14ac:dyDescent="0.25"/>
    <row r="34641" x14ac:dyDescent="0.25"/>
    <row r="34642" x14ac:dyDescent="0.25"/>
    <row r="34643" x14ac:dyDescent="0.25"/>
    <row r="34644" x14ac:dyDescent="0.25"/>
    <row r="34645" x14ac:dyDescent="0.25"/>
    <row r="34646" x14ac:dyDescent="0.25"/>
    <row r="34647" x14ac:dyDescent="0.25"/>
    <row r="34648" x14ac:dyDescent="0.25"/>
    <row r="34649" x14ac:dyDescent="0.25"/>
    <row r="34650" x14ac:dyDescent="0.25"/>
    <row r="34651" x14ac:dyDescent="0.25"/>
    <row r="34652" x14ac:dyDescent="0.25"/>
    <row r="34653" x14ac:dyDescent="0.25"/>
    <row r="34654" x14ac:dyDescent="0.25"/>
    <row r="34655" x14ac:dyDescent="0.25"/>
    <row r="34656" x14ac:dyDescent="0.25"/>
    <row r="34657" x14ac:dyDescent="0.25"/>
    <row r="34658" x14ac:dyDescent="0.25"/>
    <row r="34659" x14ac:dyDescent="0.25"/>
    <row r="34660" x14ac:dyDescent="0.25"/>
    <row r="34661" x14ac:dyDescent="0.25"/>
    <row r="34662" x14ac:dyDescent="0.25"/>
    <row r="34663" x14ac:dyDescent="0.25"/>
    <row r="34664" x14ac:dyDescent="0.25"/>
    <row r="34665" x14ac:dyDescent="0.25"/>
    <row r="34666" x14ac:dyDescent="0.25"/>
    <row r="34667" x14ac:dyDescent="0.25"/>
    <row r="34668" x14ac:dyDescent="0.25"/>
    <row r="34669" x14ac:dyDescent="0.25"/>
    <row r="34670" x14ac:dyDescent="0.25"/>
    <row r="34671" x14ac:dyDescent="0.25"/>
    <row r="34672" x14ac:dyDescent="0.25"/>
    <row r="34673" x14ac:dyDescent="0.25"/>
    <row r="34674" x14ac:dyDescent="0.25"/>
    <row r="34675" x14ac:dyDescent="0.25"/>
    <row r="34676" x14ac:dyDescent="0.25"/>
    <row r="34677" x14ac:dyDescent="0.25"/>
    <row r="34678" x14ac:dyDescent="0.25"/>
    <row r="34679" x14ac:dyDescent="0.25"/>
    <row r="34680" x14ac:dyDescent="0.25"/>
    <row r="34681" x14ac:dyDescent="0.25"/>
    <row r="34682" x14ac:dyDescent="0.25"/>
    <row r="34683" x14ac:dyDescent="0.25"/>
    <row r="34684" x14ac:dyDescent="0.25"/>
    <row r="34685" x14ac:dyDescent="0.25"/>
    <row r="34686" x14ac:dyDescent="0.25"/>
    <row r="34687" x14ac:dyDescent="0.25"/>
    <row r="34688" x14ac:dyDescent="0.25"/>
    <row r="34689" x14ac:dyDescent="0.25"/>
    <row r="34690" x14ac:dyDescent="0.25"/>
    <row r="34691" x14ac:dyDescent="0.25"/>
    <row r="34692" x14ac:dyDescent="0.25"/>
    <row r="34693" x14ac:dyDescent="0.25"/>
    <row r="34694" x14ac:dyDescent="0.25"/>
    <row r="34695" x14ac:dyDescent="0.25"/>
    <row r="34696" x14ac:dyDescent="0.25"/>
    <row r="34697" x14ac:dyDescent="0.25"/>
    <row r="34698" x14ac:dyDescent="0.25"/>
    <row r="34699" x14ac:dyDescent="0.25"/>
    <row r="34700" x14ac:dyDescent="0.25"/>
    <row r="34701" x14ac:dyDescent="0.25"/>
    <row r="34702" x14ac:dyDescent="0.25"/>
    <row r="34703" x14ac:dyDescent="0.25"/>
    <row r="34704" x14ac:dyDescent="0.25"/>
    <row r="34705" x14ac:dyDescent="0.25"/>
    <row r="34706" x14ac:dyDescent="0.25"/>
    <row r="34707" x14ac:dyDescent="0.25"/>
    <row r="34708" x14ac:dyDescent="0.25"/>
    <row r="34709" x14ac:dyDescent="0.25"/>
    <row r="34710" x14ac:dyDescent="0.25"/>
    <row r="34711" x14ac:dyDescent="0.25"/>
    <row r="34712" x14ac:dyDescent="0.25"/>
    <row r="34713" x14ac:dyDescent="0.25"/>
    <row r="34714" x14ac:dyDescent="0.25"/>
    <row r="34715" x14ac:dyDescent="0.25"/>
    <row r="34716" x14ac:dyDescent="0.25"/>
    <row r="34717" x14ac:dyDescent="0.25"/>
    <row r="34718" x14ac:dyDescent="0.25"/>
    <row r="34719" x14ac:dyDescent="0.25"/>
    <row r="34720" x14ac:dyDescent="0.25"/>
    <row r="34721" x14ac:dyDescent="0.25"/>
    <row r="34722" x14ac:dyDescent="0.25"/>
    <row r="34723" x14ac:dyDescent="0.25"/>
    <row r="34724" x14ac:dyDescent="0.25"/>
    <row r="34725" x14ac:dyDescent="0.25"/>
    <row r="34726" x14ac:dyDescent="0.25"/>
    <row r="34727" x14ac:dyDescent="0.25"/>
    <row r="34728" x14ac:dyDescent="0.25"/>
    <row r="34729" x14ac:dyDescent="0.25"/>
    <row r="34730" x14ac:dyDescent="0.25"/>
    <row r="34731" x14ac:dyDescent="0.25"/>
    <row r="34732" x14ac:dyDescent="0.25"/>
    <row r="34733" x14ac:dyDescent="0.25"/>
    <row r="34734" x14ac:dyDescent="0.25"/>
    <row r="34735" x14ac:dyDescent="0.25"/>
    <row r="34736" x14ac:dyDescent="0.25"/>
    <row r="34737" x14ac:dyDescent="0.25"/>
    <row r="34738" x14ac:dyDescent="0.25"/>
    <row r="34739" x14ac:dyDescent="0.25"/>
    <row r="34740" x14ac:dyDescent="0.25"/>
    <row r="34741" x14ac:dyDescent="0.25"/>
    <row r="34742" x14ac:dyDescent="0.25"/>
    <row r="34743" x14ac:dyDescent="0.25"/>
    <row r="34744" x14ac:dyDescent="0.25"/>
    <row r="34745" x14ac:dyDescent="0.25"/>
    <row r="34746" x14ac:dyDescent="0.25"/>
    <row r="34747" x14ac:dyDescent="0.25"/>
    <row r="34748" x14ac:dyDescent="0.25"/>
    <row r="34749" x14ac:dyDescent="0.25"/>
    <row r="34750" x14ac:dyDescent="0.25"/>
    <row r="34751" x14ac:dyDescent="0.25"/>
    <row r="34752" x14ac:dyDescent="0.25"/>
    <row r="34753" x14ac:dyDescent="0.25"/>
    <row r="34754" x14ac:dyDescent="0.25"/>
    <row r="34755" x14ac:dyDescent="0.25"/>
    <row r="34756" x14ac:dyDescent="0.25"/>
    <row r="34757" x14ac:dyDescent="0.25"/>
    <row r="34758" x14ac:dyDescent="0.25"/>
    <row r="34759" x14ac:dyDescent="0.25"/>
    <row r="34760" x14ac:dyDescent="0.25"/>
    <row r="34761" x14ac:dyDescent="0.25"/>
    <row r="34762" x14ac:dyDescent="0.25"/>
    <row r="34763" x14ac:dyDescent="0.25"/>
    <row r="34764" x14ac:dyDescent="0.25"/>
    <row r="34765" x14ac:dyDescent="0.25"/>
    <row r="34766" x14ac:dyDescent="0.25"/>
    <row r="34767" x14ac:dyDescent="0.25"/>
    <row r="34768" x14ac:dyDescent="0.25"/>
    <row r="34769" x14ac:dyDescent="0.25"/>
    <row r="34770" x14ac:dyDescent="0.25"/>
    <row r="34771" x14ac:dyDescent="0.25"/>
    <row r="34772" x14ac:dyDescent="0.25"/>
    <row r="34773" x14ac:dyDescent="0.25"/>
    <row r="34774" x14ac:dyDescent="0.25"/>
    <row r="34775" x14ac:dyDescent="0.25"/>
    <row r="34776" x14ac:dyDescent="0.25"/>
    <row r="34777" x14ac:dyDescent="0.25"/>
    <row r="34778" x14ac:dyDescent="0.25"/>
    <row r="34779" x14ac:dyDescent="0.25"/>
    <row r="34780" x14ac:dyDescent="0.25"/>
    <row r="34781" x14ac:dyDescent="0.25"/>
    <row r="34782" x14ac:dyDescent="0.25"/>
    <row r="34783" x14ac:dyDescent="0.25"/>
    <row r="34784" x14ac:dyDescent="0.25"/>
    <row r="34785" x14ac:dyDescent="0.25"/>
    <row r="34786" x14ac:dyDescent="0.25"/>
    <row r="34787" x14ac:dyDescent="0.25"/>
    <row r="34788" x14ac:dyDescent="0.25"/>
    <row r="34789" x14ac:dyDescent="0.25"/>
    <row r="34790" x14ac:dyDescent="0.25"/>
    <row r="34791" x14ac:dyDescent="0.25"/>
    <row r="34792" x14ac:dyDescent="0.25"/>
    <row r="34793" x14ac:dyDescent="0.25"/>
    <row r="34794" x14ac:dyDescent="0.25"/>
    <row r="34795" x14ac:dyDescent="0.25"/>
    <row r="34796" x14ac:dyDescent="0.25"/>
    <row r="34797" x14ac:dyDescent="0.25"/>
    <row r="34798" x14ac:dyDescent="0.25"/>
    <row r="34799" x14ac:dyDescent="0.25"/>
    <row r="34800" x14ac:dyDescent="0.25"/>
    <row r="34801" x14ac:dyDescent="0.25"/>
    <row r="34802" x14ac:dyDescent="0.25"/>
    <row r="34803" x14ac:dyDescent="0.25"/>
    <row r="34804" x14ac:dyDescent="0.25"/>
    <row r="34805" x14ac:dyDescent="0.25"/>
    <row r="34806" x14ac:dyDescent="0.25"/>
    <row r="34807" x14ac:dyDescent="0.25"/>
    <row r="34808" x14ac:dyDescent="0.25"/>
    <row r="34809" x14ac:dyDescent="0.25"/>
    <row r="34810" x14ac:dyDescent="0.25"/>
    <row r="34811" x14ac:dyDescent="0.25"/>
    <row r="34812" x14ac:dyDescent="0.25"/>
    <row r="34813" x14ac:dyDescent="0.25"/>
    <row r="34814" x14ac:dyDescent="0.25"/>
    <row r="34815" x14ac:dyDescent="0.25"/>
    <row r="34816" x14ac:dyDescent="0.25"/>
    <row r="34817" x14ac:dyDescent="0.25"/>
    <row r="34818" x14ac:dyDescent="0.25"/>
    <row r="34819" x14ac:dyDescent="0.25"/>
    <row r="34820" x14ac:dyDescent="0.25"/>
    <row r="34821" x14ac:dyDescent="0.25"/>
    <row r="34822" x14ac:dyDescent="0.25"/>
    <row r="34823" x14ac:dyDescent="0.25"/>
    <row r="34824" x14ac:dyDescent="0.25"/>
    <row r="34825" x14ac:dyDescent="0.25"/>
    <row r="34826" x14ac:dyDescent="0.25"/>
    <row r="34827" x14ac:dyDescent="0.25"/>
    <row r="34828" x14ac:dyDescent="0.25"/>
    <row r="34829" x14ac:dyDescent="0.25"/>
    <row r="34830" x14ac:dyDescent="0.25"/>
    <row r="34831" x14ac:dyDescent="0.25"/>
    <row r="34832" x14ac:dyDescent="0.25"/>
    <row r="34833" x14ac:dyDescent="0.25"/>
    <row r="34834" x14ac:dyDescent="0.25"/>
    <row r="34835" x14ac:dyDescent="0.25"/>
    <row r="34836" x14ac:dyDescent="0.25"/>
    <row r="34837" x14ac:dyDescent="0.25"/>
    <row r="34838" x14ac:dyDescent="0.25"/>
    <row r="34839" x14ac:dyDescent="0.25"/>
    <row r="34840" x14ac:dyDescent="0.25"/>
    <row r="34841" x14ac:dyDescent="0.25"/>
    <row r="34842" x14ac:dyDescent="0.25"/>
    <row r="34843" x14ac:dyDescent="0.25"/>
    <row r="34844" x14ac:dyDescent="0.25"/>
    <row r="34845" x14ac:dyDescent="0.25"/>
    <row r="34846" x14ac:dyDescent="0.25"/>
    <row r="34847" x14ac:dyDescent="0.25"/>
    <row r="34848" x14ac:dyDescent="0.25"/>
    <row r="34849" x14ac:dyDescent="0.25"/>
    <row r="34850" x14ac:dyDescent="0.25"/>
    <row r="34851" x14ac:dyDescent="0.25"/>
    <row r="34852" x14ac:dyDescent="0.25"/>
    <row r="34853" x14ac:dyDescent="0.25"/>
    <row r="34854" x14ac:dyDescent="0.25"/>
    <row r="34855" x14ac:dyDescent="0.25"/>
    <row r="34856" x14ac:dyDescent="0.25"/>
    <row r="34857" x14ac:dyDescent="0.25"/>
    <row r="34858" x14ac:dyDescent="0.25"/>
    <row r="34859" x14ac:dyDescent="0.25"/>
    <row r="34860" x14ac:dyDescent="0.25"/>
    <row r="34861" x14ac:dyDescent="0.25"/>
    <row r="34862" x14ac:dyDescent="0.25"/>
    <row r="34863" x14ac:dyDescent="0.25"/>
    <row r="34864" x14ac:dyDescent="0.25"/>
    <row r="34865" x14ac:dyDescent="0.25"/>
    <row r="34866" x14ac:dyDescent="0.25"/>
    <row r="34867" x14ac:dyDescent="0.25"/>
    <row r="34868" x14ac:dyDescent="0.25"/>
    <row r="34869" x14ac:dyDescent="0.25"/>
    <row r="34870" x14ac:dyDescent="0.25"/>
    <row r="34871" x14ac:dyDescent="0.25"/>
    <row r="34872" x14ac:dyDescent="0.25"/>
    <row r="34873" x14ac:dyDescent="0.25"/>
    <row r="34874" x14ac:dyDescent="0.25"/>
    <row r="34875" x14ac:dyDescent="0.25"/>
    <row r="34876" x14ac:dyDescent="0.25"/>
    <row r="34877" x14ac:dyDescent="0.25"/>
    <row r="34878" x14ac:dyDescent="0.25"/>
    <row r="34879" x14ac:dyDescent="0.25"/>
    <row r="34880" x14ac:dyDescent="0.25"/>
    <row r="34881" x14ac:dyDescent="0.25"/>
    <row r="34882" x14ac:dyDescent="0.25"/>
    <row r="34883" x14ac:dyDescent="0.25"/>
    <row r="34884" x14ac:dyDescent="0.25"/>
    <row r="34885" x14ac:dyDescent="0.25"/>
    <row r="34886" x14ac:dyDescent="0.25"/>
    <row r="34887" x14ac:dyDescent="0.25"/>
    <row r="34888" x14ac:dyDescent="0.25"/>
    <row r="34889" x14ac:dyDescent="0.25"/>
    <row r="34890" x14ac:dyDescent="0.25"/>
    <row r="34891" x14ac:dyDescent="0.25"/>
    <row r="34892" x14ac:dyDescent="0.25"/>
    <row r="34893" x14ac:dyDescent="0.25"/>
    <row r="34894" x14ac:dyDescent="0.25"/>
    <row r="34895" x14ac:dyDescent="0.25"/>
    <row r="34896" x14ac:dyDescent="0.25"/>
    <row r="34897" x14ac:dyDescent="0.25"/>
    <row r="34898" x14ac:dyDescent="0.25"/>
    <row r="34899" x14ac:dyDescent="0.25"/>
    <row r="34900" x14ac:dyDescent="0.25"/>
    <row r="34901" x14ac:dyDescent="0.25"/>
    <row r="34902" x14ac:dyDescent="0.25"/>
    <row r="34903" x14ac:dyDescent="0.25"/>
    <row r="34904" x14ac:dyDescent="0.25"/>
    <row r="34905" x14ac:dyDescent="0.25"/>
    <row r="34906" x14ac:dyDescent="0.25"/>
    <row r="34907" x14ac:dyDescent="0.25"/>
    <row r="34908" x14ac:dyDescent="0.25"/>
    <row r="34909" x14ac:dyDescent="0.25"/>
    <row r="34910" x14ac:dyDescent="0.25"/>
    <row r="34911" x14ac:dyDescent="0.25"/>
    <row r="34912" x14ac:dyDescent="0.25"/>
    <row r="34913" x14ac:dyDescent="0.25"/>
    <row r="34914" x14ac:dyDescent="0.25"/>
    <row r="34915" x14ac:dyDescent="0.25"/>
    <row r="34916" x14ac:dyDescent="0.25"/>
    <row r="34917" x14ac:dyDescent="0.25"/>
    <row r="34918" x14ac:dyDescent="0.25"/>
    <row r="34919" x14ac:dyDescent="0.25"/>
    <row r="34920" x14ac:dyDescent="0.25"/>
    <row r="34921" x14ac:dyDescent="0.25"/>
    <row r="34922" x14ac:dyDescent="0.25"/>
    <row r="34923" x14ac:dyDescent="0.25"/>
    <row r="34924" x14ac:dyDescent="0.25"/>
    <row r="34925" x14ac:dyDescent="0.25"/>
    <row r="34926" x14ac:dyDescent="0.25"/>
    <row r="34927" x14ac:dyDescent="0.25"/>
    <row r="34928" x14ac:dyDescent="0.25"/>
    <row r="34929" x14ac:dyDescent="0.25"/>
    <row r="34930" x14ac:dyDescent="0.25"/>
    <row r="34931" x14ac:dyDescent="0.25"/>
    <row r="34932" x14ac:dyDescent="0.25"/>
    <row r="34933" x14ac:dyDescent="0.25"/>
    <row r="34934" x14ac:dyDescent="0.25"/>
    <row r="34935" x14ac:dyDescent="0.25"/>
    <row r="34936" x14ac:dyDescent="0.25"/>
    <row r="34937" x14ac:dyDescent="0.25"/>
    <row r="34938" x14ac:dyDescent="0.25"/>
    <row r="34939" x14ac:dyDescent="0.25"/>
    <row r="34940" x14ac:dyDescent="0.25"/>
    <row r="34941" x14ac:dyDescent="0.25"/>
    <row r="34942" x14ac:dyDescent="0.25"/>
    <row r="34943" x14ac:dyDescent="0.25"/>
    <row r="34944" x14ac:dyDescent="0.25"/>
    <row r="34945" x14ac:dyDescent="0.25"/>
    <row r="34946" x14ac:dyDescent="0.25"/>
    <row r="34947" x14ac:dyDescent="0.25"/>
    <row r="34948" x14ac:dyDescent="0.25"/>
    <row r="34949" x14ac:dyDescent="0.25"/>
    <row r="34950" x14ac:dyDescent="0.25"/>
    <row r="34951" x14ac:dyDescent="0.25"/>
    <row r="34952" x14ac:dyDescent="0.25"/>
    <row r="34953" x14ac:dyDescent="0.25"/>
    <row r="34954" x14ac:dyDescent="0.25"/>
    <row r="34955" x14ac:dyDescent="0.25"/>
    <row r="34956" x14ac:dyDescent="0.25"/>
    <row r="34957" x14ac:dyDescent="0.25"/>
    <row r="34958" x14ac:dyDescent="0.25"/>
    <row r="34959" x14ac:dyDescent="0.25"/>
    <row r="34960" x14ac:dyDescent="0.25"/>
    <row r="34961" x14ac:dyDescent="0.25"/>
    <row r="34962" x14ac:dyDescent="0.25"/>
    <row r="34963" x14ac:dyDescent="0.25"/>
    <row r="34964" x14ac:dyDescent="0.25"/>
    <row r="34965" x14ac:dyDescent="0.25"/>
    <row r="34966" x14ac:dyDescent="0.25"/>
    <row r="34967" x14ac:dyDescent="0.25"/>
    <row r="34968" x14ac:dyDescent="0.25"/>
    <row r="34969" x14ac:dyDescent="0.25"/>
    <row r="34970" x14ac:dyDescent="0.25"/>
    <row r="34971" x14ac:dyDescent="0.25"/>
    <row r="34972" x14ac:dyDescent="0.25"/>
    <row r="34973" x14ac:dyDescent="0.25"/>
    <row r="34974" x14ac:dyDescent="0.25"/>
    <row r="34975" x14ac:dyDescent="0.25"/>
    <row r="34976" x14ac:dyDescent="0.25"/>
    <row r="34977" x14ac:dyDescent="0.25"/>
    <row r="34978" x14ac:dyDescent="0.25"/>
    <row r="34979" x14ac:dyDescent="0.25"/>
    <row r="34980" x14ac:dyDescent="0.25"/>
    <row r="34981" x14ac:dyDescent="0.25"/>
    <row r="34982" x14ac:dyDescent="0.25"/>
    <row r="34983" x14ac:dyDescent="0.25"/>
    <row r="34984" x14ac:dyDescent="0.25"/>
    <row r="34985" x14ac:dyDescent="0.25"/>
    <row r="34986" x14ac:dyDescent="0.25"/>
    <row r="34987" x14ac:dyDescent="0.25"/>
    <row r="34988" x14ac:dyDescent="0.25"/>
    <row r="34989" x14ac:dyDescent="0.25"/>
    <row r="34990" x14ac:dyDescent="0.25"/>
    <row r="34991" x14ac:dyDescent="0.25"/>
    <row r="34992" x14ac:dyDescent="0.25"/>
    <row r="34993" x14ac:dyDescent="0.25"/>
    <row r="34994" x14ac:dyDescent="0.25"/>
    <row r="34995" x14ac:dyDescent="0.25"/>
    <row r="34996" x14ac:dyDescent="0.25"/>
    <row r="34997" x14ac:dyDescent="0.25"/>
    <row r="34998" x14ac:dyDescent="0.25"/>
    <row r="34999" x14ac:dyDescent="0.25"/>
    <row r="35000" x14ac:dyDescent="0.25"/>
    <row r="35001" x14ac:dyDescent="0.25"/>
    <row r="35002" x14ac:dyDescent="0.25"/>
    <row r="35003" x14ac:dyDescent="0.25"/>
    <row r="35004" x14ac:dyDescent="0.25"/>
    <row r="35005" x14ac:dyDescent="0.25"/>
    <row r="35006" x14ac:dyDescent="0.25"/>
    <row r="35007" x14ac:dyDescent="0.25"/>
    <row r="35008" x14ac:dyDescent="0.25"/>
    <row r="35009" x14ac:dyDescent="0.25"/>
    <row r="35010" x14ac:dyDescent="0.25"/>
    <row r="35011" x14ac:dyDescent="0.25"/>
    <row r="35012" x14ac:dyDescent="0.25"/>
    <row r="35013" x14ac:dyDescent="0.25"/>
    <row r="35014" x14ac:dyDescent="0.25"/>
    <row r="35015" x14ac:dyDescent="0.25"/>
    <row r="35016" x14ac:dyDescent="0.25"/>
    <row r="35017" x14ac:dyDescent="0.25"/>
    <row r="35018" x14ac:dyDescent="0.25"/>
    <row r="35019" x14ac:dyDescent="0.25"/>
    <row r="35020" x14ac:dyDescent="0.25"/>
    <row r="35021" x14ac:dyDescent="0.25"/>
    <row r="35022" x14ac:dyDescent="0.25"/>
    <row r="35023" x14ac:dyDescent="0.25"/>
    <row r="35024" x14ac:dyDescent="0.25"/>
    <row r="35025" x14ac:dyDescent="0.25"/>
    <row r="35026" x14ac:dyDescent="0.25"/>
    <row r="35027" x14ac:dyDescent="0.25"/>
    <row r="35028" x14ac:dyDescent="0.25"/>
    <row r="35029" x14ac:dyDescent="0.25"/>
    <row r="35030" x14ac:dyDescent="0.25"/>
    <row r="35031" x14ac:dyDescent="0.25"/>
    <row r="35032" x14ac:dyDescent="0.25"/>
    <row r="35033" x14ac:dyDescent="0.25"/>
    <row r="35034" x14ac:dyDescent="0.25"/>
    <row r="35035" x14ac:dyDescent="0.25"/>
    <row r="35036" x14ac:dyDescent="0.25"/>
    <row r="35037" x14ac:dyDescent="0.25"/>
    <row r="35038" x14ac:dyDescent="0.25"/>
    <row r="35039" x14ac:dyDescent="0.25"/>
    <row r="35040" x14ac:dyDescent="0.25"/>
    <row r="35041" x14ac:dyDescent="0.25"/>
    <row r="35042" x14ac:dyDescent="0.25"/>
    <row r="35043" x14ac:dyDescent="0.25"/>
    <row r="35044" x14ac:dyDescent="0.25"/>
    <row r="35045" x14ac:dyDescent="0.25"/>
    <row r="35046" x14ac:dyDescent="0.25"/>
    <row r="35047" x14ac:dyDescent="0.25"/>
    <row r="35048" x14ac:dyDescent="0.25"/>
    <row r="35049" x14ac:dyDescent="0.25"/>
    <row r="35050" x14ac:dyDescent="0.25"/>
    <row r="35051" x14ac:dyDescent="0.25"/>
    <row r="35052" x14ac:dyDescent="0.25"/>
    <row r="35053" x14ac:dyDescent="0.25"/>
    <row r="35054" x14ac:dyDescent="0.25"/>
    <row r="35055" x14ac:dyDescent="0.25"/>
    <row r="35056" x14ac:dyDescent="0.25"/>
    <row r="35057" x14ac:dyDescent="0.25"/>
    <row r="35058" x14ac:dyDescent="0.25"/>
    <row r="35059" x14ac:dyDescent="0.25"/>
    <row r="35060" x14ac:dyDescent="0.25"/>
    <row r="35061" x14ac:dyDescent="0.25"/>
    <row r="35062" x14ac:dyDescent="0.25"/>
    <row r="35063" x14ac:dyDescent="0.25"/>
    <row r="35064" x14ac:dyDescent="0.25"/>
    <row r="35065" x14ac:dyDescent="0.25"/>
    <row r="35066" x14ac:dyDescent="0.25"/>
    <row r="35067" x14ac:dyDescent="0.25"/>
    <row r="35068" x14ac:dyDescent="0.25"/>
    <row r="35069" x14ac:dyDescent="0.25"/>
    <row r="35070" x14ac:dyDescent="0.25"/>
    <row r="35071" x14ac:dyDescent="0.25"/>
    <row r="35072" x14ac:dyDescent="0.25"/>
    <row r="35073" x14ac:dyDescent="0.25"/>
    <row r="35074" x14ac:dyDescent="0.25"/>
    <row r="35075" x14ac:dyDescent="0.25"/>
    <row r="35076" x14ac:dyDescent="0.25"/>
    <row r="35077" x14ac:dyDescent="0.25"/>
    <row r="35078" x14ac:dyDescent="0.25"/>
    <row r="35079" x14ac:dyDescent="0.25"/>
    <row r="35080" x14ac:dyDescent="0.25"/>
    <row r="35081" x14ac:dyDescent="0.25"/>
    <row r="35082" x14ac:dyDescent="0.25"/>
    <row r="35083" x14ac:dyDescent="0.25"/>
    <row r="35084" x14ac:dyDescent="0.25"/>
    <row r="35085" x14ac:dyDescent="0.25"/>
    <row r="35086" x14ac:dyDescent="0.25"/>
    <row r="35087" x14ac:dyDescent="0.25"/>
    <row r="35088" x14ac:dyDescent="0.25"/>
    <row r="35089" x14ac:dyDescent="0.25"/>
    <row r="35090" x14ac:dyDescent="0.25"/>
    <row r="35091" x14ac:dyDescent="0.25"/>
    <row r="35092" x14ac:dyDescent="0.25"/>
    <row r="35093" x14ac:dyDescent="0.25"/>
    <row r="35094" x14ac:dyDescent="0.25"/>
    <row r="35095" x14ac:dyDescent="0.25"/>
    <row r="35096" x14ac:dyDescent="0.25"/>
    <row r="35097" x14ac:dyDescent="0.25"/>
    <row r="35098" x14ac:dyDescent="0.25"/>
    <row r="35099" x14ac:dyDescent="0.25"/>
    <row r="35100" x14ac:dyDescent="0.25"/>
    <row r="35101" x14ac:dyDescent="0.25"/>
    <row r="35102" x14ac:dyDescent="0.25"/>
    <row r="35103" x14ac:dyDescent="0.25"/>
    <row r="35104" x14ac:dyDescent="0.25"/>
    <row r="35105" x14ac:dyDescent="0.25"/>
    <row r="35106" x14ac:dyDescent="0.25"/>
    <row r="35107" x14ac:dyDescent="0.25"/>
    <row r="35108" x14ac:dyDescent="0.25"/>
    <row r="35109" x14ac:dyDescent="0.25"/>
    <row r="35110" x14ac:dyDescent="0.25"/>
    <row r="35111" x14ac:dyDescent="0.25"/>
    <row r="35112" x14ac:dyDescent="0.25"/>
    <row r="35113" x14ac:dyDescent="0.25"/>
    <row r="35114" x14ac:dyDescent="0.25"/>
    <row r="35115" x14ac:dyDescent="0.25"/>
    <row r="35116" x14ac:dyDescent="0.25"/>
    <row r="35117" x14ac:dyDescent="0.25"/>
    <row r="35118" x14ac:dyDescent="0.25"/>
    <row r="35119" x14ac:dyDescent="0.25"/>
    <row r="35120" x14ac:dyDescent="0.25"/>
    <row r="35121" x14ac:dyDescent="0.25"/>
    <row r="35122" x14ac:dyDescent="0.25"/>
    <row r="35123" x14ac:dyDescent="0.25"/>
    <row r="35124" x14ac:dyDescent="0.25"/>
    <row r="35125" x14ac:dyDescent="0.25"/>
    <row r="35126" x14ac:dyDescent="0.25"/>
    <row r="35127" x14ac:dyDescent="0.25"/>
    <row r="35128" x14ac:dyDescent="0.25"/>
    <row r="35129" x14ac:dyDescent="0.25"/>
    <row r="35130" x14ac:dyDescent="0.25"/>
    <row r="35131" x14ac:dyDescent="0.25"/>
    <row r="35132" x14ac:dyDescent="0.25"/>
    <row r="35133" x14ac:dyDescent="0.25"/>
    <row r="35134" x14ac:dyDescent="0.25"/>
    <row r="35135" x14ac:dyDescent="0.25"/>
    <row r="35136" x14ac:dyDescent="0.25"/>
    <row r="35137" x14ac:dyDescent="0.25"/>
    <row r="35138" x14ac:dyDescent="0.25"/>
    <row r="35139" x14ac:dyDescent="0.25"/>
    <row r="35140" x14ac:dyDescent="0.25"/>
    <row r="35141" x14ac:dyDescent="0.25"/>
    <row r="35142" x14ac:dyDescent="0.25"/>
    <row r="35143" x14ac:dyDescent="0.25"/>
    <row r="35144" x14ac:dyDescent="0.25"/>
    <row r="35145" x14ac:dyDescent="0.25"/>
    <row r="35146" x14ac:dyDescent="0.25"/>
    <row r="35147" x14ac:dyDescent="0.25"/>
    <row r="35148" x14ac:dyDescent="0.25"/>
    <row r="35149" x14ac:dyDescent="0.25"/>
    <row r="35150" x14ac:dyDescent="0.25"/>
    <row r="35151" x14ac:dyDescent="0.25"/>
    <row r="35152" x14ac:dyDescent="0.25"/>
    <row r="35153" x14ac:dyDescent="0.25"/>
    <row r="35154" x14ac:dyDescent="0.25"/>
    <row r="35155" x14ac:dyDescent="0.25"/>
    <row r="35156" x14ac:dyDescent="0.25"/>
    <row r="35157" x14ac:dyDescent="0.25"/>
    <row r="35158" x14ac:dyDescent="0.25"/>
    <row r="35159" x14ac:dyDescent="0.25"/>
    <row r="35160" x14ac:dyDescent="0.25"/>
    <row r="35161" x14ac:dyDescent="0.25"/>
    <row r="35162" x14ac:dyDescent="0.25"/>
    <row r="35163" x14ac:dyDescent="0.25"/>
    <row r="35164" x14ac:dyDescent="0.25"/>
    <row r="35165" x14ac:dyDescent="0.25"/>
    <row r="35166" x14ac:dyDescent="0.25"/>
    <row r="35167" x14ac:dyDescent="0.25"/>
    <row r="35168" x14ac:dyDescent="0.25"/>
    <row r="35169" x14ac:dyDescent="0.25"/>
    <row r="35170" x14ac:dyDescent="0.25"/>
    <row r="35171" x14ac:dyDescent="0.25"/>
    <row r="35172" x14ac:dyDescent="0.25"/>
    <row r="35173" x14ac:dyDescent="0.25"/>
    <row r="35174" x14ac:dyDescent="0.25"/>
    <row r="35175" x14ac:dyDescent="0.25"/>
    <row r="35176" x14ac:dyDescent="0.25"/>
    <row r="35177" x14ac:dyDescent="0.25"/>
    <row r="35178" x14ac:dyDescent="0.25"/>
    <row r="35179" x14ac:dyDescent="0.25"/>
    <row r="35180" x14ac:dyDescent="0.25"/>
    <row r="35181" x14ac:dyDescent="0.25"/>
    <row r="35182" x14ac:dyDescent="0.25"/>
    <row r="35183" x14ac:dyDescent="0.25"/>
    <row r="35184" x14ac:dyDescent="0.25"/>
    <row r="35185" x14ac:dyDescent="0.25"/>
    <row r="35186" x14ac:dyDescent="0.25"/>
    <row r="35187" x14ac:dyDescent="0.25"/>
    <row r="35188" x14ac:dyDescent="0.25"/>
    <row r="35189" x14ac:dyDescent="0.25"/>
    <row r="35190" x14ac:dyDescent="0.25"/>
    <row r="35191" x14ac:dyDescent="0.25"/>
    <row r="35192" x14ac:dyDescent="0.25"/>
    <row r="35193" x14ac:dyDescent="0.25"/>
    <row r="35194" x14ac:dyDescent="0.25"/>
    <row r="35195" x14ac:dyDescent="0.25"/>
    <row r="35196" x14ac:dyDescent="0.25"/>
    <row r="35197" x14ac:dyDescent="0.25"/>
    <row r="35198" x14ac:dyDescent="0.25"/>
    <row r="35199" x14ac:dyDescent="0.25"/>
    <row r="35200" x14ac:dyDescent="0.25"/>
    <row r="35201" x14ac:dyDescent="0.25"/>
    <row r="35202" x14ac:dyDescent="0.25"/>
    <row r="35203" x14ac:dyDescent="0.25"/>
    <row r="35204" x14ac:dyDescent="0.25"/>
    <row r="35205" x14ac:dyDescent="0.25"/>
    <row r="35206" x14ac:dyDescent="0.25"/>
    <row r="35207" x14ac:dyDescent="0.25"/>
    <row r="35208" x14ac:dyDescent="0.25"/>
    <row r="35209" x14ac:dyDescent="0.25"/>
    <row r="35210" x14ac:dyDescent="0.25"/>
    <row r="35211" x14ac:dyDescent="0.25"/>
    <row r="35212" x14ac:dyDescent="0.25"/>
    <row r="35213" x14ac:dyDescent="0.25"/>
    <row r="35214" x14ac:dyDescent="0.25"/>
    <row r="35215" x14ac:dyDescent="0.25"/>
    <row r="35216" x14ac:dyDescent="0.25"/>
    <row r="35217" x14ac:dyDescent="0.25"/>
    <row r="35218" x14ac:dyDescent="0.25"/>
    <row r="35219" x14ac:dyDescent="0.25"/>
    <row r="35220" x14ac:dyDescent="0.25"/>
    <row r="35221" x14ac:dyDescent="0.25"/>
    <row r="35222" x14ac:dyDescent="0.25"/>
    <row r="35223" x14ac:dyDescent="0.25"/>
    <row r="35224" x14ac:dyDescent="0.25"/>
    <row r="35225" x14ac:dyDescent="0.25"/>
    <row r="35226" x14ac:dyDescent="0.25"/>
    <row r="35227" x14ac:dyDescent="0.25"/>
    <row r="35228" x14ac:dyDescent="0.25"/>
    <row r="35229" x14ac:dyDescent="0.25"/>
    <row r="35230" x14ac:dyDescent="0.25"/>
    <row r="35231" x14ac:dyDescent="0.25"/>
    <row r="35232" x14ac:dyDescent="0.25"/>
    <row r="35233" x14ac:dyDescent="0.25"/>
    <row r="35234" x14ac:dyDescent="0.25"/>
    <row r="35235" x14ac:dyDescent="0.25"/>
    <row r="35236" x14ac:dyDescent="0.25"/>
    <row r="35237" x14ac:dyDescent="0.25"/>
    <row r="35238" x14ac:dyDescent="0.25"/>
    <row r="35239" x14ac:dyDescent="0.25"/>
    <row r="35240" x14ac:dyDescent="0.25"/>
    <row r="35241" x14ac:dyDescent="0.25"/>
    <row r="35242" x14ac:dyDescent="0.25"/>
    <row r="35243" x14ac:dyDescent="0.25"/>
    <row r="35244" x14ac:dyDescent="0.25"/>
    <row r="35245" x14ac:dyDescent="0.25"/>
    <row r="35246" x14ac:dyDescent="0.25"/>
    <row r="35247" x14ac:dyDescent="0.25"/>
    <row r="35248" x14ac:dyDescent="0.25"/>
    <row r="35249" x14ac:dyDescent="0.25"/>
    <row r="35250" x14ac:dyDescent="0.25"/>
    <row r="35251" x14ac:dyDescent="0.25"/>
    <row r="35252" x14ac:dyDescent="0.25"/>
    <row r="35253" x14ac:dyDescent="0.25"/>
    <row r="35254" x14ac:dyDescent="0.25"/>
    <row r="35255" x14ac:dyDescent="0.25"/>
    <row r="35256" x14ac:dyDescent="0.25"/>
    <row r="35257" x14ac:dyDescent="0.25"/>
    <row r="35258" x14ac:dyDescent="0.25"/>
    <row r="35259" x14ac:dyDescent="0.25"/>
    <row r="35260" x14ac:dyDescent="0.25"/>
    <row r="35261" x14ac:dyDescent="0.25"/>
    <row r="35262" x14ac:dyDescent="0.25"/>
    <row r="35263" x14ac:dyDescent="0.25"/>
    <row r="35264" x14ac:dyDescent="0.25"/>
    <row r="35265" x14ac:dyDescent="0.25"/>
    <row r="35266" x14ac:dyDescent="0.25"/>
    <row r="35267" x14ac:dyDescent="0.25"/>
    <row r="35268" x14ac:dyDescent="0.25"/>
    <row r="35269" x14ac:dyDescent="0.25"/>
    <row r="35270" x14ac:dyDescent="0.25"/>
    <row r="35271" x14ac:dyDescent="0.25"/>
    <row r="35272" x14ac:dyDescent="0.25"/>
    <row r="35273" x14ac:dyDescent="0.25"/>
    <row r="35274" x14ac:dyDescent="0.25"/>
    <row r="35275" x14ac:dyDescent="0.25"/>
    <row r="35276" x14ac:dyDescent="0.25"/>
    <row r="35277" x14ac:dyDescent="0.25"/>
    <row r="35278" x14ac:dyDescent="0.25"/>
    <row r="35279" x14ac:dyDescent="0.25"/>
    <row r="35280" x14ac:dyDescent="0.25"/>
    <row r="35281" x14ac:dyDescent="0.25"/>
    <row r="35282" x14ac:dyDescent="0.25"/>
    <row r="35283" x14ac:dyDescent="0.25"/>
    <row r="35284" x14ac:dyDescent="0.25"/>
    <row r="35285" x14ac:dyDescent="0.25"/>
    <row r="35286" x14ac:dyDescent="0.25"/>
    <row r="35287" x14ac:dyDescent="0.25"/>
    <row r="35288" x14ac:dyDescent="0.25"/>
    <row r="35289" x14ac:dyDescent="0.25"/>
    <row r="35290" x14ac:dyDescent="0.25"/>
    <row r="35291" x14ac:dyDescent="0.25"/>
    <row r="35292" x14ac:dyDescent="0.25"/>
    <row r="35293" x14ac:dyDescent="0.25"/>
    <row r="35294" x14ac:dyDescent="0.25"/>
    <row r="35295" x14ac:dyDescent="0.25"/>
    <row r="35296" x14ac:dyDescent="0.25"/>
    <row r="35297" x14ac:dyDescent="0.25"/>
    <row r="35298" x14ac:dyDescent="0.25"/>
    <row r="35299" x14ac:dyDescent="0.25"/>
    <row r="35300" x14ac:dyDescent="0.25"/>
    <row r="35301" x14ac:dyDescent="0.25"/>
    <row r="35302" x14ac:dyDescent="0.25"/>
    <row r="35303" x14ac:dyDescent="0.25"/>
    <row r="35304" x14ac:dyDescent="0.25"/>
    <row r="35305" x14ac:dyDescent="0.25"/>
    <row r="35306" x14ac:dyDescent="0.25"/>
    <row r="35307" x14ac:dyDescent="0.25"/>
    <row r="35308" x14ac:dyDescent="0.25"/>
    <row r="35309" x14ac:dyDescent="0.25"/>
    <row r="35310" x14ac:dyDescent="0.25"/>
    <row r="35311" x14ac:dyDescent="0.25"/>
    <row r="35312" x14ac:dyDescent="0.25"/>
    <row r="35313" x14ac:dyDescent="0.25"/>
    <row r="35314" x14ac:dyDescent="0.25"/>
    <row r="35315" x14ac:dyDescent="0.25"/>
    <row r="35316" x14ac:dyDescent="0.25"/>
    <row r="35317" x14ac:dyDescent="0.25"/>
    <row r="35318" x14ac:dyDescent="0.25"/>
    <row r="35319" x14ac:dyDescent="0.25"/>
    <row r="35320" x14ac:dyDescent="0.25"/>
    <row r="35321" x14ac:dyDescent="0.25"/>
    <row r="35322" x14ac:dyDescent="0.25"/>
    <row r="35323" x14ac:dyDescent="0.25"/>
    <row r="35324" x14ac:dyDescent="0.25"/>
    <row r="35325" x14ac:dyDescent="0.25"/>
    <row r="35326" x14ac:dyDescent="0.25"/>
    <row r="35327" x14ac:dyDescent="0.25"/>
    <row r="35328" x14ac:dyDescent="0.25"/>
    <row r="35329" x14ac:dyDescent="0.25"/>
    <row r="35330" x14ac:dyDescent="0.25"/>
    <row r="35331" x14ac:dyDescent="0.25"/>
    <row r="35332" x14ac:dyDescent="0.25"/>
    <row r="35333" x14ac:dyDescent="0.25"/>
    <row r="35334" x14ac:dyDescent="0.25"/>
    <row r="35335" x14ac:dyDescent="0.25"/>
    <row r="35336" x14ac:dyDescent="0.25"/>
    <row r="35337" x14ac:dyDescent="0.25"/>
    <row r="35338" x14ac:dyDescent="0.25"/>
    <row r="35339" x14ac:dyDescent="0.25"/>
    <row r="35340" x14ac:dyDescent="0.25"/>
    <row r="35341" x14ac:dyDescent="0.25"/>
    <row r="35342" x14ac:dyDescent="0.25"/>
    <row r="35343" x14ac:dyDescent="0.25"/>
    <row r="35344" x14ac:dyDescent="0.25"/>
    <row r="35345" x14ac:dyDescent="0.25"/>
    <row r="35346" x14ac:dyDescent="0.25"/>
    <row r="35347" x14ac:dyDescent="0.25"/>
    <row r="35348" x14ac:dyDescent="0.25"/>
    <row r="35349" x14ac:dyDescent="0.25"/>
    <row r="35350" x14ac:dyDescent="0.25"/>
    <row r="35351" x14ac:dyDescent="0.25"/>
    <row r="35352" x14ac:dyDescent="0.25"/>
    <row r="35353" x14ac:dyDescent="0.25"/>
    <row r="35354" x14ac:dyDescent="0.25"/>
    <row r="35355" x14ac:dyDescent="0.25"/>
    <row r="35356" x14ac:dyDescent="0.25"/>
    <row r="35357" x14ac:dyDescent="0.25"/>
    <row r="35358" x14ac:dyDescent="0.25"/>
    <row r="35359" x14ac:dyDescent="0.25"/>
    <row r="35360" x14ac:dyDescent="0.25"/>
    <row r="35361" x14ac:dyDescent="0.25"/>
    <row r="35362" x14ac:dyDescent="0.25"/>
    <row r="35363" x14ac:dyDescent="0.25"/>
    <row r="35364" x14ac:dyDescent="0.25"/>
    <row r="35365" x14ac:dyDescent="0.25"/>
    <row r="35366" x14ac:dyDescent="0.25"/>
    <row r="35367" x14ac:dyDescent="0.25"/>
    <row r="35368" x14ac:dyDescent="0.25"/>
    <row r="35369" x14ac:dyDescent="0.25"/>
    <row r="35370" x14ac:dyDescent="0.25"/>
    <row r="35371" x14ac:dyDescent="0.25"/>
    <row r="35372" x14ac:dyDescent="0.25"/>
    <row r="35373" x14ac:dyDescent="0.25"/>
    <row r="35374" x14ac:dyDescent="0.25"/>
    <row r="35375" x14ac:dyDescent="0.25"/>
    <row r="35376" x14ac:dyDescent="0.25"/>
    <row r="35377" x14ac:dyDescent="0.25"/>
    <row r="35378" x14ac:dyDescent="0.25"/>
    <row r="35379" x14ac:dyDescent="0.25"/>
    <row r="35380" x14ac:dyDescent="0.25"/>
    <row r="35381" x14ac:dyDescent="0.25"/>
    <row r="35382" x14ac:dyDescent="0.25"/>
    <row r="35383" x14ac:dyDescent="0.25"/>
    <row r="35384" x14ac:dyDescent="0.25"/>
    <row r="35385" x14ac:dyDescent="0.25"/>
    <row r="35386" x14ac:dyDescent="0.25"/>
    <row r="35387" x14ac:dyDescent="0.25"/>
    <row r="35388" x14ac:dyDescent="0.25"/>
    <row r="35389" x14ac:dyDescent="0.25"/>
    <row r="35390" x14ac:dyDescent="0.25"/>
    <row r="35391" x14ac:dyDescent="0.25"/>
    <row r="35392" x14ac:dyDescent="0.25"/>
    <row r="35393" x14ac:dyDescent="0.25"/>
    <row r="35394" x14ac:dyDescent="0.25"/>
    <row r="35395" x14ac:dyDescent="0.25"/>
    <row r="35396" x14ac:dyDescent="0.25"/>
    <row r="35397" x14ac:dyDescent="0.25"/>
    <row r="35398" x14ac:dyDescent="0.25"/>
    <row r="35399" x14ac:dyDescent="0.25"/>
    <row r="35400" x14ac:dyDescent="0.25"/>
    <row r="35401" x14ac:dyDescent="0.25"/>
    <row r="35402" x14ac:dyDescent="0.25"/>
    <row r="35403" x14ac:dyDescent="0.25"/>
    <row r="35404" x14ac:dyDescent="0.25"/>
    <row r="35405" x14ac:dyDescent="0.25"/>
    <row r="35406" x14ac:dyDescent="0.25"/>
    <row r="35407" x14ac:dyDescent="0.25"/>
    <row r="35408" x14ac:dyDescent="0.25"/>
    <row r="35409" x14ac:dyDescent="0.25"/>
    <row r="35410" x14ac:dyDescent="0.25"/>
    <row r="35411" x14ac:dyDescent="0.25"/>
    <row r="35412" x14ac:dyDescent="0.25"/>
    <row r="35413" x14ac:dyDescent="0.25"/>
    <row r="35414" x14ac:dyDescent="0.25"/>
    <row r="35415" x14ac:dyDescent="0.25"/>
    <row r="35416" x14ac:dyDescent="0.25"/>
    <row r="35417" x14ac:dyDescent="0.25"/>
    <row r="35418" x14ac:dyDescent="0.25"/>
    <row r="35419" x14ac:dyDescent="0.25"/>
    <row r="35420" x14ac:dyDescent="0.25"/>
    <row r="35421" x14ac:dyDescent="0.25"/>
    <row r="35422" x14ac:dyDescent="0.25"/>
    <row r="35423" x14ac:dyDescent="0.25"/>
    <row r="35424" x14ac:dyDescent="0.25"/>
    <row r="35425" x14ac:dyDescent="0.25"/>
    <row r="35426" x14ac:dyDescent="0.25"/>
    <row r="35427" x14ac:dyDescent="0.25"/>
    <row r="35428" x14ac:dyDescent="0.25"/>
    <row r="35429" x14ac:dyDescent="0.25"/>
    <row r="35430" x14ac:dyDescent="0.25"/>
    <row r="35431" x14ac:dyDescent="0.25"/>
    <row r="35432" x14ac:dyDescent="0.25"/>
    <row r="35433" x14ac:dyDescent="0.25"/>
    <row r="35434" x14ac:dyDescent="0.25"/>
    <row r="35435" x14ac:dyDescent="0.25"/>
    <row r="35436" x14ac:dyDescent="0.25"/>
    <row r="35437" x14ac:dyDescent="0.25"/>
    <row r="35438" x14ac:dyDescent="0.25"/>
    <row r="35439" x14ac:dyDescent="0.25"/>
    <row r="35440" x14ac:dyDescent="0.25"/>
    <row r="35441" x14ac:dyDescent="0.25"/>
    <row r="35442" x14ac:dyDescent="0.25"/>
    <row r="35443" x14ac:dyDescent="0.25"/>
    <row r="35444" x14ac:dyDescent="0.25"/>
    <row r="35445" x14ac:dyDescent="0.25"/>
    <row r="35446" x14ac:dyDescent="0.25"/>
    <row r="35447" x14ac:dyDescent="0.25"/>
    <row r="35448" x14ac:dyDescent="0.25"/>
    <row r="35449" x14ac:dyDescent="0.25"/>
    <row r="35450" x14ac:dyDescent="0.25"/>
    <row r="35451" x14ac:dyDescent="0.25"/>
    <row r="35452" x14ac:dyDescent="0.25"/>
    <row r="35453" x14ac:dyDescent="0.25"/>
    <row r="35454" x14ac:dyDescent="0.25"/>
    <row r="35455" x14ac:dyDescent="0.25"/>
    <row r="35456" x14ac:dyDescent="0.25"/>
    <row r="35457" x14ac:dyDescent="0.25"/>
    <row r="35458" x14ac:dyDescent="0.25"/>
    <row r="35459" x14ac:dyDescent="0.25"/>
    <row r="35460" x14ac:dyDescent="0.25"/>
    <row r="35461" x14ac:dyDescent="0.25"/>
    <row r="35462" x14ac:dyDescent="0.25"/>
    <row r="35463" x14ac:dyDescent="0.25"/>
    <row r="35464" x14ac:dyDescent="0.25"/>
    <row r="35465" x14ac:dyDescent="0.25"/>
    <row r="35466" x14ac:dyDescent="0.25"/>
    <row r="35467" x14ac:dyDescent="0.25"/>
    <row r="35468" x14ac:dyDescent="0.25"/>
    <row r="35469" x14ac:dyDescent="0.25"/>
    <row r="35470" x14ac:dyDescent="0.25"/>
    <row r="35471" x14ac:dyDescent="0.25"/>
    <row r="35472" x14ac:dyDescent="0.25"/>
    <row r="35473" x14ac:dyDescent="0.25"/>
    <row r="35474" x14ac:dyDescent="0.25"/>
    <row r="35475" x14ac:dyDescent="0.25"/>
    <row r="35476" x14ac:dyDescent="0.25"/>
    <row r="35477" x14ac:dyDescent="0.25"/>
    <row r="35478" x14ac:dyDescent="0.25"/>
    <row r="35479" x14ac:dyDescent="0.25"/>
    <row r="35480" x14ac:dyDescent="0.25"/>
    <row r="35481" x14ac:dyDescent="0.25"/>
    <row r="35482" x14ac:dyDescent="0.25"/>
    <row r="35483" x14ac:dyDescent="0.25"/>
    <row r="35484" x14ac:dyDescent="0.25"/>
    <row r="35485" x14ac:dyDescent="0.25"/>
    <row r="35486" x14ac:dyDescent="0.25"/>
    <row r="35487" x14ac:dyDescent="0.25"/>
    <row r="35488" x14ac:dyDescent="0.25"/>
    <row r="35489" x14ac:dyDescent="0.25"/>
    <row r="35490" x14ac:dyDescent="0.25"/>
    <row r="35491" x14ac:dyDescent="0.25"/>
    <row r="35492" x14ac:dyDescent="0.25"/>
    <row r="35493" x14ac:dyDescent="0.25"/>
    <row r="35494" x14ac:dyDescent="0.25"/>
    <row r="35495" x14ac:dyDescent="0.25"/>
    <row r="35496" x14ac:dyDescent="0.25"/>
    <row r="35497" x14ac:dyDescent="0.25"/>
    <row r="35498" x14ac:dyDescent="0.25"/>
    <row r="35499" x14ac:dyDescent="0.25"/>
    <row r="35500" x14ac:dyDescent="0.25"/>
    <row r="35501" x14ac:dyDescent="0.25"/>
    <row r="35502" x14ac:dyDescent="0.25"/>
    <row r="35503" x14ac:dyDescent="0.25"/>
    <row r="35504" x14ac:dyDescent="0.25"/>
    <row r="35505" x14ac:dyDescent="0.25"/>
    <row r="35506" x14ac:dyDescent="0.25"/>
    <row r="35507" x14ac:dyDescent="0.25"/>
    <row r="35508" x14ac:dyDescent="0.25"/>
    <row r="35509" x14ac:dyDescent="0.25"/>
    <row r="35510" x14ac:dyDescent="0.25"/>
    <row r="35511" x14ac:dyDescent="0.25"/>
    <row r="35512" x14ac:dyDescent="0.25"/>
    <row r="35513" x14ac:dyDescent="0.25"/>
    <row r="35514" x14ac:dyDescent="0.25"/>
    <row r="35515" x14ac:dyDescent="0.25"/>
    <row r="35516" x14ac:dyDescent="0.25"/>
    <row r="35517" x14ac:dyDescent="0.25"/>
    <row r="35518" x14ac:dyDescent="0.25"/>
    <row r="35519" x14ac:dyDescent="0.25"/>
    <row r="35520" x14ac:dyDescent="0.25"/>
    <row r="35521" x14ac:dyDescent="0.25"/>
    <row r="35522" x14ac:dyDescent="0.25"/>
    <row r="35523" x14ac:dyDescent="0.25"/>
    <row r="35524" x14ac:dyDescent="0.25"/>
    <row r="35525" x14ac:dyDescent="0.25"/>
    <row r="35526" x14ac:dyDescent="0.25"/>
    <row r="35527" x14ac:dyDescent="0.25"/>
    <row r="35528" x14ac:dyDescent="0.25"/>
    <row r="35529" x14ac:dyDescent="0.25"/>
    <row r="35530" x14ac:dyDescent="0.25"/>
    <row r="35531" x14ac:dyDescent="0.25"/>
    <row r="35532" x14ac:dyDescent="0.25"/>
    <row r="35533" x14ac:dyDescent="0.25"/>
    <row r="35534" x14ac:dyDescent="0.25"/>
    <row r="35535" x14ac:dyDescent="0.25"/>
    <row r="35536" x14ac:dyDescent="0.25"/>
    <row r="35537" x14ac:dyDescent="0.25"/>
    <row r="35538" x14ac:dyDescent="0.25"/>
    <row r="35539" x14ac:dyDescent="0.25"/>
    <row r="35540" x14ac:dyDescent="0.25"/>
    <row r="35541" x14ac:dyDescent="0.25"/>
    <row r="35542" x14ac:dyDescent="0.25"/>
    <row r="35543" x14ac:dyDescent="0.25"/>
    <row r="35544" x14ac:dyDescent="0.25"/>
    <row r="35545" x14ac:dyDescent="0.25"/>
    <row r="35546" x14ac:dyDescent="0.25"/>
    <row r="35547" x14ac:dyDescent="0.25"/>
    <row r="35548" x14ac:dyDescent="0.25"/>
    <row r="35549" x14ac:dyDescent="0.25"/>
    <row r="35550" x14ac:dyDescent="0.25"/>
    <row r="35551" x14ac:dyDescent="0.25"/>
    <row r="35552" x14ac:dyDescent="0.25"/>
    <row r="35553" x14ac:dyDescent="0.25"/>
    <row r="35554" x14ac:dyDescent="0.25"/>
    <row r="35555" x14ac:dyDescent="0.25"/>
    <row r="35556" x14ac:dyDescent="0.25"/>
    <row r="35557" x14ac:dyDescent="0.25"/>
    <row r="35558" x14ac:dyDescent="0.25"/>
    <row r="35559" x14ac:dyDescent="0.25"/>
    <row r="35560" x14ac:dyDescent="0.25"/>
    <row r="35561" x14ac:dyDescent="0.25"/>
    <row r="35562" x14ac:dyDescent="0.25"/>
    <row r="35563" x14ac:dyDescent="0.25"/>
    <row r="35564" x14ac:dyDescent="0.25"/>
    <row r="35565" x14ac:dyDescent="0.25"/>
    <row r="35566" x14ac:dyDescent="0.25"/>
    <row r="35567" x14ac:dyDescent="0.25"/>
    <row r="35568" x14ac:dyDescent="0.25"/>
    <row r="35569" x14ac:dyDescent="0.25"/>
    <row r="35570" x14ac:dyDescent="0.25"/>
    <row r="35571" x14ac:dyDescent="0.25"/>
    <row r="35572" x14ac:dyDescent="0.25"/>
    <row r="35573" x14ac:dyDescent="0.25"/>
    <row r="35574" x14ac:dyDescent="0.25"/>
    <row r="35575" x14ac:dyDescent="0.25"/>
    <row r="35576" x14ac:dyDescent="0.25"/>
    <row r="35577" x14ac:dyDescent="0.25"/>
    <row r="35578" x14ac:dyDescent="0.25"/>
    <row r="35579" x14ac:dyDescent="0.25"/>
    <row r="35580" x14ac:dyDescent="0.25"/>
    <row r="35581" x14ac:dyDescent="0.25"/>
    <row r="35582" x14ac:dyDescent="0.25"/>
    <row r="35583" x14ac:dyDescent="0.25"/>
    <row r="35584" x14ac:dyDescent="0.25"/>
    <row r="35585" x14ac:dyDescent="0.25"/>
    <row r="35586" x14ac:dyDescent="0.25"/>
    <row r="35587" x14ac:dyDescent="0.25"/>
    <row r="35588" x14ac:dyDescent="0.25"/>
    <row r="35589" x14ac:dyDescent="0.25"/>
    <row r="35590" x14ac:dyDescent="0.25"/>
    <row r="35591" x14ac:dyDescent="0.25"/>
    <row r="35592" x14ac:dyDescent="0.25"/>
    <row r="35593" x14ac:dyDescent="0.25"/>
    <row r="35594" x14ac:dyDescent="0.25"/>
    <row r="35595" x14ac:dyDescent="0.25"/>
    <row r="35596" x14ac:dyDescent="0.25"/>
    <row r="35597" x14ac:dyDescent="0.25"/>
    <row r="35598" x14ac:dyDescent="0.25"/>
    <row r="35599" x14ac:dyDescent="0.25"/>
    <row r="35600" x14ac:dyDescent="0.25"/>
    <row r="35601" x14ac:dyDescent="0.25"/>
    <row r="35602" x14ac:dyDescent="0.25"/>
    <row r="35603" x14ac:dyDescent="0.25"/>
    <row r="35604" x14ac:dyDescent="0.25"/>
    <row r="35605" x14ac:dyDescent="0.25"/>
    <row r="35606" x14ac:dyDescent="0.25"/>
    <row r="35607" x14ac:dyDescent="0.25"/>
    <row r="35608" x14ac:dyDescent="0.25"/>
    <row r="35609" x14ac:dyDescent="0.25"/>
    <row r="35610" x14ac:dyDescent="0.25"/>
    <row r="35611" x14ac:dyDescent="0.25"/>
    <row r="35612" x14ac:dyDescent="0.25"/>
    <row r="35613" x14ac:dyDescent="0.25"/>
    <row r="35614" x14ac:dyDescent="0.25"/>
    <row r="35615" x14ac:dyDescent="0.25"/>
    <row r="35616" x14ac:dyDescent="0.25"/>
    <row r="35617" x14ac:dyDescent="0.25"/>
    <row r="35618" x14ac:dyDescent="0.25"/>
    <row r="35619" x14ac:dyDescent="0.25"/>
    <row r="35620" x14ac:dyDescent="0.25"/>
    <row r="35621" x14ac:dyDescent="0.25"/>
    <row r="35622" x14ac:dyDescent="0.25"/>
    <row r="35623" x14ac:dyDescent="0.25"/>
    <row r="35624" x14ac:dyDescent="0.25"/>
    <row r="35625" x14ac:dyDescent="0.25"/>
    <row r="35626" x14ac:dyDescent="0.25"/>
    <row r="35627" x14ac:dyDescent="0.25"/>
    <row r="35628" x14ac:dyDescent="0.25"/>
    <row r="35629" x14ac:dyDescent="0.25"/>
    <row r="35630" x14ac:dyDescent="0.25"/>
    <row r="35631" x14ac:dyDescent="0.25"/>
    <row r="35632" x14ac:dyDescent="0.25"/>
    <row r="35633" x14ac:dyDescent="0.25"/>
    <row r="35634" x14ac:dyDescent="0.25"/>
    <row r="35635" x14ac:dyDescent="0.25"/>
    <row r="35636" x14ac:dyDescent="0.25"/>
    <row r="35637" x14ac:dyDescent="0.25"/>
    <row r="35638" x14ac:dyDescent="0.25"/>
    <row r="35639" x14ac:dyDescent="0.25"/>
    <row r="35640" x14ac:dyDescent="0.25"/>
    <row r="35641" x14ac:dyDescent="0.25"/>
    <row r="35642" x14ac:dyDescent="0.25"/>
    <row r="35643" x14ac:dyDescent="0.25"/>
    <row r="35644" x14ac:dyDescent="0.25"/>
    <row r="35645" x14ac:dyDescent="0.25"/>
    <row r="35646" x14ac:dyDescent="0.25"/>
    <row r="35647" x14ac:dyDescent="0.25"/>
    <row r="35648" x14ac:dyDescent="0.25"/>
    <row r="35649" x14ac:dyDescent="0.25"/>
    <row r="35650" x14ac:dyDescent="0.25"/>
    <row r="35651" x14ac:dyDescent="0.25"/>
    <row r="35652" x14ac:dyDescent="0.25"/>
    <row r="35653" x14ac:dyDescent="0.25"/>
    <row r="35654" x14ac:dyDescent="0.25"/>
    <row r="35655" x14ac:dyDescent="0.25"/>
    <row r="35656" x14ac:dyDescent="0.25"/>
    <row r="35657" x14ac:dyDescent="0.25"/>
    <row r="35658" x14ac:dyDescent="0.25"/>
    <row r="35659" x14ac:dyDescent="0.25"/>
    <row r="35660" x14ac:dyDescent="0.25"/>
    <row r="35661" x14ac:dyDescent="0.25"/>
    <row r="35662" x14ac:dyDescent="0.25"/>
    <row r="35663" x14ac:dyDescent="0.25"/>
    <row r="35664" x14ac:dyDescent="0.25"/>
    <row r="35665" x14ac:dyDescent="0.25"/>
    <row r="35666" x14ac:dyDescent="0.25"/>
    <row r="35667" x14ac:dyDescent="0.25"/>
    <row r="35668" x14ac:dyDescent="0.25"/>
    <row r="35669" x14ac:dyDescent="0.25"/>
    <row r="35670" x14ac:dyDescent="0.25"/>
    <row r="35671" x14ac:dyDescent="0.25"/>
    <row r="35672" x14ac:dyDescent="0.25"/>
    <row r="35673" x14ac:dyDescent="0.25"/>
    <row r="35674" x14ac:dyDescent="0.25"/>
    <row r="35675" x14ac:dyDescent="0.25"/>
    <row r="35676" x14ac:dyDescent="0.25"/>
    <row r="35677" x14ac:dyDescent="0.25"/>
    <row r="35678" x14ac:dyDescent="0.25"/>
    <row r="35679" x14ac:dyDescent="0.25"/>
    <row r="35680" x14ac:dyDescent="0.25"/>
    <row r="35681" x14ac:dyDescent="0.25"/>
    <row r="35682" x14ac:dyDescent="0.25"/>
    <row r="35683" x14ac:dyDescent="0.25"/>
    <row r="35684" x14ac:dyDescent="0.25"/>
    <row r="35685" x14ac:dyDescent="0.25"/>
    <row r="35686" x14ac:dyDescent="0.25"/>
    <row r="35687" x14ac:dyDescent="0.25"/>
    <row r="35688" x14ac:dyDescent="0.25"/>
    <row r="35689" x14ac:dyDescent="0.25"/>
    <row r="35690" x14ac:dyDescent="0.25"/>
    <row r="35691" x14ac:dyDescent="0.25"/>
    <row r="35692" x14ac:dyDescent="0.25"/>
    <row r="35693" x14ac:dyDescent="0.25"/>
    <row r="35694" x14ac:dyDescent="0.25"/>
    <row r="35695" x14ac:dyDescent="0.25"/>
    <row r="35696" x14ac:dyDescent="0.25"/>
    <row r="35697" x14ac:dyDescent="0.25"/>
    <row r="35698" x14ac:dyDescent="0.25"/>
    <row r="35699" x14ac:dyDescent="0.25"/>
    <row r="35700" x14ac:dyDescent="0.25"/>
    <row r="35701" x14ac:dyDescent="0.25"/>
    <row r="35702" x14ac:dyDescent="0.25"/>
    <row r="35703" x14ac:dyDescent="0.25"/>
    <row r="35704" x14ac:dyDescent="0.25"/>
    <row r="35705" x14ac:dyDescent="0.25"/>
    <row r="35706" x14ac:dyDescent="0.25"/>
    <row r="35707" x14ac:dyDescent="0.25"/>
    <row r="35708" x14ac:dyDescent="0.25"/>
    <row r="35709" x14ac:dyDescent="0.25"/>
    <row r="35710" x14ac:dyDescent="0.25"/>
    <row r="35711" x14ac:dyDescent="0.25"/>
    <row r="35712" x14ac:dyDescent="0.25"/>
    <row r="35713" x14ac:dyDescent="0.25"/>
    <row r="35714" x14ac:dyDescent="0.25"/>
    <row r="35715" x14ac:dyDescent="0.25"/>
    <row r="35716" x14ac:dyDescent="0.25"/>
    <row r="35717" x14ac:dyDescent="0.25"/>
    <row r="35718" x14ac:dyDescent="0.25"/>
    <row r="35719" x14ac:dyDescent="0.25"/>
    <row r="35720" x14ac:dyDescent="0.25"/>
    <row r="35721" x14ac:dyDescent="0.25"/>
    <row r="35722" x14ac:dyDescent="0.25"/>
    <row r="35723" x14ac:dyDescent="0.25"/>
    <row r="35724" x14ac:dyDescent="0.25"/>
    <row r="35725" x14ac:dyDescent="0.25"/>
    <row r="35726" x14ac:dyDescent="0.25"/>
    <row r="35727" x14ac:dyDescent="0.25"/>
    <row r="35728" x14ac:dyDescent="0.25"/>
    <row r="35729" x14ac:dyDescent="0.25"/>
    <row r="35730" x14ac:dyDescent="0.25"/>
    <row r="35731" x14ac:dyDescent="0.25"/>
    <row r="35732" x14ac:dyDescent="0.25"/>
    <row r="35733" x14ac:dyDescent="0.25"/>
    <row r="35734" x14ac:dyDescent="0.25"/>
    <row r="35735" x14ac:dyDescent="0.25"/>
    <row r="35736" x14ac:dyDescent="0.25"/>
    <row r="35737" x14ac:dyDescent="0.25"/>
    <row r="35738" x14ac:dyDescent="0.25"/>
    <row r="35739" x14ac:dyDescent="0.25"/>
    <row r="35740" x14ac:dyDescent="0.25"/>
    <row r="35741" x14ac:dyDescent="0.25"/>
    <row r="35742" x14ac:dyDescent="0.25"/>
    <row r="35743" x14ac:dyDescent="0.25"/>
    <row r="35744" x14ac:dyDescent="0.25"/>
    <row r="35745" x14ac:dyDescent="0.25"/>
    <row r="35746" x14ac:dyDescent="0.25"/>
    <row r="35747" x14ac:dyDescent="0.25"/>
    <row r="35748" x14ac:dyDescent="0.25"/>
    <row r="35749" x14ac:dyDescent="0.25"/>
    <row r="35750" x14ac:dyDescent="0.25"/>
    <row r="35751" x14ac:dyDescent="0.25"/>
    <row r="35752" x14ac:dyDescent="0.25"/>
    <row r="35753" x14ac:dyDescent="0.25"/>
    <row r="35754" x14ac:dyDescent="0.25"/>
    <row r="35755" x14ac:dyDescent="0.25"/>
    <row r="35756" x14ac:dyDescent="0.25"/>
    <row r="35757" x14ac:dyDescent="0.25"/>
    <row r="35758" x14ac:dyDescent="0.25"/>
    <row r="35759" x14ac:dyDescent="0.25"/>
    <row r="35760" x14ac:dyDescent="0.25"/>
    <row r="35761" x14ac:dyDescent="0.25"/>
    <row r="35762" x14ac:dyDescent="0.25"/>
    <row r="35763" x14ac:dyDescent="0.25"/>
    <row r="35764" x14ac:dyDescent="0.25"/>
    <row r="35765" x14ac:dyDescent="0.25"/>
    <row r="35766" x14ac:dyDescent="0.25"/>
    <row r="35767" x14ac:dyDescent="0.25"/>
    <row r="35768" x14ac:dyDescent="0.25"/>
    <row r="35769" x14ac:dyDescent="0.25"/>
    <row r="35770" x14ac:dyDescent="0.25"/>
    <row r="35771" x14ac:dyDescent="0.25"/>
    <row r="35772" x14ac:dyDescent="0.25"/>
    <row r="35773" x14ac:dyDescent="0.25"/>
    <row r="35774" x14ac:dyDescent="0.25"/>
    <row r="35775" x14ac:dyDescent="0.25"/>
    <row r="35776" x14ac:dyDescent="0.25"/>
    <row r="35777" x14ac:dyDescent="0.25"/>
    <row r="35778" x14ac:dyDescent="0.25"/>
    <row r="35779" x14ac:dyDescent="0.25"/>
    <row r="35780" x14ac:dyDescent="0.25"/>
    <row r="35781" x14ac:dyDescent="0.25"/>
    <row r="35782" x14ac:dyDescent="0.25"/>
    <row r="35783" x14ac:dyDescent="0.25"/>
    <row r="35784" x14ac:dyDescent="0.25"/>
    <row r="35785" x14ac:dyDescent="0.25"/>
    <row r="35786" x14ac:dyDescent="0.25"/>
    <row r="35787" x14ac:dyDescent="0.25"/>
    <row r="35788" x14ac:dyDescent="0.25"/>
    <row r="35789" x14ac:dyDescent="0.25"/>
    <row r="35790" x14ac:dyDescent="0.25"/>
    <row r="35791" x14ac:dyDescent="0.25"/>
    <row r="35792" x14ac:dyDescent="0.25"/>
    <row r="35793" x14ac:dyDescent="0.25"/>
    <row r="35794" x14ac:dyDescent="0.25"/>
    <row r="35795" x14ac:dyDescent="0.25"/>
    <row r="35796" x14ac:dyDescent="0.25"/>
    <row r="35797" x14ac:dyDescent="0.25"/>
    <row r="35798" x14ac:dyDescent="0.25"/>
    <row r="35799" x14ac:dyDescent="0.25"/>
    <row r="35800" x14ac:dyDescent="0.25"/>
    <row r="35801" x14ac:dyDescent="0.25"/>
    <row r="35802" x14ac:dyDescent="0.25"/>
    <row r="35803" x14ac:dyDescent="0.25"/>
    <row r="35804" x14ac:dyDescent="0.25"/>
    <row r="35805" x14ac:dyDescent="0.25"/>
    <row r="35806" x14ac:dyDescent="0.25"/>
    <row r="35807" x14ac:dyDescent="0.25"/>
    <row r="35808" x14ac:dyDescent="0.25"/>
    <row r="35809" x14ac:dyDescent="0.25"/>
    <row r="35810" x14ac:dyDescent="0.25"/>
    <row r="35811" x14ac:dyDescent="0.25"/>
    <row r="35812" x14ac:dyDescent="0.25"/>
    <row r="35813" x14ac:dyDescent="0.25"/>
    <row r="35814" x14ac:dyDescent="0.25"/>
    <row r="35815" x14ac:dyDescent="0.25"/>
    <row r="35816" x14ac:dyDescent="0.25"/>
    <row r="35817" x14ac:dyDescent="0.25"/>
    <row r="35818" x14ac:dyDescent="0.25"/>
    <row r="35819" x14ac:dyDescent="0.25"/>
    <row r="35820" x14ac:dyDescent="0.25"/>
    <row r="35821" x14ac:dyDescent="0.25"/>
    <row r="35822" x14ac:dyDescent="0.25"/>
    <row r="35823" x14ac:dyDescent="0.25"/>
    <row r="35824" x14ac:dyDescent="0.25"/>
    <row r="35825" x14ac:dyDescent="0.25"/>
    <row r="35826" x14ac:dyDescent="0.25"/>
    <row r="35827" x14ac:dyDescent="0.25"/>
    <row r="35828" x14ac:dyDescent="0.25"/>
    <row r="35829" x14ac:dyDescent="0.25"/>
    <row r="35830" x14ac:dyDescent="0.25"/>
    <row r="35831" x14ac:dyDescent="0.25"/>
    <row r="35832" x14ac:dyDescent="0.25"/>
    <row r="35833" x14ac:dyDescent="0.25"/>
    <row r="35834" x14ac:dyDescent="0.25"/>
    <row r="35835" x14ac:dyDescent="0.25"/>
    <row r="35836" x14ac:dyDescent="0.25"/>
    <row r="35837" x14ac:dyDescent="0.25"/>
    <row r="35838" x14ac:dyDescent="0.25"/>
    <row r="35839" x14ac:dyDescent="0.25"/>
    <row r="35840" x14ac:dyDescent="0.25"/>
    <row r="35841" x14ac:dyDescent="0.25"/>
    <row r="35842" x14ac:dyDescent="0.25"/>
    <row r="35843" x14ac:dyDescent="0.25"/>
    <row r="35844" x14ac:dyDescent="0.25"/>
    <row r="35845" x14ac:dyDescent="0.25"/>
    <row r="35846" x14ac:dyDescent="0.25"/>
    <row r="35847" x14ac:dyDescent="0.25"/>
    <row r="35848" x14ac:dyDescent="0.25"/>
    <row r="35849" x14ac:dyDescent="0.25"/>
    <row r="35850" x14ac:dyDescent="0.25"/>
    <row r="35851" x14ac:dyDescent="0.25"/>
    <row r="35852" x14ac:dyDescent="0.25"/>
    <row r="35853" x14ac:dyDescent="0.25"/>
    <row r="35854" x14ac:dyDescent="0.25"/>
    <row r="35855" x14ac:dyDescent="0.25"/>
    <row r="35856" x14ac:dyDescent="0.25"/>
    <row r="35857" x14ac:dyDescent="0.25"/>
    <row r="35858" x14ac:dyDescent="0.25"/>
    <row r="35859" x14ac:dyDescent="0.25"/>
    <row r="35860" x14ac:dyDescent="0.25"/>
    <row r="35861" x14ac:dyDescent="0.25"/>
    <row r="35862" x14ac:dyDescent="0.25"/>
    <row r="35863" x14ac:dyDescent="0.25"/>
    <row r="35864" x14ac:dyDescent="0.25"/>
    <row r="35865" x14ac:dyDescent="0.25"/>
    <row r="35866" x14ac:dyDescent="0.25"/>
    <row r="35867" x14ac:dyDescent="0.25"/>
    <row r="35868" x14ac:dyDescent="0.25"/>
    <row r="35869" x14ac:dyDescent="0.25"/>
    <row r="35870" x14ac:dyDescent="0.25"/>
    <row r="35871" x14ac:dyDescent="0.25"/>
    <row r="35872" x14ac:dyDescent="0.25"/>
    <row r="35873" x14ac:dyDescent="0.25"/>
    <row r="35874" x14ac:dyDescent="0.25"/>
    <row r="35875" x14ac:dyDescent="0.25"/>
    <row r="35876" x14ac:dyDescent="0.25"/>
    <row r="35877" x14ac:dyDescent="0.25"/>
    <row r="35878" x14ac:dyDescent="0.25"/>
    <row r="35879" x14ac:dyDescent="0.25"/>
    <row r="35880" x14ac:dyDescent="0.25"/>
    <row r="35881" x14ac:dyDescent="0.25"/>
    <row r="35882" x14ac:dyDescent="0.25"/>
    <row r="35883" x14ac:dyDescent="0.25"/>
    <row r="35884" x14ac:dyDescent="0.25"/>
    <row r="35885" x14ac:dyDescent="0.25"/>
    <row r="35886" x14ac:dyDescent="0.25"/>
    <row r="35887" x14ac:dyDescent="0.25"/>
    <row r="35888" x14ac:dyDescent="0.25"/>
    <row r="35889" x14ac:dyDescent="0.25"/>
    <row r="35890" x14ac:dyDescent="0.25"/>
    <row r="35891" x14ac:dyDescent="0.25"/>
    <row r="35892" x14ac:dyDescent="0.25"/>
    <row r="35893" x14ac:dyDescent="0.25"/>
    <row r="35894" x14ac:dyDescent="0.25"/>
    <row r="35895" x14ac:dyDescent="0.25"/>
    <row r="35896" x14ac:dyDescent="0.25"/>
    <row r="35897" x14ac:dyDescent="0.25"/>
    <row r="35898" x14ac:dyDescent="0.25"/>
    <row r="35899" x14ac:dyDescent="0.25"/>
    <row r="35900" x14ac:dyDescent="0.25"/>
    <row r="35901" x14ac:dyDescent="0.25"/>
    <row r="35902" x14ac:dyDescent="0.25"/>
    <row r="35903" x14ac:dyDescent="0.25"/>
    <row r="35904" x14ac:dyDescent="0.25"/>
    <row r="35905" x14ac:dyDescent="0.25"/>
    <row r="35906" x14ac:dyDescent="0.25"/>
    <row r="35907" x14ac:dyDescent="0.25"/>
    <row r="35908" x14ac:dyDescent="0.25"/>
    <row r="35909" x14ac:dyDescent="0.25"/>
    <row r="35910" x14ac:dyDescent="0.25"/>
    <row r="35911" x14ac:dyDescent="0.25"/>
    <row r="35912" x14ac:dyDescent="0.25"/>
    <row r="35913" x14ac:dyDescent="0.25"/>
    <row r="35914" x14ac:dyDescent="0.25"/>
    <row r="35915" x14ac:dyDescent="0.25"/>
    <row r="35916" x14ac:dyDescent="0.25"/>
    <row r="35917" x14ac:dyDescent="0.25"/>
    <row r="35918" x14ac:dyDescent="0.25"/>
    <row r="35919" x14ac:dyDescent="0.25"/>
    <row r="35920" x14ac:dyDescent="0.25"/>
    <row r="35921" x14ac:dyDescent="0.25"/>
    <row r="35922" x14ac:dyDescent="0.25"/>
    <row r="35923" x14ac:dyDescent="0.25"/>
    <row r="35924" x14ac:dyDescent="0.25"/>
    <row r="35925" x14ac:dyDescent="0.25"/>
    <row r="35926" x14ac:dyDescent="0.25"/>
    <row r="35927" x14ac:dyDescent="0.25"/>
    <row r="35928" x14ac:dyDescent="0.25"/>
    <row r="35929" x14ac:dyDescent="0.25"/>
    <row r="35930" x14ac:dyDescent="0.25"/>
    <row r="35931" x14ac:dyDescent="0.25"/>
    <row r="35932" x14ac:dyDescent="0.25"/>
    <row r="35933" x14ac:dyDescent="0.25"/>
    <row r="35934" x14ac:dyDescent="0.25"/>
    <row r="35935" x14ac:dyDescent="0.25"/>
    <row r="35936" x14ac:dyDescent="0.25"/>
    <row r="35937" x14ac:dyDescent="0.25"/>
    <row r="35938" x14ac:dyDescent="0.25"/>
    <row r="35939" x14ac:dyDescent="0.25"/>
    <row r="35940" x14ac:dyDescent="0.25"/>
    <row r="35941" x14ac:dyDescent="0.25"/>
    <row r="35942" x14ac:dyDescent="0.25"/>
    <row r="35943" x14ac:dyDescent="0.25"/>
    <row r="35944" x14ac:dyDescent="0.25"/>
    <row r="35945" x14ac:dyDescent="0.25"/>
    <row r="35946" x14ac:dyDescent="0.25"/>
    <row r="35947" x14ac:dyDescent="0.25"/>
    <row r="35948" x14ac:dyDescent="0.25"/>
    <row r="35949" x14ac:dyDescent="0.25"/>
    <row r="35950" x14ac:dyDescent="0.25"/>
    <row r="35951" x14ac:dyDescent="0.25"/>
    <row r="35952" x14ac:dyDescent="0.25"/>
    <row r="35953" x14ac:dyDescent="0.25"/>
    <row r="35954" x14ac:dyDescent="0.25"/>
    <row r="35955" x14ac:dyDescent="0.25"/>
    <row r="35956" x14ac:dyDescent="0.25"/>
    <row r="35957" x14ac:dyDescent="0.25"/>
    <row r="35958" x14ac:dyDescent="0.25"/>
    <row r="35959" x14ac:dyDescent="0.25"/>
    <row r="35960" x14ac:dyDescent="0.25"/>
    <row r="35961" x14ac:dyDescent="0.25"/>
    <row r="35962" x14ac:dyDescent="0.25"/>
    <row r="35963" x14ac:dyDescent="0.25"/>
    <row r="35964" x14ac:dyDescent="0.25"/>
    <row r="35965" x14ac:dyDescent="0.25"/>
    <row r="35966" x14ac:dyDescent="0.25"/>
    <row r="35967" x14ac:dyDescent="0.25"/>
    <row r="35968" x14ac:dyDescent="0.25"/>
    <row r="35969" x14ac:dyDescent="0.25"/>
    <row r="35970" x14ac:dyDescent="0.25"/>
    <row r="35971" x14ac:dyDescent="0.25"/>
    <row r="35972" x14ac:dyDescent="0.25"/>
    <row r="35973" x14ac:dyDescent="0.25"/>
    <row r="35974" x14ac:dyDescent="0.25"/>
    <row r="35975" x14ac:dyDescent="0.25"/>
    <row r="35976" x14ac:dyDescent="0.25"/>
    <row r="35977" x14ac:dyDescent="0.25"/>
    <row r="35978" x14ac:dyDescent="0.25"/>
    <row r="35979" x14ac:dyDescent="0.25"/>
    <row r="35980" x14ac:dyDescent="0.25"/>
    <row r="35981" x14ac:dyDescent="0.25"/>
    <row r="35982" x14ac:dyDescent="0.25"/>
    <row r="35983" x14ac:dyDescent="0.25"/>
    <row r="35984" x14ac:dyDescent="0.25"/>
    <row r="35985" x14ac:dyDescent="0.25"/>
    <row r="35986" x14ac:dyDescent="0.25"/>
    <row r="35987" x14ac:dyDescent="0.25"/>
    <row r="35988" x14ac:dyDescent="0.25"/>
    <row r="35989" x14ac:dyDescent="0.25"/>
    <row r="35990" x14ac:dyDescent="0.25"/>
    <row r="35991" x14ac:dyDescent="0.25"/>
    <row r="35992" x14ac:dyDescent="0.25"/>
    <row r="35993" x14ac:dyDescent="0.25"/>
    <row r="35994" x14ac:dyDescent="0.25"/>
    <row r="35995" x14ac:dyDescent="0.25"/>
    <row r="35996" x14ac:dyDescent="0.25"/>
    <row r="35997" x14ac:dyDescent="0.25"/>
    <row r="35998" x14ac:dyDescent="0.25"/>
    <row r="35999" x14ac:dyDescent="0.25"/>
    <row r="36000" x14ac:dyDescent="0.25"/>
    <row r="36001" x14ac:dyDescent="0.25"/>
    <row r="36002" x14ac:dyDescent="0.25"/>
    <row r="36003" x14ac:dyDescent="0.25"/>
    <row r="36004" x14ac:dyDescent="0.25"/>
    <row r="36005" x14ac:dyDescent="0.25"/>
    <row r="36006" x14ac:dyDescent="0.25"/>
    <row r="36007" x14ac:dyDescent="0.25"/>
    <row r="36008" x14ac:dyDescent="0.25"/>
    <row r="36009" x14ac:dyDescent="0.25"/>
    <row r="36010" x14ac:dyDescent="0.25"/>
    <row r="36011" x14ac:dyDescent="0.25"/>
    <row r="36012" x14ac:dyDescent="0.25"/>
    <row r="36013" x14ac:dyDescent="0.25"/>
    <row r="36014" x14ac:dyDescent="0.25"/>
    <row r="36015" x14ac:dyDescent="0.25"/>
    <row r="36016" x14ac:dyDescent="0.25"/>
    <row r="36017" x14ac:dyDescent="0.25"/>
    <row r="36018" x14ac:dyDescent="0.25"/>
    <row r="36019" x14ac:dyDescent="0.25"/>
    <row r="36020" x14ac:dyDescent="0.25"/>
    <row r="36021" x14ac:dyDescent="0.25"/>
    <row r="36022" x14ac:dyDescent="0.25"/>
    <row r="36023" x14ac:dyDescent="0.25"/>
    <row r="36024" x14ac:dyDescent="0.25"/>
    <row r="36025" x14ac:dyDescent="0.25"/>
    <row r="36026" x14ac:dyDescent="0.25"/>
    <row r="36027" x14ac:dyDescent="0.25"/>
    <row r="36028" x14ac:dyDescent="0.25"/>
    <row r="36029" x14ac:dyDescent="0.25"/>
    <row r="36030" x14ac:dyDescent="0.25"/>
    <row r="36031" x14ac:dyDescent="0.25"/>
    <row r="36032" x14ac:dyDescent="0.25"/>
    <row r="36033" x14ac:dyDescent="0.25"/>
    <row r="36034" x14ac:dyDescent="0.25"/>
    <row r="36035" x14ac:dyDescent="0.25"/>
    <row r="36036" x14ac:dyDescent="0.25"/>
    <row r="36037" x14ac:dyDescent="0.25"/>
    <row r="36038" x14ac:dyDescent="0.25"/>
    <row r="36039" x14ac:dyDescent="0.25"/>
    <row r="36040" x14ac:dyDescent="0.25"/>
    <row r="36041" x14ac:dyDescent="0.25"/>
    <row r="36042" x14ac:dyDescent="0.25"/>
    <row r="36043" x14ac:dyDescent="0.25"/>
    <row r="36044" x14ac:dyDescent="0.25"/>
    <row r="36045" x14ac:dyDescent="0.25"/>
    <row r="36046" x14ac:dyDescent="0.25"/>
    <row r="36047" x14ac:dyDescent="0.25"/>
    <row r="36048" x14ac:dyDescent="0.25"/>
    <row r="36049" x14ac:dyDescent="0.25"/>
    <row r="36050" x14ac:dyDescent="0.25"/>
    <row r="36051" x14ac:dyDescent="0.25"/>
    <row r="36052" x14ac:dyDescent="0.25"/>
    <row r="36053" x14ac:dyDescent="0.25"/>
    <row r="36054" x14ac:dyDescent="0.25"/>
    <row r="36055" x14ac:dyDescent="0.25"/>
    <row r="36056" x14ac:dyDescent="0.25"/>
    <row r="36057" x14ac:dyDescent="0.25"/>
    <row r="36058" x14ac:dyDescent="0.25"/>
    <row r="36059" x14ac:dyDescent="0.25"/>
    <row r="36060" x14ac:dyDescent="0.25"/>
    <row r="36061" x14ac:dyDescent="0.25"/>
    <row r="36062" x14ac:dyDescent="0.25"/>
    <row r="36063" x14ac:dyDescent="0.25"/>
    <row r="36064" x14ac:dyDescent="0.25"/>
    <row r="36065" x14ac:dyDescent="0.25"/>
    <row r="36066" x14ac:dyDescent="0.25"/>
    <row r="36067" x14ac:dyDescent="0.25"/>
    <row r="36068" x14ac:dyDescent="0.25"/>
    <row r="36069" x14ac:dyDescent="0.25"/>
    <row r="36070" x14ac:dyDescent="0.25"/>
    <row r="36071" x14ac:dyDescent="0.25"/>
    <row r="36072" x14ac:dyDescent="0.25"/>
    <row r="36073" x14ac:dyDescent="0.25"/>
    <row r="36074" x14ac:dyDescent="0.25"/>
    <row r="36075" x14ac:dyDescent="0.25"/>
    <row r="36076" x14ac:dyDescent="0.25"/>
    <row r="36077" x14ac:dyDescent="0.25"/>
    <row r="36078" x14ac:dyDescent="0.25"/>
    <row r="36079" x14ac:dyDescent="0.25"/>
    <row r="36080" x14ac:dyDescent="0.25"/>
    <row r="36081" x14ac:dyDescent="0.25"/>
    <row r="36082" x14ac:dyDescent="0.25"/>
    <row r="36083" x14ac:dyDescent="0.25"/>
    <row r="36084" x14ac:dyDescent="0.25"/>
    <row r="36085" x14ac:dyDescent="0.25"/>
    <row r="36086" x14ac:dyDescent="0.25"/>
    <row r="36087" x14ac:dyDescent="0.25"/>
    <row r="36088" x14ac:dyDescent="0.25"/>
    <row r="36089" x14ac:dyDescent="0.25"/>
    <row r="36090" x14ac:dyDescent="0.25"/>
    <row r="36091" x14ac:dyDescent="0.25"/>
    <row r="36092" x14ac:dyDescent="0.25"/>
    <row r="36093" x14ac:dyDescent="0.25"/>
    <row r="36094" x14ac:dyDescent="0.25"/>
    <row r="36095" x14ac:dyDescent="0.25"/>
    <row r="36096" x14ac:dyDescent="0.25"/>
    <row r="36097" x14ac:dyDescent="0.25"/>
    <row r="36098" x14ac:dyDescent="0.25"/>
    <row r="36099" x14ac:dyDescent="0.25"/>
    <row r="36100" x14ac:dyDescent="0.25"/>
    <row r="36101" x14ac:dyDescent="0.25"/>
    <row r="36102" x14ac:dyDescent="0.25"/>
    <row r="36103" x14ac:dyDescent="0.25"/>
    <row r="36104" x14ac:dyDescent="0.25"/>
    <row r="36105" x14ac:dyDescent="0.25"/>
    <row r="36106" x14ac:dyDescent="0.25"/>
    <row r="36107" x14ac:dyDescent="0.25"/>
    <row r="36108" x14ac:dyDescent="0.25"/>
    <row r="36109" x14ac:dyDescent="0.25"/>
    <row r="36110" x14ac:dyDescent="0.25"/>
    <row r="36111" x14ac:dyDescent="0.25"/>
    <row r="36112" x14ac:dyDescent="0.25"/>
    <row r="36113" x14ac:dyDescent="0.25"/>
    <row r="36114" x14ac:dyDescent="0.25"/>
    <row r="36115" x14ac:dyDescent="0.25"/>
    <row r="36116" x14ac:dyDescent="0.25"/>
    <row r="36117" x14ac:dyDescent="0.25"/>
    <row r="36118" x14ac:dyDescent="0.25"/>
    <row r="36119" x14ac:dyDescent="0.25"/>
    <row r="36120" x14ac:dyDescent="0.25"/>
    <row r="36121" x14ac:dyDescent="0.25"/>
    <row r="36122" x14ac:dyDescent="0.25"/>
    <row r="36123" x14ac:dyDescent="0.25"/>
    <row r="36124" x14ac:dyDescent="0.25"/>
    <row r="36125" x14ac:dyDescent="0.25"/>
    <row r="36126" x14ac:dyDescent="0.25"/>
    <row r="36127" x14ac:dyDescent="0.25"/>
    <row r="36128" x14ac:dyDescent="0.25"/>
    <row r="36129" x14ac:dyDescent="0.25"/>
    <row r="36130" x14ac:dyDescent="0.25"/>
    <row r="36131" x14ac:dyDescent="0.25"/>
    <row r="36132" x14ac:dyDescent="0.25"/>
    <row r="36133" x14ac:dyDescent="0.25"/>
    <row r="36134" x14ac:dyDescent="0.25"/>
    <row r="36135" x14ac:dyDescent="0.25"/>
    <row r="36136" x14ac:dyDescent="0.25"/>
    <row r="36137" x14ac:dyDescent="0.25"/>
    <row r="36138" x14ac:dyDescent="0.25"/>
    <row r="36139" x14ac:dyDescent="0.25"/>
    <row r="36140" x14ac:dyDescent="0.25"/>
    <row r="36141" x14ac:dyDescent="0.25"/>
    <row r="36142" x14ac:dyDescent="0.25"/>
    <row r="36143" x14ac:dyDescent="0.25"/>
    <row r="36144" x14ac:dyDescent="0.25"/>
    <row r="36145" x14ac:dyDescent="0.25"/>
    <row r="36146" x14ac:dyDescent="0.25"/>
    <row r="36147" x14ac:dyDescent="0.25"/>
    <row r="36148" x14ac:dyDescent="0.25"/>
    <row r="36149" x14ac:dyDescent="0.25"/>
    <row r="36150" x14ac:dyDescent="0.25"/>
    <row r="36151" x14ac:dyDescent="0.25"/>
    <row r="36152" x14ac:dyDescent="0.25"/>
    <row r="36153" x14ac:dyDescent="0.25"/>
    <row r="36154" x14ac:dyDescent="0.25"/>
    <row r="36155" x14ac:dyDescent="0.25"/>
    <row r="36156" x14ac:dyDescent="0.25"/>
    <row r="36157" x14ac:dyDescent="0.25"/>
    <row r="36158" x14ac:dyDescent="0.25"/>
    <row r="36159" x14ac:dyDescent="0.25"/>
    <row r="36160" x14ac:dyDescent="0.25"/>
    <row r="36161" x14ac:dyDescent="0.25"/>
    <row r="36162" x14ac:dyDescent="0.25"/>
    <row r="36163" x14ac:dyDescent="0.25"/>
    <row r="36164" x14ac:dyDescent="0.25"/>
    <row r="36165" x14ac:dyDescent="0.25"/>
    <row r="36166" x14ac:dyDescent="0.25"/>
    <row r="36167" x14ac:dyDescent="0.25"/>
    <row r="36168" x14ac:dyDescent="0.25"/>
    <row r="36169" x14ac:dyDescent="0.25"/>
    <row r="36170" x14ac:dyDescent="0.25"/>
    <row r="36171" x14ac:dyDescent="0.25"/>
    <row r="36172" x14ac:dyDescent="0.25"/>
    <row r="36173" x14ac:dyDescent="0.25"/>
    <row r="36174" x14ac:dyDescent="0.25"/>
    <row r="36175" x14ac:dyDescent="0.25"/>
    <row r="36176" x14ac:dyDescent="0.25"/>
    <row r="36177" x14ac:dyDescent="0.25"/>
    <row r="36178" x14ac:dyDescent="0.25"/>
    <row r="36179" x14ac:dyDescent="0.25"/>
    <row r="36180" x14ac:dyDescent="0.25"/>
    <row r="36181" x14ac:dyDescent="0.25"/>
    <row r="36182" x14ac:dyDescent="0.25"/>
    <row r="36183" x14ac:dyDescent="0.25"/>
    <row r="36184" x14ac:dyDescent="0.25"/>
    <row r="36185" x14ac:dyDescent="0.25"/>
    <row r="36186" x14ac:dyDescent="0.25"/>
    <row r="36187" x14ac:dyDescent="0.25"/>
    <row r="36188" x14ac:dyDescent="0.25"/>
    <row r="36189" x14ac:dyDescent="0.25"/>
    <row r="36190" x14ac:dyDescent="0.25"/>
    <row r="36191" x14ac:dyDescent="0.25"/>
    <row r="36192" x14ac:dyDescent="0.25"/>
    <row r="36193" x14ac:dyDescent="0.25"/>
    <row r="36194" x14ac:dyDescent="0.25"/>
    <row r="36195" x14ac:dyDescent="0.25"/>
    <row r="36196" x14ac:dyDescent="0.25"/>
    <row r="36197" x14ac:dyDescent="0.25"/>
    <row r="36198" x14ac:dyDescent="0.25"/>
    <row r="36199" x14ac:dyDescent="0.25"/>
    <row r="36200" x14ac:dyDescent="0.25"/>
    <row r="36201" x14ac:dyDescent="0.25"/>
    <row r="36202" x14ac:dyDescent="0.25"/>
    <row r="36203" x14ac:dyDescent="0.25"/>
    <row r="36204" x14ac:dyDescent="0.25"/>
    <row r="36205" x14ac:dyDescent="0.25"/>
    <row r="36206" x14ac:dyDescent="0.25"/>
    <row r="36207" x14ac:dyDescent="0.25"/>
    <row r="36208" x14ac:dyDescent="0.25"/>
    <row r="36209" x14ac:dyDescent="0.25"/>
    <row r="36210" x14ac:dyDescent="0.25"/>
    <row r="36211" x14ac:dyDescent="0.25"/>
    <row r="36212" x14ac:dyDescent="0.25"/>
    <row r="36213" x14ac:dyDescent="0.25"/>
    <row r="36214" x14ac:dyDescent="0.25"/>
    <row r="36215" x14ac:dyDescent="0.25"/>
    <row r="36216" x14ac:dyDescent="0.25"/>
    <row r="36217" x14ac:dyDescent="0.25"/>
    <row r="36218" x14ac:dyDescent="0.25"/>
    <row r="36219" x14ac:dyDescent="0.25"/>
    <row r="36220" x14ac:dyDescent="0.25"/>
    <row r="36221" x14ac:dyDescent="0.25"/>
    <row r="36222" x14ac:dyDescent="0.25"/>
    <row r="36223" x14ac:dyDescent="0.25"/>
    <row r="36224" x14ac:dyDescent="0.25"/>
    <row r="36225" x14ac:dyDescent="0.25"/>
    <row r="36226" x14ac:dyDescent="0.25"/>
    <row r="36227" x14ac:dyDescent="0.25"/>
    <row r="36228" x14ac:dyDescent="0.25"/>
    <row r="36229" x14ac:dyDescent="0.25"/>
    <row r="36230" x14ac:dyDescent="0.25"/>
    <row r="36231" x14ac:dyDescent="0.25"/>
    <row r="36232" x14ac:dyDescent="0.25"/>
    <row r="36233" x14ac:dyDescent="0.25"/>
    <row r="36234" x14ac:dyDescent="0.25"/>
    <row r="36235" x14ac:dyDescent="0.25"/>
    <row r="36236" x14ac:dyDescent="0.25"/>
    <row r="36237" x14ac:dyDescent="0.25"/>
    <row r="36238" x14ac:dyDescent="0.25"/>
    <row r="36239" x14ac:dyDescent="0.25"/>
    <row r="36240" x14ac:dyDescent="0.25"/>
    <row r="36241" x14ac:dyDescent="0.25"/>
    <row r="36242" x14ac:dyDescent="0.25"/>
    <row r="36243" x14ac:dyDescent="0.25"/>
    <row r="36244" x14ac:dyDescent="0.25"/>
    <row r="36245" x14ac:dyDescent="0.25"/>
    <row r="36246" x14ac:dyDescent="0.25"/>
    <row r="36247" x14ac:dyDescent="0.25"/>
    <row r="36248" x14ac:dyDescent="0.25"/>
    <row r="36249" x14ac:dyDescent="0.25"/>
    <row r="36250" x14ac:dyDescent="0.25"/>
    <row r="36251" x14ac:dyDescent="0.25"/>
    <row r="36252" x14ac:dyDescent="0.25"/>
    <row r="36253" x14ac:dyDescent="0.25"/>
    <row r="36254" x14ac:dyDescent="0.25"/>
    <row r="36255" x14ac:dyDescent="0.25"/>
    <row r="36256" x14ac:dyDescent="0.25"/>
    <row r="36257" x14ac:dyDescent="0.25"/>
    <row r="36258" x14ac:dyDescent="0.25"/>
    <row r="36259" x14ac:dyDescent="0.25"/>
    <row r="36260" x14ac:dyDescent="0.25"/>
    <row r="36261" x14ac:dyDescent="0.25"/>
    <row r="36262" x14ac:dyDescent="0.25"/>
    <row r="36263" x14ac:dyDescent="0.25"/>
    <row r="36264" x14ac:dyDescent="0.25"/>
    <row r="36265" x14ac:dyDescent="0.25"/>
    <row r="36266" x14ac:dyDescent="0.25"/>
    <row r="36267" x14ac:dyDescent="0.25"/>
    <row r="36268" x14ac:dyDescent="0.25"/>
    <row r="36269" x14ac:dyDescent="0.25"/>
    <row r="36270" x14ac:dyDescent="0.25"/>
    <row r="36271" x14ac:dyDescent="0.25"/>
    <row r="36272" x14ac:dyDescent="0.25"/>
    <row r="36273" x14ac:dyDescent="0.25"/>
    <row r="36274" x14ac:dyDescent="0.25"/>
    <row r="36275" x14ac:dyDescent="0.25"/>
    <row r="36276" x14ac:dyDescent="0.25"/>
    <row r="36277" x14ac:dyDescent="0.25"/>
    <row r="36278" x14ac:dyDescent="0.25"/>
    <row r="36279" x14ac:dyDescent="0.25"/>
    <row r="36280" x14ac:dyDescent="0.25"/>
    <row r="36281" x14ac:dyDescent="0.25"/>
    <row r="36282" x14ac:dyDescent="0.25"/>
    <row r="36283" x14ac:dyDescent="0.25"/>
    <row r="36284" x14ac:dyDescent="0.25"/>
    <row r="36285" x14ac:dyDescent="0.25"/>
    <row r="36286" x14ac:dyDescent="0.25"/>
    <row r="36287" x14ac:dyDescent="0.25"/>
    <row r="36288" x14ac:dyDescent="0.25"/>
    <row r="36289" x14ac:dyDescent="0.25"/>
    <row r="36290" x14ac:dyDescent="0.25"/>
    <row r="36291" x14ac:dyDescent="0.25"/>
    <row r="36292" x14ac:dyDescent="0.25"/>
    <row r="36293" x14ac:dyDescent="0.25"/>
    <row r="36294" x14ac:dyDescent="0.25"/>
    <row r="36295" x14ac:dyDescent="0.25"/>
    <row r="36296" x14ac:dyDescent="0.25"/>
    <row r="36297" x14ac:dyDescent="0.25"/>
    <row r="36298" x14ac:dyDescent="0.25"/>
    <row r="36299" x14ac:dyDescent="0.25"/>
    <row r="36300" x14ac:dyDescent="0.25"/>
    <row r="36301" x14ac:dyDescent="0.25"/>
    <row r="36302" x14ac:dyDescent="0.25"/>
    <row r="36303" x14ac:dyDescent="0.25"/>
    <row r="36304" x14ac:dyDescent="0.25"/>
    <row r="36305" x14ac:dyDescent="0.25"/>
    <row r="36306" x14ac:dyDescent="0.25"/>
    <row r="36307" x14ac:dyDescent="0.25"/>
    <row r="36308" x14ac:dyDescent="0.25"/>
    <row r="36309" x14ac:dyDescent="0.25"/>
    <row r="36310" x14ac:dyDescent="0.25"/>
    <row r="36311" x14ac:dyDescent="0.25"/>
    <row r="36312" x14ac:dyDescent="0.25"/>
    <row r="36313" x14ac:dyDescent="0.25"/>
    <row r="36314" x14ac:dyDescent="0.25"/>
    <row r="36315" x14ac:dyDescent="0.25"/>
    <row r="36316" x14ac:dyDescent="0.25"/>
    <row r="36317" x14ac:dyDescent="0.25"/>
    <row r="36318" x14ac:dyDescent="0.25"/>
    <row r="36319" x14ac:dyDescent="0.25"/>
    <row r="36320" x14ac:dyDescent="0.25"/>
    <row r="36321" x14ac:dyDescent="0.25"/>
    <row r="36322" x14ac:dyDescent="0.25"/>
    <row r="36323" x14ac:dyDescent="0.25"/>
    <row r="36324" x14ac:dyDescent="0.25"/>
    <row r="36325" x14ac:dyDescent="0.25"/>
    <row r="36326" x14ac:dyDescent="0.25"/>
    <row r="36327" x14ac:dyDescent="0.25"/>
    <row r="36328" x14ac:dyDescent="0.25"/>
    <row r="36329" x14ac:dyDescent="0.25"/>
    <row r="36330" x14ac:dyDescent="0.25"/>
    <row r="36331" x14ac:dyDescent="0.25"/>
    <row r="36332" x14ac:dyDescent="0.25"/>
    <row r="36333" x14ac:dyDescent="0.25"/>
    <row r="36334" x14ac:dyDescent="0.25"/>
    <row r="36335" x14ac:dyDescent="0.25"/>
    <row r="36336" x14ac:dyDescent="0.25"/>
    <row r="36337" x14ac:dyDescent="0.25"/>
    <row r="36338" x14ac:dyDescent="0.25"/>
    <row r="36339" x14ac:dyDescent="0.25"/>
    <row r="36340" x14ac:dyDescent="0.25"/>
    <row r="36341" x14ac:dyDescent="0.25"/>
    <row r="36342" x14ac:dyDescent="0.25"/>
    <row r="36343" x14ac:dyDescent="0.25"/>
    <row r="36344" x14ac:dyDescent="0.25"/>
    <row r="36345" x14ac:dyDescent="0.25"/>
    <row r="36346" x14ac:dyDescent="0.25"/>
    <row r="36347" x14ac:dyDescent="0.25"/>
    <row r="36348" x14ac:dyDescent="0.25"/>
    <row r="36349" x14ac:dyDescent="0.25"/>
    <row r="36350" x14ac:dyDescent="0.25"/>
    <row r="36351" x14ac:dyDescent="0.25"/>
    <row r="36352" x14ac:dyDescent="0.25"/>
    <row r="36353" x14ac:dyDescent="0.25"/>
    <row r="36354" x14ac:dyDescent="0.25"/>
    <row r="36355" x14ac:dyDescent="0.25"/>
    <row r="36356" x14ac:dyDescent="0.25"/>
    <row r="36357" x14ac:dyDescent="0.25"/>
    <row r="36358" x14ac:dyDescent="0.25"/>
    <row r="36359" x14ac:dyDescent="0.25"/>
    <row r="36360" x14ac:dyDescent="0.25"/>
    <row r="36361" x14ac:dyDescent="0.25"/>
    <row r="36362" x14ac:dyDescent="0.25"/>
    <row r="36363" x14ac:dyDescent="0.25"/>
    <row r="36364" x14ac:dyDescent="0.25"/>
    <row r="36365" x14ac:dyDescent="0.25"/>
    <row r="36366" x14ac:dyDescent="0.25"/>
    <row r="36367" x14ac:dyDescent="0.25"/>
    <row r="36368" x14ac:dyDescent="0.25"/>
    <row r="36369" x14ac:dyDescent="0.25"/>
    <row r="36370" x14ac:dyDescent="0.25"/>
    <row r="36371" x14ac:dyDescent="0.25"/>
    <row r="36372" x14ac:dyDescent="0.25"/>
    <row r="36373" x14ac:dyDescent="0.25"/>
    <row r="36374" x14ac:dyDescent="0.25"/>
    <row r="36375" x14ac:dyDescent="0.25"/>
    <row r="36376" x14ac:dyDescent="0.25"/>
    <row r="36377" x14ac:dyDescent="0.25"/>
    <row r="36378" x14ac:dyDescent="0.25"/>
    <row r="36379" x14ac:dyDescent="0.25"/>
    <row r="36380" x14ac:dyDescent="0.25"/>
    <row r="36381" x14ac:dyDescent="0.25"/>
    <row r="36382" x14ac:dyDescent="0.25"/>
    <row r="36383" x14ac:dyDescent="0.25"/>
    <row r="36384" x14ac:dyDescent="0.25"/>
    <row r="36385" x14ac:dyDescent="0.25"/>
    <row r="36386" x14ac:dyDescent="0.25"/>
    <row r="36387" x14ac:dyDescent="0.25"/>
    <row r="36388" x14ac:dyDescent="0.25"/>
    <row r="36389" x14ac:dyDescent="0.25"/>
    <row r="36390" x14ac:dyDescent="0.25"/>
    <row r="36391" x14ac:dyDescent="0.25"/>
    <row r="36392" x14ac:dyDescent="0.25"/>
    <row r="36393" x14ac:dyDescent="0.25"/>
    <row r="36394" x14ac:dyDescent="0.25"/>
    <row r="36395" x14ac:dyDescent="0.25"/>
    <row r="36396" x14ac:dyDescent="0.25"/>
    <row r="36397" x14ac:dyDescent="0.25"/>
    <row r="36398" x14ac:dyDescent="0.25"/>
    <row r="36399" x14ac:dyDescent="0.25"/>
    <row r="36400" x14ac:dyDescent="0.25"/>
    <row r="36401" x14ac:dyDescent="0.25"/>
    <row r="36402" x14ac:dyDescent="0.25"/>
    <row r="36403" x14ac:dyDescent="0.25"/>
    <row r="36404" x14ac:dyDescent="0.25"/>
    <row r="36405" x14ac:dyDescent="0.25"/>
    <row r="36406" x14ac:dyDescent="0.25"/>
    <row r="36407" x14ac:dyDescent="0.25"/>
    <row r="36408" x14ac:dyDescent="0.25"/>
    <row r="36409" x14ac:dyDescent="0.25"/>
    <row r="36410" x14ac:dyDescent="0.25"/>
    <row r="36411" x14ac:dyDescent="0.25"/>
    <row r="36412" x14ac:dyDescent="0.25"/>
    <row r="36413" x14ac:dyDescent="0.25"/>
    <row r="36414" x14ac:dyDescent="0.25"/>
    <row r="36415" x14ac:dyDescent="0.25"/>
    <row r="36416" x14ac:dyDescent="0.25"/>
    <row r="36417" x14ac:dyDescent="0.25"/>
    <row r="36418" x14ac:dyDescent="0.25"/>
    <row r="36419" x14ac:dyDescent="0.25"/>
    <row r="36420" x14ac:dyDescent="0.25"/>
    <row r="36421" x14ac:dyDescent="0.25"/>
    <row r="36422" x14ac:dyDescent="0.25"/>
    <row r="36423" x14ac:dyDescent="0.25"/>
    <row r="36424" x14ac:dyDescent="0.25"/>
    <row r="36425" x14ac:dyDescent="0.25"/>
    <row r="36426" x14ac:dyDescent="0.25"/>
    <row r="36427" x14ac:dyDescent="0.25"/>
    <row r="36428" x14ac:dyDescent="0.25"/>
    <row r="36429" x14ac:dyDescent="0.25"/>
    <row r="36430" x14ac:dyDescent="0.25"/>
    <row r="36431" x14ac:dyDescent="0.25"/>
    <row r="36432" x14ac:dyDescent="0.25"/>
    <row r="36433" x14ac:dyDescent="0.25"/>
    <row r="36434" x14ac:dyDescent="0.25"/>
    <row r="36435" x14ac:dyDescent="0.25"/>
    <row r="36436" x14ac:dyDescent="0.25"/>
    <row r="36437" x14ac:dyDescent="0.25"/>
    <row r="36438" x14ac:dyDescent="0.25"/>
    <row r="36439" x14ac:dyDescent="0.25"/>
    <row r="36440" x14ac:dyDescent="0.25"/>
    <row r="36441" x14ac:dyDescent="0.25"/>
    <row r="36442" x14ac:dyDescent="0.25"/>
    <row r="36443" x14ac:dyDescent="0.25"/>
    <row r="36444" x14ac:dyDescent="0.25"/>
    <row r="36445" x14ac:dyDescent="0.25"/>
    <row r="36446" x14ac:dyDescent="0.25"/>
    <row r="36447" x14ac:dyDescent="0.25"/>
    <row r="36448" x14ac:dyDescent="0.25"/>
    <row r="36449" x14ac:dyDescent="0.25"/>
    <row r="36450" x14ac:dyDescent="0.25"/>
    <row r="36451" x14ac:dyDescent="0.25"/>
    <row r="36452" x14ac:dyDescent="0.25"/>
    <row r="36453" x14ac:dyDescent="0.25"/>
    <row r="36454" x14ac:dyDescent="0.25"/>
    <row r="36455" x14ac:dyDescent="0.25"/>
    <row r="36456" x14ac:dyDescent="0.25"/>
    <row r="36457" x14ac:dyDescent="0.25"/>
    <row r="36458" x14ac:dyDescent="0.25"/>
    <row r="36459" x14ac:dyDescent="0.25"/>
    <row r="36460" x14ac:dyDescent="0.25"/>
    <row r="36461" x14ac:dyDescent="0.25"/>
    <row r="36462" x14ac:dyDescent="0.25"/>
    <row r="36463" x14ac:dyDescent="0.25"/>
    <row r="36464" x14ac:dyDescent="0.25"/>
    <row r="36465" x14ac:dyDescent="0.25"/>
    <row r="36466" x14ac:dyDescent="0.25"/>
    <row r="36467" x14ac:dyDescent="0.25"/>
    <row r="36468" x14ac:dyDescent="0.25"/>
    <row r="36469" x14ac:dyDescent="0.25"/>
    <row r="36470" x14ac:dyDescent="0.25"/>
    <row r="36471" x14ac:dyDescent="0.25"/>
    <row r="36472" x14ac:dyDescent="0.25"/>
    <row r="36473" x14ac:dyDescent="0.25"/>
    <row r="36474" x14ac:dyDescent="0.25"/>
    <row r="36475" x14ac:dyDescent="0.25"/>
    <row r="36476" x14ac:dyDescent="0.25"/>
    <row r="36477" x14ac:dyDescent="0.25"/>
    <row r="36478" x14ac:dyDescent="0.25"/>
    <row r="36479" x14ac:dyDescent="0.25"/>
    <row r="36480" x14ac:dyDescent="0.25"/>
    <row r="36481" x14ac:dyDescent="0.25"/>
    <row r="36482" x14ac:dyDescent="0.25"/>
    <row r="36483" x14ac:dyDescent="0.25"/>
    <row r="36484" x14ac:dyDescent="0.25"/>
    <row r="36485" x14ac:dyDescent="0.25"/>
    <row r="36486" x14ac:dyDescent="0.25"/>
    <row r="36487" x14ac:dyDescent="0.25"/>
    <row r="36488" x14ac:dyDescent="0.25"/>
    <row r="36489" x14ac:dyDescent="0.25"/>
    <row r="36490" x14ac:dyDescent="0.25"/>
    <row r="36491" x14ac:dyDescent="0.25"/>
    <row r="36492" x14ac:dyDescent="0.25"/>
    <row r="36493" x14ac:dyDescent="0.25"/>
    <row r="36494" x14ac:dyDescent="0.25"/>
    <row r="36495" x14ac:dyDescent="0.25"/>
    <row r="36496" x14ac:dyDescent="0.25"/>
    <row r="36497" x14ac:dyDescent="0.25"/>
    <row r="36498" x14ac:dyDescent="0.25"/>
    <row r="36499" x14ac:dyDescent="0.25"/>
    <row r="36500" x14ac:dyDescent="0.25"/>
    <row r="36501" x14ac:dyDescent="0.25"/>
    <row r="36502" x14ac:dyDescent="0.25"/>
    <row r="36503" x14ac:dyDescent="0.25"/>
    <row r="36504" x14ac:dyDescent="0.25"/>
    <row r="36505" x14ac:dyDescent="0.25"/>
    <row r="36506" x14ac:dyDescent="0.25"/>
    <row r="36507" x14ac:dyDescent="0.25"/>
    <row r="36508" x14ac:dyDescent="0.25"/>
    <row r="36509" x14ac:dyDescent="0.25"/>
    <row r="36510" x14ac:dyDescent="0.25"/>
    <row r="36511" x14ac:dyDescent="0.25"/>
    <row r="36512" x14ac:dyDescent="0.25"/>
    <row r="36513" x14ac:dyDescent="0.25"/>
    <row r="36514" x14ac:dyDescent="0.25"/>
    <row r="36515" x14ac:dyDescent="0.25"/>
    <row r="36516" x14ac:dyDescent="0.25"/>
    <row r="36517" x14ac:dyDescent="0.25"/>
    <row r="36518" x14ac:dyDescent="0.25"/>
    <row r="36519" x14ac:dyDescent="0.25"/>
    <row r="36520" x14ac:dyDescent="0.25"/>
    <row r="36521" x14ac:dyDescent="0.25"/>
    <row r="36522" x14ac:dyDescent="0.25"/>
    <row r="36523" x14ac:dyDescent="0.25"/>
    <row r="36524" x14ac:dyDescent="0.25"/>
    <row r="36525" x14ac:dyDescent="0.25"/>
    <row r="36526" x14ac:dyDescent="0.25"/>
    <row r="36527" x14ac:dyDescent="0.25"/>
    <row r="36528" x14ac:dyDescent="0.25"/>
    <row r="36529" x14ac:dyDescent="0.25"/>
    <row r="36530" x14ac:dyDescent="0.25"/>
    <row r="36531" x14ac:dyDescent="0.25"/>
    <row r="36532" x14ac:dyDescent="0.25"/>
    <row r="36533" x14ac:dyDescent="0.25"/>
    <row r="36534" x14ac:dyDescent="0.25"/>
    <row r="36535" x14ac:dyDescent="0.25"/>
    <row r="36536" x14ac:dyDescent="0.25"/>
    <row r="36537" x14ac:dyDescent="0.25"/>
    <row r="36538" x14ac:dyDescent="0.25"/>
    <row r="36539" x14ac:dyDescent="0.25"/>
    <row r="36540" x14ac:dyDescent="0.25"/>
    <row r="36541" x14ac:dyDescent="0.25"/>
    <row r="36542" x14ac:dyDescent="0.25"/>
    <row r="36543" x14ac:dyDescent="0.25"/>
    <row r="36544" x14ac:dyDescent="0.25"/>
    <row r="36545" x14ac:dyDescent="0.25"/>
    <row r="36546" x14ac:dyDescent="0.25"/>
    <row r="36547" x14ac:dyDescent="0.25"/>
    <row r="36548" x14ac:dyDescent="0.25"/>
    <row r="36549" x14ac:dyDescent="0.25"/>
    <row r="36550" x14ac:dyDescent="0.25"/>
    <row r="36551" x14ac:dyDescent="0.25"/>
    <row r="36552" x14ac:dyDescent="0.25"/>
    <row r="36553" x14ac:dyDescent="0.25"/>
    <row r="36554" x14ac:dyDescent="0.25"/>
    <row r="36555" x14ac:dyDescent="0.25"/>
    <row r="36556" x14ac:dyDescent="0.25"/>
    <row r="36557" x14ac:dyDescent="0.25"/>
    <row r="36558" x14ac:dyDescent="0.25"/>
    <row r="36559" x14ac:dyDescent="0.25"/>
    <row r="36560" x14ac:dyDescent="0.25"/>
    <row r="36561" x14ac:dyDescent="0.25"/>
    <row r="36562" x14ac:dyDescent="0.25"/>
    <row r="36563" x14ac:dyDescent="0.25"/>
    <row r="36564" x14ac:dyDescent="0.25"/>
    <row r="36565" x14ac:dyDescent="0.25"/>
    <row r="36566" x14ac:dyDescent="0.25"/>
    <row r="36567" x14ac:dyDescent="0.25"/>
    <row r="36568" x14ac:dyDescent="0.25"/>
    <row r="36569" x14ac:dyDescent="0.25"/>
    <row r="36570" x14ac:dyDescent="0.25"/>
    <row r="36571" x14ac:dyDescent="0.25"/>
    <row r="36572" x14ac:dyDescent="0.25"/>
    <row r="36573" x14ac:dyDescent="0.25"/>
    <row r="36574" x14ac:dyDescent="0.25"/>
    <row r="36575" x14ac:dyDescent="0.25"/>
    <row r="36576" x14ac:dyDescent="0.25"/>
    <row r="36577" x14ac:dyDescent="0.25"/>
    <row r="36578" x14ac:dyDescent="0.25"/>
    <row r="36579" x14ac:dyDescent="0.25"/>
    <row r="36580" x14ac:dyDescent="0.25"/>
    <row r="36581" x14ac:dyDescent="0.25"/>
    <row r="36582" x14ac:dyDescent="0.25"/>
    <row r="36583" x14ac:dyDescent="0.25"/>
    <row r="36584" x14ac:dyDescent="0.25"/>
    <row r="36585" x14ac:dyDescent="0.25"/>
    <row r="36586" x14ac:dyDescent="0.25"/>
    <row r="36587" x14ac:dyDescent="0.25"/>
    <row r="36588" x14ac:dyDescent="0.25"/>
    <row r="36589" x14ac:dyDescent="0.25"/>
    <row r="36590" x14ac:dyDescent="0.25"/>
    <row r="36591" x14ac:dyDescent="0.25"/>
    <row r="36592" x14ac:dyDescent="0.25"/>
    <row r="36593" x14ac:dyDescent="0.25"/>
    <row r="36594" x14ac:dyDescent="0.25"/>
    <row r="36595" x14ac:dyDescent="0.25"/>
    <row r="36596" x14ac:dyDescent="0.25"/>
    <row r="36597" x14ac:dyDescent="0.25"/>
    <row r="36598" x14ac:dyDescent="0.25"/>
    <row r="36599" x14ac:dyDescent="0.25"/>
    <row r="36600" x14ac:dyDescent="0.25"/>
    <row r="36601" x14ac:dyDescent="0.25"/>
    <row r="36602" x14ac:dyDescent="0.25"/>
    <row r="36603" x14ac:dyDescent="0.25"/>
    <row r="36604" x14ac:dyDescent="0.25"/>
    <row r="36605" x14ac:dyDescent="0.25"/>
    <row r="36606" x14ac:dyDescent="0.25"/>
    <row r="36607" x14ac:dyDescent="0.25"/>
    <row r="36608" x14ac:dyDescent="0.25"/>
    <row r="36609" x14ac:dyDescent="0.25"/>
    <row r="36610" x14ac:dyDescent="0.25"/>
    <row r="36611" x14ac:dyDescent="0.25"/>
    <row r="36612" x14ac:dyDescent="0.25"/>
    <row r="36613" x14ac:dyDescent="0.25"/>
    <row r="36614" x14ac:dyDescent="0.25"/>
    <row r="36615" x14ac:dyDescent="0.25"/>
    <row r="36616" x14ac:dyDescent="0.25"/>
    <row r="36617" x14ac:dyDescent="0.25"/>
    <row r="36618" x14ac:dyDescent="0.25"/>
    <row r="36619" x14ac:dyDescent="0.25"/>
    <row r="36620" x14ac:dyDescent="0.25"/>
    <row r="36621" x14ac:dyDescent="0.25"/>
    <row r="36622" x14ac:dyDescent="0.25"/>
    <row r="36623" x14ac:dyDescent="0.25"/>
    <row r="36624" x14ac:dyDescent="0.25"/>
    <row r="36625" x14ac:dyDescent="0.25"/>
    <row r="36626" x14ac:dyDescent="0.25"/>
    <row r="36627" x14ac:dyDescent="0.25"/>
    <row r="36628" x14ac:dyDescent="0.25"/>
    <row r="36629" x14ac:dyDescent="0.25"/>
    <row r="36630" x14ac:dyDescent="0.25"/>
    <row r="36631" x14ac:dyDescent="0.25"/>
    <row r="36632" x14ac:dyDescent="0.25"/>
    <row r="36633" x14ac:dyDescent="0.25"/>
    <row r="36634" x14ac:dyDescent="0.25"/>
    <row r="36635" x14ac:dyDescent="0.25"/>
    <row r="36636" x14ac:dyDescent="0.25"/>
    <row r="36637" x14ac:dyDescent="0.25"/>
    <row r="36638" x14ac:dyDescent="0.25"/>
    <row r="36639" x14ac:dyDescent="0.25"/>
    <row r="36640" x14ac:dyDescent="0.25"/>
    <row r="36641" x14ac:dyDescent="0.25"/>
    <row r="36642" x14ac:dyDescent="0.25"/>
    <row r="36643" x14ac:dyDescent="0.25"/>
    <row r="36644" x14ac:dyDescent="0.25"/>
    <row r="36645" x14ac:dyDescent="0.25"/>
    <row r="36646" x14ac:dyDescent="0.25"/>
    <row r="36647" x14ac:dyDescent="0.25"/>
    <row r="36648" x14ac:dyDescent="0.25"/>
    <row r="36649" x14ac:dyDescent="0.25"/>
    <row r="36650" x14ac:dyDescent="0.25"/>
    <row r="36651" x14ac:dyDescent="0.25"/>
    <row r="36652" x14ac:dyDescent="0.25"/>
    <row r="36653" x14ac:dyDescent="0.25"/>
    <row r="36654" x14ac:dyDescent="0.25"/>
    <row r="36655" x14ac:dyDescent="0.25"/>
    <row r="36656" x14ac:dyDescent="0.25"/>
    <row r="36657" x14ac:dyDescent="0.25"/>
    <row r="36658" x14ac:dyDescent="0.25"/>
    <row r="36659" x14ac:dyDescent="0.25"/>
    <row r="36660" x14ac:dyDescent="0.25"/>
    <row r="36661" x14ac:dyDescent="0.25"/>
    <row r="36662" x14ac:dyDescent="0.25"/>
    <row r="36663" x14ac:dyDescent="0.25"/>
    <row r="36664" x14ac:dyDescent="0.25"/>
    <row r="36665" x14ac:dyDescent="0.25"/>
    <row r="36666" x14ac:dyDescent="0.25"/>
    <row r="36667" x14ac:dyDescent="0.25"/>
    <row r="36668" x14ac:dyDescent="0.25"/>
    <row r="36669" x14ac:dyDescent="0.25"/>
    <row r="36670" x14ac:dyDescent="0.25"/>
    <row r="36671" x14ac:dyDescent="0.25"/>
    <row r="36672" x14ac:dyDescent="0.25"/>
    <row r="36673" x14ac:dyDescent="0.25"/>
    <row r="36674" x14ac:dyDescent="0.25"/>
    <row r="36675" x14ac:dyDescent="0.25"/>
    <row r="36676" x14ac:dyDescent="0.25"/>
    <row r="36677" x14ac:dyDescent="0.25"/>
    <row r="36678" x14ac:dyDescent="0.25"/>
    <row r="36679" x14ac:dyDescent="0.25"/>
    <row r="36680" x14ac:dyDescent="0.25"/>
    <row r="36681" x14ac:dyDescent="0.25"/>
    <row r="36682" x14ac:dyDescent="0.25"/>
    <row r="36683" x14ac:dyDescent="0.25"/>
    <row r="36684" x14ac:dyDescent="0.25"/>
    <row r="36685" x14ac:dyDescent="0.25"/>
    <row r="36686" x14ac:dyDescent="0.25"/>
    <row r="36687" x14ac:dyDescent="0.25"/>
    <row r="36688" x14ac:dyDescent="0.25"/>
    <row r="36689" x14ac:dyDescent="0.25"/>
    <row r="36690" x14ac:dyDescent="0.25"/>
    <row r="36691" x14ac:dyDescent="0.25"/>
    <row r="36692" x14ac:dyDescent="0.25"/>
    <row r="36693" x14ac:dyDescent="0.25"/>
    <row r="36694" x14ac:dyDescent="0.25"/>
    <row r="36695" x14ac:dyDescent="0.25"/>
    <row r="36696" x14ac:dyDescent="0.25"/>
    <row r="36697" x14ac:dyDescent="0.25"/>
    <row r="36698" x14ac:dyDescent="0.25"/>
    <row r="36699" x14ac:dyDescent="0.25"/>
    <row r="36700" x14ac:dyDescent="0.25"/>
    <row r="36701" x14ac:dyDescent="0.25"/>
    <row r="36702" x14ac:dyDescent="0.25"/>
    <row r="36703" x14ac:dyDescent="0.25"/>
    <row r="36704" x14ac:dyDescent="0.25"/>
    <row r="36705" x14ac:dyDescent="0.25"/>
    <row r="36706" x14ac:dyDescent="0.25"/>
    <row r="36707" x14ac:dyDescent="0.25"/>
    <row r="36708" x14ac:dyDescent="0.25"/>
    <row r="36709" x14ac:dyDescent="0.25"/>
    <row r="36710" x14ac:dyDescent="0.25"/>
    <row r="36711" x14ac:dyDescent="0.25"/>
    <row r="36712" x14ac:dyDescent="0.25"/>
    <row r="36713" x14ac:dyDescent="0.25"/>
    <row r="36714" x14ac:dyDescent="0.25"/>
    <row r="36715" x14ac:dyDescent="0.25"/>
    <row r="36716" x14ac:dyDescent="0.25"/>
    <row r="36717" x14ac:dyDescent="0.25"/>
    <row r="36718" x14ac:dyDescent="0.25"/>
    <row r="36719" x14ac:dyDescent="0.25"/>
    <row r="36720" x14ac:dyDescent="0.25"/>
    <row r="36721" x14ac:dyDescent="0.25"/>
    <row r="36722" x14ac:dyDescent="0.25"/>
    <row r="36723" x14ac:dyDescent="0.25"/>
    <row r="36724" x14ac:dyDescent="0.25"/>
    <row r="36725" x14ac:dyDescent="0.25"/>
    <row r="36726" x14ac:dyDescent="0.25"/>
    <row r="36727" x14ac:dyDescent="0.25"/>
    <row r="36728" x14ac:dyDescent="0.25"/>
    <row r="36729" x14ac:dyDescent="0.25"/>
    <row r="36730" x14ac:dyDescent="0.25"/>
    <row r="36731" x14ac:dyDescent="0.25"/>
    <row r="36732" x14ac:dyDescent="0.25"/>
    <row r="36733" x14ac:dyDescent="0.25"/>
    <row r="36734" x14ac:dyDescent="0.25"/>
    <row r="36735" x14ac:dyDescent="0.25"/>
    <row r="36736" x14ac:dyDescent="0.25"/>
    <row r="36737" x14ac:dyDescent="0.25"/>
    <row r="36738" x14ac:dyDescent="0.25"/>
    <row r="36739" x14ac:dyDescent="0.25"/>
    <row r="36740" x14ac:dyDescent="0.25"/>
    <row r="36741" x14ac:dyDescent="0.25"/>
    <row r="36742" x14ac:dyDescent="0.25"/>
    <row r="36743" x14ac:dyDescent="0.25"/>
    <row r="36744" x14ac:dyDescent="0.25"/>
    <row r="36745" x14ac:dyDescent="0.25"/>
    <row r="36746" x14ac:dyDescent="0.25"/>
    <row r="36747" x14ac:dyDescent="0.25"/>
    <row r="36748" x14ac:dyDescent="0.25"/>
    <row r="36749" x14ac:dyDescent="0.25"/>
    <row r="36750" x14ac:dyDescent="0.25"/>
    <row r="36751" x14ac:dyDescent="0.25"/>
    <row r="36752" x14ac:dyDescent="0.25"/>
    <row r="36753" x14ac:dyDescent="0.25"/>
    <row r="36754" x14ac:dyDescent="0.25"/>
    <row r="36755" x14ac:dyDescent="0.25"/>
    <row r="36756" x14ac:dyDescent="0.25"/>
    <row r="36757" x14ac:dyDescent="0.25"/>
    <row r="36758" x14ac:dyDescent="0.25"/>
    <row r="36759" x14ac:dyDescent="0.25"/>
    <row r="36760" x14ac:dyDescent="0.25"/>
    <row r="36761" x14ac:dyDescent="0.25"/>
    <row r="36762" x14ac:dyDescent="0.25"/>
    <row r="36763" x14ac:dyDescent="0.25"/>
    <row r="36764" x14ac:dyDescent="0.25"/>
    <row r="36765" x14ac:dyDescent="0.25"/>
    <row r="36766" x14ac:dyDescent="0.25"/>
    <row r="36767" x14ac:dyDescent="0.25"/>
    <row r="36768" x14ac:dyDescent="0.25"/>
    <row r="36769" x14ac:dyDescent="0.25"/>
    <row r="36770" x14ac:dyDescent="0.25"/>
    <row r="36771" x14ac:dyDescent="0.25"/>
    <row r="36772" x14ac:dyDescent="0.25"/>
    <row r="36773" x14ac:dyDescent="0.25"/>
    <row r="36774" x14ac:dyDescent="0.25"/>
    <row r="36775" x14ac:dyDescent="0.25"/>
    <row r="36776" x14ac:dyDescent="0.25"/>
    <row r="36777" x14ac:dyDescent="0.25"/>
    <row r="36778" x14ac:dyDescent="0.25"/>
    <row r="36779" x14ac:dyDescent="0.25"/>
    <row r="36780" x14ac:dyDescent="0.25"/>
    <row r="36781" x14ac:dyDescent="0.25"/>
    <row r="36782" x14ac:dyDescent="0.25"/>
    <row r="36783" x14ac:dyDescent="0.25"/>
    <row r="36784" x14ac:dyDescent="0.25"/>
    <row r="36785" x14ac:dyDescent="0.25"/>
    <row r="36786" x14ac:dyDescent="0.25"/>
    <row r="36787" x14ac:dyDescent="0.25"/>
    <row r="36788" x14ac:dyDescent="0.25"/>
    <row r="36789" x14ac:dyDescent="0.25"/>
    <row r="36790" x14ac:dyDescent="0.25"/>
    <row r="36791" x14ac:dyDescent="0.25"/>
    <row r="36792" x14ac:dyDescent="0.25"/>
    <row r="36793" x14ac:dyDescent="0.25"/>
    <row r="36794" x14ac:dyDescent="0.25"/>
    <row r="36795" x14ac:dyDescent="0.25"/>
    <row r="36796" x14ac:dyDescent="0.25"/>
    <row r="36797" x14ac:dyDescent="0.25"/>
    <row r="36798" x14ac:dyDescent="0.25"/>
    <row r="36799" x14ac:dyDescent="0.25"/>
    <row r="36800" x14ac:dyDescent="0.25"/>
    <row r="36801" x14ac:dyDescent="0.25"/>
    <row r="36802" x14ac:dyDescent="0.25"/>
    <row r="36803" x14ac:dyDescent="0.25"/>
    <row r="36804" x14ac:dyDescent="0.25"/>
    <row r="36805" x14ac:dyDescent="0.25"/>
    <row r="36806" x14ac:dyDescent="0.25"/>
    <row r="36807" x14ac:dyDescent="0.25"/>
    <row r="36808" x14ac:dyDescent="0.25"/>
    <row r="36809" x14ac:dyDescent="0.25"/>
    <row r="36810" x14ac:dyDescent="0.25"/>
    <row r="36811" x14ac:dyDescent="0.25"/>
    <row r="36812" x14ac:dyDescent="0.25"/>
    <row r="36813" x14ac:dyDescent="0.25"/>
    <row r="36814" x14ac:dyDescent="0.25"/>
    <row r="36815" x14ac:dyDescent="0.25"/>
    <row r="36816" x14ac:dyDescent="0.25"/>
    <row r="36817" x14ac:dyDescent="0.25"/>
    <row r="36818" x14ac:dyDescent="0.25"/>
    <row r="36819" x14ac:dyDescent="0.25"/>
    <row r="36820" x14ac:dyDescent="0.25"/>
    <row r="36821" x14ac:dyDescent="0.25"/>
    <row r="36822" x14ac:dyDescent="0.25"/>
    <row r="36823" x14ac:dyDescent="0.25"/>
    <row r="36824" x14ac:dyDescent="0.25"/>
    <row r="36825" x14ac:dyDescent="0.25"/>
    <row r="36826" x14ac:dyDescent="0.25"/>
    <row r="36827" x14ac:dyDescent="0.25"/>
    <row r="36828" x14ac:dyDescent="0.25"/>
    <row r="36829" x14ac:dyDescent="0.25"/>
    <row r="36830" x14ac:dyDescent="0.25"/>
    <row r="36831" x14ac:dyDescent="0.25"/>
    <row r="36832" x14ac:dyDescent="0.25"/>
    <row r="36833" x14ac:dyDescent="0.25"/>
    <row r="36834" x14ac:dyDescent="0.25"/>
    <row r="36835" x14ac:dyDescent="0.25"/>
    <row r="36836" x14ac:dyDescent="0.25"/>
    <row r="36837" x14ac:dyDescent="0.25"/>
    <row r="36838" x14ac:dyDescent="0.25"/>
    <row r="36839" x14ac:dyDescent="0.25"/>
    <row r="36840" x14ac:dyDescent="0.25"/>
    <row r="36841" x14ac:dyDescent="0.25"/>
    <row r="36842" x14ac:dyDescent="0.25"/>
    <row r="36843" x14ac:dyDescent="0.25"/>
    <row r="36844" x14ac:dyDescent="0.25"/>
    <row r="36845" x14ac:dyDescent="0.25"/>
    <row r="36846" x14ac:dyDescent="0.25"/>
    <row r="36847" x14ac:dyDescent="0.25"/>
    <row r="36848" x14ac:dyDescent="0.25"/>
    <row r="36849" x14ac:dyDescent="0.25"/>
    <row r="36850" x14ac:dyDescent="0.25"/>
    <row r="36851" x14ac:dyDescent="0.25"/>
    <row r="36852" x14ac:dyDescent="0.25"/>
    <row r="36853" x14ac:dyDescent="0.25"/>
    <row r="36854" x14ac:dyDescent="0.25"/>
    <row r="36855" x14ac:dyDescent="0.25"/>
    <row r="36856" x14ac:dyDescent="0.25"/>
    <row r="36857" x14ac:dyDescent="0.25"/>
    <row r="36858" x14ac:dyDescent="0.25"/>
    <row r="36859" x14ac:dyDescent="0.25"/>
    <row r="36860" x14ac:dyDescent="0.25"/>
    <row r="36861" x14ac:dyDescent="0.25"/>
    <row r="36862" x14ac:dyDescent="0.25"/>
    <row r="36863" x14ac:dyDescent="0.25"/>
    <row r="36864" x14ac:dyDescent="0.25"/>
    <row r="36865" x14ac:dyDescent="0.25"/>
    <row r="36866" x14ac:dyDescent="0.25"/>
    <row r="36867" x14ac:dyDescent="0.25"/>
    <row r="36868" x14ac:dyDescent="0.25"/>
    <row r="36869" x14ac:dyDescent="0.25"/>
    <row r="36870" x14ac:dyDescent="0.25"/>
    <row r="36871" x14ac:dyDescent="0.25"/>
    <row r="36872" x14ac:dyDescent="0.25"/>
    <row r="36873" x14ac:dyDescent="0.25"/>
    <row r="36874" x14ac:dyDescent="0.25"/>
    <row r="36875" x14ac:dyDescent="0.25"/>
    <row r="36876" x14ac:dyDescent="0.25"/>
    <row r="36877" x14ac:dyDescent="0.25"/>
    <row r="36878" x14ac:dyDescent="0.25"/>
    <row r="36879" x14ac:dyDescent="0.25"/>
    <row r="36880" x14ac:dyDescent="0.25"/>
    <row r="36881" x14ac:dyDescent="0.25"/>
    <row r="36882" x14ac:dyDescent="0.25"/>
    <row r="36883" x14ac:dyDescent="0.25"/>
    <row r="36884" x14ac:dyDescent="0.25"/>
    <row r="36885" x14ac:dyDescent="0.25"/>
    <row r="36886" x14ac:dyDescent="0.25"/>
    <row r="36887" x14ac:dyDescent="0.25"/>
    <row r="36888" x14ac:dyDescent="0.25"/>
    <row r="36889" x14ac:dyDescent="0.25"/>
    <row r="36890" x14ac:dyDescent="0.25"/>
    <row r="36891" x14ac:dyDescent="0.25"/>
    <row r="36892" x14ac:dyDescent="0.25"/>
    <row r="36893" x14ac:dyDescent="0.25"/>
    <row r="36894" x14ac:dyDescent="0.25"/>
    <row r="36895" x14ac:dyDescent="0.25"/>
    <row r="36896" x14ac:dyDescent="0.25"/>
    <row r="36897" x14ac:dyDescent="0.25"/>
    <row r="36898" x14ac:dyDescent="0.25"/>
    <row r="36899" x14ac:dyDescent="0.25"/>
    <row r="36900" x14ac:dyDescent="0.25"/>
    <row r="36901" x14ac:dyDescent="0.25"/>
    <row r="36902" x14ac:dyDescent="0.25"/>
    <row r="36903" x14ac:dyDescent="0.25"/>
    <row r="36904" x14ac:dyDescent="0.25"/>
    <row r="36905" x14ac:dyDescent="0.25"/>
    <row r="36906" x14ac:dyDescent="0.25"/>
    <row r="36907" x14ac:dyDescent="0.25"/>
    <row r="36908" x14ac:dyDescent="0.25"/>
    <row r="36909" x14ac:dyDescent="0.25"/>
    <row r="36910" x14ac:dyDescent="0.25"/>
    <row r="36911" x14ac:dyDescent="0.25"/>
    <row r="36912" x14ac:dyDescent="0.25"/>
    <row r="36913" x14ac:dyDescent="0.25"/>
    <row r="36914" x14ac:dyDescent="0.25"/>
    <row r="36915" x14ac:dyDescent="0.25"/>
    <row r="36916" x14ac:dyDescent="0.25"/>
    <row r="36917" x14ac:dyDescent="0.25"/>
    <row r="36918" x14ac:dyDescent="0.25"/>
    <row r="36919" x14ac:dyDescent="0.25"/>
    <row r="36920" x14ac:dyDescent="0.25"/>
    <row r="36921" x14ac:dyDescent="0.25"/>
    <row r="36922" x14ac:dyDescent="0.25"/>
    <row r="36923" x14ac:dyDescent="0.25"/>
    <row r="36924" x14ac:dyDescent="0.25"/>
    <row r="36925" x14ac:dyDescent="0.25"/>
    <row r="36926" x14ac:dyDescent="0.25"/>
    <row r="36927" x14ac:dyDescent="0.25"/>
    <row r="36928" x14ac:dyDescent="0.25"/>
    <row r="36929" x14ac:dyDescent="0.25"/>
    <row r="36930" x14ac:dyDescent="0.25"/>
    <row r="36931" x14ac:dyDescent="0.25"/>
    <row r="36932" x14ac:dyDescent="0.25"/>
    <row r="36933" x14ac:dyDescent="0.25"/>
    <row r="36934" x14ac:dyDescent="0.25"/>
    <row r="36935" x14ac:dyDescent="0.25"/>
    <row r="36936" x14ac:dyDescent="0.25"/>
    <row r="36937" x14ac:dyDescent="0.25"/>
    <row r="36938" x14ac:dyDescent="0.25"/>
    <row r="36939" x14ac:dyDescent="0.25"/>
    <row r="36940" x14ac:dyDescent="0.25"/>
    <row r="36941" x14ac:dyDescent="0.25"/>
    <row r="36942" x14ac:dyDescent="0.25"/>
    <row r="36943" x14ac:dyDescent="0.25"/>
    <row r="36944" x14ac:dyDescent="0.25"/>
    <row r="36945" x14ac:dyDescent="0.25"/>
    <row r="36946" x14ac:dyDescent="0.25"/>
    <row r="36947" x14ac:dyDescent="0.25"/>
    <row r="36948" x14ac:dyDescent="0.25"/>
    <row r="36949" x14ac:dyDescent="0.25"/>
    <row r="36950" x14ac:dyDescent="0.25"/>
    <row r="36951" x14ac:dyDescent="0.25"/>
    <row r="36952" x14ac:dyDescent="0.25"/>
    <row r="36953" x14ac:dyDescent="0.25"/>
    <row r="36954" x14ac:dyDescent="0.25"/>
    <row r="36955" x14ac:dyDescent="0.25"/>
    <row r="36956" x14ac:dyDescent="0.25"/>
    <row r="36957" x14ac:dyDescent="0.25"/>
    <row r="36958" x14ac:dyDescent="0.25"/>
    <row r="36959" x14ac:dyDescent="0.25"/>
    <row r="36960" x14ac:dyDescent="0.25"/>
    <row r="36961" x14ac:dyDescent="0.25"/>
    <row r="36962" x14ac:dyDescent="0.25"/>
    <row r="36963" x14ac:dyDescent="0.25"/>
    <row r="36964" x14ac:dyDescent="0.25"/>
    <row r="36965" x14ac:dyDescent="0.25"/>
    <row r="36966" x14ac:dyDescent="0.25"/>
    <row r="36967" x14ac:dyDescent="0.25"/>
    <row r="36968" x14ac:dyDescent="0.25"/>
    <row r="36969" x14ac:dyDescent="0.25"/>
    <row r="36970" x14ac:dyDescent="0.25"/>
    <row r="36971" x14ac:dyDescent="0.25"/>
    <row r="36972" x14ac:dyDescent="0.25"/>
    <row r="36973" x14ac:dyDescent="0.25"/>
    <row r="36974" x14ac:dyDescent="0.25"/>
    <row r="36975" x14ac:dyDescent="0.25"/>
    <row r="36976" x14ac:dyDescent="0.25"/>
    <row r="36977" x14ac:dyDescent="0.25"/>
    <row r="36978" x14ac:dyDescent="0.25"/>
    <row r="36979" x14ac:dyDescent="0.25"/>
    <row r="36980" x14ac:dyDescent="0.25"/>
    <row r="36981" x14ac:dyDescent="0.25"/>
    <row r="36982" x14ac:dyDescent="0.25"/>
    <row r="36983" x14ac:dyDescent="0.25"/>
    <row r="36984" x14ac:dyDescent="0.25"/>
    <row r="36985" x14ac:dyDescent="0.25"/>
    <row r="36986" x14ac:dyDescent="0.25"/>
    <row r="36987" x14ac:dyDescent="0.25"/>
    <row r="36988" x14ac:dyDescent="0.25"/>
    <row r="36989" x14ac:dyDescent="0.25"/>
    <row r="36990" x14ac:dyDescent="0.25"/>
    <row r="36991" x14ac:dyDescent="0.25"/>
    <row r="36992" x14ac:dyDescent="0.25"/>
    <row r="36993" x14ac:dyDescent="0.25"/>
    <row r="36994" x14ac:dyDescent="0.25"/>
    <row r="36995" x14ac:dyDescent="0.25"/>
    <row r="36996" x14ac:dyDescent="0.25"/>
    <row r="36997" x14ac:dyDescent="0.25"/>
    <row r="36998" x14ac:dyDescent="0.25"/>
    <row r="36999" x14ac:dyDescent="0.25"/>
    <row r="37000" x14ac:dyDescent="0.25"/>
    <row r="37001" x14ac:dyDescent="0.25"/>
    <row r="37002" x14ac:dyDescent="0.25"/>
    <row r="37003" x14ac:dyDescent="0.25"/>
    <row r="37004" x14ac:dyDescent="0.25"/>
    <row r="37005" x14ac:dyDescent="0.25"/>
    <row r="37006" x14ac:dyDescent="0.25"/>
    <row r="37007" x14ac:dyDescent="0.25"/>
    <row r="37008" x14ac:dyDescent="0.25"/>
    <row r="37009" x14ac:dyDescent="0.25"/>
    <row r="37010" x14ac:dyDescent="0.25"/>
    <row r="37011" x14ac:dyDescent="0.25"/>
    <row r="37012" x14ac:dyDescent="0.25"/>
    <row r="37013" x14ac:dyDescent="0.25"/>
    <row r="37014" x14ac:dyDescent="0.25"/>
    <row r="37015" x14ac:dyDescent="0.25"/>
    <row r="37016" x14ac:dyDescent="0.25"/>
    <row r="37017" x14ac:dyDescent="0.25"/>
    <row r="37018" x14ac:dyDescent="0.25"/>
    <row r="37019" x14ac:dyDescent="0.25"/>
    <row r="37020" x14ac:dyDescent="0.25"/>
    <row r="37021" x14ac:dyDescent="0.25"/>
    <row r="37022" x14ac:dyDescent="0.25"/>
    <row r="37023" x14ac:dyDescent="0.25"/>
    <row r="37024" x14ac:dyDescent="0.25"/>
    <row r="37025" x14ac:dyDescent="0.25"/>
    <row r="37026" x14ac:dyDescent="0.25"/>
    <row r="37027" x14ac:dyDescent="0.25"/>
    <row r="37028" x14ac:dyDescent="0.25"/>
    <row r="37029" x14ac:dyDescent="0.25"/>
    <row r="37030" x14ac:dyDescent="0.25"/>
    <row r="37031" x14ac:dyDescent="0.25"/>
    <row r="37032" x14ac:dyDescent="0.25"/>
    <row r="37033" x14ac:dyDescent="0.25"/>
    <row r="37034" x14ac:dyDescent="0.25"/>
    <row r="37035" x14ac:dyDescent="0.25"/>
    <row r="37036" x14ac:dyDescent="0.25"/>
    <row r="37037" x14ac:dyDescent="0.25"/>
    <row r="37038" x14ac:dyDescent="0.25"/>
    <row r="37039" x14ac:dyDescent="0.25"/>
    <row r="37040" x14ac:dyDescent="0.25"/>
    <row r="37041" x14ac:dyDescent="0.25"/>
    <row r="37042" x14ac:dyDescent="0.25"/>
    <row r="37043" x14ac:dyDescent="0.25"/>
    <row r="37044" x14ac:dyDescent="0.25"/>
    <row r="37045" x14ac:dyDescent="0.25"/>
    <row r="37046" x14ac:dyDescent="0.25"/>
    <row r="37047" x14ac:dyDescent="0.25"/>
    <row r="37048" x14ac:dyDescent="0.25"/>
    <row r="37049" x14ac:dyDescent="0.25"/>
    <row r="37050" x14ac:dyDescent="0.25"/>
    <row r="37051" x14ac:dyDescent="0.25"/>
    <row r="37052" x14ac:dyDescent="0.25"/>
    <row r="37053" x14ac:dyDescent="0.25"/>
    <row r="37054" x14ac:dyDescent="0.25"/>
    <row r="37055" x14ac:dyDescent="0.25"/>
    <row r="37056" x14ac:dyDescent="0.25"/>
    <row r="37057" x14ac:dyDescent="0.25"/>
    <row r="37058" x14ac:dyDescent="0.25"/>
    <row r="37059" x14ac:dyDescent="0.25"/>
    <row r="37060" x14ac:dyDescent="0.25"/>
    <row r="37061" x14ac:dyDescent="0.25"/>
    <row r="37062" x14ac:dyDescent="0.25"/>
    <row r="37063" x14ac:dyDescent="0.25"/>
    <row r="37064" x14ac:dyDescent="0.25"/>
    <row r="37065" x14ac:dyDescent="0.25"/>
    <row r="37066" x14ac:dyDescent="0.25"/>
    <row r="37067" x14ac:dyDescent="0.25"/>
    <row r="37068" x14ac:dyDescent="0.25"/>
    <row r="37069" x14ac:dyDescent="0.25"/>
    <row r="37070" x14ac:dyDescent="0.25"/>
    <row r="37071" x14ac:dyDescent="0.25"/>
    <row r="37072" x14ac:dyDescent="0.25"/>
    <row r="37073" x14ac:dyDescent="0.25"/>
    <row r="37074" x14ac:dyDescent="0.25"/>
    <row r="37075" x14ac:dyDescent="0.25"/>
    <row r="37076" x14ac:dyDescent="0.25"/>
    <row r="37077" x14ac:dyDescent="0.25"/>
    <row r="37078" x14ac:dyDescent="0.25"/>
    <row r="37079" x14ac:dyDescent="0.25"/>
    <row r="37080" x14ac:dyDescent="0.25"/>
    <row r="37081" x14ac:dyDescent="0.25"/>
    <row r="37082" x14ac:dyDescent="0.25"/>
    <row r="37083" x14ac:dyDescent="0.25"/>
    <row r="37084" x14ac:dyDescent="0.25"/>
    <row r="37085" x14ac:dyDescent="0.25"/>
    <row r="37086" x14ac:dyDescent="0.25"/>
    <row r="37087" x14ac:dyDescent="0.25"/>
    <row r="37088" x14ac:dyDescent="0.25"/>
    <row r="37089" x14ac:dyDescent="0.25"/>
    <row r="37090" x14ac:dyDescent="0.25"/>
    <row r="37091" x14ac:dyDescent="0.25"/>
    <row r="37092" x14ac:dyDescent="0.25"/>
    <row r="37093" x14ac:dyDescent="0.25"/>
    <row r="37094" x14ac:dyDescent="0.25"/>
    <row r="37095" x14ac:dyDescent="0.25"/>
    <row r="37096" x14ac:dyDescent="0.25"/>
    <row r="37097" x14ac:dyDescent="0.25"/>
    <row r="37098" x14ac:dyDescent="0.25"/>
    <row r="37099" x14ac:dyDescent="0.25"/>
    <row r="37100" x14ac:dyDescent="0.25"/>
    <row r="37101" x14ac:dyDescent="0.25"/>
    <row r="37102" x14ac:dyDescent="0.25"/>
    <row r="37103" x14ac:dyDescent="0.25"/>
    <row r="37104" x14ac:dyDescent="0.25"/>
    <row r="37105" x14ac:dyDescent="0.25"/>
    <row r="37106" x14ac:dyDescent="0.25"/>
    <row r="37107" x14ac:dyDescent="0.25"/>
    <row r="37108" x14ac:dyDescent="0.25"/>
    <row r="37109" x14ac:dyDescent="0.25"/>
    <row r="37110" x14ac:dyDescent="0.25"/>
    <row r="37111" x14ac:dyDescent="0.25"/>
    <row r="37112" x14ac:dyDescent="0.25"/>
    <row r="37113" x14ac:dyDescent="0.25"/>
    <row r="37114" x14ac:dyDescent="0.25"/>
    <row r="37115" x14ac:dyDescent="0.25"/>
    <row r="37116" x14ac:dyDescent="0.25"/>
    <row r="37117" x14ac:dyDescent="0.25"/>
    <row r="37118" x14ac:dyDescent="0.25"/>
    <row r="37119" x14ac:dyDescent="0.25"/>
    <row r="37120" x14ac:dyDescent="0.25"/>
    <row r="37121" x14ac:dyDescent="0.25"/>
    <row r="37122" x14ac:dyDescent="0.25"/>
    <row r="37123" x14ac:dyDescent="0.25"/>
    <row r="37124" x14ac:dyDescent="0.25"/>
    <row r="37125" x14ac:dyDescent="0.25"/>
    <row r="37126" x14ac:dyDescent="0.25"/>
    <row r="37127" x14ac:dyDescent="0.25"/>
    <row r="37128" x14ac:dyDescent="0.25"/>
    <row r="37129" x14ac:dyDescent="0.25"/>
    <row r="37130" x14ac:dyDescent="0.25"/>
    <row r="37131" x14ac:dyDescent="0.25"/>
    <row r="37132" x14ac:dyDescent="0.25"/>
    <row r="37133" x14ac:dyDescent="0.25"/>
    <row r="37134" x14ac:dyDescent="0.25"/>
    <row r="37135" x14ac:dyDescent="0.25"/>
    <row r="37136" x14ac:dyDescent="0.25"/>
    <row r="37137" x14ac:dyDescent="0.25"/>
    <row r="37138" x14ac:dyDescent="0.25"/>
    <row r="37139" x14ac:dyDescent="0.25"/>
    <row r="37140" x14ac:dyDescent="0.25"/>
    <row r="37141" x14ac:dyDescent="0.25"/>
    <row r="37142" x14ac:dyDescent="0.25"/>
    <row r="37143" x14ac:dyDescent="0.25"/>
    <row r="37144" x14ac:dyDescent="0.25"/>
    <row r="37145" x14ac:dyDescent="0.25"/>
    <row r="37146" x14ac:dyDescent="0.25"/>
    <row r="37147" x14ac:dyDescent="0.25"/>
    <row r="37148" x14ac:dyDescent="0.25"/>
    <row r="37149" x14ac:dyDescent="0.25"/>
    <row r="37150" x14ac:dyDescent="0.25"/>
    <row r="37151" x14ac:dyDescent="0.25"/>
    <row r="37152" x14ac:dyDescent="0.25"/>
    <row r="37153" x14ac:dyDescent="0.25"/>
    <row r="37154" x14ac:dyDescent="0.25"/>
    <row r="37155" x14ac:dyDescent="0.25"/>
    <row r="37156" x14ac:dyDescent="0.25"/>
    <row r="37157" x14ac:dyDescent="0.25"/>
    <row r="37158" x14ac:dyDescent="0.25"/>
    <row r="37159" x14ac:dyDescent="0.25"/>
    <row r="37160" x14ac:dyDescent="0.25"/>
    <row r="37161" x14ac:dyDescent="0.25"/>
    <row r="37162" x14ac:dyDescent="0.25"/>
    <row r="37163" x14ac:dyDescent="0.25"/>
    <row r="37164" x14ac:dyDescent="0.25"/>
    <row r="37165" x14ac:dyDescent="0.25"/>
    <row r="37166" x14ac:dyDescent="0.25"/>
    <row r="37167" x14ac:dyDescent="0.25"/>
    <row r="37168" x14ac:dyDescent="0.25"/>
    <row r="37169" x14ac:dyDescent="0.25"/>
    <row r="37170" x14ac:dyDescent="0.25"/>
    <row r="37171" x14ac:dyDescent="0.25"/>
    <row r="37172" x14ac:dyDescent="0.25"/>
    <row r="37173" x14ac:dyDescent="0.25"/>
    <row r="37174" x14ac:dyDescent="0.25"/>
    <row r="37175" x14ac:dyDescent="0.25"/>
    <row r="37176" x14ac:dyDescent="0.25"/>
    <row r="37177" x14ac:dyDescent="0.25"/>
    <row r="37178" x14ac:dyDescent="0.25"/>
    <row r="37179" x14ac:dyDescent="0.25"/>
    <row r="37180" x14ac:dyDescent="0.25"/>
    <row r="37181" x14ac:dyDescent="0.25"/>
    <row r="37182" x14ac:dyDescent="0.25"/>
    <row r="37183" x14ac:dyDescent="0.25"/>
    <row r="37184" x14ac:dyDescent="0.25"/>
    <row r="37185" x14ac:dyDescent="0.25"/>
    <row r="37186" x14ac:dyDescent="0.25"/>
    <row r="37187" x14ac:dyDescent="0.25"/>
    <row r="37188" x14ac:dyDescent="0.25"/>
    <row r="37189" x14ac:dyDescent="0.25"/>
    <row r="37190" x14ac:dyDescent="0.25"/>
    <row r="37191" x14ac:dyDescent="0.25"/>
    <row r="37192" x14ac:dyDescent="0.25"/>
    <row r="37193" x14ac:dyDescent="0.25"/>
    <row r="37194" x14ac:dyDescent="0.25"/>
    <row r="37195" x14ac:dyDescent="0.25"/>
    <row r="37196" x14ac:dyDescent="0.25"/>
    <row r="37197" x14ac:dyDescent="0.25"/>
    <row r="37198" x14ac:dyDescent="0.25"/>
    <row r="37199" x14ac:dyDescent="0.25"/>
    <row r="37200" x14ac:dyDescent="0.25"/>
    <row r="37201" x14ac:dyDescent="0.25"/>
    <row r="37202" x14ac:dyDescent="0.25"/>
    <row r="37203" x14ac:dyDescent="0.25"/>
    <row r="37204" x14ac:dyDescent="0.25"/>
    <row r="37205" x14ac:dyDescent="0.25"/>
    <row r="37206" x14ac:dyDescent="0.25"/>
    <row r="37207" x14ac:dyDescent="0.25"/>
    <row r="37208" x14ac:dyDescent="0.25"/>
    <row r="37209" x14ac:dyDescent="0.25"/>
    <row r="37210" x14ac:dyDescent="0.25"/>
    <row r="37211" x14ac:dyDescent="0.25"/>
    <row r="37212" x14ac:dyDescent="0.25"/>
    <row r="37213" x14ac:dyDescent="0.25"/>
    <row r="37214" x14ac:dyDescent="0.25"/>
    <row r="37215" x14ac:dyDescent="0.25"/>
    <row r="37216" x14ac:dyDescent="0.25"/>
    <row r="37217" x14ac:dyDescent="0.25"/>
    <row r="37218" x14ac:dyDescent="0.25"/>
    <row r="37219" x14ac:dyDescent="0.25"/>
    <row r="37220" x14ac:dyDescent="0.25"/>
    <row r="37221" x14ac:dyDescent="0.25"/>
    <row r="37222" x14ac:dyDescent="0.25"/>
    <row r="37223" x14ac:dyDescent="0.25"/>
    <row r="37224" x14ac:dyDescent="0.25"/>
    <row r="37225" x14ac:dyDescent="0.25"/>
    <row r="37226" x14ac:dyDescent="0.25"/>
    <row r="37227" x14ac:dyDescent="0.25"/>
    <row r="37228" x14ac:dyDescent="0.25"/>
    <row r="37229" x14ac:dyDescent="0.25"/>
    <row r="37230" x14ac:dyDescent="0.25"/>
    <row r="37231" x14ac:dyDescent="0.25"/>
    <row r="37232" x14ac:dyDescent="0.25"/>
    <row r="37233" x14ac:dyDescent="0.25"/>
    <row r="37234" x14ac:dyDescent="0.25"/>
    <row r="37235" x14ac:dyDescent="0.25"/>
    <row r="37236" x14ac:dyDescent="0.25"/>
    <row r="37237" x14ac:dyDescent="0.25"/>
    <row r="37238" x14ac:dyDescent="0.25"/>
    <row r="37239" x14ac:dyDescent="0.25"/>
    <row r="37240" x14ac:dyDescent="0.25"/>
    <row r="37241" x14ac:dyDescent="0.25"/>
    <row r="37242" x14ac:dyDescent="0.25"/>
    <row r="37243" x14ac:dyDescent="0.25"/>
    <row r="37244" x14ac:dyDescent="0.25"/>
    <row r="37245" x14ac:dyDescent="0.25"/>
    <row r="37246" x14ac:dyDescent="0.25"/>
    <row r="37247" x14ac:dyDescent="0.25"/>
    <row r="37248" x14ac:dyDescent="0.25"/>
    <row r="37249" x14ac:dyDescent="0.25"/>
    <row r="37250" x14ac:dyDescent="0.25"/>
    <row r="37251" x14ac:dyDescent="0.25"/>
    <row r="37252" x14ac:dyDescent="0.25"/>
    <row r="37253" x14ac:dyDescent="0.25"/>
    <row r="37254" x14ac:dyDescent="0.25"/>
    <row r="37255" x14ac:dyDescent="0.25"/>
    <row r="37256" x14ac:dyDescent="0.25"/>
    <row r="37257" x14ac:dyDescent="0.25"/>
    <row r="37258" x14ac:dyDescent="0.25"/>
    <row r="37259" x14ac:dyDescent="0.25"/>
    <row r="37260" x14ac:dyDescent="0.25"/>
    <row r="37261" x14ac:dyDescent="0.25"/>
    <row r="37262" x14ac:dyDescent="0.25"/>
    <row r="37263" x14ac:dyDescent="0.25"/>
    <row r="37264" x14ac:dyDescent="0.25"/>
    <row r="37265" x14ac:dyDescent="0.25"/>
    <row r="37266" x14ac:dyDescent="0.25"/>
    <row r="37267" x14ac:dyDescent="0.25"/>
    <row r="37268" x14ac:dyDescent="0.25"/>
    <row r="37269" x14ac:dyDescent="0.25"/>
    <row r="37270" x14ac:dyDescent="0.25"/>
    <row r="37271" x14ac:dyDescent="0.25"/>
    <row r="37272" x14ac:dyDescent="0.25"/>
    <row r="37273" x14ac:dyDescent="0.25"/>
    <row r="37274" x14ac:dyDescent="0.25"/>
    <row r="37275" x14ac:dyDescent="0.25"/>
    <row r="37276" x14ac:dyDescent="0.25"/>
    <row r="37277" x14ac:dyDescent="0.25"/>
    <row r="37278" x14ac:dyDescent="0.25"/>
    <row r="37279" x14ac:dyDescent="0.25"/>
    <row r="37280" x14ac:dyDescent="0.25"/>
    <row r="37281" x14ac:dyDescent="0.25"/>
    <row r="37282" x14ac:dyDescent="0.25"/>
    <row r="37283" x14ac:dyDescent="0.25"/>
    <row r="37284" x14ac:dyDescent="0.25"/>
    <row r="37285" x14ac:dyDescent="0.25"/>
    <row r="37286" x14ac:dyDescent="0.25"/>
    <row r="37287" x14ac:dyDescent="0.25"/>
    <row r="37288" x14ac:dyDescent="0.25"/>
    <row r="37289" x14ac:dyDescent="0.25"/>
    <row r="37290" x14ac:dyDescent="0.25"/>
    <row r="37291" x14ac:dyDescent="0.25"/>
    <row r="37292" x14ac:dyDescent="0.25"/>
    <row r="37293" x14ac:dyDescent="0.25"/>
    <row r="37294" x14ac:dyDescent="0.25"/>
    <row r="37295" x14ac:dyDescent="0.25"/>
    <row r="37296" x14ac:dyDescent="0.25"/>
    <row r="37297" x14ac:dyDescent="0.25"/>
    <row r="37298" x14ac:dyDescent="0.25"/>
    <row r="37299" x14ac:dyDescent="0.25"/>
    <row r="37300" x14ac:dyDescent="0.25"/>
    <row r="37301" x14ac:dyDescent="0.25"/>
    <row r="37302" x14ac:dyDescent="0.25"/>
    <row r="37303" x14ac:dyDescent="0.25"/>
    <row r="37304" x14ac:dyDescent="0.25"/>
    <row r="37305" x14ac:dyDescent="0.25"/>
    <row r="37306" x14ac:dyDescent="0.25"/>
    <row r="37307" x14ac:dyDescent="0.25"/>
    <row r="37308" x14ac:dyDescent="0.25"/>
    <row r="37309" x14ac:dyDescent="0.25"/>
    <row r="37310" x14ac:dyDescent="0.25"/>
    <row r="37311" x14ac:dyDescent="0.25"/>
    <row r="37312" x14ac:dyDescent="0.25"/>
    <row r="37313" x14ac:dyDescent="0.25"/>
    <row r="37314" x14ac:dyDescent="0.25"/>
    <row r="37315" x14ac:dyDescent="0.25"/>
    <row r="37316" x14ac:dyDescent="0.25"/>
    <row r="37317" x14ac:dyDescent="0.25"/>
    <row r="37318" x14ac:dyDescent="0.25"/>
    <row r="37319" x14ac:dyDescent="0.25"/>
    <row r="37320" x14ac:dyDescent="0.25"/>
    <row r="37321" x14ac:dyDescent="0.25"/>
    <row r="37322" x14ac:dyDescent="0.25"/>
    <row r="37323" x14ac:dyDescent="0.25"/>
    <row r="37324" x14ac:dyDescent="0.25"/>
    <row r="37325" x14ac:dyDescent="0.25"/>
    <row r="37326" x14ac:dyDescent="0.25"/>
    <row r="37327" x14ac:dyDescent="0.25"/>
    <row r="37328" x14ac:dyDescent="0.25"/>
    <row r="37329" x14ac:dyDescent="0.25"/>
    <row r="37330" x14ac:dyDescent="0.25"/>
    <row r="37331" x14ac:dyDescent="0.25"/>
    <row r="37332" x14ac:dyDescent="0.25"/>
    <row r="37333" x14ac:dyDescent="0.25"/>
    <row r="37334" x14ac:dyDescent="0.25"/>
    <row r="37335" x14ac:dyDescent="0.25"/>
    <row r="37336" x14ac:dyDescent="0.25"/>
    <row r="37337" x14ac:dyDescent="0.25"/>
    <row r="37338" x14ac:dyDescent="0.25"/>
    <row r="37339" x14ac:dyDescent="0.25"/>
    <row r="37340" x14ac:dyDescent="0.25"/>
    <row r="37341" x14ac:dyDescent="0.25"/>
    <row r="37342" x14ac:dyDescent="0.25"/>
    <row r="37343" x14ac:dyDescent="0.25"/>
    <row r="37344" x14ac:dyDescent="0.25"/>
    <row r="37345" x14ac:dyDescent="0.25"/>
    <row r="37346" x14ac:dyDescent="0.25"/>
    <row r="37347" x14ac:dyDescent="0.25"/>
    <row r="37348" x14ac:dyDescent="0.25"/>
    <row r="37349" x14ac:dyDescent="0.25"/>
    <row r="37350" x14ac:dyDescent="0.25"/>
    <row r="37351" x14ac:dyDescent="0.25"/>
    <row r="37352" x14ac:dyDescent="0.25"/>
    <row r="37353" x14ac:dyDescent="0.25"/>
    <row r="37354" x14ac:dyDescent="0.25"/>
    <row r="37355" x14ac:dyDescent="0.25"/>
    <row r="37356" x14ac:dyDescent="0.25"/>
    <row r="37357" x14ac:dyDescent="0.25"/>
    <row r="37358" x14ac:dyDescent="0.25"/>
    <row r="37359" x14ac:dyDescent="0.25"/>
    <row r="37360" x14ac:dyDescent="0.25"/>
    <row r="37361" x14ac:dyDescent="0.25"/>
    <row r="37362" x14ac:dyDescent="0.25"/>
    <row r="37363" x14ac:dyDescent="0.25"/>
    <row r="37364" x14ac:dyDescent="0.25"/>
    <row r="37365" x14ac:dyDescent="0.25"/>
    <row r="37366" x14ac:dyDescent="0.25"/>
    <row r="37367" x14ac:dyDescent="0.25"/>
    <row r="37368" x14ac:dyDescent="0.25"/>
    <row r="37369" x14ac:dyDescent="0.25"/>
    <row r="37370" x14ac:dyDescent="0.25"/>
    <row r="37371" x14ac:dyDescent="0.25"/>
    <row r="37372" x14ac:dyDescent="0.25"/>
    <row r="37373" x14ac:dyDescent="0.25"/>
    <row r="37374" x14ac:dyDescent="0.25"/>
    <row r="37375" x14ac:dyDescent="0.25"/>
    <row r="37376" x14ac:dyDescent="0.25"/>
    <row r="37377" x14ac:dyDescent="0.25"/>
    <row r="37378" x14ac:dyDescent="0.25"/>
    <row r="37379" x14ac:dyDescent="0.25"/>
    <row r="37380" x14ac:dyDescent="0.25"/>
    <row r="37381" x14ac:dyDescent="0.25"/>
    <row r="37382" x14ac:dyDescent="0.25"/>
    <row r="37383" x14ac:dyDescent="0.25"/>
    <row r="37384" x14ac:dyDescent="0.25"/>
    <row r="37385" x14ac:dyDescent="0.25"/>
    <row r="37386" x14ac:dyDescent="0.25"/>
    <row r="37387" x14ac:dyDescent="0.25"/>
    <row r="37388" x14ac:dyDescent="0.25"/>
    <row r="37389" x14ac:dyDescent="0.25"/>
    <row r="37390" x14ac:dyDescent="0.25"/>
    <row r="37391" x14ac:dyDescent="0.25"/>
    <row r="37392" x14ac:dyDescent="0.25"/>
    <row r="37393" x14ac:dyDescent="0.25"/>
    <row r="37394" x14ac:dyDescent="0.25"/>
    <row r="37395" x14ac:dyDescent="0.25"/>
    <row r="37396" x14ac:dyDescent="0.25"/>
    <row r="37397" x14ac:dyDescent="0.25"/>
    <row r="37398" x14ac:dyDescent="0.25"/>
    <row r="37399" x14ac:dyDescent="0.25"/>
    <row r="37400" x14ac:dyDescent="0.25"/>
    <row r="37401" x14ac:dyDescent="0.25"/>
    <row r="37402" x14ac:dyDescent="0.25"/>
    <row r="37403" x14ac:dyDescent="0.25"/>
    <row r="37404" x14ac:dyDescent="0.25"/>
    <row r="37405" x14ac:dyDescent="0.25"/>
    <row r="37406" x14ac:dyDescent="0.25"/>
    <row r="37407" x14ac:dyDescent="0.25"/>
    <row r="37408" x14ac:dyDescent="0.25"/>
    <row r="37409" x14ac:dyDescent="0.25"/>
    <row r="37410" x14ac:dyDescent="0.25"/>
    <row r="37411" x14ac:dyDescent="0.25"/>
    <row r="37412" x14ac:dyDescent="0.25"/>
    <row r="37413" x14ac:dyDescent="0.25"/>
    <row r="37414" x14ac:dyDescent="0.25"/>
    <row r="37415" x14ac:dyDescent="0.25"/>
    <row r="37416" x14ac:dyDescent="0.25"/>
    <row r="37417" x14ac:dyDescent="0.25"/>
    <row r="37418" x14ac:dyDescent="0.25"/>
    <row r="37419" x14ac:dyDescent="0.25"/>
    <row r="37420" x14ac:dyDescent="0.25"/>
    <row r="37421" x14ac:dyDescent="0.25"/>
    <row r="37422" x14ac:dyDescent="0.25"/>
    <row r="37423" x14ac:dyDescent="0.25"/>
    <row r="37424" x14ac:dyDescent="0.25"/>
    <row r="37425" x14ac:dyDescent="0.25"/>
    <row r="37426" x14ac:dyDescent="0.25"/>
    <row r="37427" x14ac:dyDescent="0.25"/>
    <row r="37428" x14ac:dyDescent="0.25"/>
    <row r="37429" x14ac:dyDescent="0.25"/>
    <row r="37430" x14ac:dyDescent="0.25"/>
    <row r="37431" x14ac:dyDescent="0.25"/>
    <row r="37432" x14ac:dyDescent="0.25"/>
    <row r="37433" x14ac:dyDescent="0.25"/>
    <row r="37434" x14ac:dyDescent="0.25"/>
    <row r="37435" x14ac:dyDescent="0.25"/>
    <row r="37436" x14ac:dyDescent="0.25"/>
    <row r="37437" x14ac:dyDescent="0.25"/>
    <row r="37438" x14ac:dyDescent="0.25"/>
    <row r="37439" x14ac:dyDescent="0.25"/>
    <row r="37440" x14ac:dyDescent="0.25"/>
    <row r="37441" x14ac:dyDescent="0.25"/>
    <row r="37442" x14ac:dyDescent="0.25"/>
    <row r="37443" x14ac:dyDescent="0.25"/>
    <row r="37444" x14ac:dyDescent="0.25"/>
    <row r="37445" x14ac:dyDescent="0.25"/>
    <row r="37446" x14ac:dyDescent="0.25"/>
    <row r="37447" x14ac:dyDescent="0.25"/>
    <row r="37448" x14ac:dyDescent="0.25"/>
    <row r="37449" x14ac:dyDescent="0.25"/>
    <row r="37450" x14ac:dyDescent="0.25"/>
    <row r="37451" x14ac:dyDescent="0.25"/>
    <row r="37452" x14ac:dyDescent="0.25"/>
    <row r="37453" x14ac:dyDescent="0.25"/>
    <row r="37454" x14ac:dyDescent="0.25"/>
    <row r="37455" x14ac:dyDescent="0.25"/>
    <row r="37456" x14ac:dyDescent="0.25"/>
    <row r="37457" x14ac:dyDescent="0.25"/>
    <row r="37458" x14ac:dyDescent="0.25"/>
    <row r="37459" x14ac:dyDescent="0.25"/>
    <row r="37460" x14ac:dyDescent="0.25"/>
    <row r="37461" x14ac:dyDescent="0.25"/>
    <row r="37462" x14ac:dyDescent="0.25"/>
    <row r="37463" x14ac:dyDescent="0.25"/>
    <row r="37464" x14ac:dyDescent="0.25"/>
    <row r="37465" x14ac:dyDescent="0.25"/>
    <row r="37466" x14ac:dyDescent="0.25"/>
    <row r="37467" x14ac:dyDescent="0.25"/>
    <row r="37468" x14ac:dyDescent="0.25"/>
    <row r="37469" x14ac:dyDescent="0.25"/>
    <row r="37470" x14ac:dyDescent="0.25"/>
    <row r="37471" x14ac:dyDescent="0.25"/>
    <row r="37472" x14ac:dyDescent="0.25"/>
    <row r="37473" x14ac:dyDescent="0.25"/>
    <row r="37474" x14ac:dyDescent="0.25"/>
    <row r="37475" x14ac:dyDescent="0.25"/>
    <row r="37476" x14ac:dyDescent="0.25"/>
    <row r="37477" x14ac:dyDescent="0.25"/>
    <row r="37478" x14ac:dyDescent="0.25"/>
    <row r="37479" x14ac:dyDescent="0.25"/>
    <row r="37480" x14ac:dyDescent="0.25"/>
    <row r="37481" x14ac:dyDescent="0.25"/>
    <row r="37482" x14ac:dyDescent="0.25"/>
    <row r="37483" x14ac:dyDescent="0.25"/>
    <row r="37484" x14ac:dyDescent="0.25"/>
    <row r="37485" x14ac:dyDescent="0.25"/>
    <row r="37486" x14ac:dyDescent="0.25"/>
    <row r="37487" x14ac:dyDescent="0.25"/>
    <row r="37488" x14ac:dyDescent="0.25"/>
    <row r="37489" x14ac:dyDescent="0.25"/>
    <row r="37490" x14ac:dyDescent="0.25"/>
    <row r="37491" x14ac:dyDescent="0.25"/>
    <row r="37492" x14ac:dyDescent="0.25"/>
    <row r="37493" x14ac:dyDescent="0.25"/>
    <row r="37494" x14ac:dyDescent="0.25"/>
    <row r="37495" x14ac:dyDescent="0.25"/>
    <row r="37496" x14ac:dyDescent="0.25"/>
    <row r="37497" x14ac:dyDescent="0.25"/>
    <row r="37498" x14ac:dyDescent="0.25"/>
    <row r="37499" x14ac:dyDescent="0.25"/>
    <row r="37500" x14ac:dyDescent="0.25"/>
    <row r="37501" x14ac:dyDescent="0.25"/>
    <row r="37502" x14ac:dyDescent="0.25"/>
    <row r="37503" x14ac:dyDescent="0.25"/>
    <row r="37504" x14ac:dyDescent="0.25"/>
    <row r="37505" x14ac:dyDescent="0.25"/>
    <row r="37506" x14ac:dyDescent="0.25"/>
    <row r="37507" x14ac:dyDescent="0.25"/>
    <row r="37508" x14ac:dyDescent="0.25"/>
    <row r="37509" x14ac:dyDescent="0.25"/>
    <row r="37510" x14ac:dyDescent="0.25"/>
    <row r="37511" x14ac:dyDescent="0.25"/>
    <row r="37512" x14ac:dyDescent="0.25"/>
    <row r="37513" x14ac:dyDescent="0.25"/>
    <row r="37514" x14ac:dyDescent="0.25"/>
    <row r="37515" x14ac:dyDescent="0.25"/>
    <row r="37516" x14ac:dyDescent="0.25"/>
    <row r="37517" x14ac:dyDescent="0.25"/>
    <row r="37518" x14ac:dyDescent="0.25"/>
    <row r="37519" x14ac:dyDescent="0.25"/>
    <row r="37520" x14ac:dyDescent="0.25"/>
    <row r="37521" x14ac:dyDescent="0.25"/>
    <row r="37522" x14ac:dyDescent="0.25"/>
    <row r="37523" x14ac:dyDescent="0.25"/>
    <row r="37524" x14ac:dyDescent="0.25"/>
    <row r="37525" x14ac:dyDescent="0.25"/>
    <row r="37526" x14ac:dyDescent="0.25"/>
    <row r="37527" x14ac:dyDescent="0.25"/>
    <row r="37528" x14ac:dyDescent="0.25"/>
    <row r="37529" x14ac:dyDescent="0.25"/>
    <row r="37530" x14ac:dyDescent="0.25"/>
    <row r="37531" x14ac:dyDescent="0.25"/>
    <row r="37532" x14ac:dyDescent="0.25"/>
    <row r="37533" x14ac:dyDescent="0.25"/>
    <row r="37534" x14ac:dyDescent="0.25"/>
    <row r="37535" x14ac:dyDescent="0.25"/>
    <row r="37536" x14ac:dyDescent="0.25"/>
    <row r="37537" x14ac:dyDescent="0.25"/>
    <row r="37538" x14ac:dyDescent="0.25"/>
    <row r="37539" x14ac:dyDescent="0.25"/>
    <row r="37540" x14ac:dyDescent="0.25"/>
    <row r="37541" x14ac:dyDescent="0.25"/>
    <row r="37542" x14ac:dyDescent="0.25"/>
    <row r="37543" x14ac:dyDescent="0.25"/>
    <row r="37544" x14ac:dyDescent="0.25"/>
    <row r="37545" x14ac:dyDescent="0.25"/>
    <row r="37546" x14ac:dyDescent="0.25"/>
    <row r="37547" x14ac:dyDescent="0.25"/>
    <row r="37548" x14ac:dyDescent="0.25"/>
    <row r="37549" x14ac:dyDescent="0.25"/>
    <row r="37550" x14ac:dyDescent="0.25"/>
    <row r="37551" x14ac:dyDescent="0.25"/>
    <row r="37552" x14ac:dyDescent="0.25"/>
    <row r="37553" x14ac:dyDescent="0.25"/>
    <row r="37554" x14ac:dyDescent="0.25"/>
    <row r="37555" x14ac:dyDescent="0.25"/>
    <row r="37556" x14ac:dyDescent="0.25"/>
    <row r="37557" x14ac:dyDescent="0.25"/>
    <row r="37558" x14ac:dyDescent="0.25"/>
    <row r="37559" x14ac:dyDescent="0.25"/>
    <row r="37560" x14ac:dyDescent="0.25"/>
    <row r="37561" x14ac:dyDescent="0.25"/>
    <row r="37562" x14ac:dyDescent="0.25"/>
    <row r="37563" x14ac:dyDescent="0.25"/>
    <row r="37564" x14ac:dyDescent="0.25"/>
    <row r="37565" x14ac:dyDescent="0.25"/>
    <row r="37566" x14ac:dyDescent="0.25"/>
    <row r="37567" x14ac:dyDescent="0.25"/>
    <row r="37568" x14ac:dyDescent="0.25"/>
    <row r="37569" x14ac:dyDescent="0.25"/>
    <row r="37570" x14ac:dyDescent="0.25"/>
    <row r="37571" x14ac:dyDescent="0.25"/>
    <row r="37572" x14ac:dyDescent="0.25"/>
    <row r="37573" x14ac:dyDescent="0.25"/>
    <row r="37574" x14ac:dyDescent="0.25"/>
    <row r="37575" x14ac:dyDescent="0.25"/>
    <row r="37576" x14ac:dyDescent="0.25"/>
    <row r="37577" x14ac:dyDescent="0.25"/>
    <row r="37578" x14ac:dyDescent="0.25"/>
    <row r="37579" x14ac:dyDescent="0.25"/>
    <row r="37580" x14ac:dyDescent="0.25"/>
    <row r="37581" x14ac:dyDescent="0.25"/>
    <row r="37582" x14ac:dyDescent="0.25"/>
    <row r="37583" x14ac:dyDescent="0.25"/>
    <row r="37584" x14ac:dyDescent="0.25"/>
    <row r="37585" x14ac:dyDescent="0.25"/>
    <row r="37586" x14ac:dyDescent="0.25"/>
    <row r="37587" x14ac:dyDescent="0.25"/>
    <row r="37588" x14ac:dyDescent="0.25"/>
    <row r="37589" x14ac:dyDescent="0.25"/>
    <row r="37590" x14ac:dyDescent="0.25"/>
    <row r="37591" x14ac:dyDescent="0.25"/>
    <row r="37592" x14ac:dyDescent="0.25"/>
    <row r="37593" x14ac:dyDescent="0.25"/>
    <row r="37594" x14ac:dyDescent="0.25"/>
    <row r="37595" x14ac:dyDescent="0.25"/>
    <row r="37596" x14ac:dyDescent="0.25"/>
    <row r="37597" x14ac:dyDescent="0.25"/>
    <row r="37598" x14ac:dyDescent="0.25"/>
    <row r="37599" x14ac:dyDescent="0.25"/>
    <row r="37600" x14ac:dyDescent="0.25"/>
    <row r="37601" x14ac:dyDescent="0.25"/>
    <row r="37602" x14ac:dyDescent="0.25"/>
    <row r="37603" x14ac:dyDescent="0.25"/>
    <row r="37604" x14ac:dyDescent="0.25"/>
    <row r="37605" x14ac:dyDescent="0.25"/>
    <row r="37606" x14ac:dyDescent="0.25"/>
    <row r="37607" x14ac:dyDescent="0.25"/>
    <row r="37608" x14ac:dyDescent="0.25"/>
    <row r="37609" x14ac:dyDescent="0.25"/>
    <row r="37610" x14ac:dyDescent="0.25"/>
    <row r="37611" x14ac:dyDescent="0.25"/>
    <row r="37612" x14ac:dyDescent="0.25"/>
    <row r="37613" x14ac:dyDescent="0.25"/>
    <row r="37614" x14ac:dyDescent="0.25"/>
    <row r="37615" x14ac:dyDescent="0.25"/>
    <row r="37616" x14ac:dyDescent="0.25"/>
    <row r="37617" x14ac:dyDescent="0.25"/>
    <row r="37618" x14ac:dyDescent="0.25"/>
    <row r="37619" x14ac:dyDescent="0.25"/>
    <row r="37620" x14ac:dyDescent="0.25"/>
    <row r="37621" x14ac:dyDescent="0.25"/>
    <row r="37622" x14ac:dyDescent="0.25"/>
    <row r="37623" x14ac:dyDescent="0.25"/>
    <row r="37624" x14ac:dyDescent="0.25"/>
    <row r="37625" x14ac:dyDescent="0.25"/>
    <row r="37626" x14ac:dyDescent="0.25"/>
    <row r="37627" x14ac:dyDescent="0.25"/>
    <row r="37628" x14ac:dyDescent="0.25"/>
    <row r="37629" x14ac:dyDescent="0.25"/>
    <row r="37630" x14ac:dyDescent="0.25"/>
    <row r="37631" x14ac:dyDescent="0.25"/>
    <row r="37632" x14ac:dyDescent="0.25"/>
    <row r="37633" x14ac:dyDescent="0.25"/>
    <row r="37634" x14ac:dyDescent="0.25"/>
    <row r="37635" x14ac:dyDescent="0.25"/>
    <row r="37636" x14ac:dyDescent="0.25"/>
    <row r="37637" x14ac:dyDescent="0.25"/>
    <row r="37638" x14ac:dyDescent="0.25"/>
    <row r="37639" x14ac:dyDescent="0.25"/>
    <row r="37640" x14ac:dyDescent="0.25"/>
    <row r="37641" x14ac:dyDescent="0.25"/>
    <row r="37642" x14ac:dyDescent="0.25"/>
    <row r="37643" x14ac:dyDescent="0.25"/>
    <row r="37644" x14ac:dyDescent="0.25"/>
    <row r="37645" x14ac:dyDescent="0.25"/>
    <row r="37646" x14ac:dyDescent="0.25"/>
    <row r="37647" x14ac:dyDescent="0.25"/>
    <row r="37648" x14ac:dyDescent="0.25"/>
    <row r="37649" x14ac:dyDescent="0.25"/>
    <row r="37650" x14ac:dyDescent="0.25"/>
    <row r="37651" x14ac:dyDescent="0.25"/>
    <row r="37652" x14ac:dyDescent="0.25"/>
    <row r="37653" x14ac:dyDescent="0.25"/>
    <row r="37654" x14ac:dyDescent="0.25"/>
    <row r="37655" x14ac:dyDescent="0.25"/>
    <row r="37656" x14ac:dyDescent="0.25"/>
    <row r="37657" x14ac:dyDescent="0.25"/>
    <row r="37658" x14ac:dyDescent="0.25"/>
    <row r="37659" x14ac:dyDescent="0.25"/>
    <row r="37660" x14ac:dyDescent="0.25"/>
    <row r="37661" x14ac:dyDescent="0.25"/>
    <row r="37662" x14ac:dyDescent="0.25"/>
    <row r="37663" x14ac:dyDescent="0.25"/>
    <row r="37664" x14ac:dyDescent="0.25"/>
    <row r="37665" x14ac:dyDescent="0.25"/>
    <row r="37666" x14ac:dyDescent="0.25"/>
    <row r="37667" x14ac:dyDescent="0.25"/>
    <row r="37668" x14ac:dyDescent="0.25"/>
    <row r="37669" x14ac:dyDescent="0.25"/>
    <row r="37670" x14ac:dyDescent="0.25"/>
    <row r="37671" x14ac:dyDescent="0.25"/>
    <row r="37672" x14ac:dyDescent="0.25"/>
    <row r="37673" x14ac:dyDescent="0.25"/>
    <row r="37674" x14ac:dyDescent="0.25"/>
    <row r="37675" x14ac:dyDescent="0.25"/>
    <row r="37676" x14ac:dyDescent="0.25"/>
    <row r="37677" x14ac:dyDescent="0.25"/>
    <row r="37678" x14ac:dyDescent="0.25"/>
    <row r="37679" x14ac:dyDescent="0.25"/>
    <row r="37680" x14ac:dyDescent="0.25"/>
    <row r="37681" x14ac:dyDescent="0.25"/>
    <row r="37682" x14ac:dyDescent="0.25"/>
    <row r="37683" x14ac:dyDescent="0.25"/>
    <row r="37684" x14ac:dyDescent="0.25"/>
    <row r="37685" x14ac:dyDescent="0.25"/>
    <row r="37686" x14ac:dyDescent="0.25"/>
    <row r="37687" x14ac:dyDescent="0.25"/>
    <row r="37688" x14ac:dyDescent="0.25"/>
    <row r="37689" x14ac:dyDescent="0.25"/>
    <row r="37690" x14ac:dyDescent="0.25"/>
    <row r="37691" x14ac:dyDescent="0.25"/>
    <row r="37692" x14ac:dyDescent="0.25"/>
    <row r="37693" x14ac:dyDescent="0.25"/>
    <row r="37694" x14ac:dyDescent="0.25"/>
    <row r="37695" x14ac:dyDescent="0.25"/>
    <row r="37696" x14ac:dyDescent="0.25"/>
    <row r="37697" x14ac:dyDescent="0.25"/>
    <row r="37698" x14ac:dyDescent="0.25"/>
    <row r="37699" x14ac:dyDescent="0.25"/>
    <row r="37700" x14ac:dyDescent="0.25"/>
    <row r="37701" x14ac:dyDescent="0.25"/>
    <row r="37702" x14ac:dyDescent="0.25"/>
    <row r="37703" x14ac:dyDescent="0.25"/>
    <row r="37704" x14ac:dyDescent="0.25"/>
    <row r="37705" x14ac:dyDescent="0.25"/>
    <row r="37706" x14ac:dyDescent="0.25"/>
    <row r="37707" x14ac:dyDescent="0.25"/>
    <row r="37708" x14ac:dyDescent="0.25"/>
    <row r="37709" x14ac:dyDescent="0.25"/>
    <row r="37710" x14ac:dyDescent="0.25"/>
    <row r="37711" x14ac:dyDescent="0.25"/>
    <row r="37712" x14ac:dyDescent="0.25"/>
    <row r="37713" x14ac:dyDescent="0.25"/>
    <row r="37714" x14ac:dyDescent="0.25"/>
    <row r="37715" x14ac:dyDescent="0.25"/>
    <row r="37716" x14ac:dyDescent="0.25"/>
    <row r="37717" x14ac:dyDescent="0.25"/>
    <row r="37718" x14ac:dyDescent="0.25"/>
    <row r="37719" x14ac:dyDescent="0.25"/>
    <row r="37720" x14ac:dyDescent="0.25"/>
    <row r="37721" x14ac:dyDescent="0.25"/>
    <row r="37722" x14ac:dyDescent="0.25"/>
    <row r="37723" x14ac:dyDescent="0.25"/>
    <row r="37724" x14ac:dyDescent="0.25"/>
    <row r="37725" x14ac:dyDescent="0.25"/>
    <row r="37726" x14ac:dyDescent="0.25"/>
    <row r="37727" x14ac:dyDescent="0.25"/>
    <row r="37728" x14ac:dyDescent="0.25"/>
    <row r="37729" x14ac:dyDescent="0.25"/>
    <row r="37730" x14ac:dyDescent="0.25"/>
    <row r="37731" x14ac:dyDescent="0.25"/>
    <row r="37732" x14ac:dyDescent="0.25"/>
    <row r="37733" x14ac:dyDescent="0.25"/>
    <row r="37734" x14ac:dyDescent="0.25"/>
    <row r="37735" x14ac:dyDescent="0.25"/>
    <row r="37736" x14ac:dyDescent="0.25"/>
    <row r="37737" x14ac:dyDescent="0.25"/>
    <row r="37738" x14ac:dyDescent="0.25"/>
    <row r="37739" x14ac:dyDescent="0.25"/>
    <row r="37740" x14ac:dyDescent="0.25"/>
    <row r="37741" x14ac:dyDescent="0.25"/>
    <row r="37742" x14ac:dyDescent="0.25"/>
    <row r="37743" x14ac:dyDescent="0.25"/>
    <row r="37744" x14ac:dyDescent="0.25"/>
    <row r="37745" x14ac:dyDescent="0.25"/>
    <row r="37746" x14ac:dyDescent="0.25"/>
    <row r="37747" x14ac:dyDescent="0.25"/>
    <row r="37748" x14ac:dyDescent="0.25"/>
    <row r="37749" x14ac:dyDescent="0.25"/>
    <row r="37750" x14ac:dyDescent="0.25"/>
    <row r="37751" x14ac:dyDescent="0.25"/>
    <row r="37752" x14ac:dyDescent="0.25"/>
    <row r="37753" x14ac:dyDescent="0.25"/>
    <row r="37754" x14ac:dyDescent="0.25"/>
    <row r="37755" x14ac:dyDescent="0.25"/>
    <row r="37756" x14ac:dyDescent="0.25"/>
    <row r="37757" x14ac:dyDescent="0.25"/>
    <row r="37758" x14ac:dyDescent="0.25"/>
    <row r="37759" x14ac:dyDescent="0.25"/>
    <row r="37760" x14ac:dyDescent="0.25"/>
    <row r="37761" x14ac:dyDescent="0.25"/>
    <row r="37762" x14ac:dyDescent="0.25"/>
    <row r="37763" x14ac:dyDescent="0.25"/>
    <row r="37764" x14ac:dyDescent="0.25"/>
    <row r="37765" x14ac:dyDescent="0.25"/>
    <row r="37766" x14ac:dyDescent="0.25"/>
    <row r="37767" x14ac:dyDescent="0.25"/>
    <row r="37768" x14ac:dyDescent="0.25"/>
    <row r="37769" x14ac:dyDescent="0.25"/>
    <row r="37770" x14ac:dyDescent="0.25"/>
    <row r="37771" x14ac:dyDescent="0.25"/>
    <row r="37772" x14ac:dyDescent="0.25"/>
    <row r="37773" x14ac:dyDescent="0.25"/>
    <row r="37774" x14ac:dyDescent="0.25"/>
    <row r="37775" x14ac:dyDescent="0.25"/>
    <row r="37776" x14ac:dyDescent="0.25"/>
    <row r="37777" x14ac:dyDescent="0.25"/>
    <row r="37778" x14ac:dyDescent="0.25"/>
    <row r="37779" x14ac:dyDescent="0.25"/>
    <row r="37780" x14ac:dyDescent="0.25"/>
    <row r="37781" x14ac:dyDescent="0.25"/>
    <row r="37782" x14ac:dyDescent="0.25"/>
    <row r="37783" x14ac:dyDescent="0.25"/>
    <row r="37784" x14ac:dyDescent="0.25"/>
    <row r="37785" x14ac:dyDescent="0.25"/>
    <row r="37786" x14ac:dyDescent="0.25"/>
    <row r="37787" x14ac:dyDescent="0.25"/>
    <row r="37788" x14ac:dyDescent="0.25"/>
    <row r="37789" x14ac:dyDescent="0.25"/>
    <row r="37790" x14ac:dyDescent="0.25"/>
    <row r="37791" x14ac:dyDescent="0.25"/>
    <row r="37792" x14ac:dyDescent="0.25"/>
    <row r="37793" x14ac:dyDescent="0.25"/>
    <row r="37794" x14ac:dyDescent="0.25"/>
    <row r="37795" x14ac:dyDescent="0.25"/>
    <row r="37796" x14ac:dyDescent="0.25"/>
    <row r="37797" x14ac:dyDescent="0.25"/>
    <row r="37798" x14ac:dyDescent="0.25"/>
    <row r="37799" x14ac:dyDescent="0.25"/>
    <row r="37800" x14ac:dyDescent="0.25"/>
    <row r="37801" x14ac:dyDescent="0.25"/>
    <row r="37802" x14ac:dyDescent="0.25"/>
    <row r="37803" x14ac:dyDescent="0.25"/>
    <row r="37804" x14ac:dyDescent="0.25"/>
    <row r="37805" x14ac:dyDescent="0.25"/>
    <row r="37806" x14ac:dyDescent="0.25"/>
    <row r="37807" x14ac:dyDescent="0.25"/>
    <row r="37808" x14ac:dyDescent="0.25"/>
    <row r="37809" x14ac:dyDescent="0.25"/>
    <row r="37810" x14ac:dyDescent="0.25"/>
    <row r="37811" x14ac:dyDescent="0.25"/>
    <row r="37812" x14ac:dyDescent="0.25"/>
    <row r="37813" x14ac:dyDescent="0.25"/>
    <row r="37814" x14ac:dyDescent="0.25"/>
    <row r="37815" x14ac:dyDescent="0.25"/>
    <row r="37816" x14ac:dyDescent="0.25"/>
    <row r="37817" x14ac:dyDescent="0.25"/>
    <row r="37818" x14ac:dyDescent="0.25"/>
    <row r="37819" x14ac:dyDescent="0.25"/>
    <row r="37820" x14ac:dyDescent="0.25"/>
    <row r="37821" x14ac:dyDescent="0.25"/>
    <row r="37822" x14ac:dyDescent="0.25"/>
    <row r="37823" x14ac:dyDescent="0.25"/>
    <row r="37824" x14ac:dyDescent="0.25"/>
    <row r="37825" x14ac:dyDescent="0.25"/>
    <row r="37826" x14ac:dyDescent="0.25"/>
    <row r="37827" x14ac:dyDescent="0.25"/>
    <row r="37828" x14ac:dyDescent="0.25"/>
    <row r="37829" x14ac:dyDescent="0.25"/>
    <row r="37830" x14ac:dyDescent="0.25"/>
    <row r="37831" x14ac:dyDescent="0.25"/>
    <row r="37832" x14ac:dyDescent="0.25"/>
    <row r="37833" x14ac:dyDescent="0.25"/>
    <row r="37834" x14ac:dyDescent="0.25"/>
    <row r="37835" x14ac:dyDescent="0.25"/>
    <row r="37836" x14ac:dyDescent="0.25"/>
    <row r="37837" x14ac:dyDescent="0.25"/>
    <row r="37838" x14ac:dyDescent="0.25"/>
    <row r="37839" x14ac:dyDescent="0.25"/>
    <row r="37840" x14ac:dyDescent="0.25"/>
    <row r="37841" x14ac:dyDescent="0.25"/>
    <row r="37842" x14ac:dyDescent="0.25"/>
    <row r="37843" x14ac:dyDescent="0.25"/>
    <row r="37844" x14ac:dyDescent="0.25"/>
    <row r="37845" x14ac:dyDescent="0.25"/>
    <row r="37846" x14ac:dyDescent="0.25"/>
    <row r="37847" x14ac:dyDescent="0.25"/>
    <row r="37848" x14ac:dyDescent="0.25"/>
    <row r="37849" x14ac:dyDescent="0.25"/>
    <row r="37850" x14ac:dyDescent="0.25"/>
    <row r="37851" x14ac:dyDescent="0.25"/>
    <row r="37852" x14ac:dyDescent="0.25"/>
    <row r="37853" x14ac:dyDescent="0.25"/>
    <row r="37854" x14ac:dyDescent="0.25"/>
    <row r="37855" x14ac:dyDescent="0.25"/>
    <row r="37856" x14ac:dyDescent="0.25"/>
    <row r="37857" x14ac:dyDescent="0.25"/>
    <row r="37858" x14ac:dyDescent="0.25"/>
    <row r="37859" x14ac:dyDescent="0.25"/>
    <row r="37860" x14ac:dyDescent="0.25"/>
    <row r="37861" x14ac:dyDescent="0.25"/>
    <row r="37862" x14ac:dyDescent="0.25"/>
    <row r="37863" x14ac:dyDescent="0.25"/>
    <row r="37864" x14ac:dyDescent="0.25"/>
    <row r="37865" x14ac:dyDescent="0.25"/>
    <row r="37866" x14ac:dyDescent="0.25"/>
    <row r="37867" x14ac:dyDescent="0.25"/>
    <row r="37868" x14ac:dyDescent="0.25"/>
    <row r="37869" x14ac:dyDescent="0.25"/>
    <row r="37870" x14ac:dyDescent="0.25"/>
    <row r="37871" x14ac:dyDescent="0.25"/>
    <row r="37872" x14ac:dyDescent="0.25"/>
    <row r="37873" x14ac:dyDescent="0.25"/>
    <row r="37874" x14ac:dyDescent="0.25"/>
    <row r="37875" x14ac:dyDescent="0.25"/>
    <row r="37876" x14ac:dyDescent="0.25"/>
    <row r="37877" x14ac:dyDescent="0.25"/>
    <row r="37878" x14ac:dyDescent="0.25"/>
    <row r="37879" x14ac:dyDescent="0.25"/>
    <row r="37880" x14ac:dyDescent="0.25"/>
    <row r="37881" x14ac:dyDescent="0.25"/>
    <row r="37882" x14ac:dyDescent="0.25"/>
    <row r="37883" x14ac:dyDescent="0.25"/>
    <row r="37884" x14ac:dyDescent="0.25"/>
    <row r="37885" x14ac:dyDescent="0.25"/>
    <row r="37886" x14ac:dyDescent="0.25"/>
    <row r="37887" x14ac:dyDescent="0.25"/>
    <row r="37888" x14ac:dyDescent="0.25"/>
    <row r="37889" x14ac:dyDescent="0.25"/>
    <row r="37890" x14ac:dyDescent="0.25"/>
    <row r="37891" x14ac:dyDescent="0.25"/>
    <row r="37892" x14ac:dyDescent="0.25"/>
    <row r="37893" x14ac:dyDescent="0.25"/>
    <row r="37894" x14ac:dyDescent="0.25"/>
    <row r="37895" x14ac:dyDescent="0.25"/>
    <row r="37896" x14ac:dyDescent="0.25"/>
    <row r="37897" x14ac:dyDescent="0.25"/>
    <row r="37898" x14ac:dyDescent="0.25"/>
    <row r="37899" x14ac:dyDescent="0.25"/>
    <row r="37900" x14ac:dyDescent="0.25"/>
    <row r="37901" x14ac:dyDescent="0.25"/>
    <row r="37902" x14ac:dyDescent="0.25"/>
    <row r="37903" x14ac:dyDescent="0.25"/>
    <row r="37904" x14ac:dyDescent="0.25"/>
    <row r="37905" x14ac:dyDescent="0.25"/>
    <row r="37906" x14ac:dyDescent="0.25"/>
    <row r="37907" x14ac:dyDescent="0.25"/>
    <row r="37908" x14ac:dyDescent="0.25"/>
    <row r="37909" x14ac:dyDescent="0.25"/>
    <row r="37910" x14ac:dyDescent="0.25"/>
    <row r="37911" x14ac:dyDescent="0.25"/>
    <row r="37912" x14ac:dyDescent="0.25"/>
    <row r="37913" x14ac:dyDescent="0.25"/>
    <row r="37914" x14ac:dyDescent="0.25"/>
    <row r="37915" x14ac:dyDescent="0.25"/>
    <row r="37916" x14ac:dyDescent="0.25"/>
    <row r="37917" x14ac:dyDescent="0.25"/>
    <row r="37918" x14ac:dyDescent="0.25"/>
    <row r="37919" x14ac:dyDescent="0.25"/>
    <row r="37920" x14ac:dyDescent="0.25"/>
    <row r="37921" x14ac:dyDescent="0.25"/>
    <row r="37922" x14ac:dyDescent="0.25"/>
    <row r="37923" x14ac:dyDescent="0.25"/>
    <row r="37924" x14ac:dyDescent="0.25"/>
    <row r="37925" x14ac:dyDescent="0.25"/>
    <row r="37926" x14ac:dyDescent="0.25"/>
    <row r="37927" x14ac:dyDescent="0.25"/>
    <row r="37928" x14ac:dyDescent="0.25"/>
    <row r="37929" x14ac:dyDescent="0.25"/>
    <row r="37930" x14ac:dyDescent="0.25"/>
    <row r="37931" x14ac:dyDescent="0.25"/>
    <row r="37932" x14ac:dyDescent="0.25"/>
    <row r="37933" x14ac:dyDescent="0.25"/>
    <row r="37934" x14ac:dyDescent="0.25"/>
    <row r="37935" x14ac:dyDescent="0.25"/>
    <row r="37936" x14ac:dyDescent="0.25"/>
    <row r="37937" x14ac:dyDescent="0.25"/>
    <row r="37938" x14ac:dyDescent="0.25"/>
    <row r="37939" x14ac:dyDescent="0.25"/>
    <row r="37940" x14ac:dyDescent="0.25"/>
    <row r="37941" x14ac:dyDescent="0.25"/>
    <row r="37942" x14ac:dyDescent="0.25"/>
    <row r="37943" x14ac:dyDescent="0.25"/>
    <row r="37944" x14ac:dyDescent="0.25"/>
    <row r="37945" x14ac:dyDescent="0.25"/>
    <row r="37946" x14ac:dyDescent="0.25"/>
    <row r="37947" x14ac:dyDescent="0.25"/>
    <row r="37948" x14ac:dyDescent="0.25"/>
    <row r="37949" x14ac:dyDescent="0.25"/>
    <row r="37950" x14ac:dyDescent="0.25"/>
    <row r="37951" x14ac:dyDescent="0.25"/>
    <row r="37952" x14ac:dyDescent="0.25"/>
    <row r="37953" x14ac:dyDescent="0.25"/>
    <row r="37954" x14ac:dyDescent="0.25"/>
    <row r="37955" x14ac:dyDescent="0.25"/>
    <row r="37956" x14ac:dyDescent="0.25"/>
    <row r="37957" x14ac:dyDescent="0.25"/>
    <row r="37958" x14ac:dyDescent="0.25"/>
    <row r="37959" x14ac:dyDescent="0.25"/>
    <row r="37960" x14ac:dyDescent="0.25"/>
    <row r="37961" x14ac:dyDescent="0.25"/>
    <row r="37962" x14ac:dyDescent="0.25"/>
    <row r="37963" x14ac:dyDescent="0.25"/>
    <row r="37964" x14ac:dyDescent="0.25"/>
    <row r="37965" x14ac:dyDescent="0.25"/>
    <row r="37966" x14ac:dyDescent="0.25"/>
    <row r="37967" x14ac:dyDescent="0.25"/>
    <row r="37968" x14ac:dyDescent="0.25"/>
    <row r="37969" x14ac:dyDescent="0.25"/>
    <row r="37970" x14ac:dyDescent="0.25"/>
    <row r="37971" x14ac:dyDescent="0.25"/>
    <row r="37972" x14ac:dyDescent="0.25"/>
    <row r="37973" x14ac:dyDescent="0.25"/>
    <row r="37974" x14ac:dyDescent="0.25"/>
    <row r="37975" x14ac:dyDescent="0.25"/>
    <row r="37976" x14ac:dyDescent="0.25"/>
    <row r="37977" x14ac:dyDescent="0.25"/>
    <row r="37978" x14ac:dyDescent="0.25"/>
    <row r="37979" x14ac:dyDescent="0.25"/>
    <row r="37980" x14ac:dyDescent="0.25"/>
    <row r="37981" x14ac:dyDescent="0.25"/>
    <row r="37982" x14ac:dyDescent="0.25"/>
    <row r="37983" x14ac:dyDescent="0.25"/>
    <row r="37984" x14ac:dyDescent="0.25"/>
    <row r="37985" x14ac:dyDescent="0.25"/>
    <row r="37986" x14ac:dyDescent="0.25"/>
    <row r="37987" x14ac:dyDescent="0.25"/>
    <row r="37988" x14ac:dyDescent="0.25"/>
    <row r="37989" x14ac:dyDescent="0.25"/>
    <row r="37990" x14ac:dyDescent="0.25"/>
    <row r="37991" x14ac:dyDescent="0.25"/>
    <row r="37992" x14ac:dyDescent="0.25"/>
    <row r="37993" x14ac:dyDescent="0.25"/>
    <row r="37994" x14ac:dyDescent="0.25"/>
    <row r="37995" x14ac:dyDescent="0.25"/>
    <row r="37996" x14ac:dyDescent="0.25"/>
    <row r="37997" x14ac:dyDescent="0.25"/>
    <row r="37998" x14ac:dyDescent="0.25"/>
    <row r="37999" x14ac:dyDescent="0.25"/>
    <row r="38000" x14ac:dyDescent="0.25"/>
    <row r="38001" x14ac:dyDescent="0.25"/>
    <row r="38002" x14ac:dyDescent="0.25"/>
    <row r="38003" x14ac:dyDescent="0.25"/>
    <row r="38004" x14ac:dyDescent="0.25"/>
    <row r="38005" x14ac:dyDescent="0.25"/>
    <row r="38006" x14ac:dyDescent="0.25"/>
    <row r="38007" x14ac:dyDescent="0.25"/>
    <row r="38008" x14ac:dyDescent="0.25"/>
    <row r="38009" x14ac:dyDescent="0.25"/>
    <row r="38010" x14ac:dyDescent="0.25"/>
    <row r="38011" x14ac:dyDescent="0.25"/>
    <row r="38012" x14ac:dyDescent="0.25"/>
    <row r="38013" x14ac:dyDescent="0.25"/>
    <row r="38014" x14ac:dyDescent="0.25"/>
    <row r="38015" x14ac:dyDescent="0.25"/>
    <row r="38016" x14ac:dyDescent="0.25"/>
    <row r="38017" x14ac:dyDescent="0.25"/>
    <row r="38018" x14ac:dyDescent="0.25"/>
    <row r="38019" x14ac:dyDescent="0.25"/>
    <row r="38020" x14ac:dyDescent="0.25"/>
    <row r="38021" x14ac:dyDescent="0.25"/>
    <row r="38022" x14ac:dyDescent="0.25"/>
    <row r="38023" x14ac:dyDescent="0.25"/>
    <row r="38024" x14ac:dyDescent="0.25"/>
    <row r="38025" x14ac:dyDescent="0.25"/>
    <row r="38026" x14ac:dyDescent="0.25"/>
    <row r="38027" x14ac:dyDescent="0.25"/>
    <row r="38028" x14ac:dyDescent="0.25"/>
    <row r="38029" x14ac:dyDescent="0.25"/>
    <row r="38030" x14ac:dyDescent="0.25"/>
    <row r="38031" x14ac:dyDescent="0.25"/>
    <row r="38032" x14ac:dyDescent="0.25"/>
    <row r="38033" x14ac:dyDescent="0.25"/>
    <row r="38034" x14ac:dyDescent="0.25"/>
    <row r="38035" x14ac:dyDescent="0.25"/>
    <row r="38036" x14ac:dyDescent="0.25"/>
    <row r="38037" x14ac:dyDescent="0.25"/>
    <row r="38038" x14ac:dyDescent="0.25"/>
    <row r="38039" x14ac:dyDescent="0.25"/>
    <row r="38040" x14ac:dyDescent="0.25"/>
    <row r="38041" x14ac:dyDescent="0.25"/>
    <row r="38042" x14ac:dyDescent="0.25"/>
    <row r="38043" x14ac:dyDescent="0.25"/>
    <row r="38044" x14ac:dyDescent="0.25"/>
    <row r="38045" x14ac:dyDescent="0.25"/>
    <row r="38046" x14ac:dyDescent="0.25"/>
    <row r="38047" x14ac:dyDescent="0.25"/>
    <row r="38048" x14ac:dyDescent="0.25"/>
    <row r="38049" x14ac:dyDescent="0.25"/>
    <row r="38050" x14ac:dyDescent="0.25"/>
    <row r="38051" x14ac:dyDescent="0.25"/>
    <row r="38052" x14ac:dyDescent="0.25"/>
    <row r="38053" x14ac:dyDescent="0.25"/>
    <row r="38054" x14ac:dyDescent="0.25"/>
    <row r="38055" x14ac:dyDescent="0.25"/>
    <row r="38056" x14ac:dyDescent="0.25"/>
    <row r="38057" x14ac:dyDescent="0.25"/>
    <row r="38058" x14ac:dyDescent="0.25"/>
    <row r="38059" x14ac:dyDescent="0.25"/>
    <row r="38060" x14ac:dyDescent="0.25"/>
    <row r="38061" x14ac:dyDescent="0.25"/>
    <row r="38062" x14ac:dyDescent="0.25"/>
    <row r="38063" x14ac:dyDescent="0.25"/>
    <row r="38064" x14ac:dyDescent="0.25"/>
    <row r="38065" x14ac:dyDescent="0.25"/>
    <row r="38066" x14ac:dyDescent="0.25"/>
    <row r="38067" x14ac:dyDescent="0.25"/>
    <row r="38068" x14ac:dyDescent="0.25"/>
    <row r="38069" x14ac:dyDescent="0.25"/>
    <row r="38070" x14ac:dyDescent="0.25"/>
    <row r="38071" x14ac:dyDescent="0.25"/>
    <row r="38072" x14ac:dyDescent="0.25"/>
    <row r="38073" x14ac:dyDescent="0.25"/>
    <row r="38074" x14ac:dyDescent="0.25"/>
    <row r="38075" x14ac:dyDescent="0.25"/>
    <row r="38076" x14ac:dyDescent="0.25"/>
    <row r="38077" x14ac:dyDescent="0.25"/>
    <row r="38078" x14ac:dyDescent="0.25"/>
    <row r="38079" x14ac:dyDescent="0.25"/>
    <row r="38080" x14ac:dyDescent="0.25"/>
    <row r="38081" x14ac:dyDescent="0.25"/>
    <row r="38082" x14ac:dyDescent="0.25"/>
    <row r="38083" x14ac:dyDescent="0.25"/>
    <row r="38084" x14ac:dyDescent="0.25"/>
    <row r="38085" x14ac:dyDescent="0.25"/>
    <row r="38086" x14ac:dyDescent="0.25"/>
    <row r="38087" x14ac:dyDescent="0.25"/>
    <row r="38088" x14ac:dyDescent="0.25"/>
    <row r="38089" x14ac:dyDescent="0.25"/>
    <row r="38090" x14ac:dyDescent="0.25"/>
    <row r="38091" x14ac:dyDescent="0.25"/>
    <row r="38092" x14ac:dyDescent="0.25"/>
    <row r="38093" x14ac:dyDescent="0.25"/>
    <row r="38094" x14ac:dyDescent="0.25"/>
    <row r="38095" x14ac:dyDescent="0.25"/>
    <row r="38096" x14ac:dyDescent="0.25"/>
    <row r="38097" x14ac:dyDescent="0.25"/>
    <row r="38098" x14ac:dyDescent="0.25"/>
    <row r="38099" x14ac:dyDescent="0.25"/>
    <row r="38100" x14ac:dyDescent="0.25"/>
    <row r="38101" x14ac:dyDescent="0.25"/>
    <row r="38102" x14ac:dyDescent="0.25"/>
    <row r="38103" x14ac:dyDescent="0.25"/>
    <row r="38104" x14ac:dyDescent="0.25"/>
    <row r="38105" x14ac:dyDescent="0.25"/>
    <row r="38106" x14ac:dyDescent="0.25"/>
    <row r="38107" x14ac:dyDescent="0.25"/>
    <row r="38108" x14ac:dyDescent="0.25"/>
    <row r="38109" x14ac:dyDescent="0.25"/>
    <row r="38110" x14ac:dyDescent="0.25"/>
    <row r="38111" x14ac:dyDescent="0.25"/>
    <row r="38112" x14ac:dyDescent="0.25"/>
    <row r="38113" x14ac:dyDescent="0.25"/>
    <row r="38114" x14ac:dyDescent="0.25"/>
    <row r="38115" x14ac:dyDescent="0.25"/>
    <row r="38116" x14ac:dyDescent="0.25"/>
    <row r="38117" x14ac:dyDescent="0.25"/>
    <row r="38118" x14ac:dyDescent="0.25"/>
    <row r="38119" x14ac:dyDescent="0.25"/>
    <row r="38120" x14ac:dyDescent="0.25"/>
    <row r="38121" x14ac:dyDescent="0.25"/>
    <row r="38122" x14ac:dyDescent="0.25"/>
    <row r="38123" x14ac:dyDescent="0.25"/>
    <row r="38124" x14ac:dyDescent="0.25"/>
    <row r="38125" x14ac:dyDescent="0.25"/>
    <row r="38126" x14ac:dyDescent="0.25"/>
    <row r="38127" x14ac:dyDescent="0.25"/>
    <row r="38128" x14ac:dyDescent="0.25"/>
    <row r="38129" x14ac:dyDescent="0.25"/>
    <row r="38130" x14ac:dyDescent="0.25"/>
    <row r="38131" x14ac:dyDescent="0.25"/>
    <row r="38132" x14ac:dyDescent="0.25"/>
    <row r="38133" x14ac:dyDescent="0.25"/>
    <row r="38134" x14ac:dyDescent="0.25"/>
    <row r="38135" x14ac:dyDescent="0.25"/>
    <row r="38136" x14ac:dyDescent="0.25"/>
    <row r="38137" x14ac:dyDescent="0.25"/>
    <row r="38138" x14ac:dyDescent="0.25"/>
    <row r="38139" x14ac:dyDescent="0.25"/>
    <row r="38140" x14ac:dyDescent="0.25"/>
    <row r="38141" x14ac:dyDescent="0.25"/>
    <row r="38142" x14ac:dyDescent="0.25"/>
    <row r="38143" x14ac:dyDescent="0.25"/>
    <row r="38144" x14ac:dyDescent="0.25"/>
    <row r="38145" x14ac:dyDescent="0.25"/>
    <row r="38146" x14ac:dyDescent="0.25"/>
    <row r="38147" x14ac:dyDescent="0.25"/>
    <row r="38148" x14ac:dyDescent="0.25"/>
    <row r="38149" x14ac:dyDescent="0.25"/>
    <row r="38150" x14ac:dyDescent="0.25"/>
    <row r="38151" x14ac:dyDescent="0.25"/>
    <row r="38152" x14ac:dyDescent="0.25"/>
    <row r="38153" x14ac:dyDescent="0.25"/>
    <row r="38154" x14ac:dyDescent="0.25"/>
    <row r="38155" x14ac:dyDescent="0.25"/>
    <row r="38156" x14ac:dyDescent="0.25"/>
    <row r="38157" x14ac:dyDescent="0.25"/>
    <row r="38158" x14ac:dyDescent="0.25"/>
    <row r="38159" x14ac:dyDescent="0.25"/>
    <row r="38160" x14ac:dyDescent="0.25"/>
    <row r="38161" x14ac:dyDescent="0.25"/>
    <row r="38162" x14ac:dyDescent="0.25"/>
    <row r="38163" x14ac:dyDescent="0.25"/>
    <row r="38164" x14ac:dyDescent="0.25"/>
    <row r="38165" x14ac:dyDescent="0.25"/>
    <row r="38166" x14ac:dyDescent="0.25"/>
    <row r="38167" x14ac:dyDescent="0.25"/>
    <row r="38168" x14ac:dyDescent="0.25"/>
    <row r="38169" x14ac:dyDescent="0.25"/>
    <row r="38170" x14ac:dyDescent="0.25"/>
    <row r="38171" x14ac:dyDescent="0.25"/>
    <row r="38172" x14ac:dyDescent="0.25"/>
    <row r="38173" x14ac:dyDescent="0.25"/>
    <row r="38174" x14ac:dyDescent="0.25"/>
    <row r="38175" x14ac:dyDescent="0.25"/>
    <row r="38176" x14ac:dyDescent="0.25"/>
    <row r="38177" x14ac:dyDescent="0.25"/>
    <row r="38178" x14ac:dyDescent="0.25"/>
    <row r="38179" x14ac:dyDescent="0.25"/>
    <row r="38180" x14ac:dyDescent="0.25"/>
    <row r="38181" x14ac:dyDescent="0.25"/>
    <row r="38182" x14ac:dyDescent="0.25"/>
    <row r="38183" x14ac:dyDescent="0.25"/>
    <row r="38184" x14ac:dyDescent="0.25"/>
    <row r="38185" x14ac:dyDescent="0.25"/>
    <row r="38186" x14ac:dyDescent="0.25"/>
    <row r="38187" x14ac:dyDescent="0.25"/>
    <row r="38188" x14ac:dyDescent="0.25"/>
    <row r="38189" x14ac:dyDescent="0.25"/>
    <row r="38190" x14ac:dyDescent="0.25"/>
    <row r="38191" x14ac:dyDescent="0.25"/>
    <row r="38192" x14ac:dyDescent="0.25"/>
    <row r="38193" x14ac:dyDescent="0.25"/>
    <row r="38194" x14ac:dyDescent="0.25"/>
    <row r="38195" x14ac:dyDescent="0.25"/>
    <row r="38196" x14ac:dyDescent="0.25"/>
    <row r="38197" x14ac:dyDescent="0.25"/>
    <row r="38198" x14ac:dyDescent="0.25"/>
    <row r="38199" x14ac:dyDescent="0.25"/>
    <row r="38200" x14ac:dyDescent="0.25"/>
    <row r="38201" x14ac:dyDescent="0.25"/>
    <row r="38202" x14ac:dyDescent="0.25"/>
    <row r="38203" x14ac:dyDescent="0.25"/>
    <row r="38204" x14ac:dyDescent="0.25"/>
    <row r="38205" x14ac:dyDescent="0.25"/>
    <row r="38206" x14ac:dyDescent="0.25"/>
    <row r="38207" x14ac:dyDescent="0.25"/>
    <row r="38208" x14ac:dyDescent="0.25"/>
    <row r="38209" x14ac:dyDescent="0.25"/>
    <row r="38210" x14ac:dyDescent="0.25"/>
    <row r="38211" x14ac:dyDescent="0.25"/>
    <row r="38212" x14ac:dyDescent="0.25"/>
    <row r="38213" x14ac:dyDescent="0.25"/>
    <row r="38214" x14ac:dyDescent="0.25"/>
    <row r="38215" x14ac:dyDescent="0.25"/>
    <row r="38216" x14ac:dyDescent="0.25"/>
    <row r="38217" x14ac:dyDescent="0.25"/>
    <row r="38218" x14ac:dyDescent="0.25"/>
    <row r="38219" x14ac:dyDescent="0.25"/>
    <row r="38220" x14ac:dyDescent="0.25"/>
    <row r="38221" x14ac:dyDescent="0.25"/>
    <row r="38222" x14ac:dyDescent="0.25"/>
    <row r="38223" x14ac:dyDescent="0.25"/>
    <row r="38224" x14ac:dyDescent="0.25"/>
    <row r="38225" x14ac:dyDescent="0.25"/>
    <row r="38226" x14ac:dyDescent="0.25"/>
    <row r="38227" x14ac:dyDescent="0.25"/>
    <row r="38228" x14ac:dyDescent="0.25"/>
    <row r="38229" x14ac:dyDescent="0.25"/>
    <row r="38230" x14ac:dyDescent="0.25"/>
    <row r="38231" x14ac:dyDescent="0.25"/>
    <row r="38232" x14ac:dyDescent="0.25"/>
    <row r="38233" x14ac:dyDescent="0.25"/>
    <row r="38234" x14ac:dyDescent="0.25"/>
    <row r="38235" x14ac:dyDescent="0.25"/>
    <row r="38236" x14ac:dyDescent="0.25"/>
    <row r="38237" x14ac:dyDescent="0.25"/>
    <row r="38238" x14ac:dyDescent="0.25"/>
    <row r="38239" x14ac:dyDescent="0.25"/>
    <row r="38240" x14ac:dyDescent="0.25"/>
    <row r="38241" x14ac:dyDescent="0.25"/>
    <row r="38242" x14ac:dyDescent="0.25"/>
    <row r="38243" x14ac:dyDescent="0.25"/>
    <row r="38244" x14ac:dyDescent="0.25"/>
    <row r="38245" x14ac:dyDescent="0.25"/>
    <row r="38246" x14ac:dyDescent="0.25"/>
    <row r="38247" x14ac:dyDescent="0.25"/>
    <row r="38248" x14ac:dyDescent="0.25"/>
    <row r="38249" x14ac:dyDescent="0.25"/>
    <row r="38250" x14ac:dyDescent="0.25"/>
    <row r="38251" x14ac:dyDescent="0.25"/>
    <row r="38252" x14ac:dyDescent="0.25"/>
    <row r="38253" x14ac:dyDescent="0.25"/>
    <row r="38254" x14ac:dyDescent="0.25"/>
    <row r="38255" x14ac:dyDescent="0.25"/>
    <row r="38256" x14ac:dyDescent="0.25"/>
    <row r="38257" x14ac:dyDescent="0.25"/>
    <row r="38258" x14ac:dyDescent="0.25"/>
    <row r="38259" x14ac:dyDescent="0.25"/>
    <row r="38260" x14ac:dyDescent="0.25"/>
    <row r="38261" x14ac:dyDescent="0.25"/>
    <row r="38262" x14ac:dyDescent="0.25"/>
    <row r="38263" x14ac:dyDescent="0.25"/>
    <row r="38264" x14ac:dyDescent="0.25"/>
    <row r="38265" x14ac:dyDescent="0.25"/>
    <row r="38266" x14ac:dyDescent="0.25"/>
    <row r="38267" x14ac:dyDescent="0.25"/>
    <row r="38268" x14ac:dyDescent="0.25"/>
    <row r="38269" x14ac:dyDescent="0.25"/>
    <row r="38270" x14ac:dyDescent="0.25"/>
    <row r="38271" x14ac:dyDescent="0.25"/>
    <row r="38272" x14ac:dyDescent="0.25"/>
    <row r="38273" x14ac:dyDescent="0.25"/>
    <row r="38274" x14ac:dyDescent="0.25"/>
    <row r="38275" x14ac:dyDescent="0.25"/>
    <row r="38276" x14ac:dyDescent="0.25"/>
    <row r="38277" x14ac:dyDescent="0.25"/>
    <row r="38278" x14ac:dyDescent="0.25"/>
    <row r="38279" x14ac:dyDescent="0.25"/>
    <row r="38280" x14ac:dyDescent="0.25"/>
    <row r="38281" x14ac:dyDescent="0.25"/>
    <row r="38282" x14ac:dyDescent="0.25"/>
    <row r="38283" x14ac:dyDescent="0.25"/>
    <row r="38284" x14ac:dyDescent="0.25"/>
    <row r="38285" x14ac:dyDescent="0.25"/>
    <row r="38286" x14ac:dyDescent="0.25"/>
    <row r="38287" x14ac:dyDescent="0.25"/>
    <row r="38288" x14ac:dyDescent="0.25"/>
    <row r="38289" x14ac:dyDescent="0.25"/>
    <row r="38290" x14ac:dyDescent="0.25"/>
    <row r="38291" x14ac:dyDescent="0.25"/>
    <row r="38292" x14ac:dyDescent="0.25"/>
    <row r="38293" x14ac:dyDescent="0.25"/>
    <row r="38294" x14ac:dyDescent="0.25"/>
    <row r="38295" x14ac:dyDescent="0.25"/>
    <row r="38296" x14ac:dyDescent="0.25"/>
    <row r="38297" x14ac:dyDescent="0.25"/>
    <row r="38298" x14ac:dyDescent="0.25"/>
    <row r="38299" x14ac:dyDescent="0.25"/>
    <row r="38300" x14ac:dyDescent="0.25"/>
    <row r="38301" x14ac:dyDescent="0.25"/>
    <row r="38302" x14ac:dyDescent="0.25"/>
    <row r="38303" x14ac:dyDescent="0.25"/>
    <row r="38304" x14ac:dyDescent="0.25"/>
    <row r="38305" x14ac:dyDescent="0.25"/>
    <row r="38306" x14ac:dyDescent="0.25"/>
    <row r="38307" x14ac:dyDescent="0.25"/>
    <row r="38308" x14ac:dyDescent="0.25"/>
    <row r="38309" x14ac:dyDescent="0.25"/>
    <row r="38310" x14ac:dyDescent="0.25"/>
    <row r="38311" x14ac:dyDescent="0.25"/>
    <row r="38312" x14ac:dyDescent="0.25"/>
    <row r="38313" x14ac:dyDescent="0.25"/>
    <row r="38314" x14ac:dyDescent="0.25"/>
    <row r="38315" x14ac:dyDescent="0.25"/>
    <row r="38316" x14ac:dyDescent="0.25"/>
    <row r="38317" x14ac:dyDescent="0.25"/>
    <row r="38318" x14ac:dyDescent="0.25"/>
    <row r="38319" x14ac:dyDescent="0.25"/>
    <row r="38320" x14ac:dyDescent="0.25"/>
    <row r="38321" x14ac:dyDescent="0.25"/>
    <row r="38322" x14ac:dyDescent="0.25"/>
    <row r="38323" x14ac:dyDescent="0.25"/>
    <row r="38324" x14ac:dyDescent="0.25"/>
    <row r="38325" x14ac:dyDescent="0.25"/>
    <row r="38326" x14ac:dyDescent="0.25"/>
    <row r="38327" x14ac:dyDescent="0.25"/>
    <row r="38328" x14ac:dyDescent="0.25"/>
    <row r="38329" x14ac:dyDescent="0.25"/>
    <row r="38330" x14ac:dyDescent="0.25"/>
    <row r="38331" x14ac:dyDescent="0.25"/>
    <row r="38332" x14ac:dyDescent="0.25"/>
    <row r="38333" x14ac:dyDescent="0.25"/>
    <row r="38334" x14ac:dyDescent="0.25"/>
    <row r="38335" x14ac:dyDescent="0.25"/>
    <row r="38336" x14ac:dyDescent="0.25"/>
    <row r="38337" x14ac:dyDescent="0.25"/>
    <row r="38338" x14ac:dyDescent="0.25"/>
    <row r="38339" x14ac:dyDescent="0.25"/>
    <row r="38340" x14ac:dyDescent="0.25"/>
    <row r="38341" x14ac:dyDescent="0.25"/>
    <row r="38342" x14ac:dyDescent="0.25"/>
    <row r="38343" x14ac:dyDescent="0.25"/>
    <row r="38344" x14ac:dyDescent="0.25"/>
    <row r="38345" x14ac:dyDescent="0.25"/>
    <row r="38346" x14ac:dyDescent="0.25"/>
    <row r="38347" x14ac:dyDescent="0.25"/>
    <row r="38348" x14ac:dyDescent="0.25"/>
    <row r="38349" x14ac:dyDescent="0.25"/>
    <row r="38350" x14ac:dyDescent="0.25"/>
    <row r="38351" x14ac:dyDescent="0.25"/>
    <row r="38352" x14ac:dyDescent="0.25"/>
    <row r="38353" x14ac:dyDescent="0.25"/>
    <row r="38354" x14ac:dyDescent="0.25"/>
    <row r="38355" x14ac:dyDescent="0.25"/>
    <row r="38356" x14ac:dyDescent="0.25"/>
    <row r="38357" x14ac:dyDescent="0.25"/>
    <row r="38358" x14ac:dyDescent="0.25"/>
    <row r="38359" x14ac:dyDescent="0.25"/>
    <row r="38360" x14ac:dyDescent="0.25"/>
    <row r="38361" x14ac:dyDescent="0.25"/>
    <row r="38362" x14ac:dyDescent="0.25"/>
    <row r="38363" x14ac:dyDescent="0.25"/>
    <row r="38364" x14ac:dyDescent="0.25"/>
    <row r="38365" x14ac:dyDescent="0.25"/>
    <row r="38366" x14ac:dyDescent="0.25"/>
    <row r="38367" x14ac:dyDescent="0.25"/>
    <row r="38368" x14ac:dyDescent="0.25"/>
    <row r="38369" x14ac:dyDescent="0.25"/>
    <row r="38370" x14ac:dyDescent="0.25"/>
    <row r="38371" x14ac:dyDescent="0.25"/>
    <row r="38372" x14ac:dyDescent="0.25"/>
    <row r="38373" x14ac:dyDescent="0.25"/>
    <row r="38374" x14ac:dyDescent="0.25"/>
    <row r="38375" x14ac:dyDescent="0.25"/>
    <row r="38376" x14ac:dyDescent="0.25"/>
    <row r="38377" x14ac:dyDescent="0.25"/>
    <row r="38378" x14ac:dyDescent="0.25"/>
    <row r="38379" x14ac:dyDescent="0.25"/>
    <row r="38380" x14ac:dyDescent="0.25"/>
    <row r="38381" x14ac:dyDescent="0.25"/>
    <row r="38382" x14ac:dyDescent="0.25"/>
    <row r="38383" x14ac:dyDescent="0.25"/>
    <row r="38384" x14ac:dyDescent="0.25"/>
    <row r="38385" x14ac:dyDescent="0.25"/>
    <row r="38386" x14ac:dyDescent="0.25"/>
    <row r="38387" x14ac:dyDescent="0.25"/>
    <row r="38388" x14ac:dyDescent="0.25"/>
    <row r="38389" x14ac:dyDescent="0.25"/>
    <row r="38390" x14ac:dyDescent="0.25"/>
    <row r="38391" x14ac:dyDescent="0.25"/>
    <row r="38392" x14ac:dyDescent="0.25"/>
    <row r="38393" x14ac:dyDescent="0.25"/>
    <row r="38394" x14ac:dyDescent="0.25"/>
    <row r="38395" x14ac:dyDescent="0.25"/>
    <row r="38396" x14ac:dyDescent="0.25"/>
    <row r="38397" x14ac:dyDescent="0.25"/>
    <row r="38398" x14ac:dyDescent="0.25"/>
    <row r="38399" x14ac:dyDescent="0.25"/>
    <row r="38400" x14ac:dyDescent="0.25"/>
    <row r="38401" x14ac:dyDescent="0.25"/>
    <row r="38402" x14ac:dyDescent="0.25"/>
    <row r="38403" x14ac:dyDescent="0.25"/>
    <row r="38404" x14ac:dyDescent="0.25"/>
    <row r="38405" x14ac:dyDescent="0.25"/>
    <row r="38406" x14ac:dyDescent="0.25"/>
    <row r="38407" x14ac:dyDescent="0.25"/>
    <row r="38408" x14ac:dyDescent="0.25"/>
    <row r="38409" x14ac:dyDescent="0.25"/>
    <row r="38410" x14ac:dyDescent="0.25"/>
    <row r="38411" x14ac:dyDescent="0.25"/>
    <row r="38412" x14ac:dyDescent="0.25"/>
    <row r="38413" x14ac:dyDescent="0.25"/>
    <row r="38414" x14ac:dyDescent="0.25"/>
    <row r="38415" x14ac:dyDescent="0.25"/>
    <row r="38416" x14ac:dyDescent="0.25"/>
    <row r="38417" x14ac:dyDescent="0.25"/>
    <row r="38418" x14ac:dyDescent="0.25"/>
    <row r="38419" x14ac:dyDescent="0.25"/>
    <row r="38420" x14ac:dyDescent="0.25"/>
    <row r="38421" x14ac:dyDescent="0.25"/>
    <row r="38422" x14ac:dyDescent="0.25"/>
    <row r="38423" x14ac:dyDescent="0.25"/>
    <row r="38424" x14ac:dyDescent="0.25"/>
    <row r="38425" x14ac:dyDescent="0.25"/>
    <row r="38426" x14ac:dyDescent="0.25"/>
    <row r="38427" x14ac:dyDescent="0.25"/>
    <row r="38428" x14ac:dyDescent="0.25"/>
    <row r="38429" x14ac:dyDescent="0.25"/>
    <row r="38430" x14ac:dyDescent="0.25"/>
    <row r="38431" x14ac:dyDescent="0.25"/>
    <row r="38432" x14ac:dyDescent="0.25"/>
    <row r="38433" x14ac:dyDescent="0.25"/>
    <row r="38434" x14ac:dyDescent="0.25"/>
    <row r="38435" x14ac:dyDescent="0.25"/>
    <row r="38436" x14ac:dyDescent="0.25"/>
    <row r="38437" x14ac:dyDescent="0.25"/>
    <row r="38438" x14ac:dyDescent="0.25"/>
    <row r="38439" x14ac:dyDescent="0.25"/>
    <row r="38440" x14ac:dyDescent="0.25"/>
    <row r="38441" x14ac:dyDescent="0.25"/>
    <row r="38442" x14ac:dyDescent="0.25"/>
    <row r="38443" x14ac:dyDescent="0.25"/>
    <row r="38444" x14ac:dyDescent="0.25"/>
    <row r="38445" x14ac:dyDescent="0.25"/>
    <row r="38446" x14ac:dyDescent="0.25"/>
    <row r="38447" x14ac:dyDescent="0.25"/>
    <row r="38448" x14ac:dyDescent="0.25"/>
    <row r="38449" x14ac:dyDescent="0.25"/>
    <row r="38450" x14ac:dyDescent="0.25"/>
    <row r="38451" x14ac:dyDescent="0.25"/>
    <row r="38452" x14ac:dyDescent="0.25"/>
    <row r="38453" x14ac:dyDescent="0.25"/>
    <row r="38454" x14ac:dyDescent="0.25"/>
    <row r="38455" x14ac:dyDescent="0.25"/>
    <row r="38456" x14ac:dyDescent="0.25"/>
    <row r="38457" x14ac:dyDescent="0.25"/>
    <row r="38458" x14ac:dyDescent="0.25"/>
    <row r="38459" x14ac:dyDescent="0.25"/>
    <row r="38460" x14ac:dyDescent="0.25"/>
    <row r="38461" x14ac:dyDescent="0.25"/>
    <row r="38462" x14ac:dyDescent="0.25"/>
    <row r="38463" x14ac:dyDescent="0.25"/>
    <row r="38464" x14ac:dyDescent="0.25"/>
    <row r="38465" x14ac:dyDescent="0.25"/>
    <row r="38466" x14ac:dyDescent="0.25"/>
    <row r="38467" x14ac:dyDescent="0.25"/>
    <row r="38468" x14ac:dyDescent="0.25"/>
    <row r="38469" x14ac:dyDescent="0.25"/>
    <row r="38470" x14ac:dyDescent="0.25"/>
    <row r="38471" x14ac:dyDescent="0.25"/>
    <row r="38472" x14ac:dyDescent="0.25"/>
    <row r="38473" x14ac:dyDescent="0.25"/>
    <row r="38474" x14ac:dyDescent="0.25"/>
    <row r="38475" x14ac:dyDescent="0.25"/>
    <row r="38476" x14ac:dyDescent="0.25"/>
    <row r="38477" x14ac:dyDescent="0.25"/>
    <row r="38478" x14ac:dyDescent="0.25"/>
    <row r="38479" x14ac:dyDescent="0.25"/>
    <row r="38480" x14ac:dyDescent="0.25"/>
    <row r="38481" x14ac:dyDescent="0.25"/>
    <row r="38482" x14ac:dyDescent="0.25"/>
    <row r="38483" x14ac:dyDescent="0.25"/>
    <row r="38484" x14ac:dyDescent="0.25"/>
    <row r="38485" x14ac:dyDescent="0.25"/>
    <row r="38486" x14ac:dyDescent="0.25"/>
    <row r="38487" x14ac:dyDescent="0.25"/>
    <row r="38488" x14ac:dyDescent="0.25"/>
    <row r="38489" x14ac:dyDescent="0.25"/>
    <row r="38490" x14ac:dyDescent="0.25"/>
    <row r="38491" x14ac:dyDescent="0.25"/>
    <row r="38492" x14ac:dyDescent="0.25"/>
    <row r="38493" x14ac:dyDescent="0.25"/>
    <row r="38494" x14ac:dyDescent="0.25"/>
    <row r="38495" x14ac:dyDescent="0.25"/>
    <row r="38496" x14ac:dyDescent="0.25"/>
    <row r="38497" x14ac:dyDescent="0.25"/>
    <row r="38498" x14ac:dyDescent="0.25"/>
    <row r="38499" x14ac:dyDescent="0.25"/>
    <row r="38500" x14ac:dyDescent="0.25"/>
    <row r="38501" x14ac:dyDescent="0.25"/>
    <row r="38502" x14ac:dyDescent="0.25"/>
    <row r="38503" x14ac:dyDescent="0.25"/>
    <row r="38504" x14ac:dyDescent="0.25"/>
    <row r="38505" x14ac:dyDescent="0.25"/>
    <row r="38506" x14ac:dyDescent="0.25"/>
    <row r="38507" x14ac:dyDescent="0.25"/>
    <row r="38508" x14ac:dyDescent="0.25"/>
    <row r="38509" x14ac:dyDescent="0.25"/>
    <row r="38510" x14ac:dyDescent="0.25"/>
    <row r="38511" x14ac:dyDescent="0.25"/>
    <row r="38512" x14ac:dyDescent="0.25"/>
    <row r="38513" x14ac:dyDescent="0.25"/>
    <row r="38514" x14ac:dyDescent="0.25"/>
    <row r="38515" x14ac:dyDescent="0.25"/>
    <row r="38516" x14ac:dyDescent="0.25"/>
    <row r="38517" x14ac:dyDescent="0.25"/>
    <row r="38518" x14ac:dyDescent="0.25"/>
    <row r="38519" x14ac:dyDescent="0.25"/>
    <row r="38520" x14ac:dyDescent="0.25"/>
    <row r="38521" x14ac:dyDescent="0.25"/>
    <row r="38522" x14ac:dyDescent="0.25"/>
    <row r="38523" x14ac:dyDescent="0.25"/>
    <row r="38524" x14ac:dyDescent="0.25"/>
    <row r="38525" x14ac:dyDescent="0.25"/>
    <row r="38526" x14ac:dyDescent="0.25"/>
    <row r="38527" x14ac:dyDescent="0.25"/>
    <row r="38528" x14ac:dyDescent="0.25"/>
    <row r="38529" x14ac:dyDescent="0.25"/>
    <row r="38530" x14ac:dyDescent="0.25"/>
    <row r="38531" x14ac:dyDescent="0.25"/>
    <row r="38532" x14ac:dyDescent="0.25"/>
    <row r="38533" x14ac:dyDescent="0.25"/>
    <row r="38534" x14ac:dyDescent="0.25"/>
    <row r="38535" x14ac:dyDescent="0.25"/>
    <row r="38536" x14ac:dyDescent="0.25"/>
    <row r="38537" x14ac:dyDescent="0.25"/>
    <row r="38538" x14ac:dyDescent="0.25"/>
    <row r="38539" x14ac:dyDescent="0.25"/>
    <row r="38540" x14ac:dyDescent="0.25"/>
    <row r="38541" x14ac:dyDescent="0.25"/>
    <row r="38542" x14ac:dyDescent="0.25"/>
    <row r="38543" x14ac:dyDescent="0.25"/>
    <row r="38544" x14ac:dyDescent="0.25"/>
    <row r="38545" x14ac:dyDescent="0.25"/>
    <row r="38546" x14ac:dyDescent="0.25"/>
    <row r="38547" x14ac:dyDescent="0.25"/>
    <row r="38548" x14ac:dyDescent="0.25"/>
    <row r="38549" x14ac:dyDescent="0.25"/>
    <row r="38550" x14ac:dyDescent="0.25"/>
    <row r="38551" x14ac:dyDescent="0.25"/>
    <row r="38552" x14ac:dyDescent="0.25"/>
    <row r="38553" x14ac:dyDescent="0.25"/>
    <row r="38554" x14ac:dyDescent="0.25"/>
    <row r="38555" x14ac:dyDescent="0.25"/>
    <row r="38556" x14ac:dyDescent="0.25"/>
    <row r="38557" x14ac:dyDescent="0.25"/>
    <row r="38558" x14ac:dyDescent="0.25"/>
    <row r="38559" x14ac:dyDescent="0.25"/>
    <row r="38560" x14ac:dyDescent="0.25"/>
    <row r="38561" x14ac:dyDescent="0.25"/>
    <row r="38562" x14ac:dyDescent="0.25"/>
    <row r="38563" x14ac:dyDescent="0.25"/>
    <row r="38564" x14ac:dyDescent="0.25"/>
    <row r="38565" x14ac:dyDescent="0.25"/>
    <row r="38566" x14ac:dyDescent="0.25"/>
    <row r="38567" x14ac:dyDescent="0.25"/>
    <row r="38568" x14ac:dyDescent="0.25"/>
    <row r="38569" x14ac:dyDescent="0.25"/>
    <row r="38570" x14ac:dyDescent="0.25"/>
    <row r="38571" x14ac:dyDescent="0.25"/>
    <row r="38572" x14ac:dyDescent="0.25"/>
    <row r="38573" x14ac:dyDescent="0.25"/>
    <row r="38574" x14ac:dyDescent="0.25"/>
    <row r="38575" x14ac:dyDescent="0.25"/>
    <row r="38576" x14ac:dyDescent="0.25"/>
    <row r="38577" x14ac:dyDescent="0.25"/>
    <row r="38578" x14ac:dyDescent="0.25"/>
    <row r="38579" x14ac:dyDescent="0.25"/>
    <row r="38580" x14ac:dyDescent="0.25"/>
    <row r="38581" x14ac:dyDescent="0.25"/>
    <row r="38582" x14ac:dyDescent="0.25"/>
    <row r="38583" x14ac:dyDescent="0.25"/>
    <row r="38584" x14ac:dyDescent="0.25"/>
    <row r="38585" x14ac:dyDescent="0.25"/>
    <row r="38586" x14ac:dyDescent="0.25"/>
    <row r="38587" x14ac:dyDescent="0.25"/>
    <row r="38588" x14ac:dyDescent="0.25"/>
    <row r="38589" x14ac:dyDescent="0.25"/>
    <row r="38590" x14ac:dyDescent="0.25"/>
    <row r="38591" x14ac:dyDescent="0.25"/>
    <row r="38592" x14ac:dyDescent="0.25"/>
    <row r="38593" x14ac:dyDescent="0.25"/>
    <row r="38594" x14ac:dyDescent="0.25"/>
    <row r="38595" x14ac:dyDescent="0.25"/>
    <row r="38596" x14ac:dyDescent="0.25"/>
    <row r="38597" x14ac:dyDescent="0.25"/>
    <row r="38598" x14ac:dyDescent="0.25"/>
    <row r="38599" x14ac:dyDescent="0.25"/>
    <row r="38600" x14ac:dyDescent="0.25"/>
    <row r="38601" x14ac:dyDescent="0.25"/>
    <row r="38602" x14ac:dyDescent="0.25"/>
    <row r="38603" x14ac:dyDescent="0.25"/>
    <row r="38604" x14ac:dyDescent="0.25"/>
    <row r="38605" x14ac:dyDescent="0.25"/>
    <row r="38606" x14ac:dyDescent="0.25"/>
    <row r="38607" x14ac:dyDescent="0.25"/>
    <row r="38608" x14ac:dyDescent="0.25"/>
    <row r="38609" x14ac:dyDescent="0.25"/>
    <row r="38610" x14ac:dyDescent="0.25"/>
    <row r="38611" x14ac:dyDescent="0.25"/>
    <row r="38612" x14ac:dyDescent="0.25"/>
    <row r="38613" x14ac:dyDescent="0.25"/>
    <row r="38614" x14ac:dyDescent="0.25"/>
    <row r="38615" x14ac:dyDescent="0.25"/>
    <row r="38616" x14ac:dyDescent="0.25"/>
    <row r="38617" x14ac:dyDescent="0.25"/>
    <row r="38618" x14ac:dyDescent="0.25"/>
    <row r="38619" x14ac:dyDescent="0.25"/>
    <row r="38620" x14ac:dyDescent="0.25"/>
    <row r="38621" x14ac:dyDescent="0.25"/>
    <row r="38622" x14ac:dyDescent="0.25"/>
    <row r="38623" x14ac:dyDescent="0.25"/>
    <row r="38624" x14ac:dyDescent="0.25"/>
    <row r="38625" x14ac:dyDescent="0.25"/>
    <row r="38626" x14ac:dyDescent="0.25"/>
    <row r="38627" x14ac:dyDescent="0.25"/>
    <row r="38628" x14ac:dyDescent="0.25"/>
    <row r="38629" x14ac:dyDescent="0.25"/>
    <row r="38630" x14ac:dyDescent="0.25"/>
    <row r="38631" x14ac:dyDescent="0.25"/>
    <row r="38632" x14ac:dyDescent="0.25"/>
    <row r="38633" x14ac:dyDescent="0.25"/>
    <row r="38634" x14ac:dyDescent="0.25"/>
    <row r="38635" x14ac:dyDescent="0.25"/>
    <row r="38636" x14ac:dyDescent="0.25"/>
    <row r="38637" x14ac:dyDescent="0.25"/>
    <row r="38638" x14ac:dyDescent="0.25"/>
    <row r="38639" x14ac:dyDescent="0.25"/>
    <row r="38640" x14ac:dyDescent="0.25"/>
    <row r="38641" x14ac:dyDescent="0.25"/>
    <row r="38642" x14ac:dyDescent="0.25"/>
    <row r="38643" x14ac:dyDescent="0.25"/>
    <row r="38644" x14ac:dyDescent="0.25"/>
    <row r="38645" x14ac:dyDescent="0.25"/>
    <row r="38646" x14ac:dyDescent="0.25"/>
    <row r="38647" x14ac:dyDescent="0.25"/>
    <row r="38648" x14ac:dyDescent="0.25"/>
    <row r="38649" x14ac:dyDescent="0.25"/>
    <row r="38650" x14ac:dyDescent="0.25"/>
    <row r="38651" x14ac:dyDescent="0.25"/>
    <row r="38652" x14ac:dyDescent="0.25"/>
    <row r="38653" x14ac:dyDescent="0.25"/>
    <row r="38654" x14ac:dyDescent="0.25"/>
    <row r="38655" x14ac:dyDescent="0.25"/>
    <row r="38656" x14ac:dyDescent="0.25"/>
    <row r="38657" x14ac:dyDescent="0.25"/>
    <row r="38658" x14ac:dyDescent="0.25"/>
    <row r="38659" x14ac:dyDescent="0.25"/>
    <row r="38660" x14ac:dyDescent="0.25"/>
    <row r="38661" x14ac:dyDescent="0.25"/>
    <row r="38662" x14ac:dyDescent="0.25"/>
    <row r="38663" x14ac:dyDescent="0.25"/>
    <row r="38664" x14ac:dyDescent="0.25"/>
    <row r="38665" x14ac:dyDescent="0.25"/>
    <row r="38666" x14ac:dyDescent="0.25"/>
    <row r="38667" x14ac:dyDescent="0.25"/>
    <row r="38668" x14ac:dyDescent="0.25"/>
    <row r="38669" x14ac:dyDescent="0.25"/>
    <row r="38670" x14ac:dyDescent="0.25"/>
    <row r="38671" x14ac:dyDescent="0.25"/>
    <row r="38672" x14ac:dyDescent="0.25"/>
    <row r="38673" x14ac:dyDescent="0.25"/>
    <row r="38674" x14ac:dyDescent="0.25"/>
    <row r="38675" x14ac:dyDescent="0.25"/>
    <row r="38676" x14ac:dyDescent="0.25"/>
    <row r="38677" x14ac:dyDescent="0.25"/>
    <row r="38678" x14ac:dyDescent="0.25"/>
    <row r="38679" x14ac:dyDescent="0.25"/>
    <row r="38680" x14ac:dyDescent="0.25"/>
    <row r="38681" x14ac:dyDescent="0.25"/>
    <row r="38682" x14ac:dyDescent="0.25"/>
    <row r="38683" x14ac:dyDescent="0.25"/>
    <row r="38684" x14ac:dyDescent="0.25"/>
    <row r="38685" x14ac:dyDescent="0.25"/>
    <row r="38686" x14ac:dyDescent="0.25"/>
    <row r="38687" x14ac:dyDescent="0.25"/>
    <row r="38688" x14ac:dyDescent="0.25"/>
    <row r="38689" x14ac:dyDescent="0.25"/>
    <row r="38690" x14ac:dyDescent="0.25"/>
    <row r="38691" x14ac:dyDescent="0.25"/>
    <row r="38692" x14ac:dyDescent="0.25"/>
    <row r="38693" x14ac:dyDescent="0.25"/>
    <row r="38694" x14ac:dyDescent="0.25"/>
    <row r="38695" x14ac:dyDescent="0.25"/>
    <row r="38696" x14ac:dyDescent="0.25"/>
    <row r="38697" x14ac:dyDescent="0.25"/>
    <row r="38698" x14ac:dyDescent="0.25"/>
    <row r="38699" x14ac:dyDescent="0.25"/>
    <row r="38700" x14ac:dyDescent="0.25"/>
    <row r="38701" x14ac:dyDescent="0.25"/>
    <row r="38702" x14ac:dyDescent="0.25"/>
    <row r="38703" x14ac:dyDescent="0.25"/>
    <row r="38704" x14ac:dyDescent="0.25"/>
    <row r="38705" x14ac:dyDescent="0.25"/>
    <row r="38706" x14ac:dyDescent="0.25"/>
    <row r="38707" x14ac:dyDescent="0.25"/>
    <row r="38708" x14ac:dyDescent="0.25"/>
    <row r="38709" x14ac:dyDescent="0.25"/>
    <row r="38710" x14ac:dyDescent="0.25"/>
    <row r="38711" x14ac:dyDescent="0.25"/>
    <row r="38712" x14ac:dyDescent="0.25"/>
    <row r="38713" x14ac:dyDescent="0.25"/>
    <row r="38714" x14ac:dyDescent="0.25"/>
    <row r="38715" x14ac:dyDescent="0.25"/>
    <row r="38716" x14ac:dyDescent="0.25"/>
    <row r="38717" x14ac:dyDescent="0.25"/>
    <row r="38718" x14ac:dyDescent="0.25"/>
    <row r="38719" x14ac:dyDescent="0.25"/>
    <row r="38720" x14ac:dyDescent="0.25"/>
    <row r="38721" x14ac:dyDescent="0.25"/>
    <row r="38722" x14ac:dyDescent="0.25"/>
    <row r="38723" x14ac:dyDescent="0.25"/>
    <row r="38724" x14ac:dyDescent="0.25"/>
    <row r="38725" x14ac:dyDescent="0.25"/>
    <row r="38726" x14ac:dyDescent="0.25"/>
    <row r="38727" x14ac:dyDescent="0.25"/>
    <row r="38728" x14ac:dyDescent="0.25"/>
    <row r="38729" x14ac:dyDescent="0.25"/>
    <row r="38730" x14ac:dyDescent="0.25"/>
    <row r="38731" x14ac:dyDescent="0.25"/>
    <row r="38732" x14ac:dyDescent="0.25"/>
    <row r="38733" x14ac:dyDescent="0.25"/>
    <row r="38734" x14ac:dyDescent="0.25"/>
    <row r="38735" x14ac:dyDescent="0.25"/>
    <row r="38736" x14ac:dyDescent="0.25"/>
    <row r="38737" x14ac:dyDescent="0.25"/>
    <row r="38738" x14ac:dyDescent="0.25"/>
    <row r="38739" x14ac:dyDescent="0.25"/>
    <row r="38740" x14ac:dyDescent="0.25"/>
    <row r="38741" x14ac:dyDescent="0.25"/>
    <row r="38742" x14ac:dyDescent="0.25"/>
    <row r="38743" x14ac:dyDescent="0.25"/>
    <row r="38744" x14ac:dyDescent="0.25"/>
    <row r="38745" x14ac:dyDescent="0.25"/>
    <row r="38746" x14ac:dyDescent="0.25"/>
    <row r="38747" x14ac:dyDescent="0.25"/>
    <row r="38748" x14ac:dyDescent="0.25"/>
    <row r="38749" x14ac:dyDescent="0.25"/>
    <row r="38750" x14ac:dyDescent="0.25"/>
    <row r="38751" x14ac:dyDescent="0.25"/>
    <row r="38752" x14ac:dyDescent="0.25"/>
    <row r="38753" x14ac:dyDescent="0.25"/>
    <row r="38754" x14ac:dyDescent="0.25"/>
    <row r="38755" x14ac:dyDescent="0.25"/>
    <row r="38756" x14ac:dyDescent="0.25"/>
    <row r="38757" x14ac:dyDescent="0.25"/>
    <row r="38758" x14ac:dyDescent="0.25"/>
    <row r="38759" x14ac:dyDescent="0.25"/>
    <row r="38760" x14ac:dyDescent="0.25"/>
    <row r="38761" x14ac:dyDescent="0.25"/>
    <row r="38762" x14ac:dyDescent="0.25"/>
    <row r="38763" x14ac:dyDescent="0.25"/>
    <row r="38764" x14ac:dyDescent="0.25"/>
    <row r="38765" x14ac:dyDescent="0.25"/>
    <row r="38766" x14ac:dyDescent="0.25"/>
    <row r="38767" x14ac:dyDescent="0.25"/>
    <row r="38768" x14ac:dyDescent="0.25"/>
    <row r="38769" x14ac:dyDescent="0.25"/>
    <row r="38770" x14ac:dyDescent="0.25"/>
    <row r="38771" x14ac:dyDescent="0.25"/>
    <row r="38772" x14ac:dyDescent="0.25"/>
    <row r="38773" x14ac:dyDescent="0.25"/>
    <row r="38774" x14ac:dyDescent="0.25"/>
    <row r="38775" x14ac:dyDescent="0.25"/>
    <row r="38776" x14ac:dyDescent="0.25"/>
    <row r="38777" x14ac:dyDescent="0.25"/>
    <row r="38778" x14ac:dyDescent="0.25"/>
    <row r="38779" x14ac:dyDescent="0.25"/>
    <row r="38780" x14ac:dyDescent="0.25"/>
    <row r="38781" x14ac:dyDescent="0.25"/>
    <row r="38782" x14ac:dyDescent="0.25"/>
    <row r="38783" x14ac:dyDescent="0.25"/>
    <row r="38784" x14ac:dyDescent="0.25"/>
    <row r="38785" x14ac:dyDescent="0.25"/>
    <row r="38786" x14ac:dyDescent="0.25"/>
    <row r="38787" x14ac:dyDescent="0.25"/>
    <row r="38788" x14ac:dyDescent="0.25"/>
    <row r="38789" x14ac:dyDescent="0.25"/>
    <row r="38790" x14ac:dyDescent="0.25"/>
    <row r="38791" x14ac:dyDescent="0.25"/>
    <row r="38792" x14ac:dyDescent="0.25"/>
    <row r="38793" x14ac:dyDescent="0.25"/>
    <row r="38794" x14ac:dyDescent="0.25"/>
    <row r="38795" x14ac:dyDescent="0.25"/>
    <row r="38796" x14ac:dyDescent="0.25"/>
    <row r="38797" x14ac:dyDescent="0.25"/>
    <row r="38798" x14ac:dyDescent="0.25"/>
    <row r="38799" x14ac:dyDescent="0.25"/>
    <row r="38800" x14ac:dyDescent="0.25"/>
    <row r="38801" x14ac:dyDescent="0.25"/>
    <row r="38802" x14ac:dyDescent="0.25"/>
    <row r="38803" x14ac:dyDescent="0.25"/>
    <row r="38804" x14ac:dyDescent="0.25"/>
    <row r="38805" x14ac:dyDescent="0.25"/>
    <row r="38806" x14ac:dyDescent="0.25"/>
    <row r="38807" x14ac:dyDescent="0.25"/>
    <row r="38808" x14ac:dyDescent="0.25"/>
    <row r="38809" x14ac:dyDescent="0.25"/>
    <row r="38810" x14ac:dyDescent="0.25"/>
    <row r="38811" x14ac:dyDescent="0.25"/>
    <row r="38812" x14ac:dyDescent="0.25"/>
    <row r="38813" x14ac:dyDescent="0.25"/>
    <row r="38814" x14ac:dyDescent="0.25"/>
    <row r="38815" x14ac:dyDescent="0.25"/>
    <row r="38816" x14ac:dyDescent="0.25"/>
    <row r="38817" x14ac:dyDescent="0.25"/>
    <row r="38818" x14ac:dyDescent="0.25"/>
    <row r="38819" x14ac:dyDescent="0.25"/>
    <row r="38820" x14ac:dyDescent="0.25"/>
    <row r="38821" x14ac:dyDescent="0.25"/>
    <row r="38822" x14ac:dyDescent="0.25"/>
    <row r="38823" x14ac:dyDescent="0.25"/>
    <row r="38824" x14ac:dyDescent="0.25"/>
    <row r="38825" x14ac:dyDescent="0.25"/>
    <row r="38826" x14ac:dyDescent="0.25"/>
    <row r="38827" x14ac:dyDescent="0.25"/>
    <row r="38828" x14ac:dyDescent="0.25"/>
    <row r="38829" x14ac:dyDescent="0.25"/>
    <row r="38830" x14ac:dyDescent="0.25"/>
    <row r="38831" x14ac:dyDescent="0.25"/>
    <row r="38832" x14ac:dyDescent="0.25"/>
    <row r="38833" x14ac:dyDescent="0.25"/>
    <row r="38834" x14ac:dyDescent="0.25"/>
    <row r="38835" x14ac:dyDescent="0.25"/>
    <row r="38836" x14ac:dyDescent="0.25"/>
    <row r="38837" x14ac:dyDescent="0.25"/>
    <row r="38838" x14ac:dyDescent="0.25"/>
    <row r="38839" x14ac:dyDescent="0.25"/>
    <row r="38840" x14ac:dyDescent="0.25"/>
    <row r="38841" x14ac:dyDescent="0.25"/>
    <row r="38842" x14ac:dyDescent="0.25"/>
    <row r="38843" x14ac:dyDescent="0.25"/>
    <row r="38844" x14ac:dyDescent="0.25"/>
    <row r="38845" x14ac:dyDescent="0.25"/>
    <row r="38846" x14ac:dyDescent="0.25"/>
    <row r="38847" x14ac:dyDescent="0.25"/>
    <row r="38848" x14ac:dyDescent="0.25"/>
    <row r="38849" x14ac:dyDescent="0.25"/>
    <row r="38850" x14ac:dyDescent="0.25"/>
    <row r="38851" x14ac:dyDescent="0.25"/>
    <row r="38852" x14ac:dyDescent="0.25"/>
    <row r="38853" x14ac:dyDescent="0.25"/>
    <row r="38854" x14ac:dyDescent="0.25"/>
    <row r="38855" x14ac:dyDescent="0.25"/>
    <row r="38856" x14ac:dyDescent="0.25"/>
    <row r="38857" x14ac:dyDescent="0.25"/>
    <row r="38858" x14ac:dyDescent="0.25"/>
    <row r="38859" x14ac:dyDescent="0.25"/>
    <row r="38860" x14ac:dyDescent="0.25"/>
    <row r="38861" x14ac:dyDescent="0.25"/>
    <row r="38862" x14ac:dyDescent="0.25"/>
    <row r="38863" x14ac:dyDescent="0.25"/>
    <row r="38864" x14ac:dyDescent="0.25"/>
    <row r="38865" x14ac:dyDescent="0.25"/>
    <row r="38866" x14ac:dyDescent="0.25"/>
    <row r="38867" x14ac:dyDescent="0.25"/>
    <row r="38868" x14ac:dyDescent="0.25"/>
    <row r="38869" x14ac:dyDescent="0.25"/>
    <row r="38870" x14ac:dyDescent="0.25"/>
    <row r="38871" x14ac:dyDescent="0.25"/>
    <row r="38872" x14ac:dyDescent="0.25"/>
    <row r="38873" x14ac:dyDescent="0.25"/>
    <row r="38874" x14ac:dyDescent="0.25"/>
    <row r="38875" x14ac:dyDescent="0.25"/>
    <row r="38876" x14ac:dyDescent="0.25"/>
    <row r="38877" x14ac:dyDescent="0.25"/>
    <row r="38878" x14ac:dyDescent="0.25"/>
    <row r="38879" x14ac:dyDescent="0.25"/>
    <row r="38880" x14ac:dyDescent="0.25"/>
    <row r="38881" x14ac:dyDescent="0.25"/>
    <row r="38882" x14ac:dyDescent="0.25"/>
    <row r="38883" x14ac:dyDescent="0.25"/>
    <row r="38884" x14ac:dyDescent="0.25"/>
    <row r="38885" x14ac:dyDescent="0.25"/>
    <row r="38886" x14ac:dyDescent="0.25"/>
    <row r="38887" x14ac:dyDescent="0.25"/>
    <row r="38888" x14ac:dyDescent="0.25"/>
    <row r="38889" x14ac:dyDescent="0.25"/>
    <row r="38890" x14ac:dyDescent="0.25"/>
    <row r="38891" x14ac:dyDescent="0.25"/>
    <row r="38892" x14ac:dyDescent="0.25"/>
    <row r="38893" x14ac:dyDescent="0.25"/>
    <row r="38894" x14ac:dyDescent="0.25"/>
    <row r="38895" x14ac:dyDescent="0.25"/>
    <row r="38896" x14ac:dyDescent="0.25"/>
    <row r="38897" x14ac:dyDescent="0.25"/>
    <row r="38898" x14ac:dyDescent="0.25"/>
    <row r="38899" x14ac:dyDescent="0.25"/>
    <row r="38900" x14ac:dyDescent="0.25"/>
    <row r="38901" x14ac:dyDescent="0.25"/>
    <row r="38902" x14ac:dyDescent="0.25"/>
    <row r="38903" x14ac:dyDescent="0.25"/>
    <row r="38904" x14ac:dyDescent="0.25"/>
    <row r="38905" x14ac:dyDescent="0.25"/>
    <row r="38906" x14ac:dyDescent="0.25"/>
    <row r="38907" x14ac:dyDescent="0.25"/>
    <row r="38908" x14ac:dyDescent="0.25"/>
    <row r="38909" x14ac:dyDescent="0.25"/>
    <row r="38910" x14ac:dyDescent="0.25"/>
    <row r="38911" x14ac:dyDescent="0.25"/>
    <row r="38912" x14ac:dyDescent="0.25"/>
    <row r="38913" x14ac:dyDescent="0.25"/>
    <row r="38914" x14ac:dyDescent="0.25"/>
    <row r="38915" x14ac:dyDescent="0.25"/>
    <row r="38916" x14ac:dyDescent="0.25"/>
    <row r="38917" x14ac:dyDescent="0.25"/>
    <row r="38918" x14ac:dyDescent="0.25"/>
    <row r="38919" x14ac:dyDescent="0.25"/>
    <row r="38920" x14ac:dyDescent="0.25"/>
    <row r="38921" x14ac:dyDescent="0.25"/>
    <row r="38922" x14ac:dyDescent="0.25"/>
    <row r="38923" x14ac:dyDescent="0.25"/>
    <row r="38924" x14ac:dyDescent="0.25"/>
    <row r="38925" x14ac:dyDescent="0.25"/>
    <row r="38926" x14ac:dyDescent="0.25"/>
    <row r="38927" x14ac:dyDescent="0.25"/>
    <row r="38928" x14ac:dyDescent="0.25"/>
    <row r="38929" x14ac:dyDescent="0.25"/>
    <row r="38930" x14ac:dyDescent="0.25"/>
    <row r="38931" x14ac:dyDescent="0.25"/>
    <row r="38932" x14ac:dyDescent="0.25"/>
    <row r="38933" x14ac:dyDescent="0.25"/>
    <row r="38934" x14ac:dyDescent="0.25"/>
    <row r="38935" x14ac:dyDescent="0.25"/>
    <row r="38936" x14ac:dyDescent="0.25"/>
    <row r="38937" x14ac:dyDescent="0.25"/>
    <row r="38938" x14ac:dyDescent="0.25"/>
    <row r="38939" x14ac:dyDescent="0.25"/>
    <row r="38940" x14ac:dyDescent="0.25"/>
    <row r="38941" x14ac:dyDescent="0.25"/>
    <row r="38942" x14ac:dyDescent="0.25"/>
    <row r="38943" x14ac:dyDescent="0.25"/>
    <row r="38944" x14ac:dyDescent="0.25"/>
    <row r="38945" x14ac:dyDescent="0.25"/>
    <row r="38946" x14ac:dyDescent="0.25"/>
    <row r="38947" x14ac:dyDescent="0.25"/>
    <row r="38948" x14ac:dyDescent="0.25"/>
    <row r="38949" x14ac:dyDescent="0.25"/>
    <row r="38950" x14ac:dyDescent="0.25"/>
    <row r="38951" x14ac:dyDescent="0.25"/>
    <row r="38952" x14ac:dyDescent="0.25"/>
    <row r="38953" x14ac:dyDescent="0.25"/>
    <row r="38954" x14ac:dyDescent="0.25"/>
    <row r="38955" x14ac:dyDescent="0.25"/>
    <row r="38956" x14ac:dyDescent="0.25"/>
    <row r="38957" x14ac:dyDescent="0.25"/>
    <row r="38958" x14ac:dyDescent="0.25"/>
    <row r="38959" x14ac:dyDescent="0.25"/>
    <row r="38960" x14ac:dyDescent="0.25"/>
    <row r="38961" x14ac:dyDescent="0.25"/>
    <row r="38962" x14ac:dyDescent="0.25"/>
    <row r="38963" x14ac:dyDescent="0.25"/>
    <row r="38964" x14ac:dyDescent="0.25"/>
    <row r="38965" x14ac:dyDescent="0.25"/>
    <row r="38966" x14ac:dyDescent="0.25"/>
    <row r="38967" x14ac:dyDescent="0.25"/>
    <row r="38968" x14ac:dyDescent="0.25"/>
    <row r="38969" x14ac:dyDescent="0.25"/>
    <row r="38970" x14ac:dyDescent="0.25"/>
    <row r="38971" x14ac:dyDescent="0.25"/>
    <row r="38972" x14ac:dyDescent="0.25"/>
    <row r="38973" x14ac:dyDescent="0.25"/>
    <row r="38974" x14ac:dyDescent="0.25"/>
    <row r="38975" x14ac:dyDescent="0.25"/>
    <row r="38976" x14ac:dyDescent="0.25"/>
    <row r="38977" x14ac:dyDescent="0.25"/>
    <row r="38978" x14ac:dyDescent="0.25"/>
    <row r="38979" x14ac:dyDescent="0.25"/>
    <row r="38980" x14ac:dyDescent="0.25"/>
    <row r="38981" x14ac:dyDescent="0.25"/>
    <row r="38982" x14ac:dyDescent="0.25"/>
    <row r="38983" x14ac:dyDescent="0.25"/>
    <row r="38984" x14ac:dyDescent="0.25"/>
    <row r="38985" x14ac:dyDescent="0.25"/>
    <row r="38986" x14ac:dyDescent="0.25"/>
    <row r="38987" x14ac:dyDescent="0.25"/>
    <row r="38988" x14ac:dyDescent="0.25"/>
    <row r="38989" x14ac:dyDescent="0.25"/>
    <row r="38990" x14ac:dyDescent="0.25"/>
    <row r="38991" x14ac:dyDescent="0.25"/>
    <row r="38992" x14ac:dyDescent="0.25"/>
    <row r="38993" x14ac:dyDescent="0.25"/>
    <row r="38994" x14ac:dyDescent="0.25"/>
    <row r="38995" x14ac:dyDescent="0.25"/>
    <row r="38996" x14ac:dyDescent="0.25"/>
    <row r="38997" x14ac:dyDescent="0.25"/>
    <row r="38998" x14ac:dyDescent="0.25"/>
    <row r="38999" x14ac:dyDescent="0.25"/>
    <row r="39000" x14ac:dyDescent="0.25"/>
    <row r="39001" x14ac:dyDescent="0.25"/>
    <row r="39002" x14ac:dyDescent="0.25"/>
    <row r="39003" x14ac:dyDescent="0.25"/>
    <row r="39004" x14ac:dyDescent="0.25"/>
    <row r="39005" x14ac:dyDescent="0.25"/>
    <row r="39006" x14ac:dyDescent="0.25"/>
    <row r="39007" x14ac:dyDescent="0.25"/>
    <row r="39008" x14ac:dyDescent="0.25"/>
    <row r="39009" x14ac:dyDescent="0.25"/>
    <row r="39010" x14ac:dyDescent="0.25"/>
    <row r="39011" x14ac:dyDescent="0.25"/>
    <row r="39012" x14ac:dyDescent="0.25"/>
    <row r="39013" x14ac:dyDescent="0.25"/>
    <row r="39014" x14ac:dyDescent="0.25"/>
    <row r="39015" x14ac:dyDescent="0.25"/>
    <row r="39016" x14ac:dyDescent="0.25"/>
    <row r="39017" x14ac:dyDescent="0.25"/>
    <row r="39018" x14ac:dyDescent="0.25"/>
    <row r="39019" x14ac:dyDescent="0.25"/>
    <row r="39020" x14ac:dyDescent="0.25"/>
    <row r="39021" x14ac:dyDescent="0.25"/>
    <row r="39022" x14ac:dyDescent="0.25"/>
    <row r="39023" x14ac:dyDescent="0.25"/>
    <row r="39024" x14ac:dyDescent="0.25"/>
    <row r="39025" x14ac:dyDescent="0.25"/>
    <row r="39026" x14ac:dyDescent="0.25"/>
    <row r="39027" x14ac:dyDescent="0.25"/>
    <row r="39028" x14ac:dyDescent="0.25"/>
    <row r="39029" x14ac:dyDescent="0.25"/>
    <row r="39030" x14ac:dyDescent="0.25"/>
    <row r="39031" x14ac:dyDescent="0.25"/>
    <row r="39032" x14ac:dyDescent="0.25"/>
    <row r="39033" x14ac:dyDescent="0.25"/>
    <row r="39034" x14ac:dyDescent="0.25"/>
    <row r="39035" x14ac:dyDescent="0.25"/>
    <row r="39036" x14ac:dyDescent="0.25"/>
    <row r="39037" x14ac:dyDescent="0.25"/>
    <row r="39038" x14ac:dyDescent="0.25"/>
    <row r="39039" x14ac:dyDescent="0.25"/>
    <row r="39040" x14ac:dyDescent="0.25"/>
    <row r="39041" x14ac:dyDescent="0.25"/>
    <row r="39042" x14ac:dyDescent="0.25"/>
    <row r="39043" x14ac:dyDescent="0.25"/>
    <row r="39044" x14ac:dyDescent="0.25"/>
    <row r="39045" x14ac:dyDescent="0.25"/>
    <row r="39046" x14ac:dyDescent="0.25"/>
    <row r="39047" x14ac:dyDescent="0.25"/>
    <row r="39048" x14ac:dyDescent="0.25"/>
    <row r="39049" x14ac:dyDescent="0.25"/>
    <row r="39050" x14ac:dyDescent="0.25"/>
    <row r="39051" x14ac:dyDescent="0.25"/>
    <row r="39052" x14ac:dyDescent="0.25"/>
    <row r="39053" x14ac:dyDescent="0.25"/>
    <row r="39054" x14ac:dyDescent="0.25"/>
    <row r="39055" x14ac:dyDescent="0.25"/>
    <row r="39056" x14ac:dyDescent="0.25"/>
    <row r="39057" x14ac:dyDescent="0.25"/>
    <row r="39058" x14ac:dyDescent="0.25"/>
    <row r="39059" x14ac:dyDescent="0.25"/>
    <row r="39060" x14ac:dyDescent="0.25"/>
    <row r="39061" x14ac:dyDescent="0.25"/>
    <row r="39062" x14ac:dyDescent="0.25"/>
    <row r="39063" x14ac:dyDescent="0.25"/>
    <row r="39064" x14ac:dyDescent="0.25"/>
    <row r="39065" x14ac:dyDescent="0.25"/>
    <row r="39066" x14ac:dyDescent="0.25"/>
    <row r="39067" x14ac:dyDescent="0.25"/>
    <row r="39068" x14ac:dyDescent="0.25"/>
    <row r="39069" x14ac:dyDescent="0.25"/>
    <row r="39070" x14ac:dyDescent="0.25"/>
    <row r="39071" x14ac:dyDescent="0.25"/>
    <row r="39072" x14ac:dyDescent="0.25"/>
    <row r="39073" x14ac:dyDescent="0.25"/>
    <row r="39074" x14ac:dyDescent="0.25"/>
    <row r="39075" x14ac:dyDescent="0.25"/>
    <row r="39076" x14ac:dyDescent="0.25"/>
    <row r="39077" x14ac:dyDescent="0.25"/>
    <row r="39078" x14ac:dyDescent="0.25"/>
    <row r="39079" x14ac:dyDescent="0.25"/>
    <row r="39080" x14ac:dyDescent="0.25"/>
    <row r="39081" x14ac:dyDescent="0.25"/>
    <row r="39082" x14ac:dyDescent="0.25"/>
    <row r="39083" x14ac:dyDescent="0.25"/>
    <row r="39084" x14ac:dyDescent="0.25"/>
    <row r="39085" x14ac:dyDescent="0.25"/>
    <row r="39086" x14ac:dyDescent="0.25"/>
    <row r="39087" x14ac:dyDescent="0.25"/>
    <row r="39088" x14ac:dyDescent="0.25"/>
    <row r="39089" x14ac:dyDescent="0.25"/>
    <row r="39090" x14ac:dyDescent="0.25"/>
    <row r="39091" x14ac:dyDescent="0.25"/>
    <row r="39092" x14ac:dyDescent="0.25"/>
    <row r="39093" x14ac:dyDescent="0.25"/>
    <row r="39094" x14ac:dyDescent="0.25"/>
    <row r="39095" x14ac:dyDescent="0.25"/>
    <row r="39096" x14ac:dyDescent="0.25"/>
    <row r="39097" x14ac:dyDescent="0.25"/>
    <row r="39098" x14ac:dyDescent="0.25"/>
    <row r="39099" x14ac:dyDescent="0.25"/>
    <row r="39100" x14ac:dyDescent="0.25"/>
    <row r="39101" x14ac:dyDescent="0.25"/>
    <row r="39102" x14ac:dyDescent="0.25"/>
    <row r="39103" x14ac:dyDescent="0.25"/>
    <row r="39104" x14ac:dyDescent="0.25"/>
    <row r="39105" x14ac:dyDescent="0.25"/>
    <row r="39106" x14ac:dyDescent="0.25"/>
    <row r="39107" x14ac:dyDescent="0.25"/>
    <row r="39108" x14ac:dyDescent="0.25"/>
    <row r="39109" x14ac:dyDescent="0.25"/>
    <row r="39110" x14ac:dyDescent="0.25"/>
    <row r="39111" x14ac:dyDescent="0.25"/>
    <row r="39112" x14ac:dyDescent="0.25"/>
    <row r="39113" x14ac:dyDescent="0.25"/>
    <row r="39114" x14ac:dyDescent="0.25"/>
    <row r="39115" x14ac:dyDescent="0.25"/>
    <row r="39116" x14ac:dyDescent="0.25"/>
    <row r="39117" x14ac:dyDescent="0.25"/>
    <row r="39118" x14ac:dyDescent="0.25"/>
    <row r="39119" x14ac:dyDescent="0.25"/>
    <row r="39120" x14ac:dyDescent="0.25"/>
    <row r="39121" x14ac:dyDescent="0.25"/>
    <row r="39122" x14ac:dyDescent="0.25"/>
    <row r="39123" x14ac:dyDescent="0.25"/>
    <row r="39124" x14ac:dyDescent="0.25"/>
    <row r="39125" x14ac:dyDescent="0.25"/>
    <row r="39126" x14ac:dyDescent="0.25"/>
    <row r="39127" x14ac:dyDescent="0.25"/>
    <row r="39128" x14ac:dyDescent="0.25"/>
    <row r="39129" x14ac:dyDescent="0.25"/>
    <row r="39130" x14ac:dyDescent="0.25"/>
    <row r="39131" x14ac:dyDescent="0.25"/>
    <row r="39132" x14ac:dyDescent="0.25"/>
    <row r="39133" x14ac:dyDescent="0.25"/>
    <row r="39134" x14ac:dyDescent="0.25"/>
    <row r="39135" x14ac:dyDescent="0.25"/>
    <row r="39136" x14ac:dyDescent="0.25"/>
    <row r="39137" x14ac:dyDescent="0.25"/>
    <row r="39138" x14ac:dyDescent="0.25"/>
    <row r="39139" x14ac:dyDescent="0.25"/>
    <row r="39140" x14ac:dyDescent="0.25"/>
    <row r="39141" x14ac:dyDescent="0.25"/>
    <row r="39142" x14ac:dyDescent="0.25"/>
    <row r="39143" x14ac:dyDescent="0.25"/>
    <row r="39144" x14ac:dyDescent="0.25"/>
    <row r="39145" x14ac:dyDescent="0.25"/>
    <row r="39146" x14ac:dyDescent="0.25"/>
    <row r="39147" x14ac:dyDescent="0.25"/>
    <row r="39148" x14ac:dyDescent="0.25"/>
    <row r="39149" x14ac:dyDescent="0.25"/>
    <row r="39150" x14ac:dyDescent="0.25"/>
    <row r="39151" x14ac:dyDescent="0.25"/>
    <row r="39152" x14ac:dyDescent="0.25"/>
    <row r="39153" x14ac:dyDescent="0.25"/>
    <row r="39154" x14ac:dyDescent="0.25"/>
    <row r="39155" x14ac:dyDescent="0.25"/>
    <row r="39156" x14ac:dyDescent="0.25"/>
    <row r="39157" x14ac:dyDescent="0.25"/>
    <row r="39158" x14ac:dyDescent="0.25"/>
    <row r="39159" x14ac:dyDescent="0.25"/>
    <row r="39160" x14ac:dyDescent="0.25"/>
    <row r="39161" x14ac:dyDescent="0.25"/>
    <row r="39162" x14ac:dyDescent="0.25"/>
    <row r="39163" x14ac:dyDescent="0.25"/>
    <row r="39164" x14ac:dyDescent="0.25"/>
    <row r="39165" x14ac:dyDescent="0.25"/>
    <row r="39166" x14ac:dyDescent="0.25"/>
    <row r="39167" x14ac:dyDescent="0.25"/>
    <row r="39168" x14ac:dyDescent="0.25"/>
    <row r="39169" x14ac:dyDescent="0.25"/>
    <row r="39170" x14ac:dyDescent="0.25"/>
    <row r="39171" x14ac:dyDescent="0.25"/>
    <row r="39172" x14ac:dyDescent="0.25"/>
    <row r="39173" x14ac:dyDescent="0.25"/>
    <row r="39174" x14ac:dyDescent="0.25"/>
    <row r="39175" x14ac:dyDescent="0.25"/>
    <row r="39176" x14ac:dyDescent="0.25"/>
    <row r="39177" x14ac:dyDescent="0.25"/>
    <row r="39178" x14ac:dyDescent="0.25"/>
    <row r="39179" x14ac:dyDescent="0.25"/>
    <row r="39180" x14ac:dyDescent="0.25"/>
    <row r="39181" x14ac:dyDescent="0.25"/>
    <row r="39182" x14ac:dyDescent="0.25"/>
    <row r="39183" x14ac:dyDescent="0.25"/>
    <row r="39184" x14ac:dyDescent="0.25"/>
    <row r="39185" x14ac:dyDescent="0.25"/>
    <row r="39186" x14ac:dyDescent="0.25"/>
    <row r="39187" x14ac:dyDescent="0.25"/>
    <row r="39188" x14ac:dyDescent="0.25"/>
    <row r="39189" x14ac:dyDescent="0.25"/>
    <row r="39190" x14ac:dyDescent="0.25"/>
    <row r="39191" x14ac:dyDescent="0.25"/>
    <row r="39192" x14ac:dyDescent="0.25"/>
    <row r="39193" x14ac:dyDescent="0.25"/>
    <row r="39194" x14ac:dyDescent="0.25"/>
    <row r="39195" x14ac:dyDescent="0.25"/>
    <row r="39196" x14ac:dyDescent="0.25"/>
    <row r="39197" x14ac:dyDescent="0.25"/>
    <row r="39198" x14ac:dyDescent="0.25"/>
    <row r="39199" x14ac:dyDescent="0.25"/>
    <row r="39200" x14ac:dyDescent="0.25"/>
    <row r="39201" x14ac:dyDescent="0.25"/>
    <row r="39202" x14ac:dyDescent="0.25"/>
    <row r="39203" x14ac:dyDescent="0.25"/>
    <row r="39204" x14ac:dyDescent="0.25"/>
    <row r="39205" x14ac:dyDescent="0.25"/>
    <row r="39206" x14ac:dyDescent="0.25"/>
    <row r="39207" x14ac:dyDescent="0.25"/>
    <row r="39208" x14ac:dyDescent="0.25"/>
    <row r="39209" x14ac:dyDescent="0.25"/>
    <row r="39210" x14ac:dyDescent="0.25"/>
    <row r="39211" x14ac:dyDescent="0.25"/>
    <row r="39212" x14ac:dyDescent="0.25"/>
    <row r="39213" x14ac:dyDescent="0.25"/>
    <row r="39214" x14ac:dyDescent="0.25"/>
    <row r="39215" x14ac:dyDescent="0.25"/>
    <row r="39216" x14ac:dyDescent="0.25"/>
    <row r="39217" x14ac:dyDescent="0.25"/>
    <row r="39218" x14ac:dyDescent="0.25"/>
    <row r="39219" x14ac:dyDescent="0.25"/>
    <row r="39220" x14ac:dyDescent="0.25"/>
    <row r="39221" x14ac:dyDescent="0.25"/>
    <row r="39222" x14ac:dyDescent="0.25"/>
    <row r="39223" x14ac:dyDescent="0.25"/>
    <row r="39224" x14ac:dyDescent="0.25"/>
    <row r="39225" x14ac:dyDescent="0.25"/>
    <row r="39226" x14ac:dyDescent="0.25"/>
    <row r="39227" x14ac:dyDescent="0.25"/>
    <row r="39228" x14ac:dyDescent="0.25"/>
    <row r="39229" x14ac:dyDescent="0.25"/>
    <row r="39230" x14ac:dyDescent="0.25"/>
    <row r="39231" x14ac:dyDescent="0.25"/>
    <row r="39232" x14ac:dyDescent="0.25"/>
    <row r="39233" x14ac:dyDescent="0.25"/>
    <row r="39234" x14ac:dyDescent="0.25"/>
    <row r="39235" x14ac:dyDescent="0.25"/>
    <row r="39236" x14ac:dyDescent="0.25"/>
    <row r="39237" x14ac:dyDescent="0.25"/>
    <row r="39238" x14ac:dyDescent="0.25"/>
    <row r="39239" x14ac:dyDescent="0.25"/>
    <row r="39240" x14ac:dyDescent="0.25"/>
    <row r="39241" x14ac:dyDescent="0.25"/>
    <row r="39242" x14ac:dyDescent="0.25"/>
    <row r="39243" x14ac:dyDescent="0.25"/>
    <row r="39244" x14ac:dyDescent="0.25"/>
    <row r="39245" x14ac:dyDescent="0.25"/>
    <row r="39246" x14ac:dyDescent="0.25"/>
    <row r="39247" x14ac:dyDescent="0.25"/>
    <row r="39248" x14ac:dyDescent="0.25"/>
    <row r="39249" x14ac:dyDescent="0.25"/>
    <row r="39250" x14ac:dyDescent="0.25"/>
    <row r="39251" x14ac:dyDescent="0.25"/>
    <row r="39252" x14ac:dyDescent="0.25"/>
    <row r="39253" x14ac:dyDescent="0.25"/>
    <row r="39254" x14ac:dyDescent="0.25"/>
    <row r="39255" x14ac:dyDescent="0.25"/>
    <row r="39256" x14ac:dyDescent="0.25"/>
    <row r="39257" x14ac:dyDescent="0.25"/>
    <row r="39258" x14ac:dyDescent="0.25"/>
    <row r="39259" x14ac:dyDescent="0.25"/>
    <row r="39260" x14ac:dyDescent="0.25"/>
    <row r="39261" x14ac:dyDescent="0.25"/>
    <row r="39262" x14ac:dyDescent="0.25"/>
    <row r="39263" x14ac:dyDescent="0.25"/>
    <row r="39264" x14ac:dyDescent="0.25"/>
    <row r="39265" x14ac:dyDescent="0.25"/>
    <row r="39266" x14ac:dyDescent="0.25"/>
    <row r="39267" x14ac:dyDescent="0.25"/>
    <row r="39268" x14ac:dyDescent="0.25"/>
    <row r="39269" x14ac:dyDescent="0.25"/>
    <row r="39270" x14ac:dyDescent="0.25"/>
    <row r="39271" x14ac:dyDescent="0.25"/>
    <row r="39272" x14ac:dyDescent="0.25"/>
    <row r="39273" x14ac:dyDescent="0.25"/>
    <row r="39274" x14ac:dyDescent="0.25"/>
    <row r="39275" x14ac:dyDescent="0.25"/>
    <row r="39276" x14ac:dyDescent="0.25"/>
    <row r="39277" x14ac:dyDescent="0.25"/>
    <row r="39278" x14ac:dyDescent="0.25"/>
    <row r="39279" x14ac:dyDescent="0.25"/>
    <row r="39280" x14ac:dyDescent="0.25"/>
    <row r="39281" x14ac:dyDescent="0.25"/>
    <row r="39282" x14ac:dyDescent="0.25"/>
    <row r="39283" x14ac:dyDescent="0.25"/>
    <row r="39284" x14ac:dyDescent="0.25"/>
    <row r="39285" x14ac:dyDescent="0.25"/>
    <row r="39286" x14ac:dyDescent="0.25"/>
    <row r="39287" x14ac:dyDescent="0.25"/>
    <row r="39288" x14ac:dyDescent="0.25"/>
    <row r="39289" x14ac:dyDescent="0.25"/>
    <row r="39290" x14ac:dyDescent="0.25"/>
    <row r="39291" x14ac:dyDescent="0.25"/>
    <row r="39292" x14ac:dyDescent="0.25"/>
    <row r="39293" x14ac:dyDescent="0.25"/>
    <row r="39294" x14ac:dyDescent="0.25"/>
    <row r="39295" x14ac:dyDescent="0.25"/>
    <row r="39296" x14ac:dyDescent="0.25"/>
    <row r="39297" x14ac:dyDescent="0.25"/>
    <row r="39298" x14ac:dyDescent="0.25"/>
    <row r="39299" x14ac:dyDescent="0.25"/>
    <row r="39300" x14ac:dyDescent="0.25"/>
    <row r="39301" x14ac:dyDescent="0.25"/>
    <row r="39302" x14ac:dyDescent="0.25"/>
    <row r="39303" x14ac:dyDescent="0.25"/>
    <row r="39304" x14ac:dyDescent="0.25"/>
    <row r="39305" x14ac:dyDescent="0.25"/>
    <row r="39306" x14ac:dyDescent="0.25"/>
    <row r="39307" x14ac:dyDescent="0.25"/>
    <row r="39308" x14ac:dyDescent="0.25"/>
    <row r="39309" x14ac:dyDescent="0.25"/>
    <row r="39310" x14ac:dyDescent="0.25"/>
    <row r="39311" x14ac:dyDescent="0.25"/>
    <row r="39312" x14ac:dyDescent="0.25"/>
    <row r="39313" x14ac:dyDescent="0.25"/>
    <row r="39314" x14ac:dyDescent="0.25"/>
    <row r="39315" x14ac:dyDescent="0.25"/>
    <row r="39316" x14ac:dyDescent="0.25"/>
    <row r="39317" x14ac:dyDescent="0.25"/>
    <row r="39318" x14ac:dyDescent="0.25"/>
    <row r="39319" x14ac:dyDescent="0.25"/>
    <row r="39320" x14ac:dyDescent="0.25"/>
    <row r="39321" x14ac:dyDescent="0.25"/>
    <row r="39322" x14ac:dyDescent="0.25"/>
    <row r="39323" x14ac:dyDescent="0.25"/>
    <row r="39324" x14ac:dyDescent="0.25"/>
    <row r="39325" x14ac:dyDescent="0.25"/>
    <row r="39326" x14ac:dyDescent="0.25"/>
    <row r="39327" x14ac:dyDescent="0.25"/>
    <row r="39328" x14ac:dyDescent="0.25"/>
    <row r="39329" x14ac:dyDescent="0.25"/>
    <row r="39330" x14ac:dyDescent="0.25"/>
    <row r="39331" x14ac:dyDescent="0.25"/>
    <row r="39332" x14ac:dyDescent="0.25"/>
    <row r="39333" x14ac:dyDescent="0.25"/>
    <row r="39334" x14ac:dyDescent="0.25"/>
    <row r="39335" x14ac:dyDescent="0.25"/>
    <row r="39336" x14ac:dyDescent="0.25"/>
    <row r="39337" x14ac:dyDescent="0.25"/>
    <row r="39338" x14ac:dyDescent="0.25"/>
    <row r="39339" x14ac:dyDescent="0.25"/>
    <row r="39340" x14ac:dyDescent="0.25"/>
    <row r="39341" x14ac:dyDescent="0.25"/>
    <row r="39342" x14ac:dyDescent="0.25"/>
    <row r="39343" x14ac:dyDescent="0.25"/>
    <row r="39344" x14ac:dyDescent="0.25"/>
    <row r="39345" x14ac:dyDescent="0.25"/>
    <row r="39346" x14ac:dyDescent="0.25"/>
    <row r="39347" x14ac:dyDescent="0.25"/>
    <row r="39348" x14ac:dyDescent="0.25"/>
    <row r="39349" x14ac:dyDescent="0.25"/>
    <row r="39350" x14ac:dyDescent="0.25"/>
    <row r="39351" x14ac:dyDescent="0.25"/>
    <row r="39352" x14ac:dyDescent="0.25"/>
    <row r="39353" x14ac:dyDescent="0.25"/>
    <row r="39354" x14ac:dyDescent="0.25"/>
    <row r="39355" x14ac:dyDescent="0.25"/>
    <row r="39356" x14ac:dyDescent="0.25"/>
    <row r="39357" x14ac:dyDescent="0.25"/>
    <row r="39358" x14ac:dyDescent="0.25"/>
    <row r="39359" x14ac:dyDescent="0.25"/>
    <row r="39360" x14ac:dyDescent="0.25"/>
    <row r="39361" x14ac:dyDescent="0.25"/>
    <row r="39362" x14ac:dyDescent="0.25"/>
    <row r="39363" x14ac:dyDescent="0.25"/>
    <row r="39364" x14ac:dyDescent="0.25"/>
    <row r="39365" x14ac:dyDescent="0.25"/>
    <row r="39366" x14ac:dyDescent="0.25"/>
    <row r="39367" x14ac:dyDescent="0.25"/>
    <row r="39368" x14ac:dyDescent="0.25"/>
    <row r="39369" x14ac:dyDescent="0.25"/>
    <row r="39370" x14ac:dyDescent="0.25"/>
    <row r="39371" x14ac:dyDescent="0.25"/>
    <row r="39372" x14ac:dyDescent="0.25"/>
    <row r="39373" x14ac:dyDescent="0.25"/>
    <row r="39374" x14ac:dyDescent="0.25"/>
    <row r="39375" x14ac:dyDescent="0.25"/>
    <row r="39376" x14ac:dyDescent="0.25"/>
    <row r="39377" x14ac:dyDescent="0.25"/>
    <row r="39378" x14ac:dyDescent="0.25"/>
    <row r="39379" x14ac:dyDescent="0.25"/>
    <row r="39380" x14ac:dyDescent="0.25"/>
    <row r="39381" x14ac:dyDescent="0.25"/>
    <row r="39382" x14ac:dyDescent="0.25"/>
    <row r="39383" x14ac:dyDescent="0.25"/>
    <row r="39384" x14ac:dyDescent="0.25"/>
    <row r="39385" x14ac:dyDescent="0.25"/>
    <row r="39386" x14ac:dyDescent="0.25"/>
    <row r="39387" x14ac:dyDescent="0.25"/>
    <row r="39388" x14ac:dyDescent="0.25"/>
    <row r="39389" x14ac:dyDescent="0.25"/>
    <row r="39390" x14ac:dyDescent="0.25"/>
    <row r="39391" x14ac:dyDescent="0.25"/>
    <row r="39392" x14ac:dyDescent="0.25"/>
    <row r="39393" x14ac:dyDescent="0.25"/>
    <row r="39394" x14ac:dyDescent="0.25"/>
    <row r="39395" x14ac:dyDescent="0.25"/>
    <row r="39396" x14ac:dyDescent="0.25"/>
    <row r="39397" x14ac:dyDescent="0.25"/>
    <row r="39398" x14ac:dyDescent="0.25"/>
    <row r="39399" x14ac:dyDescent="0.25"/>
    <row r="39400" x14ac:dyDescent="0.25"/>
    <row r="39401" x14ac:dyDescent="0.25"/>
    <row r="39402" x14ac:dyDescent="0.25"/>
    <row r="39403" x14ac:dyDescent="0.25"/>
    <row r="39404" x14ac:dyDescent="0.25"/>
    <row r="39405" x14ac:dyDescent="0.25"/>
    <row r="39406" x14ac:dyDescent="0.25"/>
    <row r="39407" x14ac:dyDescent="0.25"/>
    <row r="39408" x14ac:dyDescent="0.25"/>
    <row r="39409" x14ac:dyDescent="0.25"/>
    <row r="39410" x14ac:dyDescent="0.25"/>
    <row r="39411" x14ac:dyDescent="0.25"/>
    <row r="39412" x14ac:dyDescent="0.25"/>
    <row r="39413" x14ac:dyDescent="0.25"/>
    <row r="39414" x14ac:dyDescent="0.25"/>
    <row r="39415" x14ac:dyDescent="0.25"/>
    <row r="39416" x14ac:dyDescent="0.25"/>
    <row r="39417" x14ac:dyDescent="0.25"/>
    <row r="39418" x14ac:dyDescent="0.25"/>
    <row r="39419" x14ac:dyDescent="0.25"/>
    <row r="39420" x14ac:dyDescent="0.25"/>
    <row r="39421" x14ac:dyDescent="0.25"/>
    <row r="39422" x14ac:dyDescent="0.25"/>
    <row r="39423" x14ac:dyDescent="0.25"/>
    <row r="39424" x14ac:dyDescent="0.25"/>
    <row r="39425" x14ac:dyDescent="0.25"/>
    <row r="39426" x14ac:dyDescent="0.25"/>
    <row r="39427" x14ac:dyDescent="0.25"/>
    <row r="39428" x14ac:dyDescent="0.25"/>
    <row r="39429" x14ac:dyDescent="0.25"/>
    <row r="39430" x14ac:dyDescent="0.25"/>
    <row r="39431" x14ac:dyDescent="0.25"/>
    <row r="39432" x14ac:dyDescent="0.25"/>
    <row r="39433" x14ac:dyDescent="0.25"/>
    <row r="39434" x14ac:dyDescent="0.25"/>
    <row r="39435" x14ac:dyDescent="0.25"/>
    <row r="39436" x14ac:dyDescent="0.25"/>
    <row r="39437" x14ac:dyDescent="0.25"/>
    <row r="39438" x14ac:dyDescent="0.25"/>
    <row r="39439" x14ac:dyDescent="0.25"/>
    <row r="39440" x14ac:dyDescent="0.25"/>
    <row r="39441" x14ac:dyDescent="0.25"/>
    <row r="39442" x14ac:dyDescent="0.25"/>
    <row r="39443" x14ac:dyDescent="0.25"/>
    <row r="39444" x14ac:dyDescent="0.25"/>
    <row r="39445" x14ac:dyDescent="0.25"/>
    <row r="39446" x14ac:dyDescent="0.25"/>
    <row r="39447" x14ac:dyDescent="0.25"/>
    <row r="39448" x14ac:dyDescent="0.25"/>
    <row r="39449" x14ac:dyDescent="0.25"/>
    <row r="39450" x14ac:dyDescent="0.25"/>
    <row r="39451" x14ac:dyDescent="0.25"/>
    <row r="39452" x14ac:dyDescent="0.25"/>
    <row r="39453" x14ac:dyDescent="0.25"/>
    <row r="39454" x14ac:dyDescent="0.25"/>
    <row r="39455" x14ac:dyDescent="0.25"/>
    <row r="39456" x14ac:dyDescent="0.25"/>
    <row r="39457" x14ac:dyDescent="0.25"/>
    <row r="39458" x14ac:dyDescent="0.25"/>
    <row r="39459" x14ac:dyDescent="0.25"/>
    <row r="39460" x14ac:dyDescent="0.25"/>
    <row r="39461" x14ac:dyDescent="0.25"/>
    <row r="39462" x14ac:dyDescent="0.25"/>
    <row r="39463" x14ac:dyDescent="0.25"/>
    <row r="39464" x14ac:dyDescent="0.25"/>
    <row r="39465" x14ac:dyDescent="0.25"/>
    <row r="39466" x14ac:dyDescent="0.25"/>
    <row r="39467" x14ac:dyDescent="0.25"/>
    <row r="39468" x14ac:dyDescent="0.25"/>
    <row r="39469" x14ac:dyDescent="0.25"/>
    <row r="39470" x14ac:dyDescent="0.25"/>
    <row r="39471" x14ac:dyDescent="0.25"/>
    <row r="39472" x14ac:dyDescent="0.25"/>
    <row r="39473" x14ac:dyDescent="0.25"/>
    <row r="39474" x14ac:dyDescent="0.25"/>
    <row r="39475" x14ac:dyDescent="0.25"/>
    <row r="39476" x14ac:dyDescent="0.25"/>
    <row r="39477" x14ac:dyDescent="0.25"/>
    <row r="39478" x14ac:dyDescent="0.25"/>
    <row r="39479" x14ac:dyDescent="0.25"/>
    <row r="39480" x14ac:dyDescent="0.25"/>
    <row r="39481" x14ac:dyDescent="0.25"/>
    <row r="39482" x14ac:dyDescent="0.25"/>
    <row r="39483" x14ac:dyDescent="0.25"/>
    <row r="39484" x14ac:dyDescent="0.25"/>
    <row r="39485" x14ac:dyDescent="0.25"/>
    <row r="39486" x14ac:dyDescent="0.25"/>
    <row r="39487" x14ac:dyDescent="0.25"/>
    <row r="39488" x14ac:dyDescent="0.25"/>
    <row r="39489" x14ac:dyDescent="0.25"/>
    <row r="39490" x14ac:dyDescent="0.25"/>
    <row r="39491" x14ac:dyDescent="0.25"/>
    <row r="39492" x14ac:dyDescent="0.25"/>
    <row r="39493" x14ac:dyDescent="0.25"/>
    <row r="39494" x14ac:dyDescent="0.25"/>
    <row r="39495" x14ac:dyDescent="0.25"/>
    <row r="39496" x14ac:dyDescent="0.25"/>
    <row r="39497" x14ac:dyDescent="0.25"/>
    <row r="39498" x14ac:dyDescent="0.25"/>
    <row r="39499" x14ac:dyDescent="0.25"/>
    <row r="39500" x14ac:dyDescent="0.25"/>
    <row r="39501" x14ac:dyDescent="0.25"/>
    <row r="39502" x14ac:dyDescent="0.25"/>
    <row r="39503" x14ac:dyDescent="0.25"/>
    <row r="39504" x14ac:dyDescent="0.25"/>
    <row r="39505" x14ac:dyDescent="0.25"/>
    <row r="39506" x14ac:dyDescent="0.25"/>
    <row r="39507" x14ac:dyDescent="0.25"/>
    <row r="39508" x14ac:dyDescent="0.25"/>
    <row r="39509" x14ac:dyDescent="0.25"/>
    <row r="39510" x14ac:dyDescent="0.25"/>
    <row r="39511" x14ac:dyDescent="0.25"/>
    <row r="39512" x14ac:dyDescent="0.25"/>
    <row r="39513" x14ac:dyDescent="0.25"/>
    <row r="39514" x14ac:dyDescent="0.25"/>
    <row r="39515" x14ac:dyDescent="0.25"/>
    <row r="39516" x14ac:dyDescent="0.25"/>
    <row r="39517" x14ac:dyDescent="0.25"/>
    <row r="39518" x14ac:dyDescent="0.25"/>
    <row r="39519" x14ac:dyDescent="0.25"/>
    <row r="39520" x14ac:dyDescent="0.25"/>
    <row r="39521" x14ac:dyDescent="0.25"/>
    <row r="39522" x14ac:dyDescent="0.25"/>
    <row r="39523" x14ac:dyDescent="0.25"/>
    <row r="39524" x14ac:dyDescent="0.25"/>
    <row r="39525" x14ac:dyDescent="0.25"/>
    <row r="39526" x14ac:dyDescent="0.25"/>
    <row r="39527" x14ac:dyDescent="0.25"/>
    <row r="39528" x14ac:dyDescent="0.25"/>
    <row r="39529" x14ac:dyDescent="0.25"/>
    <row r="39530" x14ac:dyDescent="0.25"/>
    <row r="39531" x14ac:dyDescent="0.25"/>
    <row r="39532" x14ac:dyDescent="0.25"/>
    <row r="39533" x14ac:dyDescent="0.25"/>
    <row r="39534" x14ac:dyDescent="0.25"/>
    <row r="39535" x14ac:dyDescent="0.25"/>
    <row r="39536" x14ac:dyDescent="0.25"/>
    <row r="39537" x14ac:dyDescent="0.25"/>
    <row r="39538" x14ac:dyDescent="0.25"/>
    <row r="39539" x14ac:dyDescent="0.25"/>
    <row r="39540" x14ac:dyDescent="0.25"/>
    <row r="39541" x14ac:dyDescent="0.25"/>
    <row r="39542" x14ac:dyDescent="0.25"/>
    <row r="39543" x14ac:dyDescent="0.25"/>
    <row r="39544" x14ac:dyDescent="0.25"/>
    <row r="39545" x14ac:dyDescent="0.25"/>
    <row r="39546" x14ac:dyDescent="0.25"/>
    <row r="39547" x14ac:dyDescent="0.25"/>
    <row r="39548" x14ac:dyDescent="0.25"/>
    <row r="39549" x14ac:dyDescent="0.25"/>
    <row r="39550" x14ac:dyDescent="0.25"/>
    <row r="39551" x14ac:dyDescent="0.25"/>
    <row r="39552" x14ac:dyDescent="0.25"/>
    <row r="39553" x14ac:dyDescent="0.25"/>
    <row r="39554" x14ac:dyDescent="0.25"/>
    <row r="39555" x14ac:dyDescent="0.25"/>
    <row r="39556" x14ac:dyDescent="0.25"/>
    <row r="39557" x14ac:dyDescent="0.25"/>
    <row r="39558" x14ac:dyDescent="0.25"/>
    <row r="39559" x14ac:dyDescent="0.25"/>
    <row r="39560" x14ac:dyDescent="0.25"/>
    <row r="39561" x14ac:dyDescent="0.25"/>
    <row r="39562" x14ac:dyDescent="0.25"/>
    <row r="39563" x14ac:dyDescent="0.25"/>
    <row r="39564" x14ac:dyDescent="0.25"/>
    <row r="39565" x14ac:dyDescent="0.25"/>
    <row r="39566" x14ac:dyDescent="0.25"/>
    <row r="39567" x14ac:dyDescent="0.25"/>
    <row r="39568" x14ac:dyDescent="0.25"/>
    <row r="39569" x14ac:dyDescent="0.25"/>
    <row r="39570" x14ac:dyDescent="0.25"/>
    <row r="39571" x14ac:dyDescent="0.25"/>
    <row r="39572" x14ac:dyDescent="0.25"/>
    <row r="39573" x14ac:dyDescent="0.25"/>
    <row r="39574" x14ac:dyDescent="0.25"/>
    <row r="39575" x14ac:dyDescent="0.25"/>
    <row r="39576" x14ac:dyDescent="0.25"/>
    <row r="39577" x14ac:dyDescent="0.25"/>
    <row r="39578" x14ac:dyDescent="0.25"/>
    <row r="39579" x14ac:dyDescent="0.25"/>
    <row r="39580" x14ac:dyDescent="0.25"/>
    <row r="39581" x14ac:dyDescent="0.25"/>
    <row r="39582" x14ac:dyDescent="0.25"/>
    <row r="39583" x14ac:dyDescent="0.25"/>
    <row r="39584" x14ac:dyDescent="0.25"/>
    <row r="39585" x14ac:dyDescent="0.25"/>
    <row r="39586" x14ac:dyDescent="0.25"/>
    <row r="39587" x14ac:dyDescent="0.25"/>
    <row r="39588" x14ac:dyDescent="0.25"/>
    <row r="39589" x14ac:dyDescent="0.25"/>
    <row r="39590" x14ac:dyDescent="0.25"/>
    <row r="39591" x14ac:dyDescent="0.25"/>
    <row r="39592" x14ac:dyDescent="0.25"/>
    <row r="39593" x14ac:dyDescent="0.25"/>
    <row r="39594" x14ac:dyDescent="0.25"/>
    <row r="39595" x14ac:dyDescent="0.25"/>
    <row r="39596" x14ac:dyDescent="0.25"/>
    <row r="39597" x14ac:dyDescent="0.25"/>
    <row r="39598" x14ac:dyDescent="0.25"/>
    <row r="39599" x14ac:dyDescent="0.25"/>
    <row r="39600" x14ac:dyDescent="0.25"/>
    <row r="39601" x14ac:dyDescent="0.25"/>
    <row r="39602" x14ac:dyDescent="0.25"/>
    <row r="39603" x14ac:dyDescent="0.25"/>
    <row r="39604" x14ac:dyDescent="0.25"/>
    <row r="39605" x14ac:dyDescent="0.25"/>
    <row r="39606" x14ac:dyDescent="0.25"/>
    <row r="39607" x14ac:dyDescent="0.25"/>
    <row r="39608" x14ac:dyDescent="0.25"/>
    <row r="39609" x14ac:dyDescent="0.25"/>
    <row r="39610" x14ac:dyDescent="0.25"/>
    <row r="39611" x14ac:dyDescent="0.25"/>
    <row r="39612" x14ac:dyDescent="0.25"/>
    <row r="39613" x14ac:dyDescent="0.25"/>
    <row r="39614" x14ac:dyDescent="0.25"/>
    <row r="39615" x14ac:dyDescent="0.25"/>
    <row r="39616" x14ac:dyDescent="0.25"/>
    <row r="39617" x14ac:dyDescent="0.25"/>
    <row r="39618" x14ac:dyDescent="0.25"/>
    <row r="39619" x14ac:dyDescent="0.25"/>
    <row r="39620" x14ac:dyDescent="0.25"/>
    <row r="39621" x14ac:dyDescent="0.25"/>
    <row r="39622" x14ac:dyDescent="0.25"/>
    <row r="39623" x14ac:dyDescent="0.25"/>
    <row r="39624" x14ac:dyDescent="0.25"/>
    <row r="39625" x14ac:dyDescent="0.25"/>
    <row r="39626" x14ac:dyDescent="0.25"/>
    <row r="39627" x14ac:dyDescent="0.25"/>
    <row r="39628" x14ac:dyDescent="0.25"/>
    <row r="39629" x14ac:dyDescent="0.25"/>
    <row r="39630" x14ac:dyDescent="0.25"/>
    <row r="39631" x14ac:dyDescent="0.25"/>
    <row r="39632" x14ac:dyDescent="0.25"/>
    <row r="39633" x14ac:dyDescent="0.25"/>
    <row r="39634" x14ac:dyDescent="0.25"/>
    <row r="39635" x14ac:dyDescent="0.25"/>
    <row r="39636" x14ac:dyDescent="0.25"/>
    <row r="39637" x14ac:dyDescent="0.25"/>
    <row r="39638" x14ac:dyDescent="0.25"/>
    <row r="39639" x14ac:dyDescent="0.25"/>
    <row r="39640" x14ac:dyDescent="0.25"/>
    <row r="39641" x14ac:dyDescent="0.25"/>
    <row r="39642" x14ac:dyDescent="0.25"/>
    <row r="39643" x14ac:dyDescent="0.25"/>
    <row r="39644" x14ac:dyDescent="0.25"/>
    <row r="39645" x14ac:dyDescent="0.25"/>
    <row r="39646" x14ac:dyDescent="0.25"/>
    <row r="39647" x14ac:dyDescent="0.25"/>
    <row r="39648" x14ac:dyDescent="0.25"/>
    <row r="39649" x14ac:dyDescent="0.25"/>
    <row r="39650" x14ac:dyDescent="0.25"/>
    <row r="39651" x14ac:dyDescent="0.25"/>
    <row r="39652" x14ac:dyDescent="0.25"/>
    <row r="39653" x14ac:dyDescent="0.25"/>
    <row r="39654" x14ac:dyDescent="0.25"/>
    <row r="39655" x14ac:dyDescent="0.25"/>
    <row r="39656" x14ac:dyDescent="0.25"/>
    <row r="39657" x14ac:dyDescent="0.25"/>
    <row r="39658" x14ac:dyDescent="0.25"/>
    <row r="39659" x14ac:dyDescent="0.25"/>
    <row r="39660" x14ac:dyDescent="0.25"/>
    <row r="39661" x14ac:dyDescent="0.25"/>
    <row r="39662" x14ac:dyDescent="0.25"/>
    <row r="39663" x14ac:dyDescent="0.25"/>
    <row r="39664" x14ac:dyDescent="0.25"/>
    <row r="39665" x14ac:dyDescent="0.25"/>
    <row r="39666" x14ac:dyDescent="0.25"/>
    <row r="39667" x14ac:dyDescent="0.25"/>
    <row r="39668" x14ac:dyDescent="0.25"/>
    <row r="39669" x14ac:dyDescent="0.25"/>
    <row r="39670" x14ac:dyDescent="0.25"/>
    <row r="39671" x14ac:dyDescent="0.25"/>
    <row r="39672" x14ac:dyDescent="0.25"/>
    <row r="39673" x14ac:dyDescent="0.25"/>
    <row r="39674" x14ac:dyDescent="0.25"/>
    <row r="39675" x14ac:dyDescent="0.25"/>
    <row r="39676" x14ac:dyDescent="0.25"/>
    <row r="39677" x14ac:dyDescent="0.25"/>
    <row r="39678" x14ac:dyDescent="0.25"/>
    <row r="39679" x14ac:dyDescent="0.25"/>
    <row r="39680" x14ac:dyDescent="0.25"/>
    <row r="39681" x14ac:dyDescent="0.25"/>
    <row r="39682" x14ac:dyDescent="0.25"/>
    <row r="39683" x14ac:dyDescent="0.25"/>
    <row r="39684" x14ac:dyDescent="0.25"/>
    <row r="39685" x14ac:dyDescent="0.25"/>
    <row r="39686" x14ac:dyDescent="0.25"/>
    <row r="39687" x14ac:dyDescent="0.25"/>
    <row r="39688" x14ac:dyDescent="0.25"/>
    <row r="39689" x14ac:dyDescent="0.25"/>
    <row r="39690" x14ac:dyDescent="0.25"/>
    <row r="39691" x14ac:dyDescent="0.25"/>
    <row r="39692" x14ac:dyDescent="0.25"/>
    <row r="39693" x14ac:dyDescent="0.25"/>
    <row r="39694" x14ac:dyDescent="0.25"/>
    <row r="39695" x14ac:dyDescent="0.25"/>
    <row r="39696" x14ac:dyDescent="0.25"/>
    <row r="39697" x14ac:dyDescent="0.25"/>
    <row r="39698" x14ac:dyDescent="0.25"/>
    <row r="39699" x14ac:dyDescent="0.25"/>
    <row r="39700" x14ac:dyDescent="0.25"/>
    <row r="39701" x14ac:dyDescent="0.25"/>
    <row r="39702" x14ac:dyDescent="0.25"/>
    <row r="39703" x14ac:dyDescent="0.25"/>
    <row r="39704" x14ac:dyDescent="0.25"/>
    <row r="39705" x14ac:dyDescent="0.25"/>
    <row r="39706" x14ac:dyDescent="0.25"/>
    <row r="39707" x14ac:dyDescent="0.25"/>
    <row r="39708" x14ac:dyDescent="0.25"/>
    <row r="39709" x14ac:dyDescent="0.25"/>
    <row r="39710" x14ac:dyDescent="0.25"/>
    <row r="39711" x14ac:dyDescent="0.25"/>
    <row r="39712" x14ac:dyDescent="0.25"/>
    <row r="39713" x14ac:dyDescent="0.25"/>
    <row r="39714" x14ac:dyDescent="0.25"/>
    <row r="39715" x14ac:dyDescent="0.25"/>
    <row r="39716" x14ac:dyDescent="0.25"/>
    <row r="39717" x14ac:dyDescent="0.25"/>
    <row r="39718" x14ac:dyDescent="0.25"/>
    <row r="39719" x14ac:dyDescent="0.25"/>
    <row r="39720" x14ac:dyDescent="0.25"/>
    <row r="39721" x14ac:dyDescent="0.25"/>
    <row r="39722" x14ac:dyDescent="0.25"/>
    <row r="39723" x14ac:dyDescent="0.25"/>
    <row r="39724" x14ac:dyDescent="0.25"/>
    <row r="39725" x14ac:dyDescent="0.25"/>
    <row r="39726" x14ac:dyDescent="0.25"/>
    <row r="39727" x14ac:dyDescent="0.25"/>
    <row r="39728" x14ac:dyDescent="0.25"/>
    <row r="39729" x14ac:dyDescent="0.25"/>
    <row r="39730" x14ac:dyDescent="0.25"/>
    <row r="39731" x14ac:dyDescent="0.25"/>
    <row r="39732" x14ac:dyDescent="0.25"/>
    <row r="39733" x14ac:dyDescent="0.25"/>
    <row r="39734" x14ac:dyDescent="0.25"/>
    <row r="39735" x14ac:dyDescent="0.25"/>
    <row r="39736" x14ac:dyDescent="0.25"/>
    <row r="39737" x14ac:dyDescent="0.25"/>
    <row r="39738" x14ac:dyDescent="0.25"/>
    <row r="39739" x14ac:dyDescent="0.25"/>
    <row r="39740" x14ac:dyDescent="0.25"/>
    <row r="39741" x14ac:dyDescent="0.25"/>
    <row r="39742" x14ac:dyDescent="0.25"/>
    <row r="39743" x14ac:dyDescent="0.25"/>
    <row r="39744" x14ac:dyDescent="0.25"/>
    <row r="39745" x14ac:dyDescent="0.25"/>
    <row r="39746" x14ac:dyDescent="0.25"/>
    <row r="39747" x14ac:dyDescent="0.25"/>
    <row r="39748" x14ac:dyDescent="0.25"/>
    <row r="39749" x14ac:dyDescent="0.25"/>
    <row r="39750" x14ac:dyDescent="0.25"/>
    <row r="39751" x14ac:dyDescent="0.25"/>
    <row r="39752" x14ac:dyDescent="0.25"/>
    <row r="39753" x14ac:dyDescent="0.25"/>
    <row r="39754" x14ac:dyDescent="0.25"/>
    <row r="39755" x14ac:dyDescent="0.25"/>
    <row r="39756" x14ac:dyDescent="0.25"/>
    <row r="39757" x14ac:dyDescent="0.25"/>
    <row r="39758" x14ac:dyDescent="0.25"/>
    <row r="39759" x14ac:dyDescent="0.25"/>
    <row r="39760" x14ac:dyDescent="0.25"/>
    <row r="39761" x14ac:dyDescent="0.25"/>
    <row r="39762" x14ac:dyDescent="0.25"/>
    <row r="39763" x14ac:dyDescent="0.25"/>
    <row r="39764" x14ac:dyDescent="0.25"/>
    <row r="39765" x14ac:dyDescent="0.25"/>
    <row r="39766" x14ac:dyDescent="0.25"/>
    <row r="39767" x14ac:dyDescent="0.25"/>
    <row r="39768" x14ac:dyDescent="0.25"/>
    <row r="39769" x14ac:dyDescent="0.25"/>
    <row r="39770" x14ac:dyDescent="0.25"/>
    <row r="39771" x14ac:dyDescent="0.25"/>
    <row r="39772" x14ac:dyDescent="0.25"/>
    <row r="39773" x14ac:dyDescent="0.25"/>
    <row r="39774" x14ac:dyDescent="0.25"/>
    <row r="39775" x14ac:dyDescent="0.25"/>
    <row r="39776" x14ac:dyDescent="0.25"/>
    <row r="39777" x14ac:dyDescent="0.25"/>
    <row r="39778" x14ac:dyDescent="0.25"/>
    <row r="39779" x14ac:dyDescent="0.25"/>
    <row r="39780" x14ac:dyDescent="0.25"/>
    <row r="39781" x14ac:dyDescent="0.25"/>
    <row r="39782" x14ac:dyDescent="0.25"/>
    <row r="39783" x14ac:dyDescent="0.25"/>
    <row r="39784" x14ac:dyDescent="0.25"/>
    <row r="39785" x14ac:dyDescent="0.25"/>
    <row r="39786" x14ac:dyDescent="0.25"/>
    <row r="39787" x14ac:dyDescent="0.25"/>
    <row r="39788" x14ac:dyDescent="0.25"/>
    <row r="39789" x14ac:dyDescent="0.25"/>
    <row r="39790" x14ac:dyDescent="0.25"/>
    <row r="39791" x14ac:dyDescent="0.25"/>
    <row r="39792" x14ac:dyDescent="0.25"/>
    <row r="39793" x14ac:dyDescent="0.25"/>
    <row r="39794" x14ac:dyDescent="0.25"/>
    <row r="39795" x14ac:dyDescent="0.25"/>
    <row r="39796" x14ac:dyDescent="0.25"/>
    <row r="39797" x14ac:dyDescent="0.25"/>
    <row r="39798" x14ac:dyDescent="0.25"/>
    <row r="39799" x14ac:dyDescent="0.25"/>
    <row r="39800" x14ac:dyDescent="0.25"/>
    <row r="39801" x14ac:dyDescent="0.25"/>
    <row r="39802" x14ac:dyDescent="0.25"/>
    <row r="39803" x14ac:dyDescent="0.25"/>
    <row r="39804" x14ac:dyDescent="0.25"/>
    <row r="39805" x14ac:dyDescent="0.25"/>
    <row r="39806" x14ac:dyDescent="0.25"/>
    <row r="39807" x14ac:dyDescent="0.25"/>
    <row r="39808" x14ac:dyDescent="0.25"/>
    <row r="39809" x14ac:dyDescent="0.25"/>
    <row r="39810" x14ac:dyDescent="0.25"/>
    <row r="39811" x14ac:dyDescent="0.25"/>
    <row r="39812" x14ac:dyDescent="0.25"/>
    <row r="39813" x14ac:dyDescent="0.25"/>
    <row r="39814" x14ac:dyDescent="0.25"/>
    <row r="39815" x14ac:dyDescent="0.25"/>
    <row r="39816" x14ac:dyDescent="0.25"/>
    <row r="39817" x14ac:dyDescent="0.25"/>
    <row r="39818" x14ac:dyDescent="0.25"/>
    <row r="39819" x14ac:dyDescent="0.25"/>
    <row r="39820" x14ac:dyDescent="0.25"/>
    <row r="39821" x14ac:dyDescent="0.25"/>
    <row r="39822" x14ac:dyDescent="0.25"/>
    <row r="39823" x14ac:dyDescent="0.25"/>
    <row r="39824" x14ac:dyDescent="0.25"/>
    <row r="39825" x14ac:dyDescent="0.25"/>
    <row r="39826" x14ac:dyDescent="0.25"/>
    <row r="39827" x14ac:dyDescent="0.25"/>
    <row r="39828" x14ac:dyDescent="0.25"/>
    <row r="39829" x14ac:dyDescent="0.25"/>
    <row r="39830" x14ac:dyDescent="0.25"/>
    <row r="39831" x14ac:dyDescent="0.25"/>
    <row r="39832" x14ac:dyDescent="0.25"/>
    <row r="39833" x14ac:dyDescent="0.25"/>
    <row r="39834" x14ac:dyDescent="0.25"/>
    <row r="39835" x14ac:dyDescent="0.25"/>
    <row r="39836" x14ac:dyDescent="0.25"/>
    <row r="39837" x14ac:dyDescent="0.25"/>
    <row r="39838" x14ac:dyDescent="0.25"/>
    <row r="39839" x14ac:dyDescent="0.25"/>
    <row r="39840" x14ac:dyDescent="0.25"/>
    <row r="39841" x14ac:dyDescent="0.25"/>
    <row r="39842" x14ac:dyDescent="0.25"/>
    <row r="39843" x14ac:dyDescent="0.25"/>
    <row r="39844" x14ac:dyDescent="0.25"/>
    <row r="39845" x14ac:dyDescent="0.25"/>
    <row r="39846" x14ac:dyDescent="0.25"/>
    <row r="39847" x14ac:dyDescent="0.25"/>
    <row r="39848" x14ac:dyDescent="0.25"/>
    <row r="39849" x14ac:dyDescent="0.25"/>
    <row r="39850" x14ac:dyDescent="0.25"/>
    <row r="39851" x14ac:dyDescent="0.25"/>
    <row r="39852" x14ac:dyDescent="0.25"/>
    <row r="39853" x14ac:dyDescent="0.25"/>
    <row r="39854" x14ac:dyDescent="0.25"/>
    <row r="39855" x14ac:dyDescent="0.25"/>
    <row r="39856" x14ac:dyDescent="0.25"/>
    <row r="39857" x14ac:dyDescent="0.25"/>
    <row r="39858" x14ac:dyDescent="0.25"/>
    <row r="39859" x14ac:dyDescent="0.25"/>
    <row r="39860" x14ac:dyDescent="0.25"/>
    <row r="39861" x14ac:dyDescent="0.25"/>
    <row r="39862" x14ac:dyDescent="0.25"/>
    <row r="39863" x14ac:dyDescent="0.25"/>
    <row r="39864" x14ac:dyDescent="0.25"/>
    <row r="39865" x14ac:dyDescent="0.25"/>
    <row r="39866" x14ac:dyDescent="0.25"/>
    <row r="39867" x14ac:dyDescent="0.25"/>
    <row r="39868" x14ac:dyDescent="0.25"/>
    <row r="39869" x14ac:dyDescent="0.25"/>
    <row r="39870" x14ac:dyDescent="0.25"/>
    <row r="39871" x14ac:dyDescent="0.25"/>
    <row r="39872" x14ac:dyDescent="0.25"/>
    <row r="39873" x14ac:dyDescent="0.25"/>
    <row r="39874" x14ac:dyDescent="0.25"/>
    <row r="39875" x14ac:dyDescent="0.25"/>
    <row r="39876" x14ac:dyDescent="0.25"/>
    <row r="39877" x14ac:dyDescent="0.25"/>
    <row r="39878" x14ac:dyDescent="0.25"/>
    <row r="39879" x14ac:dyDescent="0.25"/>
    <row r="39880" x14ac:dyDescent="0.25"/>
    <row r="39881" x14ac:dyDescent="0.25"/>
    <row r="39882" x14ac:dyDescent="0.25"/>
    <row r="39883" x14ac:dyDescent="0.25"/>
    <row r="39884" x14ac:dyDescent="0.25"/>
    <row r="39885" x14ac:dyDescent="0.25"/>
    <row r="39886" x14ac:dyDescent="0.25"/>
    <row r="39887" x14ac:dyDescent="0.25"/>
    <row r="39888" x14ac:dyDescent="0.25"/>
    <row r="39889" x14ac:dyDescent="0.25"/>
    <row r="39890" x14ac:dyDescent="0.25"/>
    <row r="39891" x14ac:dyDescent="0.25"/>
    <row r="39892" x14ac:dyDescent="0.25"/>
    <row r="39893" x14ac:dyDescent="0.25"/>
    <row r="39894" x14ac:dyDescent="0.25"/>
    <row r="39895" x14ac:dyDescent="0.25"/>
    <row r="39896" x14ac:dyDescent="0.25"/>
    <row r="39897" x14ac:dyDescent="0.25"/>
    <row r="39898" x14ac:dyDescent="0.25"/>
    <row r="39899" x14ac:dyDescent="0.25"/>
    <row r="39900" x14ac:dyDescent="0.25"/>
    <row r="39901" x14ac:dyDescent="0.25"/>
    <row r="39902" x14ac:dyDescent="0.25"/>
    <row r="39903" x14ac:dyDescent="0.25"/>
    <row r="39904" x14ac:dyDescent="0.25"/>
    <row r="39905" x14ac:dyDescent="0.25"/>
    <row r="39906" x14ac:dyDescent="0.25"/>
    <row r="39907" x14ac:dyDescent="0.25"/>
    <row r="39908" x14ac:dyDescent="0.25"/>
    <row r="39909" x14ac:dyDescent="0.25"/>
    <row r="39910" x14ac:dyDescent="0.25"/>
    <row r="39911" x14ac:dyDescent="0.25"/>
    <row r="39912" x14ac:dyDescent="0.25"/>
    <row r="39913" x14ac:dyDescent="0.25"/>
    <row r="39914" x14ac:dyDescent="0.25"/>
    <row r="39915" x14ac:dyDescent="0.25"/>
    <row r="39916" x14ac:dyDescent="0.25"/>
    <row r="39917" x14ac:dyDescent="0.25"/>
    <row r="39918" x14ac:dyDescent="0.25"/>
    <row r="39919" x14ac:dyDescent="0.25"/>
    <row r="39920" x14ac:dyDescent="0.25"/>
    <row r="39921" x14ac:dyDescent="0.25"/>
    <row r="39922" x14ac:dyDescent="0.25"/>
    <row r="39923" x14ac:dyDescent="0.25"/>
    <row r="39924" x14ac:dyDescent="0.25"/>
    <row r="39925" x14ac:dyDescent="0.25"/>
    <row r="39926" x14ac:dyDescent="0.25"/>
    <row r="39927" x14ac:dyDescent="0.25"/>
    <row r="39928" x14ac:dyDescent="0.25"/>
    <row r="39929" x14ac:dyDescent="0.25"/>
    <row r="39930" x14ac:dyDescent="0.25"/>
    <row r="39931" x14ac:dyDescent="0.25"/>
    <row r="39932" x14ac:dyDescent="0.25"/>
    <row r="39933" x14ac:dyDescent="0.25"/>
    <row r="39934" x14ac:dyDescent="0.25"/>
    <row r="39935" x14ac:dyDescent="0.25"/>
    <row r="39936" x14ac:dyDescent="0.25"/>
    <row r="39937" x14ac:dyDescent="0.25"/>
    <row r="39938" x14ac:dyDescent="0.25"/>
    <row r="39939" x14ac:dyDescent="0.25"/>
    <row r="39940" x14ac:dyDescent="0.25"/>
    <row r="39941" x14ac:dyDescent="0.25"/>
    <row r="39942" x14ac:dyDescent="0.25"/>
    <row r="39943" x14ac:dyDescent="0.25"/>
    <row r="39944" x14ac:dyDescent="0.25"/>
    <row r="39945" x14ac:dyDescent="0.25"/>
    <row r="39946" x14ac:dyDescent="0.25"/>
    <row r="39947" x14ac:dyDescent="0.25"/>
    <row r="39948" x14ac:dyDescent="0.25"/>
    <row r="39949" x14ac:dyDescent="0.25"/>
    <row r="39950" x14ac:dyDescent="0.25"/>
    <row r="39951" x14ac:dyDescent="0.25"/>
    <row r="39952" x14ac:dyDescent="0.25"/>
    <row r="39953" x14ac:dyDescent="0.25"/>
    <row r="39954" x14ac:dyDescent="0.25"/>
    <row r="39955" x14ac:dyDescent="0.25"/>
    <row r="39956" x14ac:dyDescent="0.25"/>
    <row r="39957" x14ac:dyDescent="0.25"/>
    <row r="39958" x14ac:dyDescent="0.25"/>
    <row r="39959" x14ac:dyDescent="0.25"/>
    <row r="39960" x14ac:dyDescent="0.25"/>
    <row r="39961" x14ac:dyDescent="0.25"/>
    <row r="39962" x14ac:dyDescent="0.25"/>
    <row r="39963" x14ac:dyDescent="0.25"/>
    <row r="39964" x14ac:dyDescent="0.25"/>
    <row r="39965" x14ac:dyDescent="0.25"/>
    <row r="39966" x14ac:dyDescent="0.25"/>
    <row r="39967" x14ac:dyDescent="0.25"/>
    <row r="39968" x14ac:dyDescent="0.25"/>
    <row r="39969" x14ac:dyDescent="0.25"/>
    <row r="39970" x14ac:dyDescent="0.25"/>
    <row r="39971" x14ac:dyDescent="0.25"/>
    <row r="39972" x14ac:dyDescent="0.25"/>
    <row r="39973" x14ac:dyDescent="0.25"/>
    <row r="39974" x14ac:dyDescent="0.25"/>
    <row r="39975" x14ac:dyDescent="0.25"/>
    <row r="39976" x14ac:dyDescent="0.25"/>
    <row r="39977" x14ac:dyDescent="0.25"/>
    <row r="39978" x14ac:dyDescent="0.25"/>
    <row r="39979" x14ac:dyDescent="0.25"/>
    <row r="39980" x14ac:dyDescent="0.25"/>
    <row r="39981" x14ac:dyDescent="0.25"/>
    <row r="39982" x14ac:dyDescent="0.25"/>
    <row r="39983" x14ac:dyDescent="0.25"/>
    <row r="39984" x14ac:dyDescent="0.25"/>
    <row r="39985" x14ac:dyDescent="0.25"/>
    <row r="39986" x14ac:dyDescent="0.25"/>
    <row r="39987" x14ac:dyDescent="0.25"/>
    <row r="39988" x14ac:dyDescent="0.25"/>
    <row r="39989" x14ac:dyDescent="0.25"/>
    <row r="39990" x14ac:dyDescent="0.25"/>
    <row r="39991" x14ac:dyDescent="0.25"/>
    <row r="39992" x14ac:dyDescent="0.25"/>
    <row r="39993" x14ac:dyDescent="0.25"/>
    <row r="39994" x14ac:dyDescent="0.25"/>
    <row r="39995" x14ac:dyDescent="0.25"/>
    <row r="39996" x14ac:dyDescent="0.25"/>
    <row r="39997" x14ac:dyDescent="0.25"/>
    <row r="39998" x14ac:dyDescent="0.25"/>
    <row r="39999" x14ac:dyDescent="0.25"/>
    <row r="40000" x14ac:dyDescent="0.25"/>
    <row r="40001" x14ac:dyDescent="0.25"/>
    <row r="40002" x14ac:dyDescent="0.25"/>
    <row r="40003" x14ac:dyDescent="0.25"/>
    <row r="40004" x14ac:dyDescent="0.25"/>
    <row r="40005" x14ac:dyDescent="0.25"/>
    <row r="40006" x14ac:dyDescent="0.25"/>
    <row r="40007" x14ac:dyDescent="0.25"/>
    <row r="40008" x14ac:dyDescent="0.25"/>
    <row r="40009" x14ac:dyDescent="0.25"/>
    <row r="40010" x14ac:dyDescent="0.25"/>
    <row r="40011" x14ac:dyDescent="0.25"/>
    <row r="40012" x14ac:dyDescent="0.25"/>
    <row r="40013" x14ac:dyDescent="0.25"/>
    <row r="40014" x14ac:dyDescent="0.25"/>
    <row r="40015" x14ac:dyDescent="0.25"/>
    <row r="40016" x14ac:dyDescent="0.25"/>
    <row r="40017" x14ac:dyDescent="0.25"/>
    <row r="40018" x14ac:dyDescent="0.25"/>
    <row r="40019" x14ac:dyDescent="0.25"/>
    <row r="40020" x14ac:dyDescent="0.25"/>
    <row r="40021" x14ac:dyDescent="0.25"/>
    <row r="40022" x14ac:dyDescent="0.25"/>
    <row r="40023" x14ac:dyDescent="0.25"/>
    <row r="40024" x14ac:dyDescent="0.25"/>
    <row r="40025" x14ac:dyDescent="0.25"/>
    <row r="40026" x14ac:dyDescent="0.25"/>
    <row r="40027" x14ac:dyDescent="0.25"/>
    <row r="40028" x14ac:dyDescent="0.25"/>
    <row r="40029" x14ac:dyDescent="0.25"/>
    <row r="40030" x14ac:dyDescent="0.25"/>
    <row r="40031" x14ac:dyDescent="0.25"/>
    <row r="40032" x14ac:dyDescent="0.25"/>
    <row r="40033" x14ac:dyDescent="0.25"/>
    <row r="40034" x14ac:dyDescent="0.25"/>
    <row r="40035" x14ac:dyDescent="0.25"/>
    <row r="40036" x14ac:dyDescent="0.25"/>
    <row r="40037" x14ac:dyDescent="0.25"/>
    <row r="40038" x14ac:dyDescent="0.25"/>
    <row r="40039" x14ac:dyDescent="0.25"/>
    <row r="40040" x14ac:dyDescent="0.25"/>
    <row r="40041" x14ac:dyDescent="0.25"/>
    <row r="40042" x14ac:dyDescent="0.25"/>
    <row r="40043" x14ac:dyDescent="0.25"/>
    <row r="40044" x14ac:dyDescent="0.25"/>
    <row r="40045" x14ac:dyDescent="0.25"/>
    <row r="40046" x14ac:dyDescent="0.25"/>
    <row r="40047" x14ac:dyDescent="0.25"/>
    <row r="40048" x14ac:dyDescent="0.25"/>
    <row r="40049" x14ac:dyDescent="0.25"/>
    <row r="40050" x14ac:dyDescent="0.25"/>
    <row r="40051" x14ac:dyDescent="0.25"/>
    <row r="40052" x14ac:dyDescent="0.25"/>
    <row r="40053" x14ac:dyDescent="0.25"/>
    <row r="40054" x14ac:dyDescent="0.25"/>
    <row r="40055" x14ac:dyDescent="0.25"/>
    <row r="40056" x14ac:dyDescent="0.25"/>
    <row r="40057" x14ac:dyDescent="0.25"/>
    <row r="40058" x14ac:dyDescent="0.25"/>
    <row r="40059" x14ac:dyDescent="0.25"/>
    <row r="40060" x14ac:dyDescent="0.25"/>
    <row r="40061" x14ac:dyDescent="0.25"/>
    <row r="40062" x14ac:dyDescent="0.25"/>
    <row r="40063" x14ac:dyDescent="0.25"/>
    <row r="40064" x14ac:dyDescent="0.25"/>
    <row r="40065" x14ac:dyDescent="0.25"/>
    <row r="40066" x14ac:dyDescent="0.25"/>
    <row r="40067" x14ac:dyDescent="0.25"/>
    <row r="40068" x14ac:dyDescent="0.25"/>
    <row r="40069" x14ac:dyDescent="0.25"/>
    <row r="40070" x14ac:dyDescent="0.25"/>
    <row r="40071" x14ac:dyDescent="0.25"/>
    <row r="40072" x14ac:dyDescent="0.25"/>
    <row r="40073" x14ac:dyDescent="0.25"/>
    <row r="40074" x14ac:dyDescent="0.25"/>
    <row r="40075" x14ac:dyDescent="0.25"/>
    <row r="40076" x14ac:dyDescent="0.25"/>
    <row r="40077" x14ac:dyDescent="0.25"/>
    <row r="40078" x14ac:dyDescent="0.25"/>
    <row r="40079" x14ac:dyDescent="0.25"/>
    <row r="40080" x14ac:dyDescent="0.25"/>
    <row r="40081" x14ac:dyDescent="0.25"/>
    <row r="40082" x14ac:dyDescent="0.25"/>
    <row r="40083" x14ac:dyDescent="0.25"/>
    <row r="40084" x14ac:dyDescent="0.25"/>
    <row r="40085" x14ac:dyDescent="0.25"/>
    <row r="40086" x14ac:dyDescent="0.25"/>
    <row r="40087" x14ac:dyDescent="0.25"/>
    <row r="40088" x14ac:dyDescent="0.25"/>
    <row r="40089" x14ac:dyDescent="0.25"/>
    <row r="40090" x14ac:dyDescent="0.25"/>
    <row r="40091" x14ac:dyDescent="0.25"/>
    <row r="40092" x14ac:dyDescent="0.25"/>
    <row r="40093" x14ac:dyDescent="0.25"/>
    <row r="40094" x14ac:dyDescent="0.25"/>
    <row r="40095" x14ac:dyDescent="0.25"/>
    <row r="40096" x14ac:dyDescent="0.25"/>
    <row r="40097" x14ac:dyDescent="0.25"/>
    <row r="40098" x14ac:dyDescent="0.25"/>
    <row r="40099" x14ac:dyDescent="0.25"/>
    <row r="40100" x14ac:dyDescent="0.25"/>
    <row r="40101" x14ac:dyDescent="0.25"/>
    <row r="40102" x14ac:dyDescent="0.25"/>
    <row r="40103" x14ac:dyDescent="0.25"/>
    <row r="40104" x14ac:dyDescent="0.25"/>
    <row r="40105" x14ac:dyDescent="0.25"/>
    <row r="40106" x14ac:dyDescent="0.25"/>
    <row r="40107" x14ac:dyDescent="0.25"/>
    <row r="40108" x14ac:dyDescent="0.25"/>
    <row r="40109" x14ac:dyDescent="0.25"/>
    <row r="40110" x14ac:dyDescent="0.25"/>
    <row r="40111" x14ac:dyDescent="0.25"/>
    <row r="40112" x14ac:dyDescent="0.25"/>
    <row r="40113" x14ac:dyDescent="0.25"/>
    <row r="40114" x14ac:dyDescent="0.25"/>
    <row r="40115" x14ac:dyDescent="0.25"/>
    <row r="40116" x14ac:dyDescent="0.25"/>
    <row r="40117" x14ac:dyDescent="0.25"/>
    <row r="40118" x14ac:dyDescent="0.25"/>
    <row r="40119" x14ac:dyDescent="0.25"/>
    <row r="40120" x14ac:dyDescent="0.25"/>
    <row r="40121" x14ac:dyDescent="0.25"/>
    <row r="40122" x14ac:dyDescent="0.25"/>
    <row r="40123" x14ac:dyDescent="0.25"/>
    <row r="40124" x14ac:dyDescent="0.25"/>
    <row r="40125" x14ac:dyDescent="0.25"/>
    <row r="40126" x14ac:dyDescent="0.25"/>
    <row r="40127" x14ac:dyDescent="0.25"/>
    <row r="40128" x14ac:dyDescent="0.25"/>
    <row r="40129" x14ac:dyDescent="0.25"/>
    <row r="40130" x14ac:dyDescent="0.25"/>
    <row r="40131" x14ac:dyDescent="0.25"/>
    <row r="40132" x14ac:dyDescent="0.25"/>
    <row r="40133" x14ac:dyDescent="0.25"/>
    <row r="40134" x14ac:dyDescent="0.25"/>
    <row r="40135" x14ac:dyDescent="0.25"/>
    <row r="40136" x14ac:dyDescent="0.25"/>
    <row r="40137" x14ac:dyDescent="0.25"/>
    <row r="40138" x14ac:dyDescent="0.25"/>
    <row r="40139" x14ac:dyDescent="0.25"/>
    <row r="40140" x14ac:dyDescent="0.25"/>
    <row r="40141" x14ac:dyDescent="0.25"/>
    <row r="40142" x14ac:dyDescent="0.25"/>
    <row r="40143" x14ac:dyDescent="0.25"/>
    <row r="40144" x14ac:dyDescent="0.25"/>
    <row r="40145" x14ac:dyDescent="0.25"/>
    <row r="40146" x14ac:dyDescent="0.25"/>
    <row r="40147" x14ac:dyDescent="0.25"/>
    <row r="40148" x14ac:dyDescent="0.25"/>
    <row r="40149" x14ac:dyDescent="0.25"/>
    <row r="40150" x14ac:dyDescent="0.25"/>
    <row r="40151" x14ac:dyDescent="0.25"/>
    <row r="40152" x14ac:dyDescent="0.25"/>
    <row r="40153" x14ac:dyDescent="0.25"/>
    <row r="40154" x14ac:dyDescent="0.25"/>
    <row r="40155" x14ac:dyDescent="0.25"/>
    <row r="40156" x14ac:dyDescent="0.25"/>
    <row r="40157" x14ac:dyDescent="0.25"/>
    <row r="40158" x14ac:dyDescent="0.25"/>
    <row r="40159" x14ac:dyDescent="0.25"/>
    <row r="40160" x14ac:dyDescent="0.25"/>
    <row r="40161" x14ac:dyDescent="0.25"/>
    <row r="40162" x14ac:dyDescent="0.25"/>
    <row r="40163" x14ac:dyDescent="0.25"/>
    <row r="40164" x14ac:dyDescent="0.25"/>
    <row r="40165" x14ac:dyDescent="0.25"/>
    <row r="40166" x14ac:dyDescent="0.25"/>
    <row r="40167" x14ac:dyDescent="0.25"/>
    <row r="40168" x14ac:dyDescent="0.25"/>
    <row r="40169" x14ac:dyDescent="0.25"/>
    <row r="40170" x14ac:dyDescent="0.25"/>
    <row r="40171" x14ac:dyDescent="0.25"/>
    <row r="40172" x14ac:dyDescent="0.25"/>
    <row r="40173" x14ac:dyDescent="0.25"/>
    <row r="40174" x14ac:dyDescent="0.25"/>
    <row r="40175" x14ac:dyDescent="0.25"/>
    <row r="40176" x14ac:dyDescent="0.25"/>
    <row r="40177" x14ac:dyDescent="0.25"/>
    <row r="40178" x14ac:dyDescent="0.25"/>
    <row r="40179" x14ac:dyDescent="0.25"/>
    <row r="40180" x14ac:dyDescent="0.25"/>
    <row r="40181" x14ac:dyDescent="0.25"/>
    <row r="40182" x14ac:dyDescent="0.25"/>
    <row r="40183" x14ac:dyDescent="0.25"/>
    <row r="40184" x14ac:dyDescent="0.25"/>
    <row r="40185" x14ac:dyDescent="0.25"/>
    <row r="40186" x14ac:dyDescent="0.25"/>
    <row r="40187" x14ac:dyDescent="0.25"/>
    <row r="40188" x14ac:dyDescent="0.25"/>
    <row r="40189" x14ac:dyDescent="0.25"/>
    <row r="40190" x14ac:dyDescent="0.25"/>
    <row r="40191" x14ac:dyDescent="0.25"/>
    <row r="40192" x14ac:dyDescent="0.25"/>
    <row r="40193" x14ac:dyDescent="0.25"/>
    <row r="40194" x14ac:dyDescent="0.25"/>
    <row r="40195" x14ac:dyDescent="0.25"/>
    <row r="40196" x14ac:dyDescent="0.25"/>
    <row r="40197" x14ac:dyDescent="0.25"/>
    <row r="40198" x14ac:dyDescent="0.25"/>
    <row r="40199" x14ac:dyDescent="0.25"/>
    <row r="40200" x14ac:dyDescent="0.25"/>
    <row r="40201" x14ac:dyDescent="0.25"/>
    <row r="40202" x14ac:dyDescent="0.25"/>
    <row r="40203" x14ac:dyDescent="0.25"/>
    <row r="40204" x14ac:dyDescent="0.25"/>
    <row r="40205" x14ac:dyDescent="0.25"/>
    <row r="40206" x14ac:dyDescent="0.25"/>
    <row r="40207" x14ac:dyDescent="0.25"/>
    <row r="40208" x14ac:dyDescent="0.25"/>
    <row r="40209" x14ac:dyDescent="0.25"/>
    <row r="40210" x14ac:dyDescent="0.25"/>
    <row r="40211" x14ac:dyDescent="0.25"/>
    <row r="40212" x14ac:dyDescent="0.25"/>
    <row r="40213" x14ac:dyDescent="0.25"/>
    <row r="40214" x14ac:dyDescent="0.25"/>
    <row r="40215" x14ac:dyDescent="0.25"/>
    <row r="40216" x14ac:dyDescent="0.25"/>
    <row r="40217" x14ac:dyDescent="0.25"/>
    <row r="40218" x14ac:dyDescent="0.25"/>
    <row r="40219" x14ac:dyDescent="0.25"/>
    <row r="40220" x14ac:dyDescent="0.25"/>
    <row r="40221" x14ac:dyDescent="0.25"/>
    <row r="40222" x14ac:dyDescent="0.25"/>
    <row r="40223" x14ac:dyDescent="0.25"/>
    <row r="40224" x14ac:dyDescent="0.25"/>
    <row r="40225" x14ac:dyDescent="0.25"/>
    <row r="40226" x14ac:dyDescent="0.25"/>
    <row r="40227" x14ac:dyDescent="0.25"/>
    <row r="40228" x14ac:dyDescent="0.25"/>
    <row r="40229" x14ac:dyDescent="0.25"/>
    <row r="40230" x14ac:dyDescent="0.25"/>
    <row r="40231" x14ac:dyDescent="0.25"/>
    <row r="40232" x14ac:dyDescent="0.25"/>
    <row r="40233" x14ac:dyDescent="0.25"/>
    <row r="40234" x14ac:dyDescent="0.25"/>
    <row r="40235" x14ac:dyDescent="0.25"/>
    <row r="40236" x14ac:dyDescent="0.25"/>
    <row r="40237" x14ac:dyDescent="0.25"/>
    <row r="40238" x14ac:dyDescent="0.25"/>
    <row r="40239" x14ac:dyDescent="0.25"/>
    <row r="40240" x14ac:dyDescent="0.25"/>
    <row r="40241" x14ac:dyDescent="0.25"/>
    <row r="40242" x14ac:dyDescent="0.25"/>
    <row r="40243" x14ac:dyDescent="0.25"/>
    <row r="40244" x14ac:dyDescent="0.25"/>
    <row r="40245" x14ac:dyDescent="0.25"/>
    <row r="40246" x14ac:dyDescent="0.25"/>
    <row r="40247" x14ac:dyDescent="0.25"/>
    <row r="40248" x14ac:dyDescent="0.25"/>
    <row r="40249" x14ac:dyDescent="0.25"/>
    <row r="40250" x14ac:dyDescent="0.25"/>
    <row r="40251" x14ac:dyDescent="0.25"/>
    <row r="40252" x14ac:dyDescent="0.25"/>
    <row r="40253" x14ac:dyDescent="0.25"/>
    <row r="40254" x14ac:dyDescent="0.25"/>
    <row r="40255" x14ac:dyDescent="0.25"/>
    <row r="40256" x14ac:dyDescent="0.25"/>
    <row r="40257" x14ac:dyDescent="0.25"/>
    <row r="40258" x14ac:dyDescent="0.25"/>
    <row r="40259" x14ac:dyDescent="0.25"/>
    <row r="40260" x14ac:dyDescent="0.25"/>
    <row r="40261" x14ac:dyDescent="0.25"/>
    <row r="40262" x14ac:dyDescent="0.25"/>
    <row r="40263" x14ac:dyDescent="0.25"/>
    <row r="40264" x14ac:dyDescent="0.25"/>
    <row r="40265" x14ac:dyDescent="0.25"/>
    <row r="40266" x14ac:dyDescent="0.25"/>
    <row r="40267" x14ac:dyDescent="0.25"/>
    <row r="40268" x14ac:dyDescent="0.25"/>
    <row r="40269" x14ac:dyDescent="0.25"/>
    <row r="40270" x14ac:dyDescent="0.25"/>
    <row r="40271" x14ac:dyDescent="0.25"/>
    <row r="40272" x14ac:dyDescent="0.25"/>
    <row r="40273" x14ac:dyDescent="0.25"/>
    <row r="40274" x14ac:dyDescent="0.25"/>
    <row r="40275" x14ac:dyDescent="0.25"/>
    <row r="40276" x14ac:dyDescent="0.25"/>
    <row r="40277" x14ac:dyDescent="0.25"/>
    <row r="40278" x14ac:dyDescent="0.25"/>
    <row r="40279" x14ac:dyDescent="0.25"/>
    <row r="40280" x14ac:dyDescent="0.25"/>
    <row r="40281" x14ac:dyDescent="0.25"/>
    <row r="40282" x14ac:dyDescent="0.25"/>
    <row r="40283" x14ac:dyDescent="0.25"/>
    <row r="40284" x14ac:dyDescent="0.25"/>
    <row r="40285" x14ac:dyDescent="0.25"/>
    <row r="40286" x14ac:dyDescent="0.25"/>
    <row r="40287" x14ac:dyDescent="0.25"/>
    <row r="40288" x14ac:dyDescent="0.25"/>
    <row r="40289" x14ac:dyDescent="0.25"/>
    <row r="40290" x14ac:dyDescent="0.25"/>
    <row r="40291" x14ac:dyDescent="0.25"/>
    <row r="40292" x14ac:dyDescent="0.25"/>
    <row r="40293" x14ac:dyDescent="0.25"/>
    <row r="40294" x14ac:dyDescent="0.25"/>
    <row r="40295" x14ac:dyDescent="0.25"/>
    <row r="40296" x14ac:dyDescent="0.25"/>
    <row r="40297" x14ac:dyDescent="0.25"/>
    <row r="40298" x14ac:dyDescent="0.25"/>
    <row r="40299" x14ac:dyDescent="0.25"/>
    <row r="40300" x14ac:dyDescent="0.25"/>
    <row r="40301" x14ac:dyDescent="0.25"/>
    <row r="40302" x14ac:dyDescent="0.25"/>
    <row r="40303" x14ac:dyDescent="0.25"/>
    <row r="40304" x14ac:dyDescent="0.25"/>
    <row r="40305" x14ac:dyDescent="0.25"/>
    <row r="40306" x14ac:dyDescent="0.25"/>
    <row r="40307" x14ac:dyDescent="0.25"/>
    <row r="40308" x14ac:dyDescent="0.25"/>
    <row r="40309" x14ac:dyDescent="0.25"/>
    <row r="40310" x14ac:dyDescent="0.25"/>
    <row r="40311" x14ac:dyDescent="0.25"/>
    <row r="40312" x14ac:dyDescent="0.25"/>
    <row r="40313" x14ac:dyDescent="0.25"/>
    <row r="40314" x14ac:dyDescent="0.25"/>
    <row r="40315" x14ac:dyDescent="0.25"/>
    <row r="40316" x14ac:dyDescent="0.25"/>
    <row r="40317" x14ac:dyDescent="0.25"/>
    <row r="40318" x14ac:dyDescent="0.25"/>
    <row r="40319" x14ac:dyDescent="0.25"/>
    <row r="40320" x14ac:dyDescent="0.25"/>
    <row r="40321" x14ac:dyDescent="0.25"/>
    <row r="40322" x14ac:dyDescent="0.25"/>
    <row r="40323" x14ac:dyDescent="0.25"/>
    <row r="40324" x14ac:dyDescent="0.25"/>
    <row r="40325" x14ac:dyDescent="0.25"/>
    <row r="40326" x14ac:dyDescent="0.25"/>
    <row r="40327" x14ac:dyDescent="0.25"/>
    <row r="40328" x14ac:dyDescent="0.25"/>
    <row r="40329" x14ac:dyDescent="0.25"/>
    <row r="40330" x14ac:dyDescent="0.25"/>
    <row r="40331" x14ac:dyDescent="0.25"/>
    <row r="40332" x14ac:dyDescent="0.25"/>
    <row r="40333" x14ac:dyDescent="0.25"/>
    <row r="40334" x14ac:dyDescent="0.25"/>
    <row r="40335" x14ac:dyDescent="0.25"/>
    <row r="40336" x14ac:dyDescent="0.25"/>
    <row r="40337" x14ac:dyDescent="0.25"/>
    <row r="40338" x14ac:dyDescent="0.25"/>
    <row r="40339" x14ac:dyDescent="0.25"/>
    <row r="40340" x14ac:dyDescent="0.25"/>
    <row r="40341" x14ac:dyDescent="0.25"/>
    <row r="40342" x14ac:dyDescent="0.25"/>
    <row r="40343" x14ac:dyDescent="0.25"/>
    <row r="40344" x14ac:dyDescent="0.25"/>
    <row r="40345" x14ac:dyDescent="0.25"/>
    <row r="40346" x14ac:dyDescent="0.25"/>
    <row r="40347" x14ac:dyDescent="0.25"/>
    <row r="40348" x14ac:dyDescent="0.25"/>
    <row r="40349" x14ac:dyDescent="0.25"/>
    <row r="40350" x14ac:dyDescent="0.25"/>
    <row r="40351" x14ac:dyDescent="0.25"/>
    <row r="40352" x14ac:dyDescent="0.25"/>
    <row r="40353" x14ac:dyDescent="0.25"/>
    <row r="40354" x14ac:dyDescent="0.25"/>
    <row r="40355" x14ac:dyDescent="0.25"/>
    <row r="40356" x14ac:dyDescent="0.25"/>
    <row r="40357" x14ac:dyDescent="0.25"/>
    <row r="40358" x14ac:dyDescent="0.25"/>
    <row r="40359" x14ac:dyDescent="0.25"/>
    <row r="40360" x14ac:dyDescent="0.25"/>
    <row r="40361" x14ac:dyDescent="0.25"/>
    <row r="40362" x14ac:dyDescent="0.25"/>
    <row r="40363" x14ac:dyDescent="0.25"/>
    <row r="40364" x14ac:dyDescent="0.25"/>
    <row r="40365" x14ac:dyDescent="0.25"/>
    <row r="40366" x14ac:dyDescent="0.25"/>
    <row r="40367" x14ac:dyDescent="0.25"/>
    <row r="40368" x14ac:dyDescent="0.25"/>
    <row r="40369" x14ac:dyDescent="0.25"/>
    <row r="40370" x14ac:dyDescent="0.25"/>
    <row r="40371" x14ac:dyDescent="0.25"/>
    <row r="40372" x14ac:dyDescent="0.25"/>
    <row r="40373" x14ac:dyDescent="0.25"/>
    <row r="40374" x14ac:dyDescent="0.25"/>
    <row r="40375" x14ac:dyDescent="0.25"/>
    <row r="40376" x14ac:dyDescent="0.25"/>
    <row r="40377" x14ac:dyDescent="0.25"/>
    <row r="40378" x14ac:dyDescent="0.25"/>
    <row r="40379" x14ac:dyDescent="0.25"/>
    <row r="40380" x14ac:dyDescent="0.25"/>
    <row r="40381" x14ac:dyDescent="0.25"/>
    <row r="40382" x14ac:dyDescent="0.25"/>
    <row r="40383" x14ac:dyDescent="0.25"/>
    <row r="40384" x14ac:dyDescent="0.25"/>
    <row r="40385" x14ac:dyDescent="0.25"/>
    <row r="40386" x14ac:dyDescent="0.25"/>
    <row r="40387" x14ac:dyDescent="0.25"/>
    <row r="40388" x14ac:dyDescent="0.25"/>
    <row r="40389" x14ac:dyDescent="0.25"/>
    <row r="40390" x14ac:dyDescent="0.25"/>
    <row r="40391" x14ac:dyDescent="0.25"/>
    <row r="40392" x14ac:dyDescent="0.25"/>
    <row r="40393" x14ac:dyDescent="0.25"/>
    <row r="40394" x14ac:dyDescent="0.25"/>
    <row r="40395" x14ac:dyDescent="0.25"/>
    <row r="40396" x14ac:dyDescent="0.25"/>
    <row r="40397" x14ac:dyDescent="0.25"/>
    <row r="40398" x14ac:dyDescent="0.25"/>
    <row r="40399" x14ac:dyDescent="0.25"/>
    <row r="40400" x14ac:dyDescent="0.25"/>
    <row r="40401" x14ac:dyDescent="0.25"/>
    <row r="40402" x14ac:dyDescent="0.25"/>
    <row r="40403" x14ac:dyDescent="0.25"/>
    <row r="40404" x14ac:dyDescent="0.25"/>
    <row r="40405" x14ac:dyDescent="0.25"/>
    <row r="40406" x14ac:dyDescent="0.25"/>
    <row r="40407" x14ac:dyDescent="0.25"/>
    <row r="40408" x14ac:dyDescent="0.25"/>
    <row r="40409" x14ac:dyDescent="0.25"/>
    <row r="40410" x14ac:dyDescent="0.25"/>
    <row r="40411" x14ac:dyDescent="0.25"/>
    <row r="40412" x14ac:dyDescent="0.25"/>
    <row r="40413" x14ac:dyDescent="0.25"/>
    <row r="40414" x14ac:dyDescent="0.25"/>
    <row r="40415" x14ac:dyDescent="0.25"/>
    <row r="40416" x14ac:dyDescent="0.25"/>
    <row r="40417" x14ac:dyDescent="0.25"/>
    <row r="40418" x14ac:dyDescent="0.25"/>
    <row r="40419" x14ac:dyDescent="0.25"/>
    <row r="40420" x14ac:dyDescent="0.25"/>
    <row r="40421" x14ac:dyDescent="0.25"/>
    <row r="40422" x14ac:dyDescent="0.25"/>
    <row r="40423" x14ac:dyDescent="0.25"/>
    <row r="40424" x14ac:dyDescent="0.25"/>
    <row r="40425" x14ac:dyDescent="0.25"/>
    <row r="40426" x14ac:dyDescent="0.25"/>
    <row r="40427" x14ac:dyDescent="0.25"/>
    <row r="40428" x14ac:dyDescent="0.25"/>
    <row r="40429" x14ac:dyDescent="0.25"/>
    <row r="40430" x14ac:dyDescent="0.25"/>
    <row r="40431" x14ac:dyDescent="0.25"/>
    <row r="40432" x14ac:dyDescent="0.25"/>
    <row r="40433" x14ac:dyDescent="0.25"/>
    <row r="40434" x14ac:dyDescent="0.25"/>
    <row r="40435" x14ac:dyDescent="0.25"/>
    <row r="40436" x14ac:dyDescent="0.25"/>
    <row r="40437" x14ac:dyDescent="0.25"/>
    <row r="40438" x14ac:dyDescent="0.25"/>
    <row r="40439" x14ac:dyDescent="0.25"/>
    <row r="40440" x14ac:dyDescent="0.25"/>
    <row r="40441" x14ac:dyDescent="0.25"/>
    <row r="40442" x14ac:dyDescent="0.25"/>
    <row r="40443" x14ac:dyDescent="0.25"/>
    <row r="40444" x14ac:dyDescent="0.25"/>
    <row r="40445" x14ac:dyDescent="0.25"/>
    <row r="40446" x14ac:dyDescent="0.25"/>
    <row r="40447" x14ac:dyDescent="0.25"/>
    <row r="40448" x14ac:dyDescent="0.25"/>
    <row r="40449" x14ac:dyDescent="0.25"/>
    <row r="40450" x14ac:dyDescent="0.25"/>
    <row r="40451" x14ac:dyDescent="0.25"/>
    <row r="40452" x14ac:dyDescent="0.25"/>
    <row r="40453" x14ac:dyDescent="0.25"/>
    <row r="40454" x14ac:dyDescent="0.25"/>
    <row r="40455" x14ac:dyDescent="0.25"/>
    <row r="40456" x14ac:dyDescent="0.25"/>
    <row r="40457" x14ac:dyDescent="0.25"/>
    <row r="40458" x14ac:dyDescent="0.25"/>
    <row r="40459" x14ac:dyDescent="0.25"/>
    <row r="40460" x14ac:dyDescent="0.25"/>
    <row r="40461" x14ac:dyDescent="0.25"/>
    <row r="40462" x14ac:dyDescent="0.25"/>
    <row r="40463" x14ac:dyDescent="0.25"/>
    <row r="40464" x14ac:dyDescent="0.25"/>
    <row r="40465" x14ac:dyDescent="0.25"/>
    <row r="40466" x14ac:dyDescent="0.25"/>
    <row r="40467" x14ac:dyDescent="0.25"/>
    <row r="40468" x14ac:dyDescent="0.25"/>
    <row r="40469" x14ac:dyDescent="0.25"/>
    <row r="40470" x14ac:dyDescent="0.25"/>
    <row r="40471" x14ac:dyDescent="0.25"/>
    <row r="40472" x14ac:dyDescent="0.25"/>
    <row r="40473" x14ac:dyDescent="0.25"/>
    <row r="40474" x14ac:dyDescent="0.25"/>
    <row r="40475" x14ac:dyDescent="0.25"/>
    <row r="40476" x14ac:dyDescent="0.25"/>
    <row r="40477" x14ac:dyDescent="0.25"/>
    <row r="40478" x14ac:dyDescent="0.25"/>
    <row r="40479" x14ac:dyDescent="0.25"/>
    <row r="40480" x14ac:dyDescent="0.25"/>
    <row r="40481" x14ac:dyDescent="0.25"/>
    <row r="40482" x14ac:dyDescent="0.25"/>
    <row r="40483" x14ac:dyDescent="0.25"/>
    <row r="40484" x14ac:dyDescent="0.25"/>
    <row r="40485" x14ac:dyDescent="0.25"/>
    <row r="40486" x14ac:dyDescent="0.25"/>
    <row r="40487" x14ac:dyDescent="0.25"/>
    <row r="40488" x14ac:dyDescent="0.25"/>
    <row r="40489" x14ac:dyDescent="0.25"/>
    <row r="40490" x14ac:dyDescent="0.25"/>
    <row r="40491" x14ac:dyDescent="0.25"/>
    <row r="40492" x14ac:dyDescent="0.25"/>
    <row r="40493" x14ac:dyDescent="0.25"/>
    <row r="40494" x14ac:dyDescent="0.25"/>
    <row r="40495" x14ac:dyDescent="0.25"/>
    <row r="40496" x14ac:dyDescent="0.25"/>
    <row r="40497" x14ac:dyDescent="0.25"/>
    <row r="40498" x14ac:dyDescent="0.25"/>
    <row r="40499" x14ac:dyDescent="0.25"/>
    <row r="40500" x14ac:dyDescent="0.25"/>
    <row r="40501" x14ac:dyDescent="0.25"/>
    <row r="40502" x14ac:dyDescent="0.25"/>
    <row r="40503" x14ac:dyDescent="0.25"/>
    <row r="40504" x14ac:dyDescent="0.25"/>
    <row r="40505" x14ac:dyDescent="0.25"/>
    <row r="40506" x14ac:dyDescent="0.25"/>
    <row r="40507" x14ac:dyDescent="0.25"/>
    <row r="40508" x14ac:dyDescent="0.25"/>
    <row r="40509" x14ac:dyDescent="0.25"/>
    <row r="40510" x14ac:dyDescent="0.25"/>
    <row r="40511" x14ac:dyDescent="0.25"/>
    <row r="40512" x14ac:dyDescent="0.25"/>
    <row r="40513" x14ac:dyDescent="0.25"/>
    <row r="40514" x14ac:dyDescent="0.25"/>
    <row r="40515" x14ac:dyDescent="0.25"/>
    <row r="40516" x14ac:dyDescent="0.25"/>
    <row r="40517" x14ac:dyDescent="0.25"/>
    <row r="40518" x14ac:dyDescent="0.25"/>
    <row r="40519" x14ac:dyDescent="0.25"/>
    <row r="40520" x14ac:dyDescent="0.25"/>
    <row r="40521" x14ac:dyDescent="0.25"/>
    <row r="40522" x14ac:dyDescent="0.25"/>
    <row r="40523" x14ac:dyDescent="0.25"/>
    <row r="40524" x14ac:dyDescent="0.25"/>
    <row r="40525" x14ac:dyDescent="0.25"/>
    <row r="40526" x14ac:dyDescent="0.25"/>
    <row r="40527" x14ac:dyDescent="0.25"/>
    <row r="40528" x14ac:dyDescent="0.25"/>
    <row r="40529" x14ac:dyDescent="0.25"/>
    <row r="40530" x14ac:dyDescent="0.25"/>
    <row r="40531" x14ac:dyDescent="0.25"/>
    <row r="40532" x14ac:dyDescent="0.25"/>
    <row r="40533" x14ac:dyDescent="0.25"/>
    <row r="40534" x14ac:dyDescent="0.25"/>
    <row r="40535" x14ac:dyDescent="0.25"/>
    <row r="40536" x14ac:dyDescent="0.25"/>
    <row r="40537" x14ac:dyDescent="0.25"/>
    <row r="40538" x14ac:dyDescent="0.25"/>
    <row r="40539" x14ac:dyDescent="0.25"/>
    <row r="40540" x14ac:dyDescent="0.25"/>
    <row r="40541" x14ac:dyDescent="0.25"/>
    <row r="40542" x14ac:dyDescent="0.25"/>
    <row r="40543" x14ac:dyDescent="0.25"/>
    <row r="40544" x14ac:dyDescent="0.25"/>
    <row r="40545" x14ac:dyDescent="0.25"/>
    <row r="40546" x14ac:dyDescent="0.25"/>
    <row r="40547" x14ac:dyDescent="0.25"/>
    <row r="40548" x14ac:dyDescent="0.25"/>
    <row r="40549" x14ac:dyDescent="0.25"/>
    <row r="40550" x14ac:dyDescent="0.25"/>
    <row r="40551" x14ac:dyDescent="0.25"/>
    <row r="40552" x14ac:dyDescent="0.25"/>
    <row r="40553" x14ac:dyDescent="0.25"/>
    <row r="40554" x14ac:dyDescent="0.25"/>
    <row r="40555" x14ac:dyDescent="0.25"/>
    <row r="40556" x14ac:dyDescent="0.25"/>
    <row r="40557" x14ac:dyDescent="0.25"/>
    <row r="40558" x14ac:dyDescent="0.25"/>
    <row r="40559" x14ac:dyDescent="0.25"/>
    <row r="40560" x14ac:dyDescent="0.25"/>
    <row r="40561" x14ac:dyDescent="0.25"/>
    <row r="40562" x14ac:dyDescent="0.25"/>
    <row r="40563" x14ac:dyDescent="0.25"/>
    <row r="40564" x14ac:dyDescent="0.25"/>
    <row r="40565" x14ac:dyDescent="0.25"/>
    <row r="40566" x14ac:dyDescent="0.25"/>
    <row r="40567" x14ac:dyDescent="0.25"/>
    <row r="40568" x14ac:dyDescent="0.25"/>
    <row r="40569" x14ac:dyDescent="0.25"/>
    <row r="40570" x14ac:dyDescent="0.25"/>
    <row r="40571" x14ac:dyDescent="0.25"/>
    <row r="40572" x14ac:dyDescent="0.25"/>
    <row r="40573" x14ac:dyDescent="0.25"/>
    <row r="40574" x14ac:dyDescent="0.25"/>
    <row r="40575" x14ac:dyDescent="0.25"/>
    <row r="40576" x14ac:dyDescent="0.25"/>
    <row r="40577" x14ac:dyDescent="0.25"/>
    <row r="40578" x14ac:dyDescent="0.25"/>
    <row r="40579" x14ac:dyDescent="0.25"/>
    <row r="40580" x14ac:dyDescent="0.25"/>
    <row r="40581" x14ac:dyDescent="0.25"/>
    <row r="40582" x14ac:dyDescent="0.25"/>
    <row r="40583" x14ac:dyDescent="0.25"/>
    <row r="40584" x14ac:dyDescent="0.25"/>
    <row r="40585" x14ac:dyDescent="0.25"/>
    <row r="40586" x14ac:dyDescent="0.25"/>
    <row r="40587" x14ac:dyDescent="0.25"/>
    <row r="40588" x14ac:dyDescent="0.25"/>
    <row r="40589" x14ac:dyDescent="0.25"/>
    <row r="40590" x14ac:dyDescent="0.25"/>
    <row r="40591" x14ac:dyDescent="0.25"/>
    <row r="40592" x14ac:dyDescent="0.25"/>
    <row r="40593" x14ac:dyDescent="0.25"/>
    <row r="40594" x14ac:dyDescent="0.25"/>
    <row r="40595" x14ac:dyDescent="0.25"/>
    <row r="40596" x14ac:dyDescent="0.25"/>
    <row r="40597" x14ac:dyDescent="0.25"/>
    <row r="40598" x14ac:dyDescent="0.25"/>
    <row r="40599" x14ac:dyDescent="0.25"/>
    <row r="40600" x14ac:dyDescent="0.25"/>
    <row r="40601" x14ac:dyDescent="0.25"/>
    <row r="40602" x14ac:dyDescent="0.25"/>
    <row r="40603" x14ac:dyDescent="0.25"/>
    <row r="40604" x14ac:dyDescent="0.25"/>
    <row r="40605" x14ac:dyDescent="0.25"/>
    <row r="40606" x14ac:dyDescent="0.25"/>
    <row r="40607" x14ac:dyDescent="0.25"/>
    <row r="40608" x14ac:dyDescent="0.25"/>
    <row r="40609" x14ac:dyDescent="0.25"/>
    <row r="40610" x14ac:dyDescent="0.25"/>
    <row r="40611" x14ac:dyDescent="0.25"/>
    <row r="40612" x14ac:dyDescent="0.25"/>
    <row r="40613" x14ac:dyDescent="0.25"/>
    <row r="40614" x14ac:dyDescent="0.25"/>
    <row r="40615" x14ac:dyDescent="0.25"/>
    <row r="40616" x14ac:dyDescent="0.25"/>
    <row r="40617" x14ac:dyDescent="0.25"/>
    <row r="40618" x14ac:dyDescent="0.25"/>
    <row r="40619" x14ac:dyDescent="0.25"/>
    <row r="40620" x14ac:dyDescent="0.25"/>
    <row r="40621" x14ac:dyDescent="0.25"/>
    <row r="40622" x14ac:dyDescent="0.25"/>
    <row r="40623" x14ac:dyDescent="0.25"/>
    <row r="40624" x14ac:dyDescent="0.25"/>
    <row r="40625" x14ac:dyDescent="0.25"/>
    <row r="40626" x14ac:dyDescent="0.25"/>
    <row r="40627" x14ac:dyDescent="0.25"/>
    <row r="40628" x14ac:dyDescent="0.25"/>
    <row r="40629" x14ac:dyDescent="0.25"/>
    <row r="40630" x14ac:dyDescent="0.25"/>
    <row r="40631" x14ac:dyDescent="0.25"/>
    <row r="40632" x14ac:dyDescent="0.25"/>
    <row r="40633" x14ac:dyDescent="0.25"/>
    <row r="40634" x14ac:dyDescent="0.25"/>
    <row r="40635" x14ac:dyDescent="0.25"/>
    <row r="40636" x14ac:dyDescent="0.25"/>
    <row r="40637" x14ac:dyDescent="0.25"/>
    <row r="40638" x14ac:dyDescent="0.25"/>
    <row r="40639" x14ac:dyDescent="0.25"/>
    <row r="40640" x14ac:dyDescent="0.25"/>
    <row r="40641" x14ac:dyDescent="0.25"/>
    <row r="40642" x14ac:dyDescent="0.25"/>
    <row r="40643" x14ac:dyDescent="0.25"/>
    <row r="40644" x14ac:dyDescent="0.25"/>
    <row r="40645" x14ac:dyDescent="0.25"/>
    <row r="40646" x14ac:dyDescent="0.25"/>
    <row r="40647" x14ac:dyDescent="0.25"/>
    <row r="40648" x14ac:dyDescent="0.25"/>
    <row r="40649" x14ac:dyDescent="0.25"/>
    <row r="40650" x14ac:dyDescent="0.25"/>
    <row r="40651" x14ac:dyDescent="0.25"/>
    <row r="40652" x14ac:dyDescent="0.25"/>
    <row r="40653" x14ac:dyDescent="0.25"/>
    <row r="40654" x14ac:dyDescent="0.25"/>
    <row r="40655" x14ac:dyDescent="0.25"/>
    <row r="40656" x14ac:dyDescent="0.25"/>
    <row r="40657" x14ac:dyDescent="0.25"/>
    <row r="40658" x14ac:dyDescent="0.25"/>
    <row r="40659" x14ac:dyDescent="0.25"/>
    <row r="40660" x14ac:dyDescent="0.25"/>
    <row r="40661" x14ac:dyDescent="0.25"/>
    <row r="40662" x14ac:dyDescent="0.25"/>
    <row r="40663" x14ac:dyDescent="0.25"/>
    <row r="40664" x14ac:dyDescent="0.25"/>
    <row r="40665" x14ac:dyDescent="0.25"/>
    <row r="40666" x14ac:dyDescent="0.25"/>
    <row r="40667" x14ac:dyDescent="0.25"/>
    <row r="40668" x14ac:dyDescent="0.25"/>
    <row r="40669" x14ac:dyDescent="0.25"/>
    <row r="40670" x14ac:dyDescent="0.25"/>
    <row r="40671" x14ac:dyDescent="0.25"/>
    <row r="40672" x14ac:dyDescent="0.25"/>
    <row r="40673" x14ac:dyDescent="0.25"/>
    <row r="40674" x14ac:dyDescent="0.25"/>
    <row r="40675" x14ac:dyDescent="0.25"/>
    <row r="40676" x14ac:dyDescent="0.25"/>
    <row r="40677" x14ac:dyDescent="0.25"/>
    <row r="40678" x14ac:dyDescent="0.25"/>
    <row r="40679" x14ac:dyDescent="0.25"/>
    <row r="40680" x14ac:dyDescent="0.25"/>
    <row r="40681" x14ac:dyDescent="0.25"/>
    <row r="40682" x14ac:dyDescent="0.25"/>
    <row r="40683" x14ac:dyDescent="0.25"/>
    <row r="40684" x14ac:dyDescent="0.25"/>
    <row r="40685" x14ac:dyDescent="0.25"/>
    <row r="40686" x14ac:dyDescent="0.25"/>
    <row r="40687" x14ac:dyDescent="0.25"/>
    <row r="40688" x14ac:dyDescent="0.25"/>
    <row r="40689" x14ac:dyDescent="0.25"/>
    <row r="40690" x14ac:dyDescent="0.25"/>
    <row r="40691" x14ac:dyDescent="0.25"/>
    <row r="40692" x14ac:dyDescent="0.25"/>
    <row r="40693" x14ac:dyDescent="0.25"/>
    <row r="40694" x14ac:dyDescent="0.25"/>
    <row r="40695" x14ac:dyDescent="0.25"/>
    <row r="40696" x14ac:dyDescent="0.25"/>
    <row r="40697" x14ac:dyDescent="0.25"/>
    <row r="40698" x14ac:dyDescent="0.25"/>
    <row r="40699" x14ac:dyDescent="0.25"/>
    <row r="40700" x14ac:dyDescent="0.25"/>
    <row r="40701" x14ac:dyDescent="0.25"/>
    <row r="40702" x14ac:dyDescent="0.25"/>
    <row r="40703" x14ac:dyDescent="0.25"/>
    <row r="40704" x14ac:dyDescent="0.25"/>
    <row r="40705" x14ac:dyDescent="0.25"/>
    <row r="40706" x14ac:dyDescent="0.25"/>
    <row r="40707" x14ac:dyDescent="0.25"/>
    <row r="40708" x14ac:dyDescent="0.25"/>
    <row r="40709" x14ac:dyDescent="0.25"/>
    <row r="40710" x14ac:dyDescent="0.25"/>
    <row r="40711" x14ac:dyDescent="0.25"/>
    <row r="40712" x14ac:dyDescent="0.25"/>
    <row r="40713" x14ac:dyDescent="0.25"/>
    <row r="40714" x14ac:dyDescent="0.25"/>
    <row r="40715" x14ac:dyDescent="0.25"/>
    <row r="40716" x14ac:dyDescent="0.25"/>
    <row r="40717" x14ac:dyDescent="0.25"/>
    <row r="40718" x14ac:dyDescent="0.25"/>
    <row r="40719" x14ac:dyDescent="0.25"/>
    <row r="40720" x14ac:dyDescent="0.25"/>
    <row r="40721" x14ac:dyDescent="0.25"/>
    <row r="40722" x14ac:dyDescent="0.25"/>
    <row r="40723" x14ac:dyDescent="0.25"/>
    <row r="40724" x14ac:dyDescent="0.25"/>
    <row r="40725" x14ac:dyDescent="0.25"/>
    <row r="40726" x14ac:dyDescent="0.25"/>
    <row r="40727" x14ac:dyDescent="0.25"/>
    <row r="40728" x14ac:dyDescent="0.25"/>
    <row r="40729" x14ac:dyDescent="0.25"/>
    <row r="40730" x14ac:dyDescent="0.25"/>
    <row r="40731" x14ac:dyDescent="0.25"/>
    <row r="40732" x14ac:dyDescent="0.25"/>
    <row r="40733" x14ac:dyDescent="0.25"/>
    <row r="40734" x14ac:dyDescent="0.25"/>
    <row r="40735" x14ac:dyDescent="0.25"/>
    <row r="40736" x14ac:dyDescent="0.25"/>
    <row r="40737" x14ac:dyDescent="0.25"/>
    <row r="40738" x14ac:dyDescent="0.25"/>
    <row r="40739" x14ac:dyDescent="0.25"/>
    <row r="40740" x14ac:dyDescent="0.25"/>
    <row r="40741" x14ac:dyDescent="0.25"/>
    <row r="40742" x14ac:dyDescent="0.25"/>
    <row r="40743" x14ac:dyDescent="0.25"/>
    <row r="40744" x14ac:dyDescent="0.25"/>
    <row r="40745" x14ac:dyDescent="0.25"/>
    <row r="40746" x14ac:dyDescent="0.25"/>
    <row r="40747" x14ac:dyDescent="0.25"/>
    <row r="40748" x14ac:dyDescent="0.25"/>
    <row r="40749" x14ac:dyDescent="0.25"/>
    <row r="40750" x14ac:dyDescent="0.25"/>
    <row r="40751" x14ac:dyDescent="0.25"/>
    <row r="40752" x14ac:dyDescent="0.25"/>
    <row r="40753" x14ac:dyDescent="0.25"/>
    <row r="40754" x14ac:dyDescent="0.25"/>
    <row r="40755" x14ac:dyDescent="0.25"/>
    <row r="40756" x14ac:dyDescent="0.25"/>
    <row r="40757" x14ac:dyDescent="0.25"/>
    <row r="40758" x14ac:dyDescent="0.25"/>
    <row r="40759" x14ac:dyDescent="0.25"/>
    <row r="40760" x14ac:dyDescent="0.25"/>
    <row r="40761" x14ac:dyDescent="0.25"/>
    <row r="40762" x14ac:dyDescent="0.25"/>
    <row r="40763" x14ac:dyDescent="0.25"/>
    <row r="40764" x14ac:dyDescent="0.25"/>
    <row r="40765" x14ac:dyDescent="0.25"/>
    <row r="40766" x14ac:dyDescent="0.25"/>
    <row r="40767" x14ac:dyDescent="0.25"/>
    <row r="40768" x14ac:dyDescent="0.25"/>
    <row r="40769" x14ac:dyDescent="0.25"/>
    <row r="40770" x14ac:dyDescent="0.25"/>
    <row r="40771" x14ac:dyDescent="0.25"/>
    <row r="40772" x14ac:dyDescent="0.25"/>
    <row r="40773" x14ac:dyDescent="0.25"/>
    <row r="40774" x14ac:dyDescent="0.25"/>
    <row r="40775" x14ac:dyDescent="0.25"/>
    <row r="40776" x14ac:dyDescent="0.25"/>
    <row r="40777" x14ac:dyDescent="0.25"/>
    <row r="40778" x14ac:dyDescent="0.25"/>
    <row r="40779" x14ac:dyDescent="0.25"/>
    <row r="40780" x14ac:dyDescent="0.25"/>
    <row r="40781" x14ac:dyDescent="0.25"/>
    <row r="40782" x14ac:dyDescent="0.25"/>
    <row r="40783" x14ac:dyDescent="0.25"/>
    <row r="40784" x14ac:dyDescent="0.25"/>
    <row r="40785" x14ac:dyDescent="0.25"/>
    <row r="40786" x14ac:dyDescent="0.25"/>
    <row r="40787" x14ac:dyDescent="0.25"/>
    <row r="40788" x14ac:dyDescent="0.25"/>
    <row r="40789" x14ac:dyDescent="0.25"/>
    <row r="40790" x14ac:dyDescent="0.25"/>
    <row r="40791" x14ac:dyDescent="0.25"/>
    <row r="40792" x14ac:dyDescent="0.25"/>
    <row r="40793" x14ac:dyDescent="0.25"/>
    <row r="40794" x14ac:dyDescent="0.25"/>
    <row r="40795" x14ac:dyDescent="0.25"/>
    <row r="40796" x14ac:dyDescent="0.25"/>
    <row r="40797" x14ac:dyDescent="0.25"/>
    <row r="40798" x14ac:dyDescent="0.25"/>
    <row r="40799" x14ac:dyDescent="0.25"/>
    <row r="40800" x14ac:dyDescent="0.25"/>
    <row r="40801" x14ac:dyDescent="0.25"/>
    <row r="40802" x14ac:dyDescent="0.25"/>
    <row r="40803" x14ac:dyDescent="0.25"/>
    <row r="40804" x14ac:dyDescent="0.25"/>
    <row r="40805" x14ac:dyDescent="0.25"/>
    <row r="40806" x14ac:dyDescent="0.25"/>
    <row r="40807" x14ac:dyDescent="0.25"/>
    <row r="40808" x14ac:dyDescent="0.25"/>
    <row r="40809" x14ac:dyDescent="0.25"/>
    <row r="40810" x14ac:dyDescent="0.25"/>
    <row r="40811" x14ac:dyDescent="0.25"/>
    <row r="40812" x14ac:dyDescent="0.25"/>
    <row r="40813" x14ac:dyDescent="0.25"/>
    <row r="40814" x14ac:dyDescent="0.25"/>
    <row r="40815" x14ac:dyDescent="0.25"/>
    <row r="40816" x14ac:dyDescent="0.25"/>
    <row r="40817" x14ac:dyDescent="0.25"/>
    <row r="40818" x14ac:dyDescent="0.25"/>
    <row r="40819" x14ac:dyDescent="0.25"/>
    <row r="40820" x14ac:dyDescent="0.25"/>
    <row r="40821" x14ac:dyDescent="0.25"/>
    <row r="40822" x14ac:dyDescent="0.25"/>
    <row r="40823" x14ac:dyDescent="0.25"/>
    <row r="40824" x14ac:dyDescent="0.25"/>
    <row r="40825" x14ac:dyDescent="0.25"/>
    <row r="40826" x14ac:dyDescent="0.25"/>
    <row r="40827" x14ac:dyDescent="0.25"/>
    <row r="40828" x14ac:dyDescent="0.25"/>
    <row r="40829" x14ac:dyDescent="0.25"/>
    <row r="40830" x14ac:dyDescent="0.25"/>
    <row r="40831" x14ac:dyDescent="0.25"/>
    <row r="40832" x14ac:dyDescent="0.25"/>
    <row r="40833" x14ac:dyDescent="0.25"/>
    <row r="40834" x14ac:dyDescent="0.25"/>
    <row r="40835" x14ac:dyDescent="0.25"/>
    <row r="40836" x14ac:dyDescent="0.25"/>
    <row r="40837" x14ac:dyDescent="0.25"/>
    <row r="40838" x14ac:dyDescent="0.25"/>
    <row r="40839" x14ac:dyDescent="0.25"/>
    <row r="40840" x14ac:dyDescent="0.25"/>
    <row r="40841" x14ac:dyDescent="0.25"/>
    <row r="40842" x14ac:dyDescent="0.25"/>
    <row r="40843" x14ac:dyDescent="0.25"/>
    <row r="40844" x14ac:dyDescent="0.25"/>
    <row r="40845" x14ac:dyDescent="0.25"/>
    <row r="40846" x14ac:dyDescent="0.25"/>
    <row r="40847" x14ac:dyDescent="0.25"/>
    <row r="40848" x14ac:dyDescent="0.25"/>
    <row r="40849" x14ac:dyDescent="0.25"/>
    <row r="40850" x14ac:dyDescent="0.25"/>
    <row r="40851" x14ac:dyDescent="0.25"/>
    <row r="40852" x14ac:dyDescent="0.25"/>
    <row r="40853" x14ac:dyDescent="0.25"/>
    <row r="40854" x14ac:dyDescent="0.25"/>
    <row r="40855" x14ac:dyDescent="0.25"/>
    <row r="40856" x14ac:dyDescent="0.25"/>
    <row r="40857" x14ac:dyDescent="0.25"/>
    <row r="40858" x14ac:dyDescent="0.25"/>
    <row r="40859" x14ac:dyDescent="0.25"/>
    <row r="40860" x14ac:dyDescent="0.25"/>
    <row r="40861" x14ac:dyDescent="0.25"/>
    <row r="40862" x14ac:dyDescent="0.25"/>
    <row r="40863" x14ac:dyDescent="0.25"/>
    <row r="40864" x14ac:dyDescent="0.25"/>
    <row r="40865" x14ac:dyDescent="0.25"/>
    <row r="40866" x14ac:dyDescent="0.25"/>
    <row r="40867" x14ac:dyDescent="0.25"/>
    <row r="40868" x14ac:dyDescent="0.25"/>
    <row r="40869" x14ac:dyDescent="0.25"/>
    <row r="40870" x14ac:dyDescent="0.25"/>
    <row r="40871" x14ac:dyDescent="0.25"/>
    <row r="40872" x14ac:dyDescent="0.25"/>
    <row r="40873" x14ac:dyDescent="0.25"/>
    <row r="40874" x14ac:dyDescent="0.25"/>
    <row r="40875" x14ac:dyDescent="0.25"/>
    <row r="40876" x14ac:dyDescent="0.25"/>
    <row r="40877" x14ac:dyDescent="0.25"/>
    <row r="40878" x14ac:dyDescent="0.25"/>
    <row r="40879" x14ac:dyDescent="0.25"/>
    <row r="40880" x14ac:dyDescent="0.25"/>
    <row r="40881" x14ac:dyDescent="0.25"/>
    <row r="40882" x14ac:dyDescent="0.25"/>
    <row r="40883" x14ac:dyDescent="0.25"/>
    <row r="40884" x14ac:dyDescent="0.25"/>
    <row r="40885" x14ac:dyDescent="0.25"/>
    <row r="40886" x14ac:dyDescent="0.25"/>
    <row r="40887" x14ac:dyDescent="0.25"/>
    <row r="40888" x14ac:dyDescent="0.25"/>
    <row r="40889" x14ac:dyDescent="0.25"/>
    <row r="40890" x14ac:dyDescent="0.25"/>
    <row r="40891" x14ac:dyDescent="0.25"/>
    <row r="40892" x14ac:dyDescent="0.25"/>
    <row r="40893" x14ac:dyDescent="0.25"/>
    <row r="40894" x14ac:dyDescent="0.25"/>
    <row r="40895" x14ac:dyDescent="0.25"/>
    <row r="40896" x14ac:dyDescent="0.25"/>
    <row r="40897" x14ac:dyDescent="0.25"/>
    <row r="40898" x14ac:dyDescent="0.25"/>
    <row r="40899" x14ac:dyDescent="0.25"/>
    <row r="40900" x14ac:dyDescent="0.25"/>
    <row r="40901" x14ac:dyDescent="0.25"/>
    <row r="40902" x14ac:dyDescent="0.25"/>
    <row r="40903" x14ac:dyDescent="0.25"/>
    <row r="40904" x14ac:dyDescent="0.25"/>
    <row r="40905" x14ac:dyDescent="0.25"/>
    <row r="40906" x14ac:dyDescent="0.25"/>
    <row r="40907" x14ac:dyDescent="0.25"/>
    <row r="40908" x14ac:dyDescent="0.25"/>
    <row r="40909" x14ac:dyDescent="0.25"/>
    <row r="40910" x14ac:dyDescent="0.25"/>
    <row r="40911" x14ac:dyDescent="0.25"/>
    <row r="40912" x14ac:dyDescent="0.25"/>
    <row r="40913" x14ac:dyDescent="0.25"/>
    <row r="40914" x14ac:dyDescent="0.25"/>
    <row r="40915" x14ac:dyDescent="0.25"/>
    <row r="40916" x14ac:dyDescent="0.25"/>
    <row r="40917" x14ac:dyDescent="0.25"/>
    <row r="40918" x14ac:dyDescent="0.25"/>
    <row r="40919" x14ac:dyDescent="0.25"/>
    <row r="40920" x14ac:dyDescent="0.25"/>
    <row r="40921" x14ac:dyDescent="0.25"/>
    <row r="40922" x14ac:dyDescent="0.25"/>
    <row r="40923" x14ac:dyDescent="0.25"/>
    <row r="40924" x14ac:dyDescent="0.25"/>
    <row r="40925" x14ac:dyDescent="0.25"/>
    <row r="40926" x14ac:dyDescent="0.25"/>
    <row r="40927" x14ac:dyDescent="0.25"/>
    <row r="40928" x14ac:dyDescent="0.25"/>
    <row r="40929" x14ac:dyDescent="0.25"/>
    <row r="40930" x14ac:dyDescent="0.25"/>
    <row r="40931" x14ac:dyDescent="0.25"/>
    <row r="40932" x14ac:dyDescent="0.25"/>
    <row r="40933" x14ac:dyDescent="0.25"/>
    <row r="40934" x14ac:dyDescent="0.25"/>
    <row r="40935" x14ac:dyDescent="0.25"/>
    <row r="40936" x14ac:dyDescent="0.25"/>
    <row r="40937" x14ac:dyDescent="0.25"/>
    <row r="40938" x14ac:dyDescent="0.25"/>
    <row r="40939" x14ac:dyDescent="0.25"/>
    <row r="40940" x14ac:dyDescent="0.25"/>
    <row r="40941" x14ac:dyDescent="0.25"/>
    <row r="40942" x14ac:dyDescent="0.25"/>
    <row r="40943" x14ac:dyDescent="0.25"/>
    <row r="40944" x14ac:dyDescent="0.25"/>
    <row r="40945" x14ac:dyDescent="0.25"/>
    <row r="40946" x14ac:dyDescent="0.25"/>
    <row r="40947" x14ac:dyDescent="0.25"/>
    <row r="40948" x14ac:dyDescent="0.25"/>
    <row r="40949" x14ac:dyDescent="0.25"/>
    <row r="40950" x14ac:dyDescent="0.25"/>
    <row r="40951" x14ac:dyDescent="0.25"/>
    <row r="40952" x14ac:dyDescent="0.25"/>
    <row r="40953" x14ac:dyDescent="0.25"/>
    <row r="40954" x14ac:dyDescent="0.25"/>
    <row r="40955" x14ac:dyDescent="0.25"/>
    <row r="40956" x14ac:dyDescent="0.25"/>
    <row r="40957" x14ac:dyDescent="0.25"/>
    <row r="40958" x14ac:dyDescent="0.25"/>
    <row r="40959" x14ac:dyDescent="0.25"/>
    <row r="40960" x14ac:dyDescent="0.25"/>
    <row r="40961" x14ac:dyDescent="0.25"/>
    <row r="40962" x14ac:dyDescent="0.25"/>
    <row r="40963" x14ac:dyDescent="0.25"/>
    <row r="40964" x14ac:dyDescent="0.25"/>
    <row r="40965" x14ac:dyDescent="0.25"/>
    <row r="40966" x14ac:dyDescent="0.25"/>
    <row r="40967" x14ac:dyDescent="0.25"/>
    <row r="40968" x14ac:dyDescent="0.25"/>
    <row r="40969" x14ac:dyDescent="0.25"/>
    <row r="40970" x14ac:dyDescent="0.25"/>
    <row r="40971" x14ac:dyDescent="0.25"/>
    <row r="40972" x14ac:dyDescent="0.25"/>
    <row r="40973" x14ac:dyDescent="0.25"/>
    <row r="40974" x14ac:dyDescent="0.25"/>
    <row r="40975" x14ac:dyDescent="0.25"/>
    <row r="40976" x14ac:dyDescent="0.25"/>
    <row r="40977" x14ac:dyDescent="0.25"/>
    <row r="40978" x14ac:dyDescent="0.25"/>
    <row r="40979" x14ac:dyDescent="0.25"/>
    <row r="40980" x14ac:dyDescent="0.25"/>
    <row r="40981" x14ac:dyDescent="0.25"/>
    <row r="40982" x14ac:dyDescent="0.25"/>
    <row r="40983" x14ac:dyDescent="0.25"/>
    <row r="40984" x14ac:dyDescent="0.25"/>
    <row r="40985" x14ac:dyDescent="0.25"/>
    <row r="40986" x14ac:dyDescent="0.25"/>
    <row r="40987" x14ac:dyDescent="0.25"/>
    <row r="40988" x14ac:dyDescent="0.25"/>
    <row r="40989" x14ac:dyDescent="0.25"/>
    <row r="40990" x14ac:dyDescent="0.25"/>
    <row r="40991" x14ac:dyDescent="0.25"/>
    <row r="40992" x14ac:dyDescent="0.25"/>
    <row r="40993" x14ac:dyDescent="0.25"/>
    <row r="40994" x14ac:dyDescent="0.25"/>
    <row r="40995" x14ac:dyDescent="0.25"/>
    <row r="40996" x14ac:dyDescent="0.25"/>
    <row r="40997" x14ac:dyDescent="0.25"/>
    <row r="40998" x14ac:dyDescent="0.25"/>
    <row r="40999" x14ac:dyDescent="0.25"/>
    <row r="41000" x14ac:dyDescent="0.25"/>
    <row r="41001" x14ac:dyDescent="0.25"/>
    <row r="41002" x14ac:dyDescent="0.25"/>
    <row r="41003" x14ac:dyDescent="0.25"/>
    <row r="41004" x14ac:dyDescent="0.25"/>
    <row r="41005" x14ac:dyDescent="0.25"/>
    <row r="41006" x14ac:dyDescent="0.25"/>
    <row r="41007" x14ac:dyDescent="0.25"/>
    <row r="41008" x14ac:dyDescent="0.25"/>
    <row r="41009" x14ac:dyDescent="0.25"/>
    <row r="41010" x14ac:dyDescent="0.25"/>
    <row r="41011" x14ac:dyDescent="0.25"/>
    <row r="41012" x14ac:dyDescent="0.25"/>
    <row r="41013" x14ac:dyDescent="0.25"/>
    <row r="41014" x14ac:dyDescent="0.25"/>
    <row r="41015" x14ac:dyDescent="0.25"/>
    <row r="41016" x14ac:dyDescent="0.25"/>
    <row r="41017" x14ac:dyDescent="0.25"/>
    <row r="41018" x14ac:dyDescent="0.25"/>
    <row r="41019" x14ac:dyDescent="0.25"/>
    <row r="41020" x14ac:dyDescent="0.25"/>
    <row r="41021" x14ac:dyDescent="0.25"/>
    <row r="41022" x14ac:dyDescent="0.25"/>
    <row r="41023" x14ac:dyDescent="0.25"/>
    <row r="41024" x14ac:dyDescent="0.25"/>
    <row r="41025" x14ac:dyDescent="0.25"/>
    <row r="41026" x14ac:dyDescent="0.25"/>
    <row r="41027" x14ac:dyDescent="0.25"/>
    <row r="41028" x14ac:dyDescent="0.25"/>
    <row r="41029" x14ac:dyDescent="0.25"/>
    <row r="41030" x14ac:dyDescent="0.25"/>
    <row r="41031" x14ac:dyDescent="0.25"/>
    <row r="41032" x14ac:dyDescent="0.25"/>
    <row r="41033" x14ac:dyDescent="0.25"/>
    <row r="41034" x14ac:dyDescent="0.25"/>
    <row r="41035" x14ac:dyDescent="0.25"/>
    <row r="41036" x14ac:dyDescent="0.25"/>
    <row r="41037" x14ac:dyDescent="0.25"/>
    <row r="41038" x14ac:dyDescent="0.25"/>
    <row r="41039" x14ac:dyDescent="0.25"/>
    <row r="41040" x14ac:dyDescent="0.25"/>
    <row r="41041" x14ac:dyDescent="0.25"/>
    <row r="41042" x14ac:dyDescent="0.25"/>
    <row r="41043" x14ac:dyDescent="0.25"/>
    <row r="41044" x14ac:dyDescent="0.25"/>
    <row r="41045" x14ac:dyDescent="0.25"/>
    <row r="41046" x14ac:dyDescent="0.25"/>
    <row r="41047" x14ac:dyDescent="0.25"/>
    <row r="41048" x14ac:dyDescent="0.25"/>
    <row r="41049" x14ac:dyDescent="0.25"/>
    <row r="41050" x14ac:dyDescent="0.25"/>
    <row r="41051" x14ac:dyDescent="0.25"/>
    <row r="41052" x14ac:dyDescent="0.25"/>
    <row r="41053" x14ac:dyDescent="0.25"/>
    <row r="41054" x14ac:dyDescent="0.25"/>
    <row r="41055" x14ac:dyDescent="0.25"/>
    <row r="41056" x14ac:dyDescent="0.25"/>
    <row r="41057" x14ac:dyDescent="0.25"/>
    <row r="41058" x14ac:dyDescent="0.25"/>
    <row r="41059" x14ac:dyDescent="0.25"/>
    <row r="41060" x14ac:dyDescent="0.25"/>
    <row r="41061" x14ac:dyDescent="0.25"/>
    <row r="41062" x14ac:dyDescent="0.25"/>
    <row r="41063" x14ac:dyDescent="0.25"/>
    <row r="41064" x14ac:dyDescent="0.25"/>
    <row r="41065" x14ac:dyDescent="0.25"/>
    <row r="41066" x14ac:dyDescent="0.25"/>
    <row r="41067" x14ac:dyDescent="0.25"/>
    <row r="41068" x14ac:dyDescent="0.25"/>
    <row r="41069" x14ac:dyDescent="0.25"/>
    <row r="41070" x14ac:dyDescent="0.25"/>
    <row r="41071" x14ac:dyDescent="0.25"/>
    <row r="41072" x14ac:dyDescent="0.25"/>
    <row r="41073" x14ac:dyDescent="0.25"/>
    <row r="41074" x14ac:dyDescent="0.25"/>
    <row r="41075" x14ac:dyDescent="0.25"/>
    <row r="41076" x14ac:dyDescent="0.25"/>
    <row r="41077" x14ac:dyDescent="0.25"/>
    <row r="41078" x14ac:dyDescent="0.25"/>
    <row r="41079" x14ac:dyDescent="0.25"/>
    <row r="41080" x14ac:dyDescent="0.25"/>
    <row r="41081" x14ac:dyDescent="0.25"/>
    <row r="41082" x14ac:dyDescent="0.25"/>
    <row r="41083" x14ac:dyDescent="0.25"/>
    <row r="41084" x14ac:dyDescent="0.25"/>
    <row r="41085" x14ac:dyDescent="0.25"/>
    <row r="41086" x14ac:dyDescent="0.25"/>
    <row r="41087" x14ac:dyDescent="0.25"/>
    <row r="41088" x14ac:dyDescent="0.25"/>
    <row r="41089" x14ac:dyDescent="0.25"/>
    <row r="41090" x14ac:dyDescent="0.25"/>
    <row r="41091" x14ac:dyDescent="0.25"/>
    <row r="41092" x14ac:dyDescent="0.25"/>
    <row r="41093" x14ac:dyDescent="0.25"/>
    <row r="41094" x14ac:dyDescent="0.25"/>
    <row r="41095" x14ac:dyDescent="0.25"/>
    <row r="41096" x14ac:dyDescent="0.25"/>
    <row r="41097" x14ac:dyDescent="0.25"/>
    <row r="41098" x14ac:dyDescent="0.25"/>
    <row r="41099" x14ac:dyDescent="0.25"/>
    <row r="41100" x14ac:dyDescent="0.25"/>
    <row r="41101" x14ac:dyDescent="0.25"/>
    <row r="41102" x14ac:dyDescent="0.25"/>
    <row r="41103" x14ac:dyDescent="0.25"/>
    <row r="41104" x14ac:dyDescent="0.25"/>
    <row r="41105" x14ac:dyDescent="0.25"/>
    <row r="41106" x14ac:dyDescent="0.25"/>
    <row r="41107" x14ac:dyDescent="0.25"/>
    <row r="41108" x14ac:dyDescent="0.25"/>
    <row r="41109" x14ac:dyDescent="0.25"/>
    <row r="41110" x14ac:dyDescent="0.25"/>
    <row r="41111" x14ac:dyDescent="0.25"/>
    <row r="41112" x14ac:dyDescent="0.25"/>
    <row r="41113" x14ac:dyDescent="0.25"/>
    <row r="41114" x14ac:dyDescent="0.25"/>
    <row r="41115" x14ac:dyDescent="0.25"/>
    <row r="41116" x14ac:dyDescent="0.25"/>
    <row r="41117" x14ac:dyDescent="0.25"/>
    <row r="41118" x14ac:dyDescent="0.25"/>
    <row r="41119" x14ac:dyDescent="0.25"/>
    <row r="41120" x14ac:dyDescent="0.25"/>
    <row r="41121" x14ac:dyDescent="0.25"/>
    <row r="41122" x14ac:dyDescent="0.25"/>
    <row r="41123" x14ac:dyDescent="0.25"/>
    <row r="41124" x14ac:dyDescent="0.25"/>
    <row r="41125" x14ac:dyDescent="0.25"/>
    <row r="41126" x14ac:dyDescent="0.25"/>
    <row r="41127" x14ac:dyDescent="0.25"/>
    <row r="41128" x14ac:dyDescent="0.25"/>
    <row r="41129" x14ac:dyDescent="0.25"/>
    <row r="41130" x14ac:dyDescent="0.25"/>
    <row r="41131" x14ac:dyDescent="0.25"/>
    <row r="41132" x14ac:dyDescent="0.25"/>
    <row r="41133" x14ac:dyDescent="0.25"/>
    <row r="41134" x14ac:dyDescent="0.25"/>
    <row r="41135" x14ac:dyDescent="0.25"/>
    <row r="41136" x14ac:dyDescent="0.25"/>
    <row r="41137" x14ac:dyDescent="0.25"/>
    <row r="41138" x14ac:dyDescent="0.25"/>
    <row r="41139" x14ac:dyDescent="0.25"/>
    <row r="41140" x14ac:dyDescent="0.25"/>
    <row r="41141" x14ac:dyDescent="0.25"/>
    <row r="41142" x14ac:dyDescent="0.25"/>
    <row r="41143" x14ac:dyDescent="0.25"/>
    <row r="41144" x14ac:dyDescent="0.25"/>
    <row r="41145" x14ac:dyDescent="0.25"/>
    <row r="41146" x14ac:dyDescent="0.25"/>
    <row r="41147" x14ac:dyDescent="0.25"/>
    <row r="41148" x14ac:dyDescent="0.25"/>
    <row r="41149" x14ac:dyDescent="0.25"/>
    <row r="41150" x14ac:dyDescent="0.25"/>
    <row r="41151" x14ac:dyDescent="0.25"/>
    <row r="41152" x14ac:dyDescent="0.25"/>
    <row r="41153" x14ac:dyDescent="0.25"/>
    <row r="41154" x14ac:dyDescent="0.25"/>
    <row r="41155" x14ac:dyDescent="0.25"/>
    <row r="41156" x14ac:dyDescent="0.25"/>
    <row r="41157" x14ac:dyDescent="0.25"/>
    <row r="41158" x14ac:dyDescent="0.25"/>
    <row r="41159" x14ac:dyDescent="0.25"/>
    <row r="41160" x14ac:dyDescent="0.25"/>
    <row r="41161" x14ac:dyDescent="0.25"/>
    <row r="41162" x14ac:dyDescent="0.25"/>
    <row r="41163" x14ac:dyDescent="0.25"/>
    <row r="41164" x14ac:dyDescent="0.25"/>
    <row r="41165" x14ac:dyDescent="0.25"/>
    <row r="41166" x14ac:dyDescent="0.25"/>
    <row r="41167" x14ac:dyDescent="0.25"/>
    <row r="41168" x14ac:dyDescent="0.25"/>
    <row r="41169" x14ac:dyDescent="0.25"/>
    <row r="41170" x14ac:dyDescent="0.25"/>
    <row r="41171" x14ac:dyDescent="0.25"/>
    <row r="41172" x14ac:dyDescent="0.25"/>
    <row r="41173" x14ac:dyDescent="0.25"/>
    <row r="41174" x14ac:dyDescent="0.25"/>
    <row r="41175" x14ac:dyDescent="0.25"/>
    <row r="41176" x14ac:dyDescent="0.25"/>
    <row r="41177" x14ac:dyDescent="0.25"/>
    <row r="41178" x14ac:dyDescent="0.25"/>
    <row r="41179" x14ac:dyDescent="0.25"/>
    <row r="41180" x14ac:dyDescent="0.25"/>
    <row r="41181" x14ac:dyDescent="0.25"/>
    <row r="41182" x14ac:dyDescent="0.25"/>
    <row r="41183" x14ac:dyDescent="0.25"/>
    <row r="41184" x14ac:dyDescent="0.25"/>
    <row r="41185" x14ac:dyDescent="0.25"/>
    <row r="41186" x14ac:dyDescent="0.25"/>
    <row r="41187" x14ac:dyDescent="0.25"/>
    <row r="41188" x14ac:dyDescent="0.25"/>
    <row r="41189" x14ac:dyDescent="0.25"/>
    <row r="41190" x14ac:dyDescent="0.25"/>
    <row r="41191" x14ac:dyDescent="0.25"/>
    <row r="41192" x14ac:dyDescent="0.25"/>
    <row r="41193" x14ac:dyDescent="0.25"/>
    <row r="41194" x14ac:dyDescent="0.25"/>
    <row r="41195" x14ac:dyDescent="0.25"/>
    <row r="41196" x14ac:dyDescent="0.25"/>
    <row r="41197" x14ac:dyDescent="0.25"/>
    <row r="41198" x14ac:dyDescent="0.25"/>
    <row r="41199" x14ac:dyDescent="0.25"/>
    <row r="41200" x14ac:dyDescent="0.25"/>
    <row r="41201" x14ac:dyDescent="0.25"/>
    <row r="41202" x14ac:dyDescent="0.25"/>
    <row r="41203" x14ac:dyDescent="0.25"/>
    <row r="41204" x14ac:dyDescent="0.25"/>
    <row r="41205" x14ac:dyDescent="0.25"/>
    <row r="41206" x14ac:dyDescent="0.25"/>
    <row r="41207" x14ac:dyDescent="0.25"/>
    <row r="41208" x14ac:dyDescent="0.25"/>
    <row r="41209" x14ac:dyDescent="0.25"/>
    <row r="41210" x14ac:dyDescent="0.25"/>
    <row r="41211" x14ac:dyDescent="0.25"/>
    <row r="41212" x14ac:dyDescent="0.25"/>
    <row r="41213" x14ac:dyDescent="0.25"/>
    <row r="41214" x14ac:dyDescent="0.25"/>
    <row r="41215" x14ac:dyDescent="0.25"/>
    <row r="41216" x14ac:dyDescent="0.25"/>
    <row r="41217" x14ac:dyDescent="0.25"/>
    <row r="41218" x14ac:dyDescent="0.25"/>
    <row r="41219" x14ac:dyDescent="0.25"/>
    <row r="41220" x14ac:dyDescent="0.25"/>
    <row r="41221" x14ac:dyDescent="0.25"/>
    <row r="41222" x14ac:dyDescent="0.25"/>
    <row r="41223" x14ac:dyDescent="0.25"/>
    <row r="41224" x14ac:dyDescent="0.25"/>
    <row r="41225" x14ac:dyDescent="0.25"/>
    <row r="41226" x14ac:dyDescent="0.25"/>
    <row r="41227" x14ac:dyDescent="0.25"/>
    <row r="41228" x14ac:dyDescent="0.25"/>
    <row r="41229" x14ac:dyDescent="0.25"/>
    <row r="41230" x14ac:dyDescent="0.25"/>
    <row r="41231" x14ac:dyDescent="0.25"/>
    <row r="41232" x14ac:dyDescent="0.25"/>
    <row r="41233" x14ac:dyDescent="0.25"/>
    <row r="41234" x14ac:dyDescent="0.25"/>
    <row r="41235" x14ac:dyDescent="0.25"/>
    <row r="41236" x14ac:dyDescent="0.25"/>
    <row r="41237" x14ac:dyDescent="0.25"/>
    <row r="41238" x14ac:dyDescent="0.25"/>
    <row r="41239" x14ac:dyDescent="0.25"/>
    <row r="41240" x14ac:dyDescent="0.25"/>
    <row r="41241" x14ac:dyDescent="0.25"/>
    <row r="41242" x14ac:dyDescent="0.25"/>
    <row r="41243" x14ac:dyDescent="0.25"/>
    <row r="41244" x14ac:dyDescent="0.25"/>
    <row r="41245" x14ac:dyDescent="0.25"/>
    <row r="41246" x14ac:dyDescent="0.25"/>
    <row r="41247" x14ac:dyDescent="0.25"/>
    <row r="41248" x14ac:dyDescent="0.25"/>
    <row r="41249" x14ac:dyDescent="0.25"/>
    <row r="41250" x14ac:dyDescent="0.25"/>
    <row r="41251" x14ac:dyDescent="0.25"/>
    <row r="41252" x14ac:dyDescent="0.25"/>
    <row r="41253" x14ac:dyDescent="0.25"/>
    <row r="41254" x14ac:dyDescent="0.25"/>
    <row r="41255" x14ac:dyDescent="0.25"/>
    <row r="41256" x14ac:dyDescent="0.25"/>
    <row r="41257" x14ac:dyDescent="0.25"/>
    <row r="41258" x14ac:dyDescent="0.25"/>
    <row r="41259" x14ac:dyDescent="0.25"/>
    <row r="41260" x14ac:dyDescent="0.25"/>
    <row r="41261" x14ac:dyDescent="0.25"/>
    <row r="41262" x14ac:dyDescent="0.25"/>
    <row r="41263" x14ac:dyDescent="0.25"/>
    <row r="41264" x14ac:dyDescent="0.25"/>
    <row r="41265" x14ac:dyDescent="0.25"/>
    <row r="41266" x14ac:dyDescent="0.25"/>
    <row r="41267" x14ac:dyDescent="0.25"/>
    <row r="41268" x14ac:dyDescent="0.25"/>
    <row r="41269" x14ac:dyDescent="0.25"/>
    <row r="41270" x14ac:dyDescent="0.25"/>
    <row r="41271" x14ac:dyDescent="0.25"/>
    <row r="41272" x14ac:dyDescent="0.25"/>
    <row r="41273" x14ac:dyDescent="0.25"/>
    <row r="41274" x14ac:dyDescent="0.25"/>
    <row r="41275" x14ac:dyDescent="0.25"/>
    <row r="41276" x14ac:dyDescent="0.25"/>
    <row r="41277" x14ac:dyDescent="0.25"/>
    <row r="41278" x14ac:dyDescent="0.25"/>
    <row r="41279" x14ac:dyDescent="0.25"/>
    <row r="41280" x14ac:dyDescent="0.25"/>
    <row r="41281" x14ac:dyDescent="0.25"/>
    <row r="41282" x14ac:dyDescent="0.25"/>
    <row r="41283" x14ac:dyDescent="0.25"/>
    <row r="41284" x14ac:dyDescent="0.25"/>
    <row r="41285" x14ac:dyDescent="0.25"/>
    <row r="41286" x14ac:dyDescent="0.25"/>
    <row r="41287" x14ac:dyDescent="0.25"/>
    <row r="41288" x14ac:dyDescent="0.25"/>
    <row r="41289" x14ac:dyDescent="0.25"/>
    <row r="41290" x14ac:dyDescent="0.25"/>
    <row r="41291" x14ac:dyDescent="0.25"/>
    <row r="41292" x14ac:dyDescent="0.25"/>
    <row r="41293" x14ac:dyDescent="0.25"/>
    <row r="41294" x14ac:dyDescent="0.25"/>
    <row r="41295" x14ac:dyDescent="0.25"/>
    <row r="41296" x14ac:dyDescent="0.25"/>
    <row r="41297" x14ac:dyDescent="0.25"/>
    <row r="41298" x14ac:dyDescent="0.25"/>
    <row r="41299" x14ac:dyDescent="0.25"/>
    <row r="41300" x14ac:dyDescent="0.25"/>
    <row r="41301" x14ac:dyDescent="0.25"/>
    <row r="41302" x14ac:dyDescent="0.25"/>
    <row r="41303" x14ac:dyDescent="0.25"/>
    <row r="41304" x14ac:dyDescent="0.25"/>
    <row r="41305" x14ac:dyDescent="0.25"/>
    <row r="41306" x14ac:dyDescent="0.25"/>
    <row r="41307" x14ac:dyDescent="0.25"/>
    <row r="41308" x14ac:dyDescent="0.25"/>
    <row r="41309" x14ac:dyDescent="0.25"/>
    <row r="41310" x14ac:dyDescent="0.25"/>
    <row r="41311" x14ac:dyDescent="0.25"/>
    <row r="41312" x14ac:dyDescent="0.25"/>
    <row r="41313" x14ac:dyDescent="0.25"/>
    <row r="41314" x14ac:dyDescent="0.25"/>
    <row r="41315" x14ac:dyDescent="0.25"/>
    <row r="41316" x14ac:dyDescent="0.25"/>
    <row r="41317" x14ac:dyDescent="0.25"/>
    <row r="41318" x14ac:dyDescent="0.25"/>
    <row r="41319" x14ac:dyDescent="0.25"/>
    <row r="41320" x14ac:dyDescent="0.25"/>
    <row r="41321" x14ac:dyDescent="0.25"/>
    <row r="41322" x14ac:dyDescent="0.25"/>
    <row r="41323" x14ac:dyDescent="0.25"/>
    <row r="41324" x14ac:dyDescent="0.25"/>
    <row r="41325" x14ac:dyDescent="0.25"/>
    <row r="41326" x14ac:dyDescent="0.25"/>
    <row r="41327" x14ac:dyDescent="0.25"/>
    <row r="41328" x14ac:dyDescent="0.25"/>
    <row r="41329" x14ac:dyDescent="0.25"/>
    <row r="41330" x14ac:dyDescent="0.25"/>
    <row r="41331" x14ac:dyDescent="0.25"/>
    <row r="41332" x14ac:dyDescent="0.25"/>
    <row r="41333" x14ac:dyDescent="0.25"/>
    <row r="41334" x14ac:dyDescent="0.25"/>
    <row r="41335" x14ac:dyDescent="0.25"/>
    <row r="41336" x14ac:dyDescent="0.25"/>
    <row r="41337" x14ac:dyDescent="0.25"/>
    <row r="41338" x14ac:dyDescent="0.25"/>
    <row r="41339" x14ac:dyDescent="0.25"/>
    <row r="41340" x14ac:dyDescent="0.25"/>
    <row r="41341" x14ac:dyDescent="0.25"/>
    <row r="41342" x14ac:dyDescent="0.25"/>
    <row r="41343" x14ac:dyDescent="0.25"/>
    <row r="41344" x14ac:dyDescent="0.25"/>
    <row r="41345" x14ac:dyDescent="0.25"/>
    <row r="41346" x14ac:dyDescent="0.25"/>
    <row r="41347" x14ac:dyDescent="0.25"/>
    <row r="41348" x14ac:dyDescent="0.25"/>
    <row r="41349" x14ac:dyDescent="0.25"/>
    <row r="41350" x14ac:dyDescent="0.25"/>
    <row r="41351" x14ac:dyDescent="0.25"/>
    <row r="41352" x14ac:dyDescent="0.25"/>
    <row r="41353" x14ac:dyDescent="0.25"/>
    <row r="41354" x14ac:dyDescent="0.25"/>
    <row r="41355" x14ac:dyDescent="0.25"/>
    <row r="41356" x14ac:dyDescent="0.25"/>
    <row r="41357" x14ac:dyDescent="0.25"/>
    <row r="41358" x14ac:dyDescent="0.25"/>
    <row r="41359" x14ac:dyDescent="0.25"/>
    <row r="41360" x14ac:dyDescent="0.25"/>
    <row r="41361" x14ac:dyDescent="0.25"/>
    <row r="41362" x14ac:dyDescent="0.25"/>
    <row r="41363" x14ac:dyDescent="0.25"/>
    <row r="41364" x14ac:dyDescent="0.25"/>
    <row r="41365" x14ac:dyDescent="0.25"/>
    <row r="41366" x14ac:dyDescent="0.25"/>
    <row r="41367" x14ac:dyDescent="0.25"/>
    <row r="41368" x14ac:dyDescent="0.25"/>
    <row r="41369" x14ac:dyDescent="0.25"/>
    <row r="41370" x14ac:dyDescent="0.25"/>
    <row r="41371" x14ac:dyDescent="0.25"/>
    <row r="41372" x14ac:dyDescent="0.25"/>
    <row r="41373" x14ac:dyDescent="0.25"/>
    <row r="41374" x14ac:dyDescent="0.25"/>
    <row r="41375" x14ac:dyDescent="0.25"/>
    <row r="41376" x14ac:dyDescent="0.25"/>
    <row r="41377" x14ac:dyDescent="0.25"/>
    <row r="41378" x14ac:dyDescent="0.25"/>
    <row r="41379" x14ac:dyDescent="0.25"/>
    <row r="41380" x14ac:dyDescent="0.25"/>
    <row r="41381" x14ac:dyDescent="0.25"/>
    <row r="41382" x14ac:dyDescent="0.25"/>
    <row r="41383" x14ac:dyDescent="0.25"/>
    <row r="41384" x14ac:dyDescent="0.25"/>
    <row r="41385" x14ac:dyDescent="0.25"/>
    <row r="41386" x14ac:dyDescent="0.25"/>
    <row r="41387" x14ac:dyDescent="0.25"/>
    <row r="41388" x14ac:dyDescent="0.25"/>
    <row r="41389" x14ac:dyDescent="0.25"/>
    <row r="41390" x14ac:dyDescent="0.25"/>
    <row r="41391" x14ac:dyDescent="0.25"/>
    <row r="41392" x14ac:dyDescent="0.25"/>
    <row r="41393" x14ac:dyDescent="0.25"/>
    <row r="41394" x14ac:dyDescent="0.25"/>
    <row r="41395" x14ac:dyDescent="0.25"/>
    <row r="41396" x14ac:dyDescent="0.25"/>
    <row r="41397" x14ac:dyDescent="0.25"/>
    <row r="41398" x14ac:dyDescent="0.25"/>
    <row r="41399" x14ac:dyDescent="0.25"/>
    <row r="41400" x14ac:dyDescent="0.25"/>
    <row r="41401" x14ac:dyDescent="0.25"/>
    <row r="41402" x14ac:dyDescent="0.25"/>
    <row r="41403" x14ac:dyDescent="0.25"/>
    <row r="41404" x14ac:dyDescent="0.25"/>
    <row r="41405" x14ac:dyDescent="0.25"/>
    <row r="41406" x14ac:dyDescent="0.25"/>
    <row r="41407" x14ac:dyDescent="0.25"/>
    <row r="41408" x14ac:dyDescent="0.25"/>
    <row r="41409" x14ac:dyDescent="0.25"/>
    <row r="41410" x14ac:dyDescent="0.25"/>
    <row r="41411" x14ac:dyDescent="0.25"/>
    <row r="41412" x14ac:dyDescent="0.25"/>
    <row r="41413" x14ac:dyDescent="0.25"/>
    <row r="41414" x14ac:dyDescent="0.25"/>
    <row r="41415" x14ac:dyDescent="0.25"/>
    <row r="41416" x14ac:dyDescent="0.25"/>
    <row r="41417" x14ac:dyDescent="0.25"/>
    <row r="41418" x14ac:dyDescent="0.25"/>
    <row r="41419" x14ac:dyDescent="0.25"/>
    <row r="41420" x14ac:dyDescent="0.25"/>
    <row r="41421" x14ac:dyDescent="0.25"/>
    <row r="41422" x14ac:dyDescent="0.25"/>
    <row r="41423" x14ac:dyDescent="0.25"/>
    <row r="41424" x14ac:dyDescent="0.25"/>
    <row r="41425" x14ac:dyDescent="0.25"/>
    <row r="41426" x14ac:dyDescent="0.25"/>
    <row r="41427" x14ac:dyDescent="0.25"/>
    <row r="41428" x14ac:dyDescent="0.25"/>
    <row r="41429" x14ac:dyDescent="0.25"/>
    <row r="41430" x14ac:dyDescent="0.25"/>
    <row r="41431" x14ac:dyDescent="0.25"/>
    <row r="41432" x14ac:dyDescent="0.25"/>
    <row r="41433" x14ac:dyDescent="0.25"/>
    <row r="41434" x14ac:dyDescent="0.25"/>
    <row r="41435" x14ac:dyDescent="0.25"/>
    <row r="41436" x14ac:dyDescent="0.25"/>
    <row r="41437" x14ac:dyDescent="0.25"/>
    <row r="41438" x14ac:dyDescent="0.25"/>
    <row r="41439" x14ac:dyDescent="0.25"/>
    <row r="41440" x14ac:dyDescent="0.25"/>
    <row r="41441" x14ac:dyDescent="0.25"/>
    <row r="41442" x14ac:dyDescent="0.25"/>
    <row r="41443" x14ac:dyDescent="0.25"/>
    <row r="41444" x14ac:dyDescent="0.25"/>
    <row r="41445" x14ac:dyDescent="0.25"/>
    <row r="41446" x14ac:dyDescent="0.25"/>
    <row r="41447" x14ac:dyDescent="0.25"/>
    <row r="41448" x14ac:dyDescent="0.25"/>
    <row r="41449" x14ac:dyDescent="0.25"/>
    <row r="41450" x14ac:dyDescent="0.25"/>
    <row r="41451" x14ac:dyDescent="0.25"/>
    <row r="41452" x14ac:dyDescent="0.25"/>
    <row r="41453" x14ac:dyDescent="0.25"/>
    <row r="41454" x14ac:dyDescent="0.25"/>
    <row r="41455" x14ac:dyDescent="0.25"/>
    <row r="41456" x14ac:dyDescent="0.25"/>
    <row r="41457" x14ac:dyDescent="0.25"/>
    <row r="41458" x14ac:dyDescent="0.25"/>
    <row r="41459" x14ac:dyDescent="0.25"/>
    <row r="41460" x14ac:dyDescent="0.25"/>
    <row r="41461" x14ac:dyDescent="0.25"/>
    <row r="41462" x14ac:dyDescent="0.25"/>
    <row r="41463" x14ac:dyDescent="0.25"/>
    <row r="41464" x14ac:dyDescent="0.25"/>
    <row r="41465" x14ac:dyDescent="0.25"/>
    <row r="41466" x14ac:dyDescent="0.25"/>
    <row r="41467" x14ac:dyDescent="0.25"/>
    <row r="41468" x14ac:dyDescent="0.25"/>
    <row r="41469" x14ac:dyDescent="0.25"/>
    <row r="41470" x14ac:dyDescent="0.25"/>
    <row r="41471" x14ac:dyDescent="0.25"/>
    <row r="41472" x14ac:dyDescent="0.25"/>
    <row r="41473" x14ac:dyDescent="0.25"/>
    <row r="41474" x14ac:dyDescent="0.25"/>
    <row r="41475" x14ac:dyDescent="0.25"/>
    <row r="41476" x14ac:dyDescent="0.25"/>
    <row r="41477" x14ac:dyDescent="0.25"/>
    <row r="41478" x14ac:dyDescent="0.25"/>
    <row r="41479" x14ac:dyDescent="0.25"/>
    <row r="41480" x14ac:dyDescent="0.25"/>
    <row r="41481" x14ac:dyDescent="0.25"/>
    <row r="41482" x14ac:dyDescent="0.25"/>
    <row r="41483" x14ac:dyDescent="0.25"/>
    <row r="41484" x14ac:dyDescent="0.25"/>
    <row r="41485" x14ac:dyDescent="0.25"/>
    <row r="41486" x14ac:dyDescent="0.25"/>
    <row r="41487" x14ac:dyDescent="0.25"/>
    <row r="41488" x14ac:dyDescent="0.25"/>
    <row r="41489" x14ac:dyDescent="0.25"/>
    <row r="41490" x14ac:dyDescent="0.25"/>
    <row r="41491" x14ac:dyDescent="0.25"/>
    <row r="41492" x14ac:dyDescent="0.25"/>
    <row r="41493" x14ac:dyDescent="0.25"/>
    <row r="41494" x14ac:dyDescent="0.25"/>
    <row r="41495" x14ac:dyDescent="0.25"/>
    <row r="41496" x14ac:dyDescent="0.25"/>
    <row r="41497" x14ac:dyDescent="0.25"/>
    <row r="41498" x14ac:dyDescent="0.25"/>
    <row r="41499" x14ac:dyDescent="0.25"/>
    <row r="41500" x14ac:dyDescent="0.25"/>
    <row r="41501" x14ac:dyDescent="0.25"/>
    <row r="41502" x14ac:dyDescent="0.25"/>
    <row r="41503" x14ac:dyDescent="0.25"/>
    <row r="41504" x14ac:dyDescent="0.25"/>
    <row r="41505" x14ac:dyDescent="0.25"/>
    <row r="41506" x14ac:dyDescent="0.25"/>
    <row r="41507" x14ac:dyDescent="0.25"/>
    <row r="41508" x14ac:dyDescent="0.25"/>
    <row r="41509" x14ac:dyDescent="0.25"/>
    <row r="41510" x14ac:dyDescent="0.25"/>
    <row r="41511" x14ac:dyDescent="0.25"/>
    <row r="41512" x14ac:dyDescent="0.25"/>
    <row r="41513" x14ac:dyDescent="0.25"/>
    <row r="41514" x14ac:dyDescent="0.25"/>
    <row r="41515" x14ac:dyDescent="0.25"/>
    <row r="41516" x14ac:dyDescent="0.25"/>
    <row r="41517" x14ac:dyDescent="0.25"/>
    <row r="41518" x14ac:dyDescent="0.25"/>
    <row r="41519" x14ac:dyDescent="0.25"/>
    <row r="41520" x14ac:dyDescent="0.25"/>
    <row r="41521" x14ac:dyDescent="0.25"/>
    <row r="41522" x14ac:dyDescent="0.25"/>
    <row r="41523" x14ac:dyDescent="0.25"/>
    <row r="41524" x14ac:dyDescent="0.25"/>
    <row r="41525" x14ac:dyDescent="0.25"/>
    <row r="41526" x14ac:dyDescent="0.25"/>
    <row r="41527" x14ac:dyDescent="0.25"/>
    <row r="41528" x14ac:dyDescent="0.25"/>
    <row r="41529" x14ac:dyDescent="0.25"/>
    <row r="41530" x14ac:dyDescent="0.25"/>
    <row r="41531" x14ac:dyDescent="0.25"/>
    <row r="41532" x14ac:dyDescent="0.25"/>
    <row r="41533" x14ac:dyDescent="0.25"/>
    <row r="41534" x14ac:dyDescent="0.25"/>
    <row r="41535" x14ac:dyDescent="0.25"/>
    <row r="41536" x14ac:dyDescent="0.25"/>
    <row r="41537" x14ac:dyDescent="0.25"/>
    <row r="41538" x14ac:dyDescent="0.25"/>
    <row r="41539" x14ac:dyDescent="0.25"/>
    <row r="41540" x14ac:dyDescent="0.25"/>
    <row r="41541" x14ac:dyDescent="0.25"/>
    <row r="41542" x14ac:dyDescent="0.25"/>
    <row r="41543" x14ac:dyDescent="0.25"/>
    <row r="41544" x14ac:dyDescent="0.25"/>
    <row r="41545" x14ac:dyDescent="0.25"/>
    <row r="41546" x14ac:dyDescent="0.25"/>
    <row r="41547" x14ac:dyDescent="0.25"/>
    <row r="41548" x14ac:dyDescent="0.25"/>
    <row r="41549" x14ac:dyDescent="0.25"/>
    <row r="41550" x14ac:dyDescent="0.25"/>
    <row r="41551" x14ac:dyDescent="0.25"/>
    <row r="41552" x14ac:dyDescent="0.25"/>
    <row r="41553" x14ac:dyDescent="0.25"/>
    <row r="41554" x14ac:dyDescent="0.25"/>
    <row r="41555" x14ac:dyDescent="0.25"/>
    <row r="41556" x14ac:dyDescent="0.25"/>
    <row r="41557" x14ac:dyDescent="0.25"/>
    <row r="41558" x14ac:dyDescent="0.25"/>
    <row r="41559" x14ac:dyDescent="0.25"/>
    <row r="41560" x14ac:dyDescent="0.25"/>
    <row r="41561" x14ac:dyDescent="0.25"/>
    <row r="41562" x14ac:dyDescent="0.25"/>
    <row r="41563" x14ac:dyDescent="0.25"/>
    <row r="41564" x14ac:dyDescent="0.25"/>
    <row r="41565" x14ac:dyDescent="0.25"/>
    <row r="41566" x14ac:dyDescent="0.25"/>
    <row r="41567" x14ac:dyDescent="0.25"/>
    <row r="41568" x14ac:dyDescent="0.25"/>
    <row r="41569" x14ac:dyDescent="0.25"/>
    <row r="41570" x14ac:dyDescent="0.25"/>
    <row r="41571" x14ac:dyDescent="0.25"/>
    <row r="41572" x14ac:dyDescent="0.25"/>
    <row r="41573" x14ac:dyDescent="0.25"/>
    <row r="41574" x14ac:dyDescent="0.25"/>
    <row r="41575" x14ac:dyDescent="0.25"/>
    <row r="41576" x14ac:dyDescent="0.25"/>
    <row r="41577" x14ac:dyDescent="0.25"/>
    <row r="41578" x14ac:dyDescent="0.25"/>
    <row r="41579" x14ac:dyDescent="0.25"/>
    <row r="41580" x14ac:dyDescent="0.25"/>
    <row r="41581" x14ac:dyDescent="0.25"/>
    <row r="41582" x14ac:dyDescent="0.25"/>
    <row r="41583" x14ac:dyDescent="0.25"/>
    <row r="41584" x14ac:dyDescent="0.25"/>
    <row r="41585" x14ac:dyDescent="0.25"/>
    <row r="41586" x14ac:dyDescent="0.25"/>
    <row r="41587" x14ac:dyDescent="0.25"/>
    <row r="41588" x14ac:dyDescent="0.25"/>
    <row r="41589" x14ac:dyDescent="0.25"/>
    <row r="41590" x14ac:dyDescent="0.25"/>
    <row r="41591" x14ac:dyDescent="0.25"/>
    <row r="41592" x14ac:dyDescent="0.25"/>
    <row r="41593" x14ac:dyDescent="0.25"/>
    <row r="41594" x14ac:dyDescent="0.25"/>
    <row r="41595" x14ac:dyDescent="0.25"/>
    <row r="41596" x14ac:dyDescent="0.25"/>
    <row r="41597" x14ac:dyDescent="0.25"/>
    <row r="41598" x14ac:dyDescent="0.25"/>
    <row r="41599" x14ac:dyDescent="0.25"/>
    <row r="41600" x14ac:dyDescent="0.25"/>
    <row r="41601" x14ac:dyDescent="0.25"/>
    <row r="41602" x14ac:dyDescent="0.25"/>
    <row r="41603" x14ac:dyDescent="0.25"/>
    <row r="41604" x14ac:dyDescent="0.25"/>
    <row r="41605" x14ac:dyDescent="0.25"/>
    <row r="41606" x14ac:dyDescent="0.25"/>
    <row r="41607" x14ac:dyDescent="0.25"/>
    <row r="41608" x14ac:dyDescent="0.25"/>
    <row r="41609" x14ac:dyDescent="0.25"/>
    <row r="41610" x14ac:dyDescent="0.25"/>
    <row r="41611" x14ac:dyDescent="0.25"/>
    <row r="41612" x14ac:dyDescent="0.25"/>
    <row r="41613" x14ac:dyDescent="0.25"/>
    <row r="41614" x14ac:dyDescent="0.25"/>
    <row r="41615" x14ac:dyDescent="0.25"/>
    <row r="41616" x14ac:dyDescent="0.25"/>
    <row r="41617" x14ac:dyDescent="0.25"/>
    <row r="41618" x14ac:dyDescent="0.25"/>
    <row r="41619" x14ac:dyDescent="0.25"/>
    <row r="41620" x14ac:dyDescent="0.25"/>
    <row r="41621" x14ac:dyDescent="0.25"/>
    <row r="41622" x14ac:dyDescent="0.25"/>
    <row r="41623" x14ac:dyDescent="0.25"/>
    <row r="41624" x14ac:dyDescent="0.25"/>
    <row r="41625" x14ac:dyDescent="0.25"/>
    <row r="41626" x14ac:dyDescent="0.25"/>
    <row r="41627" x14ac:dyDescent="0.25"/>
    <row r="41628" x14ac:dyDescent="0.25"/>
    <row r="41629" x14ac:dyDescent="0.25"/>
    <row r="41630" x14ac:dyDescent="0.25"/>
    <row r="41631" x14ac:dyDescent="0.25"/>
    <row r="41632" x14ac:dyDescent="0.25"/>
    <row r="41633" x14ac:dyDescent="0.25"/>
    <row r="41634" x14ac:dyDescent="0.25"/>
    <row r="41635" x14ac:dyDescent="0.25"/>
    <row r="41636" x14ac:dyDescent="0.25"/>
    <row r="41637" x14ac:dyDescent="0.25"/>
    <row r="41638" x14ac:dyDescent="0.25"/>
    <row r="41639" x14ac:dyDescent="0.25"/>
    <row r="41640" x14ac:dyDescent="0.25"/>
    <row r="41641" x14ac:dyDescent="0.25"/>
    <row r="41642" x14ac:dyDescent="0.25"/>
    <row r="41643" x14ac:dyDescent="0.25"/>
    <row r="41644" x14ac:dyDescent="0.25"/>
    <row r="41645" x14ac:dyDescent="0.25"/>
    <row r="41646" x14ac:dyDescent="0.25"/>
    <row r="41647" x14ac:dyDescent="0.25"/>
    <row r="41648" x14ac:dyDescent="0.25"/>
    <row r="41649" x14ac:dyDescent="0.25"/>
    <row r="41650" x14ac:dyDescent="0.25"/>
    <row r="41651" x14ac:dyDescent="0.25"/>
    <row r="41652" x14ac:dyDescent="0.25"/>
    <row r="41653" x14ac:dyDescent="0.25"/>
    <row r="41654" x14ac:dyDescent="0.25"/>
    <row r="41655" x14ac:dyDescent="0.25"/>
    <row r="41656" x14ac:dyDescent="0.25"/>
    <row r="41657" x14ac:dyDescent="0.25"/>
    <row r="41658" x14ac:dyDescent="0.25"/>
    <row r="41659" x14ac:dyDescent="0.25"/>
    <row r="41660" x14ac:dyDescent="0.25"/>
    <row r="41661" x14ac:dyDescent="0.25"/>
    <row r="41662" x14ac:dyDescent="0.25"/>
    <row r="41663" x14ac:dyDescent="0.25"/>
    <row r="41664" x14ac:dyDescent="0.25"/>
    <row r="41665" x14ac:dyDescent="0.25"/>
    <row r="41666" x14ac:dyDescent="0.25"/>
    <row r="41667" x14ac:dyDescent="0.25"/>
    <row r="41668" x14ac:dyDescent="0.25"/>
    <row r="41669" x14ac:dyDescent="0.25"/>
    <row r="41670" x14ac:dyDescent="0.25"/>
    <row r="41671" x14ac:dyDescent="0.25"/>
    <row r="41672" x14ac:dyDescent="0.25"/>
    <row r="41673" x14ac:dyDescent="0.25"/>
    <row r="41674" x14ac:dyDescent="0.25"/>
    <row r="41675" x14ac:dyDescent="0.25"/>
    <row r="41676" x14ac:dyDescent="0.25"/>
    <row r="41677" x14ac:dyDescent="0.25"/>
    <row r="41678" x14ac:dyDescent="0.25"/>
    <row r="41679" x14ac:dyDescent="0.25"/>
    <row r="41680" x14ac:dyDescent="0.25"/>
    <row r="41681" x14ac:dyDescent="0.25"/>
    <row r="41682" x14ac:dyDescent="0.25"/>
    <row r="41683" x14ac:dyDescent="0.25"/>
    <row r="41684" x14ac:dyDescent="0.25"/>
    <row r="41685" x14ac:dyDescent="0.25"/>
    <row r="41686" x14ac:dyDescent="0.25"/>
    <row r="41687" x14ac:dyDescent="0.25"/>
    <row r="41688" x14ac:dyDescent="0.25"/>
    <row r="41689" x14ac:dyDescent="0.25"/>
    <row r="41690" x14ac:dyDescent="0.25"/>
    <row r="41691" x14ac:dyDescent="0.25"/>
    <row r="41692" x14ac:dyDescent="0.25"/>
    <row r="41693" x14ac:dyDescent="0.25"/>
    <row r="41694" x14ac:dyDescent="0.25"/>
    <row r="41695" x14ac:dyDescent="0.25"/>
    <row r="41696" x14ac:dyDescent="0.25"/>
    <row r="41697" x14ac:dyDescent="0.25"/>
    <row r="41698" x14ac:dyDescent="0.25"/>
    <row r="41699" x14ac:dyDescent="0.25"/>
    <row r="41700" x14ac:dyDescent="0.25"/>
    <row r="41701" x14ac:dyDescent="0.25"/>
    <row r="41702" x14ac:dyDescent="0.25"/>
    <row r="41703" x14ac:dyDescent="0.25"/>
    <row r="41704" x14ac:dyDescent="0.25"/>
    <row r="41705" x14ac:dyDescent="0.25"/>
    <row r="41706" x14ac:dyDescent="0.25"/>
    <row r="41707" x14ac:dyDescent="0.25"/>
    <row r="41708" x14ac:dyDescent="0.25"/>
    <row r="41709" x14ac:dyDescent="0.25"/>
    <row r="41710" x14ac:dyDescent="0.25"/>
    <row r="41711" x14ac:dyDescent="0.25"/>
    <row r="41712" x14ac:dyDescent="0.25"/>
    <row r="41713" x14ac:dyDescent="0.25"/>
    <row r="41714" x14ac:dyDescent="0.25"/>
    <row r="41715" x14ac:dyDescent="0.25"/>
    <row r="41716" x14ac:dyDescent="0.25"/>
    <row r="41717" x14ac:dyDescent="0.25"/>
    <row r="41718" x14ac:dyDescent="0.25"/>
    <row r="41719" x14ac:dyDescent="0.25"/>
    <row r="41720" x14ac:dyDescent="0.25"/>
    <row r="41721" x14ac:dyDescent="0.25"/>
    <row r="41722" x14ac:dyDescent="0.25"/>
    <row r="41723" x14ac:dyDescent="0.25"/>
    <row r="41724" x14ac:dyDescent="0.25"/>
    <row r="41725" x14ac:dyDescent="0.25"/>
    <row r="41726" x14ac:dyDescent="0.25"/>
    <row r="41727" x14ac:dyDescent="0.25"/>
    <row r="41728" x14ac:dyDescent="0.25"/>
    <row r="41729" x14ac:dyDescent="0.25"/>
    <row r="41730" x14ac:dyDescent="0.25"/>
    <row r="41731" x14ac:dyDescent="0.25"/>
    <row r="41732" x14ac:dyDescent="0.25"/>
    <row r="41733" x14ac:dyDescent="0.25"/>
    <row r="41734" x14ac:dyDescent="0.25"/>
    <row r="41735" x14ac:dyDescent="0.25"/>
    <row r="41736" x14ac:dyDescent="0.25"/>
    <row r="41737" x14ac:dyDescent="0.25"/>
    <row r="41738" x14ac:dyDescent="0.25"/>
    <row r="41739" x14ac:dyDescent="0.25"/>
    <row r="41740" x14ac:dyDescent="0.25"/>
    <row r="41741" x14ac:dyDescent="0.25"/>
    <row r="41742" x14ac:dyDescent="0.25"/>
    <row r="41743" x14ac:dyDescent="0.25"/>
    <row r="41744" x14ac:dyDescent="0.25"/>
    <row r="41745" x14ac:dyDescent="0.25"/>
    <row r="41746" x14ac:dyDescent="0.25"/>
    <row r="41747" x14ac:dyDescent="0.25"/>
    <row r="41748" x14ac:dyDescent="0.25"/>
    <row r="41749" x14ac:dyDescent="0.25"/>
    <row r="41750" x14ac:dyDescent="0.25"/>
    <row r="41751" x14ac:dyDescent="0.25"/>
    <row r="41752" x14ac:dyDescent="0.25"/>
    <row r="41753" x14ac:dyDescent="0.25"/>
    <row r="41754" x14ac:dyDescent="0.25"/>
    <row r="41755" x14ac:dyDescent="0.25"/>
    <row r="41756" x14ac:dyDescent="0.25"/>
    <row r="41757" x14ac:dyDescent="0.25"/>
    <row r="41758" x14ac:dyDescent="0.25"/>
    <row r="41759" x14ac:dyDescent="0.25"/>
    <row r="41760" x14ac:dyDescent="0.25"/>
    <row r="41761" x14ac:dyDescent="0.25"/>
    <row r="41762" x14ac:dyDescent="0.25"/>
    <row r="41763" x14ac:dyDescent="0.25"/>
    <row r="41764" x14ac:dyDescent="0.25"/>
    <row r="41765" x14ac:dyDescent="0.25"/>
    <row r="41766" x14ac:dyDescent="0.25"/>
    <row r="41767" x14ac:dyDescent="0.25"/>
    <row r="41768" x14ac:dyDescent="0.25"/>
    <row r="41769" x14ac:dyDescent="0.25"/>
    <row r="41770" x14ac:dyDescent="0.25"/>
    <row r="41771" x14ac:dyDescent="0.25"/>
    <row r="41772" x14ac:dyDescent="0.25"/>
    <row r="41773" x14ac:dyDescent="0.25"/>
    <row r="41774" x14ac:dyDescent="0.25"/>
    <row r="41775" x14ac:dyDescent="0.25"/>
    <row r="41776" x14ac:dyDescent="0.25"/>
    <row r="41777" x14ac:dyDescent="0.25"/>
    <row r="41778" x14ac:dyDescent="0.25"/>
    <row r="41779" x14ac:dyDescent="0.25"/>
    <row r="41780" x14ac:dyDescent="0.25"/>
    <row r="41781" x14ac:dyDescent="0.25"/>
    <row r="41782" x14ac:dyDescent="0.25"/>
    <row r="41783" x14ac:dyDescent="0.25"/>
    <row r="41784" x14ac:dyDescent="0.25"/>
    <row r="41785" x14ac:dyDescent="0.25"/>
    <row r="41786" x14ac:dyDescent="0.25"/>
    <row r="41787" x14ac:dyDescent="0.25"/>
    <row r="41788" x14ac:dyDescent="0.25"/>
    <row r="41789" x14ac:dyDescent="0.25"/>
    <row r="41790" x14ac:dyDescent="0.25"/>
    <row r="41791" x14ac:dyDescent="0.25"/>
    <row r="41792" x14ac:dyDescent="0.25"/>
    <row r="41793" x14ac:dyDescent="0.25"/>
    <row r="41794" x14ac:dyDescent="0.25"/>
    <row r="41795" x14ac:dyDescent="0.25"/>
    <row r="41796" x14ac:dyDescent="0.25"/>
    <row r="41797" x14ac:dyDescent="0.25"/>
    <row r="41798" x14ac:dyDescent="0.25"/>
    <row r="41799" x14ac:dyDescent="0.25"/>
    <row r="41800" x14ac:dyDescent="0.25"/>
    <row r="41801" x14ac:dyDescent="0.25"/>
    <row r="41802" x14ac:dyDescent="0.25"/>
    <row r="41803" x14ac:dyDescent="0.25"/>
    <row r="41804" x14ac:dyDescent="0.25"/>
    <row r="41805" x14ac:dyDescent="0.25"/>
    <row r="41806" x14ac:dyDescent="0.25"/>
    <row r="41807" x14ac:dyDescent="0.25"/>
    <row r="41808" x14ac:dyDescent="0.25"/>
    <row r="41809" x14ac:dyDescent="0.25"/>
    <row r="41810" x14ac:dyDescent="0.25"/>
    <row r="41811" x14ac:dyDescent="0.25"/>
    <row r="41812" x14ac:dyDescent="0.25"/>
    <row r="41813" x14ac:dyDescent="0.25"/>
    <row r="41814" x14ac:dyDescent="0.25"/>
    <row r="41815" x14ac:dyDescent="0.25"/>
    <row r="41816" x14ac:dyDescent="0.25"/>
    <row r="41817" x14ac:dyDescent="0.25"/>
    <row r="41818" x14ac:dyDescent="0.25"/>
    <row r="41819" x14ac:dyDescent="0.25"/>
    <row r="41820" x14ac:dyDescent="0.25"/>
    <row r="41821" x14ac:dyDescent="0.25"/>
    <row r="41822" x14ac:dyDescent="0.25"/>
    <row r="41823" x14ac:dyDescent="0.25"/>
    <row r="41824" x14ac:dyDescent="0.25"/>
    <row r="41825" x14ac:dyDescent="0.25"/>
    <row r="41826" x14ac:dyDescent="0.25"/>
    <row r="41827" x14ac:dyDescent="0.25"/>
    <row r="41828" x14ac:dyDescent="0.25"/>
    <row r="41829" x14ac:dyDescent="0.25"/>
    <row r="41830" x14ac:dyDescent="0.25"/>
    <row r="41831" x14ac:dyDescent="0.25"/>
    <row r="41832" x14ac:dyDescent="0.25"/>
    <row r="41833" x14ac:dyDescent="0.25"/>
    <row r="41834" x14ac:dyDescent="0.25"/>
    <row r="41835" x14ac:dyDescent="0.25"/>
    <row r="41836" x14ac:dyDescent="0.25"/>
    <row r="41837" x14ac:dyDescent="0.25"/>
    <row r="41838" x14ac:dyDescent="0.25"/>
    <row r="41839" x14ac:dyDescent="0.25"/>
    <row r="41840" x14ac:dyDescent="0.25"/>
    <row r="41841" x14ac:dyDescent="0.25"/>
    <row r="41842" x14ac:dyDescent="0.25"/>
    <row r="41843" x14ac:dyDescent="0.25"/>
    <row r="41844" x14ac:dyDescent="0.25"/>
    <row r="41845" x14ac:dyDescent="0.25"/>
    <row r="41846" x14ac:dyDescent="0.25"/>
    <row r="41847" x14ac:dyDescent="0.25"/>
    <row r="41848" x14ac:dyDescent="0.25"/>
    <row r="41849" x14ac:dyDescent="0.25"/>
    <row r="41850" x14ac:dyDescent="0.25"/>
    <row r="41851" x14ac:dyDescent="0.25"/>
    <row r="41852" x14ac:dyDescent="0.25"/>
    <row r="41853" x14ac:dyDescent="0.25"/>
    <row r="41854" x14ac:dyDescent="0.25"/>
    <row r="41855" x14ac:dyDescent="0.25"/>
    <row r="41856" x14ac:dyDescent="0.25"/>
    <row r="41857" x14ac:dyDescent="0.25"/>
    <row r="41858" x14ac:dyDescent="0.25"/>
    <row r="41859" x14ac:dyDescent="0.25"/>
    <row r="41860" x14ac:dyDescent="0.25"/>
    <row r="41861" x14ac:dyDescent="0.25"/>
    <row r="41862" x14ac:dyDescent="0.25"/>
    <row r="41863" x14ac:dyDescent="0.25"/>
    <row r="41864" x14ac:dyDescent="0.25"/>
    <row r="41865" x14ac:dyDescent="0.25"/>
    <row r="41866" x14ac:dyDescent="0.25"/>
    <row r="41867" x14ac:dyDescent="0.25"/>
    <row r="41868" x14ac:dyDescent="0.25"/>
    <row r="41869" x14ac:dyDescent="0.25"/>
    <row r="41870" x14ac:dyDescent="0.25"/>
    <row r="41871" x14ac:dyDescent="0.25"/>
    <row r="41872" x14ac:dyDescent="0.25"/>
    <row r="41873" x14ac:dyDescent="0.25"/>
    <row r="41874" x14ac:dyDescent="0.25"/>
    <row r="41875" x14ac:dyDescent="0.25"/>
    <row r="41876" x14ac:dyDescent="0.25"/>
    <row r="41877" x14ac:dyDescent="0.25"/>
    <row r="41878" x14ac:dyDescent="0.25"/>
    <row r="41879" x14ac:dyDescent="0.25"/>
    <row r="41880" x14ac:dyDescent="0.25"/>
    <row r="41881" x14ac:dyDescent="0.25"/>
    <row r="41882" x14ac:dyDescent="0.25"/>
    <row r="41883" x14ac:dyDescent="0.25"/>
    <row r="41884" x14ac:dyDescent="0.25"/>
    <row r="41885" x14ac:dyDescent="0.25"/>
    <row r="41886" x14ac:dyDescent="0.25"/>
    <row r="41887" x14ac:dyDescent="0.25"/>
    <row r="41888" x14ac:dyDescent="0.25"/>
    <row r="41889" x14ac:dyDescent="0.25"/>
    <row r="41890" x14ac:dyDescent="0.25"/>
    <row r="41891" x14ac:dyDescent="0.25"/>
    <row r="41892" x14ac:dyDescent="0.25"/>
    <row r="41893" x14ac:dyDescent="0.25"/>
    <row r="41894" x14ac:dyDescent="0.25"/>
    <row r="41895" x14ac:dyDescent="0.25"/>
    <row r="41896" x14ac:dyDescent="0.25"/>
    <row r="41897" x14ac:dyDescent="0.25"/>
    <row r="41898" x14ac:dyDescent="0.25"/>
    <row r="41899" x14ac:dyDescent="0.25"/>
    <row r="41900" x14ac:dyDescent="0.25"/>
    <row r="41901" x14ac:dyDescent="0.25"/>
    <row r="41902" x14ac:dyDescent="0.25"/>
    <row r="41903" x14ac:dyDescent="0.25"/>
    <row r="41904" x14ac:dyDescent="0.25"/>
    <row r="41905" x14ac:dyDescent="0.25"/>
    <row r="41906" x14ac:dyDescent="0.25"/>
    <row r="41907" x14ac:dyDescent="0.25"/>
    <row r="41908" x14ac:dyDescent="0.25"/>
    <row r="41909" x14ac:dyDescent="0.25"/>
    <row r="41910" x14ac:dyDescent="0.25"/>
    <row r="41911" x14ac:dyDescent="0.25"/>
    <row r="41912" x14ac:dyDescent="0.25"/>
    <row r="41913" x14ac:dyDescent="0.25"/>
    <row r="41914" x14ac:dyDescent="0.25"/>
    <row r="41915" x14ac:dyDescent="0.25"/>
    <row r="41916" x14ac:dyDescent="0.25"/>
    <row r="41917" x14ac:dyDescent="0.25"/>
    <row r="41918" x14ac:dyDescent="0.25"/>
    <row r="41919" x14ac:dyDescent="0.25"/>
    <row r="41920" x14ac:dyDescent="0.25"/>
    <row r="41921" x14ac:dyDescent="0.25"/>
    <row r="41922" x14ac:dyDescent="0.25"/>
    <row r="41923" x14ac:dyDescent="0.25"/>
    <row r="41924" x14ac:dyDescent="0.25"/>
    <row r="41925" x14ac:dyDescent="0.25"/>
    <row r="41926" x14ac:dyDescent="0.25"/>
    <row r="41927" x14ac:dyDescent="0.25"/>
    <row r="41928" x14ac:dyDescent="0.25"/>
    <row r="41929" x14ac:dyDescent="0.25"/>
    <row r="41930" x14ac:dyDescent="0.25"/>
    <row r="41931" x14ac:dyDescent="0.25"/>
    <row r="41932" x14ac:dyDescent="0.25"/>
    <row r="41933" x14ac:dyDescent="0.25"/>
    <row r="41934" x14ac:dyDescent="0.25"/>
    <row r="41935" x14ac:dyDescent="0.25"/>
    <row r="41936" x14ac:dyDescent="0.25"/>
    <row r="41937" x14ac:dyDescent="0.25"/>
    <row r="41938" x14ac:dyDescent="0.25"/>
    <row r="41939" x14ac:dyDescent="0.25"/>
    <row r="41940" x14ac:dyDescent="0.25"/>
    <row r="41941" x14ac:dyDescent="0.25"/>
    <row r="41942" x14ac:dyDescent="0.25"/>
    <row r="41943" x14ac:dyDescent="0.25"/>
    <row r="41944" x14ac:dyDescent="0.25"/>
    <row r="41945" x14ac:dyDescent="0.25"/>
    <row r="41946" x14ac:dyDescent="0.25"/>
    <row r="41947" x14ac:dyDescent="0.25"/>
    <row r="41948" x14ac:dyDescent="0.25"/>
    <row r="41949" x14ac:dyDescent="0.25"/>
    <row r="41950" x14ac:dyDescent="0.25"/>
    <row r="41951" x14ac:dyDescent="0.25"/>
    <row r="41952" x14ac:dyDescent="0.25"/>
    <row r="41953" x14ac:dyDescent="0.25"/>
    <row r="41954" x14ac:dyDescent="0.25"/>
    <row r="41955" x14ac:dyDescent="0.25"/>
    <row r="41956" x14ac:dyDescent="0.25"/>
    <row r="41957" x14ac:dyDescent="0.25"/>
    <row r="41958" x14ac:dyDescent="0.25"/>
    <row r="41959" x14ac:dyDescent="0.25"/>
    <row r="41960" x14ac:dyDescent="0.25"/>
    <row r="41961" x14ac:dyDescent="0.25"/>
    <row r="41962" x14ac:dyDescent="0.25"/>
    <row r="41963" x14ac:dyDescent="0.25"/>
    <row r="41964" x14ac:dyDescent="0.25"/>
    <row r="41965" x14ac:dyDescent="0.25"/>
    <row r="41966" x14ac:dyDescent="0.25"/>
    <row r="41967" x14ac:dyDescent="0.25"/>
    <row r="41968" x14ac:dyDescent="0.25"/>
    <row r="41969" x14ac:dyDescent="0.25"/>
    <row r="41970" x14ac:dyDescent="0.25"/>
    <row r="41971" x14ac:dyDescent="0.25"/>
    <row r="41972" x14ac:dyDescent="0.25"/>
    <row r="41973" x14ac:dyDescent="0.25"/>
    <row r="41974" x14ac:dyDescent="0.25"/>
    <row r="41975" x14ac:dyDescent="0.25"/>
    <row r="41976" x14ac:dyDescent="0.25"/>
    <row r="41977" x14ac:dyDescent="0.25"/>
    <row r="41978" x14ac:dyDescent="0.25"/>
    <row r="41979" x14ac:dyDescent="0.25"/>
    <row r="41980" x14ac:dyDescent="0.25"/>
    <row r="41981" x14ac:dyDescent="0.25"/>
    <row r="41982" x14ac:dyDescent="0.25"/>
    <row r="41983" x14ac:dyDescent="0.25"/>
    <row r="41984" x14ac:dyDescent="0.25"/>
    <row r="41985" x14ac:dyDescent="0.25"/>
    <row r="41986" x14ac:dyDescent="0.25"/>
    <row r="41987" x14ac:dyDescent="0.25"/>
    <row r="41988" x14ac:dyDescent="0.25"/>
    <row r="41989" x14ac:dyDescent="0.25"/>
    <row r="41990" x14ac:dyDescent="0.25"/>
    <row r="41991" x14ac:dyDescent="0.25"/>
    <row r="41992" x14ac:dyDescent="0.25"/>
    <row r="41993" x14ac:dyDescent="0.25"/>
    <row r="41994" x14ac:dyDescent="0.25"/>
    <row r="41995" x14ac:dyDescent="0.25"/>
    <row r="41996" x14ac:dyDescent="0.25"/>
    <row r="41997" x14ac:dyDescent="0.25"/>
    <row r="41998" x14ac:dyDescent="0.25"/>
    <row r="41999" x14ac:dyDescent="0.25"/>
    <row r="42000" x14ac:dyDescent="0.25"/>
    <row r="42001" x14ac:dyDescent="0.25"/>
    <row r="42002" x14ac:dyDescent="0.25"/>
    <row r="42003" x14ac:dyDescent="0.25"/>
    <row r="42004" x14ac:dyDescent="0.25"/>
    <row r="42005" x14ac:dyDescent="0.25"/>
    <row r="42006" x14ac:dyDescent="0.25"/>
    <row r="42007" x14ac:dyDescent="0.25"/>
    <row r="42008" x14ac:dyDescent="0.25"/>
    <row r="42009" x14ac:dyDescent="0.25"/>
    <row r="42010" x14ac:dyDescent="0.25"/>
    <row r="42011" x14ac:dyDescent="0.25"/>
    <row r="42012" x14ac:dyDescent="0.25"/>
    <row r="42013" x14ac:dyDescent="0.25"/>
    <row r="42014" x14ac:dyDescent="0.25"/>
    <row r="42015" x14ac:dyDescent="0.25"/>
    <row r="42016" x14ac:dyDescent="0.25"/>
    <row r="42017" x14ac:dyDescent="0.25"/>
    <row r="42018" x14ac:dyDescent="0.25"/>
    <row r="42019" x14ac:dyDescent="0.25"/>
    <row r="42020" x14ac:dyDescent="0.25"/>
    <row r="42021" x14ac:dyDescent="0.25"/>
    <row r="42022" x14ac:dyDescent="0.25"/>
    <row r="42023" x14ac:dyDescent="0.25"/>
    <row r="42024" x14ac:dyDescent="0.25"/>
    <row r="42025" x14ac:dyDescent="0.25"/>
    <row r="42026" x14ac:dyDescent="0.25"/>
    <row r="42027" x14ac:dyDescent="0.25"/>
    <row r="42028" x14ac:dyDescent="0.25"/>
    <row r="42029" x14ac:dyDescent="0.25"/>
    <row r="42030" x14ac:dyDescent="0.25"/>
    <row r="42031" x14ac:dyDescent="0.25"/>
    <row r="42032" x14ac:dyDescent="0.25"/>
    <row r="42033" x14ac:dyDescent="0.25"/>
    <row r="42034" x14ac:dyDescent="0.25"/>
    <row r="42035" x14ac:dyDescent="0.25"/>
    <row r="42036" x14ac:dyDescent="0.25"/>
    <row r="42037" x14ac:dyDescent="0.25"/>
    <row r="42038" x14ac:dyDescent="0.25"/>
    <row r="42039" x14ac:dyDescent="0.25"/>
    <row r="42040" x14ac:dyDescent="0.25"/>
    <row r="42041" x14ac:dyDescent="0.25"/>
    <row r="42042" x14ac:dyDescent="0.25"/>
    <row r="42043" x14ac:dyDescent="0.25"/>
    <row r="42044" x14ac:dyDescent="0.25"/>
    <row r="42045" x14ac:dyDescent="0.25"/>
    <row r="42046" x14ac:dyDescent="0.25"/>
    <row r="42047" x14ac:dyDescent="0.25"/>
    <row r="42048" x14ac:dyDescent="0.25"/>
    <row r="42049" x14ac:dyDescent="0.25"/>
    <row r="42050" x14ac:dyDescent="0.25"/>
    <row r="42051" x14ac:dyDescent="0.25"/>
    <row r="42052" x14ac:dyDescent="0.25"/>
    <row r="42053" x14ac:dyDescent="0.25"/>
    <row r="42054" x14ac:dyDescent="0.25"/>
    <row r="42055" x14ac:dyDescent="0.25"/>
    <row r="42056" x14ac:dyDescent="0.25"/>
    <row r="42057" x14ac:dyDescent="0.25"/>
    <row r="42058" x14ac:dyDescent="0.25"/>
    <row r="42059" x14ac:dyDescent="0.25"/>
    <row r="42060" x14ac:dyDescent="0.25"/>
    <row r="42061" x14ac:dyDescent="0.25"/>
    <row r="42062" x14ac:dyDescent="0.25"/>
    <row r="42063" x14ac:dyDescent="0.25"/>
    <row r="42064" x14ac:dyDescent="0.25"/>
    <row r="42065" x14ac:dyDescent="0.25"/>
    <row r="42066" x14ac:dyDescent="0.25"/>
    <row r="42067" x14ac:dyDescent="0.25"/>
    <row r="42068" x14ac:dyDescent="0.25"/>
    <row r="42069" x14ac:dyDescent="0.25"/>
    <row r="42070" x14ac:dyDescent="0.25"/>
    <row r="42071" x14ac:dyDescent="0.25"/>
    <row r="42072" x14ac:dyDescent="0.25"/>
    <row r="42073" x14ac:dyDescent="0.25"/>
    <row r="42074" x14ac:dyDescent="0.25"/>
    <row r="42075" x14ac:dyDescent="0.25"/>
    <row r="42076" x14ac:dyDescent="0.25"/>
    <row r="42077" x14ac:dyDescent="0.25"/>
    <row r="42078" x14ac:dyDescent="0.25"/>
    <row r="42079" x14ac:dyDescent="0.25"/>
    <row r="42080" x14ac:dyDescent="0.25"/>
    <row r="42081" x14ac:dyDescent="0.25"/>
    <row r="42082" x14ac:dyDescent="0.25"/>
    <row r="42083" x14ac:dyDescent="0.25"/>
    <row r="42084" x14ac:dyDescent="0.25"/>
    <row r="42085" x14ac:dyDescent="0.25"/>
    <row r="42086" x14ac:dyDescent="0.25"/>
    <row r="42087" x14ac:dyDescent="0.25"/>
    <row r="42088" x14ac:dyDescent="0.25"/>
    <row r="42089" x14ac:dyDescent="0.25"/>
    <row r="42090" x14ac:dyDescent="0.25"/>
    <row r="42091" x14ac:dyDescent="0.25"/>
    <row r="42092" x14ac:dyDescent="0.25"/>
    <row r="42093" x14ac:dyDescent="0.25"/>
    <row r="42094" x14ac:dyDescent="0.25"/>
    <row r="42095" x14ac:dyDescent="0.25"/>
    <row r="42096" x14ac:dyDescent="0.25"/>
    <row r="42097" x14ac:dyDescent="0.25"/>
    <row r="42098" x14ac:dyDescent="0.25"/>
    <row r="42099" x14ac:dyDescent="0.25"/>
    <row r="42100" x14ac:dyDescent="0.25"/>
    <row r="42101" x14ac:dyDescent="0.25"/>
    <row r="42102" x14ac:dyDescent="0.25"/>
    <row r="42103" x14ac:dyDescent="0.25"/>
    <row r="42104" x14ac:dyDescent="0.25"/>
    <row r="42105" x14ac:dyDescent="0.25"/>
    <row r="42106" x14ac:dyDescent="0.25"/>
    <row r="42107" x14ac:dyDescent="0.25"/>
    <row r="42108" x14ac:dyDescent="0.25"/>
    <row r="42109" x14ac:dyDescent="0.25"/>
    <row r="42110" x14ac:dyDescent="0.25"/>
    <row r="42111" x14ac:dyDescent="0.25"/>
    <row r="42112" x14ac:dyDescent="0.25"/>
    <row r="42113" x14ac:dyDescent="0.25"/>
    <row r="42114" x14ac:dyDescent="0.25"/>
    <row r="42115" x14ac:dyDescent="0.25"/>
    <row r="42116" x14ac:dyDescent="0.25"/>
    <row r="42117" x14ac:dyDescent="0.25"/>
    <row r="42118" x14ac:dyDescent="0.25"/>
    <row r="42119" x14ac:dyDescent="0.25"/>
    <row r="42120" x14ac:dyDescent="0.25"/>
    <row r="42121" x14ac:dyDescent="0.25"/>
    <row r="42122" x14ac:dyDescent="0.25"/>
    <row r="42123" x14ac:dyDescent="0.25"/>
    <row r="42124" x14ac:dyDescent="0.25"/>
    <row r="42125" x14ac:dyDescent="0.25"/>
    <row r="42126" x14ac:dyDescent="0.25"/>
    <row r="42127" x14ac:dyDescent="0.25"/>
    <row r="42128" x14ac:dyDescent="0.25"/>
    <row r="42129" x14ac:dyDescent="0.25"/>
    <row r="42130" x14ac:dyDescent="0.25"/>
    <row r="42131" x14ac:dyDescent="0.25"/>
    <row r="42132" x14ac:dyDescent="0.25"/>
    <row r="42133" x14ac:dyDescent="0.25"/>
    <row r="42134" x14ac:dyDescent="0.25"/>
    <row r="42135" x14ac:dyDescent="0.25"/>
    <row r="42136" x14ac:dyDescent="0.25"/>
    <row r="42137" x14ac:dyDescent="0.25"/>
    <row r="42138" x14ac:dyDescent="0.25"/>
    <row r="42139" x14ac:dyDescent="0.25"/>
    <row r="42140" x14ac:dyDescent="0.25"/>
    <row r="42141" x14ac:dyDescent="0.25"/>
    <row r="42142" x14ac:dyDescent="0.25"/>
    <row r="42143" x14ac:dyDescent="0.25"/>
    <row r="42144" x14ac:dyDescent="0.25"/>
    <row r="42145" x14ac:dyDescent="0.25"/>
    <row r="42146" x14ac:dyDescent="0.25"/>
    <row r="42147" x14ac:dyDescent="0.25"/>
    <row r="42148" x14ac:dyDescent="0.25"/>
    <row r="42149" x14ac:dyDescent="0.25"/>
    <row r="42150" x14ac:dyDescent="0.25"/>
    <row r="42151" x14ac:dyDescent="0.25"/>
    <row r="42152" x14ac:dyDescent="0.25"/>
    <row r="42153" x14ac:dyDescent="0.25"/>
    <row r="42154" x14ac:dyDescent="0.25"/>
    <row r="42155" x14ac:dyDescent="0.25"/>
    <row r="42156" x14ac:dyDescent="0.25"/>
    <row r="42157" x14ac:dyDescent="0.25"/>
    <row r="42158" x14ac:dyDescent="0.25"/>
    <row r="42159" x14ac:dyDescent="0.25"/>
    <row r="42160" x14ac:dyDescent="0.25"/>
    <row r="42161" x14ac:dyDescent="0.25"/>
    <row r="42162" x14ac:dyDescent="0.25"/>
    <row r="42163" x14ac:dyDescent="0.25"/>
    <row r="42164" x14ac:dyDescent="0.25"/>
    <row r="42165" x14ac:dyDescent="0.25"/>
    <row r="42166" x14ac:dyDescent="0.25"/>
    <row r="42167" x14ac:dyDescent="0.25"/>
    <row r="42168" x14ac:dyDescent="0.25"/>
    <row r="42169" x14ac:dyDescent="0.25"/>
    <row r="42170" x14ac:dyDescent="0.25"/>
    <row r="42171" x14ac:dyDescent="0.25"/>
    <row r="42172" x14ac:dyDescent="0.25"/>
    <row r="42173" x14ac:dyDescent="0.25"/>
    <row r="42174" x14ac:dyDescent="0.25"/>
    <row r="42175" x14ac:dyDescent="0.25"/>
    <row r="42176" x14ac:dyDescent="0.25"/>
    <row r="42177" x14ac:dyDescent="0.25"/>
    <row r="42178" x14ac:dyDescent="0.25"/>
    <row r="42179" x14ac:dyDescent="0.25"/>
    <row r="42180" x14ac:dyDescent="0.25"/>
    <row r="42181" x14ac:dyDescent="0.25"/>
    <row r="42182" x14ac:dyDescent="0.25"/>
    <row r="42183" x14ac:dyDescent="0.25"/>
    <row r="42184" x14ac:dyDescent="0.25"/>
    <row r="42185" x14ac:dyDescent="0.25"/>
    <row r="42186" x14ac:dyDescent="0.25"/>
    <row r="42187" x14ac:dyDescent="0.25"/>
    <row r="42188" x14ac:dyDescent="0.25"/>
    <row r="42189" x14ac:dyDescent="0.25"/>
    <row r="42190" x14ac:dyDescent="0.25"/>
    <row r="42191" x14ac:dyDescent="0.25"/>
    <row r="42192" x14ac:dyDescent="0.25"/>
    <row r="42193" x14ac:dyDescent="0.25"/>
    <row r="42194" x14ac:dyDescent="0.25"/>
    <row r="42195" x14ac:dyDescent="0.25"/>
    <row r="42196" x14ac:dyDescent="0.25"/>
    <row r="42197" x14ac:dyDescent="0.25"/>
    <row r="42198" x14ac:dyDescent="0.25"/>
    <row r="42199" x14ac:dyDescent="0.25"/>
    <row r="42200" x14ac:dyDescent="0.25"/>
    <row r="42201" x14ac:dyDescent="0.25"/>
    <row r="42202" x14ac:dyDescent="0.25"/>
    <row r="42203" x14ac:dyDescent="0.25"/>
    <row r="42204" x14ac:dyDescent="0.25"/>
    <row r="42205" x14ac:dyDescent="0.25"/>
    <row r="42206" x14ac:dyDescent="0.25"/>
    <row r="42207" x14ac:dyDescent="0.25"/>
    <row r="42208" x14ac:dyDescent="0.25"/>
    <row r="42209" x14ac:dyDescent="0.25"/>
    <row r="42210" x14ac:dyDescent="0.25"/>
    <row r="42211" x14ac:dyDescent="0.25"/>
    <row r="42212" x14ac:dyDescent="0.25"/>
    <row r="42213" x14ac:dyDescent="0.25"/>
    <row r="42214" x14ac:dyDescent="0.25"/>
    <row r="42215" x14ac:dyDescent="0.25"/>
    <row r="42216" x14ac:dyDescent="0.25"/>
    <row r="42217" x14ac:dyDescent="0.25"/>
    <row r="42218" x14ac:dyDescent="0.25"/>
    <row r="42219" x14ac:dyDescent="0.25"/>
    <row r="42220" x14ac:dyDescent="0.25"/>
    <row r="42221" x14ac:dyDescent="0.25"/>
    <row r="42222" x14ac:dyDescent="0.25"/>
    <row r="42223" x14ac:dyDescent="0.25"/>
    <row r="42224" x14ac:dyDescent="0.25"/>
    <row r="42225" x14ac:dyDescent="0.25"/>
    <row r="42226" x14ac:dyDescent="0.25"/>
    <row r="42227" x14ac:dyDescent="0.25"/>
    <row r="42228" x14ac:dyDescent="0.25"/>
    <row r="42229" x14ac:dyDescent="0.25"/>
    <row r="42230" x14ac:dyDescent="0.25"/>
    <row r="42231" x14ac:dyDescent="0.25"/>
    <row r="42232" x14ac:dyDescent="0.25"/>
    <row r="42233" x14ac:dyDescent="0.25"/>
    <row r="42234" x14ac:dyDescent="0.25"/>
    <row r="42235" x14ac:dyDescent="0.25"/>
    <row r="42236" x14ac:dyDescent="0.25"/>
    <row r="42237" x14ac:dyDescent="0.25"/>
    <row r="42238" x14ac:dyDescent="0.25"/>
    <row r="42239" x14ac:dyDescent="0.25"/>
    <row r="42240" x14ac:dyDescent="0.25"/>
    <row r="42241" x14ac:dyDescent="0.25"/>
    <row r="42242" x14ac:dyDescent="0.25"/>
    <row r="42243" x14ac:dyDescent="0.25"/>
    <row r="42244" x14ac:dyDescent="0.25"/>
    <row r="42245" x14ac:dyDescent="0.25"/>
    <row r="42246" x14ac:dyDescent="0.25"/>
    <row r="42247" x14ac:dyDescent="0.25"/>
    <row r="42248" x14ac:dyDescent="0.25"/>
    <row r="42249" x14ac:dyDescent="0.25"/>
    <row r="42250" x14ac:dyDescent="0.25"/>
    <row r="42251" x14ac:dyDescent="0.25"/>
    <row r="42252" x14ac:dyDescent="0.25"/>
    <row r="42253" x14ac:dyDescent="0.25"/>
    <row r="42254" x14ac:dyDescent="0.25"/>
    <row r="42255" x14ac:dyDescent="0.25"/>
    <row r="42256" x14ac:dyDescent="0.25"/>
    <row r="42257" x14ac:dyDescent="0.25"/>
    <row r="42258" x14ac:dyDescent="0.25"/>
    <row r="42259" x14ac:dyDescent="0.25"/>
    <row r="42260" x14ac:dyDescent="0.25"/>
    <row r="42261" x14ac:dyDescent="0.25"/>
    <row r="42262" x14ac:dyDescent="0.25"/>
    <row r="42263" x14ac:dyDescent="0.25"/>
    <row r="42264" x14ac:dyDescent="0.25"/>
    <row r="42265" x14ac:dyDescent="0.25"/>
    <row r="42266" x14ac:dyDescent="0.25"/>
    <row r="42267" x14ac:dyDescent="0.25"/>
    <row r="42268" x14ac:dyDescent="0.25"/>
    <row r="42269" x14ac:dyDescent="0.25"/>
    <row r="42270" x14ac:dyDescent="0.25"/>
    <row r="42271" x14ac:dyDescent="0.25"/>
    <row r="42272" x14ac:dyDescent="0.25"/>
    <row r="42273" x14ac:dyDescent="0.25"/>
    <row r="42274" x14ac:dyDescent="0.25"/>
    <row r="42275" x14ac:dyDescent="0.25"/>
    <row r="42276" x14ac:dyDescent="0.25"/>
    <row r="42277" x14ac:dyDescent="0.25"/>
    <row r="42278" x14ac:dyDescent="0.25"/>
    <row r="42279" x14ac:dyDescent="0.25"/>
    <row r="42280" x14ac:dyDescent="0.25"/>
    <row r="42281" x14ac:dyDescent="0.25"/>
    <row r="42282" x14ac:dyDescent="0.25"/>
    <row r="42283" x14ac:dyDescent="0.25"/>
    <row r="42284" x14ac:dyDescent="0.25"/>
    <row r="42285" x14ac:dyDescent="0.25"/>
    <row r="42286" x14ac:dyDescent="0.25"/>
    <row r="42287" x14ac:dyDescent="0.25"/>
    <row r="42288" x14ac:dyDescent="0.25"/>
    <row r="42289" x14ac:dyDescent="0.25"/>
    <row r="42290" x14ac:dyDescent="0.25"/>
    <row r="42291" x14ac:dyDescent="0.25"/>
    <row r="42292" x14ac:dyDescent="0.25"/>
    <row r="42293" x14ac:dyDescent="0.25"/>
    <row r="42294" x14ac:dyDescent="0.25"/>
    <row r="42295" x14ac:dyDescent="0.25"/>
    <row r="42296" x14ac:dyDescent="0.25"/>
    <row r="42297" x14ac:dyDescent="0.25"/>
    <row r="42298" x14ac:dyDescent="0.25"/>
    <row r="42299" x14ac:dyDescent="0.25"/>
    <row r="42300" x14ac:dyDescent="0.25"/>
    <row r="42301" x14ac:dyDescent="0.25"/>
    <row r="42302" x14ac:dyDescent="0.25"/>
    <row r="42303" x14ac:dyDescent="0.25"/>
    <row r="42304" x14ac:dyDescent="0.25"/>
    <row r="42305" x14ac:dyDescent="0.25"/>
    <row r="42306" x14ac:dyDescent="0.25"/>
    <row r="42307" x14ac:dyDescent="0.25"/>
    <row r="42308" x14ac:dyDescent="0.25"/>
    <row r="42309" x14ac:dyDescent="0.25"/>
    <row r="42310" x14ac:dyDescent="0.25"/>
    <row r="42311" x14ac:dyDescent="0.25"/>
    <row r="42312" x14ac:dyDescent="0.25"/>
    <row r="42313" x14ac:dyDescent="0.25"/>
    <row r="42314" x14ac:dyDescent="0.25"/>
    <row r="42315" x14ac:dyDescent="0.25"/>
    <row r="42316" x14ac:dyDescent="0.25"/>
    <row r="42317" x14ac:dyDescent="0.25"/>
    <row r="42318" x14ac:dyDescent="0.25"/>
    <row r="42319" x14ac:dyDescent="0.25"/>
    <row r="42320" x14ac:dyDescent="0.25"/>
    <row r="42321" x14ac:dyDescent="0.25"/>
    <row r="42322" x14ac:dyDescent="0.25"/>
    <row r="42323" x14ac:dyDescent="0.25"/>
    <row r="42324" x14ac:dyDescent="0.25"/>
    <row r="42325" x14ac:dyDescent="0.25"/>
    <row r="42326" x14ac:dyDescent="0.25"/>
    <row r="42327" x14ac:dyDescent="0.25"/>
    <row r="42328" x14ac:dyDescent="0.25"/>
    <row r="42329" x14ac:dyDescent="0.25"/>
    <row r="42330" x14ac:dyDescent="0.25"/>
    <row r="42331" x14ac:dyDescent="0.25"/>
    <row r="42332" x14ac:dyDescent="0.25"/>
    <row r="42333" x14ac:dyDescent="0.25"/>
    <row r="42334" x14ac:dyDescent="0.25"/>
    <row r="42335" x14ac:dyDescent="0.25"/>
    <row r="42336" x14ac:dyDescent="0.25"/>
    <row r="42337" x14ac:dyDescent="0.25"/>
    <row r="42338" x14ac:dyDescent="0.25"/>
    <row r="42339" x14ac:dyDescent="0.25"/>
    <row r="42340" x14ac:dyDescent="0.25"/>
    <row r="42341" x14ac:dyDescent="0.25"/>
    <row r="42342" x14ac:dyDescent="0.25"/>
    <row r="42343" x14ac:dyDescent="0.25"/>
    <row r="42344" x14ac:dyDescent="0.25"/>
    <row r="42345" x14ac:dyDescent="0.25"/>
    <row r="42346" x14ac:dyDescent="0.25"/>
    <row r="42347" x14ac:dyDescent="0.25"/>
    <row r="42348" x14ac:dyDescent="0.25"/>
    <row r="42349" x14ac:dyDescent="0.25"/>
    <row r="42350" x14ac:dyDescent="0.25"/>
    <row r="42351" x14ac:dyDescent="0.25"/>
    <row r="42352" x14ac:dyDescent="0.25"/>
    <row r="42353" x14ac:dyDescent="0.25"/>
    <row r="42354" x14ac:dyDescent="0.25"/>
    <row r="42355" x14ac:dyDescent="0.25"/>
    <row r="42356" x14ac:dyDescent="0.25"/>
    <row r="42357" x14ac:dyDescent="0.25"/>
    <row r="42358" x14ac:dyDescent="0.25"/>
    <row r="42359" x14ac:dyDescent="0.25"/>
    <row r="42360" x14ac:dyDescent="0.25"/>
    <row r="42361" x14ac:dyDescent="0.25"/>
    <row r="42362" x14ac:dyDescent="0.25"/>
    <row r="42363" x14ac:dyDescent="0.25"/>
    <row r="42364" x14ac:dyDescent="0.25"/>
    <row r="42365" x14ac:dyDescent="0.25"/>
    <row r="42366" x14ac:dyDescent="0.25"/>
    <row r="42367" x14ac:dyDescent="0.25"/>
    <row r="42368" x14ac:dyDescent="0.25"/>
    <row r="42369" x14ac:dyDescent="0.25"/>
    <row r="42370" x14ac:dyDescent="0.25"/>
    <row r="42371" x14ac:dyDescent="0.25"/>
    <row r="42372" x14ac:dyDescent="0.25"/>
    <row r="42373" x14ac:dyDescent="0.25"/>
    <row r="42374" x14ac:dyDescent="0.25"/>
    <row r="42375" x14ac:dyDescent="0.25"/>
    <row r="42376" x14ac:dyDescent="0.25"/>
    <row r="42377" x14ac:dyDescent="0.25"/>
    <row r="42378" x14ac:dyDescent="0.25"/>
    <row r="42379" x14ac:dyDescent="0.25"/>
    <row r="42380" x14ac:dyDescent="0.25"/>
    <row r="42381" x14ac:dyDescent="0.25"/>
    <row r="42382" x14ac:dyDescent="0.25"/>
    <row r="42383" x14ac:dyDescent="0.25"/>
    <row r="42384" x14ac:dyDescent="0.25"/>
    <row r="42385" x14ac:dyDescent="0.25"/>
    <row r="42386" x14ac:dyDescent="0.25"/>
    <row r="42387" x14ac:dyDescent="0.25"/>
    <row r="42388" x14ac:dyDescent="0.25"/>
    <row r="42389" x14ac:dyDescent="0.25"/>
    <row r="42390" x14ac:dyDescent="0.25"/>
    <row r="42391" x14ac:dyDescent="0.25"/>
    <row r="42392" x14ac:dyDescent="0.25"/>
    <row r="42393" x14ac:dyDescent="0.25"/>
    <row r="42394" x14ac:dyDescent="0.25"/>
    <row r="42395" x14ac:dyDescent="0.25"/>
    <row r="42396" x14ac:dyDescent="0.25"/>
    <row r="42397" x14ac:dyDescent="0.25"/>
    <row r="42398" x14ac:dyDescent="0.25"/>
    <row r="42399" x14ac:dyDescent="0.25"/>
    <row r="42400" x14ac:dyDescent="0.25"/>
    <row r="42401" x14ac:dyDescent="0.25"/>
    <row r="42402" x14ac:dyDescent="0.25"/>
    <row r="42403" x14ac:dyDescent="0.25"/>
    <row r="42404" x14ac:dyDescent="0.25"/>
    <row r="42405" x14ac:dyDescent="0.25"/>
    <row r="42406" x14ac:dyDescent="0.25"/>
    <row r="42407" x14ac:dyDescent="0.25"/>
    <row r="42408" x14ac:dyDescent="0.25"/>
    <row r="42409" x14ac:dyDescent="0.25"/>
    <row r="42410" x14ac:dyDescent="0.25"/>
    <row r="42411" x14ac:dyDescent="0.25"/>
    <row r="42412" x14ac:dyDescent="0.25"/>
    <row r="42413" x14ac:dyDescent="0.25"/>
    <row r="42414" x14ac:dyDescent="0.25"/>
    <row r="42415" x14ac:dyDescent="0.25"/>
    <row r="42416" x14ac:dyDescent="0.25"/>
    <row r="42417" x14ac:dyDescent="0.25"/>
    <row r="42418" x14ac:dyDescent="0.25"/>
    <row r="42419" x14ac:dyDescent="0.25"/>
    <row r="42420" x14ac:dyDescent="0.25"/>
    <row r="42421" x14ac:dyDescent="0.25"/>
    <row r="42422" x14ac:dyDescent="0.25"/>
    <row r="42423" x14ac:dyDescent="0.25"/>
    <row r="42424" x14ac:dyDescent="0.25"/>
    <row r="42425" x14ac:dyDescent="0.25"/>
    <row r="42426" x14ac:dyDescent="0.25"/>
    <row r="42427" x14ac:dyDescent="0.25"/>
    <row r="42428" x14ac:dyDescent="0.25"/>
    <row r="42429" x14ac:dyDescent="0.25"/>
    <row r="42430" x14ac:dyDescent="0.25"/>
    <row r="42431" x14ac:dyDescent="0.25"/>
    <row r="42432" x14ac:dyDescent="0.25"/>
    <row r="42433" x14ac:dyDescent="0.25"/>
    <row r="42434" x14ac:dyDescent="0.25"/>
    <row r="42435" x14ac:dyDescent="0.25"/>
    <row r="42436" x14ac:dyDescent="0.25"/>
    <row r="42437" x14ac:dyDescent="0.25"/>
    <row r="42438" x14ac:dyDescent="0.25"/>
    <row r="42439" x14ac:dyDescent="0.25"/>
    <row r="42440" x14ac:dyDescent="0.25"/>
    <row r="42441" x14ac:dyDescent="0.25"/>
    <row r="42442" x14ac:dyDescent="0.25"/>
    <row r="42443" x14ac:dyDescent="0.25"/>
    <row r="42444" x14ac:dyDescent="0.25"/>
    <row r="42445" x14ac:dyDescent="0.25"/>
    <row r="42446" x14ac:dyDescent="0.25"/>
    <row r="42447" x14ac:dyDescent="0.25"/>
    <row r="42448" x14ac:dyDescent="0.25"/>
    <row r="42449" x14ac:dyDescent="0.25"/>
    <row r="42450" x14ac:dyDescent="0.25"/>
    <row r="42451" x14ac:dyDescent="0.25"/>
    <row r="42452" x14ac:dyDescent="0.25"/>
    <row r="42453" x14ac:dyDescent="0.25"/>
    <row r="42454" x14ac:dyDescent="0.25"/>
    <row r="42455" x14ac:dyDescent="0.25"/>
    <row r="42456" x14ac:dyDescent="0.25"/>
    <row r="42457" x14ac:dyDescent="0.25"/>
    <row r="42458" x14ac:dyDescent="0.25"/>
    <row r="42459" x14ac:dyDescent="0.25"/>
    <row r="42460" x14ac:dyDescent="0.25"/>
    <row r="42461" x14ac:dyDescent="0.25"/>
    <row r="42462" x14ac:dyDescent="0.25"/>
    <row r="42463" x14ac:dyDescent="0.25"/>
    <row r="42464" x14ac:dyDescent="0.25"/>
    <row r="42465" x14ac:dyDescent="0.25"/>
    <row r="42466" x14ac:dyDescent="0.25"/>
    <row r="42467" x14ac:dyDescent="0.25"/>
    <row r="42468" x14ac:dyDescent="0.25"/>
    <row r="42469" x14ac:dyDescent="0.25"/>
    <row r="42470" x14ac:dyDescent="0.25"/>
    <row r="42471" x14ac:dyDescent="0.25"/>
    <row r="42472" x14ac:dyDescent="0.25"/>
    <row r="42473" x14ac:dyDescent="0.25"/>
    <row r="42474" x14ac:dyDescent="0.25"/>
    <row r="42475" x14ac:dyDescent="0.25"/>
    <row r="42476" x14ac:dyDescent="0.25"/>
    <row r="42477" x14ac:dyDescent="0.25"/>
    <row r="42478" x14ac:dyDescent="0.25"/>
    <row r="42479" x14ac:dyDescent="0.25"/>
    <row r="42480" x14ac:dyDescent="0.25"/>
    <row r="42481" x14ac:dyDescent="0.25"/>
    <row r="42482" x14ac:dyDescent="0.25"/>
    <row r="42483" x14ac:dyDescent="0.25"/>
    <row r="42484" x14ac:dyDescent="0.25"/>
    <row r="42485" x14ac:dyDescent="0.25"/>
    <row r="42486" x14ac:dyDescent="0.25"/>
    <row r="42487" x14ac:dyDescent="0.25"/>
    <row r="42488" x14ac:dyDescent="0.25"/>
    <row r="42489" x14ac:dyDescent="0.25"/>
    <row r="42490" x14ac:dyDescent="0.25"/>
    <row r="42491" x14ac:dyDescent="0.25"/>
    <row r="42492" x14ac:dyDescent="0.25"/>
    <row r="42493" x14ac:dyDescent="0.25"/>
    <row r="42494" x14ac:dyDescent="0.25"/>
    <row r="42495" x14ac:dyDescent="0.25"/>
    <row r="42496" x14ac:dyDescent="0.25"/>
    <row r="42497" x14ac:dyDescent="0.25"/>
    <row r="42498" x14ac:dyDescent="0.25"/>
    <row r="42499" x14ac:dyDescent="0.25"/>
    <row r="42500" x14ac:dyDescent="0.25"/>
    <row r="42501" x14ac:dyDescent="0.25"/>
    <row r="42502" x14ac:dyDescent="0.25"/>
    <row r="42503" x14ac:dyDescent="0.25"/>
    <row r="42504" x14ac:dyDescent="0.25"/>
    <row r="42505" x14ac:dyDescent="0.25"/>
    <row r="42506" x14ac:dyDescent="0.25"/>
    <row r="42507" x14ac:dyDescent="0.25"/>
    <row r="42508" x14ac:dyDescent="0.25"/>
    <row r="42509" x14ac:dyDescent="0.25"/>
    <row r="42510" x14ac:dyDescent="0.25"/>
    <row r="42511" x14ac:dyDescent="0.25"/>
    <row r="42512" x14ac:dyDescent="0.25"/>
    <row r="42513" x14ac:dyDescent="0.25"/>
    <row r="42514" x14ac:dyDescent="0.25"/>
    <row r="42515" x14ac:dyDescent="0.25"/>
    <row r="42516" x14ac:dyDescent="0.25"/>
    <row r="42517" x14ac:dyDescent="0.25"/>
    <row r="42518" x14ac:dyDescent="0.25"/>
    <row r="42519" x14ac:dyDescent="0.25"/>
    <row r="42520" x14ac:dyDescent="0.25"/>
    <row r="42521" x14ac:dyDescent="0.25"/>
    <row r="42522" x14ac:dyDescent="0.25"/>
    <row r="42523" x14ac:dyDescent="0.25"/>
    <row r="42524" x14ac:dyDescent="0.25"/>
    <row r="42525" x14ac:dyDescent="0.25"/>
    <row r="42526" x14ac:dyDescent="0.25"/>
    <row r="42527" x14ac:dyDescent="0.25"/>
    <row r="42528" x14ac:dyDescent="0.25"/>
    <row r="42529" x14ac:dyDescent="0.25"/>
    <row r="42530" x14ac:dyDescent="0.25"/>
    <row r="42531" x14ac:dyDescent="0.25"/>
    <row r="42532" x14ac:dyDescent="0.25"/>
    <row r="42533" x14ac:dyDescent="0.25"/>
    <row r="42534" x14ac:dyDescent="0.25"/>
    <row r="42535" x14ac:dyDescent="0.25"/>
    <row r="42536" x14ac:dyDescent="0.25"/>
    <row r="42537" x14ac:dyDescent="0.25"/>
    <row r="42538" x14ac:dyDescent="0.25"/>
    <row r="42539" x14ac:dyDescent="0.25"/>
    <row r="42540" x14ac:dyDescent="0.25"/>
    <row r="42541" x14ac:dyDescent="0.25"/>
    <row r="42542" x14ac:dyDescent="0.25"/>
    <row r="42543" x14ac:dyDescent="0.25"/>
    <row r="42544" x14ac:dyDescent="0.25"/>
    <row r="42545" x14ac:dyDescent="0.25"/>
    <row r="42546" x14ac:dyDescent="0.25"/>
    <row r="42547" x14ac:dyDescent="0.25"/>
    <row r="42548" x14ac:dyDescent="0.25"/>
    <row r="42549" x14ac:dyDescent="0.25"/>
    <row r="42550" x14ac:dyDescent="0.25"/>
    <row r="42551" x14ac:dyDescent="0.25"/>
    <row r="42552" x14ac:dyDescent="0.25"/>
    <row r="42553" x14ac:dyDescent="0.25"/>
    <row r="42554" x14ac:dyDescent="0.25"/>
    <row r="42555" x14ac:dyDescent="0.25"/>
    <row r="42556" x14ac:dyDescent="0.25"/>
    <row r="42557" x14ac:dyDescent="0.25"/>
    <row r="42558" x14ac:dyDescent="0.25"/>
    <row r="42559" x14ac:dyDescent="0.25"/>
    <row r="42560" x14ac:dyDescent="0.25"/>
    <row r="42561" x14ac:dyDescent="0.25"/>
    <row r="42562" x14ac:dyDescent="0.25"/>
    <row r="42563" x14ac:dyDescent="0.25"/>
    <row r="42564" x14ac:dyDescent="0.25"/>
    <row r="42565" x14ac:dyDescent="0.25"/>
    <row r="42566" x14ac:dyDescent="0.25"/>
    <row r="42567" x14ac:dyDescent="0.25"/>
    <row r="42568" x14ac:dyDescent="0.25"/>
    <row r="42569" x14ac:dyDescent="0.25"/>
    <row r="42570" x14ac:dyDescent="0.25"/>
    <row r="42571" x14ac:dyDescent="0.25"/>
    <row r="42572" x14ac:dyDescent="0.25"/>
    <row r="42573" x14ac:dyDescent="0.25"/>
    <row r="42574" x14ac:dyDescent="0.25"/>
    <row r="42575" x14ac:dyDescent="0.25"/>
    <row r="42576" x14ac:dyDescent="0.25"/>
    <row r="42577" x14ac:dyDescent="0.25"/>
    <row r="42578" x14ac:dyDescent="0.25"/>
    <row r="42579" x14ac:dyDescent="0.25"/>
    <row r="42580" x14ac:dyDescent="0.25"/>
    <row r="42581" x14ac:dyDescent="0.25"/>
    <row r="42582" x14ac:dyDescent="0.25"/>
    <row r="42583" x14ac:dyDescent="0.25"/>
    <row r="42584" x14ac:dyDescent="0.25"/>
    <row r="42585" x14ac:dyDescent="0.25"/>
    <row r="42586" x14ac:dyDescent="0.25"/>
    <row r="42587" x14ac:dyDescent="0.25"/>
    <row r="42588" x14ac:dyDescent="0.25"/>
    <row r="42589" x14ac:dyDescent="0.25"/>
    <row r="42590" x14ac:dyDescent="0.25"/>
    <row r="42591" x14ac:dyDescent="0.25"/>
    <row r="42592" x14ac:dyDescent="0.25"/>
    <row r="42593" x14ac:dyDescent="0.25"/>
    <row r="42594" x14ac:dyDescent="0.25"/>
    <row r="42595" x14ac:dyDescent="0.25"/>
    <row r="42596" x14ac:dyDescent="0.25"/>
    <row r="42597" x14ac:dyDescent="0.25"/>
    <row r="42598" x14ac:dyDescent="0.25"/>
    <row r="42599" x14ac:dyDescent="0.25"/>
    <row r="42600" x14ac:dyDescent="0.25"/>
    <row r="42601" x14ac:dyDescent="0.25"/>
    <row r="42602" x14ac:dyDescent="0.25"/>
    <row r="42603" x14ac:dyDescent="0.25"/>
    <row r="42604" x14ac:dyDescent="0.25"/>
    <row r="42605" x14ac:dyDescent="0.25"/>
    <row r="42606" x14ac:dyDescent="0.25"/>
    <row r="42607" x14ac:dyDescent="0.25"/>
    <row r="42608" x14ac:dyDescent="0.25"/>
    <row r="42609" x14ac:dyDescent="0.25"/>
    <row r="42610" x14ac:dyDescent="0.25"/>
    <row r="42611" x14ac:dyDescent="0.25"/>
    <row r="42612" x14ac:dyDescent="0.25"/>
    <row r="42613" x14ac:dyDescent="0.25"/>
    <row r="42614" x14ac:dyDescent="0.25"/>
    <row r="42615" x14ac:dyDescent="0.25"/>
    <row r="42616" x14ac:dyDescent="0.25"/>
    <row r="42617" x14ac:dyDescent="0.25"/>
    <row r="42618" x14ac:dyDescent="0.25"/>
    <row r="42619" x14ac:dyDescent="0.25"/>
    <row r="42620" x14ac:dyDescent="0.25"/>
    <row r="42621" x14ac:dyDescent="0.25"/>
    <row r="42622" x14ac:dyDescent="0.25"/>
    <row r="42623" x14ac:dyDescent="0.25"/>
    <row r="42624" x14ac:dyDescent="0.25"/>
    <row r="42625" x14ac:dyDescent="0.25"/>
    <row r="42626" x14ac:dyDescent="0.25"/>
    <row r="42627" x14ac:dyDescent="0.25"/>
    <row r="42628" x14ac:dyDescent="0.25"/>
    <row r="42629" x14ac:dyDescent="0.25"/>
    <row r="42630" x14ac:dyDescent="0.25"/>
    <row r="42631" x14ac:dyDescent="0.25"/>
    <row r="42632" x14ac:dyDescent="0.25"/>
    <row r="42633" x14ac:dyDescent="0.25"/>
    <row r="42634" x14ac:dyDescent="0.25"/>
    <row r="42635" x14ac:dyDescent="0.25"/>
    <row r="42636" x14ac:dyDescent="0.25"/>
    <row r="42637" x14ac:dyDescent="0.25"/>
    <row r="42638" x14ac:dyDescent="0.25"/>
    <row r="42639" x14ac:dyDescent="0.25"/>
    <row r="42640" x14ac:dyDescent="0.25"/>
    <row r="42641" x14ac:dyDescent="0.25"/>
    <row r="42642" x14ac:dyDescent="0.25"/>
    <row r="42643" x14ac:dyDescent="0.25"/>
    <row r="42644" x14ac:dyDescent="0.25"/>
    <row r="42645" x14ac:dyDescent="0.25"/>
    <row r="42646" x14ac:dyDescent="0.25"/>
    <row r="42647" x14ac:dyDescent="0.25"/>
    <row r="42648" x14ac:dyDescent="0.25"/>
    <row r="42649" x14ac:dyDescent="0.25"/>
    <row r="42650" x14ac:dyDescent="0.25"/>
    <row r="42651" x14ac:dyDescent="0.25"/>
    <row r="42652" x14ac:dyDescent="0.25"/>
    <row r="42653" x14ac:dyDescent="0.25"/>
    <row r="42654" x14ac:dyDescent="0.25"/>
    <row r="42655" x14ac:dyDescent="0.25"/>
    <row r="42656" x14ac:dyDescent="0.25"/>
    <row r="42657" x14ac:dyDescent="0.25"/>
    <row r="42658" x14ac:dyDescent="0.25"/>
    <row r="42659" x14ac:dyDescent="0.25"/>
    <row r="42660" x14ac:dyDescent="0.25"/>
    <row r="42661" x14ac:dyDescent="0.25"/>
    <row r="42662" x14ac:dyDescent="0.25"/>
    <row r="42663" x14ac:dyDescent="0.25"/>
    <row r="42664" x14ac:dyDescent="0.25"/>
    <row r="42665" x14ac:dyDescent="0.25"/>
    <row r="42666" x14ac:dyDescent="0.25"/>
    <row r="42667" x14ac:dyDescent="0.25"/>
    <row r="42668" x14ac:dyDescent="0.25"/>
    <row r="42669" x14ac:dyDescent="0.25"/>
    <row r="42670" x14ac:dyDescent="0.25"/>
    <row r="42671" x14ac:dyDescent="0.25"/>
    <row r="42672" x14ac:dyDescent="0.25"/>
    <row r="42673" x14ac:dyDescent="0.25"/>
    <row r="42674" x14ac:dyDescent="0.25"/>
    <row r="42675" x14ac:dyDescent="0.25"/>
    <row r="42676" x14ac:dyDescent="0.25"/>
    <row r="42677" x14ac:dyDescent="0.25"/>
    <row r="42678" x14ac:dyDescent="0.25"/>
    <row r="42679" x14ac:dyDescent="0.25"/>
    <row r="42680" x14ac:dyDescent="0.25"/>
    <row r="42681" x14ac:dyDescent="0.25"/>
    <row r="42682" x14ac:dyDescent="0.25"/>
    <row r="42683" x14ac:dyDescent="0.25"/>
    <row r="42684" x14ac:dyDescent="0.25"/>
    <row r="42685" x14ac:dyDescent="0.25"/>
    <row r="42686" x14ac:dyDescent="0.25"/>
    <row r="42687" x14ac:dyDescent="0.25"/>
    <row r="42688" x14ac:dyDescent="0.25"/>
    <row r="42689" x14ac:dyDescent="0.25"/>
    <row r="42690" x14ac:dyDescent="0.25"/>
    <row r="42691" x14ac:dyDescent="0.25"/>
    <row r="42692" x14ac:dyDescent="0.25"/>
    <row r="42693" x14ac:dyDescent="0.25"/>
    <row r="42694" x14ac:dyDescent="0.25"/>
    <row r="42695" x14ac:dyDescent="0.25"/>
    <row r="42696" x14ac:dyDescent="0.25"/>
    <row r="42697" x14ac:dyDescent="0.25"/>
    <row r="42698" x14ac:dyDescent="0.25"/>
    <row r="42699" x14ac:dyDescent="0.25"/>
    <row r="42700" x14ac:dyDescent="0.25"/>
    <row r="42701" x14ac:dyDescent="0.25"/>
    <row r="42702" x14ac:dyDescent="0.25"/>
    <row r="42703" x14ac:dyDescent="0.25"/>
    <row r="42704" x14ac:dyDescent="0.25"/>
    <row r="42705" x14ac:dyDescent="0.25"/>
    <row r="42706" x14ac:dyDescent="0.25"/>
    <row r="42707" x14ac:dyDescent="0.25"/>
    <row r="42708" x14ac:dyDescent="0.25"/>
    <row r="42709" x14ac:dyDescent="0.25"/>
    <row r="42710" x14ac:dyDescent="0.25"/>
    <row r="42711" x14ac:dyDescent="0.25"/>
    <row r="42712" x14ac:dyDescent="0.25"/>
    <row r="42713" x14ac:dyDescent="0.25"/>
    <row r="42714" x14ac:dyDescent="0.25"/>
    <row r="42715" x14ac:dyDescent="0.25"/>
    <row r="42716" x14ac:dyDescent="0.25"/>
    <row r="42717" x14ac:dyDescent="0.25"/>
    <row r="42718" x14ac:dyDescent="0.25"/>
    <row r="42719" x14ac:dyDescent="0.25"/>
    <row r="42720" x14ac:dyDescent="0.25"/>
    <row r="42721" x14ac:dyDescent="0.25"/>
    <row r="42722" x14ac:dyDescent="0.25"/>
    <row r="42723" x14ac:dyDescent="0.25"/>
    <row r="42724" x14ac:dyDescent="0.25"/>
    <row r="42725" x14ac:dyDescent="0.25"/>
    <row r="42726" x14ac:dyDescent="0.25"/>
    <row r="42727" x14ac:dyDescent="0.25"/>
    <row r="42728" x14ac:dyDescent="0.25"/>
    <row r="42729" x14ac:dyDescent="0.25"/>
    <row r="42730" x14ac:dyDescent="0.25"/>
    <row r="42731" x14ac:dyDescent="0.25"/>
    <row r="42732" x14ac:dyDescent="0.25"/>
    <row r="42733" x14ac:dyDescent="0.25"/>
    <row r="42734" x14ac:dyDescent="0.25"/>
    <row r="42735" x14ac:dyDescent="0.25"/>
    <row r="42736" x14ac:dyDescent="0.25"/>
    <row r="42737" x14ac:dyDescent="0.25"/>
    <row r="42738" x14ac:dyDescent="0.25"/>
    <row r="42739" x14ac:dyDescent="0.25"/>
    <row r="42740" x14ac:dyDescent="0.25"/>
    <row r="42741" x14ac:dyDescent="0.25"/>
    <row r="42742" x14ac:dyDescent="0.25"/>
    <row r="42743" x14ac:dyDescent="0.25"/>
    <row r="42744" x14ac:dyDescent="0.25"/>
    <row r="42745" x14ac:dyDescent="0.25"/>
    <row r="42746" x14ac:dyDescent="0.25"/>
    <row r="42747" x14ac:dyDescent="0.25"/>
    <row r="42748" x14ac:dyDescent="0.25"/>
    <row r="42749" x14ac:dyDescent="0.25"/>
    <row r="42750" x14ac:dyDescent="0.25"/>
    <row r="42751" x14ac:dyDescent="0.25"/>
    <row r="42752" x14ac:dyDescent="0.25"/>
    <row r="42753" x14ac:dyDescent="0.25"/>
    <row r="42754" x14ac:dyDescent="0.25"/>
    <row r="42755" x14ac:dyDescent="0.25"/>
    <row r="42756" x14ac:dyDescent="0.25"/>
    <row r="42757" x14ac:dyDescent="0.25"/>
    <row r="42758" x14ac:dyDescent="0.25"/>
    <row r="42759" x14ac:dyDescent="0.25"/>
    <row r="42760" x14ac:dyDescent="0.25"/>
    <row r="42761" x14ac:dyDescent="0.25"/>
    <row r="42762" x14ac:dyDescent="0.25"/>
    <row r="42763" x14ac:dyDescent="0.25"/>
    <row r="42764" x14ac:dyDescent="0.25"/>
    <row r="42765" x14ac:dyDescent="0.25"/>
    <row r="42766" x14ac:dyDescent="0.25"/>
    <row r="42767" x14ac:dyDescent="0.25"/>
    <row r="42768" x14ac:dyDescent="0.25"/>
    <row r="42769" x14ac:dyDescent="0.25"/>
    <row r="42770" x14ac:dyDescent="0.25"/>
    <row r="42771" x14ac:dyDescent="0.25"/>
    <row r="42772" x14ac:dyDescent="0.25"/>
    <row r="42773" x14ac:dyDescent="0.25"/>
    <row r="42774" x14ac:dyDescent="0.25"/>
    <row r="42775" x14ac:dyDescent="0.25"/>
    <row r="42776" x14ac:dyDescent="0.25"/>
    <row r="42777" x14ac:dyDescent="0.25"/>
    <row r="42778" x14ac:dyDescent="0.25"/>
    <row r="42779" x14ac:dyDescent="0.25"/>
    <row r="42780" x14ac:dyDescent="0.25"/>
    <row r="42781" x14ac:dyDescent="0.25"/>
    <row r="42782" x14ac:dyDescent="0.25"/>
    <row r="42783" x14ac:dyDescent="0.25"/>
    <row r="42784" x14ac:dyDescent="0.25"/>
    <row r="42785" x14ac:dyDescent="0.25"/>
    <row r="42786" x14ac:dyDescent="0.25"/>
    <row r="42787" x14ac:dyDescent="0.25"/>
    <row r="42788" x14ac:dyDescent="0.25"/>
    <row r="42789" x14ac:dyDescent="0.25"/>
    <row r="42790" x14ac:dyDescent="0.25"/>
    <row r="42791" x14ac:dyDescent="0.25"/>
    <row r="42792" x14ac:dyDescent="0.25"/>
    <row r="42793" x14ac:dyDescent="0.25"/>
    <row r="42794" x14ac:dyDescent="0.25"/>
    <row r="42795" x14ac:dyDescent="0.25"/>
    <row r="42796" x14ac:dyDescent="0.25"/>
    <row r="42797" x14ac:dyDescent="0.25"/>
    <row r="42798" x14ac:dyDescent="0.25"/>
    <row r="42799" x14ac:dyDescent="0.25"/>
    <row r="42800" x14ac:dyDescent="0.25"/>
    <row r="42801" x14ac:dyDescent="0.25"/>
    <row r="42802" x14ac:dyDescent="0.25"/>
    <row r="42803" x14ac:dyDescent="0.25"/>
    <row r="42804" x14ac:dyDescent="0.25"/>
    <row r="42805" x14ac:dyDescent="0.25"/>
    <row r="42806" x14ac:dyDescent="0.25"/>
    <row r="42807" x14ac:dyDescent="0.25"/>
    <row r="42808" x14ac:dyDescent="0.25"/>
    <row r="42809" x14ac:dyDescent="0.25"/>
    <row r="42810" x14ac:dyDescent="0.25"/>
    <row r="42811" x14ac:dyDescent="0.25"/>
    <row r="42812" x14ac:dyDescent="0.25"/>
    <row r="42813" x14ac:dyDescent="0.25"/>
    <row r="42814" x14ac:dyDescent="0.25"/>
    <row r="42815" x14ac:dyDescent="0.25"/>
    <row r="42816" x14ac:dyDescent="0.25"/>
    <row r="42817" x14ac:dyDescent="0.25"/>
    <row r="42818" x14ac:dyDescent="0.25"/>
    <row r="42819" x14ac:dyDescent="0.25"/>
    <row r="42820" x14ac:dyDescent="0.25"/>
    <row r="42821" x14ac:dyDescent="0.25"/>
    <row r="42822" x14ac:dyDescent="0.25"/>
    <row r="42823" x14ac:dyDescent="0.25"/>
    <row r="42824" x14ac:dyDescent="0.25"/>
    <row r="42825" x14ac:dyDescent="0.25"/>
    <row r="42826" x14ac:dyDescent="0.25"/>
    <row r="42827" x14ac:dyDescent="0.25"/>
    <row r="42828" x14ac:dyDescent="0.25"/>
    <row r="42829" x14ac:dyDescent="0.25"/>
    <row r="42830" x14ac:dyDescent="0.25"/>
    <row r="42831" x14ac:dyDescent="0.25"/>
    <row r="42832" x14ac:dyDescent="0.25"/>
    <row r="42833" x14ac:dyDescent="0.25"/>
    <row r="42834" x14ac:dyDescent="0.25"/>
    <row r="42835" x14ac:dyDescent="0.25"/>
    <row r="42836" x14ac:dyDescent="0.25"/>
    <row r="42837" x14ac:dyDescent="0.25"/>
    <row r="42838" x14ac:dyDescent="0.25"/>
    <row r="42839" x14ac:dyDescent="0.25"/>
    <row r="42840" x14ac:dyDescent="0.25"/>
    <row r="42841" x14ac:dyDescent="0.25"/>
    <row r="42842" x14ac:dyDescent="0.25"/>
    <row r="42843" x14ac:dyDescent="0.25"/>
    <row r="42844" x14ac:dyDescent="0.25"/>
    <row r="42845" x14ac:dyDescent="0.25"/>
    <row r="42846" x14ac:dyDescent="0.25"/>
    <row r="42847" x14ac:dyDescent="0.25"/>
    <row r="42848" x14ac:dyDescent="0.25"/>
    <row r="42849" x14ac:dyDescent="0.25"/>
    <row r="42850" x14ac:dyDescent="0.25"/>
    <row r="42851" x14ac:dyDescent="0.25"/>
    <row r="42852" x14ac:dyDescent="0.25"/>
    <row r="42853" x14ac:dyDescent="0.25"/>
    <row r="42854" x14ac:dyDescent="0.25"/>
    <row r="42855" x14ac:dyDescent="0.25"/>
    <row r="42856" x14ac:dyDescent="0.25"/>
    <row r="42857" x14ac:dyDescent="0.25"/>
    <row r="42858" x14ac:dyDescent="0.25"/>
    <row r="42859" x14ac:dyDescent="0.25"/>
    <row r="42860" x14ac:dyDescent="0.25"/>
    <row r="42861" x14ac:dyDescent="0.25"/>
    <row r="42862" x14ac:dyDescent="0.25"/>
    <row r="42863" x14ac:dyDescent="0.25"/>
    <row r="42864" x14ac:dyDescent="0.25"/>
    <row r="42865" x14ac:dyDescent="0.25"/>
    <row r="42866" x14ac:dyDescent="0.25"/>
    <row r="42867" x14ac:dyDescent="0.25"/>
    <row r="42868" x14ac:dyDescent="0.25"/>
    <row r="42869" x14ac:dyDescent="0.25"/>
    <row r="42870" x14ac:dyDescent="0.25"/>
    <row r="42871" x14ac:dyDescent="0.25"/>
    <row r="42872" x14ac:dyDescent="0.25"/>
    <row r="42873" x14ac:dyDescent="0.25"/>
    <row r="42874" x14ac:dyDescent="0.25"/>
    <row r="42875" x14ac:dyDescent="0.25"/>
    <row r="42876" x14ac:dyDescent="0.25"/>
    <row r="42877" x14ac:dyDescent="0.25"/>
    <row r="42878" x14ac:dyDescent="0.25"/>
    <row r="42879" x14ac:dyDescent="0.25"/>
    <row r="42880" x14ac:dyDescent="0.25"/>
    <row r="42881" x14ac:dyDescent="0.25"/>
    <row r="42882" x14ac:dyDescent="0.25"/>
    <row r="42883" x14ac:dyDescent="0.25"/>
    <row r="42884" x14ac:dyDescent="0.25"/>
    <row r="42885" x14ac:dyDescent="0.25"/>
    <row r="42886" x14ac:dyDescent="0.25"/>
    <row r="42887" x14ac:dyDescent="0.25"/>
    <row r="42888" x14ac:dyDescent="0.25"/>
    <row r="42889" x14ac:dyDescent="0.25"/>
    <row r="42890" x14ac:dyDescent="0.25"/>
    <row r="42891" x14ac:dyDescent="0.25"/>
    <row r="42892" x14ac:dyDescent="0.25"/>
    <row r="42893" x14ac:dyDescent="0.25"/>
    <row r="42894" x14ac:dyDescent="0.25"/>
    <row r="42895" x14ac:dyDescent="0.25"/>
    <row r="42896" x14ac:dyDescent="0.25"/>
    <row r="42897" x14ac:dyDescent="0.25"/>
    <row r="42898" x14ac:dyDescent="0.25"/>
    <row r="42899" x14ac:dyDescent="0.25"/>
    <row r="42900" x14ac:dyDescent="0.25"/>
    <row r="42901" x14ac:dyDescent="0.25"/>
    <row r="42902" x14ac:dyDescent="0.25"/>
    <row r="42903" x14ac:dyDescent="0.25"/>
    <row r="42904" x14ac:dyDescent="0.25"/>
    <row r="42905" x14ac:dyDescent="0.25"/>
    <row r="42906" x14ac:dyDescent="0.25"/>
    <row r="42907" x14ac:dyDescent="0.25"/>
    <row r="42908" x14ac:dyDescent="0.25"/>
    <row r="42909" x14ac:dyDescent="0.25"/>
    <row r="42910" x14ac:dyDescent="0.25"/>
    <row r="42911" x14ac:dyDescent="0.25"/>
    <row r="42912" x14ac:dyDescent="0.25"/>
    <row r="42913" x14ac:dyDescent="0.25"/>
    <row r="42914" x14ac:dyDescent="0.25"/>
    <row r="42915" x14ac:dyDescent="0.25"/>
    <row r="42916" x14ac:dyDescent="0.25"/>
    <row r="42917" x14ac:dyDescent="0.25"/>
    <row r="42918" x14ac:dyDescent="0.25"/>
    <row r="42919" x14ac:dyDescent="0.25"/>
    <row r="42920" x14ac:dyDescent="0.25"/>
    <row r="42921" x14ac:dyDescent="0.25"/>
    <row r="42922" x14ac:dyDescent="0.25"/>
    <row r="42923" x14ac:dyDescent="0.25"/>
    <row r="42924" x14ac:dyDescent="0.25"/>
    <row r="42925" x14ac:dyDescent="0.25"/>
    <row r="42926" x14ac:dyDescent="0.25"/>
    <row r="42927" x14ac:dyDescent="0.25"/>
    <row r="42928" x14ac:dyDescent="0.25"/>
    <row r="42929" x14ac:dyDescent="0.25"/>
    <row r="42930" x14ac:dyDescent="0.25"/>
    <row r="42931" x14ac:dyDescent="0.25"/>
    <row r="42932" x14ac:dyDescent="0.25"/>
    <row r="42933" x14ac:dyDescent="0.25"/>
    <row r="42934" x14ac:dyDescent="0.25"/>
    <row r="42935" x14ac:dyDescent="0.25"/>
    <row r="42936" x14ac:dyDescent="0.25"/>
    <row r="42937" x14ac:dyDescent="0.25"/>
    <row r="42938" x14ac:dyDescent="0.25"/>
    <row r="42939" x14ac:dyDescent="0.25"/>
    <row r="42940" x14ac:dyDescent="0.25"/>
    <row r="42941" x14ac:dyDescent="0.25"/>
    <row r="42942" x14ac:dyDescent="0.25"/>
    <row r="42943" x14ac:dyDescent="0.25"/>
    <row r="42944" x14ac:dyDescent="0.25"/>
    <row r="42945" x14ac:dyDescent="0.25"/>
    <row r="42946" x14ac:dyDescent="0.25"/>
    <row r="42947" x14ac:dyDescent="0.25"/>
    <row r="42948" x14ac:dyDescent="0.25"/>
    <row r="42949" x14ac:dyDescent="0.25"/>
    <row r="42950" x14ac:dyDescent="0.25"/>
    <row r="42951" x14ac:dyDescent="0.25"/>
    <row r="42952" x14ac:dyDescent="0.25"/>
    <row r="42953" x14ac:dyDescent="0.25"/>
    <row r="42954" x14ac:dyDescent="0.25"/>
    <row r="42955" x14ac:dyDescent="0.25"/>
    <row r="42956" x14ac:dyDescent="0.25"/>
    <row r="42957" x14ac:dyDescent="0.25"/>
    <row r="42958" x14ac:dyDescent="0.25"/>
    <row r="42959" x14ac:dyDescent="0.25"/>
    <row r="42960" x14ac:dyDescent="0.25"/>
    <row r="42961" x14ac:dyDescent="0.25"/>
    <row r="42962" x14ac:dyDescent="0.25"/>
    <row r="42963" x14ac:dyDescent="0.25"/>
    <row r="42964" x14ac:dyDescent="0.25"/>
    <row r="42965" x14ac:dyDescent="0.25"/>
    <row r="42966" x14ac:dyDescent="0.25"/>
    <row r="42967" x14ac:dyDescent="0.25"/>
    <row r="42968" x14ac:dyDescent="0.25"/>
    <row r="42969" x14ac:dyDescent="0.25"/>
    <row r="42970" x14ac:dyDescent="0.25"/>
    <row r="42971" x14ac:dyDescent="0.25"/>
    <row r="42972" x14ac:dyDescent="0.25"/>
    <row r="42973" x14ac:dyDescent="0.25"/>
    <row r="42974" x14ac:dyDescent="0.25"/>
    <row r="42975" x14ac:dyDescent="0.25"/>
    <row r="42976" x14ac:dyDescent="0.25"/>
    <row r="42977" x14ac:dyDescent="0.25"/>
    <row r="42978" x14ac:dyDescent="0.25"/>
    <row r="42979" x14ac:dyDescent="0.25"/>
    <row r="42980" x14ac:dyDescent="0.25"/>
    <row r="42981" x14ac:dyDescent="0.25"/>
    <row r="42982" x14ac:dyDescent="0.25"/>
    <row r="42983" x14ac:dyDescent="0.25"/>
    <row r="42984" x14ac:dyDescent="0.25"/>
    <row r="42985" x14ac:dyDescent="0.25"/>
    <row r="42986" x14ac:dyDescent="0.25"/>
    <row r="42987" x14ac:dyDescent="0.25"/>
    <row r="42988" x14ac:dyDescent="0.25"/>
    <row r="42989" x14ac:dyDescent="0.25"/>
    <row r="42990" x14ac:dyDescent="0.25"/>
    <row r="42991" x14ac:dyDescent="0.25"/>
    <row r="42992" x14ac:dyDescent="0.25"/>
    <row r="42993" x14ac:dyDescent="0.25"/>
    <row r="42994" x14ac:dyDescent="0.25"/>
    <row r="42995" x14ac:dyDescent="0.25"/>
    <row r="42996" x14ac:dyDescent="0.25"/>
    <row r="42997" x14ac:dyDescent="0.25"/>
    <row r="42998" x14ac:dyDescent="0.25"/>
    <row r="42999" x14ac:dyDescent="0.25"/>
    <row r="43000" x14ac:dyDescent="0.25"/>
    <row r="43001" x14ac:dyDescent="0.25"/>
    <row r="43002" x14ac:dyDescent="0.25"/>
    <row r="43003" x14ac:dyDescent="0.25"/>
    <row r="43004" x14ac:dyDescent="0.25"/>
    <row r="43005" x14ac:dyDescent="0.25"/>
    <row r="43006" x14ac:dyDescent="0.25"/>
    <row r="43007" x14ac:dyDescent="0.25"/>
    <row r="43008" x14ac:dyDescent="0.25"/>
    <row r="43009" x14ac:dyDescent="0.25"/>
    <row r="43010" x14ac:dyDescent="0.25"/>
    <row r="43011" x14ac:dyDescent="0.25"/>
    <row r="43012" x14ac:dyDescent="0.25"/>
    <row r="43013" x14ac:dyDescent="0.25"/>
    <row r="43014" x14ac:dyDescent="0.25"/>
    <row r="43015" x14ac:dyDescent="0.25"/>
    <row r="43016" x14ac:dyDescent="0.25"/>
    <row r="43017" x14ac:dyDescent="0.25"/>
    <row r="43018" x14ac:dyDescent="0.25"/>
    <row r="43019" x14ac:dyDescent="0.25"/>
    <row r="43020" x14ac:dyDescent="0.25"/>
    <row r="43021" x14ac:dyDescent="0.25"/>
    <row r="43022" x14ac:dyDescent="0.25"/>
    <row r="43023" x14ac:dyDescent="0.25"/>
    <row r="43024" x14ac:dyDescent="0.25"/>
    <row r="43025" x14ac:dyDescent="0.25"/>
    <row r="43026" x14ac:dyDescent="0.25"/>
    <row r="43027" x14ac:dyDescent="0.25"/>
    <row r="43028" x14ac:dyDescent="0.25"/>
    <row r="43029" x14ac:dyDescent="0.25"/>
    <row r="43030" x14ac:dyDescent="0.25"/>
    <row r="43031" x14ac:dyDescent="0.25"/>
    <row r="43032" x14ac:dyDescent="0.25"/>
    <row r="43033" x14ac:dyDescent="0.25"/>
    <row r="43034" x14ac:dyDescent="0.25"/>
    <row r="43035" x14ac:dyDescent="0.25"/>
    <row r="43036" x14ac:dyDescent="0.25"/>
    <row r="43037" x14ac:dyDescent="0.25"/>
    <row r="43038" x14ac:dyDescent="0.25"/>
    <row r="43039" x14ac:dyDescent="0.25"/>
    <row r="43040" x14ac:dyDescent="0.25"/>
    <row r="43041" x14ac:dyDescent="0.25"/>
    <row r="43042" x14ac:dyDescent="0.25"/>
    <row r="43043" x14ac:dyDescent="0.25"/>
    <row r="43044" x14ac:dyDescent="0.25"/>
    <row r="43045" x14ac:dyDescent="0.25"/>
    <row r="43046" x14ac:dyDescent="0.25"/>
    <row r="43047" x14ac:dyDescent="0.25"/>
    <row r="43048" x14ac:dyDescent="0.25"/>
    <row r="43049" x14ac:dyDescent="0.25"/>
    <row r="43050" x14ac:dyDescent="0.25"/>
    <row r="43051" x14ac:dyDescent="0.25"/>
    <row r="43052" x14ac:dyDescent="0.25"/>
    <row r="43053" x14ac:dyDescent="0.25"/>
    <row r="43054" x14ac:dyDescent="0.25"/>
    <row r="43055" x14ac:dyDescent="0.25"/>
    <row r="43056" x14ac:dyDescent="0.25"/>
    <row r="43057" x14ac:dyDescent="0.25"/>
    <row r="43058" x14ac:dyDescent="0.25"/>
    <row r="43059" x14ac:dyDescent="0.25"/>
    <row r="43060" x14ac:dyDescent="0.25"/>
    <row r="43061" x14ac:dyDescent="0.25"/>
    <row r="43062" x14ac:dyDescent="0.25"/>
    <row r="43063" x14ac:dyDescent="0.25"/>
    <row r="43064" x14ac:dyDescent="0.25"/>
    <row r="43065" x14ac:dyDescent="0.25"/>
    <row r="43066" x14ac:dyDescent="0.25"/>
    <row r="43067" x14ac:dyDescent="0.25"/>
    <row r="43068" x14ac:dyDescent="0.25"/>
    <row r="43069" x14ac:dyDescent="0.25"/>
    <row r="43070" x14ac:dyDescent="0.25"/>
    <row r="43071" x14ac:dyDescent="0.25"/>
    <row r="43072" x14ac:dyDescent="0.25"/>
    <row r="43073" x14ac:dyDescent="0.25"/>
    <row r="43074" x14ac:dyDescent="0.25"/>
    <row r="43075" x14ac:dyDescent="0.25"/>
    <row r="43076" x14ac:dyDescent="0.25"/>
    <row r="43077" x14ac:dyDescent="0.25"/>
    <row r="43078" x14ac:dyDescent="0.25"/>
    <row r="43079" x14ac:dyDescent="0.25"/>
    <row r="43080" x14ac:dyDescent="0.25"/>
    <row r="43081" x14ac:dyDescent="0.25"/>
    <row r="43082" x14ac:dyDescent="0.25"/>
    <row r="43083" x14ac:dyDescent="0.25"/>
    <row r="43084" x14ac:dyDescent="0.25"/>
    <row r="43085" x14ac:dyDescent="0.25"/>
    <row r="43086" x14ac:dyDescent="0.25"/>
    <row r="43087" x14ac:dyDescent="0.25"/>
    <row r="43088" x14ac:dyDescent="0.25"/>
    <row r="43089" x14ac:dyDescent="0.25"/>
    <row r="43090" x14ac:dyDescent="0.25"/>
    <row r="43091" x14ac:dyDescent="0.25"/>
    <row r="43092" x14ac:dyDescent="0.25"/>
    <row r="43093" x14ac:dyDescent="0.25"/>
    <row r="43094" x14ac:dyDescent="0.25"/>
    <row r="43095" x14ac:dyDescent="0.25"/>
    <row r="43096" x14ac:dyDescent="0.25"/>
    <row r="43097" x14ac:dyDescent="0.25"/>
    <row r="43098" x14ac:dyDescent="0.25"/>
    <row r="43099" x14ac:dyDescent="0.25"/>
    <row r="43100" x14ac:dyDescent="0.25"/>
    <row r="43101" x14ac:dyDescent="0.25"/>
    <row r="43102" x14ac:dyDescent="0.25"/>
    <row r="43103" x14ac:dyDescent="0.25"/>
    <row r="43104" x14ac:dyDescent="0.25"/>
    <row r="43105" x14ac:dyDescent="0.25"/>
    <row r="43106" x14ac:dyDescent="0.25"/>
    <row r="43107" x14ac:dyDescent="0.25"/>
    <row r="43108" x14ac:dyDescent="0.25"/>
    <row r="43109" x14ac:dyDescent="0.25"/>
    <row r="43110" x14ac:dyDescent="0.25"/>
    <row r="43111" x14ac:dyDescent="0.25"/>
    <row r="43112" x14ac:dyDescent="0.25"/>
    <row r="43113" x14ac:dyDescent="0.25"/>
    <row r="43114" x14ac:dyDescent="0.25"/>
    <row r="43115" x14ac:dyDescent="0.25"/>
    <row r="43116" x14ac:dyDescent="0.25"/>
    <row r="43117" x14ac:dyDescent="0.25"/>
    <row r="43118" x14ac:dyDescent="0.25"/>
    <row r="43119" x14ac:dyDescent="0.25"/>
    <row r="43120" x14ac:dyDescent="0.25"/>
    <row r="43121" x14ac:dyDescent="0.25"/>
    <row r="43122" x14ac:dyDescent="0.25"/>
    <row r="43123" x14ac:dyDescent="0.25"/>
    <row r="43124" x14ac:dyDescent="0.25"/>
    <row r="43125" x14ac:dyDescent="0.25"/>
    <row r="43126" x14ac:dyDescent="0.25"/>
    <row r="43127" x14ac:dyDescent="0.25"/>
    <row r="43128" x14ac:dyDescent="0.25"/>
    <row r="43129" x14ac:dyDescent="0.25"/>
    <row r="43130" x14ac:dyDescent="0.25"/>
    <row r="43131" x14ac:dyDescent="0.25"/>
    <row r="43132" x14ac:dyDescent="0.25"/>
    <row r="43133" x14ac:dyDescent="0.25"/>
    <row r="43134" x14ac:dyDescent="0.25"/>
    <row r="43135" x14ac:dyDescent="0.25"/>
    <row r="43136" x14ac:dyDescent="0.25"/>
    <row r="43137" x14ac:dyDescent="0.25"/>
    <row r="43138" x14ac:dyDescent="0.25"/>
    <row r="43139" x14ac:dyDescent="0.25"/>
    <row r="43140" x14ac:dyDescent="0.25"/>
    <row r="43141" x14ac:dyDescent="0.25"/>
    <row r="43142" x14ac:dyDescent="0.25"/>
    <row r="43143" x14ac:dyDescent="0.25"/>
    <row r="43144" x14ac:dyDescent="0.25"/>
    <row r="43145" x14ac:dyDescent="0.25"/>
    <row r="43146" x14ac:dyDescent="0.25"/>
    <row r="43147" x14ac:dyDescent="0.25"/>
    <row r="43148" x14ac:dyDescent="0.25"/>
    <row r="43149" x14ac:dyDescent="0.25"/>
    <row r="43150" x14ac:dyDescent="0.25"/>
    <row r="43151" x14ac:dyDescent="0.25"/>
    <row r="43152" x14ac:dyDescent="0.25"/>
    <row r="43153" x14ac:dyDescent="0.25"/>
    <row r="43154" x14ac:dyDescent="0.25"/>
    <row r="43155" x14ac:dyDescent="0.25"/>
    <row r="43156" x14ac:dyDescent="0.25"/>
    <row r="43157" x14ac:dyDescent="0.25"/>
    <row r="43158" x14ac:dyDescent="0.25"/>
    <row r="43159" x14ac:dyDescent="0.25"/>
    <row r="43160" x14ac:dyDescent="0.25"/>
    <row r="43161" x14ac:dyDescent="0.25"/>
    <row r="43162" x14ac:dyDescent="0.25"/>
    <row r="43163" x14ac:dyDescent="0.25"/>
    <row r="43164" x14ac:dyDescent="0.25"/>
    <row r="43165" x14ac:dyDescent="0.25"/>
    <row r="43166" x14ac:dyDescent="0.25"/>
    <row r="43167" x14ac:dyDescent="0.25"/>
    <row r="43168" x14ac:dyDescent="0.25"/>
    <row r="43169" x14ac:dyDescent="0.25"/>
    <row r="43170" x14ac:dyDescent="0.25"/>
    <row r="43171" x14ac:dyDescent="0.25"/>
    <row r="43172" x14ac:dyDescent="0.25"/>
    <row r="43173" x14ac:dyDescent="0.25"/>
    <row r="43174" x14ac:dyDescent="0.25"/>
    <row r="43175" x14ac:dyDescent="0.25"/>
    <row r="43176" x14ac:dyDescent="0.25"/>
    <row r="43177" x14ac:dyDescent="0.25"/>
    <row r="43178" x14ac:dyDescent="0.25"/>
    <row r="43179" x14ac:dyDescent="0.25"/>
    <row r="43180" x14ac:dyDescent="0.25"/>
    <row r="43181" x14ac:dyDescent="0.25"/>
    <row r="43182" x14ac:dyDescent="0.25"/>
    <row r="43183" x14ac:dyDescent="0.25"/>
    <row r="43184" x14ac:dyDescent="0.25"/>
    <row r="43185" x14ac:dyDescent="0.25"/>
    <row r="43186" x14ac:dyDescent="0.25"/>
    <row r="43187" x14ac:dyDescent="0.25"/>
    <row r="43188" x14ac:dyDescent="0.25"/>
    <row r="43189" x14ac:dyDescent="0.25"/>
    <row r="43190" x14ac:dyDescent="0.25"/>
    <row r="43191" x14ac:dyDescent="0.25"/>
    <row r="43192" x14ac:dyDescent="0.25"/>
    <row r="43193" x14ac:dyDescent="0.25"/>
    <row r="43194" x14ac:dyDescent="0.25"/>
    <row r="43195" x14ac:dyDescent="0.25"/>
    <row r="43196" x14ac:dyDescent="0.25"/>
    <row r="43197" x14ac:dyDescent="0.25"/>
    <row r="43198" x14ac:dyDescent="0.25"/>
    <row r="43199" x14ac:dyDescent="0.25"/>
    <row r="43200" x14ac:dyDescent="0.25"/>
    <row r="43201" x14ac:dyDescent="0.25"/>
    <row r="43202" x14ac:dyDescent="0.25"/>
    <row r="43203" x14ac:dyDescent="0.25"/>
    <row r="43204" x14ac:dyDescent="0.25"/>
    <row r="43205" x14ac:dyDescent="0.25"/>
    <row r="43206" x14ac:dyDescent="0.25"/>
    <row r="43207" x14ac:dyDescent="0.25"/>
    <row r="43208" x14ac:dyDescent="0.25"/>
    <row r="43209" x14ac:dyDescent="0.25"/>
    <row r="43210" x14ac:dyDescent="0.25"/>
    <row r="43211" x14ac:dyDescent="0.25"/>
    <row r="43212" x14ac:dyDescent="0.25"/>
    <row r="43213" x14ac:dyDescent="0.25"/>
    <row r="43214" x14ac:dyDescent="0.25"/>
    <row r="43215" x14ac:dyDescent="0.25"/>
    <row r="43216" x14ac:dyDescent="0.25"/>
    <row r="43217" x14ac:dyDescent="0.25"/>
    <row r="43218" x14ac:dyDescent="0.25"/>
    <row r="43219" x14ac:dyDescent="0.25"/>
    <row r="43220" x14ac:dyDescent="0.25"/>
    <row r="43221" x14ac:dyDescent="0.25"/>
    <row r="43222" x14ac:dyDescent="0.25"/>
    <row r="43223" x14ac:dyDescent="0.25"/>
    <row r="43224" x14ac:dyDescent="0.25"/>
    <row r="43225" x14ac:dyDescent="0.25"/>
    <row r="43226" x14ac:dyDescent="0.25"/>
    <row r="43227" x14ac:dyDescent="0.25"/>
    <row r="43228" x14ac:dyDescent="0.25"/>
    <row r="43229" x14ac:dyDescent="0.25"/>
    <row r="43230" x14ac:dyDescent="0.25"/>
    <row r="43231" x14ac:dyDescent="0.25"/>
    <row r="43232" x14ac:dyDescent="0.25"/>
    <row r="43233" x14ac:dyDescent="0.25"/>
    <row r="43234" x14ac:dyDescent="0.25"/>
    <row r="43235" x14ac:dyDescent="0.25"/>
    <row r="43236" x14ac:dyDescent="0.25"/>
    <row r="43237" x14ac:dyDescent="0.25"/>
    <row r="43238" x14ac:dyDescent="0.25"/>
    <row r="43239" x14ac:dyDescent="0.25"/>
    <row r="43240" x14ac:dyDescent="0.25"/>
    <row r="43241" x14ac:dyDescent="0.25"/>
    <row r="43242" x14ac:dyDescent="0.25"/>
    <row r="43243" x14ac:dyDescent="0.25"/>
    <row r="43244" x14ac:dyDescent="0.25"/>
    <row r="43245" x14ac:dyDescent="0.25"/>
    <row r="43246" x14ac:dyDescent="0.25"/>
    <row r="43247" x14ac:dyDescent="0.25"/>
    <row r="43248" x14ac:dyDescent="0.25"/>
    <row r="43249" x14ac:dyDescent="0.25"/>
    <row r="43250" x14ac:dyDescent="0.25"/>
    <row r="43251" x14ac:dyDescent="0.25"/>
    <row r="43252" x14ac:dyDescent="0.25"/>
    <row r="43253" x14ac:dyDescent="0.25"/>
    <row r="43254" x14ac:dyDescent="0.25"/>
    <row r="43255" x14ac:dyDescent="0.25"/>
    <row r="43256" x14ac:dyDescent="0.25"/>
    <row r="43257" x14ac:dyDescent="0.25"/>
    <row r="43258" x14ac:dyDescent="0.25"/>
    <row r="43259" x14ac:dyDescent="0.25"/>
    <row r="43260" x14ac:dyDescent="0.25"/>
    <row r="43261" x14ac:dyDescent="0.25"/>
    <row r="43262" x14ac:dyDescent="0.25"/>
    <row r="43263" x14ac:dyDescent="0.25"/>
    <row r="43264" x14ac:dyDescent="0.25"/>
    <row r="43265" x14ac:dyDescent="0.25"/>
    <row r="43266" x14ac:dyDescent="0.25"/>
    <row r="43267" x14ac:dyDescent="0.25"/>
    <row r="43268" x14ac:dyDescent="0.25"/>
    <row r="43269" x14ac:dyDescent="0.25"/>
    <row r="43270" x14ac:dyDescent="0.25"/>
    <row r="43271" x14ac:dyDescent="0.25"/>
    <row r="43272" x14ac:dyDescent="0.25"/>
    <row r="43273" x14ac:dyDescent="0.25"/>
    <row r="43274" x14ac:dyDescent="0.25"/>
    <row r="43275" x14ac:dyDescent="0.25"/>
    <row r="43276" x14ac:dyDescent="0.25"/>
    <row r="43277" x14ac:dyDescent="0.25"/>
    <row r="43278" x14ac:dyDescent="0.25"/>
    <row r="43279" x14ac:dyDescent="0.25"/>
    <row r="43280" x14ac:dyDescent="0.25"/>
    <row r="43281" x14ac:dyDescent="0.25"/>
    <row r="43282" x14ac:dyDescent="0.25"/>
    <row r="43283" x14ac:dyDescent="0.25"/>
    <row r="43284" x14ac:dyDescent="0.25"/>
    <row r="43285" x14ac:dyDescent="0.25"/>
    <row r="43286" x14ac:dyDescent="0.25"/>
    <row r="43287" x14ac:dyDescent="0.25"/>
    <row r="43288" x14ac:dyDescent="0.25"/>
    <row r="43289" x14ac:dyDescent="0.25"/>
    <row r="43290" x14ac:dyDescent="0.25"/>
    <row r="43291" x14ac:dyDescent="0.25"/>
    <row r="43292" x14ac:dyDescent="0.25"/>
    <row r="43293" x14ac:dyDescent="0.25"/>
    <row r="43294" x14ac:dyDescent="0.25"/>
    <row r="43295" x14ac:dyDescent="0.25"/>
    <row r="43296" x14ac:dyDescent="0.25"/>
    <row r="43297" x14ac:dyDescent="0.25"/>
    <row r="43298" x14ac:dyDescent="0.25"/>
    <row r="43299" x14ac:dyDescent="0.25"/>
    <row r="43300" x14ac:dyDescent="0.25"/>
    <row r="43301" x14ac:dyDescent="0.25"/>
    <row r="43302" x14ac:dyDescent="0.25"/>
    <row r="43303" x14ac:dyDescent="0.25"/>
    <row r="43304" x14ac:dyDescent="0.25"/>
    <row r="43305" x14ac:dyDescent="0.25"/>
    <row r="43306" x14ac:dyDescent="0.25"/>
    <row r="43307" x14ac:dyDescent="0.25"/>
    <row r="43308" x14ac:dyDescent="0.25"/>
    <row r="43309" x14ac:dyDescent="0.25"/>
    <row r="43310" x14ac:dyDescent="0.25"/>
    <row r="43311" x14ac:dyDescent="0.25"/>
    <row r="43312" x14ac:dyDescent="0.25"/>
    <row r="43313" x14ac:dyDescent="0.25"/>
    <row r="43314" x14ac:dyDescent="0.25"/>
    <row r="43315" x14ac:dyDescent="0.25"/>
    <row r="43316" x14ac:dyDescent="0.25"/>
    <row r="43317" x14ac:dyDescent="0.25"/>
    <row r="43318" x14ac:dyDescent="0.25"/>
    <row r="43319" x14ac:dyDescent="0.25"/>
    <row r="43320" x14ac:dyDescent="0.25"/>
    <row r="43321" x14ac:dyDescent="0.25"/>
    <row r="43322" x14ac:dyDescent="0.25"/>
    <row r="43323" x14ac:dyDescent="0.25"/>
    <row r="43324" x14ac:dyDescent="0.25"/>
    <row r="43325" x14ac:dyDescent="0.25"/>
    <row r="43326" x14ac:dyDescent="0.25"/>
    <row r="43327" x14ac:dyDescent="0.25"/>
    <row r="43328" x14ac:dyDescent="0.25"/>
    <row r="43329" x14ac:dyDescent="0.25"/>
    <row r="43330" x14ac:dyDescent="0.25"/>
    <row r="43331" x14ac:dyDescent="0.25"/>
    <row r="43332" x14ac:dyDescent="0.25"/>
    <row r="43333" x14ac:dyDescent="0.25"/>
    <row r="43334" x14ac:dyDescent="0.25"/>
    <row r="43335" x14ac:dyDescent="0.25"/>
    <row r="43336" x14ac:dyDescent="0.25"/>
    <row r="43337" x14ac:dyDescent="0.25"/>
    <row r="43338" x14ac:dyDescent="0.25"/>
    <row r="43339" x14ac:dyDescent="0.25"/>
    <row r="43340" x14ac:dyDescent="0.25"/>
    <row r="43341" x14ac:dyDescent="0.25"/>
    <row r="43342" x14ac:dyDescent="0.25"/>
    <row r="43343" x14ac:dyDescent="0.25"/>
    <row r="43344" x14ac:dyDescent="0.25"/>
    <row r="43345" x14ac:dyDescent="0.25"/>
    <row r="43346" x14ac:dyDescent="0.25"/>
    <row r="43347" x14ac:dyDescent="0.25"/>
    <row r="43348" x14ac:dyDescent="0.25"/>
    <row r="43349" x14ac:dyDescent="0.25"/>
    <row r="43350" x14ac:dyDescent="0.25"/>
    <row r="43351" x14ac:dyDescent="0.25"/>
    <row r="43352" x14ac:dyDescent="0.25"/>
    <row r="43353" x14ac:dyDescent="0.25"/>
    <row r="43354" x14ac:dyDescent="0.25"/>
    <row r="43355" x14ac:dyDescent="0.25"/>
    <row r="43356" x14ac:dyDescent="0.25"/>
    <row r="43357" x14ac:dyDescent="0.25"/>
    <row r="43358" x14ac:dyDescent="0.25"/>
    <row r="43359" x14ac:dyDescent="0.25"/>
    <row r="43360" x14ac:dyDescent="0.25"/>
    <row r="43361" x14ac:dyDescent="0.25"/>
    <row r="43362" x14ac:dyDescent="0.25"/>
    <row r="43363" x14ac:dyDescent="0.25"/>
    <row r="43364" x14ac:dyDescent="0.25"/>
    <row r="43365" x14ac:dyDescent="0.25"/>
    <row r="43366" x14ac:dyDescent="0.25"/>
    <row r="43367" x14ac:dyDescent="0.25"/>
    <row r="43368" x14ac:dyDescent="0.25"/>
    <row r="43369" x14ac:dyDescent="0.25"/>
    <row r="43370" x14ac:dyDescent="0.25"/>
    <row r="43371" x14ac:dyDescent="0.25"/>
    <row r="43372" x14ac:dyDescent="0.25"/>
    <row r="43373" x14ac:dyDescent="0.25"/>
    <row r="43374" x14ac:dyDescent="0.25"/>
    <row r="43375" x14ac:dyDescent="0.25"/>
    <row r="43376" x14ac:dyDescent="0.25"/>
    <row r="43377" x14ac:dyDescent="0.25"/>
    <row r="43378" x14ac:dyDescent="0.25"/>
    <row r="43379" x14ac:dyDescent="0.25"/>
    <row r="43380" x14ac:dyDescent="0.25"/>
    <row r="43381" x14ac:dyDescent="0.25"/>
    <row r="43382" x14ac:dyDescent="0.25"/>
    <row r="43383" x14ac:dyDescent="0.25"/>
    <row r="43384" x14ac:dyDescent="0.25"/>
    <row r="43385" x14ac:dyDescent="0.25"/>
    <row r="43386" x14ac:dyDescent="0.25"/>
    <row r="43387" x14ac:dyDescent="0.25"/>
    <row r="43388" x14ac:dyDescent="0.25"/>
    <row r="43389" x14ac:dyDescent="0.25"/>
    <row r="43390" x14ac:dyDescent="0.25"/>
    <row r="43391" x14ac:dyDescent="0.25"/>
    <row r="43392" x14ac:dyDescent="0.25"/>
    <row r="43393" x14ac:dyDescent="0.25"/>
    <row r="43394" x14ac:dyDescent="0.25"/>
    <row r="43395" x14ac:dyDescent="0.25"/>
    <row r="43396" x14ac:dyDescent="0.25"/>
    <row r="43397" x14ac:dyDescent="0.25"/>
    <row r="43398" x14ac:dyDescent="0.25"/>
    <row r="43399" x14ac:dyDescent="0.25"/>
    <row r="43400" x14ac:dyDescent="0.25"/>
    <row r="43401" x14ac:dyDescent="0.25"/>
    <row r="43402" x14ac:dyDescent="0.25"/>
    <row r="43403" x14ac:dyDescent="0.25"/>
    <row r="43404" x14ac:dyDescent="0.25"/>
    <row r="43405" x14ac:dyDescent="0.25"/>
    <row r="43406" x14ac:dyDescent="0.25"/>
    <row r="43407" x14ac:dyDescent="0.25"/>
    <row r="43408" x14ac:dyDescent="0.25"/>
    <row r="43409" x14ac:dyDescent="0.25"/>
    <row r="43410" x14ac:dyDescent="0.25"/>
    <row r="43411" x14ac:dyDescent="0.25"/>
    <row r="43412" x14ac:dyDescent="0.25"/>
    <row r="43413" x14ac:dyDescent="0.25"/>
    <row r="43414" x14ac:dyDescent="0.25"/>
    <row r="43415" x14ac:dyDescent="0.25"/>
    <row r="43416" x14ac:dyDescent="0.25"/>
    <row r="43417" x14ac:dyDescent="0.25"/>
    <row r="43418" x14ac:dyDescent="0.25"/>
    <row r="43419" x14ac:dyDescent="0.25"/>
    <row r="43420" x14ac:dyDescent="0.25"/>
    <row r="43421" x14ac:dyDescent="0.25"/>
    <row r="43422" x14ac:dyDescent="0.25"/>
    <row r="43423" x14ac:dyDescent="0.25"/>
    <row r="43424" x14ac:dyDescent="0.25"/>
    <row r="43425" x14ac:dyDescent="0.25"/>
    <row r="43426" x14ac:dyDescent="0.25"/>
    <row r="43427" x14ac:dyDescent="0.25"/>
    <row r="43428" x14ac:dyDescent="0.25"/>
    <row r="43429" x14ac:dyDescent="0.25"/>
    <row r="43430" x14ac:dyDescent="0.25"/>
    <row r="43431" x14ac:dyDescent="0.25"/>
    <row r="43432" x14ac:dyDescent="0.25"/>
    <row r="43433" x14ac:dyDescent="0.25"/>
    <row r="43434" x14ac:dyDescent="0.25"/>
    <row r="43435" x14ac:dyDescent="0.25"/>
    <row r="43436" x14ac:dyDescent="0.25"/>
    <row r="43437" x14ac:dyDescent="0.25"/>
    <row r="43438" x14ac:dyDescent="0.25"/>
    <row r="43439" x14ac:dyDescent="0.25"/>
    <row r="43440" x14ac:dyDescent="0.25"/>
    <row r="43441" x14ac:dyDescent="0.25"/>
    <row r="43442" x14ac:dyDescent="0.25"/>
    <row r="43443" x14ac:dyDescent="0.25"/>
    <row r="43444" x14ac:dyDescent="0.25"/>
    <row r="43445" x14ac:dyDescent="0.25"/>
    <row r="43446" x14ac:dyDescent="0.25"/>
    <row r="43447" x14ac:dyDescent="0.25"/>
    <row r="43448" x14ac:dyDescent="0.25"/>
    <row r="43449" x14ac:dyDescent="0.25"/>
    <row r="43450" x14ac:dyDescent="0.25"/>
    <row r="43451" x14ac:dyDescent="0.25"/>
    <row r="43452" x14ac:dyDescent="0.25"/>
    <row r="43453" x14ac:dyDescent="0.25"/>
    <row r="43454" x14ac:dyDescent="0.25"/>
    <row r="43455" x14ac:dyDescent="0.25"/>
    <row r="43456" x14ac:dyDescent="0.25"/>
    <row r="43457" x14ac:dyDescent="0.25"/>
    <row r="43458" x14ac:dyDescent="0.25"/>
    <row r="43459" x14ac:dyDescent="0.25"/>
    <row r="43460" x14ac:dyDescent="0.25"/>
    <row r="43461" x14ac:dyDescent="0.25"/>
    <row r="43462" x14ac:dyDescent="0.25"/>
    <row r="43463" x14ac:dyDescent="0.25"/>
    <row r="43464" x14ac:dyDescent="0.25"/>
    <row r="43465" x14ac:dyDescent="0.25"/>
    <row r="43466" x14ac:dyDescent="0.25"/>
    <row r="43467" x14ac:dyDescent="0.25"/>
    <row r="43468" x14ac:dyDescent="0.25"/>
    <row r="43469" x14ac:dyDescent="0.25"/>
    <row r="43470" x14ac:dyDescent="0.25"/>
    <row r="43471" x14ac:dyDescent="0.25"/>
    <row r="43472" x14ac:dyDescent="0.25"/>
    <row r="43473" x14ac:dyDescent="0.25"/>
    <row r="43474" x14ac:dyDescent="0.25"/>
    <row r="43475" x14ac:dyDescent="0.25"/>
    <row r="43476" x14ac:dyDescent="0.25"/>
    <row r="43477" x14ac:dyDescent="0.25"/>
    <row r="43478" x14ac:dyDescent="0.25"/>
    <row r="43479" x14ac:dyDescent="0.25"/>
    <row r="43480" x14ac:dyDescent="0.25"/>
    <row r="43481" x14ac:dyDescent="0.25"/>
    <row r="43482" x14ac:dyDescent="0.25"/>
    <row r="43483" x14ac:dyDescent="0.25"/>
    <row r="43484" x14ac:dyDescent="0.25"/>
    <row r="43485" x14ac:dyDescent="0.25"/>
    <row r="43486" x14ac:dyDescent="0.25"/>
    <row r="43487" x14ac:dyDescent="0.25"/>
    <row r="43488" x14ac:dyDescent="0.25"/>
    <row r="43489" x14ac:dyDescent="0.25"/>
    <row r="43490" x14ac:dyDescent="0.25"/>
    <row r="43491" x14ac:dyDescent="0.25"/>
    <row r="43492" x14ac:dyDescent="0.25"/>
    <row r="43493" x14ac:dyDescent="0.25"/>
    <row r="43494" x14ac:dyDescent="0.25"/>
    <row r="43495" x14ac:dyDescent="0.25"/>
    <row r="43496" x14ac:dyDescent="0.25"/>
    <row r="43497" x14ac:dyDescent="0.25"/>
    <row r="43498" x14ac:dyDescent="0.25"/>
    <row r="43499" x14ac:dyDescent="0.25"/>
    <row r="43500" x14ac:dyDescent="0.25"/>
    <row r="43501" x14ac:dyDescent="0.25"/>
    <row r="43502" x14ac:dyDescent="0.25"/>
    <row r="43503" x14ac:dyDescent="0.25"/>
    <row r="43504" x14ac:dyDescent="0.25"/>
    <row r="43505" x14ac:dyDescent="0.25"/>
    <row r="43506" x14ac:dyDescent="0.25"/>
    <row r="43507" x14ac:dyDescent="0.25"/>
    <row r="43508" x14ac:dyDescent="0.25"/>
    <row r="43509" x14ac:dyDescent="0.25"/>
    <row r="43510" x14ac:dyDescent="0.25"/>
    <row r="43511" x14ac:dyDescent="0.25"/>
    <row r="43512" x14ac:dyDescent="0.25"/>
    <row r="43513" x14ac:dyDescent="0.25"/>
    <row r="43514" x14ac:dyDescent="0.25"/>
    <row r="43515" x14ac:dyDescent="0.25"/>
    <row r="43516" x14ac:dyDescent="0.25"/>
    <row r="43517" x14ac:dyDescent="0.25"/>
    <row r="43518" x14ac:dyDescent="0.25"/>
    <row r="43519" x14ac:dyDescent="0.25"/>
    <row r="43520" x14ac:dyDescent="0.25"/>
    <row r="43521" x14ac:dyDescent="0.25"/>
    <row r="43522" x14ac:dyDescent="0.25"/>
    <row r="43523" x14ac:dyDescent="0.25"/>
    <row r="43524" x14ac:dyDescent="0.25"/>
    <row r="43525" x14ac:dyDescent="0.25"/>
    <row r="43526" x14ac:dyDescent="0.25"/>
    <row r="43527" x14ac:dyDescent="0.25"/>
    <row r="43528" x14ac:dyDescent="0.25"/>
    <row r="43529" x14ac:dyDescent="0.25"/>
    <row r="43530" x14ac:dyDescent="0.25"/>
    <row r="43531" x14ac:dyDescent="0.25"/>
    <row r="43532" x14ac:dyDescent="0.25"/>
    <row r="43533" x14ac:dyDescent="0.25"/>
    <row r="43534" x14ac:dyDescent="0.25"/>
    <row r="43535" x14ac:dyDescent="0.25"/>
    <row r="43536" x14ac:dyDescent="0.25"/>
    <row r="43537" x14ac:dyDescent="0.25"/>
    <row r="43538" x14ac:dyDescent="0.25"/>
    <row r="43539" x14ac:dyDescent="0.25"/>
    <row r="43540" x14ac:dyDescent="0.25"/>
    <row r="43541" x14ac:dyDescent="0.25"/>
    <row r="43542" x14ac:dyDescent="0.25"/>
    <row r="43543" x14ac:dyDescent="0.25"/>
    <row r="43544" x14ac:dyDescent="0.25"/>
    <row r="43545" x14ac:dyDescent="0.25"/>
    <row r="43546" x14ac:dyDescent="0.25"/>
    <row r="43547" x14ac:dyDescent="0.25"/>
    <row r="43548" x14ac:dyDescent="0.25"/>
    <row r="43549" x14ac:dyDescent="0.25"/>
    <row r="43550" x14ac:dyDescent="0.25"/>
    <row r="43551" x14ac:dyDescent="0.25"/>
    <row r="43552" x14ac:dyDescent="0.25"/>
    <row r="43553" x14ac:dyDescent="0.25"/>
    <row r="43554" x14ac:dyDescent="0.25"/>
    <row r="43555" x14ac:dyDescent="0.25"/>
    <row r="43556" x14ac:dyDescent="0.25"/>
    <row r="43557" x14ac:dyDescent="0.25"/>
    <row r="43558" x14ac:dyDescent="0.25"/>
    <row r="43559" x14ac:dyDescent="0.25"/>
    <row r="43560" x14ac:dyDescent="0.25"/>
    <row r="43561" x14ac:dyDescent="0.25"/>
    <row r="43562" x14ac:dyDescent="0.25"/>
    <row r="43563" x14ac:dyDescent="0.25"/>
    <row r="43564" x14ac:dyDescent="0.25"/>
    <row r="43565" x14ac:dyDescent="0.25"/>
    <row r="43566" x14ac:dyDescent="0.25"/>
    <row r="43567" x14ac:dyDescent="0.25"/>
    <row r="43568" x14ac:dyDescent="0.25"/>
    <row r="43569" x14ac:dyDescent="0.25"/>
    <row r="43570" x14ac:dyDescent="0.25"/>
    <row r="43571" x14ac:dyDescent="0.25"/>
    <row r="43572" x14ac:dyDescent="0.25"/>
    <row r="43573" x14ac:dyDescent="0.25"/>
    <row r="43574" x14ac:dyDescent="0.25"/>
    <row r="43575" x14ac:dyDescent="0.25"/>
    <row r="43576" x14ac:dyDescent="0.25"/>
    <row r="43577" x14ac:dyDescent="0.25"/>
    <row r="43578" x14ac:dyDescent="0.25"/>
    <row r="43579" x14ac:dyDescent="0.25"/>
    <row r="43580" x14ac:dyDescent="0.25"/>
    <row r="43581" x14ac:dyDescent="0.25"/>
    <row r="43582" x14ac:dyDescent="0.25"/>
    <row r="43583" x14ac:dyDescent="0.25"/>
    <row r="43584" x14ac:dyDescent="0.25"/>
    <row r="43585" x14ac:dyDescent="0.25"/>
    <row r="43586" x14ac:dyDescent="0.25"/>
    <row r="43587" x14ac:dyDescent="0.25"/>
    <row r="43588" x14ac:dyDescent="0.25"/>
    <row r="43589" x14ac:dyDescent="0.25"/>
    <row r="43590" x14ac:dyDescent="0.25"/>
    <row r="43591" x14ac:dyDescent="0.25"/>
    <row r="43592" x14ac:dyDescent="0.25"/>
    <row r="43593" x14ac:dyDescent="0.25"/>
    <row r="43594" x14ac:dyDescent="0.25"/>
    <row r="43595" x14ac:dyDescent="0.25"/>
    <row r="43596" x14ac:dyDescent="0.25"/>
    <row r="43597" x14ac:dyDescent="0.25"/>
    <row r="43598" x14ac:dyDescent="0.25"/>
    <row r="43599" x14ac:dyDescent="0.25"/>
    <row r="43600" x14ac:dyDescent="0.25"/>
    <row r="43601" x14ac:dyDescent="0.25"/>
    <row r="43602" x14ac:dyDescent="0.25"/>
    <row r="43603" x14ac:dyDescent="0.25"/>
    <row r="43604" x14ac:dyDescent="0.25"/>
    <row r="43605" x14ac:dyDescent="0.25"/>
    <row r="43606" x14ac:dyDescent="0.25"/>
    <row r="43607" x14ac:dyDescent="0.25"/>
    <row r="43608" x14ac:dyDescent="0.25"/>
    <row r="43609" x14ac:dyDescent="0.25"/>
    <row r="43610" x14ac:dyDescent="0.25"/>
    <row r="43611" x14ac:dyDescent="0.25"/>
    <row r="43612" x14ac:dyDescent="0.25"/>
    <row r="43613" x14ac:dyDescent="0.25"/>
    <row r="43614" x14ac:dyDescent="0.25"/>
    <row r="43615" x14ac:dyDescent="0.25"/>
    <row r="43616" x14ac:dyDescent="0.25"/>
    <row r="43617" x14ac:dyDescent="0.25"/>
    <row r="43618" x14ac:dyDescent="0.25"/>
    <row r="43619" x14ac:dyDescent="0.25"/>
    <row r="43620" x14ac:dyDescent="0.25"/>
    <row r="43621" x14ac:dyDescent="0.25"/>
    <row r="43622" x14ac:dyDescent="0.25"/>
    <row r="43623" x14ac:dyDescent="0.25"/>
    <row r="43624" x14ac:dyDescent="0.25"/>
    <row r="43625" x14ac:dyDescent="0.25"/>
    <row r="43626" x14ac:dyDescent="0.25"/>
    <row r="43627" x14ac:dyDescent="0.25"/>
    <row r="43628" x14ac:dyDescent="0.25"/>
    <row r="43629" x14ac:dyDescent="0.25"/>
    <row r="43630" x14ac:dyDescent="0.25"/>
    <row r="43631" x14ac:dyDescent="0.25"/>
    <row r="43632" x14ac:dyDescent="0.25"/>
    <row r="43633" x14ac:dyDescent="0.25"/>
    <row r="43634" x14ac:dyDescent="0.25"/>
    <row r="43635" x14ac:dyDescent="0.25"/>
    <row r="43636" x14ac:dyDescent="0.25"/>
    <row r="43637" x14ac:dyDescent="0.25"/>
    <row r="43638" x14ac:dyDescent="0.25"/>
    <row r="43639" x14ac:dyDescent="0.25"/>
    <row r="43640" x14ac:dyDescent="0.25"/>
    <row r="43641" x14ac:dyDescent="0.25"/>
    <row r="43642" x14ac:dyDescent="0.25"/>
    <row r="43643" x14ac:dyDescent="0.25"/>
    <row r="43644" x14ac:dyDescent="0.25"/>
    <row r="43645" x14ac:dyDescent="0.25"/>
    <row r="43646" x14ac:dyDescent="0.25"/>
    <row r="43647" x14ac:dyDescent="0.25"/>
    <row r="43648" x14ac:dyDescent="0.25"/>
    <row r="43649" x14ac:dyDescent="0.25"/>
    <row r="43650" x14ac:dyDescent="0.25"/>
    <row r="43651" x14ac:dyDescent="0.25"/>
    <row r="43652" x14ac:dyDescent="0.25"/>
    <row r="43653" x14ac:dyDescent="0.25"/>
    <row r="43654" x14ac:dyDescent="0.25"/>
    <row r="43655" x14ac:dyDescent="0.25"/>
    <row r="43656" x14ac:dyDescent="0.25"/>
    <row r="43657" x14ac:dyDescent="0.25"/>
    <row r="43658" x14ac:dyDescent="0.25"/>
    <row r="43659" x14ac:dyDescent="0.25"/>
    <row r="43660" x14ac:dyDescent="0.25"/>
    <row r="43661" x14ac:dyDescent="0.25"/>
    <row r="43662" x14ac:dyDescent="0.25"/>
    <row r="43663" x14ac:dyDescent="0.25"/>
    <row r="43664" x14ac:dyDescent="0.25"/>
    <row r="43665" x14ac:dyDescent="0.25"/>
    <row r="43666" x14ac:dyDescent="0.25"/>
    <row r="43667" x14ac:dyDescent="0.25"/>
    <row r="43668" x14ac:dyDescent="0.25"/>
    <row r="43669" x14ac:dyDescent="0.25"/>
    <row r="43670" x14ac:dyDescent="0.25"/>
    <row r="43671" x14ac:dyDescent="0.25"/>
    <row r="43672" x14ac:dyDescent="0.25"/>
    <row r="43673" x14ac:dyDescent="0.25"/>
    <row r="43674" x14ac:dyDescent="0.25"/>
    <row r="43675" x14ac:dyDescent="0.25"/>
    <row r="43676" x14ac:dyDescent="0.25"/>
    <row r="43677" x14ac:dyDescent="0.25"/>
    <row r="43678" x14ac:dyDescent="0.25"/>
    <row r="43679" x14ac:dyDescent="0.25"/>
    <row r="43680" x14ac:dyDescent="0.25"/>
    <row r="43681" x14ac:dyDescent="0.25"/>
    <row r="43682" x14ac:dyDescent="0.25"/>
    <row r="43683" x14ac:dyDescent="0.25"/>
    <row r="43684" x14ac:dyDescent="0.25"/>
    <row r="43685" x14ac:dyDescent="0.25"/>
    <row r="43686" x14ac:dyDescent="0.25"/>
    <row r="43687" x14ac:dyDescent="0.25"/>
    <row r="43688" x14ac:dyDescent="0.25"/>
    <row r="43689" x14ac:dyDescent="0.25"/>
    <row r="43690" x14ac:dyDescent="0.25"/>
    <row r="43691" x14ac:dyDescent="0.25"/>
    <row r="43692" x14ac:dyDescent="0.25"/>
    <row r="43693" x14ac:dyDescent="0.25"/>
    <row r="43694" x14ac:dyDescent="0.25"/>
    <row r="43695" x14ac:dyDescent="0.25"/>
    <row r="43696" x14ac:dyDescent="0.25"/>
    <row r="43697" x14ac:dyDescent="0.25"/>
    <row r="43698" x14ac:dyDescent="0.25"/>
    <row r="43699" x14ac:dyDescent="0.25"/>
    <row r="43700" x14ac:dyDescent="0.25"/>
    <row r="43701" x14ac:dyDescent="0.25"/>
    <row r="43702" x14ac:dyDescent="0.25"/>
    <row r="43703" x14ac:dyDescent="0.25"/>
    <row r="43704" x14ac:dyDescent="0.25"/>
    <row r="43705" x14ac:dyDescent="0.25"/>
    <row r="43706" x14ac:dyDescent="0.25"/>
    <row r="43707" x14ac:dyDescent="0.25"/>
    <row r="43708" x14ac:dyDescent="0.25"/>
    <row r="43709" x14ac:dyDescent="0.25"/>
    <row r="43710" x14ac:dyDescent="0.25"/>
    <row r="43711" x14ac:dyDescent="0.25"/>
    <row r="43712" x14ac:dyDescent="0.25"/>
    <row r="43713" x14ac:dyDescent="0.25"/>
    <row r="43714" x14ac:dyDescent="0.25"/>
    <row r="43715" x14ac:dyDescent="0.25"/>
    <row r="43716" x14ac:dyDescent="0.25"/>
    <row r="43717" x14ac:dyDescent="0.25"/>
    <row r="43718" x14ac:dyDescent="0.25"/>
    <row r="43719" x14ac:dyDescent="0.25"/>
    <row r="43720" x14ac:dyDescent="0.25"/>
    <row r="43721" x14ac:dyDescent="0.25"/>
    <row r="43722" x14ac:dyDescent="0.25"/>
    <row r="43723" x14ac:dyDescent="0.25"/>
    <row r="43724" x14ac:dyDescent="0.25"/>
    <row r="43725" x14ac:dyDescent="0.25"/>
    <row r="43726" x14ac:dyDescent="0.25"/>
    <row r="43727" x14ac:dyDescent="0.25"/>
    <row r="43728" x14ac:dyDescent="0.25"/>
    <row r="43729" x14ac:dyDescent="0.25"/>
    <row r="43730" x14ac:dyDescent="0.25"/>
    <row r="43731" x14ac:dyDescent="0.25"/>
    <row r="43732" x14ac:dyDescent="0.25"/>
    <row r="43733" x14ac:dyDescent="0.25"/>
    <row r="43734" x14ac:dyDescent="0.25"/>
    <row r="43735" x14ac:dyDescent="0.25"/>
    <row r="43736" x14ac:dyDescent="0.25"/>
    <row r="43737" x14ac:dyDescent="0.25"/>
    <row r="43738" x14ac:dyDescent="0.25"/>
    <row r="43739" x14ac:dyDescent="0.25"/>
    <row r="43740" x14ac:dyDescent="0.25"/>
    <row r="43741" x14ac:dyDescent="0.25"/>
    <row r="43742" x14ac:dyDescent="0.25"/>
    <row r="43743" x14ac:dyDescent="0.25"/>
    <row r="43744" x14ac:dyDescent="0.25"/>
    <row r="43745" x14ac:dyDescent="0.25"/>
    <row r="43746" x14ac:dyDescent="0.25"/>
    <row r="43747" x14ac:dyDescent="0.25"/>
    <row r="43748" x14ac:dyDescent="0.25"/>
    <row r="43749" x14ac:dyDescent="0.25"/>
    <row r="43750" x14ac:dyDescent="0.25"/>
    <row r="43751" x14ac:dyDescent="0.25"/>
    <row r="43752" x14ac:dyDescent="0.25"/>
    <row r="43753" x14ac:dyDescent="0.25"/>
    <row r="43754" x14ac:dyDescent="0.25"/>
    <row r="43755" x14ac:dyDescent="0.25"/>
    <row r="43756" x14ac:dyDescent="0.25"/>
    <row r="43757" x14ac:dyDescent="0.25"/>
    <row r="43758" x14ac:dyDescent="0.25"/>
    <row r="43759" x14ac:dyDescent="0.25"/>
    <row r="43760" x14ac:dyDescent="0.25"/>
    <row r="43761" x14ac:dyDescent="0.25"/>
    <row r="43762" x14ac:dyDescent="0.25"/>
    <row r="43763" x14ac:dyDescent="0.25"/>
    <row r="43764" x14ac:dyDescent="0.25"/>
    <row r="43765" x14ac:dyDescent="0.25"/>
    <row r="43766" x14ac:dyDescent="0.25"/>
    <row r="43767" x14ac:dyDescent="0.25"/>
    <row r="43768" x14ac:dyDescent="0.25"/>
    <row r="43769" x14ac:dyDescent="0.25"/>
    <row r="43770" x14ac:dyDescent="0.25"/>
    <row r="43771" x14ac:dyDescent="0.25"/>
    <row r="43772" x14ac:dyDescent="0.25"/>
    <row r="43773" x14ac:dyDescent="0.25"/>
    <row r="43774" x14ac:dyDescent="0.25"/>
    <row r="43775" x14ac:dyDescent="0.25"/>
    <row r="43776" x14ac:dyDescent="0.25"/>
    <row r="43777" x14ac:dyDescent="0.25"/>
    <row r="43778" x14ac:dyDescent="0.25"/>
    <row r="43779" x14ac:dyDescent="0.25"/>
    <row r="43780" x14ac:dyDescent="0.25"/>
    <row r="43781" x14ac:dyDescent="0.25"/>
    <row r="43782" x14ac:dyDescent="0.25"/>
    <row r="43783" x14ac:dyDescent="0.25"/>
    <row r="43784" x14ac:dyDescent="0.25"/>
    <row r="43785" x14ac:dyDescent="0.25"/>
    <row r="43786" x14ac:dyDescent="0.25"/>
    <row r="43787" x14ac:dyDescent="0.25"/>
    <row r="43788" x14ac:dyDescent="0.25"/>
    <row r="43789" x14ac:dyDescent="0.25"/>
    <row r="43790" x14ac:dyDescent="0.25"/>
    <row r="43791" x14ac:dyDescent="0.25"/>
    <row r="43792" x14ac:dyDescent="0.25"/>
    <row r="43793" x14ac:dyDescent="0.25"/>
    <row r="43794" x14ac:dyDescent="0.25"/>
    <row r="43795" x14ac:dyDescent="0.25"/>
    <row r="43796" x14ac:dyDescent="0.25"/>
    <row r="43797" x14ac:dyDescent="0.25"/>
    <row r="43798" x14ac:dyDescent="0.25"/>
    <row r="43799" x14ac:dyDescent="0.25"/>
    <row r="43800" x14ac:dyDescent="0.25"/>
    <row r="43801" x14ac:dyDescent="0.25"/>
    <row r="43802" x14ac:dyDescent="0.25"/>
    <row r="43803" x14ac:dyDescent="0.25"/>
    <row r="43804" x14ac:dyDescent="0.25"/>
    <row r="43805" x14ac:dyDescent="0.25"/>
    <row r="43806" x14ac:dyDescent="0.25"/>
    <row r="43807" x14ac:dyDescent="0.25"/>
    <row r="43808" x14ac:dyDescent="0.25"/>
    <row r="43809" x14ac:dyDescent="0.25"/>
    <row r="43810" x14ac:dyDescent="0.25"/>
    <row r="43811" x14ac:dyDescent="0.25"/>
    <row r="43812" x14ac:dyDescent="0.25"/>
    <row r="43813" x14ac:dyDescent="0.25"/>
    <row r="43814" x14ac:dyDescent="0.25"/>
    <row r="43815" x14ac:dyDescent="0.25"/>
    <row r="43816" x14ac:dyDescent="0.25"/>
    <row r="43817" x14ac:dyDescent="0.25"/>
    <row r="43818" x14ac:dyDescent="0.25"/>
    <row r="43819" x14ac:dyDescent="0.25"/>
    <row r="43820" x14ac:dyDescent="0.25"/>
    <row r="43821" x14ac:dyDescent="0.25"/>
    <row r="43822" x14ac:dyDescent="0.25"/>
    <row r="43823" x14ac:dyDescent="0.25"/>
    <row r="43824" x14ac:dyDescent="0.25"/>
    <row r="43825" x14ac:dyDescent="0.25"/>
    <row r="43826" x14ac:dyDescent="0.25"/>
    <row r="43827" x14ac:dyDescent="0.25"/>
    <row r="43828" x14ac:dyDescent="0.25"/>
    <row r="43829" x14ac:dyDescent="0.25"/>
    <row r="43830" x14ac:dyDescent="0.25"/>
    <row r="43831" x14ac:dyDescent="0.25"/>
    <row r="43832" x14ac:dyDescent="0.25"/>
    <row r="43833" x14ac:dyDescent="0.25"/>
    <row r="43834" x14ac:dyDescent="0.25"/>
    <row r="43835" x14ac:dyDescent="0.25"/>
    <row r="43836" x14ac:dyDescent="0.25"/>
    <row r="43837" x14ac:dyDescent="0.25"/>
    <row r="43838" x14ac:dyDescent="0.25"/>
    <row r="43839" x14ac:dyDescent="0.25"/>
    <row r="43840" x14ac:dyDescent="0.25"/>
    <row r="43841" x14ac:dyDescent="0.25"/>
    <row r="43842" x14ac:dyDescent="0.25"/>
    <row r="43843" x14ac:dyDescent="0.25"/>
    <row r="43844" x14ac:dyDescent="0.25"/>
    <row r="43845" x14ac:dyDescent="0.25"/>
    <row r="43846" x14ac:dyDescent="0.25"/>
    <row r="43847" x14ac:dyDescent="0.25"/>
    <row r="43848" x14ac:dyDescent="0.25"/>
    <row r="43849" x14ac:dyDescent="0.25"/>
    <row r="43850" x14ac:dyDescent="0.25"/>
    <row r="43851" x14ac:dyDescent="0.25"/>
    <row r="43852" x14ac:dyDescent="0.25"/>
    <row r="43853" x14ac:dyDescent="0.25"/>
    <row r="43854" x14ac:dyDescent="0.25"/>
    <row r="43855" x14ac:dyDescent="0.25"/>
    <row r="43856" x14ac:dyDescent="0.25"/>
    <row r="43857" x14ac:dyDescent="0.25"/>
    <row r="43858" x14ac:dyDescent="0.25"/>
    <row r="43859" x14ac:dyDescent="0.25"/>
    <row r="43860" x14ac:dyDescent="0.25"/>
    <row r="43861" x14ac:dyDescent="0.25"/>
    <row r="43862" x14ac:dyDescent="0.25"/>
    <row r="43863" x14ac:dyDescent="0.25"/>
    <row r="43864" x14ac:dyDescent="0.25"/>
    <row r="43865" x14ac:dyDescent="0.25"/>
    <row r="43866" x14ac:dyDescent="0.25"/>
    <row r="43867" x14ac:dyDescent="0.25"/>
    <row r="43868" x14ac:dyDescent="0.25"/>
    <row r="43869" x14ac:dyDescent="0.25"/>
    <row r="43870" x14ac:dyDescent="0.25"/>
    <row r="43871" x14ac:dyDescent="0.25"/>
    <row r="43872" x14ac:dyDescent="0.25"/>
    <row r="43873" x14ac:dyDescent="0.25"/>
    <row r="43874" x14ac:dyDescent="0.25"/>
    <row r="43875" x14ac:dyDescent="0.25"/>
    <row r="43876" x14ac:dyDescent="0.25"/>
    <row r="43877" x14ac:dyDescent="0.25"/>
    <row r="43878" x14ac:dyDescent="0.25"/>
    <row r="43879" x14ac:dyDescent="0.25"/>
    <row r="43880" x14ac:dyDescent="0.25"/>
    <row r="43881" x14ac:dyDescent="0.25"/>
    <row r="43882" x14ac:dyDescent="0.25"/>
    <row r="43883" x14ac:dyDescent="0.25"/>
    <row r="43884" x14ac:dyDescent="0.25"/>
    <row r="43885" x14ac:dyDescent="0.25"/>
    <row r="43886" x14ac:dyDescent="0.25"/>
    <row r="43887" x14ac:dyDescent="0.25"/>
    <row r="43888" x14ac:dyDescent="0.25"/>
    <row r="43889" x14ac:dyDescent="0.25"/>
    <row r="43890" x14ac:dyDescent="0.25"/>
    <row r="43891" x14ac:dyDescent="0.25"/>
    <row r="43892" x14ac:dyDescent="0.25"/>
    <row r="43893" x14ac:dyDescent="0.25"/>
    <row r="43894" x14ac:dyDescent="0.25"/>
    <row r="43895" x14ac:dyDescent="0.25"/>
    <row r="43896" x14ac:dyDescent="0.25"/>
    <row r="43897" x14ac:dyDescent="0.25"/>
    <row r="43898" x14ac:dyDescent="0.25"/>
    <row r="43899" x14ac:dyDescent="0.25"/>
    <row r="43900" x14ac:dyDescent="0.25"/>
    <row r="43901" x14ac:dyDescent="0.25"/>
    <row r="43902" x14ac:dyDescent="0.25"/>
    <row r="43903" x14ac:dyDescent="0.25"/>
    <row r="43904" x14ac:dyDescent="0.25"/>
    <row r="43905" x14ac:dyDescent="0.25"/>
    <row r="43906" x14ac:dyDescent="0.25"/>
    <row r="43907" x14ac:dyDescent="0.25"/>
    <row r="43908" x14ac:dyDescent="0.25"/>
    <row r="43909" x14ac:dyDescent="0.25"/>
    <row r="43910" x14ac:dyDescent="0.25"/>
    <row r="43911" x14ac:dyDescent="0.25"/>
    <row r="43912" x14ac:dyDescent="0.25"/>
    <row r="43913" x14ac:dyDescent="0.25"/>
    <row r="43914" x14ac:dyDescent="0.25"/>
    <row r="43915" x14ac:dyDescent="0.25"/>
    <row r="43916" x14ac:dyDescent="0.25"/>
    <row r="43917" x14ac:dyDescent="0.25"/>
    <row r="43918" x14ac:dyDescent="0.25"/>
    <row r="43919" x14ac:dyDescent="0.25"/>
    <row r="43920" x14ac:dyDescent="0.25"/>
    <row r="43921" x14ac:dyDescent="0.25"/>
    <row r="43922" x14ac:dyDescent="0.25"/>
    <row r="43923" x14ac:dyDescent="0.25"/>
    <row r="43924" x14ac:dyDescent="0.25"/>
    <row r="43925" x14ac:dyDescent="0.25"/>
    <row r="43926" x14ac:dyDescent="0.25"/>
    <row r="43927" x14ac:dyDescent="0.25"/>
    <row r="43928" x14ac:dyDescent="0.25"/>
    <row r="43929" x14ac:dyDescent="0.25"/>
    <row r="43930" x14ac:dyDescent="0.25"/>
    <row r="43931" x14ac:dyDescent="0.25"/>
    <row r="43932" x14ac:dyDescent="0.25"/>
    <row r="43933" x14ac:dyDescent="0.25"/>
    <row r="43934" x14ac:dyDescent="0.25"/>
    <row r="43935" x14ac:dyDescent="0.25"/>
    <row r="43936" x14ac:dyDescent="0.25"/>
    <row r="43937" x14ac:dyDescent="0.25"/>
    <row r="43938" x14ac:dyDescent="0.25"/>
    <row r="43939" x14ac:dyDescent="0.25"/>
    <row r="43940" x14ac:dyDescent="0.25"/>
    <row r="43941" x14ac:dyDescent="0.25"/>
    <row r="43942" x14ac:dyDescent="0.25"/>
    <row r="43943" x14ac:dyDescent="0.25"/>
    <row r="43944" x14ac:dyDescent="0.25"/>
    <row r="43945" x14ac:dyDescent="0.25"/>
    <row r="43946" x14ac:dyDescent="0.25"/>
    <row r="43947" x14ac:dyDescent="0.25"/>
    <row r="43948" x14ac:dyDescent="0.25"/>
    <row r="43949" x14ac:dyDescent="0.25"/>
    <row r="43950" x14ac:dyDescent="0.25"/>
    <row r="43951" x14ac:dyDescent="0.25"/>
    <row r="43952" x14ac:dyDescent="0.25"/>
    <row r="43953" x14ac:dyDescent="0.25"/>
    <row r="43954" x14ac:dyDescent="0.25"/>
    <row r="43955" x14ac:dyDescent="0.25"/>
    <row r="43956" x14ac:dyDescent="0.25"/>
    <row r="43957" x14ac:dyDescent="0.25"/>
    <row r="43958" x14ac:dyDescent="0.25"/>
    <row r="43959" x14ac:dyDescent="0.25"/>
    <row r="43960" x14ac:dyDescent="0.25"/>
    <row r="43961" x14ac:dyDescent="0.25"/>
    <row r="43962" x14ac:dyDescent="0.25"/>
    <row r="43963" x14ac:dyDescent="0.25"/>
    <row r="43964" x14ac:dyDescent="0.25"/>
    <row r="43965" x14ac:dyDescent="0.25"/>
    <row r="43966" x14ac:dyDescent="0.25"/>
    <row r="43967" x14ac:dyDescent="0.25"/>
    <row r="43968" x14ac:dyDescent="0.25"/>
    <row r="43969" x14ac:dyDescent="0.25"/>
    <row r="43970" x14ac:dyDescent="0.25"/>
    <row r="43971" x14ac:dyDescent="0.25"/>
    <row r="43972" x14ac:dyDescent="0.25"/>
    <row r="43973" x14ac:dyDescent="0.25"/>
    <row r="43974" x14ac:dyDescent="0.25"/>
    <row r="43975" x14ac:dyDescent="0.25"/>
    <row r="43976" x14ac:dyDescent="0.25"/>
    <row r="43977" x14ac:dyDescent="0.25"/>
    <row r="43978" x14ac:dyDescent="0.25"/>
    <row r="43979" x14ac:dyDescent="0.25"/>
    <row r="43980" x14ac:dyDescent="0.25"/>
    <row r="43981" x14ac:dyDescent="0.25"/>
    <row r="43982" x14ac:dyDescent="0.25"/>
    <row r="43983" x14ac:dyDescent="0.25"/>
    <row r="43984" x14ac:dyDescent="0.25"/>
    <row r="43985" x14ac:dyDescent="0.25"/>
    <row r="43986" x14ac:dyDescent="0.25"/>
    <row r="43987" x14ac:dyDescent="0.25"/>
    <row r="43988" x14ac:dyDescent="0.25"/>
    <row r="43989" x14ac:dyDescent="0.25"/>
    <row r="43990" x14ac:dyDescent="0.25"/>
    <row r="43991" x14ac:dyDescent="0.25"/>
    <row r="43992" x14ac:dyDescent="0.25"/>
    <row r="43993" x14ac:dyDescent="0.25"/>
    <row r="43994" x14ac:dyDescent="0.25"/>
    <row r="43995" x14ac:dyDescent="0.25"/>
    <row r="43996" x14ac:dyDescent="0.25"/>
    <row r="43997" x14ac:dyDescent="0.25"/>
    <row r="43998" x14ac:dyDescent="0.25"/>
    <row r="43999" x14ac:dyDescent="0.25"/>
    <row r="44000" x14ac:dyDescent="0.25"/>
    <row r="44001" x14ac:dyDescent="0.25"/>
    <row r="44002" x14ac:dyDescent="0.25"/>
    <row r="44003" x14ac:dyDescent="0.25"/>
    <row r="44004" x14ac:dyDescent="0.25"/>
    <row r="44005" x14ac:dyDescent="0.25"/>
    <row r="44006" x14ac:dyDescent="0.25"/>
    <row r="44007" x14ac:dyDescent="0.25"/>
    <row r="44008" x14ac:dyDescent="0.25"/>
    <row r="44009" x14ac:dyDescent="0.25"/>
    <row r="44010" x14ac:dyDescent="0.25"/>
    <row r="44011" x14ac:dyDescent="0.25"/>
    <row r="44012" x14ac:dyDescent="0.25"/>
    <row r="44013" x14ac:dyDescent="0.25"/>
    <row r="44014" x14ac:dyDescent="0.25"/>
    <row r="44015" x14ac:dyDescent="0.25"/>
    <row r="44016" x14ac:dyDescent="0.25"/>
    <row r="44017" x14ac:dyDescent="0.25"/>
    <row r="44018" x14ac:dyDescent="0.25"/>
    <row r="44019" x14ac:dyDescent="0.25"/>
    <row r="44020" x14ac:dyDescent="0.25"/>
    <row r="44021" x14ac:dyDescent="0.25"/>
    <row r="44022" x14ac:dyDescent="0.25"/>
    <row r="44023" x14ac:dyDescent="0.25"/>
    <row r="44024" x14ac:dyDescent="0.25"/>
    <row r="44025" x14ac:dyDescent="0.25"/>
    <row r="44026" x14ac:dyDescent="0.25"/>
    <row r="44027" x14ac:dyDescent="0.25"/>
    <row r="44028" x14ac:dyDescent="0.25"/>
    <row r="44029" x14ac:dyDescent="0.25"/>
    <row r="44030" x14ac:dyDescent="0.25"/>
    <row r="44031" x14ac:dyDescent="0.25"/>
    <row r="44032" x14ac:dyDescent="0.25"/>
    <row r="44033" x14ac:dyDescent="0.25"/>
    <row r="44034" x14ac:dyDescent="0.25"/>
    <row r="44035" x14ac:dyDescent="0.25"/>
    <row r="44036" x14ac:dyDescent="0.25"/>
    <row r="44037" x14ac:dyDescent="0.25"/>
    <row r="44038" x14ac:dyDescent="0.25"/>
    <row r="44039" x14ac:dyDescent="0.25"/>
    <row r="44040" x14ac:dyDescent="0.25"/>
    <row r="44041" x14ac:dyDescent="0.25"/>
    <row r="44042" x14ac:dyDescent="0.25"/>
    <row r="44043" x14ac:dyDescent="0.25"/>
    <row r="44044" x14ac:dyDescent="0.25"/>
    <row r="44045" x14ac:dyDescent="0.25"/>
    <row r="44046" x14ac:dyDescent="0.25"/>
    <row r="44047" x14ac:dyDescent="0.25"/>
    <row r="44048" x14ac:dyDescent="0.25"/>
    <row r="44049" x14ac:dyDescent="0.25"/>
    <row r="44050" x14ac:dyDescent="0.25"/>
    <row r="44051" x14ac:dyDescent="0.25"/>
    <row r="44052" x14ac:dyDescent="0.25"/>
    <row r="44053" x14ac:dyDescent="0.25"/>
    <row r="44054" x14ac:dyDescent="0.25"/>
    <row r="44055" x14ac:dyDescent="0.25"/>
    <row r="44056" x14ac:dyDescent="0.25"/>
    <row r="44057" x14ac:dyDescent="0.25"/>
    <row r="44058" x14ac:dyDescent="0.25"/>
    <row r="44059" x14ac:dyDescent="0.25"/>
    <row r="44060" x14ac:dyDescent="0.25"/>
    <row r="44061" x14ac:dyDescent="0.25"/>
    <row r="44062" x14ac:dyDescent="0.25"/>
    <row r="44063" x14ac:dyDescent="0.25"/>
    <row r="44064" x14ac:dyDescent="0.25"/>
    <row r="44065" x14ac:dyDescent="0.25"/>
    <row r="44066" x14ac:dyDescent="0.25"/>
    <row r="44067" x14ac:dyDescent="0.25"/>
    <row r="44068" x14ac:dyDescent="0.25"/>
    <row r="44069" x14ac:dyDescent="0.25"/>
    <row r="44070" x14ac:dyDescent="0.25"/>
    <row r="44071" x14ac:dyDescent="0.25"/>
    <row r="44072" x14ac:dyDescent="0.25"/>
    <row r="44073" x14ac:dyDescent="0.25"/>
    <row r="44074" x14ac:dyDescent="0.25"/>
    <row r="44075" x14ac:dyDescent="0.25"/>
    <row r="44076" x14ac:dyDescent="0.25"/>
    <row r="44077" x14ac:dyDescent="0.25"/>
    <row r="44078" x14ac:dyDescent="0.25"/>
    <row r="44079" x14ac:dyDescent="0.25"/>
    <row r="44080" x14ac:dyDescent="0.25"/>
    <row r="44081" x14ac:dyDescent="0.25"/>
    <row r="44082" x14ac:dyDescent="0.25"/>
    <row r="44083" x14ac:dyDescent="0.25"/>
    <row r="44084" x14ac:dyDescent="0.25"/>
    <row r="44085" x14ac:dyDescent="0.25"/>
    <row r="44086" x14ac:dyDescent="0.25"/>
    <row r="44087" x14ac:dyDescent="0.25"/>
    <row r="44088" x14ac:dyDescent="0.25"/>
    <row r="44089" x14ac:dyDescent="0.25"/>
    <row r="44090" x14ac:dyDescent="0.25"/>
    <row r="44091" x14ac:dyDescent="0.25"/>
    <row r="44092" x14ac:dyDescent="0.25"/>
    <row r="44093" x14ac:dyDescent="0.25"/>
    <row r="44094" x14ac:dyDescent="0.25"/>
    <row r="44095" x14ac:dyDescent="0.25"/>
    <row r="44096" x14ac:dyDescent="0.25"/>
    <row r="44097" x14ac:dyDescent="0.25"/>
    <row r="44098" x14ac:dyDescent="0.25"/>
    <row r="44099" x14ac:dyDescent="0.25"/>
    <row r="44100" x14ac:dyDescent="0.25"/>
    <row r="44101" x14ac:dyDescent="0.25"/>
    <row r="44102" x14ac:dyDescent="0.25"/>
    <row r="44103" x14ac:dyDescent="0.25"/>
    <row r="44104" x14ac:dyDescent="0.25"/>
    <row r="44105" x14ac:dyDescent="0.25"/>
    <row r="44106" x14ac:dyDescent="0.25"/>
    <row r="44107" x14ac:dyDescent="0.25"/>
    <row r="44108" x14ac:dyDescent="0.25"/>
    <row r="44109" x14ac:dyDescent="0.25"/>
    <row r="44110" x14ac:dyDescent="0.25"/>
    <row r="44111" x14ac:dyDescent="0.25"/>
    <row r="44112" x14ac:dyDescent="0.25"/>
    <row r="44113" x14ac:dyDescent="0.25"/>
    <row r="44114" x14ac:dyDescent="0.25"/>
    <row r="44115" x14ac:dyDescent="0.25"/>
    <row r="44116" x14ac:dyDescent="0.25"/>
    <row r="44117" x14ac:dyDescent="0.25"/>
    <row r="44118" x14ac:dyDescent="0.25"/>
    <row r="44119" x14ac:dyDescent="0.25"/>
    <row r="44120" x14ac:dyDescent="0.25"/>
    <row r="44121" x14ac:dyDescent="0.25"/>
    <row r="44122" x14ac:dyDescent="0.25"/>
    <row r="44123" x14ac:dyDescent="0.25"/>
    <row r="44124" x14ac:dyDescent="0.25"/>
    <row r="44125" x14ac:dyDescent="0.25"/>
    <row r="44126" x14ac:dyDescent="0.25"/>
    <row r="44127" x14ac:dyDescent="0.25"/>
    <row r="44128" x14ac:dyDescent="0.25"/>
    <row r="44129" x14ac:dyDescent="0.25"/>
    <row r="44130" x14ac:dyDescent="0.25"/>
    <row r="44131" x14ac:dyDescent="0.25"/>
    <row r="44132" x14ac:dyDescent="0.25"/>
    <row r="44133" x14ac:dyDescent="0.25"/>
    <row r="44134" x14ac:dyDescent="0.25"/>
    <row r="44135" x14ac:dyDescent="0.25"/>
    <row r="44136" x14ac:dyDescent="0.25"/>
    <row r="44137" x14ac:dyDescent="0.25"/>
    <row r="44138" x14ac:dyDescent="0.25"/>
    <row r="44139" x14ac:dyDescent="0.25"/>
    <row r="44140" x14ac:dyDescent="0.25"/>
    <row r="44141" x14ac:dyDescent="0.25"/>
    <row r="44142" x14ac:dyDescent="0.25"/>
    <row r="44143" x14ac:dyDescent="0.25"/>
    <row r="44144" x14ac:dyDescent="0.25"/>
    <row r="44145" x14ac:dyDescent="0.25"/>
    <row r="44146" x14ac:dyDescent="0.25"/>
    <row r="44147" x14ac:dyDescent="0.25"/>
    <row r="44148" x14ac:dyDescent="0.25"/>
    <row r="44149" x14ac:dyDescent="0.25"/>
    <row r="44150" x14ac:dyDescent="0.25"/>
    <row r="44151" x14ac:dyDescent="0.25"/>
    <row r="44152" x14ac:dyDescent="0.25"/>
    <row r="44153" x14ac:dyDescent="0.25"/>
    <row r="44154" x14ac:dyDescent="0.25"/>
    <row r="44155" x14ac:dyDescent="0.25"/>
    <row r="44156" x14ac:dyDescent="0.25"/>
    <row r="44157" x14ac:dyDescent="0.25"/>
    <row r="44158" x14ac:dyDescent="0.25"/>
    <row r="44159" x14ac:dyDescent="0.25"/>
    <row r="44160" x14ac:dyDescent="0.25"/>
    <row r="44161" x14ac:dyDescent="0.25"/>
    <row r="44162" x14ac:dyDescent="0.25"/>
    <row r="44163" x14ac:dyDescent="0.25"/>
    <row r="44164" x14ac:dyDescent="0.25"/>
    <row r="44165" x14ac:dyDescent="0.25"/>
    <row r="44166" x14ac:dyDescent="0.25"/>
    <row r="44167" x14ac:dyDescent="0.25"/>
    <row r="44168" x14ac:dyDescent="0.25"/>
    <row r="44169" x14ac:dyDescent="0.25"/>
    <row r="44170" x14ac:dyDescent="0.25"/>
    <row r="44171" x14ac:dyDescent="0.25"/>
    <row r="44172" x14ac:dyDescent="0.25"/>
    <row r="44173" x14ac:dyDescent="0.25"/>
    <row r="44174" x14ac:dyDescent="0.25"/>
    <row r="44175" x14ac:dyDescent="0.25"/>
    <row r="44176" x14ac:dyDescent="0.25"/>
    <row r="44177" x14ac:dyDescent="0.25"/>
    <row r="44178" x14ac:dyDescent="0.25"/>
    <row r="44179" x14ac:dyDescent="0.25"/>
    <row r="44180" x14ac:dyDescent="0.25"/>
    <row r="44181" x14ac:dyDescent="0.25"/>
    <row r="44182" x14ac:dyDescent="0.25"/>
    <row r="44183" x14ac:dyDescent="0.25"/>
    <row r="44184" x14ac:dyDescent="0.25"/>
    <row r="44185" x14ac:dyDescent="0.25"/>
    <row r="44186" x14ac:dyDescent="0.25"/>
    <row r="44187" x14ac:dyDescent="0.25"/>
    <row r="44188" x14ac:dyDescent="0.25"/>
    <row r="44189" x14ac:dyDescent="0.25"/>
    <row r="44190" x14ac:dyDescent="0.25"/>
    <row r="44191" x14ac:dyDescent="0.25"/>
    <row r="44192" x14ac:dyDescent="0.25"/>
    <row r="44193" x14ac:dyDescent="0.25"/>
    <row r="44194" x14ac:dyDescent="0.25"/>
    <row r="44195" x14ac:dyDescent="0.25"/>
    <row r="44196" x14ac:dyDescent="0.25"/>
    <row r="44197" x14ac:dyDescent="0.25"/>
    <row r="44198" x14ac:dyDescent="0.25"/>
    <row r="44199" x14ac:dyDescent="0.25"/>
    <row r="44200" x14ac:dyDescent="0.25"/>
    <row r="44201" x14ac:dyDescent="0.25"/>
    <row r="44202" x14ac:dyDescent="0.25"/>
    <row r="44203" x14ac:dyDescent="0.25"/>
    <row r="44204" x14ac:dyDescent="0.25"/>
    <row r="44205" x14ac:dyDescent="0.25"/>
    <row r="44206" x14ac:dyDescent="0.25"/>
    <row r="44207" x14ac:dyDescent="0.25"/>
    <row r="44208" x14ac:dyDescent="0.25"/>
    <row r="44209" x14ac:dyDescent="0.25"/>
    <row r="44210" x14ac:dyDescent="0.25"/>
    <row r="44211" x14ac:dyDescent="0.25"/>
    <row r="44212" x14ac:dyDescent="0.25"/>
    <row r="44213" x14ac:dyDescent="0.25"/>
    <row r="44214" x14ac:dyDescent="0.25"/>
    <row r="44215" x14ac:dyDescent="0.25"/>
    <row r="44216" x14ac:dyDescent="0.25"/>
    <row r="44217" x14ac:dyDescent="0.25"/>
    <row r="44218" x14ac:dyDescent="0.25"/>
    <row r="44219" x14ac:dyDescent="0.25"/>
    <row r="44220" x14ac:dyDescent="0.25"/>
    <row r="44221" x14ac:dyDescent="0.25"/>
    <row r="44222" x14ac:dyDescent="0.25"/>
    <row r="44223" x14ac:dyDescent="0.25"/>
    <row r="44224" x14ac:dyDescent="0.25"/>
    <row r="44225" x14ac:dyDescent="0.25"/>
    <row r="44226" x14ac:dyDescent="0.25"/>
    <row r="44227" x14ac:dyDescent="0.25"/>
    <row r="44228" x14ac:dyDescent="0.25"/>
    <row r="44229" x14ac:dyDescent="0.25"/>
    <row r="44230" x14ac:dyDescent="0.25"/>
    <row r="44231" x14ac:dyDescent="0.25"/>
    <row r="44232" x14ac:dyDescent="0.25"/>
    <row r="44233" x14ac:dyDescent="0.25"/>
    <row r="44234" x14ac:dyDescent="0.25"/>
    <row r="44235" x14ac:dyDescent="0.25"/>
    <row r="44236" x14ac:dyDescent="0.25"/>
    <row r="44237" x14ac:dyDescent="0.25"/>
    <row r="44238" x14ac:dyDescent="0.25"/>
    <row r="44239" x14ac:dyDescent="0.25"/>
    <row r="44240" x14ac:dyDescent="0.25"/>
    <row r="44241" x14ac:dyDescent="0.25"/>
    <row r="44242" x14ac:dyDescent="0.25"/>
    <row r="44243" x14ac:dyDescent="0.25"/>
    <row r="44244" x14ac:dyDescent="0.25"/>
    <row r="44245" x14ac:dyDescent="0.25"/>
    <row r="44246" x14ac:dyDescent="0.25"/>
    <row r="44247" x14ac:dyDescent="0.25"/>
    <row r="44248" x14ac:dyDescent="0.25"/>
    <row r="44249" x14ac:dyDescent="0.25"/>
    <row r="44250" x14ac:dyDescent="0.25"/>
    <row r="44251" x14ac:dyDescent="0.25"/>
    <row r="44252" x14ac:dyDescent="0.25"/>
    <row r="44253" x14ac:dyDescent="0.25"/>
    <row r="44254" x14ac:dyDescent="0.25"/>
    <row r="44255" x14ac:dyDescent="0.25"/>
    <row r="44256" x14ac:dyDescent="0.25"/>
    <row r="44257" x14ac:dyDescent="0.25"/>
    <row r="44258" x14ac:dyDescent="0.25"/>
    <row r="44259" x14ac:dyDescent="0.25"/>
    <row r="44260" x14ac:dyDescent="0.25"/>
    <row r="44261" x14ac:dyDescent="0.25"/>
    <row r="44262" x14ac:dyDescent="0.25"/>
    <row r="44263" x14ac:dyDescent="0.25"/>
    <row r="44264" x14ac:dyDescent="0.25"/>
    <row r="44265" x14ac:dyDescent="0.25"/>
    <row r="44266" x14ac:dyDescent="0.25"/>
    <row r="44267" x14ac:dyDescent="0.25"/>
    <row r="44268" x14ac:dyDescent="0.25"/>
    <row r="44269" x14ac:dyDescent="0.25"/>
    <row r="44270" x14ac:dyDescent="0.25"/>
    <row r="44271" x14ac:dyDescent="0.25"/>
    <row r="44272" x14ac:dyDescent="0.25"/>
    <row r="44273" x14ac:dyDescent="0.25"/>
    <row r="44274" x14ac:dyDescent="0.25"/>
    <row r="44275" x14ac:dyDescent="0.25"/>
    <row r="44276" x14ac:dyDescent="0.25"/>
    <row r="44277" x14ac:dyDescent="0.25"/>
    <row r="44278" x14ac:dyDescent="0.25"/>
    <row r="44279" x14ac:dyDescent="0.25"/>
    <row r="44280" x14ac:dyDescent="0.25"/>
    <row r="44281" x14ac:dyDescent="0.25"/>
    <row r="44282" x14ac:dyDescent="0.25"/>
    <row r="44283" x14ac:dyDescent="0.25"/>
    <row r="44284" x14ac:dyDescent="0.25"/>
    <row r="44285" x14ac:dyDescent="0.25"/>
    <row r="44286" x14ac:dyDescent="0.25"/>
    <row r="44287" x14ac:dyDescent="0.25"/>
    <row r="44288" x14ac:dyDescent="0.25"/>
    <row r="44289" x14ac:dyDescent="0.25"/>
    <row r="44290" x14ac:dyDescent="0.25"/>
    <row r="44291" x14ac:dyDescent="0.25"/>
    <row r="44292" x14ac:dyDescent="0.25"/>
    <row r="44293" x14ac:dyDescent="0.25"/>
    <row r="44294" x14ac:dyDescent="0.25"/>
    <row r="44295" x14ac:dyDescent="0.25"/>
    <row r="44296" x14ac:dyDescent="0.25"/>
    <row r="44297" x14ac:dyDescent="0.25"/>
    <row r="44298" x14ac:dyDescent="0.25"/>
    <row r="44299" x14ac:dyDescent="0.25"/>
    <row r="44300" x14ac:dyDescent="0.25"/>
    <row r="44301" x14ac:dyDescent="0.25"/>
    <row r="44302" x14ac:dyDescent="0.25"/>
    <row r="44303" x14ac:dyDescent="0.25"/>
    <row r="44304" x14ac:dyDescent="0.25"/>
    <row r="44305" x14ac:dyDescent="0.25"/>
    <row r="44306" x14ac:dyDescent="0.25"/>
    <row r="44307" x14ac:dyDescent="0.25"/>
    <row r="44308" x14ac:dyDescent="0.25"/>
    <row r="44309" x14ac:dyDescent="0.25"/>
    <row r="44310" x14ac:dyDescent="0.25"/>
    <row r="44311" x14ac:dyDescent="0.25"/>
    <row r="44312" x14ac:dyDescent="0.25"/>
    <row r="44313" x14ac:dyDescent="0.25"/>
    <row r="44314" x14ac:dyDescent="0.25"/>
    <row r="44315" x14ac:dyDescent="0.25"/>
    <row r="44316" x14ac:dyDescent="0.25"/>
    <row r="44317" x14ac:dyDescent="0.25"/>
    <row r="44318" x14ac:dyDescent="0.25"/>
    <row r="44319" x14ac:dyDescent="0.25"/>
    <row r="44320" x14ac:dyDescent="0.25"/>
    <row r="44321" x14ac:dyDescent="0.25"/>
    <row r="44322" x14ac:dyDescent="0.25"/>
    <row r="44323" x14ac:dyDescent="0.25"/>
    <row r="44324" x14ac:dyDescent="0.25"/>
    <row r="44325" x14ac:dyDescent="0.25"/>
    <row r="44326" x14ac:dyDescent="0.25"/>
    <row r="44327" x14ac:dyDescent="0.25"/>
    <row r="44328" x14ac:dyDescent="0.25"/>
    <row r="44329" x14ac:dyDescent="0.25"/>
    <row r="44330" x14ac:dyDescent="0.25"/>
    <row r="44331" x14ac:dyDescent="0.25"/>
    <row r="44332" x14ac:dyDescent="0.25"/>
    <row r="44333" x14ac:dyDescent="0.25"/>
    <row r="44334" x14ac:dyDescent="0.25"/>
    <row r="44335" x14ac:dyDescent="0.25"/>
    <row r="44336" x14ac:dyDescent="0.25"/>
    <row r="44337" x14ac:dyDescent="0.25"/>
    <row r="44338" x14ac:dyDescent="0.25"/>
    <row r="44339" x14ac:dyDescent="0.25"/>
    <row r="44340" x14ac:dyDescent="0.25"/>
    <row r="44341" x14ac:dyDescent="0.25"/>
    <row r="44342" x14ac:dyDescent="0.25"/>
    <row r="44343" x14ac:dyDescent="0.25"/>
    <row r="44344" x14ac:dyDescent="0.25"/>
    <row r="44345" x14ac:dyDescent="0.25"/>
    <row r="44346" x14ac:dyDescent="0.25"/>
    <row r="44347" x14ac:dyDescent="0.25"/>
    <row r="44348" x14ac:dyDescent="0.25"/>
    <row r="44349" x14ac:dyDescent="0.25"/>
    <row r="44350" x14ac:dyDescent="0.25"/>
    <row r="44351" x14ac:dyDescent="0.25"/>
    <row r="44352" x14ac:dyDescent="0.25"/>
    <row r="44353" x14ac:dyDescent="0.25"/>
    <row r="44354" x14ac:dyDescent="0.25"/>
    <row r="44355" x14ac:dyDescent="0.25"/>
    <row r="44356" x14ac:dyDescent="0.25"/>
    <row r="44357" x14ac:dyDescent="0.25"/>
    <row r="44358" x14ac:dyDescent="0.25"/>
    <row r="44359" x14ac:dyDescent="0.25"/>
    <row r="44360" x14ac:dyDescent="0.25"/>
    <row r="44361" x14ac:dyDescent="0.25"/>
    <row r="44362" x14ac:dyDescent="0.25"/>
    <row r="44363" x14ac:dyDescent="0.25"/>
    <row r="44364" x14ac:dyDescent="0.25"/>
    <row r="44365" x14ac:dyDescent="0.25"/>
    <row r="44366" x14ac:dyDescent="0.25"/>
    <row r="44367" x14ac:dyDescent="0.25"/>
    <row r="44368" x14ac:dyDescent="0.25"/>
    <row r="44369" x14ac:dyDescent="0.25"/>
    <row r="44370" x14ac:dyDescent="0.25"/>
    <row r="44371" x14ac:dyDescent="0.25"/>
    <row r="44372" x14ac:dyDescent="0.25"/>
    <row r="44373" x14ac:dyDescent="0.25"/>
    <row r="44374" x14ac:dyDescent="0.25"/>
    <row r="44375" x14ac:dyDescent="0.25"/>
    <row r="44376" x14ac:dyDescent="0.25"/>
    <row r="44377" x14ac:dyDescent="0.25"/>
    <row r="44378" x14ac:dyDescent="0.25"/>
    <row r="44379" x14ac:dyDescent="0.25"/>
    <row r="44380" x14ac:dyDescent="0.25"/>
    <row r="44381" x14ac:dyDescent="0.25"/>
    <row r="44382" x14ac:dyDescent="0.25"/>
    <row r="44383" x14ac:dyDescent="0.25"/>
    <row r="44384" x14ac:dyDescent="0.25"/>
    <row r="44385" x14ac:dyDescent="0.25"/>
    <row r="44386" x14ac:dyDescent="0.25"/>
    <row r="44387" x14ac:dyDescent="0.25"/>
    <row r="44388" x14ac:dyDescent="0.25"/>
    <row r="44389" x14ac:dyDescent="0.25"/>
    <row r="44390" x14ac:dyDescent="0.25"/>
    <row r="44391" x14ac:dyDescent="0.25"/>
    <row r="44392" x14ac:dyDescent="0.25"/>
    <row r="44393" x14ac:dyDescent="0.25"/>
    <row r="44394" x14ac:dyDescent="0.25"/>
    <row r="44395" x14ac:dyDescent="0.25"/>
    <row r="44396" x14ac:dyDescent="0.25"/>
    <row r="44397" x14ac:dyDescent="0.25"/>
    <row r="44398" x14ac:dyDescent="0.25"/>
    <row r="44399" x14ac:dyDescent="0.25"/>
    <row r="44400" x14ac:dyDescent="0.25"/>
    <row r="44401" x14ac:dyDescent="0.25"/>
    <row r="44402" x14ac:dyDescent="0.25"/>
    <row r="44403" x14ac:dyDescent="0.25"/>
    <row r="44404" x14ac:dyDescent="0.25"/>
    <row r="44405" x14ac:dyDescent="0.25"/>
    <row r="44406" x14ac:dyDescent="0.25"/>
    <row r="44407" x14ac:dyDescent="0.25"/>
    <row r="44408" x14ac:dyDescent="0.25"/>
    <row r="44409" x14ac:dyDescent="0.25"/>
    <row r="44410" x14ac:dyDescent="0.25"/>
    <row r="44411" x14ac:dyDescent="0.25"/>
    <row r="44412" x14ac:dyDescent="0.25"/>
    <row r="44413" x14ac:dyDescent="0.25"/>
    <row r="44414" x14ac:dyDescent="0.25"/>
    <row r="44415" x14ac:dyDescent="0.25"/>
    <row r="44416" x14ac:dyDescent="0.25"/>
    <row r="44417" x14ac:dyDescent="0.25"/>
    <row r="44418" x14ac:dyDescent="0.25"/>
    <row r="44419" x14ac:dyDescent="0.25"/>
    <row r="44420" x14ac:dyDescent="0.25"/>
    <row r="44421" x14ac:dyDescent="0.25"/>
    <row r="44422" x14ac:dyDescent="0.25"/>
    <row r="44423" x14ac:dyDescent="0.25"/>
    <row r="44424" x14ac:dyDescent="0.25"/>
    <row r="44425" x14ac:dyDescent="0.25"/>
    <row r="44426" x14ac:dyDescent="0.25"/>
    <row r="44427" x14ac:dyDescent="0.25"/>
    <row r="44428" x14ac:dyDescent="0.25"/>
    <row r="44429" x14ac:dyDescent="0.25"/>
    <row r="44430" x14ac:dyDescent="0.25"/>
    <row r="44431" x14ac:dyDescent="0.25"/>
    <row r="44432" x14ac:dyDescent="0.25"/>
    <row r="44433" x14ac:dyDescent="0.25"/>
    <row r="44434" x14ac:dyDescent="0.25"/>
    <row r="44435" x14ac:dyDescent="0.25"/>
    <row r="44436" x14ac:dyDescent="0.25"/>
    <row r="44437" x14ac:dyDescent="0.25"/>
    <row r="44438" x14ac:dyDescent="0.25"/>
    <row r="44439" x14ac:dyDescent="0.25"/>
    <row r="44440" x14ac:dyDescent="0.25"/>
    <row r="44441" x14ac:dyDescent="0.25"/>
    <row r="44442" x14ac:dyDescent="0.25"/>
    <row r="44443" x14ac:dyDescent="0.25"/>
    <row r="44444" x14ac:dyDescent="0.25"/>
    <row r="44445" x14ac:dyDescent="0.25"/>
    <row r="44446" x14ac:dyDescent="0.25"/>
    <row r="44447" x14ac:dyDescent="0.25"/>
    <row r="44448" x14ac:dyDescent="0.25"/>
    <row r="44449" x14ac:dyDescent="0.25"/>
    <row r="44450" x14ac:dyDescent="0.25"/>
    <row r="44451" x14ac:dyDescent="0.25"/>
    <row r="44452" x14ac:dyDescent="0.25"/>
    <row r="44453" x14ac:dyDescent="0.25"/>
    <row r="44454" x14ac:dyDescent="0.25"/>
    <row r="44455" x14ac:dyDescent="0.25"/>
    <row r="44456" x14ac:dyDescent="0.25"/>
    <row r="44457" x14ac:dyDescent="0.25"/>
    <row r="44458" x14ac:dyDescent="0.25"/>
    <row r="44459" x14ac:dyDescent="0.25"/>
    <row r="44460" x14ac:dyDescent="0.25"/>
    <row r="44461" x14ac:dyDescent="0.25"/>
    <row r="44462" x14ac:dyDescent="0.25"/>
    <row r="44463" x14ac:dyDescent="0.25"/>
    <row r="44464" x14ac:dyDescent="0.25"/>
    <row r="44465" x14ac:dyDescent="0.25"/>
    <row r="44466" x14ac:dyDescent="0.25"/>
    <row r="44467" x14ac:dyDescent="0.25"/>
    <row r="44468" x14ac:dyDescent="0.25"/>
    <row r="44469" x14ac:dyDescent="0.25"/>
    <row r="44470" x14ac:dyDescent="0.25"/>
    <row r="44471" x14ac:dyDescent="0.25"/>
    <row r="44472" x14ac:dyDescent="0.25"/>
    <row r="44473" x14ac:dyDescent="0.25"/>
    <row r="44474" x14ac:dyDescent="0.25"/>
    <row r="44475" x14ac:dyDescent="0.25"/>
    <row r="44476" x14ac:dyDescent="0.25"/>
    <row r="44477" x14ac:dyDescent="0.25"/>
    <row r="44478" x14ac:dyDescent="0.25"/>
    <row r="44479" x14ac:dyDescent="0.25"/>
    <row r="44480" x14ac:dyDescent="0.25"/>
    <row r="44481" x14ac:dyDescent="0.25"/>
    <row r="44482" x14ac:dyDescent="0.25"/>
    <row r="44483" x14ac:dyDescent="0.25"/>
    <row r="44484" x14ac:dyDescent="0.25"/>
    <row r="44485" x14ac:dyDescent="0.25"/>
    <row r="44486" x14ac:dyDescent="0.25"/>
    <row r="44487" x14ac:dyDescent="0.25"/>
    <row r="44488" x14ac:dyDescent="0.25"/>
    <row r="44489" x14ac:dyDescent="0.25"/>
    <row r="44490" x14ac:dyDescent="0.25"/>
    <row r="44491" x14ac:dyDescent="0.25"/>
    <row r="44492" x14ac:dyDescent="0.25"/>
    <row r="44493" x14ac:dyDescent="0.25"/>
    <row r="44494" x14ac:dyDescent="0.25"/>
    <row r="44495" x14ac:dyDescent="0.25"/>
    <row r="44496" x14ac:dyDescent="0.25"/>
    <row r="44497" x14ac:dyDescent="0.25"/>
    <row r="44498" x14ac:dyDescent="0.25"/>
    <row r="44499" x14ac:dyDescent="0.25"/>
    <row r="44500" x14ac:dyDescent="0.25"/>
    <row r="44501" x14ac:dyDescent="0.25"/>
    <row r="44502" x14ac:dyDescent="0.25"/>
    <row r="44503" x14ac:dyDescent="0.25"/>
    <row r="44504" x14ac:dyDescent="0.25"/>
    <row r="44505" x14ac:dyDescent="0.25"/>
    <row r="44506" x14ac:dyDescent="0.25"/>
    <row r="44507" x14ac:dyDescent="0.25"/>
    <row r="44508" x14ac:dyDescent="0.25"/>
    <row r="44509" x14ac:dyDescent="0.25"/>
    <row r="44510" x14ac:dyDescent="0.25"/>
    <row r="44511" x14ac:dyDescent="0.25"/>
    <row r="44512" x14ac:dyDescent="0.25"/>
    <row r="44513" x14ac:dyDescent="0.25"/>
    <row r="44514" x14ac:dyDescent="0.25"/>
    <row r="44515" x14ac:dyDescent="0.25"/>
    <row r="44516" x14ac:dyDescent="0.25"/>
    <row r="44517" x14ac:dyDescent="0.25"/>
    <row r="44518" x14ac:dyDescent="0.25"/>
    <row r="44519" x14ac:dyDescent="0.25"/>
    <row r="44520" x14ac:dyDescent="0.25"/>
    <row r="44521" x14ac:dyDescent="0.25"/>
    <row r="44522" x14ac:dyDescent="0.25"/>
    <row r="44523" x14ac:dyDescent="0.25"/>
    <row r="44524" x14ac:dyDescent="0.25"/>
    <row r="44525" x14ac:dyDescent="0.25"/>
    <row r="44526" x14ac:dyDescent="0.25"/>
    <row r="44527" x14ac:dyDescent="0.25"/>
    <row r="44528" x14ac:dyDescent="0.25"/>
    <row r="44529" x14ac:dyDescent="0.25"/>
    <row r="44530" x14ac:dyDescent="0.25"/>
    <row r="44531" x14ac:dyDescent="0.25"/>
    <row r="44532" x14ac:dyDescent="0.25"/>
    <row r="44533" x14ac:dyDescent="0.25"/>
    <row r="44534" x14ac:dyDescent="0.25"/>
    <row r="44535" x14ac:dyDescent="0.25"/>
    <row r="44536" x14ac:dyDescent="0.25"/>
    <row r="44537" x14ac:dyDescent="0.25"/>
    <row r="44538" x14ac:dyDescent="0.25"/>
    <row r="44539" x14ac:dyDescent="0.25"/>
    <row r="44540" x14ac:dyDescent="0.25"/>
    <row r="44541" x14ac:dyDescent="0.25"/>
    <row r="44542" x14ac:dyDescent="0.25"/>
    <row r="44543" x14ac:dyDescent="0.25"/>
    <row r="44544" x14ac:dyDescent="0.25"/>
    <row r="44545" x14ac:dyDescent="0.25"/>
    <row r="44546" x14ac:dyDescent="0.25"/>
    <row r="44547" x14ac:dyDescent="0.25"/>
    <row r="44548" x14ac:dyDescent="0.25"/>
    <row r="44549" x14ac:dyDescent="0.25"/>
    <row r="44550" x14ac:dyDescent="0.25"/>
    <row r="44551" x14ac:dyDescent="0.25"/>
    <row r="44552" x14ac:dyDescent="0.25"/>
    <row r="44553" x14ac:dyDescent="0.25"/>
    <row r="44554" x14ac:dyDescent="0.25"/>
    <row r="44555" x14ac:dyDescent="0.25"/>
    <row r="44556" x14ac:dyDescent="0.25"/>
    <row r="44557" x14ac:dyDescent="0.25"/>
    <row r="44558" x14ac:dyDescent="0.25"/>
    <row r="44559" x14ac:dyDescent="0.25"/>
    <row r="44560" x14ac:dyDescent="0.25"/>
    <row r="44561" x14ac:dyDescent="0.25"/>
    <row r="44562" x14ac:dyDescent="0.25"/>
    <row r="44563" x14ac:dyDescent="0.25"/>
    <row r="44564" x14ac:dyDescent="0.25"/>
    <row r="44565" x14ac:dyDescent="0.25"/>
    <row r="44566" x14ac:dyDescent="0.25"/>
    <row r="44567" x14ac:dyDescent="0.25"/>
    <row r="44568" x14ac:dyDescent="0.25"/>
    <row r="44569" x14ac:dyDescent="0.25"/>
    <row r="44570" x14ac:dyDescent="0.25"/>
    <row r="44571" x14ac:dyDescent="0.25"/>
    <row r="44572" x14ac:dyDescent="0.25"/>
    <row r="44573" x14ac:dyDescent="0.25"/>
    <row r="44574" x14ac:dyDescent="0.25"/>
    <row r="44575" x14ac:dyDescent="0.25"/>
    <row r="44576" x14ac:dyDescent="0.25"/>
    <row r="44577" x14ac:dyDescent="0.25"/>
    <row r="44578" x14ac:dyDescent="0.25"/>
    <row r="44579" x14ac:dyDescent="0.25"/>
    <row r="44580" x14ac:dyDescent="0.25"/>
    <row r="44581" x14ac:dyDescent="0.25"/>
    <row r="44582" x14ac:dyDescent="0.25"/>
    <row r="44583" x14ac:dyDescent="0.25"/>
    <row r="44584" x14ac:dyDescent="0.25"/>
    <row r="44585" x14ac:dyDescent="0.25"/>
    <row r="44586" x14ac:dyDescent="0.25"/>
    <row r="44587" x14ac:dyDescent="0.25"/>
    <row r="44588" x14ac:dyDescent="0.25"/>
    <row r="44589" x14ac:dyDescent="0.25"/>
    <row r="44590" x14ac:dyDescent="0.25"/>
    <row r="44591" x14ac:dyDescent="0.25"/>
    <row r="44592" x14ac:dyDescent="0.25"/>
    <row r="44593" x14ac:dyDescent="0.25"/>
    <row r="44594" x14ac:dyDescent="0.25"/>
    <row r="44595" x14ac:dyDescent="0.25"/>
    <row r="44596" x14ac:dyDescent="0.25"/>
    <row r="44597" x14ac:dyDescent="0.25"/>
    <row r="44598" x14ac:dyDescent="0.25"/>
    <row r="44599" x14ac:dyDescent="0.25"/>
    <row r="44600" x14ac:dyDescent="0.25"/>
    <row r="44601" x14ac:dyDescent="0.25"/>
    <row r="44602" x14ac:dyDescent="0.25"/>
    <row r="44603" x14ac:dyDescent="0.25"/>
    <row r="44604" x14ac:dyDescent="0.25"/>
    <row r="44605" x14ac:dyDescent="0.25"/>
    <row r="44606" x14ac:dyDescent="0.25"/>
    <row r="44607" x14ac:dyDescent="0.25"/>
    <row r="44608" x14ac:dyDescent="0.25"/>
    <row r="44609" x14ac:dyDescent="0.25"/>
    <row r="44610" x14ac:dyDescent="0.25"/>
    <row r="44611" x14ac:dyDescent="0.25"/>
    <row r="44612" x14ac:dyDescent="0.25"/>
    <row r="44613" x14ac:dyDescent="0.25"/>
    <row r="44614" x14ac:dyDescent="0.25"/>
    <row r="44615" x14ac:dyDescent="0.25"/>
    <row r="44616" x14ac:dyDescent="0.25"/>
    <row r="44617" x14ac:dyDescent="0.25"/>
    <row r="44618" x14ac:dyDescent="0.25"/>
    <row r="44619" x14ac:dyDescent="0.25"/>
    <row r="44620" x14ac:dyDescent="0.25"/>
    <row r="44621" x14ac:dyDescent="0.25"/>
    <row r="44622" x14ac:dyDescent="0.25"/>
    <row r="44623" x14ac:dyDescent="0.25"/>
    <row r="44624" x14ac:dyDescent="0.25"/>
    <row r="44625" x14ac:dyDescent="0.25"/>
    <row r="44626" x14ac:dyDescent="0.25"/>
    <row r="44627" x14ac:dyDescent="0.25"/>
    <row r="44628" x14ac:dyDescent="0.25"/>
    <row r="44629" x14ac:dyDescent="0.25"/>
    <row r="44630" x14ac:dyDescent="0.25"/>
    <row r="44631" x14ac:dyDescent="0.25"/>
    <row r="44632" x14ac:dyDescent="0.25"/>
    <row r="44633" x14ac:dyDescent="0.25"/>
    <row r="44634" x14ac:dyDescent="0.25"/>
    <row r="44635" x14ac:dyDescent="0.25"/>
    <row r="44636" x14ac:dyDescent="0.25"/>
    <row r="44637" x14ac:dyDescent="0.25"/>
    <row r="44638" x14ac:dyDescent="0.25"/>
    <row r="44639" x14ac:dyDescent="0.25"/>
    <row r="44640" x14ac:dyDescent="0.25"/>
    <row r="44641" x14ac:dyDescent="0.25"/>
    <row r="44642" x14ac:dyDescent="0.25"/>
    <row r="44643" x14ac:dyDescent="0.25"/>
    <row r="44644" x14ac:dyDescent="0.25"/>
    <row r="44645" x14ac:dyDescent="0.25"/>
    <row r="44646" x14ac:dyDescent="0.25"/>
    <row r="44647" x14ac:dyDescent="0.25"/>
    <row r="44648" x14ac:dyDescent="0.25"/>
    <row r="44649" x14ac:dyDescent="0.25"/>
    <row r="44650" x14ac:dyDescent="0.25"/>
    <row r="44651" x14ac:dyDescent="0.25"/>
    <row r="44652" x14ac:dyDescent="0.25"/>
    <row r="44653" x14ac:dyDescent="0.25"/>
    <row r="44654" x14ac:dyDescent="0.25"/>
    <row r="44655" x14ac:dyDescent="0.25"/>
    <row r="44656" x14ac:dyDescent="0.25"/>
    <row r="44657" x14ac:dyDescent="0.25"/>
    <row r="44658" x14ac:dyDescent="0.25"/>
    <row r="44659" x14ac:dyDescent="0.25"/>
    <row r="44660" x14ac:dyDescent="0.25"/>
    <row r="44661" x14ac:dyDescent="0.25"/>
    <row r="44662" x14ac:dyDescent="0.25"/>
    <row r="44663" x14ac:dyDescent="0.25"/>
    <row r="44664" x14ac:dyDescent="0.25"/>
    <row r="44665" x14ac:dyDescent="0.25"/>
    <row r="44666" x14ac:dyDescent="0.25"/>
    <row r="44667" x14ac:dyDescent="0.25"/>
    <row r="44668" x14ac:dyDescent="0.25"/>
    <row r="44669" x14ac:dyDescent="0.25"/>
    <row r="44670" x14ac:dyDescent="0.25"/>
    <row r="44671" x14ac:dyDescent="0.25"/>
    <row r="44672" x14ac:dyDescent="0.25"/>
    <row r="44673" x14ac:dyDescent="0.25"/>
    <row r="44674" x14ac:dyDescent="0.25"/>
    <row r="44675" x14ac:dyDescent="0.25"/>
    <row r="44676" x14ac:dyDescent="0.25"/>
    <row r="44677" x14ac:dyDescent="0.25"/>
    <row r="44678" x14ac:dyDescent="0.25"/>
    <row r="44679" x14ac:dyDescent="0.25"/>
    <row r="44680" x14ac:dyDescent="0.25"/>
    <row r="44681" x14ac:dyDescent="0.25"/>
    <row r="44682" x14ac:dyDescent="0.25"/>
    <row r="44683" x14ac:dyDescent="0.25"/>
    <row r="44684" x14ac:dyDescent="0.25"/>
    <row r="44685" x14ac:dyDescent="0.25"/>
    <row r="44686" x14ac:dyDescent="0.25"/>
    <row r="44687" x14ac:dyDescent="0.25"/>
    <row r="44688" x14ac:dyDescent="0.25"/>
    <row r="44689" x14ac:dyDescent="0.25"/>
    <row r="44690" x14ac:dyDescent="0.25"/>
    <row r="44691" x14ac:dyDescent="0.25"/>
    <row r="44692" x14ac:dyDescent="0.25"/>
    <row r="44693" x14ac:dyDescent="0.25"/>
    <row r="44694" x14ac:dyDescent="0.25"/>
    <row r="44695" x14ac:dyDescent="0.25"/>
    <row r="44696" x14ac:dyDescent="0.25"/>
    <row r="44697" x14ac:dyDescent="0.25"/>
    <row r="44698" x14ac:dyDescent="0.25"/>
    <row r="44699" x14ac:dyDescent="0.25"/>
    <row r="44700" x14ac:dyDescent="0.25"/>
    <row r="44701" x14ac:dyDescent="0.25"/>
    <row r="44702" x14ac:dyDescent="0.25"/>
    <row r="44703" x14ac:dyDescent="0.25"/>
    <row r="44704" x14ac:dyDescent="0.25"/>
    <row r="44705" x14ac:dyDescent="0.25"/>
    <row r="44706" x14ac:dyDescent="0.25"/>
    <row r="44707" x14ac:dyDescent="0.25"/>
    <row r="44708" x14ac:dyDescent="0.25"/>
    <row r="44709" x14ac:dyDescent="0.25"/>
    <row r="44710" x14ac:dyDescent="0.25"/>
    <row r="44711" x14ac:dyDescent="0.25"/>
    <row r="44712" x14ac:dyDescent="0.25"/>
    <row r="44713" x14ac:dyDescent="0.25"/>
    <row r="44714" x14ac:dyDescent="0.25"/>
    <row r="44715" x14ac:dyDescent="0.25"/>
    <row r="44716" x14ac:dyDescent="0.25"/>
    <row r="44717" x14ac:dyDescent="0.25"/>
    <row r="44718" x14ac:dyDescent="0.25"/>
    <row r="44719" x14ac:dyDescent="0.25"/>
    <row r="44720" x14ac:dyDescent="0.25"/>
    <row r="44721" x14ac:dyDescent="0.25"/>
    <row r="44722" x14ac:dyDescent="0.25"/>
    <row r="44723" x14ac:dyDescent="0.25"/>
    <row r="44724" x14ac:dyDescent="0.25"/>
    <row r="44725" x14ac:dyDescent="0.25"/>
    <row r="44726" x14ac:dyDescent="0.25"/>
    <row r="44727" x14ac:dyDescent="0.25"/>
    <row r="44728" x14ac:dyDescent="0.25"/>
    <row r="44729" x14ac:dyDescent="0.25"/>
    <row r="44730" x14ac:dyDescent="0.25"/>
    <row r="44731" x14ac:dyDescent="0.25"/>
    <row r="44732" x14ac:dyDescent="0.25"/>
    <row r="44733" x14ac:dyDescent="0.25"/>
    <row r="44734" x14ac:dyDescent="0.25"/>
    <row r="44735" x14ac:dyDescent="0.25"/>
    <row r="44736" x14ac:dyDescent="0.25"/>
    <row r="44737" x14ac:dyDescent="0.25"/>
    <row r="44738" x14ac:dyDescent="0.25"/>
    <row r="44739" x14ac:dyDescent="0.25"/>
    <row r="44740" x14ac:dyDescent="0.25"/>
    <row r="44741" x14ac:dyDescent="0.25"/>
    <row r="44742" x14ac:dyDescent="0.25"/>
    <row r="44743" x14ac:dyDescent="0.25"/>
    <row r="44744" x14ac:dyDescent="0.25"/>
    <row r="44745" x14ac:dyDescent="0.25"/>
    <row r="44746" x14ac:dyDescent="0.25"/>
    <row r="44747" x14ac:dyDescent="0.25"/>
    <row r="44748" x14ac:dyDescent="0.25"/>
    <row r="44749" x14ac:dyDescent="0.25"/>
    <row r="44750" x14ac:dyDescent="0.25"/>
    <row r="44751" x14ac:dyDescent="0.25"/>
    <row r="44752" x14ac:dyDescent="0.25"/>
    <row r="44753" x14ac:dyDescent="0.25"/>
    <row r="44754" x14ac:dyDescent="0.25"/>
    <row r="44755" x14ac:dyDescent="0.25"/>
    <row r="44756" x14ac:dyDescent="0.25"/>
    <row r="44757" x14ac:dyDescent="0.25"/>
    <row r="44758" x14ac:dyDescent="0.25"/>
    <row r="44759" x14ac:dyDescent="0.25"/>
    <row r="44760" x14ac:dyDescent="0.25"/>
    <row r="44761" x14ac:dyDescent="0.25"/>
    <row r="44762" x14ac:dyDescent="0.25"/>
    <row r="44763" x14ac:dyDescent="0.25"/>
    <row r="44764" x14ac:dyDescent="0.25"/>
    <row r="44765" x14ac:dyDescent="0.25"/>
    <row r="44766" x14ac:dyDescent="0.25"/>
    <row r="44767" x14ac:dyDescent="0.25"/>
    <row r="44768" x14ac:dyDescent="0.25"/>
    <row r="44769" x14ac:dyDescent="0.25"/>
    <row r="44770" x14ac:dyDescent="0.25"/>
    <row r="44771" x14ac:dyDescent="0.25"/>
    <row r="44772" x14ac:dyDescent="0.25"/>
    <row r="44773" x14ac:dyDescent="0.25"/>
    <row r="44774" x14ac:dyDescent="0.25"/>
    <row r="44775" x14ac:dyDescent="0.25"/>
    <row r="44776" x14ac:dyDescent="0.25"/>
    <row r="44777" x14ac:dyDescent="0.25"/>
    <row r="44778" x14ac:dyDescent="0.25"/>
    <row r="44779" x14ac:dyDescent="0.25"/>
    <row r="44780" x14ac:dyDescent="0.25"/>
    <row r="44781" x14ac:dyDescent="0.25"/>
    <row r="44782" x14ac:dyDescent="0.25"/>
    <row r="44783" x14ac:dyDescent="0.25"/>
    <row r="44784" x14ac:dyDescent="0.25"/>
    <row r="44785" x14ac:dyDescent="0.25"/>
    <row r="44786" x14ac:dyDescent="0.25"/>
    <row r="44787" x14ac:dyDescent="0.25"/>
    <row r="44788" x14ac:dyDescent="0.25"/>
    <row r="44789" x14ac:dyDescent="0.25"/>
    <row r="44790" x14ac:dyDescent="0.25"/>
    <row r="44791" x14ac:dyDescent="0.25"/>
    <row r="44792" x14ac:dyDescent="0.25"/>
    <row r="44793" x14ac:dyDescent="0.25"/>
    <row r="44794" x14ac:dyDescent="0.25"/>
    <row r="44795" x14ac:dyDescent="0.25"/>
    <row r="44796" x14ac:dyDescent="0.25"/>
    <row r="44797" x14ac:dyDescent="0.25"/>
    <row r="44798" x14ac:dyDescent="0.25"/>
    <row r="44799" x14ac:dyDescent="0.25"/>
    <row r="44800" x14ac:dyDescent="0.25"/>
    <row r="44801" x14ac:dyDescent="0.25"/>
    <row r="44802" x14ac:dyDescent="0.25"/>
    <row r="44803" x14ac:dyDescent="0.25"/>
    <row r="44804" x14ac:dyDescent="0.25"/>
    <row r="44805" x14ac:dyDescent="0.25"/>
    <row r="44806" x14ac:dyDescent="0.25"/>
    <row r="44807" x14ac:dyDescent="0.25"/>
    <row r="44808" x14ac:dyDescent="0.25"/>
    <row r="44809" x14ac:dyDescent="0.25"/>
    <row r="44810" x14ac:dyDescent="0.25"/>
    <row r="44811" x14ac:dyDescent="0.25"/>
    <row r="44812" x14ac:dyDescent="0.25"/>
    <row r="44813" x14ac:dyDescent="0.25"/>
    <row r="44814" x14ac:dyDescent="0.25"/>
    <row r="44815" x14ac:dyDescent="0.25"/>
    <row r="44816" x14ac:dyDescent="0.25"/>
    <row r="44817" x14ac:dyDescent="0.25"/>
    <row r="44818" x14ac:dyDescent="0.25"/>
    <row r="44819" x14ac:dyDescent="0.25"/>
    <row r="44820" x14ac:dyDescent="0.25"/>
    <row r="44821" x14ac:dyDescent="0.25"/>
    <row r="44822" x14ac:dyDescent="0.25"/>
    <row r="44823" x14ac:dyDescent="0.25"/>
    <row r="44824" x14ac:dyDescent="0.25"/>
    <row r="44825" x14ac:dyDescent="0.25"/>
    <row r="44826" x14ac:dyDescent="0.25"/>
    <row r="44827" x14ac:dyDescent="0.25"/>
    <row r="44828" x14ac:dyDescent="0.25"/>
    <row r="44829" x14ac:dyDescent="0.25"/>
    <row r="44830" x14ac:dyDescent="0.25"/>
    <row r="44831" x14ac:dyDescent="0.25"/>
    <row r="44832" x14ac:dyDescent="0.25"/>
    <row r="44833" x14ac:dyDescent="0.25"/>
    <row r="44834" x14ac:dyDescent="0.25"/>
    <row r="44835" x14ac:dyDescent="0.25"/>
    <row r="44836" x14ac:dyDescent="0.25"/>
    <row r="44837" x14ac:dyDescent="0.25"/>
    <row r="44838" x14ac:dyDescent="0.25"/>
    <row r="44839" x14ac:dyDescent="0.25"/>
    <row r="44840" x14ac:dyDescent="0.25"/>
    <row r="44841" x14ac:dyDescent="0.25"/>
    <row r="44842" x14ac:dyDescent="0.25"/>
    <row r="44843" x14ac:dyDescent="0.25"/>
    <row r="44844" x14ac:dyDescent="0.25"/>
    <row r="44845" x14ac:dyDescent="0.25"/>
    <row r="44846" x14ac:dyDescent="0.25"/>
    <row r="44847" x14ac:dyDescent="0.25"/>
    <row r="44848" x14ac:dyDescent="0.25"/>
    <row r="44849" x14ac:dyDescent="0.25"/>
    <row r="44850" x14ac:dyDescent="0.25"/>
    <row r="44851" x14ac:dyDescent="0.25"/>
    <row r="44852" x14ac:dyDescent="0.25"/>
    <row r="44853" x14ac:dyDescent="0.25"/>
    <row r="44854" x14ac:dyDescent="0.25"/>
    <row r="44855" x14ac:dyDescent="0.25"/>
    <row r="44856" x14ac:dyDescent="0.25"/>
    <row r="44857" x14ac:dyDescent="0.25"/>
    <row r="44858" x14ac:dyDescent="0.25"/>
    <row r="44859" x14ac:dyDescent="0.25"/>
    <row r="44860" x14ac:dyDescent="0.25"/>
    <row r="44861" x14ac:dyDescent="0.25"/>
    <row r="44862" x14ac:dyDescent="0.25"/>
    <row r="44863" x14ac:dyDescent="0.25"/>
    <row r="44864" x14ac:dyDescent="0.25"/>
    <row r="44865" x14ac:dyDescent="0.25"/>
    <row r="44866" x14ac:dyDescent="0.25"/>
    <row r="44867" x14ac:dyDescent="0.25"/>
    <row r="44868" x14ac:dyDescent="0.25"/>
    <row r="44869" x14ac:dyDescent="0.25"/>
    <row r="44870" x14ac:dyDescent="0.25"/>
    <row r="44871" x14ac:dyDescent="0.25"/>
    <row r="44872" x14ac:dyDescent="0.25"/>
    <row r="44873" x14ac:dyDescent="0.25"/>
    <row r="44874" x14ac:dyDescent="0.25"/>
    <row r="44875" x14ac:dyDescent="0.25"/>
    <row r="44876" x14ac:dyDescent="0.25"/>
    <row r="44877" x14ac:dyDescent="0.25"/>
    <row r="44878" x14ac:dyDescent="0.25"/>
    <row r="44879" x14ac:dyDescent="0.25"/>
    <row r="44880" x14ac:dyDescent="0.25"/>
    <row r="44881" x14ac:dyDescent="0.25"/>
    <row r="44882" x14ac:dyDescent="0.25"/>
    <row r="44883" x14ac:dyDescent="0.25"/>
    <row r="44884" x14ac:dyDescent="0.25"/>
    <row r="44885" x14ac:dyDescent="0.25"/>
    <row r="44886" x14ac:dyDescent="0.25"/>
    <row r="44887" x14ac:dyDescent="0.25"/>
    <row r="44888" x14ac:dyDescent="0.25"/>
    <row r="44889" x14ac:dyDescent="0.25"/>
    <row r="44890" x14ac:dyDescent="0.25"/>
    <row r="44891" x14ac:dyDescent="0.25"/>
    <row r="44892" x14ac:dyDescent="0.25"/>
    <row r="44893" x14ac:dyDescent="0.25"/>
    <row r="44894" x14ac:dyDescent="0.25"/>
    <row r="44895" x14ac:dyDescent="0.25"/>
    <row r="44896" x14ac:dyDescent="0.25"/>
    <row r="44897" x14ac:dyDescent="0.25"/>
    <row r="44898" x14ac:dyDescent="0.25"/>
    <row r="44899" x14ac:dyDescent="0.25"/>
    <row r="44900" x14ac:dyDescent="0.25"/>
    <row r="44901" x14ac:dyDescent="0.25"/>
    <row r="44902" x14ac:dyDescent="0.25"/>
    <row r="44903" x14ac:dyDescent="0.25"/>
    <row r="44904" x14ac:dyDescent="0.25"/>
    <row r="44905" x14ac:dyDescent="0.25"/>
    <row r="44906" x14ac:dyDescent="0.25"/>
    <row r="44907" x14ac:dyDescent="0.25"/>
    <row r="44908" x14ac:dyDescent="0.25"/>
    <row r="44909" x14ac:dyDescent="0.25"/>
    <row r="44910" x14ac:dyDescent="0.25"/>
    <row r="44911" x14ac:dyDescent="0.25"/>
    <row r="44912" x14ac:dyDescent="0.25"/>
    <row r="44913" x14ac:dyDescent="0.25"/>
    <row r="44914" x14ac:dyDescent="0.25"/>
    <row r="44915" x14ac:dyDescent="0.25"/>
    <row r="44916" x14ac:dyDescent="0.25"/>
    <row r="44917" x14ac:dyDescent="0.25"/>
    <row r="44918" x14ac:dyDescent="0.25"/>
    <row r="44919" x14ac:dyDescent="0.25"/>
    <row r="44920" x14ac:dyDescent="0.25"/>
    <row r="44921" x14ac:dyDescent="0.25"/>
    <row r="44922" x14ac:dyDescent="0.25"/>
    <row r="44923" x14ac:dyDescent="0.25"/>
    <row r="44924" x14ac:dyDescent="0.25"/>
    <row r="44925" x14ac:dyDescent="0.25"/>
    <row r="44926" x14ac:dyDescent="0.25"/>
    <row r="44927" x14ac:dyDescent="0.25"/>
    <row r="44928" x14ac:dyDescent="0.25"/>
    <row r="44929" x14ac:dyDescent="0.25"/>
    <row r="44930" x14ac:dyDescent="0.25"/>
    <row r="44931" x14ac:dyDescent="0.25"/>
    <row r="44932" x14ac:dyDescent="0.25"/>
    <row r="44933" x14ac:dyDescent="0.25"/>
    <row r="44934" x14ac:dyDescent="0.25"/>
    <row r="44935" x14ac:dyDescent="0.25"/>
    <row r="44936" x14ac:dyDescent="0.25"/>
    <row r="44937" x14ac:dyDescent="0.25"/>
    <row r="44938" x14ac:dyDescent="0.25"/>
    <row r="44939" x14ac:dyDescent="0.25"/>
    <row r="44940" x14ac:dyDescent="0.25"/>
    <row r="44941" x14ac:dyDescent="0.25"/>
    <row r="44942" x14ac:dyDescent="0.25"/>
    <row r="44943" x14ac:dyDescent="0.25"/>
    <row r="44944" x14ac:dyDescent="0.25"/>
    <row r="44945" x14ac:dyDescent="0.25"/>
    <row r="44946" x14ac:dyDescent="0.25"/>
    <row r="44947" x14ac:dyDescent="0.25"/>
    <row r="44948" x14ac:dyDescent="0.25"/>
    <row r="44949" x14ac:dyDescent="0.25"/>
    <row r="44950" x14ac:dyDescent="0.25"/>
    <row r="44951" x14ac:dyDescent="0.25"/>
    <row r="44952" x14ac:dyDescent="0.25"/>
    <row r="44953" x14ac:dyDescent="0.25"/>
    <row r="44954" x14ac:dyDescent="0.25"/>
    <row r="44955" x14ac:dyDescent="0.25"/>
    <row r="44956" x14ac:dyDescent="0.25"/>
    <row r="44957" x14ac:dyDescent="0.25"/>
    <row r="44958" x14ac:dyDescent="0.25"/>
    <row r="44959" x14ac:dyDescent="0.25"/>
    <row r="44960" x14ac:dyDescent="0.25"/>
    <row r="44961" x14ac:dyDescent="0.25"/>
    <row r="44962" x14ac:dyDescent="0.25"/>
    <row r="44963" x14ac:dyDescent="0.25"/>
    <row r="44964" x14ac:dyDescent="0.25"/>
    <row r="44965" x14ac:dyDescent="0.25"/>
    <row r="44966" x14ac:dyDescent="0.25"/>
    <row r="44967" x14ac:dyDescent="0.25"/>
    <row r="44968" x14ac:dyDescent="0.25"/>
    <row r="44969" x14ac:dyDescent="0.25"/>
    <row r="44970" x14ac:dyDescent="0.25"/>
    <row r="44971" x14ac:dyDescent="0.25"/>
    <row r="44972" x14ac:dyDescent="0.25"/>
    <row r="44973" x14ac:dyDescent="0.25"/>
    <row r="44974" x14ac:dyDescent="0.25"/>
    <row r="44975" x14ac:dyDescent="0.25"/>
    <row r="44976" x14ac:dyDescent="0.25"/>
    <row r="44977" x14ac:dyDescent="0.25"/>
    <row r="44978" x14ac:dyDescent="0.25"/>
    <row r="44979" x14ac:dyDescent="0.25"/>
    <row r="44980" x14ac:dyDescent="0.25"/>
    <row r="44981" x14ac:dyDescent="0.25"/>
    <row r="44982" x14ac:dyDescent="0.25"/>
    <row r="44983" x14ac:dyDescent="0.25"/>
    <row r="44984" x14ac:dyDescent="0.25"/>
    <row r="44985" x14ac:dyDescent="0.25"/>
    <row r="44986" x14ac:dyDescent="0.25"/>
    <row r="44987" x14ac:dyDescent="0.25"/>
    <row r="44988" x14ac:dyDescent="0.25"/>
    <row r="44989" x14ac:dyDescent="0.25"/>
    <row r="44990" x14ac:dyDescent="0.25"/>
    <row r="44991" x14ac:dyDescent="0.25"/>
    <row r="44992" x14ac:dyDescent="0.25"/>
    <row r="44993" x14ac:dyDescent="0.25"/>
    <row r="44994" x14ac:dyDescent="0.25"/>
    <row r="44995" x14ac:dyDescent="0.25"/>
    <row r="44996" x14ac:dyDescent="0.25"/>
    <row r="44997" x14ac:dyDescent="0.25"/>
    <row r="44998" x14ac:dyDescent="0.25"/>
    <row r="44999" x14ac:dyDescent="0.25"/>
    <row r="45000" x14ac:dyDescent="0.25"/>
    <row r="45001" x14ac:dyDescent="0.25"/>
    <row r="45002" x14ac:dyDescent="0.25"/>
    <row r="45003" x14ac:dyDescent="0.25"/>
    <row r="45004" x14ac:dyDescent="0.25"/>
    <row r="45005" x14ac:dyDescent="0.25"/>
    <row r="45006" x14ac:dyDescent="0.25"/>
    <row r="45007" x14ac:dyDescent="0.25"/>
    <row r="45008" x14ac:dyDescent="0.25"/>
    <row r="45009" x14ac:dyDescent="0.25"/>
    <row r="45010" x14ac:dyDescent="0.25"/>
    <row r="45011" x14ac:dyDescent="0.25"/>
    <row r="45012" x14ac:dyDescent="0.25"/>
    <row r="45013" x14ac:dyDescent="0.25"/>
    <row r="45014" x14ac:dyDescent="0.25"/>
    <row r="45015" x14ac:dyDescent="0.25"/>
    <row r="45016" x14ac:dyDescent="0.25"/>
    <row r="45017" x14ac:dyDescent="0.25"/>
    <row r="45018" x14ac:dyDescent="0.25"/>
    <row r="45019" x14ac:dyDescent="0.25"/>
    <row r="45020" x14ac:dyDescent="0.25"/>
    <row r="45021" x14ac:dyDescent="0.25"/>
    <row r="45022" x14ac:dyDescent="0.25"/>
    <row r="45023" x14ac:dyDescent="0.25"/>
    <row r="45024" x14ac:dyDescent="0.25"/>
    <row r="45025" x14ac:dyDescent="0.25"/>
    <row r="45026" x14ac:dyDescent="0.25"/>
    <row r="45027" x14ac:dyDescent="0.25"/>
    <row r="45028" x14ac:dyDescent="0.25"/>
    <row r="45029" x14ac:dyDescent="0.25"/>
    <row r="45030" x14ac:dyDescent="0.25"/>
    <row r="45031" x14ac:dyDescent="0.25"/>
    <row r="45032" x14ac:dyDescent="0.25"/>
    <row r="45033" x14ac:dyDescent="0.25"/>
    <row r="45034" x14ac:dyDescent="0.25"/>
    <row r="45035" x14ac:dyDescent="0.25"/>
    <row r="45036" x14ac:dyDescent="0.25"/>
    <row r="45037" x14ac:dyDescent="0.25"/>
    <row r="45038" x14ac:dyDescent="0.25"/>
    <row r="45039" x14ac:dyDescent="0.25"/>
    <row r="45040" x14ac:dyDescent="0.25"/>
    <row r="45041" x14ac:dyDescent="0.25"/>
    <row r="45042" x14ac:dyDescent="0.25"/>
    <row r="45043" x14ac:dyDescent="0.25"/>
    <row r="45044" x14ac:dyDescent="0.25"/>
    <row r="45045" x14ac:dyDescent="0.25"/>
    <row r="45046" x14ac:dyDescent="0.25"/>
    <row r="45047" x14ac:dyDescent="0.25"/>
    <row r="45048" x14ac:dyDescent="0.25"/>
    <row r="45049" x14ac:dyDescent="0.25"/>
    <row r="45050" x14ac:dyDescent="0.25"/>
    <row r="45051" x14ac:dyDescent="0.25"/>
    <row r="45052" x14ac:dyDescent="0.25"/>
    <row r="45053" x14ac:dyDescent="0.25"/>
    <row r="45054" x14ac:dyDescent="0.25"/>
    <row r="45055" x14ac:dyDescent="0.25"/>
    <row r="45056" x14ac:dyDescent="0.25"/>
    <row r="45057" x14ac:dyDescent="0.25"/>
    <row r="45058" x14ac:dyDescent="0.25"/>
    <row r="45059" x14ac:dyDescent="0.25"/>
    <row r="45060" x14ac:dyDescent="0.25"/>
    <row r="45061" x14ac:dyDescent="0.25"/>
    <row r="45062" x14ac:dyDescent="0.25"/>
    <row r="45063" x14ac:dyDescent="0.25"/>
    <row r="45064" x14ac:dyDescent="0.25"/>
    <row r="45065" x14ac:dyDescent="0.25"/>
    <row r="45066" x14ac:dyDescent="0.25"/>
    <row r="45067" x14ac:dyDescent="0.25"/>
    <row r="45068" x14ac:dyDescent="0.25"/>
    <row r="45069" x14ac:dyDescent="0.25"/>
    <row r="45070" x14ac:dyDescent="0.25"/>
    <row r="45071" x14ac:dyDescent="0.25"/>
    <row r="45072" x14ac:dyDescent="0.25"/>
    <row r="45073" x14ac:dyDescent="0.25"/>
    <row r="45074" x14ac:dyDescent="0.25"/>
    <row r="45075" x14ac:dyDescent="0.25"/>
    <row r="45076" x14ac:dyDescent="0.25"/>
    <row r="45077" x14ac:dyDescent="0.25"/>
    <row r="45078" x14ac:dyDescent="0.25"/>
    <row r="45079" x14ac:dyDescent="0.25"/>
    <row r="45080" x14ac:dyDescent="0.25"/>
    <row r="45081" x14ac:dyDescent="0.25"/>
    <row r="45082" x14ac:dyDescent="0.25"/>
    <row r="45083" x14ac:dyDescent="0.25"/>
    <row r="45084" x14ac:dyDescent="0.25"/>
    <row r="45085" x14ac:dyDescent="0.25"/>
    <row r="45086" x14ac:dyDescent="0.25"/>
    <row r="45087" x14ac:dyDescent="0.25"/>
    <row r="45088" x14ac:dyDescent="0.25"/>
    <row r="45089" x14ac:dyDescent="0.25"/>
    <row r="45090" x14ac:dyDescent="0.25"/>
    <row r="45091" x14ac:dyDescent="0.25"/>
    <row r="45092" x14ac:dyDescent="0.25"/>
    <row r="45093" x14ac:dyDescent="0.25"/>
    <row r="45094" x14ac:dyDescent="0.25"/>
    <row r="45095" x14ac:dyDescent="0.25"/>
    <row r="45096" x14ac:dyDescent="0.25"/>
    <row r="45097" x14ac:dyDescent="0.25"/>
    <row r="45098" x14ac:dyDescent="0.25"/>
    <row r="45099" x14ac:dyDescent="0.25"/>
    <row r="45100" x14ac:dyDescent="0.25"/>
    <row r="45101" x14ac:dyDescent="0.25"/>
    <row r="45102" x14ac:dyDescent="0.25"/>
    <row r="45103" x14ac:dyDescent="0.25"/>
    <row r="45104" x14ac:dyDescent="0.25"/>
    <row r="45105" x14ac:dyDescent="0.25"/>
    <row r="45106" x14ac:dyDescent="0.25"/>
    <row r="45107" x14ac:dyDescent="0.25"/>
    <row r="45108" x14ac:dyDescent="0.25"/>
    <row r="45109" x14ac:dyDescent="0.25"/>
    <row r="45110" x14ac:dyDescent="0.25"/>
    <row r="45111" x14ac:dyDescent="0.25"/>
    <row r="45112" x14ac:dyDescent="0.25"/>
    <row r="45113" x14ac:dyDescent="0.25"/>
    <row r="45114" x14ac:dyDescent="0.25"/>
    <row r="45115" x14ac:dyDescent="0.25"/>
    <row r="45116" x14ac:dyDescent="0.25"/>
    <row r="45117" x14ac:dyDescent="0.25"/>
    <row r="45118" x14ac:dyDescent="0.25"/>
    <row r="45119" x14ac:dyDescent="0.25"/>
    <row r="45120" x14ac:dyDescent="0.25"/>
    <row r="45121" x14ac:dyDescent="0.25"/>
    <row r="45122" x14ac:dyDescent="0.25"/>
    <row r="45123" x14ac:dyDescent="0.25"/>
    <row r="45124" x14ac:dyDescent="0.25"/>
    <row r="45125" x14ac:dyDescent="0.25"/>
    <row r="45126" x14ac:dyDescent="0.25"/>
    <row r="45127" x14ac:dyDescent="0.25"/>
    <row r="45128" x14ac:dyDescent="0.25"/>
    <row r="45129" x14ac:dyDescent="0.25"/>
    <row r="45130" x14ac:dyDescent="0.25"/>
    <row r="45131" x14ac:dyDescent="0.25"/>
    <row r="45132" x14ac:dyDescent="0.25"/>
    <row r="45133" x14ac:dyDescent="0.25"/>
    <row r="45134" x14ac:dyDescent="0.25"/>
    <row r="45135" x14ac:dyDescent="0.25"/>
    <row r="45136" x14ac:dyDescent="0.25"/>
    <row r="45137" x14ac:dyDescent="0.25"/>
    <row r="45138" x14ac:dyDescent="0.25"/>
    <row r="45139" x14ac:dyDescent="0.25"/>
    <row r="45140" x14ac:dyDescent="0.25"/>
    <row r="45141" x14ac:dyDescent="0.25"/>
    <row r="45142" x14ac:dyDescent="0.25"/>
    <row r="45143" x14ac:dyDescent="0.25"/>
    <row r="45144" x14ac:dyDescent="0.25"/>
    <row r="45145" x14ac:dyDescent="0.25"/>
    <row r="45146" x14ac:dyDescent="0.25"/>
    <row r="45147" x14ac:dyDescent="0.25"/>
    <row r="45148" x14ac:dyDescent="0.25"/>
    <row r="45149" x14ac:dyDescent="0.25"/>
    <row r="45150" x14ac:dyDescent="0.25"/>
    <row r="45151" x14ac:dyDescent="0.25"/>
    <row r="45152" x14ac:dyDescent="0.25"/>
    <row r="45153" x14ac:dyDescent="0.25"/>
    <row r="45154" x14ac:dyDescent="0.25"/>
    <row r="45155" x14ac:dyDescent="0.25"/>
    <row r="45156" x14ac:dyDescent="0.25"/>
    <row r="45157" x14ac:dyDescent="0.25"/>
    <row r="45158" x14ac:dyDescent="0.25"/>
    <row r="45159" x14ac:dyDescent="0.25"/>
    <row r="45160" x14ac:dyDescent="0.25"/>
    <row r="45161" x14ac:dyDescent="0.25"/>
    <row r="45162" x14ac:dyDescent="0.25"/>
    <row r="45163" x14ac:dyDescent="0.25"/>
    <row r="45164" x14ac:dyDescent="0.25"/>
    <row r="45165" x14ac:dyDescent="0.25"/>
    <row r="45166" x14ac:dyDescent="0.25"/>
    <row r="45167" x14ac:dyDescent="0.25"/>
    <row r="45168" x14ac:dyDescent="0.25"/>
    <row r="45169" x14ac:dyDescent="0.25"/>
    <row r="45170" x14ac:dyDescent="0.25"/>
    <row r="45171" x14ac:dyDescent="0.25"/>
    <row r="45172" x14ac:dyDescent="0.25"/>
    <row r="45173" x14ac:dyDescent="0.25"/>
    <row r="45174" x14ac:dyDescent="0.25"/>
    <row r="45175" x14ac:dyDescent="0.25"/>
    <row r="45176" x14ac:dyDescent="0.25"/>
    <row r="45177" x14ac:dyDescent="0.25"/>
    <row r="45178" x14ac:dyDescent="0.25"/>
    <row r="45179" x14ac:dyDescent="0.25"/>
    <row r="45180" x14ac:dyDescent="0.25"/>
    <row r="45181" x14ac:dyDescent="0.25"/>
    <row r="45182" x14ac:dyDescent="0.25"/>
    <row r="45183" x14ac:dyDescent="0.25"/>
    <row r="45184" x14ac:dyDescent="0.25"/>
    <row r="45185" x14ac:dyDescent="0.25"/>
    <row r="45186" x14ac:dyDescent="0.25"/>
    <row r="45187" x14ac:dyDescent="0.25"/>
    <row r="45188" x14ac:dyDescent="0.25"/>
    <row r="45189" x14ac:dyDescent="0.25"/>
    <row r="45190" x14ac:dyDescent="0.25"/>
    <row r="45191" x14ac:dyDescent="0.25"/>
    <row r="45192" x14ac:dyDescent="0.25"/>
    <row r="45193" x14ac:dyDescent="0.25"/>
    <row r="45194" x14ac:dyDescent="0.25"/>
    <row r="45195" x14ac:dyDescent="0.25"/>
    <row r="45196" x14ac:dyDescent="0.25"/>
    <row r="45197" x14ac:dyDescent="0.25"/>
    <row r="45198" x14ac:dyDescent="0.25"/>
    <row r="45199" x14ac:dyDescent="0.25"/>
    <row r="45200" x14ac:dyDescent="0.25"/>
    <row r="45201" x14ac:dyDescent="0.25"/>
    <row r="45202" x14ac:dyDescent="0.25"/>
    <row r="45203" x14ac:dyDescent="0.25"/>
    <row r="45204" x14ac:dyDescent="0.25"/>
    <row r="45205" x14ac:dyDescent="0.25"/>
    <row r="45206" x14ac:dyDescent="0.25"/>
    <row r="45207" x14ac:dyDescent="0.25"/>
    <row r="45208" x14ac:dyDescent="0.25"/>
    <row r="45209" x14ac:dyDescent="0.25"/>
    <row r="45210" x14ac:dyDescent="0.25"/>
    <row r="45211" x14ac:dyDescent="0.25"/>
    <row r="45212" x14ac:dyDescent="0.25"/>
    <row r="45213" x14ac:dyDescent="0.25"/>
    <row r="45214" x14ac:dyDescent="0.25"/>
    <row r="45215" x14ac:dyDescent="0.25"/>
    <row r="45216" x14ac:dyDescent="0.25"/>
    <row r="45217" x14ac:dyDescent="0.25"/>
    <row r="45218" x14ac:dyDescent="0.25"/>
    <row r="45219" x14ac:dyDescent="0.25"/>
    <row r="45220" x14ac:dyDescent="0.25"/>
    <row r="45221" x14ac:dyDescent="0.25"/>
    <row r="45222" x14ac:dyDescent="0.25"/>
    <row r="45223" x14ac:dyDescent="0.25"/>
    <row r="45224" x14ac:dyDescent="0.25"/>
    <row r="45225" x14ac:dyDescent="0.25"/>
    <row r="45226" x14ac:dyDescent="0.25"/>
    <row r="45227" x14ac:dyDescent="0.25"/>
    <row r="45228" x14ac:dyDescent="0.25"/>
    <row r="45229" x14ac:dyDescent="0.25"/>
    <row r="45230" x14ac:dyDescent="0.25"/>
    <row r="45231" x14ac:dyDescent="0.25"/>
    <row r="45232" x14ac:dyDescent="0.25"/>
    <row r="45233" x14ac:dyDescent="0.25"/>
    <row r="45234" x14ac:dyDescent="0.25"/>
    <row r="45235" x14ac:dyDescent="0.25"/>
    <row r="45236" x14ac:dyDescent="0.25"/>
    <row r="45237" x14ac:dyDescent="0.25"/>
    <row r="45238" x14ac:dyDescent="0.25"/>
    <row r="45239" x14ac:dyDescent="0.25"/>
    <row r="45240" x14ac:dyDescent="0.25"/>
    <row r="45241" x14ac:dyDescent="0.25"/>
    <row r="45242" x14ac:dyDescent="0.25"/>
    <row r="45243" x14ac:dyDescent="0.25"/>
    <row r="45244" x14ac:dyDescent="0.25"/>
    <row r="45245" x14ac:dyDescent="0.25"/>
    <row r="45246" x14ac:dyDescent="0.25"/>
    <row r="45247" x14ac:dyDescent="0.25"/>
    <row r="45248" x14ac:dyDescent="0.25"/>
    <row r="45249" x14ac:dyDescent="0.25"/>
    <row r="45250" x14ac:dyDescent="0.25"/>
    <row r="45251" x14ac:dyDescent="0.25"/>
    <row r="45252" x14ac:dyDescent="0.25"/>
    <row r="45253" x14ac:dyDescent="0.25"/>
    <row r="45254" x14ac:dyDescent="0.25"/>
    <row r="45255" x14ac:dyDescent="0.25"/>
    <row r="45256" x14ac:dyDescent="0.25"/>
    <row r="45257" x14ac:dyDescent="0.25"/>
    <row r="45258" x14ac:dyDescent="0.25"/>
    <row r="45259" x14ac:dyDescent="0.25"/>
    <row r="45260" x14ac:dyDescent="0.25"/>
    <row r="45261" x14ac:dyDescent="0.25"/>
    <row r="45262" x14ac:dyDescent="0.25"/>
    <row r="45263" x14ac:dyDescent="0.25"/>
    <row r="45264" x14ac:dyDescent="0.25"/>
    <row r="45265" x14ac:dyDescent="0.25"/>
    <row r="45266" x14ac:dyDescent="0.25"/>
    <row r="45267" x14ac:dyDescent="0.25"/>
    <row r="45268" x14ac:dyDescent="0.25"/>
    <row r="45269" x14ac:dyDescent="0.25"/>
    <row r="45270" x14ac:dyDescent="0.25"/>
    <row r="45271" x14ac:dyDescent="0.25"/>
    <row r="45272" x14ac:dyDescent="0.25"/>
    <row r="45273" x14ac:dyDescent="0.25"/>
    <row r="45274" x14ac:dyDescent="0.25"/>
    <row r="45275" x14ac:dyDescent="0.25"/>
    <row r="45276" x14ac:dyDescent="0.25"/>
    <row r="45277" x14ac:dyDescent="0.25"/>
    <row r="45278" x14ac:dyDescent="0.25"/>
    <row r="45279" x14ac:dyDescent="0.25"/>
    <row r="45280" x14ac:dyDescent="0.25"/>
    <row r="45281" x14ac:dyDescent="0.25"/>
    <row r="45282" x14ac:dyDescent="0.25"/>
    <row r="45283" x14ac:dyDescent="0.25"/>
    <row r="45284" x14ac:dyDescent="0.25"/>
    <row r="45285" x14ac:dyDescent="0.25"/>
    <row r="45286" x14ac:dyDescent="0.25"/>
    <row r="45287" x14ac:dyDescent="0.25"/>
    <row r="45288" x14ac:dyDescent="0.25"/>
    <row r="45289" x14ac:dyDescent="0.25"/>
    <row r="45290" x14ac:dyDescent="0.25"/>
    <row r="45291" x14ac:dyDescent="0.25"/>
    <row r="45292" x14ac:dyDescent="0.25"/>
    <row r="45293" x14ac:dyDescent="0.25"/>
    <row r="45294" x14ac:dyDescent="0.25"/>
    <row r="45295" x14ac:dyDescent="0.25"/>
    <row r="45296" x14ac:dyDescent="0.25"/>
    <row r="45297" x14ac:dyDescent="0.25"/>
    <row r="45298" x14ac:dyDescent="0.25"/>
    <row r="45299" x14ac:dyDescent="0.25"/>
    <row r="45300" x14ac:dyDescent="0.25"/>
    <row r="45301" x14ac:dyDescent="0.25"/>
    <row r="45302" x14ac:dyDescent="0.25"/>
    <row r="45303" x14ac:dyDescent="0.25"/>
    <row r="45304" x14ac:dyDescent="0.25"/>
    <row r="45305" x14ac:dyDescent="0.25"/>
    <row r="45306" x14ac:dyDescent="0.25"/>
    <row r="45307" x14ac:dyDescent="0.25"/>
    <row r="45308" x14ac:dyDescent="0.25"/>
    <row r="45309" x14ac:dyDescent="0.25"/>
    <row r="45310" x14ac:dyDescent="0.25"/>
    <row r="45311" x14ac:dyDescent="0.25"/>
    <row r="45312" x14ac:dyDescent="0.25"/>
    <row r="45313" x14ac:dyDescent="0.25"/>
    <row r="45314" x14ac:dyDescent="0.25"/>
    <row r="45315" x14ac:dyDescent="0.25"/>
    <row r="45316" x14ac:dyDescent="0.25"/>
    <row r="45317" x14ac:dyDescent="0.25"/>
    <row r="45318" x14ac:dyDescent="0.25"/>
    <row r="45319" x14ac:dyDescent="0.25"/>
    <row r="45320" x14ac:dyDescent="0.25"/>
    <row r="45321" x14ac:dyDescent="0.25"/>
    <row r="45322" x14ac:dyDescent="0.25"/>
    <row r="45323" x14ac:dyDescent="0.25"/>
    <row r="45324" x14ac:dyDescent="0.25"/>
    <row r="45325" x14ac:dyDescent="0.25"/>
    <row r="45326" x14ac:dyDescent="0.25"/>
    <row r="45327" x14ac:dyDescent="0.25"/>
    <row r="45328" x14ac:dyDescent="0.25"/>
    <row r="45329" x14ac:dyDescent="0.25"/>
    <row r="45330" x14ac:dyDescent="0.25"/>
    <row r="45331" x14ac:dyDescent="0.25"/>
    <row r="45332" x14ac:dyDescent="0.25"/>
    <row r="45333" x14ac:dyDescent="0.25"/>
    <row r="45334" x14ac:dyDescent="0.25"/>
    <row r="45335" x14ac:dyDescent="0.25"/>
    <row r="45336" x14ac:dyDescent="0.25"/>
    <row r="45337" x14ac:dyDescent="0.25"/>
    <row r="45338" x14ac:dyDescent="0.25"/>
    <row r="45339" x14ac:dyDescent="0.25"/>
    <row r="45340" x14ac:dyDescent="0.25"/>
    <row r="45341" x14ac:dyDescent="0.25"/>
    <row r="45342" x14ac:dyDescent="0.25"/>
    <row r="45343" x14ac:dyDescent="0.25"/>
    <row r="45344" x14ac:dyDescent="0.25"/>
    <row r="45345" x14ac:dyDescent="0.25"/>
    <row r="45346" x14ac:dyDescent="0.25"/>
    <row r="45347" x14ac:dyDescent="0.25"/>
    <row r="45348" x14ac:dyDescent="0.25"/>
    <row r="45349" x14ac:dyDescent="0.25"/>
    <row r="45350" x14ac:dyDescent="0.25"/>
    <row r="45351" x14ac:dyDescent="0.25"/>
    <row r="45352" x14ac:dyDescent="0.25"/>
    <row r="45353" x14ac:dyDescent="0.25"/>
    <row r="45354" x14ac:dyDescent="0.25"/>
    <row r="45355" x14ac:dyDescent="0.25"/>
    <row r="45356" x14ac:dyDescent="0.25"/>
    <row r="45357" x14ac:dyDescent="0.25"/>
    <row r="45358" x14ac:dyDescent="0.25"/>
    <row r="45359" x14ac:dyDescent="0.25"/>
    <row r="45360" x14ac:dyDescent="0.25"/>
    <row r="45361" x14ac:dyDescent="0.25"/>
    <row r="45362" x14ac:dyDescent="0.25"/>
    <row r="45363" x14ac:dyDescent="0.25"/>
    <row r="45364" x14ac:dyDescent="0.25"/>
    <row r="45365" x14ac:dyDescent="0.25"/>
    <row r="45366" x14ac:dyDescent="0.25"/>
    <row r="45367" x14ac:dyDescent="0.25"/>
    <row r="45368" x14ac:dyDescent="0.25"/>
    <row r="45369" x14ac:dyDescent="0.25"/>
    <row r="45370" x14ac:dyDescent="0.25"/>
    <row r="45371" x14ac:dyDescent="0.25"/>
    <row r="45372" x14ac:dyDescent="0.25"/>
    <row r="45373" x14ac:dyDescent="0.25"/>
    <row r="45374" x14ac:dyDescent="0.25"/>
    <row r="45375" x14ac:dyDescent="0.25"/>
    <row r="45376" x14ac:dyDescent="0.25"/>
    <row r="45377" x14ac:dyDescent="0.25"/>
    <row r="45378" x14ac:dyDescent="0.25"/>
    <row r="45379" x14ac:dyDescent="0.25"/>
    <row r="45380" x14ac:dyDescent="0.25"/>
    <row r="45381" x14ac:dyDescent="0.25"/>
    <row r="45382" x14ac:dyDescent="0.25"/>
    <row r="45383" x14ac:dyDescent="0.25"/>
    <row r="45384" x14ac:dyDescent="0.25"/>
    <row r="45385" x14ac:dyDescent="0.25"/>
    <row r="45386" x14ac:dyDescent="0.25"/>
    <row r="45387" x14ac:dyDescent="0.25"/>
    <row r="45388" x14ac:dyDescent="0.25"/>
    <row r="45389" x14ac:dyDescent="0.25"/>
    <row r="45390" x14ac:dyDescent="0.25"/>
    <row r="45391" x14ac:dyDescent="0.25"/>
    <row r="45392" x14ac:dyDescent="0.25"/>
    <row r="45393" x14ac:dyDescent="0.25"/>
    <row r="45394" x14ac:dyDescent="0.25"/>
    <row r="45395" x14ac:dyDescent="0.25"/>
    <row r="45396" x14ac:dyDescent="0.25"/>
    <row r="45397" x14ac:dyDescent="0.25"/>
    <row r="45398" x14ac:dyDescent="0.25"/>
    <row r="45399" x14ac:dyDescent="0.25"/>
    <row r="45400" x14ac:dyDescent="0.25"/>
    <row r="45401" x14ac:dyDescent="0.25"/>
    <row r="45402" x14ac:dyDescent="0.25"/>
    <row r="45403" x14ac:dyDescent="0.25"/>
    <row r="45404" x14ac:dyDescent="0.25"/>
    <row r="45405" x14ac:dyDescent="0.25"/>
    <row r="45406" x14ac:dyDescent="0.25"/>
    <row r="45407" x14ac:dyDescent="0.25"/>
    <row r="45408" x14ac:dyDescent="0.25"/>
    <row r="45409" x14ac:dyDescent="0.25"/>
    <row r="45410" x14ac:dyDescent="0.25"/>
    <row r="45411" x14ac:dyDescent="0.25"/>
    <row r="45412" x14ac:dyDescent="0.25"/>
    <row r="45413" x14ac:dyDescent="0.25"/>
    <row r="45414" x14ac:dyDescent="0.25"/>
    <row r="45415" x14ac:dyDescent="0.25"/>
    <row r="45416" x14ac:dyDescent="0.25"/>
    <row r="45417" x14ac:dyDescent="0.25"/>
    <row r="45418" x14ac:dyDescent="0.25"/>
    <row r="45419" x14ac:dyDescent="0.25"/>
    <row r="45420" x14ac:dyDescent="0.25"/>
    <row r="45421" x14ac:dyDescent="0.25"/>
    <row r="45422" x14ac:dyDescent="0.25"/>
    <row r="45423" x14ac:dyDescent="0.25"/>
    <row r="45424" x14ac:dyDescent="0.25"/>
    <row r="45425" x14ac:dyDescent="0.25"/>
    <row r="45426" x14ac:dyDescent="0.25"/>
    <row r="45427" x14ac:dyDescent="0.25"/>
    <row r="45428" x14ac:dyDescent="0.25"/>
    <row r="45429" x14ac:dyDescent="0.25"/>
    <row r="45430" x14ac:dyDescent="0.25"/>
    <row r="45431" x14ac:dyDescent="0.25"/>
    <row r="45432" x14ac:dyDescent="0.25"/>
    <row r="45433" x14ac:dyDescent="0.25"/>
    <row r="45434" x14ac:dyDescent="0.25"/>
    <row r="45435" x14ac:dyDescent="0.25"/>
    <row r="45436" x14ac:dyDescent="0.25"/>
    <row r="45437" x14ac:dyDescent="0.25"/>
    <row r="45438" x14ac:dyDescent="0.25"/>
    <row r="45439" x14ac:dyDescent="0.25"/>
    <row r="45440" x14ac:dyDescent="0.25"/>
    <row r="45441" x14ac:dyDescent="0.25"/>
    <row r="45442" x14ac:dyDescent="0.25"/>
    <row r="45443" x14ac:dyDescent="0.25"/>
    <row r="45444" x14ac:dyDescent="0.25"/>
    <row r="45445" x14ac:dyDescent="0.25"/>
    <row r="45446" x14ac:dyDescent="0.25"/>
    <row r="45447" x14ac:dyDescent="0.25"/>
    <row r="45448" x14ac:dyDescent="0.25"/>
    <row r="45449" x14ac:dyDescent="0.25"/>
    <row r="45450" x14ac:dyDescent="0.25"/>
    <row r="45451" x14ac:dyDescent="0.25"/>
    <row r="45452" x14ac:dyDescent="0.25"/>
    <row r="45453" x14ac:dyDescent="0.25"/>
    <row r="45454" x14ac:dyDescent="0.25"/>
    <row r="45455" x14ac:dyDescent="0.25"/>
    <row r="45456" x14ac:dyDescent="0.25"/>
    <row r="45457" x14ac:dyDescent="0.25"/>
    <row r="45458" x14ac:dyDescent="0.25"/>
    <row r="45459" x14ac:dyDescent="0.25"/>
    <row r="45460" x14ac:dyDescent="0.25"/>
    <row r="45461" x14ac:dyDescent="0.25"/>
    <row r="45462" x14ac:dyDescent="0.25"/>
    <row r="45463" x14ac:dyDescent="0.25"/>
    <row r="45464" x14ac:dyDescent="0.25"/>
    <row r="45465" x14ac:dyDescent="0.25"/>
    <row r="45466" x14ac:dyDescent="0.25"/>
    <row r="45467" x14ac:dyDescent="0.25"/>
    <row r="45468" x14ac:dyDescent="0.25"/>
    <row r="45469" x14ac:dyDescent="0.25"/>
    <row r="45470" x14ac:dyDescent="0.25"/>
    <row r="45471" x14ac:dyDescent="0.25"/>
    <row r="45472" x14ac:dyDescent="0.25"/>
    <row r="45473" x14ac:dyDescent="0.25"/>
    <row r="45474" x14ac:dyDescent="0.25"/>
    <row r="45475" x14ac:dyDescent="0.25"/>
    <row r="45476" x14ac:dyDescent="0.25"/>
    <row r="45477" x14ac:dyDescent="0.25"/>
    <row r="45478" x14ac:dyDescent="0.25"/>
    <row r="45479" x14ac:dyDescent="0.25"/>
    <row r="45480" x14ac:dyDescent="0.25"/>
    <row r="45481" x14ac:dyDescent="0.25"/>
    <row r="45482" x14ac:dyDescent="0.25"/>
    <row r="45483" x14ac:dyDescent="0.25"/>
    <row r="45484" x14ac:dyDescent="0.25"/>
    <row r="45485" x14ac:dyDescent="0.25"/>
    <row r="45486" x14ac:dyDescent="0.25"/>
    <row r="45487" x14ac:dyDescent="0.25"/>
    <row r="45488" x14ac:dyDescent="0.25"/>
    <row r="45489" x14ac:dyDescent="0.25"/>
    <row r="45490" x14ac:dyDescent="0.25"/>
    <row r="45491" x14ac:dyDescent="0.25"/>
    <row r="45492" x14ac:dyDescent="0.25"/>
    <row r="45493" x14ac:dyDescent="0.25"/>
    <row r="45494" x14ac:dyDescent="0.25"/>
    <row r="45495" x14ac:dyDescent="0.25"/>
    <row r="45496" x14ac:dyDescent="0.25"/>
    <row r="45497" x14ac:dyDescent="0.25"/>
    <row r="45498" x14ac:dyDescent="0.25"/>
    <row r="45499" x14ac:dyDescent="0.25"/>
    <row r="45500" x14ac:dyDescent="0.25"/>
    <row r="45501" x14ac:dyDescent="0.25"/>
    <row r="45502" x14ac:dyDescent="0.25"/>
    <row r="45503" x14ac:dyDescent="0.25"/>
    <row r="45504" x14ac:dyDescent="0.25"/>
    <row r="45505" x14ac:dyDescent="0.25"/>
    <row r="45506" x14ac:dyDescent="0.25"/>
    <row r="45507" x14ac:dyDescent="0.25"/>
    <row r="45508" x14ac:dyDescent="0.25"/>
    <row r="45509" x14ac:dyDescent="0.25"/>
    <row r="45510" x14ac:dyDescent="0.25"/>
    <row r="45511" x14ac:dyDescent="0.25"/>
    <row r="45512" x14ac:dyDescent="0.25"/>
    <row r="45513" x14ac:dyDescent="0.25"/>
    <row r="45514" x14ac:dyDescent="0.25"/>
    <row r="45515" x14ac:dyDescent="0.25"/>
    <row r="45516" x14ac:dyDescent="0.25"/>
    <row r="45517" x14ac:dyDescent="0.25"/>
    <row r="45518" x14ac:dyDescent="0.25"/>
    <row r="45519" x14ac:dyDescent="0.25"/>
    <row r="45520" x14ac:dyDescent="0.25"/>
    <row r="45521" x14ac:dyDescent="0.25"/>
    <row r="45522" x14ac:dyDescent="0.25"/>
    <row r="45523" x14ac:dyDescent="0.25"/>
    <row r="45524" x14ac:dyDescent="0.25"/>
    <row r="45525" x14ac:dyDescent="0.25"/>
    <row r="45526" x14ac:dyDescent="0.25"/>
    <row r="45527" x14ac:dyDescent="0.25"/>
    <row r="45528" x14ac:dyDescent="0.25"/>
    <row r="45529" x14ac:dyDescent="0.25"/>
    <row r="45530" x14ac:dyDescent="0.25"/>
    <row r="45531" x14ac:dyDescent="0.25"/>
    <row r="45532" x14ac:dyDescent="0.25"/>
    <row r="45533" x14ac:dyDescent="0.25"/>
    <row r="45534" x14ac:dyDescent="0.25"/>
    <row r="45535" x14ac:dyDescent="0.25"/>
    <row r="45536" x14ac:dyDescent="0.25"/>
    <row r="45537" x14ac:dyDescent="0.25"/>
    <row r="45538" x14ac:dyDescent="0.25"/>
    <row r="45539" x14ac:dyDescent="0.25"/>
    <row r="45540" x14ac:dyDescent="0.25"/>
    <row r="45541" x14ac:dyDescent="0.25"/>
    <row r="45542" x14ac:dyDescent="0.25"/>
    <row r="45543" x14ac:dyDescent="0.25"/>
    <row r="45544" x14ac:dyDescent="0.25"/>
    <row r="45545" x14ac:dyDescent="0.25"/>
    <row r="45546" x14ac:dyDescent="0.25"/>
    <row r="45547" x14ac:dyDescent="0.25"/>
    <row r="45548" x14ac:dyDescent="0.25"/>
    <row r="45549" x14ac:dyDescent="0.25"/>
    <row r="45550" x14ac:dyDescent="0.25"/>
    <row r="45551" x14ac:dyDescent="0.25"/>
    <row r="45552" x14ac:dyDescent="0.25"/>
    <row r="45553" x14ac:dyDescent="0.25"/>
    <row r="45554" x14ac:dyDescent="0.25"/>
    <row r="45555" x14ac:dyDescent="0.25"/>
    <row r="45556" x14ac:dyDescent="0.25"/>
    <row r="45557" x14ac:dyDescent="0.25"/>
    <row r="45558" x14ac:dyDescent="0.25"/>
    <row r="45559" x14ac:dyDescent="0.25"/>
    <row r="45560" x14ac:dyDescent="0.25"/>
    <row r="45561" x14ac:dyDescent="0.25"/>
    <row r="45562" x14ac:dyDescent="0.25"/>
    <row r="45563" x14ac:dyDescent="0.25"/>
    <row r="45564" x14ac:dyDescent="0.25"/>
    <row r="45565" x14ac:dyDescent="0.25"/>
    <row r="45566" x14ac:dyDescent="0.25"/>
    <row r="45567" x14ac:dyDescent="0.25"/>
    <row r="45568" x14ac:dyDescent="0.25"/>
    <row r="45569" x14ac:dyDescent="0.25"/>
    <row r="45570" x14ac:dyDescent="0.25"/>
    <row r="45571" x14ac:dyDescent="0.25"/>
    <row r="45572" x14ac:dyDescent="0.25"/>
    <row r="45573" x14ac:dyDescent="0.25"/>
    <row r="45574" x14ac:dyDescent="0.25"/>
    <row r="45575" x14ac:dyDescent="0.25"/>
    <row r="45576" x14ac:dyDescent="0.25"/>
    <row r="45577" x14ac:dyDescent="0.25"/>
    <row r="45578" x14ac:dyDescent="0.25"/>
    <row r="45579" x14ac:dyDescent="0.25"/>
    <row r="45580" x14ac:dyDescent="0.25"/>
    <row r="45581" x14ac:dyDescent="0.25"/>
    <row r="45582" x14ac:dyDescent="0.25"/>
    <row r="45583" x14ac:dyDescent="0.25"/>
    <row r="45584" x14ac:dyDescent="0.25"/>
    <row r="45585" x14ac:dyDescent="0.25"/>
    <row r="45586" x14ac:dyDescent="0.25"/>
    <row r="45587" x14ac:dyDescent="0.25"/>
    <row r="45588" x14ac:dyDescent="0.25"/>
    <row r="45589" x14ac:dyDescent="0.25"/>
    <row r="45590" x14ac:dyDescent="0.25"/>
    <row r="45591" x14ac:dyDescent="0.25"/>
    <row r="45592" x14ac:dyDescent="0.25"/>
    <row r="45593" x14ac:dyDescent="0.25"/>
    <row r="45594" x14ac:dyDescent="0.25"/>
    <row r="45595" x14ac:dyDescent="0.25"/>
    <row r="45596" x14ac:dyDescent="0.25"/>
    <row r="45597" x14ac:dyDescent="0.25"/>
    <row r="45598" x14ac:dyDescent="0.25"/>
    <row r="45599" x14ac:dyDescent="0.25"/>
    <row r="45600" x14ac:dyDescent="0.25"/>
    <row r="45601" x14ac:dyDescent="0.25"/>
    <row r="45602" x14ac:dyDescent="0.25"/>
    <row r="45603" x14ac:dyDescent="0.25"/>
    <row r="45604" x14ac:dyDescent="0.25"/>
    <row r="45605" x14ac:dyDescent="0.25"/>
    <row r="45606" x14ac:dyDescent="0.25"/>
    <row r="45607" x14ac:dyDescent="0.25"/>
    <row r="45608" x14ac:dyDescent="0.25"/>
    <row r="45609" x14ac:dyDescent="0.25"/>
    <row r="45610" x14ac:dyDescent="0.25"/>
    <row r="45611" x14ac:dyDescent="0.25"/>
    <row r="45612" x14ac:dyDescent="0.25"/>
    <row r="45613" x14ac:dyDescent="0.25"/>
    <row r="45614" x14ac:dyDescent="0.25"/>
    <row r="45615" x14ac:dyDescent="0.25"/>
    <row r="45616" x14ac:dyDescent="0.25"/>
    <row r="45617" x14ac:dyDescent="0.25"/>
    <row r="45618" x14ac:dyDescent="0.25"/>
    <row r="45619" x14ac:dyDescent="0.25"/>
    <row r="45620" x14ac:dyDescent="0.25"/>
    <row r="45621" x14ac:dyDescent="0.25"/>
    <row r="45622" x14ac:dyDescent="0.25"/>
    <row r="45623" x14ac:dyDescent="0.25"/>
    <row r="45624" x14ac:dyDescent="0.25"/>
    <row r="45625" x14ac:dyDescent="0.25"/>
    <row r="45626" x14ac:dyDescent="0.25"/>
    <row r="45627" x14ac:dyDescent="0.25"/>
    <row r="45628" x14ac:dyDescent="0.25"/>
    <row r="45629" x14ac:dyDescent="0.25"/>
    <row r="45630" x14ac:dyDescent="0.25"/>
    <row r="45631" x14ac:dyDescent="0.25"/>
    <row r="45632" x14ac:dyDescent="0.25"/>
    <row r="45633" x14ac:dyDescent="0.25"/>
    <row r="45634" x14ac:dyDescent="0.25"/>
    <row r="45635" x14ac:dyDescent="0.25"/>
    <row r="45636" x14ac:dyDescent="0.25"/>
    <row r="45637" x14ac:dyDescent="0.25"/>
    <row r="45638" x14ac:dyDescent="0.25"/>
    <row r="45639" x14ac:dyDescent="0.25"/>
    <row r="45640" x14ac:dyDescent="0.25"/>
    <row r="45641" x14ac:dyDescent="0.25"/>
    <row r="45642" x14ac:dyDescent="0.25"/>
    <row r="45643" x14ac:dyDescent="0.25"/>
    <row r="45644" x14ac:dyDescent="0.25"/>
    <row r="45645" x14ac:dyDescent="0.25"/>
    <row r="45646" x14ac:dyDescent="0.25"/>
    <row r="45647" x14ac:dyDescent="0.25"/>
    <row r="45648" x14ac:dyDescent="0.25"/>
    <row r="45649" x14ac:dyDescent="0.25"/>
    <row r="45650" x14ac:dyDescent="0.25"/>
    <row r="45651" x14ac:dyDescent="0.25"/>
    <row r="45652" x14ac:dyDescent="0.25"/>
    <row r="45653" x14ac:dyDescent="0.25"/>
    <row r="45654" x14ac:dyDescent="0.25"/>
    <row r="45655" x14ac:dyDescent="0.25"/>
    <row r="45656" x14ac:dyDescent="0.25"/>
    <row r="45657" x14ac:dyDescent="0.25"/>
    <row r="45658" x14ac:dyDescent="0.25"/>
    <row r="45659" x14ac:dyDescent="0.25"/>
    <row r="45660" x14ac:dyDescent="0.25"/>
    <row r="45661" x14ac:dyDescent="0.25"/>
    <row r="45662" x14ac:dyDescent="0.25"/>
    <row r="45663" x14ac:dyDescent="0.25"/>
    <row r="45664" x14ac:dyDescent="0.25"/>
    <row r="45665" x14ac:dyDescent="0.25"/>
    <row r="45666" x14ac:dyDescent="0.25"/>
    <row r="45667" x14ac:dyDescent="0.25"/>
    <row r="45668" x14ac:dyDescent="0.25"/>
    <row r="45669" x14ac:dyDescent="0.25"/>
    <row r="45670" x14ac:dyDescent="0.25"/>
    <row r="45671" x14ac:dyDescent="0.25"/>
    <row r="45672" x14ac:dyDescent="0.25"/>
    <row r="45673" x14ac:dyDescent="0.25"/>
    <row r="45674" x14ac:dyDescent="0.25"/>
    <row r="45675" x14ac:dyDescent="0.25"/>
    <row r="45676" x14ac:dyDescent="0.25"/>
    <row r="45677" x14ac:dyDescent="0.25"/>
    <row r="45678" x14ac:dyDescent="0.25"/>
    <row r="45679" x14ac:dyDescent="0.25"/>
    <row r="45680" x14ac:dyDescent="0.25"/>
    <row r="45681" x14ac:dyDescent="0.25"/>
    <row r="45682" x14ac:dyDescent="0.25"/>
    <row r="45683" x14ac:dyDescent="0.25"/>
    <row r="45684" x14ac:dyDescent="0.25"/>
    <row r="45685" x14ac:dyDescent="0.25"/>
    <row r="45686" x14ac:dyDescent="0.25"/>
    <row r="45687" x14ac:dyDescent="0.25"/>
    <row r="45688" x14ac:dyDescent="0.25"/>
    <row r="45689" x14ac:dyDescent="0.25"/>
    <row r="45690" x14ac:dyDescent="0.25"/>
    <row r="45691" x14ac:dyDescent="0.25"/>
    <row r="45692" x14ac:dyDescent="0.25"/>
    <row r="45693" x14ac:dyDescent="0.25"/>
    <row r="45694" x14ac:dyDescent="0.25"/>
    <row r="45695" x14ac:dyDescent="0.25"/>
    <row r="45696" x14ac:dyDescent="0.25"/>
    <row r="45697" x14ac:dyDescent="0.25"/>
    <row r="45698" x14ac:dyDescent="0.25"/>
    <row r="45699" x14ac:dyDescent="0.25"/>
    <row r="45700" x14ac:dyDescent="0.25"/>
    <row r="45701" x14ac:dyDescent="0.25"/>
    <row r="45702" x14ac:dyDescent="0.25"/>
    <row r="45703" x14ac:dyDescent="0.25"/>
    <row r="45704" x14ac:dyDescent="0.25"/>
    <row r="45705" x14ac:dyDescent="0.25"/>
    <row r="45706" x14ac:dyDescent="0.25"/>
    <row r="45707" x14ac:dyDescent="0.25"/>
    <row r="45708" x14ac:dyDescent="0.25"/>
    <row r="45709" x14ac:dyDescent="0.25"/>
    <row r="45710" x14ac:dyDescent="0.25"/>
    <row r="45711" x14ac:dyDescent="0.25"/>
    <row r="45712" x14ac:dyDescent="0.25"/>
    <row r="45713" x14ac:dyDescent="0.25"/>
    <row r="45714" x14ac:dyDescent="0.25"/>
    <row r="45715" x14ac:dyDescent="0.25"/>
    <row r="45716" x14ac:dyDescent="0.25"/>
    <row r="45717" x14ac:dyDescent="0.25"/>
    <row r="45718" x14ac:dyDescent="0.25"/>
    <row r="45719" x14ac:dyDescent="0.25"/>
    <row r="45720" x14ac:dyDescent="0.25"/>
    <row r="45721" x14ac:dyDescent="0.25"/>
    <row r="45722" x14ac:dyDescent="0.25"/>
    <row r="45723" x14ac:dyDescent="0.25"/>
    <row r="45724" x14ac:dyDescent="0.25"/>
    <row r="45725" x14ac:dyDescent="0.25"/>
    <row r="45726" x14ac:dyDescent="0.25"/>
    <row r="45727" x14ac:dyDescent="0.25"/>
    <row r="45728" x14ac:dyDescent="0.25"/>
    <row r="45729" x14ac:dyDescent="0.25"/>
    <row r="45730" x14ac:dyDescent="0.25"/>
    <row r="45731" x14ac:dyDescent="0.25"/>
    <row r="45732" x14ac:dyDescent="0.25"/>
    <row r="45733" x14ac:dyDescent="0.25"/>
    <row r="45734" x14ac:dyDescent="0.25"/>
    <row r="45735" x14ac:dyDescent="0.25"/>
    <row r="45736" x14ac:dyDescent="0.25"/>
    <row r="45737" x14ac:dyDescent="0.25"/>
    <row r="45738" x14ac:dyDescent="0.25"/>
    <row r="45739" x14ac:dyDescent="0.25"/>
    <row r="45740" x14ac:dyDescent="0.25"/>
    <row r="45741" x14ac:dyDescent="0.25"/>
    <row r="45742" x14ac:dyDescent="0.25"/>
    <row r="45743" x14ac:dyDescent="0.25"/>
    <row r="45744" x14ac:dyDescent="0.25"/>
    <row r="45745" x14ac:dyDescent="0.25"/>
    <row r="45746" x14ac:dyDescent="0.25"/>
    <row r="45747" x14ac:dyDescent="0.25"/>
    <row r="45748" x14ac:dyDescent="0.25"/>
    <row r="45749" x14ac:dyDescent="0.25"/>
    <row r="45750" x14ac:dyDescent="0.25"/>
    <row r="45751" x14ac:dyDescent="0.25"/>
    <row r="45752" x14ac:dyDescent="0.25"/>
    <row r="45753" x14ac:dyDescent="0.25"/>
    <row r="45754" x14ac:dyDescent="0.25"/>
    <row r="45755" x14ac:dyDescent="0.25"/>
    <row r="45756" x14ac:dyDescent="0.25"/>
    <row r="45757" x14ac:dyDescent="0.25"/>
    <row r="45758" x14ac:dyDescent="0.25"/>
    <row r="45759" x14ac:dyDescent="0.25"/>
    <row r="45760" x14ac:dyDescent="0.25"/>
    <row r="45761" x14ac:dyDescent="0.25"/>
    <row r="45762" x14ac:dyDescent="0.25"/>
    <row r="45763" x14ac:dyDescent="0.25"/>
    <row r="45764" x14ac:dyDescent="0.25"/>
    <row r="45765" x14ac:dyDescent="0.25"/>
    <row r="45766" x14ac:dyDescent="0.25"/>
    <row r="45767" x14ac:dyDescent="0.25"/>
    <row r="45768" x14ac:dyDescent="0.25"/>
    <row r="45769" x14ac:dyDescent="0.25"/>
    <row r="45770" x14ac:dyDescent="0.25"/>
    <row r="45771" x14ac:dyDescent="0.25"/>
    <row r="45772" x14ac:dyDescent="0.25"/>
    <row r="45773" x14ac:dyDescent="0.25"/>
    <row r="45774" x14ac:dyDescent="0.25"/>
    <row r="45775" x14ac:dyDescent="0.25"/>
    <row r="45776" x14ac:dyDescent="0.25"/>
    <row r="45777" x14ac:dyDescent="0.25"/>
    <row r="45778" x14ac:dyDescent="0.25"/>
    <row r="45779" x14ac:dyDescent="0.25"/>
    <row r="45780" x14ac:dyDescent="0.25"/>
    <row r="45781" x14ac:dyDescent="0.25"/>
    <row r="45782" x14ac:dyDescent="0.25"/>
    <row r="45783" x14ac:dyDescent="0.25"/>
    <row r="45784" x14ac:dyDescent="0.25"/>
    <row r="45785" x14ac:dyDescent="0.25"/>
    <row r="45786" x14ac:dyDescent="0.25"/>
    <row r="45787" x14ac:dyDescent="0.25"/>
    <row r="45788" x14ac:dyDescent="0.25"/>
    <row r="45789" x14ac:dyDescent="0.25"/>
    <row r="45790" x14ac:dyDescent="0.25"/>
    <row r="45791" x14ac:dyDescent="0.25"/>
    <row r="45792" x14ac:dyDescent="0.25"/>
    <row r="45793" x14ac:dyDescent="0.25"/>
    <row r="45794" x14ac:dyDescent="0.25"/>
    <row r="45795" x14ac:dyDescent="0.25"/>
    <row r="45796" x14ac:dyDescent="0.25"/>
    <row r="45797" x14ac:dyDescent="0.25"/>
    <row r="45798" x14ac:dyDescent="0.25"/>
    <row r="45799" x14ac:dyDescent="0.25"/>
    <row r="45800" x14ac:dyDescent="0.25"/>
    <row r="45801" x14ac:dyDescent="0.25"/>
    <row r="45802" x14ac:dyDescent="0.25"/>
    <row r="45803" x14ac:dyDescent="0.25"/>
    <row r="45804" x14ac:dyDescent="0.25"/>
    <row r="45805" x14ac:dyDescent="0.25"/>
    <row r="45806" x14ac:dyDescent="0.25"/>
    <row r="45807" x14ac:dyDescent="0.25"/>
    <row r="45808" x14ac:dyDescent="0.25"/>
    <row r="45809" x14ac:dyDescent="0.25"/>
    <row r="45810" x14ac:dyDescent="0.25"/>
    <row r="45811" x14ac:dyDescent="0.25"/>
    <row r="45812" x14ac:dyDescent="0.25"/>
    <row r="45813" x14ac:dyDescent="0.25"/>
    <row r="45814" x14ac:dyDescent="0.25"/>
    <row r="45815" x14ac:dyDescent="0.25"/>
    <row r="45816" x14ac:dyDescent="0.25"/>
    <row r="45817" x14ac:dyDescent="0.25"/>
    <row r="45818" x14ac:dyDescent="0.25"/>
    <row r="45819" x14ac:dyDescent="0.25"/>
    <row r="45820" x14ac:dyDescent="0.25"/>
    <row r="45821" x14ac:dyDescent="0.25"/>
    <row r="45822" x14ac:dyDescent="0.25"/>
    <row r="45823" x14ac:dyDescent="0.25"/>
    <row r="45824" x14ac:dyDescent="0.25"/>
    <row r="45825" x14ac:dyDescent="0.25"/>
    <row r="45826" x14ac:dyDescent="0.25"/>
    <row r="45827" x14ac:dyDescent="0.25"/>
    <row r="45828" x14ac:dyDescent="0.25"/>
    <row r="45829" x14ac:dyDescent="0.25"/>
    <row r="45830" x14ac:dyDescent="0.25"/>
    <row r="45831" x14ac:dyDescent="0.25"/>
    <row r="45832" x14ac:dyDescent="0.25"/>
    <row r="45833" x14ac:dyDescent="0.25"/>
    <row r="45834" x14ac:dyDescent="0.25"/>
    <row r="45835" x14ac:dyDescent="0.25"/>
    <row r="45836" x14ac:dyDescent="0.25"/>
    <row r="45837" x14ac:dyDescent="0.25"/>
    <row r="45838" x14ac:dyDescent="0.25"/>
    <row r="45839" x14ac:dyDescent="0.25"/>
    <row r="45840" x14ac:dyDescent="0.25"/>
    <row r="45841" x14ac:dyDescent="0.25"/>
    <row r="45842" x14ac:dyDescent="0.25"/>
    <row r="45843" x14ac:dyDescent="0.25"/>
    <row r="45844" x14ac:dyDescent="0.25"/>
    <row r="45845" x14ac:dyDescent="0.25"/>
    <row r="45846" x14ac:dyDescent="0.25"/>
    <row r="45847" x14ac:dyDescent="0.25"/>
    <row r="45848" x14ac:dyDescent="0.25"/>
    <row r="45849" x14ac:dyDescent="0.25"/>
    <row r="45850" x14ac:dyDescent="0.25"/>
    <row r="45851" x14ac:dyDescent="0.25"/>
    <row r="45852" x14ac:dyDescent="0.25"/>
    <row r="45853" x14ac:dyDescent="0.25"/>
    <row r="45854" x14ac:dyDescent="0.25"/>
    <row r="45855" x14ac:dyDescent="0.25"/>
    <row r="45856" x14ac:dyDescent="0.25"/>
    <row r="45857" x14ac:dyDescent="0.25"/>
    <row r="45858" x14ac:dyDescent="0.25"/>
    <row r="45859" x14ac:dyDescent="0.25"/>
    <row r="45860" x14ac:dyDescent="0.25"/>
    <row r="45861" x14ac:dyDescent="0.25"/>
    <row r="45862" x14ac:dyDescent="0.25"/>
    <row r="45863" x14ac:dyDescent="0.25"/>
    <row r="45864" x14ac:dyDescent="0.25"/>
    <row r="45865" x14ac:dyDescent="0.25"/>
    <row r="45866" x14ac:dyDescent="0.25"/>
    <row r="45867" x14ac:dyDescent="0.25"/>
    <row r="45868" x14ac:dyDescent="0.25"/>
    <row r="45869" x14ac:dyDescent="0.25"/>
    <row r="45870" x14ac:dyDescent="0.25"/>
    <row r="45871" x14ac:dyDescent="0.25"/>
    <row r="45872" x14ac:dyDescent="0.25"/>
    <row r="45873" x14ac:dyDescent="0.25"/>
    <row r="45874" x14ac:dyDescent="0.25"/>
    <row r="45875" x14ac:dyDescent="0.25"/>
    <row r="45876" x14ac:dyDescent="0.25"/>
    <row r="45877" x14ac:dyDescent="0.25"/>
    <row r="45878" x14ac:dyDescent="0.25"/>
    <row r="45879" x14ac:dyDescent="0.25"/>
    <row r="45880" x14ac:dyDescent="0.25"/>
    <row r="45881" x14ac:dyDescent="0.25"/>
    <row r="45882" x14ac:dyDescent="0.25"/>
    <row r="45883" x14ac:dyDescent="0.25"/>
    <row r="45884" x14ac:dyDescent="0.25"/>
    <row r="45885" x14ac:dyDescent="0.25"/>
    <row r="45886" x14ac:dyDescent="0.25"/>
    <row r="45887" x14ac:dyDescent="0.25"/>
    <row r="45888" x14ac:dyDescent="0.25"/>
    <row r="45889" x14ac:dyDescent="0.25"/>
    <row r="45890" x14ac:dyDescent="0.25"/>
    <row r="45891" x14ac:dyDescent="0.25"/>
    <row r="45892" x14ac:dyDescent="0.25"/>
    <row r="45893" x14ac:dyDescent="0.25"/>
    <row r="45894" x14ac:dyDescent="0.25"/>
    <row r="45895" x14ac:dyDescent="0.25"/>
    <row r="45896" x14ac:dyDescent="0.25"/>
    <row r="45897" x14ac:dyDescent="0.25"/>
    <row r="45898" x14ac:dyDescent="0.25"/>
    <row r="45899" x14ac:dyDescent="0.25"/>
    <row r="45900" x14ac:dyDescent="0.25"/>
    <row r="45901" x14ac:dyDescent="0.25"/>
    <row r="45902" x14ac:dyDescent="0.25"/>
    <row r="45903" x14ac:dyDescent="0.25"/>
    <row r="45904" x14ac:dyDescent="0.25"/>
    <row r="45905" x14ac:dyDescent="0.25"/>
    <row r="45906" x14ac:dyDescent="0.25"/>
    <row r="45907" x14ac:dyDescent="0.25"/>
    <row r="45908" x14ac:dyDescent="0.25"/>
    <row r="45909" x14ac:dyDescent="0.25"/>
    <row r="45910" x14ac:dyDescent="0.25"/>
    <row r="45911" x14ac:dyDescent="0.25"/>
    <row r="45912" x14ac:dyDescent="0.25"/>
    <row r="45913" x14ac:dyDescent="0.25"/>
    <row r="45914" x14ac:dyDescent="0.25"/>
    <row r="45915" x14ac:dyDescent="0.25"/>
    <row r="45916" x14ac:dyDescent="0.25"/>
    <row r="45917" x14ac:dyDescent="0.25"/>
    <row r="45918" x14ac:dyDescent="0.25"/>
    <row r="45919" x14ac:dyDescent="0.25"/>
    <row r="45920" x14ac:dyDescent="0.25"/>
    <row r="45921" x14ac:dyDescent="0.25"/>
    <row r="45922" x14ac:dyDescent="0.25"/>
    <row r="45923" x14ac:dyDescent="0.25"/>
    <row r="45924" x14ac:dyDescent="0.25"/>
    <row r="45925" x14ac:dyDescent="0.25"/>
    <row r="45926" x14ac:dyDescent="0.25"/>
    <row r="45927" x14ac:dyDescent="0.25"/>
    <row r="45928" x14ac:dyDescent="0.25"/>
    <row r="45929" x14ac:dyDescent="0.25"/>
    <row r="45930" x14ac:dyDescent="0.25"/>
    <row r="45931" x14ac:dyDescent="0.25"/>
    <row r="45932" x14ac:dyDescent="0.25"/>
    <row r="45933" x14ac:dyDescent="0.25"/>
    <row r="45934" x14ac:dyDescent="0.25"/>
    <row r="45935" x14ac:dyDescent="0.25"/>
    <row r="45936" x14ac:dyDescent="0.25"/>
    <row r="45937" x14ac:dyDescent="0.25"/>
    <row r="45938" x14ac:dyDescent="0.25"/>
    <row r="45939" x14ac:dyDescent="0.25"/>
    <row r="45940" x14ac:dyDescent="0.25"/>
    <row r="45941" x14ac:dyDescent="0.25"/>
    <row r="45942" x14ac:dyDescent="0.25"/>
    <row r="45943" x14ac:dyDescent="0.25"/>
    <row r="45944" x14ac:dyDescent="0.25"/>
    <row r="45945" x14ac:dyDescent="0.25"/>
    <row r="45946" x14ac:dyDescent="0.25"/>
    <row r="45947" x14ac:dyDescent="0.25"/>
    <row r="45948" x14ac:dyDescent="0.25"/>
    <row r="45949" x14ac:dyDescent="0.25"/>
    <row r="45950" x14ac:dyDescent="0.25"/>
    <row r="45951" x14ac:dyDescent="0.25"/>
    <row r="45952" x14ac:dyDescent="0.25"/>
    <row r="45953" x14ac:dyDescent="0.25"/>
    <row r="45954" x14ac:dyDescent="0.25"/>
    <row r="45955" x14ac:dyDescent="0.25"/>
    <row r="45956" x14ac:dyDescent="0.25"/>
    <row r="45957" x14ac:dyDescent="0.25"/>
    <row r="45958" x14ac:dyDescent="0.25"/>
    <row r="45959" x14ac:dyDescent="0.25"/>
    <row r="45960" x14ac:dyDescent="0.25"/>
    <row r="45961" x14ac:dyDescent="0.25"/>
    <row r="45962" x14ac:dyDescent="0.25"/>
    <row r="45963" x14ac:dyDescent="0.25"/>
    <row r="45964" x14ac:dyDescent="0.25"/>
    <row r="45965" x14ac:dyDescent="0.25"/>
    <row r="45966" x14ac:dyDescent="0.25"/>
    <row r="45967" x14ac:dyDescent="0.25"/>
    <row r="45968" x14ac:dyDescent="0.25"/>
    <row r="45969" x14ac:dyDescent="0.25"/>
    <row r="45970" x14ac:dyDescent="0.25"/>
    <row r="45971" x14ac:dyDescent="0.25"/>
    <row r="45972" x14ac:dyDescent="0.25"/>
    <row r="45973" x14ac:dyDescent="0.25"/>
    <row r="45974" x14ac:dyDescent="0.25"/>
    <row r="45975" x14ac:dyDescent="0.25"/>
    <row r="45976" x14ac:dyDescent="0.25"/>
    <row r="45977" x14ac:dyDescent="0.25"/>
    <row r="45978" x14ac:dyDescent="0.25"/>
    <row r="45979" x14ac:dyDescent="0.25"/>
    <row r="45980" x14ac:dyDescent="0.25"/>
    <row r="45981" x14ac:dyDescent="0.25"/>
    <row r="45982" x14ac:dyDescent="0.25"/>
    <row r="45983" x14ac:dyDescent="0.25"/>
    <row r="45984" x14ac:dyDescent="0.25"/>
    <row r="45985" x14ac:dyDescent="0.25"/>
    <row r="45986" x14ac:dyDescent="0.25"/>
    <row r="45987" x14ac:dyDescent="0.25"/>
    <row r="45988" x14ac:dyDescent="0.25"/>
    <row r="45989" x14ac:dyDescent="0.25"/>
    <row r="45990" x14ac:dyDescent="0.25"/>
    <row r="45991" x14ac:dyDescent="0.25"/>
    <row r="45992" x14ac:dyDescent="0.25"/>
    <row r="45993" x14ac:dyDescent="0.25"/>
    <row r="45994" x14ac:dyDescent="0.25"/>
    <row r="45995" x14ac:dyDescent="0.25"/>
    <row r="45996" x14ac:dyDescent="0.25"/>
    <row r="45997" x14ac:dyDescent="0.25"/>
    <row r="45998" x14ac:dyDescent="0.25"/>
    <row r="45999" x14ac:dyDescent="0.25"/>
    <row r="46000" x14ac:dyDescent="0.25"/>
    <row r="46001" x14ac:dyDescent="0.25"/>
    <row r="46002" x14ac:dyDescent="0.25"/>
    <row r="46003" x14ac:dyDescent="0.25"/>
    <row r="46004" x14ac:dyDescent="0.25"/>
    <row r="46005" x14ac:dyDescent="0.25"/>
    <row r="46006" x14ac:dyDescent="0.25"/>
    <row r="46007" x14ac:dyDescent="0.25"/>
    <row r="46008" x14ac:dyDescent="0.25"/>
    <row r="46009" x14ac:dyDescent="0.25"/>
    <row r="46010" x14ac:dyDescent="0.25"/>
    <row r="46011" x14ac:dyDescent="0.25"/>
    <row r="46012" x14ac:dyDescent="0.25"/>
    <row r="46013" x14ac:dyDescent="0.25"/>
    <row r="46014" x14ac:dyDescent="0.25"/>
    <row r="46015" x14ac:dyDescent="0.25"/>
    <row r="46016" x14ac:dyDescent="0.25"/>
    <row r="46017" x14ac:dyDescent="0.25"/>
    <row r="46018" x14ac:dyDescent="0.25"/>
    <row r="46019" x14ac:dyDescent="0.25"/>
    <row r="46020" x14ac:dyDescent="0.25"/>
    <row r="46021" x14ac:dyDescent="0.25"/>
    <row r="46022" x14ac:dyDescent="0.25"/>
    <row r="46023" x14ac:dyDescent="0.25"/>
    <row r="46024" x14ac:dyDescent="0.25"/>
    <row r="46025" x14ac:dyDescent="0.25"/>
    <row r="46026" x14ac:dyDescent="0.25"/>
    <row r="46027" x14ac:dyDescent="0.25"/>
    <row r="46028" x14ac:dyDescent="0.25"/>
    <row r="46029" x14ac:dyDescent="0.25"/>
    <row r="46030" x14ac:dyDescent="0.25"/>
    <row r="46031" x14ac:dyDescent="0.25"/>
    <row r="46032" x14ac:dyDescent="0.25"/>
    <row r="46033" x14ac:dyDescent="0.25"/>
    <row r="46034" x14ac:dyDescent="0.25"/>
    <row r="46035" x14ac:dyDescent="0.25"/>
    <row r="46036" x14ac:dyDescent="0.25"/>
    <row r="46037" x14ac:dyDescent="0.25"/>
    <row r="46038" x14ac:dyDescent="0.25"/>
    <row r="46039" x14ac:dyDescent="0.25"/>
    <row r="46040" x14ac:dyDescent="0.25"/>
    <row r="46041" x14ac:dyDescent="0.25"/>
    <row r="46042" x14ac:dyDescent="0.25"/>
    <row r="46043" x14ac:dyDescent="0.25"/>
    <row r="46044" x14ac:dyDescent="0.25"/>
    <row r="46045" x14ac:dyDescent="0.25"/>
    <row r="46046" x14ac:dyDescent="0.25"/>
    <row r="46047" x14ac:dyDescent="0.25"/>
    <row r="46048" x14ac:dyDescent="0.25"/>
    <row r="46049" x14ac:dyDescent="0.25"/>
    <row r="46050" x14ac:dyDescent="0.25"/>
    <row r="46051" x14ac:dyDescent="0.25"/>
    <row r="46052" x14ac:dyDescent="0.25"/>
    <row r="46053" x14ac:dyDescent="0.25"/>
    <row r="46054" x14ac:dyDescent="0.25"/>
    <row r="46055" x14ac:dyDescent="0.25"/>
    <row r="46056" x14ac:dyDescent="0.25"/>
    <row r="46057" x14ac:dyDescent="0.25"/>
    <row r="46058" x14ac:dyDescent="0.25"/>
    <row r="46059" x14ac:dyDescent="0.25"/>
    <row r="46060" x14ac:dyDescent="0.25"/>
    <row r="46061" x14ac:dyDescent="0.25"/>
    <row r="46062" x14ac:dyDescent="0.25"/>
    <row r="46063" x14ac:dyDescent="0.25"/>
    <row r="46064" x14ac:dyDescent="0.25"/>
    <row r="46065" x14ac:dyDescent="0.25"/>
    <row r="46066" x14ac:dyDescent="0.25"/>
    <row r="46067" x14ac:dyDescent="0.25"/>
    <row r="46068" x14ac:dyDescent="0.25"/>
    <row r="46069" x14ac:dyDescent="0.25"/>
    <row r="46070" x14ac:dyDescent="0.25"/>
    <row r="46071" x14ac:dyDescent="0.25"/>
    <row r="46072" x14ac:dyDescent="0.25"/>
    <row r="46073" x14ac:dyDescent="0.25"/>
    <row r="46074" x14ac:dyDescent="0.25"/>
    <row r="46075" x14ac:dyDescent="0.25"/>
    <row r="46076" x14ac:dyDescent="0.25"/>
    <row r="46077" x14ac:dyDescent="0.25"/>
    <row r="46078" x14ac:dyDescent="0.25"/>
    <row r="46079" x14ac:dyDescent="0.25"/>
    <row r="46080" x14ac:dyDescent="0.25"/>
    <row r="46081" x14ac:dyDescent="0.25"/>
    <row r="46082" x14ac:dyDescent="0.25"/>
    <row r="46083" x14ac:dyDescent="0.25"/>
    <row r="46084" x14ac:dyDescent="0.25"/>
    <row r="46085" x14ac:dyDescent="0.25"/>
    <row r="46086" x14ac:dyDescent="0.25"/>
    <row r="46087" x14ac:dyDescent="0.25"/>
    <row r="46088" x14ac:dyDescent="0.25"/>
    <row r="46089" x14ac:dyDescent="0.25"/>
    <row r="46090" x14ac:dyDescent="0.25"/>
    <row r="46091" x14ac:dyDescent="0.25"/>
    <row r="46092" x14ac:dyDescent="0.25"/>
    <row r="46093" x14ac:dyDescent="0.25"/>
    <row r="46094" x14ac:dyDescent="0.25"/>
    <row r="46095" x14ac:dyDescent="0.25"/>
    <row r="46096" x14ac:dyDescent="0.25"/>
    <row r="46097" x14ac:dyDescent="0.25"/>
    <row r="46098" x14ac:dyDescent="0.25"/>
    <row r="46099" x14ac:dyDescent="0.25"/>
    <row r="46100" x14ac:dyDescent="0.25"/>
    <row r="46101" x14ac:dyDescent="0.25"/>
    <row r="46102" x14ac:dyDescent="0.25"/>
    <row r="46103" x14ac:dyDescent="0.25"/>
    <row r="46104" x14ac:dyDescent="0.25"/>
    <row r="46105" x14ac:dyDescent="0.25"/>
    <row r="46106" x14ac:dyDescent="0.25"/>
    <row r="46107" x14ac:dyDescent="0.25"/>
    <row r="46108" x14ac:dyDescent="0.25"/>
    <row r="46109" x14ac:dyDescent="0.25"/>
    <row r="46110" x14ac:dyDescent="0.25"/>
    <row r="46111" x14ac:dyDescent="0.25"/>
    <row r="46112" x14ac:dyDescent="0.25"/>
    <row r="46113" x14ac:dyDescent="0.25"/>
    <row r="46114" x14ac:dyDescent="0.25"/>
    <row r="46115" x14ac:dyDescent="0.25"/>
    <row r="46116" x14ac:dyDescent="0.25"/>
    <row r="46117" x14ac:dyDescent="0.25"/>
    <row r="46118" x14ac:dyDescent="0.25"/>
    <row r="46119" x14ac:dyDescent="0.25"/>
    <row r="46120" x14ac:dyDescent="0.25"/>
    <row r="46121" x14ac:dyDescent="0.25"/>
    <row r="46122" x14ac:dyDescent="0.25"/>
    <row r="46123" x14ac:dyDescent="0.25"/>
    <row r="46124" x14ac:dyDescent="0.25"/>
    <row r="46125" x14ac:dyDescent="0.25"/>
    <row r="46126" x14ac:dyDescent="0.25"/>
    <row r="46127" x14ac:dyDescent="0.25"/>
    <row r="46128" x14ac:dyDescent="0.25"/>
    <row r="46129" x14ac:dyDescent="0.25"/>
    <row r="46130" x14ac:dyDescent="0.25"/>
    <row r="46131" x14ac:dyDescent="0.25"/>
    <row r="46132" x14ac:dyDescent="0.25"/>
    <row r="46133" x14ac:dyDescent="0.25"/>
    <row r="46134" x14ac:dyDescent="0.25"/>
    <row r="46135" x14ac:dyDescent="0.25"/>
    <row r="46136" x14ac:dyDescent="0.25"/>
    <row r="46137" x14ac:dyDescent="0.25"/>
    <row r="46138" x14ac:dyDescent="0.25"/>
    <row r="46139" x14ac:dyDescent="0.25"/>
    <row r="46140" x14ac:dyDescent="0.25"/>
    <row r="46141" x14ac:dyDescent="0.25"/>
    <row r="46142" x14ac:dyDescent="0.25"/>
    <row r="46143" x14ac:dyDescent="0.25"/>
    <row r="46144" x14ac:dyDescent="0.25"/>
    <row r="46145" x14ac:dyDescent="0.25"/>
    <row r="46146" x14ac:dyDescent="0.25"/>
    <row r="46147" x14ac:dyDescent="0.25"/>
    <row r="46148" x14ac:dyDescent="0.25"/>
    <row r="46149" x14ac:dyDescent="0.25"/>
    <row r="46150" x14ac:dyDescent="0.25"/>
    <row r="46151" x14ac:dyDescent="0.25"/>
    <row r="46152" x14ac:dyDescent="0.25"/>
    <row r="46153" x14ac:dyDescent="0.25"/>
    <row r="46154" x14ac:dyDescent="0.25"/>
    <row r="46155" x14ac:dyDescent="0.25"/>
    <row r="46156" x14ac:dyDescent="0.25"/>
    <row r="46157" x14ac:dyDescent="0.25"/>
    <row r="46158" x14ac:dyDescent="0.25"/>
    <row r="46159" x14ac:dyDescent="0.25"/>
    <row r="46160" x14ac:dyDescent="0.25"/>
    <row r="46161" x14ac:dyDescent="0.25"/>
    <row r="46162" x14ac:dyDescent="0.25"/>
    <row r="46163" x14ac:dyDescent="0.25"/>
    <row r="46164" x14ac:dyDescent="0.25"/>
    <row r="46165" x14ac:dyDescent="0.25"/>
    <row r="46166" x14ac:dyDescent="0.25"/>
    <row r="46167" x14ac:dyDescent="0.25"/>
    <row r="46168" x14ac:dyDescent="0.25"/>
    <row r="46169" x14ac:dyDescent="0.25"/>
    <row r="46170" x14ac:dyDescent="0.25"/>
    <row r="46171" x14ac:dyDescent="0.25"/>
    <row r="46172" x14ac:dyDescent="0.25"/>
    <row r="46173" x14ac:dyDescent="0.25"/>
    <row r="46174" x14ac:dyDescent="0.25"/>
    <row r="46175" x14ac:dyDescent="0.25"/>
    <row r="46176" x14ac:dyDescent="0.25"/>
    <row r="46177" x14ac:dyDescent="0.25"/>
    <row r="46178" x14ac:dyDescent="0.25"/>
    <row r="46179" x14ac:dyDescent="0.25"/>
    <row r="46180" x14ac:dyDescent="0.25"/>
    <row r="46181" x14ac:dyDescent="0.25"/>
    <row r="46182" x14ac:dyDescent="0.25"/>
    <row r="46183" x14ac:dyDescent="0.25"/>
    <row r="46184" x14ac:dyDescent="0.25"/>
    <row r="46185" x14ac:dyDescent="0.25"/>
    <row r="46186" x14ac:dyDescent="0.25"/>
    <row r="46187" x14ac:dyDescent="0.25"/>
    <row r="46188" x14ac:dyDescent="0.25"/>
    <row r="46189" x14ac:dyDescent="0.25"/>
    <row r="46190" x14ac:dyDescent="0.25"/>
    <row r="46191" x14ac:dyDescent="0.25"/>
    <row r="46192" x14ac:dyDescent="0.25"/>
    <row r="46193" x14ac:dyDescent="0.25"/>
    <row r="46194" x14ac:dyDescent="0.25"/>
    <row r="46195" x14ac:dyDescent="0.25"/>
    <row r="46196" x14ac:dyDescent="0.25"/>
    <row r="46197" x14ac:dyDescent="0.25"/>
    <row r="46198" x14ac:dyDescent="0.25"/>
    <row r="46199" x14ac:dyDescent="0.25"/>
    <row r="46200" x14ac:dyDescent="0.25"/>
    <row r="46201" x14ac:dyDescent="0.25"/>
    <row r="46202" x14ac:dyDescent="0.25"/>
    <row r="46203" x14ac:dyDescent="0.25"/>
    <row r="46204" x14ac:dyDescent="0.25"/>
    <row r="46205" x14ac:dyDescent="0.25"/>
    <row r="46206" x14ac:dyDescent="0.25"/>
    <row r="46207" x14ac:dyDescent="0.25"/>
    <row r="46208" x14ac:dyDescent="0.25"/>
    <row r="46209" x14ac:dyDescent="0.25"/>
    <row r="46210" x14ac:dyDescent="0.25"/>
    <row r="46211" x14ac:dyDescent="0.25"/>
    <row r="46212" x14ac:dyDescent="0.25"/>
    <row r="46213" x14ac:dyDescent="0.25"/>
    <row r="46214" x14ac:dyDescent="0.25"/>
    <row r="46215" x14ac:dyDescent="0.25"/>
    <row r="46216" x14ac:dyDescent="0.25"/>
    <row r="46217" x14ac:dyDescent="0.25"/>
    <row r="46218" x14ac:dyDescent="0.25"/>
    <row r="46219" x14ac:dyDescent="0.25"/>
    <row r="46220" x14ac:dyDescent="0.25"/>
    <row r="46221" x14ac:dyDescent="0.25"/>
    <row r="46222" x14ac:dyDescent="0.25"/>
    <row r="46223" x14ac:dyDescent="0.25"/>
    <row r="46224" x14ac:dyDescent="0.25"/>
    <row r="46225" x14ac:dyDescent="0.25"/>
    <row r="46226" x14ac:dyDescent="0.25"/>
    <row r="46227" x14ac:dyDescent="0.25"/>
    <row r="46228" x14ac:dyDescent="0.25"/>
    <row r="46229" x14ac:dyDescent="0.25"/>
    <row r="46230" x14ac:dyDescent="0.25"/>
    <row r="46231" x14ac:dyDescent="0.25"/>
    <row r="46232" x14ac:dyDescent="0.25"/>
    <row r="46233" x14ac:dyDescent="0.25"/>
    <row r="46234" x14ac:dyDescent="0.25"/>
    <row r="46235" x14ac:dyDescent="0.25"/>
    <row r="46236" x14ac:dyDescent="0.25"/>
    <row r="46237" x14ac:dyDescent="0.25"/>
    <row r="46238" x14ac:dyDescent="0.25"/>
    <row r="46239" x14ac:dyDescent="0.25"/>
    <row r="46240" x14ac:dyDescent="0.25"/>
    <row r="46241" x14ac:dyDescent="0.25"/>
    <row r="46242" x14ac:dyDescent="0.25"/>
    <row r="46243" x14ac:dyDescent="0.25"/>
    <row r="46244" x14ac:dyDescent="0.25"/>
    <row r="46245" x14ac:dyDescent="0.25"/>
    <row r="46246" x14ac:dyDescent="0.25"/>
    <row r="46247" x14ac:dyDescent="0.25"/>
    <row r="46248" x14ac:dyDescent="0.25"/>
    <row r="46249" x14ac:dyDescent="0.25"/>
    <row r="46250" x14ac:dyDescent="0.25"/>
    <row r="46251" x14ac:dyDescent="0.25"/>
    <row r="46252" x14ac:dyDescent="0.25"/>
    <row r="46253" x14ac:dyDescent="0.25"/>
    <row r="46254" x14ac:dyDescent="0.25"/>
    <row r="46255" x14ac:dyDescent="0.25"/>
    <row r="46256" x14ac:dyDescent="0.25"/>
    <row r="46257" x14ac:dyDescent="0.25"/>
    <row r="46258" x14ac:dyDescent="0.25"/>
    <row r="46259" x14ac:dyDescent="0.25"/>
    <row r="46260" x14ac:dyDescent="0.25"/>
    <row r="46261" x14ac:dyDescent="0.25"/>
    <row r="46262" x14ac:dyDescent="0.25"/>
    <row r="46263" x14ac:dyDescent="0.25"/>
    <row r="46264" x14ac:dyDescent="0.25"/>
    <row r="46265" x14ac:dyDescent="0.25"/>
    <row r="46266" x14ac:dyDescent="0.25"/>
    <row r="46267" x14ac:dyDescent="0.25"/>
    <row r="46268" x14ac:dyDescent="0.25"/>
    <row r="46269" x14ac:dyDescent="0.25"/>
    <row r="46270" x14ac:dyDescent="0.25"/>
    <row r="46271" x14ac:dyDescent="0.25"/>
    <row r="46272" x14ac:dyDescent="0.25"/>
    <row r="46273" x14ac:dyDescent="0.25"/>
    <row r="46274" x14ac:dyDescent="0.25"/>
    <row r="46275" x14ac:dyDescent="0.25"/>
    <row r="46276" x14ac:dyDescent="0.25"/>
    <row r="46277" x14ac:dyDescent="0.25"/>
    <row r="46278" x14ac:dyDescent="0.25"/>
    <row r="46279" x14ac:dyDescent="0.25"/>
    <row r="46280" x14ac:dyDescent="0.25"/>
    <row r="46281" x14ac:dyDescent="0.25"/>
    <row r="46282" x14ac:dyDescent="0.25"/>
    <row r="46283" x14ac:dyDescent="0.25"/>
    <row r="46284" x14ac:dyDescent="0.25"/>
    <row r="46285" x14ac:dyDescent="0.25"/>
    <row r="46286" x14ac:dyDescent="0.25"/>
    <row r="46287" x14ac:dyDescent="0.25"/>
    <row r="46288" x14ac:dyDescent="0.25"/>
    <row r="46289" x14ac:dyDescent="0.25"/>
    <row r="46290" x14ac:dyDescent="0.25"/>
    <row r="46291" x14ac:dyDescent="0.25"/>
    <row r="46292" x14ac:dyDescent="0.25"/>
    <row r="46293" x14ac:dyDescent="0.25"/>
    <row r="46294" x14ac:dyDescent="0.25"/>
    <row r="46295" x14ac:dyDescent="0.25"/>
    <row r="46296" x14ac:dyDescent="0.25"/>
    <row r="46297" x14ac:dyDescent="0.25"/>
    <row r="46298" x14ac:dyDescent="0.25"/>
    <row r="46299" x14ac:dyDescent="0.25"/>
    <row r="46300" x14ac:dyDescent="0.25"/>
    <row r="46301" x14ac:dyDescent="0.25"/>
    <row r="46302" x14ac:dyDescent="0.25"/>
    <row r="46303" x14ac:dyDescent="0.25"/>
    <row r="46304" x14ac:dyDescent="0.25"/>
    <row r="46305" x14ac:dyDescent="0.25"/>
    <row r="46306" x14ac:dyDescent="0.25"/>
    <row r="46307" x14ac:dyDescent="0.25"/>
    <row r="46308" x14ac:dyDescent="0.25"/>
    <row r="46309" x14ac:dyDescent="0.25"/>
    <row r="46310" x14ac:dyDescent="0.25"/>
    <row r="46311" x14ac:dyDescent="0.25"/>
    <row r="46312" x14ac:dyDescent="0.25"/>
    <row r="46313" x14ac:dyDescent="0.25"/>
    <row r="46314" x14ac:dyDescent="0.25"/>
    <row r="46315" x14ac:dyDescent="0.25"/>
    <row r="46316" x14ac:dyDescent="0.25"/>
    <row r="46317" x14ac:dyDescent="0.25"/>
    <row r="46318" x14ac:dyDescent="0.25"/>
    <row r="46319" x14ac:dyDescent="0.25"/>
    <row r="46320" x14ac:dyDescent="0.25"/>
    <row r="46321" x14ac:dyDescent="0.25"/>
    <row r="46322" x14ac:dyDescent="0.25"/>
    <row r="46323" x14ac:dyDescent="0.25"/>
    <row r="46324" x14ac:dyDescent="0.25"/>
    <row r="46325" x14ac:dyDescent="0.25"/>
    <row r="46326" x14ac:dyDescent="0.25"/>
    <row r="46327" x14ac:dyDescent="0.25"/>
    <row r="46328" x14ac:dyDescent="0.25"/>
    <row r="46329" x14ac:dyDescent="0.25"/>
    <row r="46330" x14ac:dyDescent="0.25"/>
    <row r="46331" x14ac:dyDescent="0.25"/>
    <row r="46332" x14ac:dyDescent="0.25"/>
    <row r="46333" x14ac:dyDescent="0.25"/>
    <row r="46334" x14ac:dyDescent="0.25"/>
    <row r="46335" x14ac:dyDescent="0.25"/>
    <row r="46336" x14ac:dyDescent="0.25"/>
    <row r="46337" x14ac:dyDescent="0.25"/>
    <row r="46338" x14ac:dyDescent="0.25"/>
    <row r="46339" x14ac:dyDescent="0.25"/>
    <row r="46340" x14ac:dyDescent="0.25"/>
    <row r="46341" x14ac:dyDescent="0.25"/>
    <row r="46342" x14ac:dyDescent="0.25"/>
    <row r="46343" x14ac:dyDescent="0.25"/>
    <row r="46344" x14ac:dyDescent="0.25"/>
    <row r="46345" x14ac:dyDescent="0.25"/>
    <row r="46346" x14ac:dyDescent="0.25"/>
    <row r="46347" x14ac:dyDescent="0.25"/>
    <row r="46348" x14ac:dyDescent="0.25"/>
    <row r="46349" x14ac:dyDescent="0.25"/>
    <row r="46350" x14ac:dyDescent="0.25"/>
    <row r="46351" x14ac:dyDescent="0.25"/>
    <row r="46352" x14ac:dyDescent="0.25"/>
    <row r="46353" x14ac:dyDescent="0.25"/>
    <row r="46354" x14ac:dyDescent="0.25"/>
    <row r="46355" x14ac:dyDescent="0.25"/>
    <row r="46356" x14ac:dyDescent="0.25"/>
    <row r="46357" x14ac:dyDescent="0.25"/>
    <row r="46358" x14ac:dyDescent="0.25"/>
    <row r="46359" x14ac:dyDescent="0.25"/>
    <row r="46360" x14ac:dyDescent="0.25"/>
    <row r="46361" x14ac:dyDescent="0.25"/>
    <row r="46362" x14ac:dyDescent="0.25"/>
    <row r="46363" x14ac:dyDescent="0.25"/>
    <row r="46364" x14ac:dyDescent="0.25"/>
    <row r="46365" x14ac:dyDescent="0.25"/>
    <row r="46366" x14ac:dyDescent="0.25"/>
    <row r="46367" x14ac:dyDescent="0.25"/>
    <row r="46368" x14ac:dyDescent="0.25"/>
    <row r="46369" x14ac:dyDescent="0.25"/>
    <row r="46370" x14ac:dyDescent="0.25"/>
    <row r="46371" x14ac:dyDescent="0.25"/>
    <row r="46372" x14ac:dyDescent="0.25"/>
    <row r="46373" x14ac:dyDescent="0.25"/>
    <row r="46374" x14ac:dyDescent="0.25"/>
    <row r="46375" x14ac:dyDescent="0.25"/>
    <row r="46376" x14ac:dyDescent="0.25"/>
    <row r="46377" x14ac:dyDescent="0.25"/>
    <row r="46378" x14ac:dyDescent="0.25"/>
    <row r="46379" x14ac:dyDescent="0.25"/>
    <row r="46380" x14ac:dyDescent="0.25"/>
    <row r="46381" x14ac:dyDescent="0.25"/>
    <row r="46382" x14ac:dyDescent="0.25"/>
    <row r="46383" x14ac:dyDescent="0.25"/>
    <row r="46384" x14ac:dyDescent="0.25"/>
    <row r="46385" x14ac:dyDescent="0.25"/>
    <row r="46386" x14ac:dyDescent="0.25"/>
    <row r="46387" x14ac:dyDescent="0.25"/>
    <row r="46388" x14ac:dyDescent="0.25"/>
    <row r="46389" x14ac:dyDescent="0.25"/>
    <row r="46390" x14ac:dyDescent="0.25"/>
    <row r="46391" x14ac:dyDescent="0.25"/>
    <row r="46392" x14ac:dyDescent="0.25"/>
    <row r="46393" x14ac:dyDescent="0.25"/>
    <row r="46394" x14ac:dyDescent="0.25"/>
    <row r="46395" x14ac:dyDescent="0.25"/>
    <row r="46396" x14ac:dyDescent="0.25"/>
    <row r="46397" x14ac:dyDescent="0.25"/>
    <row r="46398" x14ac:dyDescent="0.25"/>
    <row r="46399" x14ac:dyDescent="0.25"/>
    <row r="46400" x14ac:dyDescent="0.25"/>
    <row r="46401" x14ac:dyDescent="0.25"/>
    <row r="46402" x14ac:dyDescent="0.25"/>
    <row r="46403" x14ac:dyDescent="0.25"/>
    <row r="46404" x14ac:dyDescent="0.25"/>
    <row r="46405" x14ac:dyDescent="0.25"/>
    <row r="46406" x14ac:dyDescent="0.25"/>
    <row r="46407" x14ac:dyDescent="0.25"/>
    <row r="46408" x14ac:dyDescent="0.25"/>
    <row r="46409" x14ac:dyDescent="0.25"/>
    <row r="46410" x14ac:dyDescent="0.25"/>
    <row r="46411" x14ac:dyDescent="0.25"/>
    <row r="46412" x14ac:dyDescent="0.25"/>
    <row r="46413" x14ac:dyDescent="0.25"/>
    <row r="46414" x14ac:dyDescent="0.25"/>
    <row r="46415" x14ac:dyDescent="0.25"/>
    <row r="46416" x14ac:dyDescent="0.25"/>
    <row r="46417" x14ac:dyDescent="0.25"/>
    <row r="46418" x14ac:dyDescent="0.25"/>
    <row r="46419" x14ac:dyDescent="0.25"/>
    <row r="46420" x14ac:dyDescent="0.25"/>
    <row r="46421" x14ac:dyDescent="0.25"/>
    <row r="46422" x14ac:dyDescent="0.25"/>
    <row r="46423" x14ac:dyDescent="0.25"/>
    <row r="46424" x14ac:dyDescent="0.25"/>
    <row r="46425" x14ac:dyDescent="0.25"/>
    <row r="46426" x14ac:dyDescent="0.25"/>
    <row r="46427" x14ac:dyDescent="0.25"/>
    <row r="46428" x14ac:dyDescent="0.25"/>
    <row r="46429" x14ac:dyDescent="0.25"/>
    <row r="46430" x14ac:dyDescent="0.25"/>
    <row r="46431" x14ac:dyDescent="0.25"/>
    <row r="46432" x14ac:dyDescent="0.25"/>
    <row r="46433" x14ac:dyDescent="0.25"/>
    <row r="46434" x14ac:dyDescent="0.25"/>
    <row r="46435" x14ac:dyDescent="0.25"/>
    <row r="46436" x14ac:dyDescent="0.25"/>
    <row r="46437" x14ac:dyDescent="0.25"/>
    <row r="46438" x14ac:dyDescent="0.25"/>
    <row r="46439" x14ac:dyDescent="0.25"/>
    <row r="46440" x14ac:dyDescent="0.25"/>
    <row r="46441" x14ac:dyDescent="0.25"/>
    <row r="46442" x14ac:dyDescent="0.25"/>
    <row r="46443" x14ac:dyDescent="0.25"/>
    <row r="46444" x14ac:dyDescent="0.25"/>
    <row r="46445" x14ac:dyDescent="0.25"/>
    <row r="46446" x14ac:dyDescent="0.25"/>
    <row r="46447" x14ac:dyDescent="0.25"/>
    <row r="46448" x14ac:dyDescent="0.25"/>
    <row r="46449" x14ac:dyDescent="0.25"/>
    <row r="46450" x14ac:dyDescent="0.25"/>
    <row r="46451" x14ac:dyDescent="0.25"/>
    <row r="46452" x14ac:dyDescent="0.25"/>
    <row r="46453" x14ac:dyDescent="0.25"/>
    <row r="46454" x14ac:dyDescent="0.25"/>
    <row r="46455" x14ac:dyDescent="0.25"/>
    <row r="46456" x14ac:dyDescent="0.25"/>
    <row r="46457" x14ac:dyDescent="0.25"/>
    <row r="46458" x14ac:dyDescent="0.25"/>
    <row r="46459" x14ac:dyDescent="0.25"/>
    <row r="46460" x14ac:dyDescent="0.25"/>
    <row r="46461" x14ac:dyDescent="0.25"/>
    <row r="46462" x14ac:dyDescent="0.25"/>
    <row r="46463" x14ac:dyDescent="0.25"/>
    <row r="46464" x14ac:dyDescent="0.25"/>
    <row r="46465" x14ac:dyDescent="0.25"/>
    <row r="46466" x14ac:dyDescent="0.25"/>
    <row r="46467" x14ac:dyDescent="0.25"/>
    <row r="46468" x14ac:dyDescent="0.25"/>
    <row r="46469" x14ac:dyDescent="0.25"/>
    <row r="46470" x14ac:dyDescent="0.25"/>
    <row r="46471" x14ac:dyDescent="0.25"/>
    <row r="46472" x14ac:dyDescent="0.25"/>
    <row r="46473" x14ac:dyDescent="0.25"/>
    <row r="46474" x14ac:dyDescent="0.25"/>
    <row r="46475" x14ac:dyDescent="0.25"/>
    <row r="46476" x14ac:dyDescent="0.25"/>
    <row r="46477" x14ac:dyDescent="0.25"/>
    <row r="46478" x14ac:dyDescent="0.25"/>
    <row r="46479" x14ac:dyDescent="0.25"/>
    <row r="46480" x14ac:dyDescent="0.25"/>
    <row r="46481" x14ac:dyDescent="0.25"/>
    <row r="46482" x14ac:dyDescent="0.25"/>
    <row r="46483" x14ac:dyDescent="0.25"/>
    <row r="46484" x14ac:dyDescent="0.25"/>
    <row r="46485" x14ac:dyDescent="0.25"/>
    <row r="46486" x14ac:dyDescent="0.25"/>
    <row r="46487" x14ac:dyDescent="0.25"/>
    <row r="46488" x14ac:dyDescent="0.25"/>
    <row r="46489" x14ac:dyDescent="0.25"/>
    <row r="46490" x14ac:dyDescent="0.25"/>
    <row r="46491" x14ac:dyDescent="0.25"/>
    <row r="46492" x14ac:dyDescent="0.25"/>
    <row r="46493" x14ac:dyDescent="0.25"/>
    <row r="46494" x14ac:dyDescent="0.25"/>
    <row r="46495" x14ac:dyDescent="0.25"/>
    <row r="46496" x14ac:dyDescent="0.25"/>
    <row r="46497" x14ac:dyDescent="0.25"/>
    <row r="46498" x14ac:dyDescent="0.25"/>
    <row r="46499" x14ac:dyDescent="0.25"/>
    <row r="46500" x14ac:dyDescent="0.25"/>
    <row r="46501" x14ac:dyDescent="0.25"/>
    <row r="46502" x14ac:dyDescent="0.25"/>
    <row r="46503" x14ac:dyDescent="0.25"/>
    <row r="46504" x14ac:dyDescent="0.25"/>
    <row r="46505" x14ac:dyDescent="0.25"/>
    <row r="46506" x14ac:dyDescent="0.25"/>
    <row r="46507" x14ac:dyDescent="0.25"/>
    <row r="46508" x14ac:dyDescent="0.25"/>
    <row r="46509" x14ac:dyDescent="0.25"/>
    <row r="46510" x14ac:dyDescent="0.25"/>
    <row r="46511" x14ac:dyDescent="0.25"/>
    <row r="46512" x14ac:dyDescent="0.25"/>
    <row r="46513" x14ac:dyDescent="0.25"/>
    <row r="46514" x14ac:dyDescent="0.25"/>
    <row r="46515" x14ac:dyDescent="0.25"/>
    <row r="46516" x14ac:dyDescent="0.25"/>
    <row r="46517" x14ac:dyDescent="0.25"/>
    <row r="46518" x14ac:dyDescent="0.25"/>
    <row r="46519" x14ac:dyDescent="0.25"/>
    <row r="46520" x14ac:dyDescent="0.25"/>
    <row r="46521" x14ac:dyDescent="0.25"/>
    <row r="46522" x14ac:dyDescent="0.25"/>
    <row r="46523" x14ac:dyDescent="0.25"/>
    <row r="46524" x14ac:dyDescent="0.25"/>
    <row r="46525" x14ac:dyDescent="0.25"/>
    <row r="46526" x14ac:dyDescent="0.25"/>
    <row r="46527" x14ac:dyDescent="0.25"/>
    <row r="46528" x14ac:dyDescent="0.25"/>
    <row r="46529" x14ac:dyDescent="0.25"/>
    <row r="46530" x14ac:dyDescent="0.25"/>
    <row r="46531" x14ac:dyDescent="0.25"/>
    <row r="46532" x14ac:dyDescent="0.25"/>
    <row r="46533" x14ac:dyDescent="0.25"/>
    <row r="46534" x14ac:dyDescent="0.25"/>
    <row r="46535" x14ac:dyDescent="0.25"/>
    <row r="46536" x14ac:dyDescent="0.25"/>
    <row r="46537" x14ac:dyDescent="0.25"/>
    <row r="46538" x14ac:dyDescent="0.25"/>
    <row r="46539" x14ac:dyDescent="0.25"/>
    <row r="46540" x14ac:dyDescent="0.25"/>
    <row r="46541" x14ac:dyDescent="0.25"/>
    <row r="46542" x14ac:dyDescent="0.25"/>
    <row r="46543" x14ac:dyDescent="0.25"/>
    <row r="46544" x14ac:dyDescent="0.25"/>
    <row r="46545" x14ac:dyDescent="0.25"/>
    <row r="46546" x14ac:dyDescent="0.25"/>
    <row r="46547" x14ac:dyDescent="0.25"/>
    <row r="46548" x14ac:dyDescent="0.25"/>
    <row r="46549" x14ac:dyDescent="0.25"/>
    <row r="46550" x14ac:dyDescent="0.25"/>
    <row r="46551" x14ac:dyDescent="0.25"/>
    <row r="46552" x14ac:dyDescent="0.25"/>
    <row r="46553" x14ac:dyDescent="0.25"/>
    <row r="46554" x14ac:dyDescent="0.25"/>
    <row r="46555" x14ac:dyDescent="0.25"/>
    <row r="46556" x14ac:dyDescent="0.25"/>
    <row r="46557" x14ac:dyDescent="0.25"/>
    <row r="46558" x14ac:dyDescent="0.25"/>
    <row r="46559" x14ac:dyDescent="0.25"/>
    <row r="46560" x14ac:dyDescent="0.25"/>
    <row r="46561" x14ac:dyDescent="0.25"/>
    <row r="46562" x14ac:dyDescent="0.25"/>
    <row r="46563" x14ac:dyDescent="0.25"/>
    <row r="46564" x14ac:dyDescent="0.25"/>
    <row r="46565" x14ac:dyDescent="0.25"/>
    <row r="46566" x14ac:dyDescent="0.25"/>
    <row r="46567" x14ac:dyDescent="0.25"/>
    <row r="46568" x14ac:dyDescent="0.25"/>
    <row r="46569" x14ac:dyDescent="0.25"/>
    <row r="46570" x14ac:dyDescent="0.25"/>
    <row r="46571" x14ac:dyDescent="0.25"/>
    <row r="46572" x14ac:dyDescent="0.25"/>
    <row r="46573" x14ac:dyDescent="0.25"/>
    <row r="46574" x14ac:dyDescent="0.25"/>
    <row r="46575" x14ac:dyDescent="0.25"/>
    <row r="46576" x14ac:dyDescent="0.25"/>
    <row r="46577" x14ac:dyDescent="0.25"/>
    <row r="46578" x14ac:dyDescent="0.25"/>
    <row r="46579" x14ac:dyDescent="0.25"/>
    <row r="46580" x14ac:dyDescent="0.25"/>
    <row r="46581" x14ac:dyDescent="0.25"/>
    <row r="46582" x14ac:dyDescent="0.25"/>
    <row r="46583" x14ac:dyDescent="0.25"/>
    <row r="46584" x14ac:dyDescent="0.25"/>
    <row r="46585" x14ac:dyDescent="0.25"/>
    <row r="46586" x14ac:dyDescent="0.25"/>
    <row r="46587" x14ac:dyDescent="0.25"/>
    <row r="46588" x14ac:dyDescent="0.25"/>
    <row r="46589" x14ac:dyDescent="0.25"/>
    <row r="46590" x14ac:dyDescent="0.25"/>
    <row r="46591" x14ac:dyDescent="0.25"/>
    <row r="46592" x14ac:dyDescent="0.25"/>
    <row r="46593" x14ac:dyDescent="0.25"/>
    <row r="46594" x14ac:dyDescent="0.25"/>
    <row r="46595" x14ac:dyDescent="0.25"/>
    <row r="46596" x14ac:dyDescent="0.25"/>
    <row r="46597" x14ac:dyDescent="0.25"/>
    <row r="46598" x14ac:dyDescent="0.25"/>
    <row r="46599" x14ac:dyDescent="0.25"/>
    <row r="46600" x14ac:dyDescent="0.25"/>
    <row r="46601" x14ac:dyDescent="0.25"/>
    <row r="46602" x14ac:dyDescent="0.25"/>
    <row r="46603" x14ac:dyDescent="0.25"/>
    <row r="46604" x14ac:dyDescent="0.25"/>
    <row r="46605" x14ac:dyDescent="0.25"/>
    <row r="46606" x14ac:dyDescent="0.25"/>
    <row r="46607" x14ac:dyDescent="0.25"/>
    <row r="46608" x14ac:dyDescent="0.25"/>
    <row r="46609" x14ac:dyDescent="0.25"/>
    <row r="46610" x14ac:dyDescent="0.25"/>
    <row r="46611" x14ac:dyDescent="0.25"/>
    <row r="46612" x14ac:dyDescent="0.25"/>
    <row r="46613" x14ac:dyDescent="0.25"/>
    <row r="46614" x14ac:dyDescent="0.25"/>
    <row r="46615" x14ac:dyDescent="0.25"/>
    <row r="46616" x14ac:dyDescent="0.25"/>
    <row r="46617" x14ac:dyDescent="0.25"/>
    <row r="46618" x14ac:dyDescent="0.25"/>
    <row r="46619" x14ac:dyDescent="0.25"/>
    <row r="46620" x14ac:dyDescent="0.25"/>
    <row r="46621" x14ac:dyDescent="0.25"/>
    <row r="46622" x14ac:dyDescent="0.25"/>
    <row r="46623" x14ac:dyDescent="0.25"/>
    <row r="46624" x14ac:dyDescent="0.25"/>
    <row r="46625" x14ac:dyDescent="0.25"/>
    <row r="46626" x14ac:dyDescent="0.25"/>
    <row r="46627" x14ac:dyDescent="0.25"/>
    <row r="46628" x14ac:dyDescent="0.25"/>
    <row r="46629" x14ac:dyDescent="0.25"/>
    <row r="46630" x14ac:dyDescent="0.25"/>
    <row r="46631" x14ac:dyDescent="0.25"/>
    <row r="46632" x14ac:dyDescent="0.25"/>
    <row r="46633" x14ac:dyDescent="0.25"/>
    <row r="46634" x14ac:dyDescent="0.25"/>
    <row r="46635" x14ac:dyDescent="0.25"/>
    <row r="46636" x14ac:dyDescent="0.25"/>
    <row r="46637" x14ac:dyDescent="0.25"/>
    <row r="46638" x14ac:dyDescent="0.25"/>
    <row r="46639" x14ac:dyDescent="0.25"/>
    <row r="46640" x14ac:dyDescent="0.25"/>
    <row r="46641" x14ac:dyDescent="0.25"/>
    <row r="46642" x14ac:dyDescent="0.25"/>
    <row r="46643" x14ac:dyDescent="0.25"/>
    <row r="46644" x14ac:dyDescent="0.25"/>
    <row r="46645" x14ac:dyDescent="0.25"/>
    <row r="46646" x14ac:dyDescent="0.25"/>
    <row r="46647" x14ac:dyDescent="0.25"/>
    <row r="46648" x14ac:dyDescent="0.25"/>
    <row r="46649" x14ac:dyDescent="0.25"/>
    <row r="46650" x14ac:dyDescent="0.25"/>
    <row r="46651" x14ac:dyDescent="0.25"/>
    <row r="46652" x14ac:dyDescent="0.25"/>
    <row r="46653" x14ac:dyDescent="0.25"/>
    <row r="46654" x14ac:dyDescent="0.25"/>
    <row r="46655" x14ac:dyDescent="0.25"/>
    <row r="46656" x14ac:dyDescent="0.25"/>
    <row r="46657" x14ac:dyDescent="0.25"/>
    <row r="46658" x14ac:dyDescent="0.25"/>
    <row r="46659" x14ac:dyDescent="0.25"/>
    <row r="46660" x14ac:dyDescent="0.25"/>
    <row r="46661" x14ac:dyDescent="0.25"/>
    <row r="46662" x14ac:dyDescent="0.25"/>
    <row r="46663" x14ac:dyDescent="0.25"/>
    <row r="46664" x14ac:dyDescent="0.25"/>
    <row r="46665" x14ac:dyDescent="0.25"/>
    <row r="46666" x14ac:dyDescent="0.25"/>
    <row r="46667" x14ac:dyDescent="0.25"/>
    <row r="46668" x14ac:dyDescent="0.25"/>
    <row r="46669" x14ac:dyDescent="0.25"/>
    <row r="46670" x14ac:dyDescent="0.25"/>
    <row r="46671" x14ac:dyDescent="0.25"/>
    <row r="46672" x14ac:dyDescent="0.25"/>
    <row r="46673" x14ac:dyDescent="0.25"/>
    <row r="46674" x14ac:dyDescent="0.25"/>
    <row r="46675" x14ac:dyDescent="0.25"/>
    <row r="46676" x14ac:dyDescent="0.25"/>
    <row r="46677" x14ac:dyDescent="0.25"/>
    <row r="46678" x14ac:dyDescent="0.25"/>
    <row r="46679" x14ac:dyDescent="0.25"/>
    <row r="46680" x14ac:dyDescent="0.25"/>
    <row r="46681" x14ac:dyDescent="0.25"/>
    <row r="46682" x14ac:dyDescent="0.25"/>
    <row r="46683" x14ac:dyDescent="0.25"/>
    <row r="46684" x14ac:dyDescent="0.25"/>
    <row r="46685" x14ac:dyDescent="0.25"/>
    <row r="46686" x14ac:dyDescent="0.25"/>
    <row r="46687" x14ac:dyDescent="0.25"/>
    <row r="46688" x14ac:dyDescent="0.25"/>
    <row r="46689" x14ac:dyDescent="0.25"/>
    <row r="46690" x14ac:dyDescent="0.25"/>
    <row r="46691" x14ac:dyDescent="0.25"/>
    <row r="46692" x14ac:dyDescent="0.25"/>
    <row r="46693" x14ac:dyDescent="0.25"/>
    <row r="46694" x14ac:dyDescent="0.25"/>
    <row r="46695" x14ac:dyDescent="0.25"/>
    <row r="46696" x14ac:dyDescent="0.25"/>
    <row r="46697" x14ac:dyDescent="0.25"/>
    <row r="46698" x14ac:dyDescent="0.25"/>
    <row r="46699" x14ac:dyDescent="0.25"/>
    <row r="46700" x14ac:dyDescent="0.25"/>
    <row r="46701" x14ac:dyDescent="0.25"/>
    <row r="46702" x14ac:dyDescent="0.25"/>
    <row r="46703" x14ac:dyDescent="0.25"/>
    <row r="46704" x14ac:dyDescent="0.25"/>
    <row r="46705" x14ac:dyDescent="0.25"/>
    <row r="46706" x14ac:dyDescent="0.25"/>
    <row r="46707" x14ac:dyDescent="0.25"/>
    <row r="46708" x14ac:dyDescent="0.25"/>
    <row r="46709" x14ac:dyDescent="0.25"/>
    <row r="46710" x14ac:dyDescent="0.25"/>
    <row r="46711" x14ac:dyDescent="0.25"/>
    <row r="46712" x14ac:dyDescent="0.25"/>
    <row r="46713" x14ac:dyDescent="0.25"/>
    <row r="46714" x14ac:dyDescent="0.25"/>
    <row r="46715" x14ac:dyDescent="0.25"/>
    <row r="46716" x14ac:dyDescent="0.25"/>
    <row r="46717" x14ac:dyDescent="0.25"/>
    <row r="46718" x14ac:dyDescent="0.25"/>
    <row r="46719" x14ac:dyDescent="0.25"/>
    <row r="46720" x14ac:dyDescent="0.25"/>
    <row r="46721" x14ac:dyDescent="0.25"/>
    <row r="46722" x14ac:dyDescent="0.25"/>
    <row r="46723" x14ac:dyDescent="0.25"/>
    <row r="46724" x14ac:dyDescent="0.25"/>
    <row r="46725" x14ac:dyDescent="0.25"/>
    <row r="46726" x14ac:dyDescent="0.25"/>
    <row r="46727" x14ac:dyDescent="0.25"/>
    <row r="46728" x14ac:dyDescent="0.25"/>
    <row r="46729" x14ac:dyDescent="0.25"/>
    <row r="46730" x14ac:dyDescent="0.25"/>
    <row r="46731" x14ac:dyDescent="0.25"/>
    <row r="46732" x14ac:dyDescent="0.25"/>
    <row r="46733" x14ac:dyDescent="0.25"/>
    <row r="46734" x14ac:dyDescent="0.25"/>
    <row r="46735" x14ac:dyDescent="0.25"/>
    <row r="46736" x14ac:dyDescent="0.25"/>
    <row r="46737" x14ac:dyDescent="0.25"/>
    <row r="46738" x14ac:dyDescent="0.25"/>
    <row r="46739" x14ac:dyDescent="0.25"/>
    <row r="46740" x14ac:dyDescent="0.25"/>
    <row r="46741" x14ac:dyDescent="0.25"/>
    <row r="46742" x14ac:dyDescent="0.25"/>
    <row r="46743" x14ac:dyDescent="0.25"/>
    <row r="46744" x14ac:dyDescent="0.25"/>
    <row r="46745" x14ac:dyDescent="0.25"/>
    <row r="46746" x14ac:dyDescent="0.25"/>
    <row r="46747" x14ac:dyDescent="0.25"/>
    <row r="46748" x14ac:dyDescent="0.25"/>
    <row r="46749" x14ac:dyDescent="0.25"/>
    <row r="46750" x14ac:dyDescent="0.25"/>
    <row r="46751" x14ac:dyDescent="0.25"/>
    <row r="46752" x14ac:dyDescent="0.25"/>
    <row r="46753" x14ac:dyDescent="0.25"/>
    <row r="46754" x14ac:dyDescent="0.25"/>
    <row r="46755" x14ac:dyDescent="0.25"/>
    <row r="46756" x14ac:dyDescent="0.25"/>
    <row r="46757" x14ac:dyDescent="0.25"/>
    <row r="46758" x14ac:dyDescent="0.25"/>
    <row r="46759" x14ac:dyDescent="0.25"/>
    <row r="46760" x14ac:dyDescent="0.25"/>
    <row r="46761" x14ac:dyDescent="0.25"/>
    <row r="46762" x14ac:dyDescent="0.25"/>
    <row r="46763" x14ac:dyDescent="0.25"/>
    <row r="46764" x14ac:dyDescent="0.25"/>
    <row r="46765" x14ac:dyDescent="0.25"/>
    <row r="46766" x14ac:dyDescent="0.25"/>
    <row r="46767" x14ac:dyDescent="0.25"/>
    <row r="46768" x14ac:dyDescent="0.25"/>
    <row r="46769" x14ac:dyDescent="0.25"/>
    <row r="46770" x14ac:dyDescent="0.25"/>
    <row r="46771" x14ac:dyDescent="0.25"/>
    <row r="46772" x14ac:dyDescent="0.25"/>
    <row r="46773" x14ac:dyDescent="0.25"/>
    <row r="46774" x14ac:dyDescent="0.25"/>
    <row r="46775" x14ac:dyDescent="0.25"/>
    <row r="46776" x14ac:dyDescent="0.25"/>
    <row r="46777" x14ac:dyDescent="0.25"/>
    <row r="46778" x14ac:dyDescent="0.25"/>
    <row r="46779" x14ac:dyDescent="0.25"/>
    <row r="46780" x14ac:dyDescent="0.25"/>
    <row r="46781" x14ac:dyDescent="0.25"/>
    <row r="46782" x14ac:dyDescent="0.25"/>
    <row r="46783" x14ac:dyDescent="0.25"/>
    <row r="46784" x14ac:dyDescent="0.25"/>
    <row r="46785" x14ac:dyDescent="0.25"/>
    <row r="46786" x14ac:dyDescent="0.25"/>
    <row r="46787" x14ac:dyDescent="0.25"/>
    <row r="46788" x14ac:dyDescent="0.25"/>
    <row r="46789" x14ac:dyDescent="0.25"/>
    <row r="46790" x14ac:dyDescent="0.25"/>
    <row r="46791" x14ac:dyDescent="0.25"/>
    <row r="46792" x14ac:dyDescent="0.25"/>
    <row r="46793" x14ac:dyDescent="0.25"/>
    <row r="46794" x14ac:dyDescent="0.25"/>
    <row r="46795" x14ac:dyDescent="0.25"/>
    <row r="46796" x14ac:dyDescent="0.25"/>
    <row r="46797" x14ac:dyDescent="0.25"/>
    <row r="46798" x14ac:dyDescent="0.25"/>
    <row r="46799" x14ac:dyDescent="0.25"/>
    <row r="46800" x14ac:dyDescent="0.25"/>
    <row r="46801" x14ac:dyDescent="0.25"/>
    <row r="46802" x14ac:dyDescent="0.25"/>
    <row r="46803" x14ac:dyDescent="0.25"/>
    <row r="46804" x14ac:dyDescent="0.25"/>
    <row r="46805" x14ac:dyDescent="0.25"/>
    <row r="46806" x14ac:dyDescent="0.25"/>
    <row r="46807" x14ac:dyDescent="0.25"/>
    <row r="46808" x14ac:dyDescent="0.25"/>
    <row r="46809" x14ac:dyDescent="0.25"/>
    <row r="46810" x14ac:dyDescent="0.25"/>
    <row r="46811" x14ac:dyDescent="0.25"/>
    <row r="46812" x14ac:dyDescent="0.25"/>
    <row r="46813" x14ac:dyDescent="0.25"/>
    <row r="46814" x14ac:dyDescent="0.25"/>
    <row r="46815" x14ac:dyDescent="0.25"/>
    <row r="46816" x14ac:dyDescent="0.25"/>
    <row r="46817" x14ac:dyDescent="0.25"/>
    <row r="46818" x14ac:dyDescent="0.25"/>
    <row r="46819" x14ac:dyDescent="0.25"/>
    <row r="46820" x14ac:dyDescent="0.25"/>
    <row r="46821" x14ac:dyDescent="0.25"/>
    <row r="46822" x14ac:dyDescent="0.25"/>
    <row r="46823" x14ac:dyDescent="0.25"/>
    <row r="46824" x14ac:dyDescent="0.25"/>
    <row r="46825" x14ac:dyDescent="0.25"/>
    <row r="46826" x14ac:dyDescent="0.25"/>
    <row r="46827" x14ac:dyDescent="0.25"/>
    <row r="46828" x14ac:dyDescent="0.25"/>
    <row r="46829" x14ac:dyDescent="0.25"/>
    <row r="46830" x14ac:dyDescent="0.25"/>
    <row r="46831" x14ac:dyDescent="0.25"/>
    <row r="46832" x14ac:dyDescent="0.25"/>
    <row r="46833" x14ac:dyDescent="0.25"/>
    <row r="46834" x14ac:dyDescent="0.25"/>
    <row r="46835" x14ac:dyDescent="0.25"/>
    <row r="46836" x14ac:dyDescent="0.25"/>
    <row r="46837" x14ac:dyDescent="0.25"/>
    <row r="46838" x14ac:dyDescent="0.25"/>
    <row r="46839" x14ac:dyDescent="0.25"/>
    <row r="46840" x14ac:dyDescent="0.25"/>
    <row r="46841" x14ac:dyDescent="0.25"/>
    <row r="46842" x14ac:dyDescent="0.25"/>
    <row r="46843" x14ac:dyDescent="0.25"/>
    <row r="46844" x14ac:dyDescent="0.25"/>
    <row r="46845" x14ac:dyDescent="0.25"/>
    <row r="46846" x14ac:dyDescent="0.25"/>
    <row r="46847" x14ac:dyDescent="0.25"/>
    <row r="46848" x14ac:dyDescent="0.25"/>
    <row r="46849" x14ac:dyDescent="0.25"/>
    <row r="46850" x14ac:dyDescent="0.25"/>
    <row r="46851" x14ac:dyDescent="0.25"/>
    <row r="46852" x14ac:dyDescent="0.25"/>
    <row r="46853" x14ac:dyDescent="0.25"/>
    <row r="46854" x14ac:dyDescent="0.25"/>
    <row r="46855" x14ac:dyDescent="0.25"/>
    <row r="46856" x14ac:dyDescent="0.25"/>
    <row r="46857" x14ac:dyDescent="0.25"/>
    <row r="46858" x14ac:dyDescent="0.25"/>
    <row r="46859" x14ac:dyDescent="0.25"/>
    <row r="46860" x14ac:dyDescent="0.25"/>
    <row r="46861" x14ac:dyDescent="0.25"/>
    <row r="46862" x14ac:dyDescent="0.25"/>
    <row r="46863" x14ac:dyDescent="0.25"/>
    <row r="46864" x14ac:dyDescent="0.25"/>
    <row r="46865" x14ac:dyDescent="0.25"/>
    <row r="46866" x14ac:dyDescent="0.25"/>
    <row r="46867" x14ac:dyDescent="0.25"/>
    <row r="46868" x14ac:dyDescent="0.25"/>
    <row r="46869" x14ac:dyDescent="0.25"/>
    <row r="46870" x14ac:dyDescent="0.25"/>
    <row r="46871" x14ac:dyDescent="0.25"/>
    <row r="46872" x14ac:dyDescent="0.25"/>
    <row r="46873" x14ac:dyDescent="0.25"/>
    <row r="46874" x14ac:dyDescent="0.25"/>
    <row r="46875" x14ac:dyDescent="0.25"/>
    <row r="46876" x14ac:dyDescent="0.25"/>
    <row r="46877" x14ac:dyDescent="0.25"/>
    <row r="46878" x14ac:dyDescent="0.25"/>
    <row r="46879" x14ac:dyDescent="0.25"/>
    <row r="46880" x14ac:dyDescent="0.25"/>
    <row r="46881" x14ac:dyDescent="0.25"/>
    <row r="46882" x14ac:dyDescent="0.25"/>
    <row r="46883" x14ac:dyDescent="0.25"/>
    <row r="46884" x14ac:dyDescent="0.25"/>
    <row r="46885" x14ac:dyDescent="0.25"/>
    <row r="46886" x14ac:dyDescent="0.25"/>
    <row r="46887" x14ac:dyDescent="0.25"/>
    <row r="46888" x14ac:dyDescent="0.25"/>
    <row r="46889" x14ac:dyDescent="0.25"/>
    <row r="46890" x14ac:dyDescent="0.25"/>
    <row r="46891" x14ac:dyDescent="0.25"/>
    <row r="46892" x14ac:dyDescent="0.25"/>
    <row r="46893" x14ac:dyDescent="0.25"/>
    <row r="46894" x14ac:dyDescent="0.25"/>
    <row r="46895" x14ac:dyDescent="0.25"/>
    <row r="46896" x14ac:dyDescent="0.25"/>
    <row r="46897" x14ac:dyDescent="0.25"/>
    <row r="46898" x14ac:dyDescent="0.25"/>
    <row r="46899" x14ac:dyDescent="0.25"/>
    <row r="46900" x14ac:dyDescent="0.25"/>
    <row r="46901" x14ac:dyDescent="0.25"/>
    <row r="46902" x14ac:dyDescent="0.25"/>
    <row r="46903" x14ac:dyDescent="0.25"/>
    <row r="46904" x14ac:dyDescent="0.25"/>
    <row r="46905" x14ac:dyDescent="0.25"/>
    <row r="46906" x14ac:dyDescent="0.25"/>
    <row r="46907" x14ac:dyDescent="0.25"/>
    <row r="46908" x14ac:dyDescent="0.25"/>
    <row r="46909" x14ac:dyDescent="0.25"/>
    <row r="46910" x14ac:dyDescent="0.25"/>
    <row r="46911" x14ac:dyDescent="0.25"/>
    <row r="46912" x14ac:dyDescent="0.25"/>
    <row r="46913" x14ac:dyDescent="0.25"/>
    <row r="46914" x14ac:dyDescent="0.25"/>
    <row r="46915" x14ac:dyDescent="0.25"/>
    <row r="46916" x14ac:dyDescent="0.25"/>
    <row r="46917" x14ac:dyDescent="0.25"/>
    <row r="46918" x14ac:dyDescent="0.25"/>
    <row r="46919" x14ac:dyDescent="0.25"/>
    <row r="46920" x14ac:dyDescent="0.25"/>
    <row r="46921" x14ac:dyDescent="0.25"/>
    <row r="46922" x14ac:dyDescent="0.25"/>
    <row r="46923" x14ac:dyDescent="0.25"/>
    <row r="46924" x14ac:dyDescent="0.25"/>
    <row r="46925" x14ac:dyDescent="0.25"/>
    <row r="46926" x14ac:dyDescent="0.25"/>
    <row r="46927" x14ac:dyDescent="0.25"/>
    <row r="46928" x14ac:dyDescent="0.25"/>
    <row r="46929" x14ac:dyDescent="0.25"/>
    <row r="46930" x14ac:dyDescent="0.25"/>
    <row r="46931" x14ac:dyDescent="0.25"/>
    <row r="46932" x14ac:dyDescent="0.25"/>
    <row r="46933" x14ac:dyDescent="0.25"/>
    <row r="46934" x14ac:dyDescent="0.25"/>
    <row r="46935" x14ac:dyDescent="0.25"/>
    <row r="46936" x14ac:dyDescent="0.25"/>
    <row r="46937" x14ac:dyDescent="0.25"/>
    <row r="46938" x14ac:dyDescent="0.25"/>
    <row r="46939" x14ac:dyDescent="0.25"/>
    <row r="46940" x14ac:dyDescent="0.25"/>
    <row r="46941" x14ac:dyDescent="0.25"/>
    <row r="46942" x14ac:dyDescent="0.25"/>
    <row r="46943" x14ac:dyDescent="0.25"/>
    <row r="46944" x14ac:dyDescent="0.25"/>
    <row r="46945" x14ac:dyDescent="0.25"/>
    <row r="46946" x14ac:dyDescent="0.25"/>
    <row r="46947" x14ac:dyDescent="0.25"/>
    <row r="46948" x14ac:dyDescent="0.25"/>
    <row r="46949" x14ac:dyDescent="0.25"/>
    <row r="46950" x14ac:dyDescent="0.25"/>
    <row r="46951" x14ac:dyDescent="0.25"/>
    <row r="46952" x14ac:dyDescent="0.25"/>
    <row r="46953" x14ac:dyDescent="0.25"/>
    <row r="46954" x14ac:dyDescent="0.25"/>
    <row r="46955" x14ac:dyDescent="0.25"/>
    <row r="46956" x14ac:dyDescent="0.25"/>
    <row r="46957" x14ac:dyDescent="0.25"/>
    <row r="46958" x14ac:dyDescent="0.25"/>
    <row r="46959" x14ac:dyDescent="0.25"/>
    <row r="46960" x14ac:dyDescent="0.25"/>
    <row r="46961" x14ac:dyDescent="0.25"/>
    <row r="46962" x14ac:dyDescent="0.25"/>
    <row r="46963" x14ac:dyDescent="0.25"/>
    <row r="46964" x14ac:dyDescent="0.25"/>
    <row r="46965" x14ac:dyDescent="0.25"/>
    <row r="46966" x14ac:dyDescent="0.25"/>
    <row r="46967" x14ac:dyDescent="0.25"/>
    <row r="46968" x14ac:dyDescent="0.25"/>
    <row r="46969" x14ac:dyDescent="0.25"/>
    <row r="46970" x14ac:dyDescent="0.25"/>
    <row r="46971" x14ac:dyDescent="0.25"/>
    <row r="46972" x14ac:dyDescent="0.25"/>
    <row r="46973" x14ac:dyDescent="0.25"/>
    <row r="46974" x14ac:dyDescent="0.25"/>
    <row r="46975" x14ac:dyDescent="0.25"/>
    <row r="46976" x14ac:dyDescent="0.25"/>
    <row r="46977" x14ac:dyDescent="0.25"/>
    <row r="46978" x14ac:dyDescent="0.25"/>
    <row r="46979" x14ac:dyDescent="0.25"/>
    <row r="46980" x14ac:dyDescent="0.25"/>
    <row r="46981" x14ac:dyDescent="0.25"/>
    <row r="46982" x14ac:dyDescent="0.25"/>
    <row r="46983" x14ac:dyDescent="0.25"/>
    <row r="46984" x14ac:dyDescent="0.25"/>
    <row r="46985" x14ac:dyDescent="0.25"/>
    <row r="46986" x14ac:dyDescent="0.25"/>
    <row r="46987" x14ac:dyDescent="0.25"/>
    <row r="46988" x14ac:dyDescent="0.25"/>
    <row r="46989" x14ac:dyDescent="0.25"/>
    <row r="46990" x14ac:dyDescent="0.25"/>
    <row r="46991" x14ac:dyDescent="0.25"/>
    <row r="46992" x14ac:dyDescent="0.25"/>
    <row r="46993" x14ac:dyDescent="0.25"/>
    <row r="46994" x14ac:dyDescent="0.25"/>
    <row r="46995" x14ac:dyDescent="0.25"/>
    <row r="46996" x14ac:dyDescent="0.25"/>
    <row r="46997" x14ac:dyDescent="0.25"/>
    <row r="46998" x14ac:dyDescent="0.25"/>
    <row r="46999" x14ac:dyDescent="0.25"/>
    <row r="47000" x14ac:dyDescent="0.25"/>
    <row r="47001" x14ac:dyDescent="0.25"/>
    <row r="47002" x14ac:dyDescent="0.25"/>
    <row r="47003" x14ac:dyDescent="0.25"/>
    <row r="47004" x14ac:dyDescent="0.25"/>
    <row r="47005" x14ac:dyDescent="0.25"/>
    <row r="47006" x14ac:dyDescent="0.25"/>
    <row r="47007" x14ac:dyDescent="0.25"/>
    <row r="47008" x14ac:dyDescent="0.25"/>
    <row r="47009" x14ac:dyDescent="0.25"/>
    <row r="47010" x14ac:dyDescent="0.25"/>
    <row r="47011" x14ac:dyDescent="0.25"/>
    <row r="47012" x14ac:dyDescent="0.25"/>
    <row r="47013" x14ac:dyDescent="0.25"/>
    <row r="47014" x14ac:dyDescent="0.25"/>
    <row r="47015" x14ac:dyDescent="0.25"/>
    <row r="47016" x14ac:dyDescent="0.25"/>
    <row r="47017" x14ac:dyDescent="0.25"/>
    <row r="47018" x14ac:dyDescent="0.25"/>
    <row r="47019" x14ac:dyDescent="0.25"/>
    <row r="47020" x14ac:dyDescent="0.25"/>
    <row r="47021" x14ac:dyDescent="0.25"/>
    <row r="47022" x14ac:dyDescent="0.25"/>
    <row r="47023" x14ac:dyDescent="0.25"/>
    <row r="47024" x14ac:dyDescent="0.25"/>
    <row r="47025" x14ac:dyDescent="0.25"/>
    <row r="47026" x14ac:dyDescent="0.25"/>
    <row r="47027" x14ac:dyDescent="0.25"/>
    <row r="47028" x14ac:dyDescent="0.25"/>
    <row r="47029" x14ac:dyDescent="0.25"/>
    <row r="47030" x14ac:dyDescent="0.25"/>
    <row r="47031" x14ac:dyDescent="0.25"/>
    <row r="47032" x14ac:dyDescent="0.25"/>
    <row r="47033" x14ac:dyDescent="0.25"/>
    <row r="47034" x14ac:dyDescent="0.25"/>
    <row r="47035" x14ac:dyDescent="0.25"/>
    <row r="47036" x14ac:dyDescent="0.25"/>
    <row r="47037" x14ac:dyDescent="0.25"/>
    <row r="47038" x14ac:dyDescent="0.25"/>
    <row r="47039" x14ac:dyDescent="0.25"/>
    <row r="47040" x14ac:dyDescent="0.25"/>
    <row r="47041" x14ac:dyDescent="0.25"/>
    <row r="47042" x14ac:dyDescent="0.25"/>
    <row r="47043" x14ac:dyDescent="0.25"/>
    <row r="47044" x14ac:dyDescent="0.25"/>
    <row r="47045" x14ac:dyDescent="0.25"/>
    <row r="47046" x14ac:dyDescent="0.25"/>
    <row r="47047" x14ac:dyDescent="0.25"/>
    <row r="47048" x14ac:dyDescent="0.25"/>
    <row r="47049" x14ac:dyDescent="0.25"/>
    <row r="47050" x14ac:dyDescent="0.25"/>
    <row r="47051" x14ac:dyDescent="0.25"/>
    <row r="47052" x14ac:dyDescent="0.25"/>
    <row r="47053" x14ac:dyDescent="0.25"/>
    <row r="47054" x14ac:dyDescent="0.25"/>
    <row r="47055" x14ac:dyDescent="0.25"/>
    <row r="47056" x14ac:dyDescent="0.25"/>
    <row r="47057" x14ac:dyDescent="0.25"/>
    <row r="47058" x14ac:dyDescent="0.25"/>
    <row r="47059" x14ac:dyDescent="0.25"/>
    <row r="47060" x14ac:dyDescent="0.25"/>
    <row r="47061" x14ac:dyDescent="0.25"/>
    <row r="47062" x14ac:dyDescent="0.25"/>
    <row r="47063" x14ac:dyDescent="0.25"/>
    <row r="47064" x14ac:dyDescent="0.25"/>
    <row r="47065" x14ac:dyDescent="0.25"/>
    <row r="47066" x14ac:dyDescent="0.25"/>
    <row r="47067" x14ac:dyDescent="0.25"/>
    <row r="47068" x14ac:dyDescent="0.25"/>
    <row r="47069" x14ac:dyDescent="0.25"/>
    <row r="47070" x14ac:dyDescent="0.25"/>
    <row r="47071" x14ac:dyDescent="0.25"/>
    <row r="47072" x14ac:dyDescent="0.25"/>
    <row r="47073" x14ac:dyDescent="0.25"/>
    <row r="47074" x14ac:dyDescent="0.25"/>
    <row r="47075" x14ac:dyDescent="0.25"/>
    <row r="47076" x14ac:dyDescent="0.25"/>
    <row r="47077" x14ac:dyDescent="0.25"/>
    <row r="47078" x14ac:dyDescent="0.25"/>
    <row r="47079" x14ac:dyDescent="0.25"/>
    <row r="47080" x14ac:dyDescent="0.25"/>
    <row r="47081" x14ac:dyDescent="0.25"/>
    <row r="47082" x14ac:dyDescent="0.25"/>
    <row r="47083" x14ac:dyDescent="0.25"/>
    <row r="47084" x14ac:dyDescent="0.25"/>
    <row r="47085" x14ac:dyDescent="0.25"/>
    <row r="47086" x14ac:dyDescent="0.25"/>
    <row r="47087" x14ac:dyDescent="0.25"/>
    <row r="47088" x14ac:dyDescent="0.25"/>
    <row r="47089" x14ac:dyDescent="0.25"/>
    <row r="47090" x14ac:dyDescent="0.25"/>
    <row r="47091" x14ac:dyDescent="0.25"/>
    <row r="47092" x14ac:dyDescent="0.25"/>
    <row r="47093" x14ac:dyDescent="0.25"/>
    <row r="47094" x14ac:dyDescent="0.25"/>
    <row r="47095" x14ac:dyDescent="0.25"/>
    <row r="47096" x14ac:dyDescent="0.25"/>
    <row r="47097" x14ac:dyDescent="0.25"/>
    <row r="47098" x14ac:dyDescent="0.25"/>
    <row r="47099" x14ac:dyDescent="0.25"/>
    <row r="47100" x14ac:dyDescent="0.25"/>
    <row r="47101" x14ac:dyDescent="0.25"/>
    <row r="47102" x14ac:dyDescent="0.25"/>
    <row r="47103" x14ac:dyDescent="0.25"/>
    <row r="47104" x14ac:dyDescent="0.25"/>
    <row r="47105" x14ac:dyDescent="0.25"/>
    <row r="47106" x14ac:dyDescent="0.25"/>
    <row r="47107" x14ac:dyDescent="0.25"/>
    <row r="47108" x14ac:dyDescent="0.25"/>
    <row r="47109" x14ac:dyDescent="0.25"/>
    <row r="47110" x14ac:dyDescent="0.25"/>
    <row r="47111" x14ac:dyDescent="0.25"/>
    <row r="47112" x14ac:dyDescent="0.25"/>
    <row r="47113" x14ac:dyDescent="0.25"/>
    <row r="47114" x14ac:dyDescent="0.25"/>
    <row r="47115" x14ac:dyDescent="0.25"/>
    <row r="47116" x14ac:dyDescent="0.25"/>
    <row r="47117" x14ac:dyDescent="0.25"/>
    <row r="47118" x14ac:dyDescent="0.25"/>
    <row r="47119" x14ac:dyDescent="0.25"/>
    <row r="47120" x14ac:dyDescent="0.25"/>
    <row r="47121" x14ac:dyDescent="0.25"/>
    <row r="47122" x14ac:dyDescent="0.25"/>
    <row r="47123" x14ac:dyDescent="0.25"/>
    <row r="47124" x14ac:dyDescent="0.25"/>
    <row r="47125" x14ac:dyDescent="0.25"/>
    <row r="47126" x14ac:dyDescent="0.25"/>
    <row r="47127" x14ac:dyDescent="0.25"/>
    <row r="47128" x14ac:dyDescent="0.25"/>
    <row r="47129" x14ac:dyDescent="0.25"/>
    <row r="47130" x14ac:dyDescent="0.25"/>
    <row r="47131" x14ac:dyDescent="0.25"/>
    <row r="47132" x14ac:dyDescent="0.25"/>
    <row r="47133" x14ac:dyDescent="0.25"/>
    <row r="47134" x14ac:dyDescent="0.25"/>
    <row r="47135" x14ac:dyDescent="0.25"/>
    <row r="47136" x14ac:dyDescent="0.25"/>
    <row r="47137" x14ac:dyDescent="0.25"/>
    <row r="47138" x14ac:dyDescent="0.25"/>
    <row r="47139" x14ac:dyDescent="0.25"/>
    <row r="47140" x14ac:dyDescent="0.25"/>
    <row r="47141" x14ac:dyDescent="0.25"/>
    <row r="47142" x14ac:dyDescent="0.25"/>
    <row r="47143" x14ac:dyDescent="0.25"/>
    <row r="47144" x14ac:dyDescent="0.25"/>
    <row r="47145" x14ac:dyDescent="0.25"/>
    <row r="47146" x14ac:dyDescent="0.25"/>
    <row r="47147" x14ac:dyDescent="0.25"/>
    <row r="47148" x14ac:dyDescent="0.25"/>
    <row r="47149" x14ac:dyDescent="0.25"/>
    <row r="47150" x14ac:dyDescent="0.25"/>
    <row r="47151" x14ac:dyDescent="0.25"/>
    <row r="47152" x14ac:dyDescent="0.25"/>
    <row r="47153" x14ac:dyDescent="0.25"/>
    <row r="47154" x14ac:dyDescent="0.25"/>
    <row r="47155" x14ac:dyDescent="0.25"/>
    <row r="47156" x14ac:dyDescent="0.25"/>
    <row r="47157" x14ac:dyDescent="0.25"/>
    <row r="47158" x14ac:dyDescent="0.25"/>
    <row r="47159" x14ac:dyDescent="0.25"/>
    <row r="47160" x14ac:dyDescent="0.25"/>
    <row r="47161" x14ac:dyDescent="0.25"/>
    <row r="47162" x14ac:dyDescent="0.25"/>
    <row r="47163" x14ac:dyDescent="0.25"/>
    <row r="47164" x14ac:dyDescent="0.25"/>
    <row r="47165" x14ac:dyDescent="0.25"/>
    <row r="47166" x14ac:dyDescent="0.25"/>
    <row r="47167" x14ac:dyDescent="0.25"/>
    <row r="47168" x14ac:dyDescent="0.25"/>
    <row r="47169" x14ac:dyDescent="0.25"/>
    <row r="47170" x14ac:dyDescent="0.25"/>
    <row r="47171" x14ac:dyDescent="0.25"/>
    <row r="47172" x14ac:dyDescent="0.25"/>
    <row r="47173" x14ac:dyDescent="0.25"/>
    <row r="47174" x14ac:dyDescent="0.25"/>
    <row r="47175" x14ac:dyDescent="0.25"/>
    <row r="47176" x14ac:dyDescent="0.25"/>
    <row r="47177" x14ac:dyDescent="0.25"/>
    <row r="47178" x14ac:dyDescent="0.25"/>
    <row r="47179" x14ac:dyDescent="0.25"/>
    <row r="47180" x14ac:dyDescent="0.25"/>
    <row r="47181" x14ac:dyDescent="0.25"/>
    <row r="47182" x14ac:dyDescent="0.25"/>
    <row r="47183" x14ac:dyDescent="0.25"/>
    <row r="47184" x14ac:dyDescent="0.25"/>
    <row r="47185" x14ac:dyDescent="0.25"/>
    <row r="47186" x14ac:dyDescent="0.25"/>
    <row r="47187" x14ac:dyDescent="0.25"/>
    <row r="47188" x14ac:dyDescent="0.25"/>
    <row r="47189" x14ac:dyDescent="0.25"/>
    <row r="47190" x14ac:dyDescent="0.25"/>
    <row r="47191" x14ac:dyDescent="0.25"/>
    <row r="47192" x14ac:dyDescent="0.25"/>
    <row r="47193" x14ac:dyDescent="0.25"/>
    <row r="47194" x14ac:dyDescent="0.25"/>
    <row r="47195" x14ac:dyDescent="0.25"/>
    <row r="47196" x14ac:dyDescent="0.25"/>
    <row r="47197" x14ac:dyDescent="0.25"/>
    <row r="47198" x14ac:dyDescent="0.25"/>
    <row r="47199" x14ac:dyDescent="0.25"/>
    <row r="47200" x14ac:dyDescent="0.25"/>
    <row r="47201" x14ac:dyDescent="0.25"/>
    <row r="47202" x14ac:dyDescent="0.25"/>
    <row r="47203" x14ac:dyDescent="0.25"/>
    <row r="47204" x14ac:dyDescent="0.25"/>
    <row r="47205" x14ac:dyDescent="0.25"/>
    <row r="47206" x14ac:dyDescent="0.25"/>
    <row r="47207" x14ac:dyDescent="0.25"/>
    <row r="47208" x14ac:dyDescent="0.25"/>
    <row r="47209" x14ac:dyDescent="0.25"/>
    <row r="47210" x14ac:dyDescent="0.25"/>
    <row r="47211" x14ac:dyDescent="0.25"/>
    <row r="47212" x14ac:dyDescent="0.25"/>
    <row r="47213" x14ac:dyDescent="0.25"/>
    <row r="47214" x14ac:dyDescent="0.25"/>
    <row r="47215" x14ac:dyDescent="0.25"/>
    <row r="47216" x14ac:dyDescent="0.25"/>
    <row r="47217" x14ac:dyDescent="0.25"/>
    <row r="47218" x14ac:dyDescent="0.25"/>
    <row r="47219" x14ac:dyDescent="0.25"/>
    <row r="47220" x14ac:dyDescent="0.25"/>
    <row r="47221" x14ac:dyDescent="0.25"/>
    <row r="47222" x14ac:dyDescent="0.25"/>
    <row r="47223" x14ac:dyDescent="0.25"/>
    <row r="47224" x14ac:dyDescent="0.25"/>
    <row r="47225" x14ac:dyDescent="0.25"/>
    <row r="47226" x14ac:dyDescent="0.25"/>
    <row r="47227" x14ac:dyDescent="0.25"/>
    <row r="47228" x14ac:dyDescent="0.25"/>
    <row r="47229" x14ac:dyDescent="0.25"/>
    <row r="47230" x14ac:dyDescent="0.25"/>
    <row r="47231" x14ac:dyDescent="0.25"/>
    <row r="47232" x14ac:dyDescent="0.25"/>
    <row r="47233" x14ac:dyDescent="0.25"/>
    <row r="47234" x14ac:dyDescent="0.25"/>
    <row r="47235" x14ac:dyDescent="0.25"/>
    <row r="47236" x14ac:dyDescent="0.25"/>
    <row r="47237" x14ac:dyDescent="0.25"/>
    <row r="47238" x14ac:dyDescent="0.25"/>
    <row r="47239" x14ac:dyDescent="0.25"/>
    <row r="47240" x14ac:dyDescent="0.25"/>
    <row r="47241" x14ac:dyDescent="0.25"/>
    <row r="47242" x14ac:dyDescent="0.25"/>
    <row r="47243" x14ac:dyDescent="0.25"/>
    <row r="47244" x14ac:dyDescent="0.25"/>
    <row r="47245" x14ac:dyDescent="0.25"/>
    <row r="47246" x14ac:dyDescent="0.25"/>
    <row r="47247" x14ac:dyDescent="0.25"/>
    <row r="47248" x14ac:dyDescent="0.25"/>
    <row r="47249" x14ac:dyDescent="0.25"/>
    <row r="47250" x14ac:dyDescent="0.25"/>
    <row r="47251" x14ac:dyDescent="0.25"/>
    <row r="47252" x14ac:dyDescent="0.25"/>
    <row r="47253" x14ac:dyDescent="0.25"/>
    <row r="47254" x14ac:dyDescent="0.25"/>
    <row r="47255" x14ac:dyDescent="0.25"/>
    <row r="47256" x14ac:dyDescent="0.25"/>
    <row r="47257" x14ac:dyDescent="0.25"/>
    <row r="47258" x14ac:dyDescent="0.25"/>
    <row r="47259" x14ac:dyDescent="0.25"/>
    <row r="47260" x14ac:dyDescent="0.25"/>
    <row r="47261" x14ac:dyDescent="0.25"/>
    <row r="47262" x14ac:dyDescent="0.25"/>
    <row r="47263" x14ac:dyDescent="0.25"/>
    <row r="47264" x14ac:dyDescent="0.25"/>
    <row r="47265" x14ac:dyDescent="0.25"/>
    <row r="47266" x14ac:dyDescent="0.25"/>
    <row r="47267" x14ac:dyDescent="0.25"/>
    <row r="47268" x14ac:dyDescent="0.25"/>
    <row r="47269" x14ac:dyDescent="0.25"/>
    <row r="47270" x14ac:dyDescent="0.25"/>
    <row r="47271" x14ac:dyDescent="0.25"/>
    <row r="47272" x14ac:dyDescent="0.25"/>
    <row r="47273" x14ac:dyDescent="0.25"/>
    <row r="47274" x14ac:dyDescent="0.25"/>
    <row r="47275" x14ac:dyDescent="0.25"/>
    <row r="47276" x14ac:dyDescent="0.25"/>
    <row r="47277" x14ac:dyDescent="0.25"/>
    <row r="47278" x14ac:dyDescent="0.25"/>
    <row r="47279" x14ac:dyDescent="0.25"/>
    <row r="47280" x14ac:dyDescent="0.25"/>
    <row r="47281" x14ac:dyDescent="0.25"/>
    <row r="47282" x14ac:dyDescent="0.25"/>
    <row r="47283" x14ac:dyDescent="0.25"/>
    <row r="47284" x14ac:dyDescent="0.25"/>
    <row r="47285" x14ac:dyDescent="0.25"/>
    <row r="47286" x14ac:dyDescent="0.25"/>
    <row r="47287" x14ac:dyDescent="0.25"/>
    <row r="47288" x14ac:dyDescent="0.25"/>
    <row r="47289" x14ac:dyDescent="0.25"/>
    <row r="47290" x14ac:dyDescent="0.25"/>
    <row r="47291" x14ac:dyDescent="0.25"/>
    <row r="47292" x14ac:dyDescent="0.25"/>
    <row r="47293" x14ac:dyDescent="0.25"/>
    <row r="47294" x14ac:dyDescent="0.25"/>
    <row r="47295" x14ac:dyDescent="0.25"/>
    <row r="47296" x14ac:dyDescent="0.25"/>
    <row r="47297" x14ac:dyDescent="0.25"/>
    <row r="47298" x14ac:dyDescent="0.25"/>
    <row r="47299" x14ac:dyDescent="0.25"/>
    <row r="47300" x14ac:dyDescent="0.25"/>
    <row r="47301" x14ac:dyDescent="0.25"/>
    <row r="47302" x14ac:dyDescent="0.25"/>
    <row r="47303" x14ac:dyDescent="0.25"/>
    <row r="47304" x14ac:dyDescent="0.25"/>
    <row r="47305" x14ac:dyDescent="0.25"/>
    <row r="47306" x14ac:dyDescent="0.25"/>
    <row r="47307" x14ac:dyDescent="0.25"/>
    <row r="47308" x14ac:dyDescent="0.25"/>
    <row r="47309" x14ac:dyDescent="0.25"/>
    <row r="47310" x14ac:dyDescent="0.25"/>
    <row r="47311" x14ac:dyDescent="0.25"/>
    <row r="47312" x14ac:dyDescent="0.25"/>
    <row r="47313" x14ac:dyDescent="0.25"/>
    <row r="47314" x14ac:dyDescent="0.25"/>
    <row r="47315" x14ac:dyDescent="0.25"/>
    <row r="47316" x14ac:dyDescent="0.25"/>
    <row r="47317" x14ac:dyDescent="0.25"/>
    <row r="47318" x14ac:dyDescent="0.25"/>
    <row r="47319" x14ac:dyDescent="0.25"/>
    <row r="47320" x14ac:dyDescent="0.25"/>
    <row r="47321" x14ac:dyDescent="0.25"/>
    <row r="47322" x14ac:dyDescent="0.25"/>
    <row r="47323" x14ac:dyDescent="0.25"/>
    <row r="47324" x14ac:dyDescent="0.25"/>
    <row r="47325" x14ac:dyDescent="0.25"/>
    <row r="47326" x14ac:dyDescent="0.25"/>
    <row r="47327" x14ac:dyDescent="0.25"/>
    <row r="47328" x14ac:dyDescent="0.25"/>
    <row r="47329" x14ac:dyDescent="0.25"/>
    <row r="47330" x14ac:dyDescent="0.25"/>
    <row r="47331" x14ac:dyDescent="0.25"/>
    <row r="47332" x14ac:dyDescent="0.25"/>
    <row r="47333" x14ac:dyDescent="0.25"/>
    <row r="47334" x14ac:dyDescent="0.25"/>
    <row r="47335" x14ac:dyDescent="0.25"/>
    <row r="47336" x14ac:dyDescent="0.25"/>
    <row r="47337" x14ac:dyDescent="0.25"/>
    <row r="47338" x14ac:dyDescent="0.25"/>
    <row r="47339" x14ac:dyDescent="0.25"/>
    <row r="47340" x14ac:dyDescent="0.25"/>
    <row r="47341" x14ac:dyDescent="0.25"/>
    <row r="47342" x14ac:dyDescent="0.25"/>
    <row r="47343" x14ac:dyDescent="0.25"/>
    <row r="47344" x14ac:dyDescent="0.25"/>
    <row r="47345" x14ac:dyDescent="0.25"/>
    <row r="47346" x14ac:dyDescent="0.25"/>
    <row r="47347" x14ac:dyDescent="0.25"/>
    <row r="47348" x14ac:dyDescent="0.25"/>
    <row r="47349" x14ac:dyDescent="0.25"/>
    <row r="47350" x14ac:dyDescent="0.25"/>
    <row r="47351" x14ac:dyDescent="0.25"/>
    <row r="47352" x14ac:dyDescent="0.25"/>
    <row r="47353" x14ac:dyDescent="0.25"/>
    <row r="47354" x14ac:dyDescent="0.25"/>
    <row r="47355" x14ac:dyDescent="0.25"/>
    <row r="47356" x14ac:dyDescent="0.25"/>
    <row r="47357" x14ac:dyDescent="0.25"/>
    <row r="47358" x14ac:dyDescent="0.25"/>
    <row r="47359" x14ac:dyDescent="0.25"/>
    <row r="47360" x14ac:dyDescent="0.25"/>
    <row r="47361" x14ac:dyDescent="0.25"/>
    <row r="47362" x14ac:dyDescent="0.25"/>
    <row r="47363" x14ac:dyDescent="0.25"/>
    <row r="47364" x14ac:dyDescent="0.25"/>
    <row r="47365" x14ac:dyDescent="0.25"/>
    <row r="47366" x14ac:dyDescent="0.25"/>
    <row r="47367" x14ac:dyDescent="0.25"/>
    <row r="47368" x14ac:dyDescent="0.25"/>
    <row r="47369" x14ac:dyDescent="0.25"/>
    <row r="47370" x14ac:dyDescent="0.25"/>
    <row r="47371" x14ac:dyDescent="0.25"/>
    <row r="47372" x14ac:dyDescent="0.25"/>
    <row r="47373" x14ac:dyDescent="0.25"/>
    <row r="47374" x14ac:dyDescent="0.25"/>
    <row r="47375" x14ac:dyDescent="0.25"/>
    <row r="47376" x14ac:dyDescent="0.25"/>
    <row r="47377" x14ac:dyDescent="0.25"/>
    <row r="47378" x14ac:dyDescent="0.25"/>
    <row r="47379" x14ac:dyDescent="0.25"/>
    <row r="47380" x14ac:dyDescent="0.25"/>
    <row r="47381" x14ac:dyDescent="0.25"/>
    <row r="47382" x14ac:dyDescent="0.25"/>
    <row r="47383" x14ac:dyDescent="0.25"/>
    <row r="47384" x14ac:dyDescent="0.25"/>
    <row r="47385" x14ac:dyDescent="0.25"/>
    <row r="47386" x14ac:dyDescent="0.25"/>
    <row r="47387" x14ac:dyDescent="0.25"/>
    <row r="47388" x14ac:dyDescent="0.25"/>
    <row r="47389" x14ac:dyDescent="0.25"/>
    <row r="47390" x14ac:dyDescent="0.25"/>
    <row r="47391" x14ac:dyDescent="0.25"/>
    <row r="47392" x14ac:dyDescent="0.25"/>
    <row r="47393" x14ac:dyDescent="0.25"/>
    <row r="47394" x14ac:dyDescent="0.25"/>
    <row r="47395" x14ac:dyDescent="0.25"/>
    <row r="47396" x14ac:dyDescent="0.25"/>
    <row r="47397" x14ac:dyDescent="0.25"/>
    <row r="47398" x14ac:dyDescent="0.25"/>
    <row r="47399" x14ac:dyDescent="0.25"/>
    <row r="47400" x14ac:dyDescent="0.25"/>
    <row r="47401" x14ac:dyDescent="0.25"/>
    <row r="47402" x14ac:dyDescent="0.25"/>
    <row r="47403" x14ac:dyDescent="0.25"/>
    <row r="47404" x14ac:dyDescent="0.25"/>
    <row r="47405" x14ac:dyDescent="0.25"/>
    <row r="47406" x14ac:dyDescent="0.25"/>
    <row r="47407" x14ac:dyDescent="0.25"/>
    <row r="47408" x14ac:dyDescent="0.25"/>
    <row r="47409" x14ac:dyDescent="0.25"/>
    <row r="47410" x14ac:dyDescent="0.25"/>
    <row r="47411" x14ac:dyDescent="0.25"/>
    <row r="47412" x14ac:dyDescent="0.25"/>
    <row r="47413" x14ac:dyDescent="0.25"/>
    <row r="47414" x14ac:dyDescent="0.25"/>
    <row r="47415" x14ac:dyDescent="0.25"/>
    <row r="47416" x14ac:dyDescent="0.25"/>
    <row r="47417" x14ac:dyDescent="0.25"/>
    <row r="47418" x14ac:dyDescent="0.25"/>
    <row r="47419" x14ac:dyDescent="0.25"/>
    <row r="47420" x14ac:dyDescent="0.25"/>
    <row r="47421" x14ac:dyDescent="0.25"/>
    <row r="47422" x14ac:dyDescent="0.25"/>
    <row r="47423" x14ac:dyDescent="0.25"/>
    <row r="47424" x14ac:dyDescent="0.25"/>
    <row r="47425" x14ac:dyDescent="0.25"/>
    <row r="47426" x14ac:dyDescent="0.25"/>
    <row r="47427" x14ac:dyDescent="0.25"/>
    <row r="47428" x14ac:dyDescent="0.25"/>
    <row r="47429" x14ac:dyDescent="0.25"/>
    <row r="47430" x14ac:dyDescent="0.25"/>
    <row r="47431" x14ac:dyDescent="0.25"/>
    <row r="47432" x14ac:dyDescent="0.25"/>
    <row r="47433" x14ac:dyDescent="0.25"/>
    <row r="47434" x14ac:dyDescent="0.25"/>
    <row r="47435" x14ac:dyDescent="0.25"/>
    <row r="47436" x14ac:dyDescent="0.25"/>
    <row r="47437" x14ac:dyDescent="0.25"/>
    <row r="47438" x14ac:dyDescent="0.25"/>
    <row r="47439" x14ac:dyDescent="0.25"/>
    <row r="47440" x14ac:dyDescent="0.25"/>
    <row r="47441" x14ac:dyDescent="0.25"/>
    <row r="47442" x14ac:dyDescent="0.25"/>
    <row r="47443" x14ac:dyDescent="0.25"/>
    <row r="47444" x14ac:dyDescent="0.25"/>
    <row r="47445" x14ac:dyDescent="0.25"/>
    <row r="47446" x14ac:dyDescent="0.25"/>
    <row r="47447" x14ac:dyDescent="0.25"/>
    <row r="47448" x14ac:dyDescent="0.25"/>
    <row r="47449" x14ac:dyDescent="0.25"/>
    <row r="47450" x14ac:dyDescent="0.25"/>
    <row r="47451" x14ac:dyDescent="0.25"/>
    <row r="47452" x14ac:dyDescent="0.25"/>
    <row r="47453" x14ac:dyDescent="0.25"/>
    <row r="47454" x14ac:dyDescent="0.25"/>
    <row r="47455" x14ac:dyDescent="0.25"/>
    <row r="47456" x14ac:dyDescent="0.25"/>
    <row r="47457" x14ac:dyDescent="0.25"/>
    <row r="47458" x14ac:dyDescent="0.25"/>
    <row r="47459" x14ac:dyDescent="0.25"/>
    <row r="47460" x14ac:dyDescent="0.25"/>
    <row r="47461" x14ac:dyDescent="0.25"/>
    <row r="47462" x14ac:dyDescent="0.25"/>
    <row r="47463" x14ac:dyDescent="0.25"/>
    <row r="47464" x14ac:dyDescent="0.25"/>
    <row r="47465" x14ac:dyDescent="0.25"/>
    <row r="47466" x14ac:dyDescent="0.25"/>
    <row r="47467" x14ac:dyDescent="0.25"/>
    <row r="47468" x14ac:dyDescent="0.25"/>
    <row r="47469" x14ac:dyDescent="0.25"/>
    <row r="47470" x14ac:dyDescent="0.25"/>
    <row r="47471" x14ac:dyDescent="0.25"/>
    <row r="47472" x14ac:dyDescent="0.25"/>
    <row r="47473" x14ac:dyDescent="0.25"/>
    <row r="47474" x14ac:dyDescent="0.25"/>
    <row r="47475" x14ac:dyDescent="0.25"/>
    <row r="47476" x14ac:dyDescent="0.25"/>
    <row r="47477" x14ac:dyDescent="0.25"/>
    <row r="47478" x14ac:dyDescent="0.25"/>
    <row r="47479" x14ac:dyDescent="0.25"/>
    <row r="47480" x14ac:dyDescent="0.25"/>
    <row r="47481" x14ac:dyDescent="0.25"/>
    <row r="47482" x14ac:dyDescent="0.25"/>
    <row r="47483" x14ac:dyDescent="0.25"/>
    <row r="47484" x14ac:dyDescent="0.25"/>
    <row r="47485" x14ac:dyDescent="0.25"/>
    <row r="47486" x14ac:dyDescent="0.25"/>
    <row r="47487" x14ac:dyDescent="0.25"/>
    <row r="47488" x14ac:dyDescent="0.25"/>
    <row r="47489" x14ac:dyDescent="0.25"/>
    <row r="47490" x14ac:dyDescent="0.25"/>
    <row r="47491" x14ac:dyDescent="0.25"/>
    <row r="47492" x14ac:dyDescent="0.25"/>
    <row r="47493" x14ac:dyDescent="0.25"/>
    <row r="47494" x14ac:dyDescent="0.25"/>
    <row r="47495" x14ac:dyDescent="0.25"/>
    <row r="47496" x14ac:dyDescent="0.25"/>
    <row r="47497" x14ac:dyDescent="0.25"/>
    <row r="47498" x14ac:dyDescent="0.25"/>
    <row r="47499" x14ac:dyDescent="0.25"/>
    <row r="47500" x14ac:dyDescent="0.25"/>
    <row r="47501" x14ac:dyDescent="0.25"/>
    <row r="47502" x14ac:dyDescent="0.25"/>
    <row r="47503" x14ac:dyDescent="0.25"/>
    <row r="47504" x14ac:dyDescent="0.25"/>
    <row r="47505" x14ac:dyDescent="0.25"/>
    <row r="47506" x14ac:dyDescent="0.25"/>
    <row r="47507" x14ac:dyDescent="0.25"/>
    <row r="47508" x14ac:dyDescent="0.25"/>
    <row r="47509" x14ac:dyDescent="0.25"/>
    <row r="47510" x14ac:dyDescent="0.25"/>
    <row r="47511" x14ac:dyDescent="0.25"/>
    <row r="47512" x14ac:dyDescent="0.25"/>
    <row r="47513" x14ac:dyDescent="0.25"/>
    <row r="47514" x14ac:dyDescent="0.25"/>
    <row r="47515" x14ac:dyDescent="0.25"/>
    <row r="47516" x14ac:dyDescent="0.25"/>
    <row r="47517" x14ac:dyDescent="0.25"/>
    <row r="47518" x14ac:dyDescent="0.25"/>
    <row r="47519" x14ac:dyDescent="0.25"/>
    <row r="47520" x14ac:dyDescent="0.25"/>
    <row r="47521" x14ac:dyDescent="0.25"/>
    <row r="47522" x14ac:dyDescent="0.25"/>
    <row r="47523" x14ac:dyDescent="0.25"/>
    <row r="47524" x14ac:dyDescent="0.25"/>
    <row r="47525" x14ac:dyDescent="0.25"/>
    <row r="47526" x14ac:dyDescent="0.25"/>
    <row r="47527" x14ac:dyDescent="0.25"/>
    <row r="47528" x14ac:dyDescent="0.25"/>
    <row r="47529" x14ac:dyDescent="0.25"/>
    <row r="47530" x14ac:dyDescent="0.25"/>
    <row r="47531" x14ac:dyDescent="0.25"/>
    <row r="47532" x14ac:dyDescent="0.25"/>
    <row r="47533" x14ac:dyDescent="0.25"/>
    <row r="47534" x14ac:dyDescent="0.25"/>
    <row r="47535" x14ac:dyDescent="0.25"/>
    <row r="47536" x14ac:dyDescent="0.25"/>
    <row r="47537" x14ac:dyDescent="0.25"/>
    <row r="47538" x14ac:dyDescent="0.25"/>
    <row r="47539" x14ac:dyDescent="0.25"/>
    <row r="47540" x14ac:dyDescent="0.25"/>
    <row r="47541" x14ac:dyDescent="0.25"/>
    <row r="47542" x14ac:dyDescent="0.25"/>
    <row r="47543" x14ac:dyDescent="0.25"/>
    <row r="47544" x14ac:dyDescent="0.25"/>
    <row r="47545" x14ac:dyDescent="0.25"/>
    <row r="47546" x14ac:dyDescent="0.25"/>
    <row r="47547" x14ac:dyDescent="0.25"/>
    <row r="47548" x14ac:dyDescent="0.25"/>
    <row r="47549" x14ac:dyDescent="0.25"/>
    <row r="47550" x14ac:dyDescent="0.25"/>
    <row r="47551" x14ac:dyDescent="0.25"/>
    <row r="47552" x14ac:dyDescent="0.25"/>
    <row r="47553" x14ac:dyDescent="0.25"/>
    <row r="47554" x14ac:dyDescent="0.25"/>
    <row r="47555" x14ac:dyDescent="0.25"/>
    <row r="47556" x14ac:dyDescent="0.25"/>
    <row r="47557" x14ac:dyDescent="0.25"/>
    <row r="47558" x14ac:dyDescent="0.25"/>
    <row r="47559" x14ac:dyDescent="0.25"/>
    <row r="47560" x14ac:dyDescent="0.25"/>
    <row r="47561" x14ac:dyDescent="0.25"/>
    <row r="47562" x14ac:dyDescent="0.25"/>
    <row r="47563" x14ac:dyDescent="0.25"/>
    <row r="47564" x14ac:dyDescent="0.25"/>
    <row r="47565" x14ac:dyDescent="0.25"/>
    <row r="47566" x14ac:dyDescent="0.25"/>
    <row r="47567" x14ac:dyDescent="0.25"/>
    <row r="47568" x14ac:dyDescent="0.25"/>
    <row r="47569" x14ac:dyDescent="0.25"/>
    <row r="47570" x14ac:dyDescent="0.25"/>
    <row r="47571" x14ac:dyDescent="0.25"/>
    <row r="47572" x14ac:dyDescent="0.25"/>
    <row r="47573" x14ac:dyDescent="0.25"/>
    <row r="47574" x14ac:dyDescent="0.25"/>
    <row r="47575" x14ac:dyDescent="0.25"/>
    <row r="47576" x14ac:dyDescent="0.25"/>
    <row r="47577" x14ac:dyDescent="0.25"/>
    <row r="47578" x14ac:dyDescent="0.25"/>
    <row r="47579" x14ac:dyDescent="0.25"/>
    <row r="47580" x14ac:dyDescent="0.25"/>
    <row r="47581" x14ac:dyDescent="0.25"/>
    <row r="47582" x14ac:dyDescent="0.25"/>
    <row r="47583" x14ac:dyDescent="0.25"/>
    <row r="47584" x14ac:dyDescent="0.25"/>
    <row r="47585" x14ac:dyDescent="0.25"/>
    <row r="47586" x14ac:dyDescent="0.25"/>
    <row r="47587" x14ac:dyDescent="0.25"/>
    <row r="47588" x14ac:dyDescent="0.25"/>
    <row r="47589" x14ac:dyDescent="0.25"/>
    <row r="47590" x14ac:dyDescent="0.25"/>
    <row r="47591" x14ac:dyDescent="0.25"/>
    <row r="47592" x14ac:dyDescent="0.25"/>
    <row r="47593" x14ac:dyDescent="0.25"/>
    <row r="47594" x14ac:dyDescent="0.25"/>
    <row r="47595" x14ac:dyDescent="0.25"/>
    <row r="47596" x14ac:dyDescent="0.25"/>
    <row r="47597" x14ac:dyDescent="0.25"/>
    <row r="47598" x14ac:dyDescent="0.25"/>
    <row r="47599" x14ac:dyDescent="0.25"/>
    <row r="47600" x14ac:dyDescent="0.25"/>
    <row r="47601" x14ac:dyDescent="0.25"/>
    <row r="47602" x14ac:dyDescent="0.25"/>
    <row r="47603" x14ac:dyDescent="0.25"/>
    <row r="47604" x14ac:dyDescent="0.25"/>
    <row r="47605" x14ac:dyDescent="0.25"/>
    <row r="47606" x14ac:dyDescent="0.25"/>
    <row r="47607" x14ac:dyDescent="0.25"/>
    <row r="47608" x14ac:dyDescent="0.25"/>
    <row r="47609" x14ac:dyDescent="0.25"/>
    <row r="47610" x14ac:dyDescent="0.25"/>
    <row r="47611" x14ac:dyDescent="0.25"/>
    <row r="47612" x14ac:dyDescent="0.25"/>
    <row r="47613" x14ac:dyDescent="0.25"/>
    <row r="47614" x14ac:dyDescent="0.25"/>
    <row r="47615" x14ac:dyDescent="0.25"/>
    <row r="47616" x14ac:dyDescent="0.25"/>
    <row r="47617" x14ac:dyDescent="0.25"/>
    <row r="47618" x14ac:dyDescent="0.25"/>
    <row r="47619" x14ac:dyDescent="0.25"/>
    <row r="47620" x14ac:dyDescent="0.25"/>
    <row r="47621" x14ac:dyDescent="0.25"/>
    <row r="47622" x14ac:dyDescent="0.25"/>
    <row r="47623" x14ac:dyDescent="0.25"/>
    <row r="47624" x14ac:dyDescent="0.25"/>
    <row r="47625" x14ac:dyDescent="0.25"/>
    <row r="47626" x14ac:dyDescent="0.25"/>
    <row r="47627" x14ac:dyDescent="0.25"/>
    <row r="47628" x14ac:dyDescent="0.25"/>
    <row r="47629" x14ac:dyDescent="0.25"/>
    <row r="47630" x14ac:dyDescent="0.25"/>
    <row r="47631" x14ac:dyDescent="0.25"/>
    <row r="47632" x14ac:dyDescent="0.25"/>
    <row r="47633" x14ac:dyDescent="0.25"/>
    <row r="47634" x14ac:dyDescent="0.25"/>
    <row r="47635" x14ac:dyDescent="0.25"/>
    <row r="47636" x14ac:dyDescent="0.25"/>
    <row r="47637" x14ac:dyDescent="0.25"/>
    <row r="47638" x14ac:dyDescent="0.25"/>
    <row r="47639" x14ac:dyDescent="0.25"/>
    <row r="47640" x14ac:dyDescent="0.25"/>
    <row r="47641" x14ac:dyDescent="0.25"/>
    <row r="47642" x14ac:dyDescent="0.25"/>
    <row r="47643" x14ac:dyDescent="0.25"/>
    <row r="47644" x14ac:dyDescent="0.25"/>
    <row r="47645" x14ac:dyDescent="0.25"/>
    <row r="47646" x14ac:dyDescent="0.25"/>
    <row r="47647" x14ac:dyDescent="0.25"/>
    <row r="47648" x14ac:dyDescent="0.25"/>
    <row r="47649" x14ac:dyDescent="0.25"/>
    <row r="47650" x14ac:dyDescent="0.25"/>
    <row r="47651" x14ac:dyDescent="0.25"/>
    <row r="47652" x14ac:dyDescent="0.25"/>
    <row r="47653" x14ac:dyDescent="0.25"/>
    <row r="47654" x14ac:dyDescent="0.25"/>
    <row r="47655" x14ac:dyDescent="0.25"/>
    <row r="47656" x14ac:dyDescent="0.25"/>
    <row r="47657" x14ac:dyDescent="0.25"/>
    <row r="47658" x14ac:dyDescent="0.25"/>
    <row r="47659" x14ac:dyDescent="0.25"/>
    <row r="47660" x14ac:dyDescent="0.25"/>
    <row r="47661" x14ac:dyDescent="0.25"/>
    <row r="47662" x14ac:dyDescent="0.25"/>
    <row r="47663" x14ac:dyDescent="0.25"/>
    <row r="47664" x14ac:dyDescent="0.25"/>
    <row r="47665" x14ac:dyDescent="0.25"/>
    <row r="47666" x14ac:dyDescent="0.25"/>
    <row r="47667" x14ac:dyDescent="0.25"/>
    <row r="47668" x14ac:dyDescent="0.25"/>
    <row r="47669" x14ac:dyDescent="0.25"/>
    <row r="47670" x14ac:dyDescent="0.25"/>
    <row r="47671" x14ac:dyDescent="0.25"/>
    <row r="47672" x14ac:dyDescent="0.25"/>
    <row r="47673" x14ac:dyDescent="0.25"/>
    <row r="47674" x14ac:dyDescent="0.25"/>
    <row r="47675" x14ac:dyDescent="0.25"/>
    <row r="47676" x14ac:dyDescent="0.25"/>
    <row r="47677" x14ac:dyDescent="0.25"/>
    <row r="47678" x14ac:dyDescent="0.25"/>
    <row r="47679" x14ac:dyDescent="0.25"/>
    <row r="47680" x14ac:dyDescent="0.25"/>
    <row r="47681" x14ac:dyDescent="0.25"/>
    <row r="47682" x14ac:dyDescent="0.25"/>
    <row r="47683" x14ac:dyDescent="0.25"/>
    <row r="47684" x14ac:dyDescent="0.25"/>
    <row r="47685" x14ac:dyDescent="0.25"/>
    <row r="47686" x14ac:dyDescent="0.25"/>
    <row r="47687" x14ac:dyDescent="0.25"/>
    <row r="47688" x14ac:dyDescent="0.25"/>
    <row r="47689" x14ac:dyDescent="0.25"/>
    <row r="47690" x14ac:dyDescent="0.25"/>
    <row r="47691" x14ac:dyDescent="0.25"/>
    <row r="47692" x14ac:dyDescent="0.25"/>
    <row r="47693" x14ac:dyDescent="0.25"/>
    <row r="47694" x14ac:dyDescent="0.25"/>
    <row r="47695" x14ac:dyDescent="0.25"/>
    <row r="47696" x14ac:dyDescent="0.25"/>
    <row r="47697" x14ac:dyDescent="0.25"/>
    <row r="47698" x14ac:dyDescent="0.25"/>
    <row r="47699" x14ac:dyDescent="0.25"/>
    <row r="47700" x14ac:dyDescent="0.25"/>
    <row r="47701" x14ac:dyDescent="0.25"/>
    <row r="47702" x14ac:dyDescent="0.25"/>
    <row r="47703" x14ac:dyDescent="0.25"/>
    <row r="47704" x14ac:dyDescent="0.25"/>
    <row r="47705" x14ac:dyDescent="0.25"/>
    <row r="47706" x14ac:dyDescent="0.25"/>
    <row r="47707" x14ac:dyDescent="0.25"/>
    <row r="47708" x14ac:dyDescent="0.25"/>
    <row r="47709" x14ac:dyDescent="0.25"/>
    <row r="47710" x14ac:dyDescent="0.25"/>
    <row r="47711" x14ac:dyDescent="0.25"/>
    <row r="47712" x14ac:dyDescent="0.25"/>
    <row r="47713" x14ac:dyDescent="0.25"/>
    <row r="47714" x14ac:dyDescent="0.25"/>
    <row r="47715" x14ac:dyDescent="0.25"/>
    <row r="47716" x14ac:dyDescent="0.25"/>
    <row r="47717" x14ac:dyDescent="0.25"/>
    <row r="47718" x14ac:dyDescent="0.25"/>
    <row r="47719" x14ac:dyDescent="0.25"/>
    <row r="47720" x14ac:dyDescent="0.25"/>
    <row r="47721" x14ac:dyDescent="0.25"/>
    <row r="47722" x14ac:dyDescent="0.25"/>
    <row r="47723" x14ac:dyDescent="0.25"/>
    <row r="47724" x14ac:dyDescent="0.25"/>
    <row r="47725" x14ac:dyDescent="0.25"/>
    <row r="47726" x14ac:dyDescent="0.25"/>
    <row r="47727" x14ac:dyDescent="0.25"/>
    <row r="47728" x14ac:dyDescent="0.25"/>
    <row r="47729" x14ac:dyDescent="0.25"/>
    <row r="47730" x14ac:dyDescent="0.25"/>
    <row r="47731" x14ac:dyDescent="0.25"/>
    <row r="47732" x14ac:dyDescent="0.25"/>
    <row r="47733" x14ac:dyDescent="0.25"/>
    <row r="47734" x14ac:dyDescent="0.25"/>
    <row r="47735" x14ac:dyDescent="0.25"/>
    <row r="47736" x14ac:dyDescent="0.25"/>
    <row r="47737" x14ac:dyDescent="0.25"/>
    <row r="47738" x14ac:dyDescent="0.25"/>
    <row r="47739" x14ac:dyDescent="0.25"/>
    <row r="47740" x14ac:dyDescent="0.25"/>
    <row r="47741" x14ac:dyDescent="0.25"/>
    <row r="47742" x14ac:dyDescent="0.25"/>
    <row r="47743" x14ac:dyDescent="0.25"/>
    <row r="47744" x14ac:dyDescent="0.25"/>
    <row r="47745" x14ac:dyDescent="0.25"/>
    <row r="47746" x14ac:dyDescent="0.25"/>
    <row r="47747" x14ac:dyDescent="0.25"/>
    <row r="47748" x14ac:dyDescent="0.25"/>
    <row r="47749" x14ac:dyDescent="0.25"/>
    <row r="47750" x14ac:dyDescent="0.25"/>
    <row r="47751" x14ac:dyDescent="0.25"/>
    <row r="47752" x14ac:dyDescent="0.25"/>
    <row r="47753" x14ac:dyDescent="0.25"/>
    <row r="47754" x14ac:dyDescent="0.25"/>
    <row r="47755" x14ac:dyDescent="0.25"/>
    <row r="47756" x14ac:dyDescent="0.25"/>
    <row r="47757" x14ac:dyDescent="0.25"/>
    <row r="47758" x14ac:dyDescent="0.25"/>
    <row r="47759" x14ac:dyDescent="0.25"/>
    <row r="47760" x14ac:dyDescent="0.25"/>
    <row r="47761" x14ac:dyDescent="0.25"/>
    <row r="47762" x14ac:dyDescent="0.25"/>
    <row r="47763" x14ac:dyDescent="0.25"/>
    <row r="47764" x14ac:dyDescent="0.25"/>
    <row r="47765" x14ac:dyDescent="0.25"/>
    <row r="47766" x14ac:dyDescent="0.25"/>
    <row r="47767" x14ac:dyDescent="0.25"/>
    <row r="47768" x14ac:dyDescent="0.25"/>
    <row r="47769" x14ac:dyDescent="0.25"/>
    <row r="47770" x14ac:dyDescent="0.25"/>
    <row r="47771" x14ac:dyDescent="0.25"/>
    <row r="47772" x14ac:dyDescent="0.25"/>
    <row r="47773" x14ac:dyDescent="0.25"/>
    <row r="47774" x14ac:dyDescent="0.25"/>
    <row r="47775" x14ac:dyDescent="0.25"/>
    <row r="47776" x14ac:dyDescent="0.25"/>
    <row r="47777" x14ac:dyDescent="0.25"/>
    <row r="47778" x14ac:dyDescent="0.25"/>
    <row r="47779" x14ac:dyDescent="0.25"/>
    <row r="47780" x14ac:dyDescent="0.25"/>
    <row r="47781" x14ac:dyDescent="0.25"/>
    <row r="47782" x14ac:dyDescent="0.25"/>
    <row r="47783" x14ac:dyDescent="0.25"/>
    <row r="47784" x14ac:dyDescent="0.25"/>
    <row r="47785" x14ac:dyDescent="0.25"/>
    <row r="47786" x14ac:dyDescent="0.25"/>
    <row r="47787" x14ac:dyDescent="0.25"/>
    <row r="47788" x14ac:dyDescent="0.25"/>
    <row r="47789" x14ac:dyDescent="0.25"/>
    <row r="47790" x14ac:dyDescent="0.25"/>
    <row r="47791" x14ac:dyDescent="0.25"/>
    <row r="47792" x14ac:dyDescent="0.25"/>
    <row r="47793" x14ac:dyDescent="0.25"/>
    <row r="47794" x14ac:dyDescent="0.25"/>
    <row r="47795" x14ac:dyDescent="0.25"/>
    <row r="47796" x14ac:dyDescent="0.25"/>
    <row r="47797" x14ac:dyDescent="0.25"/>
    <row r="47798" x14ac:dyDescent="0.25"/>
    <row r="47799" x14ac:dyDescent="0.25"/>
    <row r="47800" x14ac:dyDescent="0.25"/>
    <row r="47801" x14ac:dyDescent="0.25"/>
    <row r="47802" x14ac:dyDescent="0.25"/>
    <row r="47803" x14ac:dyDescent="0.25"/>
    <row r="47804" x14ac:dyDescent="0.25"/>
    <row r="47805" x14ac:dyDescent="0.25"/>
    <row r="47806" x14ac:dyDescent="0.25"/>
    <row r="47807" x14ac:dyDescent="0.25"/>
    <row r="47808" x14ac:dyDescent="0.25"/>
    <row r="47809" x14ac:dyDescent="0.25"/>
    <row r="47810" x14ac:dyDescent="0.25"/>
    <row r="47811" x14ac:dyDescent="0.25"/>
    <row r="47812" x14ac:dyDescent="0.25"/>
    <row r="47813" x14ac:dyDescent="0.25"/>
    <row r="47814" x14ac:dyDescent="0.25"/>
    <row r="47815" x14ac:dyDescent="0.25"/>
    <row r="47816" x14ac:dyDescent="0.25"/>
    <row r="47817" x14ac:dyDescent="0.25"/>
    <row r="47818" x14ac:dyDescent="0.25"/>
    <row r="47819" x14ac:dyDescent="0.25"/>
    <row r="47820" x14ac:dyDescent="0.25"/>
    <row r="47821" x14ac:dyDescent="0.25"/>
    <row r="47822" x14ac:dyDescent="0.25"/>
    <row r="47823" x14ac:dyDescent="0.25"/>
    <row r="47824" x14ac:dyDescent="0.25"/>
    <row r="47825" x14ac:dyDescent="0.25"/>
    <row r="47826" x14ac:dyDescent="0.25"/>
    <row r="47827" x14ac:dyDescent="0.25"/>
    <row r="47828" x14ac:dyDescent="0.25"/>
    <row r="47829" x14ac:dyDescent="0.25"/>
    <row r="47830" x14ac:dyDescent="0.25"/>
    <row r="47831" x14ac:dyDescent="0.25"/>
    <row r="47832" x14ac:dyDescent="0.25"/>
    <row r="47833" x14ac:dyDescent="0.25"/>
    <row r="47834" x14ac:dyDescent="0.25"/>
    <row r="47835" x14ac:dyDescent="0.25"/>
    <row r="47836" x14ac:dyDescent="0.25"/>
    <row r="47837" x14ac:dyDescent="0.25"/>
    <row r="47838" x14ac:dyDescent="0.25"/>
    <row r="47839" x14ac:dyDescent="0.25"/>
    <row r="47840" x14ac:dyDescent="0.25"/>
    <row r="47841" x14ac:dyDescent="0.25"/>
    <row r="47842" x14ac:dyDescent="0.25"/>
    <row r="47843" x14ac:dyDescent="0.25"/>
    <row r="47844" x14ac:dyDescent="0.25"/>
    <row r="47845" x14ac:dyDescent="0.25"/>
    <row r="47846" x14ac:dyDescent="0.25"/>
    <row r="47847" x14ac:dyDescent="0.25"/>
    <row r="47848" x14ac:dyDescent="0.25"/>
    <row r="47849" x14ac:dyDescent="0.25"/>
    <row r="47850" x14ac:dyDescent="0.25"/>
    <row r="47851" x14ac:dyDescent="0.25"/>
    <row r="47852" x14ac:dyDescent="0.25"/>
    <row r="47853" x14ac:dyDescent="0.25"/>
    <row r="47854" x14ac:dyDescent="0.25"/>
    <row r="47855" x14ac:dyDescent="0.25"/>
    <row r="47856" x14ac:dyDescent="0.25"/>
    <row r="47857" x14ac:dyDescent="0.25"/>
    <row r="47858" x14ac:dyDescent="0.25"/>
    <row r="47859" x14ac:dyDescent="0.25"/>
    <row r="47860" x14ac:dyDescent="0.25"/>
    <row r="47861" x14ac:dyDescent="0.25"/>
    <row r="47862" x14ac:dyDescent="0.25"/>
    <row r="47863" x14ac:dyDescent="0.25"/>
    <row r="47864" x14ac:dyDescent="0.25"/>
    <row r="47865" x14ac:dyDescent="0.25"/>
    <row r="47866" x14ac:dyDescent="0.25"/>
    <row r="47867" x14ac:dyDescent="0.25"/>
    <row r="47868" x14ac:dyDescent="0.25"/>
    <row r="47869" x14ac:dyDescent="0.25"/>
    <row r="47870" x14ac:dyDescent="0.25"/>
    <row r="47871" x14ac:dyDescent="0.25"/>
    <row r="47872" x14ac:dyDescent="0.25"/>
    <row r="47873" x14ac:dyDescent="0.25"/>
    <row r="47874" x14ac:dyDescent="0.25"/>
    <row r="47875" x14ac:dyDescent="0.25"/>
    <row r="47876" x14ac:dyDescent="0.25"/>
    <row r="47877" x14ac:dyDescent="0.25"/>
    <row r="47878" x14ac:dyDescent="0.25"/>
    <row r="47879" x14ac:dyDescent="0.25"/>
    <row r="47880" x14ac:dyDescent="0.25"/>
    <row r="47881" x14ac:dyDescent="0.25"/>
    <row r="47882" x14ac:dyDescent="0.25"/>
    <row r="47883" x14ac:dyDescent="0.25"/>
    <row r="47884" x14ac:dyDescent="0.25"/>
    <row r="47885" x14ac:dyDescent="0.25"/>
    <row r="47886" x14ac:dyDescent="0.25"/>
    <row r="47887" x14ac:dyDescent="0.25"/>
    <row r="47888" x14ac:dyDescent="0.25"/>
    <row r="47889" x14ac:dyDescent="0.25"/>
    <row r="47890" x14ac:dyDescent="0.25"/>
    <row r="47891" x14ac:dyDescent="0.25"/>
    <row r="47892" x14ac:dyDescent="0.25"/>
    <row r="47893" x14ac:dyDescent="0.25"/>
    <row r="47894" x14ac:dyDescent="0.25"/>
    <row r="47895" x14ac:dyDescent="0.25"/>
    <row r="47896" x14ac:dyDescent="0.25"/>
    <row r="47897" x14ac:dyDescent="0.25"/>
    <row r="47898" x14ac:dyDescent="0.25"/>
    <row r="47899" x14ac:dyDescent="0.25"/>
    <row r="47900" x14ac:dyDescent="0.25"/>
    <row r="47901" x14ac:dyDescent="0.25"/>
    <row r="47902" x14ac:dyDescent="0.25"/>
    <row r="47903" x14ac:dyDescent="0.25"/>
    <row r="47904" x14ac:dyDescent="0.25"/>
    <row r="47905" x14ac:dyDescent="0.25"/>
    <row r="47906" x14ac:dyDescent="0.25"/>
    <row r="47907" x14ac:dyDescent="0.25"/>
    <row r="47908" x14ac:dyDescent="0.25"/>
    <row r="47909" x14ac:dyDescent="0.25"/>
    <row r="47910" x14ac:dyDescent="0.25"/>
    <row r="47911" x14ac:dyDescent="0.25"/>
    <row r="47912" x14ac:dyDescent="0.25"/>
    <row r="47913" x14ac:dyDescent="0.25"/>
    <row r="47914" x14ac:dyDescent="0.25"/>
    <row r="47915" x14ac:dyDescent="0.25"/>
    <row r="47916" x14ac:dyDescent="0.25"/>
    <row r="47917" x14ac:dyDescent="0.25"/>
    <row r="47918" x14ac:dyDescent="0.25"/>
    <row r="47919" x14ac:dyDescent="0.25"/>
    <row r="47920" x14ac:dyDescent="0.25"/>
    <row r="47921" x14ac:dyDescent="0.25"/>
    <row r="47922" x14ac:dyDescent="0.25"/>
    <row r="47923" x14ac:dyDescent="0.25"/>
    <row r="47924" x14ac:dyDescent="0.25"/>
    <row r="47925" x14ac:dyDescent="0.25"/>
    <row r="47926" x14ac:dyDescent="0.25"/>
    <row r="47927" x14ac:dyDescent="0.25"/>
    <row r="47928" x14ac:dyDescent="0.25"/>
    <row r="47929" x14ac:dyDescent="0.25"/>
    <row r="47930" x14ac:dyDescent="0.25"/>
    <row r="47931" x14ac:dyDescent="0.25"/>
    <row r="47932" x14ac:dyDescent="0.25"/>
    <row r="47933" x14ac:dyDescent="0.25"/>
    <row r="47934" x14ac:dyDescent="0.25"/>
    <row r="47935" x14ac:dyDescent="0.25"/>
    <row r="47936" x14ac:dyDescent="0.25"/>
    <row r="47937" x14ac:dyDescent="0.25"/>
    <row r="47938" x14ac:dyDescent="0.25"/>
    <row r="47939" x14ac:dyDescent="0.25"/>
    <row r="47940" x14ac:dyDescent="0.25"/>
    <row r="47941" x14ac:dyDescent="0.25"/>
    <row r="47942" x14ac:dyDescent="0.25"/>
    <row r="47943" x14ac:dyDescent="0.25"/>
    <row r="47944" x14ac:dyDescent="0.25"/>
    <row r="47945" x14ac:dyDescent="0.25"/>
    <row r="47946" x14ac:dyDescent="0.25"/>
    <row r="47947" x14ac:dyDescent="0.25"/>
    <row r="47948" x14ac:dyDescent="0.25"/>
    <row r="47949" x14ac:dyDescent="0.25"/>
    <row r="47950" x14ac:dyDescent="0.25"/>
    <row r="47951" x14ac:dyDescent="0.25"/>
    <row r="47952" x14ac:dyDescent="0.25"/>
    <row r="47953" x14ac:dyDescent="0.25"/>
    <row r="47954" x14ac:dyDescent="0.25"/>
    <row r="47955" x14ac:dyDescent="0.25"/>
    <row r="47956" x14ac:dyDescent="0.25"/>
    <row r="47957" x14ac:dyDescent="0.25"/>
    <row r="47958" x14ac:dyDescent="0.25"/>
    <row r="47959" x14ac:dyDescent="0.25"/>
    <row r="47960" x14ac:dyDescent="0.25"/>
    <row r="47961" x14ac:dyDescent="0.25"/>
    <row r="47962" x14ac:dyDescent="0.25"/>
    <row r="47963" x14ac:dyDescent="0.25"/>
    <row r="47964" x14ac:dyDescent="0.25"/>
    <row r="47965" x14ac:dyDescent="0.25"/>
    <row r="47966" x14ac:dyDescent="0.25"/>
    <row r="47967" x14ac:dyDescent="0.25"/>
    <row r="47968" x14ac:dyDescent="0.25"/>
    <row r="47969" x14ac:dyDescent="0.25"/>
    <row r="47970" x14ac:dyDescent="0.25"/>
    <row r="47971" x14ac:dyDescent="0.25"/>
    <row r="47972" x14ac:dyDescent="0.25"/>
    <row r="47973" x14ac:dyDescent="0.25"/>
    <row r="47974" x14ac:dyDescent="0.25"/>
    <row r="47975" x14ac:dyDescent="0.25"/>
    <row r="47976" x14ac:dyDescent="0.25"/>
    <row r="47977" x14ac:dyDescent="0.25"/>
    <row r="47978" x14ac:dyDescent="0.25"/>
    <row r="47979" x14ac:dyDescent="0.25"/>
    <row r="47980" x14ac:dyDescent="0.25"/>
    <row r="47981" x14ac:dyDescent="0.25"/>
    <row r="47982" x14ac:dyDescent="0.25"/>
    <row r="47983" x14ac:dyDescent="0.25"/>
    <row r="47984" x14ac:dyDescent="0.25"/>
    <row r="47985" x14ac:dyDescent="0.25"/>
    <row r="47986" x14ac:dyDescent="0.25"/>
    <row r="47987" x14ac:dyDescent="0.25"/>
    <row r="47988" x14ac:dyDescent="0.25"/>
    <row r="47989" x14ac:dyDescent="0.25"/>
    <row r="47990" x14ac:dyDescent="0.25"/>
    <row r="47991" x14ac:dyDescent="0.25"/>
    <row r="47992" x14ac:dyDescent="0.25"/>
    <row r="47993" x14ac:dyDescent="0.25"/>
    <row r="47994" x14ac:dyDescent="0.25"/>
    <row r="47995" x14ac:dyDescent="0.25"/>
    <row r="47996" x14ac:dyDescent="0.25"/>
    <row r="47997" x14ac:dyDescent="0.25"/>
    <row r="47998" x14ac:dyDescent="0.25"/>
    <row r="47999" x14ac:dyDescent="0.25"/>
    <row r="48000" x14ac:dyDescent="0.25"/>
    <row r="48001" x14ac:dyDescent="0.25"/>
    <row r="48002" x14ac:dyDescent="0.25"/>
    <row r="48003" x14ac:dyDescent="0.25"/>
    <row r="48004" x14ac:dyDescent="0.25"/>
    <row r="48005" x14ac:dyDescent="0.25"/>
    <row r="48006" x14ac:dyDescent="0.25"/>
    <row r="48007" x14ac:dyDescent="0.25"/>
    <row r="48008" x14ac:dyDescent="0.25"/>
    <row r="48009" x14ac:dyDescent="0.25"/>
    <row r="48010" x14ac:dyDescent="0.25"/>
    <row r="48011" x14ac:dyDescent="0.25"/>
    <row r="48012" x14ac:dyDescent="0.25"/>
    <row r="48013" x14ac:dyDescent="0.25"/>
    <row r="48014" x14ac:dyDescent="0.25"/>
    <row r="48015" x14ac:dyDescent="0.25"/>
    <row r="48016" x14ac:dyDescent="0.25"/>
    <row r="48017" x14ac:dyDescent="0.25"/>
    <row r="48018" x14ac:dyDescent="0.25"/>
    <row r="48019" x14ac:dyDescent="0.25"/>
    <row r="48020" x14ac:dyDescent="0.25"/>
    <row r="48021" x14ac:dyDescent="0.25"/>
    <row r="48022" x14ac:dyDescent="0.25"/>
    <row r="48023" x14ac:dyDescent="0.25"/>
    <row r="48024" x14ac:dyDescent="0.25"/>
    <row r="48025" x14ac:dyDescent="0.25"/>
    <row r="48026" x14ac:dyDescent="0.25"/>
    <row r="48027" x14ac:dyDescent="0.25"/>
    <row r="48028" x14ac:dyDescent="0.25"/>
    <row r="48029" x14ac:dyDescent="0.25"/>
    <row r="48030" x14ac:dyDescent="0.25"/>
    <row r="48031" x14ac:dyDescent="0.25"/>
    <row r="48032" x14ac:dyDescent="0.25"/>
    <row r="48033" x14ac:dyDescent="0.25"/>
    <row r="48034" x14ac:dyDescent="0.25"/>
    <row r="48035" x14ac:dyDescent="0.25"/>
    <row r="48036" x14ac:dyDescent="0.25"/>
    <row r="48037" x14ac:dyDescent="0.25"/>
    <row r="48038" x14ac:dyDescent="0.25"/>
    <row r="48039" x14ac:dyDescent="0.25"/>
    <row r="48040" x14ac:dyDescent="0.25"/>
    <row r="48041" x14ac:dyDescent="0.25"/>
    <row r="48042" x14ac:dyDescent="0.25"/>
    <row r="48043" x14ac:dyDescent="0.25"/>
    <row r="48044" x14ac:dyDescent="0.25"/>
    <row r="48045" x14ac:dyDescent="0.25"/>
    <row r="48046" x14ac:dyDescent="0.25"/>
    <row r="48047" x14ac:dyDescent="0.25"/>
    <row r="48048" x14ac:dyDescent="0.25"/>
    <row r="48049" x14ac:dyDescent="0.25"/>
    <row r="48050" x14ac:dyDescent="0.25"/>
    <row r="48051" x14ac:dyDescent="0.25"/>
    <row r="48052" x14ac:dyDescent="0.25"/>
    <row r="48053" x14ac:dyDescent="0.25"/>
    <row r="48054" x14ac:dyDescent="0.25"/>
    <row r="48055" x14ac:dyDescent="0.25"/>
    <row r="48056" x14ac:dyDescent="0.25"/>
    <row r="48057" x14ac:dyDescent="0.25"/>
    <row r="48058" x14ac:dyDescent="0.25"/>
    <row r="48059" x14ac:dyDescent="0.25"/>
    <row r="48060" x14ac:dyDescent="0.25"/>
    <row r="48061" x14ac:dyDescent="0.25"/>
    <row r="48062" x14ac:dyDescent="0.25"/>
    <row r="48063" x14ac:dyDescent="0.25"/>
    <row r="48064" x14ac:dyDescent="0.25"/>
    <row r="48065" x14ac:dyDescent="0.25"/>
    <row r="48066" x14ac:dyDescent="0.25"/>
    <row r="48067" x14ac:dyDescent="0.25"/>
    <row r="48068" x14ac:dyDescent="0.25"/>
    <row r="48069" x14ac:dyDescent="0.25"/>
    <row r="48070" x14ac:dyDescent="0.25"/>
    <row r="48071" x14ac:dyDescent="0.25"/>
    <row r="48072" x14ac:dyDescent="0.25"/>
    <row r="48073" x14ac:dyDescent="0.25"/>
    <row r="48074" x14ac:dyDescent="0.25"/>
    <row r="48075" x14ac:dyDescent="0.25"/>
    <row r="48076" x14ac:dyDescent="0.25"/>
    <row r="48077" x14ac:dyDescent="0.25"/>
    <row r="48078" x14ac:dyDescent="0.25"/>
    <row r="48079" x14ac:dyDescent="0.25"/>
    <row r="48080" x14ac:dyDescent="0.25"/>
    <row r="48081" x14ac:dyDescent="0.25"/>
    <row r="48082" x14ac:dyDescent="0.25"/>
    <row r="48083" x14ac:dyDescent="0.25"/>
    <row r="48084" x14ac:dyDescent="0.25"/>
    <row r="48085" x14ac:dyDescent="0.25"/>
    <row r="48086" x14ac:dyDescent="0.25"/>
    <row r="48087" x14ac:dyDescent="0.25"/>
    <row r="48088" x14ac:dyDescent="0.25"/>
    <row r="48089" x14ac:dyDescent="0.25"/>
    <row r="48090" x14ac:dyDescent="0.25"/>
    <row r="48091" x14ac:dyDescent="0.25"/>
    <row r="48092" x14ac:dyDescent="0.25"/>
    <row r="48093" x14ac:dyDescent="0.25"/>
    <row r="48094" x14ac:dyDescent="0.25"/>
    <row r="48095" x14ac:dyDescent="0.25"/>
    <row r="48096" x14ac:dyDescent="0.25"/>
    <row r="48097" x14ac:dyDescent="0.25"/>
    <row r="48098" x14ac:dyDescent="0.25"/>
    <row r="48099" x14ac:dyDescent="0.25"/>
    <row r="48100" x14ac:dyDescent="0.25"/>
    <row r="48101" x14ac:dyDescent="0.25"/>
    <row r="48102" x14ac:dyDescent="0.25"/>
    <row r="48103" x14ac:dyDescent="0.25"/>
    <row r="48104" x14ac:dyDescent="0.25"/>
    <row r="48105" x14ac:dyDescent="0.25"/>
    <row r="48106" x14ac:dyDescent="0.25"/>
    <row r="48107" x14ac:dyDescent="0.25"/>
    <row r="48108" x14ac:dyDescent="0.25"/>
    <row r="48109" x14ac:dyDescent="0.25"/>
    <row r="48110" x14ac:dyDescent="0.25"/>
    <row r="48111" x14ac:dyDescent="0.25"/>
    <row r="48112" x14ac:dyDescent="0.25"/>
    <row r="48113" x14ac:dyDescent="0.25"/>
    <row r="48114" x14ac:dyDescent="0.25"/>
    <row r="48115" x14ac:dyDescent="0.25"/>
    <row r="48116" x14ac:dyDescent="0.25"/>
    <row r="48117" x14ac:dyDescent="0.25"/>
    <row r="48118" x14ac:dyDescent="0.25"/>
    <row r="48119" x14ac:dyDescent="0.25"/>
    <row r="48120" x14ac:dyDescent="0.25"/>
    <row r="48121" x14ac:dyDescent="0.25"/>
    <row r="48122" x14ac:dyDescent="0.25"/>
    <row r="48123" x14ac:dyDescent="0.25"/>
    <row r="48124" x14ac:dyDescent="0.25"/>
    <row r="48125" x14ac:dyDescent="0.25"/>
    <row r="48126" x14ac:dyDescent="0.25"/>
    <row r="48127" x14ac:dyDescent="0.25"/>
    <row r="48128" x14ac:dyDescent="0.25"/>
    <row r="48129" x14ac:dyDescent="0.25"/>
    <row r="48130" x14ac:dyDescent="0.25"/>
    <row r="48131" x14ac:dyDescent="0.25"/>
    <row r="48132" x14ac:dyDescent="0.25"/>
    <row r="48133" x14ac:dyDescent="0.25"/>
    <row r="48134" x14ac:dyDescent="0.25"/>
    <row r="48135" x14ac:dyDescent="0.25"/>
    <row r="48136" x14ac:dyDescent="0.25"/>
    <row r="48137" x14ac:dyDescent="0.25"/>
    <row r="48138" x14ac:dyDescent="0.25"/>
    <row r="48139" x14ac:dyDescent="0.25"/>
    <row r="48140" x14ac:dyDescent="0.25"/>
    <row r="48141" x14ac:dyDescent="0.25"/>
    <row r="48142" x14ac:dyDescent="0.25"/>
    <row r="48143" x14ac:dyDescent="0.25"/>
    <row r="48144" x14ac:dyDescent="0.25"/>
    <row r="48145" x14ac:dyDescent="0.25"/>
    <row r="48146" x14ac:dyDescent="0.25"/>
    <row r="48147" x14ac:dyDescent="0.25"/>
    <row r="48148" x14ac:dyDescent="0.25"/>
    <row r="48149" x14ac:dyDescent="0.25"/>
    <row r="48150" x14ac:dyDescent="0.25"/>
    <row r="48151" x14ac:dyDescent="0.25"/>
    <row r="48152" x14ac:dyDescent="0.25"/>
    <row r="48153" x14ac:dyDescent="0.25"/>
    <row r="48154" x14ac:dyDescent="0.25"/>
    <row r="48155" x14ac:dyDescent="0.25"/>
    <row r="48156" x14ac:dyDescent="0.25"/>
    <row r="48157" x14ac:dyDescent="0.25"/>
    <row r="48158" x14ac:dyDescent="0.25"/>
    <row r="48159" x14ac:dyDescent="0.25"/>
    <row r="48160" x14ac:dyDescent="0.25"/>
    <row r="48161" x14ac:dyDescent="0.25"/>
    <row r="48162" x14ac:dyDescent="0.25"/>
    <row r="48163" x14ac:dyDescent="0.25"/>
    <row r="48164" x14ac:dyDescent="0.25"/>
    <row r="48165" x14ac:dyDescent="0.25"/>
    <row r="48166" x14ac:dyDescent="0.25"/>
    <row r="48167" x14ac:dyDescent="0.25"/>
    <row r="48168" x14ac:dyDescent="0.25"/>
    <row r="48169" x14ac:dyDescent="0.25"/>
    <row r="48170" x14ac:dyDescent="0.25"/>
    <row r="48171" x14ac:dyDescent="0.25"/>
    <row r="48172" x14ac:dyDescent="0.25"/>
    <row r="48173" x14ac:dyDescent="0.25"/>
    <row r="48174" x14ac:dyDescent="0.25"/>
    <row r="48175" x14ac:dyDescent="0.25"/>
    <row r="48176" x14ac:dyDescent="0.25"/>
    <row r="48177" x14ac:dyDescent="0.25"/>
    <row r="48178" x14ac:dyDescent="0.25"/>
    <row r="48179" x14ac:dyDescent="0.25"/>
    <row r="48180" x14ac:dyDescent="0.25"/>
    <row r="48181" x14ac:dyDescent="0.25"/>
    <row r="48182" x14ac:dyDescent="0.25"/>
    <row r="48183" x14ac:dyDescent="0.25"/>
    <row r="48184" x14ac:dyDescent="0.25"/>
    <row r="48185" x14ac:dyDescent="0.25"/>
    <row r="48186" x14ac:dyDescent="0.25"/>
    <row r="48187" x14ac:dyDescent="0.25"/>
    <row r="48188" x14ac:dyDescent="0.25"/>
    <row r="48189" x14ac:dyDescent="0.25"/>
    <row r="48190" x14ac:dyDescent="0.25"/>
    <row r="48191" x14ac:dyDescent="0.25"/>
    <row r="48192" x14ac:dyDescent="0.25"/>
    <row r="48193" x14ac:dyDescent="0.25"/>
    <row r="48194" x14ac:dyDescent="0.25"/>
    <row r="48195" x14ac:dyDescent="0.25"/>
    <row r="48196" x14ac:dyDescent="0.25"/>
    <row r="48197" x14ac:dyDescent="0.25"/>
    <row r="48198" x14ac:dyDescent="0.25"/>
    <row r="48199" x14ac:dyDescent="0.25"/>
    <row r="48200" x14ac:dyDescent="0.25"/>
    <row r="48201" x14ac:dyDescent="0.25"/>
    <row r="48202" x14ac:dyDescent="0.25"/>
    <row r="48203" x14ac:dyDescent="0.25"/>
    <row r="48204" x14ac:dyDescent="0.25"/>
    <row r="48205" x14ac:dyDescent="0.25"/>
    <row r="48206" x14ac:dyDescent="0.25"/>
    <row r="48207" x14ac:dyDescent="0.25"/>
    <row r="48208" x14ac:dyDescent="0.25"/>
    <row r="48209" x14ac:dyDescent="0.25"/>
    <row r="48210" x14ac:dyDescent="0.25"/>
    <row r="48211" x14ac:dyDescent="0.25"/>
    <row r="48212" x14ac:dyDescent="0.25"/>
    <row r="48213" x14ac:dyDescent="0.25"/>
    <row r="48214" x14ac:dyDescent="0.25"/>
    <row r="48215" x14ac:dyDescent="0.25"/>
    <row r="48216" x14ac:dyDescent="0.25"/>
    <row r="48217" x14ac:dyDescent="0.25"/>
    <row r="48218" x14ac:dyDescent="0.25"/>
    <row r="48219" x14ac:dyDescent="0.25"/>
    <row r="48220" x14ac:dyDescent="0.25"/>
    <row r="48221" x14ac:dyDescent="0.25"/>
    <row r="48222" x14ac:dyDescent="0.25"/>
    <row r="48223" x14ac:dyDescent="0.25"/>
    <row r="48224" x14ac:dyDescent="0.25"/>
    <row r="48225" x14ac:dyDescent="0.25"/>
    <row r="48226" x14ac:dyDescent="0.25"/>
    <row r="48227" x14ac:dyDescent="0.25"/>
    <row r="48228" x14ac:dyDescent="0.25"/>
    <row r="48229" x14ac:dyDescent="0.25"/>
    <row r="48230" x14ac:dyDescent="0.25"/>
    <row r="48231" x14ac:dyDescent="0.25"/>
    <row r="48232" x14ac:dyDescent="0.25"/>
    <row r="48233" x14ac:dyDescent="0.25"/>
    <row r="48234" x14ac:dyDescent="0.25"/>
    <row r="48235" x14ac:dyDescent="0.25"/>
    <row r="48236" x14ac:dyDescent="0.25"/>
    <row r="48237" x14ac:dyDescent="0.25"/>
    <row r="48238" x14ac:dyDescent="0.25"/>
    <row r="48239" x14ac:dyDescent="0.25"/>
    <row r="48240" x14ac:dyDescent="0.25"/>
    <row r="48241" x14ac:dyDescent="0.25"/>
    <row r="48242" x14ac:dyDescent="0.25"/>
    <row r="48243" x14ac:dyDescent="0.25"/>
    <row r="48244" x14ac:dyDescent="0.25"/>
    <row r="48245" x14ac:dyDescent="0.25"/>
    <row r="48246" x14ac:dyDescent="0.25"/>
    <row r="48247" x14ac:dyDescent="0.25"/>
    <row r="48248" x14ac:dyDescent="0.25"/>
    <row r="48249" x14ac:dyDescent="0.25"/>
    <row r="48250" x14ac:dyDescent="0.25"/>
    <row r="48251" x14ac:dyDescent="0.25"/>
    <row r="48252" x14ac:dyDescent="0.25"/>
    <row r="48253" x14ac:dyDescent="0.25"/>
    <row r="48254" x14ac:dyDescent="0.25"/>
    <row r="48255" x14ac:dyDescent="0.25"/>
    <row r="48256" x14ac:dyDescent="0.25"/>
    <row r="48257" x14ac:dyDescent="0.25"/>
    <row r="48258" x14ac:dyDescent="0.25"/>
    <row r="48259" x14ac:dyDescent="0.25"/>
    <row r="48260" x14ac:dyDescent="0.25"/>
    <row r="48261" x14ac:dyDescent="0.25"/>
    <row r="48262" x14ac:dyDescent="0.25"/>
    <row r="48263" x14ac:dyDescent="0.25"/>
    <row r="48264" x14ac:dyDescent="0.25"/>
    <row r="48265" x14ac:dyDescent="0.25"/>
    <row r="48266" x14ac:dyDescent="0.25"/>
    <row r="48267" x14ac:dyDescent="0.25"/>
    <row r="48268" x14ac:dyDescent="0.25"/>
    <row r="48269" x14ac:dyDescent="0.25"/>
    <row r="48270" x14ac:dyDescent="0.25"/>
    <row r="48271" x14ac:dyDescent="0.25"/>
    <row r="48272" x14ac:dyDescent="0.25"/>
    <row r="48273" x14ac:dyDescent="0.25"/>
    <row r="48274" x14ac:dyDescent="0.25"/>
    <row r="48275" x14ac:dyDescent="0.25"/>
    <row r="48276" x14ac:dyDescent="0.25"/>
    <row r="48277" x14ac:dyDescent="0.25"/>
    <row r="48278" x14ac:dyDescent="0.25"/>
    <row r="48279" x14ac:dyDescent="0.25"/>
    <row r="48280" x14ac:dyDescent="0.25"/>
    <row r="48281" x14ac:dyDescent="0.25"/>
    <row r="48282" x14ac:dyDescent="0.25"/>
    <row r="48283" x14ac:dyDescent="0.25"/>
    <row r="48284" x14ac:dyDescent="0.25"/>
    <row r="48285" x14ac:dyDescent="0.25"/>
    <row r="48286" x14ac:dyDescent="0.25"/>
    <row r="48287" x14ac:dyDescent="0.25"/>
    <row r="48288" x14ac:dyDescent="0.25"/>
    <row r="48289" x14ac:dyDescent="0.25"/>
    <row r="48290" x14ac:dyDescent="0.25"/>
    <row r="48291" x14ac:dyDescent="0.25"/>
    <row r="48292" x14ac:dyDescent="0.25"/>
    <row r="48293" x14ac:dyDescent="0.25"/>
    <row r="48294" x14ac:dyDescent="0.25"/>
    <row r="48295" x14ac:dyDescent="0.25"/>
    <row r="48296" x14ac:dyDescent="0.25"/>
    <row r="48297" x14ac:dyDescent="0.25"/>
    <row r="48298" x14ac:dyDescent="0.25"/>
    <row r="48299" x14ac:dyDescent="0.25"/>
    <row r="48300" x14ac:dyDescent="0.25"/>
    <row r="48301" x14ac:dyDescent="0.25"/>
    <row r="48302" x14ac:dyDescent="0.25"/>
    <row r="48303" x14ac:dyDescent="0.25"/>
    <row r="48304" x14ac:dyDescent="0.25"/>
    <row r="48305" x14ac:dyDescent="0.25"/>
    <row r="48306" x14ac:dyDescent="0.25"/>
    <row r="48307" x14ac:dyDescent="0.25"/>
    <row r="48308" x14ac:dyDescent="0.25"/>
    <row r="48309" x14ac:dyDescent="0.25"/>
    <row r="48310" x14ac:dyDescent="0.25"/>
    <row r="48311" x14ac:dyDescent="0.25"/>
    <row r="48312" x14ac:dyDescent="0.25"/>
    <row r="48313" x14ac:dyDescent="0.25"/>
    <row r="48314" x14ac:dyDescent="0.25"/>
    <row r="48315" x14ac:dyDescent="0.25"/>
    <row r="48316" x14ac:dyDescent="0.25"/>
    <row r="48317" x14ac:dyDescent="0.25"/>
    <row r="48318" x14ac:dyDescent="0.25"/>
    <row r="48319" x14ac:dyDescent="0.25"/>
    <row r="48320" x14ac:dyDescent="0.25"/>
    <row r="48321" x14ac:dyDescent="0.25"/>
    <row r="48322" x14ac:dyDescent="0.25"/>
    <row r="48323" x14ac:dyDescent="0.25"/>
    <row r="48324" x14ac:dyDescent="0.25"/>
    <row r="48325" x14ac:dyDescent="0.25"/>
    <row r="48326" x14ac:dyDescent="0.25"/>
    <row r="48327" x14ac:dyDescent="0.25"/>
    <row r="48328" x14ac:dyDescent="0.25"/>
    <row r="48329" x14ac:dyDescent="0.25"/>
    <row r="48330" x14ac:dyDescent="0.25"/>
    <row r="48331" x14ac:dyDescent="0.25"/>
    <row r="48332" x14ac:dyDescent="0.25"/>
    <row r="48333" x14ac:dyDescent="0.25"/>
    <row r="48334" x14ac:dyDescent="0.25"/>
    <row r="48335" x14ac:dyDescent="0.25"/>
    <row r="48336" x14ac:dyDescent="0.25"/>
    <row r="48337" x14ac:dyDescent="0.25"/>
    <row r="48338" x14ac:dyDescent="0.25"/>
    <row r="48339" x14ac:dyDescent="0.25"/>
    <row r="48340" x14ac:dyDescent="0.25"/>
    <row r="48341" x14ac:dyDescent="0.25"/>
    <row r="48342" x14ac:dyDescent="0.25"/>
    <row r="48343" x14ac:dyDescent="0.25"/>
    <row r="48344" x14ac:dyDescent="0.25"/>
    <row r="48345" x14ac:dyDescent="0.25"/>
    <row r="48346" x14ac:dyDescent="0.25"/>
    <row r="48347" x14ac:dyDescent="0.25"/>
    <row r="48348" x14ac:dyDescent="0.25"/>
    <row r="48349" x14ac:dyDescent="0.25"/>
    <row r="48350" x14ac:dyDescent="0.25"/>
    <row r="48351" x14ac:dyDescent="0.25"/>
    <row r="48352" x14ac:dyDescent="0.25"/>
    <row r="48353" x14ac:dyDescent="0.25"/>
    <row r="48354" x14ac:dyDescent="0.25"/>
    <row r="48355" x14ac:dyDescent="0.25"/>
    <row r="48356" x14ac:dyDescent="0.25"/>
    <row r="48357" x14ac:dyDescent="0.25"/>
    <row r="48358" x14ac:dyDescent="0.25"/>
    <row r="48359" x14ac:dyDescent="0.25"/>
    <row r="48360" x14ac:dyDescent="0.25"/>
    <row r="48361" x14ac:dyDescent="0.25"/>
    <row r="48362" x14ac:dyDescent="0.25"/>
    <row r="48363" x14ac:dyDescent="0.25"/>
    <row r="48364" x14ac:dyDescent="0.25"/>
    <row r="48365" x14ac:dyDescent="0.25"/>
    <row r="48366" x14ac:dyDescent="0.25"/>
    <row r="48367" x14ac:dyDescent="0.25"/>
    <row r="48368" x14ac:dyDescent="0.25"/>
    <row r="48369" x14ac:dyDescent="0.25"/>
    <row r="48370" x14ac:dyDescent="0.25"/>
    <row r="48371" x14ac:dyDescent="0.25"/>
    <row r="48372" x14ac:dyDescent="0.25"/>
    <row r="48373" x14ac:dyDescent="0.25"/>
    <row r="48374" x14ac:dyDescent="0.25"/>
    <row r="48375" x14ac:dyDescent="0.25"/>
    <row r="48376" x14ac:dyDescent="0.25"/>
    <row r="48377" x14ac:dyDescent="0.25"/>
    <row r="48378" x14ac:dyDescent="0.25"/>
    <row r="48379" x14ac:dyDescent="0.25"/>
    <row r="48380" x14ac:dyDescent="0.25"/>
    <row r="48381" x14ac:dyDescent="0.25"/>
    <row r="48382" x14ac:dyDescent="0.25"/>
    <row r="48383" x14ac:dyDescent="0.25"/>
    <row r="48384" x14ac:dyDescent="0.25"/>
    <row r="48385" x14ac:dyDescent="0.25"/>
    <row r="48386" x14ac:dyDescent="0.25"/>
    <row r="48387" x14ac:dyDescent="0.25"/>
    <row r="48388" x14ac:dyDescent="0.25"/>
    <row r="48389" x14ac:dyDescent="0.25"/>
    <row r="48390" x14ac:dyDescent="0.25"/>
    <row r="48391" x14ac:dyDescent="0.25"/>
    <row r="48392" x14ac:dyDescent="0.25"/>
    <row r="48393" x14ac:dyDescent="0.25"/>
    <row r="48394" x14ac:dyDescent="0.25"/>
    <row r="48395" x14ac:dyDescent="0.25"/>
    <row r="48396" x14ac:dyDescent="0.25"/>
    <row r="48397" x14ac:dyDescent="0.25"/>
    <row r="48398" x14ac:dyDescent="0.25"/>
    <row r="48399" x14ac:dyDescent="0.25"/>
    <row r="48400" x14ac:dyDescent="0.25"/>
    <row r="48401" x14ac:dyDescent="0.25"/>
    <row r="48402" x14ac:dyDescent="0.25"/>
    <row r="48403" x14ac:dyDescent="0.25"/>
    <row r="48404" x14ac:dyDescent="0.25"/>
    <row r="48405" x14ac:dyDescent="0.25"/>
    <row r="48406" x14ac:dyDescent="0.25"/>
    <row r="48407" x14ac:dyDescent="0.25"/>
    <row r="48408" x14ac:dyDescent="0.25"/>
    <row r="48409" x14ac:dyDescent="0.25"/>
    <row r="48410" x14ac:dyDescent="0.25"/>
    <row r="48411" x14ac:dyDescent="0.25"/>
    <row r="48412" x14ac:dyDescent="0.25"/>
    <row r="48413" x14ac:dyDescent="0.25"/>
    <row r="48414" x14ac:dyDescent="0.25"/>
    <row r="48415" x14ac:dyDescent="0.25"/>
    <row r="48416" x14ac:dyDescent="0.25"/>
    <row r="48417" x14ac:dyDescent="0.25"/>
    <row r="48418" x14ac:dyDescent="0.25"/>
    <row r="48419" x14ac:dyDescent="0.25"/>
    <row r="48420" x14ac:dyDescent="0.25"/>
    <row r="48421" x14ac:dyDescent="0.25"/>
    <row r="48422" x14ac:dyDescent="0.25"/>
    <row r="48423" x14ac:dyDescent="0.25"/>
    <row r="48424" x14ac:dyDescent="0.25"/>
    <row r="48425" x14ac:dyDescent="0.25"/>
    <row r="48426" x14ac:dyDescent="0.25"/>
    <row r="48427" x14ac:dyDescent="0.25"/>
    <row r="48428" x14ac:dyDescent="0.25"/>
    <row r="48429" x14ac:dyDescent="0.25"/>
    <row r="48430" x14ac:dyDescent="0.25"/>
    <row r="48431" x14ac:dyDescent="0.25"/>
    <row r="48432" x14ac:dyDescent="0.25"/>
    <row r="48433" x14ac:dyDescent="0.25"/>
    <row r="48434" x14ac:dyDescent="0.25"/>
    <row r="48435" x14ac:dyDescent="0.25"/>
    <row r="48436" x14ac:dyDescent="0.25"/>
    <row r="48437" x14ac:dyDescent="0.25"/>
    <row r="48438" x14ac:dyDescent="0.25"/>
    <row r="48439" x14ac:dyDescent="0.25"/>
    <row r="48440" x14ac:dyDescent="0.25"/>
    <row r="48441" x14ac:dyDescent="0.25"/>
    <row r="48442" x14ac:dyDescent="0.25"/>
    <row r="48443" x14ac:dyDescent="0.25"/>
    <row r="48444" x14ac:dyDescent="0.25"/>
    <row r="48445" x14ac:dyDescent="0.25"/>
    <row r="48446" x14ac:dyDescent="0.25"/>
    <row r="48447" x14ac:dyDescent="0.25"/>
    <row r="48448" x14ac:dyDescent="0.25"/>
    <row r="48449" x14ac:dyDescent="0.25"/>
    <row r="48450" x14ac:dyDescent="0.25"/>
    <row r="48451" x14ac:dyDescent="0.25"/>
    <row r="48452" x14ac:dyDescent="0.25"/>
    <row r="48453" x14ac:dyDescent="0.25"/>
    <row r="48454" x14ac:dyDescent="0.25"/>
    <row r="48455" x14ac:dyDescent="0.25"/>
    <row r="48456" x14ac:dyDescent="0.25"/>
    <row r="48457" x14ac:dyDescent="0.25"/>
    <row r="48458" x14ac:dyDescent="0.25"/>
    <row r="48459" x14ac:dyDescent="0.25"/>
    <row r="48460" x14ac:dyDescent="0.25"/>
    <row r="48461" x14ac:dyDescent="0.25"/>
    <row r="48462" x14ac:dyDescent="0.25"/>
    <row r="48463" x14ac:dyDescent="0.25"/>
    <row r="48464" x14ac:dyDescent="0.25"/>
    <row r="48465" x14ac:dyDescent="0.25"/>
    <row r="48466" x14ac:dyDescent="0.25"/>
    <row r="48467" x14ac:dyDescent="0.25"/>
    <row r="48468" x14ac:dyDescent="0.25"/>
    <row r="48469" x14ac:dyDescent="0.25"/>
    <row r="48470" x14ac:dyDescent="0.25"/>
    <row r="48471" x14ac:dyDescent="0.25"/>
    <row r="48472" x14ac:dyDescent="0.25"/>
    <row r="48473" x14ac:dyDescent="0.25"/>
    <row r="48474" x14ac:dyDescent="0.25"/>
    <row r="48475" x14ac:dyDescent="0.25"/>
    <row r="48476" x14ac:dyDescent="0.25"/>
    <row r="48477" x14ac:dyDescent="0.25"/>
    <row r="48478" x14ac:dyDescent="0.25"/>
    <row r="48479" x14ac:dyDescent="0.25"/>
    <row r="48480" x14ac:dyDescent="0.25"/>
    <row r="48481" x14ac:dyDescent="0.25"/>
    <row r="48482" x14ac:dyDescent="0.25"/>
    <row r="48483" x14ac:dyDescent="0.25"/>
    <row r="48484" x14ac:dyDescent="0.25"/>
    <row r="48485" x14ac:dyDescent="0.25"/>
    <row r="48486" x14ac:dyDescent="0.25"/>
    <row r="48487" x14ac:dyDescent="0.25"/>
    <row r="48488" x14ac:dyDescent="0.25"/>
    <row r="48489" x14ac:dyDescent="0.25"/>
    <row r="48490" x14ac:dyDescent="0.25"/>
    <row r="48491" x14ac:dyDescent="0.25"/>
    <row r="48492" x14ac:dyDescent="0.25"/>
    <row r="48493" x14ac:dyDescent="0.25"/>
    <row r="48494" x14ac:dyDescent="0.25"/>
    <row r="48495" x14ac:dyDescent="0.25"/>
    <row r="48496" x14ac:dyDescent="0.25"/>
    <row r="48497" x14ac:dyDescent="0.25"/>
    <row r="48498" x14ac:dyDescent="0.25"/>
    <row r="48499" x14ac:dyDescent="0.25"/>
    <row r="48500" x14ac:dyDescent="0.25"/>
    <row r="48501" x14ac:dyDescent="0.25"/>
    <row r="48502" x14ac:dyDescent="0.25"/>
    <row r="48503" x14ac:dyDescent="0.25"/>
    <row r="48504" x14ac:dyDescent="0.25"/>
    <row r="48505" x14ac:dyDescent="0.25"/>
    <row r="48506" x14ac:dyDescent="0.25"/>
    <row r="48507" x14ac:dyDescent="0.25"/>
    <row r="48508" x14ac:dyDescent="0.25"/>
    <row r="48509" x14ac:dyDescent="0.25"/>
    <row r="48510" x14ac:dyDescent="0.25"/>
    <row r="48511" x14ac:dyDescent="0.25"/>
    <row r="48512" x14ac:dyDescent="0.25"/>
    <row r="48513" x14ac:dyDescent="0.25"/>
    <row r="48514" x14ac:dyDescent="0.25"/>
    <row r="48515" x14ac:dyDescent="0.25"/>
    <row r="48516" x14ac:dyDescent="0.25"/>
    <row r="48517" x14ac:dyDescent="0.25"/>
    <row r="48518" x14ac:dyDescent="0.25"/>
    <row r="48519" x14ac:dyDescent="0.25"/>
    <row r="48520" x14ac:dyDescent="0.25"/>
    <row r="48521" x14ac:dyDescent="0.25"/>
    <row r="48522" x14ac:dyDescent="0.25"/>
    <row r="48523" x14ac:dyDescent="0.25"/>
    <row r="48524" x14ac:dyDescent="0.25"/>
    <row r="48525" x14ac:dyDescent="0.25"/>
    <row r="48526" x14ac:dyDescent="0.25"/>
    <row r="48527" x14ac:dyDescent="0.25"/>
    <row r="48528" x14ac:dyDescent="0.25"/>
    <row r="48529" x14ac:dyDescent="0.25"/>
    <row r="48530" x14ac:dyDescent="0.25"/>
    <row r="48531" x14ac:dyDescent="0.25"/>
    <row r="48532" x14ac:dyDescent="0.25"/>
    <row r="48533" x14ac:dyDescent="0.25"/>
    <row r="48534" x14ac:dyDescent="0.25"/>
    <row r="48535" x14ac:dyDescent="0.25"/>
    <row r="48536" x14ac:dyDescent="0.25"/>
    <row r="48537" x14ac:dyDescent="0.25"/>
    <row r="48538" x14ac:dyDescent="0.25"/>
    <row r="48539" x14ac:dyDescent="0.25"/>
    <row r="48540" x14ac:dyDescent="0.25"/>
    <row r="48541" x14ac:dyDescent="0.25"/>
    <row r="48542" x14ac:dyDescent="0.25"/>
    <row r="48543" x14ac:dyDescent="0.25"/>
    <row r="48544" x14ac:dyDescent="0.25"/>
    <row r="48545" x14ac:dyDescent="0.25"/>
    <row r="48546" x14ac:dyDescent="0.25"/>
    <row r="48547" x14ac:dyDescent="0.25"/>
    <row r="48548" x14ac:dyDescent="0.25"/>
    <row r="48549" x14ac:dyDescent="0.25"/>
    <row r="48550" x14ac:dyDescent="0.25"/>
    <row r="48551" x14ac:dyDescent="0.25"/>
    <row r="48552" x14ac:dyDescent="0.25"/>
    <row r="48553" x14ac:dyDescent="0.25"/>
    <row r="48554" x14ac:dyDescent="0.25"/>
    <row r="48555" x14ac:dyDescent="0.25"/>
    <row r="48556" x14ac:dyDescent="0.25"/>
    <row r="48557" x14ac:dyDescent="0.25"/>
    <row r="48558" x14ac:dyDescent="0.25"/>
    <row r="48559" x14ac:dyDescent="0.25"/>
    <row r="48560" x14ac:dyDescent="0.25"/>
    <row r="48561" x14ac:dyDescent="0.25"/>
    <row r="48562" x14ac:dyDescent="0.25"/>
    <row r="48563" x14ac:dyDescent="0.25"/>
    <row r="48564" x14ac:dyDescent="0.25"/>
    <row r="48565" x14ac:dyDescent="0.25"/>
    <row r="48566" x14ac:dyDescent="0.25"/>
    <row r="48567" x14ac:dyDescent="0.25"/>
    <row r="48568" x14ac:dyDescent="0.25"/>
    <row r="48569" x14ac:dyDescent="0.25"/>
    <row r="48570" x14ac:dyDescent="0.25"/>
    <row r="48571" x14ac:dyDescent="0.25"/>
    <row r="48572" x14ac:dyDescent="0.25"/>
    <row r="48573" x14ac:dyDescent="0.25"/>
    <row r="48574" x14ac:dyDescent="0.25"/>
    <row r="48575" x14ac:dyDescent="0.25"/>
    <row r="48576" x14ac:dyDescent="0.25"/>
    <row r="48577" x14ac:dyDescent="0.25"/>
    <row r="48578" x14ac:dyDescent="0.25"/>
    <row r="48579" x14ac:dyDescent="0.25"/>
    <row r="48580" x14ac:dyDescent="0.25"/>
    <row r="48581" x14ac:dyDescent="0.25"/>
    <row r="48582" x14ac:dyDescent="0.25"/>
    <row r="48583" x14ac:dyDescent="0.25"/>
    <row r="48584" x14ac:dyDescent="0.25"/>
    <row r="48585" x14ac:dyDescent="0.25"/>
    <row r="48586" x14ac:dyDescent="0.25"/>
    <row r="48587" x14ac:dyDescent="0.25"/>
    <row r="48588" x14ac:dyDescent="0.25"/>
    <row r="48589" x14ac:dyDescent="0.25"/>
    <row r="48590" x14ac:dyDescent="0.25"/>
    <row r="48591" x14ac:dyDescent="0.25"/>
    <row r="48592" x14ac:dyDescent="0.25"/>
    <row r="48593" x14ac:dyDescent="0.25"/>
    <row r="48594" x14ac:dyDescent="0.25"/>
    <row r="48595" x14ac:dyDescent="0.25"/>
    <row r="48596" x14ac:dyDescent="0.25"/>
    <row r="48597" x14ac:dyDescent="0.25"/>
    <row r="48598" x14ac:dyDescent="0.25"/>
    <row r="48599" x14ac:dyDescent="0.25"/>
    <row r="48600" x14ac:dyDescent="0.25"/>
    <row r="48601" x14ac:dyDescent="0.25"/>
    <row r="48602" x14ac:dyDescent="0.25"/>
    <row r="48603" x14ac:dyDescent="0.25"/>
    <row r="48604" x14ac:dyDescent="0.25"/>
    <row r="48605" x14ac:dyDescent="0.25"/>
    <row r="48606" x14ac:dyDescent="0.25"/>
    <row r="48607" x14ac:dyDescent="0.25"/>
    <row r="48608" x14ac:dyDescent="0.25"/>
    <row r="48609" x14ac:dyDescent="0.25"/>
    <row r="48610" x14ac:dyDescent="0.25"/>
    <row r="48611" x14ac:dyDescent="0.25"/>
    <row r="48612" x14ac:dyDescent="0.25"/>
    <row r="48613" x14ac:dyDescent="0.25"/>
    <row r="48614" x14ac:dyDescent="0.25"/>
    <row r="48615" x14ac:dyDescent="0.25"/>
    <row r="48616" x14ac:dyDescent="0.25"/>
    <row r="48617" x14ac:dyDescent="0.25"/>
    <row r="48618" x14ac:dyDescent="0.25"/>
    <row r="48619" x14ac:dyDescent="0.25"/>
    <row r="48620" x14ac:dyDescent="0.25"/>
    <row r="48621" x14ac:dyDescent="0.25"/>
    <row r="48622" x14ac:dyDescent="0.25"/>
    <row r="48623" x14ac:dyDescent="0.25"/>
    <row r="48624" x14ac:dyDescent="0.25"/>
    <row r="48625" x14ac:dyDescent="0.25"/>
    <row r="48626" x14ac:dyDescent="0.25"/>
    <row r="48627" x14ac:dyDescent="0.25"/>
    <row r="48628" x14ac:dyDescent="0.25"/>
    <row r="48629" x14ac:dyDescent="0.25"/>
    <row r="48630" x14ac:dyDescent="0.25"/>
    <row r="48631" x14ac:dyDescent="0.25"/>
    <row r="48632" x14ac:dyDescent="0.25"/>
    <row r="48633" x14ac:dyDescent="0.25"/>
    <row r="48634" x14ac:dyDescent="0.25"/>
    <row r="48635" x14ac:dyDescent="0.25"/>
    <row r="48636" x14ac:dyDescent="0.25"/>
    <row r="48637" x14ac:dyDescent="0.25"/>
    <row r="48638" x14ac:dyDescent="0.25"/>
    <row r="48639" x14ac:dyDescent="0.25"/>
    <row r="48640" x14ac:dyDescent="0.25"/>
    <row r="48641" x14ac:dyDescent="0.25"/>
    <row r="48642" x14ac:dyDescent="0.25"/>
    <row r="48643" x14ac:dyDescent="0.25"/>
    <row r="48644" x14ac:dyDescent="0.25"/>
    <row r="48645" x14ac:dyDescent="0.25"/>
    <row r="48646" x14ac:dyDescent="0.25"/>
    <row r="48647" x14ac:dyDescent="0.25"/>
    <row r="48648" x14ac:dyDescent="0.25"/>
    <row r="48649" x14ac:dyDescent="0.25"/>
    <row r="48650" x14ac:dyDescent="0.25"/>
    <row r="48651" x14ac:dyDescent="0.25"/>
    <row r="48652" x14ac:dyDescent="0.25"/>
    <row r="48653" x14ac:dyDescent="0.25"/>
    <row r="48654" x14ac:dyDescent="0.25"/>
    <row r="48655" x14ac:dyDescent="0.25"/>
    <row r="48656" x14ac:dyDescent="0.25"/>
    <row r="48657" x14ac:dyDescent="0.25"/>
    <row r="48658" x14ac:dyDescent="0.25"/>
    <row r="48659" x14ac:dyDescent="0.25"/>
    <row r="48660" x14ac:dyDescent="0.25"/>
    <row r="48661" x14ac:dyDescent="0.25"/>
    <row r="48662" x14ac:dyDescent="0.25"/>
    <row r="48663" x14ac:dyDescent="0.25"/>
    <row r="48664" x14ac:dyDescent="0.25"/>
    <row r="48665" x14ac:dyDescent="0.25"/>
    <row r="48666" x14ac:dyDescent="0.25"/>
    <row r="48667" x14ac:dyDescent="0.25"/>
    <row r="48668" x14ac:dyDescent="0.25"/>
    <row r="48669" x14ac:dyDescent="0.25"/>
    <row r="48670" x14ac:dyDescent="0.25"/>
    <row r="48671" x14ac:dyDescent="0.25"/>
    <row r="48672" x14ac:dyDescent="0.25"/>
    <row r="48673" x14ac:dyDescent="0.25"/>
    <row r="48674" x14ac:dyDescent="0.25"/>
    <row r="48675" x14ac:dyDescent="0.25"/>
    <row r="48676" x14ac:dyDescent="0.25"/>
    <row r="48677" x14ac:dyDescent="0.25"/>
    <row r="48678" x14ac:dyDescent="0.25"/>
    <row r="48679" x14ac:dyDescent="0.25"/>
    <row r="48680" x14ac:dyDescent="0.25"/>
    <row r="48681" x14ac:dyDescent="0.25"/>
    <row r="48682" x14ac:dyDescent="0.25"/>
    <row r="48683" x14ac:dyDescent="0.25"/>
    <row r="48684" x14ac:dyDescent="0.25"/>
    <row r="48685" x14ac:dyDescent="0.25"/>
    <row r="48686" x14ac:dyDescent="0.25"/>
    <row r="48687" x14ac:dyDescent="0.25"/>
    <row r="48688" x14ac:dyDescent="0.25"/>
    <row r="48689" x14ac:dyDescent="0.25"/>
    <row r="48690" x14ac:dyDescent="0.25"/>
    <row r="48691" x14ac:dyDescent="0.25"/>
    <row r="48692" x14ac:dyDescent="0.25"/>
    <row r="48693" x14ac:dyDescent="0.25"/>
    <row r="48694" x14ac:dyDescent="0.25"/>
    <row r="48695" x14ac:dyDescent="0.25"/>
    <row r="48696" x14ac:dyDescent="0.25"/>
    <row r="48697" x14ac:dyDescent="0.25"/>
    <row r="48698" x14ac:dyDescent="0.25"/>
    <row r="48699" x14ac:dyDescent="0.25"/>
    <row r="48700" x14ac:dyDescent="0.25"/>
    <row r="48701" x14ac:dyDescent="0.25"/>
    <row r="48702" x14ac:dyDescent="0.25"/>
    <row r="48703" x14ac:dyDescent="0.25"/>
    <row r="48704" x14ac:dyDescent="0.25"/>
    <row r="48705" x14ac:dyDescent="0.25"/>
    <row r="48706" x14ac:dyDescent="0.25"/>
    <row r="48707" x14ac:dyDescent="0.25"/>
    <row r="48708" x14ac:dyDescent="0.25"/>
    <row r="48709" x14ac:dyDescent="0.25"/>
    <row r="48710" x14ac:dyDescent="0.25"/>
    <row r="48711" x14ac:dyDescent="0.25"/>
    <row r="48712" x14ac:dyDescent="0.25"/>
    <row r="48713" x14ac:dyDescent="0.25"/>
    <row r="48714" x14ac:dyDescent="0.25"/>
    <row r="48715" x14ac:dyDescent="0.25"/>
    <row r="48716" x14ac:dyDescent="0.25"/>
    <row r="48717" x14ac:dyDescent="0.25"/>
    <row r="48718" x14ac:dyDescent="0.25"/>
    <row r="48719" x14ac:dyDescent="0.25"/>
    <row r="48720" x14ac:dyDescent="0.25"/>
    <row r="48721" x14ac:dyDescent="0.25"/>
    <row r="48722" x14ac:dyDescent="0.25"/>
    <row r="48723" x14ac:dyDescent="0.25"/>
    <row r="48724" x14ac:dyDescent="0.25"/>
    <row r="48725" x14ac:dyDescent="0.25"/>
    <row r="48726" x14ac:dyDescent="0.25"/>
    <row r="48727" x14ac:dyDescent="0.25"/>
    <row r="48728" x14ac:dyDescent="0.25"/>
    <row r="48729" x14ac:dyDescent="0.25"/>
    <row r="48730" x14ac:dyDescent="0.25"/>
    <row r="48731" x14ac:dyDescent="0.25"/>
    <row r="48732" x14ac:dyDescent="0.25"/>
    <row r="48733" x14ac:dyDescent="0.25"/>
    <row r="48734" x14ac:dyDescent="0.25"/>
    <row r="48735" x14ac:dyDescent="0.25"/>
    <row r="48736" x14ac:dyDescent="0.25"/>
    <row r="48737" x14ac:dyDescent="0.25"/>
    <row r="48738" x14ac:dyDescent="0.25"/>
    <row r="48739" x14ac:dyDescent="0.25"/>
    <row r="48740" x14ac:dyDescent="0.25"/>
    <row r="48741" x14ac:dyDescent="0.25"/>
    <row r="48742" x14ac:dyDescent="0.25"/>
    <row r="48743" x14ac:dyDescent="0.25"/>
    <row r="48744" x14ac:dyDescent="0.25"/>
    <row r="48745" x14ac:dyDescent="0.25"/>
    <row r="48746" x14ac:dyDescent="0.25"/>
    <row r="48747" x14ac:dyDescent="0.25"/>
    <row r="48748" x14ac:dyDescent="0.25"/>
    <row r="48749" x14ac:dyDescent="0.25"/>
    <row r="48750" x14ac:dyDescent="0.25"/>
    <row r="48751" x14ac:dyDescent="0.25"/>
    <row r="48752" x14ac:dyDescent="0.25"/>
    <row r="48753" x14ac:dyDescent="0.25"/>
    <row r="48754" x14ac:dyDescent="0.25"/>
    <row r="48755" x14ac:dyDescent="0.25"/>
    <row r="48756" x14ac:dyDescent="0.25"/>
    <row r="48757" x14ac:dyDescent="0.25"/>
    <row r="48758" x14ac:dyDescent="0.25"/>
    <row r="48759" x14ac:dyDescent="0.25"/>
    <row r="48760" x14ac:dyDescent="0.25"/>
    <row r="48761" x14ac:dyDescent="0.25"/>
    <row r="48762" x14ac:dyDescent="0.25"/>
    <row r="48763" x14ac:dyDescent="0.25"/>
    <row r="48764" x14ac:dyDescent="0.25"/>
    <row r="48765" x14ac:dyDescent="0.25"/>
    <row r="48766" x14ac:dyDescent="0.25"/>
    <row r="48767" x14ac:dyDescent="0.25"/>
    <row r="48768" x14ac:dyDescent="0.25"/>
    <row r="48769" x14ac:dyDescent="0.25"/>
    <row r="48770" x14ac:dyDescent="0.25"/>
    <row r="48771" x14ac:dyDescent="0.25"/>
    <row r="48772" x14ac:dyDescent="0.25"/>
    <row r="48773" x14ac:dyDescent="0.25"/>
    <row r="48774" x14ac:dyDescent="0.25"/>
    <row r="48775" x14ac:dyDescent="0.25"/>
    <row r="48776" x14ac:dyDescent="0.25"/>
    <row r="48777" x14ac:dyDescent="0.25"/>
    <row r="48778" x14ac:dyDescent="0.25"/>
    <row r="48779" x14ac:dyDescent="0.25"/>
    <row r="48780" x14ac:dyDescent="0.25"/>
    <row r="48781" x14ac:dyDescent="0.25"/>
    <row r="48782" x14ac:dyDescent="0.25"/>
    <row r="48783" x14ac:dyDescent="0.25"/>
    <row r="48784" x14ac:dyDescent="0.25"/>
    <row r="48785" x14ac:dyDescent="0.25"/>
    <row r="48786" x14ac:dyDescent="0.25"/>
    <row r="48787" x14ac:dyDescent="0.25"/>
    <row r="48788" x14ac:dyDescent="0.25"/>
    <row r="48789" x14ac:dyDescent="0.25"/>
    <row r="48790" x14ac:dyDescent="0.25"/>
    <row r="48791" x14ac:dyDescent="0.25"/>
    <row r="48792" x14ac:dyDescent="0.25"/>
    <row r="48793" x14ac:dyDescent="0.25"/>
    <row r="48794" x14ac:dyDescent="0.25"/>
    <row r="48795" x14ac:dyDescent="0.25"/>
    <row r="48796" x14ac:dyDescent="0.25"/>
    <row r="48797" x14ac:dyDescent="0.25"/>
    <row r="48798" x14ac:dyDescent="0.25"/>
    <row r="48799" x14ac:dyDescent="0.25"/>
    <row r="48800" x14ac:dyDescent="0.25"/>
    <row r="48801" x14ac:dyDescent="0.25"/>
    <row r="48802" x14ac:dyDescent="0.25"/>
    <row r="48803" x14ac:dyDescent="0.25"/>
    <row r="48804" x14ac:dyDescent="0.25"/>
    <row r="48805" x14ac:dyDescent="0.25"/>
    <row r="48806" x14ac:dyDescent="0.25"/>
    <row r="48807" x14ac:dyDescent="0.25"/>
    <row r="48808" x14ac:dyDescent="0.25"/>
    <row r="48809" x14ac:dyDescent="0.25"/>
    <row r="48810" x14ac:dyDescent="0.25"/>
    <row r="48811" x14ac:dyDescent="0.25"/>
    <row r="48812" x14ac:dyDescent="0.25"/>
    <row r="48813" x14ac:dyDescent="0.25"/>
    <row r="48814" x14ac:dyDescent="0.25"/>
    <row r="48815" x14ac:dyDescent="0.25"/>
    <row r="48816" x14ac:dyDescent="0.25"/>
    <row r="48817" x14ac:dyDescent="0.25"/>
    <row r="48818" x14ac:dyDescent="0.25"/>
    <row r="48819" x14ac:dyDescent="0.25"/>
    <row r="48820" x14ac:dyDescent="0.25"/>
    <row r="48821" x14ac:dyDescent="0.25"/>
    <row r="48822" x14ac:dyDescent="0.25"/>
    <row r="48823" x14ac:dyDescent="0.25"/>
    <row r="48824" x14ac:dyDescent="0.25"/>
    <row r="48825" x14ac:dyDescent="0.25"/>
    <row r="48826" x14ac:dyDescent="0.25"/>
    <row r="48827" x14ac:dyDescent="0.25"/>
    <row r="48828" x14ac:dyDescent="0.25"/>
    <row r="48829" x14ac:dyDescent="0.25"/>
    <row r="48830" x14ac:dyDescent="0.25"/>
    <row r="48831" x14ac:dyDescent="0.25"/>
    <row r="48832" x14ac:dyDescent="0.25"/>
    <row r="48833" x14ac:dyDescent="0.25"/>
    <row r="48834" x14ac:dyDescent="0.25"/>
    <row r="48835" x14ac:dyDescent="0.25"/>
    <row r="48836" x14ac:dyDescent="0.25"/>
    <row r="48837" x14ac:dyDescent="0.25"/>
    <row r="48838" x14ac:dyDescent="0.25"/>
    <row r="48839" x14ac:dyDescent="0.25"/>
    <row r="48840" x14ac:dyDescent="0.25"/>
    <row r="48841" x14ac:dyDescent="0.25"/>
    <row r="48842" x14ac:dyDescent="0.25"/>
    <row r="48843" x14ac:dyDescent="0.25"/>
    <row r="48844" x14ac:dyDescent="0.25"/>
    <row r="48845" x14ac:dyDescent="0.25"/>
    <row r="48846" x14ac:dyDescent="0.25"/>
    <row r="48847" x14ac:dyDescent="0.25"/>
    <row r="48848" x14ac:dyDescent="0.25"/>
    <row r="48849" x14ac:dyDescent="0.25"/>
    <row r="48850" x14ac:dyDescent="0.25"/>
    <row r="48851" x14ac:dyDescent="0.25"/>
    <row r="48852" x14ac:dyDescent="0.25"/>
    <row r="48853" x14ac:dyDescent="0.25"/>
    <row r="48854" x14ac:dyDescent="0.25"/>
    <row r="48855" x14ac:dyDescent="0.25"/>
    <row r="48856" x14ac:dyDescent="0.25"/>
    <row r="48857" x14ac:dyDescent="0.25"/>
    <row r="48858" x14ac:dyDescent="0.25"/>
    <row r="48859" x14ac:dyDescent="0.25"/>
    <row r="48860" x14ac:dyDescent="0.25"/>
    <row r="48861" x14ac:dyDescent="0.25"/>
    <row r="48862" x14ac:dyDescent="0.25"/>
    <row r="48863" x14ac:dyDescent="0.25"/>
    <row r="48864" x14ac:dyDescent="0.25"/>
    <row r="48865" x14ac:dyDescent="0.25"/>
    <row r="48866" x14ac:dyDescent="0.25"/>
    <row r="48867" x14ac:dyDescent="0.25"/>
    <row r="48868" x14ac:dyDescent="0.25"/>
    <row r="48869" x14ac:dyDescent="0.25"/>
    <row r="48870" x14ac:dyDescent="0.25"/>
    <row r="48871" x14ac:dyDescent="0.25"/>
    <row r="48872" x14ac:dyDescent="0.25"/>
    <row r="48873" x14ac:dyDescent="0.25"/>
    <row r="48874" x14ac:dyDescent="0.25"/>
    <row r="48875" x14ac:dyDescent="0.25"/>
    <row r="48876" x14ac:dyDescent="0.25"/>
    <row r="48877" x14ac:dyDescent="0.25"/>
    <row r="48878" x14ac:dyDescent="0.25"/>
    <row r="48879" x14ac:dyDescent="0.25"/>
    <row r="48880" x14ac:dyDescent="0.25"/>
    <row r="48881" x14ac:dyDescent="0.25"/>
    <row r="48882" x14ac:dyDescent="0.25"/>
    <row r="48883" x14ac:dyDescent="0.25"/>
    <row r="48884" x14ac:dyDescent="0.25"/>
    <row r="48885" x14ac:dyDescent="0.25"/>
    <row r="48886" x14ac:dyDescent="0.25"/>
    <row r="48887" x14ac:dyDescent="0.25"/>
    <row r="48888" x14ac:dyDescent="0.25"/>
    <row r="48889" x14ac:dyDescent="0.25"/>
    <row r="48890" x14ac:dyDescent="0.25"/>
    <row r="48891" x14ac:dyDescent="0.25"/>
    <row r="48892" x14ac:dyDescent="0.25"/>
    <row r="48893" x14ac:dyDescent="0.25"/>
    <row r="48894" x14ac:dyDescent="0.25"/>
    <row r="48895" x14ac:dyDescent="0.25"/>
    <row r="48896" x14ac:dyDescent="0.25"/>
    <row r="48897" x14ac:dyDescent="0.25"/>
    <row r="48898" x14ac:dyDescent="0.25"/>
    <row r="48899" x14ac:dyDescent="0.25"/>
    <row r="48900" x14ac:dyDescent="0.25"/>
    <row r="48901" x14ac:dyDescent="0.25"/>
    <row r="48902" x14ac:dyDescent="0.25"/>
    <row r="48903" x14ac:dyDescent="0.25"/>
    <row r="48904" x14ac:dyDescent="0.25"/>
    <row r="48905" x14ac:dyDescent="0.25"/>
    <row r="48906" x14ac:dyDescent="0.25"/>
    <row r="48907" x14ac:dyDescent="0.25"/>
    <row r="48908" x14ac:dyDescent="0.25"/>
    <row r="48909" x14ac:dyDescent="0.25"/>
    <row r="48910" x14ac:dyDescent="0.25"/>
    <row r="48911" x14ac:dyDescent="0.25"/>
    <row r="48912" x14ac:dyDescent="0.25"/>
    <row r="48913" x14ac:dyDescent="0.25"/>
    <row r="48914" x14ac:dyDescent="0.25"/>
    <row r="48915" x14ac:dyDescent="0.25"/>
    <row r="48916" x14ac:dyDescent="0.25"/>
    <row r="48917" x14ac:dyDescent="0.25"/>
    <row r="48918" x14ac:dyDescent="0.25"/>
    <row r="48919" x14ac:dyDescent="0.25"/>
    <row r="48920" x14ac:dyDescent="0.25"/>
    <row r="48921" x14ac:dyDescent="0.25"/>
    <row r="48922" x14ac:dyDescent="0.25"/>
    <row r="48923" x14ac:dyDescent="0.25"/>
    <row r="48924" x14ac:dyDescent="0.25"/>
    <row r="48925" x14ac:dyDescent="0.25"/>
    <row r="48926" x14ac:dyDescent="0.25"/>
    <row r="48927" x14ac:dyDescent="0.25"/>
    <row r="48928" x14ac:dyDescent="0.25"/>
    <row r="48929" x14ac:dyDescent="0.25"/>
    <row r="48930" x14ac:dyDescent="0.25"/>
    <row r="48931" x14ac:dyDescent="0.25"/>
    <row r="48932" x14ac:dyDescent="0.25"/>
    <row r="48933" x14ac:dyDescent="0.25"/>
    <row r="48934" x14ac:dyDescent="0.25"/>
    <row r="48935" x14ac:dyDescent="0.25"/>
    <row r="48936" x14ac:dyDescent="0.25"/>
    <row r="48937" x14ac:dyDescent="0.25"/>
    <row r="48938" x14ac:dyDescent="0.25"/>
    <row r="48939" x14ac:dyDescent="0.25"/>
    <row r="48940" x14ac:dyDescent="0.25"/>
    <row r="48941" x14ac:dyDescent="0.25"/>
    <row r="48942" x14ac:dyDescent="0.25"/>
    <row r="48943" x14ac:dyDescent="0.25"/>
    <row r="48944" x14ac:dyDescent="0.25"/>
    <row r="48945" x14ac:dyDescent="0.25"/>
    <row r="48946" x14ac:dyDescent="0.25"/>
    <row r="48947" x14ac:dyDescent="0.25"/>
    <row r="48948" x14ac:dyDescent="0.25"/>
    <row r="48949" x14ac:dyDescent="0.25"/>
    <row r="48950" x14ac:dyDescent="0.25"/>
    <row r="48951" x14ac:dyDescent="0.25"/>
    <row r="48952" x14ac:dyDescent="0.25"/>
    <row r="48953" x14ac:dyDescent="0.25"/>
    <row r="48954" x14ac:dyDescent="0.25"/>
    <row r="48955" x14ac:dyDescent="0.25"/>
    <row r="48956" x14ac:dyDescent="0.25"/>
    <row r="48957" x14ac:dyDescent="0.25"/>
    <row r="48958" x14ac:dyDescent="0.25"/>
    <row r="48959" x14ac:dyDescent="0.25"/>
    <row r="48960" x14ac:dyDescent="0.25"/>
    <row r="48961" x14ac:dyDescent="0.25"/>
    <row r="48962" x14ac:dyDescent="0.25"/>
    <row r="48963" x14ac:dyDescent="0.25"/>
    <row r="48964" x14ac:dyDescent="0.25"/>
    <row r="48965" x14ac:dyDescent="0.25"/>
    <row r="48966" x14ac:dyDescent="0.25"/>
    <row r="48967" x14ac:dyDescent="0.25"/>
    <row r="48968" x14ac:dyDescent="0.25"/>
    <row r="48969" x14ac:dyDescent="0.25"/>
    <row r="48970" x14ac:dyDescent="0.25"/>
    <row r="48971" x14ac:dyDescent="0.25"/>
    <row r="48972" x14ac:dyDescent="0.25"/>
    <row r="48973" x14ac:dyDescent="0.25"/>
    <row r="48974" x14ac:dyDescent="0.25"/>
    <row r="48975" x14ac:dyDescent="0.25"/>
    <row r="48976" x14ac:dyDescent="0.25"/>
    <row r="48977" x14ac:dyDescent="0.25"/>
    <row r="48978" x14ac:dyDescent="0.25"/>
    <row r="48979" x14ac:dyDescent="0.25"/>
    <row r="48980" x14ac:dyDescent="0.25"/>
    <row r="48981" x14ac:dyDescent="0.25"/>
    <row r="48982" x14ac:dyDescent="0.25"/>
    <row r="48983" x14ac:dyDescent="0.25"/>
    <row r="48984" x14ac:dyDescent="0.25"/>
    <row r="48985" x14ac:dyDescent="0.25"/>
    <row r="48986" x14ac:dyDescent="0.25"/>
    <row r="48987" x14ac:dyDescent="0.25"/>
    <row r="48988" x14ac:dyDescent="0.25"/>
    <row r="48989" x14ac:dyDescent="0.25"/>
    <row r="48990" x14ac:dyDescent="0.25"/>
    <row r="48991" x14ac:dyDescent="0.25"/>
    <row r="48992" x14ac:dyDescent="0.25"/>
    <row r="48993" x14ac:dyDescent="0.25"/>
    <row r="48994" x14ac:dyDescent="0.25"/>
    <row r="48995" x14ac:dyDescent="0.25"/>
    <row r="48996" x14ac:dyDescent="0.25"/>
    <row r="48997" x14ac:dyDescent="0.25"/>
    <row r="48998" x14ac:dyDescent="0.25"/>
    <row r="48999" x14ac:dyDescent="0.25"/>
    <row r="49000" x14ac:dyDescent="0.25"/>
    <row r="49001" x14ac:dyDescent="0.25"/>
    <row r="49002" x14ac:dyDescent="0.25"/>
    <row r="49003" x14ac:dyDescent="0.25"/>
    <row r="49004" x14ac:dyDescent="0.25"/>
    <row r="49005" x14ac:dyDescent="0.25"/>
    <row r="49006" x14ac:dyDescent="0.25"/>
    <row r="49007" x14ac:dyDescent="0.25"/>
    <row r="49008" x14ac:dyDescent="0.25"/>
    <row r="49009" x14ac:dyDescent="0.25"/>
    <row r="49010" x14ac:dyDescent="0.25"/>
    <row r="49011" x14ac:dyDescent="0.25"/>
    <row r="49012" x14ac:dyDescent="0.25"/>
    <row r="49013" x14ac:dyDescent="0.25"/>
    <row r="49014" x14ac:dyDescent="0.25"/>
    <row r="49015" x14ac:dyDescent="0.25"/>
    <row r="49016" x14ac:dyDescent="0.25"/>
    <row r="49017" x14ac:dyDescent="0.25"/>
    <row r="49018" x14ac:dyDescent="0.25"/>
    <row r="49019" x14ac:dyDescent="0.25"/>
    <row r="49020" x14ac:dyDescent="0.25"/>
    <row r="49021" x14ac:dyDescent="0.25"/>
    <row r="49022" x14ac:dyDescent="0.25"/>
    <row r="49023" x14ac:dyDescent="0.25"/>
    <row r="49024" x14ac:dyDescent="0.25"/>
    <row r="49025" x14ac:dyDescent="0.25"/>
    <row r="49026" x14ac:dyDescent="0.25"/>
    <row r="49027" x14ac:dyDescent="0.25"/>
    <row r="49028" x14ac:dyDescent="0.25"/>
    <row r="49029" x14ac:dyDescent="0.25"/>
    <row r="49030" x14ac:dyDescent="0.25"/>
    <row r="49031" x14ac:dyDescent="0.25"/>
    <row r="49032" x14ac:dyDescent="0.25"/>
    <row r="49033" x14ac:dyDescent="0.25"/>
    <row r="49034" x14ac:dyDescent="0.25"/>
    <row r="49035" x14ac:dyDescent="0.25"/>
    <row r="49036" x14ac:dyDescent="0.25"/>
    <row r="49037" x14ac:dyDescent="0.25"/>
    <row r="49038" x14ac:dyDescent="0.25"/>
    <row r="49039" x14ac:dyDescent="0.25"/>
    <row r="49040" x14ac:dyDescent="0.25"/>
    <row r="49041" x14ac:dyDescent="0.25"/>
    <row r="49042" x14ac:dyDescent="0.25"/>
    <row r="49043" x14ac:dyDescent="0.25"/>
    <row r="49044" x14ac:dyDescent="0.25"/>
    <row r="49045" x14ac:dyDescent="0.25"/>
    <row r="49046" x14ac:dyDescent="0.25"/>
    <row r="49047" x14ac:dyDescent="0.25"/>
    <row r="49048" x14ac:dyDescent="0.25"/>
    <row r="49049" x14ac:dyDescent="0.25"/>
    <row r="49050" x14ac:dyDescent="0.25"/>
    <row r="49051" x14ac:dyDescent="0.25"/>
    <row r="49052" x14ac:dyDescent="0.25"/>
    <row r="49053" x14ac:dyDescent="0.25"/>
    <row r="49054" x14ac:dyDescent="0.25"/>
    <row r="49055" x14ac:dyDescent="0.25"/>
    <row r="49056" x14ac:dyDescent="0.25"/>
    <row r="49057" x14ac:dyDescent="0.25"/>
    <row r="49058" x14ac:dyDescent="0.25"/>
    <row r="49059" x14ac:dyDescent="0.25"/>
    <row r="49060" x14ac:dyDescent="0.25"/>
    <row r="49061" x14ac:dyDescent="0.25"/>
    <row r="49062" x14ac:dyDescent="0.25"/>
    <row r="49063" x14ac:dyDescent="0.25"/>
    <row r="49064" x14ac:dyDescent="0.25"/>
    <row r="49065" x14ac:dyDescent="0.25"/>
    <row r="49066" x14ac:dyDescent="0.25"/>
    <row r="49067" x14ac:dyDescent="0.25"/>
    <row r="49068" x14ac:dyDescent="0.25"/>
    <row r="49069" x14ac:dyDescent="0.25"/>
    <row r="49070" x14ac:dyDescent="0.25"/>
    <row r="49071" x14ac:dyDescent="0.25"/>
    <row r="49072" x14ac:dyDescent="0.25"/>
    <row r="49073" x14ac:dyDescent="0.25"/>
    <row r="49074" x14ac:dyDescent="0.25"/>
    <row r="49075" x14ac:dyDescent="0.25"/>
    <row r="49076" x14ac:dyDescent="0.25"/>
    <row r="49077" x14ac:dyDescent="0.25"/>
    <row r="49078" x14ac:dyDescent="0.25"/>
    <row r="49079" x14ac:dyDescent="0.25"/>
    <row r="49080" x14ac:dyDescent="0.25"/>
    <row r="49081" x14ac:dyDescent="0.25"/>
    <row r="49082" x14ac:dyDescent="0.25"/>
    <row r="49083" x14ac:dyDescent="0.25"/>
    <row r="49084" x14ac:dyDescent="0.25"/>
    <row r="49085" x14ac:dyDescent="0.25"/>
    <row r="49086" x14ac:dyDescent="0.25"/>
    <row r="49087" x14ac:dyDescent="0.25"/>
    <row r="49088" x14ac:dyDescent="0.25"/>
    <row r="49089" x14ac:dyDescent="0.25"/>
    <row r="49090" x14ac:dyDescent="0.25"/>
    <row r="49091" x14ac:dyDescent="0.25"/>
    <row r="49092" x14ac:dyDescent="0.25"/>
    <row r="49093" x14ac:dyDescent="0.25"/>
    <row r="49094" x14ac:dyDescent="0.25"/>
    <row r="49095" x14ac:dyDescent="0.25"/>
    <row r="49096" x14ac:dyDescent="0.25"/>
    <row r="49097" x14ac:dyDescent="0.25"/>
    <row r="49098" x14ac:dyDescent="0.25"/>
    <row r="49099" x14ac:dyDescent="0.25"/>
    <row r="49100" x14ac:dyDescent="0.25"/>
    <row r="49101" x14ac:dyDescent="0.25"/>
    <row r="49102" x14ac:dyDescent="0.25"/>
    <row r="49103" x14ac:dyDescent="0.25"/>
    <row r="49104" x14ac:dyDescent="0.25"/>
    <row r="49105" x14ac:dyDescent="0.25"/>
    <row r="49106" x14ac:dyDescent="0.25"/>
    <row r="49107" x14ac:dyDescent="0.25"/>
    <row r="49108" x14ac:dyDescent="0.25"/>
    <row r="49109" x14ac:dyDescent="0.25"/>
    <row r="49110" x14ac:dyDescent="0.25"/>
    <row r="49111" x14ac:dyDescent="0.25"/>
    <row r="49112" x14ac:dyDescent="0.25"/>
    <row r="49113" x14ac:dyDescent="0.25"/>
    <row r="49114" x14ac:dyDescent="0.25"/>
    <row r="49115" x14ac:dyDescent="0.25"/>
    <row r="49116" x14ac:dyDescent="0.25"/>
    <row r="49117" x14ac:dyDescent="0.25"/>
    <row r="49118" x14ac:dyDescent="0.25"/>
    <row r="49119" x14ac:dyDescent="0.25"/>
    <row r="49120" x14ac:dyDescent="0.25"/>
    <row r="49121" x14ac:dyDescent="0.25"/>
    <row r="49122" x14ac:dyDescent="0.25"/>
    <row r="49123" x14ac:dyDescent="0.25"/>
    <row r="49124" x14ac:dyDescent="0.25"/>
    <row r="49125" x14ac:dyDescent="0.25"/>
    <row r="49126" x14ac:dyDescent="0.25"/>
    <row r="49127" x14ac:dyDescent="0.25"/>
    <row r="49128" x14ac:dyDescent="0.25"/>
    <row r="49129" x14ac:dyDescent="0.25"/>
    <row r="49130" x14ac:dyDescent="0.25"/>
    <row r="49131" x14ac:dyDescent="0.25"/>
    <row r="49132" x14ac:dyDescent="0.25"/>
    <row r="49133" x14ac:dyDescent="0.25"/>
    <row r="49134" x14ac:dyDescent="0.25"/>
    <row r="49135" x14ac:dyDescent="0.25"/>
    <row r="49136" x14ac:dyDescent="0.25"/>
    <row r="49137" x14ac:dyDescent="0.25"/>
    <row r="49138" x14ac:dyDescent="0.25"/>
    <row r="49139" x14ac:dyDescent="0.25"/>
    <row r="49140" x14ac:dyDescent="0.25"/>
    <row r="49141" x14ac:dyDescent="0.25"/>
    <row r="49142" x14ac:dyDescent="0.25"/>
    <row r="49143" x14ac:dyDescent="0.25"/>
    <row r="49144" x14ac:dyDescent="0.25"/>
    <row r="49145" x14ac:dyDescent="0.25"/>
    <row r="49146" x14ac:dyDescent="0.25"/>
    <row r="49147" x14ac:dyDescent="0.25"/>
    <row r="49148" x14ac:dyDescent="0.25"/>
    <row r="49149" x14ac:dyDescent="0.25"/>
    <row r="49150" x14ac:dyDescent="0.25"/>
    <row r="49151" x14ac:dyDescent="0.25"/>
    <row r="49152" x14ac:dyDescent="0.25"/>
    <row r="49153" x14ac:dyDescent="0.25"/>
    <row r="49154" x14ac:dyDescent="0.25"/>
    <row r="49155" x14ac:dyDescent="0.25"/>
    <row r="49156" x14ac:dyDescent="0.25"/>
    <row r="49157" x14ac:dyDescent="0.25"/>
    <row r="49158" x14ac:dyDescent="0.25"/>
    <row r="49159" x14ac:dyDescent="0.25"/>
    <row r="49160" x14ac:dyDescent="0.25"/>
    <row r="49161" x14ac:dyDescent="0.25"/>
    <row r="49162" x14ac:dyDescent="0.25"/>
    <row r="49163" x14ac:dyDescent="0.25"/>
    <row r="49164" x14ac:dyDescent="0.25"/>
    <row r="49165" x14ac:dyDescent="0.25"/>
    <row r="49166" x14ac:dyDescent="0.25"/>
    <row r="49167" x14ac:dyDescent="0.25"/>
    <row r="49168" x14ac:dyDescent="0.25"/>
    <row r="49169" x14ac:dyDescent="0.25"/>
    <row r="49170" x14ac:dyDescent="0.25"/>
    <row r="49171" x14ac:dyDescent="0.25"/>
    <row r="49172" x14ac:dyDescent="0.25"/>
    <row r="49173" x14ac:dyDescent="0.25"/>
    <row r="49174" x14ac:dyDescent="0.25"/>
    <row r="49175" x14ac:dyDescent="0.25"/>
    <row r="49176" x14ac:dyDescent="0.25"/>
    <row r="49177" x14ac:dyDescent="0.25"/>
    <row r="49178" x14ac:dyDescent="0.25"/>
    <row r="49179" x14ac:dyDescent="0.25"/>
    <row r="49180" x14ac:dyDescent="0.25"/>
    <row r="49181" x14ac:dyDescent="0.25"/>
    <row r="49182" x14ac:dyDescent="0.25"/>
    <row r="49183" x14ac:dyDescent="0.25"/>
    <row r="49184" x14ac:dyDescent="0.25"/>
    <row r="49185" x14ac:dyDescent="0.25"/>
    <row r="49186" x14ac:dyDescent="0.25"/>
    <row r="49187" x14ac:dyDescent="0.25"/>
    <row r="49188" x14ac:dyDescent="0.25"/>
    <row r="49189" x14ac:dyDescent="0.25"/>
    <row r="49190" x14ac:dyDescent="0.25"/>
    <row r="49191" x14ac:dyDescent="0.25"/>
    <row r="49192" x14ac:dyDescent="0.25"/>
    <row r="49193" x14ac:dyDescent="0.25"/>
    <row r="49194" x14ac:dyDescent="0.25"/>
    <row r="49195" x14ac:dyDescent="0.25"/>
    <row r="49196" x14ac:dyDescent="0.25"/>
    <row r="49197" x14ac:dyDescent="0.25"/>
    <row r="49198" x14ac:dyDescent="0.25"/>
    <row r="49199" x14ac:dyDescent="0.25"/>
    <row r="49200" x14ac:dyDescent="0.25"/>
    <row r="49201" x14ac:dyDescent="0.25"/>
    <row r="49202" x14ac:dyDescent="0.25"/>
    <row r="49203" x14ac:dyDescent="0.25"/>
    <row r="49204" x14ac:dyDescent="0.25"/>
    <row r="49205" x14ac:dyDescent="0.25"/>
    <row r="49206" x14ac:dyDescent="0.25"/>
    <row r="49207" x14ac:dyDescent="0.25"/>
    <row r="49208" x14ac:dyDescent="0.25"/>
    <row r="49209" x14ac:dyDescent="0.25"/>
    <row r="49210" x14ac:dyDescent="0.25"/>
    <row r="49211" x14ac:dyDescent="0.25"/>
    <row r="49212" x14ac:dyDescent="0.25"/>
    <row r="49213" x14ac:dyDescent="0.25"/>
    <row r="49214" x14ac:dyDescent="0.25"/>
    <row r="49215" x14ac:dyDescent="0.25"/>
    <row r="49216" x14ac:dyDescent="0.25"/>
    <row r="49217" x14ac:dyDescent="0.25"/>
    <row r="49218" x14ac:dyDescent="0.25"/>
    <row r="49219" x14ac:dyDescent="0.25"/>
    <row r="49220" x14ac:dyDescent="0.25"/>
    <row r="49221" x14ac:dyDescent="0.25"/>
    <row r="49222" x14ac:dyDescent="0.25"/>
    <row r="49223" x14ac:dyDescent="0.25"/>
    <row r="49224" x14ac:dyDescent="0.25"/>
    <row r="49225" x14ac:dyDescent="0.25"/>
    <row r="49226" x14ac:dyDescent="0.25"/>
    <row r="49227" x14ac:dyDescent="0.25"/>
    <row r="49228" x14ac:dyDescent="0.25"/>
    <row r="49229" x14ac:dyDescent="0.25"/>
    <row r="49230" x14ac:dyDescent="0.25"/>
    <row r="49231" x14ac:dyDescent="0.25"/>
    <row r="49232" x14ac:dyDescent="0.25"/>
    <row r="49233" x14ac:dyDescent="0.25"/>
    <row r="49234" x14ac:dyDescent="0.25"/>
    <row r="49235" x14ac:dyDescent="0.25"/>
    <row r="49236" x14ac:dyDescent="0.25"/>
    <row r="49237" x14ac:dyDescent="0.25"/>
    <row r="49238" x14ac:dyDescent="0.25"/>
    <row r="49239" x14ac:dyDescent="0.25"/>
    <row r="49240" x14ac:dyDescent="0.25"/>
    <row r="49241" x14ac:dyDescent="0.25"/>
    <row r="49242" x14ac:dyDescent="0.25"/>
    <row r="49243" x14ac:dyDescent="0.25"/>
    <row r="49244" x14ac:dyDescent="0.25"/>
    <row r="49245" x14ac:dyDescent="0.25"/>
    <row r="49246" x14ac:dyDescent="0.25"/>
    <row r="49247" x14ac:dyDescent="0.25"/>
    <row r="49248" x14ac:dyDescent="0.25"/>
    <row r="49249" x14ac:dyDescent="0.25"/>
    <row r="49250" x14ac:dyDescent="0.25"/>
    <row r="49251" x14ac:dyDescent="0.25"/>
    <row r="49252" x14ac:dyDescent="0.25"/>
    <row r="49253" x14ac:dyDescent="0.25"/>
    <row r="49254" x14ac:dyDescent="0.25"/>
    <row r="49255" x14ac:dyDescent="0.25"/>
    <row r="49256" x14ac:dyDescent="0.25"/>
    <row r="49257" x14ac:dyDescent="0.25"/>
    <row r="49258" x14ac:dyDescent="0.25"/>
    <row r="49259" x14ac:dyDescent="0.25"/>
    <row r="49260" x14ac:dyDescent="0.25"/>
    <row r="49261" x14ac:dyDescent="0.25"/>
    <row r="49262" x14ac:dyDescent="0.25"/>
    <row r="49263" x14ac:dyDescent="0.25"/>
    <row r="49264" x14ac:dyDescent="0.25"/>
    <row r="49265" x14ac:dyDescent="0.25"/>
    <row r="49266" x14ac:dyDescent="0.25"/>
    <row r="49267" x14ac:dyDescent="0.25"/>
    <row r="49268" x14ac:dyDescent="0.25"/>
    <row r="49269" x14ac:dyDescent="0.25"/>
    <row r="49270" x14ac:dyDescent="0.25"/>
    <row r="49271" x14ac:dyDescent="0.25"/>
    <row r="49272" x14ac:dyDescent="0.25"/>
    <row r="49273" x14ac:dyDescent="0.25"/>
    <row r="49274" x14ac:dyDescent="0.25"/>
    <row r="49275" x14ac:dyDescent="0.25"/>
    <row r="49276" x14ac:dyDescent="0.25"/>
    <row r="49277" x14ac:dyDescent="0.25"/>
    <row r="49278" x14ac:dyDescent="0.25"/>
    <row r="49279" x14ac:dyDescent="0.25"/>
    <row r="49280" x14ac:dyDescent="0.25"/>
    <row r="49281" x14ac:dyDescent="0.25"/>
    <row r="49282" x14ac:dyDescent="0.25"/>
    <row r="49283" x14ac:dyDescent="0.25"/>
    <row r="49284" x14ac:dyDescent="0.25"/>
    <row r="49285" x14ac:dyDescent="0.25"/>
    <row r="49286" x14ac:dyDescent="0.25"/>
    <row r="49287" x14ac:dyDescent="0.25"/>
    <row r="49288" x14ac:dyDescent="0.25"/>
    <row r="49289" x14ac:dyDescent="0.25"/>
    <row r="49290" x14ac:dyDescent="0.25"/>
    <row r="49291" x14ac:dyDescent="0.25"/>
    <row r="49292" x14ac:dyDescent="0.25"/>
    <row r="49293" x14ac:dyDescent="0.25"/>
    <row r="49294" x14ac:dyDescent="0.25"/>
    <row r="49295" x14ac:dyDescent="0.25"/>
    <row r="49296" x14ac:dyDescent="0.25"/>
    <row r="49297" x14ac:dyDescent="0.25"/>
    <row r="49298" x14ac:dyDescent="0.25"/>
    <row r="49299" x14ac:dyDescent="0.25"/>
    <row r="49300" x14ac:dyDescent="0.25"/>
    <row r="49301" x14ac:dyDescent="0.25"/>
    <row r="49302" x14ac:dyDescent="0.25"/>
    <row r="49303" x14ac:dyDescent="0.25"/>
    <row r="49304" x14ac:dyDescent="0.25"/>
    <row r="49305" x14ac:dyDescent="0.25"/>
    <row r="49306" x14ac:dyDescent="0.25"/>
    <row r="49307" x14ac:dyDescent="0.25"/>
    <row r="49308" x14ac:dyDescent="0.25"/>
    <row r="49309" x14ac:dyDescent="0.25"/>
    <row r="49310" x14ac:dyDescent="0.25"/>
    <row r="49311" x14ac:dyDescent="0.25"/>
    <row r="49312" x14ac:dyDescent="0.25"/>
    <row r="49313" x14ac:dyDescent="0.25"/>
    <row r="49314" x14ac:dyDescent="0.25"/>
    <row r="49315" x14ac:dyDescent="0.25"/>
    <row r="49316" x14ac:dyDescent="0.25"/>
    <row r="49317" x14ac:dyDescent="0.25"/>
    <row r="49318" x14ac:dyDescent="0.25"/>
    <row r="49319" x14ac:dyDescent="0.25"/>
    <row r="49320" x14ac:dyDescent="0.25"/>
    <row r="49321" x14ac:dyDescent="0.25"/>
    <row r="49322" x14ac:dyDescent="0.25"/>
    <row r="49323" x14ac:dyDescent="0.25"/>
    <row r="49324" x14ac:dyDescent="0.25"/>
    <row r="49325" x14ac:dyDescent="0.25"/>
    <row r="49326" x14ac:dyDescent="0.25"/>
    <row r="49327" x14ac:dyDescent="0.25"/>
    <row r="49328" x14ac:dyDescent="0.25"/>
    <row r="49329" x14ac:dyDescent="0.25"/>
    <row r="49330" x14ac:dyDescent="0.25"/>
    <row r="49331" x14ac:dyDescent="0.25"/>
    <row r="49332" x14ac:dyDescent="0.25"/>
    <row r="49333" x14ac:dyDescent="0.25"/>
    <row r="49334" x14ac:dyDescent="0.25"/>
    <row r="49335" x14ac:dyDescent="0.25"/>
    <row r="49336" x14ac:dyDescent="0.25"/>
    <row r="49337" x14ac:dyDescent="0.25"/>
    <row r="49338" x14ac:dyDescent="0.25"/>
    <row r="49339" x14ac:dyDescent="0.25"/>
    <row r="49340" x14ac:dyDescent="0.25"/>
    <row r="49341" x14ac:dyDescent="0.25"/>
    <row r="49342" x14ac:dyDescent="0.25"/>
    <row r="49343" x14ac:dyDescent="0.25"/>
    <row r="49344" x14ac:dyDescent="0.25"/>
    <row r="49345" x14ac:dyDescent="0.25"/>
    <row r="49346" x14ac:dyDescent="0.25"/>
    <row r="49347" x14ac:dyDescent="0.25"/>
    <row r="49348" x14ac:dyDescent="0.25"/>
    <row r="49349" x14ac:dyDescent="0.25"/>
    <row r="49350" x14ac:dyDescent="0.25"/>
    <row r="49351" x14ac:dyDescent="0.25"/>
    <row r="49352" x14ac:dyDescent="0.25"/>
    <row r="49353" x14ac:dyDescent="0.25"/>
    <row r="49354" x14ac:dyDescent="0.25"/>
    <row r="49355" x14ac:dyDescent="0.25"/>
    <row r="49356" x14ac:dyDescent="0.25"/>
    <row r="49357" x14ac:dyDescent="0.25"/>
    <row r="49358" x14ac:dyDescent="0.25"/>
    <row r="49359" x14ac:dyDescent="0.25"/>
    <row r="49360" x14ac:dyDescent="0.25"/>
    <row r="49361" x14ac:dyDescent="0.25"/>
    <row r="49362" x14ac:dyDescent="0.25"/>
    <row r="49363" x14ac:dyDescent="0.25"/>
    <row r="49364" x14ac:dyDescent="0.25"/>
    <row r="49365" x14ac:dyDescent="0.25"/>
    <row r="49366" x14ac:dyDescent="0.25"/>
    <row r="49367" x14ac:dyDescent="0.25"/>
    <row r="49368" x14ac:dyDescent="0.25"/>
    <row r="49369" x14ac:dyDescent="0.25"/>
    <row r="49370" x14ac:dyDescent="0.25"/>
    <row r="49371" x14ac:dyDescent="0.25"/>
    <row r="49372" x14ac:dyDescent="0.25"/>
    <row r="49373" x14ac:dyDescent="0.25"/>
    <row r="49374" x14ac:dyDescent="0.25"/>
    <row r="49375" x14ac:dyDescent="0.25"/>
    <row r="49376" x14ac:dyDescent="0.25"/>
    <row r="49377" x14ac:dyDescent="0.25"/>
    <row r="49378" x14ac:dyDescent="0.25"/>
    <row r="49379" x14ac:dyDescent="0.25"/>
    <row r="49380" x14ac:dyDescent="0.25"/>
    <row r="49381" x14ac:dyDescent="0.25"/>
    <row r="49382" x14ac:dyDescent="0.25"/>
    <row r="49383" x14ac:dyDescent="0.25"/>
    <row r="49384" x14ac:dyDescent="0.25"/>
    <row r="49385" x14ac:dyDescent="0.25"/>
    <row r="49386" x14ac:dyDescent="0.25"/>
    <row r="49387" x14ac:dyDescent="0.25"/>
    <row r="49388" x14ac:dyDescent="0.25"/>
    <row r="49389" x14ac:dyDescent="0.25"/>
    <row r="49390" x14ac:dyDescent="0.25"/>
    <row r="49391" x14ac:dyDescent="0.25"/>
    <row r="49392" x14ac:dyDescent="0.25"/>
    <row r="49393" x14ac:dyDescent="0.25"/>
    <row r="49394" x14ac:dyDescent="0.25"/>
    <row r="49395" x14ac:dyDescent="0.25"/>
    <row r="49396" x14ac:dyDescent="0.25"/>
    <row r="49397" x14ac:dyDescent="0.25"/>
    <row r="49398" x14ac:dyDescent="0.25"/>
    <row r="49399" x14ac:dyDescent="0.25"/>
    <row r="49400" x14ac:dyDescent="0.25"/>
    <row r="49401" x14ac:dyDescent="0.25"/>
    <row r="49402" x14ac:dyDescent="0.25"/>
    <row r="49403" x14ac:dyDescent="0.25"/>
    <row r="49404" x14ac:dyDescent="0.25"/>
    <row r="49405" x14ac:dyDescent="0.25"/>
    <row r="49406" x14ac:dyDescent="0.25"/>
    <row r="49407" x14ac:dyDescent="0.25"/>
    <row r="49408" x14ac:dyDescent="0.25"/>
    <row r="49409" x14ac:dyDescent="0.25"/>
    <row r="49410" x14ac:dyDescent="0.25"/>
    <row r="49411" x14ac:dyDescent="0.25"/>
    <row r="49412" x14ac:dyDescent="0.25"/>
    <row r="49413" x14ac:dyDescent="0.25"/>
    <row r="49414" x14ac:dyDescent="0.25"/>
    <row r="49415" x14ac:dyDescent="0.25"/>
    <row r="49416" x14ac:dyDescent="0.25"/>
    <row r="49417" x14ac:dyDescent="0.25"/>
    <row r="49418" x14ac:dyDescent="0.25"/>
    <row r="49419" x14ac:dyDescent="0.25"/>
    <row r="49420" x14ac:dyDescent="0.25"/>
    <row r="49421" x14ac:dyDescent="0.25"/>
    <row r="49422" x14ac:dyDescent="0.25"/>
    <row r="49423" x14ac:dyDescent="0.25"/>
    <row r="49424" x14ac:dyDescent="0.25"/>
    <row r="49425" x14ac:dyDescent="0.25"/>
    <row r="49426" x14ac:dyDescent="0.25"/>
    <row r="49427" x14ac:dyDescent="0.25"/>
    <row r="49428" x14ac:dyDescent="0.25"/>
    <row r="49429" x14ac:dyDescent="0.25"/>
    <row r="49430" x14ac:dyDescent="0.25"/>
    <row r="49431" x14ac:dyDescent="0.25"/>
    <row r="49432" x14ac:dyDescent="0.25"/>
    <row r="49433" x14ac:dyDescent="0.25"/>
    <row r="49434" x14ac:dyDescent="0.25"/>
    <row r="49435" x14ac:dyDescent="0.25"/>
    <row r="49436" x14ac:dyDescent="0.25"/>
    <row r="49437" x14ac:dyDescent="0.25"/>
    <row r="49438" x14ac:dyDescent="0.25"/>
    <row r="49439" x14ac:dyDescent="0.25"/>
    <row r="49440" x14ac:dyDescent="0.25"/>
    <row r="49441" x14ac:dyDescent="0.25"/>
    <row r="49442" x14ac:dyDescent="0.25"/>
    <row r="49443" x14ac:dyDescent="0.25"/>
    <row r="49444" x14ac:dyDescent="0.25"/>
    <row r="49445" x14ac:dyDescent="0.25"/>
    <row r="49446" x14ac:dyDescent="0.25"/>
    <row r="49447" x14ac:dyDescent="0.25"/>
    <row r="49448" x14ac:dyDescent="0.25"/>
    <row r="49449" x14ac:dyDescent="0.25"/>
    <row r="49450" x14ac:dyDescent="0.25"/>
    <row r="49451" x14ac:dyDescent="0.25"/>
    <row r="49452" x14ac:dyDescent="0.25"/>
    <row r="49453" x14ac:dyDescent="0.25"/>
    <row r="49454" x14ac:dyDescent="0.25"/>
    <row r="49455" x14ac:dyDescent="0.25"/>
    <row r="49456" x14ac:dyDescent="0.25"/>
    <row r="49457" x14ac:dyDescent="0.25"/>
    <row r="49458" x14ac:dyDescent="0.25"/>
    <row r="49459" x14ac:dyDescent="0.25"/>
    <row r="49460" x14ac:dyDescent="0.25"/>
    <row r="49461" x14ac:dyDescent="0.25"/>
    <row r="49462" x14ac:dyDescent="0.25"/>
    <row r="49463" x14ac:dyDescent="0.25"/>
    <row r="49464" x14ac:dyDescent="0.25"/>
    <row r="49465" x14ac:dyDescent="0.25"/>
    <row r="49466" x14ac:dyDescent="0.25"/>
    <row r="49467" x14ac:dyDescent="0.25"/>
    <row r="49468" x14ac:dyDescent="0.25"/>
    <row r="49469" x14ac:dyDescent="0.25"/>
    <row r="49470" x14ac:dyDescent="0.25"/>
    <row r="49471" x14ac:dyDescent="0.25"/>
    <row r="49472" x14ac:dyDescent="0.25"/>
    <row r="49473" x14ac:dyDescent="0.25"/>
    <row r="49474" x14ac:dyDescent="0.25"/>
    <row r="49475" x14ac:dyDescent="0.25"/>
    <row r="49476" x14ac:dyDescent="0.25"/>
    <row r="49477" x14ac:dyDescent="0.25"/>
    <row r="49478" x14ac:dyDescent="0.25"/>
    <row r="49479" x14ac:dyDescent="0.25"/>
    <row r="49480" x14ac:dyDescent="0.25"/>
    <row r="49481" x14ac:dyDescent="0.25"/>
    <row r="49482" x14ac:dyDescent="0.25"/>
    <row r="49483" x14ac:dyDescent="0.25"/>
    <row r="49484" x14ac:dyDescent="0.25"/>
    <row r="49485" x14ac:dyDescent="0.25"/>
    <row r="49486" x14ac:dyDescent="0.25"/>
    <row r="49487" x14ac:dyDescent="0.25"/>
    <row r="49488" x14ac:dyDescent="0.25"/>
    <row r="49489" x14ac:dyDescent="0.25"/>
    <row r="49490" x14ac:dyDescent="0.25"/>
    <row r="49491" x14ac:dyDescent="0.25"/>
    <row r="49492" x14ac:dyDescent="0.25"/>
    <row r="49493" x14ac:dyDescent="0.25"/>
    <row r="49494" x14ac:dyDescent="0.25"/>
    <row r="49495" x14ac:dyDescent="0.25"/>
    <row r="49496" x14ac:dyDescent="0.25"/>
    <row r="49497" x14ac:dyDescent="0.25"/>
    <row r="49498" x14ac:dyDescent="0.25"/>
    <row r="49499" x14ac:dyDescent="0.25"/>
    <row r="49500" x14ac:dyDescent="0.25"/>
    <row r="49501" x14ac:dyDescent="0.25"/>
    <row r="49502" x14ac:dyDescent="0.25"/>
    <row r="49503" x14ac:dyDescent="0.25"/>
    <row r="49504" x14ac:dyDescent="0.25"/>
    <row r="49505" x14ac:dyDescent="0.25"/>
    <row r="49506" x14ac:dyDescent="0.25"/>
    <row r="49507" x14ac:dyDescent="0.25"/>
    <row r="49508" x14ac:dyDescent="0.25"/>
    <row r="49509" x14ac:dyDescent="0.25"/>
    <row r="49510" x14ac:dyDescent="0.25"/>
    <row r="49511" x14ac:dyDescent="0.25"/>
    <row r="49512" x14ac:dyDescent="0.25"/>
    <row r="49513" x14ac:dyDescent="0.25"/>
    <row r="49514" x14ac:dyDescent="0.25"/>
    <row r="49515" x14ac:dyDescent="0.25"/>
    <row r="49516" x14ac:dyDescent="0.25"/>
    <row r="49517" x14ac:dyDescent="0.25"/>
    <row r="49518" x14ac:dyDescent="0.25"/>
    <row r="49519" x14ac:dyDescent="0.25"/>
    <row r="49520" x14ac:dyDescent="0.25"/>
    <row r="49521" x14ac:dyDescent="0.25"/>
    <row r="49522" x14ac:dyDescent="0.25"/>
    <row r="49523" x14ac:dyDescent="0.25"/>
    <row r="49524" x14ac:dyDescent="0.25"/>
    <row r="49525" x14ac:dyDescent="0.25"/>
    <row r="49526" x14ac:dyDescent="0.25"/>
    <row r="49527" x14ac:dyDescent="0.25"/>
    <row r="49528" x14ac:dyDescent="0.25"/>
    <row r="49529" x14ac:dyDescent="0.25"/>
    <row r="49530" x14ac:dyDescent="0.25"/>
    <row r="49531" x14ac:dyDescent="0.25"/>
    <row r="49532" x14ac:dyDescent="0.25"/>
    <row r="49533" x14ac:dyDescent="0.25"/>
    <row r="49534" x14ac:dyDescent="0.25"/>
    <row r="49535" x14ac:dyDescent="0.25"/>
    <row r="49536" x14ac:dyDescent="0.25"/>
    <row r="49537" x14ac:dyDescent="0.25"/>
    <row r="49538" x14ac:dyDescent="0.25"/>
    <row r="49539" x14ac:dyDescent="0.25"/>
    <row r="49540" x14ac:dyDescent="0.25"/>
    <row r="49541" x14ac:dyDescent="0.25"/>
    <row r="49542" x14ac:dyDescent="0.25"/>
    <row r="49543" x14ac:dyDescent="0.25"/>
    <row r="49544" x14ac:dyDescent="0.25"/>
    <row r="49545" x14ac:dyDescent="0.25"/>
    <row r="49546" x14ac:dyDescent="0.25"/>
    <row r="49547" x14ac:dyDescent="0.25"/>
    <row r="49548" x14ac:dyDescent="0.25"/>
    <row r="49549" x14ac:dyDescent="0.25"/>
    <row r="49550" x14ac:dyDescent="0.25"/>
    <row r="49551" x14ac:dyDescent="0.25"/>
    <row r="49552" x14ac:dyDescent="0.25"/>
    <row r="49553" x14ac:dyDescent="0.25"/>
    <row r="49554" x14ac:dyDescent="0.25"/>
    <row r="49555" x14ac:dyDescent="0.25"/>
    <row r="49556" x14ac:dyDescent="0.25"/>
    <row r="49557" x14ac:dyDescent="0.25"/>
    <row r="49558" x14ac:dyDescent="0.25"/>
    <row r="49559" x14ac:dyDescent="0.25"/>
    <row r="49560" x14ac:dyDescent="0.25"/>
    <row r="49561" x14ac:dyDescent="0.25"/>
    <row r="49562" x14ac:dyDescent="0.25"/>
    <row r="49563" x14ac:dyDescent="0.25"/>
    <row r="49564" x14ac:dyDescent="0.25"/>
    <row r="49565" x14ac:dyDescent="0.25"/>
    <row r="49566" x14ac:dyDescent="0.25"/>
    <row r="49567" x14ac:dyDescent="0.25"/>
    <row r="49568" x14ac:dyDescent="0.25"/>
    <row r="49569" x14ac:dyDescent="0.25"/>
    <row r="49570" x14ac:dyDescent="0.25"/>
    <row r="49571" x14ac:dyDescent="0.25"/>
    <row r="49572" x14ac:dyDescent="0.25"/>
    <row r="49573" x14ac:dyDescent="0.25"/>
    <row r="49574" x14ac:dyDescent="0.25"/>
    <row r="49575" x14ac:dyDescent="0.25"/>
    <row r="49576" x14ac:dyDescent="0.25"/>
    <row r="49577" x14ac:dyDescent="0.25"/>
    <row r="49578" x14ac:dyDescent="0.25"/>
    <row r="49579" x14ac:dyDescent="0.25"/>
    <row r="49580" x14ac:dyDescent="0.25"/>
    <row r="49581" x14ac:dyDescent="0.25"/>
    <row r="49582" x14ac:dyDescent="0.25"/>
    <row r="49583" x14ac:dyDescent="0.25"/>
    <row r="49584" x14ac:dyDescent="0.25"/>
    <row r="49585" x14ac:dyDescent="0.25"/>
    <row r="49586" x14ac:dyDescent="0.25"/>
    <row r="49587" x14ac:dyDescent="0.25"/>
    <row r="49588" x14ac:dyDescent="0.25"/>
    <row r="49589" x14ac:dyDescent="0.25"/>
    <row r="49590" x14ac:dyDescent="0.25"/>
    <row r="49591" x14ac:dyDescent="0.25"/>
    <row r="49592" x14ac:dyDescent="0.25"/>
    <row r="49593" x14ac:dyDescent="0.25"/>
    <row r="49594" x14ac:dyDescent="0.25"/>
    <row r="49595" x14ac:dyDescent="0.25"/>
    <row r="49596" x14ac:dyDescent="0.25"/>
    <row r="49597" x14ac:dyDescent="0.25"/>
    <row r="49598" x14ac:dyDescent="0.25"/>
    <row r="49599" x14ac:dyDescent="0.25"/>
    <row r="49600" x14ac:dyDescent="0.25"/>
    <row r="49601" x14ac:dyDescent="0.25"/>
    <row r="49602" x14ac:dyDescent="0.25"/>
    <row r="49603" x14ac:dyDescent="0.25"/>
    <row r="49604" x14ac:dyDescent="0.25"/>
    <row r="49605" x14ac:dyDescent="0.25"/>
    <row r="49606" x14ac:dyDescent="0.25"/>
    <row r="49607" x14ac:dyDescent="0.25"/>
    <row r="49608" x14ac:dyDescent="0.25"/>
    <row r="49609" x14ac:dyDescent="0.25"/>
    <row r="49610" x14ac:dyDescent="0.25"/>
    <row r="49611" x14ac:dyDescent="0.25"/>
    <row r="49612" x14ac:dyDescent="0.25"/>
    <row r="49613" x14ac:dyDescent="0.25"/>
    <row r="49614" x14ac:dyDescent="0.25"/>
    <row r="49615" x14ac:dyDescent="0.25"/>
    <row r="49616" x14ac:dyDescent="0.25"/>
    <row r="49617" x14ac:dyDescent="0.25"/>
    <row r="49618" x14ac:dyDescent="0.25"/>
    <row r="49619" x14ac:dyDescent="0.25"/>
    <row r="49620" x14ac:dyDescent="0.25"/>
    <row r="49621" x14ac:dyDescent="0.25"/>
    <row r="49622" x14ac:dyDescent="0.25"/>
    <row r="49623" x14ac:dyDescent="0.25"/>
    <row r="49624" x14ac:dyDescent="0.25"/>
    <row r="49625" x14ac:dyDescent="0.25"/>
    <row r="49626" x14ac:dyDescent="0.25"/>
    <row r="49627" x14ac:dyDescent="0.25"/>
    <row r="49628" x14ac:dyDescent="0.25"/>
    <row r="49629" x14ac:dyDescent="0.25"/>
    <row r="49630" x14ac:dyDescent="0.25"/>
    <row r="49631" x14ac:dyDescent="0.25"/>
    <row r="49632" x14ac:dyDescent="0.25"/>
    <row r="49633" x14ac:dyDescent="0.25"/>
    <row r="49634" x14ac:dyDescent="0.25"/>
    <row r="49635" x14ac:dyDescent="0.25"/>
    <row r="49636" x14ac:dyDescent="0.25"/>
    <row r="49637" x14ac:dyDescent="0.25"/>
    <row r="49638" x14ac:dyDescent="0.25"/>
    <row r="49639" x14ac:dyDescent="0.25"/>
    <row r="49640" x14ac:dyDescent="0.25"/>
    <row r="49641" x14ac:dyDescent="0.25"/>
    <row r="49642" x14ac:dyDescent="0.25"/>
    <row r="49643" x14ac:dyDescent="0.25"/>
    <row r="49644" x14ac:dyDescent="0.25"/>
    <row r="49645" x14ac:dyDescent="0.25"/>
    <row r="49646" x14ac:dyDescent="0.25"/>
    <row r="49647" x14ac:dyDescent="0.25"/>
    <row r="49648" x14ac:dyDescent="0.25"/>
    <row r="49649" x14ac:dyDescent="0.25"/>
    <row r="49650" x14ac:dyDescent="0.25"/>
    <row r="49651" x14ac:dyDescent="0.25"/>
    <row r="49652" x14ac:dyDescent="0.25"/>
    <row r="49653" x14ac:dyDescent="0.25"/>
    <row r="49654" x14ac:dyDescent="0.25"/>
    <row r="49655" x14ac:dyDescent="0.25"/>
    <row r="49656" x14ac:dyDescent="0.25"/>
    <row r="49657" x14ac:dyDescent="0.25"/>
    <row r="49658" x14ac:dyDescent="0.25"/>
    <row r="49659" x14ac:dyDescent="0.25"/>
    <row r="49660" x14ac:dyDescent="0.25"/>
    <row r="49661" x14ac:dyDescent="0.25"/>
    <row r="49662" x14ac:dyDescent="0.25"/>
    <row r="49663" x14ac:dyDescent="0.25"/>
    <row r="49664" x14ac:dyDescent="0.25"/>
    <row r="49665" x14ac:dyDescent="0.25"/>
    <row r="49666" x14ac:dyDescent="0.25"/>
    <row r="49667" x14ac:dyDescent="0.25"/>
    <row r="49668" x14ac:dyDescent="0.25"/>
    <row r="49669" x14ac:dyDescent="0.25"/>
    <row r="49670" x14ac:dyDescent="0.25"/>
    <row r="49671" x14ac:dyDescent="0.25"/>
    <row r="49672" x14ac:dyDescent="0.25"/>
    <row r="49673" x14ac:dyDescent="0.25"/>
    <row r="49674" x14ac:dyDescent="0.25"/>
    <row r="49675" x14ac:dyDescent="0.25"/>
    <row r="49676" x14ac:dyDescent="0.25"/>
    <row r="49677" x14ac:dyDescent="0.25"/>
    <row r="49678" x14ac:dyDescent="0.25"/>
    <row r="49679" x14ac:dyDescent="0.25"/>
    <row r="49680" x14ac:dyDescent="0.25"/>
    <row r="49681" x14ac:dyDescent="0.25"/>
    <row r="49682" x14ac:dyDescent="0.25"/>
    <row r="49683" x14ac:dyDescent="0.25"/>
    <row r="49684" x14ac:dyDescent="0.25"/>
    <row r="49685" x14ac:dyDescent="0.25"/>
    <row r="49686" x14ac:dyDescent="0.25"/>
    <row r="49687" x14ac:dyDescent="0.25"/>
    <row r="49688" x14ac:dyDescent="0.25"/>
    <row r="49689" x14ac:dyDescent="0.25"/>
    <row r="49690" x14ac:dyDescent="0.25"/>
    <row r="49691" x14ac:dyDescent="0.25"/>
    <row r="49692" x14ac:dyDescent="0.25"/>
    <row r="49693" x14ac:dyDescent="0.25"/>
    <row r="49694" x14ac:dyDescent="0.25"/>
    <row r="49695" x14ac:dyDescent="0.25"/>
    <row r="49696" x14ac:dyDescent="0.25"/>
    <row r="49697" x14ac:dyDescent="0.25"/>
    <row r="49698" x14ac:dyDescent="0.25"/>
    <row r="49699" x14ac:dyDescent="0.25"/>
    <row r="49700" x14ac:dyDescent="0.25"/>
    <row r="49701" x14ac:dyDescent="0.25"/>
    <row r="49702" x14ac:dyDescent="0.25"/>
    <row r="49703" x14ac:dyDescent="0.25"/>
    <row r="49704" x14ac:dyDescent="0.25"/>
    <row r="49705" x14ac:dyDescent="0.25"/>
    <row r="49706" x14ac:dyDescent="0.25"/>
    <row r="49707" x14ac:dyDescent="0.25"/>
    <row r="49708" x14ac:dyDescent="0.25"/>
    <row r="49709" x14ac:dyDescent="0.25"/>
    <row r="49710" x14ac:dyDescent="0.25"/>
    <row r="49711" x14ac:dyDescent="0.25"/>
    <row r="49712" x14ac:dyDescent="0.25"/>
    <row r="49713" x14ac:dyDescent="0.25"/>
    <row r="49714" x14ac:dyDescent="0.25"/>
    <row r="49715" x14ac:dyDescent="0.25"/>
    <row r="49716" x14ac:dyDescent="0.25"/>
    <row r="49717" x14ac:dyDescent="0.25"/>
    <row r="49718" x14ac:dyDescent="0.25"/>
    <row r="49719" x14ac:dyDescent="0.25"/>
    <row r="49720" x14ac:dyDescent="0.25"/>
    <row r="49721" x14ac:dyDescent="0.25"/>
    <row r="49722" x14ac:dyDescent="0.25"/>
    <row r="49723" x14ac:dyDescent="0.25"/>
    <row r="49724" x14ac:dyDescent="0.25"/>
    <row r="49725" x14ac:dyDescent="0.25"/>
    <row r="49726" x14ac:dyDescent="0.25"/>
    <row r="49727" x14ac:dyDescent="0.25"/>
    <row r="49728" x14ac:dyDescent="0.25"/>
    <row r="49729" x14ac:dyDescent="0.25"/>
    <row r="49730" x14ac:dyDescent="0.25"/>
    <row r="49731" x14ac:dyDescent="0.25"/>
    <row r="49732" x14ac:dyDescent="0.25"/>
    <row r="49733" x14ac:dyDescent="0.25"/>
    <row r="49734" x14ac:dyDescent="0.25"/>
    <row r="49735" x14ac:dyDescent="0.25"/>
    <row r="49736" x14ac:dyDescent="0.25"/>
    <row r="49737" x14ac:dyDescent="0.25"/>
    <row r="49738" x14ac:dyDescent="0.25"/>
    <row r="49739" x14ac:dyDescent="0.25"/>
    <row r="49740" x14ac:dyDescent="0.25"/>
    <row r="49741" x14ac:dyDescent="0.25"/>
    <row r="49742" x14ac:dyDescent="0.25"/>
    <row r="49743" x14ac:dyDescent="0.25"/>
    <row r="49744" x14ac:dyDescent="0.25"/>
    <row r="49745" x14ac:dyDescent="0.25"/>
    <row r="49746" x14ac:dyDescent="0.25"/>
    <row r="49747" x14ac:dyDescent="0.25"/>
    <row r="49748" x14ac:dyDescent="0.25"/>
    <row r="49749" x14ac:dyDescent="0.25"/>
    <row r="49750" x14ac:dyDescent="0.25"/>
    <row r="49751" x14ac:dyDescent="0.25"/>
    <row r="49752" x14ac:dyDescent="0.25"/>
    <row r="49753" x14ac:dyDescent="0.25"/>
    <row r="49754" x14ac:dyDescent="0.25"/>
    <row r="49755" x14ac:dyDescent="0.25"/>
    <row r="49756" x14ac:dyDescent="0.25"/>
    <row r="49757" x14ac:dyDescent="0.25"/>
    <row r="49758" x14ac:dyDescent="0.25"/>
    <row r="49759" x14ac:dyDescent="0.25"/>
    <row r="49760" x14ac:dyDescent="0.25"/>
    <row r="49761" x14ac:dyDescent="0.25"/>
    <row r="49762" x14ac:dyDescent="0.25"/>
    <row r="49763" x14ac:dyDescent="0.25"/>
    <row r="49764" x14ac:dyDescent="0.25"/>
    <row r="49765" x14ac:dyDescent="0.25"/>
    <row r="49766" x14ac:dyDescent="0.25"/>
    <row r="49767" x14ac:dyDescent="0.25"/>
    <row r="49768" x14ac:dyDescent="0.25"/>
    <row r="49769" x14ac:dyDescent="0.25"/>
    <row r="49770" x14ac:dyDescent="0.25"/>
    <row r="49771" x14ac:dyDescent="0.25"/>
    <row r="49772" x14ac:dyDescent="0.25"/>
    <row r="49773" x14ac:dyDescent="0.25"/>
    <row r="49774" x14ac:dyDescent="0.25"/>
    <row r="49775" x14ac:dyDescent="0.25"/>
    <row r="49776" x14ac:dyDescent="0.25"/>
    <row r="49777" x14ac:dyDescent="0.25"/>
    <row r="49778" x14ac:dyDescent="0.25"/>
    <row r="49779" x14ac:dyDescent="0.25"/>
    <row r="49780" x14ac:dyDescent="0.25"/>
    <row r="49781" x14ac:dyDescent="0.25"/>
    <row r="49782" x14ac:dyDescent="0.25"/>
    <row r="49783" x14ac:dyDescent="0.25"/>
    <row r="49784" x14ac:dyDescent="0.25"/>
    <row r="49785" x14ac:dyDescent="0.25"/>
    <row r="49786" x14ac:dyDescent="0.25"/>
    <row r="49787" x14ac:dyDescent="0.25"/>
    <row r="49788" x14ac:dyDescent="0.25"/>
    <row r="49789" x14ac:dyDescent="0.25"/>
    <row r="49790" x14ac:dyDescent="0.25"/>
    <row r="49791" x14ac:dyDescent="0.25"/>
    <row r="49792" x14ac:dyDescent="0.25"/>
    <row r="49793" x14ac:dyDescent="0.25"/>
    <row r="49794" x14ac:dyDescent="0.25"/>
    <row r="49795" x14ac:dyDescent="0.25"/>
    <row r="49796" x14ac:dyDescent="0.25"/>
    <row r="49797" x14ac:dyDescent="0.25"/>
    <row r="49798" x14ac:dyDescent="0.25"/>
    <row r="49799" x14ac:dyDescent="0.25"/>
    <row r="49800" x14ac:dyDescent="0.25"/>
    <row r="49801" x14ac:dyDescent="0.25"/>
    <row r="49802" x14ac:dyDescent="0.25"/>
    <row r="49803" x14ac:dyDescent="0.25"/>
    <row r="49804" x14ac:dyDescent="0.25"/>
    <row r="49805" x14ac:dyDescent="0.25"/>
    <row r="49806" x14ac:dyDescent="0.25"/>
    <row r="49807" x14ac:dyDescent="0.25"/>
    <row r="49808" x14ac:dyDescent="0.25"/>
    <row r="49809" x14ac:dyDescent="0.25"/>
    <row r="49810" x14ac:dyDescent="0.25"/>
    <row r="49811" x14ac:dyDescent="0.25"/>
    <row r="49812" x14ac:dyDescent="0.25"/>
    <row r="49813" x14ac:dyDescent="0.25"/>
    <row r="49814" x14ac:dyDescent="0.25"/>
    <row r="49815" x14ac:dyDescent="0.25"/>
    <row r="49816" x14ac:dyDescent="0.25"/>
    <row r="49817" x14ac:dyDescent="0.25"/>
    <row r="49818" x14ac:dyDescent="0.25"/>
    <row r="49819" x14ac:dyDescent="0.25"/>
    <row r="49820" x14ac:dyDescent="0.25"/>
    <row r="49821" x14ac:dyDescent="0.25"/>
    <row r="49822" x14ac:dyDescent="0.25"/>
    <row r="49823" x14ac:dyDescent="0.25"/>
    <row r="49824" x14ac:dyDescent="0.25"/>
    <row r="49825" x14ac:dyDescent="0.25"/>
    <row r="49826" x14ac:dyDescent="0.25"/>
    <row r="49827" x14ac:dyDescent="0.25"/>
    <row r="49828" x14ac:dyDescent="0.25"/>
    <row r="49829" x14ac:dyDescent="0.25"/>
    <row r="49830" x14ac:dyDescent="0.25"/>
    <row r="49831" x14ac:dyDescent="0.25"/>
    <row r="49832" x14ac:dyDescent="0.25"/>
    <row r="49833" x14ac:dyDescent="0.25"/>
    <row r="49834" x14ac:dyDescent="0.25"/>
    <row r="49835" x14ac:dyDescent="0.25"/>
    <row r="49836" x14ac:dyDescent="0.25"/>
    <row r="49837" x14ac:dyDescent="0.25"/>
    <row r="49838" x14ac:dyDescent="0.25"/>
    <row r="49839" x14ac:dyDescent="0.25"/>
    <row r="49840" x14ac:dyDescent="0.25"/>
    <row r="49841" x14ac:dyDescent="0.25"/>
    <row r="49842" x14ac:dyDescent="0.25"/>
    <row r="49843" x14ac:dyDescent="0.25"/>
    <row r="49844" x14ac:dyDescent="0.25"/>
    <row r="49845" x14ac:dyDescent="0.25"/>
    <row r="49846" x14ac:dyDescent="0.25"/>
    <row r="49847" x14ac:dyDescent="0.25"/>
    <row r="49848" x14ac:dyDescent="0.25"/>
    <row r="49849" x14ac:dyDescent="0.25"/>
    <row r="49850" x14ac:dyDescent="0.25"/>
    <row r="49851" x14ac:dyDescent="0.25"/>
    <row r="49852" x14ac:dyDescent="0.25"/>
    <row r="49853" x14ac:dyDescent="0.25"/>
    <row r="49854" x14ac:dyDescent="0.25"/>
    <row r="49855" x14ac:dyDescent="0.25"/>
    <row r="49856" x14ac:dyDescent="0.25"/>
    <row r="49857" x14ac:dyDescent="0.25"/>
    <row r="49858" x14ac:dyDescent="0.25"/>
    <row r="49859" x14ac:dyDescent="0.25"/>
    <row r="49860" x14ac:dyDescent="0.25"/>
    <row r="49861" x14ac:dyDescent="0.25"/>
    <row r="49862" x14ac:dyDescent="0.25"/>
    <row r="49863" x14ac:dyDescent="0.25"/>
    <row r="49864" x14ac:dyDescent="0.25"/>
    <row r="49865" x14ac:dyDescent="0.25"/>
    <row r="49866" x14ac:dyDescent="0.25"/>
    <row r="49867" x14ac:dyDescent="0.25"/>
    <row r="49868" x14ac:dyDescent="0.25"/>
    <row r="49869" x14ac:dyDescent="0.25"/>
    <row r="49870" x14ac:dyDescent="0.25"/>
    <row r="49871" x14ac:dyDescent="0.25"/>
    <row r="49872" x14ac:dyDescent="0.25"/>
    <row r="49873" x14ac:dyDescent="0.25"/>
    <row r="49874" x14ac:dyDescent="0.25"/>
    <row r="49875" x14ac:dyDescent="0.25"/>
    <row r="49876" x14ac:dyDescent="0.25"/>
    <row r="49877" x14ac:dyDescent="0.25"/>
    <row r="49878" x14ac:dyDescent="0.25"/>
    <row r="49879" x14ac:dyDescent="0.25"/>
    <row r="49880" x14ac:dyDescent="0.25"/>
    <row r="49881" x14ac:dyDescent="0.25"/>
    <row r="49882" x14ac:dyDescent="0.25"/>
    <row r="49883" x14ac:dyDescent="0.25"/>
    <row r="49884" x14ac:dyDescent="0.25"/>
    <row r="49885" x14ac:dyDescent="0.25"/>
    <row r="49886" x14ac:dyDescent="0.25"/>
    <row r="49887" x14ac:dyDescent="0.25"/>
    <row r="49888" x14ac:dyDescent="0.25"/>
    <row r="49889" x14ac:dyDescent="0.25"/>
    <row r="49890" x14ac:dyDescent="0.25"/>
    <row r="49891" x14ac:dyDescent="0.25"/>
    <row r="49892" x14ac:dyDescent="0.25"/>
    <row r="49893" x14ac:dyDescent="0.25"/>
    <row r="49894" x14ac:dyDescent="0.25"/>
    <row r="49895" x14ac:dyDescent="0.25"/>
    <row r="49896" x14ac:dyDescent="0.25"/>
    <row r="49897" x14ac:dyDescent="0.25"/>
    <row r="49898" x14ac:dyDescent="0.25"/>
    <row r="49899" x14ac:dyDescent="0.25"/>
    <row r="49900" x14ac:dyDescent="0.25"/>
    <row r="49901" x14ac:dyDescent="0.25"/>
    <row r="49902" x14ac:dyDescent="0.25"/>
    <row r="49903" x14ac:dyDescent="0.25"/>
    <row r="49904" x14ac:dyDescent="0.25"/>
    <row r="49905" x14ac:dyDescent="0.25"/>
    <row r="49906" x14ac:dyDescent="0.25"/>
    <row r="49907" x14ac:dyDescent="0.25"/>
    <row r="49908" x14ac:dyDescent="0.25"/>
    <row r="49909" x14ac:dyDescent="0.25"/>
    <row r="49910" x14ac:dyDescent="0.25"/>
    <row r="49911" x14ac:dyDescent="0.25"/>
    <row r="49912" x14ac:dyDescent="0.25"/>
    <row r="49913" x14ac:dyDescent="0.25"/>
    <row r="49914" x14ac:dyDescent="0.25"/>
    <row r="49915" x14ac:dyDescent="0.25"/>
    <row r="49916" x14ac:dyDescent="0.25"/>
    <row r="49917" x14ac:dyDescent="0.25"/>
    <row r="49918" x14ac:dyDescent="0.25"/>
    <row r="49919" x14ac:dyDescent="0.25"/>
    <row r="49920" x14ac:dyDescent="0.25"/>
    <row r="49921" x14ac:dyDescent="0.25"/>
    <row r="49922" x14ac:dyDescent="0.25"/>
    <row r="49923" x14ac:dyDescent="0.25"/>
    <row r="49924" x14ac:dyDescent="0.25"/>
    <row r="49925" x14ac:dyDescent="0.25"/>
    <row r="49926" x14ac:dyDescent="0.25"/>
    <row r="49927" x14ac:dyDescent="0.25"/>
    <row r="49928" x14ac:dyDescent="0.25"/>
    <row r="49929" x14ac:dyDescent="0.25"/>
    <row r="49930" x14ac:dyDescent="0.25"/>
    <row r="49931" x14ac:dyDescent="0.25"/>
    <row r="49932" x14ac:dyDescent="0.25"/>
    <row r="49933" x14ac:dyDescent="0.25"/>
    <row r="49934" x14ac:dyDescent="0.25"/>
    <row r="49935" x14ac:dyDescent="0.25"/>
    <row r="49936" x14ac:dyDescent="0.25"/>
    <row r="49937" x14ac:dyDescent="0.25"/>
    <row r="49938" x14ac:dyDescent="0.25"/>
    <row r="49939" x14ac:dyDescent="0.25"/>
    <row r="49940" x14ac:dyDescent="0.25"/>
    <row r="49941" x14ac:dyDescent="0.25"/>
    <row r="49942" x14ac:dyDescent="0.25"/>
    <row r="49943" x14ac:dyDescent="0.25"/>
    <row r="49944" x14ac:dyDescent="0.25"/>
    <row r="49945" x14ac:dyDescent="0.25"/>
    <row r="49946" x14ac:dyDescent="0.25"/>
    <row r="49947" x14ac:dyDescent="0.25"/>
    <row r="49948" x14ac:dyDescent="0.25"/>
    <row r="49949" x14ac:dyDescent="0.25"/>
    <row r="49950" x14ac:dyDescent="0.25"/>
    <row r="49951" x14ac:dyDescent="0.25"/>
    <row r="49952" x14ac:dyDescent="0.25"/>
    <row r="49953" x14ac:dyDescent="0.25"/>
    <row r="49954" x14ac:dyDescent="0.25"/>
    <row r="49955" x14ac:dyDescent="0.25"/>
    <row r="49956" x14ac:dyDescent="0.25"/>
    <row r="49957" x14ac:dyDescent="0.25"/>
    <row r="49958" x14ac:dyDescent="0.25"/>
    <row r="49959" x14ac:dyDescent="0.25"/>
    <row r="49960" x14ac:dyDescent="0.25"/>
    <row r="49961" x14ac:dyDescent="0.25"/>
    <row r="49962" x14ac:dyDescent="0.25"/>
    <row r="49963" x14ac:dyDescent="0.25"/>
    <row r="49964" x14ac:dyDescent="0.25"/>
    <row r="49965" x14ac:dyDescent="0.25"/>
    <row r="49966" x14ac:dyDescent="0.25"/>
    <row r="49967" x14ac:dyDescent="0.25"/>
    <row r="49968" x14ac:dyDescent="0.25"/>
    <row r="49969" x14ac:dyDescent="0.25"/>
    <row r="49970" x14ac:dyDescent="0.25"/>
    <row r="49971" x14ac:dyDescent="0.25"/>
    <row r="49972" x14ac:dyDescent="0.25"/>
    <row r="49973" x14ac:dyDescent="0.25"/>
    <row r="49974" x14ac:dyDescent="0.25"/>
    <row r="49975" x14ac:dyDescent="0.25"/>
    <row r="49976" x14ac:dyDescent="0.25"/>
    <row r="49977" x14ac:dyDescent="0.25"/>
    <row r="49978" x14ac:dyDescent="0.25"/>
    <row r="49979" x14ac:dyDescent="0.25"/>
    <row r="49980" x14ac:dyDescent="0.25"/>
    <row r="49981" x14ac:dyDescent="0.25"/>
    <row r="49982" x14ac:dyDescent="0.25"/>
    <row r="49983" x14ac:dyDescent="0.25"/>
    <row r="49984" x14ac:dyDescent="0.25"/>
    <row r="49985" x14ac:dyDescent="0.25"/>
    <row r="49986" x14ac:dyDescent="0.25"/>
    <row r="49987" x14ac:dyDescent="0.25"/>
    <row r="49988" x14ac:dyDescent="0.25"/>
    <row r="49989" x14ac:dyDescent="0.25"/>
    <row r="49990" x14ac:dyDescent="0.25"/>
    <row r="49991" x14ac:dyDescent="0.25"/>
    <row r="49992" x14ac:dyDescent="0.25"/>
    <row r="49993" x14ac:dyDescent="0.25"/>
    <row r="49994" x14ac:dyDescent="0.25"/>
    <row r="49995" x14ac:dyDescent="0.25"/>
    <row r="49996" x14ac:dyDescent="0.25"/>
    <row r="49997" x14ac:dyDescent="0.25"/>
    <row r="49998" x14ac:dyDescent="0.25"/>
    <row r="49999" x14ac:dyDescent="0.25"/>
    <row r="50000" x14ac:dyDescent="0.25"/>
    <row r="50001" x14ac:dyDescent="0.25"/>
    <row r="50002" x14ac:dyDescent="0.25"/>
    <row r="50003" x14ac:dyDescent="0.25"/>
    <row r="50004" x14ac:dyDescent="0.25"/>
    <row r="50005" x14ac:dyDescent="0.25"/>
    <row r="50006" x14ac:dyDescent="0.25"/>
    <row r="50007" x14ac:dyDescent="0.25"/>
    <row r="50008" x14ac:dyDescent="0.25"/>
    <row r="50009" x14ac:dyDescent="0.25"/>
    <row r="50010" x14ac:dyDescent="0.25"/>
    <row r="50011" x14ac:dyDescent="0.25"/>
    <row r="50012" x14ac:dyDescent="0.25"/>
    <row r="50013" x14ac:dyDescent="0.25"/>
    <row r="50014" x14ac:dyDescent="0.25"/>
    <row r="50015" x14ac:dyDescent="0.25"/>
    <row r="50016" x14ac:dyDescent="0.25"/>
    <row r="50017" x14ac:dyDescent="0.25"/>
    <row r="50018" x14ac:dyDescent="0.25"/>
    <row r="50019" x14ac:dyDescent="0.25"/>
    <row r="50020" x14ac:dyDescent="0.25"/>
    <row r="50021" x14ac:dyDescent="0.25"/>
    <row r="50022" x14ac:dyDescent="0.25"/>
    <row r="50023" x14ac:dyDescent="0.25"/>
    <row r="50024" x14ac:dyDescent="0.25"/>
    <row r="50025" x14ac:dyDescent="0.25"/>
    <row r="50026" x14ac:dyDescent="0.25"/>
    <row r="50027" x14ac:dyDescent="0.25"/>
    <row r="50028" x14ac:dyDescent="0.25"/>
    <row r="50029" x14ac:dyDescent="0.25"/>
    <row r="50030" x14ac:dyDescent="0.25"/>
    <row r="50031" x14ac:dyDescent="0.25"/>
    <row r="50032" x14ac:dyDescent="0.25"/>
    <row r="50033" x14ac:dyDescent="0.25"/>
    <row r="50034" x14ac:dyDescent="0.25"/>
    <row r="50035" x14ac:dyDescent="0.25"/>
    <row r="50036" x14ac:dyDescent="0.25"/>
    <row r="50037" x14ac:dyDescent="0.25"/>
    <row r="50038" x14ac:dyDescent="0.25"/>
    <row r="50039" x14ac:dyDescent="0.25"/>
    <row r="50040" x14ac:dyDescent="0.25"/>
    <row r="50041" x14ac:dyDescent="0.25"/>
    <row r="50042" x14ac:dyDescent="0.25"/>
    <row r="50043" x14ac:dyDescent="0.25"/>
    <row r="50044" x14ac:dyDescent="0.25"/>
    <row r="50045" x14ac:dyDescent="0.25"/>
    <row r="50046" x14ac:dyDescent="0.25"/>
    <row r="50047" x14ac:dyDescent="0.25"/>
    <row r="50048" x14ac:dyDescent="0.25"/>
    <row r="50049" x14ac:dyDescent="0.25"/>
    <row r="50050" x14ac:dyDescent="0.25"/>
    <row r="50051" x14ac:dyDescent="0.25"/>
    <row r="50052" x14ac:dyDescent="0.25"/>
    <row r="50053" x14ac:dyDescent="0.25"/>
    <row r="50054" x14ac:dyDescent="0.25"/>
    <row r="50055" x14ac:dyDescent="0.25"/>
    <row r="50056" x14ac:dyDescent="0.25"/>
    <row r="50057" x14ac:dyDescent="0.25"/>
    <row r="50058" x14ac:dyDescent="0.25"/>
    <row r="50059" x14ac:dyDescent="0.25"/>
    <row r="50060" x14ac:dyDescent="0.25"/>
    <row r="50061" x14ac:dyDescent="0.25"/>
    <row r="50062" x14ac:dyDescent="0.25"/>
    <row r="50063" x14ac:dyDescent="0.25"/>
    <row r="50064" x14ac:dyDescent="0.25"/>
    <row r="50065" x14ac:dyDescent="0.25"/>
    <row r="50066" x14ac:dyDescent="0.25"/>
    <row r="50067" x14ac:dyDescent="0.25"/>
    <row r="50068" x14ac:dyDescent="0.25"/>
    <row r="50069" x14ac:dyDescent="0.25"/>
    <row r="50070" x14ac:dyDescent="0.25"/>
    <row r="50071" x14ac:dyDescent="0.25"/>
    <row r="50072" x14ac:dyDescent="0.25"/>
    <row r="50073" x14ac:dyDescent="0.25"/>
    <row r="50074" x14ac:dyDescent="0.25"/>
    <row r="50075" x14ac:dyDescent="0.25"/>
    <row r="50076" x14ac:dyDescent="0.25"/>
    <row r="50077" x14ac:dyDescent="0.25"/>
    <row r="50078" x14ac:dyDescent="0.25"/>
    <row r="50079" x14ac:dyDescent="0.25"/>
    <row r="50080" x14ac:dyDescent="0.25"/>
    <row r="50081" x14ac:dyDescent="0.25"/>
    <row r="50082" x14ac:dyDescent="0.25"/>
    <row r="50083" x14ac:dyDescent="0.25"/>
    <row r="50084" x14ac:dyDescent="0.25"/>
    <row r="50085" x14ac:dyDescent="0.25"/>
    <row r="50086" x14ac:dyDescent="0.25"/>
    <row r="50087" x14ac:dyDescent="0.25"/>
    <row r="50088" x14ac:dyDescent="0.25"/>
    <row r="50089" x14ac:dyDescent="0.25"/>
    <row r="50090" x14ac:dyDescent="0.25"/>
    <row r="50091" x14ac:dyDescent="0.25"/>
    <row r="50092" x14ac:dyDescent="0.25"/>
    <row r="50093" x14ac:dyDescent="0.25"/>
    <row r="50094" x14ac:dyDescent="0.25"/>
    <row r="50095" x14ac:dyDescent="0.25"/>
    <row r="50096" x14ac:dyDescent="0.25"/>
    <row r="50097" x14ac:dyDescent="0.25"/>
    <row r="50098" x14ac:dyDescent="0.25"/>
    <row r="50099" x14ac:dyDescent="0.25"/>
    <row r="50100" x14ac:dyDescent="0.25"/>
    <row r="50101" x14ac:dyDescent="0.25"/>
    <row r="50102" x14ac:dyDescent="0.25"/>
    <row r="50103" x14ac:dyDescent="0.25"/>
    <row r="50104" x14ac:dyDescent="0.25"/>
    <row r="50105" x14ac:dyDescent="0.25"/>
    <row r="50106" x14ac:dyDescent="0.25"/>
    <row r="50107" x14ac:dyDescent="0.25"/>
    <row r="50108" x14ac:dyDescent="0.25"/>
    <row r="50109" x14ac:dyDescent="0.25"/>
    <row r="50110" x14ac:dyDescent="0.25"/>
    <row r="50111" x14ac:dyDescent="0.25"/>
    <row r="50112" x14ac:dyDescent="0.25"/>
    <row r="50113" x14ac:dyDescent="0.25"/>
    <row r="50114" x14ac:dyDescent="0.25"/>
    <row r="50115" x14ac:dyDescent="0.25"/>
    <row r="50116" x14ac:dyDescent="0.25"/>
    <row r="50117" x14ac:dyDescent="0.25"/>
    <row r="50118" x14ac:dyDescent="0.25"/>
    <row r="50119" x14ac:dyDescent="0.25"/>
    <row r="50120" x14ac:dyDescent="0.25"/>
    <row r="50121" x14ac:dyDescent="0.25"/>
    <row r="50122" x14ac:dyDescent="0.25"/>
    <row r="50123" x14ac:dyDescent="0.25"/>
    <row r="50124" x14ac:dyDescent="0.25"/>
    <row r="50125" x14ac:dyDescent="0.25"/>
    <row r="50126" x14ac:dyDescent="0.25"/>
    <row r="50127" x14ac:dyDescent="0.25"/>
    <row r="50128" x14ac:dyDescent="0.25"/>
    <row r="50129" x14ac:dyDescent="0.25"/>
    <row r="50130" x14ac:dyDescent="0.25"/>
    <row r="50131" x14ac:dyDescent="0.25"/>
    <row r="50132" x14ac:dyDescent="0.25"/>
    <row r="50133" x14ac:dyDescent="0.25"/>
    <row r="50134" x14ac:dyDescent="0.25"/>
    <row r="50135" x14ac:dyDescent="0.25"/>
    <row r="50136" x14ac:dyDescent="0.25"/>
    <row r="50137" x14ac:dyDescent="0.25"/>
    <row r="50138" x14ac:dyDescent="0.25"/>
    <row r="50139" x14ac:dyDescent="0.25"/>
    <row r="50140" x14ac:dyDescent="0.25"/>
    <row r="50141" x14ac:dyDescent="0.25"/>
    <row r="50142" x14ac:dyDescent="0.25"/>
    <row r="50143" x14ac:dyDescent="0.25"/>
    <row r="50144" x14ac:dyDescent="0.25"/>
    <row r="50145" x14ac:dyDescent="0.25"/>
    <row r="50146" x14ac:dyDescent="0.25"/>
    <row r="50147" x14ac:dyDescent="0.25"/>
    <row r="50148" x14ac:dyDescent="0.25"/>
    <row r="50149" x14ac:dyDescent="0.25"/>
    <row r="50150" x14ac:dyDescent="0.25"/>
    <row r="50151" x14ac:dyDescent="0.25"/>
    <row r="50152" x14ac:dyDescent="0.25"/>
    <row r="50153" x14ac:dyDescent="0.25"/>
    <row r="50154" x14ac:dyDescent="0.25"/>
    <row r="50155" x14ac:dyDescent="0.25"/>
    <row r="50156" x14ac:dyDescent="0.25"/>
    <row r="50157" x14ac:dyDescent="0.25"/>
    <row r="50158" x14ac:dyDescent="0.25"/>
    <row r="50159" x14ac:dyDescent="0.25"/>
    <row r="50160" x14ac:dyDescent="0.25"/>
    <row r="50161" x14ac:dyDescent="0.25"/>
    <row r="50162" x14ac:dyDescent="0.25"/>
    <row r="50163" x14ac:dyDescent="0.25"/>
    <row r="50164" x14ac:dyDescent="0.25"/>
    <row r="50165" x14ac:dyDescent="0.25"/>
    <row r="50166" x14ac:dyDescent="0.25"/>
    <row r="50167" x14ac:dyDescent="0.25"/>
    <row r="50168" x14ac:dyDescent="0.25"/>
    <row r="50169" x14ac:dyDescent="0.25"/>
    <row r="50170" x14ac:dyDescent="0.25"/>
    <row r="50171" x14ac:dyDescent="0.25"/>
    <row r="50172" x14ac:dyDescent="0.25"/>
    <row r="50173" x14ac:dyDescent="0.25"/>
    <row r="50174" x14ac:dyDescent="0.25"/>
    <row r="50175" x14ac:dyDescent="0.25"/>
    <row r="50176" x14ac:dyDescent="0.25"/>
    <row r="50177" x14ac:dyDescent="0.25"/>
    <row r="50178" x14ac:dyDescent="0.25"/>
    <row r="50179" x14ac:dyDescent="0.25"/>
    <row r="50180" x14ac:dyDescent="0.25"/>
    <row r="50181" x14ac:dyDescent="0.25"/>
    <row r="50182" x14ac:dyDescent="0.25"/>
    <row r="50183" x14ac:dyDescent="0.25"/>
    <row r="50184" x14ac:dyDescent="0.25"/>
    <row r="50185" x14ac:dyDescent="0.25"/>
    <row r="50186" x14ac:dyDescent="0.25"/>
    <row r="50187" x14ac:dyDescent="0.25"/>
    <row r="50188" x14ac:dyDescent="0.25"/>
    <row r="50189" x14ac:dyDescent="0.25"/>
    <row r="50190" x14ac:dyDescent="0.25"/>
    <row r="50191" x14ac:dyDescent="0.25"/>
    <row r="50192" x14ac:dyDescent="0.25"/>
    <row r="50193" x14ac:dyDescent="0.25"/>
    <row r="50194" x14ac:dyDescent="0.25"/>
    <row r="50195" x14ac:dyDescent="0.25"/>
    <row r="50196" x14ac:dyDescent="0.25"/>
    <row r="50197" x14ac:dyDescent="0.25"/>
    <row r="50198" x14ac:dyDescent="0.25"/>
    <row r="50199" x14ac:dyDescent="0.25"/>
    <row r="50200" x14ac:dyDescent="0.25"/>
    <row r="50201" x14ac:dyDescent="0.25"/>
    <row r="50202" x14ac:dyDescent="0.25"/>
    <row r="50203" x14ac:dyDescent="0.25"/>
    <row r="50204" x14ac:dyDescent="0.25"/>
    <row r="50205" x14ac:dyDescent="0.25"/>
    <row r="50206" x14ac:dyDescent="0.25"/>
    <row r="50207" x14ac:dyDescent="0.25"/>
    <row r="50208" x14ac:dyDescent="0.25"/>
    <row r="50209" x14ac:dyDescent="0.25"/>
    <row r="50210" x14ac:dyDescent="0.25"/>
    <row r="50211" x14ac:dyDescent="0.25"/>
    <row r="50212" x14ac:dyDescent="0.25"/>
    <row r="50213" x14ac:dyDescent="0.25"/>
    <row r="50214" x14ac:dyDescent="0.25"/>
    <row r="50215" x14ac:dyDescent="0.25"/>
    <row r="50216" x14ac:dyDescent="0.25"/>
    <row r="50217" x14ac:dyDescent="0.25"/>
    <row r="50218" x14ac:dyDescent="0.25"/>
    <row r="50219" x14ac:dyDescent="0.25"/>
    <row r="50220" x14ac:dyDescent="0.25"/>
    <row r="50221" x14ac:dyDescent="0.25"/>
    <row r="50222" x14ac:dyDescent="0.25"/>
    <row r="50223" x14ac:dyDescent="0.25"/>
    <row r="50224" x14ac:dyDescent="0.25"/>
    <row r="50225" x14ac:dyDescent="0.25"/>
    <row r="50226" x14ac:dyDescent="0.25"/>
    <row r="50227" x14ac:dyDescent="0.25"/>
    <row r="50228" x14ac:dyDescent="0.25"/>
    <row r="50229" x14ac:dyDescent="0.25"/>
    <row r="50230" x14ac:dyDescent="0.25"/>
    <row r="50231" x14ac:dyDescent="0.25"/>
    <row r="50232" x14ac:dyDescent="0.25"/>
    <row r="50233" x14ac:dyDescent="0.25"/>
    <row r="50234" x14ac:dyDescent="0.25"/>
    <row r="50235" x14ac:dyDescent="0.25"/>
    <row r="50236" x14ac:dyDescent="0.25"/>
    <row r="50237" x14ac:dyDescent="0.25"/>
    <row r="50238" x14ac:dyDescent="0.25"/>
    <row r="50239" x14ac:dyDescent="0.25"/>
    <row r="50240" x14ac:dyDescent="0.25"/>
    <row r="50241" x14ac:dyDescent="0.25"/>
    <row r="50242" x14ac:dyDescent="0.25"/>
    <row r="50243" x14ac:dyDescent="0.25"/>
    <row r="50244" x14ac:dyDescent="0.25"/>
    <row r="50245" x14ac:dyDescent="0.25"/>
    <row r="50246" x14ac:dyDescent="0.25"/>
    <row r="50247" x14ac:dyDescent="0.25"/>
    <row r="50248" x14ac:dyDescent="0.25"/>
    <row r="50249" x14ac:dyDescent="0.25"/>
    <row r="50250" x14ac:dyDescent="0.25"/>
    <row r="50251" x14ac:dyDescent="0.25"/>
    <row r="50252" x14ac:dyDescent="0.25"/>
    <row r="50253" x14ac:dyDescent="0.25"/>
    <row r="50254" x14ac:dyDescent="0.25"/>
    <row r="50255" x14ac:dyDescent="0.25"/>
    <row r="50256" x14ac:dyDescent="0.25"/>
    <row r="50257" x14ac:dyDescent="0.25"/>
    <row r="50258" x14ac:dyDescent="0.25"/>
    <row r="50259" x14ac:dyDescent="0.25"/>
    <row r="50260" x14ac:dyDescent="0.25"/>
    <row r="50261" x14ac:dyDescent="0.25"/>
    <row r="50262" x14ac:dyDescent="0.25"/>
    <row r="50263" x14ac:dyDescent="0.25"/>
    <row r="50264" x14ac:dyDescent="0.25"/>
    <row r="50265" x14ac:dyDescent="0.25"/>
    <row r="50266" x14ac:dyDescent="0.25"/>
    <row r="50267" x14ac:dyDescent="0.25"/>
    <row r="50268" x14ac:dyDescent="0.25"/>
    <row r="50269" x14ac:dyDescent="0.25"/>
    <row r="50270" x14ac:dyDescent="0.25"/>
    <row r="50271" x14ac:dyDescent="0.25"/>
    <row r="50272" x14ac:dyDescent="0.25"/>
    <row r="50273" x14ac:dyDescent="0.25"/>
    <row r="50274" x14ac:dyDescent="0.25"/>
    <row r="50275" x14ac:dyDescent="0.25"/>
    <row r="50276" x14ac:dyDescent="0.25"/>
    <row r="50277" x14ac:dyDescent="0.25"/>
    <row r="50278" x14ac:dyDescent="0.25"/>
    <row r="50279" x14ac:dyDescent="0.25"/>
    <row r="50280" x14ac:dyDescent="0.25"/>
    <row r="50281" x14ac:dyDescent="0.25"/>
    <row r="50282" x14ac:dyDescent="0.25"/>
    <row r="50283" x14ac:dyDescent="0.25"/>
    <row r="50284" x14ac:dyDescent="0.25"/>
    <row r="50285" x14ac:dyDescent="0.25"/>
    <row r="50286" x14ac:dyDescent="0.25"/>
    <row r="50287" x14ac:dyDescent="0.25"/>
    <row r="50288" x14ac:dyDescent="0.25"/>
    <row r="50289" x14ac:dyDescent="0.25"/>
    <row r="50290" x14ac:dyDescent="0.25"/>
    <row r="50291" x14ac:dyDescent="0.25"/>
    <row r="50292" x14ac:dyDescent="0.25"/>
    <row r="50293" x14ac:dyDescent="0.25"/>
    <row r="50294" x14ac:dyDescent="0.25"/>
    <row r="50295" x14ac:dyDescent="0.25"/>
    <row r="50296" x14ac:dyDescent="0.25"/>
    <row r="50297" x14ac:dyDescent="0.25"/>
    <row r="50298" x14ac:dyDescent="0.25"/>
    <row r="50299" x14ac:dyDescent="0.25"/>
    <row r="50300" x14ac:dyDescent="0.25"/>
    <row r="50301" x14ac:dyDescent="0.25"/>
    <row r="50302" x14ac:dyDescent="0.25"/>
    <row r="50303" x14ac:dyDescent="0.25"/>
    <row r="50304" x14ac:dyDescent="0.25"/>
    <row r="50305" x14ac:dyDescent="0.25"/>
    <row r="50306" x14ac:dyDescent="0.25"/>
    <row r="50307" x14ac:dyDescent="0.25"/>
    <row r="50308" x14ac:dyDescent="0.25"/>
    <row r="50309" x14ac:dyDescent="0.25"/>
    <row r="50310" x14ac:dyDescent="0.25"/>
    <row r="50311" x14ac:dyDescent="0.25"/>
    <row r="50312" x14ac:dyDescent="0.25"/>
    <row r="50313" x14ac:dyDescent="0.25"/>
    <row r="50314" x14ac:dyDescent="0.25"/>
    <row r="50315" x14ac:dyDescent="0.25"/>
    <row r="50316" x14ac:dyDescent="0.25"/>
    <row r="50317" x14ac:dyDescent="0.25"/>
    <row r="50318" x14ac:dyDescent="0.25"/>
    <row r="50319" x14ac:dyDescent="0.25"/>
    <row r="50320" x14ac:dyDescent="0.25"/>
    <row r="50321" x14ac:dyDescent="0.25"/>
    <row r="50322" x14ac:dyDescent="0.25"/>
    <row r="50323" x14ac:dyDescent="0.25"/>
    <row r="50324" x14ac:dyDescent="0.25"/>
    <row r="50325" x14ac:dyDescent="0.25"/>
    <row r="50326" x14ac:dyDescent="0.25"/>
    <row r="50327" x14ac:dyDescent="0.25"/>
    <row r="50328" x14ac:dyDescent="0.25"/>
    <row r="50329" x14ac:dyDescent="0.25"/>
    <row r="50330" x14ac:dyDescent="0.25"/>
    <row r="50331" x14ac:dyDescent="0.25"/>
    <row r="50332" x14ac:dyDescent="0.25"/>
    <row r="50333" x14ac:dyDescent="0.25"/>
    <row r="50334" x14ac:dyDescent="0.25"/>
    <row r="50335" x14ac:dyDescent="0.25"/>
    <row r="50336" x14ac:dyDescent="0.25"/>
    <row r="50337" x14ac:dyDescent="0.25"/>
    <row r="50338" x14ac:dyDescent="0.25"/>
    <row r="50339" x14ac:dyDescent="0.25"/>
    <row r="50340" x14ac:dyDescent="0.25"/>
    <row r="50341" x14ac:dyDescent="0.25"/>
    <row r="50342" x14ac:dyDescent="0.25"/>
    <row r="50343" x14ac:dyDescent="0.25"/>
    <row r="50344" x14ac:dyDescent="0.25"/>
    <row r="50345" x14ac:dyDescent="0.25"/>
    <row r="50346" x14ac:dyDescent="0.25"/>
    <row r="50347" x14ac:dyDescent="0.25"/>
    <row r="50348" x14ac:dyDescent="0.25"/>
    <row r="50349" x14ac:dyDescent="0.25"/>
    <row r="50350" x14ac:dyDescent="0.25"/>
    <row r="50351" x14ac:dyDescent="0.25"/>
    <row r="50352" x14ac:dyDescent="0.25"/>
    <row r="50353" x14ac:dyDescent="0.25"/>
    <row r="50354" x14ac:dyDescent="0.25"/>
    <row r="50355" x14ac:dyDescent="0.25"/>
    <row r="50356" x14ac:dyDescent="0.25"/>
    <row r="50357" x14ac:dyDescent="0.25"/>
    <row r="50358" x14ac:dyDescent="0.25"/>
    <row r="50359" x14ac:dyDescent="0.25"/>
    <row r="50360" x14ac:dyDescent="0.25"/>
    <row r="50361" x14ac:dyDescent="0.25"/>
    <row r="50362" x14ac:dyDescent="0.25"/>
    <row r="50363" x14ac:dyDescent="0.25"/>
    <row r="50364" x14ac:dyDescent="0.25"/>
    <row r="50365" x14ac:dyDescent="0.25"/>
    <row r="50366" x14ac:dyDescent="0.25"/>
    <row r="50367" x14ac:dyDescent="0.25"/>
    <row r="50368" x14ac:dyDescent="0.25"/>
    <row r="50369" x14ac:dyDescent="0.25"/>
    <row r="50370" x14ac:dyDescent="0.25"/>
    <row r="50371" x14ac:dyDescent="0.25"/>
    <row r="50372" x14ac:dyDescent="0.25"/>
    <row r="50373" x14ac:dyDescent="0.25"/>
    <row r="50374" x14ac:dyDescent="0.25"/>
    <row r="50375" x14ac:dyDescent="0.25"/>
    <row r="50376" x14ac:dyDescent="0.25"/>
    <row r="50377" x14ac:dyDescent="0.25"/>
    <row r="50378" x14ac:dyDescent="0.25"/>
    <row r="50379" x14ac:dyDescent="0.25"/>
    <row r="50380" x14ac:dyDescent="0.25"/>
    <row r="50381" x14ac:dyDescent="0.25"/>
    <row r="50382" x14ac:dyDescent="0.25"/>
    <row r="50383" x14ac:dyDescent="0.25"/>
    <row r="50384" x14ac:dyDescent="0.25"/>
    <row r="50385" x14ac:dyDescent="0.25"/>
    <row r="50386" x14ac:dyDescent="0.25"/>
    <row r="50387" x14ac:dyDescent="0.25"/>
    <row r="50388" x14ac:dyDescent="0.25"/>
    <row r="50389" x14ac:dyDescent="0.25"/>
    <row r="50390" x14ac:dyDescent="0.25"/>
    <row r="50391" x14ac:dyDescent="0.25"/>
    <row r="50392" x14ac:dyDescent="0.25"/>
    <row r="50393" x14ac:dyDescent="0.25"/>
    <row r="50394" x14ac:dyDescent="0.25"/>
    <row r="50395" x14ac:dyDescent="0.25"/>
    <row r="50396" x14ac:dyDescent="0.25"/>
    <row r="50397" x14ac:dyDescent="0.25"/>
    <row r="50398" x14ac:dyDescent="0.25"/>
    <row r="50399" x14ac:dyDescent="0.25"/>
    <row r="50400" x14ac:dyDescent="0.25"/>
    <row r="50401" x14ac:dyDescent="0.25"/>
    <row r="50402" x14ac:dyDescent="0.25"/>
    <row r="50403" x14ac:dyDescent="0.25"/>
    <row r="50404" x14ac:dyDescent="0.25"/>
    <row r="50405" x14ac:dyDescent="0.25"/>
    <row r="50406" x14ac:dyDescent="0.25"/>
    <row r="50407" x14ac:dyDescent="0.25"/>
    <row r="50408" x14ac:dyDescent="0.25"/>
    <row r="50409" x14ac:dyDescent="0.25"/>
    <row r="50410" x14ac:dyDescent="0.25"/>
    <row r="50411" x14ac:dyDescent="0.25"/>
    <row r="50412" x14ac:dyDescent="0.25"/>
    <row r="50413" x14ac:dyDescent="0.25"/>
    <row r="50414" x14ac:dyDescent="0.25"/>
    <row r="50415" x14ac:dyDescent="0.25"/>
    <row r="50416" x14ac:dyDescent="0.25"/>
    <row r="50417" x14ac:dyDescent="0.25"/>
    <row r="50418" x14ac:dyDescent="0.25"/>
    <row r="50419" x14ac:dyDescent="0.25"/>
    <row r="50420" x14ac:dyDescent="0.25"/>
    <row r="50421" x14ac:dyDescent="0.25"/>
    <row r="50422" x14ac:dyDescent="0.25"/>
    <row r="50423" x14ac:dyDescent="0.25"/>
    <row r="50424" x14ac:dyDescent="0.25"/>
    <row r="50425" x14ac:dyDescent="0.25"/>
    <row r="50426" x14ac:dyDescent="0.25"/>
    <row r="50427" x14ac:dyDescent="0.25"/>
    <row r="50428" x14ac:dyDescent="0.25"/>
    <row r="50429" x14ac:dyDescent="0.25"/>
    <row r="50430" x14ac:dyDescent="0.25"/>
    <row r="50431" x14ac:dyDescent="0.25"/>
    <row r="50432" x14ac:dyDescent="0.25"/>
    <row r="50433" x14ac:dyDescent="0.25"/>
    <row r="50434" x14ac:dyDescent="0.25"/>
    <row r="50435" x14ac:dyDescent="0.25"/>
    <row r="50436" x14ac:dyDescent="0.25"/>
    <row r="50437" x14ac:dyDescent="0.25"/>
    <row r="50438" x14ac:dyDescent="0.25"/>
    <row r="50439" x14ac:dyDescent="0.25"/>
    <row r="50440" x14ac:dyDescent="0.25"/>
    <row r="50441" x14ac:dyDescent="0.25"/>
    <row r="50442" x14ac:dyDescent="0.25"/>
    <row r="50443" x14ac:dyDescent="0.25"/>
    <row r="50444" x14ac:dyDescent="0.25"/>
    <row r="50445" x14ac:dyDescent="0.25"/>
    <row r="50446" x14ac:dyDescent="0.25"/>
    <row r="50447" x14ac:dyDescent="0.25"/>
    <row r="50448" x14ac:dyDescent="0.25"/>
    <row r="50449" x14ac:dyDescent="0.25"/>
    <row r="50450" x14ac:dyDescent="0.25"/>
    <row r="50451" x14ac:dyDescent="0.25"/>
    <row r="50452" x14ac:dyDescent="0.25"/>
    <row r="50453" x14ac:dyDescent="0.25"/>
    <row r="50454" x14ac:dyDescent="0.25"/>
    <row r="50455" x14ac:dyDescent="0.25"/>
    <row r="50456" x14ac:dyDescent="0.25"/>
    <row r="50457" x14ac:dyDescent="0.25"/>
    <row r="50458" x14ac:dyDescent="0.25"/>
    <row r="50459" x14ac:dyDescent="0.25"/>
    <row r="50460" x14ac:dyDescent="0.25"/>
    <row r="50461" x14ac:dyDescent="0.25"/>
    <row r="50462" x14ac:dyDescent="0.25"/>
    <row r="50463" x14ac:dyDescent="0.25"/>
    <row r="50464" x14ac:dyDescent="0.25"/>
    <row r="50465" x14ac:dyDescent="0.25"/>
    <row r="50466" x14ac:dyDescent="0.25"/>
    <row r="50467" x14ac:dyDescent="0.25"/>
    <row r="50468" x14ac:dyDescent="0.25"/>
    <row r="50469" x14ac:dyDescent="0.25"/>
    <row r="50470" x14ac:dyDescent="0.25"/>
    <row r="50471" x14ac:dyDescent="0.25"/>
    <row r="50472" x14ac:dyDescent="0.25"/>
    <row r="50473" x14ac:dyDescent="0.25"/>
    <row r="50474" x14ac:dyDescent="0.25"/>
    <row r="50475" x14ac:dyDescent="0.25"/>
    <row r="50476" x14ac:dyDescent="0.25"/>
    <row r="50477" x14ac:dyDescent="0.25"/>
    <row r="50478" x14ac:dyDescent="0.25"/>
    <row r="50479" x14ac:dyDescent="0.25"/>
    <row r="50480" x14ac:dyDescent="0.25"/>
    <row r="50481" x14ac:dyDescent="0.25"/>
    <row r="50482" x14ac:dyDescent="0.25"/>
    <row r="50483" x14ac:dyDescent="0.25"/>
    <row r="50484" x14ac:dyDescent="0.25"/>
    <row r="50485" x14ac:dyDescent="0.25"/>
    <row r="50486" x14ac:dyDescent="0.25"/>
    <row r="50487" x14ac:dyDescent="0.25"/>
    <row r="50488" x14ac:dyDescent="0.25"/>
    <row r="50489" x14ac:dyDescent="0.25"/>
    <row r="50490" x14ac:dyDescent="0.25"/>
    <row r="50491" x14ac:dyDescent="0.25"/>
    <row r="50492" x14ac:dyDescent="0.25"/>
    <row r="50493" x14ac:dyDescent="0.25"/>
    <row r="50494" x14ac:dyDescent="0.25"/>
    <row r="50495" x14ac:dyDescent="0.25"/>
    <row r="50496" x14ac:dyDescent="0.25"/>
    <row r="50497" x14ac:dyDescent="0.25"/>
    <row r="50498" x14ac:dyDescent="0.25"/>
    <row r="50499" x14ac:dyDescent="0.25"/>
    <row r="50500" x14ac:dyDescent="0.25"/>
    <row r="50501" x14ac:dyDescent="0.25"/>
    <row r="50502" x14ac:dyDescent="0.25"/>
    <row r="50503" x14ac:dyDescent="0.25"/>
    <row r="50504" x14ac:dyDescent="0.25"/>
    <row r="50505" x14ac:dyDescent="0.25"/>
    <row r="50506" x14ac:dyDescent="0.25"/>
    <row r="50507" x14ac:dyDescent="0.25"/>
    <row r="50508" x14ac:dyDescent="0.25"/>
    <row r="50509" x14ac:dyDescent="0.25"/>
    <row r="50510" x14ac:dyDescent="0.25"/>
    <row r="50511" x14ac:dyDescent="0.25"/>
    <row r="50512" x14ac:dyDescent="0.25"/>
    <row r="50513" x14ac:dyDescent="0.25"/>
    <row r="50514" x14ac:dyDescent="0.25"/>
    <row r="50515" x14ac:dyDescent="0.25"/>
    <row r="50516" x14ac:dyDescent="0.25"/>
    <row r="50517" x14ac:dyDescent="0.25"/>
    <row r="50518" x14ac:dyDescent="0.25"/>
    <row r="50519" x14ac:dyDescent="0.25"/>
    <row r="50520" x14ac:dyDescent="0.25"/>
    <row r="50521" x14ac:dyDescent="0.25"/>
    <row r="50522" x14ac:dyDescent="0.25"/>
    <row r="50523" x14ac:dyDescent="0.25"/>
    <row r="50524" x14ac:dyDescent="0.25"/>
    <row r="50525" x14ac:dyDescent="0.25"/>
    <row r="50526" x14ac:dyDescent="0.25"/>
    <row r="50527" x14ac:dyDescent="0.25"/>
    <row r="50528" x14ac:dyDescent="0.25"/>
    <row r="50529" x14ac:dyDescent="0.25"/>
    <row r="50530" x14ac:dyDescent="0.25"/>
    <row r="50531" x14ac:dyDescent="0.25"/>
    <row r="50532" x14ac:dyDescent="0.25"/>
    <row r="50533" x14ac:dyDescent="0.25"/>
    <row r="50534" x14ac:dyDescent="0.25"/>
    <row r="50535" x14ac:dyDescent="0.25"/>
    <row r="50536" x14ac:dyDescent="0.25"/>
    <row r="50537" x14ac:dyDescent="0.25"/>
    <row r="50538" x14ac:dyDescent="0.25"/>
    <row r="50539" x14ac:dyDescent="0.25"/>
    <row r="50540" x14ac:dyDescent="0.25"/>
    <row r="50541" x14ac:dyDescent="0.25"/>
    <row r="50542" x14ac:dyDescent="0.25"/>
    <row r="50543" x14ac:dyDescent="0.25"/>
    <row r="50544" x14ac:dyDescent="0.25"/>
    <row r="50545" x14ac:dyDescent="0.25"/>
    <row r="50546" x14ac:dyDescent="0.25"/>
    <row r="50547" x14ac:dyDescent="0.25"/>
    <row r="50548" x14ac:dyDescent="0.25"/>
    <row r="50549" x14ac:dyDescent="0.25"/>
    <row r="50550" x14ac:dyDescent="0.25"/>
    <row r="50551" x14ac:dyDescent="0.25"/>
    <row r="50552" x14ac:dyDescent="0.25"/>
    <row r="50553" x14ac:dyDescent="0.25"/>
    <row r="50554" x14ac:dyDescent="0.25"/>
    <row r="50555" x14ac:dyDescent="0.25"/>
    <row r="50556" x14ac:dyDescent="0.25"/>
    <row r="50557" x14ac:dyDescent="0.25"/>
    <row r="50558" x14ac:dyDescent="0.25"/>
    <row r="50559" x14ac:dyDescent="0.25"/>
    <row r="50560" x14ac:dyDescent="0.25"/>
    <row r="50561" x14ac:dyDescent="0.25"/>
    <row r="50562" x14ac:dyDescent="0.25"/>
    <row r="50563" x14ac:dyDescent="0.25"/>
    <row r="50564" x14ac:dyDescent="0.25"/>
    <row r="50565" x14ac:dyDescent="0.25"/>
    <row r="50566" x14ac:dyDescent="0.25"/>
    <row r="50567" x14ac:dyDescent="0.25"/>
    <row r="50568" x14ac:dyDescent="0.25"/>
    <row r="50569" x14ac:dyDescent="0.25"/>
    <row r="50570" x14ac:dyDescent="0.25"/>
    <row r="50571" x14ac:dyDescent="0.25"/>
    <row r="50572" x14ac:dyDescent="0.25"/>
    <row r="50573" x14ac:dyDescent="0.25"/>
    <row r="50574" x14ac:dyDescent="0.25"/>
    <row r="50575" x14ac:dyDescent="0.25"/>
    <row r="50576" x14ac:dyDescent="0.25"/>
    <row r="50577" x14ac:dyDescent="0.25"/>
    <row r="50578" x14ac:dyDescent="0.25"/>
    <row r="50579" x14ac:dyDescent="0.25"/>
    <row r="50580" x14ac:dyDescent="0.25"/>
    <row r="50581" x14ac:dyDescent="0.25"/>
    <row r="50582" x14ac:dyDescent="0.25"/>
    <row r="50583" x14ac:dyDescent="0.25"/>
    <row r="50584" x14ac:dyDescent="0.25"/>
    <row r="50585" x14ac:dyDescent="0.25"/>
    <row r="50586" x14ac:dyDescent="0.25"/>
    <row r="50587" x14ac:dyDescent="0.25"/>
    <row r="50588" x14ac:dyDescent="0.25"/>
    <row r="50589" x14ac:dyDescent="0.25"/>
    <row r="50590" x14ac:dyDescent="0.25"/>
    <row r="50591" x14ac:dyDescent="0.25"/>
    <row r="50592" x14ac:dyDescent="0.25"/>
    <row r="50593" x14ac:dyDescent="0.25"/>
    <row r="50594" x14ac:dyDescent="0.25"/>
    <row r="50595" x14ac:dyDescent="0.25"/>
    <row r="50596" x14ac:dyDescent="0.25"/>
    <row r="50597" x14ac:dyDescent="0.25"/>
    <row r="50598" x14ac:dyDescent="0.25"/>
    <row r="50599" x14ac:dyDescent="0.25"/>
    <row r="50600" x14ac:dyDescent="0.25"/>
    <row r="50601" x14ac:dyDescent="0.25"/>
    <row r="50602" x14ac:dyDescent="0.25"/>
    <row r="50603" x14ac:dyDescent="0.25"/>
    <row r="50604" x14ac:dyDescent="0.25"/>
    <row r="50605" x14ac:dyDescent="0.25"/>
    <row r="50606" x14ac:dyDescent="0.25"/>
    <row r="50607" x14ac:dyDescent="0.25"/>
    <row r="50608" x14ac:dyDescent="0.25"/>
    <row r="50609" x14ac:dyDescent="0.25"/>
    <row r="50610" x14ac:dyDescent="0.25"/>
    <row r="50611" x14ac:dyDescent="0.25"/>
    <row r="50612" x14ac:dyDescent="0.25"/>
    <row r="50613" x14ac:dyDescent="0.25"/>
    <row r="50614" x14ac:dyDescent="0.25"/>
    <row r="50615" x14ac:dyDescent="0.25"/>
    <row r="50616" x14ac:dyDescent="0.25"/>
    <row r="50617" x14ac:dyDescent="0.25"/>
    <row r="50618" x14ac:dyDescent="0.25"/>
    <row r="50619" x14ac:dyDescent="0.25"/>
    <row r="50620" x14ac:dyDescent="0.25"/>
    <row r="50621" x14ac:dyDescent="0.25"/>
    <row r="50622" x14ac:dyDescent="0.25"/>
    <row r="50623" x14ac:dyDescent="0.25"/>
    <row r="50624" x14ac:dyDescent="0.25"/>
    <row r="50625" x14ac:dyDescent="0.25"/>
    <row r="50626" x14ac:dyDescent="0.25"/>
    <row r="50627" x14ac:dyDescent="0.25"/>
    <row r="50628" x14ac:dyDescent="0.25"/>
    <row r="50629" x14ac:dyDescent="0.25"/>
    <row r="50630" x14ac:dyDescent="0.25"/>
    <row r="50631" x14ac:dyDescent="0.25"/>
    <row r="50632" x14ac:dyDescent="0.25"/>
    <row r="50633" x14ac:dyDescent="0.25"/>
    <row r="50634" x14ac:dyDescent="0.25"/>
    <row r="50635" x14ac:dyDescent="0.25"/>
    <row r="50636" x14ac:dyDescent="0.25"/>
    <row r="50637" x14ac:dyDescent="0.25"/>
    <row r="50638" x14ac:dyDescent="0.25"/>
    <row r="50639" x14ac:dyDescent="0.25"/>
    <row r="50640" x14ac:dyDescent="0.25"/>
    <row r="50641" x14ac:dyDescent="0.25"/>
    <row r="50642" x14ac:dyDescent="0.25"/>
    <row r="50643" x14ac:dyDescent="0.25"/>
    <row r="50644" x14ac:dyDescent="0.25"/>
    <row r="50645" x14ac:dyDescent="0.25"/>
    <row r="50646" x14ac:dyDescent="0.25"/>
    <row r="50647" x14ac:dyDescent="0.25"/>
    <row r="50648" x14ac:dyDescent="0.25"/>
    <row r="50649" x14ac:dyDescent="0.25"/>
    <row r="50650" x14ac:dyDescent="0.25"/>
    <row r="50651" x14ac:dyDescent="0.25"/>
    <row r="50652" x14ac:dyDescent="0.25"/>
    <row r="50653" x14ac:dyDescent="0.25"/>
    <row r="50654" x14ac:dyDescent="0.25"/>
    <row r="50655" x14ac:dyDescent="0.25"/>
    <row r="50656" x14ac:dyDescent="0.25"/>
    <row r="50657" x14ac:dyDescent="0.25"/>
    <row r="50658" x14ac:dyDescent="0.25"/>
    <row r="50659" x14ac:dyDescent="0.25"/>
    <row r="50660" x14ac:dyDescent="0.25"/>
    <row r="50661" x14ac:dyDescent="0.25"/>
    <row r="50662" x14ac:dyDescent="0.25"/>
    <row r="50663" x14ac:dyDescent="0.25"/>
    <row r="50664" x14ac:dyDescent="0.25"/>
    <row r="50665" x14ac:dyDescent="0.25"/>
    <row r="50666" x14ac:dyDescent="0.25"/>
    <row r="50667" x14ac:dyDescent="0.25"/>
    <row r="50668" x14ac:dyDescent="0.25"/>
    <row r="50669" x14ac:dyDescent="0.25"/>
    <row r="50670" x14ac:dyDescent="0.25"/>
    <row r="50671" x14ac:dyDescent="0.25"/>
    <row r="50672" x14ac:dyDescent="0.25"/>
    <row r="50673" x14ac:dyDescent="0.25"/>
    <row r="50674" x14ac:dyDescent="0.25"/>
    <row r="50675" x14ac:dyDescent="0.25"/>
    <row r="50676" x14ac:dyDescent="0.25"/>
    <row r="50677" x14ac:dyDescent="0.25"/>
    <row r="50678" x14ac:dyDescent="0.25"/>
    <row r="50679" x14ac:dyDescent="0.25"/>
    <row r="50680" x14ac:dyDescent="0.25"/>
    <row r="50681" x14ac:dyDescent="0.25"/>
    <row r="50682" x14ac:dyDescent="0.25"/>
    <row r="50683" x14ac:dyDescent="0.25"/>
    <row r="50684" x14ac:dyDescent="0.25"/>
    <row r="50685" x14ac:dyDescent="0.25"/>
    <row r="50686" x14ac:dyDescent="0.25"/>
    <row r="50687" x14ac:dyDescent="0.25"/>
    <row r="50688" x14ac:dyDescent="0.25"/>
    <row r="50689" x14ac:dyDescent="0.25"/>
    <row r="50690" x14ac:dyDescent="0.25"/>
    <row r="50691" x14ac:dyDescent="0.25"/>
    <row r="50692" x14ac:dyDescent="0.25"/>
    <row r="50693" x14ac:dyDescent="0.25"/>
    <row r="50694" x14ac:dyDescent="0.25"/>
    <row r="50695" x14ac:dyDescent="0.25"/>
    <row r="50696" x14ac:dyDescent="0.25"/>
    <row r="50697" x14ac:dyDescent="0.25"/>
    <row r="50698" x14ac:dyDescent="0.25"/>
    <row r="50699" x14ac:dyDescent="0.25"/>
    <row r="50700" x14ac:dyDescent="0.25"/>
    <row r="50701" x14ac:dyDescent="0.25"/>
    <row r="50702" x14ac:dyDescent="0.25"/>
    <row r="50703" x14ac:dyDescent="0.25"/>
    <row r="50704" x14ac:dyDescent="0.25"/>
    <row r="50705" x14ac:dyDescent="0.25"/>
    <row r="50706" x14ac:dyDescent="0.25"/>
    <row r="50707" x14ac:dyDescent="0.25"/>
    <row r="50708" x14ac:dyDescent="0.25"/>
    <row r="50709" x14ac:dyDescent="0.25"/>
    <row r="50710" x14ac:dyDescent="0.25"/>
    <row r="50711" x14ac:dyDescent="0.25"/>
    <row r="50712" x14ac:dyDescent="0.25"/>
    <row r="50713" x14ac:dyDescent="0.25"/>
    <row r="50714" x14ac:dyDescent="0.25"/>
    <row r="50715" x14ac:dyDescent="0.25"/>
    <row r="50716" x14ac:dyDescent="0.25"/>
    <row r="50717" x14ac:dyDescent="0.25"/>
    <row r="50718" x14ac:dyDescent="0.25"/>
    <row r="50719" x14ac:dyDescent="0.25"/>
    <row r="50720" x14ac:dyDescent="0.25"/>
    <row r="50721" x14ac:dyDescent="0.25"/>
    <row r="50722" x14ac:dyDescent="0.25"/>
    <row r="50723" x14ac:dyDescent="0.25"/>
    <row r="50724" x14ac:dyDescent="0.25"/>
    <row r="50725" x14ac:dyDescent="0.25"/>
    <row r="50726" x14ac:dyDescent="0.25"/>
    <row r="50727" x14ac:dyDescent="0.25"/>
    <row r="50728" x14ac:dyDescent="0.25"/>
    <row r="50729" x14ac:dyDescent="0.25"/>
    <row r="50730" x14ac:dyDescent="0.25"/>
    <row r="50731" x14ac:dyDescent="0.25"/>
    <row r="50732" x14ac:dyDescent="0.25"/>
    <row r="50733" x14ac:dyDescent="0.25"/>
    <row r="50734" x14ac:dyDescent="0.25"/>
    <row r="50735" x14ac:dyDescent="0.25"/>
    <row r="50736" x14ac:dyDescent="0.25"/>
    <row r="50737" x14ac:dyDescent="0.25"/>
    <row r="50738" x14ac:dyDescent="0.25"/>
    <row r="50739" x14ac:dyDescent="0.25"/>
    <row r="50740" x14ac:dyDescent="0.25"/>
    <row r="50741" x14ac:dyDescent="0.25"/>
    <row r="50742" x14ac:dyDescent="0.25"/>
    <row r="50743" x14ac:dyDescent="0.25"/>
    <row r="50744" x14ac:dyDescent="0.25"/>
    <row r="50745" x14ac:dyDescent="0.25"/>
    <row r="50746" x14ac:dyDescent="0.25"/>
    <row r="50747" x14ac:dyDescent="0.25"/>
    <row r="50748" x14ac:dyDescent="0.25"/>
    <row r="50749" x14ac:dyDescent="0.25"/>
    <row r="50750" x14ac:dyDescent="0.25"/>
    <row r="50751" x14ac:dyDescent="0.25"/>
    <row r="50752" x14ac:dyDescent="0.25"/>
    <row r="50753" x14ac:dyDescent="0.25"/>
    <row r="50754" x14ac:dyDescent="0.25"/>
    <row r="50755" x14ac:dyDescent="0.25"/>
    <row r="50756" x14ac:dyDescent="0.25"/>
    <row r="50757" x14ac:dyDescent="0.25"/>
    <row r="50758" x14ac:dyDescent="0.25"/>
    <row r="50759" x14ac:dyDescent="0.25"/>
    <row r="50760" x14ac:dyDescent="0.25"/>
    <row r="50761" x14ac:dyDescent="0.25"/>
    <row r="50762" x14ac:dyDescent="0.25"/>
    <row r="50763" x14ac:dyDescent="0.25"/>
    <row r="50764" x14ac:dyDescent="0.25"/>
    <row r="50765" x14ac:dyDescent="0.25"/>
    <row r="50766" x14ac:dyDescent="0.25"/>
    <row r="50767" x14ac:dyDescent="0.25"/>
    <row r="50768" x14ac:dyDescent="0.25"/>
    <row r="50769" x14ac:dyDescent="0.25"/>
    <row r="50770" x14ac:dyDescent="0.25"/>
    <row r="50771" x14ac:dyDescent="0.25"/>
    <row r="50772" x14ac:dyDescent="0.25"/>
    <row r="50773" x14ac:dyDescent="0.25"/>
    <row r="50774" x14ac:dyDescent="0.25"/>
    <row r="50775" x14ac:dyDescent="0.25"/>
    <row r="50776" x14ac:dyDescent="0.25"/>
    <row r="50777" x14ac:dyDescent="0.25"/>
    <row r="50778" x14ac:dyDescent="0.25"/>
    <row r="50779" x14ac:dyDescent="0.25"/>
    <row r="50780" x14ac:dyDescent="0.25"/>
    <row r="50781" x14ac:dyDescent="0.25"/>
    <row r="50782" x14ac:dyDescent="0.25"/>
    <row r="50783" x14ac:dyDescent="0.25"/>
    <row r="50784" x14ac:dyDescent="0.25"/>
    <row r="50785" x14ac:dyDescent="0.25"/>
    <row r="50786" x14ac:dyDescent="0.25"/>
    <row r="50787" x14ac:dyDescent="0.25"/>
    <row r="50788" x14ac:dyDescent="0.25"/>
    <row r="50789" x14ac:dyDescent="0.25"/>
    <row r="50790" x14ac:dyDescent="0.25"/>
    <row r="50791" x14ac:dyDescent="0.25"/>
    <row r="50792" x14ac:dyDescent="0.25"/>
    <row r="50793" x14ac:dyDescent="0.25"/>
    <row r="50794" x14ac:dyDescent="0.25"/>
    <row r="50795" x14ac:dyDescent="0.25"/>
    <row r="50796" x14ac:dyDescent="0.25"/>
    <row r="50797" x14ac:dyDescent="0.25"/>
    <row r="50798" x14ac:dyDescent="0.25"/>
    <row r="50799" x14ac:dyDescent="0.25"/>
    <row r="50800" x14ac:dyDescent="0.25"/>
    <row r="50801" x14ac:dyDescent="0.25"/>
    <row r="50802" x14ac:dyDescent="0.25"/>
    <row r="50803" x14ac:dyDescent="0.25"/>
    <row r="50804" x14ac:dyDescent="0.25"/>
    <row r="50805" x14ac:dyDescent="0.25"/>
    <row r="50806" x14ac:dyDescent="0.25"/>
    <row r="50807" x14ac:dyDescent="0.25"/>
    <row r="50808" x14ac:dyDescent="0.25"/>
    <row r="50809" x14ac:dyDescent="0.25"/>
    <row r="50810" x14ac:dyDescent="0.25"/>
    <row r="50811" x14ac:dyDescent="0.25"/>
    <row r="50812" x14ac:dyDescent="0.25"/>
    <row r="50813" x14ac:dyDescent="0.25"/>
    <row r="50814" x14ac:dyDescent="0.25"/>
    <row r="50815" x14ac:dyDescent="0.25"/>
    <row r="50816" x14ac:dyDescent="0.25"/>
    <row r="50817" x14ac:dyDescent="0.25"/>
    <row r="50818" x14ac:dyDescent="0.25"/>
    <row r="50819" x14ac:dyDescent="0.25"/>
    <row r="50820" x14ac:dyDescent="0.25"/>
    <row r="50821" x14ac:dyDescent="0.25"/>
    <row r="50822" x14ac:dyDescent="0.25"/>
    <row r="50823" x14ac:dyDescent="0.25"/>
    <row r="50824" x14ac:dyDescent="0.25"/>
    <row r="50825" x14ac:dyDescent="0.25"/>
    <row r="50826" x14ac:dyDescent="0.25"/>
    <row r="50827" x14ac:dyDescent="0.25"/>
    <row r="50828" x14ac:dyDescent="0.25"/>
    <row r="50829" x14ac:dyDescent="0.25"/>
    <row r="50830" x14ac:dyDescent="0.25"/>
    <row r="50831" x14ac:dyDescent="0.25"/>
    <row r="50832" x14ac:dyDescent="0.25"/>
    <row r="50833" x14ac:dyDescent="0.25"/>
    <row r="50834" x14ac:dyDescent="0.25"/>
    <row r="50835" x14ac:dyDescent="0.25"/>
    <row r="50836" x14ac:dyDescent="0.25"/>
    <row r="50837" x14ac:dyDescent="0.25"/>
    <row r="50838" x14ac:dyDescent="0.25"/>
    <row r="50839" x14ac:dyDescent="0.25"/>
    <row r="50840" x14ac:dyDescent="0.25"/>
    <row r="50841" x14ac:dyDescent="0.25"/>
    <row r="50842" x14ac:dyDescent="0.25"/>
    <row r="50843" x14ac:dyDescent="0.25"/>
    <row r="50844" x14ac:dyDescent="0.25"/>
    <row r="50845" x14ac:dyDescent="0.25"/>
    <row r="50846" x14ac:dyDescent="0.25"/>
    <row r="50847" x14ac:dyDescent="0.25"/>
    <row r="50848" x14ac:dyDescent="0.25"/>
    <row r="50849" x14ac:dyDescent="0.25"/>
    <row r="50850" x14ac:dyDescent="0.25"/>
    <row r="50851" x14ac:dyDescent="0.25"/>
    <row r="50852" x14ac:dyDescent="0.25"/>
    <row r="50853" x14ac:dyDescent="0.25"/>
    <row r="50854" x14ac:dyDescent="0.25"/>
    <row r="50855" x14ac:dyDescent="0.25"/>
    <row r="50856" x14ac:dyDescent="0.25"/>
    <row r="50857" x14ac:dyDescent="0.25"/>
    <row r="50858" x14ac:dyDescent="0.25"/>
    <row r="50859" x14ac:dyDescent="0.25"/>
    <row r="50860" x14ac:dyDescent="0.25"/>
    <row r="50861" x14ac:dyDescent="0.25"/>
    <row r="50862" x14ac:dyDescent="0.25"/>
    <row r="50863" x14ac:dyDescent="0.25"/>
    <row r="50864" x14ac:dyDescent="0.25"/>
    <row r="50865" x14ac:dyDescent="0.25"/>
    <row r="50866" x14ac:dyDescent="0.25"/>
    <row r="50867" x14ac:dyDescent="0.25"/>
    <row r="50868" x14ac:dyDescent="0.25"/>
    <row r="50869" x14ac:dyDescent="0.25"/>
    <row r="50870" x14ac:dyDescent="0.25"/>
    <row r="50871" x14ac:dyDescent="0.25"/>
    <row r="50872" x14ac:dyDescent="0.25"/>
    <row r="50873" x14ac:dyDescent="0.25"/>
    <row r="50874" x14ac:dyDescent="0.25"/>
    <row r="50875" x14ac:dyDescent="0.25"/>
    <row r="50876" x14ac:dyDescent="0.25"/>
    <row r="50877" x14ac:dyDescent="0.25"/>
    <row r="50878" x14ac:dyDescent="0.25"/>
    <row r="50879" x14ac:dyDescent="0.25"/>
    <row r="50880" x14ac:dyDescent="0.25"/>
    <row r="50881" x14ac:dyDescent="0.25"/>
    <row r="50882" x14ac:dyDescent="0.25"/>
    <row r="50883" x14ac:dyDescent="0.25"/>
    <row r="50884" x14ac:dyDescent="0.25"/>
    <row r="50885" x14ac:dyDescent="0.25"/>
    <row r="50886" x14ac:dyDescent="0.25"/>
    <row r="50887" x14ac:dyDescent="0.25"/>
    <row r="50888" x14ac:dyDescent="0.25"/>
    <row r="50889" x14ac:dyDescent="0.25"/>
    <row r="50890" x14ac:dyDescent="0.25"/>
    <row r="50891" x14ac:dyDescent="0.25"/>
    <row r="50892" x14ac:dyDescent="0.25"/>
    <row r="50893" x14ac:dyDescent="0.25"/>
    <row r="50894" x14ac:dyDescent="0.25"/>
    <row r="50895" x14ac:dyDescent="0.25"/>
    <row r="50896" x14ac:dyDescent="0.25"/>
    <row r="50897" x14ac:dyDescent="0.25"/>
    <row r="50898" x14ac:dyDescent="0.25"/>
    <row r="50899" x14ac:dyDescent="0.25"/>
    <row r="50900" x14ac:dyDescent="0.25"/>
    <row r="50901" x14ac:dyDescent="0.25"/>
    <row r="50902" x14ac:dyDescent="0.25"/>
    <row r="50903" x14ac:dyDescent="0.25"/>
    <row r="50904" x14ac:dyDescent="0.25"/>
    <row r="50905" x14ac:dyDescent="0.25"/>
    <row r="50906" x14ac:dyDescent="0.25"/>
    <row r="50907" x14ac:dyDescent="0.25"/>
    <row r="50908" x14ac:dyDescent="0.25"/>
    <row r="50909" x14ac:dyDescent="0.25"/>
    <row r="50910" x14ac:dyDescent="0.25"/>
    <row r="50911" x14ac:dyDescent="0.25"/>
    <row r="50912" x14ac:dyDescent="0.25"/>
    <row r="50913" x14ac:dyDescent="0.25"/>
    <row r="50914" x14ac:dyDescent="0.25"/>
    <row r="50915" x14ac:dyDescent="0.25"/>
    <row r="50916" x14ac:dyDescent="0.25"/>
    <row r="50917" x14ac:dyDescent="0.25"/>
    <row r="50918" x14ac:dyDescent="0.25"/>
    <row r="50919" x14ac:dyDescent="0.25"/>
    <row r="50920" x14ac:dyDescent="0.25"/>
    <row r="50921" x14ac:dyDescent="0.25"/>
    <row r="50922" x14ac:dyDescent="0.25"/>
    <row r="50923" x14ac:dyDescent="0.25"/>
    <row r="50924" x14ac:dyDescent="0.25"/>
    <row r="50925" x14ac:dyDescent="0.25"/>
    <row r="50926" x14ac:dyDescent="0.25"/>
    <row r="50927" x14ac:dyDescent="0.25"/>
    <row r="50928" x14ac:dyDescent="0.25"/>
    <row r="50929" x14ac:dyDescent="0.25"/>
    <row r="50930" x14ac:dyDescent="0.25"/>
    <row r="50931" x14ac:dyDescent="0.25"/>
    <row r="50932" x14ac:dyDescent="0.25"/>
    <row r="50933" x14ac:dyDescent="0.25"/>
    <row r="50934" x14ac:dyDescent="0.25"/>
    <row r="50935" x14ac:dyDescent="0.25"/>
    <row r="50936" x14ac:dyDescent="0.25"/>
    <row r="50937" x14ac:dyDescent="0.25"/>
    <row r="50938" x14ac:dyDescent="0.25"/>
    <row r="50939" x14ac:dyDescent="0.25"/>
    <row r="50940" x14ac:dyDescent="0.25"/>
    <row r="50941" x14ac:dyDescent="0.25"/>
    <row r="50942" x14ac:dyDescent="0.25"/>
    <row r="50943" x14ac:dyDescent="0.25"/>
    <row r="50944" x14ac:dyDescent="0.25"/>
    <row r="50945" x14ac:dyDescent="0.25"/>
    <row r="50946" x14ac:dyDescent="0.25"/>
    <row r="50947" x14ac:dyDescent="0.25"/>
    <row r="50948" x14ac:dyDescent="0.25"/>
    <row r="50949" x14ac:dyDescent="0.25"/>
    <row r="50950" x14ac:dyDescent="0.25"/>
    <row r="50951" x14ac:dyDescent="0.25"/>
    <row r="50952" x14ac:dyDescent="0.25"/>
    <row r="50953" x14ac:dyDescent="0.25"/>
    <row r="50954" x14ac:dyDescent="0.25"/>
    <row r="50955" x14ac:dyDescent="0.25"/>
    <row r="50956" x14ac:dyDescent="0.25"/>
    <row r="50957" x14ac:dyDescent="0.25"/>
    <row r="50958" x14ac:dyDescent="0.25"/>
    <row r="50959" x14ac:dyDescent="0.25"/>
    <row r="50960" x14ac:dyDescent="0.25"/>
    <row r="50961" x14ac:dyDescent="0.25"/>
    <row r="50962" x14ac:dyDescent="0.25"/>
    <row r="50963" x14ac:dyDescent="0.25"/>
    <row r="50964" x14ac:dyDescent="0.25"/>
    <row r="50965" x14ac:dyDescent="0.25"/>
    <row r="50966" x14ac:dyDescent="0.25"/>
    <row r="50967" x14ac:dyDescent="0.25"/>
    <row r="50968" x14ac:dyDescent="0.25"/>
    <row r="50969" x14ac:dyDescent="0.25"/>
    <row r="50970" x14ac:dyDescent="0.25"/>
    <row r="50971" x14ac:dyDescent="0.25"/>
    <row r="50972" x14ac:dyDescent="0.25"/>
    <row r="50973" x14ac:dyDescent="0.25"/>
    <row r="50974" x14ac:dyDescent="0.25"/>
    <row r="50975" x14ac:dyDescent="0.25"/>
    <row r="50976" x14ac:dyDescent="0.25"/>
    <row r="50977" x14ac:dyDescent="0.25"/>
    <row r="50978" x14ac:dyDescent="0.25"/>
    <row r="50979" x14ac:dyDescent="0.25"/>
    <row r="50980" x14ac:dyDescent="0.25"/>
    <row r="50981" x14ac:dyDescent="0.25"/>
    <row r="50982" x14ac:dyDescent="0.25"/>
    <row r="50983" x14ac:dyDescent="0.25"/>
    <row r="50984" x14ac:dyDescent="0.25"/>
    <row r="50985" x14ac:dyDescent="0.25"/>
    <row r="50986" x14ac:dyDescent="0.25"/>
    <row r="50987" x14ac:dyDescent="0.25"/>
    <row r="50988" x14ac:dyDescent="0.25"/>
    <row r="50989" x14ac:dyDescent="0.25"/>
    <row r="50990" x14ac:dyDescent="0.25"/>
    <row r="50991" x14ac:dyDescent="0.25"/>
    <row r="50992" x14ac:dyDescent="0.25"/>
    <row r="50993" x14ac:dyDescent="0.25"/>
    <row r="50994" x14ac:dyDescent="0.25"/>
    <row r="50995" x14ac:dyDescent="0.25"/>
    <row r="50996" x14ac:dyDescent="0.25"/>
    <row r="50997" x14ac:dyDescent="0.25"/>
    <row r="50998" x14ac:dyDescent="0.25"/>
    <row r="50999" x14ac:dyDescent="0.25"/>
    <row r="51000" x14ac:dyDescent="0.25"/>
    <row r="51001" x14ac:dyDescent="0.25"/>
    <row r="51002" x14ac:dyDescent="0.25"/>
    <row r="51003" x14ac:dyDescent="0.25"/>
    <row r="51004" x14ac:dyDescent="0.25"/>
    <row r="51005" x14ac:dyDescent="0.25"/>
    <row r="51006" x14ac:dyDescent="0.25"/>
    <row r="51007" x14ac:dyDescent="0.25"/>
    <row r="51008" x14ac:dyDescent="0.25"/>
    <row r="51009" x14ac:dyDescent="0.25"/>
    <row r="51010" x14ac:dyDescent="0.25"/>
    <row r="51011" x14ac:dyDescent="0.25"/>
    <row r="51012" x14ac:dyDescent="0.25"/>
    <row r="51013" x14ac:dyDescent="0.25"/>
    <row r="51014" x14ac:dyDescent="0.25"/>
    <row r="51015" x14ac:dyDescent="0.25"/>
    <row r="51016" x14ac:dyDescent="0.25"/>
    <row r="51017" x14ac:dyDescent="0.25"/>
    <row r="51018" x14ac:dyDescent="0.25"/>
    <row r="51019" x14ac:dyDescent="0.25"/>
    <row r="51020" x14ac:dyDescent="0.25"/>
    <row r="51021" x14ac:dyDescent="0.25"/>
    <row r="51022" x14ac:dyDescent="0.25"/>
    <row r="51023" x14ac:dyDescent="0.25"/>
    <row r="51024" x14ac:dyDescent="0.25"/>
    <row r="51025" x14ac:dyDescent="0.25"/>
    <row r="51026" x14ac:dyDescent="0.25"/>
    <row r="51027" x14ac:dyDescent="0.25"/>
    <row r="51028" x14ac:dyDescent="0.25"/>
    <row r="51029" x14ac:dyDescent="0.25"/>
    <row r="51030" x14ac:dyDescent="0.25"/>
    <row r="51031" x14ac:dyDescent="0.25"/>
    <row r="51032" x14ac:dyDescent="0.25"/>
    <row r="51033" x14ac:dyDescent="0.25"/>
    <row r="51034" x14ac:dyDescent="0.25"/>
    <row r="51035" x14ac:dyDescent="0.25"/>
    <row r="51036" x14ac:dyDescent="0.25"/>
    <row r="51037" x14ac:dyDescent="0.25"/>
    <row r="51038" x14ac:dyDescent="0.25"/>
    <row r="51039" x14ac:dyDescent="0.25"/>
    <row r="51040" x14ac:dyDescent="0.25"/>
    <row r="51041" x14ac:dyDescent="0.25"/>
    <row r="51042" x14ac:dyDescent="0.25"/>
    <row r="51043" x14ac:dyDescent="0.25"/>
    <row r="51044" x14ac:dyDescent="0.25"/>
    <row r="51045" x14ac:dyDescent="0.25"/>
    <row r="51046" x14ac:dyDescent="0.25"/>
    <row r="51047" x14ac:dyDescent="0.25"/>
    <row r="51048" x14ac:dyDescent="0.25"/>
    <row r="51049" x14ac:dyDescent="0.25"/>
    <row r="51050" x14ac:dyDescent="0.25"/>
    <row r="51051" x14ac:dyDescent="0.25"/>
    <row r="51052" x14ac:dyDescent="0.25"/>
    <row r="51053" x14ac:dyDescent="0.25"/>
    <row r="51054" x14ac:dyDescent="0.25"/>
    <row r="51055" x14ac:dyDescent="0.25"/>
    <row r="51056" x14ac:dyDescent="0.25"/>
    <row r="51057" x14ac:dyDescent="0.25"/>
    <row r="51058" x14ac:dyDescent="0.25"/>
    <row r="51059" x14ac:dyDescent="0.25"/>
    <row r="51060" x14ac:dyDescent="0.25"/>
    <row r="51061" x14ac:dyDescent="0.25"/>
    <row r="51062" x14ac:dyDescent="0.25"/>
    <row r="51063" x14ac:dyDescent="0.25"/>
    <row r="51064" x14ac:dyDescent="0.25"/>
    <row r="51065" x14ac:dyDescent="0.25"/>
    <row r="51066" x14ac:dyDescent="0.25"/>
    <row r="51067" x14ac:dyDescent="0.25"/>
    <row r="51068" x14ac:dyDescent="0.25"/>
    <row r="51069" x14ac:dyDescent="0.25"/>
    <row r="51070" x14ac:dyDescent="0.25"/>
    <row r="51071" x14ac:dyDescent="0.25"/>
    <row r="51072" x14ac:dyDescent="0.25"/>
    <row r="51073" x14ac:dyDescent="0.25"/>
    <row r="51074" x14ac:dyDescent="0.25"/>
    <row r="51075" x14ac:dyDescent="0.25"/>
    <row r="51076" x14ac:dyDescent="0.25"/>
    <row r="51077" x14ac:dyDescent="0.25"/>
    <row r="51078" x14ac:dyDescent="0.25"/>
    <row r="51079" x14ac:dyDescent="0.25"/>
    <row r="51080" x14ac:dyDescent="0.25"/>
    <row r="51081" x14ac:dyDescent="0.25"/>
    <row r="51082" x14ac:dyDescent="0.25"/>
    <row r="51083" x14ac:dyDescent="0.25"/>
    <row r="51084" x14ac:dyDescent="0.25"/>
    <row r="51085" x14ac:dyDescent="0.25"/>
    <row r="51086" x14ac:dyDescent="0.25"/>
    <row r="51087" x14ac:dyDescent="0.25"/>
    <row r="51088" x14ac:dyDescent="0.25"/>
    <row r="51089" x14ac:dyDescent="0.25"/>
    <row r="51090" x14ac:dyDescent="0.25"/>
    <row r="51091" x14ac:dyDescent="0.25"/>
    <row r="51092" x14ac:dyDescent="0.25"/>
    <row r="51093" x14ac:dyDescent="0.25"/>
    <row r="51094" x14ac:dyDescent="0.25"/>
    <row r="51095" x14ac:dyDescent="0.25"/>
    <row r="51096" x14ac:dyDescent="0.25"/>
    <row r="51097" x14ac:dyDescent="0.25"/>
    <row r="51098" x14ac:dyDescent="0.25"/>
    <row r="51099" x14ac:dyDescent="0.25"/>
    <row r="51100" x14ac:dyDescent="0.25"/>
    <row r="51101" x14ac:dyDescent="0.25"/>
    <row r="51102" x14ac:dyDescent="0.25"/>
    <row r="51103" x14ac:dyDescent="0.25"/>
    <row r="51104" x14ac:dyDescent="0.25"/>
    <row r="51105" x14ac:dyDescent="0.25"/>
    <row r="51106" x14ac:dyDescent="0.25"/>
    <row r="51107" x14ac:dyDescent="0.25"/>
    <row r="51108" x14ac:dyDescent="0.25"/>
    <row r="51109" x14ac:dyDescent="0.25"/>
    <row r="51110" x14ac:dyDescent="0.25"/>
    <row r="51111" x14ac:dyDescent="0.25"/>
    <row r="51112" x14ac:dyDescent="0.25"/>
    <row r="51113" x14ac:dyDescent="0.25"/>
    <row r="51114" x14ac:dyDescent="0.25"/>
    <row r="51115" x14ac:dyDescent="0.25"/>
    <row r="51116" x14ac:dyDescent="0.25"/>
    <row r="51117" x14ac:dyDescent="0.25"/>
    <row r="51118" x14ac:dyDescent="0.25"/>
    <row r="51119" x14ac:dyDescent="0.25"/>
    <row r="51120" x14ac:dyDescent="0.25"/>
    <row r="51121" x14ac:dyDescent="0.25"/>
    <row r="51122" x14ac:dyDescent="0.25"/>
    <row r="51123" x14ac:dyDescent="0.25"/>
    <row r="51124" x14ac:dyDescent="0.25"/>
    <row r="51125" x14ac:dyDescent="0.25"/>
    <row r="51126" x14ac:dyDescent="0.25"/>
    <row r="51127" x14ac:dyDescent="0.25"/>
    <row r="51128" x14ac:dyDescent="0.25"/>
    <row r="51129" x14ac:dyDescent="0.25"/>
    <row r="51130" x14ac:dyDescent="0.25"/>
    <row r="51131" x14ac:dyDescent="0.25"/>
    <row r="51132" x14ac:dyDescent="0.25"/>
    <row r="51133" x14ac:dyDescent="0.25"/>
    <row r="51134" x14ac:dyDescent="0.25"/>
    <row r="51135" x14ac:dyDescent="0.25"/>
    <row r="51136" x14ac:dyDescent="0.25"/>
    <row r="51137" x14ac:dyDescent="0.25"/>
    <row r="51138" x14ac:dyDescent="0.25"/>
    <row r="51139" x14ac:dyDescent="0.25"/>
    <row r="51140" x14ac:dyDescent="0.25"/>
    <row r="51141" x14ac:dyDescent="0.25"/>
    <row r="51142" x14ac:dyDescent="0.25"/>
    <row r="51143" x14ac:dyDescent="0.25"/>
    <row r="51144" x14ac:dyDescent="0.25"/>
    <row r="51145" x14ac:dyDescent="0.25"/>
    <row r="51146" x14ac:dyDescent="0.25"/>
    <row r="51147" x14ac:dyDescent="0.25"/>
    <row r="51148" x14ac:dyDescent="0.25"/>
    <row r="51149" x14ac:dyDescent="0.25"/>
    <row r="51150" x14ac:dyDescent="0.25"/>
    <row r="51151" x14ac:dyDescent="0.25"/>
    <row r="51152" x14ac:dyDescent="0.25"/>
    <row r="51153" x14ac:dyDescent="0.25"/>
    <row r="51154" x14ac:dyDescent="0.25"/>
    <row r="51155" x14ac:dyDescent="0.25"/>
    <row r="51156" x14ac:dyDescent="0.25"/>
    <row r="51157" x14ac:dyDescent="0.25"/>
    <row r="51158" x14ac:dyDescent="0.25"/>
    <row r="51159" x14ac:dyDescent="0.25"/>
    <row r="51160" x14ac:dyDescent="0.25"/>
    <row r="51161" x14ac:dyDescent="0.25"/>
    <row r="51162" x14ac:dyDescent="0.25"/>
    <row r="51163" x14ac:dyDescent="0.25"/>
    <row r="51164" x14ac:dyDescent="0.25"/>
    <row r="51165" x14ac:dyDescent="0.25"/>
    <row r="51166" x14ac:dyDescent="0.25"/>
    <row r="51167" x14ac:dyDescent="0.25"/>
    <row r="51168" x14ac:dyDescent="0.25"/>
    <row r="51169" x14ac:dyDescent="0.25"/>
    <row r="51170" x14ac:dyDescent="0.25"/>
    <row r="51171" x14ac:dyDescent="0.25"/>
    <row r="51172" x14ac:dyDescent="0.25"/>
    <row r="51173" x14ac:dyDescent="0.25"/>
    <row r="51174" x14ac:dyDescent="0.25"/>
    <row r="51175" x14ac:dyDescent="0.25"/>
    <row r="51176" x14ac:dyDescent="0.25"/>
    <row r="51177" x14ac:dyDescent="0.25"/>
    <row r="51178" x14ac:dyDescent="0.25"/>
    <row r="51179" x14ac:dyDescent="0.25"/>
    <row r="51180" x14ac:dyDescent="0.25"/>
    <row r="51181" x14ac:dyDescent="0.25"/>
    <row r="51182" x14ac:dyDescent="0.25"/>
    <row r="51183" x14ac:dyDescent="0.25"/>
    <row r="51184" x14ac:dyDescent="0.25"/>
    <row r="51185" x14ac:dyDescent="0.25"/>
    <row r="51186" x14ac:dyDescent="0.25"/>
    <row r="51187" x14ac:dyDescent="0.25"/>
    <row r="51188" x14ac:dyDescent="0.25"/>
    <row r="51189" x14ac:dyDescent="0.25"/>
    <row r="51190" x14ac:dyDescent="0.25"/>
    <row r="51191" x14ac:dyDescent="0.25"/>
    <row r="51192" x14ac:dyDescent="0.25"/>
    <row r="51193" x14ac:dyDescent="0.25"/>
    <row r="51194" x14ac:dyDescent="0.25"/>
    <row r="51195" x14ac:dyDescent="0.25"/>
    <row r="51196" x14ac:dyDescent="0.25"/>
    <row r="51197" x14ac:dyDescent="0.25"/>
    <row r="51198" x14ac:dyDescent="0.25"/>
    <row r="51199" x14ac:dyDescent="0.25"/>
    <row r="51200" x14ac:dyDescent="0.25"/>
    <row r="51201" x14ac:dyDescent="0.25"/>
    <row r="51202" x14ac:dyDescent="0.25"/>
    <row r="51203" x14ac:dyDescent="0.25"/>
    <row r="51204" x14ac:dyDescent="0.25"/>
    <row r="51205" x14ac:dyDescent="0.25"/>
    <row r="51206" x14ac:dyDescent="0.25"/>
    <row r="51207" x14ac:dyDescent="0.25"/>
    <row r="51208" x14ac:dyDescent="0.25"/>
    <row r="51209" x14ac:dyDescent="0.25"/>
    <row r="51210" x14ac:dyDescent="0.25"/>
    <row r="51211" x14ac:dyDescent="0.25"/>
    <row r="51212" x14ac:dyDescent="0.25"/>
    <row r="51213" x14ac:dyDescent="0.25"/>
    <row r="51214" x14ac:dyDescent="0.25"/>
    <row r="51215" x14ac:dyDescent="0.25"/>
    <row r="51216" x14ac:dyDescent="0.25"/>
    <row r="51217" x14ac:dyDescent="0.25"/>
    <row r="51218" x14ac:dyDescent="0.25"/>
    <row r="51219" x14ac:dyDescent="0.25"/>
    <row r="51220" x14ac:dyDescent="0.25"/>
    <row r="51221" x14ac:dyDescent="0.25"/>
    <row r="51222" x14ac:dyDescent="0.25"/>
    <row r="51223" x14ac:dyDescent="0.25"/>
    <row r="51224" x14ac:dyDescent="0.25"/>
    <row r="51225" x14ac:dyDescent="0.25"/>
    <row r="51226" x14ac:dyDescent="0.25"/>
    <row r="51227" x14ac:dyDescent="0.25"/>
    <row r="51228" x14ac:dyDescent="0.25"/>
    <row r="51229" x14ac:dyDescent="0.25"/>
    <row r="51230" x14ac:dyDescent="0.25"/>
    <row r="51231" x14ac:dyDescent="0.25"/>
    <row r="51232" x14ac:dyDescent="0.25"/>
    <row r="51233" x14ac:dyDescent="0.25"/>
    <row r="51234" x14ac:dyDescent="0.25"/>
    <row r="51235" x14ac:dyDescent="0.25"/>
    <row r="51236" x14ac:dyDescent="0.25"/>
    <row r="51237" x14ac:dyDescent="0.25"/>
    <row r="51238" x14ac:dyDescent="0.25"/>
    <row r="51239" x14ac:dyDescent="0.25"/>
    <row r="51240" x14ac:dyDescent="0.25"/>
    <row r="51241" x14ac:dyDescent="0.25"/>
    <row r="51242" x14ac:dyDescent="0.25"/>
    <row r="51243" x14ac:dyDescent="0.25"/>
    <row r="51244" x14ac:dyDescent="0.25"/>
    <row r="51245" x14ac:dyDescent="0.25"/>
    <row r="51246" x14ac:dyDescent="0.25"/>
    <row r="51247" x14ac:dyDescent="0.25"/>
    <row r="51248" x14ac:dyDescent="0.25"/>
    <row r="51249" x14ac:dyDescent="0.25"/>
    <row r="51250" x14ac:dyDescent="0.25"/>
    <row r="51251" x14ac:dyDescent="0.25"/>
    <row r="51252" x14ac:dyDescent="0.25"/>
    <row r="51253" x14ac:dyDescent="0.25"/>
    <row r="51254" x14ac:dyDescent="0.25"/>
    <row r="51255" x14ac:dyDescent="0.25"/>
    <row r="51256" x14ac:dyDescent="0.25"/>
    <row r="51257" x14ac:dyDescent="0.25"/>
    <row r="51258" x14ac:dyDescent="0.25"/>
    <row r="51259" x14ac:dyDescent="0.25"/>
    <row r="51260" x14ac:dyDescent="0.25"/>
    <row r="51261" x14ac:dyDescent="0.25"/>
    <row r="51262" x14ac:dyDescent="0.25"/>
    <row r="51263" x14ac:dyDescent="0.25"/>
    <row r="51264" x14ac:dyDescent="0.25"/>
    <row r="51265" x14ac:dyDescent="0.25"/>
    <row r="51266" x14ac:dyDescent="0.25"/>
    <row r="51267" x14ac:dyDescent="0.25"/>
    <row r="51268" x14ac:dyDescent="0.25"/>
    <row r="51269" x14ac:dyDescent="0.25"/>
    <row r="51270" x14ac:dyDescent="0.25"/>
    <row r="51271" x14ac:dyDescent="0.25"/>
    <row r="51272" x14ac:dyDescent="0.25"/>
    <row r="51273" x14ac:dyDescent="0.25"/>
    <row r="51274" x14ac:dyDescent="0.25"/>
    <row r="51275" x14ac:dyDescent="0.25"/>
    <row r="51276" x14ac:dyDescent="0.25"/>
    <row r="51277" x14ac:dyDescent="0.25"/>
    <row r="51278" x14ac:dyDescent="0.25"/>
    <row r="51279" x14ac:dyDescent="0.25"/>
    <row r="51280" x14ac:dyDescent="0.25"/>
    <row r="51281" x14ac:dyDescent="0.25"/>
    <row r="51282" x14ac:dyDescent="0.25"/>
    <row r="51283" x14ac:dyDescent="0.25"/>
    <row r="51284" x14ac:dyDescent="0.25"/>
    <row r="51285" x14ac:dyDescent="0.25"/>
    <row r="51286" x14ac:dyDescent="0.25"/>
    <row r="51287" x14ac:dyDescent="0.25"/>
    <row r="51288" x14ac:dyDescent="0.25"/>
    <row r="51289" x14ac:dyDescent="0.25"/>
    <row r="51290" x14ac:dyDescent="0.25"/>
    <row r="51291" x14ac:dyDescent="0.25"/>
    <row r="51292" x14ac:dyDescent="0.25"/>
    <row r="51293" x14ac:dyDescent="0.25"/>
    <row r="51294" x14ac:dyDescent="0.25"/>
    <row r="51295" x14ac:dyDescent="0.25"/>
    <row r="51296" x14ac:dyDescent="0.25"/>
    <row r="51297" x14ac:dyDescent="0.25"/>
    <row r="51298" x14ac:dyDescent="0.25"/>
    <row r="51299" x14ac:dyDescent="0.25"/>
    <row r="51300" x14ac:dyDescent="0.25"/>
    <row r="51301" x14ac:dyDescent="0.25"/>
    <row r="51302" x14ac:dyDescent="0.25"/>
    <row r="51303" x14ac:dyDescent="0.25"/>
    <row r="51304" x14ac:dyDescent="0.25"/>
    <row r="51305" x14ac:dyDescent="0.25"/>
    <row r="51306" x14ac:dyDescent="0.25"/>
    <row r="51307" x14ac:dyDescent="0.25"/>
    <row r="51308" x14ac:dyDescent="0.25"/>
    <row r="51309" x14ac:dyDescent="0.25"/>
    <row r="51310" x14ac:dyDescent="0.25"/>
    <row r="51311" x14ac:dyDescent="0.25"/>
    <row r="51312" x14ac:dyDescent="0.25"/>
    <row r="51313" x14ac:dyDescent="0.25"/>
    <row r="51314" x14ac:dyDescent="0.25"/>
    <row r="51315" x14ac:dyDescent="0.25"/>
    <row r="51316" x14ac:dyDescent="0.25"/>
    <row r="51317" x14ac:dyDescent="0.25"/>
    <row r="51318" x14ac:dyDescent="0.25"/>
    <row r="51319" x14ac:dyDescent="0.25"/>
    <row r="51320" x14ac:dyDescent="0.25"/>
    <row r="51321" x14ac:dyDescent="0.25"/>
    <row r="51322" x14ac:dyDescent="0.25"/>
    <row r="51323" x14ac:dyDescent="0.25"/>
    <row r="51324" x14ac:dyDescent="0.25"/>
    <row r="51325" x14ac:dyDescent="0.25"/>
    <row r="51326" x14ac:dyDescent="0.25"/>
    <row r="51327" x14ac:dyDescent="0.25"/>
    <row r="51328" x14ac:dyDescent="0.25"/>
    <row r="51329" x14ac:dyDescent="0.25"/>
    <row r="51330" x14ac:dyDescent="0.25"/>
    <row r="51331" x14ac:dyDescent="0.25"/>
    <row r="51332" x14ac:dyDescent="0.25"/>
    <row r="51333" x14ac:dyDescent="0.25"/>
    <row r="51334" x14ac:dyDescent="0.25"/>
    <row r="51335" x14ac:dyDescent="0.25"/>
    <row r="51336" x14ac:dyDescent="0.25"/>
    <row r="51337" x14ac:dyDescent="0.25"/>
    <row r="51338" x14ac:dyDescent="0.25"/>
    <row r="51339" x14ac:dyDescent="0.25"/>
    <row r="51340" x14ac:dyDescent="0.25"/>
    <row r="51341" x14ac:dyDescent="0.25"/>
    <row r="51342" x14ac:dyDescent="0.25"/>
    <row r="51343" x14ac:dyDescent="0.25"/>
    <row r="51344" x14ac:dyDescent="0.25"/>
    <row r="51345" x14ac:dyDescent="0.25"/>
    <row r="51346" x14ac:dyDescent="0.25"/>
    <row r="51347" x14ac:dyDescent="0.25"/>
    <row r="51348" x14ac:dyDescent="0.25"/>
    <row r="51349" x14ac:dyDescent="0.25"/>
    <row r="51350" x14ac:dyDescent="0.25"/>
    <row r="51351" x14ac:dyDescent="0.25"/>
    <row r="51352" x14ac:dyDescent="0.25"/>
    <row r="51353" x14ac:dyDescent="0.25"/>
    <row r="51354" x14ac:dyDescent="0.25"/>
    <row r="51355" x14ac:dyDescent="0.25"/>
    <row r="51356" x14ac:dyDescent="0.25"/>
    <row r="51357" x14ac:dyDescent="0.25"/>
    <row r="51358" x14ac:dyDescent="0.25"/>
    <row r="51359" x14ac:dyDescent="0.25"/>
    <row r="51360" x14ac:dyDescent="0.25"/>
    <row r="51361" x14ac:dyDescent="0.25"/>
    <row r="51362" x14ac:dyDescent="0.25"/>
    <row r="51363" x14ac:dyDescent="0.25"/>
    <row r="51364" x14ac:dyDescent="0.25"/>
    <row r="51365" x14ac:dyDescent="0.25"/>
    <row r="51366" x14ac:dyDescent="0.25"/>
    <row r="51367" x14ac:dyDescent="0.25"/>
    <row r="51368" x14ac:dyDescent="0.25"/>
    <row r="51369" x14ac:dyDescent="0.25"/>
    <row r="51370" x14ac:dyDescent="0.25"/>
    <row r="51371" x14ac:dyDescent="0.25"/>
    <row r="51372" x14ac:dyDescent="0.25"/>
    <row r="51373" x14ac:dyDescent="0.25"/>
    <row r="51374" x14ac:dyDescent="0.25"/>
    <row r="51375" x14ac:dyDescent="0.25"/>
    <row r="51376" x14ac:dyDescent="0.25"/>
    <row r="51377" x14ac:dyDescent="0.25"/>
    <row r="51378" x14ac:dyDescent="0.25"/>
    <row r="51379" x14ac:dyDescent="0.25"/>
    <row r="51380" x14ac:dyDescent="0.25"/>
    <row r="51381" x14ac:dyDescent="0.25"/>
    <row r="51382" x14ac:dyDescent="0.25"/>
    <row r="51383" x14ac:dyDescent="0.25"/>
    <row r="51384" x14ac:dyDescent="0.25"/>
    <row r="51385" x14ac:dyDescent="0.25"/>
    <row r="51386" x14ac:dyDescent="0.25"/>
    <row r="51387" x14ac:dyDescent="0.25"/>
    <row r="51388" x14ac:dyDescent="0.25"/>
    <row r="51389" x14ac:dyDescent="0.25"/>
    <row r="51390" x14ac:dyDescent="0.25"/>
    <row r="51391" x14ac:dyDescent="0.25"/>
    <row r="51392" x14ac:dyDescent="0.25"/>
    <row r="51393" x14ac:dyDescent="0.25"/>
    <row r="51394" x14ac:dyDescent="0.25"/>
    <row r="51395" x14ac:dyDescent="0.25"/>
    <row r="51396" x14ac:dyDescent="0.25"/>
    <row r="51397" x14ac:dyDescent="0.25"/>
    <row r="51398" x14ac:dyDescent="0.25"/>
    <row r="51399" x14ac:dyDescent="0.25"/>
    <row r="51400" x14ac:dyDescent="0.25"/>
    <row r="51401" x14ac:dyDescent="0.25"/>
    <row r="51402" x14ac:dyDescent="0.25"/>
    <row r="51403" x14ac:dyDescent="0.25"/>
    <row r="51404" x14ac:dyDescent="0.25"/>
    <row r="51405" x14ac:dyDescent="0.25"/>
    <row r="51406" x14ac:dyDescent="0.25"/>
    <row r="51407" x14ac:dyDescent="0.25"/>
    <row r="51408" x14ac:dyDescent="0.25"/>
    <row r="51409" x14ac:dyDescent="0.25"/>
    <row r="51410" x14ac:dyDescent="0.25"/>
    <row r="51411" x14ac:dyDescent="0.25"/>
    <row r="51412" x14ac:dyDescent="0.25"/>
    <row r="51413" x14ac:dyDescent="0.25"/>
    <row r="51414" x14ac:dyDescent="0.25"/>
    <row r="51415" x14ac:dyDescent="0.25"/>
    <row r="51416" x14ac:dyDescent="0.25"/>
    <row r="51417" x14ac:dyDescent="0.25"/>
    <row r="51418" x14ac:dyDescent="0.25"/>
    <row r="51419" x14ac:dyDescent="0.25"/>
    <row r="51420" x14ac:dyDescent="0.25"/>
    <row r="51421" x14ac:dyDescent="0.25"/>
    <row r="51422" x14ac:dyDescent="0.25"/>
    <row r="51423" x14ac:dyDescent="0.25"/>
    <row r="51424" x14ac:dyDescent="0.25"/>
    <row r="51425" x14ac:dyDescent="0.25"/>
    <row r="51426" x14ac:dyDescent="0.25"/>
    <row r="51427" x14ac:dyDescent="0.25"/>
    <row r="51428" x14ac:dyDescent="0.25"/>
    <row r="51429" x14ac:dyDescent="0.25"/>
    <row r="51430" x14ac:dyDescent="0.25"/>
    <row r="51431" x14ac:dyDescent="0.25"/>
    <row r="51432" x14ac:dyDescent="0.25"/>
    <row r="51433" x14ac:dyDescent="0.25"/>
    <row r="51434" x14ac:dyDescent="0.25"/>
    <row r="51435" x14ac:dyDescent="0.25"/>
    <row r="51436" x14ac:dyDescent="0.25"/>
    <row r="51437" x14ac:dyDescent="0.25"/>
    <row r="51438" x14ac:dyDescent="0.25"/>
    <row r="51439" x14ac:dyDescent="0.25"/>
    <row r="51440" x14ac:dyDescent="0.25"/>
    <row r="51441" x14ac:dyDescent="0.25"/>
    <row r="51442" x14ac:dyDescent="0.25"/>
    <row r="51443" x14ac:dyDescent="0.25"/>
    <row r="51444" x14ac:dyDescent="0.25"/>
    <row r="51445" x14ac:dyDescent="0.25"/>
    <row r="51446" x14ac:dyDescent="0.25"/>
    <row r="51447" x14ac:dyDescent="0.25"/>
    <row r="51448" x14ac:dyDescent="0.25"/>
    <row r="51449" x14ac:dyDescent="0.25"/>
    <row r="51450" x14ac:dyDescent="0.25"/>
    <row r="51451" x14ac:dyDescent="0.25"/>
    <row r="51452" x14ac:dyDescent="0.25"/>
    <row r="51453" x14ac:dyDescent="0.25"/>
    <row r="51454" x14ac:dyDescent="0.25"/>
    <row r="51455" x14ac:dyDescent="0.25"/>
    <row r="51456" x14ac:dyDescent="0.25"/>
    <row r="51457" x14ac:dyDescent="0.25"/>
    <row r="51458" x14ac:dyDescent="0.25"/>
    <row r="51459" x14ac:dyDescent="0.25"/>
    <row r="51460" x14ac:dyDescent="0.25"/>
    <row r="51461" x14ac:dyDescent="0.25"/>
    <row r="51462" x14ac:dyDescent="0.25"/>
    <row r="51463" x14ac:dyDescent="0.25"/>
    <row r="51464" x14ac:dyDescent="0.25"/>
    <row r="51465" x14ac:dyDescent="0.25"/>
    <row r="51466" x14ac:dyDescent="0.25"/>
    <row r="51467" x14ac:dyDescent="0.25"/>
    <row r="51468" x14ac:dyDescent="0.25"/>
    <row r="51469" x14ac:dyDescent="0.25"/>
    <row r="51470" x14ac:dyDescent="0.25"/>
    <row r="51471" x14ac:dyDescent="0.25"/>
    <row r="51472" x14ac:dyDescent="0.25"/>
    <row r="51473" x14ac:dyDescent="0.25"/>
    <row r="51474" x14ac:dyDescent="0.25"/>
    <row r="51475" x14ac:dyDescent="0.25"/>
    <row r="51476" x14ac:dyDescent="0.25"/>
    <row r="51477" x14ac:dyDescent="0.25"/>
    <row r="51478" x14ac:dyDescent="0.25"/>
    <row r="51479" x14ac:dyDescent="0.25"/>
    <row r="51480" x14ac:dyDescent="0.25"/>
    <row r="51481" x14ac:dyDescent="0.25"/>
    <row r="51482" x14ac:dyDescent="0.25"/>
    <row r="51483" x14ac:dyDescent="0.25"/>
    <row r="51484" x14ac:dyDescent="0.25"/>
    <row r="51485" x14ac:dyDescent="0.25"/>
    <row r="51486" x14ac:dyDescent="0.25"/>
    <row r="51487" x14ac:dyDescent="0.25"/>
    <row r="51488" x14ac:dyDescent="0.25"/>
    <row r="51489" x14ac:dyDescent="0.25"/>
    <row r="51490" x14ac:dyDescent="0.25"/>
    <row r="51491" x14ac:dyDescent="0.25"/>
    <row r="51492" x14ac:dyDescent="0.25"/>
    <row r="51493" x14ac:dyDescent="0.25"/>
    <row r="51494" x14ac:dyDescent="0.25"/>
    <row r="51495" x14ac:dyDescent="0.25"/>
    <row r="51496" x14ac:dyDescent="0.25"/>
    <row r="51497" x14ac:dyDescent="0.25"/>
    <row r="51498" x14ac:dyDescent="0.25"/>
    <row r="51499" x14ac:dyDescent="0.25"/>
    <row r="51500" x14ac:dyDescent="0.25"/>
    <row r="51501" x14ac:dyDescent="0.25"/>
    <row r="51502" x14ac:dyDescent="0.25"/>
    <row r="51503" x14ac:dyDescent="0.25"/>
    <row r="51504" x14ac:dyDescent="0.25"/>
    <row r="51505" x14ac:dyDescent="0.25"/>
    <row r="51506" x14ac:dyDescent="0.25"/>
    <row r="51507" x14ac:dyDescent="0.25"/>
    <row r="51508" x14ac:dyDescent="0.25"/>
    <row r="51509" x14ac:dyDescent="0.25"/>
    <row r="51510" x14ac:dyDescent="0.25"/>
    <row r="51511" x14ac:dyDescent="0.25"/>
    <row r="51512" x14ac:dyDescent="0.25"/>
    <row r="51513" x14ac:dyDescent="0.25"/>
    <row r="51514" x14ac:dyDescent="0.25"/>
    <row r="51515" x14ac:dyDescent="0.25"/>
    <row r="51516" x14ac:dyDescent="0.25"/>
    <row r="51517" x14ac:dyDescent="0.25"/>
    <row r="51518" x14ac:dyDescent="0.25"/>
    <row r="51519" x14ac:dyDescent="0.25"/>
    <row r="51520" x14ac:dyDescent="0.25"/>
    <row r="51521" x14ac:dyDescent="0.25"/>
    <row r="51522" x14ac:dyDescent="0.25"/>
    <row r="51523" x14ac:dyDescent="0.25"/>
    <row r="51524" x14ac:dyDescent="0.25"/>
    <row r="51525" x14ac:dyDescent="0.25"/>
    <row r="51526" x14ac:dyDescent="0.25"/>
    <row r="51527" x14ac:dyDescent="0.25"/>
    <row r="51528" x14ac:dyDescent="0.25"/>
    <row r="51529" x14ac:dyDescent="0.25"/>
    <row r="51530" x14ac:dyDescent="0.25"/>
    <row r="51531" x14ac:dyDescent="0.25"/>
    <row r="51532" x14ac:dyDescent="0.25"/>
    <row r="51533" x14ac:dyDescent="0.25"/>
    <row r="51534" x14ac:dyDescent="0.25"/>
    <row r="51535" x14ac:dyDescent="0.25"/>
    <row r="51536" x14ac:dyDescent="0.25"/>
    <row r="51537" x14ac:dyDescent="0.25"/>
    <row r="51538" x14ac:dyDescent="0.25"/>
    <row r="51539" x14ac:dyDescent="0.25"/>
    <row r="51540" x14ac:dyDescent="0.25"/>
    <row r="51541" x14ac:dyDescent="0.25"/>
    <row r="51542" x14ac:dyDescent="0.25"/>
    <row r="51543" x14ac:dyDescent="0.25"/>
    <row r="51544" x14ac:dyDescent="0.25"/>
    <row r="51545" x14ac:dyDescent="0.25"/>
    <row r="51546" x14ac:dyDescent="0.25"/>
    <row r="51547" x14ac:dyDescent="0.25"/>
    <row r="51548" x14ac:dyDescent="0.25"/>
    <row r="51549" x14ac:dyDescent="0.25"/>
    <row r="51550" x14ac:dyDescent="0.25"/>
    <row r="51551" x14ac:dyDescent="0.25"/>
    <row r="51552" x14ac:dyDescent="0.25"/>
    <row r="51553" x14ac:dyDescent="0.25"/>
    <row r="51554" x14ac:dyDescent="0.25"/>
    <row r="51555" x14ac:dyDescent="0.25"/>
    <row r="51556" x14ac:dyDescent="0.25"/>
    <row r="51557" x14ac:dyDescent="0.25"/>
    <row r="51558" x14ac:dyDescent="0.25"/>
    <row r="51559" x14ac:dyDescent="0.25"/>
    <row r="51560" x14ac:dyDescent="0.25"/>
    <row r="51561" x14ac:dyDescent="0.25"/>
    <row r="51562" x14ac:dyDescent="0.25"/>
    <row r="51563" x14ac:dyDescent="0.25"/>
    <row r="51564" x14ac:dyDescent="0.25"/>
    <row r="51565" x14ac:dyDescent="0.25"/>
    <row r="51566" x14ac:dyDescent="0.25"/>
    <row r="51567" x14ac:dyDescent="0.25"/>
    <row r="51568" x14ac:dyDescent="0.25"/>
    <row r="51569" x14ac:dyDescent="0.25"/>
    <row r="51570" x14ac:dyDescent="0.25"/>
    <row r="51571" x14ac:dyDescent="0.25"/>
    <row r="51572" x14ac:dyDescent="0.25"/>
    <row r="51573" x14ac:dyDescent="0.25"/>
    <row r="51574" x14ac:dyDescent="0.25"/>
    <row r="51575" x14ac:dyDescent="0.25"/>
    <row r="51576" x14ac:dyDescent="0.25"/>
    <row r="51577" x14ac:dyDescent="0.25"/>
    <row r="51578" x14ac:dyDescent="0.25"/>
    <row r="51579" x14ac:dyDescent="0.25"/>
    <row r="51580" x14ac:dyDescent="0.25"/>
    <row r="51581" x14ac:dyDescent="0.25"/>
    <row r="51582" x14ac:dyDescent="0.25"/>
    <row r="51583" x14ac:dyDescent="0.25"/>
    <row r="51584" x14ac:dyDescent="0.25"/>
    <row r="51585" x14ac:dyDescent="0.25"/>
    <row r="51586" x14ac:dyDescent="0.25"/>
    <row r="51587" x14ac:dyDescent="0.25"/>
    <row r="51588" x14ac:dyDescent="0.25"/>
    <row r="51589" x14ac:dyDescent="0.25"/>
    <row r="51590" x14ac:dyDescent="0.25"/>
    <row r="51591" x14ac:dyDescent="0.25"/>
    <row r="51592" x14ac:dyDescent="0.25"/>
    <row r="51593" x14ac:dyDescent="0.25"/>
    <row r="51594" x14ac:dyDescent="0.25"/>
    <row r="51595" x14ac:dyDescent="0.25"/>
    <row r="51596" x14ac:dyDescent="0.25"/>
    <row r="51597" x14ac:dyDescent="0.25"/>
    <row r="51598" x14ac:dyDescent="0.25"/>
    <row r="51599" x14ac:dyDescent="0.25"/>
    <row r="51600" x14ac:dyDescent="0.25"/>
    <row r="51601" x14ac:dyDescent="0.25"/>
    <row r="51602" x14ac:dyDescent="0.25"/>
    <row r="51603" x14ac:dyDescent="0.25"/>
    <row r="51604" x14ac:dyDescent="0.25"/>
    <row r="51605" x14ac:dyDescent="0.25"/>
    <row r="51606" x14ac:dyDescent="0.25"/>
    <row r="51607" x14ac:dyDescent="0.25"/>
    <row r="51608" x14ac:dyDescent="0.25"/>
    <row r="51609" x14ac:dyDescent="0.25"/>
    <row r="51610" x14ac:dyDescent="0.25"/>
    <row r="51611" x14ac:dyDescent="0.25"/>
    <row r="51612" x14ac:dyDescent="0.25"/>
    <row r="51613" x14ac:dyDescent="0.25"/>
    <row r="51614" x14ac:dyDescent="0.25"/>
    <row r="51615" x14ac:dyDescent="0.25"/>
    <row r="51616" x14ac:dyDescent="0.25"/>
    <row r="51617" x14ac:dyDescent="0.25"/>
    <row r="51618" x14ac:dyDescent="0.25"/>
    <row r="51619" x14ac:dyDescent="0.25"/>
    <row r="51620" x14ac:dyDescent="0.25"/>
    <row r="51621" x14ac:dyDescent="0.25"/>
    <row r="51622" x14ac:dyDescent="0.25"/>
    <row r="51623" x14ac:dyDescent="0.25"/>
    <row r="51624" x14ac:dyDescent="0.25"/>
    <row r="51625" x14ac:dyDescent="0.25"/>
    <row r="51626" x14ac:dyDescent="0.25"/>
    <row r="51627" x14ac:dyDescent="0.25"/>
    <row r="51628" x14ac:dyDescent="0.25"/>
    <row r="51629" x14ac:dyDescent="0.25"/>
    <row r="51630" x14ac:dyDescent="0.25"/>
    <row r="51631" x14ac:dyDescent="0.25"/>
    <row r="51632" x14ac:dyDescent="0.25"/>
    <row r="51633" x14ac:dyDescent="0.25"/>
    <row r="51634" x14ac:dyDescent="0.25"/>
    <row r="51635" x14ac:dyDescent="0.25"/>
    <row r="51636" x14ac:dyDescent="0.25"/>
    <row r="51637" x14ac:dyDescent="0.25"/>
    <row r="51638" x14ac:dyDescent="0.25"/>
    <row r="51639" x14ac:dyDescent="0.25"/>
    <row r="51640" x14ac:dyDescent="0.25"/>
    <row r="51641" x14ac:dyDescent="0.25"/>
    <row r="51642" x14ac:dyDescent="0.25"/>
    <row r="51643" x14ac:dyDescent="0.25"/>
    <row r="51644" x14ac:dyDescent="0.25"/>
    <row r="51645" x14ac:dyDescent="0.25"/>
    <row r="51646" x14ac:dyDescent="0.25"/>
    <row r="51647" x14ac:dyDescent="0.25"/>
    <row r="51648" x14ac:dyDescent="0.25"/>
    <row r="51649" x14ac:dyDescent="0.25"/>
    <row r="51650" x14ac:dyDescent="0.25"/>
    <row r="51651" x14ac:dyDescent="0.25"/>
    <row r="51652" x14ac:dyDescent="0.25"/>
    <row r="51653" x14ac:dyDescent="0.25"/>
    <row r="51654" x14ac:dyDescent="0.25"/>
    <row r="51655" x14ac:dyDescent="0.25"/>
    <row r="51656" x14ac:dyDescent="0.25"/>
    <row r="51657" x14ac:dyDescent="0.25"/>
    <row r="51658" x14ac:dyDescent="0.25"/>
    <row r="51659" x14ac:dyDescent="0.25"/>
    <row r="51660" x14ac:dyDescent="0.25"/>
    <row r="51661" x14ac:dyDescent="0.25"/>
    <row r="51662" x14ac:dyDescent="0.25"/>
    <row r="51663" x14ac:dyDescent="0.25"/>
    <row r="51664" x14ac:dyDescent="0.25"/>
    <row r="51665" x14ac:dyDescent="0.25"/>
    <row r="51666" x14ac:dyDescent="0.25"/>
    <row r="51667" x14ac:dyDescent="0.25"/>
    <row r="51668" x14ac:dyDescent="0.25"/>
    <row r="51669" x14ac:dyDescent="0.25"/>
    <row r="51670" x14ac:dyDescent="0.25"/>
    <row r="51671" x14ac:dyDescent="0.25"/>
    <row r="51672" x14ac:dyDescent="0.25"/>
    <row r="51673" x14ac:dyDescent="0.25"/>
    <row r="51674" x14ac:dyDescent="0.25"/>
    <row r="51675" x14ac:dyDescent="0.25"/>
    <row r="51676" x14ac:dyDescent="0.25"/>
    <row r="51677" x14ac:dyDescent="0.25"/>
    <row r="51678" x14ac:dyDescent="0.25"/>
    <row r="51679" x14ac:dyDescent="0.25"/>
    <row r="51680" x14ac:dyDescent="0.25"/>
    <row r="51681" x14ac:dyDescent="0.25"/>
    <row r="51682" x14ac:dyDescent="0.25"/>
    <row r="51683" x14ac:dyDescent="0.25"/>
    <row r="51684" x14ac:dyDescent="0.25"/>
    <row r="51685" x14ac:dyDescent="0.25"/>
    <row r="51686" x14ac:dyDescent="0.25"/>
    <row r="51687" x14ac:dyDescent="0.25"/>
    <row r="51688" x14ac:dyDescent="0.25"/>
    <row r="51689" x14ac:dyDescent="0.25"/>
    <row r="51690" x14ac:dyDescent="0.25"/>
    <row r="51691" x14ac:dyDescent="0.25"/>
    <row r="51692" x14ac:dyDescent="0.25"/>
    <row r="51693" x14ac:dyDescent="0.25"/>
    <row r="51694" x14ac:dyDescent="0.25"/>
    <row r="51695" x14ac:dyDescent="0.25"/>
    <row r="51696" x14ac:dyDescent="0.25"/>
    <row r="51697" x14ac:dyDescent="0.25"/>
    <row r="51698" x14ac:dyDescent="0.25"/>
    <row r="51699" x14ac:dyDescent="0.25"/>
    <row r="51700" x14ac:dyDescent="0.25"/>
    <row r="51701" x14ac:dyDescent="0.25"/>
    <row r="51702" x14ac:dyDescent="0.25"/>
    <row r="51703" x14ac:dyDescent="0.25"/>
    <row r="51704" x14ac:dyDescent="0.25"/>
    <row r="51705" x14ac:dyDescent="0.25"/>
    <row r="51706" x14ac:dyDescent="0.25"/>
    <row r="51707" x14ac:dyDescent="0.25"/>
    <row r="51708" x14ac:dyDescent="0.25"/>
    <row r="51709" x14ac:dyDescent="0.25"/>
    <row r="51710" x14ac:dyDescent="0.25"/>
    <row r="51711" x14ac:dyDescent="0.25"/>
    <row r="51712" x14ac:dyDescent="0.25"/>
    <row r="51713" x14ac:dyDescent="0.25"/>
    <row r="51714" x14ac:dyDescent="0.25"/>
    <row r="51715" x14ac:dyDescent="0.25"/>
    <row r="51716" x14ac:dyDescent="0.25"/>
    <row r="51717" x14ac:dyDescent="0.25"/>
    <row r="51718" x14ac:dyDescent="0.25"/>
    <row r="51719" x14ac:dyDescent="0.25"/>
    <row r="51720" x14ac:dyDescent="0.25"/>
    <row r="51721" x14ac:dyDescent="0.25"/>
    <row r="51722" x14ac:dyDescent="0.25"/>
    <row r="51723" x14ac:dyDescent="0.25"/>
    <row r="51724" x14ac:dyDescent="0.25"/>
    <row r="51725" x14ac:dyDescent="0.25"/>
    <row r="51726" x14ac:dyDescent="0.25"/>
    <row r="51727" x14ac:dyDescent="0.25"/>
    <row r="51728" x14ac:dyDescent="0.25"/>
    <row r="51729" x14ac:dyDescent="0.25"/>
    <row r="51730" x14ac:dyDescent="0.25"/>
    <row r="51731" x14ac:dyDescent="0.25"/>
    <row r="51732" x14ac:dyDescent="0.25"/>
    <row r="51733" x14ac:dyDescent="0.25"/>
    <row r="51734" x14ac:dyDescent="0.25"/>
    <row r="51735" x14ac:dyDescent="0.25"/>
    <row r="51736" x14ac:dyDescent="0.25"/>
    <row r="51737" x14ac:dyDescent="0.25"/>
    <row r="51738" x14ac:dyDescent="0.25"/>
    <row r="51739" x14ac:dyDescent="0.25"/>
    <row r="51740" x14ac:dyDescent="0.25"/>
    <row r="51741" x14ac:dyDescent="0.25"/>
    <row r="51742" x14ac:dyDescent="0.25"/>
    <row r="51743" x14ac:dyDescent="0.25"/>
    <row r="51744" x14ac:dyDescent="0.25"/>
    <row r="51745" x14ac:dyDescent="0.25"/>
    <row r="51746" x14ac:dyDescent="0.25"/>
    <row r="51747" x14ac:dyDescent="0.25"/>
    <row r="51748" x14ac:dyDescent="0.25"/>
    <row r="51749" x14ac:dyDescent="0.25"/>
    <row r="51750" x14ac:dyDescent="0.25"/>
    <row r="51751" x14ac:dyDescent="0.25"/>
    <row r="51752" x14ac:dyDescent="0.25"/>
    <row r="51753" x14ac:dyDescent="0.25"/>
    <row r="51754" x14ac:dyDescent="0.25"/>
    <row r="51755" x14ac:dyDescent="0.25"/>
    <row r="51756" x14ac:dyDescent="0.25"/>
    <row r="51757" x14ac:dyDescent="0.25"/>
    <row r="51758" x14ac:dyDescent="0.25"/>
    <row r="51759" x14ac:dyDescent="0.25"/>
    <row r="51760" x14ac:dyDescent="0.25"/>
    <row r="51761" x14ac:dyDescent="0.25"/>
    <row r="51762" x14ac:dyDescent="0.25"/>
    <row r="51763" x14ac:dyDescent="0.25"/>
    <row r="51764" x14ac:dyDescent="0.25"/>
    <row r="51765" x14ac:dyDescent="0.25"/>
    <row r="51766" x14ac:dyDescent="0.25"/>
    <row r="51767" x14ac:dyDescent="0.25"/>
    <row r="51768" x14ac:dyDescent="0.25"/>
    <row r="51769" x14ac:dyDescent="0.25"/>
    <row r="51770" x14ac:dyDescent="0.25"/>
    <row r="51771" x14ac:dyDescent="0.25"/>
    <row r="51772" x14ac:dyDescent="0.25"/>
    <row r="51773" x14ac:dyDescent="0.25"/>
    <row r="51774" x14ac:dyDescent="0.25"/>
    <row r="51775" x14ac:dyDescent="0.25"/>
    <row r="51776" x14ac:dyDescent="0.25"/>
    <row r="51777" x14ac:dyDescent="0.25"/>
    <row r="51778" x14ac:dyDescent="0.25"/>
    <row r="51779" x14ac:dyDescent="0.25"/>
    <row r="51780" x14ac:dyDescent="0.25"/>
    <row r="51781" x14ac:dyDescent="0.25"/>
    <row r="51782" x14ac:dyDescent="0.25"/>
    <row r="51783" x14ac:dyDescent="0.25"/>
    <row r="51784" x14ac:dyDescent="0.25"/>
    <row r="51785" x14ac:dyDescent="0.25"/>
    <row r="51786" x14ac:dyDescent="0.25"/>
    <row r="51787" x14ac:dyDescent="0.25"/>
    <row r="51788" x14ac:dyDescent="0.25"/>
    <row r="51789" x14ac:dyDescent="0.25"/>
    <row r="51790" x14ac:dyDescent="0.25"/>
    <row r="51791" x14ac:dyDescent="0.25"/>
    <row r="51792" x14ac:dyDescent="0.25"/>
    <row r="51793" x14ac:dyDescent="0.25"/>
    <row r="51794" x14ac:dyDescent="0.25"/>
    <row r="51795" x14ac:dyDescent="0.25"/>
    <row r="51796" x14ac:dyDescent="0.25"/>
    <row r="51797" x14ac:dyDescent="0.25"/>
    <row r="51798" x14ac:dyDescent="0.25"/>
    <row r="51799" x14ac:dyDescent="0.25"/>
    <row r="51800" x14ac:dyDescent="0.25"/>
    <row r="51801" x14ac:dyDescent="0.25"/>
    <row r="51802" x14ac:dyDescent="0.25"/>
    <row r="51803" x14ac:dyDescent="0.25"/>
    <row r="51804" x14ac:dyDescent="0.25"/>
    <row r="51805" x14ac:dyDescent="0.25"/>
    <row r="51806" x14ac:dyDescent="0.25"/>
    <row r="51807" x14ac:dyDescent="0.25"/>
    <row r="51808" x14ac:dyDescent="0.25"/>
    <row r="51809" x14ac:dyDescent="0.25"/>
    <row r="51810" x14ac:dyDescent="0.25"/>
    <row r="51811" x14ac:dyDescent="0.25"/>
    <row r="51812" x14ac:dyDescent="0.25"/>
    <row r="51813" x14ac:dyDescent="0.25"/>
    <row r="51814" x14ac:dyDescent="0.25"/>
    <row r="51815" x14ac:dyDescent="0.25"/>
    <row r="51816" x14ac:dyDescent="0.25"/>
    <row r="51817" x14ac:dyDescent="0.25"/>
    <row r="51818" x14ac:dyDescent="0.25"/>
    <row r="51819" x14ac:dyDescent="0.25"/>
    <row r="51820" x14ac:dyDescent="0.25"/>
    <row r="51821" x14ac:dyDescent="0.25"/>
    <row r="51822" x14ac:dyDescent="0.25"/>
    <row r="51823" x14ac:dyDescent="0.25"/>
    <row r="51824" x14ac:dyDescent="0.25"/>
    <row r="51825" x14ac:dyDescent="0.25"/>
    <row r="51826" x14ac:dyDescent="0.25"/>
    <row r="51827" x14ac:dyDescent="0.25"/>
    <row r="51828" x14ac:dyDescent="0.25"/>
    <row r="51829" x14ac:dyDescent="0.25"/>
    <row r="51830" x14ac:dyDescent="0.25"/>
    <row r="51831" x14ac:dyDescent="0.25"/>
    <row r="51832" x14ac:dyDescent="0.25"/>
    <row r="51833" x14ac:dyDescent="0.25"/>
    <row r="51834" x14ac:dyDescent="0.25"/>
    <row r="51835" x14ac:dyDescent="0.25"/>
    <row r="51836" x14ac:dyDescent="0.25"/>
    <row r="51837" x14ac:dyDescent="0.25"/>
    <row r="51838" x14ac:dyDescent="0.25"/>
    <row r="51839" x14ac:dyDescent="0.25"/>
    <row r="51840" x14ac:dyDescent="0.25"/>
    <row r="51841" x14ac:dyDescent="0.25"/>
    <row r="51842" x14ac:dyDescent="0.25"/>
    <row r="51843" x14ac:dyDescent="0.25"/>
    <row r="51844" x14ac:dyDescent="0.25"/>
    <row r="51845" x14ac:dyDescent="0.25"/>
    <row r="51846" x14ac:dyDescent="0.25"/>
    <row r="51847" x14ac:dyDescent="0.25"/>
    <row r="51848" x14ac:dyDescent="0.25"/>
    <row r="51849" x14ac:dyDescent="0.25"/>
    <row r="51850" x14ac:dyDescent="0.25"/>
    <row r="51851" x14ac:dyDescent="0.25"/>
    <row r="51852" x14ac:dyDescent="0.25"/>
    <row r="51853" x14ac:dyDescent="0.25"/>
    <row r="51854" x14ac:dyDescent="0.25"/>
    <row r="51855" x14ac:dyDescent="0.25"/>
    <row r="51856" x14ac:dyDescent="0.25"/>
    <row r="51857" x14ac:dyDescent="0.25"/>
    <row r="51858" x14ac:dyDescent="0.25"/>
    <row r="51859" x14ac:dyDescent="0.25"/>
    <row r="51860" x14ac:dyDescent="0.25"/>
    <row r="51861" x14ac:dyDescent="0.25"/>
    <row r="51862" x14ac:dyDescent="0.25"/>
    <row r="51863" x14ac:dyDescent="0.25"/>
    <row r="51864" x14ac:dyDescent="0.25"/>
    <row r="51865" x14ac:dyDescent="0.25"/>
    <row r="51866" x14ac:dyDescent="0.25"/>
    <row r="51867" x14ac:dyDescent="0.25"/>
    <row r="51868" x14ac:dyDescent="0.25"/>
    <row r="51869" x14ac:dyDescent="0.25"/>
    <row r="51870" x14ac:dyDescent="0.25"/>
    <row r="51871" x14ac:dyDescent="0.25"/>
    <row r="51872" x14ac:dyDescent="0.25"/>
    <row r="51873" x14ac:dyDescent="0.25"/>
    <row r="51874" x14ac:dyDescent="0.25"/>
    <row r="51875" x14ac:dyDescent="0.25"/>
    <row r="51876" x14ac:dyDescent="0.25"/>
    <row r="51877" x14ac:dyDescent="0.25"/>
    <row r="51878" x14ac:dyDescent="0.25"/>
    <row r="51879" x14ac:dyDescent="0.25"/>
    <row r="51880" x14ac:dyDescent="0.25"/>
    <row r="51881" x14ac:dyDescent="0.25"/>
    <row r="51882" x14ac:dyDescent="0.25"/>
    <row r="51883" x14ac:dyDescent="0.25"/>
    <row r="51884" x14ac:dyDescent="0.25"/>
    <row r="51885" x14ac:dyDescent="0.25"/>
    <row r="51886" x14ac:dyDescent="0.25"/>
    <row r="51887" x14ac:dyDescent="0.25"/>
    <row r="51888" x14ac:dyDescent="0.25"/>
    <row r="51889" x14ac:dyDescent="0.25"/>
    <row r="51890" x14ac:dyDescent="0.25"/>
    <row r="51891" x14ac:dyDescent="0.25"/>
    <row r="51892" x14ac:dyDescent="0.25"/>
    <row r="51893" x14ac:dyDescent="0.25"/>
    <row r="51894" x14ac:dyDescent="0.25"/>
    <row r="51895" x14ac:dyDescent="0.25"/>
    <row r="51896" x14ac:dyDescent="0.25"/>
    <row r="51897" x14ac:dyDescent="0.25"/>
    <row r="51898" x14ac:dyDescent="0.25"/>
    <row r="51899" x14ac:dyDescent="0.25"/>
    <row r="51900" x14ac:dyDescent="0.25"/>
    <row r="51901" x14ac:dyDescent="0.25"/>
    <row r="51902" x14ac:dyDescent="0.25"/>
    <row r="51903" x14ac:dyDescent="0.25"/>
    <row r="51904" x14ac:dyDescent="0.25"/>
    <row r="51905" x14ac:dyDescent="0.25"/>
    <row r="51906" x14ac:dyDescent="0.25"/>
    <row r="51907" x14ac:dyDescent="0.25"/>
    <row r="51908" x14ac:dyDescent="0.25"/>
    <row r="51909" x14ac:dyDescent="0.25"/>
    <row r="51910" x14ac:dyDescent="0.25"/>
    <row r="51911" x14ac:dyDescent="0.25"/>
    <row r="51912" x14ac:dyDescent="0.25"/>
    <row r="51913" x14ac:dyDescent="0.25"/>
    <row r="51914" x14ac:dyDescent="0.25"/>
    <row r="51915" x14ac:dyDescent="0.25"/>
    <row r="51916" x14ac:dyDescent="0.25"/>
    <row r="51917" x14ac:dyDescent="0.25"/>
    <row r="51918" x14ac:dyDescent="0.25"/>
    <row r="51919" x14ac:dyDescent="0.25"/>
    <row r="51920" x14ac:dyDescent="0.25"/>
    <row r="51921" x14ac:dyDescent="0.25"/>
    <row r="51922" x14ac:dyDescent="0.25"/>
    <row r="51923" x14ac:dyDescent="0.25"/>
    <row r="51924" x14ac:dyDescent="0.25"/>
    <row r="51925" x14ac:dyDescent="0.25"/>
    <row r="51926" x14ac:dyDescent="0.25"/>
    <row r="51927" x14ac:dyDescent="0.25"/>
    <row r="51928" x14ac:dyDescent="0.25"/>
    <row r="51929" x14ac:dyDescent="0.25"/>
    <row r="51930" x14ac:dyDescent="0.25"/>
    <row r="51931" x14ac:dyDescent="0.25"/>
    <row r="51932" x14ac:dyDescent="0.25"/>
    <row r="51933" x14ac:dyDescent="0.25"/>
    <row r="51934" x14ac:dyDescent="0.25"/>
    <row r="51935" x14ac:dyDescent="0.25"/>
    <row r="51936" x14ac:dyDescent="0.25"/>
    <row r="51937" x14ac:dyDescent="0.25"/>
    <row r="51938" x14ac:dyDescent="0.25"/>
    <row r="51939" x14ac:dyDescent="0.25"/>
    <row r="51940" x14ac:dyDescent="0.25"/>
    <row r="51941" x14ac:dyDescent="0.25"/>
    <row r="51942" x14ac:dyDescent="0.25"/>
    <row r="51943" x14ac:dyDescent="0.25"/>
    <row r="51944" x14ac:dyDescent="0.25"/>
    <row r="51945" x14ac:dyDescent="0.25"/>
    <row r="51946" x14ac:dyDescent="0.25"/>
    <row r="51947" x14ac:dyDescent="0.25"/>
    <row r="51948" x14ac:dyDescent="0.25"/>
    <row r="51949" x14ac:dyDescent="0.25"/>
    <row r="51950" x14ac:dyDescent="0.25"/>
    <row r="51951" x14ac:dyDescent="0.25"/>
    <row r="51952" x14ac:dyDescent="0.25"/>
    <row r="51953" x14ac:dyDescent="0.25"/>
    <row r="51954" x14ac:dyDescent="0.25"/>
    <row r="51955" x14ac:dyDescent="0.25"/>
    <row r="51956" x14ac:dyDescent="0.25"/>
    <row r="51957" x14ac:dyDescent="0.25"/>
    <row r="51958" x14ac:dyDescent="0.25"/>
    <row r="51959" x14ac:dyDescent="0.25"/>
    <row r="51960" x14ac:dyDescent="0.25"/>
    <row r="51961" x14ac:dyDescent="0.25"/>
    <row r="51962" x14ac:dyDescent="0.25"/>
    <row r="51963" x14ac:dyDescent="0.25"/>
    <row r="51964" x14ac:dyDescent="0.25"/>
    <row r="51965" x14ac:dyDescent="0.25"/>
    <row r="51966" x14ac:dyDescent="0.25"/>
    <row r="51967" x14ac:dyDescent="0.25"/>
    <row r="51968" x14ac:dyDescent="0.25"/>
    <row r="51969" x14ac:dyDescent="0.25"/>
    <row r="51970" x14ac:dyDescent="0.25"/>
    <row r="51971" x14ac:dyDescent="0.25"/>
    <row r="51972" x14ac:dyDescent="0.25"/>
    <row r="51973" x14ac:dyDescent="0.25"/>
    <row r="51974" x14ac:dyDescent="0.25"/>
    <row r="51975" x14ac:dyDescent="0.25"/>
    <row r="51976" x14ac:dyDescent="0.25"/>
    <row r="51977" x14ac:dyDescent="0.25"/>
    <row r="51978" x14ac:dyDescent="0.25"/>
    <row r="51979" x14ac:dyDescent="0.25"/>
    <row r="51980" x14ac:dyDescent="0.25"/>
    <row r="51981" x14ac:dyDescent="0.25"/>
    <row r="51982" x14ac:dyDescent="0.25"/>
    <row r="51983" x14ac:dyDescent="0.25"/>
    <row r="51984" x14ac:dyDescent="0.25"/>
    <row r="51985" x14ac:dyDescent="0.25"/>
    <row r="51986" x14ac:dyDescent="0.25"/>
    <row r="51987" x14ac:dyDescent="0.25"/>
    <row r="51988" x14ac:dyDescent="0.25"/>
    <row r="51989" x14ac:dyDescent="0.25"/>
    <row r="51990" x14ac:dyDescent="0.25"/>
    <row r="51991" x14ac:dyDescent="0.25"/>
    <row r="51992" x14ac:dyDescent="0.25"/>
    <row r="51993" x14ac:dyDescent="0.25"/>
    <row r="51994" x14ac:dyDescent="0.25"/>
    <row r="51995" x14ac:dyDescent="0.25"/>
    <row r="51996" x14ac:dyDescent="0.25"/>
    <row r="51997" x14ac:dyDescent="0.25"/>
    <row r="51998" x14ac:dyDescent="0.25"/>
    <row r="51999" x14ac:dyDescent="0.25"/>
    <row r="52000" x14ac:dyDescent="0.25"/>
    <row r="52001" x14ac:dyDescent="0.25"/>
    <row r="52002" x14ac:dyDescent="0.25"/>
    <row r="52003" x14ac:dyDescent="0.25"/>
    <row r="52004" x14ac:dyDescent="0.25"/>
    <row r="52005" x14ac:dyDescent="0.25"/>
    <row r="52006" x14ac:dyDescent="0.25"/>
    <row r="52007" x14ac:dyDescent="0.25"/>
    <row r="52008" x14ac:dyDescent="0.25"/>
    <row r="52009" x14ac:dyDescent="0.25"/>
    <row r="52010" x14ac:dyDescent="0.25"/>
    <row r="52011" x14ac:dyDescent="0.25"/>
    <row r="52012" x14ac:dyDescent="0.25"/>
    <row r="52013" x14ac:dyDescent="0.25"/>
    <row r="52014" x14ac:dyDescent="0.25"/>
    <row r="52015" x14ac:dyDescent="0.25"/>
    <row r="52016" x14ac:dyDescent="0.25"/>
    <row r="52017" x14ac:dyDescent="0.25"/>
    <row r="52018" x14ac:dyDescent="0.25"/>
    <row r="52019" x14ac:dyDescent="0.25"/>
    <row r="52020" x14ac:dyDescent="0.25"/>
    <row r="52021" x14ac:dyDescent="0.25"/>
    <row r="52022" x14ac:dyDescent="0.25"/>
    <row r="52023" x14ac:dyDescent="0.25"/>
    <row r="52024" x14ac:dyDescent="0.25"/>
    <row r="52025" x14ac:dyDescent="0.25"/>
    <row r="52026" x14ac:dyDescent="0.25"/>
    <row r="52027" x14ac:dyDescent="0.25"/>
    <row r="52028" x14ac:dyDescent="0.25"/>
    <row r="52029" x14ac:dyDescent="0.25"/>
    <row r="52030" x14ac:dyDescent="0.25"/>
    <row r="52031" x14ac:dyDescent="0.25"/>
    <row r="52032" x14ac:dyDescent="0.25"/>
    <row r="52033" x14ac:dyDescent="0.25"/>
    <row r="52034" x14ac:dyDescent="0.25"/>
    <row r="52035" x14ac:dyDescent="0.25"/>
    <row r="52036" x14ac:dyDescent="0.25"/>
    <row r="52037" x14ac:dyDescent="0.25"/>
    <row r="52038" x14ac:dyDescent="0.25"/>
    <row r="52039" x14ac:dyDescent="0.25"/>
    <row r="52040" x14ac:dyDescent="0.25"/>
    <row r="52041" x14ac:dyDescent="0.25"/>
    <row r="52042" x14ac:dyDescent="0.25"/>
    <row r="52043" x14ac:dyDescent="0.25"/>
    <row r="52044" x14ac:dyDescent="0.25"/>
    <row r="52045" x14ac:dyDescent="0.25"/>
    <row r="52046" x14ac:dyDescent="0.25"/>
    <row r="52047" x14ac:dyDescent="0.25"/>
    <row r="52048" x14ac:dyDescent="0.25"/>
    <row r="52049" x14ac:dyDescent="0.25"/>
    <row r="52050" x14ac:dyDescent="0.25"/>
    <row r="52051" x14ac:dyDescent="0.25"/>
    <row r="52052" x14ac:dyDescent="0.25"/>
    <row r="52053" x14ac:dyDescent="0.25"/>
    <row r="52054" x14ac:dyDescent="0.25"/>
    <row r="52055" x14ac:dyDescent="0.25"/>
    <row r="52056" x14ac:dyDescent="0.25"/>
    <row r="52057" x14ac:dyDescent="0.25"/>
    <row r="52058" x14ac:dyDescent="0.25"/>
    <row r="52059" x14ac:dyDescent="0.25"/>
    <row r="52060" x14ac:dyDescent="0.25"/>
    <row r="52061" x14ac:dyDescent="0.25"/>
    <row r="52062" x14ac:dyDescent="0.25"/>
    <row r="52063" x14ac:dyDescent="0.25"/>
    <row r="52064" x14ac:dyDescent="0.25"/>
    <row r="52065" x14ac:dyDescent="0.25"/>
    <row r="52066" x14ac:dyDescent="0.25"/>
    <row r="52067" x14ac:dyDescent="0.25"/>
    <row r="52068" x14ac:dyDescent="0.25"/>
    <row r="52069" x14ac:dyDescent="0.25"/>
    <row r="52070" x14ac:dyDescent="0.25"/>
    <row r="52071" x14ac:dyDescent="0.25"/>
    <row r="52072" x14ac:dyDescent="0.25"/>
    <row r="52073" x14ac:dyDescent="0.25"/>
    <row r="52074" x14ac:dyDescent="0.25"/>
    <row r="52075" x14ac:dyDescent="0.25"/>
    <row r="52076" x14ac:dyDescent="0.25"/>
    <row r="52077" x14ac:dyDescent="0.25"/>
    <row r="52078" x14ac:dyDescent="0.25"/>
    <row r="52079" x14ac:dyDescent="0.25"/>
    <row r="52080" x14ac:dyDescent="0.25"/>
    <row r="52081" x14ac:dyDescent="0.25"/>
    <row r="52082" x14ac:dyDescent="0.25"/>
    <row r="52083" x14ac:dyDescent="0.25"/>
    <row r="52084" x14ac:dyDescent="0.25"/>
    <row r="52085" x14ac:dyDescent="0.25"/>
    <row r="52086" x14ac:dyDescent="0.25"/>
    <row r="52087" x14ac:dyDescent="0.25"/>
    <row r="52088" x14ac:dyDescent="0.25"/>
    <row r="52089" x14ac:dyDescent="0.25"/>
    <row r="52090" x14ac:dyDescent="0.25"/>
    <row r="52091" x14ac:dyDescent="0.25"/>
    <row r="52092" x14ac:dyDescent="0.25"/>
    <row r="52093" x14ac:dyDescent="0.25"/>
    <row r="52094" x14ac:dyDescent="0.25"/>
    <row r="52095" x14ac:dyDescent="0.25"/>
    <row r="52096" x14ac:dyDescent="0.25"/>
    <row r="52097" x14ac:dyDescent="0.25"/>
    <row r="52098" x14ac:dyDescent="0.25"/>
    <row r="52099" x14ac:dyDescent="0.25"/>
    <row r="52100" x14ac:dyDescent="0.25"/>
    <row r="52101" x14ac:dyDescent="0.25"/>
    <row r="52102" x14ac:dyDescent="0.25"/>
    <row r="52103" x14ac:dyDescent="0.25"/>
    <row r="52104" x14ac:dyDescent="0.25"/>
    <row r="52105" x14ac:dyDescent="0.25"/>
    <row r="52106" x14ac:dyDescent="0.25"/>
    <row r="52107" x14ac:dyDescent="0.25"/>
    <row r="52108" x14ac:dyDescent="0.25"/>
    <row r="52109" x14ac:dyDescent="0.25"/>
    <row r="52110" x14ac:dyDescent="0.25"/>
    <row r="52111" x14ac:dyDescent="0.25"/>
    <row r="52112" x14ac:dyDescent="0.25"/>
    <row r="52113" x14ac:dyDescent="0.25"/>
    <row r="52114" x14ac:dyDescent="0.25"/>
    <row r="52115" x14ac:dyDescent="0.25"/>
    <row r="52116" x14ac:dyDescent="0.25"/>
    <row r="52117" x14ac:dyDescent="0.25"/>
    <row r="52118" x14ac:dyDescent="0.25"/>
    <row r="52119" x14ac:dyDescent="0.25"/>
    <row r="52120" x14ac:dyDescent="0.25"/>
    <row r="52121" x14ac:dyDescent="0.25"/>
    <row r="52122" x14ac:dyDescent="0.25"/>
    <row r="52123" x14ac:dyDescent="0.25"/>
    <row r="52124" x14ac:dyDescent="0.25"/>
    <row r="52125" x14ac:dyDescent="0.25"/>
    <row r="52126" x14ac:dyDescent="0.25"/>
    <row r="52127" x14ac:dyDescent="0.25"/>
    <row r="52128" x14ac:dyDescent="0.25"/>
    <row r="52129" x14ac:dyDescent="0.25"/>
    <row r="52130" x14ac:dyDescent="0.25"/>
    <row r="52131" x14ac:dyDescent="0.25"/>
    <row r="52132" x14ac:dyDescent="0.25"/>
    <row r="52133" x14ac:dyDescent="0.25"/>
    <row r="52134" x14ac:dyDescent="0.25"/>
    <row r="52135" x14ac:dyDescent="0.25"/>
    <row r="52136" x14ac:dyDescent="0.25"/>
    <row r="52137" x14ac:dyDescent="0.25"/>
    <row r="52138" x14ac:dyDescent="0.25"/>
    <row r="52139" x14ac:dyDescent="0.25"/>
    <row r="52140" x14ac:dyDescent="0.25"/>
    <row r="52141" x14ac:dyDescent="0.25"/>
    <row r="52142" x14ac:dyDescent="0.25"/>
    <row r="52143" x14ac:dyDescent="0.25"/>
    <row r="52144" x14ac:dyDescent="0.25"/>
    <row r="52145" x14ac:dyDescent="0.25"/>
    <row r="52146" x14ac:dyDescent="0.25"/>
    <row r="52147" x14ac:dyDescent="0.25"/>
    <row r="52148" x14ac:dyDescent="0.25"/>
    <row r="52149" x14ac:dyDescent="0.25"/>
    <row r="52150" x14ac:dyDescent="0.25"/>
    <row r="52151" x14ac:dyDescent="0.25"/>
    <row r="52152" x14ac:dyDescent="0.25"/>
    <row r="52153" x14ac:dyDescent="0.25"/>
    <row r="52154" x14ac:dyDescent="0.25"/>
    <row r="52155" x14ac:dyDescent="0.25"/>
    <row r="52156" x14ac:dyDescent="0.25"/>
    <row r="52157" x14ac:dyDescent="0.25"/>
    <row r="52158" x14ac:dyDescent="0.25"/>
    <row r="52159" x14ac:dyDescent="0.25"/>
    <row r="52160" x14ac:dyDescent="0.25"/>
    <row r="52161" x14ac:dyDescent="0.25"/>
    <row r="52162" x14ac:dyDescent="0.25"/>
    <row r="52163" x14ac:dyDescent="0.25"/>
    <row r="52164" x14ac:dyDescent="0.25"/>
    <row r="52165" x14ac:dyDescent="0.25"/>
    <row r="52166" x14ac:dyDescent="0.25"/>
    <row r="52167" x14ac:dyDescent="0.25"/>
    <row r="52168" x14ac:dyDescent="0.25"/>
    <row r="52169" x14ac:dyDescent="0.25"/>
    <row r="52170" x14ac:dyDescent="0.25"/>
    <row r="52171" x14ac:dyDescent="0.25"/>
    <row r="52172" x14ac:dyDescent="0.25"/>
    <row r="52173" x14ac:dyDescent="0.25"/>
    <row r="52174" x14ac:dyDescent="0.25"/>
    <row r="52175" x14ac:dyDescent="0.25"/>
    <row r="52176" x14ac:dyDescent="0.25"/>
    <row r="52177" x14ac:dyDescent="0.25"/>
    <row r="52178" x14ac:dyDescent="0.25"/>
    <row r="52179" x14ac:dyDescent="0.25"/>
    <row r="52180" x14ac:dyDescent="0.25"/>
    <row r="52181" x14ac:dyDescent="0.25"/>
    <row r="52182" x14ac:dyDescent="0.25"/>
    <row r="52183" x14ac:dyDescent="0.25"/>
    <row r="52184" x14ac:dyDescent="0.25"/>
    <row r="52185" x14ac:dyDescent="0.25"/>
    <row r="52186" x14ac:dyDescent="0.25"/>
    <row r="52187" x14ac:dyDescent="0.25"/>
    <row r="52188" x14ac:dyDescent="0.25"/>
    <row r="52189" x14ac:dyDescent="0.25"/>
    <row r="52190" x14ac:dyDescent="0.25"/>
    <row r="52191" x14ac:dyDescent="0.25"/>
    <row r="52192" x14ac:dyDescent="0.25"/>
    <row r="52193" x14ac:dyDescent="0.25"/>
    <row r="52194" x14ac:dyDescent="0.25"/>
    <row r="52195" x14ac:dyDescent="0.25"/>
    <row r="52196" x14ac:dyDescent="0.25"/>
    <row r="52197" x14ac:dyDescent="0.25"/>
    <row r="52198" x14ac:dyDescent="0.25"/>
    <row r="52199" x14ac:dyDescent="0.25"/>
    <row r="52200" x14ac:dyDescent="0.25"/>
    <row r="52201" x14ac:dyDescent="0.25"/>
    <row r="52202" x14ac:dyDescent="0.25"/>
    <row r="52203" x14ac:dyDescent="0.25"/>
    <row r="52204" x14ac:dyDescent="0.25"/>
    <row r="52205" x14ac:dyDescent="0.25"/>
    <row r="52206" x14ac:dyDescent="0.25"/>
    <row r="52207" x14ac:dyDescent="0.25"/>
    <row r="52208" x14ac:dyDescent="0.25"/>
    <row r="52209" x14ac:dyDescent="0.25"/>
    <row r="52210" x14ac:dyDescent="0.25"/>
    <row r="52211" x14ac:dyDescent="0.25"/>
    <row r="52212" x14ac:dyDescent="0.25"/>
    <row r="52213" x14ac:dyDescent="0.25"/>
    <row r="52214" x14ac:dyDescent="0.25"/>
    <row r="52215" x14ac:dyDescent="0.25"/>
    <row r="52216" x14ac:dyDescent="0.25"/>
    <row r="52217" x14ac:dyDescent="0.25"/>
    <row r="52218" x14ac:dyDescent="0.25"/>
    <row r="52219" x14ac:dyDescent="0.25"/>
    <row r="52220" x14ac:dyDescent="0.25"/>
    <row r="52221" x14ac:dyDescent="0.25"/>
    <row r="52222" x14ac:dyDescent="0.25"/>
    <row r="52223" x14ac:dyDescent="0.25"/>
    <row r="52224" x14ac:dyDescent="0.25"/>
    <row r="52225" x14ac:dyDescent="0.25"/>
    <row r="52226" x14ac:dyDescent="0.25"/>
    <row r="52227" x14ac:dyDescent="0.25"/>
    <row r="52228" x14ac:dyDescent="0.25"/>
    <row r="52229" x14ac:dyDescent="0.25"/>
    <row r="52230" x14ac:dyDescent="0.25"/>
    <row r="52231" x14ac:dyDescent="0.25"/>
    <row r="52232" x14ac:dyDescent="0.25"/>
    <row r="52233" x14ac:dyDescent="0.25"/>
    <row r="52234" x14ac:dyDescent="0.25"/>
    <row r="52235" x14ac:dyDescent="0.25"/>
    <row r="52236" x14ac:dyDescent="0.25"/>
    <row r="52237" x14ac:dyDescent="0.25"/>
    <row r="52238" x14ac:dyDescent="0.25"/>
    <row r="52239" x14ac:dyDescent="0.25"/>
    <row r="52240" x14ac:dyDescent="0.25"/>
    <row r="52241" x14ac:dyDescent="0.25"/>
    <row r="52242" x14ac:dyDescent="0.25"/>
    <row r="52243" x14ac:dyDescent="0.25"/>
    <row r="52244" x14ac:dyDescent="0.25"/>
    <row r="52245" x14ac:dyDescent="0.25"/>
    <row r="52246" x14ac:dyDescent="0.25"/>
    <row r="52247" x14ac:dyDescent="0.25"/>
    <row r="52248" x14ac:dyDescent="0.25"/>
    <row r="52249" x14ac:dyDescent="0.25"/>
    <row r="52250" x14ac:dyDescent="0.25"/>
    <row r="52251" x14ac:dyDescent="0.25"/>
    <row r="52252" x14ac:dyDescent="0.25"/>
    <row r="52253" x14ac:dyDescent="0.25"/>
    <row r="52254" x14ac:dyDescent="0.25"/>
    <row r="52255" x14ac:dyDescent="0.25"/>
    <row r="52256" x14ac:dyDescent="0.25"/>
    <row r="52257" x14ac:dyDescent="0.25"/>
    <row r="52258" x14ac:dyDescent="0.25"/>
    <row r="52259" x14ac:dyDescent="0.25"/>
    <row r="52260" x14ac:dyDescent="0.25"/>
    <row r="52261" x14ac:dyDescent="0.25"/>
    <row r="52262" x14ac:dyDescent="0.25"/>
    <row r="52263" x14ac:dyDescent="0.25"/>
    <row r="52264" x14ac:dyDescent="0.25"/>
    <row r="52265" x14ac:dyDescent="0.25"/>
    <row r="52266" x14ac:dyDescent="0.25"/>
    <row r="52267" x14ac:dyDescent="0.25"/>
    <row r="52268" x14ac:dyDescent="0.25"/>
    <row r="52269" x14ac:dyDescent="0.25"/>
    <row r="52270" x14ac:dyDescent="0.25"/>
    <row r="52271" x14ac:dyDescent="0.25"/>
    <row r="52272" x14ac:dyDescent="0.25"/>
    <row r="52273" x14ac:dyDescent="0.25"/>
    <row r="52274" x14ac:dyDescent="0.25"/>
    <row r="52275" x14ac:dyDescent="0.25"/>
    <row r="52276" x14ac:dyDescent="0.25"/>
    <row r="52277" x14ac:dyDescent="0.25"/>
    <row r="52278" x14ac:dyDescent="0.25"/>
    <row r="52279" x14ac:dyDescent="0.25"/>
    <row r="52280" x14ac:dyDescent="0.25"/>
    <row r="52281" x14ac:dyDescent="0.25"/>
    <row r="52282" x14ac:dyDescent="0.25"/>
    <row r="52283" x14ac:dyDescent="0.25"/>
    <row r="52284" x14ac:dyDescent="0.25"/>
    <row r="52285" x14ac:dyDescent="0.25"/>
    <row r="52286" x14ac:dyDescent="0.25"/>
    <row r="52287" x14ac:dyDescent="0.25"/>
    <row r="52288" x14ac:dyDescent="0.25"/>
    <row r="52289" x14ac:dyDescent="0.25"/>
    <row r="52290" x14ac:dyDescent="0.25"/>
    <row r="52291" x14ac:dyDescent="0.25"/>
    <row r="52292" x14ac:dyDescent="0.25"/>
    <row r="52293" x14ac:dyDescent="0.25"/>
    <row r="52294" x14ac:dyDescent="0.25"/>
    <row r="52295" x14ac:dyDescent="0.25"/>
    <row r="52296" x14ac:dyDescent="0.25"/>
    <row r="52297" x14ac:dyDescent="0.25"/>
    <row r="52298" x14ac:dyDescent="0.25"/>
    <row r="52299" x14ac:dyDescent="0.25"/>
    <row r="52300" x14ac:dyDescent="0.25"/>
    <row r="52301" x14ac:dyDescent="0.25"/>
    <row r="52302" x14ac:dyDescent="0.25"/>
    <row r="52303" x14ac:dyDescent="0.25"/>
    <row r="52304" x14ac:dyDescent="0.25"/>
    <row r="52305" x14ac:dyDescent="0.25"/>
    <row r="52306" x14ac:dyDescent="0.25"/>
    <row r="52307" x14ac:dyDescent="0.25"/>
    <row r="52308" x14ac:dyDescent="0.25"/>
    <row r="52309" x14ac:dyDescent="0.25"/>
    <row r="52310" x14ac:dyDescent="0.25"/>
    <row r="52311" x14ac:dyDescent="0.25"/>
    <row r="52312" x14ac:dyDescent="0.25"/>
    <row r="52313" x14ac:dyDescent="0.25"/>
    <row r="52314" x14ac:dyDescent="0.25"/>
    <row r="52315" x14ac:dyDescent="0.25"/>
    <row r="52316" x14ac:dyDescent="0.25"/>
    <row r="52317" x14ac:dyDescent="0.25"/>
    <row r="52318" x14ac:dyDescent="0.25"/>
    <row r="52319" x14ac:dyDescent="0.25"/>
    <row r="52320" x14ac:dyDescent="0.25"/>
    <row r="52321" x14ac:dyDescent="0.25"/>
    <row r="52322" x14ac:dyDescent="0.25"/>
    <row r="52323" x14ac:dyDescent="0.25"/>
    <row r="52324" x14ac:dyDescent="0.25"/>
    <row r="52325" x14ac:dyDescent="0.25"/>
    <row r="52326" x14ac:dyDescent="0.25"/>
    <row r="52327" x14ac:dyDescent="0.25"/>
    <row r="52328" x14ac:dyDescent="0.25"/>
    <row r="52329" x14ac:dyDescent="0.25"/>
    <row r="52330" x14ac:dyDescent="0.25"/>
    <row r="52331" x14ac:dyDescent="0.25"/>
    <row r="52332" x14ac:dyDescent="0.25"/>
    <row r="52333" x14ac:dyDescent="0.25"/>
    <row r="52334" x14ac:dyDescent="0.25"/>
    <row r="52335" x14ac:dyDescent="0.25"/>
    <row r="52336" x14ac:dyDescent="0.25"/>
    <row r="52337" x14ac:dyDescent="0.25"/>
    <row r="52338" x14ac:dyDescent="0.25"/>
    <row r="52339" x14ac:dyDescent="0.25"/>
    <row r="52340" x14ac:dyDescent="0.25"/>
    <row r="52341" x14ac:dyDescent="0.25"/>
    <row r="52342" x14ac:dyDescent="0.25"/>
    <row r="52343" x14ac:dyDescent="0.25"/>
    <row r="52344" x14ac:dyDescent="0.25"/>
    <row r="52345" x14ac:dyDescent="0.25"/>
    <row r="52346" x14ac:dyDescent="0.25"/>
    <row r="52347" x14ac:dyDescent="0.25"/>
    <row r="52348" x14ac:dyDescent="0.25"/>
    <row r="52349" x14ac:dyDescent="0.25"/>
    <row r="52350" x14ac:dyDescent="0.25"/>
    <row r="52351" x14ac:dyDescent="0.25"/>
    <row r="52352" x14ac:dyDescent="0.25"/>
    <row r="52353" x14ac:dyDescent="0.25"/>
    <row r="52354" x14ac:dyDescent="0.25"/>
    <row r="52355" x14ac:dyDescent="0.25"/>
    <row r="52356" x14ac:dyDescent="0.25"/>
    <row r="52357" x14ac:dyDescent="0.25"/>
    <row r="52358" x14ac:dyDescent="0.25"/>
    <row r="52359" x14ac:dyDescent="0.25"/>
    <row r="52360" x14ac:dyDescent="0.25"/>
    <row r="52361" x14ac:dyDescent="0.25"/>
    <row r="52362" x14ac:dyDescent="0.25"/>
    <row r="52363" x14ac:dyDescent="0.25"/>
    <row r="52364" x14ac:dyDescent="0.25"/>
    <row r="52365" x14ac:dyDescent="0.25"/>
    <row r="52366" x14ac:dyDescent="0.25"/>
    <row r="52367" x14ac:dyDescent="0.25"/>
    <row r="52368" x14ac:dyDescent="0.25"/>
    <row r="52369" x14ac:dyDescent="0.25"/>
    <row r="52370" x14ac:dyDescent="0.25"/>
    <row r="52371" x14ac:dyDescent="0.25"/>
    <row r="52372" x14ac:dyDescent="0.25"/>
    <row r="52373" x14ac:dyDescent="0.25"/>
    <row r="52374" x14ac:dyDescent="0.25"/>
    <row r="52375" x14ac:dyDescent="0.25"/>
    <row r="52376" x14ac:dyDescent="0.25"/>
    <row r="52377" x14ac:dyDescent="0.25"/>
    <row r="52378" x14ac:dyDescent="0.25"/>
    <row r="52379" x14ac:dyDescent="0.25"/>
    <row r="52380" x14ac:dyDescent="0.25"/>
    <row r="52381" x14ac:dyDescent="0.25"/>
    <row r="52382" x14ac:dyDescent="0.25"/>
    <row r="52383" x14ac:dyDescent="0.25"/>
    <row r="52384" x14ac:dyDescent="0.25"/>
    <row r="52385" x14ac:dyDescent="0.25"/>
    <row r="52386" x14ac:dyDescent="0.25"/>
    <row r="52387" x14ac:dyDescent="0.25"/>
    <row r="52388" x14ac:dyDescent="0.25"/>
    <row r="52389" x14ac:dyDescent="0.25"/>
    <row r="52390" x14ac:dyDescent="0.25"/>
    <row r="52391" x14ac:dyDescent="0.25"/>
    <row r="52392" x14ac:dyDescent="0.25"/>
    <row r="52393" x14ac:dyDescent="0.25"/>
    <row r="52394" x14ac:dyDescent="0.25"/>
    <row r="52395" x14ac:dyDescent="0.25"/>
    <row r="52396" x14ac:dyDescent="0.25"/>
    <row r="52397" x14ac:dyDescent="0.25"/>
    <row r="52398" x14ac:dyDescent="0.25"/>
    <row r="52399" x14ac:dyDescent="0.25"/>
    <row r="52400" x14ac:dyDescent="0.25"/>
    <row r="52401" x14ac:dyDescent="0.25"/>
    <row r="52402" x14ac:dyDescent="0.25"/>
    <row r="52403" x14ac:dyDescent="0.25"/>
    <row r="52404" x14ac:dyDescent="0.25"/>
    <row r="52405" x14ac:dyDescent="0.25"/>
    <row r="52406" x14ac:dyDescent="0.25"/>
    <row r="52407" x14ac:dyDescent="0.25"/>
    <row r="52408" x14ac:dyDescent="0.25"/>
    <row r="52409" x14ac:dyDescent="0.25"/>
    <row r="52410" x14ac:dyDescent="0.25"/>
    <row r="52411" x14ac:dyDescent="0.25"/>
    <row r="52412" x14ac:dyDescent="0.25"/>
    <row r="52413" x14ac:dyDescent="0.25"/>
    <row r="52414" x14ac:dyDescent="0.25"/>
    <row r="52415" x14ac:dyDescent="0.25"/>
    <row r="52416" x14ac:dyDescent="0.25"/>
    <row r="52417" x14ac:dyDescent="0.25"/>
    <row r="52418" x14ac:dyDescent="0.25"/>
    <row r="52419" x14ac:dyDescent="0.25"/>
    <row r="52420" x14ac:dyDescent="0.25"/>
    <row r="52421" x14ac:dyDescent="0.25"/>
    <row r="52422" x14ac:dyDescent="0.25"/>
    <row r="52423" x14ac:dyDescent="0.25"/>
    <row r="52424" x14ac:dyDescent="0.25"/>
    <row r="52425" x14ac:dyDescent="0.25"/>
    <row r="52426" x14ac:dyDescent="0.25"/>
    <row r="52427" x14ac:dyDescent="0.25"/>
    <row r="52428" x14ac:dyDescent="0.25"/>
    <row r="52429" x14ac:dyDescent="0.25"/>
    <row r="52430" x14ac:dyDescent="0.25"/>
    <row r="52431" x14ac:dyDescent="0.25"/>
    <row r="52432" x14ac:dyDescent="0.25"/>
    <row r="52433" x14ac:dyDescent="0.25"/>
    <row r="52434" x14ac:dyDescent="0.25"/>
    <row r="52435" x14ac:dyDescent="0.25"/>
    <row r="52436" x14ac:dyDescent="0.25"/>
    <row r="52437" x14ac:dyDescent="0.25"/>
    <row r="52438" x14ac:dyDescent="0.25"/>
    <row r="52439" x14ac:dyDescent="0.25"/>
    <row r="52440" x14ac:dyDescent="0.25"/>
    <row r="52441" x14ac:dyDescent="0.25"/>
    <row r="52442" x14ac:dyDescent="0.25"/>
    <row r="52443" x14ac:dyDescent="0.25"/>
    <row r="52444" x14ac:dyDescent="0.25"/>
    <row r="52445" x14ac:dyDescent="0.25"/>
    <row r="52446" x14ac:dyDescent="0.25"/>
    <row r="52447" x14ac:dyDescent="0.25"/>
    <row r="52448" x14ac:dyDescent="0.25"/>
    <row r="52449" x14ac:dyDescent="0.25"/>
    <row r="52450" x14ac:dyDescent="0.25"/>
    <row r="52451" x14ac:dyDescent="0.25"/>
    <row r="52452" x14ac:dyDescent="0.25"/>
    <row r="52453" x14ac:dyDescent="0.25"/>
    <row r="52454" x14ac:dyDescent="0.25"/>
    <row r="52455" x14ac:dyDescent="0.25"/>
    <row r="52456" x14ac:dyDescent="0.25"/>
    <row r="52457" x14ac:dyDescent="0.25"/>
    <row r="52458" x14ac:dyDescent="0.25"/>
    <row r="52459" x14ac:dyDescent="0.25"/>
    <row r="52460" x14ac:dyDescent="0.25"/>
    <row r="52461" x14ac:dyDescent="0.25"/>
    <row r="52462" x14ac:dyDescent="0.25"/>
    <row r="52463" x14ac:dyDescent="0.25"/>
    <row r="52464" x14ac:dyDescent="0.25"/>
    <row r="52465" x14ac:dyDescent="0.25"/>
    <row r="52466" x14ac:dyDescent="0.25"/>
    <row r="52467" x14ac:dyDescent="0.25"/>
    <row r="52468" x14ac:dyDescent="0.25"/>
    <row r="52469" x14ac:dyDescent="0.25"/>
    <row r="52470" x14ac:dyDescent="0.25"/>
    <row r="52471" x14ac:dyDescent="0.25"/>
    <row r="52472" x14ac:dyDescent="0.25"/>
    <row r="52473" x14ac:dyDescent="0.25"/>
    <row r="52474" x14ac:dyDescent="0.25"/>
    <row r="52475" x14ac:dyDescent="0.25"/>
    <row r="52476" x14ac:dyDescent="0.25"/>
    <row r="52477" x14ac:dyDescent="0.25"/>
    <row r="52478" x14ac:dyDescent="0.25"/>
    <row r="52479" x14ac:dyDescent="0.25"/>
    <row r="52480" x14ac:dyDescent="0.25"/>
    <row r="52481" x14ac:dyDescent="0.25"/>
    <row r="52482" x14ac:dyDescent="0.25"/>
    <row r="52483" x14ac:dyDescent="0.25"/>
    <row r="52484" x14ac:dyDescent="0.25"/>
    <row r="52485" x14ac:dyDescent="0.25"/>
    <row r="52486" x14ac:dyDescent="0.25"/>
    <row r="52487" x14ac:dyDescent="0.25"/>
    <row r="52488" x14ac:dyDescent="0.25"/>
    <row r="52489" x14ac:dyDescent="0.25"/>
    <row r="52490" x14ac:dyDescent="0.25"/>
    <row r="52491" x14ac:dyDescent="0.25"/>
    <row r="52492" x14ac:dyDescent="0.25"/>
    <row r="52493" x14ac:dyDescent="0.25"/>
    <row r="52494" x14ac:dyDescent="0.25"/>
    <row r="52495" x14ac:dyDescent="0.25"/>
    <row r="52496" x14ac:dyDescent="0.25"/>
    <row r="52497" x14ac:dyDescent="0.25"/>
    <row r="52498" x14ac:dyDescent="0.25"/>
    <row r="52499" x14ac:dyDescent="0.25"/>
    <row r="52500" x14ac:dyDescent="0.25"/>
    <row r="52501" x14ac:dyDescent="0.25"/>
    <row r="52502" x14ac:dyDescent="0.25"/>
    <row r="52503" x14ac:dyDescent="0.25"/>
    <row r="52504" x14ac:dyDescent="0.25"/>
    <row r="52505" x14ac:dyDescent="0.25"/>
    <row r="52506" x14ac:dyDescent="0.25"/>
    <row r="52507" x14ac:dyDescent="0.25"/>
    <row r="52508" x14ac:dyDescent="0.25"/>
    <row r="52509" x14ac:dyDescent="0.25"/>
    <row r="52510" x14ac:dyDescent="0.25"/>
    <row r="52511" x14ac:dyDescent="0.25"/>
    <row r="52512" x14ac:dyDescent="0.25"/>
    <row r="52513" x14ac:dyDescent="0.25"/>
    <row r="52514" x14ac:dyDescent="0.25"/>
    <row r="52515" x14ac:dyDescent="0.25"/>
    <row r="52516" x14ac:dyDescent="0.25"/>
    <row r="52517" x14ac:dyDescent="0.25"/>
    <row r="52518" x14ac:dyDescent="0.25"/>
    <row r="52519" x14ac:dyDescent="0.25"/>
    <row r="52520" x14ac:dyDescent="0.25"/>
    <row r="52521" x14ac:dyDescent="0.25"/>
    <row r="52522" x14ac:dyDescent="0.25"/>
    <row r="52523" x14ac:dyDescent="0.25"/>
    <row r="52524" x14ac:dyDescent="0.25"/>
    <row r="52525" x14ac:dyDescent="0.25"/>
    <row r="52526" x14ac:dyDescent="0.25"/>
    <row r="52527" x14ac:dyDescent="0.25"/>
    <row r="52528" x14ac:dyDescent="0.25"/>
    <row r="52529" x14ac:dyDescent="0.25"/>
    <row r="52530" x14ac:dyDescent="0.25"/>
    <row r="52531" x14ac:dyDescent="0.25"/>
    <row r="52532" x14ac:dyDescent="0.25"/>
    <row r="52533" x14ac:dyDescent="0.25"/>
    <row r="52534" x14ac:dyDescent="0.25"/>
    <row r="52535" x14ac:dyDescent="0.25"/>
    <row r="52536" x14ac:dyDescent="0.25"/>
    <row r="52537" x14ac:dyDescent="0.25"/>
    <row r="52538" x14ac:dyDescent="0.25"/>
    <row r="52539" x14ac:dyDescent="0.25"/>
    <row r="52540" x14ac:dyDescent="0.25"/>
    <row r="52541" x14ac:dyDescent="0.25"/>
    <row r="52542" x14ac:dyDescent="0.25"/>
    <row r="52543" x14ac:dyDescent="0.25"/>
    <row r="52544" x14ac:dyDescent="0.25"/>
    <row r="52545" x14ac:dyDescent="0.25"/>
    <row r="52546" x14ac:dyDescent="0.25"/>
    <row r="52547" x14ac:dyDescent="0.25"/>
    <row r="52548" x14ac:dyDescent="0.25"/>
    <row r="52549" x14ac:dyDescent="0.25"/>
    <row r="52550" x14ac:dyDescent="0.25"/>
    <row r="52551" x14ac:dyDescent="0.25"/>
    <row r="52552" x14ac:dyDescent="0.25"/>
    <row r="52553" x14ac:dyDescent="0.25"/>
    <row r="52554" x14ac:dyDescent="0.25"/>
    <row r="52555" x14ac:dyDescent="0.25"/>
    <row r="52556" x14ac:dyDescent="0.25"/>
    <row r="52557" x14ac:dyDescent="0.25"/>
    <row r="52558" x14ac:dyDescent="0.25"/>
    <row r="52559" x14ac:dyDescent="0.25"/>
    <row r="52560" x14ac:dyDescent="0.25"/>
    <row r="52561" x14ac:dyDescent="0.25"/>
    <row r="52562" x14ac:dyDescent="0.25"/>
    <row r="52563" x14ac:dyDescent="0.25"/>
    <row r="52564" x14ac:dyDescent="0.25"/>
    <row r="52565" x14ac:dyDescent="0.25"/>
    <row r="52566" x14ac:dyDescent="0.25"/>
    <row r="52567" x14ac:dyDescent="0.25"/>
    <row r="52568" x14ac:dyDescent="0.25"/>
    <row r="52569" x14ac:dyDescent="0.25"/>
    <row r="52570" x14ac:dyDescent="0.25"/>
    <row r="52571" x14ac:dyDescent="0.25"/>
    <row r="52572" x14ac:dyDescent="0.25"/>
    <row r="52573" x14ac:dyDescent="0.25"/>
    <row r="52574" x14ac:dyDescent="0.25"/>
    <row r="52575" x14ac:dyDescent="0.25"/>
    <row r="52576" x14ac:dyDescent="0.25"/>
    <row r="52577" x14ac:dyDescent="0.25"/>
    <row r="52578" x14ac:dyDescent="0.25"/>
    <row r="52579" x14ac:dyDescent="0.25"/>
    <row r="52580" x14ac:dyDescent="0.25"/>
    <row r="52581" x14ac:dyDescent="0.25"/>
    <row r="52582" x14ac:dyDescent="0.25"/>
    <row r="52583" x14ac:dyDescent="0.25"/>
    <row r="52584" x14ac:dyDescent="0.25"/>
    <row r="52585" x14ac:dyDescent="0.25"/>
    <row r="52586" x14ac:dyDescent="0.25"/>
    <row r="52587" x14ac:dyDescent="0.25"/>
    <row r="52588" x14ac:dyDescent="0.25"/>
    <row r="52589" x14ac:dyDescent="0.25"/>
    <row r="52590" x14ac:dyDescent="0.25"/>
    <row r="52591" x14ac:dyDescent="0.25"/>
    <row r="52592" x14ac:dyDescent="0.25"/>
    <row r="52593" x14ac:dyDescent="0.25"/>
    <row r="52594" x14ac:dyDescent="0.25"/>
    <row r="52595" x14ac:dyDescent="0.25"/>
    <row r="52596" x14ac:dyDescent="0.25"/>
    <row r="52597" x14ac:dyDescent="0.25"/>
    <row r="52598" x14ac:dyDescent="0.25"/>
    <row r="52599" x14ac:dyDescent="0.25"/>
    <row r="52600" x14ac:dyDescent="0.25"/>
    <row r="52601" x14ac:dyDescent="0.25"/>
    <row r="52602" x14ac:dyDescent="0.25"/>
    <row r="52603" x14ac:dyDescent="0.25"/>
    <row r="52604" x14ac:dyDescent="0.25"/>
    <row r="52605" x14ac:dyDescent="0.25"/>
    <row r="52606" x14ac:dyDescent="0.25"/>
    <row r="52607" x14ac:dyDescent="0.25"/>
    <row r="52608" x14ac:dyDescent="0.25"/>
    <row r="52609" x14ac:dyDescent="0.25"/>
    <row r="52610" x14ac:dyDescent="0.25"/>
    <row r="52611" x14ac:dyDescent="0.25"/>
    <row r="52612" x14ac:dyDescent="0.25"/>
    <row r="52613" x14ac:dyDescent="0.25"/>
    <row r="52614" x14ac:dyDescent="0.25"/>
    <row r="52615" x14ac:dyDescent="0.25"/>
    <row r="52616" x14ac:dyDescent="0.25"/>
    <row r="52617" x14ac:dyDescent="0.25"/>
    <row r="52618" x14ac:dyDescent="0.25"/>
    <row r="52619" x14ac:dyDescent="0.25"/>
    <row r="52620" x14ac:dyDescent="0.25"/>
    <row r="52621" x14ac:dyDescent="0.25"/>
    <row r="52622" x14ac:dyDescent="0.25"/>
    <row r="52623" x14ac:dyDescent="0.25"/>
    <row r="52624" x14ac:dyDescent="0.25"/>
    <row r="52625" x14ac:dyDescent="0.25"/>
    <row r="52626" x14ac:dyDescent="0.25"/>
    <row r="52627" x14ac:dyDescent="0.25"/>
    <row r="52628" x14ac:dyDescent="0.25"/>
    <row r="52629" x14ac:dyDescent="0.25"/>
    <row r="52630" x14ac:dyDescent="0.25"/>
    <row r="52631" x14ac:dyDescent="0.25"/>
    <row r="52632" x14ac:dyDescent="0.25"/>
    <row r="52633" x14ac:dyDescent="0.25"/>
    <row r="52634" x14ac:dyDescent="0.25"/>
    <row r="52635" x14ac:dyDescent="0.25"/>
    <row r="52636" x14ac:dyDescent="0.25"/>
    <row r="52637" x14ac:dyDescent="0.25"/>
    <row r="52638" x14ac:dyDescent="0.25"/>
    <row r="52639" x14ac:dyDescent="0.25"/>
    <row r="52640" x14ac:dyDescent="0.25"/>
    <row r="52641" x14ac:dyDescent="0.25"/>
    <row r="52642" x14ac:dyDescent="0.25"/>
    <row r="52643" x14ac:dyDescent="0.25"/>
    <row r="52644" x14ac:dyDescent="0.25"/>
    <row r="52645" x14ac:dyDescent="0.25"/>
    <row r="52646" x14ac:dyDescent="0.25"/>
    <row r="52647" x14ac:dyDescent="0.25"/>
    <row r="52648" x14ac:dyDescent="0.25"/>
    <row r="52649" x14ac:dyDescent="0.25"/>
    <row r="52650" x14ac:dyDescent="0.25"/>
    <row r="52651" x14ac:dyDescent="0.25"/>
    <row r="52652" x14ac:dyDescent="0.25"/>
    <row r="52653" x14ac:dyDescent="0.25"/>
    <row r="52654" x14ac:dyDescent="0.25"/>
    <row r="52655" x14ac:dyDescent="0.25"/>
    <row r="52656" x14ac:dyDescent="0.25"/>
    <row r="52657" x14ac:dyDescent="0.25"/>
    <row r="52658" x14ac:dyDescent="0.25"/>
    <row r="52659" x14ac:dyDescent="0.25"/>
    <row r="52660" x14ac:dyDescent="0.25"/>
    <row r="52661" x14ac:dyDescent="0.25"/>
    <row r="52662" x14ac:dyDescent="0.25"/>
    <row r="52663" x14ac:dyDescent="0.25"/>
    <row r="52664" x14ac:dyDescent="0.25"/>
    <row r="52665" x14ac:dyDescent="0.25"/>
    <row r="52666" x14ac:dyDescent="0.25"/>
    <row r="52667" x14ac:dyDescent="0.25"/>
    <row r="52668" x14ac:dyDescent="0.25"/>
    <row r="52669" x14ac:dyDescent="0.25"/>
    <row r="52670" x14ac:dyDescent="0.25"/>
    <row r="52671" x14ac:dyDescent="0.25"/>
    <row r="52672" x14ac:dyDescent="0.25"/>
    <row r="52673" x14ac:dyDescent="0.25"/>
    <row r="52674" x14ac:dyDescent="0.25"/>
    <row r="52675" x14ac:dyDescent="0.25"/>
    <row r="52676" x14ac:dyDescent="0.25"/>
    <row r="52677" x14ac:dyDescent="0.25"/>
    <row r="52678" x14ac:dyDescent="0.25"/>
    <row r="52679" x14ac:dyDescent="0.25"/>
    <row r="52680" x14ac:dyDescent="0.25"/>
    <row r="52681" x14ac:dyDescent="0.25"/>
    <row r="52682" x14ac:dyDescent="0.25"/>
    <row r="52683" x14ac:dyDescent="0.25"/>
    <row r="52684" x14ac:dyDescent="0.25"/>
    <row r="52685" x14ac:dyDescent="0.25"/>
    <row r="52686" x14ac:dyDescent="0.25"/>
    <row r="52687" x14ac:dyDescent="0.25"/>
    <row r="52688" x14ac:dyDescent="0.25"/>
    <row r="52689" x14ac:dyDescent="0.25"/>
    <row r="52690" x14ac:dyDescent="0.25"/>
    <row r="52691" x14ac:dyDescent="0.25"/>
    <row r="52692" x14ac:dyDescent="0.25"/>
    <row r="52693" x14ac:dyDescent="0.25"/>
    <row r="52694" x14ac:dyDescent="0.25"/>
    <row r="52695" x14ac:dyDescent="0.25"/>
    <row r="52696" x14ac:dyDescent="0.25"/>
    <row r="52697" x14ac:dyDescent="0.25"/>
    <row r="52698" x14ac:dyDescent="0.25"/>
    <row r="52699" x14ac:dyDescent="0.25"/>
    <row r="52700" x14ac:dyDescent="0.25"/>
    <row r="52701" x14ac:dyDescent="0.25"/>
    <row r="52702" x14ac:dyDescent="0.25"/>
    <row r="52703" x14ac:dyDescent="0.25"/>
    <row r="52704" x14ac:dyDescent="0.25"/>
    <row r="52705" x14ac:dyDescent="0.25"/>
    <row r="52706" x14ac:dyDescent="0.25"/>
    <row r="52707" x14ac:dyDescent="0.25"/>
    <row r="52708" x14ac:dyDescent="0.25"/>
    <row r="52709" x14ac:dyDescent="0.25"/>
    <row r="52710" x14ac:dyDescent="0.25"/>
    <row r="52711" x14ac:dyDescent="0.25"/>
    <row r="52712" x14ac:dyDescent="0.25"/>
    <row r="52713" x14ac:dyDescent="0.25"/>
    <row r="52714" x14ac:dyDescent="0.25"/>
    <row r="52715" x14ac:dyDescent="0.25"/>
    <row r="52716" x14ac:dyDescent="0.25"/>
    <row r="52717" x14ac:dyDescent="0.25"/>
    <row r="52718" x14ac:dyDescent="0.25"/>
    <row r="52719" x14ac:dyDescent="0.25"/>
    <row r="52720" x14ac:dyDescent="0.25"/>
    <row r="52721" x14ac:dyDescent="0.25"/>
    <row r="52722" x14ac:dyDescent="0.25"/>
    <row r="52723" x14ac:dyDescent="0.25"/>
    <row r="52724" x14ac:dyDescent="0.25"/>
    <row r="52725" x14ac:dyDescent="0.25"/>
    <row r="52726" x14ac:dyDescent="0.25"/>
    <row r="52727" x14ac:dyDescent="0.25"/>
    <row r="52728" x14ac:dyDescent="0.25"/>
    <row r="52729" x14ac:dyDescent="0.25"/>
    <row r="52730" x14ac:dyDescent="0.25"/>
    <row r="52731" x14ac:dyDescent="0.25"/>
    <row r="52732" x14ac:dyDescent="0.25"/>
    <row r="52733" x14ac:dyDescent="0.25"/>
    <row r="52734" x14ac:dyDescent="0.25"/>
    <row r="52735" x14ac:dyDescent="0.25"/>
    <row r="52736" x14ac:dyDescent="0.25"/>
    <row r="52737" x14ac:dyDescent="0.25"/>
    <row r="52738" x14ac:dyDescent="0.25"/>
    <row r="52739" x14ac:dyDescent="0.25"/>
    <row r="52740" x14ac:dyDescent="0.25"/>
    <row r="52741" x14ac:dyDescent="0.25"/>
    <row r="52742" x14ac:dyDescent="0.25"/>
    <row r="52743" x14ac:dyDescent="0.25"/>
    <row r="52744" x14ac:dyDescent="0.25"/>
    <row r="52745" x14ac:dyDescent="0.25"/>
    <row r="52746" x14ac:dyDescent="0.25"/>
    <row r="52747" x14ac:dyDescent="0.25"/>
    <row r="52748" x14ac:dyDescent="0.25"/>
    <row r="52749" x14ac:dyDescent="0.25"/>
    <row r="52750" x14ac:dyDescent="0.25"/>
    <row r="52751" x14ac:dyDescent="0.25"/>
    <row r="52752" x14ac:dyDescent="0.25"/>
    <row r="52753" x14ac:dyDescent="0.25"/>
    <row r="52754" x14ac:dyDescent="0.25"/>
    <row r="52755" x14ac:dyDescent="0.25"/>
    <row r="52756" x14ac:dyDescent="0.25"/>
    <row r="52757" x14ac:dyDescent="0.25"/>
    <row r="52758" x14ac:dyDescent="0.25"/>
    <row r="52759" x14ac:dyDescent="0.25"/>
    <row r="52760" x14ac:dyDescent="0.25"/>
    <row r="52761" x14ac:dyDescent="0.25"/>
    <row r="52762" x14ac:dyDescent="0.25"/>
    <row r="52763" x14ac:dyDescent="0.25"/>
    <row r="52764" x14ac:dyDescent="0.25"/>
    <row r="52765" x14ac:dyDescent="0.25"/>
    <row r="52766" x14ac:dyDescent="0.25"/>
    <row r="52767" x14ac:dyDescent="0.25"/>
    <row r="52768" x14ac:dyDescent="0.25"/>
    <row r="52769" x14ac:dyDescent="0.25"/>
    <row r="52770" x14ac:dyDescent="0.25"/>
    <row r="52771" x14ac:dyDescent="0.25"/>
    <row r="52772" x14ac:dyDescent="0.25"/>
    <row r="52773" x14ac:dyDescent="0.25"/>
    <row r="52774" x14ac:dyDescent="0.25"/>
    <row r="52775" x14ac:dyDescent="0.25"/>
    <row r="52776" x14ac:dyDescent="0.25"/>
    <row r="52777" x14ac:dyDescent="0.25"/>
    <row r="52778" x14ac:dyDescent="0.25"/>
    <row r="52779" x14ac:dyDescent="0.25"/>
    <row r="52780" x14ac:dyDescent="0.25"/>
    <row r="52781" x14ac:dyDescent="0.25"/>
    <row r="52782" x14ac:dyDescent="0.25"/>
    <row r="52783" x14ac:dyDescent="0.25"/>
    <row r="52784" x14ac:dyDescent="0.25"/>
    <row r="52785" x14ac:dyDescent="0.25"/>
    <row r="52786" x14ac:dyDescent="0.25"/>
    <row r="52787" x14ac:dyDescent="0.25"/>
    <row r="52788" x14ac:dyDescent="0.25"/>
    <row r="52789" x14ac:dyDescent="0.25"/>
    <row r="52790" x14ac:dyDescent="0.25"/>
    <row r="52791" x14ac:dyDescent="0.25"/>
    <row r="52792" x14ac:dyDescent="0.25"/>
    <row r="52793" x14ac:dyDescent="0.25"/>
    <row r="52794" x14ac:dyDescent="0.25"/>
    <row r="52795" x14ac:dyDescent="0.25"/>
    <row r="52796" x14ac:dyDescent="0.25"/>
    <row r="52797" x14ac:dyDescent="0.25"/>
    <row r="52798" x14ac:dyDescent="0.25"/>
    <row r="52799" x14ac:dyDescent="0.25"/>
    <row r="52800" x14ac:dyDescent="0.25"/>
    <row r="52801" x14ac:dyDescent="0.25"/>
    <row r="52802" x14ac:dyDescent="0.25"/>
    <row r="52803" x14ac:dyDescent="0.25"/>
    <row r="52804" x14ac:dyDescent="0.25"/>
    <row r="52805" x14ac:dyDescent="0.25"/>
    <row r="52806" x14ac:dyDescent="0.25"/>
    <row r="52807" x14ac:dyDescent="0.25"/>
    <row r="52808" x14ac:dyDescent="0.25"/>
    <row r="52809" x14ac:dyDescent="0.25"/>
    <row r="52810" x14ac:dyDescent="0.25"/>
    <row r="52811" x14ac:dyDescent="0.25"/>
    <row r="52812" x14ac:dyDescent="0.25"/>
    <row r="52813" x14ac:dyDescent="0.25"/>
    <row r="52814" x14ac:dyDescent="0.25"/>
    <row r="52815" x14ac:dyDescent="0.25"/>
    <row r="52816" x14ac:dyDescent="0.25"/>
    <row r="52817" x14ac:dyDescent="0.25"/>
    <row r="52818" x14ac:dyDescent="0.25"/>
    <row r="52819" x14ac:dyDescent="0.25"/>
    <row r="52820" x14ac:dyDescent="0.25"/>
    <row r="52821" x14ac:dyDescent="0.25"/>
    <row r="52822" x14ac:dyDescent="0.25"/>
    <row r="52823" x14ac:dyDescent="0.25"/>
    <row r="52824" x14ac:dyDescent="0.25"/>
    <row r="52825" x14ac:dyDescent="0.25"/>
    <row r="52826" x14ac:dyDescent="0.25"/>
    <row r="52827" x14ac:dyDescent="0.25"/>
    <row r="52828" x14ac:dyDescent="0.25"/>
    <row r="52829" x14ac:dyDescent="0.25"/>
    <row r="52830" x14ac:dyDescent="0.25"/>
    <row r="52831" x14ac:dyDescent="0.25"/>
    <row r="52832" x14ac:dyDescent="0.25"/>
    <row r="52833" x14ac:dyDescent="0.25"/>
    <row r="52834" x14ac:dyDescent="0.25"/>
    <row r="52835" x14ac:dyDescent="0.25"/>
    <row r="52836" x14ac:dyDescent="0.25"/>
    <row r="52837" x14ac:dyDescent="0.25"/>
    <row r="52838" x14ac:dyDescent="0.25"/>
    <row r="52839" x14ac:dyDescent="0.25"/>
    <row r="52840" x14ac:dyDescent="0.25"/>
    <row r="52841" x14ac:dyDescent="0.25"/>
    <row r="52842" x14ac:dyDescent="0.25"/>
    <row r="52843" x14ac:dyDescent="0.25"/>
    <row r="52844" x14ac:dyDescent="0.25"/>
    <row r="52845" x14ac:dyDescent="0.25"/>
    <row r="52846" x14ac:dyDescent="0.25"/>
    <row r="52847" x14ac:dyDescent="0.25"/>
    <row r="52848" x14ac:dyDescent="0.25"/>
    <row r="52849" x14ac:dyDescent="0.25"/>
    <row r="52850" x14ac:dyDescent="0.25"/>
    <row r="52851" x14ac:dyDescent="0.25"/>
    <row r="52852" x14ac:dyDescent="0.25"/>
    <row r="52853" x14ac:dyDescent="0.25"/>
    <row r="52854" x14ac:dyDescent="0.25"/>
    <row r="52855" x14ac:dyDescent="0.25"/>
    <row r="52856" x14ac:dyDescent="0.25"/>
    <row r="52857" x14ac:dyDescent="0.25"/>
    <row r="52858" x14ac:dyDescent="0.25"/>
    <row r="52859" x14ac:dyDescent="0.25"/>
    <row r="52860" x14ac:dyDescent="0.25"/>
    <row r="52861" x14ac:dyDescent="0.25"/>
    <row r="52862" x14ac:dyDescent="0.25"/>
    <row r="52863" x14ac:dyDescent="0.25"/>
    <row r="52864" x14ac:dyDescent="0.25"/>
    <row r="52865" x14ac:dyDescent="0.25"/>
    <row r="52866" x14ac:dyDescent="0.25"/>
    <row r="52867" x14ac:dyDescent="0.25"/>
    <row r="52868" x14ac:dyDescent="0.25"/>
    <row r="52869" x14ac:dyDescent="0.25"/>
    <row r="52870" x14ac:dyDescent="0.25"/>
    <row r="52871" x14ac:dyDescent="0.25"/>
    <row r="52872" x14ac:dyDescent="0.25"/>
    <row r="52873" x14ac:dyDescent="0.25"/>
    <row r="52874" x14ac:dyDescent="0.25"/>
    <row r="52875" x14ac:dyDescent="0.25"/>
    <row r="52876" x14ac:dyDescent="0.25"/>
    <row r="52877" x14ac:dyDescent="0.25"/>
    <row r="52878" x14ac:dyDescent="0.25"/>
    <row r="52879" x14ac:dyDescent="0.25"/>
    <row r="52880" x14ac:dyDescent="0.25"/>
    <row r="52881" x14ac:dyDescent="0.25"/>
    <row r="52882" x14ac:dyDescent="0.25"/>
    <row r="52883" x14ac:dyDescent="0.25"/>
    <row r="52884" x14ac:dyDescent="0.25"/>
    <row r="52885" x14ac:dyDescent="0.25"/>
    <row r="52886" x14ac:dyDescent="0.25"/>
    <row r="52887" x14ac:dyDescent="0.25"/>
    <row r="52888" x14ac:dyDescent="0.25"/>
    <row r="52889" x14ac:dyDescent="0.25"/>
    <row r="52890" x14ac:dyDescent="0.25"/>
    <row r="52891" x14ac:dyDescent="0.25"/>
    <row r="52892" x14ac:dyDescent="0.25"/>
    <row r="52893" x14ac:dyDescent="0.25"/>
    <row r="52894" x14ac:dyDescent="0.25"/>
    <row r="52895" x14ac:dyDescent="0.25"/>
    <row r="52896" x14ac:dyDescent="0.25"/>
    <row r="52897" x14ac:dyDescent="0.25"/>
    <row r="52898" x14ac:dyDescent="0.25"/>
    <row r="52899" x14ac:dyDescent="0.25"/>
    <row r="52900" x14ac:dyDescent="0.25"/>
    <row r="52901" x14ac:dyDescent="0.25"/>
    <row r="52902" x14ac:dyDescent="0.25"/>
    <row r="52903" x14ac:dyDescent="0.25"/>
    <row r="52904" x14ac:dyDescent="0.25"/>
    <row r="52905" x14ac:dyDescent="0.25"/>
    <row r="52906" x14ac:dyDescent="0.25"/>
    <row r="52907" x14ac:dyDescent="0.25"/>
    <row r="52908" x14ac:dyDescent="0.25"/>
    <row r="52909" x14ac:dyDescent="0.25"/>
    <row r="52910" x14ac:dyDescent="0.25"/>
    <row r="52911" x14ac:dyDescent="0.25"/>
    <row r="52912" x14ac:dyDescent="0.25"/>
    <row r="52913" x14ac:dyDescent="0.25"/>
    <row r="52914" x14ac:dyDescent="0.25"/>
    <row r="52915" x14ac:dyDescent="0.25"/>
    <row r="52916" x14ac:dyDescent="0.25"/>
    <row r="52917" x14ac:dyDescent="0.25"/>
    <row r="52918" x14ac:dyDescent="0.25"/>
    <row r="52919" x14ac:dyDescent="0.25"/>
    <row r="52920" x14ac:dyDescent="0.25"/>
    <row r="52921" x14ac:dyDescent="0.25"/>
    <row r="52922" x14ac:dyDescent="0.25"/>
    <row r="52923" x14ac:dyDescent="0.25"/>
    <row r="52924" x14ac:dyDescent="0.25"/>
    <row r="52925" x14ac:dyDescent="0.25"/>
    <row r="52926" x14ac:dyDescent="0.25"/>
    <row r="52927" x14ac:dyDescent="0.25"/>
    <row r="52928" x14ac:dyDescent="0.25"/>
    <row r="52929" x14ac:dyDescent="0.25"/>
    <row r="52930" x14ac:dyDescent="0.25"/>
    <row r="52931" x14ac:dyDescent="0.25"/>
    <row r="52932" x14ac:dyDescent="0.25"/>
    <row r="52933" x14ac:dyDescent="0.25"/>
    <row r="52934" x14ac:dyDescent="0.25"/>
    <row r="52935" x14ac:dyDescent="0.25"/>
    <row r="52936" x14ac:dyDescent="0.25"/>
    <row r="52937" x14ac:dyDescent="0.25"/>
    <row r="52938" x14ac:dyDescent="0.25"/>
    <row r="52939" x14ac:dyDescent="0.25"/>
    <row r="52940" x14ac:dyDescent="0.25"/>
    <row r="52941" x14ac:dyDescent="0.25"/>
    <row r="52942" x14ac:dyDescent="0.25"/>
    <row r="52943" x14ac:dyDescent="0.25"/>
    <row r="52944" x14ac:dyDescent="0.25"/>
    <row r="52945" x14ac:dyDescent="0.25"/>
    <row r="52946" x14ac:dyDescent="0.25"/>
    <row r="52947" x14ac:dyDescent="0.25"/>
    <row r="52948" x14ac:dyDescent="0.25"/>
    <row r="52949" x14ac:dyDescent="0.25"/>
    <row r="52950" x14ac:dyDescent="0.25"/>
    <row r="52951" x14ac:dyDescent="0.25"/>
    <row r="52952" x14ac:dyDescent="0.25"/>
    <row r="52953" x14ac:dyDescent="0.25"/>
    <row r="52954" x14ac:dyDescent="0.25"/>
    <row r="52955" x14ac:dyDescent="0.25"/>
    <row r="52956" x14ac:dyDescent="0.25"/>
    <row r="52957" x14ac:dyDescent="0.25"/>
    <row r="52958" x14ac:dyDescent="0.25"/>
    <row r="52959" x14ac:dyDescent="0.25"/>
    <row r="52960" x14ac:dyDescent="0.25"/>
    <row r="52961" x14ac:dyDescent="0.25"/>
    <row r="52962" x14ac:dyDescent="0.25"/>
    <row r="52963" x14ac:dyDescent="0.25"/>
    <row r="52964" x14ac:dyDescent="0.25"/>
    <row r="52965" x14ac:dyDescent="0.25"/>
    <row r="52966" x14ac:dyDescent="0.25"/>
    <row r="52967" x14ac:dyDescent="0.25"/>
    <row r="52968" x14ac:dyDescent="0.25"/>
    <row r="52969" x14ac:dyDescent="0.25"/>
    <row r="52970" x14ac:dyDescent="0.25"/>
    <row r="52971" x14ac:dyDescent="0.25"/>
    <row r="52972" x14ac:dyDescent="0.25"/>
    <row r="52973" x14ac:dyDescent="0.25"/>
    <row r="52974" x14ac:dyDescent="0.25"/>
    <row r="52975" x14ac:dyDescent="0.25"/>
    <row r="52976" x14ac:dyDescent="0.25"/>
    <row r="52977" x14ac:dyDescent="0.25"/>
    <row r="52978" x14ac:dyDescent="0.25"/>
    <row r="52979" x14ac:dyDescent="0.25"/>
    <row r="52980" x14ac:dyDescent="0.25"/>
    <row r="52981" x14ac:dyDescent="0.25"/>
    <row r="52982" x14ac:dyDescent="0.25"/>
    <row r="52983" x14ac:dyDescent="0.25"/>
    <row r="52984" x14ac:dyDescent="0.25"/>
    <row r="52985" x14ac:dyDescent="0.25"/>
    <row r="52986" x14ac:dyDescent="0.25"/>
    <row r="52987" x14ac:dyDescent="0.25"/>
    <row r="52988" x14ac:dyDescent="0.25"/>
    <row r="52989" x14ac:dyDescent="0.25"/>
    <row r="52990" x14ac:dyDescent="0.25"/>
    <row r="52991" x14ac:dyDescent="0.25"/>
    <row r="52992" x14ac:dyDescent="0.25"/>
    <row r="52993" x14ac:dyDescent="0.25"/>
    <row r="52994" x14ac:dyDescent="0.25"/>
    <row r="52995" x14ac:dyDescent="0.25"/>
    <row r="52996" x14ac:dyDescent="0.25"/>
    <row r="52997" x14ac:dyDescent="0.25"/>
    <row r="52998" x14ac:dyDescent="0.25"/>
    <row r="52999" x14ac:dyDescent="0.25"/>
    <row r="53000" x14ac:dyDescent="0.25"/>
    <row r="53001" x14ac:dyDescent="0.25"/>
    <row r="53002" x14ac:dyDescent="0.25"/>
    <row r="53003" x14ac:dyDescent="0.25"/>
    <row r="53004" x14ac:dyDescent="0.25"/>
    <row r="53005" x14ac:dyDescent="0.25"/>
    <row r="53006" x14ac:dyDescent="0.25"/>
    <row r="53007" x14ac:dyDescent="0.25"/>
    <row r="53008" x14ac:dyDescent="0.25"/>
    <row r="53009" x14ac:dyDescent="0.25"/>
    <row r="53010" x14ac:dyDescent="0.25"/>
    <row r="53011" x14ac:dyDescent="0.25"/>
    <row r="53012" x14ac:dyDescent="0.25"/>
    <row r="53013" x14ac:dyDescent="0.25"/>
    <row r="53014" x14ac:dyDescent="0.25"/>
    <row r="53015" x14ac:dyDescent="0.25"/>
    <row r="53016" x14ac:dyDescent="0.25"/>
    <row r="53017" x14ac:dyDescent="0.25"/>
    <row r="53018" x14ac:dyDescent="0.25"/>
    <row r="53019" x14ac:dyDescent="0.25"/>
    <row r="53020" x14ac:dyDescent="0.25"/>
    <row r="53021" x14ac:dyDescent="0.25"/>
    <row r="53022" x14ac:dyDescent="0.25"/>
    <row r="53023" x14ac:dyDescent="0.25"/>
    <row r="53024" x14ac:dyDescent="0.25"/>
    <row r="53025" x14ac:dyDescent="0.25"/>
    <row r="53026" x14ac:dyDescent="0.25"/>
    <row r="53027" x14ac:dyDescent="0.25"/>
    <row r="53028" x14ac:dyDescent="0.25"/>
    <row r="53029" x14ac:dyDescent="0.25"/>
    <row r="53030" x14ac:dyDescent="0.25"/>
    <row r="53031" x14ac:dyDescent="0.25"/>
    <row r="53032" x14ac:dyDescent="0.25"/>
    <row r="53033" x14ac:dyDescent="0.25"/>
    <row r="53034" x14ac:dyDescent="0.25"/>
    <row r="53035" x14ac:dyDescent="0.25"/>
    <row r="53036" x14ac:dyDescent="0.25"/>
    <row r="53037" x14ac:dyDescent="0.25"/>
    <row r="53038" x14ac:dyDescent="0.25"/>
    <row r="53039" x14ac:dyDescent="0.25"/>
    <row r="53040" x14ac:dyDescent="0.25"/>
    <row r="53041" x14ac:dyDescent="0.25"/>
    <row r="53042" x14ac:dyDescent="0.25"/>
    <row r="53043" x14ac:dyDescent="0.25"/>
    <row r="53044" x14ac:dyDescent="0.25"/>
    <row r="53045" x14ac:dyDescent="0.25"/>
    <row r="53046" x14ac:dyDescent="0.25"/>
    <row r="53047" x14ac:dyDescent="0.25"/>
    <row r="53048" x14ac:dyDescent="0.25"/>
    <row r="53049" x14ac:dyDescent="0.25"/>
    <row r="53050" x14ac:dyDescent="0.25"/>
    <row r="53051" x14ac:dyDescent="0.25"/>
    <row r="53052" x14ac:dyDescent="0.25"/>
    <row r="53053" x14ac:dyDescent="0.25"/>
    <row r="53054" x14ac:dyDescent="0.25"/>
    <row r="53055" x14ac:dyDescent="0.25"/>
    <row r="53056" x14ac:dyDescent="0.25"/>
    <row r="53057" x14ac:dyDescent="0.25"/>
    <row r="53058" x14ac:dyDescent="0.25"/>
    <row r="53059" x14ac:dyDescent="0.25"/>
    <row r="53060" x14ac:dyDescent="0.25"/>
    <row r="53061" x14ac:dyDescent="0.25"/>
    <row r="53062" x14ac:dyDescent="0.25"/>
    <row r="53063" x14ac:dyDescent="0.25"/>
    <row r="53064" x14ac:dyDescent="0.25"/>
    <row r="53065" x14ac:dyDescent="0.25"/>
    <row r="53066" x14ac:dyDescent="0.25"/>
    <row r="53067" x14ac:dyDescent="0.25"/>
    <row r="53068" x14ac:dyDescent="0.25"/>
    <row r="53069" x14ac:dyDescent="0.25"/>
    <row r="53070" x14ac:dyDescent="0.25"/>
    <row r="53071" x14ac:dyDescent="0.25"/>
    <row r="53072" x14ac:dyDescent="0.25"/>
    <row r="53073" x14ac:dyDescent="0.25"/>
    <row r="53074" x14ac:dyDescent="0.25"/>
    <row r="53075" x14ac:dyDescent="0.25"/>
    <row r="53076" x14ac:dyDescent="0.25"/>
    <row r="53077" x14ac:dyDescent="0.25"/>
    <row r="53078" x14ac:dyDescent="0.25"/>
    <row r="53079" x14ac:dyDescent="0.25"/>
    <row r="53080" x14ac:dyDescent="0.25"/>
    <row r="53081" x14ac:dyDescent="0.25"/>
    <row r="53082" x14ac:dyDescent="0.25"/>
    <row r="53083" x14ac:dyDescent="0.25"/>
    <row r="53084" x14ac:dyDescent="0.25"/>
    <row r="53085" x14ac:dyDescent="0.25"/>
    <row r="53086" x14ac:dyDescent="0.25"/>
    <row r="53087" x14ac:dyDescent="0.25"/>
    <row r="53088" x14ac:dyDescent="0.25"/>
    <row r="53089" x14ac:dyDescent="0.25"/>
    <row r="53090" x14ac:dyDescent="0.25"/>
    <row r="53091" x14ac:dyDescent="0.25"/>
    <row r="53092" x14ac:dyDescent="0.25"/>
    <row r="53093" x14ac:dyDescent="0.25"/>
    <row r="53094" x14ac:dyDescent="0.25"/>
    <row r="53095" x14ac:dyDescent="0.25"/>
    <row r="53096" x14ac:dyDescent="0.25"/>
    <row r="53097" x14ac:dyDescent="0.25"/>
    <row r="53098" x14ac:dyDescent="0.25"/>
    <row r="53099" x14ac:dyDescent="0.25"/>
    <row r="53100" x14ac:dyDescent="0.25"/>
    <row r="53101" x14ac:dyDescent="0.25"/>
    <row r="53102" x14ac:dyDescent="0.25"/>
    <row r="53103" x14ac:dyDescent="0.25"/>
    <row r="53104" x14ac:dyDescent="0.25"/>
    <row r="53105" x14ac:dyDescent="0.25"/>
    <row r="53106" x14ac:dyDescent="0.25"/>
    <row r="53107" x14ac:dyDescent="0.25"/>
    <row r="53108" x14ac:dyDescent="0.25"/>
    <row r="53109" x14ac:dyDescent="0.25"/>
    <row r="53110" x14ac:dyDescent="0.25"/>
    <row r="53111" x14ac:dyDescent="0.25"/>
    <row r="53112" x14ac:dyDescent="0.25"/>
    <row r="53113" x14ac:dyDescent="0.25"/>
    <row r="53114" x14ac:dyDescent="0.25"/>
    <row r="53115" x14ac:dyDescent="0.25"/>
    <row r="53116" x14ac:dyDescent="0.25"/>
    <row r="53117" x14ac:dyDescent="0.25"/>
    <row r="53118" x14ac:dyDescent="0.25"/>
    <row r="53119" x14ac:dyDescent="0.25"/>
    <row r="53120" x14ac:dyDescent="0.25"/>
    <row r="53121" x14ac:dyDescent="0.25"/>
    <row r="53122" x14ac:dyDescent="0.25"/>
    <row r="53123" x14ac:dyDescent="0.25"/>
    <row r="53124" x14ac:dyDescent="0.25"/>
    <row r="53125" x14ac:dyDescent="0.25"/>
    <row r="53126" x14ac:dyDescent="0.25"/>
    <row r="53127" x14ac:dyDescent="0.25"/>
    <row r="53128" x14ac:dyDescent="0.25"/>
    <row r="53129" x14ac:dyDescent="0.25"/>
    <row r="53130" x14ac:dyDescent="0.25"/>
    <row r="53131" x14ac:dyDescent="0.25"/>
    <row r="53132" x14ac:dyDescent="0.25"/>
    <row r="53133" x14ac:dyDescent="0.25"/>
    <row r="53134" x14ac:dyDescent="0.25"/>
    <row r="53135" x14ac:dyDescent="0.25"/>
    <row r="53136" x14ac:dyDescent="0.25"/>
    <row r="53137" x14ac:dyDescent="0.25"/>
    <row r="53138" x14ac:dyDescent="0.25"/>
    <row r="53139" x14ac:dyDescent="0.25"/>
    <row r="53140" x14ac:dyDescent="0.25"/>
    <row r="53141" x14ac:dyDescent="0.25"/>
    <row r="53142" x14ac:dyDescent="0.25"/>
    <row r="53143" x14ac:dyDescent="0.25"/>
    <row r="53144" x14ac:dyDescent="0.25"/>
    <row r="53145" x14ac:dyDescent="0.25"/>
    <row r="53146" x14ac:dyDescent="0.25"/>
    <row r="53147" x14ac:dyDescent="0.25"/>
    <row r="53148" x14ac:dyDescent="0.25"/>
    <row r="53149" x14ac:dyDescent="0.25"/>
    <row r="53150" x14ac:dyDescent="0.25"/>
    <row r="53151" x14ac:dyDescent="0.25"/>
    <row r="53152" x14ac:dyDescent="0.25"/>
    <row r="53153" x14ac:dyDescent="0.25"/>
    <row r="53154" x14ac:dyDescent="0.25"/>
    <row r="53155" x14ac:dyDescent="0.25"/>
    <row r="53156" x14ac:dyDescent="0.25"/>
    <row r="53157" x14ac:dyDescent="0.25"/>
    <row r="53158" x14ac:dyDescent="0.25"/>
    <row r="53159" x14ac:dyDescent="0.25"/>
    <row r="53160" x14ac:dyDescent="0.25"/>
    <row r="53161" x14ac:dyDescent="0.25"/>
    <row r="53162" x14ac:dyDescent="0.25"/>
    <row r="53163" x14ac:dyDescent="0.25"/>
    <row r="53164" x14ac:dyDescent="0.25"/>
    <row r="53165" x14ac:dyDescent="0.25"/>
    <row r="53166" x14ac:dyDescent="0.25"/>
    <row r="53167" x14ac:dyDescent="0.25"/>
    <row r="53168" x14ac:dyDescent="0.25"/>
    <row r="53169" x14ac:dyDescent="0.25"/>
    <row r="53170" x14ac:dyDescent="0.25"/>
    <row r="53171" x14ac:dyDescent="0.25"/>
    <row r="53172" x14ac:dyDescent="0.25"/>
    <row r="53173" x14ac:dyDescent="0.25"/>
    <row r="53174" x14ac:dyDescent="0.25"/>
    <row r="53175" x14ac:dyDescent="0.25"/>
    <row r="53176" x14ac:dyDescent="0.25"/>
    <row r="53177" x14ac:dyDescent="0.25"/>
    <row r="53178" x14ac:dyDescent="0.25"/>
    <row r="53179" x14ac:dyDescent="0.25"/>
    <row r="53180" x14ac:dyDescent="0.25"/>
    <row r="53181" x14ac:dyDescent="0.25"/>
    <row r="53182" x14ac:dyDescent="0.25"/>
    <row r="53183" x14ac:dyDescent="0.25"/>
    <row r="53184" x14ac:dyDescent="0.25"/>
    <row r="53185" x14ac:dyDescent="0.25"/>
    <row r="53186" x14ac:dyDescent="0.25"/>
    <row r="53187" x14ac:dyDescent="0.25"/>
    <row r="53188" x14ac:dyDescent="0.25"/>
    <row r="53189" x14ac:dyDescent="0.25"/>
    <row r="53190" x14ac:dyDescent="0.25"/>
    <row r="53191" x14ac:dyDescent="0.25"/>
    <row r="53192" x14ac:dyDescent="0.25"/>
    <row r="53193" x14ac:dyDescent="0.25"/>
    <row r="53194" x14ac:dyDescent="0.25"/>
    <row r="53195" x14ac:dyDescent="0.25"/>
    <row r="53196" x14ac:dyDescent="0.25"/>
    <row r="53197" x14ac:dyDescent="0.25"/>
    <row r="53198" x14ac:dyDescent="0.25"/>
    <row r="53199" x14ac:dyDescent="0.25"/>
    <row r="53200" x14ac:dyDescent="0.25"/>
    <row r="53201" x14ac:dyDescent="0.25"/>
    <row r="53202" x14ac:dyDescent="0.25"/>
    <row r="53203" x14ac:dyDescent="0.25"/>
    <row r="53204" x14ac:dyDescent="0.25"/>
    <row r="53205" x14ac:dyDescent="0.25"/>
    <row r="53206" x14ac:dyDescent="0.25"/>
    <row r="53207" x14ac:dyDescent="0.25"/>
    <row r="53208" x14ac:dyDescent="0.25"/>
    <row r="53209" x14ac:dyDescent="0.25"/>
    <row r="53210" x14ac:dyDescent="0.25"/>
    <row r="53211" x14ac:dyDescent="0.25"/>
    <row r="53212" x14ac:dyDescent="0.25"/>
    <row r="53213" x14ac:dyDescent="0.25"/>
    <row r="53214" x14ac:dyDescent="0.25"/>
    <row r="53215" x14ac:dyDescent="0.25"/>
    <row r="53216" x14ac:dyDescent="0.25"/>
    <row r="53217" x14ac:dyDescent="0.25"/>
    <row r="53218" x14ac:dyDescent="0.25"/>
    <row r="53219" x14ac:dyDescent="0.25"/>
    <row r="53220" x14ac:dyDescent="0.25"/>
    <row r="53221" x14ac:dyDescent="0.25"/>
    <row r="53222" x14ac:dyDescent="0.25"/>
    <row r="53223" x14ac:dyDescent="0.25"/>
    <row r="53224" x14ac:dyDescent="0.25"/>
    <row r="53225" x14ac:dyDescent="0.25"/>
    <row r="53226" x14ac:dyDescent="0.25"/>
    <row r="53227" x14ac:dyDescent="0.25"/>
    <row r="53228" x14ac:dyDescent="0.25"/>
    <row r="53229" x14ac:dyDescent="0.25"/>
    <row r="53230" x14ac:dyDescent="0.25"/>
    <row r="53231" x14ac:dyDescent="0.25"/>
    <row r="53232" x14ac:dyDescent="0.25"/>
    <row r="53233" x14ac:dyDescent="0.25"/>
    <row r="53234" x14ac:dyDescent="0.25"/>
    <row r="53235" x14ac:dyDescent="0.25"/>
    <row r="53236" x14ac:dyDescent="0.25"/>
    <row r="53237" x14ac:dyDescent="0.25"/>
    <row r="53238" x14ac:dyDescent="0.25"/>
    <row r="53239" x14ac:dyDescent="0.25"/>
    <row r="53240" x14ac:dyDescent="0.25"/>
    <row r="53241" x14ac:dyDescent="0.25"/>
    <row r="53242" x14ac:dyDescent="0.25"/>
    <row r="53243" x14ac:dyDescent="0.25"/>
    <row r="53244" x14ac:dyDescent="0.25"/>
    <row r="53245" x14ac:dyDescent="0.25"/>
    <row r="53246" x14ac:dyDescent="0.25"/>
    <row r="53247" x14ac:dyDescent="0.25"/>
    <row r="53248" x14ac:dyDescent="0.25"/>
    <row r="53249" x14ac:dyDescent="0.25"/>
    <row r="53250" x14ac:dyDescent="0.25"/>
    <row r="53251" x14ac:dyDescent="0.25"/>
    <row r="53252" x14ac:dyDescent="0.25"/>
    <row r="53253" x14ac:dyDescent="0.25"/>
    <row r="53254" x14ac:dyDescent="0.25"/>
    <row r="53255" x14ac:dyDescent="0.25"/>
    <row r="53256" x14ac:dyDescent="0.25"/>
    <row r="53257" x14ac:dyDescent="0.25"/>
    <row r="53258" x14ac:dyDescent="0.25"/>
    <row r="53259" x14ac:dyDescent="0.25"/>
    <row r="53260" x14ac:dyDescent="0.25"/>
    <row r="53261" x14ac:dyDescent="0.25"/>
    <row r="53262" x14ac:dyDescent="0.25"/>
    <row r="53263" x14ac:dyDescent="0.25"/>
    <row r="53264" x14ac:dyDescent="0.25"/>
    <row r="53265" x14ac:dyDescent="0.25"/>
    <row r="53266" x14ac:dyDescent="0.25"/>
    <row r="53267" x14ac:dyDescent="0.25"/>
    <row r="53268" x14ac:dyDescent="0.25"/>
    <row r="53269" x14ac:dyDescent="0.25"/>
    <row r="53270" x14ac:dyDescent="0.25"/>
    <row r="53271" x14ac:dyDescent="0.25"/>
    <row r="53272" x14ac:dyDescent="0.25"/>
    <row r="53273" x14ac:dyDescent="0.25"/>
    <row r="53274" x14ac:dyDescent="0.25"/>
    <row r="53275" x14ac:dyDescent="0.25"/>
    <row r="53276" x14ac:dyDescent="0.25"/>
    <row r="53277" x14ac:dyDescent="0.25"/>
    <row r="53278" x14ac:dyDescent="0.25"/>
    <row r="53279" x14ac:dyDescent="0.25"/>
    <row r="53280" x14ac:dyDescent="0.25"/>
    <row r="53281" x14ac:dyDescent="0.25"/>
    <row r="53282" x14ac:dyDescent="0.25"/>
    <row r="53283" x14ac:dyDescent="0.25"/>
    <row r="53284" x14ac:dyDescent="0.25"/>
    <row r="53285" x14ac:dyDescent="0.25"/>
    <row r="53286" x14ac:dyDescent="0.25"/>
    <row r="53287" x14ac:dyDescent="0.25"/>
    <row r="53288" x14ac:dyDescent="0.25"/>
    <row r="53289" x14ac:dyDescent="0.25"/>
    <row r="53290" x14ac:dyDescent="0.25"/>
    <row r="53291" x14ac:dyDescent="0.25"/>
    <row r="53292" x14ac:dyDescent="0.25"/>
    <row r="53293" x14ac:dyDescent="0.25"/>
    <row r="53294" x14ac:dyDescent="0.25"/>
    <row r="53295" x14ac:dyDescent="0.25"/>
    <row r="53296" x14ac:dyDescent="0.25"/>
    <row r="53297" x14ac:dyDescent="0.25"/>
    <row r="53298" x14ac:dyDescent="0.25"/>
    <row r="53299" x14ac:dyDescent="0.25"/>
    <row r="53300" x14ac:dyDescent="0.25"/>
    <row r="53301" x14ac:dyDescent="0.25"/>
    <row r="53302" x14ac:dyDescent="0.25"/>
    <row r="53303" x14ac:dyDescent="0.25"/>
    <row r="53304" x14ac:dyDescent="0.25"/>
    <row r="53305" x14ac:dyDescent="0.25"/>
    <row r="53306" x14ac:dyDescent="0.25"/>
    <row r="53307" x14ac:dyDescent="0.25"/>
    <row r="53308" x14ac:dyDescent="0.25"/>
    <row r="53309" x14ac:dyDescent="0.25"/>
    <row r="53310" x14ac:dyDescent="0.25"/>
    <row r="53311" x14ac:dyDescent="0.25"/>
    <row r="53312" x14ac:dyDescent="0.25"/>
    <row r="53313" x14ac:dyDescent="0.25"/>
    <row r="53314" x14ac:dyDescent="0.25"/>
    <row r="53315" x14ac:dyDescent="0.25"/>
    <row r="53316" x14ac:dyDescent="0.25"/>
    <row r="53317" x14ac:dyDescent="0.25"/>
    <row r="53318" x14ac:dyDescent="0.25"/>
    <row r="53319" x14ac:dyDescent="0.25"/>
    <row r="53320" x14ac:dyDescent="0.25"/>
    <row r="53321" x14ac:dyDescent="0.25"/>
    <row r="53322" x14ac:dyDescent="0.25"/>
    <row r="53323" x14ac:dyDescent="0.25"/>
    <row r="53324" x14ac:dyDescent="0.25"/>
    <row r="53325" x14ac:dyDescent="0.25"/>
    <row r="53326" x14ac:dyDescent="0.25"/>
    <row r="53327" x14ac:dyDescent="0.25"/>
    <row r="53328" x14ac:dyDescent="0.25"/>
    <row r="53329" x14ac:dyDescent="0.25"/>
    <row r="53330" x14ac:dyDescent="0.25"/>
    <row r="53331" x14ac:dyDescent="0.25"/>
    <row r="53332" x14ac:dyDescent="0.25"/>
    <row r="53333" x14ac:dyDescent="0.25"/>
    <row r="53334" x14ac:dyDescent="0.25"/>
    <row r="53335" x14ac:dyDescent="0.25"/>
    <row r="53336" x14ac:dyDescent="0.25"/>
    <row r="53337" x14ac:dyDescent="0.25"/>
    <row r="53338" x14ac:dyDescent="0.25"/>
    <row r="53339" x14ac:dyDescent="0.25"/>
    <row r="53340" x14ac:dyDescent="0.25"/>
    <row r="53341" x14ac:dyDescent="0.25"/>
    <row r="53342" x14ac:dyDescent="0.25"/>
    <row r="53343" x14ac:dyDescent="0.25"/>
    <row r="53344" x14ac:dyDescent="0.25"/>
    <row r="53345" x14ac:dyDescent="0.25"/>
    <row r="53346" x14ac:dyDescent="0.25"/>
    <row r="53347" x14ac:dyDescent="0.25"/>
    <row r="53348" x14ac:dyDescent="0.25"/>
    <row r="53349" x14ac:dyDescent="0.25"/>
    <row r="53350" x14ac:dyDescent="0.25"/>
    <row r="53351" x14ac:dyDescent="0.25"/>
    <row r="53352" x14ac:dyDescent="0.25"/>
    <row r="53353" x14ac:dyDescent="0.25"/>
    <row r="53354" x14ac:dyDescent="0.25"/>
    <row r="53355" x14ac:dyDescent="0.25"/>
    <row r="53356" x14ac:dyDescent="0.25"/>
    <row r="53357" x14ac:dyDescent="0.25"/>
    <row r="53358" x14ac:dyDescent="0.25"/>
    <row r="53359" x14ac:dyDescent="0.25"/>
    <row r="53360" x14ac:dyDescent="0.25"/>
    <row r="53361" x14ac:dyDescent="0.25"/>
    <row r="53362" x14ac:dyDescent="0.25"/>
    <row r="53363" x14ac:dyDescent="0.25"/>
    <row r="53364" x14ac:dyDescent="0.25"/>
    <row r="53365" x14ac:dyDescent="0.25"/>
    <row r="53366" x14ac:dyDescent="0.25"/>
    <row r="53367" x14ac:dyDescent="0.25"/>
    <row r="53368" x14ac:dyDescent="0.25"/>
    <row r="53369" x14ac:dyDescent="0.25"/>
    <row r="53370" x14ac:dyDescent="0.25"/>
    <row r="53371" x14ac:dyDescent="0.25"/>
    <row r="53372" x14ac:dyDescent="0.25"/>
    <row r="53373" x14ac:dyDescent="0.25"/>
    <row r="53374" x14ac:dyDescent="0.25"/>
    <row r="53375" x14ac:dyDescent="0.25"/>
    <row r="53376" x14ac:dyDescent="0.25"/>
    <row r="53377" x14ac:dyDescent="0.25"/>
    <row r="53378" x14ac:dyDescent="0.25"/>
    <row r="53379" x14ac:dyDescent="0.25"/>
    <row r="53380" x14ac:dyDescent="0.25"/>
    <row r="53381" x14ac:dyDescent="0.25"/>
    <row r="53382" x14ac:dyDescent="0.25"/>
    <row r="53383" x14ac:dyDescent="0.25"/>
    <row r="53384" x14ac:dyDescent="0.25"/>
    <row r="53385" x14ac:dyDescent="0.25"/>
    <row r="53386" x14ac:dyDescent="0.25"/>
    <row r="53387" x14ac:dyDescent="0.25"/>
    <row r="53388" x14ac:dyDescent="0.25"/>
    <row r="53389" x14ac:dyDescent="0.25"/>
    <row r="53390" x14ac:dyDescent="0.25"/>
    <row r="53391" x14ac:dyDescent="0.25"/>
    <row r="53392" x14ac:dyDescent="0.25"/>
    <row r="53393" x14ac:dyDescent="0.25"/>
    <row r="53394" x14ac:dyDescent="0.25"/>
    <row r="53395" x14ac:dyDescent="0.25"/>
    <row r="53396" x14ac:dyDescent="0.25"/>
    <row r="53397" x14ac:dyDescent="0.25"/>
    <row r="53398" x14ac:dyDescent="0.25"/>
    <row r="53399" x14ac:dyDescent="0.25"/>
    <row r="53400" x14ac:dyDescent="0.25"/>
    <row r="53401" x14ac:dyDescent="0.25"/>
    <row r="53402" x14ac:dyDescent="0.25"/>
    <row r="53403" x14ac:dyDescent="0.25"/>
    <row r="53404" x14ac:dyDescent="0.25"/>
    <row r="53405" x14ac:dyDescent="0.25"/>
    <row r="53406" x14ac:dyDescent="0.25"/>
    <row r="53407" x14ac:dyDescent="0.25"/>
    <row r="53408" x14ac:dyDescent="0.25"/>
    <row r="53409" x14ac:dyDescent="0.25"/>
    <row r="53410" x14ac:dyDescent="0.25"/>
    <row r="53411" x14ac:dyDescent="0.25"/>
    <row r="53412" x14ac:dyDescent="0.25"/>
    <row r="53413" x14ac:dyDescent="0.25"/>
    <row r="53414" x14ac:dyDescent="0.25"/>
    <row r="53415" x14ac:dyDescent="0.25"/>
    <row r="53416" x14ac:dyDescent="0.25"/>
    <row r="53417" x14ac:dyDescent="0.25"/>
    <row r="53418" x14ac:dyDescent="0.25"/>
    <row r="53419" x14ac:dyDescent="0.25"/>
    <row r="53420" x14ac:dyDescent="0.25"/>
    <row r="53421" x14ac:dyDescent="0.25"/>
    <row r="53422" x14ac:dyDescent="0.25"/>
    <row r="53423" x14ac:dyDescent="0.25"/>
    <row r="53424" x14ac:dyDescent="0.25"/>
    <row r="53425" x14ac:dyDescent="0.25"/>
    <row r="53426" x14ac:dyDescent="0.25"/>
    <row r="53427" x14ac:dyDescent="0.25"/>
    <row r="53428" x14ac:dyDescent="0.25"/>
    <row r="53429" x14ac:dyDescent="0.25"/>
    <row r="53430" x14ac:dyDescent="0.25"/>
    <row r="53431" x14ac:dyDescent="0.25"/>
    <row r="53432" x14ac:dyDescent="0.25"/>
    <row r="53433" x14ac:dyDescent="0.25"/>
    <row r="53434" x14ac:dyDescent="0.25"/>
    <row r="53435" x14ac:dyDescent="0.25"/>
    <row r="53436" x14ac:dyDescent="0.25"/>
    <row r="53437" x14ac:dyDescent="0.25"/>
    <row r="53438" x14ac:dyDescent="0.25"/>
    <row r="53439" x14ac:dyDescent="0.25"/>
    <row r="53440" x14ac:dyDescent="0.25"/>
    <row r="53441" x14ac:dyDescent="0.25"/>
    <row r="53442" x14ac:dyDescent="0.25"/>
    <row r="53443" x14ac:dyDescent="0.25"/>
    <row r="53444" x14ac:dyDescent="0.25"/>
    <row r="53445" x14ac:dyDescent="0.25"/>
    <row r="53446" x14ac:dyDescent="0.25"/>
    <row r="53447" x14ac:dyDescent="0.25"/>
    <row r="53448" x14ac:dyDescent="0.25"/>
    <row r="53449" x14ac:dyDescent="0.25"/>
    <row r="53450" x14ac:dyDescent="0.25"/>
    <row r="53451" x14ac:dyDescent="0.25"/>
    <row r="53452" x14ac:dyDescent="0.25"/>
    <row r="53453" x14ac:dyDescent="0.25"/>
    <row r="53454" x14ac:dyDescent="0.25"/>
    <row r="53455" x14ac:dyDescent="0.25"/>
    <row r="53456" x14ac:dyDescent="0.25"/>
    <row r="53457" x14ac:dyDescent="0.25"/>
    <row r="53458" x14ac:dyDescent="0.25"/>
    <row r="53459" x14ac:dyDescent="0.25"/>
    <row r="53460" x14ac:dyDescent="0.25"/>
    <row r="53461" x14ac:dyDescent="0.25"/>
    <row r="53462" x14ac:dyDescent="0.25"/>
    <row r="53463" x14ac:dyDescent="0.25"/>
    <row r="53464" x14ac:dyDescent="0.25"/>
    <row r="53465" x14ac:dyDescent="0.25"/>
    <row r="53466" x14ac:dyDescent="0.25"/>
    <row r="53467" x14ac:dyDescent="0.25"/>
    <row r="53468" x14ac:dyDescent="0.25"/>
    <row r="53469" x14ac:dyDescent="0.25"/>
    <row r="53470" x14ac:dyDescent="0.25"/>
    <row r="53471" x14ac:dyDescent="0.25"/>
    <row r="53472" x14ac:dyDescent="0.25"/>
    <row r="53473" x14ac:dyDescent="0.25"/>
    <row r="53474" x14ac:dyDescent="0.25"/>
    <row r="53475" x14ac:dyDescent="0.25"/>
    <row r="53476" x14ac:dyDescent="0.25"/>
    <row r="53477" x14ac:dyDescent="0.25"/>
    <row r="53478" x14ac:dyDescent="0.25"/>
    <row r="53479" x14ac:dyDescent="0.25"/>
    <row r="53480" x14ac:dyDescent="0.25"/>
    <row r="53481" x14ac:dyDescent="0.25"/>
    <row r="53482" x14ac:dyDescent="0.25"/>
    <row r="53483" x14ac:dyDescent="0.25"/>
    <row r="53484" x14ac:dyDescent="0.25"/>
    <row r="53485" x14ac:dyDescent="0.25"/>
    <row r="53486" x14ac:dyDescent="0.25"/>
    <row r="53487" x14ac:dyDescent="0.25"/>
    <row r="53488" x14ac:dyDescent="0.25"/>
    <row r="53489" x14ac:dyDescent="0.25"/>
    <row r="53490" x14ac:dyDescent="0.25"/>
    <row r="53491" x14ac:dyDescent="0.25"/>
    <row r="53492" x14ac:dyDescent="0.25"/>
    <row r="53493" x14ac:dyDescent="0.25"/>
    <row r="53494" x14ac:dyDescent="0.25"/>
    <row r="53495" x14ac:dyDescent="0.25"/>
    <row r="53496" x14ac:dyDescent="0.25"/>
    <row r="53497" x14ac:dyDescent="0.25"/>
    <row r="53498" x14ac:dyDescent="0.25"/>
    <row r="53499" x14ac:dyDescent="0.25"/>
    <row r="53500" x14ac:dyDescent="0.25"/>
    <row r="53501" x14ac:dyDescent="0.25"/>
    <row r="53502" x14ac:dyDescent="0.25"/>
    <row r="53503" x14ac:dyDescent="0.25"/>
    <row r="53504" x14ac:dyDescent="0.25"/>
    <row r="53505" x14ac:dyDescent="0.25"/>
    <row r="53506" x14ac:dyDescent="0.25"/>
    <row r="53507" x14ac:dyDescent="0.25"/>
    <row r="53508" x14ac:dyDescent="0.25"/>
    <row r="53509" x14ac:dyDescent="0.25"/>
    <row r="53510" x14ac:dyDescent="0.25"/>
    <row r="53511" x14ac:dyDescent="0.25"/>
    <row r="53512" x14ac:dyDescent="0.25"/>
    <row r="53513" x14ac:dyDescent="0.25"/>
    <row r="53514" x14ac:dyDescent="0.25"/>
    <row r="53515" x14ac:dyDescent="0.25"/>
    <row r="53516" x14ac:dyDescent="0.25"/>
    <row r="53517" x14ac:dyDescent="0.25"/>
    <row r="53518" x14ac:dyDescent="0.25"/>
    <row r="53519" x14ac:dyDescent="0.25"/>
    <row r="53520" x14ac:dyDescent="0.25"/>
    <row r="53521" x14ac:dyDescent="0.25"/>
    <row r="53522" x14ac:dyDescent="0.25"/>
    <row r="53523" x14ac:dyDescent="0.25"/>
    <row r="53524" x14ac:dyDescent="0.25"/>
    <row r="53525" x14ac:dyDescent="0.25"/>
    <row r="53526" x14ac:dyDescent="0.25"/>
    <row r="53527" x14ac:dyDescent="0.25"/>
    <row r="53528" x14ac:dyDescent="0.25"/>
    <row r="53529" x14ac:dyDescent="0.25"/>
    <row r="53530" x14ac:dyDescent="0.25"/>
    <row r="53531" x14ac:dyDescent="0.25"/>
    <row r="53532" x14ac:dyDescent="0.25"/>
    <row r="53533" x14ac:dyDescent="0.25"/>
    <row r="53534" x14ac:dyDescent="0.25"/>
    <row r="53535" x14ac:dyDescent="0.25"/>
    <row r="53536" x14ac:dyDescent="0.25"/>
    <row r="53537" x14ac:dyDescent="0.25"/>
    <row r="53538" x14ac:dyDescent="0.25"/>
    <row r="53539" x14ac:dyDescent="0.25"/>
    <row r="53540" x14ac:dyDescent="0.25"/>
    <row r="53541" x14ac:dyDescent="0.25"/>
    <row r="53542" x14ac:dyDescent="0.25"/>
    <row r="53543" x14ac:dyDescent="0.25"/>
    <row r="53544" x14ac:dyDescent="0.25"/>
    <row r="53545" x14ac:dyDescent="0.25"/>
    <row r="53546" x14ac:dyDescent="0.25"/>
    <row r="53547" x14ac:dyDescent="0.25"/>
    <row r="53548" x14ac:dyDescent="0.25"/>
    <row r="53549" x14ac:dyDescent="0.25"/>
    <row r="53550" x14ac:dyDescent="0.25"/>
    <row r="53551" x14ac:dyDescent="0.25"/>
    <row r="53552" x14ac:dyDescent="0.25"/>
    <row r="53553" x14ac:dyDescent="0.25"/>
    <row r="53554" x14ac:dyDescent="0.25"/>
    <row r="53555" x14ac:dyDescent="0.25"/>
    <row r="53556" x14ac:dyDescent="0.25"/>
    <row r="53557" x14ac:dyDescent="0.25"/>
    <row r="53558" x14ac:dyDescent="0.25"/>
    <row r="53559" x14ac:dyDescent="0.25"/>
    <row r="53560" x14ac:dyDescent="0.25"/>
    <row r="53561" x14ac:dyDescent="0.25"/>
    <row r="53562" x14ac:dyDescent="0.25"/>
    <row r="53563" x14ac:dyDescent="0.25"/>
    <row r="53564" x14ac:dyDescent="0.25"/>
    <row r="53565" x14ac:dyDescent="0.25"/>
    <row r="53566" x14ac:dyDescent="0.25"/>
    <row r="53567" x14ac:dyDescent="0.25"/>
    <row r="53568" x14ac:dyDescent="0.25"/>
    <row r="53569" x14ac:dyDescent="0.25"/>
    <row r="53570" x14ac:dyDescent="0.25"/>
    <row r="53571" x14ac:dyDescent="0.25"/>
    <row r="53572" x14ac:dyDescent="0.25"/>
    <row r="53573" x14ac:dyDescent="0.25"/>
    <row r="53574" x14ac:dyDescent="0.25"/>
    <row r="53575" x14ac:dyDescent="0.25"/>
    <row r="53576" x14ac:dyDescent="0.25"/>
    <row r="53577" x14ac:dyDescent="0.25"/>
    <row r="53578" x14ac:dyDescent="0.25"/>
    <row r="53579" x14ac:dyDescent="0.25"/>
    <row r="53580" x14ac:dyDescent="0.25"/>
    <row r="53581" x14ac:dyDescent="0.25"/>
    <row r="53582" x14ac:dyDescent="0.25"/>
    <row r="53583" x14ac:dyDescent="0.25"/>
    <row r="53584" x14ac:dyDescent="0.25"/>
    <row r="53585" x14ac:dyDescent="0.25"/>
    <row r="53586" x14ac:dyDescent="0.25"/>
    <row r="53587" x14ac:dyDescent="0.25"/>
    <row r="53588" x14ac:dyDescent="0.25"/>
    <row r="53589" x14ac:dyDescent="0.25"/>
    <row r="53590" x14ac:dyDescent="0.25"/>
    <row r="53591" x14ac:dyDescent="0.25"/>
    <row r="53592" x14ac:dyDescent="0.25"/>
    <row r="53593" x14ac:dyDescent="0.25"/>
    <row r="53594" x14ac:dyDescent="0.25"/>
    <row r="53595" x14ac:dyDescent="0.25"/>
    <row r="53596" x14ac:dyDescent="0.25"/>
    <row r="53597" x14ac:dyDescent="0.25"/>
    <row r="53598" x14ac:dyDescent="0.25"/>
    <row r="53599" x14ac:dyDescent="0.25"/>
    <row r="53600" x14ac:dyDescent="0.25"/>
    <row r="53601" x14ac:dyDescent="0.25"/>
    <row r="53602" x14ac:dyDescent="0.25"/>
    <row r="53603" x14ac:dyDescent="0.25"/>
    <row r="53604" x14ac:dyDescent="0.25"/>
    <row r="53605" x14ac:dyDescent="0.25"/>
    <row r="53606" x14ac:dyDescent="0.25"/>
    <row r="53607" x14ac:dyDescent="0.25"/>
    <row r="53608" x14ac:dyDescent="0.25"/>
    <row r="53609" x14ac:dyDescent="0.25"/>
    <row r="53610" x14ac:dyDescent="0.25"/>
    <row r="53611" x14ac:dyDescent="0.25"/>
    <row r="53612" x14ac:dyDescent="0.25"/>
    <row r="53613" x14ac:dyDescent="0.25"/>
    <row r="53614" x14ac:dyDescent="0.25"/>
    <row r="53615" x14ac:dyDescent="0.25"/>
    <row r="53616" x14ac:dyDescent="0.25"/>
    <row r="53617" x14ac:dyDescent="0.25"/>
    <row r="53618" x14ac:dyDescent="0.25"/>
    <row r="53619" x14ac:dyDescent="0.25"/>
    <row r="53620" x14ac:dyDescent="0.25"/>
    <row r="53621" x14ac:dyDescent="0.25"/>
    <row r="53622" x14ac:dyDescent="0.25"/>
    <row r="53623" x14ac:dyDescent="0.25"/>
    <row r="53624" x14ac:dyDescent="0.25"/>
    <row r="53625" x14ac:dyDescent="0.25"/>
    <row r="53626" x14ac:dyDescent="0.25"/>
    <row r="53627" x14ac:dyDescent="0.25"/>
    <row r="53628" x14ac:dyDescent="0.25"/>
    <row r="53629" x14ac:dyDescent="0.25"/>
    <row r="53630" x14ac:dyDescent="0.25"/>
    <row r="53631" x14ac:dyDescent="0.25"/>
    <row r="53632" x14ac:dyDescent="0.25"/>
    <row r="53633" x14ac:dyDescent="0.25"/>
    <row r="53634" x14ac:dyDescent="0.25"/>
    <row r="53635" x14ac:dyDescent="0.25"/>
    <row r="53636" x14ac:dyDescent="0.25"/>
    <row r="53637" x14ac:dyDescent="0.25"/>
    <row r="53638" x14ac:dyDescent="0.25"/>
    <row r="53639" x14ac:dyDescent="0.25"/>
    <row r="53640" x14ac:dyDescent="0.25"/>
    <row r="53641" x14ac:dyDescent="0.25"/>
    <row r="53642" x14ac:dyDescent="0.25"/>
    <row r="53643" x14ac:dyDescent="0.25"/>
    <row r="53644" x14ac:dyDescent="0.25"/>
    <row r="53645" x14ac:dyDescent="0.25"/>
    <row r="53646" x14ac:dyDescent="0.25"/>
    <row r="53647" x14ac:dyDescent="0.25"/>
    <row r="53648" x14ac:dyDescent="0.25"/>
    <row r="53649" x14ac:dyDescent="0.25"/>
    <row r="53650" x14ac:dyDescent="0.25"/>
    <row r="53651" x14ac:dyDescent="0.25"/>
    <row r="53652" x14ac:dyDescent="0.25"/>
    <row r="53653" x14ac:dyDescent="0.25"/>
    <row r="53654" x14ac:dyDescent="0.25"/>
    <row r="53655" x14ac:dyDescent="0.25"/>
    <row r="53656" x14ac:dyDescent="0.25"/>
    <row r="53657" x14ac:dyDescent="0.25"/>
    <row r="53658" x14ac:dyDescent="0.25"/>
    <row r="53659" x14ac:dyDescent="0.25"/>
    <row r="53660" x14ac:dyDescent="0.25"/>
    <row r="53661" x14ac:dyDescent="0.25"/>
    <row r="53662" x14ac:dyDescent="0.25"/>
    <row r="53663" x14ac:dyDescent="0.25"/>
    <row r="53664" x14ac:dyDescent="0.25"/>
    <row r="53665" x14ac:dyDescent="0.25"/>
    <row r="53666" x14ac:dyDescent="0.25"/>
    <row r="53667" x14ac:dyDescent="0.25"/>
    <row r="53668" x14ac:dyDescent="0.25"/>
    <row r="53669" x14ac:dyDescent="0.25"/>
    <row r="53670" x14ac:dyDescent="0.25"/>
    <row r="53671" x14ac:dyDescent="0.25"/>
    <row r="53672" x14ac:dyDescent="0.25"/>
    <row r="53673" x14ac:dyDescent="0.25"/>
    <row r="53674" x14ac:dyDescent="0.25"/>
    <row r="53675" x14ac:dyDescent="0.25"/>
    <row r="53676" x14ac:dyDescent="0.25"/>
    <row r="53677" x14ac:dyDescent="0.25"/>
    <row r="53678" x14ac:dyDescent="0.25"/>
    <row r="53679" x14ac:dyDescent="0.25"/>
    <row r="53680" x14ac:dyDescent="0.25"/>
    <row r="53681" x14ac:dyDescent="0.25"/>
    <row r="53682" x14ac:dyDescent="0.25"/>
    <row r="53683" x14ac:dyDescent="0.25"/>
    <row r="53684" x14ac:dyDescent="0.25"/>
    <row r="53685" x14ac:dyDescent="0.25"/>
    <row r="53686" x14ac:dyDescent="0.25"/>
    <row r="53687" x14ac:dyDescent="0.25"/>
    <row r="53688" x14ac:dyDescent="0.25"/>
    <row r="53689" x14ac:dyDescent="0.25"/>
    <row r="53690" x14ac:dyDescent="0.25"/>
    <row r="53691" x14ac:dyDescent="0.25"/>
    <row r="53692" x14ac:dyDescent="0.25"/>
    <row r="53693" x14ac:dyDescent="0.25"/>
    <row r="53694" x14ac:dyDescent="0.25"/>
    <row r="53695" x14ac:dyDescent="0.25"/>
    <row r="53696" x14ac:dyDescent="0.25"/>
    <row r="53697" x14ac:dyDescent="0.25"/>
    <row r="53698" x14ac:dyDescent="0.25"/>
    <row r="53699" x14ac:dyDescent="0.25"/>
    <row r="53700" x14ac:dyDescent="0.25"/>
    <row r="53701" x14ac:dyDescent="0.25"/>
    <row r="53702" x14ac:dyDescent="0.25"/>
    <row r="53703" x14ac:dyDescent="0.25"/>
    <row r="53704" x14ac:dyDescent="0.25"/>
    <row r="53705" x14ac:dyDescent="0.25"/>
    <row r="53706" x14ac:dyDescent="0.25"/>
    <row r="53707" x14ac:dyDescent="0.25"/>
    <row r="53708" x14ac:dyDescent="0.25"/>
    <row r="53709" x14ac:dyDescent="0.25"/>
    <row r="53710" x14ac:dyDescent="0.25"/>
    <row r="53711" x14ac:dyDescent="0.25"/>
    <row r="53712" x14ac:dyDescent="0.25"/>
    <row r="53713" x14ac:dyDescent="0.25"/>
    <row r="53714" x14ac:dyDescent="0.25"/>
    <row r="53715" x14ac:dyDescent="0.25"/>
    <row r="53716" x14ac:dyDescent="0.25"/>
    <row r="53717" x14ac:dyDescent="0.25"/>
    <row r="53718" x14ac:dyDescent="0.25"/>
    <row r="53719" x14ac:dyDescent="0.25"/>
    <row r="53720" x14ac:dyDescent="0.25"/>
    <row r="53721" x14ac:dyDescent="0.25"/>
    <row r="53722" x14ac:dyDescent="0.25"/>
    <row r="53723" x14ac:dyDescent="0.25"/>
    <row r="53724" x14ac:dyDescent="0.25"/>
    <row r="53725" x14ac:dyDescent="0.25"/>
    <row r="53726" x14ac:dyDescent="0.25"/>
    <row r="53727" x14ac:dyDescent="0.25"/>
    <row r="53728" x14ac:dyDescent="0.25"/>
    <row r="53729" x14ac:dyDescent="0.25"/>
    <row r="53730" x14ac:dyDescent="0.25"/>
    <row r="53731" x14ac:dyDescent="0.25"/>
    <row r="53732" x14ac:dyDescent="0.25"/>
    <row r="53733" x14ac:dyDescent="0.25"/>
    <row r="53734" x14ac:dyDescent="0.25"/>
    <row r="53735" x14ac:dyDescent="0.25"/>
    <row r="53736" x14ac:dyDescent="0.25"/>
    <row r="53737" x14ac:dyDescent="0.25"/>
    <row r="53738" x14ac:dyDescent="0.25"/>
    <row r="53739" x14ac:dyDescent="0.25"/>
    <row r="53740" x14ac:dyDescent="0.25"/>
    <row r="53741" x14ac:dyDescent="0.25"/>
    <row r="53742" x14ac:dyDescent="0.25"/>
    <row r="53743" x14ac:dyDescent="0.25"/>
    <row r="53744" x14ac:dyDescent="0.25"/>
    <row r="53745" x14ac:dyDescent="0.25"/>
    <row r="53746" x14ac:dyDescent="0.25"/>
    <row r="53747" x14ac:dyDescent="0.25"/>
    <row r="53748" x14ac:dyDescent="0.25"/>
    <row r="53749" x14ac:dyDescent="0.25"/>
    <row r="53750" x14ac:dyDescent="0.25"/>
    <row r="53751" x14ac:dyDescent="0.25"/>
    <row r="53752" x14ac:dyDescent="0.25"/>
    <row r="53753" x14ac:dyDescent="0.25"/>
    <row r="53754" x14ac:dyDescent="0.25"/>
    <row r="53755" x14ac:dyDescent="0.25"/>
    <row r="53756" x14ac:dyDescent="0.25"/>
    <row r="53757" x14ac:dyDescent="0.25"/>
    <row r="53758" x14ac:dyDescent="0.25"/>
    <row r="53759" x14ac:dyDescent="0.25"/>
    <row r="53760" x14ac:dyDescent="0.25"/>
    <row r="53761" x14ac:dyDescent="0.25"/>
    <row r="53762" x14ac:dyDescent="0.25"/>
    <row r="53763" x14ac:dyDescent="0.25"/>
    <row r="53764" x14ac:dyDescent="0.25"/>
    <row r="53765" x14ac:dyDescent="0.25"/>
    <row r="53766" x14ac:dyDescent="0.25"/>
    <row r="53767" x14ac:dyDescent="0.25"/>
    <row r="53768" x14ac:dyDescent="0.25"/>
    <row r="53769" x14ac:dyDescent="0.25"/>
    <row r="53770" x14ac:dyDescent="0.25"/>
    <row r="53771" x14ac:dyDescent="0.25"/>
    <row r="53772" x14ac:dyDescent="0.25"/>
    <row r="53773" x14ac:dyDescent="0.25"/>
    <row r="53774" x14ac:dyDescent="0.25"/>
    <row r="53775" x14ac:dyDescent="0.25"/>
    <row r="53776" x14ac:dyDescent="0.25"/>
    <row r="53777" x14ac:dyDescent="0.25"/>
    <row r="53778" x14ac:dyDescent="0.25"/>
    <row r="53779" x14ac:dyDescent="0.25"/>
    <row r="53780" x14ac:dyDescent="0.25"/>
    <row r="53781" x14ac:dyDescent="0.25"/>
    <row r="53782" x14ac:dyDescent="0.25"/>
    <row r="53783" x14ac:dyDescent="0.25"/>
    <row r="53784" x14ac:dyDescent="0.25"/>
    <row r="53785" x14ac:dyDescent="0.25"/>
    <row r="53786" x14ac:dyDescent="0.25"/>
    <row r="53787" x14ac:dyDescent="0.25"/>
    <row r="53788" x14ac:dyDescent="0.25"/>
    <row r="53789" x14ac:dyDescent="0.25"/>
    <row r="53790" x14ac:dyDescent="0.25"/>
    <row r="53791" x14ac:dyDescent="0.25"/>
    <row r="53792" x14ac:dyDescent="0.25"/>
    <row r="53793" x14ac:dyDescent="0.25"/>
    <row r="53794" x14ac:dyDescent="0.25"/>
    <row r="53795" x14ac:dyDescent="0.25"/>
    <row r="53796" x14ac:dyDescent="0.25"/>
    <row r="53797" x14ac:dyDescent="0.25"/>
    <row r="53798" x14ac:dyDescent="0.25"/>
    <row r="53799" x14ac:dyDescent="0.25"/>
    <row r="53800" x14ac:dyDescent="0.25"/>
    <row r="53801" x14ac:dyDescent="0.25"/>
    <row r="53802" x14ac:dyDescent="0.25"/>
    <row r="53803" x14ac:dyDescent="0.25"/>
    <row r="53804" x14ac:dyDescent="0.25"/>
    <row r="53805" x14ac:dyDescent="0.25"/>
    <row r="53806" x14ac:dyDescent="0.25"/>
    <row r="53807" x14ac:dyDescent="0.25"/>
    <row r="53808" x14ac:dyDescent="0.25"/>
    <row r="53809" x14ac:dyDescent="0.25"/>
    <row r="53810" x14ac:dyDescent="0.25"/>
    <row r="53811" x14ac:dyDescent="0.25"/>
    <row r="53812" x14ac:dyDescent="0.25"/>
    <row r="53813" x14ac:dyDescent="0.25"/>
    <row r="53814" x14ac:dyDescent="0.25"/>
    <row r="53815" x14ac:dyDescent="0.25"/>
    <row r="53816" x14ac:dyDescent="0.25"/>
    <row r="53817" x14ac:dyDescent="0.25"/>
    <row r="53818" x14ac:dyDescent="0.25"/>
    <row r="53819" x14ac:dyDescent="0.25"/>
    <row r="53820" x14ac:dyDescent="0.25"/>
    <row r="53821" x14ac:dyDescent="0.25"/>
    <row r="53822" x14ac:dyDescent="0.25"/>
    <row r="53823" x14ac:dyDescent="0.25"/>
    <row r="53824" x14ac:dyDescent="0.25"/>
    <row r="53825" x14ac:dyDescent="0.25"/>
    <row r="53826" x14ac:dyDescent="0.25"/>
    <row r="53827" x14ac:dyDescent="0.25"/>
    <row r="53828" x14ac:dyDescent="0.25"/>
    <row r="53829" x14ac:dyDescent="0.25"/>
    <row r="53830" x14ac:dyDescent="0.25"/>
    <row r="53831" x14ac:dyDescent="0.25"/>
    <row r="53832" x14ac:dyDescent="0.25"/>
    <row r="53833" x14ac:dyDescent="0.25"/>
    <row r="53834" x14ac:dyDescent="0.25"/>
    <row r="53835" x14ac:dyDescent="0.25"/>
    <row r="53836" x14ac:dyDescent="0.25"/>
    <row r="53837" x14ac:dyDescent="0.25"/>
    <row r="53838" x14ac:dyDescent="0.25"/>
    <row r="53839" x14ac:dyDescent="0.25"/>
    <row r="53840" x14ac:dyDescent="0.25"/>
    <row r="53841" x14ac:dyDescent="0.25"/>
    <row r="53842" x14ac:dyDescent="0.25"/>
    <row r="53843" x14ac:dyDescent="0.25"/>
    <row r="53844" x14ac:dyDescent="0.25"/>
    <row r="53845" x14ac:dyDescent="0.25"/>
    <row r="53846" x14ac:dyDescent="0.25"/>
    <row r="53847" x14ac:dyDescent="0.25"/>
    <row r="53848" x14ac:dyDescent="0.25"/>
    <row r="53849" x14ac:dyDescent="0.25"/>
    <row r="53850" x14ac:dyDescent="0.25"/>
    <row r="53851" x14ac:dyDescent="0.25"/>
    <row r="53852" x14ac:dyDescent="0.25"/>
    <row r="53853" x14ac:dyDescent="0.25"/>
    <row r="53854" x14ac:dyDescent="0.25"/>
    <row r="53855" x14ac:dyDescent="0.25"/>
    <row r="53856" x14ac:dyDescent="0.25"/>
    <row r="53857" x14ac:dyDescent="0.25"/>
    <row r="53858" x14ac:dyDescent="0.25"/>
    <row r="53859" x14ac:dyDescent="0.25"/>
    <row r="53860" x14ac:dyDescent="0.25"/>
    <row r="53861" x14ac:dyDescent="0.25"/>
    <row r="53862" x14ac:dyDescent="0.25"/>
    <row r="53863" x14ac:dyDescent="0.25"/>
    <row r="53864" x14ac:dyDescent="0.25"/>
    <row r="53865" x14ac:dyDescent="0.25"/>
    <row r="53866" x14ac:dyDescent="0.25"/>
    <row r="53867" x14ac:dyDescent="0.25"/>
    <row r="53868" x14ac:dyDescent="0.25"/>
    <row r="53869" x14ac:dyDescent="0.25"/>
    <row r="53870" x14ac:dyDescent="0.25"/>
    <row r="53871" x14ac:dyDescent="0.25"/>
    <row r="53872" x14ac:dyDescent="0.25"/>
    <row r="53873" x14ac:dyDescent="0.25"/>
    <row r="53874" x14ac:dyDescent="0.25"/>
    <row r="53875" x14ac:dyDescent="0.25"/>
    <row r="53876" x14ac:dyDescent="0.25"/>
    <row r="53877" x14ac:dyDescent="0.25"/>
    <row r="53878" x14ac:dyDescent="0.25"/>
    <row r="53879" x14ac:dyDescent="0.25"/>
    <row r="53880" x14ac:dyDescent="0.25"/>
    <row r="53881" x14ac:dyDescent="0.25"/>
    <row r="53882" x14ac:dyDescent="0.25"/>
    <row r="53883" x14ac:dyDescent="0.25"/>
    <row r="53884" x14ac:dyDescent="0.25"/>
    <row r="53885" x14ac:dyDescent="0.25"/>
    <row r="53886" x14ac:dyDescent="0.25"/>
    <row r="53887" x14ac:dyDescent="0.25"/>
    <row r="53888" x14ac:dyDescent="0.25"/>
    <row r="53889" x14ac:dyDescent="0.25"/>
    <row r="53890" x14ac:dyDescent="0.25"/>
    <row r="53891" x14ac:dyDescent="0.25"/>
    <row r="53892" x14ac:dyDescent="0.25"/>
    <row r="53893" x14ac:dyDescent="0.25"/>
    <row r="53894" x14ac:dyDescent="0.25"/>
    <row r="53895" x14ac:dyDescent="0.25"/>
    <row r="53896" x14ac:dyDescent="0.25"/>
    <row r="53897" x14ac:dyDescent="0.25"/>
    <row r="53898" x14ac:dyDescent="0.25"/>
    <row r="53899" x14ac:dyDescent="0.25"/>
    <row r="53900" x14ac:dyDescent="0.25"/>
    <row r="53901" x14ac:dyDescent="0.25"/>
    <row r="53902" x14ac:dyDescent="0.25"/>
    <row r="53903" x14ac:dyDescent="0.25"/>
    <row r="53904" x14ac:dyDescent="0.25"/>
    <row r="53905" x14ac:dyDescent="0.25"/>
    <row r="53906" x14ac:dyDescent="0.25"/>
    <row r="53907" x14ac:dyDescent="0.25"/>
    <row r="53908" x14ac:dyDescent="0.25"/>
    <row r="53909" x14ac:dyDescent="0.25"/>
    <row r="53910" x14ac:dyDescent="0.25"/>
    <row r="53911" x14ac:dyDescent="0.25"/>
    <row r="53912" x14ac:dyDescent="0.25"/>
    <row r="53913" x14ac:dyDescent="0.25"/>
    <row r="53914" x14ac:dyDescent="0.25"/>
    <row r="53915" x14ac:dyDescent="0.25"/>
    <row r="53916" x14ac:dyDescent="0.25"/>
    <row r="53917" x14ac:dyDescent="0.25"/>
    <row r="53918" x14ac:dyDescent="0.25"/>
    <row r="53919" x14ac:dyDescent="0.25"/>
    <row r="53920" x14ac:dyDescent="0.25"/>
    <row r="53921" x14ac:dyDescent="0.25"/>
    <row r="53922" x14ac:dyDescent="0.25"/>
    <row r="53923" x14ac:dyDescent="0.25"/>
    <row r="53924" x14ac:dyDescent="0.25"/>
    <row r="53925" x14ac:dyDescent="0.25"/>
    <row r="53926" x14ac:dyDescent="0.25"/>
    <row r="53927" x14ac:dyDescent="0.25"/>
    <row r="53928" x14ac:dyDescent="0.25"/>
    <row r="53929" x14ac:dyDescent="0.25"/>
    <row r="53930" x14ac:dyDescent="0.25"/>
    <row r="53931" x14ac:dyDescent="0.25"/>
    <row r="53932" x14ac:dyDescent="0.25"/>
    <row r="53933" x14ac:dyDescent="0.25"/>
    <row r="53934" x14ac:dyDescent="0.25"/>
    <row r="53935" x14ac:dyDescent="0.25"/>
    <row r="53936" x14ac:dyDescent="0.25"/>
    <row r="53937" x14ac:dyDescent="0.25"/>
    <row r="53938" x14ac:dyDescent="0.25"/>
    <row r="53939" x14ac:dyDescent="0.25"/>
    <row r="53940" x14ac:dyDescent="0.25"/>
    <row r="53941" x14ac:dyDescent="0.25"/>
    <row r="53942" x14ac:dyDescent="0.25"/>
    <row r="53943" x14ac:dyDescent="0.25"/>
    <row r="53944" x14ac:dyDescent="0.25"/>
    <row r="53945" x14ac:dyDescent="0.25"/>
    <row r="53946" x14ac:dyDescent="0.25"/>
    <row r="53947" x14ac:dyDescent="0.25"/>
    <row r="53948" x14ac:dyDescent="0.25"/>
    <row r="53949" x14ac:dyDescent="0.25"/>
    <row r="53950" x14ac:dyDescent="0.25"/>
    <row r="53951" x14ac:dyDescent="0.25"/>
    <row r="53952" x14ac:dyDescent="0.25"/>
    <row r="53953" x14ac:dyDescent="0.25"/>
    <row r="53954" x14ac:dyDescent="0.25"/>
    <row r="53955" x14ac:dyDescent="0.25"/>
    <row r="53956" x14ac:dyDescent="0.25"/>
    <row r="53957" x14ac:dyDescent="0.25"/>
    <row r="53958" x14ac:dyDescent="0.25"/>
    <row r="53959" x14ac:dyDescent="0.25"/>
    <row r="53960" x14ac:dyDescent="0.25"/>
    <row r="53961" x14ac:dyDescent="0.25"/>
    <row r="53962" x14ac:dyDescent="0.25"/>
    <row r="53963" x14ac:dyDescent="0.25"/>
    <row r="53964" x14ac:dyDescent="0.25"/>
    <row r="53965" x14ac:dyDescent="0.25"/>
    <row r="53966" x14ac:dyDescent="0.25"/>
    <row r="53967" x14ac:dyDescent="0.25"/>
    <row r="53968" x14ac:dyDescent="0.25"/>
    <row r="53969" x14ac:dyDescent="0.25"/>
    <row r="53970" x14ac:dyDescent="0.25"/>
    <row r="53971" x14ac:dyDescent="0.25"/>
    <row r="53972" x14ac:dyDescent="0.25"/>
    <row r="53973" x14ac:dyDescent="0.25"/>
    <row r="53974" x14ac:dyDescent="0.25"/>
    <row r="53975" x14ac:dyDescent="0.25"/>
    <row r="53976" x14ac:dyDescent="0.25"/>
    <row r="53977" x14ac:dyDescent="0.25"/>
    <row r="53978" x14ac:dyDescent="0.25"/>
    <row r="53979" x14ac:dyDescent="0.25"/>
    <row r="53980" x14ac:dyDescent="0.25"/>
    <row r="53981" x14ac:dyDescent="0.25"/>
    <row r="53982" x14ac:dyDescent="0.25"/>
    <row r="53983" x14ac:dyDescent="0.25"/>
    <row r="53984" x14ac:dyDescent="0.25"/>
    <row r="53985" x14ac:dyDescent="0.25"/>
    <row r="53986" x14ac:dyDescent="0.25"/>
    <row r="53987" x14ac:dyDescent="0.25"/>
    <row r="53988" x14ac:dyDescent="0.25"/>
    <row r="53989" x14ac:dyDescent="0.25"/>
    <row r="53990" x14ac:dyDescent="0.25"/>
    <row r="53991" x14ac:dyDescent="0.25"/>
    <row r="53992" x14ac:dyDescent="0.25"/>
    <row r="53993" x14ac:dyDescent="0.25"/>
    <row r="53994" x14ac:dyDescent="0.25"/>
    <row r="53995" x14ac:dyDescent="0.25"/>
    <row r="53996" x14ac:dyDescent="0.25"/>
    <row r="53997" x14ac:dyDescent="0.25"/>
    <row r="53998" x14ac:dyDescent="0.25"/>
    <row r="53999" x14ac:dyDescent="0.25"/>
    <row r="54000" x14ac:dyDescent="0.25"/>
    <row r="54001" x14ac:dyDescent="0.25"/>
    <row r="54002" x14ac:dyDescent="0.25"/>
    <row r="54003" x14ac:dyDescent="0.25"/>
    <row r="54004" x14ac:dyDescent="0.25"/>
    <row r="54005" x14ac:dyDescent="0.25"/>
    <row r="54006" x14ac:dyDescent="0.25"/>
    <row r="54007" x14ac:dyDescent="0.25"/>
    <row r="54008" x14ac:dyDescent="0.25"/>
    <row r="54009" x14ac:dyDescent="0.25"/>
    <row r="54010" x14ac:dyDescent="0.25"/>
    <row r="54011" x14ac:dyDescent="0.25"/>
    <row r="54012" x14ac:dyDescent="0.25"/>
    <row r="54013" x14ac:dyDescent="0.25"/>
    <row r="54014" x14ac:dyDescent="0.25"/>
    <row r="54015" x14ac:dyDescent="0.25"/>
    <row r="54016" x14ac:dyDescent="0.25"/>
    <row r="54017" x14ac:dyDescent="0.25"/>
    <row r="54018" x14ac:dyDescent="0.25"/>
    <row r="54019" x14ac:dyDescent="0.25"/>
    <row r="54020" x14ac:dyDescent="0.25"/>
    <row r="54021" x14ac:dyDescent="0.25"/>
    <row r="54022" x14ac:dyDescent="0.25"/>
    <row r="54023" x14ac:dyDescent="0.25"/>
    <row r="54024" x14ac:dyDescent="0.25"/>
    <row r="54025" x14ac:dyDescent="0.25"/>
    <row r="54026" x14ac:dyDescent="0.25"/>
    <row r="54027" x14ac:dyDescent="0.25"/>
    <row r="54028" x14ac:dyDescent="0.25"/>
    <row r="54029" x14ac:dyDescent="0.25"/>
    <row r="54030" x14ac:dyDescent="0.25"/>
    <row r="54031" x14ac:dyDescent="0.25"/>
    <row r="54032" x14ac:dyDescent="0.25"/>
    <row r="54033" x14ac:dyDescent="0.25"/>
    <row r="54034" x14ac:dyDescent="0.25"/>
    <row r="54035" x14ac:dyDescent="0.25"/>
    <row r="54036" x14ac:dyDescent="0.25"/>
    <row r="54037" x14ac:dyDescent="0.25"/>
    <row r="54038" x14ac:dyDescent="0.25"/>
    <row r="54039" x14ac:dyDescent="0.25"/>
    <row r="54040" x14ac:dyDescent="0.25"/>
    <row r="54041" x14ac:dyDescent="0.25"/>
    <row r="54042" x14ac:dyDescent="0.25"/>
    <row r="54043" x14ac:dyDescent="0.25"/>
    <row r="54044" x14ac:dyDescent="0.25"/>
    <row r="54045" x14ac:dyDescent="0.25"/>
    <row r="54046" x14ac:dyDescent="0.25"/>
    <row r="54047" x14ac:dyDescent="0.25"/>
    <row r="54048" x14ac:dyDescent="0.25"/>
    <row r="54049" x14ac:dyDescent="0.25"/>
    <row r="54050" x14ac:dyDescent="0.25"/>
    <row r="54051" x14ac:dyDescent="0.25"/>
    <row r="54052" x14ac:dyDescent="0.25"/>
    <row r="54053" x14ac:dyDescent="0.25"/>
    <row r="54054" x14ac:dyDescent="0.25"/>
    <row r="54055" x14ac:dyDescent="0.25"/>
    <row r="54056" x14ac:dyDescent="0.25"/>
    <row r="54057" x14ac:dyDescent="0.25"/>
    <row r="54058" x14ac:dyDescent="0.25"/>
    <row r="54059" x14ac:dyDescent="0.25"/>
    <row r="54060" x14ac:dyDescent="0.25"/>
    <row r="54061" x14ac:dyDescent="0.25"/>
    <row r="54062" x14ac:dyDescent="0.25"/>
    <row r="54063" x14ac:dyDescent="0.25"/>
    <row r="54064" x14ac:dyDescent="0.25"/>
    <row r="54065" x14ac:dyDescent="0.25"/>
    <row r="54066" x14ac:dyDescent="0.25"/>
    <row r="54067" x14ac:dyDescent="0.25"/>
    <row r="54068" x14ac:dyDescent="0.25"/>
    <row r="54069" x14ac:dyDescent="0.25"/>
    <row r="54070" x14ac:dyDescent="0.25"/>
    <row r="54071" x14ac:dyDescent="0.25"/>
    <row r="54072" x14ac:dyDescent="0.25"/>
    <row r="54073" x14ac:dyDescent="0.25"/>
    <row r="54074" x14ac:dyDescent="0.25"/>
    <row r="54075" x14ac:dyDescent="0.25"/>
    <row r="54076" x14ac:dyDescent="0.25"/>
    <row r="54077" x14ac:dyDescent="0.25"/>
    <row r="54078" x14ac:dyDescent="0.25"/>
    <row r="54079" x14ac:dyDescent="0.25"/>
    <row r="54080" x14ac:dyDescent="0.25"/>
    <row r="54081" x14ac:dyDescent="0.25"/>
    <row r="54082" x14ac:dyDescent="0.25"/>
    <row r="54083" x14ac:dyDescent="0.25"/>
    <row r="54084" x14ac:dyDescent="0.25"/>
    <row r="54085" x14ac:dyDescent="0.25"/>
    <row r="54086" x14ac:dyDescent="0.25"/>
    <row r="54087" x14ac:dyDescent="0.25"/>
    <row r="54088" x14ac:dyDescent="0.25"/>
    <row r="54089" x14ac:dyDescent="0.25"/>
    <row r="54090" x14ac:dyDescent="0.25"/>
    <row r="54091" x14ac:dyDescent="0.25"/>
    <row r="54092" x14ac:dyDescent="0.25"/>
    <row r="54093" x14ac:dyDescent="0.25"/>
    <row r="54094" x14ac:dyDescent="0.25"/>
    <row r="54095" x14ac:dyDescent="0.25"/>
    <row r="54096" x14ac:dyDescent="0.25"/>
    <row r="54097" x14ac:dyDescent="0.25"/>
    <row r="54098" x14ac:dyDescent="0.25"/>
    <row r="54099" x14ac:dyDescent="0.25"/>
    <row r="54100" x14ac:dyDescent="0.25"/>
    <row r="54101" x14ac:dyDescent="0.25"/>
    <row r="54102" x14ac:dyDescent="0.25"/>
    <row r="54103" x14ac:dyDescent="0.25"/>
    <row r="54104" x14ac:dyDescent="0.25"/>
    <row r="54105" x14ac:dyDescent="0.25"/>
    <row r="54106" x14ac:dyDescent="0.25"/>
    <row r="54107" x14ac:dyDescent="0.25"/>
    <row r="54108" x14ac:dyDescent="0.25"/>
    <row r="54109" x14ac:dyDescent="0.25"/>
    <row r="54110" x14ac:dyDescent="0.25"/>
    <row r="54111" x14ac:dyDescent="0.25"/>
    <row r="54112" x14ac:dyDescent="0.25"/>
    <row r="54113" x14ac:dyDescent="0.25"/>
    <row r="54114" x14ac:dyDescent="0.25"/>
    <row r="54115" x14ac:dyDescent="0.25"/>
    <row r="54116" x14ac:dyDescent="0.25"/>
    <row r="54117" x14ac:dyDescent="0.25"/>
    <row r="54118" x14ac:dyDescent="0.25"/>
    <row r="54119" x14ac:dyDescent="0.25"/>
    <row r="54120" x14ac:dyDescent="0.25"/>
    <row r="54121" x14ac:dyDescent="0.25"/>
    <row r="54122" x14ac:dyDescent="0.25"/>
    <row r="54123" x14ac:dyDescent="0.25"/>
    <row r="54124" x14ac:dyDescent="0.25"/>
    <row r="54125" x14ac:dyDescent="0.25"/>
    <row r="54126" x14ac:dyDescent="0.25"/>
    <row r="54127" x14ac:dyDescent="0.25"/>
    <row r="54128" x14ac:dyDescent="0.25"/>
    <row r="54129" x14ac:dyDescent="0.25"/>
    <row r="54130" x14ac:dyDescent="0.25"/>
    <row r="54131" x14ac:dyDescent="0.25"/>
    <row r="54132" x14ac:dyDescent="0.25"/>
    <row r="54133" x14ac:dyDescent="0.25"/>
    <row r="54134" x14ac:dyDescent="0.25"/>
    <row r="54135" x14ac:dyDescent="0.25"/>
    <row r="54136" x14ac:dyDescent="0.25"/>
    <row r="54137" x14ac:dyDescent="0.25"/>
    <row r="54138" x14ac:dyDescent="0.25"/>
    <row r="54139" x14ac:dyDescent="0.25"/>
    <row r="54140" x14ac:dyDescent="0.25"/>
    <row r="54141" x14ac:dyDescent="0.25"/>
    <row r="54142" x14ac:dyDescent="0.25"/>
    <row r="54143" x14ac:dyDescent="0.25"/>
    <row r="54144" x14ac:dyDescent="0.25"/>
    <row r="54145" x14ac:dyDescent="0.25"/>
    <row r="54146" x14ac:dyDescent="0.25"/>
    <row r="54147" x14ac:dyDescent="0.25"/>
    <row r="54148" x14ac:dyDescent="0.25"/>
    <row r="54149" x14ac:dyDescent="0.25"/>
    <row r="54150" x14ac:dyDescent="0.25"/>
    <row r="54151" x14ac:dyDescent="0.25"/>
    <row r="54152" x14ac:dyDescent="0.25"/>
    <row r="54153" x14ac:dyDescent="0.25"/>
    <row r="54154" x14ac:dyDescent="0.25"/>
    <row r="54155" x14ac:dyDescent="0.25"/>
    <row r="54156" x14ac:dyDescent="0.25"/>
    <row r="54157" x14ac:dyDescent="0.25"/>
    <row r="54158" x14ac:dyDescent="0.25"/>
    <row r="54159" x14ac:dyDescent="0.25"/>
    <row r="54160" x14ac:dyDescent="0.25"/>
    <row r="54161" x14ac:dyDescent="0.25"/>
    <row r="54162" x14ac:dyDescent="0.25"/>
    <row r="54163" x14ac:dyDescent="0.25"/>
    <row r="54164" x14ac:dyDescent="0.25"/>
    <row r="54165" x14ac:dyDescent="0.25"/>
    <row r="54166" x14ac:dyDescent="0.25"/>
    <row r="54167" x14ac:dyDescent="0.25"/>
    <row r="54168" x14ac:dyDescent="0.25"/>
    <row r="54169" x14ac:dyDescent="0.25"/>
    <row r="54170" x14ac:dyDescent="0.25"/>
    <row r="54171" x14ac:dyDescent="0.25"/>
    <row r="54172" x14ac:dyDescent="0.25"/>
    <row r="54173" x14ac:dyDescent="0.25"/>
    <row r="54174" x14ac:dyDescent="0.25"/>
    <row r="54175" x14ac:dyDescent="0.25"/>
    <row r="54176" x14ac:dyDescent="0.25"/>
    <row r="54177" x14ac:dyDescent="0.25"/>
    <row r="54178" x14ac:dyDescent="0.25"/>
    <row r="54179" x14ac:dyDescent="0.25"/>
    <row r="54180" x14ac:dyDescent="0.25"/>
    <row r="54181" x14ac:dyDescent="0.25"/>
    <row r="54182" x14ac:dyDescent="0.25"/>
    <row r="54183" x14ac:dyDescent="0.25"/>
    <row r="54184" x14ac:dyDescent="0.25"/>
    <row r="54185" x14ac:dyDescent="0.25"/>
    <row r="54186" x14ac:dyDescent="0.25"/>
    <row r="54187" x14ac:dyDescent="0.25"/>
    <row r="54188" x14ac:dyDescent="0.25"/>
    <row r="54189" x14ac:dyDescent="0.25"/>
    <row r="54190" x14ac:dyDescent="0.25"/>
    <row r="54191" x14ac:dyDescent="0.25"/>
    <row r="54192" x14ac:dyDescent="0.25"/>
    <row r="54193" x14ac:dyDescent="0.25"/>
    <row r="54194" x14ac:dyDescent="0.25"/>
    <row r="54195" x14ac:dyDescent="0.25"/>
    <row r="54196" x14ac:dyDescent="0.25"/>
    <row r="54197" x14ac:dyDescent="0.25"/>
    <row r="54198" x14ac:dyDescent="0.25"/>
    <row r="54199" x14ac:dyDescent="0.25"/>
    <row r="54200" x14ac:dyDescent="0.25"/>
    <row r="54201" x14ac:dyDescent="0.25"/>
    <row r="54202" x14ac:dyDescent="0.25"/>
    <row r="54203" x14ac:dyDescent="0.25"/>
    <row r="54204" x14ac:dyDescent="0.25"/>
    <row r="54205" x14ac:dyDescent="0.25"/>
    <row r="54206" x14ac:dyDescent="0.25"/>
    <row r="54207" x14ac:dyDescent="0.25"/>
    <row r="54208" x14ac:dyDescent="0.25"/>
    <row r="54209" x14ac:dyDescent="0.25"/>
    <row r="54210" x14ac:dyDescent="0.25"/>
    <row r="54211" x14ac:dyDescent="0.25"/>
    <row r="54212" x14ac:dyDescent="0.25"/>
    <row r="54213" x14ac:dyDescent="0.25"/>
    <row r="54214" x14ac:dyDescent="0.25"/>
    <row r="54215" x14ac:dyDescent="0.25"/>
    <row r="54216" x14ac:dyDescent="0.25"/>
    <row r="54217" x14ac:dyDescent="0.25"/>
    <row r="54218" x14ac:dyDescent="0.25"/>
    <row r="54219" x14ac:dyDescent="0.25"/>
    <row r="54220" x14ac:dyDescent="0.25"/>
    <row r="54221" x14ac:dyDescent="0.25"/>
    <row r="54222" x14ac:dyDescent="0.25"/>
    <row r="54223" x14ac:dyDescent="0.25"/>
    <row r="54224" x14ac:dyDescent="0.25"/>
    <row r="54225" x14ac:dyDescent="0.25"/>
    <row r="54226" x14ac:dyDescent="0.25"/>
    <row r="54227" x14ac:dyDescent="0.25"/>
    <row r="54228" x14ac:dyDescent="0.25"/>
    <row r="54229" x14ac:dyDescent="0.25"/>
    <row r="54230" x14ac:dyDescent="0.25"/>
    <row r="54231" x14ac:dyDescent="0.25"/>
    <row r="54232" x14ac:dyDescent="0.25"/>
    <row r="54233" x14ac:dyDescent="0.25"/>
    <row r="54234" x14ac:dyDescent="0.25"/>
    <row r="54235" x14ac:dyDescent="0.25"/>
    <row r="54236" x14ac:dyDescent="0.25"/>
    <row r="54237" x14ac:dyDescent="0.25"/>
    <row r="54238" x14ac:dyDescent="0.25"/>
    <row r="54239" x14ac:dyDescent="0.25"/>
    <row r="54240" x14ac:dyDescent="0.25"/>
    <row r="54241" x14ac:dyDescent="0.25"/>
    <row r="54242" x14ac:dyDescent="0.25"/>
    <row r="54243" x14ac:dyDescent="0.25"/>
    <row r="54244" x14ac:dyDescent="0.25"/>
    <row r="54245" x14ac:dyDescent="0.25"/>
    <row r="54246" x14ac:dyDescent="0.25"/>
    <row r="54247" x14ac:dyDescent="0.25"/>
    <row r="54248" x14ac:dyDescent="0.25"/>
    <row r="54249" x14ac:dyDescent="0.25"/>
    <row r="54250" x14ac:dyDescent="0.25"/>
    <row r="54251" x14ac:dyDescent="0.25"/>
    <row r="54252" x14ac:dyDescent="0.25"/>
    <row r="54253" x14ac:dyDescent="0.25"/>
    <row r="54254" x14ac:dyDescent="0.25"/>
    <row r="54255" x14ac:dyDescent="0.25"/>
    <row r="54256" x14ac:dyDescent="0.25"/>
    <row r="54257" x14ac:dyDescent="0.25"/>
    <row r="54258" x14ac:dyDescent="0.25"/>
    <row r="54259" x14ac:dyDescent="0.25"/>
    <row r="54260" x14ac:dyDescent="0.25"/>
    <row r="54261" x14ac:dyDescent="0.25"/>
    <row r="54262" x14ac:dyDescent="0.25"/>
    <row r="54263" x14ac:dyDescent="0.25"/>
    <row r="54264" x14ac:dyDescent="0.25"/>
    <row r="54265" x14ac:dyDescent="0.25"/>
    <row r="54266" x14ac:dyDescent="0.25"/>
    <row r="54267" x14ac:dyDescent="0.25"/>
    <row r="54268" x14ac:dyDescent="0.25"/>
    <row r="54269" x14ac:dyDescent="0.25"/>
    <row r="54270" x14ac:dyDescent="0.25"/>
    <row r="54271" x14ac:dyDescent="0.25"/>
    <row r="54272" x14ac:dyDescent="0.25"/>
    <row r="54273" x14ac:dyDescent="0.25"/>
    <row r="54274" x14ac:dyDescent="0.25"/>
    <row r="54275" x14ac:dyDescent="0.25"/>
    <row r="54276" x14ac:dyDescent="0.25"/>
    <row r="54277" x14ac:dyDescent="0.25"/>
    <row r="54278" x14ac:dyDescent="0.25"/>
    <row r="54279" x14ac:dyDescent="0.25"/>
    <row r="54280" x14ac:dyDescent="0.25"/>
    <row r="54281" x14ac:dyDescent="0.25"/>
    <row r="54282" x14ac:dyDescent="0.25"/>
    <row r="54283" x14ac:dyDescent="0.25"/>
    <row r="54284" x14ac:dyDescent="0.25"/>
    <row r="54285" x14ac:dyDescent="0.25"/>
    <row r="54286" x14ac:dyDescent="0.25"/>
    <row r="54287" x14ac:dyDescent="0.25"/>
    <row r="54288" x14ac:dyDescent="0.25"/>
    <row r="54289" x14ac:dyDescent="0.25"/>
    <row r="54290" x14ac:dyDescent="0.25"/>
    <row r="54291" x14ac:dyDescent="0.25"/>
    <row r="54292" x14ac:dyDescent="0.25"/>
    <row r="54293" x14ac:dyDescent="0.25"/>
    <row r="54294" x14ac:dyDescent="0.25"/>
    <row r="54295" x14ac:dyDescent="0.25"/>
    <row r="54296" x14ac:dyDescent="0.25"/>
    <row r="54297" x14ac:dyDescent="0.25"/>
    <row r="54298" x14ac:dyDescent="0.25"/>
    <row r="54299" x14ac:dyDescent="0.25"/>
    <row r="54300" x14ac:dyDescent="0.25"/>
    <row r="54301" x14ac:dyDescent="0.25"/>
    <row r="54302" x14ac:dyDescent="0.25"/>
    <row r="54303" x14ac:dyDescent="0.25"/>
    <row r="54304" x14ac:dyDescent="0.25"/>
    <row r="54305" x14ac:dyDescent="0.25"/>
    <row r="54306" x14ac:dyDescent="0.25"/>
    <row r="54307" x14ac:dyDescent="0.25"/>
    <row r="54308" x14ac:dyDescent="0.25"/>
    <row r="54309" x14ac:dyDescent="0.25"/>
    <row r="54310" x14ac:dyDescent="0.25"/>
    <row r="54311" x14ac:dyDescent="0.25"/>
    <row r="54312" x14ac:dyDescent="0.25"/>
    <row r="54313" x14ac:dyDescent="0.25"/>
    <row r="54314" x14ac:dyDescent="0.25"/>
    <row r="54315" x14ac:dyDescent="0.25"/>
    <row r="54316" x14ac:dyDescent="0.25"/>
    <row r="54317" x14ac:dyDescent="0.25"/>
    <row r="54318" x14ac:dyDescent="0.25"/>
    <row r="54319" x14ac:dyDescent="0.25"/>
    <row r="54320" x14ac:dyDescent="0.25"/>
    <row r="54321" x14ac:dyDescent="0.25"/>
    <row r="54322" x14ac:dyDescent="0.25"/>
    <row r="54323" x14ac:dyDescent="0.25"/>
    <row r="54324" x14ac:dyDescent="0.25"/>
    <row r="54325" x14ac:dyDescent="0.25"/>
    <row r="54326" x14ac:dyDescent="0.25"/>
    <row r="54327" x14ac:dyDescent="0.25"/>
    <row r="54328" x14ac:dyDescent="0.25"/>
    <row r="54329" x14ac:dyDescent="0.25"/>
    <row r="54330" x14ac:dyDescent="0.25"/>
    <row r="54331" x14ac:dyDescent="0.25"/>
    <row r="54332" x14ac:dyDescent="0.25"/>
    <row r="54333" x14ac:dyDescent="0.25"/>
    <row r="54334" x14ac:dyDescent="0.25"/>
    <row r="54335" x14ac:dyDescent="0.25"/>
    <row r="54336" x14ac:dyDescent="0.25"/>
    <row r="54337" x14ac:dyDescent="0.25"/>
    <row r="54338" x14ac:dyDescent="0.25"/>
    <row r="54339" x14ac:dyDescent="0.25"/>
    <row r="54340" x14ac:dyDescent="0.25"/>
    <row r="54341" x14ac:dyDescent="0.25"/>
    <row r="54342" x14ac:dyDescent="0.25"/>
    <row r="54343" x14ac:dyDescent="0.25"/>
    <row r="54344" x14ac:dyDescent="0.25"/>
    <row r="54345" x14ac:dyDescent="0.25"/>
    <row r="54346" x14ac:dyDescent="0.25"/>
    <row r="54347" x14ac:dyDescent="0.25"/>
    <row r="54348" x14ac:dyDescent="0.25"/>
    <row r="54349" x14ac:dyDescent="0.25"/>
    <row r="54350" x14ac:dyDescent="0.25"/>
    <row r="54351" x14ac:dyDescent="0.25"/>
    <row r="54352" x14ac:dyDescent="0.25"/>
    <row r="54353" x14ac:dyDescent="0.25"/>
    <row r="54354" x14ac:dyDescent="0.25"/>
    <row r="54355" x14ac:dyDescent="0.25"/>
    <row r="54356" x14ac:dyDescent="0.25"/>
    <row r="54357" x14ac:dyDescent="0.25"/>
    <row r="54358" x14ac:dyDescent="0.25"/>
    <row r="54359" x14ac:dyDescent="0.25"/>
    <row r="54360" x14ac:dyDescent="0.25"/>
    <row r="54361" x14ac:dyDescent="0.25"/>
    <row r="54362" x14ac:dyDescent="0.25"/>
    <row r="54363" x14ac:dyDescent="0.25"/>
    <row r="54364" x14ac:dyDescent="0.25"/>
    <row r="54365" x14ac:dyDescent="0.25"/>
    <row r="54366" x14ac:dyDescent="0.25"/>
    <row r="54367" x14ac:dyDescent="0.25"/>
    <row r="54368" x14ac:dyDescent="0.25"/>
    <row r="54369" x14ac:dyDescent="0.25"/>
    <row r="54370" x14ac:dyDescent="0.25"/>
    <row r="54371" x14ac:dyDescent="0.25"/>
    <row r="54372" x14ac:dyDescent="0.25"/>
    <row r="54373" x14ac:dyDescent="0.25"/>
    <row r="54374" x14ac:dyDescent="0.25"/>
    <row r="54375" x14ac:dyDescent="0.25"/>
    <row r="54376" x14ac:dyDescent="0.25"/>
    <row r="54377" x14ac:dyDescent="0.25"/>
    <row r="54378" x14ac:dyDescent="0.25"/>
    <row r="54379" x14ac:dyDescent="0.25"/>
    <row r="54380" x14ac:dyDescent="0.25"/>
    <row r="54381" x14ac:dyDescent="0.25"/>
    <row r="54382" x14ac:dyDescent="0.25"/>
    <row r="54383" x14ac:dyDescent="0.25"/>
    <row r="54384" x14ac:dyDescent="0.25"/>
    <row r="54385" x14ac:dyDescent="0.25"/>
    <row r="54386" x14ac:dyDescent="0.25"/>
    <row r="54387" x14ac:dyDescent="0.25"/>
    <row r="54388" x14ac:dyDescent="0.25"/>
    <row r="54389" x14ac:dyDescent="0.25"/>
    <row r="54390" x14ac:dyDescent="0.25"/>
    <row r="54391" x14ac:dyDescent="0.25"/>
    <row r="54392" x14ac:dyDescent="0.25"/>
    <row r="54393" x14ac:dyDescent="0.25"/>
    <row r="54394" x14ac:dyDescent="0.25"/>
    <row r="54395" x14ac:dyDescent="0.25"/>
    <row r="54396" x14ac:dyDescent="0.25"/>
    <row r="54397" x14ac:dyDescent="0.25"/>
    <row r="54398" x14ac:dyDescent="0.25"/>
    <row r="54399" x14ac:dyDescent="0.25"/>
    <row r="54400" x14ac:dyDescent="0.25"/>
    <row r="54401" x14ac:dyDescent="0.25"/>
    <row r="54402" x14ac:dyDescent="0.25"/>
    <row r="54403" x14ac:dyDescent="0.25"/>
    <row r="54404" x14ac:dyDescent="0.25"/>
    <row r="54405" x14ac:dyDescent="0.25"/>
    <row r="54406" x14ac:dyDescent="0.25"/>
    <row r="54407" x14ac:dyDescent="0.25"/>
    <row r="54408" x14ac:dyDescent="0.25"/>
    <row r="54409" x14ac:dyDescent="0.25"/>
    <row r="54410" x14ac:dyDescent="0.25"/>
    <row r="54411" x14ac:dyDescent="0.25"/>
    <row r="54412" x14ac:dyDescent="0.25"/>
    <row r="54413" x14ac:dyDescent="0.25"/>
    <row r="54414" x14ac:dyDescent="0.25"/>
    <row r="54415" x14ac:dyDescent="0.25"/>
    <row r="54416" x14ac:dyDescent="0.25"/>
    <row r="54417" x14ac:dyDescent="0.25"/>
    <row r="54418" x14ac:dyDescent="0.25"/>
    <row r="54419" x14ac:dyDescent="0.25"/>
    <row r="54420" x14ac:dyDescent="0.25"/>
    <row r="54421" x14ac:dyDescent="0.25"/>
    <row r="54422" x14ac:dyDescent="0.25"/>
    <row r="54423" x14ac:dyDescent="0.25"/>
    <row r="54424" x14ac:dyDescent="0.25"/>
    <row r="54425" x14ac:dyDescent="0.25"/>
    <row r="54426" x14ac:dyDescent="0.25"/>
    <row r="54427" x14ac:dyDescent="0.25"/>
    <row r="54428" x14ac:dyDescent="0.25"/>
    <row r="54429" x14ac:dyDescent="0.25"/>
    <row r="54430" x14ac:dyDescent="0.25"/>
    <row r="54431" x14ac:dyDescent="0.25"/>
    <row r="54432" x14ac:dyDescent="0.25"/>
    <row r="54433" x14ac:dyDescent="0.25"/>
    <row r="54434" x14ac:dyDescent="0.25"/>
    <row r="54435" x14ac:dyDescent="0.25"/>
    <row r="54436" x14ac:dyDescent="0.25"/>
    <row r="54437" x14ac:dyDescent="0.25"/>
    <row r="54438" x14ac:dyDescent="0.25"/>
    <row r="54439" x14ac:dyDescent="0.25"/>
    <row r="54440" x14ac:dyDescent="0.25"/>
    <row r="54441" x14ac:dyDescent="0.25"/>
    <row r="54442" x14ac:dyDescent="0.25"/>
    <row r="54443" x14ac:dyDescent="0.25"/>
    <row r="54444" x14ac:dyDescent="0.25"/>
    <row r="54445" x14ac:dyDescent="0.25"/>
    <row r="54446" x14ac:dyDescent="0.25"/>
    <row r="54447" x14ac:dyDescent="0.25"/>
    <row r="54448" x14ac:dyDescent="0.25"/>
    <row r="54449" x14ac:dyDescent="0.25"/>
    <row r="54450" x14ac:dyDescent="0.25"/>
    <row r="54451" x14ac:dyDescent="0.25"/>
    <row r="54452" x14ac:dyDescent="0.25"/>
    <row r="54453" x14ac:dyDescent="0.25"/>
    <row r="54454" x14ac:dyDescent="0.25"/>
    <row r="54455" x14ac:dyDescent="0.25"/>
    <row r="54456" x14ac:dyDescent="0.25"/>
    <row r="54457" x14ac:dyDescent="0.25"/>
    <row r="54458" x14ac:dyDescent="0.25"/>
    <row r="54459" x14ac:dyDescent="0.25"/>
    <row r="54460" x14ac:dyDescent="0.25"/>
    <row r="54461" x14ac:dyDescent="0.25"/>
    <row r="54462" x14ac:dyDescent="0.25"/>
    <row r="54463" x14ac:dyDescent="0.25"/>
    <row r="54464" x14ac:dyDescent="0.25"/>
    <row r="54465" x14ac:dyDescent="0.25"/>
    <row r="54466" x14ac:dyDescent="0.25"/>
    <row r="54467" x14ac:dyDescent="0.25"/>
    <row r="54468" x14ac:dyDescent="0.25"/>
    <row r="54469" x14ac:dyDescent="0.25"/>
    <row r="54470" x14ac:dyDescent="0.25"/>
    <row r="54471" x14ac:dyDescent="0.25"/>
    <row r="54472" x14ac:dyDescent="0.25"/>
    <row r="54473" x14ac:dyDescent="0.25"/>
    <row r="54474" x14ac:dyDescent="0.25"/>
    <row r="54475" x14ac:dyDescent="0.25"/>
    <row r="54476" x14ac:dyDescent="0.25"/>
    <row r="54477" x14ac:dyDescent="0.25"/>
    <row r="54478" x14ac:dyDescent="0.25"/>
    <row r="54479" x14ac:dyDescent="0.25"/>
    <row r="54480" x14ac:dyDescent="0.25"/>
    <row r="54481" x14ac:dyDescent="0.25"/>
    <row r="54482" x14ac:dyDescent="0.25"/>
    <row r="54483" x14ac:dyDescent="0.25"/>
    <row r="54484" x14ac:dyDescent="0.25"/>
    <row r="54485" x14ac:dyDescent="0.25"/>
    <row r="54486" x14ac:dyDescent="0.25"/>
    <row r="54487" x14ac:dyDescent="0.25"/>
    <row r="54488" x14ac:dyDescent="0.25"/>
    <row r="54489" x14ac:dyDescent="0.25"/>
    <row r="54490" x14ac:dyDescent="0.25"/>
    <row r="54491" x14ac:dyDescent="0.25"/>
    <row r="54492" x14ac:dyDescent="0.25"/>
    <row r="54493" x14ac:dyDescent="0.25"/>
    <row r="54494" x14ac:dyDescent="0.25"/>
    <row r="54495" x14ac:dyDescent="0.25"/>
    <row r="54496" x14ac:dyDescent="0.25"/>
    <row r="54497" x14ac:dyDescent="0.25"/>
    <row r="54498" x14ac:dyDescent="0.25"/>
    <row r="54499" x14ac:dyDescent="0.25"/>
    <row r="54500" x14ac:dyDescent="0.25"/>
    <row r="54501" x14ac:dyDescent="0.25"/>
    <row r="54502" x14ac:dyDescent="0.25"/>
    <row r="54503" x14ac:dyDescent="0.25"/>
    <row r="54504" x14ac:dyDescent="0.25"/>
    <row r="54505" x14ac:dyDescent="0.25"/>
    <row r="54506" x14ac:dyDescent="0.25"/>
    <row r="54507" x14ac:dyDescent="0.25"/>
    <row r="54508" x14ac:dyDescent="0.25"/>
    <row r="54509" x14ac:dyDescent="0.25"/>
    <row r="54510" x14ac:dyDescent="0.25"/>
    <row r="54511" x14ac:dyDescent="0.25"/>
    <row r="54512" x14ac:dyDescent="0.25"/>
    <row r="54513" x14ac:dyDescent="0.25"/>
    <row r="54514" x14ac:dyDescent="0.25"/>
    <row r="54515" x14ac:dyDescent="0.25"/>
    <row r="54516" x14ac:dyDescent="0.25"/>
    <row r="54517" x14ac:dyDescent="0.25"/>
    <row r="54518" x14ac:dyDescent="0.25"/>
    <row r="54519" x14ac:dyDescent="0.25"/>
    <row r="54520" x14ac:dyDescent="0.25"/>
    <row r="54521" x14ac:dyDescent="0.25"/>
    <row r="54522" x14ac:dyDescent="0.25"/>
    <row r="54523" x14ac:dyDescent="0.25"/>
    <row r="54524" x14ac:dyDescent="0.25"/>
    <row r="54525" x14ac:dyDescent="0.25"/>
    <row r="54526" x14ac:dyDescent="0.25"/>
    <row r="54527" x14ac:dyDescent="0.25"/>
    <row r="54528" x14ac:dyDescent="0.25"/>
    <row r="54529" x14ac:dyDescent="0.25"/>
    <row r="54530" x14ac:dyDescent="0.25"/>
    <row r="54531" x14ac:dyDescent="0.25"/>
    <row r="54532" x14ac:dyDescent="0.25"/>
    <row r="54533" x14ac:dyDescent="0.25"/>
    <row r="54534" x14ac:dyDescent="0.25"/>
    <row r="54535" x14ac:dyDescent="0.25"/>
    <row r="54536" x14ac:dyDescent="0.25"/>
    <row r="54537" x14ac:dyDescent="0.25"/>
    <row r="54538" x14ac:dyDescent="0.25"/>
    <row r="54539" x14ac:dyDescent="0.25"/>
    <row r="54540" x14ac:dyDescent="0.25"/>
    <row r="54541" x14ac:dyDescent="0.25"/>
    <row r="54542" x14ac:dyDescent="0.25"/>
    <row r="54543" x14ac:dyDescent="0.25"/>
    <row r="54544" x14ac:dyDescent="0.25"/>
    <row r="54545" x14ac:dyDescent="0.25"/>
    <row r="54546" x14ac:dyDescent="0.25"/>
    <row r="54547" x14ac:dyDescent="0.25"/>
    <row r="54548" x14ac:dyDescent="0.25"/>
    <row r="54549" x14ac:dyDescent="0.25"/>
    <row r="54550" x14ac:dyDescent="0.25"/>
    <row r="54551" x14ac:dyDescent="0.25"/>
    <row r="54552" x14ac:dyDescent="0.25"/>
    <row r="54553" x14ac:dyDescent="0.25"/>
    <row r="54554" x14ac:dyDescent="0.25"/>
    <row r="54555" x14ac:dyDescent="0.25"/>
    <row r="54556" x14ac:dyDescent="0.25"/>
    <row r="54557" x14ac:dyDescent="0.25"/>
    <row r="54558" x14ac:dyDescent="0.25"/>
    <row r="54559" x14ac:dyDescent="0.25"/>
    <row r="54560" x14ac:dyDescent="0.25"/>
    <row r="54561" x14ac:dyDescent="0.25"/>
    <row r="54562" x14ac:dyDescent="0.25"/>
    <row r="54563" x14ac:dyDescent="0.25"/>
    <row r="54564" x14ac:dyDescent="0.25"/>
    <row r="54565" x14ac:dyDescent="0.25"/>
    <row r="54566" x14ac:dyDescent="0.25"/>
    <row r="54567" x14ac:dyDescent="0.25"/>
    <row r="54568" x14ac:dyDescent="0.25"/>
    <row r="54569" x14ac:dyDescent="0.25"/>
    <row r="54570" x14ac:dyDescent="0.25"/>
    <row r="54571" x14ac:dyDescent="0.25"/>
    <row r="54572" x14ac:dyDescent="0.25"/>
    <row r="54573" x14ac:dyDescent="0.25"/>
    <row r="54574" x14ac:dyDescent="0.25"/>
    <row r="54575" x14ac:dyDescent="0.25"/>
    <row r="54576" x14ac:dyDescent="0.25"/>
    <row r="54577" x14ac:dyDescent="0.25"/>
    <row r="54578" x14ac:dyDescent="0.25"/>
    <row r="54579" x14ac:dyDescent="0.25"/>
    <row r="54580" x14ac:dyDescent="0.25"/>
    <row r="54581" x14ac:dyDescent="0.25"/>
    <row r="54582" x14ac:dyDescent="0.25"/>
    <row r="54583" x14ac:dyDescent="0.25"/>
    <row r="54584" x14ac:dyDescent="0.25"/>
    <row r="54585" x14ac:dyDescent="0.25"/>
    <row r="54586" x14ac:dyDescent="0.25"/>
    <row r="54587" x14ac:dyDescent="0.25"/>
    <row r="54588" x14ac:dyDescent="0.25"/>
    <row r="54589" x14ac:dyDescent="0.25"/>
    <row r="54590" x14ac:dyDescent="0.25"/>
    <row r="54591" x14ac:dyDescent="0.25"/>
    <row r="54592" x14ac:dyDescent="0.25"/>
    <row r="54593" x14ac:dyDescent="0.25"/>
    <row r="54594" x14ac:dyDescent="0.25"/>
    <row r="54595" x14ac:dyDescent="0.25"/>
    <row r="54596" x14ac:dyDescent="0.25"/>
    <row r="54597" x14ac:dyDescent="0.25"/>
    <row r="54598" x14ac:dyDescent="0.25"/>
    <row r="54599" x14ac:dyDescent="0.25"/>
    <row r="54600" x14ac:dyDescent="0.25"/>
    <row r="54601" x14ac:dyDescent="0.25"/>
    <row r="54602" x14ac:dyDescent="0.25"/>
    <row r="54603" x14ac:dyDescent="0.25"/>
    <row r="54604" x14ac:dyDescent="0.25"/>
    <row r="54605" x14ac:dyDescent="0.25"/>
    <row r="54606" x14ac:dyDescent="0.25"/>
    <row r="54607" x14ac:dyDescent="0.25"/>
    <row r="54608" x14ac:dyDescent="0.25"/>
    <row r="54609" x14ac:dyDescent="0.25"/>
    <row r="54610" x14ac:dyDescent="0.25"/>
    <row r="54611" x14ac:dyDescent="0.25"/>
    <row r="54612" x14ac:dyDescent="0.25"/>
    <row r="54613" x14ac:dyDescent="0.25"/>
    <row r="54614" x14ac:dyDescent="0.25"/>
    <row r="54615" x14ac:dyDescent="0.25"/>
    <row r="54616" x14ac:dyDescent="0.25"/>
    <row r="54617" x14ac:dyDescent="0.25"/>
    <row r="54618" x14ac:dyDescent="0.25"/>
    <row r="54619" x14ac:dyDescent="0.25"/>
    <row r="54620" x14ac:dyDescent="0.25"/>
    <row r="54621" x14ac:dyDescent="0.25"/>
    <row r="54622" x14ac:dyDescent="0.25"/>
    <row r="54623" x14ac:dyDescent="0.25"/>
    <row r="54624" x14ac:dyDescent="0.25"/>
    <row r="54625" x14ac:dyDescent="0.25"/>
    <row r="54626" x14ac:dyDescent="0.25"/>
    <row r="54627" x14ac:dyDescent="0.25"/>
    <row r="54628" x14ac:dyDescent="0.25"/>
    <row r="54629" x14ac:dyDescent="0.25"/>
    <row r="54630" x14ac:dyDescent="0.25"/>
    <row r="54631" x14ac:dyDescent="0.25"/>
    <row r="54632" x14ac:dyDescent="0.25"/>
    <row r="54633" x14ac:dyDescent="0.25"/>
    <row r="54634" x14ac:dyDescent="0.25"/>
    <row r="54635" x14ac:dyDescent="0.25"/>
    <row r="54636" x14ac:dyDescent="0.25"/>
    <row r="54637" x14ac:dyDescent="0.25"/>
    <row r="54638" x14ac:dyDescent="0.25"/>
    <row r="54639" x14ac:dyDescent="0.25"/>
    <row r="54640" x14ac:dyDescent="0.25"/>
    <row r="54641" x14ac:dyDescent="0.25"/>
    <row r="54642" x14ac:dyDescent="0.25"/>
    <row r="54643" x14ac:dyDescent="0.25"/>
    <row r="54644" x14ac:dyDescent="0.25"/>
    <row r="54645" x14ac:dyDescent="0.25"/>
    <row r="54646" x14ac:dyDescent="0.25"/>
    <row r="54647" x14ac:dyDescent="0.25"/>
    <row r="54648" x14ac:dyDescent="0.25"/>
    <row r="54649" x14ac:dyDescent="0.25"/>
    <row r="54650" x14ac:dyDescent="0.25"/>
    <row r="54651" x14ac:dyDescent="0.25"/>
    <row r="54652" x14ac:dyDescent="0.25"/>
    <row r="54653" x14ac:dyDescent="0.25"/>
    <row r="54654" x14ac:dyDescent="0.25"/>
    <row r="54655" x14ac:dyDescent="0.25"/>
    <row r="54656" x14ac:dyDescent="0.25"/>
    <row r="54657" x14ac:dyDescent="0.25"/>
    <row r="54658" x14ac:dyDescent="0.25"/>
    <row r="54659" x14ac:dyDescent="0.25"/>
    <row r="54660" x14ac:dyDescent="0.25"/>
    <row r="54661" x14ac:dyDescent="0.25"/>
    <row r="54662" x14ac:dyDescent="0.25"/>
    <row r="54663" x14ac:dyDescent="0.25"/>
    <row r="54664" x14ac:dyDescent="0.25"/>
    <row r="54665" x14ac:dyDescent="0.25"/>
    <row r="54666" x14ac:dyDescent="0.25"/>
    <row r="54667" x14ac:dyDescent="0.25"/>
    <row r="54668" x14ac:dyDescent="0.25"/>
    <row r="54669" x14ac:dyDescent="0.25"/>
    <row r="54670" x14ac:dyDescent="0.25"/>
    <row r="54671" x14ac:dyDescent="0.25"/>
    <row r="54672" x14ac:dyDescent="0.25"/>
    <row r="54673" x14ac:dyDescent="0.25"/>
    <row r="54674" x14ac:dyDescent="0.25"/>
    <row r="54675" x14ac:dyDescent="0.25"/>
    <row r="54676" x14ac:dyDescent="0.25"/>
    <row r="54677" x14ac:dyDescent="0.25"/>
    <row r="54678" x14ac:dyDescent="0.25"/>
    <row r="54679" x14ac:dyDescent="0.25"/>
    <row r="54680" x14ac:dyDescent="0.25"/>
    <row r="54681" x14ac:dyDescent="0.25"/>
    <row r="54682" x14ac:dyDescent="0.25"/>
    <row r="54683" x14ac:dyDescent="0.25"/>
    <row r="54684" x14ac:dyDescent="0.25"/>
    <row r="54685" x14ac:dyDescent="0.25"/>
    <row r="54686" x14ac:dyDescent="0.25"/>
    <row r="54687" x14ac:dyDescent="0.25"/>
    <row r="54688" x14ac:dyDescent="0.25"/>
    <row r="54689" x14ac:dyDescent="0.25"/>
    <row r="54690" x14ac:dyDescent="0.25"/>
    <row r="54691" x14ac:dyDescent="0.25"/>
    <row r="54692" x14ac:dyDescent="0.25"/>
    <row r="54693" x14ac:dyDescent="0.25"/>
    <row r="54694" x14ac:dyDescent="0.25"/>
    <row r="54695" x14ac:dyDescent="0.25"/>
    <row r="54696" x14ac:dyDescent="0.25"/>
    <row r="54697" x14ac:dyDescent="0.25"/>
    <row r="54698" x14ac:dyDescent="0.25"/>
    <row r="54699" x14ac:dyDescent="0.25"/>
    <row r="54700" x14ac:dyDescent="0.25"/>
    <row r="54701" x14ac:dyDescent="0.25"/>
    <row r="54702" x14ac:dyDescent="0.25"/>
    <row r="54703" x14ac:dyDescent="0.25"/>
    <row r="54704" x14ac:dyDescent="0.25"/>
    <row r="54705" x14ac:dyDescent="0.25"/>
    <row r="54706" x14ac:dyDescent="0.25"/>
    <row r="54707" x14ac:dyDescent="0.25"/>
    <row r="54708" x14ac:dyDescent="0.25"/>
    <row r="54709" x14ac:dyDescent="0.25"/>
    <row r="54710" x14ac:dyDescent="0.25"/>
    <row r="54711" x14ac:dyDescent="0.25"/>
    <row r="54712" x14ac:dyDescent="0.25"/>
    <row r="54713" x14ac:dyDescent="0.25"/>
    <row r="54714" x14ac:dyDescent="0.25"/>
    <row r="54715" x14ac:dyDescent="0.25"/>
    <row r="54716" x14ac:dyDescent="0.25"/>
    <row r="54717" x14ac:dyDescent="0.25"/>
    <row r="54718" x14ac:dyDescent="0.25"/>
    <row r="54719" x14ac:dyDescent="0.25"/>
    <row r="54720" x14ac:dyDescent="0.25"/>
    <row r="54721" x14ac:dyDescent="0.25"/>
    <row r="54722" x14ac:dyDescent="0.25"/>
    <row r="54723" x14ac:dyDescent="0.25"/>
    <row r="54724" x14ac:dyDescent="0.25"/>
    <row r="54725" x14ac:dyDescent="0.25"/>
    <row r="54726" x14ac:dyDescent="0.25"/>
    <row r="54727" x14ac:dyDescent="0.25"/>
    <row r="54728" x14ac:dyDescent="0.25"/>
    <row r="54729" x14ac:dyDescent="0.25"/>
    <row r="54730" x14ac:dyDescent="0.25"/>
    <row r="54731" x14ac:dyDescent="0.25"/>
    <row r="54732" x14ac:dyDescent="0.25"/>
    <row r="54733" x14ac:dyDescent="0.25"/>
    <row r="54734" x14ac:dyDescent="0.25"/>
    <row r="54735" x14ac:dyDescent="0.25"/>
    <row r="54736" x14ac:dyDescent="0.25"/>
    <row r="54737" x14ac:dyDescent="0.25"/>
    <row r="54738" x14ac:dyDescent="0.25"/>
    <row r="54739" x14ac:dyDescent="0.25"/>
    <row r="54740" x14ac:dyDescent="0.25"/>
    <row r="54741" x14ac:dyDescent="0.25"/>
    <row r="54742" x14ac:dyDescent="0.25"/>
    <row r="54743" x14ac:dyDescent="0.25"/>
    <row r="54744" x14ac:dyDescent="0.25"/>
    <row r="54745" x14ac:dyDescent="0.25"/>
    <row r="54746" x14ac:dyDescent="0.25"/>
    <row r="54747" x14ac:dyDescent="0.25"/>
    <row r="54748" x14ac:dyDescent="0.25"/>
    <row r="54749" x14ac:dyDescent="0.25"/>
    <row r="54750" x14ac:dyDescent="0.25"/>
    <row r="54751" x14ac:dyDescent="0.25"/>
    <row r="54752" x14ac:dyDescent="0.25"/>
    <row r="54753" x14ac:dyDescent="0.25"/>
    <row r="54754" x14ac:dyDescent="0.25"/>
    <row r="54755" x14ac:dyDescent="0.25"/>
    <row r="54756" x14ac:dyDescent="0.25"/>
    <row r="54757" x14ac:dyDescent="0.25"/>
    <row r="54758" x14ac:dyDescent="0.25"/>
    <row r="54759" x14ac:dyDescent="0.25"/>
    <row r="54760" x14ac:dyDescent="0.25"/>
    <row r="54761" x14ac:dyDescent="0.25"/>
    <row r="54762" x14ac:dyDescent="0.25"/>
    <row r="54763" x14ac:dyDescent="0.25"/>
    <row r="54764" x14ac:dyDescent="0.25"/>
    <row r="54765" x14ac:dyDescent="0.25"/>
    <row r="54766" x14ac:dyDescent="0.25"/>
    <row r="54767" x14ac:dyDescent="0.25"/>
    <row r="54768" x14ac:dyDescent="0.25"/>
    <row r="54769" x14ac:dyDescent="0.25"/>
    <row r="54770" x14ac:dyDescent="0.25"/>
    <row r="54771" x14ac:dyDescent="0.25"/>
    <row r="54772" x14ac:dyDescent="0.25"/>
    <row r="54773" x14ac:dyDescent="0.25"/>
    <row r="54774" x14ac:dyDescent="0.25"/>
    <row r="54775" x14ac:dyDescent="0.25"/>
    <row r="54776" x14ac:dyDescent="0.25"/>
    <row r="54777" x14ac:dyDescent="0.25"/>
    <row r="54778" x14ac:dyDescent="0.25"/>
    <row r="54779" x14ac:dyDescent="0.25"/>
    <row r="54780" x14ac:dyDescent="0.25"/>
    <row r="54781" x14ac:dyDescent="0.25"/>
    <row r="54782" x14ac:dyDescent="0.25"/>
    <row r="54783" x14ac:dyDescent="0.25"/>
    <row r="54784" x14ac:dyDescent="0.25"/>
    <row r="54785" x14ac:dyDescent="0.25"/>
    <row r="54786" x14ac:dyDescent="0.25"/>
    <row r="54787" x14ac:dyDescent="0.25"/>
    <row r="54788" x14ac:dyDescent="0.25"/>
    <row r="54789" x14ac:dyDescent="0.25"/>
    <row r="54790" x14ac:dyDescent="0.25"/>
    <row r="54791" x14ac:dyDescent="0.25"/>
    <row r="54792" x14ac:dyDescent="0.25"/>
    <row r="54793" x14ac:dyDescent="0.25"/>
    <row r="54794" x14ac:dyDescent="0.25"/>
    <row r="54795" x14ac:dyDescent="0.25"/>
    <row r="54796" x14ac:dyDescent="0.25"/>
    <row r="54797" x14ac:dyDescent="0.25"/>
    <row r="54798" x14ac:dyDescent="0.25"/>
    <row r="54799" x14ac:dyDescent="0.25"/>
    <row r="54800" x14ac:dyDescent="0.25"/>
    <row r="54801" x14ac:dyDescent="0.25"/>
    <row r="54802" x14ac:dyDescent="0.25"/>
    <row r="54803" x14ac:dyDescent="0.25"/>
    <row r="54804" x14ac:dyDescent="0.25"/>
    <row r="54805" x14ac:dyDescent="0.25"/>
    <row r="54806" x14ac:dyDescent="0.25"/>
    <row r="54807" x14ac:dyDescent="0.25"/>
    <row r="54808" x14ac:dyDescent="0.25"/>
    <row r="54809" x14ac:dyDescent="0.25"/>
    <row r="54810" x14ac:dyDescent="0.25"/>
    <row r="54811" x14ac:dyDescent="0.25"/>
    <row r="54812" x14ac:dyDescent="0.25"/>
    <row r="54813" x14ac:dyDescent="0.25"/>
    <row r="54814" x14ac:dyDescent="0.25"/>
    <row r="54815" x14ac:dyDescent="0.25"/>
    <row r="54816" x14ac:dyDescent="0.25"/>
    <row r="54817" x14ac:dyDescent="0.25"/>
    <row r="54818" x14ac:dyDescent="0.25"/>
    <row r="54819" x14ac:dyDescent="0.25"/>
    <row r="54820" x14ac:dyDescent="0.25"/>
    <row r="54821" x14ac:dyDescent="0.25"/>
    <row r="54822" x14ac:dyDescent="0.25"/>
    <row r="54823" x14ac:dyDescent="0.25"/>
    <row r="54824" x14ac:dyDescent="0.25"/>
    <row r="54825" x14ac:dyDescent="0.25"/>
    <row r="54826" x14ac:dyDescent="0.25"/>
    <row r="54827" x14ac:dyDescent="0.25"/>
    <row r="54828" x14ac:dyDescent="0.25"/>
    <row r="54829" x14ac:dyDescent="0.25"/>
    <row r="54830" x14ac:dyDescent="0.25"/>
    <row r="54831" x14ac:dyDescent="0.25"/>
    <row r="54832" x14ac:dyDescent="0.25"/>
    <row r="54833" x14ac:dyDescent="0.25"/>
    <row r="54834" x14ac:dyDescent="0.25"/>
    <row r="54835" x14ac:dyDescent="0.25"/>
    <row r="54836" x14ac:dyDescent="0.25"/>
    <row r="54837" x14ac:dyDescent="0.25"/>
    <row r="54838" x14ac:dyDescent="0.25"/>
    <row r="54839" x14ac:dyDescent="0.25"/>
    <row r="54840" x14ac:dyDescent="0.25"/>
    <row r="54841" x14ac:dyDescent="0.25"/>
    <row r="54842" x14ac:dyDescent="0.25"/>
    <row r="54843" x14ac:dyDescent="0.25"/>
    <row r="54844" x14ac:dyDescent="0.25"/>
    <row r="54845" x14ac:dyDescent="0.25"/>
    <row r="54846" x14ac:dyDescent="0.25"/>
    <row r="54847" x14ac:dyDescent="0.25"/>
    <row r="54848" x14ac:dyDescent="0.25"/>
    <row r="54849" x14ac:dyDescent="0.25"/>
    <row r="54850" x14ac:dyDescent="0.25"/>
    <row r="54851" x14ac:dyDescent="0.25"/>
    <row r="54852" x14ac:dyDescent="0.25"/>
    <row r="54853" x14ac:dyDescent="0.25"/>
    <row r="54854" x14ac:dyDescent="0.25"/>
    <row r="54855" x14ac:dyDescent="0.25"/>
    <row r="54856" x14ac:dyDescent="0.25"/>
    <row r="54857" x14ac:dyDescent="0.25"/>
    <row r="54858" x14ac:dyDescent="0.25"/>
    <row r="54859" x14ac:dyDescent="0.25"/>
    <row r="54860" x14ac:dyDescent="0.25"/>
    <row r="54861" x14ac:dyDescent="0.25"/>
    <row r="54862" x14ac:dyDescent="0.25"/>
    <row r="54863" x14ac:dyDescent="0.25"/>
    <row r="54864" x14ac:dyDescent="0.25"/>
    <row r="54865" x14ac:dyDescent="0.25"/>
    <row r="54866" x14ac:dyDescent="0.25"/>
    <row r="54867" x14ac:dyDescent="0.25"/>
    <row r="54868" x14ac:dyDescent="0.25"/>
    <row r="54869" x14ac:dyDescent="0.25"/>
    <row r="54870" x14ac:dyDescent="0.25"/>
    <row r="54871" x14ac:dyDescent="0.25"/>
    <row r="54872" x14ac:dyDescent="0.25"/>
    <row r="54873" x14ac:dyDescent="0.25"/>
    <row r="54874" x14ac:dyDescent="0.25"/>
    <row r="54875" x14ac:dyDescent="0.25"/>
    <row r="54876" x14ac:dyDescent="0.25"/>
    <row r="54877" x14ac:dyDescent="0.25"/>
    <row r="54878" x14ac:dyDescent="0.25"/>
    <row r="54879" x14ac:dyDescent="0.25"/>
    <row r="54880" x14ac:dyDescent="0.25"/>
    <row r="54881" x14ac:dyDescent="0.25"/>
    <row r="54882" x14ac:dyDescent="0.25"/>
    <row r="54883" x14ac:dyDescent="0.25"/>
    <row r="54884" x14ac:dyDescent="0.25"/>
    <row r="54885" x14ac:dyDescent="0.25"/>
    <row r="54886" x14ac:dyDescent="0.25"/>
    <row r="54887" x14ac:dyDescent="0.25"/>
    <row r="54888" x14ac:dyDescent="0.25"/>
    <row r="54889" x14ac:dyDescent="0.25"/>
    <row r="54890" x14ac:dyDescent="0.25"/>
    <row r="54891" x14ac:dyDescent="0.25"/>
    <row r="54892" x14ac:dyDescent="0.25"/>
    <row r="54893" x14ac:dyDescent="0.25"/>
    <row r="54894" x14ac:dyDescent="0.25"/>
    <row r="54895" x14ac:dyDescent="0.25"/>
    <row r="54896" x14ac:dyDescent="0.25"/>
    <row r="54897" x14ac:dyDescent="0.25"/>
    <row r="54898" x14ac:dyDescent="0.25"/>
    <row r="54899" x14ac:dyDescent="0.25"/>
    <row r="54900" x14ac:dyDescent="0.25"/>
    <row r="54901" x14ac:dyDescent="0.25"/>
    <row r="54902" x14ac:dyDescent="0.25"/>
    <row r="54903" x14ac:dyDescent="0.25"/>
    <row r="54904" x14ac:dyDescent="0.25"/>
    <row r="54905" x14ac:dyDescent="0.25"/>
    <row r="54906" x14ac:dyDescent="0.25"/>
    <row r="54907" x14ac:dyDescent="0.25"/>
    <row r="54908" x14ac:dyDescent="0.25"/>
    <row r="54909" x14ac:dyDescent="0.25"/>
    <row r="54910" x14ac:dyDescent="0.25"/>
    <row r="54911" x14ac:dyDescent="0.25"/>
    <row r="54912" x14ac:dyDescent="0.25"/>
    <row r="54913" x14ac:dyDescent="0.25"/>
    <row r="54914" x14ac:dyDescent="0.25"/>
    <row r="54915" x14ac:dyDescent="0.25"/>
    <row r="54916" x14ac:dyDescent="0.25"/>
    <row r="54917" x14ac:dyDescent="0.25"/>
    <row r="54918" x14ac:dyDescent="0.25"/>
    <row r="54919" x14ac:dyDescent="0.25"/>
    <row r="54920" x14ac:dyDescent="0.25"/>
    <row r="54921" x14ac:dyDescent="0.25"/>
    <row r="54922" x14ac:dyDescent="0.25"/>
    <row r="54923" x14ac:dyDescent="0.25"/>
    <row r="54924" x14ac:dyDescent="0.25"/>
    <row r="54925" x14ac:dyDescent="0.25"/>
    <row r="54926" x14ac:dyDescent="0.25"/>
    <row r="54927" x14ac:dyDescent="0.25"/>
    <row r="54928" x14ac:dyDescent="0.25"/>
    <row r="54929" x14ac:dyDescent="0.25"/>
    <row r="54930" x14ac:dyDescent="0.25"/>
    <row r="54931" x14ac:dyDescent="0.25"/>
    <row r="54932" x14ac:dyDescent="0.25"/>
    <row r="54933" x14ac:dyDescent="0.25"/>
    <row r="54934" x14ac:dyDescent="0.25"/>
    <row r="54935" x14ac:dyDescent="0.25"/>
    <row r="54936" x14ac:dyDescent="0.25"/>
    <row r="54937" x14ac:dyDescent="0.25"/>
    <row r="54938" x14ac:dyDescent="0.25"/>
    <row r="54939" x14ac:dyDescent="0.25"/>
    <row r="54940" x14ac:dyDescent="0.25"/>
    <row r="54941" x14ac:dyDescent="0.25"/>
    <row r="54942" x14ac:dyDescent="0.25"/>
    <row r="54943" x14ac:dyDescent="0.25"/>
    <row r="54944" x14ac:dyDescent="0.25"/>
    <row r="54945" x14ac:dyDescent="0.25"/>
    <row r="54946" x14ac:dyDescent="0.25"/>
    <row r="54947" x14ac:dyDescent="0.25"/>
    <row r="54948" x14ac:dyDescent="0.25"/>
    <row r="54949" x14ac:dyDescent="0.25"/>
    <row r="54950" x14ac:dyDescent="0.25"/>
    <row r="54951" x14ac:dyDescent="0.25"/>
    <row r="54952" x14ac:dyDescent="0.25"/>
    <row r="54953" x14ac:dyDescent="0.25"/>
    <row r="54954" x14ac:dyDescent="0.25"/>
    <row r="54955" x14ac:dyDescent="0.25"/>
    <row r="54956" x14ac:dyDescent="0.25"/>
    <row r="54957" x14ac:dyDescent="0.25"/>
    <row r="54958" x14ac:dyDescent="0.25"/>
    <row r="54959" x14ac:dyDescent="0.25"/>
    <row r="54960" x14ac:dyDescent="0.25"/>
    <row r="54961" x14ac:dyDescent="0.25"/>
    <row r="54962" x14ac:dyDescent="0.25"/>
    <row r="54963" x14ac:dyDescent="0.25"/>
    <row r="54964" x14ac:dyDescent="0.25"/>
    <row r="54965" x14ac:dyDescent="0.25"/>
    <row r="54966" x14ac:dyDescent="0.25"/>
    <row r="54967" x14ac:dyDescent="0.25"/>
    <row r="54968" x14ac:dyDescent="0.25"/>
    <row r="54969" x14ac:dyDescent="0.25"/>
    <row r="54970" x14ac:dyDescent="0.25"/>
    <row r="54971" x14ac:dyDescent="0.25"/>
    <row r="54972" x14ac:dyDescent="0.25"/>
    <row r="54973" x14ac:dyDescent="0.25"/>
    <row r="54974" x14ac:dyDescent="0.25"/>
    <row r="54975" x14ac:dyDescent="0.25"/>
    <row r="54976" x14ac:dyDescent="0.25"/>
    <row r="54977" x14ac:dyDescent="0.25"/>
    <row r="54978" x14ac:dyDescent="0.25"/>
    <row r="54979" x14ac:dyDescent="0.25"/>
    <row r="54980" x14ac:dyDescent="0.25"/>
    <row r="54981" x14ac:dyDescent="0.25"/>
    <row r="54982" x14ac:dyDescent="0.25"/>
    <row r="54983" x14ac:dyDescent="0.25"/>
    <row r="54984" x14ac:dyDescent="0.25"/>
    <row r="54985" x14ac:dyDescent="0.25"/>
    <row r="54986" x14ac:dyDescent="0.25"/>
    <row r="54987" x14ac:dyDescent="0.25"/>
    <row r="54988" x14ac:dyDescent="0.25"/>
    <row r="54989" x14ac:dyDescent="0.25"/>
    <row r="54990" x14ac:dyDescent="0.25"/>
    <row r="54991" x14ac:dyDescent="0.25"/>
    <row r="54992" x14ac:dyDescent="0.25"/>
    <row r="54993" x14ac:dyDescent="0.25"/>
    <row r="54994" x14ac:dyDescent="0.25"/>
    <row r="54995" x14ac:dyDescent="0.25"/>
    <row r="54996" x14ac:dyDescent="0.25"/>
    <row r="54997" x14ac:dyDescent="0.25"/>
    <row r="54998" x14ac:dyDescent="0.25"/>
    <row r="54999" x14ac:dyDescent="0.25"/>
    <row r="55000" x14ac:dyDescent="0.25"/>
    <row r="55001" x14ac:dyDescent="0.25"/>
    <row r="55002" x14ac:dyDescent="0.25"/>
    <row r="55003" x14ac:dyDescent="0.25"/>
    <row r="55004" x14ac:dyDescent="0.25"/>
    <row r="55005" x14ac:dyDescent="0.25"/>
    <row r="55006" x14ac:dyDescent="0.25"/>
    <row r="55007" x14ac:dyDescent="0.25"/>
    <row r="55008" x14ac:dyDescent="0.25"/>
    <row r="55009" x14ac:dyDescent="0.25"/>
    <row r="55010" x14ac:dyDescent="0.25"/>
    <row r="55011" x14ac:dyDescent="0.25"/>
    <row r="55012" x14ac:dyDescent="0.25"/>
    <row r="55013" x14ac:dyDescent="0.25"/>
    <row r="55014" x14ac:dyDescent="0.25"/>
    <row r="55015" x14ac:dyDescent="0.25"/>
    <row r="55016" x14ac:dyDescent="0.25"/>
    <row r="55017" x14ac:dyDescent="0.25"/>
    <row r="55018" x14ac:dyDescent="0.25"/>
    <row r="55019" x14ac:dyDescent="0.25"/>
    <row r="55020" x14ac:dyDescent="0.25"/>
    <row r="55021" x14ac:dyDescent="0.25"/>
    <row r="55022" x14ac:dyDescent="0.25"/>
    <row r="55023" x14ac:dyDescent="0.25"/>
    <row r="55024" x14ac:dyDescent="0.25"/>
    <row r="55025" x14ac:dyDescent="0.25"/>
    <row r="55026" x14ac:dyDescent="0.25"/>
    <row r="55027" x14ac:dyDescent="0.25"/>
    <row r="55028" x14ac:dyDescent="0.25"/>
    <row r="55029" x14ac:dyDescent="0.25"/>
    <row r="55030" x14ac:dyDescent="0.25"/>
    <row r="55031" x14ac:dyDescent="0.25"/>
    <row r="55032" x14ac:dyDescent="0.25"/>
    <row r="55033" x14ac:dyDescent="0.25"/>
    <row r="55034" x14ac:dyDescent="0.25"/>
    <row r="55035" x14ac:dyDescent="0.25"/>
    <row r="55036" x14ac:dyDescent="0.25"/>
    <row r="55037" x14ac:dyDescent="0.25"/>
    <row r="55038" x14ac:dyDescent="0.25"/>
    <row r="55039" x14ac:dyDescent="0.25"/>
    <row r="55040" x14ac:dyDescent="0.25"/>
    <row r="55041" x14ac:dyDescent="0.25"/>
    <row r="55042" x14ac:dyDescent="0.25"/>
    <row r="55043" x14ac:dyDescent="0.25"/>
    <row r="55044" x14ac:dyDescent="0.25"/>
    <row r="55045" x14ac:dyDescent="0.25"/>
    <row r="55046" x14ac:dyDescent="0.25"/>
    <row r="55047" x14ac:dyDescent="0.25"/>
    <row r="55048" x14ac:dyDescent="0.25"/>
    <row r="55049" x14ac:dyDescent="0.25"/>
    <row r="55050" x14ac:dyDescent="0.25"/>
    <row r="55051" x14ac:dyDescent="0.25"/>
    <row r="55052" x14ac:dyDescent="0.25"/>
    <row r="55053" x14ac:dyDescent="0.25"/>
    <row r="55054" x14ac:dyDescent="0.25"/>
    <row r="55055" x14ac:dyDescent="0.25"/>
    <row r="55056" x14ac:dyDescent="0.25"/>
    <row r="55057" x14ac:dyDescent="0.25"/>
    <row r="55058" x14ac:dyDescent="0.25"/>
    <row r="55059" x14ac:dyDescent="0.25"/>
    <row r="55060" x14ac:dyDescent="0.25"/>
    <row r="55061" x14ac:dyDescent="0.25"/>
    <row r="55062" x14ac:dyDescent="0.25"/>
    <row r="55063" x14ac:dyDescent="0.25"/>
    <row r="55064" x14ac:dyDescent="0.25"/>
    <row r="55065" x14ac:dyDescent="0.25"/>
    <row r="55066" x14ac:dyDescent="0.25"/>
    <row r="55067" x14ac:dyDescent="0.25"/>
    <row r="55068" x14ac:dyDescent="0.25"/>
    <row r="55069" x14ac:dyDescent="0.25"/>
    <row r="55070" x14ac:dyDescent="0.25"/>
    <row r="55071" x14ac:dyDescent="0.25"/>
    <row r="55072" x14ac:dyDescent="0.25"/>
    <row r="55073" x14ac:dyDescent="0.25"/>
    <row r="55074" x14ac:dyDescent="0.25"/>
    <row r="55075" x14ac:dyDescent="0.25"/>
    <row r="55076" x14ac:dyDescent="0.25"/>
    <row r="55077" x14ac:dyDescent="0.25"/>
    <row r="55078" x14ac:dyDescent="0.25"/>
    <row r="55079" x14ac:dyDescent="0.25"/>
    <row r="55080" x14ac:dyDescent="0.25"/>
    <row r="55081" x14ac:dyDescent="0.25"/>
    <row r="55082" x14ac:dyDescent="0.25"/>
    <row r="55083" x14ac:dyDescent="0.25"/>
    <row r="55084" x14ac:dyDescent="0.25"/>
    <row r="55085" x14ac:dyDescent="0.25"/>
    <row r="55086" x14ac:dyDescent="0.25"/>
    <row r="55087" x14ac:dyDescent="0.25"/>
    <row r="55088" x14ac:dyDescent="0.25"/>
    <row r="55089" x14ac:dyDescent="0.25"/>
    <row r="55090" x14ac:dyDescent="0.25"/>
    <row r="55091" x14ac:dyDescent="0.25"/>
    <row r="55092" x14ac:dyDescent="0.25"/>
    <row r="55093" x14ac:dyDescent="0.25"/>
    <row r="55094" x14ac:dyDescent="0.25"/>
    <row r="55095" x14ac:dyDescent="0.25"/>
    <row r="55096" x14ac:dyDescent="0.25"/>
    <row r="55097" x14ac:dyDescent="0.25"/>
    <row r="55098" x14ac:dyDescent="0.25"/>
    <row r="55099" x14ac:dyDescent="0.25"/>
    <row r="55100" x14ac:dyDescent="0.25"/>
    <row r="55101" x14ac:dyDescent="0.25"/>
    <row r="55102" x14ac:dyDescent="0.25"/>
    <row r="55103" x14ac:dyDescent="0.25"/>
    <row r="55104" x14ac:dyDescent="0.25"/>
    <row r="55105" x14ac:dyDescent="0.25"/>
    <row r="55106" x14ac:dyDescent="0.25"/>
    <row r="55107" x14ac:dyDescent="0.25"/>
    <row r="55108" x14ac:dyDescent="0.25"/>
    <row r="55109" x14ac:dyDescent="0.25"/>
    <row r="55110" x14ac:dyDescent="0.25"/>
    <row r="55111" x14ac:dyDescent="0.25"/>
    <row r="55112" x14ac:dyDescent="0.25"/>
    <row r="55113" x14ac:dyDescent="0.25"/>
    <row r="55114" x14ac:dyDescent="0.25"/>
    <row r="55115" x14ac:dyDescent="0.25"/>
    <row r="55116" x14ac:dyDescent="0.25"/>
    <row r="55117" x14ac:dyDescent="0.25"/>
    <row r="55118" x14ac:dyDescent="0.25"/>
    <row r="55119" x14ac:dyDescent="0.25"/>
    <row r="55120" x14ac:dyDescent="0.25"/>
    <row r="55121" x14ac:dyDescent="0.25"/>
    <row r="55122" x14ac:dyDescent="0.25"/>
    <row r="55123" x14ac:dyDescent="0.25"/>
    <row r="55124" x14ac:dyDescent="0.25"/>
    <row r="55125" x14ac:dyDescent="0.25"/>
    <row r="55126" x14ac:dyDescent="0.25"/>
    <row r="55127" x14ac:dyDescent="0.25"/>
    <row r="55128" x14ac:dyDescent="0.25"/>
    <row r="55129" x14ac:dyDescent="0.25"/>
    <row r="55130" x14ac:dyDescent="0.25"/>
    <row r="55131" x14ac:dyDescent="0.25"/>
    <row r="55132" x14ac:dyDescent="0.25"/>
    <row r="55133" x14ac:dyDescent="0.25"/>
    <row r="55134" x14ac:dyDescent="0.25"/>
    <row r="55135" x14ac:dyDescent="0.25"/>
    <row r="55136" x14ac:dyDescent="0.25"/>
    <row r="55137" x14ac:dyDescent="0.25"/>
    <row r="55138" x14ac:dyDescent="0.25"/>
    <row r="55139" x14ac:dyDescent="0.25"/>
    <row r="55140" x14ac:dyDescent="0.25"/>
    <row r="55141" x14ac:dyDescent="0.25"/>
    <row r="55142" x14ac:dyDescent="0.25"/>
    <row r="55143" x14ac:dyDescent="0.25"/>
    <row r="55144" x14ac:dyDescent="0.25"/>
    <row r="55145" x14ac:dyDescent="0.25"/>
    <row r="55146" x14ac:dyDescent="0.25"/>
    <row r="55147" x14ac:dyDescent="0.25"/>
    <row r="55148" x14ac:dyDescent="0.25"/>
    <row r="55149" x14ac:dyDescent="0.25"/>
    <row r="55150" x14ac:dyDescent="0.25"/>
    <row r="55151" x14ac:dyDescent="0.25"/>
    <row r="55152" x14ac:dyDescent="0.25"/>
    <row r="55153" x14ac:dyDescent="0.25"/>
    <row r="55154" x14ac:dyDescent="0.25"/>
    <row r="55155" x14ac:dyDescent="0.25"/>
    <row r="55156" x14ac:dyDescent="0.25"/>
    <row r="55157" x14ac:dyDescent="0.25"/>
    <row r="55158" x14ac:dyDescent="0.25"/>
    <row r="55159" x14ac:dyDescent="0.25"/>
    <row r="55160" x14ac:dyDescent="0.25"/>
    <row r="55161" x14ac:dyDescent="0.25"/>
    <row r="55162" x14ac:dyDescent="0.25"/>
    <row r="55163" x14ac:dyDescent="0.25"/>
    <row r="55164" x14ac:dyDescent="0.25"/>
    <row r="55165" x14ac:dyDescent="0.25"/>
    <row r="55166" x14ac:dyDescent="0.25"/>
    <row r="55167" x14ac:dyDescent="0.25"/>
    <row r="55168" x14ac:dyDescent="0.25"/>
    <row r="55169" x14ac:dyDescent="0.25"/>
    <row r="55170" x14ac:dyDescent="0.25"/>
    <row r="55171" x14ac:dyDescent="0.25"/>
    <row r="55172" x14ac:dyDescent="0.25"/>
    <row r="55173" x14ac:dyDescent="0.25"/>
    <row r="55174" x14ac:dyDescent="0.25"/>
    <row r="55175" x14ac:dyDescent="0.25"/>
    <row r="55176" x14ac:dyDescent="0.25"/>
    <row r="55177" x14ac:dyDescent="0.25"/>
    <row r="55178" x14ac:dyDescent="0.25"/>
    <row r="55179" x14ac:dyDescent="0.25"/>
    <row r="55180" x14ac:dyDescent="0.25"/>
    <row r="55181" x14ac:dyDescent="0.25"/>
    <row r="55182" x14ac:dyDescent="0.25"/>
    <row r="55183" x14ac:dyDescent="0.25"/>
    <row r="55184" x14ac:dyDescent="0.25"/>
    <row r="55185" x14ac:dyDescent="0.25"/>
    <row r="55186" x14ac:dyDescent="0.25"/>
    <row r="55187" x14ac:dyDescent="0.25"/>
    <row r="55188" x14ac:dyDescent="0.25"/>
    <row r="55189" x14ac:dyDescent="0.25"/>
    <row r="55190" x14ac:dyDescent="0.25"/>
    <row r="55191" x14ac:dyDescent="0.25"/>
    <row r="55192" x14ac:dyDescent="0.25"/>
    <row r="55193" x14ac:dyDescent="0.25"/>
    <row r="55194" x14ac:dyDescent="0.25"/>
    <row r="55195" x14ac:dyDescent="0.25"/>
    <row r="55196" x14ac:dyDescent="0.25"/>
    <row r="55197" x14ac:dyDescent="0.25"/>
    <row r="55198" x14ac:dyDescent="0.25"/>
    <row r="55199" x14ac:dyDescent="0.25"/>
    <row r="55200" x14ac:dyDescent="0.25"/>
    <row r="55201" x14ac:dyDescent="0.25"/>
    <row r="55202" x14ac:dyDescent="0.25"/>
    <row r="55203" x14ac:dyDescent="0.25"/>
    <row r="55204" x14ac:dyDescent="0.25"/>
    <row r="55205" x14ac:dyDescent="0.25"/>
    <row r="55206" x14ac:dyDescent="0.25"/>
    <row r="55207" x14ac:dyDescent="0.25"/>
    <row r="55208" x14ac:dyDescent="0.25"/>
    <row r="55209" x14ac:dyDescent="0.25"/>
    <row r="55210" x14ac:dyDescent="0.25"/>
    <row r="55211" x14ac:dyDescent="0.25"/>
    <row r="55212" x14ac:dyDescent="0.25"/>
    <row r="55213" x14ac:dyDescent="0.25"/>
    <row r="55214" x14ac:dyDescent="0.25"/>
    <row r="55215" x14ac:dyDescent="0.25"/>
    <row r="55216" x14ac:dyDescent="0.25"/>
    <row r="55217" x14ac:dyDescent="0.25"/>
    <row r="55218" x14ac:dyDescent="0.25"/>
    <row r="55219" x14ac:dyDescent="0.25"/>
    <row r="55220" x14ac:dyDescent="0.25"/>
    <row r="55221" x14ac:dyDescent="0.25"/>
    <row r="55222" x14ac:dyDescent="0.25"/>
    <row r="55223" x14ac:dyDescent="0.25"/>
    <row r="55224" x14ac:dyDescent="0.25"/>
    <row r="55225" x14ac:dyDescent="0.25"/>
    <row r="55226" x14ac:dyDescent="0.25"/>
    <row r="55227" x14ac:dyDescent="0.25"/>
    <row r="55228" x14ac:dyDescent="0.25"/>
    <row r="55229" x14ac:dyDescent="0.25"/>
    <row r="55230" x14ac:dyDescent="0.25"/>
    <row r="55231" x14ac:dyDescent="0.25"/>
    <row r="55232" x14ac:dyDescent="0.25"/>
    <row r="55233" x14ac:dyDescent="0.25"/>
    <row r="55234" x14ac:dyDescent="0.25"/>
    <row r="55235" x14ac:dyDescent="0.25"/>
    <row r="55236" x14ac:dyDescent="0.25"/>
    <row r="55237" x14ac:dyDescent="0.25"/>
    <row r="55238" x14ac:dyDescent="0.25"/>
    <row r="55239" x14ac:dyDescent="0.25"/>
    <row r="55240" x14ac:dyDescent="0.25"/>
    <row r="55241" x14ac:dyDescent="0.25"/>
    <row r="55242" x14ac:dyDescent="0.25"/>
    <row r="55243" x14ac:dyDescent="0.25"/>
    <row r="55244" x14ac:dyDescent="0.25"/>
    <row r="55245" x14ac:dyDescent="0.25"/>
    <row r="55246" x14ac:dyDescent="0.25"/>
    <row r="55247" x14ac:dyDescent="0.25"/>
    <row r="55248" x14ac:dyDescent="0.25"/>
    <row r="55249" x14ac:dyDescent="0.25"/>
    <row r="55250" x14ac:dyDescent="0.25"/>
    <row r="55251" x14ac:dyDescent="0.25"/>
    <row r="55252" x14ac:dyDescent="0.25"/>
    <row r="55253" x14ac:dyDescent="0.25"/>
    <row r="55254" x14ac:dyDescent="0.25"/>
    <row r="55255" x14ac:dyDescent="0.25"/>
    <row r="55256" x14ac:dyDescent="0.25"/>
    <row r="55257" x14ac:dyDescent="0.25"/>
    <row r="55258" x14ac:dyDescent="0.25"/>
    <row r="55259" x14ac:dyDescent="0.25"/>
    <row r="55260" x14ac:dyDescent="0.25"/>
    <row r="55261" x14ac:dyDescent="0.25"/>
    <row r="55262" x14ac:dyDescent="0.25"/>
    <row r="55263" x14ac:dyDescent="0.25"/>
    <row r="55264" x14ac:dyDescent="0.25"/>
    <row r="55265" x14ac:dyDescent="0.25"/>
    <row r="55266" x14ac:dyDescent="0.25"/>
    <row r="55267" x14ac:dyDescent="0.25"/>
    <row r="55268" x14ac:dyDescent="0.25"/>
    <row r="55269" x14ac:dyDescent="0.25"/>
    <row r="55270" x14ac:dyDescent="0.25"/>
    <row r="55271" x14ac:dyDescent="0.25"/>
    <row r="55272" x14ac:dyDescent="0.25"/>
    <row r="55273" x14ac:dyDescent="0.25"/>
    <row r="55274" x14ac:dyDescent="0.25"/>
    <row r="55275" x14ac:dyDescent="0.25"/>
    <row r="55276" x14ac:dyDescent="0.25"/>
    <row r="55277" x14ac:dyDescent="0.25"/>
    <row r="55278" x14ac:dyDescent="0.25"/>
    <row r="55279" x14ac:dyDescent="0.25"/>
    <row r="55280" x14ac:dyDescent="0.25"/>
    <row r="55281" x14ac:dyDescent="0.25"/>
    <row r="55282" x14ac:dyDescent="0.25"/>
    <row r="55283" x14ac:dyDescent="0.25"/>
    <row r="55284" x14ac:dyDescent="0.25"/>
    <row r="55285" x14ac:dyDescent="0.25"/>
    <row r="55286" x14ac:dyDescent="0.25"/>
    <row r="55287" x14ac:dyDescent="0.25"/>
    <row r="55288" x14ac:dyDescent="0.25"/>
    <row r="55289" x14ac:dyDescent="0.25"/>
    <row r="55290" x14ac:dyDescent="0.25"/>
    <row r="55291" x14ac:dyDescent="0.25"/>
    <row r="55292" x14ac:dyDescent="0.25"/>
    <row r="55293" x14ac:dyDescent="0.25"/>
    <row r="55294" x14ac:dyDescent="0.25"/>
    <row r="55295" x14ac:dyDescent="0.25"/>
    <row r="55296" x14ac:dyDescent="0.25"/>
    <row r="55297" x14ac:dyDescent="0.25"/>
    <row r="55298" x14ac:dyDescent="0.25"/>
    <row r="55299" x14ac:dyDescent="0.25"/>
    <row r="55300" x14ac:dyDescent="0.25"/>
    <row r="55301" x14ac:dyDescent="0.25"/>
    <row r="55302" x14ac:dyDescent="0.25"/>
    <row r="55303" x14ac:dyDescent="0.25"/>
    <row r="55304" x14ac:dyDescent="0.25"/>
    <row r="55305" x14ac:dyDescent="0.25"/>
    <row r="55306" x14ac:dyDescent="0.25"/>
    <row r="55307" x14ac:dyDescent="0.25"/>
    <row r="55308" x14ac:dyDescent="0.25"/>
    <row r="55309" x14ac:dyDescent="0.25"/>
    <row r="55310" x14ac:dyDescent="0.25"/>
    <row r="55311" x14ac:dyDescent="0.25"/>
    <row r="55312" x14ac:dyDescent="0.25"/>
    <row r="55313" x14ac:dyDescent="0.25"/>
    <row r="55314" x14ac:dyDescent="0.25"/>
    <row r="55315" x14ac:dyDescent="0.25"/>
    <row r="55316" x14ac:dyDescent="0.25"/>
    <row r="55317" x14ac:dyDescent="0.25"/>
    <row r="55318" x14ac:dyDescent="0.25"/>
    <row r="55319" x14ac:dyDescent="0.25"/>
    <row r="55320" x14ac:dyDescent="0.25"/>
    <row r="55321" x14ac:dyDescent="0.25"/>
    <row r="55322" x14ac:dyDescent="0.25"/>
    <row r="55323" x14ac:dyDescent="0.25"/>
    <row r="55324" x14ac:dyDescent="0.25"/>
    <row r="55325" x14ac:dyDescent="0.25"/>
    <row r="55326" x14ac:dyDescent="0.25"/>
    <row r="55327" x14ac:dyDescent="0.25"/>
    <row r="55328" x14ac:dyDescent="0.25"/>
    <row r="55329" x14ac:dyDescent="0.25"/>
    <row r="55330" x14ac:dyDescent="0.25"/>
    <row r="55331" x14ac:dyDescent="0.25"/>
    <row r="55332" x14ac:dyDescent="0.25"/>
    <row r="55333" x14ac:dyDescent="0.25"/>
    <row r="55334" x14ac:dyDescent="0.25"/>
    <row r="55335" x14ac:dyDescent="0.25"/>
    <row r="55336" x14ac:dyDescent="0.25"/>
    <row r="55337" x14ac:dyDescent="0.25"/>
    <row r="55338" x14ac:dyDescent="0.25"/>
    <row r="55339" x14ac:dyDescent="0.25"/>
    <row r="55340" x14ac:dyDescent="0.25"/>
    <row r="55341" x14ac:dyDescent="0.25"/>
    <row r="55342" x14ac:dyDescent="0.25"/>
    <row r="55343" x14ac:dyDescent="0.25"/>
    <row r="55344" x14ac:dyDescent="0.25"/>
    <row r="55345" x14ac:dyDescent="0.25"/>
    <row r="55346" x14ac:dyDescent="0.25"/>
    <row r="55347" x14ac:dyDescent="0.25"/>
    <row r="55348" x14ac:dyDescent="0.25"/>
    <row r="55349" x14ac:dyDescent="0.25"/>
    <row r="55350" x14ac:dyDescent="0.25"/>
    <row r="55351" x14ac:dyDescent="0.25"/>
    <row r="55352" x14ac:dyDescent="0.25"/>
    <row r="55353" x14ac:dyDescent="0.25"/>
    <row r="55354" x14ac:dyDescent="0.25"/>
    <row r="55355" x14ac:dyDescent="0.25"/>
    <row r="55356" x14ac:dyDescent="0.25"/>
    <row r="55357" x14ac:dyDescent="0.25"/>
    <row r="55358" x14ac:dyDescent="0.25"/>
    <row r="55359" x14ac:dyDescent="0.25"/>
    <row r="55360" x14ac:dyDescent="0.25"/>
    <row r="55361" x14ac:dyDescent="0.25"/>
    <row r="55362" x14ac:dyDescent="0.25"/>
    <row r="55363" x14ac:dyDescent="0.25"/>
    <row r="55364" x14ac:dyDescent="0.25"/>
    <row r="55365" x14ac:dyDescent="0.25"/>
    <row r="55366" x14ac:dyDescent="0.25"/>
    <row r="55367" x14ac:dyDescent="0.25"/>
    <row r="55368" x14ac:dyDescent="0.25"/>
    <row r="55369" x14ac:dyDescent="0.25"/>
    <row r="55370" x14ac:dyDescent="0.25"/>
    <row r="55371" x14ac:dyDescent="0.25"/>
    <row r="55372" x14ac:dyDescent="0.25"/>
    <row r="55373" x14ac:dyDescent="0.25"/>
    <row r="55374" x14ac:dyDescent="0.25"/>
    <row r="55375" x14ac:dyDescent="0.25"/>
    <row r="55376" x14ac:dyDescent="0.25"/>
    <row r="55377" x14ac:dyDescent="0.25"/>
    <row r="55378" x14ac:dyDescent="0.25"/>
    <row r="55379" x14ac:dyDescent="0.25"/>
    <row r="55380" x14ac:dyDescent="0.25"/>
    <row r="55381" x14ac:dyDescent="0.25"/>
    <row r="55382" x14ac:dyDescent="0.25"/>
    <row r="55383" x14ac:dyDescent="0.25"/>
    <row r="55384" x14ac:dyDescent="0.25"/>
    <row r="55385" x14ac:dyDescent="0.25"/>
    <row r="55386" x14ac:dyDescent="0.25"/>
    <row r="55387" x14ac:dyDescent="0.25"/>
    <row r="55388" x14ac:dyDescent="0.25"/>
    <row r="55389" x14ac:dyDescent="0.25"/>
    <row r="55390" x14ac:dyDescent="0.25"/>
    <row r="55391" x14ac:dyDescent="0.25"/>
    <row r="55392" x14ac:dyDescent="0.25"/>
    <row r="55393" x14ac:dyDescent="0.25"/>
    <row r="55394" x14ac:dyDescent="0.25"/>
    <row r="55395" x14ac:dyDescent="0.25"/>
    <row r="55396" x14ac:dyDescent="0.25"/>
    <row r="55397" x14ac:dyDescent="0.25"/>
    <row r="55398" x14ac:dyDescent="0.25"/>
    <row r="55399" x14ac:dyDescent="0.25"/>
    <row r="55400" x14ac:dyDescent="0.25"/>
    <row r="55401" x14ac:dyDescent="0.25"/>
    <row r="55402" x14ac:dyDescent="0.25"/>
    <row r="55403" x14ac:dyDescent="0.25"/>
    <row r="55404" x14ac:dyDescent="0.25"/>
    <row r="55405" x14ac:dyDescent="0.25"/>
    <row r="55406" x14ac:dyDescent="0.25"/>
    <row r="55407" x14ac:dyDescent="0.25"/>
    <row r="55408" x14ac:dyDescent="0.25"/>
    <row r="55409" x14ac:dyDescent="0.25"/>
    <row r="55410" x14ac:dyDescent="0.25"/>
    <row r="55411" x14ac:dyDescent="0.25"/>
    <row r="55412" x14ac:dyDescent="0.25"/>
    <row r="55413" x14ac:dyDescent="0.25"/>
    <row r="55414" x14ac:dyDescent="0.25"/>
    <row r="55415" x14ac:dyDescent="0.25"/>
    <row r="55416" x14ac:dyDescent="0.25"/>
    <row r="55417" x14ac:dyDescent="0.25"/>
    <row r="55418" x14ac:dyDescent="0.25"/>
    <row r="55419" x14ac:dyDescent="0.25"/>
    <row r="55420" x14ac:dyDescent="0.25"/>
    <row r="55421" x14ac:dyDescent="0.25"/>
    <row r="55422" x14ac:dyDescent="0.25"/>
    <row r="55423" x14ac:dyDescent="0.25"/>
    <row r="55424" x14ac:dyDescent="0.25"/>
    <row r="55425" x14ac:dyDescent="0.25"/>
    <row r="55426" x14ac:dyDescent="0.25"/>
    <row r="55427" x14ac:dyDescent="0.25"/>
    <row r="55428" x14ac:dyDescent="0.25"/>
    <row r="55429" x14ac:dyDescent="0.25"/>
    <row r="55430" x14ac:dyDescent="0.25"/>
    <row r="55431" x14ac:dyDescent="0.25"/>
    <row r="55432" x14ac:dyDescent="0.25"/>
    <row r="55433" x14ac:dyDescent="0.25"/>
    <row r="55434" x14ac:dyDescent="0.25"/>
    <row r="55435" x14ac:dyDescent="0.25"/>
    <row r="55436" x14ac:dyDescent="0.25"/>
    <row r="55437" x14ac:dyDescent="0.25"/>
    <row r="55438" x14ac:dyDescent="0.25"/>
    <row r="55439" x14ac:dyDescent="0.25"/>
    <row r="55440" x14ac:dyDescent="0.25"/>
    <row r="55441" x14ac:dyDescent="0.25"/>
    <row r="55442" x14ac:dyDescent="0.25"/>
    <row r="55443" x14ac:dyDescent="0.25"/>
    <row r="55444" x14ac:dyDescent="0.25"/>
    <row r="55445" x14ac:dyDescent="0.25"/>
    <row r="55446" x14ac:dyDescent="0.25"/>
    <row r="55447" x14ac:dyDescent="0.25"/>
    <row r="55448" x14ac:dyDescent="0.25"/>
    <row r="55449" x14ac:dyDescent="0.25"/>
    <row r="55450" x14ac:dyDescent="0.25"/>
    <row r="55451" x14ac:dyDescent="0.25"/>
    <row r="55452" x14ac:dyDescent="0.25"/>
    <row r="55453" x14ac:dyDescent="0.25"/>
    <row r="55454" x14ac:dyDescent="0.25"/>
    <row r="55455" x14ac:dyDescent="0.25"/>
    <row r="55456" x14ac:dyDescent="0.25"/>
    <row r="55457" x14ac:dyDescent="0.25"/>
    <row r="55458" x14ac:dyDescent="0.25"/>
    <row r="55459" x14ac:dyDescent="0.25"/>
    <row r="55460" x14ac:dyDescent="0.25"/>
    <row r="55461" x14ac:dyDescent="0.25"/>
    <row r="55462" x14ac:dyDescent="0.25"/>
    <row r="55463" x14ac:dyDescent="0.25"/>
    <row r="55464" x14ac:dyDescent="0.25"/>
    <row r="55465" x14ac:dyDescent="0.25"/>
    <row r="55466" x14ac:dyDescent="0.25"/>
    <row r="55467" x14ac:dyDescent="0.25"/>
    <row r="55468" x14ac:dyDescent="0.25"/>
    <row r="55469" x14ac:dyDescent="0.25"/>
    <row r="55470" x14ac:dyDescent="0.25"/>
    <row r="55471" x14ac:dyDescent="0.25"/>
    <row r="55472" x14ac:dyDescent="0.25"/>
    <row r="55473" x14ac:dyDescent="0.25"/>
    <row r="55474" x14ac:dyDescent="0.25"/>
    <row r="55475" x14ac:dyDescent="0.25"/>
    <row r="55476" x14ac:dyDescent="0.25"/>
    <row r="55477" x14ac:dyDescent="0.25"/>
    <row r="55478" x14ac:dyDescent="0.25"/>
    <row r="55479" x14ac:dyDescent="0.25"/>
    <row r="55480" x14ac:dyDescent="0.25"/>
    <row r="55481" x14ac:dyDescent="0.25"/>
    <row r="55482" x14ac:dyDescent="0.25"/>
    <row r="55483" x14ac:dyDescent="0.25"/>
    <row r="55484" x14ac:dyDescent="0.25"/>
    <row r="55485" x14ac:dyDescent="0.25"/>
    <row r="55486" x14ac:dyDescent="0.25"/>
    <row r="55487" x14ac:dyDescent="0.25"/>
    <row r="55488" x14ac:dyDescent="0.25"/>
    <row r="55489" x14ac:dyDescent="0.25"/>
    <row r="55490" x14ac:dyDescent="0.25"/>
    <row r="55491" x14ac:dyDescent="0.25"/>
    <row r="55492" x14ac:dyDescent="0.25"/>
    <row r="55493" x14ac:dyDescent="0.25"/>
    <row r="55494" x14ac:dyDescent="0.25"/>
    <row r="55495" x14ac:dyDescent="0.25"/>
    <row r="55496" x14ac:dyDescent="0.25"/>
    <row r="55497" x14ac:dyDescent="0.25"/>
    <row r="55498" x14ac:dyDescent="0.25"/>
    <row r="55499" x14ac:dyDescent="0.25"/>
    <row r="55500" x14ac:dyDescent="0.25"/>
    <row r="55501" x14ac:dyDescent="0.25"/>
    <row r="55502" x14ac:dyDescent="0.25"/>
    <row r="55503" x14ac:dyDescent="0.25"/>
    <row r="55504" x14ac:dyDescent="0.25"/>
    <row r="55505" x14ac:dyDescent="0.25"/>
    <row r="55506" x14ac:dyDescent="0.25"/>
    <row r="55507" x14ac:dyDescent="0.25"/>
    <row r="55508" x14ac:dyDescent="0.25"/>
    <row r="55509" x14ac:dyDescent="0.25"/>
    <row r="55510" x14ac:dyDescent="0.25"/>
    <row r="55511" x14ac:dyDescent="0.25"/>
    <row r="55512" x14ac:dyDescent="0.25"/>
    <row r="55513" x14ac:dyDescent="0.25"/>
    <row r="55514" x14ac:dyDescent="0.25"/>
    <row r="55515" x14ac:dyDescent="0.25"/>
    <row r="55516" x14ac:dyDescent="0.25"/>
    <row r="55517" x14ac:dyDescent="0.25"/>
    <row r="55518" x14ac:dyDescent="0.25"/>
    <row r="55519" x14ac:dyDescent="0.25"/>
    <row r="55520" x14ac:dyDescent="0.25"/>
    <row r="55521" x14ac:dyDescent="0.25"/>
    <row r="55522" x14ac:dyDescent="0.25"/>
    <row r="55523" x14ac:dyDescent="0.25"/>
    <row r="55524" x14ac:dyDescent="0.25"/>
    <row r="55525" x14ac:dyDescent="0.25"/>
    <row r="55526" x14ac:dyDescent="0.25"/>
    <row r="55527" x14ac:dyDescent="0.25"/>
    <row r="55528" x14ac:dyDescent="0.25"/>
    <row r="55529" x14ac:dyDescent="0.25"/>
    <row r="55530" x14ac:dyDescent="0.25"/>
    <row r="55531" x14ac:dyDescent="0.25"/>
    <row r="55532" x14ac:dyDescent="0.25"/>
    <row r="55533" x14ac:dyDescent="0.25"/>
    <row r="55534" x14ac:dyDescent="0.25"/>
    <row r="55535" x14ac:dyDescent="0.25"/>
    <row r="55536" x14ac:dyDescent="0.25"/>
    <row r="55537" x14ac:dyDescent="0.25"/>
    <row r="55538" x14ac:dyDescent="0.25"/>
    <row r="55539" x14ac:dyDescent="0.25"/>
    <row r="55540" x14ac:dyDescent="0.25"/>
    <row r="55541" x14ac:dyDescent="0.25"/>
    <row r="55542" x14ac:dyDescent="0.25"/>
    <row r="55543" x14ac:dyDescent="0.25"/>
    <row r="55544" x14ac:dyDescent="0.25"/>
    <row r="55545" x14ac:dyDescent="0.25"/>
    <row r="55546" x14ac:dyDescent="0.25"/>
    <row r="55547" x14ac:dyDescent="0.25"/>
    <row r="55548" x14ac:dyDescent="0.25"/>
    <row r="55549" x14ac:dyDescent="0.25"/>
    <row r="55550" x14ac:dyDescent="0.25"/>
    <row r="55551" x14ac:dyDescent="0.25"/>
    <row r="55552" x14ac:dyDescent="0.25"/>
    <row r="55553" x14ac:dyDescent="0.25"/>
    <row r="55554" x14ac:dyDescent="0.25"/>
    <row r="55555" x14ac:dyDescent="0.25"/>
    <row r="55556" x14ac:dyDescent="0.25"/>
    <row r="55557" x14ac:dyDescent="0.25"/>
    <row r="55558" x14ac:dyDescent="0.25"/>
    <row r="55559" x14ac:dyDescent="0.25"/>
    <row r="55560" x14ac:dyDescent="0.25"/>
    <row r="55561" x14ac:dyDescent="0.25"/>
    <row r="55562" x14ac:dyDescent="0.25"/>
    <row r="55563" x14ac:dyDescent="0.25"/>
    <row r="55564" x14ac:dyDescent="0.25"/>
    <row r="55565" x14ac:dyDescent="0.25"/>
    <row r="55566" x14ac:dyDescent="0.25"/>
    <row r="55567" x14ac:dyDescent="0.25"/>
    <row r="55568" x14ac:dyDescent="0.25"/>
    <row r="55569" x14ac:dyDescent="0.25"/>
    <row r="55570" x14ac:dyDescent="0.25"/>
    <row r="55571" x14ac:dyDescent="0.25"/>
    <row r="55572" x14ac:dyDescent="0.25"/>
    <row r="55573" x14ac:dyDescent="0.25"/>
    <row r="55574" x14ac:dyDescent="0.25"/>
    <row r="55575" x14ac:dyDescent="0.25"/>
    <row r="55576" x14ac:dyDescent="0.25"/>
    <row r="55577" x14ac:dyDescent="0.25"/>
    <row r="55578" x14ac:dyDescent="0.25"/>
    <row r="55579" x14ac:dyDescent="0.25"/>
    <row r="55580" x14ac:dyDescent="0.25"/>
    <row r="55581" x14ac:dyDescent="0.25"/>
    <row r="55582" x14ac:dyDescent="0.25"/>
    <row r="55583" x14ac:dyDescent="0.25"/>
    <row r="55584" x14ac:dyDescent="0.25"/>
    <row r="55585" x14ac:dyDescent="0.25"/>
    <row r="55586" x14ac:dyDescent="0.25"/>
    <row r="55587" x14ac:dyDescent="0.25"/>
    <row r="55588" x14ac:dyDescent="0.25"/>
    <row r="55589" x14ac:dyDescent="0.25"/>
    <row r="55590" x14ac:dyDescent="0.25"/>
    <row r="55591" x14ac:dyDescent="0.25"/>
    <row r="55592" x14ac:dyDescent="0.25"/>
    <row r="55593" x14ac:dyDescent="0.25"/>
    <row r="55594" x14ac:dyDescent="0.25"/>
    <row r="55595" x14ac:dyDescent="0.25"/>
    <row r="55596" x14ac:dyDescent="0.25"/>
    <row r="55597" x14ac:dyDescent="0.25"/>
    <row r="55598" x14ac:dyDescent="0.25"/>
    <row r="55599" x14ac:dyDescent="0.25"/>
    <row r="55600" x14ac:dyDescent="0.25"/>
    <row r="55601" x14ac:dyDescent="0.25"/>
    <row r="55602" x14ac:dyDescent="0.25"/>
    <row r="55603" x14ac:dyDescent="0.25"/>
    <row r="55604" x14ac:dyDescent="0.25"/>
    <row r="55605" x14ac:dyDescent="0.25"/>
    <row r="55606" x14ac:dyDescent="0.25"/>
    <row r="55607" x14ac:dyDescent="0.25"/>
    <row r="55608" x14ac:dyDescent="0.25"/>
    <row r="55609" x14ac:dyDescent="0.25"/>
    <row r="55610" x14ac:dyDescent="0.25"/>
    <row r="55611" x14ac:dyDescent="0.25"/>
    <row r="55612" x14ac:dyDescent="0.25"/>
    <row r="55613" x14ac:dyDescent="0.25"/>
    <row r="55614" x14ac:dyDescent="0.25"/>
    <row r="55615" x14ac:dyDescent="0.25"/>
    <row r="55616" x14ac:dyDescent="0.25"/>
    <row r="55617" x14ac:dyDescent="0.25"/>
    <row r="55618" x14ac:dyDescent="0.25"/>
    <row r="55619" x14ac:dyDescent="0.25"/>
    <row r="55620" x14ac:dyDescent="0.25"/>
    <row r="55621" x14ac:dyDescent="0.25"/>
    <row r="55622" x14ac:dyDescent="0.25"/>
    <row r="55623" x14ac:dyDescent="0.25"/>
    <row r="55624" x14ac:dyDescent="0.25"/>
    <row r="55625" x14ac:dyDescent="0.25"/>
    <row r="55626" x14ac:dyDescent="0.25"/>
    <row r="55627" x14ac:dyDescent="0.25"/>
    <row r="55628" x14ac:dyDescent="0.25"/>
    <row r="55629" x14ac:dyDescent="0.25"/>
    <row r="55630" x14ac:dyDescent="0.25"/>
    <row r="55631" x14ac:dyDescent="0.25"/>
    <row r="55632" x14ac:dyDescent="0.25"/>
    <row r="55633" x14ac:dyDescent="0.25"/>
    <row r="55634" x14ac:dyDescent="0.25"/>
    <row r="55635" x14ac:dyDescent="0.25"/>
    <row r="55636" x14ac:dyDescent="0.25"/>
    <row r="55637" x14ac:dyDescent="0.25"/>
    <row r="55638" x14ac:dyDescent="0.25"/>
    <row r="55639" x14ac:dyDescent="0.25"/>
    <row r="55640" x14ac:dyDescent="0.25"/>
    <row r="55641" x14ac:dyDescent="0.25"/>
    <row r="55642" x14ac:dyDescent="0.25"/>
    <row r="55643" x14ac:dyDescent="0.25"/>
    <row r="55644" x14ac:dyDescent="0.25"/>
    <row r="55645" x14ac:dyDescent="0.25"/>
    <row r="55646" x14ac:dyDescent="0.25"/>
    <row r="55647" x14ac:dyDescent="0.25"/>
    <row r="55648" x14ac:dyDescent="0.25"/>
    <row r="55649" x14ac:dyDescent="0.25"/>
    <row r="55650" x14ac:dyDescent="0.25"/>
    <row r="55651" x14ac:dyDescent="0.25"/>
    <row r="55652" x14ac:dyDescent="0.25"/>
    <row r="55653" x14ac:dyDescent="0.25"/>
    <row r="55654" x14ac:dyDescent="0.25"/>
    <row r="55655" x14ac:dyDescent="0.25"/>
    <row r="55656" x14ac:dyDescent="0.25"/>
    <row r="55657" x14ac:dyDescent="0.25"/>
    <row r="55658" x14ac:dyDescent="0.25"/>
    <row r="55659" x14ac:dyDescent="0.25"/>
    <row r="55660" x14ac:dyDescent="0.25"/>
    <row r="55661" x14ac:dyDescent="0.25"/>
    <row r="55662" x14ac:dyDescent="0.25"/>
    <row r="55663" x14ac:dyDescent="0.25"/>
    <row r="55664" x14ac:dyDescent="0.25"/>
    <row r="55665" x14ac:dyDescent="0.25"/>
    <row r="55666" x14ac:dyDescent="0.25"/>
    <row r="55667" x14ac:dyDescent="0.25"/>
    <row r="55668" x14ac:dyDescent="0.25"/>
    <row r="55669" x14ac:dyDescent="0.25"/>
    <row r="55670" x14ac:dyDescent="0.25"/>
    <row r="55671" x14ac:dyDescent="0.25"/>
    <row r="55672" x14ac:dyDescent="0.25"/>
    <row r="55673" x14ac:dyDescent="0.25"/>
    <row r="55674" x14ac:dyDescent="0.25"/>
    <row r="55675" x14ac:dyDescent="0.25"/>
    <row r="55676" x14ac:dyDescent="0.25"/>
    <row r="55677" x14ac:dyDescent="0.25"/>
    <row r="55678" x14ac:dyDescent="0.25"/>
    <row r="55679" x14ac:dyDescent="0.25"/>
    <row r="55680" x14ac:dyDescent="0.25"/>
    <row r="55681" x14ac:dyDescent="0.25"/>
    <row r="55682" x14ac:dyDescent="0.25"/>
    <row r="55683" x14ac:dyDescent="0.25"/>
    <row r="55684" x14ac:dyDescent="0.25"/>
    <row r="55685" x14ac:dyDescent="0.25"/>
    <row r="55686" x14ac:dyDescent="0.25"/>
    <row r="55687" x14ac:dyDescent="0.25"/>
    <row r="55688" x14ac:dyDescent="0.25"/>
    <row r="55689" x14ac:dyDescent="0.25"/>
    <row r="55690" x14ac:dyDescent="0.25"/>
    <row r="55691" x14ac:dyDescent="0.25"/>
    <row r="55692" x14ac:dyDescent="0.25"/>
    <row r="55693" x14ac:dyDescent="0.25"/>
    <row r="55694" x14ac:dyDescent="0.25"/>
    <row r="55695" x14ac:dyDescent="0.25"/>
    <row r="55696" x14ac:dyDescent="0.25"/>
    <row r="55697" x14ac:dyDescent="0.25"/>
    <row r="55698" x14ac:dyDescent="0.25"/>
    <row r="55699" x14ac:dyDescent="0.25"/>
    <row r="55700" x14ac:dyDescent="0.25"/>
    <row r="55701" x14ac:dyDescent="0.25"/>
    <row r="55702" x14ac:dyDescent="0.25"/>
    <row r="55703" x14ac:dyDescent="0.25"/>
    <row r="55704" x14ac:dyDescent="0.25"/>
    <row r="55705" x14ac:dyDescent="0.25"/>
    <row r="55706" x14ac:dyDescent="0.25"/>
    <row r="55707" x14ac:dyDescent="0.25"/>
    <row r="55708" x14ac:dyDescent="0.25"/>
    <row r="55709" x14ac:dyDescent="0.25"/>
    <row r="55710" x14ac:dyDescent="0.25"/>
    <row r="55711" x14ac:dyDescent="0.25"/>
    <row r="55712" x14ac:dyDescent="0.25"/>
    <row r="55713" x14ac:dyDescent="0.25"/>
    <row r="55714" x14ac:dyDescent="0.25"/>
    <row r="55715" x14ac:dyDescent="0.25"/>
    <row r="55716" x14ac:dyDescent="0.25"/>
    <row r="55717" x14ac:dyDescent="0.25"/>
    <row r="55718" x14ac:dyDescent="0.25"/>
    <row r="55719" x14ac:dyDescent="0.25"/>
    <row r="55720" x14ac:dyDescent="0.25"/>
    <row r="55721" x14ac:dyDescent="0.25"/>
    <row r="55722" x14ac:dyDescent="0.25"/>
    <row r="55723" x14ac:dyDescent="0.25"/>
    <row r="55724" x14ac:dyDescent="0.25"/>
    <row r="55725" x14ac:dyDescent="0.25"/>
    <row r="55726" x14ac:dyDescent="0.25"/>
    <row r="55727" x14ac:dyDescent="0.25"/>
    <row r="55728" x14ac:dyDescent="0.25"/>
    <row r="55729" x14ac:dyDescent="0.25"/>
    <row r="55730" x14ac:dyDescent="0.25"/>
    <row r="55731" x14ac:dyDescent="0.25"/>
    <row r="55732" x14ac:dyDescent="0.25"/>
    <row r="55733" x14ac:dyDescent="0.25"/>
    <row r="55734" x14ac:dyDescent="0.25"/>
    <row r="55735" x14ac:dyDescent="0.25"/>
    <row r="55736" x14ac:dyDescent="0.25"/>
    <row r="55737" x14ac:dyDescent="0.25"/>
    <row r="55738" x14ac:dyDescent="0.25"/>
    <row r="55739" x14ac:dyDescent="0.25"/>
    <row r="55740" x14ac:dyDescent="0.25"/>
    <row r="55741" x14ac:dyDescent="0.25"/>
    <row r="55742" x14ac:dyDescent="0.25"/>
    <row r="55743" x14ac:dyDescent="0.25"/>
    <row r="55744" x14ac:dyDescent="0.25"/>
    <row r="55745" x14ac:dyDescent="0.25"/>
    <row r="55746" x14ac:dyDescent="0.25"/>
    <row r="55747" x14ac:dyDescent="0.25"/>
    <row r="55748" x14ac:dyDescent="0.25"/>
    <row r="55749" x14ac:dyDescent="0.25"/>
    <row r="55750" x14ac:dyDescent="0.25"/>
    <row r="55751" x14ac:dyDescent="0.25"/>
    <row r="55752" x14ac:dyDescent="0.25"/>
    <row r="55753" x14ac:dyDescent="0.25"/>
    <row r="55754" x14ac:dyDescent="0.25"/>
    <row r="55755" x14ac:dyDescent="0.25"/>
    <row r="55756" x14ac:dyDescent="0.25"/>
    <row r="55757" x14ac:dyDescent="0.25"/>
    <row r="55758" x14ac:dyDescent="0.25"/>
    <row r="55759" x14ac:dyDescent="0.25"/>
    <row r="55760" x14ac:dyDescent="0.25"/>
    <row r="55761" x14ac:dyDescent="0.25"/>
    <row r="55762" x14ac:dyDescent="0.25"/>
    <row r="55763" x14ac:dyDescent="0.25"/>
    <row r="55764" x14ac:dyDescent="0.25"/>
    <row r="55765" x14ac:dyDescent="0.25"/>
    <row r="55766" x14ac:dyDescent="0.25"/>
    <row r="55767" x14ac:dyDescent="0.25"/>
    <row r="55768" x14ac:dyDescent="0.25"/>
    <row r="55769" x14ac:dyDescent="0.25"/>
    <row r="55770" x14ac:dyDescent="0.25"/>
    <row r="55771" x14ac:dyDescent="0.25"/>
    <row r="55772" x14ac:dyDescent="0.25"/>
    <row r="55773" x14ac:dyDescent="0.25"/>
    <row r="55774" x14ac:dyDescent="0.25"/>
    <row r="55775" x14ac:dyDescent="0.25"/>
    <row r="55776" x14ac:dyDescent="0.25"/>
    <row r="55777" x14ac:dyDescent="0.25"/>
    <row r="55778" x14ac:dyDescent="0.25"/>
    <row r="55779" x14ac:dyDescent="0.25"/>
    <row r="55780" x14ac:dyDescent="0.25"/>
    <row r="55781" x14ac:dyDescent="0.25"/>
    <row r="55782" x14ac:dyDescent="0.25"/>
    <row r="55783" x14ac:dyDescent="0.25"/>
    <row r="55784" x14ac:dyDescent="0.25"/>
    <row r="55785" x14ac:dyDescent="0.25"/>
    <row r="55786" x14ac:dyDescent="0.25"/>
    <row r="55787" x14ac:dyDescent="0.25"/>
    <row r="55788" x14ac:dyDescent="0.25"/>
    <row r="55789" x14ac:dyDescent="0.25"/>
    <row r="55790" x14ac:dyDescent="0.25"/>
    <row r="55791" x14ac:dyDescent="0.25"/>
    <row r="55792" x14ac:dyDescent="0.25"/>
    <row r="55793" x14ac:dyDescent="0.25"/>
    <row r="55794" x14ac:dyDescent="0.25"/>
    <row r="55795" x14ac:dyDescent="0.25"/>
    <row r="55796" x14ac:dyDescent="0.25"/>
    <row r="55797" x14ac:dyDescent="0.25"/>
    <row r="55798" x14ac:dyDescent="0.25"/>
    <row r="55799" x14ac:dyDescent="0.25"/>
    <row r="55800" x14ac:dyDescent="0.25"/>
    <row r="55801" x14ac:dyDescent="0.25"/>
    <row r="55802" x14ac:dyDescent="0.25"/>
    <row r="55803" x14ac:dyDescent="0.25"/>
    <row r="55804" x14ac:dyDescent="0.25"/>
    <row r="55805" x14ac:dyDescent="0.25"/>
    <row r="55806" x14ac:dyDescent="0.25"/>
    <row r="55807" x14ac:dyDescent="0.25"/>
    <row r="55808" x14ac:dyDescent="0.25"/>
    <row r="55809" x14ac:dyDescent="0.25"/>
    <row r="55810" x14ac:dyDescent="0.25"/>
    <row r="55811" x14ac:dyDescent="0.25"/>
    <row r="55812" x14ac:dyDescent="0.25"/>
    <row r="55813" x14ac:dyDescent="0.25"/>
    <row r="55814" x14ac:dyDescent="0.25"/>
    <row r="55815" x14ac:dyDescent="0.25"/>
    <row r="55816" x14ac:dyDescent="0.25"/>
    <row r="55817" x14ac:dyDescent="0.25"/>
    <row r="55818" x14ac:dyDescent="0.25"/>
    <row r="55819" x14ac:dyDescent="0.25"/>
    <row r="55820" x14ac:dyDescent="0.25"/>
    <row r="55821" x14ac:dyDescent="0.25"/>
    <row r="55822" x14ac:dyDescent="0.25"/>
    <row r="55823" x14ac:dyDescent="0.25"/>
    <row r="55824" x14ac:dyDescent="0.25"/>
    <row r="55825" x14ac:dyDescent="0.25"/>
    <row r="55826" x14ac:dyDescent="0.25"/>
    <row r="55827" x14ac:dyDescent="0.25"/>
    <row r="55828" x14ac:dyDescent="0.25"/>
    <row r="55829" x14ac:dyDescent="0.25"/>
    <row r="55830" x14ac:dyDescent="0.25"/>
    <row r="55831" x14ac:dyDescent="0.25"/>
    <row r="55832" x14ac:dyDescent="0.25"/>
    <row r="55833" x14ac:dyDescent="0.25"/>
    <row r="55834" x14ac:dyDescent="0.25"/>
    <row r="55835" x14ac:dyDescent="0.25"/>
    <row r="55836" x14ac:dyDescent="0.25"/>
    <row r="55837" x14ac:dyDescent="0.25"/>
    <row r="55838" x14ac:dyDescent="0.25"/>
    <row r="55839" x14ac:dyDescent="0.25"/>
    <row r="55840" x14ac:dyDescent="0.25"/>
    <row r="55841" x14ac:dyDescent="0.25"/>
    <row r="55842" x14ac:dyDescent="0.25"/>
    <row r="55843" x14ac:dyDescent="0.25"/>
    <row r="55844" x14ac:dyDescent="0.25"/>
    <row r="55845" x14ac:dyDescent="0.25"/>
    <row r="55846" x14ac:dyDescent="0.25"/>
    <row r="55847" x14ac:dyDescent="0.25"/>
    <row r="55848" x14ac:dyDescent="0.25"/>
    <row r="55849" x14ac:dyDescent="0.25"/>
    <row r="55850" x14ac:dyDescent="0.25"/>
    <row r="55851" x14ac:dyDescent="0.25"/>
    <row r="55852" x14ac:dyDescent="0.25"/>
    <row r="55853" x14ac:dyDescent="0.25"/>
    <row r="55854" x14ac:dyDescent="0.25"/>
    <row r="55855" x14ac:dyDescent="0.25"/>
    <row r="55856" x14ac:dyDescent="0.25"/>
    <row r="55857" x14ac:dyDescent="0.25"/>
    <row r="55858" x14ac:dyDescent="0.25"/>
    <row r="55859" x14ac:dyDescent="0.25"/>
    <row r="55860" x14ac:dyDescent="0.25"/>
    <row r="55861" x14ac:dyDescent="0.25"/>
    <row r="55862" x14ac:dyDescent="0.25"/>
    <row r="55863" x14ac:dyDescent="0.25"/>
    <row r="55864" x14ac:dyDescent="0.25"/>
    <row r="55865" x14ac:dyDescent="0.25"/>
    <row r="55866" x14ac:dyDescent="0.25"/>
    <row r="55867" x14ac:dyDescent="0.25"/>
    <row r="55868" x14ac:dyDescent="0.25"/>
    <row r="55869" x14ac:dyDescent="0.25"/>
    <row r="55870" x14ac:dyDescent="0.25"/>
    <row r="55871" x14ac:dyDescent="0.25"/>
    <row r="55872" x14ac:dyDescent="0.25"/>
    <row r="55873" x14ac:dyDescent="0.25"/>
    <row r="55874" x14ac:dyDescent="0.25"/>
    <row r="55875" x14ac:dyDescent="0.25"/>
    <row r="55876" x14ac:dyDescent="0.25"/>
    <row r="55877" x14ac:dyDescent="0.25"/>
    <row r="55878" x14ac:dyDescent="0.25"/>
    <row r="55879" x14ac:dyDescent="0.25"/>
    <row r="55880" x14ac:dyDescent="0.25"/>
    <row r="55881" x14ac:dyDescent="0.25"/>
    <row r="55882" x14ac:dyDescent="0.25"/>
    <row r="55883" x14ac:dyDescent="0.25"/>
    <row r="55884" x14ac:dyDescent="0.25"/>
    <row r="55885" x14ac:dyDescent="0.25"/>
    <row r="55886" x14ac:dyDescent="0.25"/>
    <row r="55887" x14ac:dyDescent="0.25"/>
    <row r="55888" x14ac:dyDescent="0.25"/>
    <row r="55889" x14ac:dyDescent="0.25"/>
    <row r="55890" x14ac:dyDescent="0.25"/>
    <row r="55891" x14ac:dyDescent="0.25"/>
    <row r="55892" x14ac:dyDescent="0.25"/>
    <row r="55893" x14ac:dyDescent="0.25"/>
    <row r="55894" x14ac:dyDescent="0.25"/>
    <row r="55895" x14ac:dyDescent="0.25"/>
    <row r="55896" x14ac:dyDescent="0.25"/>
    <row r="55897" x14ac:dyDescent="0.25"/>
    <row r="55898" x14ac:dyDescent="0.25"/>
    <row r="55899" x14ac:dyDescent="0.25"/>
    <row r="55900" x14ac:dyDescent="0.25"/>
    <row r="55901" x14ac:dyDescent="0.25"/>
    <row r="55902" x14ac:dyDescent="0.25"/>
    <row r="55903" x14ac:dyDescent="0.25"/>
    <row r="55904" x14ac:dyDescent="0.25"/>
    <row r="55905" x14ac:dyDescent="0.25"/>
    <row r="55906" x14ac:dyDescent="0.25"/>
    <row r="55907" x14ac:dyDescent="0.25"/>
    <row r="55908" x14ac:dyDescent="0.25"/>
    <row r="55909" x14ac:dyDescent="0.25"/>
    <row r="55910" x14ac:dyDescent="0.25"/>
    <row r="55911" x14ac:dyDescent="0.25"/>
    <row r="55912" x14ac:dyDescent="0.25"/>
    <row r="55913" x14ac:dyDescent="0.25"/>
    <row r="55914" x14ac:dyDescent="0.25"/>
    <row r="55915" x14ac:dyDescent="0.25"/>
    <row r="55916" x14ac:dyDescent="0.25"/>
    <row r="55917" x14ac:dyDescent="0.25"/>
    <row r="55918" x14ac:dyDescent="0.25"/>
    <row r="55919" x14ac:dyDescent="0.25"/>
    <row r="55920" x14ac:dyDescent="0.25"/>
    <row r="55921" x14ac:dyDescent="0.25"/>
    <row r="55922" x14ac:dyDescent="0.25"/>
    <row r="55923" x14ac:dyDescent="0.25"/>
    <row r="55924" x14ac:dyDescent="0.25"/>
    <row r="55925" x14ac:dyDescent="0.25"/>
    <row r="55926" x14ac:dyDescent="0.25"/>
    <row r="55927" x14ac:dyDescent="0.25"/>
    <row r="55928" x14ac:dyDescent="0.25"/>
    <row r="55929" x14ac:dyDescent="0.25"/>
    <row r="55930" x14ac:dyDescent="0.25"/>
    <row r="55931" x14ac:dyDescent="0.25"/>
    <row r="55932" x14ac:dyDescent="0.25"/>
    <row r="55933" x14ac:dyDescent="0.25"/>
    <row r="55934" x14ac:dyDescent="0.25"/>
    <row r="55935" x14ac:dyDescent="0.25"/>
    <row r="55936" x14ac:dyDescent="0.25"/>
    <row r="55937" x14ac:dyDescent="0.25"/>
    <row r="55938" x14ac:dyDescent="0.25"/>
    <row r="55939" x14ac:dyDescent="0.25"/>
    <row r="55940" x14ac:dyDescent="0.25"/>
    <row r="55941" x14ac:dyDescent="0.25"/>
    <row r="55942" x14ac:dyDescent="0.25"/>
    <row r="55943" x14ac:dyDescent="0.25"/>
    <row r="55944" x14ac:dyDescent="0.25"/>
    <row r="55945" x14ac:dyDescent="0.25"/>
    <row r="55946" x14ac:dyDescent="0.25"/>
    <row r="55947" x14ac:dyDescent="0.25"/>
    <row r="55948" x14ac:dyDescent="0.25"/>
    <row r="55949" x14ac:dyDescent="0.25"/>
    <row r="55950" x14ac:dyDescent="0.25"/>
    <row r="55951" x14ac:dyDescent="0.25"/>
    <row r="55952" x14ac:dyDescent="0.25"/>
    <row r="55953" x14ac:dyDescent="0.25"/>
    <row r="55954" x14ac:dyDescent="0.25"/>
    <row r="55955" x14ac:dyDescent="0.25"/>
    <row r="55956" x14ac:dyDescent="0.25"/>
    <row r="55957" x14ac:dyDescent="0.25"/>
    <row r="55958" x14ac:dyDescent="0.25"/>
    <row r="55959" x14ac:dyDescent="0.25"/>
    <row r="55960" x14ac:dyDescent="0.25"/>
    <row r="55961" x14ac:dyDescent="0.25"/>
    <row r="55962" x14ac:dyDescent="0.25"/>
    <row r="55963" x14ac:dyDescent="0.25"/>
    <row r="55964" x14ac:dyDescent="0.25"/>
    <row r="55965" x14ac:dyDescent="0.25"/>
    <row r="55966" x14ac:dyDescent="0.25"/>
    <row r="55967" x14ac:dyDescent="0.25"/>
    <row r="55968" x14ac:dyDescent="0.25"/>
    <row r="55969" x14ac:dyDescent="0.25"/>
    <row r="55970" x14ac:dyDescent="0.25"/>
    <row r="55971" x14ac:dyDescent="0.25"/>
    <row r="55972" x14ac:dyDescent="0.25"/>
    <row r="55973" x14ac:dyDescent="0.25"/>
    <row r="55974" x14ac:dyDescent="0.25"/>
    <row r="55975" x14ac:dyDescent="0.25"/>
    <row r="55976" x14ac:dyDescent="0.25"/>
    <row r="55977" x14ac:dyDescent="0.25"/>
    <row r="55978" x14ac:dyDescent="0.25"/>
    <row r="55979" x14ac:dyDescent="0.25"/>
    <row r="55980" x14ac:dyDescent="0.25"/>
    <row r="55981" x14ac:dyDescent="0.25"/>
    <row r="55982" x14ac:dyDescent="0.25"/>
    <row r="55983" x14ac:dyDescent="0.25"/>
    <row r="55984" x14ac:dyDescent="0.25"/>
    <row r="55985" x14ac:dyDescent="0.25"/>
    <row r="55986" x14ac:dyDescent="0.25"/>
    <row r="55987" x14ac:dyDescent="0.25"/>
    <row r="55988" x14ac:dyDescent="0.25"/>
    <row r="55989" x14ac:dyDescent="0.25"/>
    <row r="55990" x14ac:dyDescent="0.25"/>
    <row r="55991" x14ac:dyDescent="0.25"/>
    <row r="55992" x14ac:dyDescent="0.25"/>
    <row r="55993" x14ac:dyDescent="0.25"/>
    <row r="55994" x14ac:dyDescent="0.25"/>
    <row r="55995" x14ac:dyDescent="0.25"/>
    <row r="55996" x14ac:dyDescent="0.25"/>
    <row r="55997" x14ac:dyDescent="0.25"/>
    <row r="55998" x14ac:dyDescent="0.25"/>
    <row r="55999" x14ac:dyDescent="0.25"/>
    <row r="56000" x14ac:dyDescent="0.25"/>
    <row r="56001" x14ac:dyDescent="0.25"/>
    <row r="56002" x14ac:dyDescent="0.25"/>
    <row r="56003" x14ac:dyDescent="0.25"/>
    <row r="56004" x14ac:dyDescent="0.25"/>
    <row r="56005" x14ac:dyDescent="0.25"/>
    <row r="56006" x14ac:dyDescent="0.25"/>
    <row r="56007" x14ac:dyDescent="0.25"/>
    <row r="56008" x14ac:dyDescent="0.25"/>
    <row r="56009" x14ac:dyDescent="0.25"/>
    <row r="56010" x14ac:dyDescent="0.25"/>
    <row r="56011" x14ac:dyDescent="0.25"/>
    <row r="56012" x14ac:dyDescent="0.25"/>
    <row r="56013" x14ac:dyDescent="0.25"/>
    <row r="56014" x14ac:dyDescent="0.25"/>
    <row r="56015" x14ac:dyDescent="0.25"/>
    <row r="56016" x14ac:dyDescent="0.25"/>
    <row r="56017" x14ac:dyDescent="0.25"/>
    <row r="56018" x14ac:dyDescent="0.25"/>
    <row r="56019" x14ac:dyDescent="0.25"/>
    <row r="56020" x14ac:dyDescent="0.25"/>
    <row r="56021" x14ac:dyDescent="0.25"/>
    <row r="56022" x14ac:dyDescent="0.25"/>
    <row r="56023" x14ac:dyDescent="0.25"/>
    <row r="56024" x14ac:dyDescent="0.25"/>
    <row r="56025" x14ac:dyDescent="0.25"/>
    <row r="56026" x14ac:dyDescent="0.25"/>
    <row r="56027" x14ac:dyDescent="0.25"/>
    <row r="56028" x14ac:dyDescent="0.25"/>
    <row r="56029" x14ac:dyDescent="0.25"/>
    <row r="56030" x14ac:dyDescent="0.25"/>
    <row r="56031" x14ac:dyDescent="0.25"/>
    <row r="56032" x14ac:dyDescent="0.25"/>
    <row r="56033" x14ac:dyDescent="0.25"/>
    <row r="56034" x14ac:dyDescent="0.25"/>
    <row r="56035" x14ac:dyDescent="0.25"/>
    <row r="56036" x14ac:dyDescent="0.25"/>
    <row r="56037" x14ac:dyDescent="0.25"/>
    <row r="56038" x14ac:dyDescent="0.25"/>
    <row r="56039" x14ac:dyDescent="0.25"/>
    <row r="56040" x14ac:dyDescent="0.25"/>
    <row r="56041" x14ac:dyDescent="0.25"/>
    <row r="56042" x14ac:dyDescent="0.25"/>
    <row r="56043" x14ac:dyDescent="0.25"/>
    <row r="56044" x14ac:dyDescent="0.25"/>
    <row r="56045" x14ac:dyDescent="0.25"/>
    <row r="56046" x14ac:dyDescent="0.25"/>
    <row r="56047" x14ac:dyDescent="0.25"/>
    <row r="56048" x14ac:dyDescent="0.25"/>
    <row r="56049" x14ac:dyDescent="0.25"/>
    <row r="56050" x14ac:dyDescent="0.25"/>
    <row r="56051" x14ac:dyDescent="0.25"/>
    <row r="56052" x14ac:dyDescent="0.25"/>
    <row r="56053" x14ac:dyDescent="0.25"/>
    <row r="56054" x14ac:dyDescent="0.25"/>
    <row r="56055" x14ac:dyDescent="0.25"/>
    <row r="56056" x14ac:dyDescent="0.25"/>
    <row r="56057" x14ac:dyDescent="0.25"/>
    <row r="56058" x14ac:dyDescent="0.25"/>
    <row r="56059" x14ac:dyDescent="0.25"/>
    <row r="56060" x14ac:dyDescent="0.25"/>
    <row r="56061" x14ac:dyDescent="0.25"/>
    <row r="56062" x14ac:dyDescent="0.25"/>
    <row r="56063" x14ac:dyDescent="0.25"/>
    <row r="56064" x14ac:dyDescent="0.25"/>
    <row r="56065" x14ac:dyDescent="0.25"/>
    <row r="56066" x14ac:dyDescent="0.25"/>
    <row r="56067" x14ac:dyDescent="0.25"/>
    <row r="56068" x14ac:dyDescent="0.25"/>
    <row r="56069" x14ac:dyDescent="0.25"/>
    <row r="56070" x14ac:dyDescent="0.25"/>
    <row r="56071" x14ac:dyDescent="0.25"/>
    <row r="56072" x14ac:dyDescent="0.25"/>
    <row r="56073" x14ac:dyDescent="0.25"/>
    <row r="56074" x14ac:dyDescent="0.25"/>
    <row r="56075" x14ac:dyDescent="0.25"/>
    <row r="56076" x14ac:dyDescent="0.25"/>
    <row r="56077" x14ac:dyDescent="0.25"/>
    <row r="56078" x14ac:dyDescent="0.25"/>
    <row r="56079" x14ac:dyDescent="0.25"/>
    <row r="56080" x14ac:dyDescent="0.25"/>
    <row r="56081" x14ac:dyDescent="0.25"/>
    <row r="56082" x14ac:dyDescent="0.25"/>
    <row r="56083" x14ac:dyDescent="0.25"/>
    <row r="56084" x14ac:dyDescent="0.25"/>
    <row r="56085" x14ac:dyDescent="0.25"/>
    <row r="56086" x14ac:dyDescent="0.25"/>
    <row r="56087" x14ac:dyDescent="0.25"/>
    <row r="56088" x14ac:dyDescent="0.25"/>
    <row r="56089" x14ac:dyDescent="0.25"/>
    <row r="56090" x14ac:dyDescent="0.25"/>
    <row r="56091" x14ac:dyDescent="0.25"/>
    <row r="56092" x14ac:dyDescent="0.25"/>
    <row r="56093" x14ac:dyDescent="0.25"/>
    <row r="56094" x14ac:dyDescent="0.25"/>
    <row r="56095" x14ac:dyDescent="0.25"/>
    <row r="56096" x14ac:dyDescent="0.25"/>
    <row r="56097" x14ac:dyDescent="0.25"/>
    <row r="56098" x14ac:dyDescent="0.25"/>
    <row r="56099" x14ac:dyDescent="0.25"/>
    <row r="56100" x14ac:dyDescent="0.25"/>
    <row r="56101" x14ac:dyDescent="0.25"/>
    <row r="56102" x14ac:dyDescent="0.25"/>
    <row r="56103" x14ac:dyDescent="0.25"/>
    <row r="56104" x14ac:dyDescent="0.25"/>
    <row r="56105" x14ac:dyDescent="0.25"/>
    <row r="56106" x14ac:dyDescent="0.25"/>
    <row r="56107" x14ac:dyDescent="0.25"/>
    <row r="56108" x14ac:dyDescent="0.25"/>
    <row r="56109" x14ac:dyDescent="0.25"/>
    <row r="56110" x14ac:dyDescent="0.25"/>
    <row r="56111" x14ac:dyDescent="0.25"/>
    <row r="56112" x14ac:dyDescent="0.25"/>
    <row r="56113" x14ac:dyDescent="0.25"/>
    <row r="56114" x14ac:dyDescent="0.25"/>
    <row r="56115" x14ac:dyDescent="0.25"/>
    <row r="56116" x14ac:dyDescent="0.25"/>
    <row r="56117" x14ac:dyDescent="0.25"/>
    <row r="56118" x14ac:dyDescent="0.25"/>
    <row r="56119" x14ac:dyDescent="0.25"/>
    <row r="56120" x14ac:dyDescent="0.25"/>
    <row r="56121" x14ac:dyDescent="0.25"/>
    <row r="56122" x14ac:dyDescent="0.25"/>
    <row r="56123" x14ac:dyDescent="0.25"/>
    <row r="56124" x14ac:dyDescent="0.25"/>
    <row r="56125" x14ac:dyDescent="0.25"/>
    <row r="56126" x14ac:dyDescent="0.25"/>
    <row r="56127" x14ac:dyDescent="0.25"/>
    <row r="56128" x14ac:dyDescent="0.25"/>
    <row r="56129" x14ac:dyDescent="0.25"/>
    <row r="56130" x14ac:dyDescent="0.25"/>
    <row r="56131" x14ac:dyDescent="0.25"/>
    <row r="56132" x14ac:dyDescent="0.25"/>
    <row r="56133" x14ac:dyDescent="0.25"/>
    <row r="56134" x14ac:dyDescent="0.25"/>
    <row r="56135" x14ac:dyDescent="0.25"/>
    <row r="56136" x14ac:dyDescent="0.25"/>
    <row r="56137" x14ac:dyDescent="0.25"/>
    <row r="56138" x14ac:dyDescent="0.25"/>
    <row r="56139" x14ac:dyDescent="0.25"/>
    <row r="56140" x14ac:dyDescent="0.25"/>
    <row r="56141" x14ac:dyDescent="0.25"/>
    <row r="56142" x14ac:dyDescent="0.25"/>
    <row r="56143" x14ac:dyDescent="0.25"/>
    <row r="56144" x14ac:dyDescent="0.25"/>
    <row r="56145" x14ac:dyDescent="0.25"/>
    <row r="56146" x14ac:dyDescent="0.25"/>
    <row r="56147" x14ac:dyDescent="0.25"/>
    <row r="56148" x14ac:dyDescent="0.25"/>
    <row r="56149" x14ac:dyDescent="0.25"/>
    <row r="56150" x14ac:dyDescent="0.25"/>
    <row r="56151" x14ac:dyDescent="0.25"/>
    <row r="56152" x14ac:dyDescent="0.25"/>
    <row r="56153" x14ac:dyDescent="0.25"/>
    <row r="56154" x14ac:dyDescent="0.25"/>
    <row r="56155" x14ac:dyDescent="0.25"/>
    <row r="56156" x14ac:dyDescent="0.25"/>
    <row r="56157" x14ac:dyDescent="0.25"/>
    <row r="56158" x14ac:dyDescent="0.25"/>
    <row r="56159" x14ac:dyDescent="0.25"/>
    <row r="56160" x14ac:dyDescent="0.25"/>
    <row r="56161" x14ac:dyDescent="0.25"/>
    <row r="56162" x14ac:dyDescent="0.25"/>
    <row r="56163" x14ac:dyDescent="0.25"/>
    <row r="56164" x14ac:dyDescent="0.25"/>
    <row r="56165" x14ac:dyDescent="0.25"/>
    <row r="56166" x14ac:dyDescent="0.25"/>
    <row r="56167" x14ac:dyDescent="0.25"/>
    <row r="56168" x14ac:dyDescent="0.25"/>
    <row r="56169" x14ac:dyDescent="0.25"/>
    <row r="56170" x14ac:dyDescent="0.25"/>
    <row r="56171" x14ac:dyDescent="0.25"/>
    <row r="56172" x14ac:dyDescent="0.25"/>
    <row r="56173" x14ac:dyDescent="0.25"/>
    <row r="56174" x14ac:dyDescent="0.25"/>
    <row r="56175" x14ac:dyDescent="0.25"/>
    <row r="56176" x14ac:dyDescent="0.25"/>
    <row r="56177" x14ac:dyDescent="0.25"/>
    <row r="56178" x14ac:dyDescent="0.25"/>
    <row r="56179" x14ac:dyDescent="0.25"/>
    <row r="56180" x14ac:dyDescent="0.25"/>
    <row r="56181" x14ac:dyDescent="0.25"/>
    <row r="56182" x14ac:dyDescent="0.25"/>
    <row r="56183" x14ac:dyDescent="0.25"/>
    <row r="56184" x14ac:dyDescent="0.25"/>
    <row r="56185" x14ac:dyDescent="0.25"/>
    <row r="56186" x14ac:dyDescent="0.25"/>
    <row r="56187" x14ac:dyDescent="0.25"/>
    <row r="56188" x14ac:dyDescent="0.25"/>
    <row r="56189" x14ac:dyDescent="0.25"/>
    <row r="56190" x14ac:dyDescent="0.25"/>
    <row r="56191" x14ac:dyDescent="0.25"/>
    <row r="56192" x14ac:dyDescent="0.25"/>
    <row r="56193" x14ac:dyDescent="0.25"/>
    <row r="56194" x14ac:dyDescent="0.25"/>
    <row r="56195" x14ac:dyDescent="0.25"/>
    <row r="56196" x14ac:dyDescent="0.25"/>
    <row r="56197" x14ac:dyDescent="0.25"/>
    <row r="56198" x14ac:dyDescent="0.25"/>
    <row r="56199" x14ac:dyDescent="0.25"/>
    <row r="56200" x14ac:dyDescent="0.25"/>
    <row r="56201" x14ac:dyDescent="0.25"/>
    <row r="56202" x14ac:dyDescent="0.25"/>
    <row r="56203" x14ac:dyDescent="0.25"/>
    <row r="56204" x14ac:dyDescent="0.25"/>
    <row r="56205" x14ac:dyDescent="0.25"/>
    <row r="56206" x14ac:dyDescent="0.25"/>
    <row r="56207" x14ac:dyDescent="0.25"/>
    <row r="56208" x14ac:dyDescent="0.25"/>
    <row r="56209" x14ac:dyDescent="0.25"/>
    <row r="56210" x14ac:dyDescent="0.25"/>
    <row r="56211" x14ac:dyDescent="0.25"/>
    <row r="56212" x14ac:dyDescent="0.25"/>
    <row r="56213" x14ac:dyDescent="0.25"/>
    <row r="56214" x14ac:dyDescent="0.25"/>
    <row r="56215" x14ac:dyDescent="0.25"/>
    <row r="56216" x14ac:dyDescent="0.25"/>
    <row r="56217" x14ac:dyDescent="0.25"/>
    <row r="56218" x14ac:dyDescent="0.25"/>
    <row r="56219" x14ac:dyDescent="0.25"/>
    <row r="56220" x14ac:dyDescent="0.25"/>
    <row r="56221" x14ac:dyDescent="0.25"/>
    <row r="56222" x14ac:dyDescent="0.25"/>
    <row r="56223" x14ac:dyDescent="0.25"/>
    <row r="56224" x14ac:dyDescent="0.25"/>
    <row r="56225" x14ac:dyDescent="0.25"/>
    <row r="56226" x14ac:dyDescent="0.25"/>
    <row r="56227" x14ac:dyDescent="0.25"/>
    <row r="56228" x14ac:dyDescent="0.25"/>
    <row r="56229" x14ac:dyDescent="0.25"/>
    <row r="56230" x14ac:dyDescent="0.25"/>
    <row r="56231" x14ac:dyDescent="0.25"/>
    <row r="56232" x14ac:dyDescent="0.25"/>
    <row r="56233" x14ac:dyDescent="0.25"/>
    <row r="56234" x14ac:dyDescent="0.25"/>
    <row r="56235" x14ac:dyDescent="0.25"/>
    <row r="56236" x14ac:dyDescent="0.25"/>
    <row r="56237" x14ac:dyDescent="0.25"/>
    <row r="56238" x14ac:dyDescent="0.25"/>
    <row r="56239" x14ac:dyDescent="0.25"/>
    <row r="56240" x14ac:dyDescent="0.25"/>
    <row r="56241" x14ac:dyDescent="0.25"/>
    <row r="56242" x14ac:dyDescent="0.25"/>
    <row r="56243" x14ac:dyDescent="0.25"/>
    <row r="56244" x14ac:dyDescent="0.25"/>
    <row r="56245" x14ac:dyDescent="0.25"/>
    <row r="56246" x14ac:dyDescent="0.25"/>
    <row r="56247" x14ac:dyDescent="0.25"/>
    <row r="56248" x14ac:dyDescent="0.25"/>
    <row r="56249" x14ac:dyDescent="0.25"/>
    <row r="56250" x14ac:dyDescent="0.25"/>
    <row r="56251" x14ac:dyDescent="0.25"/>
    <row r="56252" x14ac:dyDescent="0.25"/>
    <row r="56253" x14ac:dyDescent="0.25"/>
    <row r="56254" x14ac:dyDescent="0.25"/>
    <row r="56255" x14ac:dyDescent="0.25"/>
    <row r="56256" x14ac:dyDescent="0.25"/>
    <row r="56257" x14ac:dyDescent="0.25"/>
    <row r="56258" x14ac:dyDescent="0.25"/>
    <row r="56259" x14ac:dyDescent="0.25"/>
    <row r="56260" x14ac:dyDescent="0.25"/>
    <row r="56261" x14ac:dyDescent="0.25"/>
    <row r="56262" x14ac:dyDescent="0.25"/>
    <row r="56263" x14ac:dyDescent="0.25"/>
    <row r="56264" x14ac:dyDescent="0.25"/>
    <row r="56265" x14ac:dyDescent="0.25"/>
    <row r="56266" x14ac:dyDescent="0.25"/>
    <row r="56267" x14ac:dyDescent="0.25"/>
    <row r="56268" x14ac:dyDescent="0.25"/>
    <row r="56269" x14ac:dyDescent="0.25"/>
    <row r="56270" x14ac:dyDescent="0.25"/>
    <row r="56271" x14ac:dyDescent="0.25"/>
    <row r="56272" x14ac:dyDescent="0.25"/>
    <row r="56273" x14ac:dyDescent="0.25"/>
    <row r="56274" x14ac:dyDescent="0.25"/>
    <row r="56275" x14ac:dyDescent="0.25"/>
    <row r="56276" x14ac:dyDescent="0.25"/>
    <row r="56277" x14ac:dyDescent="0.25"/>
    <row r="56278" x14ac:dyDescent="0.25"/>
    <row r="56279" x14ac:dyDescent="0.25"/>
    <row r="56280" x14ac:dyDescent="0.25"/>
    <row r="56281" x14ac:dyDescent="0.25"/>
    <row r="56282" x14ac:dyDescent="0.25"/>
    <row r="56283" x14ac:dyDescent="0.25"/>
    <row r="56284" x14ac:dyDescent="0.25"/>
    <row r="56285" x14ac:dyDescent="0.25"/>
    <row r="56286" x14ac:dyDescent="0.25"/>
    <row r="56287" x14ac:dyDescent="0.25"/>
    <row r="56288" x14ac:dyDescent="0.25"/>
    <row r="56289" x14ac:dyDescent="0.25"/>
    <row r="56290" x14ac:dyDescent="0.25"/>
    <row r="56291" x14ac:dyDescent="0.25"/>
    <row r="56292" x14ac:dyDescent="0.25"/>
    <row r="56293" x14ac:dyDescent="0.25"/>
    <row r="56294" x14ac:dyDescent="0.25"/>
    <row r="56295" x14ac:dyDescent="0.25"/>
    <row r="56296" x14ac:dyDescent="0.25"/>
    <row r="56297" x14ac:dyDescent="0.25"/>
    <row r="56298" x14ac:dyDescent="0.25"/>
    <row r="56299" x14ac:dyDescent="0.25"/>
    <row r="56300" x14ac:dyDescent="0.25"/>
    <row r="56301" x14ac:dyDescent="0.25"/>
    <row r="56302" x14ac:dyDescent="0.25"/>
    <row r="56303" x14ac:dyDescent="0.25"/>
    <row r="56304" x14ac:dyDescent="0.25"/>
    <row r="56305" x14ac:dyDescent="0.25"/>
    <row r="56306" x14ac:dyDescent="0.25"/>
    <row r="56307" x14ac:dyDescent="0.25"/>
    <row r="56308" x14ac:dyDescent="0.25"/>
    <row r="56309" x14ac:dyDescent="0.25"/>
    <row r="56310" x14ac:dyDescent="0.25"/>
    <row r="56311" x14ac:dyDescent="0.25"/>
    <row r="56312" x14ac:dyDescent="0.25"/>
    <row r="56313" x14ac:dyDescent="0.25"/>
    <row r="56314" x14ac:dyDescent="0.25"/>
    <row r="56315" x14ac:dyDescent="0.25"/>
    <row r="56316" x14ac:dyDescent="0.25"/>
    <row r="56317" x14ac:dyDescent="0.25"/>
    <row r="56318" x14ac:dyDescent="0.25"/>
    <row r="56319" x14ac:dyDescent="0.25"/>
    <row r="56320" x14ac:dyDescent="0.25"/>
    <row r="56321" x14ac:dyDescent="0.25"/>
    <row r="56322" x14ac:dyDescent="0.25"/>
    <row r="56323" x14ac:dyDescent="0.25"/>
    <row r="56324" x14ac:dyDescent="0.25"/>
    <row r="56325" x14ac:dyDescent="0.25"/>
    <row r="56326" x14ac:dyDescent="0.25"/>
    <row r="56327" x14ac:dyDescent="0.25"/>
    <row r="56328" x14ac:dyDescent="0.25"/>
    <row r="56329" x14ac:dyDescent="0.25"/>
    <row r="56330" x14ac:dyDescent="0.25"/>
    <row r="56331" x14ac:dyDescent="0.25"/>
    <row r="56332" x14ac:dyDescent="0.25"/>
    <row r="56333" x14ac:dyDescent="0.25"/>
    <row r="56334" x14ac:dyDescent="0.25"/>
    <row r="56335" x14ac:dyDescent="0.25"/>
    <row r="56336" x14ac:dyDescent="0.25"/>
    <row r="56337" x14ac:dyDescent="0.25"/>
    <row r="56338" x14ac:dyDescent="0.25"/>
    <row r="56339" x14ac:dyDescent="0.25"/>
    <row r="56340" x14ac:dyDescent="0.25"/>
    <row r="56341" x14ac:dyDescent="0.25"/>
    <row r="56342" x14ac:dyDescent="0.25"/>
    <row r="56343" x14ac:dyDescent="0.25"/>
    <row r="56344" x14ac:dyDescent="0.25"/>
    <row r="56345" x14ac:dyDescent="0.25"/>
    <row r="56346" x14ac:dyDescent="0.25"/>
    <row r="56347" x14ac:dyDescent="0.25"/>
    <row r="56348" x14ac:dyDescent="0.25"/>
    <row r="56349" x14ac:dyDescent="0.25"/>
    <row r="56350" x14ac:dyDescent="0.25"/>
    <row r="56351" x14ac:dyDescent="0.25"/>
    <row r="56352" x14ac:dyDescent="0.25"/>
    <row r="56353" x14ac:dyDescent="0.25"/>
    <row r="56354" x14ac:dyDescent="0.25"/>
    <row r="56355" x14ac:dyDescent="0.25"/>
    <row r="56356" x14ac:dyDescent="0.25"/>
    <row r="56357" x14ac:dyDescent="0.25"/>
    <row r="56358" x14ac:dyDescent="0.25"/>
    <row r="56359" x14ac:dyDescent="0.25"/>
    <row r="56360" x14ac:dyDescent="0.25"/>
    <row r="56361" x14ac:dyDescent="0.25"/>
    <row r="56362" x14ac:dyDescent="0.25"/>
    <row r="56363" x14ac:dyDescent="0.25"/>
    <row r="56364" x14ac:dyDescent="0.25"/>
    <row r="56365" x14ac:dyDescent="0.25"/>
    <row r="56366" x14ac:dyDescent="0.25"/>
    <row r="56367" x14ac:dyDescent="0.25"/>
    <row r="56368" x14ac:dyDescent="0.25"/>
    <row r="56369" x14ac:dyDescent="0.25"/>
    <row r="56370" x14ac:dyDescent="0.25"/>
    <row r="56371" x14ac:dyDescent="0.25"/>
    <row r="56372" x14ac:dyDescent="0.25"/>
    <row r="56373" x14ac:dyDescent="0.25"/>
    <row r="56374" x14ac:dyDescent="0.25"/>
    <row r="56375" x14ac:dyDescent="0.25"/>
    <row r="56376" x14ac:dyDescent="0.25"/>
    <row r="56377" x14ac:dyDescent="0.25"/>
    <row r="56378" x14ac:dyDescent="0.25"/>
    <row r="56379" x14ac:dyDescent="0.25"/>
    <row r="56380" x14ac:dyDescent="0.25"/>
    <row r="56381" x14ac:dyDescent="0.25"/>
    <row r="56382" x14ac:dyDescent="0.25"/>
    <row r="56383" x14ac:dyDescent="0.25"/>
    <row r="56384" x14ac:dyDescent="0.25"/>
    <row r="56385" x14ac:dyDescent="0.25"/>
    <row r="56386" x14ac:dyDescent="0.25"/>
    <row r="56387" x14ac:dyDescent="0.25"/>
    <row r="56388" x14ac:dyDescent="0.25"/>
    <row r="56389" x14ac:dyDescent="0.25"/>
    <row r="56390" x14ac:dyDescent="0.25"/>
    <row r="56391" x14ac:dyDescent="0.25"/>
    <row r="56392" x14ac:dyDescent="0.25"/>
    <row r="56393" x14ac:dyDescent="0.25"/>
    <row r="56394" x14ac:dyDescent="0.25"/>
    <row r="56395" x14ac:dyDescent="0.25"/>
    <row r="56396" x14ac:dyDescent="0.25"/>
    <row r="56397" x14ac:dyDescent="0.25"/>
    <row r="56398" x14ac:dyDescent="0.25"/>
    <row r="56399" x14ac:dyDescent="0.25"/>
    <row r="56400" x14ac:dyDescent="0.25"/>
    <row r="56401" x14ac:dyDescent="0.25"/>
    <row r="56402" x14ac:dyDescent="0.25"/>
    <row r="56403" x14ac:dyDescent="0.25"/>
    <row r="56404" x14ac:dyDescent="0.25"/>
    <row r="56405" x14ac:dyDescent="0.25"/>
    <row r="56406" x14ac:dyDescent="0.25"/>
    <row r="56407" x14ac:dyDescent="0.25"/>
    <row r="56408" x14ac:dyDescent="0.25"/>
    <row r="56409" x14ac:dyDescent="0.25"/>
    <row r="56410" x14ac:dyDescent="0.25"/>
    <row r="56411" x14ac:dyDescent="0.25"/>
    <row r="56412" x14ac:dyDescent="0.25"/>
    <row r="56413" x14ac:dyDescent="0.25"/>
    <row r="56414" x14ac:dyDescent="0.25"/>
    <row r="56415" x14ac:dyDescent="0.25"/>
    <row r="56416" x14ac:dyDescent="0.25"/>
    <row r="56417" x14ac:dyDescent="0.25"/>
    <row r="56418" x14ac:dyDescent="0.25"/>
    <row r="56419" x14ac:dyDescent="0.25"/>
    <row r="56420" x14ac:dyDescent="0.25"/>
    <row r="56421" x14ac:dyDescent="0.25"/>
    <row r="56422" x14ac:dyDescent="0.25"/>
    <row r="56423" x14ac:dyDescent="0.25"/>
    <row r="56424" x14ac:dyDescent="0.25"/>
    <row r="56425" x14ac:dyDescent="0.25"/>
    <row r="56426" x14ac:dyDescent="0.25"/>
    <row r="56427" x14ac:dyDescent="0.25"/>
    <row r="56428" x14ac:dyDescent="0.25"/>
    <row r="56429" x14ac:dyDescent="0.25"/>
    <row r="56430" x14ac:dyDescent="0.25"/>
    <row r="56431" x14ac:dyDescent="0.25"/>
    <row r="56432" x14ac:dyDescent="0.25"/>
    <row r="56433" x14ac:dyDescent="0.25"/>
    <row r="56434" x14ac:dyDescent="0.25"/>
    <row r="56435" x14ac:dyDescent="0.25"/>
    <row r="56436" x14ac:dyDescent="0.25"/>
    <row r="56437" x14ac:dyDescent="0.25"/>
    <row r="56438" x14ac:dyDescent="0.25"/>
    <row r="56439" x14ac:dyDescent="0.25"/>
    <row r="56440" x14ac:dyDescent="0.25"/>
    <row r="56441" x14ac:dyDescent="0.25"/>
    <row r="56442" x14ac:dyDescent="0.25"/>
    <row r="56443" x14ac:dyDescent="0.25"/>
    <row r="56444" x14ac:dyDescent="0.25"/>
    <row r="56445" x14ac:dyDescent="0.25"/>
    <row r="56446" x14ac:dyDescent="0.25"/>
    <row r="56447" x14ac:dyDescent="0.25"/>
    <row r="56448" x14ac:dyDescent="0.25"/>
    <row r="56449" x14ac:dyDescent="0.25"/>
    <row r="56450" x14ac:dyDescent="0.25"/>
    <row r="56451" x14ac:dyDescent="0.25"/>
    <row r="56452" x14ac:dyDescent="0.25"/>
    <row r="56453" x14ac:dyDescent="0.25"/>
    <row r="56454" x14ac:dyDescent="0.25"/>
    <row r="56455" x14ac:dyDescent="0.25"/>
    <row r="56456" x14ac:dyDescent="0.25"/>
    <row r="56457" x14ac:dyDescent="0.25"/>
    <row r="56458" x14ac:dyDescent="0.25"/>
    <row r="56459" x14ac:dyDescent="0.25"/>
    <row r="56460" x14ac:dyDescent="0.25"/>
    <row r="56461" x14ac:dyDescent="0.25"/>
    <row r="56462" x14ac:dyDescent="0.25"/>
    <row r="56463" x14ac:dyDescent="0.25"/>
    <row r="56464" x14ac:dyDescent="0.25"/>
    <row r="56465" x14ac:dyDescent="0.25"/>
    <row r="56466" x14ac:dyDescent="0.25"/>
    <row r="56467" x14ac:dyDescent="0.25"/>
    <row r="56468" x14ac:dyDescent="0.25"/>
    <row r="56469" x14ac:dyDescent="0.25"/>
    <row r="56470" x14ac:dyDescent="0.25"/>
    <row r="56471" x14ac:dyDescent="0.25"/>
    <row r="56472" x14ac:dyDescent="0.25"/>
    <row r="56473" x14ac:dyDescent="0.25"/>
    <row r="56474" x14ac:dyDescent="0.25"/>
    <row r="56475" x14ac:dyDescent="0.25"/>
    <row r="56476" x14ac:dyDescent="0.25"/>
    <row r="56477" x14ac:dyDescent="0.25"/>
    <row r="56478" x14ac:dyDescent="0.25"/>
    <row r="56479" x14ac:dyDescent="0.25"/>
    <row r="56480" x14ac:dyDescent="0.25"/>
    <row r="56481" x14ac:dyDescent="0.25"/>
    <row r="56482" x14ac:dyDescent="0.25"/>
    <row r="56483" x14ac:dyDescent="0.25"/>
    <row r="56484" x14ac:dyDescent="0.25"/>
    <row r="56485" x14ac:dyDescent="0.25"/>
    <row r="56486" x14ac:dyDescent="0.25"/>
    <row r="56487" x14ac:dyDescent="0.25"/>
    <row r="56488" x14ac:dyDescent="0.25"/>
    <row r="56489" x14ac:dyDescent="0.25"/>
    <row r="56490" x14ac:dyDescent="0.25"/>
    <row r="56491" x14ac:dyDescent="0.25"/>
    <row r="56492" x14ac:dyDescent="0.25"/>
    <row r="56493" x14ac:dyDescent="0.25"/>
    <row r="56494" x14ac:dyDescent="0.25"/>
    <row r="56495" x14ac:dyDescent="0.25"/>
    <row r="56496" x14ac:dyDescent="0.25"/>
    <row r="56497" x14ac:dyDescent="0.25"/>
    <row r="56498" x14ac:dyDescent="0.25"/>
    <row r="56499" x14ac:dyDescent="0.25"/>
    <row r="56500" x14ac:dyDescent="0.25"/>
    <row r="56501" x14ac:dyDescent="0.25"/>
    <row r="56502" x14ac:dyDescent="0.25"/>
    <row r="56503" x14ac:dyDescent="0.25"/>
    <row r="56504" x14ac:dyDescent="0.25"/>
    <row r="56505" x14ac:dyDescent="0.25"/>
    <row r="56506" x14ac:dyDescent="0.25"/>
    <row r="56507" x14ac:dyDescent="0.25"/>
    <row r="56508" x14ac:dyDescent="0.25"/>
    <row r="56509" x14ac:dyDescent="0.25"/>
    <row r="56510" x14ac:dyDescent="0.25"/>
    <row r="56511" x14ac:dyDescent="0.25"/>
    <row r="56512" x14ac:dyDescent="0.25"/>
    <row r="56513" x14ac:dyDescent="0.25"/>
    <row r="56514" x14ac:dyDescent="0.25"/>
    <row r="56515" x14ac:dyDescent="0.25"/>
    <row r="56516" x14ac:dyDescent="0.25"/>
    <row r="56517" x14ac:dyDescent="0.25"/>
    <row r="56518" x14ac:dyDescent="0.25"/>
    <row r="56519" x14ac:dyDescent="0.25"/>
    <row r="56520" x14ac:dyDescent="0.25"/>
    <row r="56521" x14ac:dyDescent="0.25"/>
    <row r="56522" x14ac:dyDescent="0.25"/>
    <row r="56523" x14ac:dyDescent="0.25"/>
    <row r="56524" x14ac:dyDescent="0.25"/>
    <row r="56525" x14ac:dyDescent="0.25"/>
    <row r="56526" x14ac:dyDescent="0.25"/>
    <row r="56527" x14ac:dyDescent="0.25"/>
    <row r="56528" x14ac:dyDescent="0.25"/>
    <row r="56529" x14ac:dyDescent="0.25"/>
    <row r="56530" x14ac:dyDescent="0.25"/>
    <row r="56531" x14ac:dyDescent="0.25"/>
    <row r="56532" x14ac:dyDescent="0.25"/>
    <row r="56533" x14ac:dyDescent="0.25"/>
    <row r="56534" x14ac:dyDescent="0.25"/>
    <row r="56535" x14ac:dyDescent="0.25"/>
    <row r="56536" x14ac:dyDescent="0.25"/>
    <row r="56537" x14ac:dyDescent="0.25"/>
    <row r="56538" x14ac:dyDescent="0.25"/>
    <row r="56539" x14ac:dyDescent="0.25"/>
    <row r="56540" x14ac:dyDescent="0.25"/>
    <row r="56541" x14ac:dyDescent="0.25"/>
    <row r="56542" x14ac:dyDescent="0.25"/>
    <row r="56543" x14ac:dyDescent="0.25"/>
    <row r="56544" x14ac:dyDescent="0.25"/>
    <row r="56545" x14ac:dyDescent="0.25"/>
    <row r="56546" x14ac:dyDescent="0.25"/>
    <row r="56547" x14ac:dyDescent="0.25"/>
    <row r="56548" x14ac:dyDescent="0.25"/>
    <row r="56549" x14ac:dyDescent="0.25"/>
    <row r="56550" x14ac:dyDescent="0.25"/>
    <row r="56551" x14ac:dyDescent="0.25"/>
    <row r="56552" x14ac:dyDescent="0.25"/>
    <row r="56553" x14ac:dyDescent="0.25"/>
    <row r="56554" x14ac:dyDescent="0.25"/>
    <row r="56555" x14ac:dyDescent="0.25"/>
    <row r="56556" x14ac:dyDescent="0.25"/>
    <row r="56557" x14ac:dyDescent="0.25"/>
    <row r="56558" x14ac:dyDescent="0.25"/>
    <row r="56559" x14ac:dyDescent="0.25"/>
    <row r="56560" x14ac:dyDescent="0.25"/>
    <row r="56561" x14ac:dyDescent="0.25"/>
    <row r="56562" x14ac:dyDescent="0.25"/>
    <row r="56563" x14ac:dyDescent="0.25"/>
    <row r="56564" x14ac:dyDescent="0.25"/>
    <row r="56565" x14ac:dyDescent="0.25"/>
    <row r="56566" x14ac:dyDescent="0.25"/>
    <row r="56567" x14ac:dyDescent="0.25"/>
    <row r="56568" x14ac:dyDescent="0.25"/>
    <row r="56569" x14ac:dyDescent="0.25"/>
    <row r="56570" x14ac:dyDescent="0.25"/>
    <row r="56571" x14ac:dyDescent="0.25"/>
    <row r="56572" x14ac:dyDescent="0.25"/>
    <row r="56573" x14ac:dyDescent="0.25"/>
    <row r="56574" x14ac:dyDescent="0.25"/>
    <row r="56575" x14ac:dyDescent="0.25"/>
    <row r="56576" x14ac:dyDescent="0.25"/>
    <row r="56577" x14ac:dyDescent="0.25"/>
    <row r="56578" x14ac:dyDescent="0.25"/>
    <row r="56579" x14ac:dyDescent="0.25"/>
    <row r="56580" x14ac:dyDescent="0.25"/>
    <row r="56581" x14ac:dyDescent="0.25"/>
    <row r="56582" x14ac:dyDescent="0.25"/>
    <row r="56583" x14ac:dyDescent="0.25"/>
    <row r="56584" x14ac:dyDescent="0.25"/>
    <row r="56585" x14ac:dyDescent="0.25"/>
    <row r="56586" x14ac:dyDescent="0.25"/>
    <row r="56587" x14ac:dyDescent="0.25"/>
    <row r="56588" x14ac:dyDescent="0.25"/>
    <row r="56589" x14ac:dyDescent="0.25"/>
    <row r="56590" x14ac:dyDescent="0.25"/>
    <row r="56591" x14ac:dyDescent="0.25"/>
    <row r="56592" x14ac:dyDescent="0.25"/>
    <row r="56593" x14ac:dyDescent="0.25"/>
    <row r="56594" x14ac:dyDescent="0.25"/>
    <row r="56595" x14ac:dyDescent="0.25"/>
    <row r="56596" x14ac:dyDescent="0.25"/>
    <row r="56597" x14ac:dyDescent="0.25"/>
    <row r="56598" x14ac:dyDescent="0.25"/>
    <row r="56599" x14ac:dyDescent="0.25"/>
    <row r="56600" x14ac:dyDescent="0.25"/>
    <row r="56601" x14ac:dyDescent="0.25"/>
    <row r="56602" x14ac:dyDescent="0.25"/>
    <row r="56603" x14ac:dyDescent="0.25"/>
    <row r="56604" x14ac:dyDescent="0.25"/>
    <row r="56605" x14ac:dyDescent="0.25"/>
    <row r="56606" x14ac:dyDescent="0.25"/>
    <row r="56607" x14ac:dyDescent="0.25"/>
    <row r="56608" x14ac:dyDescent="0.25"/>
    <row r="56609" x14ac:dyDescent="0.25"/>
    <row r="56610" x14ac:dyDescent="0.25"/>
    <row r="56611" x14ac:dyDescent="0.25"/>
    <row r="56612" x14ac:dyDescent="0.25"/>
    <row r="56613" x14ac:dyDescent="0.25"/>
    <row r="56614" x14ac:dyDescent="0.25"/>
    <row r="56615" x14ac:dyDescent="0.25"/>
    <row r="56616" x14ac:dyDescent="0.25"/>
    <row r="56617" x14ac:dyDescent="0.25"/>
    <row r="56618" x14ac:dyDescent="0.25"/>
    <row r="56619" x14ac:dyDescent="0.25"/>
    <row r="56620" x14ac:dyDescent="0.25"/>
    <row r="56621" x14ac:dyDescent="0.25"/>
    <row r="56622" x14ac:dyDescent="0.25"/>
    <row r="56623" x14ac:dyDescent="0.25"/>
    <row r="56624" x14ac:dyDescent="0.25"/>
    <row r="56625" x14ac:dyDescent="0.25"/>
    <row r="56626" x14ac:dyDescent="0.25"/>
    <row r="56627" x14ac:dyDescent="0.25"/>
    <row r="56628" x14ac:dyDescent="0.25"/>
    <row r="56629" x14ac:dyDescent="0.25"/>
    <row r="56630" x14ac:dyDescent="0.25"/>
    <row r="56631" x14ac:dyDescent="0.25"/>
    <row r="56632" x14ac:dyDescent="0.25"/>
    <row r="56633" x14ac:dyDescent="0.25"/>
    <row r="56634" x14ac:dyDescent="0.25"/>
    <row r="56635" x14ac:dyDescent="0.25"/>
    <row r="56636" x14ac:dyDescent="0.25"/>
    <row r="56637" x14ac:dyDescent="0.25"/>
    <row r="56638" x14ac:dyDescent="0.25"/>
    <row r="56639" x14ac:dyDescent="0.25"/>
    <row r="56640" x14ac:dyDescent="0.25"/>
    <row r="56641" x14ac:dyDescent="0.25"/>
    <row r="56642" x14ac:dyDescent="0.25"/>
    <row r="56643" x14ac:dyDescent="0.25"/>
    <row r="56644" x14ac:dyDescent="0.25"/>
    <row r="56645" x14ac:dyDescent="0.25"/>
    <row r="56646" x14ac:dyDescent="0.25"/>
    <row r="56647" x14ac:dyDescent="0.25"/>
    <row r="56648" x14ac:dyDescent="0.25"/>
    <row r="56649" x14ac:dyDescent="0.25"/>
    <row r="56650" x14ac:dyDescent="0.25"/>
    <row r="56651" x14ac:dyDescent="0.25"/>
    <row r="56652" x14ac:dyDescent="0.25"/>
    <row r="56653" x14ac:dyDescent="0.25"/>
    <row r="56654" x14ac:dyDescent="0.25"/>
    <row r="56655" x14ac:dyDescent="0.25"/>
    <row r="56656" x14ac:dyDescent="0.25"/>
    <row r="56657" x14ac:dyDescent="0.25"/>
    <row r="56658" x14ac:dyDescent="0.25"/>
    <row r="56659" x14ac:dyDescent="0.25"/>
    <row r="56660" x14ac:dyDescent="0.25"/>
    <row r="56661" x14ac:dyDescent="0.25"/>
    <row r="56662" x14ac:dyDescent="0.25"/>
    <row r="56663" x14ac:dyDescent="0.25"/>
    <row r="56664" x14ac:dyDescent="0.25"/>
    <row r="56665" x14ac:dyDescent="0.25"/>
    <row r="56666" x14ac:dyDescent="0.25"/>
    <row r="56667" x14ac:dyDescent="0.25"/>
    <row r="56668" x14ac:dyDescent="0.25"/>
    <row r="56669" x14ac:dyDescent="0.25"/>
    <row r="56670" x14ac:dyDescent="0.25"/>
    <row r="56671" x14ac:dyDescent="0.25"/>
    <row r="56672" x14ac:dyDescent="0.25"/>
    <row r="56673" x14ac:dyDescent="0.25"/>
    <row r="56674" x14ac:dyDescent="0.25"/>
    <row r="56675" x14ac:dyDescent="0.25"/>
    <row r="56676" x14ac:dyDescent="0.25"/>
    <row r="56677" x14ac:dyDescent="0.25"/>
    <row r="56678" x14ac:dyDescent="0.25"/>
    <row r="56679" x14ac:dyDescent="0.25"/>
    <row r="56680" x14ac:dyDescent="0.25"/>
    <row r="56681" x14ac:dyDescent="0.25"/>
    <row r="56682" x14ac:dyDescent="0.25"/>
    <row r="56683" x14ac:dyDescent="0.25"/>
    <row r="56684" x14ac:dyDescent="0.25"/>
    <row r="56685" x14ac:dyDescent="0.25"/>
    <row r="56686" x14ac:dyDescent="0.25"/>
    <row r="56687" x14ac:dyDescent="0.25"/>
    <row r="56688" x14ac:dyDescent="0.25"/>
    <row r="56689" x14ac:dyDescent="0.25"/>
    <row r="56690" x14ac:dyDescent="0.25"/>
    <row r="56691" x14ac:dyDescent="0.25"/>
    <row r="56692" x14ac:dyDescent="0.25"/>
    <row r="56693" x14ac:dyDescent="0.25"/>
    <row r="56694" x14ac:dyDescent="0.25"/>
    <row r="56695" x14ac:dyDescent="0.25"/>
    <row r="56696" x14ac:dyDescent="0.25"/>
    <row r="56697" x14ac:dyDescent="0.25"/>
    <row r="56698" x14ac:dyDescent="0.25"/>
    <row r="56699" x14ac:dyDescent="0.25"/>
    <row r="56700" x14ac:dyDescent="0.25"/>
    <row r="56701" x14ac:dyDescent="0.25"/>
    <row r="56702" x14ac:dyDescent="0.25"/>
    <row r="56703" x14ac:dyDescent="0.25"/>
    <row r="56704" x14ac:dyDescent="0.25"/>
    <row r="56705" x14ac:dyDescent="0.25"/>
    <row r="56706" x14ac:dyDescent="0.25"/>
    <row r="56707" x14ac:dyDescent="0.25"/>
    <row r="56708" x14ac:dyDescent="0.25"/>
    <row r="56709" x14ac:dyDescent="0.25"/>
    <row r="56710" x14ac:dyDescent="0.25"/>
    <row r="56711" x14ac:dyDescent="0.25"/>
    <row r="56712" x14ac:dyDescent="0.25"/>
    <row r="56713" x14ac:dyDescent="0.25"/>
    <row r="56714" x14ac:dyDescent="0.25"/>
    <row r="56715" x14ac:dyDescent="0.25"/>
    <row r="56716" x14ac:dyDescent="0.25"/>
    <row r="56717" x14ac:dyDescent="0.25"/>
    <row r="56718" x14ac:dyDescent="0.25"/>
    <row r="56719" x14ac:dyDescent="0.25"/>
    <row r="56720" x14ac:dyDescent="0.25"/>
    <row r="56721" x14ac:dyDescent="0.25"/>
    <row r="56722" x14ac:dyDescent="0.25"/>
    <row r="56723" x14ac:dyDescent="0.25"/>
    <row r="56724" x14ac:dyDescent="0.25"/>
    <row r="56725" x14ac:dyDescent="0.25"/>
    <row r="56726" x14ac:dyDescent="0.25"/>
    <row r="56727" x14ac:dyDescent="0.25"/>
    <row r="56728" x14ac:dyDescent="0.25"/>
    <row r="56729" x14ac:dyDescent="0.25"/>
    <row r="56730" x14ac:dyDescent="0.25"/>
    <row r="56731" x14ac:dyDescent="0.25"/>
    <row r="56732" x14ac:dyDescent="0.25"/>
    <row r="56733" x14ac:dyDescent="0.25"/>
    <row r="56734" x14ac:dyDescent="0.25"/>
    <row r="56735" x14ac:dyDescent="0.25"/>
    <row r="56736" x14ac:dyDescent="0.25"/>
    <row r="56737" x14ac:dyDescent="0.25"/>
    <row r="56738" x14ac:dyDescent="0.25"/>
    <row r="56739" x14ac:dyDescent="0.25"/>
    <row r="56740" x14ac:dyDescent="0.25"/>
    <row r="56741" x14ac:dyDescent="0.25"/>
    <row r="56742" x14ac:dyDescent="0.25"/>
    <row r="56743" x14ac:dyDescent="0.25"/>
    <row r="56744" x14ac:dyDescent="0.25"/>
    <row r="56745" x14ac:dyDescent="0.25"/>
    <row r="56746" x14ac:dyDescent="0.25"/>
    <row r="56747" x14ac:dyDescent="0.25"/>
    <row r="56748" x14ac:dyDescent="0.25"/>
    <row r="56749" x14ac:dyDescent="0.25"/>
    <row r="56750" x14ac:dyDescent="0.25"/>
    <row r="56751" x14ac:dyDescent="0.25"/>
    <row r="56752" x14ac:dyDescent="0.25"/>
    <row r="56753" x14ac:dyDescent="0.25"/>
    <row r="56754" x14ac:dyDescent="0.25"/>
    <row r="56755" x14ac:dyDescent="0.25"/>
    <row r="56756" x14ac:dyDescent="0.25"/>
    <row r="56757" x14ac:dyDescent="0.25"/>
    <row r="56758" x14ac:dyDescent="0.25"/>
    <row r="56759" x14ac:dyDescent="0.25"/>
    <row r="56760" x14ac:dyDescent="0.25"/>
    <row r="56761" x14ac:dyDescent="0.25"/>
    <row r="56762" x14ac:dyDescent="0.25"/>
    <row r="56763" x14ac:dyDescent="0.25"/>
    <row r="56764" x14ac:dyDescent="0.25"/>
    <row r="56765" x14ac:dyDescent="0.25"/>
    <row r="56766" x14ac:dyDescent="0.25"/>
    <row r="56767" x14ac:dyDescent="0.25"/>
    <row r="56768" x14ac:dyDescent="0.25"/>
    <row r="56769" x14ac:dyDescent="0.25"/>
    <row r="56770" x14ac:dyDescent="0.25"/>
    <row r="56771" x14ac:dyDescent="0.25"/>
    <row r="56772" x14ac:dyDescent="0.25"/>
    <row r="56773" x14ac:dyDescent="0.25"/>
    <row r="56774" x14ac:dyDescent="0.25"/>
    <row r="56775" x14ac:dyDescent="0.25"/>
    <row r="56776" x14ac:dyDescent="0.25"/>
    <row r="56777" x14ac:dyDescent="0.25"/>
    <row r="56778" x14ac:dyDescent="0.25"/>
    <row r="56779" x14ac:dyDescent="0.25"/>
    <row r="56780" x14ac:dyDescent="0.25"/>
    <row r="56781" x14ac:dyDescent="0.25"/>
    <row r="56782" x14ac:dyDescent="0.25"/>
    <row r="56783" x14ac:dyDescent="0.25"/>
    <row r="56784" x14ac:dyDescent="0.25"/>
    <row r="56785" x14ac:dyDescent="0.25"/>
    <row r="56786" x14ac:dyDescent="0.25"/>
    <row r="56787" x14ac:dyDescent="0.25"/>
    <row r="56788" x14ac:dyDescent="0.25"/>
    <row r="56789" x14ac:dyDescent="0.25"/>
    <row r="56790" x14ac:dyDescent="0.25"/>
    <row r="56791" x14ac:dyDescent="0.25"/>
    <row r="56792" x14ac:dyDescent="0.25"/>
    <row r="56793" x14ac:dyDescent="0.25"/>
    <row r="56794" x14ac:dyDescent="0.25"/>
    <row r="56795" x14ac:dyDescent="0.25"/>
    <row r="56796" x14ac:dyDescent="0.25"/>
    <row r="56797" x14ac:dyDescent="0.25"/>
    <row r="56798" x14ac:dyDescent="0.25"/>
    <row r="56799" x14ac:dyDescent="0.25"/>
    <row r="56800" x14ac:dyDescent="0.25"/>
    <row r="56801" x14ac:dyDescent="0.25"/>
    <row r="56802" x14ac:dyDescent="0.25"/>
    <row r="56803" x14ac:dyDescent="0.25"/>
    <row r="56804" x14ac:dyDescent="0.25"/>
    <row r="56805" x14ac:dyDescent="0.25"/>
    <row r="56806" x14ac:dyDescent="0.25"/>
    <row r="56807" x14ac:dyDescent="0.25"/>
    <row r="56808" x14ac:dyDescent="0.25"/>
    <row r="56809" x14ac:dyDescent="0.25"/>
    <row r="56810" x14ac:dyDescent="0.25"/>
    <row r="56811" x14ac:dyDescent="0.25"/>
    <row r="56812" x14ac:dyDescent="0.25"/>
    <row r="56813" x14ac:dyDescent="0.25"/>
    <row r="56814" x14ac:dyDescent="0.25"/>
    <row r="56815" x14ac:dyDescent="0.25"/>
    <row r="56816" x14ac:dyDescent="0.25"/>
    <row r="56817" x14ac:dyDescent="0.25"/>
    <row r="56818" x14ac:dyDescent="0.25"/>
    <row r="56819" x14ac:dyDescent="0.25"/>
    <row r="56820" x14ac:dyDescent="0.25"/>
    <row r="56821" x14ac:dyDescent="0.25"/>
    <row r="56822" x14ac:dyDescent="0.25"/>
    <row r="56823" x14ac:dyDescent="0.25"/>
    <row r="56824" x14ac:dyDescent="0.25"/>
    <row r="56825" x14ac:dyDescent="0.25"/>
    <row r="56826" x14ac:dyDescent="0.25"/>
    <row r="56827" x14ac:dyDescent="0.25"/>
    <row r="56828" x14ac:dyDescent="0.25"/>
    <row r="56829" x14ac:dyDescent="0.25"/>
    <row r="56830" x14ac:dyDescent="0.25"/>
    <row r="56831" x14ac:dyDescent="0.25"/>
    <row r="56832" x14ac:dyDescent="0.25"/>
    <row r="56833" x14ac:dyDescent="0.25"/>
    <row r="56834" x14ac:dyDescent="0.25"/>
    <row r="56835" x14ac:dyDescent="0.25"/>
    <row r="56836" x14ac:dyDescent="0.25"/>
    <row r="56837" x14ac:dyDescent="0.25"/>
    <row r="56838" x14ac:dyDescent="0.25"/>
    <row r="56839" x14ac:dyDescent="0.25"/>
    <row r="56840" x14ac:dyDescent="0.25"/>
    <row r="56841" x14ac:dyDescent="0.25"/>
    <row r="56842" x14ac:dyDescent="0.25"/>
    <row r="56843" x14ac:dyDescent="0.25"/>
    <row r="56844" x14ac:dyDescent="0.25"/>
    <row r="56845" x14ac:dyDescent="0.25"/>
    <row r="56846" x14ac:dyDescent="0.25"/>
    <row r="56847" x14ac:dyDescent="0.25"/>
    <row r="56848" x14ac:dyDescent="0.25"/>
    <row r="56849" x14ac:dyDescent="0.25"/>
    <row r="56850" x14ac:dyDescent="0.25"/>
    <row r="56851" x14ac:dyDescent="0.25"/>
    <row r="56852" x14ac:dyDescent="0.25"/>
    <row r="56853" x14ac:dyDescent="0.25"/>
    <row r="56854" x14ac:dyDescent="0.25"/>
    <row r="56855" x14ac:dyDescent="0.25"/>
    <row r="56856" x14ac:dyDescent="0.25"/>
    <row r="56857" x14ac:dyDescent="0.25"/>
    <row r="56858" x14ac:dyDescent="0.25"/>
    <row r="56859" x14ac:dyDescent="0.25"/>
    <row r="56860" x14ac:dyDescent="0.25"/>
    <row r="56861" x14ac:dyDescent="0.25"/>
    <row r="56862" x14ac:dyDescent="0.25"/>
    <row r="56863" x14ac:dyDescent="0.25"/>
    <row r="56864" x14ac:dyDescent="0.25"/>
    <row r="56865" x14ac:dyDescent="0.25"/>
    <row r="56866" x14ac:dyDescent="0.25"/>
    <row r="56867" x14ac:dyDescent="0.25"/>
    <row r="56868" x14ac:dyDescent="0.25"/>
    <row r="56869" x14ac:dyDescent="0.25"/>
    <row r="56870" x14ac:dyDescent="0.25"/>
    <row r="56871" x14ac:dyDescent="0.25"/>
    <row r="56872" x14ac:dyDescent="0.25"/>
    <row r="56873" x14ac:dyDescent="0.25"/>
    <row r="56874" x14ac:dyDescent="0.25"/>
    <row r="56875" x14ac:dyDescent="0.25"/>
    <row r="56876" x14ac:dyDescent="0.25"/>
    <row r="56877" x14ac:dyDescent="0.25"/>
    <row r="56878" x14ac:dyDescent="0.25"/>
    <row r="56879" x14ac:dyDescent="0.25"/>
    <row r="56880" x14ac:dyDescent="0.25"/>
    <row r="56881" x14ac:dyDescent="0.25"/>
    <row r="56882" x14ac:dyDescent="0.25"/>
    <row r="56883" x14ac:dyDescent="0.25"/>
    <row r="56884" x14ac:dyDescent="0.25"/>
    <row r="56885" x14ac:dyDescent="0.25"/>
    <row r="56886" x14ac:dyDescent="0.25"/>
    <row r="56887" x14ac:dyDescent="0.25"/>
    <row r="56888" x14ac:dyDescent="0.25"/>
    <row r="56889" x14ac:dyDescent="0.25"/>
    <row r="56890" x14ac:dyDescent="0.25"/>
    <row r="56891" x14ac:dyDescent="0.25"/>
    <row r="56892" x14ac:dyDescent="0.25"/>
    <row r="56893" x14ac:dyDescent="0.25"/>
    <row r="56894" x14ac:dyDescent="0.25"/>
    <row r="56895" x14ac:dyDescent="0.25"/>
    <row r="56896" x14ac:dyDescent="0.25"/>
    <row r="56897" x14ac:dyDescent="0.25"/>
    <row r="56898" x14ac:dyDescent="0.25"/>
    <row r="56899" x14ac:dyDescent="0.25"/>
    <row r="56900" x14ac:dyDescent="0.25"/>
    <row r="56901" x14ac:dyDescent="0.25"/>
    <row r="56902" x14ac:dyDescent="0.25"/>
    <row r="56903" x14ac:dyDescent="0.25"/>
    <row r="56904" x14ac:dyDescent="0.25"/>
    <row r="56905" x14ac:dyDescent="0.25"/>
    <row r="56906" x14ac:dyDescent="0.25"/>
    <row r="56907" x14ac:dyDescent="0.25"/>
    <row r="56908" x14ac:dyDescent="0.25"/>
    <row r="56909" x14ac:dyDescent="0.25"/>
    <row r="56910" x14ac:dyDescent="0.25"/>
    <row r="56911" x14ac:dyDescent="0.25"/>
    <row r="56912" x14ac:dyDescent="0.25"/>
    <row r="56913" x14ac:dyDescent="0.25"/>
    <row r="56914" x14ac:dyDescent="0.25"/>
    <row r="56915" x14ac:dyDescent="0.25"/>
    <row r="56916" x14ac:dyDescent="0.25"/>
    <row r="56917" x14ac:dyDescent="0.25"/>
    <row r="56918" x14ac:dyDescent="0.25"/>
    <row r="56919" x14ac:dyDescent="0.25"/>
    <row r="56920" x14ac:dyDescent="0.25"/>
    <row r="56921" x14ac:dyDescent="0.25"/>
    <row r="56922" x14ac:dyDescent="0.25"/>
    <row r="56923" x14ac:dyDescent="0.25"/>
    <row r="56924" x14ac:dyDescent="0.25"/>
    <row r="56925" x14ac:dyDescent="0.25"/>
    <row r="56926" x14ac:dyDescent="0.25"/>
    <row r="56927" x14ac:dyDescent="0.25"/>
    <row r="56928" x14ac:dyDescent="0.25"/>
    <row r="56929" x14ac:dyDescent="0.25"/>
    <row r="56930" x14ac:dyDescent="0.25"/>
    <row r="56931" x14ac:dyDescent="0.25"/>
    <row r="56932" x14ac:dyDescent="0.25"/>
    <row r="56933" x14ac:dyDescent="0.25"/>
    <row r="56934" x14ac:dyDescent="0.25"/>
    <row r="56935" x14ac:dyDescent="0.25"/>
    <row r="56936" x14ac:dyDescent="0.25"/>
    <row r="56937" x14ac:dyDescent="0.25"/>
    <row r="56938" x14ac:dyDescent="0.25"/>
    <row r="56939" x14ac:dyDescent="0.25"/>
    <row r="56940" x14ac:dyDescent="0.25"/>
    <row r="56941" x14ac:dyDescent="0.25"/>
    <row r="56942" x14ac:dyDescent="0.25"/>
    <row r="56943" x14ac:dyDescent="0.25"/>
    <row r="56944" x14ac:dyDescent="0.25"/>
    <row r="56945" x14ac:dyDescent="0.25"/>
    <row r="56946" x14ac:dyDescent="0.25"/>
    <row r="56947" x14ac:dyDescent="0.25"/>
    <row r="56948" x14ac:dyDescent="0.25"/>
    <row r="56949" x14ac:dyDescent="0.25"/>
    <row r="56950" x14ac:dyDescent="0.25"/>
    <row r="56951" x14ac:dyDescent="0.25"/>
    <row r="56952" x14ac:dyDescent="0.25"/>
    <row r="56953" x14ac:dyDescent="0.25"/>
    <row r="56954" x14ac:dyDescent="0.25"/>
    <row r="56955" x14ac:dyDescent="0.25"/>
    <row r="56956" x14ac:dyDescent="0.25"/>
    <row r="56957" x14ac:dyDescent="0.25"/>
    <row r="56958" x14ac:dyDescent="0.25"/>
    <row r="56959" x14ac:dyDescent="0.25"/>
    <row r="56960" x14ac:dyDescent="0.25"/>
    <row r="56961" x14ac:dyDescent="0.25"/>
    <row r="56962" x14ac:dyDescent="0.25"/>
    <row r="56963" x14ac:dyDescent="0.25"/>
    <row r="56964" x14ac:dyDescent="0.25"/>
    <row r="56965" x14ac:dyDescent="0.25"/>
    <row r="56966" x14ac:dyDescent="0.25"/>
    <row r="56967" x14ac:dyDescent="0.25"/>
    <row r="56968" x14ac:dyDescent="0.25"/>
    <row r="56969" x14ac:dyDescent="0.25"/>
    <row r="56970" x14ac:dyDescent="0.25"/>
    <row r="56971" x14ac:dyDescent="0.25"/>
    <row r="56972" x14ac:dyDescent="0.25"/>
    <row r="56973" x14ac:dyDescent="0.25"/>
    <row r="56974" x14ac:dyDescent="0.25"/>
    <row r="56975" x14ac:dyDescent="0.25"/>
    <row r="56976" x14ac:dyDescent="0.25"/>
    <row r="56977" x14ac:dyDescent="0.25"/>
    <row r="56978" x14ac:dyDescent="0.25"/>
    <row r="56979" x14ac:dyDescent="0.25"/>
    <row r="56980" x14ac:dyDescent="0.25"/>
    <row r="56981" x14ac:dyDescent="0.25"/>
    <row r="56982" x14ac:dyDescent="0.25"/>
    <row r="56983" x14ac:dyDescent="0.25"/>
    <row r="56984" x14ac:dyDescent="0.25"/>
    <row r="56985" x14ac:dyDescent="0.25"/>
    <row r="56986" x14ac:dyDescent="0.25"/>
    <row r="56987" x14ac:dyDescent="0.25"/>
    <row r="56988" x14ac:dyDescent="0.25"/>
    <row r="56989" x14ac:dyDescent="0.25"/>
    <row r="56990" x14ac:dyDescent="0.25"/>
    <row r="56991" x14ac:dyDescent="0.25"/>
    <row r="56992" x14ac:dyDescent="0.25"/>
    <row r="56993" x14ac:dyDescent="0.25"/>
    <row r="56994" x14ac:dyDescent="0.25"/>
    <row r="56995" x14ac:dyDescent="0.25"/>
    <row r="56996" x14ac:dyDescent="0.25"/>
    <row r="56997" x14ac:dyDescent="0.25"/>
    <row r="56998" x14ac:dyDescent="0.25"/>
    <row r="56999" x14ac:dyDescent="0.25"/>
    <row r="57000" x14ac:dyDescent="0.25"/>
    <row r="57001" x14ac:dyDescent="0.25"/>
    <row r="57002" x14ac:dyDescent="0.25"/>
    <row r="57003" x14ac:dyDescent="0.25"/>
    <row r="57004" x14ac:dyDescent="0.25"/>
    <row r="57005" x14ac:dyDescent="0.25"/>
    <row r="57006" x14ac:dyDescent="0.25"/>
    <row r="57007" x14ac:dyDescent="0.25"/>
    <row r="57008" x14ac:dyDescent="0.25"/>
    <row r="57009" x14ac:dyDescent="0.25"/>
    <row r="57010" x14ac:dyDescent="0.25"/>
    <row r="57011" x14ac:dyDescent="0.25"/>
    <row r="57012" x14ac:dyDescent="0.25"/>
    <row r="57013" x14ac:dyDescent="0.25"/>
    <row r="57014" x14ac:dyDescent="0.25"/>
    <row r="57015" x14ac:dyDescent="0.25"/>
    <row r="57016" x14ac:dyDescent="0.25"/>
    <row r="57017" x14ac:dyDescent="0.25"/>
    <row r="57018" x14ac:dyDescent="0.25"/>
    <row r="57019" x14ac:dyDescent="0.25"/>
    <row r="57020" x14ac:dyDescent="0.25"/>
    <row r="57021" x14ac:dyDescent="0.25"/>
    <row r="57022" x14ac:dyDescent="0.25"/>
    <row r="57023" x14ac:dyDescent="0.25"/>
    <row r="57024" x14ac:dyDescent="0.25"/>
    <row r="57025" x14ac:dyDescent="0.25"/>
    <row r="57026" x14ac:dyDescent="0.25"/>
    <row r="57027" x14ac:dyDescent="0.25"/>
    <row r="57028" x14ac:dyDescent="0.25"/>
    <row r="57029" x14ac:dyDescent="0.25"/>
    <row r="57030" x14ac:dyDescent="0.25"/>
    <row r="57031" x14ac:dyDescent="0.25"/>
    <row r="57032" x14ac:dyDescent="0.25"/>
    <row r="57033" x14ac:dyDescent="0.25"/>
    <row r="57034" x14ac:dyDescent="0.25"/>
    <row r="57035" x14ac:dyDescent="0.25"/>
    <row r="57036" x14ac:dyDescent="0.25"/>
    <row r="57037" x14ac:dyDescent="0.25"/>
    <row r="57038" x14ac:dyDescent="0.25"/>
    <row r="57039" x14ac:dyDescent="0.25"/>
    <row r="57040" x14ac:dyDescent="0.25"/>
    <row r="57041" x14ac:dyDescent="0.25"/>
    <row r="57042" x14ac:dyDescent="0.25"/>
    <row r="57043" x14ac:dyDescent="0.25"/>
    <row r="57044" x14ac:dyDescent="0.25"/>
    <row r="57045" x14ac:dyDescent="0.25"/>
    <row r="57046" x14ac:dyDescent="0.25"/>
    <row r="57047" x14ac:dyDescent="0.25"/>
    <row r="57048" x14ac:dyDescent="0.25"/>
    <row r="57049" x14ac:dyDescent="0.25"/>
    <row r="57050" x14ac:dyDescent="0.25"/>
    <row r="57051" x14ac:dyDescent="0.25"/>
    <row r="57052" x14ac:dyDescent="0.25"/>
    <row r="57053" x14ac:dyDescent="0.25"/>
    <row r="57054" x14ac:dyDescent="0.25"/>
    <row r="57055" x14ac:dyDescent="0.25"/>
    <row r="57056" x14ac:dyDescent="0.25"/>
    <row r="57057" x14ac:dyDescent="0.25"/>
    <row r="57058" x14ac:dyDescent="0.25"/>
    <row r="57059" x14ac:dyDescent="0.25"/>
    <row r="57060" x14ac:dyDescent="0.25"/>
    <row r="57061" x14ac:dyDescent="0.25"/>
    <row r="57062" x14ac:dyDescent="0.25"/>
    <row r="57063" x14ac:dyDescent="0.25"/>
    <row r="57064" x14ac:dyDescent="0.25"/>
    <row r="57065" x14ac:dyDescent="0.25"/>
    <row r="57066" x14ac:dyDescent="0.25"/>
    <row r="57067" x14ac:dyDescent="0.25"/>
    <row r="57068" x14ac:dyDescent="0.25"/>
    <row r="57069" x14ac:dyDescent="0.25"/>
    <row r="57070" x14ac:dyDescent="0.25"/>
    <row r="57071" x14ac:dyDescent="0.25"/>
    <row r="57072" x14ac:dyDescent="0.25"/>
    <row r="57073" x14ac:dyDescent="0.25"/>
    <row r="57074" x14ac:dyDescent="0.25"/>
    <row r="57075" x14ac:dyDescent="0.25"/>
    <row r="57076" x14ac:dyDescent="0.25"/>
    <row r="57077" x14ac:dyDescent="0.25"/>
    <row r="57078" x14ac:dyDescent="0.25"/>
    <row r="57079" x14ac:dyDescent="0.25"/>
    <row r="57080" x14ac:dyDescent="0.25"/>
    <row r="57081" x14ac:dyDescent="0.25"/>
    <row r="57082" x14ac:dyDescent="0.25"/>
    <row r="57083" x14ac:dyDescent="0.25"/>
    <row r="57084" x14ac:dyDescent="0.25"/>
    <row r="57085" x14ac:dyDescent="0.25"/>
    <row r="57086" x14ac:dyDescent="0.25"/>
    <row r="57087" x14ac:dyDescent="0.25"/>
    <row r="57088" x14ac:dyDescent="0.25"/>
    <row r="57089" x14ac:dyDescent="0.25"/>
    <row r="57090" x14ac:dyDescent="0.25"/>
    <row r="57091" x14ac:dyDescent="0.25"/>
    <row r="57092" x14ac:dyDescent="0.25"/>
    <row r="57093" x14ac:dyDescent="0.25"/>
    <row r="57094" x14ac:dyDescent="0.25"/>
    <row r="57095" x14ac:dyDescent="0.25"/>
    <row r="57096" x14ac:dyDescent="0.25"/>
    <row r="57097" x14ac:dyDescent="0.25"/>
    <row r="57098" x14ac:dyDescent="0.25"/>
    <row r="57099" x14ac:dyDescent="0.25"/>
    <row r="57100" x14ac:dyDescent="0.25"/>
    <row r="57101" x14ac:dyDescent="0.25"/>
    <row r="57102" x14ac:dyDescent="0.25"/>
    <row r="57103" x14ac:dyDescent="0.25"/>
    <row r="57104" x14ac:dyDescent="0.25"/>
    <row r="57105" x14ac:dyDescent="0.25"/>
    <row r="57106" x14ac:dyDescent="0.25"/>
    <row r="57107" x14ac:dyDescent="0.25"/>
    <row r="57108" x14ac:dyDescent="0.25"/>
    <row r="57109" x14ac:dyDescent="0.25"/>
    <row r="57110" x14ac:dyDescent="0.25"/>
    <row r="57111" x14ac:dyDescent="0.25"/>
    <row r="57112" x14ac:dyDescent="0.25"/>
    <row r="57113" x14ac:dyDescent="0.25"/>
    <row r="57114" x14ac:dyDescent="0.25"/>
    <row r="57115" x14ac:dyDescent="0.25"/>
    <row r="57116" x14ac:dyDescent="0.25"/>
    <row r="57117" x14ac:dyDescent="0.25"/>
    <row r="57118" x14ac:dyDescent="0.25"/>
    <row r="57119" x14ac:dyDescent="0.25"/>
    <row r="57120" x14ac:dyDescent="0.25"/>
    <row r="57121" x14ac:dyDescent="0.25"/>
    <row r="57122" x14ac:dyDescent="0.25"/>
    <row r="57123" x14ac:dyDescent="0.25"/>
    <row r="57124" x14ac:dyDescent="0.25"/>
    <row r="57125" x14ac:dyDescent="0.25"/>
    <row r="57126" x14ac:dyDescent="0.25"/>
    <row r="57127" x14ac:dyDescent="0.25"/>
    <row r="57128" x14ac:dyDescent="0.25"/>
    <row r="57129" x14ac:dyDescent="0.25"/>
    <row r="57130" x14ac:dyDescent="0.25"/>
    <row r="57131" x14ac:dyDescent="0.25"/>
    <row r="57132" x14ac:dyDescent="0.25"/>
    <row r="57133" x14ac:dyDescent="0.25"/>
    <row r="57134" x14ac:dyDescent="0.25"/>
    <row r="57135" x14ac:dyDescent="0.25"/>
    <row r="57136" x14ac:dyDescent="0.25"/>
    <row r="57137" x14ac:dyDescent="0.25"/>
    <row r="57138" x14ac:dyDescent="0.25"/>
    <row r="57139" x14ac:dyDescent="0.25"/>
    <row r="57140" x14ac:dyDescent="0.25"/>
    <row r="57141" x14ac:dyDescent="0.25"/>
    <row r="57142" x14ac:dyDescent="0.25"/>
    <row r="57143" x14ac:dyDescent="0.25"/>
    <row r="57144" x14ac:dyDescent="0.25"/>
    <row r="57145" x14ac:dyDescent="0.25"/>
    <row r="57146" x14ac:dyDescent="0.25"/>
    <row r="57147" x14ac:dyDescent="0.25"/>
    <row r="57148" x14ac:dyDescent="0.25"/>
    <row r="57149" x14ac:dyDescent="0.25"/>
    <row r="57150" x14ac:dyDescent="0.25"/>
    <row r="57151" x14ac:dyDescent="0.25"/>
    <row r="57152" x14ac:dyDescent="0.25"/>
    <row r="57153" x14ac:dyDescent="0.25"/>
    <row r="57154" x14ac:dyDescent="0.25"/>
    <row r="57155" x14ac:dyDescent="0.25"/>
    <row r="57156" x14ac:dyDescent="0.25"/>
    <row r="57157" x14ac:dyDescent="0.25"/>
    <row r="57158" x14ac:dyDescent="0.25"/>
    <row r="57159" x14ac:dyDescent="0.25"/>
    <row r="57160" x14ac:dyDescent="0.25"/>
    <row r="57161" x14ac:dyDescent="0.25"/>
    <row r="57162" x14ac:dyDescent="0.25"/>
    <row r="57163" x14ac:dyDescent="0.25"/>
    <row r="57164" x14ac:dyDescent="0.25"/>
    <row r="57165" x14ac:dyDescent="0.25"/>
    <row r="57166" x14ac:dyDescent="0.25"/>
    <row r="57167" x14ac:dyDescent="0.25"/>
    <row r="57168" x14ac:dyDescent="0.25"/>
    <row r="57169" x14ac:dyDescent="0.25"/>
    <row r="57170" x14ac:dyDescent="0.25"/>
    <row r="57171" x14ac:dyDescent="0.25"/>
    <row r="57172" x14ac:dyDescent="0.25"/>
    <row r="57173" x14ac:dyDescent="0.25"/>
    <row r="57174" x14ac:dyDescent="0.25"/>
    <row r="57175" x14ac:dyDescent="0.25"/>
    <row r="57176" x14ac:dyDescent="0.25"/>
    <row r="57177" x14ac:dyDescent="0.25"/>
    <row r="57178" x14ac:dyDescent="0.25"/>
    <row r="57179" x14ac:dyDescent="0.25"/>
    <row r="57180" x14ac:dyDescent="0.25"/>
    <row r="57181" x14ac:dyDescent="0.25"/>
    <row r="57182" x14ac:dyDescent="0.25"/>
    <row r="57183" x14ac:dyDescent="0.25"/>
    <row r="57184" x14ac:dyDescent="0.25"/>
    <row r="57185" x14ac:dyDescent="0.25"/>
    <row r="57186" x14ac:dyDescent="0.25"/>
    <row r="57187" x14ac:dyDescent="0.25"/>
    <row r="57188" x14ac:dyDescent="0.25"/>
    <row r="57189" x14ac:dyDescent="0.25"/>
    <row r="57190" x14ac:dyDescent="0.25"/>
    <row r="57191" x14ac:dyDescent="0.25"/>
    <row r="57192" x14ac:dyDescent="0.25"/>
    <row r="57193" x14ac:dyDescent="0.25"/>
    <row r="57194" x14ac:dyDescent="0.25"/>
    <row r="57195" x14ac:dyDescent="0.25"/>
    <row r="57196" x14ac:dyDescent="0.25"/>
    <row r="57197" x14ac:dyDescent="0.25"/>
    <row r="57198" x14ac:dyDescent="0.25"/>
    <row r="57199" x14ac:dyDescent="0.25"/>
    <row r="57200" x14ac:dyDescent="0.25"/>
    <row r="57201" x14ac:dyDescent="0.25"/>
    <row r="57202" x14ac:dyDescent="0.25"/>
    <row r="57203" x14ac:dyDescent="0.25"/>
    <row r="57204" x14ac:dyDescent="0.25"/>
    <row r="57205" x14ac:dyDescent="0.25"/>
    <row r="57206" x14ac:dyDescent="0.25"/>
    <row r="57207" x14ac:dyDescent="0.25"/>
    <row r="57208" x14ac:dyDescent="0.25"/>
    <row r="57209" x14ac:dyDescent="0.25"/>
    <row r="57210" x14ac:dyDescent="0.25"/>
    <row r="57211" x14ac:dyDescent="0.25"/>
    <row r="57212" x14ac:dyDescent="0.25"/>
    <row r="57213" x14ac:dyDescent="0.25"/>
    <row r="57214" x14ac:dyDescent="0.25"/>
    <row r="57215" x14ac:dyDescent="0.25"/>
    <row r="57216" x14ac:dyDescent="0.25"/>
    <row r="57217" x14ac:dyDescent="0.25"/>
    <row r="57218" x14ac:dyDescent="0.25"/>
    <row r="57219" x14ac:dyDescent="0.25"/>
    <row r="57220" x14ac:dyDescent="0.25"/>
    <row r="57221" x14ac:dyDescent="0.25"/>
    <row r="57222" x14ac:dyDescent="0.25"/>
    <row r="57223" x14ac:dyDescent="0.25"/>
    <row r="57224" x14ac:dyDescent="0.25"/>
    <row r="57225" x14ac:dyDescent="0.25"/>
    <row r="57226" x14ac:dyDescent="0.25"/>
    <row r="57227" x14ac:dyDescent="0.25"/>
    <row r="57228" x14ac:dyDescent="0.25"/>
    <row r="57229" x14ac:dyDescent="0.25"/>
    <row r="57230" x14ac:dyDescent="0.25"/>
    <row r="57231" x14ac:dyDescent="0.25"/>
    <row r="57232" x14ac:dyDescent="0.25"/>
    <row r="57233" x14ac:dyDescent="0.25"/>
    <row r="57234" x14ac:dyDescent="0.25"/>
    <row r="57235" x14ac:dyDescent="0.25"/>
    <row r="57236" x14ac:dyDescent="0.25"/>
    <row r="57237" x14ac:dyDescent="0.25"/>
    <row r="57238" x14ac:dyDescent="0.25"/>
    <row r="57239" x14ac:dyDescent="0.25"/>
    <row r="57240" x14ac:dyDescent="0.25"/>
    <row r="57241" x14ac:dyDescent="0.25"/>
    <row r="57242" x14ac:dyDescent="0.25"/>
    <row r="57243" x14ac:dyDescent="0.25"/>
    <row r="57244" x14ac:dyDescent="0.25"/>
    <row r="57245" x14ac:dyDescent="0.25"/>
    <row r="57246" x14ac:dyDescent="0.25"/>
    <row r="57247" x14ac:dyDescent="0.25"/>
    <row r="57248" x14ac:dyDescent="0.25"/>
    <row r="57249" x14ac:dyDescent="0.25"/>
    <row r="57250" x14ac:dyDescent="0.25"/>
    <row r="57251" x14ac:dyDescent="0.25"/>
    <row r="57252" x14ac:dyDescent="0.25"/>
    <row r="57253" x14ac:dyDescent="0.25"/>
    <row r="57254" x14ac:dyDescent="0.25"/>
    <row r="57255" x14ac:dyDescent="0.25"/>
    <row r="57256" x14ac:dyDescent="0.25"/>
    <row r="57257" x14ac:dyDescent="0.25"/>
    <row r="57258" x14ac:dyDescent="0.25"/>
    <row r="57259" x14ac:dyDescent="0.25"/>
    <row r="57260" x14ac:dyDescent="0.25"/>
    <row r="57261" x14ac:dyDescent="0.25"/>
    <row r="57262" x14ac:dyDescent="0.25"/>
    <row r="57263" x14ac:dyDescent="0.25"/>
    <row r="57264" x14ac:dyDescent="0.25"/>
    <row r="57265" x14ac:dyDescent="0.25"/>
    <row r="57266" x14ac:dyDescent="0.25"/>
    <row r="57267" x14ac:dyDescent="0.25"/>
    <row r="57268" x14ac:dyDescent="0.25"/>
    <row r="57269" x14ac:dyDescent="0.25"/>
    <row r="57270" x14ac:dyDescent="0.25"/>
    <row r="57271" x14ac:dyDescent="0.25"/>
    <row r="57272" x14ac:dyDescent="0.25"/>
    <row r="57273" x14ac:dyDescent="0.25"/>
    <row r="57274" x14ac:dyDescent="0.25"/>
    <row r="57275" x14ac:dyDescent="0.25"/>
    <row r="57276" x14ac:dyDescent="0.25"/>
    <row r="57277" x14ac:dyDescent="0.25"/>
    <row r="57278" x14ac:dyDescent="0.25"/>
    <row r="57279" x14ac:dyDescent="0.25"/>
    <row r="57280" x14ac:dyDescent="0.25"/>
    <row r="57281" x14ac:dyDescent="0.25"/>
    <row r="57282" x14ac:dyDescent="0.25"/>
    <row r="57283" x14ac:dyDescent="0.25"/>
    <row r="57284" x14ac:dyDescent="0.25"/>
    <row r="57285" x14ac:dyDescent="0.25"/>
    <row r="57286" x14ac:dyDescent="0.25"/>
    <row r="57287" x14ac:dyDescent="0.25"/>
    <row r="57288" x14ac:dyDescent="0.25"/>
    <row r="57289" x14ac:dyDescent="0.25"/>
    <row r="57290" x14ac:dyDescent="0.25"/>
    <row r="57291" x14ac:dyDescent="0.25"/>
    <row r="57292" x14ac:dyDescent="0.25"/>
    <row r="57293" x14ac:dyDescent="0.25"/>
    <row r="57294" x14ac:dyDescent="0.25"/>
    <row r="57295" x14ac:dyDescent="0.25"/>
    <row r="57296" x14ac:dyDescent="0.25"/>
    <row r="57297" x14ac:dyDescent="0.25"/>
    <row r="57298" x14ac:dyDescent="0.25"/>
    <row r="57299" x14ac:dyDescent="0.25"/>
    <row r="57300" x14ac:dyDescent="0.25"/>
    <row r="57301" x14ac:dyDescent="0.25"/>
    <row r="57302" x14ac:dyDescent="0.25"/>
    <row r="57303" x14ac:dyDescent="0.25"/>
    <row r="57304" x14ac:dyDescent="0.25"/>
    <row r="57305" x14ac:dyDescent="0.25"/>
    <row r="57306" x14ac:dyDescent="0.25"/>
    <row r="57307" x14ac:dyDescent="0.25"/>
    <row r="57308" x14ac:dyDescent="0.25"/>
    <row r="57309" x14ac:dyDescent="0.25"/>
    <row r="57310" x14ac:dyDescent="0.25"/>
    <row r="57311" x14ac:dyDescent="0.25"/>
    <row r="57312" x14ac:dyDescent="0.25"/>
    <row r="57313" x14ac:dyDescent="0.25"/>
    <row r="57314" x14ac:dyDescent="0.25"/>
    <row r="57315" x14ac:dyDescent="0.25"/>
    <row r="57316" x14ac:dyDescent="0.25"/>
    <row r="57317" x14ac:dyDescent="0.25"/>
    <row r="57318" x14ac:dyDescent="0.25"/>
    <row r="57319" x14ac:dyDescent="0.25"/>
    <row r="57320" x14ac:dyDescent="0.25"/>
    <row r="57321" x14ac:dyDescent="0.25"/>
    <row r="57322" x14ac:dyDescent="0.25"/>
    <row r="57323" x14ac:dyDescent="0.25"/>
    <row r="57324" x14ac:dyDescent="0.25"/>
    <row r="57325" x14ac:dyDescent="0.25"/>
    <row r="57326" x14ac:dyDescent="0.25"/>
    <row r="57327" x14ac:dyDescent="0.25"/>
    <row r="57328" x14ac:dyDescent="0.25"/>
    <row r="57329" x14ac:dyDescent="0.25"/>
    <row r="57330" x14ac:dyDescent="0.25"/>
    <row r="57331" x14ac:dyDescent="0.25"/>
    <row r="57332" x14ac:dyDescent="0.25"/>
    <row r="57333" x14ac:dyDescent="0.25"/>
    <row r="57334" x14ac:dyDescent="0.25"/>
    <row r="57335" x14ac:dyDescent="0.25"/>
    <row r="57336" x14ac:dyDescent="0.25"/>
    <row r="57337" x14ac:dyDescent="0.25"/>
    <row r="57338" x14ac:dyDescent="0.25"/>
    <row r="57339" x14ac:dyDescent="0.25"/>
    <row r="57340" x14ac:dyDescent="0.25"/>
    <row r="57341" x14ac:dyDescent="0.25"/>
    <row r="57342" x14ac:dyDescent="0.25"/>
    <row r="57343" x14ac:dyDescent="0.25"/>
    <row r="57344" x14ac:dyDescent="0.25"/>
    <row r="57345" x14ac:dyDescent="0.25"/>
    <row r="57346" x14ac:dyDescent="0.25"/>
    <row r="57347" x14ac:dyDescent="0.25"/>
    <row r="57348" x14ac:dyDescent="0.25"/>
    <row r="57349" x14ac:dyDescent="0.25"/>
    <row r="57350" x14ac:dyDescent="0.25"/>
    <row r="57351" x14ac:dyDescent="0.25"/>
    <row r="57352" x14ac:dyDescent="0.25"/>
    <row r="57353" x14ac:dyDescent="0.25"/>
    <row r="57354" x14ac:dyDescent="0.25"/>
    <row r="57355" x14ac:dyDescent="0.25"/>
    <row r="57356" x14ac:dyDescent="0.25"/>
    <row r="57357" x14ac:dyDescent="0.25"/>
    <row r="57358" x14ac:dyDescent="0.25"/>
    <row r="57359" x14ac:dyDescent="0.25"/>
    <row r="57360" x14ac:dyDescent="0.25"/>
    <row r="57361" x14ac:dyDescent="0.25"/>
    <row r="57362" x14ac:dyDescent="0.25"/>
    <row r="57363" x14ac:dyDescent="0.25"/>
    <row r="57364" x14ac:dyDescent="0.25"/>
    <row r="57365" x14ac:dyDescent="0.25"/>
    <row r="57366" x14ac:dyDescent="0.25"/>
    <row r="57367" x14ac:dyDescent="0.25"/>
    <row r="57368" x14ac:dyDescent="0.25"/>
    <row r="57369" x14ac:dyDescent="0.25"/>
    <row r="57370" x14ac:dyDescent="0.25"/>
    <row r="57371" x14ac:dyDescent="0.25"/>
    <row r="57372" x14ac:dyDescent="0.25"/>
    <row r="57373" x14ac:dyDescent="0.25"/>
    <row r="57374" x14ac:dyDescent="0.25"/>
    <row r="57375" x14ac:dyDescent="0.25"/>
    <row r="57376" x14ac:dyDescent="0.25"/>
    <row r="57377" x14ac:dyDescent="0.25"/>
    <row r="57378" x14ac:dyDescent="0.25"/>
    <row r="57379" x14ac:dyDescent="0.25"/>
    <row r="57380" x14ac:dyDescent="0.25"/>
    <row r="57381" x14ac:dyDescent="0.25"/>
    <row r="57382" x14ac:dyDescent="0.25"/>
    <row r="57383" x14ac:dyDescent="0.25"/>
    <row r="57384" x14ac:dyDescent="0.25"/>
    <row r="57385" x14ac:dyDescent="0.25"/>
    <row r="57386" x14ac:dyDescent="0.25"/>
    <row r="57387" x14ac:dyDescent="0.25"/>
    <row r="57388" x14ac:dyDescent="0.25"/>
    <row r="57389" x14ac:dyDescent="0.25"/>
    <row r="57390" x14ac:dyDescent="0.25"/>
    <row r="57391" x14ac:dyDescent="0.25"/>
    <row r="57392" x14ac:dyDescent="0.25"/>
    <row r="57393" x14ac:dyDescent="0.25"/>
    <row r="57394" x14ac:dyDescent="0.25"/>
    <row r="57395" x14ac:dyDescent="0.25"/>
    <row r="57396" x14ac:dyDescent="0.25"/>
    <row r="57397" x14ac:dyDescent="0.25"/>
    <row r="57398" x14ac:dyDescent="0.25"/>
    <row r="57399" x14ac:dyDescent="0.25"/>
    <row r="57400" x14ac:dyDescent="0.25"/>
    <row r="57401" x14ac:dyDescent="0.25"/>
    <row r="57402" x14ac:dyDescent="0.25"/>
    <row r="57403" x14ac:dyDescent="0.25"/>
    <row r="57404" x14ac:dyDescent="0.25"/>
    <row r="57405" x14ac:dyDescent="0.25"/>
    <row r="57406" x14ac:dyDescent="0.25"/>
    <row r="57407" x14ac:dyDescent="0.25"/>
    <row r="57408" x14ac:dyDescent="0.25"/>
    <row r="57409" x14ac:dyDescent="0.25"/>
    <row r="57410" x14ac:dyDescent="0.25"/>
    <row r="57411" x14ac:dyDescent="0.25"/>
    <row r="57412" x14ac:dyDescent="0.25"/>
    <row r="57413" x14ac:dyDescent="0.25"/>
    <row r="57414" x14ac:dyDescent="0.25"/>
    <row r="57415" x14ac:dyDescent="0.25"/>
    <row r="57416" x14ac:dyDescent="0.25"/>
    <row r="57417" x14ac:dyDescent="0.25"/>
    <row r="57418" x14ac:dyDescent="0.25"/>
    <row r="57419" x14ac:dyDescent="0.25"/>
    <row r="57420" x14ac:dyDescent="0.25"/>
    <row r="57421" x14ac:dyDescent="0.25"/>
    <row r="57422" x14ac:dyDescent="0.25"/>
    <row r="57423" x14ac:dyDescent="0.25"/>
    <row r="57424" x14ac:dyDescent="0.25"/>
    <row r="57425" x14ac:dyDescent="0.25"/>
    <row r="57426" x14ac:dyDescent="0.25"/>
    <row r="57427" x14ac:dyDescent="0.25"/>
    <row r="57428" x14ac:dyDescent="0.25"/>
    <row r="57429" x14ac:dyDescent="0.25"/>
    <row r="57430" x14ac:dyDescent="0.25"/>
    <row r="57431" x14ac:dyDescent="0.25"/>
    <row r="57432" x14ac:dyDescent="0.25"/>
    <row r="57433" x14ac:dyDescent="0.25"/>
    <row r="57434" x14ac:dyDescent="0.25"/>
    <row r="57435" x14ac:dyDescent="0.25"/>
    <row r="57436" x14ac:dyDescent="0.25"/>
    <row r="57437" x14ac:dyDescent="0.25"/>
    <row r="57438" x14ac:dyDescent="0.25"/>
    <row r="57439" x14ac:dyDescent="0.25"/>
    <row r="57440" x14ac:dyDescent="0.25"/>
    <row r="57441" x14ac:dyDescent="0.25"/>
    <row r="57442" x14ac:dyDescent="0.25"/>
    <row r="57443" x14ac:dyDescent="0.25"/>
    <row r="57444" x14ac:dyDescent="0.25"/>
    <row r="57445" x14ac:dyDescent="0.25"/>
    <row r="57446" x14ac:dyDescent="0.25"/>
    <row r="57447" x14ac:dyDescent="0.25"/>
    <row r="57448" x14ac:dyDescent="0.25"/>
    <row r="57449" x14ac:dyDescent="0.25"/>
    <row r="57450" x14ac:dyDescent="0.25"/>
    <row r="57451" x14ac:dyDescent="0.25"/>
    <row r="57452" x14ac:dyDescent="0.25"/>
    <row r="57453" x14ac:dyDescent="0.25"/>
    <row r="57454" x14ac:dyDescent="0.25"/>
    <row r="57455" x14ac:dyDescent="0.25"/>
    <row r="57456" x14ac:dyDescent="0.25"/>
    <row r="57457" x14ac:dyDescent="0.25"/>
    <row r="57458" x14ac:dyDescent="0.25"/>
    <row r="57459" x14ac:dyDescent="0.25"/>
    <row r="57460" x14ac:dyDescent="0.25"/>
    <row r="57461" x14ac:dyDescent="0.25"/>
    <row r="57462" x14ac:dyDescent="0.25"/>
    <row r="57463" x14ac:dyDescent="0.25"/>
    <row r="57464" x14ac:dyDescent="0.25"/>
    <row r="57465" x14ac:dyDescent="0.25"/>
    <row r="57466" x14ac:dyDescent="0.25"/>
    <row r="57467" x14ac:dyDescent="0.25"/>
    <row r="57468" x14ac:dyDescent="0.25"/>
    <row r="57469" x14ac:dyDescent="0.25"/>
    <row r="57470" x14ac:dyDescent="0.25"/>
    <row r="57471" x14ac:dyDescent="0.25"/>
    <row r="57472" x14ac:dyDescent="0.25"/>
    <row r="57473" x14ac:dyDescent="0.25"/>
    <row r="57474" x14ac:dyDescent="0.25"/>
    <row r="57475" x14ac:dyDescent="0.25"/>
    <row r="57476" x14ac:dyDescent="0.25"/>
    <row r="57477" x14ac:dyDescent="0.25"/>
    <row r="57478" x14ac:dyDescent="0.25"/>
    <row r="57479" x14ac:dyDescent="0.25"/>
    <row r="57480" x14ac:dyDescent="0.25"/>
    <row r="57481" x14ac:dyDescent="0.25"/>
    <row r="57482" x14ac:dyDescent="0.25"/>
    <row r="57483" x14ac:dyDescent="0.25"/>
    <row r="57484" x14ac:dyDescent="0.25"/>
    <row r="57485" x14ac:dyDescent="0.25"/>
    <row r="57486" x14ac:dyDescent="0.25"/>
    <row r="57487" x14ac:dyDescent="0.25"/>
    <row r="57488" x14ac:dyDescent="0.25"/>
    <row r="57489" x14ac:dyDescent="0.25"/>
    <row r="57490" x14ac:dyDescent="0.25"/>
    <row r="57491" x14ac:dyDescent="0.25"/>
    <row r="57492" x14ac:dyDescent="0.25"/>
    <row r="57493" x14ac:dyDescent="0.25"/>
    <row r="57494" x14ac:dyDescent="0.25"/>
    <row r="57495" x14ac:dyDescent="0.25"/>
    <row r="57496" x14ac:dyDescent="0.25"/>
    <row r="57497" x14ac:dyDescent="0.25"/>
    <row r="57498" x14ac:dyDescent="0.25"/>
    <row r="57499" x14ac:dyDescent="0.25"/>
    <row r="57500" x14ac:dyDescent="0.25"/>
    <row r="57501" x14ac:dyDescent="0.25"/>
    <row r="57502" x14ac:dyDescent="0.25"/>
    <row r="57503" x14ac:dyDescent="0.25"/>
    <row r="57504" x14ac:dyDescent="0.25"/>
    <row r="57505" x14ac:dyDescent="0.25"/>
    <row r="57506" x14ac:dyDescent="0.25"/>
    <row r="57507" x14ac:dyDescent="0.25"/>
    <row r="57508" x14ac:dyDescent="0.25"/>
    <row r="57509" x14ac:dyDescent="0.25"/>
    <row r="57510" x14ac:dyDescent="0.25"/>
    <row r="57511" x14ac:dyDescent="0.25"/>
    <row r="57512" x14ac:dyDescent="0.25"/>
    <row r="57513" x14ac:dyDescent="0.25"/>
    <row r="57514" x14ac:dyDescent="0.25"/>
    <row r="57515" x14ac:dyDescent="0.25"/>
    <row r="57516" x14ac:dyDescent="0.25"/>
    <row r="57517" x14ac:dyDescent="0.25"/>
    <row r="57518" x14ac:dyDescent="0.25"/>
    <row r="57519" x14ac:dyDescent="0.25"/>
    <row r="57520" x14ac:dyDescent="0.25"/>
    <row r="57521" x14ac:dyDescent="0.25"/>
    <row r="57522" x14ac:dyDescent="0.25"/>
    <row r="57523" x14ac:dyDescent="0.25"/>
    <row r="57524" x14ac:dyDescent="0.25"/>
    <row r="57525" x14ac:dyDescent="0.25"/>
    <row r="57526" x14ac:dyDescent="0.25"/>
    <row r="57527" x14ac:dyDescent="0.25"/>
    <row r="57528" x14ac:dyDescent="0.25"/>
    <row r="57529" x14ac:dyDescent="0.25"/>
    <row r="57530" x14ac:dyDescent="0.25"/>
    <row r="57531" x14ac:dyDescent="0.25"/>
    <row r="57532" x14ac:dyDescent="0.25"/>
    <row r="57533" x14ac:dyDescent="0.25"/>
    <row r="57534" x14ac:dyDescent="0.25"/>
    <row r="57535" x14ac:dyDescent="0.25"/>
    <row r="57536" x14ac:dyDescent="0.25"/>
    <row r="57537" x14ac:dyDescent="0.25"/>
    <row r="57538" x14ac:dyDescent="0.25"/>
    <row r="57539" x14ac:dyDescent="0.25"/>
    <row r="57540" x14ac:dyDescent="0.25"/>
    <row r="57541" x14ac:dyDescent="0.25"/>
    <row r="57542" x14ac:dyDescent="0.25"/>
    <row r="57543" x14ac:dyDescent="0.25"/>
    <row r="57544" x14ac:dyDescent="0.25"/>
    <row r="57545" x14ac:dyDescent="0.25"/>
    <row r="57546" x14ac:dyDescent="0.25"/>
    <row r="57547" x14ac:dyDescent="0.25"/>
    <row r="57548" x14ac:dyDescent="0.25"/>
    <row r="57549" x14ac:dyDescent="0.25"/>
    <row r="57550" x14ac:dyDescent="0.25"/>
    <row r="57551" x14ac:dyDescent="0.25"/>
    <row r="57552" x14ac:dyDescent="0.25"/>
    <row r="57553" x14ac:dyDescent="0.25"/>
    <row r="57554" x14ac:dyDescent="0.25"/>
    <row r="57555" x14ac:dyDescent="0.25"/>
    <row r="57556" x14ac:dyDescent="0.25"/>
    <row r="57557" x14ac:dyDescent="0.25"/>
    <row r="57558" x14ac:dyDescent="0.25"/>
    <row r="57559" x14ac:dyDescent="0.25"/>
    <row r="57560" x14ac:dyDescent="0.25"/>
    <row r="57561" x14ac:dyDescent="0.25"/>
    <row r="57562" x14ac:dyDescent="0.25"/>
    <row r="57563" x14ac:dyDescent="0.25"/>
    <row r="57564" x14ac:dyDescent="0.25"/>
    <row r="57565" x14ac:dyDescent="0.25"/>
    <row r="57566" x14ac:dyDescent="0.25"/>
    <row r="57567" x14ac:dyDescent="0.25"/>
    <row r="57568" x14ac:dyDescent="0.25"/>
    <row r="57569" x14ac:dyDescent="0.25"/>
    <row r="57570" x14ac:dyDescent="0.25"/>
    <row r="57571" x14ac:dyDescent="0.25"/>
    <row r="57572" x14ac:dyDescent="0.25"/>
    <row r="57573" x14ac:dyDescent="0.25"/>
    <row r="57574" x14ac:dyDescent="0.25"/>
    <row r="57575" x14ac:dyDescent="0.25"/>
    <row r="57576" x14ac:dyDescent="0.25"/>
    <row r="57577" x14ac:dyDescent="0.25"/>
    <row r="57578" x14ac:dyDescent="0.25"/>
    <row r="57579" x14ac:dyDescent="0.25"/>
    <row r="57580" x14ac:dyDescent="0.25"/>
    <row r="57581" x14ac:dyDescent="0.25"/>
    <row r="57582" x14ac:dyDescent="0.25"/>
    <row r="57583" x14ac:dyDescent="0.25"/>
    <row r="57584" x14ac:dyDescent="0.25"/>
    <row r="57585" x14ac:dyDescent="0.25"/>
    <row r="57586" x14ac:dyDescent="0.25"/>
    <row r="57587" x14ac:dyDescent="0.25"/>
    <row r="57588" x14ac:dyDescent="0.25"/>
    <row r="57589" x14ac:dyDescent="0.25"/>
    <row r="57590" x14ac:dyDescent="0.25"/>
    <row r="57591" x14ac:dyDescent="0.25"/>
    <row r="57592" x14ac:dyDescent="0.25"/>
    <row r="57593" x14ac:dyDescent="0.25"/>
    <row r="57594" x14ac:dyDescent="0.25"/>
    <row r="57595" x14ac:dyDescent="0.25"/>
    <row r="57596" x14ac:dyDescent="0.25"/>
    <row r="57597" x14ac:dyDescent="0.25"/>
    <row r="57598" x14ac:dyDescent="0.25"/>
    <row r="57599" x14ac:dyDescent="0.25"/>
    <row r="57600" x14ac:dyDescent="0.25"/>
    <row r="57601" x14ac:dyDescent="0.25"/>
    <row r="57602" x14ac:dyDescent="0.25"/>
    <row r="57603" x14ac:dyDescent="0.25"/>
    <row r="57604" x14ac:dyDescent="0.25"/>
    <row r="57605" x14ac:dyDescent="0.25"/>
    <row r="57606" x14ac:dyDescent="0.25"/>
    <row r="57607" x14ac:dyDescent="0.25"/>
    <row r="57608" x14ac:dyDescent="0.25"/>
    <row r="57609" x14ac:dyDescent="0.25"/>
    <row r="57610" x14ac:dyDescent="0.25"/>
    <row r="57611" x14ac:dyDescent="0.25"/>
    <row r="57612" x14ac:dyDescent="0.25"/>
    <row r="57613" x14ac:dyDescent="0.25"/>
    <row r="57614" x14ac:dyDescent="0.25"/>
    <row r="57615" x14ac:dyDescent="0.25"/>
    <row r="57616" x14ac:dyDescent="0.25"/>
    <row r="57617" x14ac:dyDescent="0.25"/>
    <row r="57618" x14ac:dyDescent="0.25"/>
    <row r="57619" x14ac:dyDescent="0.25"/>
    <row r="57620" x14ac:dyDescent="0.25"/>
    <row r="57621" x14ac:dyDescent="0.25"/>
    <row r="57622" x14ac:dyDescent="0.25"/>
    <row r="57623" x14ac:dyDescent="0.25"/>
    <row r="57624" x14ac:dyDescent="0.25"/>
    <row r="57625" x14ac:dyDescent="0.25"/>
    <row r="57626" x14ac:dyDescent="0.25"/>
    <row r="57627" x14ac:dyDescent="0.25"/>
    <row r="57628" x14ac:dyDescent="0.25"/>
    <row r="57629" x14ac:dyDescent="0.25"/>
    <row r="57630" x14ac:dyDescent="0.25"/>
    <row r="57631" x14ac:dyDescent="0.25"/>
    <row r="57632" x14ac:dyDescent="0.25"/>
    <row r="57633" x14ac:dyDescent="0.25"/>
    <row r="57634" x14ac:dyDescent="0.25"/>
    <row r="57635" x14ac:dyDescent="0.25"/>
    <row r="57636" x14ac:dyDescent="0.25"/>
    <row r="57637" x14ac:dyDescent="0.25"/>
    <row r="57638" x14ac:dyDescent="0.25"/>
    <row r="57639" x14ac:dyDescent="0.25"/>
    <row r="57640" x14ac:dyDescent="0.25"/>
    <row r="57641" x14ac:dyDescent="0.25"/>
    <row r="57642" x14ac:dyDescent="0.25"/>
    <row r="57643" x14ac:dyDescent="0.25"/>
    <row r="57644" x14ac:dyDescent="0.25"/>
    <row r="57645" x14ac:dyDescent="0.25"/>
    <row r="57646" x14ac:dyDescent="0.25"/>
    <row r="57647" x14ac:dyDescent="0.25"/>
    <row r="57648" x14ac:dyDescent="0.25"/>
    <row r="57649" x14ac:dyDescent="0.25"/>
    <row r="57650" x14ac:dyDescent="0.25"/>
    <row r="57651" x14ac:dyDescent="0.25"/>
    <row r="57652" x14ac:dyDescent="0.25"/>
    <row r="57653" x14ac:dyDescent="0.25"/>
    <row r="57654" x14ac:dyDescent="0.25"/>
    <row r="57655" x14ac:dyDescent="0.25"/>
    <row r="57656" x14ac:dyDescent="0.25"/>
    <row r="57657" x14ac:dyDescent="0.25"/>
    <row r="57658" x14ac:dyDescent="0.25"/>
    <row r="57659" x14ac:dyDescent="0.25"/>
    <row r="57660" x14ac:dyDescent="0.25"/>
    <row r="57661" x14ac:dyDescent="0.25"/>
    <row r="57662" x14ac:dyDescent="0.25"/>
    <row r="57663" x14ac:dyDescent="0.25"/>
    <row r="57664" x14ac:dyDescent="0.25"/>
    <row r="57665" x14ac:dyDescent="0.25"/>
    <row r="57666" x14ac:dyDescent="0.25"/>
    <row r="57667" x14ac:dyDescent="0.25"/>
    <row r="57668" x14ac:dyDescent="0.25"/>
    <row r="57669" x14ac:dyDescent="0.25"/>
    <row r="57670" x14ac:dyDescent="0.25"/>
    <row r="57671" x14ac:dyDescent="0.25"/>
    <row r="57672" x14ac:dyDescent="0.25"/>
    <row r="57673" x14ac:dyDescent="0.25"/>
    <row r="57674" x14ac:dyDescent="0.25"/>
    <row r="57675" x14ac:dyDescent="0.25"/>
    <row r="57676" x14ac:dyDescent="0.25"/>
    <row r="57677" x14ac:dyDescent="0.25"/>
    <row r="57678" x14ac:dyDescent="0.25"/>
    <row r="57679" x14ac:dyDescent="0.25"/>
    <row r="57680" x14ac:dyDescent="0.25"/>
    <row r="57681" x14ac:dyDescent="0.25"/>
    <row r="57682" x14ac:dyDescent="0.25"/>
    <row r="57683" x14ac:dyDescent="0.25"/>
    <row r="57684" x14ac:dyDescent="0.25"/>
    <row r="57685" x14ac:dyDescent="0.25"/>
    <row r="57686" x14ac:dyDescent="0.25"/>
    <row r="57687" x14ac:dyDescent="0.25"/>
    <row r="57688" x14ac:dyDescent="0.25"/>
    <row r="57689" x14ac:dyDescent="0.25"/>
    <row r="57690" x14ac:dyDescent="0.25"/>
    <row r="57691" x14ac:dyDescent="0.25"/>
    <row r="57692" x14ac:dyDescent="0.25"/>
    <row r="57693" x14ac:dyDescent="0.25"/>
    <row r="57694" x14ac:dyDescent="0.25"/>
    <row r="57695" x14ac:dyDescent="0.25"/>
    <row r="57696" x14ac:dyDescent="0.25"/>
    <row r="57697" x14ac:dyDescent="0.25"/>
    <row r="57698" x14ac:dyDescent="0.25"/>
    <row r="57699" x14ac:dyDescent="0.25"/>
    <row r="57700" x14ac:dyDescent="0.25"/>
    <row r="57701" x14ac:dyDescent="0.25"/>
    <row r="57702" x14ac:dyDescent="0.25"/>
    <row r="57703" x14ac:dyDescent="0.25"/>
    <row r="57704" x14ac:dyDescent="0.25"/>
    <row r="57705" x14ac:dyDescent="0.25"/>
    <row r="57706" x14ac:dyDescent="0.25"/>
    <row r="57707" x14ac:dyDescent="0.25"/>
    <row r="57708" x14ac:dyDescent="0.25"/>
    <row r="57709" x14ac:dyDescent="0.25"/>
    <row r="57710" x14ac:dyDescent="0.25"/>
    <row r="57711" x14ac:dyDescent="0.25"/>
    <row r="57712" x14ac:dyDescent="0.25"/>
    <row r="57713" x14ac:dyDescent="0.25"/>
    <row r="57714" x14ac:dyDescent="0.25"/>
    <row r="57715" x14ac:dyDescent="0.25"/>
    <row r="57716" x14ac:dyDescent="0.25"/>
    <row r="57717" x14ac:dyDescent="0.25"/>
    <row r="57718" x14ac:dyDescent="0.25"/>
    <row r="57719" x14ac:dyDescent="0.25"/>
    <row r="57720" x14ac:dyDescent="0.25"/>
    <row r="57721" x14ac:dyDescent="0.25"/>
    <row r="57722" x14ac:dyDescent="0.25"/>
    <row r="57723" x14ac:dyDescent="0.25"/>
    <row r="57724" x14ac:dyDescent="0.25"/>
    <row r="57725" x14ac:dyDescent="0.25"/>
    <row r="57726" x14ac:dyDescent="0.25"/>
    <row r="57727" x14ac:dyDescent="0.25"/>
    <row r="57728" x14ac:dyDescent="0.25"/>
    <row r="57729" x14ac:dyDescent="0.25"/>
    <row r="57730" x14ac:dyDescent="0.25"/>
    <row r="57731" x14ac:dyDescent="0.25"/>
    <row r="57732" x14ac:dyDescent="0.25"/>
    <row r="57733" x14ac:dyDescent="0.25"/>
    <row r="57734" x14ac:dyDescent="0.25"/>
    <row r="57735" x14ac:dyDescent="0.25"/>
    <row r="57736" x14ac:dyDescent="0.25"/>
    <row r="57737" x14ac:dyDescent="0.25"/>
    <row r="57738" x14ac:dyDescent="0.25"/>
    <row r="57739" x14ac:dyDescent="0.25"/>
    <row r="57740" x14ac:dyDescent="0.25"/>
    <row r="57741" x14ac:dyDescent="0.25"/>
    <row r="57742" x14ac:dyDescent="0.25"/>
    <row r="57743" x14ac:dyDescent="0.25"/>
    <row r="57744" x14ac:dyDescent="0.25"/>
    <row r="57745" x14ac:dyDescent="0.25"/>
    <row r="57746" x14ac:dyDescent="0.25"/>
    <row r="57747" x14ac:dyDescent="0.25"/>
    <row r="57748" x14ac:dyDescent="0.25"/>
    <row r="57749" x14ac:dyDescent="0.25"/>
    <row r="57750" x14ac:dyDescent="0.25"/>
    <row r="57751" x14ac:dyDescent="0.25"/>
    <row r="57752" x14ac:dyDescent="0.25"/>
    <row r="57753" x14ac:dyDescent="0.25"/>
    <row r="57754" x14ac:dyDescent="0.25"/>
    <row r="57755" x14ac:dyDescent="0.25"/>
    <row r="57756" x14ac:dyDescent="0.25"/>
    <row r="57757" x14ac:dyDescent="0.25"/>
    <row r="57758" x14ac:dyDescent="0.25"/>
    <row r="57759" x14ac:dyDescent="0.25"/>
    <row r="57760" x14ac:dyDescent="0.25"/>
    <row r="57761" x14ac:dyDescent="0.25"/>
    <row r="57762" x14ac:dyDescent="0.25"/>
    <row r="57763" x14ac:dyDescent="0.25"/>
    <row r="57764" x14ac:dyDescent="0.25"/>
    <row r="57765" x14ac:dyDescent="0.25"/>
    <row r="57766" x14ac:dyDescent="0.25"/>
    <row r="57767" x14ac:dyDescent="0.25"/>
    <row r="57768" x14ac:dyDescent="0.25"/>
    <row r="57769" x14ac:dyDescent="0.25"/>
    <row r="57770" x14ac:dyDescent="0.25"/>
    <row r="57771" x14ac:dyDescent="0.25"/>
    <row r="57772" x14ac:dyDescent="0.25"/>
    <row r="57773" x14ac:dyDescent="0.25"/>
    <row r="57774" x14ac:dyDescent="0.25"/>
    <row r="57775" x14ac:dyDescent="0.25"/>
    <row r="57776" x14ac:dyDescent="0.25"/>
    <row r="57777" x14ac:dyDescent="0.25"/>
    <row r="57778" x14ac:dyDescent="0.25"/>
    <row r="57779" x14ac:dyDescent="0.25"/>
    <row r="57780" x14ac:dyDescent="0.25"/>
    <row r="57781" x14ac:dyDescent="0.25"/>
    <row r="57782" x14ac:dyDescent="0.25"/>
    <row r="57783" x14ac:dyDescent="0.25"/>
    <row r="57784" x14ac:dyDescent="0.25"/>
    <row r="57785" x14ac:dyDescent="0.25"/>
    <row r="57786" x14ac:dyDescent="0.25"/>
    <row r="57787" x14ac:dyDescent="0.25"/>
    <row r="57788" x14ac:dyDescent="0.25"/>
    <row r="57789" x14ac:dyDescent="0.25"/>
    <row r="57790" x14ac:dyDescent="0.25"/>
    <row r="57791" x14ac:dyDescent="0.25"/>
    <row r="57792" x14ac:dyDescent="0.25"/>
    <row r="57793" x14ac:dyDescent="0.25"/>
    <row r="57794" x14ac:dyDescent="0.25"/>
    <row r="57795" x14ac:dyDescent="0.25"/>
    <row r="57796" x14ac:dyDescent="0.25"/>
    <row r="57797" x14ac:dyDescent="0.25"/>
    <row r="57798" x14ac:dyDescent="0.25"/>
    <row r="57799" x14ac:dyDescent="0.25"/>
    <row r="57800" x14ac:dyDescent="0.25"/>
    <row r="57801" x14ac:dyDescent="0.25"/>
    <row r="57802" x14ac:dyDescent="0.25"/>
    <row r="57803" x14ac:dyDescent="0.25"/>
    <row r="57804" x14ac:dyDescent="0.25"/>
    <row r="57805" x14ac:dyDescent="0.25"/>
    <row r="57806" x14ac:dyDescent="0.25"/>
    <row r="57807" x14ac:dyDescent="0.25"/>
    <row r="57808" x14ac:dyDescent="0.25"/>
    <row r="57809" x14ac:dyDescent="0.25"/>
    <row r="57810" x14ac:dyDescent="0.25"/>
    <row r="57811" x14ac:dyDescent="0.25"/>
    <row r="57812" x14ac:dyDescent="0.25"/>
    <row r="57813" x14ac:dyDescent="0.25"/>
    <row r="57814" x14ac:dyDescent="0.25"/>
    <row r="57815" x14ac:dyDescent="0.25"/>
    <row r="57816" x14ac:dyDescent="0.25"/>
    <row r="57817" x14ac:dyDescent="0.25"/>
    <row r="57818" x14ac:dyDescent="0.25"/>
    <row r="57819" x14ac:dyDescent="0.25"/>
    <row r="57820" x14ac:dyDescent="0.25"/>
    <row r="57821" x14ac:dyDescent="0.25"/>
    <row r="57822" x14ac:dyDescent="0.25"/>
    <row r="57823" x14ac:dyDescent="0.25"/>
    <row r="57824" x14ac:dyDescent="0.25"/>
    <row r="57825" x14ac:dyDescent="0.25"/>
    <row r="57826" x14ac:dyDescent="0.25"/>
    <row r="57827" x14ac:dyDescent="0.25"/>
    <row r="57828" x14ac:dyDescent="0.25"/>
    <row r="57829" x14ac:dyDescent="0.25"/>
    <row r="57830" x14ac:dyDescent="0.25"/>
    <row r="57831" x14ac:dyDescent="0.25"/>
    <row r="57832" x14ac:dyDescent="0.25"/>
    <row r="57833" x14ac:dyDescent="0.25"/>
    <row r="57834" x14ac:dyDescent="0.25"/>
    <row r="57835" x14ac:dyDescent="0.25"/>
    <row r="57836" x14ac:dyDescent="0.25"/>
    <row r="57837" x14ac:dyDescent="0.25"/>
    <row r="57838" x14ac:dyDescent="0.25"/>
    <row r="57839" x14ac:dyDescent="0.25"/>
    <row r="57840" x14ac:dyDescent="0.25"/>
    <row r="57841" x14ac:dyDescent="0.25"/>
    <row r="57842" x14ac:dyDescent="0.25"/>
    <row r="57843" x14ac:dyDescent="0.25"/>
    <row r="57844" x14ac:dyDescent="0.25"/>
    <row r="57845" x14ac:dyDescent="0.25"/>
    <row r="57846" x14ac:dyDescent="0.25"/>
    <row r="57847" x14ac:dyDescent="0.25"/>
    <row r="57848" x14ac:dyDescent="0.25"/>
    <row r="57849" x14ac:dyDescent="0.25"/>
    <row r="57850" x14ac:dyDescent="0.25"/>
    <row r="57851" x14ac:dyDescent="0.25"/>
    <row r="57852" x14ac:dyDescent="0.25"/>
    <row r="57853" x14ac:dyDescent="0.25"/>
    <row r="57854" x14ac:dyDescent="0.25"/>
    <row r="57855" x14ac:dyDescent="0.25"/>
    <row r="57856" x14ac:dyDescent="0.25"/>
    <row r="57857" x14ac:dyDescent="0.25"/>
    <row r="57858" x14ac:dyDescent="0.25"/>
    <row r="57859" x14ac:dyDescent="0.25"/>
    <row r="57860" x14ac:dyDescent="0.25"/>
    <row r="57861" x14ac:dyDescent="0.25"/>
    <row r="57862" x14ac:dyDescent="0.25"/>
    <row r="57863" x14ac:dyDescent="0.25"/>
    <row r="57864" x14ac:dyDescent="0.25"/>
    <row r="57865" x14ac:dyDescent="0.25"/>
    <row r="57866" x14ac:dyDescent="0.25"/>
    <row r="57867" x14ac:dyDescent="0.25"/>
    <row r="57868" x14ac:dyDescent="0.25"/>
    <row r="57869" x14ac:dyDescent="0.25"/>
    <row r="57870" x14ac:dyDescent="0.25"/>
    <row r="57871" x14ac:dyDescent="0.25"/>
    <row r="57872" x14ac:dyDescent="0.25"/>
    <row r="57873" x14ac:dyDescent="0.25"/>
    <row r="57874" x14ac:dyDescent="0.25"/>
    <row r="57875" x14ac:dyDescent="0.25"/>
    <row r="57876" x14ac:dyDescent="0.25"/>
    <row r="57877" x14ac:dyDescent="0.25"/>
    <row r="57878" x14ac:dyDescent="0.25"/>
    <row r="57879" x14ac:dyDescent="0.25"/>
    <row r="57880" x14ac:dyDescent="0.25"/>
    <row r="57881" x14ac:dyDescent="0.25"/>
    <row r="57882" x14ac:dyDescent="0.25"/>
    <row r="57883" x14ac:dyDescent="0.25"/>
    <row r="57884" x14ac:dyDescent="0.25"/>
    <row r="57885" x14ac:dyDescent="0.25"/>
    <row r="57886" x14ac:dyDescent="0.25"/>
    <row r="57887" x14ac:dyDescent="0.25"/>
    <row r="57888" x14ac:dyDescent="0.25"/>
    <row r="57889" x14ac:dyDescent="0.25"/>
    <row r="57890" x14ac:dyDescent="0.25"/>
    <row r="57891" x14ac:dyDescent="0.25"/>
    <row r="57892" x14ac:dyDescent="0.25"/>
    <row r="57893" x14ac:dyDescent="0.25"/>
    <row r="57894" x14ac:dyDescent="0.25"/>
    <row r="57895" x14ac:dyDescent="0.25"/>
    <row r="57896" x14ac:dyDescent="0.25"/>
    <row r="57897" x14ac:dyDescent="0.25"/>
    <row r="57898" x14ac:dyDescent="0.25"/>
    <row r="57899" x14ac:dyDescent="0.25"/>
    <row r="57900" x14ac:dyDescent="0.25"/>
    <row r="57901" x14ac:dyDescent="0.25"/>
    <row r="57902" x14ac:dyDescent="0.25"/>
    <row r="57903" x14ac:dyDescent="0.25"/>
    <row r="57904" x14ac:dyDescent="0.25"/>
    <row r="57905" x14ac:dyDescent="0.25"/>
    <row r="57906" x14ac:dyDescent="0.25"/>
    <row r="57907" x14ac:dyDescent="0.25"/>
    <row r="57908" x14ac:dyDescent="0.25"/>
    <row r="57909" x14ac:dyDescent="0.25"/>
    <row r="57910" x14ac:dyDescent="0.25"/>
    <row r="57911" x14ac:dyDescent="0.25"/>
    <row r="57912" x14ac:dyDescent="0.25"/>
    <row r="57913" x14ac:dyDescent="0.25"/>
    <row r="57914" x14ac:dyDescent="0.25"/>
    <row r="57915" x14ac:dyDescent="0.25"/>
    <row r="57916" x14ac:dyDescent="0.25"/>
    <row r="57917" x14ac:dyDescent="0.25"/>
    <row r="57918" x14ac:dyDescent="0.25"/>
    <row r="57919" x14ac:dyDescent="0.25"/>
    <row r="57920" x14ac:dyDescent="0.25"/>
    <row r="57921" x14ac:dyDescent="0.25"/>
    <row r="57922" x14ac:dyDescent="0.25"/>
    <row r="57923" x14ac:dyDescent="0.25"/>
    <row r="57924" x14ac:dyDescent="0.25"/>
    <row r="57925" x14ac:dyDescent="0.25"/>
    <row r="57926" x14ac:dyDescent="0.25"/>
    <row r="57927" x14ac:dyDescent="0.25"/>
    <row r="57928" x14ac:dyDescent="0.25"/>
    <row r="57929" x14ac:dyDescent="0.25"/>
    <row r="57930" x14ac:dyDescent="0.25"/>
    <row r="57931" x14ac:dyDescent="0.25"/>
    <row r="57932" x14ac:dyDescent="0.25"/>
    <row r="57933" x14ac:dyDescent="0.25"/>
    <row r="57934" x14ac:dyDescent="0.25"/>
    <row r="57935" x14ac:dyDescent="0.25"/>
    <row r="57936" x14ac:dyDescent="0.25"/>
    <row r="57937" x14ac:dyDescent="0.25"/>
    <row r="57938" x14ac:dyDescent="0.25"/>
    <row r="57939" x14ac:dyDescent="0.25"/>
    <row r="57940" x14ac:dyDescent="0.25"/>
    <row r="57941" x14ac:dyDescent="0.25"/>
    <row r="57942" x14ac:dyDescent="0.25"/>
    <row r="57943" x14ac:dyDescent="0.25"/>
    <row r="57944" x14ac:dyDescent="0.25"/>
    <row r="57945" x14ac:dyDescent="0.25"/>
    <row r="57946" x14ac:dyDescent="0.25"/>
    <row r="57947" x14ac:dyDescent="0.25"/>
    <row r="57948" x14ac:dyDescent="0.25"/>
    <row r="57949" x14ac:dyDescent="0.25"/>
    <row r="57950" x14ac:dyDescent="0.25"/>
    <row r="57951" x14ac:dyDescent="0.25"/>
    <row r="57952" x14ac:dyDescent="0.25"/>
    <row r="57953" x14ac:dyDescent="0.25"/>
    <row r="57954" x14ac:dyDescent="0.25"/>
    <row r="57955" x14ac:dyDescent="0.25"/>
    <row r="57956" x14ac:dyDescent="0.25"/>
    <row r="57957" x14ac:dyDescent="0.25"/>
    <row r="57958" x14ac:dyDescent="0.25"/>
    <row r="57959" x14ac:dyDescent="0.25"/>
    <row r="57960" x14ac:dyDescent="0.25"/>
    <row r="57961" x14ac:dyDescent="0.25"/>
    <row r="57962" x14ac:dyDescent="0.25"/>
    <row r="57963" x14ac:dyDescent="0.25"/>
    <row r="57964" x14ac:dyDescent="0.25"/>
    <row r="57965" x14ac:dyDescent="0.25"/>
    <row r="57966" x14ac:dyDescent="0.25"/>
    <row r="57967" x14ac:dyDescent="0.25"/>
    <row r="57968" x14ac:dyDescent="0.25"/>
    <row r="57969" x14ac:dyDescent="0.25"/>
    <row r="57970" x14ac:dyDescent="0.25"/>
    <row r="57971" x14ac:dyDescent="0.25"/>
    <row r="57972" x14ac:dyDescent="0.25"/>
    <row r="57973" x14ac:dyDescent="0.25"/>
    <row r="57974" x14ac:dyDescent="0.25"/>
    <row r="57975" x14ac:dyDescent="0.25"/>
    <row r="57976" x14ac:dyDescent="0.25"/>
    <row r="57977" x14ac:dyDescent="0.25"/>
    <row r="57978" x14ac:dyDescent="0.25"/>
    <row r="57979" x14ac:dyDescent="0.25"/>
    <row r="57980" x14ac:dyDescent="0.25"/>
    <row r="57981" x14ac:dyDescent="0.25"/>
    <row r="57982" x14ac:dyDescent="0.25"/>
    <row r="57983" x14ac:dyDescent="0.25"/>
    <row r="57984" x14ac:dyDescent="0.25"/>
    <row r="57985" x14ac:dyDescent="0.25"/>
    <row r="57986" x14ac:dyDescent="0.25"/>
    <row r="57987" x14ac:dyDescent="0.25"/>
    <row r="57988" x14ac:dyDescent="0.25"/>
    <row r="57989" x14ac:dyDescent="0.25"/>
    <row r="57990" x14ac:dyDescent="0.25"/>
    <row r="57991" x14ac:dyDescent="0.25"/>
    <row r="57992" x14ac:dyDescent="0.25"/>
    <row r="57993" x14ac:dyDescent="0.25"/>
    <row r="57994" x14ac:dyDescent="0.25"/>
    <row r="57995" x14ac:dyDescent="0.25"/>
    <row r="57996" x14ac:dyDescent="0.25"/>
    <row r="57997" x14ac:dyDescent="0.25"/>
    <row r="57998" x14ac:dyDescent="0.25"/>
    <row r="57999" x14ac:dyDescent="0.25"/>
    <row r="58000" x14ac:dyDescent="0.25"/>
    <row r="58001" x14ac:dyDescent="0.25"/>
    <row r="58002" x14ac:dyDescent="0.25"/>
    <row r="58003" x14ac:dyDescent="0.25"/>
    <row r="58004" x14ac:dyDescent="0.25"/>
    <row r="58005" x14ac:dyDescent="0.25"/>
    <row r="58006" x14ac:dyDescent="0.25"/>
    <row r="58007" x14ac:dyDescent="0.25"/>
    <row r="58008" x14ac:dyDescent="0.25"/>
    <row r="58009" x14ac:dyDescent="0.25"/>
    <row r="58010" x14ac:dyDescent="0.25"/>
    <row r="58011" x14ac:dyDescent="0.25"/>
    <row r="58012" x14ac:dyDescent="0.25"/>
    <row r="58013" x14ac:dyDescent="0.25"/>
    <row r="58014" x14ac:dyDescent="0.25"/>
    <row r="58015" x14ac:dyDescent="0.25"/>
    <row r="58016" x14ac:dyDescent="0.25"/>
    <row r="58017" x14ac:dyDescent="0.25"/>
    <row r="58018" x14ac:dyDescent="0.25"/>
    <row r="58019" x14ac:dyDescent="0.25"/>
    <row r="58020" x14ac:dyDescent="0.25"/>
    <row r="58021" x14ac:dyDescent="0.25"/>
    <row r="58022" x14ac:dyDescent="0.25"/>
    <row r="58023" x14ac:dyDescent="0.25"/>
    <row r="58024" x14ac:dyDescent="0.25"/>
    <row r="58025" x14ac:dyDescent="0.25"/>
    <row r="58026" x14ac:dyDescent="0.25"/>
    <row r="58027" x14ac:dyDescent="0.25"/>
    <row r="58028" x14ac:dyDescent="0.25"/>
    <row r="58029" x14ac:dyDescent="0.25"/>
    <row r="58030" x14ac:dyDescent="0.25"/>
    <row r="58031" x14ac:dyDescent="0.25"/>
    <row r="58032" x14ac:dyDescent="0.25"/>
    <row r="58033" x14ac:dyDescent="0.25"/>
    <row r="58034" x14ac:dyDescent="0.25"/>
    <row r="58035" x14ac:dyDescent="0.25"/>
    <row r="58036" x14ac:dyDescent="0.25"/>
    <row r="58037" x14ac:dyDescent="0.25"/>
    <row r="58038" x14ac:dyDescent="0.25"/>
    <row r="58039" x14ac:dyDescent="0.25"/>
    <row r="58040" x14ac:dyDescent="0.25"/>
    <row r="58041" x14ac:dyDescent="0.25"/>
    <row r="58042" x14ac:dyDescent="0.25"/>
    <row r="58043" x14ac:dyDescent="0.25"/>
    <row r="58044" x14ac:dyDescent="0.25"/>
    <row r="58045" x14ac:dyDescent="0.25"/>
    <row r="58046" x14ac:dyDescent="0.25"/>
    <row r="58047" x14ac:dyDescent="0.25"/>
    <row r="58048" x14ac:dyDescent="0.25"/>
    <row r="58049" x14ac:dyDescent="0.25"/>
    <row r="58050" x14ac:dyDescent="0.25"/>
    <row r="58051" x14ac:dyDescent="0.25"/>
    <row r="58052" x14ac:dyDescent="0.25"/>
    <row r="58053" x14ac:dyDescent="0.25"/>
    <row r="58054" x14ac:dyDescent="0.25"/>
    <row r="58055" x14ac:dyDescent="0.25"/>
    <row r="58056" x14ac:dyDescent="0.25"/>
    <row r="58057" x14ac:dyDescent="0.25"/>
    <row r="58058" x14ac:dyDescent="0.25"/>
    <row r="58059" x14ac:dyDescent="0.25"/>
    <row r="58060" x14ac:dyDescent="0.25"/>
    <row r="58061" x14ac:dyDescent="0.25"/>
    <row r="58062" x14ac:dyDescent="0.25"/>
    <row r="58063" x14ac:dyDescent="0.25"/>
    <row r="58064" x14ac:dyDescent="0.25"/>
    <row r="58065" x14ac:dyDescent="0.25"/>
    <row r="58066" x14ac:dyDescent="0.25"/>
    <row r="58067" x14ac:dyDescent="0.25"/>
    <row r="58068" x14ac:dyDescent="0.25"/>
    <row r="58069" x14ac:dyDescent="0.25"/>
    <row r="58070" x14ac:dyDescent="0.25"/>
    <row r="58071" x14ac:dyDescent="0.25"/>
    <row r="58072" x14ac:dyDescent="0.25"/>
    <row r="58073" x14ac:dyDescent="0.25"/>
    <row r="58074" x14ac:dyDescent="0.25"/>
    <row r="58075" x14ac:dyDescent="0.25"/>
    <row r="58076" x14ac:dyDescent="0.25"/>
    <row r="58077" x14ac:dyDescent="0.25"/>
    <row r="58078" x14ac:dyDescent="0.25"/>
    <row r="58079" x14ac:dyDescent="0.25"/>
    <row r="58080" x14ac:dyDescent="0.25"/>
    <row r="58081" x14ac:dyDescent="0.25"/>
    <row r="58082" x14ac:dyDescent="0.25"/>
    <row r="58083" x14ac:dyDescent="0.25"/>
    <row r="58084" x14ac:dyDescent="0.25"/>
    <row r="58085" x14ac:dyDescent="0.25"/>
    <row r="58086" x14ac:dyDescent="0.25"/>
    <row r="58087" x14ac:dyDescent="0.25"/>
    <row r="58088" x14ac:dyDescent="0.25"/>
    <row r="58089" x14ac:dyDescent="0.25"/>
    <row r="58090" x14ac:dyDescent="0.25"/>
    <row r="58091" x14ac:dyDescent="0.25"/>
    <row r="58092" x14ac:dyDescent="0.25"/>
    <row r="58093" x14ac:dyDescent="0.25"/>
    <row r="58094" x14ac:dyDescent="0.25"/>
    <row r="58095" x14ac:dyDescent="0.25"/>
    <row r="58096" x14ac:dyDescent="0.25"/>
    <row r="58097" x14ac:dyDescent="0.25"/>
    <row r="58098" x14ac:dyDescent="0.25"/>
    <row r="58099" x14ac:dyDescent="0.25"/>
    <row r="58100" x14ac:dyDescent="0.25"/>
    <row r="58101" x14ac:dyDescent="0.25"/>
    <row r="58102" x14ac:dyDescent="0.25"/>
    <row r="58103" x14ac:dyDescent="0.25"/>
    <row r="58104" x14ac:dyDescent="0.25"/>
    <row r="58105" x14ac:dyDescent="0.25"/>
    <row r="58106" x14ac:dyDescent="0.25"/>
    <row r="58107" x14ac:dyDescent="0.25"/>
    <row r="58108" x14ac:dyDescent="0.25"/>
    <row r="58109" x14ac:dyDescent="0.25"/>
    <row r="58110" x14ac:dyDescent="0.25"/>
    <row r="58111" x14ac:dyDescent="0.25"/>
    <row r="58112" x14ac:dyDescent="0.25"/>
    <row r="58113" x14ac:dyDescent="0.25"/>
    <row r="58114" x14ac:dyDescent="0.25"/>
    <row r="58115" x14ac:dyDescent="0.25"/>
    <row r="58116" x14ac:dyDescent="0.25"/>
    <row r="58117" x14ac:dyDescent="0.25"/>
    <row r="58118" x14ac:dyDescent="0.25"/>
    <row r="58119" x14ac:dyDescent="0.25"/>
    <row r="58120" x14ac:dyDescent="0.25"/>
    <row r="58121" x14ac:dyDescent="0.25"/>
    <row r="58122" x14ac:dyDescent="0.25"/>
    <row r="58123" x14ac:dyDescent="0.25"/>
    <row r="58124" x14ac:dyDescent="0.25"/>
    <row r="58125" x14ac:dyDescent="0.25"/>
    <row r="58126" x14ac:dyDescent="0.25"/>
    <row r="58127" x14ac:dyDescent="0.25"/>
    <row r="58128" x14ac:dyDescent="0.25"/>
    <row r="58129" x14ac:dyDescent="0.25"/>
    <row r="58130" x14ac:dyDescent="0.25"/>
    <row r="58131" x14ac:dyDescent="0.25"/>
    <row r="58132" x14ac:dyDescent="0.25"/>
    <row r="58133" x14ac:dyDescent="0.25"/>
    <row r="58134" x14ac:dyDescent="0.25"/>
    <row r="58135" x14ac:dyDescent="0.25"/>
    <row r="58136" x14ac:dyDescent="0.25"/>
    <row r="58137" x14ac:dyDescent="0.25"/>
    <row r="58138" x14ac:dyDescent="0.25"/>
    <row r="58139" x14ac:dyDescent="0.25"/>
    <row r="58140" x14ac:dyDescent="0.25"/>
    <row r="58141" x14ac:dyDescent="0.25"/>
    <row r="58142" x14ac:dyDescent="0.25"/>
    <row r="58143" x14ac:dyDescent="0.25"/>
    <row r="58144" x14ac:dyDescent="0.25"/>
    <row r="58145" x14ac:dyDescent="0.25"/>
    <row r="58146" x14ac:dyDescent="0.25"/>
    <row r="58147" x14ac:dyDescent="0.25"/>
    <row r="58148" x14ac:dyDescent="0.25"/>
    <row r="58149" x14ac:dyDescent="0.25"/>
    <row r="58150" x14ac:dyDescent="0.25"/>
    <row r="58151" x14ac:dyDescent="0.25"/>
    <row r="58152" x14ac:dyDescent="0.25"/>
    <row r="58153" x14ac:dyDescent="0.25"/>
    <row r="58154" x14ac:dyDescent="0.25"/>
    <row r="58155" x14ac:dyDescent="0.25"/>
    <row r="58156" x14ac:dyDescent="0.25"/>
    <row r="58157" x14ac:dyDescent="0.25"/>
    <row r="58158" x14ac:dyDescent="0.25"/>
    <row r="58159" x14ac:dyDescent="0.25"/>
    <row r="58160" x14ac:dyDescent="0.25"/>
    <row r="58161" x14ac:dyDescent="0.25"/>
    <row r="58162" x14ac:dyDescent="0.25"/>
    <row r="58163" x14ac:dyDescent="0.25"/>
    <row r="58164" x14ac:dyDescent="0.25"/>
    <row r="58165" x14ac:dyDescent="0.25"/>
    <row r="58166" x14ac:dyDescent="0.25"/>
    <row r="58167" x14ac:dyDescent="0.25"/>
    <row r="58168" x14ac:dyDescent="0.25"/>
    <row r="58169" x14ac:dyDescent="0.25"/>
    <row r="58170" x14ac:dyDescent="0.25"/>
    <row r="58171" x14ac:dyDescent="0.25"/>
    <row r="58172" x14ac:dyDescent="0.25"/>
    <row r="58173" x14ac:dyDescent="0.25"/>
    <row r="58174" x14ac:dyDescent="0.25"/>
    <row r="58175" x14ac:dyDescent="0.25"/>
    <row r="58176" x14ac:dyDescent="0.25"/>
    <row r="58177" x14ac:dyDescent="0.25"/>
    <row r="58178" x14ac:dyDescent="0.25"/>
    <row r="58179" x14ac:dyDescent="0.25"/>
    <row r="58180" x14ac:dyDescent="0.25"/>
    <row r="58181" x14ac:dyDescent="0.25"/>
    <row r="58182" x14ac:dyDescent="0.25"/>
    <row r="58183" x14ac:dyDescent="0.25"/>
    <row r="58184" x14ac:dyDescent="0.25"/>
    <row r="58185" x14ac:dyDescent="0.25"/>
    <row r="58186" x14ac:dyDescent="0.25"/>
    <row r="58187" x14ac:dyDescent="0.25"/>
    <row r="58188" x14ac:dyDescent="0.25"/>
    <row r="58189" x14ac:dyDescent="0.25"/>
    <row r="58190" x14ac:dyDescent="0.25"/>
    <row r="58191" x14ac:dyDescent="0.25"/>
    <row r="58192" x14ac:dyDescent="0.25"/>
    <row r="58193" x14ac:dyDescent="0.25"/>
    <row r="58194" x14ac:dyDescent="0.25"/>
    <row r="58195" x14ac:dyDescent="0.25"/>
    <row r="58196" x14ac:dyDescent="0.25"/>
    <row r="58197" x14ac:dyDescent="0.25"/>
    <row r="58198" x14ac:dyDescent="0.25"/>
    <row r="58199" x14ac:dyDescent="0.25"/>
    <row r="58200" x14ac:dyDescent="0.25"/>
    <row r="58201" x14ac:dyDescent="0.25"/>
    <row r="58202" x14ac:dyDescent="0.25"/>
    <row r="58203" x14ac:dyDescent="0.25"/>
    <row r="58204" x14ac:dyDescent="0.25"/>
    <row r="58205" x14ac:dyDescent="0.25"/>
    <row r="58206" x14ac:dyDescent="0.25"/>
    <row r="58207" x14ac:dyDescent="0.25"/>
    <row r="58208" x14ac:dyDescent="0.25"/>
    <row r="58209" x14ac:dyDescent="0.25"/>
    <row r="58210" x14ac:dyDescent="0.25"/>
    <row r="58211" x14ac:dyDescent="0.25"/>
    <row r="58212" x14ac:dyDescent="0.25"/>
    <row r="58213" x14ac:dyDescent="0.25"/>
    <row r="58214" x14ac:dyDescent="0.25"/>
    <row r="58215" x14ac:dyDescent="0.25"/>
    <row r="58216" x14ac:dyDescent="0.25"/>
    <row r="58217" x14ac:dyDescent="0.25"/>
    <row r="58218" x14ac:dyDescent="0.25"/>
    <row r="58219" x14ac:dyDescent="0.25"/>
    <row r="58220" x14ac:dyDescent="0.25"/>
    <row r="58221" x14ac:dyDescent="0.25"/>
    <row r="58222" x14ac:dyDescent="0.25"/>
    <row r="58223" x14ac:dyDescent="0.25"/>
    <row r="58224" x14ac:dyDescent="0.25"/>
    <row r="58225" x14ac:dyDescent="0.25"/>
    <row r="58226" x14ac:dyDescent="0.25"/>
    <row r="58227" x14ac:dyDescent="0.25"/>
    <row r="58228" x14ac:dyDescent="0.25"/>
    <row r="58229" x14ac:dyDescent="0.25"/>
    <row r="58230" x14ac:dyDescent="0.25"/>
    <row r="58231" x14ac:dyDescent="0.25"/>
    <row r="58232" x14ac:dyDescent="0.25"/>
    <row r="58233" x14ac:dyDescent="0.25"/>
    <row r="58234" x14ac:dyDescent="0.25"/>
    <row r="58235" x14ac:dyDescent="0.25"/>
    <row r="58236" x14ac:dyDescent="0.25"/>
    <row r="58237" x14ac:dyDescent="0.25"/>
    <row r="58238" x14ac:dyDescent="0.25"/>
    <row r="58239" x14ac:dyDescent="0.25"/>
    <row r="58240" x14ac:dyDescent="0.25"/>
    <row r="58241" x14ac:dyDescent="0.25"/>
    <row r="58242" x14ac:dyDescent="0.25"/>
    <row r="58243" x14ac:dyDescent="0.25"/>
    <row r="58244" x14ac:dyDescent="0.25"/>
    <row r="58245" x14ac:dyDescent="0.25"/>
    <row r="58246" x14ac:dyDescent="0.25"/>
    <row r="58247" x14ac:dyDescent="0.25"/>
    <row r="58248" x14ac:dyDescent="0.25"/>
    <row r="58249" x14ac:dyDescent="0.25"/>
    <row r="58250" x14ac:dyDescent="0.25"/>
    <row r="58251" x14ac:dyDescent="0.25"/>
    <row r="58252" x14ac:dyDescent="0.25"/>
    <row r="58253" x14ac:dyDescent="0.25"/>
    <row r="58254" x14ac:dyDescent="0.25"/>
    <row r="58255" x14ac:dyDescent="0.25"/>
    <row r="58256" x14ac:dyDescent="0.25"/>
    <row r="58257" x14ac:dyDescent="0.25"/>
    <row r="58258" x14ac:dyDescent="0.25"/>
    <row r="58259" x14ac:dyDescent="0.25"/>
    <row r="58260" x14ac:dyDescent="0.25"/>
    <row r="58261" x14ac:dyDescent="0.25"/>
    <row r="58262" x14ac:dyDescent="0.25"/>
    <row r="58263" x14ac:dyDescent="0.25"/>
    <row r="58264" x14ac:dyDescent="0.25"/>
    <row r="58265" x14ac:dyDescent="0.25"/>
    <row r="58266" x14ac:dyDescent="0.25"/>
    <row r="58267" x14ac:dyDescent="0.25"/>
    <row r="58268" x14ac:dyDescent="0.25"/>
    <row r="58269" x14ac:dyDescent="0.25"/>
    <row r="58270" x14ac:dyDescent="0.25"/>
    <row r="58271" x14ac:dyDescent="0.25"/>
    <row r="58272" x14ac:dyDescent="0.25"/>
    <row r="58273" x14ac:dyDescent="0.25"/>
    <row r="58274" x14ac:dyDescent="0.25"/>
    <row r="58275" x14ac:dyDescent="0.25"/>
    <row r="58276" x14ac:dyDescent="0.25"/>
    <row r="58277" x14ac:dyDescent="0.25"/>
    <row r="58278" x14ac:dyDescent="0.25"/>
    <row r="58279" x14ac:dyDescent="0.25"/>
    <row r="58280" x14ac:dyDescent="0.25"/>
    <row r="58281" x14ac:dyDescent="0.25"/>
    <row r="58282" x14ac:dyDescent="0.25"/>
    <row r="58283" x14ac:dyDescent="0.25"/>
    <row r="58284" x14ac:dyDescent="0.25"/>
    <row r="58285" x14ac:dyDescent="0.25"/>
    <row r="58286" x14ac:dyDescent="0.25"/>
    <row r="58287" x14ac:dyDescent="0.25"/>
    <row r="58288" x14ac:dyDescent="0.25"/>
    <row r="58289" x14ac:dyDescent="0.25"/>
    <row r="58290" x14ac:dyDescent="0.25"/>
    <row r="58291" x14ac:dyDescent="0.25"/>
    <row r="58292" x14ac:dyDescent="0.25"/>
    <row r="58293" x14ac:dyDescent="0.25"/>
    <row r="58294" x14ac:dyDescent="0.25"/>
    <row r="58295" x14ac:dyDescent="0.25"/>
    <row r="58296" x14ac:dyDescent="0.25"/>
    <row r="58297" x14ac:dyDescent="0.25"/>
    <row r="58298" x14ac:dyDescent="0.25"/>
    <row r="58299" x14ac:dyDescent="0.25"/>
    <row r="58300" x14ac:dyDescent="0.25"/>
    <row r="58301" x14ac:dyDescent="0.25"/>
    <row r="58302" x14ac:dyDescent="0.25"/>
    <row r="58303" x14ac:dyDescent="0.25"/>
    <row r="58304" x14ac:dyDescent="0.25"/>
    <row r="58305" x14ac:dyDescent="0.25"/>
    <row r="58306" x14ac:dyDescent="0.25"/>
    <row r="58307" x14ac:dyDescent="0.25"/>
    <row r="58308" x14ac:dyDescent="0.25"/>
    <row r="58309" x14ac:dyDescent="0.25"/>
    <row r="58310" x14ac:dyDescent="0.25"/>
    <row r="58311" x14ac:dyDescent="0.25"/>
    <row r="58312" x14ac:dyDescent="0.25"/>
    <row r="58313" x14ac:dyDescent="0.25"/>
    <row r="58314" x14ac:dyDescent="0.25"/>
    <row r="58315" x14ac:dyDescent="0.25"/>
    <row r="58316" x14ac:dyDescent="0.25"/>
    <row r="58317" x14ac:dyDescent="0.25"/>
    <row r="58318" x14ac:dyDescent="0.25"/>
    <row r="58319" x14ac:dyDescent="0.25"/>
    <row r="58320" x14ac:dyDescent="0.25"/>
    <row r="58321" x14ac:dyDescent="0.25"/>
    <row r="58322" x14ac:dyDescent="0.25"/>
    <row r="58323" x14ac:dyDescent="0.25"/>
    <row r="58324" x14ac:dyDescent="0.25"/>
    <row r="58325" x14ac:dyDescent="0.25"/>
    <row r="58326" x14ac:dyDescent="0.25"/>
    <row r="58327" x14ac:dyDescent="0.25"/>
    <row r="58328" x14ac:dyDescent="0.25"/>
    <row r="58329" x14ac:dyDescent="0.25"/>
    <row r="58330" x14ac:dyDescent="0.25"/>
    <row r="58331" x14ac:dyDescent="0.25"/>
    <row r="58332" x14ac:dyDescent="0.25"/>
    <row r="58333" x14ac:dyDescent="0.25"/>
    <row r="58334" x14ac:dyDescent="0.25"/>
    <row r="58335" x14ac:dyDescent="0.25"/>
    <row r="58336" x14ac:dyDescent="0.25"/>
    <row r="58337" x14ac:dyDescent="0.25"/>
    <row r="58338" x14ac:dyDescent="0.25"/>
    <row r="58339" x14ac:dyDescent="0.25"/>
    <row r="58340" x14ac:dyDescent="0.25"/>
    <row r="58341" x14ac:dyDescent="0.25"/>
    <row r="58342" x14ac:dyDescent="0.25"/>
    <row r="58343" x14ac:dyDescent="0.25"/>
    <row r="58344" x14ac:dyDescent="0.25"/>
    <row r="58345" x14ac:dyDescent="0.25"/>
    <row r="58346" x14ac:dyDescent="0.25"/>
    <row r="58347" x14ac:dyDescent="0.25"/>
    <row r="58348" x14ac:dyDescent="0.25"/>
    <row r="58349" x14ac:dyDescent="0.25"/>
    <row r="58350" x14ac:dyDescent="0.25"/>
    <row r="58351" x14ac:dyDescent="0.25"/>
    <row r="58352" x14ac:dyDescent="0.25"/>
    <row r="58353" x14ac:dyDescent="0.25"/>
    <row r="58354" x14ac:dyDescent="0.25"/>
    <row r="58355" x14ac:dyDescent="0.25"/>
    <row r="58356" x14ac:dyDescent="0.25"/>
    <row r="58357" x14ac:dyDescent="0.25"/>
    <row r="58358" x14ac:dyDescent="0.25"/>
    <row r="58359" x14ac:dyDescent="0.25"/>
    <row r="58360" x14ac:dyDescent="0.25"/>
    <row r="58361" x14ac:dyDescent="0.25"/>
    <row r="58362" x14ac:dyDescent="0.25"/>
    <row r="58363" x14ac:dyDescent="0.25"/>
    <row r="58364" x14ac:dyDescent="0.25"/>
    <row r="58365" x14ac:dyDescent="0.25"/>
    <row r="58366" x14ac:dyDescent="0.25"/>
    <row r="58367" x14ac:dyDescent="0.25"/>
    <row r="58368" x14ac:dyDescent="0.25"/>
    <row r="58369" x14ac:dyDescent="0.25"/>
    <row r="58370" x14ac:dyDescent="0.25"/>
    <row r="58371" x14ac:dyDescent="0.25"/>
    <row r="58372" x14ac:dyDescent="0.25"/>
    <row r="58373" x14ac:dyDescent="0.25"/>
    <row r="58374" x14ac:dyDescent="0.25"/>
    <row r="58375" x14ac:dyDescent="0.25"/>
    <row r="58376" x14ac:dyDescent="0.25"/>
    <row r="58377" x14ac:dyDescent="0.25"/>
    <row r="58378" x14ac:dyDescent="0.25"/>
    <row r="58379" x14ac:dyDescent="0.25"/>
    <row r="58380" x14ac:dyDescent="0.25"/>
    <row r="58381" x14ac:dyDescent="0.25"/>
    <row r="58382" x14ac:dyDescent="0.25"/>
    <row r="58383" x14ac:dyDescent="0.25"/>
    <row r="58384" x14ac:dyDescent="0.25"/>
    <row r="58385" x14ac:dyDescent="0.25"/>
    <row r="58386" x14ac:dyDescent="0.25"/>
    <row r="58387" x14ac:dyDescent="0.25"/>
    <row r="58388" x14ac:dyDescent="0.25"/>
    <row r="58389" x14ac:dyDescent="0.25"/>
    <row r="58390" x14ac:dyDescent="0.25"/>
    <row r="58391" x14ac:dyDescent="0.25"/>
    <row r="58392" x14ac:dyDescent="0.25"/>
    <row r="58393" x14ac:dyDescent="0.25"/>
    <row r="58394" x14ac:dyDescent="0.25"/>
    <row r="58395" x14ac:dyDescent="0.25"/>
    <row r="58396" x14ac:dyDescent="0.25"/>
    <row r="58397" x14ac:dyDescent="0.25"/>
    <row r="58398" x14ac:dyDescent="0.25"/>
    <row r="58399" x14ac:dyDescent="0.25"/>
    <row r="58400" x14ac:dyDescent="0.25"/>
    <row r="58401" x14ac:dyDescent="0.25"/>
    <row r="58402" x14ac:dyDescent="0.25"/>
    <row r="58403" x14ac:dyDescent="0.25"/>
    <row r="58404" x14ac:dyDescent="0.25"/>
    <row r="58405" x14ac:dyDescent="0.25"/>
    <row r="58406" x14ac:dyDescent="0.25"/>
    <row r="58407" x14ac:dyDescent="0.25"/>
    <row r="58408" x14ac:dyDescent="0.25"/>
    <row r="58409" x14ac:dyDescent="0.25"/>
    <row r="58410" x14ac:dyDescent="0.25"/>
    <row r="58411" x14ac:dyDescent="0.25"/>
    <row r="58412" x14ac:dyDescent="0.25"/>
    <row r="58413" x14ac:dyDescent="0.25"/>
    <row r="58414" x14ac:dyDescent="0.25"/>
    <row r="58415" x14ac:dyDescent="0.25"/>
    <row r="58416" x14ac:dyDescent="0.25"/>
    <row r="58417" x14ac:dyDescent="0.25"/>
    <row r="58418" x14ac:dyDescent="0.25"/>
    <row r="58419" x14ac:dyDescent="0.25"/>
    <row r="58420" x14ac:dyDescent="0.25"/>
    <row r="58421" x14ac:dyDescent="0.25"/>
    <row r="58422" x14ac:dyDescent="0.25"/>
    <row r="58423" x14ac:dyDescent="0.25"/>
    <row r="58424" x14ac:dyDescent="0.25"/>
    <row r="58425" x14ac:dyDescent="0.25"/>
    <row r="58426" x14ac:dyDescent="0.25"/>
    <row r="58427" x14ac:dyDescent="0.25"/>
    <row r="58428" x14ac:dyDescent="0.25"/>
    <row r="58429" x14ac:dyDescent="0.25"/>
    <row r="58430" x14ac:dyDescent="0.25"/>
    <row r="58431" x14ac:dyDescent="0.25"/>
    <row r="58432" x14ac:dyDescent="0.25"/>
    <row r="58433" x14ac:dyDescent="0.25"/>
    <row r="58434" x14ac:dyDescent="0.25"/>
    <row r="58435" x14ac:dyDescent="0.25"/>
    <row r="58436" x14ac:dyDescent="0.25"/>
    <row r="58437" x14ac:dyDescent="0.25"/>
    <row r="58438" x14ac:dyDescent="0.25"/>
    <row r="58439" x14ac:dyDescent="0.25"/>
    <row r="58440" x14ac:dyDescent="0.25"/>
    <row r="58441" x14ac:dyDescent="0.25"/>
    <row r="58442" x14ac:dyDescent="0.25"/>
    <row r="58443" x14ac:dyDescent="0.25"/>
    <row r="58444" x14ac:dyDescent="0.25"/>
    <row r="58445" x14ac:dyDescent="0.25"/>
    <row r="58446" x14ac:dyDescent="0.25"/>
    <row r="58447" x14ac:dyDescent="0.25"/>
    <row r="58448" x14ac:dyDescent="0.25"/>
    <row r="58449" x14ac:dyDescent="0.25"/>
    <row r="58450" x14ac:dyDescent="0.25"/>
    <row r="58451" x14ac:dyDescent="0.25"/>
    <row r="58452" x14ac:dyDescent="0.25"/>
    <row r="58453" x14ac:dyDescent="0.25"/>
    <row r="58454" x14ac:dyDescent="0.25"/>
    <row r="58455" x14ac:dyDescent="0.25"/>
    <row r="58456" x14ac:dyDescent="0.25"/>
    <row r="58457" x14ac:dyDescent="0.25"/>
    <row r="58458" x14ac:dyDescent="0.25"/>
    <row r="58459" x14ac:dyDescent="0.25"/>
    <row r="58460" x14ac:dyDescent="0.25"/>
    <row r="58461" x14ac:dyDescent="0.25"/>
    <row r="58462" x14ac:dyDescent="0.25"/>
    <row r="58463" x14ac:dyDescent="0.25"/>
    <row r="58464" x14ac:dyDescent="0.25"/>
    <row r="58465" x14ac:dyDescent="0.25"/>
    <row r="58466" x14ac:dyDescent="0.25"/>
    <row r="58467" x14ac:dyDescent="0.25"/>
    <row r="58468" x14ac:dyDescent="0.25"/>
    <row r="58469" x14ac:dyDescent="0.25"/>
    <row r="58470" x14ac:dyDescent="0.25"/>
    <row r="58471" x14ac:dyDescent="0.25"/>
    <row r="58472" x14ac:dyDescent="0.25"/>
    <row r="58473" x14ac:dyDescent="0.25"/>
    <row r="58474" x14ac:dyDescent="0.25"/>
    <row r="58475" x14ac:dyDescent="0.25"/>
    <row r="58476" x14ac:dyDescent="0.25"/>
    <row r="58477" x14ac:dyDescent="0.25"/>
    <row r="58478" x14ac:dyDescent="0.25"/>
    <row r="58479" x14ac:dyDescent="0.25"/>
    <row r="58480" x14ac:dyDescent="0.25"/>
    <row r="58481" x14ac:dyDescent="0.25"/>
    <row r="58482" x14ac:dyDescent="0.25"/>
    <row r="58483" x14ac:dyDescent="0.25"/>
    <row r="58484" x14ac:dyDescent="0.25"/>
    <row r="58485" x14ac:dyDescent="0.25"/>
    <row r="58486" x14ac:dyDescent="0.25"/>
    <row r="58487" x14ac:dyDescent="0.25"/>
    <row r="58488" x14ac:dyDescent="0.25"/>
    <row r="58489" x14ac:dyDescent="0.25"/>
    <row r="58490" x14ac:dyDescent="0.25"/>
    <row r="58491" x14ac:dyDescent="0.25"/>
    <row r="58492" x14ac:dyDescent="0.25"/>
    <row r="58493" x14ac:dyDescent="0.25"/>
    <row r="58494" x14ac:dyDescent="0.25"/>
    <row r="58495" x14ac:dyDescent="0.25"/>
    <row r="58496" x14ac:dyDescent="0.25"/>
    <row r="58497" x14ac:dyDescent="0.25"/>
    <row r="58498" x14ac:dyDescent="0.25"/>
    <row r="58499" x14ac:dyDescent="0.25"/>
    <row r="58500" x14ac:dyDescent="0.25"/>
    <row r="58501" x14ac:dyDescent="0.25"/>
    <row r="58502" x14ac:dyDescent="0.25"/>
    <row r="58503" x14ac:dyDescent="0.25"/>
    <row r="58504" x14ac:dyDescent="0.25"/>
    <row r="58505" x14ac:dyDescent="0.25"/>
    <row r="58506" x14ac:dyDescent="0.25"/>
    <row r="58507" x14ac:dyDescent="0.25"/>
    <row r="58508" x14ac:dyDescent="0.25"/>
    <row r="58509" x14ac:dyDescent="0.25"/>
    <row r="58510" x14ac:dyDescent="0.25"/>
    <row r="58511" x14ac:dyDescent="0.25"/>
    <row r="58512" x14ac:dyDescent="0.25"/>
    <row r="58513" x14ac:dyDescent="0.25"/>
    <row r="58514" x14ac:dyDescent="0.25"/>
    <row r="58515" x14ac:dyDescent="0.25"/>
    <row r="58516" x14ac:dyDescent="0.25"/>
    <row r="58517" x14ac:dyDescent="0.25"/>
    <row r="58518" x14ac:dyDescent="0.25"/>
    <row r="58519" x14ac:dyDescent="0.25"/>
    <row r="58520" x14ac:dyDescent="0.25"/>
    <row r="58521" x14ac:dyDescent="0.25"/>
    <row r="58522" x14ac:dyDescent="0.25"/>
    <row r="58523" x14ac:dyDescent="0.25"/>
    <row r="58524" x14ac:dyDescent="0.25"/>
    <row r="58525" x14ac:dyDescent="0.25"/>
    <row r="58526" x14ac:dyDescent="0.25"/>
    <row r="58527" x14ac:dyDescent="0.25"/>
    <row r="58528" x14ac:dyDescent="0.25"/>
    <row r="58529" x14ac:dyDescent="0.25"/>
    <row r="58530" x14ac:dyDescent="0.25"/>
    <row r="58531" x14ac:dyDescent="0.25"/>
    <row r="58532" x14ac:dyDescent="0.25"/>
    <row r="58533" x14ac:dyDescent="0.25"/>
    <row r="58534" x14ac:dyDescent="0.25"/>
    <row r="58535" x14ac:dyDescent="0.25"/>
    <row r="58536" x14ac:dyDescent="0.25"/>
    <row r="58537" x14ac:dyDescent="0.25"/>
    <row r="58538" x14ac:dyDescent="0.25"/>
    <row r="58539" x14ac:dyDescent="0.25"/>
    <row r="58540" x14ac:dyDescent="0.25"/>
    <row r="58541" x14ac:dyDescent="0.25"/>
    <row r="58542" x14ac:dyDescent="0.25"/>
    <row r="58543" x14ac:dyDescent="0.25"/>
    <row r="58544" x14ac:dyDescent="0.25"/>
    <row r="58545" x14ac:dyDescent="0.25"/>
    <row r="58546" x14ac:dyDescent="0.25"/>
    <row r="58547" x14ac:dyDescent="0.25"/>
    <row r="58548" x14ac:dyDescent="0.25"/>
    <row r="58549" x14ac:dyDescent="0.25"/>
    <row r="58550" x14ac:dyDescent="0.25"/>
    <row r="58551" x14ac:dyDescent="0.25"/>
    <row r="58552" x14ac:dyDescent="0.25"/>
    <row r="58553" x14ac:dyDescent="0.25"/>
    <row r="58554" x14ac:dyDescent="0.25"/>
    <row r="58555" x14ac:dyDescent="0.25"/>
    <row r="58556" x14ac:dyDescent="0.25"/>
    <row r="58557" x14ac:dyDescent="0.25"/>
    <row r="58558" x14ac:dyDescent="0.25"/>
    <row r="58559" x14ac:dyDescent="0.25"/>
    <row r="58560" x14ac:dyDescent="0.25"/>
    <row r="58561" x14ac:dyDescent="0.25"/>
    <row r="58562" x14ac:dyDescent="0.25"/>
    <row r="58563" x14ac:dyDescent="0.25"/>
    <row r="58564" x14ac:dyDescent="0.25"/>
    <row r="58565" x14ac:dyDescent="0.25"/>
    <row r="58566" x14ac:dyDescent="0.25"/>
    <row r="58567" x14ac:dyDescent="0.25"/>
    <row r="58568" x14ac:dyDescent="0.25"/>
    <row r="58569" x14ac:dyDescent="0.25"/>
    <row r="58570" x14ac:dyDescent="0.25"/>
    <row r="58571" x14ac:dyDescent="0.25"/>
    <row r="58572" x14ac:dyDescent="0.25"/>
    <row r="58573" x14ac:dyDescent="0.25"/>
    <row r="58574" x14ac:dyDescent="0.25"/>
    <row r="58575" x14ac:dyDescent="0.25"/>
    <row r="58576" x14ac:dyDescent="0.25"/>
    <row r="58577" x14ac:dyDescent="0.25"/>
    <row r="58578" x14ac:dyDescent="0.25"/>
    <row r="58579" x14ac:dyDescent="0.25"/>
    <row r="58580" x14ac:dyDescent="0.25"/>
    <row r="58581" x14ac:dyDescent="0.25"/>
    <row r="58582" x14ac:dyDescent="0.25"/>
    <row r="58583" x14ac:dyDescent="0.25"/>
    <row r="58584" x14ac:dyDescent="0.25"/>
    <row r="58585" x14ac:dyDescent="0.25"/>
    <row r="58586" x14ac:dyDescent="0.25"/>
    <row r="58587" x14ac:dyDescent="0.25"/>
    <row r="58588" x14ac:dyDescent="0.25"/>
    <row r="58589" x14ac:dyDescent="0.25"/>
    <row r="58590" x14ac:dyDescent="0.25"/>
    <row r="58591" x14ac:dyDescent="0.25"/>
    <row r="58592" x14ac:dyDescent="0.25"/>
    <row r="58593" x14ac:dyDescent="0.25"/>
    <row r="58594" x14ac:dyDescent="0.25"/>
    <row r="58595" x14ac:dyDescent="0.25"/>
    <row r="58596" x14ac:dyDescent="0.25"/>
    <row r="58597" x14ac:dyDescent="0.25"/>
    <row r="58598" x14ac:dyDescent="0.25"/>
    <row r="58599" x14ac:dyDescent="0.25"/>
    <row r="58600" x14ac:dyDescent="0.25"/>
    <row r="58601" x14ac:dyDescent="0.25"/>
    <row r="58602" x14ac:dyDescent="0.25"/>
    <row r="58603" x14ac:dyDescent="0.25"/>
    <row r="58604" x14ac:dyDescent="0.25"/>
    <row r="58605" x14ac:dyDescent="0.25"/>
    <row r="58606" x14ac:dyDescent="0.25"/>
    <row r="58607" x14ac:dyDescent="0.25"/>
    <row r="58608" x14ac:dyDescent="0.25"/>
    <row r="58609" x14ac:dyDescent="0.25"/>
    <row r="58610" x14ac:dyDescent="0.25"/>
    <row r="58611" x14ac:dyDescent="0.25"/>
    <row r="58612" x14ac:dyDescent="0.25"/>
    <row r="58613" x14ac:dyDescent="0.25"/>
    <row r="58614" x14ac:dyDescent="0.25"/>
    <row r="58615" x14ac:dyDescent="0.25"/>
    <row r="58616" x14ac:dyDescent="0.25"/>
    <row r="58617" x14ac:dyDescent="0.25"/>
    <row r="58618" x14ac:dyDescent="0.25"/>
    <row r="58619" x14ac:dyDescent="0.25"/>
    <row r="58620" x14ac:dyDescent="0.25"/>
    <row r="58621" x14ac:dyDescent="0.25"/>
    <row r="58622" x14ac:dyDescent="0.25"/>
    <row r="58623" x14ac:dyDescent="0.25"/>
    <row r="58624" x14ac:dyDescent="0.25"/>
    <row r="58625" x14ac:dyDescent="0.25"/>
    <row r="58626" x14ac:dyDescent="0.25"/>
    <row r="58627" x14ac:dyDescent="0.25"/>
    <row r="58628" x14ac:dyDescent="0.25"/>
    <row r="58629" x14ac:dyDescent="0.25"/>
    <row r="58630" x14ac:dyDescent="0.25"/>
    <row r="58631" x14ac:dyDescent="0.25"/>
    <row r="58632" x14ac:dyDescent="0.25"/>
    <row r="58633" x14ac:dyDescent="0.25"/>
    <row r="58634" x14ac:dyDescent="0.25"/>
    <row r="58635" x14ac:dyDescent="0.25"/>
    <row r="58636" x14ac:dyDescent="0.25"/>
    <row r="58637" x14ac:dyDescent="0.25"/>
    <row r="58638" x14ac:dyDescent="0.25"/>
    <row r="58639" x14ac:dyDescent="0.25"/>
    <row r="58640" x14ac:dyDescent="0.25"/>
    <row r="58641" x14ac:dyDescent="0.25"/>
    <row r="58642" x14ac:dyDescent="0.25"/>
    <row r="58643" x14ac:dyDescent="0.25"/>
    <row r="58644" x14ac:dyDescent="0.25"/>
    <row r="58645" x14ac:dyDescent="0.25"/>
    <row r="58646" x14ac:dyDescent="0.25"/>
    <row r="58647" x14ac:dyDescent="0.25"/>
    <row r="58648" x14ac:dyDescent="0.25"/>
    <row r="58649" x14ac:dyDescent="0.25"/>
    <row r="58650" x14ac:dyDescent="0.25"/>
    <row r="58651" x14ac:dyDescent="0.25"/>
    <row r="58652" x14ac:dyDescent="0.25"/>
    <row r="58653" x14ac:dyDescent="0.25"/>
    <row r="58654" x14ac:dyDescent="0.25"/>
    <row r="58655" x14ac:dyDescent="0.25"/>
    <row r="58656" x14ac:dyDescent="0.25"/>
    <row r="58657" x14ac:dyDescent="0.25"/>
    <row r="58658" x14ac:dyDescent="0.25"/>
    <row r="58659" x14ac:dyDescent="0.25"/>
    <row r="58660" x14ac:dyDescent="0.25"/>
    <row r="58661" x14ac:dyDescent="0.25"/>
    <row r="58662" x14ac:dyDescent="0.25"/>
    <row r="58663" x14ac:dyDescent="0.25"/>
    <row r="58664" x14ac:dyDescent="0.25"/>
    <row r="58665" x14ac:dyDescent="0.25"/>
    <row r="58666" x14ac:dyDescent="0.25"/>
    <row r="58667" x14ac:dyDescent="0.25"/>
    <row r="58668" x14ac:dyDescent="0.25"/>
    <row r="58669" x14ac:dyDescent="0.25"/>
    <row r="58670" x14ac:dyDescent="0.25"/>
    <row r="58671" x14ac:dyDescent="0.25"/>
    <row r="58672" x14ac:dyDescent="0.25"/>
    <row r="58673" x14ac:dyDescent="0.25"/>
    <row r="58674" x14ac:dyDescent="0.25"/>
    <row r="58675" x14ac:dyDescent="0.25"/>
    <row r="58676" x14ac:dyDescent="0.25"/>
    <row r="58677" x14ac:dyDescent="0.25"/>
    <row r="58678" x14ac:dyDescent="0.25"/>
    <row r="58679" x14ac:dyDescent="0.25"/>
    <row r="58680" x14ac:dyDescent="0.25"/>
    <row r="58681" x14ac:dyDescent="0.25"/>
    <row r="58682" x14ac:dyDescent="0.25"/>
    <row r="58683" x14ac:dyDescent="0.25"/>
    <row r="58684" x14ac:dyDescent="0.25"/>
    <row r="58685" x14ac:dyDescent="0.25"/>
    <row r="58686" x14ac:dyDescent="0.25"/>
    <row r="58687" x14ac:dyDescent="0.25"/>
    <row r="58688" x14ac:dyDescent="0.25"/>
    <row r="58689" x14ac:dyDescent="0.25"/>
    <row r="58690" x14ac:dyDescent="0.25"/>
    <row r="58691" x14ac:dyDescent="0.25"/>
    <row r="58692" x14ac:dyDescent="0.25"/>
    <row r="58693" x14ac:dyDescent="0.25"/>
    <row r="58694" x14ac:dyDescent="0.25"/>
    <row r="58695" x14ac:dyDescent="0.25"/>
    <row r="58696" x14ac:dyDescent="0.25"/>
    <row r="58697" x14ac:dyDescent="0.25"/>
    <row r="58698" x14ac:dyDescent="0.25"/>
    <row r="58699" x14ac:dyDescent="0.25"/>
    <row r="58700" x14ac:dyDescent="0.25"/>
    <row r="58701" x14ac:dyDescent="0.25"/>
    <row r="58702" x14ac:dyDescent="0.25"/>
    <row r="58703" x14ac:dyDescent="0.25"/>
    <row r="58704" x14ac:dyDescent="0.25"/>
    <row r="58705" x14ac:dyDescent="0.25"/>
    <row r="58706" x14ac:dyDescent="0.25"/>
    <row r="58707" x14ac:dyDescent="0.25"/>
    <row r="58708" x14ac:dyDescent="0.25"/>
    <row r="58709" x14ac:dyDescent="0.25"/>
    <row r="58710" x14ac:dyDescent="0.25"/>
    <row r="58711" x14ac:dyDescent="0.25"/>
    <row r="58712" x14ac:dyDescent="0.25"/>
    <row r="58713" x14ac:dyDescent="0.25"/>
    <row r="58714" x14ac:dyDescent="0.25"/>
    <row r="58715" x14ac:dyDescent="0.25"/>
    <row r="58716" x14ac:dyDescent="0.25"/>
    <row r="58717" x14ac:dyDescent="0.25"/>
    <row r="58718" x14ac:dyDescent="0.25"/>
    <row r="58719" x14ac:dyDescent="0.25"/>
    <row r="58720" x14ac:dyDescent="0.25"/>
    <row r="58721" x14ac:dyDescent="0.25"/>
    <row r="58722" x14ac:dyDescent="0.25"/>
    <row r="58723" x14ac:dyDescent="0.25"/>
    <row r="58724" x14ac:dyDescent="0.25"/>
    <row r="58725" x14ac:dyDescent="0.25"/>
    <row r="58726" x14ac:dyDescent="0.25"/>
    <row r="58727" x14ac:dyDescent="0.25"/>
    <row r="58728" x14ac:dyDescent="0.25"/>
    <row r="58729" x14ac:dyDescent="0.25"/>
    <row r="58730" x14ac:dyDescent="0.25"/>
    <row r="58731" x14ac:dyDescent="0.25"/>
    <row r="58732" x14ac:dyDescent="0.25"/>
    <row r="58733" x14ac:dyDescent="0.25"/>
    <row r="58734" x14ac:dyDescent="0.25"/>
    <row r="58735" x14ac:dyDescent="0.25"/>
    <row r="58736" x14ac:dyDescent="0.25"/>
    <row r="58737" x14ac:dyDescent="0.25"/>
    <row r="58738" x14ac:dyDescent="0.25"/>
    <row r="58739" x14ac:dyDescent="0.25"/>
    <row r="58740" x14ac:dyDescent="0.25"/>
    <row r="58741" x14ac:dyDescent="0.25"/>
    <row r="58742" x14ac:dyDescent="0.25"/>
    <row r="58743" x14ac:dyDescent="0.25"/>
    <row r="58744" x14ac:dyDescent="0.25"/>
    <row r="58745" x14ac:dyDescent="0.25"/>
    <row r="58746" x14ac:dyDescent="0.25"/>
    <row r="58747" x14ac:dyDescent="0.25"/>
    <row r="58748" x14ac:dyDescent="0.25"/>
    <row r="58749" x14ac:dyDescent="0.25"/>
    <row r="58750" x14ac:dyDescent="0.25"/>
    <row r="58751" x14ac:dyDescent="0.25"/>
    <row r="58752" x14ac:dyDescent="0.25"/>
    <row r="58753" x14ac:dyDescent="0.25"/>
    <row r="58754" x14ac:dyDescent="0.25"/>
    <row r="58755" x14ac:dyDescent="0.25"/>
    <row r="58756" x14ac:dyDescent="0.25"/>
    <row r="58757" x14ac:dyDescent="0.25"/>
    <row r="58758" x14ac:dyDescent="0.25"/>
    <row r="58759" x14ac:dyDescent="0.25"/>
    <row r="58760" x14ac:dyDescent="0.25"/>
    <row r="58761" x14ac:dyDescent="0.25"/>
    <row r="58762" x14ac:dyDescent="0.25"/>
    <row r="58763" x14ac:dyDescent="0.25"/>
    <row r="58764" x14ac:dyDescent="0.25"/>
    <row r="58765" x14ac:dyDescent="0.25"/>
    <row r="58766" x14ac:dyDescent="0.25"/>
    <row r="58767" x14ac:dyDescent="0.25"/>
    <row r="58768" x14ac:dyDescent="0.25"/>
    <row r="58769" x14ac:dyDescent="0.25"/>
    <row r="58770" x14ac:dyDescent="0.25"/>
    <row r="58771" x14ac:dyDescent="0.25"/>
    <row r="58772" x14ac:dyDescent="0.25"/>
    <row r="58773" x14ac:dyDescent="0.25"/>
    <row r="58774" x14ac:dyDescent="0.25"/>
    <row r="58775" x14ac:dyDescent="0.25"/>
    <row r="58776" x14ac:dyDescent="0.25"/>
    <row r="58777" x14ac:dyDescent="0.25"/>
    <row r="58778" x14ac:dyDescent="0.25"/>
    <row r="58779" x14ac:dyDescent="0.25"/>
    <row r="58780" x14ac:dyDescent="0.25"/>
    <row r="58781" x14ac:dyDescent="0.25"/>
    <row r="58782" x14ac:dyDescent="0.25"/>
    <row r="58783" x14ac:dyDescent="0.25"/>
    <row r="58784" x14ac:dyDescent="0.25"/>
    <row r="58785" x14ac:dyDescent="0.25"/>
    <row r="58786" x14ac:dyDescent="0.25"/>
    <row r="58787" x14ac:dyDescent="0.25"/>
    <row r="58788" x14ac:dyDescent="0.25"/>
    <row r="58789" x14ac:dyDescent="0.25"/>
    <row r="58790" x14ac:dyDescent="0.25"/>
    <row r="58791" x14ac:dyDescent="0.25"/>
    <row r="58792" x14ac:dyDescent="0.25"/>
    <row r="58793" x14ac:dyDescent="0.25"/>
    <row r="58794" x14ac:dyDescent="0.25"/>
    <row r="58795" x14ac:dyDescent="0.25"/>
    <row r="58796" x14ac:dyDescent="0.25"/>
    <row r="58797" x14ac:dyDescent="0.25"/>
    <row r="58798" x14ac:dyDescent="0.25"/>
    <row r="58799" x14ac:dyDescent="0.25"/>
    <row r="58800" x14ac:dyDescent="0.25"/>
    <row r="58801" x14ac:dyDescent="0.25"/>
    <row r="58802" x14ac:dyDescent="0.25"/>
    <row r="58803" x14ac:dyDescent="0.25"/>
    <row r="58804" x14ac:dyDescent="0.25"/>
    <row r="58805" x14ac:dyDescent="0.25"/>
    <row r="58806" x14ac:dyDescent="0.25"/>
    <row r="58807" x14ac:dyDescent="0.25"/>
    <row r="58808" x14ac:dyDescent="0.25"/>
    <row r="58809" x14ac:dyDescent="0.25"/>
    <row r="58810" x14ac:dyDescent="0.25"/>
    <row r="58811" x14ac:dyDescent="0.25"/>
    <row r="58812" x14ac:dyDescent="0.25"/>
    <row r="58813" x14ac:dyDescent="0.25"/>
    <row r="58814" x14ac:dyDescent="0.25"/>
    <row r="58815" x14ac:dyDescent="0.25"/>
    <row r="58816" x14ac:dyDescent="0.25"/>
    <row r="58817" x14ac:dyDescent="0.25"/>
    <row r="58818" x14ac:dyDescent="0.25"/>
    <row r="58819" x14ac:dyDescent="0.25"/>
    <row r="58820" x14ac:dyDescent="0.25"/>
    <row r="58821" x14ac:dyDescent="0.25"/>
    <row r="58822" x14ac:dyDescent="0.25"/>
    <row r="58823" x14ac:dyDescent="0.25"/>
    <row r="58824" x14ac:dyDescent="0.25"/>
    <row r="58825" x14ac:dyDescent="0.25"/>
    <row r="58826" x14ac:dyDescent="0.25"/>
    <row r="58827" x14ac:dyDescent="0.25"/>
    <row r="58828" x14ac:dyDescent="0.25"/>
    <row r="58829" x14ac:dyDescent="0.25"/>
    <row r="58830" x14ac:dyDescent="0.25"/>
    <row r="58831" x14ac:dyDescent="0.25"/>
    <row r="58832" x14ac:dyDescent="0.25"/>
    <row r="58833" x14ac:dyDescent="0.25"/>
    <row r="58834" x14ac:dyDescent="0.25"/>
    <row r="58835" x14ac:dyDescent="0.25"/>
    <row r="58836" x14ac:dyDescent="0.25"/>
    <row r="58837" x14ac:dyDescent="0.25"/>
    <row r="58838" x14ac:dyDescent="0.25"/>
    <row r="58839" x14ac:dyDescent="0.25"/>
    <row r="58840" x14ac:dyDescent="0.25"/>
    <row r="58841" x14ac:dyDescent="0.25"/>
    <row r="58842" x14ac:dyDescent="0.25"/>
    <row r="58843" x14ac:dyDescent="0.25"/>
    <row r="58844" x14ac:dyDescent="0.25"/>
    <row r="58845" x14ac:dyDescent="0.25"/>
    <row r="58846" x14ac:dyDescent="0.25"/>
    <row r="58847" x14ac:dyDescent="0.25"/>
    <row r="58848" x14ac:dyDescent="0.25"/>
    <row r="58849" x14ac:dyDescent="0.25"/>
    <row r="58850" x14ac:dyDescent="0.25"/>
    <row r="58851" x14ac:dyDescent="0.25"/>
    <row r="58852" x14ac:dyDescent="0.25"/>
    <row r="58853" x14ac:dyDescent="0.25"/>
    <row r="58854" x14ac:dyDescent="0.25"/>
    <row r="58855" x14ac:dyDescent="0.25"/>
    <row r="58856" x14ac:dyDescent="0.25"/>
    <row r="58857" x14ac:dyDescent="0.25"/>
    <row r="58858" x14ac:dyDescent="0.25"/>
    <row r="58859" x14ac:dyDescent="0.25"/>
    <row r="58860" x14ac:dyDescent="0.25"/>
    <row r="58861" x14ac:dyDescent="0.25"/>
    <row r="58862" x14ac:dyDescent="0.25"/>
    <row r="58863" x14ac:dyDescent="0.25"/>
    <row r="58864" x14ac:dyDescent="0.25"/>
    <row r="58865" x14ac:dyDescent="0.25"/>
    <row r="58866" x14ac:dyDescent="0.25"/>
    <row r="58867" x14ac:dyDescent="0.25"/>
    <row r="58868" x14ac:dyDescent="0.25"/>
    <row r="58869" x14ac:dyDescent="0.25"/>
    <row r="58870" x14ac:dyDescent="0.25"/>
    <row r="58871" x14ac:dyDescent="0.25"/>
    <row r="58872" x14ac:dyDescent="0.25"/>
    <row r="58873" x14ac:dyDescent="0.25"/>
    <row r="58874" x14ac:dyDescent="0.25"/>
    <row r="58875" x14ac:dyDescent="0.25"/>
    <row r="58876" x14ac:dyDescent="0.25"/>
    <row r="58877" x14ac:dyDescent="0.25"/>
    <row r="58878" x14ac:dyDescent="0.25"/>
    <row r="58879" x14ac:dyDescent="0.25"/>
    <row r="58880" x14ac:dyDescent="0.25"/>
    <row r="58881" x14ac:dyDescent="0.25"/>
    <row r="58882" x14ac:dyDescent="0.25"/>
    <row r="58883" x14ac:dyDescent="0.25"/>
    <row r="58884" x14ac:dyDescent="0.25"/>
    <row r="58885" x14ac:dyDescent="0.25"/>
    <row r="58886" x14ac:dyDescent="0.25"/>
    <row r="58887" x14ac:dyDescent="0.25"/>
    <row r="58888" x14ac:dyDescent="0.25"/>
    <row r="58889" x14ac:dyDescent="0.25"/>
    <row r="58890" x14ac:dyDescent="0.25"/>
    <row r="58891" x14ac:dyDescent="0.25"/>
    <row r="58892" x14ac:dyDescent="0.25"/>
    <row r="58893" x14ac:dyDescent="0.25"/>
    <row r="58894" x14ac:dyDescent="0.25"/>
    <row r="58895" x14ac:dyDescent="0.25"/>
    <row r="58896" x14ac:dyDescent="0.25"/>
    <row r="58897" x14ac:dyDescent="0.25"/>
    <row r="58898" x14ac:dyDescent="0.25"/>
    <row r="58899" x14ac:dyDescent="0.25"/>
    <row r="58900" x14ac:dyDescent="0.25"/>
    <row r="58901" x14ac:dyDescent="0.25"/>
    <row r="58902" x14ac:dyDescent="0.25"/>
    <row r="58903" x14ac:dyDescent="0.25"/>
    <row r="58904" x14ac:dyDescent="0.25"/>
    <row r="58905" x14ac:dyDescent="0.25"/>
    <row r="58906" x14ac:dyDescent="0.25"/>
    <row r="58907" x14ac:dyDescent="0.25"/>
    <row r="58908" x14ac:dyDescent="0.25"/>
    <row r="58909" x14ac:dyDescent="0.25"/>
    <row r="58910" x14ac:dyDescent="0.25"/>
    <row r="58911" x14ac:dyDescent="0.25"/>
    <row r="58912" x14ac:dyDescent="0.25"/>
    <row r="58913" x14ac:dyDescent="0.25"/>
    <row r="58914" x14ac:dyDescent="0.25"/>
    <row r="58915" x14ac:dyDescent="0.25"/>
    <row r="58916" x14ac:dyDescent="0.25"/>
    <row r="58917" x14ac:dyDescent="0.25"/>
    <row r="58918" x14ac:dyDescent="0.25"/>
    <row r="58919" x14ac:dyDescent="0.25"/>
    <row r="58920" x14ac:dyDescent="0.25"/>
    <row r="58921" x14ac:dyDescent="0.25"/>
    <row r="58922" x14ac:dyDescent="0.25"/>
    <row r="58923" x14ac:dyDescent="0.25"/>
    <row r="58924" x14ac:dyDescent="0.25"/>
    <row r="58925" x14ac:dyDescent="0.25"/>
    <row r="58926" x14ac:dyDescent="0.25"/>
    <row r="58927" x14ac:dyDescent="0.25"/>
    <row r="58928" x14ac:dyDescent="0.25"/>
    <row r="58929" x14ac:dyDescent="0.25"/>
    <row r="58930" x14ac:dyDescent="0.25"/>
    <row r="58931" x14ac:dyDescent="0.25"/>
    <row r="58932" x14ac:dyDescent="0.25"/>
    <row r="58933" x14ac:dyDescent="0.25"/>
    <row r="58934" x14ac:dyDescent="0.25"/>
    <row r="58935" x14ac:dyDescent="0.25"/>
    <row r="58936" x14ac:dyDescent="0.25"/>
    <row r="58937" x14ac:dyDescent="0.25"/>
    <row r="58938" x14ac:dyDescent="0.25"/>
    <row r="58939" x14ac:dyDescent="0.25"/>
    <row r="58940" x14ac:dyDescent="0.25"/>
    <row r="58941" x14ac:dyDescent="0.25"/>
    <row r="58942" x14ac:dyDescent="0.25"/>
    <row r="58943" x14ac:dyDescent="0.25"/>
    <row r="58944" x14ac:dyDescent="0.25"/>
    <row r="58945" x14ac:dyDescent="0.25"/>
    <row r="58946" x14ac:dyDescent="0.25"/>
    <row r="58947" x14ac:dyDescent="0.25"/>
    <row r="58948" x14ac:dyDescent="0.25"/>
    <row r="58949" x14ac:dyDescent="0.25"/>
    <row r="58950" x14ac:dyDescent="0.25"/>
    <row r="58951" x14ac:dyDescent="0.25"/>
    <row r="58952" x14ac:dyDescent="0.25"/>
    <row r="58953" x14ac:dyDescent="0.25"/>
    <row r="58954" x14ac:dyDescent="0.25"/>
    <row r="58955" x14ac:dyDescent="0.25"/>
    <row r="58956" x14ac:dyDescent="0.25"/>
    <row r="58957" x14ac:dyDescent="0.25"/>
    <row r="58958" x14ac:dyDescent="0.25"/>
    <row r="58959" x14ac:dyDescent="0.25"/>
    <row r="58960" x14ac:dyDescent="0.25"/>
    <row r="58961" x14ac:dyDescent="0.25"/>
    <row r="58962" x14ac:dyDescent="0.25"/>
    <row r="58963" x14ac:dyDescent="0.25"/>
    <row r="58964" x14ac:dyDescent="0.25"/>
    <row r="58965" x14ac:dyDescent="0.25"/>
    <row r="58966" x14ac:dyDescent="0.25"/>
    <row r="58967" x14ac:dyDescent="0.25"/>
    <row r="58968" x14ac:dyDescent="0.25"/>
    <row r="58969" x14ac:dyDescent="0.25"/>
    <row r="58970" x14ac:dyDescent="0.25"/>
    <row r="58971" x14ac:dyDescent="0.25"/>
    <row r="58972" x14ac:dyDescent="0.25"/>
    <row r="58973" x14ac:dyDescent="0.25"/>
    <row r="58974" x14ac:dyDescent="0.25"/>
    <row r="58975" x14ac:dyDescent="0.25"/>
    <row r="58976" x14ac:dyDescent="0.25"/>
    <row r="58977" x14ac:dyDescent="0.25"/>
    <row r="58978" x14ac:dyDescent="0.25"/>
    <row r="58979" x14ac:dyDescent="0.25"/>
    <row r="58980" x14ac:dyDescent="0.25"/>
    <row r="58981" x14ac:dyDescent="0.25"/>
    <row r="58982" x14ac:dyDescent="0.25"/>
    <row r="58983" x14ac:dyDescent="0.25"/>
    <row r="58984" x14ac:dyDescent="0.25"/>
    <row r="58985" x14ac:dyDescent="0.25"/>
    <row r="58986" x14ac:dyDescent="0.25"/>
    <row r="58987" x14ac:dyDescent="0.25"/>
    <row r="58988" x14ac:dyDescent="0.25"/>
    <row r="58989" x14ac:dyDescent="0.25"/>
    <row r="58990" x14ac:dyDescent="0.25"/>
    <row r="58991" x14ac:dyDescent="0.25"/>
    <row r="58992" x14ac:dyDescent="0.25"/>
    <row r="58993" x14ac:dyDescent="0.25"/>
    <row r="58994" x14ac:dyDescent="0.25"/>
    <row r="58995" x14ac:dyDescent="0.25"/>
    <row r="58996" x14ac:dyDescent="0.25"/>
    <row r="58997" x14ac:dyDescent="0.25"/>
    <row r="58998" x14ac:dyDescent="0.25"/>
    <row r="58999" x14ac:dyDescent="0.25"/>
    <row r="59000" x14ac:dyDescent="0.25"/>
    <row r="59001" x14ac:dyDescent="0.25"/>
    <row r="59002" x14ac:dyDescent="0.25"/>
    <row r="59003" x14ac:dyDescent="0.25"/>
    <row r="59004" x14ac:dyDescent="0.25"/>
    <row r="59005" x14ac:dyDescent="0.25"/>
    <row r="59006" x14ac:dyDescent="0.25"/>
    <row r="59007" x14ac:dyDescent="0.25"/>
    <row r="59008" x14ac:dyDescent="0.25"/>
    <row r="59009" x14ac:dyDescent="0.25"/>
    <row r="59010" x14ac:dyDescent="0.25"/>
    <row r="59011" x14ac:dyDescent="0.25"/>
    <row r="59012" x14ac:dyDescent="0.25"/>
    <row r="59013" x14ac:dyDescent="0.25"/>
    <row r="59014" x14ac:dyDescent="0.25"/>
    <row r="59015" x14ac:dyDescent="0.25"/>
    <row r="59016" x14ac:dyDescent="0.25"/>
    <row r="59017" x14ac:dyDescent="0.25"/>
    <row r="59018" x14ac:dyDescent="0.25"/>
    <row r="59019" x14ac:dyDescent="0.25"/>
    <row r="59020" x14ac:dyDescent="0.25"/>
    <row r="59021" x14ac:dyDescent="0.25"/>
    <row r="59022" x14ac:dyDescent="0.25"/>
    <row r="59023" x14ac:dyDescent="0.25"/>
    <row r="59024" x14ac:dyDescent="0.25"/>
    <row r="59025" x14ac:dyDescent="0.25"/>
    <row r="59026" x14ac:dyDescent="0.25"/>
    <row r="59027" x14ac:dyDescent="0.25"/>
    <row r="59028" x14ac:dyDescent="0.25"/>
    <row r="59029" x14ac:dyDescent="0.25"/>
    <row r="59030" x14ac:dyDescent="0.25"/>
    <row r="59031" x14ac:dyDescent="0.25"/>
    <row r="59032" x14ac:dyDescent="0.25"/>
    <row r="59033" x14ac:dyDescent="0.25"/>
    <row r="59034" x14ac:dyDescent="0.25"/>
    <row r="59035" x14ac:dyDescent="0.25"/>
    <row r="59036" x14ac:dyDescent="0.25"/>
    <row r="59037" x14ac:dyDescent="0.25"/>
    <row r="59038" x14ac:dyDescent="0.25"/>
    <row r="59039" x14ac:dyDescent="0.25"/>
    <row r="59040" x14ac:dyDescent="0.25"/>
    <row r="59041" x14ac:dyDescent="0.25"/>
    <row r="59042" x14ac:dyDescent="0.25"/>
    <row r="59043" x14ac:dyDescent="0.25"/>
    <row r="59044" x14ac:dyDescent="0.25"/>
    <row r="59045" x14ac:dyDescent="0.25"/>
    <row r="59046" x14ac:dyDescent="0.25"/>
    <row r="59047" x14ac:dyDescent="0.25"/>
    <row r="59048" x14ac:dyDescent="0.25"/>
    <row r="59049" x14ac:dyDescent="0.25"/>
    <row r="59050" x14ac:dyDescent="0.25"/>
    <row r="59051" x14ac:dyDescent="0.25"/>
    <row r="59052" x14ac:dyDescent="0.25"/>
    <row r="59053" x14ac:dyDescent="0.25"/>
    <row r="59054" x14ac:dyDescent="0.25"/>
    <row r="59055" x14ac:dyDescent="0.25"/>
    <row r="59056" x14ac:dyDescent="0.25"/>
    <row r="59057" x14ac:dyDescent="0.25"/>
    <row r="59058" x14ac:dyDescent="0.25"/>
    <row r="59059" x14ac:dyDescent="0.25"/>
    <row r="59060" x14ac:dyDescent="0.25"/>
    <row r="59061" x14ac:dyDescent="0.25"/>
    <row r="59062" x14ac:dyDescent="0.25"/>
    <row r="59063" x14ac:dyDescent="0.25"/>
    <row r="59064" x14ac:dyDescent="0.25"/>
    <row r="59065" x14ac:dyDescent="0.25"/>
    <row r="59066" x14ac:dyDescent="0.25"/>
    <row r="59067" x14ac:dyDescent="0.25"/>
    <row r="59068" x14ac:dyDescent="0.25"/>
    <row r="59069" x14ac:dyDescent="0.25"/>
    <row r="59070" x14ac:dyDescent="0.25"/>
    <row r="59071" x14ac:dyDescent="0.25"/>
    <row r="59072" x14ac:dyDescent="0.25"/>
    <row r="59073" x14ac:dyDescent="0.25"/>
    <row r="59074" x14ac:dyDescent="0.25"/>
    <row r="59075" x14ac:dyDescent="0.25"/>
    <row r="59076" x14ac:dyDescent="0.25"/>
    <row r="59077" x14ac:dyDescent="0.25"/>
    <row r="59078" x14ac:dyDescent="0.25"/>
    <row r="59079" x14ac:dyDescent="0.25"/>
    <row r="59080" x14ac:dyDescent="0.25"/>
    <row r="59081" x14ac:dyDescent="0.25"/>
    <row r="59082" x14ac:dyDescent="0.25"/>
    <row r="59083" x14ac:dyDescent="0.25"/>
    <row r="59084" x14ac:dyDescent="0.25"/>
    <row r="59085" x14ac:dyDescent="0.25"/>
    <row r="59086" x14ac:dyDescent="0.25"/>
    <row r="59087" x14ac:dyDescent="0.25"/>
    <row r="59088" x14ac:dyDescent="0.25"/>
    <row r="59089" x14ac:dyDescent="0.25"/>
    <row r="59090" x14ac:dyDescent="0.25"/>
    <row r="59091" x14ac:dyDescent="0.25"/>
    <row r="59092" x14ac:dyDescent="0.25"/>
    <row r="59093" x14ac:dyDescent="0.25"/>
    <row r="59094" x14ac:dyDescent="0.25"/>
    <row r="59095" x14ac:dyDescent="0.25"/>
    <row r="59096" x14ac:dyDescent="0.25"/>
    <row r="59097" x14ac:dyDescent="0.25"/>
    <row r="59098" x14ac:dyDescent="0.25"/>
    <row r="59099" x14ac:dyDescent="0.25"/>
    <row r="59100" x14ac:dyDescent="0.25"/>
    <row r="59101" x14ac:dyDescent="0.25"/>
    <row r="59102" x14ac:dyDescent="0.25"/>
    <row r="59103" x14ac:dyDescent="0.25"/>
    <row r="59104" x14ac:dyDescent="0.25"/>
    <row r="59105" x14ac:dyDescent="0.25"/>
    <row r="59106" x14ac:dyDescent="0.25"/>
    <row r="59107" x14ac:dyDescent="0.25"/>
    <row r="59108" x14ac:dyDescent="0.25"/>
    <row r="59109" x14ac:dyDescent="0.25"/>
    <row r="59110" x14ac:dyDescent="0.25"/>
    <row r="59111" x14ac:dyDescent="0.25"/>
    <row r="59112" x14ac:dyDescent="0.25"/>
    <row r="59113" x14ac:dyDescent="0.25"/>
    <row r="59114" x14ac:dyDescent="0.25"/>
    <row r="59115" x14ac:dyDescent="0.25"/>
    <row r="59116" x14ac:dyDescent="0.25"/>
    <row r="59117" x14ac:dyDescent="0.25"/>
    <row r="59118" x14ac:dyDescent="0.25"/>
    <row r="59119" x14ac:dyDescent="0.25"/>
    <row r="59120" x14ac:dyDescent="0.25"/>
    <row r="59121" x14ac:dyDescent="0.25"/>
    <row r="59122" x14ac:dyDescent="0.25"/>
    <row r="59123" x14ac:dyDescent="0.25"/>
    <row r="59124" x14ac:dyDescent="0.25"/>
    <row r="59125" x14ac:dyDescent="0.25"/>
    <row r="59126" x14ac:dyDescent="0.25"/>
    <row r="59127" x14ac:dyDescent="0.25"/>
    <row r="59128" x14ac:dyDescent="0.25"/>
    <row r="59129" x14ac:dyDescent="0.25"/>
    <row r="59130" x14ac:dyDescent="0.25"/>
    <row r="59131" x14ac:dyDescent="0.25"/>
    <row r="59132" x14ac:dyDescent="0.25"/>
    <row r="59133" x14ac:dyDescent="0.25"/>
    <row r="59134" x14ac:dyDescent="0.25"/>
    <row r="59135" x14ac:dyDescent="0.25"/>
    <row r="59136" x14ac:dyDescent="0.25"/>
    <row r="59137" x14ac:dyDescent="0.25"/>
    <row r="59138" x14ac:dyDescent="0.25"/>
    <row r="59139" x14ac:dyDescent="0.25"/>
    <row r="59140" x14ac:dyDescent="0.25"/>
    <row r="59141" x14ac:dyDescent="0.25"/>
    <row r="59142" x14ac:dyDescent="0.25"/>
    <row r="59143" x14ac:dyDescent="0.25"/>
    <row r="59144" x14ac:dyDescent="0.25"/>
    <row r="59145" x14ac:dyDescent="0.25"/>
    <row r="59146" x14ac:dyDescent="0.25"/>
    <row r="59147" x14ac:dyDescent="0.25"/>
    <row r="59148" x14ac:dyDescent="0.25"/>
    <row r="59149" x14ac:dyDescent="0.25"/>
    <row r="59150" x14ac:dyDescent="0.25"/>
    <row r="59151" x14ac:dyDescent="0.25"/>
    <row r="59152" x14ac:dyDescent="0.25"/>
    <row r="59153" x14ac:dyDescent="0.25"/>
    <row r="59154" x14ac:dyDescent="0.25"/>
    <row r="59155" x14ac:dyDescent="0.25"/>
    <row r="59156" x14ac:dyDescent="0.25"/>
    <row r="59157" x14ac:dyDescent="0.25"/>
    <row r="59158" x14ac:dyDescent="0.25"/>
    <row r="59159" x14ac:dyDescent="0.25"/>
    <row r="59160" x14ac:dyDescent="0.25"/>
    <row r="59161" x14ac:dyDescent="0.25"/>
    <row r="59162" x14ac:dyDescent="0.25"/>
    <row r="59163" x14ac:dyDescent="0.25"/>
    <row r="59164" x14ac:dyDescent="0.25"/>
    <row r="59165" x14ac:dyDescent="0.25"/>
    <row r="59166" x14ac:dyDescent="0.25"/>
    <row r="59167" x14ac:dyDescent="0.25"/>
    <row r="59168" x14ac:dyDescent="0.25"/>
    <row r="59169" x14ac:dyDescent="0.25"/>
    <row r="59170" x14ac:dyDescent="0.25"/>
    <row r="59171" x14ac:dyDescent="0.25"/>
    <row r="59172" x14ac:dyDescent="0.25"/>
    <row r="59173" x14ac:dyDescent="0.25"/>
    <row r="59174" x14ac:dyDescent="0.25"/>
    <row r="59175" x14ac:dyDescent="0.25"/>
    <row r="59176" x14ac:dyDescent="0.25"/>
    <row r="59177" x14ac:dyDescent="0.25"/>
    <row r="59178" x14ac:dyDescent="0.25"/>
    <row r="59179" x14ac:dyDescent="0.25"/>
    <row r="59180" x14ac:dyDescent="0.25"/>
    <row r="59181" x14ac:dyDescent="0.25"/>
    <row r="59182" x14ac:dyDescent="0.25"/>
    <row r="59183" x14ac:dyDescent="0.25"/>
    <row r="59184" x14ac:dyDescent="0.25"/>
    <row r="59185" x14ac:dyDescent="0.25"/>
    <row r="59186" x14ac:dyDescent="0.25"/>
    <row r="59187" x14ac:dyDescent="0.25"/>
    <row r="59188" x14ac:dyDescent="0.25"/>
    <row r="59189" x14ac:dyDescent="0.25"/>
    <row r="59190" x14ac:dyDescent="0.25"/>
    <row r="59191" x14ac:dyDescent="0.25"/>
    <row r="59192" x14ac:dyDescent="0.25"/>
    <row r="59193" x14ac:dyDescent="0.25"/>
    <row r="59194" x14ac:dyDescent="0.25"/>
    <row r="59195" x14ac:dyDescent="0.25"/>
    <row r="59196" x14ac:dyDescent="0.25"/>
    <row r="59197" x14ac:dyDescent="0.25"/>
    <row r="59198" x14ac:dyDescent="0.25"/>
    <row r="59199" x14ac:dyDescent="0.25"/>
    <row r="59200" x14ac:dyDescent="0.25"/>
    <row r="59201" x14ac:dyDescent="0.25"/>
    <row r="59202" x14ac:dyDescent="0.25"/>
    <row r="59203" x14ac:dyDescent="0.25"/>
    <row r="59204" x14ac:dyDescent="0.25"/>
    <row r="59205" x14ac:dyDescent="0.25"/>
    <row r="59206" x14ac:dyDescent="0.25"/>
    <row r="59207" x14ac:dyDescent="0.25"/>
    <row r="59208" x14ac:dyDescent="0.25"/>
    <row r="59209" x14ac:dyDescent="0.25"/>
    <row r="59210" x14ac:dyDescent="0.25"/>
    <row r="59211" x14ac:dyDescent="0.25"/>
    <row r="59212" x14ac:dyDescent="0.25"/>
    <row r="59213" x14ac:dyDescent="0.25"/>
    <row r="59214" x14ac:dyDescent="0.25"/>
    <row r="59215" x14ac:dyDescent="0.25"/>
    <row r="59216" x14ac:dyDescent="0.25"/>
    <row r="59217" x14ac:dyDescent="0.25"/>
    <row r="59218" x14ac:dyDescent="0.25"/>
    <row r="59219" x14ac:dyDescent="0.25"/>
    <row r="59220" x14ac:dyDescent="0.25"/>
    <row r="59221" x14ac:dyDescent="0.25"/>
    <row r="59222" x14ac:dyDescent="0.25"/>
    <row r="59223" x14ac:dyDescent="0.25"/>
    <row r="59224" x14ac:dyDescent="0.25"/>
    <row r="59225" x14ac:dyDescent="0.25"/>
    <row r="59226" x14ac:dyDescent="0.25"/>
    <row r="59227" x14ac:dyDescent="0.25"/>
    <row r="59228" x14ac:dyDescent="0.25"/>
    <row r="59229" x14ac:dyDescent="0.25"/>
    <row r="59230" x14ac:dyDescent="0.25"/>
    <row r="59231" x14ac:dyDescent="0.25"/>
    <row r="59232" x14ac:dyDescent="0.25"/>
    <row r="59233" x14ac:dyDescent="0.25"/>
    <row r="59234" x14ac:dyDescent="0.25"/>
    <row r="59235" x14ac:dyDescent="0.25"/>
    <row r="59236" x14ac:dyDescent="0.25"/>
    <row r="59237" x14ac:dyDescent="0.25"/>
    <row r="59238" x14ac:dyDescent="0.25"/>
    <row r="59239" x14ac:dyDescent="0.25"/>
    <row r="59240" x14ac:dyDescent="0.25"/>
    <row r="59241" x14ac:dyDescent="0.25"/>
    <row r="59242" x14ac:dyDescent="0.25"/>
    <row r="59243" x14ac:dyDescent="0.25"/>
    <row r="59244" x14ac:dyDescent="0.25"/>
    <row r="59245" x14ac:dyDescent="0.25"/>
    <row r="59246" x14ac:dyDescent="0.25"/>
    <row r="59247" x14ac:dyDescent="0.25"/>
    <row r="59248" x14ac:dyDescent="0.25"/>
    <row r="59249" x14ac:dyDescent="0.25"/>
    <row r="59250" x14ac:dyDescent="0.25"/>
    <row r="59251" x14ac:dyDescent="0.25"/>
    <row r="59252" x14ac:dyDescent="0.25"/>
    <row r="59253" x14ac:dyDescent="0.25"/>
    <row r="59254" x14ac:dyDescent="0.25"/>
    <row r="59255" x14ac:dyDescent="0.25"/>
    <row r="59256" x14ac:dyDescent="0.25"/>
    <row r="59257" x14ac:dyDescent="0.25"/>
    <row r="59258" x14ac:dyDescent="0.25"/>
    <row r="59259" x14ac:dyDescent="0.25"/>
    <row r="59260" x14ac:dyDescent="0.25"/>
    <row r="59261" x14ac:dyDescent="0.25"/>
    <row r="59262" x14ac:dyDescent="0.25"/>
    <row r="59263" x14ac:dyDescent="0.25"/>
    <row r="59264" x14ac:dyDescent="0.25"/>
    <row r="59265" x14ac:dyDescent="0.25"/>
    <row r="59266" x14ac:dyDescent="0.25"/>
    <row r="59267" x14ac:dyDescent="0.25"/>
    <row r="59268" x14ac:dyDescent="0.25"/>
    <row r="59269" x14ac:dyDescent="0.25"/>
    <row r="59270" x14ac:dyDescent="0.25"/>
    <row r="59271" x14ac:dyDescent="0.25"/>
    <row r="59272" x14ac:dyDescent="0.25"/>
    <row r="59273" x14ac:dyDescent="0.25"/>
    <row r="59274" x14ac:dyDescent="0.25"/>
    <row r="59275" x14ac:dyDescent="0.25"/>
    <row r="59276" x14ac:dyDescent="0.25"/>
    <row r="59277" x14ac:dyDescent="0.25"/>
    <row r="59278" x14ac:dyDescent="0.25"/>
    <row r="59279" x14ac:dyDescent="0.25"/>
    <row r="59280" x14ac:dyDescent="0.25"/>
    <row r="59281" x14ac:dyDescent="0.25"/>
    <row r="59282" x14ac:dyDescent="0.25"/>
    <row r="59283" x14ac:dyDescent="0.25"/>
    <row r="59284" x14ac:dyDescent="0.25"/>
    <row r="59285" x14ac:dyDescent="0.25"/>
    <row r="59286" x14ac:dyDescent="0.25"/>
    <row r="59287" x14ac:dyDescent="0.25"/>
    <row r="59288" x14ac:dyDescent="0.25"/>
    <row r="59289" x14ac:dyDescent="0.25"/>
    <row r="59290" x14ac:dyDescent="0.25"/>
    <row r="59291" x14ac:dyDescent="0.25"/>
    <row r="59292" x14ac:dyDescent="0.25"/>
    <row r="59293" x14ac:dyDescent="0.25"/>
    <row r="59294" x14ac:dyDescent="0.25"/>
    <row r="59295" x14ac:dyDescent="0.25"/>
    <row r="59296" x14ac:dyDescent="0.25"/>
    <row r="59297" x14ac:dyDescent="0.25"/>
    <row r="59298" x14ac:dyDescent="0.25"/>
    <row r="59299" x14ac:dyDescent="0.25"/>
    <row r="59300" x14ac:dyDescent="0.25"/>
    <row r="59301" x14ac:dyDescent="0.25"/>
    <row r="59302" x14ac:dyDescent="0.25"/>
    <row r="59303" x14ac:dyDescent="0.25"/>
    <row r="59304" x14ac:dyDescent="0.25"/>
    <row r="59305" x14ac:dyDescent="0.25"/>
    <row r="59306" x14ac:dyDescent="0.25"/>
    <row r="59307" x14ac:dyDescent="0.25"/>
    <row r="59308" x14ac:dyDescent="0.25"/>
    <row r="59309" x14ac:dyDescent="0.25"/>
    <row r="59310" x14ac:dyDescent="0.25"/>
    <row r="59311" x14ac:dyDescent="0.25"/>
    <row r="59312" x14ac:dyDescent="0.25"/>
    <row r="59313" x14ac:dyDescent="0.25"/>
    <row r="59314" x14ac:dyDescent="0.25"/>
    <row r="59315" x14ac:dyDescent="0.25"/>
    <row r="59316" x14ac:dyDescent="0.25"/>
    <row r="59317" x14ac:dyDescent="0.25"/>
    <row r="59318" x14ac:dyDescent="0.25"/>
    <row r="59319" x14ac:dyDescent="0.25"/>
    <row r="59320" x14ac:dyDescent="0.25"/>
    <row r="59321" x14ac:dyDescent="0.25"/>
    <row r="59322" x14ac:dyDescent="0.25"/>
    <row r="59323" x14ac:dyDescent="0.25"/>
    <row r="59324" x14ac:dyDescent="0.25"/>
    <row r="59325" x14ac:dyDescent="0.25"/>
    <row r="59326" x14ac:dyDescent="0.25"/>
    <row r="59327" x14ac:dyDescent="0.25"/>
    <row r="59328" x14ac:dyDescent="0.25"/>
    <row r="59329" x14ac:dyDescent="0.25"/>
    <row r="59330" x14ac:dyDescent="0.25"/>
    <row r="59331" x14ac:dyDescent="0.25"/>
    <row r="59332" x14ac:dyDescent="0.25"/>
    <row r="59333" x14ac:dyDescent="0.25"/>
    <row r="59334" x14ac:dyDescent="0.25"/>
    <row r="59335" x14ac:dyDescent="0.25"/>
    <row r="59336" x14ac:dyDescent="0.25"/>
    <row r="59337" x14ac:dyDescent="0.25"/>
    <row r="59338" x14ac:dyDescent="0.25"/>
    <row r="59339" x14ac:dyDescent="0.25"/>
    <row r="59340" x14ac:dyDescent="0.25"/>
    <row r="59341" x14ac:dyDescent="0.25"/>
    <row r="59342" x14ac:dyDescent="0.25"/>
    <row r="59343" x14ac:dyDescent="0.25"/>
    <row r="59344" x14ac:dyDescent="0.25"/>
    <row r="59345" x14ac:dyDescent="0.25"/>
    <row r="59346" x14ac:dyDescent="0.25"/>
    <row r="59347" x14ac:dyDescent="0.25"/>
    <row r="59348" x14ac:dyDescent="0.25"/>
    <row r="59349" x14ac:dyDescent="0.25"/>
    <row r="59350" x14ac:dyDescent="0.25"/>
    <row r="59351" x14ac:dyDescent="0.25"/>
    <row r="59352" x14ac:dyDescent="0.25"/>
    <row r="59353" x14ac:dyDescent="0.25"/>
    <row r="59354" x14ac:dyDescent="0.25"/>
    <row r="59355" x14ac:dyDescent="0.25"/>
    <row r="59356" x14ac:dyDescent="0.25"/>
    <row r="59357" x14ac:dyDescent="0.25"/>
    <row r="59358" x14ac:dyDescent="0.25"/>
    <row r="59359" x14ac:dyDescent="0.25"/>
    <row r="59360" x14ac:dyDescent="0.25"/>
    <row r="59361" x14ac:dyDescent="0.25"/>
    <row r="59362" x14ac:dyDescent="0.25"/>
    <row r="59363" x14ac:dyDescent="0.25"/>
    <row r="59364" x14ac:dyDescent="0.25"/>
    <row r="59365" x14ac:dyDescent="0.25"/>
    <row r="59366" x14ac:dyDescent="0.25"/>
    <row r="59367" x14ac:dyDescent="0.25"/>
    <row r="59368" x14ac:dyDescent="0.25"/>
    <row r="59369" x14ac:dyDescent="0.25"/>
    <row r="59370" x14ac:dyDescent="0.25"/>
    <row r="59371" x14ac:dyDescent="0.25"/>
    <row r="59372" x14ac:dyDescent="0.25"/>
    <row r="59373" x14ac:dyDescent="0.25"/>
    <row r="59374" x14ac:dyDescent="0.25"/>
    <row r="59375" x14ac:dyDescent="0.25"/>
    <row r="59376" x14ac:dyDescent="0.25"/>
    <row r="59377" x14ac:dyDescent="0.25"/>
    <row r="59378" x14ac:dyDescent="0.25"/>
    <row r="59379" x14ac:dyDescent="0.25"/>
    <row r="59380" x14ac:dyDescent="0.25"/>
    <row r="59381" x14ac:dyDescent="0.25"/>
    <row r="59382" x14ac:dyDescent="0.25"/>
    <row r="59383" x14ac:dyDescent="0.25"/>
    <row r="59384" x14ac:dyDescent="0.25"/>
    <row r="59385" x14ac:dyDescent="0.25"/>
    <row r="59386" x14ac:dyDescent="0.25"/>
    <row r="59387" x14ac:dyDescent="0.25"/>
    <row r="59388" x14ac:dyDescent="0.25"/>
    <row r="59389" x14ac:dyDescent="0.25"/>
    <row r="59390" x14ac:dyDescent="0.25"/>
    <row r="59391" x14ac:dyDescent="0.25"/>
    <row r="59392" x14ac:dyDescent="0.25"/>
    <row r="59393" x14ac:dyDescent="0.25"/>
    <row r="59394" x14ac:dyDescent="0.25"/>
    <row r="59395" x14ac:dyDescent="0.25"/>
    <row r="59396" x14ac:dyDescent="0.25"/>
    <row r="59397" x14ac:dyDescent="0.25"/>
    <row r="59398" x14ac:dyDescent="0.25"/>
    <row r="59399" x14ac:dyDescent="0.25"/>
    <row r="59400" x14ac:dyDescent="0.25"/>
    <row r="59401" x14ac:dyDescent="0.25"/>
    <row r="59402" x14ac:dyDescent="0.25"/>
    <row r="59403" x14ac:dyDescent="0.25"/>
    <row r="59404" x14ac:dyDescent="0.25"/>
    <row r="59405" x14ac:dyDescent="0.25"/>
    <row r="59406" x14ac:dyDescent="0.25"/>
    <row r="59407" x14ac:dyDescent="0.25"/>
    <row r="59408" x14ac:dyDescent="0.25"/>
    <row r="59409" x14ac:dyDescent="0.25"/>
    <row r="59410" x14ac:dyDescent="0.25"/>
    <row r="59411" x14ac:dyDescent="0.25"/>
    <row r="59412" x14ac:dyDescent="0.25"/>
    <row r="59413" x14ac:dyDescent="0.25"/>
    <row r="59414" x14ac:dyDescent="0.25"/>
    <row r="59415" x14ac:dyDescent="0.25"/>
    <row r="59416" x14ac:dyDescent="0.25"/>
    <row r="59417" x14ac:dyDescent="0.25"/>
    <row r="59418" x14ac:dyDescent="0.25"/>
    <row r="59419" x14ac:dyDescent="0.25"/>
    <row r="59420" x14ac:dyDescent="0.25"/>
    <row r="59421" x14ac:dyDescent="0.25"/>
    <row r="59422" x14ac:dyDescent="0.25"/>
    <row r="59423" x14ac:dyDescent="0.25"/>
    <row r="59424" x14ac:dyDescent="0.25"/>
    <row r="59425" x14ac:dyDescent="0.25"/>
    <row r="59426" x14ac:dyDescent="0.25"/>
    <row r="59427" x14ac:dyDescent="0.25"/>
    <row r="59428" x14ac:dyDescent="0.25"/>
    <row r="59429" x14ac:dyDescent="0.25"/>
    <row r="59430" x14ac:dyDescent="0.25"/>
    <row r="59431" x14ac:dyDescent="0.25"/>
    <row r="59432" x14ac:dyDescent="0.25"/>
    <row r="59433" x14ac:dyDescent="0.25"/>
    <row r="59434" x14ac:dyDescent="0.25"/>
    <row r="59435" x14ac:dyDescent="0.25"/>
    <row r="59436" x14ac:dyDescent="0.25"/>
    <row r="59437" x14ac:dyDescent="0.25"/>
    <row r="59438" x14ac:dyDescent="0.25"/>
    <row r="59439" x14ac:dyDescent="0.25"/>
    <row r="59440" x14ac:dyDescent="0.25"/>
    <row r="59441" x14ac:dyDescent="0.25"/>
    <row r="59442" x14ac:dyDescent="0.25"/>
    <row r="59443" x14ac:dyDescent="0.25"/>
    <row r="59444" x14ac:dyDescent="0.25"/>
    <row r="59445" x14ac:dyDescent="0.25"/>
    <row r="59446" x14ac:dyDescent="0.25"/>
    <row r="59447" x14ac:dyDescent="0.25"/>
    <row r="59448" x14ac:dyDescent="0.25"/>
    <row r="59449" x14ac:dyDescent="0.25"/>
    <row r="59450" x14ac:dyDescent="0.25"/>
    <row r="59451" x14ac:dyDescent="0.25"/>
    <row r="59452" x14ac:dyDescent="0.25"/>
    <row r="59453" x14ac:dyDescent="0.25"/>
    <row r="59454" x14ac:dyDescent="0.25"/>
    <row r="59455" x14ac:dyDescent="0.25"/>
    <row r="59456" x14ac:dyDescent="0.25"/>
    <row r="59457" x14ac:dyDescent="0.25"/>
    <row r="59458" x14ac:dyDescent="0.25"/>
    <row r="59459" x14ac:dyDescent="0.25"/>
    <row r="59460" x14ac:dyDescent="0.25"/>
    <row r="59461" x14ac:dyDescent="0.25"/>
    <row r="59462" x14ac:dyDescent="0.25"/>
    <row r="59463" x14ac:dyDescent="0.25"/>
    <row r="59464" x14ac:dyDescent="0.25"/>
    <row r="59465" x14ac:dyDescent="0.25"/>
    <row r="59466" x14ac:dyDescent="0.25"/>
    <row r="59467" x14ac:dyDescent="0.25"/>
    <row r="59468" x14ac:dyDescent="0.25"/>
    <row r="59469" x14ac:dyDescent="0.25"/>
    <row r="59470" x14ac:dyDescent="0.25"/>
    <row r="59471" x14ac:dyDescent="0.25"/>
    <row r="59472" x14ac:dyDescent="0.25"/>
    <row r="59473" x14ac:dyDescent="0.25"/>
    <row r="59474" x14ac:dyDescent="0.25"/>
    <row r="59475" x14ac:dyDescent="0.25"/>
    <row r="59476" x14ac:dyDescent="0.25"/>
    <row r="59477" x14ac:dyDescent="0.25"/>
    <row r="59478" x14ac:dyDescent="0.25"/>
    <row r="59479" x14ac:dyDescent="0.25"/>
    <row r="59480" x14ac:dyDescent="0.25"/>
    <row r="59481" x14ac:dyDescent="0.25"/>
    <row r="59482" x14ac:dyDescent="0.25"/>
    <row r="59483" x14ac:dyDescent="0.25"/>
    <row r="59484" x14ac:dyDescent="0.25"/>
    <row r="59485" x14ac:dyDescent="0.25"/>
    <row r="59486" x14ac:dyDescent="0.25"/>
    <row r="59487" x14ac:dyDescent="0.25"/>
    <row r="59488" x14ac:dyDescent="0.25"/>
    <row r="59489" x14ac:dyDescent="0.25"/>
    <row r="59490" x14ac:dyDescent="0.25"/>
    <row r="59491" x14ac:dyDescent="0.25"/>
    <row r="59492" x14ac:dyDescent="0.25"/>
    <row r="59493" x14ac:dyDescent="0.25"/>
    <row r="59494" x14ac:dyDescent="0.25"/>
    <row r="59495" x14ac:dyDescent="0.25"/>
    <row r="59496" x14ac:dyDescent="0.25"/>
    <row r="59497" x14ac:dyDescent="0.25"/>
    <row r="59498" x14ac:dyDescent="0.25"/>
    <row r="59499" x14ac:dyDescent="0.25"/>
    <row r="59500" x14ac:dyDescent="0.25"/>
    <row r="59501" x14ac:dyDescent="0.25"/>
    <row r="59502" x14ac:dyDescent="0.25"/>
    <row r="59503" x14ac:dyDescent="0.25"/>
    <row r="59504" x14ac:dyDescent="0.25"/>
    <row r="59505" x14ac:dyDescent="0.25"/>
    <row r="59506" x14ac:dyDescent="0.25"/>
    <row r="59507" x14ac:dyDescent="0.25"/>
    <row r="59508" x14ac:dyDescent="0.25"/>
    <row r="59509" x14ac:dyDescent="0.25"/>
    <row r="59510" x14ac:dyDescent="0.25"/>
    <row r="59511" x14ac:dyDescent="0.25"/>
    <row r="59512" x14ac:dyDescent="0.25"/>
    <row r="59513" x14ac:dyDescent="0.25"/>
    <row r="59514" x14ac:dyDescent="0.25"/>
    <row r="59515" x14ac:dyDescent="0.25"/>
    <row r="59516" x14ac:dyDescent="0.25"/>
    <row r="59517" x14ac:dyDescent="0.25"/>
    <row r="59518" x14ac:dyDescent="0.25"/>
    <row r="59519" x14ac:dyDescent="0.25"/>
    <row r="59520" x14ac:dyDescent="0.25"/>
    <row r="59521" x14ac:dyDescent="0.25"/>
    <row r="59522" x14ac:dyDescent="0.25"/>
    <row r="59523" x14ac:dyDescent="0.25"/>
    <row r="59524" x14ac:dyDescent="0.25"/>
    <row r="59525" x14ac:dyDescent="0.25"/>
    <row r="59526" x14ac:dyDescent="0.25"/>
    <row r="59527" x14ac:dyDescent="0.25"/>
    <row r="59528" x14ac:dyDescent="0.25"/>
    <row r="59529" x14ac:dyDescent="0.25"/>
    <row r="59530" x14ac:dyDescent="0.25"/>
    <row r="59531" x14ac:dyDescent="0.25"/>
    <row r="59532" x14ac:dyDescent="0.25"/>
    <row r="59533" x14ac:dyDescent="0.25"/>
    <row r="59534" x14ac:dyDescent="0.25"/>
    <row r="59535" x14ac:dyDescent="0.25"/>
    <row r="59536" x14ac:dyDescent="0.25"/>
    <row r="59537" x14ac:dyDescent="0.25"/>
    <row r="59538" x14ac:dyDescent="0.25"/>
    <row r="59539" x14ac:dyDescent="0.25"/>
    <row r="59540" x14ac:dyDescent="0.25"/>
    <row r="59541" x14ac:dyDescent="0.25"/>
    <row r="59542" x14ac:dyDescent="0.25"/>
    <row r="59543" x14ac:dyDescent="0.25"/>
    <row r="59544" x14ac:dyDescent="0.25"/>
    <row r="59545" x14ac:dyDescent="0.25"/>
    <row r="59546" x14ac:dyDescent="0.25"/>
    <row r="59547" x14ac:dyDescent="0.25"/>
    <row r="59548" x14ac:dyDescent="0.25"/>
    <row r="59549" x14ac:dyDescent="0.25"/>
    <row r="59550" x14ac:dyDescent="0.25"/>
    <row r="59551" x14ac:dyDescent="0.25"/>
    <row r="59552" x14ac:dyDescent="0.25"/>
    <row r="59553" x14ac:dyDescent="0.25"/>
    <row r="59554" x14ac:dyDescent="0.25"/>
    <row r="59555" x14ac:dyDescent="0.25"/>
    <row r="59556" x14ac:dyDescent="0.25"/>
    <row r="59557" x14ac:dyDescent="0.25"/>
    <row r="59558" x14ac:dyDescent="0.25"/>
    <row r="59559" x14ac:dyDescent="0.25"/>
    <row r="59560" x14ac:dyDescent="0.25"/>
    <row r="59561" x14ac:dyDescent="0.25"/>
    <row r="59562" x14ac:dyDescent="0.25"/>
    <row r="59563" x14ac:dyDescent="0.25"/>
    <row r="59564" x14ac:dyDescent="0.25"/>
    <row r="59565" x14ac:dyDescent="0.25"/>
    <row r="59566" x14ac:dyDescent="0.25"/>
    <row r="59567" x14ac:dyDescent="0.25"/>
    <row r="59568" x14ac:dyDescent="0.25"/>
    <row r="59569" x14ac:dyDescent="0.25"/>
    <row r="59570" x14ac:dyDescent="0.25"/>
    <row r="59571" x14ac:dyDescent="0.25"/>
    <row r="59572" x14ac:dyDescent="0.25"/>
    <row r="59573" x14ac:dyDescent="0.25"/>
    <row r="59574" x14ac:dyDescent="0.25"/>
    <row r="59575" x14ac:dyDescent="0.25"/>
    <row r="59576" x14ac:dyDescent="0.25"/>
    <row r="59577" x14ac:dyDescent="0.25"/>
    <row r="59578" x14ac:dyDescent="0.25"/>
    <row r="59579" x14ac:dyDescent="0.25"/>
    <row r="59580" x14ac:dyDescent="0.25"/>
    <row r="59581" x14ac:dyDescent="0.25"/>
    <row r="59582" x14ac:dyDescent="0.25"/>
    <row r="59583" x14ac:dyDescent="0.25"/>
    <row r="59584" x14ac:dyDescent="0.25"/>
    <row r="59585" x14ac:dyDescent="0.25"/>
    <row r="59586" x14ac:dyDescent="0.25"/>
    <row r="59587" x14ac:dyDescent="0.25"/>
    <row r="59588" x14ac:dyDescent="0.25"/>
    <row r="59589" x14ac:dyDescent="0.25"/>
    <row r="59590" x14ac:dyDescent="0.25"/>
    <row r="59591" x14ac:dyDescent="0.25"/>
    <row r="59592" x14ac:dyDescent="0.25"/>
    <row r="59593" x14ac:dyDescent="0.25"/>
    <row r="59594" x14ac:dyDescent="0.25"/>
    <row r="59595" x14ac:dyDescent="0.25"/>
    <row r="59596" x14ac:dyDescent="0.25"/>
    <row r="59597" x14ac:dyDescent="0.25"/>
    <row r="59598" x14ac:dyDescent="0.25"/>
    <row r="59599" x14ac:dyDescent="0.25"/>
    <row r="59600" x14ac:dyDescent="0.25"/>
    <row r="59601" x14ac:dyDescent="0.25"/>
    <row r="59602" x14ac:dyDescent="0.25"/>
    <row r="59603" x14ac:dyDescent="0.25"/>
    <row r="59604" x14ac:dyDescent="0.25"/>
    <row r="59605" x14ac:dyDescent="0.25"/>
    <row r="59606" x14ac:dyDescent="0.25"/>
    <row r="59607" x14ac:dyDescent="0.25"/>
    <row r="59608" x14ac:dyDescent="0.25"/>
    <row r="59609" x14ac:dyDescent="0.25"/>
    <row r="59610" x14ac:dyDescent="0.25"/>
    <row r="59611" x14ac:dyDescent="0.25"/>
    <row r="59612" x14ac:dyDescent="0.25"/>
    <row r="59613" x14ac:dyDescent="0.25"/>
    <row r="59614" x14ac:dyDescent="0.25"/>
    <row r="59615" x14ac:dyDescent="0.25"/>
    <row r="59616" x14ac:dyDescent="0.25"/>
    <row r="59617" x14ac:dyDescent="0.25"/>
    <row r="59618" x14ac:dyDescent="0.25"/>
    <row r="59619" x14ac:dyDescent="0.25"/>
    <row r="59620" x14ac:dyDescent="0.25"/>
    <row r="59621" x14ac:dyDescent="0.25"/>
    <row r="59622" x14ac:dyDescent="0.25"/>
    <row r="59623" x14ac:dyDescent="0.25"/>
    <row r="59624" x14ac:dyDescent="0.25"/>
    <row r="59625" x14ac:dyDescent="0.25"/>
    <row r="59626" x14ac:dyDescent="0.25"/>
    <row r="59627" x14ac:dyDescent="0.25"/>
    <row r="59628" x14ac:dyDescent="0.25"/>
    <row r="59629" x14ac:dyDescent="0.25"/>
    <row r="59630" x14ac:dyDescent="0.25"/>
    <row r="59631" x14ac:dyDescent="0.25"/>
    <row r="59632" x14ac:dyDescent="0.25"/>
    <row r="59633" x14ac:dyDescent="0.25"/>
    <row r="59634" x14ac:dyDescent="0.25"/>
    <row r="59635" x14ac:dyDescent="0.25"/>
    <row r="59636" x14ac:dyDescent="0.25"/>
    <row r="59637" x14ac:dyDescent="0.25"/>
    <row r="59638" x14ac:dyDescent="0.25"/>
    <row r="59639" x14ac:dyDescent="0.25"/>
    <row r="59640" x14ac:dyDescent="0.25"/>
    <row r="59641" x14ac:dyDescent="0.25"/>
    <row r="59642" x14ac:dyDescent="0.25"/>
    <row r="59643" x14ac:dyDescent="0.25"/>
    <row r="59644" x14ac:dyDescent="0.25"/>
    <row r="59645" x14ac:dyDescent="0.25"/>
    <row r="59646" x14ac:dyDescent="0.25"/>
    <row r="59647" x14ac:dyDescent="0.25"/>
    <row r="59648" x14ac:dyDescent="0.25"/>
    <row r="59649" x14ac:dyDescent="0.25"/>
    <row r="59650" x14ac:dyDescent="0.25"/>
    <row r="59651" x14ac:dyDescent="0.25"/>
    <row r="59652" x14ac:dyDescent="0.25"/>
    <row r="59653" x14ac:dyDescent="0.25"/>
    <row r="59654" x14ac:dyDescent="0.25"/>
    <row r="59655" x14ac:dyDescent="0.25"/>
    <row r="59656" x14ac:dyDescent="0.25"/>
    <row r="59657" x14ac:dyDescent="0.25"/>
    <row r="59658" x14ac:dyDescent="0.25"/>
    <row r="59659" x14ac:dyDescent="0.25"/>
    <row r="59660" x14ac:dyDescent="0.25"/>
    <row r="59661" x14ac:dyDescent="0.25"/>
    <row r="59662" x14ac:dyDescent="0.25"/>
    <row r="59663" x14ac:dyDescent="0.25"/>
    <row r="59664" x14ac:dyDescent="0.25"/>
    <row r="59665" x14ac:dyDescent="0.25"/>
    <row r="59666" x14ac:dyDescent="0.25"/>
    <row r="59667" x14ac:dyDescent="0.25"/>
    <row r="59668" x14ac:dyDescent="0.25"/>
    <row r="59669" x14ac:dyDescent="0.25"/>
    <row r="59670" x14ac:dyDescent="0.25"/>
    <row r="59671" x14ac:dyDescent="0.25"/>
    <row r="59672" x14ac:dyDescent="0.25"/>
    <row r="59673" x14ac:dyDescent="0.25"/>
    <row r="59674" x14ac:dyDescent="0.25"/>
    <row r="59675" x14ac:dyDescent="0.25"/>
    <row r="59676" x14ac:dyDescent="0.25"/>
    <row r="59677" x14ac:dyDescent="0.25"/>
    <row r="59678" x14ac:dyDescent="0.25"/>
    <row r="59679" x14ac:dyDescent="0.25"/>
    <row r="59680" x14ac:dyDescent="0.25"/>
    <row r="59681" x14ac:dyDescent="0.25"/>
    <row r="59682" x14ac:dyDescent="0.25"/>
    <row r="59683" x14ac:dyDescent="0.25"/>
    <row r="59684" x14ac:dyDescent="0.25"/>
    <row r="59685" x14ac:dyDescent="0.25"/>
    <row r="59686" x14ac:dyDescent="0.25"/>
    <row r="59687" x14ac:dyDescent="0.25"/>
    <row r="59688" x14ac:dyDescent="0.25"/>
    <row r="59689" x14ac:dyDescent="0.25"/>
    <row r="59690" x14ac:dyDescent="0.25"/>
    <row r="59691" x14ac:dyDescent="0.25"/>
    <row r="59692" x14ac:dyDescent="0.25"/>
    <row r="59693" x14ac:dyDescent="0.25"/>
    <row r="59694" x14ac:dyDescent="0.25"/>
    <row r="59695" x14ac:dyDescent="0.25"/>
    <row r="59696" x14ac:dyDescent="0.25"/>
    <row r="59697" x14ac:dyDescent="0.25"/>
    <row r="59698" x14ac:dyDescent="0.25"/>
    <row r="59699" x14ac:dyDescent="0.25"/>
    <row r="59700" x14ac:dyDescent="0.25"/>
    <row r="59701" x14ac:dyDescent="0.25"/>
    <row r="59702" x14ac:dyDescent="0.25"/>
    <row r="59703" x14ac:dyDescent="0.25"/>
    <row r="59704" x14ac:dyDescent="0.25"/>
    <row r="59705" x14ac:dyDescent="0.25"/>
    <row r="59706" x14ac:dyDescent="0.25"/>
    <row r="59707" x14ac:dyDescent="0.25"/>
    <row r="59708" x14ac:dyDescent="0.25"/>
    <row r="59709" x14ac:dyDescent="0.25"/>
    <row r="59710" x14ac:dyDescent="0.25"/>
    <row r="59711" x14ac:dyDescent="0.25"/>
    <row r="59712" x14ac:dyDescent="0.25"/>
    <row r="59713" x14ac:dyDescent="0.25"/>
    <row r="59714" x14ac:dyDescent="0.25"/>
    <row r="59715" x14ac:dyDescent="0.25"/>
    <row r="59716" x14ac:dyDescent="0.25"/>
    <row r="59717" x14ac:dyDescent="0.25"/>
    <row r="59718" x14ac:dyDescent="0.25"/>
    <row r="59719" x14ac:dyDescent="0.25"/>
    <row r="59720" x14ac:dyDescent="0.25"/>
    <row r="59721" x14ac:dyDescent="0.25"/>
    <row r="59722" x14ac:dyDescent="0.25"/>
    <row r="59723" x14ac:dyDescent="0.25"/>
    <row r="59724" x14ac:dyDescent="0.25"/>
    <row r="59725" x14ac:dyDescent="0.25"/>
    <row r="59726" x14ac:dyDescent="0.25"/>
    <row r="59727" x14ac:dyDescent="0.25"/>
    <row r="59728" x14ac:dyDescent="0.25"/>
    <row r="59729" x14ac:dyDescent="0.25"/>
    <row r="59730" x14ac:dyDescent="0.25"/>
    <row r="59731" x14ac:dyDescent="0.25"/>
    <row r="59732" x14ac:dyDescent="0.25"/>
    <row r="59733" x14ac:dyDescent="0.25"/>
    <row r="59734" x14ac:dyDescent="0.25"/>
    <row r="59735" x14ac:dyDescent="0.25"/>
    <row r="59736" x14ac:dyDescent="0.25"/>
    <row r="59737" x14ac:dyDescent="0.25"/>
    <row r="59738" x14ac:dyDescent="0.25"/>
    <row r="59739" x14ac:dyDescent="0.25"/>
    <row r="59740" x14ac:dyDescent="0.25"/>
    <row r="59741" x14ac:dyDescent="0.25"/>
    <row r="59742" x14ac:dyDescent="0.25"/>
    <row r="59743" x14ac:dyDescent="0.25"/>
    <row r="59744" x14ac:dyDescent="0.25"/>
    <row r="59745" x14ac:dyDescent="0.25"/>
    <row r="59746" x14ac:dyDescent="0.25"/>
    <row r="59747" x14ac:dyDescent="0.25"/>
    <row r="59748" x14ac:dyDescent="0.25"/>
    <row r="59749" x14ac:dyDescent="0.25"/>
    <row r="59750" x14ac:dyDescent="0.25"/>
    <row r="59751" x14ac:dyDescent="0.25"/>
    <row r="59752" x14ac:dyDescent="0.25"/>
    <row r="59753" x14ac:dyDescent="0.25"/>
    <row r="59754" x14ac:dyDescent="0.25"/>
    <row r="59755" x14ac:dyDescent="0.25"/>
    <row r="59756" x14ac:dyDescent="0.25"/>
    <row r="59757" x14ac:dyDescent="0.25"/>
    <row r="59758" x14ac:dyDescent="0.25"/>
    <row r="59759" x14ac:dyDescent="0.25"/>
    <row r="59760" x14ac:dyDescent="0.25"/>
    <row r="59761" x14ac:dyDescent="0.25"/>
    <row r="59762" x14ac:dyDescent="0.25"/>
    <row r="59763" x14ac:dyDescent="0.25"/>
    <row r="59764" x14ac:dyDescent="0.25"/>
    <row r="59765" x14ac:dyDescent="0.25"/>
    <row r="59766" x14ac:dyDescent="0.25"/>
    <row r="59767" x14ac:dyDescent="0.25"/>
    <row r="59768" x14ac:dyDescent="0.25"/>
    <row r="59769" x14ac:dyDescent="0.25"/>
    <row r="59770" x14ac:dyDescent="0.25"/>
    <row r="59771" x14ac:dyDescent="0.25"/>
    <row r="59772" x14ac:dyDescent="0.25"/>
    <row r="59773" x14ac:dyDescent="0.25"/>
    <row r="59774" x14ac:dyDescent="0.25"/>
    <row r="59775" x14ac:dyDescent="0.25"/>
    <row r="59776" x14ac:dyDescent="0.25"/>
    <row r="59777" x14ac:dyDescent="0.25"/>
    <row r="59778" x14ac:dyDescent="0.25"/>
    <row r="59779" x14ac:dyDescent="0.25"/>
    <row r="59780" x14ac:dyDescent="0.25"/>
    <row r="59781" x14ac:dyDescent="0.25"/>
    <row r="59782" x14ac:dyDescent="0.25"/>
    <row r="59783" x14ac:dyDescent="0.25"/>
    <row r="59784" x14ac:dyDescent="0.25"/>
    <row r="59785" x14ac:dyDescent="0.25"/>
    <row r="59786" x14ac:dyDescent="0.25"/>
    <row r="59787" x14ac:dyDescent="0.25"/>
    <row r="59788" x14ac:dyDescent="0.25"/>
    <row r="59789" x14ac:dyDescent="0.25"/>
    <row r="59790" x14ac:dyDescent="0.25"/>
    <row r="59791" x14ac:dyDescent="0.25"/>
    <row r="59792" x14ac:dyDescent="0.25"/>
    <row r="59793" x14ac:dyDescent="0.25"/>
    <row r="59794" x14ac:dyDescent="0.25"/>
    <row r="59795" x14ac:dyDescent="0.25"/>
    <row r="59796" x14ac:dyDescent="0.25"/>
    <row r="59797" x14ac:dyDescent="0.25"/>
    <row r="59798" x14ac:dyDescent="0.25"/>
    <row r="59799" x14ac:dyDescent="0.25"/>
    <row r="59800" x14ac:dyDescent="0.25"/>
    <row r="59801" x14ac:dyDescent="0.25"/>
    <row r="59802" x14ac:dyDescent="0.25"/>
    <row r="59803" x14ac:dyDescent="0.25"/>
    <row r="59804" x14ac:dyDescent="0.25"/>
    <row r="59805" x14ac:dyDescent="0.25"/>
    <row r="59806" x14ac:dyDescent="0.25"/>
    <row r="59807" x14ac:dyDescent="0.25"/>
    <row r="59808" x14ac:dyDescent="0.25"/>
    <row r="59809" x14ac:dyDescent="0.25"/>
    <row r="59810" x14ac:dyDescent="0.25"/>
    <row r="59811" x14ac:dyDescent="0.25"/>
    <row r="59812" x14ac:dyDescent="0.25"/>
    <row r="59813" x14ac:dyDescent="0.25"/>
    <row r="59814" x14ac:dyDescent="0.25"/>
    <row r="59815" x14ac:dyDescent="0.25"/>
    <row r="59816" x14ac:dyDescent="0.25"/>
    <row r="59817" x14ac:dyDescent="0.25"/>
    <row r="59818" x14ac:dyDescent="0.25"/>
    <row r="59819" x14ac:dyDescent="0.25"/>
    <row r="59820" x14ac:dyDescent="0.25"/>
    <row r="59821" x14ac:dyDescent="0.25"/>
    <row r="59822" x14ac:dyDescent="0.25"/>
    <row r="59823" x14ac:dyDescent="0.25"/>
    <row r="59824" x14ac:dyDescent="0.25"/>
    <row r="59825" x14ac:dyDescent="0.25"/>
    <row r="59826" x14ac:dyDescent="0.25"/>
    <row r="59827" x14ac:dyDescent="0.25"/>
    <row r="59828" x14ac:dyDescent="0.25"/>
    <row r="59829" x14ac:dyDescent="0.25"/>
    <row r="59830" x14ac:dyDescent="0.25"/>
    <row r="59831" x14ac:dyDescent="0.25"/>
    <row r="59832" x14ac:dyDescent="0.25"/>
    <row r="59833" x14ac:dyDescent="0.25"/>
    <row r="59834" x14ac:dyDescent="0.25"/>
    <row r="59835" x14ac:dyDescent="0.25"/>
    <row r="59836" x14ac:dyDescent="0.25"/>
    <row r="59837" x14ac:dyDescent="0.25"/>
    <row r="59838" x14ac:dyDescent="0.25"/>
    <row r="59839" x14ac:dyDescent="0.25"/>
    <row r="59840" x14ac:dyDescent="0.25"/>
    <row r="59841" x14ac:dyDescent="0.25"/>
    <row r="59842" x14ac:dyDescent="0.25"/>
    <row r="59843" x14ac:dyDescent="0.25"/>
    <row r="59844" x14ac:dyDescent="0.25"/>
    <row r="59845" x14ac:dyDescent="0.25"/>
    <row r="59846" x14ac:dyDescent="0.25"/>
    <row r="59847" x14ac:dyDescent="0.25"/>
    <row r="59848" x14ac:dyDescent="0.25"/>
    <row r="59849" x14ac:dyDescent="0.25"/>
    <row r="59850" x14ac:dyDescent="0.25"/>
    <row r="59851" x14ac:dyDescent="0.25"/>
    <row r="59852" x14ac:dyDescent="0.25"/>
    <row r="59853" x14ac:dyDescent="0.25"/>
    <row r="59854" x14ac:dyDescent="0.25"/>
    <row r="59855" x14ac:dyDescent="0.25"/>
    <row r="59856" x14ac:dyDescent="0.25"/>
    <row r="59857" x14ac:dyDescent="0.25"/>
    <row r="59858" x14ac:dyDescent="0.25"/>
    <row r="59859" x14ac:dyDescent="0.25"/>
    <row r="59860" x14ac:dyDescent="0.25"/>
    <row r="59861" x14ac:dyDescent="0.25"/>
    <row r="59862" x14ac:dyDescent="0.25"/>
    <row r="59863" x14ac:dyDescent="0.25"/>
    <row r="59864" x14ac:dyDescent="0.25"/>
    <row r="59865" x14ac:dyDescent="0.25"/>
    <row r="59866" x14ac:dyDescent="0.25"/>
    <row r="59867" x14ac:dyDescent="0.25"/>
    <row r="59868" x14ac:dyDescent="0.25"/>
    <row r="59869" x14ac:dyDescent="0.25"/>
    <row r="59870" x14ac:dyDescent="0.25"/>
    <row r="59871" x14ac:dyDescent="0.25"/>
    <row r="59872" x14ac:dyDescent="0.25"/>
    <row r="59873" x14ac:dyDescent="0.25"/>
    <row r="59874" x14ac:dyDescent="0.25"/>
    <row r="59875" x14ac:dyDescent="0.25"/>
    <row r="59876" x14ac:dyDescent="0.25"/>
    <row r="59877" x14ac:dyDescent="0.25"/>
    <row r="59878" x14ac:dyDescent="0.25"/>
    <row r="59879" x14ac:dyDescent="0.25"/>
    <row r="59880" x14ac:dyDescent="0.25"/>
    <row r="59881" x14ac:dyDescent="0.25"/>
    <row r="59882" x14ac:dyDescent="0.25"/>
    <row r="59883" x14ac:dyDescent="0.25"/>
    <row r="59884" x14ac:dyDescent="0.25"/>
    <row r="59885" x14ac:dyDescent="0.25"/>
    <row r="59886" x14ac:dyDescent="0.25"/>
    <row r="59887" x14ac:dyDescent="0.25"/>
    <row r="59888" x14ac:dyDescent="0.25"/>
    <row r="59889" x14ac:dyDescent="0.25"/>
    <row r="59890" x14ac:dyDescent="0.25"/>
    <row r="59891" x14ac:dyDescent="0.25"/>
    <row r="59892" x14ac:dyDescent="0.25"/>
    <row r="59893" x14ac:dyDescent="0.25"/>
    <row r="59894" x14ac:dyDescent="0.25"/>
    <row r="59895" x14ac:dyDescent="0.25"/>
    <row r="59896" x14ac:dyDescent="0.25"/>
    <row r="59897" x14ac:dyDescent="0.25"/>
    <row r="59898" x14ac:dyDescent="0.25"/>
    <row r="59899" x14ac:dyDescent="0.25"/>
    <row r="59900" x14ac:dyDescent="0.25"/>
    <row r="59901" x14ac:dyDescent="0.25"/>
    <row r="59902" x14ac:dyDescent="0.25"/>
    <row r="59903" x14ac:dyDescent="0.25"/>
    <row r="59904" x14ac:dyDescent="0.25"/>
    <row r="59905" x14ac:dyDescent="0.25"/>
    <row r="59906" x14ac:dyDescent="0.25"/>
    <row r="59907" x14ac:dyDescent="0.25"/>
    <row r="59908" x14ac:dyDescent="0.25"/>
    <row r="59909" x14ac:dyDescent="0.25"/>
    <row r="59910" x14ac:dyDescent="0.25"/>
    <row r="59911" x14ac:dyDescent="0.25"/>
    <row r="59912" x14ac:dyDescent="0.25"/>
    <row r="59913" x14ac:dyDescent="0.25"/>
    <row r="59914" x14ac:dyDescent="0.25"/>
    <row r="59915" x14ac:dyDescent="0.25"/>
    <row r="59916" x14ac:dyDescent="0.25"/>
    <row r="59917" x14ac:dyDescent="0.25"/>
    <row r="59918" x14ac:dyDescent="0.25"/>
    <row r="59919" x14ac:dyDescent="0.25"/>
    <row r="59920" x14ac:dyDescent="0.25"/>
    <row r="59921" x14ac:dyDescent="0.25"/>
    <row r="59922" x14ac:dyDescent="0.25"/>
    <row r="59923" x14ac:dyDescent="0.25"/>
    <row r="59924" x14ac:dyDescent="0.25"/>
    <row r="59925" x14ac:dyDescent="0.25"/>
    <row r="59926" x14ac:dyDescent="0.25"/>
    <row r="59927" x14ac:dyDescent="0.25"/>
    <row r="59928" x14ac:dyDescent="0.25"/>
    <row r="59929" x14ac:dyDescent="0.25"/>
    <row r="59930" x14ac:dyDescent="0.25"/>
    <row r="59931" x14ac:dyDescent="0.25"/>
    <row r="59932" x14ac:dyDescent="0.25"/>
    <row r="59933" x14ac:dyDescent="0.25"/>
    <row r="59934" x14ac:dyDescent="0.25"/>
    <row r="59935" x14ac:dyDescent="0.25"/>
    <row r="59936" x14ac:dyDescent="0.25"/>
    <row r="59937" x14ac:dyDescent="0.25"/>
    <row r="59938" x14ac:dyDescent="0.25"/>
    <row r="59939" x14ac:dyDescent="0.25"/>
    <row r="59940" x14ac:dyDescent="0.25"/>
    <row r="59941" x14ac:dyDescent="0.25"/>
    <row r="59942" x14ac:dyDescent="0.25"/>
    <row r="59943" x14ac:dyDescent="0.25"/>
    <row r="59944" x14ac:dyDescent="0.25"/>
    <row r="59945" x14ac:dyDescent="0.25"/>
    <row r="59946" x14ac:dyDescent="0.25"/>
    <row r="59947" x14ac:dyDescent="0.25"/>
    <row r="59948" x14ac:dyDescent="0.25"/>
    <row r="59949" x14ac:dyDescent="0.25"/>
    <row r="59950" x14ac:dyDescent="0.25"/>
    <row r="59951" x14ac:dyDescent="0.25"/>
    <row r="59952" x14ac:dyDescent="0.25"/>
    <row r="59953" x14ac:dyDescent="0.25"/>
    <row r="59954" x14ac:dyDescent="0.25"/>
    <row r="59955" x14ac:dyDescent="0.25"/>
    <row r="59956" x14ac:dyDescent="0.25"/>
    <row r="59957" x14ac:dyDescent="0.25"/>
    <row r="59958" x14ac:dyDescent="0.25"/>
    <row r="59959" x14ac:dyDescent="0.25"/>
    <row r="59960" x14ac:dyDescent="0.25"/>
    <row r="59961" x14ac:dyDescent="0.25"/>
    <row r="59962" x14ac:dyDescent="0.25"/>
    <row r="59963" x14ac:dyDescent="0.25"/>
    <row r="59964" x14ac:dyDescent="0.25"/>
    <row r="59965" x14ac:dyDescent="0.25"/>
    <row r="59966" x14ac:dyDescent="0.25"/>
    <row r="59967" x14ac:dyDescent="0.25"/>
    <row r="59968" x14ac:dyDescent="0.25"/>
    <row r="59969" x14ac:dyDescent="0.25"/>
    <row r="59970" x14ac:dyDescent="0.25"/>
    <row r="59971" x14ac:dyDescent="0.25"/>
    <row r="59972" x14ac:dyDescent="0.25"/>
    <row r="59973" x14ac:dyDescent="0.25"/>
    <row r="59974" x14ac:dyDescent="0.25"/>
    <row r="59975" x14ac:dyDescent="0.25"/>
    <row r="59976" x14ac:dyDescent="0.25"/>
    <row r="59977" x14ac:dyDescent="0.25"/>
    <row r="59978" x14ac:dyDescent="0.25"/>
    <row r="59979" x14ac:dyDescent="0.25"/>
    <row r="59980" x14ac:dyDescent="0.25"/>
    <row r="59981" x14ac:dyDescent="0.25"/>
    <row r="59982" x14ac:dyDescent="0.25"/>
    <row r="59983" x14ac:dyDescent="0.25"/>
    <row r="59984" x14ac:dyDescent="0.25"/>
    <row r="59985" x14ac:dyDescent="0.25"/>
    <row r="59986" x14ac:dyDescent="0.25"/>
    <row r="59987" x14ac:dyDescent="0.25"/>
    <row r="59988" x14ac:dyDescent="0.25"/>
    <row r="59989" x14ac:dyDescent="0.25"/>
    <row r="59990" x14ac:dyDescent="0.25"/>
    <row r="59991" x14ac:dyDescent="0.25"/>
    <row r="59992" x14ac:dyDescent="0.25"/>
    <row r="59993" x14ac:dyDescent="0.25"/>
    <row r="59994" x14ac:dyDescent="0.25"/>
    <row r="59995" x14ac:dyDescent="0.25"/>
    <row r="59996" x14ac:dyDescent="0.25"/>
    <row r="59997" x14ac:dyDescent="0.25"/>
    <row r="59998" x14ac:dyDescent="0.25"/>
    <row r="59999" x14ac:dyDescent="0.25"/>
    <row r="60000" x14ac:dyDescent="0.25"/>
    <row r="60001" x14ac:dyDescent="0.25"/>
    <row r="60002" x14ac:dyDescent="0.25"/>
    <row r="60003" x14ac:dyDescent="0.25"/>
    <row r="60004" x14ac:dyDescent="0.25"/>
    <row r="60005" x14ac:dyDescent="0.25"/>
    <row r="60006" x14ac:dyDescent="0.25"/>
    <row r="60007" x14ac:dyDescent="0.25"/>
    <row r="60008" x14ac:dyDescent="0.25"/>
    <row r="60009" x14ac:dyDescent="0.25"/>
    <row r="60010" x14ac:dyDescent="0.25"/>
    <row r="60011" x14ac:dyDescent="0.25"/>
    <row r="60012" x14ac:dyDescent="0.25"/>
    <row r="60013" x14ac:dyDescent="0.25"/>
    <row r="60014" x14ac:dyDescent="0.25"/>
    <row r="60015" x14ac:dyDescent="0.25"/>
    <row r="60016" x14ac:dyDescent="0.25"/>
    <row r="60017" x14ac:dyDescent="0.25"/>
    <row r="60018" x14ac:dyDescent="0.25"/>
    <row r="60019" x14ac:dyDescent="0.25"/>
    <row r="60020" x14ac:dyDescent="0.25"/>
    <row r="60021" x14ac:dyDescent="0.25"/>
    <row r="60022" x14ac:dyDescent="0.25"/>
    <row r="60023" x14ac:dyDescent="0.25"/>
    <row r="60024" x14ac:dyDescent="0.25"/>
    <row r="60025" x14ac:dyDescent="0.25"/>
    <row r="60026" x14ac:dyDescent="0.25"/>
    <row r="60027" x14ac:dyDescent="0.25"/>
    <row r="60028" x14ac:dyDescent="0.25"/>
    <row r="60029" x14ac:dyDescent="0.25"/>
    <row r="60030" x14ac:dyDescent="0.25"/>
    <row r="60031" x14ac:dyDescent="0.25"/>
    <row r="60032" x14ac:dyDescent="0.25"/>
    <row r="60033" x14ac:dyDescent="0.25"/>
    <row r="60034" x14ac:dyDescent="0.25"/>
    <row r="60035" x14ac:dyDescent="0.25"/>
    <row r="60036" x14ac:dyDescent="0.25"/>
    <row r="60037" x14ac:dyDescent="0.25"/>
    <row r="60038" x14ac:dyDescent="0.25"/>
    <row r="60039" x14ac:dyDescent="0.25"/>
    <row r="60040" x14ac:dyDescent="0.25"/>
    <row r="60041" x14ac:dyDescent="0.25"/>
    <row r="60042" x14ac:dyDescent="0.25"/>
    <row r="60043" x14ac:dyDescent="0.25"/>
    <row r="60044" x14ac:dyDescent="0.25"/>
    <row r="60045" x14ac:dyDescent="0.25"/>
    <row r="60046" x14ac:dyDescent="0.25"/>
    <row r="60047" x14ac:dyDescent="0.25"/>
    <row r="60048" x14ac:dyDescent="0.25"/>
    <row r="60049" x14ac:dyDescent="0.25"/>
    <row r="60050" x14ac:dyDescent="0.25"/>
    <row r="60051" x14ac:dyDescent="0.25"/>
    <row r="60052" x14ac:dyDescent="0.25"/>
    <row r="60053" x14ac:dyDescent="0.25"/>
    <row r="60054" x14ac:dyDescent="0.25"/>
    <row r="60055" x14ac:dyDescent="0.25"/>
    <row r="60056" x14ac:dyDescent="0.25"/>
    <row r="60057" x14ac:dyDescent="0.25"/>
    <row r="60058" x14ac:dyDescent="0.25"/>
    <row r="60059" x14ac:dyDescent="0.25"/>
    <row r="60060" x14ac:dyDescent="0.25"/>
    <row r="60061" x14ac:dyDescent="0.25"/>
    <row r="60062" x14ac:dyDescent="0.25"/>
    <row r="60063" x14ac:dyDescent="0.25"/>
    <row r="60064" x14ac:dyDescent="0.25"/>
    <row r="60065" x14ac:dyDescent="0.25"/>
    <row r="60066" x14ac:dyDescent="0.25"/>
    <row r="60067" x14ac:dyDescent="0.25"/>
    <row r="60068" x14ac:dyDescent="0.25"/>
    <row r="60069" x14ac:dyDescent="0.25"/>
    <row r="60070" x14ac:dyDescent="0.25"/>
    <row r="60071" x14ac:dyDescent="0.25"/>
    <row r="60072" x14ac:dyDescent="0.25"/>
    <row r="60073" x14ac:dyDescent="0.25"/>
    <row r="60074" x14ac:dyDescent="0.25"/>
    <row r="60075" x14ac:dyDescent="0.25"/>
    <row r="60076" x14ac:dyDescent="0.25"/>
    <row r="60077" x14ac:dyDescent="0.25"/>
    <row r="60078" x14ac:dyDescent="0.25"/>
    <row r="60079" x14ac:dyDescent="0.25"/>
    <row r="60080" x14ac:dyDescent="0.25"/>
    <row r="60081" x14ac:dyDescent="0.25"/>
    <row r="60082" x14ac:dyDescent="0.25"/>
    <row r="60083" x14ac:dyDescent="0.25"/>
    <row r="60084" x14ac:dyDescent="0.25"/>
    <row r="60085" x14ac:dyDescent="0.25"/>
    <row r="60086" x14ac:dyDescent="0.25"/>
    <row r="60087" x14ac:dyDescent="0.25"/>
    <row r="60088" x14ac:dyDescent="0.25"/>
    <row r="60089" x14ac:dyDescent="0.25"/>
    <row r="60090" x14ac:dyDescent="0.25"/>
    <row r="60091" x14ac:dyDescent="0.25"/>
    <row r="60092" x14ac:dyDescent="0.25"/>
    <row r="60093" x14ac:dyDescent="0.25"/>
    <row r="60094" x14ac:dyDescent="0.25"/>
    <row r="60095" x14ac:dyDescent="0.25"/>
    <row r="60096" x14ac:dyDescent="0.25"/>
    <row r="60097" x14ac:dyDescent="0.25"/>
    <row r="60098" x14ac:dyDescent="0.25"/>
    <row r="60099" x14ac:dyDescent="0.25"/>
    <row r="60100" x14ac:dyDescent="0.25"/>
    <row r="60101" x14ac:dyDescent="0.25"/>
    <row r="60102" x14ac:dyDescent="0.25"/>
    <row r="60103" x14ac:dyDescent="0.25"/>
    <row r="60104" x14ac:dyDescent="0.25"/>
    <row r="60105" x14ac:dyDescent="0.25"/>
    <row r="60106" x14ac:dyDescent="0.25"/>
    <row r="60107" x14ac:dyDescent="0.25"/>
    <row r="60108" x14ac:dyDescent="0.25"/>
    <row r="60109" x14ac:dyDescent="0.25"/>
    <row r="60110" x14ac:dyDescent="0.25"/>
    <row r="60111" x14ac:dyDescent="0.25"/>
    <row r="60112" x14ac:dyDescent="0.25"/>
    <row r="60113" x14ac:dyDescent="0.25"/>
    <row r="60114" x14ac:dyDescent="0.25"/>
    <row r="60115" x14ac:dyDescent="0.25"/>
    <row r="60116" x14ac:dyDescent="0.25"/>
    <row r="60117" x14ac:dyDescent="0.25"/>
    <row r="60118" x14ac:dyDescent="0.25"/>
    <row r="60119" x14ac:dyDescent="0.25"/>
    <row r="60120" x14ac:dyDescent="0.25"/>
    <row r="60121" x14ac:dyDescent="0.25"/>
    <row r="60122" x14ac:dyDescent="0.25"/>
    <row r="60123" x14ac:dyDescent="0.25"/>
    <row r="60124" x14ac:dyDescent="0.25"/>
    <row r="60125" x14ac:dyDescent="0.25"/>
    <row r="60126" x14ac:dyDescent="0.25"/>
    <row r="60127" x14ac:dyDescent="0.25"/>
    <row r="60128" x14ac:dyDescent="0.25"/>
    <row r="60129" x14ac:dyDescent="0.25"/>
    <row r="60130" x14ac:dyDescent="0.25"/>
    <row r="60131" x14ac:dyDescent="0.25"/>
    <row r="60132" x14ac:dyDescent="0.25"/>
    <row r="60133" x14ac:dyDescent="0.25"/>
    <row r="60134" x14ac:dyDescent="0.25"/>
    <row r="60135" x14ac:dyDescent="0.25"/>
    <row r="60136" x14ac:dyDescent="0.25"/>
    <row r="60137" x14ac:dyDescent="0.25"/>
    <row r="60138" x14ac:dyDescent="0.25"/>
    <row r="60139" x14ac:dyDescent="0.25"/>
    <row r="60140" x14ac:dyDescent="0.25"/>
    <row r="60141" x14ac:dyDescent="0.25"/>
    <row r="60142" x14ac:dyDescent="0.25"/>
    <row r="60143" x14ac:dyDescent="0.25"/>
    <row r="60144" x14ac:dyDescent="0.25"/>
    <row r="60145" x14ac:dyDescent="0.25"/>
    <row r="60146" x14ac:dyDescent="0.25"/>
    <row r="60147" x14ac:dyDescent="0.25"/>
    <row r="60148" x14ac:dyDescent="0.25"/>
    <row r="60149" x14ac:dyDescent="0.25"/>
    <row r="60150" x14ac:dyDescent="0.25"/>
    <row r="60151" x14ac:dyDescent="0.25"/>
    <row r="60152" x14ac:dyDescent="0.25"/>
    <row r="60153" x14ac:dyDescent="0.25"/>
    <row r="60154" x14ac:dyDescent="0.25"/>
    <row r="60155" x14ac:dyDescent="0.25"/>
    <row r="60156" x14ac:dyDescent="0.25"/>
    <row r="60157" x14ac:dyDescent="0.25"/>
    <row r="60158" x14ac:dyDescent="0.25"/>
    <row r="60159" x14ac:dyDescent="0.25"/>
    <row r="60160" x14ac:dyDescent="0.25"/>
    <row r="60161" x14ac:dyDescent="0.25"/>
    <row r="60162" x14ac:dyDescent="0.25"/>
    <row r="60163" x14ac:dyDescent="0.25"/>
    <row r="60164" x14ac:dyDescent="0.25"/>
    <row r="60165" x14ac:dyDescent="0.25"/>
    <row r="60166" x14ac:dyDescent="0.25"/>
    <row r="60167" x14ac:dyDescent="0.25"/>
    <row r="60168" x14ac:dyDescent="0.25"/>
    <row r="60169" x14ac:dyDescent="0.25"/>
    <row r="60170" x14ac:dyDescent="0.25"/>
    <row r="60171" x14ac:dyDescent="0.25"/>
    <row r="60172" x14ac:dyDescent="0.25"/>
    <row r="60173" x14ac:dyDescent="0.25"/>
    <row r="60174" x14ac:dyDescent="0.25"/>
    <row r="60175" x14ac:dyDescent="0.25"/>
    <row r="60176" x14ac:dyDescent="0.25"/>
    <row r="60177" x14ac:dyDescent="0.25"/>
    <row r="60178" x14ac:dyDescent="0.25"/>
    <row r="60179" x14ac:dyDescent="0.25"/>
    <row r="60180" x14ac:dyDescent="0.25"/>
    <row r="60181" x14ac:dyDescent="0.25"/>
    <row r="60182" x14ac:dyDescent="0.25"/>
    <row r="60183" x14ac:dyDescent="0.25"/>
    <row r="60184" x14ac:dyDescent="0.25"/>
    <row r="60185" x14ac:dyDescent="0.25"/>
    <row r="60186" x14ac:dyDescent="0.25"/>
    <row r="60187" x14ac:dyDescent="0.25"/>
    <row r="60188" x14ac:dyDescent="0.25"/>
    <row r="60189" x14ac:dyDescent="0.25"/>
    <row r="60190" x14ac:dyDescent="0.25"/>
    <row r="60191" x14ac:dyDescent="0.25"/>
    <row r="60192" x14ac:dyDescent="0.25"/>
    <row r="60193" x14ac:dyDescent="0.25"/>
    <row r="60194" x14ac:dyDescent="0.25"/>
    <row r="60195" x14ac:dyDescent="0.25"/>
    <row r="60196" x14ac:dyDescent="0.25"/>
    <row r="60197" x14ac:dyDescent="0.25"/>
    <row r="60198" x14ac:dyDescent="0.25"/>
    <row r="60199" x14ac:dyDescent="0.25"/>
    <row r="60200" x14ac:dyDescent="0.25"/>
    <row r="60201" x14ac:dyDescent="0.25"/>
    <row r="60202" x14ac:dyDescent="0.25"/>
    <row r="60203" x14ac:dyDescent="0.25"/>
    <row r="60204" x14ac:dyDescent="0.25"/>
    <row r="60205" x14ac:dyDescent="0.25"/>
    <row r="60206" x14ac:dyDescent="0.25"/>
    <row r="60207" x14ac:dyDescent="0.25"/>
    <row r="60208" x14ac:dyDescent="0.25"/>
    <row r="60209" x14ac:dyDescent="0.25"/>
    <row r="60210" x14ac:dyDescent="0.25"/>
    <row r="60211" x14ac:dyDescent="0.25"/>
    <row r="60212" x14ac:dyDescent="0.25"/>
    <row r="60213" x14ac:dyDescent="0.25"/>
    <row r="60214" x14ac:dyDescent="0.25"/>
    <row r="60215" x14ac:dyDescent="0.25"/>
    <row r="60216" x14ac:dyDescent="0.25"/>
    <row r="60217" x14ac:dyDescent="0.25"/>
    <row r="60218" x14ac:dyDescent="0.25"/>
    <row r="60219" x14ac:dyDescent="0.25"/>
    <row r="60220" x14ac:dyDescent="0.25"/>
    <row r="60221" x14ac:dyDescent="0.25"/>
    <row r="60222" x14ac:dyDescent="0.25"/>
    <row r="60223" x14ac:dyDescent="0.25"/>
    <row r="60224" x14ac:dyDescent="0.25"/>
    <row r="60225" x14ac:dyDescent="0.25"/>
    <row r="60226" x14ac:dyDescent="0.25"/>
    <row r="60227" x14ac:dyDescent="0.25"/>
    <row r="60228" x14ac:dyDescent="0.25"/>
    <row r="60229" x14ac:dyDescent="0.25"/>
    <row r="60230" x14ac:dyDescent="0.25"/>
    <row r="60231" x14ac:dyDescent="0.25"/>
    <row r="60232" x14ac:dyDescent="0.25"/>
    <row r="60233" x14ac:dyDescent="0.25"/>
    <row r="60234" x14ac:dyDescent="0.25"/>
    <row r="60235" x14ac:dyDescent="0.25"/>
    <row r="60236" x14ac:dyDescent="0.25"/>
    <row r="60237" x14ac:dyDescent="0.25"/>
    <row r="60238" x14ac:dyDescent="0.25"/>
    <row r="60239" x14ac:dyDescent="0.25"/>
    <row r="60240" x14ac:dyDescent="0.25"/>
    <row r="60241" x14ac:dyDescent="0.25"/>
    <row r="60242" x14ac:dyDescent="0.25"/>
    <row r="60243" x14ac:dyDescent="0.25"/>
    <row r="60244" x14ac:dyDescent="0.25"/>
    <row r="60245" x14ac:dyDescent="0.25"/>
    <row r="60246" x14ac:dyDescent="0.25"/>
    <row r="60247" x14ac:dyDescent="0.25"/>
    <row r="60248" x14ac:dyDescent="0.25"/>
    <row r="60249" x14ac:dyDescent="0.25"/>
    <row r="60250" x14ac:dyDescent="0.25"/>
    <row r="60251" x14ac:dyDescent="0.25"/>
    <row r="60252" x14ac:dyDescent="0.25"/>
    <row r="60253" x14ac:dyDescent="0.25"/>
    <row r="60254" x14ac:dyDescent="0.25"/>
    <row r="60255" x14ac:dyDescent="0.25"/>
    <row r="60256" x14ac:dyDescent="0.25"/>
    <row r="60257" x14ac:dyDescent="0.25"/>
    <row r="60258" x14ac:dyDescent="0.25"/>
    <row r="60259" x14ac:dyDescent="0.25"/>
    <row r="60260" x14ac:dyDescent="0.25"/>
    <row r="60261" x14ac:dyDescent="0.25"/>
    <row r="60262" x14ac:dyDescent="0.25"/>
    <row r="60263" x14ac:dyDescent="0.25"/>
    <row r="60264" x14ac:dyDescent="0.25"/>
    <row r="60265" x14ac:dyDescent="0.25"/>
    <row r="60266" x14ac:dyDescent="0.25"/>
    <row r="60267" x14ac:dyDescent="0.25"/>
    <row r="60268" x14ac:dyDescent="0.25"/>
    <row r="60269" x14ac:dyDescent="0.25"/>
    <row r="60270" x14ac:dyDescent="0.25"/>
    <row r="60271" x14ac:dyDescent="0.25"/>
    <row r="60272" x14ac:dyDescent="0.25"/>
    <row r="60273" x14ac:dyDescent="0.25"/>
    <row r="60274" x14ac:dyDescent="0.25"/>
    <row r="60275" x14ac:dyDescent="0.25"/>
    <row r="60276" x14ac:dyDescent="0.25"/>
    <row r="60277" x14ac:dyDescent="0.25"/>
    <row r="60278" x14ac:dyDescent="0.25"/>
    <row r="60279" x14ac:dyDescent="0.25"/>
    <row r="60280" x14ac:dyDescent="0.25"/>
    <row r="60281" x14ac:dyDescent="0.25"/>
    <row r="60282" x14ac:dyDescent="0.25"/>
    <row r="60283" x14ac:dyDescent="0.25"/>
    <row r="60284" x14ac:dyDescent="0.25"/>
    <row r="60285" x14ac:dyDescent="0.25"/>
    <row r="60286" x14ac:dyDescent="0.25"/>
    <row r="60287" x14ac:dyDescent="0.25"/>
    <row r="60288" x14ac:dyDescent="0.25"/>
    <row r="60289" x14ac:dyDescent="0.25"/>
    <row r="60290" x14ac:dyDescent="0.25"/>
    <row r="60291" x14ac:dyDescent="0.25"/>
    <row r="60292" x14ac:dyDescent="0.25"/>
    <row r="60293" x14ac:dyDescent="0.25"/>
    <row r="60294" x14ac:dyDescent="0.25"/>
    <row r="60295" x14ac:dyDescent="0.25"/>
    <row r="60296" x14ac:dyDescent="0.25"/>
    <row r="60297" x14ac:dyDescent="0.25"/>
    <row r="60298" x14ac:dyDescent="0.25"/>
    <row r="60299" x14ac:dyDescent="0.25"/>
    <row r="60300" x14ac:dyDescent="0.25"/>
    <row r="60301" x14ac:dyDescent="0.25"/>
    <row r="60302" x14ac:dyDescent="0.25"/>
    <row r="60303" x14ac:dyDescent="0.25"/>
    <row r="60304" x14ac:dyDescent="0.25"/>
    <row r="60305" x14ac:dyDescent="0.25"/>
    <row r="60306" x14ac:dyDescent="0.25"/>
    <row r="60307" x14ac:dyDescent="0.25"/>
    <row r="60308" x14ac:dyDescent="0.25"/>
    <row r="60309" x14ac:dyDescent="0.25"/>
    <row r="60310" x14ac:dyDescent="0.25"/>
    <row r="60311" x14ac:dyDescent="0.25"/>
    <row r="60312" x14ac:dyDescent="0.25"/>
    <row r="60313" x14ac:dyDescent="0.25"/>
    <row r="60314" x14ac:dyDescent="0.25"/>
    <row r="60315" x14ac:dyDescent="0.25"/>
    <row r="60316" x14ac:dyDescent="0.25"/>
    <row r="60317" x14ac:dyDescent="0.25"/>
    <row r="60318" x14ac:dyDescent="0.25"/>
    <row r="60319" x14ac:dyDescent="0.25"/>
    <row r="60320" x14ac:dyDescent="0.25"/>
    <row r="60321" x14ac:dyDescent="0.25"/>
    <row r="60322" x14ac:dyDescent="0.25"/>
    <row r="60323" x14ac:dyDescent="0.25"/>
    <row r="60324" x14ac:dyDescent="0.25"/>
    <row r="60325" x14ac:dyDescent="0.25"/>
    <row r="60326" x14ac:dyDescent="0.25"/>
    <row r="60327" x14ac:dyDescent="0.25"/>
    <row r="60328" x14ac:dyDescent="0.25"/>
    <row r="60329" x14ac:dyDescent="0.25"/>
    <row r="60330" x14ac:dyDescent="0.25"/>
    <row r="60331" x14ac:dyDescent="0.25"/>
    <row r="60332" x14ac:dyDescent="0.25"/>
    <row r="60333" x14ac:dyDescent="0.25"/>
    <row r="60334" x14ac:dyDescent="0.25"/>
    <row r="60335" x14ac:dyDescent="0.25"/>
    <row r="60336" x14ac:dyDescent="0.25"/>
    <row r="60337" x14ac:dyDescent="0.25"/>
    <row r="60338" x14ac:dyDescent="0.25"/>
    <row r="60339" x14ac:dyDescent="0.25"/>
    <row r="60340" x14ac:dyDescent="0.25"/>
    <row r="60341" x14ac:dyDescent="0.25"/>
    <row r="60342" x14ac:dyDescent="0.25"/>
    <row r="60343" x14ac:dyDescent="0.25"/>
    <row r="60344" x14ac:dyDescent="0.25"/>
    <row r="60345" x14ac:dyDescent="0.25"/>
    <row r="60346" x14ac:dyDescent="0.25"/>
    <row r="60347" x14ac:dyDescent="0.25"/>
    <row r="60348" x14ac:dyDescent="0.25"/>
    <row r="60349" x14ac:dyDescent="0.25"/>
    <row r="60350" x14ac:dyDescent="0.25"/>
    <row r="60351" x14ac:dyDescent="0.25"/>
    <row r="60352" x14ac:dyDescent="0.25"/>
    <row r="60353" x14ac:dyDescent="0.25"/>
    <row r="60354" x14ac:dyDescent="0.25"/>
    <row r="60355" x14ac:dyDescent="0.25"/>
    <row r="60356" x14ac:dyDescent="0.25"/>
    <row r="60357" x14ac:dyDescent="0.25"/>
    <row r="60358" x14ac:dyDescent="0.25"/>
    <row r="60359" x14ac:dyDescent="0.25"/>
    <row r="60360" x14ac:dyDescent="0.25"/>
    <row r="60361" x14ac:dyDescent="0.25"/>
    <row r="60362" x14ac:dyDescent="0.25"/>
    <row r="60363" x14ac:dyDescent="0.25"/>
    <row r="60364" x14ac:dyDescent="0.25"/>
    <row r="60365" x14ac:dyDescent="0.25"/>
    <row r="60366" x14ac:dyDescent="0.25"/>
    <row r="60367" x14ac:dyDescent="0.25"/>
    <row r="60368" x14ac:dyDescent="0.25"/>
    <row r="60369" x14ac:dyDescent="0.25"/>
    <row r="60370" x14ac:dyDescent="0.25"/>
    <row r="60371" x14ac:dyDescent="0.25"/>
    <row r="60372" x14ac:dyDescent="0.25"/>
    <row r="60373" x14ac:dyDescent="0.25"/>
    <row r="60374" x14ac:dyDescent="0.25"/>
    <row r="60375" x14ac:dyDescent="0.25"/>
    <row r="60376" x14ac:dyDescent="0.25"/>
    <row r="60377" x14ac:dyDescent="0.25"/>
    <row r="60378" x14ac:dyDescent="0.25"/>
    <row r="60379" x14ac:dyDescent="0.25"/>
    <row r="60380" x14ac:dyDescent="0.25"/>
    <row r="60381" x14ac:dyDescent="0.25"/>
    <row r="60382" x14ac:dyDescent="0.25"/>
    <row r="60383" x14ac:dyDescent="0.25"/>
    <row r="60384" x14ac:dyDescent="0.25"/>
    <row r="60385" x14ac:dyDescent="0.25"/>
    <row r="60386" x14ac:dyDescent="0.25"/>
    <row r="60387" x14ac:dyDescent="0.25"/>
    <row r="60388" x14ac:dyDescent="0.25"/>
    <row r="60389" x14ac:dyDescent="0.25"/>
    <row r="60390" x14ac:dyDescent="0.25"/>
    <row r="60391" x14ac:dyDescent="0.25"/>
    <row r="60392" x14ac:dyDescent="0.25"/>
    <row r="60393" x14ac:dyDescent="0.25"/>
    <row r="60394" x14ac:dyDescent="0.25"/>
    <row r="60395" x14ac:dyDescent="0.25"/>
    <row r="60396" x14ac:dyDescent="0.25"/>
    <row r="60397" x14ac:dyDescent="0.25"/>
    <row r="60398" x14ac:dyDescent="0.25"/>
    <row r="60399" x14ac:dyDescent="0.25"/>
    <row r="60400" x14ac:dyDescent="0.25"/>
    <row r="60401" x14ac:dyDescent="0.25"/>
    <row r="60402" x14ac:dyDescent="0.25"/>
    <row r="60403" x14ac:dyDescent="0.25"/>
    <row r="60404" x14ac:dyDescent="0.25"/>
    <row r="60405" x14ac:dyDescent="0.25"/>
    <row r="60406" x14ac:dyDescent="0.25"/>
    <row r="60407" x14ac:dyDescent="0.25"/>
    <row r="60408" x14ac:dyDescent="0.25"/>
    <row r="60409" x14ac:dyDescent="0.25"/>
    <row r="60410" x14ac:dyDescent="0.25"/>
    <row r="60411" x14ac:dyDescent="0.25"/>
    <row r="60412" x14ac:dyDescent="0.25"/>
    <row r="60413" x14ac:dyDescent="0.25"/>
    <row r="60414" x14ac:dyDescent="0.25"/>
    <row r="60415" x14ac:dyDescent="0.25"/>
    <row r="60416" x14ac:dyDescent="0.25"/>
    <row r="60417" x14ac:dyDescent="0.25"/>
    <row r="60418" x14ac:dyDescent="0.25"/>
    <row r="60419" x14ac:dyDescent="0.25"/>
    <row r="60420" x14ac:dyDescent="0.25"/>
    <row r="60421" x14ac:dyDescent="0.25"/>
    <row r="60422" x14ac:dyDescent="0.25"/>
    <row r="60423" x14ac:dyDescent="0.25"/>
    <row r="60424" x14ac:dyDescent="0.25"/>
    <row r="60425" x14ac:dyDescent="0.25"/>
    <row r="60426" x14ac:dyDescent="0.25"/>
    <row r="60427" x14ac:dyDescent="0.25"/>
    <row r="60428" x14ac:dyDescent="0.25"/>
    <row r="60429" x14ac:dyDescent="0.25"/>
    <row r="60430" x14ac:dyDescent="0.25"/>
    <row r="60431" x14ac:dyDescent="0.25"/>
    <row r="60432" x14ac:dyDescent="0.25"/>
    <row r="60433" x14ac:dyDescent="0.25"/>
    <row r="60434" x14ac:dyDescent="0.25"/>
    <row r="60435" x14ac:dyDescent="0.25"/>
    <row r="60436" x14ac:dyDescent="0.25"/>
    <row r="60437" x14ac:dyDescent="0.25"/>
    <row r="60438" x14ac:dyDescent="0.25"/>
    <row r="60439" x14ac:dyDescent="0.25"/>
    <row r="60440" x14ac:dyDescent="0.25"/>
    <row r="60441" x14ac:dyDescent="0.25"/>
    <row r="60442" x14ac:dyDescent="0.25"/>
    <row r="60443" x14ac:dyDescent="0.25"/>
    <row r="60444" x14ac:dyDescent="0.25"/>
    <row r="60445" x14ac:dyDescent="0.25"/>
    <row r="60446" x14ac:dyDescent="0.25"/>
    <row r="60447" x14ac:dyDescent="0.25"/>
    <row r="60448" x14ac:dyDescent="0.25"/>
    <row r="60449" x14ac:dyDescent="0.25"/>
    <row r="60450" x14ac:dyDescent="0.25"/>
    <row r="60451" x14ac:dyDescent="0.25"/>
    <row r="60452" x14ac:dyDescent="0.25"/>
    <row r="60453" x14ac:dyDescent="0.25"/>
    <row r="60454" x14ac:dyDescent="0.25"/>
    <row r="60455" x14ac:dyDescent="0.25"/>
    <row r="60456" x14ac:dyDescent="0.25"/>
    <row r="60457" x14ac:dyDescent="0.25"/>
    <row r="60458" x14ac:dyDescent="0.25"/>
    <row r="60459" x14ac:dyDescent="0.25"/>
    <row r="60460" x14ac:dyDescent="0.25"/>
    <row r="60461" x14ac:dyDescent="0.25"/>
    <row r="60462" x14ac:dyDescent="0.25"/>
    <row r="60463" x14ac:dyDescent="0.25"/>
    <row r="60464" x14ac:dyDescent="0.25"/>
    <row r="60465" x14ac:dyDescent="0.25"/>
    <row r="60466" x14ac:dyDescent="0.25"/>
    <row r="60467" x14ac:dyDescent="0.25"/>
    <row r="60468" x14ac:dyDescent="0.25"/>
    <row r="60469" x14ac:dyDescent="0.25"/>
    <row r="60470" x14ac:dyDescent="0.25"/>
    <row r="60471" x14ac:dyDescent="0.25"/>
    <row r="60472" x14ac:dyDescent="0.25"/>
    <row r="60473" x14ac:dyDescent="0.25"/>
    <row r="60474" x14ac:dyDescent="0.25"/>
    <row r="60475" x14ac:dyDescent="0.25"/>
    <row r="60476" x14ac:dyDescent="0.25"/>
    <row r="60477" x14ac:dyDescent="0.25"/>
    <row r="60478" x14ac:dyDescent="0.25"/>
    <row r="60479" x14ac:dyDescent="0.25"/>
    <row r="60480" x14ac:dyDescent="0.25"/>
    <row r="60481" x14ac:dyDescent="0.25"/>
    <row r="60482" x14ac:dyDescent="0.25"/>
    <row r="60483" x14ac:dyDescent="0.25"/>
    <row r="60484" x14ac:dyDescent="0.25"/>
    <row r="60485" x14ac:dyDescent="0.25"/>
    <row r="60486" x14ac:dyDescent="0.25"/>
    <row r="60487" x14ac:dyDescent="0.25"/>
    <row r="60488" x14ac:dyDescent="0.25"/>
    <row r="60489" x14ac:dyDescent="0.25"/>
    <row r="60490" x14ac:dyDescent="0.25"/>
    <row r="60491" x14ac:dyDescent="0.25"/>
    <row r="60492" x14ac:dyDescent="0.25"/>
    <row r="60493" x14ac:dyDescent="0.25"/>
    <row r="60494" x14ac:dyDescent="0.25"/>
    <row r="60495" x14ac:dyDescent="0.25"/>
    <row r="60496" x14ac:dyDescent="0.25"/>
    <row r="60497" x14ac:dyDescent="0.25"/>
    <row r="60498" x14ac:dyDescent="0.25"/>
    <row r="60499" x14ac:dyDescent="0.25"/>
    <row r="60500" x14ac:dyDescent="0.25"/>
    <row r="60501" x14ac:dyDescent="0.25"/>
    <row r="60502" x14ac:dyDescent="0.25"/>
    <row r="60503" x14ac:dyDescent="0.25"/>
    <row r="60504" x14ac:dyDescent="0.25"/>
    <row r="60505" x14ac:dyDescent="0.25"/>
    <row r="60506" x14ac:dyDescent="0.25"/>
    <row r="60507" x14ac:dyDescent="0.25"/>
    <row r="60508" x14ac:dyDescent="0.25"/>
    <row r="60509" x14ac:dyDescent="0.25"/>
    <row r="60510" x14ac:dyDescent="0.25"/>
    <row r="60511" x14ac:dyDescent="0.25"/>
    <row r="60512" x14ac:dyDescent="0.25"/>
    <row r="60513" x14ac:dyDescent="0.25"/>
    <row r="60514" x14ac:dyDescent="0.25"/>
    <row r="60515" x14ac:dyDescent="0.25"/>
    <row r="60516" x14ac:dyDescent="0.25"/>
    <row r="60517" x14ac:dyDescent="0.25"/>
    <row r="60518" x14ac:dyDescent="0.25"/>
    <row r="60519" x14ac:dyDescent="0.25"/>
    <row r="60520" x14ac:dyDescent="0.25"/>
    <row r="60521" x14ac:dyDescent="0.25"/>
    <row r="60522" x14ac:dyDescent="0.25"/>
    <row r="60523" x14ac:dyDescent="0.25"/>
    <row r="60524" x14ac:dyDescent="0.25"/>
    <row r="60525" x14ac:dyDescent="0.25"/>
    <row r="60526" x14ac:dyDescent="0.25"/>
    <row r="60527" x14ac:dyDescent="0.25"/>
    <row r="60528" x14ac:dyDescent="0.25"/>
    <row r="60529" x14ac:dyDescent="0.25"/>
    <row r="60530" x14ac:dyDescent="0.25"/>
    <row r="60531" x14ac:dyDescent="0.25"/>
    <row r="60532" x14ac:dyDescent="0.25"/>
    <row r="60533" x14ac:dyDescent="0.25"/>
    <row r="60534" x14ac:dyDescent="0.25"/>
    <row r="60535" x14ac:dyDescent="0.25"/>
    <row r="60536" x14ac:dyDescent="0.25"/>
    <row r="60537" x14ac:dyDescent="0.25"/>
    <row r="60538" x14ac:dyDescent="0.25"/>
    <row r="60539" x14ac:dyDescent="0.25"/>
    <row r="60540" x14ac:dyDescent="0.25"/>
    <row r="60541" x14ac:dyDescent="0.25"/>
    <row r="60542" x14ac:dyDescent="0.25"/>
    <row r="60543" x14ac:dyDescent="0.25"/>
    <row r="60544" x14ac:dyDescent="0.25"/>
    <row r="60545" x14ac:dyDescent="0.25"/>
    <row r="60546" x14ac:dyDescent="0.25"/>
    <row r="60547" x14ac:dyDescent="0.25"/>
    <row r="60548" x14ac:dyDescent="0.25"/>
    <row r="60549" x14ac:dyDescent="0.25"/>
    <row r="60550" x14ac:dyDescent="0.25"/>
    <row r="60551" x14ac:dyDescent="0.25"/>
    <row r="60552" x14ac:dyDescent="0.25"/>
    <row r="60553" x14ac:dyDescent="0.25"/>
    <row r="60554" x14ac:dyDescent="0.25"/>
    <row r="60555" x14ac:dyDescent="0.25"/>
    <row r="60556" x14ac:dyDescent="0.25"/>
    <row r="60557" x14ac:dyDescent="0.25"/>
    <row r="60558" x14ac:dyDescent="0.25"/>
    <row r="60559" x14ac:dyDescent="0.25"/>
    <row r="60560" x14ac:dyDescent="0.25"/>
    <row r="60561" x14ac:dyDescent="0.25"/>
    <row r="60562" x14ac:dyDescent="0.25"/>
    <row r="60563" x14ac:dyDescent="0.25"/>
    <row r="60564" x14ac:dyDescent="0.25"/>
    <row r="60565" x14ac:dyDescent="0.25"/>
    <row r="60566" x14ac:dyDescent="0.25"/>
    <row r="60567" x14ac:dyDescent="0.25"/>
    <row r="60568" x14ac:dyDescent="0.25"/>
    <row r="60569" x14ac:dyDescent="0.25"/>
    <row r="60570" x14ac:dyDescent="0.25"/>
    <row r="60571" x14ac:dyDescent="0.25"/>
    <row r="60572" x14ac:dyDescent="0.25"/>
    <row r="60573" x14ac:dyDescent="0.25"/>
    <row r="60574" x14ac:dyDescent="0.25"/>
    <row r="60575" x14ac:dyDescent="0.25"/>
    <row r="60576" x14ac:dyDescent="0.25"/>
    <row r="60577" x14ac:dyDescent="0.25"/>
    <row r="60578" x14ac:dyDescent="0.25"/>
    <row r="60579" x14ac:dyDescent="0.25"/>
    <row r="60580" x14ac:dyDescent="0.25"/>
    <row r="60581" x14ac:dyDescent="0.25"/>
    <row r="60582" x14ac:dyDescent="0.25"/>
    <row r="60583" x14ac:dyDescent="0.25"/>
    <row r="60584" x14ac:dyDescent="0.25"/>
    <row r="60585" x14ac:dyDescent="0.25"/>
    <row r="60586" x14ac:dyDescent="0.25"/>
    <row r="60587" x14ac:dyDescent="0.25"/>
    <row r="60588" x14ac:dyDescent="0.25"/>
    <row r="60589" x14ac:dyDescent="0.25"/>
    <row r="60590" x14ac:dyDescent="0.25"/>
    <row r="60591" x14ac:dyDescent="0.25"/>
    <row r="60592" x14ac:dyDescent="0.25"/>
    <row r="60593" x14ac:dyDescent="0.25"/>
    <row r="60594" x14ac:dyDescent="0.25"/>
    <row r="60595" x14ac:dyDescent="0.25"/>
    <row r="60596" x14ac:dyDescent="0.25"/>
    <row r="60597" x14ac:dyDescent="0.25"/>
    <row r="60598" x14ac:dyDescent="0.25"/>
    <row r="60599" x14ac:dyDescent="0.25"/>
    <row r="60600" x14ac:dyDescent="0.25"/>
    <row r="60601" x14ac:dyDescent="0.25"/>
    <row r="60602" x14ac:dyDescent="0.25"/>
    <row r="60603" x14ac:dyDescent="0.25"/>
    <row r="60604" x14ac:dyDescent="0.25"/>
    <row r="60605" x14ac:dyDescent="0.25"/>
    <row r="60606" x14ac:dyDescent="0.25"/>
    <row r="60607" x14ac:dyDescent="0.25"/>
    <row r="60608" x14ac:dyDescent="0.25"/>
    <row r="60609" x14ac:dyDescent="0.25"/>
    <row r="60610" x14ac:dyDescent="0.25"/>
    <row r="60611" x14ac:dyDescent="0.25"/>
    <row r="60612" x14ac:dyDescent="0.25"/>
    <row r="60613" x14ac:dyDescent="0.25"/>
    <row r="60614" x14ac:dyDescent="0.25"/>
    <row r="60615" x14ac:dyDescent="0.25"/>
    <row r="60616" x14ac:dyDescent="0.25"/>
    <row r="60617" x14ac:dyDescent="0.25"/>
    <row r="60618" x14ac:dyDescent="0.25"/>
    <row r="60619" x14ac:dyDescent="0.25"/>
    <row r="60620" x14ac:dyDescent="0.25"/>
    <row r="60621" x14ac:dyDescent="0.25"/>
    <row r="60622" x14ac:dyDescent="0.25"/>
    <row r="60623" x14ac:dyDescent="0.25"/>
    <row r="60624" x14ac:dyDescent="0.25"/>
    <row r="60625" x14ac:dyDescent="0.25"/>
    <row r="60626" x14ac:dyDescent="0.25"/>
    <row r="60627" x14ac:dyDescent="0.25"/>
    <row r="60628" x14ac:dyDescent="0.25"/>
    <row r="60629" x14ac:dyDescent="0.25"/>
    <row r="60630" x14ac:dyDescent="0.25"/>
    <row r="60631" x14ac:dyDescent="0.25"/>
    <row r="60632" x14ac:dyDescent="0.25"/>
    <row r="60633" x14ac:dyDescent="0.25"/>
    <row r="60634" x14ac:dyDescent="0.25"/>
    <row r="60635" x14ac:dyDescent="0.25"/>
    <row r="60636" x14ac:dyDescent="0.25"/>
    <row r="60637" x14ac:dyDescent="0.25"/>
    <row r="60638" x14ac:dyDescent="0.25"/>
    <row r="60639" x14ac:dyDescent="0.25"/>
    <row r="60640" x14ac:dyDescent="0.25"/>
    <row r="60641" x14ac:dyDescent="0.25"/>
    <row r="60642" x14ac:dyDescent="0.25"/>
    <row r="60643" x14ac:dyDescent="0.25"/>
    <row r="60644" x14ac:dyDescent="0.25"/>
    <row r="60645" x14ac:dyDescent="0.25"/>
    <row r="60646" x14ac:dyDescent="0.25"/>
    <row r="60647" x14ac:dyDescent="0.25"/>
    <row r="60648" x14ac:dyDescent="0.25"/>
    <row r="60649" x14ac:dyDescent="0.25"/>
    <row r="60650" x14ac:dyDescent="0.25"/>
    <row r="60651" x14ac:dyDescent="0.25"/>
    <row r="60652" x14ac:dyDescent="0.25"/>
    <row r="60653" x14ac:dyDescent="0.25"/>
    <row r="60654" x14ac:dyDescent="0.25"/>
    <row r="60655" x14ac:dyDescent="0.25"/>
    <row r="60656" x14ac:dyDescent="0.25"/>
    <row r="60657" x14ac:dyDescent="0.25"/>
    <row r="60658" x14ac:dyDescent="0.25"/>
    <row r="60659" x14ac:dyDescent="0.25"/>
    <row r="60660" x14ac:dyDescent="0.25"/>
    <row r="60661" x14ac:dyDescent="0.25"/>
    <row r="60662" x14ac:dyDescent="0.25"/>
    <row r="60663" x14ac:dyDescent="0.25"/>
    <row r="60664" x14ac:dyDescent="0.25"/>
    <row r="60665" x14ac:dyDescent="0.25"/>
    <row r="60666" x14ac:dyDescent="0.25"/>
    <row r="60667" x14ac:dyDescent="0.25"/>
    <row r="60668" x14ac:dyDescent="0.25"/>
    <row r="60669" x14ac:dyDescent="0.25"/>
    <row r="60670" x14ac:dyDescent="0.25"/>
    <row r="60671" x14ac:dyDescent="0.25"/>
    <row r="60672" x14ac:dyDescent="0.25"/>
    <row r="60673" x14ac:dyDescent="0.25"/>
    <row r="60674" x14ac:dyDescent="0.25"/>
    <row r="60675" x14ac:dyDescent="0.25"/>
    <row r="60676" x14ac:dyDescent="0.25"/>
    <row r="60677" x14ac:dyDescent="0.25"/>
    <row r="60678" x14ac:dyDescent="0.25"/>
    <row r="60679" x14ac:dyDescent="0.25"/>
    <row r="60680" x14ac:dyDescent="0.25"/>
    <row r="60681" x14ac:dyDescent="0.25"/>
    <row r="60682" x14ac:dyDescent="0.25"/>
    <row r="60683" x14ac:dyDescent="0.25"/>
    <row r="60684" x14ac:dyDescent="0.25"/>
    <row r="60685" x14ac:dyDescent="0.25"/>
    <row r="60686" x14ac:dyDescent="0.25"/>
    <row r="60687" x14ac:dyDescent="0.25"/>
    <row r="60688" x14ac:dyDescent="0.25"/>
    <row r="60689" x14ac:dyDescent="0.25"/>
    <row r="60690" x14ac:dyDescent="0.25"/>
    <row r="60691" x14ac:dyDescent="0.25"/>
    <row r="60692" x14ac:dyDescent="0.25"/>
    <row r="60693" x14ac:dyDescent="0.25"/>
    <row r="60694" x14ac:dyDescent="0.25"/>
    <row r="60695" x14ac:dyDescent="0.25"/>
    <row r="60696" x14ac:dyDescent="0.25"/>
    <row r="60697" x14ac:dyDescent="0.25"/>
    <row r="60698" x14ac:dyDescent="0.25"/>
    <row r="60699" x14ac:dyDescent="0.25"/>
    <row r="60700" x14ac:dyDescent="0.25"/>
    <row r="60701" x14ac:dyDescent="0.25"/>
    <row r="60702" x14ac:dyDescent="0.25"/>
    <row r="60703" x14ac:dyDescent="0.25"/>
    <row r="60704" x14ac:dyDescent="0.25"/>
    <row r="60705" x14ac:dyDescent="0.25"/>
    <row r="60706" x14ac:dyDescent="0.25"/>
    <row r="60707" x14ac:dyDescent="0.25"/>
    <row r="60708" x14ac:dyDescent="0.25"/>
    <row r="60709" x14ac:dyDescent="0.25"/>
    <row r="60710" x14ac:dyDescent="0.25"/>
    <row r="60711" x14ac:dyDescent="0.25"/>
    <row r="60712" x14ac:dyDescent="0.25"/>
    <row r="60713" x14ac:dyDescent="0.25"/>
    <row r="60714" x14ac:dyDescent="0.25"/>
    <row r="60715" x14ac:dyDescent="0.25"/>
    <row r="60716" x14ac:dyDescent="0.25"/>
    <row r="60717" x14ac:dyDescent="0.25"/>
    <row r="60718" x14ac:dyDescent="0.25"/>
    <row r="60719" x14ac:dyDescent="0.25"/>
    <row r="60720" x14ac:dyDescent="0.25"/>
    <row r="60721" x14ac:dyDescent="0.25"/>
    <row r="60722" x14ac:dyDescent="0.25"/>
    <row r="60723" x14ac:dyDescent="0.25"/>
    <row r="60724" x14ac:dyDescent="0.25"/>
    <row r="60725" x14ac:dyDescent="0.25"/>
    <row r="60726" x14ac:dyDescent="0.25"/>
    <row r="60727" x14ac:dyDescent="0.25"/>
    <row r="60728" x14ac:dyDescent="0.25"/>
    <row r="60729" x14ac:dyDescent="0.25"/>
    <row r="60730" x14ac:dyDescent="0.25"/>
    <row r="60731" x14ac:dyDescent="0.25"/>
    <row r="60732" x14ac:dyDescent="0.25"/>
    <row r="60733" x14ac:dyDescent="0.25"/>
    <row r="60734" x14ac:dyDescent="0.25"/>
    <row r="60735" x14ac:dyDescent="0.25"/>
    <row r="60736" x14ac:dyDescent="0.25"/>
    <row r="60737" x14ac:dyDescent="0.25"/>
    <row r="60738" x14ac:dyDescent="0.25"/>
    <row r="60739" x14ac:dyDescent="0.25"/>
    <row r="60740" x14ac:dyDescent="0.25"/>
    <row r="60741" x14ac:dyDescent="0.25"/>
    <row r="60742" x14ac:dyDescent="0.25"/>
    <row r="60743" x14ac:dyDescent="0.25"/>
    <row r="60744" x14ac:dyDescent="0.25"/>
    <row r="60745" x14ac:dyDescent="0.25"/>
    <row r="60746" x14ac:dyDescent="0.25"/>
    <row r="60747" x14ac:dyDescent="0.25"/>
    <row r="60748" x14ac:dyDescent="0.25"/>
    <row r="60749" x14ac:dyDescent="0.25"/>
    <row r="60750" x14ac:dyDescent="0.25"/>
    <row r="60751" x14ac:dyDescent="0.25"/>
    <row r="60752" x14ac:dyDescent="0.25"/>
    <row r="60753" x14ac:dyDescent="0.25"/>
    <row r="60754" x14ac:dyDescent="0.25"/>
    <row r="60755" x14ac:dyDescent="0.25"/>
    <row r="60756" x14ac:dyDescent="0.25"/>
    <row r="60757" x14ac:dyDescent="0.25"/>
    <row r="60758" x14ac:dyDescent="0.25"/>
    <row r="60759" x14ac:dyDescent="0.25"/>
    <row r="60760" x14ac:dyDescent="0.25"/>
    <row r="60761" x14ac:dyDescent="0.25"/>
    <row r="60762" x14ac:dyDescent="0.25"/>
    <row r="60763" x14ac:dyDescent="0.25"/>
    <row r="60764" x14ac:dyDescent="0.25"/>
    <row r="60765" x14ac:dyDescent="0.25"/>
    <row r="60766" x14ac:dyDescent="0.25"/>
    <row r="60767" x14ac:dyDescent="0.25"/>
    <row r="60768" x14ac:dyDescent="0.25"/>
    <row r="60769" x14ac:dyDescent="0.25"/>
    <row r="60770" x14ac:dyDescent="0.25"/>
    <row r="60771" x14ac:dyDescent="0.25"/>
    <row r="60772" x14ac:dyDescent="0.25"/>
    <row r="60773" x14ac:dyDescent="0.25"/>
    <row r="60774" x14ac:dyDescent="0.25"/>
    <row r="60775" x14ac:dyDescent="0.25"/>
    <row r="60776" x14ac:dyDescent="0.25"/>
    <row r="60777" x14ac:dyDescent="0.25"/>
    <row r="60778" x14ac:dyDescent="0.25"/>
    <row r="60779" x14ac:dyDescent="0.25"/>
    <row r="60780" x14ac:dyDescent="0.25"/>
    <row r="60781" x14ac:dyDescent="0.25"/>
    <row r="60782" x14ac:dyDescent="0.25"/>
    <row r="60783" x14ac:dyDescent="0.25"/>
    <row r="60784" x14ac:dyDescent="0.25"/>
    <row r="60785" x14ac:dyDescent="0.25"/>
    <row r="60786" x14ac:dyDescent="0.25"/>
    <row r="60787" x14ac:dyDescent="0.25"/>
    <row r="60788" x14ac:dyDescent="0.25"/>
    <row r="60789" x14ac:dyDescent="0.25"/>
    <row r="60790" x14ac:dyDescent="0.25"/>
    <row r="60791" x14ac:dyDescent="0.25"/>
    <row r="60792" x14ac:dyDescent="0.25"/>
    <row r="60793" x14ac:dyDescent="0.25"/>
    <row r="60794" x14ac:dyDescent="0.25"/>
    <row r="60795" x14ac:dyDescent="0.25"/>
    <row r="60796" x14ac:dyDescent="0.25"/>
    <row r="60797" x14ac:dyDescent="0.25"/>
    <row r="60798" x14ac:dyDescent="0.25"/>
    <row r="60799" x14ac:dyDescent="0.25"/>
    <row r="60800" x14ac:dyDescent="0.25"/>
    <row r="60801" x14ac:dyDescent="0.25"/>
    <row r="60802" x14ac:dyDescent="0.25"/>
    <row r="60803" x14ac:dyDescent="0.25"/>
    <row r="60804" x14ac:dyDescent="0.25"/>
    <row r="60805" x14ac:dyDescent="0.25"/>
    <row r="60806" x14ac:dyDescent="0.25"/>
    <row r="60807" x14ac:dyDescent="0.25"/>
    <row r="60808" x14ac:dyDescent="0.25"/>
    <row r="60809" x14ac:dyDescent="0.25"/>
    <row r="60810" x14ac:dyDescent="0.25"/>
    <row r="60811" x14ac:dyDescent="0.25"/>
    <row r="60812" x14ac:dyDescent="0.25"/>
    <row r="60813" x14ac:dyDescent="0.25"/>
    <row r="60814" x14ac:dyDescent="0.25"/>
    <row r="60815" x14ac:dyDescent="0.25"/>
    <row r="60816" x14ac:dyDescent="0.25"/>
    <row r="60817" x14ac:dyDescent="0.25"/>
    <row r="60818" x14ac:dyDescent="0.25"/>
    <row r="60819" x14ac:dyDescent="0.25"/>
    <row r="60820" x14ac:dyDescent="0.25"/>
    <row r="60821" x14ac:dyDescent="0.25"/>
    <row r="60822" x14ac:dyDescent="0.25"/>
    <row r="60823" x14ac:dyDescent="0.25"/>
    <row r="60824" x14ac:dyDescent="0.25"/>
    <row r="60825" x14ac:dyDescent="0.25"/>
    <row r="60826" x14ac:dyDescent="0.25"/>
    <row r="60827" x14ac:dyDescent="0.25"/>
    <row r="60828" x14ac:dyDescent="0.25"/>
    <row r="60829" x14ac:dyDescent="0.25"/>
    <row r="60830" x14ac:dyDescent="0.25"/>
    <row r="60831" x14ac:dyDescent="0.25"/>
    <row r="60832" x14ac:dyDescent="0.25"/>
    <row r="60833" x14ac:dyDescent="0.25"/>
    <row r="60834" x14ac:dyDescent="0.25"/>
    <row r="60835" x14ac:dyDescent="0.25"/>
    <row r="60836" x14ac:dyDescent="0.25"/>
    <row r="60837" x14ac:dyDescent="0.25"/>
    <row r="60838" x14ac:dyDescent="0.25"/>
    <row r="60839" x14ac:dyDescent="0.25"/>
    <row r="60840" x14ac:dyDescent="0.25"/>
    <row r="60841" x14ac:dyDescent="0.25"/>
    <row r="60842" x14ac:dyDescent="0.25"/>
    <row r="60843" x14ac:dyDescent="0.25"/>
    <row r="60844" x14ac:dyDescent="0.25"/>
    <row r="60845" x14ac:dyDescent="0.25"/>
    <row r="60846" x14ac:dyDescent="0.25"/>
    <row r="60847" x14ac:dyDescent="0.25"/>
    <row r="60848" x14ac:dyDescent="0.25"/>
    <row r="60849" x14ac:dyDescent="0.25"/>
    <row r="60850" x14ac:dyDescent="0.25"/>
    <row r="60851" x14ac:dyDescent="0.25"/>
    <row r="60852" x14ac:dyDescent="0.25"/>
    <row r="60853" x14ac:dyDescent="0.25"/>
    <row r="60854" x14ac:dyDescent="0.25"/>
    <row r="60855" x14ac:dyDescent="0.25"/>
    <row r="60856" x14ac:dyDescent="0.25"/>
    <row r="60857" x14ac:dyDescent="0.25"/>
    <row r="60858" x14ac:dyDescent="0.25"/>
    <row r="60859" x14ac:dyDescent="0.25"/>
    <row r="60860" x14ac:dyDescent="0.25"/>
    <row r="60861" x14ac:dyDescent="0.25"/>
    <row r="60862" x14ac:dyDescent="0.25"/>
    <row r="60863" x14ac:dyDescent="0.25"/>
    <row r="60864" x14ac:dyDescent="0.25"/>
    <row r="60865" x14ac:dyDescent="0.25"/>
    <row r="60866" x14ac:dyDescent="0.25"/>
    <row r="60867" x14ac:dyDescent="0.25"/>
    <row r="60868" x14ac:dyDescent="0.25"/>
    <row r="60869" x14ac:dyDescent="0.25"/>
    <row r="60870" x14ac:dyDescent="0.25"/>
    <row r="60871" x14ac:dyDescent="0.25"/>
    <row r="60872" x14ac:dyDescent="0.25"/>
    <row r="60873" x14ac:dyDescent="0.25"/>
    <row r="60874" x14ac:dyDescent="0.25"/>
    <row r="60875" x14ac:dyDescent="0.25"/>
    <row r="60876" x14ac:dyDescent="0.25"/>
    <row r="60877" x14ac:dyDescent="0.25"/>
    <row r="60878" x14ac:dyDescent="0.25"/>
    <row r="60879" x14ac:dyDescent="0.25"/>
    <row r="60880" x14ac:dyDescent="0.25"/>
    <row r="60881" x14ac:dyDescent="0.25"/>
    <row r="60882" x14ac:dyDescent="0.25"/>
    <row r="60883" x14ac:dyDescent="0.25"/>
    <row r="60884" x14ac:dyDescent="0.25"/>
    <row r="60885" x14ac:dyDescent="0.25"/>
    <row r="60886" x14ac:dyDescent="0.25"/>
    <row r="60887" x14ac:dyDescent="0.25"/>
    <row r="60888" x14ac:dyDescent="0.25"/>
    <row r="60889" x14ac:dyDescent="0.25"/>
    <row r="60890" x14ac:dyDescent="0.25"/>
    <row r="60891" x14ac:dyDescent="0.25"/>
    <row r="60892" x14ac:dyDescent="0.25"/>
    <row r="60893" x14ac:dyDescent="0.25"/>
    <row r="60894" x14ac:dyDescent="0.25"/>
    <row r="60895" x14ac:dyDescent="0.25"/>
    <row r="60896" x14ac:dyDescent="0.25"/>
    <row r="60897" x14ac:dyDescent="0.25"/>
    <row r="60898" x14ac:dyDescent="0.25"/>
    <row r="60899" x14ac:dyDescent="0.25"/>
    <row r="60900" x14ac:dyDescent="0.25"/>
    <row r="60901" x14ac:dyDescent="0.25"/>
    <row r="60902" x14ac:dyDescent="0.25"/>
    <row r="60903" x14ac:dyDescent="0.25"/>
    <row r="60904" x14ac:dyDescent="0.25"/>
    <row r="60905" x14ac:dyDescent="0.25"/>
    <row r="60906" x14ac:dyDescent="0.25"/>
    <row r="60907" x14ac:dyDescent="0.25"/>
    <row r="60908" x14ac:dyDescent="0.25"/>
    <row r="60909" x14ac:dyDescent="0.25"/>
    <row r="60910" x14ac:dyDescent="0.25"/>
    <row r="60911" x14ac:dyDescent="0.25"/>
    <row r="60912" x14ac:dyDescent="0.25"/>
    <row r="60913" x14ac:dyDescent="0.25"/>
    <row r="60914" x14ac:dyDescent="0.25"/>
    <row r="60915" x14ac:dyDescent="0.25"/>
    <row r="60916" x14ac:dyDescent="0.25"/>
    <row r="60917" x14ac:dyDescent="0.25"/>
    <row r="60918" x14ac:dyDescent="0.25"/>
    <row r="60919" x14ac:dyDescent="0.25"/>
    <row r="60920" x14ac:dyDescent="0.25"/>
    <row r="60921" x14ac:dyDescent="0.25"/>
    <row r="60922" x14ac:dyDescent="0.25"/>
    <row r="60923" x14ac:dyDescent="0.25"/>
    <row r="60924" x14ac:dyDescent="0.25"/>
    <row r="60925" x14ac:dyDescent="0.25"/>
    <row r="60926" x14ac:dyDescent="0.25"/>
    <row r="60927" x14ac:dyDescent="0.25"/>
    <row r="60928" x14ac:dyDescent="0.25"/>
    <row r="60929" x14ac:dyDescent="0.25"/>
    <row r="60930" x14ac:dyDescent="0.25"/>
    <row r="60931" x14ac:dyDescent="0.25"/>
    <row r="60932" x14ac:dyDescent="0.25"/>
    <row r="60933" x14ac:dyDescent="0.25"/>
    <row r="60934" x14ac:dyDescent="0.25"/>
    <row r="60935" x14ac:dyDescent="0.25"/>
    <row r="60936" x14ac:dyDescent="0.25"/>
    <row r="60937" x14ac:dyDescent="0.25"/>
    <row r="60938" x14ac:dyDescent="0.25"/>
    <row r="60939" x14ac:dyDescent="0.25"/>
    <row r="60940" x14ac:dyDescent="0.25"/>
    <row r="60941" x14ac:dyDescent="0.25"/>
    <row r="60942" x14ac:dyDescent="0.25"/>
    <row r="60943" x14ac:dyDescent="0.25"/>
    <row r="60944" x14ac:dyDescent="0.25"/>
    <row r="60945" x14ac:dyDescent="0.25"/>
    <row r="60946" x14ac:dyDescent="0.25"/>
    <row r="60947" x14ac:dyDescent="0.25"/>
    <row r="60948" x14ac:dyDescent="0.25"/>
    <row r="60949" x14ac:dyDescent="0.25"/>
    <row r="60950" x14ac:dyDescent="0.25"/>
    <row r="60951" x14ac:dyDescent="0.25"/>
    <row r="60952" x14ac:dyDescent="0.25"/>
    <row r="60953" x14ac:dyDescent="0.25"/>
    <row r="60954" x14ac:dyDescent="0.25"/>
    <row r="60955" x14ac:dyDescent="0.25"/>
    <row r="60956" x14ac:dyDescent="0.25"/>
    <row r="60957" x14ac:dyDescent="0.25"/>
    <row r="60958" x14ac:dyDescent="0.25"/>
    <row r="60959" x14ac:dyDescent="0.25"/>
    <row r="60960" x14ac:dyDescent="0.25"/>
    <row r="60961" x14ac:dyDescent="0.25"/>
    <row r="60962" x14ac:dyDescent="0.25"/>
    <row r="60963" x14ac:dyDescent="0.25"/>
    <row r="60964" x14ac:dyDescent="0.25"/>
    <row r="60965" x14ac:dyDescent="0.25"/>
    <row r="60966" x14ac:dyDescent="0.25"/>
    <row r="60967" x14ac:dyDescent="0.25"/>
    <row r="60968" x14ac:dyDescent="0.25"/>
    <row r="60969" x14ac:dyDescent="0.25"/>
    <row r="60970" x14ac:dyDescent="0.25"/>
    <row r="60971" x14ac:dyDescent="0.25"/>
    <row r="60972" x14ac:dyDescent="0.25"/>
    <row r="60973" x14ac:dyDescent="0.25"/>
    <row r="60974" x14ac:dyDescent="0.25"/>
    <row r="60975" x14ac:dyDescent="0.25"/>
    <row r="60976" x14ac:dyDescent="0.25"/>
    <row r="60977" x14ac:dyDescent="0.25"/>
    <row r="60978" x14ac:dyDescent="0.25"/>
    <row r="60979" x14ac:dyDescent="0.25"/>
    <row r="60980" x14ac:dyDescent="0.25"/>
    <row r="60981" x14ac:dyDescent="0.25"/>
    <row r="60982" x14ac:dyDescent="0.25"/>
    <row r="60983" x14ac:dyDescent="0.25"/>
    <row r="60984" x14ac:dyDescent="0.25"/>
    <row r="60985" x14ac:dyDescent="0.25"/>
    <row r="60986" x14ac:dyDescent="0.25"/>
    <row r="60987" x14ac:dyDescent="0.25"/>
    <row r="60988" x14ac:dyDescent="0.25"/>
    <row r="60989" x14ac:dyDescent="0.25"/>
    <row r="60990" x14ac:dyDescent="0.25"/>
    <row r="60991" x14ac:dyDescent="0.25"/>
    <row r="60992" x14ac:dyDescent="0.25"/>
    <row r="60993" x14ac:dyDescent="0.25"/>
    <row r="60994" x14ac:dyDescent="0.25"/>
    <row r="60995" x14ac:dyDescent="0.25"/>
    <row r="60996" x14ac:dyDescent="0.25"/>
    <row r="60997" x14ac:dyDescent="0.25"/>
    <row r="60998" x14ac:dyDescent="0.25"/>
    <row r="60999" x14ac:dyDescent="0.25"/>
    <row r="61000" x14ac:dyDescent="0.25"/>
    <row r="61001" x14ac:dyDescent="0.25"/>
    <row r="61002" x14ac:dyDescent="0.25"/>
    <row r="61003" x14ac:dyDescent="0.25"/>
    <row r="61004" x14ac:dyDescent="0.25"/>
    <row r="61005" x14ac:dyDescent="0.25"/>
    <row r="61006" x14ac:dyDescent="0.25"/>
    <row r="61007" x14ac:dyDescent="0.25"/>
    <row r="61008" x14ac:dyDescent="0.25"/>
    <row r="61009" x14ac:dyDescent="0.25"/>
    <row r="61010" x14ac:dyDescent="0.25"/>
    <row r="61011" x14ac:dyDescent="0.25"/>
    <row r="61012" x14ac:dyDescent="0.25"/>
    <row r="61013" x14ac:dyDescent="0.25"/>
    <row r="61014" x14ac:dyDescent="0.25"/>
    <row r="61015" x14ac:dyDescent="0.25"/>
    <row r="61016" x14ac:dyDescent="0.25"/>
    <row r="61017" x14ac:dyDescent="0.25"/>
    <row r="61018" x14ac:dyDescent="0.25"/>
    <row r="61019" x14ac:dyDescent="0.25"/>
    <row r="61020" x14ac:dyDescent="0.25"/>
    <row r="61021" x14ac:dyDescent="0.25"/>
    <row r="61022" x14ac:dyDescent="0.25"/>
    <row r="61023" x14ac:dyDescent="0.25"/>
    <row r="61024" x14ac:dyDescent="0.25"/>
    <row r="61025" x14ac:dyDescent="0.25"/>
    <row r="61026" x14ac:dyDescent="0.25"/>
    <row r="61027" x14ac:dyDescent="0.25"/>
    <row r="61028" x14ac:dyDescent="0.25"/>
    <row r="61029" x14ac:dyDescent="0.25"/>
    <row r="61030" x14ac:dyDescent="0.25"/>
    <row r="61031" x14ac:dyDescent="0.25"/>
    <row r="61032" x14ac:dyDescent="0.25"/>
    <row r="61033" x14ac:dyDescent="0.25"/>
    <row r="61034" x14ac:dyDescent="0.25"/>
    <row r="61035" x14ac:dyDescent="0.25"/>
    <row r="61036" x14ac:dyDescent="0.25"/>
    <row r="61037" x14ac:dyDescent="0.25"/>
    <row r="61038" x14ac:dyDescent="0.25"/>
    <row r="61039" x14ac:dyDescent="0.25"/>
    <row r="61040" x14ac:dyDescent="0.25"/>
    <row r="61041" x14ac:dyDescent="0.25"/>
    <row r="61042" x14ac:dyDescent="0.25"/>
    <row r="61043" x14ac:dyDescent="0.25"/>
    <row r="61044" x14ac:dyDescent="0.25"/>
    <row r="61045" x14ac:dyDescent="0.25"/>
    <row r="61046" x14ac:dyDescent="0.25"/>
    <row r="61047" x14ac:dyDescent="0.25"/>
    <row r="61048" x14ac:dyDescent="0.25"/>
    <row r="61049" x14ac:dyDescent="0.25"/>
    <row r="61050" x14ac:dyDescent="0.25"/>
    <row r="61051" x14ac:dyDescent="0.25"/>
    <row r="61052" x14ac:dyDescent="0.25"/>
    <row r="61053" x14ac:dyDescent="0.25"/>
    <row r="61054" x14ac:dyDescent="0.25"/>
    <row r="61055" x14ac:dyDescent="0.25"/>
    <row r="61056" x14ac:dyDescent="0.25"/>
    <row r="61057" x14ac:dyDescent="0.25"/>
    <row r="61058" x14ac:dyDescent="0.25"/>
    <row r="61059" x14ac:dyDescent="0.25"/>
    <row r="61060" x14ac:dyDescent="0.25"/>
    <row r="61061" x14ac:dyDescent="0.25"/>
    <row r="61062" x14ac:dyDescent="0.25"/>
    <row r="61063" x14ac:dyDescent="0.25"/>
    <row r="61064" x14ac:dyDescent="0.25"/>
    <row r="61065" x14ac:dyDescent="0.25"/>
    <row r="61066" x14ac:dyDescent="0.25"/>
    <row r="61067" x14ac:dyDescent="0.25"/>
    <row r="61068" x14ac:dyDescent="0.25"/>
    <row r="61069" x14ac:dyDescent="0.25"/>
    <row r="61070" x14ac:dyDescent="0.25"/>
    <row r="61071" x14ac:dyDescent="0.25"/>
    <row r="61072" x14ac:dyDescent="0.25"/>
    <row r="61073" x14ac:dyDescent="0.25"/>
    <row r="61074" x14ac:dyDescent="0.25"/>
    <row r="61075" x14ac:dyDescent="0.25"/>
    <row r="61076" x14ac:dyDescent="0.25"/>
    <row r="61077" x14ac:dyDescent="0.25"/>
    <row r="61078" x14ac:dyDescent="0.25"/>
    <row r="61079" x14ac:dyDescent="0.25"/>
    <row r="61080" x14ac:dyDescent="0.25"/>
    <row r="61081" x14ac:dyDescent="0.25"/>
    <row r="61082" x14ac:dyDescent="0.25"/>
    <row r="61083" x14ac:dyDescent="0.25"/>
    <row r="61084" x14ac:dyDescent="0.25"/>
    <row r="61085" x14ac:dyDescent="0.25"/>
    <row r="61086" x14ac:dyDescent="0.25"/>
    <row r="61087" x14ac:dyDescent="0.25"/>
    <row r="61088" x14ac:dyDescent="0.25"/>
    <row r="61089" x14ac:dyDescent="0.25"/>
    <row r="61090" x14ac:dyDescent="0.25"/>
    <row r="61091" x14ac:dyDescent="0.25"/>
    <row r="61092" x14ac:dyDescent="0.25"/>
    <row r="61093" x14ac:dyDescent="0.25"/>
    <row r="61094" x14ac:dyDescent="0.25"/>
    <row r="61095" x14ac:dyDescent="0.25"/>
    <row r="61096" x14ac:dyDescent="0.25"/>
    <row r="61097" x14ac:dyDescent="0.25"/>
    <row r="61098" x14ac:dyDescent="0.25"/>
    <row r="61099" x14ac:dyDescent="0.25"/>
    <row r="61100" x14ac:dyDescent="0.25"/>
    <row r="61101" x14ac:dyDescent="0.25"/>
    <row r="61102" x14ac:dyDescent="0.25"/>
    <row r="61103" x14ac:dyDescent="0.25"/>
    <row r="61104" x14ac:dyDescent="0.25"/>
    <row r="61105" x14ac:dyDescent="0.25"/>
    <row r="61106" x14ac:dyDescent="0.25"/>
    <row r="61107" x14ac:dyDescent="0.25"/>
    <row r="61108" x14ac:dyDescent="0.25"/>
    <row r="61109" x14ac:dyDescent="0.25"/>
    <row r="61110" x14ac:dyDescent="0.25"/>
    <row r="61111" x14ac:dyDescent="0.25"/>
    <row r="61112" x14ac:dyDescent="0.25"/>
    <row r="61113" x14ac:dyDescent="0.25"/>
    <row r="61114" x14ac:dyDescent="0.25"/>
    <row r="61115" x14ac:dyDescent="0.25"/>
    <row r="61116" x14ac:dyDescent="0.25"/>
    <row r="61117" x14ac:dyDescent="0.25"/>
    <row r="61118" x14ac:dyDescent="0.25"/>
    <row r="61119" x14ac:dyDescent="0.25"/>
    <row r="61120" x14ac:dyDescent="0.25"/>
    <row r="61121" x14ac:dyDescent="0.25"/>
    <row r="61122" x14ac:dyDescent="0.25"/>
    <row r="61123" x14ac:dyDescent="0.25"/>
    <row r="61124" x14ac:dyDescent="0.25"/>
    <row r="61125" x14ac:dyDescent="0.25"/>
    <row r="61126" x14ac:dyDescent="0.25"/>
    <row r="61127" x14ac:dyDescent="0.25"/>
    <row r="61128" x14ac:dyDescent="0.25"/>
    <row r="61129" x14ac:dyDescent="0.25"/>
    <row r="61130" x14ac:dyDescent="0.25"/>
    <row r="61131" x14ac:dyDescent="0.25"/>
    <row r="61132" x14ac:dyDescent="0.25"/>
    <row r="61133" x14ac:dyDescent="0.25"/>
    <row r="61134" x14ac:dyDescent="0.25"/>
    <row r="61135" x14ac:dyDescent="0.25"/>
    <row r="61136" x14ac:dyDescent="0.25"/>
    <row r="61137" x14ac:dyDescent="0.25"/>
    <row r="61138" x14ac:dyDescent="0.25"/>
    <row r="61139" x14ac:dyDescent="0.25"/>
    <row r="61140" x14ac:dyDescent="0.25"/>
    <row r="61141" x14ac:dyDescent="0.25"/>
    <row r="61142" x14ac:dyDescent="0.25"/>
    <row r="61143" x14ac:dyDescent="0.25"/>
    <row r="61144" x14ac:dyDescent="0.25"/>
    <row r="61145" x14ac:dyDescent="0.25"/>
    <row r="61146" x14ac:dyDescent="0.25"/>
    <row r="61147" x14ac:dyDescent="0.25"/>
    <row r="61148" x14ac:dyDescent="0.25"/>
    <row r="61149" x14ac:dyDescent="0.25"/>
    <row r="61150" x14ac:dyDescent="0.25"/>
    <row r="61151" x14ac:dyDescent="0.25"/>
    <row r="61152" x14ac:dyDescent="0.25"/>
    <row r="61153" x14ac:dyDescent="0.25"/>
    <row r="61154" x14ac:dyDescent="0.25"/>
    <row r="61155" x14ac:dyDescent="0.25"/>
    <row r="61156" x14ac:dyDescent="0.25"/>
    <row r="61157" x14ac:dyDescent="0.25"/>
    <row r="61158" x14ac:dyDescent="0.25"/>
    <row r="61159" x14ac:dyDescent="0.25"/>
    <row r="61160" x14ac:dyDescent="0.25"/>
    <row r="61161" x14ac:dyDescent="0.25"/>
    <row r="61162" x14ac:dyDescent="0.25"/>
    <row r="61163" x14ac:dyDescent="0.25"/>
    <row r="61164" x14ac:dyDescent="0.25"/>
    <row r="61165" x14ac:dyDescent="0.25"/>
    <row r="61166" x14ac:dyDescent="0.25"/>
    <row r="61167" x14ac:dyDescent="0.25"/>
    <row r="61168" x14ac:dyDescent="0.25"/>
    <row r="61169" x14ac:dyDescent="0.25"/>
    <row r="61170" x14ac:dyDescent="0.25"/>
    <row r="61171" x14ac:dyDescent="0.25"/>
    <row r="61172" x14ac:dyDescent="0.25"/>
    <row r="61173" x14ac:dyDescent="0.25"/>
    <row r="61174" x14ac:dyDescent="0.25"/>
    <row r="61175" x14ac:dyDescent="0.25"/>
    <row r="61176" x14ac:dyDescent="0.25"/>
    <row r="61177" x14ac:dyDescent="0.25"/>
    <row r="61178" x14ac:dyDescent="0.25"/>
    <row r="61179" x14ac:dyDescent="0.25"/>
    <row r="61180" x14ac:dyDescent="0.25"/>
    <row r="61181" x14ac:dyDescent="0.25"/>
    <row r="61182" x14ac:dyDescent="0.25"/>
    <row r="61183" x14ac:dyDescent="0.25"/>
    <row r="61184" x14ac:dyDescent="0.25"/>
    <row r="61185" x14ac:dyDescent="0.25"/>
    <row r="61186" x14ac:dyDescent="0.25"/>
    <row r="61187" x14ac:dyDescent="0.25"/>
    <row r="61188" x14ac:dyDescent="0.25"/>
    <row r="61189" x14ac:dyDescent="0.25"/>
    <row r="61190" x14ac:dyDescent="0.25"/>
    <row r="61191" x14ac:dyDescent="0.25"/>
    <row r="61192" x14ac:dyDescent="0.25"/>
    <row r="61193" x14ac:dyDescent="0.25"/>
    <row r="61194" x14ac:dyDescent="0.25"/>
    <row r="61195" x14ac:dyDescent="0.25"/>
    <row r="61196" x14ac:dyDescent="0.25"/>
    <row r="61197" x14ac:dyDescent="0.25"/>
    <row r="61198" x14ac:dyDescent="0.25"/>
    <row r="61199" x14ac:dyDescent="0.25"/>
    <row r="61200" x14ac:dyDescent="0.25"/>
    <row r="61201" x14ac:dyDescent="0.25"/>
    <row r="61202" x14ac:dyDescent="0.25"/>
    <row r="61203" x14ac:dyDescent="0.25"/>
    <row r="61204" x14ac:dyDescent="0.25"/>
    <row r="61205" x14ac:dyDescent="0.25"/>
    <row r="61206" x14ac:dyDescent="0.25"/>
    <row r="61207" x14ac:dyDescent="0.25"/>
    <row r="61208" x14ac:dyDescent="0.25"/>
    <row r="61209" x14ac:dyDescent="0.25"/>
    <row r="61210" x14ac:dyDescent="0.25"/>
    <row r="61211" x14ac:dyDescent="0.25"/>
    <row r="61212" x14ac:dyDescent="0.25"/>
    <row r="61213" x14ac:dyDescent="0.25"/>
    <row r="61214" x14ac:dyDescent="0.25"/>
    <row r="61215" x14ac:dyDescent="0.25"/>
    <row r="61216" x14ac:dyDescent="0.25"/>
    <row r="61217" x14ac:dyDescent="0.25"/>
    <row r="61218" x14ac:dyDescent="0.25"/>
    <row r="61219" x14ac:dyDescent="0.25"/>
    <row r="61220" x14ac:dyDescent="0.25"/>
    <row r="61221" x14ac:dyDescent="0.25"/>
    <row r="61222" x14ac:dyDescent="0.25"/>
    <row r="61223" x14ac:dyDescent="0.25"/>
    <row r="61224" x14ac:dyDescent="0.25"/>
    <row r="61225" x14ac:dyDescent="0.25"/>
    <row r="61226" x14ac:dyDescent="0.25"/>
    <row r="61227" x14ac:dyDescent="0.25"/>
    <row r="61228" x14ac:dyDescent="0.25"/>
    <row r="61229" x14ac:dyDescent="0.25"/>
    <row r="61230" x14ac:dyDescent="0.25"/>
    <row r="61231" x14ac:dyDescent="0.25"/>
    <row r="61232" x14ac:dyDescent="0.25"/>
    <row r="61233" x14ac:dyDescent="0.25"/>
    <row r="61234" x14ac:dyDescent="0.25"/>
    <row r="61235" x14ac:dyDescent="0.25"/>
    <row r="61236" x14ac:dyDescent="0.25"/>
    <row r="61237" x14ac:dyDescent="0.25"/>
    <row r="61238" x14ac:dyDescent="0.25"/>
    <row r="61239" x14ac:dyDescent="0.25"/>
    <row r="61240" x14ac:dyDescent="0.25"/>
    <row r="61241" x14ac:dyDescent="0.25"/>
    <row r="61242" x14ac:dyDescent="0.25"/>
    <row r="61243" x14ac:dyDescent="0.25"/>
    <row r="61244" x14ac:dyDescent="0.25"/>
    <row r="61245" x14ac:dyDescent="0.25"/>
    <row r="61246" x14ac:dyDescent="0.25"/>
    <row r="61247" x14ac:dyDescent="0.25"/>
    <row r="61248" x14ac:dyDescent="0.25"/>
    <row r="61249" x14ac:dyDescent="0.25"/>
    <row r="61250" x14ac:dyDescent="0.25"/>
    <row r="61251" x14ac:dyDescent="0.25"/>
    <row r="61252" x14ac:dyDescent="0.25"/>
    <row r="61253" x14ac:dyDescent="0.25"/>
    <row r="61254" x14ac:dyDescent="0.25"/>
    <row r="61255" x14ac:dyDescent="0.25"/>
    <row r="61256" x14ac:dyDescent="0.25"/>
    <row r="61257" x14ac:dyDescent="0.25"/>
    <row r="61258" x14ac:dyDescent="0.25"/>
    <row r="61259" x14ac:dyDescent="0.25"/>
    <row r="61260" x14ac:dyDescent="0.25"/>
    <row r="61261" x14ac:dyDescent="0.25"/>
    <row r="61262" x14ac:dyDescent="0.25"/>
    <row r="61263" x14ac:dyDescent="0.25"/>
    <row r="61264" x14ac:dyDescent="0.25"/>
    <row r="61265" x14ac:dyDescent="0.25"/>
    <row r="61266" x14ac:dyDescent="0.25"/>
    <row r="61267" x14ac:dyDescent="0.25"/>
    <row r="61268" x14ac:dyDescent="0.25"/>
    <row r="61269" x14ac:dyDescent="0.25"/>
    <row r="61270" x14ac:dyDescent="0.25"/>
    <row r="61271" x14ac:dyDescent="0.25"/>
    <row r="61272" x14ac:dyDescent="0.25"/>
    <row r="61273" x14ac:dyDescent="0.25"/>
    <row r="61274" x14ac:dyDescent="0.25"/>
    <row r="61275" x14ac:dyDescent="0.25"/>
    <row r="61276" x14ac:dyDescent="0.25"/>
    <row r="61277" x14ac:dyDescent="0.25"/>
    <row r="61278" x14ac:dyDescent="0.25"/>
    <row r="61279" x14ac:dyDescent="0.25"/>
    <row r="61280" x14ac:dyDescent="0.25"/>
    <row r="61281" x14ac:dyDescent="0.25"/>
    <row r="61282" x14ac:dyDescent="0.25"/>
    <row r="61283" x14ac:dyDescent="0.25"/>
    <row r="61284" x14ac:dyDescent="0.25"/>
    <row r="61285" x14ac:dyDescent="0.25"/>
    <row r="61286" x14ac:dyDescent="0.25"/>
    <row r="61287" x14ac:dyDescent="0.25"/>
    <row r="61288" x14ac:dyDescent="0.25"/>
    <row r="61289" x14ac:dyDescent="0.25"/>
    <row r="61290" x14ac:dyDescent="0.25"/>
    <row r="61291" x14ac:dyDescent="0.25"/>
    <row r="61292" x14ac:dyDescent="0.25"/>
    <row r="61293" x14ac:dyDescent="0.25"/>
    <row r="61294" x14ac:dyDescent="0.25"/>
    <row r="61295" x14ac:dyDescent="0.25"/>
    <row r="61296" x14ac:dyDescent="0.25"/>
    <row r="61297" x14ac:dyDescent="0.25"/>
    <row r="61298" x14ac:dyDescent="0.25"/>
    <row r="61299" x14ac:dyDescent="0.25"/>
    <row r="61300" x14ac:dyDescent="0.25"/>
    <row r="61301" x14ac:dyDescent="0.25"/>
    <row r="61302" x14ac:dyDescent="0.25"/>
    <row r="61303" x14ac:dyDescent="0.25"/>
    <row r="61304" x14ac:dyDescent="0.25"/>
    <row r="61305" x14ac:dyDescent="0.25"/>
    <row r="61306" x14ac:dyDescent="0.25"/>
    <row r="61307" x14ac:dyDescent="0.25"/>
    <row r="61308" x14ac:dyDescent="0.25"/>
    <row r="61309" x14ac:dyDescent="0.25"/>
    <row r="61310" x14ac:dyDescent="0.25"/>
    <row r="61311" x14ac:dyDescent="0.25"/>
    <row r="61312" x14ac:dyDescent="0.25"/>
    <row r="61313" x14ac:dyDescent="0.25"/>
    <row r="61314" x14ac:dyDescent="0.25"/>
    <row r="61315" x14ac:dyDescent="0.25"/>
    <row r="61316" x14ac:dyDescent="0.25"/>
    <row r="61317" x14ac:dyDescent="0.25"/>
    <row r="61318" x14ac:dyDescent="0.25"/>
    <row r="61319" x14ac:dyDescent="0.25"/>
    <row r="61320" x14ac:dyDescent="0.25"/>
    <row r="61321" x14ac:dyDescent="0.25"/>
    <row r="61322" x14ac:dyDescent="0.25"/>
    <row r="61323" x14ac:dyDescent="0.25"/>
    <row r="61324" x14ac:dyDescent="0.25"/>
    <row r="61325" x14ac:dyDescent="0.25"/>
    <row r="61326" x14ac:dyDescent="0.25"/>
    <row r="61327" x14ac:dyDescent="0.25"/>
    <row r="61328" x14ac:dyDescent="0.25"/>
    <row r="61329" x14ac:dyDescent="0.25"/>
    <row r="61330" x14ac:dyDescent="0.25"/>
    <row r="61331" x14ac:dyDescent="0.25"/>
    <row r="61332" x14ac:dyDescent="0.25"/>
    <row r="61333" x14ac:dyDescent="0.25"/>
    <row r="61334" x14ac:dyDescent="0.25"/>
    <row r="61335" x14ac:dyDescent="0.25"/>
    <row r="61336" x14ac:dyDescent="0.25"/>
    <row r="61337" x14ac:dyDescent="0.25"/>
    <row r="61338" x14ac:dyDescent="0.25"/>
    <row r="61339" x14ac:dyDescent="0.25"/>
    <row r="61340" x14ac:dyDescent="0.25"/>
    <row r="61341" x14ac:dyDescent="0.25"/>
    <row r="61342" x14ac:dyDescent="0.25"/>
    <row r="61343" x14ac:dyDescent="0.25"/>
    <row r="61344" x14ac:dyDescent="0.25"/>
    <row r="61345" x14ac:dyDescent="0.25"/>
    <row r="61346" x14ac:dyDescent="0.25"/>
    <row r="61347" x14ac:dyDescent="0.25"/>
    <row r="61348" x14ac:dyDescent="0.25"/>
    <row r="61349" x14ac:dyDescent="0.25"/>
    <row r="61350" x14ac:dyDescent="0.25"/>
    <row r="61351" x14ac:dyDescent="0.25"/>
    <row r="61352" x14ac:dyDescent="0.25"/>
    <row r="61353" x14ac:dyDescent="0.25"/>
    <row r="61354" x14ac:dyDescent="0.25"/>
    <row r="61355" x14ac:dyDescent="0.25"/>
    <row r="61356" x14ac:dyDescent="0.25"/>
    <row r="61357" x14ac:dyDescent="0.25"/>
    <row r="61358" x14ac:dyDescent="0.25"/>
    <row r="61359" x14ac:dyDescent="0.25"/>
    <row r="61360" x14ac:dyDescent="0.25"/>
    <row r="61361" x14ac:dyDescent="0.25"/>
    <row r="61362" x14ac:dyDescent="0.25"/>
    <row r="61363" x14ac:dyDescent="0.25"/>
    <row r="61364" x14ac:dyDescent="0.25"/>
    <row r="61365" x14ac:dyDescent="0.25"/>
    <row r="61366" x14ac:dyDescent="0.25"/>
    <row r="61367" x14ac:dyDescent="0.25"/>
    <row r="61368" x14ac:dyDescent="0.25"/>
    <row r="61369" x14ac:dyDescent="0.25"/>
    <row r="61370" x14ac:dyDescent="0.25"/>
    <row r="61371" x14ac:dyDescent="0.25"/>
    <row r="61372" x14ac:dyDescent="0.25"/>
    <row r="61373" x14ac:dyDescent="0.25"/>
    <row r="61374" x14ac:dyDescent="0.25"/>
    <row r="61375" x14ac:dyDescent="0.25"/>
    <row r="61376" x14ac:dyDescent="0.25"/>
    <row r="61377" x14ac:dyDescent="0.25"/>
    <row r="61378" x14ac:dyDescent="0.25"/>
    <row r="61379" x14ac:dyDescent="0.25"/>
    <row r="61380" x14ac:dyDescent="0.25"/>
    <row r="61381" x14ac:dyDescent="0.25"/>
    <row r="61382" x14ac:dyDescent="0.25"/>
    <row r="61383" x14ac:dyDescent="0.25"/>
    <row r="61384" x14ac:dyDescent="0.25"/>
    <row r="61385" x14ac:dyDescent="0.25"/>
    <row r="61386" x14ac:dyDescent="0.25"/>
    <row r="61387" x14ac:dyDescent="0.25"/>
    <row r="61388" x14ac:dyDescent="0.25"/>
    <row r="61389" x14ac:dyDescent="0.25"/>
    <row r="61390" x14ac:dyDescent="0.25"/>
    <row r="61391" x14ac:dyDescent="0.25"/>
    <row r="61392" x14ac:dyDescent="0.25"/>
    <row r="61393" x14ac:dyDescent="0.25"/>
    <row r="61394" x14ac:dyDescent="0.25"/>
    <row r="61395" x14ac:dyDescent="0.25"/>
    <row r="61396" x14ac:dyDescent="0.25"/>
    <row r="61397" x14ac:dyDescent="0.25"/>
    <row r="61398" x14ac:dyDescent="0.25"/>
    <row r="61399" x14ac:dyDescent="0.25"/>
    <row r="61400" x14ac:dyDescent="0.25"/>
    <row r="61401" x14ac:dyDescent="0.25"/>
    <row r="61402" x14ac:dyDescent="0.25"/>
    <row r="61403" x14ac:dyDescent="0.25"/>
    <row r="61404" x14ac:dyDescent="0.25"/>
    <row r="61405" x14ac:dyDescent="0.25"/>
    <row r="61406" x14ac:dyDescent="0.25"/>
    <row r="61407" x14ac:dyDescent="0.25"/>
    <row r="61408" x14ac:dyDescent="0.25"/>
    <row r="61409" x14ac:dyDescent="0.25"/>
    <row r="61410" x14ac:dyDescent="0.25"/>
    <row r="61411" x14ac:dyDescent="0.25"/>
    <row r="61412" x14ac:dyDescent="0.25"/>
    <row r="61413" x14ac:dyDescent="0.25"/>
    <row r="61414" x14ac:dyDescent="0.25"/>
    <row r="61415" x14ac:dyDescent="0.25"/>
    <row r="61416" x14ac:dyDescent="0.25"/>
    <row r="61417" x14ac:dyDescent="0.25"/>
    <row r="61418" x14ac:dyDescent="0.25"/>
    <row r="61419" x14ac:dyDescent="0.25"/>
    <row r="61420" x14ac:dyDescent="0.25"/>
    <row r="61421" x14ac:dyDescent="0.25"/>
    <row r="61422" x14ac:dyDescent="0.25"/>
    <row r="61423" x14ac:dyDescent="0.25"/>
    <row r="61424" x14ac:dyDescent="0.25"/>
    <row r="61425" x14ac:dyDescent="0.25"/>
    <row r="61426" x14ac:dyDescent="0.25"/>
    <row r="61427" x14ac:dyDescent="0.25"/>
    <row r="61428" x14ac:dyDescent="0.25"/>
    <row r="61429" x14ac:dyDescent="0.25"/>
    <row r="61430" x14ac:dyDescent="0.25"/>
    <row r="61431" x14ac:dyDescent="0.25"/>
    <row r="61432" x14ac:dyDescent="0.25"/>
    <row r="61433" x14ac:dyDescent="0.25"/>
    <row r="61434" x14ac:dyDescent="0.25"/>
    <row r="61435" x14ac:dyDescent="0.25"/>
    <row r="61436" x14ac:dyDescent="0.25"/>
    <row r="61437" x14ac:dyDescent="0.25"/>
    <row r="61438" x14ac:dyDescent="0.25"/>
    <row r="61439" x14ac:dyDescent="0.25"/>
    <row r="61440" x14ac:dyDescent="0.25"/>
    <row r="61441" x14ac:dyDescent="0.25"/>
    <row r="61442" x14ac:dyDescent="0.25"/>
    <row r="61443" x14ac:dyDescent="0.25"/>
    <row r="61444" x14ac:dyDescent="0.25"/>
    <row r="61445" x14ac:dyDescent="0.25"/>
    <row r="61446" x14ac:dyDescent="0.25"/>
    <row r="61447" x14ac:dyDescent="0.25"/>
    <row r="61448" x14ac:dyDescent="0.25"/>
    <row r="61449" x14ac:dyDescent="0.25"/>
    <row r="61450" x14ac:dyDescent="0.25"/>
    <row r="61451" x14ac:dyDescent="0.25"/>
    <row r="61452" x14ac:dyDescent="0.25"/>
    <row r="61453" x14ac:dyDescent="0.25"/>
    <row r="61454" x14ac:dyDescent="0.25"/>
    <row r="61455" x14ac:dyDescent="0.25"/>
    <row r="61456" x14ac:dyDescent="0.25"/>
    <row r="61457" x14ac:dyDescent="0.25"/>
    <row r="61458" x14ac:dyDescent="0.25"/>
    <row r="61459" x14ac:dyDescent="0.25"/>
    <row r="61460" x14ac:dyDescent="0.25"/>
    <row r="61461" x14ac:dyDescent="0.25"/>
    <row r="61462" x14ac:dyDescent="0.25"/>
    <row r="61463" x14ac:dyDescent="0.25"/>
    <row r="61464" x14ac:dyDescent="0.25"/>
    <row r="61465" x14ac:dyDescent="0.25"/>
    <row r="61466" x14ac:dyDescent="0.25"/>
    <row r="61467" x14ac:dyDescent="0.25"/>
    <row r="61468" x14ac:dyDescent="0.25"/>
    <row r="61469" x14ac:dyDescent="0.25"/>
    <row r="61470" x14ac:dyDescent="0.25"/>
    <row r="61471" x14ac:dyDescent="0.25"/>
    <row r="61472" x14ac:dyDescent="0.25"/>
    <row r="61473" x14ac:dyDescent="0.25"/>
    <row r="61474" x14ac:dyDescent="0.25"/>
    <row r="61475" x14ac:dyDescent="0.25"/>
    <row r="61476" x14ac:dyDescent="0.25"/>
    <row r="61477" x14ac:dyDescent="0.25"/>
    <row r="61478" x14ac:dyDescent="0.25"/>
    <row r="61479" x14ac:dyDescent="0.25"/>
    <row r="61480" x14ac:dyDescent="0.25"/>
    <row r="61481" x14ac:dyDescent="0.25"/>
    <row r="61482" x14ac:dyDescent="0.25"/>
    <row r="61483" x14ac:dyDescent="0.25"/>
    <row r="61484" x14ac:dyDescent="0.25"/>
    <row r="61485" x14ac:dyDescent="0.25"/>
    <row r="61486" x14ac:dyDescent="0.25"/>
    <row r="61487" x14ac:dyDescent="0.25"/>
    <row r="61488" x14ac:dyDescent="0.25"/>
    <row r="61489" x14ac:dyDescent="0.25"/>
    <row r="61490" x14ac:dyDescent="0.25"/>
    <row r="61491" x14ac:dyDescent="0.25"/>
    <row r="61492" x14ac:dyDescent="0.25"/>
    <row r="61493" x14ac:dyDescent="0.25"/>
    <row r="61494" x14ac:dyDescent="0.25"/>
    <row r="61495" x14ac:dyDescent="0.25"/>
    <row r="61496" x14ac:dyDescent="0.25"/>
    <row r="61497" x14ac:dyDescent="0.25"/>
    <row r="61498" x14ac:dyDescent="0.25"/>
    <row r="61499" x14ac:dyDescent="0.25"/>
    <row r="61500" x14ac:dyDescent="0.25"/>
    <row r="61501" x14ac:dyDescent="0.25"/>
    <row r="61502" x14ac:dyDescent="0.25"/>
    <row r="61503" x14ac:dyDescent="0.25"/>
    <row r="61504" x14ac:dyDescent="0.25"/>
    <row r="61505" x14ac:dyDescent="0.25"/>
    <row r="61506" x14ac:dyDescent="0.25"/>
    <row r="61507" x14ac:dyDescent="0.25"/>
    <row r="61508" x14ac:dyDescent="0.25"/>
    <row r="61509" x14ac:dyDescent="0.25"/>
    <row r="61510" x14ac:dyDescent="0.25"/>
    <row r="61511" x14ac:dyDescent="0.25"/>
    <row r="61512" x14ac:dyDescent="0.25"/>
    <row r="61513" x14ac:dyDescent="0.25"/>
    <row r="61514" x14ac:dyDescent="0.25"/>
    <row r="61515" x14ac:dyDescent="0.25"/>
    <row r="61516" x14ac:dyDescent="0.25"/>
    <row r="61517" x14ac:dyDescent="0.25"/>
    <row r="61518" x14ac:dyDescent="0.25"/>
    <row r="61519" x14ac:dyDescent="0.25"/>
    <row r="61520" x14ac:dyDescent="0.25"/>
    <row r="61521" x14ac:dyDescent="0.25"/>
    <row r="61522" x14ac:dyDescent="0.25"/>
    <row r="61523" x14ac:dyDescent="0.25"/>
    <row r="61524" x14ac:dyDescent="0.25"/>
    <row r="61525" x14ac:dyDescent="0.25"/>
    <row r="61526" x14ac:dyDescent="0.25"/>
    <row r="61527" x14ac:dyDescent="0.25"/>
    <row r="61528" x14ac:dyDescent="0.25"/>
    <row r="61529" x14ac:dyDescent="0.25"/>
    <row r="61530" x14ac:dyDescent="0.25"/>
    <row r="61531" x14ac:dyDescent="0.25"/>
    <row r="61532" x14ac:dyDescent="0.25"/>
    <row r="61533" x14ac:dyDescent="0.25"/>
    <row r="61534" x14ac:dyDescent="0.25"/>
    <row r="61535" x14ac:dyDescent="0.25"/>
    <row r="61536" x14ac:dyDescent="0.25"/>
    <row r="61537" x14ac:dyDescent="0.25"/>
    <row r="61538" x14ac:dyDescent="0.25"/>
    <row r="61539" x14ac:dyDescent="0.25"/>
    <row r="61540" x14ac:dyDescent="0.25"/>
    <row r="61541" x14ac:dyDescent="0.25"/>
    <row r="61542" x14ac:dyDescent="0.25"/>
    <row r="61543" x14ac:dyDescent="0.25"/>
    <row r="61544" x14ac:dyDescent="0.25"/>
    <row r="61545" x14ac:dyDescent="0.25"/>
    <row r="61546" x14ac:dyDescent="0.25"/>
    <row r="61547" x14ac:dyDescent="0.25"/>
    <row r="61548" x14ac:dyDescent="0.25"/>
    <row r="61549" x14ac:dyDescent="0.25"/>
    <row r="61550" x14ac:dyDescent="0.25"/>
    <row r="61551" x14ac:dyDescent="0.25"/>
    <row r="61552" x14ac:dyDescent="0.25"/>
    <row r="61553" x14ac:dyDescent="0.25"/>
    <row r="61554" x14ac:dyDescent="0.25"/>
    <row r="61555" x14ac:dyDescent="0.25"/>
    <row r="61556" x14ac:dyDescent="0.25"/>
    <row r="61557" x14ac:dyDescent="0.25"/>
    <row r="61558" x14ac:dyDescent="0.25"/>
    <row r="61559" x14ac:dyDescent="0.25"/>
    <row r="61560" x14ac:dyDescent="0.25"/>
    <row r="61561" x14ac:dyDescent="0.25"/>
    <row r="61562" x14ac:dyDescent="0.25"/>
    <row r="61563" x14ac:dyDescent="0.25"/>
    <row r="61564" x14ac:dyDescent="0.25"/>
    <row r="61565" x14ac:dyDescent="0.25"/>
    <row r="61566" x14ac:dyDescent="0.25"/>
    <row r="61567" x14ac:dyDescent="0.25"/>
    <row r="61568" x14ac:dyDescent="0.25"/>
    <row r="61569" x14ac:dyDescent="0.25"/>
    <row r="61570" x14ac:dyDescent="0.25"/>
    <row r="61571" x14ac:dyDescent="0.25"/>
    <row r="61572" x14ac:dyDescent="0.25"/>
    <row r="61573" x14ac:dyDescent="0.25"/>
    <row r="61574" x14ac:dyDescent="0.25"/>
    <row r="61575" x14ac:dyDescent="0.25"/>
    <row r="61576" x14ac:dyDescent="0.25"/>
    <row r="61577" x14ac:dyDescent="0.25"/>
    <row r="61578" x14ac:dyDescent="0.25"/>
    <row r="61579" x14ac:dyDescent="0.25"/>
    <row r="61580" x14ac:dyDescent="0.25"/>
    <row r="61581" x14ac:dyDescent="0.25"/>
    <row r="61582" x14ac:dyDescent="0.25"/>
    <row r="61583" x14ac:dyDescent="0.25"/>
    <row r="61584" x14ac:dyDescent="0.25"/>
    <row r="61585" x14ac:dyDescent="0.25"/>
    <row r="61586" x14ac:dyDescent="0.25"/>
    <row r="61587" x14ac:dyDescent="0.25"/>
    <row r="61588" x14ac:dyDescent="0.25"/>
    <row r="61589" x14ac:dyDescent="0.25"/>
    <row r="61590" x14ac:dyDescent="0.25"/>
    <row r="61591" x14ac:dyDescent="0.25"/>
    <row r="61592" x14ac:dyDescent="0.25"/>
    <row r="61593" x14ac:dyDescent="0.25"/>
    <row r="61594" x14ac:dyDescent="0.25"/>
    <row r="61595" x14ac:dyDescent="0.25"/>
    <row r="61596" x14ac:dyDescent="0.25"/>
    <row r="61597" x14ac:dyDescent="0.25"/>
    <row r="61598" x14ac:dyDescent="0.25"/>
    <row r="61599" x14ac:dyDescent="0.25"/>
    <row r="61600" x14ac:dyDescent="0.25"/>
    <row r="61601" x14ac:dyDescent="0.25"/>
    <row r="61602" x14ac:dyDescent="0.25"/>
    <row r="61603" x14ac:dyDescent="0.25"/>
    <row r="61604" x14ac:dyDescent="0.25"/>
    <row r="61605" x14ac:dyDescent="0.25"/>
    <row r="61606" x14ac:dyDescent="0.25"/>
    <row r="61607" x14ac:dyDescent="0.25"/>
    <row r="61608" x14ac:dyDescent="0.25"/>
    <row r="61609" x14ac:dyDescent="0.25"/>
    <row r="61610" x14ac:dyDescent="0.25"/>
    <row r="61611" x14ac:dyDescent="0.25"/>
    <row r="61612" x14ac:dyDescent="0.25"/>
    <row r="61613" x14ac:dyDescent="0.25"/>
    <row r="61614" x14ac:dyDescent="0.25"/>
    <row r="61615" x14ac:dyDescent="0.25"/>
    <row r="61616" x14ac:dyDescent="0.25"/>
    <row r="61617" x14ac:dyDescent="0.25"/>
    <row r="61618" x14ac:dyDescent="0.25"/>
    <row r="61619" x14ac:dyDescent="0.25"/>
    <row r="61620" x14ac:dyDescent="0.25"/>
    <row r="61621" x14ac:dyDescent="0.25"/>
    <row r="61622" x14ac:dyDescent="0.25"/>
    <row r="61623" x14ac:dyDescent="0.25"/>
    <row r="61624" x14ac:dyDescent="0.25"/>
    <row r="61625" x14ac:dyDescent="0.25"/>
    <row r="61626" x14ac:dyDescent="0.25"/>
    <row r="61627" x14ac:dyDescent="0.25"/>
    <row r="61628" x14ac:dyDescent="0.25"/>
    <row r="61629" x14ac:dyDescent="0.25"/>
    <row r="61630" x14ac:dyDescent="0.25"/>
    <row r="61631" x14ac:dyDescent="0.25"/>
    <row r="61632" x14ac:dyDescent="0.25"/>
    <row r="61633" x14ac:dyDescent="0.25"/>
    <row r="61634" x14ac:dyDescent="0.25"/>
    <row r="61635" x14ac:dyDescent="0.25"/>
    <row r="61636" x14ac:dyDescent="0.25"/>
    <row r="61637" x14ac:dyDescent="0.25"/>
    <row r="61638" x14ac:dyDescent="0.25"/>
    <row r="61639" x14ac:dyDescent="0.25"/>
    <row r="61640" x14ac:dyDescent="0.25"/>
    <row r="61641" x14ac:dyDescent="0.25"/>
    <row r="61642" x14ac:dyDescent="0.25"/>
    <row r="61643" x14ac:dyDescent="0.25"/>
    <row r="61644" x14ac:dyDescent="0.25"/>
    <row r="61645" x14ac:dyDescent="0.25"/>
    <row r="61646" x14ac:dyDescent="0.25"/>
    <row r="61647" x14ac:dyDescent="0.25"/>
    <row r="61648" x14ac:dyDescent="0.25"/>
    <row r="61649" x14ac:dyDescent="0.25"/>
    <row r="61650" x14ac:dyDescent="0.25"/>
    <row r="61651" x14ac:dyDescent="0.25"/>
    <row r="61652" x14ac:dyDescent="0.25"/>
    <row r="61653" x14ac:dyDescent="0.25"/>
    <row r="61654" x14ac:dyDescent="0.25"/>
    <row r="61655" x14ac:dyDescent="0.25"/>
    <row r="61656" x14ac:dyDescent="0.25"/>
    <row r="61657" x14ac:dyDescent="0.25"/>
    <row r="61658" x14ac:dyDescent="0.25"/>
    <row r="61659" x14ac:dyDescent="0.25"/>
    <row r="61660" x14ac:dyDescent="0.25"/>
    <row r="61661" x14ac:dyDescent="0.25"/>
    <row r="61662" x14ac:dyDescent="0.25"/>
    <row r="61663" x14ac:dyDescent="0.25"/>
    <row r="61664" x14ac:dyDescent="0.25"/>
    <row r="61665" x14ac:dyDescent="0.25"/>
    <row r="61666" x14ac:dyDescent="0.25"/>
    <row r="61667" x14ac:dyDescent="0.25"/>
    <row r="61668" x14ac:dyDescent="0.25"/>
    <row r="61669" x14ac:dyDescent="0.25"/>
    <row r="61670" x14ac:dyDescent="0.25"/>
    <row r="61671" x14ac:dyDescent="0.25"/>
    <row r="61672" x14ac:dyDescent="0.25"/>
    <row r="61673" x14ac:dyDescent="0.25"/>
    <row r="61674" x14ac:dyDescent="0.25"/>
    <row r="61675" x14ac:dyDescent="0.25"/>
    <row r="61676" x14ac:dyDescent="0.25"/>
    <row r="61677" x14ac:dyDescent="0.25"/>
    <row r="61678" x14ac:dyDescent="0.25"/>
    <row r="61679" x14ac:dyDescent="0.25"/>
    <row r="61680" x14ac:dyDescent="0.25"/>
    <row r="61681" x14ac:dyDescent="0.25"/>
    <row r="61682" x14ac:dyDescent="0.25"/>
    <row r="61683" x14ac:dyDescent="0.25"/>
    <row r="61684" x14ac:dyDescent="0.25"/>
    <row r="61685" x14ac:dyDescent="0.25"/>
    <row r="61686" x14ac:dyDescent="0.25"/>
    <row r="61687" x14ac:dyDescent="0.25"/>
    <row r="61688" x14ac:dyDescent="0.25"/>
    <row r="61689" x14ac:dyDescent="0.25"/>
    <row r="61690" x14ac:dyDescent="0.25"/>
    <row r="61691" x14ac:dyDescent="0.25"/>
    <row r="61692" x14ac:dyDescent="0.25"/>
    <row r="61693" x14ac:dyDescent="0.25"/>
    <row r="61694" x14ac:dyDescent="0.25"/>
    <row r="61695" x14ac:dyDescent="0.25"/>
    <row r="61696" x14ac:dyDescent="0.25"/>
    <row r="61697" x14ac:dyDescent="0.25"/>
    <row r="61698" x14ac:dyDescent="0.25"/>
    <row r="61699" x14ac:dyDescent="0.25"/>
    <row r="61700" x14ac:dyDescent="0.25"/>
    <row r="61701" x14ac:dyDescent="0.25"/>
    <row r="61702" x14ac:dyDescent="0.25"/>
    <row r="61703" x14ac:dyDescent="0.25"/>
    <row r="61704" x14ac:dyDescent="0.25"/>
    <row r="61705" x14ac:dyDescent="0.25"/>
    <row r="61706" x14ac:dyDescent="0.25"/>
    <row r="61707" x14ac:dyDescent="0.25"/>
    <row r="61708" x14ac:dyDescent="0.25"/>
    <row r="61709" x14ac:dyDescent="0.25"/>
    <row r="61710" x14ac:dyDescent="0.25"/>
    <row r="61711" x14ac:dyDescent="0.25"/>
    <row r="61712" x14ac:dyDescent="0.25"/>
    <row r="61713" x14ac:dyDescent="0.25"/>
    <row r="61714" x14ac:dyDescent="0.25"/>
    <row r="61715" x14ac:dyDescent="0.25"/>
    <row r="61716" x14ac:dyDescent="0.25"/>
    <row r="61717" x14ac:dyDescent="0.25"/>
    <row r="61718" x14ac:dyDescent="0.25"/>
    <row r="61719" x14ac:dyDescent="0.25"/>
    <row r="61720" x14ac:dyDescent="0.25"/>
    <row r="61721" x14ac:dyDescent="0.25"/>
    <row r="61722" x14ac:dyDescent="0.25"/>
    <row r="61723" x14ac:dyDescent="0.25"/>
    <row r="61724" x14ac:dyDescent="0.25"/>
    <row r="61725" x14ac:dyDescent="0.25"/>
    <row r="61726" x14ac:dyDescent="0.25"/>
    <row r="61727" x14ac:dyDescent="0.25"/>
    <row r="61728" x14ac:dyDescent="0.25"/>
    <row r="61729" x14ac:dyDescent="0.25"/>
    <row r="61730" x14ac:dyDescent="0.25"/>
    <row r="61731" x14ac:dyDescent="0.25"/>
    <row r="61732" x14ac:dyDescent="0.25"/>
    <row r="61733" x14ac:dyDescent="0.25"/>
    <row r="61734" x14ac:dyDescent="0.25"/>
    <row r="61735" x14ac:dyDescent="0.25"/>
    <row r="61736" x14ac:dyDescent="0.25"/>
    <row r="61737" x14ac:dyDescent="0.25"/>
    <row r="61738" x14ac:dyDescent="0.25"/>
    <row r="61739" x14ac:dyDescent="0.25"/>
    <row r="61740" x14ac:dyDescent="0.25"/>
    <row r="61741" x14ac:dyDescent="0.25"/>
    <row r="61742" x14ac:dyDescent="0.25"/>
    <row r="61743" x14ac:dyDescent="0.25"/>
    <row r="61744" x14ac:dyDescent="0.25"/>
    <row r="61745" x14ac:dyDescent="0.25"/>
    <row r="61746" x14ac:dyDescent="0.25"/>
    <row r="61747" x14ac:dyDescent="0.25"/>
    <row r="61748" x14ac:dyDescent="0.25"/>
    <row r="61749" x14ac:dyDescent="0.25"/>
    <row r="61750" x14ac:dyDescent="0.25"/>
    <row r="61751" x14ac:dyDescent="0.25"/>
    <row r="61752" x14ac:dyDescent="0.25"/>
    <row r="61753" x14ac:dyDescent="0.25"/>
    <row r="61754" x14ac:dyDescent="0.25"/>
    <row r="61755" x14ac:dyDescent="0.25"/>
    <row r="61756" x14ac:dyDescent="0.25"/>
    <row r="61757" x14ac:dyDescent="0.25"/>
    <row r="61758" x14ac:dyDescent="0.25"/>
    <row r="61759" x14ac:dyDescent="0.25"/>
    <row r="61760" x14ac:dyDescent="0.25"/>
    <row r="61761" x14ac:dyDescent="0.25"/>
    <row r="61762" x14ac:dyDescent="0.25"/>
    <row r="61763" x14ac:dyDescent="0.25"/>
    <row r="61764" x14ac:dyDescent="0.25"/>
    <row r="61765" x14ac:dyDescent="0.25"/>
    <row r="61766" x14ac:dyDescent="0.25"/>
    <row r="61767" x14ac:dyDescent="0.25"/>
    <row r="61768" x14ac:dyDescent="0.25"/>
    <row r="61769" x14ac:dyDescent="0.25"/>
    <row r="61770" x14ac:dyDescent="0.25"/>
    <row r="61771" x14ac:dyDescent="0.25"/>
    <row r="61772" x14ac:dyDescent="0.25"/>
    <row r="61773" x14ac:dyDescent="0.25"/>
    <row r="61774" x14ac:dyDescent="0.25"/>
    <row r="61775" x14ac:dyDescent="0.25"/>
    <row r="61776" x14ac:dyDescent="0.25"/>
    <row r="61777" x14ac:dyDescent="0.25"/>
    <row r="61778" x14ac:dyDescent="0.25"/>
    <row r="61779" x14ac:dyDescent="0.25"/>
    <row r="61780" x14ac:dyDescent="0.25"/>
    <row r="61781" x14ac:dyDescent="0.25"/>
    <row r="61782" x14ac:dyDescent="0.25"/>
    <row r="61783" x14ac:dyDescent="0.25"/>
    <row r="61784" x14ac:dyDescent="0.25"/>
    <row r="61785" x14ac:dyDescent="0.25"/>
    <row r="61786" x14ac:dyDescent="0.25"/>
    <row r="61787" x14ac:dyDescent="0.25"/>
    <row r="61788" x14ac:dyDescent="0.25"/>
    <row r="61789" x14ac:dyDescent="0.25"/>
    <row r="61790" x14ac:dyDescent="0.25"/>
    <row r="61791" x14ac:dyDescent="0.25"/>
    <row r="61792" x14ac:dyDescent="0.25"/>
    <row r="61793" x14ac:dyDescent="0.25"/>
    <row r="61794" x14ac:dyDescent="0.25"/>
    <row r="61795" x14ac:dyDescent="0.25"/>
    <row r="61796" x14ac:dyDescent="0.25"/>
    <row r="61797" x14ac:dyDescent="0.25"/>
    <row r="61798" x14ac:dyDescent="0.25"/>
    <row r="61799" x14ac:dyDescent="0.25"/>
    <row r="61800" x14ac:dyDescent="0.25"/>
    <row r="61801" x14ac:dyDescent="0.25"/>
    <row r="61802" x14ac:dyDescent="0.25"/>
    <row r="61803" x14ac:dyDescent="0.25"/>
    <row r="61804" x14ac:dyDescent="0.25"/>
    <row r="61805" x14ac:dyDescent="0.25"/>
    <row r="61806" x14ac:dyDescent="0.25"/>
    <row r="61807" x14ac:dyDescent="0.25"/>
    <row r="61808" x14ac:dyDescent="0.25"/>
    <row r="61809" x14ac:dyDescent="0.25"/>
    <row r="61810" x14ac:dyDescent="0.25"/>
    <row r="61811" x14ac:dyDescent="0.25"/>
    <row r="61812" x14ac:dyDescent="0.25"/>
    <row r="61813" x14ac:dyDescent="0.25"/>
    <row r="61814" x14ac:dyDescent="0.25"/>
    <row r="61815" x14ac:dyDescent="0.25"/>
    <row r="61816" x14ac:dyDescent="0.25"/>
    <row r="61817" x14ac:dyDescent="0.25"/>
    <row r="61818" x14ac:dyDescent="0.25"/>
    <row r="61819" x14ac:dyDescent="0.25"/>
    <row r="61820" x14ac:dyDescent="0.25"/>
    <row r="61821" x14ac:dyDescent="0.25"/>
    <row r="61822" x14ac:dyDescent="0.25"/>
    <row r="61823" x14ac:dyDescent="0.25"/>
    <row r="61824" x14ac:dyDescent="0.25"/>
    <row r="61825" x14ac:dyDescent="0.25"/>
    <row r="61826" x14ac:dyDescent="0.25"/>
    <row r="61827" x14ac:dyDescent="0.25"/>
    <row r="61828" x14ac:dyDescent="0.25"/>
    <row r="61829" x14ac:dyDescent="0.25"/>
    <row r="61830" x14ac:dyDescent="0.25"/>
    <row r="61831" x14ac:dyDescent="0.25"/>
    <row r="61832" x14ac:dyDescent="0.25"/>
    <row r="61833" x14ac:dyDescent="0.25"/>
    <row r="61834" x14ac:dyDescent="0.25"/>
    <row r="61835" x14ac:dyDescent="0.25"/>
    <row r="61836" x14ac:dyDescent="0.25"/>
    <row r="61837" x14ac:dyDescent="0.25"/>
    <row r="61838" x14ac:dyDescent="0.25"/>
    <row r="61839" x14ac:dyDescent="0.25"/>
    <row r="61840" x14ac:dyDescent="0.25"/>
    <row r="61841" x14ac:dyDescent="0.25"/>
    <row r="61842" x14ac:dyDescent="0.25"/>
    <row r="61843" x14ac:dyDescent="0.25"/>
    <row r="61844" x14ac:dyDescent="0.25"/>
    <row r="61845" x14ac:dyDescent="0.25"/>
    <row r="61846" x14ac:dyDescent="0.25"/>
    <row r="61847" x14ac:dyDescent="0.25"/>
    <row r="61848" x14ac:dyDescent="0.25"/>
    <row r="61849" x14ac:dyDescent="0.25"/>
    <row r="61850" x14ac:dyDescent="0.25"/>
    <row r="61851" x14ac:dyDescent="0.25"/>
    <row r="61852" x14ac:dyDescent="0.25"/>
    <row r="61853" x14ac:dyDescent="0.25"/>
    <row r="61854" x14ac:dyDescent="0.25"/>
    <row r="61855" x14ac:dyDescent="0.25"/>
    <row r="61856" x14ac:dyDescent="0.25"/>
    <row r="61857" x14ac:dyDescent="0.25"/>
    <row r="61858" x14ac:dyDescent="0.25"/>
    <row r="61859" x14ac:dyDescent="0.25"/>
    <row r="61860" x14ac:dyDescent="0.25"/>
    <row r="61861" x14ac:dyDescent="0.25"/>
    <row r="61862" x14ac:dyDescent="0.25"/>
    <row r="61863" x14ac:dyDescent="0.25"/>
    <row r="61864" x14ac:dyDescent="0.25"/>
    <row r="61865" x14ac:dyDescent="0.25"/>
    <row r="61866" x14ac:dyDescent="0.25"/>
    <row r="61867" x14ac:dyDescent="0.25"/>
    <row r="61868" x14ac:dyDescent="0.25"/>
    <row r="61869" x14ac:dyDescent="0.25"/>
    <row r="61870" x14ac:dyDescent="0.25"/>
    <row r="61871" x14ac:dyDescent="0.25"/>
    <row r="61872" x14ac:dyDescent="0.25"/>
    <row r="61873" x14ac:dyDescent="0.25"/>
    <row r="61874" x14ac:dyDescent="0.25"/>
    <row r="61875" x14ac:dyDescent="0.25"/>
    <row r="61876" x14ac:dyDescent="0.25"/>
    <row r="61877" x14ac:dyDescent="0.25"/>
    <row r="61878" x14ac:dyDescent="0.25"/>
    <row r="61879" x14ac:dyDescent="0.25"/>
    <row r="61880" x14ac:dyDescent="0.25"/>
    <row r="61881" x14ac:dyDescent="0.25"/>
    <row r="61882" x14ac:dyDescent="0.25"/>
    <row r="61883" x14ac:dyDescent="0.25"/>
    <row r="61884" x14ac:dyDescent="0.25"/>
    <row r="61885" x14ac:dyDescent="0.25"/>
    <row r="61886" x14ac:dyDescent="0.25"/>
    <row r="61887" x14ac:dyDescent="0.25"/>
    <row r="61888" x14ac:dyDescent="0.25"/>
    <row r="61889" x14ac:dyDescent="0.25"/>
    <row r="61890" x14ac:dyDescent="0.25"/>
    <row r="61891" x14ac:dyDescent="0.25"/>
    <row r="61892" x14ac:dyDescent="0.25"/>
    <row r="61893" x14ac:dyDescent="0.25"/>
    <row r="61894" x14ac:dyDescent="0.25"/>
    <row r="61895" x14ac:dyDescent="0.25"/>
    <row r="61896" x14ac:dyDescent="0.25"/>
    <row r="61897" x14ac:dyDescent="0.25"/>
    <row r="61898" x14ac:dyDescent="0.25"/>
    <row r="61899" x14ac:dyDescent="0.25"/>
    <row r="61900" x14ac:dyDescent="0.25"/>
    <row r="61901" x14ac:dyDescent="0.25"/>
    <row r="61902" x14ac:dyDescent="0.25"/>
    <row r="61903" x14ac:dyDescent="0.25"/>
    <row r="61904" x14ac:dyDescent="0.25"/>
    <row r="61905" x14ac:dyDescent="0.25"/>
    <row r="61906" x14ac:dyDescent="0.25"/>
    <row r="61907" x14ac:dyDescent="0.25"/>
    <row r="61908" x14ac:dyDescent="0.25"/>
    <row r="61909" x14ac:dyDescent="0.25"/>
    <row r="61910" x14ac:dyDescent="0.25"/>
    <row r="61911" x14ac:dyDescent="0.25"/>
    <row r="61912" x14ac:dyDescent="0.25"/>
    <row r="61913" x14ac:dyDescent="0.25"/>
    <row r="61914" x14ac:dyDescent="0.25"/>
    <row r="61915" x14ac:dyDescent="0.25"/>
    <row r="61916" x14ac:dyDescent="0.25"/>
    <row r="61917" x14ac:dyDescent="0.25"/>
    <row r="61918" x14ac:dyDescent="0.25"/>
    <row r="61919" x14ac:dyDescent="0.25"/>
    <row r="61920" x14ac:dyDescent="0.25"/>
    <row r="61921" x14ac:dyDescent="0.25"/>
    <row r="61922" x14ac:dyDescent="0.25"/>
    <row r="61923" x14ac:dyDescent="0.25"/>
    <row r="61924" x14ac:dyDescent="0.25"/>
    <row r="61925" x14ac:dyDescent="0.25"/>
    <row r="61926" x14ac:dyDescent="0.25"/>
    <row r="61927" x14ac:dyDescent="0.25"/>
    <row r="61928" x14ac:dyDescent="0.25"/>
    <row r="61929" x14ac:dyDescent="0.25"/>
    <row r="61930" x14ac:dyDescent="0.25"/>
    <row r="61931" x14ac:dyDescent="0.25"/>
    <row r="61932" x14ac:dyDescent="0.25"/>
    <row r="61933" x14ac:dyDescent="0.25"/>
    <row r="61934" x14ac:dyDescent="0.25"/>
    <row r="61935" x14ac:dyDescent="0.25"/>
    <row r="61936" x14ac:dyDescent="0.25"/>
    <row r="61937" x14ac:dyDescent="0.25"/>
    <row r="61938" x14ac:dyDescent="0.25"/>
    <row r="61939" x14ac:dyDescent="0.25"/>
    <row r="61940" x14ac:dyDescent="0.25"/>
    <row r="61941" x14ac:dyDescent="0.25"/>
    <row r="61942" x14ac:dyDescent="0.25"/>
    <row r="61943" x14ac:dyDescent="0.25"/>
    <row r="61944" x14ac:dyDescent="0.25"/>
    <row r="61945" x14ac:dyDescent="0.25"/>
    <row r="61946" x14ac:dyDescent="0.25"/>
    <row r="61947" x14ac:dyDescent="0.25"/>
    <row r="61948" x14ac:dyDescent="0.25"/>
    <row r="61949" x14ac:dyDescent="0.25"/>
    <row r="61950" x14ac:dyDescent="0.25"/>
    <row r="61951" x14ac:dyDescent="0.25"/>
    <row r="61952" x14ac:dyDescent="0.25"/>
    <row r="61953" x14ac:dyDescent="0.25"/>
    <row r="61954" x14ac:dyDescent="0.25"/>
    <row r="61955" x14ac:dyDescent="0.25"/>
    <row r="61956" x14ac:dyDescent="0.25"/>
    <row r="61957" x14ac:dyDescent="0.25"/>
    <row r="61958" x14ac:dyDescent="0.25"/>
    <row r="61959" x14ac:dyDescent="0.25"/>
    <row r="61960" x14ac:dyDescent="0.25"/>
    <row r="61961" x14ac:dyDescent="0.25"/>
    <row r="61962" x14ac:dyDescent="0.25"/>
    <row r="61963" x14ac:dyDescent="0.25"/>
    <row r="61964" x14ac:dyDescent="0.25"/>
    <row r="61965" x14ac:dyDescent="0.25"/>
    <row r="61966" x14ac:dyDescent="0.25"/>
    <row r="61967" x14ac:dyDescent="0.25"/>
    <row r="61968" x14ac:dyDescent="0.25"/>
    <row r="61969" x14ac:dyDescent="0.25"/>
    <row r="61970" x14ac:dyDescent="0.25"/>
    <row r="61971" x14ac:dyDescent="0.25"/>
    <row r="61972" x14ac:dyDescent="0.25"/>
    <row r="61973" x14ac:dyDescent="0.25"/>
    <row r="61974" x14ac:dyDescent="0.25"/>
    <row r="61975" x14ac:dyDescent="0.25"/>
    <row r="61976" x14ac:dyDescent="0.25"/>
    <row r="61977" x14ac:dyDescent="0.25"/>
    <row r="61978" x14ac:dyDescent="0.25"/>
    <row r="61979" x14ac:dyDescent="0.25"/>
    <row r="61980" x14ac:dyDescent="0.25"/>
    <row r="61981" x14ac:dyDescent="0.25"/>
    <row r="61982" x14ac:dyDescent="0.25"/>
    <row r="61983" x14ac:dyDescent="0.25"/>
    <row r="61984" x14ac:dyDescent="0.25"/>
    <row r="61985" x14ac:dyDescent="0.25"/>
    <row r="61986" x14ac:dyDescent="0.25"/>
    <row r="61987" x14ac:dyDescent="0.25"/>
    <row r="61988" x14ac:dyDescent="0.25"/>
    <row r="61989" x14ac:dyDescent="0.25"/>
    <row r="61990" x14ac:dyDescent="0.25"/>
    <row r="61991" x14ac:dyDescent="0.25"/>
    <row r="61992" x14ac:dyDescent="0.25"/>
    <row r="61993" x14ac:dyDescent="0.25"/>
    <row r="61994" x14ac:dyDescent="0.25"/>
    <row r="61995" x14ac:dyDescent="0.25"/>
    <row r="61996" x14ac:dyDescent="0.25"/>
    <row r="61997" x14ac:dyDescent="0.25"/>
    <row r="61998" x14ac:dyDescent="0.25"/>
    <row r="61999" x14ac:dyDescent="0.25"/>
    <row r="62000" x14ac:dyDescent="0.25"/>
    <row r="62001" x14ac:dyDescent="0.25"/>
    <row r="62002" x14ac:dyDescent="0.25"/>
    <row r="62003" x14ac:dyDescent="0.25"/>
    <row r="62004" x14ac:dyDescent="0.25"/>
    <row r="62005" x14ac:dyDescent="0.25"/>
    <row r="62006" x14ac:dyDescent="0.25"/>
    <row r="62007" x14ac:dyDescent="0.25"/>
    <row r="62008" x14ac:dyDescent="0.25"/>
    <row r="62009" x14ac:dyDescent="0.25"/>
    <row r="62010" x14ac:dyDescent="0.25"/>
    <row r="62011" x14ac:dyDescent="0.25"/>
    <row r="62012" x14ac:dyDescent="0.25"/>
    <row r="62013" x14ac:dyDescent="0.25"/>
    <row r="62014" x14ac:dyDescent="0.25"/>
    <row r="62015" x14ac:dyDescent="0.25"/>
    <row r="62016" x14ac:dyDescent="0.25"/>
    <row r="62017" x14ac:dyDescent="0.25"/>
    <row r="62018" x14ac:dyDescent="0.25"/>
    <row r="62019" x14ac:dyDescent="0.25"/>
    <row r="62020" x14ac:dyDescent="0.25"/>
    <row r="62021" x14ac:dyDescent="0.25"/>
    <row r="62022" x14ac:dyDescent="0.25"/>
    <row r="62023" x14ac:dyDescent="0.25"/>
    <row r="62024" x14ac:dyDescent="0.25"/>
    <row r="62025" x14ac:dyDescent="0.25"/>
    <row r="62026" x14ac:dyDescent="0.25"/>
    <row r="62027" x14ac:dyDescent="0.25"/>
    <row r="62028" x14ac:dyDescent="0.25"/>
    <row r="62029" x14ac:dyDescent="0.25"/>
    <row r="62030" x14ac:dyDescent="0.25"/>
    <row r="62031" x14ac:dyDescent="0.25"/>
    <row r="62032" x14ac:dyDescent="0.25"/>
    <row r="62033" x14ac:dyDescent="0.25"/>
    <row r="62034" x14ac:dyDescent="0.25"/>
    <row r="62035" x14ac:dyDescent="0.25"/>
    <row r="62036" x14ac:dyDescent="0.25"/>
    <row r="62037" x14ac:dyDescent="0.25"/>
    <row r="62038" x14ac:dyDescent="0.25"/>
    <row r="62039" x14ac:dyDescent="0.25"/>
    <row r="62040" x14ac:dyDescent="0.25"/>
    <row r="62041" x14ac:dyDescent="0.25"/>
    <row r="62042" x14ac:dyDescent="0.25"/>
    <row r="62043" x14ac:dyDescent="0.25"/>
    <row r="62044" x14ac:dyDescent="0.25"/>
    <row r="62045" x14ac:dyDescent="0.25"/>
    <row r="62046" x14ac:dyDescent="0.25"/>
    <row r="62047" x14ac:dyDescent="0.25"/>
    <row r="62048" x14ac:dyDescent="0.25"/>
    <row r="62049" x14ac:dyDescent="0.25"/>
    <row r="62050" x14ac:dyDescent="0.25"/>
    <row r="62051" x14ac:dyDescent="0.25"/>
    <row r="62052" x14ac:dyDescent="0.25"/>
    <row r="62053" x14ac:dyDescent="0.25"/>
    <row r="62054" x14ac:dyDescent="0.25"/>
    <row r="62055" x14ac:dyDescent="0.25"/>
    <row r="62056" x14ac:dyDescent="0.25"/>
    <row r="62057" x14ac:dyDescent="0.25"/>
    <row r="62058" x14ac:dyDescent="0.25"/>
    <row r="62059" x14ac:dyDescent="0.25"/>
    <row r="62060" x14ac:dyDescent="0.25"/>
    <row r="62061" x14ac:dyDescent="0.25"/>
    <row r="62062" x14ac:dyDescent="0.25"/>
    <row r="62063" x14ac:dyDescent="0.25"/>
    <row r="62064" x14ac:dyDescent="0.25"/>
    <row r="62065" x14ac:dyDescent="0.25"/>
    <row r="62066" x14ac:dyDescent="0.25"/>
    <row r="62067" x14ac:dyDescent="0.25"/>
    <row r="62068" x14ac:dyDescent="0.25"/>
    <row r="62069" x14ac:dyDescent="0.25"/>
    <row r="62070" x14ac:dyDescent="0.25"/>
    <row r="62071" x14ac:dyDescent="0.25"/>
    <row r="62072" x14ac:dyDescent="0.25"/>
    <row r="62073" x14ac:dyDescent="0.25"/>
    <row r="62074" x14ac:dyDescent="0.25"/>
    <row r="62075" x14ac:dyDescent="0.25"/>
    <row r="62076" x14ac:dyDescent="0.25"/>
    <row r="62077" x14ac:dyDescent="0.25"/>
    <row r="62078" x14ac:dyDescent="0.25"/>
    <row r="62079" x14ac:dyDescent="0.25"/>
    <row r="62080" x14ac:dyDescent="0.25"/>
    <row r="62081" x14ac:dyDescent="0.25"/>
    <row r="62082" x14ac:dyDescent="0.25"/>
    <row r="62083" x14ac:dyDescent="0.25"/>
    <row r="62084" x14ac:dyDescent="0.25"/>
    <row r="62085" x14ac:dyDescent="0.25"/>
    <row r="62086" x14ac:dyDescent="0.25"/>
    <row r="62087" x14ac:dyDescent="0.25"/>
    <row r="62088" x14ac:dyDescent="0.25"/>
    <row r="62089" x14ac:dyDescent="0.25"/>
    <row r="62090" x14ac:dyDescent="0.25"/>
    <row r="62091" x14ac:dyDescent="0.25"/>
    <row r="62092" x14ac:dyDescent="0.25"/>
    <row r="62093" x14ac:dyDescent="0.25"/>
    <row r="62094" x14ac:dyDescent="0.25"/>
    <row r="62095" x14ac:dyDescent="0.25"/>
    <row r="62096" x14ac:dyDescent="0.25"/>
    <row r="62097" x14ac:dyDescent="0.25"/>
    <row r="62098" x14ac:dyDescent="0.25"/>
    <row r="62099" x14ac:dyDescent="0.25"/>
    <row r="62100" x14ac:dyDescent="0.25"/>
    <row r="62101" x14ac:dyDescent="0.25"/>
    <row r="62102" x14ac:dyDescent="0.25"/>
    <row r="62103" x14ac:dyDescent="0.25"/>
    <row r="62104" x14ac:dyDescent="0.25"/>
    <row r="62105" x14ac:dyDescent="0.25"/>
    <row r="62106" x14ac:dyDescent="0.25"/>
    <row r="62107" x14ac:dyDescent="0.25"/>
    <row r="62108" x14ac:dyDescent="0.25"/>
    <row r="62109" x14ac:dyDescent="0.25"/>
    <row r="62110" x14ac:dyDescent="0.25"/>
    <row r="62111" x14ac:dyDescent="0.25"/>
    <row r="62112" x14ac:dyDescent="0.25"/>
    <row r="62113" x14ac:dyDescent="0.25"/>
    <row r="62114" x14ac:dyDescent="0.25"/>
    <row r="62115" x14ac:dyDescent="0.25"/>
    <row r="62116" x14ac:dyDescent="0.25"/>
    <row r="62117" x14ac:dyDescent="0.25"/>
    <row r="62118" x14ac:dyDescent="0.25"/>
    <row r="62119" x14ac:dyDescent="0.25"/>
    <row r="62120" x14ac:dyDescent="0.25"/>
    <row r="62121" x14ac:dyDescent="0.25"/>
    <row r="62122" x14ac:dyDescent="0.25"/>
    <row r="62123" x14ac:dyDescent="0.25"/>
    <row r="62124" x14ac:dyDescent="0.25"/>
    <row r="62125" x14ac:dyDescent="0.25"/>
    <row r="62126" x14ac:dyDescent="0.25"/>
    <row r="62127" x14ac:dyDescent="0.25"/>
    <row r="62128" x14ac:dyDescent="0.25"/>
    <row r="62129" x14ac:dyDescent="0.25"/>
    <row r="62130" x14ac:dyDescent="0.25"/>
    <row r="62131" x14ac:dyDescent="0.25"/>
    <row r="62132" x14ac:dyDescent="0.25"/>
    <row r="62133" x14ac:dyDescent="0.25"/>
    <row r="62134" x14ac:dyDescent="0.25"/>
    <row r="62135" x14ac:dyDescent="0.25"/>
    <row r="62136" x14ac:dyDescent="0.25"/>
    <row r="62137" x14ac:dyDescent="0.25"/>
    <row r="62138" x14ac:dyDescent="0.25"/>
    <row r="62139" x14ac:dyDescent="0.25"/>
    <row r="62140" x14ac:dyDescent="0.25"/>
    <row r="62141" x14ac:dyDescent="0.25"/>
    <row r="62142" x14ac:dyDescent="0.25"/>
    <row r="62143" x14ac:dyDescent="0.25"/>
    <row r="62144" x14ac:dyDescent="0.25"/>
    <row r="62145" x14ac:dyDescent="0.25"/>
    <row r="62146" x14ac:dyDescent="0.25"/>
    <row r="62147" x14ac:dyDescent="0.25"/>
    <row r="62148" x14ac:dyDescent="0.25"/>
    <row r="62149" x14ac:dyDescent="0.25"/>
    <row r="62150" x14ac:dyDescent="0.25"/>
    <row r="62151" x14ac:dyDescent="0.25"/>
    <row r="62152" x14ac:dyDescent="0.25"/>
    <row r="62153" x14ac:dyDescent="0.25"/>
    <row r="62154" x14ac:dyDescent="0.25"/>
    <row r="62155" x14ac:dyDescent="0.25"/>
    <row r="62156" x14ac:dyDescent="0.25"/>
    <row r="62157" x14ac:dyDescent="0.25"/>
    <row r="62158" x14ac:dyDescent="0.25"/>
    <row r="62159" x14ac:dyDescent="0.25"/>
    <row r="62160" x14ac:dyDescent="0.25"/>
    <row r="62161" x14ac:dyDescent="0.25"/>
    <row r="62162" x14ac:dyDescent="0.25"/>
    <row r="62163" x14ac:dyDescent="0.25"/>
    <row r="62164" x14ac:dyDescent="0.25"/>
    <row r="62165" x14ac:dyDescent="0.25"/>
    <row r="62166" x14ac:dyDescent="0.25"/>
    <row r="62167" x14ac:dyDescent="0.25"/>
    <row r="62168" x14ac:dyDescent="0.25"/>
    <row r="62169" x14ac:dyDescent="0.25"/>
    <row r="62170" x14ac:dyDescent="0.25"/>
    <row r="62171" x14ac:dyDescent="0.25"/>
    <row r="62172" x14ac:dyDescent="0.25"/>
    <row r="62173" x14ac:dyDescent="0.25"/>
    <row r="62174" x14ac:dyDescent="0.25"/>
    <row r="62175" x14ac:dyDescent="0.25"/>
    <row r="62176" x14ac:dyDescent="0.25"/>
    <row r="62177" x14ac:dyDescent="0.25"/>
    <row r="62178" x14ac:dyDescent="0.25"/>
    <row r="62179" x14ac:dyDescent="0.25"/>
    <row r="62180" x14ac:dyDescent="0.25"/>
    <row r="62181" x14ac:dyDescent="0.25"/>
    <row r="62182" x14ac:dyDescent="0.25"/>
    <row r="62183" x14ac:dyDescent="0.25"/>
    <row r="62184" x14ac:dyDescent="0.25"/>
    <row r="62185" x14ac:dyDescent="0.25"/>
    <row r="62186" x14ac:dyDescent="0.25"/>
    <row r="62187" x14ac:dyDescent="0.25"/>
    <row r="62188" x14ac:dyDescent="0.25"/>
    <row r="62189" x14ac:dyDescent="0.25"/>
    <row r="62190" x14ac:dyDescent="0.25"/>
    <row r="62191" x14ac:dyDescent="0.25"/>
    <row r="62192" x14ac:dyDescent="0.25"/>
    <row r="62193" x14ac:dyDescent="0.25"/>
    <row r="62194" x14ac:dyDescent="0.25"/>
    <row r="62195" x14ac:dyDescent="0.25"/>
    <row r="62196" x14ac:dyDescent="0.25"/>
    <row r="62197" x14ac:dyDescent="0.25"/>
    <row r="62198" x14ac:dyDescent="0.25"/>
    <row r="62199" x14ac:dyDescent="0.25"/>
    <row r="62200" x14ac:dyDescent="0.25"/>
    <row r="62201" x14ac:dyDescent="0.25"/>
    <row r="62202" x14ac:dyDescent="0.25"/>
    <row r="62203" x14ac:dyDescent="0.25"/>
    <row r="62204" x14ac:dyDescent="0.25"/>
    <row r="62205" x14ac:dyDescent="0.25"/>
    <row r="62206" x14ac:dyDescent="0.25"/>
    <row r="62207" x14ac:dyDescent="0.25"/>
    <row r="62208" x14ac:dyDescent="0.25"/>
    <row r="62209" x14ac:dyDescent="0.25"/>
    <row r="62210" x14ac:dyDescent="0.25"/>
    <row r="62211" x14ac:dyDescent="0.25"/>
    <row r="62212" x14ac:dyDescent="0.25"/>
    <row r="62213" x14ac:dyDescent="0.25"/>
    <row r="62214" x14ac:dyDescent="0.25"/>
    <row r="62215" x14ac:dyDescent="0.25"/>
    <row r="62216" x14ac:dyDescent="0.25"/>
    <row r="62217" x14ac:dyDescent="0.25"/>
    <row r="62218" x14ac:dyDescent="0.25"/>
    <row r="62219" x14ac:dyDescent="0.25"/>
    <row r="62220" x14ac:dyDescent="0.25"/>
    <row r="62221" x14ac:dyDescent="0.25"/>
    <row r="62222" x14ac:dyDescent="0.25"/>
    <row r="62223" x14ac:dyDescent="0.25"/>
    <row r="62224" x14ac:dyDescent="0.25"/>
    <row r="62225" x14ac:dyDescent="0.25"/>
    <row r="62226" x14ac:dyDescent="0.25"/>
    <row r="62227" x14ac:dyDescent="0.25"/>
    <row r="62228" x14ac:dyDescent="0.25"/>
    <row r="62229" x14ac:dyDescent="0.25"/>
    <row r="62230" x14ac:dyDescent="0.25"/>
    <row r="62231" x14ac:dyDescent="0.25"/>
    <row r="62232" x14ac:dyDescent="0.25"/>
    <row r="62233" x14ac:dyDescent="0.25"/>
    <row r="62234" x14ac:dyDescent="0.25"/>
    <row r="62235" x14ac:dyDescent="0.25"/>
    <row r="62236" x14ac:dyDescent="0.25"/>
    <row r="62237" x14ac:dyDescent="0.25"/>
    <row r="62238" x14ac:dyDescent="0.25"/>
    <row r="62239" x14ac:dyDescent="0.25"/>
    <row r="62240" x14ac:dyDescent="0.25"/>
    <row r="62241" x14ac:dyDescent="0.25"/>
    <row r="62242" x14ac:dyDescent="0.25"/>
    <row r="62243" x14ac:dyDescent="0.25"/>
    <row r="62244" x14ac:dyDescent="0.25"/>
    <row r="62245" x14ac:dyDescent="0.25"/>
    <row r="62246" x14ac:dyDescent="0.25"/>
    <row r="62247" x14ac:dyDescent="0.25"/>
    <row r="62248" x14ac:dyDescent="0.25"/>
    <row r="62249" x14ac:dyDescent="0.25"/>
    <row r="62250" x14ac:dyDescent="0.25"/>
    <row r="62251" x14ac:dyDescent="0.25"/>
    <row r="62252" x14ac:dyDescent="0.25"/>
    <row r="62253" x14ac:dyDescent="0.25"/>
    <row r="62254" x14ac:dyDescent="0.25"/>
    <row r="62255" x14ac:dyDescent="0.25"/>
    <row r="62256" x14ac:dyDescent="0.25"/>
    <row r="62257" x14ac:dyDescent="0.25"/>
    <row r="62258" x14ac:dyDescent="0.25"/>
    <row r="62259" x14ac:dyDescent="0.25"/>
    <row r="62260" x14ac:dyDescent="0.25"/>
    <row r="62261" x14ac:dyDescent="0.25"/>
    <row r="62262" x14ac:dyDescent="0.25"/>
    <row r="62263" x14ac:dyDescent="0.25"/>
    <row r="62264" x14ac:dyDescent="0.25"/>
    <row r="62265" x14ac:dyDescent="0.25"/>
    <row r="62266" x14ac:dyDescent="0.25"/>
    <row r="62267" x14ac:dyDescent="0.25"/>
    <row r="62268" x14ac:dyDescent="0.25"/>
    <row r="62269" x14ac:dyDescent="0.25"/>
    <row r="62270" x14ac:dyDescent="0.25"/>
    <row r="62271" x14ac:dyDescent="0.25"/>
    <row r="62272" x14ac:dyDescent="0.25"/>
    <row r="62273" x14ac:dyDescent="0.25"/>
    <row r="62274" x14ac:dyDescent="0.25"/>
    <row r="62275" x14ac:dyDescent="0.25"/>
    <row r="62276" x14ac:dyDescent="0.25"/>
    <row r="62277" x14ac:dyDescent="0.25"/>
    <row r="62278" x14ac:dyDescent="0.25"/>
    <row r="62279" x14ac:dyDescent="0.25"/>
    <row r="62280" x14ac:dyDescent="0.25"/>
    <row r="62281" x14ac:dyDescent="0.25"/>
    <row r="62282" x14ac:dyDescent="0.25"/>
    <row r="62283" x14ac:dyDescent="0.25"/>
    <row r="62284" x14ac:dyDescent="0.25"/>
    <row r="62285" x14ac:dyDescent="0.25"/>
    <row r="62286" x14ac:dyDescent="0.25"/>
    <row r="62287" x14ac:dyDescent="0.25"/>
    <row r="62288" x14ac:dyDescent="0.25"/>
    <row r="62289" x14ac:dyDescent="0.25"/>
    <row r="62290" x14ac:dyDescent="0.25"/>
    <row r="62291" x14ac:dyDescent="0.25"/>
    <row r="62292" x14ac:dyDescent="0.25"/>
    <row r="62293" x14ac:dyDescent="0.25"/>
    <row r="62294" x14ac:dyDescent="0.25"/>
    <row r="62295" x14ac:dyDescent="0.25"/>
    <row r="62296" x14ac:dyDescent="0.25"/>
    <row r="62297" x14ac:dyDescent="0.25"/>
    <row r="62298" x14ac:dyDescent="0.25"/>
    <row r="62299" x14ac:dyDescent="0.25"/>
    <row r="62300" x14ac:dyDescent="0.25"/>
    <row r="62301" x14ac:dyDescent="0.25"/>
    <row r="62302" x14ac:dyDescent="0.25"/>
    <row r="62303" x14ac:dyDescent="0.25"/>
    <row r="62304" x14ac:dyDescent="0.25"/>
    <row r="62305" x14ac:dyDescent="0.25"/>
    <row r="62306" x14ac:dyDescent="0.25"/>
    <row r="62307" x14ac:dyDescent="0.25"/>
    <row r="62308" x14ac:dyDescent="0.25"/>
    <row r="62309" x14ac:dyDescent="0.25"/>
    <row r="62310" x14ac:dyDescent="0.25"/>
    <row r="62311" x14ac:dyDescent="0.25"/>
    <row r="62312" x14ac:dyDescent="0.25"/>
    <row r="62313" x14ac:dyDescent="0.25"/>
    <row r="62314" x14ac:dyDescent="0.25"/>
    <row r="62315" x14ac:dyDescent="0.25"/>
    <row r="62316" x14ac:dyDescent="0.25"/>
    <row r="62317" x14ac:dyDescent="0.25"/>
    <row r="62318" x14ac:dyDescent="0.25"/>
    <row r="62319" x14ac:dyDescent="0.25"/>
    <row r="62320" x14ac:dyDescent="0.25"/>
    <row r="62321" x14ac:dyDescent="0.25"/>
    <row r="62322" x14ac:dyDescent="0.25"/>
    <row r="62323" x14ac:dyDescent="0.25"/>
    <row r="62324" x14ac:dyDescent="0.25"/>
    <row r="62325" x14ac:dyDescent="0.25"/>
    <row r="62326" x14ac:dyDescent="0.25"/>
    <row r="62327" x14ac:dyDescent="0.25"/>
    <row r="62328" x14ac:dyDescent="0.25"/>
    <row r="62329" x14ac:dyDescent="0.25"/>
    <row r="62330" x14ac:dyDescent="0.25"/>
    <row r="62331" x14ac:dyDescent="0.25"/>
    <row r="62332" x14ac:dyDescent="0.25"/>
    <row r="62333" x14ac:dyDescent="0.25"/>
    <row r="62334" x14ac:dyDescent="0.25"/>
    <row r="62335" x14ac:dyDescent="0.25"/>
    <row r="62336" x14ac:dyDescent="0.25"/>
    <row r="62337" x14ac:dyDescent="0.25"/>
    <row r="62338" x14ac:dyDescent="0.25"/>
    <row r="62339" x14ac:dyDescent="0.25"/>
    <row r="62340" x14ac:dyDescent="0.25"/>
    <row r="62341" x14ac:dyDescent="0.25"/>
    <row r="62342" x14ac:dyDescent="0.25"/>
    <row r="62343" x14ac:dyDescent="0.25"/>
    <row r="62344" x14ac:dyDescent="0.25"/>
    <row r="62345" x14ac:dyDescent="0.25"/>
    <row r="62346" x14ac:dyDescent="0.25"/>
    <row r="62347" x14ac:dyDescent="0.25"/>
    <row r="62348" x14ac:dyDescent="0.25"/>
    <row r="62349" x14ac:dyDescent="0.25"/>
    <row r="62350" x14ac:dyDescent="0.25"/>
    <row r="62351" x14ac:dyDescent="0.25"/>
    <row r="62352" x14ac:dyDescent="0.25"/>
    <row r="62353" x14ac:dyDescent="0.25"/>
    <row r="62354" x14ac:dyDescent="0.25"/>
    <row r="62355" x14ac:dyDescent="0.25"/>
    <row r="62356" x14ac:dyDescent="0.25"/>
    <row r="62357" x14ac:dyDescent="0.25"/>
    <row r="62358" x14ac:dyDescent="0.25"/>
    <row r="62359" x14ac:dyDescent="0.25"/>
    <row r="62360" x14ac:dyDescent="0.25"/>
    <row r="62361" x14ac:dyDescent="0.25"/>
    <row r="62362" x14ac:dyDescent="0.25"/>
    <row r="62363" x14ac:dyDescent="0.25"/>
    <row r="62364" x14ac:dyDescent="0.25"/>
    <row r="62365" x14ac:dyDescent="0.25"/>
    <row r="62366" x14ac:dyDescent="0.25"/>
    <row r="62367" x14ac:dyDescent="0.25"/>
    <row r="62368" x14ac:dyDescent="0.25"/>
    <row r="62369" x14ac:dyDescent="0.25"/>
    <row r="62370" x14ac:dyDescent="0.25"/>
    <row r="62371" x14ac:dyDescent="0.25"/>
    <row r="62372" x14ac:dyDescent="0.25"/>
    <row r="62373" x14ac:dyDescent="0.25"/>
    <row r="62374" x14ac:dyDescent="0.25"/>
    <row r="62375" x14ac:dyDescent="0.25"/>
    <row r="62376" x14ac:dyDescent="0.25"/>
    <row r="62377" x14ac:dyDescent="0.25"/>
    <row r="62378" x14ac:dyDescent="0.25"/>
    <row r="62379" x14ac:dyDescent="0.25"/>
    <row r="62380" x14ac:dyDescent="0.25"/>
    <row r="62381" x14ac:dyDescent="0.25"/>
    <row r="62382" x14ac:dyDescent="0.25"/>
    <row r="62383" x14ac:dyDescent="0.25"/>
    <row r="62384" x14ac:dyDescent="0.25"/>
    <row r="62385" x14ac:dyDescent="0.25"/>
    <row r="62386" x14ac:dyDescent="0.25"/>
    <row r="62387" x14ac:dyDescent="0.25"/>
    <row r="62388" x14ac:dyDescent="0.25"/>
    <row r="62389" x14ac:dyDescent="0.25"/>
    <row r="62390" x14ac:dyDescent="0.25"/>
    <row r="62391" x14ac:dyDescent="0.25"/>
    <row r="62392" x14ac:dyDescent="0.25"/>
    <row r="62393" x14ac:dyDescent="0.25"/>
    <row r="62394" x14ac:dyDescent="0.25"/>
    <row r="62395" x14ac:dyDescent="0.25"/>
    <row r="62396" x14ac:dyDescent="0.25"/>
    <row r="62397" x14ac:dyDescent="0.25"/>
    <row r="62398" x14ac:dyDescent="0.25"/>
    <row r="62399" x14ac:dyDescent="0.25"/>
    <row r="62400" x14ac:dyDescent="0.25"/>
    <row r="62401" x14ac:dyDescent="0.25"/>
    <row r="62402" x14ac:dyDescent="0.25"/>
    <row r="62403" x14ac:dyDescent="0.25"/>
    <row r="62404" x14ac:dyDescent="0.25"/>
    <row r="62405" x14ac:dyDescent="0.25"/>
    <row r="62406" x14ac:dyDescent="0.25"/>
    <row r="62407" x14ac:dyDescent="0.25"/>
    <row r="62408" x14ac:dyDescent="0.25"/>
    <row r="62409" x14ac:dyDescent="0.25"/>
    <row r="62410" x14ac:dyDescent="0.25"/>
    <row r="62411" x14ac:dyDescent="0.25"/>
    <row r="62412" x14ac:dyDescent="0.25"/>
    <row r="62413" x14ac:dyDescent="0.25"/>
    <row r="62414" x14ac:dyDescent="0.25"/>
    <row r="62415" x14ac:dyDescent="0.25"/>
    <row r="62416" x14ac:dyDescent="0.25"/>
    <row r="62417" x14ac:dyDescent="0.25"/>
    <row r="62418" x14ac:dyDescent="0.25"/>
    <row r="62419" x14ac:dyDescent="0.25"/>
    <row r="62420" x14ac:dyDescent="0.25"/>
    <row r="62421" x14ac:dyDescent="0.25"/>
    <row r="62422" x14ac:dyDescent="0.25"/>
    <row r="62423" x14ac:dyDescent="0.25"/>
    <row r="62424" x14ac:dyDescent="0.25"/>
    <row r="62425" x14ac:dyDescent="0.25"/>
    <row r="62426" x14ac:dyDescent="0.25"/>
    <row r="62427" x14ac:dyDescent="0.25"/>
    <row r="62428" x14ac:dyDescent="0.25"/>
    <row r="62429" x14ac:dyDescent="0.25"/>
    <row r="62430" x14ac:dyDescent="0.25"/>
    <row r="62431" x14ac:dyDescent="0.25"/>
    <row r="62432" x14ac:dyDescent="0.25"/>
    <row r="62433" x14ac:dyDescent="0.25"/>
    <row r="62434" x14ac:dyDescent="0.25"/>
    <row r="62435" x14ac:dyDescent="0.25"/>
    <row r="62436" x14ac:dyDescent="0.25"/>
    <row r="62437" x14ac:dyDescent="0.25"/>
    <row r="62438" x14ac:dyDescent="0.25"/>
    <row r="62439" x14ac:dyDescent="0.25"/>
    <row r="62440" x14ac:dyDescent="0.25"/>
    <row r="62441" x14ac:dyDescent="0.25"/>
    <row r="62442" x14ac:dyDescent="0.25"/>
    <row r="62443" x14ac:dyDescent="0.25"/>
    <row r="62444" x14ac:dyDescent="0.25"/>
    <row r="62445" x14ac:dyDescent="0.25"/>
    <row r="62446" x14ac:dyDescent="0.25"/>
    <row r="62447" x14ac:dyDescent="0.25"/>
    <row r="62448" x14ac:dyDescent="0.25"/>
    <row r="62449" x14ac:dyDescent="0.25"/>
    <row r="62450" x14ac:dyDescent="0.25"/>
    <row r="62451" x14ac:dyDescent="0.25"/>
    <row r="62452" x14ac:dyDescent="0.25"/>
    <row r="62453" x14ac:dyDescent="0.25"/>
    <row r="62454" x14ac:dyDescent="0.25"/>
    <row r="62455" x14ac:dyDescent="0.25"/>
    <row r="62456" x14ac:dyDescent="0.25"/>
    <row r="62457" x14ac:dyDescent="0.25"/>
    <row r="62458" x14ac:dyDescent="0.25"/>
    <row r="62459" x14ac:dyDescent="0.25"/>
    <row r="62460" x14ac:dyDescent="0.25"/>
    <row r="62461" x14ac:dyDescent="0.25"/>
    <row r="62462" x14ac:dyDescent="0.25"/>
    <row r="62463" x14ac:dyDescent="0.25"/>
    <row r="62464" x14ac:dyDescent="0.25"/>
    <row r="62465" x14ac:dyDescent="0.25"/>
    <row r="62466" x14ac:dyDescent="0.25"/>
    <row r="62467" x14ac:dyDescent="0.25"/>
    <row r="62468" x14ac:dyDescent="0.25"/>
    <row r="62469" x14ac:dyDescent="0.25"/>
    <row r="62470" x14ac:dyDescent="0.25"/>
    <row r="62471" x14ac:dyDescent="0.25"/>
    <row r="62472" x14ac:dyDescent="0.25"/>
    <row r="62473" x14ac:dyDescent="0.25"/>
    <row r="62474" x14ac:dyDescent="0.25"/>
    <row r="62475" x14ac:dyDescent="0.25"/>
    <row r="62476" x14ac:dyDescent="0.25"/>
    <row r="62477" x14ac:dyDescent="0.25"/>
    <row r="62478" x14ac:dyDescent="0.25"/>
    <row r="62479" x14ac:dyDescent="0.25"/>
    <row r="62480" x14ac:dyDescent="0.25"/>
    <row r="62481" x14ac:dyDescent="0.25"/>
    <row r="62482" x14ac:dyDescent="0.25"/>
    <row r="62483" x14ac:dyDescent="0.25"/>
    <row r="62484" x14ac:dyDescent="0.25"/>
    <row r="62485" x14ac:dyDescent="0.25"/>
    <row r="62486" x14ac:dyDescent="0.25"/>
    <row r="62487" x14ac:dyDescent="0.25"/>
    <row r="62488" x14ac:dyDescent="0.25"/>
    <row r="62489" x14ac:dyDescent="0.25"/>
    <row r="62490" x14ac:dyDescent="0.25"/>
    <row r="62491" x14ac:dyDescent="0.25"/>
    <row r="62492" x14ac:dyDescent="0.25"/>
    <row r="62493" x14ac:dyDescent="0.25"/>
    <row r="62494" x14ac:dyDescent="0.25"/>
    <row r="62495" x14ac:dyDescent="0.25"/>
    <row r="62496" x14ac:dyDescent="0.25"/>
    <row r="62497" x14ac:dyDescent="0.25"/>
    <row r="62498" x14ac:dyDescent="0.25"/>
    <row r="62499" x14ac:dyDescent="0.25"/>
    <row r="62500" x14ac:dyDescent="0.25"/>
    <row r="62501" x14ac:dyDescent="0.25"/>
    <row r="62502" x14ac:dyDescent="0.25"/>
    <row r="62503" x14ac:dyDescent="0.25"/>
    <row r="62504" x14ac:dyDescent="0.25"/>
    <row r="62505" x14ac:dyDescent="0.25"/>
    <row r="62506" x14ac:dyDescent="0.25"/>
    <row r="62507" x14ac:dyDescent="0.25"/>
    <row r="62508" x14ac:dyDescent="0.25"/>
    <row r="62509" x14ac:dyDescent="0.25"/>
    <row r="62510" x14ac:dyDescent="0.25"/>
    <row r="62511" x14ac:dyDescent="0.25"/>
    <row r="62512" x14ac:dyDescent="0.25"/>
    <row r="62513" x14ac:dyDescent="0.25"/>
    <row r="62514" x14ac:dyDescent="0.25"/>
    <row r="62515" x14ac:dyDescent="0.25"/>
    <row r="62516" x14ac:dyDescent="0.25"/>
    <row r="62517" x14ac:dyDescent="0.25"/>
    <row r="62518" x14ac:dyDescent="0.25"/>
    <row r="62519" x14ac:dyDescent="0.25"/>
    <row r="62520" x14ac:dyDescent="0.25"/>
    <row r="62521" x14ac:dyDescent="0.25"/>
    <row r="62522" x14ac:dyDescent="0.25"/>
    <row r="62523" x14ac:dyDescent="0.25"/>
    <row r="62524" x14ac:dyDescent="0.25"/>
    <row r="62525" x14ac:dyDescent="0.25"/>
    <row r="62526" x14ac:dyDescent="0.25"/>
    <row r="62527" x14ac:dyDescent="0.25"/>
    <row r="62528" x14ac:dyDescent="0.25"/>
    <row r="62529" x14ac:dyDescent="0.25"/>
    <row r="62530" x14ac:dyDescent="0.25"/>
    <row r="62531" x14ac:dyDescent="0.25"/>
    <row r="62532" x14ac:dyDescent="0.25"/>
    <row r="62533" x14ac:dyDescent="0.25"/>
    <row r="62534" x14ac:dyDescent="0.25"/>
    <row r="62535" x14ac:dyDescent="0.25"/>
    <row r="62536" x14ac:dyDescent="0.25"/>
    <row r="62537" x14ac:dyDescent="0.25"/>
    <row r="62538" x14ac:dyDescent="0.25"/>
    <row r="62539" x14ac:dyDescent="0.25"/>
    <row r="62540" x14ac:dyDescent="0.25"/>
    <row r="62541" x14ac:dyDescent="0.25"/>
    <row r="62542" x14ac:dyDescent="0.25"/>
    <row r="62543" x14ac:dyDescent="0.25"/>
    <row r="62544" x14ac:dyDescent="0.25"/>
    <row r="62545" x14ac:dyDescent="0.25"/>
    <row r="62546" x14ac:dyDescent="0.25"/>
    <row r="62547" x14ac:dyDescent="0.25"/>
    <row r="62548" x14ac:dyDescent="0.25"/>
    <row r="62549" x14ac:dyDescent="0.25"/>
    <row r="62550" x14ac:dyDescent="0.25"/>
    <row r="62551" x14ac:dyDescent="0.25"/>
    <row r="62552" x14ac:dyDescent="0.25"/>
    <row r="62553" x14ac:dyDescent="0.25"/>
    <row r="62554" x14ac:dyDescent="0.25"/>
    <row r="62555" x14ac:dyDescent="0.25"/>
    <row r="62556" x14ac:dyDescent="0.25"/>
    <row r="62557" x14ac:dyDescent="0.25"/>
    <row r="62558" x14ac:dyDescent="0.25"/>
    <row r="62559" x14ac:dyDescent="0.25"/>
    <row r="62560" x14ac:dyDescent="0.25"/>
    <row r="62561" x14ac:dyDescent="0.25"/>
    <row r="62562" x14ac:dyDescent="0.25"/>
    <row r="62563" x14ac:dyDescent="0.25"/>
    <row r="62564" x14ac:dyDescent="0.25"/>
    <row r="62565" x14ac:dyDescent="0.25"/>
    <row r="62566" x14ac:dyDescent="0.25"/>
    <row r="62567" x14ac:dyDescent="0.25"/>
    <row r="62568" x14ac:dyDescent="0.25"/>
    <row r="62569" x14ac:dyDescent="0.25"/>
    <row r="62570" x14ac:dyDescent="0.25"/>
    <row r="62571" x14ac:dyDescent="0.25"/>
    <row r="62572" x14ac:dyDescent="0.25"/>
    <row r="62573" x14ac:dyDescent="0.25"/>
    <row r="62574" x14ac:dyDescent="0.25"/>
    <row r="62575" x14ac:dyDescent="0.25"/>
    <row r="62576" x14ac:dyDescent="0.25"/>
    <row r="62577" x14ac:dyDescent="0.25"/>
    <row r="62578" x14ac:dyDescent="0.25"/>
    <row r="62579" x14ac:dyDescent="0.25"/>
    <row r="62580" x14ac:dyDescent="0.25"/>
    <row r="62581" x14ac:dyDescent="0.25"/>
    <row r="62582" x14ac:dyDescent="0.25"/>
    <row r="62583" x14ac:dyDescent="0.25"/>
    <row r="62584" x14ac:dyDescent="0.25"/>
    <row r="62585" x14ac:dyDescent="0.25"/>
    <row r="62586" x14ac:dyDescent="0.25"/>
    <row r="62587" x14ac:dyDescent="0.25"/>
    <row r="62588" x14ac:dyDescent="0.25"/>
    <row r="62589" x14ac:dyDescent="0.25"/>
    <row r="62590" x14ac:dyDescent="0.25"/>
    <row r="62591" x14ac:dyDescent="0.25"/>
    <row r="62592" x14ac:dyDescent="0.25"/>
    <row r="62593" x14ac:dyDescent="0.25"/>
    <row r="62594" x14ac:dyDescent="0.25"/>
    <row r="62595" x14ac:dyDescent="0.25"/>
    <row r="62596" x14ac:dyDescent="0.25"/>
    <row r="62597" x14ac:dyDescent="0.25"/>
    <row r="62598" x14ac:dyDescent="0.25"/>
    <row r="62599" x14ac:dyDescent="0.25"/>
    <row r="62600" x14ac:dyDescent="0.25"/>
    <row r="62601" x14ac:dyDescent="0.25"/>
    <row r="62602" x14ac:dyDescent="0.25"/>
    <row r="62603" x14ac:dyDescent="0.25"/>
    <row r="62604" x14ac:dyDescent="0.25"/>
    <row r="62605" x14ac:dyDescent="0.25"/>
    <row r="62606" x14ac:dyDescent="0.25"/>
    <row r="62607" x14ac:dyDescent="0.25"/>
    <row r="62608" x14ac:dyDescent="0.25"/>
    <row r="62609" x14ac:dyDescent="0.25"/>
    <row r="62610" x14ac:dyDescent="0.25"/>
    <row r="62611" x14ac:dyDescent="0.25"/>
    <row r="62612" x14ac:dyDescent="0.25"/>
    <row r="62613" x14ac:dyDescent="0.25"/>
    <row r="62614" x14ac:dyDescent="0.25"/>
    <row r="62615" x14ac:dyDescent="0.25"/>
    <row r="62616" x14ac:dyDescent="0.25"/>
    <row r="62617" x14ac:dyDescent="0.25"/>
    <row r="62618" x14ac:dyDescent="0.25"/>
    <row r="62619" x14ac:dyDescent="0.25"/>
    <row r="62620" x14ac:dyDescent="0.25"/>
    <row r="62621" x14ac:dyDescent="0.25"/>
    <row r="62622" x14ac:dyDescent="0.25"/>
    <row r="62623" x14ac:dyDescent="0.25"/>
    <row r="62624" x14ac:dyDescent="0.25"/>
    <row r="62625" x14ac:dyDescent="0.25"/>
    <row r="62626" x14ac:dyDescent="0.25"/>
    <row r="62627" x14ac:dyDescent="0.25"/>
    <row r="62628" x14ac:dyDescent="0.25"/>
    <row r="62629" x14ac:dyDescent="0.25"/>
    <row r="62630" x14ac:dyDescent="0.25"/>
    <row r="62631" x14ac:dyDescent="0.25"/>
    <row r="62632" x14ac:dyDescent="0.25"/>
    <row r="62633" x14ac:dyDescent="0.25"/>
    <row r="62634" x14ac:dyDescent="0.25"/>
    <row r="62635" x14ac:dyDescent="0.25"/>
    <row r="62636" x14ac:dyDescent="0.25"/>
    <row r="62637" x14ac:dyDescent="0.25"/>
    <row r="62638" x14ac:dyDescent="0.25"/>
    <row r="62639" x14ac:dyDescent="0.25"/>
    <row r="62640" x14ac:dyDescent="0.25"/>
    <row r="62641" x14ac:dyDescent="0.25"/>
    <row r="62642" x14ac:dyDescent="0.25"/>
    <row r="62643" x14ac:dyDescent="0.25"/>
    <row r="62644" x14ac:dyDescent="0.25"/>
    <row r="62645" x14ac:dyDescent="0.25"/>
    <row r="62646" x14ac:dyDescent="0.25"/>
    <row r="62647" x14ac:dyDescent="0.25"/>
    <row r="62648" x14ac:dyDescent="0.25"/>
    <row r="62649" x14ac:dyDescent="0.25"/>
    <row r="62650" x14ac:dyDescent="0.25"/>
    <row r="62651" x14ac:dyDescent="0.25"/>
    <row r="62652" x14ac:dyDescent="0.25"/>
    <row r="62653" x14ac:dyDescent="0.25"/>
    <row r="62654" x14ac:dyDescent="0.25"/>
    <row r="62655" x14ac:dyDescent="0.25"/>
    <row r="62656" x14ac:dyDescent="0.25"/>
    <row r="62657" x14ac:dyDescent="0.25"/>
    <row r="62658" x14ac:dyDescent="0.25"/>
    <row r="62659" x14ac:dyDescent="0.25"/>
    <row r="62660" x14ac:dyDescent="0.25"/>
    <row r="62661" x14ac:dyDescent="0.25"/>
    <row r="62662" x14ac:dyDescent="0.25"/>
    <row r="62663" x14ac:dyDescent="0.25"/>
    <row r="62664" x14ac:dyDescent="0.25"/>
    <row r="62665" x14ac:dyDescent="0.25"/>
    <row r="62666" x14ac:dyDescent="0.25"/>
    <row r="62667" x14ac:dyDescent="0.25"/>
    <row r="62668" x14ac:dyDescent="0.25"/>
    <row r="62669" x14ac:dyDescent="0.25"/>
    <row r="62670" x14ac:dyDescent="0.25"/>
    <row r="62671" x14ac:dyDescent="0.25"/>
    <row r="62672" x14ac:dyDescent="0.25"/>
    <row r="62673" x14ac:dyDescent="0.25"/>
    <row r="62674" x14ac:dyDescent="0.25"/>
    <row r="62675" x14ac:dyDescent="0.25"/>
    <row r="62676" x14ac:dyDescent="0.25"/>
    <row r="62677" x14ac:dyDescent="0.25"/>
    <row r="62678" x14ac:dyDescent="0.25"/>
    <row r="62679" x14ac:dyDescent="0.25"/>
    <row r="62680" x14ac:dyDescent="0.25"/>
    <row r="62681" x14ac:dyDescent="0.25"/>
    <row r="62682" x14ac:dyDescent="0.25"/>
    <row r="62683" x14ac:dyDescent="0.25"/>
    <row r="62684" x14ac:dyDescent="0.25"/>
    <row r="62685" x14ac:dyDescent="0.25"/>
    <row r="62686" x14ac:dyDescent="0.25"/>
    <row r="62687" x14ac:dyDescent="0.25"/>
    <row r="62688" x14ac:dyDescent="0.25"/>
    <row r="62689" x14ac:dyDescent="0.25"/>
    <row r="62690" x14ac:dyDescent="0.25"/>
    <row r="62691" x14ac:dyDescent="0.25"/>
    <row r="62692" x14ac:dyDescent="0.25"/>
    <row r="62693" x14ac:dyDescent="0.25"/>
    <row r="62694" x14ac:dyDescent="0.25"/>
    <row r="62695" x14ac:dyDescent="0.25"/>
    <row r="62696" x14ac:dyDescent="0.25"/>
    <row r="62697" x14ac:dyDescent="0.25"/>
    <row r="62698" x14ac:dyDescent="0.25"/>
    <row r="62699" x14ac:dyDescent="0.25"/>
    <row r="62700" x14ac:dyDescent="0.25"/>
    <row r="62701" x14ac:dyDescent="0.25"/>
    <row r="62702" x14ac:dyDescent="0.25"/>
    <row r="62703" x14ac:dyDescent="0.25"/>
    <row r="62704" x14ac:dyDescent="0.25"/>
    <row r="62705" x14ac:dyDescent="0.25"/>
    <row r="62706" x14ac:dyDescent="0.25"/>
    <row r="62707" x14ac:dyDescent="0.25"/>
    <row r="62708" x14ac:dyDescent="0.25"/>
    <row r="62709" x14ac:dyDescent="0.25"/>
    <row r="62710" x14ac:dyDescent="0.25"/>
    <row r="62711" x14ac:dyDescent="0.25"/>
    <row r="62712" x14ac:dyDescent="0.25"/>
    <row r="62713" x14ac:dyDescent="0.25"/>
    <row r="62714" x14ac:dyDescent="0.25"/>
    <row r="62715" x14ac:dyDescent="0.25"/>
    <row r="62716" x14ac:dyDescent="0.25"/>
    <row r="62717" x14ac:dyDescent="0.25"/>
    <row r="62718" x14ac:dyDescent="0.25"/>
    <row r="62719" x14ac:dyDescent="0.25"/>
    <row r="62720" x14ac:dyDescent="0.25"/>
    <row r="62721" x14ac:dyDescent="0.25"/>
    <row r="62722" x14ac:dyDescent="0.25"/>
    <row r="62723" x14ac:dyDescent="0.25"/>
    <row r="62724" x14ac:dyDescent="0.25"/>
    <row r="62725" x14ac:dyDescent="0.25"/>
    <row r="62726" x14ac:dyDescent="0.25"/>
    <row r="62727" x14ac:dyDescent="0.25"/>
    <row r="62728" x14ac:dyDescent="0.25"/>
    <row r="62729" x14ac:dyDescent="0.25"/>
    <row r="62730" x14ac:dyDescent="0.25"/>
    <row r="62731" x14ac:dyDescent="0.25"/>
    <row r="62732" x14ac:dyDescent="0.25"/>
    <row r="62733" x14ac:dyDescent="0.25"/>
    <row r="62734" x14ac:dyDescent="0.25"/>
    <row r="62735" x14ac:dyDescent="0.25"/>
    <row r="62736" x14ac:dyDescent="0.25"/>
    <row r="62737" x14ac:dyDescent="0.25"/>
    <row r="62738" x14ac:dyDescent="0.25"/>
    <row r="62739" x14ac:dyDescent="0.25"/>
    <row r="62740" x14ac:dyDescent="0.25"/>
    <row r="62741" x14ac:dyDescent="0.25"/>
    <row r="62742" x14ac:dyDescent="0.25"/>
    <row r="62743" x14ac:dyDescent="0.25"/>
    <row r="62744" x14ac:dyDescent="0.25"/>
    <row r="62745" x14ac:dyDescent="0.25"/>
    <row r="62746" x14ac:dyDescent="0.25"/>
    <row r="62747" x14ac:dyDescent="0.25"/>
    <row r="62748" x14ac:dyDescent="0.25"/>
    <row r="62749" x14ac:dyDescent="0.25"/>
    <row r="62750" x14ac:dyDescent="0.25"/>
    <row r="62751" x14ac:dyDescent="0.25"/>
    <row r="62752" x14ac:dyDescent="0.25"/>
    <row r="62753" x14ac:dyDescent="0.25"/>
    <row r="62754" x14ac:dyDescent="0.25"/>
    <row r="62755" x14ac:dyDescent="0.25"/>
    <row r="62756" x14ac:dyDescent="0.25"/>
    <row r="62757" x14ac:dyDescent="0.25"/>
    <row r="62758" x14ac:dyDescent="0.25"/>
    <row r="62759" x14ac:dyDescent="0.25"/>
    <row r="62760" x14ac:dyDescent="0.25"/>
    <row r="62761" x14ac:dyDescent="0.25"/>
    <row r="62762" x14ac:dyDescent="0.25"/>
    <row r="62763" x14ac:dyDescent="0.25"/>
    <row r="62764" x14ac:dyDescent="0.25"/>
    <row r="62765" x14ac:dyDescent="0.25"/>
    <row r="62766" x14ac:dyDescent="0.25"/>
    <row r="62767" x14ac:dyDescent="0.25"/>
    <row r="62768" x14ac:dyDescent="0.25"/>
    <row r="62769" x14ac:dyDescent="0.25"/>
    <row r="62770" x14ac:dyDescent="0.25"/>
    <row r="62771" x14ac:dyDescent="0.25"/>
    <row r="62772" x14ac:dyDescent="0.25"/>
    <row r="62773" x14ac:dyDescent="0.25"/>
    <row r="62774" x14ac:dyDescent="0.25"/>
    <row r="62775" x14ac:dyDescent="0.25"/>
    <row r="62776" x14ac:dyDescent="0.25"/>
    <row r="62777" x14ac:dyDescent="0.25"/>
    <row r="62778" x14ac:dyDescent="0.25"/>
    <row r="62779" x14ac:dyDescent="0.25"/>
    <row r="62780" x14ac:dyDescent="0.25"/>
    <row r="62781" x14ac:dyDescent="0.25"/>
    <row r="62782" x14ac:dyDescent="0.25"/>
    <row r="62783" x14ac:dyDescent="0.25"/>
    <row r="62784" x14ac:dyDescent="0.25"/>
    <row r="62785" x14ac:dyDescent="0.25"/>
    <row r="62786" x14ac:dyDescent="0.25"/>
    <row r="62787" x14ac:dyDescent="0.25"/>
    <row r="62788" x14ac:dyDescent="0.25"/>
    <row r="62789" x14ac:dyDescent="0.25"/>
    <row r="62790" x14ac:dyDescent="0.25"/>
    <row r="62791" x14ac:dyDescent="0.25"/>
    <row r="62792" x14ac:dyDescent="0.25"/>
    <row r="62793" x14ac:dyDescent="0.25"/>
    <row r="62794" x14ac:dyDescent="0.25"/>
    <row r="62795" x14ac:dyDescent="0.25"/>
    <row r="62796" x14ac:dyDescent="0.25"/>
    <row r="62797" x14ac:dyDescent="0.25"/>
    <row r="62798" x14ac:dyDescent="0.25"/>
    <row r="62799" x14ac:dyDescent="0.25"/>
    <row r="62800" x14ac:dyDescent="0.25"/>
    <row r="62801" x14ac:dyDescent="0.25"/>
    <row r="62802" x14ac:dyDescent="0.25"/>
    <row r="62803" x14ac:dyDescent="0.25"/>
    <row r="62804" x14ac:dyDescent="0.25"/>
    <row r="62805" x14ac:dyDescent="0.25"/>
    <row r="62806" x14ac:dyDescent="0.25"/>
    <row r="62807" x14ac:dyDescent="0.25"/>
    <row r="62808" x14ac:dyDescent="0.25"/>
    <row r="62809" x14ac:dyDescent="0.25"/>
    <row r="62810" x14ac:dyDescent="0.25"/>
    <row r="62811" x14ac:dyDescent="0.25"/>
    <row r="62812" x14ac:dyDescent="0.25"/>
    <row r="62813" x14ac:dyDescent="0.25"/>
    <row r="62814" x14ac:dyDescent="0.25"/>
    <row r="62815" x14ac:dyDescent="0.25"/>
    <row r="62816" x14ac:dyDescent="0.25"/>
    <row r="62817" x14ac:dyDescent="0.25"/>
    <row r="62818" x14ac:dyDescent="0.25"/>
    <row r="62819" x14ac:dyDescent="0.25"/>
    <row r="62820" x14ac:dyDescent="0.25"/>
    <row r="62821" x14ac:dyDescent="0.25"/>
    <row r="62822" x14ac:dyDescent="0.25"/>
    <row r="62823" x14ac:dyDescent="0.25"/>
    <row r="62824" x14ac:dyDescent="0.25"/>
    <row r="62825" x14ac:dyDescent="0.25"/>
    <row r="62826" x14ac:dyDescent="0.25"/>
    <row r="62827" x14ac:dyDescent="0.25"/>
    <row r="62828" x14ac:dyDescent="0.25"/>
    <row r="62829" x14ac:dyDescent="0.25"/>
    <row r="62830" x14ac:dyDescent="0.25"/>
    <row r="62831" x14ac:dyDescent="0.25"/>
    <row r="62832" x14ac:dyDescent="0.25"/>
    <row r="62833" x14ac:dyDescent="0.25"/>
    <row r="62834" x14ac:dyDescent="0.25"/>
    <row r="62835" x14ac:dyDescent="0.25"/>
    <row r="62836" x14ac:dyDescent="0.25"/>
    <row r="62837" x14ac:dyDescent="0.25"/>
    <row r="62838" x14ac:dyDescent="0.25"/>
    <row r="62839" x14ac:dyDescent="0.25"/>
    <row r="62840" x14ac:dyDescent="0.25"/>
    <row r="62841" x14ac:dyDescent="0.25"/>
    <row r="62842" x14ac:dyDescent="0.25"/>
    <row r="62843" x14ac:dyDescent="0.25"/>
    <row r="62844" x14ac:dyDescent="0.25"/>
    <row r="62845" x14ac:dyDescent="0.25"/>
    <row r="62846" x14ac:dyDescent="0.25"/>
    <row r="62847" x14ac:dyDescent="0.25"/>
    <row r="62848" x14ac:dyDescent="0.25"/>
    <row r="62849" x14ac:dyDescent="0.25"/>
    <row r="62850" x14ac:dyDescent="0.25"/>
    <row r="62851" x14ac:dyDescent="0.25"/>
    <row r="62852" x14ac:dyDescent="0.25"/>
    <row r="62853" x14ac:dyDescent="0.25"/>
    <row r="62854" x14ac:dyDescent="0.25"/>
    <row r="62855" x14ac:dyDescent="0.25"/>
    <row r="62856" x14ac:dyDescent="0.25"/>
    <row r="62857" x14ac:dyDescent="0.25"/>
    <row r="62858" x14ac:dyDescent="0.25"/>
    <row r="62859" x14ac:dyDescent="0.25"/>
    <row r="62860" x14ac:dyDescent="0.25"/>
    <row r="62861" x14ac:dyDescent="0.25"/>
    <row r="62862" x14ac:dyDescent="0.25"/>
    <row r="62863" x14ac:dyDescent="0.25"/>
    <row r="62864" x14ac:dyDescent="0.25"/>
    <row r="62865" x14ac:dyDescent="0.25"/>
    <row r="62866" x14ac:dyDescent="0.25"/>
    <row r="62867" x14ac:dyDescent="0.25"/>
    <row r="62868" x14ac:dyDescent="0.25"/>
    <row r="62869" x14ac:dyDescent="0.25"/>
    <row r="62870" x14ac:dyDescent="0.25"/>
    <row r="62871" x14ac:dyDescent="0.25"/>
    <row r="62872" x14ac:dyDescent="0.25"/>
    <row r="62873" x14ac:dyDescent="0.25"/>
    <row r="62874" x14ac:dyDescent="0.25"/>
    <row r="62875" x14ac:dyDescent="0.25"/>
    <row r="62876" x14ac:dyDescent="0.25"/>
    <row r="62877" x14ac:dyDescent="0.25"/>
    <row r="62878" x14ac:dyDescent="0.25"/>
    <row r="62879" x14ac:dyDescent="0.25"/>
    <row r="62880" x14ac:dyDescent="0.25"/>
    <row r="62881" x14ac:dyDescent="0.25"/>
    <row r="62882" x14ac:dyDescent="0.25"/>
    <row r="62883" x14ac:dyDescent="0.25"/>
    <row r="62884" x14ac:dyDescent="0.25"/>
    <row r="62885" x14ac:dyDescent="0.25"/>
    <row r="62886" x14ac:dyDescent="0.25"/>
    <row r="62887" x14ac:dyDescent="0.25"/>
    <row r="62888" x14ac:dyDescent="0.25"/>
    <row r="62889" x14ac:dyDescent="0.25"/>
    <row r="62890" x14ac:dyDescent="0.25"/>
    <row r="62891" x14ac:dyDescent="0.25"/>
    <row r="62892" x14ac:dyDescent="0.25"/>
    <row r="62893" x14ac:dyDescent="0.25"/>
    <row r="62894" x14ac:dyDescent="0.25"/>
    <row r="62895" x14ac:dyDescent="0.25"/>
    <row r="62896" x14ac:dyDescent="0.25"/>
    <row r="62897" x14ac:dyDescent="0.25"/>
    <row r="62898" x14ac:dyDescent="0.25"/>
    <row r="62899" x14ac:dyDescent="0.25"/>
    <row r="62900" x14ac:dyDescent="0.25"/>
    <row r="62901" x14ac:dyDescent="0.25"/>
    <row r="62902" x14ac:dyDescent="0.25"/>
    <row r="62903" x14ac:dyDescent="0.25"/>
    <row r="62904" x14ac:dyDescent="0.25"/>
    <row r="62905" x14ac:dyDescent="0.25"/>
    <row r="62906" x14ac:dyDescent="0.25"/>
    <row r="62907" x14ac:dyDescent="0.25"/>
    <row r="62908" x14ac:dyDescent="0.25"/>
    <row r="62909" x14ac:dyDescent="0.25"/>
    <row r="62910" x14ac:dyDescent="0.25"/>
    <row r="62911" x14ac:dyDescent="0.25"/>
    <row r="62912" x14ac:dyDescent="0.25"/>
    <row r="62913" x14ac:dyDescent="0.25"/>
    <row r="62914" x14ac:dyDescent="0.25"/>
    <row r="62915" x14ac:dyDescent="0.25"/>
    <row r="62916" x14ac:dyDescent="0.25"/>
    <row r="62917" x14ac:dyDescent="0.25"/>
    <row r="62918" x14ac:dyDescent="0.25"/>
    <row r="62919" x14ac:dyDescent="0.25"/>
    <row r="62920" x14ac:dyDescent="0.25"/>
    <row r="62921" x14ac:dyDescent="0.25"/>
    <row r="62922" x14ac:dyDescent="0.25"/>
    <row r="62923" x14ac:dyDescent="0.25"/>
    <row r="62924" x14ac:dyDescent="0.25"/>
    <row r="62925" x14ac:dyDescent="0.25"/>
    <row r="62926" x14ac:dyDescent="0.25"/>
    <row r="62927" x14ac:dyDescent="0.25"/>
    <row r="62928" x14ac:dyDescent="0.25"/>
    <row r="62929" x14ac:dyDescent="0.25"/>
    <row r="62930" x14ac:dyDescent="0.25"/>
    <row r="62931" x14ac:dyDescent="0.25"/>
    <row r="62932" x14ac:dyDescent="0.25"/>
    <row r="62933" x14ac:dyDescent="0.25"/>
    <row r="62934" x14ac:dyDescent="0.25"/>
    <row r="62935" x14ac:dyDescent="0.25"/>
    <row r="62936" x14ac:dyDescent="0.25"/>
    <row r="62937" x14ac:dyDescent="0.25"/>
    <row r="62938" x14ac:dyDescent="0.25"/>
    <row r="62939" x14ac:dyDescent="0.25"/>
    <row r="62940" x14ac:dyDescent="0.25"/>
    <row r="62941" x14ac:dyDescent="0.25"/>
    <row r="62942" x14ac:dyDescent="0.25"/>
    <row r="62943" x14ac:dyDescent="0.25"/>
    <row r="62944" x14ac:dyDescent="0.25"/>
    <row r="62945" x14ac:dyDescent="0.25"/>
    <row r="62946" x14ac:dyDescent="0.25"/>
    <row r="62947" x14ac:dyDescent="0.25"/>
    <row r="62948" x14ac:dyDescent="0.25"/>
    <row r="62949" x14ac:dyDescent="0.25"/>
    <row r="62950" x14ac:dyDescent="0.25"/>
    <row r="62951" x14ac:dyDescent="0.25"/>
    <row r="62952" x14ac:dyDescent="0.25"/>
    <row r="62953" x14ac:dyDescent="0.25"/>
    <row r="62954" x14ac:dyDescent="0.25"/>
    <row r="62955" x14ac:dyDescent="0.25"/>
    <row r="62956" x14ac:dyDescent="0.25"/>
    <row r="62957" x14ac:dyDescent="0.25"/>
    <row r="62958" x14ac:dyDescent="0.25"/>
    <row r="62959" x14ac:dyDescent="0.25"/>
    <row r="62960" x14ac:dyDescent="0.25"/>
    <row r="62961" x14ac:dyDescent="0.25"/>
    <row r="62962" x14ac:dyDescent="0.25"/>
    <row r="62963" x14ac:dyDescent="0.25"/>
    <row r="62964" x14ac:dyDescent="0.25"/>
    <row r="62965" x14ac:dyDescent="0.25"/>
    <row r="62966" x14ac:dyDescent="0.25"/>
    <row r="62967" x14ac:dyDescent="0.25"/>
    <row r="62968" x14ac:dyDescent="0.25"/>
    <row r="62969" x14ac:dyDescent="0.25"/>
    <row r="62970" x14ac:dyDescent="0.25"/>
    <row r="62971" x14ac:dyDescent="0.25"/>
    <row r="62972" x14ac:dyDescent="0.25"/>
    <row r="62973" x14ac:dyDescent="0.25"/>
    <row r="62974" x14ac:dyDescent="0.25"/>
    <row r="62975" x14ac:dyDescent="0.25"/>
    <row r="62976" x14ac:dyDescent="0.25"/>
    <row r="62977" x14ac:dyDescent="0.25"/>
    <row r="62978" x14ac:dyDescent="0.25"/>
    <row r="62979" x14ac:dyDescent="0.25"/>
    <row r="62980" x14ac:dyDescent="0.25"/>
    <row r="62981" x14ac:dyDescent="0.25"/>
    <row r="62982" x14ac:dyDescent="0.25"/>
    <row r="62983" x14ac:dyDescent="0.25"/>
    <row r="62984" x14ac:dyDescent="0.25"/>
    <row r="62985" x14ac:dyDescent="0.25"/>
    <row r="62986" x14ac:dyDescent="0.25"/>
    <row r="62987" x14ac:dyDescent="0.25"/>
    <row r="62988" x14ac:dyDescent="0.25"/>
    <row r="62989" x14ac:dyDescent="0.25"/>
    <row r="62990" x14ac:dyDescent="0.25"/>
    <row r="62991" x14ac:dyDescent="0.25"/>
    <row r="62992" x14ac:dyDescent="0.25"/>
    <row r="62993" x14ac:dyDescent="0.25"/>
    <row r="62994" x14ac:dyDescent="0.25"/>
    <row r="62995" x14ac:dyDescent="0.25"/>
    <row r="62996" x14ac:dyDescent="0.25"/>
    <row r="62997" x14ac:dyDescent="0.25"/>
    <row r="62998" x14ac:dyDescent="0.25"/>
    <row r="62999" x14ac:dyDescent="0.25"/>
    <row r="63000" x14ac:dyDescent="0.25"/>
    <row r="63001" x14ac:dyDescent="0.25"/>
    <row r="63002" x14ac:dyDescent="0.25"/>
    <row r="63003" x14ac:dyDescent="0.25"/>
    <row r="63004" x14ac:dyDescent="0.25"/>
    <row r="63005" x14ac:dyDescent="0.25"/>
    <row r="63006" x14ac:dyDescent="0.25"/>
    <row r="63007" x14ac:dyDescent="0.25"/>
    <row r="63008" x14ac:dyDescent="0.25"/>
    <row r="63009" x14ac:dyDescent="0.25"/>
    <row r="63010" x14ac:dyDescent="0.25"/>
    <row r="63011" x14ac:dyDescent="0.25"/>
    <row r="63012" x14ac:dyDescent="0.25"/>
    <row r="63013" x14ac:dyDescent="0.25"/>
    <row r="63014" x14ac:dyDescent="0.25"/>
    <row r="63015" x14ac:dyDescent="0.25"/>
    <row r="63016" x14ac:dyDescent="0.25"/>
    <row r="63017" x14ac:dyDescent="0.25"/>
    <row r="63018" x14ac:dyDescent="0.25"/>
    <row r="63019" x14ac:dyDescent="0.25"/>
    <row r="63020" x14ac:dyDescent="0.25"/>
    <row r="63021" x14ac:dyDescent="0.25"/>
    <row r="63022" x14ac:dyDescent="0.25"/>
    <row r="63023" x14ac:dyDescent="0.25"/>
    <row r="63024" x14ac:dyDescent="0.25"/>
    <row r="63025" x14ac:dyDescent="0.25"/>
    <row r="63026" x14ac:dyDescent="0.25"/>
    <row r="63027" x14ac:dyDescent="0.25"/>
    <row r="63028" x14ac:dyDescent="0.25"/>
    <row r="63029" x14ac:dyDescent="0.25"/>
    <row r="63030" x14ac:dyDescent="0.25"/>
    <row r="63031" x14ac:dyDescent="0.25"/>
    <row r="63032" x14ac:dyDescent="0.25"/>
    <row r="63033" x14ac:dyDescent="0.25"/>
    <row r="63034" x14ac:dyDescent="0.25"/>
    <row r="63035" x14ac:dyDescent="0.25"/>
    <row r="63036" x14ac:dyDescent="0.25"/>
    <row r="63037" x14ac:dyDescent="0.25"/>
    <row r="63038" x14ac:dyDescent="0.25"/>
    <row r="63039" x14ac:dyDescent="0.25"/>
    <row r="63040" x14ac:dyDescent="0.25"/>
    <row r="63041" x14ac:dyDescent="0.25"/>
    <row r="63042" x14ac:dyDescent="0.25"/>
    <row r="63043" x14ac:dyDescent="0.25"/>
    <row r="63044" x14ac:dyDescent="0.25"/>
    <row r="63045" x14ac:dyDescent="0.25"/>
    <row r="63046" x14ac:dyDescent="0.25"/>
    <row r="63047" x14ac:dyDescent="0.25"/>
    <row r="63048" x14ac:dyDescent="0.25"/>
    <row r="63049" x14ac:dyDescent="0.25"/>
    <row r="63050" x14ac:dyDescent="0.25"/>
    <row r="63051" x14ac:dyDescent="0.25"/>
    <row r="63052" x14ac:dyDescent="0.25"/>
    <row r="63053" x14ac:dyDescent="0.25"/>
    <row r="63054" x14ac:dyDescent="0.25"/>
    <row r="63055" x14ac:dyDescent="0.25"/>
    <row r="63056" x14ac:dyDescent="0.25"/>
    <row r="63057" x14ac:dyDescent="0.25"/>
    <row r="63058" x14ac:dyDescent="0.25"/>
    <row r="63059" x14ac:dyDescent="0.25"/>
    <row r="63060" x14ac:dyDescent="0.25"/>
    <row r="63061" x14ac:dyDescent="0.25"/>
    <row r="63062" x14ac:dyDescent="0.25"/>
    <row r="63063" x14ac:dyDescent="0.25"/>
    <row r="63064" x14ac:dyDescent="0.25"/>
    <row r="63065" x14ac:dyDescent="0.25"/>
    <row r="63066" x14ac:dyDescent="0.25"/>
    <row r="63067" x14ac:dyDescent="0.25"/>
    <row r="63068" x14ac:dyDescent="0.25"/>
    <row r="63069" x14ac:dyDescent="0.25"/>
    <row r="63070" x14ac:dyDescent="0.25"/>
    <row r="63071" x14ac:dyDescent="0.25"/>
    <row r="63072" x14ac:dyDescent="0.25"/>
    <row r="63073" x14ac:dyDescent="0.25"/>
    <row r="63074" x14ac:dyDescent="0.25"/>
    <row r="63075" x14ac:dyDescent="0.25"/>
    <row r="63076" x14ac:dyDescent="0.25"/>
    <row r="63077" x14ac:dyDescent="0.25"/>
    <row r="63078" x14ac:dyDescent="0.25"/>
    <row r="63079" x14ac:dyDescent="0.25"/>
    <row r="63080" x14ac:dyDescent="0.25"/>
    <row r="63081" x14ac:dyDescent="0.25"/>
    <row r="63082" x14ac:dyDescent="0.25"/>
    <row r="63083" x14ac:dyDescent="0.25"/>
    <row r="63084" x14ac:dyDescent="0.25"/>
    <row r="63085" x14ac:dyDescent="0.25"/>
    <row r="63086" x14ac:dyDescent="0.25"/>
    <row r="63087" x14ac:dyDescent="0.25"/>
    <row r="63088" x14ac:dyDescent="0.25"/>
    <row r="63089" x14ac:dyDescent="0.25"/>
    <row r="63090" x14ac:dyDescent="0.25"/>
    <row r="63091" x14ac:dyDescent="0.25"/>
    <row r="63092" x14ac:dyDescent="0.25"/>
    <row r="63093" x14ac:dyDescent="0.25"/>
    <row r="63094" x14ac:dyDescent="0.25"/>
    <row r="63095" x14ac:dyDescent="0.25"/>
    <row r="63096" x14ac:dyDescent="0.25"/>
    <row r="63097" x14ac:dyDescent="0.25"/>
    <row r="63098" x14ac:dyDescent="0.25"/>
    <row r="63099" x14ac:dyDescent="0.25"/>
    <row r="63100" x14ac:dyDescent="0.25"/>
    <row r="63101" x14ac:dyDescent="0.25"/>
    <row r="63102" x14ac:dyDescent="0.25"/>
    <row r="63103" x14ac:dyDescent="0.25"/>
    <row r="63104" x14ac:dyDescent="0.25"/>
    <row r="63105" x14ac:dyDescent="0.25"/>
    <row r="63106" x14ac:dyDescent="0.25"/>
    <row r="63107" x14ac:dyDescent="0.25"/>
    <row r="63108" x14ac:dyDescent="0.25"/>
    <row r="63109" x14ac:dyDescent="0.25"/>
    <row r="63110" x14ac:dyDescent="0.25"/>
    <row r="63111" x14ac:dyDescent="0.25"/>
    <row r="63112" x14ac:dyDescent="0.25"/>
    <row r="63113" x14ac:dyDescent="0.25"/>
    <row r="63114" x14ac:dyDescent="0.25"/>
    <row r="63115" x14ac:dyDescent="0.25"/>
    <row r="63116" x14ac:dyDescent="0.25"/>
    <row r="63117" x14ac:dyDescent="0.25"/>
    <row r="63118" x14ac:dyDescent="0.25"/>
    <row r="63119" x14ac:dyDescent="0.25"/>
    <row r="63120" x14ac:dyDescent="0.25"/>
    <row r="63121" x14ac:dyDescent="0.25"/>
    <row r="63122" x14ac:dyDescent="0.25"/>
    <row r="63123" x14ac:dyDescent="0.25"/>
    <row r="63124" x14ac:dyDescent="0.25"/>
    <row r="63125" x14ac:dyDescent="0.25"/>
    <row r="63126" x14ac:dyDescent="0.25"/>
    <row r="63127" x14ac:dyDescent="0.25"/>
    <row r="63128" x14ac:dyDescent="0.25"/>
    <row r="63129" x14ac:dyDescent="0.25"/>
    <row r="63130" x14ac:dyDescent="0.25"/>
    <row r="63131" x14ac:dyDescent="0.25"/>
    <row r="63132" x14ac:dyDescent="0.25"/>
    <row r="63133" x14ac:dyDescent="0.25"/>
    <row r="63134" x14ac:dyDescent="0.25"/>
    <row r="63135" x14ac:dyDescent="0.25"/>
    <row r="63136" x14ac:dyDescent="0.25"/>
    <row r="63137" x14ac:dyDescent="0.25"/>
    <row r="63138" x14ac:dyDescent="0.25"/>
    <row r="63139" x14ac:dyDescent="0.25"/>
    <row r="63140" x14ac:dyDescent="0.25"/>
    <row r="63141" x14ac:dyDescent="0.25"/>
    <row r="63142" x14ac:dyDescent="0.25"/>
    <row r="63143" x14ac:dyDescent="0.25"/>
    <row r="63144" x14ac:dyDescent="0.25"/>
    <row r="63145" x14ac:dyDescent="0.25"/>
    <row r="63146" x14ac:dyDescent="0.25"/>
    <row r="63147" x14ac:dyDescent="0.25"/>
    <row r="63148" x14ac:dyDescent="0.25"/>
    <row r="63149" x14ac:dyDescent="0.25"/>
    <row r="63150" x14ac:dyDescent="0.25"/>
    <row r="63151" x14ac:dyDescent="0.25"/>
    <row r="63152" x14ac:dyDescent="0.25"/>
    <row r="63153" x14ac:dyDescent="0.25"/>
    <row r="63154" x14ac:dyDescent="0.25"/>
    <row r="63155" x14ac:dyDescent="0.25"/>
    <row r="63156" x14ac:dyDescent="0.25"/>
    <row r="63157" x14ac:dyDescent="0.25"/>
    <row r="63158" x14ac:dyDescent="0.25"/>
    <row r="63159" x14ac:dyDescent="0.25"/>
    <row r="63160" x14ac:dyDescent="0.25"/>
    <row r="63161" x14ac:dyDescent="0.25"/>
    <row r="63162" x14ac:dyDescent="0.25"/>
    <row r="63163" x14ac:dyDescent="0.25"/>
    <row r="63164" x14ac:dyDescent="0.25"/>
    <row r="63165" x14ac:dyDescent="0.25"/>
    <row r="63166" x14ac:dyDescent="0.25"/>
    <row r="63167" x14ac:dyDescent="0.25"/>
    <row r="63168" x14ac:dyDescent="0.25"/>
    <row r="63169" x14ac:dyDescent="0.25"/>
    <row r="63170" x14ac:dyDescent="0.25"/>
    <row r="63171" x14ac:dyDescent="0.25"/>
    <row r="63172" x14ac:dyDescent="0.25"/>
    <row r="63173" x14ac:dyDescent="0.25"/>
    <row r="63174" x14ac:dyDescent="0.25"/>
    <row r="63175" x14ac:dyDescent="0.25"/>
    <row r="63176" x14ac:dyDescent="0.25"/>
    <row r="63177" x14ac:dyDescent="0.25"/>
    <row r="63178" x14ac:dyDescent="0.25"/>
    <row r="63179" x14ac:dyDescent="0.25"/>
    <row r="63180" x14ac:dyDescent="0.25"/>
    <row r="63181" x14ac:dyDescent="0.25"/>
    <row r="63182" x14ac:dyDescent="0.25"/>
    <row r="63183" x14ac:dyDescent="0.25"/>
    <row r="63184" x14ac:dyDescent="0.25"/>
    <row r="63185" x14ac:dyDescent="0.25"/>
    <row r="63186" x14ac:dyDescent="0.25"/>
    <row r="63187" x14ac:dyDescent="0.25"/>
    <row r="63188" x14ac:dyDescent="0.25"/>
    <row r="63189" x14ac:dyDescent="0.25"/>
    <row r="63190" x14ac:dyDescent="0.25"/>
    <row r="63191" x14ac:dyDescent="0.25"/>
    <row r="63192" x14ac:dyDescent="0.25"/>
    <row r="63193" x14ac:dyDescent="0.25"/>
    <row r="63194" x14ac:dyDescent="0.25"/>
    <row r="63195" x14ac:dyDescent="0.25"/>
    <row r="63196" x14ac:dyDescent="0.25"/>
    <row r="63197" x14ac:dyDescent="0.25"/>
    <row r="63198" x14ac:dyDescent="0.25"/>
    <row r="63199" x14ac:dyDescent="0.25"/>
    <row r="63200" x14ac:dyDescent="0.25"/>
    <row r="63201" x14ac:dyDescent="0.25"/>
    <row r="63202" x14ac:dyDescent="0.25"/>
    <row r="63203" x14ac:dyDescent="0.25"/>
    <row r="63204" x14ac:dyDescent="0.25"/>
    <row r="63205" x14ac:dyDescent="0.25"/>
    <row r="63206" x14ac:dyDescent="0.25"/>
    <row r="63207" x14ac:dyDescent="0.25"/>
    <row r="63208" x14ac:dyDescent="0.25"/>
    <row r="63209" x14ac:dyDescent="0.25"/>
    <row r="63210" x14ac:dyDescent="0.25"/>
    <row r="63211" x14ac:dyDescent="0.25"/>
    <row r="63212" x14ac:dyDescent="0.25"/>
    <row r="63213" x14ac:dyDescent="0.25"/>
    <row r="63214" x14ac:dyDescent="0.25"/>
    <row r="63215" x14ac:dyDescent="0.25"/>
    <row r="63216" x14ac:dyDescent="0.25"/>
    <row r="63217" x14ac:dyDescent="0.25"/>
    <row r="63218" x14ac:dyDescent="0.25"/>
    <row r="63219" x14ac:dyDescent="0.25"/>
    <row r="63220" x14ac:dyDescent="0.25"/>
    <row r="63221" x14ac:dyDescent="0.25"/>
    <row r="63222" x14ac:dyDescent="0.25"/>
    <row r="63223" x14ac:dyDescent="0.25"/>
    <row r="63224" x14ac:dyDescent="0.25"/>
    <row r="63225" x14ac:dyDescent="0.25"/>
    <row r="63226" x14ac:dyDescent="0.25"/>
    <row r="63227" x14ac:dyDescent="0.25"/>
    <row r="63228" x14ac:dyDescent="0.25"/>
    <row r="63229" x14ac:dyDescent="0.25"/>
    <row r="63230" x14ac:dyDescent="0.25"/>
    <row r="63231" x14ac:dyDescent="0.25"/>
    <row r="63232" x14ac:dyDescent="0.25"/>
    <row r="63233" x14ac:dyDescent="0.25"/>
    <row r="63234" x14ac:dyDescent="0.25"/>
    <row r="63235" x14ac:dyDescent="0.25"/>
    <row r="63236" x14ac:dyDescent="0.25"/>
    <row r="63237" x14ac:dyDescent="0.25"/>
    <row r="63238" x14ac:dyDescent="0.25"/>
    <row r="63239" x14ac:dyDescent="0.25"/>
    <row r="63240" x14ac:dyDescent="0.25"/>
    <row r="63241" x14ac:dyDescent="0.25"/>
    <row r="63242" x14ac:dyDescent="0.25"/>
    <row r="63243" x14ac:dyDescent="0.25"/>
    <row r="63244" x14ac:dyDescent="0.25"/>
    <row r="63245" x14ac:dyDescent="0.25"/>
    <row r="63246" x14ac:dyDescent="0.25"/>
    <row r="63247" x14ac:dyDescent="0.25"/>
    <row r="63248" x14ac:dyDescent="0.25"/>
    <row r="63249" x14ac:dyDescent="0.25"/>
    <row r="63250" x14ac:dyDescent="0.25"/>
    <row r="63251" x14ac:dyDescent="0.25"/>
    <row r="63252" x14ac:dyDescent="0.25"/>
    <row r="63253" x14ac:dyDescent="0.25"/>
    <row r="63254" x14ac:dyDescent="0.25"/>
    <row r="63255" x14ac:dyDescent="0.25"/>
    <row r="63256" x14ac:dyDescent="0.25"/>
    <row r="63257" x14ac:dyDescent="0.25"/>
    <row r="63258" x14ac:dyDescent="0.25"/>
    <row r="63259" x14ac:dyDescent="0.25"/>
    <row r="63260" x14ac:dyDescent="0.25"/>
    <row r="63261" x14ac:dyDescent="0.25"/>
    <row r="63262" x14ac:dyDescent="0.25"/>
    <row r="63263" x14ac:dyDescent="0.25"/>
    <row r="63264" x14ac:dyDescent="0.25"/>
    <row r="63265" x14ac:dyDescent="0.25"/>
    <row r="63266" x14ac:dyDescent="0.25"/>
    <row r="63267" x14ac:dyDescent="0.25"/>
    <row r="63268" x14ac:dyDescent="0.25"/>
    <row r="63269" x14ac:dyDescent="0.25"/>
    <row r="63270" x14ac:dyDescent="0.25"/>
    <row r="63271" x14ac:dyDescent="0.25"/>
    <row r="63272" x14ac:dyDescent="0.25"/>
    <row r="63273" x14ac:dyDescent="0.25"/>
    <row r="63274" x14ac:dyDescent="0.25"/>
    <row r="63275" x14ac:dyDescent="0.25"/>
    <row r="63276" x14ac:dyDescent="0.25"/>
    <row r="63277" x14ac:dyDescent="0.25"/>
    <row r="63278" x14ac:dyDescent="0.25"/>
    <row r="63279" x14ac:dyDescent="0.25"/>
    <row r="63280" x14ac:dyDescent="0.25"/>
    <row r="63281" x14ac:dyDescent="0.25"/>
    <row r="63282" x14ac:dyDescent="0.25"/>
    <row r="63283" x14ac:dyDescent="0.25"/>
    <row r="63284" x14ac:dyDescent="0.25"/>
    <row r="63285" x14ac:dyDescent="0.25"/>
    <row r="63286" x14ac:dyDescent="0.25"/>
    <row r="63287" x14ac:dyDescent="0.25"/>
    <row r="63288" x14ac:dyDescent="0.25"/>
    <row r="63289" x14ac:dyDescent="0.25"/>
    <row r="63290" x14ac:dyDescent="0.25"/>
    <row r="63291" x14ac:dyDescent="0.25"/>
    <row r="63292" x14ac:dyDescent="0.25"/>
    <row r="63293" x14ac:dyDescent="0.25"/>
    <row r="63294" x14ac:dyDescent="0.25"/>
    <row r="63295" x14ac:dyDescent="0.25"/>
    <row r="63296" x14ac:dyDescent="0.25"/>
    <row r="63297" x14ac:dyDescent="0.25"/>
    <row r="63298" x14ac:dyDescent="0.25"/>
    <row r="63299" x14ac:dyDescent="0.25"/>
    <row r="63300" x14ac:dyDescent="0.25"/>
    <row r="63301" x14ac:dyDescent="0.25"/>
    <row r="63302" x14ac:dyDescent="0.25"/>
    <row r="63303" x14ac:dyDescent="0.25"/>
    <row r="63304" x14ac:dyDescent="0.25"/>
    <row r="63305" x14ac:dyDescent="0.25"/>
    <row r="63306" x14ac:dyDescent="0.25"/>
    <row r="63307" x14ac:dyDescent="0.25"/>
    <row r="63308" x14ac:dyDescent="0.25"/>
    <row r="63309" x14ac:dyDescent="0.25"/>
    <row r="63310" x14ac:dyDescent="0.25"/>
    <row r="63311" x14ac:dyDescent="0.25"/>
    <row r="63312" x14ac:dyDescent="0.25"/>
    <row r="63313" x14ac:dyDescent="0.25"/>
    <row r="63314" x14ac:dyDescent="0.25"/>
    <row r="63315" x14ac:dyDescent="0.25"/>
    <row r="63316" x14ac:dyDescent="0.25"/>
    <row r="63317" x14ac:dyDescent="0.25"/>
    <row r="63318" x14ac:dyDescent="0.25"/>
    <row r="63319" x14ac:dyDescent="0.25"/>
    <row r="63320" x14ac:dyDescent="0.25"/>
    <row r="63321" x14ac:dyDescent="0.25"/>
    <row r="63322" x14ac:dyDescent="0.25"/>
    <row r="63323" x14ac:dyDescent="0.25"/>
    <row r="63324" x14ac:dyDescent="0.25"/>
    <row r="63325" x14ac:dyDescent="0.25"/>
    <row r="63326" x14ac:dyDescent="0.25"/>
    <row r="63327" x14ac:dyDescent="0.25"/>
    <row r="63328" x14ac:dyDescent="0.25"/>
    <row r="63329" x14ac:dyDescent="0.25"/>
    <row r="63330" x14ac:dyDescent="0.25"/>
    <row r="63331" x14ac:dyDescent="0.25"/>
    <row r="63332" x14ac:dyDescent="0.25"/>
    <row r="63333" x14ac:dyDescent="0.25"/>
    <row r="63334" x14ac:dyDescent="0.25"/>
    <row r="63335" x14ac:dyDescent="0.25"/>
    <row r="63336" x14ac:dyDescent="0.25"/>
    <row r="63337" x14ac:dyDescent="0.25"/>
    <row r="63338" x14ac:dyDescent="0.25"/>
    <row r="63339" x14ac:dyDescent="0.25"/>
    <row r="63340" x14ac:dyDescent="0.25"/>
    <row r="63341" x14ac:dyDescent="0.25"/>
    <row r="63342" x14ac:dyDescent="0.25"/>
    <row r="63343" x14ac:dyDescent="0.25"/>
    <row r="63344" x14ac:dyDescent="0.25"/>
    <row r="63345" x14ac:dyDescent="0.25"/>
    <row r="63346" x14ac:dyDescent="0.25"/>
    <row r="63347" x14ac:dyDescent="0.25"/>
    <row r="63348" x14ac:dyDescent="0.25"/>
    <row r="63349" x14ac:dyDescent="0.25"/>
    <row r="63350" x14ac:dyDescent="0.25"/>
    <row r="63351" x14ac:dyDescent="0.25"/>
    <row r="63352" x14ac:dyDescent="0.25"/>
    <row r="63353" x14ac:dyDescent="0.25"/>
    <row r="63354" x14ac:dyDescent="0.25"/>
    <row r="63355" x14ac:dyDescent="0.25"/>
    <row r="63356" x14ac:dyDescent="0.25"/>
    <row r="63357" x14ac:dyDescent="0.25"/>
    <row r="63358" x14ac:dyDescent="0.25"/>
    <row r="63359" x14ac:dyDescent="0.25"/>
    <row r="63360" x14ac:dyDescent="0.25"/>
    <row r="63361" x14ac:dyDescent="0.25"/>
    <row r="63362" x14ac:dyDescent="0.25"/>
    <row r="63363" x14ac:dyDescent="0.25"/>
    <row r="63364" x14ac:dyDescent="0.25"/>
    <row r="63365" x14ac:dyDescent="0.25"/>
    <row r="63366" x14ac:dyDescent="0.25"/>
    <row r="63367" x14ac:dyDescent="0.25"/>
    <row r="63368" x14ac:dyDescent="0.25"/>
    <row r="63369" x14ac:dyDescent="0.25"/>
    <row r="63370" x14ac:dyDescent="0.25"/>
    <row r="63371" x14ac:dyDescent="0.25"/>
    <row r="63372" x14ac:dyDescent="0.25"/>
    <row r="63373" x14ac:dyDescent="0.25"/>
    <row r="63374" x14ac:dyDescent="0.25"/>
    <row r="63375" x14ac:dyDescent="0.25"/>
    <row r="63376" x14ac:dyDescent="0.25"/>
    <row r="63377" x14ac:dyDescent="0.25"/>
    <row r="63378" x14ac:dyDescent="0.25"/>
    <row r="63379" x14ac:dyDescent="0.25"/>
    <row r="63380" x14ac:dyDescent="0.25"/>
    <row r="63381" x14ac:dyDescent="0.25"/>
    <row r="63382" x14ac:dyDescent="0.25"/>
    <row r="63383" x14ac:dyDescent="0.25"/>
    <row r="63384" x14ac:dyDescent="0.25"/>
    <row r="63385" x14ac:dyDescent="0.25"/>
    <row r="63386" x14ac:dyDescent="0.25"/>
    <row r="63387" x14ac:dyDescent="0.25"/>
    <row r="63388" x14ac:dyDescent="0.25"/>
    <row r="63389" x14ac:dyDescent="0.25"/>
    <row r="63390" x14ac:dyDescent="0.25"/>
    <row r="63391" x14ac:dyDescent="0.25"/>
    <row r="63392" x14ac:dyDescent="0.25"/>
    <row r="63393" x14ac:dyDescent="0.25"/>
    <row r="63394" x14ac:dyDescent="0.25"/>
    <row r="63395" x14ac:dyDescent="0.25"/>
    <row r="63396" x14ac:dyDescent="0.25"/>
    <row r="63397" x14ac:dyDescent="0.25"/>
    <row r="63398" x14ac:dyDescent="0.25"/>
    <row r="63399" x14ac:dyDescent="0.25"/>
    <row r="63400" x14ac:dyDescent="0.25"/>
    <row r="63401" x14ac:dyDescent="0.25"/>
    <row r="63402" x14ac:dyDescent="0.25"/>
    <row r="63403" x14ac:dyDescent="0.25"/>
    <row r="63404" x14ac:dyDescent="0.25"/>
    <row r="63405" x14ac:dyDescent="0.25"/>
    <row r="63406" x14ac:dyDescent="0.25"/>
    <row r="63407" x14ac:dyDescent="0.25"/>
    <row r="63408" x14ac:dyDescent="0.25"/>
    <row r="63409" x14ac:dyDescent="0.25"/>
    <row r="63410" x14ac:dyDescent="0.25"/>
    <row r="63411" x14ac:dyDescent="0.25"/>
    <row r="63412" x14ac:dyDescent="0.25"/>
    <row r="63413" x14ac:dyDescent="0.25"/>
    <row r="63414" x14ac:dyDescent="0.25"/>
    <row r="63415" x14ac:dyDescent="0.25"/>
    <row r="63416" x14ac:dyDescent="0.25"/>
    <row r="63417" x14ac:dyDescent="0.25"/>
    <row r="63418" x14ac:dyDescent="0.25"/>
    <row r="63419" x14ac:dyDescent="0.25"/>
    <row r="63420" x14ac:dyDescent="0.25"/>
    <row r="63421" x14ac:dyDescent="0.25"/>
    <row r="63422" x14ac:dyDescent="0.25"/>
    <row r="63423" x14ac:dyDescent="0.25"/>
    <row r="63424" x14ac:dyDescent="0.25"/>
    <row r="63425" x14ac:dyDescent="0.25"/>
    <row r="63426" x14ac:dyDescent="0.25"/>
    <row r="63427" x14ac:dyDescent="0.25"/>
    <row r="63428" x14ac:dyDescent="0.25"/>
    <row r="63429" x14ac:dyDescent="0.25"/>
    <row r="63430" x14ac:dyDescent="0.25"/>
    <row r="63431" x14ac:dyDescent="0.25"/>
    <row r="63432" x14ac:dyDescent="0.25"/>
    <row r="63433" x14ac:dyDescent="0.25"/>
    <row r="63434" x14ac:dyDescent="0.25"/>
    <row r="63435" x14ac:dyDescent="0.25"/>
    <row r="63436" x14ac:dyDescent="0.25"/>
    <row r="63437" x14ac:dyDescent="0.25"/>
    <row r="63438" x14ac:dyDescent="0.25"/>
    <row r="63439" x14ac:dyDescent="0.25"/>
    <row r="63440" x14ac:dyDescent="0.25"/>
    <row r="63441" x14ac:dyDescent="0.25"/>
    <row r="63442" x14ac:dyDescent="0.25"/>
    <row r="63443" x14ac:dyDescent="0.25"/>
    <row r="63444" x14ac:dyDescent="0.25"/>
    <row r="63445" x14ac:dyDescent="0.25"/>
    <row r="63446" x14ac:dyDescent="0.25"/>
    <row r="63447" x14ac:dyDescent="0.25"/>
    <row r="63448" x14ac:dyDescent="0.25"/>
    <row r="63449" x14ac:dyDescent="0.25"/>
    <row r="63450" x14ac:dyDescent="0.25"/>
    <row r="63451" x14ac:dyDescent="0.25"/>
    <row r="63452" x14ac:dyDescent="0.25"/>
    <row r="63453" x14ac:dyDescent="0.25"/>
    <row r="63454" x14ac:dyDescent="0.25"/>
    <row r="63455" x14ac:dyDescent="0.25"/>
    <row r="63456" x14ac:dyDescent="0.25"/>
    <row r="63457" x14ac:dyDescent="0.25"/>
    <row r="63458" x14ac:dyDescent="0.25"/>
    <row r="63459" x14ac:dyDescent="0.25"/>
    <row r="63460" x14ac:dyDescent="0.25"/>
    <row r="63461" x14ac:dyDescent="0.25"/>
    <row r="63462" x14ac:dyDescent="0.25"/>
    <row r="63463" x14ac:dyDescent="0.25"/>
    <row r="63464" x14ac:dyDescent="0.25"/>
    <row r="63465" x14ac:dyDescent="0.25"/>
    <row r="63466" x14ac:dyDescent="0.25"/>
    <row r="63467" x14ac:dyDescent="0.25"/>
    <row r="63468" x14ac:dyDescent="0.25"/>
    <row r="63469" x14ac:dyDescent="0.25"/>
    <row r="63470" x14ac:dyDescent="0.25"/>
    <row r="63471" x14ac:dyDescent="0.25"/>
    <row r="63472" x14ac:dyDescent="0.25"/>
    <row r="63473" x14ac:dyDescent="0.25"/>
    <row r="63474" x14ac:dyDescent="0.25"/>
    <row r="63475" x14ac:dyDescent="0.25"/>
    <row r="63476" x14ac:dyDescent="0.25"/>
    <row r="63477" x14ac:dyDescent="0.25"/>
    <row r="63478" x14ac:dyDescent="0.25"/>
    <row r="63479" x14ac:dyDescent="0.25"/>
    <row r="63480" x14ac:dyDescent="0.25"/>
    <row r="63481" x14ac:dyDescent="0.25"/>
    <row r="63482" x14ac:dyDescent="0.25"/>
    <row r="63483" x14ac:dyDescent="0.25"/>
    <row r="63484" x14ac:dyDescent="0.25"/>
    <row r="63485" x14ac:dyDescent="0.25"/>
    <row r="63486" x14ac:dyDescent="0.25"/>
    <row r="63487" x14ac:dyDescent="0.25"/>
    <row r="63488" x14ac:dyDescent="0.25"/>
    <row r="63489" x14ac:dyDescent="0.25"/>
    <row r="63490" x14ac:dyDescent="0.25"/>
    <row r="63491" x14ac:dyDescent="0.25"/>
    <row r="63492" x14ac:dyDescent="0.25"/>
    <row r="63493" x14ac:dyDescent="0.25"/>
    <row r="63494" x14ac:dyDescent="0.25"/>
    <row r="63495" x14ac:dyDescent="0.25"/>
    <row r="63496" x14ac:dyDescent="0.25"/>
    <row r="63497" x14ac:dyDescent="0.25"/>
    <row r="63498" x14ac:dyDescent="0.25"/>
    <row r="63499" x14ac:dyDescent="0.25"/>
    <row r="63500" x14ac:dyDescent="0.25"/>
    <row r="63501" x14ac:dyDescent="0.25"/>
    <row r="63502" x14ac:dyDescent="0.25"/>
    <row r="63503" x14ac:dyDescent="0.25"/>
    <row r="63504" x14ac:dyDescent="0.25"/>
    <row r="63505" x14ac:dyDescent="0.25"/>
    <row r="63506" x14ac:dyDescent="0.25"/>
    <row r="63507" x14ac:dyDescent="0.25"/>
    <row r="63508" x14ac:dyDescent="0.25"/>
    <row r="63509" x14ac:dyDescent="0.25"/>
    <row r="63510" x14ac:dyDescent="0.25"/>
    <row r="63511" x14ac:dyDescent="0.25"/>
    <row r="63512" x14ac:dyDescent="0.25"/>
    <row r="63513" x14ac:dyDescent="0.25"/>
    <row r="63514" x14ac:dyDescent="0.25"/>
    <row r="63515" x14ac:dyDescent="0.25"/>
    <row r="63516" x14ac:dyDescent="0.25"/>
    <row r="63517" x14ac:dyDescent="0.25"/>
    <row r="63518" x14ac:dyDescent="0.25"/>
    <row r="63519" x14ac:dyDescent="0.25"/>
    <row r="63520" x14ac:dyDescent="0.25"/>
    <row r="63521" x14ac:dyDescent="0.25"/>
    <row r="63522" x14ac:dyDescent="0.25"/>
    <row r="63523" x14ac:dyDescent="0.25"/>
    <row r="63524" x14ac:dyDescent="0.25"/>
    <row r="63525" x14ac:dyDescent="0.25"/>
    <row r="63526" x14ac:dyDescent="0.25"/>
    <row r="63527" x14ac:dyDescent="0.25"/>
    <row r="63528" x14ac:dyDescent="0.25"/>
    <row r="63529" x14ac:dyDescent="0.25"/>
    <row r="63530" x14ac:dyDescent="0.25"/>
    <row r="63531" x14ac:dyDescent="0.25"/>
    <row r="63532" x14ac:dyDescent="0.25"/>
    <row r="63533" x14ac:dyDescent="0.25"/>
    <row r="63534" x14ac:dyDescent="0.25"/>
    <row r="63535" x14ac:dyDescent="0.25"/>
    <row r="63536" x14ac:dyDescent="0.25"/>
    <row r="63537" x14ac:dyDescent="0.25"/>
    <row r="63538" x14ac:dyDescent="0.25"/>
    <row r="63539" x14ac:dyDescent="0.25"/>
    <row r="63540" x14ac:dyDescent="0.25"/>
    <row r="63541" x14ac:dyDescent="0.25"/>
    <row r="63542" x14ac:dyDescent="0.25"/>
    <row r="63543" x14ac:dyDescent="0.25"/>
    <row r="63544" x14ac:dyDescent="0.25"/>
    <row r="63545" x14ac:dyDescent="0.25"/>
    <row r="63546" x14ac:dyDescent="0.25"/>
    <row r="63547" x14ac:dyDescent="0.25"/>
    <row r="63548" x14ac:dyDescent="0.25"/>
    <row r="63549" x14ac:dyDescent="0.25"/>
    <row r="63550" x14ac:dyDescent="0.25"/>
    <row r="63551" x14ac:dyDescent="0.25"/>
    <row r="63552" x14ac:dyDescent="0.25"/>
    <row r="63553" x14ac:dyDescent="0.25"/>
    <row r="63554" x14ac:dyDescent="0.25"/>
    <row r="63555" x14ac:dyDescent="0.25"/>
    <row r="63556" x14ac:dyDescent="0.25"/>
    <row r="63557" x14ac:dyDescent="0.25"/>
    <row r="63558" x14ac:dyDescent="0.25"/>
    <row r="63559" x14ac:dyDescent="0.25"/>
    <row r="63560" x14ac:dyDescent="0.25"/>
    <row r="63561" x14ac:dyDescent="0.25"/>
    <row r="63562" x14ac:dyDescent="0.25"/>
    <row r="63563" x14ac:dyDescent="0.25"/>
    <row r="63564" x14ac:dyDescent="0.25"/>
    <row r="63565" x14ac:dyDescent="0.25"/>
    <row r="63566" x14ac:dyDescent="0.25"/>
    <row r="63567" x14ac:dyDescent="0.25"/>
    <row r="63568" x14ac:dyDescent="0.25"/>
    <row r="63569" x14ac:dyDescent="0.25"/>
    <row r="63570" x14ac:dyDescent="0.25"/>
    <row r="63571" x14ac:dyDescent="0.25"/>
    <row r="63572" x14ac:dyDescent="0.25"/>
    <row r="63573" x14ac:dyDescent="0.25"/>
    <row r="63574" x14ac:dyDescent="0.25"/>
    <row r="63575" x14ac:dyDescent="0.25"/>
    <row r="63576" x14ac:dyDescent="0.25"/>
    <row r="63577" x14ac:dyDescent="0.25"/>
    <row r="63578" x14ac:dyDescent="0.25"/>
    <row r="63579" x14ac:dyDescent="0.25"/>
    <row r="63580" x14ac:dyDescent="0.25"/>
    <row r="63581" x14ac:dyDescent="0.25"/>
    <row r="63582" x14ac:dyDescent="0.25"/>
    <row r="63583" x14ac:dyDescent="0.25"/>
    <row r="63584" x14ac:dyDescent="0.25"/>
    <row r="63585" x14ac:dyDescent="0.25"/>
    <row r="63586" x14ac:dyDescent="0.25"/>
    <row r="63587" x14ac:dyDescent="0.25"/>
    <row r="63588" x14ac:dyDescent="0.25"/>
    <row r="63589" x14ac:dyDescent="0.25"/>
    <row r="63590" x14ac:dyDescent="0.25"/>
    <row r="63591" x14ac:dyDescent="0.25"/>
    <row r="63592" x14ac:dyDescent="0.25"/>
    <row r="63593" x14ac:dyDescent="0.25"/>
    <row r="63594" x14ac:dyDescent="0.25"/>
    <row r="63595" x14ac:dyDescent="0.25"/>
    <row r="63596" x14ac:dyDescent="0.25"/>
    <row r="63597" x14ac:dyDescent="0.25"/>
    <row r="63598" x14ac:dyDescent="0.25"/>
    <row r="63599" x14ac:dyDescent="0.25"/>
    <row r="63600" x14ac:dyDescent="0.25"/>
    <row r="63601" x14ac:dyDescent="0.25"/>
    <row r="63602" x14ac:dyDescent="0.25"/>
    <row r="63603" x14ac:dyDescent="0.25"/>
    <row r="63604" x14ac:dyDescent="0.25"/>
    <row r="63605" x14ac:dyDescent="0.25"/>
    <row r="63606" x14ac:dyDescent="0.25"/>
    <row r="63607" x14ac:dyDescent="0.25"/>
    <row r="63608" x14ac:dyDescent="0.25"/>
    <row r="63609" x14ac:dyDescent="0.25"/>
    <row r="63610" x14ac:dyDescent="0.25"/>
    <row r="63611" x14ac:dyDescent="0.25"/>
    <row r="63612" x14ac:dyDescent="0.25"/>
    <row r="63613" x14ac:dyDescent="0.25"/>
    <row r="63614" x14ac:dyDescent="0.25"/>
    <row r="63615" x14ac:dyDescent="0.25"/>
    <row r="63616" x14ac:dyDescent="0.25"/>
    <row r="63617" x14ac:dyDescent="0.25"/>
    <row r="63618" x14ac:dyDescent="0.25"/>
    <row r="63619" x14ac:dyDescent="0.25"/>
    <row r="63620" x14ac:dyDescent="0.25"/>
    <row r="63621" x14ac:dyDescent="0.25"/>
    <row r="63622" x14ac:dyDescent="0.25"/>
    <row r="63623" x14ac:dyDescent="0.25"/>
    <row r="63624" x14ac:dyDescent="0.25"/>
    <row r="63625" x14ac:dyDescent="0.25"/>
    <row r="63626" x14ac:dyDescent="0.25"/>
    <row r="63627" x14ac:dyDescent="0.25"/>
    <row r="63628" x14ac:dyDescent="0.25"/>
    <row r="63629" x14ac:dyDescent="0.25"/>
    <row r="63630" x14ac:dyDescent="0.25"/>
    <row r="63631" x14ac:dyDescent="0.25"/>
    <row r="63632" x14ac:dyDescent="0.25"/>
    <row r="63633" x14ac:dyDescent="0.25"/>
    <row r="63634" x14ac:dyDescent="0.25"/>
    <row r="63635" x14ac:dyDescent="0.25"/>
    <row r="63636" x14ac:dyDescent="0.25"/>
    <row r="63637" x14ac:dyDescent="0.25"/>
    <row r="63638" x14ac:dyDescent="0.25"/>
    <row r="63639" x14ac:dyDescent="0.25"/>
    <row r="63640" x14ac:dyDescent="0.25"/>
    <row r="63641" x14ac:dyDescent="0.25"/>
    <row r="63642" x14ac:dyDescent="0.25"/>
    <row r="63643" x14ac:dyDescent="0.25"/>
    <row r="63644" x14ac:dyDescent="0.25"/>
    <row r="63645" x14ac:dyDescent="0.25"/>
    <row r="63646" x14ac:dyDescent="0.25"/>
    <row r="63647" x14ac:dyDescent="0.25"/>
    <row r="63648" x14ac:dyDescent="0.25"/>
    <row r="63649" x14ac:dyDescent="0.25"/>
    <row r="63650" x14ac:dyDescent="0.25"/>
    <row r="63651" x14ac:dyDescent="0.25"/>
    <row r="63652" x14ac:dyDescent="0.25"/>
    <row r="63653" x14ac:dyDescent="0.25"/>
    <row r="63654" x14ac:dyDescent="0.25"/>
    <row r="63655" x14ac:dyDescent="0.25"/>
    <row r="63656" x14ac:dyDescent="0.25"/>
    <row r="63657" x14ac:dyDescent="0.25"/>
    <row r="63658" x14ac:dyDescent="0.25"/>
    <row r="63659" x14ac:dyDescent="0.25"/>
    <row r="63660" x14ac:dyDescent="0.25"/>
    <row r="63661" x14ac:dyDescent="0.25"/>
    <row r="63662" x14ac:dyDescent="0.25"/>
    <row r="63663" x14ac:dyDescent="0.25"/>
    <row r="63664" x14ac:dyDescent="0.25"/>
    <row r="63665" x14ac:dyDescent="0.25"/>
    <row r="63666" x14ac:dyDescent="0.25"/>
    <row r="63667" x14ac:dyDescent="0.25"/>
    <row r="63668" x14ac:dyDescent="0.25"/>
    <row r="63669" x14ac:dyDescent="0.25"/>
    <row r="63670" x14ac:dyDescent="0.25"/>
    <row r="63671" x14ac:dyDescent="0.25"/>
    <row r="63672" x14ac:dyDescent="0.25"/>
    <row r="63673" x14ac:dyDescent="0.25"/>
    <row r="63674" x14ac:dyDescent="0.25"/>
    <row r="63675" x14ac:dyDescent="0.25"/>
    <row r="63676" x14ac:dyDescent="0.25"/>
    <row r="63677" x14ac:dyDescent="0.25"/>
    <row r="63678" x14ac:dyDescent="0.25"/>
    <row r="63679" x14ac:dyDescent="0.25"/>
    <row r="63680" x14ac:dyDescent="0.25"/>
    <row r="63681" x14ac:dyDescent="0.25"/>
    <row r="63682" x14ac:dyDescent="0.25"/>
    <row r="63683" x14ac:dyDescent="0.25"/>
    <row r="63684" x14ac:dyDescent="0.25"/>
    <row r="63685" x14ac:dyDescent="0.25"/>
    <row r="63686" x14ac:dyDescent="0.25"/>
    <row r="63687" x14ac:dyDescent="0.25"/>
    <row r="63688" x14ac:dyDescent="0.25"/>
    <row r="63689" x14ac:dyDescent="0.25"/>
    <row r="63690" x14ac:dyDescent="0.25"/>
    <row r="63691" x14ac:dyDescent="0.25"/>
    <row r="63692" x14ac:dyDescent="0.25"/>
    <row r="63693" x14ac:dyDescent="0.25"/>
    <row r="63694" x14ac:dyDescent="0.25"/>
    <row r="63695" x14ac:dyDescent="0.25"/>
    <row r="63696" x14ac:dyDescent="0.25"/>
    <row r="63697" x14ac:dyDescent="0.25"/>
    <row r="63698" x14ac:dyDescent="0.25"/>
    <row r="63699" x14ac:dyDescent="0.25"/>
    <row r="63700" x14ac:dyDescent="0.25"/>
    <row r="63701" x14ac:dyDescent="0.25"/>
    <row r="63702" x14ac:dyDescent="0.25"/>
    <row r="63703" x14ac:dyDescent="0.25"/>
    <row r="63704" x14ac:dyDescent="0.25"/>
    <row r="63705" x14ac:dyDescent="0.25"/>
    <row r="63706" x14ac:dyDescent="0.25"/>
    <row r="63707" x14ac:dyDescent="0.25"/>
    <row r="63708" x14ac:dyDescent="0.25"/>
    <row r="63709" x14ac:dyDescent="0.25"/>
    <row r="63710" x14ac:dyDescent="0.25"/>
    <row r="63711" x14ac:dyDescent="0.25"/>
    <row r="63712" x14ac:dyDescent="0.25"/>
    <row r="63713" x14ac:dyDescent="0.25"/>
    <row r="63714" x14ac:dyDescent="0.25"/>
    <row r="63715" x14ac:dyDescent="0.25"/>
    <row r="63716" x14ac:dyDescent="0.25"/>
    <row r="63717" x14ac:dyDescent="0.25"/>
    <row r="63718" x14ac:dyDescent="0.25"/>
    <row r="63719" x14ac:dyDescent="0.25"/>
    <row r="63720" x14ac:dyDescent="0.25"/>
    <row r="63721" x14ac:dyDescent="0.25"/>
    <row r="63722" x14ac:dyDescent="0.25"/>
    <row r="63723" x14ac:dyDescent="0.25"/>
    <row r="63724" x14ac:dyDescent="0.25"/>
    <row r="63725" x14ac:dyDescent="0.25"/>
    <row r="63726" x14ac:dyDescent="0.25"/>
    <row r="63727" x14ac:dyDescent="0.25"/>
    <row r="63728" x14ac:dyDescent="0.25"/>
    <row r="63729" x14ac:dyDescent="0.25"/>
    <row r="63730" x14ac:dyDescent="0.25"/>
    <row r="63731" x14ac:dyDescent="0.25"/>
    <row r="63732" x14ac:dyDescent="0.25"/>
    <row r="63733" x14ac:dyDescent="0.25"/>
    <row r="63734" x14ac:dyDescent="0.25"/>
    <row r="63735" x14ac:dyDescent="0.25"/>
    <row r="63736" x14ac:dyDescent="0.25"/>
    <row r="63737" x14ac:dyDescent="0.25"/>
    <row r="63738" x14ac:dyDescent="0.25"/>
    <row r="63739" x14ac:dyDescent="0.25"/>
    <row r="63740" x14ac:dyDescent="0.25"/>
    <row r="63741" x14ac:dyDescent="0.25"/>
    <row r="63742" x14ac:dyDescent="0.25"/>
    <row r="63743" x14ac:dyDescent="0.25"/>
    <row r="63744" x14ac:dyDescent="0.25"/>
    <row r="63745" x14ac:dyDescent="0.25"/>
    <row r="63746" x14ac:dyDescent="0.25"/>
    <row r="63747" x14ac:dyDescent="0.25"/>
    <row r="63748" x14ac:dyDescent="0.25"/>
    <row r="63749" x14ac:dyDescent="0.25"/>
    <row r="63750" x14ac:dyDescent="0.25"/>
    <row r="63751" x14ac:dyDescent="0.25"/>
    <row r="63752" x14ac:dyDescent="0.25"/>
    <row r="63753" x14ac:dyDescent="0.25"/>
    <row r="63754" x14ac:dyDescent="0.25"/>
    <row r="63755" x14ac:dyDescent="0.25"/>
    <row r="63756" x14ac:dyDescent="0.25"/>
    <row r="63757" x14ac:dyDescent="0.25"/>
    <row r="63758" x14ac:dyDescent="0.25"/>
    <row r="63759" x14ac:dyDescent="0.25"/>
    <row r="63760" x14ac:dyDescent="0.25"/>
    <row r="63761" x14ac:dyDescent="0.25"/>
    <row r="63762" x14ac:dyDescent="0.25"/>
    <row r="63763" x14ac:dyDescent="0.25"/>
    <row r="63764" x14ac:dyDescent="0.25"/>
    <row r="63765" x14ac:dyDescent="0.25"/>
    <row r="63766" x14ac:dyDescent="0.25"/>
    <row r="63767" x14ac:dyDescent="0.25"/>
    <row r="63768" x14ac:dyDescent="0.25"/>
    <row r="63769" x14ac:dyDescent="0.25"/>
    <row r="63770" x14ac:dyDescent="0.25"/>
    <row r="63771" x14ac:dyDescent="0.25"/>
    <row r="63772" x14ac:dyDescent="0.25"/>
    <row r="63773" x14ac:dyDescent="0.25"/>
    <row r="63774" x14ac:dyDescent="0.25"/>
    <row r="63775" x14ac:dyDescent="0.25"/>
    <row r="63776" x14ac:dyDescent="0.25"/>
    <row r="63777" x14ac:dyDescent="0.25"/>
    <row r="63778" x14ac:dyDescent="0.25"/>
    <row r="63779" x14ac:dyDescent="0.25"/>
    <row r="63780" x14ac:dyDescent="0.25"/>
    <row r="63781" x14ac:dyDescent="0.25"/>
    <row r="63782" x14ac:dyDescent="0.25"/>
    <row r="63783" x14ac:dyDescent="0.25"/>
    <row r="63784" x14ac:dyDescent="0.25"/>
    <row r="63785" x14ac:dyDescent="0.25"/>
    <row r="63786" x14ac:dyDescent="0.25"/>
    <row r="63787" x14ac:dyDescent="0.25"/>
    <row r="63788" x14ac:dyDescent="0.25"/>
    <row r="63789" x14ac:dyDescent="0.25"/>
    <row r="63790" x14ac:dyDescent="0.25"/>
    <row r="63791" x14ac:dyDescent="0.25"/>
    <row r="63792" x14ac:dyDescent="0.25"/>
    <row r="63793" x14ac:dyDescent="0.25"/>
    <row r="63794" x14ac:dyDescent="0.25"/>
    <row r="63795" x14ac:dyDescent="0.25"/>
    <row r="63796" x14ac:dyDescent="0.25"/>
    <row r="63797" x14ac:dyDescent="0.25"/>
    <row r="63798" x14ac:dyDescent="0.25"/>
    <row r="63799" x14ac:dyDescent="0.25"/>
    <row r="63800" x14ac:dyDescent="0.25"/>
    <row r="63801" x14ac:dyDescent="0.25"/>
    <row r="63802" x14ac:dyDescent="0.25"/>
    <row r="63803" x14ac:dyDescent="0.25"/>
    <row r="63804" x14ac:dyDescent="0.25"/>
    <row r="63805" x14ac:dyDescent="0.25"/>
    <row r="63806" x14ac:dyDescent="0.25"/>
    <row r="63807" x14ac:dyDescent="0.25"/>
    <row r="63808" x14ac:dyDescent="0.25"/>
    <row r="63809" x14ac:dyDescent="0.25"/>
    <row r="63810" x14ac:dyDescent="0.25"/>
    <row r="63811" x14ac:dyDescent="0.25"/>
    <row r="63812" x14ac:dyDescent="0.25"/>
    <row r="63813" x14ac:dyDescent="0.25"/>
    <row r="63814" x14ac:dyDescent="0.25"/>
    <row r="63815" x14ac:dyDescent="0.25"/>
    <row r="63816" x14ac:dyDescent="0.25"/>
    <row r="63817" x14ac:dyDescent="0.25"/>
    <row r="63818" x14ac:dyDescent="0.25"/>
    <row r="63819" x14ac:dyDescent="0.25"/>
    <row r="63820" x14ac:dyDescent="0.25"/>
    <row r="63821" x14ac:dyDescent="0.25"/>
    <row r="63822" x14ac:dyDescent="0.25"/>
    <row r="63823" x14ac:dyDescent="0.25"/>
    <row r="63824" x14ac:dyDescent="0.25"/>
    <row r="63825" x14ac:dyDescent="0.25"/>
    <row r="63826" x14ac:dyDescent="0.25"/>
    <row r="63827" x14ac:dyDescent="0.25"/>
    <row r="63828" x14ac:dyDescent="0.25"/>
    <row r="63829" x14ac:dyDescent="0.25"/>
    <row r="63830" x14ac:dyDescent="0.25"/>
    <row r="63831" x14ac:dyDescent="0.25"/>
    <row r="63832" x14ac:dyDescent="0.25"/>
    <row r="63833" x14ac:dyDescent="0.25"/>
    <row r="63834" x14ac:dyDescent="0.25"/>
    <row r="63835" x14ac:dyDescent="0.25"/>
    <row r="63836" x14ac:dyDescent="0.25"/>
    <row r="63837" x14ac:dyDescent="0.25"/>
    <row r="63838" x14ac:dyDescent="0.25"/>
    <row r="63839" x14ac:dyDescent="0.25"/>
    <row r="63840" x14ac:dyDescent="0.25"/>
    <row r="63841" x14ac:dyDescent="0.25"/>
    <row r="63842" x14ac:dyDescent="0.25"/>
    <row r="63843" x14ac:dyDescent="0.25"/>
    <row r="63844" x14ac:dyDescent="0.25"/>
    <row r="63845" x14ac:dyDescent="0.25"/>
    <row r="63846" x14ac:dyDescent="0.25"/>
    <row r="63847" x14ac:dyDescent="0.25"/>
    <row r="63848" x14ac:dyDescent="0.25"/>
    <row r="63849" x14ac:dyDescent="0.25"/>
    <row r="63850" x14ac:dyDescent="0.25"/>
    <row r="63851" x14ac:dyDescent="0.25"/>
    <row r="63852" x14ac:dyDescent="0.25"/>
    <row r="63853" x14ac:dyDescent="0.25"/>
    <row r="63854" x14ac:dyDescent="0.25"/>
    <row r="63855" x14ac:dyDescent="0.25"/>
    <row r="63856" x14ac:dyDescent="0.25"/>
    <row r="63857" x14ac:dyDescent="0.25"/>
    <row r="63858" x14ac:dyDescent="0.25"/>
    <row r="63859" x14ac:dyDescent="0.25"/>
    <row r="63860" x14ac:dyDescent="0.25"/>
    <row r="63861" x14ac:dyDescent="0.25"/>
    <row r="63862" x14ac:dyDescent="0.25"/>
    <row r="63863" x14ac:dyDescent="0.25"/>
    <row r="63864" x14ac:dyDescent="0.25"/>
    <row r="63865" x14ac:dyDescent="0.25"/>
    <row r="63866" x14ac:dyDescent="0.25"/>
    <row r="63867" x14ac:dyDescent="0.25"/>
    <row r="63868" x14ac:dyDescent="0.25"/>
    <row r="63869" x14ac:dyDescent="0.25"/>
    <row r="63870" x14ac:dyDescent="0.25"/>
    <row r="63871" x14ac:dyDescent="0.25"/>
    <row r="63872" x14ac:dyDescent="0.25"/>
    <row r="63873" x14ac:dyDescent="0.25"/>
    <row r="63874" x14ac:dyDescent="0.25"/>
    <row r="63875" x14ac:dyDescent="0.25"/>
    <row r="63876" x14ac:dyDescent="0.25"/>
    <row r="63877" x14ac:dyDescent="0.25"/>
    <row r="63878" x14ac:dyDescent="0.25"/>
    <row r="63879" x14ac:dyDescent="0.25"/>
    <row r="63880" x14ac:dyDescent="0.25"/>
    <row r="63881" x14ac:dyDescent="0.25"/>
    <row r="63882" x14ac:dyDescent="0.25"/>
    <row r="63883" x14ac:dyDescent="0.25"/>
    <row r="63884" x14ac:dyDescent="0.25"/>
    <row r="63885" x14ac:dyDescent="0.25"/>
    <row r="63886" x14ac:dyDescent="0.25"/>
    <row r="63887" x14ac:dyDescent="0.25"/>
    <row r="63888" x14ac:dyDescent="0.25"/>
    <row r="63889" x14ac:dyDescent="0.25"/>
    <row r="63890" x14ac:dyDescent="0.25"/>
    <row r="63891" x14ac:dyDescent="0.25"/>
    <row r="63892" x14ac:dyDescent="0.25"/>
    <row r="63893" x14ac:dyDescent="0.25"/>
    <row r="63894" x14ac:dyDescent="0.25"/>
    <row r="63895" x14ac:dyDescent="0.25"/>
    <row r="63896" x14ac:dyDescent="0.25"/>
    <row r="63897" x14ac:dyDescent="0.25"/>
    <row r="63898" x14ac:dyDescent="0.25"/>
    <row r="63899" x14ac:dyDescent="0.25"/>
    <row r="63900" x14ac:dyDescent="0.25"/>
    <row r="63901" x14ac:dyDescent="0.25"/>
    <row r="63902" x14ac:dyDescent="0.25"/>
    <row r="63903" x14ac:dyDescent="0.25"/>
    <row r="63904" x14ac:dyDescent="0.25"/>
    <row r="63905" x14ac:dyDescent="0.25"/>
    <row r="63906" x14ac:dyDescent="0.25"/>
    <row r="63907" x14ac:dyDescent="0.25"/>
    <row r="63908" x14ac:dyDescent="0.25"/>
    <row r="63909" x14ac:dyDescent="0.25"/>
    <row r="63910" x14ac:dyDescent="0.25"/>
    <row r="63911" x14ac:dyDescent="0.25"/>
    <row r="63912" x14ac:dyDescent="0.25"/>
    <row r="63913" x14ac:dyDescent="0.25"/>
    <row r="63914" x14ac:dyDescent="0.25"/>
    <row r="63915" x14ac:dyDescent="0.25"/>
    <row r="63916" x14ac:dyDescent="0.25"/>
    <row r="63917" x14ac:dyDescent="0.25"/>
    <row r="63918" x14ac:dyDescent="0.25"/>
    <row r="63919" x14ac:dyDescent="0.25"/>
    <row r="63920" x14ac:dyDescent="0.25"/>
    <row r="63921" x14ac:dyDescent="0.25"/>
    <row r="63922" x14ac:dyDescent="0.25"/>
    <row r="63923" x14ac:dyDescent="0.25"/>
    <row r="63924" x14ac:dyDescent="0.25"/>
    <row r="63925" x14ac:dyDescent="0.25"/>
    <row r="63926" x14ac:dyDescent="0.25"/>
    <row r="63927" x14ac:dyDescent="0.25"/>
    <row r="63928" x14ac:dyDescent="0.25"/>
    <row r="63929" x14ac:dyDescent="0.25"/>
    <row r="63930" x14ac:dyDescent="0.25"/>
    <row r="63931" x14ac:dyDescent="0.25"/>
    <row r="63932" x14ac:dyDescent="0.25"/>
    <row r="63933" x14ac:dyDescent="0.25"/>
    <row r="63934" x14ac:dyDescent="0.25"/>
    <row r="63935" x14ac:dyDescent="0.25"/>
    <row r="63936" x14ac:dyDescent="0.25"/>
    <row r="63937" x14ac:dyDescent="0.25"/>
    <row r="63938" x14ac:dyDescent="0.25"/>
    <row r="63939" x14ac:dyDescent="0.25"/>
    <row r="63940" x14ac:dyDescent="0.25"/>
    <row r="63941" x14ac:dyDescent="0.25"/>
    <row r="63942" x14ac:dyDescent="0.25"/>
    <row r="63943" x14ac:dyDescent="0.25"/>
    <row r="63944" x14ac:dyDescent="0.25"/>
    <row r="63945" x14ac:dyDescent="0.25"/>
    <row r="63946" x14ac:dyDescent="0.25"/>
    <row r="63947" x14ac:dyDescent="0.25"/>
    <row r="63948" x14ac:dyDescent="0.25"/>
    <row r="63949" x14ac:dyDescent="0.25"/>
    <row r="63950" x14ac:dyDescent="0.25"/>
    <row r="63951" x14ac:dyDescent="0.25"/>
    <row r="63952" x14ac:dyDescent="0.25"/>
    <row r="63953" x14ac:dyDescent="0.25"/>
    <row r="63954" x14ac:dyDescent="0.25"/>
    <row r="63955" x14ac:dyDescent="0.25"/>
    <row r="63956" x14ac:dyDescent="0.25"/>
    <row r="63957" x14ac:dyDescent="0.25"/>
    <row r="63958" x14ac:dyDescent="0.25"/>
    <row r="63959" x14ac:dyDescent="0.25"/>
    <row r="63960" x14ac:dyDescent="0.25"/>
    <row r="63961" x14ac:dyDescent="0.25"/>
    <row r="63962" x14ac:dyDescent="0.25"/>
    <row r="63963" x14ac:dyDescent="0.25"/>
    <row r="63964" x14ac:dyDescent="0.25"/>
    <row r="63965" x14ac:dyDescent="0.25"/>
    <row r="63966" x14ac:dyDescent="0.25"/>
    <row r="63967" x14ac:dyDescent="0.25"/>
    <row r="63968" x14ac:dyDescent="0.25"/>
    <row r="63969" x14ac:dyDescent="0.25"/>
    <row r="63970" x14ac:dyDescent="0.25"/>
    <row r="63971" x14ac:dyDescent="0.25"/>
    <row r="63972" x14ac:dyDescent="0.25"/>
    <row r="63973" x14ac:dyDescent="0.25"/>
    <row r="63974" x14ac:dyDescent="0.25"/>
    <row r="63975" x14ac:dyDescent="0.25"/>
    <row r="63976" x14ac:dyDescent="0.25"/>
    <row r="63977" x14ac:dyDescent="0.25"/>
    <row r="63978" x14ac:dyDescent="0.25"/>
    <row r="63979" x14ac:dyDescent="0.25"/>
    <row r="63980" x14ac:dyDescent="0.25"/>
    <row r="63981" x14ac:dyDescent="0.25"/>
    <row r="63982" x14ac:dyDescent="0.25"/>
    <row r="63983" x14ac:dyDescent="0.25"/>
    <row r="63984" x14ac:dyDescent="0.25"/>
    <row r="63985" x14ac:dyDescent="0.25"/>
    <row r="63986" x14ac:dyDescent="0.25"/>
    <row r="63987" x14ac:dyDescent="0.25"/>
    <row r="63988" x14ac:dyDescent="0.25"/>
    <row r="63989" x14ac:dyDescent="0.25"/>
    <row r="63990" x14ac:dyDescent="0.25"/>
    <row r="63991" x14ac:dyDescent="0.25"/>
    <row r="63992" x14ac:dyDescent="0.25"/>
    <row r="63993" x14ac:dyDescent="0.25"/>
    <row r="63994" x14ac:dyDescent="0.25"/>
    <row r="63995" x14ac:dyDescent="0.25"/>
    <row r="63996" x14ac:dyDescent="0.25"/>
    <row r="63997" x14ac:dyDescent="0.25"/>
    <row r="63998" x14ac:dyDescent="0.25"/>
    <row r="63999" x14ac:dyDescent="0.25"/>
    <row r="64000" x14ac:dyDescent="0.25"/>
    <row r="64001" x14ac:dyDescent="0.25"/>
    <row r="64002" x14ac:dyDescent="0.25"/>
    <row r="64003" x14ac:dyDescent="0.25"/>
    <row r="64004" x14ac:dyDescent="0.25"/>
    <row r="64005" x14ac:dyDescent="0.25"/>
    <row r="64006" x14ac:dyDescent="0.25"/>
    <row r="64007" x14ac:dyDescent="0.25"/>
    <row r="64008" x14ac:dyDescent="0.25"/>
    <row r="64009" x14ac:dyDescent="0.25"/>
    <row r="64010" x14ac:dyDescent="0.25"/>
    <row r="64011" x14ac:dyDescent="0.25"/>
    <row r="64012" x14ac:dyDescent="0.25"/>
    <row r="64013" x14ac:dyDescent="0.25"/>
    <row r="64014" x14ac:dyDescent="0.25"/>
    <row r="64015" x14ac:dyDescent="0.25"/>
    <row r="64016" x14ac:dyDescent="0.25"/>
    <row r="64017" x14ac:dyDescent="0.25"/>
    <row r="64018" x14ac:dyDescent="0.25"/>
    <row r="64019" x14ac:dyDescent="0.25"/>
    <row r="64020" x14ac:dyDescent="0.25"/>
    <row r="64021" x14ac:dyDescent="0.25"/>
    <row r="64022" x14ac:dyDescent="0.25"/>
    <row r="64023" x14ac:dyDescent="0.25"/>
    <row r="64024" x14ac:dyDescent="0.25"/>
    <row r="64025" x14ac:dyDescent="0.25"/>
    <row r="64026" x14ac:dyDescent="0.25"/>
    <row r="64027" x14ac:dyDescent="0.25"/>
    <row r="64028" x14ac:dyDescent="0.25"/>
    <row r="64029" x14ac:dyDescent="0.25"/>
    <row r="64030" x14ac:dyDescent="0.25"/>
    <row r="64031" x14ac:dyDescent="0.25"/>
    <row r="64032" x14ac:dyDescent="0.25"/>
    <row r="64033" x14ac:dyDescent="0.25"/>
    <row r="64034" x14ac:dyDescent="0.25"/>
    <row r="64035" x14ac:dyDescent="0.25"/>
    <row r="64036" x14ac:dyDescent="0.25"/>
    <row r="64037" x14ac:dyDescent="0.25"/>
    <row r="64038" x14ac:dyDescent="0.25"/>
    <row r="64039" x14ac:dyDescent="0.25"/>
    <row r="64040" x14ac:dyDescent="0.25"/>
    <row r="64041" x14ac:dyDescent="0.25"/>
    <row r="64042" x14ac:dyDescent="0.25"/>
    <row r="64043" x14ac:dyDescent="0.25"/>
    <row r="64044" x14ac:dyDescent="0.25"/>
    <row r="64045" x14ac:dyDescent="0.25"/>
    <row r="64046" x14ac:dyDescent="0.25"/>
    <row r="64047" x14ac:dyDescent="0.25"/>
    <row r="64048" x14ac:dyDescent="0.25"/>
    <row r="64049" x14ac:dyDescent="0.25"/>
    <row r="64050" x14ac:dyDescent="0.25"/>
    <row r="64051" x14ac:dyDescent="0.25"/>
    <row r="64052" x14ac:dyDescent="0.25"/>
    <row r="64053" x14ac:dyDescent="0.25"/>
    <row r="64054" x14ac:dyDescent="0.25"/>
    <row r="64055" x14ac:dyDescent="0.25"/>
    <row r="64056" x14ac:dyDescent="0.25"/>
    <row r="64057" x14ac:dyDescent="0.25"/>
    <row r="64058" x14ac:dyDescent="0.25"/>
    <row r="64059" x14ac:dyDescent="0.25"/>
    <row r="64060" x14ac:dyDescent="0.25"/>
    <row r="64061" x14ac:dyDescent="0.25"/>
    <row r="64062" x14ac:dyDescent="0.25"/>
    <row r="64063" x14ac:dyDescent="0.25"/>
    <row r="64064" x14ac:dyDescent="0.25"/>
    <row r="64065" x14ac:dyDescent="0.25"/>
    <row r="64066" x14ac:dyDescent="0.25"/>
    <row r="64067" x14ac:dyDescent="0.25"/>
    <row r="64068" x14ac:dyDescent="0.25"/>
    <row r="64069" x14ac:dyDescent="0.25"/>
    <row r="64070" x14ac:dyDescent="0.25"/>
    <row r="64071" x14ac:dyDescent="0.25"/>
    <row r="64072" x14ac:dyDescent="0.25"/>
    <row r="64073" x14ac:dyDescent="0.25"/>
    <row r="64074" x14ac:dyDescent="0.25"/>
    <row r="64075" x14ac:dyDescent="0.25"/>
    <row r="64076" x14ac:dyDescent="0.25"/>
    <row r="64077" x14ac:dyDescent="0.25"/>
    <row r="64078" x14ac:dyDescent="0.25"/>
    <row r="64079" x14ac:dyDescent="0.25"/>
    <row r="64080" x14ac:dyDescent="0.25"/>
    <row r="64081" x14ac:dyDescent="0.25"/>
    <row r="64082" x14ac:dyDescent="0.25"/>
    <row r="64083" x14ac:dyDescent="0.25"/>
    <row r="64084" x14ac:dyDescent="0.25"/>
    <row r="64085" x14ac:dyDescent="0.25"/>
    <row r="64086" x14ac:dyDescent="0.25"/>
    <row r="64087" x14ac:dyDescent="0.25"/>
    <row r="64088" x14ac:dyDescent="0.25"/>
    <row r="64089" x14ac:dyDescent="0.25"/>
    <row r="64090" x14ac:dyDescent="0.25"/>
    <row r="64091" x14ac:dyDescent="0.25"/>
    <row r="64092" x14ac:dyDescent="0.25"/>
    <row r="64093" x14ac:dyDescent="0.25"/>
    <row r="64094" x14ac:dyDescent="0.25"/>
    <row r="64095" x14ac:dyDescent="0.25"/>
    <row r="64096" x14ac:dyDescent="0.25"/>
    <row r="64097" x14ac:dyDescent="0.25"/>
    <row r="64098" x14ac:dyDescent="0.25"/>
    <row r="64099" x14ac:dyDescent="0.25"/>
    <row r="64100" x14ac:dyDescent="0.25"/>
    <row r="64101" x14ac:dyDescent="0.25"/>
    <row r="64102" x14ac:dyDescent="0.25"/>
    <row r="64103" x14ac:dyDescent="0.25"/>
    <row r="64104" x14ac:dyDescent="0.25"/>
    <row r="64105" x14ac:dyDescent="0.25"/>
    <row r="64106" x14ac:dyDescent="0.25"/>
    <row r="64107" x14ac:dyDescent="0.25"/>
    <row r="64108" x14ac:dyDescent="0.25"/>
    <row r="64109" x14ac:dyDescent="0.25"/>
    <row r="64110" x14ac:dyDescent="0.25"/>
    <row r="64111" x14ac:dyDescent="0.25"/>
    <row r="64112" x14ac:dyDescent="0.25"/>
    <row r="64113" x14ac:dyDescent="0.25"/>
    <row r="64114" x14ac:dyDescent="0.25"/>
    <row r="64115" x14ac:dyDescent="0.25"/>
    <row r="64116" x14ac:dyDescent="0.25"/>
    <row r="64117" x14ac:dyDescent="0.25"/>
    <row r="64118" x14ac:dyDescent="0.25"/>
    <row r="64119" x14ac:dyDescent="0.25"/>
    <row r="64120" x14ac:dyDescent="0.25"/>
    <row r="64121" x14ac:dyDescent="0.25"/>
    <row r="64122" x14ac:dyDescent="0.25"/>
    <row r="64123" x14ac:dyDescent="0.25"/>
    <row r="64124" x14ac:dyDescent="0.25"/>
    <row r="64125" x14ac:dyDescent="0.25"/>
    <row r="64126" x14ac:dyDescent="0.25"/>
    <row r="64127" x14ac:dyDescent="0.25"/>
    <row r="64128" x14ac:dyDescent="0.25"/>
    <row r="64129" x14ac:dyDescent="0.25"/>
    <row r="64130" x14ac:dyDescent="0.25"/>
    <row r="64131" x14ac:dyDescent="0.25"/>
    <row r="64132" x14ac:dyDescent="0.25"/>
    <row r="64133" x14ac:dyDescent="0.25"/>
    <row r="64134" x14ac:dyDescent="0.25"/>
    <row r="64135" x14ac:dyDescent="0.25"/>
    <row r="64136" x14ac:dyDescent="0.25"/>
    <row r="64137" x14ac:dyDescent="0.25"/>
    <row r="64138" x14ac:dyDescent="0.25"/>
    <row r="64139" x14ac:dyDescent="0.25"/>
    <row r="64140" x14ac:dyDescent="0.25"/>
    <row r="64141" x14ac:dyDescent="0.25"/>
    <row r="64142" x14ac:dyDescent="0.25"/>
    <row r="64143" x14ac:dyDescent="0.25"/>
    <row r="64144" x14ac:dyDescent="0.25"/>
    <row r="64145" x14ac:dyDescent="0.25"/>
    <row r="64146" x14ac:dyDescent="0.25"/>
    <row r="64147" x14ac:dyDescent="0.25"/>
    <row r="64148" x14ac:dyDescent="0.25"/>
    <row r="64149" x14ac:dyDescent="0.25"/>
    <row r="64150" x14ac:dyDescent="0.25"/>
    <row r="64151" x14ac:dyDescent="0.25"/>
    <row r="64152" x14ac:dyDescent="0.25"/>
    <row r="64153" x14ac:dyDescent="0.25"/>
    <row r="64154" x14ac:dyDescent="0.25"/>
    <row r="64155" x14ac:dyDescent="0.25"/>
    <row r="64156" x14ac:dyDescent="0.25"/>
    <row r="64157" x14ac:dyDescent="0.25"/>
    <row r="64158" x14ac:dyDescent="0.25"/>
    <row r="64159" x14ac:dyDescent="0.25"/>
    <row r="64160" x14ac:dyDescent="0.25"/>
    <row r="64161" x14ac:dyDescent="0.25"/>
    <row r="64162" x14ac:dyDescent="0.25"/>
    <row r="64163" x14ac:dyDescent="0.25"/>
    <row r="64164" x14ac:dyDescent="0.25"/>
    <row r="64165" x14ac:dyDescent="0.25"/>
    <row r="64166" x14ac:dyDescent="0.25"/>
    <row r="64167" x14ac:dyDescent="0.25"/>
    <row r="64168" x14ac:dyDescent="0.25"/>
    <row r="64169" x14ac:dyDescent="0.25"/>
    <row r="64170" x14ac:dyDescent="0.25"/>
    <row r="64171" x14ac:dyDescent="0.25"/>
    <row r="64172" x14ac:dyDescent="0.25"/>
    <row r="64173" x14ac:dyDescent="0.25"/>
    <row r="64174" x14ac:dyDescent="0.25"/>
    <row r="64175" x14ac:dyDescent="0.25"/>
    <row r="64176" x14ac:dyDescent="0.25"/>
    <row r="64177" x14ac:dyDescent="0.25"/>
    <row r="64178" x14ac:dyDescent="0.25"/>
    <row r="64179" x14ac:dyDescent="0.25"/>
    <row r="64180" x14ac:dyDescent="0.25"/>
    <row r="64181" x14ac:dyDescent="0.25"/>
    <row r="64182" x14ac:dyDescent="0.25"/>
    <row r="64183" x14ac:dyDescent="0.25"/>
    <row r="64184" x14ac:dyDescent="0.25"/>
    <row r="64185" x14ac:dyDescent="0.25"/>
    <row r="64186" x14ac:dyDescent="0.25"/>
    <row r="64187" x14ac:dyDescent="0.25"/>
    <row r="64188" x14ac:dyDescent="0.25"/>
    <row r="64189" x14ac:dyDescent="0.25"/>
    <row r="64190" x14ac:dyDescent="0.25"/>
    <row r="64191" x14ac:dyDescent="0.25"/>
    <row r="64192" x14ac:dyDescent="0.25"/>
    <row r="64193" x14ac:dyDescent="0.25"/>
    <row r="64194" x14ac:dyDescent="0.25"/>
    <row r="64195" x14ac:dyDescent="0.25"/>
    <row r="64196" x14ac:dyDescent="0.25"/>
    <row r="64197" x14ac:dyDescent="0.25"/>
    <row r="64198" x14ac:dyDescent="0.25"/>
    <row r="64199" x14ac:dyDescent="0.25"/>
    <row r="64200" x14ac:dyDescent="0.25"/>
    <row r="64201" x14ac:dyDescent="0.25"/>
    <row r="64202" x14ac:dyDescent="0.25"/>
    <row r="64203" x14ac:dyDescent="0.25"/>
    <row r="64204" x14ac:dyDescent="0.25"/>
    <row r="64205" x14ac:dyDescent="0.25"/>
    <row r="64206" x14ac:dyDescent="0.25"/>
    <row r="64207" x14ac:dyDescent="0.25"/>
    <row r="64208" x14ac:dyDescent="0.25"/>
    <row r="64209" x14ac:dyDescent="0.25"/>
    <row r="64210" x14ac:dyDescent="0.25"/>
    <row r="64211" x14ac:dyDescent="0.25"/>
    <row r="64212" x14ac:dyDescent="0.25"/>
    <row r="64213" x14ac:dyDescent="0.25"/>
    <row r="64214" x14ac:dyDescent="0.25"/>
    <row r="64215" x14ac:dyDescent="0.25"/>
    <row r="64216" x14ac:dyDescent="0.25"/>
    <row r="64217" x14ac:dyDescent="0.25"/>
    <row r="64218" x14ac:dyDescent="0.25"/>
    <row r="64219" x14ac:dyDescent="0.25"/>
    <row r="64220" x14ac:dyDescent="0.25"/>
    <row r="64221" x14ac:dyDescent="0.25"/>
    <row r="64222" x14ac:dyDescent="0.25"/>
    <row r="64223" x14ac:dyDescent="0.25"/>
    <row r="64224" x14ac:dyDescent="0.25"/>
    <row r="64225" x14ac:dyDescent="0.25"/>
    <row r="64226" x14ac:dyDescent="0.25"/>
    <row r="64227" x14ac:dyDescent="0.25"/>
    <row r="64228" x14ac:dyDescent="0.25"/>
    <row r="64229" x14ac:dyDescent="0.25"/>
    <row r="64230" x14ac:dyDescent="0.25"/>
    <row r="64231" x14ac:dyDescent="0.25"/>
    <row r="64232" x14ac:dyDescent="0.25"/>
    <row r="64233" x14ac:dyDescent="0.25"/>
    <row r="64234" x14ac:dyDescent="0.25"/>
    <row r="64235" x14ac:dyDescent="0.25"/>
    <row r="64236" x14ac:dyDescent="0.25"/>
    <row r="64237" x14ac:dyDescent="0.25"/>
    <row r="64238" x14ac:dyDescent="0.25"/>
    <row r="64239" x14ac:dyDescent="0.25"/>
    <row r="64240" x14ac:dyDescent="0.25"/>
    <row r="64241" x14ac:dyDescent="0.25"/>
    <row r="64242" x14ac:dyDescent="0.25"/>
    <row r="64243" x14ac:dyDescent="0.25"/>
    <row r="64244" x14ac:dyDescent="0.25"/>
    <row r="64245" x14ac:dyDescent="0.25"/>
    <row r="64246" x14ac:dyDescent="0.25"/>
    <row r="64247" x14ac:dyDescent="0.25"/>
    <row r="64248" x14ac:dyDescent="0.25"/>
    <row r="64249" x14ac:dyDescent="0.25"/>
    <row r="64250" x14ac:dyDescent="0.25"/>
    <row r="64251" x14ac:dyDescent="0.25"/>
    <row r="64252" x14ac:dyDescent="0.25"/>
    <row r="64253" x14ac:dyDescent="0.25"/>
    <row r="64254" x14ac:dyDescent="0.25"/>
    <row r="64255" x14ac:dyDescent="0.25"/>
    <row r="64256" x14ac:dyDescent="0.25"/>
    <row r="64257" x14ac:dyDescent="0.25"/>
    <row r="64258" x14ac:dyDescent="0.25"/>
    <row r="64259" x14ac:dyDescent="0.25"/>
    <row r="64260" x14ac:dyDescent="0.25"/>
    <row r="64261" x14ac:dyDescent="0.25"/>
    <row r="64262" x14ac:dyDescent="0.25"/>
    <row r="64263" x14ac:dyDescent="0.25"/>
    <row r="64264" x14ac:dyDescent="0.25"/>
    <row r="64265" x14ac:dyDescent="0.25"/>
    <row r="64266" x14ac:dyDescent="0.25"/>
    <row r="64267" x14ac:dyDescent="0.25"/>
    <row r="64268" x14ac:dyDescent="0.25"/>
    <row r="64269" x14ac:dyDescent="0.25"/>
    <row r="64270" x14ac:dyDescent="0.25"/>
    <row r="64271" x14ac:dyDescent="0.25"/>
    <row r="64272" x14ac:dyDescent="0.25"/>
    <row r="64273" x14ac:dyDescent="0.25"/>
    <row r="64274" x14ac:dyDescent="0.25"/>
    <row r="64275" x14ac:dyDescent="0.25"/>
    <row r="64276" x14ac:dyDescent="0.25"/>
    <row r="64277" x14ac:dyDescent="0.25"/>
    <row r="64278" x14ac:dyDescent="0.25"/>
    <row r="64279" x14ac:dyDescent="0.25"/>
    <row r="64280" x14ac:dyDescent="0.25"/>
    <row r="64281" x14ac:dyDescent="0.25"/>
    <row r="64282" x14ac:dyDescent="0.25"/>
    <row r="64283" x14ac:dyDescent="0.25"/>
    <row r="64284" x14ac:dyDescent="0.25"/>
    <row r="64285" x14ac:dyDescent="0.25"/>
    <row r="64286" x14ac:dyDescent="0.25"/>
    <row r="64287" x14ac:dyDescent="0.25"/>
    <row r="64288" x14ac:dyDescent="0.25"/>
    <row r="64289" x14ac:dyDescent="0.25"/>
    <row r="64290" x14ac:dyDescent="0.25"/>
    <row r="64291" x14ac:dyDescent="0.25"/>
    <row r="64292" x14ac:dyDescent="0.25"/>
    <row r="64293" x14ac:dyDescent="0.25"/>
    <row r="64294" x14ac:dyDescent="0.25"/>
    <row r="64295" x14ac:dyDescent="0.25"/>
    <row r="64296" x14ac:dyDescent="0.25"/>
    <row r="64297" x14ac:dyDescent="0.25"/>
    <row r="64298" x14ac:dyDescent="0.25"/>
    <row r="64299" x14ac:dyDescent="0.25"/>
    <row r="64300" x14ac:dyDescent="0.25"/>
    <row r="64301" x14ac:dyDescent="0.25"/>
    <row r="64302" x14ac:dyDescent="0.25"/>
    <row r="64303" x14ac:dyDescent="0.25"/>
    <row r="64304" x14ac:dyDescent="0.25"/>
    <row r="64305" x14ac:dyDescent="0.25"/>
    <row r="64306" x14ac:dyDescent="0.25"/>
    <row r="64307" x14ac:dyDescent="0.25"/>
    <row r="64308" x14ac:dyDescent="0.25"/>
    <row r="64309" x14ac:dyDescent="0.25"/>
    <row r="64310" x14ac:dyDescent="0.25"/>
    <row r="64311" x14ac:dyDescent="0.25"/>
    <row r="64312" x14ac:dyDescent="0.25"/>
    <row r="64313" x14ac:dyDescent="0.25"/>
    <row r="64314" x14ac:dyDescent="0.25"/>
    <row r="64315" x14ac:dyDescent="0.25"/>
    <row r="64316" x14ac:dyDescent="0.25"/>
    <row r="64317" x14ac:dyDescent="0.25"/>
    <row r="64318" x14ac:dyDescent="0.25"/>
    <row r="64319" x14ac:dyDescent="0.25"/>
    <row r="64320" x14ac:dyDescent="0.25"/>
    <row r="64321" x14ac:dyDescent="0.25"/>
    <row r="64322" x14ac:dyDescent="0.25"/>
    <row r="64323" x14ac:dyDescent="0.25"/>
    <row r="64324" x14ac:dyDescent="0.25"/>
    <row r="64325" x14ac:dyDescent="0.25"/>
    <row r="64326" x14ac:dyDescent="0.25"/>
    <row r="64327" x14ac:dyDescent="0.25"/>
    <row r="64328" x14ac:dyDescent="0.25"/>
    <row r="64329" x14ac:dyDescent="0.25"/>
    <row r="64330" x14ac:dyDescent="0.25"/>
    <row r="64331" x14ac:dyDescent="0.25"/>
    <row r="64332" x14ac:dyDescent="0.25"/>
    <row r="64333" x14ac:dyDescent="0.25"/>
    <row r="64334" x14ac:dyDescent="0.25"/>
    <row r="64335" x14ac:dyDescent="0.25"/>
    <row r="64336" x14ac:dyDescent="0.25"/>
    <row r="64337" x14ac:dyDescent="0.25"/>
    <row r="64338" x14ac:dyDescent="0.25"/>
    <row r="64339" x14ac:dyDescent="0.25"/>
    <row r="64340" x14ac:dyDescent="0.25"/>
    <row r="64341" x14ac:dyDescent="0.25"/>
    <row r="64342" x14ac:dyDescent="0.25"/>
    <row r="64343" x14ac:dyDescent="0.25"/>
    <row r="64344" x14ac:dyDescent="0.25"/>
    <row r="64345" x14ac:dyDescent="0.25"/>
    <row r="64346" x14ac:dyDescent="0.25"/>
    <row r="64347" x14ac:dyDescent="0.25"/>
    <row r="64348" x14ac:dyDescent="0.25"/>
    <row r="64349" x14ac:dyDescent="0.25"/>
    <row r="64350" x14ac:dyDescent="0.25"/>
    <row r="64351" x14ac:dyDescent="0.25"/>
    <row r="64352" x14ac:dyDescent="0.25"/>
    <row r="64353" x14ac:dyDescent="0.25"/>
    <row r="64354" x14ac:dyDescent="0.25"/>
    <row r="64355" x14ac:dyDescent="0.25"/>
    <row r="64356" x14ac:dyDescent="0.25"/>
    <row r="64357" x14ac:dyDescent="0.25"/>
    <row r="64358" x14ac:dyDescent="0.25"/>
    <row r="64359" x14ac:dyDescent="0.25"/>
    <row r="64360" x14ac:dyDescent="0.25"/>
    <row r="64361" x14ac:dyDescent="0.25"/>
    <row r="64362" x14ac:dyDescent="0.25"/>
    <row r="64363" x14ac:dyDescent="0.25"/>
    <row r="64364" x14ac:dyDescent="0.25"/>
    <row r="64365" x14ac:dyDescent="0.25"/>
    <row r="64366" x14ac:dyDescent="0.25"/>
    <row r="64367" x14ac:dyDescent="0.25"/>
    <row r="64368" x14ac:dyDescent="0.25"/>
    <row r="64369" x14ac:dyDescent="0.25"/>
    <row r="64370" x14ac:dyDescent="0.25"/>
    <row r="64371" x14ac:dyDescent="0.25"/>
    <row r="64372" x14ac:dyDescent="0.25"/>
    <row r="64373" x14ac:dyDescent="0.25"/>
    <row r="64374" x14ac:dyDescent="0.25"/>
    <row r="64375" x14ac:dyDescent="0.25"/>
    <row r="64376" x14ac:dyDescent="0.25"/>
    <row r="64377" x14ac:dyDescent="0.25"/>
    <row r="64378" x14ac:dyDescent="0.25"/>
    <row r="64379" x14ac:dyDescent="0.25"/>
    <row r="64380" x14ac:dyDescent="0.25"/>
    <row r="64381" x14ac:dyDescent="0.25"/>
    <row r="64382" x14ac:dyDescent="0.25"/>
    <row r="64383" x14ac:dyDescent="0.25"/>
    <row r="64384" x14ac:dyDescent="0.25"/>
    <row r="64385" x14ac:dyDescent="0.25"/>
    <row r="64386" x14ac:dyDescent="0.25"/>
    <row r="64387" x14ac:dyDescent="0.25"/>
    <row r="64388" x14ac:dyDescent="0.25"/>
    <row r="64389" x14ac:dyDescent="0.25"/>
    <row r="64390" x14ac:dyDescent="0.25"/>
    <row r="64391" x14ac:dyDescent="0.25"/>
    <row r="64392" x14ac:dyDescent="0.25"/>
    <row r="64393" x14ac:dyDescent="0.25"/>
    <row r="64394" x14ac:dyDescent="0.25"/>
    <row r="64395" x14ac:dyDescent="0.25"/>
    <row r="64396" x14ac:dyDescent="0.25"/>
    <row r="64397" x14ac:dyDescent="0.25"/>
    <row r="64398" x14ac:dyDescent="0.25"/>
    <row r="64399" x14ac:dyDescent="0.25"/>
    <row r="64400" x14ac:dyDescent="0.25"/>
    <row r="64401" x14ac:dyDescent="0.25"/>
    <row r="64402" x14ac:dyDescent="0.25"/>
    <row r="64403" x14ac:dyDescent="0.25"/>
    <row r="64404" x14ac:dyDescent="0.25"/>
    <row r="64405" x14ac:dyDescent="0.25"/>
    <row r="64406" x14ac:dyDescent="0.25"/>
    <row r="64407" x14ac:dyDescent="0.25"/>
    <row r="64408" x14ac:dyDescent="0.25"/>
    <row r="64409" x14ac:dyDescent="0.25"/>
    <row r="64410" x14ac:dyDescent="0.25"/>
    <row r="64411" x14ac:dyDescent="0.25"/>
    <row r="64412" x14ac:dyDescent="0.25"/>
    <row r="64413" x14ac:dyDescent="0.25"/>
    <row r="64414" x14ac:dyDescent="0.25"/>
    <row r="64415" x14ac:dyDescent="0.25"/>
    <row r="64416" x14ac:dyDescent="0.25"/>
    <row r="64417" x14ac:dyDescent="0.25"/>
    <row r="64418" x14ac:dyDescent="0.25"/>
    <row r="64419" x14ac:dyDescent="0.25"/>
    <row r="64420" x14ac:dyDescent="0.25"/>
    <row r="64421" x14ac:dyDescent="0.25"/>
    <row r="64422" x14ac:dyDescent="0.25"/>
    <row r="64423" x14ac:dyDescent="0.25"/>
    <row r="64424" x14ac:dyDescent="0.25"/>
    <row r="64425" x14ac:dyDescent="0.25"/>
    <row r="64426" x14ac:dyDescent="0.25"/>
    <row r="64427" x14ac:dyDescent="0.25"/>
    <row r="64428" x14ac:dyDescent="0.25"/>
    <row r="64429" x14ac:dyDescent="0.25"/>
    <row r="64430" x14ac:dyDescent="0.25"/>
    <row r="64431" x14ac:dyDescent="0.25"/>
    <row r="64432" x14ac:dyDescent="0.25"/>
    <row r="64433" x14ac:dyDescent="0.25"/>
    <row r="64434" x14ac:dyDescent="0.25"/>
    <row r="64435" x14ac:dyDescent="0.25"/>
    <row r="64436" x14ac:dyDescent="0.25"/>
    <row r="64437" x14ac:dyDescent="0.25"/>
    <row r="64438" x14ac:dyDescent="0.25"/>
    <row r="64439" x14ac:dyDescent="0.25"/>
    <row r="64440" x14ac:dyDescent="0.25"/>
    <row r="64441" x14ac:dyDescent="0.25"/>
    <row r="64442" x14ac:dyDescent="0.25"/>
    <row r="64443" x14ac:dyDescent="0.25"/>
    <row r="64444" x14ac:dyDescent="0.25"/>
    <row r="64445" x14ac:dyDescent="0.25"/>
    <row r="64446" x14ac:dyDescent="0.25"/>
    <row r="64447" x14ac:dyDescent="0.25"/>
    <row r="64448" x14ac:dyDescent="0.25"/>
    <row r="64449" x14ac:dyDescent="0.25"/>
    <row r="64450" x14ac:dyDescent="0.25"/>
    <row r="64451" x14ac:dyDescent="0.25"/>
    <row r="64452" x14ac:dyDescent="0.25"/>
    <row r="64453" x14ac:dyDescent="0.25"/>
    <row r="64454" x14ac:dyDescent="0.25"/>
    <row r="64455" x14ac:dyDescent="0.25"/>
    <row r="64456" x14ac:dyDescent="0.25"/>
    <row r="64457" x14ac:dyDescent="0.25"/>
    <row r="64458" x14ac:dyDescent="0.25"/>
    <row r="64459" x14ac:dyDescent="0.25"/>
    <row r="64460" x14ac:dyDescent="0.25"/>
    <row r="64461" x14ac:dyDescent="0.25"/>
    <row r="64462" x14ac:dyDescent="0.25"/>
    <row r="64463" x14ac:dyDescent="0.25"/>
    <row r="64464" x14ac:dyDescent="0.25"/>
    <row r="64465" x14ac:dyDescent="0.25"/>
    <row r="64466" x14ac:dyDescent="0.25"/>
    <row r="64467" x14ac:dyDescent="0.25"/>
    <row r="64468" x14ac:dyDescent="0.25"/>
    <row r="64469" x14ac:dyDescent="0.25"/>
    <row r="64470" x14ac:dyDescent="0.25"/>
    <row r="64471" x14ac:dyDescent="0.25"/>
    <row r="64472" x14ac:dyDescent="0.25"/>
    <row r="64473" x14ac:dyDescent="0.25"/>
    <row r="64474" x14ac:dyDescent="0.25"/>
    <row r="64475" x14ac:dyDescent="0.25"/>
    <row r="64476" x14ac:dyDescent="0.25"/>
    <row r="64477" x14ac:dyDescent="0.25"/>
    <row r="64478" x14ac:dyDescent="0.25"/>
    <row r="64479" x14ac:dyDescent="0.25"/>
    <row r="64480" x14ac:dyDescent="0.25"/>
    <row r="64481" x14ac:dyDescent="0.25"/>
    <row r="64482" x14ac:dyDescent="0.25"/>
    <row r="64483" x14ac:dyDescent="0.25"/>
    <row r="64484" x14ac:dyDescent="0.25"/>
    <row r="64485" x14ac:dyDescent="0.25"/>
    <row r="64486" x14ac:dyDescent="0.25"/>
    <row r="64487" x14ac:dyDescent="0.25"/>
    <row r="64488" x14ac:dyDescent="0.25"/>
    <row r="64489" x14ac:dyDescent="0.25"/>
    <row r="64490" x14ac:dyDescent="0.25"/>
    <row r="64491" x14ac:dyDescent="0.25"/>
    <row r="64492" x14ac:dyDescent="0.25"/>
    <row r="64493" x14ac:dyDescent="0.25"/>
    <row r="64494" x14ac:dyDescent="0.25"/>
    <row r="64495" x14ac:dyDescent="0.25"/>
    <row r="64496" x14ac:dyDescent="0.25"/>
    <row r="64497" x14ac:dyDescent="0.25"/>
    <row r="64498" x14ac:dyDescent="0.25"/>
    <row r="64499" x14ac:dyDescent="0.25"/>
    <row r="64500" x14ac:dyDescent="0.25"/>
    <row r="64501" x14ac:dyDescent="0.25"/>
    <row r="64502" x14ac:dyDescent="0.25"/>
    <row r="64503" x14ac:dyDescent="0.25"/>
    <row r="64504" x14ac:dyDescent="0.25"/>
    <row r="64505" x14ac:dyDescent="0.25"/>
    <row r="64506" x14ac:dyDescent="0.25"/>
    <row r="64507" x14ac:dyDescent="0.25"/>
    <row r="64508" x14ac:dyDescent="0.25"/>
    <row r="64509" x14ac:dyDescent="0.25"/>
    <row r="64510" x14ac:dyDescent="0.25"/>
    <row r="64511" x14ac:dyDescent="0.25"/>
    <row r="64512" x14ac:dyDescent="0.25"/>
    <row r="64513" x14ac:dyDescent="0.25"/>
    <row r="64514" x14ac:dyDescent="0.25"/>
    <row r="64515" x14ac:dyDescent="0.25"/>
    <row r="64516" x14ac:dyDescent="0.25"/>
    <row r="64517" x14ac:dyDescent="0.25"/>
    <row r="64518" x14ac:dyDescent="0.25"/>
    <row r="64519" x14ac:dyDescent="0.25"/>
    <row r="64520" x14ac:dyDescent="0.25"/>
    <row r="64521" x14ac:dyDescent="0.25"/>
    <row r="64522" x14ac:dyDescent="0.25"/>
    <row r="64523" x14ac:dyDescent="0.25"/>
    <row r="64524" x14ac:dyDescent="0.25"/>
    <row r="64525" x14ac:dyDescent="0.25"/>
    <row r="64526" x14ac:dyDescent="0.25"/>
    <row r="64527" x14ac:dyDescent="0.25"/>
    <row r="64528" x14ac:dyDescent="0.25"/>
    <row r="64529" x14ac:dyDescent="0.25"/>
    <row r="64530" x14ac:dyDescent="0.25"/>
    <row r="64531" x14ac:dyDescent="0.25"/>
    <row r="64532" x14ac:dyDescent="0.25"/>
    <row r="64533" x14ac:dyDescent="0.25"/>
    <row r="64534" x14ac:dyDescent="0.25"/>
    <row r="64535" x14ac:dyDescent="0.25"/>
    <row r="64536" x14ac:dyDescent="0.25"/>
    <row r="64537" x14ac:dyDescent="0.25"/>
    <row r="64538" x14ac:dyDescent="0.25"/>
    <row r="64539" x14ac:dyDescent="0.25"/>
    <row r="64540" x14ac:dyDescent="0.25"/>
    <row r="64541" x14ac:dyDescent="0.25"/>
    <row r="64542" x14ac:dyDescent="0.25"/>
    <row r="64543" x14ac:dyDescent="0.25"/>
    <row r="64544" x14ac:dyDescent="0.25"/>
    <row r="64545" x14ac:dyDescent="0.25"/>
    <row r="64546" x14ac:dyDescent="0.25"/>
    <row r="64547" x14ac:dyDescent="0.25"/>
    <row r="64548" x14ac:dyDescent="0.25"/>
    <row r="64549" x14ac:dyDescent="0.25"/>
    <row r="64550" x14ac:dyDescent="0.25"/>
    <row r="64551" x14ac:dyDescent="0.25"/>
    <row r="64552" x14ac:dyDescent="0.25"/>
    <row r="64553" x14ac:dyDescent="0.25"/>
    <row r="64554" x14ac:dyDescent="0.25"/>
    <row r="64555" x14ac:dyDescent="0.25"/>
    <row r="64556" x14ac:dyDescent="0.25"/>
    <row r="64557" x14ac:dyDescent="0.25"/>
    <row r="64558" x14ac:dyDescent="0.25"/>
    <row r="64559" x14ac:dyDescent="0.25"/>
    <row r="64560" x14ac:dyDescent="0.25"/>
    <row r="64561" x14ac:dyDescent="0.25"/>
    <row r="64562" x14ac:dyDescent="0.25"/>
    <row r="64563" x14ac:dyDescent="0.25"/>
    <row r="64564" x14ac:dyDescent="0.25"/>
    <row r="64565" x14ac:dyDescent="0.25"/>
    <row r="64566" x14ac:dyDescent="0.25"/>
    <row r="64567" x14ac:dyDescent="0.25"/>
    <row r="64568" x14ac:dyDescent="0.25"/>
    <row r="64569" x14ac:dyDescent="0.25"/>
    <row r="64570" x14ac:dyDescent="0.25"/>
    <row r="64571" x14ac:dyDescent="0.25"/>
    <row r="64572" x14ac:dyDescent="0.25"/>
    <row r="64573" x14ac:dyDescent="0.25"/>
    <row r="64574" x14ac:dyDescent="0.25"/>
    <row r="64575" x14ac:dyDescent="0.25"/>
    <row r="64576" x14ac:dyDescent="0.25"/>
    <row r="64577" x14ac:dyDescent="0.25"/>
    <row r="64578" x14ac:dyDescent="0.25"/>
    <row r="64579" x14ac:dyDescent="0.25"/>
    <row r="64580" x14ac:dyDescent="0.25"/>
    <row r="64581" x14ac:dyDescent="0.25"/>
    <row r="64582" x14ac:dyDescent="0.25"/>
    <row r="64583" x14ac:dyDescent="0.25"/>
    <row r="64584" x14ac:dyDescent="0.25"/>
    <row r="64585" x14ac:dyDescent="0.25"/>
    <row r="64586" x14ac:dyDescent="0.25"/>
    <row r="64587" x14ac:dyDescent="0.25"/>
    <row r="64588" x14ac:dyDescent="0.25"/>
    <row r="64589" x14ac:dyDescent="0.25"/>
    <row r="64590" x14ac:dyDescent="0.25"/>
    <row r="64591" x14ac:dyDescent="0.25"/>
    <row r="64592" x14ac:dyDescent="0.25"/>
    <row r="64593" x14ac:dyDescent="0.25"/>
    <row r="64594" x14ac:dyDescent="0.25"/>
    <row r="64595" x14ac:dyDescent="0.25"/>
    <row r="64596" x14ac:dyDescent="0.25"/>
    <row r="64597" x14ac:dyDescent="0.25"/>
    <row r="64598" x14ac:dyDescent="0.25"/>
    <row r="64599" x14ac:dyDescent="0.25"/>
    <row r="64600" x14ac:dyDescent="0.25"/>
    <row r="64601" x14ac:dyDescent="0.25"/>
    <row r="64602" x14ac:dyDescent="0.25"/>
    <row r="64603" x14ac:dyDescent="0.25"/>
    <row r="64604" x14ac:dyDescent="0.25"/>
    <row r="64605" x14ac:dyDescent="0.25"/>
    <row r="64606" x14ac:dyDescent="0.25"/>
    <row r="64607" x14ac:dyDescent="0.25"/>
    <row r="64608" x14ac:dyDescent="0.25"/>
    <row r="64609" x14ac:dyDescent="0.25"/>
    <row r="64610" x14ac:dyDescent="0.25"/>
    <row r="64611" x14ac:dyDescent="0.25"/>
    <row r="64612" x14ac:dyDescent="0.25"/>
    <row r="64613" x14ac:dyDescent="0.25"/>
    <row r="64614" x14ac:dyDescent="0.25"/>
    <row r="64615" x14ac:dyDescent="0.25"/>
    <row r="64616" x14ac:dyDescent="0.25"/>
    <row r="64617" x14ac:dyDescent="0.25"/>
    <row r="64618" x14ac:dyDescent="0.25"/>
    <row r="64619" x14ac:dyDescent="0.25"/>
    <row r="64620" x14ac:dyDescent="0.25"/>
    <row r="64621" x14ac:dyDescent="0.25"/>
    <row r="64622" x14ac:dyDescent="0.25"/>
    <row r="64623" x14ac:dyDescent="0.25"/>
    <row r="64624" x14ac:dyDescent="0.25"/>
    <row r="64625" x14ac:dyDescent="0.25"/>
    <row r="64626" x14ac:dyDescent="0.25"/>
    <row r="64627" x14ac:dyDescent="0.25"/>
    <row r="64628" x14ac:dyDescent="0.25"/>
    <row r="64629" x14ac:dyDescent="0.25"/>
    <row r="64630" x14ac:dyDescent="0.25"/>
    <row r="64631" x14ac:dyDescent="0.25"/>
    <row r="64632" x14ac:dyDescent="0.25"/>
    <row r="64633" x14ac:dyDescent="0.25"/>
    <row r="64634" x14ac:dyDescent="0.25"/>
    <row r="64635" x14ac:dyDescent="0.25"/>
    <row r="64636" x14ac:dyDescent="0.25"/>
    <row r="64637" x14ac:dyDescent="0.25"/>
    <row r="64638" x14ac:dyDescent="0.25"/>
    <row r="64639" x14ac:dyDescent="0.25"/>
    <row r="64640" x14ac:dyDescent="0.25"/>
    <row r="64641" x14ac:dyDescent="0.25"/>
    <row r="64642" x14ac:dyDescent="0.25"/>
    <row r="64643" x14ac:dyDescent="0.25"/>
    <row r="64644" x14ac:dyDescent="0.25"/>
    <row r="64645" x14ac:dyDescent="0.25"/>
    <row r="64646" x14ac:dyDescent="0.25"/>
    <row r="64647" x14ac:dyDescent="0.25"/>
    <row r="64648" x14ac:dyDescent="0.25"/>
    <row r="64649" x14ac:dyDescent="0.25"/>
    <row r="64650" x14ac:dyDescent="0.25"/>
    <row r="64651" x14ac:dyDescent="0.25"/>
    <row r="64652" x14ac:dyDescent="0.25"/>
    <row r="64653" x14ac:dyDescent="0.25"/>
    <row r="64654" x14ac:dyDescent="0.25"/>
    <row r="64655" x14ac:dyDescent="0.25"/>
    <row r="64656" x14ac:dyDescent="0.25"/>
    <row r="64657" x14ac:dyDescent="0.25"/>
    <row r="64658" x14ac:dyDescent="0.25"/>
    <row r="64659" x14ac:dyDescent="0.25"/>
    <row r="64660" x14ac:dyDescent="0.25"/>
    <row r="64661" x14ac:dyDescent="0.25"/>
    <row r="64662" x14ac:dyDescent="0.25"/>
    <row r="64663" x14ac:dyDescent="0.25"/>
    <row r="64664" x14ac:dyDescent="0.25"/>
    <row r="64665" x14ac:dyDescent="0.25"/>
    <row r="64666" x14ac:dyDescent="0.25"/>
    <row r="64667" x14ac:dyDescent="0.25"/>
    <row r="64668" x14ac:dyDescent="0.25"/>
    <row r="64669" x14ac:dyDescent="0.25"/>
    <row r="64670" x14ac:dyDescent="0.25"/>
    <row r="64671" x14ac:dyDescent="0.25"/>
    <row r="64672" x14ac:dyDescent="0.25"/>
    <row r="64673" x14ac:dyDescent="0.25"/>
    <row r="64674" x14ac:dyDescent="0.25"/>
    <row r="64675" x14ac:dyDescent="0.25"/>
    <row r="64676" x14ac:dyDescent="0.25"/>
    <row r="64677" x14ac:dyDescent="0.25"/>
    <row r="64678" x14ac:dyDescent="0.25"/>
    <row r="64679" x14ac:dyDescent="0.25"/>
    <row r="64680" x14ac:dyDescent="0.25"/>
    <row r="64681" x14ac:dyDescent="0.25"/>
    <row r="64682" x14ac:dyDescent="0.25"/>
    <row r="64683" x14ac:dyDescent="0.25"/>
    <row r="64684" x14ac:dyDescent="0.25"/>
    <row r="64685" x14ac:dyDescent="0.25"/>
    <row r="64686" x14ac:dyDescent="0.25"/>
    <row r="64687" x14ac:dyDescent="0.25"/>
    <row r="64688" x14ac:dyDescent="0.25"/>
    <row r="64689" x14ac:dyDescent="0.25"/>
    <row r="64690" x14ac:dyDescent="0.25"/>
    <row r="64691" x14ac:dyDescent="0.25"/>
    <row r="64692" x14ac:dyDescent="0.25"/>
    <row r="64693" x14ac:dyDescent="0.25"/>
    <row r="64694" x14ac:dyDescent="0.25"/>
    <row r="64695" x14ac:dyDescent="0.25"/>
    <row r="64696" x14ac:dyDescent="0.25"/>
    <row r="64697" x14ac:dyDescent="0.25"/>
    <row r="64698" x14ac:dyDescent="0.25"/>
    <row r="64699" x14ac:dyDescent="0.25"/>
    <row r="64700" x14ac:dyDescent="0.25"/>
    <row r="64701" x14ac:dyDescent="0.25"/>
    <row r="64702" x14ac:dyDescent="0.25"/>
    <row r="64703" x14ac:dyDescent="0.25"/>
    <row r="64704" x14ac:dyDescent="0.25"/>
    <row r="64705" x14ac:dyDescent="0.25"/>
    <row r="64706" x14ac:dyDescent="0.25"/>
    <row r="64707" x14ac:dyDescent="0.25"/>
    <row r="64708" x14ac:dyDescent="0.25"/>
    <row r="64709" x14ac:dyDescent="0.25"/>
    <row r="64710" x14ac:dyDescent="0.25"/>
    <row r="64711" x14ac:dyDescent="0.25"/>
    <row r="64712" x14ac:dyDescent="0.25"/>
    <row r="64713" x14ac:dyDescent="0.25"/>
    <row r="64714" x14ac:dyDescent="0.25"/>
    <row r="64715" x14ac:dyDescent="0.25"/>
    <row r="64716" x14ac:dyDescent="0.25"/>
    <row r="64717" x14ac:dyDescent="0.25"/>
    <row r="64718" x14ac:dyDescent="0.25"/>
    <row r="64719" x14ac:dyDescent="0.25"/>
    <row r="64720" x14ac:dyDescent="0.25"/>
    <row r="64721" x14ac:dyDescent="0.25"/>
    <row r="64722" x14ac:dyDescent="0.25"/>
    <row r="64723" x14ac:dyDescent="0.25"/>
    <row r="64724" x14ac:dyDescent="0.25"/>
    <row r="64725" x14ac:dyDescent="0.25"/>
    <row r="64726" x14ac:dyDescent="0.25"/>
    <row r="64727" x14ac:dyDescent="0.25"/>
    <row r="64728" x14ac:dyDescent="0.25"/>
    <row r="64729" x14ac:dyDescent="0.25"/>
    <row r="64730" x14ac:dyDescent="0.25"/>
    <row r="64731" x14ac:dyDescent="0.25"/>
    <row r="64732" x14ac:dyDescent="0.25"/>
    <row r="64733" x14ac:dyDescent="0.25"/>
    <row r="64734" x14ac:dyDescent="0.25"/>
    <row r="64735" x14ac:dyDescent="0.25"/>
    <row r="64736" x14ac:dyDescent="0.25"/>
    <row r="64737" x14ac:dyDescent="0.25"/>
    <row r="64738" x14ac:dyDescent="0.25"/>
    <row r="64739" x14ac:dyDescent="0.25"/>
    <row r="64740" x14ac:dyDescent="0.25"/>
    <row r="64741" x14ac:dyDescent="0.25"/>
    <row r="64742" x14ac:dyDescent="0.25"/>
    <row r="64743" x14ac:dyDescent="0.25"/>
    <row r="64744" x14ac:dyDescent="0.25"/>
    <row r="64745" x14ac:dyDescent="0.25"/>
    <row r="64746" x14ac:dyDescent="0.25"/>
    <row r="64747" x14ac:dyDescent="0.25"/>
    <row r="64748" x14ac:dyDescent="0.25"/>
    <row r="64749" x14ac:dyDescent="0.25"/>
    <row r="64750" x14ac:dyDescent="0.25"/>
    <row r="64751" x14ac:dyDescent="0.25"/>
    <row r="64752" x14ac:dyDescent="0.25"/>
    <row r="64753" x14ac:dyDescent="0.25"/>
    <row r="64754" x14ac:dyDescent="0.25"/>
    <row r="64755" x14ac:dyDescent="0.25"/>
    <row r="64756" x14ac:dyDescent="0.25"/>
    <row r="64757" x14ac:dyDescent="0.25"/>
    <row r="64758" x14ac:dyDescent="0.25"/>
    <row r="64759" x14ac:dyDescent="0.25"/>
    <row r="64760" x14ac:dyDescent="0.25"/>
    <row r="64761" x14ac:dyDescent="0.25"/>
    <row r="64762" x14ac:dyDescent="0.25"/>
    <row r="64763" x14ac:dyDescent="0.25"/>
    <row r="64764" x14ac:dyDescent="0.25"/>
    <row r="64765" x14ac:dyDescent="0.25"/>
    <row r="64766" x14ac:dyDescent="0.25"/>
    <row r="64767" x14ac:dyDescent="0.25"/>
    <row r="64768" x14ac:dyDescent="0.25"/>
    <row r="64769" x14ac:dyDescent="0.25"/>
    <row r="64770" x14ac:dyDescent="0.25"/>
    <row r="64771" x14ac:dyDescent="0.25"/>
    <row r="64772" x14ac:dyDescent="0.25"/>
    <row r="64773" x14ac:dyDescent="0.25"/>
    <row r="64774" x14ac:dyDescent="0.25"/>
    <row r="64775" x14ac:dyDescent="0.25"/>
    <row r="64776" x14ac:dyDescent="0.25"/>
    <row r="64777" x14ac:dyDescent="0.25"/>
    <row r="64778" x14ac:dyDescent="0.25"/>
    <row r="64779" x14ac:dyDescent="0.25"/>
    <row r="64780" x14ac:dyDescent="0.25"/>
    <row r="64781" x14ac:dyDescent="0.25"/>
    <row r="64782" x14ac:dyDescent="0.25"/>
    <row r="64783" x14ac:dyDescent="0.25"/>
    <row r="64784" x14ac:dyDescent="0.25"/>
    <row r="64785" x14ac:dyDescent="0.25"/>
    <row r="64786" x14ac:dyDescent="0.25"/>
    <row r="64787" x14ac:dyDescent="0.25"/>
    <row r="64788" x14ac:dyDescent="0.25"/>
    <row r="64789" x14ac:dyDescent="0.25"/>
    <row r="64790" x14ac:dyDescent="0.25"/>
    <row r="64791" x14ac:dyDescent="0.25"/>
    <row r="64792" x14ac:dyDescent="0.25"/>
    <row r="64793" x14ac:dyDescent="0.25"/>
    <row r="64794" x14ac:dyDescent="0.25"/>
    <row r="64795" x14ac:dyDescent="0.25"/>
    <row r="64796" x14ac:dyDescent="0.25"/>
    <row r="64797" x14ac:dyDescent="0.25"/>
    <row r="64798" x14ac:dyDescent="0.25"/>
    <row r="64799" x14ac:dyDescent="0.25"/>
    <row r="64800" x14ac:dyDescent="0.25"/>
    <row r="64801" x14ac:dyDescent="0.25"/>
    <row r="64802" x14ac:dyDescent="0.25"/>
    <row r="64803" x14ac:dyDescent="0.25"/>
    <row r="64804" x14ac:dyDescent="0.25"/>
    <row r="64805" x14ac:dyDescent="0.25"/>
    <row r="64806" x14ac:dyDescent="0.25"/>
    <row r="64807" x14ac:dyDescent="0.25"/>
    <row r="64808" x14ac:dyDescent="0.25"/>
    <row r="64809" x14ac:dyDescent="0.25"/>
    <row r="64810" x14ac:dyDescent="0.25"/>
    <row r="64811" x14ac:dyDescent="0.25"/>
    <row r="64812" x14ac:dyDescent="0.25"/>
    <row r="64813" x14ac:dyDescent="0.25"/>
    <row r="64814" x14ac:dyDescent="0.25"/>
    <row r="64815" x14ac:dyDescent="0.25"/>
    <row r="64816" x14ac:dyDescent="0.25"/>
    <row r="64817" x14ac:dyDescent="0.25"/>
    <row r="64818" x14ac:dyDescent="0.25"/>
    <row r="64819" x14ac:dyDescent="0.25"/>
    <row r="64820" x14ac:dyDescent="0.25"/>
    <row r="64821" x14ac:dyDescent="0.25"/>
    <row r="64822" x14ac:dyDescent="0.25"/>
    <row r="64823" x14ac:dyDescent="0.25"/>
    <row r="64824" x14ac:dyDescent="0.25"/>
    <row r="64825" x14ac:dyDescent="0.25"/>
    <row r="64826" x14ac:dyDescent="0.25"/>
    <row r="64827" x14ac:dyDescent="0.25"/>
    <row r="64828" x14ac:dyDescent="0.25"/>
    <row r="64829" x14ac:dyDescent="0.25"/>
    <row r="64830" x14ac:dyDescent="0.25"/>
    <row r="64831" x14ac:dyDescent="0.25"/>
    <row r="64832" x14ac:dyDescent="0.25"/>
    <row r="64833" x14ac:dyDescent="0.25"/>
    <row r="64834" x14ac:dyDescent="0.25"/>
    <row r="64835" x14ac:dyDescent="0.25"/>
    <row r="64836" x14ac:dyDescent="0.25"/>
    <row r="64837" x14ac:dyDescent="0.25"/>
    <row r="64838" x14ac:dyDescent="0.25"/>
    <row r="64839" x14ac:dyDescent="0.25"/>
    <row r="64840" x14ac:dyDescent="0.25"/>
    <row r="64841" x14ac:dyDescent="0.25"/>
    <row r="64842" x14ac:dyDescent="0.25"/>
    <row r="64843" x14ac:dyDescent="0.25"/>
    <row r="64844" x14ac:dyDescent="0.25"/>
    <row r="64845" x14ac:dyDescent="0.25"/>
    <row r="64846" x14ac:dyDescent="0.25"/>
    <row r="64847" x14ac:dyDescent="0.25"/>
    <row r="64848" x14ac:dyDescent="0.25"/>
    <row r="64849" x14ac:dyDescent="0.25"/>
    <row r="64850" x14ac:dyDescent="0.25"/>
    <row r="64851" x14ac:dyDescent="0.25"/>
    <row r="64852" x14ac:dyDescent="0.25"/>
    <row r="64853" x14ac:dyDescent="0.25"/>
    <row r="64854" x14ac:dyDescent="0.25"/>
    <row r="64855" x14ac:dyDescent="0.25"/>
    <row r="64856" x14ac:dyDescent="0.25"/>
    <row r="64857" x14ac:dyDescent="0.25"/>
    <row r="64858" x14ac:dyDescent="0.25"/>
    <row r="64859" x14ac:dyDescent="0.25"/>
    <row r="64860" x14ac:dyDescent="0.25"/>
    <row r="64861" x14ac:dyDescent="0.25"/>
    <row r="64862" x14ac:dyDescent="0.25"/>
    <row r="64863" x14ac:dyDescent="0.25"/>
    <row r="64864" x14ac:dyDescent="0.25"/>
    <row r="64865" x14ac:dyDescent="0.25"/>
    <row r="64866" x14ac:dyDescent="0.25"/>
    <row r="64867" x14ac:dyDescent="0.25"/>
    <row r="64868" x14ac:dyDescent="0.25"/>
    <row r="64869" x14ac:dyDescent="0.25"/>
    <row r="64870" x14ac:dyDescent="0.25"/>
    <row r="64871" x14ac:dyDescent="0.25"/>
    <row r="64872" x14ac:dyDescent="0.25"/>
    <row r="64873" x14ac:dyDescent="0.25"/>
    <row r="64874" x14ac:dyDescent="0.25"/>
    <row r="64875" x14ac:dyDescent="0.25"/>
    <row r="64876" x14ac:dyDescent="0.25"/>
    <row r="64877" x14ac:dyDescent="0.25"/>
    <row r="64878" x14ac:dyDescent="0.25"/>
    <row r="64879" x14ac:dyDescent="0.25"/>
    <row r="64880" x14ac:dyDescent="0.25"/>
    <row r="64881" x14ac:dyDescent="0.25"/>
    <row r="64882" x14ac:dyDescent="0.25"/>
    <row r="64883" x14ac:dyDescent="0.25"/>
    <row r="64884" x14ac:dyDescent="0.25"/>
    <row r="64885" x14ac:dyDescent="0.25"/>
    <row r="64886" x14ac:dyDescent="0.25"/>
    <row r="64887" x14ac:dyDescent="0.25"/>
    <row r="64888" x14ac:dyDescent="0.25"/>
    <row r="64889" x14ac:dyDescent="0.25"/>
    <row r="64890" x14ac:dyDescent="0.25"/>
    <row r="64891" x14ac:dyDescent="0.25"/>
    <row r="64892" x14ac:dyDescent="0.25"/>
    <row r="64893" x14ac:dyDescent="0.25"/>
    <row r="64894" x14ac:dyDescent="0.25"/>
    <row r="64895" x14ac:dyDescent="0.25"/>
    <row r="64896" x14ac:dyDescent="0.25"/>
    <row r="64897" x14ac:dyDescent="0.25"/>
    <row r="64898" x14ac:dyDescent="0.25"/>
    <row r="64899" x14ac:dyDescent="0.25"/>
    <row r="64900" x14ac:dyDescent="0.25"/>
    <row r="64901" x14ac:dyDescent="0.25"/>
    <row r="64902" x14ac:dyDescent="0.25"/>
    <row r="64903" x14ac:dyDescent="0.25"/>
    <row r="64904" x14ac:dyDescent="0.25"/>
    <row r="64905" x14ac:dyDescent="0.25"/>
    <row r="64906" x14ac:dyDescent="0.25"/>
    <row r="64907" x14ac:dyDescent="0.25"/>
    <row r="64908" x14ac:dyDescent="0.25"/>
    <row r="64909" x14ac:dyDescent="0.25"/>
    <row r="64910" x14ac:dyDescent="0.25"/>
    <row r="64911" x14ac:dyDescent="0.25"/>
    <row r="64912" x14ac:dyDescent="0.25"/>
    <row r="64913" x14ac:dyDescent="0.25"/>
    <row r="64914" x14ac:dyDescent="0.25"/>
    <row r="64915" x14ac:dyDescent="0.25"/>
    <row r="64916" x14ac:dyDescent="0.25"/>
    <row r="64917" x14ac:dyDescent="0.25"/>
    <row r="64918" x14ac:dyDescent="0.25"/>
    <row r="64919" x14ac:dyDescent="0.25"/>
    <row r="64920" x14ac:dyDescent="0.25"/>
    <row r="64921" x14ac:dyDescent="0.25"/>
    <row r="64922" x14ac:dyDescent="0.25"/>
    <row r="64923" x14ac:dyDescent="0.25"/>
    <row r="64924" x14ac:dyDescent="0.25"/>
    <row r="64925" x14ac:dyDescent="0.25"/>
    <row r="64926" x14ac:dyDescent="0.25"/>
    <row r="64927" x14ac:dyDescent="0.25"/>
    <row r="64928" x14ac:dyDescent="0.25"/>
    <row r="64929" x14ac:dyDescent="0.25"/>
    <row r="64930" x14ac:dyDescent="0.25"/>
    <row r="64931" x14ac:dyDescent="0.25"/>
    <row r="64932" x14ac:dyDescent="0.25"/>
    <row r="64933" x14ac:dyDescent="0.25"/>
    <row r="64934" x14ac:dyDescent="0.25"/>
    <row r="64935" x14ac:dyDescent="0.25"/>
    <row r="64936" x14ac:dyDescent="0.25"/>
    <row r="64937" x14ac:dyDescent="0.25"/>
    <row r="64938" x14ac:dyDescent="0.25"/>
    <row r="64939" x14ac:dyDescent="0.25"/>
    <row r="64940" x14ac:dyDescent="0.25"/>
    <row r="64941" x14ac:dyDescent="0.25"/>
    <row r="64942" x14ac:dyDescent="0.25"/>
    <row r="64943" x14ac:dyDescent="0.25"/>
    <row r="64944" x14ac:dyDescent="0.25"/>
    <row r="64945" x14ac:dyDescent="0.25"/>
    <row r="64946" x14ac:dyDescent="0.25"/>
    <row r="64947" x14ac:dyDescent="0.25"/>
    <row r="64948" x14ac:dyDescent="0.25"/>
    <row r="64949" x14ac:dyDescent="0.25"/>
    <row r="64950" x14ac:dyDescent="0.25"/>
    <row r="64951" x14ac:dyDescent="0.25"/>
    <row r="64952" x14ac:dyDescent="0.25"/>
    <row r="64953" x14ac:dyDescent="0.25"/>
    <row r="64954" x14ac:dyDescent="0.25"/>
    <row r="64955" x14ac:dyDescent="0.25"/>
    <row r="64956" x14ac:dyDescent="0.25"/>
    <row r="64957" x14ac:dyDescent="0.25"/>
    <row r="64958" x14ac:dyDescent="0.25"/>
    <row r="64959" x14ac:dyDescent="0.25"/>
    <row r="64960" x14ac:dyDescent="0.25"/>
    <row r="64961" x14ac:dyDescent="0.25"/>
    <row r="64962" x14ac:dyDescent="0.25"/>
    <row r="64963" x14ac:dyDescent="0.25"/>
    <row r="64964" x14ac:dyDescent="0.25"/>
    <row r="64965" x14ac:dyDescent="0.25"/>
    <row r="64966" x14ac:dyDescent="0.25"/>
    <row r="64967" x14ac:dyDescent="0.25"/>
    <row r="64968" x14ac:dyDescent="0.25"/>
    <row r="64969" x14ac:dyDescent="0.25"/>
    <row r="64970" x14ac:dyDescent="0.25"/>
    <row r="64971" x14ac:dyDescent="0.25"/>
    <row r="64972" x14ac:dyDescent="0.25"/>
    <row r="64973" x14ac:dyDescent="0.25"/>
    <row r="64974" x14ac:dyDescent="0.25"/>
    <row r="64975" x14ac:dyDescent="0.25"/>
    <row r="64976" x14ac:dyDescent="0.25"/>
    <row r="64977" x14ac:dyDescent="0.25"/>
    <row r="64978" x14ac:dyDescent="0.25"/>
    <row r="64979" x14ac:dyDescent="0.25"/>
    <row r="64980" x14ac:dyDescent="0.25"/>
    <row r="64981" x14ac:dyDescent="0.25"/>
    <row r="64982" x14ac:dyDescent="0.25"/>
    <row r="64983" x14ac:dyDescent="0.25"/>
    <row r="64984" x14ac:dyDescent="0.25"/>
    <row r="64985" x14ac:dyDescent="0.25"/>
    <row r="64986" x14ac:dyDescent="0.25"/>
    <row r="64987" x14ac:dyDescent="0.25"/>
    <row r="64988" x14ac:dyDescent="0.25"/>
    <row r="64989" x14ac:dyDescent="0.25"/>
    <row r="64990" x14ac:dyDescent="0.25"/>
    <row r="64991" x14ac:dyDescent="0.25"/>
    <row r="64992" x14ac:dyDescent="0.25"/>
    <row r="64993" x14ac:dyDescent="0.25"/>
    <row r="64994" x14ac:dyDescent="0.25"/>
    <row r="64995" x14ac:dyDescent="0.25"/>
    <row r="64996" x14ac:dyDescent="0.25"/>
    <row r="64997" x14ac:dyDescent="0.25"/>
    <row r="64998" x14ac:dyDescent="0.25"/>
    <row r="64999" x14ac:dyDescent="0.25"/>
    <row r="65000" x14ac:dyDescent="0.25"/>
    <row r="65001" x14ac:dyDescent="0.25"/>
    <row r="65002" x14ac:dyDescent="0.25"/>
    <row r="65003" x14ac:dyDescent="0.25"/>
    <row r="65004" x14ac:dyDescent="0.25"/>
    <row r="65005" x14ac:dyDescent="0.25"/>
    <row r="65006" x14ac:dyDescent="0.25"/>
    <row r="65007" x14ac:dyDescent="0.25"/>
    <row r="65008" x14ac:dyDescent="0.25"/>
    <row r="65009" x14ac:dyDescent="0.25"/>
    <row r="65010" x14ac:dyDescent="0.25"/>
    <row r="65011" x14ac:dyDescent="0.25"/>
    <row r="65012" x14ac:dyDescent="0.25"/>
    <row r="65013" x14ac:dyDescent="0.25"/>
    <row r="65014" x14ac:dyDescent="0.25"/>
    <row r="65015" x14ac:dyDescent="0.25"/>
    <row r="65016" x14ac:dyDescent="0.25"/>
    <row r="65017" x14ac:dyDescent="0.25"/>
    <row r="65018" x14ac:dyDescent="0.25"/>
    <row r="65019" x14ac:dyDescent="0.25"/>
    <row r="65020" x14ac:dyDescent="0.25"/>
    <row r="65021" x14ac:dyDescent="0.25"/>
    <row r="65022" x14ac:dyDescent="0.25"/>
    <row r="65023" x14ac:dyDescent="0.25"/>
    <row r="65024" x14ac:dyDescent="0.25"/>
    <row r="65025" x14ac:dyDescent="0.25"/>
    <row r="65026" x14ac:dyDescent="0.25"/>
    <row r="65027" x14ac:dyDescent="0.25"/>
    <row r="65028" x14ac:dyDescent="0.25"/>
    <row r="65029" x14ac:dyDescent="0.25"/>
    <row r="65030" x14ac:dyDescent="0.25"/>
    <row r="65031" x14ac:dyDescent="0.25"/>
    <row r="65032" x14ac:dyDescent="0.25"/>
    <row r="65033" x14ac:dyDescent="0.25"/>
    <row r="65034" x14ac:dyDescent="0.25"/>
    <row r="65035" x14ac:dyDescent="0.25"/>
    <row r="65036" x14ac:dyDescent="0.25"/>
    <row r="65037" x14ac:dyDescent="0.25"/>
    <row r="65038" x14ac:dyDescent="0.25"/>
    <row r="65039" x14ac:dyDescent="0.25"/>
    <row r="65040" x14ac:dyDescent="0.25"/>
    <row r="65041" x14ac:dyDescent="0.25"/>
    <row r="65042" x14ac:dyDescent="0.25"/>
    <row r="65043" x14ac:dyDescent="0.25"/>
    <row r="65044" x14ac:dyDescent="0.25"/>
    <row r="65045" x14ac:dyDescent="0.25"/>
    <row r="65046" x14ac:dyDescent="0.25"/>
    <row r="65047" x14ac:dyDescent="0.25"/>
    <row r="65048" x14ac:dyDescent="0.25"/>
    <row r="65049" x14ac:dyDescent="0.25"/>
    <row r="65050" x14ac:dyDescent="0.25"/>
    <row r="65051" x14ac:dyDescent="0.25"/>
    <row r="65052" x14ac:dyDescent="0.25"/>
    <row r="65053" x14ac:dyDescent="0.25"/>
    <row r="65054" x14ac:dyDescent="0.25"/>
    <row r="65055" x14ac:dyDescent="0.25"/>
    <row r="65056" x14ac:dyDescent="0.25"/>
    <row r="65057" x14ac:dyDescent="0.25"/>
    <row r="65058" x14ac:dyDescent="0.25"/>
    <row r="65059" x14ac:dyDescent="0.25"/>
    <row r="65060" x14ac:dyDescent="0.25"/>
    <row r="65061" x14ac:dyDescent="0.25"/>
    <row r="65062" x14ac:dyDescent="0.25"/>
    <row r="65063" x14ac:dyDescent="0.25"/>
    <row r="65064" x14ac:dyDescent="0.25"/>
    <row r="65065" x14ac:dyDescent="0.25"/>
    <row r="65066" x14ac:dyDescent="0.25"/>
    <row r="65067" x14ac:dyDescent="0.25"/>
    <row r="65068" x14ac:dyDescent="0.25"/>
    <row r="65069" x14ac:dyDescent="0.25"/>
    <row r="65070" x14ac:dyDescent="0.25"/>
    <row r="65071" x14ac:dyDescent="0.25"/>
    <row r="65072" x14ac:dyDescent="0.25"/>
    <row r="65073" x14ac:dyDescent="0.25"/>
    <row r="65074" x14ac:dyDescent="0.25"/>
    <row r="65075" x14ac:dyDescent="0.25"/>
    <row r="65076" x14ac:dyDescent="0.25"/>
    <row r="65077" x14ac:dyDescent="0.25"/>
    <row r="65078" x14ac:dyDescent="0.25"/>
    <row r="65079" x14ac:dyDescent="0.25"/>
    <row r="65080" x14ac:dyDescent="0.25"/>
    <row r="65081" x14ac:dyDescent="0.25"/>
    <row r="65082" x14ac:dyDescent="0.25"/>
    <row r="65083" x14ac:dyDescent="0.25"/>
    <row r="65084" x14ac:dyDescent="0.25"/>
    <row r="65085" x14ac:dyDescent="0.25"/>
    <row r="65086" x14ac:dyDescent="0.25"/>
    <row r="65087" x14ac:dyDescent="0.25"/>
    <row r="65088" x14ac:dyDescent="0.25"/>
    <row r="65089" x14ac:dyDescent="0.25"/>
    <row r="65090" x14ac:dyDescent="0.25"/>
    <row r="65091" x14ac:dyDescent="0.25"/>
    <row r="65092" x14ac:dyDescent="0.25"/>
    <row r="65093" x14ac:dyDescent="0.25"/>
    <row r="65094" x14ac:dyDescent="0.25"/>
    <row r="65095" x14ac:dyDescent="0.25"/>
    <row r="65096" x14ac:dyDescent="0.25"/>
    <row r="65097" x14ac:dyDescent="0.25"/>
    <row r="65098" x14ac:dyDescent="0.25"/>
    <row r="65099" x14ac:dyDescent="0.25"/>
    <row r="65100" x14ac:dyDescent="0.25"/>
    <row r="65101" x14ac:dyDescent="0.25"/>
    <row r="65102" x14ac:dyDescent="0.25"/>
    <row r="65103" x14ac:dyDescent="0.25"/>
    <row r="65104" x14ac:dyDescent="0.25"/>
    <row r="65105" x14ac:dyDescent="0.25"/>
    <row r="65106" x14ac:dyDescent="0.25"/>
    <row r="65107" x14ac:dyDescent="0.25"/>
    <row r="65108" x14ac:dyDescent="0.25"/>
    <row r="65109" x14ac:dyDescent="0.25"/>
    <row r="65110" x14ac:dyDescent="0.25"/>
    <row r="65111" x14ac:dyDescent="0.25"/>
    <row r="65112" x14ac:dyDescent="0.25"/>
    <row r="65113" x14ac:dyDescent="0.25"/>
    <row r="65114" x14ac:dyDescent="0.25"/>
    <row r="65115" x14ac:dyDescent="0.25"/>
    <row r="65116" x14ac:dyDescent="0.25"/>
    <row r="65117" x14ac:dyDescent="0.25"/>
    <row r="65118" x14ac:dyDescent="0.25"/>
    <row r="65119" x14ac:dyDescent="0.25"/>
    <row r="65120" x14ac:dyDescent="0.25"/>
    <row r="65121" x14ac:dyDescent="0.25"/>
    <row r="65122" x14ac:dyDescent="0.25"/>
    <row r="65123" x14ac:dyDescent="0.25"/>
    <row r="65124" x14ac:dyDescent="0.25"/>
    <row r="65125" x14ac:dyDescent="0.25"/>
    <row r="65126" x14ac:dyDescent="0.25"/>
    <row r="65127" x14ac:dyDescent="0.25"/>
    <row r="65128" x14ac:dyDescent="0.25"/>
    <row r="65129" x14ac:dyDescent="0.25"/>
    <row r="65130" x14ac:dyDescent="0.25"/>
    <row r="65131" x14ac:dyDescent="0.25"/>
    <row r="65132" x14ac:dyDescent="0.25"/>
    <row r="65133" x14ac:dyDescent="0.25"/>
    <row r="65134" x14ac:dyDescent="0.25"/>
    <row r="65135" x14ac:dyDescent="0.25"/>
    <row r="65136" x14ac:dyDescent="0.25"/>
    <row r="65137" x14ac:dyDescent="0.25"/>
    <row r="65138" x14ac:dyDescent="0.25"/>
    <row r="65139" x14ac:dyDescent="0.25"/>
    <row r="65140" x14ac:dyDescent="0.25"/>
    <row r="65141" x14ac:dyDescent="0.25"/>
    <row r="65142" x14ac:dyDescent="0.25"/>
    <row r="65143" x14ac:dyDescent="0.25"/>
    <row r="65144" x14ac:dyDescent="0.25"/>
    <row r="65145" x14ac:dyDescent="0.25"/>
    <row r="65146" x14ac:dyDescent="0.25"/>
    <row r="65147" x14ac:dyDescent="0.25"/>
    <row r="65148" x14ac:dyDescent="0.25"/>
    <row r="65149" x14ac:dyDescent="0.25"/>
    <row r="65150" x14ac:dyDescent="0.25"/>
    <row r="65151" x14ac:dyDescent="0.25"/>
    <row r="65152" x14ac:dyDescent="0.25"/>
    <row r="65153" x14ac:dyDescent="0.25"/>
    <row r="65154" x14ac:dyDescent="0.25"/>
    <row r="65155" x14ac:dyDescent="0.25"/>
    <row r="65156" x14ac:dyDescent="0.25"/>
    <row r="65157" x14ac:dyDescent="0.25"/>
    <row r="65158" x14ac:dyDescent="0.25"/>
    <row r="65159" x14ac:dyDescent="0.25"/>
    <row r="65160" x14ac:dyDescent="0.25"/>
    <row r="65161" x14ac:dyDescent="0.25"/>
    <row r="65162" x14ac:dyDescent="0.25"/>
    <row r="65163" x14ac:dyDescent="0.25"/>
    <row r="65164" x14ac:dyDescent="0.25"/>
    <row r="65165" x14ac:dyDescent="0.25"/>
    <row r="65166" x14ac:dyDescent="0.25"/>
    <row r="65167" x14ac:dyDescent="0.25"/>
    <row r="65168" x14ac:dyDescent="0.25"/>
    <row r="65169" x14ac:dyDescent="0.25"/>
    <row r="65170" x14ac:dyDescent="0.25"/>
    <row r="65171" x14ac:dyDescent="0.25"/>
    <row r="65172" x14ac:dyDescent="0.25"/>
    <row r="65173" x14ac:dyDescent="0.25"/>
    <row r="65174" x14ac:dyDescent="0.25"/>
    <row r="65175" x14ac:dyDescent="0.25"/>
    <row r="65176" x14ac:dyDescent="0.25"/>
    <row r="65177" x14ac:dyDescent="0.25"/>
    <row r="65178" x14ac:dyDescent="0.25"/>
    <row r="65179" x14ac:dyDescent="0.25"/>
    <row r="65180" x14ac:dyDescent="0.25"/>
    <row r="65181" x14ac:dyDescent="0.25"/>
    <row r="65182" x14ac:dyDescent="0.25"/>
    <row r="65183" x14ac:dyDescent="0.25"/>
    <row r="65184" x14ac:dyDescent="0.25"/>
    <row r="65185" x14ac:dyDescent="0.25"/>
    <row r="65186" x14ac:dyDescent="0.25"/>
    <row r="65187" x14ac:dyDescent="0.25"/>
    <row r="65188" x14ac:dyDescent="0.25"/>
    <row r="65189" x14ac:dyDescent="0.25"/>
    <row r="65190" x14ac:dyDescent="0.25"/>
    <row r="65191" x14ac:dyDescent="0.25"/>
    <row r="65192" x14ac:dyDescent="0.25"/>
    <row r="65193" x14ac:dyDescent="0.25"/>
    <row r="65194" x14ac:dyDescent="0.25"/>
    <row r="65195" x14ac:dyDescent="0.25"/>
    <row r="65196" x14ac:dyDescent="0.25"/>
    <row r="65197" x14ac:dyDescent="0.25"/>
    <row r="65198" x14ac:dyDescent="0.25"/>
    <row r="65199" x14ac:dyDescent="0.25"/>
    <row r="65200" x14ac:dyDescent="0.25"/>
    <row r="65201" x14ac:dyDescent="0.25"/>
    <row r="65202" x14ac:dyDescent="0.25"/>
    <row r="65203" x14ac:dyDescent="0.25"/>
    <row r="65204" x14ac:dyDescent="0.25"/>
    <row r="65205" x14ac:dyDescent="0.25"/>
    <row r="65206" x14ac:dyDescent="0.25"/>
    <row r="65207" x14ac:dyDescent="0.25"/>
    <row r="65208" x14ac:dyDescent="0.25"/>
    <row r="65209" x14ac:dyDescent="0.25"/>
    <row r="65210" x14ac:dyDescent="0.25"/>
    <row r="65211" x14ac:dyDescent="0.25"/>
    <row r="65212" x14ac:dyDescent="0.25"/>
    <row r="65213" x14ac:dyDescent="0.25"/>
    <row r="65214" x14ac:dyDescent="0.25"/>
    <row r="65215" x14ac:dyDescent="0.25"/>
    <row r="65216" x14ac:dyDescent="0.25"/>
    <row r="65217" x14ac:dyDescent="0.25"/>
    <row r="65218" x14ac:dyDescent="0.25"/>
    <row r="65219" x14ac:dyDescent="0.25"/>
    <row r="65220" x14ac:dyDescent="0.25"/>
    <row r="65221" x14ac:dyDescent="0.25"/>
    <row r="65222" x14ac:dyDescent="0.25"/>
    <row r="65223" x14ac:dyDescent="0.25"/>
    <row r="65224" x14ac:dyDescent="0.25"/>
    <row r="65225" x14ac:dyDescent="0.25"/>
    <row r="65226" x14ac:dyDescent="0.25"/>
    <row r="65227" x14ac:dyDescent="0.25"/>
    <row r="65228" x14ac:dyDescent="0.25"/>
    <row r="65229" x14ac:dyDescent="0.25"/>
    <row r="65230" x14ac:dyDescent="0.25"/>
    <row r="65231" x14ac:dyDescent="0.25"/>
    <row r="65232" x14ac:dyDescent="0.25"/>
    <row r="65233" x14ac:dyDescent="0.25"/>
    <row r="65234" x14ac:dyDescent="0.25"/>
    <row r="65235" x14ac:dyDescent="0.25"/>
    <row r="65236" x14ac:dyDescent="0.25"/>
    <row r="65237" x14ac:dyDescent="0.25"/>
    <row r="65238" x14ac:dyDescent="0.25"/>
    <row r="65239" x14ac:dyDescent="0.25"/>
    <row r="65240" x14ac:dyDescent="0.25"/>
    <row r="65241" x14ac:dyDescent="0.25"/>
    <row r="65242" x14ac:dyDescent="0.25"/>
    <row r="65243" x14ac:dyDescent="0.25"/>
    <row r="65244" x14ac:dyDescent="0.25"/>
    <row r="65245" x14ac:dyDescent="0.25"/>
    <row r="65246" x14ac:dyDescent="0.25"/>
    <row r="65247" x14ac:dyDescent="0.25"/>
    <row r="65248" x14ac:dyDescent="0.25"/>
    <row r="65249" x14ac:dyDescent="0.25"/>
    <row r="65250" x14ac:dyDescent="0.25"/>
    <row r="65251" x14ac:dyDescent="0.25"/>
    <row r="65252" x14ac:dyDescent="0.25"/>
    <row r="65253" x14ac:dyDescent="0.25"/>
    <row r="65254" x14ac:dyDescent="0.25"/>
    <row r="65255" x14ac:dyDescent="0.25"/>
    <row r="65256" x14ac:dyDescent="0.25"/>
    <row r="65257" x14ac:dyDescent="0.25"/>
    <row r="65258" x14ac:dyDescent="0.25"/>
    <row r="65259" x14ac:dyDescent="0.25"/>
    <row r="65260" x14ac:dyDescent="0.25"/>
    <row r="65261" x14ac:dyDescent="0.25"/>
    <row r="65262" x14ac:dyDescent="0.25"/>
    <row r="65263" x14ac:dyDescent="0.25"/>
    <row r="65264" x14ac:dyDescent="0.25"/>
    <row r="65265" x14ac:dyDescent="0.25"/>
    <row r="65266" x14ac:dyDescent="0.25"/>
    <row r="65267" x14ac:dyDescent="0.25"/>
    <row r="65268" x14ac:dyDescent="0.25"/>
    <row r="65269" x14ac:dyDescent="0.25"/>
    <row r="65270" x14ac:dyDescent="0.25"/>
    <row r="65271" x14ac:dyDescent="0.25"/>
    <row r="65272" x14ac:dyDescent="0.25"/>
    <row r="65273" x14ac:dyDescent="0.25"/>
    <row r="65274" x14ac:dyDescent="0.25"/>
    <row r="65275" x14ac:dyDescent="0.25"/>
    <row r="65276" x14ac:dyDescent="0.25"/>
    <row r="65277" x14ac:dyDescent="0.25"/>
    <row r="65278" x14ac:dyDescent="0.25"/>
    <row r="65279" x14ac:dyDescent="0.25"/>
    <row r="65280" x14ac:dyDescent="0.25"/>
    <row r="65281" x14ac:dyDescent="0.25"/>
    <row r="65282" x14ac:dyDescent="0.25"/>
    <row r="65283" x14ac:dyDescent="0.25"/>
    <row r="65284" x14ac:dyDescent="0.25"/>
    <row r="65285" x14ac:dyDescent="0.25"/>
    <row r="65286" x14ac:dyDescent="0.25"/>
    <row r="65287" x14ac:dyDescent="0.25"/>
    <row r="65288" x14ac:dyDescent="0.25"/>
    <row r="65289" x14ac:dyDescent="0.25"/>
    <row r="65290" x14ac:dyDescent="0.25"/>
    <row r="65291" x14ac:dyDescent="0.25"/>
    <row r="65292" x14ac:dyDescent="0.25"/>
    <row r="65293" x14ac:dyDescent="0.25"/>
    <row r="65294" x14ac:dyDescent="0.25"/>
    <row r="65295" x14ac:dyDescent="0.25"/>
    <row r="65296" x14ac:dyDescent="0.25"/>
    <row r="65297" x14ac:dyDescent="0.25"/>
    <row r="65298" x14ac:dyDescent="0.25"/>
    <row r="65299" x14ac:dyDescent="0.25"/>
    <row r="65300" x14ac:dyDescent="0.25"/>
    <row r="65301" x14ac:dyDescent="0.25"/>
    <row r="65302" x14ac:dyDescent="0.25"/>
    <row r="65303" x14ac:dyDescent="0.25"/>
    <row r="65304" x14ac:dyDescent="0.25"/>
    <row r="65305" x14ac:dyDescent="0.25"/>
    <row r="65306" x14ac:dyDescent="0.25"/>
    <row r="65307" x14ac:dyDescent="0.25"/>
    <row r="65308" x14ac:dyDescent="0.25"/>
    <row r="65309" x14ac:dyDescent="0.25"/>
    <row r="65310" x14ac:dyDescent="0.25"/>
    <row r="65311" x14ac:dyDescent="0.25"/>
    <row r="65312" x14ac:dyDescent="0.25"/>
    <row r="65313" x14ac:dyDescent="0.25"/>
    <row r="65314" x14ac:dyDescent="0.25"/>
    <row r="65315" x14ac:dyDescent="0.25"/>
    <row r="65316" x14ac:dyDescent="0.25"/>
    <row r="65317" x14ac:dyDescent="0.25"/>
    <row r="65318" x14ac:dyDescent="0.25"/>
    <row r="65319" x14ac:dyDescent="0.25"/>
    <row r="65320" x14ac:dyDescent="0.25"/>
    <row r="65321" x14ac:dyDescent="0.25"/>
    <row r="65322" x14ac:dyDescent="0.25"/>
    <row r="65323" x14ac:dyDescent="0.25"/>
    <row r="65324" x14ac:dyDescent="0.25"/>
    <row r="65325" x14ac:dyDescent="0.25"/>
    <row r="65326" x14ac:dyDescent="0.25"/>
    <row r="65327" x14ac:dyDescent="0.25"/>
    <row r="65328" x14ac:dyDescent="0.25"/>
    <row r="65329" x14ac:dyDescent="0.25"/>
    <row r="65330" x14ac:dyDescent="0.25"/>
    <row r="65331" x14ac:dyDescent="0.25"/>
    <row r="65332" x14ac:dyDescent="0.25"/>
    <row r="65333" x14ac:dyDescent="0.25"/>
    <row r="65334" x14ac:dyDescent="0.25"/>
    <row r="65335" x14ac:dyDescent="0.25"/>
    <row r="65336" x14ac:dyDescent="0.25"/>
    <row r="65337" x14ac:dyDescent="0.25"/>
    <row r="65338" x14ac:dyDescent="0.25"/>
    <row r="65339" x14ac:dyDescent="0.25"/>
    <row r="65340" x14ac:dyDescent="0.25"/>
    <row r="65341" x14ac:dyDescent="0.25"/>
    <row r="65342" x14ac:dyDescent="0.25"/>
    <row r="65343" x14ac:dyDescent="0.25"/>
    <row r="65344" x14ac:dyDescent="0.25"/>
    <row r="65345" x14ac:dyDescent="0.25"/>
    <row r="65346" x14ac:dyDescent="0.25"/>
    <row r="65347" x14ac:dyDescent="0.25"/>
    <row r="65348" x14ac:dyDescent="0.25"/>
    <row r="65349" x14ac:dyDescent="0.25"/>
    <row r="65350" x14ac:dyDescent="0.25"/>
    <row r="65351" x14ac:dyDescent="0.25"/>
    <row r="65352" x14ac:dyDescent="0.25"/>
    <row r="65353" x14ac:dyDescent="0.25"/>
    <row r="65354" x14ac:dyDescent="0.25"/>
    <row r="65355" x14ac:dyDescent="0.25"/>
    <row r="65356" x14ac:dyDescent="0.25"/>
    <row r="65357" x14ac:dyDescent="0.25"/>
    <row r="65358" x14ac:dyDescent="0.25"/>
    <row r="65359" x14ac:dyDescent="0.25"/>
    <row r="65360" x14ac:dyDescent="0.25"/>
    <row r="65361" x14ac:dyDescent="0.25"/>
    <row r="65362" x14ac:dyDescent="0.25"/>
    <row r="65363" x14ac:dyDescent="0.25"/>
    <row r="65364" x14ac:dyDescent="0.25"/>
    <row r="65365" x14ac:dyDescent="0.25"/>
    <row r="65366" x14ac:dyDescent="0.25"/>
    <row r="65367" x14ac:dyDescent="0.25"/>
    <row r="65368" x14ac:dyDescent="0.25"/>
    <row r="65369" x14ac:dyDescent="0.25"/>
    <row r="65370" x14ac:dyDescent="0.25"/>
    <row r="65371" x14ac:dyDescent="0.25"/>
    <row r="65372" x14ac:dyDescent="0.25"/>
    <row r="65373" x14ac:dyDescent="0.25"/>
    <row r="65374" x14ac:dyDescent="0.25"/>
    <row r="65375" x14ac:dyDescent="0.25"/>
    <row r="65376" x14ac:dyDescent="0.25"/>
    <row r="65377" x14ac:dyDescent="0.25"/>
    <row r="65378" x14ac:dyDescent="0.25"/>
    <row r="65379" x14ac:dyDescent="0.25"/>
    <row r="65380" x14ac:dyDescent="0.25"/>
    <row r="65381" x14ac:dyDescent="0.25"/>
    <row r="65382" x14ac:dyDescent="0.25"/>
    <row r="65383" x14ac:dyDescent="0.25"/>
    <row r="65384" x14ac:dyDescent="0.25"/>
    <row r="65385" x14ac:dyDescent="0.25"/>
    <row r="65386" x14ac:dyDescent="0.25"/>
    <row r="65387" x14ac:dyDescent="0.25"/>
    <row r="65388" x14ac:dyDescent="0.25"/>
    <row r="65389" x14ac:dyDescent="0.25"/>
    <row r="65390" x14ac:dyDescent="0.25"/>
    <row r="65391" x14ac:dyDescent="0.25"/>
    <row r="65392" x14ac:dyDescent="0.25"/>
    <row r="65393" x14ac:dyDescent="0.25"/>
    <row r="65394" x14ac:dyDescent="0.25"/>
    <row r="65395" x14ac:dyDescent="0.25"/>
    <row r="65396" x14ac:dyDescent="0.25"/>
    <row r="65397" x14ac:dyDescent="0.25"/>
    <row r="65398" x14ac:dyDescent="0.25"/>
    <row r="65399" x14ac:dyDescent="0.25"/>
    <row r="65400" x14ac:dyDescent="0.25"/>
    <row r="65401" x14ac:dyDescent="0.25"/>
    <row r="65402" x14ac:dyDescent="0.25"/>
    <row r="65403" x14ac:dyDescent="0.25"/>
    <row r="65404" x14ac:dyDescent="0.25"/>
    <row r="65405" x14ac:dyDescent="0.25"/>
    <row r="65406" x14ac:dyDescent="0.25"/>
    <row r="65407" x14ac:dyDescent="0.25"/>
    <row r="65408" x14ac:dyDescent="0.25"/>
    <row r="65409" x14ac:dyDescent="0.25"/>
    <row r="65410" x14ac:dyDescent="0.25"/>
    <row r="65411" x14ac:dyDescent="0.25"/>
    <row r="65412" x14ac:dyDescent="0.25"/>
    <row r="65413" x14ac:dyDescent="0.25"/>
    <row r="65414" x14ac:dyDescent="0.25"/>
    <row r="65415" x14ac:dyDescent="0.25"/>
    <row r="65416" x14ac:dyDescent="0.25"/>
    <row r="65417" x14ac:dyDescent="0.25"/>
    <row r="65418" x14ac:dyDescent="0.25"/>
    <row r="65419" x14ac:dyDescent="0.25"/>
    <row r="65420" x14ac:dyDescent="0.25"/>
    <row r="65421" x14ac:dyDescent="0.25"/>
    <row r="65422" x14ac:dyDescent="0.25"/>
    <row r="65423" x14ac:dyDescent="0.25"/>
    <row r="65424" x14ac:dyDescent="0.25"/>
    <row r="65425" x14ac:dyDescent="0.25"/>
    <row r="65426" x14ac:dyDescent="0.25"/>
    <row r="65427" x14ac:dyDescent="0.25"/>
    <row r="65428" x14ac:dyDescent="0.25"/>
    <row r="65429" x14ac:dyDescent="0.25"/>
    <row r="65430" x14ac:dyDescent="0.25"/>
    <row r="65431" x14ac:dyDescent="0.25"/>
    <row r="65432" x14ac:dyDescent="0.25"/>
    <row r="65433" x14ac:dyDescent="0.25"/>
    <row r="65434" x14ac:dyDescent="0.25"/>
    <row r="65435" x14ac:dyDescent="0.25"/>
    <row r="65436" x14ac:dyDescent="0.25"/>
    <row r="65437" x14ac:dyDescent="0.25"/>
    <row r="65438" x14ac:dyDescent="0.25"/>
    <row r="65439" x14ac:dyDescent="0.25"/>
    <row r="65440" x14ac:dyDescent="0.25"/>
    <row r="65441" x14ac:dyDescent="0.25"/>
    <row r="65442" x14ac:dyDescent="0.25"/>
    <row r="65443" x14ac:dyDescent="0.25"/>
    <row r="65444" x14ac:dyDescent="0.25"/>
    <row r="65445" x14ac:dyDescent="0.25"/>
    <row r="65446" x14ac:dyDescent="0.25"/>
    <row r="65447" x14ac:dyDescent="0.25"/>
    <row r="65448" x14ac:dyDescent="0.25"/>
    <row r="65449" x14ac:dyDescent="0.25"/>
    <row r="65450" x14ac:dyDescent="0.25"/>
    <row r="65451" x14ac:dyDescent="0.25"/>
    <row r="65452" x14ac:dyDescent="0.25"/>
    <row r="65453" x14ac:dyDescent="0.25"/>
    <row r="65454" x14ac:dyDescent="0.25"/>
    <row r="65455" x14ac:dyDescent="0.25"/>
    <row r="65456" x14ac:dyDescent="0.25"/>
    <row r="65457" x14ac:dyDescent="0.25"/>
    <row r="65458" x14ac:dyDescent="0.25"/>
    <row r="65459" x14ac:dyDescent="0.25"/>
    <row r="65460" x14ac:dyDescent="0.25"/>
    <row r="65461" x14ac:dyDescent="0.25"/>
    <row r="65462" x14ac:dyDescent="0.25"/>
    <row r="65463" x14ac:dyDescent="0.25"/>
    <row r="65464" x14ac:dyDescent="0.25"/>
    <row r="65465" x14ac:dyDescent="0.25"/>
    <row r="65466" x14ac:dyDescent="0.25"/>
    <row r="65467" x14ac:dyDescent="0.25"/>
    <row r="65468" x14ac:dyDescent="0.25"/>
    <row r="65469" x14ac:dyDescent="0.25"/>
    <row r="65470" x14ac:dyDescent="0.25"/>
    <row r="65471" x14ac:dyDescent="0.25"/>
    <row r="65472" x14ac:dyDescent="0.25"/>
    <row r="65473" x14ac:dyDescent="0.25"/>
    <row r="65474" x14ac:dyDescent="0.25"/>
    <row r="65475" x14ac:dyDescent="0.25"/>
    <row r="65476" x14ac:dyDescent="0.25"/>
    <row r="65477" x14ac:dyDescent="0.25"/>
    <row r="65478" x14ac:dyDescent="0.25"/>
    <row r="65479" x14ac:dyDescent="0.25"/>
    <row r="65480" x14ac:dyDescent="0.25"/>
    <row r="65481" x14ac:dyDescent="0.25"/>
    <row r="65482" x14ac:dyDescent="0.25"/>
    <row r="65483" x14ac:dyDescent="0.25"/>
    <row r="65484" x14ac:dyDescent="0.25"/>
    <row r="65485" x14ac:dyDescent="0.25"/>
    <row r="65486" x14ac:dyDescent="0.25"/>
    <row r="65487" x14ac:dyDescent="0.25"/>
    <row r="65488" x14ac:dyDescent="0.25"/>
    <row r="65489" x14ac:dyDescent="0.25"/>
    <row r="65490" x14ac:dyDescent="0.25"/>
    <row r="65491" x14ac:dyDescent="0.25"/>
    <row r="65492" x14ac:dyDescent="0.25"/>
    <row r="65493" x14ac:dyDescent="0.25"/>
    <row r="65494" x14ac:dyDescent="0.25"/>
    <row r="65495" x14ac:dyDescent="0.25"/>
    <row r="65496" x14ac:dyDescent="0.25"/>
    <row r="65497" x14ac:dyDescent="0.25"/>
    <row r="65498" x14ac:dyDescent="0.25"/>
    <row r="65499" x14ac:dyDescent="0.25"/>
    <row r="65500" x14ac:dyDescent="0.25"/>
    <row r="65501" x14ac:dyDescent="0.25"/>
    <row r="65502" x14ac:dyDescent="0.25"/>
    <row r="65503" x14ac:dyDescent="0.25"/>
    <row r="65504" x14ac:dyDescent="0.25"/>
    <row r="65505" x14ac:dyDescent="0.25"/>
    <row r="65506" x14ac:dyDescent="0.25"/>
    <row r="65507" x14ac:dyDescent="0.25"/>
    <row r="65508" x14ac:dyDescent="0.25"/>
    <row r="65509" x14ac:dyDescent="0.25"/>
    <row r="65510" x14ac:dyDescent="0.25"/>
    <row r="65511" x14ac:dyDescent="0.25"/>
    <row r="65512" x14ac:dyDescent="0.25"/>
    <row r="65513" x14ac:dyDescent="0.25"/>
    <row r="65514" x14ac:dyDescent="0.25"/>
    <row r="65515" x14ac:dyDescent="0.25"/>
    <row r="65516" x14ac:dyDescent="0.25"/>
    <row r="65517" x14ac:dyDescent="0.25"/>
    <row r="65518" x14ac:dyDescent="0.25"/>
    <row r="65519" x14ac:dyDescent="0.25"/>
    <row r="65520" x14ac:dyDescent="0.25"/>
    <row r="65521" spans="1:27" x14ac:dyDescent="0.25"/>
    <row r="65522" spans="1:27" x14ac:dyDescent="0.25"/>
    <row r="65523" spans="1:27" x14ac:dyDescent="0.25"/>
    <row r="65524" spans="1:27" x14ac:dyDescent="0.25"/>
    <row r="65525" spans="1:27" x14ac:dyDescent="0.25"/>
    <row r="65526" spans="1:27" x14ac:dyDescent="0.25"/>
    <row r="65527" spans="1:27" x14ac:dyDescent="0.25"/>
    <row r="65528" spans="1:27" x14ac:dyDescent="0.25"/>
    <row r="65529" spans="1:27" x14ac:dyDescent="0.25"/>
    <row r="65530" spans="1:27" x14ac:dyDescent="0.25"/>
    <row r="65531" spans="1:27" x14ac:dyDescent="0.25"/>
    <row r="65532" spans="1:27" x14ac:dyDescent="0.25"/>
    <row r="65533" spans="1:27" x14ac:dyDescent="0.25"/>
    <row r="65534" spans="1:27" x14ac:dyDescent="0.25"/>
    <row r="65535" spans="1:27" x14ac:dyDescent="0.25"/>
    <row r="65536" spans="1:27" x14ac:dyDescent="0.25">
      <c r="A65536" s="174"/>
      <c r="B65536" s="176"/>
      <c r="C65536" s="173"/>
      <c r="D65536" s="174"/>
      <c r="E65536" s="175"/>
      <c r="F65536" s="173"/>
      <c r="H65536" s="175"/>
      <c r="J65536" s="176"/>
      <c r="K65536" s="176"/>
      <c r="L65536" s="175"/>
      <c r="M65536" s="175"/>
      <c r="N65536" s="175"/>
      <c r="O65536" s="175"/>
      <c r="P65536" s="175"/>
      <c r="Q65536" s="175"/>
      <c r="R65536" s="169"/>
      <c r="S65536" s="169"/>
      <c r="T65536" s="169"/>
      <c r="U65536" s="477"/>
      <c r="V65536" s="169"/>
      <c r="W65536" s="170"/>
      <c r="X65536" s="171"/>
      <c r="Y65536" s="169"/>
      <c r="Z65536" s="477"/>
      <c r="AA65536" s="153"/>
    </row>
  </sheetData>
  <sheetCalcPr fullCalcOnLoad="1"/>
  <sheetProtection selectLockedCells="1" selectUnlockedCells="1"/>
  <dataValidations xWindow="1406" yWindow="942" count="24">
    <dataValidation type="list" allowBlank="1" showInputMessage="1" showErrorMessage="1" errorTitle="Nhập đúng mã Khách Hàng" error="NHap Ma Khach Hang" promptTitle="Nhap Ma Khach Hang" sqref="H13:H25 H212:H214 H169:H170 H227:H237 I3:I842 H703:H715 G1:G842 G848:G65536" xr:uid="{5C85C4F1-D69F-4D62-8553-BB397440169A}">
      <formula1>Ma_KH</formula1>
    </dataValidation>
    <dataValidation allowBlank="1" showInputMessage="1" showErrorMessage="1" promptTitle="MISA SME.NET" prompt="Nhập Ngày giao hàng" sqref="D2:D26032" xr:uid="{A07DF919-3AC5-4D81-A569-B07854A65AF4}"/>
    <dataValidation operator="equal" showInputMessage="1" showErrorMessage="1" errorTitle="MISA SME.NET" error="Ngày hạch toán không được để trống!" promptTitle="MISA SME.NET" prompt="Nhập Ngày đơn hàng" sqref="A1:A1048576" xr:uid="{07575D65-60EF-49AC-AA37-EBB984B035A6}"/>
    <dataValidation type="list" allowBlank="1" showInputMessage="1" showErrorMessage="1" sqref="K1:K1048576" xr:uid="{34353E2D-AFE3-4B9C-BBB6-C1207F7E9090}">
      <formula1>Ma_HH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99CB4180-583D-4510-9F37-9D76E7E4DF9F}"/>
    <dataValidation operator="equal" allowBlank="1" showInputMessage="1" promptTitle="MISA SME.NET" prompt="Nhập Mã kho_x000a_Tối đa 20 ký tự." sqref="N2:N26032" xr:uid="{3FD6621E-F6CC-4065-952A-024F5A3F3BBB}"/>
    <dataValidation operator="equal" allowBlank="1" showInputMessage="1" promptTitle="MISA SME.NET" prompt="Nhập Tên mặt hàng_x000a_Tối đa 255 ký tự." sqref="L1:L1048576" xr:uid="{3AF3F6CD-EAAB-4E6B-BEEE-BA1D84619230}"/>
    <dataValidation type="list" allowBlank="1" showInputMessage="1" showErrorMessage="1" sqref="J1:J1048576" xr:uid="{702F2DE7-F601-45BD-A240-DC27CDE231CC}">
      <formula1>Ma_NV</formula1>
    </dataValidation>
    <dataValidation operator="equal" allowBlank="1" showInputMessage="1" promptTitle="MISA SME.NET" prompt="Nhập Đơn giá sau thuế_x000a_Tối đa 14 ký tự." sqref="S2:S847" xr:uid="{CA916207-F9BE-49D7-BBCB-2EA5E3B4AC28}"/>
    <dataValidation operator="equal" allowBlank="1" showInputMessage="1" promptTitle="MISA SME.NET" prompt="Nhập Số lượng_x000a_Tối đa 14 ký tự." sqref="R2:R26032" xr:uid="{116650F3-37C0-45C6-89F8-3908CD58FFD1}"/>
    <dataValidation operator="equal" showInputMessage="1" showErrorMessage="1" errorTitle="MISA SME.NET" error="Ngày chứng từ không được để trống!" promptTitle="MISA SME.NET" prompt="Nhập Số đơn hàng_x000a_Tối đa 20 ký tự." sqref="B2:B26032" xr:uid="{9996CF19-5CA2-4E63-92DB-7BCD9FEB85A2}"/>
    <dataValidation allowBlank="1" showInputMessage="1" showErrorMessage="1" promptTitle="MISA SME.NET" prompt="Nhập Tính giá thành_x000a_Nhập 0 hoặc bỏ trống: Không tính giá thành_x000a_Nhập 1: Tính giá thành" sqref="F1:F1048576" xr:uid="{DFD0C192-3E8B-460D-B3F4-ACF99E2F02D9}"/>
    <dataValidation operator="equal" allowBlank="1" showInputMessage="1" promptTitle="MISA SME.NET" prompt="Nhập Thành tiền_x000a_Tối đa 14 ký tự." sqref="U2:U847" xr:uid="{4FB2EBFC-BC46-4B9D-AC32-FCFFF1219E8D}"/>
    <dataValidation operator="equal" allowBlank="1" showInputMessage="1" promptTitle="MISA SME.NET" prompt="Nhập Số lô_x000a_Tối đa 50 ký tự." sqref="O1:O1048576" xr:uid="{594D4CF5-C22D-436E-A541-62A518FA997A}"/>
    <dataValidation operator="equal" allowBlank="1" showInputMessage="1" promptTitle="MISA SME.NET" prompt="Nhập Hạn sử dụng" sqref="P1:P1048576" xr:uid="{69E6205C-1CCB-4FFA-BA48-720B0CC705B5}"/>
    <dataValidation operator="equal" allowBlank="1" showInputMessage="1" promptTitle="MISA SME.NET" prompt="Nhập Tiền thuế giá trị gia tăng_x000a_Tối đa 14 ký tự." sqref="Z1:Z1048576" xr:uid="{D5144EAA-15C5-48CC-B327-4502AF9D1473}"/>
    <dataValidation operator="equal" allowBlank="1" showInputMessage="1" promptTitle="MISA SME.NET" prompt="Nhập Tỷ lệ tính thuế (Thuế suất KHAC)_x000a_Nếu thuế suất là KHAC thì nhập giá trị lớn hơn 0 đến 100" sqref="Y1:Y1048576" xr:uid="{AC52A4EF-B3A5-4429-AD9F-EAE586E10254}"/>
    <dataValidation operator="equal" allowBlank="1" showInputMessage="1" promptTitle="MISA SME.NET" prompt="Nhập Mã đơn vị tính." sqref="Q1:Q1048576" xr:uid="{55CF5977-61BC-4E70-A87F-6C4D0FD5290E}"/>
    <dataValidation operator="equal" allowBlank="1" showInputMessage="1" promptTitle="MISA SME.NET" prompt="Nhập Đơn giá_x000a_Tối đa 14 ký tự." sqref="T2:T847" xr:uid="{334589D2-ED87-48EE-BC80-8159D9B77C81}"/>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6AB55974-F380-4EF9-A482-A55C69323B8B}"/>
    <dataValidation operator="equal" allowBlank="1" showInputMessage="1" promptTitle="MISA SME.NET" prompt="Nhập Hàng khuyến mại_x000a_Nhập 1: là hàng khuyến mại_x000a_Nhập 0 hoặc để trống: không phải hàng khuyến mại" sqref="M2:M26032" xr:uid="{48FA0B0B-7A3C-4659-81F2-DC1F820B9786}"/>
    <dataValidation operator="equal" allowBlank="1" showInputMessage="1" promptTitle="MISA SME.NET" prompt="Nhập Tiền chiết khấu_x000a_Tối đa 14 ký tự." sqref="W2:W847" xr:uid="{892DA3E2-50BF-40EA-AA76-C6BDA36636DC}"/>
    <dataValidation allowBlank="1" showInputMessage="1" promptTitle="MISA SME.NET" prompt="Nhập Tỷ lệ chiết khẩu_x000a_Nhập giá trị trong khoảng 0 - 100." sqref="V2:V847" xr:uid="{DB18FAF8-F898-4576-A631-CB898D728304}"/>
    <dataValidation allowBlank="1" showInputMessage="1" showErrorMessage="1" promptTitle="MISA SME.NET" prompt="Nhập địa điểm giao hàng._x000a_Tối đa 255 ký tự." sqref="E1:E1048576" xr:uid="{111D4EE7-B43A-49EB-97BA-30E490F748D1}"/>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1A333-1716-4722-8C8A-5DB8BFB2EB47}">
  <sheetPr codeName="Sheet8">
    <tabColor rgb="FF92D050"/>
  </sheetPr>
  <dimension ref="A1:AU61"/>
  <sheetViews>
    <sheetView topLeftCell="D1" zoomScale="85" zoomScaleNormal="85" workbookViewId="0">
      <pane ySplit="1" topLeftCell="A23" activePane="bottomLeft" state="frozen"/>
      <selection activeCell="D1" sqref="D1"/>
      <selection pane="bottomLeft" activeCell="X42" sqref="X42"/>
    </sheetView>
  </sheetViews>
  <sheetFormatPr defaultRowHeight="15.75" x14ac:dyDescent="0.25"/>
  <cols>
    <col min="1" max="1" width="16" style="87" hidden="1" customWidth="1"/>
    <col min="2" max="2" width="22" style="80" hidden="1" customWidth="1"/>
    <col min="3" max="3" width="23.5703125" style="80" hidden="1" customWidth="1"/>
    <col min="4" max="4" width="14.28515625" style="80" customWidth="1"/>
    <col min="5" max="5" width="17" style="81" customWidth="1"/>
    <col min="6" max="6" width="16.85546875" style="81" customWidth="1"/>
    <col min="7" max="7" width="22.42578125" style="82" bestFit="1" customWidth="1"/>
    <col min="8" max="8" width="14.28515625" style="88" customWidth="1"/>
    <col min="9" max="9" width="26.5703125" style="82" customWidth="1"/>
    <col min="10" max="10" width="19.5703125" style="82" hidden="1" customWidth="1"/>
    <col min="11" max="11" width="15.85546875" style="82" hidden="1" customWidth="1"/>
    <col min="12" max="12" width="15" style="82" hidden="1" customWidth="1"/>
    <col min="13" max="13" width="18.42578125" style="81" hidden="1" customWidth="1"/>
    <col min="14" max="14" width="17.5703125" style="73" customWidth="1"/>
    <col min="15" max="15" width="21.28515625" style="82" customWidth="1"/>
    <col min="16" max="16" width="23.5703125" style="82" hidden="1" customWidth="1"/>
    <col min="17" max="17" width="16.140625" style="82" hidden="1" customWidth="1"/>
    <col min="18" max="18" width="32.85546875" style="82" customWidth="1"/>
    <col min="19" max="19" width="9.42578125" style="73" customWidth="1"/>
    <col min="20" max="20" width="28.85546875" style="82" hidden="1" customWidth="1"/>
    <col min="21" max="21" width="28.85546875" style="82" customWidth="1"/>
    <col min="22" max="22" width="36.7109375" style="82" hidden="1" customWidth="1"/>
    <col min="23" max="23" width="23.5703125" style="82" hidden="1" customWidth="1"/>
    <col min="24" max="24" width="17" style="73" customWidth="1"/>
    <col min="25" max="25" width="24.140625" style="82" customWidth="1"/>
    <col min="26" max="26" width="20.7109375" style="80" hidden="1" customWidth="1"/>
    <col min="27" max="29" width="6.5703125" style="80" customWidth="1"/>
    <col min="30" max="30" width="12.28515625" style="83" customWidth="1"/>
    <col min="31" max="31" width="22.42578125" style="83" customWidth="1"/>
    <col min="32" max="32" width="18.28515625" style="83" customWidth="1"/>
    <col min="33" max="33" width="21.7109375" style="84" customWidth="1"/>
    <col min="34" max="34" width="17.140625" style="83" hidden="1" customWidth="1"/>
    <col min="35" max="35" width="23.7109375" style="85" hidden="1" customWidth="1"/>
    <col min="36" max="36" width="18" style="86" hidden="1" customWidth="1"/>
    <col min="37" max="37" width="19.140625" style="86" customWidth="1"/>
    <col min="38" max="38" width="38.42578125" style="83" hidden="1" customWidth="1"/>
    <col min="39" max="39" width="23.140625" style="85" customWidth="1"/>
    <col min="40" max="40" width="20.28515625" style="86" customWidth="1"/>
    <col min="41" max="41" width="42.7109375" style="86" hidden="1" customWidth="1"/>
    <col min="42" max="44" width="19.7109375" style="74" customWidth="1"/>
    <col min="45" max="46" width="19.7109375" style="74" hidden="1" customWidth="1"/>
    <col min="47" max="47" width="37.28515625" style="86" hidden="1" customWidth="1"/>
    <col min="48" max="16384" width="9.140625" style="79"/>
  </cols>
  <sheetData>
    <row r="1" spans="1:47" s="8" customFormat="1" x14ac:dyDescent="0.25">
      <c r="A1" s="75" t="s">
        <v>7112</v>
      </c>
      <c r="B1" s="75" t="s">
        <v>7293</v>
      </c>
      <c r="C1" s="75" t="s">
        <v>7294</v>
      </c>
      <c r="D1" s="75" t="s">
        <v>7295</v>
      </c>
      <c r="E1" s="89" t="s">
        <v>7114</v>
      </c>
      <c r="F1" s="89" t="s">
        <v>7115</v>
      </c>
      <c r="G1" s="90" t="s">
        <v>7116</v>
      </c>
      <c r="H1" s="75" t="s">
        <v>7296</v>
      </c>
      <c r="I1" s="75" t="s">
        <v>7297</v>
      </c>
      <c r="J1" s="90" t="s">
        <v>7117</v>
      </c>
      <c r="K1" s="90" t="s">
        <v>7118</v>
      </c>
      <c r="L1" s="90" t="s">
        <v>7298</v>
      </c>
      <c r="M1" s="89" t="s">
        <v>7299</v>
      </c>
      <c r="N1" s="91" t="s">
        <v>1803</v>
      </c>
      <c r="O1" s="75" t="s">
        <v>16</v>
      </c>
      <c r="P1" s="75" t="s">
        <v>1809</v>
      </c>
      <c r="Q1" s="75" t="s">
        <v>1808</v>
      </c>
      <c r="R1" s="75" t="s">
        <v>7300</v>
      </c>
      <c r="S1" s="91" t="s">
        <v>17</v>
      </c>
      <c r="T1" s="90" t="s">
        <v>7301</v>
      </c>
      <c r="U1" s="75" t="s">
        <v>7302</v>
      </c>
      <c r="V1" s="75" t="s">
        <v>7303</v>
      </c>
      <c r="W1" s="75" t="s">
        <v>7304</v>
      </c>
      <c r="X1" s="77" t="s">
        <v>1</v>
      </c>
      <c r="Y1" s="75" t="s">
        <v>2</v>
      </c>
      <c r="Z1" s="76" t="s">
        <v>24</v>
      </c>
      <c r="AA1" s="75" t="s">
        <v>7305</v>
      </c>
      <c r="AB1" s="75" t="s">
        <v>7306</v>
      </c>
      <c r="AC1" s="75" t="s">
        <v>10</v>
      </c>
      <c r="AD1" s="77" t="s">
        <v>3</v>
      </c>
      <c r="AE1" s="77" t="s">
        <v>18</v>
      </c>
      <c r="AF1" s="78" t="s">
        <v>4</v>
      </c>
      <c r="AG1" s="75" t="s">
        <v>5</v>
      </c>
      <c r="AH1" s="75" t="s">
        <v>7307</v>
      </c>
      <c r="AI1" s="75" t="s">
        <v>9</v>
      </c>
      <c r="AJ1" s="75" t="s">
        <v>7308</v>
      </c>
      <c r="AK1" s="75" t="s">
        <v>6</v>
      </c>
      <c r="AL1" s="75" t="s">
        <v>25</v>
      </c>
      <c r="AM1" s="75" t="s">
        <v>7</v>
      </c>
      <c r="AN1" s="75" t="s">
        <v>7309</v>
      </c>
      <c r="AO1" s="75" t="s">
        <v>7310</v>
      </c>
      <c r="AP1" s="75" t="s">
        <v>7311</v>
      </c>
      <c r="AQ1" s="75" t="s">
        <v>7312</v>
      </c>
      <c r="AR1" s="75" t="s">
        <v>7313</v>
      </c>
      <c r="AS1" s="76" t="s">
        <v>7145</v>
      </c>
      <c r="AT1" s="76" t="s">
        <v>7146</v>
      </c>
      <c r="AU1" s="76" t="s">
        <v>7314</v>
      </c>
    </row>
    <row r="2" spans="1:47" x14ac:dyDescent="0.25">
      <c r="A2" s="123"/>
      <c r="B2" s="124"/>
      <c r="C2" s="124"/>
      <c r="D2" s="124"/>
      <c r="E2" s="125">
        <v>46055</v>
      </c>
      <c r="F2" s="125">
        <v>46051</v>
      </c>
      <c r="G2" s="126" t="s">
        <v>15815</v>
      </c>
      <c r="H2" s="127">
        <f t="shared" ref="H2:H61" si="0">E2</f>
        <v>46055</v>
      </c>
      <c r="I2" s="128" t="str">
        <f t="shared" ref="I2:I61" si="1">IF(LEN("NKMB-"&amp;G2)&gt;20,"Quá 20 Ký tự","NKMB-"&amp;G2)</f>
        <v>NKMB-290126pk0210</v>
      </c>
      <c r="J2" s="126"/>
      <c r="K2" s="126"/>
      <c r="L2" s="126"/>
      <c r="M2" s="125"/>
      <c r="N2" s="128" t="s">
        <v>12184</v>
      </c>
      <c r="O2" s="128" t="e">
        <f>VLOOKUP(N2,#REF!,2,0)</f>
        <v>#REF!</v>
      </c>
      <c r="P2" s="126"/>
      <c r="Q2" s="126"/>
      <c r="R2" s="128" t="e">
        <f t="shared" ref="R2:R61" si="2">"Hàng trả - "&amp;N2&amp;" - "&amp;O2&amp;" - "&amp;G2&amp;" - Phiếu ngày ("&amp;TEXT(F2,"dd/mm/yyyy")&amp;")"</f>
        <v>#REF!</v>
      </c>
      <c r="S2" s="128" t="s">
        <v>1784</v>
      </c>
      <c r="T2" s="126"/>
      <c r="U2" s="126" t="e">
        <f t="shared" ref="U2:U61" si="3">R2</f>
        <v>#REF!</v>
      </c>
      <c r="V2" s="126"/>
      <c r="W2" s="126"/>
      <c r="X2" s="128" t="s">
        <v>30</v>
      </c>
      <c r="Y2" s="126" t="str">
        <f>VLOOKUP(X2,TONG_SL!$A:$F,2,0)</f>
        <v>Gà muối 500g</v>
      </c>
      <c r="Z2" s="124"/>
      <c r="AA2" s="124" t="str">
        <f>IF(X2="","","5111")</f>
        <v>5111</v>
      </c>
      <c r="AB2" s="124" t="str">
        <f>IF(X2="","","131")</f>
        <v>131</v>
      </c>
      <c r="AC2" s="124" t="str">
        <f>VLOOKUP(X2,TONG_SL!$A:$F,3,0)</f>
        <v>Túi</v>
      </c>
      <c r="AD2" s="129">
        <v>2</v>
      </c>
      <c r="AE2" s="129"/>
      <c r="AF2" s="169">
        <f>VLOOKUP(VLOOKUP(N2,Ma_KH!$A:$R,18,0)&amp;X2,Gia_MB!$A:$F,6,0)</f>
        <v>111058</v>
      </c>
      <c r="AG2" s="130">
        <f>AD2*AF2</f>
        <v>222116</v>
      </c>
      <c r="AH2" s="129"/>
      <c r="AI2" s="131"/>
      <c r="AJ2" s="132"/>
      <c r="AK2" s="133" t="str">
        <f>IF(AD2&lt;&gt;"","8","")</f>
        <v>8</v>
      </c>
      <c r="AL2" s="129"/>
      <c r="AM2" s="131">
        <f>AG2*AK2/100</f>
        <v>17769.28</v>
      </c>
      <c r="AN2" s="133" t="str">
        <f>IF(AD2&lt;&gt;"","33311","")</f>
        <v>33311</v>
      </c>
      <c r="AO2" s="132"/>
      <c r="AP2" s="134" t="str">
        <f>IF(X2="","","K-C6")</f>
        <v>K-C6</v>
      </c>
      <c r="AQ2" s="134" t="str">
        <f>IF(X2="","","156")</f>
        <v>156</v>
      </c>
      <c r="AR2" s="134" t="str">
        <f>IF(X2="","","632")</f>
        <v>632</v>
      </c>
      <c r="AS2" s="134"/>
      <c r="AT2" s="134"/>
      <c r="AU2" s="132"/>
    </row>
    <row r="3" spans="1:47" x14ac:dyDescent="0.25">
      <c r="A3" s="315"/>
      <c r="B3" s="316"/>
      <c r="C3" s="316"/>
      <c r="D3" s="317"/>
      <c r="E3" s="125">
        <v>46055</v>
      </c>
      <c r="F3" s="125">
        <v>46052</v>
      </c>
      <c r="G3" s="126" t="s">
        <v>15816</v>
      </c>
      <c r="H3" s="127">
        <f t="shared" si="0"/>
        <v>46055</v>
      </c>
      <c r="I3" s="128" t="str">
        <f t="shared" si="1"/>
        <v>NKMB-300126pk0076</v>
      </c>
      <c r="J3" s="126"/>
      <c r="K3" s="126"/>
      <c r="L3" s="126"/>
      <c r="M3" s="125"/>
      <c r="N3" s="128" t="s">
        <v>12161</v>
      </c>
      <c r="O3" s="128" t="e">
        <f>VLOOKUP(N3,#REF!,2,0)</f>
        <v>#REF!</v>
      </c>
      <c r="P3" s="126"/>
      <c r="Q3" s="126"/>
      <c r="R3" s="128" t="e">
        <f t="shared" si="2"/>
        <v>#REF!</v>
      </c>
      <c r="S3" s="128" t="s">
        <v>1784</v>
      </c>
      <c r="T3" s="126"/>
      <c r="U3" s="126" t="e">
        <f t="shared" si="3"/>
        <v>#REF!</v>
      </c>
      <c r="V3" s="126"/>
      <c r="W3" s="126"/>
      <c r="X3" s="128" t="s">
        <v>30</v>
      </c>
      <c r="Y3" s="318" t="str">
        <f>VLOOKUP(X3,TONG_SL!$A:$F,2,0)</f>
        <v>Gà muối 500g</v>
      </c>
      <c r="Z3" s="317"/>
      <c r="AA3" s="317" t="str">
        <f t="shared" ref="AA3:AA26" si="4">IF(X3="","","5111")</f>
        <v>5111</v>
      </c>
      <c r="AB3" s="317" t="str">
        <f t="shared" ref="AB3:AB26" si="5">IF(X3="","","131")</f>
        <v>131</v>
      </c>
      <c r="AC3" s="317" t="str">
        <f>VLOOKUP(X3,TONG_SL!$A:$F,3,0)</f>
        <v>Túi</v>
      </c>
      <c r="AD3" s="129">
        <v>1</v>
      </c>
      <c r="AE3" s="319"/>
      <c r="AF3" s="301">
        <f>VLOOKUP(VLOOKUP(N3,Ma_KH!$A:$R,18,0)&amp;X3,Gia_MB!$A:$F,6,0)</f>
        <v>111058</v>
      </c>
      <c r="AG3" s="320">
        <f t="shared" ref="AG3:AG26" si="6">AD3*AF3</f>
        <v>111058</v>
      </c>
      <c r="AH3" s="319"/>
      <c r="AI3" s="321"/>
      <c r="AJ3" s="322"/>
      <c r="AK3" s="323" t="str">
        <f t="shared" ref="AK3:AK26" si="7">IF(AD3&lt;&gt;"","8","")</f>
        <v>8</v>
      </c>
      <c r="AL3" s="319"/>
      <c r="AM3" s="324">
        <f t="shared" ref="AM3:AM26" si="8">AG3*AK3/100</f>
        <v>8884.64</v>
      </c>
      <c r="AN3" s="323" t="str">
        <f t="shared" ref="AN3:AN26" si="9">IF(AD3&lt;&gt;"","33311","")</f>
        <v>33311</v>
      </c>
      <c r="AO3" s="322"/>
      <c r="AP3" s="325" t="str">
        <f t="shared" ref="AP3:AP26" si="10">IF(X3="","","K-C6")</f>
        <v>K-C6</v>
      </c>
      <c r="AQ3" s="325" t="str">
        <f t="shared" ref="AQ3:AQ26" si="11">IF(X3="","","156")</f>
        <v>156</v>
      </c>
      <c r="AR3" s="325" t="str">
        <f t="shared" ref="AR3:AR26" si="12">IF(X3="","","632")</f>
        <v>632</v>
      </c>
      <c r="AS3" s="326"/>
      <c r="AT3" s="326"/>
      <c r="AU3" s="322"/>
    </row>
    <row r="4" spans="1:47" x14ac:dyDescent="0.25">
      <c r="A4" s="315"/>
      <c r="B4" s="316"/>
      <c r="C4" s="316"/>
      <c r="D4" s="317"/>
      <c r="E4" s="125">
        <v>46055</v>
      </c>
      <c r="F4" s="125">
        <v>46044</v>
      </c>
      <c r="G4" s="126" t="s">
        <v>15817</v>
      </c>
      <c r="H4" s="127">
        <f t="shared" si="0"/>
        <v>46055</v>
      </c>
      <c r="I4" s="128" t="str">
        <f t="shared" si="1"/>
        <v>NKMB-220126pk0222</v>
      </c>
      <c r="J4" s="126"/>
      <c r="K4" s="126"/>
      <c r="L4" s="126"/>
      <c r="M4" s="125"/>
      <c r="N4" s="128" t="s">
        <v>12161</v>
      </c>
      <c r="O4" s="128" t="e">
        <f>VLOOKUP(N4,#REF!,2,0)</f>
        <v>#REF!</v>
      </c>
      <c r="P4" s="126"/>
      <c r="Q4" s="126"/>
      <c r="R4" s="128" t="e">
        <f t="shared" si="2"/>
        <v>#REF!</v>
      </c>
      <c r="S4" s="128" t="s">
        <v>1784</v>
      </c>
      <c r="T4" s="126"/>
      <c r="U4" s="126" t="e">
        <f t="shared" si="3"/>
        <v>#REF!</v>
      </c>
      <c r="V4" s="126"/>
      <c r="W4" s="126"/>
      <c r="X4" s="128" t="s">
        <v>27</v>
      </c>
      <c r="Y4" s="318" t="str">
        <f>VLOOKUP(X4,TONG_SL!$A:$F,2,0)</f>
        <v>Chân giò heo muối 300g</v>
      </c>
      <c r="Z4" s="317"/>
      <c r="AA4" s="317" t="str">
        <f t="shared" si="4"/>
        <v>5111</v>
      </c>
      <c r="AB4" s="317" t="str">
        <f t="shared" si="5"/>
        <v>131</v>
      </c>
      <c r="AC4" s="317" t="str">
        <f>VLOOKUP(X4,TONG_SL!$A:$F,3,0)</f>
        <v>Túi</v>
      </c>
      <c r="AD4" s="129">
        <v>1</v>
      </c>
      <c r="AE4" s="319"/>
      <c r="AF4" s="301">
        <f>VLOOKUP(VLOOKUP(N4,Ma_KH!$A:$R,18,0)&amp;X4,Gia_MB!$A:$F,6,0)</f>
        <v>73431</v>
      </c>
      <c r="AG4" s="320">
        <f t="shared" si="6"/>
        <v>73431</v>
      </c>
      <c r="AH4" s="319"/>
      <c r="AI4" s="321"/>
      <c r="AJ4" s="322"/>
      <c r="AK4" s="323" t="str">
        <f t="shared" si="7"/>
        <v>8</v>
      </c>
      <c r="AL4" s="319"/>
      <c r="AM4" s="324">
        <f t="shared" si="8"/>
        <v>5874.48</v>
      </c>
      <c r="AN4" s="323" t="str">
        <f t="shared" si="9"/>
        <v>33311</v>
      </c>
      <c r="AO4" s="322"/>
      <c r="AP4" s="325" t="str">
        <f t="shared" si="10"/>
        <v>K-C6</v>
      </c>
      <c r="AQ4" s="325" t="str">
        <f t="shared" si="11"/>
        <v>156</v>
      </c>
      <c r="AR4" s="325" t="str">
        <f t="shared" si="12"/>
        <v>632</v>
      </c>
      <c r="AS4" s="326"/>
      <c r="AT4" s="326"/>
      <c r="AU4" s="322"/>
    </row>
    <row r="5" spans="1:47" x14ac:dyDescent="0.25">
      <c r="A5" s="315"/>
      <c r="B5" s="316"/>
      <c r="C5" s="316"/>
      <c r="D5" s="317"/>
      <c r="E5" s="125">
        <v>46055</v>
      </c>
      <c r="F5" s="125">
        <v>46044</v>
      </c>
      <c r="G5" s="126" t="s">
        <v>15817</v>
      </c>
      <c r="H5" s="127">
        <f t="shared" si="0"/>
        <v>46055</v>
      </c>
      <c r="I5" s="128" t="str">
        <f t="shared" si="1"/>
        <v>NKMB-220126pk0222</v>
      </c>
      <c r="J5" s="126"/>
      <c r="K5" s="126"/>
      <c r="L5" s="126"/>
      <c r="M5" s="125"/>
      <c r="N5" s="128" t="s">
        <v>12161</v>
      </c>
      <c r="O5" s="128" t="e">
        <f>VLOOKUP(N5,#REF!,2,0)</f>
        <v>#REF!</v>
      </c>
      <c r="P5" s="126"/>
      <c r="Q5" s="126"/>
      <c r="R5" s="128" t="e">
        <f t="shared" si="2"/>
        <v>#REF!</v>
      </c>
      <c r="S5" s="128" t="s">
        <v>1784</v>
      </c>
      <c r="T5" s="126"/>
      <c r="U5" s="126" t="e">
        <f t="shared" si="3"/>
        <v>#REF!</v>
      </c>
      <c r="V5" s="126"/>
      <c r="W5" s="126"/>
      <c r="X5" s="128" t="s">
        <v>553</v>
      </c>
      <c r="Y5" s="318" t="str">
        <f>VLOOKUP(X5,TONG_SL!$A:$F,2,0)</f>
        <v>Gà muối hun khói 300g</v>
      </c>
      <c r="Z5" s="317"/>
      <c r="AA5" s="317" t="str">
        <f t="shared" si="4"/>
        <v>5111</v>
      </c>
      <c r="AB5" s="317" t="str">
        <f t="shared" si="5"/>
        <v>131</v>
      </c>
      <c r="AC5" s="317" t="str">
        <f>VLOOKUP(X5,TONG_SL!$A:$F,3,0)</f>
        <v>Túi</v>
      </c>
      <c r="AD5" s="129">
        <v>1</v>
      </c>
      <c r="AE5" s="319"/>
      <c r="AF5" s="301">
        <f>VLOOKUP(VLOOKUP(N5,Ma_KH!$A:$R,18,0)&amp;X5,Gia_MB!$A:$F,6,0)</f>
        <v>70000</v>
      </c>
      <c r="AG5" s="320">
        <f t="shared" si="6"/>
        <v>70000</v>
      </c>
      <c r="AH5" s="319"/>
      <c r="AI5" s="321"/>
      <c r="AJ5" s="322"/>
      <c r="AK5" s="323" t="str">
        <f t="shared" si="7"/>
        <v>8</v>
      </c>
      <c r="AL5" s="319"/>
      <c r="AM5" s="324">
        <f t="shared" si="8"/>
        <v>5600</v>
      </c>
      <c r="AN5" s="323" t="str">
        <f t="shared" si="9"/>
        <v>33311</v>
      </c>
      <c r="AO5" s="322"/>
      <c r="AP5" s="325" t="str">
        <f t="shared" si="10"/>
        <v>K-C6</v>
      </c>
      <c r="AQ5" s="325" t="str">
        <f t="shared" si="11"/>
        <v>156</v>
      </c>
      <c r="AR5" s="325" t="str">
        <f t="shared" si="12"/>
        <v>632</v>
      </c>
      <c r="AS5" s="326"/>
      <c r="AT5" s="326"/>
      <c r="AU5" s="322"/>
    </row>
    <row r="6" spans="1:47" x14ac:dyDescent="0.25">
      <c r="A6" s="315"/>
      <c r="B6" s="316"/>
      <c r="C6" s="316"/>
      <c r="D6" s="317"/>
      <c r="E6" s="125">
        <v>46055</v>
      </c>
      <c r="F6" s="125">
        <v>46044</v>
      </c>
      <c r="G6" s="126" t="s">
        <v>15817</v>
      </c>
      <c r="H6" s="127">
        <f t="shared" si="0"/>
        <v>46055</v>
      </c>
      <c r="I6" s="128" t="str">
        <f t="shared" si="1"/>
        <v>NKMB-220126pk0222</v>
      </c>
      <c r="J6" s="126"/>
      <c r="K6" s="126"/>
      <c r="L6" s="126"/>
      <c r="M6" s="125"/>
      <c r="N6" s="128" t="s">
        <v>12161</v>
      </c>
      <c r="O6" s="128" t="e">
        <f>VLOOKUP(N6,#REF!,2,0)</f>
        <v>#REF!</v>
      </c>
      <c r="P6" s="126"/>
      <c r="Q6" s="126"/>
      <c r="R6" s="128" t="e">
        <f t="shared" si="2"/>
        <v>#REF!</v>
      </c>
      <c r="S6" s="128" t="s">
        <v>1784</v>
      </c>
      <c r="T6" s="126"/>
      <c r="U6" s="126" t="e">
        <f t="shared" si="3"/>
        <v>#REF!</v>
      </c>
      <c r="V6" s="126"/>
      <c r="W6" s="126"/>
      <c r="X6" s="128" t="s">
        <v>598</v>
      </c>
      <c r="Y6" s="318" t="str">
        <f>VLOOKUP(X6,TONG_SL!$A:$F,2,0)</f>
        <v>Chân gà sả tắc 250g</v>
      </c>
      <c r="Z6" s="317"/>
      <c r="AA6" s="317" t="str">
        <f t="shared" si="4"/>
        <v>5111</v>
      </c>
      <c r="AB6" s="317" t="str">
        <f t="shared" si="5"/>
        <v>131</v>
      </c>
      <c r="AC6" s="317" t="str">
        <f>VLOOKUP(X6,TONG_SL!$A:$F,3,0)</f>
        <v>Hộp</v>
      </c>
      <c r="AD6" s="129">
        <v>1</v>
      </c>
      <c r="AE6" s="319"/>
      <c r="AF6" s="301" t="e">
        <f>VLOOKUP(VLOOKUP(N6,Ma_KH!$A:$R,18,0)&amp;X6,Gia_MB!$A:$F,6,0)</f>
        <v>#N/A</v>
      </c>
      <c r="AG6" s="320" t="e">
        <f t="shared" si="6"/>
        <v>#N/A</v>
      </c>
      <c r="AH6" s="319"/>
      <c r="AI6" s="321"/>
      <c r="AJ6" s="322"/>
      <c r="AK6" s="323" t="str">
        <f t="shared" si="7"/>
        <v>8</v>
      </c>
      <c r="AL6" s="319"/>
      <c r="AM6" s="324" t="e">
        <f t="shared" si="8"/>
        <v>#N/A</v>
      </c>
      <c r="AN6" s="323" t="str">
        <f t="shared" si="9"/>
        <v>33311</v>
      </c>
      <c r="AO6" s="322"/>
      <c r="AP6" s="325" t="str">
        <f t="shared" si="10"/>
        <v>K-C6</v>
      </c>
      <c r="AQ6" s="325" t="str">
        <f t="shared" si="11"/>
        <v>156</v>
      </c>
      <c r="AR6" s="325" t="str">
        <f t="shared" si="12"/>
        <v>632</v>
      </c>
      <c r="AS6" s="326"/>
      <c r="AT6" s="326"/>
      <c r="AU6" s="322"/>
    </row>
    <row r="7" spans="1:47" x14ac:dyDescent="0.25">
      <c r="A7" s="315"/>
      <c r="B7" s="316"/>
      <c r="C7" s="316"/>
      <c r="D7" s="317"/>
      <c r="E7" s="125">
        <v>46055</v>
      </c>
      <c r="F7" s="125">
        <v>46055</v>
      </c>
      <c r="G7" s="126" t="s">
        <v>15818</v>
      </c>
      <c r="H7" s="127">
        <f t="shared" si="0"/>
        <v>46055</v>
      </c>
      <c r="I7" s="128" t="str">
        <f t="shared" si="1"/>
        <v>NKMB-0202unit0014</v>
      </c>
      <c r="J7" s="126"/>
      <c r="K7" s="126"/>
      <c r="L7" s="126"/>
      <c r="M7" s="125"/>
      <c r="N7" s="128" t="s">
        <v>12287</v>
      </c>
      <c r="O7" s="128" t="e">
        <f>VLOOKUP(N7,#REF!,2,0)</f>
        <v>#REF!</v>
      </c>
      <c r="P7" s="126"/>
      <c r="Q7" s="126"/>
      <c r="R7" s="128" t="e">
        <f t="shared" si="2"/>
        <v>#REF!</v>
      </c>
      <c r="S7" s="128" t="s">
        <v>1784</v>
      </c>
      <c r="T7" s="126"/>
      <c r="U7" s="126" t="e">
        <f t="shared" si="3"/>
        <v>#REF!</v>
      </c>
      <c r="V7" s="126"/>
      <c r="W7" s="126"/>
      <c r="X7" s="128" t="s">
        <v>34</v>
      </c>
      <c r="Y7" s="318" t="str">
        <f>VLOOKUP(X7,TONG_SL!$A:$F,2,0)</f>
        <v>Tai heo muối 200g</v>
      </c>
      <c r="Z7" s="317"/>
      <c r="AA7" s="317" t="str">
        <f t="shared" si="4"/>
        <v>5111</v>
      </c>
      <c r="AB7" s="317" t="str">
        <f t="shared" si="5"/>
        <v>131</v>
      </c>
      <c r="AC7" s="317" t="str">
        <f>VLOOKUP(X7,TONG_SL!$A:$F,3,0)</f>
        <v>Túi</v>
      </c>
      <c r="AD7" s="129">
        <v>1</v>
      </c>
      <c r="AE7" s="319"/>
      <c r="AF7" s="301">
        <f>VLOOKUP(VLOOKUP(N7,Ma_KH!$A:$R,18,0)&amp;X7,Gia_MB!$A:$F,6,0)</f>
        <v>55595</v>
      </c>
      <c r="AG7" s="320">
        <f t="shared" si="6"/>
        <v>55595</v>
      </c>
      <c r="AH7" s="319"/>
      <c r="AI7" s="321"/>
      <c r="AJ7" s="322"/>
      <c r="AK7" s="323" t="str">
        <f t="shared" si="7"/>
        <v>8</v>
      </c>
      <c r="AL7" s="319"/>
      <c r="AM7" s="324">
        <f t="shared" si="8"/>
        <v>4447.6000000000004</v>
      </c>
      <c r="AN7" s="323" t="str">
        <f t="shared" si="9"/>
        <v>33311</v>
      </c>
      <c r="AO7" s="322"/>
      <c r="AP7" s="325" t="str">
        <f t="shared" si="10"/>
        <v>K-C6</v>
      </c>
      <c r="AQ7" s="325" t="str">
        <f t="shared" si="11"/>
        <v>156</v>
      </c>
      <c r="AR7" s="325" t="str">
        <f t="shared" si="12"/>
        <v>632</v>
      </c>
      <c r="AS7" s="326"/>
      <c r="AT7" s="326"/>
      <c r="AU7" s="322"/>
    </row>
    <row r="8" spans="1:47" x14ac:dyDescent="0.25">
      <c r="A8" s="315"/>
      <c r="B8" s="316"/>
      <c r="C8" s="316"/>
      <c r="D8" s="317"/>
      <c r="E8" s="125">
        <v>46055</v>
      </c>
      <c r="F8" s="125">
        <v>46055</v>
      </c>
      <c r="G8" s="126" t="s">
        <v>15818</v>
      </c>
      <c r="H8" s="127">
        <f t="shared" si="0"/>
        <v>46055</v>
      </c>
      <c r="I8" s="128" t="str">
        <f t="shared" si="1"/>
        <v>NKMB-0202unit0014</v>
      </c>
      <c r="J8" s="126"/>
      <c r="K8" s="126"/>
      <c r="L8" s="126"/>
      <c r="M8" s="125"/>
      <c r="N8" s="128" t="s">
        <v>12287</v>
      </c>
      <c r="O8" s="128" t="e">
        <f>VLOOKUP(N8,#REF!,2,0)</f>
        <v>#REF!</v>
      </c>
      <c r="P8" s="126"/>
      <c r="Q8" s="126"/>
      <c r="R8" s="128" t="e">
        <f t="shared" si="2"/>
        <v>#REF!</v>
      </c>
      <c r="S8" s="128" t="s">
        <v>1784</v>
      </c>
      <c r="T8" s="126"/>
      <c r="U8" s="126" t="e">
        <f t="shared" si="3"/>
        <v>#REF!</v>
      </c>
      <c r="V8" s="126"/>
      <c r="W8" s="126"/>
      <c r="X8" s="128" t="s">
        <v>39</v>
      </c>
      <c r="Y8" s="318" t="str">
        <f>VLOOKUP(X8,TONG_SL!$A:$F,2,0)</f>
        <v>Chả nướng 300g</v>
      </c>
      <c r="Z8" s="317"/>
      <c r="AA8" s="317" t="str">
        <f t="shared" si="4"/>
        <v>5111</v>
      </c>
      <c r="AB8" s="317" t="str">
        <f t="shared" si="5"/>
        <v>131</v>
      </c>
      <c r="AC8" s="317" t="str">
        <f>VLOOKUP(X8,TONG_SL!$A:$F,3,0)</f>
        <v>Túi</v>
      </c>
      <c r="AD8" s="129">
        <v>2</v>
      </c>
      <c r="AE8" s="319"/>
      <c r="AF8" s="301">
        <f>VLOOKUP(VLOOKUP(N8,Ma_KH!$A:$R,18,0)&amp;X8,Gia_MB!$A:$F,6,0)</f>
        <v>70950</v>
      </c>
      <c r="AG8" s="320">
        <f t="shared" si="6"/>
        <v>141900</v>
      </c>
      <c r="AH8" s="319"/>
      <c r="AI8" s="321"/>
      <c r="AJ8" s="322"/>
      <c r="AK8" s="323" t="str">
        <f t="shared" si="7"/>
        <v>8</v>
      </c>
      <c r="AL8" s="319"/>
      <c r="AM8" s="324">
        <f t="shared" si="8"/>
        <v>11352</v>
      </c>
      <c r="AN8" s="323" t="str">
        <f t="shared" si="9"/>
        <v>33311</v>
      </c>
      <c r="AO8" s="322"/>
      <c r="AP8" s="325" t="str">
        <f t="shared" si="10"/>
        <v>K-C6</v>
      </c>
      <c r="AQ8" s="325" t="str">
        <f t="shared" si="11"/>
        <v>156</v>
      </c>
      <c r="AR8" s="325" t="str">
        <f t="shared" si="12"/>
        <v>632</v>
      </c>
      <c r="AS8" s="326"/>
      <c r="AT8" s="326"/>
      <c r="AU8" s="322"/>
    </row>
    <row r="9" spans="1:47" x14ac:dyDescent="0.25">
      <c r="A9" s="315"/>
      <c r="B9" s="316"/>
      <c r="C9" s="316"/>
      <c r="D9" s="317"/>
      <c r="E9" s="125">
        <v>46055</v>
      </c>
      <c r="F9" s="125">
        <v>46055</v>
      </c>
      <c r="G9" s="126" t="s">
        <v>15818</v>
      </c>
      <c r="H9" s="127">
        <f t="shared" si="0"/>
        <v>46055</v>
      </c>
      <c r="I9" s="128" t="str">
        <f t="shared" si="1"/>
        <v>NKMB-0202unit0014</v>
      </c>
      <c r="J9" s="126"/>
      <c r="K9" s="126"/>
      <c r="L9" s="126"/>
      <c r="M9" s="125"/>
      <c r="N9" s="128" t="s">
        <v>12287</v>
      </c>
      <c r="O9" s="128" t="e">
        <f>VLOOKUP(N9,#REF!,2,0)</f>
        <v>#REF!</v>
      </c>
      <c r="P9" s="126"/>
      <c r="Q9" s="126"/>
      <c r="R9" s="128" t="e">
        <f t="shared" si="2"/>
        <v>#REF!</v>
      </c>
      <c r="S9" s="128" t="s">
        <v>1784</v>
      </c>
      <c r="T9" s="126"/>
      <c r="U9" s="126" t="e">
        <f t="shared" si="3"/>
        <v>#REF!</v>
      </c>
      <c r="V9" s="126"/>
      <c r="W9" s="126"/>
      <c r="X9" s="128" t="s">
        <v>37</v>
      </c>
      <c r="Y9" s="318" t="str">
        <f>VLOOKUP(X9,TONG_SL!$A:$F,2,0)</f>
        <v>Chả cốm 300g</v>
      </c>
      <c r="Z9" s="317"/>
      <c r="AA9" s="317" t="str">
        <f t="shared" si="4"/>
        <v>5111</v>
      </c>
      <c r="AB9" s="317" t="str">
        <f t="shared" si="5"/>
        <v>131</v>
      </c>
      <c r="AC9" s="317" t="str">
        <f>VLOOKUP(X9,TONG_SL!$A:$F,3,0)</f>
        <v>Túi</v>
      </c>
      <c r="AD9" s="129">
        <v>3</v>
      </c>
      <c r="AE9" s="319"/>
      <c r="AF9" s="301">
        <f>VLOOKUP(VLOOKUP(N9,Ma_KH!$A:$R,18,0)&amp;X9,Gia_MB!$A:$F,6,0)</f>
        <v>74250</v>
      </c>
      <c r="AG9" s="320">
        <f t="shared" si="6"/>
        <v>222750</v>
      </c>
      <c r="AH9" s="319"/>
      <c r="AI9" s="321"/>
      <c r="AJ9" s="322"/>
      <c r="AK9" s="323" t="str">
        <f t="shared" si="7"/>
        <v>8</v>
      </c>
      <c r="AL9" s="319"/>
      <c r="AM9" s="324">
        <f t="shared" si="8"/>
        <v>17820</v>
      </c>
      <c r="AN9" s="323" t="str">
        <f t="shared" si="9"/>
        <v>33311</v>
      </c>
      <c r="AO9" s="322"/>
      <c r="AP9" s="325" t="str">
        <f t="shared" si="10"/>
        <v>K-C6</v>
      </c>
      <c r="AQ9" s="325" t="str">
        <f t="shared" si="11"/>
        <v>156</v>
      </c>
      <c r="AR9" s="325" t="str">
        <f t="shared" si="12"/>
        <v>632</v>
      </c>
      <c r="AS9" s="326"/>
      <c r="AT9" s="326"/>
      <c r="AU9" s="322"/>
    </row>
    <row r="10" spans="1:47" x14ac:dyDescent="0.25">
      <c r="A10" s="315"/>
      <c r="B10" s="316"/>
      <c r="C10" s="316"/>
      <c r="D10" s="317"/>
      <c r="E10" s="125">
        <v>46055</v>
      </c>
      <c r="F10" s="125">
        <v>46055</v>
      </c>
      <c r="G10" s="126" t="s">
        <v>15818</v>
      </c>
      <c r="H10" s="127">
        <f t="shared" si="0"/>
        <v>46055</v>
      </c>
      <c r="I10" s="128" t="str">
        <f t="shared" si="1"/>
        <v>NKMB-0202unit0014</v>
      </c>
      <c r="J10" s="126"/>
      <c r="K10" s="126"/>
      <c r="L10" s="126"/>
      <c r="M10" s="125"/>
      <c r="N10" s="128" t="s">
        <v>12287</v>
      </c>
      <c r="O10" s="128" t="e">
        <f>VLOOKUP(N10,#REF!,2,0)</f>
        <v>#REF!</v>
      </c>
      <c r="P10" s="126"/>
      <c r="Q10" s="126"/>
      <c r="R10" s="128" t="e">
        <f t="shared" si="2"/>
        <v>#REF!</v>
      </c>
      <c r="S10" s="128" t="s">
        <v>1784</v>
      </c>
      <c r="T10" s="126"/>
      <c r="U10" s="126" t="e">
        <f t="shared" si="3"/>
        <v>#REF!</v>
      </c>
      <c r="V10" s="126"/>
      <c r="W10" s="126"/>
      <c r="X10" s="128" t="s">
        <v>32</v>
      </c>
      <c r="Y10" s="318" t="str">
        <f>VLOOKUP(X10,TONG_SL!$A:$F,2,0)</f>
        <v>Giò Tai Lưỡi Xào 250g</v>
      </c>
      <c r="Z10" s="317"/>
      <c r="AA10" s="317" t="str">
        <f t="shared" si="4"/>
        <v>5111</v>
      </c>
      <c r="AB10" s="317" t="str">
        <f t="shared" si="5"/>
        <v>131</v>
      </c>
      <c r="AC10" s="317" t="str">
        <f>VLOOKUP(X10,TONG_SL!$A:$F,3,0)</f>
        <v>Túi</v>
      </c>
      <c r="AD10" s="129">
        <v>1</v>
      </c>
      <c r="AE10" s="319"/>
      <c r="AF10" s="301">
        <f>VLOOKUP(VLOOKUP(N10,Ma_KH!$A:$R,18,0)&amp;X10,Gia_MB!$A:$F,6,0)</f>
        <v>50182</v>
      </c>
      <c r="AG10" s="320">
        <f t="shared" si="6"/>
        <v>50182</v>
      </c>
      <c r="AH10" s="319"/>
      <c r="AI10" s="321"/>
      <c r="AJ10" s="322"/>
      <c r="AK10" s="323" t="str">
        <f t="shared" si="7"/>
        <v>8</v>
      </c>
      <c r="AL10" s="319"/>
      <c r="AM10" s="324">
        <f t="shared" si="8"/>
        <v>4014.56</v>
      </c>
      <c r="AN10" s="323" t="str">
        <f t="shared" si="9"/>
        <v>33311</v>
      </c>
      <c r="AO10" s="322"/>
      <c r="AP10" s="325" t="str">
        <f t="shared" si="10"/>
        <v>K-C6</v>
      </c>
      <c r="AQ10" s="325" t="str">
        <f t="shared" si="11"/>
        <v>156</v>
      </c>
      <c r="AR10" s="325" t="str">
        <f t="shared" si="12"/>
        <v>632</v>
      </c>
      <c r="AS10" s="326"/>
      <c r="AT10" s="326"/>
      <c r="AU10" s="322"/>
    </row>
    <row r="11" spans="1:47" x14ac:dyDescent="0.25">
      <c r="A11" s="315"/>
      <c r="B11" s="316"/>
      <c r="C11" s="316"/>
      <c r="D11" s="317"/>
      <c r="E11" s="125">
        <v>46055</v>
      </c>
      <c r="F11" s="125">
        <v>46037</v>
      </c>
      <c r="G11" s="126" t="s">
        <v>15819</v>
      </c>
      <c r="H11" s="127">
        <f t="shared" si="0"/>
        <v>46055</v>
      </c>
      <c r="I11" s="128" t="str">
        <f t="shared" si="1"/>
        <v>NKMB-1501brg11191</v>
      </c>
      <c r="J11" s="126"/>
      <c r="K11" s="126"/>
      <c r="L11" s="126"/>
      <c r="M11" s="125"/>
      <c r="N11" s="128" t="s">
        <v>10306</v>
      </c>
      <c r="O11" s="128" t="e">
        <f>VLOOKUP(N11,#REF!,2,0)</f>
        <v>#REF!</v>
      </c>
      <c r="P11" s="126"/>
      <c r="Q11" s="126"/>
      <c r="R11" s="128" t="e">
        <f t="shared" si="2"/>
        <v>#REF!</v>
      </c>
      <c r="S11" s="128" t="s">
        <v>1784</v>
      </c>
      <c r="T11" s="126"/>
      <c r="U11" s="126" t="e">
        <f t="shared" si="3"/>
        <v>#REF!</v>
      </c>
      <c r="V11" s="126"/>
      <c r="W11" s="126"/>
      <c r="X11" s="128" t="s">
        <v>52</v>
      </c>
      <c r="Y11" s="318" t="str">
        <f>VLOOKUP(X11,TONG_SL!$A:$F,2,0)</f>
        <v>Gà xì dầu 500g</v>
      </c>
      <c r="Z11" s="317"/>
      <c r="AA11" s="317" t="str">
        <f t="shared" si="4"/>
        <v>5111</v>
      </c>
      <c r="AB11" s="317" t="str">
        <f t="shared" si="5"/>
        <v>131</v>
      </c>
      <c r="AC11" s="317" t="str">
        <f>VLOOKUP(X11,TONG_SL!$A:$F,3,0)</f>
        <v>Túi</v>
      </c>
      <c r="AD11" s="129">
        <v>3</v>
      </c>
      <c r="AE11" s="319"/>
      <c r="AF11" s="301">
        <f>VLOOKUP(VLOOKUP(N11,Ma_KH!$A:$R,18,0)&amp;X11,Gia_MB!$A:$F,6,0)</f>
        <v>106026</v>
      </c>
      <c r="AG11" s="320">
        <f t="shared" si="6"/>
        <v>318078</v>
      </c>
      <c r="AH11" s="319"/>
      <c r="AI11" s="321"/>
      <c r="AJ11" s="322"/>
      <c r="AK11" s="323" t="str">
        <f t="shared" si="7"/>
        <v>8</v>
      </c>
      <c r="AL11" s="319"/>
      <c r="AM11" s="324">
        <f t="shared" si="8"/>
        <v>25446.240000000002</v>
      </c>
      <c r="AN11" s="323" t="str">
        <f t="shared" si="9"/>
        <v>33311</v>
      </c>
      <c r="AO11" s="322"/>
      <c r="AP11" s="325" t="str">
        <f t="shared" si="10"/>
        <v>K-C6</v>
      </c>
      <c r="AQ11" s="325" t="str">
        <f t="shared" si="11"/>
        <v>156</v>
      </c>
      <c r="AR11" s="325" t="str">
        <f t="shared" si="12"/>
        <v>632</v>
      </c>
      <c r="AS11" s="326"/>
      <c r="AT11" s="326"/>
      <c r="AU11" s="322"/>
    </row>
    <row r="12" spans="1:47" x14ac:dyDescent="0.25">
      <c r="A12" s="315"/>
      <c r="B12" s="316"/>
      <c r="C12" s="316"/>
      <c r="D12" s="317"/>
      <c r="E12" s="125">
        <v>46055</v>
      </c>
      <c r="F12" s="125">
        <v>46052</v>
      </c>
      <c r="G12" s="126" t="s">
        <v>15820</v>
      </c>
      <c r="H12" s="127">
        <f t="shared" si="0"/>
        <v>46055</v>
      </c>
      <c r="I12" s="128" t="str">
        <f t="shared" si="1"/>
        <v>NKMB-3001coop9166</v>
      </c>
      <c r="J12" s="126"/>
      <c r="K12" s="126"/>
      <c r="L12" s="126"/>
      <c r="M12" s="125"/>
      <c r="N12" s="144" t="s">
        <v>9887</v>
      </c>
      <c r="O12" s="128" t="e">
        <f>VLOOKUP(N12,#REF!,2,0)</f>
        <v>#REF!</v>
      </c>
      <c r="P12" s="126"/>
      <c r="Q12" s="126"/>
      <c r="R12" s="128" t="e">
        <f t="shared" si="2"/>
        <v>#REF!</v>
      </c>
      <c r="S12" s="128" t="s">
        <v>1784</v>
      </c>
      <c r="T12" s="126"/>
      <c r="U12" s="126" t="e">
        <f t="shared" si="3"/>
        <v>#REF!</v>
      </c>
      <c r="V12" s="126"/>
      <c r="W12" s="126"/>
      <c r="X12" s="128" t="s">
        <v>32</v>
      </c>
      <c r="Y12" s="318" t="str">
        <f>VLOOKUP(X12,TONG_SL!$A:$F,2,0)</f>
        <v>Giò Tai Lưỡi Xào 250g</v>
      </c>
      <c r="Z12" s="317"/>
      <c r="AA12" s="317" t="str">
        <f t="shared" si="4"/>
        <v>5111</v>
      </c>
      <c r="AB12" s="317" t="str">
        <f t="shared" si="5"/>
        <v>131</v>
      </c>
      <c r="AC12" s="317" t="str">
        <f>VLOOKUP(X12,TONG_SL!$A:$F,3,0)</f>
        <v>Túi</v>
      </c>
      <c r="AD12" s="129">
        <v>2</v>
      </c>
      <c r="AE12" s="319"/>
      <c r="AF12" s="301">
        <f>VLOOKUP(VLOOKUP(N12,Ma_KH!$A:$R,18,0)&amp;X12,Gia_MB!$A:$F,6,0)</f>
        <v>50182</v>
      </c>
      <c r="AG12" s="320">
        <f t="shared" si="6"/>
        <v>100364</v>
      </c>
      <c r="AH12" s="319"/>
      <c r="AI12" s="321"/>
      <c r="AJ12" s="322"/>
      <c r="AK12" s="323" t="str">
        <f t="shared" si="7"/>
        <v>8</v>
      </c>
      <c r="AL12" s="319"/>
      <c r="AM12" s="324">
        <f t="shared" si="8"/>
        <v>8029.12</v>
      </c>
      <c r="AN12" s="323" t="str">
        <f t="shared" si="9"/>
        <v>33311</v>
      </c>
      <c r="AO12" s="322"/>
      <c r="AP12" s="325" t="str">
        <f t="shared" si="10"/>
        <v>K-C6</v>
      </c>
      <c r="AQ12" s="325" t="str">
        <f t="shared" si="11"/>
        <v>156</v>
      </c>
      <c r="AR12" s="325" t="str">
        <f t="shared" si="12"/>
        <v>632</v>
      </c>
      <c r="AS12" s="326"/>
      <c r="AT12" s="326"/>
      <c r="AU12" s="322"/>
    </row>
    <row r="13" spans="1:47" x14ac:dyDescent="0.25">
      <c r="A13" s="315"/>
      <c r="B13" s="316"/>
      <c r="C13" s="316"/>
      <c r="D13" s="317"/>
      <c r="E13" s="125">
        <v>46056</v>
      </c>
      <c r="F13" s="125">
        <v>46056</v>
      </c>
      <c r="G13" s="126" t="s">
        <v>15821</v>
      </c>
      <c r="H13" s="127">
        <f t="shared" si="0"/>
        <v>46056</v>
      </c>
      <c r="I13" s="128" t="str">
        <f t="shared" si="1"/>
        <v>NKMB-0302brg12481</v>
      </c>
      <c r="J13" s="126"/>
      <c r="K13" s="126"/>
      <c r="L13" s="126"/>
      <c r="M13" s="125"/>
      <c r="N13" s="128" t="s">
        <v>10287</v>
      </c>
      <c r="O13" s="128" t="e">
        <f>VLOOKUP(N13,#REF!,2,0)</f>
        <v>#REF!</v>
      </c>
      <c r="P13" s="126"/>
      <c r="Q13" s="126"/>
      <c r="R13" s="128" t="e">
        <f t="shared" si="2"/>
        <v>#REF!</v>
      </c>
      <c r="S13" s="128" t="s">
        <v>1788</v>
      </c>
      <c r="T13" s="126"/>
      <c r="U13" s="126" t="e">
        <f t="shared" si="3"/>
        <v>#REF!</v>
      </c>
      <c r="V13" s="126"/>
      <c r="W13" s="126"/>
      <c r="X13" s="128" t="s">
        <v>30</v>
      </c>
      <c r="Y13" s="318" t="str">
        <f>VLOOKUP(X13,TONG_SL!$A:$F,2,0)</f>
        <v>Gà muối 500g</v>
      </c>
      <c r="Z13" s="317"/>
      <c r="AA13" s="317" t="str">
        <f t="shared" si="4"/>
        <v>5111</v>
      </c>
      <c r="AB13" s="317" t="str">
        <f t="shared" si="5"/>
        <v>131</v>
      </c>
      <c r="AC13" s="317" t="str">
        <f>VLOOKUP(X13,TONG_SL!$A:$F,3,0)</f>
        <v>Túi</v>
      </c>
      <c r="AD13" s="129">
        <v>3</v>
      </c>
      <c r="AE13" s="319"/>
      <c r="AF13" s="301">
        <f>VLOOKUP(VLOOKUP(N13,Ma_KH!$A:$R,18,0)&amp;X13,Gia_MB!$A:$F,6,0)</f>
        <v>105505</v>
      </c>
      <c r="AG13" s="320">
        <f t="shared" si="6"/>
        <v>316515</v>
      </c>
      <c r="AH13" s="319"/>
      <c r="AI13" s="321"/>
      <c r="AJ13" s="322"/>
      <c r="AK13" s="323" t="str">
        <f t="shared" si="7"/>
        <v>8</v>
      </c>
      <c r="AL13" s="319"/>
      <c r="AM13" s="324">
        <f t="shared" si="8"/>
        <v>25321.200000000001</v>
      </c>
      <c r="AN13" s="323" t="str">
        <f t="shared" si="9"/>
        <v>33311</v>
      </c>
      <c r="AO13" s="322"/>
      <c r="AP13" s="325" t="str">
        <f t="shared" si="10"/>
        <v>K-C6</v>
      </c>
      <c r="AQ13" s="325" t="str">
        <f t="shared" si="11"/>
        <v>156</v>
      </c>
      <c r="AR13" s="325" t="str">
        <f t="shared" si="12"/>
        <v>632</v>
      </c>
      <c r="AS13" s="326"/>
      <c r="AT13" s="326"/>
      <c r="AU13" s="322"/>
    </row>
    <row r="14" spans="1:47" x14ac:dyDescent="0.25">
      <c r="A14" s="315"/>
      <c r="B14" s="316"/>
      <c r="C14" s="316"/>
      <c r="D14" s="317"/>
      <c r="E14" s="125">
        <v>46056</v>
      </c>
      <c r="F14" s="125">
        <v>46056</v>
      </c>
      <c r="G14" s="126" t="s">
        <v>15821</v>
      </c>
      <c r="H14" s="127">
        <f t="shared" si="0"/>
        <v>46056</v>
      </c>
      <c r="I14" s="128" t="str">
        <f t="shared" si="1"/>
        <v>NKMB-0302brg12481</v>
      </c>
      <c r="J14" s="126"/>
      <c r="K14" s="126"/>
      <c r="L14" s="126"/>
      <c r="M14" s="125"/>
      <c r="N14" s="128" t="s">
        <v>10287</v>
      </c>
      <c r="O14" s="128" t="e">
        <f>VLOOKUP(N14,#REF!,2,0)</f>
        <v>#REF!</v>
      </c>
      <c r="P14" s="126"/>
      <c r="Q14" s="126"/>
      <c r="R14" s="128" t="e">
        <f t="shared" si="2"/>
        <v>#REF!</v>
      </c>
      <c r="S14" s="128" t="s">
        <v>1788</v>
      </c>
      <c r="T14" s="126"/>
      <c r="U14" s="126" t="e">
        <f t="shared" si="3"/>
        <v>#REF!</v>
      </c>
      <c r="V14" s="126"/>
      <c r="W14" s="126"/>
      <c r="X14" s="128" t="s">
        <v>27</v>
      </c>
      <c r="Y14" s="318" t="str">
        <f>VLOOKUP(X14,TONG_SL!$A:$F,2,0)</f>
        <v>Chân giò heo muối 300g</v>
      </c>
      <c r="Z14" s="317"/>
      <c r="AA14" s="317" t="str">
        <f t="shared" si="4"/>
        <v>5111</v>
      </c>
      <c r="AB14" s="317" t="str">
        <f t="shared" si="5"/>
        <v>131</v>
      </c>
      <c r="AC14" s="317" t="str">
        <f>VLOOKUP(X14,TONG_SL!$A:$F,3,0)</f>
        <v>Túi</v>
      </c>
      <c r="AD14" s="129">
        <v>2</v>
      </c>
      <c r="AE14" s="319"/>
      <c r="AF14" s="301">
        <f>VLOOKUP(VLOOKUP(N14,Ma_KH!$A:$R,18,0)&amp;X14,Gia_MB!$A:$F,6,0)</f>
        <v>69759</v>
      </c>
      <c r="AG14" s="320">
        <f t="shared" si="6"/>
        <v>139518</v>
      </c>
      <c r="AH14" s="319"/>
      <c r="AI14" s="321"/>
      <c r="AJ14" s="322"/>
      <c r="AK14" s="323" t="str">
        <f t="shared" si="7"/>
        <v>8</v>
      </c>
      <c r="AL14" s="319"/>
      <c r="AM14" s="324">
        <f t="shared" si="8"/>
        <v>11161.44</v>
      </c>
      <c r="AN14" s="323" t="str">
        <f t="shared" si="9"/>
        <v>33311</v>
      </c>
      <c r="AO14" s="322"/>
      <c r="AP14" s="325" t="str">
        <f t="shared" si="10"/>
        <v>K-C6</v>
      </c>
      <c r="AQ14" s="325" t="str">
        <f t="shared" si="11"/>
        <v>156</v>
      </c>
      <c r="AR14" s="325" t="str">
        <f t="shared" si="12"/>
        <v>632</v>
      </c>
      <c r="AS14" s="326"/>
      <c r="AT14" s="326"/>
      <c r="AU14" s="322"/>
    </row>
    <row r="15" spans="1:47" x14ac:dyDescent="0.25">
      <c r="A15" s="315"/>
      <c r="B15" s="316"/>
      <c r="C15" s="316"/>
      <c r="D15" s="317"/>
      <c r="E15" s="125">
        <v>46056</v>
      </c>
      <c r="F15" s="125">
        <v>46056</v>
      </c>
      <c r="G15" s="126" t="s">
        <v>15821</v>
      </c>
      <c r="H15" s="127">
        <f t="shared" si="0"/>
        <v>46056</v>
      </c>
      <c r="I15" s="128" t="str">
        <f t="shared" si="1"/>
        <v>NKMB-0302brg12481</v>
      </c>
      <c r="J15" s="126"/>
      <c r="K15" s="126"/>
      <c r="L15" s="126"/>
      <c r="M15" s="125"/>
      <c r="N15" s="128" t="s">
        <v>10287</v>
      </c>
      <c r="O15" s="128" t="e">
        <f>VLOOKUP(N15,#REF!,2,0)</f>
        <v>#REF!</v>
      </c>
      <c r="P15" s="126"/>
      <c r="Q15" s="126"/>
      <c r="R15" s="128" t="e">
        <f t="shared" si="2"/>
        <v>#REF!</v>
      </c>
      <c r="S15" s="128" t="s">
        <v>1788</v>
      </c>
      <c r="T15" s="126"/>
      <c r="U15" s="126" t="e">
        <f t="shared" si="3"/>
        <v>#REF!</v>
      </c>
      <c r="V15" s="126"/>
      <c r="W15" s="126"/>
      <c r="X15" s="128" t="s">
        <v>34</v>
      </c>
      <c r="Y15" s="318" t="str">
        <f>VLOOKUP(X15,TONG_SL!$A:$F,2,0)</f>
        <v>Tai heo muối 200g</v>
      </c>
      <c r="Z15" s="317"/>
      <c r="AA15" s="317" t="str">
        <f t="shared" si="4"/>
        <v>5111</v>
      </c>
      <c r="AB15" s="317" t="str">
        <f t="shared" si="5"/>
        <v>131</v>
      </c>
      <c r="AC15" s="317" t="str">
        <f>VLOOKUP(X15,TONG_SL!$A:$F,3,0)</f>
        <v>Túi</v>
      </c>
      <c r="AD15" s="129">
        <v>2</v>
      </c>
      <c r="AE15" s="319"/>
      <c r="AF15" s="301">
        <f>VLOOKUP(VLOOKUP(N15,Ma_KH!$A:$R,18,0)&amp;X15,Gia_MB!$A:$F,6,0)</f>
        <v>52815</v>
      </c>
      <c r="AG15" s="320">
        <f t="shared" si="6"/>
        <v>105630</v>
      </c>
      <c r="AH15" s="319"/>
      <c r="AI15" s="321"/>
      <c r="AJ15" s="322"/>
      <c r="AK15" s="323" t="str">
        <f t="shared" si="7"/>
        <v>8</v>
      </c>
      <c r="AL15" s="319"/>
      <c r="AM15" s="324">
        <f t="shared" si="8"/>
        <v>8450.4</v>
      </c>
      <c r="AN15" s="323" t="str">
        <f t="shared" si="9"/>
        <v>33311</v>
      </c>
      <c r="AO15" s="322"/>
      <c r="AP15" s="325" t="str">
        <f t="shared" si="10"/>
        <v>K-C6</v>
      </c>
      <c r="AQ15" s="325" t="str">
        <f t="shared" si="11"/>
        <v>156</v>
      </c>
      <c r="AR15" s="325" t="str">
        <f t="shared" si="12"/>
        <v>632</v>
      </c>
      <c r="AS15" s="326"/>
      <c r="AT15" s="326"/>
      <c r="AU15" s="322"/>
    </row>
    <row r="16" spans="1:47" x14ac:dyDescent="0.25">
      <c r="A16" s="315"/>
      <c r="B16" s="316"/>
      <c r="C16" s="316"/>
      <c r="D16" s="317"/>
      <c r="E16" s="125">
        <v>46056</v>
      </c>
      <c r="F16" s="125">
        <v>46056</v>
      </c>
      <c r="G16" s="126" t="s">
        <v>15822</v>
      </c>
      <c r="H16" s="127">
        <f t="shared" si="0"/>
        <v>46056</v>
      </c>
      <c r="I16" s="128" t="str">
        <f t="shared" si="1"/>
        <v>NKMB-0302brg12171</v>
      </c>
      <c r="J16" s="126"/>
      <c r="K16" s="126"/>
      <c r="L16" s="126"/>
      <c r="M16" s="125"/>
      <c r="N16" s="128" t="s">
        <v>10285</v>
      </c>
      <c r="O16" s="128" t="e">
        <f>VLOOKUP(N16,#REF!,2,0)</f>
        <v>#REF!</v>
      </c>
      <c r="P16" s="126"/>
      <c r="Q16" s="126"/>
      <c r="R16" s="128" t="e">
        <f t="shared" si="2"/>
        <v>#REF!</v>
      </c>
      <c r="S16" s="128" t="s">
        <v>1788</v>
      </c>
      <c r="T16" s="126"/>
      <c r="U16" s="126" t="e">
        <f t="shared" si="3"/>
        <v>#REF!</v>
      </c>
      <c r="V16" s="126"/>
      <c r="W16" s="126"/>
      <c r="X16" s="128" t="s">
        <v>48</v>
      </c>
      <c r="Y16" s="318" t="str">
        <f>VLOOKUP(X16,TONG_SL!$A:$F,2,0)</f>
        <v>Mọc Nấm Hương 250g</v>
      </c>
      <c r="Z16" s="317"/>
      <c r="AA16" s="317" t="str">
        <f t="shared" si="4"/>
        <v>5111</v>
      </c>
      <c r="AB16" s="317" t="str">
        <f t="shared" si="5"/>
        <v>131</v>
      </c>
      <c r="AC16" s="317" t="str">
        <f>VLOOKUP(X16,TONG_SL!$A:$F,3,0)</f>
        <v>Túi</v>
      </c>
      <c r="AD16" s="129">
        <v>3</v>
      </c>
      <c r="AE16" s="319"/>
      <c r="AF16" s="301">
        <f>VLOOKUP(VLOOKUP(N16,Ma_KH!$A:$R,18,0)&amp;X16,Gia_MB!$A:$F,6,0)</f>
        <v>43700</v>
      </c>
      <c r="AG16" s="320">
        <f t="shared" si="6"/>
        <v>131100</v>
      </c>
      <c r="AH16" s="319"/>
      <c r="AI16" s="321"/>
      <c r="AJ16" s="322"/>
      <c r="AK16" s="323" t="str">
        <f t="shared" si="7"/>
        <v>8</v>
      </c>
      <c r="AL16" s="319"/>
      <c r="AM16" s="324">
        <f t="shared" si="8"/>
        <v>10488</v>
      </c>
      <c r="AN16" s="323" t="str">
        <f t="shared" si="9"/>
        <v>33311</v>
      </c>
      <c r="AO16" s="322"/>
      <c r="AP16" s="325" t="str">
        <f t="shared" si="10"/>
        <v>K-C6</v>
      </c>
      <c r="AQ16" s="325" t="str">
        <f t="shared" si="11"/>
        <v>156</v>
      </c>
      <c r="AR16" s="325" t="str">
        <f t="shared" si="12"/>
        <v>632</v>
      </c>
      <c r="AS16" s="326"/>
      <c r="AT16" s="326"/>
      <c r="AU16" s="322"/>
    </row>
    <row r="17" spans="1:47" x14ac:dyDescent="0.25">
      <c r="A17" s="315"/>
      <c r="B17" s="316"/>
      <c r="C17" s="316"/>
      <c r="D17" s="317"/>
      <c r="E17" s="125">
        <v>46056</v>
      </c>
      <c r="F17" s="125">
        <v>46056</v>
      </c>
      <c r="G17" s="126" t="s">
        <v>15823</v>
      </c>
      <c r="H17" s="127">
        <f t="shared" si="0"/>
        <v>46056</v>
      </c>
      <c r="I17" s="128" t="str">
        <f t="shared" si="1"/>
        <v>NKMB-03025brg12171</v>
      </c>
      <c r="J17" s="126"/>
      <c r="K17" s="126"/>
      <c r="L17" s="126"/>
      <c r="M17" s="125"/>
      <c r="N17" s="128" t="s">
        <v>10285</v>
      </c>
      <c r="O17" s="128" t="e">
        <f>VLOOKUP(N17,#REF!,2,0)</f>
        <v>#REF!</v>
      </c>
      <c r="P17" s="126"/>
      <c r="Q17" s="126"/>
      <c r="R17" s="128" t="e">
        <f t="shared" si="2"/>
        <v>#REF!</v>
      </c>
      <c r="S17" s="128" t="s">
        <v>1788</v>
      </c>
      <c r="T17" s="126"/>
      <c r="U17" s="126" t="e">
        <f t="shared" si="3"/>
        <v>#REF!</v>
      </c>
      <c r="V17" s="126"/>
      <c r="W17" s="126"/>
      <c r="X17" s="128" t="s">
        <v>32</v>
      </c>
      <c r="Y17" s="318" t="str">
        <f>VLOOKUP(X17,TONG_SL!$A:$F,2,0)</f>
        <v>Giò Tai Lưỡi Xào 250g</v>
      </c>
      <c r="Z17" s="317"/>
      <c r="AA17" s="317" t="str">
        <f t="shared" si="4"/>
        <v>5111</v>
      </c>
      <c r="AB17" s="317" t="str">
        <f t="shared" si="5"/>
        <v>131</v>
      </c>
      <c r="AC17" s="317" t="str">
        <f>VLOOKUP(X17,TONG_SL!$A:$F,3,0)</f>
        <v>Túi</v>
      </c>
      <c r="AD17" s="129">
        <v>2</v>
      </c>
      <c r="AE17" s="319"/>
      <c r="AF17" s="301">
        <f>VLOOKUP(VLOOKUP(N17,Ma_KH!$A:$R,18,0)&amp;X17,Gia_MB!$A:$F,6,0)</f>
        <v>47673</v>
      </c>
      <c r="AG17" s="320">
        <f t="shared" si="6"/>
        <v>95346</v>
      </c>
      <c r="AH17" s="319"/>
      <c r="AI17" s="321"/>
      <c r="AJ17" s="322"/>
      <c r="AK17" s="323" t="str">
        <f t="shared" si="7"/>
        <v>8</v>
      </c>
      <c r="AL17" s="319"/>
      <c r="AM17" s="324">
        <f t="shared" si="8"/>
        <v>7627.68</v>
      </c>
      <c r="AN17" s="323" t="str">
        <f t="shared" si="9"/>
        <v>33311</v>
      </c>
      <c r="AO17" s="322"/>
      <c r="AP17" s="325" t="str">
        <f t="shared" si="10"/>
        <v>K-C6</v>
      </c>
      <c r="AQ17" s="325" t="str">
        <f t="shared" si="11"/>
        <v>156</v>
      </c>
      <c r="AR17" s="325" t="str">
        <f t="shared" si="12"/>
        <v>632</v>
      </c>
      <c r="AS17" s="326"/>
      <c r="AT17" s="326"/>
      <c r="AU17" s="322"/>
    </row>
    <row r="18" spans="1:47" x14ac:dyDescent="0.25">
      <c r="A18" s="315"/>
      <c r="B18" s="316"/>
      <c r="C18" s="316"/>
      <c r="D18" s="317"/>
      <c r="E18" s="125">
        <v>46056</v>
      </c>
      <c r="F18" s="125">
        <v>46056</v>
      </c>
      <c r="G18" s="126" t="s">
        <v>15823</v>
      </c>
      <c r="H18" s="127">
        <f t="shared" si="0"/>
        <v>46056</v>
      </c>
      <c r="I18" s="128" t="str">
        <f t="shared" si="1"/>
        <v>NKMB-03025brg12171</v>
      </c>
      <c r="J18" s="126"/>
      <c r="K18" s="126"/>
      <c r="L18" s="126"/>
      <c r="M18" s="125"/>
      <c r="N18" s="128" t="s">
        <v>10285</v>
      </c>
      <c r="O18" s="128" t="e">
        <f>VLOOKUP(N18,#REF!,2,0)</f>
        <v>#REF!</v>
      </c>
      <c r="P18" s="126"/>
      <c r="Q18" s="126"/>
      <c r="R18" s="128" t="e">
        <f t="shared" si="2"/>
        <v>#REF!</v>
      </c>
      <c r="S18" s="128" t="s">
        <v>1788</v>
      </c>
      <c r="T18" s="126"/>
      <c r="U18" s="126" t="e">
        <f t="shared" si="3"/>
        <v>#REF!</v>
      </c>
      <c r="V18" s="126"/>
      <c r="W18" s="126"/>
      <c r="X18" s="128" t="s">
        <v>48</v>
      </c>
      <c r="Y18" s="318" t="str">
        <f>VLOOKUP(X18,TONG_SL!$A:$F,2,0)</f>
        <v>Mọc Nấm Hương 250g</v>
      </c>
      <c r="Z18" s="317"/>
      <c r="AA18" s="317" t="str">
        <f t="shared" si="4"/>
        <v>5111</v>
      </c>
      <c r="AB18" s="317" t="str">
        <f t="shared" si="5"/>
        <v>131</v>
      </c>
      <c r="AC18" s="317" t="str">
        <f>VLOOKUP(X18,TONG_SL!$A:$F,3,0)</f>
        <v>Túi</v>
      </c>
      <c r="AD18" s="129">
        <v>3</v>
      </c>
      <c r="AE18" s="319"/>
      <c r="AF18" s="301">
        <f>VLOOKUP(VLOOKUP(N18,Ma_KH!$A:$R,18,0)&amp;X18,Gia_MB!$A:$F,6,0)</f>
        <v>43700</v>
      </c>
      <c r="AG18" s="320">
        <f t="shared" si="6"/>
        <v>131100</v>
      </c>
      <c r="AH18" s="319"/>
      <c r="AI18" s="321"/>
      <c r="AJ18" s="322"/>
      <c r="AK18" s="323" t="str">
        <f t="shared" si="7"/>
        <v>8</v>
      </c>
      <c r="AL18" s="319"/>
      <c r="AM18" s="324">
        <f t="shared" si="8"/>
        <v>10488</v>
      </c>
      <c r="AN18" s="323" t="str">
        <f t="shared" si="9"/>
        <v>33311</v>
      </c>
      <c r="AO18" s="322"/>
      <c r="AP18" s="325" t="str">
        <f t="shared" si="10"/>
        <v>K-C6</v>
      </c>
      <c r="AQ18" s="325" t="str">
        <f t="shared" si="11"/>
        <v>156</v>
      </c>
      <c r="AR18" s="325" t="str">
        <f t="shared" si="12"/>
        <v>632</v>
      </c>
      <c r="AS18" s="326"/>
      <c r="AT18" s="326"/>
      <c r="AU18" s="322"/>
    </row>
    <row r="19" spans="1:47" x14ac:dyDescent="0.25">
      <c r="A19" s="315"/>
      <c r="B19" s="316"/>
      <c r="C19" s="316"/>
      <c r="D19" s="317"/>
      <c r="E19" s="125">
        <v>46056</v>
      </c>
      <c r="F19" s="125">
        <v>46056</v>
      </c>
      <c r="G19" s="126" t="s">
        <v>15824</v>
      </c>
      <c r="H19" s="127">
        <f t="shared" si="0"/>
        <v>46056</v>
      </c>
      <c r="I19" s="128" t="str">
        <f t="shared" si="1"/>
        <v>NKMB-030226pk0139</v>
      </c>
      <c r="J19" s="126"/>
      <c r="K19" s="126"/>
      <c r="L19" s="126"/>
      <c r="M19" s="125"/>
      <c r="N19" s="128" t="s">
        <v>12192</v>
      </c>
      <c r="O19" s="128" t="e">
        <f>VLOOKUP(N19,#REF!,2,0)</f>
        <v>#REF!</v>
      </c>
      <c r="P19" s="126"/>
      <c r="Q19" s="126"/>
      <c r="R19" s="128" t="e">
        <f t="shared" si="2"/>
        <v>#REF!</v>
      </c>
      <c r="S19" s="128" t="s">
        <v>1788</v>
      </c>
      <c r="T19" s="126"/>
      <c r="U19" s="126" t="e">
        <f t="shared" si="3"/>
        <v>#REF!</v>
      </c>
      <c r="V19" s="126"/>
      <c r="W19" s="126"/>
      <c r="X19" s="128" t="s">
        <v>52</v>
      </c>
      <c r="Y19" s="318" t="str">
        <f>VLOOKUP(X19,TONG_SL!$A:$F,2,0)</f>
        <v>Gà xì dầu 500g</v>
      </c>
      <c r="Z19" s="317"/>
      <c r="AA19" s="317" t="str">
        <f t="shared" si="4"/>
        <v>5111</v>
      </c>
      <c r="AB19" s="317" t="str">
        <f t="shared" si="5"/>
        <v>131</v>
      </c>
      <c r="AC19" s="317" t="str">
        <f>VLOOKUP(X19,TONG_SL!$A:$F,3,0)</f>
        <v>Túi</v>
      </c>
      <c r="AD19" s="129">
        <v>1</v>
      </c>
      <c r="AE19" s="319"/>
      <c r="AF19" s="301">
        <f>VLOOKUP(VLOOKUP(N19,Ma_KH!$A:$R,18,0)&amp;X19,Gia_MB!$A:$F,6,0)</f>
        <v>111606</v>
      </c>
      <c r="AG19" s="320">
        <f t="shared" si="6"/>
        <v>111606</v>
      </c>
      <c r="AH19" s="319"/>
      <c r="AI19" s="321"/>
      <c r="AJ19" s="322"/>
      <c r="AK19" s="323" t="str">
        <f t="shared" si="7"/>
        <v>8</v>
      </c>
      <c r="AL19" s="319"/>
      <c r="AM19" s="324">
        <f t="shared" si="8"/>
        <v>8928.48</v>
      </c>
      <c r="AN19" s="323" t="str">
        <f t="shared" si="9"/>
        <v>33311</v>
      </c>
      <c r="AO19" s="322"/>
      <c r="AP19" s="325" t="str">
        <f t="shared" si="10"/>
        <v>K-C6</v>
      </c>
      <c r="AQ19" s="325" t="str">
        <f t="shared" si="11"/>
        <v>156</v>
      </c>
      <c r="AR19" s="325" t="str">
        <f t="shared" si="12"/>
        <v>632</v>
      </c>
      <c r="AS19" s="326"/>
      <c r="AT19" s="326"/>
      <c r="AU19" s="322"/>
    </row>
    <row r="20" spans="1:47" x14ac:dyDescent="0.25">
      <c r="A20" s="315"/>
      <c r="B20" s="316"/>
      <c r="C20" s="316"/>
      <c r="D20" s="317"/>
      <c r="E20" s="125">
        <v>46056</v>
      </c>
      <c r="F20" s="125">
        <v>46056</v>
      </c>
      <c r="G20" s="126" t="s">
        <v>15824</v>
      </c>
      <c r="H20" s="127">
        <f t="shared" si="0"/>
        <v>46056</v>
      </c>
      <c r="I20" s="128" t="str">
        <f t="shared" si="1"/>
        <v>NKMB-030226pk0139</v>
      </c>
      <c r="J20" s="126"/>
      <c r="K20" s="126"/>
      <c r="L20" s="126"/>
      <c r="M20" s="125"/>
      <c r="N20" s="128" t="s">
        <v>12192</v>
      </c>
      <c r="O20" s="128" t="e">
        <f>VLOOKUP(N20,#REF!,2,0)</f>
        <v>#REF!</v>
      </c>
      <c r="P20" s="126"/>
      <c r="Q20" s="126"/>
      <c r="R20" s="128" t="e">
        <f t="shared" si="2"/>
        <v>#REF!</v>
      </c>
      <c r="S20" s="128" t="s">
        <v>1788</v>
      </c>
      <c r="T20" s="126"/>
      <c r="U20" s="126" t="e">
        <f t="shared" si="3"/>
        <v>#REF!</v>
      </c>
      <c r="V20" s="126"/>
      <c r="W20" s="126"/>
      <c r="X20" s="128" t="s">
        <v>27</v>
      </c>
      <c r="Y20" s="318" t="str">
        <f>VLOOKUP(X20,TONG_SL!$A:$F,2,0)</f>
        <v>Chân giò heo muối 300g</v>
      </c>
      <c r="Z20" s="317"/>
      <c r="AA20" s="317" t="str">
        <f t="shared" si="4"/>
        <v>5111</v>
      </c>
      <c r="AB20" s="317" t="str">
        <f t="shared" si="5"/>
        <v>131</v>
      </c>
      <c r="AC20" s="317" t="str">
        <f>VLOOKUP(X20,TONG_SL!$A:$F,3,0)</f>
        <v>Túi</v>
      </c>
      <c r="AD20" s="129">
        <v>1</v>
      </c>
      <c r="AE20" s="319"/>
      <c r="AF20" s="301">
        <f>VLOOKUP(VLOOKUP(N20,Ma_KH!$A:$R,18,0)&amp;X20,Gia_MB!$A:$F,6,0)</f>
        <v>73431</v>
      </c>
      <c r="AG20" s="320">
        <f t="shared" si="6"/>
        <v>73431</v>
      </c>
      <c r="AH20" s="319"/>
      <c r="AI20" s="321"/>
      <c r="AJ20" s="322"/>
      <c r="AK20" s="323" t="str">
        <f t="shared" si="7"/>
        <v>8</v>
      </c>
      <c r="AL20" s="319"/>
      <c r="AM20" s="324">
        <f t="shared" si="8"/>
        <v>5874.48</v>
      </c>
      <c r="AN20" s="323" t="str">
        <f t="shared" si="9"/>
        <v>33311</v>
      </c>
      <c r="AO20" s="322"/>
      <c r="AP20" s="325" t="str">
        <f t="shared" si="10"/>
        <v>K-C6</v>
      </c>
      <c r="AQ20" s="325" t="str">
        <f t="shared" si="11"/>
        <v>156</v>
      </c>
      <c r="AR20" s="325" t="str">
        <f t="shared" si="12"/>
        <v>632</v>
      </c>
      <c r="AS20" s="326"/>
      <c r="AT20" s="326"/>
      <c r="AU20" s="322"/>
    </row>
    <row r="21" spans="1:47" x14ac:dyDescent="0.25">
      <c r="A21" s="315"/>
      <c r="B21" s="316"/>
      <c r="C21" s="316"/>
      <c r="D21" s="317"/>
      <c r="E21" s="125">
        <v>46056</v>
      </c>
      <c r="F21" s="125">
        <v>46056</v>
      </c>
      <c r="G21" s="126" t="s">
        <v>15824</v>
      </c>
      <c r="H21" s="127">
        <f t="shared" si="0"/>
        <v>46056</v>
      </c>
      <c r="I21" s="128" t="str">
        <f t="shared" si="1"/>
        <v>NKMB-030226pk0139</v>
      </c>
      <c r="J21" s="126"/>
      <c r="K21" s="126"/>
      <c r="L21" s="126"/>
      <c r="M21" s="125"/>
      <c r="N21" s="128" t="s">
        <v>12192</v>
      </c>
      <c r="O21" s="128" t="e">
        <f>VLOOKUP(N21,#REF!,2,0)</f>
        <v>#REF!</v>
      </c>
      <c r="P21" s="126"/>
      <c r="Q21" s="126"/>
      <c r="R21" s="128" t="e">
        <f t="shared" si="2"/>
        <v>#REF!</v>
      </c>
      <c r="S21" s="128" t="s">
        <v>1788</v>
      </c>
      <c r="T21" s="126"/>
      <c r="U21" s="126" t="e">
        <f t="shared" si="3"/>
        <v>#REF!</v>
      </c>
      <c r="V21" s="126"/>
      <c r="W21" s="126"/>
      <c r="X21" s="128" t="s">
        <v>30</v>
      </c>
      <c r="Y21" s="318" t="str">
        <f>VLOOKUP(X21,TONG_SL!$A:$F,2,0)</f>
        <v>Gà muối 500g</v>
      </c>
      <c r="Z21" s="317"/>
      <c r="AA21" s="317" t="str">
        <f t="shared" si="4"/>
        <v>5111</v>
      </c>
      <c r="AB21" s="317" t="str">
        <f t="shared" si="5"/>
        <v>131</v>
      </c>
      <c r="AC21" s="317" t="str">
        <f>VLOOKUP(X21,TONG_SL!$A:$F,3,0)</f>
        <v>Túi</v>
      </c>
      <c r="AD21" s="129">
        <v>1</v>
      </c>
      <c r="AE21" s="319"/>
      <c r="AF21" s="301">
        <f>VLOOKUP(VLOOKUP(N21,Ma_KH!$A:$R,18,0)&amp;X21,Gia_MB!$A:$F,6,0)</f>
        <v>111058</v>
      </c>
      <c r="AG21" s="320">
        <f t="shared" si="6"/>
        <v>111058</v>
      </c>
      <c r="AH21" s="319"/>
      <c r="AI21" s="321"/>
      <c r="AJ21" s="322"/>
      <c r="AK21" s="323" t="str">
        <f t="shared" si="7"/>
        <v>8</v>
      </c>
      <c r="AL21" s="319"/>
      <c r="AM21" s="324">
        <f t="shared" si="8"/>
        <v>8884.64</v>
      </c>
      <c r="AN21" s="323" t="str">
        <f t="shared" si="9"/>
        <v>33311</v>
      </c>
      <c r="AO21" s="322"/>
      <c r="AP21" s="325" t="str">
        <f t="shared" si="10"/>
        <v>K-C6</v>
      </c>
      <c r="AQ21" s="325" t="str">
        <f t="shared" si="11"/>
        <v>156</v>
      </c>
      <c r="AR21" s="325" t="str">
        <f t="shared" si="12"/>
        <v>632</v>
      </c>
      <c r="AS21" s="326"/>
      <c r="AT21" s="326"/>
      <c r="AU21" s="322"/>
    </row>
    <row r="22" spans="1:47" x14ac:dyDescent="0.25">
      <c r="A22" s="315"/>
      <c r="B22" s="316"/>
      <c r="C22" s="316"/>
      <c r="D22" s="317"/>
      <c r="E22" s="125">
        <v>46056</v>
      </c>
      <c r="F22" s="125">
        <v>46056</v>
      </c>
      <c r="G22" s="126" t="s">
        <v>15824</v>
      </c>
      <c r="H22" s="127">
        <f t="shared" si="0"/>
        <v>46056</v>
      </c>
      <c r="I22" s="128" t="str">
        <f t="shared" si="1"/>
        <v>NKMB-030226pk0139</v>
      </c>
      <c r="J22" s="126"/>
      <c r="K22" s="126"/>
      <c r="L22" s="126"/>
      <c r="M22" s="125"/>
      <c r="N22" s="128" t="s">
        <v>12192</v>
      </c>
      <c r="O22" s="128" t="e">
        <f>VLOOKUP(N22,#REF!,2,0)</f>
        <v>#REF!</v>
      </c>
      <c r="P22" s="126"/>
      <c r="Q22" s="126"/>
      <c r="R22" s="128" t="e">
        <f t="shared" si="2"/>
        <v>#REF!</v>
      </c>
      <c r="S22" s="128" t="s">
        <v>1788</v>
      </c>
      <c r="T22" s="126"/>
      <c r="U22" s="126" t="e">
        <f t="shared" si="3"/>
        <v>#REF!</v>
      </c>
      <c r="V22" s="126"/>
      <c r="W22" s="126"/>
      <c r="X22" s="128" t="s">
        <v>600</v>
      </c>
      <c r="Y22" s="318" t="str">
        <f>VLOOKUP(X22,TONG_SL!$A:$F,2,0)</f>
        <v>Tai heo sốt thái 250g</v>
      </c>
      <c r="Z22" s="317"/>
      <c r="AA22" s="317" t="str">
        <f t="shared" si="4"/>
        <v>5111</v>
      </c>
      <c r="AB22" s="317" t="str">
        <f t="shared" si="5"/>
        <v>131</v>
      </c>
      <c r="AC22" s="317" t="str">
        <f>VLOOKUP(X22,TONG_SL!$A:$F,3,0)</f>
        <v>Hộp</v>
      </c>
      <c r="AD22" s="129">
        <v>2</v>
      </c>
      <c r="AE22" s="319"/>
      <c r="AF22" s="301" t="e">
        <f>VLOOKUP(VLOOKUP(N22,Ma_KH!$A:$R,18,0)&amp;X22,Gia_MB!$A:$F,6,0)</f>
        <v>#N/A</v>
      </c>
      <c r="AG22" s="320" t="e">
        <f t="shared" si="6"/>
        <v>#N/A</v>
      </c>
      <c r="AH22" s="319"/>
      <c r="AI22" s="321"/>
      <c r="AJ22" s="322"/>
      <c r="AK22" s="323" t="str">
        <f t="shared" si="7"/>
        <v>8</v>
      </c>
      <c r="AL22" s="319"/>
      <c r="AM22" s="324" t="e">
        <f t="shared" si="8"/>
        <v>#N/A</v>
      </c>
      <c r="AN22" s="323" t="str">
        <f t="shared" si="9"/>
        <v>33311</v>
      </c>
      <c r="AO22" s="322"/>
      <c r="AP22" s="325" t="str">
        <f t="shared" si="10"/>
        <v>K-C6</v>
      </c>
      <c r="AQ22" s="325" t="str">
        <f t="shared" si="11"/>
        <v>156</v>
      </c>
      <c r="AR22" s="325" t="str">
        <f t="shared" si="12"/>
        <v>632</v>
      </c>
      <c r="AS22" s="326"/>
      <c r="AT22" s="326"/>
      <c r="AU22" s="322"/>
    </row>
    <row r="23" spans="1:47" x14ac:dyDescent="0.25">
      <c r="A23" s="315"/>
      <c r="B23" s="316"/>
      <c r="C23" s="316"/>
      <c r="D23" s="317"/>
      <c r="E23" s="125">
        <v>46056</v>
      </c>
      <c r="F23" s="125">
        <v>46056</v>
      </c>
      <c r="G23" s="126" t="s">
        <v>15824</v>
      </c>
      <c r="H23" s="127">
        <f t="shared" si="0"/>
        <v>46056</v>
      </c>
      <c r="I23" s="128" t="str">
        <f t="shared" si="1"/>
        <v>NKMB-030226pk0139</v>
      </c>
      <c r="J23" s="126"/>
      <c r="K23" s="126"/>
      <c r="L23" s="126"/>
      <c r="M23" s="125"/>
      <c r="N23" s="128" t="s">
        <v>12192</v>
      </c>
      <c r="O23" s="128" t="e">
        <f>VLOOKUP(N23,#REF!,2,0)</f>
        <v>#REF!</v>
      </c>
      <c r="P23" s="126"/>
      <c r="Q23" s="126"/>
      <c r="R23" s="128" t="e">
        <f t="shared" si="2"/>
        <v>#REF!</v>
      </c>
      <c r="S23" s="128" t="s">
        <v>1788</v>
      </c>
      <c r="T23" s="126"/>
      <c r="U23" s="126" t="e">
        <f t="shared" si="3"/>
        <v>#REF!</v>
      </c>
      <c r="V23" s="126"/>
      <c r="W23" s="126"/>
      <c r="X23" s="128" t="s">
        <v>34</v>
      </c>
      <c r="Y23" s="318" t="str">
        <f>VLOOKUP(X23,TONG_SL!$A:$F,2,0)</f>
        <v>Tai heo muối 200g</v>
      </c>
      <c r="Z23" s="317"/>
      <c r="AA23" s="317" t="str">
        <f t="shared" si="4"/>
        <v>5111</v>
      </c>
      <c r="AB23" s="317" t="str">
        <f t="shared" si="5"/>
        <v>131</v>
      </c>
      <c r="AC23" s="317" t="str">
        <f>VLOOKUP(X23,TONG_SL!$A:$F,3,0)</f>
        <v>Túi</v>
      </c>
      <c r="AD23" s="129">
        <v>1</v>
      </c>
      <c r="AE23" s="319"/>
      <c r="AF23" s="301">
        <f>VLOOKUP(VLOOKUP(N23,Ma_KH!$A:$R,18,0)&amp;X23,Gia_MB!$A:$F,6,0)</f>
        <v>55595</v>
      </c>
      <c r="AG23" s="320">
        <f t="shared" si="6"/>
        <v>55595</v>
      </c>
      <c r="AH23" s="319"/>
      <c r="AI23" s="321"/>
      <c r="AJ23" s="322"/>
      <c r="AK23" s="323" t="str">
        <f t="shared" si="7"/>
        <v>8</v>
      </c>
      <c r="AL23" s="319"/>
      <c r="AM23" s="324">
        <f t="shared" si="8"/>
        <v>4447.6000000000004</v>
      </c>
      <c r="AN23" s="323" t="str">
        <f t="shared" si="9"/>
        <v>33311</v>
      </c>
      <c r="AO23" s="322"/>
      <c r="AP23" s="325" t="str">
        <f t="shared" si="10"/>
        <v>K-C6</v>
      </c>
      <c r="AQ23" s="325" t="str">
        <f t="shared" si="11"/>
        <v>156</v>
      </c>
      <c r="AR23" s="325" t="str">
        <f t="shared" si="12"/>
        <v>632</v>
      </c>
      <c r="AS23" s="326"/>
      <c r="AT23" s="326"/>
      <c r="AU23" s="322"/>
    </row>
    <row r="24" spans="1:47" x14ac:dyDescent="0.25">
      <c r="A24" s="315"/>
      <c r="B24" s="316"/>
      <c r="C24" s="316"/>
      <c r="D24" s="317"/>
      <c r="E24" s="125">
        <v>46056</v>
      </c>
      <c r="F24" s="125">
        <v>46056</v>
      </c>
      <c r="G24" s="126" t="s">
        <v>15824</v>
      </c>
      <c r="H24" s="127">
        <f t="shared" si="0"/>
        <v>46056</v>
      </c>
      <c r="I24" s="128" t="str">
        <f t="shared" si="1"/>
        <v>NKMB-030226pk0139</v>
      </c>
      <c r="J24" s="126"/>
      <c r="K24" s="126"/>
      <c r="L24" s="126"/>
      <c r="M24" s="125"/>
      <c r="N24" s="128" t="s">
        <v>12192</v>
      </c>
      <c r="O24" s="128" t="e">
        <f>VLOOKUP(N24,#REF!,2,0)</f>
        <v>#REF!</v>
      </c>
      <c r="P24" s="126"/>
      <c r="Q24" s="126"/>
      <c r="R24" s="128" t="e">
        <f t="shared" si="2"/>
        <v>#REF!</v>
      </c>
      <c r="S24" s="128" t="s">
        <v>1788</v>
      </c>
      <c r="T24" s="126"/>
      <c r="U24" s="126" t="e">
        <f t="shared" si="3"/>
        <v>#REF!</v>
      </c>
      <c r="V24" s="126"/>
      <c r="W24" s="126"/>
      <c r="X24" s="128" t="s">
        <v>37</v>
      </c>
      <c r="Y24" s="318" t="str">
        <f>VLOOKUP(X24,TONG_SL!$A:$F,2,0)</f>
        <v>Chả cốm 300g</v>
      </c>
      <c r="Z24" s="317"/>
      <c r="AA24" s="317" t="str">
        <f t="shared" si="4"/>
        <v>5111</v>
      </c>
      <c r="AB24" s="317" t="str">
        <f t="shared" si="5"/>
        <v>131</v>
      </c>
      <c r="AC24" s="317" t="str">
        <f>VLOOKUP(X24,TONG_SL!$A:$F,3,0)</f>
        <v>Túi</v>
      </c>
      <c r="AD24" s="129">
        <v>1</v>
      </c>
      <c r="AE24" s="319"/>
      <c r="AF24" s="301">
        <f>VLOOKUP(VLOOKUP(N24,Ma_KH!$A:$R,18,0)&amp;X24,Gia_MB!$A:$F,6,0)</f>
        <v>74250</v>
      </c>
      <c r="AG24" s="320">
        <f t="shared" si="6"/>
        <v>74250</v>
      </c>
      <c r="AH24" s="319"/>
      <c r="AI24" s="321"/>
      <c r="AJ24" s="322"/>
      <c r="AK24" s="323" t="str">
        <f t="shared" si="7"/>
        <v>8</v>
      </c>
      <c r="AL24" s="319"/>
      <c r="AM24" s="324">
        <f t="shared" si="8"/>
        <v>5940</v>
      </c>
      <c r="AN24" s="323" t="str">
        <f t="shared" si="9"/>
        <v>33311</v>
      </c>
      <c r="AO24" s="322"/>
      <c r="AP24" s="325" t="str">
        <f t="shared" si="10"/>
        <v>K-C6</v>
      </c>
      <c r="AQ24" s="325" t="str">
        <f t="shared" si="11"/>
        <v>156</v>
      </c>
      <c r="AR24" s="325" t="str">
        <f t="shared" si="12"/>
        <v>632</v>
      </c>
      <c r="AS24" s="326"/>
      <c r="AT24" s="326"/>
      <c r="AU24" s="322"/>
    </row>
    <row r="25" spans="1:47" x14ac:dyDescent="0.25">
      <c r="A25" s="315"/>
      <c r="B25" s="316"/>
      <c r="C25" s="316"/>
      <c r="D25" s="317"/>
      <c r="E25" s="125">
        <v>46056</v>
      </c>
      <c r="F25" s="125">
        <v>46054</v>
      </c>
      <c r="G25" s="126" t="s">
        <v>15825</v>
      </c>
      <c r="H25" s="127">
        <f t="shared" si="0"/>
        <v>46056</v>
      </c>
      <c r="I25" s="128" t="str">
        <f t="shared" si="1"/>
        <v>NKMB-0102brg12061</v>
      </c>
      <c r="J25" s="126"/>
      <c r="K25" s="126"/>
      <c r="L25" s="126"/>
      <c r="M25" s="125"/>
      <c r="N25" s="128" t="s">
        <v>10263</v>
      </c>
      <c r="O25" s="128" t="e">
        <f>VLOOKUP(N25,#REF!,2,0)</f>
        <v>#REF!</v>
      </c>
      <c r="P25" s="126"/>
      <c r="Q25" s="126"/>
      <c r="R25" s="128" t="e">
        <f t="shared" si="2"/>
        <v>#REF!</v>
      </c>
      <c r="S25" s="128" t="s">
        <v>1788</v>
      </c>
      <c r="T25" s="126"/>
      <c r="U25" s="126" t="e">
        <f t="shared" si="3"/>
        <v>#REF!</v>
      </c>
      <c r="V25" s="126"/>
      <c r="W25" s="126"/>
      <c r="X25" s="128" t="s">
        <v>27</v>
      </c>
      <c r="Y25" s="318" t="str">
        <f>VLOOKUP(X25,TONG_SL!$A:$F,2,0)</f>
        <v>Chân giò heo muối 300g</v>
      </c>
      <c r="Z25" s="317"/>
      <c r="AA25" s="317" t="str">
        <f t="shared" si="4"/>
        <v>5111</v>
      </c>
      <c r="AB25" s="317" t="str">
        <f t="shared" si="5"/>
        <v>131</v>
      </c>
      <c r="AC25" s="317" t="str">
        <f>VLOOKUP(X25,TONG_SL!$A:$F,3,0)</f>
        <v>Túi</v>
      </c>
      <c r="AD25" s="129">
        <v>1</v>
      </c>
      <c r="AE25" s="319"/>
      <c r="AF25" s="301">
        <f>VLOOKUP(VLOOKUP(N25,Ma_KH!$A:$R,18,0)&amp;X25,Gia_MB!$A:$F,6,0)</f>
        <v>69759</v>
      </c>
      <c r="AG25" s="320">
        <f t="shared" si="6"/>
        <v>69759</v>
      </c>
      <c r="AH25" s="319"/>
      <c r="AI25" s="321"/>
      <c r="AJ25" s="322"/>
      <c r="AK25" s="323" t="str">
        <f t="shared" si="7"/>
        <v>8</v>
      </c>
      <c r="AL25" s="319"/>
      <c r="AM25" s="324">
        <f t="shared" si="8"/>
        <v>5580.72</v>
      </c>
      <c r="AN25" s="323" t="str">
        <f t="shared" si="9"/>
        <v>33311</v>
      </c>
      <c r="AO25" s="322"/>
      <c r="AP25" s="325" t="str">
        <f t="shared" si="10"/>
        <v>K-C6</v>
      </c>
      <c r="AQ25" s="325" t="str">
        <f t="shared" si="11"/>
        <v>156</v>
      </c>
      <c r="AR25" s="325" t="str">
        <f t="shared" si="12"/>
        <v>632</v>
      </c>
      <c r="AS25" s="326"/>
      <c r="AT25" s="326"/>
      <c r="AU25" s="322"/>
    </row>
    <row r="26" spans="1:47" x14ac:dyDescent="0.25">
      <c r="A26" s="315"/>
      <c r="B26" s="316"/>
      <c r="C26" s="316"/>
      <c r="D26" s="317"/>
      <c r="E26" s="125">
        <v>46056</v>
      </c>
      <c r="F26" s="125">
        <v>46054</v>
      </c>
      <c r="G26" s="126" t="s">
        <v>15825</v>
      </c>
      <c r="H26" s="127">
        <f t="shared" si="0"/>
        <v>46056</v>
      </c>
      <c r="I26" s="128" t="str">
        <f t="shared" si="1"/>
        <v>NKMB-0102brg12061</v>
      </c>
      <c r="J26" s="126"/>
      <c r="K26" s="126"/>
      <c r="L26" s="126"/>
      <c r="M26" s="125"/>
      <c r="N26" s="128" t="s">
        <v>10263</v>
      </c>
      <c r="O26" s="128" t="e">
        <f>VLOOKUP(N26,#REF!,2,0)</f>
        <v>#REF!</v>
      </c>
      <c r="P26" s="126"/>
      <c r="Q26" s="126"/>
      <c r="R26" s="128" t="e">
        <f t="shared" si="2"/>
        <v>#REF!</v>
      </c>
      <c r="S26" s="128" t="s">
        <v>1788</v>
      </c>
      <c r="T26" s="126"/>
      <c r="U26" s="126" t="e">
        <f t="shared" si="3"/>
        <v>#REF!</v>
      </c>
      <c r="V26" s="126"/>
      <c r="W26" s="126"/>
      <c r="X26" s="128" t="s">
        <v>34</v>
      </c>
      <c r="Y26" s="318" t="str">
        <f>VLOOKUP(X26,TONG_SL!$A:$F,2,0)</f>
        <v>Tai heo muối 200g</v>
      </c>
      <c r="Z26" s="317"/>
      <c r="AA26" s="317" t="str">
        <f t="shared" si="4"/>
        <v>5111</v>
      </c>
      <c r="AB26" s="317" t="str">
        <f t="shared" si="5"/>
        <v>131</v>
      </c>
      <c r="AC26" s="317" t="str">
        <f>VLOOKUP(X26,TONG_SL!$A:$F,3,0)</f>
        <v>Túi</v>
      </c>
      <c r="AD26" s="129">
        <v>2</v>
      </c>
      <c r="AE26" s="319"/>
      <c r="AF26" s="301">
        <f>VLOOKUP(VLOOKUP(N26,Ma_KH!$A:$R,18,0)&amp;X26,Gia_MB!$A:$F,6,0)</f>
        <v>52815</v>
      </c>
      <c r="AG26" s="320">
        <f t="shared" si="6"/>
        <v>105630</v>
      </c>
      <c r="AH26" s="319"/>
      <c r="AI26" s="321"/>
      <c r="AJ26" s="322"/>
      <c r="AK26" s="323" t="str">
        <f t="shared" si="7"/>
        <v>8</v>
      </c>
      <c r="AL26" s="319"/>
      <c r="AM26" s="324">
        <f t="shared" si="8"/>
        <v>8450.4</v>
      </c>
      <c r="AN26" s="323" t="str">
        <f t="shared" si="9"/>
        <v>33311</v>
      </c>
      <c r="AO26" s="322"/>
      <c r="AP26" s="325" t="str">
        <f t="shared" si="10"/>
        <v>K-C6</v>
      </c>
      <c r="AQ26" s="325" t="str">
        <f t="shared" si="11"/>
        <v>156</v>
      </c>
      <c r="AR26" s="325" t="str">
        <f t="shared" si="12"/>
        <v>632</v>
      </c>
      <c r="AS26" s="326"/>
      <c r="AT26" s="326"/>
      <c r="AU26" s="322"/>
    </row>
    <row r="27" spans="1:47" x14ac:dyDescent="0.25">
      <c r="A27" s="333"/>
      <c r="B27" s="316"/>
      <c r="C27" s="316"/>
      <c r="D27" s="317"/>
      <c r="E27" s="125">
        <v>46056</v>
      </c>
      <c r="F27" s="125">
        <v>46056</v>
      </c>
      <c r="G27" s="126" t="s">
        <v>15907</v>
      </c>
      <c r="H27" s="127">
        <f t="shared" si="0"/>
        <v>46056</v>
      </c>
      <c r="I27" s="334" t="str">
        <f t="shared" si="1"/>
        <v>NKMB-030226pk0382</v>
      </c>
      <c r="J27" s="126"/>
      <c r="K27" s="126"/>
      <c r="L27" s="126"/>
      <c r="M27" s="125"/>
      <c r="N27" s="128" t="s">
        <v>12167</v>
      </c>
      <c r="O27" s="334" t="e">
        <f>VLOOKUP(N27,#REF!,2,0)</f>
        <v>#REF!</v>
      </c>
      <c r="P27" s="126"/>
      <c r="Q27" s="126"/>
      <c r="R27" s="334" t="e">
        <f t="shared" si="2"/>
        <v>#REF!</v>
      </c>
      <c r="S27" s="128" t="s">
        <v>1784</v>
      </c>
      <c r="T27" s="126"/>
      <c r="U27" s="126" t="e">
        <f t="shared" si="3"/>
        <v>#REF!</v>
      </c>
      <c r="V27" s="126"/>
      <c r="W27" s="126"/>
      <c r="X27" s="128" t="s">
        <v>37</v>
      </c>
      <c r="Y27" s="336" t="str">
        <f>VLOOKUP(X27,TONG_SL!$A:$F,2,0)</f>
        <v>Chả cốm 300g</v>
      </c>
      <c r="Z27" s="316"/>
      <c r="AA27" s="316" t="str">
        <f t="shared" ref="AA27:AA41" si="13">IF(X27="","","5111")</f>
        <v>5111</v>
      </c>
      <c r="AB27" s="316" t="str">
        <f t="shared" ref="AB27:AB41" si="14">IF(X27="","","131")</f>
        <v>131</v>
      </c>
      <c r="AC27" s="316" t="str">
        <f>VLOOKUP(X27,TONG_SL!$A:$F,3,0)</f>
        <v>Túi</v>
      </c>
      <c r="AD27" s="129">
        <v>1</v>
      </c>
      <c r="AE27" s="319"/>
      <c r="AF27" s="301">
        <f>VLOOKUP(VLOOKUP(N27,Ma_KH!$A:$R,18,0)&amp;X27,Gia_MB!$A:$F,6,0)</f>
        <v>74250</v>
      </c>
      <c r="AG27" s="337">
        <f t="shared" ref="AG27:AG41" si="15">AD27*AF27</f>
        <v>74250</v>
      </c>
      <c r="AH27" s="319"/>
      <c r="AI27" s="321"/>
      <c r="AJ27" s="322"/>
      <c r="AK27" s="338" t="str">
        <f t="shared" ref="AK27:AK41" si="16">IF(AD27&lt;&gt;"","8","")</f>
        <v>8</v>
      </c>
      <c r="AL27" s="319"/>
      <c r="AM27" s="321">
        <f t="shared" ref="AM27:AM41" si="17">AG27*AK27/100</f>
        <v>5940</v>
      </c>
      <c r="AN27" s="338" t="str">
        <f t="shared" ref="AN27:AN41" si="18">IF(AD27&lt;&gt;"","33311","")</f>
        <v>33311</v>
      </c>
      <c r="AO27" s="322"/>
      <c r="AP27" s="326" t="str">
        <f t="shared" ref="AP27:AP41" si="19">IF(X27="","","K-C6")</f>
        <v>K-C6</v>
      </c>
      <c r="AQ27" s="326" t="str">
        <f t="shared" ref="AQ27:AQ41" si="20">IF(X27="","","156")</f>
        <v>156</v>
      </c>
      <c r="AR27" s="326" t="str">
        <f t="shared" ref="AR27:AR41" si="21">IF(X27="","","632")</f>
        <v>632</v>
      </c>
      <c r="AS27" s="326"/>
      <c r="AT27" s="326"/>
      <c r="AU27" s="322"/>
    </row>
    <row r="28" spans="1:47" x14ac:dyDescent="0.25">
      <c r="A28" s="333"/>
      <c r="B28" s="316"/>
      <c r="C28" s="316"/>
      <c r="D28" s="317"/>
      <c r="E28" s="125">
        <v>46056</v>
      </c>
      <c r="F28" s="125">
        <v>46056</v>
      </c>
      <c r="G28" s="126" t="s">
        <v>15907</v>
      </c>
      <c r="H28" s="127">
        <f t="shared" si="0"/>
        <v>46056</v>
      </c>
      <c r="I28" s="334" t="str">
        <f t="shared" si="1"/>
        <v>NKMB-030226pk0382</v>
      </c>
      <c r="J28" s="126"/>
      <c r="K28" s="126"/>
      <c r="L28" s="126"/>
      <c r="M28" s="125"/>
      <c r="N28" s="128" t="s">
        <v>12167</v>
      </c>
      <c r="O28" s="334" t="e">
        <f>VLOOKUP(N28,#REF!,2,0)</f>
        <v>#REF!</v>
      </c>
      <c r="P28" s="126"/>
      <c r="Q28" s="126"/>
      <c r="R28" s="334" t="e">
        <f t="shared" si="2"/>
        <v>#REF!</v>
      </c>
      <c r="S28" s="128" t="s">
        <v>1784</v>
      </c>
      <c r="T28" s="126"/>
      <c r="U28" s="126" t="e">
        <f t="shared" si="3"/>
        <v>#REF!</v>
      </c>
      <c r="V28" s="126"/>
      <c r="W28" s="126"/>
      <c r="X28" s="128" t="s">
        <v>30</v>
      </c>
      <c r="Y28" s="336" t="str">
        <f>VLOOKUP(X28,TONG_SL!$A:$F,2,0)</f>
        <v>Gà muối 500g</v>
      </c>
      <c r="Z28" s="316"/>
      <c r="AA28" s="316" t="str">
        <f t="shared" si="13"/>
        <v>5111</v>
      </c>
      <c r="AB28" s="316" t="str">
        <f t="shared" si="14"/>
        <v>131</v>
      </c>
      <c r="AC28" s="316" t="str">
        <f>VLOOKUP(X28,TONG_SL!$A:$F,3,0)</f>
        <v>Túi</v>
      </c>
      <c r="AD28" s="129">
        <v>1</v>
      </c>
      <c r="AE28" s="319"/>
      <c r="AF28" s="301">
        <f>VLOOKUP(VLOOKUP(N28,Ma_KH!$A:$R,18,0)&amp;X28,Gia_MB!$A:$F,6,0)</f>
        <v>111058</v>
      </c>
      <c r="AG28" s="337">
        <f t="shared" si="15"/>
        <v>111058</v>
      </c>
      <c r="AH28" s="319"/>
      <c r="AI28" s="321"/>
      <c r="AJ28" s="322"/>
      <c r="AK28" s="338" t="str">
        <f t="shared" si="16"/>
        <v>8</v>
      </c>
      <c r="AL28" s="319"/>
      <c r="AM28" s="321">
        <f t="shared" si="17"/>
        <v>8884.64</v>
      </c>
      <c r="AN28" s="338" t="str">
        <f t="shared" si="18"/>
        <v>33311</v>
      </c>
      <c r="AO28" s="322"/>
      <c r="AP28" s="326" t="str">
        <f t="shared" si="19"/>
        <v>K-C6</v>
      </c>
      <c r="AQ28" s="326" t="str">
        <f t="shared" si="20"/>
        <v>156</v>
      </c>
      <c r="AR28" s="326" t="str">
        <f t="shared" si="21"/>
        <v>632</v>
      </c>
      <c r="AS28" s="326"/>
      <c r="AT28" s="326"/>
      <c r="AU28" s="322"/>
    </row>
    <row r="29" spans="1:47" x14ac:dyDescent="0.25">
      <c r="A29" s="333"/>
      <c r="B29" s="316"/>
      <c r="C29" s="316"/>
      <c r="D29" s="317"/>
      <c r="E29" s="125">
        <v>46056</v>
      </c>
      <c r="F29" s="125">
        <v>46056</v>
      </c>
      <c r="G29" s="126" t="s">
        <v>15907</v>
      </c>
      <c r="H29" s="127">
        <f t="shared" si="0"/>
        <v>46056</v>
      </c>
      <c r="I29" s="334" t="str">
        <f t="shared" si="1"/>
        <v>NKMB-030226pk0382</v>
      </c>
      <c r="J29" s="126"/>
      <c r="K29" s="126"/>
      <c r="L29" s="126"/>
      <c r="M29" s="125"/>
      <c r="N29" s="128" t="s">
        <v>12167</v>
      </c>
      <c r="O29" s="334" t="e">
        <f>VLOOKUP(N29,#REF!,2,0)</f>
        <v>#REF!</v>
      </c>
      <c r="P29" s="126"/>
      <c r="Q29" s="126"/>
      <c r="R29" s="334" t="e">
        <f t="shared" si="2"/>
        <v>#REF!</v>
      </c>
      <c r="S29" s="128" t="s">
        <v>1784</v>
      </c>
      <c r="T29" s="126"/>
      <c r="U29" s="126" t="e">
        <f t="shared" si="3"/>
        <v>#REF!</v>
      </c>
      <c r="V29" s="126"/>
      <c r="W29" s="126"/>
      <c r="X29" s="128" t="s">
        <v>32</v>
      </c>
      <c r="Y29" s="336" t="str">
        <f>VLOOKUP(X29,TONG_SL!$A:$F,2,0)</f>
        <v>Giò Tai Lưỡi Xào 250g</v>
      </c>
      <c r="Z29" s="316"/>
      <c r="AA29" s="316" t="str">
        <f t="shared" si="13"/>
        <v>5111</v>
      </c>
      <c r="AB29" s="316" t="str">
        <f t="shared" si="14"/>
        <v>131</v>
      </c>
      <c r="AC29" s="316" t="str">
        <f>VLOOKUP(X29,TONG_SL!$A:$F,3,0)</f>
        <v>Túi</v>
      </c>
      <c r="AD29" s="129">
        <v>1</v>
      </c>
      <c r="AE29" s="319"/>
      <c r="AF29" s="301">
        <f>VLOOKUP(VLOOKUP(N29,Ma_KH!$A:$R,18,0)&amp;X29,Gia_MB!$A:$F,6,0)</f>
        <v>50182</v>
      </c>
      <c r="AG29" s="337">
        <f t="shared" si="15"/>
        <v>50182</v>
      </c>
      <c r="AH29" s="319"/>
      <c r="AI29" s="321"/>
      <c r="AJ29" s="322"/>
      <c r="AK29" s="338" t="str">
        <f t="shared" si="16"/>
        <v>8</v>
      </c>
      <c r="AL29" s="319"/>
      <c r="AM29" s="321">
        <f t="shared" si="17"/>
        <v>4014.56</v>
      </c>
      <c r="AN29" s="338" t="str">
        <f t="shared" si="18"/>
        <v>33311</v>
      </c>
      <c r="AO29" s="322"/>
      <c r="AP29" s="326" t="str">
        <f t="shared" si="19"/>
        <v>K-C6</v>
      </c>
      <c r="AQ29" s="326" t="str">
        <f t="shared" si="20"/>
        <v>156</v>
      </c>
      <c r="AR29" s="326" t="str">
        <f t="shared" si="21"/>
        <v>632</v>
      </c>
      <c r="AS29" s="326"/>
      <c r="AT29" s="326"/>
      <c r="AU29" s="322"/>
    </row>
    <row r="30" spans="1:47" x14ac:dyDescent="0.25">
      <c r="A30" s="333"/>
      <c r="B30" s="316"/>
      <c r="C30" s="316"/>
      <c r="D30" s="317"/>
      <c r="E30" s="125">
        <v>46056</v>
      </c>
      <c r="F30" s="125">
        <v>46056</v>
      </c>
      <c r="G30" s="126" t="s">
        <v>15907</v>
      </c>
      <c r="H30" s="127">
        <f t="shared" si="0"/>
        <v>46056</v>
      </c>
      <c r="I30" s="334" t="str">
        <f t="shared" si="1"/>
        <v>NKMB-030226pk0382</v>
      </c>
      <c r="J30" s="126"/>
      <c r="K30" s="126"/>
      <c r="L30" s="126"/>
      <c r="M30" s="125"/>
      <c r="N30" s="128" t="s">
        <v>12167</v>
      </c>
      <c r="O30" s="334" t="e">
        <f>VLOOKUP(N30,#REF!,2,0)</f>
        <v>#REF!</v>
      </c>
      <c r="P30" s="126"/>
      <c r="Q30" s="126"/>
      <c r="R30" s="334" t="e">
        <f t="shared" si="2"/>
        <v>#REF!</v>
      </c>
      <c r="S30" s="128" t="s">
        <v>1784</v>
      </c>
      <c r="T30" s="126"/>
      <c r="U30" s="126" t="e">
        <f t="shared" si="3"/>
        <v>#REF!</v>
      </c>
      <c r="V30" s="126"/>
      <c r="W30" s="126"/>
      <c r="X30" s="128" t="s">
        <v>48</v>
      </c>
      <c r="Y30" s="336" t="str">
        <f>VLOOKUP(X30,TONG_SL!$A:$F,2,0)</f>
        <v>Mọc Nấm Hương 250g</v>
      </c>
      <c r="Z30" s="316"/>
      <c r="AA30" s="316" t="str">
        <f t="shared" si="13"/>
        <v>5111</v>
      </c>
      <c r="AB30" s="316" t="str">
        <f t="shared" si="14"/>
        <v>131</v>
      </c>
      <c r="AC30" s="316" t="str">
        <f>VLOOKUP(X30,TONG_SL!$A:$F,3,0)</f>
        <v>Túi</v>
      </c>
      <c r="AD30" s="129">
        <v>1</v>
      </c>
      <c r="AE30" s="319"/>
      <c r="AF30" s="301">
        <f>VLOOKUP(VLOOKUP(N30,Ma_KH!$A:$R,18,0)&amp;X30,Gia_MB!$A:$F,6,0)</f>
        <v>46000</v>
      </c>
      <c r="AG30" s="337">
        <f t="shared" si="15"/>
        <v>46000</v>
      </c>
      <c r="AH30" s="319"/>
      <c r="AI30" s="321"/>
      <c r="AJ30" s="322"/>
      <c r="AK30" s="338" t="str">
        <f t="shared" si="16"/>
        <v>8</v>
      </c>
      <c r="AL30" s="319"/>
      <c r="AM30" s="321">
        <f t="shared" si="17"/>
        <v>3680</v>
      </c>
      <c r="AN30" s="338" t="str">
        <f t="shared" si="18"/>
        <v>33311</v>
      </c>
      <c r="AO30" s="322"/>
      <c r="AP30" s="326" t="str">
        <f t="shared" si="19"/>
        <v>K-C6</v>
      </c>
      <c r="AQ30" s="326" t="str">
        <f t="shared" si="20"/>
        <v>156</v>
      </c>
      <c r="AR30" s="326" t="str">
        <f t="shared" si="21"/>
        <v>632</v>
      </c>
      <c r="AS30" s="326"/>
      <c r="AT30" s="326"/>
      <c r="AU30" s="322"/>
    </row>
    <row r="31" spans="1:47" x14ac:dyDescent="0.25">
      <c r="A31" s="333"/>
      <c r="B31" s="316"/>
      <c r="C31" s="316"/>
      <c r="D31" s="317"/>
      <c r="E31" s="125">
        <v>46057</v>
      </c>
      <c r="F31" s="125">
        <v>46057</v>
      </c>
      <c r="G31" s="126" t="s">
        <v>15908</v>
      </c>
      <c r="H31" s="127">
        <f t="shared" si="0"/>
        <v>46057</v>
      </c>
      <c r="I31" s="334" t="str">
        <f t="shared" si="1"/>
        <v>NKMB-040226pk0036</v>
      </c>
      <c r="J31" s="126"/>
      <c r="K31" s="126"/>
      <c r="L31" s="126"/>
      <c r="M31" s="125"/>
      <c r="N31" s="128" t="s">
        <v>12158</v>
      </c>
      <c r="O31" s="334" t="e">
        <f>VLOOKUP(N31,#REF!,2,0)</f>
        <v>#REF!</v>
      </c>
      <c r="P31" s="126"/>
      <c r="Q31" s="126"/>
      <c r="R31" s="334" t="e">
        <f t="shared" si="2"/>
        <v>#REF!</v>
      </c>
      <c r="S31" s="128" t="s">
        <v>1784</v>
      </c>
      <c r="T31" s="126"/>
      <c r="U31" s="126" t="e">
        <f t="shared" si="3"/>
        <v>#REF!</v>
      </c>
      <c r="V31" s="126"/>
      <c r="W31" s="126"/>
      <c r="X31" s="128" t="s">
        <v>34</v>
      </c>
      <c r="Y31" s="336" t="str">
        <f>VLOOKUP(X31,TONG_SL!$A:$F,2,0)</f>
        <v>Tai heo muối 200g</v>
      </c>
      <c r="Z31" s="316"/>
      <c r="AA31" s="316" t="str">
        <f t="shared" si="13"/>
        <v>5111</v>
      </c>
      <c r="AB31" s="316" t="str">
        <f t="shared" si="14"/>
        <v>131</v>
      </c>
      <c r="AC31" s="316" t="str">
        <f>VLOOKUP(X31,TONG_SL!$A:$F,3,0)</f>
        <v>Túi</v>
      </c>
      <c r="AD31" s="129">
        <v>2</v>
      </c>
      <c r="AE31" s="319"/>
      <c r="AF31" s="301">
        <f>VLOOKUP(VLOOKUP(N31,Ma_KH!$A:$R,18,0)&amp;X31,Gia_MB!$A:$F,6,0)</f>
        <v>55595</v>
      </c>
      <c r="AG31" s="337">
        <f t="shared" si="15"/>
        <v>111190</v>
      </c>
      <c r="AH31" s="319"/>
      <c r="AI31" s="321"/>
      <c r="AJ31" s="322"/>
      <c r="AK31" s="338" t="str">
        <f t="shared" si="16"/>
        <v>8</v>
      </c>
      <c r="AL31" s="319"/>
      <c r="AM31" s="321">
        <f t="shared" si="17"/>
        <v>8895.2000000000007</v>
      </c>
      <c r="AN31" s="338" t="str">
        <f t="shared" si="18"/>
        <v>33311</v>
      </c>
      <c r="AO31" s="322"/>
      <c r="AP31" s="326" t="str">
        <f t="shared" si="19"/>
        <v>K-C6</v>
      </c>
      <c r="AQ31" s="326" t="str">
        <f t="shared" si="20"/>
        <v>156</v>
      </c>
      <c r="AR31" s="326" t="str">
        <f t="shared" si="21"/>
        <v>632</v>
      </c>
      <c r="AS31" s="326"/>
      <c r="AT31" s="326"/>
      <c r="AU31" s="322"/>
    </row>
    <row r="32" spans="1:47" x14ac:dyDescent="0.25">
      <c r="A32" s="333"/>
      <c r="B32" s="316"/>
      <c r="C32" s="316"/>
      <c r="D32" s="317"/>
      <c r="E32" s="125">
        <v>46057</v>
      </c>
      <c r="F32" s="125">
        <v>46056</v>
      </c>
      <c r="G32" s="126" t="s">
        <v>15909</v>
      </c>
      <c r="H32" s="127">
        <f t="shared" si="0"/>
        <v>46057</v>
      </c>
      <c r="I32" s="334" t="str">
        <f t="shared" si="1"/>
        <v>NKMB-030226pk0334</v>
      </c>
      <c r="J32" s="126"/>
      <c r="K32" s="126"/>
      <c r="L32" s="126"/>
      <c r="M32" s="125"/>
      <c r="N32" s="128" t="s">
        <v>12160</v>
      </c>
      <c r="O32" s="334" t="e">
        <f>VLOOKUP(N32,#REF!,2,0)</f>
        <v>#REF!</v>
      </c>
      <c r="P32" s="126"/>
      <c r="Q32" s="126"/>
      <c r="R32" s="334" t="e">
        <f t="shared" si="2"/>
        <v>#REF!</v>
      </c>
      <c r="S32" s="128" t="s">
        <v>1784</v>
      </c>
      <c r="T32" s="126"/>
      <c r="U32" s="126" t="e">
        <f t="shared" si="3"/>
        <v>#REF!</v>
      </c>
      <c r="V32" s="126"/>
      <c r="W32" s="126"/>
      <c r="X32" s="335" t="s">
        <v>15332</v>
      </c>
      <c r="Y32" s="336" t="str">
        <f>VLOOKUP(X32,TONG_SL!$A:$F,2,0)</f>
        <v>Chân giò heo muối vị Tayaki 450g</v>
      </c>
      <c r="Z32" s="316"/>
      <c r="AA32" s="316" t="str">
        <f t="shared" si="13"/>
        <v>5111</v>
      </c>
      <c r="AB32" s="316" t="str">
        <f t="shared" si="14"/>
        <v>131</v>
      </c>
      <c r="AC32" s="316" t="str">
        <f>VLOOKUP(X32,TONG_SL!$A:$F,3,0)</f>
        <v>Túi</v>
      </c>
      <c r="AD32" s="129">
        <v>2</v>
      </c>
      <c r="AE32" s="319"/>
      <c r="AF32" s="301" t="e">
        <f>VLOOKUP(VLOOKUP(N32,Ma_KH!$A:$R,18,0)&amp;X32,Gia_MB!$A:$F,6,0)</f>
        <v>#N/A</v>
      </c>
      <c r="AG32" s="337" t="e">
        <f t="shared" si="15"/>
        <v>#N/A</v>
      </c>
      <c r="AH32" s="319"/>
      <c r="AI32" s="321"/>
      <c r="AJ32" s="322"/>
      <c r="AK32" s="338" t="str">
        <f t="shared" si="16"/>
        <v>8</v>
      </c>
      <c r="AL32" s="319"/>
      <c r="AM32" s="321" t="e">
        <f t="shared" si="17"/>
        <v>#N/A</v>
      </c>
      <c r="AN32" s="338" t="str">
        <f t="shared" si="18"/>
        <v>33311</v>
      </c>
      <c r="AO32" s="322"/>
      <c r="AP32" s="326" t="str">
        <f t="shared" si="19"/>
        <v>K-C6</v>
      </c>
      <c r="AQ32" s="326" t="str">
        <f t="shared" si="20"/>
        <v>156</v>
      </c>
      <c r="AR32" s="326" t="str">
        <f t="shared" si="21"/>
        <v>632</v>
      </c>
      <c r="AS32" s="326"/>
      <c r="AT32" s="326"/>
      <c r="AU32" s="322"/>
    </row>
    <row r="33" spans="1:47" x14ac:dyDescent="0.25">
      <c r="A33" s="333"/>
      <c r="B33" s="316"/>
      <c r="C33" s="316"/>
      <c r="D33" s="317"/>
      <c r="E33" s="125">
        <v>46057</v>
      </c>
      <c r="F33" s="125">
        <v>46056</v>
      </c>
      <c r="G33" s="126" t="s">
        <v>15909</v>
      </c>
      <c r="H33" s="127">
        <f t="shared" si="0"/>
        <v>46057</v>
      </c>
      <c r="I33" s="334" t="str">
        <f t="shared" si="1"/>
        <v>NKMB-030226pk0334</v>
      </c>
      <c r="J33" s="126"/>
      <c r="K33" s="126"/>
      <c r="L33" s="126"/>
      <c r="M33" s="125"/>
      <c r="N33" s="128" t="s">
        <v>12160</v>
      </c>
      <c r="O33" s="334" t="e">
        <f>VLOOKUP(N33,#REF!,2,0)</f>
        <v>#REF!</v>
      </c>
      <c r="P33" s="126"/>
      <c r="Q33" s="126"/>
      <c r="R33" s="334" t="e">
        <f t="shared" si="2"/>
        <v>#REF!</v>
      </c>
      <c r="S33" s="128" t="s">
        <v>1784</v>
      </c>
      <c r="T33" s="126"/>
      <c r="U33" s="126" t="e">
        <f t="shared" si="3"/>
        <v>#REF!</v>
      </c>
      <c r="V33" s="126"/>
      <c r="W33" s="126"/>
      <c r="X33" s="128" t="s">
        <v>600</v>
      </c>
      <c r="Y33" s="336" t="str">
        <f>VLOOKUP(X33,TONG_SL!$A:$F,2,0)</f>
        <v>Tai heo sốt thái 250g</v>
      </c>
      <c r="Z33" s="316"/>
      <c r="AA33" s="316" t="str">
        <f t="shared" si="13"/>
        <v>5111</v>
      </c>
      <c r="AB33" s="316" t="str">
        <f t="shared" si="14"/>
        <v>131</v>
      </c>
      <c r="AC33" s="316" t="str">
        <f>VLOOKUP(X33,TONG_SL!$A:$F,3,0)</f>
        <v>Hộp</v>
      </c>
      <c r="AD33" s="129">
        <v>1</v>
      </c>
      <c r="AE33" s="319"/>
      <c r="AF33" s="301" t="e">
        <f>VLOOKUP(VLOOKUP(N33,Ma_KH!$A:$R,18,0)&amp;X33,Gia_MB!$A:$F,6,0)</f>
        <v>#N/A</v>
      </c>
      <c r="AG33" s="337" t="e">
        <f t="shared" si="15"/>
        <v>#N/A</v>
      </c>
      <c r="AH33" s="319"/>
      <c r="AI33" s="321"/>
      <c r="AJ33" s="322"/>
      <c r="AK33" s="338" t="str">
        <f t="shared" si="16"/>
        <v>8</v>
      </c>
      <c r="AL33" s="319"/>
      <c r="AM33" s="321" t="e">
        <f t="shared" si="17"/>
        <v>#N/A</v>
      </c>
      <c r="AN33" s="338" t="str">
        <f t="shared" si="18"/>
        <v>33311</v>
      </c>
      <c r="AO33" s="322"/>
      <c r="AP33" s="326" t="str">
        <f t="shared" si="19"/>
        <v>K-C6</v>
      </c>
      <c r="AQ33" s="326" t="str">
        <f t="shared" si="20"/>
        <v>156</v>
      </c>
      <c r="AR33" s="326" t="str">
        <f t="shared" si="21"/>
        <v>632</v>
      </c>
      <c r="AS33" s="326"/>
      <c r="AT33" s="326"/>
      <c r="AU33" s="322"/>
    </row>
    <row r="34" spans="1:47" x14ac:dyDescent="0.25">
      <c r="A34" s="333"/>
      <c r="B34" s="316"/>
      <c r="C34" s="316"/>
      <c r="D34" s="317"/>
      <c r="E34" s="125">
        <v>46057</v>
      </c>
      <c r="F34" s="125">
        <v>46056</v>
      </c>
      <c r="G34" s="126" t="s">
        <v>15910</v>
      </c>
      <c r="H34" s="127">
        <f t="shared" si="0"/>
        <v>46057</v>
      </c>
      <c r="I34" s="334" t="str">
        <f t="shared" si="1"/>
        <v>NKMB-030226pk0149</v>
      </c>
      <c r="J34" s="126"/>
      <c r="K34" s="126"/>
      <c r="L34" s="126"/>
      <c r="M34" s="125"/>
      <c r="N34" s="128" t="s">
        <v>12217</v>
      </c>
      <c r="O34" s="334" t="e">
        <f>VLOOKUP(N34,#REF!,2,0)</f>
        <v>#REF!</v>
      </c>
      <c r="P34" s="126"/>
      <c r="Q34" s="126"/>
      <c r="R34" s="334" t="e">
        <f t="shared" si="2"/>
        <v>#REF!</v>
      </c>
      <c r="S34" s="128" t="s">
        <v>1784</v>
      </c>
      <c r="T34" s="126"/>
      <c r="U34" s="126" t="e">
        <f t="shared" si="3"/>
        <v>#REF!</v>
      </c>
      <c r="V34" s="126"/>
      <c r="W34" s="126"/>
      <c r="X34" s="128" t="s">
        <v>553</v>
      </c>
      <c r="Y34" s="336" t="str">
        <f>VLOOKUP(X34,TONG_SL!$A:$F,2,0)</f>
        <v>Gà muối hun khói 300g</v>
      </c>
      <c r="Z34" s="316"/>
      <c r="AA34" s="316" t="str">
        <f t="shared" si="13"/>
        <v>5111</v>
      </c>
      <c r="AB34" s="316" t="str">
        <f t="shared" si="14"/>
        <v>131</v>
      </c>
      <c r="AC34" s="316" t="str">
        <f>VLOOKUP(X34,TONG_SL!$A:$F,3,0)</f>
        <v>Túi</v>
      </c>
      <c r="AD34" s="129">
        <v>2</v>
      </c>
      <c r="AE34" s="319"/>
      <c r="AF34" s="301">
        <f>VLOOKUP(VLOOKUP(N34,Ma_KH!$A:$R,18,0)&amp;X34,Gia_MB!$A:$F,6,0)</f>
        <v>70000</v>
      </c>
      <c r="AG34" s="337">
        <f t="shared" si="15"/>
        <v>140000</v>
      </c>
      <c r="AH34" s="319"/>
      <c r="AI34" s="321"/>
      <c r="AJ34" s="322"/>
      <c r="AK34" s="338" t="str">
        <f t="shared" si="16"/>
        <v>8</v>
      </c>
      <c r="AL34" s="319"/>
      <c r="AM34" s="321">
        <f t="shared" si="17"/>
        <v>11200</v>
      </c>
      <c r="AN34" s="338" t="str">
        <f t="shared" si="18"/>
        <v>33311</v>
      </c>
      <c r="AO34" s="322"/>
      <c r="AP34" s="326" t="str">
        <f t="shared" si="19"/>
        <v>K-C6</v>
      </c>
      <c r="AQ34" s="326" t="str">
        <f t="shared" si="20"/>
        <v>156</v>
      </c>
      <c r="AR34" s="326" t="str">
        <f t="shared" si="21"/>
        <v>632</v>
      </c>
      <c r="AS34" s="326"/>
      <c r="AT34" s="326"/>
      <c r="AU34" s="322"/>
    </row>
    <row r="35" spans="1:47" x14ac:dyDescent="0.25">
      <c r="A35" s="333"/>
      <c r="B35" s="316"/>
      <c r="C35" s="316"/>
      <c r="D35" s="317"/>
      <c r="E35" s="125">
        <v>46057</v>
      </c>
      <c r="F35" s="125">
        <v>46056</v>
      </c>
      <c r="G35" s="126" t="s">
        <v>15910</v>
      </c>
      <c r="H35" s="127">
        <f t="shared" si="0"/>
        <v>46057</v>
      </c>
      <c r="I35" s="334" t="str">
        <f t="shared" si="1"/>
        <v>NKMB-030226pk0149</v>
      </c>
      <c r="J35" s="126"/>
      <c r="K35" s="126"/>
      <c r="L35" s="126"/>
      <c r="M35" s="125"/>
      <c r="N35" s="128" t="s">
        <v>12217</v>
      </c>
      <c r="O35" s="334" t="e">
        <f>VLOOKUP(N35,#REF!,2,0)</f>
        <v>#REF!</v>
      </c>
      <c r="P35" s="126"/>
      <c r="Q35" s="126"/>
      <c r="R35" s="334" t="e">
        <f t="shared" si="2"/>
        <v>#REF!</v>
      </c>
      <c r="S35" s="128" t="s">
        <v>1784</v>
      </c>
      <c r="T35" s="126"/>
      <c r="U35" s="126" t="e">
        <f t="shared" si="3"/>
        <v>#REF!</v>
      </c>
      <c r="V35" s="126"/>
      <c r="W35" s="126"/>
      <c r="X35" s="128" t="s">
        <v>598</v>
      </c>
      <c r="Y35" s="336" t="str">
        <f>VLOOKUP(X35,TONG_SL!$A:$F,2,0)</f>
        <v>Chân gà sả tắc 250g</v>
      </c>
      <c r="Z35" s="316"/>
      <c r="AA35" s="316" t="str">
        <f t="shared" si="13"/>
        <v>5111</v>
      </c>
      <c r="AB35" s="316" t="str">
        <f t="shared" si="14"/>
        <v>131</v>
      </c>
      <c r="AC35" s="316" t="str">
        <f>VLOOKUP(X35,TONG_SL!$A:$F,3,0)</f>
        <v>Hộp</v>
      </c>
      <c r="AD35" s="129">
        <v>2</v>
      </c>
      <c r="AE35" s="319"/>
      <c r="AF35" s="301" t="e">
        <f>VLOOKUP(VLOOKUP(N35,Ma_KH!$A:$R,18,0)&amp;X35,Gia_MB!$A:$F,6,0)</f>
        <v>#N/A</v>
      </c>
      <c r="AG35" s="337" t="e">
        <f t="shared" si="15"/>
        <v>#N/A</v>
      </c>
      <c r="AH35" s="319"/>
      <c r="AI35" s="321"/>
      <c r="AJ35" s="322"/>
      <c r="AK35" s="338" t="str">
        <f t="shared" si="16"/>
        <v>8</v>
      </c>
      <c r="AL35" s="319"/>
      <c r="AM35" s="321" t="e">
        <f t="shared" si="17"/>
        <v>#N/A</v>
      </c>
      <c r="AN35" s="338" t="str">
        <f t="shared" si="18"/>
        <v>33311</v>
      </c>
      <c r="AO35" s="322"/>
      <c r="AP35" s="326" t="str">
        <f t="shared" si="19"/>
        <v>K-C6</v>
      </c>
      <c r="AQ35" s="326" t="str">
        <f t="shared" si="20"/>
        <v>156</v>
      </c>
      <c r="AR35" s="326" t="str">
        <f t="shared" si="21"/>
        <v>632</v>
      </c>
      <c r="AS35" s="326"/>
      <c r="AT35" s="326"/>
      <c r="AU35" s="322"/>
    </row>
    <row r="36" spans="1:47" x14ac:dyDescent="0.25">
      <c r="A36" s="333"/>
      <c r="B36" s="316"/>
      <c r="C36" s="316"/>
      <c r="D36" s="317"/>
      <c r="E36" s="125">
        <v>46057</v>
      </c>
      <c r="F36" s="125">
        <v>46056</v>
      </c>
      <c r="G36" s="126" t="s">
        <v>15910</v>
      </c>
      <c r="H36" s="127">
        <f t="shared" si="0"/>
        <v>46057</v>
      </c>
      <c r="I36" s="334" t="str">
        <f t="shared" si="1"/>
        <v>NKMB-030226pk0149</v>
      </c>
      <c r="J36" s="126"/>
      <c r="K36" s="126"/>
      <c r="L36" s="126"/>
      <c r="M36" s="125"/>
      <c r="N36" s="128" t="s">
        <v>12217</v>
      </c>
      <c r="O36" s="334" t="e">
        <f>VLOOKUP(N36,#REF!,2,0)</f>
        <v>#REF!</v>
      </c>
      <c r="P36" s="126"/>
      <c r="Q36" s="126"/>
      <c r="R36" s="334" t="e">
        <f t="shared" si="2"/>
        <v>#REF!</v>
      </c>
      <c r="S36" s="128" t="s">
        <v>1784</v>
      </c>
      <c r="T36" s="126"/>
      <c r="U36" s="126" t="e">
        <f t="shared" si="3"/>
        <v>#REF!</v>
      </c>
      <c r="V36" s="126"/>
      <c r="W36" s="126"/>
      <c r="X36" s="128" t="s">
        <v>600</v>
      </c>
      <c r="Y36" s="336" t="str">
        <f>VLOOKUP(X36,TONG_SL!$A:$F,2,0)</f>
        <v>Tai heo sốt thái 250g</v>
      </c>
      <c r="Z36" s="316"/>
      <c r="AA36" s="316" t="str">
        <f t="shared" si="13"/>
        <v>5111</v>
      </c>
      <c r="AB36" s="316" t="str">
        <f t="shared" si="14"/>
        <v>131</v>
      </c>
      <c r="AC36" s="316" t="str">
        <f>VLOOKUP(X36,TONG_SL!$A:$F,3,0)</f>
        <v>Hộp</v>
      </c>
      <c r="AD36" s="129">
        <v>3</v>
      </c>
      <c r="AE36" s="319"/>
      <c r="AF36" s="301" t="e">
        <f>VLOOKUP(VLOOKUP(N36,Ma_KH!$A:$R,18,0)&amp;X36,Gia_MB!$A:$F,6,0)</f>
        <v>#N/A</v>
      </c>
      <c r="AG36" s="337" t="e">
        <f t="shared" si="15"/>
        <v>#N/A</v>
      </c>
      <c r="AH36" s="319"/>
      <c r="AI36" s="321"/>
      <c r="AJ36" s="322"/>
      <c r="AK36" s="338" t="str">
        <f t="shared" si="16"/>
        <v>8</v>
      </c>
      <c r="AL36" s="319"/>
      <c r="AM36" s="321" t="e">
        <f t="shared" si="17"/>
        <v>#N/A</v>
      </c>
      <c r="AN36" s="338" t="str">
        <f t="shared" si="18"/>
        <v>33311</v>
      </c>
      <c r="AO36" s="322"/>
      <c r="AP36" s="326" t="str">
        <f t="shared" si="19"/>
        <v>K-C6</v>
      </c>
      <c r="AQ36" s="326" t="str">
        <f t="shared" si="20"/>
        <v>156</v>
      </c>
      <c r="AR36" s="326" t="str">
        <f t="shared" si="21"/>
        <v>632</v>
      </c>
      <c r="AS36" s="326"/>
      <c r="AT36" s="326"/>
      <c r="AU36" s="322"/>
    </row>
    <row r="37" spans="1:47" x14ac:dyDescent="0.25">
      <c r="A37" s="333"/>
      <c r="B37" s="316"/>
      <c r="C37" s="316"/>
      <c r="D37" s="317"/>
      <c r="E37" s="125">
        <v>46057</v>
      </c>
      <c r="F37" s="125">
        <v>46056</v>
      </c>
      <c r="G37" s="126" t="s">
        <v>15910</v>
      </c>
      <c r="H37" s="127">
        <f t="shared" si="0"/>
        <v>46057</v>
      </c>
      <c r="I37" s="334" t="str">
        <f t="shared" si="1"/>
        <v>NKMB-030226pk0149</v>
      </c>
      <c r="J37" s="126"/>
      <c r="K37" s="126"/>
      <c r="L37" s="126"/>
      <c r="M37" s="125"/>
      <c r="N37" s="128" t="s">
        <v>12217</v>
      </c>
      <c r="O37" s="334" t="e">
        <f>VLOOKUP(N37,#REF!,2,0)</f>
        <v>#REF!</v>
      </c>
      <c r="P37" s="126"/>
      <c r="Q37" s="126"/>
      <c r="R37" s="334" t="e">
        <f t="shared" si="2"/>
        <v>#REF!</v>
      </c>
      <c r="S37" s="128" t="s">
        <v>1784</v>
      </c>
      <c r="T37" s="126"/>
      <c r="U37" s="126" t="e">
        <f t="shared" si="3"/>
        <v>#REF!</v>
      </c>
      <c r="V37" s="126"/>
      <c r="W37" s="126"/>
      <c r="X37" s="128" t="s">
        <v>15332</v>
      </c>
      <c r="Y37" s="336" t="str">
        <f>VLOOKUP(X37,TONG_SL!$A:$F,2,0)</f>
        <v>Chân giò heo muối vị Tayaki 450g</v>
      </c>
      <c r="Z37" s="316"/>
      <c r="AA37" s="316" t="str">
        <f t="shared" si="13"/>
        <v>5111</v>
      </c>
      <c r="AB37" s="316" t="str">
        <f t="shared" si="14"/>
        <v>131</v>
      </c>
      <c r="AC37" s="316" t="str">
        <f>VLOOKUP(X37,TONG_SL!$A:$F,3,0)</f>
        <v>Túi</v>
      </c>
      <c r="AD37" s="129">
        <v>1</v>
      </c>
      <c r="AE37" s="319"/>
      <c r="AF37" s="301" t="e">
        <f>VLOOKUP(VLOOKUP(N37,Ma_KH!$A:$R,18,0)&amp;X37,Gia_MB!$A:$F,6,0)</f>
        <v>#N/A</v>
      </c>
      <c r="AG37" s="337" t="e">
        <f t="shared" si="15"/>
        <v>#N/A</v>
      </c>
      <c r="AH37" s="319"/>
      <c r="AI37" s="321"/>
      <c r="AJ37" s="322"/>
      <c r="AK37" s="338" t="str">
        <f t="shared" si="16"/>
        <v>8</v>
      </c>
      <c r="AL37" s="319"/>
      <c r="AM37" s="321" t="e">
        <f t="shared" si="17"/>
        <v>#N/A</v>
      </c>
      <c r="AN37" s="338" t="str">
        <f t="shared" si="18"/>
        <v>33311</v>
      </c>
      <c r="AO37" s="322"/>
      <c r="AP37" s="326" t="str">
        <f t="shared" si="19"/>
        <v>K-C6</v>
      </c>
      <c r="AQ37" s="326" t="str">
        <f t="shared" si="20"/>
        <v>156</v>
      </c>
      <c r="AR37" s="326" t="str">
        <f t="shared" si="21"/>
        <v>632</v>
      </c>
      <c r="AS37" s="326"/>
      <c r="AT37" s="326"/>
      <c r="AU37" s="322"/>
    </row>
    <row r="38" spans="1:47" x14ac:dyDescent="0.25">
      <c r="A38" s="333"/>
      <c r="B38" s="316"/>
      <c r="C38" s="316"/>
      <c r="D38" s="317"/>
      <c r="E38" s="125">
        <v>46057</v>
      </c>
      <c r="F38" s="125">
        <v>46056</v>
      </c>
      <c r="G38" s="126" t="s">
        <v>15911</v>
      </c>
      <c r="H38" s="127">
        <f t="shared" si="0"/>
        <v>46057</v>
      </c>
      <c r="I38" s="334" t="str">
        <f t="shared" si="1"/>
        <v>NKMB-0302coop9150</v>
      </c>
      <c r="J38" s="126"/>
      <c r="K38" s="126"/>
      <c r="L38" s="126"/>
      <c r="M38" s="125"/>
      <c r="N38" s="128" t="s">
        <v>9886</v>
      </c>
      <c r="O38" s="334" t="e">
        <f>VLOOKUP(N38,#REF!,2,0)</f>
        <v>#REF!</v>
      </c>
      <c r="P38" s="126"/>
      <c r="Q38" s="126"/>
      <c r="R38" s="334" t="e">
        <f t="shared" si="2"/>
        <v>#REF!</v>
      </c>
      <c r="S38" s="128" t="s">
        <v>1784</v>
      </c>
      <c r="T38" s="126"/>
      <c r="U38" s="126" t="e">
        <f t="shared" si="3"/>
        <v>#REF!</v>
      </c>
      <c r="V38" s="126"/>
      <c r="W38" s="126"/>
      <c r="X38" s="128" t="s">
        <v>27</v>
      </c>
      <c r="Y38" s="336" t="str">
        <f>VLOOKUP(X38,TONG_SL!$A:$F,2,0)</f>
        <v>Chân giò heo muối 300g</v>
      </c>
      <c r="Z38" s="316"/>
      <c r="AA38" s="316" t="str">
        <f t="shared" si="13"/>
        <v>5111</v>
      </c>
      <c r="AB38" s="316" t="str">
        <f t="shared" si="14"/>
        <v>131</v>
      </c>
      <c r="AC38" s="316" t="str">
        <f>VLOOKUP(X38,TONG_SL!$A:$F,3,0)</f>
        <v>Túi</v>
      </c>
      <c r="AD38" s="129">
        <v>2</v>
      </c>
      <c r="AE38" s="319"/>
      <c r="AF38" s="301">
        <f>VLOOKUP(VLOOKUP(N38,Ma_KH!$A:$R,18,0)&amp;X38,Gia_MB!$A:$F,6,0)</f>
        <v>73431</v>
      </c>
      <c r="AG38" s="337">
        <f t="shared" si="15"/>
        <v>146862</v>
      </c>
      <c r="AH38" s="319"/>
      <c r="AI38" s="321"/>
      <c r="AJ38" s="322"/>
      <c r="AK38" s="338" t="str">
        <f t="shared" si="16"/>
        <v>8</v>
      </c>
      <c r="AL38" s="319"/>
      <c r="AM38" s="321">
        <f t="shared" si="17"/>
        <v>11748.96</v>
      </c>
      <c r="AN38" s="338" t="str">
        <f t="shared" si="18"/>
        <v>33311</v>
      </c>
      <c r="AO38" s="322"/>
      <c r="AP38" s="326" t="str">
        <f t="shared" si="19"/>
        <v>K-C6</v>
      </c>
      <c r="AQ38" s="326" t="str">
        <f t="shared" si="20"/>
        <v>156</v>
      </c>
      <c r="AR38" s="326" t="str">
        <f t="shared" si="21"/>
        <v>632</v>
      </c>
      <c r="AS38" s="326"/>
      <c r="AT38" s="326"/>
      <c r="AU38" s="322"/>
    </row>
    <row r="39" spans="1:47" x14ac:dyDescent="0.25">
      <c r="A39" s="333"/>
      <c r="B39" s="316"/>
      <c r="C39" s="316"/>
      <c r="D39" s="317"/>
      <c r="E39" s="125">
        <v>46057</v>
      </c>
      <c r="F39" s="125">
        <v>46056</v>
      </c>
      <c r="G39" s="126" t="s">
        <v>15911</v>
      </c>
      <c r="H39" s="127">
        <f t="shared" si="0"/>
        <v>46057</v>
      </c>
      <c r="I39" s="334" t="str">
        <f t="shared" si="1"/>
        <v>NKMB-0302coop9150</v>
      </c>
      <c r="J39" s="126"/>
      <c r="K39" s="126"/>
      <c r="L39" s="126"/>
      <c r="M39" s="125"/>
      <c r="N39" s="128" t="s">
        <v>9886</v>
      </c>
      <c r="O39" s="334" t="e">
        <f>VLOOKUP(N39,#REF!,2,0)</f>
        <v>#REF!</v>
      </c>
      <c r="P39" s="126"/>
      <c r="Q39" s="126"/>
      <c r="R39" s="334" t="e">
        <f t="shared" si="2"/>
        <v>#REF!</v>
      </c>
      <c r="S39" s="128" t="s">
        <v>1784</v>
      </c>
      <c r="T39" s="126"/>
      <c r="U39" s="126" t="e">
        <f t="shared" si="3"/>
        <v>#REF!</v>
      </c>
      <c r="V39" s="126"/>
      <c r="W39" s="126"/>
      <c r="X39" s="128" t="s">
        <v>52</v>
      </c>
      <c r="Y39" s="336" t="str">
        <f>VLOOKUP(X39,TONG_SL!$A:$F,2,0)</f>
        <v>Gà xì dầu 500g</v>
      </c>
      <c r="Z39" s="316"/>
      <c r="AA39" s="316" t="str">
        <f t="shared" si="13"/>
        <v>5111</v>
      </c>
      <c r="AB39" s="316" t="str">
        <f t="shared" si="14"/>
        <v>131</v>
      </c>
      <c r="AC39" s="316" t="str">
        <f>VLOOKUP(X39,TONG_SL!$A:$F,3,0)</f>
        <v>Túi</v>
      </c>
      <c r="AD39" s="129">
        <v>2</v>
      </c>
      <c r="AE39" s="319"/>
      <c r="AF39" s="301">
        <f>VLOOKUP(VLOOKUP(N39,Ma_KH!$A:$R,18,0)&amp;X39,Gia_MB!$A:$F,6,0)</f>
        <v>111606</v>
      </c>
      <c r="AG39" s="337">
        <f t="shared" si="15"/>
        <v>223212</v>
      </c>
      <c r="AH39" s="319"/>
      <c r="AI39" s="321"/>
      <c r="AJ39" s="322"/>
      <c r="AK39" s="338" t="str">
        <f t="shared" si="16"/>
        <v>8</v>
      </c>
      <c r="AL39" s="319"/>
      <c r="AM39" s="321">
        <f t="shared" si="17"/>
        <v>17856.96</v>
      </c>
      <c r="AN39" s="338" t="str">
        <f t="shared" si="18"/>
        <v>33311</v>
      </c>
      <c r="AO39" s="322"/>
      <c r="AP39" s="326" t="str">
        <f t="shared" si="19"/>
        <v>K-C6</v>
      </c>
      <c r="AQ39" s="326" t="str">
        <f t="shared" si="20"/>
        <v>156</v>
      </c>
      <c r="AR39" s="326" t="str">
        <f t="shared" si="21"/>
        <v>632</v>
      </c>
      <c r="AS39" s="326"/>
      <c r="AT39" s="326"/>
      <c r="AU39" s="322"/>
    </row>
    <row r="40" spans="1:47" x14ac:dyDescent="0.25">
      <c r="A40" s="333"/>
      <c r="B40" s="316"/>
      <c r="C40" s="316"/>
      <c r="D40" s="317"/>
      <c r="E40" s="125">
        <v>46057</v>
      </c>
      <c r="F40" s="125">
        <v>46056</v>
      </c>
      <c r="G40" s="126" t="s">
        <v>15911</v>
      </c>
      <c r="H40" s="127">
        <f t="shared" si="0"/>
        <v>46057</v>
      </c>
      <c r="I40" s="334" t="str">
        <f t="shared" si="1"/>
        <v>NKMB-0302coop9150</v>
      </c>
      <c r="J40" s="126"/>
      <c r="K40" s="126"/>
      <c r="L40" s="126"/>
      <c r="M40" s="125"/>
      <c r="N40" s="128" t="s">
        <v>9886</v>
      </c>
      <c r="O40" s="334" t="e">
        <f>VLOOKUP(N40,#REF!,2,0)</f>
        <v>#REF!</v>
      </c>
      <c r="P40" s="126"/>
      <c r="Q40" s="126"/>
      <c r="R40" s="334" t="e">
        <f t="shared" si="2"/>
        <v>#REF!</v>
      </c>
      <c r="S40" s="128" t="s">
        <v>1784</v>
      </c>
      <c r="T40" s="126"/>
      <c r="U40" s="126" t="e">
        <f t="shared" si="3"/>
        <v>#REF!</v>
      </c>
      <c r="V40" s="126"/>
      <c r="W40" s="126"/>
      <c r="X40" s="128" t="s">
        <v>39</v>
      </c>
      <c r="Y40" s="336" t="str">
        <f>VLOOKUP(X40,TONG_SL!$A:$F,2,0)</f>
        <v>Chả nướng 300g</v>
      </c>
      <c r="Z40" s="316"/>
      <c r="AA40" s="316" t="str">
        <f t="shared" si="13"/>
        <v>5111</v>
      </c>
      <c r="AB40" s="316" t="str">
        <f t="shared" si="14"/>
        <v>131</v>
      </c>
      <c r="AC40" s="316" t="str">
        <f>VLOOKUP(X40,TONG_SL!$A:$F,3,0)</f>
        <v>Túi</v>
      </c>
      <c r="AD40" s="129">
        <v>1</v>
      </c>
      <c r="AE40" s="319"/>
      <c r="AF40" s="301">
        <f>VLOOKUP(VLOOKUP(N40,Ma_KH!$A:$R,18,0)&amp;X40,Gia_MB!$A:$F,6,0)</f>
        <v>70950</v>
      </c>
      <c r="AG40" s="337">
        <f t="shared" si="15"/>
        <v>70950</v>
      </c>
      <c r="AH40" s="319"/>
      <c r="AI40" s="321"/>
      <c r="AJ40" s="322"/>
      <c r="AK40" s="338" t="str">
        <f t="shared" si="16"/>
        <v>8</v>
      </c>
      <c r="AL40" s="319"/>
      <c r="AM40" s="321">
        <f t="shared" si="17"/>
        <v>5676</v>
      </c>
      <c r="AN40" s="338" t="str">
        <f t="shared" si="18"/>
        <v>33311</v>
      </c>
      <c r="AO40" s="322"/>
      <c r="AP40" s="326" t="str">
        <f t="shared" si="19"/>
        <v>K-C6</v>
      </c>
      <c r="AQ40" s="326" t="str">
        <f t="shared" si="20"/>
        <v>156</v>
      </c>
      <c r="AR40" s="326" t="str">
        <f t="shared" si="21"/>
        <v>632</v>
      </c>
      <c r="AS40" s="326"/>
      <c r="AT40" s="326"/>
      <c r="AU40" s="322"/>
    </row>
    <row r="41" spans="1:47" x14ac:dyDescent="0.25">
      <c r="A41" s="315"/>
      <c r="B41" s="317"/>
      <c r="C41" s="317"/>
      <c r="D41" s="317"/>
      <c r="E41" s="125">
        <v>46057</v>
      </c>
      <c r="F41" s="125">
        <v>46056</v>
      </c>
      <c r="G41" s="126" t="s">
        <v>15911</v>
      </c>
      <c r="H41" s="127">
        <f t="shared" si="0"/>
        <v>46057</v>
      </c>
      <c r="I41" s="334" t="str">
        <f t="shared" si="1"/>
        <v>NKMB-0302coop9150</v>
      </c>
      <c r="J41" s="126"/>
      <c r="K41" s="126"/>
      <c r="L41" s="126"/>
      <c r="M41" s="125"/>
      <c r="N41" s="128" t="s">
        <v>9886</v>
      </c>
      <c r="O41" s="334" t="e">
        <f>VLOOKUP(N41,#REF!,2,0)</f>
        <v>#REF!</v>
      </c>
      <c r="P41" s="126"/>
      <c r="Q41" s="126"/>
      <c r="R41" s="334" t="e">
        <f t="shared" si="2"/>
        <v>#REF!</v>
      </c>
      <c r="S41" s="128" t="s">
        <v>1784</v>
      </c>
      <c r="T41" s="126"/>
      <c r="U41" s="126" t="e">
        <f t="shared" si="3"/>
        <v>#REF!</v>
      </c>
      <c r="V41" s="126"/>
      <c r="W41" s="126"/>
      <c r="X41" s="128" t="s">
        <v>598</v>
      </c>
      <c r="Y41" s="318" t="str">
        <f>VLOOKUP(X41,TONG_SL!$A:$F,2,0)</f>
        <v>Chân gà sả tắc 250g</v>
      </c>
      <c r="Z41" s="317"/>
      <c r="AA41" s="317" t="str">
        <f t="shared" si="13"/>
        <v>5111</v>
      </c>
      <c r="AB41" s="317" t="str">
        <f t="shared" si="14"/>
        <v>131</v>
      </c>
      <c r="AC41" s="317" t="str">
        <f>VLOOKUP(X41,TONG_SL!$A:$F,3,0)</f>
        <v>Hộp</v>
      </c>
      <c r="AD41" s="129">
        <v>2</v>
      </c>
      <c r="AE41" s="339"/>
      <c r="AF41" s="306">
        <f>VLOOKUP(VLOOKUP(N41,Ma_KH!$A:$R,18,0)&amp;X41,Gia_MB!$A:$F,6,0)</f>
        <v>30000</v>
      </c>
      <c r="AG41" s="320">
        <f t="shared" si="15"/>
        <v>60000</v>
      </c>
      <c r="AH41" s="339"/>
      <c r="AI41" s="324"/>
      <c r="AJ41" s="340"/>
      <c r="AK41" s="323" t="str">
        <f t="shared" si="16"/>
        <v>8</v>
      </c>
      <c r="AL41" s="339"/>
      <c r="AM41" s="324">
        <f t="shared" si="17"/>
        <v>4800</v>
      </c>
      <c r="AN41" s="323" t="str">
        <f t="shared" si="18"/>
        <v>33311</v>
      </c>
      <c r="AO41" s="340"/>
      <c r="AP41" s="325" t="str">
        <f t="shared" si="19"/>
        <v>K-C6</v>
      </c>
      <c r="AQ41" s="325" t="str">
        <f t="shared" si="20"/>
        <v>156</v>
      </c>
      <c r="AR41" s="325" t="str">
        <f t="shared" si="21"/>
        <v>632</v>
      </c>
      <c r="AS41" s="325"/>
      <c r="AT41" s="325"/>
      <c r="AU41" s="340"/>
    </row>
    <row r="42" spans="1:47" x14ac:dyDescent="0.25">
      <c r="A42" s="392"/>
      <c r="B42" s="393"/>
      <c r="C42" s="393"/>
      <c r="D42" s="394"/>
      <c r="E42" s="391">
        <v>46058</v>
      </c>
      <c r="F42" s="125">
        <v>46058</v>
      </c>
      <c r="G42" s="126" t="s">
        <v>16152</v>
      </c>
      <c r="H42" s="127">
        <f t="shared" si="0"/>
        <v>46058</v>
      </c>
      <c r="I42" s="334" t="str">
        <f t="shared" si="1"/>
        <v>NKMB-050226pk0255</v>
      </c>
      <c r="J42" s="126"/>
      <c r="K42" s="126"/>
      <c r="L42" s="126"/>
      <c r="M42" s="125"/>
      <c r="N42" s="128" t="s">
        <v>12200</v>
      </c>
      <c r="O42" s="334" t="e">
        <f>VLOOKUP(N42,#REF!,2,0)</f>
        <v>#REF!</v>
      </c>
      <c r="P42" s="126"/>
      <c r="Q42" s="126"/>
      <c r="R42" s="334" t="e">
        <f t="shared" si="2"/>
        <v>#REF!</v>
      </c>
      <c r="S42" s="128" t="s">
        <v>1788</v>
      </c>
      <c r="T42" s="126"/>
      <c r="U42" s="126" t="e">
        <f t="shared" si="3"/>
        <v>#REF!</v>
      </c>
      <c r="V42" s="126"/>
      <c r="W42" s="126"/>
      <c r="X42" s="128" t="s">
        <v>598</v>
      </c>
      <c r="Y42" s="397" t="str">
        <f>VLOOKUP(X42,TONG_SL!$A:$F,2,0)</f>
        <v>Chân gà sả tắc 250g</v>
      </c>
      <c r="Z42" s="393"/>
      <c r="AA42" s="393" t="str">
        <f t="shared" ref="AA42:AA61" si="22">IF(X42="","","5111")</f>
        <v>5111</v>
      </c>
      <c r="AB42" s="393" t="str">
        <f t="shared" ref="AB42:AB61" si="23">IF(X42="","","131")</f>
        <v>131</v>
      </c>
      <c r="AC42" s="393" t="str">
        <f>VLOOKUP(X42,TONG_SL!$A:$F,3,0)</f>
        <v>Hộp</v>
      </c>
      <c r="AD42" s="129">
        <v>1</v>
      </c>
      <c r="AE42" s="398"/>
      <c r="AF42" s="382" t="e">
        <f>VLOOKUP(VLOOKUP(N42,Ma_KH!$A:$R,18,0)&amp;X42,Gia_MB!$A:$F,6,0)</f>
        <v>#N/A</v>
      </c>
      <c r="AG42" s="399" t="e">
        <f t="shared" ref="AG42:AG61" si="24">AD42*AF42</f>
        <v>#N/A</v>
      </c>
      <c r="AH42" s="398"/>
      <c r="AI42" s="400"/>
      <c r="AJ42" s="401"/>
      <c r="AK42" s="402" t="str">
        <f t="shared" ref="AK42:AK61" si="25">IF(AD42&lt;&gt;"","8","")</f>
        <v>8</v>
      </c>
      <c r="AL42" s="398"/>
      <c r="AM42" s="400" t="e">
        <f t="shared" ref="AM42:AM61" si="26">AG42*AK42/100</f>
        <v>#N/A</v>
      </c>
      <c r="AN42" s="402" t="str">
        <f t="shared" ref="AN42:AN61" si="27">IF(AD42&lt;&gt;"","33311","")</f>
        <v>33311</v>
      </c>
      <c r="AO42" s="401"/>
      <c r="AP42" s="403" t="str">
        <f t="shared" ref="AP42:AP61" si="28">IF(X42="","","K-C6")</f>
        <v>K-C6</v>
      </c>
      <c r="AQ42" s="403" t="str">
        <f t="shared" ref="AQ42:AQ61" si="29">IF(X42="","","156")</f>
        <v>156</v>
      </c>
      <c r="AR42" s="403" t="str">
        <f t="shared" ref="AR42:AR61" si="30">IF(X42="","","632")</f>
        <v>632</v>
      </c>
      <c r="AS42" s="403"/>
      <c r="AT42" s="403"/>
      <c r="AU42" s="401"/>
    </row>
    <row r="43" spans="1:47" x14ac:dyDescent="0.25">
      <c r="A43" s="392"/>
      <c r="B43" s="393"/>
      <c r="C43" s="393"/>
      <c r="D43" s="394"/>
      <c r="E43" s="391">
        <v>46058</v>
      </c>
      <c r="F43" s="125">
        <v>46058</v>
      </c>
      <c r="G43" s="126" t="s">
        <v>16152</v>
      </c>
      <c r="H43" s="127">
        <f t="shared" si="0"/>
        <v>46058</v>
      </c>
      <c r="I43" s="334" t="str">
        <f t="shared" si="1"/>
        <v>NKMB-050226pk0255</v>
      </c>
      <c r="J43" s="126"/>
      <c r="K43" s="126"/>
      <c r="L43" s="126"/>
      <c r="M43" s="125"/>
      <c r="N43" s="128" t="s">
        <v>12200</v>
      </c>
      <c r="O43" s="334" t="e">
        <f>VLOOKUP(N43,#REF!,2,0)</f>
        <v>#REF!</v>
      </c>
      <c r="P43" s="126"/>
      <c r="Q43" s="126"/>
      <c r="R43" s="334" t="e">
        <f t="shared" si="2"/>
        <v>#REF!</v>
      </c>
      <c r="S43" s="128" t="s">
        <v>1788</v>
      </c>
      <c r="T43" s="126"/>
      <c r="U43" s="126" t="e">
        <f t="shared" si="3"/>
        <v>#REF!</v>
      </c>
      <c r="V43" s="126"/>
      <c r="W43" s="126"/>
      <c r="X43" s="128" t="s">
        <v>600</v>
      </c>
      <c r="Y43" s="397" t="str">
        <f>VLOOKUP(X43,TONG_SL!$A:$F,2,0)</f>
        <v>Tai heo sốt thái 250g</v>
      </c>
      <c r="Z43" s="393"/>
      <c r="AA43" s="393" t="str">
        <f t="shared" si="22"/>
        <v>5111</v>
      </c>
      <c r="AB43" s="393" t="str">
        <f t="shared" si="23"/>
        <v>131</v>
      </c>
      <c r="AC43" s="393" t="str">
        <f>VLOOKUP(X43,TONG_SL!$A:$F,3,0)</f>
        <v>Hộp</v>
      </c>
      <c r="AD43" s="129">
        <v>4</v>
      </c>
      <c r="AE43" s="398"/>
      <c r="AF43" s="382" t="e">
        <f>VLOOKUP(VLOOKUP(N43,Ma_KH!$A:$R,18,0)&amp;X43,Gia_MB!$A:$F,6,0)</f>
        <v>#N/A</v>
      </c>
      <c r="AG43" s="399" t="e">
        <f t="shared" si="24"/>
        <v>#N/A</v>
      </c>
      <c r="AH43" s="398"/>
      <c r="AI43" s="400"/>
      <c r="AJ43" s="401"/>
      <c r="AK43" s="402" t="str">
        <f t="shared" si="25"/>
        <v>8</v>
      </c>
      <c r="AL43" s="398"/>
      <c r="AM43" s="400" t="e">
        <f t="shared" si="26"/>
        <v>#N/A</v>
      </c>
      <c r="AN43" s="402" t="str">
        <f t="shared" si="27"/>
        <v>33311</v>
      </c>
      <c r="AO43" s="401"/>
      <c r="AP43" s="403" t="str">
        <f t="shared" si="28"/>
        <v>K-C6</v>
      </c>
      <c r="AQ43" s="403" t="str">
        <f t="shared" si="29"/>
        <v>156</v>
      </c>
      <c r="AR43" s="403" t="str">
        <f t="shared" si="30"/>
        <v>632</v>
      </c>
      <c r="AS43" s="403"/>
      <c r="AT43" s="403"/>
      <c r="AU43" s="401"/>
    </row>
    <row r="44" spans="1:47" x14ac:dyDescent="0.25">
      <c r="A44" s="392"/>
      <c r="B44" s="393"/>
      <c r="C44" s="393"/>
      <c r="D44" s="394"/>
      <c r="E44" s="391">
        <v>46058</v>
      </c>
      <c r="F44" s="125">
        <v>46058</v>
      </c>
      <c r="G44" s="126" t="s">
        <v>16152</v>
      </c>
      <c r="H44" s="127">
        <f t="shared" si="0"/>
        <v>46058</v>
      </c>
      <c r="I44" s="334" t="str">
        <f t="shared" si="1"/>
        <v>NKMB-050226pk0255</v>
      </c>
      <c r="J44" s="126"/>
      <c r="K44" s="126"/>
      <c r="L44" s="126"/>
      <c r="M44" s="125"/>
      <c r="N44" s="128" t="s">
        <v>12200</v>
      </c>
      <c r="O44" s="334" t="e">
        <f>VLOOKUP(N44,#REF!,2,0)</f>
        <v>#REF!</v>
      </c>
      <c r="P44" s="126"/>
      <c r="Q44" s="126"/>
      <c r="R44" s="334" t="e">
        <f t="shared" si="2"/>
        <v>#REF!</v>
      </c>
      <c r="S44" s="128" t="s">
        <v>1788</v>
      </c>
      <c r="T44" s="126"/>
      <c r="U44" s="126" t="e">
        <f t="shared" si="3"/>
        <v>#REF!</v>
      </c>
      <c r="V44" s="126"/>
      <c r="W44" s="126"/>
      <c r="X44" s="128" t="s">
        <v>27</v>
      </c>
      <c r="Y44" s="397" t="str">
        <f>VLOOKUP(X44,TONG_SL!$A:$F,2,0)</f>
        <v>Chân giò heo muối 300g</v>
      </c>
      <c r="Z44" s="393"/>
      <c r="AA44" s="393" t="str">
        <f t="shared" si="22"/>
        <v>5111</v>
      </c>
      <c r="AB44" s="393" t="str">
        <f t="shared" si="23"/>
        <v>131</v>
      </c>
      <c r="AC44" s="393" t="str">
        <f>VLOOKUP(X44,TONG_SL!$A:$F,3,0)</f>
        <v>Túi</v>
      </c>
      <c r="AD44" s="129">
        <v>1</v>
      </c>
      <c r="AE44" s="398"/>
      <c r="AF44" s="382">
        <f>VLOOKUP(VLOOKUP(N44,Ma_KH!$A:$R,18,0)&amp;X44,Gia_MB!$A:$F,6,0)</f>
        <v>73431</v>
      </c>
      <c r="AG44" s="399">
        <f t="shared" si="24"/>
        <v>73431</v>
      </c>
      <c r="AH44" s="398"/>
      <c r="AI44" s="400"/>
      <c r="AJ44" s="401"/>
      <c r="AK44" s="402" t="str">
        <f t="shared" si="25"/>
        <v>8</v>
      </c>
      <c r="AL44" s="398"/>
      <c r="AM44" s="400">
        <f t="shared" si="26"/>
        <v>5874.48</v>
      </c>
      <c r="AN44" s="402" t="str">
        <f t="shared" si="27"/>
        <v>33311</v>
      </c>
      <c r="AO44" s="401"/>
      <c r="AP44" s="403" t="str">
        <f t="shared" si="28"/>
        <v>K-C6</v>
      </c>
      <c r="AQ44" s="403" t="str">
        <f t="shared" si="29"/>
        <v>156</v>
      </c>
      <c r="AR44" s="403" t="str">
        <f t="shared" si="30"/>
        <v>632</v>
      </c>
      <c r="AS44" s="403"/>
      <c r="AT44" s="403"/>
      <c r="AU44" s="401"/>
    </row>
    <row r="45" spans="1:47" x14ac:dyDescent="0.25">
      <c r="A45" s="392"/>
      <c r="B45" s="393"/>
      <c r="C45" s="393"/>
      <c r="D45" s="394"/>
      <c r="E45" s="125">
        <v>46058</v>
      </c>
      <c r="F45" s="125">
        <v>46058</v>
      </c>
      <c r="G45" s="126" t="s">
        <v>16152</v>
      </c>
      <c r="H45" s="127">
        <f t="shared" si="0"/>
        <v>46058</v>
      </c>
      <c r="I45" s="334" t="str">
        <f t="shared" si="1"/>
        <v>NKMB-050226pk0255</v>
      </c>
      <c r="J45" s="126"/>
      <c r="K45" s="126"/>
      <c r="L45" s="126"/>
      <c r="M45" s="125"/>
      <c r="N45" s="128" t="s">
        <v>12200</v>
      </c>
      <c r="O45" s="334" t="e">
        <f>VLOOKUP(N45,#REF!,2,0)</f>
        <v>#REF!</v>
      </c>
      <c r="P45" s="126"/>
      <c r="Q45" s="126"/>
      <c r="R45" s="334" t="e">
        <f t="shared" si="2"/>
        <v>#REF!</v>
      </c>
      <c r="S45" s="128" t="s">
        <v>1788</v>
      </c>
      <c r="T45" s="126"/>
      <c r="U45" s="126" t="e">
        <f t="shared" si="3"/>
        <v>#REF!</v>
      </c>
      <c r="V45" s="126"/>
      <c r="W45" s="126"/>
      <c r="X45" s="128" t="s">
        <v>542</v>
      </c>
      <c r="Y45" s="397" t="str">
        <f>VLOOKUP(X45,TONG_SL!$A:$F,2,0)</f>
        <v>Chân giò heo muối 500g</v>
      </c>
      <c r="Z45" s="393"/>
      <c r="AA45" s="393" t="str">
        <f t="shared" si="22"/>
        <v>5111</v>
      </c>
      <c r="AB45" s="393" t="str">
        <f t="shared" si="23"/>
        <v>131</v>
      </c>
      <c r="AC45" s="393" t="str">
        <f>VLOOKUP(X45,TONG_SL!$A:$F,3,0)</f>
        <v>Túi</v>
      </c>
      <c r="AD45" s="129">
        <v>1</v>
      </c>
      <c r="AE45" s="398"/>
      <c r="AF45" s="382">
        <f>VLOOKUP(VLOOKUP(N45,Ma_KH!$A:$R,18,0)&amp;X45,Gia_MB!$A:$F,6,0)</f>
        <v>119066</v>
      </c>
      <c r="AG45" s="399">
        <f t="shared" si="24"/>
        <v>119066</v>
      </c>
      <c r="AH45" s="398"/>
      <c r="AI45" s="400"/>
      <c r="AJ45" s="401"/>
      <c r="AK45" s="402" t="str">
        <f t="shared" si="25"/>
        <v>8</v>
      </c>
      <c r="AL45" s="398"/>
      <c r="AM45" s="400">
        <f t="shared" si="26"/>
        <v>9525.2800000000007</v>
      </c>
      <c r="AN45" s="402" t="str">
        <f t="shared" si="27"/>
        <v>33311</v>
      </c>
      <c r="AO45" s="401"/>
      <c r="AP45" s="403" t="str">
        <f t="shared" si="28"/>
        <v>K-C6</v>
      </c>
      <c r="AQ45" s="403" t="str">
        <f t="shared" si="29"/>
        <v>156</v>
      </c>
      <c r="AR45" s="403" t="str">
        <f t="shared" si="30"/>
        <v>632</v>
      </c>
      <c r="AS45" s="403"/>
      <c r="AT45" s="403"/>
      <c r="AU45" s="401"/>
    </row>
    <row r="46" spans="1:47" x14ac:dyDescent="0.25">
      <c r="A46" s="392"/>
      <c r="B46" s="393"/>
      <c r="C46" s="393"/>
      <c r="D46" s="394"/>
      <c r="E46" s="125">
        <v>46058</v>
      </c>
      <c r="F46" s="125">
        <v>46056</v>
      </c>
      <c r="G46" s="126" t="s">
        <v>16153</v>
      </c>
      <c r="H46" s="127">
        <f t="shared" si="0"/>
        <v>46058</v>
      </c>
      <c r="I46" s="334" t="str">
        <f t="shared" si="1"/>
        <v>NKMB-030226pk0314</v>
      </c>
      <c r="J46" s="126"/>
      <c r="K46" s="126"/>
      <c r="L46" s="126"/>
      <c r="M46" s="125"/>
      <c r="N46" s="128" t="s">
        <v>12185</v>
      </c>
      <c r="O46" s="334" t="e">
        <f>VLOOKUP(N46,#REF!,2,0)</f>
        <v>#REF!</v>
      </c>
      <c r="P46" s="126"/>
      <c r="Q46" s="126"/>
      <c r="R46" s="334" t="e">
        <f t="shared" si="2"/>
        <v>#REF!</v>
      </c>
      <c r="S46" s="128" t="s">
        <v>1784</v>
      </c>
      <c r="T46" s="126"/>
      <c r="U46" s="126" t="e">
        <f t="shared" si="3"/>
        <v>#REF!</v>
      </c>
      <c r="V46" s="126"/>
      <c r="W46" s="126"/>
      <c r="X46" s="128" t="s">
        <v>553</v>
      </c>
      <c r="Y46" s="397" t="str">
        <f>VLOOKUP(X46,TONG_SL!$A:$F,2,0)</f>
        <v>Gà muối hun khói 300g</v>
      </c>
      <c r="Z46" s="393"/>
      <c r="AA46" s="393" t="str">
        <f t="shared" si="22"/>
        <v>5111</v>
      </c>
      <c r="AB46" s="393" t="str">
        <f t="shared" si="23"/>
        <v>131</v>
      </c>
      <c r="AC46" s="393" t="str">
        <f>VLOOKUP(X46,TONG_SL!$A:$F,3,0)</f>
        <v>Túi</v>
      </c>
      <c r="AD46" s="129">
        <v>1</v>
      </c>
      <c r="AE46" s="398"/>
      <c r="AF46" s="382">
        <f>VLOOKUP(VLOOKUP(N46,Ma_KH!$A:$R,18,0)&amp;X46,Gia_MB!$A:$F,6,0)</f>
        <v>70000</v>
      </c>
      <c r="AG46" s="399">
        <f t="shared" si="24"/>
        <v>70000</v>
      </c>
      <c r="AH46" s="398"/>
      <c r="AI46" s="400"/>
      <c r="AJ46" s="401"/>
      <c r="AK46" s="402" t="str">
        <f t="shared" si="25"/>
        <v>8</v>
      </c>
      <c r="AL46" s="398"/>
      <c r="AM46" s="400">
        <f t="shared" si="26"/>
        <v>5600</v>
      </c>
      <c r="AN46" s="402" t="str">
        <f t="shared" si="27"/>
        <v>33311</v>
      </c>
      <c r="AO46" s="401"/>
      <c r="AP46" s="403" t="str">
        <f t="shared" si="28"/>
        <v>K-C6</v>
      </c>
      <c r="AQ46" s="403" t="str">
        <f t="shared" si="29"/>
        <v>156</v>
      </c>
      <c r="AR46" s="403" t="str">
        <f t="shared" si="30"/>
        <v>632</v>
      </c>
      <c r="AS46" s="403"/>
      <c r="AT46" s="403"/>
      <c r="AU46" s="401"/>
    </row>
    <row r="47" spans="1:47" x14ac:dyDescent="0.25">
      <c r="A47" s="392"/>
      <c r="B47" s="393"/>
      <c r="C47" s="393"/>
      <c r="D47" s="394"/>
      <c r="E47" s="125">
        <v>46058</v>
      </c>
      <c r="F47" s="125">
        <v>46057</v>
      </c>
      <c r="G47" s="126" t="s">
        <v>16154</v>
      </c>
      <c r="H47" s="127">
        <f t="shared" si="0"/>
        <v>46058</v>
      </c>
      <c r="I47" s="334" t="str">
        <f t="shared" si="1"/>
        <v>NKMB-040226pk0108</v>
      </c>
      <c r="J47" s="126"/>
      <c r="K47" s="126"/>
      <c r="L47" s="126"/>
      <c r="M47" s="125"/>
      <c r="N47" s="128" t="s">
        <v>12185</v>
      </c>
      <c r="O47" s="334" t="e">
        <f>VLOOKUP(N47,#REF!,2,0)</f>
        <v>#REF!</v>
      </c>
      <c r="P47" s="126"/>
      <c r="Q47" s="126"/>
      <c r="R47" s="334" t="e">
        <f t="shared" si="2"/>
        <v>#REF!</v>
      </c>
      <c r="S47" s="128" t="s">
        <v>1784</v>
      </c>
      <c r="T47" s="126"/>
      <c r="U47" s="126" t="e">
        <f t="shared" si="3"/>
        <v>#REF!</v>
      </c>
      <c r="V47" s="126"/>
      <c r="W47" s="126"/>
      <c r="X47" s="128" t="s">
        <v>553</v>
      </c>
      <c r="Y47" s="397" t="str">
        <f>VLOOKUP(X47,TONG_SL!$A:$F,2,0)</f>
        <v>Gà muối hun khói 300g</v>
      </c>
      <c r="Z47" s="393"/>
      <c r="AA47" s="393" t="str">
        <f t="shared" si="22"/>
        <v>5111</v>
      </c>
      <c r="AB47" s="393" t="str">
        <f t="shared" si="23"/>
        <v>131</v>
      </c>
      <c r="AC47" s="393" t="str">
        <f>VLOOKUP(X47,TONG_SL!$A:$F,3,0)</f>
        <v>Túi</v>
      </c>
      <c r="AD47" s="129">
        <v>1</v>
      </c>
      <c r="AE47" s="398"/>
      <c r="AF47" s="382">
        <f>VLOOKUP(VLOOKUP(N47,Ma_KH!$A:$R,18,0)&amp;X47,Gia_MB!$A:$F,6,0)</f>
        <v>70000</v>
      </c>
      <c r="AG47" s="399">
        <f t="shared" si="24"/>
        <v>70000</v>
      </c>
      <c r="AH47" s="398"/>
      <c r="AI47" s="400"/>
      <c r="AJ47" s="401"/>
      <c r="AK47" s="402" t="str">
        <f t="shared" si="25"/>
        <v>8</v>
      </c>
      <c r="AL47" s="398"/>
      <c r="AM47" s="400">
        <f t="shared" si="26"/>
        <v>5600</v>
      </c>
      <c r="AN47" s="402" t="str">
        <f t="shared" si="27"/>
        <v>33311</v>
      </c>
      <c r="AO47" s="401"/>
      <c r="AP47" s="403" t="str">
        <f t="shared" si="28"/>
        <v>K-C6</v>
      </c>
      <c r="AQ47" s="403" t="str">
        <f t="shared" si="29"/>
        <v>156</v>
      </c>
      <c r="AR47" s="403" t="str">
        <f t="shared" si="30"/>
        <v>632</v>
      </c>
      <c r="AS47" s="403"/>
      <c r="AT47" s="403"/>
      <c r="AU47" s="401"/>
    </row>
    <row r="48" spans="1:47" x14ac:dyDescent="0.25">
      <c r="A48" s="392"/>
      <c r="B48" s="393"/>
      <c r="C48" s="393"/>
      <c r="D48" s="394"/>
      <c r="E48" s="125">
        <v>46058</v>
      </c>
      <c r="F48" s="125">
        <v>46052</v>
      </c>
      <c r="G48" s="126" t="s">
        <v>16155</v>
      </c>
      <c r="H48" s="127">
        <f t="shared" si="0"/>
        <v>46058</v>
      </c>
      <c r="I48" s="334" t="str">
        <f t="shared" si="1"/>
        <v>NKMB-301gtgt</v>
      </c>
      <c r="J48" s="126"/>
      <c r="K48" s="126"/>
      <c r="L48" s="126"/>
      <c r="M48" s="125"/>
      <c r="N48" s="395" t="s">
        <v>10706</v>
      </c>
      <c r="O48" s="334" t="e">
        <f>VLOOKUP(N48,#REF!,2,0)</f>
        <v>#REF!</v>
      </c>
      <c r="P48" s="126"/>
      <c r="Q48" s="126"/>
      <c r="R48" s="334" t="e">
        <f t="shared" si="2"/>
        <v>#REF!</v>
      </c>
      <c r="S48" s="128" t="s">
        <v>1784</v>
      </c>
      <c r="T48" s="126"/>
      <c r="U48" s="126" t="e">
        <f t="shared" si="3"/>
        <v>#REF!</v>
      </c>
      <c r="V48" s="126"/>
      <c r="W48" s="126"/>
      <c r="X48" s="128" t="s">
        <v>30</v>
      </c>
      <c r="Y48" s="397" t="str">
        <f>VLOOKUP(X48,TONG_SL!$A:$F,2,0)</f>
        <v>Gà muối 500g</v>
      </c>
      <c r="Z48" s="393"/>
      <c r="AA48" s="393" t="str">
        <f t="shared" si="22"/>
        <v>5111</v>
      </c>
      <c r="AB48" s="393" t="str">
        <f t="shared" si="23"/>
        <v>131</v>
      </c>
      <c r="AC48" s="393" t="str">
        <f>VLOOKUP(X48,TONG_SL!$A:$F,3,0)</f>
        <v>Túi</v>
      </c>
      <c r="AD48" s="129">
        <v>2</v>
      </c>
      <c r="AE48" s="398"/>
      <c r="AF48" s="382">
        <f>VLOOKUP(VLOOKUP(N48,Ma_KH!$A:$R,18,0)&amp;X48,Gia_MB!$A:$F,6,0)</f>
        <v>106616</v>
      </c>
      <c r="AG48" s="399">
        <f t="shared" si="24"/>
        <v>213232</v>
      </c>
      <c r="AH48" s="398"/>
      <c r="AI48" s="400"/>
      <c r="AJ48" s="401"/>
      <c r="AK48" s="402" t="str">
        <f t="shared" si="25"/>
        <v>8</v>
      </c>
      <c r="AL48" s="398"/>
      <c r="AM48" s="400">
        <f t="shared" si="26"/>
        <v>17058.560000000001</v>
      </c>
      <c r="AN48" s="402" t="str">
        <f t="shared" si="27"/>
        <v>33311</v>
      </c>
      <c r="AO48" s="401"/>
      <c r="AP48" s="403" t="str">
        <f t="shared" si="28"/>
        <v>K-C6</v>
      </c>
      <c r="AQ48" s="403" t="str">
        <f t="shared" si="29"/>
        <v>156</v>
      </c>
      <c r="AR48" s="403" t="str">
        <f t="shared" si="30"/>
        <v>632</v>
      </c>
      <c r="AS48" s="403"/>
      <c r="AT48" s="403"/>
      <c r="AU48" s="401"/>
    </row>
    <row r="49" spans="1:47" x14ac:dyDescent="0.25">
      <c r="A49" s="392"/>
      <c r="B49" s="393"/>
      <c r="C49" s="393"/>
      <c r="D49" s="394"/>
      <c r="E49" s="125">
        <v>46058</v>
      </c>
      <c r="F49" s="125">
        <v>46055</v>
      </c>
      <c r="G49" s="126" t="s">
        <v>16156</v>
      </c>
      <c r="H49" s="127">
        <f t="shared" si="0"/>
        <v>46058</v>
      </c>
      <c r="I49" s="334" t="str">
        <f t="shared" si="1"/>
        <v>NKMB-0202brg12761</v>
      </c>
      <c r="J49" s="126"/>
      <c r="K49" s="126"/>
      <c r="L49" s="126"/>
      <c r="M49" s="125"/>
      <c r="N49" s="128" t="s">
        <v>10280</v>
      </c>
      <c r="O49" s="334" t="e">
        <f>VLOOKUP(N49,#REF!,2,0)</f>
        <v>#REF!</v>
      </c>
      <c r="P49" s="126"/>
      <c r="Q49" s="126"/>
      <c r="R49" s="334" t="e">
        <f t="shared" si="2"/>
        <v>#REF!</v>
      </c>
      <c r="S49" s="128" t="s">
        <v>1788</v>
      </c>
      <c r="T49" s="126"/>
      <c r="U49" s="126" t="e">
        <f t="shared" si="3"/>
        <v>#REF!</v>
      </c>
      <c r="V49" s="126"/>
      <c r="W49" s="126"/>
      <c r="X49" s="128" t="s">
        <v>30</v>
      </c>
      <c r="Y49" s="397" t="str">
        <f>VLOOKUP(X49,TONG_SL!$A:$F,2,0)</f>
        <v>Gà muối 500g</v>
      </c>
      <c r="Z49" s="393"/>
      <c r="AA49" s="393" t="str">
        <f t="shared" si="22"/>
        <v>5111</v>
      </c>
      <c r="AB49" s="393" t="str">
        <f t="shared" si="23"/>
        <v>131</v>
      </c>
      <c r="AC49" s="393" t="str">
        <f>VLOOKUP(X49,TONG_SL!$A:$F,3,0)</f>
        <v>Túi</v>
      </c>
      <c r="AD49" s="129">
        <v>2</v>
      </c>
      <c r="AE49" s="398"/>
      <c r="AF49" s="382">
        <f>VLOOKUP(VLOOKUP(N49,Ma_KH!$A:$R,18,0)&amp;X49,Gia_MB!$A:$F,6,0)</f>
        <v>105505</v>
      </c>
      <c r="AG49" s="399">
        <f t="shared" si="24"/>
        <v>211010</v>
      </c>
      <c r="AH49" s="398"/>
      <c r="AI49" s="400"/>
      <c r="AJ49" s="401"/>
      <c r="AK49" s="402" t="str">
        <f t="shared" si="25"/>
        <v>8</v>
      </c>
      <c r="AL49" s="398"/>
      <c r="AM49" s="400">
        <f t="shared" si="26"/>
        <v>16880.8</v>
      </c>
      <c r="AN49" s="402" t="str">
        <f t="shared" si="27"/>
        <v>33311</v>
      </c>
      <c r="AO49" s="401"/>
      <c r="AP49" s="403" t="str">
        <f t="shared" si="28"/>
        <v>K-C6</v>
      </c>
      <c r="AQ49" s="403" t="str">
        <f t="shared" si="29"/>
        <v>156</v>
      </c>
      <c r="AR49" s="403" t="str">
        <f t="shared" si="30"/>
        <v>632</v>
      </c>
      <c r="AS49" s="403"/>
      <c r="AT49" s="403"/>
      <c r="AU49" s="401"/>
    </row>
    <row r="50" spans="1:47" x14ac:dyDescent="0.25">
      <c r="A50" s="392"/>
      <c r="B50" s="393"/>
      <c r="C50" s="393"/>
      <c r="D50" s="394"/>
      <c r="E50" s="125">
        <v>46058</v>
      </c>
      <c r="F50" s="125">
        <v>46055</v>
      </c>
      <c r="G50" s="126" t="s">
        <v>16156</v>
      </c>
      <c r="H50" s="127">
        <f t="shared" si="0"/>
        <v>46058</v>
      </c>
      <c r="I50" s="334" t="str">
        <f t="shared" si="1"/>
        <v>NKMB-0202brg12761</v>
      </c>
      <c r="J50" s="126"/>
      <c r="K50" s="126"/>
      <c r="L50" s="126"/>
      <c r="M50" s="125"/>
      <c r="N50" s="128" t="s">
        <v>10280</v>
      </c>
      <c r="O50" s="334" t="e">
        <f>VLOOKUP(N50,#REF!,2,0)</f>
        <v>#REF!</v>
      </c>
      <c r="P50" s="126"/>
      <c r="Q50" s="126"/>
      <c r="R50" s="334" t="e">
        <f t="shared" si="2"/>
        <v>#REF!</v>
      </c>
      <c r="S50" s="128" t="s">
        <v>1788</v>
      </c>
      <c r="T50" s="126"/>
      <c r="U50" s="126" t="e">
        <f t="shared" si="3"/>
        <v>#REF!</v>
      </c>
      <c r="V50" s="126"/>
      <c r="W50" s="126"/>
      <c r="X50" s="128" t="s">
        <v>542</v>
      </c>
      <c r="Y50" s="397" t="str">
        <f>VLOOKUP(X50,TONG_SL!$A:$F,2,0)</f>
        <v>Chân giò heo muối 500g</v>
      </c>
      <c r="Z50" s="393"/>
      <c r="AA50" s="393" t="str">
        <f t="shared" si="22"/>
        <v>5111</v>
      </c>
      <c r="AB50" s="393" t="str">
        <f t="shared" si="23"/>
        <v>131</v>
      </c>
      <c r="AC50" s="393" t="str">
        <f>VLOOKUP(X50,TONG_SL!$A:$F,3,0)</f>
        <v>Túi</v>
      </c>
      <c r="AD50" s="129">
        <v>4</v>
      </c>
      <c r="AE50" s="398"/>
      <c r="AF50" s="382">
        <f>VLOOKUP(VLOOKUP(N50,Ma_KH!$A:$R,18,0)&amp;X50,Gia_MB!$A:$F,6,0)</f>
        <v>113113</v>
      </c>
      <c r="AG50" s="399">
        <f t="shared" si="24"/>
        <v>452452</v>
      </c>
      <c r="AH50" s="398"/>
      <c r="AI50" s="400"/>
      <c r="AJ50" s="401"/>
      <c r="AK50" s="402" t="str">
        <f t="shared" si="25"/>
        <v>8</v>
      </c>
      <c r="AL50" s="398"/>
      <c r="AM50" s="400">
        <f t="shared" si="26"/>
        <v>36196.160000000003</v>
      </c>
      <c r="AN50" s="402" t="str">
        <f t="shared" si="27"/>
        <v>33311</v>
      </c>
      <c r="AO50" s="401"/>
      <c r="AP50" s="403" t="str">
        <f t="shared" si="28"/>
        <v>K-C6</v>
      </c>
      <c r="AQ50" s="403" t="str">
        <f t="shared" si="29"/>
        <v>156</v>
      </c>
      <c r="AR50" s="403" t="str">
        <f t="shared" si="30"/>
        <v>632</v>
      </c>
      <c r="AS50" s="403"/>
      <c r="AT50" s="403"/>
      <c r="AU50" s="401"/>
    </row>
    <row r="51" spans="1:47" x14ac:dyDescent="0.25">
      <c r="A51" s="392"/>
      <c r="B51" s="393"/>
      <c r="C51" s="393"/>
      <c r="D51" s="394"/>
      <c r="E51" s="125">
        <v>46058</v>
      </c>
      <c r="F51" s="125">
        <v>46055</v>
      </c>
      <c r="G51" s="126" t="s">
        <v>16156</v>
      </c>
      <c r="H51" s="127">
        <f t="shared" si="0"/>
        <v>46058</v>
      </c>
      <c r="I51" s="334" t="str">
        <f t="shared" si="1"/>
        <v>NKMB-0202brg12761</v>
      </c>
      <c r="J51" s="126"/>
      <c r="K51" s="126"/>
      <c r="L51" s="126"/>
      <c r="M51" s="125"/>
      <c r="N51" s="128" t="s">
        <v>10280</v>
      </c>
      <c r="O51" s="334" t="e">
        <f>VLOOKUP(N51,#REF!,2,0)</f>
        <v>#REF!</v>
      </c>
      <c r="P51" s="126"/>
      <c r="Q51" s="126"/>
      <c r="R51" s="334" t="e">
        <f t="shared" si="2"/>
        <v>#REF!</v>
      </c>
      <c r="S51" s="128" t="s">
        <v>1788</v>
      </c>
      <c r="T51" s="126"/>
      <c r="U51" s="126" t="e">
        <f t="shared" si="3"/>
        <v>#REF!</v>
      </c>
      <c r="V51" s="126"/>
      <c r="W51" s="126"/>
      <c r="X51" s="128" t="s">
        <v>48</v>
      </c>
      <c r="Y51" s="397" t="str">
        <f>VLOOKUP(X51,TONG_SL!$A:$F,2,0)</f>
        <v>Mọc Nấm Hương 250g</v>
      </c>
      <c r="Z51" s="393"/>
      <c r="AA51" s="393" t="str">
        <f t="shared" si="22"/>
        <v>5111</v>
      </c>
      <c r="AB51" s="393" t="str">
        <f t="shared" si="23"/>
        <v>131</v>
      </c>
      <c r="AC51" s="393" t="str">
        <f>VLOOKUP(X51,TONG_SL!$A:$F,3,0)</f>
        <v>Túi</v>
      </c>
      <c r="AD51" s="129">
        <v>1</v>
      </c>
      <c r="AE51" s="398"/>
      <c r="AF51" s="382">
        <f>VLOOKUP(VLOOKUP(N51,Ma_KH!$A:$R,18,0)&amp;X51,Gia_MB!$A:$F,6,0)</f>
        <v>43700</v>
      </c>
      <c r="AG51" s="399">
        <f t="shared" si="24"/>
        <v>43700</v>
      </c>
      <c r="AH51" s="398"/>
      <c r="AI51" s="400"/>
      <c r="AJ51" s="401"/>
      <c r="AK51" s="402" t="str">
        <f t="shared" si="25"/>
        <v>8</v>
      </c>
      <c r="AL51" s="398"/>
      <c r="AM51" s="400">
        <f t="shared" si="26"/>
        <v>3496</v>
      </c>
      <c r="AN51" s="402" t="str">
        <f t="shared" si="27"/>
        <v>33311</v>
      </c>
      <c r="AO51" s="401"/>
      <c r="AP51" s="403" t="str">
        <f t="shared" si="28"/>
        <v>K-C6</v>
      </c>
      <c r="AQ51" s="403" t="str">
        <f t="shared" si="29"/>
        <v>156</v>
      </c>
      <c r="AR51" s="403" t="str">
        <f t="shared" si="30"/>
        <v>632</v>
      </c>
      <c r="AS51" s="403"/>
      <c r="AT51" s="403"/>
      <c r="AU51" s="401"/>
    </row>
    <row r="52" spans="1:47" x14ac:dyDescent="0.25">
      <c r="A52" s="392"/>
      <c r="B52" s="393"/>
      <c r="C52" s="393"/>
      <c r="D52" s="394"/>
      <c r="E52" s="125">
        <v>46058</v>
      </c>
      <c r="F52" s="125">
        <v>46045</v>
      </c>
      <c r="G52" s="126" t="s">
        <v>16157</v>
      </c>
      <c r="H52" s="127">
        <f t="shared" si="0"/>
        <v>46058</v>
      </c>
      <c r="I52" s="334" t="str">
        <f t="shared" si="1"/>
        <v>NKMB-2301eb</v>
      </c>
      <c r="J52" s="126"/>
      <c r="K52" s="126"/>
      <c r="L52" s="126"/>
      <c r="M52" s="125"/>
      <c r="N52" s="396" t="s">
        <v>10148</v>
      </c>
      <c r="O52" s="334" t="e">
        <f>VLOOKUP(N52,#REF!,2,0)</f>
        <v>#REF!</v>
      </c>
      <c r="P52" s="126"/>
      <c r="Q52" s="126"/>
      <c r="R52" s="334" t="e">
        <f t="shared" si="2"/>
        <v>#REF!</v>
      </c>
      <c r="S52" s="128" t="s">
        <v>1769</v>
      </c>
      <c r="T52" s="126"/>
      <c r="U52" s="126" t="e">
        <f t="shared" si="3"/>
        <v>#REF!</v>
      </c>
      <c r="V52" s="126"/>
      <c r="W52" s="126"/>
      <c r="X52" s="128" t="s">
        <v>34</v>
      </c>
      <c r="Y52" s="397" t="str">
        <f>VLOOKUP(X52,TONG_SL!$A:$F,2,0)</f>
        <v>Tai heo muối 200g</v>
      </c>
      <c r="Z52" s="393"/>
      <c r="AA52" s="393" t="str">
        <f t="shared" si="22"/>
        <v>5111</v>
      </c>
      <c r="AB52" s="393" t="str">
        <f t="shared" si="23"/>
        <v>131</v>
      </c>
      <c r="AC52" s="393" t="str">
        <f>VLOOKUP(X52,TONG_SL!$A:$F,3,0)</f>
        <v>Túi</v>
      </c>
      <c r="AD52" s="129">
        <v>4</v>
      </c>
      <c r="AE52" s="398"/>
      <c r="AF52" s="382">
        <f>VLOOKUP(VLOOKUP(N52,Ma_KH!$A:$R,18,0)&amp;X52,Gia_MB!$A:$F,6,0)</f>
        <v>55595</v>
      </c>
      <c r="AG52" s="399">
        <f t="shared" si="24"/>
        <v>222380</v>
      </c>
      <c r="AH52" s="398"/>
      <c r="AI52" s="400"/>
      <c r="AJ52" s="401"/>
      <c r="AK52" s="402" t="str">
        <f t="shared" si="25"/>
        <v>8</v>
      </c>
      <c r="AL52" s="398"/>
      <c r="AM52" s="400">
        <f t="shared" si="26"/>
        <v>17790.400000000001</v>
      </c>
      <c r="AN52" s="402" t="str">
        <f t="shared" si="27"/>
        <v>33311</v>
      </c>
      <c r="AO52" s="401"/>
      <c r="AP52" s="403" t="str">
        <f t="shared" si="28"/>
        <v>K-C6</v>
      </c>
      <c r="AQ52" s="403" t="str">
        <f t="shared" si="29"/>
        <v>156</v>
      </c>
      <c r="AR52" s="403" t="str">
        <f t="shared" si="30"/>
        <v>632</v>
      </c>
      <c r="AS52" s="403"/>
      <c r="AT52" s="403"/>
      <c r="AU52" s="401"/>
    </row>
    <row r="53" spans="1:47" x14ac:dyDescent="0.25">
      <c r="A53" s="392"/>
      <c r="B53" s="393"/>
      <c r="C53" s="393"/>
      <c r="D53" s="394"/>
      <c r="E53" s="125">
        <v>46058</v>
      </c>
      <c r="F53" s="125">
        <v>46045</v>
      </c>
      <c r="G53" s="126" t="s">
        <v>16157</v>
      </c>
      <c r="H53" s="127">
        <f t="shared" si="0"/>
        <v>46058</v>
      </c>
      <c r="I53" s="334" t="str">
        <f t="shared" si="1"/>
        <v>NKMB-2301eb</v>
      </c>
      <c r="J53" s="126"/>
      <c r="K53" s="126"/>
      <c r="L53" s="126"/>
      <c r="M53" s="125"/>
      <c r="N53" s="396" t="s">
        <v>10148</v>
      </c>
      <c r="O53" s="334" t="e">
        <f>VLOOKUP(N53,#REF!,2,0)</f>
        <v>#REF!</v>
      </c>
      <c r="P53" s="126"/>
      <c r="Q53" s="126"/>
      <c r="R53" s="334" t="e">
        <f t="shared" si="2"/>
        <v>#REF!</v>
      </c>
      <c r="S53" s="128" t="s">
        <v>1769</v>
      </c>
      <c r="T53" s="126"/>
      <c r="U53" s="126" t="e">
        <f t="shared" si="3"/>
        <v>#REF!</v>
      </c>
      <c r="V53" s="126"/>
      <c r="W53" s="126"/>
      <c r="X53" s="128" t="s">
        <v>39</v>
      </c>
      <c r="Y53" s="397" t="str">
        <f>VLOOKUP(X53,TONG_SL!$A:$F,2,0)</f>
        <v>Chả nướng 300g</v>
      </c>
      <c r="Z53" s="393"/>
      <c r="AA53" s="393" t="str">
        <f t="shared" si="22"/>
        <v>5111</v>
      </c>
      <c r="AB53" s="393" t="str">
        <f t="shared" si="23"/>
        <v>131</v>
      </c>
      <c r="AC53" s="393" t="str">
        <f>VLOOKUP(X53,TONG_SL!$A:$F,3,0)</f>
        <v>Túi</v>
      </c>
      <c r="AD53" s="129">
        <v>1</v>
      </c>
      <c r="AE53" s="398"/>
      <c r="AF53" s="382">
        <f>VLOOKUP(VLOOKUP(N53,Ma_KH!$A:$R,18,0)&amp;X53,Gia_MB!$A:$F,6,0)</f>
        <v>60308</v>
      </c>
      <c r="AG53" s="399">
        <f t="shared" si="24"/>
        <v>60308</v>
      </c>
      <c r="AH53" s="398"/>
      <c r="AI53" s="400"/>
      <c r="AJ53" s="401"/>
      <c r="AK53" s="402" t="str">
        <f t="shared" si="25"/>
        <v>8</v>
      </c>
      <c r="AL53" s="398"/>
      <c r="AM53" s="400">
        <f t="shared" si="26"/>
        <v>4824.6400000000003</v>
      </c>
      <c r="AN53" s="402" t="str">
        <f t="shared" si="27"/>
        <v>33311</v>
      </c>
      <c r="AO53" s="401"/>
      <c r="AP53" s="403" t="str">
        <f t="shared" si="28"/>
        <v>K-C6</v>
      </c>
      <c r="AQ53" s="403" t="str">
        <f t="shared" si="29"/>
        <v>156</v>
      </c>
      <c r="AR53" s="403" t="str">
        <f t="shared" si="30"/>
        <v>632</v>
      </c>
      <c r="AS53" s="403"/>
      <c r="AT53" s="403"/>
      <c r="AU53" s="401"/>
    </row>
    <row r="54" spans="1:47" x14ac:dyDescent="0.25">
      <c r="A54" s="392"/>
      <c r="B54" s="393"/>
      <c r="C54" s="393"/>
      <c r="D54" s="394"/>
      <c r="E54" s="125">
        <v>46059</v>
      </c>
      <c r="F54" s="125">
        <v>46059</v>
      </c>
      <c r="G54" s="126" t="s">
        <v>16158</v>
      </c>
      <c r="H54" s="127">
        <f t="shared" si="0"/>
        <v>46059</v>
      </c>
      <c r="I54" s="334" t="str">
        <f t="shared" si="1"/>
        <v>NKMB-0602626pk0155</v>
      </c>
      <c r="J54" s="126"/>
      <c r="K54" s="126"/>
      <c r="L54" s="126"/>
      <c r="M54" s="125"/>
      <c r="N54" s="128" t="s">
        <v>12195</v>
      </c>
      <c r="O54" s="334" t="e">
        <f>VLOOKUP(N54,#REF!,2,0)</f>
        <v>#REF!</v>
      </c>
      <c r="P54" s="126"/>
      <c r="Q54" s="126"/>
      <c r="R54" s="334" t="e">
        <f t="shared" si="2"/>
        <v>#REF!</v>
      </c>
      <c r="S54" s="128" t="s">
        <v>1788</v>
      </c>
      <c r="T54" s="126"/>
      <c r="U54" s="126" t="e">
        <f t="shared" si="3"/>
        <v>#REF!</v>
      </c>
      <c r="V54" s="126"/>
      <c r="W54" s="126"/>
      <c r="X54" s="335" t="s">
        <v>15332</v>
      </c>
      <c r="Y54" s="397" t="str">
        <f>VLOOKUP(X54,TONG_SL!$A:$F,2,0)</f>
        <v>Chân giò heo muối vị Tayaki 450g</v>
      </c>
      <c r="Z54" s="393"/>
      <c r="AA54" s="393" t="str">
        <f t="shared" si="22"/>
        <v>5111</v>
      </c>
      <c r="AB54" s="393" t="str">
        <f t="shared" si="23"/>
        <v>131</v>
      </c>
      <c r="AC54" s="393" t="str">
        <f>VLOOKUP(X54,TONG_SL!$A:$F,3,0)</f>
        <v>Túi</v>
      </c>
      <c r="AD54" s="129">
        <v>2</v>
      </c>
      <c r="AE54" s="398"/>
      <c r="AF54" s="382" t="e">
        <f>VLOOKUP(VLOOKUP(N54,Ma_KH!$A:$R,18,0)&amp;X54,Gia_MB!$A:$F,6,0)</f>
        <v>#N/A</v>
      </c>
      <c r="AG54" s="399" t="e">
        <f t="shared" si="24"/>
        <v>#N/A</v>
      </c>
      <c r="AH54" s="398"/>
      <c r="AI54" s="400"/>
      <c r="AJ54" s="401"/>
      <c r="AK54" s="402" t="str">
        <f t="shared" si="25"/>
        <v>8</v>
      </c>
      <c r="AL54" s="398"/>
      <c r="AM54" s="400" t="e">
        <f t="shared" si="26"/>
        <v>#N/A</v>
      </c>
      <c r="AN54" s="402" t="str">
        <f t="shared" si="27"/>
        <v>33311</v>
      </c>
      <c r="AO54" s="401"/>
      <c r="AP54" s="403" t="str">
        <f t="shared" si="28"/>
        <v>K-C6</v>
      </c>
      <c r="AQ54" s="403" t="str">
        <f t="shared" si="29"/>
        <v>156</v>
      </c>
      <c r="AR54" s="403" t="str">
        <f t="shared" si="30"/>
        <v>632</v>
      </c>
      <c r="AS54" s="403"/>
      <c r="AT54" s="403"/>
      <c r="AU54" s="401"/>
    </row>
    <row r="55" spans="1:47" x14ac:dyDescent="0.25">
      <c r="A55" s="392"/>
      <c r="B55" s="393"/>
      <c r="C55" s="393"/>
      <c r="D55" s="394"/>
      <c r="E55" s="125">
        <v>46059</v>
      </c>
      <c r="F55" s="125">
        <v>46059</v>
      </c>
      <c r="G55" s="126" t="s">
        <v>16158</v>
      </c>
      <c r="H55" s="127">
        <f t="shared" si="0"/>
        <v>46059</v>
      </c>
      <c r="I55" s="334" t="str">
        <f t="shared" si="1"/>
        <v>NKMB-0602626pk0155</v>
      </c>
      <c r="J55" s="126"/>
      <c r="K55" s="126"/>
      <c r="L55" s="126"/>
      <c r="M55" s="125"/>
      <c r="N55" s="128" t="s">
        <v>12195</v>
      </c>
      <c r="O55" s="334" t="e">
        <f>VLOOKUP(N55,#REF!,2,0)</f>
        <v>#REF!</v>
      </c>
      <c r="P55" s="126"/>
      <c r="Q55" s="126"/>
      <c r="R55" s="334" t="e">
        <f t="shared" si="2"/>
        <v>#REF!</v>
      </c>
      <c r="S55" s="128" t="s">
        <v>1788</v>
      </c>
      <c r="T55" s="126"/>
      <c r="U55" s="126" t="e">
        <f t="shared" si="3"/>
        <v>#REF!</v>
      </c>
      <c r="V55" s="126"/>
      <c r="W55" s="126"/>
      <c r="X55" s="128" t="s">
        <v>565</v>
      </c>
      <c r="Y55" s="397" t="str">
        <f>VLOOKUP(X55,TONG_SL!$A:$F,2,0)</f>
        <v>Tai heo sốt thái 150g</v>
      </c>
      <c r="Z55" s="393"/>
      <c r="AA55" s="393" t="str">
        <f t="shared" si="22"/>
        <v>5111</v>
      </c>
      <c r="AB55" s="393" t="str">
        <f t="shared" si="23"/>
        <v>131</v>
      </c>
      <c r="AC55" s="393" t="str">
        <f>VLOOKUP(X55,TONG_SL!$A:$F,3,0)</f>
        <v>Túi</v>
      </c>
      <c r="AD55" s="129">
        <v>2</v>
      </c>
      <c r="AE55" s="398"/>
      <c r="AF55" s="382">
        <f>VLOOKUP(VLOOKUP(N55,Ma_KH!$A:$R,18,0)&amp;X55,Gia_MB!$A:$F,6,0)</f>
        <v>19500</v>
      </c>
      <c r="AG55" s="399">
        <f t="shared" si="24"/>
        <v>39000</v>
      </c>
      <c r="AH55" s="398"/>
      <c r="AI55" s="400"/>
      <c r="AJ55" s="401"/>
      <c r="AK55" s="402" t="str">
        <f t="shared" si="25"/>
        <v>8</v>
      </c>
      <c r="AL55" s="398"/>
      <c r="AM55" s="400">
        <f t="shared" si="26"/>
        <v>3120</v>
      </c>
      <c r="AN55" s="402" t="str">
        <f t="shared" si="27"/>
        <v>33311</v>
      </c>
      <c r="AO55" s="401"/>
      <c r="AP55" s="403" t="str">
        <f t="shared" si="28"/>
        <v>K-C6</v>
      </c>
      <c r="AQ55" s="403" t="str">
        <f t="shared" si="29"/>
        <v>156</v>
      </c>
      <c r="AR55" s="403" t="str">
        <f t="shared" si="30"/>
        <v>632</v>
      </c>
      <c r="AS55" s="403"/>
      <c r="AT55" s="403"/>
      <c r="AU55" s="401"/>
    </row>
    <row r="56" spans="1:47" x14ac:dyDescent="0.25">
      <c r="A56" s="392"/>
      <c r="B56" s="393"/>
      <c r="C56" s="393"/>
      <c r="D56" s="394"/>
      <c r="E56" s="125">
        <v>46059</v>
      </c>
      <c r="F56" s="125">
        <v>46059</v>
      </c>
      <c r="G56" s="126" t="s">
        <v>16158</v>
      </c>
      <c r="H56" s="127">
        <f t="shared" si="0"/>
        <v>46059</v>
      </c>
      <c r="I56" s="334" t="str">
        <f t="shared" si="1"/>
        <v>NKMB-0602626pk0155</v>
      </c>
      <c r="J56" s="126"/>
      <c r="K56" s="126"/>
      <c r="L56" s="126"/>
      <c r="M56" s="125"/>
      <c r="N56" s="128" t="s">
        <v>12195</v>
      </c>
      <c r="O56" s="334" t="e">
        <f>VLOOKUP(N56,#REF!,2,0)</f>
        <v>#REF!</v>
      </c>
      <c r="P56" s="126"/>
      <c r="Q56" s="126"/>
      <c r="R56" s="334" t="e">
        <f t="shared" si="2"/>
        <v>#REF!</v>
      </c>
      <c r="S56" s="128" t="s">
        <v>1788</v>
      </c>
      <c r="T56" s="126"/>
      <c r="U56" s="126" t="e">
        <f t="shared" si="3"/>
        <v>#REF!</v>
      </c>
      <c r="V56" s="126"/>
      <c r="W56" s="126"/>
      <c r="X56" s="128" t="s">
        <v>563</v>
      </c>
      <c r="Y56" s="397" t="str">
        <f>VLOOKUP(X56,TONG_SL!$A:$F,2,0)</f>
        <v>Chân gà sả tắc 150g</v>
      </c>
      <c r="Z56" s="393"/>
      <c r="AA56" s="393" t="str">
        <f t="shared" si="22"/>
        <v>5111</v>
      </c>
      <c r="AB56" s="393" t="str">
        <f t="shared" si="23"/>
        <v>131</v>
      </c>
      <c r="AC56" s="393" t="str">
        <f>VLOOKUP(X56,TONG_SL!$A:$F,3,0)</f>
        <v>Túi</v>
      </c>
      <c r="AD56" s="129">
        <v>3</v>
      </c>
      <c r="AE56" s="398"/>
      <c r="AF56" s="382">
        <f>VLOOKUP(VLOOKUP(N56,Ma_KH!$A:$R,18,0)&amp;X56,Gia_MB!$A:$F,6,0)</f>
        <v>20250</v>
      </c>
      <c r="AG56" s="399">
        <f t="shared" si="24"/>
        <v>60750</v>
      </c>
      <c r="AH56" s="398"/>
      <c r="AI56" s="400"/>
      <c r="AJ56" s="401"/>
      <c r="AK56" s="402" t="str">
        <f t="shared" si="25"/>
        <v>8</v>
      </c>
      <c r="AL56" s="398"/>
      <c r="AM56" s="400">
        <f t="shared" si="26"/>
        <v>4860</v>
      </c>
      <c r="AN56" s="402" t="str">
        <f t="shared" si="27"/>
        <v>33311</v>
      </c>
      <c r="AO56" s="401"/>
      <c r="AP56" s="403" t="str">
        <f t="shared" si="28"/>
        <v>K-C6</v>
      </c>
      <c r="AQ56" s="403" t="str">
        <f t="shared" si="29"/>
        <v>156</v>
      </c>
      <c r="AR56" s="403" t="str">
        <f t="shared" si="30"/>
        <v>632</v>
      </c>
      <c r="AS56" s="403"/>
      <c r="AT56" s="403"/>
      <c r="AU56" s="401"/>
    </row>
    <row r="57" spans="1:47" x14ac:dyDescent="0.25">
      <c r="A57" s="392"/>
      <c r="B57" s="393"/>
      <c r="C57" s="393"/>
      <c r="D57" s="394"/>
      <c r="E57" s="125">
        <v>46059</v>
      </c>
      <c r="F57" s="125">
        <v>46059</v>
      </c>
      <c r="G57" s="126" t="s">
        <v>16158</v>
      </c>
      <c r="H57" s="127">
        <f t="shared" si="0"/>
        <v>46059</v>
      </c>
      <c r="I57" s="334" t="str">
        <f t="shared" si="1"/>
        <v>NKMB-0602626pk0155</v>
      </c>
      <c r="J57" s="126"/>
      <c r="K57" s="126"/>
      <c r="L57" s="126"/>
      <c r="M57" s="125"/>
      <c r="N57" s="128" t="s">
        <v>12195</v>
      </c>
      <c r="O57" s="334" t="e">
        <f>VLOOKUP(N57,#REF!,2,0)</f>
        <v>#REF!</v>
      </c>
      <c r="P57" s="126"/>
      <c r="Q57" s="126"/>
      <c r="R57" s="334" t="e">
        <f t="shared" si="2"/>
        <v>#REF!</v>
      </c>
      <c r="S57" s="128" t="s">
        <v>1788</v>
      </c>
      <c r="T57" s="126"/>
      <c r="U57" s="126" t="e">
        <f t="shared" si="3"/>
        <v>#REF!</v>
      </c>
      <c r="V57" s="126"/>
      <c r="W57" s="126"/>
      <c r="X57" s="128" t="s">
        <v>551</v>
      </c>
      <c r="Y57" s="397" t="str">
        <f>VLOOKUP(X57,TONG_SL!$A:$F,2,0)</f>
        <v>Chân giò heo muối 100g</v>
      </c>
      <c r="Z57" s="393"/>
      <c r="AA57" s="393" t="str">
        <f t="shared" si="22"/>
        <v>5111</v>
      </c>
      <c r="AB57" s="393" t="str">
        <f t="shared" si="23"/>
        <v>131</v>
      </c>
      <c r="AC57" s="393" t="str">
        <f>VLOOKUP(X57,TONG_SL!$A:$F,3,0)</f>
        <v>Gói</v>
      </c>
      <c r="AD57" s="129">
        <v>1</v>
      </c>
      <c r="AE57" s="398"/>
      <c r="AF57" s="382">
        <f>VLOOKUP(VLOOKUP(N57,Ma_KH!$A:$R,18,0)&amp;X57,Gia_MB!$A:$F,6,0)</f>
        <v>24549</v>
      </c>
      <c r="AG57" s="399">
        <f t="shared" si="24"/>
        <v>24549</v>
      </c>
      <c r="AH57" s="398"/>
      <c r="AI57" s="400"/>
      <c r="AJ57" s="401"/>
      <c r="AK57" s="402" t="str">
        <f t="shared" si="25"/>
        <v>8</v>
      </c>
      <c r="AL57" s="398"/>
      <c r="AM57" s="400">
        <f t="shared" si="26"/>
        <v>1963.92</v>
      </c>
      <c r="AN57" s="402" t="str">
        <f t="shared" si="27"/>
        <v>33311</v>
      </c>
      <c r="AO57" s="401"/>
      <c r="AP57" s="403" t="str">
        <f t="shared" si="28"/>
        <v>K-C6</v>
      </c>
      <c r="AQ57" s="403" t="str">
        <f t="shared" si="29"/>
        <v>156</v>
      </c>
      <c r="AR57" s="403" t="str">
        <f t="shared" si="30"/>
        <v>632</v>
      </c>
      <c r="AS57" s="403"/>
      <c r="AT57" s="403"/>
      <c r="AU57" s="401"/>
    </row>
    <row r="58" spans="1:47" x14ac:dyDescent="0.25">
      <c r="A58" s="392"/>
      <c r="B58" s="393"/>
      <c r="C58" s="393"/>
      <c r="D58" s="394"/>
      <c r="E58" s="125">
        <v>46059</v>
      </c>
      <c r="F58" s="125">
        <v>46059</v>
      </c>
      <c r="G58" s="126" t="s">
        <v>16158</v>
      </c>
      <c r="H58" s="127">
        <f t="shared" si="0"/>
        <v>46059</v>
      </c>
      <c r="I58" s="334" t="str">
        <f t="shared" si="1"/>
        <v>NKMB-0602626pk0155</v>
      </c>
      <c r="J58" s="126"/>
      <c r="K58" s="126"/>
      <c r="L58" s="126"/>
      <c r="M58" s="125"/>
      <c r="N58" s="128" t="s">
        <v>12195</v>
      </c>
      <c r="O58" s="334" t="e">
        <f>VLOOKUP(N58,#REF!,2,0)</f>
        <v>#REF!</v>
      </c>
      <c r="P58" s="126"/>
      <c r="Q58" s="126"/>
      <c r="R58" s="334" t="e">
        <f t="shared" si="2"/>
        <v>#REF!</v>
      </c>
      <c r="S58" s="128" t="s">
        <v>1788</v>
      </c>
      <c r="T58" s="126"/>
      <c r="U58" s="126" t="e">
        <f t="shared" si="3"/>
        <v>#REF!</v>
      </c>
      <c r="V58" s="126"/>
      <c r="W58" s="126"/>
      <c r="X58" s="128" t="s">
        <v>34</v>
      </c>
      <c r="Y58" s="397" t="str">
        <f>VLOOKUP(X58,TONG_SL!$A:$F,2,0)</f>
        <v>Tai heo muối 200g</v>
      </c>
      <c r="Z58" s="393"/>
      <c r="AA58" s="393" t="str">
        <f t="shared" si="22"/>
        <v>5111</v>
      </c>
      <c r="AB58" s="393" t="str">
        <f t="shared" si="23"/>
        <v>131</v>
      </c>
      <c r="AC58" s="393" t="str">
        <f>VLOOKUP(X58,TONG_SL!$A:$F,3,0)</f>
        <v>Túi</v>
      </c>
      <c r="AD58" s="129">
        <v>1</v>
      </c>
      <c r="AE58" s="398"/>
      <c r="AF58" s="382">
        <f>VLOOKUP(VLOOKUP(N58,Ma_KH!$A:$R,18,0)&amp;X58,Gia_MB!$A:$F,6,0)</f>
        <v>55595</v>
      </c>
      <c r="AG58" s="399">
        <f t="shared" si="24"/>
        <v>55595</v>
      </c>
      <c r="AH58" s="398"/>
      <c r="AI58" s="400"/>
      <c r="AJ58" s="401"/>
      <c r="AK58" s="402" t="str">
        <f t="shared" si="25"/>
        <v>8</v>
      </c>
      <c r="AL58" s="398"/>
      <c r="AM58" s="400">
        <f t="shared" si="26"/>
        <v>4447.6000000000004</v>
      </c>
      <c r="AN58" s="402" t="str">
        <f t="shared" si="27"/>
        <v>33311</v>
      </c>
      <c r="AO58" s="401"/>
      <c r="AP58" s="403" t="str">
        <f t="shared" si="28"/>
        <v>K-C6</v>
      </c>
      <c r="AQ58" s="403" t="str">
        <f t="shared" si="29"/>
        <v>156</v>
      </c>
      <c r="AR58" s="403" t="str">
        <f t="shared" si="30"/>
        <v>632</v>
      </c>
      <c r="AS58" s="403"/>
      <c r="AT58" s="403"/>
      <c r="AU58" s="401"/>
    </row>
    <row r="59" spans="1:47" x14ac:dyDescent="0.25">
      <c r="A59" s="392"/>
      <c r="B59" s="393"/>
      <c r="C59" s="393"/>
      <c r="D59" s="394"/>
      <c r="E59" s="125">
        <v>46059</v>
      </c>
      <c r="F59" s="125">
        <v>46059</v>
      </c>
      <c r="G59" s="126" t="s">
        <v>16158</v>
      </c>
      <c r="H59" s="127">
        <f t="shared" si="0"/>
        <v>46059</v>
      </c>
      <c r="I59" s="334" t="str">
        <f t="shared" si="1"/>
        <v>NKMB-0602626pk0155</v>
      </c>
      <c r="J59" s="126"/>
      <c r="K59" s="126"/>
      <c r="L59" s="126"/>
      <c r="M59" s="125"/>
      <c r="N59" s="128" t="s">
        <v>12195</v>
      </c>
      <c r="O59" s="334" t="e">
        <f>VLOOKUP(N59,#REF!,2,0)</f>
        <v>#REF!</v>
      </c>
      <c r="P59" s="126"/>
      <c r="Q59" s="126"/>
      <c r="R59" s="334" t="e">
        <f t="shared" si="2"/>
        <v>#REF!</v>
      </c>
      <c r="S59" s="128" t="s">
        <v>1788</v>
      </c>
      <c r="T59" s="126"/>
      <c r="U59" s="126" t="e">
        <f t="shared" si="3"/>
        <v>#REF!</v>
      </c>
      <c r="V59" s="126"/>
      <c r="W59" s="126"/>
      <c r="X59" s="128" t="s">
        <v>37</v>
      </c>
      <c r="Y59" s="397" t="str">
        <f>VLOOKUP(X59,TONG_SL!$A:$F,2,0)</f>
        <v>Chả cốm 300g</v>
      </c>
      <c r="Z59" s="393"/>
      <c r="AA59" s="393" t="str">
        <f t="shared" si="22"/>
        <v>5111</v>
      </c>
      <c r="AB59" s="393" t="str">
        <f t="shared" si="23"/>
        <v>131</v>
      </c>
      <c r="AC59" s="393" t="str">
        <f>VLOOKUP(X59,TONG_SL!$A:$F,3,0)</f>
        <v>Túi</v>
      </c>
      <c r="AD59" s="129">
        <v>2</v>
      </c>
      <c r="AE59" s="398"/>
      <c r="AF59" s="382">
        <f>VLOOKUP(VLOOKUP(N59,Ma_KH!$A:$R,18,0)&amp;X59,Gia_MB!$A:$F,6,0)</f>
        <v>74250</v>
      </c>
      <c r="AG59" s="399">
        <f t="shared" si="24"/>
        <v>148500</v>
      </c>
      <c r="AH59" s="398"/>
      <c r="AI59" s="400"/>
      <c r="AJ59" s="401"/>
      <c r="AK59" s="402" t="str">
        <f t="shared" si="25"/>
        <v>8</v>
      </c>
      <c r="AL59" s="398"/>
      <c r="AM59" s="400">
        <f t="shared" si="26"/>
        <v>11880</v>
      </c>
      <c r="AN59" s="402" t="str">
        <f t="shared" si="27"/>
        <v>33311</v>
      </c>
      <c r="AO59" s="401"/>
      <c r="AP59" s="403" t="str">
        <f t="shared" si="28"/>
        <v>K-C6</v>
      </c>
      <c r="AQ59" s="403" t="str">
        <f t="shared" si="29"/>
        <v>156</v>
      </c>
      <c r="AR59" s="403" t="str">
        <f t="shared" si="30"/>
        <v>632</v>
      </c>
      <c r="AS59" s="403"/>
      <c r="AT59" s="403"/>
      <c r="AU59" s="401"/>
    </row>
    <row r="60" spans="1:47" x14ac:dyDescent="0.25">
      <c r="A60" s="392"/>
      <c r="B60" s="393"/>
      <c r="C60" s="393"/>
      <c r="D60" s="394"/>
      <c r="E60" s="125">
        <v>46059</v>
      </c>
      <c r="F60" s="125">
        <v>46059</v>
      </c>
      <c r="G60" s="126" t="s">
        <v>16158</v>
      </c>
      <c r="H60" s="127">
        <f t="shared" si="0"/>
        <v>46059</v>
      </c>
      <c r="I60" s="334" t="str">
        <f t="shared" si="1"/>
        <v>NKMB-0602626pk0155</v>
      </c>
      <c r="J60" s="126"/>
      <c r="K60" s="126"/>
      <c r="L60" s="126"/>
      <c r="M60" s="125"/>
      <c r="N60" s="128" t="s">
        <v>12195</v>
      </c>
      <c r="O60" s="334" t="e">
        <f>VLOOKUP(N60,#REF!,2,0)</f>
        <v>#REF!</v>
      </c>
      <c r="P60" s="126"/>
      <c r="Q60" s="126"/>
      <c r="R60" s="334" t="e">
        <f t="shared" si="2"/>
        <v>#REF!</v>
      </c>
      <c r="S60" s="128" t="s">
        <v>1788</v>
      </c>
      <c r="T60" s="126"/>
      <c r="U60" s="126" t="e">
        <f t="shared" si="3"/>
        <v>#REF!</v>
      </c>
      <c r="V60" s="126"/>
      <c r="W60" s="126"/>
      <c r="X60" s="128" t="s">
        <v>30</v>
      </c>
      <c r="Y60" s="397" t="str">
        <f>VLOOKUP(X60,TONG_SL!$A:$F,2,0)</f>
        <v>Gà muối 500g</v>
      </c>
      <c r="Z60" s="393"/>
      <c r="AA60" s="393" t="str">
        <f t="shared" si="22"/>
        <v>5111</v>
      </c>
      <c r="AB60" s="393" t="str">
        <f t="shared" si="23"/>
        <v>131</v>
      </c>
      <c r="AC60" s="393" t="str">
        <f>VLOOKUP(X60,TONG_SL!$A:$F,3,0)</f>
        <v>Túi</v>
      </c>
      <c r="AD60" s="129">
        <v>3</v>
      </c>
      <c r="AE60" s="398"/>
      <c r="AF60" s="382">
        <f>VLOOKUP(VLOOKUP(N60,Ma_KH!$A:$R,18,0)&amp;X60,Gia_MB!$A:$F,6,0)</f>
        <v>111058</v>
      </c>
      <c r="AG60" s="399">
        <f t="shared" si="24"/>
        <v>333174</v>
      </c>
      <c r="AH60" s="398"/>
      <c r="AI60" s="400"/>
      <c r="AJ60" s="401"/>
      <c r="AK60" s="402" t="str">
        <f t="shared" si="25"/>
        <v>8</v>
      </c>
      <c r="AL60" s="398"/>
      <c r="AM60" s="400">
        <f t="shared" si="26"/>
        <v>26653.919999999998</v>
      </c>
      <c r="AN60" s="402" t="str">
        <f t="shared" si="27"/>
        <v>33311</v>
      </c>
      <c r="AO60" s="401"/>
      <c r="AP60" s="403" t="str">
        <f t="shared" si="28"/>
        <v>K-C6</v>
      </c>
      <c r="AQ60" s="403" t="str">
        <f t="shared" si="29"/>
        <v>156</v>
      </c>
      <c r="AR60" s="403" t="str">
        <f t="shared" si="30"/>
        <v>632</v>
      </c>
      <c r="AS60" s="403"/>
      <c r="AT60" s="403"/>
      <c r="AU60" s="401"/>
    </row>
    <row r="61" spans="1:47" x14ac:dyDescent="0.25">
      <c r="A61" s="404"/>
      <c r="B61" s="394"/>
      <c r="C61" s="394"/>
      <c r="D61" s="394"/>
      <c r="E61" s="125">
        <v>46059</v>
      </c>
      <c r="F61" s="125">
        <v>46059</v>
      </c>
      <c r="G61" s="126" t="s">
        <v>16158</v>
      </c>
      <c r="H61" s="127">
        <f t="shared" si="0"/>
        <v>46059</v>
      </c>
      <c r="I61" s="334" t="str">
        <f t="shared" si="1"/>
        <v>NKMB-0602626pk0155</v>
      </c>
      <c r="J61" s="126"/>
      <c r="K61" s="126"/>
      <c r="L61" s="126"/>
      <c r="M61" s="125"/>
      <c r="N61" s="128" t="s">
        <v>12195</v>
      </c>
      <c r="O61" s="334" t="e">
        <f>VLOOKUP(N61,#REF!,2,0)</f>
        <v>#REF!</v>
      </c>
      <c r="P61" s="126"/>
      <c r="Q61" s="126"/>
      <c r="R61" s="334" t="e">
        <f t="shared" si="2"/>
        <v>#REF!</v>
      </c>
      <c r="S61" s="128" t="s">
        <v>1788</v>
      </c>
      <c r="T61" s="126"/>
      <c r="U61" s="126" t="e">
        <f t="shared" si="3"/>
        <v>#REF!</v>
      </c>
      <c r="V61" s="126"/>
      <c r="W61" s="126"/>
      <c r="X61" s="128" t="s">
        <v>39</v>
      </c>
      <c r="Y61" s="405" t="str">
        <f>VLOOKUP(X61,TONG_SL!$A:$F,2,0)</f>
        <v>Chả nướng 300g</v>
      </c>
      <c r="Z61" s="394"/>
      <c r="AA61" s="394" t="str">
        <f t="shared" si="22"/>
        <v>5111</v>
      </c>
      <c r="AB61" s="394" t="str">
        <f t="shared" si="23"/>
        <v>131</v>
      </c>
      <c r="AC61" s="394" t="str">
        <f>VLOOKUP(X61,TONG_SL!$A:$F,3,0)</f>
        <v>Túi</v>
      </c>
      <c r="AD61" s="129">
        <v>2</v>
      </c>
      <c r="AE61" s="406"/>
      <c r="AF61" s="387">
        <f>VLOOKUP(VLOOKUP(N61,Ma_KH!$A:$R,18,0)&amp;X61,Gia_MB!$A:$F,6,0)</f>
        <v>70950</v>
      </c>
      <c r="AG61" s="407">
        <f t="shared" si="24"/>
        <v>141900</v>
      </c>
      <c r="AH61" s="406"/>
      <c r="AI61" s="408"/>
      <c r="AJ61" s="409"/>
      <c r="AK61" s="410" t="str">
        <f t="shared" si="25"/>
        <v>8</v>
      </c>
      <c r="AL61" s="406"/>
      <c r="AM61" s="408">
        <f t="shared" si="26"/>
        <v>11352</v>
      </c>
      <c r="AN61" s="410" t="str">
        <f t="shared" si="27"/>
        <v>33311</v>
      </c>
      <c r="AO61" s="409"/>
      <c r="AP61" s="411" t="str">
        <f t="shared" si="28"/>
        <v>K-C6</v>
      </c>
      <c r="AQ61" s="411" t="str">
        <f t="shared" si="29"/>
        <v>156</v>
      </c>
      <c r="AR61" s="411" t="str">
        <f t="shared" si="30"/>
        <v>632</v>
      </c>
      <c r="AS61" s="411"/>
      <c r="AT61" s="411"/>
      <c r="AU61" s="409"/>
    </row>
  </sheetData>
  <sheetCalcPr fullCalcOnLoad="1"/>
  <sheetProtection selectLockedCells="1" selectUnlockedCells="1"/>
  <phoneticPr fontId="17" type="noConversion"/>
  <conditionalFormatting sqref="I1">
    <cfRule type="expression" dxfId="109" priority="8" stopIfTrue="1">
      <formula>$I1="Quá 20 Ký tự"</formula>
    </cfRule>
  </conditionalFormatting>
  <conditionalFormatting sqref="I2:I61">
    <cfRule type="expression" dxfId="108" priority="3" stopIfTrue="1">
      <formula>$I2="Quá 20 Ký tự"</formula>
    </cfRule>
  </conditionalFormatting>
  <conditionalFormatting sqref="I27:I41">
    <cfRule type="expression" dxfId="107" priority="2" stopIfTrue="1">
      <formula>$I27="Quá 20 Ký tự"</formula>
    </cfRule>
  </conditionalFormatting>
  <conditionalFormatting sqref="I42:I61">
    <cfRule type="expression" dxfId="106" priority="1" stopIfTrue="1">
      <formula>$I42="Quá 20 Ký tự"</formula>
    </cfRule>
  </conditionalFormatting>
  <dataValidations xWindow="1241" yWindow="942" count="58">
    <dataValidation type="list" allowBlank="1" showInputMessage="1" showErrorMessage="1" promptTitle="MISA SME.NET 2019" prompt="Nhập Hiển thị trên sổ_x000a_Nhập 0: Sổ tài chính_x000a_Nhập 1: Sổ quản trị_x000a_Nhập 2 hoặc bỏ trống: Sổ tài chính và quản trị" sqref="A1077:A63612" xr:uid="{E905BBE9-7C88-4FB0-BD68-DDC88F131098}">
      <formula1>"0,1,2"</formula1>
    </dataValidation>
    <dataValidation type="list" allowBlank="1" showInputMessage="1" showErrorMessage="1" promptTitle="MISA SME.NET 2019" prompt="Nhập Hình thức bán hàng_x000a_Nhập 0 hoặc bỏ trống: Bán hàng hóa dịch vụ_x000a_Nhập 1: Bán hàng đại lý bán đúng giá_x000a_Nhập 2: Bán hàng ủy thác xuất khẩu_x000a__x000a_" sqref="B1077:B63612" xr:uid="{C9DAD6F5-B375-4AF1-816E-5FE7D333C383}">
      <formula1>"0,1,2"</formula1>
    </dataValidation>
    <dataValidation type="list" allowBlank="1" showInputMessage="1" showErrorMessage="1" promptTitle="MISA SME.NET 2019" prompt="Nhập Phương thức thanh toán._x000a_Nhập 0 hoặc để trống:  Giảm trừ công nợ_x000a_Nhập 1: Trả lại tiền mặt" sqref="C1077:C63612" xr:uid="{32C17D2D-83CE-4FBD-BBC8-8D34D45122BC}">
      <formula1>"0,1"</formula1>
    </dataValidation>
    <dataValidation type="list" operator="equal" allowBlank="1" showInputMessage="1" promptTitle="MISA SME.NET 2019"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077:W63612" xr:uid="{F15B4E8A-696B-4570-A53B-1E3B56C95B7A}">
      <formula1>"0,1"</formula1>
    </dataValidation>
    <dataValidation allowBlank="1" showInputMessage="1" showErrorMessage="1" promptTitle="MISA SME.NET" prompt="Nhập Hiển thị trên sổ_x000a_Nhập 0: Sổ tài chính_x000a_Nhập 1: Sổ quản trị_x000a_Nhập 2 hoặc bỏ trống: Sổ tài chính và quản trị" sqref="A1" xr:uid="{944A0ABE-745B-4737-9004-1C9AD4B9609C}"/>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xr:uid="{D17C2C30-6497-447F-BD0F-C410161BDCA4}"/>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xr:uid="{CA9044FC-2587-448A-8E91-EE110240F7B8}"/>
    <dataValidation showInputMessage="1" showErrorMessage="1" errorTitle="MISA SME.NET" error="Mã hàng không được để trống!" promptTitle="MISA SME.NET" prompt="Nhập Tài khoản công nợ/Tài khoản tiền/Tài khoản có_x000a_Tối đa 20 ký tự" sqref="AB1" xr:uid="{FE124909-4066-45B4-85B3-1DBC2AA6495D}"/>
    <dataValidation showInputMessage="1" showErrorMessage="1" errorTitle="MISA SME.NET" error="Mã hàng không được để trống!" promptTitle="MISA SME.NET" prompt="Nhập Tài khoản trả lại/Tài khoản nợ_x000a_Tối đa 20 ký tự" sqref="AA1" xr:uid="{5532AA43-0113-478E-B2A2-9DA03A32AC1A}"/>
    <dataValidation operator="equal" showInputMessage="1" showErrorMessage="1" errorTitle="MISA SME.NET" error="Ngày chứng từ không được để trống!" promptTitle="MISA SME.NET" prompt="Nhập Ngày chứng từ." sqref="F1" xr:uid="{BF21026C-44C4-44B6-9E08-99E4265C2CC7}"/>
    <dataValidation operator="equal" showInputMessage="1" showErrorMessage="1" errorTitle="MISA SME.NET" error="Ngày hạch toán không được để trống!" promptTitle="MISA SME.NET" prompt="Nhập Ngày hạch toán." sqref="E1" xr:uid="{3E160B6F-D70D-46D5-BACA-72857E809A49}"/>
    <dataValidation type="list" showInputMessage="1" errorTitle="MISA SME.NET 2012" error="Mã khách hàng không được để trống!" promptTitle="MISA SME.NET" prompt="Nhập Mã khách hàng" sqref="N1:N11 N13:N37 N49:N65536 N42:N47" xr:uid="{5D52452B-B165-446B-9804-EA55ECA8C676}">
      <formula1>Ma_KH</formula1>
    </dataValidation>
    <dataValidation operator="equal" showInputMessage="1" showErrorMessage="1" errorTitle="MISA SME.NET 2012" error="Ngày hạch toán không được để trống!" promptTitle="MISA SME.NET" prompt="Nhập Ngày hạch toán." sqref="E2:E42 E46:E63612" xr:uid="{0136373A-0AB8-4013-BDCD-5FBA1837D106}"/>
    <dataValidation operator="equal" showInputMessage="1" showErrorMessage="1" errorTitle="MISA SME.NET 2012" error="Ngày chứng từ không được để trống!" promptTitle="MISA SME.NET" prompt="Nhập Ngày chứng từ." sqref="F2:F63612 E43:E45" xr:uid="{731B7F34-B027-4DCC-958F-67F510F03B89}"/>
    <dataValidation allowBlank="1" showInputMessage="1" showErrorMessage="1" promptTitle="MISA SME.NET" prompt="Nhập Số phiếu nhập_x000a_Tối đa 20 ký tự._x000a_Lưu ý: Chỉ nhập với trả lại hàng bán kiêm phiếu nhập." sqref="I1:I1048576" xr:uid="{8F66C0C4-D520-40D3-920B-C871A9E207D7}"/>
    <dataValidation operator="equal" allowBlank="1" showInputMessage="1" promptTitle="MISA SME.NET" prompt="Nhập Tên khách hàng_x000a_Tối đa 128 ký tự." sqref="O1:O1048576" xr:uid="{8B67C4DA-67B8-4E28-AEF9-3A8DEA3EAE75}"/>
    <dataValidation allowBlank="1" showInputMessage="1" showErrorMessage="1" promptTitle="MISA SME.NET" prompt="Nhập Số chứng từ_x000a_Tối đa 20 ký tự." sqref="G1:G1048576" xr:uid="{83FF3ECA-773A-4294-8E31-49DE479DF771}"/>
    <dataValidation type="list" allowBlank="1" showInputMessage="1" showErrorMessage="1" sqref="X1:X1048576" xr:uid="{F8C48063-055C-4FCF-9E53-6C198B7A5F97}">
      <formula1>Ma_HH</formula1>
    </dataValidation>
    <dataValidation operator="equal" allowBlank="1" showInputMessage="1" promptTitle="MISA SME.NET" prompt="Nhập Diễn giải/Lý do chi_x000a_Tối đa 255 ký tự." sqref="R1:R1048576" xr:uid="{E80F05AB-B300-43C2-B381-258CF0E0C090}"/>
    <dataValidation operator="equal" allowBlank="1" showInputMessage="1" promptTitle="MISA SME.NET" prompt="Nhập Tên mặt hàng_x000a_Tối đa 255 ký tự." sqref="Y1:Y1048576" xr:uid="{D93212D3-0577-457C-889C-07BD113C67E9}"/>
    <dataValidation allowBlank="1" showInputMessage="1" showErrorMessage="1" promptTitle="MISA SME.NET" prompt="Nhập Diễn giải phiếu nhập._x000a_Tối đa 255 ký tự._x000a_Lưu ý: Chỉ nhập với trả lại hàng bán kiêm phiếu nhập." sqref="U1:U1048576" xr:uid="{23A2BC7D-3BDA-4F62-8676-CEEA130C8BFC}"/>
    <dataValidation allowBlank="1" showInputMessage="1" promptTitle="MISA SME.NET" prompt="Nhập Tài khoản thuế giá trị gia tăng._x000a_Lưu ý chỉ nhập với Hình thức bán hàng là (Bán hàng hóa dịch vụ)" sqref="AN1:AN1048576" xr:uid="{C568E7B3-E40D-4E5C-A8D9-50D9954BA8B8}"/>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xr:uid="{8BA1E2F4-4EE2-4E54-92E2-E48A666DD627}"/>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xr:uid="{B6EAB2A2-40B4-42E9-A995-8D6FBD8C1E11}"/>
    <dataValidation allowBlank="1" showInputMessage="1" promptTitle="MISA SME.NET" prompt="Nhập Tài khoản chiết khấu._x000a_Lưu ý chỉ nhập với Hình thức bán hàng là (Bán hàng hóa dịch vụ)" sqref="AJ1:AJ1048576" xr:uid="{0C9FBA15-BC23-424F-A9A8-A56820DA42D8}"/>
    <dataValidation allowBlank="1" showInputMessage="1" promptTitle="MISA SME.NET" prompt="Nhập Tỷ lệ chiết khẩu_x000a_Nhập giá trị trong khoảng 0 - 100." sqref="AH1:AH1048576" xr:uid="{B6A6C6B2-674F-44B6-AB36-53D2E4984B50}"/>
    <dataValidation operator="equal" allowBlank="1" showInputMessage="1" promptTitle="MISA SME.NET" prompt="Nhập Tiền chiết khấu_x000a_Tối đa 14 ký tự." sqref="AI1:AI1048576" xr:uid="{3AD88C59-ABB9-4D62-AD75-A8999FAAA82B}"/>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xr:uid="{390CDCA9-DACE-4AF7-90CD-E92D81125C3F}"/>
    <dataValidation operator="equal" allowBlank="1" showInputMessage="1" promptTitle="MISA SME.NET" prompt="Nhập Tỷ lệ tính thuế (Thuế suất KHAC)_x000a_Nếu thuế suất là KHAC thì nhập giá trị lớn hơn 0 đến 100" sqref="AL1:AL1048576" xr:uid="{D84077BA-8376-4CF2-82EA-75F241EC3B9A}"/>
    <dataValidation operator="equal" allowBlank="1" showInputMessage="1" promptTitle="MISA SME.NET" prompt="Nhập Đơn giá_x000a_Tối đa 14 ký tự." sqref="AF1:AF1048576" xr:uid="{7BE55DD0-2EDA-4002-85ED-AA36C68EC2C5}"/>
    <dataValidation operator="equal" allowBlank="1" showInputMessage="1" promptTitle="MISA SME.NET" prompt="Nhập Thành tiền_x000a_Tối đa 14 ký tự." sqref="AG1:AG1048576" xr:uid="{C49861A7-5BCA-4223-B65D-A44D5501B8AE}"/>
    <dataValidation operator="equal" allowBlank="1" showInputMessage="1" promptTitle="MISA SME.NET" prompt="Nhập Mã đơn vị tính." sqref="AC1:AC1048576" xr:uid="{44556351-F7C6-48B1-A78D-C75EF8C514BD}"/>
    <dataValidation operator="equal" allowBlank="1" showInputMessage="1" promptTitle="MISA SME.NET" prompt="Nhập Số lượng_x000a_Tối đa 14 ký tự." sqref="AD1:AD1048576" xr:uid="{ED7A604D-C88B-4BA9-B36B-EC613B9C6BBE}"/>
    <dataValidation showInputMessage="1" showErrorMessage="1" errorTitle="MISA SME.NET 2012" error="Mã hàng không được để trống!" promptTitle="MISA SME.NET" prompt="Nhập Tài khoản trả lại/Tài khoản nợ_x000a_Tối đa 20 ký tự" sqref="AA2:AA63612" xr:uid="{68F1B929-F38F-4275-ACC8-8F93C6720587}"/>
    <dataValidation showInputMessage="1" showErrorMessage="1" errorTitle="MISA SME.NET 2012" error="Mã hàng không được để trống!" promptTitle="MISA SME.NET" prompt="Nhập Tài khoản công nợ/Tài khoản tiền/Tài khoản có_x000a_Tối đa 20 ký tự" sqref="AB2:AB63612" xr:uid="{E8B070FA-0768-4EF6-BADF-4A0DAD348D09}"/>
    <dataValidation operator="equal" allowBlank="1" showInputMessage="1" promptTitle="MISA SME.NET" prompt="Nhập Là hàng khuyến mại._x000a_Nhập 0 hoặc để trống: Hàng không khuyến mại._x000a_Nhập 1: Là hàng khuyến mại." sqref="Z1:Z1048576" xr:uid="{4B50B64B-A53E-48DF-93C5-0A395E2E84A4}"/>
    <dataValidation operator="equal" allowBlank="1" showInputMessage="1" promptTitle="MISA SME.NET" prompt="Nhập Số hóa đơn._x000a_Tối đa 25 ký tự." sqref="L1:L1048576" xr:uid="{FE7CBE6D-6569-412D-B70A-5A637E1C0462}"/>
    <dataValidation operator="equal" allowBlank="1" showInputMessage="1" promptTitle="MISA SME.NET" prompt="Nhập Ký hiệu hóa đơn_x000a_Tối đa 20 ký tự." sqref="K1:K1048576" xr:uid="{DAA7BD87-18F7-45DC-977F-AF602A9F5E88}"/>
    <dataValidation allowBlank="1" showInputMessage="1" showErrorMessage="1" promptTitle="MISA SME.NET" prompt="Nhập Mấu số hóa đơn_x000a_Tối đa 25 ký tự._x000a_" sqref="J1:J1048576" xr:uid="{1DD43F20-3E8B-4AB9-BC05-FABC2AE1794D}"/>
    <dataValidation operator="equal" allowBlank="1" showInputMessage="1" promptTitle="MISA SME.NET" prompt="Nhập Ngày hóa đơn." sqref="M1:M1048576" xr:uid="{B77A8AFC-EEA3-4377-9566-E43A9B540320}"/>
    <dataValidation operator="equal" allowBlank="1" showInputMessage="1" promptTitle="MISA SME.NET" prompt="Nhập Địa chỉ_x000a_Tối đa 255 ký tự" sqref="P1:P1048576" xr:uid="{5ACFC144-CC13-41BE-9501-B3DCEADAE767}"/>
    <dataValidation operator="equal" allowBlank="1" showInputMessage="1" promptTitle="MISA SME.NET" prompt="Nhập Mã số thuế._x000a_Tối đa 50 ký tự" sqref="Q1:Q1048576" xr:uid="{79B7DB08-8FF0-4EEF-BF9F-25F221D2F58D}"/>
    <dataValidation type="list" allowBlank="1" showInputMessage="1" showErrorMessage="1" promptTitle="MISA SME.NET" prompt="Nhập Nhân viên bán hàng." sqref="S1:S1048576" xr:uid="{E098FFCB-E2B5-4AFD-87F6-6AB3CCEF7F11}">
      <formula1>Ma_NV</formula1>
    </dataValidation>
    <dataValidation allowBlank="1" showInputMessage="1" showErrorMessage="1" promptTitle="MISA SME.NET" prompt="Nhập Kèm theo chứng từ gốc (Phiếu nhập)._x000a_Tối đa 50 ký tự._x000a_Lưu ý: Chỉ nhập với trả lại hàng bán kiêm phiếu nhập." sqref="V1:V1048576" xr:uid="{F7CD3F92-69C3-4BE5-B572-815D1AAC55EC}"/>
    <dataValidation allowBlank="1" showInputMessage="1" showErrorMessage="1" promptTitle="MISA SME.NET" prompt="Nhập Người giao hàng._x000a_Tối đa 128 ký tự._x000a_Lưu ý: Chỉ nhập với trả lại hàng bán kiêm phiếu nhập." sqref="T1:T1048576" xr:uid="{D03385E2-BF35-4A90-9258-F922598C6490}"/>
    <dataValidation allowBlank="1" showInputMessage="1" showErrorMessage="1" promptTitle="MISA SME.NET" prompt="Nhập Tài khoản giá vốn._x000a_Lưu ý: Chỉ nhập với trả lại hàng bán kiêm phiếu nhập." sqref="AR1:AR1048576" xr:uid="{855BE70A-8D40-4091-9A5A-2C5E218E9DF9}"/>
    <dataValidation allowBlank="1" showInputMessage="1" showErrorMessage="1" promptTitle="MISA SME.NET" prompt="Nhập Tài khoản kho._x000a_Lưu ý: Chỉ nhập với trả lại hàng bán kiêm phiếu nhập." sqref="AQ1:AQ1048576" xr:uid="{F9538543-0EB9-4CD5-9D9E-1555FACA91B1}"/>
    <dataValidation allowBlank="1" showInputMessage="1" showErrorMessage="1" promptTitle="MISA SME.NET" prompt="Nhập Mã kho._x000a_Lưu ý: Chỉ nhập với trả lại hàng bán kiêm phiếu nhập." sqref="AP1:AP1048576" xr:uid="{1E7EA2ED-F1F2-4BDA-8D29-644A052D7E64}"/>
    <dataValidation allowBlank="1" showInputMessage="1" showErrorMessage="1" promptTitle="MISA SME.NET" prompt="Nhập Tiền vốn_x000a_Tối đa 14 ký tự._x000a_Lưu ý: Chỉ nhập với trả lại hàng bán kiêm phiếu nhập." sqref="AT1:AT1048576" xr:uid="{D74DECEA-D0F7-481E-8A78-1E529098BAFF}"/>
    <dataValidation allowBlank="1" showInputMessage="1" showErrorMessage="1" promptTitle="MISA SME.NET" prompt="Nhập Đơn giá vốn_x000a_Tối đa 14 ký tự._x000a_Lưu ý: Chỉ nhập với trả lại hàng bán kiêm phiếu nhập." sqref="AS1:AS1048576" xr:uid="{7A61580D-0ADB-47F8-A9E6-D86BF6E18296}"/>
    <dataValidation allowBlank="1" showInputMessage="1" showErrorMessage="1" promptTitle="MISA SME.NET" prompt="Nhập Ngày phiếu nhập_x000a_Lưu ý: Chỉ nhập với trả lại hàng bán kiêm phiếu nhập." sqref="H1:H1048576" xr:uid="{B1766126-1398-4C92-B8EE-6B43119052A6}"/>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xr:uid="{AD218006-9EF5-44F6-AF29-025DDCE7A51B}"/>
    <dataValidation operator="equal" allowBlank="1" showInputMessage="1" promptTitle="MISA SME.NET" prompt="Nhập Đơn giá sau thuế_x000a_Tối đa 14 ký tự." sqref="AE1:AE1048576" xr:uid="{40D49323-608E-401E-954B-7FE8F350AE30}"/>
    <dataValidation type="list" allowBlank="1" showInputMessage="1" showErrorMessage="1" promptTitle="MISA SME.NET" prompt="Nhập Hiển thị trên sổ_x000a_Nhập 0: Sổ tài chính_x000a_Nhập 1: Sổ quản trị_x000a_Nhập 2 hoặc bỏ trống: Sổ tài chính và quản trị" sqref="A2:A1076" xr:uid="{0B2AA3DE-4C5F-42F2-B0AC-E4BCAA01CAE7}">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2:B1076" xr:uid="{CD7F2D3F-DB73-4FDF-B5C1-9D2D3B7891B8}">
      <formula1>"0,1,2"</formula1>
    </dataValidation>
    <dataValidation type="list" allowBlank="1" showInputMessage="1" showErrorMessage="1" promptTitle="MISA SME.NET" prompt="Nhập Phương thức thanh toán._x000a_Nhập 0 hoặc để trống:  Giảm trừ công nợ_x000a_Nhập 1: Trả lại tiền mặt" sqref="C1:C1076" xr:uid="{E7147232-D8D8-42BE-8523-91B1914BAE6C}">
      <formula1>"0,1"</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W1076" xr:uid="{0FF91149-28EE-45C5-9C39-EA08FC4566A0}">
      <formula1>"0,1"</formula1>
    </dataValidation>
    <dataValidation type="list" allowBlank="1" showInputMessage="1" showErrorMessage="1" errorTitle="Nhập đúng mã Khách Hàng" error="NHap Ma Khach Hang" promptTitle="Nhap Ma Khach Hang" sqref="N48" xr:uid="{767B74CF-F50F-4E34-9855-AF5ADC83E5E2}">
      <formula1>Ma_KH</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EE512-C035-4195-B38C-07C06621B9B8}">
  <sheetPr codeName="Sheet7"/>
  <dimension ref="A1:V2234"/>
  <sheetViews>
    <sheetView workbookViewId="0">
      <selection activeCell="I13" sqref="I13"/>
    </sheetView>
  </sheetViews>
  <sheetFormatPr defaultRowHeight="15" x14ac:dyDescent="0.25"/>
  <cols>
    <col min="1" max="1" width="15.85546875" bestFit="1" customWidth="1"/>
    <col min="2" max="2" width="40.5703125" bestFit="1" customWidth="1"/>
    <col min="3" max="3" width="16.7109375" style="105" bestFit="1" customWidth="1"/>
    <col min="4" max="7" width="10.7109375" style="105" customWidth="1"/>
    <col min="8" max="10" width="10.7109375" customWidth="1"/>
    <col min="11" max="11" width="11.28515625" customWidth="1"/>
    <col min="12" max="18" width="10.7109375" customWidth="1"/>
    <col min="19" max="26" width="10.7109375" bestFit="1" customWidth="1"/>
    <col min="27" max="27" width="11.85546875" customWidth="1"/>
    <col min="28" max="28" width="12.140625" bestFit="1" customWidth="1"/>
    <col min="29" max="29" width="10.42578125" customWidth="1"/>
    <col min="30" max="30" width="10.7109375" customWidth="1"/>
  </cols>
  <sheetData>
    <row r="1" spans="1:22" x14ac:dyDescent="0.25">
      <c r="V1" t="s">
        <v>7695</v>
      </c>
    </row>
    <row r="2" spans="1:22" x14ac:dyDescent="0.25">
      <c r="B2" s="106" t="s">
        <v>7318</v>
      </c>
      <c r="C2" s="107">
        <f>GETPIVOTDATA("Số lượng",$A$3)</f>
        <v>14784</v>
      </c>
      <c r="D2" s="107"/>
      <c r="E2" s="107"/>
      <c r="F2" s="107"/>
    </row>
    <row r="3" spans="1:22" x14ac:dyDescent="0.25">
      <c r="A3" s="177" t="s">
        <v>7317</v>
      </c>
      <c r="C3" s="177" t="s">
        <v>14</v>
      </c>
      <c r="D3"/>
      <c r="E3"/>
      <c r="F3"/>
      <c r="G3"/>
    </row>
    <row r="4" spans="1:22" x14ac:dyDescent="0.25">
      <c r="A4" s="177" t="s">
        <v>1</v>
      </c>
      <c r="B4" s="177" t="s">
        <v>2</v>
      </c>
      <c r="C4" t="s">
        <v>7807</v>
      </c>
      <c r="D4" s="37">
        <v>46054</v>
      </c>
      <c r="E4" s="37">
        <v>46055</v>
      </c>
      <c r="F4" s="179" t="s">
        <v>7759</v>
      </c>
      <c r="G4"/>
    </row>
    <row r="5" spans="1:22" x14ac:dyDescent="0.25">
      <c r="A5" t="s">
        <v>7182</v>
      </c>
      <c r="B5" t="s">
        <v>28</v>
      </c>
      <c r="C5" s="178"/>
      <c r="D5" s="178">
        <v>845</v>
      </c>
      <c r="E5" s="178">
        <v>4006</v>
      </c>
      <c r="F5" s="180">
        <v>4851</v>
      </c>
      <c r="G5"/>
    </row>
    <row r="6" spans="1:22" x14ac:dyDescent="0.25">
      <c r="A6" t="s">
        <v>32</v>
      </c>
      <c r="B6" t="s">
        <v>33</v>
      </c>
      <c r="C6" s="178"/>
      <c r="D6" s="178">
        <v>434</v>
      </c>
      <c r="E6" s="178">
        <v>1054</v>
      </c>
      <c r="F6" s="180">
        <v>1488</v>
      </c>
      <c r="G6"/>
    </row>
    <row r="7" spans="1:22" x14ac:dyDescent="0.25">
      <c r="A7" t="s">
        <v>7192</v>
      </c>
      <c r="B7" t="s">
        <v>31</v>
      </c>
      <c r="C7" s="178"/>
      <c r="D7" s="178">
        <v>1353</v>
      </c>
      <c r="E7" s="178">
        <v>4562</v>
      </c>
      <c r="F7" s="180">
        <v>5915</v>
      </c>
      <c r="G7"/>
    </row>
    <row r="8" spans="1:22" x14ac:dyDescent="0.25">
      <c r="A8" t="s">
        <v>15464</v>
      </c>
      <c r="B8" t="s">
        <v>49</v>
      </c>
      <c r="C8" s="178"/>
      <c r="D8" s="178">
        <v>311</v>
      </c>
      <c r="E8" s="178">
        <v>740</v>
      </c>
      <c r="F8" s="180">
        <v>1051</v>
      </c>
      <c r="G8"/>
    </row>
    <row r="9" spans="1:22" x14ac:dyDescent="0.25">
      <c r="A9" t="s">
        <v>37</v>
      </c>
      <c r="B9" t="s">
        <v>38</v>
      </c>
      <c r="C9" s="178"/>
      <c r="D9" s="178">
        <v>119</v>
      </c>
      <c r="E9" s="178">
        <v>235</v>
      </c>
      <c r="F9" s="180">
        <v>354</v>
      </c>
      <c r="G9"/>
    </row>
    <row r="10" spans="1:22" x14ac:dyDescent="0.25">
      <c r="A10" t="s">
        <v>34</v>
      </c>
      <c r="B10" t="s">
        <v>35</v>
      </c>
      <c r="C10" s="178"/>
      <c r="D10" s="178">
        <v>157</v>
      </c>
      <c r="E10" s="178">
        <v>373</v>
      </c>
      <c r="F10" s="180">
        <v>530</v>
      </c>
      <c r="G10"/>
    </row>
    <row r="11" spans="1:22" x14ac:dyDescent="0.25">
      <c r="A11" t="s">
        <v>39</v>
      </c>
      <c r="B11" t="s">
        <v>40</v>
      </c>
      <c r="C11" s="178"/>
      <c r="D11" s="178">
        <v>56</v>
      </c>
      <c r="E11" s="178">
        <v>93</v>
      </c>
      <c r="F11" s="180">
        <v>149</v>
      </c>
      <c r="G11"/>
    </row>
    <row r="12" spans="1:22" x14ac:dyDescent="0.25">
      <c r="A12" t="s">
        <v>44</v>
      </c>
      <c r="B12" t="s">
        <v>45</v>
      </c>
      <c r="C12" s="178"/>
      <c r="D12" s="178">
        <v>18</v>
      </c>
      <c r="E12" s="178">
        <v>3</v>
      </c>
      <c r="F12" s="180">
        <v>21</v>
      </c>
      <c r="G12"/>
    </row>
    <row r="13" spans="1:22" x14ac:dyDescent="0.25">
      <c r="A13" t="s">
        <v>7315</v>
      </c>
      <c r="B13" t="s">
        <v>53</v>
      </c>
      <c r="C13" s="178"/>
      <c r="D13" s="178">
        <v>37</v>
      </c>
      <c r="E13" s="178">
        <v>75</v>
      </c>
      <c r="F13" s="180">
        <v>112</v>
      </c>
      <c r="G13"/>
    </row>
    <row r="14" spans="1:22" x14ac:dyDescent="0.25">
      <c r="A14" t="s">
        <v>7807</v>
      </c>
      <c r="B14" t="s">
        <v>7807</v>
      </c>
      <c r="C14" s="178"/>
      <c r="D14" s="178"/>
      <c r="E14" s="178"/>
      <c r="F14" s="180"/>
      <c r="G14"/>
    </row>
    <row r="15" spans="1:22" x14ac:dyDescent="0.25">
      <c r="A15" t="s">
        <v>7183</v>
      </c>
      <c r="B15" t="s">
        <v>552</v>
      </c>
      <c r="C15" s="178"/>
      <c r="D15" s="178"/>
      <c r="E15" s="178">
        <v>10</v>
      </c>
      <c r="F15" s="180">
        <v>10</v>
      </c>
      <c r="G15"/>
    </row>
    <row r="16" spans="1:22" x14ac:dyDescent="0.25">
      <c r="A16" t="s">
        <v>15463</v>
      </c>
      <c r="B16" t="s">
        <v>543</v>
      </c>
      <c r="C16" s="178"/>
      <c r="D16" s="178"/>
      <c r="E16" s="178">
        <v>20</v>
      </c>
      <c r="F16" s="180">
        <v>20</v>
      </c>
      <c r="G16"/>
    </row>
    <row r="17" spans="1:6" customFormat="1" x14ac:dyDescent="0.25">
      <c r="A17" t="s">
        <v>15465</v>
      </c>
      <c r="B17" t="s">
        <v>599</v>
      </c>
      <c r="C17" s="178"/>
      <c r="D17" s="178"/>
      <c r="E17" s="178">
        <v>10</v>
      </c>
      <c r="F17" s="180">
        <v>10</v>
      </c>
    </row>
    <row r="18" spans="1:6" customFormat="1" x14ac:dyDescent="0.25">
      <c r="A18" t="s">
        <v>15450</v>
      </c>
      <c r="B18" t="s">
        <v>47</v>
      </c>
      <c r="C18" s="178"/>
      <c r="D18" s="178"/>
      <c r="E18" s="178">
        <v>3</v>
      </c>
      <c r="F18" s="180">
        <v>3</v>
      </c>
    </row>
    <row r="19" spans="1:6" customFormat="1" x14ac:dyDescent="0.25">
      <c r="A19" t="s">
        <v>15332</v>
      </c>
      <c r="B19" t="s">
        <v>7642</v>
      </c>
      <c r="C19" s="178"/>
      <c r="D19" s="178"/>
      <c r="E19" s="178">
        <v>150</v>
      </c>
      <c r="F19" s="180">
        <v>150</v>
      </c>
    </row>
    <row r="20" spans="1:6" customFormat="1" x14ac:dyDescent="0.25">
      <c r="A20" t="s">
        <v>15474</v>
      </c>
      <c r="B20" t="s">
        <v>7261</v>
      </c>
      <c r="C20" s="178"/>
      <c r="D20" s="178"/>
      <c r="E20" s="178">
        <v>65</v>
      </c>
      <c r="F20" s="180">
        <v>65</v>
      </c>
    </row>
    <row r="21" spans="1:6" customFormat="1" x14ac:dyDescent="0.25">
      <c r="A21" t="s">
        <v>7264</v>
      </c>
      <c r="B21" t="s">
        <v>7669</v>
      </c>
      <c r="C21" s="178"/>
      <c r="D21" s="178"/>
      <c r="E21" s="178">
        <v>20</v>
      </c>
      <c r="F21" s="180">
        <v>20</v>
      </c>
    </row>
    <row r="22" spans="1:6" customFormat="1" x14ac:dyDescent="0.25">
      <c r="A22" t="s">
        <v>7266</v>
      </c>
      <c r="B22" t="s">
        <v>545</v>
      </c>
      <c r="C22" s="178"/>
      <c r="D22" s="178"/>
      <c r="E22" s="178">
        <v>30</v>
      </c>
      <c r="F22" s="180">
        <v>30</v>
      </c>
    </row>
    <row r="23" spans="1:6" customFormat="1" x14ac:dyDescent="0.25">
      <c r="A23" t="s">
        <v>7265</v>
      </c>
      <c r="B23" t="s">
        <v>7655</v>
      </c>
      <c r="C23" s="178"/>
      <c r="D23" s="178"/>
      <c r="E23" s="178">
        <v>5</v>
      </c>
      <c r="F23" s="180">
        <v>5</v>
      </c>
    </row>
    <row r="24" spans="1:6" customFormat="1" x14ac:dyDescent="0.25">
      <c r="A24" t="s">
        <v>7759</v>
      </c>
      <c r="C24" s="178"/>
      <c r="D24" s="178">
        <v>3330</v>
      </c>
      <c r="E24" s="178">
        <v>11454</v>
      </c>
      <c r="F24" s="180">
        <v>14784</v>
      </c>
    </row>
    <row r="25" spans="1:6" customFormat="1" x14ac:dyDescent="0.25"/>
    <row r="26" spans="1:6" customFormat="1" x14ac:dyDescent="0.25"/>
    <row r="27" spans="1:6" customFormat="1" x14ac:dyDescent="0.25"/>
    <row r="28" spans="1:6" customFormat="1" x14ac:dyDescent="0.25"/>
    <row r="29" spans="1:6" customFormat="1" x14ac:dyDescent="0.25"/>
    <row r="30" spans="1:6" customFormat="1" x14ac:dyDescent="0.25"/>
    <row r="31" spans="1:6" customFormat="1" x14ac:dyDescent="0.25"/>
    <row r="32" spans="1:6"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sheetData>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84A5-C001-4F66-8844-F8EF61677D1D}">
  <sheetPr codeName="Sheet5">
    <tabColor rgb="FF00B0F0"/>
  </sheetPr>
  <dimension ref="A1:AY53"/>
  <sheetViews>
    <sheetView topLeftCell="B1" zoomScaleNormal="100" workbookViewId="0">
      <pane ySplit="2" topLeftCell="A36" activePane="bottomLeft" state="frozen"/>
      <selection pane="bottomLeft" activeCell="L57" sqref="L57"/>
    </sheetView>
  </sheetViews>
  <sheetFormatPr defaultRowHeight="15" x14ac:dyDescent="0.25"/>
  <cols>
    <col min="1" max="1" width="15.85546875" hidden="1" customWidth="1"/>
    <col min="2" max="2" width="16.28515625" customWidth="1"/>
    <col min="3" max="3" width="11.42578125" style="37" customWidth="1"/>
    <col min="4" max="4" width="13.140625" style="37" customWidth="1"/>
    <col min="5" max="5" width="21.28515625" customWidth="1"/>
    <col min="6" max="6" width="12.28515625" hidden="1" customWidth="1"/>
    <col min="7" max="7" width="12.42578125" hidden="1" customWidth="1"/>
    <col min="8" max="8" width="16.28515625" customWidth="1"/>
    <col min="9" max="9" width="14.5703125" hidden="1" customWidth="1"/>
    <col min="10" max="10" width="16.28515625" hidden="1" customWidth="1"/>
    <col min="11" max="11" width="20.7109375" hidden="1" customWidth="1"/>
    <col min="12" max="12" width="25" customWidth="1"/>
    <col min="13" max="13" width="13.5703125" customWidth="1"/>
    <col min="14" max="14" width="14.85546875"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4.85546875"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4.85546875" customWidth="1"/>
    <col min="29" max="29" width="30.42578125" customWidth="1"/>
    <col min="30" max="30" width="20.5703125" hidden="1" customWidth="1"/>
    <col min="31" max="31" width="10.28515625" customWidth="1"/>
    <col min="32" max="32" width="24" hidden="1" customWidth="1"/>
    <col min="33" max="33" width="13" customWidth="1"/>
    <col min="34" max="34" width="12.7109375" customWidth="1"/>
    <col min="35" max="35" width="7.85546875" customWidth="1"/>
    <col min="36" max="36" width="11.7109375" style="110" customWidth="1"/>
    <col min="37" max="37" width="14.7109375" customWidth="1"/>
    <col min="38" max="38" width="13.28515625" customWidth="1"/>
    <col min="39" max="39" width="14.7109375" hidden="1" customWidth="1"/>
    <col min="40" max="40" width="11.42578125" hidden="1" customWidth="1"/>
    <col min="41" max="41" width="7.85546875" hidden="1" customWidth="1"/>
    <col min="42" max="42" width="15.28515625" hidden="1" customWidth="1"/>
    <col min="43" max="43" width="12.85546875" hidden="1" customWidth="1"/>
    <col min="44" max="44" width="17.28515625" hidden="1" customWidth="1"/>
    <col min="45" max="45" width="9.5703125" hidden="1" customWidth="1"/>
    <col min="46" max="46" width="19.42578125" hidden="1" customWidth="1"/>
    <col min="47" max="47" width="13.140625" hidden="1" customWidth="1"/>
    <col min="48" max="48" width="16" hidden="1" customWidth="1"/>
    <col min="49" max="49" width="16.42578125" hidden="1" customWidth="1"/>
    <col min="50" max="50" width="18.85546875" hidden="1" customWidth="1"/>
    <col min="51" max="51" width="15.42578125" hidden="1" customWidth="1"/>
    <col min="54" max="54" width="22.28515625" bestFit="1" customWidth="1"/>
    <col min="57" max="57" width="9.5703125" customWidth="1"/>
    <col min="60" max="60" width="22.28515625" bestFit="1" customWidth="1"/>
  </cols>
  <sheetData>
    <row r="1" spans="1:51" x14ac:dyDescent="0.25">
      <c r="AJ1" s="110">
        <f>+SUBTOTAL(9,AJ3:AJ1933)</f>
        <v>139</v>
      </c>
    </row>
    <row r="2" spans="1:51" s="121" customFormat="1" ht="31.5" x14ac:dyDescent="0.25">
      <c r="A2" s="115" t="s">
        <v>7112</v>
      </c>
      <c r="B2" s="115" t="s">
        <v>7113</v>
      </c>
      <c r="C2" s="116" t="s">
        <v>7114</v>
      </c>
      <c r="D2" s="116" t="s">
        <v>7115</v>
      </c>
      <c r="E2" s="117" t="s">
        <v>7116</v>
      </c>
      <c r="F2" s="115" t="s">
        <v>7117</v>
      </c>
      <c r="G2" s="115" t="s">
        <v>7118</v>
      </c>
      <c r="H2" s="118" t="s">
        <v>7119</v>
      </c>
      <c r="I2" s="115" t="s">
        <v>7120</v>
      </c>
      <c r="J2" s="115" t="s">
        <v>7121</v>
      </c>
      <c r="K2" s="115" t="s">
        <v>7122</v>
      </c>
      <c r="L2" s="117" t="s">
        <v>7123</v>
      </c>
      <c r="M2" s="118" t="s">
        <v>7124</v>
      </c>
      <c r="N2" s="115" t="s">
        <v>7125</v>
      </c>
      <c r="O2" s="115" t="s">
        <v>7126</v>
      </c>
      <c r="P2" s="115" t="s">
        <v>7127</v>
      </c>
      <c r="Q2" s="115" t="s">
        <v>7128</v>
      </c>
      <c r="R2" s="115" t="s">
        <v>7129</v>
      </c>
      <c r="S2" s="115" t="s">
        <v>7130</v>
      </c>
      <c r="T2" s="115" t="s">
        <v>7131</v>
      </c>
      <c r="U2" s="115" t="s">
        <v>7132</v>
      </c>
      <c r="V2" s="115" t="s">
        <v>7133</v>
      </c>
      <c r="W2" s="115" t="s">
        <v>7134</v>
      </c>
      <c r="X2" s="115" t="s">
        <v>7135</v>
      </c>
      <c r="Y2" s="115" t="s">
        <v>7136</v>
      </c>
      <c r="Z2" s="115" t="s">
        <v>7137</v>
      </c>
      <c r="AA2" s="115" t="s">
        <v>7138</v>
      </c>
      <c r="AB2" s="118" t="s">
        <v>1</v>
      </c>
      <c r="AC2" s="115" t="s">
        <v>2</v>
      </c>
      <c r="AD2" s="117" t="s">
        <v>7139</v>
      </c>
      <c r="AE2" s="115" t="s">
        <v>7140</v>
      </c>
      <c r="AF2" s="115" t="s">
        <v>7141</v>
      </c>
      <c r="AG2" s="115" t="s">
        <v>7142</v>
      </c>
      <c r="AH2" s="115" t="s">
        <v>7143</v>
      </c>
      <c r="AI2" s="115" t="s">
        <v>10</v>
      </c>
      <c r="AJ2" s="119" t="s">
        <v>3</v>
      </c>
      <c r="AK2" s="115" t="s">
        <v>7144</v>
      </c>
      <c r="AL2" s="115" t="s">
        <v>5</v>
      </c>
      <c r="AM2" s="118" t="s">
        <v>7145</v>
      </c>
      <c r="AN2" s="118" t="s">
        <v>7146</v>
      </c>
      <c r="AO2" s="118" t="s">
        <v>19</v>
      </c>
      <c r="AP2" s="118" t="s">
        <v>20</v>
      </c>
      <c r="AQ2" s="118" t="s">
        <v>7147</v>
      </c>
      <c r="AR2" s="120" t="s">
        <v>7148</v>
      </c>
      <c r="AS2" s="118" t="s">
        <v>7105</v>
      </c>
      <c r="AT2" s="118" t="s">
        <v>7106</v>
      </c>
      <c r="AU2" s="120" t="s">
        <v>7107</v>
      </c>
      <c r="AV2" s="118" t="s">
        <v>7108</v>
      </c>
      <c r="AW2" s="118" t="s">
        <v>7109</v>
      </c>
      <c r="AX2" s="118" t="s">
        <v>7110</v>
      </c>
      <c r="AY2" s="120" t="s">
        <v>7111</v>
      </c>
    </row>
    <row r="3" spans="1:51" ht="15.75" x14ac:dyDescent="0.25">
      <c r="A3" s="135"/>
      <c r="B3" s="135" t="str">
        <f t="shared" ref="B3:B10" si="0">IF($C3&lt;&gt;"","3","")</f>
        <v>3</v>
      </c>
      <c r="C3" s="136">
        <v>46055</v>
      </c>
      <c r="D3" s="136">
        <v>46055</v>
      </c>
      <c r="E3" s="135" t="s">
        <v>15307</v>
      </c>
      <c r="F3" s="135"/>
      <c r="G3" s="135"/>
      <c r="H3" t="s">
        <v>1769</v>
      </c>
      <c r="L3" t="s">
        <v>15308</v>
      </c>
      <c r="M3" t="s">
        <v>1769</v>
      </c>
      <c r="N3" t="s">
        <v>15309</v>
      </c>
      <c r="O3" s="135"/>
      <c r="P3" s="135"/>
      <c r="Q3" s="135"/>
      <c r="R3" s="135"/>
      <c r="S3" s="135"/>
      <c r="T3" s="135"/>
      <c r="U3" s="135" t="str">
        <f t="shared" ref="U3:U10" si="1">IF($C3&lt;&gt;"","K-C6","")</f>
        <v>K-C6</v>
      </c>
      <c r="V3" s="135"/>
      <c r="W3" s="135"/>
      <c r="X3" s="135"/>
      <c r="Y3" s="135"/>
      <c r="Z3" s="135"/>
      <c r="AA3" s="135"/>
      <c r="AB3" s="135" t="s">
        <v>7265</v>
      </c>
      <c r="AC3" s="135" t="str">
        <f>VLOOKUP(AB3,TONG_SL!$A:$C,2,0)</f>
        <v>Giò Thủ 500g</v>
      </c>
      <c r="AD3" s="135"/>
      <c r="AE3" s="135" t="str">
        <f t="shared" ref="AE3:AE10" si="2">IF($C3&lt;&gt;"","K-C6","")</f>
        <v>K-C6</v>
      </c>
      <c r="AF3" s="135"/>
      <c r="AG3" s="135" t="str">
        <f t="shared" ref="AG3:AG10" si="3">IF($C3&lt;&gt;"","632","")</f>
        <v>632</v>
      </c>
      <c r="AH3" s="135" t="str">
        <f t="shared" ref="AH3:AH10" si="4">IF($C3&lt;&gt;"","156","")</f>
        <v>156</v>
      </c>
      <c r="AI3" s="135" t="str">
        <f>VLOOKUP($AB3,TONG_SL!$A:$D,3,0)</f>
        <v>Túi</v>
      </c>
      <c r="AJ3" s="137">
        <v>2</v>
      </c>
      <c r="AK3" s="209">
        <f>IFERROR(VLOOKUP(AB3,Gia_HD_XI_SPL!$A:$C,3,0),0)</f>
        <v>0</v>
      </c>
      <c r="AL3" s="135">
        <f t="shared" ref="AL3:AL10" si="5">AJ3*AK3</f>
        <v>0</v>
      </c>
      <c r="AM3" s="135"/>
      <c r="AN3" s="135"/>
      <c r="AO3" s="135"/>
      <c r="AP3" s="135"/>
      <c r="AQ3" s="135"/>
      <c r="AR3" s="135"/>
      <c r="AS3" s="135"/>
      <c r="AT3" s="135"/>
      <c r="AU3" s="135"/>
      <c r="AV3" s="135"/>
      <c r="AW3" s="135"/>
      <c r="AX3" s="135"/>
      <c r="AY3" s="135"/>
    </row>
    <row r="4" spans="1:51" ht="15.75" x14ac:dyDescent="0.25">
      <c r="A4" s="135"/>
      <c r="B4" s="135" t="str">
        <f t="shared" si="0"/>
        <v>3</v>
      </c>
      <c r="C4" s="136">
        <v>46024</v>
      </c>
      <c r="D4" s="136">
        <v>46024</v>
      </c>
      <c r="E4" s="135" t="s">
        <v>15330</v>
      </c>
      <c r="F4" s="135"/>
      <c r="G4" s="135"/>
      <c r="H4" s="135" t="s">
        <v>71</v>
      </c>
      <c r="I4" s="135"/>
      <c r="J4" s="135"/>
      <c r="K4" s="135"/>
      <c r="L4" s="135" t="s">
        <v>15331</v>
      </c>
      <c r="M4" s="135" t="s">
        <v>71</v>
      </c>
      <c r="N4" t="s">
        <v>15309</v>
      </c>
      <c r="O4" s="135"/>
      <c r="P4" s="135"/>
      <c r="Q4" s="135"/>
      <c r="R4" s="135"/>
      <c r="S4" s="135"/>
      <c r="T4" s="135"/>
      <c r="U4" s="135" t="str">
        <f t="shared" si="1"/>
        <v>K-C6</v>
      </c>
      <c r="V4" s="135"/>
      <c r="W4" s="135"/>
      <c r="X4" s="135"/>
      <c r="Y4" s="135"/>
      <c r="Z4" s="135"/>
      <c r="AA4" s="135"/>
      <c r="AB4" s="135" t="s">
        <v>7266</v>
      </c>
      <c r="AC4" s="135" t="str">
        <f>VLOOKUP(AB4,TONG_SL!$A:$C,2,0)</f>
        <v>Giò lụa 500g</v>
      </c>
      <c r="AD4" s="135"/>
      <c r="AE4" s="135" t="str">
        <f t="shared" si="2"/>
        <v>K-C6</v>
      </c>
      <c r="AF4" s="135"/>
      <c r="AG4" s="135" t="str">
        <f t="shared" si="3"/>
        <v>632</v>
      </c>
      <c r="AH4" s="135" t="str">
        <f t="shared" si="4"/>
        <v>156</v>
      </c>
      <c r="AI4" s="135" t="str">
        <f>VLOOKUP($AB4,TONG_SL!$A:$D,3,0)</f>
        <v>Túi</v>
      </c>
      <c r="AJ4" s="137">
        <v>3</v>
      </c>
      <c r="AK4" s="261">
        <f>IFERROR(VLOOKUP(AB4,Gia_HD_XI_SPL!$A:$C,3,0),0)</f>
        <v>0</v>
      </c>
      <c r="AL4" s="135">
        <f t="shared" si="5"/>
        <v>0</v>
      </c>
      <c r="AM4" s="135"/>
      <c r="AN4" s="135"/>
      <c r="AO4" s="135"/>
      <c r="AP4" s="135"/>
      <c r="AQ4" s="135"/>
      <c r="AR4" s="135"/>
      <c r="AS4" s="135"/>
      <c r="AT4" s="135"/>
      <c r="AU4" s="135"/>
      <c r="AV4" s="135"/>
      <c r="AW4" s="135"/>
      <c r="AX4" s="135"/>
      <c r="AY4" s="135"/>
    </row>
    <row r="5" spans="1:51" ht="15.75" x14ac:dyDescent="0.25">
      <c r="A5" s="135"/>
      <c r="B5" s="135" t="str">
        <f t="shared" si="0"/>
        <v>3</v>
      </c>
      <c r="C5" s="136">
        <v>46024</v>
      </c>
      <c r="D5" s="136">
        <v>46024</v>
      </c>
      <c r="E5" s="135" t="s">
        <v>15330</v>
      </c>
      <c r="F5" s="135"/>
      <c r="G5" s="135"/>
      <c r="H5" s="135" t="s">
        <v>71</v>
      </c>
      <c r="I5" s="135"/>
      <c r="J5" s="135"/>
      <c r="K5" s="135"/>
      <c r="L5" s="135" t="s">
        <v>15331</v>
      </c>
      <c r="M5" s="135" t="s">
        <v>71</v>
      </c>
      <c r="N5" t="s">
        <v>15309</v>
      </c>
      <c r="O5" s="135"/>
      <c r="P5" s="135"/>
      <c r="Q5" s="135"/>
      <c r="R5" s="135"/>
      <c r="S5" s="135"/>
      <c r="T5" s="135"/>
      <c r="U5" s="135" t="str">
        <f t="shared" si="1"/>
        <v>K-C6</v>
      </c>
      <c r="V5" s="135"/>
      <c r="W5" s="135"/>
      <c r="X5" s="135"/>
      <c r="Y5" s="135"/>
      <c r="Z5" s="135"/>
      <c r="AA5" s="135"/>
      <c r="AB5" s="135" t="s">
        <v>7265</v>
      </c>
      <c r="AC5" s="135" t="str">
        <f>VLOOKUP(AB5,TONG_SL!$A:$C,2,0)</f>
        <v>Giò Thủ 500g</v>
      </c>
      <c r="AD5" s="135"/>
      <c r="AE5" s="135" t="str">
        <f t="shared" si="2"/>
        <v>K-C6</v>
      </c>
      <c r="AF5" s="135"/>
      <c r="AG5" s="135" t="str">
        <f t="shared" si="3"/>
        <v>632</v>
      </c>
      <c r="AH5" s="135" t="str">
        <f t="shared" si="4"/>
        <v>156</v>
      </c>
      <c r="AI5" s="135" t="str">
        <f>VLOOKUP($AB5,TONG_SL!$A:$D,3,0)</f>
        <v>Túi</v>
      </c>
      <c r="AJ5" s="137">
        <v>3</v>
      </c>
      <c r="AK5" s="261">
        <f>IFERROR(VLOOKUP(AB5,Gia_HD_XI_SPL!$A:$C,3,0),0)</f>
        <v>0</v>
      </c>
      <c r="AL5" s="135">
        <f t="shared" si="5"/>
        <v>0</v>
      </c>
      <c r="AM5" s="135"/>
      <c r="AN5" s="135"/>
      <c r="AO5" s="135"/>
      <c r="AP5" s="135"/>
      <c r="AQ5" s="135"/>
      <c r="AR5" s="135"/>
      <c r="AS5" s="135"/>
      <c r="AT5" s="135"/>
      <c r="AU5" s="135"/>
      <c r="AV5" s="135"/>
      <c r="AW5" s="135"/>
      <c r="AX5" s="135"/>
      <c r="AY5" s="135"/>
    </row>
    <row r="6" spans="1:51" ht="15.75" x14ac:dyDescent="0.25">
      <c r="A6" s="135"/>
      <c r="B6" s="135" t="str">
        <f t="shared" si="0"/>
        <v>3</v>
      </c>
      <c r="C6" s="136">
        <v>46024</v>
      </c>
      <c r="D6" s="136">
        <v>46024</v>
      </c>
      <c r="E6" s="135" t="s">
        <v>15330</v>
      </c>
      <c r="F6" s="135"/>
      <c r="G6" s="135"/>
      <c r="H6" s="135" t="s">
        <v>71</v>
      </c>
      <c r="I6" s="135"/>
      <c r="J6" s="135"/>
      <c r="K6" s="135"/>
      <c r="L6" s="135" t="s">
        <v>15331</v>
      </c>
      <c r="M6" s="135" t="s">
        <v>71</v>
      </c>
      <c r="N6" t="s">
        <v>15309</v>
      </c>
      <c r="O6" s="135"/>
      <c r="P6" s="135"/>
      <c r="Q6" s="135"/>
      <c r="R6" s="135"/>
      <c r="S6" s="135"/>
      <c r="T6" s="135"/>
      <c r="U6" s="135" t="str">
        <f t="shared" si="1"/>
        <v>K-C6</v>
      </c>
      <c r="V6" s="135"/>
      <c r="W6" s="135"/>
      <c r="X6" s="135"/>
      <c r="Y6" s="135"/>
      <c r="Z6" s="135"/>
      <c r="AA6" s="135"/>
      <c r="AB6" s="262" t="s">
        <v>15332</v>
      </c>
      <c r="AC6" s="135" t="str">
        <f>VLOOKUP(AB6,TONG_SL!$A:$C,2,0)</f>
        <v>Chân giò heo muối vị Tayaki 450g</v>
      </c>
      <c r="AD6" s="135"/>
      <c r="AE6" s="135" t="str">
        <f t="shared" si="2"/>
        <v>K-C6</v>
      </c>
      <c r="AF6" s="135"/>
      <c r="AG6" s="135" t="str">
        <f t="shared" si="3"/>
        <v>632</v>
      </c>
      <c r="AH6" s="135" t="str">
        <f t="shared" si="4"/>
        <v>156</v>
      </c>
      <c r="AI6" s="135" t="str">
        <f>VLOOKUP($AB6,TONG_SL!$A:$D,3,0)</f>
        <v>Túi</v>
      </c>
      <c r="AJ6" s="137">
        <v>3</v>
      </c>
      <c r="AK6" s="261">
        <f>IFERROR(VLOOKUP(AB6,Gia_HD_XI_SPL!$A:$C,3,0),0)</f>
        <v>0</v>
      </c>
      <c r="AL6" s="135">
        <f t="shared" si="5"/>
        <v>0</v>
      </c>
      <c r="AM6" s="135"/>
      <c r="AN6" s="135"/>
      <c r="AO6" s="135"/>
      <c r="AP6" s="135"/>
      <c r="AQ6" s="135"/>
      <c r="AR6" s="135"/>
      <c r="AS6" s="135"/>
      <c r="AT6" s="135"/>
      <c r="AU6" s="135"/>
      <c r="AV6" s="135"/>
      <c r="AW6" s="135"/>
      <c r="AX6" s="135"/>
      <c r="AY6" s="135"/>
    </row>
    <row r="7" spans="1:51" ht="15.75" x14ac:dyDescent="0.25">
      <c r="A7" s="135"/>
      <c r="B7" s="135" t="str">
        <f t="shared" si="0"/>
        <v>3</v>
      </c>
      <c r="C7" s="136">
        <v>46024</v>
      </c>
      <c r="D7" s="136">
        <v>46024</v>
      </c>
      <c r="E7" s="135" t="s">
        <v>15330</v>
      </c>
      <c r="F7" s="135"/>
      <c r="G7" s="135"/>
      <c r="H7" s="135" t="s">
        <v>71</v>
      </c>
      <c r="I7" s="135"/>
      <c r="J7" s="135"/>
      <c r="K7" s="135"/>
      <c r="L7" s="135" t="s">
        <v>15331</v>
      </c>
      <c r="M7" s="135" t="s">
        <v>71</v>
      </c>
      <c r="N7" t="s">
        <v>15309</v>
      </c>
      <c r="O7" s="135"/>
      <c r="P7" s="135"/>
      <c r="Q7" s="135"/>
      <c r="R7" s="135"/>
      <c r="S7" s="135"/>
      <c r="T7" s="135"/>
      <c r="U7" s="135" t="str">
        <f t="shared" si="1"/>
        <v>K-C6</v>
      </c>
      <c r="V7" s="135"/>
      <c r="W7" s="135"/>
      <c r="X7" s="135"/>
      <c r="Y7" s="135"/>
      <c r="Z7" s="135"/>
      <c r="AA7" s="135"/>
      <c r="AB7" s="135" t="s">
        <v>7264</v>
      </c>
      <c r="AC7" s="135" t="str">
        <f>VLOOKUP(AB7,TONG_SL!$A:$C,2,0)</f>
        <v>Lạp xưởng Tây Bắc 500g</v>
      </c>
      <c r="AD7" s="135"/>
      <c r="AE7" s="135" t="str">
        <f t="shared" si="2"/>
        <v>K-C6</v>
      </c>
      <c r="AF7" s="135"/>
      <c r="AG7" s="135" t="str">
        <f t="shared" si="3"/>
        <v>632</v>
      </c>
      <c r="AH7" s="135" t="str">
        <f t="shared" si="4"/>
        <v>156</v>
      </c>
      <c r="AI7" s="135" t="str">
        <f>VLOOKUP($AB7,TONG_SL!$A:$D,3,0)</f>
        <v>Túi</v>
      </c>
      <c r="AJ7" s="137">
        <v>3</v>
      </c>
      <c r="AK7" s="261">
        <f>IFERROR(VLOOKUP(AB7,Gia_HD_XI_SPL!$A:$C,3,0),0)</f>
        <v>0</v>
      </c>
      <c r="AL7" s="135">
        <f t="shared" si="5"/>
        <v>0</v>
      </c>
      <c r="AM7" s="135"/>
      <c r="AN7" s="135"/>
      <c r="AO7" s="135"/>
      <c r="AP7" s="135"/>
      <c r="AQ7" s="135"/>
      <c r="AR7" s="135"/>
      <c r="AS7" s="135"/>
      <c r="AT7" s="135"/>
      <c r="AU7" s="135"/>
      <c r="AV7" s="135"/>
      <c r="AW7" s="135"/>
      <c r="AX7" s="135"/>
      <c r="AY7" s="135"/>
    </row>
    <row r="8" spans="1:51" ht="15.75" x14ac:dyDescent="0.25">
      <c r="A8" s="135"/>
      <c r="B8" s="135" t="str">
        <f t="shared" si="0"/>
        <v>3</v>
      </c>
      <c r="C8" s="136">
        <v>46024</v>
      </c>
      <c r="D8" s="136">
        <v>46024</v>
      </c>
      <c r="E8" s="135" t="s">
        <v>15330</v>
      </c>
      <c r="F8" s="135"/>
      <c r="G8" s="135"/>
      <c r="H8" s="135" t="s">
        <v>71</v>
      </c>
      <c r="I8" s="135"/>
      <c r="J8" s="135"/>
      <c r="K8" s="135"/>
      <c r="L8" s="135" t="s">
        <v>15331</v>
      </c>
      <c r="M8" s="135" t="s">
        <v>71</v>
      </c>
      <c r="N8" t="s">
        <v>15309</v>
      </c>
      <c r="O8" s="135"/>
      <c r="P8" s="135"/>
      <c r="Q8" s="135"/>
      <c r="R8" s="135"/>
      <c r="S8" s="135"/>
      <c r="T8" s="135"/>
      <c r="U8" s="135" t="str">
        <f t="shared" si="1"/>
        <v>K-C6</v>
      </c>
      <c r="V8" s="135"/>
      <c r="W8" s="135"/>
      <c r="X8" s="135"/>
      <c r="Y8" s="135"/>
      <c r="Z8" s="135"/>
      <c r="AA8" s="135"/>
      <c r="AB8" s="135" t="s">
        <v>553</v>
      </c>
      <c r="AC8" s="135" t="str">
        <f>VLOOKUP(AB8,TONG_SL!$A:$C,2,0)</f>
        <v>Gà muối hun khói 300g</v>
      </c>
      <c r="AD8" s="135"/>
      <c r="AE8" s="135" t="str">
        <f t="shared" si="2"/>
        <v>K-C6</v>
      </c>
      <c r="AF8" s="135"/>
      <c r="AG8" s="135" t="str">
        <f t="shared" si="3"/>
        <v>632</v>
      </c>
      <c r="AH8" s="135" t="str">
        <f t="shared" si="4"/>
        <v>156</v>
      </c>
      <c r="AI8" s="135" t="str">
        <f>VLOOKUP($AB8,TONG_SL!$A:$D,3,0)</f>
        <v>Túi</v>
      </c>
      <c r="AJ8" s="137">
        <v>3</v>
      </c>
      <c r="AK8" s="261">
        <f>IFERROR(VLOOKUP(AB8,Gia_HD_XI_SPL!$A:$C,3,0),0)</f>
        <v>70</v>
      </c>
      <c r="AL8" s="135">
        <f t="shared" si="5"/>
        <v>210</v>
      </c>
      <c r="AM8" s="135"/>
      <c r="AN8" s="135"/>
      <c r="AO8" s="135"/>
      <c r="AP8" s="135"/>
      <c r="AQ8" s="135"/>
      <c r="AR8" s="135"/>
      <c r="AS8" s="135"/>
      <c r="AT8" s="135"/>
      <c r="AU8" s="135"/>
      <c r="AV8" s="135"/>
      <c r="AW8" s="135"/>
      <c r="AX8" s="135"/>
      <c r="AY8" s="135"/>
    </row>
    <row r="9" spans="1:51" ht="15.75" x14ac:dyDescent="0.25">
      <c r="A9" s="135"/>
      <c r="B9" s="135" t="str">
        <f t="shared" si="0"/>
        <v>3</v>
      </c>
      <c r="C9" s="136">
        <v>46055</v>
      </c>
      <c r="D9" s="136">
        <v>46055</v>
      </c>
      <c r="E9" s="135" t="s">
        <v>15467</v>
      </c>
      <c r="F9" s="135"/>
      <c r="G9" s="135"/>
      <c r="H9" s="135" t="s">
        <v>15430</v>
      </c>
      <c r="I9" s="135"/>
      <c r="J9" s="135"/>
      <c r="K9" s="135"/>
      <c r="L9" s="135" t="s">
        <v>15468</v>
      </c>
      <c r="M9" s="135" t="s">
        <v>7228</v>
      </c>
      <c r="N9" s="135" t="s">
        <v>15469</v>
      </c>
      <c r="O9" s="135"/>
      <c r="P9" s="135"/>
      <c r="Q9" s="135"/>
      <c r="R9" s="135"/>
      <c r="S9" s="135"/>
      <c r="T9" s="135"/>
      <c r="U9" s="135" t="str">
        <f t="shared" si="1"/>
        <v>K-C6</v>
      </c>
      <c r="V9" s="135"/>
      <c r="W9" s="135"/>
      <c r="X9" s="135"/>
      <c r="Y9" s="135"/>
      <c r="Z9" s="135"/>
      <c r="AA9" s="135"/>
      <c r="AB9" t="s">
        <v>15470</v>
      </c>
      <c r="AC9" s="135" t="str">
        <f>VLOOKUP(AB9,TONG_SL!$A:$C,2,0)</f>
        <v>Gà muối hun khói 300g</v>
      </c>
      <c r="AD9" s="135"/>
      <c r="AE9" s="135" t="str">
        <f t="shared" si="2"/>
        <v>K-C6</v>
      </c>
      <c r="AF9" s="135"/>
      <c r="AG9" s="135" t="str">
        <f t="shared" si="3"/>
        <v>632</v>
      </c>
      <c r="AH9" s="135" t="str">
        <f t="shared" si="4"/>
        <v>156</v>
      </c>
      <c r="AI9" s="135" t="str">
        <f>VLOOKUP($AB9,TONG_SL!$A:$D,3,0)</f>
        <v>Túi</v>
      </c>
      <c r="AJ9" s="137">
        <v>1</v>
      </c>
      <c r="AK9" s="260">
        <f>IFERROR(VLOOKUP(AB9,Gia_HD_XI_SPL!$A:$C,3,0),0)</f>
        <v>70</v>
      </c>
      <c r="AL9" s="135">
        <f t="shared" si="5"/>
        <v>70</v>
      </c>
      <c r="AM9" s="135"/>
      <c r="AN9" s="135"/>
      <c r="AO9" s="135"/>
      <c r="AP9" s="135"/>
      <c r="AQ9" s="135"/>
      <c r="AR9" s="135"/>
      <c r="AS9" s="135"/>
      <c r="AT9" s="135"/>
      <c r="AU9" s="135"/>
      <c r="AV9" s="135"/>
      <c r="AW9" s="135"/>
      <c r="AX9" s="135"/>
      <c r="AY9" s="135"/>
    </row>
    <row r="10" spans="1:51" ht="15.75" x14ac:dyDescent="0.25">
      <c r="A10" s="135"/>
      <c r="B10" s="135" t="str">
        <f t="shared" si="0"/>
        <v>3</v>
      </c>
      <c r="C10" s="136">
        <v>46055</v>
      </c>
      <c r="D10" s="136">
        <v>46055</v>
      </c>
      <c r="E10" s="135" t="s">
        <v>15467</v>
      </c>
      <c r="F10" s="135"/>
      <c r="G10" s="135"/>
      <c r="H10" s="135" t="s">
        <v>15430</v>
      </c>
      <c r="I10" s="135"/>
      <c r="J10" s="135"/>
      <c r="K10" s="135"/>
      <c r="L10" s="135" t="s">
        <v>15468</v>
      </c>
      <c r="M10" s="135" t="s">
        <v>7228</v>
      </c>
      <c r="N10" s="135" t="s">
        <v>15469</v>
      </c>
      <c r="O10" s="135"/>
      <c r="P10" s="135"/>
      <c r="Q10" s="135"/>
      <c r="R10" s="135"/>
      <c r="S10" s="135"/>
      <c r="T10" s="135"/>
      <c r="U10" s="135" t="str">
        <f t="shared" si="1"/>
        <v>K-C6</v>
      </c>
      <c r="V10" s="135"/>
      <c r="W10" s="135"/>
      <c r="X10" s="135"/>
      <c r="Y10" s="135"/>
      <c r="Z10" s="135"/>
      <c r="AA10" s="135"/>
      <c r="AB10" t="s">
        <v>7641</v>
      </c>
      <c r="AC10" s="135" t="str">
        <f>VLOOKUP(AB10,TONG_SL!$A:$C,2,0)</f>
        <v>Chân giò heo muối vị Tayaki 450g</v>
      </c>
      <c r="AD10" s="135"/>
      <c r="AE10" s="135" t="str">
        <f t="shared" si="2"/>
        <v>K-C6</v>
      </c>
      <c r="AF10" s="135"/>
      <c r="AG10" s="135" t="str">
        <f t="shared" si="3"/>
        <v>632</v>
      </c>
      <c r="AH10" s="135" t="str">
        <f t="shared" si="4"/>
        <v>156</v>
      </c>
      <c r="AI10" s="135" t="str">
        <f>VLOOKUP($AB10,TONG_SL!$A:$D,3,0)</f>
        <v>Túi</v>
      </c>
      <c r="AJ10" s="137">
        <v>1</v>
      </c>
      <c r="AK10" s="261">
        <f>IFERROR(VLOOKUP(AB10,Gia_HD_XI_SPL!$A:$C,3,0),0)</f>
        <v>0</v>
      </c>
      <c r="AL10" s="135">
        <f t="shared" si="5"/>
        <v>0</v>
      </c>
      <c r="AM10" s="135"/>
      <c r="AN10" s="135"/>
      <c r="AO10" s="135"/>
      <c r="AP10" s="135"/>
      <c r="AQ10" s="135"/>
      <c r="AR10" s="135"/>
      <c r="AS10" s="135"/>
      <c r="AT10" s="135"/>
      <c r="AU10" s="135"/>
      <c r="AV10" s="135"/>
      <c r="AW10" s="135"/>
      <c r="AX10" s="135"/>
      <c r="AY10" s="135"/>
    </row>
    <row r="11" spans="1:51" ht="15.75" x14ac:dyDescent="0.25">
      <c r="A11" s="135"/>
      <c r="B11" s="135" t="str">
        <f>IF($C11&lt;&gt;"","3","")</f>
        <v>3</v>
      </c>
      <c r="C11" s="136">
        <v>46055</v>
      </c>
      <c r="D11" s="136">
        <v>46055</v>
      </c>
      <c r="E11" s="135" t="s">
        <v>15471</v>
      </c>
      <c r="F11" s="135"/>
      <c r="G11" s="135"/>
      <c r="H11" t="s">
        <v>1769</v>
      </c>
      <c r="L11" t="s">
        <v>15472</v>
      </c>
      <c r="M11" t="s">
        <v>1769</v>
      </c>
      <c r="N11" t="s">
        <v>7186</v>
      </c>
      <c r="O11" s="135"/>
      <c r="P11" s="135"/>
      <c r="Q11" s="135"/>
      <c r="R11" s="135"/>
      <c r="S11" s="135"/>
      <c r="T11" s="135"/>
      <c r="U11" s="135" t="str">
        <f>IF($C11&lt;&gt;"","K-C6","")</f>
        <v>K-C6</v>
      </c>
      <c r="V11" s="135"/>
      <c r="W11" s="135"/>
      <c r="X11" s="135"/>
      <c r="Y11" s="135"/>
      <c r="Z11" s="135"/>
      <c r="AA11" s="135"/>
      <c r="AB11" s="135" t="s">
        <v>30</v>
      </c>
      <c r="AC11" s="135" t="str">
        <f>VLOOKUP(AB11,TONG_SL!$A:$C,2,0)</f>
        <v>Gà muối 500g</v>
      </c>
      <c r="AD11" s="135"/>
      <c r="AE11" s="135" t="str">
        <f>IF($C11&lt;&gt;"","K-C6","")</f>
        <v>K-C6</v>
      </c>
      <c r="AF11" s="135"/>
      <c r="AG11" s="135" t="str">
        <f>IF($C11&lt;&gt;"","632","")</f>
        <v>632</v>
      </c>
      <c r="AH11" s="135" t="str">
        <f>IF($C11&lt;&gt;"","156","")</f>
        <v>156</v>
      </c>
      <c r="AI11" s="135" t="str">
        <f>VLOOKUP($AB11,TONG_SL!$A:$D,3,0)</f>
        <v>Túi</v>
      </c>
      <c r="AJ11" s="137">
        <v>20</v>
      </c>
      <c r="AK11" s="261">
        <f>IFERROR(VLOOKUP(AB11,Gia_HD_XI_SPL!$A:$C,3,0),0)</f>
        <v>111.05800000000001</v>
      </c>
      <c r="AL11" s="135">
        <f>AJ11*AK11</f>
        <v>2221.1600000000003</v>
      </c>
      <c r="AM11" s="135"/>
      <c r="AN11" s="135"/>
      <c r="AO11" s="135"/>
      <c r="AP11" s="135"/>
      <c r="AQ11" s="135"/>
      <c r="AR11" s="135"/>
      <c r="AS11" s="135"/>
      <c r="AT11" s="135"/>
      <c r="AU11" s="135"/>
      <c r="AV11" s="135"/>
      <c r="AW11" s="135"/>
      <c r="AX11" s="135"/>
      <c r="AY11" s="135"/>
    </row>
    <row r="12" spans="1:51" ht="15.75" x14ac:dyDescent="0.25">
      <c r="A12" s="135"/>
      <c r="B12" s="135" t="str">
        <f>IF($C12&lt;&gt;"","3","")</f>
        <v>3</v>
      </c>
      <c r="C12" s="136">
        <v>46055</v>
      </c>
      <c r="D12" s="136">
        <v>46055</v>
      </c>
      <c r="E12" s="135" t="s">
        <v>15471</v>
      </c>
      <c r="F12" s="135"/>
      <c r="G12" s="135"/>
      <c r="H12" t="s">
        <v>1769</v>
      </c>
      <c r="L12" t="s">
        <v>15472</v>
      </c>
      <c r="M12" t="s">
        <v>1769</v>
      </c>
      <c r="N12" t="s">
        <v>7186</v>
      </c>
      <c r="O12" s="135"/>
      <c r="P12" s="135"/>
      <c r="Q12" s="135"/>
      <c r="R12" s="135"/>
      <c r="S12" s="135"/>
      <c r="T12" s="135"/>
      <c r="U12" s="135" t="str">
        <f>IF($C12&lt;&gt;"","K-C6","")</f>
        <v>K-C6</v>
      </c>
      <c r="V12" s="135"/>
      <c r="W12" s="135"/>
      <c r="X12" s="135"/>
      <c r="Y12" s="135"/>
      <c r="Z12" s="135"/>
      <c r="AA12" s="135"/>
      <c r="AB12" s="135" t="s">
        <v>48</v>
      </c>
      <c r="AC12" s="135" t="str">
        <f>VLOOKUP(AB12,TONG_SL!$A:$C,2,0)</f>
        <v>Mọc Nấm Hương 250g</v>
      </c>
      <c r="AD12" s="135"/>
      <c r="AE12" s="135" t="str">
        <f>IF($C12&lt;&gt;"","K-C6","")</f>
        <v>K-C6</v>
      </c>
      <c r="AF12" s="135"/>
      <c r="AG12" s="135" t="str">
        <f>IF($C12&lt;&gt;"","632","")</f>
        <v>632</v>
      </c>
      <c r="AH12" s="135" t="str">
        <f>IF($C12&lt;&gt;"","156","")</f>
        <v>156</v>
      </c>
      <c r="AI12" s="135" t="str">
        <f>VLOOKUP($AB12,TONG_SL!$A:$D,3,0)</f>
        <v>Túi</v>
      </c>
      <c r="AJ12" s="137">
        <v>2</v>
      </c>
      <c r="AK12" s="261">
        <f>IFERROR(VLOOKUP(AB12,Gia_HD_XI_SPL!$A:$C,3,0),0)</f>
        <v>46</v>
      </c>
      <c r="AL12" s="135">
        <f>AJ12*AK12</f>
        <v>92</v>
      </c>
      <c r="AM12" s="135"/>
      <c r="AN12" s="135"/>
      <c r="AO12" s="135"/>
      <c r="AP12" s="135"/>
      <c r="AQ12" s="135"/>
      <c r="AR12" s="135"/>
      <c r="AS12" s="135"/>
      <c r="AT12" s="135"/>
      <c r="AU12" s="135"/>
      <c r="AV12" s="135"/>
      <c r="AW12" s="135"/>
      <c r="AX12" s="135"/>
      <c r="AY12" s="135"/>
    </row>
    <row r="13" spans="1:51" ht="15.75" x14ac:dyDescent="0.25">
      <c r="A13" s="135"/>
      <c r="B13" s="135" t="str">
        <f>IF($C13&lt;&gt;"","3","")</f>
        <v>3</v>
      </c>
      <c r="C13" s="136">
        <v>46055</v>
      </c>
      <c r="D13" s="136">
        <v>46055</v>
      </c>
      <c r="E13" s="135" t="s">
        <v>15471</v>
      </c>
      <c r="F13" s="135"/>
      <c r="G13" s="135"/>
      <c r="H13" t="s">
        <v>1769</v>
      </c>
      <c r="L13" t="s">
        <v>15472</v>
      </c>
      <c r="M13" t="s">
        <v>1769</v>
      </c>
      <c r="N13" t="s">
        <v>7186</v>
      </c>
      <c r="O13" s="135"/>
      <c r="P13" s="135"/>
      <c r="Q13" s="135"/>
      <c r="R13" s="135"/>
      <c r="S13" s="135"/>
      <c r="T13" s="135"/>
      <c r="U13" s="135" t="str">
        <f>IF($C13&lt;&gt;"","K-C6","")</f>
        <v>K-C6</v>
      </c>
      <c r="V13" s="135"/>
      <c r="W13" s="135"/>
      <c r="X13" s="135"/>
      <c r="Y13" s="135"/>
      <c r="Z13" s="135"/>
      <c r="AA13" s="135"/>
      <c r="AB13" s="135" t="s">
        <v>32</v>
      </c>
      <c r="AC13" s="135" t="str">
        <f>VLOOKUP(AB13,TONG_SL!$A:$C,2,0)</f>
        <v>Giò Tai Lưỡi Xào 250g</v>
      </c>
      <c r="AD13" s="135"/>
      <c r="AE13" s="135" t="str">
        <f>IF($C13&lt;&gt;"","K-C6","")</f>
        <v>K-C6</v>
      </c>
      <c r="AF13" s="135"/>
      <c r="AG13" s="135" t="str">
        <f>IF($C13&lt;&gt;"","632","")</f>
        <v>632</v>
      </c>
      <c r="AH13" s="135" t="str">
        <f>IF($C13&lt;&gt;"","156","")</f>
        <v>156</v>
      </c>
      <c r="AI13" s="135" t="str">
        <f>VLOOKUP($AB13,TONG_SL!$A:$D,3,0)</f>
        <v>Túi</v>
      </c>
      <c r="AJ13" s="137">
        <v>3</v>
      </c>
      <c r="AK13" s="261">
        <f>IFERROR(VLOOKUP(AB13,Gia_HD_XI_SPL!$A:$C,3,0),0)</f>
        <v>50.183</v>
      </c>
      <c r="AL13" s="135">
        <f>AJ13*AK13</f>
        <v>150.54900000000001</v>
      </c>
      <c r="AM13" s="135"/>
      <c r="AN13" s="135"/>
      <c r="AO13" s="135"/>
      <c r="AP13" s="135"/>
      <c r="AQ13" s="135"/>
      <c r="AR13" s="135"/>
      <c r="AS13" s="135"/>
      <c r="AT13" s="135"/>
      <c r="AU13" s="135"/>
      <c r="AV13" s="135"/>
      <c r="AW13" s="135"/>
      <c r="AX13" s="135"/>
      <c r="AY13" s="135"/>
    </row>
    <row r="14" spans="1:51" ht="15.75" x14ac:dyDescent="0.25">
      <c r="A14" s="135"/>
      <c r="B14" s="135" t="str">
        <f>IF($C14&lt;&gt;"","3","")</f>
        <v>3</v>
      </c>
      <c r="C14" s="136">
        <v>46055</v>
      </c>
      <c r="D14" s="136">
        <v>46055</v>
      </c>
      <c r="E14" s="135" t="s">
        <v>15471</v>
      </c>
      <c r="F14" s="135"/>
      <c r="G14" s="135"/>
      <c r="H14" t="s">
        <v>1769</v>
      </c>
      <c r="L14" t="s">
        <v>15472</v>
      </c>
      <c r="M14" t="s">
        <v>1769</v>
      </c>
      <c r="N14" t="s">
        <v>7186</v>
      </c>
      <c r="O14" s="135"/>
      <c r="P14" s="135"/>
      <c r="Q14" s="135"/>
      <c r="R14" s="135"/>
      <c r="S14" s="135"/>
      <c r="T14" s="135"/>
      <c r="U14" s="135" t="str">
        <f>IF($C14&lt;&gt;"","K-C6","")</f>
        <v>K-C6</v>
      </c>
      <c r="V14" s="135"/>
      <c r="W14" s="135"/>
      <c r="X14" s="135"/>
      <c r="Y14" s="135"/>
      <c r="Z14" s="135"/>
      <c r="AA14" s="135"/>
      <c r="AB14" s="135" t="s">
        <v>27</v>
      </c>
      <c r="AC14" s="135" t="str">
        <f>VLOOKUP(AB14,TONG_SL!$A:$C,2,0)</f>
        <v>Chân giò heo muối 300g</v>
      </c>
      <c r="AD14" s="135"/>
      <c r="AE14" s="135" t="str">
        <f>IF($C14&lt;&gt;"","K-C6","")</f>
        <v>K-C6</v>
      </c>
      <c r="AF14" s="135"/>
      <c r="AG14" s="135" t="str">
        <f>IF($C14&lt;&gt;"","632","")</f>
        <v>632</v>
      </c>
      <c r="AH14" s="135" t="str">
        <f>IF($C14&lt;&gt;"","156","")</f>
        <v>156</v>
      </c>
      <c r="AI14" s="135" t="str">
        <f>VLOOKUP($AB14,TONG_SL!$A:$D,3,0)</f>
        <v>Túi</v>
      </c>
      <c r="AJ14" s="137">
        <v>5</v>
      </c>
      <c r="AK14" s="261">
        <f>IFERROR(VLOOKUP(AB14,Gia_HD_XI_SPL!$A:$C,3,0),0)</f>
        <v>73.430999999999997</v>
      </c>
      <c r="AL14" s="135">
        <f>AJ14*AK14</f>
        <v>367.15499999999997</v>
      </c>
      <c r="AM14" s="135"/>
      <c r="AN14" s="135"/>
      <c r="AO14" s="135"/>
      <c r="AP14" s="135"/>
      <c r="AQ14" s="135"/>
      <c r="AR14" s="135"/>
      <c r="AS14" s="135"/>
      <c r="AT14" s="135"/>
      <c r="AU14" s="135"/>
      <c r="AV14" s="135"/>
      <c r="AW14" s="135"/>
      <c r="AX14" s="135"/>
      <c r="AY14" s="135"/>
    </row>
    <row r="15" spans="1:51" ht="15.75" x14ac:dyDescent="0.25">
      <c r="A15" s="135"/>
      <c r="B15" s="135" t="str">
        <f>IF($C15&lt;&gt;"","3","")</f>
        <v>3</v>
      </c>
      <c r="C15" s="136">
        <v>46055</v>
      </c>
      <c r="D15" s="136">
        <v>46055</v>
      </c>
      <c r="E15" s="135" t="s">
        <v>15471</v>
      </c>
      <c r="F15" s="135"/>
      <c r="G15" s="135"/>
      <c r="H15" t="s">
        <v>1769</v>
      </c>
      <c r="L15" t="s">
        <v>15472</v>
      </c>
      <c r="M15" t="s">
        <v>1769</v>
      </c>
      <c r="N15" t="s">
        <v>7186</v>
      </c>
      <c r="O15" s="135"/>
      <c r="P15" s="135"/>
      <c r="Q15" s="135"/>
      <c r="R15" s="135"/>
      <c r="S15" s="135"/>
      <c r="T15" s="135"/>
      <c r="U15" s="135" t="str">
        <f>IF($C15&lt;&gt;"","K-C6","")</f>
        <v>K-C6</v>
      </c>
      <c r="V15" s="135"/>
      <c r="W15" s="135"/>
      <c r="X15" s="135"/>
      <c r="Y15" s="135"/>
      <c r="Z15" s="135"/>
      <c r="AA15" s="135"/>
      <c r="AB15" s="135" t="s">
        <v>34</v>
      </c>
      <c r="AC15" s="135" t="str">
        <f>VLOOKUP(AB15,TONG_SL!$A:$C,2,0)</f>
        <v>Tai heo muối 200g</v>
      </c>
      <c r="AD15" s="135"/>
      <c r="AE15" s="135" t="str">
        <f>IF($C15&lt;&gt;"","K-C6","")</f>
        <v>K-C6</v>
      </c>
      <c r="AF15" s="135"/>
      <c r="AG15" s="135" t="str">
        <f>IF($C15&lt;&gt;"","632","")</f>
        <v>632</v>
      </c>
      <c r="AH15" s="135" t="str">
        <f>IF($C15&lt;&gt;"","156","")</f>
        <v>156</v>
      </c>
      <c r="AI15" s="135" t="str">
        <f>VLOOKUP($AB15,TONG_SL!$A:$D,3,0)</f>
        <v>Túi</v>
      </c>
      <c r="AJ15" s="137">
        <v>1</v>
      </c>
      <c r="AK15" s="261">
        <f>IFERROR(VLOOKUP(AB15,Gia_HD_XI_SPL!$A:$C,3,0),0)</f>
        <v>55.594999999999999</v>
      </c>
      <c r="AL15" s="135">
        <f>AJ15*AK15</f>
        <v>55.594999999999999</v>
      </c>
      <c r="AM15" s="135"/>
      <c r="AN15" s="135"/>
      <c r="AO15" s="135"/>
      <c r="AP15" s="135"/>
      <c r="AQ15" s="135"/>
      <c r="AR15" s="135"/>
      <c r="AS15" s="135"/>
      <c r="AT15" s="135"/>
      <c r="AU15" s="135"/>
      <c r="AV15" s="135"/>
      <c r="AW15" s="135"/>
      <c r="AX15" s="135"/>
      <c r="AY15" s="135"/>
    </row>
    <row r="16" spans="1:51" ht="15.75" x14ac:dyDescent="0.25">
      <c r="A16" s="135"/>
      <c r="B16" s="135" t="str">
        <f t="shared" ref="B16:B28" si="6">IF($C16&lt;&gt;"","3","")</f>
        <v>3</v>
      </c>
      <c r="C16" s="136">
        <v>46056</v>
      </c>
      <c r="D16" s="136">
        <v>46056</v>
      </c>
      <c r="E16" s="135" t="s">
        <v>15642</v>
      </c>
      <c r="F16" s="135"/>
      <c r="G16" s="135"/>
      <c r="H16" s="135" t="s">
        <v>15455</v>
      </c>
      <c r="I16" s="135"/>
      <c r="J16" s="135"/>
      <c r="K16" s="135"/>
      <c r="L16" s="135" t="s">
        <v>15468</v>
      </c>
      <c r="M16" s="135" t="s">
        <v>7228</v>
      </c>
      <c r="N16" s="135" t="s">
        <v>15469</v>
      </c>
      <c r="O16" s="135"/>
      <c r="P16" s="135"/>
      <c r="Q16" s="135"/>
      <c r="R16" s="135"/>
      <c r="S16" s="135"/>
      <c r="T16" s="135"/>
      <c r="U16" s="135" t="str">
        <f t="shared" ref="U16:U45" si="7">IF($C16&lt;&gt;"","K-C6","")</f>
        <v>K-C6</v>
      </c>
      <c r="V16" s="135"/>
      <c r="W16" s="135"/>
      <c r="X16" s="135"/>
      <c r="Y16" s="135"/>
      <c r="Z16" s="135"/>
      <c r="AA16" s="135"/>
      <c r="AB16" t="s">
        <v>7192</v>
      </c>
      <c r="AC16" s="135" t="str">
        <f>VLOOKUP(AB16,TONG_SL!$A:$C,2,0)</f>
        <v>Gà muối 500g</v>
      </c>
      <c r="AD16" s="135"/>
      <c r="AE16" s="135" t="str">
        <f t="shared" ref="AE16:AE28" si="8">IF($C16&lt;&gt;"","K-C6","")</f>
        <v>K-C6</v>
      </c>
      <c r="AF16" s="135"/>
      <c r="AG16" s="135" t="str">
        <f t="shared" ref="AG16:AG28" si="9">IF($C16&lt;&gt;"","632","")</f>
        <v>632</v>
      </c>
      <c r="AH16" s="135" t="str">
        <f t="shared" ref="AH16:AH28" si="10">IF($C16&lt;&gt;"","156","")</f>
        <v>156</v>
      </c>
      <c r="AI16" s="135" t="str">
        <f>VLOOKUP($AB16,TONG_SL!$A:$D,3,0)</f>
        <v>Túi</v>
      </c>
      <c r="AJ16" s="110">
        <v>1</v>
      </c>
      <c r="AK16" s="276">
        <f>IFERROR(VLOOKUP(AB16,Gia_HD_XI_SPL!$A:$C,3,0),0)</f>
        <v>111.05800000000001</v>
      </c>
      <c r="AL16" s="135">
        <f t="shared" ref="AL16:AL28" si="11">AJ16*AK16</f>
        <v>111.05800000000001</v>
      </c>
      <c r="AM16" s="135"/>
      <c r="AN16" s="135"/>
      <c r="AO16" s="135"/>
      <c r="AP16" s="135"/>
      <c r="AQ16" s="135"/>
      <c r="AR16" s="135"/>
      <c r="AS16" s="135"/>
      <c r="AT16" s="135"/>
      <c r="AU16" s="135"/>
      <c r="AV16" s="135"/>
      <c r="AW16" s="135"/>
      <c r="AX16" s="135"/>
      <c r="AY16" s="135"/>
    </row>
    <row r="17" spans="1:51" ht="15.75" x14ac:dyDescent="0.25">
      <c r="A17" s="135"/>
      <c r="B17" s="135" t="str">
        <f t="shared" si="6"/>
        <v>3</v>
      </c>
      <c r="C17" s="136">
        <v>46056</v>
      </c>
      <c r="D17" s="136">
        <v>46056</v>
      </c>
      <c r="E17" s="135" t="s">
        <v>15642</v>
      </c>
      <c r="F17" s="135"/>
      <c r="G17" s="135"/>
      <c r="H17" s="135" t="s">
        <v>15455</v>
      </c>
      <c r="I17" s="135"/>
      <c r="J17" s="135"/>
      <c r="K17" s="135"/>
      <c r="L17" s="135" t="s">
        <v>15468</v>
      </c>
      <c r="M17" s="135" t="s">
        <v>7228</v>
      </c>
      <c r="N17" s="135" t="s">
        <v>15469</v>
      </c>
      <c r="O17" s="135"/>
      <c r="P17" s="135"/>
      <c r="Q17" s="135"/>
      <c r="R17" s="135"/>
      <c r="S17" s="135"/>
      <c r="T17" s="135"/>
      <c r="U17" s="135" t="str">
        <f t="shared" si="7"/>
        <v>K-C6</v>
      </c>
      <c r="V17" s="135"/>
      <c r="W17" s="135"/>
      <c r="X17" s="135"/>
      <c r="Y17" s="135"/>
      <c r="Z17" s="135"/>
      <c r="AA17" s="135"/>
      <c r="AB17" t="s">
        <v>7182</v>
      </c>
      <c r="AC17" s="135" t="str">
        <f>VLOOKUP(AB17,TONG_SL!$A:$C,2,0)</f>
        <v>Chân giò heo muối 300g</v>
      </c>
      <c r="AD17" s="135"/>
      <c r="AE17" s="135" t="str">
        <f t="shared" si="8"/>
        <v>K-C6</v>
      </c>
      <c r="AF17" s="135"/>
      <c r="AG17" s="135" t="str">
        <f t="shared" si="9"/>
        <v>632</v>
      </c>
      <c r="AH17" s="135" t="str">
        <f t="shared" si="10"/>
        <v>156</v>
      </c>
      <c r="AI17" s="135" t="str">
        <f>VLOOKUP($AB17,TONG_SL!$A:$D,3,0)</f>
        <v>Túi</v>
      </c>
      <c r="AJ17" s="110">
        <v>1</v>
      </c>
      <c r="AK17" s="276">
        <f>IFERROR(VLOOKUP(AB17,Gia_HD_XI_SPL!$A:$C,3,0),0)</f>
        <v>73.430999999999997</v>
      </c>
      <c r="AL17" s="135">
        <f t="shared" si="11"/>
        <v>73.430999999999997</v>
      </c>
      <c r="AM17" s="135"/>
      <c r="AN17" s="135"/>
      <c r="AO17" s="135"/>
      <c r="AP17" s="135"/>
      <c r="AQ17" s="135"/>
      <c r="AR17" s="135"/>
      <c r="AS17" s="135"/>
      <c r="AT17" s="135"/>
      <c r="AU17" s="135"/>
      <c r="AV17" s="135"/>
      <c r="AW17" s="135"/>
      <c r="AX17" s="135"/>
      <c r="AY17" s="135"/>
    </row>
    <row r="18" spans="1:51" ht="15.75" x14ac:dyDescent="0.25">
      <c r="A18" s="135"/>
      <c r="B18" s="135" t="str">
        <f t="shared" si="6"/>
        <v>3</v>
      </c>
      <c r="C18" s="136">
        <v>46056</v>
      </c>
      <c r="D18" s="136">
        <v>46056</v>
      </c>
      <c r="E18" s="135" t="s">
        <v>15643</v>
      </c>
      <c r="F18" s="135"/>
      <c r="G18" s="135"/>
      <c r="H18" s="135" t="s">
        <v>15528</v>
      </c>
      <c r="I18" s="135"/>
      <c r="J18" s="135"/>
      <c r="K18" s="135"/>
      <c r="L18" s="135" t="s">
        <v>15468</v>
      </c>
      <c r="M18" s="135" t="s">
        <v>7228</v>
      </c>
      <c r="N18" s="135" t="s">
        <v>15469</v>
      </c>
      <c r="O18" s="135"/>
      <c r="P18" s="135"/>
      <c r="Q18" s="135"/>
      <c r="R18" s="135"/>
      <c r="S18" s="135"/>
      <c r="T18" s="135"/>
      <c r="U18" s="135" t="str">
        <f t="shared" si="7"/>
        <v>K-C6</v>
      </c>
      <c r="V18" s="135"/>
      <c r="W18" s="135"/>
      <c r="X18" s="135"/>
      <c r="Y18" s="135"/>
      <c r="Z18" s="135"/>
      <c r="AA18" s="135"/>
      <c r="AB18" t="s">
        <v>7192</v>
      </c>
      <c r="AC18" s="135" t="str">
        <f>VLOOKUP(AB18,TONG_SL!$A:$C,2,0)</f>
        <v>Gà muối 500g</v>
      </c>
      <c r="AD18" s="135"/>
      <c r="AE18" s="135" t="str">
        <f t="shared" si="8"/>
        <v>K-C6</v>
      </c>
      <c r="AF18" s="135"/>
      <c r="AG18" s="135" t="str">
        <f t="shared" si="9"/>
        <v>632</v>
      </c>
      <c r="AH18" s="135" t="str">
        <f t="shared" si="10"/>
        <v>156</v>
      </c>
      <c r="AI18" s="135" t="str">
        <f>VLOOKUP($AB18,TONG_SL!$A:$D,3,0)</f>
        <v>Túi</v>
      </c>
      <c r="AJ18" s="110">
        <v>1</v>
      </c>
      <c r="AK18" s="276">
        <f>IFERROR(VLOOKUP(AB18,Gia_HD_XI_SPL!$A:$C,3,0),0)</f>
        <v>111.05800000000001</v>
      </c>
      <c r="AL18" s="135">
        <f t="shared" si="11"/>
        <v>111.05800000000001</v>
      </c>
      <c r="AM18" s="135"/>
      <c r="AN18" s="135"/>
      <c r="AO18" s="135"/>
      <c r="AP18" s="135"/>
      <c r="AQ18" s="135"/>
      <c r="AR18" s="135"/>
      <c r="AS18" s="135"/>
      <c r="AT18" s="135"/>
      <c r="AU18" s="135"/>
      <c r="AV18" s="135"/>
      <c r="AW18" s="135"/>
      <c r="AX18" s="135"/>
      <c r="AY18" s="135"/>
    </row>
    <row r="19" spans="1:51" ht="15.75" x14ac:dyDescent="0.25">
      <c r="A19" s="135"/>
      <c r="B19" s="135" t="str">
        <f t="shared" si="6"/>
        <v>3</v>
      </c>
      <c r="C19" s="136">
        <v>46056</v>
      </c>
      <c r="D19" s="136">
        <v>46056</v>
      </c>
      <c r="E19" s="135" t="s">
        <v>15643</v>
      </c>
      <c r="F19" s="135"/>
      <c r="G19" s="135"/>
      <c r="H19" s="135" t="s">
        <v>15528</v>
      </c>
      <c r="I19" s="135"/>
      <c r="J19" s="135"/>
      <c r="K19" s="135"/>
      <c r="L19" s="135" t="s">
        <v>15468</v>
      </c>
      <c r="M19" s="135" t="s">
        <v>7228</v>
      </c>
      <c r="N19" s="135" t="s">
        <v>15469</v>
      </c>
      <c r="O19" s="135"/>
      <c r="P19" s="135"/>
      <c r="Q19" s="135"/>
      <c r="R19" s="135"/>
      <c r="S19" s="135"/>
      <c r="T19" s="135"/>
      <c r="U19" s="135" t="str">
        <f t="shared" si="7"/>
        <v>K-C6</v>
      </c>
      <c r="V19" s="135"/>
      <c r="W19" s="135"/>
      <c r="X19" s="135"/>
      <c r="Y19" s="135"/>
      <c r="Z19" s="135"/>
      <c r="AA19" s="135"/>
      <c r="AB19" t="s">
        <v>7182</v>
      </c>
      <c r="AC19" s="135" t="str">
        <f>VLOOKUP(AB19,TONG_SL!$A:$C,2,0)</f>
        <v>Chân giò heo muối 300g</v>
      </c>
      <c r="AD19" s="135"/>
      <c r="AE19" s="135" t="str">
        <f t="shared" si="8"/>
        <v>K-C6</v>
      </c>
      <c r="AF19" s="135"/>
      <c r="AG19" s="135" t="str">
        <f t="shared" si="9"/>
        <v>632</v>
      </c>
      <c r="AH19" s="135" t="str">
        <f t="shared" si="10"/>
        <v>156</v>
      </c>
      <c r="AI19" s="135" t="str">
        <f>VLOOKUP($AB19,TONG_SL!$A:$D,3,0)</f>
        <v>Túi</v>
      </c>
      <c r="AJ19" s="110">
        <v>1</v>
      </c>
      <c r="AK19" s="276">
        <f>IFERROR(VLOOKUP(AB19,Gia_HD_XI_SPL!$A:$C,3,0),0)</f>
        <v>73.430999999999997</v>
      </c>
      <c r="AL19" s="135">
        <f t="shared" si="11"/>
        <v>73.430999999999997</v>
      </c>
      <c r="AM19" s="135"/>
      <c r="AN19" s="135"/>
      <c r="AO19" s="135"/>
      <c r="AP19" s="135"/>
      <c r="AQ19" s="135"/>
      <c r="AR19" s="135"/>
      <c r="AS19" s="135"/>
      <c r="AT19" s="135"/>
      <c r="AU19" s="135"/>
      <c r="AV19" s="135"/>
      <c r="AW19" s="135"/>
      <c r="AX19" s="135"/>
      <c r="AY19" s="135"/>
    </row>
    <row r="20" spans="1:51" ht="15.75" x14ac:dyDescent="0.25">
      <c r="A20" s="135"/>
      <c r="B20" s="135" t="str">
        <f t="shared" si="6"/>
        <v>3</v>
      </c>
      <c r="C20" s="136">
        <v>46056</v>
      </c>
      <c r="D20" s="136">
        <v>46056</v>
      </c>
      <c r="E20" s="135" t="s">
        <v>15644</v>
      </c>
      <c r="F20" s="135"/>
      <c r="G20" s="135"/>
      <c r="H20" s="135" t="s">
        <v>15528</v>
      </c>
      <c r="I20" s="135"/>
      <c r="J20" s="135"/>
      <c r="K20" s="135"/>
      <c r="L20" s="135" t="s">
        <v>15468</v>
      </c>
      <c r="M20" s="135" t="s">
        <v>7228</v>
      </c>
      <c r="N20" s="135" t="s">
        <v>15469</v>
      </c>
      <c r="O20" s="135"/>
      <c r="P20" s="135"/>
      <c r="Q20" s="135"/>
      <c r="R20" s="135"/>
      <c r="S20" s="135"/>
      <c r="T20" s="135"/>
      <c r="U20" s="135" t="str">
        <f t="shared" si="7"/>
        <v>K-C6</v>
      </c>
      <c r="V20" s="135"/>
      <c r="W20" s="135"/>
      <c r="X20" s="135"/>
      <c r="Y20" s="135"/>
      <c r="Z20" s="135"/>
      <c r="AA20" s="135"/>
      <c r="AB20" t="s">
        <v>7192</v>
      </c>
      <c r="AC20" s="135" t="str">
        <f>VLOOKUP(AB20,TONG_SL!$A:$C,2,0)</f>
        <v>Gà muối 500g</v>
      </c>
      <c r="AD20" s="135"/>
      <c r="AE20" s="135" t="str">
        <f t="shared" si="8"/>
        <v>K-C6</v>
      </c>
      <c r="AF20" s="135"/>
      <c r="AG20" s="135" t="str">
        <f t="shared" si="9"/>
        <v>632</v>
      </c>
      <c r="AH20" s="135" t="str">
        <f t="shared" si="10"/>
        <v>156</v>
      </c>
      <c r="AI20" s="135" t="str">
        <f>VLOOKUP($AB20,TONG_SL!$A:$D,3,0)</f>
        <v>Túi</v>
      </c>
      <c r="AJ20" s="110">
        <v>2</v>
      </c>
      <c r="AK20" s="276">
        <f>IFERROR(VLOOKUP(AB20,Gia_HD_XI_SPL!$A:$C,3,0),0)</f>
        <v>111.05800000000001</v>
      </c>
      <c r="AL20" s="135">
        <f t="shared" si="11"/>
        <v>222.11600000000001</v>
      </c>
      <c r="AM20" s="135"/>
      <c r="AN20" s="135"/>
      <c r="AO20" s="135"/>
      <c r="AP20" s="135"/>
      <c r="AQ20" s="135"/>
      <c r="AR20" s="135"/>
      <c r="AS20" s="135"/>
      <c r="AT20" s="135"/>
      <c r="AU20" s="135"/>
      <c r="AV20" s="135"/>
      <c r="AW20" s="135"/>
      <c r="AX20" s="135"/>
      <c r="AY20" s="135"/>
    </row>
    <row r="21" spans="1:51" ht="15.75" x14ac:dyDescent="0.25">
      <c r="A21" s="135"/>
      <c r="B21" s="135" t="str">
        <f t="shared" si="6"/>
        <v>3</v>
      </c>
      <c r="C21" s="136">
        <v>46056</v>
      </c>
      <c r="D21" s="136">
        <v>46056</v>
      </c>
      <c r="E21" s="135" t="s">
        <v>15644</v>
      </c>
      <c r="F21" s="135"/>
      <c r="G21" s="135"/>
      <c r="H21" s="135" t="s">
        <v>15528</v>
      </c>
      <c r="I21" s="135"/>
      <c r="J21" s="135"/>
      <c r="K21" s="135"/>
      <c r="L21" s="135" t="s">
        <v>15468</v>
      </c>
      <c r="M21" s="135" t="s">
        <v>7228</v>
      </c>
      <c r="N21" s="135" t="s">
        <v>15469</v>
      </c>
      <c r="O21" s="135"/>
      <c r="P21" s="135"/>
      <c r="Q21" s="135"/>
      <c r="R21" s="135"/>
      <c r="S21" s="135"/>
      <c r="T21" s="135"/>
      <c r="U21" s="135" t="str">
        <f t="shared" si="7"/>
        <v>K-C6</v>
      </c>
      <c r="V21" s="135"/>
      <c r="W21" s="135"/>
      <c r="X21" s="135"/>
      <c r="Y21" s="135"/>
      <c r="Z21" s="135"/>
      <c r="AA21" s="135"/>
      <c r="AB21" t="s">
        <v>7182</v>
      </c>
      <c r="AC21" s="135" t="str">
        <f>VLOOKUP(AB21,TONG_SL!$A:$C,2,0)</f>
        <v>Chân giò heo muối 300g</v>
      </c>
      <c r="AD21" s="135"/>
      <c r="AE21" s="135" t="str">
        <f t="shared" si="8"/>
        <v>K-C6</v>
      </c>
      <c r="AF21" s="135"/>
      <c r="AG21" s="135" t="str">
        <f t="shared" si="9"/>
        <v>632</v>
      </c>
      <c r="AH21" s="135" t="str">
        <f t="shared" si="10"/>
        <v>156</v>
      </c>
      <c r="AI21" s="135" t="str">
        <f>VLOOKUP($AB21,TONG_SL!$A:$D,3,0)</f>
        <v>Túi</v>
      </c>
      <c r="AJ21" s="110">
        <v>1</v>
      </c>
      <c r="AK21" s="276">
        <f>IFERROR(VLOOKUP(AB21,Gia_HD_XI_SPL!$A:$C,3,0),0)</f>
        <v>73.430999999999997</v>
      </c>
      <c r="AL21" s="135">
        <f t="shared" si="11"/>
        <v>73.430999999999997</v>
      </c>
      <c r="AM21" s="135"/>
      <c r="AN21" s="135"/>
      <c r="AO21" s="135"/>
      <c r="AP21" s="135"/>
      <c r="AQ21" s="135"/>
      <c r="AR21" s="135"/>
      <c r="AS21" s="135"/>
      <c r="AT21" s="135"/>
      <c r="AU21" s="135"/>
      <c r="AV21" s="135"/>
      <c r="AW21" s="135"/>
      <c r="AX21" s="135"/>
      <c r="AY21" s="135"/>
    </row>
    <row r="22" spans="1:51" ht="15.75" x14ac:dyDescent="0.25">
      <c r="A22" s="135"/>
      <c r="B22" s="135" t="str">
        <f t="shared" si="6"/>
        <v>3</v>
      </c>
      <c r="C22" s="136">
        <v>46056</v>
      </c>
      <c r="D22" s="136">
        <v>46056</v>
      </c>
      <c r="E22" s="135" t="s">
        <v>15645</v>
      </c>
      <c r="F22" s="135"/>
      <c r="G22" s="135"/>
      <c r="H22" s="135" t="s">
        <v>15457</v>
      </c>
      <c r="I22" s="135"/>
      <c r="J22" s="135"/>
      <c r="K22" s="135"/>
      <c r="L22" s="135" t="s">
        <v>15468</v>
      </c>
      <c r="M22" s="135" t="s">
        <v>7228</v>
      </c>
      <c r="N22" s="135" t="s">
        <v>15469</v>
      </c>
      <c r="O22" s="135"/>
      <c r="P22" s="135"/>
      <c r="Q22" s="135"/>
      <c r="R22" s="135"/>
      <c r="S22" s="135"/>
      <c r="T22" s="135"/>
      <c r="U22" s="135" t="str">
        <f t="shared" si="7"/>
        <v>K-C6</v>
      </c>
      <c r="V22" s="135"/>
      <c r="W22" s="135"/>
      <c r="X22" s="135"/>
      <c r="Y22" s="135"/>
      <c r="Z22" s="135"/>
      <c r="AA22" s="135"/>
      <c r="AB22" t="s">
        <v>7182</v>
      </c>
      <c r="AC22" s="135" t="str">
        <f>VLOOKUP(AB22,TONG_SL!$A:$C,2,0)</f>
        <v>Chân giò heo muối 300g</v>
      </c>
      <c r="AD22" s="135"/>
      <c r="AE22" s="135" t="str">
        <f t="shared" si="8"/>
        <v>K-C6</v>
      </c>
      <c r="AF22" s="135"/>
      <c r="AG22" s="135" t="str">
        <f t="shared" si="9"/>
        <v>632</v>
      </c>
      <c r="AH22" s="135" t="str">
        <f t="shared" si="10"/>
        <v>156</v>
      </c>
      <c r="AI22" s="135" t="str">
        <f>VLOOKUP($AB22,TONG_SL!$A:$D,3,0)</f>
        <v>Túi</v>
      </c>
      <c r="AJ22" s="110">
        <v>1</v>
      </c>
      <c r="AK22" s="276">
        <f>IFERROR(VLOOKUP(AB22,Gia_HD_XI_SPL!$A:$C,3,0),0)</f>
        <v>73.430999999999997</v>
      </c>
      <c r="AL22" s="135">
        <f t="shared" si="11"/>
        <v>73.430999999999997</v>
      </c>
      <c r="AM22" s="135"/>
      <c r="AN22" s="135"/>
      <c r="AO22" s="135"/>
      <c r="AP22" s="135"/>
      <c r="AQ22" s="135"/>
      <c r="AR22" s="135"/>
      <c r="AS22" s="135"/>
      <c r="AT22" s="135"/>
      <c r="AU22" s="135"/>
      <c r="AV22" s="135"/>
      <c r="AW22" s="135"/>
      <c r="AX22" s="135"/>
      <c r="AY22" s="135"/>
    </row>
    <row r="23" spans="1:51" ht="15.75" x14ac:dyDescent="0.25">
      <c r="A23" s="135"/>
      <c r="B23" s="135" t="str">
        <f t="shared" si="6"/>
        <v>3</v>
      </c>
      <c r="C23" s="136">
        <v>46056</v>
      </c>
      <c r="D23" s="136">
        <v>46056</v>
      </c>
      <c r="E23" s="135" t="s">
        <v>15646</v>
      </c>
      <c r="F23" s="135"/>
      <c r="G23" s="135"/>
      <c r="H23" s="135" t="s">
        <v>15457</v>
      </c>
      <c r="I23" s="135"/>
      <c r="J23" s="135"/>
      <c r="K23" s="135"/>
      <c r="L23" s="135" t="s">
        <v>15647</v>
      </c>
      <c r="M23" s="135" t="s">
        <v>7228</v>
      </c>
      <c r="N23" s="135" t="s">
        <v>15309</v>
      </c>
      <c r="O23" s="135"/>
      <c r="P23" s="135"/>
      <c r="Q23" s="135"/>
      <c r="R23" s="135"/>
      <c r="S23" s="135"/>
      <c r="T23" s="135"/>
      <c r="U23" s="135" t="str">
        <f t="shared" si="7"/>
        <v>K-C6</v>
      </c>
      <c r="V23" s="135"/>
      <c r="W23" s="135"/>
      <c r="X23" s="135"/>
      <c r="Y23" s="135"/>
      <c r="Z23" s="135"/>
      <c r="AA23" s="135"/>
      <c r="AB23" t="s">
        <v>15332</v>
      </c>
      <c r="AC23" s="135" t="str">
        <f>VLOOKUP(AB23,TONG_SL!$A:$C,2,0)</f>
        <v>Chân giò heo muối vị Tayaki 450g</v>
      </c>
      <c r="AD23" s="135"/>
      <c r="AE23" s="135" t="str">
        <f t="shared" si="8"/>
        <v>K-C6</v>
      </c>
      <c r="AF23" s="135"/>
      <c r="AG23" s="135" t="str">
        <f t="shared" si="9"/>
        <v>632</v>
      </c>
      <c r="AH23" s="135" t="str">
        <f t="shared" si="10"/>
        <v>156</v>
      </c>
      <c r="AI23" s="135" t="str">
        <f>VLOOKUP($AB23,TONG_SL!$A:$D,3,0)</f>
        <v>Túi</v>
      </c>
      <c r="AJ23" s="110">
        <v>1</v>
      </c>
      <c r="AK23" s="276">
        <f>IFERROR(VLOOKUP(AB23,Gia_HD_XI_SPL!$A:$C,3,0),0)</f>
        <v>0</v>
      </c>
      <c r="AL23" s="135">
        <f t="shared" si="11"/>
        <v>0</v>
      </c>
      <c r="AM23" s="135"/>
      <c r="AN23" s="135"/>
      <c r="AO23" s="135"/>
      <c r="AP23" s="135"/>
      <c r="AQ23" s="135"/>
      <c r="AR23" s="135"/>
      <c r="AS23" s="135"/>
      <c r="AT23" s="135"/>
      <c r="AU23" s="135"/>
      <c r="AV23" s="135"/>
      <c r="AW23" s="135"/>
      <c r="AX23" s="135"/>
      <c r="AY23" s="135"/>
    </row>
    <row r="24" spans="1:51" ht="15.75" x14ac:dyDescent="0.25">
      <c r="A24" s="135"/>
      <c r="B24" s="135" t="str">
        <f t="shared" si="6"/>
        <v>3</v>
      </c>
      <c r="C24" s="136">
        <v>46056</v>
      </c>
      <c r="D24" s="136">
        <v>46056</v>
      </c>
      <c r="E24" s="135" t="s">
        <v>15646</v>
      </c>
      <c r="F24" s="135"/>
      <c r="G24" s="135"/>
      <c r="H24" s="135" t="s">
        <v>15457</v>
      </c>
      <c r="I24" s="135"/>
      <c r="J24" s="135"/>
      <c r="K24" s="135"/>
      <c r="L24" s="135" t="s">
        <v>15647</v>
      </c>
      <c r="M24" s="135" t="s">
        <v>7228</v>
      </c>
      <c r="N24" s="135" t="s">
        <v>15309</v>
      </c>
      <c r="O24" s="135"/>
      <c r="P24" s="135"/>
      <c r="Q24" s="135"/>
      <c r="R24" s="135"/>
      <c r="S24" s="135"/>
      <c r="T24" s="135"/>
      <c r="U24" s="135" t="str">
        <f t="shared" si="7"/>
        <v>K-C6</v>
      </c>
      <c r="V24" s="135"/>
      <c r="W24" s="135"/>
      <c r="X24" s="135"/>
      <c r="Y24" s="135"/>
      <c r="Z24" s="135"/>
      <c r="AA24" s="135"/>
      <c r="AB24" t="s">
        <v>15451</v>
      </c>
      <c r="AC24" s="135" t="str">
        <f>VLOOKUP(AB24,TONG_SL!$A:$C,2,0)</f>
        <v>Giò lụa cây 250g</v>
      </c>
      <c r="AD24" s="135"/>
      <c r="AE24" s="135" t="str">
        <f t="shared" si="8"/>
        <v>K-C6</v>
      </c>
      <c r="AF24" s="135"/>
      <c r="AG24" s="135" t="str">
        <f t="shared" si="9"/>
        <v>632</v>
      </c>
      <c r="AH24" s="135" t="str">
        <f t="shared" si="10"/>
        <v>156</v>
      </c>
      <c r="AI24" s="135" t="str">
        <f>VLOOKUP($AB24,TONG_SL!$A:$D,3,0)</f>
        <v>Túi</v>
      </c>
      <c r="AJ24" s="110">
        <v>1</v>
      </c>
      <c r="AK24" s="276">
        <f>IFERROR(VLOOKUP(AB24,Gia_HD_XI_SPL!$A:$C,3,0),0)</f>
        <v>49.5</v>
      </c>
      <c r="AL24" s="135">
        <f t="shared" si="11"/>
        <v>49.5</v>
      </c>
      <c r="AM24" s="135"/>
      <c r="AN24" s="135"/>
      <c r="AO24" s="135"/>
      <c r="AP24" s="135"/>
      <c r="AQ24" s="135"/>
      <c r="AR24" s="135"/>
      <c r="AS24" s="135"/>
      <c r="AT24" s="135"/>
      <c r="AU24" s="135"/>
      <c r="AV24" s="135"/>
      <c r="AW24" s="135"/>
      <c r="AX24" s="135"/>
      <c r="AY24" s="135"/>
    </row>
    <row r="25" spans="1:51" ht="15.75" x14ac:dyDescent="0.25">
      <c r="A25" s="135"/>
      <c r="B25" s="135" t="str">
        <f t="shared" si="6"/>
        <v>3</v>
      </c>
      <c r="C25" s="136">
        <v>46056</v>
      </c>
      <c r="D25" s="136">
        <v>46056</v>
      </c>
      <c r="E25" s="135" t="s">
        <v>15646</v>
      </c>
      <c r="F25" s="135"/>
      <c r="G25" s="135"/>
      <c r="H25" s="135" t="s">
        <v>15457</v>
      </c>
      <c r="I25" s="135"/>
      <c r="J25" s="135"/>
      <c r="K25" s="135"/>
      <c r="L25" s="135" t="s">
        <v>15647</v>
      </c>
      <c r="M25" s="135" t="s">
        <v>7228</v>
      </c>
      <c r="N25" s="135" t="s">
        <v>15309</v>
      </c>
      <c r="O25" s="135"/>
      <c r="P25" s="135"/>
      <c r="Q25" s="135"/>
      <c r="R25" s="135"/>
      <c r="S25" s="135"/>
      <c r="T25" s="135"/>
      <c r="U25" s="135" t="str">
        <f t="shared" si="7"/>
        <v>K-C6</v>
      </c>
      <c r="V25" s="135"/>
      <c r="W25" s="135"/>
      <c r="X25" s="135"/>
      <c r="Y25" s="135"/>
      <c r="Z25" s="135"/>
      <c r="AA25" s="135"/>
      <c r="AB25" t="s">
        <v>553</v>
      </c>
      <c r="AC25" s="135" t="str">
        <f>VLOOKUP(AB25,TONG_SL!$A:$C,2,0)</f>
        <v>Gà muối hun khói 300g</v>
      </c>
      <c r="AD25" s="135"/>
      <c r="AE25" s="135" t="str">
        <f t="shared" si="8"/>
        <v>K-C6</v>
      </c>
      <c r="AF25" s="135"/>
      <c r="AG25" s="135" t="str">
        <f t="shared" si="9"/>
        <v>632</v>
      </c>
      <c r="AH25" s="135" t="str">
        <f t="shared" si="10"/>
        <v>156</v>
      </c>
      <c r="AI25" s="135" t="str">
        <f>VLOOKUP($AB25,TONG_SL!$A:$D,3,0)</f>
        <v>Túi</v>
      </c>
      <c r="AJ25" s="110">
        <v>1</v>
      </c>
      <c r="AK25" s="276">
        <f>IFERROR(VLOOKUP(AB25,Gia_HD_XI_SPL!$A:$C,3,0),0)</f>
        <v>70</v>
      </c>
      <c r="AL25" s="135">
        <f t="shared" si="11"/>
        <v>70</v>
      </c>
      <c r="AM25" s="135"/>
      <c r="AN25" s="135"/>
      <c r="AO25" s="135"/>
      <c r="AP25" s="135"/>
      <c r="AQ25" s="135"/>
      <c r="AR25" s="135"/>
      <c r="AS25" s="135"/>
      <c r="AT25" s="135"/>
      <c r="AU25" s="135"/>
      <c r="AV25" s="135"/>
      <c r="AW25" s="135"/>
      <c r="AX25" s="135"/>
      <c r="AY25" s="135"/>
    </row>
    <row r="26" spans="1:51" ht="15.75" x14ac:dyDescent="0.25">
      <c r="A26" s="135"/>
      <c r="B26" s="135" t="str">
        <f t="shared" si="6"/>
        <v>3</v>
      </c>
      <c r="C26" s="136">
        <v>46056</v>
      </c>
      <c r="D26" s="136">
        <v>46056</v>
      </c>
      <c r="E26" s="135" t="s">
        <v>15648</v>
      </c>
      <c r="F26" s="135"/>
      <c r="G26" s="135"/>
      <c r="H26" s="135" t="s">
        <v>15587</v>
      </c>
      <c r="I26" s="135"/>
      <c r="J26" s="135"/>
      <c r="K26" s="135"/>
      <c r="L26" s="135" t="s">
        <v>15647</v>
      </c>
      <c r="M26" s="135" t="s">
        <v>7228</v>
      </c>
      <c r="N26" s="135" t="s">
        <v>15309</v>
      </c>
      <c r="O26" s="135"/>
      <c r="P26" s="135"/>
      <c r="Q26" s="135"/>
      <c r="R26" s="135"/>
      <c r="S26" s="135"/>
      <c r="T26" s="135"/>
      <c r="U26" s="135" t="str">
        <f t="shared" si="7"/>
        <v>K-C6</v>
      </c>
      <c r="V26" s="135"/>
      <c r="W26" s="135"/>
      <c r="X26" s="135"/>
      <c r="Y26" s="135"/>
      <c r="Z26" s="135"/>
      <c r="AA26" s="135"/>
      <c r="AB26" t="s">
        <v>15470</v>
      </c>
      <c r="AC26" s="135" t="str">
        <f>VLOOKUP(AB26,TONG_SL!$A:$C,2,0)</f>
        <v>Gà muối hun khói 300g</v>
      </c>
      <c r="AD26" s="135"/>
      <c r="AE26" s="135" t="str">
        <f t="shared" si="8"/>
        <v>K-C6</v>
      </c>
      <c r="AF26" s="135"/>
      <c r="AG26" s="135" t="str">
        <f t="shared" si="9"/>
        <v>632</v>
      </c>
      <c r="AH26" s="135" t="str">
        <f t="shared" si="10"/>
        <v>156</v>
      </c>
      <c r="AI26" s="135" t="str">
        <f>VLOOKUP($AB26,TONG_SL!$A:$D,3,0)</f>
        <v>Túi</v>
      </c>
      <c r="AJ26" s="110">
        <v>1</v>
      </c>
      <c r="AK26" s="276">
        <f>IFERROR(VLOOKUP(AB26,Gia_HD_XI_SPL!$A:$C,3,0),0)</f>
        <v>70</v>
      </c>
      <c r="AL26" s="135">
        <f t="shared" si="11"/>
        <v>70</v>
      </c>
      <c r="AM26" s="135"/>
      <c r="AN26" s="135"/>
      <c r="AO26" s="135"/>
      <c r="AP26" s="135"/>
      <c r="AQ26" s="135"/>
      <c r="AR26" s="135"/>
      <c r="AS26" s="135"/>
      <c r="AT26" s="135"/>
      <c r="AU26" s="135"/>
      <c r="AV26" s="135"/>
      <c r="AW26" s="135"/>
      <c r="AX26" s="135"/>
      <c r="AY26" s="135"/>
    </row>
    <row r="27" spans="1:51" ht="15.75" x14ac:dyDescent="0.25">
      <c r="A27" s="135"/>
      <c r="B27" s="135" t="str">
        <f t="shared" si="6"/>
        <v>3</v>
      </c>
      <c r="C27" s="136">
        <v>46056</v>
      </c>
      <c r="D27" s="136">
        <v>46056</v>
      </c>
      <c r="E27" s="135" t="s">
        <v>15648</v>
      </c>
      <c r="F27" s="135"/>
      <c r="G27" s="135"/>
      <c r="H27" s="135" t="s">
        <v>15587</v>
      </c>
      <c r="I27" s="135"/>
      <c r="J27" s="135"/>
      <c r="K27" s="135"/>
      <c r="L27" s="135" t="s">
        <v>15647</v>
      </c>
      <c r="M27" s="135" t="s">
        <v>7228</v>
      </c>
      <c r="N27" s="135" t="s">
        <v>15309</v>
      </c>
      <c r="O27" s="135"/>
      <c r="P27" s="135"/>
      <c r="Q27" s="135"/>
      <c r="R27" s="135"/>
      <c r="S27" s="135"/>
      <c r="T27" s="135"/>
      <c r="U27" s="135" t="str">
        <f t="shared" si="7"/>
        <v>K-C6</v>
      </c>
      <c r="V27" s="135"/>
      <c r="W27" s="135"/>
      <c r="X27" s="135"/>
      <c r="Y27" s="135"/>
      <c r="Z27" s="135"/>
      <c r="AA27" s="135"/>
      <c r="AB27" t="s">
        <v>15638</v>
      </c>
      <c r="AC27" s="135" t="str">
        <f>VLOOKUP(AB27,TONG_SL!$A:$C,2,0)</f>
        <v>Giò lụa 500g</v>
      </c>
      <c r="AD27" s="135"/>
      <c r="AE27" s="135" t="str">
        <f t="shared" si="8"/>
        <v>K-C6</v>
      </c>
      <c r="AF27" s="135"/>
      <c r="AG27" s="135" t="str">
        <f t="shared" si="9"/>
        <v>632</v>
      </c>
      <c r="AH27" s="135" t="str">
        <f t="shared" si="10"/>
        <v>156</v>
      </c>
      <c r="AI27" s="135" t="str">
        <f>VLOOKUP($AB27,TONG_SL!$A:$D,3,0)</f>
        <v>Túi</v>
      </c>
      <c r="AJ27" s="110">
        <v>1</v>
      </c>
      <c r="AK27" s="276">
        <f>IFERROR(VLOOKUP(AB27,Gia_HD_XI_SPL!$A:$C,3,0),0)</f>
        <v>0</v>
      </c>
      <c r="AL27" s="135">
        <f t="shared" si="11"/>
        <v>0</v>
      </c>
      <c r="AM27" s="135"/>
      <c r="AN27" s="135"/>
      <c r="AO27" s="135"/>
      <c r="AP27" s="135"/>
      <c r="AQ27" s="135"/>
      <c r="AR27" s="135"/>
      <c r="AS27" s="135"/>
      <c r="AT27" s="135"/>
      <c r="AU27" s="135"/>
      <c r="AV27" s="135"/>
      <c r="AW27" s="135"/>
      <c r="AX27" s="135"/>
      <c r="AY27" s="135"/>
    </row>
    <row r="28" spans="1:51" ht="15.75" x14ac:dyDescent="0.25">
      <c r="A28" s="135"/>
      <c r="B28" s="135" t="str">
        <f t="shared" si="6"/>
        <v>3</v>
      </c>
      <c r="C28" s="136">
        <v>46056</v>
      </c>
      <c r="D28" s="136">
        <v>46056</v>
      </c>
      <c r="E28" s="135" t="s">
        <v>15649</v>
      </c>
      <c r="F28" s="135"/>
      <c r="G28" s="135"/>
      <c r="H28" s="135" t="s">
        <v>15442</v>
      </c>
      <c r="I28" s="135"/>
      <c r="J28" s="135"/>
      <c r="K28" s="135"/>
      <c r="L28" s="135" t="s">
        <v>15468</v>
      </c>
      <c r="M28" s="135" t="s">
        <v>7228</v>
      </c>
      <c r="N28" s="135" t="s">
        <v>15469</v>
      </c>
      <c r="O28" s="135"/>
      <c r="P28" s="135"/>
      <c r="Q28" s="135"/>
      <c r="R28" s="135"/>
      <c r="S28" s="135"/>
      <c r="T28" s="135"/>
      <c r="U28" s="135" t="str">
        <f t="shared" si="7"/>
        <v>K-C6</v>
      </c>
      <c r="V28" s="135"/>
      <c r="W28" s="135"/>
      <c r="X28" s="135"/>
      <c r="Y28" s="135"/>
      <c r="Z28" s="135"/>
      <c r="AA28" s="135"/>
      <c r="AB28" t="s">
        <v>7192</v>
      </c>
      <c r="AC28" s="135" t="str">
        <f>VLOOKUP(AB28,TONG_SL!$A:$C,2,0)</f>
        <v>Gà muối 500g</v>
      </c>
      <c r="AD28" s="135"/>
      <c r="AE28" s="135" t="str">
        <f t="shared" si="8"/>
        <v>K-C6</v>
      </c>
      <c r="AF28" s="135"/>
      <c r="AG28" s="135" t="str">
        <f t="shared" si="9"/>
        <v>632</v>
      </c>
      <c r="AH28" s="135" t="str">
        <f t="shared" si="10"/>
        <v>156</v>
      </c>
      <c r="AI28" s="135" t="str">
        <f>VLOOKUP($AB28,TONG_SL!$A:$D,3,0)</f>
        <v>Túi</v>
      </c>
      <c r="AJ28" s="110">
        <v>1</v>
      </c>
      <c r="AK28" s="209">
        <f>IFERROR(VLOOKUP(AB28,Gia_HD_XI_SPL!$A:$C,3,0),0)</f>
        <v>111.05800000000001</v>
      </c>
      <c r="AL28" s="135">
        <f t="shared" si="11"/>
        <v>111.05800000000001</v>
      </c>
      <c r="AM28" s="135"/>
      <c r="AN28" s="135"/>
      <c r="AO28" s="135"/>
      <c r="AP28" s="135"/>
      <c r="AQ28" s="135"/>
      <c r="AR28" s="135"/>
      <c r="AS28" s="135"/>
      <c r="AT28" s="135"/>
      <c r="AU28" s="135"/>
      <c r="AV28" s="135"/>
      <c r="AW28" s="135"/>
      <c r="AX28" s="135"/>
      <c r="AY28" s="135"/>
    </row>
    <row r="29" spans="1:51" ht="15.75" x14ac:dyDescent="0.25">
      <c r="A29" s="135"/>
      <c r="B29" s="135" t="str">
        <f t="shared" ref="B29:B45" si="12">IF($C29&lt;&gt;"","3","")</f>
        <v>3</v>
      </c>
      <c r="C29" s="37">
        <v>46057</v>
      </c>
      <c r="D29" s="37">
        <v>46057</v>
      </c>
      <c r="E29" t="s">
        <v>15826</v>
      </c>
      <c r="H29" t="s">
        <v>1769</v>
      </c>
      <c r="L29" t="s">
        <v>15472</v>
      </c>
      <c r="M29" t="s">
        <v>1769</v>
      </c>
      <c r="N29" t="s">
        <v>7186</v>
      </c>
      <c r="U29" t="str">
        <f t="shared" si="7"/>
        <v>K-C6</v>
      </c>
      <c r="AB29" t="s">
        <v>7192</v>
      </c>
      <c r="AC29" s="135" t="str">
        <f>VLOOKUP(AB29,TONG_SL!$A:$C,2,0)</f>
        <v>Gà muối 500g</v>
      </c>
      <c r="AD29" s="135"/>
      <c r="AE29" s="135" t="str">
        <f t="shared" ref="AE29:AE38" si="13">IF($C29&lt;&gt;"","K-C6","")</f>
        <v>K-C6</v>
      </c>
      <c r="AF29" s="135"/>
      <c r="AG29" s="135" t="str">
        <f t="shared" ref="AG29:AG38" si="14">IF($C29&lt;&gt;"","632","")</f>
        <v>632</v>
      </c>
      <c r="AH29" s="135" t="str">
        <f t="shared" ref="AH29:AH38" si="15">IF($C29&lt;&gt;"","156","")</f>
        <v>156</v>
      </c>
      <c r="AI29" s="135" t="str">
        <f>VLOOKUP($AB29,TONG_SL!$A:$D,3,0)</f>
        <v>Túi</v>
      </c>
      <c r="AJ29" s="110">
        <v>15</v>
      </c>
      <c r="AK29" s="310">
        <f>IFERROR(VLOOKUP(AB29,Gia_HD_XI_SPL!$A:$C,3,0),0)</f>
        <v>111.05800000000001</v>
      </c>
      <c r="AL29" s="135">
        <f t="shared" ref="AL29:AL38" si="16">AJ29*AK29</f>
        <v>1665.8700000000001</v>
      </c>
      <c r="AM29" s="135"/>
      <c r="AN29" s="135"/>
      <c r="AO29" s="135"/>
      <c r="AP29" s="135"/>
      <c r="AQ29" s="135"/>
      <c r="AR29" s="135"/>
      <c r="AS29" s="135"/>
      <c r="AT29" s="135"/>
      <c r="AU29" s="135"/>
      <c r="AV29" s="135"/>
      <c r="AW29" s="135"/>
      <c r="AX29" s="135"/>
      <c r="AY29" s="135"/>
    </row>
    <row r="30" spans="1:51" ht="15.75" x14ac:dyDescent="0.25">
      <c r="A30" s="135"/>
      <c r="B30" s="135" t="str">
        <f t="shared" si="12"/>
        <v>3</v>
      </c>
      <c r="C30" s="37">
        <v>46057</v>
      </c>
      <c r="D30" s="37">
        <v>46057</v>
      </c>
      <c r="E30" t="s">
        <v>15826</v>
      </c>
      <c r="H30" t="s">
        <v>1769</v>
      </c>
      <c r="L30" t="s">
        <v>15472</v>
      </c>
      <c r="M30" t="s">
        <v>1769</v>
      </c>
      <c r="N30" t="s">
        <v>7186</v>
      </c>
      <c r="U30" t="str">
        <f t="shared" si="7"/>
        <v>K-C6</v>
      </c>
      <c r="AB30" t="s">
        <v>34</v>
      </c>
      <c r="AC30" s="135" t="str">
        <f>VLOOKUP(AB30,TONG_SL!$A:$C,2,0)</f>
        <v>Tai heo muối 200g</v>
      </c>
      <c r="AD30" s="135"/>
      <c r="AE30" s="135" t="str">
        <f t="shared" si="13"/>
        <v>K-C6</v>
      </c>
      <c r="AF30" s="135"/>
      <c r="AG30" s="135" t="str">
        <f t="shared" si="14"/>
        <v>632</v>
      </c>
      <c r="AH30" s="135" t="str">
        <f t="shared" si="15"/>
        <v>156</v>
      </c>
      <c r="AI30" s="135" t="str">
        <f>VLOOKUP($AB30,TONG_SL!$A:$D,3,0)</f>
        <v>Túi</v>
      </c>
      <c r="AJ30" s="110">
        <v>2</v>
      </c>
      <c r="AK30" s="310">
        <f>IFERROR(VLOOKUP(AB30,Gia_HD_XI_SPL!$A:$C,3,0),0)</f>
        <v>55.594999999999999</v>
      </c>
      <c r="AL30" s="135">
        <f t="shared" si="16"/>
        <v>111.19</v>
      </c>
      <c r="AM30" s="135"/>
      <c r="AN30" s="135"/>
      <c r="AO30" s="135"/>
      <c r="AP30" s="135"/>
      <c r="AQ30" s="135"/>
      <c r="AR30" s="135"/>
      <c r="AS30" s="135"/>
      <c r="AT30" s="135"/>
      <c r="AU30" s="135"/>
      <c r="AV30" s="135"/>
      <c r="AW30" s="135"/>
      <c r="AX30" s="135"/>
      <c r="AY30" s="135"/>
    </row>
    <row r="31" spans="1:51" ht="15.75" x14ac:dyDescent="0.25">
      <c r="A31" s="135"/>
      <c r="B31" s="135" t="str">
        <f t="shared" si="12"/>
        <v>3</v>
      </c>
      <c r="C31" s="37">
        <v>46057</v>
      </c>
      <c r="D31" s="37">
        <v>46057</v>
      </c>
      <c r="E31" t="s">
        <v>15826</v>
      </c>
      <c r="H31" t="s">
        <v>1769</v>
      </c>
      <c r="L31" t="s">
        <v>15472</v>
      </c>
      <c r="M31" t="s">
        <v>1769</v>
      </c>
      <c r="N31" t="s">
        <v>7186</v>
      </c>
      <c r="U31" t="str">
        <f t="shared" si="7"/>
        <v>K-C6</v>
      </c>
      <c r="AB31" s="327" t="s">
        <v>15332</v>
      </c>
      <c r="AC31" s="135" t="str">
        <f>VLOOKUP(AB31,TONG_SL!$A:$C,2,0)</f>
        <v>Chân giò heo muối vị Tayaki 450g</v>
      </c>
      <c r="AD31" s="135"/>
      <c r="AE31" s="135" t="str">
        <f t="shared" si="13"/>
        <v>K-C6</v>
      </c>
      <c r="AF31" s="135"/>
      <c r="AG31" s="135" t="str">
        <f t="shared" si="14"/>
        <v>632</v>
      </c>
      <c r="AH31" s="135" t="str">
        <f t="shared" si="15"/>
        <v>156</v>
      </c>
      <c r="AI31" s="135" t="str">
        <f>VLOOKUP($AB31,TONG_SL!$A:$D,3,0)</f>
        <v>Túi</v>
      </c>
      <c r="AJ31" s="110">
        <v>2</v>
      </c>
      <c r="AK31" s="311">
        <f>IFERROR(VLOOKUP(AB31,Gia_HD_XI_SPL!$A:$C,3,0),0)</f>
        <v>0</v>
      </c>
      <c r="AL31" s="135">
        <f t="shared" si="16"/>
        <v>0</v>
      </c>
      <c r="AM31" s="135"/>
      <c r="AN31" s="135"/>
      <c r="AO31" s="135"/>
      <c r="AP31" s="135"/>
      <c r="AQ31" s="135"/>
      <c r="AR31" s="135"/>
      <c r="AS31" s="135"/>
      <c r="AT31" s="135"/>
      <c r="AU31" s="135"/>
      <c r="AV31" s="135"/>
      <c r="AW31" s="135"/>
      <c r="AX31" s="135"/>
      <c r="AY31" s="135"/>
    </row>
    <row r="32" spans="1:51" ht="15.75" x14ac:dyDescent="0.25">
      <c r="A32" s="135"/>
      <c r="B32" s="135" t="str">
        <f t="shared" si="12"/>
        <v>3</v>
      </c>
      <c r="C32" s="37">
        <v>46057</v>
      </c>
      <c r="D32" s="37">
        <v>46057</v>
      </c>
      <c r="E32" t="s">
        <v>15826</v>
      </c>
      <c r="H32" t="s">
        <v>1769</v>
      </c>
      <c r="L32" t="s">
        <v>15472</v>
      </c>
      <c r="M32" t="s">
        <v>1769</v>
      </c>
      <c r="N32" t="s">
        <v>7186</v>
      </c>
      <c r="U32" t="str">
        <f t="shared" si="7"/>
        <v>K-C6</v>
      </c>
      <c r="AB32" t="s">
        <v>27</v>
      </c>
      <c r="AC32" s="135" t="str">
        <f>VLOOKUP(AB32,TONG_SL!$A:$C,2,0)</f>
        <v>Chân giò heo muối 300g</v>
      </c>
      <c r="AD32" s="135"/>
      <c r="AE32" s="135" t="str">
        <f t="shared" si="13"/>
        <v>K-C6</v>
      </c>
      <c r="AF32" s="135"/>
      <c r="AG32" s="135" t="str">
        <f t="shared" si="14"/>
        <v>632</v>
      </c>
      <c r="AH32" s="135" t="str">
        <f t="shared" si="15"/>
        <v>156</v>
      </c>
      <c r="AI32" s="135" t="str">
        <f>VLOOKUP($AB32,TONG_SL!$A:$D,3,0)</f>
        <v>Túi</v>
      </c>
      <c r="AJ32" s="110">
        <v>2</v>
      </c>
      <c r="AK32" s="310">
        <f>IFERROR(VLOOKUP(AB32,Gia_HD_XI_SPL!$A:$C,3,0),0)</f>
        <v>73.430999999999997</v>
      </c>
      <c r="AL32" s="135">
        <f t="shared" si="16"/>
        <v>146.86199999999999</v>
      </c>
      <c r="AM32" s="135"/>
      <c r="AN32" s="135"/>
      <c r="AO32" s="135"/>
      <c r="AP32" s="135"/>
      <c r="AQ32" s="135"/>
      <c r="AR32" s="135"/>
      <c r="AS32" s="135"/>
      <c r="AT32" s="135"/>
      <c r="AU32" s="135"/>
      <c r="AV32" s="135"/>
      <c r="AW32" s="135"/>
      <c r="AX32" s="135"/>
      <c r="AY32" s="135"/>
    </row>
    <row r="33" spans="1:51" ht="15.75" x14ac:dyDescent="0.25">
      <c r="A33" s="135"/>
      <c r="B33" s="135" t="str">
        <f t="shared" si="12"/>
        <v>3</v>
      </c>
      <c r="C33" s="37">
        <v>46057</v>
      </c>
      <c r="D33" s="37">
        <v>46057</v>
      </c>
      <c r="E33" t="s">
        <v>15826</v>
      </c>
      <c r="H33" t="s">
        <v>1769</v>
      </c>
      <c r="L33" t="s">
        <v>15472</v>
      </c>
      <c r="M33" t="s">
        <v>1769</v>
      </c>
      <c r="N33" t="s">
        <v>7186</v>
      </c>
      <c r="U33" t="str">
        <f t="shared" si="7"/>
        <v>K-C6</v>
      </c>
      <c r="AB33" t="s">
        <v>542</v>
      </c>
      <c r="AC33" s="135" t="str">
        <f>VLOOKUP(AB33,TONG_SL!$A:$C,2,0)</f>
        <v>Chân giò heo muối 500g</v>
      </c>
      <c r="AD33" s="135"/>
      <c r="AE33" s="135" t="str">
        <f t="shared" si="13"/>
        <v>K-C6</v>
      </c>
      <c r="AF33" s="135"/>
      <c r="AG33" s="135" t="str">
        <f t="shared" si="14"/>
        <v>632</v>
      </c>
      <c r="AH33" s="135" t="str">
        <f t="shared" si="15"/>
        <v>156</v>
      </c>
      <c r="AI33" s="135" t="str">
        <f>VLOOKUP($AB33,TONG_SL!$A:$D,3,0)</f>
        <v>Túi</v>
      </c>
      <c r="AJ33" s="110">
        <v>1</v>
      </c>
      <c r="AK33" s="311">
        <f>IFERROR(VLOOKUP(AB33,Gia_HD_XI_SPL!$A:$C,3,0),0)</f>
        <v>119.066</v>
      </c>
      <c r="AL33" s="135">
        <f t="shared" si="16"/>
        <v>119.066</v>
      </c>
      <c r="AM33" s="135"/>
      <c r="AN33" s="135"/>
      <c r="AO33" s="135"/>
      <c r="AP33" s="135"/>
      <c r="AQ33" s="135"/>
      <c r="AR33" s="135"/>
      <c r="AS33" s="135"/>
      <c r="AT33" s="135"/>
      <c r="AU33" s="135"/>
      <c r="AV33" s="135"/>
      <c r="AW33" s="135"/>
      <c r="AX33" s="135"/>
      <c r="AY33" s="135"/>
    </row>
    <row r="34" spans="1:51" ht="15.75" x14ac:dyDescent="0.25">
      <c r="A34" s="135"/>
      <c r="B34" s="135" t="str">
        <f t="shared" si="12"/>
        <v>3</v>
      </c>
      <c r="C34" s="37">
        <v>46057</v>
      </c>
      <c r="D34" s="37">
        <v>46057</v>
      </c>
      <c r="E34" t="s">
        <v>15776</v>
      </c>
      <c r="H34" t="s">
        <v>15430</v>
      </c>
      <c r="L34" t="s">
        <v>15777</v>
      </c>
      <c r="M34" t="s">
        <v>1769</v>
      </c>
      <c r="N34" t="s">
        <v>15469</v>
      </c>
      <c r="U34" t="str">
        <f t="shared" si="7"/>
        <v>K-C6</v>
      </c>
      <c r="AB34" t="s">
        <v>7192</v>
      </c>
      <c r="AC34" s="135" t="str">
        <f>VLOOKUP(AB34,TONG_SL!$A:$C,2,0)</f>
        <v>Gà muối 500g</v>
      </c>
      <c r="AD34" s="135"/>
      <c r="AE34" s="135" t="str">
        <f t="shared" si="13"/>
        <v>K-C6</v>
      </c>
      <c r="AF34" s="135"/>
      <c r="AG34" s="135" t="str">
        <f t="shared" si="14"/>
        <v>632</v>
      </c>
      <c r="AH34" s="135" t="str">
        <f t="shared" si="15"/>
        <v>156</v>
      </c>
      <c r="AI34" s="135" t="str">
        <f>VLOOKUP($AB34,TONG_SL!$A:$D,3,0)</f>
        <v>Túi</v>
      </c>
      <c r="AJ34" s="110">
        <v>2</v>
      </c>
      <c r="AK34" s="310">
        <f>IFERROR(VLOOKUP(AB34,Gia_HD_XI_SPL!$A:$C,3,0),0)</f>
        <v>111.05800000000001</v>
      </c>
      <c r="AL34" s="135">
        <f t="shared" si="16"/>
        <v>222.11600000000001</v>
      </c>
      <c r="AM34" s="135"/>
      <c r="AN34" s="135"/>
      <c r="AO34" s="135"/>
      <c r="AP34" s="135"/>
      <c r="AQ34" s="135"/>
      <c r="AR34" s="135"/>
      <c r="AS34" s="135"/>
      <c r="AT34" s="135"/>
      <c r="AU34" s="135"/>
      <c r="AV34" s="135"/>
      <c r="AW34" s="135"/>
      <c r="AX34" s="135"/>
      <c r="AY34" s="135"/>
    </row>
    <row r="35" spans="1:51" ht="15.75" x14ac:dyDescent="0.25">
      <c r="A35" s="135"/>
      <c r="B35" s="135" t="str">
        <f t="shared" si="12"/>
        <v>3</v>
      </c>
      <c r="C35" s="37">
        <v>46057</v>
      </c>
      <c r="D35" s="37">
        <v>46057</v>
      </c>
      <c r="E35" t="s">
        <v>15778</v>
      </c>
      <c r="H35" t="s">
        <v>15430</v>
      </c>
      <c r="L35" t="s">
        <v>15777</v>
      </c>
      <c r="M35" t="s">
        <v>1769</v>
      </c>
      <c r="N35" t="s">
        <v>15469</v>
      </c>
      <c r="U35" t="str">
        <f t="shared" si="7"/>
        <v>K-C6</v>
      </c>
      <c r="AB35" t="s">
        <v>37</v>
      </c>
      <c r="AC35" s="135" t="str">
        <f>VLOOKUP(AB35,TONG_SL!$A:$C,2,0)</f>
        <v>Chả cốm 300g</v>
      </c>
      <c r="AD35" s="135"/>
      <c r="AE35" s="135" t="str">
        <f t="shared" si="13"/>
        <v>K-C6</v>
      </c>
      <c r="AF35" s="135"/>
      <c r="AG35" s="135" t="str">
        <f t="shared" si="14"/>
        <v>632</v>
      </c>
      <c r="AH35" s="135" t="str">
        <f t="shared" si="15"/>
        <v>156</v>
      </c>
      <c r="AI35" s="135" t="str">
        <f>VLOOKUP($AB35,TONG_SL!$A:$D,3,0)</f>
        <v>Túi</v>
      </c>
      <c r="AJ35" s="110">
        <v>1</v>
      </c>
      <c r="AK35" s="310">
        <f>IFERROR(VLOOKUP(AB35,Gia_HD_XI_SPL!$A:$C,3,0),0)</f>
        <v>74.25</v>
      </c>
      <c r="AL35" s="135">
        <f t="shared" si="16"/>
        <v>74.25</v>
      </c>
      <c r="AM35" s="135"/>
      <c r="AN35" s="135"/>
      <c r="AO35" s="135"/>
      <c r="AP35" s="135"/>
      <c r="AQ35" s="135"/>
      <c r="AR35" s="135"/>
      <c r="AS35" s="135"/>
      <c r="AT35" s="135"/>
      <c r="AU35" s="135"/>
      <c r="AV35" s="135"/>
      <c r="AW35" s="135"/>
      <c r="AX35" s="135"/>
      <c r="AY35" s="135"/>
    </row>
    <row r="36" spans="1:51" ht="15.75" x14ac:dyDescent="0.25">
      <c r="A36" s="135"/>
      <c r="B36" s="135" t="str">
        <f t="shared" si="12"/>
        <v>3</v>
      </c>
      <c r="C36" s="37">
        <v>46057</v>
      </c>
      <c r="D36" s="37">
        <v>46057</v>
      </c>
      <c r="E36" t="s">
        <v>15682</v>
      </c>
      <c r="H36" t="s">
        <v>15457</v>
      </c>
      <c r="L36" t="s">
        <v>15468</v>
      </c>
      <c r="M36" t="s">
        <v>7228</v>
      </c>
      <c r="N36" t="s">
        <v>15469</v>
      </c>
      <c r="U36" t="str">
        <f t="shared" si="7"/>
        <v>K-C6</v>
      </c>
      <c r="AB36" t="s">
        <v>553</v>
      </c>
      <c r="AC36" s="135" t="str">
        <f>VLOOKUP(AB36,TONG_SL!$A:$C,2,0)</f>
        <v>Gà muối hun khói 300g</v>
      </c>
      <c r="AD36" s="135"/>
      <c r="AE36" s="135" t="str">
        <f t="shared" si="13"/>
        <v>K-C6</v>
      </c>
      <c r="AF36" s="135"/>
      <c r="AG36" s="135" t="str">
        <f t="shared" si="14"/>
        <v>632</v>
      </c>
      <c r="AH36" s="135" t="str">
        <f t="shared" si="15"/>
        <v>156</v>
      </c>
      <c r="AI36" s="135" t="str">
        <f>VLOOKUP($AB36,TONG_SL!$A:$D,3,0)</f>
        <v>Túi</v>
      </c>
      <c r="AJ36" s="110">
        <v>1</v>
      </c>
      <c r="AK36" s="310">
        <f>IFERROR(VLOOKUP(AB36,Gia_HD_XI_SPL!$A:$C,3,0),0)</f>
        <v>70</v>
      </c>
      <c r="AL36" s="135">
        <f t="shared" si="16"/>
        <v>70</v>
      </c>
      <c r="AM36" s="135"/>
      <c r="AN36" s="135"/>
      <c r="AO36" s="135"/>
      <c r="AP36" s="135"/>
      <c r="AQ36" s="135"/>
      <c r="AR36" s="135"/>
      <c r="AS36" s="135"/>
      <c r="AT36" s="135"/>
      <c r="AU36" s="135"/>
      <c r="AV36" s="135"/>
      <c r="AW36" s="135"/>
      <c r="AX36" s="135"/>
      <c r="AY36" s="135"/>
    </row>
    <row r="37" spans="1:51" ht="15.75" x14ac:dyDescent="0.25">
      <c r="A37" s="135"/>
      <c r="B37" s="135" t="str">
        <f t="shared" si="12"/>
        <v>3</v>
      </c>
      <c r="C37" s="37">
        <v>46057</v>
      </c>
      <c r="D37" s="37">
        <v>46057</v>
      </c>
      <c r="E37" t="s">
        <v>15683</v>
      </c>
      <c r="H37" t="s">
        <v>15457</v>
      </c>
      <c r="L37" t="s">
        <v>15468</v>
      </c>
      <c r="M37" t="s">
        <v>7228</v>
      </c>
      <c r="N37" t="s">
        <v>15469</v>
      </c>
      <c r="U37" t="str">
        <f t="shared" si="7"/>
        <v>K-C6</v>
      </c>
      <c r="AB37" t="s">
        <v>15332</v>
      </c>
      <c r="AC37" s="135" t="str">
        <f>VLOOKUP(AB37,TONG_SL!$A:$C,2,0)</f>
        <v>Chân giò heo muối vị Tayaki 450g</v>
      </c>
      <c r="AD37" s="135"/>
      <c r="AE37" s="135" t="str">
        <f t="shared" si="13"/>
        <v>K-C6</v>
      </c>
      <c r="AF37" s="135"/>
      <c r="AG37" s="135" t="str">
        <f t="shared" si="14"/>
        <v>632</v>
      </c>
      <c r="AH37" s="135" t="str">
        <f t="shared" si="15"/>
        <v>156</v>
      </c>
      <c r="AI37" s="135" t="str">
        <f>VLOOKUP($AB37,TONG_SL!$A:$D,3,0)</f>
        <v>Túi</v>
      </c>
      <c r="AJ37" s="110">
        <v>1</v>
      </c>
      <c r="AK37" s="310">
        <f>IFERROR(VLOOKUP(AB37,Gia_HD_XI_SPL!$A:$C,3,0),0)</f>
        <v>0</v>
      </c>
      <c r="AL37" s="135">
        <f t="shared" si="16"/>
        <v>0</v>
      </c>
      <c r="AM37" s="135"/>
      <c r="AN37" s="135"/>
      <c r="AO37" s="135"/>
      <c r="AP37" s="135"/>
      <c r="AQ37" s="135"/>
      <c r="AR37" s="135"/>
      <c r="AS37" s="135"/>
      <c r="AT37" s="135"/>
      <c r="AU37" s="135"/>
      <c r="AV37" s="135"/>
      <c r="AW37" s="135"/>
      <c r="AX37" s="135"/>
      <c r="AY37" s="135"/>
    </row>
    <row r="38" spans="1:51" ht="15.75" x14ac:dyDescent="0.25">
      <c r="A38" s="135"/>
      <c r="B38" s="135" t="str">
        <f t="shared" si="12"/>
        <v>3</v>
      </c>
      <c r="C38" s="37">
        <v>46057</v>
      </c>
      <c r="D38" s="37">
        <v>46057</v>
      </c>
      <c r="E38" t="s">
        <v>15684</v>
      </c>
      <c r="H38" t="s">
        <v>15457</v>
      </c>
      <c r="L38" t="s">
        <v>15468</v>
      </c>
      <c r="M38" t="s">
        <v>7228</v>
      </c>
      <c r="N38" t="s">
        <v>15469</v>
      </c>
      <c r="U38" t="str">
        <f t="shared" si="7"/>
        <v>K-C6</v>
      </c>
      <c r="AB38" t="s">
        <v>15639</v>
      </c>
      <c r="AC38" s="135" t="str">
        <f>VLOOKUP(AB38,TONG_SL!$A:$C,2,0)</f>
        <v>Giò Thủ 500g</v>
      </c>
      <c r="AD38" s="135"/>
      <c r="AE38" s="135" t="str">
        <f t="shared" si="13"/>
        <v>K-C6</v>
      </c>
      <c r="AF38" s="135"/>
      <c r="AG38" s="135" t="str">
        <f t="shared" si="14"/>
        <v>632</v>
      </c>
      <c r="AH38" s="135" t="str">
        <f t="shared" si="15"/>
        <v>156</v>
      </c>
      <c r="AI38" s="135" t="str">
        <f>VLOOKUP($AB38,TONG_SL!$A:$D,3,0)</f>
        <v>Túi</v>
      </c>
      <c r="AJ38" s="110">
        <v>1</v>
      </c>
      <c r="AK38" s="310">
        <f>IFERROR(VLOOKUP(AB38,Gia_HD_XI_SPL!$A:$C,3,0),0)</f>
        <v>0</v>
      </c>
      <c r="AL38" s="135">
        <f t="shared" si="16"/>
        <v>0</v>
      </c>
      <c r="AM38" s="135"/>
      <c r="AN38" s="135"/>
      <c r="AO38" s="135"/>
      <c r="AP38" s="135"/>
      <c r="AQ38" s="135"/>
      <c r="AR38" s="135"/>
      <c r="AS38" s="135"/>
      <c r="AT38" s="135"/>
      <c r="AU38" s="135"/>
      <c r="AV38" s="135"/>
      <c r="AW38" s="135"/>
      <c r="AX38" s="135"/>
      <c r="AY38" s="135"/>
    </row>
    <row r="39" spans="1:51" ht="15.75" x14ac:dyDescent="0.25">
      <c r="A39" s="135"/>
      <c r="B39" s="135" t="str">
        <f t="shared" si="12"/>
        <v>3</v>
      </c>
      <c r="C39" s="136">
        <v>46057</v>
      </c>
      <c r="D39" s="136">
        <v>46057</v>
      </c>
      <c r="E39" s="135" t="s">
        <v>15826</v>
      </c>
      <c r="F39" s="135"/>
      <c r="G39" s="135"/>
      <c r="H39" s="135" t="s">
        <v>1769</v>
      </c>
      <c r="I39" s="135"/>
      <c r="J39" s="135"/>
      <c r="K39" s="135"/>
      <c r="L39" s="135" t="s">
        <v>15472</v>
      </c>
      <c r="M39" s="135" t="s">
        <v>1769</v>
      </c>
      <c r="N39" s="135" t="s">
        <v>7186</v>
      </c>
      <c r="O39" s="135"/>
      <c r="P39" s="135"/>
      <c r="Q39" s="135"/>
      <c r="R39" s="135"/>
      <c r="S39" s="135"/>
      <c r="T39" s="135"/>
      <c r="U39" s="135" t="str">
        <f t="shared" si="7"/>
        <v>K-C6</v>
      </c>
      <c r="V39" s="135"/>
      <c r="W39" s="135"/>
      <c r="X39" s="135"/>
      <c r="Y39" s="135"/>
      <c r="Z39" s="135"/>
      <c r="AA39" s="135"/>
      <c r="AB39" s="135" t="s">
        <v>30</v>
      </c>
      <c r="AC39" s="135" t="str">
        <f>VLOOKUP(AB39,TONG_SL!$A:$C,2,0)</f>
        <v>Gà muối 500g</v>
      </c>
      <c r="AD39" s="135"/>
      <c r="AE39" s="135" t="str">
        <f t="shared" ref="AE39:AE45" si="17">IF($C39&lt;&gt;"","K-C6","")</f>
        <v>K-C6</v>
      </c>
      <c r="AF39" s="135"/>
      <c r="AG39" s="135" t="str">
        <f t="shared" ref="AG39:AG45" si="18">IF($C39&lt;&gt;"","632","")</f>
        <v>632</v>
      </c>
      <c r="AH39" s="135" t="str">
        <f t="shared" ref="AH39:AH45" si="19">IF($C39&lt;&gt;"","156","")</f>
        <v>156</v>
      </c>
      <c r="AI39" s="135" t="str">
        <f>VLOOKUP($AB39,TONG_SL!$A:$D,3,0)</f>
        <v>Túi</v>
      </c>
      <c r="AJ39" s="110">
        <v>21</v>
      </c>
      <c r="AK39" s="310">
        <f>IFERROR(VLOOKUP(AB39,Gia_HD_XI_SPL!$A:$C,3,0),0)</f>
        <v>111.05800000000001</v>
      </c>
      <c r="AL39" s="135">
        <f t="shared" ref="AL39:AL45" si="20">AJ39*AK39</f>
        <v>2332.2180000000003</v>
      </c>
      <c r="AM39" s="135"/>
      <c r="AN39" s="135"/>
      <c r="AO39" s="135"/>
      <c r="AP39" s="135"/>
      <c r="AQ39" s="135"/>
      <c r="AR39" s="135"/>
      <c r="AS39" s="135"/>
      <c r="AT39" s="135"/>
      <c r="AU39" s="135"/>
      <c r="AV39" s="135"/>
      <c r="AW39" s="135"/>
      <c r="AX39" s="135"/>
      <c r="AY39" s="135"/>
    </row>
    <row r="40" spans="1:51" ht="15.75" x14ac:dyDescent="0.25">
      <c r="A40" s="135"/>
      <c r="B40" s="135" t="str">
        <f t="shared" si="12"/>
        <v>3</v>
      </c>
      <c r="C40" s="136">
        <v>46057</v>
      </c>
      <c r="D40" s="136">
        <v>46057</v>
      </c>
      <c r="E40" s="135" t="s">
        <v>15826</v>
      </c>
      <c r="F40" s="135"/>
      <c r="G40" s="135"/>
      <c r="H40" s="135" t="s">
        <v>1769</v>
      </c>
      <c r="I40" s="135"/>
      <c r="J40" s="135"/>
      <c r="K40" s="135"/>
      <c r="L40" s="135" t="s">
        <v>15472</v>
      </c>
      <c r="M40" s="135" t="s">
        <v>1769</v>
      </c>
      <c r="N40" s="135" t="s">
        <v>7186</v>
      </c>
      <c r="O40" s="135"/>
      <c r="P40" s="135"/>
      <c r="Q40" s="135"/>
      <c r="R40" s="135"/>
      <c r="S40" s="135"/>
      <c r="T40" s="135"/>
      <c r="U40" s="135" t="str">
        <f t="shared" si="7"/>
        <v>K-C6</v>
      </c>
      <c r="V40" s="135"/>
      <c r="W40" s="135"/>
      <c r="X40" s="135"/>
      <c r="Y40" s="135"/>
      <c r="Z40" s="135"/>
      <c r="AA40" s="135"/>
      <c r="AB40" s="135" t="s">
        <v>27</v>
      </c>
      <c r="AC40" s="135" t="str">
        <f>VLOOKUP(AB40,TONG_SL!$A:$C,2,0)</f>
        <v>Chân giò heo muối 300g</v>
      </c>
      <c r="AD40" s="135"/>
      <c r="AE40" s="135" t="str">
        <f t="shared" si="17"/>
        <v>K-C6</v>
      </c>
      <c r="AF40" s="135"/>
      <c r="AG40" s="135" t="str">
        <f t="shared" si="18"/>
        <v>632</v>
      </c>
      <c r="AH40" s="135" t="str">
        <f t="shared" si="19"/>
        <v>156</v>
      </c>
      <c r="AI40" s="135" t="str">
        <f>VLOOKUP($AB40,TONG_SL!$A:$D,3,0)</f>
        <v>Túi</v>
      </c>
      <c r="AJ40" s="110">
        <v>3</v>
      </c>
      <c r="AK40" s="310">
        <f>IFERROR(VLOOKUP(AB40,Gia_HD_XI_SPL!$A:$C,3,0),0)</f>
        <v>73.430999999999997</v>
      </c>
      <c r="AL40" s="135">
        <f t="shared" si="20"/>
        <v>220.29300000000001</v>
      </c>
      <c r="AM40" s="135"/>
      <c r="AN40" s="135"/>
      <c r="AO40" s="135"/>
      <c r="AP40" s="135"/>
      <c r="AQ40" s="135"/>
      <c r="AR40" s="135"/>
      <c r="AS40" s="135"/>
      <c r="AT40" s="135"/>
      <c r="AU40" s="135"/>
      <c r="AV40" s="135"/>
      <c r="AW40" s="135"/>
      <c r="AX40" s="135"/>
      <c r="AY40" s="135"/>
    </row>
    <row r="41" spans="1:51" ht="15.75" x14ac:dyDescent="0.25">
      <c r="A41" s="135"/>
      <c r="B41" s="135" t="str">
        <f t="shared" si="12"/>
        <v>3</v>
      </c>
      <c r="C41" s="136">
        <v>46057</v>
      </c>
      <c r="D41" s="136">
        <v>46057</v>
      </c>
      <c r="E41" s="135" t="s">
        <v>15826</v>
      </c>
      <c r="F41" s="135"/>
      <c r="G41" s="135"/>
      <c r="H41" s="135" t="s">
        <v>1769</v>
      </c>
      <c r="I41" s="135"/>
      <c r="J41" s="135"/>
      <c r="K41" s="135"/>
      <c r="L41" s="135" t="s">
        <v>15472</v>
      </c>
      <c r="M41" s="135" t="s">
        <v>1769</v>
      </c>
      <c r="N41" s="135" t="s">
        <v>7186</v>
      </c>
      <c r="O41" s="135"/>
      <c r="P41" s="135"/>
      <c r="Q41" s="135"/>
      <c r="R41" s="135"/>
      <c r="S41" s="135"/>
      <c r="T41" s="135"/>
      <c r="U41" s="135" t="str">
        <f t="shared" si="7"/>
        <v>K-C6</v>
      </c>
      <c r="V41" s="135"/>
      <c r="W41" s="135"/>
      <c r="X41" s="135"/>
      <c r="Y41" s="135"/>
      <c r="Z41" s="135"/>
      <c r="AA41" s="135"/>
      <c r="AB41" s="135" t="s">
        <v>542</v>
      </c>
      <c r="AC41" s="135" t="str">
        <f>VLOOKUP(AB41,TONG_SL!$A:$C,2,0)</f>
        <v>Chân giò heo muối 500g</v>
      </c>
      <c r="AD41" s="135"/>
      <c r="AE41" s="135" t="str">
        <f t="shared" si="17"/>
        <v>K-C6</v>
      </c>
      <c r="AF41" s="135"/>
      <c r="AG41" s="135" t="str">
        <f t="shared" si="18"/>
        <v>632</v>
      </c>
      <c r="AH41" s="135" t="str">
        <f t="shared" si="19"/>
        <v>156</v>
      </c>
      <c r="AI41" s="135" t="str">
        <f>VLOOKUP($AB41,TONG_SL!$A:$D,3,0)</f>
        <v>Túi</v>
      </c>
      <c r="AJ41" s="110">
        <v>1</v>
      </c>
      <c r="AK41" s="310">
        <f>IFERROR(VLOOKUP(AB41,Gia_HD_XI_SPL!$A:$C,3,0),0)</f>
        <v>119.066</v>
      </c>
      <c r="AL41" s="135">
        <f t="shared" si="20"/>
        <v>119.066</v>
      </c>
      <c r="AM41" s="135"/>
      <c r="AN41" s="135"/>
      <c r="AO41" s="135"/>
      <c r="AP41" s="135"/>
      <c r="AQ41" s="135"/>
      <c r="AR41" s="135"/>
      <c r="AS41" s="135"/>
      <c r="AT41" s="135"/>
      <c r="AU41" s="135"/>
      <c r="AV41" s="135"/>
      <c r="AW41" s="135"/>
      <c r="AX41" s="135"/>
      <c r="AY41" s="135"/>
    </row>
    <row r="42" spans="1:51" ht="15.75" x14ac:dyDescent="0.25">
      <c r="A42" s="135"/>
      <c r="B42" s="135" t="str">
        <f t="shared" si="12"/>
        <v>3</v>
      </c>
      <c r="C42" s="136">
        <v>46057</v>
      </c>
      <c r="D42" s="136">
        <v>46057</v>
      </c>
      <c r="E42" s="135" t="s">
        <v>15826</v>
      </c>
      <c r="F42" s="135"/>
      <c r="G42" s="135"/>
      <c r="H42" s="135" t="s">
        <v>1769</v>
      </c>
      <c r="I42" s="135"/>
      <c r="J42" s="135"/>
      <c r="K42" s="135"/>
      <c r="L42" s="135" t="s">
        <v>15472</v>
      </c>
      <c r="M42" s="135" t="s">
        <v>1769</v>
      </c>
      <c r="N42" s="135" t="s">
        <v>7186</v>
      </c>
      <c r="O42" s="135"/>
      <c r="P42" s="135"/>
      <c r="Q42" s="135"/>
      <c r="R42" s="135"/>
      <c r="S42" s="135"/>
      <c r="T42" s="135"/>
      <c r="U42" s="135" t="str">
        <f t="shared" si="7"/>
        <v>K-C6</v>
      </c>
      <c r="V42" s="135"/>
      <c r="W42" s="135"/>
      <c r="X42" s="135"/>
      <c r="Y42" s="135"/>
      <c r="Z42" s="135"/>
      <c r="AA42" s="135"/>
      <c r="AB42" s="135" t="s">
        <v>48</v>
      </c>
      <c r="AC42" s="135" t="str">
        <f>VLOOKUP(AB42,TONG_SL!$A:$C,2,0)</f>
        <v>Mọc Nấm Hương 250g</v>
      </c>
      <c r="AD42" s="135"/>
      <c r="AE42" s="135" t="str">
        <f t="shared" si="17"/>
        <v>K-C6</v>
      </c>
      <c r="AF42" s="135"/>
      <c r="AG42" s="135" t="str">
        <f t="shared" si="18"/>
        <v>632</v>
      </c>
      <c r="AH42" s="135" t="str">
        <f t="shared" si="19"/>
        <v>156</v>
      </c>
      <c r="AI42" s="135" t="str">
        <f>VLOOKUP($AB42,TONG_SL!$A:$D,3,0)</f>
        <v>Túi</v>
      </c>
      <c r="AJ42" s="110">
        <v>1</v>
      </c>
      <c r="AK42" s="310">
        <f>IFERROR(VLOOKUP(AB42,Gia_HD_XI_SPL!$A:$C,3,0),0)</f>
        <v>46</v>
      </c>
      <c r="AL42" s="135">
        <f t="shared" si="20"/>
        <v>46</v>
      </c>
      <c r="AM42" s="135"/>
      <c r="AN42" s="135"/>
      <c r="AO42" s="135"/>
      <c r="AP42" s="135"/>
      <c r="AQ42" s="135"/>
      <c r="AR42" s="135"/>
      <c r="AS42" s="135"/>
      <c r="AT42" s="135"/>
      <c r="AU42" s="135"/>
      <c r="AV42" s="135"/>
      <c r="AW42" s="135"/>
      <c r="AX42" s="135"/>
      <c r="AY42" s="135"/>
    </row>
    <row r="43" spans="1:51" ht="15.75" x14ac:dyDescent="0.25">
      <c r="A43" s="135"/>
      <c r="B43" s="135" t="str">
        <f t="shared" si="12"/>
        <v>3</v>
      </c>
      <c r="C43" s="136">
        <v>46057</v>
      </c>
      <c r="D43" s="136">
        <v>46057</v>
      </c>
      <c r="E43" s="135" t="s">
        <v>15826</v>
      </c>
      <c r="F43" s="135"/>
      <c r="G43" s="135"/>
      <c r="H43" s="135" t="s">
        <v>1769</v>
      </c>
      <c r="I43" s="135"/>
      <c r="J43" s="135"/>
      <c r="K43" s="135"/>
      <c r="L43" s="135" t="s">
        <v>15472</v>
      </c>
      <c r="M43" s="135" t="s">
        <v>1769</v>
      </c>
      <c r="N43" s="135" t="s">
        <v>7186</v>
      </c>
      <c r="O43" s="135"/>
      <c r="P43" s="135"/>
      <c r="Q43" s="135"/>
      <c r="R43" s="135"/>
      <c r="S43" s="135"/>
      <c r="T43" s="135"/>
      <c r="U43" s="135" t="str">
        <f t="shared" si="7"/>
        <v>K-C6</v>
      </c>
      <c r="V43" s="135"/>
      <c r="W43" s="135"/>
      <c r="X43" s="135"/>
      <c r="Y43" s="135"/>
      <c r="Z43" s="135"/>
      <c r="AA43" s="135"/>
      <c r="AB43" s="135" t="s">
        <v>7265</v>
      </c>
      <c r="AC43" s="135" t="str">
        <f>VLOOKUP(AB43,TONG_SL!$A:$C,2,0)</f>
        <v>Giò Thủ 500g</v>
      </c>
      <c r="AD43" s="135"/>
      <c r="AE43" s="135" t="str">
        <f t="shared" si="17"/>
        <v>K-C6</v>
      </c>
      <c r="AF43" s="135"/>
      <c r="AG43" s="135" t="str">
        <f t="shared" si="18"/>
        <v>632</v>
      </c>
      <c r="AH43" s="135" t="str">
        <f t="shared" si="19"/>
        <v>156</v>
      </c>
      <c r="AI43" s="135" t="str">
        <f>VLOOKUP($AB43,TONG_SL!$A:$D,3,0)</f>
        <v>Túi</v>
      </c>
      <c r="AJ43" s="110">
        <v>1</v>
      </c>
      <c r="AK43" s="310">
        <f>IFERROR(VLOOKUP(AB43,Gia_HD_XI_SPL!$A:$C,3,0),0)</f>
        <v>0</v>
      </c>
      <c r="AL43" s="135">
        <f t="shared" si="20"/>
        <v>0</v>
      </c>
      <c r="AM43" s="135"/>
      <c r="AN43" s="135"/>
      <c r="AO43" s="135"/>
      <c r="AP43" s="135"/>
      <c r="AQ43" s="135"/>
      <c r="AR43" s="135"/>
      <c r="AS43" s="135"/>
      <c r="AT43" s="135"/>
      <c r="AU43" s="135"/>
      <c r="AV43" s="135"/>
      <c r="AW43" s="135"/>
      <c r="AX43" s="135"/>
      <c r="AY43" s="135"/>
    </row>
    <row r="44" spans="1:51" ht="15.75" x14ac:dyDescent="0.25">
      <c r="A44" s="135"/>
      <c r="B44" s="135" t="str">
        <f t="shared" si="12"/>
        <v>3</v>
      </c>
      <c r="C44" s="341">
        <v>46058</v>
      </c>
      <c r="D44" s="341">
        <v>46058</v>
      </c>
      <c r="E44" s="341" t="s">
        <v>15912</v>
      </c>
      <c r="F44" s="159"/>
      <c r="G44" s="159"/>
      <c r="H44" s="159" t="s">
        <v>15883</v>
      </c>
      <c r="I44" s="159"/>
      <c r="J44" s="159"/>
      <c r="K44" s="159"/>
      <c r="L44" s="159" t="s">
        <v>15468</v>
      </c>
      <c r="M44" s="159" t="s">
        <v>1769</v>
      </c>
      <c r="N44" s="159" t="s">
        <v>15469</v>
      </c>
      <c r="O44" s="135"/>
      <c r="P44" s="135"/>
      <c r="Q44" s="135"/>
      <c r="R44" s="135"/>
      <c r="S44" s="135"/>
      <c r="T44" s="135"/>
      <c r="U44" s="135" t="str">
        <f t="shared" si="7"/>
        <v>K-C6</v>
      </c>
      <c r="V44" s="135"/>
      <c r="W44" s="135"/>
      <c r="X44" s="135"/>
      <c r="Y44" s="135"/>
      <c r="Z44" s="135"/>
      <c r="AA44" s="135"/>
      <c r="AB44" s="159" t="s">
        <v>553</v>
      </c>
      <c r="AC44" s="135" t="str">
        <f>VLOOKUP(AB44,TONG_SL!$A:$C,2,0)</f>
        <v>Gà muối hun khói 300g</v>
      </c>
      <c r="AD44" s="135"/>
      <c r="AE44" s="135" t="str">
        <f t="shared" si="17"/>
        <v>K-C6</v>
      </c>
      <c r="AF44" s="135"/>
      <c r="AG44" s="135" t="str">
        <f t="shared" si="18"/>
        <v>632</v>
      </c>
      <c r="AH44" s="135" t="str">
        <f t="shared" si="19"/>
        <v>156</v>
      </c>
      <c r="AI44" s="135" t="str">
        <f>VLOOKUP($AB44,TONG_SL!$A:$D,3,0)</f>
        <v>Túi</v>
      </c>
      <c r="AJ44" s="110">
        <v>1</v>
      </c>
      <c r="AK44" s="310">
        <f>IFERROR(VLOOKUP(AB44,Gia_HD_XI_SPL!$A:$C,3,0),0)</f>
        <v>70</v>
      </c>
      <c r="AL44" s="135">
        <f t="shared" si="20"/>
        <v>70</v>
      </c>
      <c r="AM44" s="135"/>
      <c r="AN44" s="135"/>
      <c r="AO44" s="135"/>
      <c r="AP44" s="135"/>
      <c r="AQ44" s="135"/>
      <c r="AR44" s="135"/>
      <c r="AS44" s="135"/>
      <c r="AT44" s="135"/>
      <c r="AU44" s="135"/>
      <c r="AV44" s="135"/>
      <c r="AW44" s="135"/>
      <c r="AX44" s="135"/>
      <c r="AY44" s="135"/>
    </row>
    <row r="45" spans="1:51" ht="15.75" x14ac:dyDescent="0.25">
      <c r="A45" s="135"/>
      <c r="B45" s="135" t="str">
        <f t="shared" si="12"/>
        <v>3</v>
      </c>
      <c r="C45" s="341">
        <v>46058</v>
      </c>
      <c r="D45" s="341">
        <v>46058</v>
      </c>
      <c r="E45" s="341" t="s">
        <v>15912</v>
      </c>
      <c r="F45" s="159"/>
      <c r="G45" s="159"/>
      <c r="H45" s="159" t="s">
        <v>15883</v>
      </c>
      <c r="I45" s="159"/>
      <c r="J45" s="159"/>
      <c r="K45" s="159"/>
      <c r="L45" s="159" t="s">
        <v>15468</v>
      </c>
      <c r="M45" s="159" t="s">
        <v>1769</v>
      </c>
      <c r="N45" s="159" t="s">
        <v>15469</v>
      </c>
      <c r="O45" s="135"/>
      <c r="P45" s="135"/>
      <c r="Q45" s="135"/>
      <c r="R45" s="135"/>
      <c r="S45" s="135"/>
      <c r="T45" s="135"/>
      <c r="U45" s="135" t="str">
        <f t="shared" si="7"/>
        <v>K-C6</v>
      </c>
      <c r="V45" s="135"/>
      <c r="W45" s="135"/>
      <c r="X45" s="135"/>
      <c r="Y45" s="135"/>
      <c r="Z45" s="135"/>
      <c r="AA45" s="135"/>
      <c r="AB45" s="159" t="s">
        <v>15640</v>
      </c>
      <c r="AC45" s="135" t="str">
        <f>VLOOKUP(AB45,TONG_SL!$A:$C,2,0)</f>
        <v>Lạp xưởng Tây Bắc 500g</v>
      </c>
      <c r="AD45" s="135"/>
      <c r="AE45" s="135" t="str">
        <f t="shared" si="17"/>
        <v>K-C6</v>
      </c>
      <c r="AF45" s="135"/>
      <c r="AG45" s="135" t="str">
        <f t="shared" si="18"/>
        <v>632</v>
      </c>
      <c r="AH45" s="135" t="str">
        <f t="shared" si="19"/>
        <v>156</v>
      </c>
      <c r="AI45" s="135" t="str">
        <f>VLOOKUP($AB45,TONG_SL!$A:$D,3,0)</f>
        <v>Túi</v>
      </c>
      <c r="AJ45" s="110">
        <v>1</v>
      </c>
      <c r="AK45" s="311">
        <f>IFERROR(VLOOKUP(AB45,Gia_HD_XI_SPL!$A:$C,3,0),0)</f>
        <v>0</v>
      </c>
      <c r="AL45" s="135">
        <f t="shared" si="20"/>
        <v>0</v>
      </c>
      <c r="AM45" s="135"/>
      <c r="AN45" s="135"/>
      <c r="AO45" s="135"/>
      <c r="AP45" s="135"/>
      <c r="AQ45" s="135"/>
      <c r="AR45" s="135"/>
      <c r="AS45" s="135"/>
      <c r="AT45" s="135"/>
      <c r="AU45" s="135"/>
      <c r="AV45" s="135"/>
      <c r="AW45" s="135"/>
      <c r="AX45" s="135"/>
      <c r="AY45" s="135"/>
    </row>
    <row r="46" spans="1:51" ht="15.75" x14ac:dyDescent="0.25">
      <c r="A46" s="135"/>
      <c r="B46" s="135" t="str">
        <f t="shared" ref="B46:B53" si="21">IF($C46&lt;&gt;"","3","")</f>
        <v>3</v>
      </c>
      <c r="C46" s="136">
        <v>46059</v>
      </c>
      <c r="D46" s="136">
        <v>46059</v>
      </c>
      <c r="E46" s="135" t="s">
        <v>16061</v>
      </c>
      <c r="F46" s="135"/>
      <c r="G46" s="135"/>
      <c r="H46" s="135" t="s">
        <v>15587</v>
      </c>
      <c r="I46" s="135"/>
      <c r="J46" s="135"/>
      <c r="K46" s="135"/>
      <c r="L46" s="159" t="s">
        <v>15468</v>
      </c>
      <c r="M46" s="159" t="s">
        <v>1769</v>
      </c>
      <c r="N46" s="159" t="s">
        <v>15469</v>
      </c>
      <c r="O46" s="135"/>
      <c r="P46" s="135"/>
      <c r="Q46" s="135"/>
      <c r="R46" s="135"/>
      <c r="S46" s="135"/>
      <c r="T46" s="135"/>
      <c r="U46" s="135" t="str">
        <f t="shared" ref="U46:U53" si="22">IF($C46&lt;&gt;"","K-C6","")</f>
        <v>K-C6</v>
      </c>
      <c r="V46" s="135"/>
      <c r="W46" s="135"/>
      <c r="X46" s="135"/>
      <c r="Y46" s="135"/>
      <c r="Z46" s="135"/>
      <c r="AA46" s="135"/>
      <c r="AB46" s="135" t="s">
        <v>7192</v>
      </c>
      <c r="AC46" s="135" t="str">
        <f>VLOOKUP(AB46,TONG_SL!$A:$C,2,0)</f>
        <v>Gà muối 500g</v>
      </c>
      <c r="AD46" s="135"/>
      <c r="AE46" s="135" t="str">
        <f t="shared" ref="AE46:AE53" si="23">IF($C46&lt;&gt;"","K-C6","")</f>
        <v>K-C6</v>
      </c>
      <c r="AF46" s="135"/>
      <c r="AG46" s="135" t="str">
        <f t="shared" ref="AG46:AG53" si="24">IF($C46&lt;&gt;"","632","")</f>
        <v>632</v>
      </c>
      <c r="AH46" s="135" t="str">
        <f t="shared" ref="AH46:AH53" si="25">IF($C46&lt;&gt;"","156","")</f>
        <v>156</v>
      </c>
      <c r="AI46" s="135" t="str">
        <f>VLOOKUP($AB46,TONG_SL!$A:$D,3,0)</f>
        <v>Túi</v>
      </c>
      <c r="AJ46" s="137">
        <v>2</v>
      </c>
      <c r="AK46" s="209">
        <f>IFERROR(VLOOKUP(AB46,Gia_HD_XI_SPL!$A:$C,3,0),0)</f>
        <v>111.05800000000001</v>
      </c>
      <c r="AL46" s="135">
        <f t="shared" ref="AL46:AL53" si="26">AJ46*AK46</f>
        <v>222.11600000000001</v>
      </c>
      <c r="AM46" s="135"/>
      <c r="AN46" s="135"/>
      <c r="AO46" s="135"/>
      <c r="AP46" s="135"/>
      <c r="AQ46" s="135"/>
      <c r="AR46" s="135"/>
      <c r="AS46" s="135"/>
      <c r="AT46" s="135"/>
      <c r="AU46" s="135"/>
      <c r="AV46" s="135"/>
      <c r="AW46" s="135"/>
      <c r="AX46" s="135"/>
      <c r="AY46" s="135"/>
    </row>
    <row r="47" spans="1:51" ht="15.75" x14ac:dyDescent="0.25">
      <c r="A47" s="135"/>
      <c r="B47" s="135" t="str">
        <f t="shared" si="21"/>
        <v>3</v>
      </c>
      <c r="C47" s="414">
        <v>46058</v>
      </c>
      <c r="D47" s="136">
        <v>46058</v>
      </c>
      <c r="E47" s="135" t="s">
        <v>16159</v>
      </c>
      <c r="F47" s="135"/>
      <c r="G47" s="135"/>
      <c r="H47" s="135" t="s">
        <v>1769</v>
      </c>
      <c r="I47" s="135"/>
      <c r="J47" s="135"/>
      <c r="K47" s="135"/>
      <c r="L47" s="135" t="s">
        <v>15472</v>
      </c>
      <c r="M47" s="135" t="s">
        <v>1769</v>
      </c>
      <c r="N47" s="135" t="s">
        <v>7186</v>
      </c>
      <c r="O47" s="135"/>
      <c r="P47" s="135"/>
      <c r="Q47" s="135"/>
      <c r="R47" s="135"/>
      <c r="S47" s="135"/>
      <c r="T47" s="135"/>
      <c r="U47" s="135" t="str">
        <f t="shared" si="22"/>
        <v>K-C6</v>
      </c>
      <c r="V47" s="135"/>
      <c r="W47" s="135"/>
      <c r="X47" s="135"/>
      <c r="Y47" s="135"/>
      <c r="Z47" s="135"/>
      <c r="AA47" s="135"/>
      <c r="AB47" s="135" t="s">
        <v>30</v>
      </c>
      <c r="AC47" s="135" t="str">
        <f>VLOOKUP(AB47,TONG_SL!$A:$C,2,0)</f>
        <v>Gà muối 500g</v>
      </c>
      <c r="AD47" s="135"/>
      <c r="AE47" s="135" t="str">
        <f t="shared" si="23"/>
        <v>K-C6</v>
      </c>
      <c r="AF47" s="135"/>
      <c r="AG47" s="135" t="str">
        <f t="shared" si="24"/>
        <v>632</v>
      </c>
      <c r="AH47" s="135" t="str">
        <f t="shared" si="25"/>
        <v>156</v>
      </c>
      <c r="AI47" s="135" t="str">
        <f>VLOOKUP($AB47,TONG_SL!$A:$D,3,0)</f>
        <v>Túi</v>
      </c>
      <c r="AJ47" s="110">
        <v>9</v>
      </c>
      <c r="AK47" s="412">
        <f>IFERROR(VLOOKUP(AB47,Gia_HD_XI_SPL!$A:$C,3,0),0)</f>
        <v>111.05800000000001</v>
      </c>
      <c r="AL47" s="135">
        <f t="shared" si="26"/>
        <v>999.52200000000005</v>
      </c>
      <c r="AM47" s="135"/>
      <c r="AN47" s="135"/>
      <c r="AO47" s="135"/>
      <c r="AP47" s="135"/>
      <c r="AQ47" s="135"/>
      <c r="AR47" s="135"/>
      <c r="AS47" s="135"/>
      <c r="AT47" s="135"/>
      <c r="AU47" s="135"/>
      <c r="AV47" s="135"/>
      <c r="AW47" s="135"/>
      <c r="AX47" s="135"/>
      <c r="AY47" s="135"/>
    </row>
    <row r="48" spans="1:51" ht="15.75" x14ac:dyDescent="0.25">
      <c r="A48" s="135"/>
      <c r="B48" s="135" t="str">
        <f t="shared" si="21"/>
        <v>3</v>
      </c>
      <c r="C48" s="136">
        <v>46058</v>
      </c>
      <c r="D48" s="136">
        <v>46058</v>
      </c>
      <c r="E48" s="135" t="s">
        <v>16159</v>
      </c>
      <c r="F48" s="135"/>
      <c r="G48" s="135"/>
      <c r="H48" s="135" t="s">
        <v>1769</v>
      </c>
      <c r="I48" s="135"/>
      <c r="J48" s="135"/>
      <c r="K48" s="135"/>
      <c r="L48" s="135" t="s">
        <v>15472</v>
      </c>
      <c r="M48" s="135" t="s">
        <v>1769</v>
      </c>
      <c r="N48" s="135" t="s">
        <v>7186</v>
      </c>
      <c r="O48" s="135"/>
      <c r="P48" s="135"/>
      <c r="Q48" s="135"/>
      <c r="R48" s="135"/>
      <c r="S48" s="135"/>
      <c r="T48" s="135"/>
      <c r="U48" s="135" t="str">
        <f t="shared" si="22"/>
        <v>K-C6</v>
      </c>
      <c r="V48" s="135"/>
      <c r="W48" s="135"/>
      <c r="X48" s="135"/>
      <c r="Y48" s="135"/>
      <c r="Z48" s="135"/>
      <c r="AA48" s="135"/>
      <c r="AB48" s="135" t="s">
        <v>39</v>
      </c>
      <c r="AC48" s="135" t="str">
        <f>VLOOKUP(AB48,TONG_SL!$A:$C,2,0)</f>
        <v>Chả nướng 300g</v>
      </c>
      <c r="AD48" s="135"/>
      <c r="AE48" s="135" t="str">
        <f t="shared" si="23"/>
        <v>K-C6</v>
      </c>
      <c r="AF48" s="135"/>
      <c r="AG48" s="135" t="str">
        <f t="shared" si="24"/>
        <v>632</v>
      </c>
      <c r="AH48" s="135" t="str">
        <f t="shared" si="25"/>
        <v>156</v>
      </c>
      <c r="AI48" s="135" t="str">
        <f>VLOOKUP($AB48,TONG_SL!$A:$D,3,0)</f>
        <v>Túi</v>
      </c>
      <c r="AJ48" s="110">
        <v>1</v>
      </c>
      <c r="AK48" s="412">
        <f>IFERROR(VLOOKUP(AB48,Gia_HD_XI_SPL!$A:$C,3,0),0)</f>
        <v>70.95</v>
      </c>
      <c r="AL48" s="135">
        <f t="shared" si="26"/>
        <v>70.95</v>
      </c>
      <c r="AM48" s="135"/>
      <c r="AN48" s="135"/>
      <c r="AO48" s="135"/>
      <c r="AP48" s="135"/>
      <c r="AQ48" s="135"/>
      <c r="AR48" s="135"/>
      <c r="AS48" s="135"/>
      <c r="AT48" s="135"/>
      <c r="AU48" s="135"/>
      <c r="AV48" s="135"/>
      <c r="AW48" s="135"/>
      <c r="AX48" s="135"/>
      <c r="AY48" s="135"/>
    </row>
    <row r="49" spans="1:51" ht="15.75" x14ac:dyDescent="0.25">
      <c r="A49" s="135"/>
      <c r="B49" s="135" t="str">
        <f t="shared" si="21"/>
        <v>3</v>
      </c>
      <c r="C49" s="136">
        <v>46058</v>
      </c>
      <c r="D49" s="136">
        <v>46058</v>
      </c>
      <c r="E49" s="135" t="s">
        <v>16159</v>
      </c>
      <c r="F49" s="135"/>
      <c r="G49" s="135"/>
      <c r="H49" s="135" t="s">
        <v>1769</v>
      </c>
      <c r="I49" s="135"/>
      <c r="J49" s="135"/>
      <c r="K49" s="135"/>
      <c r="L49" s="135" t="s">
        <v>15472</v>
      </c>
      <c r="M49" s="135" t="s">
        <v>1769</v>
      </c>
      <c r="N49" s="135" t="s">
        <v>7186</v>
      </c>
      <c r="O49" s="135"/>
      <c r="P49" s="135"/>
      <c r="Q49" s="135"/>
      <c r="R49" s="135"/>
      <c r="S49" s="135"/>
      <c r="T49" s="135"/>
      <c r="U49" s="135" t="str">
        <f t="shared" si="22"/>
        <v>K-C6</v>
      </c>
      <c r="V49" s="135"/>
      <c r="W49" s="135"/>
      <c r="X49" s="135"/>
      <c r="Y49" s="135"/>
      <c r="Z49" s="135"/>
      <c r="AA49" s="135"/>
      <c r="AB49" s="135" t="s">
        <v>27</v>
      </c>
      <c r="AC49" s="135" t="str">
        <f>VLOOKUP(AB49,TONG_SL!$A:$C,2,0)</f>
        <v>Chân giò heo muối 300g</v>
      </c>
      <c r="AD49" s="135"/>
      <c r="AE49" s="135" t="str">
        <f t="shared" si="23"/>
        <v>K-C6</v>
      </c>
      <c r="AF49" s="135"/>
      <c r="AG49" s="135" t="str">
        <f t="shared" si="24"/>
        <v>632</v>
      </c>
      <c r="AH49" s="135" t="str">
        <f t="shared" si="25"/>
        <v>156</v>
      </c>
      <c r="AI49" s="135" t="str">
        <f>VLOOKUP($AB49,TONG_SL!$A:$D,3,0)</f>
        <v>Túi</v>
      </c>
      <c r="AJ49" s="110">
        <v>1</v>
      </c>
      <c r="AK49" s="412">
        <f>IFERROR(VLOOKUP(AB49,Gia_HD_XI_SPL!$A:$C,3,0),0)</f>
        <v>73.430999999999997</v>
      </c>
      <c r="AL49" s="135">
        <f t="shared" si="26"/>
        <v>73.430999999999997</v>
      </c>
      <c r="AM49" s="135"/>
      <c r="AN49" s="135"/>
      <c r="AO49" s="135"/>
      <c r="AP49" s="135"/>
      <c r="AQ49" s="135"/>
      <c r="AR49" s="135"/>
      <c r="AS49" s="135"/>
      <c r="AT49" s="135"/>
      <c r="AU49" s="135"/>
      <c r="AV49" s="135"/>
      <c r="AW49" s="135"/>
      <c r="AX49" s="135"/>
      <c r="AY49" s="135"/>
    </row>
    <row r="50" spans="1:51" ht="15.75" x14ac:dyDescent="0.25">
      <c r="A50" s="135"/>
      <c r="B50" s="135" t="str">
        <f t="shared" si="21"/>
        <v>3</v>
      </c>
      <c r="C50" s="136">
        <v>46058</v>
      </c>
      <c r="D50" s="136">
        <v>46058</v>
      </c>
      <c r="E50" s="135" t="s">
        <v>16159</v>
      </c>
      <c r="F50" s="135"/>
      <c r="G50" s="135"/>
      <c r="H50" s="135" t="s">
        <v>1769</v>
      </c>
      <c r="I50" s="135"/>
      <c r="J50" s="135"/>
      <c r="K50" s="135"/>
      <c r="L50" s="135" t="s">
        <v>15472</v>
      </c>
      <c r="M50" s="135" t="s">
        <v>1769</v>
      </c>
      <c r="N50" s="135" t="s">
        <v>7186</v>
      </c>
      <c r="O50" s="135"/>
      <c r="P50" s="135"/>
      <c r="Q50" s="135"/>
      <c r="R50" s="135"/>
      <c r="S50" s="135"/>
      <c r="T50" s="135"/>
      <c r="U50" s="135" t="str">
        <f t="shared" si="22"/>
        <v>K-C6</v>
      </c>
      <c r="V50" s="135"/>
      <c r="W50" s="135"/>
      <c r="X50" s="135"/>
      <c r="Y50" s="135"/>
      <c r="Z50" s="135"/>
      <c r="AA50" s="135"/>
      <c r="AB50" s="135" t="s">
        <v>48</v>
      </c>
      <c r="AC50" s="135" t="str">
        <f>VLOOKUP(AB50,TONG_SL!$A:$C,2,0)</f>
        <v>Mọc Nấm Hương 250g</v>
      </c>
      <c r="AD50" s="135"/>
      <c r="AE50" s="135" t="str">
        <f t="shared" si="23"/>
        <v>K-C6</v>
      </c>
      <c r="AF50" s="135"/>
      <c r="AG50" s="135" t="str">
        <f t="shared" si="24"/>
        <v>632</v>
      </c>
      <c r="AH50" s="135" t="str">
        <f t="shared" si="25"/>
        <v>156</v>
      </c>
      <c r="AI50" s="135" t="str">
        <f>VLOOKUP($AB50,TONG_SL!$A:$D,3,0)</f>
        <v>Túi</v>
      </c>
      <c r="AJ50" s="110">
        <v>1</v>
      </c>
      <c r="AK50" s="413">
        <f>IFERROR(VLOOKUP(AB50,Gia_HD_XI_SPL!$A:$C,3,0),0)</f>
        <v>46</v>
      </c>
      <c r="AL50" s="135">
        <f t="shared" si="26"/>
        <v>46</v>
      </c>
      <c r="AM50" s="135"/>
      <c r="AN50" s="135"/>
      <c r="AO50" s="135"/>
      <c r="AP50" s="135"/>
      <c r="AQ50" s="135"/>
      <c r="AR50" s="135"/>
      <c r="AS50" s="135"/>
      <c r="AT50" s="135"/>
      <c r="AU50" s="135"/>
      <c r="AV50" s="135"/>
      <c r="AW50" s="135"/>
      <c r="AX50" s="135"/>
      <c r="AY50" s="135"/>
    </row>
    <row r="51" spans="1:51" ht="15.75" x14ac:dyDescent="0.25">
      <c r="A51" s="135"/>
      <c r="B51" s="135" t="str">
        <f t="shared" si="21"/>
        <v>3</v>
      </c>
      <c r="C51" s="136">
        <v>46059</v>
      </c>
      <c r="D51" s="136">
        <v>46059</v>
      </c>
      <c r="E51" s="135" t="s">
        <v>16160</v>
      </c>
      <c r="F51" s="135"/>
      <c r="G51" s="135"/>
      <c r="H51" s="135" t="s">
        <v>11318</v>
      </c>
      <c r="I51" s="135"/>
      <c r="J51" s="135"/>
      <c r="K51" s="135"/>
      <c r="L51" s="135" t="s">
        <v>16161</v>
      </c>
      <c r="M51" s="135" t="s">
        <v>1782</v>
      </c>
      <c r="N51" s="135" t="s">
        <v>7292</v>
      </c>
      <c r="O51" s="135"/>
      <c r="P51" s="135"/>
      <c r="Q51" s="135"/>
      <c r="R51" s="135"/>
      <c r="S51" s="135"/>
      <c r="T51" s="135"/>
      <c r="U51" s="135" t="str">
        <f t="shared" si="22"/>
        <v>K-C6</v>
      </c>
      <c r="V51" s="135"/>
      <c r="W51" s="135"/>
      <c r="X51" s="135"/>
      <c r="Y51" s="135"/>
      <c r="Z51" s="135"/>
      <c r="AA51" s="135"/>
      <c r="AB51" s="135" t="s">
        <v>7192</v>
      </c>
      <c r="AC51" s="135" t="str">
        <f>VLOOKUP(AB51,TONG_SL!$A:$C,2,0)</f>
        <v>Gà muối 500g</v>
      </c>
      <c r="AD51" s="135"/>
      <c r="AE51" s="135" t="str">
        <f t="shared" si="23"/>
        <v>K-C6</v>
      </c>
      <c r="AF51" s="135"/>
      <c r="AG51" s="135" t="str">
        <f t="shared" si="24"/>
        <v>632</v>
      </c>
      <c r="AH51" s="135" t="str">
        <f t="shared" si="25"/>
        <v>156</v>
      </c>
      <c r="AI51" s="135" t="str">
        <f>VLOOKUP($AB51,TONG_SL!$A:$D,3,0)</f>
        <v>Túi</v>
      </c>
      <c r="AJ51" s="137">
        <v>2</v>
      </c>
      <c r="AK51" s="413">
        <f>IFERROR(VLOOKUP(AB51,Gia_HD_XI_SPL!$A:$C,3,0),0)</f>
        <v>111.05800000000001</v>
      </c>
      <c r="AL51" s="135">
        <f t="shared" si="26"/>
        <v>222.11600000000001</v>
      </c>
      <c r="AM51" s="135"/>
      <c r="AN51" s="135"/>
      <c r="AO51" s="135"/>
      <c r="AP51" s="135"/>
      <c r="AQ51" s="135"/>
      <c r="AR51" s="135"/>
      <c r="AS51" s="135"/>
      <c r="AT51" s="135"/>
      <c r="AU51" s="135"/>
      <c r="AV51" s="135"/>
      <c r="AW51" s="135"/>
      <c r="AX51" s="135"/>
      <c r="AY51" s="135"/>
    </row>
    <row r="52" spans="1:51" ht="15.75" x14ac:dyDescent="0.25">
      <c r="A52" s="135"/>
      <c r="B52" s="135" t="str">
        <f t="shared" si="21"/>
        <v>3</v>
      </c>
      <c r="C52" s="136">
        <v>46060</v>
      </c>
      <c r="D52" s="136">
        <v>46060</v>
      </c>
      <c r="E52" s="135" t="s">
        <v>16165</v>
      </c>
      <c r="F52" s="135"/>
      <c r="G52" s="135"/>
      <c r="H52" s="135" t="s">
        <v>16165</v>
      </c>
      <c r="I52" s="135"/>
      <c r="J52" s="135"/>
      <c r="K52" s="135"/>
      <c r="L52" s="135" t="s">
        <v>15468</v>
      </c>
      <c r="M52" s="135" t="s">
        <v>1769</v>
      </c>
      <c r="N52" s="135" t="s">
        <v>7290</v>
      </c>
      <c r="O52" s="135"/>
      <c r="P52" s="135"/>
      <c r="Q52" s="135"/>
      <c r="R52" s="135"/>
      <c r="S52" s="135"/>
      <c r="T52" s="135"/>
      <c r="U52" s="135" t="str">
        <f t="shared" si="22"/>
        <v>K-C6</v>
      </c>
      <c r="V52" s="135"/>
      <c r="W52" s="135"/>
      <c r="X52" s="135"/>
      <c r="Y52" s="135"/>
      <c r="Z52" s="135"/>
      <c r="AA52" s="135"/>
      <c r="AB52" s="135" t="s">
        <v>30</v>
      </c>
      <c r="AC52" s="135" t="str">
        <f>VLOOKUP(AB52,TONG_SL!$A:$C,2,0)</f>
        <v>Gà muối 500g</v>
      </c>
      <c r="AD52" s="135"/>
      <c r="AE52" s="135" t="str">
        <f t="shared" si="23"/>
        <v>K-C6</v>
      </c>
      <c r="AF52" s="135"/>
      <c r="AG52" s="135" t="str">
        <f t="shared" si="24"/>
        <v>632</v>
      </c>
      <c r="AH52" s="135" t="str">
        <f t="shared" si="25"/>
        <v>156</v>
      </c>
      <c r="AI52" s="135" t="str">
        <f>VLOOKUP($AB52,TONG_SL!$A:$D,3,0)</f>
        <v>Túi</v>
      </c>
      <c r="AJ52" s="137">
        <v>1</v>
      </c>
      <c r="AK52" s="413">
        <f>IFERROR(VLOOKUP(AB52,Gia_HD_XI_SPL!$A:$C,3,0),0)</f>
        <v>111.05800000000001</v>
      </c>
      <c r="AL52" s="135">
        <f t="shared" si="26"/>
        <v>111.05800000000001</v>
      </c>
      <c r="AM52" s="135"/>
      <c r="AN52" s="135"/>
      <c r="AO52" s="135"/>
      <c r="AP52" s="135"/>
      <c r="AQ52" s="135"/>
      <c r="AR52" s="135"/>
      <c r="AS52" s="135"/>
      <c r="AT52" s="135"/>
      <c r="AU52" s="135"/>
      <c r="AV52" s="135"/>
      <c r="AW52" s="135"/>
      <c r="AX52" s="135"/>
      <c r="AY52" s="135"/>
    </row>
    <row r="53" spans="1:51" ht="15.75" x14ac:dyDescent="0.25">
      <c r="A53" s="135"/>
      <c r="B53" s="135" t="str">
        <f t="shared" si="21"/>
        <v>3</v>
      </c>
      <c r="C53" s="136">
        <v>46060</v>
      </c>
      <c r="D53" s="136">
        <v>46060</v>
      </c>
      <c r="E53" s="135" t="s">
        <v>16165</v>
      </c>
      <c r="F53" s="135"/>
      <c r="G53" s="135"/>
      <c r="H53" s="135" t="s">
        <v>16165</v>
      </c>
      <c r="I53" s="135"/>
      <c r="J53" s="135"/>
      <c r="K53" s="135"/>
      <c r="L53" s="135" t="s">
        <v>15468</v>
      </c>
      <c r="M53" s="135" t="s">
        <v>1769</v>
      </c>
      <c r="N53" s="135" t="s">
        <v>7290</v>
      </c>
      <c r="O53" s="135"/>
      <c r="P53" s="135"/>
      <c r="Q53" s="135"/>
      <c r="R53" s="135"/>
      <c r="S53" s="135"/>
      <c r="T53" s="135"/>
      <c r="U53" s="135" t="str">
        <f t="shared" si="22"/>
        <v>K-C6</v>
      </c>
      <c r="V53" s="135"/>
      <c r="W53" s="135"/>
      <c r="X53" s="135"/>
      <c r="Y53" s="135"/>
      <c r="Z53" s="135"/>
      <c r="AA53" s="135"/>
      <c r="AB53" s="135" t="s">
        <v>27</v>
      </c>
      <c r="AC53" s="135" t="str">
        <f>VLOOKUP(AB53,TONG_SL!$A:$C,2,0)</f>
        <v>Chân giò heo muối 300g</v>
      </c>
      <c r="AD53" s="135"/>
      <c r="AE53" s="135" t="str">
        <f t="shared" si="23"/>
        <v>K-C6</v>
      </c>
      <c r="AF53" s="135"/>
      <c r="AG53" s="135" t="str">
        <f t="shared" si="24"/>
        <v>632</v>
      </c>
      <c r="AH53" s="135" t="str">
        <f t="shared" si="25"/>
        <v>156</v>
      </c>
      <c r="AI53" s="135" t="str">
        <f>VLOOKUP($AB53,TONG_SL!$A:$D,3,0)</f>
        <v>Túi</v>
      </c>
      <c r="AJ53" s="137">
        <v>1</v>
      </c>
      <c r="AK53" s="413">
        <f>IFERROR(VLOOKUP(AB53,Gia_HD_XI_SPL!$A:$C,3,0),0)</f>
        <v>73.430999999999997</v>
      </c>
      <c r="AL53" s="135">
        <f t="shared" si="26"/>
        <v>73.430999999999997</v>
      </c>
      <c r="AM53" s="135"/>
      <c r="AN53" s="135"/>
      <c r="AO53" s="135"/>
      <c r="AP53" s="135"/>
      <c r="AQ53" s="135"/>
      <c r="AR53" s="135"/>
      <c r="AS53" s="135"/>
      <c r="AT53" s="135"/>
      <c r="AU53" s="135"/>
      <c r="AV53" s="135"/>
      <c r="AW53" s="135"/>
      <c r="AX53" s="135"/>
      <c r="AY53" s="135"/>
    </row>
  </sheetData>
  <sheetCalcPr fullCalcOnLoad="1"/>
  <phoneticPr fontId="17" type="noConversion"/>
  <dataValidations count="4">
    <dataValidation type="list" allowBlank="1" showInputMessage="1" showErrorMessage="1" sqref="H1:H2 H9:H51 H54:H65536" xr:uid="{F33C3965-BAEC-4D2B-A531-7FFD9A278277}">
      <formula1>Ma_KH</formula1>
    </dataValidation>
    <dataValidation type="list" allowBlank="1" showInputMessage="1" showErrorMessage="1" sqref="H3:H8 M1:M1048576" xr:uid="{33B38F0E-7D24-42F4-ACC7-8DACF1E7DE53}">
      <formula1>Ma_NV</formula1>
    </dataValidation>
    <dataValidation operator="equal" allowBlank="1" showInputMessage="1" promptTitle="MISA SME.NET" prompt="Nhập Đơn giá_x000a_Tối đa 14 ký tự." sqref="AK3:AK53" xr:uid="{D568A265-6871-4846-ADCF-2BF5145C9599}"/>
    <dataValidation type="list" allowBlank="1" showInputMessage="1" showErrorMessage="1" sqref="AB1:AB1048576" xr:uid="{F5CF450C-0A32-4B22-AD87-75050C0021CA}">
      <formula1>Ma_HH</formula1>
    </dataValidation>
  </dataValidations>
  <pageMargins left="0.7" right="0.7" top="0.75" bottom="0.75" header="0.3" footer="0.3"/>
  <pageSetup paperSize="9"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6F8B1-D673-4CC7-A33B-C61735FF293A}">
  <sheetPr codeName="Sheet2"/>
  <dimension ref="A1:L1200"/>
  <sheetViews>
    <sheetView workbookViewId="0">
      <pane ySplit="4" topLeftCell="A503" activePane="bottomLeft" state="frozen"/>
      <selection pane="bottomLeft" activeCell="D516" sqref="D516"/>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0" t="s">
        <v>534</v>
      </c>
      <c r="B1" s="20"/>
      <c r="C1" s="20"/>
      <c r="D1" s="20"/>
      <c r="E1" s="20"/>
      <c r="F1" s="20"/>
      <c r="G1" s="20"/>
    </row>
    <row r="2" spans="1:12" ht="16.5" x14ac:dyDescent="0.25">
      <c r="A2" s="13"/>
      <c r="B2" s="13"/>
      <c r="C2" s="13"/>
      <c r="D2" s="13"/>
      <c r="E2" s="13"/>
      <c r="F2" s="14" t="s">
        <v>535</v>
      </c>
    </row>
    <row r="3" spans="1:12" ht="16.5" x14ac:dyDescent="0.25">
      <c r="A3" s="13"/>
      <c r="B3" s="13"/>
      <c r="C3" s="13"/>
      <c r="D3" s="13"/>
      <c r="E3" s="13"/>
      <c r="F3" s="13"/>
      <c r="G3" s="13"/>
    </row>
    <row r="4" spans="1:12" ht="66" x14ac:dyDescent="0.25">
      <c r="A4" s="28" t="s">
        <v>7104</v>
      </c>
      <c r="B4" s="28" t="s">
        <v>536</v>
      </c>
      <c r="C4" s="28" t="s">
        <v>537</v>
      </c>
      <c r="D4" s="28" t="s">
        <v>2</v>
      </c>
      <c r="E4" s="29" t="s">
        <v>538</v>
      </c>
      <c r="F4" s="30" t="s">
        <v>539</v>
      </c>
    </row>
    <row r="5" spans="1:12" ht="16.5" x14ac:dyDescent="0.25">
      <c r="A5" s="15" t="str">
        <f t="shared" ref="A5:A71" si="0">B5&amp;C5</f>
        <v>AAUCGM300</v>
      </c>
      <c r="B5" s="15" t="s">
        <v>7151</v>
      </c>
      <c r="C5" s="15" t="s">
        <v>27</v>
      </c>
      <c r="D5" s="15" t="s">
        <v>28</v>
      </c>
      <c r="E5" s="16">
        <v>73431</v>
      </c>
      <c r="F5" s="16">
        <v>73431</v>
      </c>
      <c r="H5" s="39">
        <f>F5-E5</f>
        <v>0</v>
      </c>
      <c r="I5" s="41">
        <v>24549</v>
      </c>
      <c r="J5">
        <f>IF(H5&gt;=0,F5,E5)</f>
        <v>73431</v>
      </c>
      <c r="L5">
        <v>24549</v>
      </c>
    </row>
    <row r="6" spans="1:12" ht="16.5" x14ac:dyDescent="0.25">
      <c r="A6" s="15" t="str">
        <f t="shared" si="0"/>
        <v>AAUGL250</v>
      </c>
      <c r="B6" s="15" t="s">
        <v>7151</v>
      </c>
      <c r="C6" s="15" t="s">
        <v>44</v>
      </c>
      <c r="D6" s="15" t="s">
        <v>45</v>
      </c>
      <c r="E6" s="17">
        <v>59400</v>
      </c>
      <c r="F6" s="17">
        <v>49500</v>
      </c>
      <c r="H6" s="39">
        <f t="shared" ref="H6:H72" si="1">F6-E6</f>
        <v>-9900</v>
      </c>
      <c r="I6" s="41">
        <v>73431</v>
      </c>
      <c r="L6">
        <v>73431</v>
      </c>
    </row>
    <row r="7" spans="1:12" ht="16.5" x14ac:dyDescent="0.25">
      <c r="A7" s="15" t="str">
        <f t="shared" si="0"/>
        <v>AAUGM500</v>
      </c>
      <c r="B7" s="15" t="s">
        <v>7151</v>
      </c>
      <c r="C7" s="15" t="s">
        <v>30</v>
      </c>
      <c r="D7" s="15" t="s">
        <v>31</v>
      </c>
      <c r="E7" s="16">
        <v>111058</v>
      </c>
      <c r="F7" s="16">
        <v>111058</v>
      </c>
      <c r="H7" s="39">
        <f t="shared" si="1"/>
        <v>0</v>
      </c>
      <c r="I7" s="41">
        <v>59400</v>
      </c>
      <c r="L7">
        <v>49500</v>
      </c>
    </row>
    <row r="8" spans="1:12" ht="16.5" x14ac:dyDescent="0.25">
      <c r="A8" s="15" t="str">
        <f t="shared" si="0"/>
        <v>AAUGSG250</v>
      </c>
      <c r="B8" s="15" t="s">
        <v>7151</v>
      </c>
      <c r="C8" s="15" t="s">
        <v>46</v>
      </c>
      <c r="D8" s="15" t="s">
        <v>47</v>
      </c>
      <c r="E8" s="16">
        <v>61050</v>
      </c>
      <c r="F8" s="16">
        <v>50400</v>
      </c>
      <c r="H8" s="39">
        <f t="shared" si="1"/>
        <v>-10650</v>
      </c>
      <c r="I8" s="41">
        <v>111058</v>
      </c>
      <c r="L8">
        <v>111058</v>
      </c>
    </row>
    <row r="9" spans="1:12" ht="16.5" x14ac:dyDescent="0.25">
      <c r="A9" s="15" t="str">
        <f t="shared" si="0"/>
        <v>AAUGTLX250G</v>
      </c>
      <c r="B9" s="15" t="s">
        <v>7151</v>
      </c>
      <c r="C9" s="15" t="s">
        <v>32</v>
      </c>
      <c r="D9" s="15" t="s">
        <v>33</v>
      </c>
      <c r="E9" s="17">
        <v>50182</v>
      </c>
      <c r="F9" s="16">
        <v>50182</v>
      </c>
      <c r="H9" s="39">
        <f t="shared" si="1"/>
        <v>0</v>
      </c>
      <c r="I9" s="41">
        <v>61050</v>
      </c>
      <c r="L9">
        <v>50400</v>
      </c>
    </row>
    <row r="10" spans="1:12" ht="16.5" x14ac:dyDescent="0.25">
      <c r="A10" s="15" t="str">
        <f t="shared" si="0"/>
        <v>AAUGXD500</v>
      </c>
      <c r="B10" s="15" t="s">
        <v>7151</v>
      </c>
      <c r="C10" s="15" t="s">
        <v>52</v>
      </c>
      <c r="D10" s="15" t="s">
        <v>53</v>
      </c>
      <c r="E10" s="16">
        <v>111606</v>
      </c>
      <c r="F10" s="16">
        <v>111606</v>
      </c>
      <c r="H10" s="39">
        <f t="shared" si="1"/>
        <v>0</v>
      </c>
      <c r="I10" s="41">
        <v>50183</v>
      </c>
      <c r="L10">
        <v>50183</v>
      </c>
    </row>
    <row r="11" spans="1:12" ht="16.5" x14ac:dyDescent="0.25">
      <c r="A11" s="15" t="str">
        <f t="shared" si="0"/>
        <v>AAUMNH250</v>
      </c>
      <c r="B11" s="15" t="s">
        <v>7151</v>
      </c>
      <c r="C11" s="15" t="s">
        <v>48</v>
      </c>
      <c r="D11" s="15" t="s">
        <v>49</v>
      </c>
      <c r="E11" s="16">
        <v>46000</v>
      </c>
      <c r="F11" s="16">
        <v>46000</v>
      </c>
      <c r="H11" s="39">
        <f t="shared" si="1"/>
        <v>0</v>
      </c>
      <c r="I11" s="41">
        <v>111606</v>
      </c>
      <c r="L11">
        <v>111606</v>
      </c>
    </row>
    <row r="12" spans="1:12" ht="16.5" x14ac:dyDescent="0.25">
      <c r="A12" s="15" t="str">
        <f t="shared" si="0"/>
        <v>AAUTH200</v>
      </c>
      <c r="B12" s="15" t="s">
        <v>7151</v>
      </c>
      <c r="C12" s="15" t="s">
        <v>34</v>
      </c>
      <c r="D12" s="15" t="s">
        <v>35</v>
      </c>
      <c r="E12" s="16">
        <v>55595</v>
      </c>
      <c r="F12" s="16">
        <v>55595</v>
      </c>
      <c r="H12" s="39">
        <f t="shared" si="1"/>
        <v>0</v>
      </c>
      <c r="I12" s="41">
        <v>46000</v>
      </c>
      <c r="L12">
        <v>46000</v>
      </c>
    </row>
    <row r="13" spans="1:12" ht="16.5" x14ac:dyDescent="0.25">
      <c r="A13" s="15" t="str">
        <f t="shared" si="0"/>
        <v/>
      </c>
      <c r="B13" s="15"/>
      <c r="C13" s="15"/>
      <c r="D13" s="15"/>
      <c r="E13" s="16"/>
      <c r="F13" s="16"/>
      <c r="H13" s="39">
        <f t="shared" si="1"/>
        <v>0</v>
      </c>
      <c r="I13" s="41">
        <v>55595</v>
      </c>
      <c r="L13">
        <v>55595</v>
      </c>
    </row>
    <row r="14" spans="1:12" ht="16.5" x14ac:dyDescent="0.25">
      <c r="A14" s="15" t="str">
        <f t="shared" si="0"/>
        <v>ACMCGM300</v>
      </c>
      <c r="B14" s="15" t="s">
        <v>1824</v>
      </c>
      <c r="C14" s="15" t="s">
        <v>27</v>
      </c>
      <c r="D14" s="15" t="s">
        <v>28</v>
      </c>
      <c r="E14" s="16">
        <v>73431</v>
      </c>
      <c r="F14" s="16">
        <v>66088</v>
      </c>
      <c r="H14" s="39">
        <f t="shared" si="1"/>
        <v>-7343</v>
      </c>
      <c r="I14" s="41" t="e">
        <v>#VALUE!</v>
      </c>
      <c r="L14" t="e">
        <v>#VALUE!</v>
      </c>
    </row>
    <row r="15" spans="1:12" ht="16.5" x14ac:dyDescent="0.25">
      <c r="A15" s="15" t="str">
        <f t="shared" si="0"/>
        <v>ACMCN300</v>
      </c>
      <c r="B15" s="15" t="s">
        <v>1824</v>
      </c>
      <c r="C15" s="15" t="s">
        <v>39</v>
      </c>
      <c r="D15" s="15" t="s">
        <v>40</v>
      </c>
      <c r="E15" s="16">
        <v>70950</v>
      </c>
      <c r="F15" s="16">
        <v>63855</v>
      </c>
      <c r="H15" s="39">
        <f t="shared" si="1"/>
        <v>-7095</v>
      </c>
      <c r="I15" s="41">
        <v>73431</v>
      </c>
      <c r="L15">
        <v>66088</v>
      </c>
    </row>
    <row r="16" spans="1:12" ht="16.5" x14ac:dyDescent="0.25">
      <c r="A16" s="15" t="str">
        <f t="shared" si="0"/>
        <v>ACMGM500</v>
      </c>
      <c r="B16" s="15" t="s">
        <v>1824</v>
      </c>
      <c r="C16" s="15" t="s">
        <v>30</v>
      </c>
      <c r="D16" s="15" t="s">
        <v>31</v>
      </c>
      <c r="E16" s="17">
        <v>111058</v>
      </c>
      <c r="F16" s="17">
        <v>99952</v>
      </c>
      <c r="H16" s="39">
        <f t="shared" si="1"/>
        <v>-11106</v>
      </c>
      <c r="I16" s="41">
        <v>70950</v>
      </c>
      <c r="L16">
        <v>63855</v>
      </c>
    </row>
    <row r="17" spans="1:12" ht="16.5" x14ac:dyDescent="0.25">
      <c r="A17" s="15" t="str">
        <f t="shared" si="0"/>
        <v>ACMGTLX250G</v>
      </c>
      <c r="B17" s="15" t="s">
        <v>1824</v>
      </c>
      <c r="C17" s="15" t="s">
        <v>32</v>
      </c>
      <c r="D17" s="15" t="s">
        <v>33</v>
      </c>
      <c r="E17" s="16">
        <v>50182</v>
      </c>
      <c r="F17" s="16">
        <v>45165</v>
      </c>
      <c r="H17" s="39">
        <f t="shared" si="1"/>
        <v>-5017</v>
      </c>
      <c r="I17" s="41">
        <v>111058</v>
      </c>
      <c r="L17">
        <v>99952</v>
      </c>
    </row>
    <row r="18" spans="1:12" ht="16.5" x14ac:dyDescent="0.25">
      <c r="A18" s="15" t="str">
        <f t="shared" si="0"/>
        <v/>
      </c>
      <c r="B18" s="15"/>
      <c r="C18" s="15"/>
      <c r="D18" s="15"/>
      <c r="E18" s="16"/>
      <c r="F18" s="16"/>
      <c r="H18" s="39">
        <f t="shared" si="1"/>
        <v>0</v>
      </c>
      <c r="I18" s="41">
        <v>50183</v>
      </c>
      <c r="L18">
        <v>45165</v>
      </c>
    </row>
    <row r="19" spans="1:12" ht="16.5" x14ac:dyDescent="0.25">
      <c r="A19" s="15" t="str">
        <f t="shared" si="0"/>
        <v>AEONCN300</v>
      </c>
      <c r="B19" s="15" t="s">
        <v>1849</v>
      </c>
      <c r="C19" s="15" t="s">
        <v>39</v>
      </c>
      <c r="D19" s="15" t="s">
        <v>40</v>
      </c>
      <c r="E19" s="16">
        <v>70950</v>
      </c>
      <c r="F19" s="16">
        <v>70950</v>
      </c>
      <c r="H19" s="39">
        <f t="shared" si="1"/>
        <v>0</v>
      </c>
      <c r="I19" s="41" t="e">
        <v>#VALUE!</v>
      </c>
      <c r="L19" t="e">
        <v>#VALUE!</v>
      </c>
    </row>
    <row r="20" spans="1:12" ht="16.5" x14ac:dyDescent="0.25">
      <c r="A20" s="15" t="str">
        <f t="shared" si="0"/>
        <v>AEONGM500</v>
      </c>
      <c r="B20" s="15" t="s">
        <v>1849</v>
      </c>
      <c r="C20" s="15" t="s">
        <v>30</v>
      </c>
      <c r="D20" s="15" t="s">
        <v>31</v>
      </c>
      <c r="E20" s="16">
        <v>111058</v>
      </c>
      <c r="F20" s="16">
        <v>111058</v>
      </c>
      <c r="H20" s="39">
        <f t="shared" si="1"/>
        <v>0</v>
      </c>
      <c r="I20" s="41">
        <v>70950</v>
      </c>
      <c r="L20">
        <v>70950</v>
      </c>
    </row>
    <row r="21" spans="1:12" ht="16.5" x14ac:dyDescent="0.25">
      <c r="A21" s="15" t="str">
        <f t="shared" si="0"/>
        <v>AEONGTLX250G</v>
      </c>
      <c r="B21" s="15" t="s">
        <v>1849</v>
      </c>
      <c r="C21" s="15" t="s">
        <v>32</v>
      </c>
      <c r="D21" s="15" t="s">
        <v>33</v>
      </c>
      <c r="E21" s="16">
        <v>50182</v>
      </c>
      <c r="F21" s="16">
        <v>50182</v>
      </c>
      <c r="H21" s="39">
        <f t="shared" si="1"/>
        <v>0</v>
      </c>
      <c r="I21" s="41">
        <v>111058</v>
      </c>
      <c r="L21">
        <v>111058</v>
      </c>
    </row>
    <row r="22" spans="1:12" ht="16.5" x14ac:dyDescent="0.25">
      <c r="A22" s="15" t="str">
        <f t="shared" si="0"/>
        <v/>
      </c>
      <c r="B22" s="15"/>
      <c r="C22" s="15"/>
      <c r="D22" s="15"/>
      <c r="E22" s="16"/>
      <c r="F22" s="16"/>
      <c r="H22" s="39">
        <f t="shared" si="1"/>
        <v>0</v>
      </c>
      <c r="I22" s="41">
        <v>50183</v>
      </c>
      <c r="L22">
        <v>50183</v>
      </c>
    </row>
    <row r="23" spans="1:12" ht="16.5" x14ac:dyDescent="0.25">
      <c r="A23" s="15" t="str">
        <f t="shared" si="0"/>
        <v>ANNGHIACGM300</v>
      </c>
      <c r="B23" s="15" t="s">
        <v>7152</v>
      </c>
      <c r="C23" s="15" t="s">
        <v>27</v>
      </c>
      <c r="D23" s="15" t="s">
        <v>28</v>
      </c>
      <c r="E23" s="16">
        <v>73431</v>
      </c>
      <c r="F23" s="16">
        <v>73431</v>
      </c>
      <c r="H23" s="39">
        <f t="shared" si="1"/>
        <v>0</v>
      </c>
      <c r="I23" s="41" t="e">
        <v>#VALUE!</v>
      </c>
      <c r="L23" t="e">
        <v>#VALUE!</v>
      </c>
    </row>
    <row r="24" spans="1:12" ht="16.5" x14ac:dyDescent="0.25">
      <c r="A24" s="15" t="str">
        <f t="shared" si="0"/>
        <v>ANNGHIAGHK300</v>
      </c>
      <c r="B24" s="15" t="s">
        <v>7152</v>
      </c>
      <c r="C24" s="15" t="s">
        <v>553</v>
      </c>
      <c r="D24" s="15" t="s">
        <v>554</v>
      </c>
      <c r="E24" s="16">
        <v>70000</v>
      </c>
      <c r="F24" s="16">
        <v>70000</v>
      </c>
      <c r="H24" s="39">
        <f t="shared" si="1"/>
        <v>0</v>
      </c>
      <c r="I24" s="41">
        <v>73431</v>
      </c>
      <c r="L24">
        <v>73431</v>
      </c>
    </row>
    <row r="25" spans="1:12" ht="16.5" x14ac:dyDescent="0.25">
      <c r="A25" s="15" t="str">
        <f t="shared" si="0"/>
        <v>ANNGHIAGM500</v>
      </c>
      <c r="B25" s="15" t="s">
        <v>7152</v>
      </c>
      <c r="C25" s="15" t="s">
        <v>30</v>
      </c>
      <c r="D25" s="15" t="s">
        <v>31</v>
      </c>
      <c r="E25" s="16">
        <v>111058</v>
      </c>
      <c r="F25" s="16">
        <v>111058</v>
      </c>
      <c r="H25" s="39">
        <f t="shared" si="1"/>
        <v>0</v>
      </c>
      <c r="I25" s="41">
        <v>70000</v>
      </c>
      <c r="L25">
        <v>70000</v>
      </c>
    </row>
    <row r="26" spans="1:12" ht="16.5" x14ac:dyDescent="0.25">
      <c r="A26" s="15" t="str">
        <f t="shared" si="0"/>
        <v>ANNGHIAGTLX250G</v>
      </c>
      <c r="B26" s="15" t="s">
        <v>7152</v>
      </c>
      <c r="C26" s="15" t="s">
        <v>32</v>
      </c>
      <c r="D26" s="15" t="s">
        <v>33</v>
      </c>
      <c r="E26" s="16">
        <v>50182</v>
      </c>
      <c r="F26" s="16">
        <v>50182</v>
      </c>
      <c r="H26" s="39">
        <f t="shared" si="1"/>
        <v>0</v>
      </c>
      <c r="I26" s="41">
        <v>111058</v>
      </c>
      <c r="L26">
        <v>111058</v>
      </c>
    </row>
    <row r="27" spans="1:12" ht="16.5" x14ac:dyDescent="0.25">
      <c r="A27" s="15" t="str">
        <f t="shared" si="0"/>
        <v>ANNGHIATH200</v>
      </c>
      <c r="B27" s="15" t="s">
        <v>7152</v>
      </c>
      <c r="C27" s="15" t="s">
        <v>34</v>
      </c>
      <c r="D27" s="15" t="s">
        <v>35</v>
      </c>
      <c r="E27" s="16">
        <v>55595</v>
      </c>
      <c r="F27" s="16">
        <v>55595</v>
      </c>
      <c r="H27" s="39">
        <f t="shared" si="1"/>
        <v>0</v>
      </c>
      <c r="I27" s="41">
        <v>50183</v>
      </c>
      <c r="L27">
        <v>50183</v>
      </c>
    </row>
    <row r="28" spans="1:12" ht="16.5" x14ac:dyDescent="0.25">
      <c r="A28" s="15" t="str">
        <f t="shared" si="0"/>
        <v/>
      </c>
      <c r="B28" s="15"/>
      <c r="C28" s="15"/>
      <c r="D28" s="15"/>
      <c r="E28" s="16"/>
      <c r="F28" s="16"/>
      <c r="H28" s="39">
        <f t="shared" si="1"/>
        <v>0</v>
      </c>
      <c r="I28" s="41">
        <v>55595</v>
      </c>
      <c r="L28">
        <v>55595</v>
      </c>
    </row>
    <row r="29" spans="1:12" ht="16.5" x14ac:dyDescent="0.25">
      <c r="A29" s="15" t="str">
        <f t="shared" si="0"/>
        <v>BACHHOAXANHCGM300</v>
      </c>
      <c r="B29" s="15" t="s">
        <v>7153</v>
      </c>
      <c r="C29" s="15" t="s">
        <v>27</v>
      </c>
      <c r="D29" s="15" t="s">
        <v>28</v>
      </c>
      <c r="E29" s="16">
        <v>73431</v>
      </c>
      <c r="F29" s="16">
        <v>66088</v>
      </c>
      <c r="H29" s="39">
        <f t="shared" si="1"/>
        <v>-7343</v>
      </c>
      <c r="I29" s="41" t="e">
        <v>#VALUE!</v>
      </c>
      <c r="L29" t="e">
        <v>#VALUE!</v>
      </c>
    </row>
    <row r="30" spans="1:12" ht="16.5" x14ac:dyDescent="0.25">
      <c r="A30" s="15" t="str">
        <f t="shared" si="0"/>
        <v>BACHHOAXANHGM500</v>
      </c>
      <c r="B30" s="15" t="s">
        <v>7153</v>
      </c>
      <c r="C30" s="15" t="s">
        <v>30</v>
      </c>
      <c r="D30" s="15" t="s">
        <v>31</v>
      </c>
      <c r="E30" s="16">
        <v>111058</v>
      </c>
      <c r="F30" s="16">
        <v>81818</v>
      </c>
      <c r="H30" s="39">
        <f t="shared" si="1"/>
        <v>-29240</v>
      </c>
      <c r="I30" s="41">
        <v>73431</v>
      </c>
      <c r="L30">
        <v>66088</v>
      </c>
    </row>
    <row r="31" spans="1:12" ht="16.5" x14ac:dyDescent="0.25">
      <c r="A31" s="15" t="str">
        <f t="shared" si="0"/>
        <v>BACHHOAXANHGTLX250G</v>
      </c>
      <c r="B31" s="15" t="s">
        <v>7153</v>
      </c>
      <c r="C31" s="15" t="s">
        <v>32</v>
      </c>
      <c r="D31" s="15" t="s">
        <v>33</v>
      </c>
      <c r="E31" s="16">
        <v>50182</v>
      </c>
      <c r="F31" s="16">
        <v>45165</v>
      </c>
      <c r="H31" s="39">
        <f t="shared" si="1"/>
        <v>-5017</v>
      </c>
      <c r="I31" s="41">
        <v>111058</v>
      </c>
      <c r="L31">
        <v>81818</v>
      </c>
    </row>
    <row r="32" spans="1:12" ht="16.5" x14ac:dyDescent="0.25">
      <c r="A32" s="15" t="str">
        <f t="shared" si="0"/>
        <v/>
      </c>
      <c r="B32" s="15"/>
      <c r="C32" s="15"/>
      <c r="D32" s="15"/>
      <c r="E32" s="16"/>
      <c r="F32" s="16"/>
      <c r="H32" s="39">
        <f t="shared" si="1"/>
        <v>0</v>
      </c>
      <c r="I32" s="41">
        <v>50183</v>
      </c>
      <c r="L32">
        <v>45165</v>
      </c>
    </row>
    <row r="33" spans="1:12" ht="16.5" x14ac:dyDescent="0.25">
      <c r="A33" s="15" t="str">
        <f t="shared" si="0"/>
        <v>BRGCGM300</v>
      </c>
      <c r="B33" s="15" t="s">
        <v>1866</v>
      </c>
      <c r="C33" s="15" t="s">
        <v>27</v>
      </c>
      <c r="D33" s="15" t="s">
        <v>28</v>
      </c>
      <c r="E33" s="16">
        <v>73431</v>
      </c>
      <c r="F33" s="16">
        <v>69759</v>
      </c>
      <c r="H33" s="39">
        <f t="shared" si="1"/>
        <v>-3672</v>
      </c>
      <c r="I33" s="41" t="e">
        <v>#VALUE!</v>
      </c>
      <c r="L33" t="e">
        <v>#VALUE!</v>
      </c>
    </row>
    <row r="34" spans="1:12" ht="16.5" x14ac:dyDescent="0.25">
      <c r="A34" s="15" t="str">
        <f t="shared" si="0"/>
        <v>BRGCGM500</v>
      </c>
      <c r="B34" s="15" t="s">
        <v>1866</v>
      </c>
      <c r="C34" s="15" t="s">
        <v>542</v>
      </c>
      <c r="D34" s="15" t="s">
        <v>543</v>
      </c>
      <c r="E34" s="16">
        <v>119066</v>
      </c>
      <c r="F34" s="16">
        <v>113113</v>
      </c>
      <c r="H34" s="39">
        <f t="shared" si="1"/>
        <v>-5953</v>
      </c>
      <c r="I34" s="41">
        <v>73431</v>
      </c>
      <c r="L34">
        <v>69759</v>
      </c>
    </row>
    <row r="35" spans="1:12" ht="16.5" x14ac:dyDescent="0.25">
      <c r="A35" s="15" t="str">
        <f t="shared" si="0"/>
        <v>BRGGL500KT</v>
      </c>
      <c r="B35" s="15" t="s">
        <v>1866</v>
      </c>
      <c r="C35" s="15" t="s">
        <v>544</v>
      </c>
      <c r="D35" s="15" t="s">
        <v>545</v>
      </c>
      <c r="E35" s="16">
        <v>89312</v>
      </c>
      <c r="F35" s="16">
        <v>89312</v>
      </c>
      <c r="H35" s="39">
        <f t="shared" si="1"/>
        <v>0</v>
      </c>
      <c r="I35" s="41">
        <v>119066</v>
      </c>
      <c r="L35">
        <v>113113</v>
      </c>
    </row>
    <row r="36" spans="1:12" ht="16.5" x14ac:dyDescent="0.25">
      <c r="A36" s="15" t="str">
        <f t="shared" si="0"/>
        <v>BRGGM500</v>
      </c>
      <c r="B36" s="15" t="s">
        <v>1866</v>
      </c>
      <c r="C36" s="15" t="s">
        <v>30</v>
      </c>
      <c r="D36" s="15" t="s">
        <v>31</v>
      </c>
      <c r="E36" s="16">
        <v>111058</v>
      </c>
      <c r="F36" s="16">
        <v>105505</v>
      </c>
      <c r="H36" s="39">
        <f t="shared" si="1"/>
        <v>-5553</v>
      </c>
      <c r="I36" s="41">
        <v>89312</v>
      </c>
      <c r="L36">
        <v>89312</v>
      </c>
    </row>
    <row r="37" spans="1:12" ht="16.5" x14ac:dyDescent="0.25">
      <c r="A37" s="15" t="str">
        <f t="shared" si="0"/>
        <v>BRGGTLX250G</v>
      </c>
      <c r="B37" s="15" t="s">
        <v>1866</v>
      </c>
      <c r="C37" s="15" t="s">
        <v>32</v>
      </c>
      <c r="D37" s="15" t="s">
        <v>33</v>
      </c>
      <c r="E37" s="16">
        <v>50182</v>
      </c>
      <c r="F37" s="16">
        <v>47673</v>
      </c>
      <c r="H37" s="39">
        <f t="shared" si="1"/>
        <v>-2509</v>
      </c>
      <c r="I37" s="41">
        <v>111058</v>
      </c>
      <c r="L37">
        <v>105505</v>
      </c>
    </row>
    <row r="38" spans="1:12" ht="16.5" x14ac:dyDescent="0.25">
      <c r="A38" s="15" t="str">
        <f t="shared" si="0"/>
        <v>BRGGTNH500</v>
      </c>
      <c r="B38" s="15" t="s">
        <v>1866</v>
      </c>
      <c r="C38" s="15" t="s">
        <v>546</v>
      </c>
      <c r="D38" s="15" t="s">
        <v>547</v>
      </c>
      <c r="E38" s="16">
        <v>96890</v>
      </c>
      <c r="F38" s="16">
        <v>96890</v>
      </c>
      <c r="H38" s="39">
        <f t="shared" si="1"/>
        <v>0</v>
      </c>
      <c r="I38" s="41">
        <v>50183</v>
      </c>
      <c r="L38">
        <v>47673</v>
      </c>
    </row>
    <row r="39" spans="1:12" ht="16.5" x14ac:dyDescent="0.25">
      <c r="A39" s="15" t="str">
        <f t="shared" si="0"/>
        <v>BRGGXD500</v>
      </c>
      <c r="B39" s="15" t="s">
        <v>1866</v>
      </c>
      <c r="C39" s="15" t="s">
        <v>52</v>
      </c>
      <c r="D39" s="15" t="s">
        <v>53</v>
      </c>
      <c r="E39" s="16">
        <v>111606</v>
      </c>
      <c r="F39" s="16">
        <v>106026</v>
      </c>
      <c r="H39" s="39">
        <f t="shared" si="1"/>
        <v>-5580</v>
      </c>
      <c r="I39" s="41">
        <v>96890</v>
      </c>
      <c r="L39">
        <v>96890</v>
      </c>
    </row>
    <row r="40" spans="1:12" ht="16.5" x14ac:dyDescent="0.25">
      <c r="A40" s="15" t="str">
        <f t="shared" si="0"/>
        <v>BRGMNH250</v>
      </c>
      <c r="B40" s="15" t="s">
        <v>1866</v>
      </c>
      <c r="C40" s="15" t="s">
        <v>48</v>
      </c>
      <c r="D40" s="15" t="s">
        <v>49</v>
      </c>
      <c r="E40" s="16">
        <v>46000</v>
      </c>
      <c r="F40" s="16">
        <v>43700</v>
      </c>
      <c r="H40" s="39">
        <f t="shared" si="1"/>
        <v>-2300</v>
      </c>
      <c r="I40" s="41">
        <v>111606</v>
      </c>
      <c r="L40">
        <v>106026</v>
      </c>
    </row>
    <row r="41" spans="1:12" ht="16.5" x14ac:dyDescent="0.25">
      <c r="A41" s="15" t="str">
        <f t="shared" si="0"/>
        <v>BRGTH200</v>
      </c>
      <c r="B41" s="15" t="s">
        <v>1866</v>
      </c>
      <c r="C41" s="15" t="s">
        <v>34</v>
      </c>
      <c r="D41" s="15" t="s">
        <v>35</v>
      </c>
      <c r="E41" s="16">
        <v>55595</v>
      </c>
      <c r="F41" s="16">
        <v>52815</v>
      </c>
      <c r="H41" s="39">
        <f t="shared" si="1"/>
        <v>-2780</v>
      </c>
      <c r="I41" s="41">
        <v>46000</v>
      </c>
      <c r="L41">
        <v>43700</v>
      </c>
    </row>
    <row r="42" spans="1:12" ht="16.5" x14ac:dyDescent="0.25">
      <c r="A42" s="15" t="str">
        <f t="shared" si="0"/>
        <v>BRGTH400</v>
      </c>
      <c r="B42" s="15" t="s">
        <v>1866</v>
      </c>
      <c r="C42" s="15" t="s">
        <v>548</v>
      </c>
      <c r="D42" s="15" t="s">
        <v>549</v>
      </c>
      <c r="E42" s="16">
        <v>107205</v>
      </c>
      <c r="F42" s="16">
        <v>101845</v>
      </c>
      <c r="H42" s="39">
        <f t="shared" si="1"/>
        <v>-5360</v>
      </c>
      <c r="I42" s="41">
        <v>55595</v>
      </c>
      <c r="L42">
        <v>52815</v>
      </c>
    </row>
    <row r="43" spans="1:12" ht="16.5" x14ac:dyDescent="0.25">
      <c r="A43" s="15" t="str">
        <f t="shared" si="0"/>
        <v/>
      </c>
      <c r="B43" s="15"/>
      <c r="C43" s="15"/>
      <c r="D43" s="15"/>
      <c r="E43" s="16"/>
      <c r="F43" s="16"/>
      <c r="H43" s="39">
        <f t="shared" si="1"/>
        <v>0</v>
      </c>
      <c r="I43" s="41">
        <v>107205</v>
      </c>
      <c r="L43">
        <v>101845</v>
      </c>
    </row>
    <row r="44" spans="1:12" ht="16.5" x14ac:dyDescent="0.25">
      <c r="A44" s="15" t="str">
        <f t="shared" si="0"/>
        <v>CircleKCGM100</v>
      </c>
      <c r="B44" s="15" t="s">
        <v>550</v>
      </c>
      <c r="C44" s="15" t="s">
        <v>551</v>
      </c>
      <c r="D44" s="15" t="s">
        <v>552</v>
      </c>
      <c r="E44" s="16">
        <v>24549</v>
      </c>
      <c r="F44" s="16">
        <v>23076</v>
      </c>
      <c r="H44" s="39">
        <f t="shared" si="1"/>
        <v>-1473</v>
      </c>
      <c r="I44" s="41" t="e">
        <v>#VALUE!</v>
      </c>
      <c r="L44" t="e">
        <v>#VALUE!</v>
      </c>
    </row>
    <row r="45" spans="1:12" ht="16.5" x14ac:dyDescent="0.25">
      <c r="A45" s="15" t="str">
        <f t="shared" si="0"/>
        <v>CircleKGHK300</v>
      </c>
      <c r="B45" s="15" t="s">
        <v>550</v>
      </c>
      <c r="C45" s="15" t="s">
        <v>553</v>
      </c>
      <c r="D45" s="15" t="s">
        <v>554</v>
      </c>
      <c r="E45" s="17">
        <v>70000</v>
      </c>
      <c r="F45" s="17">
        <v>62637</v>
      </c>
      <c r="H45" s="39">
        <f t="shared" si="1"/>
        <v>-7363</v>
      </c>
      <c r="I45" s="41">
        <v>24549</v>
      </c>
      <c r="L45">
        <v>23076</v>
      </c>
    </row>
    <row r="46" spans="1:12" ht="16.5" x14ac:dyDescent="0.25">
      <c r="A46" s="15" t="str">
        <f t="shared" si="0"/>
        <v/>
      </c>
      <c r="B46" s="15"/>
      <c r="C46" s="15"/>
      <c r="D46" s="15"/>
      <c r="E46" s="17"/>
      <c r="F46" s="17"/>
      <c r="H46" s="39">
        <f t="shared" si="1"/>
        <v>0</v>
      </c>
      <c r="I46" s="41">
        <v>70000</v>
      </c>
      <c r="L46">
        <v>62637</v>
      </c>
    </row>
    <row r="47" spans="1:12" ht="16.5" x14ac:dyDescent="0.25">
      <c r="A47" s="15" t="str">
        <f t="shared" si="0"/>
        <v>CLEVERFOODCC300</v>
      </c>
      <c r="B47" s="15" t="s">
        <v>555</v>
      </c>
      <c r="C47" s="15" t="s">
        <v>37</v>
      </c>
      <c r="D47" s="15" t="s">
        <v>38</v>
      </c>
      <c r="E47" s="17">
        <v>74250</v>
      </c>
      <c r="F47" s="17">
        <v>71280</v>
      </c>
      <c r="H47" s="39">
        <f t="shared" si="1"/>
        <v>-2970</v>
      </c>
      <c r="I47" s="41" t="e">
        <v>#VALUE!</v>
      </c>
      <c r="L47" t="e">
        <v>#VALUE!</v>
      </c>
    </row>
    <row r="48" spans="1:12" ht="16.5" x14ac:dyDescent="0.25">
      <c r="A48" s="15" t="str">
        <f t="shared" si="0"/>
        <v>CLEVERFOODCGM300</v>
      </c>
      <c r="B48" s="15" t="s">
        <v>555</v>
      </c>
      <c r="C48" s="15" t="s">
        <v>27</v>
      </c>
      <c r="D48" s="15" t="s">
        <v>28</v>
      </c>
      <c r="E48" s="17">
        <v>73431</v>
      </c>
      <c r="F48" s="17">
        <v>70494</v>
      </c>
      <c r="H48" s="39">
        <f t="shared" si="1"/>
        <v>-2937</v>
      </c>
      <c r="I48" s="41">
        <v>74250</v>
      </c>
      <c r="L48">
        <v>71280</v>
      </c>
    </row>
    <row r="49" spans="1:12" ht="16.5" x14ac:dyDescent="0.25">
      <c r="A49" s="15" t="str">
        <f t="shared" si="0"/>
        <v>CLEVERFOODCN300</v>
      </c>
      <c r="B49" s="15" t="s">
        <v>555</v>
      </c>
      <c r="C49" s="15" t="s">
        <v>39</v>
      </c>
      <c r="D49" s="15" t="s">
        <v>40</v>
      </c>
      <c r="E49" s="17">
        <v>70950</v>
      </c>
      <c r="F49" s="17">
        <v>68112</v>
      </c>
      <c r="H49" s="39">
        <f t="shared" si="1"/>
        <v>-2838</v>
      </c>
      <c r="I49" s="41">
        <v>73431</v>
      </c>
      <c r="L49">
        <v>70494</v>
      </c>
    </row>
    <row r="50" spans="1:12" ht="16.5" x14ac:dyDescent="0.25">
      <c r="A50" s="15" t="str">
        <f t="shared" si="0"/>
        <v>CLEVERFOODGM500</v>
      </c>
      <c r="B50" s="15" t="s">
        <v>555</v>
      </c>
      <c r="C50" s="15" t="s">
        <v>30</v>
      </c>
      <c r="D50" s="15" t="s">
        <v>31</v>
      </c>
      <c r="E50" s="17">
        <v>111058</v>
      </c>
      <c r="F50" s="17">
        <v>106616</v>
      </c>
      <c r="H50" s="39">
        <f t="shared" si="1"/>
        <v>-4442</v>
      </c>
      <c r="I50" s="41">
        <v>70950</v>
      </c>
      <c r="L50">
        <v>68112</v>
      </c>
    </row>
    <row r="51" spans="1:12" ht="16.5" x14ac:dyDescent="0.25">
      <c r="A51" s="15" t="str">
        <f t="shared" si="0"/>
        <v>CLEVERFOODGTLX250G</v>
      </c>
      <c r="B51" s="15" t="s">
        <v>555</v>
      </c>
      <c r="C51" s="15" t="s">
        <v>32</v>
      </c>
      <c r="D51" s="15" t="s">
        <v>33</v>
      </c>
      <c r="E51" s="16">
        <v>50182</v>
      </c>
      <c r="F51" s="17">
        <v>48175</v>
      </c>
      <c r="H51" s="39">
        <f t="shared" si="1"/>
        <v>-2007</v>
      </c>
      <c r="I51" s="41">
        <v>111058</v>
      </c>
      <c r="L51">
        <v>106616</v>
      </c>
    </row>
    <row r="52" spans="1:12" ht="16.5" x14ac:dyDescent="0.25">
      <c r="A52" s="15" t="str">
        <f t="shared" si="0"/>
        <v>CLEVERFOODMNH250</v>
      </c>
      <c r="B52" s="15" t="s">
        <v>555</v>
      </c>
      <c r="C52" s="15" t="s">
        <v>48</v>
      </c>
      <c r="D52" s="15" t="s">
        <v>49</v>
      </c>
      <c r="E52" s="17">
        <v>46000</v>
      </c>
      <c r="F52" s="17">
        <v>44160</v>
      </c>
      <c r="H52" s="39">
        <f t="shared" si="1"/>
        <v>-1840</v>
      </c>
      <c r="I52" s="41">
        <v>50183</v>
      </c>
      <c r="L52">
        <v>48175</v>
      </c>
    </row>
    <row r="53" spans="1:12" ht="16.5" x14ac:dyDescent="0.25">
      <c r="A53" s="15" t="str">
        <f t="shared" si="0"/>
        <v>CLEVERFOODTH200</v>
      </c>
      <c r="B53" s="15" t="s">
        <v>555</v>
      </c>
      <c r="C53" s="15" t="s">
        <v>34</v>
      </c>
      <c r="D53" s="15" t="s">
        <v>35</v>
      </c>
      <c r="E53" s="17">
        <v>55595</v>
      </c>
      <c r="F53" s="17">
        <v>53371</v>
      </c>
      <c r="H53" s="39">
        <f t="shared" si="1"/>
        <v>-2224</v>
      </c>
      <c r="I53" s="41">
        <v>46000</v>
      </c>
      <c r="L53">
        <v>44160</v>
      </c>
    </row>
    <row r="54" spans="1:12" ht="16.5" x14ac:dyDescent="0.25">
      <c r="A54" s="15" t="str">
        <f t="shared" si="0"/>
        <v/>
      </c>
      <c r="B54" s="15"/>
      <c r="C54" s="15"/>
      <c r="D54" s="15"/>
      <c r="E54" s="17"/>
      <c r="F54" s="17"/>
      <c r="H54" s="39">
        <f t="shared" si="1"/>
        <v>0</v>
      </c>
      <c r="I54" s="41">
        <v>55595</v>
      </c>
      <c r="L54">
        <v>53371</v>
      </c>
    </row>
    <row r="55" spans="1:12" ht="16.5" x14ac:dyDescent="0.25">
      <c r="A55" s="15" t="str">
        <f t="shared" si="0"/>
        <v>COOPBGHM450</v>
      </c>
      <c r="B55" s="15" t="s">
        <v>557</v>
      </c>
      <c r="C55" s="15" t="s">
        <v>558</v>
      </c>
      <c r="D55" s="15" t="s">
        <v>559</v>
      </c>
      <c r="E55" s="17">
        <v>106050</v>
      </c>
      <c r="F55" s="17">
        <v>86961</v>
      </c>
      <c r="H55" s="39">
        <f t="shared" si="1"/>
        <v>-19089</v>
      </c>
      <c r="I55" s="41" t="e">
        <v>#VALUE!</v>
      </c>
      <c r="L55" t="e">
        <v>#VALUE!</v>
      </c>
    </row>
    <row r="56" spans="1:12" ht="16.5" x14ac:dyDescent="0.25">
      <c r="A56" s="15" t="str">
        <f t="shared" si="0"/>
        <v>COOPCC300</v>
      </c>
      <c r="B56" s="15" t="s">
        <v>557</v>
      </c>
      <c r="C56" s="15" t="s">
        <v>37</v>
      </c>
      <c r="D56" s="15" t="s">
        <v>38</v>
      </c>
      <c r="E56" s="17">
        <v>74250</v>
      </c>
      <c r="F56" s="17">
        <v>74250</v>
      </c>
      <c r="H56" s="39">
        <f t="shared" si="1"/>
        <v>0</v>
      </c>
      <c r="I56" s="41">
        <v>106050</v>
      </c>
      <c r="L56">
        <v>86961</v>
      </c>
    </row>
    <row r="57" spans="1:12" ht="16.5" x14ac:dyDescent="0.25">
      <c r="A57" s="15" t="str">
        <f t="shared" si="0"/>
        <v>COOPCGM300</v>
      </c>
      <c r="B57" s="15" t="s">
        <v>557</v>
      </c>
      <c r="C57" s="15" t="s">
        <v>27</v>
      </c>
      <c r="D57" s="15" t="s">
        <v>28</v>
      </c>
      <c r="E57" s="17">
        <v>73431</v>
      </c>
      <c r="F57" s="17">
        <v>73431</v>
      </c>
      <c r="H57" s="39">
        <f t="shared" si="1"/>
        <v>0</v>
      </c>
      <c r="I57" s="41">
        <v>74250</v>
      </c>
      <c r="L57">
        <v>74250</v>
      </c>
    </row>
    <row r="58" spans="1:12" ht="16.5" x14ac:dyDescent="0.25">
      <c r="A58" s="15" t="str">
        <f t="shared" si="0"/>
        <v>COOPCGM500</v>
      </c>
      <c r="B58" s="15" t="s">
        <v>557</v>
      </c>
      <c r="C58" s="15" t="s">
        <v>542</v>
      </c>
      <c r="D58" s="15" t="s">
        <v>543</v>
      </c>
      <c r="E58" s="17">
        <v>119066</v>
      </c>
      <c r="F58" s="17">
        <v>119066</v>
      </c>
      <c r="H58" s="39">
        <f t="shared" si="1"/>
        <v>0</v>
      </c>
      <c r="I58" s="41">
        <v>73431</v>
      </c>
      <c r="L58">
        <v>73431</v>
      </c>
    </row>
    <row r="59" spans="1:12" ht="16.5" x14ac:dyDescent="0.25">
      <c r="A59" s="15" t="str">
        <f t="shared" si="0"/>
        <v>COOPCN300</v>
      </c>
      <c r="B59" s="15" t="s">
        <v>557</v>
      </c>
      <c r="C59" s="15" t="s">
        <v>39</v>
      </c>
      <c r="D59" s="15" t="s">
        <v>40</v>
      </c>
      <c r="E59" s="17">
        <v>74250</v>
      </c>
      <c r="F59" s="17">
        <v>70950</v>
      </c>
      <c r="H59" s="39">
        <f t="shared" si="1"/>
        <v>-3300</v>
      </c>
      <c r="I59" s="41">
        <v>119066</v>
      </c>
      <c r="L59">
        <v>119066</v>
      </c>
    </row>
    <row r="60" spans="1:12" ht="16.5" x14ac:dyDescent="0.25">
      <c r="A60" s="15" t="str">
        <f t="shared" si="0"/>
        <v>COOPGHC500</v>
      </c>
      <c r="B60" s="15" t="s">
        <v>557</v>
      </c>
      <c r="C60" s="15" t="s">
        <v>560</v>
      </c>
      <c r="D60" s="15" t="s">
        <v>561</v>
      </c>
      <c r="E60" s="16">
        <v>110250</v>
      </c>
      <c r="F60" s="16">
        <v>110250</v>
      </c>
      <c r="H60" s="39">
        <f t="shared" si="1"/>
        <v>0</v>
      </c>
      <c r="I60" s="41">
        <v>74250</v>
      </c>
      <c r="L60">
        <v>70950</v>
      </c>
    </row>
    <row r="61" spans="1:12" ht="16.5" x14ac:dyDescent="0.25">
      <c r="A61" s="15" t="str">
        <f t="shared" si="0"/>
        <v>COOPCGST250g</v>
      </c>
      <c r="B61" s="15" t="s">
        <v>557</v>
      </c>
      <c r="C61" s="15" t="s">
        <v>7770</v>
      </c>
      <c r="D61" s="15" t="s">
        <v>7771</v>
      </c>
      <c r="E61" s="16">
        <v>41389</v>
      </c>
      <c r="F61" s="16">
        <v>41389</v>
      </c>
      <c r="H61" s="39"/>
      <c r="I61" s="41"/>
    </row>
    <row r="62" spans="1:12" ht="16.5" x14ac:dyDescent="0.25">
      <c r="A62" s="15" t="str">
        <f t="shared" si="0"/>
        <v>COOPCGST250</v>
      </c>
      <c r="B62" s="15" t="s">
        <v>557</v>
      </c>
      <c r="C62" s="15" t="s">
        <v>598</v>
      </c>
      <c r="D62" s="15" t="s">
        <v>7772</v>
      </c>
      <c r="E62" s="16">
        <v>30000</v>
      </c>
      <c r="F62" s="16">
        <v>30000</v>
      </c>
      <c r="H62" s="39"/>
      <c r="I62" s="41"/>
    </row>
    <row r="63" spans="1:12" ht="16.5" x14ac:dyDescent="0.25">
      <c r="A63" s="15" t="str">
        <f t="shared" si="0"/>
        <v>COOPTHST250</v>
      </c>
      <c r="B63" s="15" t="s">
        <v>557</v>
      </c>
      <c r="C63" s="15" t="s">
        <v>600</v>
      </c>
      <c r="D63" s="15" t="s">
        <v>7773</v>
      </c>
      <c r="E63" s="16">
        <v>36111</v>
      </c>
      <c r="F63" s="16">
        <v>36111</v>
      </c>
      <c r="H63" s="39"/>
      <c r="I63" s="41"/>
    </row>
    <row r="64" spans="1:12" ht="16.5" x14ac:dyDescent="0.25">
      <c r="A64" s="15" t="str">
        <f t="shared" si="0"/>
        <v>COOPGM500</v>
      </c>
      <c r="B64" s="15" t="s">
        <v>557</v>
      </c>
      <c r="C64" s="15" t="s">
        <v>30</v>
      </c>
      <c r="D64" s="15" t="s">
        <v>31</v>
      </c>
      <c r="E64" s="16">
        <v>111058</v>
      </c>
      <c r="F64" s="16">
        <v>111058</v>
      </c>
      <c r="H64" s="39">
        <f t="shared" si="1"/>
        <v>0</v>
      </c>
      <c r="I64" s="41">
        <v>110250</v>
      </c>
      <c r="L64">
        <v>110250</v>
      </c>
    </row>
    <row r="65" spans="1:12" ht="16.5" x14ac:dyDescent="0.25">
      <c r="A65" s="15" t="str">
        <f t="shared" si="0"/>
        <v>COOPGTLX250G</v>
      </c>
      <c r="B65" s="15" t="s">
        <v>557</v>
      </c>
      <c r="C65" s="15" t="s">
        <v>32</v>
      </c>
      <c r="D65" s="15" t="s">
        <v>33</v>
      </c>
      <c r="E65" s="16">
        <v>50182</v>
      </c>
      <c r="F65" s="16">
        <v>50182</v>
      </c>
      <c r="H65" s="39">
        <f t="shared" si="1"/>
        <v>0</v>
      </c>
      <c r="I65" s="41">
        <v>111058</v>
      </c>
      <c r="L65">
        <v>111058</v>
      </c>
    </row>
    <row r="66" spans="1:12" ht="16.5" x14ac:dyDescent="0.25">
      <c r="A66" s="15" t="str">
        <f t="shared" si="0"/>
        <v>COOPGXD500</v>
      </c>
      <c r="B66" s="15" t="s">
        <v>557</v>
      </c>
      <c r="C66" s="15" t="s">
        <v>52</v>
      </c>
      <c r="D66" s="15" t="s">
        <v>53</v>
      </c>
      <c r="E66" s="16">
        <v>111606</v>
      </c>
      <c r="F66" s="16">
        <v>111606</v>
      </c>
      <c r="H66" s="39">
        <f t="shared" si="1"/>
        <v>0</v>
      </c>
      <c r="I66" s="41">
        <v>50183</v>
      </c>
      <c r="L66">
        <v>50182</v>
      </c>
    </row>
    <row r="67" spans="1:12" ht="16.5" x14ac:dyDescent="0.25">
      <c r="A67" s="15" t="str">
        <f t="shared" si="0"/>
        <v/>
      </c>
      <c r="B67" s="15"/>
      <c r="C67" s="15"/>
      <c r="D67" s="15"/>
      <c r="E67" s="16"/>
      <c r="F67" s="16"/>
      <c r="H67" s="39">
        <f t="shared" si="1"/>
        <v>0</v>
      </c>
      <c r="I67" s="41">
        <v>111606</v>
      </c>
      <c r="L67">
        <v>111606</v>
      </c>
    </row>
    <row r="68" spans="1:12" ht="16.5" x14ac:dyDescent="0.25">
      <c r="A68" s="15" t="str">
        <f t="shared" si="0"/>
        <v>DALATFARMCC300</v>
      </c>
      <c r="B68" s="15" t="s">
        <v>562</v>
      </c>
      <c r="C68" s="15" t="s">
        <v>37</v>
      </c>
      <c r="D68" s="15" t="s">
        <v>38</v>
      </c>
      <c r="E68" s="16">
        <v>74250</v>
      </c>
      <c r="F68" s="16">
        <v>74250</v>
      </c>
      <c r="H68" s="39">
        <f t="shared" si="1"/>
        <v>0</v>
      </c>
      <c r="I68" s="41" t="e">
        <v>#VALUE!</v>
      </c>
      <c r="L68" t="e">
        <v>#VALUE!</v>
      </c>
    </row>
    <row r="69" spans="1:12" ht="16.5" x14ac:dyDescent="0.25">
      <c r="A69" s="15" t="str">
        <f t="shared" si="0"/>
        <v>DALATFARMCGM100</v>
      </c>
      <c r="B69" s="15" t="s">
        <v>562</v>
      </c>
      <c r="C69" s="15" t="s">
        <v>551</v>
      </c>
      <c r="D69" s="15" t="s">
        <v>552</v>
      </c>
      <c r="E69" s="16">
        <v>24549</v>
      </c>
      <c r="F69" s="16">
        <v>24549</v>
      </c>
      <c r="H69" s="39">
        <f t="shared" si="1"/>
        <v>0</v>
      </c>
      <c r="I69" s="41">
        <v>74250</v>
      </c>
      <c r="L69">
        <v>74250</v>
      </c>
    </row>
    <row r="70" spans="1:12" ht="16.5" x14ac:dyDescent="0.25">
      <c r="A70" s="15" t="str">
        <f t="shared" si="0"/>
        <v>DALATFARMCGM300</v>
      </c>
      <c r="B70" s="15" t="s">
        <v>562</v>
      </c>
      <c r="C70" s="15" t="s">
        <v>27</v>
      </c>
      <c r="D70" s="15" t="s">
        <v>28</v>
      </c>
      <c r="E70" s="16">
        <v>73431</v>
      </c>
      <c r="F70" s="16">
        <v>73431</v>
      </c>
      <c r="H70" s="39">
        <f t="shared" si="1"/>
        <v>0</v>
      </c>
      <c r="I70" s="41">
        <v>24549</v>
      </c>
      <c r="L70">
        <v>24549</v>
      </c>
    </row>
    <row r="71" spans="1:12" ht="16.5" x14ac:dyDescent="0.25">
      <c r="A71" s="15" t="str">
        <f t="shared" si="0"/>
        <v>DALATFARMCGM500</v>
      </c>
      <c r="B71" s="15" t="s">
        <v>562</v>
      </c>
      <c r="C71" s="15" t="s">
        <v>542</v>
      </c>
      <c r="D71" s="15" t="s">
        <v>543</v>
      </c>
      <c r="E71" s="16">
        <v>119066</v>
      </c>
      <c r="F71" s="16">
        <v>119066</v>
      </c>
      <c r="H71" s="39">
        <f t="shared" si="1"/>
        <v>0</v>
      </c>
      <c r="I71" s="41">
        <v>73431</v>
      </c>
      <c r="L71">
        <v>73431</v>
      </c>
    </row>
    <row r="72" spans="1:12" ht="16.5" x14ac:dyDescent="0.25">
      <c r="A72" s="15" t="str">
        <f t="shared" ref="A72:A327" si="2">B72&amp;C72</f>
        <v>DALATFARMCGST150</v>
      </c>
      <c r="B72" s="15" t="s">
        <v>562</v>
      </c>
      <c r="C72" s="15" t="s">
        <v>563</v>
      </c>
      <c r="D72" s="15" t="s">
        <v>564</v>
      </c>
      <c r="E72" s="16">
        <v>22500</v>
      </c>
      <c r="F72" s="16">
        <v>22500</v>
      </c>
      <c r="H72" s="39">
        <f t="shared" si="1"/>
        <v>0</v>
      </c>
      <c r="I72" s="41">
        <v>119066</v>
      </c>
      <c r="L72">
        <v>119066</v>
      </c>
    </row>
    <row r="73" spans="1:12" ht="16.5" x14ac:dyDescent="0.25">
      <c r="A73" s="15" t="str">
        <f t="shared" si="2"/>
        <v>DALATFARMCN300</v>
      </c>
      <c r="B73" s="15" t="s">
        <v>562</v>
      </c>
      <c r="C73" s="15" t="s">
        <v>39</v>
      </c>
      <c r="D73" s="15" t="s">
        <v>40</v>
      </c>
      <c r="E73" s="16">
        <v>70950</v>
      </c>
      <c r="F73" s="16">
        <v>70950</v>
      </c>
      <c r="H73" s="39">
        <f t="shared" ref="H73:H137" si="3">F73-E73</f>
        <v>0</v>
      </c>
      <c r="I73" s="41">
        <v>22500</v>
      </c>
      <c r="L73">
        <v>22500</v>
      </c>
    </row>
    <row r="74" spans="1:12" ht="16.5" x14ac:dyDescent="0.25">
      <c r="A74" s="15" t="str">
        <f t="shared" si="2"/>
        <v>DALATFARMGHK300</v>
      </c>
      <c r="B74" s="15" t="s">
        <v>562</v>
      </c>
      <c r="C74" s="15" t="s">
        <v>553</v>
      </c>
      <c r="D74" s="15" t="s">
        <v>554</v>
      </c>
      <c r="E74" s="16">
        <v>70000</v>
      </c>
      <c r="F74" s="16">
        <v>70000</v>
      </c>
      <c r="H74" s="39">
        <f t="shared" si="3"/>
        <v>0</v>
      </c>
      <c r="I74" s="41">
        <v>70950</v>
      </c>
      <c r="L74">
        <v>70950</v>
      </c>
    </row>
    <row r="75" spans="1:12" ht="16.5" x14ac:dyDescent="0.25">
      <c r="A75" s="15" t="str">
        <f t="shared" si="2"/>
        <v>DALATFARMGM500</v>
      </c>
      <c r="B75" s="15" t="s">
        <v>562</v>
      </c>
      <c r="C75" s="15" t="s">
        <v>30</v>
      </c>
      <c r="D75" s="15" t="s">
        <v>31</v>
      </c>
      <c r="E75" s="17">
        <v>111058</v>
      </c>
      <c r="F75" s="17">
        <v>111058</v>
      </c>
      <c r="H75" s="39">
        <f t="shared" si="3"/>
        <v>0</v>
      </c>
      <c r="I75" s="41">
        <v>70000</v>
      </c>
      <c r="L75">
        <v>70000</v>
      </c>
    </row>
    <row r="76" spans="1:12" ht="16.5" x14ac:dyDescent="0.25">
      <c r="A76" s="15" t="str">
        <f t="shared" si="2"/>
        <v>DALATFARMGTLX250G</v>
      </c>
      <c r="B76" s="15" t="s">
        <v>562</v>
      </c>
      <c r="C76" s="15" t="s">
        <v>32</v>
      </c>
      <c r="D76" s="15" t="s">
        <v>33</v>
      </c>
      <c r="E76" s="16">
        <v>50182</v>
      </c>
      <c r="F76" s="16">
        <v>50182</v>
      </c>
      <c r="H76" s="39">
        <f t="shared" si="3"/>
        <v>0</v>
      </c>
      <c r="I76" s="41">
        <v>111058</v>
      </c>
      <c r="L76">
        <v>111058</v>
      </c>
    </row>
    <row r="77" spans="1:12" ht="16.5" x14ac:dyDescent="0.25">
      <c r="A77" s="15" t="str">
        <f t="shared" si="2"/>
        <v>DALATFARMGXD500</v>
      </c>
      <c r="B77" s="15" t="s">
        <v>562</v>
      </c>
      <c r="C77" s="15" t="s">
        <v>52</v>
      </c>
      <c r="D77" s="15" t="s">
        <v>53</v>
      </c>
      <c r="E77" s="17">
        <v>111606</v>
      </c>
      <c r="F77" s="17">
        <v>111606</v>
      </c>
      <c r="H77" s="39">
        <f t="shared" si="3"/>
        <v>0</v>
      </c>
      <c r="I77" s="41">
        <v>50183</v>
      </c>
      <c r="L77">
        <v>50183</v>
      </c>
    </row>
    <row r="78" spans="1:12" ht="16.5" x14ac:dyDescent="0.25">
      <c r="A78" s="15" t="str">
        <f t="shared" si="2"/>
        <v>DALATFARMMNH250</v>
      </c>
      <c r="B78" s="15" t="s">
        <v>562</v>
      </c>
      <c r="C78" s="15" t="s">
        <v>48</v>
      </c>
      <c r="D78" s="15" t="s">
        <v>49</v>
      </c>
      <c r="E78" s="17">
        <v>46000</v>
      </c>
      <c r="F78" s="17">
        <v>46000</v>
      </c>
      <c r="H78" s="39">
        <f t="shared" si="3"/>
        <v>0</v>
      </c>
      <c r="I78" s="41">
        <v>111606</v>
      </c>
      <c r="L78">
        <v>111606</v>
      </c>
    </row>
    <row r="79" spans="1:12" ht="16.5" x14ac:dyDescent="0.25">
      <c r="A79" s="15" t="str">
        <f t="shared" si="2"/>
        <v>DALATFARMTH200</v>
      </c>
      <c r="B79" s="15" t="s">
        <v>562</v>
      </c>
      <c r="C79" s="15" t="s">
        <v>34</v>
      </c>
      <c r="D79" s="15" t="s">
        <v>35</v>
      </c>
      <c r="E79" s="17">
        <v>55595</v>
      </c>
      <c r="F79" s="17">
        <v>55595</v>
      </c>
      <c r="H79" s="39">
        <f t="shared" si="3"/>
        <v>0</v>
      </c>
      <c r="I79" s="41">
        <v>46000</v>
      </c>
      <c r="L79">
        <v>46000</v>
      </c>
    </row>
    <row r="80" spans="1:12" ht="16.5" x14ac:dyDescent="0.25">
      <c r="A80" s="15" t="str">
        <f t="shared" si="2"/>
        <v>DALATFARMTHST150</v>
      </c>
      <c r="B80" s="15" t="s">
        <v>562</v>
      </c>
      <c r="C80" s="15" t="s">
        <v>565</v>
      </c>
      <c r="D80" s="15" t="s">
        <v>566</v>
      </c>
      <c r="E80" s="17">
        <v>21667</v>
      </c>
      <c r="F80" s="17">
        <v>21667</v>
      </c>
      <c r="H80" s="39">
        <f t="shared" si="3"/>
        <v>0</v>
      </c>
      <c r="I80" s="41">
        <v>55595</v>
      </c>
      <c r="L80">
        <v>55595</v>
      </c>
    </row>
    <row r="81" spans="1:12" ht="16.5" x14ac:dyDescent="0.25">
      <c r="A81" s="15" t="str">
        <f t="shared" si="2"/>
        <v/>
      </c>
      <c r="B81" s="15"/>
      <c r="C81" s="15"/>
      <c r="D81" s="15"/>
      <c r="E81" s="17"/>
      <c r="F81" s="17"/>
      <c r="H81" s="39">
        <f t="shared" si="3"/>
        <v>0</v>
      </c>
      <c r="I81" s="41">
        <v>21667</v>
      </c>
      <c r="L81">
        <v>21667</v>
      </c>
    </row>
    <row r="82" spans="1:12" ht="16.5" x14ac:dyDescent="0.25">
      <c r="A82" s="15" t="str">
        <f t="shared" si="2"/>
        <v>DUCTHANHCGM300</v>
      </c>
      <c r="B82" s="15" t="s">
        <v>567</v>
      </c>
      <c r="C82" s="15" t="s">
        <v>27</v>
      </c>
      <c r="D82" s="15" t="s">
        <v>28</v>
      </c>
      <c r="E82" s="17">
        <v>73431</v>
      </c>
      <c r="F82" s="17">
        <v>73431</v>
      </c>
      <c r="H82" s="39">
        <f t="shared" si="3"/>
        <v>0</v>
      </c>
      <c r="I82" s="41" t="e">
        <v>#VALUE!</v>
      </c>
      <c r="L82" t="e">
        <v>#VALUE!</v>
      </c>
    </row>
    <row r="83" spans="1:12" ht="16.5" x14ac:dyDescent="0.25">
      <c r="A83" s="15" t="str">
        <f t="shared" si="2"/>
        <v>DUCTHANHGTLX250G</v>
      </c>
      <c r="B83" s="15" t="s">
        <v>567</v>
      </c>
      <c r="C83" s="15" t="s">
        <v>32</v>
      </c>
      <c r="D83" s="15" t="s">
        <v>33</v>
      </c>
      <c r="E83" s="16">
        <v>50182</v>
      </c>
      <c r="F83" s="17">
        <v>50182</v>
      </c>
      <c r="H83" s="39">
        <f t="shared" si="3"/>
        <v>0</v>
      </c>
      <c r="I83" s="41">
        <v>73431</v>
      </c>
      <c r="L83">
        <v>73431</v>
      </c>
    </row>
    <row r="84" spans="1:12" ht="16.5" x14ac:dyDescent="0.25">
      <c r="A84" s="15" t="str">
        <f t="shared" si="2"/>
        <v>DUCTHANHTH200</v>
      </c>
      <c r="B84" s="15" t="s">
        <v>567</v>
      </c>
      <c r="C84" s="15" t="s">
        <v>34</v>
      </c>
      <c r="D84" s="15" t="s">
        <v>35</v>
      </c>
      <c r="E84" s="17">
        <v>55595</v>
      </c>
      <c r="F84" s="17">
        <v>55595</v>
      </c>
      <c r="H84" s="39">
        <f t="shared" si="3"/>
        <v>0</v>
      </c>
      <c r="I84" s="41">
        <v>50183</v>
      </c>
      <c r="L84">
        <v>50182</v>
      </c>
    </row>
    <row r="85" spans="1:12" ht="16.5" x14ac:dyDescent="0.25">
      <c r="A85" s="15" t="str">
        <f t="shared" si="2"/>
        <v/>
      </c>
      <c r="B85" s="15"/>
      <c r="C85" s="15"/>
      <c r="D85" s="15"/>
      <c r="E85" s="17"/>
      <c r="F85" s="17"/>
      <c r="H85" s="39">
        <f t="shared" si="3"/>
        <v>0</v>
      </c>
      <c r="I85" s="41">
        <v>55595</v>
      </c>
      <c r="L85">
        <v>55595</v>
      </c>
    </row>
    <row r="86" spans="1:12" ht="16.5" x14ac:dyDescent="0.25">
      <c r="A86" s="15" t="str">
        <f t="shared" si="2"/>
        <v>EASYMARTCC300</v>
      </c>
      <c r="B86" s="15" t="s">
        <v>569</v>
      </c>
      <c r="C86" s="15" t="s">
        <v>37</v>
      </c>
      <c r="D86" s="15" t="s">
        <v>38</v>
      </c>
      <c r="E86" s="17">
        <v>74250</v>
      </c>
      <c r="F86" s="17">
        <v>71280</v>
      </c>
      <c r="H86" s="39">
        <f t="shared" si="3"/>
        <v>-2970</v>
      </c>
      <c r="I86" s="41" t="e">
        <v>#VALUE!</v>
      </c>
      <c r="L86" t="e">
        <v>#VALUE!</v>
      </c>
    </row>
    <row r="87" spans="1:12" ht="16.5" x14ac:dyDescent="0.25">
      <c r="A87" s="15" t="str">
        <f t="shared" si="2"/>
        <v>EASYMARTCGM300</v>
      </c>
      <c r="B87" s="15" t="s">
        <v>569</v>
      </c>
      <c r="C87" s="15" t="s">
        <v>27</v>
      </c>
      <c r="D87" s="15" t="s">
        <v>28</v>
      </c>
      <c r="E87" s="17">
        <v>73431</v>
      </c>
      <c r="F87" s="17">
        <v>70494</v>
      </c>
      <c r="H87" s="39">
        <f t="shared" si="3"/>
        <v>-2937</v>
      </c>
      <c r="I87" s="41">
        <v>74250</v>
      </c>
      <c r="L87">
        <v>71280</v>
      </c>
    </row>
    <row r="88" spans="1:12" ht="16.5" x14ac:dyDescent="0.25">
      <c r="A88" s="15" t="str">
        <f t="shared" si="2"/>
        <v>EASYMARTGM500</v>
      </c>
      <c r="B88" s="15" t="s">
        <v>569</v>
      </c>
      <c r="C88" s="15" t="s">
        <v>30</v>
      </c>
      <c r="D88" s="15" t="s">
        <v>31</v>
      </c>
      <c r="E88" s="17">
        <v>111058</v>
      </c>
      <c r="F88" s="17">
        <v>106616</v>
      </c>
      <c r="H88" s="39">
        <f t="shared" si="3"/>
        <v>-4442</v>
      </c>
      <c r="I88" s="41">
        <v>73431</v>
      </c>
      <c r="L88">
        <v>70494</v>
      </c>
    </row>
    <row r="89" spans="1:12" ht="16.5" x14ac:dyDescent="0.25">
      <c r="A89" s="15" t="str">
        <f>B89&amp;C89</f>
        <v>EASYMARTGTLX250G</v>
      </c>
      <c r="B89" s="15" t="s">
        <v>569</v>
      </c>
      <c r="C89" s="15" t="s">
        <v>32</v>
      </c>
      <c r="D89" s="15" t="s">
        <v>33</v>
      </c>
      <c r="E89" s="16">
        <v>50182</v>
      </c>
      <c r="F89" s="17">
        <v>48175</v>
      </c>
      <c r="H89" s="39">
        <f t="shared" si="3"/>
        <v>-2007</v>
      </c>
      <c r="I89" s="41">
        <v>111058</v>
      </c>
      <c r="L89">
        <v>106616</v>
      </c>
    </row>
    <row r="90" spans="1:12" ht="16.5" x14ac:dyDescent="0.25">
      <c r="A90" s="15" t="str">
        <f t="shared" si="2"/>
        <v>EASYMARTMNH250</v>
      </c>
      <c r="B90" s="15" t="s">
        <v>569</v>
      </c>
      <c r="C90" s="15" t="s">
        <v>48</v>
      </c>
      <c r="D90" s="15" t="s">
        <v>49</v>
      </c>
      <c r="E90" s="17">
        <v>46000</v>
      </c>
      <c r="F90" s="17">
        <v>44160</v>
      </c>
      <c r="H90" s="39">
        <f t="shared" si="3"/>
        <v>-1840</v>
      </c>
      <c r="I90" s="41">
        <v>50183</v>
      </c>
      <c r="L90">
        <v>48175</v>
      </c>
    </row>
    <row r="91" spans="1:12" ht="16.5" x14ac:dyDescent="0.25">
      <c r="A91" s="15" t="str">
        <f t="shared" si="2"/>
        <v>EASYMARTTH200</v>
      </c>
      <c r="B91" s="15" t="s">
        <v>569</v>
      </c>
      <c r="C91" s="15" t="s">
        <v>34</v>
      </c>
      <c r="D91" s="15" t="s">
        <v>35</v>
      </c>
      <c r="E91" s="17">
        <v>55595</v>
      </c>
      <c r="F91" s="17">
        <v>53372</v>
      </c>
      <c r="H91" s="39">
        <f t="shared" si="3"/>
        <v>-2223</v>
      </c>
      <c r="I91" s="41">
        <v>46000</v>
      </c>
      <c r="L91">
        <v>44160</v>
      </c>
    </row>
    <row r="92" spans="1:12" ht="16.5" x14ac:dyDescent="0.25">
      <c r="A92" s="15" t="str">
        <f t="shared" si="2"/>
        <v/>
      </c>
      <c r="B92" s="15"/>
      <c r="C92" s="15"/>
      <c r="D92" s="15"/>
      <c r="E92" s="16"/>
      <c r="F92" s="17"/>
      <c r="H92" s="39">
        <f t="shared" si="3"/>
        <v>0</v>
      </c>
      <c r="I92" s="41">
        <v>55595</v>
      </c>
      <c r="L92">
        <v>53372</v>
      </c>
    </row>
    <row r="93" spans="1:12" ht="16.5" x14ac:dyDescent="0.25">
      <c r="A93" s="15" t="str">
        <f t="shared" si="2"/>
        <v>EBCC300</v>
      </c>
      <c r="B93" s="15" t="s">
        <v>3464</v>
      </c>
      <c r="C93" s="15" t="s">
        <v>37</v>
      </c>
      <c r="D93" s="15" t="s">
        <v>38</v>
      </c>
      <c r="E93" s="16">
        <v>74250</v>
      </c>
      <c r="F93" s="17">
        <v>63113</v>
      </c>
      <c r="H93" s="39">
        <f t="shared" si="3"/>
        <v>-11137</v>
      </c>
      <c r="I93" s="41" t="e">
        <v>#VALUE!</v>
      </c>
      <c r="L93" t="e">
        <v>#VALUE!</v>
      </c>
    </row>
    <row r="94" spans="1:12" ht="16.5" x14ac:dyDescent="0.25">
      <c r="A94" s="15" t="str">
        <f t="shared" si="2"/>
        <v>EBCGM300</v>
      </c>
      <c r="B94" s="15" t="s">
        <v>3464</v>
      </c>
      <c r="C94" s="15" t="s">
        <v>27</v>
      </c>
      <c r="D94" s="15" t="s">
        <v>28</v>
      </c>
      <c r="E94" s="16">
        <v>73432</v>
      </c>
      <c r="F94" s="17">
        <v>73431</v>
      </c>
      <c r="H94" s="39">
        <f t="shared" si="3"/>
        <v>-1</v>
      </c>
      <c r="I94" s="41">
        <v>74250</v>
      </c>
      <c r="L94">
        <v>63113</v>
      </c>
    </row>
    <row r="95" spans="1:12" ht="16.5" x14ac:dyDescent="0.25">
      <c r="A95" s="15" t="str">
        <f t="shared" si="2"/>
        <v>EBCN300</v>
      </c>
      <c r="B95" s="15" t="s">
        <v>3464</v>
      </c>
      <c r="C95" s="15" t="s">
        <v>39</v>
      </c>
      <c r="D95" s="15" t="s">
        <v>40</v>
      </c>
      <c r="E95" s="16">
        <v>70950</v>
      </c>
      <c r="F95" s="17">
        <v>60308</v>
      </c>
      <c r="H95" s="39">
        <f t="shared" si="3"/>
        <v>-10642</v>
      </c>
      <c r="I95" s="41">
        <v>73432</v>
      </c>
      <c r="L95">
        <v>73431</v>
      </c>
    </row>
    <row r="96" spans="1:12" ht="16.5" x14ac:dyDescent="0.25">
      <c r="A96" s="15" t="str">
        <f t="shared" si="2"/>
        <v>EBGM500</v>
      </c>
      <c r="B96" s="15" t="s">
        <v>3464</v>
      </c>
      <c r="C96" s="15" t="s">
        <v>30</v>
      </c>
      <c r="D96" s="15" t="s">
        <v>31</v>
      </c>
      <c r="E96" s="16">
        <v>111058</v>
      </c>
      <c r="F96" s="17">
        <v>111058</v>
      </c>
      <c r="H96" s="39">
        <f t="shared" si="3"/>
        <v>0</v>
      </c>
      <c r="I96" s="41">
        <v>70950</v>
      </c>
      <c r="L96">
        <v>60308</v>
      </c>
    </row>
    <row r="97" spans="1:12" ht="16.5" x14ac:dyDescent="0.25">
      <c r="A97" s="15" t="str">
        <f t="shared" si="2"/>
        <v>EBGTLX250G</v>
      </c>
      <c r="B97" s="15" t="s">
        <v>3464</v>
      </c>
      <c r="C97" s="15" t="s">
        <v>32</v>
      </c>
      <c r="D97" s="15" t="s">
        <v>33</v>
      </c>
      <c r="E97" s="16">
        <v>50182</v>
      </c>
      <c r="F97" s="16">
        <v>50182</v>
      </c>
      <c r="H97" s="39">
        <f t="shared" si="3"/>
        <v>0</v>
      </c>
      <c r="I97" s="41">
        <v>111058</v>
      </c>
      <c r="L97">
        <v>111058</v>
      </c>
    </row>
    <row r="98" spans="1:12" ht="16.5" x14ac:dyDescent="0.25">
      <c r="A98" s="15" t="str">
        <f t="shared" si="2"/>
        <v>EBGXD500</v>
      </c>
      <c r="B98" s="15" t="s">
        <v>3464</v>
      </c>
      <c r="C98" s="15" t="s">
        <v>52</v>
      </c>
      <c r="D98" s="15" t="s">
        <v>53</v>
      </c>
      <c r="E98" s="16">
        <v>111606</v>
      </c>
      <c r="F98" s="17">
        <v>94865</v>
      </c>
      <c r="H98" s="39">
        <f t="shared" si="3"/>
        <v>-16741</v>
      </c>
      <c r="I98" s="41">
        <v>50183</v>
      </c>
      <c r="L98">
        <v>50183</v>
      </c>
    </row>
    <row r="99" spans="1:12" ht="16.5" x14ac:dyDescent="0.25">
      <c r="A99" s="15" t="str">
        <f t="shared" si="2"/>
        <v>EBMNH250</v>
      </c>
      <c r="B99" s="15" t="s">
        <v>3464</v>
      </c>
      <c r="C99" s="15" t="s">
        <v>48</v>
      </c>
      <c r="D99" s="15" t="s">
        <v>49</v>
      </c>
      <c r="E99" s="16">
        <v>46000</v>
      </c>
      <c r="F99" s="16">
        <v>46000</v>
      </c>
      <c r="H99" s="39">
        <f t="shared" si="3"/>
        <v>0</v>
      </c>
      <c r="I99" s="41">
        <v>111606</v>
      </c>
      <c r="L99">
        <v>94865</v>
      </c>
    </row>
    <row r="100" spans="1:12" ht="16.5" x14ac:dyDescent="0.25">
      <c r="A100" s="15" t="str">
        <f t="shared" si="2"/>
        <v>EBTH200</v>
      </c>
      <c r="B100" s="15" t="s">
        <v>3464</v>
      </c>
      <c r="C100" s="15" t="s">
        <v>34</v>
      </c>
      <c r="D100" s="15" t="s">
        <v>35</v>
      </c>
      <c r="E100" s="16">
        <v>55595</v>
      </c>
      <c r="F100" s="16">
        <v>55595</v>
      </c>
      <c r="H100" s="39">
        <f t="shared" si="3"/>
        <v>0</v>
      </c>
      <c r="I100" s="41">
        <v>46000</v>
      </c>
      <c r="L100">
        <v>46000</v>
      </c>
    </row>
    <row r="101" spans="1:12" ht="16.5" x14ac:dyDescent="0.25">
      <c r="A101" s="15" t="str">
        <f t="shared" si="2"/>
        <v>EBCGM500</v>
      </c>
      <c r="B101" s="15" t="s">
        <v>3464</v>
      </c>
      <c r="C101" s="15" t="s">
        <v>542</v>
      </c>
      <c r="D101" s="15" t="s">
        <v>543</v>
      </c>
      <c r="E101" s="16">
        <v>111058</v>
      </c>
      <c r="F101" s="16">
        <v>111058</v>
      </c>
      <c r="H101" s="39">
        <f t="shared" si="3"/>
        <v>0</v>
      </c>
      <c r="I101" s="41">
        <v>55595</v>
      </c>
      <c r="L101">
        <v>55595</v>
      </c>
    </row>
    <row r="102" spans="1:12" ht="16.5" x14ac:dyDescent="0.25">
      <c r="A102" s="15" t="str">
        <f t="shared" si="2"/>
        <v/>
      </c>
      <c r="B102" s="15"/>
      <c r="C102" s="15"/>
      <c r="D102" s="15"/>
      <c r="E102" s="16"/>
      <c r="F102" s="16"/>
      <c r="H102" s="39">
        <f>F102-E102</f>
        <v>0</v>
      </c>
      <c r="I102" s="41">
        <v>55595</v>
      </c>
      <c r="L102">
        <v>55595</v>
      </c>
    </row>
    <row r="103" spans="1:12" ht="16.5" x14ac:dyDescent="0.25">
      <c r="A103" s="15" t="str">
        <f t="shared" si="2"/>
        <v>Eco001CGM300</v>
      </c>
      <c r="B103" s="15" t="s">
        <v>571</v>
      </c>
      <c r="C103" s="15" t="s">
        <v>27</v>
      </c>
      <c r="D103" s="15" t="s">
        <v>28</v>
      </c>
      <c r="E103" s="16">
        <v>73431</v>
      </c>
      <c r="F103" s="16">
        <v>73431</v>
      </c>
      <c r="H103" s="39">
        <f t="shared" si="3"/>
        <v>0</v>
      </c>
      <c r="I103" s="41" t="e">
        <v>#VALUE!</v>
      </c>
      <c r="L103" t="e">
        <v>#VALUE!</v>
      </c>
    </row>
    <row r="104" spans="1:12" ht="16.5" x14ac:dyDescent="0.25">
      <c r="A104" s="15" t="str">
        <f t="shared" si="2"/>
        <v>Eco001GHK300</v>
      </c>
      <c r="B104" s="15" t="s">
        <v>571</v>
      </c>
      <c r="C104" s="15" t="s">
        <v>553</v>
      </c>
      <c r="D104" s="15" t="s">
        <v>554</v>
      </c>
      <c r="E104" s="16">
        <v>70000</v>
      </c>
      <c r="F104" s="16">
        <v>70000</v>
      </c>
      <c r="H104" s="39">
        <f t="shared" si="3"/>
        <v>0</v>
      </c>
      <c r="I104" s="41">
        <v>73431</v>
      </c>
      <c r="L104">
        <v>73431</v>
      </c>
    </row>
    <row r="105" spans="1:12" ht="16.5" x14ac:dyDescent="0.25">
      <c r="A105" s="15" t="str">
        <f t="shared" si="2"/>
        <v>Eco001GM500</v>
      </c>
      <c r="B105" s="15" t="s">
        <v>571</v>
      </c>
      <c r="C105" s="15" t="s">
        <v>30</v>
      </c>
      <c r="D105" s="15" t="s">
        <v>31</v>
      </c>
      <c r="E105" s="16">
        <v>111058</v>
      </c>
      <c r="F105" s="16">
        <v>111058</v>
      </c>
      <c r="H105" s="39">
        <f t="shared" si="3"/>
        <v>0</v>
      </c>
      <c r="I105" s="41">
        <v>70000</v>
      </c>
      <c r="L105">
        <v>70000</v>
      </c>
    </row>
    <row r="106" spans="1:12" ht="16.5" x14ac:dyDescent="0.25">
      <c r="A106" s="15" t="str">
        <f t="shared" si="2"/>
        <v>Eco001GTLX250G</v>
      </c>
      <c r="B106" s="15" t="s">
        <v>571</v>
      </c>
      <c r="C106" s="15" t="s">
        <v>32</v>
      </c>
      <c r="D106" s="15" t="s">
        <v>33</v>
      </c>
      <c r="E106" s="16">
        <v>50182</v>
      </c>
      <c r="F106" s="16">
        <v>50182</v>
      </c>
      <c r="H106" s="39">
        <f t="shared" si="3"/>
        <v>0</v>
      </c>
      <c r="I106" s="41">
        <v>111058</v>
      </c>
      <c r="L106">
        <v>111058</v>
      </c>
    </row>
    <row r="107" spans="1:12" ht="16.5" x14ac:dyDescent="0.25">
      <c r="A107" s="15" t="str">
        <f t="shared" si="2"/>
        <v>Eco001TH200</v>
      </c>
      <c r="B107" s="15" t="s">
        <v>571</v>
      </c>
      <c r="C107" s="15" t="s">
        <v>34</v>
      </c>
      <c r="D107" s="15" t="s">
        <v>35</v>
      </c>
      <c r="E107" s="16">
        <v>55595</v>
      </c>
      <c r="F107" s="16">
        <v>55595</v>
      </c>
      <c r="H107" s="39">
        <f t="shared" si="3"/>
        <v>0</v>
      </c>
      <c r="I107" s="41">
        <v>50183</v>
      </c>
      <c r="L107">
        <v>50182</v>
      </c>
    </row>
    <row r="108" spans="1:12" ht="16.5" x14ac:dyDescent="0.25">
      <c r="A108" s="15" t="str">
        <f t="shared" si="2"/>
        <v/>
      </c>
      <c r="B108" s="15"/>
      <c r="C108" s="15"/>
      <c r="D108" s="15"/>
      <c r="E108" s="16"/>
      <c r="F108" s="16"/>
      <c r="H108" s="39">
        <f t="shared" si="3"/>
        <v>0</v>
      </c>
      <c r="I108" s="41">
        <v>55595</v>
      </c>
      <c r="L108">
        <v>55595</v>
      </c>
    </row>
    <row r="109" spans="1:12" ht="16.5" x14ac:dyDescent="0.25">
      <c r="A109" s="15" t="str">
        <f t="shared" si="2"/>
        <v>FARMSHOPCC300</v>
      </c>
      <c r="B109" s="15" t="s">
        <v>7154</v>
      </c>
      <c r="C109" s="15" t="s">
        <v>37</v>
      </c>
      <c r="D109" s="15" t="s">
        <v>38</v>
      </c>
      <c r="E109" s="16">
        <v>74250</v>
      </c>
      <c r="F109" s="16">
        <v>74250</v>
      </c>
      <c r="H109" s="39">
        <f t="shared" si="3"/>
        <v>0</v>
      </c>
      <c r="I109" s="41" t="e">
        <v>#VALUE!</v>
      </c>
      <c r="L109" t="e">
        <v>#VALUE!</v>
      </c>
    </row>
    <row r="110" spans="1:12" ht="16.5" x14ac:dyDescent="0.25">
      <c r="A110" s="15" t="str">
        <f t="shared" si="2"/>
        <v>FARMSHOPCGM100</v>
      </c>
      <c r="B110" s="15" t="s">
        <v>7154</v>
      </c>
      <c r="C110" s="15" t="s">
        <v>551</v>
      </c>
      <c r="D110" s="15" t="s">
        <v>552</v>
      </c>
      <c r="E110" s="16">
        <v>24549</v>
      </c>
      <c r="F110" s="16">
        <v>24549</v>
      </c>
      <c r="H110" s="39">
        <f t="shared" si="3"/>
        <v>0</v>
      </c>
      <c r="I110" s="41">
        <v>74250</v>
      </c>
      <c r="L110">
        <v>74250</v>
      </c>
    </row>
    <row r="111" spans="1:12" ht="16.5" x14ac:dyDescent="0.25">
      <c r="A111" s="15" t="str">
        <f t="shared" si="2"/>
        <v>FARMSHOPCN300</v>
      </c>
      <c r="B111" s="15" t="s">
        <v>7154</v>
      </c>
      <c r="C111" s="15" t="s">
        <v>39</v>
      </c>
      <c r="D111" s="15" t="s">
        <v>40</v>
      </c>
      <c r="E111" s="16">
        <v>70950</v>
      </c>
      <c r="F111" s="16">
        <v>70950</v>
      </c>
      <c r="H111" s="39">
        <f t="shared" si="3"/>
        <v>0</v>
      </c>
      <c r="I111" s="41">
        <v>24549</v>
      </c>
      <c r="L111">
        <v>24549</v>
      </c>
    </row>
    <row r="112" spans="1:12" ht="16.5" x14ac:dyDescent="0.25">
      <c r="A112" s="15" t="str">
        <f t="shared" si="2"/>
        <v>FARMSHOPGM500</v>
      </c>
      <c r="B112" s="15" t="s">
        <v>7154</v>
      </c>
      <c r="C112" s="15" t="s">
        <v>30</v>
      </c>
      <c r="D112" s="15" t="s">
        <v>31</v>
      </c>
      <c r="E112" s="16">
        <v>111058</v>
      </c>
      <c r="F112" s="16">
        <v>111058</v>
      </c>
      <c r="H112" s="39">
        <f t="shared" si="3"/>
        <v>0</v>
      </c>
      <c r="I112" s="41">
        <v>70950</v>
      </c>
      <c r="L112">
        <v>70950</v>
      </c>
    </row>
    <row r="113" spans="1:12" ht="16.5" x14ac:dyDescent="0.25">
      <c r="A113" s="15" t="str">
        <f t="shared" si="2"/>
        <v>FARMSHOPGTLX250G</v>
      </c>
      <c r="B113" s="15" t="s">
        <v>7154</v>
      </c>
      <c r="C113" s="15" t="s">
        <v>32</v>
      </c>
      <c r="D113" s="15" t="s">
        <v>33</v>
      </c>
      <c r="E113" s="16">
        <v>50182</v>
      </c>
      <c r="F113" s="16">
        <v>50182</v>
      </c>
      <c r="H113" s="39">
        <f t="shared" si="3"/>
        <v>0</v>
      </c>
      <c r="I113" s="41">
        <v>111058</v>
      </c>
      <c r="L113">
        <v>111058</v>
      </c>
    </row>
    <row r="114" spans="1:12" ht="16.5" x14ac:dyDescent="0.25">
      <c r="A114" s="15" t="str">
        <f t="shared" si="2"/>
        <v/>
      </c>
      <c r="B114" s="15"/>
      <c r="C114" s="15"/>
      <c r="D114" s="15"/>
      <c r="E114" s="16"/>
      <c r="F114" s="16"/>
      <c r="H114" s="39">
        <f t="shared" si="3"/>
        <v>0</v>
      </c>
      <c r="I114" s="41">
        <v>50183</v>
      </c>
      <c r="L114">
        <v>50182</v>
      </c>
    </row>
    <row r="115" spans="1:12" ht="16.5" x14ac:dyDescent="0.25">
      <c r="A115" s="15" t="str">
        <f t="shared" si="2"/>
        <v>FINEMARTCC300</v>
      </c>
      <c r="B115" s="15" t="s">
        <v>7155</v>
      </c>
      <c r="C115" s="15" t="s">
        <v>37</v>
      </c>
      <c r="D115" s="15" t="s">
        <v>38</v>
      </c>
      <c r="E115" s="16">
        <v>74250</v>
      </c>
      <c r="F115" s="16">
        <v>74250</v>
      </c>
      <c r="H115" s="39">
        <f t="shared" si="3"/>
        <v>0</v>
      </c>
      <c r="I115" s="41" t="e">
        <v>#VALUE!</v>
      </c>
      <c r="L115" t="e">
        <v>#VALUE!</v>
      </c>
    </row>
    <row r="116" spans="1:12" ht="16.5" x14ac:dyDescent="0.25">
      <c r="A116" s="15" t="str">
        <f t="shared" si="2"/>
        <v>FINEMARTCGM300</v>
      </c>
      <c r="B116" s="15" t="s">
        <v>7155</v>
      </c>
      <c r="C116" s="15" t="s">
        <v>27</v>
      </c>
      <c r="D116" s="15" t="s">
        <v>28</v>
      </c>
      <c r="E116" s="16">
        <v>73431</v>
      </c>
      <c r="F116" s="16">
        <v>73431</v>
      </c>
      <c r="H116" s="39">
        <f t="shared" si="3"/>
        <v>0</v>
      </c>
      <c r="I116" s="41">
        <v>74250</v>
      </c>
      <c r="L116">
        <v>74250</v>
      </c>
    </row>
    <row r="117" spans="1:12" ht="16.5" x14ac:dyDescent="0.25">
      <c r="A117" s="15" t="str">
        <f t="shared" si="2"/>
        <v>FINEMARTCN300</v>
      </c>
      <c r="B117" s="15" t="s">
        <v>7155</v>
      </c>
      <c r="C117" s="15" t="s">
        <v>39</v>
      </c>
      <c r="D117" s="15" t="s">
        <v>40</v>
      </c>
      <c r="E117" s="16">
        <v>70950</v>
      </c>
      <c r="F117" s="16">
        <v>70950</v>
      </c>
      <c r="H117" s="39">
        <f t="shared" si="3"/>
        <v>0</v>
      </c>
      <c r="I117" s="41">
        <v>73431</v>
      </c>
      <c r="L117">
        <v>73431</v>
      </c>
    </row>
    <row r="118" spans="1:12" ht="16.5" x14ac:dyDescent="0.25">
      <c r="A118" s="15" t="str">
        <f t="shared" si="2"/>
        <v>FINEMARTGL250</v>
      </c>
      <c r="B118" s="15" t="s">
        <v>7155</v>
      </c>
      <c r="C118" s="15" t="s">
        <v>44</v>
      </c>
      <c r="D118" s="15" t="s">
        <v>45</v>
      </c>
      <c r="E118" s="16">
        <v>59400</v>
      </c>
      <c r="F118" s="16">
        <v>49500</v>
      </c>
      <c r="H118" s="39">
        <f t="shared" si="3"/>
        <v>-9900</v>
      </c>
      <c r="I118" s="41">
        <v>70950</v>
      </c>
      <c r="L118">
        <v>70950</v>
      </c>
    </row>
    <row r="119" spans="1:12" ht="16.5" x14ac:dyDescent="0.25">
      <c r="A119" s="15" t="str">
        <f t="shared" si="2"/>
        <v>FINEMARTGM500</v>
      </c>
      <c r="B119" s="15" t="s">
        <v>7155</v>
      </c>
      <c r="C119" s="15" t="s">
        <v>30</v>
      </c>
      <c r="D119" s="15" t="s">
        <v>31</v>
      </c>
      <c r="E119" s="16">
        <v>111058</v>
      </c>
      <c r="F119" s="16">
        <v>111058</v>
      </c>
      <c r="H119" s="39">
        <f t="shared" si="3"/>
        <v>0</v>
      </c>
      <c r="I119" s="41">
        <v>59400</v>
      </c>
      <c r="L119">
        <v>49500</v>
      </c>
    </row>
    <row r="120" spans="1:12" ht="16.5" x14ac:dyDescent="0.25">
      <c r="A120" s="15" t="str">
        <f t="shared" si="2"/>
        <v>FINEMARTMNH250</v>
      </c>
      <c r="B120" s="15" t="s">
        <v>7155</v>
      </c>
      <c r="C120" s="15" t="s">
        <v>48</v>
      </c>
      <c r="D120" s="15" t="s">
        <v>49</v>
      </c>
      <c r="E120" s="16">
        <v>46000</v>
      </c>
      <c r="F120" s="16">
        <v>46000</v>
      </c>
      <c r="H120" s="39">
        <f t="shared" si="3"/>
        <v>0</v>
      </c>
      <c r="I120" s="41">
        <v>111058</v>
      </c>
      <c r="L120">
        <v>111058</v>
      </c>
    </row>
    <row r="121" spans="1:12" ht="16.5" x14ac:dyDescent="0.25">
      <c r="A121" s="15" t="str">
        <f t="shared" si="2"/>
        <v>FINEMARTTH200</v>
      </c>
      <c r="B121" s="15" t="s">
        <v>7155</v>
      </c>
      <c r="C121" s="15" t="s">
        <v>34</v>
      </c>
      <c r="D121" s="15" t="s">
        <v>35</v>
      </c>
      <c r="E121" s="16">
        <v>55595</v>
      </c>
      <c r="F121" s="16">
        <v>55595</v>
      </c>
      <c r="H121" s="39">
        <f t="shared" si="3"/>
        <v>0</v>
      </c>
      <c r="I121" s="41">
        <v>46000</v>
      </c>
      <c r="L121">
        <v>46000</v>
      </c>
    </row>
    <row r="122" spans="1:12" ht="16.5" x14ac:dyDescent="0.25">
      <c r="A122" s="15" t="str">
        <f t="shared" si="2"/>
        <v/>
      </c>
      <c r="B122" s="15"/>
      <c r="C122" s="15"/>
      <c r="D122" s="15"/>
      <c r="E122" s="16"/>
      <c r="F122" s="16"/>
      <c r="H122" s="39">
        <f t="shared" si="3"/>
        <v>0</v>
      </c>
      <c r="I122" s="41">
        <v>55595</v>
      </c>
      <c r="L122">
        <v>55595</v>
      </c>
    </row>
    <row r="123" spans="1:12" ht="16.5" x14ac:dyDescent="0.25">
      <c r="A123" s="15" t="str">
        <f t="shared" si="2"/>
        <v>FMCGM300</v>
      </c>
      <c r="B123" s="15" t="s">
        <v>7156</v>
      </c>
      <c r="C123" s="15" t="s">
        <v>27</v>
      </c>
      <c r="D123" s="15" t="s">
        <v>28</v>
      </c>
      <c r="E123" s="16">
        <v>73431</v>
      </c>
      <c r="F123" s="16">
        <v>73431</v>
      </c>
      <c r="H123" s="39">
        <f t="shared" si="3"/>
        <v>0</v>
      </c>
      <c r="I123" s="41" t="e">
        <v>#VALUE!</v>
      </c>
      <c r="L123" t="e">
        <v>#VALUE!</v>
      </c>
    </row>
    <row r="124" spans="1:12" ht="16.5" x14ac:dyDescent="0.25">
      <c r="A124" s="15" t="str">
        <f t="shared" si="2"/>
        <v>FMGM500</v>
      </c>
      <c r="B124" s="15" t="s">
        <v>7156</v>
      </c>
      <c r="C124" s="15" t="s">
        <v>30</v>
      </c>
      <c r="D124" s="15" t="s">
        <v>31</v>
      </c>
      <c r="E124" s="16">
        <v>111058</v>
      </c>
      <c r="F124" s="16">
        <v>111058</v>
      </c>
      <c r="H124" s="39">
        <f t="shared" si="3"/>
        <v>0</v>
      </c>
      <c r="I124" s="41">
        <v>73431</v>
      </c>
      <c r="L124">
        <v>73431</v>
      </c>
    </row>
    <row r="125" spans="1:12" ht="16.5" x14ac:dyDescent="0.25">
      <c r="A125" s="15" t="str">
        <f t="shared" si="2"/>
        <v>FMGTLX250G</v>
      </c>
      <c r="B125" s="15" t="s">
        <v>7156</v>
      </c>
      <c r="C125" s="15" t="s">
        <v>32</v>
      </c>
      <c r="D125" s="15" t="s">
        <v>33</v>
      </c>
      <c r="E125" s="16">
        <v>50182</v>
      </c>
      <c r="F125" s="16">
        <v>50182</v>
      </c>
      <c r="H125" s="39">
        <f t="shared" si="3"/>
        <v>0</v>
      </c>
      <c r="I125" s="41">
        <v>111058</v>
      </c>
      <c r="L125">
        <v>111058</v>
      </c>
    </row>
    <row r="126" spans="1:12" ht="16.5" x14ac:dyDescent="0.25">
      <c r="A126" s="15" t="str">
        <f t="shared" si="2"/>
        <v>FMTH200</v>
      </c>
      <c r="B126" s="15" t="s">
        <v>7156</v>
      </c>
      <c r="C126" s="15" t="s">
        <v>34</v>
      </c>
      <c r="D126" s="15" t="s">
        <v>35</v>
      </c>
      <c r="E126" s="16">
        <v>55595</v>
      </c>
      <c r="F126" s="16">
        <v>55595</v>
      </c>
      <c r="H126" s="39">
        <f t="shared" si="3"/>
        <v>0</v>
      </c>
      <c r="I126" s="41">
        <v>50183</v>
      </c>
      <c r="L126">
        <v>50183</v>
      </c>
    </row>
    <row r="127" spans="1:12" ht="16.5" x14ac:dyDescent="0.25">
      <c r="A127" s="15" t="str">
        <f t="shared" si="2"/>
        <v/>
      </c>
      <c r="B127" s="15"/>
      <c r="C127" s="15"/>
      <c r="D127" s="15"/>
      <c r="E127" s="16"/>
      <c r="F127" s="16"/>
      <c r="H127" s="39">
        <f t="shared" si="3"/>
        <v>0</v>
      </c>
      <c r="I127" s="41">
        <v>55595</v>
      </c>
      <c r="L127">
        <v>55595</v>
      </c>
    </row>
    <row r="128" spans="1:12" ht="16.5" x14ac:dyDescent="0.25">
      <c r="A128" s="15" t="str">
        <f t="shared" si="2"/>
        <v>FRUITSCC300</v>
      </c>
      <c r="B128" s="15" t="s">
        <v>7157</v>
      </c>
      <c r="C128" s="15" t="s">
        <v>37</v>
      </c>
      <c r="D128" s="15" t="s">
        <v>38</v>
      </c>
      <c r="E128" s="16">
        <v>74250</v>
      </c>
      <c r="F128" s="16">
        <v>70538</v>
      </c>
      <c r="H128" s="39">
        <f t="shared" si="3"/>
        <v>-3712</v>
      </c>
      <c r="I128" s="41" t="e">
        <v>#VALUE!</v>
      </c>
      <c r="L128" t="e">
        <v>#VALUE!</v>
      </c>
    </row>
    <row r="129" spans="1:12" ht="16.5" x14ac:dyDescent="0.25">
      <c r="A129" s="15" t="str">
        <f t="shared" si="2"/>
        <v>FRUITSCGM300</v>
      </c>
      <c r="B129" s="15" t="s">
        <v>7157</v>
      </c>
      <c r="C129" s="15" t="s">
        <v>27</v>
      </c>
      <c r="D129" s="15" t="s">
        <v>28</v>
      </c>
      <c r="E129" s="16">
        <v>73431</v>
      </c>
      <c r="F129" s="16">
        <v>69759</v>
      </c>
      <c r="H129" s="39">
        <f t="shared" si="3"/>
        <v>-3672</v>
      </c>
      <c r="I129" s="41">
        <v>74250</v>
      </c>
      <c r="L129">
        <v>70538</v>
      </c>
    </row>
    <row r="130" spans="1:12" ht="16.5" x14ac:dyDescent="0.25">
      <c r="A130" s="15" t="str">
        <f t="shared" si="2"/>
        <v>FRUITSCGM500</v>
      </c>
      <c r="B130" s="15" t="s">
        <v>7157</v>
      </c>
      <c r="C130" s="15" t="s">
        <v>542</v>
      </c>
      <c r="D130" s="15" t="s">
        <v>543</v>
      </c>
      <c r="E130" s="16">
        <v>119066</v>
      </c>
      <c r="F130" s="16">
        <v>113113</v>
      </c>
      <c r="H130" s="39">
        <f t="shared" si="3"/>
        <v>-5953</v>
      </c>
      <c r="I130" s="41">
        <v>73431</v>
      </c>
      <c r="L130">
        <v>69759</v>
      </c>
    </row>
    <row r="131" spans="1:12" ht="16.5" x14ac:dyDescent="0.25">
      <c r="A131" s="15" t="str">
        <f t="shared" si="2"/>
        <v>FRUITSCN300</v>
      </c>
      <c r="B131" s="15" t="s">
        <v>7157</v>
      </c>
      <c r="C131" s="15" t="s">
        <v>39</v>
      </c>
      <c r="D131" s="15" t="s">
        <v>40</v>
      </c>
      <c r="E131" s="16">
        <v>70950</v>
      </c>
      <c r="F131" s="16">
        <v>67403</v>
      </c>
      <c r="H131" s="39">
        <f t="shared" si="3"/>
        <v>-3547</v>
      </c>
      <c r="I131" s="41">
        <v>119066</v>
      </c>
      <c r="L131">
        <v>113113</v>
      </c>
    </row>
    <row r="132" spans="1:12" ht="16.5" x14ac:dyDescent="0.25">
      <c r="A132" s="15" t="str">
        <f t="shared" si="2"/>
        <v>FRUITSGHK300</v>
      </c>
      <c r="B132" s="15" t="s">
        <v>7157</v>
      </c>
      <c r="C132" s="15" t="s">
        <v>553</v>
      </c>
      <c r="D132" s="15" t="s">
        <v>554</v>
      </c>
      <c r="E132" s="16">
        <v>70000</v>
      </c>
      <c r="F132" s="16">
        <v>66500</v>
      </c>
      <c r="H132" s="39">
        <f t="shared" si="3"/>
        <v>-3500</v>
      </c>
      <c r="I132" s="41">
        <v>70950</v>
      </c>
      <c r="L132">
        <v>67403</v>
      </c>
    </row>
    <row r="133" spans="1:12" ht="16.5" x14ac:dyDescent="0.25">
      <c r="A133" s="15" t="str">
        <f t="shared" si="2"/>
        <v>FRUITSGL250</v>
      </c>
      <c r="B133" s="15" t="s">
        <v>7157</v>
      </c>
      <c r="C133" s="15" t="s">
        <v>44</v>
      </c>
      <c r="D133" s="15" t="s">
        <v>45</v>
      </c>
      <c r="E133" s="16">
        <v>49500</v>
      </c>
      <c r="F133" s="16">
        <v>47025</v>
      </c>
      <c r="H133" s="39">
        <f t="shared" si="3"/>
        <v>-2475</v>
      </c>
      <c r="I133" s="41">
        <v>70000</v>
      </c>
      <c r="L133">
        <v>66500</v>
      </c>
    </row>
    <row r="134" spans="1:12" ht="16.5" x14ac:dyDescent="0.25">
      <c r="A134" s="15" t="str">
        <f t="shared" si="2"/>
        <v>FRUITSGM500</v>
      </c>
      <c r="B134" s="15" t="s">
        <v>7157</v>
      </c>
      <c r="C134" s="15" t="s">
        <v>30</v>
      </c>
      <c r="D134" s="15" t="s">
        <v>31</v>
      </c>
      <c r="E134" s="16">
        <v>111058</v>
      </c>
      <c r="F134" s="16">
        <v>105505</v>
      </c>
      <c r="H134" s="39">
        <f t="shared" si="3"/>
        <v>-5553</v>
      </c>
      <c r="I134" s="41">
        <v>49500</v>
      </c>
      <c r="L134">
        <v>47025</v>
      </c>
    </row>
    <row r="135" spans="1:12" ht="16.5" x14ac:dyDescent="0.25">
      <c r="A135" s="15" t="str">
        <f t="shared" si="2"/>
        <v>FRUITSGSG250</v>
      </c>
      <c r="B135" s="15" t="s">
        <v>7157</v>
      </c>
      <c r="C135" s="15" t="s">
        <v>46</v>
      </c>
      <c r="D135" s="15" t="s">
        <v>47</v>
      </c>
      <c r="E135" s="16">
        <v>50400</v>
      </c>
      <c r="F135" s="16">
        <v>47880</v>
      </c>
      <c r="H135" s="39">
        <f t="shared" si="3"/>
        <v>-2520</v>
      </c>
      <c r="I135" s="41">
        <v>111058</v>
      </c>
      <c r="L135">
        <v>105505</v>
      </c>
    </row>
    <row r="136" spans="1:12" ht="16.5" x14ac:dyDescent="0.25">
      <c r="A136" s="15" t="str">
        <f t="shared" si="2"/>
        <v>FRUITSGTLX250G</v>
      </c>
      <c r="B136" s="15" t="s">
        <v>7157</v>
      </c>
      <c r="C136" s="15" t="s">
        <v>32</v>
      </c>
      <c r="D136" s="15" t="s">
        <v>33</v>
      </c>
      <c r="E136" s="16">
        <v>50182</v>
      </c>
      <c r="F136" s="16">
        <v>47674</v>
      </c>
      <c r="H136" s="39">
        <f t="shared" si="3"/>
        <v>-2508</v>
      </c>
      <c r="I136" s="41">
        <v>50400</v>
      </c>
      <c r="L136">
        <v>47880</v>
      </c>
    </row>
    <row r="137" spans="1:12" ht="16.5" x14ac:dyDescent="0.25">
      <c r="A137" s="15" t="str">
        <f t="shared" si="2"/>
        <v>FRUITSMNH250</v>
      </c>
      <c r="B137" s="15" t="s">
        <v>7157</v>
      </c>
      <c r="C137" s="15" t="s">
        <v>48</v>
      </c>
      <c r="D137" s="15" t="s">
        <v>49</v>
      </c>
      <c r="E137" s="16">
        <v>46000</v>
      </c>
      <c r="F137" s="16">
        <v>43700</v>
      </c>
      <c r="H137" s="39">
        <f t="shared" si="3"/>
        <v>-2300</v>
      </c>
      <c r="I137" s="41">
        <v>50183</v>
      </c>
      <c r="L137">
        <v>47674</v>
      </c>
    </row>
    <row r="138" spans="1:12" ht="16.5" x14ac:dyDescent="0.25">
      <c r="A138" s="15" t="str">
        <f t="shared" si="2"/>
        <v>FRUITSTH200</v>
      </c>
      <c r="B138" s="15" t="s">
        <v>7157</v>
      </c>
      <c r="C138" s="15" t="s">
        <v>34</v>
      </c>
      <c r="D138" s="15" t="s">
        <v>35</v>
      </c>
      <c r="E138" s="16">
        <v>55595</v>
      </c>
      <c r="F138" s="16">
        <v>52815</v>
      </c>
      <c r="H138" s="39">
        <f t="shared" ref="H138:H201" si="4">F138-E138</f>
        <v>-2780</v>
      </c>
      <c r="I138" s="41">
        <v>46000</v>
      </c>
      <c r="L138">
        <v>43700</v>
      </c>
    </row>
    <row r="139" spans="1:12" ht="16.5" x14ac:dyDescent="0.25">
      <c r="A139" s="15" t="str">
        <f t="shared" si="2"/>
        <v>FRUITSTH400</v>
      </c>
      <c r="B139" s="15" t="s">
        <v>7157</v>
      </c>
      <c r="C139" s="15" t="s">
        <v>548</v>
      </c>
      <c r="D139" s="15" t="s">
        <v>549</v>
      </c>
      <c r="E139" s="16">
        <v>107205</v>
      </c>
      <c r="F139" s="16">
        <v>101845</v>
      </c>
      <c r="H139" s="39">
        <f t="shared" si="4"/>
        <v>-5360</v>
      </c>
      <c r="I139" s="41">
        <v>55595</v>
      </c>
      <c r="L139">
        <v>52815</v>
      </c>
    </row>
    <row r="140" spans="1:12" ht="16.5" x14ac:dyDescent="0.25">
      <c r="A140" s="15" t="str">
        <f t="shared" si="2"/>
        <v/>
      </c>
      <c r="B140" s="15"/>
      <c r="C140" s="15"/>
      <c r="D140" s="15"/>
      <c r="E140" s="16"/>
      <c r="F140" s="16"/>
      <c r="H140" s="39">
        <f t="shared" si="4"/>
        <v>0</v>
      </c>
      <c r="I140" s="41">
        <v>107205</v>
      </c>
      <c r="L140">
        <v>101845</v>
      </c>
    </row>
    <row r="141" spans="1:12" ht="16.5" x14ac:dyDescent="0.25">
      <c r="A141" s="15" t="str">
        <f t="shared" si="2"/>
        <v>GDVNCGM300</v>
      </c>
      <c r="B141" s="15" t="s">
        <v>7158</v>
      </c>
      <c r="C141" s="15" t="s">
        <v>27</v>
      </c>
      <c r="D141" s="15" t="s">
        <v>28</v>
      </c>
      <c r="E141" s="16">
        <v>73431</v>
      </c>
      <c r="F141" s="16">
        <v>73431</v>
      </c>
      <c r="H141" s="39">
        <f t="shared" si="4"/>
        <v>0</v>
      </c>
      <c r="I141" s="41" t="e">
        <v>#VALUE!</v>
      </c>
      <c r="L141" t="e">
        <v>#VALUE!</v>
      </c>
    </row>
    <row r="142" spans="1:12" ht="16.5" x14ac:dyDescent="0.25">
      <c r="A142" s="15" t="str">
        <f t="shared" si="2"/>
        <v>GDVNGHK300</v>
      </c>
      <c r="B142" s="15" t="s">
        <v>7158</v>
      </c>
      <c r="C142" s="15" t="s">
        <v>553</v>
      </c>
      <c r="D142" s="15" t="s">
        <v>554</v>
      </c>
      <c r="E142" s="16">
        <v>70000</v>
      </c>
      <c r="F142" s="16">
        <v>70000</v>
      </c>
      <c r="H142" s="39">
        <f t="shared" si="4"/>
        <v>0</v>
      </c>
      <c r="I142" s="41">
        <v>73431</v>
      </c>
      <c r="L142">
        <v>73431</v>
      </c>
    </row>
    <row r="143" spans="1:12" ht="16.5" x14ac:dyDescent="0.25">
      <c r="A143" s="15" t="str">
        <f t="shared" si="2"/>
        <v/>
      </c>
      <c r="B143" s="15"/>
      <c r="C143" s="15"/>
      <c r="D143" s="15"/>
      <c r="E143" s="16"/>
      <c r="F143" s="16"/>
      <c r="H143" s="39">
        <f t="shared" si="4"/>
        <v>0</v>
      </c>
      <c r="I143" s="41">
        <v>70000</v>
      </c>
      <c r="L143">
        <v>70000</v>
      </c>
    </row>
    <row r="144" spans="1:12" ht="16.5" x14ac:dyDescent="0.25">
      <c r="A144" s="15" t="str">
        <f t="shared" si="2"/>
        <v>GreenCGM100</v>
      </c>
      <c r="B144" s="15" t="s">
        <v>573</v>
      </c>
      <c r="C144" s="15" t="s">
        <v>551</v>
      </c>
      <c r="D144" s="15" t="s">
        <v>552</v>
      </c>
      <c r="E144" s="16">
        <v>24549</v>
      </c>
      <c r="F144" s="16">
        <v>24549</v>
      </c>
      <c r="H144" s="39">
        <f t="shared" si="4"/>
        <v>0</v>
      </c>
      <c r="I144" s="41" t="e">
        <v>#VALUE!</v>
      </c>
      <c r="L144" t="e">
        <v>#VALUE!</v>
      </c>
    </row>
    <row r="145" spans="1:12" ht="16.5" x14ac:dyDescent="0.25">
      <c r="A145" s="15" t="str">
        <f t="shared" si="2"/>
        <v>GreenCGM300</v>
      </c>
      <c r="B145" s="15" t="s">
        <v>573</v>
      </c>
      <c r="C145" s="15" t="s">
        <v>27</v>
      </c>
      <c r="D145" s="15" t="s">
        <v>28</v>
      </c>
      <c r="E145" s="16">
        <v>73431</v>
      </c>
      <c r="F145" s="16">
        <v>73431</v>
      </c>
      <c r="H145" s="39">
        <f t="shared" si="4"/>
        <v>0</v>
      </c>
      <c r="I145" s="41">
        <v>24549</v>
      </c>
      <c r="L145">
        <v>24549</v>
      </c>
    </row>
    <row r="146" spans="1:12" ht="16.5" x14ac:dyDescent="0.25">
      <c r="A146" s="15" t="str">
        <f t="shared" si="2"/>
        <v>GreenCGM500</v>
      </c>
      <c r="B146" s="15" t="s">
        <v>573</v>
      </c>
      <c r="C146" s="15" t="s">
        <v>542</v>
      </c>
      <c r="D146" s="15" t="s">
        <v>543</v>
      </c>
      <c r="E146" s="16">
        <v>119066</v>
      </c>
      <c r="F146" s="16">
        <v>119066</v>
      </c>
      <c r="H146" s="39">
        <f t="shared" si="4"/>
        <v>0</v>
      </c>
      <c r="I146" s="41">
        <v>73431</v>
      </c>
      <c r="L146">
        <v>73431</v>
      </c>
    </row>
    <row r="147" spans="1:12" ht="16.5" x14ac:dyDescent="0.25">
      <c r="A147" s="15" t="str">
        <f t="shared" si="2"/>
        <v>GreenGHK300</v>
      </c>
      <c r="B147" s="15" t="s">
        <v>573</v>
      </c>
      <c r="C147" s="15" t="s">
        <v>553</v>
      </c>
      <c r="D147" s="15" t="s">
        <v>554</v>
      </c>
      <c r="E147" s="16">
        <v>70000</v>
      </c>
      <c r="F147" s="16">
        <v>70000</v>
      </c>
      <c r="H147" s="39">
        <f t="shared" si="4"/>
        <v>0</v>
      </c>
      <c r="I147" s="41">
        <v>119066</v>
      </c>
      <c r="L147">
        <v>119066</v>
      </c>
    </row>
    <row r="148" spans="1:12" ht="16.5" x14ac:dyDescent="0.25">
      <c r="A148" s="15" t="str">
        <f t="shared" si="2"/>
        <v>GreenGM500</v>
      </c>
      <c r="B148" s="15" t="s">
        <v>573</v>
      </c>
      <c r="C148" s="15" t="s">
        <v>30</v>
      </c>
      <c r="D148" s="15" t="s">
        <v>31</v>
      </c>
      <c r="E148" s="16">
        <v>111058</v>
      </c>
      <c r="F148" s="16">
        <v>111058</v>
      </c>
      <c r="H148" s="39">
        <f t="shared" si="4"/>
        <v>0</v>
      </c>
      <c r="I148" s="41">
        <v>70000</v>
      </c>
      <c r="L148">
        <v>70000</v>
      </c>
    </row>
    <row r="149" spans="1:12" ht="16.5" x14ac:dyDescent="0.25">
      <c r="A149" s="15" t="str">
        <f t="shared" si="2"/>
        <v>GreenGTLX250G</v>
      </c>
      <c r="B149" s="15" t="s">
        <v>573</v>
      </c>
      <c r="C149" s="15" t="s">
        <v>32</v>
      </c>
      <c r="D149" s="15" t="s">
        <v>33</v>
      </c>
      <c r="E149" s="16">
        <v>50182</v>
      </c>
      <c r="F149" s="16">
        <v>50182</v>
      </c>
      <c r="H149" s="39">
        <f t="shared" si="4"/>
        <v>0</v>
      </c>
      <c r="I149" s="41">
        <v>111058</v>
      </c>
      <c r="L149">
        <v>111058</v>
      </c>
    </row>
    <row r="150" spans="1:12" ht="16.5" x14ac:dyDescent="0.25">
      <c r="A150" s="15" t="str">
        <f t="shared" si="2"/>
        <v>GreenGXD500</v>
      </c>
      <c r="B150" s="15" t="s">
        <v>573</v>
      </c>
      <c r="C150" s="15" t="s">
        <v>52</v>
      </c>
      <c r="D150" s="15" t="s">
        <v>53</v>
      </c>
      <c r="E150" s="16">
        <v>111606</v>
      </c>
      <c r="F150" s="16">
        <v>111606</v>
      </c>
      <c r="H150" s="39">
        <f t="shared" si="4"/>
        <v>0</v>
      </c>
      <c r="I150" s="41">
        <v>50183</v>
      </c>
      <c r="L150">
        <v>50182</v>
      </c>
    </row>
    <row r="151" spans="1:12" ht="16.5" x14ac:dyDescent="0.25">
      <c r="A151" s="15" t="str">
        <f t="shared" si="2"/>
        <v>GreenMNH250</v>
      </c>
      <c r="B151" s="15" t="s">
        <v>573</v>
      </c>
      <c r="C151" s="15" t="s">
        <v>48</v>
      </c>
      <c r="D151" s="15" t="s">
        <v>49</v>
      </c>
      <c r="E151" s="16">
        <v>46000</v>
      </c>
      <c r="F151" s="16">
        <v>46000</v>
      </c>
      <c r="H151" s="39">
        <f t="shared" si="4"/>
        <v>0</v>
      </c>
      <c r="I151" s="41">
        <v>111606</v>
      </c>
      <c r="L151">
        <v>111606</v>
      </c>
    </row>
    <row r="152" spans="1:12" ht="16.5" x14ac:dyDescent="0.25">
      <c r="A152" s="15" t="str">
        <f t="shared" si="2"/>
        <v>GreenTH200</v>
      </c>
      <c r="B152" s="15" t="s">
        <v>573</v>
      </c>
      <c r="C152" s="15" t="s">
        <v>34</v>
      </c>
      <c r="D152" s="15" t="s">
        <v>35</v>
      </c>
      <c r="E152" s="16">
        <v>55595</v>
      </c>
      <c r="F152" s="16">
        <v>55595</v>
      </c>
      <c r="H152" s="39">
        <f t="shared" si="4"/>
        <v>0</v>
      </c>
      <c r="I152" s="41">
        <v>46000</v>
      </c>
      <c r="L152">
        <v>46000</v>
      </c>
    </row>
    <row r="153" spans="1:12" ht="16.5" x14ac:dyDescent="0.25">
      <c r="A153" s="15" t="str">
        <f t="shared" si="2"/>
        <v/>
      </c>
      <c r="B153" s="15"/>
      <c r="C153" s="15"/>
      <c r="D153" s="15"/>
      <c r="E153" s="16"/>
      <c r="F153" s="16"/>
      <c r="H153" s="39">
        <f t="shared" si="4"/>
        <v>0</v>
      </c>
      <c r="I153" s="41">
        <v>55595</v>
      </c>
      <c r="L153">
        <v>55595</v>
      </c>
    </row>
    <row r="154" spans="1:12" ht="16.5" x14ac:dyDescent="0.25">
      <c r="A154" s="15" t="str">
        <f t="shared" si="2"/>
        <v>GS25CGM100</v>
      </c>
      <c r="B154" s="15" t="s">
        <v>575</v>
      </c>
      <c r="C154" s="15" t="s">
        <v>551</v>
      </c>
      <c r="D154" s="15" t="s">
        <v>552</v>
      </c>
      <c r="E154" s="16">
        <v>24549</v>
      </c>
      <c r="F154" s="16">
        <v>24549</v>
      </c>
      <c r="H154" s="39">
        <f t="shared" si="4"/>
        <v>0</v>
      </c>
      <c r="I154" s="41" t="e">
        <v>#VALUE!</v>
      </c>
      <c r="L154" t="e">
        <v>#VALUE!</v>
      </c>
    </row>
    <row r="155" spans="1:12" ht="16.5" x14ac:dyDescent="0.25">
      <c r="A155" s="15" t="str">
        <f t="shared" si="2"/>
        <v>GS25CGM300</v>
      </c>
      <c r="B155" s="15" t="s">
        <v>575</v>
      </c>
      <c r="C155" s="15" t="s">
        <v>27</v>
      </c>
      <c r="D155" s="15" t="s">
        <v>28</v>
      </c>
      <c r="E155" s="16">
        <v>73431</v>
      </c>
      <c r="F155" s="16">
        <v>73431</v>
      </c>
      <c r="H155" s="39">
        <f t="shared" si="4"/>
        <v>0</v>
      </c>
      <c r="I155" s="41">
        <v>24549</v>
      </c>
      <c r="L155">
        <v>24549</v>
      </c>
    </row>
    <row r="156" spans="1:12" ht="16.5" x14ac:dyDescent="0.25">
      <c r="A156" s="15" t="str">
        <f t="shared" si="2"/>
        <v>GS25GHK300</v>
      </c>
      <c r="B156" s="15" t="s">
        <v>575</v>
      </c>
      <c r="C156" s="15" t="s">
        <v>553</v>
      </c>
      <c r="D156" s="15" t="s">
        <v>554</v>
      </c>
      <c r="E156" s="16">
        <v>70000</v>
      </c>
      <c r="F156" s="16">
        <v>66500</v>
      </c>
      <c r="H156" s="39">
        <f t="shared" si="4"/>
        <v>-3500</v>
      </c>
      <c r="I156" s="41">
        <v>73431</v>
      </c>
      <c r="L156">
        <v>73431</v>
      </c>
    </row>
    <row r="157" spans="1:12" ht="16.5" x14ac:dyDescent="0.25">
      <c r="A157" s="15" t="str">
        <f t="shared" si="2"/>
        <v>GS25GSG45G</v>
      </c>
      <c r="B157" s="15" t="s">
        <v>575</v>
      </c>
      <c r="C157" s="15" t="s">
        <v>681</v>
      </c>
      <c r="D157" s="15" t="s">
        <v>682</v>
      </c>
      <c r="E157" s="16">
        <v>9200</v>
      </c>
      <c r="F157" s="16">
        <v>9200</v>
      </c>
      <c r="H157" s="39">
        <f t="shared" si="4"/>
        <v>0</v>
      </c>
      <c r="I157" s="41">
        <v>70000</v>
      </c>
      <c r="L157">
        <v>66500</v>
      </c>
    </row>
    <row r="158" spans="1:12" ht="16.5" x14ac:dyDescent="0.25">
      <c r="A158" s="15" t="str">
        <f t="shared" si="2"/>
        <v>GS25GTLX250G</v>
      </c>
      <c r="B158" s="15" t="s">
        <v>575</v>
      </c>
      <c r="C158" s="15" t="s">
        <v>32</v>
      </c>
      <c r="D158" s="15" t="s">
        <v>33</v>
      </c>
      <c r="E158" s="16">
        <v>50182</v>
      </c>
      <c r="F158" s="16">
        <v>50182</v>
      </c>
      <c r="H158" s="39">
        <f t="shared" si="4"/>
        <v>0</v>
      </c>
      <c r="I158" s="41">
        <v>9200</v>
      </c>
      <c r="L158">
        <v>9200</v>
      </c>
    </row>
    <row r="159" spans="1:12" ht="16.5" x14ac:dyDescent="0.25">
      <c r="A159" s="15" t="str">
        <f t="shared" si="2"/>
        <v>GS25THST150</v>
      </c>
      <c r="B159" s="15" t="s">
        <v>575</v>
      </c>
      <c r="C159" s="15" t="s">
        <v>565</v>
      </c>
      <c r="D159" s="15" t="s">
        <v>566</v>
      </c>
      <c r="E159" s="16">
        <v>21667</v>
      </c>
      <c r="F159" s="16">
        <v>21667</v>
      </c>
      <c r="H159" s="39">
        <f t="shared" si="4"/>
        <v>0</v>
      </c>
      <c r="I159" s="41">
        <v>50183</v>
      </c>
      <c r="L159">
        <v>50183</v>
      </c>
    </row>
    <row r="160" spans="1:12" ht="16.5" x14ac:dyDescent="0.25">
      <c r="A160" s="15" t="str">
        <f t="shared" si="2"/>
        <v/>
      </c>
      <c r="B160" s="15"/>
      <c r="C160" s="15"/>
      <c r="D160" s="15"/>
      <c r="E160" s="16"/>
      <c r="F160" s="16"/>
      <c r="H160" s="39">
        <f t="shared" si="4"/>
        <v>0</v>
      </c>
      <c r="I160" s="41">
        <v>21667</v>
      </c>
      <c r="L160">
        <v>21667</v>
      </c>
    </row>
    <row r="161" spans="1:12" ht="16.5" x14ac:dyDescent="0.25">
      <c r="A161" s="15" t="str">
        <f t="shared" si="2"/>
        <v>GTGLCC300</v>
      </c>
      <c r="B161" s="15" t="s">
        <v>576</v>
      </c>
      <c r="C161" s="15" t="s">
        <v>37</v>
      </c>
      <c r="D161" s="15" t="s">
        <v>38</v>
      </c>
      <c r="E161" s="16">
        <v>74250</v>
      </c>
      <c r="F161" s="16">
        <v>71280</v>
      </c>
      <c r="H161" s="39">
        <f t="shared" si="4"/>
        <v>-2970</v>
      </c>
      <c r="I161" s="41" t="e">
        <v>#VALUE!</v>
      </c>
      <c r="L161" t="e">
        <v>#VALUE!</v>
      </c>
    </row>
    <row r="162" spans="1:12" ht="16.5" x14ac:dyDescent="0.25">
      <c r="A162" s="15" t="str">
        <f t="shared" si="2"/>
        <v>GTGLCGM300</v>
      </c>
      <c r="B162" s="15" t="s">
        <v>576</v>
      </c>
      <c r="C162" s="15" t="s">
        <v>27</v>
      </c>
      <c r="D162" s="15" t="s">
        <v>28</v>
      </c>
      <c r="E162" s="16">
        <v>73431</v>
      </c>
      <c r="F162" s="16">
        <v>70494</v>
      </c>
      <c r="H162" s="39">
        <f t="shared" si="4"/>
        <v>-2937</v>
      </c>
      <c r="I162" s="41">
        <v>74250</v>
      </c>
      <c r="L162">
        <v>71280</v>
      </c>
    </row>
    <row r="163" spans="1:12" ht="16.5" x14ac:dyDescent="0.25">
      <c r="A163" s="15" t="str">
        <f t="shared" si="2"/>
        <v>GTGLGM500</v>
      </c>
      <c r="B163" s="15" t="s">
        <v>576</v>
      </c>
      <c r="C163" s="15" t="s">
        <v>30</v>
      </c>
      <c r="D163" s="15" t="s">
        <v>31</v>
      </c>
      <c r="E163" s="16">
        <v>111058</v>
      </c>
      <c r="F163" s="16">
        <v>106616</v>
      </c>
      <c r="H163" s="39">
        <f t="shared" si="4"/>
        <v>-4442</v>
      </c>
      <c r="I163" s="41">
        <v>73431</v>
      </c>
      <c r="L163">
        <v>70494</v>
      </c>
    </row>
    <row r="164" spans="1:12" ht="16.5" x14ac:dyDescent="0.25">
      <c r="A164" s="15" t="str">
        <f t="shared" si="2"/>
        <v>GTGLGTLX250G</v>
      </c>
      <c r="B164" s="15" t="s">
        <v>576</v>
      </c>
      <c r="C164" s="15" t="s">
        <v>32</v>
      </c>
      <c r="D164" s="15" t="s">
        <v>33</v>
      </c>
      <c r="E164" s="16">
        <v>50182</v>
      </c>
      <c r="F164" s="16">
        <v>48175</v>
      </c>
      <c r="H164" s="39">
        <f t="shared" si="4"/>
        <v>-2007</v>
      </c>
      <c r="I164" s="41">
        <v>111058</v>
      </c>
      <c r="L164">
        <v>106616</v>
      </c>
    </row>
    <row r="165" spans="1:12" ht="16.5" x14ac:dyDescent="0.25">
      <c r="A165" s="15" t="str">
        <f t="shared" si="2"/>
        <v>GTGLMNH250</v>
      </c>
      <c r="B165" s="15" t="s">
        <v>576</v>
      </c>
      <c r="C165" s="15" t="s">
        <v>48</v>
      </c>
      <c r="D165" s="15" t="s">
        <v>49</v>
      </c>
      <c r="E165" s="16">
        <v>46000</v>
      </c>
      <c r="F165" s="16">
        <v>44160</v>
      </c>
      <c r="H165" s="39">
        <f t="shared" si="4"/>
        <v>-1840</v>
      </c>
      <c r="I165" s="41">
        <v>50183</v>
      </c>
      <c r="L165">
        <v>48175</v>
      </c>
    </row>
    <row r="166" spans="1:12" ht="16.5" x14ac:dyDescent="0.25">
      <c r="A166" s="15" t="str">
        <f t="shared" si="2"/>
        <v>GTGLTH200</v>
      </c>
      <c r="B166" s="15" t="s">
        <v>576</v>
      </c>
      <c r="C166" s="15" t="s">
        <v>34</v>
      </c>
      <c r="D166" s="15" t="s">
        <v>35</v>
      </c>
      <c r="E166" s="16">
        <v>55595</v>
      </c>
      <c r="F166" s="16">
        <v>53372</v>
      </c>
      <c r="H166" s="39">
        <f t="shared" si="4"/>
        <v>-2223</v>
      </c>
      <c r="I166" s="41">
        <v>46000</v>
      </c>
      <c r="L166">
        <v>44160</v>
      </c>
    </row>
    <row r="167" spans="1:12" ht="16.5" x14ac:dyDescent="0.25">
      <c r="A167" s="15" t="str">
        <f t="shared" si="2"/>
        <v/>
      </c>
      <c r="B167" s="15"/>
      <c r="C167" s="15"/>
      <c r="D167" s="15"/>
      <c r="E167" s="16"/>
      <c r="F167" s="16"/>
      <c r="H167" s="39">
        <f t="shared" si="4"/>
        <v>0</v>
      </c>
      <c r="I167" s="41">
        <v>55595</v>
      </c>
      <c r="L167">
        <v>53372</v>
      </c>
    </row>
    <row r="168" spans="1:12" ht="16.5" x14ac:dyDescent="0.25">
      <c r="A168" s="15" t="str">
        <f t="shared" si="2"/>
        <v>HTLCC300</v>
      </c>
      <c r="B168" s="15" t="s">
        <v>578</v>
      </c>
      <c r="C168" s="15" t="s">
        <v>37</v>
      </c>
      <c r="D168" s="15" t="s">
        <v>38</v>
      </c>
      <c r="E168" s="16">
        <v>74250</v>
      </c>
      <c r="F168" s="16">
        <v>72765</v>
      </c>
      <c r="H168" s="39">
        <f t="shared" si="4"/>
        <v>-1485</v>
      </c>
      <c r="I168" s="41" t="e">
        <v>#VALUE!</v>
      </c>
      <c r="L168" t="e">
        <v>#VALUE!</v>
      </c>
    </row>
    <row r="169" spans="1:12" ht="16.5" x14ac:dyDescent="0.25">
      <c r="A169" s="15" t="str">
        <f t="shared" si="2"/>
        <v>HTLCGM300</v>
      </c>
      <c r="B169" s="15" t="s">
        <v>578</v>
      </c>
      <c r="C169" s="15" t="s">
        <v>27</v>
      </c>
      <c r="D169" s="15" t="s">
        <v>28</v>
      </c>
      <c r="E169" s="16">
        <v>73431</v>
      </c>
      <c r="F169" s="16">
        <v>71962</v>
      </c>
      <c r="H169" s="39">
        <f t="shared" si="4"/>
        <v>-1469</v>
      </c>
      <c r="I169" s="41">
        <v>74250</v>
      </c>
      <c r="L169">
        <v>72765</v>
      </c>
    </row>
    <row r="170" spans="1:12" ht="16.5" x14ac:dyDescent="0.25">
      <c r="A170" s="15" t="str">
        <f t="shared" si="2"/>
        <v>HTLGM500</v>
      </c>
      <c r="B170" s="15" t="s">
        <v>578</v>
      </c>
      <c r="C170" s="15" t="s">
        <v>30</v>
      </c>
      <c r="D170" s="15" t="s">
        <v>31</v>
      </c>
      <c r="E170" s="16">
        <v>111058</v>
      </c>
      <c r="F170" s="16">
        <v>108837</v>
      </c>
      <c r="H170" s="39">
        <f t="shared" si="4"/>
        <v>-2221</v>
      </c>
      <c r="I170" s="41">
        <v>73431</v>
      </c>
      <c r="L170">
        <v>71962</v>
      </c>
    </row>
    <row r="171" spans="1:12" ht="16.5" x14ac:dyDescent="0.25">
      <c r="A171" s="15" t="str">
        <f t="shared" si="2"/>
        <v>HTLGTLX250G</v>
      </c>
      <c r="B171" s="15" t="s">
        <v>578</v>
      </c>
      <c r="C171" s="15" t="s">
        <v>32</v>
      </c>
      <c r="D171" s="15" t="s">
        <v>33</v>
      </c>
      <c r="E171" s="16">
        <v>50182</v>
      </c>
      <c r="F171" s="16">
        <v>49179</v>
      </c>
      <c r="H171" s="39">
        <f t="shared" si="4"/>
        <v>-1003</v>
      </c>
      <c r="I171" s="41">
        <v>111058</v>
      </c>
      <c r="L171">
        <v>108837</v>
      </c>
    </row>
    <row r="172" spans="1:12" ht="16.5" x14ac:dyDescent="0.25">
      <c r="A172" s="15" t="str">
        <f t="shared" si="2"/>
        <v>HTLMNH250</v>
      </c>
      <c r="B172" s="15" t="s">
        <v>578</v>
      </c>
      <c r="C172" s="15" t="s">
        <v>48</v>
      </c>
      <c r="D172" s="15" t="s">
        <v>49</v>
      </c>
      <c r="E172" s="16">
        <v>46000</v>
      </c>
      <c r="F172" s="16">
        <v>45080</v>
      </c>
      <c r="H172" s="39">
        <f t="shared" si="4"/>
        <v>-920</v>
      </c>
      <c r="I172" s="41">
        <v>50183</v>
      </c>
      <c r="L172">
        <v>49179</v>
      </c>
    </row>
    <row r="173" spans="1:12" ht="16.5" x14ac:dyDescent="0.25">
      <c r="A173" s="15" t="str">
        <f t="shared" si="2"/>
        <v/>
      </c>
      <c r="B173" s="15"/>
      <c r="C173" s="15"/>
      <c r="D173" s="15"/>
      <c r="E173" s="16"/>
      <c r="F173" s="16"/>
      <c r="H173" s="39">
        <f t="shared" si="4"/>
        <v>0</v>
      </c>
      <c r="I173" s="41">
        <v>46000</v>
      </c>
      <c r="L173">
        <v>45080</v>
      </c>
    </row>
    <row r="174" spans="1:12" ht="16.5" x14ac:dyDescent="0.25">
      <c r="A174" s="15" t="str">
        <f t="shared" si="2"/>
        <v>HUYHUNGCC300</v>
      </c>
      <c r="B174" s="15" t="s">
        <v>580</v>
      </c>
      <c r="C174" s="15" t="s">
        <v>37</v>
      </c>
      <c r="D174" s="15" t="s">
        <v>38</v>
      </c>
      <c r="E174" s="16">
        <v>74250</v>
      </c>
      <c r="F174" s="16">
        <v>66825</v>
      </c>
      <c r="H174" s="39">
        <f t="shared" si="4"/>
        <v>-7425</v>
      </c>
      <c r="I174" s="41" t="e">
        <v>#VALUE!</v>
      </c>
      <c r="L174" t="e">
        <v>#VALUE!</v>
      </c>
    </row>
    <row r="175" spans="1:12" ht="16.5" x14ac:dyDescent="0.25">
      <c r="A175" s="15" t="str">
        <f t="shared" si="2"/>
        <v>HUYHUNGCGM100</v>
      </c>
      <c r="B175" s="15" t="s">
        <v>580</v>
      </c>
      <c r="C175" s="15" t="s">
        <v>551</v>
      </c>
      <c r="D175" s="15" t="s">
        <v>552</v>
      </c>
      <c r="E175" s="16">
        <v>24549</v>
      </c>
      <c r="F175" s="16">
        <v>22094</v>
      </c>
      <c r="H175" s="39">
        <f t="shared" si="4"/>
        <v>-2455</v>
      </c>
      <c r="I175" s="41">
        <v>74250</v>
      </c>
      <c r="L175">
        <v>66825</v>
      </c>
    </row>
    <row r="176" spans="1:12" ht="16.5" x14ac:dyDescent="0.25">
      <c r="A176" s="15" t="str">
        <f t="shared" si="2"/>
        <v>HUYHUNGCGM300</v>
      </c>
      <c r="B176" s="15" t="s">
        <v>580</v>
      </c>
      <c r="C176" s="15" t="s">
        <v>27</v>
      </c>
      <c r="D176" s="15" t="s">
        <v>28</v>
      </c>
      <c r="E176" s="16">
        <v>73431</v>
      </c>
      <c r="F176" s="16">
        <v>66088</v>
      </c>
      <c r="H176" s="39">
        <f t="shared" si="4"/>
        <v>-7343</v>
      </c>
      <c r="I176" s="41">
        <v>24549</v>
      </c>
      <c r="L176">
        <v>22094</v>
      </c>
    </row>
    <row r="177" spans="1:12" ht="16.5" x14ac:dyDescent="0.25">
      <c r="A177" s="15" t="str">
        <f t="shared" si="2"/>
        <v>HUYHUNGCGM500</v>
      </c>
      <c r="B177" s="15" t="s">
        <v>580</v>
      </c>
      <c r="C177" s="15" t="s">
        <v>542</v>
      </c>
      <c r="D177" s="15" t="s">
        <v>543</v>
      </c>
      <c r="E177" s="16">
        <v>119066</v>
      </c>
      <c r="F177" s="16">
        <v>107159</v>
      </c>
      <c r="H177" s="39">
        <f t="shared" si="4"/>
        <v>-11907</v>
      </c>
      <c r="I177" s="41">
        <v>73431</v>
      </c>
      <c r="L177">
        <v>66088</v>
      </c>
    </row>
    <row r="178" spans="1:12" ht="16.5" x14ac:dyDescent="0.25">
      <c r="A178" s="15" t="str">
        <f t="shared" si="2"/>
        <v>HUYHUNGCN300</v>
      </c>
      <c r="B178" s="15" t="s">
        <v>580</v>
      </c>
      <c r="C178" s="15" t="s">
        <v>39</v>
      </c>
      <c r="D178" s="15" t="s">
        <v>40</v>
      </c>
      <c r="E178" s="16">
        <v>70950</v>
      </c>
      <c r="F178" s="16">
        <v>63855</v>
      </c>
      <c r="H178" s="39">
        <f t="shared" si="4"/>
        <v>-7095</v>
      </c>
      <c r="I178" s="41">
        <v>119066</v>
      </c>
      <c r="L178">
        <v>107159</v>
      </c>
    </row>
    <row r="179" spans="1:12" ht="16.5" x14ac:dyDescent="0.25">
      <c r="A179" s="15" t="str">
        <f t="shared" si="2"/>
        <v>HUYHUNGGHK300</v>
      </c>
      <c r="B179" s="15" t="s">
        <v>580</v>
      </c>
      <c r="C179" s="15" t="s">
        <v>553</v>
      </c>
      <c r="D179" s="15" t="s">
        <v>554</v>
      </c>
      <c r="E179" s="16">
        <v>70000</v>
      </c>
      <c r="F179" s="16">
        <v>63000</v>
      </c>
      <c r="H179" s="39">
        <f t="shared" si="4"/>
        <v>-7000</v>
      </c>
      <c r="I179" s="41">
        <v>70950</v>
      </c>
      <c r="L179">
        <v>63855</v>
      </c>
    </row>
    <row r="180" spans="1:12" ht="16.5" x14ac:dyDescent="0.25">
      <c r="A180" s="15" t="str">
        <f t="shared" si="2"/>
        <v>HUYHUNGGM500</v>
      </c>
      <c r="B180" s="15" t="s">
        <v>580</v>
      </c>
      <c r="C180" s="15" t="s">
        <v>30</v>
      </c>
      <c r="D180" s="15" t="s">
        <v>31</v>
      </c>
      <c r="E180" s="16">
        <v>111058</v>
      </c>
      <c r="F180" s="16">
        <v>99952</v>
      </c>
      <c r="H180" s="39">
        <f t="shared" si="4"/>
        <v>-11106</v>
      </c>
      <c r="I180" s="41">
        <v>70000</v>
      </c>
      <c r="L180">
        <v>63000</v>
      </c>
    </row>
    <row r="181" spans="1:12" ht="16.5" x14ac:dyDescent="0.25">
      <c r="A181" s="15" t="str">
        <f t="shared" si="2"/>
        <v>HUYHUNGGSG250</v>
      </c>
      <c r="B181" s="15" t="s">
        <v>580</v>
      </c>
      <c r="C181" s="15" t="s">
        <v>46</v>
      </c>
      <c r="D181" s="15" t="s">
        <v>47</v>
      </c>
      <c r="E181" s="16">
        <v>50400</v>
      </c>
      <c r="F181" s="16">
        <v>45360</v>
      </c>
      <c r="H181" s="39">
        <f t="shared" si="4"/>
        <v>-5040</v>
      </c>
      <c r="I181" s="41">
        <v>111058</v>
      </c>
      <c r="L181">
        <v>99952</v>
      </c>
    </row>
    <row r="182" spans="1:12" ht="16.5" x14ac:dyDescent="0.25">
      <c r="A182" s="15" t="str">
        <f t="shared" si="2"/>
        <v>HUYHUNGGTLX250G</v>
      </c>
      <c r="B182" s="15" t="s">
        <v>580</v>
      </c>
      <c r="C182" s="15" t="s">
        <v>32</v>
      </c>
      <c r="D182" s="15" t="s">
        <v>33</v>
      </c>
      <c r="E182" s="16">
        <v>50182</v>
      </c>
      <c r="F182" s="16">
        <v>45165</v>
      </c>
      <c r="H182" s="39">
        <f t="shared" si="4"/>
        <v>-5017</v>
      </c>
      <c r="I182" s="41">
        <v>50400</v>
      </c>
      <c r="L182">
        <v>45360</v>
      </c>
    </row>
    <row r="183" spans="1:12" ht="16.5" x14ac:dyDescent="0.25">
      <c r="A183" s="15" t="str">
        <f t="shared" si="2"/>
        <v>HUYHUNGGXD500</v>
      </c>
      <c r="B183" s="15" t="s">
        <v>580</v>
      </c>
      <c r="C183" s="15" t="s">
        <v>52</v>
      </c>
      <c r="D183" s="15" t="s">
        <v>53</v>
      </c>
      <c r="E183" s="16">
        <v>111606</v>
      </c>
      <c r="F183" s="16">
        <v>100445</v>
      </c>
      <c r="H183" s="39">
        <f t="shared" si="4"/>
        <v>-11161</v>
      </c>
      <c r="I183" s="41">
        <v>50183</v>
      </c>
      <c r="L183">
        <v>45165</v>
      </c>
    </row>
    <row r="184" spans="1:12" ht="16.5" x14ac:dyDescent="0.25">
      <c r="A184" s="15" t="str">
        <f t="shared" si="2"/>
        <v>HUYHUNGTH200</v>
      </c>
      <c r="B184" s="15" t="s">
        <v>580</v>
      </c>
      <c r="C184" s="15" t="s">
        <v>34</v>
      </c>
      <c r="D184" s="15" t="s">
        <v>35</v>
      </c>
      <c r="E184" s="16">
        <v>55595</v>
      </c>
      <c r="F184" s="16">
        <v>50036</v>
      </c>
      <c r="H184" s="39">
        <f t="shared" si="4"/>
        <v>-5559</v>
      </c>
      <c r="I184" s="41">
        <v>111606</v>
      </c>
      <c r="L184">
        <v>100445</v>
      </c>
    </row>
    <row r="185" spans="1:12" ht="16.5" x14ac:dyDescent="0.25">
      <c r="A185" s="15" t="str">
        <f t="shared" si="2"/>
        <v/>
      </c>
      <c r="B185" s="15"/>
      <c r="C185" s="15"/>
      <c r="D185" s="15"/>
      <c r="E185" s="16"/>
      <c r="F185" s="16"/>
      <c r="H185" s="39">
        <f t="shared" si="4"/>
        <v>0</v>
      </c>
      <c r="I185" s="41">
        <v>55595</v>
      </c>
      <c r="L185">
        <v>50036</v>
      </c>
    </row>
    <row r="186" spans="1:12" ht="16.5" x14ac:dyDescent="0.25">
      <c r="A186" s="15" t="str">
        <f t="shared" si="2"/>
        <v>INTIMEXDANANGCGM300</v>
      </c>
      <c r="B186" s="15" t="s">
        <v>7159</v>
      </c>
      <c r="C186" s="15" t="s">
        <v>27</v>
      </c>
      <c r="D186" s="15" t="s">
        <v>28</v>
      </c>
      <c r="E186" s="16">
        <v>73431</v>
      </c>
      <c r="F186" s="16">
        <v>73431</v>
      </c>
      <c r="H186" s="39">
        <f t="shared" si="4"/>
        <v>0</v>
      </c>
      <c r="I186" s="41" t="e">
        <v>#VALUE!</v>
      </c>
      <c r="L186" t="e">
        <v>#VALUE!</v>
      </c>
    </row>
    <row r="187" spans="1:12" ht="16.5" x14ac:dyDescent="0.25">
      <c r="A187" s="15" t="str">
        <f t="shared" si="2"/>
        <v>INTIMEXDANANGGM500</v>
      </c>
      <c r="B187" s="15" t="s">
        <v>7159</v>
      </c>
      <c r="C187" s="15" t="s">
        <v>30</v>
      </c>
      <c r="D187" s="15" t="s">
        <v>31</v>
      </c>
      <c r="E187" s="16">
        <v>111058</v>
      </c>
      <c r="F187" s="16">
        <v>111058</v>
      </c>
      <c r="H187" s="39">
        <f t="shared" si="4"/>
        <v>0</v>
      </c>
      <c r="I187" s="41">
        <v>73431</v>
      </c>
      <c r="L187">
        <v>73431</v>
      </c>
    </row>
    <row r="188" spans="1:12" ht="16.5" x14ac:dyDescent="0.25">
      <c r="A188" s="15" t="str">
        <f t="shared" si="2"/>
        <v>INTIMEXDANANGTH200</v>
      </c>
      <c r="B188" s="15" t="s">
        <v>7159</v>
      </c>
      <c r="C188" s="15" t="s">
        <v>34</v>
      </c>
      <c r="D188" s="15" t="s">
        <v>35</v>
      </c>
      <c r="E188" s="16">
        <v>55595</v>
      </c>
      <c r="F188" s="16">
        <v>55595</v>
      </c>
      <c r="H188" s="39">
        <f t="shared" si="4"/>
        <v>0</v>
      </c>
      <c r="I188" s="41">
        <v>111058</v>
      </c>
      <c r="L188">
        <v>111058</v>
      </c>
    </row>
    <row r="189" spans="1:12" ht="16.5" x14ac:dyDescent="0.25">
      <c r="A189" s="15" t="str">
        <f t="shared" si="2"/>
        <v/>
      </c>
      <c r="B189" s="15"/>
      <c r="C189" s="15"/>
      <c r="D189" s="15"/>
      <c r="E189" s="16"/>
      <c r="F189" s="16"/>
      <c r="H189" s="39">
        <f t="shared" si="4"/>
        <v>0</v>
      </c>
      <c r="I189" s="41">
        <v>55595</v>
      </c>
      <c r="L189">
        <v>55595</v>
      </c>
    </row>
    <row r="190" spans="1:12" ht="16.5" x14ac:dyDescent="0.25">
      <c r="A190" s="15" t="str">
        <f t="shared" si="2"/>
        <v>JMARTCGM300</v>
      </c>
      <c r="B190" s="15" t="s">
        <v>7160</v>
      </c>
      <c r="C190" s="15" t="s">
        <v>27</v>
      </c>
      <c r="D190" s="15" t="s">
        <v>28</v>
      </c>
      <c r="E190" s="16">
        <v>73431</v>
      </c>
      <c r="F190" s="16">
        <v>68291</v>
      </c>
      <c r="H190" s="39">
        <f t="shared" si="4"/>
        <v>-5140</v>
      </c>
      <c r="I190" s="41" t="e">
        <v>#VALUE!</v>
      </c>
      <c r="L190" t="e">
        <v>#VALUE!</v>
      </c>
    </row>
    <row r="191" spans="1:12" ht="16.5" x14ac:dyDescent="0.25">
      <c r="A191" s="15" t="str">
        <f t="shared" si="2"/>
        <v>JMARTCGM500</v>
      </c>
      <c r="B191" s="15" t="s">
        <v>7160</v>
      </c>
      <c r="C191" s="15" t="s">
        <v>542</v>
      </c>
      <c r="D191" s="15" t="s">
        <v>543</v>
      </c>
      <c r="E191" s="16">
        <v>119066</v>
      </c>
      <c r="F191" s="16">
        <v>110731</v>
      </c>
      <c r="H191" s="39">
        <f t="shared" si="4"/>
        <v>-8335</v>
      </c>
      <c r="I191" s="41">
        <v>73431</v>
      </c>
      <c r="L191">
        <v>68291</v>
      </c>
    </row>
    <row r="192" spans="1:12" ht="16.5" x14ac:dyDescent="0.25">
      <c r="A192" s="15" t="str">
        <f t="shared" si="2"/>
        <v>JMARTGHK300</v>
      </c>
      <c r="B192" s="15" t="s">
        <v>7160</v>
      </c>
      <c r="C192" s="15" t="s">
        <v>553</v>
      </c>
      <c r="D192" s="15" t="s">
        <v>554</v>
      </c>
      <c r="E192" s="16">
        <v>70000</v>
      </c>
      <c r="F192" s="16">
        <v>65100</v>
      </c>
      <c r="H192" s="39">
        <f t="shared" si="4"/>
        <v>-4900</v>
      </c>
      <c r="I192" s="41">
        <v>119066</v>
      </c>
      <c r="L192">
        <v>110731</v>
      </c>
    </row>
    <row r="193" spans="1:12" ht="16.5" x14ac:dyDescent="0.25">
      <c r="A193" s="15" t="str">
        <f t="shared" si="2"/>
        <v>JMARTGM500</v>
      </c>
      <c r="B193" s="15" t="s">
        <v>7160</v>
      </c>
      <c r="C193" s="15" t="s">
        <v>30</v>
      </c>
      <c r="D193" s="15" t="s">
        <v>31</v>
      </c>
      <c r="E193" s="16">
        <v>111058</v>
      </c>
      <c r="F193" s="16">
        <v>103284</v>
      </c>
      <c r="H193" s="39">
        <f t="shared" si="4"/>
        <v>-7774</v>
      </c>
      <c r="I193" s="41">
        <v>70000</v>
      </c>
      <c r="L193">
        <v>65100</v>
      </c>
    </row>
    <row r="194" spans="1:12" ht="16.5" x14ac:dyDescent="0.25">
      <c r="A194" s="15" t="str">
        <f t="shared" si="2"/>
        <v>JMARTTH200</v>
      </c>
      <c r="B194" s="15" t="s">
        <v>7160</v>
      </c>
      <c r="C194" s="15" t="s">
        <v>34</v>
      </c>
      <c r="D194" s="15" t="s">
        <v>35</v>
      </c>
      <c r="E194" s="16">
        <v>55595</v>
      </c>
      <c r="F194" s="16">
        <v>51703</v>
      </c>
      <c r="H194" s="39">
        <f t="shared" si="4"/>
        <v>-3892</v>
      </c>
      <c r="I194" s="41">
        <v>111058</v>
      </c>
      <c r="L194">
        <v>103284</v>
      </c>
    </row>
    <row r="195" spans="1:12" ht="16.5" x14ac:dyDescent="0.25">
      <c r="A195" s="15" t="str">
        <f t="shared" si="2"/>
        <v/>
      </c>
      <c r="B195" s="15"/>
      <c r="C195" s="15"/>
      <c r="D195" s="15"/>
      <c r="E195" s="16"/>
      <c r="F195" s="16"/>
      <c r="H195" s="39">
        <f t="shared" si="4"/>
        <v>0</v>
      </c>
      <c r="I195" s="41">
        <v>55595</v>
      </c>
      <c r="L195">
        <v>51703</v>
      </c>
    </row>
    <row r="196" spans="1:12" ht="16.5" x14ac:dyDescent="0.25">
      <c r="A196" s="15" t="str">
        <f t="shared" si="2"/>
        <v>KACC300</v>
      </c>
      <c r="B196" s="15" t="s">
        <v>7161</v>
      </c>
      <c r="C196" s="15" t="s">
        <v>37</v>
      </c>
      <c r="D196" s="15" t="s">
        <v>38</v>
      </c>
      <c r="E196" s="16">
        <v>74250</v>
      </c>
      <c r="F196" s="16">
        <v>74250</v>
      </c>
      <c r="H196" s="39">
        <f t="shared" si="4"/>
        <v>0</v>
      </c>
      <c r="I196" s="41" t="e">
        <v>#VALUE!</v>
      </c>
      <c r="L196" t="e">
        <v>#VALUE!</v>
      </c>
    </row>
    <row r="197" spans="1:12" ht="16.5" x14ac:dyDescent="0.25">
      <c r="A197" s="15" t="str">
        <f t="shared" si="2"/>
        <v>KACGM300</v>
      </c>
      <c r="B197" s="15" t="s">
        <v>7161</v>
      </c>
      <c r="C197" s="15" t="s">
        <v>27</v>
      </c>
      <c r="D197" s="15" t="s">
        <v>28</v>
      </c>
      <c r="E197" s="16">
        <v>73431</v>
      </c>
      <c r="F197" s="16">
        <v>73431</v>
      </c>
      <c r="H197" s="39">
        <f t="shared" si="4"/>
        <v>0</v>
      </c>
      <c r="I197" s="41">
        <v>74250</v>
      </c>
      <c r="L197">
        <v>74250</v>
      </c>
    </row>
    <row r="198" spans="1:12" ht="16.5" x14ac:dyDescent="0.25">
      <c r="A198" s="15" t="str">
        <f t="shared" si="2"/>
        <v>KACGM500</v>
      </c>
      <c r="B198" s="15" t="s">
        <v>7161</v>
      </c>
      <c r="C198" s="15" t="s">
        <v>542</v>
      </c>
      <c r="D198" s="15" t="s">
        <v>543</v>
      </c>
      <c r="E198" s="16">
        <v>119066</v>
      </c>
      <c r="F198" s="16">
        <v>119066</v>
      </c>
      <c r="H198" s="39">
        <f t="shared" si="4"/>
        <v>0</v>
      </c>
      <c r="I198" s="41">
        <v>73431</v>
      </c>
      <c r="L198">
        <v>73431</v>
      </c>
    </row>
    <row r="199" spans="1:12" ht="16.5" x14ac:dyDescent="0.25">
      <c r="A199" s="15" t="str">
        <f t="shared" si="2"/>
        <v>KACN300</v>
      </c>
      <c r="B199" s="15" t="s">
        <v>7161</v>
      </c>
      <c r="C199" s="15" t="s">
        <v>39</v>
      </c>
      <c r="D199" s="15" t="s">
        <v>40</v>
      </c>
      <c r="E199" s="16">
        <v>70950</v>
      </c>
      <c r="F199" s="16">
        <v>70950</v>
      </c>
      <c r="H199" s="39">
        <f t="shared" si="4"/>
        <v>0</v>
      </c>
      <c r="I199" s="41">
        <v>119066</v>
      </c>
      <c r="L199">
        <v>119066</v>
      </c>
    </row>
    <row r="200" spans="1:12" ht="16.5" x14ac:dyDescent="0.25">
      <c r="A200" s="15" t="str">
        <f t="shared" si="2"/>
        <v>KAGL250</v>
      </c>
      <c r="B200" s="15" t="s">
        <v>7161</v>
      </c>
      <c r="C200" s="15" t="s">
        <v>44</v>
      </c>
      <c r="D200" s="15" t="s">
        <v>45</v>
      </c>
      <c r="E200" s="16">
        <v>59400</v>
      </c>
      <c r="F200" s="16">
        <v>49500</v>
      </c>
      <c r="H200" s="39">
        <f t="shared" si="4"/>
        <v>-9900</v>
      </c>
      <c r="I200" s="41">
        <v>70950</v>
      </c>
      <c r="L200">
        <v>70950</v>
      </c>
    </row>
    <row r="201" spans="1:12" ht="16.5" x14ac:dyDescent="0.25">
      <c r="A201" s="15" t="str">
        <f t="shared" si="2"/>
        <v>KAGM500</v>
      </c>
      <c r="B201" s="15" t="s">
        <v>7161</v>
      </c>
      <c r="C201" s="15" t="s">
        <v>30</v>
      </c>
      <c r="D201" s="15" t="s">
        <v>31</v>
      </c>
      <c r="E201" s="16">
        <v>111058</v>
      </c>
      <c r="F201" s="16">
        <v>111058</v>
      </c>
      <c r="H201" s="39">
        <f t="shared" si="4"/>
        <v>0</v>
      </c>
      <c r="I201" s="41">
        <v>59400</v>
      </c>
      <c r="L201">
        <v>49500</v>
      </c>
    </row>
    <row r="202" spans="1:12" ht="16.5" x14ac:dyDescent="0.25">
      <c r="A202" s="15" t="str">
        <f t="shared" si="2"/>
        <v>KAGSG250</v>
      </c>
      <c r="B202" s="15" t="s">
        <v>7161</v>
      </c>
      <c r="C202" s="15" t="s">
        <v>46</v>
      </c>
      <c r="D202" s="15" t="s">
        <v>47</v>
      </c>
      <c r="E202" s="16">
        <v>61050</v>
      </c>
      <c r="F202" s="16">
        <v>50400</v>
      </c>
      <c r="H202" s="39">
        <f t="shared" ref="H202:H265" si="5">F202-E202</f>
        <v>-10650</v>
      </c>
      <c r="I202" s="41">
        <v>111058</v>
      </c>
      <c r="L202">
        <v>111058</v>
      </c>
    </row>
    <row r="203" spans="1:12" ht="16.5" x14ac:dyDescent="0.25">
      <c r="A203" s="15" t="str">
        <f t="shared" si="2"/>
        <v>KAGTLX250G</v>
      </c>
      <c r="B203" s="15" t="s">
        <v>7161</v>
      </c>
      <c r="C203" s="15" t="s">
        <v>32</v>
      </c>
      <c r="D203" s="15" t="s">
        <v>33</v>
      </c>
      <c r="E203" s="16">
        <v>50182</v>
      </c>
      <c r="F203" s="16">
        <v>50182</v>
      </c>
      <c r="H203" s="39">
        <f t="shared" si="5"/>
        <v>0</v>
      </c>
      <c r="I203" s="41">
        <v>61050</v>
      </c>
      <c r="L203">
        <v>50400</v>
      </c>
    </row>
    <row r="204" spans="1:12" ht="16.5" x14ac:dyDescent="0.25">
      <c r="A204" s="15" t="str">
        <f t="shared" si="2"/>
        <v>KAGXD500</v>
      </c>
      <c r="B204" s="15" t="s">
        <v>7161</v>
      </c>
      <c r="C204" s="15" t="s">
        <v>52</v>
      </c>
      <c r="D204" s="15" t="s">
        <v>53</v>
      </c>
      <c r="E204" s="16">
        <v>111606</v>
      </c>
      <c r="F204" s="16">
        <v>111606</v>
      </c>
      <c r="H204" s="39">
        <f t="shared" si="5"/>
        <v>0</v>
      </c>
      <c r="I204" s="41">
        <v>50183</v>
      </c>
      <c r="L204">
        <v>50183</v>
      </c>
    </row>
    <row r="205" spans="1:12" ht="16.5" x14ac:dyDescent="0.25">
      <c r="A205" s="15" t="str">
        <f t="shared" si="2"/>
        <v>KAMNH250</v>
      </c>
      <c r="B205" s="15" t="s">
        <v>7161</v>
      </c>
      <c r="C205" s="15" t="s">
        <v>48</v>
      </c>
      <c r="D205" s="15" t="s">
        <v>49</v>
      </c>
      <c r="E205" s="16">
        <v>46000</v>
      </c>
      <c r="F205" s="16">
        <v>46000</v>
      </c>
      <c r="H205" s="39">
        <f t="shared" si="5"/>
        <v>0</v>
      </c>
      <c r="I205" s="41">
        <v>111606</v>
      </c>
      <c r="L205">
        <v>111606</v>
      </c>
    </row>
    <row r="206" spans="1:12" ht="16.5" x14ac:dyDescent="0.25">
      <c r="A206" s="15" t="str">
        <f t="shared" si="2"/>
        <v>KATH200</v>
      </c>
      <c r="B206" s="15" t="s">
        <v>7161</v>
      </c>
      <c r="C206" s="15" t="s">
        <v>34</v>
      </c>
      <c r="D206" s="15" t="s">
        <v>35</v>
      </c>
      <c r="E206" s="16">
        <v>55595</v>
      </c>
      <c r="F206" s="16">
        <v>55595</v>
      </c>
      <c r="H206" s="39">
        <f t="shared" si="5"/>
        <v>0</v>
      </c>
      <c r="I206" s="41">
        <v>46000</v>
      </c>
      <c r="L206">
        <v>46000</v>
      </c>
    </row>
    <row r="207" spans="1:12" ht="16.5" x14ac:dyDescent="0.25">
      <c r="A207" s="15" t="str">
        <f t="shared" si="2"/>
        <v/>
      </c>
      <c r="B207" s="15"/>
      <c r="C207" s="15"/>
      <c r="D207" s="15"/>
      <c r="E207" s="16"/>
      <c r="F207" s="16"/>
      <c r="H207" s="39">
        <f t="shared" si="5"/>
        <v>0</v>
      </c>
      <c r="I207" s="41">
        <v>55595</v>
      </c>
      <c r="L207">
        <v>55595</v>
      </c>
    </row>
    <row r="208" spans="1:12" ht="16.5" x14ac:dyDescent="0.25">
      <c r="A208" s="15" t="str">
        <f t="shared" si="2"/>
        <v>KFCGM100</v>
      </c>
      <c r="B208" s="15" t="s">
        <v>7162</v>
      </c>
      <c r="C208" s="15" t="s">
        <v>551</v>
      </c>
      <c r="D208" s="15" t="s">
        <v>552</v>
      </c>
      <c r="E208" s="16">
        <v>24549</v>
      </c>
      <c r="F208" s="16">
        <v>22217</v>
      </c>
      <c r="H208" s="39">
        <f t="shared" si="5"/>
        <v>-2332</v>
      </c>
      <c r="I208" s="41" t="e">
        <v>#VALUE!</v>
      </c>
      <c r="L208" t="e">
        <v>#VALUE!</v>
      </c>
    </row>
    <row r="209" spans="1:12" ht="16.5" x14ac:dyDescent="0.25">
      <c r="A209" s="15" t="str">
        <f t="shared" si="2"/>
        <v>KFCGM300</v>
      </c>
      <c r="B209" s="15" t="s">
        <v>7162</v>
      </c>
      <c r="C209" s="15" t="s">
        <v>27</v>
      </c>
      <c r="D209" s="15" t="s">
        <v>28</v>
      </c>
      <c r="E209" s="16">
        <v>73431</v>
      </c>
      <c r="F209" s="16">
        <v>66455</v>
      </c>
      <c r="H209" s="39">
        <f t="shared" si="5"/>
        <v>-6976</v>
      </c>
      <c r="I209" s="41">
        <v>24549</v>
      </c>
      <c r="L209">
        <v>22217</v>
      </c>
    </row>
    <row r="210" spans="1:12" ht="16.5" x14ac:dyDescent="0.25">
      <c r="A210" s="15" t="str">
        <f t="shared" si="2"/>
        <v>KFCGM500</v>
      </c>
      <c r="B210" s="15" t="s">
        <v>7162</v>
      </c>
      <c r="C210" s="15" t="s">
        <v>542</v>
      </c>
      <c r="D210" s="15" t="s">
        <v>543</v>
      </c>
      <c r="E210" s="16">
        <v>119066</v>
      </c>
      <c r="F210" s="16">
        <v>107755</v>
      </c>
      <c r="H210" s="39">
        <f t="shared" si="5"/>
        <v>-11311</v>
      </c>
      <c r="I210" s="41">
        <v>73431</v>
      </c>
      <c r="L210">
        <v>66455</v>
      </c>
    </row>
    <row r="211" spans="1:12" ht="16.5" x14ac:dyDescent="0.25">
      <c r="A211" s="15" t="str">
        <f t="shared" si="2"/>
        <v>KFGM500</v>
      </c>
      <c r="B211" s="15" t="s">
        <v>7162</v>
      </c>
      <c r="C211" s="15" t="s">
        <v>30</v>
      </c>
      <c r="D211" s="15" t="s">
        <v>31</v>
      </c>
      <c r="E211" s="16">
        <v>111058</v>
      </c>
      <c r="F211" s="16">
        <v>102729</v>
      </c>
      <c r="H211" s="39">
        <f t="shared" si="5"/>
        <v>-8329</v>
      </c>
      <c r="I211" s="41">
        <v>119066</v>
      </c>
      <c r="L211">
        <v>107755</v>
      </c>
    </row>
    <row r="212" spans="1:12" ht="16.5" x14ac:dyDescent="0.25">
      <c r="A212" s="15" t="str">
        <f t="shared" si="2"/>
        <v>KFGTLX250G</v>
      </c>
      <c r="B212" s="15" t="s">
        <v>7162</v>
      </c>
      <c r="C212" s="15" t="s">
        <v>32</v>
      </c>
      <c r="D212" s="15" t="s">
        <v>33</v>
      </c>
      <c r="E212" s="16">
        <v>50182</v>
      </c>
      <c r="F212" s="16">
        <v>45416</v>
      </c>
      <c r="H212" s="39">
        <f t="shared" si="5"/>
        <v>-4766</v>
      </c>
      <c r="I212" s="41">
        <v>111058</v>
      </c>
      <c r="L212">
        <v>102729</v>
      </c>
    </row>
    <row r="213" spans="1:12" ht="16.5" x14ac:dyDescent="0.25">
      <c r="A213" s="15" t="str">
        <f t="shared" si="2"/>
        <v>KFGXD500</v>
      </c>
      <c r="B213" s="15" t="s">
        <v>7162</v>
      </c>
      <c r="C213" s="15" t="s">
        <v>52</v>
      </c>
      <c r="D213" s="15" t="s">
        <v>53</v>
      </c>
      <c r="E213" s="16">
        <v>111606</v>
      </c>
      <c r="F213" s="16">
        <v>101003</v>
      </c>
      <c r="H213" s="39">
        <f t="shared" si="5"/>
        <v>-10603</v>
      </c>
      <c r="I213" s="41">
        <v>50183</v>
      </c>
      <c r="L213">
        <v>45416</v>
      </c>
    </row>
    <row r="214" spans="1:12" ht="16.5" x14ac:dyDescent="0.25">
      <c r="A214" s="15" t="str">
        <f t="shared" si="2"/>
        <v/>
      </c>
      <c r="B214" s="15"/>
      <c r="C214" s="15"/>
      <c r="D214" s="15"/>
      <c r="E214" s="16"/>
      <c r="F214" s="16"/>
      <c r="H214" s="39">
        <f t="shared" si="5"/>
        <v>0</v>
      </c>
      <c r="I214" s="41">
        <v>111606</v>
      </c>
      <c r="L214">
        <v>101003</v>
      </c>
    </row>
    <row r="215" spans="1:12" ht="16.5" x14ac:dyDescent="0.25">
      <c r="A215" s="15" t="str">
        <f t="shared" si="2"/>
        <v>KJHBINHDUONG-163TH400</v>
      </c>
      <c r="B215" s="15" t="s">
        <v>7163</v>
      </c>
      <c r="C215" s="15" t="s">
        <v>548</v>
      </c>
      <c r="D215" s="15" t="s">
        <v>549</v>
      </c>
      <c r="E215" s="16">
        <v>107205</v>
      </c>
      <c r="F215" s="16">
        <v>107205</v>
      </c>
      <c r="H215" s="39">
        <f t="shared" si="5"/>
        <v>0</v>
      </c>
      <c r="I215" s="41" t="e">
        <v>#VALUE!</v>
      </c>
      <c r="L215" t="e">
        <v>#VALUE!</v>
      </c>
    </row>
    <row r="216" spans="1:12" ht="16.5" x14ac:dyDescent="0.25">
      <c r="A216" s="15" t="str">
        <f t="shared" si="2"/>
        <v/>
      </c>
      <c r="B216" s="15"/>
      <c r="C216" s="15"/>
      <c r="D216" s="15"/>
      <c r="E216" s="16"/>
      <c r="F216" s="16"/>
      <c r="H216" s="39">
        <f t="shared" si="5"/>
        <v>0</v>
      </c>
      <c r="I216" s="41">
        <v>107205</v>
      </c>
      <c r="L216">
        <v>107205</v>
      </c>
    </row>
    <row r="217" spans="1:12" ht="16.5" x14ac:dyDescent="0.25">
      <c r="A217" s="15" t="str">
        <f t="shared" si="2"/>
        <v>KKCGM300</v>
      </c>
      <c r="B217" s="15" t="s">
        <v>582</v>
      </c>
      <c r="C217" s="15" t="s">
        <v>27</v>
      </c>
      <c r="D217" s="15" t="s">
        <v>28</v>
      </c>
      <c r="E217" s="16">
        <v>73431</v>
      </c>
      <c r="F217" s="16">
        <v>73431</v>
      </c>
      <c r="H217" s="39">
        <f t="shared" si="5"/>
        <v>0</v>
      </c>
      <c r="I217" s="41" t="e">
        <v>#VALUE!</v>
      </c>
      <c r="L217" t="e">
        <v>#VALUE!</v>
      </c>
    </row>
    <row r="218" spans="1:12" ht="16.5" x14ac:dyDescent="0.25">
      <c r="A218" s="15" t="str">
        <f t="shared" si="2"/>
        <v>KKGM500</v>
      </c>
      <c r="B218" s="15" t="s">
        <v>582</v>
      </c>
      <c r="C218" s="15" t="s">
        <v>30</v>
      </c>
      <c r="D218" s="15" t="s">
        <v>31</v>
      </c>
      <c r="E218" s="16">
        <v>111058</v>
      </c>
      <c r="F218" s="16">
        <v>111058</v>
      </c>
      <c r="H218" s="39">
        <f t="shared" si="5"/>
        <v>0</v>
      </c>
      <c r="I218" s="41">
        <v>73431</v>
      </c>
      <c r="L218">
        <v>73431</v>
      </c>
    </row>
    <row r="219" spans="1:12" ht="16.5" x14ac:dyDescent="0.25">
      <c r="A219" s="15" t="str">
        <f t="shared" si="2"/>
        <v/>
      </c>
      <c r="B219" s="15"/>
      <c r="C219" s="15"/>
      <c r="D219" s="15"/>
      <c r="E219" s="16"/>
      <c r="F219" s="16"/>
      <c r="H219" s="39">
        <f t="shared" si="5"/>
        <v>0</v>
      </c>
      <c r="I219" s="41">
        <v>111058</v>
      </c>
      <c r="L219">
        <v>111058</v>
      </c>
    </row>
    <row r="220" spans="1:12" ht="16.5" x14ac:dyDescent="0.25">
      <c r="A220" s="15" t="str">
        <f t="shared" si="2"/>
        <v>KMARKETCGM300</v>
      </c>
      <c r="B220" s="15" t="s">
        <v>584</v>
      </c>
      <c r="C220" s="15" t="s">
        <v>27</v>
      </c>
      <c r="D220" s="15" t="s">
        <v>28</v>
      </c>
      <c r="E220" s="16">
        <v>73431</v>
      </c>
      <c r="F220" s="16">
        <v>69759</v>
      </c>
      <c r="H220" s="39">
        <f t="shared" si="5"/>
        <v>-3672</v>
      </c>
      <c r="I220" s="41" t="e">
        <v>#VALUE!</v>
      </c>
      <c r="L220" t="e">
        <v>#VALUE!</v>
      </c>
    </row>
    <row r="221" spans="1:12" ht="16.5" x14ac:dyDescent="0.25">
      <c r="A221" s="15" t="str">
        <f t="shared" si="2"/>
        <v>KMARKETCN300</v>
      </c>
      <c r="B221" s="15" t="s">
        <v>584</v>
      </c>
      <c r="C221" s="15" t="s">
        <v>39</v>
      </c>
      <c r="D221" s="15" t="s">
        <v>40</v>
      </c>
      <c r="E221" s="16">
        <v>70950</v>
      </c>
      <c r="F221" s="16">
        <v>67403</v>
      </c>
      <c r="H221" s="39">
        <f t="shared" si="5"/>
        <v>-3547</v>
      </c>
      <c r="I221" s="41">
        <v>73431</v>
      </c>
      <c r="L221">
        <v>69759</v>
      </c>
    </row>
    <row r="222" spans="1:12" ht="16.5" x14ac:dyDescent="0.25">
      <c r="A222" s="15" t="str">
        <f t="shared" si="2"/>
        <v>KMARKETGL250</v>
      </c>
      <c r="B222" s="15" t="s">
        <v>584</v>
      </c>
      <c r="C222" s="15" t="s">
        <v>44</v>
      </c>
      <c r="D222" s="15" t="s">
        <v>45</v>
      </c>
      <c r="E222" s="16">
        <v>56430</v>
      </c>
      <c r="F222" s="16">
        <v>49500</v>
      </c>
      <c r="H222" s="39">
        <f t="shared" si="5"/>
        <v>-6930</v>
      </c>
      <c r="I222" s="41">
        <v>70950</v>
      </c>
      <c r="L222">
        <v>67403</v>
      </c>
    </row>
    <row r="223" spans="1:12" ht="16.5" x14ac:dyDescent="0.25">
      <c r="A223" s="15" t="str">
        <f t="shared" si="2"/>
        <v>KMARKETGL500KT</v>
      </c>
      <c r="B223" s="15" t="s">
        <v>584</v>
      </c>
      <c r="C223" s="15" t="s">
        <v>544</v>
      </c>
      <c r="D223" s="15" t="s">
        <v>545</v>
      </c>
      <c r="E223" s="16">
        <v>89312</v>
      </c>
      <c r="F223" s="16">
        <v>89312</v>
      </c>
      <c r="H223" s="39">
        <f t="shared" si="5"/>
        <v>0</v>
      </c>
      <c r="I223" s="41">
        <v>56430</v>
      </c>
      <c r="L223">
        <v>49500</v>
      </c>
    </row>
    <row r="224" spans="1:12" ht="16.5" x14ac:dyDescent="0.25">
      <c r="A224" s="15" t="str">
        <f t="shared" si="2"/>
        <v>KMARKETGM500</v>
      </c>
      <c r="B224" s="15" t="s">
        <v>584</v>
      </c>
      <c r="C224" s="15" t="s">
        <v>30</v>
      </c>
      <c r="D224" s="15" t="s">
        <v>31</v>
      </c>
      <c r="E224" s="16">
        <v>111058</v>
      </c>
      <c r="F224" s="16">
        <v>105505</v>
      </c>
      <c r="H224" s="39">
        <f t="shared" si="5"/>
        <v>-5553</v>
      </c>
      <c r="I224" s="41">
        <v>89312</v>
      </c>
      <c r="L224">
        <v>89312</v>
      </c>
    </row>
    <row r="225" spans="1:12" ht="16.5" x14ac:dyDescent="0.25">
      <c r="A225" s="15" t="str">
        <f t="shared" si="2"/>
        <v>KMARKETGSG250</v>
      </c>
      <c r="B225" s="15" t="s">
        <v>584</v>
      </c>
      <c r="C225" s="15" t="s">
        <v>46</v>
      </c>
      <c r="D225" s="15" t="s">
        <v>47</v>
      </c>
      <c r="E225" s="16">
        <v>57998</v>
      </c>
      <c r="F225" s="16">
        <v>50400</v>
      </c>
      <c r="H225" s="39">
        <f t="shared" si="5"/>
        <v>-7598</v>
      </c>
      <c r="I225" s="41">
        <v>111058</v>
      </c>
      <c r="L225">
        <v>105505</v>
      </c>
    </row>
    <row r="226" spans="1:12" ht="16.5" x14ac:dyDescent="0.25">
      <c r="A226" s="15" t="str">
        <f t="shared" si="2"/>
        <v>KMARKETTH200</v>
      </c>
      <c r="B226" s="15" t="s">
        <v>584</v>
      </c>
      <c r="C226" s="15" t="s">
        <v>34</v>
      </c>
      <c r="D226" s="15" t="s">
        <v>35</v>
      </c>
      <c r="E226" s="16">
        <v>55595</v>
      </c>
      <c r="F226" s="16">
        <v>52816</v>
      </c>
      <c r="H226" s="39">
        <f t="shared" si="5"/>
        <v>-2779</v>
      </c>
      <c r="I226" s="41">
        <v>57998</v>
      </c>
      <c r="L226">
        <v>50400</v>
      </c>
    </row>
    <row r="227" spans="1:12" ht="16.5" x14ac:dyDescent="0.25">
      <c r="A227" s="15" t="str">
        <f t="shared" si="2"/>
        <v/>
      </c>
      <c r="B227" s="15"/>
      <c r="C227" s="15"/>
      <c r="D227" s="15"/>
      <c r="E227" s="16"/>
      <c r="F227" s="16"/>
      <c r="H227" s="39">
        <f t="shared" si="5"/>
        <v>0</v>
      </c>
      <c r="I227" s="41">
        <v>55595</v>
      </c>
      <c r="L227">
        <v>52816</v>
      </c>
    </row>
    <row r="228" spans="1:12" ht="16.5" x14ac:dyDescent="0.25">
      <c r="A228" s="38" t="str">
        <f t="shared" si="2"/>
        <v>LOCALMARTCGM300</v>
      </c>
      <c r="B228" s="15" t="s">
        <v>586</v>
      </c>
      <c r="C228" s="15" t="s">
        <v>27</v>
      </c>
      <c r="D228" s="15" t="s">
        <v>28</v>
      </c>
      <c r="E228" s="16">
        <v>73431</v>
      </c>
      <c r="F228" s="16">
        <v>73431</v>
      </c>
      <c r="H228" s="39">
        <f t="shared" si="5"/>
        <v>0</v>
      </c>
      <c r="I228" s="41" t="e">
        <v>#VALUE!</v>
      </c>
      <c r="L228" t="e">
        <v>#VALUE!</v>
      </c>
    </row>
    <row r="229" spans="1:12" ht="16.5" x14ac:dyDescent="0.25">
      <c r="A229" s="38" t="str">
        <f t="shared" si="2"/>
        <v>LOCALMARTCN300</v>
      </c>
      <c r="B229" s="15" t="s">
        <v>586</v>
      </c>
      <c r="C229" s="15" t="s">
        <v>39</v>
      </c>
      <c r="D229" s="15" t="s">
        <v>40</v>
      </c>
      <c r="E229" s="16">
        <v>70950</v>
      </c>
      <c r="F229" s="16">
        <v>70950</v>
      </c>
      <c r="H229" s="39">
        <f t="shared" si="5"/>
        <v>0</v>
      </c>
      <c r="I229" s="41">
        <v>73431</v>
      </c>
      <c r="L229">
        <v>73431</v>
      </c>
    </row>
    <row r="230" spans="1:12" ht="16.5" x14ac:dyDescent="0.25">
      <c r="A230" s="38" t="str">
        <f t="shared" si="2"/>
        <v>LOCALMARTGM500</v>
      </c>
      <c r="B230" s="15" t="s">
        <v>586</v>
      </c>
      <c r="C230" s="15" t="s">
        <v>30</v>
      </c>
      <c r="D230" s="15" t="s">
        <v>31</v>
      </c>
      <c r="E230" s="16">
        <v>111058</v>
      </c>
      <c r="F230" s="16">
        <v>111058</v>
      </c>
      <c r="H230" s="39">
        <f t="shared" si="5"/>
        <v>0</v>
      </c>
      <c r="I230" s="41">
        <v>70950</v>
      </c>
      <c r="L230">
        <v>70950</v>
      </c>
    </row>
    <row r="231" spans="1:12" ht="16.5" x14ac:dyDescent="0.25">
      <c r="A231" s="38" t="str">
        <f t="shared" si="2"/>
        <v>LOCALMARTGTLX250G</v>
      </c>
      <c r="B231" s="15" t="s">
        <v>586</v>
      </c>
      <c r="C231" s="15" t="s">
        <v>32</v>
      </c>
      <c r="D231" s="15" t="s">
        <v>33</v>
      </c>
      <c r="E231" s="16">
        <v>50182</v>
      </c>
      <c r="F231" s="16">
        <v>50182</v>
      </c>
      <c r="H231" s="39">
        <f t="shared" si="5"/>
        <v>0</v>
      </c>
      <c r="I231" s="41">
        <v>111058</v>
      </c>
      <c r="L231">
        <v>111058</v>
      </c>
    </row>
    <row r="232" spans="1:12" ht="16.5" x14ac:dyDescent="0.25">
      <c r="A232" s="38" t="str">
        <f t="shared" si="2"/>
        <v>LOCALMARTGXD500</v>
      </c>
      <c r="B232" s="15" t="s">
        <v>586</v>
      </c>
      <c r="C232" s="15" t="s">
        <v>52</v>
      </c>
      <c r="D232" s="15" t="s">
        <v>53</v>
      </c>
      <c r="E232" s="16">
        <v>111606</v>
      </c>
      <c r="F232" s="16">
        <v>111606</v>
      </c>
      <c r="H232" s="39">
        <f t="shared" si="5"/>
        <v>0</v>
      </c>
      <c r="I232" s="41">
        <v>50183</v>
      </c>
      <c r="L232">
        <v>50182</v>
      </c>
    </row>
    <row r="233" spans="1:12" ht="16.5" x14ac:dyDescent="0.25">
      <c r="A233" s="38" t="str">
        <f t="shared" si="2"/>
        <v/>
      </c>
      <c r="B233" s="15"/>
      <c r="C233" s="15"/>
      <c r="D233" s="15"/>
      <c r="E233" s="16"/>
      <c r="F233" s="16"/>
      <c r="H233" s="39">
        <f t="shared" si="5"/>
        <v>0</v>
      </c>
      <c r="I233" s="41">
        <v>111606</v>
      </c>
      <c r="L233">
        <v>111606</v>
      </c>
    </row>
    <row r="234" spans="1:12" ht="16.5" x14ac:dyDescent="0.25">
      <c r="A234" s="38" t="str">
        <f t="shared" si="2"/>
        <v>LOTTECGM500</v>
      </c>
      <c r="B234" s="15" t="s">
        <v>588</v>
      </c>
      <c r="C234" s="15" t="s">
        <v>542</v>
      </c>
      <c r="D234" s="15" t="s">
        <v>543</v>
      </c>
      <c r="E234" s="16">
        <v>119066</v>
      </c>
      <c r="F234" s="16">
        <v>119066</v>
      </c>
      <c r="H234" s="39">
        <f t="shared" si="5"/>
        <v>0</v>
      </c>
      <c r="I234" s="41" t="e">
        <v>#VALUE!</v>
      </c>
      <c r="L234" t="e">
        <v>#VALUE!</v>
      </c>
    </row>
    <row r="235" spans="1:12" ht="16.5" x14ac:dyDescent="0.25">
      <c r="A235" s="38" t="str">
        <f t="shared" si="2"/>
        <v>LOTTEGM500</v>
      </c>
      <c r="B235" s="15" t="s">
        <v>588</v>
      </c>
      <c r="C235" s="15" t="s">
        <v>30</v>
      </c>
      <c r="D235" s="15" t="s">
        <v>31</v>
      </c>
      <c r="E235" s="16">
        <v>111058</v>
      </c>
      <c r="F235" s="16">
        <v>111058</v>
      </c>
      <c r="H235" s="39">
        <f t="shared" si="5"/>
        <v>0</v>
      </c>
      <c r="I235" s="41">
        <v>119066</v>
      </c>
      <c r="L235">
        <v>119066</v>
      </c>
    </row>
    <row r="236" spans="1:12" ht="16.5" x14ac:dyDescent="0.25">
      <c r="A236" s="38" t="str">
        <f t="shared" si="2"/>
        <v>LOTTETH400</v>
      </c>
      <c r="B236" s="15" t="s">
        <v>588</v>
      </c>
      <c r="C236" s="15" t="s">
        <v>548</v>
      </c>
      <c r="D236" s="15" t="s">
        <v>549</v>
      </c>
      <c r="E236" s="16">
        <v>107205</v>
      </c>
      <c r="F236" s="16">
        <v>107205</v>
      </c>
      <c r="H236" s="39">
        <f t="shared" si="5"/>
        <v>0</v>
      </c>
      <c r="I236" s="41">
        <v>111058</v>
      </c>
      <c r="L236">
        <v>111058</v>
      </c>
    </row>
    <row r="237" spans="1:12" ht="16.5" x14ac:dyDescent="0.25">
      <c r="A237" s="38" t="str">
        <f t="shared" si="2"/>
        <v/>
      </c>
      <c r="B237" s="15"/>
      <c r="C237" s="15"/>
      <c r="D237" s="15"/>
      <c r="E237" s="16"/>
      <c r="F237" s="16"/>
      <c r="H237" s="39">
        <f t="shared" si="5"/>
        <v>0</v>
      </c>
      <c r="I237" s="41">
        <v>107205</v>
      </c>
      <c r="L237">
        <v>107205</v>
      </c>
    </row>
    <row r="238" spans="1:12" ht="16.5" x14ac:dyDescent="0.25">
      <c r="A238" s="38" t="str">
        <f t="shared" si="2"/>
        <v>MDBDCGM300</v>
      </c>
      <c r="B238" s="15" t="s">
        <v>7164</v>
      </c>
      <c r="C238" s="15" t="s">
        <v>27</v>
      </c>
      <c r="D238" s="15" t="s">
        <v>28</v>
      </c>
      <c r="E238" s="16">
        <v>73431</v>
      </c>
      <c r="F238" s="16">
        <v>73431</v>
      </c>
      <c r="H238" s="39">
        <f t="shared" si="5"/>
        <v>0</v>
      </c>
      <c r="I238" s="41" t="e">
        <v>#VALUE!</v>
      </c>
      <c r="L238" t="e">
        <v>#VALUE!</v>
      </c>
    </row>
    <row r="239" spans="1:12" ht="16.5" x14ac:dyDescent="0.25">
      <c r="A239" s="38" t="str">
        <f t="shared" si="2"/>
        <v>MDBDTH200</v>
      </c>
      <c r="B239" s="15" t="s">
        <v>7164</v>
      </c>
      <c r="C239" s="15" t="s">
        <v>34</v>
      </c>
      <c r="D239" s="15" t="s">
        <v>35</v>
      </c>
      <c r="E239" s="16">
        <v>55595</v>
      </c>
      <c r="F239" s="16">
        <v>55595</v>
      </c>
      <c r="H239" s="39">
        <f t="shared" si="5"/>
        <v>0</v>
      </c>
      <c r="I239" s="41">
        <v>73431</v>
      </c>
      <c r="L239">
        <v>73431</v>
      </c>
    </row>
    <row r="240" spans="1:12" ht="16.5" x14ac:dyDescent="0.25">
      <c r="A240" s="15" t="str">
        <f t="shared" si="2"/>
        <v/>
      </c>
      <c r="B240" s="15"/>
      <c r="C240" s="15"/>
      <c r="D240" s="15"/>
      <c r="E240" s="16"/>
      <c r="F240" s="16"/>
      <c r="H240" s="39">
        <f t="shared" si="5"/>
        <v>0</v>
      </c>
      <c r="I240" s="41">
        <v>55595</v>
      </c>
      <c r="L240">
        <v>55595</v>
      </c>
    </row>
    <row r="241" spans="1:12" ht="16.5" x14ac:dyDescent="0.25">
      <c r="A241" s="15" t="str">
        <f t="shared" si="2"/>
        <v>MEGACGM300</v>
      </c>
      <c r="B241" s="38" t="s">
        <v>589</v>
      </c>
      <c r="C241" s="38" t="s">
        <v>27</v>
      </c>
      <c r="D241" s="38" t="s">
        <v>28</v>
      </c>
      <c r="E241" s="17">
        <v>73431</v>
      </c>
      <c r="F241" s="17">
        <v>73431</v>
      </c>
      <c r="H241" s="39">
        <f t="shared" si="5"/>
        <v>0</v>
      </c>
      <c r="I241" s="41" t="e">
        <v>#VALUE!</v>
      </c>
      <c r="L241" t="e">
        <v>#VALUE!</v>
      </c>
    </row>
    <row r="242" spans="1:12" ht="16.5" x14ac:dyDescent="0.25">
      <c r="A242" s="15" t="str">
        <f t="shared" si="2"/>
        <v>MEGACGM500</v>
      </c>
      <c r="B242" s="38" t="s">
        <v>589</v>
      </c>
      <c r="C242" s="38" t="s">
        <v>542</v>
      </c>
      <c r="D242" s="38" t="s">
        <v>543</v>
      </c>
      <c r="E242" s="17">
        <v>119066</v>
      </c>
      <c r="F242" s="17">
        <v>119066</v>
      </c>
      <c r="H242" s="39">
        <f t="shared" si="5"/>
        <v>0</v>
      </c>
      <c r="I242" s="41">
        <v>73431</v>
      </c>
      <c r="L242">
        <v>73431</v>
      </c>
    </row>
    <row r="243" spans="1:12" ht="16.5" x14ac:dyDescent="0.25">
      <c r="A243" s="15" t="str">
        <f t="shared" si="2"/>
        <v>MEGAGM500</v>
      </c>
      <c r="B243" s="38" t="s">
        <v>589</v>
      </c>
      <c r="C243" s="38" t="s">
        <v>30</v>
      </c>
      <c r="D243" s="38" t="s">
        <v>31</v>
      </c>
      <c r="E243" s="17">
        <v>111058</v>
      </c>
      <c r="F243" s="17">
        <v>111058</v>
      </c>
      <c r="H243" s="39">
        <f t="shared" si="5"/>
        <v>0</v>
      </c>
      <c r="I243" s="41">
        <v>119066</v>
      </c>
      <c r="L243">
        <v>119066</v>
      </c>
    </row>
    <row r="244" spans="1:12" ht="16.5" x14ac:dyDescent="0.25">
      <c r="A244" s="15" t="str">
        <f t="shared" si="2"/>
        <v>MEGAGTLX250G</v>
      </c>
      <c r="B244" s="38" t="s">
        <v>589</v>
      </c>
      <c r="C244" s="38" t="s">
        <v>32</v>
      </c>
      <c r="D244" s="38" t="s">
        <v>33</v>
      </c>
      <c r="E244" s="16">
        <v>50182</v>
      </c>
      <c r="F244" s="16">
        <v>50182</v>
      </c>
      <c r="H244" s="39">
        <f t="shared" si="5"/>
        <v>0</v>
      </c>
      <c r="I244" s="41">
        <v>111058</v>
      </c>
      <c r="L244">
        <v>111058</v>
      </c>
    </row>
    <row r="245" spans="1:12" ht="16.5" x14ac:dyDescent="0.25">
      <c r="A245" s="15" t="str">
        <f t="shared" si="2"/>
        <v>MEGAGXD500</v>
      </c>
      <c r="B245" s="38" t="s">
        <v>589</v>
      </c>
      <c r="C245" s="38" t="s">
        <v>52</v>
      </c>
      <c r="D245" s="38" t="s">
        <v>53</v>
      </c>
      <c r="E245" s="17">
        <v>111606</v>
      </c>
      <c r="F245" s="17">
        <v>111606</v>
      </c>
      <c r="H245" s="39">
        <f t="shared" si="5"/>
        <v>0</v>
      </c>
      <c r="I245" s="41">
        <v>50183</v>
      </c>
      <c r="L245">
        <v>50183</v>
      </c>
    </row>
    <row r="246" spans="1:12" ht="16.5" x14ac:dyDescent="0.25">
      <c r="A246" s="15" t="str">
        <f t="shared" si="2"/>
        <v>MEGAMNH250</v>
      </c>
      <c r="B246" s="38" t="s">
        <v>589</v>
      </c>
      <c r="C246" s="38" t="s">
        <v>48</v>
      </c>
      <c r="D246" s="38" t="s">
        <v>49</v>
      </c>
      <c r="E246" s="17">
        <v>46000</v>
      </c>
      <c r="F246" s="17">
        <v>46000</v>
      </c>
      <c r="H246" s="39">
        <f t="shared" si="5"/>
        <v>0</v>
      </c>
      <c r="I246" s="41">
        <v>111606</v>
      </c>
      <c r="L246">
        <v>111606</v>
      </c>
    </row>
    <row r="247" spans="1:12" ht="16.5" x14ac:dyDescent="0.25">
      <c r="A247" s="15" t="str">
        <f t="shared" si="2"/>
        <v>MEGAMNH500</v>
      </c>
      <c r="B247" s="38" t="s">
        <v>589</v>
      </c>
      <c r="C247" s="38" t="s">
        <v>590</v>
      </c>
      <c r="D247" s="38" t="s">
        <v>591</v>
      </c>
      <c r="E247" s="17">
        <v>92000</v>
      </c>
      <c r="F247" s="17">
        <v>78200</v>
      </c>
      <c r="H247" s="39">
        <f t="shared" si="5"/>
        <v>-13800</v>
      </c>
      <c r="I247" s="41">
        <v>46000</v>
      </c>
      <c r="L247">
        <v>46000</v>
      </c>
    </row>
    <row r="248" spans="1:12" ht="16.5" x14ac:dyDescent="0.25">
      <c r="A248" s="15" t="str">
        <f t="shared" si="2"/>
        <v>MEGATH200</v>
      </c>
      <c r="B248" s="38" t="s">
        <v>589</v>
      </c>
      <c r="C248" s="38" t="s">
        <v>34</v>
      </c>
      <c r="D248" s="38" t="s">
        <v>35</v>
      </c>
      <c r="E248" s="17">
        <v>55595</v>
      </c>
      <c r="F248" s="17">
        <v>55595</v>
      </c>
      <c r="H248" s="39">
        <f t="shared" si="5"/>
        <v>0</v>
      </c>
      <c r="I248" s="41">
        <v>92000</v>
      </c>
      <c r="L248">
        <v>78200</v>
      </c>
    </row>
    <row r="249" spans="1:12" ht="16.5" x14ac:dyDescent="0.25">
      <c r="A249" s="15" t="str">
        <f t="shared" si="2"/>
        <v>MEGATH400</v>
      </c>
      <c r="B249" s="38" t="s">
        <v>589</v>
      </c>
      <c r="C249" s="38" t="s">
        <v>548</v>
      </c>
      <c r="D249" s="38" t="s">
        <v>549</v>
      </c>
      <c r="E249" s="17">
        <v>107205</v>
      </c>
      <c r="F249" s="17">
        <v>107205</v>
      </c>
      <c r="H249" s="39">
        <f t="shared" si="5"/>
        <v>0</v>
      </c>
      <c r="I249" s="41">
        <v>55595</v>
      </c>
      <c r="L249">
        <v>55595</v>
      </c>
    </row>
    <row r="250" spans="1:12" ht="16.5" x14ac:dyDescent="0.25">
      <c r="A250" s="15" t="str">
        <f t="shared" si="2"/>
        <v>MEGATHST500</v>
      </c>
      <c r="B250" s="38" t="s">
        <v>589</v>
      </c>
      <c r="C250" s="38" t="s">
        <v>1759</v>
      </c>
      <c r="D250" s="38" t="s">
        <v>1760</v>
      </c>
      <c r="E250" s="17">
        <v>72500</v>
      </c>
      <c r="F250" s="17">
        <v>72500</v>
      </c>
      <c r="H250" s="39">
        <f t="shared" si="5"/>
        <v>0</v>
      </c>
      <c r="I250" s="41">
        <v>107205</v>
      </c>
      <c r="L250">
        <v>107205</v>
      </c>
    </row>
    <row r="251" spans="1:12" ht="16.5" x14ac:dyDescent="0.25">
      <c r="A251" s="15" t="str">
        <f t="shared" si="2"/>
        <v>MEGACGST500</v>
      </c>
      <c r="B251" s="38" t="s">
        <v>589</v>
      </c>
      <c r="C251" s="38" t="s">
        <v>1701</v>
      </c>
      <c r="D251" s="38" t="s">
        <v>1702</v>
      </c>
      <c r="E251" s="17">
        <v>70000</v>
      </c>
      <c r="F251" s="17">
        <v>70000</v>
      </c>
      <c r="H251" s="39">
        <f t="shared" si="5"/>
        <v>0</v>
      </c>
      <c r="I251" s="41">
        <v>72500</v>
      </c>
      <c r="L251">
        <v>72500</v>
      </c>
    </row>
    <row r="252" spans="1:12" ht="16.5" x14ac:dyDescent="0.25">
      <c r="A252" s="15" t="str">
        <f t="shared" si="2"/>
        <v>MEGACGST500</v>
      </c>
      <c r="B252" s="38" t="s">
        <v>589</v>
      </c>
      <c r="C252" s="38" t="s">
        <v>1701</v>
      </c>
      <c r="D252" s="38" t="s">
        <v>1702</v>
      </c>
      <c r="E252" s="17">
        <v>70000</v>
      </c>
      <c r="F252" s="17">
        <v>70000</v>
      </c>
      <c r="H252" s="39">
        <f t="shared" si="5"/>
        <v>0</v>
      </c>
      <c r="I252" s="41">
        <v>70000</v>
      </c>
      <c r="L252">
        <v>70000</v>
      </c>
    </row>
    <row r="253" spans="1:12" ht="16.5" x14ac:dyDescent="0.25">
      <c r="A253" s="15" t="str">
        <f t="shared" si="2"/>
        <v/>
      </c>
      <c r="B253" s="15"/>
      <c r="C253" s="15"/>
      <c r="D253" s="15"/>
      <c r="E253" s="16"/>
      <c r="F253" s="16"/>
      <c r="H253" s="39">
        <f t="shared" si="5"/>
        <v>0</v>
      </c>
      <c r="I253" s="41">
        <v>70000</v>
      </c>
      <c r="L253">
        <v>70000</v>
      </c>
    </row>
    <row r="254" spans="1:12" ht="16.5" x14ac:dyDescent="0.25">
      <c r="A254" s="15" t="str">
        <f t="shared" si="2"/>
        <v>MENASCC300</v>
      </c>
      <c r="B254" s="15" t="s">
        <v>7165</v>
      </c>
      <c r="C254" s="15" t="s">
        <v>37</v>
      </c>
      <c r="D254" s="15" t="s">
        <v>38</v>
      </c>
      <c r="E254" s="16">
        <v>74250</v>
      </c>
      <c r="F254" s="16">
        <v>74250</v>
      </c>
      <c r="H254" s="39">
        <f t="shared" si="5"/>
        <v>0</v>
      </c>
      <c r="I254" s="41" t="e">
        <v>#VALUE!</v>
      </c>
      <c r="L254" t="e">
        <v>#VALUE!</v>
      </c>
    </row>
    <row r="255" spans="1:12" ht="16.5" x14ac:dyDescent="0.25">
      <c r="A255" s="15" t="str">
        <f t="shared" si="2"/>
        <v>MENASCGM300</v>
      </c>
      <c r="B255" s="15" t="s">
        <v>7165</v>
      </c>
      <c r="C255" s="15" t="s">
        <v>27</v>
      </c>
      <c r="D255" s="15" t="s">
        <v>28</v>
      </c>
      <c r="E255" s="16">
        <v>73431</v>
      </c>
      <c r="F255" s="16">
        <v>73431</v>
      </c>
      <c r="H255" s="39">
        <f t="shared" si="5"/>
        <v>0</v>
      </c>
      <c r="I255" s="41">
        <v>74250</v>
      </c>
      <c r="L255">
        <v>74250</v>
      </c>
    </row>
    <row r="256" spans="1:12" ht="16.5" x14ac:dyDescent="0.25">
      <c r="A256" s="15" t="str">
        <f t="shared" si="2"/>
        <v>MENASCGM500</v>
      </c>
      <c r="B256" s="15" t="s">
        <v>7165</v>
      </c>
      <c r="C256" s="15" t="s">
        <v>542</v>
      </c>
      <c r="D256" s="15" t="s">
        <v>543</v>
      </c>
      <c r="E256" s="16">
        <v>119066</v>
      </c>
      <c r="F256" s="16">
        <v>119066</v>
      </c>
      <c r="H256" s="39">
        <f t="shared" si="5"/>
        <v>0</v>
      </c>
      <c r="I256" s="41">
        <v>73431</v>
      </c>
      <c r="L256">
        <v>73431</v>
      </c>
    </row>
    <row r="257" spans="1:12" ht="16.5" x14ac:dyDescent="0.25">
      <c r="A257" s="15" t="str">
        <f t="shared" si="2"/>
        <v>MENASCN300</v>
      </c>
      <c r="B257" s="15" t="s">
        <v>7165</v>
      </c>
      <c r="C257" s="15" t="s">
        <v>39</v>
      </c>
      <c r="D257" s="15" t="s">
        <v>40</v>
      </c>
      <c r="E257" s="16">
        <v>70950</v>
      </c>
      <c r="F257" s="16">
        <v>70950</v>
      </c>
      <c r="H257" s="39">
        <f t="shared" si="5"/>
        <v>0</v>
      </c>
      <c r="I257" s="41">
        <v>119066</v>
      </c>
      <c r="L257">
        <v>119066</v>
      </c>
    </row>
    <row r="258" spans="1:12" ht="16.5" x14ac:dyDescent="0.25">
      <c r="A258" s="15" t="str">
        <f t="shared" si="2"/>
        <v>MENASGL250</v>
      </c>
      <c r="B258" s="15" t="s">
        <v>7165</v>
      </c>
      <c r="C258" s="15" t="s">
        <v>44</v>
      </c>
      <c r="D258" s="15" t="s">
        <v>45</v>
      </c>
      <c r="E258" s="16">
        <v>49500</v>
      </c>
      <c r="F258" s="16">
        <v>49500</v>
      </c>
      <c r="H258" s="39">
        <f t="shared" si="5"/>
        <v>0</v>
      </c>
      <c r="I258" s="41">
        <v>70950</v>
      </c>
      <c r="L258">
        <v>70950</v>
      </c>
    </row>
    <row r="259" spans="1:12" ht="16.5" x14ac:dyDescent="0.25">
      <c r="A259" s="15" t="str">
        <f t="shared" si="2"/>
        <v>MENASGSG250</v>
      </c>
      <c r="B259" s="15" t="s">
        <v>7165</v>
      </c>
      <c r="C259" s="15" t="s">
        <v>46</v>
      </c>
      <c r="D259" s="15" t="s">
        <v>47</v>
      </c>
      <c r="E259" s="16">
        <v>50400</v>
      </c>
      <c r="F259" s="16">
        <v>50400</v>
      </c>
      <c r="H259" s="39">
        <f t="shared" si="5"/>
        <v>0</v>
      </c>
      <c r="I259" s="41">
        <v>49500</v>
      </c>
      <c r="L259">
        <v>49500</v>
      </c>
    </row>
    <row r="260" spans="1:12" ht="16.5" x14ac:dyDescent="0.25">
      <c r="A260" s="15" t="str">
        <f t="shared" si="2"/>
        <v>MENASGTLX250G</v>
      </c>
      <c r="B260" s="15" t="s">
        <v>7165</v>
      </c>
      <c r="C260" s="15" t="s">
        <v>32</v>
      </c>
      <c r="D260" s="15" t="s">
        <v>33</v>
      </c>
      <c r="E260" s="16">
        <v>50182</v>
      </c>
      <c r="F260" s="16">
        <v>50182</v>
      </c>
      <c r="H260" s="39">
        <f t="shared" si="5"/>
        <v>0</v>
      </c>
      <c r="I260" s="41">
        <v>50400</v>
      </c>
      <c r="L260">
        <v>50400</v>
      </c>
    </row>
    <row r="261" spans="1:12" ht="16.5" x14ac:dyDescent="0.25">
      <c r="A261" s="15" t="str">
        <f t="shared" si="2"/>
        <v>MENASTH200</v>
      </c>
      <c r="B261" s="15" t="s">
        <v>7165</v>
      </c>
      <c r="C261" s="15" t="s">
        <v>34</v>
      </c>
      <c r="D261" s="15" t="s">
        <v>35</v>
      </c>
      <c r="E261" s="16">
        <v>55595</v>
      </c>
      <c r="F261" s="16">
        <v>55595</v>
      </c>
      <c r="H261" s="39">
        <f t="shared" si="5"/>
        <v>0</v>
      </c>
      <c r="I261" s="41">
        <v>50183</v>
      </c>
      <c r="L261">
        <v>50183</v>
      </c>
    </row>
    <row r="262" spans="1:12" ht="16.5" x14ac:dyDescent="0.25">
      <c r="A262" s="15" t="str">
        <f t="shared" si="2"/>
        <v>MENASTH400</v>
      </c>
      <c r="B262" s="15" t="s">
        <v>7165</v>
      </c>
      <c r="C262" s="15" t="s">
        <v>548</v>
      </c>
      <c r="D262" s="15" t="s">
        <v>549</v>
      </c>
      <c r="E262" s="16">
        <v>107205</v>
      </c>
      <c r="F262" s="16">
        <v>107205</v>
      </c>
      <c r="H262" s="39">
        <f t="shared" si="5"/>
        <v>0</v>
      </c>
      <c r="I262" s="41">
        <v>55595</v>
      </c>
      <c r="L262">
        <v>55595</v>
      </c>
    </row>
    <row r="263" spans="1:12" ht="16.5" x14ac:dyDescent="0.25">
      <c r="A263" s="15" t="str">
        <f t="shared" si="2"/>
        <v/>
      </c>
      <c r="B263" s="15"/>
      <c r="C263" s="15"/>
      <c r="D263" s="15"/>
      <c r="E263" s="16"/>
      <c r="F263" s="16"/>
      <c r="H263" s="39">
        <f t="shared" si="5"/>
        <v>0</v>
      </c>
      <c r="I263" s="41">
        <v>107205</v>
      </c>
      <c r="L263">
        <v>107205</v>
      </c>
    </row>
    <row r="264" spans="1:12" ht="16.5" x14ac:dyDescent="0.25">
      <c r="A264" s="15" t="str">
        <f t="shared" si="2"/>
        <v>MINHCAUCGM300</v>
      </c>
      <c r="B264" s="15" t="s">
        <v>592</v>
      </c>
      <c r="C264" s="15" t="s">
        <v>27</v>
      </c>
      <c r="D264" s="15" t="s">
        <v>28</v>
      </c>
      <c r="E264" s="16">
        <v>73431</v>
      </c>
      <c r="F264" s="16">
        <v>66088</v>
      </c>
      <c r="H264" s="39">
        <f t="shared" si="5"/>
        <v>-7343</v>
      </c>
      <c r="I264" s="41" t="e">
        <v>#VALUE!</v>
      </c>
      <c r="L264" t="e">
        <v>#VALUE!</v>
      </c>
    </row>
    <row r="265" spans="1:12" ht="16.5" x14ac:dyDescent="0.25">
      <c r="A265" s="15" t="str">
        <f t="shared" si="2"/>
        <v>MINHCAUCGM500</v>
      </c>
      <c r="B265" s="15" t="s">
        <v>592</v>
      </c>
      <c r="C265" s="15" t="s">
        <v>542</v>
      </c>
      <c r="D265" s="15" t="s">
        <v>543</v>
      </c>
      <c r="E265" s="16">
        <v>119066</v>
      </c>
      <c r="F265" s="16">
        <v>107159</v>
      </c>
      <c r="H265" s="39">
        <f t="shared" si="5"/>
        <v>-11907</v>
      </c>
      <c r="I265" s="41">
        <v>73431</v>
      </c>
      <c r="L265">
        <v>66088</v>
      </c>
    </row>
    <row r="266" spans="1:12" ht="16.5" x14ac:dyDescent="0.25">
      <c r="A266" s="15" t="str">
        <f t="shared" si="2"/>
        <v>MINHCAUGM500</v>
      </c>
      <c r="B266" s="15" t="s">
        <v>592</v>
      </c>
      <c r="C266" s="15" t="s">
        <v>30</v>
      </c>
      <c r="D266" s="15" t="s">
        <v>31</v>
      </c>
      <c r="E266" s="16">
        <v>111058</v>
      </c>
      <c r="F266" s="16">
        <v>99952</v>
      </c>
      <c r="H266" s="39">
        <f t="shared" ref="H266:H329" si="6">F266-E266</f>
        <v>-11106</v>
      </c>
      <c r="I266" s="41">
        <v>119066</v>
      </c>
      <c r="L266">
        <v>107159</v>
      </c>
    </row>
    <row r="267" spans="1:12" ht="16.5" x14ac:dyDescent="0.25">
      <c r="A267" s="15" t="str">
        <f t="shared" si="2"/>
        <v>MINHCAUGTLX250G</v>
      </c>
      <c r="B267" s="15" t="s">
        <v>592</v>
      </c>
      <c r="C267" s="15" t="s">
        <v>32</v>
      </c>
      <c r="D267" s="15" t="s">
        <v>7359</v>
      </c>
      <c r="E267" s="16">
        <v>55595</v>
      </c>
      <c r="F267" s="16">
        <v>50036</v>
      </c>
      <c r="H267" s="39">
        <f t="shared" si="6"/>
        <v>-5559</v>
      </c>
      <c r="I267" s="41">
        <v>111058</v>
      </c>
      <c r="L267">
        <v>99952</v>
      </c>
    </row>
    <row r="268" spans="1:12" ht="16.5" x14ac:dyDescent="0.25">
      <c r="A268" s="15" t="str">
        <f t="shared" si="2"/>
        <v/>
      </c>
      <c r="B268" s="15"/>
      <c r="C268" s="15"/>
      <c r="D268" s="15"/>
      <c r="E268" s="16"/>
      <c r="F268" s="16"/>
      <c r="H268" s="39">
        <f t="shared" si="6"/>
        <v>0</v>
      </c>
      <c r="I268" s="41">
        <v>55595</v>
      </c>
      <c r="L268">
        <v>50036</v>
      </c>
    </row>
    <row r="269" spans="1:12" ht="16.5" x14ac:dyDescent="0.25">
      <c r="A269" s="15" t="str">
        <f t="shared" si="2"/>
        <v>MINHPHUOCCGM500</v>
      </c>
      <c r="B269" s="15" t="s">
        <v>7166</v>
      </c>
      <c r="C269" s="15" t="s">
        <v>542</v>
      </c>
      <c r="D269" s="15" t="s">
        <v>543</v>
      </c>
      <c r="E269" s="16">
        <v>119066</v>
      </c>
      <c r="F269" s="16">
        <v>119066</v>
      </c>
      <c r="H269" s="39">
        <f t="shared" si="6"/>
        <v>0</v>
      </c>
      <c r="I269" s="41" t="e">
        <v>#VALUE!</v>
      </c>
      <c r="L269" t="e">
        <v>#VALUE!</v>
      </c>
    </row>
    <row r="270" spans="1:12" ht="16.5" x14ac:dyDescent="0.25">
      <c r="A270" s="15" t="str">
        <f t="shared" si="2"/>
        <v/>
      </c>
      <c r="B270" s="15"/>
      <c r="C270" s="15"/>
      <c r="D270" s="15"/>
      <c r="E270" s="16"/>
      <c r="F270" s="16"/>
      <c r="H270" s="39">
        <f t="shared" si="6"/>
        <v>0</v>
      </c>
      <c r="I270" s="41">
        <v>119066</v>
      </c>
      <c r="L270">
        <v>119066</v>
      </c>
    </row>
    <row r="271" spans="1:12" ht="16.5" x14ac:dyDescent="0.25">
      <c r="A271" s="15" t="str">
        <f t="shared" si="2"/>
        <v>NNKCC300</v>
      </c>
      <c r="B271" s="15" t="s">
        <v>7167</v>
      </c>
      <c r="C271" s="15" t="s">
        <v>37</v>
      </c>
      <c r="D271" s="15" t="s">
        <v>38</v>
      </c>
      <c r="E271" s="16">
        <v>74250</v>
      </c>
      <c r="F271" s="16">
        <v>74250</v>
      </c>
      <c r="H271" s="39">
        <f t="shared" si="6"/>
        <v>0</v>
      </c>
      <c r="I271" s="41" t="e">
        <v>#VALUE!</v>
      </c>
      <c r="L271" t="e">
        <v>#VALUE!</v>
      </c>
    </row>
    <row r="272" spans="1:12" ht="16.5" x14ac:dyDescent="0.25">
      <c r="A272" s="15" t="str">
        <f t="shared" si="2"/>
        <v>NNKCGM300</v>
      </c>
      <c r="B272" s="15" t="s">
        <v>7167</v>
      </c>
      <c r="C272" s="15" t="s">
        <v>27</v>
      </c>
      <c r="D272" s="15" t="s">
        <v>28</v>
      </c>
      <c r="E272" s="16">
        <v>73431</v>
      </c>
      <c r="F272" s="16">
        <v>73431</v>
      </c>
      <c r="H272" s="39">
        <f t="shared" si="6"/>
        <v>0</v>
      </c>
      <c r="I272" s="41">
        <v>74250</v>
      </c>
      <c r="L272">
        <v>74250</v>
      </c>
    </row>
    <row r="273" spans="1:12" ht="16.5" x14ac:dyDescent="0.25">
      <c r="A273" s="15" t="str">
        <f t="shared" si="2"/>
        <v>NNKCGST250</v>
      </c>
      <c r="B273" s="15" t="s">
        <v>7167</v>
      </c>
      <c r="C273" s="15" t="s">
        <v>598</v>
      </c>
      <c r="D273" s="15" t="s">
        <v>599</v>
      </c>
      <c r="E273" s="16">
        <v>37500</v>
      </c>
      <c r="F273" s="16">
        <v>37500</v>
      </c>
      <c r="H273" s="39">
        <f t="shared" si="6"/>
        <v>0</v>
      </c>
      <c r="I273" s="41">
        <v>73431</v>
      </c>
      <c r="L273">
        <v>73431</v>
      </c>
    </row>
    <row r="274" spans="1:12" ht="16.5" x14ac:dyDescent="0.25">
      <c r="A274" s="15" t="str">
        <f t="shared" si="2"/>
        <v>NNKCN300</v>
      </c>
      <c r="B274" s="15" t="s">
        <v>7167</v>
      </c>
      <c r="C274" s="15" t="s">
        <v>39</v>
      </c>
      <c r="D274" s="15" t="s">
        <v>40</v>
      </c>
      <c r="E274" s="16">
        <v>70950</v>
      </c>
      <c r="F274" s="16">
        <v>70950</v>
      </c>
      <c r="H274" s="39">
        <f t="shared" si="6"/>
        <v>0</v>
      </c>
      <c r="I274" s="41">
        <v>37500</v>
      </c>
      <c r="L274">
        <v>37500</v>
      </c>
    </row>
    <row r="275" spans="1:12" ht="16.5" x14ac:dyDescent="0.25">
      <c r="A275" s="15" t="str">
        <f t="shared" si="2"/>
        <v>NNKGM500</v>
      </c>
      <c r="B275" s="15" t="s">
        <v>7167</v>
      </c>
      <c r="C275" s="15" t="s">
        <v>30</v>
      </c>
      <c r="D275" s="15" t="s">
        <v>31</v>
      </c>
      <c r="E275" s="16">
        <v>111058</v>
      </c>
      <c r="F275" s="16">
        <v>111058</v>
      </c>
      <c r="H275" s="39">
        <f t="shared" si="6"/>
        <v>0</v>
      </c>
      <c r="I275" s="41">
        <v>70950</v>
      </c>
      <c r="L275">
        <v>70950</v>
      </c>
    </row>
    <row r="276" spans="1:12" ht="16.5" x14ac:dyDescent="0.25">
      <c r="A276" s="15" t="str">
        <f t="shared" si="2"/>
        <v>NNKGTLX250G</v>
      </c>
      <c r="B276" s="15" t="s">
        <v>7167</v>
      </c>
      <c r="C276" s="15" t="s">
        <v>32</v>
      </c>
      <c r="D276" s="15" t="s">
        <v>33</v>
      </c>
      <c r="E276" s="16">
        <v>50182</v>
      </c>
      <c r="F276" s="16">
        <v>50182</v>
      </c>
      <c r="H276" s="39">
        <f t="shared" si="6"/>
        <v>0</v>
      </c>
      <c r="I276" s="41">
        <v>111058</v>
      </c>
      <c r="L276">
        <v>111058</v>
      </c>
    </row>
    <row r="277" spans="1:12" ht="16.5" x14ac:dyDescent="0.25">
      <c r="A277" s="15" t="str">
        <f t="shared" si="2"/>
        <v>NNKGXD500</v>
      </c>
      <c r="B277" s="15" t="s">
        <v>7167</v>
      </c>
      <c r="C277" s="15" t="s">
        <v>52</v>
      </c>
      <c r="D277" s="15" t="s">
        <v>53</v>
      </c>
      <c r="E277" s="16">
        <v>111606</v>
      </c>
      <c r="F277" s="16">
        <v>111606</v>
      </c>
      <c r="H277" s="39">
        <f t="shared" si="6"/>
        <v>0</v>
      </c>
      <c r="I277" s="41">
        <v>50183</v>
      </c>
      <c r="L277">
        <v>50183</v>
      </c>
    </row>
    <row r="278" spans="1:12" ht="16.5" x14ac:dyDescent="0.25">
      <c r="A278" s="15" t="str">
        <f t="shared" si="2"/>
        <v>NNKTH200</v>
      </c>
      <c r="B278" s="15" t="s">
        <v>7167</v>
      </c>
      <c r="C278" s="15" t="s">
        <v>34</v>
      </c>
      <c r="D278" s="15" t="s">
        <v>35</v>
      </c>
      <c r="E278" s="16">
        <v>55595</v>
      </c>
      <c r="F278" s="16">
        <v>55595</v>
      </c>
      <c r="H278" s="39">
        <f t="shared" si="6"/>
        <v>0</v>
      </c>
      <c r="I278" s="41">
        <v>111606</v>
      </c>
      <c r="L278">
        <v>111606</v>
      </c>
    </row>
    <row r="279" spans="1:12" ht="16.5" x14ac:dyDescent="0.25">
      <c r="A279" s="15" t="str">
        <f t="shared" si="2"/>
        <v>NNKTHST250</v>
      </c>
      <c r="B279" s="15" t="s">
        <v>7167</v>
      </c>
      <c r="C279" s="15" t="s">
        <v>600</v>
      </c>
      <c r="D279" s="15" t="s">
        <v>601</v>
      </c>
      <c r="E279" s="16">
        <v>36111</v>
      </c>
      <c r="F279" s="16">
        <v>36111</v>
      </c>
      <c r="H279" s="39">
        <f t="shared" si="6"/>
        <v>0</v>
      </c>
      <c r="I279" s="41">
        <v>55595</v>
      </c>
      <c r="L279">
        <v>55595</v>
      </c>
    </row>
    <row r="280" spans="1:12" ht="16.5" x14ac:dyDescent="0.25">
      <c r="A280" s="15" t="str">
        <f t="shared" si="2"/>
        <v/>
      </c>
      <c r="B280" s="15"/>
      <c r="C280" s="15"/>
      <c r="D280" s="15"/>
      <c r="E280" s="16"/>
      <c r="F280" s="16"/>
      <c r="H280" s="39">
        <f t="shared" si="6"/>
        <v>0</v>
      </c>
      <c r="I280" s="41">
        <v>36111</v>
      </c>
      <c r="L280">
        <v>36111</v>
      </c>
    </row>
    <row r="281" spans="1:12" ht="16.5" x14ac:dyDescent="0.25">
      <c r="A281" s="15" t="str">
        <f t="shared" si="2"/>
        <v>NHATMINHCC300</v>
      </c>
      <c r="B281" s="15" t="s">
        <v>7168</v>
      </c>
      <c r="C281" s="15" t="s">
        <v>37</v>
      </c>
      <c r="D281" s="15" t="s">
        <v>38</v>
      </c>
      <c r="E281" s="16">
        <v>74250</v>
      </c>
      <c r="F281" s="16">
        <v>74250</v>
      </c>
      <c r="H281" s="39">
        <f t="shared" si="6"/>
        <v>0</v>
      </c>
      <c r="I281" s="41" t="e">
        <v>#VALUE!</v>
      </c>
      <c r="L281" t="e">
        <v>#VALUE!</v>
      </c>
    </row>
    <row r="282" spans="1:12" ht="16.5" x14ac:dyDescent="0.25">
      <c r="A282" s="15" t="str">
        <f t="shared" si="2"/>
        <v>NHATMINHCGM300</v>
      </c>
      <c r="B282" s="15" t="s">
        <v>7168</v>
      </c>
      <c r="C282" s="15" t="s">
        <v>27</v>
      </c>
      <c r="D282" s="15" t="s">
        <v>28</v>
      </c>
      <c r="E282" s="16">
        <v>73431</v>
      </c>
      <c r="F282" s="16">
        <v>73431</v>
      </c>
      <c r="H282" s="39">
        <f t="shared" si="6"/>
        <v>0</v>
      </c>
      <c r="I282" s="41">
        <v>74250</v>
      </c>
      <c r="L282">
        <v>74250</v>
      </c>
    </row>
    <row r="283" spans="1:12" ht="16.5" x14ac:dyDescent="0.25">
      <c r="A283" s="15" t="str">
        <f t="shared" si="2"/>
        <v>NHATMINHCGM500</v>
      </c>
      <c r="B283" s="15" t="s">
        <v>7168</v>
      </c>
      <c r="C283" s="15" t="s">
        <v>542</v>
      </c>
      <c r="D283" s="15" t="s">
        <v>543</v>
      </c>
      <c r="E283" s="16">
        <v>119066</v>
      </c>
      <c r="F283" s="16">
        <v>119066</v>
      </c>
      <c r="H283" s="39">
        <f t="shared" si="6"/>
        <v>0</v>
      </c>
      <c r="I283" s="41">
        <v>73431</v>
      </c>
      <c r="L283">
        <v>73431</v>
      </c>
    </row>
    <row r="284" spans="1:12" ht="16.5" x14ac:dyDescent="0.25">
      <c r="A284" s="15" t="str">
        <f t="shared" si="2"/>
        <v>NHATMINHCGST250</v>
      </c>
      <c r="B284" s="15" t="s">
        <v>7168</v>
      </c>
      <c r="C284" s="15" t="s">
        <v>598</v>
      </c>
      <c r="D284" s="15" t="s">
        <v>599</v>
      </c>
      <c r="E284" s="16">
        <v>37500</v>
      </c>
      <c r="F284" s="16">
        <v>33750</v>
      </c>
      <c r="H284" s="39">
        <f t="shared" si="6"/>
        <v>-3750</v>
      </c>
      <c r="I284" s="41">
        <v>119066</v>
      </c>
      <c r="L284">
        <v>119066</v>
      </c>
    </row>
    <row r="285" spans="1:12" ht="16.5" x14ac:dyDescent="0.25">
      <c r="A285" s="15" t="str">
        <f t="shared" si="2"/>
        <v>NHATMINHCN300</v>
      </c>
      <c r="B285" s="15" t="s">
        <v>7168</v>
      </c>
      <c r="C285" s="15" t="s">
        <v>39</v>
      </c>
      <c r="D285" s="15" t="s">
        <v>40</v>
      </c>
      <c r="E285" s="16">
        <v>70950</v>
      </c>
      <c r="F285" s="16">
        <v>70950</v>
      </c>
      <c r="H285" s="39">
        <f t="shared" si="6"/>
        <v>0</v>
      </c>
      <c r="I285" s="41">
        <v>37500</v>
      </c>
      <c r="L285">
        <v>33750</v>
      </c>
    </row>
    <row r="286" spans="1:12" ht="16.5" x14ac:dyDescent="0.25">
      <c r="A286" s="15" t="str">
        <f t="shared" si="2"/>
        <v>NHATMINHGL250</v>
      </c>
      <c r="B286" s="15" t="s">
        <v>7168</v>
      </c>
      <c r="C286" s="15" t="s">
        <v>44</v>
      </c>
      <c r="D286" s="15" t="s">
        <v>45</v>
      </c>
      <c r="E286" s="16">
        <v>59400</v>
      </c>
      <c r="F286" s="16">
        <v>49500</v>
      </c>
      <c r="H286" s="39">
        <f t="shared" si="6"/>
        <v>-9900</v>
      </c>
      <c r="I286" s="41">
        <v>70950</v>
      </c>
      <c r="L286">
        <v>70950</v>
      </c>
    </row>
    <row r="287" spans="1:12" ht="16.5" x14ac:dyDescent="0.25">
      <c r="A287" s="15" t="str">
        <f t="shared" si="2"/>
        <v>NHATMINHGM500</v>
      </c>
      <c r="B287" s="15" t="s">
        <v>7168</v>
      </c>
      <c r="C287" s="15" t="s">
        <v>30</v>
      </c>
      <c r="D287" s="15" t="s">
        <v>31</v>
      </c>
      <c r="E287" s="16">
        <v>111058</v>
      </c>
      <c r="F287" s="16">
        <v>111058</v>
      </c>
      <c r="H287" s="39">
        <f t="shared" si="6"/>
        <v>0</v>
      </c>
      <c r="I287" s="41">
        <v>59400</v>
      </c>
      <c r="L287">
        <v>49500</v>
      </c>
    </row>
    <row r="288" spans="1:12" ht="16.5" x14ac:dyDescent="0.25">
      <c r="A288" s="15" t="str">
        <f t="shared" si="2"/>
        <v>NHATMINHGSG250</v>
      </c>
      <c r="B288" s="15" t="s">
        <v>7168</v>
      </c>
      <c r="C288" s="15" t="s">
        <v>46</v>
      </c>
      <c r="D288" s="15" t="s">
        <v>47</v>
      </c>
      <c r="E288" s="16">
        <v>61050</v>
      </c>
      <c r="F288" s="16">
        <v>50400</v>
      </c>
      <c r="H288" s="39">
        <f t="shared" si="6"/>
        <v>-10650</v>
      </c>
      <c r="I288" s="41">
        <v>111058</v>
      </c>
      <c r="L288">
        <v>111058</v>
      </c>
    </row>
    <row r="289" spans="1:12" ht="16.5" x14ac:dyDescent="0.25">
      <c r="A289" s="15" t="str">
        <f t="shared" si="2"/>
        <v>NHATMINHGTLX250G</v>
      </c>
      <c r="B289" s="15" t="s">
        <v>7168</v>
      </c>
      <c r="C289" s="15" t="s">
        <v>32</v>
      </c>
      <c r="D289" s="15" t="s">
        <v>33</v>
      </c>
      <c r="E289" s="16">
        <v>50182</v>
      </c>
      <c r="F289" s="16">
        <v>50182</v>
      </c>
      <c r="H289" s="39">
        <f t="shared" si="6"/>
        <v>0</v>
      </c>
      <c r="I289" s="41">
        <v>61050</v>
      </c>
      <c r="L289">
        <v>50400</v>
      </c>
    </row>
    <row r="290" spans="1:12" ht="16.5" x14ac:dyDescent="0.25">
      <c r="A290" s="15" t="str">
        <f t="shared" si="2"/>
        <v>NHATMINHMNH250</v>
      </c>
      <c r="B290" s="15" t="s">
        <v>7168</v>
      </c>
      <c r="C290" s="15" t="s">
        <v>48</v>
      </c>
      <c r="D290" s="15" t="s">
        <v>49</v>
      </c>
      <c r="E290" s="16">
        <v>46000</v>
      </c>
      <c r="F290" s="16">
        <v>46000</v>
      </c>
      <c r="H290" s="39">
        <f t="shared" si="6"/>
        <v>0</v>
      </c>
      <c r="I290" s="41">
        <v>50183</v>
      </c>
      <c r="L290">
        <v>50183</v>
      </c>
    </row>
    <row r="291" spans="1:12" ht="16.5" x14ac:dyDescent="0.25">
      <c r="A291" s="15" t="str">
        <f t="shared" si="2"/>
        <v>NHATMINHTH200</v>
      </c>
      <c r="B291" s="15" t="s">
        <v>7168</v>
      </c>
      <c r="C291" s="15" t="s">
        <v>34</v>
      </c>
      <c r="D291" s="15" t="s">
        <v>35</v>
      </c>
      <c r="E291" s="16">
        <v>55595</v>
      </c>
      <c r="F291" s="16">
        <v>55595</v>
      </c>
      <c r="H291" s="39">
        <f t="shared" si="6"/>
        <v>0</v>
      </c>
      <c r="I291" s="41">
        <v>46000</v>
      </c>
      <c r="L291">
        <v>46000</v>
      </c>
    </row>
    <row r="292" spans="1:12" ht="16.5" x14ac:dyDescent="0.25">
      <c r="A292" s="15" t="str">
        <f t="shared" si="2"/>
        <v>NHATMINHTHST250</v>
      </c>
      <c r="B292" s="15" t="s">
        <v>7168</v>
      </c>
      <c r="C292" s="15" t="s">
        <v>600</v>
      </c>
      <c r="D292" s="15" t="s">
        <v>601</v>
      </c>
      <c r="E292" s="16">
        <v>36111</v>
      </c>
      <c r="F292" s="16">
        <v>32500</v>
      </c>
      <c r="H292" s="39">
        <f t="shared" si="6"/>
        <v>-3611</v>
      </c>
      <c r="I292" s="41">
        <v>55595</v>
      </c>
      <c r="L292">
        <v>55595</v>
      </c>
    </row>
    <row r="293" spans="1:12" ht="16.5" x14ac:dyDescent="0.25">
      <c r="A293" s="15" t="str">
        <f t="shared" si="2"/>
        <v/>
      </c>
      <c r="B293" s="15"/>
      <c r="C293" s="15"/>
      <c r="D293" s="15"/>
      <c r="E293" s="16"/>
      <c r="F293" s="16"/>
      <c r="H293" s="39">
        <f t="shared" si="6"/>
        <v>0</v>
      </c>
      <c r="I293" s="41">
        <v>36111</v>
      </c>
      <c r="L293">
        <v>32500</v>
      </c>
    </row>
    <row r="294" spans="1:12" ht="16.5" x14ac:dyDescent="0.25">
      <c r="A294" s="15" t="str">
        <f t="shared" si="2"/>
        <v>OKONOCGM100</v>
      </c>
      <c r="B294" s="15" t="s">
        <v>594</v>
      </c>
      <c r="C294" s="15" t="s">
        <v>551</v>
      </c>
      <c r="D294" s="15" t="s">
        <v>552</v>
      </c>
      <c r="E294" s="16">
        <v>24549</v>
      </c>
      <c r="F294" s="16">
        <v>23322</v>
      </c>
      <c r="H294" s="39">
        <f t="shared" si="6"/>
        <v>-1227</v>
      </c>
      <c r="I294" s="41" t="e">
        <v>#VALUE!</v>
      </c>
      <c r="L294" t="e">
        <v>#VALUE!</v>
      </c>
    </row>
    <row r="295" spans="1:12" ht="16.5" x14ac:dyDescent="0.25">
      <c r="A295" s="15" t="str">
        <f t="shared" si="2"/>
        <v>OKONOCGM300</v>
      </c>
      <c r="B295" s="15" t="s">
        <v>594</v>
      </c>
      <c r="C295" s="15" t="s">
        <v>27</v>
      </c>
      <c r="D295" s="15" t="s">
        <v>28</v>
      </c>
      <c r="E295" s="16">
        <v>73431</v>
      </c>
      <c r="F295" s="16">
        <v>69759</v>
      </c>
      <c r="H295" s="39">
        <f t="shared" si="6"/>
        <v>-3672</v>
      </c>
      <c r="I295" s="41">
        <v>24549</v>
      </c>
      <c r="L295">
        <v>23322</v>
      </c>
    </row>
    <row r="296" spans="1:12" ht="16.5" x14ac:dyDescent="0.25">
      <c r="A296" s="15" t="str">
        <f t="shared" si="2"/>
        <v>OKONOGM500</v>
      </c>
      <c r="B296" s="15" t="s">
        <v>594</v>
      </c>
      <c r="C296" s="15" t="s">
        <v>30</v>
      </c>
      <c r="D296" s="15" t="s">
        <v>31</v>
      </c>
      <c r="E296" s="16">
        <v>111058</v>
      </c>
      <c r="F296" s="16">
        <v>105505</v>
      </c>
      <c r="H296" s="39">
        <f t="shared" si="6"/>
        <v>-5553</v>
      </c>
      <c r="I296" s="41">
        <v>73431</v>
      </c>
      <c r="L296">
        <v>69759</v>
      </c>
    </row>
    <row r="297" spans="1:12" ht="16.5" x14ac:dyDescent="0.25">
      <c r="A297" s="15" t="str">
        <f t="shared" si="2"/>
        <v>OKONOGTLX250G</v>
      </c>
      <c r="B297" s="15" t="s">
        <v>594</v>
      </c>
      <c r="C297" s="15" t="s">
        <v>32</v>
      </c>
      <c r="D297" s="15" t="s">
        <v>33</v>
      </c>
      <c r="E297" s="16">
        <v>50182</v>
      </c>
      <c r="F297" s="16">
        <v>47674</v>
      </c>
      <c r="H297" s="39">
        <f t="shared" si="6"/>
        <v>-2508</v>
      </c>
      <c r="I297" s="41">
        <v>111058</v>
      </c>
      <c r="L297">
        <v>105505</v>
      </c>
    </row>
    <row r="298" spans="1:12" ht="16.5" x14ac:dyDescent="0.25">
      <c r="A298" s="15" t="str">
        <f t="shared" si="2"/>
        <v>OKONOTH200</v>
      </c>
      <c r="B298" s="15" t="s">
        <v>594</v>
      </c>
      <c r="C298" s="15" t="s">
        <v>34</v>
      </c>
      <c r="D298" s="15" t="s">
        <v>35</v>
      </c>
      <c r="E298" s="16">
        <v>55595</v>
      </c>
      <c r="F298" s="16">
        <v>52816</v>
      </c>
      <c r="H298" s="39">
        <f t="shared" si="6"/>
        <v>-2779</v>
      </c>
      <c r="I298" s="41">
        <v>50183</v>
      </c>
      <c r="L298">
        <v>47674</v>
      </c>
    </row>
    <row r="299" spans="1:12" ht="16.5" x14ac:dyDescent="0.25">
      <c r="A299" s="15" t="str">
        <f t="shared" si="2"/>
        <v/>
      </c>
      <c r="B299" s="15"/>
      <c r="C299" s="15"/>
      <c r="D299" s="15"/>
      <c r="E299" s="16"/>
      <c r="F299" s="16"/>
      <c r="H299" s="39">
        <f t="shared" si="6"/>
        <v>0</v>
      </c>
      <c r="I299" s="41">
        <v>55595</v>
      </c>
      <c r="L299">
        <v>52816</v>
      </c>
    </row>
    <row r="300" spans="1:12" ht="16.5" x14ac:dyDescent="0.25">
      <c r="A300" s="15" t="str">
        <f t="shared" si="2"/>
        <v>PTMARTCC300</v>
      </c>
      <c r="B300" s="15" t="s">
        <v>596</v>
      </c>
      <c r="C300" s="15" t="s">
        <v>37</v>
      </c>
      <c r="D300" s="15" t="s">
        <v>38</v>
      </c>
      <c r="E300" s="16">
        <v>74250</v>
      </c>
      <c r="F300" s="16">
        <v>74250</v>
      </c>
      <c r="H300" s="39">
        <f t="shared" si="6"/>
        <v>0</v>
      </c>
      <c r="I300" s="41" t="e">
        <v>#VALUE!</v>
      </c>
      <c r="L300" t="e">
        <v>#VALUE!</v>
      </c>
    </row>
    <row r="301" spans="1:12" ht="16.5" x14ac:dyDescent="0.25">
      <c r="A301" s="15" t="str">
        <f t="shared" si="2"/>
        <v>PTMARTCGM300</v>
      </c>
      <c r="B301" s="15" t="s">
        <v>596</v>
      </c>
      <c r="C301" s="15" t="s">
        <v>27</v>
      </c>
      <c r="D301" s="15" t="s">
        <v>28</v>
      </c>
      <c r="E301" s="16">
        <v>73431</v>
      </c>
      <c r="F301" s="16">
        <v>73431</v>
      </c>
      <c r="H301" s="39">
        <f t="shared" si="6"/>
        <v>0</v>
      </c>
      <c r="I301" s="41">
        <v>74250</v>
      </c>
      <c r="L301">
        <v>74250</v>
      </c>
    </row>
    <row r="302" spans="1:12" ht="16.5" x14ac:dyDescent="0.25">
      <c r="A302" s="15" t="str">
        <f t="shared" si="2"/>
        <v>PTMARTCGM500</v>
      </c>
      <c r="B302" s="15" t="s">
        <v>596</v>
      </c>
      <c r="C302" s="15" t="s">
        <v>542</v>
      </c>
      <c r="D302" s="15" t="s">
        <v>543</v>
      </c>
      <c r="E302" s="16">
        <v>119066</v>
      </c>
      <c r="F302" s="16">
        <v>119066</v>
      </c>
      <c r="H302" s="39">
        <f t="shared" si="6"/>
        <v>0</v>
      </c>
      <c r="I302" s="41">
        <v>73431</v>
      </c>
      <c r="L302">
        <v>73431</v>
      </c>
    </row>
    <row r="303" spans="1:12" ht="16.5" x14ac:dyDescent="0.25">
      <c r="A303" s="15" t="str">
        <f t="shared" si="2"/>
        <v>PTMARTCN300</v>
      </c>
      <c r="B303" s="15" t="s">
        <v>596</v>
      </c>
      <c r="C303" s="15" t="s">
        <v>39</v>
      </c>
      <c r="D303" s="15" t="s">
        <v>40</v>
      </c>
      <c r="E303" s="16">
        <v>70950</v>
      </c>
      <c r="F303" s="16">
        <v>70950</v>
      </c>
      <c r="H303" s="39">
        <f t="shared" si="6"/>
        <v>0</v>
      </c>
      <c r="I303" s="41">
        <v>119066</v>
      </c>
      <c r="L303">
        <v>119066</v>
      </c>
    </row>
    <row r="304" spans="1:12" ht="16.5" x14ac:dyDescent="0.25">
      <c r="A304" s="15" t="str">
        <f t="shared" si="2"/>
        <v>PTMARTGM500</v>
      </c>
      <c r="B304" s="15" t="s">
        <v>596</v>
      </c>
      <c r="C304" s="15" t="s">
        <v>30</v>
      </c>
      <c r="D304" s="15" t="s">
        <v>31</v>
      </c>
      <c r="E304" s="16">
        <v>111058</v>
      </c>
      <c r="F304" s="16">
        <v>111058</v>
      </c>
      <c r="H304" s="39">
        <f t="shared" si="6"/>
        <v>0</v>
      </c>
      <c r="I304" s="41">
        <v>70950</v>
      </c>
      <c r="L304">
        <v>70950</v>
      </c>
    </row>
    <row r="305" spans="1:12" ht="16.5" x14ac:dyDescent="0.25">
      <c r="A305" s="15" t="str">
        <f t="shared" si="2"/>
        <v>PTMARTGTLX250G</v>
      </c>
      <c r="B305" s="15" t="s">
        <v>596</v>
      </c>
      <c r="C305" s="15" t="s">
        <v>32</v>
      </c>
      <c r="D305" s="15" t="s">
        <v>33</v>
      </c>
      <c r="E305" s="16">
        <v>50182</v>
      </c>
      <c r="F305" s="16">
        <v>50182</v>
      </c>
      <c r="H305" s="39">
        <f t="shared" si="6"/>
        <v>0</v>
      </c>
      <c r="I305" s="41">
        <v>111058</v>
      </c>
      <c r="L305">
        <v>111058</v>
      </c>
    </row>
    <row r="306" spans="1:12" ht="16.5" x14ac:dyDescent="0.25">
      <c r="A306" s="15" t="str">
        <f t="shared" si="2"/>
        <v>PTMARTMNH250</v>
      </c>
      <c r="B306" s="15" t="s">
        <v>596</v>
      </c>
      <c r="C306" s="15" t="s">
        <v>48</v>
      </c>
      <c r="D306" s="15" t="s">
        <v>49</v>
      </c>
      <c r="E306" s="16">
        <v>46000</v>
      </c>
      <c r="F306" s="16">
        <v>46000</v>
      </c>
      <c r="H306" s="39">
        <f t="shared" si="6"/>
        <v>0</v>
      </c>
      <c r="I306" s="41">
        <v>50183</v>
      </c>
      <c r="L306">
        <v>50183</v>
      </c>
    </row>
    <row r="307" spans="1:12" ht="16.5" x14ac:dyDescent="0.25">
      <c r="A307" s="15" t="str">
        <f t="shared" si="2"/>
        <v>PTMARTTH200</v>
      </c>
      <c r="B307" s="15" t="s">
        <v>596</v>
      </c>
      <c r="C307" s="15" t="s">
        <v>34</v>
      </c>
      <c r="D307" s="15" t="s">
        <v>35</v>
      </c>
      <c r="E307" s="16">
        <v>55595</v>
      </c>
      <c r="F307" s="16">
        <v>55595</v>
      </c>
      <c r="H307" s="39">
        <f t="shared" si="6"/>
        <v>0</v>
      </c>
      <c r="I307" s="41">
        <v>46000</v>
      </c>
      <c r="L307">
        <v>46000</v>
      </c>
    </row>
    <row r="308" spans="1:12" ht="16.5" x14ac:dyDescent="0.25">
      <c r="A308" s="15" t="str">
        <f t="shared" si="2"/>
        <v/>
      </c>
      <c r="B308" s="15"/>
      <c r="C308" s="15"/>
      <c r="D308" s="15"/>
      <c r="E308" s="16"/>
      <c r="F308" s="16"/>
      <c r="H308" s="39">
        <f t="shared" si="6"/>
        <v>0</v>
      </c>
      <c r="I308" s="41">
        <v>55595</v>
      </c>
      <c r="L308">
        <v>55595</v>
      </c>
    </row>
    <row r="309" spans="1:12" ht="16.5" x14ac:dyDescent="0.25">
      <c r="A309" s="15" t="str">
        <f t="shared" si="2"/>
        <v>READY MARTCC300</v>
      </c>
      <c r="B309" s="15" t="s">
        <v>7169</v>
      </c>
      <c r="C309" s="15" t="s">
        <v>37</v>
      </c>
      <c r="D309" s="15" t="s">
        <v>38</v>
      </c>
      <c r="E309" s="16">
        <v>74250</v>
      </c>
      <c r="F309" s="16">
        <v>74250</v>
      </c>
      <c r="H309" s="39">
        <f t="shared" si="6"/>
        <v>0</v>
      </c>
      <c r="I309" s="41" t="e">
        <v>#VALUE!</v>
      </c>
      <c r="L309" t="e">
        <v>#VALUE!</v>
      </c>
    </row>
    <row r="310" spans="1:12" ht="16.5" x14ac:dyDescent="0.25">
      <c r="A310" s="15" t="str">
        <f t="shared" si="2"/>
        <v>READY MARTCGM100</v>
      </c>
      <c r="B310" s="15" t="s">
        <v>7169</v>
      </c>
      <c r="C310" s="15" t="s">
        <v>551</v>
      </c>
      <c r="D310" s="15" t="s">
        <v>552</v>
      </c>
      <c r="E310" s="16">
        <v>24549</v>
      </c>
      <c r="F310" s="16">
        <v>24549</v>
      </c>
      <c r="H310" s="39">
        <f t="shared" si="6"/>
        <v>0</v>
      </c>
      <c r="I310" s="41">
        <v>74250</v>
      </c>
      <c r="L310">
        <v>74250</v>
      </c>
    </row>
    <row r="311" spans="1:12" ht="16.5" x14ac:dyDescent="0.25">
      <c r="A311" s="15" t="str">
        <f t="shared" si="2"/>
        <v>READY MARTCGM300</v>
      </c>
      <c r="B311" s="15" t="s">
        <v>7169</v>
      </c>
      <c r="C311" s="15" t="s">
        <v>27</v>
      </c>
      <c r="D311" s="15" t="s">
        <v>28</v>
      </c>
      <c r="E311" s="16">
        <v>73431</v>
      </c>
      <c r="F311" s="16">
        <v>73431</v>
      </c>
      <c r="H311" s="39">
        <f t="shared" si="6"/>
        <v>0</v>
      </c>
      <c r="I311" s="41">
        <v>24549</v>
      </c>
      <c r="L311">
        <v>24549</v>
      </c>
    </row>
    <row r="312" spans="1:12" ht="16.5" x14ac:dyDescent="0.25">
      <c r="A312" s="15" t="str">
        <f t="shared" si="2"/>
        <v>READY MARTCGM500</v>
      </c>
      <c r="B312" s="15" t="s">
        <v>7169</v>
      </c>
      <c r="C312" s="15" t="s">
        <v>542</v>
      </c>
      <c r="D312" s="15" t="s">
        <v>543</v>
      </c>
      <c r="E312" s="16">
        <v>119066</v>
      </c>
      <c r="F312" s="16">
        <v>119066</v>
      </c>
      <c r="H312" s="39">
        <f t="shared" si="6"/>
        <v>0</v>
      </c>
      <c r="I312" s="41">
        <v>73431</v>
      </c>
      <c r="L312">
        <v>73431</v>
      </c>
    </row>
    <row r="313" spans="1:12" ht="16.5" x14ac:dyDescent="0.25">
      <c r="A313" s="15" t="str">
        <f t="shared" si="2"/>
        <v>READY MARTCGST150</v>
      </c>
      <c r="B313" s="15" t="s">
        <v>7169</v>
      </c>
      <c r="C313" s="15" t="s">
        <v>563</v>
      </c>
      <c r="D313" s="15" t="s">
        <v>564</v>
      </c>
      <c r="E313" s="16">
        <v>22500</v>
      </c>
      <c r="F313" s="16">
        <v>22500</v>
      </c>
      <c r="H313" s="39">
        <f t="shared" si="6"/>
        <v>0</v>
      </c>
      <c r="I313" s="41">
        <v>119066</v>
      </c>
      <c r="L313">
        <v>119066</v>
      </c>
    </row>
    <row r="314" spans="1:12" ht="16.5" x14ac:dyDescent="0.25">
      <c r="A314" s="15" t="str">
        <f t="shared" si="2"/>
        <v>READY MARTCGST250</v>
      </c>
      <c r="B314" s="15" t="s">
        <v>7169</v>
      </c>
      <c r="C314" s="15" t="s">
        <v>598</v>
      </c>
      <c r="D314" s="15" t="s">
        <v>599</v>
      </c>
      <c r="E314" s="16">
        <v>37500</v>
      </c>
      <c r="F314" s="16">
        <v>37500</v>
      </c>
      <c r="H314" s="39">
        <f t="shared" si="6"/>
        <v>0</v>
      </c>
      <c r="I314" s="41">
        <v>22500</v>
      </c>
      <c r="L314">
        <v>22500</v>
      </c>
    </row>
    <row r="315" spans="1:12" ht="16.5" x14ac:dyDescent="0.25">
      <c r="A315" s="15" t="str">
        <f t="shared" si="2"/>
        <v>READY MARTCN300</v>
      </c>
      <c r="B315" s="15" t="s">
        <v>7169</v>
      </c>
      <c r="C315" s="15" t="s">
        <v>39</v>
      </c>
      <c r="D315" s="15" t="s">
        <v>40</v>
      </c>
      <c r="E315" s="16">
        <v>70950</v>
      </c>
      <c r="F315" s="16">
        <v>70950</v>
      </c>
      <c r="H315" s="39">
        <f t="shared" si="6"/>
        <v>0</v>
      </c>
      <c r="I315" s="41">
        <v>37500</v>
      </c>
      <c r="L315">
        <v>37500</v>
      </c>
    </row>
    <row r="316" spans="1:12" ht="16.5" x14ac:dyDescent="0.25">
      <c r="A316" s="15" t="str">
        <f t="shared" si="2"/>
        <v>READY MARTGHK300</v>
      </c>
      <c r="B316" s="15" t="s">
        <v>7169</v>
      </c>
      <c r="C316" s="15" t="s">
        <v>553</v>
      </c>
      <c r="D316" s="15" t="s">
        <v>554</v>
      </c>
      <c r="E316" s="16">
        <v>70000</v>
      </c>
      <c r="F316" s="16">
        <v>70000</v>
      </c>
      <c r="H316" s="39">
        <f t="shared" si="6"/>
        <v>0</v>
      </c>
      <c r="I316" s="41">
        <v>70950</v>
      </c>
      <c r="L316">
        <v>70950</v>
      </c>
    </row>
    <row r="317" spans="1:12" ht="16.5" x14ac:dyDescent="0.25">
      <c r="A317" s="15" t="str">
        <f t="shared" si="2"/>
        <v>READY MARTGL250</v>
      </c>
      <c r="B317" s="15" t="s">
        <v>7169</v>
      </c>
      <c r="C317" s="15" t="s">
        <v>44</v>
      </c>
      <c r="D317" s="15" t="s">
        <v>45</v>
      </c>
      <c r="E317" s="16">
        <v>59400</v>
      </c>
      <c r="F317" s="16">
        <v>49500</v>
      </c>
      <c r="H317" s="39">
        <f t="shared" si="6"/>
        <v>-9900</v>
      </c>
      <c r="I317" s="41">
        <v>70000</v>
      </c>
      <c r="L317">
        <v>70000</v>
      </c>
    </row>
    <row r="318" spans="1:12" ht="16.5" x14ac:dyDescent="0.25">
      <c r="A318" s="15" t="str">
        <f t="shared" si="2"/>
        <v>READY MARTGM500</v>
      </c>
      <c r="B318" s="15" t="s">
        <v>7169</v>
      </c>
      <c r="C318" s="15" t="s">
        <v>30</v>
      </c>
      <c r="D318" s="15" t="s">
        <v>31</v>
      </c>
      <c r="E318" s="16">
        <v>111058</v>
      </c>
      <c r="F318" s="16">
        <v>111058</v>
      </c>
      <c r="H318" s="39">
        <f t="shared" si="6"/>
        <v>0</v>
      </c>
      <c r="I318" s="41">
        <v>59400</v>
      </c>
      <c r="L318">
        <v>49500</v>
      </c>
    </row>
    <row r="319" spans="1:12" ht="16.5" x14ac:dyDescent="0.25">
      <c r="A319" s="15" t="str">
        <f t="shared" si="2"/>
        <v>READY MARTGSG250</v>
      </c>
      <c r="B319" s="15" t="s">
        <v>7169</v>
      </c>
      <c r="C319" s="15" t="s">
        <v>46</v>
      </c>
      <c r="D319" s="15" t="s">
        <v>47</v>
      </c>
      <c r="E319" s="16">
        <v>61050</v>
      </c>
      <c r="F319" s="16">
        <v>50400</v>
      </c>
      <c r="H319" s="39">
        <f t="shared" si="6"/>
        <v>-10650</v>
      </c>
      <c r="I319" s="41">
        <v>111058</v>
      </c>
      <c r="L319">
        <v>111058</v>
      </c>
    </row>
    <row r="320" spans="1:12" ht="16.5" x14ac:dyDescent="0.25">
      <c r="A320" s="15" t="str">
        <f t="shared" si="2"/>
        <v>READY MARTGTLX250G</v>
      </c>
      <c r="B320" s="15" t="s">
        <v>7169</v>
      </c>
      <c r="C320" s="15" t="s">
        <v>32</v>
      </c>
      <c r="D320" s="15" t="s">
        <v>33</v>
      </c>
      <c r="E320" s="16">
        <v>50182</v>
      </c>
      <c r="F320" s="16">
        <v>50182</v>
      </c>
      <c r="H320" s="39">
        <f t="shared" si="6"/>
        <v>0</v>
      </c>
      <c r="I320" s="41">
        <v>61050</v>
      </c>
      <c r="L320">
        <v>50400</v>
      </c>
    </row>
    <row r="321" spans="1:12" ht="16.5" x14ac:dyDescent="0.25">
      <c r="A321" s="15" t="str">
        <f t="shared" si="2"/>
        <v>READY MARTGXD500</v>
      </c>
      <c r="B321" s="15" t="s">
        <v>7169</v>
      </c>
      <c r="C321" s="15" t="s">
        <v>52</v>
      </c>
      <c r="D321" s="15" t="s">
        <v>53</v>
      </c>
      <c r="E321" s="16">
        <v>111606</v>
      </c>
      <c r="F321" s="16">
        <v>111606</v>
      </c>
      <c r="H321" s="39">
        <f t="shared" si="6"/>
        <v>0</v>
      </c>
      <c r="I321" s="41">
        <v>50183</v>
      </c>
      <c r="L321">
        <v>50183</v>
      </c>
    </row>
    <row r="322" spans="1:12" ht="16.5" x14ac:dyDescent="0.25">
      <c r="A322" s="15" t="str">
        <f t="shared" si="2"/>
        <v>READY MARTMNH250</v>
      </c>
      <c r="B322" s="15" t="s">
        <v>7169</v>
      </c>
      <c r="C322" s="15" t="s">
        <v>48</v>
      </c>
      <c r="D322" s="15" t="s">
        <v>49</v>
      </c>
      <c r="E322" s="16">
        <v>46000</v>
      </c>
      <c r="F322" s="16">
        <v>46000</v>
      </c>
      <c r="H322" s="39">
        <f t="shared" si="6"/>
        <v>0</v>
      </c>
      <c r="I322" s="41">
        <v>111606</v>
      </c>
      <c r="L322">
        <v>111606</v>
      </c>
    </row>
    <row r="323" spans="1:12" ht="16.5" x14ac:dyDescent="0.25">
      <c r="A323" s="15" t="str">
        <f t="shared" si="2"/>
        <v>READY MARTTH200</v>
      </c>
      <c r="B323" s="15" t="s">
        <v>7169</v>
      </c>
      <c r="C323" s="15" t="s">
        <v>34</v>
      </c>
      <c r="D323" s="15" t="s">
        <v>35</v>
      </c>
      <c r="E323" s="16">
        <v>55595</v>
      </c>
      <c r="F323" s="16">
        <v>55595</v>
      </c>
      <c r="H323" s="39">
        <f t="shared" si="6"/>
        <v>0</v>
      </c>
      <c r="I323" s="41">
        <v>46000</v>
      </c>
      <c r="L323">
        <v>46000</v>
      </c>
    </row>
    <row r="324" spans="1:12" ht="16.5" x14ac:dyDescent="0.25">
      <c r="A324" s="15" t="str">
        <f t="shared" si="2"/>
        <v>READY MARTTHST150</v>
      </c>
      <c r="B324" s="15" t="s">
        <v>7169</v>
      </c>
      <c r="C324" s="15" t="s">
        <v>565</v>
      </c>
      <c r="D324" s="15" t="s">
        <v>566</v>
      </c>
      <c r="E324" s="16">
        <v>21667</v>
      </c>
      <c r="F324" s="16">
        <v>21667</v>
      </c>
      <c r="H324" s="39">
        <f t="shared" si="6"/>
        <v>0</v>
      </c>
      <c r="I324" s="41">
        <v>55595</v>
      </c>
      <c r="L324">
        <v>55595</v>
      </c>
    </row>
    <row r="325" spans="1:12" ht="16.5" x14ac:dyDescent="0.25">
      <c r="A325" s="15" t="str">
        <f t="shared" si="2"/>
        <v>READY MARTTHST250</v>
      </c>
      <c r="B325" s="15" t="s">
        <v>7169</v>
      </c>
      <c r="C325" s="15" t="s">
        <v>600</v>
      </c>
      <c r="D325" s="15" t="s">
        <v>601</v>
      </c>
      <c r="E325" s="16">
        <v>36111</v>
      </c>
      <c r="F325" s="16">
        <v>36111</v>
      </c>
      <c r="H325" s="39">
        <f t="shared" si="6"/>
        <v>0</v>
      </c>
      <c r="I325" s="41">
        <v>21667</v>
      </c>
      <c r="L325">
        <v>21667</v>
      </c>
    </row>
    <row r="326" spans="1:12" ht="16.5" x14ac:dyDescent="0.25">
      <c r="A326" s="15" t="str">
        <f t="shared" si="2"/>
        <v/>
      </c>
      <c r="B326" s="15"/>
      <c r="C326" s="15"/>
      <c r="D326" s="15"/>
      <c r="E326" s="16"/>
      <c r="F326" s="16"/>
      <c r="H326" s="39">
        <f t="shared" si="6"/>
        <v>0</v>
      </c>
      <c r="I326" s="41">
        <v>36111</v>
      </c>
      <c r="L326">
        <v>36111</v>
      </c>
    </row>
    <row r="327" spans="1:12" ht="16.5" x14ac:dyDescent="0.25">
      <c r="A327" s="15" t="str">
        <f t="shared" si="2"/>
        <v>REALFMARTCC300</v>
      </c>
      <c r="B327" s="15" t="s">
        <v>7170</v>
      </c>
      <c r="C327" s="15" t="s">
        <v>37</v>
      </c>
      <c r="D327" s="15" t="s">
        <v>38</v>
      </c>
      <c r="E327" s="16">
        <v>74250</v>
      </c>
      <c r="F327" s="16">
        <v>74250</v>
      </c>
      <c r="H327" s="39">
        <f t="shared" si="6"/>
        <v>0</v>
      </c>
      <c r="I327" s="41" t="e">
        <v>#VALUE!</v>
      </c>
      <c r="L327" t="e">
        <v>#VALUE!</v>
      </c>
    </row>
    <row r="328" spans="1:12" ht="16.5" x14ac:dyDescent="0.25">
      <c r="A328" s="15" t="str">
        <f t="shared" ref="A328:A393" si="7">B328&amp;C328</f>
        <v>REALFMARTCGM300</v>
      </c>
      <c r="B328" s="15" t="s">
        <v>7170</v>
      </c>
      <c r="C328" s="15" t="s">
        <v>27</v>
      </c>
      <c r="D328" s="15" t="s">
        <v>28</v>
      </c>
      <c r="E328" s="16">
        <v>73431</v>
      </c>
      <c r="F328" s="16">
        <v>73431</v>
      </c>
      <c r="H328" s="39">
        <f t="shared" si="6"/>
        <v>0</v>
      </c>
      <c r="I328" s="41">
        <v>74250</v>
      </c>
      <c r="L328">
        <v>74250</v>
      </c>
    </row>
    <row r="329" spans="1:12" ht="16.5" x14ac:dyDescent="0.25">
      <c r="A329" s="15" t="str">
        <f t="shared" si="7"/>
        <v>REALFMARTCGM500</v>
      </c>
      <c r="B329" s="15" t="s">
        <v>7170</v>
      </c>
      <c r="C329" s="15" t="s">
        <v>542</v>
      </c>
      <c r="D329" s="15" t="s">
        <v>543</v>
      </c>
      <c r="E329" s="16">
        <v>119066</v>
      </c>
      <c r="F329" s="16">
        <v>119066</v>
      </c>
      <c r="H329" s="39">
        <f t="shared" si="6"/>
        <v>0</v>
      </c>
      <c r="I329" s="41">
        <v>73431</v>
      </c>
      <c r="L329">
        <v>73431</v>
      </c>
    </row>
    <row r="330" spans="1:12" ht="16.5" x14ac:dyDescent="0.25">
      <c r="A330" s="15" t="str">
        <f t="shared" si="7"/>
        <v>REALFMARTCN300</v>
      </c>
      <c r="B330" s="15" t="s">
        <v>7170</v>
      </c>
      <c r="C330" s="15" t="s">
        <v>39</v>
      </c>
      <c r="D330" s="15" t="s">
        <v>40</v>
      </c>
      <c r="E330" s="16">
        <v>70950</v>
      </c>
      <c r="F330" s="16">
        <v>70950</v>
      </c>
      <c r="H330" s="39">
        <f t="shared" ref="H330:H395" si="8">F330-E330</f>
        <v>0</v>
      </c>
      <c r="I330" s="41">
        <v>119066</v>
      </c>
      <c r="L330">
        <v>119066</v>
      </c>
    </row>
    <row r="331" spans="1:12" ht="16.5" x14ac:dyDescent="0.25">
      <c r="A331" s="15" t="str">
        <f t="shared" si="7"/>
        <v>REALFMARTGTLX250G</v>
      </c>
      <c r="B331" s="15" t="s">
        <v>7170</v>
      </c>
      <c r="C331" s="15" t="s">
        <v>32</v>
      </c>
      <c r="D331" s="15" t="s">
        <v>33</v>
      </c>
      <c r="E331" s="16">
        <v>50182</v>
      </c>
      <c r="F331" s="16">
        <v>50182</v>
      </c>
      <c r="H331" s="39">
        <f t="shared" si="8"/>
        <v>0</v>
      </c>
      <c r="I331" s="41">
        <v>70950</v>
      </c>
      <c r="L331">
        <v>70950</v>
      </c>
    </row>
    <row r="332" spans="1:12" ht="16.5" x14ac:dyDescent="0.25">
      <c r="A332" s="15" t="str">
        <f t="shared" si="7"/>
        <v>REALFMARTMNH250</v>
      </c>
      <c r="B332" s="15" t="s">
        <v>7170</v>
      </c>
      <c r="C332" s="15" t="s">
        <v>48</v>
      </c>
      <c r="D332" s="15" t="s">
        <v>49</v>
      </c>
      <c r="E332" s="16">
        <v>46000</v>
      </c>
      <c r="F332" s="16">
        <v>46000</v>
      </c>
      <c r="H332" s="39">
        <f t="shared" si="8"/>
        <v>0</v>
      </c>
      <c r="I332" s="41">
        <v>50183</v>
      </c>
      <c r="L332">
        <v>50183</v>
      </c>
    </row>
    <row r="333" spans="1:12" ht="16.5" x14ac:dyDescent="0.25">
      <c r="A333" s="15" t="str">
        <f t="shared" si="7"/>
        <v/>
      </c>
      <c r="B333" s="15"/>
      <c r="C333" s="15"/>
      <c r="D333" s="15"/>
      <c r="E333" s="16"/>
      <c r="F333" s="16"/>
      <c r="H333" s="39">
        <f t="shared" si="8"/>
        <v>0</v>
      </c>
      <c r="I333" s="41">
        <v>46000</v>
      </c>
      <c r="L333">
        <v>46000</v>
      </c>
    </row>
    <row r="334" spans="1:12" ht="16.5" x14ac:dyDescent="0.25">
      <c r="A334" s="15" t="str">
        <f t="shared" si="7"/>
        <v>SAIGONHDCGM300</v>
      </c>
      <c r="B334" s="15" t="s">
        <v>7171</v>
      </c>
      <c r="C334" s="15" t="s">
        <v>27</v>
      </c>
      <c r="D334" s="15" t="s">
        <v>28</v>
      </c>
      <c r="E334" s="16">
        <v>73431</v>
      </c>
      <c r="F334" s="16">
        <v>73431</v>
      </c>
      <c r="H334" s="39">
        <f t="shared" si="8"/>
        <v>0</v>
      </c>
      <c r="I334" s="41" t="e">
        <v>#VALUE!</v>
      </c>
      <c r="L334" t="e">
        <v>#VALUE!</v>
      </c>
    </row>
    <row r="335" spans="1:12" ht="16.5" x14ac:dyDescent="0.25">
      <c r="A335" s="15" t="str">
        <f t="shared" si="7"/>
        <v>SAIGONHDCGM500</v>
      </c>
      <c r="B335" s="15" t="s">
        <v>7171</v>
      </c>
      <c r="C335" s="15" t="s">
        <v>542</v>
      </c>
      <c r="D335" s="15" t="s">
        <v>543</v>
      </c>
      <c r="E335" s="16">
        <v>119066</v>
      </c>
      <c r="F335" s="16">
        <v>119066</v>
      </c>
      <c r="H335" s="39">
        <f t="shared" si="8"/>
        <v>0</v>
      </c>
      <c r="I335" s="41">
        <v>73431</v>
      </c>
      <c r="L335">
        <v>73431</v>
      </c>
    </row>
    <row r="336" spans="1:12" ht="16.5" x14ac:dyDescent="0.25">
      <c r="A336" s="15" t="str">
        <f t="shared" si="7"/>
        <v>SAIGONHDGM500</v>
      </c>
      <c r="B336" s="15" t="s">
        <v>7171</v>
      </c>
      <c r="C336" s="15" t="s">
        <v>30</v>
      </c>
      <c r="D336" s="15" t="s">
        <v>31</v>
      </c>
      <c r="E336" s="16">
        <v>111058</v>
      </c>
      <c r="F336" s="16">
        <v>111058</v>
      </c>
      <c r="H336" s="39">
        <f t="shared" si="8"/>
        <v>0</v>
      </c>
      <c r="I336" s="41">
        <v>119066</v>
      </c>
      <c r="L336">
        <v>119066</v>
      </c>
    </row>
    <row r="337" spans="1:12" ht="16.5" x14ac:dyDescent="0.25">
      <c r="A337" s="15" t="str">
        <f t="shared" si="7"/>
        <v>SAIGONHDTH200</v>
      </c>
      <c r="B337" s="15" t="s">
        <v>7171</v>
      </c>
      <c r="C337" s="15" t="s">
        <v>34</v>
      </c>
      <c r="D337" s="15" t="s">
        <v>35</v>
      </c>
      <c r="E337" s="16">
        <v>55595</v>
      </c>
      <c r="F337" s="16">
        <v>55595</v>
      </c>
      <c r="H337" s="39">
        <f t="shared" si="8"/>
        <v>0</v>
      </c>
      <c r="I337" s="41">
        <v>111058</v>
      </c>
      <c r="L337">
        <v>111058</v>
      </c>
    </row>
    <row r="338" spans="1:12" ht="16.5" x14ac:dyDescent="0.25">
      <c r="A338" s="15" t="str">
        <f t="shared" si="7"/>
        <v>SAIGONHDTH400</v>
      </c>
      <c r="B338" s="15" t="s">
        <v>7171</v>
      </c>
      <c r="C338" s="15" t="s">
        <v>548</v>
      </c>
      <c r="D338" s="15" t="s">
        <v>549</v>
      </c>
      <c r="E338" s="16">
        <v>107205</v>
      </c>
      <c r="F338" s="16">
        <v>107205</v>
      </c>
      <c r="H338" s="39">
        <f t="shared" si="8"/>
        <v>0</v>
      </c>
      <c r="I338" s="41">
        <v>55595</v>
      </c>
      <c r="L338">
        <v>55595</v>
      </c>
    </row>
    <row r="339" spans="1:12" ht="16.5" x14ac:dyDescent="0.25">
      <c r="A339" s="15" t="str">
        <f t="shared" si="7"/>
        <v/>
      </c>
      <c r="B339" s="15"/>
      <c r="C339" s="15"/>
      <c r="D339" s="15"/>
      <c r="E339" s="16"/>
      <c r="F339" s="16"/>
      <c r="H339" s="39">
        <f t="shared" si="8"/>
        <v>0</v>
      </c>
      <c r="I339" s="41">
        <v>107205</v>
      </c>
      <c r="L339">
        <v>107205</v>
      </c>
    </row>
    <row r="340" spans="1:12" ht="16.5" x14ac:dyDescent="0.25">
      <c r="A340" s="15" t="str">
        <f t="shared" si="7"/>
        <v>SANHDIEUCGM300</v>
      </c>
      <c r="B340" s="15" t="s">
        <v>602</v>
      </c>
      <c r="C340" s="15" t="s">
        <v>27</v>
      </c>
      <c r="D340" s="15" t="s">
        <v>28</v>
      </c>
      <c r="E340" s="16">
        <v>73431</v>
      </c>
      <c r="F340" s="16">
        <v>73431</v>
      </c>
      <c r="H340" s="39">
        <f t="shared" si="8"/>
        <v>0</v>
      </c>
      <c r="I340" s="41" t="e">
        <v>#VALUE!</v>
      </c>
      <c r="L340" t="e">
        <v>#VALUE!</v>
      </c>
    </row>
    <row r="341" spans="1:12" ht="16.5" x14ac:dyDescent="0.25">
      <c r="A341" s="15" t="str">
        <f t="shared" si="7"/>
        <v>SANHDIEUGM500</v>
      </c>
      <c r="B341" s="15" t="s">
        <v>602</v>
      </c>
      <c r="C341" s="15" t="s">
        <v>30</v>
      </c>
      <c r="D341" s="15" t="s">
        <v>31</v>
      </c>
      <c r="E341" s="16">
        <v>111058</v>
      </c>
      <c r="F341" s="16">
        <v>111058</v>
      </c>
      <c r="H341" s="39">
        <f t="shared" si="8"/>
        <v>0</v>
      </c>
      <c r="I341" s="41">
        <v>73431</v>
      </c>
      <c r="L341">
        <v>73431</v>
      </c>
    </row>
    <row r="342" spans="1:12" ht="16.5" x14ac:dyDescent="0.25">
      <c r="A342" s="15" t="str">
        <f t="shared" si="7"/>
        <v>SANHDIEUGTLX250G</v>
      </c>
      <c r="B342" s="15" t="s">
        <v>602</v>
      </c>
      <c r="C342" s="15" t="s">
        <v>32</v>
      </c>
      <c r="D342" s="15" t="s">
        <v>33</v>
      </c>
      <c r="E342" s="16">
        <v>50182</v>
      </c>
      <c r="F342" s="16">
        <v>50182</v>
      </c>
      <c r="H342" s="39">
        <f t="shared" si="8"/>
        <v>0</v>
      </c>
      <c r="I342" s="41">
        <v>111058</v>
      </c>
      <c r="L342">
        <v>111058</v>
      </c>
    </row>
    <row r="343" spans="1:12" ht="16.5" x14ac:dyDescent="0.25">
      <c r="A343" s="15" t="str">
        <f t="shared" si="7"/>
        <v>SANHDIEUTH200</v>
      </c>
      <c r="B343" s="15" t="s">
        <v>602</v>
      </c>
      <c r="C343" s="15" t="s">
        <v>34</v>
      </c>
      <c r="D343" s="15" t="s">
        <v>35</v>
      </c>
      <c r="E343" s="16">
        <v>55595</v>
      </c>
      <c r="F343" s="16">
        <v>55595</v>
      </c>
      <c r="H343" s="39">
        <f t="shared" si="8"/>
        <v>0</v>
      </c>
      <c r="I343" s="41">
        <v>50183</v>
      </c>
      <c r="L343">
        <v>50183</v>
      </c>
    </row>
    <row r="344" spans="1:12" ht="16.5" x14ac:dyDescent="0.25">
      <c r="A344" s="15" t="str">
        <f t="shared" si="7"/>
        <v/>
      </c>
      <c r="B344" s="15"/>
      <c r="C344" s="15"/>
      <c r="D344" s="15"/>
      <c r="E344" s="16"/>
      <c r="F344" s="16"/>
      <c r="H344" s="39">
        <f t="shared" si="8"/>
        <v>0</v>
      </c>
      <c r="I344" s="41">
        <v>55595</v>
      </c>
      <c r="L344">
        <v>55595</v>
      </c>
    </row>
    <row r="345" spans="1:12" ht="16.5" x14ac:dyDescent="0.25">
      <c r="A345" s="15" t="str">
        <f t="shared" si="7"/>
        <v>SATRACGM300</v>
      </c>
      <c r="B345" s="15" t="s">
        <v>7172</v>
      </c>
      <c r="C345" s="15" t="s">
        <v>27</v>
      </c>
      <c r="D345" s="15" t="s">
        <v>28</v>
      </c>
      <c r="E345" s="16">
        <v>73431</v>
      </c>
      <c r="F345" s="16">
        <v>73431</v>
      </c>
      <c r="H345" s="39">
        <f t="shared" si="8"/>
        <v>0</v>
      </c>
      <c r="I345" s="41" t="e">
        <v>#VALUE!</v>
      </c>
      <c r="L345" t="e">
        <v>#VALUE!</v>
      </c>
    </row>
    <row r="346" spans="1:12" ht="16.5" x14ac:dyDescent="0.25">
      <c r="A346" s="15" t="str">
        <f t="shared" si="7"/>
        <v>SATRACGM500</v>
      </c>
      <c r="B346" s="15" t="s">
        <v>7172</v>
      </c>
      <c r="C346" s="15" t="s">
        <v>542</v>
      </c>
      <c r="D346" s="15" t="s">
        <v>543</v>
      </c>
      <c r="E346" s="16">
        <v>119066</v>
      </c>
      <c r="F346" s="16">
        <v>119066</v>
      </c>
      <c r="H346" s="39">
        <f t="shared" si="8"/>
        <v>0</v>
      </c>
      <c r="I346" s="41">
        <v>73431</v>
      </c>
      <c r="L346">
        <v>73431</v>
      </c>
    </row>
    <row r="347" spans="1:12" ht="16.5" x14ac:dyDescent="0.25">
      <c r="A347" s="15" t="str">
        <f t="shared" si="7"/>
        <v>SATRAGM500</v>
      </c>
      <c r="B347" s="15" t="s">
        <v>7172</v>
      </c>
      <c r="C347" s="15" t="s">
        <v>30</v>
      </c>
      <c r="D347" s="15" t="s">
        <v>31</v>
      </c>
      <c r="E347" s="16">
        <v>111058</v>
      </c>
      <c r="F347" s="16">
        <v>111058</v>
      </c>
      <c r="H347" s="39">
        <f t="shared" si="8"/>
        <v>0</v>
      </c>
      <c r="I347" s="41">
        <v>119066</v>
      </c>
      <c r="L347">
        <v>119066</v>
      </c>
    </row>
    <row r="348" spans="1:12" ht="16.5" x14ac:dyDescent="0.25">
      <c r="A348" s="15" t="str">
        <f t="shared" si="7"/>
        <v>SATRAGTLX250G</v>
      </c>
      <c r="B348" s="15" t="s">
        <v>7172</v>
      </c>
      <c r="C348" s="15" t="s">
        <v>32</v>
      </c>
      <c r="D348" s="15" t="s">
        <v>33</v>
      </c>
      <c r="E348" s="16">
        <v>50182</v>
      </c>
      <c r="F348" s="16">
        <v>50182</v>
      </c>
      <c r="H348" s="39">
        <f t="shared" si="8"/>
        <v>0</v>
      </c>
      <c r="I348" s="41">
        <v>111058</v>
      </c>
      <c r="L348">
        <v>111058</v>
      </c>
    </row>
    <row r="349" spans="1:12" ht="16.5" x14ac:dyDescent="0.25">
      <c r="A349" s="15" t="str">
        <f t="shared" si="7"/>
        <v>SATRAMNH250</v>
      </c>
      <c r="B349" s="15" t="s">
        <v>7172</v>
      </c>
      <c r="C349" s="15" t="s">
        <v>48</v>
      </c>
      <c r="D349" s="15" t="s">
        <v>49</v>
      </c>
      <c r="E349" s="16">
        <v>46000</v>
      </c>
      <c r="F349" s="16">
        <v>46000</v>
      </c>
      <c r="H349" s="39">
        <f t="shared" si="8"/>
        <v>0</v>
      </c>
      <c r="I349" s="41">
        <v>50183</v>
      </c>
      <c r="L349">
        <v>50182</v>
      </c>
    </row>
    <row r="350" spans="1:12" ht="16.5" x14ac:dyDescent="0.25">
      <c r="A350" s="15" t="str">
        <f t="shared" si="7"/>
        <v>SATRATH200</v>
      </c>
      <c r="B350" s="15" t="s">
        <v>7172</v>
      </c>
      <c r="C350" s="15" t="s">
        <v>34</v>
      </c>
      <c r="D350" s="15" t="s">
        <v>35</v>
      </c>
      <c r="E350" s="16">
        <v>55595</v>
      </c>
      <c r="F350" s="16">
        <v>55595</v>
      </c>
      <c r="H350" s="39">
        <f t="shared" si="8"/>
        <v>0</v>
      </c>
      <c r="I350" s="41">
        <v>46000</v>
      </c>
      <c r="L350">
        <v>46000</v>
      </c>
    </row>
    <row r="351" spans="1:12" ht="16.5" x14ac:dyDescent="0.25">
      <c r="A351" s="15" t="str">
        <f t="shared" si="7"/>
        <v>SATRATH400</v>
      </c>
      <c r="B351" s="15" t="s">
        <v>7172</v>
      </c>
      <c r="C351" s="15" t="s">
        <v>548</v>
      </c>
      <c r="D351" s="15" t="s">
        <v>549</v>
      </c>
      <c r="E351" s="16">
        <v>107205</v>
      </c>
      <c r="F351" s="16">
        <v>107205</v>
      </c>
      <c r="H351" s="39">
        <f t="shared" si="8"/>
        <v>0</v>
      </c>
      <c r="I351" s="41">
        <v>55595</v>
      </c>
      <c r="L351">
        <v>55595</v>
      </c>
    </row>
    <row r="352" spans="1:12" ht="16.5" x14ac:dyDescent="0.25">
      <c r="A352" s="15" t="str">
        <f t="shared" si="7"/>
        <v/>
      </c>
      <c r="B352" s="15"/>
      <c r="C352" s="15"/>
      <c r="D352" s="15"/>
      <c r="E352" s="16"/>
      <c r="F352" s="16"/>
      <c r="H352" s="39">
        <f t="shared" si="8"/>
        <v>0</v>
      </c>
      <c r="I352" s="41">
        <v>107205</v>
      </c>
      <c r="L352">
        <v>107205</v>
      </c>
    </row>
    <row r="353" spans="1:12" ht="16.5" x14ac:dyDescent="0.25">
      <c r="A353" s="15" t="str">
        <f t="shared" si="7"/>
        <v>SEVENCGM100</v>
      </c>
      <c r="B353" s="15" t="s">
        <v>603</v>
      </c>
      <c r="C353" s="15" t="s">
        <v>551</v>
      </c>
      <c r="D353" s="15" t="s">
        <v>552</v>
      </c>
      <c r="E353" s="16">
        <v>24549</v>
      </c>
      <c r="F353" s="16">
        <v>22340</v>
      </c>
      <c r="H353" s="39">
        <f t="shared" si="8"/>
        <v>-2209</v>
      </c>
      <c r="I353" s="41" t="e">
        <v>#VALUE!</v>
      </c>
      <c r="L353" t="e">
        <v>#VALUE!</v>
      </c>
    </row>
    <row r="354" spans="1:12" ht="16.5" x14ac:dyDescent="0.25">
      <c r="A354" s="15" t="str">
        <f t="shared" si="7"/>
        <v>SEVENGM500</v>
      </c>
      <c r="B354" s="15" t="s">
        <v>603</v>
      </c>
      <c r="C354" s="15" t="s">
        <v>30</v>
      </c>
      <c r="D354" s="15" t="s">
        <v>31</v>
      </c>
      <c r="E354" s="16">
        <v>111058</v>
      </c>
      <c r="F354" s="16">
        <v>101063</v>
      </c>
      <c r="H354" s="39">
        <f t="shared" si="8"/>
        <v>-9995</v>
      </c>
      <c r="I354" s="41">
        <v>24549</v>
      </c>
      <c r="L354">
        <v>22340</v>
      </c>
    </row>
    <row r="355" spans="1:12" ht="16.5" x14ac:dyDescent="0.25">
      <c r="A355" s="15" t="str">
        <f t="shared" si="7"/>
        <v>SEVENGSG45G</v>
      </c>
      <c r="B355" s="15" t="s">
        <v>603</v>
      </c>
      <c r="C355" s="15" t="s">
        <v>681</v>
      </c>
      <c r="D355" s="15" t="s">
        <v>682</v>
      </c>
      <c r="E355" s="16">
        <v>8372</v>
      </c>
      <c r="F355" s="16">
        <v>8372</v>
      </c>
      <c r="H355" s="39">
        <f t="shared" si="8"/>
        <v>0</v>
      </c>
      <c r="I355" s="41">
        <v>111058</v>
      </c>
      <c r="L355">
        <v>101063</v>
      </c>
    </row>
    <row r="356" spans="1:12" ht="16.5" x14ac:dyDescent="0.25">
      <c r="A356" s="15" t="str">
        <f t="shared" si="7"/>
        <v/>
      </c>
      <c r="B356" s="15"/>
      <c r="C356" s="15"/>
      <c r="D356" s="15"/>
      <c r="E356" s="16"/>
      <c r="F356" s="16"/>
      <c r="H356" s="39">
        <f t="shared" si="8"/>
        <v>0</v>
      </c>
      <c r="I356" s="41">
        <v>8372</v>
      </c>
      <c r="L356">
        <v>8372</v>
      </c>
    </row>
    <row r="357" spans="1:12" ht="16.5" x14ac:dyDescent="0.25">
      <c r="A357" s="15" t="str">
        <f t="shared" si="7"/>
        <v>SIBACGM300</v>
      </c>
      <c r="B357" s="15" t="s">
        <v>604</v>
      </c>
      <c r="C357" s="15" t="s">
        <v>27</v>
      </c>
      <c r="D357" s="15" t="s">
        <v>28</v>
      </c>
      <c r="E357" s="16">
        <v>73431</v>
      </c>
      <c r="F357" s="16">
        <v>69025</v>
      </c>
      <c r="H357" s="39">
        <f t="shared" si="8"/>
        <v>-4406</v>
      </c>
      <c r="I357" s="41" t="e">
        <v>#VALUE!</v>
      </c>
      <c r="L357" t="e">
        <v>#VALUE!</v>
      </c>
    </row>
    <row r="358" spans="1:12" ht="16.5" x14ac:dyDescent="0.25">
      <c r="A358" s="15" t="str">
        <f t="shared" si="7"/>
        <v>SIBAGSG250</v>
      </c>
      <c r="B358" s="15" t="s">
        <v>604</v>
      </c>
      <c r="C358" s="15" t="s">
        <v>46</v>
      </c>
      <c r="D358" s="15" t="s">
        <v>47</v>
      </c>
      <c r="E358" s="16">
        <v>57387</v>
      </c>
      <c r="F358" s="16">
        <v>50400</v>
      </c>
      <c r="H358" s="39">
        <f t="shared" si="8"/>
        <v>-6987</v>
      </c>
      <c r="I358" s="41">
        <v>73431</v>
      </c>
      <c r="L358">
        <v>69025</v>
      </c>
    </row>
    <row r="359" spans="1:12" ht="16.5" x14ac:dyDescent="0.25">
      <c r="A359" s="15" t="str">
        <f t="shared" si="7"/>
        <v>SIBAGTLX250G</v>
      </c>
      <c r="B359" s="15" t="s">
        <v>604</v>
      </c>
      <c r="C359" s="15" t="s">
        <v>32</v>
      </c>
      <c r="D359" s="15" t="s">
        <v>33</v>
      </c>
      <c r="E359" s="16">
        <v>50182</v>
      </c>
      <c r="F359" s="16">
        <v>47172</v>
      </c>
      <c r="H359" s="39">
        <f t="shared" si="8"/>
        <v>-3010</v>
      </c>
      <c r="I359" s="41">
        <v>57387</v>
      </c>
      <c r="L359">
        <v>50400</v>
      </c>
    </row>
    <row r="360" spans="1:12" ht="16.5" x14ac:dyDescent="0.25">
      <c r="A360" s="15" t="str">
        <f t="shared" si="7"/>
        <v>SIBATH200</v>
      </c>
      <c r="B360" s="15" t="s">
        <v>604</v>
      </c>
      <c r="C360" s="15" t="s">
        <v>34</v>
      </c>
      <c r="D360" s="15" t="s">
        <v>35</v>
      </c>
      <c r="E360" s="16">
        <v>55595</v>
      </c>
      <c r="F360" s="16">
        <v>52259</v>
      </c>
      <c r="H360" s="39">
        <f t="shared" si="8"/>
        <v>-3336</v>
      </c>
      <c r="I360" s="41">
        <v>50183</v>
      </c>
      <c r="L360">
        <v>47172</v>
      </c>
    </row>
    <row r="361" spans="1:12" ht="16.5" x14ac:dyDescent="0.25">
      <c r="A361" s="15" t="str">
        <f t="shared" si="7"/>
        <v>SIBAGM500</v>
      </c>
      <c r="B361" s="15" t="s">
        <v>604</v>
      </c>
      <c r="C361" s="15" t="s">
        <v>30</v>
      </c>
      <c r="D361" s="15" t="s">
        <v>31</v>
      </c>
      <c r="E361" s="16">
        <v>109614</v>
      </c>
      <c r="F361" s="16">
        <v>109614</v>
      </c>
      <c r="H361" s="39"/>
      <c r="I361" s="41"/>
    </row>
    <row r="362" spans="1:12" ht="16.5" x14ac:dyDescent="0.25">
      <c r="A362" s="15" t="str">
        <f t="shared" si="7"/>
        <v>SIBAGXD500</v>
      </c>
      <c r="B362" s="15" t="s">
        <v>604</v>
      </c>
      <c r="C362" s="15" t="s">
        <v>52</v>
      </c>
      <c r="D362" s="15" t="s">
        <v>53</v>
      </c>
      <c r="E362" s="16">
        <v>104910</v>
      </c>
      <c r="F362" s="16">
        <v>104910</v>
      </c>
      <c r="H362" s="39"/>
      <c r="I362" s="41"/>
    </row>
    <row r="363" spans="1:12" ht="16.5" x14ac:dyDescent="0.25">
      <c r="A363" s="15" t="str">
        <f t="shared" si="7"/>
        <v/>
      </c>
      <c r="B363" s="15"/>
      <c r="C363" s="15"/>
      <c r="D363" s="15"/>
      <c r="E363" s="16"/>
      <c r="F363" s="16"/>
      <c r="H363" s="39">
        <f t="shared" si="8"/>
        <v>0</v>
      </c>
      <c r="I363" s="41">
        <v>55595</v>
      </c>
      <c r="L363">
        <v>52259</v>
      </c>
    </row>
    <row r="364" spans="1:12" ht="16.5" x14ac:dyDescent="0.25">
      <c r="A364" s="15" t="str">
        <f t="shared" si="7"/>
        <v>SMARTCC300</v>
      </c>
      <c r="B364" s="15" t="s">
        <v>606</v>
      </c>
      <c r="C364" s="15" t="s">
        <v>37</v>
      </c>
      <c r="D364" s="15" t="s">
        <v>38</v>
      </c>
      <c r="E364" s="16">
        <v>74250</v>
      </c>
      <c r="F364" s="16">
        <v>70538</v>
      </c>
      <c r="H364" s="39">
        <f t="shared" si="8"/>
        <v>-3712</v>
      </c>
      <c r="I364" s="41" t="e">
        <v>#VALUE!</v>
      </c>
      <c r="L364" t="e">
        <v>#VALUE!</v>
      </c>
    </row>
    <row r="365" spans="1:12" ht="16.5" x14ac:dyDescent="0.25">
      <c r="A365" s="15" t="str">
        <f t="shared" si="7"/>
        <v>SMARTCGM100</v>
      </c>
      <c r="B365" s="15" t="s">
        <v>606</v>
      </c>
      <c r="C365" s="15" t="s">
        <v>551</v>
      </c>
      <c r="D365" s="15" t="s">
        <v>552</v>
      </c>
      <c r="E365" s="16">
        <v>24549</v>
      </c>
      <c r="F365" s="16">
        <v>23322</v>
      </c>
      <c r="H365" s="39">
        <f t="shared" si="8"/>
        <v>-1227</v>
      </c>
      <c r="I365" s="41">
        <v>74250</v>
      </c>
      <c r="L365">
        <v>70538</v>
      </c>
    </row>
    <row r="366" spans="1:12" ht="16.5" x14ac:dyDescent="0.25">
      <c r="A366" s="15" t="str">
        <f t="shared" si="7"/>
        <v>SMARTCGM300</v>
      </c>
      <c r="B366" s="15" t="s">
        <v>606</v>
      </c>
      <c r="C366" s="15" t="s">
        <v>27</v>
      </c>
      <c r="D366" s="15" t="s">
        <v>28</v>
      </c>
      <c r="E366" s="16">
        <v>73431</v>
      </c>
      <c r="F366" s="16">
        <v>69759</v>
      </c>
      <c r="H366" s="39">
        <f t="shared" si="8"/>
        <v>-3672</v>
      </c>
      <c r="I366" s="41">
        <v>24549</v>
      </c>
      <c r="L366">
        <v>23322</v>
      </c>
    </row>
    <row r="367" spans="1:12" ht="16.5" x14ac:dyDescent="0.25">
      <c r="A367" s="15" t="str">
        <f t="shared" si="7"/>
        <v>SMARTCN300</v>
      </c>
      <c r="B367" s="15" t="s">
        <v>606</v>
      </c>
      <c r="C367" s="15" t="s">
        <v>39</v>
      </c>
      <c r="D367" s="15" t="s">
        <v>40</v>
      </c>
      <c r="E367" s="16">
        <v>70950</v>
      </c>
      <c r="F367" s="16">
        <v>67403</v>
      </c>
      <c r="H367" s="39">
        <f t="shared" si="8"/>
        <v>-3547</v>
      </c>
      <c r="I367" s="41">
        <v>73431</v>
      </c>
      <c r="L367">
        <v>69759</v>
      </c>
    </row>
    <row r="368" spans="1:12" ht="16.5" x14ac:dyDescent="0.25">
      <c r="A368" s="15" t="str">
        <f t="shared" si="7"/>
        <v>SMARTGL250</v>
      </c>
      <c r="B368" s="15" t="s">
        <v>606</v>
      </c>
      <c r="C368" s="15" t="s">
        <v>44</v>
      </c>
      <c r="D368" s="15" t="s">
        <v>45</v>
      </c>
      <c r="E368" s="16">
        <v>56430</v>
      </c>
      <c r="F368" s="16">
        <v>49500</v>
      </c>
      <c r="H368" s="39">
        <f t="shared" si="8"/>
        <v>-6930</v>
      </c>
      <c r="I368" s="41">
        <v>70950</v>
      </c>
      <c r="L368">
        <v>67403</v>
      </c>
    </row>
    <row r="369" spans="1:12" ht="16.5" x14ac:dyDescent="0.25">
      <c r="A369" s="15" t="str">
        <f t="shared" si="7"/>
        <v>SMARTGM500</v>
      </c>
      <c r="B369" s="15" t="s">
        <v>606</v>
      </c>
      <c r="C369" s="15" t="s">
        <v>30</v>
      </c>
      <c r="D369" s="15" t="s">
        <v>31</v>
      </c>
      <c r="E369" s="16">
        <v>111058</v>
      </c>
      <c r="F369" s="16">
        <v>105506</v>
      </c>
      <c r="H369" s="39">
        <f t="shared" si="8"/>
        <v>-5552</v>
      </c>
      <c r="I369" s="41">
        <v>56430</v>
      </c>
      <c r="L369">
        <v>49500</v>
      </c>
    </row>
    <row r="370" spans="1:12" ht="16.5" x14ac:dyDescent="0.25">
      <c r="A370" s="15" t="str">
        <f t="shared" si="7"/>
        <v>SMARTGSG250</v>
      </c>
      <c r="B370" s="15" t="s">
        <v>606</v>
      </c>
      <c r="C370" s="15" t="s">
        <v>46</v>
      </c>
      <c r="D370" s="15" t="s">
        <v>47</v>
      </c>
      <c r="E370" s="16">
        <v>57998</v>
      </c>
      <c r="F370" s="16">
        <v>50400</v>
      </c>
      <c r="H370" s="39">
        <f t="shared" si="8"/>
        <v>-7598</v>
      </c>
      <c r="I370" s="41">
        <v>111058</v>
      </c>
      <c r="L370">
        <v>105506</v>
      </c>
    </row>
    <row r="371" spans="1:12" ht="16.5" x14ac:dyDescent="0.25">
      <c r="A371" s="15" t="str">
        <f t="shared" si="7"/>
        <v>SMARTGTLX250G</v>
      </c>
      <c r="B371" s="15" t="s">
        <v>606</v>
      </c>
      <c r="C371" s="15" t="s">
        <v>32</v>
      </c>
      <c r="D371" s="15" t="s">
        <v>33</v>
      </c>
      <c r="E371" s="16">
        <v>50182</v>
      </c>
      <c r="F371" s="16">
        <v>47672</v>
      </c>
      <c r="H371" s="39">
        <f t="shared" si="8"/>
        <v>-2510</v>
      </c>
      <c r="I371" s="41">
        <v>57998</v>
      </c>
      <c r="L371">
        <v>50400</v>
      </c>
    </row>
    <row r="372" spans="1:12" ht="16.5" x14ac:dyDescent="0.25">
      <c r="A372" s="15" t="str">
        <f t="shared" si="7"/>
        <v>SMARTGTNH500</v>
      </c>
      <c r="B372" s="15" t="s">
        <v>606</v>
      </c>
      <c r="C372" s="15" t="s">
        <v>546</v>
      </c>
      <c r="D372" s="15" t="s">
        <v>547</v>
      </c>
      <c r="E372" s="16">
        <v>96890</v>
      </c>
      <c r="F372" s="16">
        <v>96890</v>
      </c>
      <c r="H372" s="39">
        <f t="shared" si="8"/>
        <v>0</v>
      </c>
      <c r="I372" s="41">
        <v>50183</v>
      </c>
      <c r="L372">
        <v>47672</v>
      </c>
    </row>
    <row r="373" spans="1:12" ht="16.5" x14ac:dyDescent="0.25">
      <c r="A373" s="15" t="str">
        <f t="shared" si="7"/>
        <v>SMARTMNH250</v>
      </c>
      <c r="B373" s="15" t="s">
        <v>606</v>
      </c>
      <c r="C373" s="15" t="s">
        <v>48</v>
      </c>
      <c r="D373" s="15" t="s">
        <v>49</v>
      </c>
      <c r="E373" s="16">
        <v>46000</v>
      </c>
      <c r="F373" s="16">
        <v>43700</v>
      </c>
      <c r="H373" s="39">
        <f t="shared" si="8"/>
        <v>-2300</v>
      </c>
      <c r="I373" s="41">
        <v>96890</v>
      </c>
      <c r="L373">
        <v>96890</v>
      </c>
    </row>
    <row r="374" spans="1:12" ht="16.5" x14ac:dyDescent="0.25">
      <c r="A374" s="15" t="str">
        <f t="shared" si="7"/>
        <v>SMARTTH200</v>
      </c>
      <c r="B374" s="15" t="s">
        <v>606</v>
      </c>
      <c r="C374" s="15" t="s">
        <v>34</v>
      </c>
      <c r="D374" s="15" t="s">
        <v>35</v>
      </c>
      <c r="E374" s="16">
        <v>55595</v>
      </c>
      <c r="F374" s="16">
        <v>52815</v>
      </c>
      <c r="H374" s="39">
        <f t="shared" si="8"/>
        <v>-2780</v>
      </c>
      <c r="I374" s="41">
        <v>46000</v>
      </c>
      <c r="L374">
        <v>43700</v>
      </c>
    </row>
    <row r="375" spans="1:12" ht="16.5" x14ac:dyDescent="0.25">
      <c r="A375" s="15" t="str">
        <f t="shared" si="7"/>
        <v/>
      </c>
      <c r="B375" s="15"/>
      <c r="C375" s="15"/>
      <c r="D375" s="15"/>
      <c r="E375" s="16"/>
      <c r="F375" s="16"/>
      <c r="H375" s="39">
        <f t="shared" si="8"/>
        <v>0</v>
      </c>
      <c r="I375" s="41">
        <v>55595</v>
      </c>
      <c r="L375">
        <v>52815</v>
      </c>
    </row>
    <row r="376" spans="1:12" ht="16.5" x14ac:dyDescent="0.25">
      <c r="A376" s="15" t="str">
        <f t="shared" si="7"/>
        <v>SONGNGOCCC300</v>
      </c>
      <c r="B376" s="15" t="s">
        <v>7173</v>
      </c>
      <c r="C376" s="15" t="s">
        <v>37</v>
      </c>
      <c r="D376" s="15" t="s">
        <v>38</v>
      </c>
      <c r="E376" s="16">
        <v>74250</v>
      </c>
      <c r="F376" s="16">
        <v>74250</v>
      </c>
      <c r="H376" s="39">
        <f t="shared" si="8"/>
        <v>0</v>
      </c>
      <c r="I376" s="41" t="e">
        <v>#VALUE!</v>
      </c>
      <c r="L376" t="e">
        <v>#VALUE!</v>
      </c>
    </row>
    <row r="377" spans="1:12" ht="16.5" x14ac:dyDescent="0.25">
      <c r="A377" s="15" t="str">
        <f t="shared" si="7"/>
        <v>SONGNGOCCGM300</v>
      </c>
      <c r="B377" s="15" t="s">
        <v>7173</v>
      </c>
      <c r="C377" s="15" t="s">
        <v>27</v>
      </c>
      <c r="D377" s="15" t="s">
        <v>28</v>
      </c>
      <c r="E377" s="16">
        <v>73431</v>
      </c>
      <c r="F377" s="16">
        <v>73431</v>
      </c>
      <c r="H377" s="39">
        <f t="shared" si="8"/>
        <v>0</v>
      </c>
      <c r="I377" s="41">
        <v>74250</v>
      </c>
      <c r="L377">
        <v>74250</v>
      </c>
    </row>
    <row r="378" spans="1:12" ht="16.5" x14ac:dyDescent="0.25">
      <c r="A378" s="15" t="str">
        <f t="shared" si="7"/>
        <v>SONGNGOCCGM500</v>
      </c>
      <c r="B378" s="15" t="s">
        <v>7173</v>
      </c>
      <c r="C378" s="15" t="s">
        <v>542</v>
      </c>
      <c r="D378" s="15" t="s">
        <v>543</v>
      </c>
      <c r="E378" s="16">
        <v>119066</v>
      </c>
      <c r="F378" s="16">
        <v>119066</v>
      </c>
      <c r="H378" s="39">
        <f t="shared" si="8"/>
        <v>0</v>
      </c>
      <c r="I378" s="41">
        <v>73431</v>
      </c>
      <c r="L378">
        <v>73431</v>
      </c>
    </row>
    <row r="379" spans="1:12" ht="16.5" x14ac:dyDescent="0.25">
      <c r="A379" s="15" t="str">
        <f t="shared" si="7"/>
        <v>SONGNGOCCN300</v>
      </c>
      <c r="B379" s="15" t="s">
        <v>7173</v>
      </c>
      <c r="C379" s="15" t="s">
        <v>39</v>
      </c>
      <c r="D379" s="15" t="s">
        <v>40</v>
      </c>
      <c r="E379" s="16">
        <v>70950</v>
      </c>
      <c r="F379" s="16">
        <v>70950</v>
      </c>
      <c r="H379" s="39">
        <f t="shared" si="8"/>
        <v>0</v>
      </c>
      <c r="I379" s="41">
        <v>119066</v>
      </c>
      <c r="L379">
        <v>119066</v>
      </c>
    </row>
    <row r="380" spans="1:12" ht="16.5" x14ac:dyDescent="0.25">
      <c r="A380" s="15" t="str">
        <f t="shared" si="7"/>
        <v>SONGNGOCGM500</v>
      </c>
      <c r="B380" s="15" t="s">
        <v>7173</v>
      </c>
      <c r="C380" s="15" t="s">
        <v>30</v>
      </c>
      <c r="D380" s="15" t="s">
        <v>31</v>
      </c>
      <c r="E380" s="16">
        <v>111058</v>
      </c>
      <c r="F380" s="16">
        <v>111058</v>
      </c>
      <c r="H380" s="39">
        <f t="shared" si="8"/>
        <v>0</v>
      </c>
      <c r="I380" s="41">
        <v>70950</v>
      </c>
      <c r="L380">
        <v>70950</v>
      </c>
    </row>
    <row r="381" spans="1:12" ht="16.5" x14ac:dyDescent="0.25">
      <c r="A381" s="15" t="str">
        <f t="shared" si="7"/>
        <v>SONGNGOCGTLX250G</v>
      </c>
      <c r="B381" s="15" t="s">
        <v>7173</v>
      </c>
      <c r="C381" s="15" t="s">
        <v>32</v>
      </c>
      <c r="D381" s="15" t="s">
        <v>33</v>
      </c>
      <c r="E381" s="16">
        <v>50182</v>
      </c>
      <c r="F381" s="16">
        <v>50182</v>
      </c>
      <c r="H381" s="39">
        <f t="shared" si="8"/>
        <v>0</v>
      </c>
      <c r="I381" s="41">
        <v>111058</v>
      </c>
      <c r="L381">
        <v>111058</v>
      </c>
    </row>
    <row r="382" spans="1:12" ht="16.5" x14ac:dyDescent="0.25">
      <c r="A382" s="15" t="str">
        <f t="shared" si="7"/>
        <v/>
      </c>
      <c r="B382" s="15"/>
      <c r="C382" s="15"/>
      <c r="D382" s="15"/>
      <c r="E382" s="16"/>
      <c r="F382" s="16"/>
      <c r="H382" s="39">
        <f t="shared" si="8"/>
        <v>0</v>
      </c>
      <c r="I382" s="41">
        <v>50183</v>
      </c>
      <c r="L382">
        <v>50183</v>
      </c>
    </row>
    <row r="383" spans="1:12" ht="16.5" x14ac:dyDescent="0.25">
      <c r="A383" s="15" t="str">
        <f t="shared" si="7"/>
        <v>STCHOHAYCGM100</v>
      </c>
      <c r="B383" s="15" t="s">
        <v>608</v>
      </c>
      <c r="C383" s="15" t="s">
        <v>551</v>
      </c>
      <c r="D383" s="15" t="s">
        <v>552</v>
      </c>
      <c r="E383" s="16">
        <v>24549</v>
      </c>
      <c r="F383" s="16">
        <v>24549</v>
      </c>
      <c r="H383" s="39">
        <f t="shared" si="8"/>
        <v>0</v>
      </c>
      <c r="I383" s="41" t="e">
        <v>#VALUE!</v>
      </c>
      <c r="L383" t="e">
        <v>#VALUE!</v>
      </c>
    </row>
    <row r="384" spans="1:12" ht="16.5" x14ac:dyDescent="0.25">
      <c r="A384" s="15" t="str">
        <f t="shared" si="7"/>
        <v>STCHOHAYCGM300</v>
      </c>
      <c r="B384" s="15" t="s">
        <v>608</v>
      </c>
      <c r="C384" s="15" t="s">
        <v>27</v>
      </c>
      <c r="D384" s="15" t="s">
        <v>28</v>
      </c>
      <c r="E384" s="16">
        <v>73431</v>
      </c>
      <c r="F384" s="16">
        <v>73431</v>
      </c>
      <c r="H384" s="39">
        <f t="shared" si="8"/>
        <v>0</v>
      </c>
      <c r="I384" s="41">
        <v>24549</v>
      </c>
      <c r="L384">
        <v>24549</v>
      </c>
    </row>
    <row r="385" spans="1:12" ht="16.5" x14ac:dyDescent="0.25">
      <c r="A385" s="15" t="str">
        <f t="shared" si="7"/>
        <v>STCHOHAYCN300</v>
      </c>
      <c r="B385" s="15" t="s">
        <v>608</v>
      </c>
      <c r="C385" s="15" t="s">
        <v>39</v>
      </c>
      <c r="D385" s="15" t="s">
        <v>40</v>
      </c>
      <c r="E385" s="16">
        <v>70950</v>
      </c>
      <c r="F385" s="16">
        <v>70950</v>
      </c>
      <c r="H385" s="39">
        <f t="shared" si="8"/>
        <v>0</v>
      </c>
      <c r="I385" s="41">
        <v>73431</v>
      </c>
      <c r="L385">
        <v>73431</v>
      </c>
    </row>
    <row r="386" spans="1:12" ht="16.5" x14ac:dyDescent="0.25">
      <c r="A386" s="15" t="str">
        <f t="shared" si="7"/>
        <v>STCHOHAYGHK300</v>
      </c>
      <c r="B386" s="15" t="s">
        <v>608</v>
      </c>
      <c r="C386" s="15" t="s">
        <v>553</v>
      </c>
      <c r="D386" s="15" t="s">
        <v>554</v>
      </c>
      <c r="E386" s="16">
        <v>70000</v>
      </c>
      <c r="F386" s="16">
        <v>70000</v>
      </c>
      <c r="H386" s="39">
        <f t="shared" si="8"/>
        <v>0</v>
      </c>
      <c r="I386" s="41">
        <v>70950</v>
      </c>
      <c r="L386">
        <v>70950</v>
      </c>
    </row>
    <row r="387" spans="1:12" ht="16.5" x14ac:dyDescent="0.25">
      <c r="A387" s="15" t="str">
        <f t="shared" si="7"/>
        <v>STCHOHAYGL250</v>
      </c>
      <c r="B387" s="15" t="s">
        <v>608</v>
      </c>
      <c r="C387" s="15" t="s">
        <v>44</v>
      </c>
      <c r="D387" s="15" t="s">
        <v>45</v>
      </c>
      <c r="E387" s="16">
        <v>49500</v>
      </c>
      <c r="F387" s="16">
        <v>49500</v>
      </c>
      <c r="H387" s="39">
        <f t="shared" si="8"/>
        <v>0</v>
      </c>
      <c r="I387" s="41">
        <v>70000</v>
      </c>
      <c r="L387">
        <v>70000</v>
      </c>
    </row>
    <row r="388" spans="1:12" ht="16.5" x14ac:dyDescent="0.25">
      <c r="A388" s="15" t="str">
        <f t="shared" si="7"/>
        <v>STCHOHAYGM500</v>
      </c>
      <c r="B388" s="15" t="s">
        <v>608</v>
      </c>
      <c r="C388" s="15" t="s">
        <v>30</v>
      </c>
      <c r="D388" s="15" t="s">
        <v>31</v>
      </c>
      <c r="E388" s="16">
        <v>111058</v>
      </c>
      <c r="F388" s="16">
        <v>111058</v>
      </c>
      <c r="H388" s="39">
        <f t="shared" si="8"/>
        <v>0</v>
      </c>
      <c r="I388" s="41">
        <v>49500</v>
      </c>
      <c r="L388">
        <v>49500</v>
      </c>
    </row>
    <row r="389" spans="1:12" ht="16.5" x14ac:dyDescent="0.25">
      <c r="A389" s="15" t="str">
        <f t="shared" si="7"/>
        <v>STCHOHAYGSG250</v>
      </c>
      <c r="B389" s="15" t="s">
        <v>608</v>
      </c>
      <c r="C389" s="15" t="s">
        <v>46</v>
      </c>
      <c r="D389" s="15" t="s">
        <v>47</v>
      </c>
      <c r="E389" s="16">
        <v>50400</v>
      </c>
      <c r="F389" s="16">
        <v>50400</v>
      </c>
      <c r="H389" s="39">
        <f t="shared" si="8"/>
        <v>0</v>
      </c>
      <c r="I389" s="41">
        <v>111058</v>
      </c>
      <c r="L389">
        <v>111058</v>
      </c>
    </row>
    <row r="390" spans="1:12" ht="16.5" x14ac:dyDescent="0.25">
      <c r="A390" s="15" t="str">
        <f t="shared" si="7"/>
        <v>STCHOHAYGTLX250G</v>
      </c>
      <c r="B390" s="15" t="s">
        <v>608</v>
      </c>
      <c r="C390" s="15" t="s">
        <v>32</v>
      </c>
      <c r="D390" s="15" t="s">
        <v>33</v>
      </c>
      <c r="E390" s="16">
        <v>50182</v>
      </c>
      <c r="F390" s="16">
        <v>50182</v>
      </c>
      <c r="H390" s="39">
        <f t="shared" si="8"/>
        <v>0</v>
      </c>
      <c r="I390" s="41">
        <v>50400</v>
      </c>
      <c r="L390">
        <v>50400</v>
      </c>
    </row>
    <row r="391" spans="1:12" ht="16.5" x14ac:dyDescent="0.25">
      <c r="A391" s="15" t="str">
        <f t="shared" si="7"/>
        <v>STCHOHAYGXD500</v>
      </c>
      <c r="B391" s="15" t="s">
        <v>608</v>
      </c>
      <c r="C391" s="15" t="s">
        <v>52</v>
      </c>
      <c r="D391" s="15" t="s">
        <v>53</v>
      </c>
      <c r="E391" s="16">
        <v>111606</v>
      </c>
      <c r="F391" s="16">
        <v>111606</v>
      </c>
      <c r="H391" s="39">
        <f t="shared" si="8"/>
        <v>0</v>
      </c>
      <c r="I391" s="41">
        <v>50183</v>
      </c>
      <c r="L391">
        <v>50182</v>
      </c>
    </row>
    <row r="392" spans="1:12" ht="16.5" x14ac:dyDescent="0.25">
      <c r="A392" s="15" t="str">
        <f t="shared" si="7"/>
        <v>STCHOHAYMNH250</v>
      </c>
      <c r="B392" s="15" t="s">
        <v>608</v>
      </c>
      <c r="C392" s="15" t="s">
        <v>48</v>
      </c>
      <c r="D392" s="15" t="s">
        <v>49</v>
      </c>
      <c r="E392" s="16">
        <v>46000</v>
      </c>
      <c r="F392" s="16">
        <v>46000</v>
      </c>
      <c r="H392" s="39">
        <f t="shared" si="8"/>
        <v>0</v>
      </c>
      <c r="I392" s="41">
        <v>111606</v>
      </c>
      <c r="L392">
        <v>111606</v>
      </c>
    </row>
    <row r="393" spans="1:12" ht="16.5" x14ac:dyDescent="0.25">
      <c r="A393" s="15" t="str">
        <f t="shared" si="7"/>
        <v>STCHOHAYTH200</v>
      </c>
      <c r="B393" s="15" t="s">
        <v>608</v>
      </c>
      <c r="C393" s="15" t="s">
        <v>34</v>
      </c>
      <c r="D393" s="15" t="s">
        <v>35</v>
      </c>
      <c r="E393" s="16">
        <v>55595</v>
      </c>
      <c r="F393" s="16">
        <v>55595</v>
      </c>
      <c r="H393" s="39">
        <f t="shared" si="8"/>
        <v>0</v>
      </c>
      <c r="I393" s="41">
        <v>46000</v>
      </c>
      <c r="L393">
        <v>46000</v>
      </c>
    </row>
    <row r="394" spans="1:12" ht="16.5" x14ac:dyDescent="0.25">
      <c r="A394" s="15" t="str">
        <f t="shared" ref="A394:A460" si="9">B394&amp;C394</f>
        <v/>
      </c>
      <c r="B394" s="15"/>
      <c r="C394" s="15"/>
      <c r="D394" s="15"/>
      <c r="E394" s="16"/>
      <c r="F394" s="16"/>
      <c r="H394" s="39">
        <f t="shared" si="8"/>
        <v>0</v>
      </c>
      <c r="I394" s="41">
        <v>55595</v>
      </c>
      <c r="L394">
        <v>55595</v>
      </c>
    </row>
    <row r="395" spans="1:12" ht="16.5" x14ac:dyDescent="0.25">
      <c r="A395" s="15" t="str">
        <f t="shared" si="9"/>
        <v>STTHANHCONGCGST150</v>
      </c>
      <c r="B395" s="15" t="s">
        <v>610</v>
      </c>
      <c r="C395" s="15" t="s">
        <v>563</v>
      </c>
      <c r="D395" s="15" t="s">
        <v>564</v>
      </c>
      <c r="E395" s="16">
        <v>22500</v>
      </c>
      <c r="F395" s="16">
        <v>20925</v>
      </c>
      <c r="H395" s="39">
        <f t="shared" si="8"/>
        <v>-1575</v>
      </c>
      <c r="I395" s="41" t="e">
        <v>#VALUE!</v>
      </c>
      <c r="L395" t="e">
        <v>#VALUE!</v>
      </c>
    </row>
    <row r="396" spans="1:12" ht="16.5" x14ac:dyDescent="0.25">
      <c r="A396" s="15" t="str">
        <f>B396&amp;C396</f>
        <v>STTHANHCONGCGST250</v>
      </c>
      <c r="B396" s="15" t="s">
        <v>610</v>
      </c>
      <c r="C396" s="15" t="s">
        <v>598</v>
      </c>
      <c r="D396" s="15" t="s">
        <v>599</v>
      </c>
      <c r="E396" s="16">
        <v>34875</v>
      </c>
      <c r="F396" s="16">
        <v>34875</v>
      </c>
      <c r="H396" s="39"/>
      <c r="I396" s="41"/>
    </row>
    <row r="397" spans="1:12" ht="16.5" x14ac:dyDescent="0.25">
      <c r="A397" s="15" t="str">
        <f t="shared" si="9"/>
        <v>STTHANHCONGGM500</v>
      </c>
      <c r="B397" s="15" t="s">
        <v>610</v>
      </c>
      <c r="C397" s="15" t="s">
        <v>30</v>
      </c>
      <c r="D397" s="15" t="s">
        <v>31</v>
      </c>
      <c r="E397" s="16">
        <v>111058</v>
      </c>
      <c r="F397" s="16">
        <v>103284</v>
      </c>
      <c r="H397" s="39">
        <f t="shared" ref="H397:H462" si="10">F397-E397</f>
        <v>-7774</v>
      </c>
      <c r="I397" s="41">
        <v>22500</v>
      </c>
      <c r="L397">
        <v>20925</v>
      </c>
    </row>
    <row r="398" spans="1:12" ht="16.5" x14ac:dyDescent="0.25">
      <c r="A398" s="15" t="str">
        <f t="shared" si="9"/>
        <v>STTHANHCONGGSG250</v>
      </c>
      <c r="B398" s="15" t="s">
        <v>610</v>
      </c>
      <c r="C398" s="15" t="s">
        <v>46</v>
      </c>
      <c r="D398" s="15" t="s">
        <v>47</v>
      </c>
      <c r="E398" s="16">
        <v>50400</v>
      </c>
      <c r="F398" s="16">
        <v>46872</v>
      </c>
      <c r="H398" s="39">
        <f t="shared" si="10"/>
        <v>-3528</v>
      </c>
      <c r="I398" s="41">
        <v>111058</v>
      </c>
      <c r="L398">
        <v>103284</v>
      </c>
    </row>
    <row r="399" spans="1:12" ht="16.5" x14ac:dyDescent="0.25">
      <c r="A399" s="15" t="str">
        <f t="shared" si="9"/>
        <v>STTHANHCONGGXD500</v>
      </c>
      <c r="B399" s="15" t="s">
        <v>610</v>
      </c>
      <c r="C399" s="15" t="s">
        <v>52</v>
      </c>
      <c r="D399" s="15" t="s">
        <v>53</v>
      </c>
      <c r="E399" s="16">
        <v>111606</v>
      </c>
      <c r="F399" s="16">
        <v>103794</v>
      </c>
      <c r="H399" s="39">
        <f t="shared" si="10"/>
        <v>-7812</v>
      </c>
      <c r="I399" s="41">
        <v>50400</v>
      </c>
      <c r="L399">
        <v>46872</v>
      </c>
    </row>
    <row r="400" spans="1:12" ht="16.5" x14ac:dyDescent="0.25">
      <c r="A400" s="15" t="str">
        <f t="shared" si="9"/>
        <v>STTHANHCONGTH200</v>
      </c>
      <c r="B400" s="15" t="s">
        <v>610</v>
      </c>
      <c r="C400" s="15" t="s">
        <v>34</v>
      </c>
      <c r="D400" s="15" t="s">
        <v>35</v>
      </c>
      <c r="E400" s="16">
        <v>55595</v>
      </c>
      <c r="F400" s="16">
        <v>51704</v>
      </c>
      <c r="H400" s="39">
        <f t="shared" si="10"/>
        <v>-3891</v>
      </c>
      <c r="I400" s="41">
        <v>111606</v>
      </c>
      <c r="L400">
        <v>103794</v>
      </c>
    </row>
    <row r="401" spans="1:12" ht="16.5" x14ac:dyDescent="0.25">
      <c r="A401" s="15" t="str">
        <f t="shared" si="9"/>
        <v>STTHANHCONGTHST150</v>
      </c>
      <c r="B401" s="15" t="s">
        <v>610</v>
      </c>
      <c r="C401" s="15" t="s">
        <v>565</v>
      </c>
      <c r="D401" s="15" t="s">
        <v>566</v>
      </c>
      <c r="E401" s="16">
        <v>21667</v>
      </c>
      <c r="F401" s="16">
        <v>20150</v>
      </c>
      <c r="H401" s="39">
        <f t="shared" si="10"/>
        <v>-1517</v>
      </c>
      <c r="I401" s="41">
        <v>55595</v>
      </c>
      <c r="L401">
        <v>51704</v>
      </c>
    </row>
    <row r="402" spans="1:12" ht="16.5" x14ac:dyDescent="0.25">
      <c r="A402" s="15" t="str">
        <f t="shared" si="9"/>
        <v>STTHANHCONGTH400</v>
      </c>
      <c r="B402" s="15" t="s">
        <v>610</v>
      </c>
      <c r="C402" s="15" t="s">
        <v>548</v>
      </c>
      <c r="D402" s="15" t="s">
        <v>549</v>
      </c>
      <c r="E402" s="16">
        <v>99701</v>
      </c>
      <c r="F402" s="16">
        <v>99701</v>
      </c>
      <c r="H402" s="39"/>
      <c r="I402" s="41"/>
    </row>
    <row r="403" spans="1:12" ht="16.5" x14ac:dyDescent="0.25">
      <c r="A403" s="15" t="str">
        <f t="shared" si="9"/>
        <v>STTHANHCONGCGM300</v>
      </c>
      <c r="B403" s="15" t="s">
        <v>610</v>
      </c>
      <c r="C403" s="15" t="s">
        <v>27</v>
      </c>
      <c r="D403" s="15" t="s">
        <v>28</v>
      </c>
      <c r="E403" s="16">
        <v>68291</v>
      </c>
      <c r="F403" s="16">
        <v>68291</v>
      </c>
      <c r="H403" s="39"/>
      <c r="I403" s="41"/>
    </row>
    <row r="404" spans="1:12" ht="16.5" x14ac:dyDescent="0.25">
      <c r="A404" s="15" t="str">
        <f t="shared" si="9"/>
        <v>STTHANHCONGTHST250</v>
      </c>
      <c r="B404" s="15" t="s">
        <v>610</v>
      </c>
      <c r="C404" s="15" t="s">
        <v>600</v>
      </c>
      <c r="D404" s="15" t="s">
        <v>601</v>
      </c>
      <c r="E404" s="16">
        <v>36111</v>
      </c>
      <c r="F404" s="16">
        <v>33583</v>
      </c>
      <c r="H404" s="39">
        <f t="shared" si="10"/>
        <v>-2528</v>
      </c>
      <c r="I404" s="41">
        <v>21667</v>
      </c>
      <c r="L404">
        <v>20150</v>
      </c>
    </row>
    <row r="405" spans="1:12" ht="16.5" x14ac:dyDescent="0.25">
      <c r="A405" s="15" t="str">
        <f t="shared" si="9"/>
        <v/>
      </c>
      <c r="B405" s="15"/>
      <c r="C405" s="15"/>
      <c r="D405" s="15"/>
      <c r="E405" s="16"/>
      <c r="F405" s="16"/>
      <c r="H405" s="39">
        <f t="shared" si="10"/>
        <v>0</v>
      </c>
      <c r="I405" s="41">
        <v>36111</v>
      </c>
      <c r="L405">
        <v>33583</v>
      </c>
    </row>
    <row r="406" spans="1:12" ht="16.5" x14ac:dyDescent="0.25">
      <c r="A406" s="15" t="str">
        <f t="shared" si="9"/>
        <v>TAEBACKTH400</v>
      </c>
      <c r="B406" s="15" t="s">
        <v>612</v>
      </c>
      <c r="C406" s="15" t="s">
        <v>548</v>
      </c>
      <c r="D406" s="15" t="s">
        <v>549</v>
      </c>
      <c r="E406" s="16">
        <v>107205</v>
      </c>
      <c r="F406" s="16">
        <v>98629</v>
      </c>
      <c r="H406" s="39">
        <f t="shared" si="10"/>
        <v>-8576</v>
      </c>
      <c r="I406" s="41" t="e">
        <v>#VALUE!</v>
      </c>
      <c r="L406" t="e">
        <v>#VALUE!</v>
      </c>
    </row>
    <row r="407" spans="1:12" ht="16.5" x14ac:dyDescent="0.25">
      <c r="A407" s="15" t="str">
        <f t="shared" si="9"/>
        <v/>
      </c>
      <c r="B407" s="15"/>
      <c r="C407" s="15"/>
      <c r="D407" s="15"/>
      <c r="E407" s="16"/>
      <c r="F407" s="16"/>
      <c r="H407" s="39">
        <f t="shared" si="10"/>
        <v>0</v>
      </c>
      <c r="I407" s="41">
        <v>107205</v>
      </c>
      <c r="L407">
        <v>98629</v>
      </c>
    </row>
    <row r="408" spans="1:12" ht="16.5" x14ac:dyDescent="0.25">
      <c r="A408" s="15" t="str">
        <f t="shared" si="9"/>
        <v>TMARTCC300</v>
      </c>
      <c r="B408" s="15" t="s">
        <v>614</v>
      </c>
      <c r="C408" s="15" t="s">
        <v>37</v>
      </c>
      <c r="D408" s="15" t="s">
        <v>38</v>
      </c>
      <c r="E408" s="16">
        <v>74250</v>
      </c>
      <c r="F408" s="16">
        <v>74250</v>
      </c>
      <c r="H408" s="39">
        <f t="shared" si="10"/>
        <v>0</v>
      </c>
      <c r="I408" s="41" t="e">
        <v>#VALUE!</v>
      </c>
      <c r="L408" t="e">
        <v>#VALUE!</v>
      </c>
    </row>
    <row r="409" spans="1:12" ht="16.5" x14ac:dyDescent="0.25">
      <c r="A409" s="15" t="str">
        <f t="shared" si="9"/>
        <v>TMARTCGM100</v>
      </c>
      <c r="B409" s="15" t="s">
        <v>614</v>
      </c>
      <c r="C409" s="15" t="s">
        <v>551</v>
      </c>
      <c r="D409" s="15" t="s">
        <v>552</v>
      </c>
      <c r="E409" s="16">
        <v>24549</v>
      </c>
      <c r="F409" s="16">
        <v>24549</v>
      </c>
      <c r="H409" s="39">
        <f t="shared" si="10"/>
        <v>0</v>
      </c>
      <c r="I409" s="41">
        <v>74250</v>
      </c>
      <c r="L409">
        <v>74250</v>
      </c>
    </row>
    <row r="410" spans="1:12" ht="16.5" x14ac:dyDescent="0.25">
      <c r="A410" s="15" t="str">
        <f t="shared" si="9"/>
        <v>TMARTCGM300</v>
      </c>
      <c r="B410" s="15" t="s">
        <v>614</v>
      </c>
      <c r="C410" s="15" t="s">
        <v>27</v>
      </c>
      <c r="D410" s="15" t="s">
        <v>28</v>
      </c>
      <c r="E410" s="16">
        <v>73431</v>
      </c>
      <c r="F410" s="16">
        <v>73431</v>
      </c>
      <c r="H410" s="39">
        <f t="shared" si="10"/>
        <v>0</v>
      </c>
      <c r="I410" s="41">
        <v>24549</v>
      </c>
      <c r="L410">
        <v>24549</v>
      </c>
    </row>
    <row r="411" spans="1:12" ht="16.5" x14ac:dyDescent="0.25">
      <c r="A411" s="15" t="str">
        <f t="shared" si="9"/>
        <v>TMARTCGM500</v>
      </c>
      <c r="B411" s="15" t="s">
        <v>614</v>
      </c>
      <c r="C411" s="15" t="s">
        <v>542</v>
      </c>
      <c r="D411" s="15" t="s">
        <v>543</v>
      </c>
      <c r="E411" s="16">
        <v>119066</v>
      </c>
      <c r="F411" s="16">
        <v>119066</v>
      </c>
      <c r="H411" s="39">
        <f t="shared" si="10"/>
        <v>0</v>
      </c>
      <c r="I411" s="41">
        <v>73431</v>
      </c>
      <c r="L411">
        <v>73431</v>
      </c>
    </row>
    <row r="412" spans="1:12" ht="16.5" x14ac:dyDescent="0.25">
      <c r="A412" s="15" t="str">
        <f t="shared" si="9"/>
        <v>TMARTCGST150</v>
      </c>
      <c r="B412" s="15" t="s">
        <v>614</v>
      </c>
      <c r="C412" s="15" t="s">
        <v>563</v>
      </c>
      <c r="D412" s="15" t="s">
        <v>564</v>
      </c>
      <c r="E412" s="16">
        <v>22500</v>
      </c>
      <c r="F412" s="16">
        <v>20250</v>
      </c>
      <c r="H412" s="39">
        <f t="shared" si="10"/>
        <v>-2250</v>
      </c>
      <c r="I412" s="41">
        <v>119066</v>
      </c>
      <c r="L412">
        <v>119066</v>
      </c>
    </row>
    <row r="413" spans="1:12" ht="16.5" x14ac:dyDescent="0.25">
      <c r="A413" s="15" t="str">
        <f t="shared" si="9"/>
        <v>TMARTCN300</v>
      </c>
      <c r="B413" s="15" t="s">
        <v>614</v>
      </c>
      <c r="C413" s="15" t="s">
        <v>39</v>
      </c>
      <c r="D413" s="15" t="s">
        <v>40</v>
      </c>
      <c r="E413" s="16">
        <v>70950</v>
      </c>
      <c r="F413" s="16">
        <v>70950</v>
      </c>
      <c r="H413" s="39">
        <f t="shared" si="10"/>
        <v>0</v>
      </c>
      <c r="I413" s="41">
        <v>22500</v>
      </c>
      <c r="L413">
        <v>20250</v>
      </c>
    </row>
    <row r="414" spans="1:12" ht="16.5" x14ac:dyDescent="0.25">
      <c r="A414" s="15" t="str">
        <f t="shared" si="9"/>
        <v>TMARTGHK300</v>
      </c>
      <c r="B414" s="15" t="s">
        <v>614</v>
      </c>
      <c r="C414" s="15" t="s">
        <v>553</v>
      </c>
      <c r="D414" s="15" t="s">
        <v>554</v>
      </c>
      <c r="E414" s="16">
        <v>70000</v>
      </c>
      <c r="F414" s="16">
        <v>70000</v>
      </c>
      <c r="H414" s="39">
        <f t="shared" si="10"/>
        <v>0</v>
      </c>
      <c r="I414" s="41">
        <v>70950</v>
      </c>
      <c r="L414">
        <v>70950</v>
      </c>
    </row>
    <row r="415" spans="1:12" ht="16.5" x14ac:dyDescent="0.25">
      <c r="A415" s="15" t="str">
        <f t="shared" si="9"/>
        <v>TMARTGL250</v>
      </c>
      <c r="B415" s="15" t="s">
        <v>614</v>
      </c>
      <c r="C415" s="15" t="s">
        <v>44</v>
      </c>
      <c r="D415" s="15" t="s">
        <v>45</v>
      </c>
      <c r="E415" s="16">
        <v>59400</v>
      </c>
      <c r="F415" s="16">
        <v>49500</v>
      </c>
      <c r="H415" s="39">
        <f t="shared" si="10"/>
        <v>-9900</v>
      </c>
      <c r="I415" s="41">
        <v>70000</v>
      </c>
      <c r="L415">
        <v>70000</v>
      </c>
    </row>
    <row r="416" spans="1:12" ht="16.5" x14ac:dyDescent="0.25">
      <c r="A416" s="15" t="str">
        <f t="shared" si="9"/>
        <v>TMARTGL500KT</v>
      </c>
      <c r="B416" s="15" t="s">
        <v>614</v>
      </c>
      <c r="C416" s="15" t="s">
        <v>544</v>
      </c>
      <c r="D416" s="15" t="s">
        <v>545</v>
      </c>
      <c r="E416" s="16">
        <v>94013</v>
      </c>
      <c r="F416" s="16">
        <v>94013</v>
      </c>
      <c r="H416" s="39">
        <f t="shared" si="10"/>
        <v>0</v>
      </c>
      <c r="I416" s="41">
        <v>59400</v>
      </c>
      <c r="L416">
        <v>49500</v>
      </c>
    </row>
    <row r="417" spans="1:12" ht="16.5" x14ac:dyDescent="0.25">
      <c r="A417" s="15" t="str">
        <f t="shared" si="9"/>
        <v>TMARTGM500</v>
      </c>
      <c r="B417" s="15" t="s">
        <v>614</v>
      </c>
      <c r="C417" s="15" t="s">
        <v>30</v>
      </c>
      <c r="D417" s="15" t="s">
        <v>31</v>
      </c>
      <c r="E417" s="16">
        <v>111058</v>
      </c>
      <c r="F417" s="16">
        <v>111058</v>
      </c>
      <c r="H417" s="39">
        <f t="shared" si="10"/>
        <v>0</v>
      </c>
      <c r="I417" s="41">
        <v>94013</v>
      </c>
      <c r="L417">
        <v>94013</v>
      </c>
    </row>
    <row r="418" spans="1:12" ht="16.5" x14ac:dyDescent="0.25">
      <c r="A418" s="15" t="str">
        <f t="shared" si="9"/>
        <v>TMARTGSG250</v>
      </c>
      <c r="B418" s="15" t="s">
        <v>614</v>
      </c>
      <c r="C418" s="15" t="s">
        <v>46</v>
      </c>
      <c r="D418" s="15" t="s">
        <v>47</v>
      </c>
      <c r="E418" s="16">
        <v>61050</v>
      </c>
      <c r="F418" s="16">
        <v>50400</v>
      </c>
      <c r="H418" s="39">
        <f t="shared" si="10"/>
        <v>-10650</v>
      </c>
      <c r="I418" s="41">
        <v>111058</v>
      </c>
      <c r="L418">
        <v>111058</v>
      </c>
    </row>
    <row r="419" spans="1:12" ht="16.5" x14ac:dyDescent="0.25">
      <c r="A419" s="15" t="str">
        <f t="shared" si="9"/>
        <v>TMARTGTLX250G</v>
      </c>
      <c r="B419" s="15" t="s">
        <v>614</v>
      </c>
      <c r="C419" s="15" t="s">
        <v>32</v>
      </c>
      <c r="D419" s="15" t="s">
        <v>33</v>
      </c>
      <c r="E419" s="16">
        <v>50182</v>
      </c>
      <c r="F419" s="16">
        <v>50182</v>
      </c>
      <c r="H419" s="39">
        <f t="shared" si="10"/>
        <v>0</v>
      </c>
      <c r="I419" s="41">
        <v>61050</v>
      </c>
      <c r="L419">
        <v>50400</v>
      </c>
    </row>
    <row r="420" spans="1:12" ht="16.5" x14ac:dyDescent="0.25">
      <c r="A420" s="15" t="str">
        <f t="shared" si="9"/>
        <v>TMARTGXD500</v>
      </c>
      <c r="B420" s="15" t="s">
        <v>614</v>
      </c>
      <c r="C420" s="15" t="s">
        <v>52</v>
      </c>
      <c r="D420" s="15" t="s">
        <v>53</v>
      </c>
      <c r="E420" s="16">
        <v>111606</v>
      </c>
      <c r="F420" s="16">
        <v>111606</v>
      </c>
      <c r="H420" s="39">
        <f t="shared" si="10"/>
        <v>0</v>
      </c>
      <c r="I420" s="41">
        <v>50812</v>
      </c>
      <c r="L420">
        <v>50183</v>
      </c>
    </row>
    <row r="421" spans="1:12" ht="16.5" x14ac:dyDescent="0.25">
      <c r="A421" s="15" t="str">
        <f t="shared" si="9"/>
        <v>TMARTMNH250</v>
      </c>
      <c r="B421" s="15" t="s">
        <v>614</v>
      </c>
      <c r="C421" s="15" t="s">
        <v>48</v>
      </c>
      <c r="D421" s="15" t="s">
        <v>49</v>
      </c>
      <c r="E421" s="16">
        <v>46000</v>
      </c>
      <c r="F421" s="16">
        <v>46000</v>
      </c>
      <c r="H421" s="39">
        <f t="shared" si="10"/>
        <v>0</v>
      </c>
      <c r="I421" s="41">
        <v>111606</v>
      </c>
      <c r="L421">
        <v>111606</v>
      </c>
    </row>
    <row r="422" spans="1:12" ht="16.5" x14ac:dyDescent="0.25">
      <c r="A422" s="15" t="str">
        <f t="shared" si="9"/>
        <v>TMARTTH200</v>
      </c>
      <c r="B422" s="15" t="s">
        <v>614</v>
      </c>
      <c r="C422" s="15" t="s">
        <v>34</v>
      </c>
      <c r="D422" s="15" t="s">
        <v>35</v>
      </c>
      <c r="E422" s="16">
        <v>55595</v>
      </c>
      <c r="F422" s="16">
        <v>55595</v>
      </c>
      <c r="H422" s="39">
        <f t="shared" si="10"/>
        <v>0</v>
      </c>
      <c r="I422" s="41">
        <v>46000</v>
      </c>
      <c r="L422">
        <v>46000</v>
      </c>
    </row>
    <row r="423" spans="1:12" ht="16.5" x14ac:dyDescent="0.25">
      <c r="A423" s="15" t="str">
        <f t="shared" si="9"/>
        <v>TMARTTH400</v>
      </c>
      <c r="B423" s="15" t="s">
        <v>614</v>
      </c>
      <c r="C423" s="15" t="s">
        <v>548</v>
      </c>
      <c r="D423" s="15" t="s">
        <v>549</v>
      </c>
      <c r="E423" s="16">
        <v>107205</v>
      </c>
      <c r="F423" s="16">
        <v>107205</v>
      </c>
      <c r="H423" s="39">
        <f t="shared" si="10"/>
        <v>0</v>
      </c>
      <c r="I423" s="41">
        <v>55595</v>
      </c>
      <c r="L423">
        <v>55595</v>
      </c>
    </row>
    <row r="424" spans="1:12" ht="16.5" x14ac:dyDescent="0.25">
      <c r="A424" s="15" t="str">
        <f t="shared" si="9"/>
        <v>TMARTTHST150</v>
      </c>
      <c r="B424" s="15" t="s">
        <v>614</v>
      </c>
      <c r="C424" s="15" t="s">
        <v>565</v>
      </c>
      <c r="D424" s="15" t="s">
        <v>566</v>
      </c>
      <c r="E424" s="16">
        <v>21667</v>
      </c>
      <c r="F424" s="16">
        <v>19500</v>
      </c>
      <c r="H424" s="39">
        <f t="shared" si="10"/>
        <v>-2167</v>
      </c>
      <c r="I424" s="41">
        <v>107205</v>
      </c>
      <c r="L424">
        <v>107205</v>
      </c>
    </row>
    <row r="425" spans="1:12" ht="16.5" x14ac:dyDescent="0.25">
      <c r="A425" s="15" t="str">
        <f t="shared" si="9"/>
        <v/>
      </c>
      <c r="B425" s="15"/>
      <c r="C425" s="15"/>
      <c r="D425" s="15"/>
      <c r="E425" s="16"/>
      <c r="F425" s="16"/>
      <c r="H425" s="39">
        <f t="shared" si="10"/>
        <v>0</v>
      </c>
      <c r="I425" s="41">
        <v>21667</v>
      </c>
      <c r="L425">
        <v>19500</v>
      </c>
    </row>
    <row r="426" spans="1:12" ht="16.5" x14ac:dyDescent="0.25">
      <c r="A426" s="15" t="str">
        <f t="shared" si="9"/>
        <v>TMARTHATECOCGM300</v>
      </c>
      <c r="B426" s="15" t="s">
        <v>616</v>
      </c>
      <c r="C426" s="15" t="s">
        <v>27</v>
      </c>
      <c r="D426" s="15" t="s">
        <v>28</v>
      </c>
      <c r="E426" s="16">
        <v>73431</v>
      </c>
      <c r="F426" s="16">
        <v>73431</v>
      </c>
      <c r="H426" s="39">
        <f t="shared" si="10"/>
        <v>0</v>
      </c>
      <c r="I426" s="41" t="e">
        <v>#VALUE!</v>
      </c>
      <c r="L426" t="e">
        <v>#VALUE!</v>
      </c>
    </row>
    <row r="427" spans="1:12" ht="16.5" x14ac:dyDescent="0.25">
      <c r="A427" s="15" t="str">
        <f t="shared" si="9"/>
        <v>TMARTHATECOCGM500</v>
      </c>
      <c r="B427" s="15" t="s">
        <v>616</v>
      </c>
      <c r="C427" s="15" t="s">
        <v>542</v>
      </c>
      <c r="D427" s="15" t="s">
        <v>543</v>
      </c>
      <c r="E427" s="16">
        <v>119066</v>
      </c>
      <c r="F427" s="16">
        <v>119066</v>
      </c>
      <c r="H427" s="39">
        <f t="shared" si="10"/>
        <v>0</v>
      </c>
      <c r="I427" s="41">
        <v>73431</v>
      </c>
      <c r="L427">
        <v>73431</v>
      </c>
    </row>
    <row r="428" spans="1:12" ht="16.5" x14ac:dyDescent="0.25">
      <c r="A428" s="15" t="str">
        <f t="shared" si="9"/>
        <v>TMARTHATECOGM500</v>
      </c>
      <c r="B428" s="15" t="s">
        <v>616</v>
      </c>
      <c r="C428" s="15" t="s">
        <v>30</v>
      </c>
      <c r="D428" s="15" t="s">
        <v>31</v>
      </c>
      <c r="E428" s="16">
        <v>111058</v>
      </c>
      <c r="F428" s="16">
        <v>111058</v>
      </c>
      <c r="H428" s="39">
        <f t="shared" si="10"/>
        <v>0</v>
      </c>
      <c r="I428" s="41">
        <v>119066</v>
      </c>
      <c r="L428">
        <v>119066</v>
      </c>
    </row>
    <row r="429" spans="1:12" ht="16.5" x14ac:dyDescent="0.25">
      <c r="A429" s="15" t="str">
        <f t="shared" si="9"/>
        <v>TMARTHATECOGTLX250G</v>
      </c>
      <c r="B429" s="15" t="s">
        <v>616</v>
      </c>
      <c r="C429" s="15" t="s">
        <v>32</v>
      </c>
      <c r="D429" s="15" t="s">
        <v>33</v>
      </c>
      <c r="E429" s="16">
        <v>50182</v>
      </c>
      <c r="F429" s="16">
        <v>50182</v>
      </c>
      <c r="H429" s="39">
        <f t="shared" si="10"/>
        <v>0</v>
      </c>
      <c r="I429" s="41">
        <v>111058</v>
      </c>
      <c r="L429">
        <v>111058</v>
      </c>
    </row>
    <row r="430" spans="1:12" ht="16.5" x14ac:dyDescent="0.25">
      <c r="A430" s="15" t="str">
        <f t="shared" si="9"/>
        <v>TMARTHATECOMNH250</v>
      </c>
      <c r="B430" s="15" t="s">
        <v>616</v>
      </c>
      <c r="C430" s="15" t="s">
        <v>48</v>
      </c>
      <c r="D430" s="15" t="s">
        <v>49</v>
      </c>
      <c r="E430" s="16">
        <v>46000</v>
      </c>
      <c r="F430" s="16">
        <v>46000</v>
      </c>
      <c r="H430" s="39">
        <f t="shared" si="10"/>
        <v>0</v>
      </c>
      <c r="I430" s="41">
        <v>50183</v>
      </c>
      <c r="L430">
        <v>50182</v>
      </c>
    </row>
    <row r="431" spans="1:12" ht="16.5" x14ac:dyDescent="0.25">
      <c r="A431" s="15" t="str">
        <f t="shared" si="9"/>
        <v>TMARTHATECOTH200</v>
      </c>
      <c r="B431" s="15" t="s">
        <v>616</v>
      </c>
      <c r="C431" s="15" t="s">
        <v>34</v>
      </c>
      <c r="D431" s="15" t="s">
        <v>35</v>
      </c>
      <c r="E431" s="16">
        <v>55595</v>
      </c>
      <c r="F431" s="16">
        <v>55595</v>
      </c>
      <c r="H431" s="39">
        <f t="shared" si="10"/>
        <v>0</v>
      </c>
      <c r="I431" s="41">
        <v>46000</v>
      </c>
      <c r="L431">
        <v>46000</v>
      </c>
    </row>
    <row r="432" spans="1:12" ht="16.5" x14ac:dyDescent="0.25">
      <c r="A432" s="15" t="str">
        <f t="shared" si="9"/>
        <v/>
      </c>
      <c r="B432" s="15"/>
      <c r="C432" s="15"/>
      <c r="D432" s="15"/>
      <c r="E432" s="16"/>
      <c r="F432" s="16"/>
      <c r="H432" s="39">
        <f t="shared" si="10"/>
        <v>0</v>
      </c>
      <c r="I432" s="41">
        <v>55595</v>
      </c>
      <c r="L432">
        <v>55595</v>
      </c>
    </row>
    <row r="433" spans="1:12" ht="16.5" x14ac:dyDescent="0.25">
      <c r="A433" s="15" t="str">
        <f>B433&amp;C433</f>
        <v>TOMITACGM100</v>
      </c>
      <c r="B433" s="15" t="s">
        <v>618</v>
      </c>
      <c r="C433" s="15" t="s">
        <v>551</v>
      </c>
      <c r="D433" s="15" t="s">
        <v>552</v>
      </c>
      <c r="E433" s="16">
        <v>24549</v>
      </c>
      <c r="F433" s="16">
        <v>24549</v>
      </c>
      <c r="H433" s="39">
        <f t="shared" si="10"/>
        <v>0</v>
      </c>
      <c r="I433" s="41" t="e">
        <v>#VALUE!</v>
      </c>
      <c r="L433" t="e">
        <v>#VALUE!</v>
      </c>
    </row>
    <row r="434" spans="1:12" ht="16.5" x14ac:dyDescent="0.25">
      <c r="A434" s="15" t="str">
        <f t="shared" si="9"/>
        <v>TOMITACGM300</v>
      </c>
      <c r="B434" s="15" t="s">
        <v>618</v>
      </c>
      <c r="C434" s="15" t="s">
        <v>27</v>
      </c>
      <c r="D434" s="15" t="s">
        <v>28</v>
      </c>
      <c r="E434" s="16">
        <v>73431</v>
      </c>
      <c r="F434" s="16">
        <v>73431</v>
      </c>
      <c r="H434" s="39">
        <f t="shared" si="10"/>
        <v>0</v>
      </c>
      <c r="I434" s="41">
        <v>24549</v>
      </c>
      <c r="L434">
        <v>24549</v>
      </c>
    </row>
    <row r="435" spans="1:12" ht="16.5" x14ac:dyDescent="0.25">
      <c r="A435" s="15" t="str">
        <f t="shared" si="9"/>
        <v/>
      </c>
      <c r="B435" s="15"/>
      <c r="C435" s="15"/>
      <c r="D435" s="15"/>
      <c r="E435" s="16"/>
      <c r="F435" s="16"/>
      <c r="H435" s="39">
        <f t="shared" si="10"/>
        <v>0</v>
      </c>
      <c r="I435" s="41">
        <v>73431</v>
      </c>
      <c r="L435">
        <v>73431</v>
      </c>
    </row>
    <row r="436" spans="1:12" ht="16.5" x14ac:dyDescent="0.25">
      <c r="A436" s="15" t="str">
        <f t="shared" si="9"/>
        <v>TTMFARMCC300</v>
      </c>
      <c r="B436" s="15" t="s">
        <v>620</v>
      </c>
      <c r="C436" s="15" t="s">
        <v>37</v>
      </c>
      <c r="D436" s="15" t="s">
        <v>38</v>
      </c>
      <c r="E436" s="16">
        <v>74250</v>
      </c>
      <c r="F436" s="16">
        <v>74250</v>
      </c>
      <c r="H436" s="39">
        <f t="shared" si="10"/>
        <v>0</v>
      </c>
      <c r="I436" s="41" t="e">
        <v>#VALUE!</v>
      </c>
      <c r="L436" t="e">
        <v>#VALUE!</v>
      </c>
    </row>
    <row r="437" spans="1:12" ht="16.5" x14ac:dyDescent="0.25">
      <c r="A437" s="15" t="str">
        <f t="shared" si="9"/>
        <v>TTMFARMCGM300</v>
      </c>
      <c r="B437" s="15" t="s">
        <v>620</v>
      </c>
      <c r="C437" s="15" t="s">
        <v>27</v>
      </c>
      <c r="D437" s="15" t="s">
        <v>28</v>
      </c>
      <c r="E437" s="16">
        <v>73431</v>
      </c>
      <c r="F437" s="16">
        <v>73431</v>
      </c>
      <c r="H437" s="39">
        <f t="shared" si="10"/>
        <v>0</v>
      </c>
      <c r="I437" s="41">
        <v>74250</v>
      </c>
      <c r="L437">
        <v>74250</v>
      </c>
    </row>
    <row r="438" spans="1:12" ht="16.5" x14ac:dyDescent="0.25">
      <c r="A438" s="15" t="str">
        <f t="shared" si="9"/>
        <v>TTMFARMCGM500</v>
      </c>
      <c r="B438" s="15" t="s">
        <v>620</v>
      </c>
      <c r="C438" s="15" t="s">
        <v>542</v>
      </c>
      <c r="D438" s="15" t="s">
        <v>543</v>
      </c>
      <c r="E438" s="16">
        <v>119066</v>
      </c>
      <c r="F438" s="16">
        <v>119066</v>
      </c>
      <c r="H438" s="39">
        <f t="shared" si="10"/>
        <v>0</v>
      </c>
      <c r="I438" s="41">
        <v>73431</v>
      </c>
      <c r="L438">
        <v>73431</v>
      </c>
    </row>
    <row r="439" spans="1:12" ht="16.5" x14ac:dyDescent="0.25">
      <c r="A439" s="15" t="str">
        <f t="shared" si="9"/>
        <v>TTMFARMGM500</v>
      </c>
      <c r="B439" s="15" t="s">
        <v>620</v>
      </c>
      <c r="C439" s="15" t="s">
        <v>30</v>
      </c>
      <c r="D439" s="15" t="s">
        <v>31</v>
      </c>
      <c r="E439" s="16">
        <v>111058</v>
      </c>
      <c r="F439" s="16">
        <v>111058</v>
      </c>
      <c r="H439" s="39">
        <f t="shared" si="10"/>
        <v>0</v>
      </c>
      <c r="I439" s="41">
        <v>119066</v>
      </c>
      <c r="L439">
        <v>119066</v>
      </c>
    </row>
    <row r="440" spans="1:12" ht="16.5" x14ac:dyDescent="0.25">
      <c r="A440" s="15" t="str">
        <f t="shared" si="9"/>
        <v>TTMFARMGTLX250G</v>
      </c>
      <c r="B440" s="15" t="s">
        <v>620</v>
      </c>
      <c r="C440" s="15" t="s">
        <v>32</v>
      </c>
      <c r="D440" s="15" t="s">
        <v>33</v>
      </c>
      <c r="E440" s="16">
        <v>50182</v>
      </c>
      <c r="F440" s="16">
        <v>50182</v>
      </c>
      <c r="H440" s="39">
        <f t="shared" si="10"/>
        <v>0</v>
      </c>
      <c r="I440" s="41">
        <v>111058</v>
      </c>
      <c r="L440">
        <v>111058</v>
      </c>
    </row>
    <row r="441" spans="1:12" ht="16.5" x14ac:dyDescent="0.25">
      <c r="A441" s="15" t="str">
        <f t="shared" si="9"/>
        <v>TTMFARMMNH250</v>
      </c>
      <c r="B441" s="15" t="s">
        <v>620</v>
      </c>
      <c r="C441" s="15" t="s">
        <v>48</v>
      </c>
      <c r="D441" s="15" t="s">
        <v>49</v>
      </c>
      <c r="E441" s="16">
        <v>46000</v>
      </c>
      <c r="F441" s="16">
        <v>46000</v>
      </c>
      <c r="H441" s="39">
        <f t="shared" si="10"/>
        <v>0</v>
      </c>
      <c r="I441" s="41">
        <v>50183</v>
      </c>
      <c r="L441">
        <v>50183</v>
      </c>
    </row>
    <row r="442" spans="1:12" ht="16.5" x14ac:dyDescent="0.25">
      <c r="A442" s="15" t="str">
        <f t="shared" si="9"/>
        <v>TTMFARMTH200</v>
      </c>
      <c r="B442" s="15" t="s">
        <v>620</v>
      </c>
      <c r="C442" s="15" t="s">
        <v>34</v>
      </c>
      <c r="D442" s="15" t="s">
        <v>35</v>
      </c>
      <c r="E442" s="16">
        <v>55595</v>
      </c>
      <c r="F442" s="16">
        <v>55595</v>
      </c>
      <c r="H442" s="39">
        <f t="shared" si="10"/>
        <v>0</v>
      </c>
      <c r="I442" s="41">
        <v>46000</v>
      </c>
      <c r="L442">
        <v>46000</v>
      </c>
    </row>
    <row r="443" spans="1:12" ht="16.5" x14ac:dyDescent="0.25">
      <c r="A443" s="15" t="str">
        <f t="shared" si="9"/>
        <v/>
      </c>
      <c r="B443" s="15"/>
      <c r="C443" s="15"/>
      <c r="D443" s="15"/>
      <c r="E443" s="16"/>
      <c r="F443" s="16"/>
      <c r="H443" s="39">
        <f t="shared" si="10"/>
        <v>0</v>
      </c>
      <c r="I443" s="41">
        <v>55595</v>
      </c>
      <c r="L443">
        <v>55595</v>
      </c>
    </row>
    <row r="444" spans="1:12" ht="16.5" x14ac:dyDescent="0.25">
      <c r="A444" s="15" t="str">
        <f t="shared" si="9"/>
        <v>UNITCC300</v>
      </c>
      <c r="B444" s="15" t="s">
        <v>622</v>
      </c>
      <c r="C444" s="15" t="s">
        <v>37</v>
      </c>
      <c r="D444" s="15" t="s">
        <v>38</v>
      </c>
      <c r="E444" s="16">
        <v>74250</v>
      </c>
      <c r="F444" s="16">
        <v>74250</v>
      </c>
      <c r="H444" s="39">
        <f t="shared" si="10"/>
        <v>0</v>
      </c>
      <c r="I444" s="41" t="e">
        <v>#VALUE!</v>
      </c>
      <c r="L444" t="e">
        <v>#VALUE!</v>
      </c>
    </row>
    <row r="445" spans="1:12" ht="16.5" x14ac:dyDescent="0.25">
      <c r="A445" s="15" t="str">
        <f t="shared" si="9"/>
        <v>UNITCGM300</v>
      </c>
      <c r="B445" s="15" t="s">
        <v>622</v>
      </c>
      <c r="C445" s="15" t="s">
        <v>27</v>
      </c>
      <c r="D445" s="15" t="s">
        <v>28</v>
      </c>
      <c r="E445" s="16">
        <v>73431</v>
      </c>
      <c r="F445" s="16">
        <v>73431</v>
      </c>
      <c r="H445" s="39">
        <f t="shared" si="10"/>
        <v>0</v>
      </c>
      <c r="I445" s="41">
        <v>74250</v>
      </c>
      <c r="L445">
        <v>74250</v>
      </c>
    </row>
    <row r="446" spans="1:12" ht="16.5" x14ac:dyDescent="0.25">
      <c r="A446" s="15" t="str">
        <f t="shared" si="9"/>
        <v>UNITcgm100</v>
      </c>
      <c r="B446" s="15" t="s">
        <v>622</v>
      </c>
      <c r="C446" s="15" t="s">
        <v>7183</v>
      </c>
      <c r="D446" s="15" t="s">
        <v>7198</v>
      </c>
      <c r="E446" s="16">
        <v>24549</v>
      </c>
      <c r="F446" s="16">
        <v>24549</v>
      </c>
      <c r="H446" s="39">
        <f t="shared" si="10"/>
        <v>0</v>
      </c>
      <c r="I446" s="41">
        <v>73431</v>
      </c>
      <c r="L446">
        <v>73431</v>
      </c>
    </row>
    <row r="447" spans="1:12" ht="16.5" x14ac:dyDescent="0.25">
      <c r="A447" s="15" t="str">
        <f t="shared" si="9"/>
        <v>UNITCGM500</v>
      </c>
      <c r="B447" s="15" t="s">
        <v>622</v>
      </c>
      <c r="C447" s="15" t="s">
        <v>542</v>
      </c>
      <c r="D447" s="15" t="s">
        <v>543</v>
      </c>
      <c r="E447" s="16">
        <v>119066</v>
      </c>
      <c r="F447" s="16">
        <v>119066</v>
      </c>
      <c r="H447" s="39">
        <f t="shared" si="10"/>
        <v>0</v>
      </c>
      <c r="I447" s="41">
        <v>119066</v>
      </c>
      <c r="L447">
        <v>119066</v>
      </c>
    </row>
    <row r="448" spans="1:12" ht="16.5" x14ac:dyDescent="0.25">
      <c r="A448" s="15" t="str">
        <f t="shared" si="9"/>
        <v>UNITCN300</v>
      </c>
      <c r="B448" s="15" t="s">
        <v>622</v>
      </c>
      <c r="C448" s="15" t="s">
        <v>39</v>
      </c>
      <c r="D448" s="15" t="s">
        <v>40</v>
      </c>
      <c r="E448" s="16">
        <v>70950</v>
      </c>
      <c r="F448" s="16">
        <v>70950</v>
      </c>
      <c r="H448" s="39">
        <f t="shared" si="10"/>
        <v>0</v>
      </c>
      <c r="I448" s="41">
        <v>70950</v>
      </c>
      <c r="L448">
        <v>70950</v>
      </c>
    </row>
    <row r="449" spans="1:12" ht="16.5" x14ac:dyDescent="0.25">
      <c r="A449" s="15" t="str">
        <f t="shared" si="9"/>
        <v>UNITGHK300</v>
      </c>
      <c r="B449" s="15" t="s">
        <v>622</v>
      </c>
      <c r="C449" s="15" t="s">
        <v>553</v>
      </c>
      <c r="D449" s="15" t="s">
        <v>554</v>
      </c>
      <c r="E449" s="16">
        <v>70000</v>
      </c>
      <c r="F449" s="16">
        <v>70000</v>
      </c>
      <c r="H449" s="39">
        <f t="shared" si="10"/>
        <v>0</v>
      </c>
      <c r="I449" s="41">
        <v>70000</v>
      </c>
      <c r="L449">
        <v>70000</v>
      </c>
    </row>
    <row r="450" spans="1:12" ht="16.5" x14ac:dyDescent="0.25">
      <c r="A450" s="15" t="str">
        <f t="shared" si="9"/>
        <v>UNITGM500</v>
      </c>
      <c r="B450" s="15" t="s">
        <v>622</v>
      </c>
      <c r="C450" s="15" t="s">
        <v>30</v>
      </c>
      <c r="D450" s="15" t="s">
        <v>31</v>
      </c>
      <c r="E450" s="16">
        <v>111058</v>
      </c>
      <c r="F450" s="16">
        <v>111058</v>
      </c>
      <c r="H450" s="39">
        <f t="shared" si="10"/>
        <v>0</v>
      </c>
      <c r="I450" s="41">
        <v>111058</v>
      </c>
      <c r="L450">
        <v>111058</v>
      </c>
    </row>
    <row r="451" spans="1:12" ht="16.5" x14ac:dyDescent="0.25">
      <c r="A451" s="15" t="str">
        <f t="shared" si="9"/>
        <v>UNITGTLX250G</v>
      </c>
      <c r="B451" s="15" t="s">
        <v>622</v>
      </c>
      <c r="C451" s="15" t="s">
        <v>32</v>
      </c>
      <c r="D451" s="15" t="s">
        <v>33</v>
      </c>
      <c r="E451" s="16">
        <v>50182</v>
      </c>
      <c r="F451" s="16">
        <v>50182</v>
      </c>
      <c r="H451" s="39">
        <f t="shared" si="10"/>
        <v>0</v>
      </c>
      <c r="I451" s="41">
        <v>50183</v>
      </c>
      <c r="L451">
        <v>50183</v>
      </c>
    </row>
    <row r="452" spans="1:12" ht="16.5" x14ac:dyDescent="0.25">
      <c r="A452" s="15" t="str">
        <f t="shared" si="9"/>
        <v>UNITGXD500</v>
      </c>
      <c r="B452" s="15" t="s">
        <v>622</v>
      </c>
      <c r="C452" s="15" t="s">
        <v>52</v>
      </c>
      <c r="D452" s="15" t="s">
        <v>53</v>
      </c>
      <c r="E452" s="16">
        <v>111606</v>
      </c>
      <c r="F452" s="16">
        <v>111606</v>
      </c>
      <c r="H452" s="39">
        <f t="shared" si="10"/>
        <v>0</v>
      </c>
      <c r="I452" s="41">
        <v>111606</v>
      </c>
      <c r="L452">
        <v>111606</v>
      </c>
    </row>
    <row r="453" spans="1:12" ht="16.5" x14ac:dyDescent="0.25">
      <c r="A453" s="15" t="str">
        <f t="shared" si="9"/>
        <v>UNITMNH250</v>
      </c>
      <c r="B453" s="15" t="s">
        <v>622</v>
      </c>
      <c r="C453" s="15" t="s">
        <v>48</v>
      </c>
      <c r="D453" s="15" t="s">
        <v>49</v>
      </c>
      <c r="E453" s="16">
        <v>46000</v>
      </c>
      <c r="F453" s="16">
        <v>46000</v>
      </c>
      <c r="H453" s="39">
        <f t="shared" si="10"/>
        <v>0</v>
      </c>
      <c r="I453" s="41">
        <v>46000</v>
      </c>
      <c r="L453">
        <v>46000</v>
      </c>
    </row>
    <row r="454" spans="1:12" ht="16.5" x14ac:dyDescent="0.25">
      <c r="A454" s="15" t="str">
        <f t="shared" si="9"/>
        <v>UNITTH200</v>
      </c>
      <c r="B454" s="15" t="s">
        <v>622</v>
      </c>
      <c r="C454" s="15" t="s">
        <v>34</v>
      </c>
      <c r="D454" s="15" t="s">
        <v>35</v>
      </c>
      <c r="E454" s="16">
        <v>55595</v>
      </c>
      <c r="F454" s="16">
        <v>55595</v>
      </c>
      <c r="H454" s="39">
        <f t="shared" si="10"/>
        <v>0</v>
      </c>
      <c r="I454" s="41">
        <v>55595</v>
      </c>
      <c r="L454">
        <v>55595</v>
      </c>
    </row>
    <row r="455" spans="1:12" ht="16.5" x14ac:dyDescent="0.25">
      <c r="A455" s="15" t="str">
        <f t="shared" si="9"/>
        <v/>
      </c>
      <c r="B455" s="15"/>
      <c r="C455" s="15"/>
      <c r="D455" s="15"/>
      <c r="E455" s="16"/>
      <c r="F455" s="16"/>
      <c r="H455" s="39">
        <f t="shared" si="10"/>
        <v>0</v>
      </c>
      <c r="I455" s="41" t="e">
        <v>#VALUE!</v>
      </c>
      <c r="L455" t="e">
        <v>#VALUE!</v>
      </c>
    </row>
    <row r="456" spans="1:12" ht="16.5" x14ac:dyDescent="0.25">
      <c r="A456" s="15" t="str">
        <f t="shared" si="9"/>
        <v>VANCUONGCC300</v>
      </c>
      <c r="B456" s="15" t="s">
        <v>7174</v>
      </c>
      <c r="C456" s="15" t="s">
        <v>37</v>
      </c>
      <c r="D456" s="15" t="s">
        <v>38</v>
      </c>
      <c r="E456" s="16">
        <v>74250</v>
      </c>
      <c r="F456" s="16">
        <v>74250</v>
      </c>
      <c r="H456" s="39">
        <f t="shared" si="10"/>
        <v>0</v>
      </c>
      <c r="I456" s="41">
        <v>74250</v>
      </c>
      <c r="L456">
        <v>74250</v>
      </c>
    </row>
    <row r="457" spans="1:12" ht="16.5" x14ac:dyDescent="0.25">
      <c r="A457" s="15" t="str">
        <f t="shared" si="9"/>
        <v>VANCUONGCGM300</v>
      </c>
      <c r="B457" s="15" t="s">
        <v>7174</v>
      </c>
      <c r="C457" s="15" t="s">
        <v>27</v>
      </c>
      <c r="D457" s="15" t="s">
        <v>28</v>
      </c>
      <c r="E457" s="16">
        <v>73431</v>
      </c>
      <c r="F457" s="16">
        <v>73431</v>
      </c>
      <c r="H457" s="39">
        <f t="shared" si="10"/>
        <v>0</v>
      </c>
      <c r="I457" s="41">
        <v>73431</v>
      </c>
      <c r="L457">
        <v>73431</v>
      </c>
    </row>
    <row r="458" spans="1:12" ht="16.5" x14ac:dyDescent="0.25">
      <c r="A458" s="15" t="str">
        <f t="shared" si="9"/>
        <v>VANCUONGGL250</v>
      </c>
      <c r="B458" s="15" t="s">
        <v>7174</v>
      </c>
      <c r="C458" s="15" t="s">
        <v>44</v>
      </c>
      <c r="D458" s="15" t="s">
        <v>45</v>
      </c>
      <c r="E458" s="16">
        <v>49500</v>
      </c>
      <c r="F458" s="16">
        <v>49500</v>
      </c>
      <c r="H458" s="39">
        <f t="shared" si="10"/>
        <v>0</v>
      </c>
      <c r="I458" s="41">
        <v>49500</v>
      </c>
      <c r="L458">
        <v>49500</v>
      </c>
    </row>
    <row r="459" spans="1:12" ht="16.5" x14ac:dyDescent="0.25">
      <c r="A459" s="15" t="str">
        <f t="shared" si="9"/>
        <v>VANCUONGGM500</v>
      </c>
      <c r="B459" s="15" t="s">
        <v>7174</v>
      </c>
      <c r="C459" s="15" t="s">
        <v>30</v>
      </c>
      <c r="D459" s="15" t="s">
        <v>31</v>
      </c>
      <c r="E459" s="16">
        <v>111058</v>
      </c>
      <c r="F459" s="16">
        <v>111058</v>
      </c>
      <c r="H459" s="39">
        <f t="shared" si="10"/>
        <v>0</v>
      </c>
      <c r="I459" s="41">
        <v>111058</v>
      </c>
      <c r="L459">
        <v>111058</v>
      </c>
    </row>
    <row r="460" spans="1:12" ht="16.5" x14ac:dyDescent="0.25">
      <c r="A460" s="15" t="str">
        <f t="shared" si="9"/>
        <v>VANCUONGGSG250</v>
      </c>
      <c r="B460" s="15" t="s">
        <v>7174</v>
      </c>
      <c r="C460" s="15" t="s">
        <v>46</v>
      </c>
      <c r="D460" s="15" t="s">
        <v>47</v>
      </c>
      <c r="E460" s="16">
        <v>50400</v>
      </c>
      <c r="F460" s="16">
        <v>50400</v>
      </c>
      <c r="H460" s="39">
        <f t="shared" si="10"/>
        <v>0</v>
      </c>
      <c r="I460" s="41">
        <v>50400</v>
      </c>
      <c r="L460">
        <v>50400</v>
      </c>
    </row>
    <row r="461" spans="1:12" ht="16.5" x14ac:dyDescent="0.25">
      <c r="A461" s="15" t="str">
        <f t="shared" ref="A461:A525" si="11">B461&amp;C461</f>
        <v>VANCUONGGTLX250G</v>
      </c>
      <c r="B461" s="15" t="s">
        <v>7174</v>
      </c>
      <c r="C461" s="15" t="s">
        <v>32</v>
      </c>
      <c r="D461" s="15" t="s">
        <v>33</v>
      </c>
      <c r="E461" s="16">
        <v>50182</v>
      </c>
      <c r="F461" s="16">
        <v>50182</v>
      </c>
      <c r="H461" s="39">
        <f t="shared" si="10"/>
        <v>0</v>
      </c>
      <c r="I461" s="41">
        <v>50183</v>
      </c>
      <c r="L461">
        <v>50182</v>
      </c>
    </row>
    <row r="462" spans="1:12" ht="16.5" x14ac:dyDescent="0.25">
      <c r="A462" s="15" t="str">
        <f t="shared" si="11"/>
        <v>VANCUONGMNH250</v>
      </c>
      <c r="B462" s="15" t="s">
        <v>7174</v>
      </c>
      <c r="C462" s="15" t="s">
        <v>48</v>
      </c>
      <c r="D462" s="15" t="s">
        <v>49</v>
      </c>
      <c r="E462" s="16">
        <v>46000</v>
      </c>
      <c r="F462" s="16">
        <v>46000</v>
      </c>
      <c r="H462" s="39">
        <f t="shared" si="10"/>
        <v>0</v>
      </c>
      <c r="I462" s="41">
        <v>46000</v>
      </c>
      <c r="L462">
        <v>46000</v>
      </c>
    </row>
    <row r="463" spans="1:12" ht="16.5" x14ac:dyDescent="0.25">
      <c r="A463" s="15" t="str">
        <f t="shared" si="11"/>
        <v>VANCUONGTH200</v>
      </c>
      <c r="B463" s="15" t="s">
        <v>7174</v>
      </c>
      <c r="C463" s="15" t="s">
        <v>34</v>
      </c>
      <c r="D463" s="15" t="s">
        <v>35</v>
      </c>
      <c r="E463" s="16">
        <v>55595</v>
      </c>
      <c r="F463" s="16">
        <v>55595</v>
      </c>
      <c r="H463" s="39">
        <f t="shared" ref="H463:H526" si="12">F463-E463</f>
        <v>0</v>
      </c>
      <c r="I463" s="41">
        <v>55595</v>
      </c>
      <c r="L463">
        <v>55595</v>
      </c>
    </row>
    <row r="464" spans="1:12" ht="16.5" x14ac:dyDescent="0.25">
      <c r="A464" s="15" t="str">
        <f t="shared" si="11"/>
        <v/>
      </c>
      <c r="B464" s="15"/>
      <c r="C464" s="15"/>
      <c r="D464" s="15"/>
      <c r="E464" s="16"/>
      <c r="F464" s="16"/>
      <c r="H464" s="39">
        <f t="shared" si="12"/>
        <v>0</v>
      </c>
      <c r="I464" s="41" t="e">
        <v>#VALUE!</v>
      </c>
      <c r="L464" t="e">
        <v>#VALUE!</v>
      </c>
    </row>
    <row r="465" spans="1:12" ht="16.5" x14ac:dyDescent="0.25">
      <c r="A465" s="15" t="str">
        <f t="shared" si="11"/>
        <v>VIETYCC300</v>
      </c>
      <c r="B465" s="15" t="s">
        <v>624</v>
      </c>
      <c r="C465" s="15" t="s">
        <v>37</v>
      </c>
      <c r="D465" s="15" t="s">
        <v>38</v>
      </c>
      <c r="E465" s="16">
        <v>74250</v>
      </c>
      <c r="F465" s="16">
        <v>70538</v>
      </c>
      <c r="H465" s="39">
        <f t="shared" si="12"/>
        <v>-3712</v>
      </c>
      <c r="I465" s="41">
        <v>74250</v>
      </c>
      <c r="L465">
        <v>70538</v>
      </c>
    </row>
    <row r="466" spans="1:12" ht="16.5" x14ac:dyDescent="0.25">
      <c r="A466" s="15" t="str">
        <f t="shared" si="11"/>
        <v>VIETYCGM300</v>
      </c>
      <c r="B466" s="15" t="s">
        <v>624</v>
      </c>
      <c r="C466" s="15" t="s">
        <v>27</v>
      </c>
      <c r="D466" s="15" t="s">
        <v>28</v>
      </c>
      <c r="E466" s="16">
        <v>73431</v>
      </c>
      <c r="F466" s="16">
        <v>69759</v>
      </c>
      <c r="H466" s="39">
        <f t="shared" si="12"/>
        <v>-3672</v>
      </c>
      <c r="I466" s="41">
        <v>73431</v>
      </c>
      <c r="L466">
        <v>69759</v>
      </c>
    </row>
    <row r="467" spans="1:12" ht="16.5" x14ac:dyDescent="0.25">
      <c r="A467" s="15" t="str">
        <f t="shared" si="11"/>
        <v>VIETYCN300</v>
      </c>
      <c r="B467" s="15" t="s">
        <v>624</v>
      </c>
      <c r="C467" s="15" t="s">
        <v>39</v>
      </c>
      <c r="D467" s="15" t="s">
        <v>40</v>
      </c>
      <c r="E467" s="16">
        <v>70950</v>
      </c>
      <c r="F467" s="16">
        <v>67402</v>
      </c>
      <c r="H467" s="39">
        <f t="shared" si="12"/>
        <v>-3548</v>
      </c>
      <c r="I467" s="41">
        <v>70950</v>
      </c>
      <c r="L467">
        <v>67402</v>
      </c>
    </row>
    <row r="468" spans="1:12" ht="16.5" x14ac:dyDescent="0.25">
      <c r="A468" s="15" t="str">
        <f t="shared" si="11"/>
        <v>VIETYGHK300</v>
      </c>
      <c r="B468" s="15" t="s">
        <v>624</v>
      </c>
      <c r="C468" s="15" t="s">
        <v>553</v>
      </c>
      <c r="D468" s="15" t="s">
        <v>554</v>
      </c>
      <c r="E468" s="16">
        <v>70000</v>
      </c>
      <c r="F468" s="16">
        <v>66500</v>
      </c>
      <c r="H468" s="39">
        <f t="shared" si="12"/>
        <v>-3500</v>
      </c>
      <c r="I468" s="41">
        <v>70000</v>
      </c>
      <c r="L468">
        <v>66500</v>
      </c>
    </row>
    <row r="469" spans="1:12" ht="16.5" x14ac:dyDescent="0.25">
      <c r="A469" s="15" t="str">
        <f t="shared" si="11"/>
        <v>VIETYGM500</v>
      </c>
      <c r="B469" s="15" t="s">
        <v>624</v>
      </c>
      <c r="C469" s="15" t="s">
        <v>30</v>
      </c>
      <c r="D469" s="15" t="s">
        <v>31</v>
      </c>
      <c r="E469" s="16">
        <v>111058</v>
      </c>
      <c r="F469" s="16">
        <v>105505</v>
      </c>
      <c r="H469" s="39">
        <f t="shared" si="12"/>
        <v>-5553</v>
      </c>
      <c r="I469" s="41">
        <v>111058</v>
      </c>
      <c r="L469">
        <v>105505</v>
      </c>
    </row>
    <row r="470" spans="1:12" ht="16.5" x14ac:dyDescent="0.25">
      <c r="A470" s="15" t="str">
        <f t="shared" si="11"/>
        <v>VIETYGTLX250G</v>
      </c>
      <c r="B470" s="15" t="s">
        <v>624</v>
      </c>
      <c r="C470" s="15" t="s">
        <v>32</v>
      </c>
      <c r="D470" s="15" t="s">
        <v>33</v>
      </c>
      <c r="E470" s="16">
        <v>50182</v>
      </c>
      <c r="F470" s="16">
        <v>47673</v>
      </c>
      <c r="H470" s="39">
        <f t="shared" si="12"/>
        <v>-2509</v>
      </c>
      <c r="I470" s="41">
        <v>50183</v>
      </c>
      <c r="L470">
        <v>47673</v>
      </c>
    </row>
    <row r="471" spans="1:12" ht="16.5" x14ac:dyDescent="0.25">
      <c r="A471" s="15" t="str">
        <f t="shared" si="11"/>
        <v>VIETYGXD500</v>
      </c>
      <c r="B471" s="15" t="s">
        <v>624</v>
      </c>
      <c r="C471" s="15" t="s">
        <v>52</v>
      </c>
      <c r="D471" s="15" t="s">
        <v>53</v>
      </c>
      <c r="E471" s="16">
        <v>111606</v>
      </c>
      <c r="F471" s="16">
        <v>106025</v>
      </c>
      <c r="H471" s="39">
        <f t="shared" si="12"/>
        <v>-5581</v>
      </c>
      <c r="I471" s="41">
        <v>111606</v>
      </c>
      <c r="L471">
        <v>106025</v>
      </c>
    </row>
    <row r="472" spans="1:12" ht="16.5" x14ac:dyDescent="0.25">
      <c r="A472" s="15" t="str">
        <f t="shared" si="11"/>
        <v>VIETYMNH250</v>
      </c>
      <c r="B472" s="15" t="s">
        <v>624</v>
      </c>
      <c r="C472" s="15" t="s">
        <v>48</v>
      </c>
      <c r="D472" s="15" t="s">
        <v>49</v>
      </c>
      <c r="E472" s="16">
        <v>46000</v>
      </c>
      <c r="F472" s="16">
        <v>43700</v>
      </c>
      <c r="H472" s="39">
        <f t="shared" si="12"/>
        <v>-2300</v>
      </c>
      <c r="I472" s="41">
        <v>46000</v>
      </c>
      <c r="L472">
        <v>43700</v>
      </c>
    </row>
    <row r="473" spans="1:12" ht="16.5" x14ac:dyDescent="0.25">
      <c r="A473" s="15" t="str">
        <f t="shared" si="11"/>
        <v>VIETYTH200</v>
      </c>
      <c r="B473" s="15" t="s">
        <v>624</v>
      </c>
      <c r="C473" s="15" t="s">
        <v>34</v>
      </c>
      <c r="D473" s="15" t="s">
        <v>35</v>
      </c>
      <c r="E473" s="16">
        <v>55595</v>
      </c>
      <c r="F473" s="16">
        <v>52815</v>
      </c>
      <c r="H473" s="39">
        <f t="shared" si="12"/>
        <v>-2780</v>
      </c>
      <c r="I473" s="41">
        <v>55595</v>
      </c>
      <c r="L473">
        <v>52815</v>
      </c>
    </row>
    <row r="474" spans="1:12" ht="16.5" x14ac:dyDescent="0.25">
      <c r="A474" s="15" t="str">
        <f t="shared" si="11"/>
        <v/>
      </c>
      <c r="B474" s="15"/>
      <c r="C474" s="15"/>
      <c r="D474" s="15"/>
      <c r="E474" s="16"/>
      <c r="F474" s="16"/>
      <c r="H474" s="39">
        <f t="shared" si="12"/>
        <v>0</v>
      </c>
      <c r="I474" s="41" t="e">
        <v>#VALUE!</v>
      </c>
      <c r="L474" t="e">
        <v>#VALUE!</v>
      </c>
    </row>
    <row r="475" spans="1:12" ht="16.5" x14ac:dyDescent="0.25">
      <c r="A475" s="15" t="str">
        <f t="shared" si="11"/>
        <v>VITALMARTCC300</v>
      </c>
      <c r="B475" s="15" t="s">
        <v>626</v>
      </c>
      <c r="C475" s="15" t="s">
        <v>37</v>
      </c>
      <c r="D475" s="15" t="s">
        <v>38</v>
      </c>
      <c r="E475" s="16">
        <v>74250</v>
      </c>
      <c r="F475" s="16">
        <v>74250</v>
      </c>
      <c r="H475" s="39">
        <f t="shared" si="12"/>
        <v>0</v>
      </c>
      <c r="I475" s="41">
        <v>74250</v>
      </c>
      <c r="L475">
        <v>74250</v>
      </c>
    </row>
    <row r="476" spans="1:12" ht="16.5" x14ac:dyDescent="0.25">
      <c r="A476" s="15" t="str">
        <f t="shared" si="11"/>
        <v>VITALMARTCGM100</v>
      </c>
      <c r="B476" s="15" t="s">
        <v>626</v>
      </c>
      <c r="C476" s="15" t="s">
        <v>551</v>
      </c>
      <c r="D476" s="15" t="s">
        <v>552</v>
      </c>
      <c r="E476" s="16">
        <v>24549</v>
      </c>
      <c r="F476" s="16">
        <v>22830</v>
      </c>
      <c r="H476" s="39">
        <f t="shared" si="12"/>
        <v>-1719</v>
      </c>
      <c r="I476" s="41">
        <v>24549</v>
      </c>
      <c r="L476">
        <v>22830</v>
      </c>
    </row>
    <row r="477" spans="1:12" ht="16.5" x14ac:dyDescent="0.25">
      <c r="A477" s="15" t="str">
        <f t="shared" si="11"/>
        <v>VITALMARTCGM300</v>
      </c>
      <c r="B477" s="15" t="s">
        <v>626</v>
      </c>
      <c r="C477" s="15" t="s">
        <v>27</v>
      </c>
      <c r="D477" s="15" t="s">
        <v>28</v>
      </c>
      <c r="E477" s="16">
        <v>73431</v>
      </c>
      <c r="F477" s="16">
        <v>73431</v>
      </c>
      <c r="H477" s="39">
        <f t="shared" si="12"/>
        <v>0</v>
      </c>
      <c r="I477" s="41">
        <v>73431</v>
      </c>
      <c r="L477">
        <v>73431</v>
      </c>
    </row>
    <row r="478" spans="1:12" ht="16.5" x14ac:dyDescent="0.25">
      <c r="A478" s="15" t="str">
        <f t="shared" si="11"/>
        <v>VITALMARTCGM500</v>
      </c>
      <c r="B478" s="15" t="s">
        <v>626</v>
      </c>
      <c r="C478" s="15" t="s">
        <v>542</v>
      </c>
      <c r="D478" s="15" t="s">
        <v>543</v>
      </c>
      <c r="E478" s="16">
        <v>119066</v>
      </c>
      <c r="F478" s="16">
        <v>110732</v>
      </c>
      <c r="H478" s="39">
        <f t="shared" si="12"/>
        <v>-8334</v>
      </c>
      <c r="I478" s="41">
        <v>119066</v>
      </c>
      <c r="L478">
        <v>110732</v>
      </c>
    </row>
    <row r="479" spans="1:12" ht="16.5" x14ac:dyDescent="0.25">
      <c r="A479" s="15" t="str">
        <f t="shared" si="11"/>
        <v>VITALMARTCN300</v>
      </c>
      <c r="B479" s="15" t="s">
        <v>626</v>
      </c>
      <c r="C479" s="15" t="s">
        <v>39</v>
      </c>
      <c r="D479" s="15" t="s">
        <v>40</v>
      </c>
      <c r="E479" s="16">
        <v>70950</v>
      </c>
      <c r="F479" s="16">
        <v>70950</v>
      </c>
      <c r="H479" s="39">
        <f t="shared" si="12"/>
        <v>0</v>
      </c>
      <c r="I479" s="41">
        <v>70950</v>
      </c>
      <c r="L479">
        <v>70950</v>
      </c>
    </row>
    <row r="480" spans="1:12" ht="16.5" x14ac:dyDescent="0.25">
      <c r="A480" s="15" t="str">
        <f t="shared" si="11"/>
        <v>VITALMARTGL250</v>
      </c>
      <c r="B480" s="15" t="s">
        <v>626</v>
      </c>
      <c r="C480" s="15" t="s">
        <v>44</v>
      </c>
      <c r="D480" s="15" t="s">
        <v>45</v>
      </c>
      <c r="E480" s="16">
        <v>49500</v>
      </c>
      <c r="F480" s="16">
        <v>49500</v>
      </c>
      <c r="H480" s="39">
        <f t="shared" si="12"/>
        <v>0</v>
      </c>
      <c r="I480" s="41">
        <v>49500</v>
      </c>
      <c r="L480">
        <v>49500</v>
      </c>
    </row>
    <row r="481" spans="1:12" ht="16.5" x14ac:dyDescent="0.25">
      <c r="A481" s="15" t="str">
        <f t="shared" si="11"/>
        <v>VITALMARTGM500</v>
      </c>
      <c r="B481" s="15" t="s">
        <v>626</v>
      </c>
      <c r="C481" s="15" t="s">
        <v>30</v>
      </c>
      <c r="D481" s="15" t="s">
        <v>31</v>
      </c>
      <c r="E481" s="16">
        <v>111058</v>
      </c>
      <c r="F481" s="16">
        <v>111058</v>
      </c>
      <c r="H481" s="39">
        <f t="shared" si="12"/>
        <v>0</v>
      </c>
      <c r="I481" s="41">
        <v>111058</v>
      </c>
      <c r="L481">
        <v>111058</v>
      </c>
    </row>
    <row r="482" spans="1:12" ht="16.5" x14ac:dyDescent="0.25">
      <c r="A482" s="15" t="str">
        <f t="shared" si="11"/>
        <v>VITALMARTGSG250</v>
      </c>
      <c r="B482" s="15" t="s">
        <v>626</v>
      </c>
      <c r="C482" s="15" t="s">
        <v>46</v>
      </c>
      <c r="D482" s="15" t="s">
        <v>47</v>
      </c>
      <c r="E482" s="16">
        <v>50400</v>
      </c>
      <c r="F482" s="16">
        <v>50400</v>
      </c>
      <c r="H482" s="39">
        <f t="shared" si="12"/>
        <v>0</v>
      </c>
      <c r="I482" s="41">
        <v>50400</v>
      </c>
      <c r="L482">
        <v>50400</v>
      </c>
    </row>
    <row r="483" spans="1:12" ht="16.5" x14ac:dyDescent="0.25">
      <c r="A483" s="15" t="str">
        <f t="shared" si="11"/>
        <v>VITALMARTGTLX250G</v>
      </c>
      <c r="B483" s="15" t="s">
        <v>626</v>
      </c>
      <c r="C483" s="15" t="s">
        <v>32</v>
      </c>
      <c r="D483" s="15" t="s">
        <v>33</v>
      </c>
      <c r="E483" s="16">
        <v>50182</v>
      </c>
      <c r="F483" s="16">
        <v>50182</v>
      </c>
      <c r="H483" s="39">
        <f t="shared" si="12"/>
        <v>0</v>
      </c>
      <c r="I483" s="41">
        <v>50183</v>
      </c>
      <c r="L483">
        <v>50182</v>
      </c>
    </row>
    <row r="484" spans="1:12" ht="16.5" x14ac:dyDescent="0.25">
      <c r="A484" s="15" t="str">
        <f t="shared" si="11"/>
        <v>VITALMARTGXD500</v>
      </c>
      <c r="B484" s="15" t="s">
        <v>626</v>
      </c>
      <c r="C484" s="15" t="s">
        <v>52</v>
      </c>
      <c r="D484" s="15" t="s">
        <v>53</v>
      </c>
      <c r="E484" s="16">
        <v>111606</v>
      </c>
      <c r="F484" s="16">
        <v>103794</v>
      </c>
      <c r="H484" s="39">
        <f t="shared" si="12"/>
        <v>-7812</v>
      </c>
      <c r="I484" s="41">
        <v>111606</v>
      </c>
      <c r="L484">
        <v>103794</v>
      </c>
    </row>
    <row r="485" spans="1:12" ht="16.5" x14ac:dyDescent="0.25">
      <c r="A485" s="15" t="str">
        <f t="shared" si="11"/>
        <v>VITALMARTMNH250</v>
      </c>
      <c r="B485" s="15" t="s">
        <v>626</v>
      </c>
      <c r="C485" s="15" t="s">
        <v>48</v>
      </c>
      <c r="D485" s="15" t="s">
        <v>49</v>
      </c>
      <c r="E485" s="16">
        <v>46000</v>
      </c>
      <c r="F485" s="16">
        <v>46000</v>
      </c>
      <c r="H485" s="39">
        <f t="shared" si="12"/>
        <v>0</v>
      </c>
      <c r="I485" s="41">
        <v>46000</v>
      </c>
      <c r="L485">
        <v>46000</v>
      </c>
    </row>
    <row r="486" spans="1:12" ht="16.5" x14ac:dyDescent="0.25">
      <c r="A486" s="15" t="str">
        <f t="shared" si="11"/>
        <v>VITALMARTTH200</v>
      </c>
      <c r="B486" s="15" t="s">
        <v>626</v>
      </c>
      <c r="C486" s="15" t="s">
        <v>34</v>
      </c>
      <c r="D486" s="15" t="s">
        <v>35</v>
      </c>
      <c r="E486" s="16">
        <v>55595</v>
      </c>
      <c r="F486" s="16">
        <v>55595</v>
      </c>
      <c r="H486" s="39">
        <f t="shared" si="12"/>
        <v>0</v>
      </c>
      <c r="I486" s="41">
        <v>55595</v>
      </c>
      <c r="L486">
        <v>55595</v>
      </c>
    </row>
    <row r="487" spans="1:12" ht="16.5" x14ac:dyDescent="0.25">
      <c r="A487" s="15" t="str">
        <f t="shared" si="11"/>
        <v/>
      </c>
      <c r="B487" s="15"/>
      <c r="C487" s="15"/>
      <c r="D487" s="15"/>
      <c r="E487" s="16"/>
      <c r="F487" s="16"/>
      <c r="H487" s="39">
        <f t="shared" si="12"/>
        <v>0</v>
      </c>
      <c r="I487" s="41" t="e">
        <v>#VALUE!</v>
      </c>
      <c r="L487" t="e">
        <v>#VALUE!</v>
      </c>
    </row>
    <row r="488" spans="1:12" ht="16.5" x14ac:dyDescent="0.25">
      <c r="A488" s="15" t="str">
        <f t="shared" si="11"/>
        <v>VNPOSTCC300</v>
      </c>
      <c r="B488" s="15" t="s">
        <v>628</v>
      </c>
      <c r="C488" s="15" t="s">
        <v>37</v>
      </c>
      <c r="D488" s="15" t="s">
        <v>38</v>
      </c>
      <c r="E488" s="16">
        <v>74250</v>
      </c>
      <c r="F488" s="16">
        <v>74250</v>
      </c>
      <c r="H488" s="39">
        <f t="shared" si="12"/>
        <v>0</v>
      </c>
      <c r="I488" s="41">
        <v>74250</v>
      </c>
      <c r="L488">
        <v>74250</v>
      </c>
    </row>
    <row r="489" spans="1:12" ht="16.5" x14ac:dyDescent="0.25">
      <c r="A489" s="15" t="str">
        <f t="shared" si="11"/>
        <v>VNPOSTCGM300</v>
      </c>
      <c r="B489" s="15" t="s">
        <v>628</v>
      </c>
      <c r="C489" s="15" t="s">
        <v>27</v>
      </c>
      <c r="D489" s="15" t="s">
        <v>28</v>
      </c>
      <c r="E489" s="16">
        <v>73431</v>
      </c>
      <c r="F489" s="16">
        <v>73431</v>
      </c>
      <c r="H489" s="39">
        <f t="shared" si="12"/>
        <v>0</v>
      </c>
      <c r="I489" s="41">
        <v>73431</v>
      </c>
      <c r="L489">
        <v>73431</v>
      </c>
    </row>
    <row r="490" spans="1:12" ht="16.5" x14ac:dyDescent="0.25">
      <c r="A490" s="15" t="str">
        <f t="shared" si="11"/>
        <v>VNPOSTCN300</v>
      </c>
      <c r="B490" s="15" t="s">
        <v>628</v>
      </c>
      <c r="C490" s="15" t="s">
        <v>39</v>
      </c>
      <c r="D490" s="15" t="s">
        <v>40</v>
      </c>
      <c r="E490" s="16">
        <v>70950</v>
      </c>
      <c r="F490" s="16">
        <v>70950</v>
      </c>
      <c r="H490" s="39">
        <f t="shared" si="12"/>
        <v>0</v>
      </c>
      <c r="I490" s="41">
        <v>70950</v>
      </c>
      <c r="L490">
        <v>70950</v>
      </c>
    </row>
    <row r="491" spans="1:12" ht="16.5" x14ac:dyDescent="0.25">
      <c r="A491" s="15" t="str">
        <f t="shared" si="11"/>
        <v>VNPOSTGL250</v>
      </c>
      <c r="B491" s="15" t="s">
        <v>628</v>
      </c>
      <c r="C491" s="15" t="s">
        <v>44</v>
      </c>
      <c r="D491" s="15" t="s">
        <v>45</v>
      </c>
      <c r="E491" s="16">
        <v>49500</v>
      </c>
      <c r="F491" s="16">
        <v>49500</v>
      </c>
      <c r="H491" s="39">
        <f t="shared" si="12"/>
        <v>0</v>
      </c>
      <c r="I491" s="41">
        <v>49500</v>
      </c>
      <c r="L491">
        <v>49500</v>
      </c>
    </row>
    <row r="492" spans="1:12" ht="16.5" x14ac:dyDescent="0.25">
      <c r="A492" s="15" t="str">
        <f t="shared" si="11"/>
        <v>VNPOSTGL500KT</v>
      </c>
      <c r="B492" s="15" t="s">
        <v>628</v>
      </c>
      <c r="C492" s="15" t="s">
        <v>544</v>
      </c>
      <c r="D492" s="15" t="s">
        <v>545</v>
      </c>
      <c r="E492" s="16">
        <v>77091</v>
      </c>
      <c r="F492" s="16">
        <v>77091</v>
      </c>
      <c r="H492" s="39">
        <f t="shared" si="12"/>
        <v>0</v>
      </c>
      <c r="I492" s="41">
        <v>77091</v>
      </c>
      <c r="L492">
        <v>77091</v>
      </c>
    </row>
    <row r="493" spans="1:12" ht="16.5" x14ac:dyDescent="0.25">
      <c r="A493" s="15" t="str">
        <f t="shared" si="11"/>
        <v>VNPOSTGM500</v>
      </c>
      <c r="B493" s="15" t="s">
        <v>628</v>
      </c>
      <c r="C493" s="15" t="s">
        <v>30</v>
      </c>
      <c r="D493" s="15" t="s">
        <v>31</v>
      </c>
      <c r="E493" s="16">
        <v>111058</v>
      </c>
      <c r="F493" s="16">
        <v>111058</v>
      </c>
      <c r="H493" s="39">
        <f t="shared" si="12"/>
        <v>0</v>
      </c>
      <c r="I493" s="41">
        <v>111058</v>
      </c>
      <c r="L493">
        <v>111058</v>
      </c>
    </row>
    <row r="494" spans="1:12" ht="16.5" x14ac:dyDescent="0.25">
      <c r="A494" s="15" t="str">
        <f t="shared" si="11"/>
        <v>VNPOSTGSG250</v>
      </c>
      <c r="B494" s="15" t="s">
        <v>628</v>
      </c>
      <c r="C494" s="15" t="s">
        <v>46</v>
      </c>
      <c r="D494" s="15" t="s">
        <v>47</v>
      </c>
      <c r="E494" s="16">
        <v>50400</v>
      </c>
      <c r="F494" s="16">
        <v>50400</v>
      </c>
      <c r="H494" s="39">
        <f t="shared" si="12"/>
        <v>0</v>
      </c>
      <c r="I494" s="41">
        <v>50400</v>
      </c>
      <c r="L494">
        <v>50400</v>
      </c>
    </row>
    <row r="495" spans="1:12" ht="16.5" x14ac:dyDescent="0.25">
      <c r="A495" s="15" t="str">
        <f t="shared" si="11"/>
        <v>VNPOSTGTLX250G</v>
      </c>
      <c r="B495" s="15" t="s">
        <v>628</v>
      </c>
      <c r="C495" s="15" t="s">
        <v>32</v>
      </c>
      <c r="D495" s="15" t="s">
        <v>33</v>
      </c>
      <c r="E495" s="16">
        <v>50182</v>
      </c>
      <c r="F495" s="16">
        <v>50182</v>
      </c>
      <c r="H495" s="39">
        <f t="shared" si="12"/>
        <v>0</v>
      </c>
      <c r="I495" s="41">
        <v>50183</v>
      </c>
      <c r="L495">
        <v>50183</v>
      </c>
    </row>
    <row r="496" spans="1:12" ht="16.5" x14ac:dyDescent="0.25">
      <c r="A496" s="15" t="str">
        <f t="shared" si="11"/>
        <v>VNPOSTGTNH500</v>
      </c>
      <c r="B496" s="15" t="s">
        <v>628</v>
      </c>
      <c r="C496" s="15" t="s">
        <v>546</v>
      </c>
      <c r="D496" s="15" t="s">
        <v>547</v>
      </c>
      <c r="E496" s="16">
        <v>81591</v>
      </c>
      <c r="F496" s="16">
        <v>81591</v>
      </c>
      <c r="H496" s="39">
        <f t="shared" si="12"/>
        <v>0</v>
      </c>
      <c r="I496" s="41">
        <v>81591</v>
      </c>
      <c r="L496">
        <v>81591</v>
      </c>
    </row>
    <row r="497" spans="1:12" ht="16.5" x14ac:dyDescent="0.25">
      <c r="A497" s="15" t="str">
        <f t="shared" si="11"/>
        <v>VNPOSTGXD500</v>
      </c>
      <c r="B497" s="15" t="s">
        <v>628</v>
      </c>
      <c r="C497" s="15" t="s">
        <v>52</v>
      </c>
      <c r="D497" s="15" t="s">
        <v>53</v>
      </c>
      <c r="E497" s="16">
        <v>111606</v>
      </c>
      <c r="F497" s="16">
        <v>111606</v>
      </c>
      <c r="H497" s="39">
        <f t="shared" si="12"/>
        <v>0</v>
      </c>
      <c r="I497" s="41">
        <v>111606</v>
      </c>
      <c r="L497">
        <v>111606</v>
      </c>
    </row>
    <row r="498" spans="1:12" ht="16.5" x14ac:dyDescent="0.25">
      <c r="A498" s="15" t="str">
        <f t="shared" si="11"/>
        <v>VNPOSTMNH250</v>
      </c>
      <c r="B498" s="15" t="s">
        <v>628</v>
      </c>
      <c r="C498" s="15" t="s">
        <v>48</v>
      </c>
      <c r="D498" s="15" t="s">
        <v>49</v>
      </c>
      <c r="E498" s="16">
        <v>46000</v>
      </c>
      <c r="F498" s="16">
        <v>46000</v>
      </c>
      <c r="H498" s="39">
        <f t="shared" si="12"/>
        <v>0</v>
      </c>
      <c r="I498" s="41">
        <v>46000</v>
      </c>
      <c r="L498">
        <v>46000</v>
      </c>
    </row>
    <row r="499" spans="1:12" ht="16.5" x14ac:dyDescent="0.25">
      <c r="A499" s="15" t="str">
        <f t="shared" si="11"/>
        <v>VNPOSTTH200</v>
      </c>
      <c r="B499" s="15" t="s">
        <v>628</v>
      </c>
      <c r="C499" s="15" t="s">
        <v>34</v>
      </c>
      <c r="D499" s="15" t="s">
        <v>35</v>
      </c>
      <c r="E499" s="16">
        <v>55595</v>
      </c>
      <c r="F499" s="16">
        <v>55595</v>
      </c>
      <c r="H499" s="39">
        <f t="shared" si="12"/>
        <v>0</v>
      </c>
      <c r="I499" s="41">
        <v>55595</v>
      </c>
      <c r="L499">
        <v>55595</v>
      </c>
    </row>
    <row r="500" spans="1:12" ht="16.5" x14ac:dyDescent="0.25">
      <c r="A500" s="15" t="str">
        <f t="shared" si="11"/>
        <v/>
      </c>
      <c r="B500" s="15"/>
      <c r="C500" s="15"/>
      <c r="D500" s="15"/>
      <c r="E500" s="16"/>
      <c r="F500" s="16"/>
      <c r="H500" s="39">
        <f t="shared" si="12"/>
        <v>0</v>
      </c>
      <c r="I500" s="41" t="e">
        <v>#VALUE!</v>
      </c>
      <c r="L500" t="e">
        <v>#VALUE!</v>
      </c>
    </row>
    <row r="501" spans="1:12" ht="16.5" x14ac:dyDescent="0.25">
      <c r="A501" s="15" t="str">
        <f t="shared" si="11"/>
        <v>WINCC300</v>
      </c>
      <c r="B501" s="15" t="s">
        <v>630</v>
      </c>
      <c r="C501" s="15" t="s">
        <v>37</v>
      </c>
      <c r="D501" s="15" t="s">
        <v>38</v>
      </c>
      <c r="E501" s="16">
        <v>74250</v>
      </c>
      <c r="F501" s="16">
        <v>74250</v>
      </c>
      <c r="H501" s="39">
        <f t="shared" si="12"/>
        <v>0</v>
      </c>
      <c r="I501" s="41">
        <v>74250</v>
      </c>
      <c r="L501">
        <v>74250</v>
      </c>
    </row>
    <row r="502" spans="1:12" ht="16.5" x14ac:dyDescent="0.25">
      <c r="A502" s="15" t="str">
        <f t="shared" si="11"/>
        <v>WINCGM300</v>
      </c>
      <c r="B502" s="15" t="s">
        <v>630</v>
      </c>
      <c r="C502" s="15" t="s">
        <v>27</v>
      </c>
      <c r="D502" s="15" t="s">
        <v>28</v>
      </c>
      <c r="E502" s="16">
        <v>73431</v>
      </c>
      <c r="F502" s="16">
        <v>73431</v>
      </c>
      <c r="H502" s="39">
        <f t="shared" si="12"/>
        <v>0</v>
      </c>
      <c r="I502" s="41">
        <v>73431</v>
      </c>
      <c r="L502">
        <v>73431</v>
      </c>
    </row>
    <row r="503" spans="1:12" ht="16.5" x14ac:dyDescent="0.25">
      <c r="A503" s="15" t="str">
        <f t="shared" si="11"/>
        <v>WINCGXD150</v>
      </c>
      <c r="B503" s="15" t="s">
        <v>630</v>
      </c>
      <c r="C503" s="15" t="s">
        <v>1715</v>
      </c>
      <c r="D503" s="15" t="s">
        <v>1716</v>
      </c>
      <c r="E503" s="16">
        <v>31977</v>
      </c>
      <c r="F503" s="16">
        <v>31977</v>
      </c>
      <c r="H503" s="39">
        <f t="shared" si="12"/>
        <v>0</v>
      </c>
      <c r="I503" s="41">
        <v>31977</v>
      </c>
      <c r="L503">
        <v>31977</v>
      </c>
    </row>
    <row r="504" spans="1:12" ht="16.5" x14ac:dyDescent="0.25">
      <c r="A504" s="15" t="str">
        <f t="shared" si="11"/>
        <v>WINCN300</v>
      </c>
      <c r="B504" s="15" t="s">
        <v>630</v>
      </c>
      <c r="C504" s="15" t="s">
        <v>39</v>
      </c>
      <c r="D504" s="15" t="s">
        <v>40</v>
      </c>
      <c r="E504" s="16">
        <v>70950</v>
      </c>
      <c r="F504" s="16">
        <v>70950</v>
      </c>
      <c r="H504" s="39">
        <f t="shared" si="12"/>
        <v>0</v>
      </c>
      <c r="I504" s="41">
        <v>70950</v>
      </c>
      <c r="L504">
        <v>70950</v>
      </c>
    </row>
    <row r="505" spans="1:12" ht="16.5" x14ac:dyDescent="0.25">
      <c r="A505" s="15" t="str">
        <f t="shared" si="11"/>
        <v>WINGL250</v>
      </c>
      <c r="B505" s="15" t="s">
        <v>630</v>
      </c>
      <c r="C505" s="15" t="s">
        <v>44</v>
      </c>
      <c r="D505" s="15" t="s">
        <v>45</v>
      </c>
      <c r="E505" s="16">
        <v>59400</v>
      </c>
      <c r="F505" s="16">
        <v>49500</v>
      </c>
      <c r="H505" s="39">
        <f t="shared" si="12"/>
        <v>-9900</v>
      </c>
      <c r="I505" s="41">
        <v>59400</v>
      </c>
      <c r="L505">
        <v>49500</v>
      </c>
    </row>
    <row r="506" spans="1:12" ht="16.5" x14ac:dyDescent="0.25">
      <c r="A506" s="15" t="str">
        <f t="shared" si="11"/>
        <v>WINGL500KT</v>
      </c>
      <c r="B506" s="15" t="s">
        <v>630</v>
      </c>
      <c r="C506" s="15" t="s">
        <v>544</v>
      </c>
      <c r="D506" s="15" t="s">
        <v>545</v>
      </c>
      <c r="E506" s="16">
        <v>77091</v>
      </c>
      <c r="F506" s="16">
        <v>77091</v>
      </c>
      <c r="H506" s="39">
        <f t="shared" si="12"/>
        <v>0</v>
      </c>
      <c r="I506" s="41">
        <v>77091</v>
      </c>
      <c r="L506">
        <v>77091</v>
      </c>
    </row>
    <row r="507" spans="1:12" ht="16.5" x14ac:dyDescent="0.25">
      <c r="A507" s="15" t="str">
        <f t="shared" si="11"/>
        <v>WINGM500</v>
      </c>
      <c r="B507" s="15" t="s">
        <v>630</v>
      </c>
      <c r="C507" s="15" t="s">
        <v>30</v>
      </c>
      <c r="D507" s="15" t="s">
        <v>31</v>
      </c>
      <c r="E507" s="16">
        <v>116611</v>
      </c>
      <c r="F507" s="16">
        <v>116611</v>
      </c>
      <c r="H507" s="39">
        <f t="shared" si="12"/>
        <v>0</v>
      </c>
      <c r="I507" s="41">
        <v>116611</v>
      </c>
      <c r="L507">
        <v>116611</v>
      </c>
    </row>
    <row r="508" spans="1:12" ht="16.5" x14ac:dyDescent="0.25">
      <c r="A508" s="15" t="str">
        <f t="shared" si="11"/>
        <v>WINGSG250</v>
      </c>
      <c r="B508" s="15" t="s">
        <v>630</v>
      </c>
      <c r="C508" s="15" t="s">
        <v>46</v>
      </c>
      <c r="D508" s="15" t="s">
        <v>47</v>
      </c>
      <c r="E508" s="16">
        <v>61050</v>
      </c>
      <c r="F508" s="16">
        <v>50400</v>
      </c>
      <c r="H508" s="39">
        <f t="shared" si="12"/>
        <v>-10650</v>
      </c>
      <c r="I508" s="41">
        <v>61050</v>
      </c>
      <c r="L508">
        <v>50400</v>
      </c>
    </row>
    <row r="509" spans="1:12" ht="16.5" x14ac:dyDescent="0.25">
      <c r="A509" s="15" t="str">
        <f t="shared" si="11"/>
        <v>WINGTLX250G</v>
      </c>
      <c r="B509" s="15" t="s">
        <v>630</v>
      </c>
      <c r="C509" s="15" t="s">
        <v>32</v>
      </c>
      <c r="D509" s="15" t="s">
        <v>33</v>
      </c>
      <c r="E509" s="16">
        <v>50182</v>
      </c>
      <c r="F509" s="16">
        <v>50182</v>
      </c>
      <c r="H509" s="39">
        <f t="shared" si="12"/>
        <v>0</v>
      </c>
      <c r="I509" s="41">
        <v>50183</v>
      </c>
      <c r="L509">
        <v>50183</v>
      </c>
    </row>
    <row r="510" spans="1:12" ht="16.5" x14ac:dyDescent="0.25">
      <c r="A510" s="15" t="str">
        <f t="shared" si="11"/>
        <v>WINGTNH500</v>
      </c>
      <c r="B510" s="15" t="s">
        <v>630</v>
      </c>
      <c r="C510" s="15" t="s">
        <v>546</v>
      </c>
      <c r="D510" s="15" t="s">
        <v>547</v>
      </c>
      <c r="E510" s="16">
        <v>81591</v>
      </c>
      <c r="F510" s="16">
        <v>81591</v>
      </c>
      <c r="H510" s="39">
        <f t="shared" si="12"/>
        <v>0</v>
      </c>
      <c r="I510" s="41">
        <v>81591</v>
      </c>
      <c r="L510">
        <v>81591</v>
      </c>
    </row>
    <row r="511" spans="1:12" ht="16.5" x14ac:dyDescent="0.25">
      <c r="A511" s="15" t="str">
        <f t="shared" si="11"/>
        <v>WINGXD500</v>
      </c>
      <c r="B511" s="15" t="s">
        <v>630</v>
      </c>
      <c r="C511" s="15" t="s">
        <v>52</v>
      </c>
      <c r="D511" s="15" t="s">
        <v>53</v>
      </c>
      <c r="E511" s="16">
        <v>111606</v>
      </c>
      <c r="F511" s="16">
        <v>111606</v>
      </c>
      <c r="H511" s="39">
        <f t="shared" si="12"/>
        <v>0</v>
      </c>
      <c r="I511" s="41">
        <v>111606</v>
      </c>
      <c r="L511">
        <v>111606</v>
      </c>
    </row>
    <row r="512" spans="1:12" ht="16.5" x14ac:dyDescent="0.25">
      <c r="A512" s="15" t="str">
        <f t="shared" si="11"/>
        <v>WINMNH250</v>
      </c>
      <c r="B512" s="15" t="s">
        <v>630</v>
      </c>
      <c r="C512" s="15" t="s">
        <v>48</v>
      </c>
      <c r="D512" s="15" t="s">
        <v>49</v>
      </c>
      <c r="E512" s="16">
        <v>46000</v>
      </c>
      <c r="F512" s="16">
        <v>46000</v>
      </c>
      <c r="H512" s="39">
        <f t="shared" si="12"/>
        <v>0</v>
      </c>
      <c r="I512" s="41">
        <v>46000</v>
      </c>
      <c r="L512">
        <v>46000</v>
      </c>
    </row>
    <row r="513" spans="1:12" ht="16.5" x14ac:dyDescent="0.25">
      <c r="A513" s="15" t="str">
        <f>B513&amp;C513</f>
        <v>WINTH200</v>
      </c>
      <c r="B513" s="15" t="s">
        <v>630</v>
      </c>
      <c r="C513" s="15" t="s">
        <v>34</v>
      </c>
      <c r="D513" s="15" t="s">
        <v>35</v>
      </c>
      <c r="E513" s="16">
        <v>55595</v>
      </c>
      <c r="F513" s="16">
        <v>55595</v>
      </c>
      <c r="H513" s="39">
        <f t="shared" si="12"/>
        <v>0</v>
      </c>
      <c r="I513" s="41">
        <v>55595</v>
      </c>
      <c r="L513">
        <v>55595</v>
      </c>
    </row>
    <row r="514" spans="1:12" ht="16.5" x14ac:dyDescent="0.25">
      <c r="A514" s="15" t="str">
        <f t="shared" si="11"/>
        <v/>
      </c>
      <c r="B514" s="15"/>
      <c r="C514" s="15"/>
      <c r="D514" s="15"/>
      <c r="E514" s="16"/>
      <c r="F514" s="16"/>
      <c r="H514" s="39">
        <f t="shared" si="12"/>
        <v>0</v>
      </c>
      <c r="I514" s="41">
        <v>0</v>
      </c>
      <c r="L514">
        <v>0</v>
      </c>
    </row>
    <row r="515" spans="1:12" ht="16.5" x14ac:dyDescent="0.25">
      <c r="A515" s="15" t="str">
        <f t="shared" si="11"/>
        <v>KL.HNCN300</v>
      </c>
      <c r="B515" s="15" t="s">
        <v>759</v>
      </c>
      <c r="C515" s="15" t="s">
        <v>39</v>
      </c>
      <c r="D515" s="15" t="s">
        <v>40</v>
      </c>
      <c r="E515" s="16">
        <v>86111</v>
      </c>
      <c r="F515" s="16">
        <v>86111</v>
      </c>
      <c r="H515" s="39">
        <f t="shared" si="12"/>
        <v>0</v>
      </c>
      <c r="I515" s="41">
        <v>86111</v>
      </c>
      <c r="L515">
        <v>86111</v>
      </c>
    </row>
    <row r="516" spans="1:12" ht="16.5" x14ac:dyDescent="0.25">
      <c r="A516" s="15" t="str">
        <f t="shared" si="11"/>
        <v>KL.HNGL500KT</v>
      </c>
      <c r="B516" s="15" t="s">
        <v>759</v>
      </c>
      <c r="C516" s="15" t="s">
        <v>544</v>
      </c>
      <c r="D516" s="15" t="s">
        <v>545</v>
      </c>
      <c r="E516" s="17">
        <v>94013</v>
      </c>
      <c r="F516" s="17">
        <v>94013</v>
      </c>
      <c r="H516" s="39">
        <f t="shared" si="12"/>
        <v>0</v>
      </c>
      <c r="I516" s="41">
        <v>94013</v>
      </c>
      <c r="L516">
        <v>94013</v>
      </c>
    </row>
    <row r="517" spans="1:12" ht="16.5" x14ac:dyDescent="0.25">
      <c r="A517" s="15" t="str">
        <f t="shared" si="11"/>
        <v>KL.HNGTNH500</v>
      </c>
      <c r="B517" s="15" t="s">
        <v>759</v>
      </c>
      <c r="C517" s="15" t="s">
        <v>546</v>
      </c>
      <c r="D517" s="15" t="s">
        <v>547</v>
      </c>
      <c r="E517" s="17">
        <v>135185</v>
      </c>
      <c r="F517" s="17">
        <v>135185</v>
      </c>
      <c r="H517" s="39">
        <f t="shared" si="12"/>
        <v>0</v>
      </c>
      <c r="I517" s="41">
        <v>135185</v>
      </c>
      <c r="L517">
        <v>135185</v>
      </c>
    </row>
    <row r="518" spans="1:12" ht="16.5" x14ac:dyDescent="0.25">
      <c r="A518" s="15" t="str">
        <f t="shared" si="11"/>
        <v>KL.HNCGM100</v>
      </c>
      <c r="B518" s="15" t="s">
        <v>759</v>
      </c>
      <c r="C518" s="15" t="s">
        <v>551</v>
      </c>
      <c r="D518" s="15" t="s">
        <v>552</v>
      </c>
      <c r="E518" s="17">
        <v>36111</v>
      </c>
      <c r="F518" s="17">
        <v>22585.08</v>
      </c>
      <c r="H518" s="39">
        <f t="shared" si="12"/>
        <v>-13525.919999999998</v>
      </c>
      <c r="I518" s="41">
        <v>36111</v>
      </c>
      <c r="L518">
        <v>22585.08</v>
      </c>
    </row>
    <row r="519" spans="1:12" ht="16.5" x14ac:dyDescent="0.25">
      <c r="A519" s="15" t="str">
        <f t="shared" si="11"/>
        <v>KL.HNGHK300</v>
      </c>
      <c r="B519" s="15" t="s">
        <v>759</v>
      </c>
      <c r="C519" s="15" t="s">
        <v>553</v>
      </c>
      <c r="D519" s="15" t="s">
        <v>554</v>
      </c>
      <c r="E519" s="17">
        <v>70000</v>
      </c>
      <c r="F519" s="17">
        <v>64400</v>
      </c>
      <c r="H519" s="39">
        <f t="shared" si="12"/>
        <v>-5600</v>
      </c>
      <c r="I519" s="41">
        <v>70000</v>
      </c>
      <c r="L519">
        <v>64400</v>
      </c>
    </row>
    <row r="520" spans="1:12" ht="16.5" x14ac:dyDescent="0.25">
      <c r="A520" s="15" t="str">
        <f t="shared" si="11"/>
        <v>KL.HNGM500</v>
      </c>
      <c r="B520" s="15" t="s">
        <v>759</v>
      </c>
      <c r="C520" s="15" t="s">
        <v>30</v>
      </c>
      <c r="D520" s="15" t="s">
        <v>31</v>
      </c>
      <c r="E520" s="17">
        <v>147000</v>
      </c>
      <c r="F520" s="17">
        <v>102173.36</v>
      </c>
      <c r="H520" s="39">
        <f t="shared" si="12"/>
        <v>-44826.64</v>
      </c>
      <c r="I520" s="41">
        <v>147000</v>
      </c>
      <c r="L520">
        <v>102173.36</v>
      </c>
    </row>
    <row r="521" spans="1:12" ht="16.5" x14ac:dyDescent="0.25">
      <c r="A521" s="15" t="str">
        <f>B521&amp;C521</f>
        <v>KL.HNGSG45G</v>
      </c>
      <c r="B521" s="15" t="s">
        <v>759</v>
      </c>
      <c r="C521" s="15" t="s">
        <v>681</v>
      </c>
      <c r="D521" s="15" t="s">
        <v>682</v>
      </c>
      <c r="E521" s="17">
        <v>9200</v>
      </c>
      <c r="F521" s="17">
        <v>8280</v>
      </c>
      <c r="H521" s="39">
        <f t="shared" si="12"/>
        <v>-920</v>
      </c>
      <c r="I521" s="41">
        <v>9200</v>
      </c>
      <c r="L521">
        <v>8280</v>
      </c>
    </row>
    <row r="522" spans="1:12" ht="16.5" x14ac:dyDescent="0.25">
      <c r="A522" s="15" t="str">
        <f t="shared" si="11"/>
        <v>KL.HNCC300</v>
      </c>
      <c r="B522" s="15" t="s">
        <v>759</v>
      </c>
      <c r="C522" s="15" t="s">
        <v>37</v>
      </c>
      <c r="D522" s="15" t="s">
        <v>38</v>
      </c>
      <c r="E522" s="16">
        <v>90741</v>
      </c>
      <c r="F522" s="16">
        <v>68310</v>
      </c>
      <c r="H522" s="39">
        <f t="shared" si="12"/>
        <v>-22431</v>
      </c>
      <c r="I522" s="41">
        <v>90741</v>
      </c>
      <c r="L522">
        <v>68310</v>
      </c>
    </row>
    <row r="523" spans="1:12" ht="16.5" x14ac:dyDescent="0.25">
      <c r="A523" s="15" t="str">
        <f t="shared" si="11"/>
        <v>KL.HNCGM300</v>
      </c>
      <c r="B523" s="15" t="s">
        <v>759</v>
      </c>
      <c r="C523" s="15" t="s">
        <v>27</v>
      </c>
      <c r="D523" s="15" t="s">
        <v>28</v>
      </c>
      <c r="E523" s="16">
        <v>96000</v>
      </c>
      <c r="F523" s="16">
        <v>67556.52</v>
      </c>
      <c r="H523" s="39">
        <f t="shared" si="12"/>
        <v>-28443.479999999996</v>
      </c>
      <c r="I523" s="41">
        <v>96000</v>
      </c>
      <c r="L523">
        <v>67556.52</v>
      </c>
    </row>
    <row r="524" spans="1:12" ht="16.5" x14ac:dyDescent="0.25">
      <c r="A524" s="15" t="str">
        <f t="shared" si="11"/>
        <v>KL.HNCGM500</v>
      </c>
      <c r="B524" s="15" t="s">
        <v>759</v>
      </c>
      <c r="C524" s="15" t="s">
        <v>542</v>
      </c>
      <c r="D524" s="15" t="s">
        <v>543</v>
      </c>
      <c r="E524" s="16">
        <v>147000</v>
      </c>
      <c r="F524" s="16">
        <v>109540.72</v>
      </c>
      <c r="H524" s="39">
        <f t="shared" si="12"/>
        <v>-37459.279999999999</v>
      </c>
      <c r="I524" s="41">
        <v>147000</v>
      </c>
      <c r="L524">
        <v>109540.72</v>
      </c>
    </row>
    <row r="525" spans="1:12" ht="16.5" x14ac:dyDescent="0.25">
      <c r="A525" s="15" t="str">
        <f t="shared" si="11"/>
        <v>KL.HNCGST150</v>
      </c>
      <c r="B525" s="15" t="s">
        <v>759</v>
      </c>
      <c r="C525" s="15" t="s">
        <v>563</v>
      </c>
      <c r="D525" s="15" t="s">
        <v>564</v>
      </c>
      <c r="E525" s="16">
        <v>22500</v>
      </c>
      <c r="F525" s="16">
        <v>20700</v>
      </c>
      <c r="H525" s="39">
        <f t="shared" si="12"/>
        <v>-1800</v>
      </c>
      <c r="I525" s="41">
        <v>22500</v>
      </c>
      <c r="L525">
        <v>20700</v>
      </c>
    </row>
    <row r="526" spans="1:12" ht="16.5" x14ac:dyDescent="0.25">
      <c r="A526" s="15" t="str">
        <f t="shared" ref="A526:A794" si="13">B526&amp;C526</f>
        <v>KL.HNCGST250</v>
      </c>
      <c r="B526" s="15" t="s">
        <v>759</v>
      </c>
      <c r="C526" s="15" t="s">
        <v>598</v>
      </c>
      <c r="D526" s="15" t="s">
        <v>599</v>
      </c>
      <c r="E526" s="16">
        <v>37500</v>
      </c>
      <c r="F526" s="16">
        <v>34500</v>
      </c>
      <c r="H526" s="39">
        <f t="shared" si="12"/>
        <v>-3000</v>
      </c>
      <c r="I526" s="41">
        <v>66000</v>
      </c>
      <c r="L526">
        <v>46168.36</v>
      </c>
    </row>
    <row r="527" spans="1:12" ht="16.5" x14ac:dyDescent="0.25">
      <c r="A527" s="15" t="str">
        <f t="shared" si="13"/>
        <v>KL.HNGTLX250G</v>
      </c>
      <c r="B527" s="15" t="s">
        <v>759</v>
      </c>
      <c r="C527" s="15" t="s">
        <v>32</v>
      </c>
      <c r="D527" s="15" t="s">
        <v>33</v>
      </c>
      <c r="E527" s="16">
        <v>66000</v>
      </c>
      <c r="F527" s="16">
        <v>46168.36</v>
      </c>
      <c r="H527" s="39">
        <f t="shared" ref="H527:H593" si="14">F527-E527</f>
        <v>-19831.64</v>
      </c>
      <c r="I527" s="41">
        <v>147000</v>
      </c>
      <c r="L527">
        <v>102677.52</v>
      </c>
    </row>
    <row r="528" spans="1:12" ht="16.5" x14ac:dyDescent="0.25">
      <c r="A528" s="15" t="str">
        <f t="shared" si="13"/>
        <v>KL.HNGXD500</v>
      </c>
      <c r="B528" s="15" t="s">
        <v>759</v>
      </c>
      <c r="C528" s="15" t="s">
        <v>52</v>
      </c>
      <c r="D528" s="15" t="s">
        <v>53</v>
      </c>
      <c r="E528" s="16">
        <v>147000</v>
      </c>
      <c r="F528" s="16">
        <v>102677.52</v>
      </c>
      <c r="H528" s="39">
        <f t="shared" si="14"/>
        <v>-44322.479999999996</v>
      </c>
      <c r="I528" s="41">
        <v>58333</v>
      </c>
      <c r="L528">
        <v>42320</v>
      </c>
    </row>
    <row r="529" spans="1:12" ht="16.5" x14ac:dyDescent="0.25">
      <c r="A529" s="15" t="str">
        <f t="shared" si="13"/>
        <v>KL.HNMNH250</v>
      </c>
      <c r="B529" s="15" t="s">
        <v>759</v>
      </c>
      <c r="C529" s="15" t="s">
        <v>48</v>
      </c>
      <c r="D529" s="15" t="s">
        <v>49</v>
      </c>
      <c r="E529" s="16">
        <v>58333</v>
      </c>
      <c r="F529" s="16">
        <v>42320</v>
      </c>
      <c r="H529" s="39">
        <f t="shared" si="14"/>
        <v>-16013</v>
      </c>
      <c r="I529" s="41">
        <v>73000</v>
      </c>
      <c r="L529">
        <v>51147.4</v>
      </c>
    </row>
    <row r="530" spans="1:12" ht="16.5" x14ac:dyDescent="0.25">
      <c r="A530" s="15" t="str">
        <f t="shared" si="13"/>
        <v>KL.HNTH200</v>
      </c>
      <c r="B530" s="15" t="s">
        <v>759</v>
      </c>
      <c r="C530" s="15" t="s">
        <v>34</v>
      </c>
      <c r="D530" s="15" t="s">
        <v>35</v>
      </c>
      <c r="E530" s="16">
        <v>73000</v>
      </c>
      <c r="F530" s="16">
        <v>51147.4</v>
      </c>
      <c r="H530" s="39">
        <f t="shared" si="14"/>
        <v>-21852.6</v>
      </c>
      <c r="I530" s="41">
        <v>21667</v>
      </c>
      <c r="L530">
        <v>19933.64</v>
      </c>
    </row>
    <row r="531" spans="1:12" ht="16.5" x14ac:dyDescent="0.25">
      <c r="A531" s="15" t="str">
        <f>B531&amp;C531</f>
        <v>KL.HNTHST150</v>
      </c>
      <c r="B531" s="15" t="s">
        <v>759</v>
      </c>
      <c r="C531" s="15" t="s">
        <v>565</v>
      </c>
      <c r="D531" s="15" t="s">
        <v>566</v>
      </c>
      <c r="E531" s="16">
        <v>21667</v>
      </c>
      <c r="F531" s="16">
        <v>19933.64</v>
      </c>
      <c r="H531" s="39">
        <f t="shared" si="14"/>
        <v>-1733.3600000000006</v>
      </c>
      <c r="I531" s="41">
        <v>59400</v>
      </c>
      <c r="L531">
        <v>45540</v>
      </c>
    </row>
    <row r="532" spans="1:12" ht="16.5" x14ac:dyDescent="0.25">
      <c r="A532" s="15" t="str">
        <f t="shared" si="13"/>
        <v>KL.HNGL250</v>
      </c>
      <c r="B532" s="15" t="s">
        <v>759</v>
      </c>
      <c r="C532" s="15" t="s">
        <v>44</v>
      </c>
      <c r="D532" s="15" t="s">
        <v>45</v>
      </c>
      <c r="E532" s="16">
        <v>59400</v>
      </c>
      <c r="F532" s="16">
        <v>45540</v>
      </c>
      <c r="H532" s="39">
        <f>F532-E532</f>
        <v>-13860</v>
      </c>
      <c r="I532" s="41">
        <v>59400</v>
      </c>
      <c r="L532">
        <v>45540</v>
      </c>
    </row>
    <row r="533" spans="1:12" ht="16.5" x14ac:dyDescent="0.25">
      <c r="A533" s="15" t="str">
        <f t="shared" si="13"/>
        <v>KL.HNGSG250</v>
      </c>
      <c r="B533" s="15" t="s">
        <v>759</v>
      </c>
      <c r="C533" s="15" t="s">
        <v>46</v>
      </c>
      <c r="D533" s="15" t="s">
        <v>47</v>
      </c>
      <c r="E533" s="16">
        <v>73431</v>
      </c>
      <c r="F533" s="16">
        <v>73431</v>
      </c>
      <c r="H533" s="39"/>
      <c r="I533" s="41"/>
    </row>
    <row r="534" spans="1:12" ht="16.5" x14ac:dyDescent="0.25">
      <c r="A534" s="15" t="str">
        <f t="shared" si="13"/>
        <v/>
      </c>
      <c r="B534" s="15"/>
      <c r="C534" s="15"/>
      <c r="D534" s="15"/>
      <c r="E534" s="16"/>
      <c r="F534" s="16"/>
      <c r="H534" s="39">
        <f t="shared" si="14"/>
        <v>0</v>
      </c>
      <c r="I534" s="41">
        <v>96000</v>
      </c>
      <c r="L534">
        <v>69759.45</v>
      </c>
    </row>
    <row r="535" spans="1:12" ht="16.5" x14ac:dyDescent="0.25">
      <c r="A535" s="15" t="str">
        <f t="shared" si="13"/>
        <v>KL.HN001CGM300</v>
      </c>
      <c r="B535" s="19" t="s">
        <v>760</v>
      </c>
      <c r="C535" s="19" t="s">
        <v>27</v>
      </c>
      <c r="D535" s="19" t="s">
        <v>28</v>
      </c>
      <c r="E535" s="16">
        <v>96000</v>
      </c>
      <c r="F535" s="16">
        <v>69759.45</v>
      </c>
      <c r="H535" s="39">
        <f t="shared" si="14"/>
        <v>-26240.550000000003</v>
      </c>
      <c r="I535" s="41">
        <v>147000</v>
      </c>
      <c r="L535">
        <v>106025.7</v>
      </c>
    </row>
    <row r="536" spans="1:12" ht="16.5" x14ac:dyDescent="0.25">
      <c r="A536" s="15" t="str">
        <f t="shared" si="13"/>
        <v>KL.HN001GXD500</v>
      </c>
      <c r="B536" s="19" t="s">
        <v>760</v>
      </c>
      <c r="C536" s="19" t="s">
        <v>52</v>
      </c>
      <c r="D536" s="19" t="s">
        <v>53</v>
      </c>
      <c r="E536" s="16">
        <v>147000</v>
      </c>
      <c r="F536" s="16">
        <v>106025.7</v>
      </c>
      <c r="H536" s="39">
        <f t="shared" si="14"/>
        <v>-40974.300000000003</v>
      </c>
      <c r="I536" s="41">
        <v>96000</v>
      </c>
      <c r="L536">
        <v>69759.45</v>
      </c>
    </row>
    <row r="537" spans="1:12" ht="16.5" x14ac:dyDescent="0.25">
      <c r="A537" s="15" t="str">
        <f t="shared" si="13"/>
        <v>KL.HN003CGM300</v>
      </c>
      <c r="B537" s="19" t="s">
        <v>761</v>
      </c>
      <c r="C537" s="19" t="s">
        <v>27</v>
      </c>
      <c r="D537" s="19" t="s">
        <v>28</v>
      </c>
      <c r="E537" s="16">
        <v>96000</v>
      </c>
      <c r="F537" s="16">
        <v>69759.45</v>
      </c>
      <c r="H537" s="39">
        <f t="shared" si="14"/>
        <v>-26240.550000000003</v>
      </c>
      <c r="I537" s="41">
        <v>147000</v>
      </c>
      <c r="L537">
        <v>105505.09999999999</v>
      </c>
    </row>
    <row r="538" spans="1:12" ht="16.5" x14ac:dyDescent="0.25">
      <c r="A538" s="15" t="str">
        <f t="shared" si="13"/>
        <v>KL.HN003GM500</v>
      </c>
      <c r="B538" s="19" t="s">
        <v>761</v>
      </c>
      <c r="C538" s="19" t="s">
        <v>30</v>
      </c>
      <c r="D538" s="19" t="s">
        <v>31</v>
      </c>
      <c r="E538" s="16">
        <v>147000</v>
      </c>
      <c r="F538" s="16">
        <v>105505.09999999999</v>
      </c>
      <c r="H538" s="39">
        <f t="shared" si="14"/>
        <v>-41494.900000000009</v>
      </c>
      <c r="I538" s="41">
        <v>147000</v>
      </c>
      <c r="L538">
        <v>106025.7</v>
      </c>
    </row>
    <row r="539" spans="1:12" ht="16.5" x14ac:dyDescent="0.25">
      <c r="A539" s="15" t="str">
        <f t="shared" si="13"/>
        <v>KL.HN003GXD500</v>
      </c>
      <c r="B539" s="19" t="s">
        <v>761</v>
      </c>
      <c r="C539" s="19" t="s">
        <v>52</v>
      </c>
      <c r="D539" s="19" t="s">
        <v>53</v>
      </c>
      <c r="E539" s="16">
        <v>147000</v>
      </c>
      <c r="F539" s="16">
        <v>106025.7</v>
      </c>
      <c r="H539" s="39">
        <f t="shared" si="14"/>
        <v>-40974.300000000003</v>
      </c>
      <c r="I539" s="41">
        <v>58333</v>
      </c>
      <c r="L539">
        <v>43700</v>
      </c>
    </row>
    <row r="540" spans="1:12" ht="16.5" x14ac:dyDescent="0.25">
      <c r="A540" s="15" t="str">
        <f t="shared" si="13"/>
        <v>KL.HN003MNH250</v>
      </c>
      <c r="B540" s="19" t="s">
        <v>761</v>
      </c>
      <c r="C540" s="19" t="s">
        <v>48</v>
      </c>
      <c r="D540" s="19" t="s">
        <v>49</v>
      </c>
      <c r="E540" s="16">
        <v>58333</v>
      </c>
      <c r="F540" s="16">
        <v>43700</v>
      </c>
      <c r="H540" s="39">
        <f t="shared" si="14"/>
        <v>-14633</v>
      </c>
      <c r="I540" s="41">
        <v>96000</v>
      </c>
      <c r="L540">
        <v>73431</v>
      </c>
    </row>
    <row r="541" spans="1:12" ht="16.5" x14ac:dyDescent="0.25">
      <c r="A541" s="15" t="str">
        <f t="shared" si="13"/>
        <v>KL.HN007CGM300</v>
      </c>
      <c r="B541" s="19" t="s">
        <v>762</v>
      </c>
      <c r="C541" s="19" t="s">
        <v>27</v>
      </c>
      <c r="D541" s="19" t="s">
        <v>28</v>
      </c>
      <c r="E541" s="16">
        <v>96000</v>
      </c>
      <c r="F541" s="16">
        <v>73431</v>
      </c>
      <c r="H541" s="39">
        <f t="shared" si="14"/>
        <v>-22569</v>
      </c>
      <c r="I541" s="41">
        <v>86111</v>
      </c>
      <c r="L541">
        <v>70950</v>
      </c>
    </row>
    <row r="542" spans="1:12" ht="16.5" x14ac:dyDescent="0.25">
      <c r="A542" s="15" t="str">
        <f t="shared" si="13"/>
        <v>KL.HN007CN300</v>
      </c>
      <c r="B542" s="19" t="s">
        <v>762</v>
      </c>
      <c r="C542" s="19" t="s">
        <v>39</v>
      </c>
      <c r="D542" s="19" t="s">
        <v>40</v>
      </c>
      <c r="E542" s="16">
        <v>86111</v>
      </c>
      <c r="F542" s="16">
        <v>70950</v>
      </c>
      <c r="H542" s="39">
        <f t="shared" si="14"/>
        <v>-15161</v>
      </c>
      <c r="I542" s="41">
        <v>147000</v>
      </c>
      <c r="L542">
        <v>111058</v>
      </c>
    </row>
    <row r="543" spans="1:12" ht="16.5" x14ac:dyDescent="0.25">
      <c r="A543" s="15" t="str">
        <f t="shared" si="13"/>
        <v>KL.HN007GM500</v>
      </c>
      <c r="B543" s="19" t="s">
        <v>762</v>
      </c>
      <c r="C543" s="19" t="s">
        <v>30</v>
      </c>
      <c r="D543" s="19" t="s">
        <v>31</v>
      </c>
      <c r="E543" s="16">
        <v>147000</v>
      </c>
      <c r="F543" s="16">
        <v>111058</v>
      </c>
      <c r="H543" s="39"/>
      <c r="I543" s="41"/>
    </row>
    <row r="544" spans="1:12" ht="16.5" x14ac:dyDescent="0.25">
      <c r="A544" s="15" t="str">
        <f t="shared" si="13"/>
        <v>KL.HN007CC300</v>
      </c>
      <c r="B544" s="19" t="s">
        <v>762</v>
      </c>
      <c r="C544" s="15" t="s">
        <v>37</v>
      </c>
      <c r="D544" s="15" t="s">
        <v>38</v>
      </c>
      <c r="E544" s="16">
        <v>90741</v>
      </c>
      <c r="F544" s="16">
        <v>68310</v>
      </c>
      <c r="H544" s="39">
        <f t="shared" si="14"/>
        <v>-22431</v>
      </c>
      <c r="I544" s="41">
        <v>66000</v>
      </c>
      <c r="L544">
        <v>50183</v>
      </c>
    </row>
    <row r="545" spans="1:12" ht="16.5" x14ac:dyDescent="0.25">
      <c r="A545" s="15" t="str">
        <f t="shared" si="13"/>
        <v>KL.HN007GTLX250G</v>
      </c>
      <c r="B545" s="19" t="s">
        <v>762</v>
      </c>
      <c r="C545" s="19" t="s">
        <v>32</v>
      </c>
      <c r="D545" s="19" t="s">
        <v>33</v>
      </c>
      <c r="E545" s="16">
        <v>66000</v>
      </c>
      <c r="F545" s="16">
        <v>50182</v>
      </c>
      <c r="H545" s="39">
        <f t="shared" si="14"/>
        <v>-15818</v>
      </c>
      <c r="I545" s="41">
        <v>58333</v>
      </c>
      <c r="L545">
        <v>46000</v>
      </c>
    </row>
    <row r="546" spans="1:12" ht="16.5" x14ac:dyDescent="0.25">
      <c r="A546" s="15" t="str">
        <f t="shared" si="13"/>
        <v>KL.HN007MNH250</v>
      </c>
      <c r="B546" s="19" t="s">
        <v>762</v>
      </c>
      <c r="C546" s="19" t="s">
        <v>48</v>
      </c>
      <c r="D546" s="19" t="s">
        <v>49</v>
      </c>
      <c r="E546" s="16">
        <v>58333</v>
      </c>
      <c r="F546" s="16">
        <v>46000</v>
      </c>
      <c r="H546" s="39">
        <f t="shared" si="14"/>
        <v>-12333</v>
      </c>
      <c r="I546" s="41">
        <v>96000</v>
      </c>
      <c r="L546">
        <v>73431</v>
      </c>
    </row>
    <row r="547" spans="1:12" ht="16.5" x14ac:dyDescent="0.25">
      <c r="A547" s="15" t="str">
        <f t="shared" si="13"/>
        <v>KL.HN008CGM300</v>
      </c>
      <c r="B547" s="19" t="s">
        <v>763</v>
      </c>
      <c r="C547" s="19" t="s">
        <v>27</v>
      </c>
      <c r="D547" s="19" t="s">
        <v>28</v>
      </c>
      <c r="E547" s="16">
        <v>96000</v>
      </c>
      <c r="F547" s="16">
        <v>73431</v>
      </c>
      <c r="H547" s="39">
        <f t="shared" si="14"/>
        <v>-22569</v>
      </c>
      <c r="I547" s="41">
        <v>147000</v>
      </c>
      <c r="L547">
        <v>119066</v>
      </c>
    </row>
    <row r="548" spans="1:12" ht="16.5" x14ac:dyDescent="0.25">
      <c r="A548" s="15" t="str">
        <f t="shared" si="13"/>
        <v>KL.HN008CGM500</v>
      </c>
      <c r="B548" s="19" t="s">
        <v>763</v>
      </c>
      <c r="C548" s="19" t="s">
        <v>542</v>
      </c>
      <c r="D548" s="19" t="s">
        <v>543</v>
      </c>
      <c r="E548" s="16">
        <v>147000</v>
      </c>
      <c r="F548" s="16">
        <v>119066</v>
      </c>
      <c r="H548" s="39">
        <f t="shared" si="14"/>
        <v>-27934</v>
      </c>
      <c r="I548" s="41">
        <v>90741</v>
      </c>
      <c r="L548">
        <v>70537.5</v>
      </c>
    </row>
    <row r="549" spans="1:12" ht="16.5" x14ac:dyDescent="0.25">
      <c r="A549" s="15" t="str">
        <f t="shared" si="13"/>
        <v>Kai MartCC300</v>
      </c>
      <c r="B549" s="19" t="s">
        <v>7680</v>
      </c>
      <c r="C549" s="19" t="s">
        <v>37</v>
      </c>
      <c r="D549" s="19" t="s">
        <v>38</v>
      </c>
      <c r="E549" s="16">
        <v>90741</v>
      </c>
      <c r="F549" s="16">
        <v>70537.5</v>
      </c>
      <c r="H549" s="39">
        <f t="shared" si="14"/>
        <v>-20203.5</v>
      </c>
      <c r="I549" s="41">
        <v>96000</v>
      </c>
      <c r="L549">
        <v>69759.45</v>
      </c>
    </row>
    <row r="550" spans="1:12" ht="16.5" x14ac:dyDescent="0.25">
      <c r="A550" s="15" t="str">
        <f t="shared" si="13"/>
        <v>Kai MartCGM300</v>
      </c>
      <c r="B550" s="143" t="s">
        <v>7680</v>
      </c>
      <c r="C550" s="19" t="s">
        <v>27</v>
      </c>
      <c r="D550" s="19" t="s">
        <v>28</v>
      </c>
      <c r="E550" s="16">
        <v>96000</v>
      </c>
      <c r="F550" s="16">
        <v>69759.45</v>
      </c>
      <c r="H550" s="39">
        <f t="shared" si="14"/>
        <v>-26240.550000000003</v>
      </c>
      <c r="I550" s="41">
        <v>22500</v>
      </c>
      <c r="L550">
        <v>21375</v>
      </c>
    </row>
    <row r="551" spans="1:12" ht="16.5" x14ac:dyDescent="0.25">
      <c r="A551" s="15" t="str">
        <f t="shared" si="13"/>
        <v>Kai MartCGST150</v>
      </c>
      <c r="B551" s="143" t="s">
        <v>7680</v>
      </c>
      <c r="C551" s="19" t="s">
        <v>563</v>
      </c>
      <c r="D551" s="19" t="s">
        <v>564</v>
      </c>
      <c r="E551" s="16">
        <v>22500</v>
      </c>
      <c r="F551" s="16">
        <v>21375</v>
      </c>
      <c r="H551" s="39">
        <f t="shared" si="14"/>
        <v>-1125</v>
      </c>
      <c r="I551" s="41">
        <v>147000</v>
      </c>
      <c r="L551">
        <v>105505.09999999999</v>
      </c>
    </row>
    <row r="552" spans="1:12" ht="16.5" x14ac:dyDescent="0.25">
      <c r="A552" s="15" t="str">
        <f t="shared" si="13"/>
        <v>Kai MartGM500</v>
      </c>
      <c r="B552" s="143" t="s">
        <v>7680</v>
      </c>
      <c r="C552" s="19" t="s">
        <v>30</v>
      </c>
      <c r="D552" s="19" t="s">
        <v>31</v>
      </c>
      <c r="E552" s="16">
        <v>147000</v>
      </c>
      <c r="F552" s="16">
        <v>105505.09999999999</v>
      </c>
      <c r="H552" s="39">
        <f t="shared" si="14"/>
        <v>-41494.900000000009</v>
      </c>
      <c r="I552" s="41">
        <v>66000</v>
      </c>
      <c r="L552">
        <v>47673.85</v>
      </c>
    </row>
    <row r="553" spans="1:12" ht="16.5" x14ac:dyDescent="0.25">
      <c r="A553" s="15" t="str">
        <f t="shared" si="13"/>
        <v>Kai MartGTLX250G</v>
      </c>
      <c r="B553" s="143" t="s">
        <v>7680</v>
      </c>
      <c r="C553" s="19" t="s">
        <v>32</v>
      </c>
      <c r="D553" s="19" t="s">
        <v>33</v>
      </c>
      <c r="E553" s="16">
        <v>66000</v>
      </c>
      <c r="F553" s="16">
        <v>47673.85</v>
      </c>
      <c r="H553" s="39">
        <f t="shared" si="14"/>
        <v>-18326.150000000001</v>
      </c>
      <c r="I553" s="41">
        <v>58333</v>
      </c>
      <c r="L553">
        <v>43700</v>
      </c>
    </row>
    <row r="554" spans="1:12" ht="16.5" x14ac:dyDescent="0.25">
      <c r="A554" s="15" t="str">
        <f t="shared" si="13"/>
        <v>Kai MartMNH250</v>
      </c>
      <c r="B554" s="143" t="s">
        <v>7680</v>
      </c>
      <c r="C554" s="19" t="s">
        <v>48</v>
      </c>
      <c r="D554" s="19" t="s">
        <v>49</v>
      </c>
      <c r="E554" s="16">
        <v>58333</v>
      </c>
      <c r="F554" s="16">
        <v>43700</v>
      </c>
      <c r="H554" s="39">
        <f t="shared" si="14"/>
        <v>-14633</v>
      </c>
      <c r="I554" s="41">
        <v>73000</v>
      </c>
      <c r="L554">
        <v>52815.25</v>
      </c>
    </row>
    <row r="555" spans="1:12" ht="16.5" x14ac:dyDescent="0.25">
      <c r="A555" s="15" t="str">
        <f t="shared" si="13"/>
        <v>Kai MartTH200</v>
      </c>
      <c r="B555" s="143" t="s">
        <v>7680</v>
      </c>
      <c r="C555" s="19" t="s">
        <v>34</v>
      </c>
      <c r="D555" s="19" t="s">
        <v>35</v>
      </c>
      <c r="E555" s="16">
        <v>73000</v>
      </c>
      <c r="F555" s="16">
        <v>52815.25</v>
      </c>
      <c r="H555" s="39">
        <f t="shared" si="14"/>
        <v>-20184.75</v>
      </c>
      <c r="I555" s="41">
        <v>21667</v>
      </c>
      <c r="L555">
        <v>20583.649999999998</v>
      </c>
    </row>
    <row r="556" spans="1:12" ht="16.5" x14ac:dyDescent="0.25">
      <c r="A556" s="15" t="str">
        <f t="shared" si="13"/>
        <v>Kai MartTHST150</v>
      </c>
      <c r="B556" s="143" t="s">
        <v>7680</v>
      </c>
      <c r="C556" s="19" t="s">
        <v>565</v>
      </c>
      <c r="D556" s="19" t="s">
        <v>566</v>
      </c>
      <c r="E556" s="16">
        <v>21667</v>
      </c>
      <c r="F556" s="16">
        <v>20583.649999999998</v>
      </c>
      <c r="H556" s="39">
        <f t="shared" si="14"/>
        <v>-1083.3500000000022</v>
      </c>
      <c r="I556" s="41">
        <v>96000</v>
      </c>
      <c r="L556">
        <v>96000</v>
      </c>
    </row>
    <row r="557" spans="1:12" ht="16.5" x14ac:dyDescent="0.25">
      <c r="A557" s="15" t="str">
        <f t="shared" si="13"/>
        <v>Kai MartCGM300</v>
      </c>
      <c r="B557" s="143" t="s">
        <v>7680</v>
      </c>
      <c r="C557" s="19" t="s">
        <v>27</v>
      </c>
      <c r="D557" s="19" t="s">
        <v>28</v>
      </c>
      <c r="E557" s="16">
        <v>96000</v>
      </c>
      <c r="F557" s="16">
        <v>96000</v>
      </c>
      <c r="H557" s="39">
        <f t="shared" si="14"/>
        <v>0</v>
      </c>
      <c r="I557" s="41">
        <v>147000</v>
      </c>
      <c r="L557">
        <v>147000</v>
      </c>
    </row>
    <row r="558" spans="1:12" ht="16.5" x14ac:dyDescent="0.25">
      <c r="A558" s="15" t="str">
        <f t="shared" si="13"/>
        <v>Kai MartGM500</v>
      </c>
      <c r="B558" s="143" t="s">
        <v>7680</v>
      </c>
      <c r="C558" s="19" t="s">
        <v>30</v>
      </c>
      <c r="D558" s="19" t="s">
        <v>31</v>
      </c>
      <c r="E558" s="16">
        <v>147000</v>
      </c>
      <c r="F558" s="16">
        <v>147000</v>
      </c>
      <c r="H558" s="39">
        <f t="shared" si="14"/>
        <v>0</v>
      </c>
      <c r="I558" s="41">
        <v>66000</v>
      </c>
      <c r="L558">
        <v>66000</v>
      </c>
    </row>
    <row r="559" spans="1:12" ht="16.5" x14ac:dyDescent="0.25">
      <c r="A559" s="15" t="str">
        <f t="shared" si="13"/>
        <v>Kai MartGTLX250G</v>
      </c>
      <c r="B559" s="143" t="s">
        <v>7680</v>
      </c>
      <c r="C559" s="19" t="s">
        <v>32</v>
      </c>
      <c r="D559" s="19" t="s">
        <v>33</v>
      </c>
      <c r="E559" s="16">
        <v>66000</v>
      </c>
      <c r="F559" s="16">
        <v>66000</v>
      </c>
      <c r="H559" s="39">
        <f t="shared" si="14"/>
        <v>0</v>
      </c>
      <c r="I559" s="41">
        <v>73000</v>
      </c>
      <c r="L559">
        <v>73000</v>
      </c>
    </row>
    <row r="560" spans="1:12" ht="16.5" x14ac:dyDescent="0.25">
      <c r="A560" s="15" t="str">
        <f t="shared" si="13"/>
        <v>Kai MartTH200</v>
      </c>
      <c r="B560" s="143" t="s">
        <v>7680</v>
      </c>
      <c r="C560" s="19" t="s">
        <v>34</v>
      </c>
      <c r="D560" s="19" t="s">
        <v>35</v>
      </c>
      <c r="E560" s="16">
        <v>73000</v>
      </c>
      <c r="F560" s="16">
        <v>73000</v>
      </c>
      <c r="H560" s="39">
        <f t="shared" si="14"/>
        <v>0</v>
      </c>
      <c r="I560" s="41">
        <v>96000</v>
      </c>
      <c r="L560">
        <v>96000</v>
      </c>
    </row>
    <row r="561" spans="1:12" ht="16.5" x14ac:dyDescent="0.25">
      <c r="A561" s="15" t="str">
        <f t="shared" si="13"/>
        <v>Kai MartCGM300</v>
      </c>
      <c r="B561" s="143" t="s">
        <v>7680</v>
      </c>
      <c r="C561" s="19" t="s">
        <v>27</v>
      </c>
      <c r="D561" s="19" t="s">
        <v>28</v>
      </c>
      <c r="E561" s="16">
        <v>96000</v>
      </c>
      <c r="F561" s="16">
        <v>96000</v>
      </c>
      <c r="H561" s="39">
        <f t="shared" si="14"/>
        <v>0</v>
      </c>
      <c r="I561" s="41">
        <v>147000</v>
      </c>
      <c r="L561">
        <v>147000</v>
      </c>
    </row>
    <row r="562" spans="1:12" ht="16.5" x14ac:dyDescent="0.25">
      <c r="A562" s="15" t="str">
        <f t="shared" si="13"/>
        <v>Kai MartGM500</v>
      </c>
      <c r="B562" s="143" t="s">
        <v>7680</v>
      </c>
      <c r="C562" s="19" t="s">
        <v>30</v>
      </c>
      <c r="D562" s="19" t="s">
        <v>31</v>
      </c>
      <c r="E562" s="16">
        <v>147000</v>
      </c>
      <c r="F562" s="16">
        <v>147000</v>
      </c>
      <c r="H562" s="39">
        <f t="shared" si="14"/>
        <v>0</v>
      </c>
      <c r="I562" s="41">
        <v>66000</v>
      </c>
      <c r="L562">
        <v>66000</v>
      </c>
    </row>
    <row r="563" spans="1:12" ht="16.5" x14ac:dyDescent="0.25">
      <c r="A563" s="15" t="str">
        <f t="shared" si="13"/>
        <v>Kai MartGTLX250G</v>
      </c>
      <c r="B563" s="143" t="s">
        <v>7680</v>
      </c>
      <c r="C563" s="19" t="s">
        <v>32</v>
      </c>
      <c r="D563" s="19" t="s">
        <v>33</v>
      </c>
      <c r="E563" s="16">
        <v>66000</v>
      </c>
      <c r="F563" s="16">
        <v>66000</v>
      </c>
      <c r="H563" s="39">
        <f t="shared" si="14"/>
        <v>0</v>
      </c>
      <c r="I563" s="41">
        <v>73000</v>
      </c>
      <c r="L563">
        <v>73000</v>
      </c>
    </row>
    <row r="564" spans="1:12" ht="16.5" x14ac:dyDescent="0.25">
      <c r="A564" s="15" t="str">
        <f t="shared" si="13"/>
        <v>Kai MartTH200</v>
      </c>
      <c r="B564" s="143" t="s">
        <v>7680</v>
      </c>
      <c r="C564" s="19" t="s">
        <v>34</v>
      </c>
      <c r="D564" s="19" t="s">
        <v>35</v>
      </c>
      <c r="E564" s="16">
        <v>73000</v>
      </c>
      <c r="F564" s="16">
        <v>73000</v>
      </c>
      <c r="H564" s="39">
        <f t="shared" si="14"/>
        <v>0</v>
      </c>
      <c r="I564" s="41">
        <v>96000</v>
      </c>
      <c r="L564">
        <v>68290.83</v>
      </c>
    </row>
    <row r="565" spans="1:12" ht="16.5" x14ac:dyDescent="0.25">
      <c r="A565" s="15" t="str">
        <f t="shared" si="13"/>
        <v>Kai MartCGM300</v>
      </c>
      <c r="B565" s="143" t="s">
        <v>7680</v>
      </c>
      <c r="C565" s="19" t="s">
        <v>27</v>
      </c>
      <c r="D565" s="19" t="s">
        <v>28</v>
      </c>
      <c r="E565" s="16">
        <v>96000</v>
      </c>
      <c r="F565" s="16">
        <v>68290.83</v>
      </c>
      <c r="H565" s="39">
        <f t="shared" si="14"/>
        <v>-27709.17</v>
      </c>
      <c r="I565" s="41">
        <v>147000</v>
      </c>
      <c r="L565">
        <v>103283.94</v>
      </c>
    </row>
    <row r="566" spans="1:12" ht="16.5" x14ac:dyDescent="0.25">
      <c r="A566" s="15" t="str">
        <f t="shared" si="13"/>
        <v>Kai MartGM500</v>
      </c>
      <c r="B566" s="143" t="s">
        <v>7680</v>
      </c>
      <c r="C566" s="19" t="s">
        <v>30</v>
      </c>
      <c r="D566" s="19" t="s">
        <v>31</v>
      </c>
      <c r="E566" s="16">
        <v>147000</v>
      </c>
      <c r="F566" s="16">
        <v>103283.94</v>
      </c>
      <c r="H566" s="39">
        <f t="shared" si="14"/>
        <v>-43716.06</v>
      </c>
      <c r="I566" s="41">
        <v>73000</v>
      </c>
      <c r="L566">
        <v>51703.350000000006</v>
      </c>
    </row>
    <row r="567" spans="1:12" ht="16.5" x14ac:dyDescent="0.25">
      <c r="A567" s="15" t="str">
        <f t="shared" si="13"/>
        <v>Kai MartTH200</v>
      </c>
      <c r="B567" s="143" t="s">
        <v>7680</v>
      </c>
      <c r="C567" s="19" t="s">
        <v>34</v>
      </c>
      <c r="D567" s="19" t="s">
        <v>35</v>
      </c>
      <c r="E567" s="16">
        <v>73000</v>
      </c>
      <c r="F567" s="16">
        <v>51703.350000000006</v>
      </c>
      <c r="H567" s="39">
        <f t="shared" si="14"/>
        <v>-21296.649999999994</v>
      </c>
      <c r="I567" s="41">
        <v>96000</v>
      </c>
      <c r="L567">
        <v>69759.45</v>
      </c>
    </row>
    <row r="568" spans="1:12" ht="16.5" x14ac:dyDescent="0.25">
      <c r="A568" s="15" t="str">
        <f t="shared" si="13"/>
        <v>Kai MartCGM300</v>
      </c>
      <c r="B568" s="143" t="s">
        <v>7680</v>
      </c>
      <c r="C568" s="19" t="s">
        <v>27</v>
      </c>
      <c r="D568" s="19" t="s">
        <v>28</v>
      </c>
      <c r="E568" s="16">
        <v>96000</v>
      </c>
      <c r="F568" s="16">
        <v>69759.45</v>
      </c>
      <c r="H568" s="39">
        <f t="shared" si="14"/>
        <v>-26240.550000000003</v>
      </c>
      <c r="I568" s="41">
        <v>90741</v>
      </c>
      <c r="L568">
        <v>70537.5</v>
      </c>
    </row>
    <row r="569" spans="1:12" ht="16.5" x14ac:dyDescent="0.25">
      <c r="A569" s="15" t="str">
        <f t="shared" si="13"/>
        <v>Kai MartCC300</v>
      </c>
      <c r="B569" s="143" t="s">
        <v>7680</v>
      </c>
      <c r="C569" s="19" t="s">
        <v>37</v>
      </c>
      <c r="D569" s="19" t="s">
        <v>38</v>
      </c>
      <c r="E569" s="16">
        <v>90741</v>
      </c>
      <c r="F569" s="16">
        <v>70537.5</v>
      </c>
      <c r="H569" s="39">
        <f t="shared" si="14"/>
        <v>-20203.5</v>
      </c>
      <c r="I569" s="41">
        <v>96000</v>
      </c>
      <c r="L569">
        <v>69759.45</v>
      </c>
    </row>
    <row r="570" spans="1:12" ht="16.5" x14ac:dyDescent="0.25">
      <c r="A570" s="15" t="str">
        <f t="shared" si="13"/>
        <v>Kai MartCGM300</v>
      </c>
      <c r="B570" s="143" t="s">
        <v>7680</v>
      </c>
      <c r="C570" s="19" t="s">
        <v>27</v>
      </c>
      <c r="D570" s="19" t="s">
        <v>28</v>
      </c>
      <c r="E570" s="16">
        <v>96000</v>
      </c>
      <c r="F570" s="16">
        <v>69759.45</v>
      </c>
      <c r="H570" s="39">
        <f t="shared" si="14"/>
        <v>-26240.550000000003</v>
      </c>
      <c r="I570" s="41">
        <v>86111</v>
      </c>
      <c r="L570">
        <v>67402.5</v>
      </c>
    </row>
    <row r="571" spans="1:12" ht="16.5" x14ac:dyDescent="0.25">
      <c r="A571" s="15" t="str">
        <f t="shared" si="13"/>
        <v>Kai MartCN300</v>
      </c>
      <c r="B571" s="143" t="s">
        <v>7680</v>
      </c>
      <c r="C571" s="19" t="s">
        <v>39</v>
      </c>
      <c r="D571" s="19" t="s">
        <v>40</v>
      </c>
      <c r="E571" s="16">
        <v>86111</v>
      </c>
      <c r="F571" s="16">
        <v>67402.5</v>
      </c>
      <c r="H571" s="39">
        <f t="shared" si="14"/>
        <v>-18708.5</v>
      </c>
      <c r="I571" s="41">
        <v>147000</v>
      </c>
      <c r="L571">
        <v>105505.09999999999</v>
      </c>
    </row>
    <row r="572" spans="1:12" ht="16.5" x14ac:dyDescent="0.25">
      <c r="A572" s="15" t="str">
        <f t="shared" si="13"/>
        <v>Kai MartGM500</v>
      </c>
      <c r="B572" s="143" t="s">
        <v>7680</v>
      </c>
      <c r="C572" s="19" t="s">
        <v>30</v>
      </c>
      <c r="D572" s="19" t="s">
        <v>31</v>
      </c>
      <c r="E572" s="17">
        <v>147000</v>
      </c>
      <c r="F572" s="17">
        <v>105505.09999999999</v>
      </c>
      <c r="H572" s="39">
        <f t="shared" si="14"/>
        <v>-41494.900000000009</v>
      </c>
      <c r="I572" s="41">
        <v>66000</v>
      </c>
      <c r="L572">
        <v>47673.85</v>
      </c>
    </row>
    <row r="573" spans="1:12" ht="16.5" x14ac:dyDescent="0.25">
      <c r="A573" s="15" t="str">
        <f t="shared" si="13"/>
        <v>Kai MartGTLX250G</v>
      </c>
      <c r="B573" s="143" t="s">
        <v>7680</v>
      </c>
      <c r="C573" s="19" t="s">
        <v>32</v>
      </c>
      <c r="D573" s="19" t="s">
        <v>33</v>
      </c>
      <c r="E573" s="17">
        <v>66000</v>
      </c>
      <c r="F573" s="17">
        <v>47673.85</v>
      </c>
      <c r="H573" s="39">
        <f t="shared" si="14"/>
        <v>-18326.150000000001</v>
      </c>
      <c r="I573" s="41">
        <v>147000</v>
      </c>
      <c r="L573">
        <v>106025.7</v>
      </c>
    </row>
    <row r="574" spans="1:12" ht="16.5" x14ac:dyDescent="0.25">
      <c r="A574" s="15" t="str">
        <f t="shared" si="13"/>
        <v>Kai MartGXD500</v>
      </c>
      <c r="B574" s="143" t="s">
        <v>7680</v>
      </c>
      <c r="C574" s="19" t="s">
        <v>52</v>
      </c>
      <c r="D574" s="19" t="s">
        <v>53</v>
      </c>
      <c r="E574" s="17">
        <v>147000</v>
      </c>
      <c r="F574" s="17">
        <v>106025.7</v>
      </c>
      <c r="H574" s="39">
        <f t="shared" si="14"/>
        <v>-40974.300000000003</v>
      </c>
      <c r="I574" s="41">
        <v>73000</v>
      </c>
      <c r="L574">
        <v>52815.25</v>
      </c>
    </row>
    <row r="575" spans="1:12" ht="16.5" x14ac:dyDescent="0.25">
      <c r="A575" s="15" t="str">
        <f t="shared" si="13"/>
        <v>Kai MartTH200</v>
      </c>
      <c r="B575" s="143" t="s">
        <v>7680</v>
      </c>
      <c r="C575" s="19" t="s">
        <v>34</v>
      </c>
      <c r="D575" s="19" t="s">
        <v>35</v>
      </c>
      <c r="E575" s="17">
        <v>73000</v>
      </c>
      <c r="F575" s="17">
        <v>52815.25</v>
      </c>
      <c r="H575" s="39">
        <f t="shared" si="14"/>
        <v>-20184.75</v>
      </c>
      <c r="I575" s="41">
        <v>96000</v>
      </c>
      <c r="L575">
        <v>67556.52</v>
      </c>
    </row>
    <row r="576" spans="1:12" ht="16.5" x14ac:dyDescent="0.25">
      <c r="A576" s="15" t="str">
        <f t="shared" si="13"/>
        <v>Kai MartCGM300</v>
      </c>
      <c r="B576" s="143" t="s">
        <v>7680</v>
      </c>
      <c r="C576" s="19" t="s">
        <v>27</v>
      </c>
      <c r="D576" s="19" t="s">
        <v>28</v>
      </c>
      <c r="E576" s="16">
        <v>96000</v>
      </c>
      <c r="F576" s="16">
        <v>67556.52</v>
      </c>
      <c r="H576" s="39">
        <f t="shared" si="14"/>
        <v>-28443.479999999996</v>
      </c>
      <c r="I576" s="41">
        <v>147000</v>
      </c>
      <c r="L576">
        <v>102173.36</v>
      </c>
    </row>
    <row r="577" spans="1:12" ht="16.5" x14ac:dyDescent="0.25">
      <c r="A577" s="15" t="str">
        <f t="shared" si="13"/>
        <v>Kai MartGM500</v>
      </c>
      <c r="B577" s="143" t="s">
        <v>7680</v>
      </c>
      <c r="C577" s="19" t="s">
        <v>30</v>
      </c>
      <c r="D577" s="19" t="s">
        <v>31</v>
      </c>
      <c r="E577" s="16">
        <v>147000</v>
      </c>
      <c r="F577" s="16">
        <v>102173.36</v>
      </c>
      <c r="H577" s="39">
        <f t="shared" si="14"/>
        <v>-44826.64</v>
      </c>
      <c r="I577" s="41">
        <v>90741</v>
      </c>
      <c r="L577">
        <v>90741</v>
      </c>
    </row>
    <row r="578" spans="1:12" ht="16.5" x14ac:dyDescent="0.25">
      <c r="A578" s="15" t="str">
        <f t="shared" si="13"/>
        <v>Kai MartCC300</v>
      </c>
      <c r="B578" s="143" t="s">
        <v>7680</v>
      </c>
      <c r="C578" s="19" t="s">
        <v>37</v>
      </c>
      <c r="D578" s="19" t="s">
        <v>38</v>
      </c>
      <c r="E578" s="16">
        <v>90741</v>
      </c>
      <c r="F578" s="16">
        <v>90741</v>
      </c>
      <c r="H578" s="39">
        <f t="shared" si="14"/>
        <v>0</v>
      </c>
      <c r="I578" s="41">
        <v>96000</v>
      </c>
      <c r="L578">
        <v>96000</v>
      </c>
    </row>
    <row r="579" spans="1:12" ht="16.5" x14ac:dyDescent="0.25">
      <c r="A579" s="15" t="str">
        <f t="shared" si="13"/>
        <v>Kai MartCGM300</v>
      </c>
      <c r="B579" s="143" t="s">
        <v>7680</v>
      </c>
      <c r="C579" s="19" t="s">
        <v>27</v>
      </c>
      <c r="D579" s="19" t="s">
        <v>28</v>
      </c>
      <c r="E579" s="16">
        <v>96000</v>
      </c>
      <c r="F579" s="16">
        <v>96000</v>
      </c>
      <c r="H579" s="39">
        <f t="shared" si="14"/>
        <v>0</v>
      </c>
      <c r="I579" s="41">
        <v>86111</v>
      </c>
      <c r="L579">
        <v>86111</v>
      </c>
    </row>
    <row r="580" spans="1:12" ht="16.5" x14ac:dyDescent="0.25">
      <c r="A580" s="15" t="str">
        <f t="shared" si="13"/>
        <v>Kai MartCN300</v>
      </c>
      <c r="B580" s="143" t="s">
        <v>7680</v>
      </c>
      <c r="C580" s="19" t="s">
        <v>39</v>
      </c>
      <c r="D580" s="19" t="s">
        <v>40</v>
      </c>
      <c r="E580" s="16">
        <v>86111</v>
      </c>
      <c r="F580" s="16">
        <v>86111</v>
      </c>
      <c r="H580" s="39">
        <f t="shared" si="14"/>
        <v>0</v>
      </c>
      <c r="I580" s="41">
        <v>147000</v>
      </c>
      <c r="L580">
        <v>147000</v>
      </c>
    </row>
    <row r="581" spans="1:12" ht="16.5" x14ac:dyDescent="0.25">
      <c r="A581" s="15" t="str">
        <f t="shared" si="13"/>
        <v>Kai MartGM500</v>
      </c>
      <c r="B581" s="143" t="s">
        <v>7680</v>
      </c>
      <c r="C581" s="19" t="s">
        <v>30</v>
      </c>
      <c r="D581" s="19" t="s">
        <v>31</v>
      </c>
      <c r="E581" s="16">
        <v>147000</v>
      </c>
      <c r="F581" s="16">
        <v>147000</v>
      </c>
      <c r="H581" s="39">
        <f t="shared" si="14"/>
        <v>0</v>
      </c>
      <c r="I581" s="41">
        <v>66000</v>
      </c>
      <c r="L581">
        <v>66000</v>
      </c>
    </row>
    <row r="582" spans="1:12" ht="16.5" x14ac:dyDescent="0.25">
      <c r="A582" s="15" t="str">
        <f t="shared" si="13"/>
        <v>Kai MartGTLX250G</v>
      </c>
      <c r="B582" s="143" t="s">
        <v>7680</v>
      </c>
      <c r="C582" s="19" t="s">
        <v>32</v>
      </c>
      <c r="D582" s="19" t="s">
        <v>33</v>
      </c>
      <c r="E582" s="16">
        <v>66000</v>
      </c>
      <c r="F582" s="16">
        <v>66000</v>
      </c>
      <c r="H582" s="39">
        <f t="shared" si="14"/>
        <v>0</v>
      </c>
      <c r="I582" s="41">
        <v>58333</v>
      </c>
      <c r="L582">
        <v>58333</v>
      </c>
    </row>
    <row r="583" spans="1:12" ht="16.5" x14ac:dyDescent="0.25">
      <c r="A583" s="15" t="str">
        <f t="shared" si="13"/>
        <v>Kai MartMNH250</v>
      </c>
      <c r="B583" s="143" t="s">
        <v>7680</v>
      </c>
      <c r="C583" s="19" t="s">
        <v>48</v>
      </c>
      <c r="D583" s="19" t="s">
        <v>49</v>
      </c>
      <c r="E583" s="16">
        <v>58333</v>
      </c>
      <c r="F583" s="16">
        <v>58333</v>
      </c>
      <c r="H583" s="39">
        <f t="shared" si="14"/>
        <v>0</v>
      </c>
      <c r="I583" s="41">
        <v>73000</v>
      </c>
      <c r="L583">
        <v>73000</v>
      </c>
    </row>
    <row r="584" spans="1:12" ht="16.5" x14ac:dyDescent="0.25">
      <c r="A584" s="15" t="str">
        <f t="shared" si="13"/>
        <v>Kai MartTH200</v>
      </c>
      <c r="B584" s="143" t="s">
        <v>7680</v>
      </c>
      <c r="C584" s="18" t="s">
        <v>34</v>
      </c>
      <c r="D584" s="18" t="s">
        <v>35</v>
      </c>
      <c r="E584" s="17">
        <v>73000</v>
      </c>
      <c r="F584" s="17">
        <v>73000</v>
      </c>
      <c r="H584" s="39">
        <f t="shared" si="14"/>
        <v>0</v>
      </c>
      <c r="I584" s="41">
        <v>96000</v>
      </c>
      <c r="L584">
        <v>69759.45</v>
      </c>
    </row>
    <row r="585" spans="1:12" ht="16.5" x14ac:dyDescent="0.25">
      <c r="A585" s="15" t="str">
        <f t="shared" si="13"/>
        <v>Kai MartCGM300</v>
      </c>
      <c r="B585" s="143" t="s">
        <v>7680</v>
      </c>
      <c r="C585" s="19" t="s">
        <v>27</v>
      </c>
      <c r="D585" s="19" t="s">
        <v>28</v>
      </c>
      <c r="E585" s="16">
        <v>96000</v>
      </c>
      <c r="F585" s="16">
        <v>69759.45</v>
      </c>
      <c r="H585" s="39">
        <f t="shared" si="14"/>
        <v>-26240.550000000003</v>
      </c>
      <c r="I585" s="41">
        <v>147000</v>
      </c>
      <c r="L585">
        <v>105505.09999999999</v>
      </c>
    </row>
    <row r="586" spans="1:12" ht="16.5" x14ac:dyDescent="0.25">
      <c r="A586" s="15" t="str">
        <f t="shared" si="13"/>
        <v>Kai MartGM500</v>
      </c>
      <c r="B586" s="143" t="s">
        <v>7680</v>
      </c>
      <c r="C586" s="19" t="s">
        <v>30</v>
      </c>
      <c r="D586" s="19" t="s">
        <v>31</v>
      </c>
      <c r="E586" s="16">
        <v>147000</v>
      </c>
      <c r="F586" s="16">
        <v>105505.09999999999</v>
      </c>
      <c r="H586" s="39">
        <f t="shared" si="14"/>
        <v>-41494.900000000009</v>
      </c>
      <c r="I586" s="41">
        <v>58333</v>
      </c>
      <c r="L586">
        <v>43700</v>
      </c>
    </row>
    <row r="587" spans="1:12" ht="16.5" x14ac:dyDescent="0.25">
      <c r="A587" s="15" t="str">
        <f t="shared" si="13"/>
        <v>Kai MartMNH250</v>
      </c>
      <c r="B587" s="143" t="s">
        <v>7680</v>
      </c>
      <c r="C587" s="18" t="s">
        <v>48</v>
      </c>
      <c r="D587" s="18" t="s">
        <v>49</v>
      </c>
      <c r="E587" s="17">
        <v>58333</v>
      </c>
      <c r="F587" s="17">
        <v>43700</v>
      </c>
      <c r="H587" s="39">
        <f t="shared" si="14"/>
        <v>-14633</v>
      </c>
      <c r="I587" s="41">
        <v>90741</v>
      </c>
      <c r="L587">
        <v>74250</v>
      </c>
    </row>
    <row r="588" spans="1:12" ht="16.5" x14ac:dyDescent="0.25">
      <c r="A588" s="15" t="str">
        <f t="shared" si="13"/>
        <v>Kai Martth200</v>
      </c>
      <c r="B588" s="143" t="s">
        <v>7680</v>
      </c>
      <c r="C588" s="18" t="s">
        <v>7149</v>
      </c>
      <c r="D588" s="18" t="s">
        <v>7197</v>
      </c>
      <c r="E588" s="16">
        <v>73000</v>
      </c>
      <c r="F588" s="16">
        <v>52815.25</v>
      </c>
      <c r="H588" s="39">
        <f t="shared" si="14"/>
        <v>-20184.75</v>
      </c>
      <c r="I588" s="41">
        <v>96000</v>
      </c>
      <c r="L588">
        <v>73431</v>
      </c>
    </row>
    <row r="589" spans="1:12" ht="16.5" x14ac:dyDescent="0.25">
      <c r="A589" s="15" t="str">
        <f t="shared" si="13"/>
        <v>Kai MartGTLX250G</v>
      </c>
      <c r="B589" s="143" t="s">
        <v>7680</v>
      </c>
      <c r="C589" s="18" t="s">
        <v>32</v>
      </c>
      <c r="D589" s="18" t="s">
        <v>7199</v>
      </c>
      <c r="E589" s="16">
        <v>66000</v>
      </c>
      <c r="F589" s="16">
        <v>47673.85</v>
      </c>
      <c r="H589" s="39">
        <f t="shared" si="14"/>
        <v>-18326.150000000001</v>
      </c>
      <c r="I589" s="41">
        <v>147000</v>
      </c>
      <c r="L589">
        <v>111058</v>
      </c>
    </row>
    <row r="590" spans="1:12" ht="16.5" x14ac:dyDescent="0.25">
      <c r="A590" s="15" t="str">
        <f t="shared" si="13"/>
        <v>Kai MartCC300</v>
      </c>
      <c r="B590" s="143" t="s">
        <v>7680</v>
      </c>
      <c r="C590" s="19" t="s">
        <v>37</v>
      </c>
      <c r="D590" s="19" t="s">
        <v>38</v>
      </c>
      <c r="E590" s="16">
        <v>90741</v>
      </c>
      <c r="F590" s="16">
        <v>74250</v>
      </c>
      <c r="H590" s="39">
        <f t="shared" si="14"/>
        <v>-16491</v>
      </c>
      <c r="I590" s="41">
        <v>66000</v>
      </c>
      <c r="L590">
        <v>50183</v>
      </c>
    </row>
    <row r="591" spans="1:12" ht="16.5" x14ac:dyDescent="0.25">
      <c r="A591" s="15" t="str">
        <f t="shared" si="13"/>
        <v>Kai MartCGM300</v>
      </c>
      <c r="B591" s="143" t="s">
        <v>7680</v>
      </c>
      <c r="C591" s="19" t="s">
        <v>27</v>
      </c>
      <c r="D591" s="19" t="s">
        <v>28</v>
      </c>
      <c r="E591" s="16">
        <v>96000</v>
      </c>
      <c r="F591" s="16">
        <v>73431</v>
      </c>
      <c r="H591" s="39">
        <f t="shared" si="14"/>
        <v>-22569</v>
      </c>
      <c r="I591" s="41">
        <v>147000</v>
      </c>
      <c r="L591">
        <v>111606</v>
      </c>
    </row>
    <row r="592" spans="1:12" ht="16.5" x14ac:dyDescent="0.25">
      <c r="A592" s="15" t="str">
        <f t="shared" si="13"/>
        <v>Kai MartGM500</v>
      </c>
      <c r="B592" s="143" t="s">
        <v>7680</v>
      </c>
      <c r="C592" s="19" t="s">
        <v>30</v>
      </c>
      <c r="D592" s="19" t="s">
        <v>31</v>
      </c>
      <c r="E592" s="16">
        <v>147000</v>
      </c>
      <c r="F592" s="16">
        <v>111058</v>
      </c>
      <c r="H592" s="39">
        <f t="shared" si="14"/>
        <v>-35942</v>
      </c>
      <c r="I592" s="41">
        <v>58333</v>
      </c>
      <c r="L592">
        <v>46000</v>
      </c>
    </row>
    <row r="593" spans="1:12" ht="16.5" x14ac:dyDescent="0.25">
      <c r="A593" s="15" t="str">
        <f t="shared" si="13"/>
        <v>Kai MartGTLX250G</v>
      </c>
      <c r="B593" s="143" t="s">
        <v>7680</v>
      </c>
      <c r="C593" s="19" t="s">
        <v>32</v>
      </c>
      <c r="D593" s="19" t="s">
        <v>33</v>
      </c>
      <c r="E593" s="16">
        <v>66000</v>
      </c>
      <c r="F593" s="16">
        <v>50182</v>
      </c>
      <c r="H593" s="39">
        <f t="shared" si="14"/>
        <v>-15818</v>
      </c>
      <c r="I593" s="41">
        <v>73000</v>
      </c>
      <c r="L593">
        <v>55595</v>
      </c>
    </row>
    <row r="594" spans="1:12" ht="16.5" x14ac:dyDescent="0.25">
      <c r="A594" s="15" t="str">
        <f t="shared" si="13"/>
        <v>Kai MartGXD500</v>
      </c>
      <c r="B594" s="143" t="s">
        <v>7680</v>
      </c>
      <c r="C594" s="19" t="s">
        <v>52</v>
      </c>
      <c r="D594" s="19" t="s">
        <v>53</v>
      </c>
      <c r="E594" s="16">
        <v>147000</v>
      </c>
      <c r="F594" s="16">
        <v>111606</v>
      </c>
      <c r="H594" s="39">
        <f t="shared" ref="H594:H663" si="15">F594-E594</f>
        <v>-35394</v>
      </c>
      <c r="I594" s="41">
        <v>96000</v>
      </c>
      <c r="L594">
        <v>67556.52</v>
      </c>
    </row>
    <row r="595" spans="1:12" ht="16.5" x14ac:dyDescent="0.25">
      <c r="A595" s="15" t="str">
        <f t="shared" si="13"/>
        <v>Kai MartMNH250</v>
      </c>
      <c r="B595" s="143" t="s">
        <v>7680</v>
      </c>
      <c r="C595" s="19" t="s">
        <v>48</v>
      </c>
      <c r="D595" s="19" t="s">
        <v>49</v>
      </c>
      <c r="E595" s="16">
        <v>58333</v>
      </c>
      <c r="F595" s="16">
        <v>46000</v>
      </c>
      <c r="H595" s="39">
        <f t="shared" si="15"/>
        <v>-12333</v>
      </c>
      <c r="I595" s="41">
        <v>59400</v>
      </c>
      <c r="L595">
        <v>45540</v>
      </c>
    </row>
    <row r="596" spans="1:12" ht="16.5" x14ac:dyDescent="0.25">
      <c r="A596" s="15" t="str">
        <f t="shared" si="13"/>
        <v>Kai MartTH200</v>
      </c>
      <c r="B596" s="143" t="s">
        <v>7680</v>
      </c>
      <c r="C596" s="19" t="s">
        <v>34</v>
      </c>
      <c r="D596" s="19" t="s">
        <v>35</v>
      </c>
      <c r="E596" s="16">
        <v>73000</v>
      </c>
      <c r="F596" s="16">
        <v>55595</v>
      </c>
      <c r="H596" s="39">
        <f t="shared" si="15"/>
        <v>-17405</v>
      </c>
      <c r="I596" s="41">
        <v>147000</v>
      </c>
      <c r="L596">
        <v>102173.36</v>
      </c>
    </row>
    <row r="597" spans="1:12" ht="16.5" x14ac:dyDescent="0.25">
      <c r="A597" s="15" t="str">
        <f t="shared" si="13"/>
        <v>Kai MartCGM300</v>
      </c>
      <c r="B597" s="143" t="s">
        <v>7680</v>
      </c>
      <c r="C597" s="19" t="s">
        <v>27</v>
      </c>
      <c r="D597" s="19" t="s">
        <v>28</v>
      </c>
      <c r="E597" s="16">
        <v>96000</v>
      </c>
      <c r="F597" s="16">
        <v>67556.52</v>
      </c>
      <c r="H597" s="39">
        <f t="shared" si="15"/>
        <v>-28443.479999999996</v>
      </c>
      <c r="I597" s="41">
        <v>66000</v>
      </c>
      <c r="L597">
        <v>46168.36</v>
      </c>
    </row>
    <row r="598" spans="1:12" ht="16.5" x14ac:dyDescent="0.25">
      <c r="A598" s="15" t="str">
        <f t="shared" si="13"/>
        <v>Kai MartGL250</v>
      </c>
      <c r="B598" s="143" t="s">
        <v>7680</v>
      </c>
      <c r="C598" s="19" t="s">
        <v>44</v>
      </c>
      <c r="D598" s="19" t="s">
        <v>45</v>
      </c>
      <c r="E598" s="16">
        <v>59400</v>
      </c>
      <c r="F598" s="16">
        <v>45540</v>
      </c>
      <c r="H598" s="39">
        <f t="shared" si="15"/>
        <v>-13860</v>
      </c>
      <c r="I598" s="41">
        <v>96000</v>
      </c>
      <c r="L598">
        <v>73431</v>
      </c>
    </row>
    <row r="599" spans="1:12" ht="16.5" x14ac:dyDescent="0.25">
      <c r="A599" s="15" t="str">
        <f t="shared" si="13"/>
        <v>Kai MartGM500</v>
      </c>
      <c r="B599" s="143" t="s">
        <v>7680</v>
      </c>
      <c r="C599" s="19" t="s">
        <v>30</v>
      </c>
      <c r="D599" s="19" t="s">
        <v>31</v>
      </c>
      <c r="E599" s="16">
        <v>147000</v>
      </c>
      <c r="F599" s="16">
        <v>102173.36</v>
      </c>
      <c r="H599" s="39">
        <f t="shared" si="15"/>
        <v>-44826.64</v>
      </c>
      <c r="I599" s="41">
        <v>147000</v>
      </c>
      <c r="L599">
        <v>111058</v>
      </c>
    </row>
    <row r="600" spans="1:12" ht="16.5" x14ac:dyDescent="0.25">
      <c r="A600" s="15" t="str">
        <f t="shared" si="13"/>
        <v>Kai MartGTLX250G</v>
      </c>
      <c r="B600" s="143" t="s">
        <v>7680</v>
      </c>
      <c r="C600" s="19" t="s">
        <v>32</v>
      </c>
      <c r="D600" s="19" t="s">
        <v>33</v>
      </c>
      <c r="E600" s="16">
        <v>66000</v>
      </c>
      <c r="F600" s="16">
        <v>46168.36</v>
      </c>
      <c r="H600" s="39">
        <f t="shared" si="15"/>
        <v>-19831.64</v>
      </c>
      <c r="I600" s="41">
        <v>66000</v>
      </c>
      <c r="L600">
        <v>50183</v>
      </c>
    </row>
    <row r="601" spans="1:12" ht="16.5" x14ac:dyDescent="0.25">
      <c r="A601" s="15" t="str">
        <f t="shared" si="13"/>
        <v>Kai MartCGM300</v>
      </c>
      <c r="B601" s="143" t="s">
        <v>7680</v>
      </c>
      <c r="C601" s="19" t="s">
        <v>27</v>
      </c>
      <c r="D601" s="19" t="s">
        <v>28</v>
      </c>
      <c r="E601" s="16">
        <v>96000</v>
      </c>
      <c r="F601" s="16">
        <v>73431</v>
      </c>
      <c r="H601" s="39">
        <f t="shared" si="15"/>
        <v>-22569</v>
      </c>
      <c r="I601" s="41">
        <v>73000</v>
      </c>
      <c r="L601">
        <v>55595</v>
      </c>
    </row>
    <row r="602" spans="1:12" ht="16.5" x14ac:dyDescent="0.25">
      <c r="A602" s="15" t="str">
        <f t="shared" si="13"/>
        <v>Kai MartGM500</v>
      </c>
      <c r="B602" s="143" t="s">
        <v>7680</v>
      </c>
      <c r="C602" s="19" t="s">
        <v>30</v>
      </c>
      <c r="D602" s="19" t="s">
        <v>31</v>
      </c>
      <c r="E602" s="16">
        <v>147000</v>
      </c>
      <c r="F602" s="16">
        <v>111058</v>
      </c>
      <c r="H602" s="39">
        <f t="shared" si="15"/>
        <v>-35942</v>
      </c>
      <c r="I602" s="41">
        <v>36111</v>
      </c>
      <c r="L602">
        <v>23321.55</v>
      </c>
    </row>
    <row r="603" spans="1:12" ht="16.5" x14ac:dyDescent="0.25">
      <c r="A603" s="15" t="str">
        <f t="shared" si="13"/>
        <v>Kai MartGTLX250G</v>
      </c>
      <c r="B603" s="143" t="s">
        <v>7680</v>
      </c>
      <c r="C603" s="19" t="s">
        <v>32</v>
      </c>
      <c r="D603" s="19" t="s">
        <v>33</v>
      </c>
      <c r="E603" s="16">
        <v>66000</v>
      </c>
      <c r="F603" s="16">
        <v>50182</v>
      </c>
      <c r="H603" s="39">
        <f t="shared" si="15"/>
        <v>-15818</v>
      </c>
      <c r="I603" s="41">
        <v>96000</v>
      </c>
      <c r="L603">
        <v>69759.45</v>
      </c>
    </row>
    <row r="604" spans="1:12" ht="16.5" x14ac:dyDescent="0.25">
      <c r="A604" s="15" t="str">
        <f t="shared" si="13"/>
        <v>Kai MartTH200</v>
      </c>
      <c r="B604" s="143" t="s">
        <v>7680</v>
      </c>
      <c r="C604" s="19" t="s">
        <v>34</v>
      </c>
      <c r="D604" s="19" t="s">
        <v>35</v>
      </c>
      <c r="E604" s="16">
        <v>73000</v>
      </c>
      <c r="F604" s="16">
        <v>55595</v>
      </c>
      <c r="H604" s="39">
        <f t="shared" si="15"/>
        <v>-17405</v>
      </c>
      <c r="I604" s="41">
        <v>147000</v>
      </c>
      <c r="L604">
        <v>105505.09999999999</v>
      </c>
    </row>
    <row r="605" spans="1:12" ht="16.5" x14ac:dyDescent="0.25">
      <c r="A605" s="15" t="str">
        <f t="shared" si="13"/>
        <v>Kai MartCGM100</v>
      </c>
      <c r="B605" s="143" t="s">
        <v>7680</v>
      </c>
      <c r="C605" s="19" t="s">
        <v>551</v>
      </c>
      <c r="D605" s="19" t="s">
        <v>552</v>
      </c>
      <c r="E605" s="16">
        <v>36111</v>
      </c>
      <c r="F605" s="16">
        <v>23321.55</v>
      </c>
      <c r="H605" s="39">
        <f t="shared" si="15"/>
        <v>-12789.45</v>
      </c>
      <c r="I605" s="41">
        <v>96000</v>
      </c>
      <c r="L605">
        <v>68290.83</v>
      </c>
    </row>
    <row r="606" spans="1:12" ht="16.5" x14ac:dyDescent="0.25">
      <c r="A606" s="15" t="str">
        <f t="shared" si="13"/>
        <v>Kai MartCGM300</v>
      </c>
      <c r="B606" s="143" t="s">
        <v>7680</v>
      </c>
      <c r="C606" s="19" t="s">
        <v>27</v>
      </c>
      <c r="D606" s="19" t="s">
        <v>28</v>
      </c>
      <c r="E606" s="16">
        <v>96000</v>
      </c>
      <c r="F606" s="16">
        <v>69759.45</v>
      </c>
      <c r="H606" s="39">
        <f t="shared" si="15"/>
        <v>-26240.550000000003</v>
      </c>
      <c r="I606" s="41">
        <v>66000</v>
      </c>
      <c r="L606">
        <v>46670.19</v>
      </c>
    </row>
    <row r="607" spans="1:12" ht="16.5" x14ac:dyDescent="0.25">
      <c r="A607" s="15" t="str">
        <f t="shared" si="13"/>
        <v>Kai MartGM500</v>
      </c>
      <c r="B607" s="143" t="s">
        <v>7680</v>
      </c>
      <c r="C607" s="19" t="s">
        <v>30</v>
      </c>
      <c r="D607" s="19" t="s">
        <v>31</v>
      </c>
      <c r="E607" s="16">
        <v>147000</v>
      </c>
      <c r="F607" s="16">
        <v>105505.09999999999</v>
      </c>
      <c r="H607" s="39">
        <f t="shared" si="15"/>
        <v>-41494.900000000009</v>
      </c>
      <c r="I607" s="41">
        <v>73000</v>
      </c>
      <c r="L607">
        <v>51703.350000000006</v>
      </c>
    </row>
    <row r="608" spans="1:12" ht="16.5" x14ac:dyDescent="0.25">
      <c r="A608" s="15" t="str">
        <f>B608&amp;C608</f>
        <v>Kai MartCGM300</v>
      </c>
      <c r="B608" s="143" t="s">
        <v>7680</v>
      </c>
      <c r="C608" s="19" t="s">
        <v>27</v>
      </c>
      <c r="D608" s="19" t="s">
        <v>28</v>
      </c>
      <c r="E608" s="16">
        <v>96000</v>
      </c>
      <c r="F608" s="16">
        <v>68290.83</v>
      </c>
      <c r="H608" s="39">
        <f>F608-E608</f>
        <v>-27709.17</v>
      </c>
      <c r="I608" s="41">
        <v>73000</v>
      </c>
      <c r="L608">
        <v>51703.350000000006</v>
      </c>
    </row>
    <row r="609" spans="1:12" ht="16.5" x14ac:dyDescent="0.25">
      <c r="A609" s="15" t="str">
        <f>B609&amp;C609</f>
        <v>Kai MartGTLX250G</v>
      </c>
      <c r="B609" s="143" t="s">
        <v>7680</v>
      </c>
      <c r="C609" s="19" t="s">
        <v>32</v>
      </c>
      <c r="D609" s="19" t="s">
        <v>33</v>
      </c>
      <c r="E609" s="16">
        <v>66000</v>
      </c>
      <c r="F609" s="16">
        <v>46670.19</v>
      </c>
      <c r="H609" s="39">
        <f t="shared" si="15"/>
        <v>-19329.809999999998</v>
      </c>
      <c r="I609" s="41">
        <v>96000</v>
      </c>
      <c r="L609">
        <v>69759.45</v>
      </c>
    </row>
    <row r="610" spans="1:12" ht="16.5" x14ac:dyDescent="0.25">
      <c r="A610" s="15" t="str">
        <f t="shared" si="13"/>
        <v>Kai MartTH200</v>
      </c>
      <c r="B610" s="143" t="s">
        <v>7680</v>
      </c>
      <c r="C610" s="19" t="s">
        <v>34</v>
      </c>
      <c r="D610" s="19" t="s">
        <v>35</v>
      </c>
      <c r="E610" s="16">
        <v>73000</v>
      </c>
      <c r="F610" s="16">
        <v>51703.350000000006</v>
      </c>
      <c r="H610" s="39">
        <f t="shared" si="15"/>
        <v>-21296.649999999994</v>
      </c>
      <c r="I610" s="41">
        <v>147000</v>
      </c>
      <c r="L610">
        <v>105505.09999999999</v>
      </c>
    </row>
    <row r="611" spans="1:12" ht="16.5" x14ac:dyDescent="0.25">
      <c r="A611" s="15" t="str">
        <f t="shared" si="13"/>
        <v>Kai MartMNH250</v>
      </c>
      <c r="B611" s="143" t="s">
        <v>7680</v>
      </c>
      <c r="C611" s="19" t="s">
        <v>48</v>
      </c>
      <c r="D611" s="19" t="s">
        <v>49</v>
      </c>
      <c r="E611" s="16">
        <v>46000</v>
      </c>
      <c r="F611" s="16">
        <v>46000</v>
      </c>
      <c r="H611" s="39">
        <f t="shared" si="15"/>
        <v>0</v>
      </c>
      <c r="I611" s="41">
        <v>90741</v>
      </c>
      <c r="L611">
        <v>70537.5</v>
      </c>
    </row>
    <row r="612" spans="1:12" ht="16.5" x14ac:dyDescent="0.25">
      <c r="A612" s="15" t="str">
        <f t="shared" si="13"/>
        <v>Kai MartCGM300</v>
      </c>
      <c r="B612" s="143" t="s">
        <v>7680</v>
      </c>
      <c r="C612" s="19" t="s">
        <v>27</v>
      </c>
      <c r="D612" s="19" t="s">
        <v>28</v>
      </c>
      <c r="E612" s="16">
        <v>96000</v>
      </c>
      <c r="F612" s="16">
        <v>69759.45</v>
      </c>
      <c r="H612" s="39">
        <f t="shared" si="15"/>
        <v>-26240.550000000003</v>
      </c>
      <c r="I612" s="41">
        <v>96000</v>
      </c>
      <c r="L612">
        <v>69759.45</v>
      </c>
    </row>
    <row r="613" spans="1:12" ht="16.5" x14ac:dyDescent="0.25">
      <c r="A613" s="15" t="str">
        <f t="shared" si="13"/>
        <v>Kai MartGM500</v>
      </c>
      <c r="B613" s="143" t="s">
        <v>7680</v>
      </c>
      <c r="C613" s="18" t="s">
        <v>30</v>
      </c>
      <c r="D613" s="18" t="s">
        <v>31</v>
      </c>
      <c r="E613" s="17">
        <v>147000</v>
      </c>
      <c r="F613" s="17">
        <v>105505.09999999999</v>
      </c>
      <c r="H613" s="39">
        <f t="shared" si="15"/>
        <v>-41494.900000000009</v>
      </c>
      <c r="I613" s="41">
        <v>86111</v>
      </c>
      <c r="L613">
        <v>67402.5</v>
      </c>
    </row>
    <row r="614" spans="1:12" ht="16.5" x14ac:dyDescent="0.25">
      <c r="A614" s="15" t="str">
        <f t="shared" si="13"/>
        <v>Kai MartCC300</v>
      </c>
      <c r="B614" s="143" t="s">
        <v>7680</v>
      </c>
      <c r="C614" s="18" t="s">
        <v>37</v>
      </c>
      <c r="D614" s="18" t="s">
        <v>38</v>
      </c>
      <c r="E614" s="17">
        <v>90741</v>
      </c>
      <c r="F614" s="17">
        <v>70537.5</v>
      </c>
      <c r="H614" s="39">
        <f t="shared" si="15"/>
        <v>-20203.5</v>
      </c>
      <c r="I614" s="41">
        <v>147000</v>
      </c>
      <c r="L614">
        <v>105505.09999999999</v>
      </c>
    </row>
    <row r="615" spans="1:12" ht="16.5" x14ac:dyDescent="0.25">
      <c r="A615" s="15" t="str">
        <f t="shared" si="13"/>
        <v>Kai MartCGM300</v>
      </c>
      <c r="B615" s="143" t="s">
        <v>7680</v>
      </c>
      <c r="C615" s="18" t="s">
        <v>27</v>
      </c>
      <c r="D615" s="18" t="s">
        <v>28</v>
      </c>
      <c r="E615" s="17">
        <v>96000</v>
      </c>
      <c r="F615" s="17">
        <v>69759.45</v>
      </c>
      <c r="H615" s="39">
        <f t="shared" si="15"/>
        <v>-26240.550000000003</v>
      </c>
      <c r="I615" s="41">
        <v>66000</v>
      </c>
      <c r="L615">
        <v>47673.85</v>
      </c>
    </row>
    <row r="616" spans="1:12" ht="16.5" x14ac:dyDescent="0.25">
      <c r="A616" s="15" t="str">
        <f t="shared" si="13"/>
        <v>Kai MartCN300</v>
      </c>
      <c r="B616" s="143" t="s">
        <v>7680</v>
      </c>
      <c r="C616" s="19" t="s">
        <v>39</v>
      </c>
      <c r="D616" s="19" t="s">
        <v>40</v>
      </c>
      <c r="E616" s="16">
        <v>86111</v>
      </c>
      <c r="F616" s="16">
        <v>67402.5</v>
      </c>
      <c r="H616" s="39">
        <f t="shared" si="15"/>
        <v>-18708.5</v>
      </c>
      <c r="I616" s="41">
        <v>58333</v>
      </c>
      <c r="L616">
        <v>43700</v>
      </c>
    </row>
    <row r="617" spans="1:12" ht="16.5" x14ac:dyDescent="0.25">
      <c r="A617" s="15" t="str">
        <f t="shared" si="13"/>
        <v>Kai MartGM500</v>
      </c>
      <c r="B617" s="143" t="s">
        <v>7680</v>
      </c>
      <c r="C617" s="19" t="s">
        <v>30</v>
      </c>
      <c r="D617" s="19" t="s">
        <v>31</v>
      </c>
      <c r="E617" s="16">
        <v>147000</v>
      </c>
      <c r="F617" s="16">
        <v>105505.09999999999</v>
      </c>
      <c r="H617" s="39">
        <f t="shared" si="15"/>
        <v>-41494.900000000009</v>
      </c>
      <c r="I617" s="41">
        <v>73000</v>
      </c>
      <c r="L617">
        <v>52815.25</v>
      </c>
    </row>
    <row r="618" spans="1:12" ht="16.5" x14ac:dyDescent="0.25">
      <c r="A618" s="15" t="str">
        <f t="shared" si="13"/>
        <v>Kai MartGTLX250G</v>
      </c>
      <c r="B618" s="143" t="s">
        <v>7680</v>
      </c>
      <c r="C618" s="19" t="s">
        <v>32</v>
      </c>
      <c r="D618" s="19" t="s">
        <v>33</v>
      </c>
      <c r="E618" s="16">
        <v>66000</v>
      </c>
      <c r="F618" s="16">
        <v>47673.85</v>
      </c>
      <c r="H618" s="39">
        <f t="shared" si="15"/>
        <v>-18326.150000000001</v>
      </c>
      <c r="I618" s="41">
        <v>90741</v>
      </c>
      <c r="L618">
        <v>70537.5</v>
      </c>
    </row>
    <row r="619" spans="1:12" ht="16.5" x14ac:dyDescent="0.25">
      <c r="A619" s="15" t="str">
        <f t="shared" si="13"/>
        <v>Kai MartMNH250</v>
      </c>
      <c r="B619" s="143" t="s">
        <v>7680</v>
      </c>
      <c r="C619" s="18" t="s">
        <v>48</v>
      </c>
      <c r="D619" s="18" t="s">
        <v>49</v>
      </c>
      <c r="E619" s="17">
        <v>58333</v>
      </c>
      <c r="F619" s="17">
        <v>43700</v>
      </c>
      <c r="H619" s="39">
        <f t="shared" si="15"/>
        <v>-14633</v>
      </c>
      <c r="I619" s="41">
        <v>96000</v>
      </c>
      <c r="L619">
        <v>69759.45</v>
      </c>
    </row>
    <row r="620" spans="1:12" ht="16.5" x14ac:dyDescent="0.25">
      <c r="A620" s="15" t="str">
        <f t="shared" si="13"/>
        <v>Kai MartTH200</v>
      </c>
      <c r="B620" s="143" t="s">
        <v>7680</v>
      </c>
      <c r="C620" s="18" t="s">
        <v>34</v>
      </c>
      <c r="D620" s="18" t="s">
        <v>35</v>
      </c>
      <c r="E620" s="17">
        <v>73000</v>
      </c>
      <c r="F620" s="17">
        <v>52815.25</v>
      </c>
      <c r="H620" s="39">
        <f t="shared" si="15"/>
        <v>-20184.75</v>
      </c>
      <c r="I620" s="41">
        <v>22500</v>
      </c>
      <c r="L620">
        <v>21375</v>
      </c>
    </row>
    <row r="621" spans="1:12" ht="16.5" x14ac:dyDescent="0.25">
      <c r="A621" s="15" t="str">
        <f t="shared" si="13"/>
        <v>Kai Martthst150</v>
      </c>
      <c r="B621" s="143" t="s">
        <v>7680</v>
      </c>
      <c r="C621" s="18" t="s">
        <v>7185</v>
      </c>
      <c r="D621" s="18" t="s">
        <v>7200</v>
      </c>
      <c r="E621" s="16">
        <v>21667</v>
      </c>
      <c r="F621" s="16">
        <v>20583.649999999998</v>
      </c>
      <c r="H621" s="39">
        <f t="shared" si="15"/>
        <v>-1083.3500000000022</v>
      </c>
      <c r="I621" s="41">
        <v>147000</v>
      </c>
      <c r="L621">
        <v>105505.09999999999</v>
      </c>
    </row>
    <row r="622" spans="1:12" ht="16.5" x14ac:dyDescent="0.25">
      <c r="A622" s="15" t="str">
        <f>B622&amp;C622</f>
        <v>Kai Martcgst150</v>
      </c>
      <c r="B622" s="143" t="s">
        <v>7680</v>
      </c>
      <c r="C622" s="18" t="s">
        <v>7184</v>
      </c>
      <c r="D622" s="18" t="s">
        <v>7201</v>
      </c>
      <c r="E622" s="16">
        <v>22500</v>
      </c>
      <c r="F622" s="16">
        <v>21375</v>
      </c>
      <c r="H622" s="39">
        <f t="shared" si="15"/>
        <v>-1125</v>
      </c>
      <c r="I622" s="41">
        <v>66000</v>
      </c>
      <c r="L622">
        <v>47673.85</v>
      </c>
    </row>
    <row r="623" spans="1:12" ht="16.5" x14ac:dyDescent="0.25">
      <c r="A623" s="15" t="str">
        <f>B623&amp;C623</f>
        <v>Kai Martcgm100</v>
      </c>
      <c r="B623" s="143" t="s">
        <v>7680</v>
      </c>
      <c r="C623" s="18" t="s">
        <v>7183</v>
      </c>
      <c r="D623" s="18" t="s">
        <v>7198</v>
      </c>
      <c r="E623" s="16">
        <v>36111</v>
      </c>
      <c r="F623" s="16">
        <v>24549</v>
      </c>
      <c r="H623" s="39"/>
      <c r="I623" s="41"/>
    </row>
    <row r="624" spans="1:12" ht="16.5" x14ac:dyDescent="0.25">
      <c r="A624" s="15" t="str">
        <f>B624&amp;C624</f>
        <v>Kai Martcgm100</v>
      </c>
      <c r="B624" s="143" t="s">
        <v>7680</v>
      </c>
      <c r="C624" s="18" t="s">
        <v>7183</v>
      </c>
      <c r="D624" s="18" t="s">
        <v>7198</v>
      </c>
      <c r="E624" s="16">
        <v>36111</v>
      </c>
      <c r="F624" s="16">
        <v>24549</v>
      </c>
      <c r="H624" s="39"/>
      <c r="I624" s="41"/>
    </row>
    <row r="625" spans="1:12" ht="16.5" x14ac:dyDescent="0.25">
      <c r="A625" s="15" t="str">
        <f t="shared" si="13"/>
        <v>Kai MartCC300</v>
      </c>
      <c r="B625" s="143" t="s">
        <v>7680</v>
      </c>
      <c r="C625" s="19" t="s">
        <v>37</v>
      </c>
      <c r="D625" s="19" t="s">
        <v>38</v>
      </c>
      <c r="E625" s="16">
        <v>90741</v>
      </c>
      <c r="F625" s="16">
        <v>70537.5</v>
      </c>
      <c r="H625" s="39">
        <f t="shared" si="15"/>
        <v>-20203.5</v>
      </c>
      <c r="I625" s="41">
        <v>58333</v>
      </c>
      <c r="L625">
        <v>43700</v>
      </c>
    </row>
    <row r="626" spans="1:12" ht="16.5" x14ac:dyDescent="0.25">
      <c r="A626" s="15" t="str">
        <f t="shared" si="13"/>
        <v>Kai MartCGM300</v>
      </c>
      <c r="B626" s="143" t="s">
        <v>7680</v>
      </c>
      <c r="C626" s="19" t="s">
        <v>27</v>
      </c>
      <c r="D626" s="19" t="s">
        <v>28</v>
      </c>
      <c r="E626" s="16">
        <v>96000</v>
      </c>
      <c r="F626" s="16">
        <v>69759.45</v>
      </c>
      <c r="H626" s="39">
        <f t="shared" si="15"/>
        <v>-26240.550000000003</v>
      </c>
      <c r="I626" s="41">
        <v>73000</v>
      </c>
      <c r="L626">
        <v>52815.25</v>
      </c>
    </row>
    <row r="627" spans="1:12" ht="16.5" x14ac:dyDescent="0.25">
      <c r="A627" s="15" t="str">
        <f t="shared" si="13"/>
        <v>Kai MartCGST150</v>
      </c>
      <c r="B627" s="143" t="s">
        <v>7680</v>
      </c>
      <c r="C627" s="19" t="s">
        <v>563</v>
      </c>
      <c r="D627" s="19" t="s">
        <v>564</v>
      </c>
      <c r="E627" s="16">
        <v>22500</v>
      </c>
      <c r="F627" s="16">
        <v>21375</v>
      </c>
      <c r="H627" s="39">
        <f t="shared" si="15"/>
        <v>-1125</v>
      </c>
      <c r="I627" s="41">
        <v>21667</v>
      </c>
      <c r="L627">
        <v>20583.649999999998</v>
      </c>
    </row>
    <row r="628" spans="1:12" ht="16.5" x14ac:dyDescent="0.25">
      <c r="A628" s="15" t="str">
        <f t="shared" si="13"/>
        <v>Kai MartGM500</v>
      </c>
      <c r="B628" s="143" t="s">
        <v>7680</v>
      </c>
      <c r="C628" s="19" t="s">
        <v>30</v>
      </c>
      <c r="D628" s="19" t="s">
        <v>31</v>
      </c>
      <c r="E628" s="16">
        <v>147000</v>
      </c>
      <c r="F628" s="16">
        <v>105505.09999999999</v>
      </c>
      <c r="H628" s="39">
        <f t="shared" si="15"/>
        <v>-41494.900000000009</v>
      </c>
      <c r="I628" s="41">
        <v>96000</v>
      </c>
      <c r="L628">
        <v>68290.83</v>
      </c>
    </row>
    <row r="629" spans="1:12" ht="16.5" x14ac:dyDescent="0.25">
      <c r="A629" s="15" t="str">
        <f t="shared" si="13"/>
        <v>Kai MartGTLX250G</v>
      </c>
      <c r="B629" s="143" t="s">
        <v>7680</v>
      </c>
      <c r="C629" s="19" t="s">
        <v>32</v>
      </c>
      <c r="D629" s="19" t="s">
        <v>33</v>
      </c>
      <c r="E629" s="16">
        <v>66000</v>
      </c>
      <c r="F629" s="16">
        <v>47673.85</v>
      </c>
      <c r="H629" s="39">
        <f t="shared" si="15"/>
        <v>-18326.150000000001</v>
      </c>
      <c r="I629" s="41">
        <v>147000</v>
      </c>
      <c r="L629">
        <v>103283.94</v>
      </c>
    </row>
    <row r="630" spans="1:12" ht="16.5" x14ac:dyDescent="0.25">
      <c r="A630" s="15" t="str">
        <f t="shared" si="13"/>
        <v>Kai MartMNH250</v>
      </c>
      <c r="B630" s="143" t="s">
        <v>7680</v>
      </c>
      <c r="C630" s="19" t="s">
        <v>48</v>
      </c>
      <c r="D630" s="19" t="s">
        <v>49</v>
      </c>
      <c r="E630" s="16">
        <v>58333</v>
      </c>
      <c r="F630" s="16">
        <v>43700</v>
      </c>
      <c r="H630" s="39">
        <f t="shared" si="15"/>
        <v>-14633</v>
      </c>
      <c r="I630" s="41">
        <v>96000</v>
      </c>
      <c r="L630">
        <v>69759.45</v>
      </c>
    </row>
    <row r="631" spans="1:12" ht="16.5" x14ac:dyDescent="0.25">
      <c r="A631" s="15" t="str">
        <f t="shared" si="13"/>
        <v>Kai MartTH200</v>
      </c>
      <c r="B631" s="143" t="s">
        <v>7680</v>
      </c>
      <c r="C631" s="19" t="s">
        <v>34</v>
      </c>
      <c r="D631" s="19" t="s">
        <v>35</v>
      </c>
      <c r="E631" s="16">
        <v>73000</v>
      </c>
      <c r="F631" s="16">
        <v>52815.25</v>
      </c>
      <c r="H631" s="39">
        <f t="shared" si="15"/>
        <v>-20184.75</v>
      </c>
      <c r="I631" s="41">
        <v>86111</v>
      </c>
      <c r="L631">
        <v>67402.5</v>
      </c>
    </row>
    <row r="632" spans="1:12" ht="16.5" x14ac:dyDescent="0.25">
      <c r="A632" s="15" t="str">
        <f t="shared" si="13"/>
        <v>Kai MartTHST150</v>
      </c>
      <c r="B632" s="143" t="s">
        <v>7680</v>
      </c>
      <c r="C632" s="19" t="s">
        <v>565</v>
      </c>
      <c r="D632" s="19" t="s">
        <v>566</v>
      </c>
      <c r="E632" s="16">
        <v>21667</v>
      </c>
      <c r="F632" s="16">
        <v>20583.649999999998</v>
      </c>
      <c r="H632" s="39">
        <f t="shared" si="15"/>
        <v>-1083.3500000000022</v>
      </c>
      <c r="I632" s="41">
        <v>147000</v>
      </c>
      <c r="L632">
        <v>105505.09999999999</v>
      </c>
    </row>
    <row r="633" spans="1:12" ht="16.5" x14ac:dyDescent="0.25">
      <c r="A633" s="15" t="str">
        <f t="shared" si="13"/>
        <v>Kai MartCGM300</v>
      </c>
      <c r="B633" s="143" t="s">
        <v>7680</v>
      </c>
      <c r="C633" s="19" t="s">
        <v>27</v>
      </c>
      <c r="D633" s="19" t="s">
        <v>28</v>
      </c>
      <c r="E633" s="16">
        <v>96000</v>
      </c>
      <c r="F633" s="16">
        <v>68290.83</v>
      </c>
      <c r="H633" s="39">
        <f t="shared" si="15"/>
        <v>-27709.17</v>
      </c>
      <c r="I633" s="41">
        <v>66000</v>
      </c>
      <c r="L633">
        <v>47673.85</v>
      </c>
    </row>
    <row r="634" spans="1:12" ht="16.5" x14ac:dyDescent="0.25">
      <c r="A634" s="15" t="str">
        <f t="shared" si="13"/>
        <v>Kai MartGM500</v>
      </c>
      <c r="B634" s="143" t="s">
        <v>7680</v>
      </c>
      <c r="C634" s="19" t="s">
        <v>30</v>
      </c>
      <c r="D634" s="19" t="s">
        <v>31</v>
      </c>
      <c r="E634" s="16">
        <v>147000</v>
      </c>
      <c r="F634" s="16">
        <v>103283.94</v>
      </c>
      <c r="H634" s="39">
        <f t="shared" si="15"/>
        <v>-43716.06</v>
      </c>
      <c r="I634" s="41">
        <v>58333</v>
      </c>
      <c r="L634">
        <v>43700</v>
      </c>
    </row>
    <row r="635" spans="1:12" ht="16.5" x14ac:dyDescent="0.25">
      <c r="A635" s="15" t="str">
        <f t="shared" si="13"/>
        <v>Kai MartCGM300</v>
      </c>
      <c r="B635" s="143" t="s">
        <v>7680</v>
      </c>
      <c r="C635" s="19" t="s">
        <v>27</v>
      </c>
      <c r="D635" s="19" t="s">
        <v>28</v>
      </c>
      <c r="E635" s="16">
        <v>96000</v>
      </c>
      <c r="F635" s="16">
        <v>69759.45</v>
      </c>
      <c r="H635" s="39">
        <f t="shared" si="15"/>
        <v>-26240.550000000003</v>
      </c>
      <c r="I635" s="41">
        <v>73000</v>
      </c>
      <c r="L635">
        <v>52815.25</v>
      </c>
    </row>
    <row r="636" spans="1:12" ht="16.5" x14ac:dyDescent="0.25">
      <c r="A636" s="15" t="str">
        <f t="shared" si="13"/>
        <v>Kai MartCN300</v>
      </c>
      <c r="B636" s="143" t="s">
        <v>7680</v>
      </c>
      <c r="C636" s="19" t="s">
        <v>39</v>
      </c>
      <c r="D636" s="19" t="s">
        <v>40</v>
      </c>
      <c r="E636" s="16">
        <v>86111</v>
      </c>
      <c r="F636" s="16">
        <v>67402.5</v>
      </c>
      <c r="H636" s="39">
        <f t="shared" si="15"/>
        <v>-18708.5</v>
      </c>
      <c r="I636" s="41">
        <v>36111</v>
      </c>
      <c r="L636">
        <v>24549</v>
      </c>
    </row>
    <row r="637" spans="1:12" ht="16.5" x14ac:dyDescent="0.25">
      <c r="A637" s="15" t="str">
        <f t="shared" si="13"/>
        <v>Kai MartGM500</v>
      </c>
      <c r="B637" s="143" t="s">
        <v>7680</v>
      </c>
      <c r="C637" s="19" t="s">
        <v>30</v>
      </c>
      <c r="D637" s="19" t="s">
        <v>31</v>
      </c>
      <c r="E637" s="16">
        <v>147000</v>
      </c>
      <c r="F637" s="16">
        <v>105505.09999999999</v>
      </c>
      <c r="H637" s="39">
        <f t="shared" si="15"/>
        <v>-41494.900000000009</v>
      </c>
      <c r="I637" s="41">
        <v>96000</v>
      </c>
      <c r="L637">
        <v>73431</v>
      </c>
    </row>
    <row r="638" spans="1:12" ht="16.5" x14ac:dyDescent="0.25">
      <c r="A638" s="15" t="str">
        <f t="shared" si="13"/>
        <v>Kai MartGTLX250G</v>
      </c>
      <c r="B638" s="143" t="s">
        <v>7680</v>
      </c>
      <c r="C638" s="19" t="s">
        <v>32</v>
      </c>
      <c r="D638" s="19" t="s">
        <v>33</v>
      </c>
      <c r="E638" s="16">
        <v>66000</v>
      </c>
      <c r="F638" s="16">
        <v>47673.85</v>
      </c>
      <c r="H638" s="39">
        <f t="shared" si="15"/>
        <v>-18326.150000000001</v>
      </c>
      <c r="I638" s="41">
        <v>59400</v>
      </c>
      <c r="L638">
        <v>49500</v>
      </c>
    </row>
    <row r="639" spans="1:12" ht="16.5" x14ac:dyDescent="0.25">
      <c r="A639" s="15" t="str">
        <f t="shared" si="13"/>
        <v>Kai MartMNH250</v>
      </c>
      <c r="B639" s="143" t="s">
        <v>7680</v>
      </c>
      <c r="C639" s="19" t="s">
        <v>48</v>
      </c>
      <c r="D639" s="19" t="s">
        <v>49</v>
      </c>
      <c r="E639" s="16">
        <v>58333</v>
      </c>
      <c r="F639" s="16">
        <v>43700</v>
      </c>
      <c r="H639" s="39">
        <f t="shared" si="15"/>
        <v>-14633</v>
      </c>
      <c r="I639" s="41">
        <v>147000</v>
      </c>
      <c r="L639">
        <v>111058</v>
      </c>
    </row>
    <row r="640" spans="1:12" ht="16.5" x14ac:dyDescent="0.25">
      <c r="A640" s="15" t="str">
        <f t="shared" si="13"/>
        <v>Kai MartTH200</v>
      </c>
      <c r="B640" s="143" t="s">
        <v>7680</v>
      </c>
      <c r="C640" s="19" t="s">
        <v>34</v>
      </c>
      <c r="D640" s="19" t="s">
        <v>35</v>
      </c>
      <c r="E640" s="16">
        <v>73000</v>
      </c>
      <c r="F640" s="16">
        <v>52815.25</v>
      </c>
      <c r="H640" s="39">
        <f t="shared" si="15"/>
        <v>-20184.75</v>
      </c>
      <c r="I640" s="41">
        <v>66000</v>
      </c>
      <c r="L640">
        <v>50183</v>
      </c>
    </row>
    <row r="641" spans="1:12" ht="16.5" x14ac:dyDescent="0.25">
      <c r="A641" s="15" t="str">
        <f t="shared" si="13"/>
        <v>Kai MartCGM100</v>
      </c>
      <c r="B641" s="143" t="s">
        <v>7680</v>
      </c>
      <c r="C641" s="19" t="s">
        <v>551</v>
      </c>
      <c r="D641" s="19" t="s">
        <v>552</v>
      </c>
      <c r="E641" s="16">
        <v>36111</v>
      </c>
      <c r="F641" s="16">
        <v>24549</v>
      </c>
      <c r="H641" s="39">
        <f t="shared" si="15"/>
        <v>-11562</v>
      </c>
      <c r="I641" s="41">
        <v>58333</v>
      </c>
      <c r="L641">
        <v>46000</v>
      </c>
    </row>
    <row r="642" spans="1:12" ht="16.5" x14ac:dyDescent="0.25">
      <c r="A642" s="15" t="str">
        <f t="shared" si="13"/>
        <v>Kai MartCGM300</v>
      </c>
      <c r="B642" s="143" t="s">
        <v>7680</v>
      </c>
      <c r="C642" s="19" t="s">
        <v>27</v>
      </c>
      <c r="D642" s="19" t="s">
        <v>28</v>
      </c>
      <c r="E642" s="16">
        <v>96000</v>
      </c>
      <c r="F642" s="16">
        <v>73431</v>
      </c>
      <c r="H642" s="39">
        <f t="shared" si="15"/>
        <v>-22569</v>
      </c>
      <c r="I642" s="41">
        <v>73000</v>
      </c>
      <c r="L642">
        <v>55595</v>
      </c>
    </row>
    <row r="643" spans="1:12" ht="16.5" x14ac:dyDescent="0.25">
      <c r="A643" s="15" t="str">
        <f t="shared" si="13"/>
        <v>Kai MartGL250</v>
      </c>
      <c r="B643" s="143" t="s">
        <v>7680</v>
      </c>
      <c r="C643" s="19" t="s">
        <v>44</v>
      </c>
      <c r="D643" s="19" t="s">
        <v>45</v>
      </c>
      <c r="E643" s="16">
        <v>59400</v>
      </c>
      <c r="F643" s="16">
        <v>49500</v>
      </c>
      <c r="H643" s="39">
        <f>F643-E643</f>
        <v>-9900</v>
      </c>
      <c r="I643" s="41">
        <v>73000</v>
      </c>
      <c r="L643">
        <v>55595</v>
      </c>
    </row>
    <row r="644" spans="1:12" ht="16.5" x14ac:dyDescent="0.25">
      <c r="A644" s="15" t="str">
        <f t="shared" si="13"/>
        <v>Kai MartGM500</v>
      </c>
      <c r="B644" s="143" t="s">
        <v>7680</v>
      </c>
      <c r="C644" s="19" t="s">
        <v>30</v>
      </c>
      <c r="D644" s="19" t="s">
        <v>31</v>
      </c>
      <c r="E644" s="16">
        <v>147000</v>
      </c>
      <c r="F644" s="16">
        <v>111058</v>
      </c>
      <c r="H644" s="39">
        <f>F644-E644</f>
        <v>-35942</v>
      </c>
      <c r="I644" s="41">
        <v>73000</v>
      </c>
      <c r="L644">
        <v>55595</v>
      </c>
    </row>
    <row r="645" spans="1:12" ht="16.5" x14ac:dyDescent="0.25">
      <c r="A645" s="15" t="str">
        <f t="shared" si="13"/>
        <v>Kai MartGTLX250G</v>
      </c>
      <c r="B645" s="143" t="s">
        <v>7680</v>
      </c>
      <c r="C645" s="19" t="s">
        <v>32</v>
      </c>
      <c r="D645" s="19" t="s">
        <v>33</v>
      </c>
      <c r="E645" s="16">
        <v>66000</v>
      </c>
      <c r="F645" s="16">
        <v>50182</v>
      </c>
      <c r="H645" s="39">
        <f t="shared" si="15"/>
        <v>-15818</v>
      </c>
      <c r="I645" s="41">
        <v>90741</v>
      </c>
      <c r="L645">
        <v>70537.5</v>
      </c>
    </row>
    <row r="646" spans="1:12" ht="16.5" x14ac:dyDescent="0.25">
      <c r="A646" s="15" t="str">
        <f t="shared" si="13"/>
        <v>Kai MartMNH250</v>
      </c>
      <c r="B646" s="143" t="s">
        <v>7680</v>
      </c>
      <c r="C646" s="19" t="s">
        <v>48</v>
      </c>
      <c r="D646" s="19" t="s">
        <v>49</v>
      </c>
      <c r="E646" s="16">
        <v>58333</v>
      </c>
      <c r="F646" s="16">
        <v>46000</v>
      </c>
      <c r="H646" s="39">
        <f t="shared" si="15"/>
        <v>-12333</v>
      </c>
      <c r="I646" s="41">
        <v>96000</v>
      </c>
      <c r="L646">
        <v>69759.45</v>
      </c>
    </row>
    <row r="647" spans="1:12" ht="16.5" x14ac:dyDescent="0.25">
      <c r="A647" s="15" t="str">
        <f t="shared" si="13"/>
        <v>Kai MartTH200</v>
      </c>
      <c r="B647" s="143" t="s">
        <v>7680</v>
      </c>
      <c r="C647" s="19" t="s">
        <v>34</v>
      </c>
      <c r="D647" s="19" t="s">
        <v>35</v>
      </c>
      <c r="E647" s="16">
        <v>73000</v>
      </c>
      <c r="F647" s="16">
        <v>55595</v>
      </c>
      <c r="H647" s="39">
        <f t="shared" si="15"/>
        <v>-17405</v>
      </c>
      <c r="I647" s="41">
        <v>147000</v>
      </c>
      <c r="L647">
        <v>105505.09999999999</v>
      </c>
    </row>
    <row r="648" spans="1:12" ht="16.5" x14ac:dyDescent="0.25">
      <c r="A648" s="15" t="str">
        <f t="shared" si="13"/>
        <v>Kai MartCC300</v>
      </c>
      <c r="B648" s="143" t="s">
        <v>7680</v>
      </c>
      <c r="C648" s="19" t="s">
        <v>37</v>
      </c>
      <c r="D648" s="19" t="s">
        <v>38</v>
      </c>
      <c r="E648" s="17">
        <v>90741</v>
      </c>
      <c r="F648" s="17">
        <v>70537.5</v>
      </c>
      <c r="H648" s="39">
        <f t="shared" si="15"/>
        <v>-20203.5</v>
      </c>
      <c r="I648" s="41">
        <v>66000</v>
      </c>
      <c r="L648">
        <v>47673.85</v>
      </c>
    </row>
    <row r="649" spans="1:12" ht="16.5" x14ac:dyDescent="0.25">
      <c r="A649" s="15" t="str">
        <f t="shared" si="13"/>
        <v>Kai MartCGST150</v>
      </c>
      <c r="B649" s="143" t="s">
        <v>7680</v>
      </c>
      <c r="C649" s="19" t="s">
        <v>563</v>
      </c>
      <c r="D649" s="19" t="s">
        <v>564</v>
      </c>
      <c r="E649" s="17">
        <v>22500</v>
      </c>
      <c r="F649" s="17">
        <v>21375</v>
      </c>
      <c r="H649" s="39">
        <f t="shared" si="15"/>
        <v>-1125</v>
      </c>
      <c r="I649" s="41">
        <v>58333</v>
      </c>
      <c r="L649">
        <v>43700</v>
      </c>
    </row>
    <row r="650" spans="1:12" ht="16.5" x14ac:dyDescent="0.25">
      <c r="A650" s="15" t="str">
        <f t="shared" si="13"/>
        <v>Kai MartCC300</v>
      </c>
      <c r="B650" s="143" t="s">
        <v>7680</v>
      </c>
      <c r="C650" s="19" t="s">
        <v>37</v>
      </c>
      <c r="D650" s="19" t="s">
        <v>38</v>
      </c>
      <c r="E650" s="16">
        <v>90741</v>
      </c>
      <c r="F650" s="16">
        <v>70537.5</v>
      </c>
      <c r="H650" s="39">
        <f t="shared" si="15"/>
        <v>-20203.5</v>
      </c>
      <c r="I650" s="41">
        <v>73000</v>
      </c>
      <c r="L650">
        <v>52815.25</v>
      </c>
    </row>
    <row r="651" spans="1:12" ht="16.5" x14ac:dyDescent="0.25">
      <c r="A651" s="15" t="str">
        <f t="shared" si="13"/>
        <v>Kai MartCGM300</v>
      </c>
      <c r="B651" s="143" t="s">
        <v>7680</v>
      </c>
      <c r="C651" s="19" t="s">
        <v>27</v>
      </c>
      <c r="D651" s="19" t="s">
        <v>28</v>
      </c>
      <c r="E651" s="16">
        <v>96000</v>
      </c>
      <c r="F651" s="16">
        <v>69759.45</v>
      </c>
      <c r="H651" s="39">
        <f t="shared" si="15"/>
        <v>-26240.550000000003</v>
      </c>
      <c r="I651" s="41">
        <v>96000</v>
      </c>
      <c r="L651">
        <v>69759.45</v>
      </c>
    </row>
    <row r="652" spans="1:12" ht="16.5" x14ac:dyDescent="0.25">
      <c r="A652" s="15" t="str">
        <f t="shared" si="13"/>
        <v>Kai MartGM500</v>
      </c>
      <c r="B652" s="143" t="s">
        <v>7680</v>
      </c>
      <c r="C652" s="19" t="s">
        <v>30</v>
      </c>
      <c r="D652" s="19" t="s">
        <v>31</v>
      </c>
      <c r="E652" s="16">
        <v>147000</v>
      </c>
      <c r="F652" s="16">
        <v>105505.09999999999</v>
      </c>
      <c r="H652" s="39">
        <f t="shared" si="15"/>
        <v>-41494.900000000009</v>
      </c>
      <c r="I652" s="41">
        <v>96000</v>
      </c>
      <c r="L652">
        <v>69759.45</v>
      </c>
    </row>
    <row r="653" spans="1:12" ht="16.5" x14ac:dyDescent="0.25">
      <c r="A653" s="15" t="str">
        <f t="shared" si="13"/>
        <v>Kai MartGTLX250G</v>
      </c>
      <c r="B653" s="143" t="s">
        <v>7680</v>
      </c>
      <c r="C653" s="19" t="s">
        <v>32</v>
      </c>
      <c r="D653" s="19" t="s">
        <v>33</v>
      </c>
      <c r="E653" s="16">
        <v>66000</v>
      </c>
      <c r="F653" s="16">
        <v>47673.85</v>
      </c>
      <c r="H653" s="39">
        <f t="shared" si="15"/>
        <v>-18326.150000000001</v>
      </c>
      <c r="I653" s="41">
        <v>86111</v>
      </c>
      <c r="L653">
        <v>67402.5</v>
      </c>
    </row>
    <row r="654" spans="1:12" ht="16.5" x14ac:dyDescent="0.25">
      <c r="A654" s="15" t="str">
        <f t="shared" si="13"/>
        <v>Kai MartMNH250</v>
      </c>
      <c r="B654" s="143" t="s">
        <v>7680</v>
      </c>
      <c r="C654" s="19" t="s">
        <v>48</v>
      </c>
      <c r="D654" s="19" t="s">
        <v>49</v>
      </c>
      <c r="E654" s="16">
        <v>58333</v>
      </c>
      <c r="F654" s="16">
        <v>43700</v>
      </c>
      <c r="H654" s="39">
        <f t="shared" si="15"/>
        <v>-14633</v>
      </c>
      <c r="I654" s="41">
        <v>147000</v>
      </c>
      <c r="L654">
        <v>105505.09999999999</v>
      </c>
    </row>
    <row r="655" spans="1:12" ht="16.5" x14ac:dyDescent="0.25">
      <c r="A655" s="15" t="str">
        <f>B655&amp;C655</f>
        <v>Kai MartTH200</v>
      </c>
      <c r="B655" s="143" t="s">
        <v>7680</v>
      </c>
      <c r="C655" s="19" t="s">
        <v>34</v>
      </c>
      <c r="D655" s="19" t="s">
        <v>35</v>
      </c>
      <c r="E655" s="16">
        <v>73000</v>
      </c>
      <c r="F655" s="16">
        <v>52815.25</v>
      </c>
      <c r="H655" s="39">
        <f t="shared" si="15"/>
        <v>-20184.75</v>
      </c>
      <c r="I655" s="41">
        <v>96000</v>
      </c>
      <c r="L655">
        <v>69759.45</v>
      </c>
    </row>
    <row r="656" spans="1:12" ht="16.5" x14ac:dyDescent="0.25">
      <c r="A656" s="15" t="str">
        <f>B656&amp;C656</f>
        <v>Kai Martcgm100</v>
      </c>
      <c r="B656" s="143" t="s">
        <v>7680</v>
      </c>
      <c r="C656" s="19" t="s">
        <v>7183</v>
      </c>
      <c r="D656" s="18" t="s">
        <v>7198</v>
      </c>
      <c r="E656" s="16">
        <v>36111</v>
      </c>
      <c r="F656" s="16">
        <v>24549</v>
      </c>
      <c r="H656" s="39"/>
      <c r="I656" s="41"/>
    </row>
    <row r="657" spans="1:12" ht="16.5" x14ac:dyDescent="0.25">
      <c r="A657" s="15" t="str">
        <f t="shared" si="13"/>
        <v>Kai MartCGM300</v>
      </c>
      <c r="B657" s="143" t="s">
        <v>7680</v>
      </c>
      <c r="C657" s="19" t="s">
        <v>27</v>
      </c>
      <c r="D657" s="19" t="s">
        <v>28</v>
      </c>
      <c r="E657" s="16">
        <v>96000</v>
      </c>
      <c r="F657" s="16">
        <v>69759.45</v>
      </c>
      <c r="H657" s="39">
        <f t="shared" si="15"/>
        <v>-26240.550000000003</v>
      </c>
      <c r="I657" s="41">
        <v>147000</v>
      </c>
      <c r="L657">
        <v>105505.09999999999</v>
      </c>
    </row>
    <row r="658" spans="1:12" ht="16.5" x14ac:dyDescent="0.25">
      <c r="A658" s="15" t="str">
        <f t="shared" si="13"/>
        <v>Kai MartCGM300</v>
      </c>
      <c r="B658" s="143" t="s">
        <v>7680</v>
      </c>
      <c r="C658" s="19" t="s">
        <v>27</v>
      </c>
      <c r="D658" s="19" t="s">
        <v>28</v>
      </c>
      <c r="E658" s="16">
        <v>96000</v>
      </c>
      <c r="F658" s="16">
        <v>69759.45</v>
      </c>
      <c r="H658" s="39">
        <f t="shared" si="15"/>
        <v>-26240.550000000003</v>
      </c>
      <c r="I658" s="41">
        <v>66000</v>
      </c>
      <c r="L658">
        <v>47673.85</v>
      </c>
    </row>
    <row r="659" spans="1:12" ht="16.5" x14ac:dyDescent="0.25">
      <c r="A659" s="15" t="str">
        <f t="shared" si="13"/>
        <v>Kai MartCN300</v>
      </c>
      <c r="B659" s="143" t="s">
        <v>7680</v>
      </c>
      <c r="C659" s="19" t="s">
        <v>39</v>
      </c>
      <c r="D659" s="19" t="s">
        <v>40</v>
      </c>
      <c r="E659" s="16">
        <v>86111</v>
      </c>
      <c r="F659" s="16">
        <v>67402.5</v>
      </c>
      <c r="H659" s="39">
        <f t="shared" si="15"/>
        <v>-18708.5</v>
      </c>
      <c r="I659" s="41">
        <v>73000</v>
      </c>
      <c r="L659">
        <v>52815.25</v>
      </c>
    </row>
    <row r="660" spans="1:12" ht="16.5" x14ac:dyDescent="0.25">
      <c r="A660" s="15" t="str">
        <f t="shared" si="13"/>
        <v>Kai MartGM500</v>
      </c>
      <c r="B660" s="143" t="s">
        <v>7680</v>
      </c>
      <c r="C660" s="19" t="s">
        <v>30</v>
      </c>
      <c r="D660" s="19" t="s">
        <v>31</v>
      </c>
      <c r="E660" s="16">
        <v>147000</v>
      </c>
      <c r="F660" s="16">
        <v>105505.09999999999</v>
      </c>
      <c r="H660" s="39">
        <f t="shared" si="15"/>
        <v>-41494.900000000009</v>
      </c>
      <c r="I660" s="41">
        <v>96000</v>
      </c>
      <c r="L660">
        <v>69759.45</v>
      </c>
    </row>
    <row r="661" spans="1:12" ht="16.5" x14ac:dyDescent="0.25">
      <c r="A661" s="15" t="str">
        <f t="shared" si="13"/>
        <v>Kai MartCGM300</v>
      </c>
      <c r="B661" s="143" t="s">
        <v>7680</v>
      </c>
      <c r="C661" s="19" t="s">
        <v>27</v>
      </c>
      <c r="D661" s="19" t="s">
        <v>28</v>
      </c>
      <c r="E661" s="16">
        <v>96000</v>
      </c>
      <c r="F661" s="16">
        <v>69759.45</v>
      </c>
      <c r="H661" s="39">
        <f t="shared" si="15"/>
        <v>-26240.550000000003</v>
      </c>
      <c r="I661" s="41">
        <v>147000</v>
      </c>
      <c r="L661">
        <v>105505.09999999999</v>
      </c>
    </row>
    <row r="662" spans="1:12" ht="16.5" x14ac:dyDescent="0.25">
      <c r="A662" s="15" t="str">
        <f t="shared" si="13"/>
        <v>Kai MartGM500</v>
      </c>
      <c r="B662" s="143" t="s">
        <v>7680</v>
      </c>
      <c r="C662" s="19" t="s">
        <v>30</v>
      </c>
      <c r="D662" s="19" t="s">
        <v>31</v>
      </c>
      <c r="E662" s="16">
        <v>147000</v>
      </c>
      <c r="F662" s="16">
        <v>105505.09999999999</v>
      </c>
      <c r="H662" s="39">
        <f t="shared" si="15"/>
        <v>-41494.900000000009</v>
      </c>
      <c r="I662" s="41">
        <v>96000</v>
      </c>
      <c r="L662">
        <v>69759.45</v>
      </c>
    </row>
    <row r="663" spans="1:12" ht="16.5" x14ac:dyDescent="0.25">
      <c r="A663" s="15" t="str">
        <f t="shared" si="13"/>
        <v>Kai MartGTLX250G</v>
      </c>
      <c r="B663" s="143" t="s">
        <v>7680</v>
      </c>
      <c r="C663" s="19" t="s">
        <v>32</v>
      </c>
      <c r="D663" s="19" t="s">
        <v>33</v>
      </c>
      <c r="E663" s="16">
        <v>66000</v>
      </c>
      <c r="F663" s="16">
        <v>47673.85</v>
      </c>
      <c r="H663" s="39">
        <f t="shared" si="15"/>
        <v>-18326.150000000001</v>
      </c>
      <c r="I663" s="41">
        <v>66000</v>
      </c>
      <c r="L663">
        <v>47673.85</v>
      </c>
    </row>
    <row r="664" spans="1:12" ht="16.5" x14ac:dyDescent="0.25">
      <c r="A664" s="15" t="str">
        <f t="shared" si="13"/>
        <v>Kai MartTH200</v>
      </c>
      <c r="B664" s="143" t="s">
        <v>7680</v>
      </c>
      <c r="C664" s="19" t="s">
        <v>34</v>
      </c>
      <c r="D664" s="19" t="s">
        <v>35</v>
      </c>
      <c r="E664" s="16">
        <v>73000</v>
      </c>
      <c r="F664" s="16">
        <v>52815.25</v>
      </c>
      <c r="H664" s="39">
        <f t="shared" ref="H664:H731" si="16">F664-E664</f>
        <v>-20184.75</v>
      </c>
      <c r="I664" s="41">
        <v>147000</v>
      </c>
      <c r="L664">
        <v>106025.7</v>
      </c>
    </row>
    <row r="665" spans="1:12" ht="16.5" x14ac:dyDescent="0.25">
      <c r="A665" s="15" t="str">
        <f t="shared" si="13"/>
        <v>Kai MartCGM300</v>
      </c>
      <c r="B665" s="143" t="s">
        <v>7680</v>
      </c>
      <c r="C665" s="19" t="s">
        <v>27</v>
      </c>
      <c r="D665" s="19" t="s">
        <v>28</v>
      </c>
      <c r="E665" s="16">
        <v>96000</v>
      </c>
      <c r="F665" s="16">
        <v>69759.45</v>
      </c>
      <c r="H665" s="39">
        <f t="shared" si="16"/>
        <v>-26240.550000000003</v>
      </c>
      <c r="I665" s="41">
        <v>73000</v>
      </c>
      <c r="L665">
        <v>52815.25</v>
      </c>
    </row>
    <row r="666" spans="1:12" ht="16.5" x14ac:dyDescent="0.25">
      <c r="A666" s="15" t="str">
        <f t="shared" si="13"/>
        <v>Kai MartGM500</v>
      </c>
      <c r="B666" s="143" t="s">
        <v>7680</v>
      </c>
      <c r="C666" s="19" t="s">
        <v>30</v>
      </c>
      <c r="D666" s="19" t="s">
        <v>31</v>
      </c>
      <c r="E666" s="16">
        <v>147000</v>
      </c>
      <c r="F666" s="16">
        <v>105505.09999999999</v>
      </c>
      <c r="H666" s="39">
        <f t="shared" si="16"/>
        <v>-41494.900000000009</v>
      </c>
      <c r="I666" s="41">
        <v>90741</v>
      </c>
      <c r="L666">
        <v>70537.5</v>
      </c>
    </row>
    <row r="667" spans="1:12" ht="16.5" x14ac:dyDescent="0.25">
      <c r="A667" s="15" t="str">
        <f t="shared" si="13"/>
        <v>Kai MartCGM300</v>
      </c>
      <c r="B667" s="143" t="s">
        <v>7680</v>
      </c>
      <c r="C667" s="19" t="s">
        <v>27</v>
      </c>
      <c r="D667" s="19" t="s">
        <v>28</v>
      </c>
      <c r="E667" s="16">
        <v>96000</v>
      </c>
      <c r="F667" s="16">
        <v>69759.45</v>
      </c>
      <c r="H667" s="39">
        <f t="shared" si="16"/>
        <v>-26240.550000000003</v>
      </c>
      <c r="I667" s="41">
        <v>96000</v>
      </c>
      <c r="L667">
        <v>69759.45</v>
      </c>
    </row>
    <row r="668" spans="1:12" ht="16.5" x14ac:dyDescent="0.25">
      <c r="A668" s="15" t="str">
        <f t="shared" si="13"/>
        <v>Kai MartGTLX250G</v>
      </c>
      <c r="B668" s="143" t="s">
        <v>7680</v>
      </c>
      <c r="C668" s="18" t="s">
        <v>32</v>
      </c>
      <c r="D668" s="18" t="s">
        <v>33</v>
      </c>
      <c r="E668" s="17">
        <v>66000</v>
      </c>
      <c r="F668" s="17">
        <v>47673.85</v>
      </c>
      <c r="H668" s="39">
        <f t="shared" si="16"/>
        <v>-18326.150000000001</v>
      </c>
      <c r="I668" s="41">
        <v>22500</v>
      </c>
      <c r="L668">
        <v>21375</v>
      </c>
    </row>
    <row r="669" spans="1:12" ht="16.5" x14ac:dyDescent="0.25">
      <c r="A669" s="15" t="str">
        <f t="shared" si="13"/>
        <v>Kai MartGXD500</v>
      </c>
      <c r="B669" s="143" t="s">
        <v>7680</v>
      </c>
      <c r="C669" s="18" t="s">
        <v>52</v>
      </c>
      <c r="D669" s="18" t="s">
        <v>53</v>
      </c>
      <c r="E669" s="17">
        <v>147000</v>
      </c>
      <c r="F669" s="17">
        <v>106025.7</v>
      </c>
      <c r="H669" s="39">
        <f t="shared" si="16"/>
        <v>-40974.300000000003</v>
      </c>
      <c r="I669" s="41">
        <v>86111</v>
      </c>
      <c r="L669">
        <v>67402.5</v>
      </c>
    </row>
    <row r="670" spans="1:12" ht="16.5" x14ac:dyDescent="0.25">
      <c r="A670" s="15" t="str">
        <f>B670&amp;C670</f>
        <v>Kai MartTH200</v>
      </c>
      <c r="B670" s="143" t="s">
        <v>7680</v>
      </c>
      <c r="C670" s="18" t="s">
        <v>34</v>
      </c>
      <c r="D670" s="18" t="s">
        <v>35</v>
      </c>
      <c r="E670" s="17">
        <v>73000</v>
      </c>
      <c r="F670" s="17">
        <v>52815.25</v>
      </c>
      <c r="H670" s="39">
        <f t="shared" si="16"/>
        <v>-20184.75</v>
      </c>
      <c r="I670" s="41">
        <v>147000</v>
      </c>
      <c r="L670">
        <v>105505.09999999999</v>
      </c>
    </row>
    <row r="671" spans="1:12" ht="16.5" x14ac:dyDescent="0.25">
      <c r="A671" s="15" t="str">
        <f>B671&amp;C671</f>
        <v>Kai MartCC300</v>
      </c>
      <c r="B671" s="143" t="s">
        <v>7680</v>
      </c>
      <c r="C671" s="18" t="s">
        <v>37</v>
      </c>
      <c r="D671" s="18" t="s">
        <v>38</v>
      </c>
      <c r="E671" s="17">
        <v>90741</v>
      </c>
      <c r="F671" s="17">
        <v>70537.5</v>
      </c>
      <c r="H671" s="39">
        <f t="shared" si="16"/>
        <v>-20203.5</v>
      </c>
      <c r="I671" s="41">
        <v>66000</v>
      </c>
      <c r="L671">
        <v>47673.85</v>
      </c>
    </row>
    <row r="672" spans="1:12" ht="16.5" x14ac:dyDescent="0.25">
      <c r="A672" s="15" t="str">
        <f>B672&amp;C672</f>
        <v>Kai MartCGM300</v>
      </c>
      <c r="B672" s="143" t="s">
        <v>7680</v>
      </c>
      <c r="C672" s="18" t="s">
        <v>27</v>
      </c>
      <c r="D672" s="18" t="s">
        <v>28</v>
      </c>
      <c r="E672" s="17">
        <v>96000</v>
      </c>
      <c r="F672" s="17">
        <v>69759.45</v>
      </c>
      <c r="H672" s="39">
        <f t="shared" si="16"/>
        <v>-26240.550000000003</v>
      </c>
      <c r="I672" s="41">
        <v>58333</v>
      </c>
      <c r="L672">
        <v>43700</v>
      </c>
    </row>
    <row r="673" spans="1:12" ht="16.5" x14ac:dyDescent="0.25">
      <c r="A673" s="15" t="str">
        <f t="shared" si="13"/>
        <v>Kai MartCGST150</v>
      </c>
      <c r="B673" s="143" t="s">
        <v>7680</v>
      </c>
      <c r="C673" s="18" t="s">
        <v>563</v>
      </c>
      <c r="D673" s="18" t="s">
        <v>564</v>
      </c>
      <c r="E673" s="17">
        <v>22500</v>
      </c>
      <c r="F673" s="17">
        <v>21375</v>
      </c>
      <c r="H673" s="39">
        <f t="shared" si="16"/>
        <v>-1125</v>
      </c>
      <c r="I673" s="41">
        <v>73000</v>
      </c>
      <c r="L673">
        <v>52815.25</v>
      </c>
    </row>
    <row r="674" spans="1:12" ht="16.5" x14ac:dyDescent="0.25">
      <c r="A674" s="15" t="str">
        <f t="shared" si="13"/>
        <v>Kai MartCN300</v>
      </c>
      <c r="B674" s="143" t="s">
        <v>7680</v>
      </c>
      <c r="C674" s="18" t="s">
        <v>39</v>
      </c>
      <c r="D674" s="18" t="s">
        <v>40</v>
      </c>
      <c r="E674" s="17">
        <v>86111</v>
      </c>
      <c r="F674" s="17">
        <v>67402.5</v>
      </c>
      <c r="H674" s="39">
        <f t="shared" si="16"/>
        <v>-18708.5</v>
      </c>
      <c r="I674" s="41">
        <v>21667</v>
      </c>
      <c r="L674">
        <v>20583.649999999998</v>
      </c>
    </row>
    <row r="675" spans="1:12" ht="16.5" x14ac:dyDescent="0.25">
      <c r="A675" s="15" t="str">
        <f t="shared" si="13"/>
        <v>Kai MartGM500</v>
      </c>
      <c r="B675" s="143" t="s">
        <v>7680</v>
      </c>
      <c r="C675" s="18" t="s">
        <v>30</v>
      </c>
      <c r="D675" s="18" t="s">
        <v>31</v>
      </c>
      <c r="E675" s="17">
        <v>147000</v>
      </c>
      <c r="F675" s="17">
        <v>105505.09999999999</v>
      </c>
      <c r="H675" s="39">
        <f t="shared" si="16"/>
        <v>-41494.900000000009</v>
      </c>
      <c r="I675" s="41">
        <v>90741</v>
      </c>
      <c r="L675">
        <v>70537.5</v>
      </c>
    </row>
    <row r="676" spans="1:12" ht="16.5" x14ac:dyDescent="0.25">
      <c r="A676" s="15" t="str">
        <f t="shared" si="13"/>
        <v>Kai MartGTLX250G</v>
      </c>
      <c r="B676" s="143" t="s">
        <v>7680</v>
      </c>
      <c r="C676" s="18" t="s">
        <v>32</v>
      </c>
      <c r="D676" s="18" t="s">
        <v>33</v>
      </c>
      <c r="E676" s="17">
        <v>66000</v>
      </c>
      <c r="F676" s="17">
        <v>47673.85</v>
      </c>
      <c r="H676" s="39">
        <f t="shared" si="16"/>
        <v>-18326.150000000001</v>
      </c>
      <c r="I676" s="41">
        <v>96000</v>
      </c>
      <c r="L676">
        <v>69759.45</v>
      </c>
    </row>
    <row r="677" spans="1:12" ht="16.5" x14ac:dyDescent="0.25">
      <c r="A677" s="15" t="str">
        <f t="shared" si="13"/>
        <v>Kai MartMNH250</v>
      </c>
      <c r="B677" s="143" t="s">
        <v>7680</v>
      </c>
      <c r="C677" s="18" t="s">
        <v>48</v>
      </c>
      <c r="D677" s="18" t="s">
        <v>49</v>
      </c>
      <c r="E677" s="17">
        <v>58333</v>
      </c>
      <c r="F677" s="17">
        <v>43700</v>
      </c>
      <c r="H677" s="39">
        <f t="shared" si="16"/>
        <v>-14633</v>
      </c>
      <c r="I677" s="41">
        <v>147000</v>
      </c>
      <c r="L677">
        <v>105505.09999999999</v>
      </c>
    </row>
    <row r="678" spans="1:12" ht="16.5" x14ac:dyDescent="0.25">
      <c r="A678" s="15" t="str">
        <f t="shared" si="13"/>
        <v>Kai MartTH200</v>
      </c>
      <c r="B678" s="143" t="s">
        <v>7680</v>
      </c>
      <c r="C678" s="18" t="s">
        <v>34</v>
      </c>
      <c r="D678" s="18" t="s">
        <v>35</v>
      </c>
      <c r="E678" s="17">
        <v>73000</v>
      </c>
      <c r="F678" s="17">
        <v>52815.25</v>
      </c>
      <c r="H678" s="39">
        <f t="shared" si="16"/>
        <v>-20184.75</v>
      </c>
      <c r="I678" s="41">
        <v>58333</v>
      </c>
      <c r="L678">
        <v>43700</v>
      </c>
    </row>
    <row r="679" spans="1:12" ht="16.5" x14ac:dyDescent="0.25">
      <c r="A679" s="15" t="str">
        <f t="shared" si="13"/>
        <v>Kai MartTHST150</v>
      </c>
      <c r="B679" s="143" t="s">
        <v>7680</v>
      </c>
      <c r="C679" s="18" t="s">
        <v>565</v>
      </c>
      <c r="D679" s="18" t="s">
        <v>566</v>
      </c>
      <c r="E679" s="17">
        <v>21667</v>
      </c>
      <c r="F679" s="17">
        <v>20583.649999999998</v>
      </c>
      <c r="H679" s="39">
        <f t="shared" si="16"/>
        <v>-1083.3500000000022</v>
      </c>
      <c r="I679" s="41">
        <v>96000</v>
      </c>
      <c r="L679">
        <v>69759.45</v>
      </c>
    </row>
    <row r="680" spans="1:12" ht="16.5" x14ac:dyDescent="0.25">
      <c r="A680" s="15" t="str">
        <f t="shared" si="13"/>
        <v>Kai MartCC300</v>
      </c>
      <c r="B680" s="143" t="s">
        <v>7680</v>
      </c>
      <c r="C680" s="18" t="s">
        <v>37</v>
      </c>
      <c r="D680" s="18" t="s">
        <v>38</v>
      </c>
      <c r="E680" s="17">
        <v>90741</v>
      </c>
      <c r="F680" s="17">
        <v>70537.5</v>
      </c>
      <c r="H680" s="39">
        <f t="shared" si="16"/>
        <v>-20203.5</v>
      </c>
      <c r="I680" s="41">
        <v>147000</v>
      </c>
      <c r="L680">
        <v>105505.09999999999</v>
      </c>
    </row>
    <row r="681" spans="1:12" ht="16.5" x14ac:dyDescent="0.25">
      <c r="A681" s="15" t="str">
        <f t="shared" si="13"/>
        <v>Kai MartCGM300</v>
      </c>
      <c r="B681" s="143" t="s">
        <v>7680</v>
      </c>
      <c r="C681" s="19" t="s">
        <v>27</v>
      </c>
      <c r="D681" s="19" t="s">
        <v>28</v>
      </c>
      <c r="E681" s="16">
        <v>96000</v>
      </c>
      <c r="F681" s="16">
        <v>69759.45</v>
      </c>
      <c r="H681" s="39">
        <f t="shared" si="16"/>
        <v>-26240.550000000003</v>
      </c>
      <c r="I681" s="41">
        <v>90741</v>
      </c>
      <c r="L681">
        <v>70537.5</v>
      </c>
    </row>
    <row r="682" spans="1:12" ht="16.5" x14ac:dyDescent="0.25">
      <c r="A682" s="15" t="str">
        <f t="shared" si="13"/>
        <v>Kai MartGM500</v>
      </c>
      <c r="B682" s="143" t="s">
        <v>7680</v>
      </c>
      <c r="C682" s="19" t="s">
        <v>30</v>
      </c>
      <c r="D682" s="19" t="s">
        <v>31</v>
      </c>
      <c r="E682" s="16">
        <v>147000</v>
      </c>
      <c r="F682" s="16">
        <v>105505.09999999999</v>
      </c>
      <c r="H682" s="39">
        <f t="shared" si="16"/>
        <v>-41494.900000000009</v>
      </c>
      <c r="I682" s="41">
        <v>96000</v>
      </c>
      <c r="L682">
        <v>69759.45</v>
      </c>
    </row>
    <row r="683" spans="1:12" ht="16.5" x14ac:dyDescent="0.25">
      <c r="A683" s="15" t="str">
        <f t="shared" si="13"/>
        <v>Kai Martcgm100</v>
      </c>
      <c r="B683" s="143" t="s">
        <v>7680</v>
      </c>
      <c r="C683" s="19" t="s">
        <v>7183</v>
      </c>
      <c r="D683" s="19" t="s">
        <v>7198</v>
      </c>
      <c r="E683" s="16">
        <v>24549</v>
      </c>
      <c r="F683" s="16">
        <v>23322</v>
      </c>
      <c r="H683" s="39">
        <f t="shared" si="16"/>
        <v>-1227</v>
      </c>
      <c r="I683" s="41">
        <v>147000</v>
      </c>
      <c r="L683">
        <v>113112.7</v>
      </c>
    </row>
    <row r="684" spans="1:12" ht="16.5" x14ac:dyDescent="0.25">
      <c r="A684" s="15" t="str">
        <f t="shared" si="13"/>
        <v>Kai Martcgst150</v>
      </c>
      <c r="B684" s="143" t="s">
        <v>7680</v>
      </c>
      <c r="C684" s="19" t="s">
        <v>7184</v>
      </c>
      <c r="D684" s="19" t="s">
        <v>7201</v>
      </c>
      <c r="E684" s="16">
        <v>22500</v>
      </c>
      <c r="F684" s="16">
        <v>21375</v>
      </c>
      <c r="H684" s="39">
        <f t="shared" si="16"/>
        <v>-1125</v>
      </c>
      <c r="I684" s="41">
        <v>70000</v>
      </c>
      <c r="L684">
        <v>66500</v>
      </c>
    </row>
    <row r="685" spans="1:12" ht="16.5" x14ac:dyDescent="0.25">
      <c r="A685" s="15" t="str">
        <f t="shared" si="13"/>
        <v>Kai Martthst150</v>
      </c>
      <c r="B685" s="143" t="s">
        <v>7680</v>
      </c>
      <c r="C685" s="19" t="s">
        <v>7185</v>
      </c>
      <c r="D685" s="19" t="s">
        <v>7202</v>
      </c>
      <c r="E685" s="16">
        <v>21667</v>
      </c>
      <c r="F685" s="16">
        <v>20584</v>
      </c>
      <c r="H685" s="39">
        <f t="shared" si="16"/>
        <v>-1083</v>
      </c>
      <c r="I685" s="41">
        <v>147000</v>
      </c>
      <c r="L685">
        <v>105505.09999999999</v>
      </c>
    </row>
    <row r="686" spans="1:12" ht="16.5" x14ac:dyDescent="0.25">
      <c r="A686" s="15" t="str">
        <f t="shared" si="13"/>
        <v>Kai MartMNH250</v>
      </c>
      <c r="B686" s="143" t="s">
        <v>7680</v>
      </c>
      <c r="C686" s="19" t="s">
        <v>48</v>
      </c>
      <c r="D686" s="19" t="s">
        <v>49</v>
      </c>
      <c r="E686" s="16">
        <v>58333</v>
      </c>
      <c r="F686" s="16">
        <v>43700</v>
      </c>
      <c r="H686" s="39">
        <f t="shared" si="16"/>
        <v>-14633</v>
      </c>
      <c r="I686" s="41">
        <v>66000</v>
      </c>
      <c r="L686">
        <v>47673.85</v>
      </c>
    </row>
    <row r="687" spans="1:12" ht="16.5" x14ac:dyDescent="0.25">
      <c r="A687" s="15" t="str">
        <f t="shared" si="13"/>
        <v>Kai MartCGM300</v>
      </c>
      <c r="B687" s="143" t="s">
        <v>7680</v>
      </c>
      <c r="C687" s="19" t="s">
        <v>27</v>
      </c>
      <c r="D687" s="19" t="s">
        <v>28</v>
      </c>
      <c r="E687" s="16">
        <v>96000</v>
      </c>
      <c r="F687" s="16">
        <v>69759.45</v>
      </c>
      <c r="H687" s="39">
        <f t="shared" si="16"/>
        <v>-26240.550000000003</v>
      </c>
      <c r="I687" s="41">
        <v>58333</v>
      </c>
      <c r="L687">
        <v>43700</v>
      </c>
    </row>
    <row r="688" spans="1:12" ht="16.5" x14ac:dyDescent="0.25">
      <c r="A688" s="15" t="str">
        <f t="shared" si="13"/>
        <v>Kai MartGM500</v>
      </c>
      <c r="B688" s="143" t="s">
        <v>7680</v>
      </c>
      <c r="C688" s="19" t="s">
        <v>30</v>
      </c>
      <c r="D688" s="19" t="s">
        <v>31</v>
      </c>
      <c r="E688" s="16">
        <v>147000</v>
      </c>
      <c r="F688" s="16">
        <v>105505.09999999999</v>
      </c>
      <c r="H688" s="39">
        <f t="shared" si="16"/>
        <v>-41494.900000000009</v>
      </c>
      <c r="I688" s="41">
        <v>96000</v>
      </c>
      <c r="L688">
        <v>69759.45</v>
      </c>
    </row>
    <row r="689" spans="1:12" ht="16.5" x14ac:dyDescent="0.25">
      <c r="A689" s="15" t="str">
        <f t="shared" si="13"/>
        <v>Kai MartCC300</v>
      </c>
      <c r="B689" s="143" t="s">
        <v>7680</v>
      </c>
      <c r="C689" s="19" t="s">
        <v>37</v>
      </c>
      <c r="D689" s="19" t="s">
        <v>38</v>
      </c>
      <c r="E689" s="16">
        <v>90741</v>
      </c>
      <c r="F689" s="16">
        <v>70537.5</v>
      </c>
      <c r="H689" s="39">
        <f t="shared" si="16"/>
        <v>-20203.5</v>
      </c>
      <c r="I689" s="41">
        <v>147000</v>
      </c>
      <c r="L689">
        <v>105505.09999999999</v>
      </c>
    </row>
    <row r="690" spans="1:12" ht="16.5" x14ac:dyDescent="0.25">
      <c r="A690" s="15" t="str">
        <f t="shared" si="13"/>
        <v>Kai MartCGM300</v>
      </c>
      <c r="B690" s="143" t="s">
        <v>7680</v>
      </c>
      <c r="C690" s="19" t="s">
        <v>27</v>
      </c>
      <c r="D690" s="19" t="s">
        <v>28</v>
      </c>
      <c r="E690" s="16">
        <v>96000</v>
      </c>
      <c r="F690" s="16">
        <v>69759.45</v>
      </c>
      <c r="H690" s="39">
        <f t="shared" si="16"/>
        <v>-26240.550000000003</v>
      </c>
      <c r="I690" s="41">
        <v>66000</v>
      </c>
      <c r="L690">
        <v>47673.85</v>
      </c>
    </row>
    <row r="691" spans="1:12" ht="16.5" x14ac:dyDescent="0.25">
      <c r="A691" s="15" t="str">
        <f t="shared" si="13"/>
        <v>Kai MartCGM500</v>
      </c>
      <c r="B691" s="143" t="s">
        <v>7680</v>
      </c>
      <c r="C691" s="19" t="s">
        <v>542</v>
      </c>
      <c r="D691" s="19" t="s">
        <v>543</v>
      </c>
      <c r="E691" s="16">
        <v>147000</v>
      </c>
      <c r="F691" s="16">
        <v>113112.7</v>
      </c>
      <c r="H691" s="39">
        <f>F691-E691</f>
        <v>-33887.300000000003</v>
      </c>
      <c r="I691" s="41">
        <v>66000</v>
      </c>
      <c r="L691">
        <v>47673.85</v>
      </c>
    </row>
    <row r="692" spans="1:12" ht="16.5" x14ac:dyDescent="0.25">
      <c r="A692" s="15" t="str">
        <f t="shared" si="13"/>
        <v>Kai MartGHK300</v>
      </c>
      <c r="B692" s="143" t="s">
        <v>7680</v>
      </c>
      <c r="C692" s="19" t="s">
        <v>553</v>
      </c>
      <c r="D692" s="19" t="s">
        <v>554</v>
      </c>
      <c r="E692" s="16">
        <v>70000</v>
      </c>
      <c r="F692" s="16">
        <v>66500</v>
      </c>
      <c r="H692" s="39">
        <f t="shared" si="16"/>
        <v>-3500</v>
      </c>
      <c r="I692" s="41">
        <v>96000</v>
      </c>
      <c r="L692">
        <v>69759.45</v>
      </c>
    </row>
    <row r="693" spans="1:12" ht="16.5" x14ac:dyDescent="0.25">
      <c r="A693" s="15" t="str">
        <f t="shared" si="13"/>
        <v>Kai MartGM500</v>
      </c>
      <c r="B693" s="143" t="s">
        <v>7680</v>
      </c>
      <c r="C693" s="19" t="s">
        <v>30</v>
      </c>
      <c r="D693" s="19" t="s">
        <v>31</v>
      </c>
      <c r="E693" s="16">
        <v>147000</v>
      </c>
      <c r="F693" s="16">
        <v>105505.09999999999</v>
      </c>
      <c r="H693" s="39">
        <f t="shared" si="16"/>
        <v>-41494.900000000009</v>
      </c>
      <c r="I693" s="41">
        <v>147000</v>
      </c>
      <c r="L693">
        <v>105505.09999999999</v>
      </c>
    </row>
    <row r="694" spans="1:12" ht="16.5" x14ac:dyDescent="0.25">
      <c r="A694" s="15" t="str">
        <f t="shared" si="13"/>
        <v>Kai MartGTLX250G</v>
      </c>
      <c r="B694" s="143" t="s">
        <v>7680</v>
      </c>
      <c r="C694" s="19" t="s">
        <v>32</v>
      </c>
      <c r="D694" s="19" t="s">
        <v>33</v>
      </c>
      <c r="E694" s="16">
        <v>66000</v>
      </c>
      <c r="F694" s="16">
        <v>47673.85</v>
      </c>
      <c r="H694" s="39">
        <f t="shared" si="16"/>
        <v>-18326.150000000001</v>
      </c>
      <c r="I694" s="41">
        <v>90741</v>
      </c>
      <c r="L694">
        <v>70537.5</v>
      </c>
    </row>
    <row r="695" spans="1:12" ht="16.5" x14ac:dyDescent="0.25">
      <c r="A695" s="15" t="str">
        <f t="shared" si="13"/>
        <v>Kai MartMNH250</v>
      </c>
      <c r="B695" s="143" t="s">
        <v>7680</v>
      </c>
      <c r="C695" s="19" t="s">
        <v>48</v>
      </c>
      <c r="D695" s="19" t="s">
        <v>49</v>
      </c>
      <c r="E695" s="16">
        <v>58333</v>
      </c>
      <c r="F695" s="16">
        <v>43700</v>
      </c>
      <c r="H695" s="39">
        <f t="shared" si="16"/>
        <v>-14633</v>
      </c>
      <c r="I695" s="41">
        <v>96000</v>
      </c>
      <c r="L695">
        <v>69759.45</v>
      </c>
    </row>
    <row r="696" spans="1:12" ht="16.5" x14ac:dyDescent="0.25">
      <c r="A696" s="15" t="str">
        <f t="shared" si="13"/>
        <v>Kai MartCGM300</v>
      </c>
      <c r="B696" s="143" t="s">
        <v>7680</v>
      </c>
      <c r="C696" s="19" t="s">
        <v>27</v>
      </c>
      <c r="D696" s="19" t="s">
        <v>28</v>
      </c>
      <c r="E696" s="16">
        <v>96000</v>
      </c>
      <c r="F696" s="16">
        <v>69759.45</v>
      </c>
      <c r="H696" s="39">
        <f t="shared" si="16"/>
        <v>-26240.550000000003</v>
      </c>
      <c r="I696" s="41">
        <v>147000</v>
      </c>
      <c r="L696">
        <v>105505.09999999999</v>
      </c>
    </row>
    <row r="697" spans="1:12" ht="16.5" x14ac:dyDescent="0.25">
      <c r="A697" s="15" t="str">
        <f t="shared" si="13"/>
        <v>Kai MartGM500</v>
      </c>
      <c r="B697" s="143" t="s">
        <v>7680</v>
      </c>
      <c r="C697" s="19" t="s">
        <v>30</v>
      </c>
      <c r="D697" s="19" t="s">
        <v>31</v>
      </c>
      <c r="E697" s="16">
        <v>147000</v>
      </c>
      <c r="F697" s="16">
        <v>105505.09999999999</v>
      </c>
      <c r="H697" s="39">
        <f t="shared" si="16"/>
        <v>-41494.900000000009</v>
      </c>
      <c r="I697" s="41">
        <v>66000</v>
      </c>
      <c r="L697">
        <v>47673.85</v>
      </c>
    </row>
    <row r="698" spans="1:12" ht="16.5" x14ac:dyDescent="0.25">
      <c r="A698" s="15" t="str">
        <f t="shared" si="13"/>
        <v>Kai MartGTLX250G</v>
      </c>
      <c r="B698" s="143" t="s">
        <v>7680</v>
      </c>
      <c r="C698" s="19" t="s">
        <v>32</v>
      </c>
      <c r="D698" s="19" t="s">
        <v>33</v>
      </c>
      <c r="E698" s="16">
        <v>66000</v>
      </c>
      <c r="F698" s="16">
        <v>47673.85</v>
      </c>
      <c r="H698" s="39">
        <f t="shared" si="16"/>
        <v>-18326.150000000001</v>
      </c>
      <c r="I698" s="41">
        <v>58333</v>
      </c>
      <c r="L698">
        <v>43700</v>
      </c>
    </row>
    <row r="699" spans="1:12" ht="16.5" x14ac:dyDescent="0.25">
      <c r="A699" s="15" t="str">
        <f t="shared" si="13"/>
        <v>Kai MartCGM300</v>
      </c>
      <c r="B699" s="143" t="s">
        <v>7680</v>
      </c>
      <c r="C699" s="19" t="s">
        <v>27</v>
      </c>
      <c r="D699" s="19" t="s">
        <v>28</v>
      </c>
      <c r="E699" s="16">
        <v>73431</v>
      </c>
      <c r="F699" s="16">
        <v>73431</v>
      </c>
      <c r="H699" s="39">
        <f t="shared" si="16"/>
        <v>0</v>
      </c>
      <c r="I699" s="41">
        <v>90741</v>
      </c>
      <c r="L699">
        <v>70537.5</v>
      </c>
    </row>
    <row r="700" spans="1:12" ht="16.5" x14ac:dyDescent="0.25">
      <c r="A700" s="15" t="str">
        <f t="shared" si="13"/>
        <v>Kai MartCGM300</v>
      </c>
      <c r="B700" s="143" t="s">
        <v>7680</v>
      </c>
      <c r="C700" s="19" t="s">
        <v>27</v>
      </c>
      <c r="D700" s="19" t="s">
        <v>28</v>
      </c>
      <c r="E700" s="16">
        <v>96000</v>
      </c>
      <c r="F700" s="16">
        <v>69759.45</v>
      </c>
      <c r="H700" s="39">
        <f t="shared" si="16"/>
        <v>-26240.550000000003</v>
      </c>
      <c r="I700" s="41">
        <v>96000</v>
      </c>
      <c r="L700">
        <v>69759.45</v>
      </c>
    </row>
    <row r="701" spans="1:12" ht="16.5" x14ac:dyDescent="0.25">
      <c r="A701" s="15" t="str">
        <f t="shared" si="13"/>
        <v>Kai MartGM500</v>
      </c>
      <c r="B701" s="143" t="s">
        <v>7680</v>
      </c>
      <c r="C701" s="19" t="s">
        <v>30</v>
      </c>
      <c r="D701" s="19" t="s">
        <v>31</v>
      </c>
      <c r="E701" s="16">
        <v>147000</v>
      </c>
      <c r="F701" s="16">
        <v>105505.09999999999</v>
      </c>
      <c r="H701" s="39">
        <f t="shared" si="16"/>
        <v>-41494.900000000009</v>
      </c>
      <c r="I701" s="41">
        <v>147000</v>
      </c>
      <c r="L701">
        <v>105505.09999999999</v>
      </c>
    </row>
    <row r="702" spans="1:12" ht="16.5" x14ac:dyDescent="0.25">
      <c r="A702" s="15" t="str">
        <f t="shared" si="13"/>
        <v>Kai MartCC300</v>
      </c>
      <c r="B702" s="143" t="s">
        <v>7680</v>
      </c>
      <c r="C702" s="18" t="s">
        <v>37</v>
      </c>
      <c r="D702" s="18" t="s">
        <v>38</v>
      </c>
      <c r="E702" s="17">
        <v>90741</v>
      </c>
      <c r="F702" s="17">
        <v>70537.5</v>
      </c>
      <c r="H702" s="39">
        <f t="shared" si="16"/>
        <v>-20203.5</v>
      </c>
      <c r="I702" s="41">
        <v>66000</v>
      </c>
      <c r="L702">
        <v>47673.85</v>
      </c>
    </row>
    <row r="703" spans="1:12" ht="16.5" x14ac:dyDescent="0.25">
      <c r="A703" s="15" t="str">
        <f t="shared" si="13"/>
        <v>Kai MartCGM300</v>
      </c>
      <c r="B703" s="143" t="s">
        <v>7680</v>
      </c>
      <c r="C703" s="18" t="s">
        <v>27</v>
      </c>
      <c r="D703" s="18" t="s">
        <v>28</v>
      </c>
      <c r="E703" s="17">
        <v>96000</v>
      </c>
      <c r="F703" s="17">
        <v>69759.45</v>
      </c>
      <c r="H703" s="39">
        <f t="shared" si="16"/>
        <v>-26240.550000000003</v>
      </c>
      <c r="I703" s="41">
        <v>58333</v>
      </c>
      <c r="L703">
        <v>43700</v>
      </c>
    </row>
    <row r="704" spans="1:12" ht="16.5" x14ac:dyDescent="0.25">
      <c r="A704" s="15" t="str">
        <f t="shared" si="13"/>
        <v>Kai MartGM500</v>
      </c>
      <c r="B704" s="143" t="s">
        <v>7680</v>
      </c>
      <c r="C704" s="18" t="s">
        <v>30</v>
      </c>
      <c r="D704" s="18" t="s">
        <v>31</v>
      </c>
      <c r="E704" s="17">
        <v>147000</v>
      </c>
      <c r="F704" s="17">
        <v>105505.09999999999</v>
      </c>
      <c r="H704" s="39">
        <f t="shared" si="16"/>
        <v>-41494.900000000009</v>
      </c>
      <c r="I704" s="41">
        <v>73000</v>
      </c>
      <c r="L704">
        <v>52815.25</v>
      </c>
    </row>
    <row r="705" spans="1:12" ht="16.5" x14ac:dyDescent="0.25">
      <c r="A705" s="15" t="str">
        <f t="shared" si="13"/>
        <v>Kai MartGTLX250G</v>
      </c>
      <c r="B705" s="143" t="s">
        <v>7680</v>
      </c>
      <c r="C705" s="18" t="s">
        <v>32</v>
      </c>
      <c r="D705" s="18" t="s">
        <v>33</v>
      </c>
      <c r="E705" s="17">
        <v>66000</v>
      </c>
      <c r="F705" s="17">
        <v>47673.85</v>
      </c>
      <c r="H705" s="39"/>
      <c r="I705" s="41"/>
    </row>
    <row r="706" spans="1:12" ht="16.5" x14ac:dyDescent="0.25">
      <c r="A706" s="15" t="str">
        <f t="shared" si="13"/>
        <v>Kai MartMNH250</v>
      </c>
      <c r="B706" s="143" t="s">
        <v>7680</v>
      </c>
      <c r="C706" s="18" t="s">
        <v>48</v>
      </c>
      <c r="D706" s="18" t="s">
        <v>49</v>
      </c>
      <c r="E706" s="17">
        <v>58333</v>
      </c>
      <c r="F706" s="17">
        <v>43700</v>
      </c>
      <c r="H706" s="39"/>
      <c r="I706" s="41"/>
    </row>
    <row r="707" spans="1:12" ht="16.5" x14ac:dyDescent="0.25">
      <c r="A707" s="15" t="str">
        <f>B707&amp;C707</f>
        <v>Kai Martcgm100</v>
      </c>
      <c r="B707" s="143" t="s">
        <v>7680</v>
      </c>
      <c r="C707" s="18" t="s">
        <v>7183</v>
      </c>
      <c r="D707" s="18" t="s">
        <v>7198</v>
      </c>
      <c r="E707" s="16">
        <v>36111</v>
      </c>
      <c r="F707" s="16">
        <v>24549</v>
      </c>
      <c r="H707" s="39"/>
      <c r="I707" s="41"/>
    </row>
    <row r="708" spans="1:12" ht="16.5" x14ac:dyDescent="0.25">
      <c r="A708" s="15" t="str">
        <f t="shared" si="13"/>
        <v>Kai MartCC300</v>
      </c>
      <c r="B708" s="143" t="s">
        <v>7680</v>
      </c>
      <c r="C708" s="18" t="s">
        <v>37</v>
      </c>
      <c r="D708" s="18" t="s">
        <v>38</v>
      </c>
      <c r="E708" s="17">
        <v>90741</v>
      </c>
      <c r="F708" s="17">
        <v>70537.5</v>
      </c>
      <c r="H708" s="39">
        <f t="shared" si="16"/>
        <v>-20203.5</v>
      </c>
      <c r="I708" s="41">
        <v>96000</v>
      </c>
      <c r="L708">
        <v>69759.45</v>
      </c>
    </row>
    <row r="709" spans="1:12" ht="16.5" x14ac:dyDescent="0.25">
      <c r="A709" s="15" t="str">
        <f t="shared" si="13"/>
        <v>Kai MartCGM300</v>
      </c>
      <c r="B709" s="143" t="s">
        <v>7680</v>
      </c>
      <c r="C709" s="18" t="s">
        <v>27</v>
      </c>
      <c r="D709" s="18" t="s">
        <v>28</v>
      </c>
      <c r="E709" s="17">
        <v>96000</v>
      </c>
      <c r="F709" s="17">
        <v>69759.45</v>
      </c>
      <c r="H709" s="39">
        <f t="shared" si="16"/>
        <v>-26240.550000000003</v>
      </c>
      <c r="I709" s="41">
        <v>90741</v>
      </c>
      <c r="L709">
        <v>70537.5</v>
      </c>
    </row>
    <row r="710" spans="1:12" ht="16.5" x14ac:dyDescent="0.25">
      <c r="A710" s="15" t="str">
        <f t="shared" si="13"/>
        <v>Kai MartGM500</v>
      </c>
      <c r="B710" s="143" t="s">
        <v>7680</v>
      </c>
      <c r="C710" s="18" t="s">
        <v>30</v>
      </c>
      <c r="D710" s="18" t="s">
        <v>31</v>
      </c>
      <c r="E710" s="17">
        <v>147000</v>
      </c>
      <c r="F710" s="17">
        <v>105505.09999999999</v>
      </c>
      <c r="H710" s="39">
        <f t="shared" si="16"/>
        <v>-41494.900000000009</v>
      </c>
      <c r="I710" s="41">
        <v>96000</v>
      </c>
      <c r="L710">
        <v>69759.45</v>
      </c>
    </row>
    <row r="711" spans="1:12" ht="16.5" x14ac:dyDescent="0.25">
      <c r="A711" s="15" t="str">
        <f t="shared" si="13"/>
        <v>Kai MartGTLX250G</v>
      </c>
      <c r="B711" s="143" t="s">
        <v>7680</v>
      </c>
      <c r="C711" s="18" t="s">
        <v>32</v>
      </c>
      <c r="D711" s="18" t="s">
        <v>33</v>
      </c>
      <c r="E711" s="17">
        <v>66000</v>
      </c>
      <c r="F711" s="17">
        <v>47673.85</v>
      </c>
      <c r="H711" s="39">
        <f t="shared" si="16"/>
        <v>-18326.150000000001</v>
      </c>
      <c r="I711" s="41">
        <v>147000</v>
      </c>
      <c r="L711">
        <v>113112.7</v>
      </c>
    </row>
    <row r="712" spans="1:12" ht="16.5" x14ac:dyDescent="0.25">
      <c r="A712" s="15" t="str">
        <f t="shared" si="13"/>
        <v>Kai MartMNH250</v>
      </c>
      <c r="B712" s="143" t="s">
        <v>7680</v>
      </c>
      <c r="C712" s="18" t="s">
        <v>48</v>
      </c>
      <c r="D712" s="18" t="s">
        <v>49</v>
      </c>
      <c r="E712" s="17">
        <v>58333</v>
      </c>
      <c r="F712" s="17">
        <v>43700</v>
      </c>
      <c r="H712" s="39">
        <f t="shared" si="16"/>
        <v>-14633</v>
      </c>
      <c r="I712" s="41">
        <v>86111</v>
      </c>
      <c r="L712">
        <v>67402.5</v>
      </c>
    </row>
    <row r="713" spans="1:12" ht="16.5" x14ac:dyDescent="0.25">
      <c r="A713" s="15" t="str">
        <f t="shared" si="13"/>
        <v>Kai MartTH200</v>
      </c>
      <c r="B713" s="143" t="s">
        <v>7680</v>
      </c>
      <c r="C713" s="18" t="s">
        <v>34</v>
      </c>
      <c r="D713" s="18" t="s">
        <v>35</v>
      </c>
      <c r="E713" s="17">
        <v>73000</v>
      </c>
      <c r="F713" s="17">
        <v>52815.25</v>
      </c>
      <c r="H713" s="39">
        <f t="shared" si="16"/>
        <v>-20184.75</v>
      </c>
      <c r="I713" s="41">
        <v>59400</v>
      </c>
      <c r="L713">
        <v>47025</v>
      </c>
    </row>
    <row r="714" spans="1:12" ht="16.5" x14ac:dyDescent="0.25">
      <c r="A714" s="15" t="str">
        <f t="shared" si="13"/>
        <v>Kai MartCGST150</v>
      </c>
      <c r="B714" s="143" t="s">
        <v>7680</v>
      </c>
      <c r="C714" s="18" t="s">
        <v>563</v>
      </c>
      <c r="D714" s="18" t="s">
        <v>564</v>
      </c>
      <c r="E714" s="17">
        <v>22500</v>
      </c>
      <c r="F714" s="17">
        <v>21375</v>
      </c>
      <c r="H714" s="39">
        <f t="shared" si="16"/>
        <v>-1125</v>
      </c>
      <c r="I714" s="41">
        <v>147000</v>
      </c>
      <c r="L714">
        <v>105505.09999999999</v>
      </c>
    </row>
    <row r="715" spans="1:12" ht="16.5" x14ac:dyDescent="0.25">
      <c r="A715" s="15" t="str">
        <f t="shared" si="13"/>
        <v>Kai MartTHST150</v>
      </c>
      <c r="B715" s="143" t="s">
        <v>7680</v>
      </c>
      <c r="C715" s="18" t="s">
        <v>565</v>
      </c>
      <c r="D715" s="18" t="s">
        <v>566</v>
      </c>
      <c r="E715" s="17">
        <v>21667</v>
      </c>
      <c r="F715" s="17">
        <v>20583.649999999998</v>
      </c>
      <c r="H715" s="39">
        <f t="shared" si="16"/>
        <v>-1083.3500000000022</v>
      </c>
      <c r="I715" s="41">
        <v>66500</v>
      </c>
      <c r="L715">
        <v>47880</v>
      </c>
    </row>
    <row r="716" spans="1:12" ht="16.5" x14ac:dyDescent="0.25">
      <c r="A716" s="15" t="str">
        <f t="shared" si="13"/>
        <v>Kai MartCGM300</v>
      </c>
      <c r="B716" s="143" t="s">
        <v>7680</v>
      </c>
      <c r="C716" s="19" t="s">
        <v>27</v>
      </c>
      <c r="D716" s="19" t="s">
        <v>28</v>
      </c>
      <c r="E716" s="16">
        <v>96000</v>
      </c>
      <c r="F716" s="16">
        <v>69759.45</v>
      </c>
      <c r="H716" s="39">
        <f t="shared" si="16"/>
        <v>-26240.550000000003</v>
      </c>
      <c r="I716" s="41">
        <v>66000</v>
      </c>
      <c r="L716">
        <v>47673.85</v>
      </c>
    </row>
    <row r="717" spans="1:12" ht="16.5" x14ac:dyDescent="0.25">
      <c r="A717" s="15" t="str">
        <f t="shared" si="13"/>
        <v>Kai MartCC300</v>
      </c>
      <c r="B717" s="143" t="s">
        <v>7680</v>
      </c>
      <c r="C717" s="19" t="s">
        <v>37</v>
      </c>
      <c r="D717" s="19" t="s">
        <v>38</v>
      </c>
      <c r="E717" s="16">
        <v>90741</v>
      </c>
      <c r="F717" s="16">
        <v>70537.5</v>
      </c>
      <c r="H717" s="39">
        <f t="shared" si="16"/>
        <v>-20203.5</v>
      </c>
      <c r="I717" s="41">
        <v>58333</v>
      </c>
      <c r="L717">
        <v>43700</v>
      </c>
    </row>
    <row r="718" spans="1:12" ht="16.5" x14ac:dyDescent="0.25">
      <c r="A718" s="15" t="str">
        <f t="shared" si="13"/>
        <v>Kai MartCGM300</v>
      </c>
      <c r="B718" s="143" t="s">
        <v>7680</v>
      </c>
      <c r="C718" s="19" t="s">
        <v>27</v>
      </c>
      <c r="D718" s="19" t="s">
        <v>28</v>
      </c>
      <c r="E718" s="16">
        <v>96000</v>
      </c>
      <c r="F718" s="16">
        <v>69759.45</v>
      </c>
      <c r="H718" s="39">
        <f t="shared" si="16"/>
        <v>-26240.550000000003</v>
      </c>
      <c r="I718" s="41">
        <v>73000</v>
      </c>
      <c r="L718">
        <v>52815.25</v>
      </c>
    </row>
    <row r="719" spans="1:12" ht="16.5" x14ac:dyDescent="0.25">
      <c r="A719" s="15" t="str">
        <f t="shared" si="13"/>
        <v>Kai MartCGM500</v>
      </c>
      <c r="B719" s="143" t="s">
        <v>7680</v>
      </c>
      <c r="C719" s="19" t="s">
        <v>542</v>
      </c>
      <c r="D719" s="19" t="s">
        <v>543</v>
      </c>
      <c r="E719" s="16">
        <v>147000</v>
      </c>
      <c r="F719" s="16">
        <v>113112.7</v>
      </c>
      <c r="H719" s="39">
        <f t="shared" si="16"/>
        <v>-33887.300000000003</v>
      </c>
      <c r="I719" s="41">
        <v>90741</v>
      </c>
      <c r="L719">
        <v>70537.5</v>
      </c>
    </row>
    <row r="720" spans="1:12" ht="16.5" x14ac:dyDescent="0.25">
      <c r="A720" s="15" t="str">
        <f t="shared" si="13"/>
        <v>Kai MartCN300</v>
      </c>
      <c r="B720" s="143" t="s">
        <v>7680</v>
      </c>
      <c r="C720" s="19" t="s">
        <v>39</v>
      </c>
      <c r="D720" s="19" t="s">
        <v>40</v>
      </c>
      <c r="E720" s="16">
        <v>86111</v>
      </c>
      <c r="F720" s="16">
        <v>67402.5</v>
      </c>
      <c r="H720" s="39">
        <f t="shared" si="16"/>
        <v>-18708.5</v>
      </c>
      <c r="I720" s="41">
        <v>96000</v>
      </c>
      <c r="L720">
        <v>69759.45</v>
      </c>
    </row>
    <row r="721" spans="1:12" ht="16.5" x14ac:dyDescent="0.25">
      <c r="A721" s="15" t="str">
        <f t="shared" si="13"/>
        <v>Kai MartGL250</v>
      </c>
      <c r="B721" s="143" t="s">
        <v>7680</v>
      </c>
      <c r="C721" s="18" t="s">
        <v>44</v>
      </c>
      <c r="D721" s="18" t="s">
        <v>45</v>
      </c>
      <c r="E721" s="17">
        <v>59400</v>
      </c>
      <c r="F721" s="17">
        <v>47025</v>
      </c>
      <c r="H721" s="39">
        <f t="shared" si="16"/>
        <v>-12375</v>
      </c>
      <c r="I721" s="41">
        <v>22500</v>
      </c>
      <c r="L721">
        <v>21375</v>
      </c>
    </row>
    <row r="722" spans="1:12" ht="16.5" x14ac:dyDescent="0.25">
      <c r="A722" s="15" t="str">
        <f t="shared" si="13"/>
        <v>Kai MartGM500</v>
      </c>
      <c r="B722" s="143" t="s">
        <v>7680</v>
      </c>
      <c r="C722" s="18" t="s">
        <v>30</v>
      </c>
      <c r="D722" s="18" t="s">
        <v>31</v>
      </c>
      <c r="E722" s="17">
        <v>147000</v>
      </c>
      <c r="F722" s="17">
        <v>105505.09999999999</v>
      </c>
      <c r="H722" s="39">
        <f t="shared" si="16"/>
        <v>-41494.900000000009</v>
      </c>
      <c r="I722" s="41">
        <v>86111</v>
      </c>
      <c r="L722">
        <v>67402.5</v>
      </c>
    </row>
    <row r="723" spans="1:12" ht="16.5" x14ac:dyDescent="0.25">
      <c r="A723" s="15" t="str">
        <f t="shared" si="13"/>
        <v>Kai MartGSG250</v>
      </c>
      <c r="B723" s="143" t="s">
        <v>7680</v>
      </c>
      <c r="C723" s="18" t="s">
        <v>46</v>
      </c>
      <c r="D723" s="18" t="s">
        <v>47</v>
      </c>
      <c r="E723" s="17">
        <v>66500</v>
      </c>
      <c r="F723" s="17">
        <v>47880</v>
      </c>
      <c r="H723" s="39">
        <f t="shared" si="16"/>
        <v>-18620</v>
      </c>
      <c r="I723" s="41">
        <v>147000</v>
      </c>
      <c r="L723">
        <v>105505.09999999999</v>
      </c>
    </row>
    <row r="724" spans="1:12" ht="16.5" x14ac:dyDescent="0.25">
      <c r="A724" s="15" t="str">
        <f t="shared" si="13"/>
        <v>Kai MartGTLX250G</v>
      </c>
      <c r="B724" s="143" t="s">
        <v>7680</v>
      </c>
      <c r="C724" s="18" t="s">
        <v>32</v>
      </c>
      <c r="D724" s="18" t="s">
        <v>33</v>
      </c>
      <c r="E724" s="17">
        <v>66000</v>
      </c>
      <c r="F724" s="17">
        <v>47673.85</v>
      </c>
      <c r="H724" s="39">
        <f t="shared" si="16"/>
        <v>-18326.150000000001</v>
      </c>
      <c r="I724" s="41">
        <v>66000</v>
      </c>
      <c r="L724">
        <v>47673.85</v>
      </c>
    </row>
    <row r="725" spans="1:12" ht="16.5" x14ac:dyDescent="0.25">
      <c r="A725" s="15" t="str">
        <f t="shared" si="13"/>
        <v>Kai MartMNH250</v>
      </c>
      <c r="B725" s="143" t="s">
        <v>7680</v>
      </c>
      <c r="C725" s="18" t="s">
        <v>48</v>
      </c>
      <c r="D725" s="18" t="s">
        <v>49</v>
      </c>
      <c r="E725" s="17">
        <v>58333</v>
      </c>
      <c r="F725" s="17">
        <v>43700</v>
      </c>
      <c r="H725" s="39">
        <f t="shared" si="16"/>
        <v>-14633</v>
      </c>
      <c r="I725" s="41">
        <v>58333</v>
      </c>
      <c r="L725">
        <v>43700</v>
      </c>
    </row>
    <row r="726" spans="1:12" ht="16.5" x14ac:dyDescent="0.25">
      <c r="A726" s="15" t="str">
        <f t="shared" si="13"/>
        <v>Kai MartTH200</v>
      </c>
      <c r="B726" s="143" t="s">
        <v>7680</v>
      </c>
      <c r="C726" s="18" t="s">
        <v>34</v>
      </c>
      <c r="D726" s="18" t="s">
        <v>35</v>
      </c>
      <c r="E726" s="17">
        <v>73000</v>
      </c>
      <c r="F726" s="17">
        <v>52815.25</v>
      </c>
      <c r="H726" s="39">
        <f t="shared" si="16"/>
        <v>-20184.75</v>
      </c>
      <c r="I726" s="41">
        <v>73000</v>
      </c>
      <c r="L726">
        <v>52815.25</v>
      </c>
    </row>
    <row r="727" spans="1:12" ht="16.5" x14ac:dyDescent="0.25">
      <c r="A727" s="15" t="str">
        <f t="shared" si="13"/>
        <v>Kai MartCC300</v>
      </c>
      <c r="B727" s="143" t="s">
        <v>7680</v>
      </c>
      <c r="C727" s="18" t="s">
        <v>37</v>
      </c>
      <c r="D727" s="18" t="s">
        <v>38</v>
      </c>
      <c r="E727" s="17">
        <v>90741</v>
      </c>
      <c r="F727" s="17">
        <v>70537.5</v>
      </c>
      <c r="H727" s="39">
        <f t="shared" si="16"/>
        <v>-20203.5</v>
      </c>
      <c r="I727" s="41">
        <v>21667</v>
      </c>
      <c r="L727">
        <v>20583.649999999998</v>
      </c>
    </row>
    <row r="728" spans="1:12" ht="16.5" x14ac:dyDescent="0.25">
      <c r="A728" s="15" t="str">
        <f t="shared" si="13"/>
        <v>Kai MartCGM300</v>
      </c>
      <c r="B728" s="143" t="s">
        <v>7680</v>
      </c>
      <c r="C728" s="18" t="s">
        <v>27</v>
      </c>
      <c r="D728" s="18" t="s">
        <v>28</v>
      </c>
      <c r="E728" s="17">
        <v>96000</v>
      </c>
      <c r="F728" s="17">
        <v>69759.45</v>
      </c>
      <c r="H728" s="39">
        <f t="shared" si="16"/>
        <v>-26240.550000000003</v>
      </c>
      <c r="I728" s="41">
        <v>90741</v>
      </c>
      <c r="L728">
        <v>70537.5</v>
      </c>
    </row>
    <row r="729" spans="1:12" ht="16.5" x14ac:dyDescent="0.25">
      <c r="A729" s="15" t="str">
        <f t="shared" si="13"/>
        <v>Kai MartCGST150</v>
      </c>
      <c r="B729" s="143" t="s">
        <v>7680</v>
      </c>
      <c r="C729" s="18" t="s">
        <v>563</v>
      </c>
      <c r="D729" s="18" t="s">
        <v>564</v>
      </c>
      <c r="E729" s="17">
        <v>22500</v>
      </c>
      <c r="F729" s="17">
        <v>21375</v>
      </c>
      <c r="H729" s="39">
        <f t="shared" si="16"/>
        <v>-1125</v>
      </c>
      <c r="I729" s="41">
        <v>96000</v>
      </c>
      <c r="L729">
        <v>69759.45</v>
      </c>
    </row>
    <row r="730" spans="1:12" ht="16.5" x14ac:dyDescent="0.25">
      <c r="A730" s="15" t="str">
        <f>B730&amp;C730</f>
        <v>Kai MartCN300</v>
      </c>
      <c r="B730" s="143" t="s">
        <v>7680</v>
      </c>
      <c r="C730" s="18" t="s">
        <v>39</v>
      </c>
      <c r="D730" s="18" t="s">
        <v>40</v>
      </c>
      <c r="E730" s="17">
        <v>86111</v>
      </c>
      <c r="F730" s="17">
        <v>67402.5</v>
      </c>
      <c r="H730" s="39">
        <f t="shared" si="16"/>
        <v>-18708.5</v>
      </c>
      <c r="I730" s="41">
        <v>86111</v>
      </c>
      <c r="L730">
        <v>67402.5</v>
      </c>
    </row>
    <row r="731" spans="1:12" ht="16.5" x14ac:dyDescent="0.25">
      <c r="A731" s="15" t="str">
        <f t="shared" si="13"/>
        <v>Kai MartGM500</v>
      </c>
      <c r="B731" s="143" t="s">
        <v>7680</v>
      </c>
      <c r="C731" s="18" t="s">
        <v>30</v>
      </c>
      <c r="D731" s="18" t="s">
        <v>31</v>
      </c>
      <c r="E731" s="17">
        <v>147000</v>
      </c>
      <c r="F731" s="17">
        <v>105505.09999999999</v>
      </c>
      <c r="H731" s="39">
        <f t="shared" si="16"/>
        <v>-41494.900000000009</v>
      </c>
      <c r="I731" s="41">
        <v>147000</v>
      </c>
      <c r="L731">
        <v>105505.09999999999</v>
      </c>
    </row>
    <row r="732" spans="1:12" ht="16.5" x14ac:dyDescent="0.25">
      <c r="A732" s="15" t="str">
        <f t="shared" si="13"/>
        <v>Kai MartGTLX250G</v>
      </c>
      <c r="B732" s="143" t="s">
        <v>7680</v>
      </c>
      <c r="C732" s="18" t="s">
        <v>32</v>
      </c>
      <c r="D732" s="18" t="s">
        <v>33</v>
      </c>
      <c r="E732" s="17">
        <v>66000</v>
      </c>
      <c r="F732" s="17">
        <v>47673.85</v>
      </c>
      <c r="H732" s="39">
        <f t="shared" ref="H732:H784" si="17">F732-E732</f>
        <v>-18326.150000000001</v>
      </c>
      <c r="I732" s="41">
        <v>66000</v>
      </c>
      <c r="L732">
        <v>47673.85</v>
      </c>
    </row>
    <row r="733" spans="1:12" ht="16.5" x14ac:dyDescent="0.25">
      <c r="A733" s="15" t="str">
        <f t="shared" si="13"/>
        <v>Kai MartMNH250</v>
      </c>
      <c r="B733" s="143" t="s">
        <v>7680</v>
      </c>
      <c r="C733" s="18" t="s">
        <v>48</v>
      </c>
      <c r="D733" s="18" t="s">
        <v>49</v>
      </c>
      <c r="E733" s="17">
        <v>58333</v>
      </c>
      <c r="F733" s="17">
        <v>43700</v>
      </c>
      <c r="H733" s="39">
        <f t="shared" si="17"/>
        <v>-14633</v>
      </c>
      <c r="I733" s="41">
        <v>58333</v>
      </c>
      <c r="L733">
        <v>43700</v>
      </c>
    </row>
    <row r="734" spans="1:12" ht="16.5" x14ac:dyDescent="0.25">
      <c r="A734" s="15" t="str">
        <f t="shared" si="13"/>
        <v>Kai MartTH200</v>
      </c>
      <c r="B734" s="143" t="s">
        <v>7680</v>
      </c>
      <c r="C734" s="18" t="s">
        <v>34</v>
      </c>
      <c r="D734" s="18" t="s">
        <v>35</v>
      </c>
      <c r="E734" s="17">
        <v>73000</v>
      </c>
      <c r="F734" s="17">
        <v>52815.25</v>
      </c>
      <c r="H734" s="39">
        <f t="shared" si="17"/>
        <v>-20184.75</v>
      </c>
      <c r="I734" s="41">
        <v>73000</v>
      </c>
      <c r="L734">
        <v>52815.25</v>
      </c>
    </row>
    <row r="735" spans="1:12" ht="16.5" x14ac:dyDescent="0.25">
      <c r="A735" s="15" t="str">
        <f t="shared" si="13"/>
        <v>Kai MartTHST150</v>
      </c>
      <c r="B735" s="143" t="s">
        <v>7680</v>
      </c>
      <c r="C735" s="18" t="s">
        <v>565</v>
      </c>
      <c r="D735" s="18" t="s">
        <v>566</v>
      </c>
      <c r="E735" s="17">
        <v>21667</v>
      </c>
      <c r="F735" s="17">
        <v>20583.649999999998</v>
      </c>
      <c r="H735" s="39">
        <f t="shared" si="17"/>
        <v>-1083.3500000000022</v>
      </c>
      <c r="I735" s="41">
        <v>90741</v>
      </c>
      <c r="L735">
        <v>70537.5</v>
      </c>
    </row>
    <row r="736" spans="1:12" ht="16.5" x14ac:dyDescent="0.25">
      <c r="A736" s="15" t="str">
        <f>B736&amp;C736</f>
        <v>Kai Martcgm100</v>
      </c>
      <c r="B736" s="143" t="s">
        <v>7680</v>
      </c>
      <c r="C736" s="18" t="s">
        <v>7183</v>
      </c>
      <c r="D736" s="18" t="s">
        <v>7198</v>
      </c>
      <c r="E736" s="16">
        <v>36111</v>
      </c>
      <c r="F736" s="16">
        <v>24549</v>
      </c>
      <c r="H736" s="39"/>
      <c r="I736" s="41"/>
    </row>
    <row r="737" spans="1:12" ht="16.5" x14ac:dyDescent="0.25">
      <c r="A737" s="15" t="str">
        <f t="shared" si="13"/>
        <v>Kai MartCC300</v>
      </c>
      <c r="B737" s="143" t="s">
        <v>7680</v>
      </c>
      <c r="C737" s="19" t="s">
        <v>37</v>
      </c>
      <c r="D737" s="19" t="s">
        <v>38</v>
      </c>
      <c r="E737" s="16">
        <v>90741</v>
      </c>
      <c r="F737" s="16">
        <v>70537.5</v>
      </c>
      <c r="H737" s="39">
        <f t="shared" si="17"/>
        <v>-20203.5</v>
      </c>
      <c r="I737" s="41">
        <v>96000</v>
      </c>
      <c r="L737">
        <v>69759.45</v>
      </c>
    </row>
    <row r="738" spans="1:12" ht="16.5" x14ac:dyDescent="0.25">
      <c r="A738" s="15" t="str">
        <f t="shared" si="13"/>
        <v>Kai MartCGM300</v>
      </c>
      <c r="B738" s="143" t="s">
        <v>7680</v>
      </c>
      <c r="C738" s="19" t="s">
        <v>27</v>
      </c>
      <c r="D738" s="19" t="s">
        <v>28</v>
      </c>
      <c r="E738" s="16">
        <v>96000</v>
      </c>
      <c r="F738" s="16">
        <v>69759.45</v>
      </c>
      <c r="H738" s="39">
        <f t="shared" si="17"/>
        <v>-26240.550000000003</v>
      </c>
      <c r="I738" s="41">
        <v>22500</v>
      </c>
      <c r="L738">
        <v>21375</v>
      </c>
    </row>
    <row r="739" spans="1:12" ht="16.5" x14ac:dyDescent="0.25">
      <c r="A739" s="15" t="str">
        <f t="shared" si="13"/>
        <v>Kai MartCN300</v>
      </c>
      <c r="B739" s="143" t="s">
        <v>7680</v>
      </c>
      <c r="C739" s="19" t="s">
        <v>39</v>
      </c>
      <c r="D739" s="19" t="s">
        <v>40</v>
      </c>
      <c r="E739" s="16">
        <v>86111</v>
      </c>
      <c r="F739" s="16">
        <v>67402.5</v>
      </c>
      <c r="H739" s="39">
        <f t="shared" si="17"/>
        <v>-18708.5</v>
      </c>
      <c r="I739" s="41">
        <v>147000</v>
      </c>
      <c r="L739">
        <v>105505.09999999999</v>
      </c>
    </row>
    <row r="740" spans="1:12" ht="16.5" x14ac:dyDescent="0.25">
      <c r="A740" s="15" t="str">
        <f t="shared" si="13"/>
        <v>Kai MartGM500</v>
      </c>
      <c r="B740" s="143" t="s">
        <v>7680</v>
      </c>
      <c r="C740" s="19" t="s">
        <v>30</v>
      </c>
      <c r="D740" s="19" t="s">
        <v>31</v>
      </c>
      <c r="E740" s="16">
        <v>147000</v>
      </c>
      <c r="F740" s="16">
        <v>105505.09999999999</v>
      </c>
      <c r="H740" s="39">
        <f t="shared" si="17"/>
        <v>-41494.900000000009</v>
      </c>
      <c r="I740" s="41">
        <v>66000</v>
      </c>
      <c r="L740">
        <v>47673.85</v>
      </c>
    </row>
    <row r="741" spans="1:12" ht="16.5" x14ac:dyDescent="0.25">
      <c r="A741" s="15" t="str">
        <f t="shared" si="13"/>
        <v>Kai MartGTLX250G</v>
      </c>
      <c r="B741" s="143" t="s">
        <v>7680</v>
      </c>
      <c r="C741" s="19" t="s">
        <v>32</v>
      </c>
      <c r="D741" s="19" t="s">
        <v>33</v>
      </c>
      <c r="E741" s="16">
        <v>66000</v>
      </c>
      <c r="F741" s="16">
        <v>47673.85</v>
      </c>
      <c r="H741" s="39">
        <f t="shared" si="17"/>
        <v>-18326.150000000001</v>
      </c>
      <c r="I741" s="41">
        <v>58333</v>
      </c>
      <c r="L741">
        <v>43700</v>
      </c>
    </row>
    <row r="742" spans="1:12" ht="16.5" x14ac:dyDescent="0.25">
      <c r="A742" s="15" t="str">
        <f t="shared" si="13"/>
        <v>Kai MartMNH250</v>
      </c>
      <c r="B742" s="143" t="s">
        <v>7680</v>
      </c>
      <c r="C742" s="19" t="s">
        <v>48</v>
      </c>
      <c r="D742" s="19" t="s">
        <v>49</v>
      </c>
      <c r="E742" s="16">
        <v>58333</v>
      </c>
      <c r="F742" s="16">
        <v>43700</v>
      </c>
      <c r="H742" s="39">
        <f t="shared" si="17"/>
        <v>-14633</v>
      </c>
      <c r="I742" s="41">
        <v>73000</v>
      </c>
      <c r="L742">
        <v>52815.25</v>
      </c>
    </row>
    <row r="743" spans="1:12" ht="16.5" x14ac:dyDescent="0.25">
      <c r="A743" s="15" t="str">
        <f t="shared" si="13"/>
        <v>Kai MartTH200</v>
      </c>
      <c r="B743" s="143" t="s">
        <v>7680</v>
      </c>
      <c r="C743" s="19" t="s">
        <v>34</v>
      </c>
      <c r="D743" s="19" t="s">
        <v>35</v>
      </c>
      <c r="E743" s="16">
        <v>73000</v>
      </c>
      <c r="F743" s="16">
        <v>52815.25</v>
      </c>
      <c r="H743" s="39">
        <f t="shared" si="17"/>
        <v>-20184.75</v>
      </c>
      <c r="I743" s="41">
        <v>21667</v>
      </c>
      <c r="L743">
        <v>20583.649999999998</v>
      </c>
    </row>
    <row r="744" spans="1:12" ht="16.5" x14ac:dyDescent="0.25">
      <c r="A744" s="15" t="str">
        <f t="shared" si="13"/>
        <v>Kai Martthst150</v>
      </c>
      <c r="B744" s="143" t="s">
        <v>7680</v>
      </c>
      <c r="C744" s="19" t="s">
        <v>7185</v>
      </c>
      <c r="D744" s="18" t="s">
        <v>566</v>
      </c>
      <c r="E744" s="17">
        <v>21667</v>
      </c>
      <c r="F744" s="17">
        <v>20583.649999999998</v>
      </c>
      <c r="H744" s="39">
        <f t="shared" si="17"/>
        <v>-1083.3500000000022</v>
      </c>
      <c r="I744" s="41">
        <v>96000</v>
      </c>
      <c r="L744">
        <v>68290.83</v>
      </c>
    </row>
    <row r="745" spans="1:12" ht="16.5" x14ac:dyDescent="0.25">
      <c r="A745" s="15" t="str">
        <f t="shared" si="13"/>
        <v>Kai MartCC300</v>
      </c>
      <c r="B745" s="143" t="s">
        <v>7680</v>
      </c>
      <c r="C745" s="19" t="s">
        <v>37</v>
      </c>
      <c r="D745" s="19" t="s">
        <v>38</v>
      </c>
      <c r="E745" s="16">
        <v>90741</v>
      </c>
      <c r="F745" s="16">
        <v>70537.5</v>
      </c>
      <c r="H745" s="39">
        <f t="shared" si="17"/>
        <v>-20203.5</v>
      </c>
      <c r="I745" s="41">
        <v>147000</v>
      </c>
      <c r="L745">
        <v>110731.38</v>
      </c>
    </row>
    <row r="746" spans="1:12" ht="16.5" x14ac:dyDescent="0.25">
      <c r="A746" s="15" t="str">
        <f t="shared" si="13"/>
        <v>Kai MartCGM300</v>
      </c>
      <c r="B746" s="143" t="s">
        <v>7680</v>
      </c>
      <c r="C746" s="19" t="s">
        <v>27</v>
      </c>
      <c r="D746" s="19" t="s">
        <v>28</v>
      </c>
      <c r="E746" s="16">
        <v>96000</v>
      </c>
      <c r="F746" s="16">
        <v>69759.45</v>
      </c>
      <c r="H746" s="39">
        <f t="shared" si="17"/>
        <v>-26240.550000000003</v>
      </c>
      <c r="I746" s="41">
        <v>37500</v>
      </c>
      <c r="L746">
        <v>34875</v>
      </c>
    </row>
    <row r="747" spans="1:12" ht="16.5" x14ac:dyDescent="0.25">
      <c r="A747" s="15" t="str">
        <f t="shared" si="13"/>
        <v>Kai MartCGST150</v>
      </c>
      <c r="B747" s="143" t="s">
        <v>7680</v>
      </c>
      <c r="C747" s="19" t="s">
        <v>563</v>
      </c>
      <c r="D747" s="19" t="s">
        <v>564</v>
      </c>
      <c r="E747" s="16">
        <v>22500</v>
      </c>
      <c r="F747" s="16">
        <v>21375</v>
      </c>
      <c r="H747" s="39">
        <f t="shared" si="17"/>
        <v>-1125</v>
      </c>
      <c r="I747" s="41">
        <v>86111</v>
      </c>
      <c r="L747">
        <v>65983.5</v>
      </c>
    </row>
    <row r="748" spans="1:12" ht="16.5" x14ac:dyDescent="0.25">
      <c r="A748" s="15" t="str">
        <f t="shared" si="13"/>
        <v>Kai MartGM500</v>
      </c>
      <c r="B748" s="143" t="s">
        <v>7680</v>
      </c>
      <c r="C748" s="19" t="s">
        <v>30</v>
      </c>
      <c r="D748" s="19" t="s">
        <v>31</v>
      </c>
      <c r="E748" s="16">
        <v>147000</v>
      </c>
      <c r="F748" s="16">
        <v>105505.09999999999</v>
      </c>
      <c r="H748" s="39">
        <f t="shared" si="17"/>
        <v>-41494.900000000009</v>
      </c>
      <c r="I748" s="41">
        <v>147000</v>
      </c>
      <c r="L748">
        <v>103283.94</v>
      </c>
    </row>
    <row r="749" spans="1:12" ht="16.5" x14ac:dyDescent="0.25">
      <c r="A749" s="15" t="str">
        <f t="shared" si="13"/>
        <v>Kai MartGTLX250G</v>
      </c>
      <c r="B749" s="143" t="s">
        <v>7680</v>
      </c>
      <c r="C749" s="19" t="s">
        <v>32</v>
      </c>
      <c r="D749" s="19" t="s">
        <v>33</v>
      </c>
      <c r="E749" s="16">
        <v>66000</v>
      </c>
      <c r="F749" s="16">
        <v>47673.85</v>
      </c>
      <c r="H749" s="39">
        <f t="shared" si="17"/>
        <v>-18326.150000000001</v>
      </c>
      <c r="I749" s="41">
        <v>66000</v>
      </c>
      <c r="L749">
        <v>46670.19</v>
      </c>
    </row>
    <row r="750" spans="1:12" ht="16.5" x14ac:dyDescent="0.25">
      <c r="A750" s="15" t="str">
        <f t="shared" si="13"/>
        <v>Kai MartMNH250</v>
      </c>
      <c r="B750" s="143" t="s">
        <v>7680</v>
      </c>
      <c r="C750" s="18" t="s">
        <v>48</v>
      </c>
      <c r="D750" s="18" t="s">
        <v>49</v>
      </c>
      <c r="E750" s="17">
        <v>58333</v>
      </c>
      <c r="F750" s="17">
        <v>43700</v>
      </c>
      <c r="H750" s="39">
        <f t="shared" si="17"/>
        <v>-14633</v>
      </c>
      <c r="I750" s="41">
        <v>73000</v>
      </c>
      <c r="L750">
        <v>51703.350000000006</v>
      </c>
    </row>
    <row r="751" spans="1:12" ht="16.5" x14ac:dyDescent="0.25">
      <c r="A751" s="15" t="str">
        <f t="shared" si="13"/>
        <v>Kai MartTH200</v>
      </c>
      <c r="B751" s="143" t="s">
        <v>7680</v>
      </c>
      <c r="C751" s="18" t="s">
        <v>34</v>
      </c>
      <c r="D751" s="18" t="s">
        <v>35</v>
      </c>
      <c r="E751" s="17">
        <v>73000</v>
      </c>
      <c r="F751" s="17">
        <v>52815.25</v>
      </c>
      <c r="H751" s="39">
        <f t="shared" si="17"/>
        <v>-20184.75</v>
      </c>
      <c r="I751" s="41">
        <v>36111</v>
      </c>
      <c r="L751">
        <v>33583.230000000003</v>
      </c>
    </row>
    <row r="752" spans="1:12" ht="16.5" x14ac:dyDescent="0.25">
      <c r="A752" s="15" t="str">
        <f t="shared" si="13"/>
        <v>Kai MartTHST150</v>
      </c>
      <c r="B752" s="143" t="s">
        <v>7680</v>
      </c>
      <c r="C752" s="18" t="s">
        <v>565</v>
      </c>
      <c r="D752" s="18" t="s">
        <v>566</v>
      </c>
      <c r="E752" s="17">
        <v>21667</v>
      </c>
      <c r="F752" s="17">
        <v>20583.649999999998</v>
      </c>
      <c r="H752" s="39">
        <f t="shared" si="17"/>
        <v>-1083.3500000000022</v>
      </c>
      <c r="I752" s="41">
        <v>90741</v>
      </c>
      <c r="L752">
        <v>70537.5</v>
      </c>
    </row>
    <row r="753" spans="1:12" ht="16.5" x14ac:dyDescent="0.25">
      <c r="A753" s="15" t="str">
        <f>B753&amp;C753</f>
        <v>Kai Martcgm100</v>
      </c>
      <c r="B753" s="143" t="s">
        <v>7680</v>
      </c>
      <c r="C753" s="18" t="s">
        <v>7183</v>
      </c>
      <c r="D753" s="18" t="s">
        <v>7198</v>
      </c>
      <c r="E753" s="16">
        <v>36111</v>
      </c>
      <c r="F753" s="16">
        <v>24549</v>
      </c>
      <c r="H753" s="39"/>
      <c r="I753" s="41"/>
    </row>
    <row r="754" spans="1:12" ht="16.5" x14ac:dyDescent="0.25">
      <c r="A754" s="15" t="str">
        <f t="shared" si="13"/>
        <v>Kai MartCGM300</v>
      </c>
      <c r="B754" s="143" t="s">
        <v>7680</v>
      </c>
      <c r="C754" s="18" t="s">
        <v>27</v>
      </c>
      <c r="D754" s="18" t="s">
        <v>28</v>
      </c>
      <c r="E754" s="17">
        <v>96000</v>
      </c>
      <c r="F754" s="17">
        <v>68290.83</v>
      </c>
      <c r="H754" s="39">
        <f t="shared" si="17"/>
        <v>-27709.17</v>
      </c>
      <c r="I754" s="41">
        <v>96000</v>
      </c>
      <c r="L754">
        <v>69759.45</v>
      </c>
    </row>
    <row r="755" spans="1:12" ht="16.5" x14ac:dyDescent="0.25">
      <c r="A755" s="15" t="str">
        <f t="shared" si="13"/>
        <v>Kai MartCGM500</v>
      </c>
      <c r="B755" s="143" t="s">
        <v>7680</v>
      </c>
      <c r="C755" s="18" t="s">
        <v>542</v>
      </c>
      <c r="D755" s="18" t="s">
        <v>543</v>
      </c>
      <c r="E755" s="17">
        <v>147000</v>
      </c>
      <c r="F755" s="17">
        <v>110731.38</v>
      </c>
      <c r="H755" s="39">
        <f t="shared" si="17"/>
        <v>-36268.619999999995</v>
      </c>
      <c r="I755" s="41">
        <v>147000</v>
      </c>
      <c r="L755">
        <v>105505.09999999999</v>
      </c>
    </row>
    <row r="756" spans="1:12" ht="16.5" x14ac:dyDescent="0.25">
      <c r="A756" s="15" t="str">
        <f t="shared" si="13"/>
        <v>Kai MartCGST250</v>
      </c>
      <c r="B756" s="143" t="s">
        <v>7680</v>
      </c>
      <c r="C756" s="18" t="s">
        <v>598</v>
      </c>
      <c r="D756" s="18" t="s">
        <v>599</v>
      </c>
      <c r="E756" s="17">
        <v>37500</v>
      </c>
      <c r="F756" s="17">
        <v>34875</v>
      </c>
      <c r="H756" s="39">
        <f t="shared" si="17"/>
        <v>-2625</v>
      </c>
      <c r="I756" s="41">
        <v>66000</v>
      </c>
      <c r="L756">
        <v>47673.85</v>
      </c>
    </row>
    <row r="757" spans="1:12" ht="16.5" x14ac:dyDescent="0.25">
      <c r="A757" s="15" t="str">
        <f t="shared" si="13"/>
        <v>Kai MartCN300</v>
      </c>
      <c r="B757" s="143" t="s">
        <v>7680</v>
      </c>
      <c r="C757" s="18" t="s">
        <v>39</v>
      </c>
      <c r="D757" s="18" t="s">
        <v>40</v>
      </c>
      <c r="E757" s="17">
        <v>86111</v>
      </c>
      <c r="F757" s="17">
        <v>65983.5</v>
      </c>
      <c r="H757" s="39">
        <f t="shared" si="17"/>
        <v>-20127.5</v>
      </c>
      <c r="I757" s="41">
        <v>58333</v>
      </c>
      <c r="L757">
        <v>43700</v>
      </c>
    </row>
    <row r="758" spans="1:12" ht="16.5" x14ac:dyDescent="0.25">
      <c r="A758" s="15" t="str">
        <f t="shared" si="13"/>
        <v>Kai MartGM500</v>
      </c>
      <c r="B758" s="143" t="s">
        <v>7680</v>
      </c>
      <c r="C758" s="18" t="s">
        <v>30</v>
      </c>
      <c r="D758" s="18" t="s">
        <v>31</v>
      </c>
      <c r="E758" s="17">
        <v>147000</v>
      </c>
      <c r="F758" s="17">
        <v>103283.94</v>
      </c>
      <c r="H758" s="39">
        <f t="shared" si="17"/>
        <v>-43716.06</v>
      </c>
      <c r="I758" s="41">
        <v>73000</v>
      </c>
      <c r="L758">
        <v>52815.25</v>
      </c>
    </row>
    <row r="759" spans="1:12" ht="16.5" x14ac:dyDescent="0.25">
      <c r="A759" s="15" t="str">
        <f t="shared" si="13"/>
        <v>Kai MartGTLX250G</v>
      </c>
      <c r="B759" s="143" t="s">
        <v>7680</v>
      </c>
      <c r="C759" s="18" t="s">
        <v>32</v>
      </c>
      <c r="D759" s="18" t="s">
        <v>33</v>
      </c>
      <c r="E759" s="17">
        <v>66000</v>
      </c>
      <c r="F759" s="17">
        <v>46670.19</v>
      </c>
      <c r="H759" s="39">
        <f t="shared" si="17"/>
        <v>-19329.809999999998</v>
      </c>
      <c r="I759" s="41">
        <v>36111</v>
      </c>
      <c r="L759">
        <v>23321.55</v>
      </c>
    </row>
    <row r="760" spans="1:12" ht="16.5" x14ac:dyDescent="0.25">
      <c r="A760" s="15" t="str">
        <f t="shared" si="13"/>
        <v>Kai MartTH200</v>
      </c>
      <c r="B760" s="143" t="s">
        <v>7680</v>
      </c>
      <c r="C760" s="18" t="s">
        <v>34</v>
      </c>
      <c r="D760" s="18" t="s">
        <v>35</v>
      </c>
      <c r="E760" s="17">
        <v>73000</v>
      </c>
      <c r="F760" s="17">
        <v>51703.350000000006</v>
      </c>
      <c r="H760" s="39">
        <f t="shared" si="17"/>
        <v>-21296.649999999994</v>
      </c>
      <c r="I760" s="41">
        <v>96000</v>
      </c>
      <c r="L760">
        <v>69759.45</v>
      </c>
    </row>
    <row r="761" spans="1:12" ht="16.5" x14ac:dyDescent="0.25">
      <c r="A761" s="15" t="str">
        <f>B761&amp;C761</f>
        <v>Kai MartTHST250</v>
      </c>
      <c r="B761" s="143" t="s">
        <v>7680</v>
      </c>
      <c r="C761" s="18" t="s">
        <v>600</v>
      </c>
      <c r="D761" s="18" t="s">
        <v>601</v>
      </c>
      <c r="E761" s="17">
        <v>36111</v>
      </c>
      <c r="F761" s="17">
        <v>33583.230000000003</v>
      </c>
      <c r="H761" s="39">
        <f t="shared" si="17"/>
        <v>-2527.7699999999968</v>
      </c>
      <c r="I761" s="41">
        <v>147000</v>
      </c>
      <c r="L761">
        <v>105505.09999999999</v>
      </c>
    </row>
    <row r="762" spans="1:12" ht="16.5" x14ac:dyDescent="0.25">
      <c r="A762" s="15" t="str">
        <f>B762&amp;C762</f>
        <v>Kai MartCGM100</v>
      </c>
      <c r="B762" s="143" t="s">
        <v>7680</v>
      </c>
      <c r="C762" s="18" t="s">
        <v>551</v>
      </c>
      <c r="D762" s="18" t="s">
        <v>7198</v>
      </c>
      <c r="E762" s="16">
        <v>36111</v>
      </c>
      <c r="F762" s="16">
        <v>23321.55</v>
      </c>
      <c r="H762" s="39"/>
      <c r="I762" s="41"/>
    </row>
    <row r="763" spans="1:12" ht="16.5" x14ac:dyDescent="0.25">
      <c r="A763" s="15" t="str">
        <f t="shared" si="13"/>
        <v>Kai MartCC300</v>
      </c>
      <c r="B763" s="143" t="s">
        <v>7680</v>
      </c>
      <c r="C763" s="18" t="s">
        <v>37</v>
      </c>
      <c r="D763" s="18" t="s">
        <v>38</v>
      </c>
      <c r="E763" s="17">
        <v>90741</v>
      </c>
      <c r="F763" s="17">
        <v>70537.5</v>
      </c>
      <c r="H763" s="39">
        <f t="shared" si="17"/>
        <v>-20203.5</v>
      </c>
      <c r="I763" s="41">
        <v>147000</v>
      </c>
      <c r="L763">
        <v>106025.7</v>
      </c>
    </row>
    <row r="764" spans="1:12" ht="16.5" x14ac:dyDescent="0.25">
      <c r="A764" s="15" t="str">
        <f t="shared" si="13"/>
        <v>Kai MartCGM300</v>
      </c>
      <c r="B764" s="143" t="s">
        <v>7680</v>
      </c>
      <c r="C764" s="19" t="s">
        <v>27</v>
      </c>
      <c r="D764" s="19" t="s">
        <v>28</v>
      </c>
      <c r="E764" s="16">
        <v>96000</v>
      </c>
      <c r="F764" s="16">
        <v>69759.45</v>
      </c>
      <c r="H764" s="39">
        <f t="shared" si="17"/>
        <v>-26240.550000000003</v>
      </c>
      <c r="I764" s="41">
        <v>58333</v>
      </c>
      <c r="L764">
        <v>43700</v>
      </c>
    </row>
    <row r="765" spans="1:12" ht="16.5" x14ac:dyDescent="0.25">
      <c r="A765" s="15" t="str">
        <f t="shared" si="13"/>
        <v>Kai MartGM500</v>
      </c>
      <c r="B765" s="143" t="s">
        <v>7680</v>
      </c>
      <c r="C765" s="19" t="s">
        <v>30</v>
      </c>
      <c r="D765" s="19" t="s">
        <v>31</v>
      </c>
      <c r="E765" s="16">
        <v>147000</v>
      </c>
      <c r="F765" s="16">
        <v>105505.09999999999</v>
      </c>
      <c r="H765" s="39">
        <f t="shared" si="17"/>
        <v>-41494.900000000009</v>
      </c>
      <c r="I765" s="41">
        <v>90741</v>
      </c>
      <c r="L765">
        <v>74250</v>
      </c>
    </row>
    <row r="766" spans="1:12" ht="16.5" x14ac:dyDescent="0.25">
      <c r="A766" s="15" t="str">
        <f t="shared" si="13"/>
        <v>Kai MartGTLX250G</v>
      </c>
      <c r="B766" s="143" t="s">
        <v>7680</v>
      </c>
      <c r="C766" s="19" t="s">
        <v>32</v>
      </c>
      <c r="D766" s="19" t="s">
        <v>33</v>
      </c>
      <c r="E766" s="16">
        <v>66000</v>
      </c>
      <c r="F766" s="16">
        <v>47673.85</v>
      </c>
      <c r="H766" s="39">
        <f t="shared" si="17"/>
        <v>-18326.150000000001</v>
      </c>
      <c r="I766" s="41">
        <v>96000</v>
      </c>
      <c r="L766">
        <v>73431</v>
      </c>
    </row>
    <row r="767" spans="1:12" ht="16.5" x14ac:dyDescent="0.25">
      <c r="A767" s="15" t="str">
        <f t="shared" si="13"/>
        <v>Kai MartMNH250</v>
      </c>
      <c r="B767" s="143" t="s">
        <v>7680</v>
      </c>
      <c r="C767" s="19" t="s">
        <v>48</v>
      </c>
      <c r="D767" s="19" t="s">
        <v>49</v>
      </c>
      <c r="E767" s="16">
        <v>58333</v>
      </c>
      <c r="F767" s="16">
        <v>43700</v>
      </c>
      <c r="H767" s="39">
        <f t="shared" si="17"/>
        <v>-14633</v>
      </c>
      <c r="I767" s="41">
        <v>70000</v>
      </c>
      <c r="L767">
        <v>70000</v>
      </c>
    </row>
    <row r="768" spans="1:12" ht="16.5" x14ac:dyDescent="0.25">
      <c r="A768" s="15" t="str">
        <f t="shared" si="13"/>
        <v>Kai MartTH200</v>
      </c>
      <c r="B768" s="143" t="s">
        <v>7680</v>
      </c>
      <c r="C768" s="19" t="s">
        <v>34</v>
      </c>
      <c r="D768" s="19" t="s">
        <v>35</v>
      </c>
      <c r="E768" s="16">
        <v>73000</v>
      </c>
      <c r="F768" s="16">
        <v>52815.25</v>
      </c>
      <c r="H768" s="39">
        <f t="shared" si="17"/>
        <v>-20184.75</v>
      </c>
      <c r="I768" s="41">
        <v>147000</v>
      </c>
      <c r="L768">
        <v>111058</v>
      </c>
    </row>
    <row r="769" spans="1:12" ht="16.5" x14ac:dyDescent="0.25">
      <c r="A769" s="15" t="str">
        <f t="shared" si="13"/>
        <v>Kai MartCGM100</v>
      </c>
      <c r="B769" s="143" t="s">
        <v>7680</v>
      </c>
      <c r="C769" s="19" t="s">
        <v>551</v>
      </c>
      <c r="D769" s="19" t="s">
        <v>552</v>
      </c>
      <c r="E769" s="16">
        <v>36111</v>
      </c>
      <c r="F769" s="16">
        <v>23321.55</v>
      </c>
      <c r="H769" s="39">
        <f t="shared" si="17"/>
        <v>-12789.45</v>
      </c>
      <c r="I769" s="41">
        <v>66000</v>
      </c>
      <c r="L769">
        <v>50183</v>
      </c>
    </row>
    <row r="770" spans="1:12" ht="16.5" x14ac:dyDescent="0.25">
      <c r="A770" s="15" t="str">
        <f t="shared" si="13"/>
        <v>Kai MartCGM300</v>
      </c>
      <c r="B770" s="143" t="s">
        <v>7680</v>
      </c>
      <c r="C770" s="19" t="s">
        <v>27</v>
      </c>
      <c r="D770" s="19" t="s">
        <v>28</v>
      </c>
      <c r="E770" s="16">
        <v>96000</v>
      </c>
      <c r="F770" s="16">
        <v>69759.45</v>
      </c>
      <c r="H770" s="39">
        <f t="shared" si="17"/>
        <v>-26240.550000000003</v>
      </c>
      <c r="I770" s="41">
        <v>58333</v>
      </c>
      <c r="L770">
        <v>46000</v>
      </c>
    </row>
    <row r="771" spans="1:12" ht="16.5" x14ac:dyDescent="0.25">
      <c r="A771" s="15" t="str">
        <f t="shared" si="13"/>
        <v>Kai MartGM500</v>
      </c>
      <c r="B771" s="143" t="s">
        <v>7680</v>
      </c>
      <c r="C771" s="19" t="s">
        <v>30</v>
      </c>
      <c r="D771" s="19" t="s">
        <v>31</v>
      </c>
      <c r="E771" s="16">
        <v>147000</v>
      </c>
      <c r="F771" s="16">
        <v>105505.09999999999</v>
      </c>
      <c r="H771" s="39">
        <f t="shared" si="17"/>
        <v>-41494.900000000009</v>
      </c>
      <c r="I771" s="41">
        <v>73000</v>
      </c>
      <c r="L771">
        <v>55595</v>
      </c>
    </row>
    <row r="772" spans="1:12" ht="16.5" x14ac:dyDescent="0.25">
      <c r="A772" s="15" t="str">
        <f t="shared" si="13"/>
        <v>Kai MartGXD500</v>
      </c>
      <c r="B772" s="143" t="s">
        <v>7680</v>
      </c>
      <c r="C772" s="19" t="s">
        <v>52</v>
      </c>
      <c r="D772" s="19" t="s">
        <v>53</v>
      </c>
      <c r="E772" s="16">
        <v>147000</v>
      </c>
      <c r="F772" s="16">
        <v>106025.7</v>
      </c>
      <c r="H772" s="39">
        <f t="shared" si="17"/>
        <v>-40974.300000000003</v>
      </c>
      <c r="I772" s="41">
        <v>96000</v>
      </c>
      <c r="L772">
        <v>69759.45</v>
      </c>
    </row>
    <row r="773" spans="1:12" ht="16.5" x14ac:dyDescent="0.25">
      <c r="A773" s="15" t="str">
        <f t="shared" si="13"/>
        <v>Kai MartMNH250</v>
      </c>
      <c r="B773" s="143" t="s">
        <v>7680</v>
      </c>
      <c r="C773" s="19" t="s">
        <v>48</v>
      </c>
      <c r="D773" s="19" t="s">
        <v>49</v>
      </c>
      <c r="E773" s="16">
        <v>58333</v>
      </c>
      <c r="F773" s="16">
        <v>43700</v>
      </c>
      <c r="H773" s="39">
        <f t="shared" si="17"/>
        <v>-14633</v>
      </c>
      <c r="I773" s="41">
        <v>147000</v>
      </c>
      <c r="L773">
        <v>113112.7</v>
      </c>
    </row>
    <row r="774" spans="1:12" ht="16.5" x14ac:dyDescent="0.25">
      <c r="A774" s="15" t="str">
        <f t="shared" si="13"/>
        <v>Kai MartCC300</v>
      </c>
      <c r="B774" s="143" t="s">
        <v>7680</v>
      </c>
      <c r="C774" s="19" t="s">
        <v>37</v>
      </c>
      <c r="D774" s="19" t="s">
        <v>38</v>
      </c>
      <c r="E774" s="16">
        <v>90741</v>
      </c>
      <c r="F774" s="16">
        <v>74250</v>
      </c>
      <c r="H774" s="39">
        <f t="shared" si="17"/>
        <v>-16491</v>
      </c>
      <c r="I774" s="41">
        <v>147000</v>
      </c>
      <c r="L774">
        <v>105505.09999999999</v>
      </c>
    </row>
    <row r="775" spans="1:12" ht="16.5" x14ac:dyDescent="0.25">
      <c r="A775" s="15" t="str">
        <f t="shared" si="13"/>
        <v>Kai MartCGM300</v>
      </c>
      <c r="B775" s="143" t="s">
        <v>7680</v>
      </c>
      <c r="C775" s="19" t="s">
        <v>27</v>
      </c>
      <c r="D775" s="19" t="s">
        <v>28</v>
      </c>
      <c r="E775" s="16">
        <v>96000</v>
      </c>
      <c r="F775" s="16">
        <v>73431</v>
      </c>
      <c r="H775" s="39">
        <f t="shared" si="17"/>
        <v>-22569</v>
      </c>
      <c r="I775" s="41">
        <v>147000</v>
      </c>
      <c r="L775">
        <v>106025.7</v>
      </c>
    </row>
    <row r="776" spans="1:12" ht="16.5" x14ac:dyDescent="0.25">
      <c r="A776" s="15" t="str">
        <f t="shared" si="13"/>
        <v>Kai MartGHK300</v>
      </c>
      <c r="B776" s="143" t="s">
        <v>7680</v>
      </c>
      <c r="C776" s="19" t="s">
        <v>553</v>
      </c>
      <c r="D776" s="19" t="s">
        <v>554</v>
      </c>
      <c r="E776" s="16">
        <v>70000</v>
      </c>
      <c r="F776" s="16">
        <v>70000</v>
      </c>
      <c r="H776" s="39">
        <f t="shared" si="17"/>
        <v>0</v>
      </c>
      <c r="I776" s="41">
        <v>96000</v>
      </c>
      <c r="L776">
        <v>73431</v>
      </c>
    </row>
    <row r="777" spans="1:12" ht="16.5" x14ac:dyDescent="0.25">
      <c r="A777" s="15" t="str">
        <f t="shared" si="13"/>
        <v>Kai MartGM500</v>
      </c>
      <c r="B777" s="143" t="s">
        <v>7680</v>
      </c>
      <c r="C777" s="19" t="s">
        <v>30</v>
      </c>
      <c r="D777" s="19" t="s">
        <v>31</v>
      </c>
      <c r="E777" s="16">
        <v>147000</v>
      </c>
      <c r="F777" s="16">
        <v>111058</v>
      </c>
      <c r="H777" s="39">
        <f t="shared" si="17"/>
        <v>-35942</v>
      </c>
      <c r="I777" s="41">
        <v>59400</v>
      </c>
      <c r="L777">
        <v>49500</v>
      </c>
    </row>
    <row r="778" spans="1:12" ht="16.5" x14ac:dyDescent="0.25">
      <c r="A778" s="15" t="str">
        <f t="shared" si="13"/>
        <v>Kai MartGTLX250G</v>
      </c>
      <c r="B778" s="143" t="s">
        <v>7680</v>
      </c>
      <c r="C778" s="19" t="s">
        <v>32</v>
      </c>
      <c r="D778" s="19" t="s">
        <v>33</v>
      </c>
      <c r="E778" s="16">
        <v>66000</v>
      </c>
      <c r="F778" s="16">
        <v>50182</v>
      </c>
      <c r="H778" s="39">
        <f t="shared" si="17"/>
        <v>-15818</v>
      </c>
      <c r="I778" s="41">
        <v>147000</v>
      </c>
      <c r="L778">
        <v>111058</v>
      </c>
    </row>
    <row r="779" spans="1:12" ht="16.5" x14ac:dyDescent="0.25">
      <c r="A779" s="15" t="str">
        <f t="shared" si="13"/>
        <v>Kai MartMNH250</v>
      </c>
      <c r="B779" s="143" t="s">
        <v>7680</v>
      </c>
      <c r="C779" s="19" t="s">
        <v>48</v>
      </c>
      <c r="D779" s="19" t="s">
        <v>49</v>
      </c>
      <c r="E779" s="16">
        <v>58333</v>
      </c>
      <c r="F779" s="16">
        <v>46000</v>
      </c>
      <c r="H779" s="39">
        <f t="shared" si="17"/>
        <v>-12333</v>
      </c>
      <c r="I779" s="41">
        <v>66000</v>
      </c>
      <c r="L779">
        <v>50183</v>
      </c>
    </row>
    <row r="780" spans="1:12" ht="16.5" x14ac:dyDescent="0.25">
      <c r="A780" s="15" t="str">
        <f t="shared" si="13"/>
        <v>Kai MartTH200</v>
      </c>
      <c r="B780" s="143" t="s">
        <v>7680</v>
      </c>
      <c r="C780" s="19" t="s">
        <v>34</v>
      </c>
      <c r="D780" s="19" t="s">
        <v>35</v>
      </c>
      <c r="E780" s="16">
        <v>73000</v>
      </c>
      <c r="F780" s="16">
        <v>55595</v>
      </c>
      <c r="H780" s="39">
        <f t="shared" si="17"/>
        <v>-17405</v>
      </c>
      <c r="I780" s="41">
        <v>96000</v>
      </c>
      <c r="L780">
        <v>96000</v>
      </c>
    </row>
    <row r="781" spans="1:12" ht="16.5" x14ac:dyDescent="0.25">
      <c r="A781" s="15" t="str">
        <f t="shared" si="13"/>
        <v>Kai MartCGM300</v>
      </c>
      <c r="B781" s="143" t="s">
        <v>7680</v>
      </c>
      <c r="C781" s="19" t="s">
        <v>27</v>
      </c>
      <c r="D781" s="19" t="s">
        <v>28</v>
      </c>
      <c r="E781" s="16">
        <v>96000</v>
      </c>
      <c r="F781" s="16">
        <v>69759.45</v>
      </c>
      <c r="H781" s="39">
        <f t="shared" si="17"/>
        <v>-26240.550000000003</v>
      </c>
      <c r="I781" s="41">
        <v>90741</v>
      </c>
      <c r="L781">
        <v>70537.5</v>
      </c>
    </row>
    <row r="782" spans="1:12" ht="16.5" x14ac:dyDescent="0.25">
      <c r="A782" s="15" t="str">
        <f t="shared" si="13"/>
        <v>Kai MartCGM500</v>
      </c>
      <c r="B782" s="143" t="s">
        <v>7680</v>
      </c>
      <c r="C782" s="19" t="s">
        <v>542</v>
      </c>
      <c r="D782" s="19" t="s">
        <v>543</v>
      </c>
      <c r="E782" s="16">
        <v>147000</v>
      </c>
      <c r="F782" s="16">
        <v>113112.7</v>
      </c>
      <c r="H782" s="39">
        <f t="shared" si="17"/>
        <v>-33887.300000000003</v>
      </c>
      <c r="I782" s="41">
        <v>96000</v>
      </c>
      <c r="L782">
        <v>69759.45</v>
      </c>
    </row>
    <row r="783" spans="1:12" ht="16.5" x14ac:dyDescent="0.25">
      <c r="A783" s="15" t="str">
        <f t="shared" si="13"/>
        <v>Kai MartGM500</v>
      </c>
      <c r="B783" s="143" t="s">
        <v>7680</v>
      </c>
      <c r="C783" s="19" t="s">
        <v>30</v>
      </c>
      <c r="D783" s="19" t="s">
        <v>31</v>
      </c>
      <c r="E783" s="16">
        <v>147000</v>
      </c>
      <c r="F783" s="16">
        <v>105505.09999999999</v>
      </c>
      <c r="H783" s="39">
        <f t="shared" si="17"/>
        <v>-41494.900000000009</v>
      </c>
      <c r="I783" s="41">
        <v>147000</v>
      </c>
      <c r="L783">
        <v>105505.09999999999</v>
      </c>
    </row>
    <row r="784" spans="1:12" ht="16.5" x14ac:dyDescent="0.25">
      <c r="A784" s="15" t="str">
        <f t="shared" si="13"/>
        <v>Kai MartGXD500</v>
      </c>
      <c r="B784" s="143" t="s">
        <v>7680</v>
      </c>
      <c r="C784" s="19" t="s">
        <v>52</v>
      </c>
      <c r="D784" s="19" t="s">
        <v>53</v>
      </c>
      <c r="E784" s="16">
        <v>147000</v>
      </c>
      <c r="F784" s="16">
        <v>106025.7</v>
      </c>
      <c r="H784" s="39">
        <f t="shared" si="17"/>
        <v>-40974.300000000003</v>
      </c>
      <c r="I784" s="41">
        <v>58333</v>
      </c>
      <c r="L784">
        <v>43700</v>
      </c>
    </row>
    <row r="785" spans="1:12" ht="16.5" x14ac:dyDescent="0.25">
      <c r="A785" s="15" t="str">
        <f t="shared" si="13"/>
        <v>Kai MartCGM300</v>
      </c>
      <c r="B785" s="143" t="s">
        <v>7680</v>
      </c>
      <c r="C785" s="19" t="s">
        <v>27</v>
      </c>
      <c r="D785" s="19" t="s">
        <v>28</v>
      </c>
      <c r="E785" s="16">
        <v>96000</v>
      </c>
      <c r="F785" s="16">
        <v>73431</v>
      </c>
      <c r="H785" s="39"/>
      <c r="I785" s="41"/>
    </row>
    <row r="786" spans="1:12" ht="16.5" x14ac:dyDescent="0.25">
      <c r="A786" s="15" t="str">
        <f t="shared" si="13"/>
        <v>Kai MartGL250</v>
      </c>
      <c r="B786" s="143" t="s">
        <v>7680</v>
      </c>
      <c r="C786" s="19" t="s">
        <v>44</v>
      </c>
      <c r="D786" s="19" t="s">
        <v>45</v>
      </c>
      <c r="E786" s="16">
        <v>59400</v>
      </c>
      <c r="F786" s="16">
        <v>49500</v>
      </c>
      <c r="H786" s="39"/>
      <c r="I786" s="41"/>
    </row>
    <row r="787" spans="1:12" ht="16.5" x14ac:dyDescent="0.25">
      <c r="A787" s="15" t="str">
        <f t="shared" si="13"/>
        <v>Kai MartGM500</v>
      </c>
      <c r="B787" s="143" t="s">
        <v>7680</v>
      </c>
      <c r="C787" s="19" t="s">
        <v>30</v>
      </c>
      <c r="D787" s="19" t="s">
        <v>31</v>
      </c>
      <c r="E787" s="16">
        <v>147000</v>
      </c>
      <c r="F787" s="16">
        <v>111058</v>
      </c>
      <c r="H787" s="39"/>
      <c r="I787" s="41"/>
    </row>
    <row r="788" spans="1:12" ht="16.5" x14ac:dyDescent="0.25">
      <c r="A788" s="15" t="str">
        <f t="shared" si="13"/>
        <v>Kai MartGTLX250G</v>
      </c>
      <c r="B788" s="143" t="s">
        <v>7680</v>
      </c>
      <c r="C788" s="19" t="s">
        <v>32</v>
      </c>
      <c r="D788" s="19" t="s">
        <v>33</v>
      </c>
      <c r="E788" s="16">
        <v>66000</v>
      </c>
      <c r="F788" s="16">
        <v>50183</v>
      </c>
      <c r="H788" s="39"/>
      <c r="I788" s="41"/>
    </row>
    <row r="789" spans="1:12" ht="16.5" x14ac:dyDescent="0.25">
      <c r="A789" s="15" t="str">
        <f t="shared" si="13"/>
        <v>Kai MartCGM300</v>
      </c>
      <c r="B789" s="143" t="s">
        <v>7680</v>
      </c>
      <c r="C789" s="19" t="s">
        <v>27</v>
      </c>
      <c r="D789" s="19" t="s">
        <v>28</v>
      </c>
      <c r="E789" s="16">
        <v>96000</v>
      </c>
      <c r="F789" s="16">
        <v>96000</v>
      </c>
      <c r="H789" s="39"/>
      <c r="I789" s="41"/>
    </row>
    <row r="790" spans="1:12" ht="16.5" x14ac:dyDescent="0.25">
      <c r="A790" s="15" t="str">
        <f t="shared" si="13"/>
        <v>Kai MartCC300</v>
      </c>
      <c r="B790" s="143" t="s">
        <v>7680</v>
      </c>
      <c r="C790" s="19" t="s">
        <v>37</v>
      </c>
      <c r="D790" s="19" t="s">
        <v>38</v>
      </c>
      <c r="E790" s="16">
        <v>90741</v>
      </c>
      <c r="F790" s="16">
        <v>70537.5</v>
      </c>
      <c r="H790" s="39"/>
      <c r="I790" s="41"/>
    </row>
    <row r="791" spans="1:12" ht="16.5" x14ac:dyDescent="0.25">
      <c r="A791" s="15" t="str">
        <f t="shared" si="13"/>
        <v>Kai MartCGM300</v>
      </c>
      <c r="B791" s="143" t="s">
        <v>7680</v>
      </c>
      <c r="C791" s="19" t="s">
        <v>27</v>
      </c>
      <c r="D791" s="19" t="s">
        <v>28</v>
      </c>
      <c r="E791" s="16">
        <v>96000</v>
      </c>
      <c r="F791" s="16">
        <v>69759.45</v>
      </c>
      <c r="H791" s="39"/>
      <c r="I791" s="41"/>
    </row>
    <row r="792" spans="1:12" ht="16.5" x14ac:dyDescent="0.25">
      <c r="A792" s="15" t="str">
        <f t="shared" si="13"/>
        <v>Kai MartGM500</v>
      </c>
      <c r="B792" s="143" t="s">
        <v>7680</v>
      </c>
      <c r="C792" s="19" t="s">
        <v>30</v>
      </c>
      <c r="D792" s="19" t="s">
        <v>31</v>
      </c>
      <c r="E792" s="16">
        <v>147000</v>
      </c>
      <c r="F792" s="16">
        <v>105505.09999999999</v>
      </c>
      <c r="H792" s="39"/>
      <c r="I792" s="41"/>
    </row>
    <row r="793" spans="1:12" ht="16.5" x14ac:dyDescent="0.25">
      <c r="A793" s="15" t="str">
        <f t="shared" si="13"/>
        <v>Kai MartMNH250</v>
      </c>
      <c r="B793" s="143" t="s">
        <v>7680</v>
      </c>
      <c r="C793" s="19" t="s">
        <v>48</v>
      </c>
      <c r="D793" s="19" t="s">
        <v>49</v>
      </c>
      <c r="E793" s="16">
        <v>58333</v>
      </c>
      <c r="F793" s="16">
        <v>43700</v>
      </c>
      <c r="H793" s="39"/>
      <c r="I793" s="41"/>
    </row>
    <row r="794" spans="1:12" ht="16.5" x14ac:dyDescent="0.25">
      <c r="A794" s="15" t="str">
        <f t="shared" si="13"/>
        <v>Kai MartGM500</v>
      </c>
      <c r="B794" s="143" t="s">
        <v>7680</v>
      </c>
      <c r="C794" s="19" t="s">
        <v>30</v>
      </c>
      <c r="D794" s="19" t="s">
        <v>31</v>
      </c>
      <c r="E794" s="16">
        <v>111058</v>
      </c>
      <c r="F794" s="16">
        <v>111058</v>
      </c>
      <c r="H794" s="39"/>
      <c r="I794" s="41"/>
    </row>
    <row r="795" spans="1:12" ht="16.5" x14ac:dyDescent="0.25">
      <c r="A795" s="15" t="str">
        <f t="shared" ref="A795:A869" si="18">B795&amp;C795</f>
        <v>Kai MartCGM300</v>
      </c>
      <c r="B795" s="143" t="s">
        <v>7680</v>
      </c>
      <c r="C795" s="19" t="s">
        <v>27</v>
      </c>
      <c r="D795" s="19" t="s">
        <v>28</v>
      </c>
      <c r="E795" s="16">
        <v>73431</v>
      </c>
      <c r="F795" s="16">
        <v>73431</v>
      </c>
      <c r="H795" s="39">
        <f t="shared" ref="H795:H810" si="19">F795-E795</f>
        <v>0</v>
      </c>
      <c r="I795" s="41">
        <v>90741</v>
      </c>
      <c r="L795">
        <v>70537.5</v>
      </c>
    </row>
    <row r="796" spans="1:12" ht="16.5" x14ac:dyDescent="0.25">
      <c r="A796" s="15" t="str">
        <f t="shared" si="18"/>
        <v>Kai MartCGM100</v>
      </c>
      <c r="B796" s="143" t="s">
        <v>7680</v>
      </c>
      <c r="C796" s="19" t="s">
        <v>551</v>
      </c>
      <c r="D796" s="19" t="s">
        <v>552</v>
      </c>
      <c r="E796" s="16">
        <v>24549</v>
      </c>
      <c r="F796" s="16">
        <v>24549</v>
      </c>
      <c r="H796" s="39">
        <f t="shared" si="19"/>
        <v>0</v>
      </c>
      <c r="I796" s="41">
        <v>36111</v>
      </c>
      <c r="L796">
        <v>23321.55</v>
      </c>
    </row>
    <row r="797" spans="1:12" ht="16.5" x14ac:dyDescent="0.25">
      <c r="A797" s="15" t="str">
        <f t="shared" si="18"/>
        <v>Kai MartTH200</v>
      </c>
      <c r="B797" s="143" t="s">
        <v>7680</v>
      </c>
      <c r="C797" s="19" t="s">
        <v>34</v>
      </c>
      <c r="D797" s="19" t="s">
        <v>35</v>
      </c>
      <c r="E797" s="16">
        <v>55595</v>
      </c>
      <c r="F797" s="16">
        <v>55595</v>
      </c>
      <c r="H797" s="39">
        <f t="shared" si="19"/>
        <v>0</v>
      </c>
      <c r="I797" s="41">
        <v>96000</v>
      </c>
      <c r="L797">
        <v>69759.45</v>
      </c>
    </row>
    <row r="798" spans="1:12" ht="16.5" x14ac:dyDescent="0.25">
      <c r="A798" s="15" t="str">
        <f t="shared" si="18"/>
        <v>Kai MartGHK300</v>
      </c>
      <c r="B798" s="143" t="s">
        <v>7680</v>
      </c>
      <c r="C798" s="19" t="s">
        <v>553</v>
      </c>
      <c r="D798" s="19" t="s">
        <v>554</v>
      </c>
      <c r="E798" s="16">
        <v>70000</v>
      </c>
      <c r="F798" s="16">
        <v>70000</v>
      </c>
      <c r="H798" s="39">
        <f t="shared" si="19"/>
        <v>0</v>
      </c>
      <c r="I798" s="41">
        <v>66500</v>
      </c>
      <c r="L798">
        <v>47880</v>
      </c>
    </row>
    <row r="799" spans="1:12" ht="16.5" x14ac:dyDescent="0.25">
      <c r="A799" s="15" t="str">
        <f t="shared" si="18"/>
        <v>Kai MartGTLX250G</v>
      </c>
      <c r="B799" s="143" t="s">
        <v>7680</v>
      </c>
      <c r="C799" s="19" t="s">
        <v>32</v>
      </c>
      <c r="D799" s="19" t="s">
        <v>33</v>
      </c>
      <c r="E799" s="16">
        <v>50182</v>
      </c>
      <c r="F799" s="16">
        <v>50182</v>
      </c>
      <c r="H799" s="39">
        <f t="shared" si="19"/>
        <v>0</v>
      </c>
      <c r="I799" s="41">
        <v>66000</v>
      </c>
      <c r="L799">
        <v>47673.85</v>
      </c>
    </row>
    <row r="800" spans="1:12" ht="16.5" x14ac:dyDescent="0.25">
      <c r="A800" s="15" t="str">
        <f t="shared" si="18"/>
        <v>Kai MartMNH250</v>
      </c>
      <c r="B800" s="143" t="s">
        <v>7680</v>
      </c>
      <c r="C800" s="19" t="s">
        <v>48</v>
      </c>
      <c r="D800" s="19" t="s">
        <v>49</v>
      </c>
      <c r="E800" s="16">
        <v>46000</v>
      </c>
      <c r="F800" s="16">
        <v>46000</v>
      </c>
      <c r="H800" s="39">
        <f t="shared" si="19"/>
        <v>0</v>
      </c>
      <c r="I800" s="41">
        <v>96000</v>
      </c>
      <c r="L800">
        <v>69759.45</v>
      </c>
    </row>
    <row r="801" spans="1:12" ht="16.5" x14ac:dyDescent="0.25">
      <c r="A801" s="15" t="str">
        <f t="shared" si="18"/>
        <v>Kai MartGSG250</v>
      </c>
      <c r="B801" s="143" t="s">
        <v>7680</v>
      </c>
      <c r="C801" s="19" t="s">
        <v>46</v>
      </c>
      <c r="D801" s="19" t="s">
        <v>47</v>
      </c>
      <c r="E801" s="16">
        <v>50400</v>
      </c>
      <c r="F801" s="16">
        <v>50400</v>
      </c>
      <c r="H801" s="39">
        <f t="shared" si="19"/>
        <v>0</v>
      </c>
      <c r="I801" s="41">
        <v>147000</v>
      </c>
      <c r="L801">
        <v>105505.09999999999</v>
      </c>
    </row>
    <row r="802" spans="1:12" ht="16.5" x14ac:dyDescent="0.25">
      <c r="A802" s="15" t="str">
        <f t="shared" si="18"/>
        <v>Kai MartGL250</v>
      </c>
      <c r="B802" s="143" t="s">
        <v>7680</v>
      </c>
      <c r="C802" s="19" t="s">
        <v>44</v>
      </c>
      <c r="D802" s="19" t="s">
        <v>7203</v>
      </c>
      <c r="E802" s="16">
        <v>49500</v>
      </c>
      <c r="F802" s="16">
        <v>49500</v>
      </c>
      <c r="H802" s="39">
        <f t="shared" si="19"/>
        <v>0</v>
      </c>
      <c r="I802" s="41">
        <v>66000</v>
      </c>
      <c r="L802">
        <v>47673.85</v>
      </c>
    </row>
    <row r="803" spans="1:12" ht="16.5" x14ac:dyDescent="0.25">
      <c r="A803" s="15" t="str">
        <f t="shared" si="18"/>
        <v>Kai Martgxd500</v>
      </c>
      <c r="B803" s="143" t="s">
        <v>7680</v>
      </c>
      <c r="C803" s="19" t="s">
        <v>7315</v>
      </c>
      <c r="D803" s="19" t="s">
        <v>53</v>
      </c>
      <c r="E803" s="16">
        <v>111606</v>
      </c>
      <c r="F803" s="16">
        <v>111606</v>
      </c>
      <c r="H803" s="39"/>
      <c r="I803" s="41"/>
    </row>
    <row r="804" spans="1:12" ht="16.5" x14ac:dyDescent="0.25">
      <c r="A804" s="15" t="str">
        <f t="shared" si="18"/>
        <v>Kai Martthst150</v>
      </c>
      <c r="B804" s="143" t="s">
        <v>7680</v>
      </c>
      <c r="C804" s="19" t="s">
        <v>7185</v>
      </c>
      <c r="D804" s="19" t="s">
        <v>7200</v>
      </c>
      <c r="E804" s="16">
        <v>21667</v>
      </c>
      <c r="F804" s="16">
        <v>21667</v>
      </c>
      <c r="H804" s="39"/>
      <c r="I804" s="41"/>
    </row>
    <row r="805" spans="1:12" ht="16.5" x14ac:dyDescent="0.25">
      <c r="A805" s="15" t="str">
        <f t="shared" si="18"/>
        <v>Kai MartCC300</v>
      </c>
      <c r="B805" s="143" t="s">
        <v>7680</v>
      </c>
      <c r="C805" s="19" t="s">
        <v>37</v>
      </c>
      <c r="D805" s="19" t="s">
        <v>38</v>
      </c>
      <c r="E805" s="16">
        <v>90741</v>
      </c>
      <c r="F805" s="16">
        <v>70537.5</v>
      </c>
      <c r="H805" s="39">
        <f t="shared" si="19"/>
        <v>-20203.5</v>
      </c>
      <c r="I805" s="41">
        <v>73000</v>
      </c>
      <c r="L805">
        <v>52815.25</v>
      </c>
    </row>
    <row r="806" spans="1:12" ht="16.5" x14ac:dyDescent="0.25">
      <c r="A806" s="15" t="str">
        <f t="shared" si="18"/>
        <v>Kai MartCGM100</v>
      </c>
      <c r="B806" s="143" t="s">
        <v>7680</v>
      </c>
      <c r="C806" s="19" t="s">
        <v>551</v>
      </c>
      <c r="D806" s="19" t="s">
        <v>552</v>
      </c>
      <c r="E806" s="16">
        <v>36111</v>
      </c>
      <c r="F806" s="16">
        <v>23321.55</v>
      </c>
      <c r="H806" s="39">
        <f t="shared" si="19"/>
        <v>-12789.45</v>
      </c>
      <c r="I806" s="41">
        <v>96000</v>
      </c>
      <c r="L806">
        <v>73431</v>
      </c>
    </row>
    <row r="807" spans="1:12" ht="16.5" x14ac:dyDescent="0.25">
      <c r="A807" s="15" t="str">
        <f t="shared" si="18"/>
        <v>Kai MartCGM300</v>
      </c>
      <c r="B807" s="143" t="s">
        <v>7680</v>
      </c>
      <c r="C807" s="19" t="s">
        <v>27</v>
      </c>
      <c r="D807" s="19" t="s">
        <v>28</v>
      </c>
      <c r="E807" s="16">
        <v>96000</v>
      </c>
      <c r="F807" s="16">
        <v>69759.45</v>
      </c>
      <c r="H807" s="39">
        <f t="shared" si="19"/>
        <v>-26240.550000000003</v>
      </c>
      <c r="I807" s="41">
        <v>70000</v>
      </c>
      <c r="L807">
        <v>70000</v>
      </c>
    </row>
    <row r="808" spans="1:12" ht="16.5" x14ac:dyDescent="0.25">
      <c r="A808" s="15" t="str">
        <f t="shared" si="18"/>
        <v>Kai MartGSG250</v>
      </c>
      <c r="B808" s="143" t="s">
        <v>7680</v>
      </c>
      <c r="C808" s="19" t="s">
        <v>46</v>
      </c>
      <c r="D808" s="19" t="s">
        <v>47</v>
      </c>
      <c r="E808" s="16">
        <v>66500</v>
      </c>
      <c r="F808" s="16">
        <v>47880</v>
      </c>
      <c r="H808" s="39">
        <f t="shared" si="19"/>
        <v>-18620</v>
      </c>
      <c r="I808" s="41">
        <v>147000</v>
      </c>
      <c r="L808">
        <v>111058</v>
      </c>
    </row>
    <row r="809" spans="1:12" ht="16.5" x14ac:dyDescent="0.25">
      <c r="A809" s="15" t="str">
        <f t="shared" si="18"/>
        <v>Kai MartGTLX250G</v>
      </c>
      <c r="B809" s="143" t="s">
        <v>7680</v>
      </c>
      <c r="C809" s="19" t="s">
        <v>32</v>
      </c>
      <c r="D809" s="19" t="s">
        <v>33</v>
      </c>
      <c r="E809" s="16">
        <v>66000</v>
      </c>
      <c r="F809" s="16">
        <v>47673.85</v>
      </c>
      <c r="H809" s="39">
        <f t="shared" si="19"/>
        <v>-18326.150000000001</v>
      </c>
      <c r="I809" s="41">
        <v>73000</v>
      </c>
      <c r="L809">
        <v>55595</v>
      </c>
    </row>
    <row r="810" spans="1:12" ht="16.5" x14ac:dyDescent="0.25">
      <c r="A810" s="15" t="str">
        <f t="shared" si="18"/>
        <v>Kai MartCGM300</v>
      </c>
      <c r="B810" s="143" t="s">
        <v>7680</v>
      </c>
      <c r="C810" s="19" t="s">
        <v>27</v>
      </c>
      <c r="D810" s="19" t="s">
        <v>28</v>
      </c>
      <c r="E810" s="16">
        <v>96000</v>
      </c>
      <c r="F810" s="16">
        <v>69759.45</v>
      </c>
      <c r="H810" s="39">
        <f t="shared" si="19"/>
        <v>-26240.550000000003</v>
      </c>
      <c r="I810" s="41">
        <v>96000</v>
      </c>
      <c r="L810">
        <v>69759.45</v>
      </c>
    </row>
    <row r="811" spans="1:12" ht="16.5" x14ac:dyDescent="0.25">
      <c r="A811" s="15" t="str">
        <f t="shared" si="18"/>
        <v>Kai MartGM500</v>
      </c>
      <c r="B811" s="143" t="s">
        <v>7680</v>
      </c>
      <c r="C811" s="19" t="s">
        <v>30</v>
      </c>
      <c r="D811" s="19" t="s">
        <v>31</v>
      </c>
      <c r="E811" s="16">
        <v>147000</v>
      </c>
      <c r="F811" s="16">
        <v>105505.09999999999</v>
      </c>
      <c r="H811" s="39">
        <f t="shared" ref="H811:H877" si="20">F811-E811</f>
        <v>-41494.900000000009</v>
      </c>
      <c r="I811" s="41">
        <v>147000</v>
      </c>
      <c r="L811">
        <v>105505.09999999999</v>
      </c>
    </row>
    <row r="812" spans="1:12" ht="16.5" x14ac:dyDescent="0.25">
      <c r="A812" s="15" t="str">
        <f t="shared" si="18"/>
        <v>Kai MartGTLX250G</v>
      </c>
      <c r="B812" s="143" t="s">
        <v>7680</v>
      </c>
      <c r="C812" s="19" t="s">
        <v>32</v>
      </c>
      <c r="D812" s="19" t="s">
        <v>33</v>
      </c>
      <c r="E812" s="16">
        <v>66000</v>
      </c>
      <c r="F812" s="16">
        <v>47673.85</v>
      </c>
      <c r="H812" s="39">
        <f t="shared" si="20"/>
        <v>-18326.150000000001</v>
      </c>
      <c r="I812" s="41">
        <v>147000</v>
      </c>
      <c r="L812">
        <v>106025.7</v>
      </c>
    </row>
    <row r="813" spans="1:12" ht="16.5" x14ac:dyDescent="0.25">
      <c r="A813" s="15" t="str">
        <f t="shared" si="18"/>
        <v>Kai MartTH200</v>
      </c>
      <c r="B813" s="143" t="s">
        <v>7680</v>
      </c>
      <c r="C813" s="19" t="s">
        <v>34</v>
      </c>
      <c r="D813" s="19" t="s">
        <v>35</v>
      </c>
      <c r="E813" s="16">
        <v>73000</v>
      </c>
      <c r="F813" s="16">
        <v>52815.25</v>
      </c>
      <c r="H813" s="39">
        <f t="shared" si="20"/>
        <v>-20184.75</v>
      </c>
      <c r="I813" s="41">
        <v>96000</v>
      </c>
      <c r="L813">
        <v>67556.52</v>
      </c>
    </row>
    <row r="814" spans="1:12" ht="16.5" x14ac:dyDescent="0.25">
      <c r="A814" s="15" t="str">
        <f t="shared" si="18"/>
        <v>Kai MartCGM300</v>
      </c>
      <c r="B814" s="143" t="s">
        <v>7680</v>
      </c>
      <c r="C814" s="19" t="s">
        <v>27</v>
      </c>
      <c r="D814" s="19" t="s">
        <v>28</v>
      </c>
      <c r="E814" s="16">
        <v>96000</v>
      </c>
      <c r="F814" s="16">
        <v>73431</v>
      </c>
      <c r="H814" s="39">
        <f t="shared" si="20"/>
        <v>-22569</v>
      </c>
      <c r="I814" s="41">
        <v>147000</v>
      </c>
      <c r="L814">
        <v>102173.36</v>
      </c>
    </row>
    <row r="815" spans="1:12" ht="16.5" x14ac:dyDescent="0.25">
      <c r="A815" s="15" t="str">
        <f t="shared" si="18"/>
        <v>Kai MartGHK300</v>
      </c>
      <c r="B815" s="143" t="s">
        <v>7680</v>
      </c>
      <c r="C815" s="19" t="s">
        <v>553</v>
      </c>
      <c r="D815" s="19" t="s">
        <v>554</v>
      </c>
      <c r="E815" s="16">
        <v>70000</v>
      </c>
      <c r="F815" s="16">
        <v>70000</v>
      </c>
      <c r="H815" s="39">
        <f t="shared" si="20"/>
        <v>0</v>
      </c>
      <c r="I815" s="41">
        <v>66000</v>
      </c>
      <c r="L815">
        <v>46168.36</v>
      </c>
    </row>
    <row r="816" spans="1:12" ht="16.5" x14ac:dyDescent="0.25">
      <c r="A816" s="15" t="str">
        <f t="shared" si="18"/>
        <v>Kai MartGM500</v>
      </c>
      <c r="B816" s="143" t="s">
        <v>7680</v>
      </c>
      <c r="C816" s="19" t="s">
        <v>30</v>
      </c>
      <c r="D816" s="19" t="s">
        <v>31</v>
      </c>
      <c r="E816" s="16">
        <v>147000</v>
      </c>
      <c r="F816" s="16">
        <v>111058</v>
      </c>
      <c r="H816" s="39">
        <f t="shared" si="20"/>
        <v>-35942</v>
      </c>
      <c r="I816" s="41">
        <v>73000</v>
      </c>
      <c r="L816">
        <v>51147.4</v>
      </c>
    </row>
    <row r="817" spans="1:12" ht="16.5" x14ac:dyDescent="0.25">
      <c r="A817" s="15" t="str">
        <f t="shared" si="18"/>
        <v>Kai MartTH200</v>
      </c>
      <c r="B817" s="143" t="s">
        <v>7680</v>
      </c>
      <c r="C817" s="19" t="s">
        <v>34</v>
      </c>
      <c r="D817" s="19" t="s">
        <v>35</v>
      </c>
      <c r="E817" s="16">
        <v>73000</v>
      </c>
      <c r="F817" s="16">
        <v>55595</v>
      </c>
      <c r="H817" s="39">
        <f t="shared" si="20"/>
        <v>-17405</v>
      </c>
      <c r="I817" s="41">
        <v>96000</v>
      </c>
      <c r="L817">
        <v>69759.45</v>
      </c>
    </row>
    <row r="818" spans="1:12" ht="16.5" x14ac:dyDescent="0.25">
      <c r="A818" s="15" t="str">
        <f t="shared" si="18"/>
        <v>Kai MartCGM300</v>
      </c>
      <c r="B818" s="143" t="s">
        <v>7680</v>
      </c>
      <c r="C818" s="19" t="s">
        <v>27</v>
      </c>
      <c r="D818" s="19" t="s">
        <v>28</v>
      </c>
      <c r="E818" s="16">
        <v>96000</v>
      </c>
      <c r="F818" s="16">
        <v>69759.45</v>
      </c>
      <c r="H818" s="39">
        <f t="shared" si="20"/>
        <v>-26240.550000000003</v>
      </c>
      <c r="I818" s="41">
        <v>22500</v>
      </c>
      <c r="L818">
        <v>21375</v>
      </c>
    </row>
    <row r="819" spans="1:12" ht="16.5" x14ac:dyDescent="0.25">
      <c r="A819" s="15" t="str">
        <f t="shared" si="18"/>
        <v>Kai MartGM500</v>
      </c>
      <c r="B819" s="143" t="s">
        <v>7680</v>
      </c>
      <c r="C819" s="19" t="s">
        <v>30</v>
      </c>
      <c r="D819" s="19" t="s">
        <v>31</v>
      </c>
      <c r="E819" s="16">
        <v>147000</v>
      </c>
      <c r="F819" s="16">
        <v>105505.09999999999</v>
      </c>
      <c r="H819" s="39">
        <f t="shared" si="20"/>
        <v>-41494.900000000009</v>
      </c>
      <c r="I819" s="41">
        <v>86111</v>
      </c>
      <c r="L819">
        <v>67402.5</v>
      </c>
    </row>
    <row r="820" spans="1:12" ht="16.5" x14ac:dyDescent="0.25">
      <c r="A820" s="15" t="str">
        <f t="shared" si="18"/>
        <v>Kai MartGXD500</v>
      </c>
      <c r="B820" s="143" t="s">
        <v>7680</v>
      </c>
      <c r="C820" s="19" t="s">
        <v>52</v>
      </c>
      <c r="D820" s="19" t="s">
        <v>53</v>
      </c>
      <c r="E820" s="16">
        <v>147000</v>
      </c>
      <c r="F820" s="16">
        <v>106025.7</v>
      </c>
      <c r="H820" s="39">
        <f t="shared" si="20"/>
        <v>-40974.300000000003</v>
      </c>
      <c r="I820" s="41">
        <v>59400</v>
      </c>
      <c r="L820">
        <v>47025</v>
      </c>
    </row>
    <row r="821" spans="1:12" ht="16.5" x14ac:dyDescent="0.25">
      <c r="A821" s="15" t="str">
        <f t="shared" si="18"/>
        <v>Kai MartCGM300</v>
      </c>
      <c r="B821" s="143" t="s">
        <v>7680</v>
      </c>
      <c r="C821" s="19" t="s">
        <v>27</v>
      </c>
      <c r="D821" s="19" t="s">
        <v>28</v>
      </c>
      <c r="E821" s="16">
        <v>96000</v>
      </c>
      <c r="F821" s="16">
        <v>67556.52</v>
      </c>
      <c r="H821" s="39">
        <f t="shared" si="20"/>
        <v>-28443.479999999996</v>
      </c>
      <c r="I821" s="41">
        <v>147000</v>
      </c>
      <c r="L821">
        <v>105505.09999999999</v>
      </c>
    </row>
    <row r="822" spans="1:12" ht="16.5" x14ac:dyDescent="0.25">
      <c r="A822" s="15" t="str">
        <f t="shared" si="18"/>
        <v>Kai MartGM500</v>
      </c>
      <c r="B822" s="143" t="s">
        <v>7680</v>
      </c>
      <c r="C822" s="19" t="s">
        <v>30</v>
      </c>
      <c r="D822" s="19" t="s">
        <v>31</v>
      </c>
      <c r="E822" s="16">
        <v>147000</v>
      </c>
      <c r="F822" s="16">
        <v>102173.36</v>
      </c>
      <c r="H822" s="39">
        <f t="shared" si="20"/>
        <v>-44826.64</v>
      </c>
      <c r="I822" s="41">
        <v>66000</v>
      </c>
      <c r="L822">
        <v>47673.85</v>
      </c>
    </row>
    <row r="823" spans="1:12" ht="16.5" x14ac:dyDescent="0.25">
      <c r="A823" s="15" t="str">
        <f t="shared" si="18"/>
        <v>Kai MartGTLX250G</v>
      </c>
      <c r="B823" s="143" t="s">
        <v>7680</v>
      </c>
      <c r="C823" s="19" t="s">
        <v>32</v>
      </c>
      <c r="D823" s="19" t="s">
        <v>33</v>
      </c>
      <c r="E823" s="16">
        <v>66000</v>
      </c>
      <c r="F823" s="16">
        <v>46168.36</v>
      </c>
      <c r="H823" s="39">
        <f t="shared" si="20"/>
        <v>-19831.64</v>
      </c>
      <c r="I823" s="41">
        <v>73000</v>
      </c>
      <c r="L823">
        <v>52815.25</v>
      </c>
    </row>
    <row r="824" spans="1:12" ht="16.5" x14ac:dyDescent="0.25">
      <c r="A824" s="15" t="str">
        <f t="shared" si="18"/>
        <v>Kai MartTH200</v>
      </c>
      <c r="B824" s="143" t="s">
        <v>7680</v>
      </c>
      <c r="C824" s="19" t="s">
        <v>34</v>
      </c>
      <c r="D824" s="19" t="s">
        <v>35</v>
      </c>
      <c r="E824" s="16">
        <v>73000</v>
      </c>
      <c r="F824" s="16">
        <v>51147.4</v>
      </c>
      <c r="H824" s="39">
        <f t="shared" si="20"/>
        <v>-21852.6</v>
      </c>
      <c r="I824" s="41">
        <v>21667</v>
      </c>
      <c r="L824">
        <v>20583.649999999998</v>
      </c>
    </row>
    <row r="825" spans="1:12" ht="16.5" x14ac:dyDescent="0.25">
      <c r="A825" s="15" t="str">
        <f t="shared" si="18"/>
        <v>Kai MartCGM300</v>
      </c>
      <c r="B825" s="143" t="s">
        <v>7680</v>
      </c>
      <c r="C825" s="19" t="s">
        <v>27</v>
      </c>
      <c r="D825" s="19" t="s">
        <v>28</v>
      </c>
      <c r="E825" s="16">
        <v>96000</v>
      </c>
      <c r="F825" s="16">
        <v>69759.45</v>
      </c>
      <c r="H825" s="39">
        <f t="shared" si="20"/>
        <v>-26240.550000000003</v>
      </c>
      <c r="I825" s="41">
        <v>90741</v>
      </c>
      <c r="L825">
        <v>70537.5</v>
      </c>
    </row>
    <row r="826" spans="1:12" ht="16.5" x14ac:dyDescent="0.25">
      <c r="A826" s="15" t="str">
        <f t="shared" si="18"/>
        <v>Kai MartCGST150</v>
      </c>
      <c r="B826" s="143" t="s">
        <v>7680</v>
      </c>
      <c r="C826" s="19" t="s">
        <v>563</v>
      </c>
      <c r="D826" s="19" t="s">
        <v>564</v>
      </c>
      <c r="E826" s="16">
        <v>22500</v>
      </c>
      <c r="F826" s="16">
        <v>21375</v>
      </c>
      <c r="H826" s="39">
        <f t="shared" si="20"/>
        <v>-1125</v>
      </c>
      <c r="I826" s="41">
        <v>66500</v>
      </c>
      <c r="L826">
        <v>47880</v>
      </c>
    </row>
    <row r="827" spans="1:12" ht="16.5" x14ac:dyDescent="0.25">
      <c r="A827" s="15" t="str">
        <f t="shared" si="18"/>
        <v>Kai MartCN300</v>
      </c>
      <c r="B827" s="143" t="s">
        <v>7680</v>
      </c>
      <c r="C827" s="19" t="s">
        <v>39</v>
      </c>
      <c r="D827" s="19" t="s">
        <v>40</v>
      </c>
      <c r="E827" s="16">
        <v>86111</v>
      </c>
      <c r="F827" s="16">
        <v>67402.5</v>
      </c>
      <c r="H827" s="39">
        <f t="shared" si="20"/>
        <v>-18708.5</v>
      </c>
      <c r="I827" s="41">
        <v>58333</v>
      </c>
      <c r="L827">
        <v>43700</v>
      </c>
    </row>
    <row r="828" spans="1:12" ht="16.5" x14ac:dyDescent="0.25">
      <c r="A828" s="15" t="str">
        <f t="shared" si="18"/>
        <v>Kai MartGL250</v>
      </c>
      <c r="B828" s="143" t="s">
        <v>7680</v>
      </c>
      <c r="C828" s="19" t="s">
        <v>44</v>
      </c>
      <c r="D828" s="19" t="s">
        <v>45</v>
      </c>
      <c r="E828" s="16">
        <v>59400</v>
      </c>
      <c r="F828" s="16">
        <v>47025</v>
      </c>
      <c r="H828" s="39">
        <f t="shared" si="20"/>
        <v>-12375</v>
      </c>
      <c r="I828" s="41">
        <v>96000</v>
      </c>
      <c r="L828">
        <v>67556.52</v>
      </c>
    </row>
    <row r="829" spans="1:12" ht="16.5" x14ac:dyDescent="0.25">
      <c r="A829" s="15" t="str">
        <f t="shared" si="18"/>
        <v>Kai MartGM500</v>
      </c>
      <c r="B829" s="143" t="s">
        <v>7680</v>
      </c>
      <c r="C829" s="19" t="s">
        <v>30</v>
      </c>
      <c r="D829" s="19" t="s">
        <v>31</v>
      </c>
      <c r="E829" s="16">
        <v>147000</v>
      </c>
      <c r="F829" s="16">
        <v>105505.09999999999</v>
      </c>
      <c r="H829" s="39">
        <f t="shared" si="20"/>
        <v>-41494.900000000009</v>
      </c>
      <c r="I829" s="41">
        <v>147000</v>
      </c>
      <c r="L829">
        <v>102173.36</v>
      </c>
    </row>
    <row r="830" spans="1:12" ht="16.5" x14ac:dyDescent="0.25">
      <c r="A830" s="15" t="str">
        <f t="shared" si="18"/>
        <v>Kai MartGTLX250G</v>
      </c>
      <c r="B830" s="143" t="s">
        <v>7680</v>
      </c>
      <c r="C830" s="19" t="s">
        <v>32</v>
      </c>
      <c r="D830" s="19" t="s">
        <v>33</v>
      </c>
      <c r="E830" s="16">
        <v>66000</v>
      </c>
      <c r="F830" s="16">
        <v>47673.85</v>
      </c>
      <c r="H830" s="39">
        <f t="shared" si="20"/>
        <v>-18326.150000000001</v>
      </c>
      <c r="I830" s="41">
        <v>66000</v>
      </c>
      <c r="L830">
        <v>46168.36</v>
      </c>
    </row>
    <row r="831" spans="1:12" ht="16.5" x14ac:dyDescent="0.25">
      <c r="A831" s="15" t="str">
        <f t="shared" si="18"/>
        <v>Kai MartTH200</v>
      </c>
      <c r="B831" s="143" t="s">
        <v>7680</v>
      </c>
      <c r="C831" s="19" t="s">
        <v>34</v>
      </c>
      <c r="D831" s="19" t="s">
        <v>35</v>
      </c>
      <c r="E831" s="16">
        <v>73000</v>
      </c>
      <c r="F831" s="16">
        <v>52815.25</v>
      </c>
      <c r="H831" s="39">
        <f t="shared" si="20"/>
        <v>-20184.75</v>
      </c>
      <c r="I831" s="41">
        <v>96000</v>
      </c>
      <c r="L831">
        <v>66087.900000000009</v>
      </c>
    </row>
    <row r="832" spans="1:12" ht="16.5" x14ac:dyDescent="0.25">
      <c r="A832" s="15" t="str">
        <f t="shared" si="18"/>
        <v>Kai MartTHST150</v>
      </c>
      <c r="B832" s="143" t="s">
        <v>7680</v>
      </c>
      <c r="C832" s="19" t="s">
        <v>565</v>
      </c>
      <c r="D832" s="19" t="s">
        <v>566</v>
      </c>
      <c r="E832" s="16">
        <v>21667</v>
      </c>
      <c r="F832" s="16">
        <v>20583.649999999998</v>
      </c>
      <c r="H832" s="39">
        <f t="shared" si="20"/>
        <v>-1083.3500000000022</v>
      </c>
      <c r="I832" s="41">
        <v>66000</v>
      </c>
      <c r="L832">
        <v>45164.700000000004</v>
      </c>
    </row>
    <row r="833" spans="1:12" ht="16.5" x14ac:dyDescent="0.25">
      <c r="A833" s="15" t="str">
        <f t="shared" si="18"/>
        <v>Kai MartCC300</v>
      </c>
      <c r="B833" s="143" t="s">
        <v>7680</v>
      </c>
      <c r="C833" s="19" t="s">
        <v>37</v>
      </c>
      <c r="D833" s="19" t="s">
        <v>38</v>
      </c>
      <c r="E833" s="16">
        <v>90741</v>
      </c>
      <c r="F833" s="16">
        <v>70537.5</v>
      </c>
      <c r="H833" s="39">
        <f t="shared" si="20"/>
        <v>-20203.5</v>
      </c>
      <c r="I833" s="41">
        <v>73000</v>
      </c>
      <c r="L833">
        <v>50035.5</v>
      </c>
    </row>
    <row r="834" spans="1:12" ht="16.5" x14ac:dyDescent="0.25">
      <c r="A834" s="15" t="str">
        <f t="shared" si="18"/>
        <v>Kai MartGSG250</v>
      </c>
      <c r="B834" s="143" t="s">
        <v>7680</v>
      </c>
      <c r="C834" s="19" t="s">
        <v>46</v>
      </c>
      <c r="D834" s="19" t="s">
        <v>47</v>
      </c>
      <c r="E834" s="16">
        <v>66500</v>
      </c>
      <c r="F834" s="16">
        <v>47880</v>
      </c>
      <c r="H834" s="39">
        <f t="shared" si="20"/>
        <v>-18620</v>
      </c>
      <c r="I834" s="41">
        <v>96000</v>
      </c>
      <c r="L834">
        <v>69759.45</v>
      </c>
    </row>
    <row r="835" spans="1:12" ht="16.5" x14ac:dyDescent="0.25">
      <c r="A835" s="15" t="str">
        <f t="shared" si="18"/>
        <v>Kai MartMNH250</v>
      </c>
      <c r="B835" s="143" t="s">
        <v>7680</v>
      </c>
      <c r="C835" s="19" t="s">
        <v>48</v>
      </c>
      <c r="D835" s="19" t="s">
        <v>49</v>
      </c>
      <c r="E835" s="16">
        <v>58333</v>
      </c>
      <c r="F835" s="16">
        <v>43700</v>
      </c>
      <c r="H835" s="39">
        <f t="shared" si="20"/>
        <v>-14633</v>
      </c>
      <c r="I835" s="41">
        <v>147000</v>
      </c>
      <c r="L835">
        <v>105505.09999999999</v>
      </c>
    </row>
    <row r="836" spans="1:12" ht="16.5" x14ac:dyDescent="0.25">
      <c r="A836" s="15" t="str">
        <f t="shared" si="18"/>
        <v>Kai MartCGM300</v>
      </c>
      <c r="B836" s="143" t="s">
        <v>7680</v>
      </c>
      <c r="C836" s="19" t="s">
        <v>27</v>
      </c>
      <c r="D836" s="19" t="s">
        <v>28</v>
      </c>
      <c r="E836" s="16">
        <v>96000</v>
      </c>
      <c r="F836" s="16">
        <v>67556.52</v>
      </c>
      <c r="H836" s="39">
        <f t="shared" si="20"/>
        <v>-28443.479999999996</v>
      </c>
      <c r="I836" s="41">
        <v>66000</v>
      </c>
      <c r="L836">
        <v>47673.85</v>
      </c>
    </row>
    <row r="837" spans="1:12" ht="16.5" x14ac:dyDescent="0.25">
      <c r="A837" s="15" t="str">
        <f t="shared" si="18"/>
        <v>Kai MartGM500</v>
      </c>
      <c r="B837" s="143" t="s">
        <v>7680</v>
      </c>
      <c r="C837" s="19" t="s">
        <v>30</v>
      </c>
      <c r="D837" s="19" t="s">
        <v>31</v>
      </c>
      <c r="E837" s="16">
        <v>147000</v>
      </c>
      <c r="F837" s="16">
        <v>102173.36</v>
      </c>
      <c r="H837" s="39">
        <f t="shared" si="20"/>
        <v>-44826.64</v>
      </c>
      <c r="I837" s="41">
        <v>73000</v>
      </c>
      <c r="L837">
        <v>52815.25</v>
      </c>
    </row>
    <row r="838" spans="1:12" ht="16.5" x14ac:dyDescent="0.25">
      <c r="A838" s="15" t="str">
        <f t="shared" si="18"/>
        <v>Kai MartGTLX250G</v>
      </c>
      <c r="B838" s="143" t="s">
        <v>7680</v>
      </c>
      <c r="C838" s="19" t="s">
        <v>32</v>
      </c>
      <c r="D838" s="19" t="s">
        <v>33</v>
      </c>
      <c r="E838" s="16">
        <v>66000</v>
      </c>
      <c r="F838" s="16">
        <v>46168.36</v>
      </c>
      <c r="H838" s="39">
        <f t="shared" si="20"/>
        <v>-19831.64</v>
      </c>
      <c r="I838" s="41">
        <v>90741</v>
      </c>
      <c r="L838">
        <v>70537.5</v>
      </c>
    </row>
    <row r="839" spans="1:12" ht="16.5" x14ac:dyDescent="0.25">
      <c r="A839" s="15" t="str">
        <f t="shared" si="18"/>
        <v>Kai MartCGM300</v>
      </c>
      <c r="B839" s="143" t="s">
        <v>7680</v>
      </c>
      <c r="C839" s="19" t="s">
        <v>27</v>
      </c>
      <c r="D839" s="19" t="s">
        <v>28</v>
      </c>
      <c r="E839" s="16">
        <v>96000</v>
      </c>
      <c r="F839" s="16">
        <v>66087.900000000009</v>
      </c>
      <c r="H839" s="39">
        <f t="shared" si="20"/>
        <v>-29912.099999999991</v>
      </c>
      <c r="I839" s="41">
        <v>96000</v>
      </c>
      <c r="L839">
        <v>69759.45</v>
      </c>
    </row>
    <row r="840" spans="1:12" ht="16.5" x14ac:dyDescent="0.25">
      <c r="A840" s="15" t="str">
        <f>B840&amp;C840</f>
        <v>Kai MartGTLX250G</v>
      </c>
      <c r="B840" s="143" t="s">
        <v>7680</v>
      </c>
      <c r="C840" s="19" t="s">
        <v>32</v>
      </c>
      <c r="D840" s="19" t="s">
        <v>33</v>
      </c>
      <c r="E840" s="16">
        <v>66000</v>
      </c>
      <c r="F840" s="16">
        <v>45164.700000000004</v>
      </c>
      <c r="H840" s="39">
        <f t="shared" si="20"/>
        <v>-20835.299999999996</v>
      </c>
      <c r="I840" s="41">
        <v>147000</v>
      </c>
      <c r="L840">
        <v>105505.09999999999</v>
      </c>
    </row>
    <row r="841" spans="1:12" ht="16.5" x14ac:dyDescent="0.25">
      <c r="A841" s="15" t="str">
        <f>B841&amp;C841</f>
        <v>Kai MartTH200</v>
      </c>
      <c r="B841" s="143" t="s">
        <v>7680</v>
      </c>
      <c r="C841" s="19" t="s">
        <v>34</v>
      </c>
      <c r="D841" s="19" t="s">
        <v>35</v>
      </c>
      <c r="E841" s="16">
        <v>73000</v>
      </c>
      <c r="F841" s="16">
        <v>50035.5</v>
      </c>
      <c r="H841" s="39">
        <f t="shared" si="20"/>
        <v>-22964.5</v>
      </c>
      <c r="I841" s="41">
        <v>58333</v>
      </c>
      <c r="L841">
        <v>43700</v>
      </c>
    </row>
    <row r="842" spans="1:12" ht="16.5" x14ac:dyDescent="0.25">
      <c r="A842" s="15" t="str">
        <f t="shared" si="18"/>
        <v>Kai MartCGM300</v>
      </c>
      <c r="B842" s="143" t="s">
        <v>7680</v>
      </c>
      <c r="C842" s="19" t="s">
        <v>27</v>
      </c>
      <c r="D842" s="19" t="s">
        <v>28</v>
      </c>
      <c r="E842" s="16">
        <v>96000</v>
      </c>
      <c r="F842" s="16">
        <v>69759.45</v>
      </c>
      <c r="H842" s="39">
        <f t="shared" si="20"/>
        <v>-26240.550000000003</v>
      </c>
      <c r="I842" s="41">
        <v>86111</v>
      </c>
      <c r="L842">
        <v>67402.5</v>
      </c>
    </row>
    <row r="843" spans="1:12" ht="16.5" x14ac:dyDescent="0.25">
      <c r="A843" s="15" t="str">
        <f t="shared" si="18"/>
        <v>Kai MartGM500</v>
      </c>
      <c r="B843" s="143" t="s">
        <v>7680</v>
      </c>
      <c r="C843" s="19" t="s">
        <v>30</v>
      </c>
      <c r="D843" s="19" t="s">
        <v>31</v>
      </c>
      <c r="E843" s="16">
        <v>147000</v>
      </c>
      <c r="F843" s="16">
        <v>105505.09999999999</v>
      </c>
      <c r="H843" s="39">
        <f t="shared" si="20"/>
        <v>-41494.900000000009</v>
      </c>
      <c r="I843" s="41">
        <v>66000</v>
      </c>
      <c r="L843">
        <v>47673.85</v>
      </c>
    </row>
    <row r="844" spans="1:12" ht="16.5" x14ac:dyDescent="0.25">
      <c r="A844" s="15" t="str">
        <f t="shared" si="18"/>
        <v>Kai MartGTLX250G</v>
      </c>
      <c r="B844" s="143" t="s">
        <v>7680</v>
      </c>
      <c r="C844" s="19" t="s">
        <v>32</v>
      </c>
      <c r="D844" s="19" t="s">
        <v>33</v>
      </c>
      <c r="E844" s="16">
        <v>66000</v>
      </c>
      <c r="F844" s="16">
        <v>47673.85</v>
      </c>
      <c r="H844" s="39">
        <f t="shared" si="20"/>
        <v>-18326.150000000001</v>
      </c>
      <c r="I844" s="41">
        <v>73000</v>
      </c>
      <c r="L844">
        <v>52815.25</v>
      </c>
    </row>
    <row r="845" spans="1:12" ht="16.5" x14ac:dyDescent="0.25">
      <c r="A845" s="15" t="str">
        <f t="shared" si="18"/>
        <v>Kai MartTH200</v>
      </c>
      <c r="B845" s="143" t="s">
        <v>7680</v>
      </c>
      <c r="C845" s="19" t="s">
        <v>34</v>
      </c>
      <c r="D845" s="19" t="s">
        <v>35</v>
      </c>
      <c r="E845" s="16">
        <v>73000</v>
      </c>
      <c r="F845" s="16">
        <v>52815.25</v>
      </c>
      <c r="H845" s="39"/>
      <c r="I845" s="41"/>
    </row>
    <row r="846" spans="1:12" ht="16.5" x14ac:dyDescent="0.25">
      <c r="A846" s="15" t="str">
        <f t="shared" si="18"/>
        <v>Kai MartCC300</v>
      </c>
      <c r="B846" s="143" t="s">
        <v>7680</v>
      </c>
      <c r="C846" s="19" t="s">
        <v>37</v>
      </c>
      <c r="D846" s="19" t="s">
        <v>38</v>
      </c>
      <c r="E846" s="16">
        <v>90741</v>
      </c>
      <c r="F846" s="16">
        <v>70537.5</v>
      </c>
      <c r="H846" s="39">
        <f t="shared" si="20"/>
        <v>-20203.5</v>
      </c>
      <c r="I846" s="41">
        <v>36111</v>
      </c>
      <c r="L846">
        <v>24549</v>
      </c>
    </row>
    <row r="847" spans="1:12" ht="16.5" x14ac:dyDescent="0.25">
      <c r="A847" s="15" t="str">
        <f t="shared" si="18"/>
        <v>Kai MartCGM300</v>
      </c>
      <c r="B847" s="143" t="s">
        <v>7680</v>
      </c>
      <c r="C847" s="19" t="s">
        <v>27</v>
      </c>
      <c r="D847" s="19" t="s">
        <v>28</v>
      </c>
      <c r="E847" s="16">
        <v>96000</v>
      </c>
      <c r="F847" s="16">
        <v>69759.45</v>
      </c>
      <c r="H847" s="39">
        <f t="shared" si="20"/>
        <v>-26240.550000000003</v>
      </c>
      <c r="I847" s="41">
        <v>96000</v>
      </c>
      <c r="L847">
        <v>73431</v>
      </c>
    </row>
    <row r="848" spans="1:12" ht="16.5" x14ac:dyDescent="0.25">
      <c r="A848" s="15" t="str">
        <f t="shared" si="18"/>
        <v>Kai MartGM500</v>
      </c>
      <c r="B848" s="143" t="s">
        <v>7680</v>
      </c>
      <c r="C848" s="19" t="s">
        <v>30</v>
      </c>
      <c r="D848" s="19" t="s">
        <v>31</v>
      </c>
      <c r="E848" s="16">
        <v>147000</v>
      </c>
      <c r="F848" s="16">
        <v>105505.09999999999</v>
      </c>
      <c r="H848" s="39">
        <f t="shared" si="20"/>
        <v>-41494.900000000009</v>
      </c>
      <c r="I848" s="41">
        <v>147000</v>
      </c>
      <c r="L848">
        <v>119066</v>
      </c>
    </row>
    <row r="849" spans="1:12" ht="16.5" x14ac:dyDescent="0.25">
      <c r="A849" s="15" t="str">
        <f t="shared" si="18"/>
        <v>Kai MartMNH250</v>
      </c>
      <c r="B849" s="143" t="s">
        <v>7680</v>
      </c>
      <c r="C849" s="19" t="s">
        <v>48</v>
      </c>
      <c r="D849" s="19" t="s">
        <v>49</v>
      </c>
      <c r="E849" s="16">
        <v>58333</v>
      </c>
      <c r="F849" s="16">
        <v>43700</v>
      </c>
      <c r="H849" s="39">
        <f t="shared" si="20"/>
        <v>-14633</v>
      </c>
      <c r="I849" s="41">
        <v>147000</v>
      </c>
      <c r="L849">
        <v>111058</v>
      </c>
    </row>
    <row r="850" spans="1:12" ht="16.5" x14ac:dyDescent="0.25">
      <c r="A850" s="15" t="str">
        <f t="shared" si="18"/>
        <v>Kai MartCN300</v>
      </c>
      <c r="B850" s="143" t="s">
        <v>7680</v>
      </c>
      <c r="C850" s="19" t="s">
        <v>39</v>
      </c>
      <c r="D850" s="19" t="s">
        <v>40</v>
      </c>
      <c r="E850" s="16">
        <v>86111</v>
      </c>
      <c r="F850" s="16">
        <v>67402.5</v>
      </c>
      <c r="H850" s="39">
        <f t="shared" si="20"/>
        <v>-18708.5</v>
      </c>
      <c r="I850" s="41">
        <v>66000</v>
      </c>
      <c r="L850">
        <v>50183</v>
      </c>
    </row>
    <row r="851" spans="1:12" ht="16.5" x14ac:dyDescent="0.25">
      <c r="A851" s="15" t="str">
        <f t="shared" si="18"/>
        <v>Kai MartGTLX250G</v>
      </c>
      <c r="B851" s="143" t="s">
        <v>7680</v>
      </c>
      <c r="C851" s="19" t="s">
        <v>32</v>
      </c>
      <c r="D851" s="19" t="s">
        <v>33</v>
      </c>
      <c r="E851" s="16">
        <v>66000</v>
      </c>
      <c r="F851" s="16">
        <v>47673.85</v>
      </c>
      <c r="H851" s="39">
        <f t="shared" si="20"/>
        <v>-18326.150000000001</v>
      </c>
      <c r="I851" s="41">
        <v>147000</v>
      </c>
      <c r="L851">
        <v>111606</v>
      </c>
    </row>
    <row r="852" spans="1:12" ht="16.5" x14ac:dyDescent="0.25">
      <c r="A852" s="15" t="str">
        <f t="shared" si="18"/>
        <v>Kai MartTH200</v>
      </c>
      <c r="B852" s="143" t="s">
        <v>7680</v>
      </c>
      <c r="C852" s="19" t="s">
        <v>34</v>
      </c>
      <c r="D852" s="19" t="s">
        <v>35</v>
      </c>
      <c r="E852" s="16">
        <v>73000</v>
      </c>
      <c r="F852" s="16">
        <v>52815.25</v>
      </c>
      <c r="H852" s="39">
        <f t="shared" si="20"/>
        <v>-20184.75</v>
      </c>
      <c r="I852" s="41">
        <v>58333</v>
      </c>
      <c r="L852">
        <v>46000</v>
      </c>
    </row>
    <row r="853" spans="1:12" ht="16.5" x14ac:dyDescent="0.25">
      <c r="A853" s="15" t="str">
        <f t="shared" si="18"/>
        <v>Kai MartCGST150</v>
      </c>
      <c r="B853" s="143" t="s">
        <v>7680</v>
      </c>
      <c r="C853" s="19" t="s">
        <v>563</v>
      </c>
      <c r="D853" s="19" t="s">
        <v>564</v>
      </c>
      <c r="E853" s="16">
        <v>22500</v>
      </c>
      <c r="F853" s="16">
        <v>21375</v>
      </c>
      <c r="H853" s="39">
        <f t="shared" si="20"/>
        <v>-1125</v>
      </c>
      <c r="I853" s="41">
        <v>73000</v>
      </c>
      <c r="L853">
        <v>55595</v>
      </c>
    </row>
    <row r="854" spans="1:12" ht="16.5" x14ac:dyDescent="0.25">
      <c r="A854" s="15" t="str">
        <f t="shared" si="18"/>
        <v>Kai Martthst150</v>
      </c>
      <c r="B854" s="143" t="s">
        <v>7680</v>
      </c>
      <c r="C854" s="19" t="s">
        <v>7185</v>
      </c>
      <c r="D854" s="19" t="s">
        <v>7200</v>
      </c>
      <c r="E854" s="16">
        <v>21667</v>
      </c>
      <c r="F854" s="16">
        <v>20583.649999999998</v>
      </c>
      <c r="H854" s="39"/>
      <c r="I854" s="41"/>
    </row>
    <row r="855" spans="1:12" ht="16.5" x14ac:dyDescent="0.25">
      <c r="A855" s="15" t="str">
        <f t="shared" si="18"/>
        <v>Kai MartCGM100</v>
      </c>
      <c r="B855" s="143" t="s">
        <v>7680</v>
      </c>
      <c r="C855" s="19" t="s">
        <v>551</v>
      </c>
      <c r="D855" s="19" t="s">
        <v>552</v>
      </c>
      <c r="E855" s="16">
        <v>36111</v>
      </c>
      <c r="F855" s="16">
        <v>24549</v>
      </c>
      <c r="H855" s="39"/>
      <c r="I855" s="41"/>
    </row>
    <row r="856" spans="1:12" ht="16.5" x14ac:dyDescent="0.25">
      <c r="A856" s="15" t="str">
        <f t="shared" si="18"/>
        <v>Kai MartCGM300</v>
      </c>
      <c r="B856" s="143" t="s">
        <v>7680</v>
      </c>
      <c r="C856" s="19" t="s">
        <v>27</v>
      </c>
      <c r="D856" s="19" t="s">
        <v>28</v>
      </c>
      <c r="E856" s="16">
        <v>96000</v>
      </c>
      <c r="F856" s="16">
        <v>73431</v>
      </c>
      <c r="H856" s="39">
        <f t="shared" si="20"/>
        <v>-22569</v>
      </c>
      <c r="I856" s="41">
        <v>96000</v>
      </c>
      <c r="L856">
        <v>73431</v>
      </c>
    </row>
    <row r="857" spans="1:12" ht="16.5" x14ac:dyDescent="0.25">
      <c r="A857" s="15" t="str">
        <f t="shared" si="18"/>
        <v>Kai MartCGM500</v>
      </c>
      <c r="B857" s="143" t="s">
        <v>7680</v>
      </c>
      <c r="C857" s="19" t="s">
        <v>542</v>
      </c>
      <c r="D857" s="19" t="s">
        <v>543</v>
      </c>
      <c r="E857" s="16">
        <v>147000</v>
      </c>
      <c r="F857" s="16">
        <v>119066</v>
      </c>
      <c r="H857" s="39">
        <f t="shared" si="20"/>
        <v>-27934</v>
      </c>
      <c r="I857" s="41">
        <v>22500</v>
      </c>
      <c r="L857">
        <v>22500</v>
      </c>
    </row>
    <row r="858" spans="1:12" ht="16.5" x14ac:dyDescent="0.25">
      <c r="A858" s="15" t="str">
        <f t="shared" si="18"/>
        <v>Kai MartGM500</v>
      </c>
      <c r="B858" s="143" t="s">
        <v>7680</v>
      </c>
      <c r="C858" s="19" t="s">
        <v>30</v>
      </c>
      <c r="D858" s="19" t="s">
        <v>31</v>
      </c>
      <c r="E858" s="16">
        <v>147000</v>
      </c>
      <c r="F858" s="16">
        <v>111058</v>
      </c>
      <c r="H858" s="39">
        <f t="shared" si="20"/>
        <v>-35942</v>
      </c>
      <c r="I858" s="41">
        <v>147000</v>
      </c>
      <c r="L858">
        <v>111058</v>
      </c>
    </row>
    <row r="859" spans="1:12" ht="16.5" x14ac:dyDescent="0.25">
      <c r="A859" s="15" t="str">
        <f t="shared" si="18"/>
        <v>Kai MartGTLX250G</v>
      </c>
      <c r="B859" s="143" t="s">
        <v>7680</v>
      </c>
      <c r="C859" s="19" t="s">
        <v>32</v>
      </c>
      <c r="D859" s="19" t="s">
        <v>33</v>
      </c>
      <c r="E859" s="16">
        <v>66000</v>
      </c>
      <c r="F859" s="16">
        <v>50182</v>
      </c>
      <c r="H859" s="39">
        <f t="shared" si="20"/>
        <v>-15818</v>
      </c>
      <c r="I859" s="41">
        <v>21667</v>
      </c>
      <c r="L859">
        <v>21667</v>
      </c>
    </row>
    <row r="860" spans="1:12" ht="16.5" x14ac:dyDescent="0.25">
      <c r="A860" s="15" t="str">
        <f t="shared" si="18"/>
        <v>Kai MartGXD500</v>
      </c>
      <c r="B860" s="143" t="s">
        <v>7680</v>
      </c>
      <c r="C860" s="19" t="s">
        <v>52</v>
      </c>
      <c r="D860" s="19" t="s">
        <v>53</v>
      </c>
      <c r="E860" s="16">
        <v>147000</v>
      </c>
      <c r="F860" s="16">
        <v>111606</v>
      </c>
      <c r="H860" s="39">
        <f t="shared" si="20"/>
        <v>-35394</v>
      </c>
      <c r="I860" s="41">
        <v>96000</v>
      </c>
      <c r="L860">
        <v>66087.900000000009</v>
      </c>
    </row>
    <row r="861" spans="1:12" ht="16.5" x14ac:dyDescent="0.25">
      <c r="A861" s="15" t="str">
        <f t="shared" si="18"/>
        <v>Kai MartMNH250</v>
      </c>
      <c r="B861" s="143" t="s">
        <v>7680</v>
      </c>
      <c r="C861" s="19" t="s">
        <v>48</v>
      </c>
      <c r="D861" s="19" t="s">
        <v>49</v>
      </c>
      <c r="E861" s="16">
        <v>58333</v>
      </c>
      <c r="F861" s="16">
        <v>46000</v>
      </c>
      <c r="H861" s="39">
        <f t="shared" si="20"/>
        <v>-12333</v>
      </c>
      <c r="I861" s="41">
        <v>147000</v>
      </c>
      <c r="L861">
        <v>99952.2</v>
      </c>
    </row>
    <row r="862" spans="1:12" ht="16.5" x14ac:dyDescent="0.25">
      <c r="A862" s="15" t="str">
        <f t="shared" si="18"/>
        <v>Kai MartTH200</v>
      </c>
      <c r="B862" s="143" t="s">
        <v>7680</v>
      </c>
      <c r="C862" s="19" t="s">
        <v>34</v>
      </c>
      <c r="D862" s="19" t="s">
        <v>35</v>
      </c>
      <c r="E862" s="16">
        <v>73000</v>
      </c>
      <c r="F862" s="16">
        <v>55595</v>
      </c>
      <c r="H862" s="39">
        <f t="shared" si="20"/>
        <v>-17405</v>
      </c>
      <c r="I862" s="41">
        <v>147000</v>
      </c>
      <c r="L862">
        <v>100445.40000000001</v>
      </c>
    </row>
    <row r="863" spans="1:12" ht="16.5" x14ac:dyDescent="0.25">
      <c r="A863" s="15" t="str">
        <f t="shared" si="18"/>
        <v>Kai MartCGST150</v>
      </c>
      <c r="B863" s="143" t="s">
        <v>7680</v>
      </c>
      <c r="C863" s="19" t="s">
        <v>563</v>
      </c>
      <c r="D863" s="19" t="s">
        <v>564</v>
      </c>
      <c r="E863" s="16">
        <v>22500</v>
      </c>
      <c r="F863" s="16">
        <v>21375</v>
      </c>
      <c r="H863" s="39">
        <f t="shared" si="20"/>
        <v>-1125</v>
      </c>
      <c r="I863" s="41">
        <v>90741</v>
      </c>
      <c r="L863">
        <v>70537.5</v>
      </c>
    </row>
    <row r="864" spans="1:12" ht="16.5" x14ac:dyDescent="0.25">
      <c r="A864" s="15" t="str">
        <f t="shared" si="18"/>
        <v>Kai MartTHST150</v>
      </c>
      <c r="B864" s="143" t="s">
        <v>7680</v>
      </c>
      <c r="C864" s="19" t="s">
        <v>565</v>
      </c>
      <c r="D864" s="19" t="s">
        <v>566</v>
      </c>
      <c r="E864" s="16">
        <v>21667</v>
      </c>
      <c r="F864" s="16">
        <v>20583.649999999998</v>
      </c>
      <c r="H864" s="39">
        <f t="shared" si="20"/>
        <v>-1083.3500000000022</v>
      </c>
      <c r="I864" s="41">
        <v>36111</v>
      </c>
      <c r="L864">
        <v>23321.55</v>
      </c>
    </row>
    <row r="865" spans="1:12" ht="16.5" x14ac:dyDescent="0.25">
      <c r="A865" s="15" t="str">
        <f t="shared" si="18"/>
        <v>Kai MartCGM300</v>
      </c>
      <c r="B865" s="143" t="s">
        <v>7680</v>
      </c>
      <c r="C865" s="19" t="s">
        <v>27</v>
      </c>
      <c r="D865" s="19" t="s">
        <v>28</v>
      </c>
      <c r="E865" s="16">
        <v>96000</v>
      </c>
      <c r="F865" s="16">
        <v>73431</v>
      </c>
      <c r="H865" s="39">
        <f t="shared" si="20"/>
        <v>-22569</v>
      </c>
      <c r="I865" s="41">
        <v>96000</v>
      </c>
      <c r="L865">
        <v>69759.45</v>
      </c>
    </row>
    <row r="866" spans="1:12" ht="16.5" x14ac:dyDescent="0.25">
      <c r="A866" s="15" t="str">
        <f t="shared" si="18"/>
        <v>Kai MartCGST150</v>
      </c>
      <c r="B866" s="143" t="s">
        <v>7680</v>
      </c>
      <c r="C866" s="19" t="s">
        <v>563</v>
      </c>
      <c r="D866" s="19" t="s">
        <v>564</v>
      </c>
      <c r="E866" s="16">
        <v>22500</v>
      </c>
      <c r="F866" s="16">
        <v>22500</v>
      </c>
      <c r="H866" s="39">
        <f t="shared" si="20"/>
        <v>0</v>
      </c>
      <c r="I866" s="41">
        <v>147000</v>
      </c>
      <c r="L866">
        <v>113112.7</v>
      </c>
    </row>
    <row r="867" spans="1:12" ht="16.5" x14ac:dyDescent="0.25">
      <c r="A867" s="15" t="str">
        <f t="shared" si="18"/>
        <v>Kai MartGM500</v>
      </c>
      <c r="B867" s="143" t="s">
        <v>7680</v>
      </c>
      <c r="C867" s="19" t="s">
        <v>30</v>
      </c>
      <c r="D867" s="19" t="s">
        <v>31</v>
      </c>
      <c r="E867" s="16">
        <v>147000</v>
      </c>
      <c r="F867" s="16">
        <v>111058</v>
      </c>
      <c r="H867" s="39">
        <f t="shared" si="20"/>
        <v>-35942</v>
      </c>
      <c r="I867" s="41">
        <v>22500</v>
      </c>
      <c r="L867">
        <v>21375</v>
      </c>
    </row>
    <row r="868" spans="1:12" ht="16.5" x14ac:dyDescent="0.25">
      <c r="A868" s="15" t="str">
        <f t="shared" si="18"/>
        <v>Kai MartTHST150</v>
      </c>
      <c r="B868" s="143" t="s">
        <v>7680</v>
      </c>
      <c r="C868" s="19" t="s">
        <v>565</v>
      </c>
      <c r="D868" s="19" t="s">
        <v>566</v>
      </c>
      <c r="E868" s="16">
        <v>21667</v>
      </c>
      <c r="F868" s="16">
        <v>21667</v>
      </c>
      <c r="H868" s="39">
        <f t="shared" si="20"/>
        <v>0</v>
      </c>
      <c r="I868" s="41">
        <v>86111</v>
      </c>
      <c r="L868">
        <v>67402.5</v>
      </c>
    </row>
    <row r="869" spans="1:12" ht="16.5" x14ac:dyDescent="0.25">
      <c r="A869" s="15" t="str">
        <f t="shared" si="18"/>
        <v>Kai MartCGM300</v>
      </c>
      <c r="B869" s="143" t="s">
        <v>7680</v>
      </c>
      <c r="C869" s="19" t="s">
        <v>27</v>
      </c>
      <c r="D869" s="19" t="s">
        <v>28</v>
      </c>
      <c r="E869" s="16">
        <v>96000</v>
      </c>
      <c r="F869" s="16">
        <v>66087.900000000009</v>
      </c>
      <c r="H869" s="39">
        <f t="shared" si="20"/>
        <v>-29912.099999999991</v>
      </c>
      <c r="I869" s="41">
        <v>70000</v>
      </c>
      <c r="L869">
        <v>66500</v>
      </c>
    </row>
    <row r="870" spans="1:12" ht="16.5" x14ac:dyDescent="0.25">
      <c r="A870" s="15" t="str">
        <f t="shared" ref="A870:A937" si="21">B870&amp;C870</f>
        <v>Kai MartGM500</v>
      </c>
      <c r="B870" s="143" t="s">
        <v>7680</v>
      </c>
      <c r="C870" s="19" t="s">
        <v>30</v>
      </c>
      <c r="D870" s="19" t="s">
        <v>31</v>
      </c>
      <c r="E870" s="16">
        <v>147000</v>
      </c>
      <c r="F870" s="16">
        <v>99952.2</v>
      </c>
      <c r="H870" s="39">
        <f t="shared" si="20"/>
        <v>-47047.8</v>
      </c>
      <c r="I870" s="41">
        <v>147000</v>
      </c>
      <c r="L870">
        <v>105505.09999999999</v>
      </c>
    </row>
    <row r="871" spans="1:12" ht="16.5" x14ac:dyDescent="0.25">
      <c r="A871" s="15" t="str">
        <f t="shared" si="21"/>
        <v>Kai MartGXD500</v>
      </c>
      <c r="B871" s="143" t="s">
        <v>7680</v>
      </c>
      <c r="C871" s="19" t="s">
        <v>52</v>
      </c>
      <c r="D871" s="19" t="s">
        <v>53</v>
      </c>
      <c r="E871" s="16">
        <v>147000</v>
      </c>
      <c r="F871" s="16">
        <v>100445.40000000001</v>
      </c>
      <c r="H871" s="39">
        <f t="shared" si="20"/>
        <v>-46554.599999999991</v>
      </c>
      <c r="I871" s="41">
        <v>66000</v>
      </c>
      <c r="L871">
        <v>47673.85</v>
      </c>
    </row>
    <row r="872" spans="1:12" ht="16.5" x14ac:dyDescent="0.25">
      <c r="A872" s="15" t="str">
        <f t="shared" si="21"/>
        <v>Kai MartCC300</v>
      </c>
      <c r="B872" s="143" t="s">
        <v>7680</v>
      </c>
      <c r="C872" s="19" t="s">
        <v>37</v>
      </c>
      <c r="D872" s="19" t="s">
        <v>38</v>
      </c>
      <c r="E872" s="16">
        <v>90741</v>
      </c>
      <c r="F872" s="16">
        <v>70537.5</v>
      </c>
      <c r="H872" s="39">
        <f t="shared" si="20"/>
        <v>-20203.5</v>
      </c>
      <c r="I872" s="41">
        <v>147000</v>
      </c>
      <c r="L872">
        <v>106025.7</v>
      </c>
    </row>
    <row r="873" spans="1:12" ht="16.5" x14ac:dyDescent="0.25">
      <c r="A873" s="15" t="str">
        <f t="shared" si="21"/>
        <v>Kai MartCGM100</v>
      </c>
      <c r="B873" s="143" t="s">
        <v>7680</v>
      </c>
      <c r="C873" s="19" t="s">
        <v>551</v>
      </c>
      <c r="D873" s="19" t="s">
        <v>552</v>
      </c>
      <c r="E873" s="16">
        <v>36111</v>
      </c>
      <c r="F873" s="16">
        <v>23321.55</v>
      </c>
      <c r="H873" s="39">
        <f t="shared" si="20"/>
        <v>-12789.45</v>
      </c>
      <c r="I873" s="41">
        <v>58333</v>
      </c>
      <c r="L873">
        <v>43700</v>
      </c>
    </row>
    <row r="874" spans="1:12" ht="16.5" x14ac:dyDescent="0.25">
      <c r="A874" s="15" t="str">
        <f t="shared" si="21"/>
        <v>Kai MartCGM300</v>
      </c>
      <c r="B874" s="143" t="s">
        <v>7680</v>
      </c>
      <c r="C874" s="19" t="s">
        <v>27</v>
      </c>
      <c r="D874" s="19" t="s">
        <v>28</v>
      </c>
      <c r="E874" s="16">
        <v>96000</v>
      </c>
      <c r="F874" s="16">
        <v>69759.45</v>
      </c>
      <c r="H874" s="39">
        <f t="shared" si="20"/>
        <v>-26240.550000000003</v>
      </c>
      <c r="I874" s="41">
        <v>73000</v>
      </c>
      <c r="L874">
        <v>52815.25</v>
      </c>
    </row>
    <row r="875" spans="1:12" ht="16.5" x14ac:dyDescent="0.25">
      <c r="A875" s="15" t="str">
        <f t="shared" si="21"/>
        <v>Kai MartCGM500</v>
      </c>
      <c r="B875" s="143" t="s">
        <v>7680</v>
      </c>
      <c r="C875" s="19" t="s">
        <v>542</v>
      </c>
      <c r="D875" s="19" t="s">
        <v>543</v>
      </c>
      <c r="E875" s="16">
        <v>147000</v>
      </c>
      <c r="F875" s="16">
        <v>113112.7</v>
      </c>
      <c r="H875" s="39">
        <f t="shared" si="20"/>
        <v>-33887.300000000003</v>
      </c>
      <c r="I875" s="41">
        <v>21667</v>
      </c>
      <c r="L875">
        <v>20583.649999999998</v>
      </c>
    </row>
    <row r="876" spans="1:12" ht="16.5" x14ac:dyDescent="0.25">
      <c r="A876" s="15" t="str">
        <f t="shared" si="21"/>
        <v>Kai MartCGST150</v>
      </c>
      <c r="B876" s="143" t="s">
        <v>7680</v>
      </c>
      <c r="C876" s="19" t="s">
        <v>563</v>
      </c>
      <c r="D876" s="19" t="s">
        <v>564</v>
      </c>
      <c r="E876" s="16">
        <v>22500</v>
      </c>
      <c r="F876" s="16">
        <v>21375</v>
      </c>
      <c r="H876" s="39">
        <f t="shared" si="20"/>
        <v>-1125</v>
      </c>
      <c r="I876" s="41">
        <v>90741</v>
      </c>
      <c r="L876">
        <v>74250</v>
      </c>
    </row>
    <row r="877" spans="1:12" ht="16.5" x14ac:dyDescent="0.25">
      <c r="A877" s="15" t="str">
        <f t="shared" si="21"/>
        <v>Kai MartCN300</v>
      </c>
      <c r="B877" s="143" t="s">
        <v>7680</v>
      </c>
      <c r="C877" s="19" t="s">
        <v>39</v>
      </c>
      <c r="D877" s="19" t="s">
        <v>40</v>
      </c>
      <c r="E877" s="16">
        <v>86111</v>
      </c>
      <c r="F877" s="16">
        <v>67402.5</v>
      </c>
      <c r="H877" s="39">
        <f t="shared" si="20"/>
        <v>-18708.5</v>
      </c>
      <c r="I877" s="41">
        <v>36111</v>
      </c>
      <c r="L877">
        <v>24549</v>
      </c>
    </row>
    <row r="878" spans="1:12" ht="16.5" x14ac:dyDescent="0.25">
      <c r="A878" s="15" t="str">
        <f t="shared" si="21"/>
        <v>Kai MartGHK300</v>
      </c>
      <c r="B878" s="143" t="s">
        <v>7680</v>
      </c>
      <c r="C878" s="19" t="s">
        <v>553</v>
      </c>
      <c r="D878" s="19" t="s">
        <v>554</v>
      </c>
      <c r="E878" s="16">
        <v>70000</v>
      </c>
      <c r="F878" s="16">
        <v>66500</v>
      </c>
      <c r="H878" s="39">
        <f t="shared" ref="H878:H941" si="22">F878-E878</f>
        <v>-3500</v>
      </c>
      <c r="I878" s="41">
        <v>96000</v>
      </c>
      <c r="L878">
        <v>73431</v>
      </c>
    </row>
    <row r="879" spans="1:12" ht="16.5" x14ac:dyDescent="0.25">
      <c r="A879" s="15" t="str">
        <f t="shared" si="21"/>
        <v>Kai MartGM500</v>
      </c>
      <c r="B879" s="143" t="s">
        <v>7680</v>
      </c>
      <c r="C879" s="19" t="s">
        <v>30</v>
      </c>
      <c r="D879" s="19" t="s">
        <v>31</v>
      </c>
      <c r="E879" s="16">
        <v>147000</v>
      </c>
      <c r="F879" s="16">
        <v>105505.09999999999</v>
      </c>
      <c r="H879" s="39">
        <f t="shared" si="22"/>
        <v>-41494.900000000009</v>
      </c>
      <c r="I879" s="41">
        <v>147000</v>
      </c>
      <c r="L879">
        <v>119066</v>
      </c>
    </row>
    <row r="880" spans="1:12" ht="16.5" x14ac:dyDescent="0.25">
      <c r="A880" s="15" t="str">
        <f t="shared" si="21"/>
        <v>Kai MartGTLX250G</v>
      </c>
      <c r="B880" s="143" t="s">
        <v>7680</v>
      </c>
      <c r="C880" s="19" t="s">
        <v>32</v>
      </c>
      <c r="D880" s="19" t="s">
        <v>33</v>
      </c>
      <c r="E880" s="16">
        <v>66000</v>
      </c>
      <c r="F880" s="16">
        <v>47673.85</v>
      </c>
      <c r="H880" s="39">
        <f t="shared" si="22"/>
        <v>-18326.150000000001</v>
      </c>
      <c r="I880" s="41">
        <v>22500</v>
      </c>
      <c r="L880">
        <v>22500</v>
      </c>
    </row>
    <row r="881" spans="1:12" ht="16.5" x14ac:dyDescent="0.25">
      <c r="A881" s="15" t="str">
        <f t="shared" si="21"/>
        <v>Kai MartGXD500</v>
      </c>
      <c r="B881" s="143" t="s">
        <v>7680</v>
      </c>
      <c r="C881" s="19" t="s">
        <v>52</v>
      </c>
      <c r="D881" s="19" t="s">
        <v>53</v>
      </c>
      <c r="E881" s="16">
        <v>147000</v>
      </c>
      <c r="F881" s="16">
        <v>106025.7</v>
      </c>
      <c r="H881" s="39">
        <f t="shared" si="22"/>
        <v>-40974.300000000003</v>
      </c>
      <c r="I881" s="41">
        <v>86111</v>
      </c>
      <c r="L881">
        <v>70950</v>
      </c>
    </row>
    <row r="882" spans="1:12" ht="16.5" x14ac:dyDescent="0.25">
      <c r="A882" s="15" t="str">
        <f t="shared" si="21"/>
        <v>Kai MartMNH250</v>
      </c>
      <c r="B882" s="143" t="s">
        <v>7680</v>
      </c>
      <c r="C882" s="19" t="s">
        <v>48</v>
      </c>
      <c r="D882" s="19" t="s">
        <v>49</v>
      </c>
      <c r="E882" s="16">
        <v>58333</v>
      </c>
      <c r="F882" s="16">
        <v>43700</v>
      </c>
      <c r="H882" s="39">
        <f t="shared" si="22"/>
        <v>-14633</v>
      </c>
      <c r="I882" s="41">
        <v>70000</v>
      </c>
      <c r="L882">
        <v>70000</v>
      </c>
    </row>
    <row r="883" spans="1:12" ht="16.5" x14ac:dyDescent="0.25">
      <c r="A883" s="15" t="str">
        <f t="shared" si="21"/>
        <v>Kai MartTH200</v>
      </c>
      <c r="B883" s="143" t="s">
        <v>7680</v>
      </c>
      <c r="C883" s="19" t="s">
        <v>34</v>
      </c>
      <c r="D883" s="19" t="s">
        <v>35</v>
      </c>
      <c r="E883" s="16">
        <v>73000</v>
      </c>
      <c r="F883" s="16">
        <v>52815.25</v>
      </c>
      <c r="H883" s="39">
        <f t="shared" si="22"/>
        <v>-20184.75</v>
      </c>
      <c r="I883" s="41">
        <v>147000</v>
      </c>
      <c r="L883">
        <v>111058</v>
      </c>
    </row>
    <row r="884" spans="1:12" ht="16.5" x14ac:dyDescent="0.25">
      <c r="A884" s="15" t="str">
        <f t="shared" si="21"/>
        <v>Kai MartTHST150</v>
      </c>
      <c r="B884" s="143" t="s">
        <v>7680</v>
      </c>
      <c r="C884" s="19" t="s">
        <v>565</v>
      </c>
      <c r="D884" s="19" t="s">
        <v>566</v>
      </c>
      <c r="E884" s="16">
        <v>21667</v>
      </c>
      <c r="F884" s="16">
        <v>20583.649999999998</v>
      </c>
      <c r="H884" s="39">
        <f t="shared" si="22"/>
        <v>-1083.3500000000022</v>
      </c>
      <c r="I884" s="41">
        <v>66000</v>
      </c>
      <c r="L884">
        <v>50183</v>
      </c>
    </row>
    <row r="885" spans="1:12" ht="16.5" x14ac:dyDescent="0.25">
      <c r="A885" s="15" t="str">
        <f t="shared" si="21"/>
        <v>Kai MartCC300</v>
      </c>
      <c r="B885" s="143" t="s">
        <v>7680</v>
      </c>
      <c r="C885" s="19" t="s">
        <v>37</v>
      </c>
      <c r="D885" s="19" t="s">
        <v>38</v>
      </c>
      <c r="E885" s="16">
        <v>90741</v>
      </c>
      <c r="F885" s="16">
        <v>74250</v>
      </c>
      <c r="H885" s="39">
        <f t="shared" si="22"/>
        <v>-16491</v>
      </c>
      <c r="I885" s="41">
        <v>147000</v>
      </c>
      <c r="L885">
        <v>111606</v>
      </c>
    </row>
    <row r="886" spans="1:12" ht="16.5" x14ac:dyDescent="0.25">
      <c r="A886" s="15" t="str">
        <f t="shared" si="21"/>
        <v>Kai MartCGM100</v>
      </c>
      <c r="B886" s="143" t="s">
        <v>7680</v>
      </c>
      <c r="C886" s="18" t="s">
        <v>551</v>
      </c>
      <c r="D886" s="18" t="s">
        <v>552</v>
      </c>
      <c r="E886" s="17">
        <v>36111</v>
      </c>
      <c r="F886" s="17">
        <v>24549</v>
      </c>
      <c r="H886" s="39">
        <f t="shared" si="22"/>
        <v>-11562</v>
      </c>
      <c r="I886" s="41">
        <v>58333</v>
      </c>
      <c r="L886">
        <v>46000</v>
      </c>
    </row>
    <row r="887" spans="1:12" ht="16.5" x14ac:dyDescent="0.25">
      <c r="A887" s="15" t="str">
        <f t="shared" si="21"/>
        <v>Kai MartCGM300</v>
      </c>
      <c r="B887" s="143" t="s">
        <v>7680</v>
      </c>
      <c r="C887" s="19" t="s">
        <v>27</v>
      </c>
      <c r="D887" s="19" t="s">
        <v>28</v>
      </c>
      <c r="E887" s="16">
        <v>96000</v>
      </c>
      <c r="F887" s="16">
        <v>73431</v>
      </c>
      <c r="H887" s="39">
        <f t="shared" si="22"/>
        <v>-22569</v>
      </c>
      <c r="I887" s="41">
        <v>73000</v>
      </c>
      <c r="L887">
        <v>55595</v>
      </c>
    </row>
    <row r="888" spans="1:12" ht="16.5" x14ac:dyDescent="0.25">
      <c r="A888" s="15" t="str">
        <f t="shared" si="21"/>
        <v>Kai MartCGM500</v>
      </c>
      <c r="B888" s="143" t="s">
        <v>7680</v>
      </c>
      <c r="C888" s="19" t="s">
        <v>542</v>
      </c>
      <c r="D888" s="19" t="s">
        <v>543</v>
      </c>
      <c r="E888" s="16">
        <v>147000</v>
      </c>
      <c r="F888" s="16">
        <v>119066</v>
      </c>
      <c r="H888" s="39">
        <f t="shared" si="22"/>
        <v>-27934</v>
      </c>
      <c r="I888" s="41">
        <v>21667</v>
      </c>
      <c r="L888">
        <v>21667</v>
      </c>
    </row>
    <row r="889" spans="1:12" ht="16.5" x14ac:dyDescent="0.25">
      <c r="A889" s="15" t="str">
        <f t="shared" si="21"/>
        <v>Kai MartCGST150</v>
      </c>
      <c r="B889" s="143" t="s">
        <v>7680</v>
      </c>
      <c r="C889" s="19" t="s">
        <v>563</v>
      </c>
      <c r="D889" s="19" t="s">
        <v>564</v>
      </c>
      <c r="E889" s="16">
        <v>22500</v>
      </c>
      <c r="F889" s="16">
        <v>22500</v>
      </c>
      <c r="H889" s="39">
        <f t="shared" si="22"/>
        <v>0</v>
      </c>
      <c r="I889" s="41">
        <v>96000</v>
      </c>
      <c r="L889">
        <v>73431</v>
      </c>
    </row>
    <row r="890" spans="1:12" ht="16.5" x14ac:dyDescent="0.25">
      <c r="A890" s="15" t="str">
        <f t="shared" si="21"/>
        <v>Kai MartCN300</v>
      </c>
      <c r="B890" s="143" t="s">
        <v>7680</v>
      </c>
      <c r="C890" s="19" t="s">
        <v>39</v>
      </c>
      <c r="D890" s="19" t="s">
        <v>40</v>
      </c>
      <c r="E890" s="16">
        <v>86111</v>
      </c>
      <c r="F890" s="16">
        <v>70950</v>
      </c>
      <c r="H890" s="39">
        <f t="shared" si="22"/>
        <v>-15161</v>
      </c>
      <c r="I890" s="41">
        <v>36111</v>
      </c>
      <c r="L890">
        <v>23321.55</v>
      </c>
    </row>
    <row r="891" spans="1:12" ht="16.5" x14ac:dyDescent="0.25">
      <c r="A891" s="15" t="str">
        <f t="shared" si="21"/>
        <v>Kai MartGHK300</v>
      </c>
      <c r="B891" s="143" t="s">
        <v>7680</v>
      </c>
      <c r="C891" s="19" t="s">
        <v>553</v>
      </c>
      <c r="D891" s="19" t="s">
        <v>554</v>
      </c>
      <c r="E891" s="16">
        <v>70000</v>
      </c>
      <c r="F891" s="16">
        <v>70000</v>
      </c>
      <c r="H891" s="39">
        <f t="shared" si="22"/>
        <v>0</v>
      </c>
      <c r="I891" s="41">
        <v>96000</v>
      </c>
      <c r="L891">
        <v>69759.45</v>
      </c>
    </row>
    <row r="892" spans="1:12" ht="16.5" x14ac:dyDescent="0.25">
      <c r="A892" s="15" t="str">
        <f t="shared" si="21"/>
        <v>Kai MartGM500</v>
      </c>
      <c r="B892" s="143" t="s">
        <v>7680</v>
      </c>
      <c r="C892" s="19" t="s">
        <v>30</v>
      </c>
      <c r="D892" s="19" t="s">
        <v>31</v>
      </c>
      <c r="E892" s="16">
        <v>147000</v>
      </c>
      <c r="F892" s="16">
        <v>111058</v>
      </c>
      <c r="H892" s="39">
        <f t="shared" si="22"/>
        <v>-35942</v>
      </c>
      <c r="I892" s="41">
        <v>147000</v>
      </c>
      <c r="L892">
        <v>113112.7</v>
      </c>
    </row>
    <row r="893" spans="1:12" ht="16.5" x14ac:dyDescent="0.25">
      <c r="A893" s="15" t="str">
        <f t="shared" si="21"/>
        <v>Kai MartGTLX250G</v>
      </c>
      <c r="B893" s="143" t="s">
        <v>7680</v>
      </c>
      <c r="C893" s="19" t="s">
        <v>32</v>
      </c>
      <c r="D893" s="19" t="s">
        <v>33</v>
      </c>
      <c r="E893" s="16">
        <v>66000</v>
      </c>
      <c r="F893" s="16">
        <v>50182</v>
      </c>
      <c r="H893" s="39">
        <f t="shared" si="22"/>
        <v>-15818</v>
      </c>
      <c r="I893" s="41">
        <v>70000</v>
      </c>
      <c r="L893">
        <v>66500</v>
      </c>
    </row>
    <row r="894" spans="1:12" ht="16.5" x14ac:dyDescent="0.25">
      <c r="A894" s="15" t="str">
        <f t="shared" si="21"/>
        <v>Kai MartGXD500</v>
      </c>
      <c r="B894" s="143" t="s">
        <v>7680</v>
      </c>
      <c r="C894" s="19" t="s">
        <v>52</v>
      </c>
      <c r="D894" s="19" t="s">
        <v>53</v>
      </c>
      <c r="E894" s="16">
        <v>147000</v>
      </c>
      <c r="F894" s="16">
        <v>111606</v>
      </c>
      <c r="H894" s="39">
        <f t="shared" si="22"/>
        <v>-35394</v>
      </c>
      <c r="I894" s="41">
        <v>147000</v>
      </c>
      <c r="L894">
        <v>105505.09999999999</v>
      </c>
    </row>
    <row r="895" spans="1:12" ht="16.5" x14ac:dyDescent="0.25">
      <c r="A895" s="15" t="str">
        <f t="shared" si="21"/>
        <v>Kai MartMNH250</v>
      </c>
      <c r="B895" s="143" t="s">
        <v>7680</v>
      </c>
      <c r="C895" s="19" t="s">
        <v>48</v>
      </c>
      <c r="D895" s="19" t="s">
        <v>49</v>
      </c>
      <c r="E895" s="16">
        <v>58333</v>
      </c>
      <c r="F895" s="16">
        <v>46000</v>
      </c>
      <c r="H895" s="39">
        <f t="shared" si="22"/>
        <v>-12333</v>
      </c>
      <c r="I895" s="41">
        <v>66000</v>
      </c>
      <c r="L895">
        <v>47673.85</v>
      </c>
    </row>
    <row r="896" spans="1:12" ht="16.5" x14ac:dyDescent="0.25">
      <c r="A896" s="15" t="str">
        <f t="shared" si="21"/>
        <v>Kai MartTH200</v>
      </c>
      <c r="B896" s="143" t="s">
        <v>7680</v>
      </c>
      <c r="C896" s="19" t="s">
        <v>34</v>
      </c>
      <c r="D896" s="19" t="s">
        <v>35</v>
      </c>
      <c r="E896" s="16">
        <v>73000</v>
      </c>
      <c r="F896" s="16">
        <v>55595</v>
      </c>
      <c r="H896" s="39">
        <f t="shared" si="22"/>
        <v>-17405</v>
      </c>
      <c r="I896" s="41">
        <v>96000</v>
      </c>
      <c r="L896">
        <v>69759.45</v>
      </c>
    </row>
    <row r="897" spans="1:12" ht="16.5" x14ac:dyDescent="0.25">
      <c r="A897" s="15" t="str">
        <f t="shared" si="21"/>
        <v>Kai MartTHST150</v>
      </c>
      <c r="B897" s="143" t="s">
        <v>7680</v>
      </c>
      <c r="C897" s="19" t="s">
        <v>565</v>
      </c>
      <c r="D897" s="19" t="s">
        <v>566</v>
      </c>
      <c r="E897" s="16">
        <v>21667</v>
      </c>
      <c r="F897" s="16">
        <v>21667</v>
      </c>
      <c r="H897" s="39">
        <f t="shared" si="22"/>
        <v>0</v>
      </c>
      <c r="I897" s="41">
        <v>22500</v>
      </c>
      <c r="L897">
        <v>21375</v>
      </c>
    </row>
    <row r="898" spans="1:12" ht="16.5" x14ac:dyDescent="0.25">
      <c r="A898" s="15" t="str">
        <f t="shared" si="21"/>
        <v>Kai MartCGM300</v>
      </c>
      <c r="B898" s="143" t="s">
        <v>7680</v>
      </c>
      <c r="C898" s="19" t="s">
        <v>27</v>
      </c>
      <c r="D898" s="19" t="s">
        <v>28</v>
      </c>
      <c r="E898" s="16">
        <v>96000</v>
      </c>
      <c r="F898" s="16">
        <v>73431</v>
      </c>
      <c r="H898" s="39">
        <f t="shared" si="22"/>
        <v>-22569</v>
      </c>
      <c r="I898" s="41">
        <v>147000</v>
      </c>
      <c r="L898">
        <v>105505.09999999999</v>
      </c>
    </row>
    <row r="899" spans="1:12" ht="16.5" x14ac:dyDescent="0.25">
      <c r="A899" s="15" t="str">
        <f t="shared" si="21"/>
        <v>Kai MartCGM100</v>
      </c>
      <c r="B899" s="143" t="s">
        <v>7680</v>
      </c>
      <c r="C899" s="19" t="s">
        <v>551</v>
      </c>
      <c r="D899" s="19" t="s">
        <v>552</v>
      </c>
      <c r="E899" s="16">
        <v>36111</v>
      </c>
      <c r="F899" s="16">
        <v>23321.55</v>
      </c>
      <c r="H899" s="39">
        <f t="shared" si="22"/>
        <v>-12789.45</v>
      </c>
      <c r="I899" s="41">
        <v>66000</v>
      </c>
      <c r="L899">
        <v>47673.85</v>
      </c>
    </row>
    <row r="900" spans="1:12" ht="16.5" x14ac:dyDescent="0.25">
      <c r="A900" s="15" t="str">
        <f t="shared" si="21"/>
        <v>Kai MartCGM300</v>
      </c>
      <c r="B900" s="143" t="s">
        <v>7680</v>
      </c>
      <c r="C900" s="19" t="s">
        <v>27</v>
      </c>
      <c r="D900" s="19" t="s">
        <v>28</v>
      </c>
      <c r="E900" s="16">
        <v>96000</v>
      </c>
      <c r="F900" s="16">
        <v>69759.45</v>
      </c>
      <c r="H900" s="39">
        <f t="shared" si="22"/>
        <v>-26240.550000000003</v>
      </c>
      <c r="I900" s="41">
        <v>73000</v>
      </c>
      <c r="L900">
        <v>52815.25</v>
      </c>
    </row>
    <row r="901" spans="1:12" ht="16.5" x14ac:dyDescent="0.25">
      <c r="A901" s="15" t="str">
        <f t="shared" si="21"/>
        <v>Kai MartCGM500</v>
      </c>
      <c r="B901" s="143" t="s">
        <v>7680</v>
      </c>
      <c r="C901" s="19" t="s">
        <v>542</v>
      </c>
      <c r="D901" s="19" t="s">
        <v>543</v>
      </c>
      <c r="E901" s="16">
        <v>147000</v>
      </c>
      <c r="F901" s="16">
        <v>113112.7</v>
      </c>
      <c r="H901" s="39">
        <f t="shared" si="22"/>
        <v>-33887.300000000003</v>
      </c>
      <c r="I901" s="41">
        <v>21667</v>
      </c>
      <c r="L901">
        <v>20583.649999999998</v>
      </c>
    </row>
    <row r="902" spans="1:12" ht="16.5" x14ac:dyDescent="0.25">
      <c r="A902" s="15" t="str">
        <f t="shared" si="21"/>
        <v>Kai MartGHK300</v>
      </c>
      <c r="B902" s="143" t="s">
        <v>7680</v>
      </c>
      <c r="C902" s="18" t="s">
        <v>553</v>
      </c>
      <c r="D902" s="18" t="s">
        <v>554</v>
      </c>
      <c r="E902" s="17">
        <v>70000</v>
      </c>
      <c r="F902" s="17">
        <v>66500</v>
      </c>
      <c r="H902" s="39">
        <f t="shared" si="22"/>
        <v>-3500</v>
      </c>
      <c r="I902" s="41">
        <v>90741</v>
      </c>
      <c r="L902">
        <v>66825</v>
      </c>
    </row>
    <row r="903" spans="1:12" ht="16.5" x14ac:dyDescent="0.25">
      <c r="A903" s="15" t="str">
        <f t="shared" si="21"/>
        <v>Kai MartGM500</v>
      </c>
      <c r="B903" s="143" t="s">
        <v>7680</v>
      </c>
      <c r="C903" s="18" t="s">
        <v>30</v>
      </c>
      <c r="D903" s="18" t="s">
        <v>31</v>
      </c>
      <c r="E903" s="17">
        <v>147000</v>
      </c>
      <c r="F903" s="17">
        <v>105505.09999999999</v>
      </c>
      <c r="H903" s="39">
        <f t="shared" si="22"/>
        <v>-41494.900000000009</v>
      </c>
      <c r="I903" s="41">
        <v>36111</v>
      </c>
      <c r="L903">
        <v>22094.100000000002</v>
      </c>
    </row>
    <row r="904" spans="1:12" ht="16.5" x14ac:dyDescent="0.25">
      <c r="A904" s="15" t="str">
        <f t="shared" si="21"/>
        <v>Kai MartGTLX250G</v>
      </c>
      <c r="B904" s="143" t="s">
        <v>7680</v>
      </c>
      <c r="C904" s="18" t="s">
        <v>32</v>
      </c>
      <c r="D904" s="18" t="s">
        <v>33</v>
      </c>
      <c r="E904" s="17">
        <v>66000</v>
      </c>
      <c r="F904" s="17">
        <v>47673.85</v>
      </c>
      <c r="H904" s="39">
        <f t="shared" si="22"/>
        <v>-18326.150000000001</v>
      </c>
      <c r="I904" s="41">
        <v>96000</v>
      </c>
      <c r="L904">
        <v>66087.900000000009</v>
      </c>
    </row>
    <row r="905" spans="1:12" ht="16.5" x14ac:dyDescent="0.25">
      <c r="A905" s="15" t="str">
        <f t="shared" si="21"/>
        <v>Kai MartCGM300</v>
      </c>
      <c r="B905" s="143" t="s">
        <v>7680</v>
      </c>
      <c r="C905" s="18" t="s">
        <v>27</v>
      </c>
      <c r="D905" s="18" t="s">
        <v>28</v>
      </c>
      <c r="E905" s="17">
        <v>96000</v>
      </c>
      <c r="F905" s="17">
        <v>69759.45</v>
      </c>
      <c r="H905" s="39">
        <f t="shared" si="22"/>
        <v>-26240.550000000003</v>
      </c>
      <c r="I905" s="41">
        <v>86111</v>
      </c>
      <c r="L905">
        <v>63855</v>
      </c>
    </row>
    <row r="906" spans="1:12" ht="16.5" x14ac:dyDescent="0.25">
      <c r="A906" s="15" t="str">
        <f t="shared" si="21"/>
        <v>Kai MartCGST150</v>
      </c>
      <c r="B906" s="143" t="s">
        <v>7680</v>
      </c>
      <c r="C906" s="18" t="s">
        <v>563</v>
      </c>
      <c r="D906" s="18" t="s">
        <v>564</v>
      </c>
      <c r="E906" s="17">
        <v>22500</v>
      </c>
      <c r="F906" s="17">
        <v>21375</v>
      </c>
      <c r="H906" s="39">
        <f t="shared" si="22"/>
        <v>-1125</v>
      </c>
      <c r="I906" s="41">
        <v>147000</v>
      </c>
      <c r="L906">
        <v>99952.2</v>
      </c>
    </row>
    <row r="907" spans="1:12" ht="16.5" x14ac:dyDescent="0.25">
      <c r="A907" s="15" t="str">
        <f t="shared" si="21"/>
        <v>Kai MartGM500</v>
      </c>
      <c r="B907" s="143" t="s">
        <v>7680</v>
      </c>
      <c r="C907" s="19" t="s">
        <v>30</v>
      </c>
      <c r="D907" s="19" t="s">
        <v>31</v>
      </c>
      <c r="E907" s="16">
        <v>147000</v>
      </c>
      <c r="F907" s="16">
        <v>105505.09999999999</v>
      </c>
      <c r="H907" s="39">
        <f t="shared" si="22"/>
        <v>-41494.900000000009</v>
      </c>
      <c r="I907" s="41">
        <v>66500</v>
      </c>
      <c r="L907">
        <v>45360</v>
      </c>
    </row>
    <row r="908" spans="1:12" ht="16.5" x14ac:dyDescent="0.25">
      <c r="A908" s="15" t="str">
        <f t="shared" si="21"/>
        <v>Kai MartGTLX250G</v>
      </c>
      <c r="B908" s="143" t="s">
        <v>7680</v>
      </c>
      <c r="C908" s="19" t="s">
        <v>32</v>
      </c>
      <c r="D908" s="19" t="s">
        <v>33</v>
      </c>
      <c r="E908" s="16">
        <v>66000</v>
      </c>
      <c r="F908" s="16">
        <v>47673.85</v>
      </c>
      <c r="H908" s="39">
        <f t="shared" si="22"/>
        <v>-18326.150000000001</v>
      </c>
      <c r="I908" s="41">
        <v>66000</v>
      </c>
      <c r="L908">
        <v>45164.700000000004</v>
      </c>
    </row>
    <row r="909" spans="1:12" ht="16.5" x14ac:dyDescent="0.25">
      <c r="A909" s="15" t="str">
        <f t="shared" si="21"/>
        <v>Kai MartTH200</v>
      </c>
      <c r="B909" s="143" t="s">
        <v>7680</v>
      </c>
      <c r="C909" s="19" t="s">
        <v>34</v>
      </c>
      <c r="D909" s="19" t="s">
        <v>35</v>
      </c>
      <c r="E909" s="16">
        <v>73000</v>
      </c>
      <c r="F909" s="16">
        <v>52815.25</v>
      </c>
      <c r="H909" s="39">
        <f t="shared" si="22"/>
        <v>-20184.75</v>
      </c>
      <c r="I909" s="41">
        <v>58333</v>
      </c>
      <c r="L909">
        <v>41400</v>
      </c>
    </row>
    <row r="910" spans="1:12" ht="16.5" x14ac:dyDescent="0.25">
      <c r="A910" s="15" t="str">
        <f t="shared" si="21"/>
        <v>Kai MartTHST150</v>
      </c>
      <c r="B910" s="143" t="s">
        <v>7680</v>
      </c>
      <c r="C910" s="19" t="s">
        <v>565</v>
      </c>
      <c r="D910" s="19" t="s">
        <v>566</v>
      </c>
      <c r="E910" s="16">
        <v>21667</v>
      </c>
      <c r="F910" s="16">
        <v>20583.649999999998</v>
      </c>
      <c r="H910" s="39">
        <f t="shared" si="22"/>
        <v>-1083.3500000000022</v>
      </c>
      <c r="I910" s="41">
        <v>73000</v>
      </c>
      <c r="L910">
        <v>50035.5</v>
      </c>
    </row>
    <row r="911" spans="1:12" ht="16.5" x14ac:dyDescent="0.25">
      <c r="A911" s="15" t="str">
        <f t="shared" si="21"/>
        <v>Kai MartCC300</v>
      </c>
      <c r="B911" s="143" t="s">
        <v>7680</v>
      </c>
      <c r="C911" s="19" t="s">
        <v>37</v>
      </c>
      <c r="D911" s="19" t="s">
        <v>38</v>
      </c>
      <c r="E911" s="16">
        <v>90741</v>
      </c>
      <c r="F911" s="16">
        <v>66825</v>
      </c>
      <c r="H911" s="39">
        <f t="shared" si="22"/>
        <v>-23916</v>
      </c>
      <c r="I911" s="41">
        <v>90741</v>
      </c>
      <c r="L911">
        <v>68310</v>
      </c>
    </row>
    <row r="912" spans="1:12" ht="16.5" x14ac:dyDescent="0.25">
      <c r="A912" s="15" t="str">
        <f t="shared" si="21"/>
        <v>Kai MartCGM100</v>
      </c>
      <c r="B912" s="143" t="s">
        <v>7680</v>
      </c>
      <c r="C912" s="19" t="s">
        <v>551</v>
      </c>
      <c r="D912" s="19" t="s">
        <v>552</v>
      </c>
      <c r="E912" s="16">
        <v>36111</v>
      </c>
      <c r="F912" s="16">
        <v>22094.100000000002</v>
      </c>
      <c r="H912" s="39">
        <f t="shared" si="22"/>
        <v>-14016.899999999998</v>
      </c>
      <c r="I912" s="41">
        <v>36111</v>
      </c>
      <c r="L912">
        <v>22585.08</v>
      </c>
    </row>
    <row r="913" spans="1:12" ht="16.5" x14ac:dyDescent="0.25">
      <c r="A913" s="15" t="str">
        <f t="shared" si="21"/>
        <v>Kai MartCGM300</v>
      </c>
      <c r="B913" s="143" t="s">
        <v>7680</v>
      </c>
      <c r="C913" s="19" t="s">
        <v>27</v>
      </c>
      <c r="D913" s="19" t="s">
        <v>28</v>
      </c>
      <c r="E913" s="16">
        <v>96000</v>
      </c>
      <c r="F913" s="16">
        <v>66087.900000000009</v>
      </c>
      <c r="H913" s="39">
        <f t="shared" si="22"/>
        <v>-29912.099999999991</v>
      </c>
      <c r="I913" s="41">
        <v>96000</v>
      </c>
      <c r="L913">
        <v>67556.52</v>
      </c>
    </row>
    <row r="914" spans="1:12" ht="16.5" x14ac:dyDescent="0.25">
      <c r="A914" s="15" t="str">
        <f t="shared" si="21"/>
        <v>Kai MartCN300</v>
      </c>
      <c r="B914" s="143" t="s">
        <v>7680</v>
      </c>
      <c r="C914" s="19" t="s">
        <v>39</v>
      </c>
      <c r="D914" s="19" t="s">
        <v>40</v>
      </c>
      <c r="E914" s="16">
        <v>86111</v>
      </c>
      <c r="F914" s="16">
        <v>63855</v>
      </c>
      <c r="H914" s="39">
        <f t="shared" si="22"/>
        <v>-22256</v>
      </c>
      <c r="I914" s="41">
        <v>86111</v>
      </c>
      <c r="L914">
        <v>65274</v>
      </c>
    </row>
    <row r="915" spans="1:12" ht="16.5" x14ac:dyDescent="0.25">
      <c r="A915" s="15" t="str">
        <f t="shared" si="21"/>
        <v>Kai MartGM500</v>
      </c>
      <c r="B915" s="143" t="s">
        <v>7680</v>
      </c>
      <c r="C915" s="19" t="s">
        <v>30</v>
      </c>
      <c r="D915" s="19" t="s">
        <v>31</v>
      </c>
      <c r="E915" s="16">
        <v>147000</v>
      </c>
      <c r="F915" s="16">
        <v>99952.2</v>
      </c>
      <c r="H915" s="39">
        <f t="shared" si="22"/>
        <v>-47047.8</v>
      </c>
      <c r="I915" s="41">
        <v>147000</v>
      </c>
      <c r="L915">
        <v>102173.36</v>
      </c>
    </row>
    <row r="916" spans="1:12" ht="16.5" x14ac:dyDescent="0.25">
      <c r="A916" s="15" t="str">
        <f t="shared" si="21"/>
        <v>Kai MartGSG250</v>
      </c>
      <c r="B916" s="143" t="s">
        <v>7680</v>
      </c>
      <c r="C916" s="18" t="s">
        <v>46</v>
      </c>
      <c r="D916" s="18" t="s">
        <v>47</v>
      </c>
      <c r="E916" s="17">
        <v>66500</v>
      </c>
      <c r="F916" s="17">
        <v>45360</v>
      </c>
      <c r="H916" s="39">
        <f t="shared" si="22"/>
        <v>-21140</v>
      </c>
      <c r="I916" s="41">
        <v>66500</v>
      </c>
      <c r="L916">
        <v>46368</v>
      </c>
    </row>
    <row r="917" spans="1:12" ht="16.5" x14ac:dyDescent="0.25">
      <c r="A917" s="15" t="str">
        <f t="shared" si="21"/>
        <v>Kai MartGTLX250G</v>
      </c>
      <c r="B917" s="143" t="s">
        <v>7680</v>
      </c>
      <c r="C917" s="18" t="s">
        <v>32</v>
      </c>
      <c r="D917" s="18" t="s">
        <v>33</v>
      </c>
      <c r="E917" s="17">
        <v>66000</v>
      </c>
      <c r="F917" s="17">
        <v>45164.700000000004</v>
      </c>
      <c r="H917" s="39">
        <f t="shared" si="22"/>
        <v>-20835.299999999996</v>
      </c>
      <c r="I917" s="41">
        <v>66000</v>
      </c>
      <c r="L917">
        <v>46168.36</v>
      </c>
    </row>
    <row r="918" spans="1:12" ht="16.5" x14ac:dyDescent="0.25">
      <c r="A918" s="15" t="str">
        <f t="shared" si="21"/>
        <v>Kai MartMNH250</v>
      </c>
      <c r="B918" s="143" t="s">
        <v>7680</v>
      </c>
      <c r="C918" s="18" t="s">
        <v>48</v>
      </c>
      <c r="D918" s="18" t="s">
        <v>49</v>
      </c>
      <c r="E918" s="17">
        <v>58333</v>
      </c>
      <c r="F918" s="17">
        <v>41400</v>
      </c>
      <c r="H918" s="39">
        <f t="shared" si="22"/>
        <v>-16933</v>
      </c>
      <c r="I918" s="41">
        <v>58333</v>
      </c>
      <c r="L918">
        <v>42320</v>
      </c>
    </row>
    <row r="919" spans="1:12" ht="16.5" x14ac:dyDescent="0.25">
      <c r="A919" s="15" t="str">
        <f t="shared" si="21"/>
        <v>Kai MartTH200</v>
      </c>
      <c r="B919" s="143" t="s">
        <v>7680</v>
      </c>
      <c r="C919" s="18" t="s">
        <v>34</v>
      </c>
      <c r="D919" s="18" t="s">
        <v>35</v>
      </c>
      <c r="E919" s="17">
        <v>73000</v>
      </c>
      <c r="F919" s="17">
        <v>50035.5</v>
      </c>
      <c r="H919" s="39">
        <f t="shared" si="22"/>
        <v>-22964.5</v>
      </c>
      <c r="I919" s="41">
        <v>73000</v>
      </c>
      <c r="L919">
        <v>51147.4</v>
      </c>
    </row>
    <row r="920" spans="1:12" ht="16.5" x14ac:dyDescent="0.25">
      <c r="A920" s="15" t="str">
        <f t="shared" si="21"/>
        <v>Kai MartCC300</v>
      </c>
      <c r="B920" s="143" t="s">
        <v>7680</v>
      </c>
      <c r="C920" s="19" t="s">
        <v>37</v>
      </c>
      <c r="D920" s="19" t="s">
        <v>38</v>
      </c>
      <c r="E920" s="16">
        <v>90741</v>
      </c>
      <c r="F920" s="16">
        <v>68310</v>
      </c>
      <c r="H920" s="39">
        <f t="shared" si="22"/>
        <v>-22431</v>
      </c>
      <c r="I920" s="41">
        <v>21667</v>
      </c>
      <c r="L920">
        <v>19933.64</v>
      </c>
    </row>
    <row r="921" spans="1:12" ht="16.5" x14ac:dyDescent="0.25">
      <c r="A921" s="15" t="str">
        <f t="shared" si="21"/>
        <v>Kai MartCGM100</v>
      </c>
      <c r="B921" s="143" t="s">
        <v>7680</v>
      </c>
      <c r="C921" s="19" t="s">
        <v>551</v>
      </c>
      <c r="D921" s="19" t="s">
        <v>552</v>
      </c>
      <c r="E921" s="16">
        <v>36111</v>
      </c>
      <c r="F921" s="16">
        <v>22585.08</v>
      </c>
      <c r="H921" s="39">
        <f t="shared" si="22"/>
        <v>-13525.919999999998</v>
      </c>
      <c r="I921" s="41">
        <v>36111</v>
      </c>
      <c r="L921">
        <v>33222.120000000003</v>
      </c>
    </row>
    <row r="922" spans="1:12" ht="16.5" x14ac:dyDescent="0.25">
      <c r="A922" s="15" t="str">
        <f t="shared" si="21"/>
        <v>Kai MartCGM300</v>
      </c>
      <c r="B922" s="143" t="s">
        <v>7680</v>
      </c>
      <c r="C922" s="19" t="s">
        <v>27</v>
      </c>
      <c r="D922" s="19" t="s">
        <v>28</v>
      </c>
      <c r="E922" s="16">
        <v>96000</v>
      </c>
      <c r="F922" s="16">
        <v>67556.52</v>
      </c>
      <c r="H922" s="39">
        <f t="shared" si="22"/>
        <v>-28443.479999999996</v>
      </c>
      <c r="I922" s="41">
        <v>96000</v>
      </c>
      <c r="L922">
        <v>69759.45</v>
      </c>
    </row>
    <row r="923" spans="1:12" ht="16.5" x14ac:dyDescent="0.25">
      <c r="A923" s="15" t="str">
        <f t="shared" si="21"/>
        <v>Kai MartCN300</v>
      </c>
      <c r="B923" s="143" t="s">
        <v>7680</v>
      </c>
      <c r="C923" s="19" t="s">
        <v>39</v>
      </c>
      <c r="D923" s="19" t="s">
        <v>40</v>
      </c>
      <c r="E923" s="16">
        <v>86111</v>
      </c>
      <c r="F923" s="16">
        <v>65274</v>
      </c>
      <c r="H923" s="39">
        <f t="shared" si="22"/>
        <v>-20837</v>
      </c>
      <c r="I923" s="41">
        <v>22500</v>
      </c>
      <c r="L923">
        <v>21375</v>
      </c>
    </row>
    <row r="924" spans="1:12" ht="16.5" x14ac:dyDescent="0.25">
      <c r="A924" s="15" t="str">
        <f t="shared" si="21"/>
        <v>Kai MartGM500</v>
      </c>
      <c r="B924" s="143" t="s">
        <v>7680</v>
      </c>
      <c r="C924" s="19" t="s">
        <v>30</v>
      </c>
      <c r="D924" s="19" t="s">
        <v>31</v>
      </c>
      <c r="E924" s="16">
        <v>147000</v>
      </c>
      <c r="F924" s="16">
        <v>102173.36</v>
      </c>
      <c r="H924" s="39">
        <f t="shared" si="22"/>
        <v>-44826.64</v>
      </c>
      <c r="I924" s="41">
        <v>147000</v>
      </c>
      <c r="L924">
        <v>105505.09999999999</v>
      </c>
    </row>
    <row r="925" spans="1:12" ht="16.5" x14ac:dyDescent="0.25">
      <c r="A925" s="15" t="str">
        <f t="shared" si="21"/>
        <v>Kai MartGSG250</v>
      </c>
      <c r="B925" s="143" t="s">
        <v>7680</v>
      </c>
      <c r="C925" s="19" t="s">
        <v>46</v>
      </c>
      <c r="D925" s="19" t="s">
        <v>47</v>
      </c>
      <c r="E925" s="16">
        <v>66500</v>
      </c>
      <c r="F925" s="16">
        <v>46368</v>
      </c>
      <c r="H925" s="39">
        <f t="shared" si="22"/>
        <v>-20132</v>
      </c>
      <c r="I925" s="41">
        <v>66000</v>
      </c>
      <c r="L925">
        <v>47673.85</v>
      </c>
    </row>
    <row r="926" spans="1:12" ht="16.5" x14ac:dyDescent="0.25">
      <c r="A926" s="15" t="str">
        <f t="shared" si="21"/>
        <v>Kai MartGTLX250G</v>
      </c>
      <c r="B926" s="143" t="s">
        <v>7680</v>
      </c>
      <c r="C926" s="19" t="s">
        <v>32</v>
      </c>
      <c r="D926" s="19" t="s">
        <v>33</v>
      </c>
      <c r="E926" s="16">
        <v>66000</v>
      </c>
      <c r="F926" s="16">
        <v>46168.36</v>
      </c>
      <c r="H926" s="39">
        <f t="shared" si="22"/>
        <v>-19831.64</v>
      </c>
      <c r="I926" s="41">
        <v>73000</v>
      </c>
      <c r="L926">
        <v>52815.25</v>
      </c>
    </row>
    <row r="927" spans="1:12" ht="16.5" x14ac:dyDescent="0.25">
      <c r="A927" s="15" t="str">
        <f t="shared" si="21"/>
        <v>Kai MartMNH250</v>
      </c>
      <c r="B927" s="143" t="s">
        <v>7680</v>
      </c>
      <c r="C927" s="19" t="s">
        <v>48</v>
      </c>
      <c r="D927" s="19" t="s">
        <v>49</v>
      </c>
      <c r="E927" s="16">
        <v>58333</v>
      </c>
      <c r="F927" s="16">
        <v>42320</v>
      </c>
      <c r="H927" s="39">
        <f t="shared" si="22"/>
        <v>-16013</v>
      </c>
      <c r="I927" s="41">
        <v>21667</v>
      </c>
      <c r="L927">
        <v>20583.649999999998</v>
      </c>
    </row>
    <row r="928" spans="1:12" ht="16.5" x14ac:dyDescent="0.25">
      <c r="A928" s="15" t="str">
        <f t="shared" si="21"/>
        <v>Kai MartTH200</v>
      </c>
      <c r="B928" s="143" t="s">
        <v>7680</v>
      </c>
      <c r="C928" s="19" t="s">
        <v>34</v>
      </c>
      <c r="D928" s="19" t="s">
        <v>35</v>
      </c>
      <c r="E928" s="16">
        <v>73000</v>
      </c>
      <c r="F928" s="16">
        <v>51147.4</v>
      </c>
      <c r="H928" s="39">
        <f t="shared" si="22"/>
        <v>-21852.6</v>
      </c>
      <c r="I928" s="41">
        <v>36111</v>
      </c>
      <c r="L928">
        <v>22585.08</v>
      </c>
    </row>
    <row r="929" spans="1:12" ht="16.5" x14ac:dyDescent="0.25">
      <c r="A929" s="15" t="str">
        <f t="shared" si="21"/>
        <v>Kai MartTHST150</v>
      </c>
      <c r="B929" s="143" t="s">
        <v>7680</v>
      </c>
      <c r="C929" s="19" t="s">
        <v>565</v>
      </c>
      <c r="D929" s="19" t="s">
        <v>566</v>
      </c>
      <c r="E929" s="16">
        <v>21667</v>
      </c>
      <c r="F929" s="16">
        <v>19933.64</v>
      </c>
      <c r="H929" s="39">
        <f t="shared" si="22"/>
        <v>-1733.3600000000006</v>
      </c>
      <c r="I929" s="41">
        <v>96000</v>
      </c>
      <c r="L929">
        <v>67556.52</v>
      </c>
    </row>
    <row r="930" spans="1:12" ht="16.5" x14ac:dyDescent="0.25">
      <c r="A930" s="15" t="str">
        <f t="shared" si="21"/>
        <v>Kai MartTHST250</v>
      </c>
      <c r="B930" s="143" t="s">
        <v>7680</v>
      </c>
      <c r="C930" s="19" t="s">
        <v>600</v>
      </c>
      <c r="D930" s="19" t="s">
        <v>601</v>
      </c>
      <c r="E930" s="16">
        <v>36111</v>
      </c>
      <c r="F930" s="16">
        <v>33222.120000000003</v>
      </c>
      <c r="H930" s="39">
        <f t="shared" si="22"/>
        <v>-2888.8799999999974</v>
      </c>
      <c r="I930" s="41">
        <v>22500</v>
      </c>
      <c r="L930">
        <v>20700</v>
      </c>
    </row>
    <row r="931" spans="1:12" ht="16.5" x14ac:dyDescent="0.25">
      <c r="A931" s="15" t="str">
        <f t="shared" si="21"/>
        <v>Kai MartCGM300</v>
      </c>
      <c r="B931" s="143" t="s">
        <v>7680</v>
      </c>
      <c r="C931" s="19" t="s">
        <v>27</v>
      </c>
      <c r="D931" s="19" t="s">
        <v>28</v>
      </c>
      <c r="E931" s="16">
        <v>96000</v>
      </c>
      <c r="F931" s="16">
        <v>69759.45</v>
      </c>
      <c r="H931" s="39">
        <f t="shared" si="22"/>
        <v>-26240.550000000003</v>
      </c>
      <c r="I931" s="41">
        <v>59400</v>
      </c>
      <c r="L931">
        <v>45540</v>
      </c>
    </row>
    <row r="932" spans="1:12" ht="16.5" x14ac:dyDescent="0.25">
      <c r="A932" s="15" t="str">
        <f t="shared" si="21"/>
        <v>Kai MartCGST150</v>
      </c>
      <c r="B932" s="143" t="s">
        <v>7680</v>
      </c>
      <c r="C932" s="19" t="s">
        <v>563</v>
      </c>
      <c r="D932" s="19" t="s">
        <v>564</v>
      </c>
      <c r="E932" s="16">
        <v>22500</v>
      </c>
      <c r="F932" s="16">
        <v>21375</v>
      </c>
      <c r="H932" s="39">
        <f t="shared" si="22"/>
        <v>-1125</v>
      </c>
      <c r="I932" s="41">
        <v>147000</v>
      </c>
      <c r="L932">
        <v>102173.36</v>
      </c>
    </row>
    <row r="933" spans="1:12" ht="16.5" x14ac:dyDescent="0.25">
      <c r="A933" s="15" t="str">
        <f t="shared" si="21"/>
        <v>Kai MartGM500</v>
      </c>
      <c r="B933" s="143" t="s">
        <v>7680</v>
      </c>
      <c r="C933" s="19" t="s">
        <v>30</v>
      </c>
      <c r="D933" s="19" t="s">
        <v>31</v>
      </c>
      <c r="E933" s="16">
        <v>147000</v>
      </c>
      <c r="F933" s="16">
        <v>105505.09999999999</v>
      </c>
      <c r="H933" s="39">
        <f t="shared" si="22"/>
        <v>-41494.900000000009</v>
      </c>
      <c r="I933" s="41">
        <v>66500</v>
      </c>
      <c r="L933">
        <v>46368</v>
      </c>
    </row>
    <row r="934" spans="1:12" ht="16.5" x14ac:dyDescent="0.25">
      <c r="A934" s="15" t="str">
        <f t="shared" si="21"/>
        <v>Kai MartGTLX250G</v>
      </c>
      <c r="B934" s="143" t="s">
        <v>7680</v>
      </c>
      <c r="C934" s="19" t="s">
        <v>32</v>
      </c>
      <c r="D934" s="19" t="s">
        <v>33</v>
      </c>
      <c r="E934" s="16">
        <v>66000</v>
      </c>
      <c r="F934" s="16">
        <v>47673.85</v>
      </c>
      <c r="H934" s="39">
        <f t="shared" si="22"/>
        <v>-18326.150000000001</v>
      </c>
      <c r="I934" s="41">
        <v>66000</v>
      </c>
      <c r="L934">
        <v>46168.36</v>
      </c>
    </row>
    <row r="935" spans="1:12" ht="16.5" x14ac:dyDescent="0.25">
      <c r="A935" s="15" t="str">
        <f t="shared" si="21"/>
        <v>Kai MartTH200</v>
      </c>
      <c r="B935" s="143" t="s">
        <v>7680</v>
      </c>
      <c r="C935" s="18" t="s">
        <v>34</v>
      </c>
      <c r="D935" s="18" t="s">
        <v>35</v>
      </c>
      <c r="E935" s="17">
        <v>73000</v>
      </c>
      <c r="F935" s="17">
        <v>52815.25</v>
      </c>
      <c r="H935" s="39">
        <f t="shared" si="22"/>
        <v>-20184.75</v>
      </c>
      <c r="I935" s="41">
        <v>21667</v>
      </c>
      <c r="L935">
        <v>19933.64</v>
      </c>
    </row>
    <row r="936" spans="1:12" ht="16.5" x14ac:dyDescent="0.25">
      <c r="A936" s="15" t="str">
        <f t="shared" si="21"/>
        <v>Kai MartTHST150</v>
      </c>
      <c r="B936" s="143" t="s">
        <v>7680</v>
      </c>
      <c r="C936" s="18" t="s">
        <v>565</v>
      </c>
      <c r="D936" s="18" t="s">
        <v>566</v>
      </c>
      <c r="E936" s="17">
        <v>21667</v>
      </c>
      <c r="F936" s="17">
        <v>20583.649999999998</v>
      </c>
      <c r="H936" s="39">
        <f t="shared" si="22"/>
        <v>-1083.3500000000022</v>
      </c>
      <c r="I936" s="41">
        <v>37500</v>
      </c>
      <c r="L936">
        <v>34500</v>
      </c>
    </row>
    <row r="937" spans="1:12" ht="16.5" x14ac:dyDescent="0.25">
      <c r="A937" s="15" t="str">
        <f t="shared" si="21"/>
        <v>Kai MartCGM100</v>
      </c>
      <c r="B937" s="143" t="s">
        <v>7680</v>
      </c>
      <c r="C937" s="18" t="s">
        <v>551</v>
      </c>
      <c r="D937" s="18" t="s">
        <v>552</v>
      </c>
      <c r="E937" s="17">
        <v>36111</v>
      </c>
      <c r="F937" s="17">
        <v>22585.08</v>
      </c>
      <c r="H937" s="39">
        <f t="shared" si="22"/>
        <v>-13525.919999999998</v>
      </c>
      <c r="I937" s="41">
        <v>86111</v>
      </c>
      <c r="L937">
        <v>65274</v>
      </c>
    </row>
    <row r="938" spans="1:12" ht="16.5" x14ac:dyDescent="0.25">
      <c r="A938" s="15" t="str">
        <f t="shared" ref="A938:A1003" si="23">B938&amp;C938</f>
        <v>Kai MartCGM300</v>
      </c>
      <c r="B938" s="143" t="s">
        <v>7680</v>
      </c>
      <c r="C938" s="18" t="s">
        <v>27</v>
      </c>
      <c r="D938" s="18" t="s">
        <v>28</v>
      </c>
      <c r="E938" s="17">
        <v>96000</v>
      </c>
      <c r="F938" s="17">
        <v>67556.52</v>
      </c>
      <c r="H938" s="39">
        <f t="shared" si="22"/>
        <v>-28443.479999999996</v>
      </c>
      <c r="I938" s="41">
        <v>36111</v>
      </c>
      <c r="L938">
        <v>33222.120000000003</v>
      </c>
    </row>
    <row r="939" spans="1:12" ht="16.5" x14ac:dyDescent="0.25">
      <c r="A939" s="15" t="str">
        <f t="shared" si="23"/>
        <v>Kai MartCGST150</v>
      </c>
      <c r="B939" s="143" t="s">
        <v>7680</v>
      </c>
      <c r="C939" s="18" t="s">
        <v>563</v>
      </c>
      <c r="D939" s="18" t="s">
        <v>564</v>
      </c>
      <c r="E939" s="17">
        <v>22500</v>
      </c>
      <c r="F939" s="17">
        <v>20700</v>
      </c>
      <c r="H939" s="39">
        <f t="shared" si="22"/>
        <v>-1800</v>
      </c>
      <c r="I939" s="41">
        <v>73000</v>
      </c>
      <c r="L939">
        <v>55595</v>
      </c>
    </row>
    <row r="940" spans="1:12" ht="16.5" x14ac:dyDescent="0.25">
      <c r="A940" s="15" t="str">
        <f t="shared" si="23"/>
        <v>Kai MartGL250</v>
      </c>
      <c r="B940" s="143" t="s">
        <v>7680</v>
      </c>
      <c r="C940" s="18" t="s">
        <v>44</v>
      </c>
      <c r="D940" s="18" t="s">
        <v>45</v>
      </c>
      <c r="E940" s="17">
        <v>59400</v>
      </c>
      <c r="F940" s="17">
        <v>45540</v>
      </c>
      <c r="H940" s="39">
        <f t="shared" si="22"/>
        <v>-13860</v>
      </c>
      <c r="I940" s="41">
        <v>36111</v>
      </c>
      <c r="L940">
        <v>22830.57</v>
      </c>
    </row>
    <row r="941" spans="1:12" ht="16.5" x14ac:dyDescent="0.25">
      <c r="A941" s="15" t="str">
        <f t="shared" si="23"/>
        <v>Kai MartGM500</v>
      </c>
      <c r="B941" s="143" t="s">
        <v>7680</v>
      </c>
      <c r="C941" s="18" t="s">
        <v>30</v>
      </c>
      <c r="D941" s="18" t="s">
        <v>31</v>
      </c>
      <c r="E941" s="17">
        <v>147000</v>
      </c>
      <c r="F941" s="17">
        <v>102173.36</v>
      </c>
      <c r="H941" s="39">
        <f t="shared" si="22"/>
        <v>-44826.64</v>
      </c>
      <c r="I941" s="41">
        <v>96000</v>
      </c>
      <c r="L941">
        <v>68290.83</v>
      </c>
    </row>
    <row r="942" spans="1:12" ht="16.5" x14ac:dyDescent="0.25">
      <c r="A942" s="15" t="str">
        <f t="shared" si="23"/>
        <v>Kai MartGSG250</v>
      </c>
      <c r="B942" s="143" t="s">
        <v>7680</v>
      </c>
      <c r="C942" s="18" t="s">
        <v>46</v>
      </c>
      <c r="D942" s="18" t="s">
        <v>47</v>
      </c>
      <c r="E942" s="17">
        <v>66500</v>
      </c>
      <c r="F942" s="17">
        <v>46368</v>
      </c>
      <c r="H942" s="39">
        <f t="shared" ref="H942:H1038" si="24">F942-E942</f>
        <v>-20132</v>
      </c>
      <c r="I942" s="41">
        <v>147000</v>
      </c>
      <c r="L942">
        <v>110731.38</v>
      </c>
    </row>
    <row r="943" spans="1:12" ht="16.5" x14ac:dyDescent="0.25">
      <c r="A943" s="15" t="str">
        <f t="shared" si="23"/>
        <v>Kai MartGTLX250G</v>
      </c>
      <c r="B943" s="143" t="s">
        <v>7680</v>
      </c>
      <c r="C943" s="18" t="s">
        <v>32</v>
      </c>
      <c r="D943" s="18" t="s">
        <v>33</v>
      </c>
      <c r="E943" s="17">
        <v>66000</v>
      </c>
      <c r="F943" s="17">
        <v>46168.36</v>
      </c>
      <c r="H943" s="39">
        <f t="shared" si="24"/>
        <v>-19831.64</v>
      </c>
      <c r="I943" s="41">
        <v>70000</v>
      </c>
      <c r="L943">
        <v>65100</v>
      </c>
    </row>
    <row r="944" spans="1:12" ht="16.5" x14ac:dyDescent="0.25">
      <c r="A944" s="15" t="str">
        <f t="shared" si="23"/>
        <v>Kai MartTHST150</v>
      </c>
      <c r="B944" s="143" t="s">
        <v>7680</v>
      </c>
      <c r="C944" s="18" t="s">
        <v>565</v>
      </c>
      <c r="D944" s="18" t="s">
        <v>566</v>
      </c>
      <c r="E944" s="17">
        <v>21667</v>
      </c>
      <c r="F944" s="17">
        <v>19933.64</v>
      </c>
      <c r="H944" s="39">
        <f t="shared" si="24"/>
        <v>-1733.3600000000006</v>
      </c>
      <c r="I944" s="41">
        <v>59400</v>
      </c>
      <c r="L944">
        <v>46035</v>
      </c>
    </row>
    <row r="945" spans="1:12" ht="16.5" x14ac:dyDescent="0.25">
      <c r="A945" s="15" t="str">
        <f t="shared" si="23"/>
        <v>Kai MartCGST250</v>
      </c>
      <c r="B945" s="143" t="s">
        <v>7680</v>
      </c>
      <c r="C945" s="19" t="s">
        <v>598</v>
      </c>
      <c r="D945" s="19" t="s">
        <v>599</v>
      </c>
      <c r="E945" s="16">
        <v>37500</v>
      </c>
      <c r="F945" s="16">
        <v>34500</v>
      </c>
      <c r="H945" s="39">
        <f t="shared" si="24"/>
        <v>-3000</v>
      </c>
      <c r="I945" s="41">
        <v>66500</v>
      </c>
      <c r="L945">
        <v>46872</v>
      </c>
    </row>
    <row r="946" spans="1:12" ht="16.5" x14ac:dyDescent="0.25">
      <c r="A946" s="15" t="str">
        <f t="shared" si="23"/>
        <v>Kai MartCN300</v>
      </c>
      <c r="B946" s="143" t="s">
        <v>7680</v>
      </c>
      <c r="C946" s="19" t="s">
        <v>39</v>
      </c>
      <c r="D946" s="19" t="s">
        <v>40</v>
      </c>
      <c r="E946" s="16">
        <v>86111</v>
      </c>
      <c r="F946" s="16">
        <v>65274</v>
      </c>
      <c r="H946" s="39">
        <f t="shared" si="24"/>
        <v>-20837</v>
      </c>
      <c r="I946" s="41">
        <v>147000</v>
      </c>
      <c r="L946">
        <v>103793.58</v>
      </c>
    </row>
    <row r="947" spans="1:12" ht="16.5" x14ac:dyDescent="0.25">
      <c r="A947" s="15" t="str">
        <f t="shared" si="23"/>
        <v>Kai MartTHST250</v>
      </c>
      <c r="B947" s="143" t="s">
        <v>7680</v>
      </c>
      <c r="C947" s="19" t="s">
        <v>600</v>
      </c>
      <c r="D947" s="19" t="s">
        <v>601</v>
      </c>
      <c r="E947" s="16">
        <v>36111</v>
      </c>
      <c r="F947" s="16">
        <v>33222.120000000003</v>
      </c>
      <c r="H947" s="39">
        <f t="shared" si="24"/>
        <v>-2888.8799999999974</v>
      </c>
      <c r="I947" s="41">
        <v>58333</v>
      </c>
      <c r="L947">
        <v>42780</v>
      </c>
    </row>
    <row r="948" spans="1:12" ht="16.5" x14ac:dyDescent="0.25">
      <c r="A948" s="15" t="str">
        <f t="shared" si="23"/>
        <v>Kai MartTH200</v>
      </c>
      <c r="B948" s="143" t="s">
        <v>7680</v>
      </c>
      <c r="C948" s="19" t="s">
        <v>34</v>
      </c>
      <c r="D948" s="19" t="s">
        <v>35</v>
      </c>
      <c r="E948" s="16">
        <v>73000</v>
      </c>
      <c r="F948" s="16">
        <v>55595</v>
      </c>
      <c r="H948" s="39">
        <f t="shared" si="24"/>
        <v>-17405</v>
      </c>
      <c r="I948" s="41">
        <v>73000</v>
      </c>
      <c r="L948">
        <v>51703.350000000006</v>
      </c>
    </row>
    <row r="949" spans="1:12" ht="16.5" x14ac:dyDescent="0.25">
      <c r="A949" s="15" t="str">
        <f t="shared" si="23"/>
        <v>Kai MartCGM100</v>
      </c>
      <c r="B949" s="143" t="s">
        <v>7680</v>
      </c>
      <c r="C949" s="19" t="s">
        <v>551</v>
      </c>
      <c r="D949" s="19" t="s">
        <v>552</v>
      </c>
      <c r="E949" s="16">
        <v>36111</v>
      </c>
      <c r="F949" s="16">
        <v>22830.57</v>
      </c>
      <c r="H949" s="39">
        <f t="shared" si="24"/>
        <v>-13280.43</v>
      </c>
      <c r="I949" s="41">
        <v>90741</v>
      </c>
      <c r="L949">
        <v>70537.5</v>
      </c>
    </row>
    <row r="950" spans="1:12" ht="16.5" x14ac:dyDescent="0.25">
      <c r="A950" s="15" t="str">
        <f t="shared" si="23"/>
        <v>Kai MartCGM300</v>
      </c>
      <c r="B950" s="143" t="s">
        <v>7680</v>
      </c>
      <c r="C950" s="19" t="s">
        <v>27</v>
      </c>
      <c r="D950" s="19" t="s">
        <v>28</v>
      </c>
      <c r="E950" s="16">
        <v>96000</v>
      </c>
      <c r="F950" s="16">
        <v>68290.83</v>
      </c>
      <c r="H950" s="39">
        <f t="shared" si="24"/>
        <v>-27709.17</v>
      </c>
      <c r="I950" s="41">
        <v>96000</v>
      </c>
      <c r="L950">
        <v>69759.45</v>
      </c>
    </row>
    <row r="951" spans="1:12" ht="16.5" x14ac:dyDescent="0.25">
      <c r="A951" s="15" t="str">
        <f t="shared" si="23"/>
        <v>Kai MartCGM500</v>
      </c>
      <c r="B951" s="143" t="s">
        <v>7680</v>
      </c>
      <c r="C951" s="19" t="s">
        <v>542</v>
      </c>
      <c r="D951" s="19" t="s">
        <v>543</v>
      </c>
      <c r="E951" s="16">
        <v>147000</v>
      </c>
      <c r="F951" s="16">
        <v>110731.38</v>
      </c>
      <c r="H951" s="39">
        <f t="shared" si="24"/>
        <v>-36268.619999999995</v>
      </c>
      <c r="I951" s="41">
        <v>22500</v>
      </c>
      <c r="L951">
        <v>21375</v>
      </c>
    </row>
    <row r="952" spans="1:12" ht="16.5" x14ac:dyDescent="0.25">
      <c r="A952" s="15" t="str">
        <f t="shared" si="23"/>
        <v>Kai MartGHK300</v>
      </c>
      <c r="B952" s="143" t="s">
        <v>7680</v>
      </c>
      <c r="C952" s="19" t="s">
        <v>553</v>
      </c>
      <c r="D952" s="19" t="s">
        <v>554</v>
      </c>
      <c r="E952" s="16">
        <v>70000</v>
      </c>
      <c r="F952" s="16">
        <v>65100</v>
      </c>
      <c r="H952" s="39">
        <f t="shared" si="24"/>
        <v>-4900</v>
      </c>
      <c r="I952" s="41">
        <v>147000</v>
      </c>
      <c r="L952">
        <v>105505.09999999999</v>
      </c>
    </row>
    <row r="953" spans="1:12" ht="16.5" x14ac:dyDescent="0.25">
      <c r="A953" s="15" t="str">
        <f t="shared" si="23"/>
        <v>Kai MartGL250</v>
      </c>
      <c r="B953" s="143" t="s">
        <v>7680</v>
      </c>
      <c r="C953" s="19" t="s">
        <v>44</v>
      </c>
      <c r="D953" s="19" t="s">
        <v>45</v>
      </c>
      <c r="E953" s="16">
        <v>59400</v>
      </c>
      <c r="F953" s="16">
        <v>46035</v>
      </c>
      <c r="H953" s="39">
        <f t="shared" si="24"/>
        <v>-13365</v>
      </c>
      <c r="I953" s="41">
        <v>66000</v>
      </c>
      <c r="L953">
        <v>47673.85</v>
      </c>
    </row>
    <row r="954" spans="1:12" ht="16.5" x14ac:dyDescent="0.25">
      <c r="A954" s="15" t="str">
        <f t="shared" si="23"/>
        <v>Kai MartGSG250</v>
      </c>
      <c r="B954" s="143" t="s">
        <v>7680</v>
      </c>
      <c r="C954" s="19" t="s">
        <v>46</v>
      </c>
      <c r="D954" s="19" t="s">
        <v>47</v>
      </c>
      <c r="E954" s="16">
        <v>66500</v>
      </c>
      <c r="F954" s="16">
        <v>46872</v>
      </c>
      <c r="H954" s="39">
        <f t="shared" si="24"/>
        <v>-19628</v>
      </c>
      <c r="I954" s="41">
        <v>58333</v>
      </c>
      <c r="L954">
        <v>43700</v>
      </c>
    </row>
    <row r="955" spans="1:12" ht="16.5" x14ac:dyDescent="0.25">
      <c r="A955" s="15" t="str">
        <f t="shared" si="23"/>
        <v>Kai MartGXD500</v>
      </c>
      <c r="B955" s="143" t="s">
        <v>7680</v>
      </c>
      <c r="C955" s="19" t="s">
        <v>52</v>
      </c>
      <c r="D955" s="19" t="s">
        <v>53</v>
      </c>
      <c r="E955" s="16">
        <v>147000</v>
      </c>
      <c r="F955" s="16">
        <v>103793.58</v>
      </c>
      <c r="H955" s="39">
        <f t="shared" si="24"/>
        <v>-43206.42</v>
      </c>
      <c r="I955" s="41">
        <v>73000</v>
      </c>
      <c r="L955">
        <v>52815.25</v>
      </c>
    </row>
    <row r="956" spans="1:12" ht="16.5" x14ac:dyDescent="0.25">
      <c r="A956" s="15" t="str">
        <f t="shared" si="23"/>
        <v>Kai MartMNH250</v>
      </c>
      <c r="B956" s="143" t="s">
        <v>7680</v>
      </c>
      <c r="C956" s="19" t="s">
        <v>48</v>
      </c>
      <c r="D956" s="19" t="s">
        <v>49</v>
      </c>
      <c r="E956" s="16">
        <v>58333</v>
      </c>
      <c r="F956" s="16">
        <v>42780</v>
      </c>
      <c r="H956" s="39">
        <f t="shared" si="24"/>
        <v>-15553</v>
      </c>
      <c r="I956" s="41">
        <v>21667</v>
      </c>
      <c r="L956">
        <v>20583.649999999998</v>
      </c>
    </row>
    <row r="957" spans="1:12" ht="16.5" x14ac:dyDescent="0.25">
      <c r="A957" s="15" t="str">
        <f t="shared" si="23"/>
        <v>Kai MartTH200</v>
      </c>
      <c r="B957" s="143" t="s">
        <v>7680</v>
      </c>
      <c r="C957" s="19" t="s">
        <v>34</v>
      </c>
      <c r="D957" s="19" t="s">
        <v>35</v>
      </c>
      <c r="E957" s="16">
        <v>73000</v>
      </c>
      <c r="F957" s="16">
        <v>51703.350000000006</v>
      </c>
      <c r="H957" s="39">
        <f t="shared" si="24"/>
        <v>-21296.649999999994</v>
      </c>
      <c r="I957" s="41">
        <v>96000</v>
      </c>
      <c r="L957">
        <v>68290.83</v>
      </c>
    </row>
    <row r="958" spans="1:12" ht="16.5" x14ac:dyDescent="0.25">
      <c r="A958" s="15" t="str">
        <f t="shared" si="23"/>
        <v>Kai MartCC300</v>
      </c>
      <c r="B958" s="143" t="s">
        <v>7680</v>
      </c>
      <c r="C958" s="19" t="s">
        <v>37</v>
      </c>
      <c r="D958" s="19" t="s">
        <v>38</v>
      </c>
      <c r="E958" s="16">
        <v>90741</v>
      </c>
      <c r="F958" s="16">
        <v>70537.5</v>
      </c>
      <c r="H958" s="39">
        <f t="shared" si="24"/>
        <v>-20203.5</v>
      </c>
      <c r="I958" s="41">
        <v>37500</v>
      </c>
      <c r="L958">
        <v>34875</v>
      </c>
    </row>
    <row r="959" spans="1:12" ht="16.5" x14ac:dyDescent="0.25">
      <c r="A959" s="15" t="str">
        <f t="shared" si="23"/>
        <v>Kai MartCGM300</v>
      </c>
      <c r="B959" s="143" t="s">
        <v>7680</v>
      </c>
      <c r="C959" s="19" t="s">
        <v>27</v>
      </c>
      <c r="D959" s="19" t="s">
        <v>28</v>
      </c>
      <c r="E959" s="16">
        <v>96000</v>
      </c>
      <c r="F959" s="16">
        <v>69759.45</v>
      </c>
      <c r="H959" s="39">
        <f t="shared" si="24"/>
        <v>-26240.550000000003</v>
      </c>
      <c r="I959" s="41">
        <v>147000</v>
      </c>
      <c r="L959">
        <v>103283.94</v>
      </c>
    </row>
    <row r="960" spans="1:12" ht="16.5" x14ac:dyDescent="0.25">
      <c r="A960" s="15" t="str">
        <f t="shared" si="23"/>
        <v>Kai MartCGST150</v>
      </c>
      <c r="B960" s="143" t="s">
        <v>7680</v>
      </c>
      <c r="C960" s="19" t="s">
        <v>563</v>
      </c>
      <c r="D960" s="19" t="s">
        <v>564</v>
      </c>
      <c r="E960" s="16">
        <v>22500</v>
      </c>
      <c r="F960" s="16">
        <v>21375</v>
      </c>
      <c r="H960" s="39">
        <f t="shared" si="24"/>
        <v>-1125</v>
      </c>
      <c r="I960" s="41">
        <v>66000</v>
      </c>
      <c r="L960">
        <v>46670.19</v>
      </c>
    </row>
    <row r="961" spans="1:12" ht="16.5" x14ac:dyDescent="0.25">
      <c r="A961" s="15" t="str">
        <f t="shared" si="23"/>
        <v>Kai MartGTLX250G</v>
      </c>
      <c r="B961" s="143" t="s">
        <v>7680</v>
      </c>
      <c r="C961" s="19" t="s">
        <v>32</v>
      </c>
      <c r="D961" s="19" t="s">
        <v>33</v>
      </c>
      <c r="E961" s="16">
        <v>66000</v>
      </c>
      <c r="F961" s="16">
        <v>47673.85</v>
      </c>
      <c r="H961" s="39">
        <f t="shared" si="24"/>
        <v>-18326.150000000001</v>
      </c>
      <c r="I961" s="41">
        <v>96000</v>
      </c>
      <c r="L961">
        <v>69759.45</v>
      </c>
    </row>
    <row r="962" spans="1:12" ht="16.5" x14ac:dyDescent="0.25">
      <c r="A962" s="15" t="str">
        <f t="shared" si="23"/>
        <v>Kai MartMNH250</v>
      </c>
      <c r="B962" s="143" t="s">
        <v>7680</v>
      </c>
      <c r="C962" s="19" t="s">
        <v>48</v>
      </c>
      <c r="D962" s="19" t="s">
        <v>49</v>
      </c>
      <c r="E962" s="16">
        <v>58333</v>
      </c>
      <c r="F962" s="16">
        <v>43700</v>
      </c>
      <c r="H962" s="39">
        <f t="shared" si="24"/>
        <v>-14633</v>
      </c>
      <c r="I962" s="41">
        <v>22500</v>
      </c>
      <c r="L962">
        <v>21375</v>
      </c>
    </row>
    <row r="963" spans="1:12" ht="16.5" x14ac:dyDescent="0.25">
      <c r="A963" s="15" t="str">
        <f t="shared" si="23"/>
        <v>Kai MartTH200</v>
      </c>
      <c r="B963" s="143" t="s">
        <v>7680</v>
      </c>
      <c r="C963" s="19" t="s">
        <v>34</v>
      </c>
      <c r="D963" s="19" t="s">
        <v>35</v>
      </c>
      <c r="E963" s="16">
        <v>73000</v>
      </c>
      <c r="F963" s="16">
        <v>52815.25</v>
      </c>
      <c r="H963" s="39">
        <f t="shared" si="24"/>
        <v>-20184.75</v>
      </c>
      <c r="I963" s="41">
        <v>147000</v>
      </c>
      <c r="L963">
        <v>105505.09999999999</v>
      </c>
    </row>
    <row r="964" spans="1:12" ht="16.5" x14ac:dyDescent="0.25">
      <c r="A964" s="15" t="str">
        <f t="shared" si="23"/>
        <v>Kai MartTHST150</v>
      </c>
      <c r="B964" s="143" t="s">
        <v>7680</v>
      </c>
      <c r="C964" s="19" t="s">
        <v>565</v>
      </c>
      <c r="D964" s="19" t="s">
        <v>566</v>
      </c>
      <c r="E964" s="16">
        <v>21667</v>
      </c>
      <c r="F964" s="16">
        <v>20583.649999999998</v>
      </c>
      <c r="H964" s="39">
        <f t="shared" si="24"/>
        <v>-1083.3500000000022</v>
      </c>
      <c r="I964" s="41">
        <v>90741</v>
      </c>
      <c r="L964">
        <v>74250</v>
      </c>
    </row>
    <row r="965" spans="1:12" ht="16.5" x14ac:dyDescent="0.25">
      <c r="A965" s="15" t="str">
        <f t="shared" si="23"/>
        <v>Kai MartCGM300</v>
      </c>
      <c r="B965" s="143" t="s">
        <v>7680</v>
      </c>
      <c r="C965" s="19" t="s">
        <v>27</v>
      </c>
      <c r="D965" s="19" t="s">
        <v>28</v>
      </c>
      <c r="E965" s="16">
        <v>96000</v>
      </c>
      <c r="F965" s="16">
        <v>68290.83</v>
      </c>
      <c r="H965" s="39"/>
      <c r="I965" s="41"/>
    </row>
    <row r="966" spans="1:12" ht="16.5" x14ac:dyDescent="0.25">
      <c r="A966" s="15" t="str">
        <f t="shared" si="23"/>
        <v>Kai MartGM500</v>
      </c>
      <c r="B966" s="143" t="s">
        <v>7680</v>
      </c>
      <c r="C966" s="19" t="s">
        <v>30</v>
      </c>
      <c r="D966" s="19" t="s">
        <v>31</v>
      </c>
      <c r="E966" s="16">
        <v>147000</v>
      </c>
      <c r="F966" s="16">
        <v>111058</v>
      </c>
      <c r="H966" s="39"/>
      <c r="I966" s="41"/>
    </row>
    <row r="967" spans="1:12" ht="16.5" x14ac:dyDescent="0.25">
      <c r="A967" s="15" t="str">
        <f t="shared" si="23"/>
        <v>Kai MartCGM100</v>
      </c>
      <c r="B967" s="143" t="s">
        <v>7680</v>
      </c>
      <c r="C967" s="19" t="s">
        <v>551</v>
      </c>
      <c r="D967" s="19" t="s">
        <v>552</v>
      </c>
      <c r="E967" s="16">
        <v>36111</v>
      </c>
      <c r="F967" s="16">
        <v>22830.57</v>
      </c>
      <c r="H967" s="39"/>
      <c r="I967" s="41"/>
    </row>
    <row r="968" spans="1:12" ht="16.5" x14ac:dyDescent="0.25">
      <c r="A968" s="15" t="str">
        <f t="shared" si="23"/>
        <v>Kai MartCGM300</v>
      </c>
      <c r="B968" s="143" t="s">
        <v>7680</v>
      </c>
      <c r="C968" s="19" t="s">
        <v>27</v>
      </c>
      <c r="D968" s="19" t="s">
        <v>28</v>
      </c>
      <c r="E968" s="16">
        <v>96000</v>
      </c>
      <c r="F968" s="16">
        <v>68290.83</v>
      </c>
      <c r="H968" s="39">
        <f t="shared" si="24"/>
        <v>-27709.17</v>
      </c>
      <c r="I968" s="41">
        <v>36111</v>
      </c>
      <c r="L968">
        <v>24549</v>
      </c>
    </row>
    <row r="969" spans="1:12" ht="16.5" x14ac:dyDescent="0.25">
      <c r="A969" s="15" t="str">
        <f t="shared" si="23"/>
        <v>Kai MartCGST250</v>
      </c>
      <c r="B969" s="143" t="s">
        <v>7680</v>
      </c>
      <c r="C969" s="19" t="s">
        <v>598</v>
      </c>
      <c r="D969" s="19" t="s">
        <v>599</v>
      </c>
      <c r="E969" s="16">
        <v>37500</v>
      </c>
      <c r="F969" s="16">
        <v>34875</v>
      </c>
      <c r="H969" s="39">
        <f t="shared" si="24"/>
        <v>-2625</v>
      </c>
      <c r="I969" s="41">
        <v>96000</v>
      </c>
      <c r="L969">
        <v>73431</v>
      </c>
    </row>
    <row r="970" spans="1:12" ht="16.5" x14ac:dyDescent="0.25">
      <c r="A970" s="15" t="str">
        <f t="shared" si="23"/>
        <v>Kai MartGM500</v>
      </c>
      <c r="B970" s="143" t="s">
        <v>7680</v>
      </c>
      <c r="C970" s="19" t="s">
        <v>30</v>
      </c>
      <c r="D970" s="19" t="s">
        <v>31</v>
      </c>
      <c r="E970" s="16">
        <v>147000</v>
      </c>
      <c r="F970" s="16">
        <v>103283.94</v>
      </c>
      <c r="H970" s="39">
        <f t="shared" si="24"/>
        <v>-43716.06</v>
      </c>
      <c r="I970" s="41">
        <v>22500</v>
      </c>
      <c r="L970">
        <v>22500</v>
      </c>
    </row>
    <row r="971" spans="1:12" ht="16.5" x14ac:dyDescent="0.25">
      <c r="A971" s="15" t="str">
        <f t="shared" si="23"/>
        <v>Kai MartGTLX250G</v>
      </c>
      <c r="B971" s="143" t="s">
        <v>7680</v>
      </c>
      <c r="C971" s="19" t="s">
        <v>32</v>
      </c>
      <c r="D971" s="19" t="s">
        <v>33</v>
      </c>
      <c r="E971" s="16">
        <v>66000</v>
      </c>
      <c r="F971" s="16">
        <v>46670.19</v>
      </c>
      <c r="H971" s="39">
        <f t="shared" si="24"/>
        <v>-19329.809999999998</v>
      </c>
      <c r="I971" s="41">
        <v>147000</v>
      </c>
      <c r="L971">
        <v>111058</v>
      </c>
    </row>
    <row r="972" spans="1:12" ht="16.5" x14ac:dyDescent="0.25">
      <c r="A972" s="15" t="str">
        <f t="shared" si="23"/>
        <v>Kai MartTH200</v>
      </c>
      <c r="B972" s="143" t="s">
        <v>7680</v>
      </c>
      <c r="C972" s="19" t="s">
        <v>34</v>
      </c>
      <c r="D972" s="19" t="s">
        <v>35</v>
      </c>
      <c r="E972" s="16">
        <v>73000</v>
      </c>
      <c r="F972" s="16">
        <v>51703.350000000006</v>
      </c>
      <c r="H972" s="39">
        <f t="shared" si="24"/>
        <v>-21296.649999999994</v>
      </c>
      <c r="I972" s="41">
        <v>66000</v>
      </c>
      <c r="L972">
        <v>50183</v>
      </c>
    </row>
    <row r="973" spans="1:12" ht="16.5" x14ac:dyDescent="0.25">
      <c r="A973" s="15" t="str">
        <f t="shared" si="23"/>
        <v>Kai MartCGM300</v>
      </c>
      <c r="B973" s="143" t="s">
        <v>7680</v>
      </c>
      <c r="C973" s="19" t="s">
        <v>27</v>
      </c>
      <c r="D973" s="19" t="s">
        <v>28</v>
      </c>
      <c r="E973" s="16">
        <v>96000</v>
      </c>
      <c r="F973" s="16">
        <v>69759.45</v>
      </c>
      <c r="H973" s="39">
        <f t="shared" si="24"/>
        <v>-26240.550000000003</v>
      </c>
      <c r="I973" s="41">
        <v>58333</v>
      </c>
      <c r="L973">
        <v>46000</v>
      </c>
    </row>
    <row r="974" spans="1:12" ht="16.5" x14ac:dyDescent="0.25">
      <c r="A974" s="15" t="str">
        <f t="shared" si="23"/>
        <v>Kai MartCGST150</v>
      </c>
      <c r="B974" s="143" t="s">
        <v>7680</v>
      </c>
      <c r="C974" s="19" t="s">
        <v>563</v>
      </c>
      <c r="D974" s="19" t="s">
        <v>564</v>
      </c>
      <c r="E974" s="16">
        <v>22500</v>
      </c>
      <c r="F974" s="16">
        <v>21375</v>
      </c>
      <c r="H974" s="39">
        <f t="shared" si="24"/>
        <v>-1125</v>
      </c>
      <c r="I974" s="41">
        <v>21667</v>
      </c>
      <c r="L974">
        <v>21667</v>
      </c>
    </row>
    <row r="975" spans="1:12" ht="16.5" x14ac:dyDescent="0.25">
      <c r="A975" s="15" t="str">
        <f t="shared" si="23"/>
        <v>Kai MartGM500</v>
      </c>
      <c r="B975" s="143" t="s">
        <v>7680</v>
      </c>
      <c r="C975" s="19" t="s">
        <v>30</v>
      </c>
      <c r="D975" s="19" t="s">
        <v>31</v>
      </c>
      <c r="E975" s="16">
        <v>147000</v>
      </c>
      <c r="F975" s="16">
        <v>105505.09999999999</v>
      </c>
      <c r="H975" s="39"/>
      <c r="I975" s="41"/>
    </row>
    <row r="976" spans="1:12" ht="16.5" x14ac:dyDescent="0.25">
      <c r="A976" s="15" t="str">
        <f t="shared" si="23"/>
        <v>Kai MartCC300</v>
      </c>
      <c r="B976" s="143" t="s">
        <v>7680</v>
      </c>
      <c r="C976" s="19" t="s">
        <v>37</v>
      </c>
      <c r="D976" s="19" t="s">
        <v>38</v>
      </c>
      <c r="E976" s="16">
        <v>90741</v>
      </c>
      <c r="F976" s="16">
        <v>74250</v>
      </c>
      <c r="H976" s="39"/>
      <c r="I976" s="41"/>
    </row>
    <row r="977" spans="1:9" ht="16.5" x14ac:dyDescent="0.25">
      <c r="A977" s="15" t="str">
        <f t="shared" si="23"/>
        <v>Kai MartCGM100</v>
      </c>
      <c r="B977" s="143" t="s">
        <v>7680</v>
      </c>
      <c r="C977" s="19" t="s">
        <v>551</v>
      </c>
      <c r="D977" s="19" t="s">
        <v>552</v>
      </c>
      <c r="E977" s="16">
        <v>36111</v>
      </c>
      <c r="F977" s="16">
        <v>24549</v>
      </c>
      <c r="H977" s="39"/>
      <c r="I977" s="41"/>
    </row>
    <row r="978" spans="1:9" ht="16.5" x14ac:dyDescent="0.25">
      <c r="A978" s="15" t="str">
        <f t="shared" si="23"/>
        <v>Kai MartCGM300</v>
      </c>
      <c r="B978" s="143" t="s">
        <v>7680</v>
      </c>
      <c r="C978" s="19" t="s">
        <v>27</v>
      </c>
      <c r="D978" s="19" t="s">
        <v>28</v>
      </c>
      <c r="E978" s="16">
        <v>96000</v>
      </c>
      <c r="F978" s="16">
        <v>73431</v>
      </c>
      <c r="H978" s="39"/>
      <c r="I978" s="41"/>
    </row>
    <row r="979" spans="1:9" ht="16.5" x14ac:dyDescent="0.25">
      <c r="A979" s="15" t="str">
        <f t="shared" si="23"/>
        <v>Kai MartCGST150</v>
      </c>
      <c r="B979" s="143" t="s">
        <v>7680</v>
      </c>
      <c r="C979" s="19" t="s">
        <v>563</v>
      </c>
      <c r="D979" s="19" t="s">
        <v>564</v>
      </c>
      <c r="E979" s="16">
        <v>22500</v>
      </c>
      <c r="F979" s="16">
        <v>22500</v>
      </c>
      <c r="H979" s="39"/>
      <c r="I979" s="41"/>
    </row>
    <row r="980" spans="1:9" ht="16.5" x14ac:dyDescent="0.25">
      <c r="A980" s="15" t="str">
        <f t="shared" si="23"/>
        <v>Kai MartGM500</v>
      </c>
      <c r="B980" s="143" t="s">
        <v>7680</v>
      </c>
      <c r="C980" s="19" t="s">
        <v>30</v>
      </c>
      <c r="D980" s="19" t="s">
        <v>31</v>
      </c>
      <c r="E980" s="16">
        <v>147000</v>
      </c>
      <c r="F980" s="16">
        <v>111058</v>
      </c>
      <c r="H980" s="39"/>
      <c r="I980" s="41"/>
    </row>
    <row r="981" spans="1:9" ht="16.5" x14ac:dyDescent="0.25">
      <c r="A981" s="15" t="str">
        <f t="shared" si="23"/>
        <v>Kai MartGTLX250G</v>
      </c>
      <c r="B981" s="143" t="s">
        <v>7680</v>
      </c>
      <c r="C981" s="19" t="s">
        <v>32</v>
      </c>
      <c r="D981" s="19" t="s">
        <v>33</v>
      </c>
      <c r="E981" s="16">
        <v>66000</v>
      </c>
      <c r="F981" s="16">
        <v>50182</v>
      </c>
      <c r="H981" s="39"/>
      <c r="I981" s="41"/>
    </row>
    <row r="982" spans="1:9" ht="16.5" x14ac:dyDescent="0.25">
      <c r="A982" s="15" t="str">
        <f t="shared" si="23"/>
        <v>Kai MartMNH250</v>
      </c>
      <c r="B982" s="143" t="s">
        <v>7680</v>
      </c>
      <c r="C982" s="19" t="s">
        <v>48</v>
      </c>
      <c r="D982" s="19" t="s">
        <v>49</v>
      </c>
      <c r="E982" s="16">
        <v>58333</v>
      </c>
      <c r="F982" s="16">
        <v>46000</v>
      </c>
      <c r="H982" s="39"/>
      <c r="I982" s="41"/>
    </row>
    <row r="983" spans="1:9" ht="16.5" x14ac:dyDescent="0.25">
      <c r="A983" s="15" t="str">
        <f t="shared" si="23"/>
        <v>Kai MartTHST150</v>
      </c>
      <c r="B983" s="143" t="s">
        <v>7680</v>
      </c>
      <c r="C983" s="19" t="s">
        <v>565</v>
      </c>
      <c r="D983" s="19" t="s">
        <v>566</v>
      </c>
      <c r="E983" s="16">
        <v>21667</v>
      </c>
      <c r="F983" s="16">
        <v>21667</v>
      </c>
      <c r="H983" s="39"/>
      <c r="I983" s="41"/>
    </row>
    <row r="984" spans="1:9" ht="16.5" x14ac:dyDescent="0.25">
      <c r="A984" s="15" t="str">
        <f t="shared" si="23"/>
        <v>Kai MartCGM300</v>
      </c>
      <c r="B984" s="143" t="s">
        <v>7680</v>
      </c>
      <c r="C984" s="19" t="s">
        <v>27</v>
      </c>
      <c r="D984" s="19" t="s">
        <v>28</v>
      </c>
      <c r="E984" s="16">
        <v>73431</v>
      </c>
      <c r="F984" s="16">
        <v>73431</v>
      </c>
      <c r="H984" s="39"/>
      <c r="I984" s="41"/>
    </row>
    <row r="985" spans="1:9" ht="16.5" x14ac:dyDescent="0.25">
      <c r="A985" s="15" t="str">
        <f t="shared" si="23"/>
        <v>Kai MartGSG250</v>
      </c>
      <c r="B985" s="143" t="s">
        <v>7680</v>
      </c>
      <c r="C985" s="19" t="s">
        <v>46</v>
      </c>
      <c r="D985" s="19" t="s">
        <v>47</v>
      </c>
      <c r="E985" s="16">
        <v>50400</v>
      </c>
      <c r="F985" s="16">
        <v>50400</v>
      </c>
      <c r="H985" s="39"/>
      <c r="I985" s="41"/>
    </row>
    <row r="986" spans="1:9" ht="16.5" x14ac:dyDescent="0.25">
      <c r="A986" s="15" t="str">
        <f t="shared" si="23"/>
        <v>Kai MartGL250</v>
      </c>
      <c r="B986" s="143" t="s">
        <v>7680</v>
      </c>
      <c r="C986" s="19" t="s">
        <v>44</v>
      </c>
      <c r="D986" s="19" t="s">
        <v>45</v>
      </c>
      <c r="E986" s="16">
        <v>49500</v>
      </c>
      <c r="F986" s="16">
        <v>49500</v>
      </c>
      <c r="H986" s="39"/>
      <c r="I986" s="41"/>
    </row>
    <row r="987" spans="1:9" ht="16.5" x14ac:dyDescent="0.25">
      <c r="A987" s="15" t="str">
        <f>B987&amp;C987</f>
        <v>Kai Martgm500</v>
      </c>
      <c r="B987" s="143" t="s">
        <v>7680</v>
      </c>
      <c r="C987" s="19" t="s">
        <v>7192</v>
      </c>
      <c r="D987" s="19" t="s">
        <v>31</v>
      </c>
      <c r="E987" s="16">
        <v>111058</v>
      </c>
      <c r="F987" s="16">
        <v>105505</v>
      </c>
      <c r="H987" s="39"/>
      <c r="I987" s="41"/>
    </row>
    <row r="988" spans="1:9" ht="16.5" x14ac:dyDescent="0.25">
      <c r="A988" s="15" t="str">
        <f t="shared" si="23"/>
        <v>Kai Martcgm100</v>
      </c>
      <c r="B988" s="143" t="s">
        <v>7680</v>
      </c>
      <c r="C988" s="19" t="s">
        <v>7183</v>
      </c>
      <c r="D988" s="19" t="s">
        <v>552</v>
      </c>
      <c r="E988" s="16">
        <v>24549</v>
      </c>
      <c r="F988" s="16">
        <v>23322</v>
      </c>
      <c r="H988" s="39"/>
      <c r="I988" s="41"/>
    </row>
    <row r="989" spans="1:9" ht="16.5" x14ac:dyDescent="0.25">
      <c r="A989" s="15" t="str">
        <f t="shared" si="23"/>
        <v>Kai Martcgm300</v>
      </c>
      <c r="B989" s="143" t="s">
        <v>7680</v>
      </c>
      <c r="C989" s="19" t="s">
        <v>7182</v>
      </c>
      <c r="D989" s="19" t="s">
        <v>28</v>
      </c>
      <c r="E989" s="16">
        <v>73431</v>
      </c>
      <c r="F989" s="16">
        <v>69759</v>
      </c>
      <c r="H989" s="39"/>
      <c r="I989" s="41"/>
    </row>
    <row r="990" spans="1:9" ht="16.5" x14ac:dyDescent="0.25">
      <c r="A990" s="15" t="str">
        <f t="shared" si="23"/>
        <v>Kai Martth200</v>
      </c>
      <c r="B990" s="143" t="s">
        <v>7680</v>
      </c>
      <c r="C990" s="19" t="s">
        <v>7149</v>
      </c>
      <c r="D990" s="19" t="s">
        <v>7197</v>
      </c>
      <c r="E990" s="16">
        <v>55595</v>
      </c>
      <c r="F990" s="16">
        <v>52815</v>
      </c>
      <c r="H990" s="39"/>
      <c r="I990" s="41"/>
    </row>
    <row r="991" spans="1:9" ht="16.5" x14ac:dyDescent="0.25">
      <c r="A991" s="15" t="str">
        <f t="shared" si="23"/>
        <v>Kai MartGTLX250G</v>
      </c>
      <c r="B991" s="143" t="s">
        <v>7680</v>
      </c>
      <c r="C991" s="19" t="s">
        <v>32</v>
      </c>
      <c r="D991" s="19" t="s">
        <v>1800</v>
      </c>
      <c r="E991" s="16">
        <v>50182</v>
      </c>
      <c r="F991" s="16">
        <v>47673</v>
      </c>
      <c r="H991" s="39"/>
      <c r="I991" s="41"/>
    </row>
    <row r="992" spans="1:9" ht="16.5" x14ac:dyDescent="0.25">
      <c r="A992" s="15" t="str">
        <f t="shared" si="23"/>
        <v>Kai Martcc300</v>
      </c>
      <c r="B992" s="143" t="s">
        <v>7680</v>
      </c>
      <c r="C992" s="19" t="s">
        <v>7150</v>
      </c>
      <c r="D992" s="19" t="s">
        <v>38</v>
      </c>
      <c r="E992" s="16">
        <v>74250</v>
      </c>
      <c r="F992" s="16">
        <v>70538</v>
      </c>
      <c r="H992" s="39"/>
      <c r="I992" s="41"/>
    </row>
    <row r="993" spans="1:12" ht="16.5" x14ac:dyDescent="0.25">
      <c r="A993" s="15" t="str">
        <f t="shared" si="23"/>
        <v>Kai Mart</v>
      </c>
      <c r="B993" s="143" t="s">
        <v>7680</v>
      </c>
      <c r="C993" s="19"/>
      <c r="D993" s="19"/>
      <c r="E993" s="16"/>
      <c r="F993" s="16"/>
      <c r="H993" s="39"/>
      <c r="I993" s="41"/>
    </row>
    <row r="994" spans="1:12" ht="16.5" x14ac:dyDescent="0.25">
      <c r="A994" s="15" t="str">
        <f t="shared" si="23"/>
        <v>Kai Mart</v>
      </c>
      <c r="B994" s="143" t="s">
        <v>7680</v>
      </c>
      <c r="C994" s="19"/>
      <c r="D994" s="19"/>
      <c r="E994" s="16"/>
      <c r="F994" s="16"/>
      <c r="H994" s="39"/>
      <c r="I994" s="41"/>
    </row>
    <row r="995" spans="1:12" ht="16.5" x14ac:dyDescent="0.25">
      <c r="A995" s="15" t="str">
        <f t="shared" si="23"/>
        <v>Kai Mart</v>
      </c>
      <c r="B995" s="143" t="s">
        <v>7680</v>
      </c>
      <c r="C995" s="19"/>
      <c r="D995" s="19"/>
      <c r="E995" s="16"/>
      <c r="F995" s="16"/>
      <c r="H995" s="39"/>
      <c r="I995" s="41"/>
    </row>
    <row r="996" spans="1:12" ht="16.5" x14ac:dyDescent="0.25">
      <c r="A996" s="15" t="str">
        <f t="shared" si="23"/>
        <v>Kai Mart</v>
      </c>
      <c r="B996" s="143" t="s">
        <v>7680</v>
      </c>
      <c r="C996" s="19"/>
      <c r="D996" s="19"/>
      <c r="E996" s="16"/>
      <c r="F996" s="16"/>
      <c r="H996" s="39"/>
      <c r="I996" s="41"/>
    </row>
    <row r="997" spans="1:12" ht="16.5" x14ac:dyDescent="0.25">
      <c r="A997" s="15" t="str">
        <f t="shared" si="23"/>
        <v>Kai MartCN300</v>
      </c>
      <c r="B997" s="143" t="s">
        <v>7680</v>
      </c>
      <c r="C997" s="19" t="s">
        <v>39</v>
      </c>
      <c r="D997" s="19" t="s">
        <v>40</v>
      </c>
      <c r="E997" s="16">
        <v>79950</v>
      </c>
      <c r="F997" s="16">
        <v>79950</v>
      </c>
      <c r="H997" s="39"/>
      <c r="I997" s="41"/>
    </row>
    <row r="998" spans="1:12" ht="16.5" x14ac:dyDescent="0.25">
      <c r="A998" s="15" t="str">
        <f t="shared" si="23"/>
        <v>Kai MartGTLX250G</v>
      </c>
      <c r="B998" s="143" t="s">
        <v>7680</v>
      </c>
      <c r="C998" s="19" t="s">
        <v>32</v>
      </c>
      <c r="D998" s="19" t="s">
        <v>1800</v>
      </c>
      <c r="E998" s="16">
        <v>50182</v>
      </c>
      <c r="F998" s="16">
        <v>50182</v>
      </c>
      <c r="H998" s="39"/>
      <c r="I998" s="41"/>
    </row>
    <row r="999" spans="1:12" ht="16.5" x14ac:dyDescent="0.25">
      <c r="A999" s="15" t="str">
        <f t="shared" si="23"/>
        <v>Kai MartCC300</v>
      </c>
      <c r="B999" s="143" t="s">
        <v>7680</v>
      </c>
      <c r="C999" s="19" t="s">
        <v>37</v>
      </c>
      <c r="D999" s="19" t="s">
        <v>1800</v>
      </c>
      <c r="E999" s="16">
        <v>74250</v>
      </c>
      <c r="F999" s="16">
        <v>74250</v>
      </c>
      <c r="H999" s="39"/>
      <c r="I999" s="41"/>
    </row>
    <row r="1000" spans="1:12" ht="16.5" x14ac:dyDescent="0.25">
      <c r="A1000" s="15" t="str">
        <f t="shared" si="23"/>
        <v>Kai Martth200</v>
      </c>
      <c r="B1000" s="143" t="s">
        <v>7680</v>
      </c>
      <c r="C1000" s="19" t="s">
        <v>7149</v>
      </c>
      <c r="D1000" s="19" t="s">
        <v>7197</v>
      </c>
      <c r="E1000" s="16">
        <v>55595</v>
      </c>
      <c r="F1000" s="16">
        <v>55595</v>
      </c>
      <c r="H1000" s="39"/>
      <c r="I1000" s="41"/>
    </row>
    <row r="1001" spans="1:12" ht="16.5" x14ac:dyDescent="0.25">
      <c r="A1001" s="15" t="str">
        <f t="shared" si="23"/>
        <v>Kai MartCGM300</v>
      </c>
      <c r="B1001" s="143" t="s">
        <v>7680</v>
      </c>
      <c r="C1001" s="19" t="s">
        <v>27</v>
      </c>
      <c r="D1001" s="19" t="s">
        <v>28</v>
      </c>
      <c r="E1001" s="16">
        <v>73431</v>
      </c>
      <c r="F1001" s="16">
        <v>73431</v>
      </c>
      <c r="H1001" s="39">
        <f t="shared" si="24"/>
        <v>0</v>
      </c>
      <c r="I1001" s="41">
        <v>73431</v>
      </c>
      <c r="L1001">
        <v>69759</v>
      </c>
    </row>
    <row r="1002" spans="1:12" ht="16.5" x14ac:dyDescent="0.25">
      <c r="A1002" s="15" t="str">
        <f t="shared" si="23"/>
        <v>Kai MartCGM500</v>
      </c>
      <c r="B1002" s="143" t="s">
        <v>7680</v>
      </c>
      <c r="C1002" s="19" t="s">
        <v>542</v>
      </c>
      <c r="D1002" s="19" t="s">
        <v>543</v>
      </c>
      <c r="E1002" s="16">
        <v>107159</v>
      </c>
      <c r="F1002" s="16">
        <v>107159</v>
      </c>
      <c r="H1002" s="39">
        <f t="shared" si="24"/>
        <v>0</v>
      </c>
      <c r="I1002" s="41">
        <v>70950</v>
      </c>
      <c r="L1002">
        <v>67403</v>
      </c>
    </row>
    <row r="1003" spans="1:12" ht="16.5" x14ac:dyDescent="0.25">
      <c r="A1003" s="15" t="str">
        <f t="shared" si="23"/>
        <v>Kai MartCGM100</v>
      </c>
      <c r="B1003" s="143" t="s">
        <v>7680</v>
      </c>
      <c r="C1003" s="19" t="s">
        <v>551</v>
      </c>
      <c r="D1003" s="19" t="s">
        <v>552</v>
      </c>
      <c r="E1003" s="16">
        <v>24549</v>
      </c>
      <c r="F1003" s="16">
        <v>24549</v>
      </c>
      <c r="H1003" s="39">
        <f t="shared" si="24"/>
        <v>0</v>
      </c>
      <c r="I1003" s="41">
        <v>56430</v>
      </c>
      <c r="L1003">
        <v>56430</v>
      </c>
    </row>
    <row r="1004" spans="1:12" ht="16.5" x14ac:dyDescent="0.25">
      <c r="A1004" s="15" t="str">
        <f t="shared" ref="A1004:A1102" si="25">B1004&amp;C1004</f>
        <v>Kai MartMNH250</v>
      </c>
      <c r="B1004" s="143" t="s">
        <v>7680</v>
      </c>
      <c r="C1004" s="19" t="s">
        <v>48</v>
      </c>
      <c r="D1004" s="19" t="s">
        <v>49</v>
      </c>
      <c r="E1004" s="16">
        <v>46000</v>
      </c>
      <c r="F1004" s="16">
        <v>46000</v>
      </c>
      <c r="H1004" s="39">
        <f t="shared" si="24"/>
        <v>0</v>
      </c>
      <c r="I1004" s="41">
        <v>89312</v>
      </c>
      <c r="L1004">
        <v>89312</v>
      </c>
    </row>
    <row r="1005" spans="1:12" ht="16.5" x14ac:dyDescent="0.25">
      <c r="A1005" s="15" t="str">
        <f t="shared" si="25"/>
        <v>Kai MartGM500</v>
      </c>
      <c r="B1005" s="143" t="s">
        <v>7680</v>
      </c>
      <c r="C1005" s="19" t="s">
        <v>30</v>
      </c>
      <c r="D1005" s="19" t="s">
        <v>31</v>
      </c>
      <c r="E1005" s="16">
        <v>111058</v>
      </c>
      <c r="F1005" s="16">
        <v>111058</v>
      </c>
      <c r="H1005" s="39">
        <f t="shared" si="24"/>
        <v>0</v>
      </c>
      <c r="I1005" s="41">
        <v>111058</v>
      </c>
      <c r="L1005">
        <v>105505</v>
      </c>
    </row>
    <row r="1006" spans="1:12" ht="16.5" x14ac:dyDescent="0.25">
      <c r="A1006" s="15" t="str">
        <f t="shared" si="25"/>
        <v>Kai MartGHK300</v>
      </c>
      <c r="B1006" s="143" t="s">
        <v>7680</v>
      </c>
      <c r="C1006" s="19" t="s">
        <v>553</v>
      </c>
      <c r="D1006" s="19" t="s">
        <v>554</v>
      </c>
      <c r="E1006" s="16">
        <v>70000</v>
      </c>
      <c r="F1006" s="16">
        <v>70000</v>
      </c>
      <c r="H1006" s="39">
        <f t="shared" si="24"/>
        <v>0</v>
      </c>
      <c r="I1006" s="41">
        <v>57998</v>
      </c>
      <c r="L1006">
        <v>57998</v>
      </c>
    </row>
    <row r="1007" spans="1:12" ht="16.5" x14ac:dyDescent="0.25">
      <c r="A1007" s="15" t="str">
        <f t="shared" si="25"/>
        <v>Kai MartCC300</v>
      </c>
      <c r="B1007" s="143" t="s">
        <v>7680</v>
      </c>
      <c r="C1007" s="19" t="s">
        <v>37</v>
      </c>
      <c r="D1007" s="19" t="s">
        <v>38</v>
      </c>
      <c r="E1007" s="16">
        <v>90741</v>
      </c>
      <c r="F1007" s="16">
        <v>68310</v>
      </c>
      <c r="H1007" s="39"/>
      <c r="I1007" s="41"/>
    </row>
    <row r="1008" spans="1:12" ht="16.5" x14ac:dyDescent="0.25">
      <c r="A1008" s="15" t="str">
        <f t="shared" si="25"/>
        <v>Kai MartMNH250</v>
      </c>
      <c r="B1008" s="143" t="s">
        <v>7680</v>
      </c>
      <c r="C1008" s="19" t="s">
        <v>48</v>
      </c>
      <c r="D1008" s="19" t="s">
        <v>49</v>
      </c>
      <c r="E1008" s="16">
        <v>58333</v>
      </c>
      <c r="F1008" s="16">
        <v>42320</v>
      </c>
      <c r="H1008" s="39"/>
      <c r="I1008" s="41"/>
    </row>
    <row r="1009" spans="1:12" ht="16.5" x14ac:dyDescent="0.25">
      <c r="A1009" s="15" t="str">
        <f t="shared" si="25"/>
        <v>Kai MartMNH250</v>
      </c>
      <c r="B1009" s="143" t="s">
        <v>7680</v>
      </c>
      <c r="C1009" s="19" t="s">
        <v>48</v>
      </c>
      <c r="D1009" s="19" t="s">
        <v>49</v>
      </c>
      <c r="E1009" s="16">
        <v>58333</v>
      </c>
      <c r="F1009" s="16">
        <v>42320</v>
      </c>
      <c r="H1009" s="39"/>
      <c r="I1009" s="41"/>
    </row>
    <row r="1010" spans="1:12" ht="16.5" x14ac:dyDescent="0.25">
      <c r="A1010" s="15" t="str">
        <f t="shared" si="25"/>
        <v>Kai MartCC300</v>
      </c>
      <c r="B1010" s="143" t="s">
        <v>7680</v>
      </c>
      <c r="C1010" s="19" t="s">
        <v>37</v>
      </c>
      <c r="D1010" s="19" t="s">
        <v>38</v>
      </c>
      <c r="E1010" s="16">
        <v>90741</v>
      </c>
      <c r="F1010" s="16">
        <v>68310</v>
      </c>
      <c r="H1010" s="39"/>
      <c r="I1010" s="41"/>
    </row>
    <row r="1011" spans="1:12" ht="16.5" x14ac:dyDescent="0.25">
      <c r="A1011" s="15" t="str">
        <f t="shared" si="25"/>
        <v>Kai MartCGST150</v>
      </c>
      <c r="B1011" s="143" t="s">
        <v>7680</v>
      </c>
      <c r="C1011" s="19" t="s">
        <v>563</v>
      </c>
      <c r="D1011" s="19" t="s">
        <v>564</v>
      </c>
      <c r="E1011" s="16">
        <v>22500</v>
      </c>
      <c r="F1011" s="16">
        <v>20700</v>
      </c>
      <c r="H1011" s="39"/>
      <c r="I1011" s="41"/>
    </row>
    <row r="1012" spans="1:12" ht="16.5" x14ac:dyDescent="0.25">
      <c r="A1012" s="15" t="str">
        <f t="shared" si="25"/>
        <v>Kai MartTHST150</v>
      </c>
      <c r="B1012" s="143" t="s">
        <v>7680</v>
      </c>
      <c r="C1012" s="19" t="s">
        <v>565</v>
      </c>
      <c r="D1012" s="19" t="s">
        <v>566</v>
      </c>
      <c r="E1012" s="16">
        <v>21667</v>
      </c>
      <c r="F1012" s="16">
        <v>19933.64</v>
      </c>
      <c r="H1012" s="39">
        <f t="shared" si="24"/>
        <v>-1733.3600000000006</v>
      </c>
      <c r="I1012" s="41">
        <v>55595</v>
      </c>
      <c r="L1012">
        <v>52816</v>
      </c>
    </row>
    <row r="1013" spans="1:12" ht="16.5" x14ac:dyDescent="0.25">
      <c r="A1013" s="15" t="str">
        <f t="shared" si="25"/>
        <v>Kai MartTH200</v>
      </c>
      <c r="B1013" s="143" t="s">
        <v>7680</v>
      </c>
      <c r="C1013" s="19" t="s">
        <v>34</v>
      </c>
      <c r="D1013" s="19" t="s">
        <v>35</v>
      </c>
      <c r="E1013" s="16">
        <v>73000</v>
      </c>
      <c r="F1013" s="16">
        <v>51147.4</v>
      </c>
      <c r="H1013" s="39">
        <f t="shared" si="24"/>
        <v>-21852.6</v>
      </c>
      <c r="I1013" s="41">
        <v>73431</v>
      </c>
      <c r="L1013">
        <v>73431</v>
      </c>
    </row>
    <row r="1014" spans="1:12" ht="16.5" x14ac:dyDescent="0.25">
      <c r="A1014" s="15" t="str">
        <f t="shared" si="25"/>
        <v>Kai MartCGST150</v>
      </c>
      <c r="B1014" s="143" t="s">
        <v>7680</v>
      </c>
      <c r="C1014" s="19" t="s">
        <v>563</v>
      </c>
      <c r="D1014" s="19" t="s">
        <v>564</v>
      </c>
      <c r="E1014" s="16">
        <v>22500</v>
      </c>
      <c r="F1014" s="16">
        <v>20700</v>
      </c>
      <c r="H1014" s="39">
        <f t="shared" si="24"/>
        <v>-1800</v>
      </c>
      <c r="I1014" s="41">
        <v>70950</v>
      </c>
      <c r="L1014">
        <v>70950</v>
      </c>
    </row>
    <row r="1015" spans="1:12" ht="16.5" x14ac:dyDescent="0.25">
      <c r="A1015" s="15" t="str">
        <f t="shared" si="25"/>
        <v>Kai MartTHST150</v>
      </c>
      <c r="B1015" s="143" t="s">
        <v>7680</v>
      </c>
      <c r="C1015" s="19" t="s">
        <v>565</v>
      </c>
      <c r="D1015" s="19" t="s">
        <v>566</v>
      </c>
      <c r="E1015" s="16">
        <v>21667</v>
      </c>
      <c r="F1015" s="16">
        <v>19933.64</v>
      </c>
      <c r="H1015" s="39">
        <f t="shared" si="24"/>
        <v>-1733.3600000000006</v>
      </c>
      <c r="I1015" s="41">
        <v>111058</v>
      </c>
      <c r="L1015">
        <v>111058</v>
      </c>
    </row>
    <row r="1016" spans="1:12" ht="16.5" x14ac:dyDescent="0.25">
      <c r="A1016" s="15" t="str">
        <f t="shared" si="25"/>
        <v>Kai MartCGST150</v>
      </c>
      <c r="B1016" s="143" t="s">
        <v>7680</v>
      </c>
      <c r="C1016" s="19" t="s">
        <v>563</v>
      </c>
      <c r="D1016" s="19" t="s">
        <v>564</v>
      </c>
      <c r="E1016" s="16">
        <v>22500</v>
      </c>
      <c r="F1016" s="16">
        <v>20700</v>
      </c>
      <c r="H1016" s="39">
        <f t="shared" si="24"/>
        <v>-1800</v>
      </c>
      <c r="I1016" s="41">
        <v>50183</v>
      </c>
      <c r="L1016">
        <v>50182</v>
      </c>
    </row>
    <row r="1017" spans="1:12" ht="16.5" x14ac:dyDescent="0.25">
      <c r="A1017" s="15" t="str">
        <f t="shared" si="25"/>
        <v>KL00028CGM100</v>
      </c>
      <c r="B1017" s="19" t="s">
        <v>768</v>
      </c>
      <c r="C1017" s="19" t="s">
        <v>551</v>
      </c>
      <c r="D1017" s="19" t="s">
        <v>552</v>
      </c>
      <c r="E1017" s="16">
        <v>36111</v>
      </c>
      <c r="F1017" s="16">
        <v>22585.08</v>
      </c>
      <c r="H1017" s="39">
        <f t="shared" si="24"/>
        <v>-13525.919999999998</v>
      </c>
      <c r="I1017" s="41">
        <v>111606</v>
      </c>
      <c r="L1017">
        <v>111606</v>
      </c>
    </row>
    <row r="1018" spans="1:12" ht="16.5" x14ac:dyDescent="0.25">
      <c r="A1018" s="15" t="str">
        <f t="shared" si="25"/>
        <v>KL00028CGST150</v>
      </c>
      <c r="B1018" s="19" t="s">
        <v>768</v>
      </c>
      <c r="C1018" s="19" t="s">
        <v>563</v>
      </c>
      <c r="D1018" s="19" t="s">
        <v>564</v>
      </c>
      <c r="E1018" s="16">
        <v>22500</v>
      </c>
      <c r="F1018" s="16">
        <v>20700</v>
      </c>
      <c r="H1018" s="39">
        <f t="shared" si="24"/>
        <v>-1800</v>
      </c>
      <c r="I1018" s="41">
        <v>119066</v>
      </c>
      <c r="L1018">
        <v>119066</v>
      </c>
    </row>
    <row r="1019" spans="1:12" ht="16.5" x14ac:dyDescent="0.25">
      <c r="A1019" s="15" t="str">
        <f t="shared" si="25"/>
        <v>KMARKETCGM300</v>
      </c>
      <c r="B1019" s="19" t="s">
        <v>584</v>
      </c>
      <c r="C1019" s="19" t="s">
        <v>27</v>
      </c>
      <c r="D1019" s="19" t="s">
        <v>28</v>
      </c>
      <c r="E1019" s="16">
        <v>73431</v>
      </c>
      <c r="F1019" s="16">
        <v>69759</v>
      </c>
      <c r="H1019" s="39">
        <f t="shared" si="24"/>
        <v>-3672</v>
      </c>
      <c r="I1019" s="41">
        <v>111058</v>
      </c>
      <c r="L1019">
        <v>111058</v>
      </c>
    </row>
    <row r="1020" spans="1:12" ht="16.5" x14ac:dyDescent="0.25">
      <c r="A1020" s="15" t="str">
        <f t="shared" si="25"/>
        <v>KMARKETCN300</v>
      </c>
      <c r="B1020" s="19" t="s">
        <v>584</v>
      </c>
      <c r="C1020" s="19" t="s">
        <v>39</v>
      </c>
      <c r="D1020" s="19" t="s">
        <v>40</v>
      </c>
      <c r="E1020" s="16">
        <v>70950</v>
      </c>
      <c r="F1020" s="16">
        <v>67403</v>
      </c>
      <c r="H1020" s="39">
        <f t="shared" si="24"/>
        <v>-3547</v>
      </c>
      <c r="I1020" s="41">
        <v>107205</v>
      </c>
      <c r="L1020">
        <v>107205</v>
      </c>
    </row>
    <row r="1021" spans="1:12" ht="16.5" x14ac:dyDescent="0.25">
      <c r="A1021" s="38" t="str">
        <f t="shared" si="25"/>
        <v>KMARKETGL250</v>
      </c>
      <c r="B1021" s="19" t="s">
        <v>584</v>
      </c>
      <c r="C1021" s="19" t="s">
        <v>44</v>
      </c>
      <c r="D1021" s="19" t="s">
        <v>45</v>
      </c>
      <c r="E1021" s="16">
        <v>56430</v>
      </c>
      <c r="F1021" s="16">
        <v>56430</v>
      </c>
      <c r="H1021" s="39">
        <f t="shared" si="24"/>
        <v>0</v>
      </c>
      <c r="I1021" s="41">
        <v>73431</v>
      </c>
      <c r="L1021">
        <v>73431</v>
      </c>
    </row>
    <row r="1022" spans="1:12" ht="16.5" x14ac:dyDescent="0.25">
      <c r="A1022" s="38" t="str">
        <f t="shared" si="25"/>
        <v>KMARKETGL500KT</v>
      </c>
      <c r="B1022" s="19" t="s">
        <v>584</v>
      </c>
      <c r="C1022" s="19" t="s">
        <v>544</v>
      </c>
      <c r="D1022" s="19" t="s">
        <v>545</v>
      </c>
      <c r="E1022" s="16">
        <v>89312</v>
      </c>
      <c r="F1022" s="16">
        <v>89312</v>
      </c>
      <c r="H1022" s="39">
        <f t="shared" si="24"/>
        <v>0</v>
      </c>
      <c r="I1022" s="41">
        <v>119066</v>
      </c>
      <c r="L1022">
        <v>119066</v>
      </c>
    </row>
    <row r="1023" spans="1:12" ht="16.5" x14ac:dyDescent="0.25">
      <c r="A1023" s="38" t="str">
        <f t="shared" si="25"/>
        <v>KMARKETGM500</v>
      </c>
      <c r="B1023" s="19" t="s">
        <v>584</v>
      </c>
      <c r="C1023" s="19" t="s">
        <v>30</v>
      </c>
      <c r="D1023" s="19" t="s">
        <v>31</v>
      </c>
      <c r="E1023" s="16">
        <v>111058</v>
      </c>
      <c r="F1023" s="16">
        <v>105505</v>
      </c>
      <c r="H1023" s="39">
        <f t="shared" si="24"/>
        <v>-5553</v>
      </c>
      <c r="I1023" s="41">
        <v>111058</v>
      </c>
      <c r="L1023">
        <v>111058</v>
      </c>
    </row>
    <row r="1024" spans="1:12" ht="16.5" x14ac:dyDescent="0.25">
      <c r="A1024" s="38" t="str">
        <f t="shared" si="25"/>
        <v>KMARKETGSG250</v>
      </c>
      <c r="B1024" s="19" t="s">
        <v>584</v>
      </c>
      <c r="C1024" s="19" t="s">
        <v>46</v>
      </c>
      <c r="D1024" s="19" t="s">
        <v>47</v>
      </c>
      <c r="E1024" s="16">
        <v>57998</v>
      </c>
      <c r="F1024" s="16">
        <v>57998</v>
      </c>
      <c r="H1024" s="39">
        <f t="shared" si="24"/>
        <v>0</v>
      </c>
      <c r="I1024" s="41">
        <v>50183</v>
      </c>
      <c r="L1024">
        <v>50183</v>
      </c>
    </row>
    <row r="1025" spans="1:12" ht="16.5" x14ac:dyDescent="0.25">
      <c r="A1025" s="38" t="str">
        <f t="shared" si="25"/>
        <v>KMARKETTH200</v>
      </c>
      <c r="B1025" s="19" t="s">
        <v>584</v>
      </c>
      <c r="C1025" s="19" t="s">
        <v>34</v>
      </c>
      <c r="D1025" s="19" t="s">
        <v>35</v>
      </c>
      <c r="E1025" s="16">
        <v>55595</v>
      </c>
      <c r="F1025" s="16">
        <v>52816</v>
      </c>
      <c r="H1025" s="39">
        <f t="shared" si="24"/>
        <v>-2779</v>
      </c>
      <c r="I1025" s="41">
        <v>111606</v>
      </c>
      <c r="L1025">
        <v>111606</v>
      </c>
    </row>
    <row r="1026" spans="1:12" ht="16.5" x14ac:dyDescent="0.25">
      <c r="A1026" s="38" t="str">
        <f t="shared" si="25"/>
        <v>LOCALMARTCGM300</v>
      </c>
      <c r="B1026" s="19" t="s">
        <v>586</v>
      </c>
      <c r="C1026" s="19" t="s">
        <v>27</v>
      </c>
      <c r="D1026" s="19" t="s">
        <v>28</v>
      </c>
      <c r="E1026" s="16">
        <v>73431</v>
      </c>
      <c r="F1026" s="16">
        <v>73431</v>
      </c>
      <c r="H1026" s="39">
        <f t="shared" si="24"/>
        <v>0</v>
      </c>
      <c r="I1026" s="41">
        <v>46000</v>
      </c>
      <c r="L1026">
        <v>46000</v>
      </c>
    </row>
    <row r="1027" spans="1:12" ht="16.5" x14ac:dyDescent="0.25">
      <c r="A1027" s="38" t="str">
        <f t="shared" si="25"/>
        <v>LOCALMARTCN300</v>
      </c>
      <c r="B1027" s="19" t="s">
        <v>586</v>
      </c>
      <c r="C1027" s="19" t="s">
        <v>39</v>
      </c>
      <c r="D1027" s="19" t="s">
        <v>40</v>
      </c>
      <c r="E1027" s="16">
        <v>70950</v>
      </c>
      <c r="F1027" s="16">
        <v>70950</v>
      </c>
      <c r="H1027" s="39">
        <f t="shared" si="24"/>
        <v>0</v>
      </c>
      <c r="I1027" s="41">
        <v>92000</v>
      </c>
      <c r="L1027">
        <v>92000</v>
      </c>
    </row>
    <row r="1028" spans="1:12" ht="16.5" x14ac:dyDescent="0.25">
      <c r="A1028" s="38" t="str">
        <f t="shared" si="25"/>
        <v>LOCALMARTGM500</v>
      </c>
      <c r="B1028" s="19" t="s">
        <v>586</v>
      </c>
      <c r="C1028" s="19" t="s">
        <v>30</v>
      </c>
      <c r="D1028" s="19" t="s">
        <v>31</v>
      </c>
      <c r="E1028" s="16">
        <v>111058</v>
      </c>
      <c r="F1028" s="16">
        <v>111058</v>
      </c>
      <c r="H1028" s="39">
        <f t="shared" si="24"/>
        <v>0</v>
      </c>
      <c r="I1028" s="41">
        <v>55595</v>
      </c>
      <c r="L1028">
        <v>55595</v>
      </c>
    </row>
    <row r="1029" spans="1:12" ht="16.5" x14ac:dyDescent="0.25">
      <c r="A1029" s="38" t="str">
        <f t="shared" si="25"/>
        <v>LOCALMARTGTLX250G</v>
      </c>
      <c r="B1029" s="19" t="s">
        <v>586</v>
      </c>
      <c r="C1029" s="19" t="s">
        <v>32</v>
      </c>
      <c r="D1029" s="19" t="s">
        <v>33</v>
      </c>
      <c r="E1029" s="16">
        <v>50182</v>
      </c>
      <c r="F1029" s="16">
        <v>50182</v>
      </c>
      <c r="H1029" s="39">
        <f t="shared" si="24"/>
        <v>0</v>
      </c>
      <c r="I1029" s="41">
        <v>107205</v>
      </c>
      <c r="L1029">
        <v>107205</v>
      </c>
    </row>
    <row r="1030" spans="1:12" ht="16.5" x14ac:dyDescent="0.25">
      <c r="A1030" s="15" t="str">
        <f t="shared" si="25"/>
        <v>LOCALMARTGXD500</v>
      </c>
      <c r="B1030" s="19" t="s">
        <v>586</v>
      </c>
      <c r="C1030" s="19" t="s">
        <v>52</v>
      </c>
      <c r="D1030" s="19" t="s">
        <v>53</v>
      </c>
      <c r="E1030" s="16">
        <v>111606</v>
      </c>
      <c r="F1030" s="16">
        <v>111606</v>
      </c>
      <c r="H1030" s="39">
        <f t="shared" si="24"/>
        <v>0</v>
      </c>
      <c r="I1030" s="41">
        <v>73431</v>
      </c>
      <c r="L1030">
        <v>66088</v>
      </c>
    </row>
    <row r="1031" spans="1:12" ht="16.5" x14ac:dyDescent="0.25">
      <c r="A1031" s="15" t="str">
        <f t="shared" si="25"/>
        <v>LOTTECGM500</v>
      </c>
      <c r="B1031" s="19" t="s">
        <v>588</v>
      </c>
      <c r="C1031" s="19" t="s">
        <v>542</v>
      </c>
      <c r="D1031" s="19" t="s">
        <v>543</v>
      </c>
      <c r="E1031" s="16">
        <v>119066</v>
      </c>
      <c r="F1031" s="16">
        <v>119066</v>
      </c>
      <c r="H1031" s="39">
        <f t="shared" si="24"/>
        <v>0</v>
      </c>
      <c r="I1031" s="41">
        <v>119066</v>
      </c>
      <c r="L1031">
        <v>107159</v>
      </c>
    </row>
    <row r="1032" spans="1:12" ht="16.5" x14ac:dyDescent="0.25">
      <c r="A1032" s="15" t="str">
        <f t="shared" si="25"/>
        <v>LOTTEGM500</v>
      </c>
      <c r="B1032" s="19" t="s">
        <v>588</v>
      </c>
      <c r="C1032" s="19" t="s">
        <v>30</v>
      </c>
      <c r="D1032" s="19" t="s">
        <v>31</v>
      </c>
      <c r="E1032" s="16">
        <v>111058</v>
      </c>
      <c r="F1032" s="16">
        <v>111058</v>
      </c>
      <c r="H1032" s="39">
        <f t="shared" si="24"/>
        <v>0</v>
      </c>
      <c r="I1032" s="41">
        <v>111058</v>
      </c>
      <c r="L1032">
        <v>99952</v>
      </c>
    </row>
    <row r="1033" spans="1:12" ht="16.5" x14ac:dyDescent="0.25">
      <c r="A1033" s="15" t="str">
        <f t="shared" si="25"/>
        <v>LOTTETH400</v>
      </c>
      <c r="B1033" s="19" t="s">
        <v>588</v>
      </c>
      <c r="C1033" s="19" t="s">
        <v>548</v>
      </c>
      <c r="D1033" s="19" t="s">
        <v>549</v>
      </c>
      <c r="E1033" s="16">
        <v>107205</v>
      </c>
      <c r="F1033" s="16">
        <v>107205</v>
      </c>
      <c r="H1033" s="39">
        <f t="shared" si="24"/>
        <v>0</v>
      </c>
      <c r="I1033" s="41">
        <v>55595</v>
      </c>
      <c r="L1033">
        <v>50036</v>
      </c>
    </row>
    <row r="1034" spans="1:12" ht="16.5" x14ac:dyDescent="0.25">
      <c r="A1034" s="15" t="str">
        <f t="shared" si="25"/>
        <v>MEGACGM300</v>
      </c>
      <c r="B1034" s="38" t="s">
        <v>589</v>
      </c>
      <c r="C1034" s="18" t="s">
        <v>27</v>
      </c>
      <c r="D1034" s="18" t="s">
        <v>28</v>
      </c>
      <c r="E1034" s="17">
        <v>73431</v>
      </c>
      <c r="F1034" s="17">
        <v>73431</v>
      </c>
      <c r="H1034" s="39">
        <f t="shared" si="24"/>
        <v>0</v>
      </c>
      <c r="I1034" s="41">
        <v>24549</v>
      </c>
      <c r="L1034">
        <v>23322</v>
      </c>
    </row>
    <row r="1035" spans="1:12" ht="16.5" x14ac:dyDescent="0.25">
      <c r="A1035" s="15" t="str">
        <f t="shared" si="25"/>
        <v>MEGACGM500</v>
      </c>
      <c r="B1035" s="38" t="s">
        <v>589</v>
      </c>
      <c r="C1035" s="18" t="s">
        <v>542</v>
      </c>
      <c r="D1035" s="18" t="s">
        <v>543</v>
      </c>
      <c r="E1035" s="17">
        <v>119066</v>
      </c>
      <c r="F1035" s="17">
        <v>119066</v>
      </c>
      <c r="H1035" s="39">
        <f t="shared" si="24"/>
        <v>0</v>
      </c>
      <c r="I1035" s="41">
        <v>73431</v>
      </c>
      <c r="L1035">
        <v>69759</v>
      </c>
    </row>
    <row r="1036" spans="1:12" ht="16.5" x14ac:dyDescent="0.25">
      <c r="A1036" s="15" t="str">
        <f t="shared" si="25"/>
        <v>MEGAGM500</v>
      </c>
      <c r="B1036" s="38" t="s">
        <v>589</v>
      </c>
      <c r="C1036" s="18" t="s">
        <v>30</v>
      </c>
      <c r="D1036" s="18" t="s">
        <v>31</v>
      </c>
      <c r="E1036" s="17">
        <v>111058</v>
      </c>
      <c r="F1036" s="17">
        <v>111058</v>
      </c>
      <c r="H1036" s="39">
        <f t="shared" si="24"/>
        <v>0</v>
      </c>
      <c r="I1036" s="41">
        <v>111058</v>
      </c>
      <c r="L1036">
        <v>105505</v>
      </c>
    </row>
    <row r="1037" spans="1:12" ht="16.5" x14ac:dyDescent="0.25">
      <c r="A1037" s="15" t="str">
        <f t="shared" si="25"/>
        <v>MEGAGTLX250G</v>
      </c>
      <c r="B1037" s="38" t="s">
        <v>589</v>
      </c>
      <c r="C1037" s="18" t="s">
        <v>32</v>
      </c>
      <c r="D1037" s="18" t="s">
        <v>33</v>
      </c>
      <c r="E1037" s="16">
        <v>50182</v>
      </c>
      <c r="F1037" s="16">
        <v>50182</v>
      </c>
      <c r="H1037" s="39">
        <f t="shared" si="24"/>
        <v>0</v>
      </c>
      <c r="I1037" s="41">
        <v>50183</v>
      </c>
      <c r="L1037">
        <v>47674</v>
      </c>
    </row>
    <row r="1038" spans="1:12" ht="16.5" x14ac:dyDescent="0.25">
      <c r="A1038" s="15" t="str">
        <f t="shared" si="25"/>
        <v>MEGAGXD500</v>
      </c>
      <c r="B1038" s="38" t="s">
        <v>589</v>
      </c>
      <c r="C1038" s="18" t="s">
        <v>52</v>
      </c>
      <c r="D1038" s="18" t="s">
        <v>53</v>
      </c>
      <c r="E1038" s="17">
        <v>111606</v>
      </c>
      <c r="F1038" s="17">
        <v>111606</v>
      </c>
      <c r="H1038" s="39">
        <f t="shared" si="24"/>
        <v>0</v>
      </c>
      <c r="I1038" s="41">
        <v>55595</v>
      </c>
      <c r="L1038">
        <v>52816</v>
      </c>
    </row>
    <row r="1039" spans="1:12" ht="16.5" x14ac:dyDescent="0.25">
      <c r="A1039" s="15" t="str">
        <f t="shared" si="25"/>
        <v>MEGAMNH250</v>
      </c>
      <c r="B1039" s="38" t="s">
        <v>589</v>
      </c>
      <c r="C1039" s="18" t="s">
        <v>48</v>
      </c>
      <c r="D1039" s="18" t="s">
        <v>49</v>
      </c>
      <c r="E1039" s="17">
        <v>46000</v>
      </c>
      <c r="F1039" s="17">
        <v>46000</v>
      </c>
      <c r="H1039" s="39">
        <f t="shared" ref="H1039:H1102" si="26">F1039-E1039</f>
        <v>0</v>
      </c>
      <c r="I1039" s="41">
        <v>74250</v>
      </c>
      <c r="L1039">
        <v>70537.5</v>
      </c>
    </row>
    <row r="1040" spans="1:12" ht="16.5" x14ac:dyDescent="0.25">
      <c r="A1040" s="15" t="str">
        <f t="shared" si="25"/>
        <v>MEGAMNH500</v>
      </c>
      <c r="B1040" s="38" t="s">
        <v>589</v>
      </c>
      <c r="C1040" s="18" t="s">
        <v>590</v>
      </c>
      <c r="D1040" s="18" t="s">
        <v>591</v>
      </c>
      <c r="E1040" s="17">
        <v>92000</v>
      </c>
      <c r="F1040" s="17">
        <v>92000</v>
      </c>
      <c r="H1040" s="39">
        <f t="shared" si="26"/>
        <v>0</v>
      </c>
      <c r="I1040" s="41">
        <v>73431</v>
      </c>
      <c r="L1040">
        <v>69759.45</v>
      </c>
    </row>
    <row r="1041" spans="1:12" ht="16.5" x14ac:dyDescent="0.25">
      <c r="A1041" s="15" t="str">
        <f t="shared" si="25"/>
        <v>MEGATH200</v>
      </c>
      <c r="B1041" s="38" t="s">
        <v>589</v>
      </c>
      <c r="C1041" s="18" t="s">
        <v>34</v>
      </c>
      <c r="D1041" s="18" t="s">
        <v>35</v>
      </c>
      <c r="E1041" s="17">
        <v>55595</v>
      </c>
      <c r="F1041" s="17">
        <v>55595</v>
      </c>
      <c r="H1041" s="39">
        <f t="shared" si="26"/>
        <v>0</v>
      </c>
      <c r="I1041" s="41">
        <v>119066</v>
      </c>
      <c r="L1041">
        <v>113112.7</v>
      </c>
    </row>
    <row r="1042" spans="1:12" ht="16.5" x14ac:dyDescent="0.25">
      <c r="A1042" s="15" t="str">
        <f t="shared" si="25"/>
        <v>MEGATH400</v>
      </c>
      <c r="B1042" s="38" t="s">
        <v>589</v>
      </c>
      <c r="C1042" s="18" t="s">
        <v>548</v>
      </c>
      <c r="D1042" s="18" t="s">
        <v>549</v>
      </c>
      <c r="E1042" s="17">
        <v>107205</v>
      </c>
      <c r="F1042" s="17">
        <v>107205</v>
      </c>
      <c r="H1042" s="39">
        <f t="shared" si="26"/>
        <v>0</v>
      </c>
      <c r="I1042" s="41">
        <v>70950</v>
      </c>
      <c r="L1042">
        <v>67402.5</v>
      </c>
    </row>
    <row r="1043" spans="1:12" ht="16.5" x14ac:dyDescent="0.25">
      <c r="A1043" s="15" t="str">
        <f t="shared" si="25"/>
        <v>MINHCAUCGM300</v>
      </c>
      <c r="B1043" s="19" t="s">
        <v>592</v>
      </c>
      <c r="C1043" s="19" t="s">
        <v>27</v>
      </c>
      <c r="D1043" s="19" t="s">
        <v>28</v>
      </c>
      <c r="E1043" s="16">
        <v>73431</v>
      </c>
      <c r="F1043" s="16">
        <v>66088</v>
      </c>
      <c r="H1043" s="39">
        <f t="shared" si="26"/>
        <v>-7343</v>
      </c>
      <c r="I1043" s="41">
        <v>111058</v>
      </c>
      <c r="L1043">
        <v>105505.09999999999</v>
      </c>
    </row>
    <row r="1044" spans="1:12" ht="16.5" x14ac:dyDescent="0.25">
      <c r="A1044" s="15" t="str">
        <f t="shared" si="25"/>
        <v>MINHCAUCGM500</v>
      </c>
      <c r="B1044" s="19" t="s">
        <v>592</v>
      </c>
      <c r="C1044" s="19" t="s">
        <v>542</v>
      </c>
      <c r="D1044" s="19" t="s">
        <v>543</v>
      </c>
      <c r="E1044" s="16">
        <v>119066</v>
      </c>
      <c r="F1044" s="16">
        <v>107159</v>
      </c>
      <c r="H1044" s="39">
        <f t="shared" si="26"/>
        <v>-11907</v>
      </c>
      <c r="I1044" s="41">
        <v>50183</v>
      </c>
      <c r="L1044">
        <v>47673.85</v>
      </c>
    </row>
    <row r="1045" spans="1:12" ht="16.5" x14ac:dyDescent="0.25">
      <c r="A1045" s="15" t="str">
        <f t="shared" si="25"/>
        <v>MINHCAUGM500</v>
      </c>
      <c r="B1045" s="19" t="s">
        <v>592</v>
      </c>
      <c r="C1045" s="19" t="s">
        <v>30</v>
      </c>
      <c r="D1045" s="19" t="s">
        <v>31</v>
      </c>
      <c r="E1045" s="16">
        <v>111058</v>
      </c>
      <c r="F1045" s="16">
        <v>99952</v>
      </c>
      <c r="H1045" s="39">
        <f t="shared" si="26"/>
        <v>-11106</v>
      </c>
      <c r="I1045" s="41">
        <v>46000</v>
      </c>
      <c r="L1045">
        <v>43700</v>
      </c>
    </row>
    <row r="1046" spans="1:12" ht="16.5" x14ac:dyDescent="0.25">
      <c r="A1046" s="15" t="str">
        <f t="shared" si="25"/>
        <v>MINHCAUTH200</v>
      </c>
      <c r="B1046" s="19" t="s">
        <v>592</v>
      </c>
      <c r="C1046" s="19" t="s">
        <v>34</v>
      </c>
      <c r="D1046" s="19" t="s">
        <v>35</v>
      </c>
      <c r="E1046" s="16">
        <v>55595</v>
      </c>
      <c r="F1046" s="16">
        <v>50036</v>
      </c>
      <c r="H1046" s="39">
        <f t="shared" si="26"/>
        <v>-5559</v>
      </c>
      <c r="I1046" s="41">
        <v>55595</v>
      </c>
      <c r="L1046">
        <v>52815.25</v>
      </c>
    </row>
    <row r="1047" spans="1:12" ht="16.5" x14ac:dyDescent="0.25">
      <c r="A1047" s="15" t="str">
        <f t="shared" si="25"/>
        <v>OKONOCGM100</v>
      </c>
      <c r="B1047" s="19" t="s">
        <v>594</v>
      </c>
      <c r="C1047" s="19" t="s">
        <v>551</v>
      </c>
      <c r="D1047" s="19" t="s">
        <v>552</v>
      </c>
      <c r="E1047" s="16">
        <v>24549</v>
      </c>
      <c r="F1047" s="16">
        <v>23322</v>
      </c>
      <c r="H1047" s="39">
        <f t="shared" si="26"/>
        <v>-1227</v>
      </c>
      <c r="I1047" s="41">
        <v>74250</v>
      </c>
      <c r="L1047">
        <v>69052.5</v>
      </c>
    </row>
    <row r="1048" spans="1:12" ht="16.5" x14ac:dyDescent="0.25">
      <c r="A1048" s="15" t="str">
        <f t="shared" si="25"/>
        <v>OKONOCGM300</v>
      </c>
      <c r="B1048" s="19" t="s">
        <v>594</v>
      </c>
      <c r="C1048" s="19" t="s">
        <v>27</v>
      </c>
      <c r="D1048" s="19" t="s">
        <v>28</v>
      </c>
      <c r="E1048" s="16">
        <v>73431</v>
      </c>
      <c r="F1048" s="16">
        <v>69759</v>
      </c>
      <c r="H1048" s="39">
        <f t="shared" si="26"/>
        <v>-3672</v>
      </c>
      <c r="I1048" s="41">
        <v>24549</v>
      </c>
      <c r="L1048">
        <v>22830.57</v>
      </c>
    </row>
    <row r="1049" spans="1:12" ht="16.5" x14ac:dyDescent="0.25">
      <c r="A1049" s="15" t="str">
        <f t="shared" si="25"/>
        <v>OKONOGM500</v>
      </c>
      <c r="B1049" s="19" t="s">
        <v>594</v>
      </c>
      <c r="C1049" s="19" t="s">
        <v>30</v>
      </c>
      <c r="D1049" s="19" t="s">
        <v>31</v>
      </c>
      <c r="E1049" s="16">
        <v>111058</v>
      </c>
      <c r="F1049" s="16">
        <v>105505</v>
      </c>
      <c r="H1049" s="39">
        <f t="shared" si="26"/>
        <v>-5553</v>
      </c>
      <c r="I1049" s="41">
        <v>73431</v>
      </c>
      <c r="L1049">
        <v>68290.83</v>
      </c>
    </row>
    <row r="1050" spans="1:12" ht="16.5" x14ac:dyDescent="0.25">
      <c r="A1050" s="15" t="str">
        <f t="shared" si="25"/>
        <v>OKONOGTLX250G</v>
      </c>
      <c r="B1050" s="19" t="s">
        <v>594</v>
      </c>
      <c r="C1050" s="19" t="s">
        <v>32</v>
      </c>
      <c r="D1050" s="19" t="s">
        <v>33</v>
      </c>
      <c r="E1050" s="16">
        <v>50182</v>
      </c>
      <c r="F1050" s="16">
        <v>47674</v>
      </c>
      <c r="H1050" s="39">
        <f t="shared" si="26"/>
        <v>-2508</v>
      </c>
      <c r="I1050" s="41">
        <v>119066</v>
      </c>
      <c r="L1050">
        <v>110731.38</v>
      </c>
    </row>
    <row r="1051" spans="1:12" ht="16.5" x14ac:dyDescent="0.25">
      <c r="A1051" s="15" t="str">
        <f t="shared" si="25"/>
        <v>OKONOTH200</v>
      </c>
      <c r="B1051" s="18" t="s">
        <v>594</v>
      </c>
      <c r="C1051" s="18" t="s">
        <v>34</v>
      </c>
      <c r="D1051" s="18" t="s">
        <v>35</v>
      </c>
      <c r="E1051" s="17">
        <v>55595</v>
      </c>
      <c r="F1051" s="17">
        <v>52816</v>
      </c>
      <c r="H1051" s="39">
        <f t="shared" si="26"/>
        <v>-2779</v>
      </c>
      <c r="I1051" s="41">
        <v>22500</v>
      </c>
      <c r="L1051">
        <v>20925</v>
      </c>
    </row>
    <row r="1052" spans="1:12" ht="16.5" x14ac:dyDescent="0.25">
      <c r="A1052" s="15" t="str">
        <f t="shared" si="25"/>
        <v>PTMARTCC300</v>
      </c>
      <c r="B1052" s="18" t="s">
        <v>596</v>
      </c>
      <c r="C1052" s="18" t="s">
        <v>37</v>
      </c>
      <c r="D1052" s="18" t="s">
        <v>38</v>
      </c>
      <c r="E1052" s="17">
        <v>74250</v>
      </c>
      <c r="F1052" s="17">
        <v>70537.5</v>
      </c>
      <c r="H1052" s="39">
        <f t="shared" si="26"/>
        <v>-3712.5</v>
      </c>
      <c r="I1052" s="41">
        <v>37500</v>
      </c>
      <c r="L1052">
        <v>34875</v>
      </c>
    </row>
    <row r="1053" spans="1:12" ht="16.5" x14ac:dyDescent="0.25">
      <c r="A1053" s="15" t="str">
        <f t="shared" si="25"/>
        <v>PTMARTCGM300</v>
      </c>
      <c r="B1053" s="18" t="s">
        <v>596</v>
      </c>
      <c r="C1053" s="18" t="s">
        <v>27</v>
      </c>
      <c r="D1053" s="18" t="s">
        <v>28</v>
      </c>
      <c r="E1053" s="17">
        <v>73431</v>
      </c>
      <c r="F1053" s="17">
        <v>69759.45</v>
      </c>
      <c r="H1053" s="39">
        <f t="shared" si="26"/>
        <v>-3671.5500000000029</v>
      </c>
      <c r="I1053" s="41">
        <v>70950</v>
      </c>
      <c r="L1053">
        <v>65983.5</v>
      </c>
    </row>
    <row r="1054" spans="1:12" ht="16.5" x14ac:dyDescent="0.25">
      <c r="A1054" s="15" t="str">
        <f t="shared" si="25"/>
        <v>PTMARTCGM500</v>
      </c>
      <c r="B1054" s="18" t="s">
        <v>596</v>
      </c>
      <c r="C1054" s="18" t="s">
        <v>542</v>
      </c>
      <c r="D1054" s="18" t="s">
        <v>543</v>
      </c>
      <c r="E1054" s="17">
        <v>119066</v>
      </c>
      <c r="F1054" s="17">
        <v>113112.7</v>
      </c>
      <c r="H1054" s="39">
        <f t="shared" si="26"/>
        <v>-5953.3000000000029</v>
      </c>
      <c r="I1054" s="41">
        <v>59400</v>
      </c>
      <c r="L1054">
        <v>46035</v>
      </c>
    </row>
    <row r="1055" spans="1:12" ht="16.5" x14ac:dyDescent="0.25">
      <c r="A1055" s="15" t="str">
        <f t="shared" si="25"/>
        <v>PTMARTCN300</v>
      </c>
      <c r="B1055" s="18" t="s">
        <v>596</v>
      </c>
      <c r="C1055" s="18" t="s">
        <v>39</v>
      </c>
      <c r="D1055" s="18" t="s">
        <v>40</v>
      </c>
      <c r="E1055" s="17">
        <v>70950</v>
      </c>
      <c r="F1055" s="17">
        <v>67402.5</v>
      </c>
      <c r="H1055" s="39">
        <f t="shared" si="26"/>
        <v>-3547.5</v>
      </c>
      <c r="I1055" s="41">
        <v>111058</v>
      </c>
      <c r="L1055">
        <v>103283.94</v>
      </c>
    </row>
    <row r="1056" spans="1:12" ht="16.5" x14ac:dyDescent="0.25">
      <c r="A1056" s="15" t="str">
        <f t="shared" si="25"/>
        <v>PTMARTGM500</v>
      </c>
      <c r="B1056" s="18" t="s">
        <v>596</v>
      </c>
      <c r="C1056" s="18" t="s">
        <v>30</v>
      </c>
      <c r="D1056" s="18" t="s">
        <v>31</v>
      </c>
      <c r="E1056" s="17">
        <v>111058</v>
      </c>
      <c r="F1056" s="17">
        <v>105505.09999999999</v>
      </c>
      <c r="H1056" s="39">
        <f t="shared" si="26"/>
        <v>-5552.9000000000087</v>
      </c>
      <c r="I1056" s="41">
        <v>50183</v>
      </c>
      <c r="L1056">
        <v>46670.19</v>
      </c>
    </row>
    <row r="1057" spans="1:12" ht="16.5" x14ac:dyDescent="0.25">
      <c r="A1057" s="15" t="str">
        <f t="shared" si="25"/>
        <v>PTMARTGTLX250G</v>
      </c>
      <c r="B1057" s="18" t="s">
        <v>596</v>
      </c>
      <c r="C1057" s="18" t="s">
        <v>32</v>
      </c>
      <c r="D1057" s="18" t="s">
        <v>33</v>
      </c>
      <c r="E1057" s="16">
        <v>50182</v>
      </c>
      <c r="F1057" s="17">
        <v>47673.85</v>
      </c>
      <c r="H1057" s="39">
        <f t="shared" si="26"/>
        <v>-2508.1500000000015</v>
      </c>
      <c r="I1057" s="41">
        <v>111606</v>
      </c>
      <c r="L1057">
        <v>103793.58</v>
      </c>
    </row>
    <row r="1058" spans="1:12" ht="16.5" x14ac:dyDescent="0.25">
      <c r="A1058" s="15" t="str">
        <f t="shared" si="25"/>
        <v>PTMARTMNH250</v>
      </c>
      <c r="B1058" s="18" t="s">
        <v>596</v>
      </c>
      <c r="C1058" s="18" t="s">
        <v>48</v>
      </c>
      <c r="D1058" s="18" t="s">
        <v>49</v>
      </c>
      <c r="E1058" s="17">
        <v>46000</v>
      </c>
      <c r="F1058" s="17">
        <v>43700</v>
      </c>
      <c r="H1058" s="39">
        <f t="shared" si="26"/>
        <v>-2300</v>
      </c>
      <c r="I1058" s="41">
        <v>46000</v>
      </c>
      <c r="L1058">
        <v>42780</v>
      </c>
    </row>
    <row r="1059" spans="1:12" ht="16.5" x14ac:dyDescent="0.25">
      <c r="A1059" s="15" t="str">
        <f t="shared" si="25"/>
        <v>PTMARTTH200</v>
      </c>
      <c r="B1059" s="19" t="s">
        <v>596</v>
      </c>
      <c r="C1059" s="19" t="s">
        <v>34</v>
      </c>
      <c r="D1059" s="19" t="s">
        <v>35</v>
      </c>
      <c r="E1059" s="16">
        <v>55595</v>
      </c>
      <c r="F1059" s="16">
        <v>52815.25</v>
      </c>
      <c r="H1059" s="39">
        <f t="shared" si="26"/>
        <v>-2779.75</v>
      </c>
      <c r="I1059" s="41">
        <v>55595</v>
      </c>
      <c r="L1059">
        <v>51703.350000000006</v>
      </c>
    </row>
    <row r="1060" spans="1:12" ht="16.5" x14ac:dyDescent="0.25">
      <c r="A1060" s="15" t="str">
        <f t="shared" si="25"/>
        <v>READYMARTCC300</v>
      </c>
      <c r="B1060" s="19" t="s">
        <v>4780</v>
      </c>
      <c r="C1060" s="19" t="s">
        <v>37</v>
      </c>
      <c r="D1060" s="19" t="s">
        <v>38</v>
      </c>
      <c r="E1060" s="16">
        <v>74250</v>
      </c>
      <c r="F1060" s="16">
        <v>69052.5</v>
      </c>
      <c r="H1060" s="39">
        <f t="shared" si="26"/>
        <v>-5197.5</v>
      </c>
      <c r="I1060" s="41">
        <v>21667</v>
      </c>
      <c r="L1060">
        <v>20150.310000000001</v>
      </c>
    </row>
    <row r="1061" spans="1:12" ht="16.5" x14ac:dyDescent="0.25">
      <c r="A1061" s="15" t="str">
        <f t="shared" si="25"/>
        <v>READYMARTCGM100</v>
      </c>
      <c r="B1061" s="19" t="s">
        <v>4780</v>
      </c>
      <c r="C1061" s="19" t="s">
        <v>551</v>
      </c>
      <c r="D1061" s="19" t="s">
        <v>552</v>
      </c>
      <c r="E1061" s="16">
        <v>24549</v>
      </c>
      <c r="F1061" s="16">
        <v>22830.57</v>
      </c>
      <c r="H1061" s="39">
        <f t="shared" si="26"/>
        <v>-1718.4300000000003</v>
      </c>
      <c r="I1061" s="41">
        <v>36111</v>
      </c>
      <c r="L1061">
        <v>33583.230000000003</v>
      </c>
    </row>
    <row r="1062" spans="1:12" ht="16.5" x14ac:dyDescent="0.25">
      <c r="A1062" s="15" t="str">
        <f t="shared" si="25"/>
        <v>READYMARTCGM300</v>
      </c>
      <c r="B1062" s="19" t="s">
        <v>4780</v>
      </c>
      <c r="C1062" s="19" t="s">
        <v>27</v>
      </c>
      <c r="D1062" s="19" t="s">
        <v>28</v>
      </c>
      <c r="E1062" s="16">
        <v>73431</v>
      </c>
      <c r="F1062" s="16">
        <v>68290.83</v>
      </c>
      <c r="H1062" s="39">
        <f t="shared" si="26"/>
        <v>-5140.1699999999983</v>
      </c>
      <c r="I1062" s="41">
        <v>70000</v>
      </c>
      <c r="L1062">
        <v>65100</v>
      </c>
    </row>
    <row r="1063" spans="1:12" ht="16.5" x14ac:dyDescent="0.25">
      <c r="A1063" s="15" t="str">
        <f t="shared" si="25"/>
        <v>READYMARTCGM500</v>
      </c>
      <c r="B1063" s="19" t="s">
        <v>4780</v>
      </c>
      <c r="C1063" s="19" t="s">
        <v>542</v>
      </c>
      <c r="D1063" s="19" t="s">
        <v>543</v>
      </c>
      <c r="E1063" s="16">
        <v>119066</v>
      </c>
      <c r="F1063" s="16">
        <v>110731.38</v>
      </c>
      <c r="H1063" s="39">
        <f t="shared" si="26"/>
        <v>-8334.6199999999953</v>
      </c>
      <c r="I1063" s="41">
        <v>61050</v>
      </c>
      <c r="L1063">
        <v>46872</v>
      </c>
    </row>
    <row r="1064" spans="1:12" ht="16.5" x14ac:dyDescent="0.25">
      <c r="A1064" s="15" t="str">
        <f t="shared" si="25"/>
        <v>READYMARTCGST150</v>
      </c>
      <c r="B1064" s="19" t="s">
        <v>4780</v>
      </c>
      <c r="C1064" s="19" t="s">
        <v>563</v>
      </c>
      <c r="D1064" s="19" t="s">
        <v>564</v>
      </c>
      <c r="E1064" s="16">
        <v>22500</v>
      </c>
      <c r="F1064" s="16">
        <v>20925</v>
      </c>
      <c r="H1064" s="39">
        <f t="shared" si="26"/>
        <v>-1575</v>
      </c>
      <c r="I1064" s="41">
        <v>73431</v>
      </c>
      <c r="L1064">
        <v>73431</v>
      </c>
    </row>
    <row r="1065" spans="1:12" ht="16.5" x14ac:dyDescent="0.25">
      <c r="A1065" s="15" t="str">
        <f t="shared" si="25"/>
        <v>READYMARTCGST250</v>
      </c>
      <c r="B1065" s="19" t="s">
        <v>4780</v>
      </c>
      <c r="C1065" s="19" t="s">
        <v>598</v>
      </c>
      <c r="D1065" s="19" t="s">
        <v>599</v>
      </c>
      <c r="E1065" s="16">
        <v>37500</v>
      </c>
      <c r="F1065" s="16">
        <v>34875</v>
      </c>
      <c r="H1065" s="39">
        <f t="shared" si="26"/>
        <v>-2625</v>
      </c>
      <c r="I1065" s="41">
        <v>111058</v>
      </c>
      <c r="L1065">
        <v>111058</v>
      </c>
    </row>
    <row r="1066" spans="1:12" ht="16.5" x14ac:dyDescent="0.25">
      <c r="A1066" s="15" t="str">
        <f t="shared" si="25"/>
        <v>READYMARTCN300</v>
      </c>
      <c r="B1066" s="19" t="s">
        <v>4780</v>
      </c>
      <c r="C1066" s="19" t="s">
        <v>39</v>
      </c>
      <c r="D1066" s="19" t="s">
        <v>40</v>
      </c>
      <c r="E1066" s="16">
        <v>70950</v>
      </c>
      <c r="F1066" s="16">
        <v>65983.5</v>
      </c>
      <c r="H1066" s="39">
        <f t="shared" si="26"/>
        <v>-4966.5</v>
      </c>
      <c r="I1066" s="41">
        <v>50183</v>
      </c>
      <c r="L1066">
        <v>50183</v>
      </c>
    </row>
    <row r="1067" spans="1:12" ht="16.5" x14ac:dyDescent="0.25">
      <c r="A1067" s="15" t="str">
        <f t="shared" si="25"/>
        <v>READYMARTGL250</v>
      </c>
      <c r="B1067" s="19" t="s">
        <v>4780</v>
      </c>
      <c r="C1067" s="19" t="s">
        <v>44</v>
      </c>
      <c r="D1067" s="19" t="s">
        <v>45</v>
      </c>
      <c r="E1067" s="16">
        <v>59400</v>
      </c>
      <c r="F1067" s="16">
        <v>46035</v>
      </c>
      <c r="H1067" s="39">
        <f t="shared" si="26"/>
        <v>-13365</v>
      </c>
      <c r="I1067" s="41">
        <v>55595</v>
      </c>
      <c r="L1067">
        <v>55595</v>
      </c>
    </row>
    <row r="1068" spans="1:12" ht="16.5" x14ac:dyDescent="0.25">
      <c r="A1068" s="15" t="str">
        <f t="shared" si="25"/>
        <v>READYMARTGM500</v>
      </c>
      <c r="B1068" s="19" t="s">
        <v>4780</v>
      </c>
      <c r="C1068" s="19" t="s">
        <v>30</v>
      </c>
      <c r="D1068" s="19" t="s">
        <v>31</v>
      </c>
      <c r="E1068" s="16">
        <v>111058</v>
      </c>
      <c r="F1068" s="16">
        <v>103283.94</v>
      </c>
      <c r="H1068" s="39">
        <f t="shared" si="26"/>
        <v>-7774.0599999999977</v>
      </c>
      <c r="I1068" s="41">
        <v>24549</v>
      </c>
      <c r="L1068">
        <v>22340</v>
      </c>
    </row>
    <row r="1069" spans="1:12" ht="16.5" x14ac:dyDescent="0.25">
      <c r="A1069" s="15" t="str">
        <f t="shared" si="25"/>
        <v>READYMARTGTLX250G</v>
      </c>
      <c r="B1069" s="19" t="s">
        <v>4780</v>
      </c>
      <c r="C1069" s="19" t="s">
        <v>32</v>
      </c>
      <c r="D1069" s="19" t="s">
        <v>33</v>
      </c>
      <c r="E1069" s="16">
        <v>50182</v>
      </c>
      <c r="F1069" s="16">
        <v>46670.19</v>
      </c>
      <c r="H1069" s="39">
        <f t="shared" si="26"/>
        <v>-3511.8099999999977</v>
      </c>
      <c r="I1069" s="41">
        <v>111058</v>
      </c>
      <c r="L1069">
        <v>101063</v>
      </c>
    </row>
    <row r="1070" spans="1:12" ht="16.5" x14ac:dyDescent="0.25">
      <c r="A1070" s="15" t="str">
        <f t="shared" si="25"/>
        <v>READYMARTGXD500</v>
      </c>
      <c r="B1070" s="19" t="s">
        <v>4780</v>
      </c>
      <c r="C1070" s="19" t="s">
        <v>52</v>
      </c>
      <c r="D1070" s="19" t="s">
        <v>53</v>
      </c>
      <c r="E1070" s="16">
        <v>111606</v>
      </c>
      <c r="F1070" s="16">
        <v>103793.58</v>
      </c>
      <c r="H1070" s="39">
        <f t="shared" si="26"/>
        <v>-7812.4199999999983</v>
      </c>
      <c r="I1070" s="41">
        <v>73431</v>
      </c>
      <c r="L1070">
        <v>69025</v>
      </c>
    </row>
    <row r="1071" spans="1:12" ht="16.5" x14ac:dyDescent="0.25">
      <c r="A1071" s="15" t="str">
        <f t="shared" si="25"/>
        <v>READYMARTMNH250</v>
      </c>
      <c r="B1071" s="19" t="s">
        <v>4780</v>
      </c>
      <c r="C1071" s="19" t="s">
        <v>48</v>
      </c>
      <c r="D1071" s="19" t="s">
        <v>49</v>
      </c>
      <c r="E1071" s="16">
        <v>46000</v>
      </c>
      <c r="F1071" s="16">
        <v>42780</v>
      </c>
      <c r="H1071" s="39">
        <f t="shared" si="26"/>
        <v>-3220</v>
      </c>
      <c r="I1071" s="41">
        <v>57387</v>
      </c>
      <c r="L1071">
        <v>57387</v>
      </c>
    </row>
    <row r="1072" spans="1:12" ht="16.5" x14ac:dyDescent="0.25">
      <c r="A1072" s="15" t="str">
        <f t="shared" si="25"/>
        <v>READYMARTTH200</v>
      </c>
      <c r="B1072" s="19" t="s">
        <v>4780</v>
      </c>
      <c r="C1072" s="19" t="s">
        <v>34</v>
      </c>
      <c r="D1072" s="19" t="s">
        <v>35</v>
      </c>
      <c r="E1072" s="16">
        <v>55595</v>
      </c>
      <c r="F1072" s="16">
        <v>51703.350000000006</v>
      </c>
      <c r="H1072" s="39">
        <f t="shared" si="26"/>
        <v>-3891.6499999999942</v>
      </c>
      <c r="I1072" s="41">
        <v>50183</v>
      </c>
      <c r="L1072">
        <v>47172</v>
      </c>
    </row>
    <row r="1073" spans="1:12" ht="16.5" x14ac:dyDescent="0.25">
      <c r="A1073" s="15" t="str">
        <f t="shared" si="25"/>
        <v>READYMARTTHST150</v>
      </c>
      <c r="B1073" s="19" t="s">
        <v>4780</v>
      </c>
      <c r="C1073" s="19" t="s">
        <v>565</v>
      </c>
      <c r="D1073" s="19" t="s">
        <v>566</v>
      </c>
      <c r="E1073" s="16">
        <v>21667</v>
      </c>
      <c r="F1073" s="16">
        <v>20150.310000000001</v>
      </c>
      <c r="H1073" s="39">
        <f t="shared" si="26"/>
        <v>-1516.6899999999987</v>
      </c>
      <c r="I1073" s="41">
        <v>55595</v>
      </c>
      <c r="L1073">
        <v>52259</v>
      </c>
    </row>
    <row r="1074" spans="1:12" ht="16.5" x14ac:dyDescent="0.25">
      <c r="A1074" s="15" t="str">
        <f t="shared" si="25"/>
        <v>READYMARTTHST250</v>
      </c>
      <c r="B1074" s="19" t="s">
        <v>4780</v>
      </c>
      <c r="C1074" s="19" t="s">
        <v>600</v>
      </c>
      <c r="D1074" s="19" t="s">
        <v>601</v>
      </c>
      <c r="E1074" s="16">
        <v>36111</v>
      </c>
      <c r="F1074" s="16">
        <v>33583.230000000003</v>
      </c>
      <c r="H1074" s="39">
        <f t="shared" si="26"/>
        <v>-2527.7699999999968</v>
      </c>
      <c r="I1074" s="41">
        <v>74250</v>
      </c>
      <c r="L1074">
        <v>70538</v>
      </c>
    </row>
    <row r="1075" spans="1:12" ht="16.5" x14ac:dyDescent="0.25">
      <c r="A1075" s="15" t="str">
        <f t="shared" si="25"/>
        <v>READYMARTGHK300</v>
      </c>
      <c r="B1075" s="19" t="s">
        <v>4780</v>
      </c>
      <c r="C1075" s="19" t="s">
        <v>553</v>
      </c>
      <c r="D1075" s="19" t="s">
        <v>554</v>
      </c>
      <c r="E1075" s="16">
        <v>70000</v>
      </c>
      <c r="F1075" s="16">
        <v>65100</v>
      </c>
      <c r="H1075" s="39">
        <f t="shared" si="26"/>
        <v>-4900</v>
      </c>
      <c r="I1075" s="41">
        <v>24549</v>
      </c>
      <c r="L1075">
        <v>23322</v>
      </c>
    </row>
    <row r="1076" spans="1:12" ht="16.5" x14ac:dyDescent="0.25">
      <c r="A1076" s="15" t="str">
        <f t="shared" si="25"/>
        <v>READYMARTGSG250</v>
      </c>
      <c r="B1076" s="19" t="s">
        <v>4780</v>
      </c>
      <c r="C1076" s="19" t="s">
        <v>46</v>
      </c>
      <c r="D1076" s="19" t="s">
        <v>47</v>
      </c>
      <c r="E1076" s="16">
        <v>61050</v>
      </c>
      <c r="F1076" s="16">
        <v>46872</v>
      </c>
      <c r="H1076" s="39">
        <f t="shared" si="26"/>
        <v>-14178</v>
      </c>
      <c r="I1076" s="41">
        <v>73431</v>
      </c>
      <c r="L1076">
        <v>69759</v>
      </c>
    </row>
    <row r="1077" spans="1:12" ht="16.5" x14ac:dyDescent="0.25">
      <c r="A1077" s="15" t="str">
        <f t="shared" si="25"/>
        <v>SANHDIEUCGM300</v>
      </c>
      <c r="B1077" s="19" t="s">
        <v>602</v>
      </c>
      <c r="C1077" s="19" t="s">
        <v>27</v>
      </c>
      <c r="D1077" s="19" t="s">
        <v>28</v>
      </c>
      <c r="E1077" s="16">
        <v>73431</v>
      </c>
      <c r="F1077" s="16">
        <v>73431</v>
      </c>
      <c r="H1077" s="39">
        <f t="shared" si="26"/>
        <v>0</v>
      </c>
      <c r="I1077" s="41">
        <v>70950</v>
      </c>
      <c r="L1077">
        <v>67403</v>
      </c>
    </row>
    <row r="1078" spans="1:12" ht="16.5" x14ac:dyDescent="0.25">
      <c r="A1078" s="15" t="str">
        <f t="shared" si="25"/>
        <v>SANHDIEUGM500</v>
      </c>
      <c r="B1078" s="19" t="s">
        <v>602</v>
      </c>
      <c r="C1078" s="19" t="s">
        <v>30</v>
      </c>
      <c r="D1078" s="19" t="s">
        <v>31</v>
      </c>
      <c r="E1078" s="16">
        <v>111058</v>
      </c>
      <c r="F1078" s="16">
        <v>111058</v>
      </c>
      <c r="H1078" s="39">
        <f t="shared" si="26"/>
        <v>0</v>
      </c>
      <c r="I1078" s="41">
        <v>56430</v>
      </c>
      <c r="L1078">
        <v>56430</v>
      </c>
    </row>
    <row r="1079" spans="1:12" ht="16.5" x14ac:dyDescent="0.25">
      <c r="A1079" s="15" t="str">
        <f t="shared" si="25"/>
        <v>SANHDIEUGTLX250G</v>
      </c>
      <c r="B1079" s="19" t="s">
        <v>602</v>
      </c>
      <c r="C1079" s="19" t="s">
        <v>32</v>
      </c>
      <c r="D1079" s="19" t="s">
        <v>33</v>
      </c>
      <c r="E1079" s="16">
        <v>50182</v>
      </c>
      <c r="F1079" s="16">
        <v>50182</v>
      </c>
      <c r="H1079" s="39">
        <f t="shared" si="26"/>
        <v>0</v>
      </c>
      <c r="I1079" s="41">
        <v>111058</v>
      </c>
      <c r="L1079">
        <v>105506</v>
      </c>
    </row>
    <row r="1080" spans="1:12" ht="16.5" x14ac:dyDescent="0.25">
      <c r="A1080" s="15" t="str">
        <f t="shared" si="25"/>
        <v>SANHDIEUTH200</v>
      </c>
      <c r="B1080" s="19" t="s">
        <v>602</v>
      </c>
      <c r="C1080" s="19" t="s">
        <v>34</v>
      </c>
      <c r="D1080" s="19" t="s">
        <v>35</v>
      </c>
      <c r="E1080" s="16">
        <v>55595</v>
      </c>
      <c r="F1080" s="16">
        <v>55595</v>
      </c>
      <c r="H1080" s="39">
        <f t="shared" si="26"/>
        <v>0</v>
      </c>
      <c r="I1080" s="41">
        <v>57998</v>
      </c>
      <c r="L1080">
        <v>57998</v>
      </c>
    </row>
    <row r="1081" spans="1:12" ht="16.5" x14ac:dyDescent="0.25">
      <c r="A1081" s="15" t="str">
        <f t="shared" si="25"/>
        <v>SEVENCGM100</v>
      </c>
      <c r="B1081" s="19" t="s">
        <v>603</v>
      </c>
      <c r="C1081" s="19" t="s">
        <v>551</v>
      </c>
      <c r="D1081" s="19" t="s">
        <v>552</v>
      </c>
      <c r="E1081" s="16">
        <v>24549</v>
      </c>
      <c r="F1081" s="16">
        <v>22340</v>
      </c>
      <c r="H1081" s="39">
        <f t="shared" si="26"/>
        <v>-2209</v>
      </c>
      <c r="I1081" s="41">
        <v>50183</v>
      </c>
      <c r="L1081">
        <v>47672</v>
      </c>
    </row>
    <row r="1082" spans="1:12" ht="16.5" x14ac:dyDescent="0.25">
      <c r="A1082" s="15" t="str">
        <f t="shared" si="25"/>
        <v>SEVENGM500</v>
      </c>
      <c r="B1082" s="19" t="s">
        <v>603</v>
      </c>
      <c r="C1082" s="19" t="s">
        <v>30</v>
      </c>
      <c r="D1082" s="19" t="s">
        <v>31</v>
      </c>
      <c r="E1082" s="16">
        <v>111058</v>
      </c>
      <c r="F1082" s="16">
        <v>101063</v>
      </c>
      <c r="H1082" s="39">
        <f t="shared" si="26"/>
        <v>-9995</v>
      </c>
      <c r="I1082" s="41">
        <v>96890</v>
      </c>
      <c r="L1082">
        <v>96890</v>
      </c>
    </row>
    <row r="1083" spans="1:12" ht="16.5" x14ac:dyDescent="0.25">
      <c r="A1083" s="15" t="str">
        <f t="shared" si="25"/>
        <v>SIBACGM300</v>
      </c>
      <c r="B1083" s="19" t="s">
        <v>604</v>
      </c>
      <c r="C1083" s="19" t="s">
        <v>27</v>
      </c>
      <c r="D1083" s="19" t="s">
        <v>28</v>
      </c>
      <c r="E1083" s="16">
        <v>73431</v>
      </c>
      <c r="F1083" s="16">
        <v>69025</v>
      </c>
      <c r="H1083" s="39">
        <f t="shared" si="26"/>
        <v>-4406</v>
      </c>
      <c r="I1083" s="41">
        <v>46000</v>
      </c>
      <c r="L1083">
        <v>43700</v>
      </c>
    </row>
    <row r="1084" spans="1:12" ht="16.5" x14ac:dyDescent="0.25">
      <c r="A1084" s="15" t="str">
        <f t="shared" si="25"/>
        <v>SIBAGSG250</v>
      </c>
      <c r="B1084" s="19" t="s">
        <v>604</v>
      </c>
      <c r="C1084" s="19" t="s">
        <v>46</v>
      </c>
      <c r="D1084" s="19" t="s">
        <v>47</v>
      </c>
      <c r="E1084" s="16">
        <v>57387</v>
      </c>
      <c r="F1084" s="16">
        <v>57387</v>
      </c>
      <c r="H1084" s="39">
        <f t="shared" si="26"/>
        <v>0</v>
      </c>
      <c r="I1084" s="41">
        <v>55595</v>
      </c>
      <c r="L1084">
        <v>52815</v>
      </c>
    </row>
    <row r="1085" spans="1:12" ht="16.5" x14ac:dyDescent="0.25">
      <c r="A1085" s="15" t="str">
        <f t="shared" si="25"/>
        <v>SIBAGTLX250G</v>
      </c>
      <c r="B1085" s="19" t="s">
        <v>604</v>
      </c>
      <c r="C1085" s="19" t="s">
        <v>32</v>
      </c>
      <c r="D1085" s="19" t="s">
        <v>33</v>
      </c>
      <c r="E1085" s="16">
        <v>50182</v>
      </c>
      <c r="F1085" s="16">
        <v>47172</v>
      </c>
      <c r="H1085" s="39">
        <f t="shared" si="26"/>
        <v>-3010</v>
      </c>
      <c r="I1085" s="41">
        <v>24549</v>
      </c>
      <c r="L1085">
        <v>24549</v>
      </c>
    </row>
    <row r="1086" spans="1:12" ht="16.5" x14ac:dyDescent="0.25">
      <c r="A1086" s="15" t="str">
        <f t="shared" si="25"/>
        <v>SIBATH200</v>
      </c>
      <c r="B1086" s="19" t="s">
        <v>604</v>
      </c>
      <c r="C1086" s="19" t="s">
        <v>34</v>
      </c>
      <c r="D1086" s="19" t="s">
        <v>35</v>
      </c>
      <c r="E1086" s="16">
        <v>55595</v>
      </c>
      <c r="F1086" s="16">
        <v>52259</v>
      </c>
      <c r="H1086" s="39">
        <f t="shared" si="26"/>
        <v>-3336</v>
      </c>
      <c r="I1086" s="41">
        <v>73431</v>
      </c>
      <c r="L1086">
        <v>73431</v>
      </c>
    </row>
    <row r="1087" spans="1:12" ht="16.5" x14ac:dyDescent="0.25">
      <c r="A1087" s="15" t="str">
        <f t="shared" si="25"/>
        <v>SMARTCC300</v>
      </c>
      <c r="B1087" s="19" t="s">
        <v>606</v>
      </c>
      <c r="C1087" s="19" t="s">
        <v>37</v>
      </c>
      <c r="D1087" s="19" t="s">
        <v>38</v>
      </c>
      <c r="E1087" s="16">
        <v>74250</v>
      </c>
      <c r="F1087" s="16">
        <v>70538</v>
      </c>
      <c r="H1087" s="39">
        <f t="shared" si="26"/>
        <v>-3712</v>
      </c>
      <c r="I1087" s="41">
        <v>70950</v>
      </c>
      <c r="L1087">
        <v>70950</v>
      </c>
    </row>
    <row r="1088" spans="1:12" ht="16.5" x14ac:dyDescent="0.25">
      <c r="A1088" s="15" t="str">
        <f t="shared" si="25"/>
        <v>SMARTCGM100</v>
      </c>
      <c r="B1088" s="19" t="s">
        <v>606</v>
      </c>
      <c r="C1088" s="19" t="s">
        <v>551</v>
      </c>
      <c r="D1088" s="19" t="s">
        <v>552</v>
      </c>
      <c r="E1088" s="16">
        <v>24549</v>
      </c>
      <c r="F1088" s="16">
        <v>23322</v>
      </c>
      <c r="H1088" s="39">
        <f t="shared" si="26"/>
        <v>-1227</v>
      </c>
      <c r="I1088" s="41">
        <v>70000</v>
      </c>
      <c r="L1088">
        <v>70000</v>
      </c>
    </row>
    <row r="1089" spans="1:12" ht="16.5" x14ac:dyDescent="0.25">
      <c r="A1089" s="15" t="str">
        <f t="shared" si="25"/>
        <v>SMARTCGM300</v>
      </c>
      <c r="B1089" s="19" t="s">
        <v>606</v>
      </c>
      <c r="C1089" s="19" t="s">
        <v>27</v>
      </c>
      <c r="D1089" s="19" t="s">
        <v>28</v>
      </c>
      <c r="E1089" s="16">
        <v>73431</v>
      </c>
      <c r="F1089" s="16">
        <v>69759</v>
      </c>
      <c r="H1089" s="39">
        <f t="shared" si="26"/>
        <v>-3672</v>
      </c>
      <c r="I1089" s="41">
        <v>49500</v>
      </c>
      <c r="L1089">
        <v>49500</v>
      </c>
    </row>
    <row r="1090" spans="1:12" ht="16.5" x14ac:dyDescent="0.25">
      <c r="A1090" s="15" t="str">
        <f t="shared" si="25"/>
        <v>SMARTCN300</v>
      </c>
      <c r="B1090" s="19" t="s">
        <v>606</v>
      </c>
      <c r="C1090" s="19" t="s">
        <v>39</v>
      </c>
      <c r="D1090" s="19" t="s">
        <v>40</v>
      </c>
      <c r="E1090" s="16">
        <v>70950</v>
      </c>
      <c r="F1090" s="16">
        <v>67403</v>
      </c>
      <c r="H1090" s="39">
        <f t="shared" si="26"/>
        <v>-3547</v>
      </c>
      <c r="I1090" s="41">
        <v>111058</v>
      </c>
      <c r="L1090">
        <v>111058</v>
      </c>
    </row>
    <row r="1091" spans="1:12" ht="16.5" x14ac:dyDescent="0.25">
      <c r="A1091" s="15" t="str">
        <f t="shared" si="25"/>
        <v>SMARTGL250</v>
      </c>
      <c r="B1091" s="19" t="s">
        <v>606</v>
      </c>
      <c r="C1091" s="19" t="s">
        <v>44</v>
      </c>
      <c r="D1091" s="19" t="s">
        <v>45</v>
      </c>
      <c r="E1091" s="16">
        <v>56430</v>
      </c>
      <c r="F1091" s="16">
        <v>56430</v>
      </c>
      <c r="H1091" s="39">
        <f t="shared" si="26"/>
        <v>0</v>
      </c>
      <c r="I1091" s="41">
        <v>50400</v>
      </c>
      <c r="L1091">
        <v>50400</v>
      </c>
    </row>
    <row r="1092" spans="1:12" ht="16.5" x14ac:dyDescent="0.25">
      <c r="A1092" s="15" t="str">
        <f t="shared" si="25"/>
        <v>SMARTGM500</v>
      </c>
      <c r="B1092" s="19" t="s">
        <v>606</v>
      </c>
      <c r="C1092" s="19" t="s">
        <v>30</v>
      </c>
      <c r="D1092" s="19" t="s">
        <v>31</v>
      </c>
      <c r="E1092" s="16">
        <v>111058</v>
      </c>
      <c r="F1092" s="16">
        <v>105506</v>
      </c>
      <c r="H1092" s="39">
        <f t="shared" si="26"/>
        <v>-5552</v>
      </c>
      <c r="I1092" s="41">
        <v>50183</v>
      </c>
      <c r="L1092">
        <v>50182</v>
      </c>
    </row>
    <row r="1093" spans="1:12" ht="16.5" x14ac:dyDescent="0.25">
      <c r="A1093" s="15" t="str">
        <f t="shared" si="25"/>
        <v>SMARTGSG250</v>
      </c>
      <c r="B1093" s="19" t="s">
        <v>606</v>
      </c>
      <c r="C1093" s="19" t="s">
        <v>46</v>
      </c>
      <c r="D1093" s="19" t="s">
        <v>47</v>
      </c>
      <c r="E1093" s="16">
        <v>57998</v>
      </c>
      <c r="F1093" s="16">
        <v>57998</v>
      </c>
      <c r="H1093" s="39">
        <f t="shared" si="26"/>
        <v>0</v>
      </c>
      <c r="I1093" s="41">
        <v>111606</v>
      </c>
      <c r="L1093">
        <v>111606</v>
      </c>
    </row>
    <row r="1094" spans="1:12" ht="16.5" x14ac:dyDescent="0.25">
      <c r="A1094" s="15" t="str">
        <f t="shared" si="25"/>
        <v>SMARTGTLX250G</v>
      </c>
      <c r="B1094" s="19" t="s">
        <v>606</v>
      </c>
      <c r="C1094" s="19" t="s">
        <v>32</v>
      </c>
      <c r="D1094" s="19" t="s">
        <v>33</v>
      </c>
      <c r="E1094" s="16">
        <v>50182</v>
      </c>
      <c r="F1094" s="16">
        <v>47672</v>
      </c>
      <c r="H1094" s="39">
        <f t="shared" si="26"/>
        <v>-2510</v>
      </c>
      <c r="I1094" s="41">
        <v>46000</v>
      </c>
      <c r="L1094">
        <v>46000</v>
      </c>
    </row>
    <row r="1095" spans="1:12" ht="16.5" x14ac:dyDescent="0.25">
      <c r="A1095" s="15" t="str">
        <f t="shared" si="25"/>
        <v>SMARTGTNH500</v>
      </c>
      <c r="B1095" s="19" t="s">
        <v>606</v>
      </c>
      <c r="C1095" s="19" t="s">
        <v>546</v>
      </c>
      <c r="D1095" s="19" t="s">
        <v>547</v>
      </c>
      <c r="E1095" s="16">
        <v>96890</v>
      </c>
      <c r="F1095" s="16">
        <v>96890</v>
      </c>
      <c r="H1095" s="39">
        <f t="shared" si="26"/>
        <v>0</v>
      </c>
      <c r="I1095" s="41">
        <v>55595</v>
      </c>
      <c r="L1095">
        <v>55595</v>
      </c>
    </row>
    <row r="1096" spans="1:12" ht="16.5" x14ac:dyDescent="0.25">
      <c r="A1096" s="15" t="str">
        <f t="shared" si="25"/>
        <v>SMARTMNH250</v>
      </c>
      <c r="B1096" s="19" t="s">
        <v>606</v>
      </c>
      <c r="C1096" s="19" t="s">
        <v>48</v>
      </c>
      <c r="D1096" s="19" t="s">
        <v>49</v>
      </c>
      <c r="E1096" s="16">
        <v>46000</v>
      </c>
      <c r="F1096" s="16">
        <v>43700</v>
      </c>
      <c r="H1096" s="39">
        <f t="shared" si="26"/>
        <v>-2300</v>
      </c>
      <c r="I1096" s="41">
        <v>22500</v>
      </c>
      <c r="L1096">
        <v>20925</v>
      </c>
    </row>
    <row r="1097" spans="1:12" ht="16.5" x14ac:dyDescent="0.25">
      <c r="A1097" s="15" t="str">
        <f t="shared" si="25"/>
        <v>SMARTTH200</v>
      </c>
      <c r="B1097" s="19" t="s">
        <v>606</v>
      </c>
      <c r="C1097" s="19" t="s">
        <v>34</v>
      </c>
      <c r="D1097" s="19" t="s">
        <v>35</v>
      </c>
      <c r="E1097" s="16">
        <v>55595</v>
      </c>
      <c r="F1097" s="16">
        <v>52815</v>
      </c>
      <c r="H1097" s="39">
        <f t="shared" si="26"/>
        <v>-2780</v>
      </c>
      <c r="I1097" s="41">
        <v>111058</v>
      </c>
      <c r="L1097">
        <v>103284</v>
      </c>
    </row>
    <row r="1098" spans="1:12" ht="16.5" x14ac:dyDescent="0.25">
      <c r="A1098" s="15" t="str">
        <f t="shared" si="25"/>
        <v>STCHOHAYCGM100</v>
      </c>
      <c r="B1098" s="19" t="s">
        <v>608</v>
      </c>
      <c r="C1098" s="19" t="s">
        <v>551</v>
      </c>
      <c r="D1098" s="19" t="s">
        <v>552</v>
      </c>
      <c r="E1098" s="16">
        <v>24549</v>
      </c>
      <c r="F1098" s="16">
        <v>24549</v>
      </c>
      <c r="H1098" s="39">
        <f t="shared" si="26"/>
        <v>0</v>
      </c>
      <c r="I1098" s="41">
        <v>50400</v>
      </c>
      <c r="L1098">
        <v>46872</v>
      </c>
    </row>
    <row r="1099" spans="1:12" ht="16.5" x14ac:dyDescent="0.25">
      <c r="A1099" s="15" t="str">
        <f t="shared" si="25"/>
        <v>STCHOHAYCGM300</v>
      </c>
      <c r="B1099" s="19" t="s">
        <v>608</v>
      </c>
      <c r="C1099" s="19" t="s">
        <v>27</v>
      </c>
      <c r="D1099" s="19" t="s">
        <v>28</v>
      </c>
      <c r="E1099" s="16">
        <v>73431</v>
      </c>
      <c r="F1099" s="16">
        <v>73431</v>
      </c>
      <c r="H1099" s="39">
        <f t="shared" si="26"/>
        <v>0</v>
      </c>
      <c r="I1099" s="41">
        <v>111606</v>
      </c>
      <c r="L1099">
        <v>103794</v>
      </c>
    </row>
    <row r="1100" spans="1:12" ht="16.5" x14ac:dyDescent="0.25">
      <c r="A1100" s="15" t="str">
        <f t="shared" si="25"/>
        <v>STCHOHAYCN300</v>
      </c>
      <c r="B1100" s="19" t="s">
        <v>608</v>
      </c>
      <c r="C1100" s="19" t="s">
        <v>39</v>
      </c>
      <c r="D1100" s="19" t="s">
        <v>40</v>
      </c>
      <c r="E1100" s="16">
        <v>70950</v>
      </c>
      <c r="F1100" s="16">
        <v>70950</v>
      </c>
      <c r="H1100" s="39">
        <f t="shared" si="26"/>
        <v>0</v>
      </c>
      <c r="I1100" s="41">
        <v>55595</v>
      </c>
      <c r="L1100">
        <v>51704</v>
      </c>
    </row>
    <row r="1101" spans="1:12" ht="16.5" x14ac:dyDescent="0.25">
      <c r="A1101" s="15" t="str">
        <f t="shared" si="25"/>
        <v>STCHOHAYGHK300</v>
      </c>
      <c r="B1101" s="19" t="s">
        <v>608</v>
      </c>
      <c r="C1101" s="19" t="s">
        <v>553</v>
      </c>
      <c r="D1101" s="19" t="s">
        <v>554</v>
      </c>
      <c r="E1101" s="16">
        <v>70000</v>
      </c>
      <c r="F1101" s="16">
        <v>70000</v>
      </c>
      <c r="H1101" s="39">
        <f t="shared" si="26"/>
        <v>0</v>
      </c>
      <c r="I1101" s="41">
        <v>21667</v>
      </c>
      <c r="L1101">
        <v>20150</v>
      </c>
    </row>
    <row r="1102" spans="1:12" ht="16.5" x14ac:dyDescent="0.25">
      <c r="A1102" s="15" t="str">
        <f t="shared" si="25"/>
        <v>STCHOHAYGL250</v>
      </c>
      <c r="B1102" s="19" t="s">
        <v>608</v>
      </c>
      <c r="C1102" s="19" t="s">
        <v>44</v>
      </c>
      <c r="D1102" s="19" t="s">
        <v>45</v>
      </c>
      <c r="E1102" s="16">
        <v>49500</v>
      </c>
      <c r="F1102" s="16">
        <v>49500</v>
      </c>
      <c r="H1102" s="39">
        <f t="shared" si="26"/>
        <v>0</v>
      </c>
      <c r="I1102" s="41">
        <v>36111</v>
      </c>
      <c r="L1102">
        <v>33583</v>
      </c>
    </row>
    <row r="1103" spans="1:12" ht="16.5" x14ac:dyDescent="0.25">
      <c r="A1103" s="15" t="str">
        <f t="shared" ref="A1103:A1159" si="27">B1103&amp;C1103</f>
        <v>STCHOHAYGM500</v>
      </c>
      <c r="B1103" s="19" t="s">
        <v>608</v>
      </c>
      <c r="C1103" s="19" t="s">
        <v>30</v>
      </c>
      <c r="D1103" s="19" t="s">
        <v>31</v>
      </c>
      <c r="E1103" s="16">
        <v>111058</v>
      </c>
      <c r="F1103" s="16">
        <v>111058</v>
      </c>
      <c r="H1103" s="39">
        <f t="shared" ref="H1103:H1159" si="28">F1103-E1103</f>
        <v>0</v>
      </c>
      <c r="I1103" s="41">
        <v>107205</v>
      </c>
      <c r="L1103">
        <v>98629</v>
      </c>
    </row>
    <row r="1104" spans="1:12" ht="16.5" x14ac:dyDescent="0.25">
      <c r="A1104" s="15" t="str">
        <f t="shared" si="27"/>
        <v>STCHOHAYGSG250</v>
      </c>
      <c r="B1104" s="19" t="s">
        <v>608</v>
      </c>
      <c r="C1104" s="19" t="s">
        <v>46</v>
      </c>
      <c r="D1104" s="19" t="s">
        <v>47</v>
      </c>
      <c r="E1104" s="16">
        <v>50400</v>
      </c>
      <c r="F1104" s="16">
        <v>50400</v>
      </c>
      <c r="H1104" s="39">
        <f t="shared" si="28"/>
        <v>0</v>
      </c>
      <c r="I1104" s="41">
        <v>74250</v>
      </c>
      <c r="L1104">
        <v>67567.5</v>
      </c>
    </row>
    <row r="1105" spans="1:12" ht="16.5" x14ac:dyDescent="0.25">
      <c r="A1105" s="15" t="str">
        <f t="shared" si="27"/>
        <v>STCHOHAYGTLX250G</v>
      </c>
      <c r="B1105" s="19" t="s">
        <v>608</v>
      </c>
      <c r="C1105" s="19" t="s">
        <v>32</v>
      </c>
      <c r="D1105" s="19" t="s">
        <v>33</v>
      </c>
      <c r="E1105" s="16">
        <v>50182</v>
      </c>
      <c r="F1105" s="16">
        <v>50182</v>
      </c>
      <c r="H1105" s="39">
        <f t="shared" si="28"/>
        <v>0</v>
      </c>
      <c r="I1105" s="41">
        <v>24549</v>
      </c>
      <c r="L1105">
        <v>22339.59</v>
      </c>
    </row>
    <row r="1106" spans="1:12" ht="16.5" x14ac:dyDescent="0.25">
      <c r="A1106" s="15" t="str">
        <f t="shared" si="27"/>
        <v>STCHOHAYGXD500</v>
      </c>
      <c r="B1106" s="19" t="s">
        <v>608</v>
      </c>
      <c r="C1106" s="19" t="s">
        <v>52</v>
      </c>
      <c r="D1106" s="19" t="s">
        <v>53</v>
      </c>
      <c r="E1106" s="16">
        <v>111606</v>
      </c>
      <c r="F1106" s="16">
        <v>111606</v>
      </c>
      <c r="H1106" s="39">
        <f t="shared" si="28"/>
        <v>0</v>
      </c>
      <c r="I1106" s="41">
        <v>73431</v>
      </c>
      <c r="L1106">
        <v>66822.210000000006</v>
      </c>
    </row>
    <row r="1107" spans="1:12" ht="16.5" x14ac:dyDescent="0.25">
      <c r="A1107" s="15" t="str">
        <f t="shared" si="27"/>
        <v>STCHOHAYMNH250</v>
      </c>
      <c r="B1107" s="19" t="s">
        <v>608</v>
      </c>
      <c r="C1107" s="19" t="s">
        <v>48</v>
      </c>
      <c r="D1107" s="19" t="s">
        <v>49</v>
      </c>
      <c r="E1107" s="16">
        <v>46000</v>
      </c>
      <c r="F1107" s="16">
        <v>46000</v>
      </c>
      <c r="H1107" s="39">
        <f t="shared" si="28"/>
        <v>0</v>
      </c>
      <c r="I1107" s="41">
        <v>119066</v>
      </c>
      <c r="L1107">
        <v>108350.06</v>
      </c>
    </row>
    <row r="1108" spans="1:12" ht="16.5" x14ac:dyDescent="0.25">
      <c r="A1108" s="15" t="str">
        <f t="shared" si="27"/>
        <v>STCHOHAYTH200</v>
      </c>
      <c r="B1108" s="19" t="s">
        <v>608</v>
      </c>
      <c r="C1108" s="19" t="s">
        <v>34</v>
      </c>
      <c r="D1108" s="19" t="s">
        <v>35</v>
      </c>
      <c r="E1108" s="16">
        <v>55595</v>
      </c>
      <c r="F1108" s="16">
        <v>55595</v>
      </c>
      <c r="H1108" s="39">
        <f t="shared" si="28"/>
        <v>0</v>
      </c>
      <c r="I1108" s="41">
        <v>22500</v>
      </c>
      <c r="L1108">
        <v>20475</v>
      </c>
    </row>
    <row r="1109" spans="1:12" ht="16.5" x14ac:dyDescent="0.25">
      <c r="A1109" s="15" t="str">
        <f t="shared" si="27"/>
        <v>TAEBACKTH400</v>
      </c>
      <c r="B1109" s="19" t="s">
        <v>612</v>
      </c>
      <c r="C1109" s="19" t="s">
        <v>548</v>
      </c>
      <c r="D1109" s="19" t="s">
        <v>549</v>
      </c>
      <c r="E1109" s="16">
        <v>107205</v>
      </c>
      <c r="F1109" s="16">
        <v>98629</v>
      </c>
      <c r="H1109" s="39">
        <f t="shared" si="28"/>
        <v>-8576</v>
      </c>
      <c r="I1109" s="41">
        <v>111606</v>
      </c>
      <c r="L1109">
        <v>101561.46</v>
      </c>
    </row>
    <row r="1110" spans="1:12" ht="16.5" x14ac:dyDescent="0.25">
      <c r="A1110" s="15" t="str">
        <f t="shared" si="27"/>
        <v>TMARTCC300</v>
      </c>
      <c r="B1110" s="19" t="s">
        <v>614</v>
      </c>
      <c r="C1110" s="19" t="s">
        <v>37</v>
      </c>
      <c r="D1110" s="19" t="s">
        <v>38</v>
      </c>
      <c r="E1110" s="16">
        <v>74250</v>
      </c>
      <c r="F1110" s="16">
        <v>67567.5</v>
      </c>
      <c r="H1110" s="39">
        <f t="shared" si="28"/>
        <v>-6682.5</v>
      </c>
      <c r="I1110" s="41">
        <v>46000</v>
      </c>
      <c r="L1110">
        <v>41860</v>
      </c>
    </row>
    <row r="1111" spans="1:12" ht="16.5" x14ac:dyDescent="0.25">
      <c r="A1111" s="15" t="str">
        <f t="shared" si="27"/>
        <v>TMARTCGM100</v>
      </c>
      <c r="B1111" s="19" t="s">
        <v>614</v>
      </c>
      <c r="C1111" s="19" t="s">
        <v>551</v>
      </c>
      <c r="D1111" s="19" t="s">
        <v>552</v>
      </c>
      <c r="E1111" s="16">
        <v>24549</v>
      </c>
      <c r="F1111" s="16">
        <v>22339.59</v>
      </c>
      <c r="H1111" s="39">
        <f t="shared" si="28"/>
        <v>-2209.41</v>
      </c>
      <c r="I1111" s="41">
        <v>55595</v>
      </c>
      <c r="L1111">
        <v>50591.450000000004</v>
      </c>
    </row>
    <row r="1112" spans="1:12" ht="16.5" x14ac:dyDescent="0.25">
      <c r="A1112" s="15" t="str">
        <f t="shared" si="27"/>
        <v>TMARTCGM300</v>
      </c>
      <c r="B1112" s="19" t="s">
        <v>614</v>
      </c>
      <c r="C1112" s="19" t="s">
        <v>27</v>
      </c>
      <c r="D1112" s="19" t="s">
        <v>28</v>
      </c>
      <c r="E1112" s="16">
        <v>73431</v>
      </c>
      <c r="F1112" s="16">
        <v>66822.210000000006</v>
      </c>
      <c r="H1112" s="39">
        <f t="shared" si="28"/>
        <v>-6608.7899999999936</v>
      </c>
      <c r="I1112" s="41">
        <v>107205</v>
      </c>
      <c r="L1112">
        <v>97556.55</v>
      </c>
    </row>
    <row r="1113" spans="1:12" ht="16.5" x14ac:dyDescent="0.25">
      <c r="A1113" s="15" t="str">
        <f t="shared" si="27"/>
        <v>TMARTCGM500</v>
      </c>
      <c r="B1113" s="19" t="s">
        <v>614</v>
      </c>
      <c r="C1113" s="19" t="s">
        <v>542</v>
      </c>
      <c r="D1113" s="19" t="s">
        <v>543</v>
      </c>
      <c r="E1113" s="16">
        <v>119066</v>
      </c>
      <c r="F1113" s="16">
        <v>108350.06</v>
      </c>
      <c r="H1113" s="39">
        <f t="shared" si="28"/>
        <v>-10715.940000000002</v>
      </c>
      <c r="I1113" s="41">
        <v>21667</v>
      </c>
      <c r="L1113">
        <v>19716.97</v>
      </c>
    </row>
    <row r="1114" spans="1:12" ht="16.5" x14ac:dyDescent="0.25">
      <c r="A1114" s="15" t="str">
        <f t="shared" si="27"/>
        <v>TMARTCGST150</v>
      </c>
      <c r="B1114" s="19" t="s">
        <v>614</v>
      </c>
      <c r="C1114" s="19" t="s">
        <v>563</v>
      </c>
      <c r="D1114" s="19" t="s">
        <v>564</v>
      </c>
      <c r="E1114" s="16">
        <v>22500</v>
      </c>
      <c r="F1114" s="16">
        <v>20475</v>
      </c>
      <c r="H1114" s="39">
        <f t="shared" si="28"/>
        <v>-2025</v>
      </c>
      <c r="I1114" s="41">
        <v>73431</v>
      </c>
      <c r="L1114">
        <v>66822.210000000006</v>
      </c>
    </row>
    <row r="1115" spans="1:12" ht="16.5" x14ac:dyDescent="0.25">
      <c r="A1115" s="15" t="str">
        <f t="shared" si="27"/>
        <v>TMARTCN300</v>
      </c>
      <c r="B1115" s="19" t="s">
        <v>614</v>
      </c>
      <c r="C1115" s="19" t="s">
        <v>39</v>
      </c>
      <c r="D1115" s="19" t="s">
        <v>40</v>
      </c>
      <c r="E1115" s="16">
        <v>70950</v>
      </c>
      <c r="F1115" s="16">
        <v>64564.5</v>
      </c>
      <c r="H1115" s="39">
        <f t="shared" si="28"/>
        <v>-6385.5</v>
      </c>
      <c r="I1115" s="41">
        <v>119066</v>
      </c>
      <c r="L1115">
        <v>108350.06</v>
      </c>
    </row>
    <row r="1116" spans="1:12" ht="16.5" x14ac:dyDescent="0.25">
      <c r="A1116" s="15" t="str">
        <f t="shared" si="27"/>
        <v>TMARTGHK300</v>
      </c>
      <c r="B1116" s="19" t="s">
        <v>614</v>
      </c>
      <c r="C1116" s="19" t="s">
        <v>553</v>
      </c>
      <c r="D1116" s="19" t="s">
        <v>554</v>
      </c>
      <c r="E1116" s="16">
        <v>70000</v>
      </c>
      <c r="F1116" s="16">
        <v>63700</v>
      </c>
      <c r="H1116" s="39">
        <f t="shared" si="28"/>
        <v>-6300</v>
      </c>
      <c r="I1116" s="41">
        <v>111058</v>
      </c>
      <c r="L1116">
        <v>101062.78</v>
      </c>
    </row>
    <row r="1117" spans="1:12" ht="16.5" x14ac:dyDescent="0.25">
      <c r="A1117" s="15" t="str">
        <f t="shared" si="27"/>
        <v>TMARTGL250</v>
      </c>
      <c r="B1117" s="19" t="s">
        <v>614</v>
      </c>
      <c r="C1117" s="19" t="s">
        <v>44</v>
      </c>
      <c r="D1117" s="19" t="s">
        <v>45</v>
      </c>
      <c r="E1117" s="16">
        <v>59400</v>
      </c>
      <c r="F1117" s="16">
        <v>45045</v>
      </c>
      <c r="H1117" s="39">
        <f t="shared" si="28"/>
        <v>-14355</v>
      </c>
      <c r="I1117" s="41">
        <v>50183</v>
      </c>
      <c r="L1117">
        <v>45666.53</v>
      </c>
    </row>
    <row r="1118" spans="1:12" ht="16.5" x14ac:dyDescent="0.25">
      <c r="A1118" s="15" t="str">
        <f t="shared" si="27"/>
        <v>TMARTGL500KT</v>
      </c>
      <c r="B1118" s="19" t="s">
        <v>614</v>
      </c>
      <c r="C1118" s="19" t="s">
        <v>544</v>
      </c>
      <c r="D1118" s="19" t="s">
        <v>545</v>
      </c>
      <c r="E1118" s="16">
        <v>94013</v>
      </c>
      <c r="F1118" s="16">
        <v>85551.83</v>
      </c>
      <c r="H1118" s="39">
        <f t="shared" si="28"/>
        <v>-8461.1699999999983</v>
      </c>
      <c r="I1118" s="41">
        <v>46000</v>
      </c>
      <c r="L1118">
        <v>41860</v>
      </c>
    </row>
    <row r="1119" spans="1:12" ht="16.5" x14ac:dyDescent="0.25">
      <c r="A1119" s="15" t="str">
        <f t="shared" si="27"/>
        <v>TMARTGM500</v>
      </c>
      <c r="B1119" s="19" t="s">
        <v>614</v>
      </c>
      <c r="C1119" s="19" t="s">
        <v>30</v>
      </c>
      <c r="D1119" s="19" t="s">
        <v>31</v>
      </c>
      <c r="E1119" s="16">
        <v>111058</v>
      </c>
      <c r="F1119" s="16">
        <v>101062.78</v>
      </c>
      <c r="H1119" s="39">
        <f t="shared" si="28"/>
        <v>-9995.2200000000012</v>
      </c>
      <c r="I1119" s="41">
        <v>55595</v>
      </c>
      <c r="L1119">
        <v>50591.450000000004</v>
      </c>
    </row>
    <row r="1120" spans="1:12" ht="16.5" x14ac:dyDescent="0.25">
      <c r="A1120" s="15" t="str">
        <f t="shared" si="27"/>
        <v>TMARTGSG250</v>
      </c>
      <c r="B1120" s="19" t="s">
        <v>614</v>
      </c>
      <c r="C1120" s="19" t="s">
        <v>46</v>
      </c>
      <c r="D1120" s="19" t="s">
        <v>47</v>
      </c>
      <c r="E1120" s="16">
        <v>61050</v>
      </c>
      <c r="F1120" s="16">
        <v>45864</v>
      </c>
      <c r="H1120" s="39">
        <f t="shared" si="28"/>
        <v>-15186</v>
      </c>
      <c r="I1120" s="41">
        <v>24549</v>
      </c>
      <c r="L1120">
        <v>23321.55</v>
      </c>
    </row>
    <row r="1121" spans="1:12" ht="16.5" x14ac:dyDescent="0.25">
      <c r="A1121" s="15" t="str">
        <f t="shared" si="27"/>
        <v>TMARTGTLX250G</v>
      </c>
      <c r="B1121" s="19" t="s">
        <v>614</v>
      </c>
      <c r="C1121" s="19" t="s">
        <v>32</v>
      </c>
      <c r="D1121" s="19" t="s">
        <v>33</v>
      </c>
      <c r="E1121" s="16">
        <v>50182</v>
      </c>
      <c r="F1121" s="16">
        <v>45666.53</v>
      </c>
      <c r="H1121" s="39">
        <f t="shared" si="28"/>
        <v>-4515.4700000000012</v>
      </c>
      <c r="I1121" s="41">
        <v>73431</v>
      </c>
      <c r="L1121">
        <v>69759.45</v>
      </c>
    </row>
    <row r="1122" spans="1:12" ht="16.5" x14ac:dyDescent="0.25">
      <c r="A1122" s="15" t="str">
        <f t="shared" si="27"/>
        <v>TMARTGXD500</v>
      </c>
      <c r="B1122" s="19" t="s">
        <v>614</v>
      </c>
      <c r="C1122" s="19" t="s">
        <v>52</v>
      </c>
      <c r="D1122" s="19" t="s">
        <v>53</v>
      </c>
      <c r="E1122" s="16">
        <v>111606</v>
      </c>
      <c r="F1122" s="16">
        <v>101561.46</v>
      </c>
      <c r="H1122" s="39">
        <f t="shared" si="28"/>
        <v>-10044.539999999994</v>
      </c>
      <c r="I1122" s="41">
        <v>74250</v>
      </c>
      <c r="L1122">
        <v>74250</v>
      </c>
    </row>
    <row r="1123" spans="1:12" ht="16.5" x14ac:dyDescent="0.25">
      <c r="A1123" s="15" t="str">
        <f t="shared" si="27"/>
        <v>TMARTMNH250</v>
      </c>
      <c r="B1123" s="19" t="s">
        <v>614</v>
      </c>
      <c r="C1123" s="19" t="s">
        <v>48</v>
      </c>
      <c r="D1123" s="19" t="s">
        <v>49</v>
      </c>
      <c r="E1123" s="16">
        <v>46000</v>
      </c>
      <c r="F1123" s="16">
        <v>41860</v>
      </c>
      <c r="H1123" s="39">
        <f t="shared" si="28"/>
        <v>-4140</v>
      </c>
      <c r="I1123" s="41">
        <v>73431</v>
      </c>
      <c r="L1123">
        <v>73431</v>
      </c>
    </row>
    <row r="1124" spans="1:12" ht="16.5" x14ac:dyDescent="0.25">
      <c r="A1124" s="15" t="str">
        <f t="shared" si="27"/>
        <v>TMARTTH200</v>
      </c>
      <c r="B1124" s="19" t="s">
        <v>614</v>
      </c>
      <c r="C1124" s="19" t="s">
        <v>34</v>
      </c>
      <c r="D1124" s="19" t="s">
        <v>35</v>
      </c>
      <c r="E1124" s="16">
        <v>55595</v>
      </c>
      <c r="F1124" s="16">
        <v>50591.450000000004</v>
      </c>
      <c r="H1124" s="39">
        <f t="shared" si="28"/>
        <v>-5003.5499999999956</v>
      </c>
      <c r="I1124" s="41">
        <v>119066</v>
      </c>
      <c r="L1124">
        <v>119066</v>
      </c>
    </row>
    <row r="1125" spans="1:12" ht="16.5" x14ac:dyDescent="0.25">
      <c r="A1125" s="15" t="str">
        <f t="shared" si="27"/>
        <v>TMARTTH400</v>
      </c>
      <c r="B1125" s="19" t="s">
        <v>614</v>
      </c>
      <c r="C1125" s="19" t="s">
        <v>548</v>
      </c>
      <c r="D1125" s="19" t="s">
        <v>549</v>
      </c>
      <c r="E1125" s="16">
        <v>107205</v>
      </c>
      <c r="F1125" s="16">
        <v>97556.55</v>
      </c>
      <c r="H1125" s="39">
        <f t="shared" si="28"/>
        <v>-9648.4499999999971</v>
      </c>
      <c r="I1125" s="41">
        <v>111058</v>
      </c>
      <c r="L1125">
        <v>111058</v>
      </c>
    </row>
    <row r="1126" spans="1:12" ht="16.5" x14ac:dyDescent="0.25">
      <c r="A1126" s="15" t="str">
        <f t="shared" si="27"/>
        <v>TMARTTHST150</v>
      </c>
      <c r="B1126" s="19" t="s">
        <v>614</v>
      </c>
      <c r="C1126" s="19" t="s">
        <v>565</v>
      </c>
      <c r="D1126" s="19" t="s">
        <v>566</v>
      </c>
      <c r="E1126" s="16">
        <v>21667</v>
      </c>
      <c r="F1126" s="16">
        <v>19716.97</v>
      </c>
      <c r="H1126" s="39">
        <f t="shared" si="28"/>
        <v>-1950.0299999999988</v>
      </c>
      <c r="I1126" s="41">
        <v>50183</v>
      </c>
      <c r="L1126">
        <v>50183</v>
      </c>
    </row>
    <row r="1127" spans="1:12" ht="16.5" x14ac:dyDescent="0.25">
      <c r="A1127" s="15" t="str">
        <f t="shared" si="27"/>
        <v>TMARTHATECOCGM300</v>
      </c>
      <c r="B1127" s="19" t="s">
        <v>616</v>
      </c>
      <c r="C1127" s="19" t="s">
        <v>27</v>
      </c>
      <c r="D1127" s="19" t="s">
        <v>28</v>
      </c>
      <c r="E1127" s="16">
        <v>73431</v>
      </c>
      <c r="F1127" s="16">
        <v>66822.210000000006</v>
      </c>
      <c r="H1127" s="39">
        <f t="shared" si="28"/>
        <v>-6608.7899999999936</v>
      </c>
      <c r="I1127" s="41">
        <v>46000</v>
      </c>
      <c r="L1127">
        <v>46000</v>
      </c>
    </row>
    <row r="1128" spans="1:12" ht="16.5" x14ac:dyDescent="0.25">
      <c r="A1128" s="15" t="str">
        <f t="shared" si="27"/>
        <v>TMARTHATECOCGM500</v>
      </c>
      <c r="B1128" s="19" t="s">
        <v>616</v>
      </c>
      <c r="C1128" s="19" t="s">
        <v>542</v>
      </c>
      <c r="D1128" s="19" t="s">
        <v>543</v>
      </c>
      <c r="E1128" s="16">
        <v>119066</v>
      </c>
      <c r="F1128" s="16">
        <v>108350.06</v>
      </c>
      <c r="H1128" s="39">
        <f t="shared" si="28"/>
        <v>-10715.940000000002</v>
      </c>
      <c r="I1128" s="41">
        <v>55595</v>
      </c>
      <c r="L1128">
        <v>55595</v>
      </c>
    </row>
    <row r="1129" spans="1:12" ht="16.5" x14ac:dyDescent="0.25">
      <c r="A1129" s="15" t="str">
        <f t="shared" si="27"/>
        <v>TMARTHATECOGM500</v>
      </c>
      <c r="B1129" s="19" t="s">
        <v>616</v>
      </c>
      <c r="C1129" s="19" t="s">
        <v>30</v>
      </c>
      <c r="D1129" s="19" t="s">
        <v>31</v>
      </c>
      <c r="E1129" s="16">
        <v>111058</v>
      </c>
      <c r="F1129" s="16">
        <v>101062.78</v>
      </c>
      <c r="H1129" s="39">
        <f t="shared" si="28"/>
        <v>-9995.2200000000012</v>
      </c>
      <c r="I1129" s="41">
        <v>74250</v>
      </c>
      <c r="L1129">
        <v>69052.5</v>
      </c>
    </row>
    <row r="1130" spans="1:12" ht="16.5" x14ac:dyDescent="0.25">
      <c r="A1130" s="15" t="str">
        <f t="shared" si="27"/>
        <v>TMARTHATECOGTLX250G</v>
      </c>
      <c r="B1130" s="19" t="s">
        <v>616</v>
      </c>
      <c r="C1130" s="19" t="s">
        <v>32</v>
      </c>
      <c r="D1130" s="19" t="s">
        <v>33</v>
      </c>
      <c r="E1130" s="16">
        <v>50182</v>
      </c>
      <c r="F1130" s="16">
        <v>45666.53</v>
      </c>
      <c r="H1130" s="39">
        <f t="shared" si="28"/>
        <v>-4515.4700000000012</v>
      </c>
      <c r="I1130" s="41">
        <v>73431</v>
      </c>
      <c r="L1130">
        <v>68290.83</v>
      </c>
    </row>
    <row r="1131" spans="1:12" ht="16.5" x14ac:dyDescent="0.25">
      <c r="A1131" s="15" t="str">
        <f t="shared" si="27"/>
        <v>TMARTHATECOMNH250</v>
      </c>
      <c r="B1131" s="19" t="s">
        <v>616</v>
      </c>
      <c r="C1131" s="19" t="s">
        <v>48</v>
      </c>
      <c r="D1131" s="19" t="s">
        <v>49</v>
      </c>
      <c r="E1131" s="16">
        <v>46000</v>
      </c>
      <c r="F1131" s="16">
        <v>41860</v>
      </c>
      <c r="H1131" s="39">
        <f t="shared" si="28"/>
        <v>-4140</v>
      </c>
      <c r="I1131" s="41">
        <v>119066</v>
      </c>
      <c r="L1131">
        <v>110731.38</v>
      </c>
    </row>
    <row r="1132" spans="1:12" ht="16.5" x14ac:dyDescent="0.25">
      <c r="A1132" s="15" t="str">
        <f t="shared" si="27"/>
        <v>TMARTHATECOTH200</v>
      </c>
      <c r="B1132" s="19" t="s">
        <v>616</v>
      </c>
      <c r="C1132" s="19" t="s">
        <v>34</v>
      </c>
      <c r="D1132" s="19" t="s">
        <v>35</v>
      </c>
      <c r="E1132" s="16">
        <v>55595</v>
      </c>
      <c r="F1132" s="16">
        <v>50591.450000000004</v>
      </c>
      <c r="H1132" s="39">
        <f t="shared" si="28"/>
        <v>-5003.5499999999956</v>
      </c>
      <c r="I1132" s="41">
        <v>70950</v>
      </c>
      <c r="L1132">
        <v>65983.5</v>
      </c>
    </row>
    <row r="1133" spans="1:12" ht="16.5" x14ac:dyDescent="0.25">
      <c r="A1133" s="15" t="str">
        <f t="shared" si="27"/>
        <v>TOMITACGM100</v>
      </c>
      <c r="B1133" s="19" t="s">
        <v>618</v>
      </c>
      <c r="C1133" s="19" t="s">
        <v>551</v>
      </c>
      <c r="D1133" s="19" t="s">
        <v>552</v>
      </c>
      <c r="E1133" s="16">
        <v>24549</v>
      </c>
      <c r="F1133" s="16">
        <v>23321.55</v>
      </c>
      <c r="H1133" s="39">
        <f t="shared" si="28"/>
        <v>-1227.4500000000007</v>
      </c>
      <c r="I1133" s="41">
        <v>70000</v>
      </c>
      <c r="L1133">
        <v>65100</v>
      </c>
    </row>
    <row r="1134" spans="1:12" ht="16.5" x14ac:dyDescent="0.25">
      <c r="A1134" s="15" t="str">
        <f t="shared" si="27"/>
        <v>TOMITACGM300</v>
      </c>
      <c r="B1134" s="19" t="s">
        <v>618</v>
      </c>
      <c r="C1134" s="19" t="s">
        <v>27</v>
      </c>
      <c r="D1134" s="19" t="s">
        <v>28</v>
      </c>
      <c r="E1134" s="16">
        <v>73431</v>
      </c>
      <c r="F1134" s="16">
        <v>69759.45</v>
      </c>
      <c r="H1134" s="39">
        <f t="shared" si="28"/>
        <v>-3671.5500000000029</v>
      </c>
      <c r="I1134" s="41">
        <v>111058</v>
      </c>
      <c r="L1134">
        <v>103283.94</v>
      </c>
    </row>
    <row r="1135" spans="1:12" ht="16.5" x14ac:dyDescent="0.25">
      <c r="A1135" s="15" t="str">
        <f t="shared" si="27"/>
        <v>TTMFARMCC300</v>
      </c>
      <c r="B1135" s="19" t="s">
        <v>620</v>
      </c>
      <c r="C1135" s="19" t="s">
        <v>37</v>
      </c>
      <c r="D1135" s="19" t="s">
        <v>38</v>
      </c>
      <c r="E1135" s="16">
        <v>74250</v>
      </c>
      <c r="F1135" s="16">
        <v>74250</v>
      </c>
      <c r="H1135" s="39">
        <f t="shared" si="28"/>
        <v>0</v>
      </c>
      <c r="I1135" s="41">
        <v>50183</v>
      </c>
      <c r="L1135">
        <v>46670.19</v>
      </c>
    </row>
    <row r="1136" spans="1:12" ht="16.5" x14ac:dyDescent="0.25">
      <c r="A1136" s="15" t="str">
        <f t="shared" si="27"/>
        <v>TTMFARMCGM300</v>
      </c>
      <c r="B1136" s="19" t="s">
        <v>620</v>
      </c>
      <c r="C1136" s="19" t="s">
        <v>27</v>
      </c>
      <c r="D1136" s="19" t="s">
        <v>28</v>
      </c>
      <c r="E1136" s="16">
        <v>73431</v>
      </c>
      <c r="F1136" s="16">
        <v>73431</v>
      </c>
      <c r="H1136" s="39">
        <f t="shared" si="28"/>
        <v>0</v>
      </c>
      <c r="I1136" s="41">
        <v>111606</v>
      </c>
      <c r="L1136">
        <v>103793.58</v>
      </c>
    </row>
    <row r="1137" spans="1:12" ht="16.5" x14ac:dyDescent="0.25">
      <c r="A1137" s="15" t="str">
        <f t="shared" si="27"/>
        <v>TTMFARMCGM500</v>
      </c>
      <c r="B1137" s="19" t="s">
        <v>620</v>
      </c>
      <c r="C1137" s="19" t="s">
        <v>542</v>
      </c>
      <c r="D1137" s="19" t="s">
        <v>543</v>
      </c>
      <c r="E1137" s="16">
        <v>119066</v>
      </c>
      <c r="F1137" s="16">
        <v>119066</v>
      </c>
      <c r="H1137" s="39">
        <f t="shared" si="28"/>
        <v>0</v>
      </c>
      <c r="I1137" s="41">
        <v>46000</v>
      </c>
      <c r="L1137">
        <v>42780</v>
      </c>
    </row>
    <row r="1138" spans="1:12" ht="16.5" x14ac:dyDescent="0.25">
      <c r="A1138" s="15" t="str">
        <f t="shared" si="27"/>
        <v>TTMFARMGM500</v>
      </c>
      <c r="B1138" s="19" t="s">
        <v>620</v>
      </c>
      <c r="C1138" s="19" t="s">
        <v>30</v>
      </c>
      <c r="D1138" s="19" t="s">
        <v>31</v>
      </c>
      <c r="E1138" s="16">
        <v>111058</v>
      </c>
      <c r="F1138" s="16">
        <v>111058</v>
      </c>
      <c r="H1138" s="39">
        <f t="shared" si="28"/>
        <v>0</v>
      </c>
      <c r="I1138" s="41">
        <v>55595</v>
      </c>
      <c r="L1138">
        <v>51703.350000000006</v>
      </c>
    </row>
    <row r="1139" spans="1:12" ht="16.5" x14ac:dyDescent="0.25">
      <c r="A1139" s="15" t="str">
        <f t="shared" si="27"/>
        <v>TTMFARMGTLX250G</v>
      </c>
      <c r="B1139" s="19" t="s">
        <v>620</v>
      </c>
      <c r="C1139" s="19" t="s">
        <v>32</v>
      </c>
      <c r="D1139" s="19" t="s">
        <v>33</v>
      </c>
      <c r="E1139" s="16">
        <v>50182</v>
      </c>
      <c r="F1139" s="16">
        <v>50182</v>
      </c>
      <c r="H1139" s="39">
        <f t="shared" si="28"/>
        <v>0</v>
      </c>
      <c r="I1139" s="41">
        <v>74250</v>
      </c>
      <c r="L1139">
        <v>70538</v>
      </c>
    </row>
    <row r="1140" spans="1:12" ht="16.5" x14ac:dyDescent="0.25">
      <c r="A1140" s="15" t="str">
        <f t="shared" si="27"/>
        <v>TTMFARMMNH250</v>
      </c>
      <c r="B1140" s="19" t="s">
        <v>620</v>
      </c>
      <c r="C1140" s="19" t="s">
        <v>48</v>
      </c>
      <c r="D1140" s="19" t="s">
        <v>49</v>
      </c>
      <c r="E1140" s="16">
        <v>46000</v>
      </c>
      <c r="F1140" s="16">
        <v>46000</v>
      </c>
      <c r="H1140" s="39">
        <f t="shared" si="28"/>
        <v>0</v>
      </c>
      <c r="I1140" s="41">
        <v>73431</v>
      </c>
      <c r="L1140">
        <v>69759</v>
      </c>
    </row>
    <row r="1141" spans="1:12" ht="16.5" x14ac:dyDescent="0.25">
      <c r="A1141" s="15" t="str">
        <f t="shared" si="27"/>
        <v>TTMFARMTH200</v>
      </c>
      <c r="B1141" s="19" t="s">
        <v>620</v>
      </c>
      <c r="C1141" s="19" t="s">
        <v>34</v>
      </c>
      <c r="D1141" s="19" t="s">
        <v>35</v>
      </c>
      <c r="E1141" s="16">
        <v>55595</v>
      </c>
      <c r="F1141" s="16">
        <v>55595</v>
      </c>
      <c r="H1141" s="39">
        <f t="shared" si="28"/>
        <v>0</v>
      </c>
      <c r="I1141" s="41">
        <v>70000</v>
      </c>
      <c r="L1141">
        <v>66500</v>
      </c>
    </row>
    <row r="1142" spans="1:12" ht="16.5" x14ac:dyDescent="0.25">
      <c r="A1142" s="15" t="str">
        <f t="shared" si="27"/>
        <v>UNITCC300</v>
      </c>
      <c r="B1142" s="19" t="s">
        <v>622</v>
      </c>
      <c r="C1142" s="19" t="s">
        <v>37</v>
      </c>
      <c r="D1142" s="19" t="s">
        <v>38</v>
      </c>
      <c r="E1142" s="16">
        <v>74250</v>
      </c>
      <c r="F1142" s="16">
        <v>69052.5</v>
      </c>
      <c r="H1142" s="39">
        <f t="shared" si="28"/>
        <v>-5197.5</v>
      </c>
      <c r="I1142" s="41">
        <v>111058</v>
      </c>
      <c r="L1142">
        <v>105505</v>
      </c>
    </row>
    <row r="1143" spans="1:12" ht="16.5" x14ac:dyDescent="0.25">
      <c r="A1143" s="15" t="str">
        <f t="shared" si="27"/>
        <v>UNITCGM300</v>
      </c>
      <c r="B1143" s="19" t="s">
        <v>622</v>
      </c>
      <c r="C1143" s="19" t="s">
        <v>27</v>
      </c>
      <c r="D1143" s="19" t="s">
        <v>28</v>
      </c>
      <c r="E1143" s="16">
        <v>73431</v>
      </c>
      <c r="F1143" s="16">
        <v>68290.83</v>
      </c>
      <c r="H1143" s="39">
        <f t="shared" si="28"/>
        <v>-5140.1699999999983</v>
      </c>
      <c r="I1143" s="41">
        <v>50183</v>
      </c>
      <c r="L1143">
        <v>47673</v>
      </c>
    </row>
    <row r="1144" spans="1:12" ht="16.5" x14ac:dyDescent="0.25">
      <c r="A1144" s="15" t="str">
        <f t="shared" si="27"/>
        <v>UNITCGM500</v>
      </c>
      <c r="B1144" s="19" t="s">
        <v>622</v>
      </c>
      <c r="C1144" s="19" t="s">
        <v>542</v>
      </c>
      <c r="D1144" s="19" t="s">
        <v>543</v>
      </c>
      <c r="E1144" s="16">
        <v>119066</v>
      </c>
      <c r="F1144" s="16">
        <v>110731.38</v>
      </c>
      <c r="H1144" s="39">
        <f t="shared" si="28"/>
        <v>-8334.6199999999953</v>
      </c>
      <c r="I1144" s="41">
        <v>46000</v>
      </c>
      <c r="L1144">
        <v>43700</v>
      </c>
    </row>
    <row r="1145" spans="1:12" ht="16.5" x14ac:dyDescent="0.25">
      <c r="A1145" s="15" t="str">
        <f t="shared" si="27"/>
        <v>UNITCN300</v>
      </c>
      <c r="B1145" s="19" t="s">
        <v>622</v>
      </c>
      <c r="C1145" s="19" t="s">
        <v>39</v>
      </c>
      <c r="D1145" s="19" t="s">
        <v>40</v>
      </c>
      <c r="E1145" s="16">
        <v>70950</v>
      </c>
      <c r="F1145" s="16">
        <v>65983.5</v>
      </c>
      <c r="H1145" s="39">
        <f t="shared" si="28"/>
        <v>-4966.5</v>
      </c>
      <c r="I1145" s="41">
        <v>55595</v>
      </c>
      <c r="L1145">
        <v>52815</v>
      </c>
    </row>
    <row r="1146" spans="1:12" ht="16.5" x14ac:dyDescent="0.25">
      <c r="A1146" s="15" t="str">
        <f t="shared" si="27"/>
        <v>UNITGHK300</v>
      </c>
      <c r="B1146" s="19" t="s">
        <v>622</v>
      </c>
      <c r="C1146" s="19" t="s">
        <v>553</v>
      </c>
      <c r="D1146" s="19" t="s">
        <v>554</v>
      </c>
      <c r="E1146" s="16">
        <v>70000</v>
      </c>
      <c r="F1146" s="16">
        <v>65100</v>
      </c>
      <c r="H1146" s="39">
        <f t="shared" si="28"/>
        <v>-4900</v>
      </c>
      <c r="I1146" s="41">
        <v>24549</v>
      </c>
      <c r="L1146">
        <v>22830.57</v>
      </c>
    </row>
    <row r="1147" spans="1:12" ht="16.5" x14ac:dyDescent="0.25">
      <c r="A1147" s="15" t="str">
        <f t="shared" si="27"/>
        <v>UNITGM500</v>
      </c>
      <c r="B1147" s="19" t="s">
        <v>622</v>
      </c>
      <c r="C1147" s="19" t="s">
        <v>30</v>
      </c>
      <c r="D1147" s="19" t="s">
        <v>31</v>
      </c>
      <c r="E1147" s="16">
        <v>111058</v>
      </c>
      <c r="F1147" s="16">
        <v>103283.94</v>
      </c>
      <c r="H1147" s="39">
        <f t="shared" si="28"/>
        <v>-7774.0599999999977</v>
      </c>
      <c r="I1147" s="41">
        <v>73431</v>
      </c>
      <c r="L1147">
        <v>68290.83</v>
      </c>
    </row>
    <row r="1148" spans="1:12" ht="16.5" x14ac:dyDescent="0.25">
      <c r="A1148" s="15" t="str">
        <f t="shared" si="27"/>
        <v>UNITGTLX250G</v>
      </c>
      <c r="B1148" s="19" t="s">
        <v>622</v>
      </c>
      <c r="C1148" s="19" t="s">
        <v>32</v>
      </c>
      <c r="D1148" s="19" t="s">
        <v>33</v>
      </c>
      <c r="E1148" s="16">
        <v>50182</v>
      </c>
      <c r="F1148" s="16">
        <v>46670.19</v>
      </c>
      <c r="H1148" s="39">
        <f t="shared" si="28"/>
        <v>-3511.8099999999977</v>
      </c>
      <c r="I1148" s="41">
        <v>119066</v>
      </c>
      <c r="L1148">
        <v>110731.38</v>
      </c>
    </row>
    <row r="1149" spans="1:12" ht="16.5" x14ac:dyDescent="0.25">
      <c r="A1149" s="15" t="str">
        <f t="shared" si="27"/>
        <v>UNITGXD500</v>
      </c>
      <c r="B1149" s="19" t="s">
        <v>622</v>
      </c>
      <c r="C1149" s="19" t="s">
        <v>52</v>
      </c>
      <c r="D1149" s="19" t="s">
        <v>53</v>
      </c>
      <c r="E1149" s="16">
        <v>111606</v>
      </c>
      <c r="F1149" s="16">
        <v>103793.58</v>
      </c>
      <c r="H1149" s="39">
        <f t="shared" si="28"/>
        <v>-7812.4199999999983</v>
      </c>
      <c r="I1149" s="41">
        <v>111058</v>
      </c>
      <c r="L1149">
        <v>103283.94</v>
      </c>
    </row>
    <row r="1150" spans="1:12" ht="16.5" x14ac:dyDescent="0.25">
      <c r="A1150" s="15" t="str">
        <f t="shared" si="27"/>
        <v>UNITMNH250</v>
      </c>
      <c r="B1150" s="19" t="s">
        <v>622</v>
      </c>
      <c r="C1150" s="19" t="s">
        <v>48</v>
      </c>
      <c r="D1150" s="19" t="s">
        <v>49</v>
      </c>
      <c r="E1150" s="16">
        <v>46000</v>
      </c>
      <c r="F1150" s="16">
        <v>42780</v>
      </c>
      <c r="H1150" s="39">
        <f t="shared" si="28"/>
        <v>-3220</v>
      </c>
      <c r="I1150" s="41">
        <v>111606</v>
      </c>
      <c r="L1150">
        <v>103793.58</v>
      </c>
    </row>
    <row r="1151" spans="1:12" ht="16.5" x14ac:dyDescent="0.25">
      <c r="A1151" s="15" t="str">
        <f t="shared" si="27"/>
        <v>UNITTH200</v>
      </c>
      <c r="B1151" s="19" t="s">
        <v>622</v>
      </c>
      <c r="C1151" s="19" t="s">
        <v>34</v>
      </c>
      <c r="D1151" s="19" t="s">
        <v>35</v>
      </c>
      <c r="E1151" s="16">
        <v>55595</v>
      </c>
      <c r="F1151" s="16">
        <v>51703.350000000006</v>
      </c>
      <c r="H1151" s="39">
        <f t="shared" si="28"/>
        <v>-3891.6499999999942</v>
      </c>
      <c r="I1151" s="41">
        <v>55595</v>
      </c>
      <c r="L1151">
        <v>51703.350000000006</v>
      </c>
    </row>
    <row r="1152" spans="1:12" ht="16.5" x14ac:dyDescent="0.25">
      <c r="A1152" s="15" t="str">
        <f t="shared" si="27"/>
        <v>VIETYCC300</v>
      </c>
      <c r="B1152" s="19" t="s">
        <v>624</v>
      </c>
      <c r="C1152" s="19" t="s">
        <v>37</v>
      </c>
      <c r="D1152" s="19" t="s">
        <v>38</v>
      </c>
      <c r="E1152" s="16">
        <v>74250</v>
      </c>
      <c r="F1152" s="16">
        <v>70538</v>
      </c>
      <c r="H1152" s="39">
        <f t="shared" si="28"/>
        <v>-3712</v>
      </c>
      <c r="I1152" s="41">
        <v>74250</v>
      </c>
      <c r="L1152">
        <v>74250</v>
      </c>
    </row>
    <row r="1153" spans="1:12" ht="16.5" x14ac:dyDescent="0.25">
      <c r="A1153" s="15" t="str">
        <f t="shared" si="27"/>
        <v>VIETYCGM300</v>
      </c>
      <c r="B1153" s="19" t="s">
        <v>624</v>
      </c>
      <c r="C1153" s="19" t="s">
        <v>27</v>
      </c>
      <c r="D1153" s="19" t="s">
        <v>28</v>
      </c>
      <c r="E1153" s="16">
        <v>73431</v>
      </c>
      <c r="F1153" s="16">
        <v>69759</v>
      </c>
      <c r="H1153" s="39">
        <f t="shared" si="28"/>
        <v>-3672</v>
      </c>
      <c r="I1153" s="41">
        <v>73431</v>
      </c>
      <c r="L1153">
        <v>73431</v>
      </c>
    </row>
    <row r="1154" spans="1:12" ht="16.5" x14ac:dyDescent="0.25">
      <c r="A1154" s="15" t="str">
        <f t="shared" si="27"/>
        <v>VIETYGHK300</v>
      </c>
      <c r="B1154" s="19" t="s">
        <v>624</v>
      </c>
      <c r="C1154" s="19" t="s">
        <v>553</v>
      </c>
      <c r="D1154" s="19" t="s">
        <v>554</v>
      </c>
      <c r="E1154" s="16">
        <v>70000</v>
      </c>
      <c r="F1154" s="16">
        <v>66500</v>
      </c>
      <c r="H1154" s="39">
        <f t="shared" si="28"/>
        <v>-3500</v>
      </c>
      <c r="I1154" s="41">
        <v>111058</v>
      </c>
      <c r="L1154">
        <v>111058</v>
      </c>
    </row>
    <row r="1155" spans="1:12" ht="16.5" x14ac:dyDescent="0.25">
      <c r="A1155" s="15" t="str">
        <f t="shared" si="27"/>
        <v>VIETYGM500</v>
      </c>
      <c r="B1155" s="19" t="s">
        <v>624</v>
      </c>
      <c r="C1155" s="19" t="s">
        <v>30</v>
      </c>
      <c r="D1155" s="19" t="s">
        <v>31</v>
      </c>
      <c r="E1155" s="16">
        <v>111058</v>
      </c>
      <c r="F1155" s="16">
        <v>105505</v>
      </c>
      <c r="H1155" s="39">
        <f t="shared" si="28"/>
        <v>-5553</v>
      </c>
      <c r="I1155" s="41">
        <v>50183</v>
      </c>
      <c r="L1155">
        <v>50183</v>
      </c>
    </row>
    <row r="1156" spans="1:12" ht="16.5" x14ac:dyDescent="0.25">
      <c r="A1156" s="15" t="str">
        <f t="shared" si="27"/>
        <v>VIETYGTLX250G</v>
      </c>
      <c r="B1156" s="19" t="s">
        <v>624</v>
      </c>
      <c r="C1156" s="19" t="s">
        <v>32</v>
      </c>
      <c r="D1156" s="19" t="s">
        <v>33</v>
      </c>
      <c r="E1156" s="16">
        <v>50182</v>
      </c>
      <c r="F1156" s="16">
        <v>47673</v>
      </c>
      <c r="H1156" s="39">
        <f t="shared" si="28"/>
        <v>-2509</v>
      </c>
      <c r="I1156" s="41">
        <v>46000</v>
      </c>
      <c r="L1156">
        <v>46000</v>
      </c>
    </row>
    <row r="1157" spans="1:12" ht="16.5" x14ac:dyDescent="0.25">
      <c r="A1157" s="15" t="str">
        <f t="shared" si="27"/>
        <v>VIETYMNH250</v>
      </c>
      <c r="B1157" s="19" t="s">
        <v>624</v>
      </c>
      <c r="C1157" s="19" t="s">
        <v>48</v>
      </c>
      <c r="D1157" s="19" t="s">
        <v>49</v>
      </c>
      <c r="E1157" s="16">
        <v>46000</v>
      </c>
      <c r="F1157" s="16">
        <v>43700</v>
      </c>
      <c r="H1157" s="39">
        <f t="shared" si="28"/>
        <v>-2300</v>
      </c>
      <c r="I1157" s="41">
        <v>55595</v>
      </c>
      <c r="L1157">
        <v>55595</v>
      </c>
    </row>
    <row r="1158" spans="1:12" ht="16.5" x14ac:dyDescent="0.25">
      <c r="A1158" s="15" t="str">
        <f t="shared" si="27"/>
        <v>VIETYTH200</v>
      </c>
      <c r="B1158" s="19" t="s">
        <v>624</v>
      </c>
      <c r="C1158" s="19" t="s">
        <v>34</v>
      </c>
      <c r="D1158" s="19" t="s">
        <v>35</v>
      </c>
      <c r="E1158" s="16">
        <v>55595</v>
      </c>
      <c r="F1158" s="16">
        <v>52815</v>
      </c>
      <c r="H1158" s="39">
        <f t="shared" si="28"/>
        <v>-2780</v>
      </c>
      <c r="I1158" s="41">
        <v>70950</v>
      </c>
      <c r="L1158">
        <v>70950</v>
      </c>
    </row>
    <row r="1159" spans="1:12" ht="16.5" x14ac:dyDescent="0.25">
      <c r="A1159" s="15" t="str">
        <f t="shared" si="27"/>
        <v>VITALMARTCGM100</v>
      </c>
      <c r="B1159" s="19" t="s">
        <v>626</v>
      </c>
      <c r="C1159" s="19" t="s">
        <v>551</v>
      </c>
      <c r="D1159" s="19" t="s">
        <v>552</v>
      </c>
      <c r="E1159" s="16">
        <v>24549</v>
      </c>
      <c r="F1159" s="16">
        <v>22830.57</v>
      </c>
      <c r="H1159" s="39">
        <f t="shared" si="28"/>
        <v>-1718.4300000000003</v>
      </c>
      <c r="I1159" s="41">
        <v>49500</v>
      </c>
      <c r="L1159">
        <v>49500</v>
      </c>
    </row>
    <row r="1160" spans="1:12" ht="16.5" x14ac:dyDescent="0.25">
      <c r="A1160" s="15" t="str">
        <f t="shared" ref="A1160:A1200" si="29">B1160&amp;C1160</f>
        <v>VITALMARTCGM300</v>
      </c>
      <c r="B1160" s="19" t="s">
        <v>626</v>
      </c>
      <c r="C1160" s="19" t="s">
        <v>27</v>
      </c>
      <c r="D1160" s="19" t="s">
        <v>28</v>
      </c>
      <c r="E1160" s="16">
        <v>73431</v>
      </c>
      <c r="F1160" s="16">
        <v>68290.83</v>
      </c>
      <c r="H1160" s="39">
        <f t="shared" ref="H1160:H1188" si="30">F1160-E1160</f>
        <v>-5140.1699999999983</v>
      </c>
      <c r="I1160" s="41">
        <v>77091</v>
      </c>
      <c r="L1160">
        <v>77091</v>
      </c>
    </row>
    <row r="1161" spans="1:12" ht="16.5" x14ac:dyDescent="0.25">
      <c r="A1161" s="15" t="str">
        <f t="shared" si="29"/>
        <v>VITALMARTCGM500</v>
      </c>
      <c r="B1161" s="19" t="s">
        <v>626</v>
      </c>
      <c r="C1161" s="19" t="s">
        <v>542</v>
      </c>
      <c r="D1161" s="19" t="s">
        <v>543</v>
      </c>
      <c r="E1161" s="16">
        <v>119066</v>
      </c>
      <c r="F1161" s="16">
        <v>110731.38</v>
      </c>
      <c r="H1161" s="39">
        <f t="shared" si="30"/>
        <v>-8334.6199999999953</v>
      </c>
      <c r="I1161" s="41">
        <v>50400</v>
      </c>
      <c r="L1161">
        <v>50400</v>
      </c>
    </row>
    <row r="1162" spans="1:12" ht="16.5" x14ac:dyDescent="0.25">
      <c r="A1162" s="15" t="str">
        <f t="shared" si="29"/>
        <v>VITALMARTGM500</v>
      </c>
      <c r="B1162" s="19" t="s">
        <v>626</v>
      </c>
      <c r="C1162" s="19" t="s">
        <v>30</v>
      </c>
      <c r="D1162" s="19" t="s">
        <v>31</v>
      </c>
      <c r="E1162" s="16">
        <v>111058</v>
      </c>
      <c r="F1162" s="16">
        <v>103283.94</v>
      </c>
      <c r="H1162" s="39">
        <f t="shared" si="30"/>
        <v>-7774.0599999999977</v>
      </c>
      <c r="I1162" s="41">
        <v>81591</v>
      </c>
      <c r="L1162">
        <v>81591</v>
      </c>
    </row>
    <row r="1163" spans="1:12" ht="16.5" x14ac:dyDescent="0.25">
      <c r="A1163" s="15" t="str">
        <f t="shared" si="29"/>
        <v>VITALMARTGXD500</v>
      </c>
      <c r="B1163" s="19" t="s">
        <v>626</v>
      </c>
      <c r="C1163" s="19" t="s">
        <v>52</v>
      </c>
      <c r="D1163" s="19" t="s">
        <v>53</v>
      </c>
      <c r="E1163" s="16">
        <v>111606</v>
      </c>
      <c r="F1163" s="16">
        <v>103793.58</v>
      </c>
      <c r="H1163" s="39">
        <f t="shared" si="30"/>
        <v>-7812.4199999999983</v>
      </c>
      <c r="I1163" s="41">
        <v>111606</v>
      </c>
      <c r="L1163">
        <v>111606</v>
      </c>
    </row>
    <row r="1164" spans="1:12" ht="16.5" x14ac:dyDescent="0.25">
      <c r="A1164" s="15" t="str">
        <f t="shared" si="29"/>
        <v>VITALMARTTH200</v>
      </c>
      <c r="B1164" s="19" t="s">
        <v>626</v>
      </c>
      <c r="C1164" s="19" t="s">
        <v>34</v>
      </c>
      <c r="D1164" s="19" t="s">
        <v>35</v>
      </c>
      <c r="E1164" s="16">
        <v>55595</v>
      </c>
      <c r="F1164" s="16">
        <v>51703.350000000006</v>
      </c>
      <c r="H1164" s="39">
        <f t="shared" si="30"/>
        <v>-3891.6499999999942</v>
      </c>
      <c r="I1164" s="41">
        <v>74250</v>
      </c>
      <c r="L1164">
        <v>74250</v>
      </c>
    </row>
    <row r="1165" spans="1:12" ht="16.5" x14ac:dyDescent="0.25">
      <c r="A1165" s="15" t="str">
        <f t="shared" si="29"/>
        <v>VNPOSTCC300</v>
      </c>
      <c r="B1165" s="19" t="s">
        <v>628</v>
      </c>
      <c r="C1165" s="19" t="s">
        <v>37</v>
      </c>
      <c r="D1165" s="19" t="s">
        <v>38</v>
      </c>
      <c r="E1165" s="16">
        <v>74250</v>
      </c>
      <c r="F1165" s="16">
        <v>74250</v>
      </c>
      <c r="H1165" s="39">
        <f t="shared" si="30"/>
        <v>0</v>
      </c>
      <c r="I1165" s="41">
        <v>73431</v>
      </c>
      <c r="L1165">
        <v>73431</v>
      </c>
    </row>
    <row r="1166" spans="1:12" ht="16.5" x14ac:dyDescent="0.25">
      <c r="A1166" s="15" t="str">
        <f t="shared" si="29"/>
        <v>VNPOSTCGM300</v>
      </c>
      <c r="B1166" s="19" t="s">
        <v>628</v>
      </c>
      <c r="C1166" s="19" t="s">
        <v>27</v>
      </c>
      <c r="D1166" s="19" t="s">
        <v>28</v>
      </c>
      <c r="E1166" s="16">
        <v>73431</v>
      </c>
      <c r="F1166" s="16">
        <v>73431</v>
      </c>
      <c r="H1166" s="39">
        <f t="shared" si="30"/>
        <v>0</v>
      </c>
      <c r="I1166" s="41">
        <v>70950</v>
      </c>
      <c r="L1166">
        <v>70950</v>
      </c>
    </row>
    <row r="1167" spans="1:12" ht="16.5" x14ac:dyDescent="0.25">
      <c r="A1167" s="15" t="str">
        <f t="shared" si="29"/>
        <v>VNPOSTGM500</v>
      </c>
      <c r="B1167" s="19" t="s">
        <v>628</v>
      </c>
      <c r="C1167" s="19" t="s">
        <v>30</v>
      </c>
      <c r="D1167" s="19" t="s">
        <v>31</v>
      </c>
      <c r="E1167" s="16">
        <v>111058</v>
      </c>
      <c r="F1167" s="16">
        <v>111058</v>
      </c>
      <c r="H1167" s="39">
        <f t="shared" si="30"/>
        <v>0</v>
      </c>
      <c r="I1167" s="41">
        <v>59400</v>
      </c>
      <c r="L1167">
        <v>59400</v>
      </c>
    </row>
    <row r="1168" spans="1:12" ht="16.5" x14ac:dyDescent="0.25">
      <c r="A1168" s="15" t="str">
        <f t="shared" si="29"/>
        <v>VNPOSTGTLX250G</v>
      </c>
      <c r="B1168" s="19" t="s">
        <v>628</v>
      </c>
      <c r="C1168" s="19" t="s">
        <v>32</v>
      </c>
      <c r="D1168" s="19" t="s">
        <v>33</v>
      </c>
      <c r="E1168" s="16">
        <v>50182</v>
      </c>
      <c r="F1168" s="16">
        <v>50182</v>
      </c>
      <c r="H1168" s="39">
        <f t="shared" si="30"/>
        <v>0</v>
      </c>
      <c r="I1168" s="41">
        <v>111058</v>
      </c>
      <c r="L1168">
        <v>111058</v>
      </c>
    </row>
    <row r="1169" spans="1:12" ht="16.5" x14ac:dyDescent="0.25">
      <c r="A1169" s="15" t="str">
        <f t="shared" si="29"/>
        <v>VNPOSTMNH250</v>
      </c>
      <c r="B1169" s="19" t="s">
        <v>628</v>
      </c>
      <c r="C1169" s="19" t="s">
        <v>48</v>
      </c>
      <c r="D1169" s="19" t="s">
        <v>49</v>
      </c>
      <c r="E1169" s="16">
        <v>46000</v>
      </c>
      <c r="F1169" s="16">
        <v>46000</v>
      </c>
      <c r="H1169" s="39">
        <f t="shared" si="30"/>
        <v>0</v>
      </c>
      <c r="I1169" s="41">
        <v>61050</v>
      </c>
      <c r="L1169">
        <v>61050</v>
      </c>
    </row>
    <row r="1170" spans="1:12" ht="16.5" x14ac:dyDescent="0.25">
      <c r="A1170" s="15" t="str">
        <f t="shared" si="29"/>
        <v>VNPOSTTH200</v>
      </c>
      <c r="B1170" s="19" t="s">
        <v>628</v>
      </c>
      <c r="C1170" s="19" t="s">
        <v>34</v>
      </c>
      <c r="D1170" s="19" t="s">
        <v>35</v>
      </c>
      <c r="E1170" s="16">
        <v>55595</v>
      </c>
      <c r="F1170" s="16">
        <v>55595</v>
      </c>
      <c r="H1170" s="39">
        <f t="shared" si="30"/>
        <v>0</v>
      </c>
      <c r="I1170" s="41">
        <v>50183</v>
      </c>
      <c r="L1170">
        <v>50183</v>
      </c>
    </row>
    <row r="1171" spans="1:12" ht="16.5" x14ac:dyDescent="0.25">
      <c r="A1171" s="15" t="str">
        <f t="shared" si="29"/>
        <v>VNPOSTCN300</v>
      </c>
      <c r="B1171" s="19" t="s">
        <v>628</v>
      </c>
      <c r="C1171" s="19" t="s">
        <v>39</v>
      </c>
      <c r="D1171" s="19" t="s">
        <v>40</v>
      </c>
      <c r="E1171" s="16">
        <v>70950</v>
      </c>
      <c r="F1171" s="16">
        <v>70950</v>
      </c>
      <c r="H1171" s="39">
        <f t="shared" si="30"/>
        <v>0</v>
      </c>
      <c r="I1171" s="41">
        <v>111606</v>
      </c>
      <c r="L1171">
        <v>111606</v>
      </c>
    </row>
    <row r="1172" spans="1:12" ht="16.5" x14ac:dyDescent="0.25">
      <c r="A1172" s="15" t="str">
        <f t="shared" si="29"/>
        <v>VNPOSTGL250</v>
      </c>
      <c r="B1172" s="19" t="s">
        <v>628</v>
      </c>
      <c r="C1172" s="19" t="s">
        <v>44</v>
      </c>
      <c r="D1172" s="19" t="s">
        <v>45</v>
      </c>
      <c r="E1172" s="16">
        <v>49500</v>
      </c>
      <c r="F1172" s="16">
        <v>49500</v>
      </c>
      <c r="H1172" s="39">
        <f t="shared" si="30"/>
        <v>0</v>
      </c>
      <c r="I1172" s="41">
        <v>46000</v>
      </c>
      <c r="L1172">
        <v>46000</v>
      </c>
    </row>
    <row r="1173" spans="1:12" ht="16.5" x14ac:dyDescent="0.25">
      <c r="A1173" s="15" t="str">
        <f t="shared" si="29"/>
        <v>VNPOSTGL500KT</v>
      </c>
      <c r="B1173" s="19" t="s">
        <v>628</v>
      </c>
      <c r="C1173" s="19" t="s">
        <v>544</v>
      </c>
      <c r="D1173" s="19" t="s">
        <v>545</v>
      </c>
      <c r="E1173" s="16">
        <v>77091</v>
      </c>
      <c r="F1173" s="16">
        <v>77091</v>
      </c>
      <c r="H1173" s="39">
        <f t="shared" si="30"/>
        <v>0</v>
      </c>
      <c r="I1173" s="41">
        <v>55595</v>
      </c>
      <c r="L1173">
        <v>55595</v>
      </c>
    </row>
    <row r="1174" spans="1:12" ht="16.5" x14ac:dyDescent="0.25">
      <c r="A1174" s="15" t="str">
        <f t="shared" si="29"/>
        <v>VNPOSTGSG250</v>
      </c>
      <c r="B1174" s="19" t="s">
        <v>628</v>
      </c>
      <c r="C1174" s="19" t="s">
        <v>46</v>
      </c>
      <c r="D1174" s="19" t="s">
        <v>47</v>
      </c>
      <c r="E1174" s="16">
        <v>50400</v>
      </c>
      <c r="F1174" s="16">
        <v>50400</v>
      </c>
      <c r="H1174" s="39">
        <f t="shared" si="30"/>
        <v>0</v>
      </c>
      <c r="I1174" s="41">
        <v>77091</v>
      </c>
      <c r="L1174">
        <v>77091</v>
      </c>
    </row>
    <row r="1175" spans="1:12" ht="16.5" x14ac:dyDescent="0.25">
      <c r="A1175" s="15" t="str">
        <f t="shared" si="29"/>
        <v>VNPOSTGTNH500</v>
      </c>
      <c r="B1175" s="19" t="s">
        <v>628</v>
      </c>
      <c r="C1175" s="19" t="s">
        <v>546</v>
      </c>
      <c r="D1175" s="19" t="s">
        <v>547</v>
      </c>
      <c r="E1175" s="16">
        <v>81591</v>
      </c>
      <c r="F1175" s="16">
        <v>81591</v>
      </c>
      <c r="H1175" s="39">
        <f t="shared" si="30"/>
        <v>0</v>
      </c>
      <c r="I1175" s="41">
        <v>81591</v>
      </c>
      <c r="L1175">
        <v>81591</v>
      </c>
    </row>
    <row r="1176" spans="1:12" ht="16.5" x14ac:dyDescent="0.25">
      <c r="A1176" s="15" t="str">
        <f t="shared" si="29"/>
        <v>VNPOSTGXD500</v>
      </c>
      <c r="B1176" s="19" t="s">
        <v>628</v>
      </c>
      <c r="C1176" s="19" t="s">
        <v>52</v>
      </c>
      <c r="D1176" s="19" t="s">
        <v>53</v>
      </c>
      <c r="E1176" s="16">
        <v>111606</v>
      </c>
      <c r="F1176" s="16">
        <v>111606</v>
      </c>
      <c r="H1176" s="39">
        <f t="shared" si="30"/>
        <v>0</v>
      </c>
      <c r="I1176" s="41">
        <v>111606</v>
      </c>
      <c r="L1176">
        <v>111606</v>
      </c>
    </row>
    <row r="1177" spans="1:12" ht="16.5" x14ac:dyDescent="0.25">
      <c r="A1177" s="15" t="str">
        <f t="shared" si="29"/>
        <v>WINCC300</v>
      </c>
      <c r="B1177" s="19" t="s">
        <v>630</v>
      </c>
      <c r="C1177" s="19" t="s">
        <v>37</v>
      </c>
      <c r="D1177" s="19" t="s">
        <v>38</v>
      </c>
      <c r="E1177" s="16">
        <v>74250</v>
      </c>
      <c r="F1177" s="16">
        <v>74250</v>
      </c>
      <c r="H1177" s="39">
        <f t="shared" si="30"/>
        <v>0</v>
      </c>
      <c r="I1177" s="41">
        <v>74250</v>
      </c>
      <c r="L1177">
        <v>74250</v>
      </c>
    </row>
    <row r="1178" spans="1:12" ht="16.5" x14ac:dyDescent="0.25">
      <c r="A1178" s="15" t="str">
        <f t="shared" si="29"/>
        <v>WINCGM300</v>
      </c>
      <c r="B1178" s="19" t="s">
        <v>630</v>
      </c>
      <c r="C1178" s="19" t="s">
        <v>27</v>
      </c>
      <c r="D1178" s="19" t="s">
        <v>28</v>
      </c>
      <c r="E1178" s="16">
        <v>73431</v>
      </c>
      <c r="F1178" s="16">
        <v>73431</v>
      </c>
      <c r="H1178" s="39">
        <f t="shared" si="30"/>
        <v>0</v>
      </c>
      <c r="I1178" s="41">
        <v>73431</v>
      </c>
      <c r="L1178">
        <v>73431</v>
      </c>
    </row>
    <row r="1179" spans="1:12" ht="16.5" x14ac:dyDescent="0.25">
      <c r="A1179" s="15" t="str">
        <f t="shared" si="29"/>
        <v>WINCN300</v>
      </c>
      <c r="B1179" s="19" t="s">
        <v>630</v>
      </c>
      <c r="C1179" s="19" t="s">
        <v>39</v>
      </c>
      <c r="D1179" s="19" t="s">
        <v>40</v>
      </c>
      <c r="E1179" s="16">
        <v>70950</v>
      </c>
      <c r="F1179" s="16">
        <v>70950</v>
      </c>
      <c r="H1179" s="39">
        <f t="shared" si="30"/>
        <v>0</v>
      </c>
      <c r="I1179" s="41">
        <v>70950</v>
      </c>
      <c r="L1179">
        <v>70950</v>
      </c>
    </row>
    <row r="1180" spans="1:12" ht="16.5" x14ac:dyDescent="0.25">
      <c r="A1180" s="15" t="str">
        <f t="shared" si="29"/>
        <v>WINGL250</v>
      </c>
      <c r="B1180" s="19" t="s">
        <v>630</v>
      </c>
      <c r="C1180" s="19" t="s">
        <v>44</v>
      </c>
      <c r="D1180" s="19" t="s">
        <v>45</v>
      </c>
      <c r="E1180" s="16">
        <v>59400</v>
      </c>
      <c r="F1180" s="16">
        <v>59400</v>
      </c>
      <c r="H1180" s="39">
        <f t="shared" si="30"/>
        <v>0</v>
      </c>
      <c r="I1180" s="41">
        <v>59400</v>
      </c>
      <c r="L1180">
        <v>59400</v>
      </c>
    </row>
    <row r="1181" spans="1:12" ht="16.5" x14ac:dyDescent="0.25">
      <c r="A1181" s="15" t="str">
        <f t="shared" si="29"/>
        <v>WINGM500</v>
      </c>
      <c r="B1181" s="19" t="s">
        <v>630</v>
      </c>
      <c r="C1181" s="19" t="s">
        <v>30</v>
      </c>
      <c r="D1181" s="19" t="s">
        <v>31</v>
      </c>
      <c r="E1181" s="16">
        <v>116611</v>
      </c>
      <c r="F1181" s="16">
        <v>116611</v>
      </c>
      <c r="H1181" s="39">
        <f t="shared" si="30"/>
        <v>0</v>
      </c>
      <c r="I1181" s="41">
        <v>116611</v>
      </c>
      <c r="L1181">
        <v>116611</v>
      </c>
    </row>
    <row r="1182" spans="1:12" ht="16.5" x14ac:dyDescent="0.25">
      <c r="A1182" s="15" t="str">
        <f t="shared" si="29"/>
        <v>WINGSG250</v>
      </c>
      <c r="B1182" s="19" t="s">
        <v>630</v>
      </c>
      <c r="C1182" s="19" t="s">
        <v>46</v>
      </c>
      <c r="D1182" s="19" t="s">
        <v>47</v>
      </c>
      <c r="E1182" s="16">
        <v>61050</v>
      </c>
      <c r="F1182" s="16">
        <v>61050</v>
      </c>
      <c r="H1182" s="39">
        <f t="shared" si="30"/>
        <v>0</v>
      </c>
      <c r="I1182" s="41">
        <v>61050</v>
      </c>
      <c r="L1182">
        <v>61050</v>
      </c>
    </row>
    <row r="1183" spans="1:12" ht="16.5" x14ac:dyDescent="0.25">
      <c r="A1183" s="15" t="str">
        <f t="shared" si="29"/>
        <v>WINGTLX250G</v>
      </c>
      <c r="B1183" s="19" t="s">
        <v>630</v>
      </c>
      <c r="C1183" s="19" t="s">
        <v>32</v>
      </c>
      <c r="D1183" s="19" t="s">
        <v>33</v>
      </c>
      <c r="E1183" s="16">
        <v>50182</v>
      </c>
      <c r="F1183" s="16">
        <v>50182</v>
      </c>
      <c r="H1183" s="39">
        <f t="shared" si="30"/>
        <v>0</v>
      </c>
      <c r="I1183" s="41">
        <v>50183</v>
      </c>
      <c r="L1183">
        <v>50183</v>
      </c>
    </row>
    <row r="1184" spans="1:12" ht="16.5" x14ac:dyDescent="0.25">
      <c r="A1184" s="15" t="str">
        <f t="shared" si="29"/>
        <v>WINGXD500</v>
      </c>
      <c r="B1184" s="19" t="s">
        <v>630</v>
      </c>
      <c r="C1184" s="19" t="s">
        <v>52</v>
      </c>
      <c r="D1184" s="19" t="s">
        <v>53</v>
      </c>
      <c r="E1184" s="16">
        <v>111606</v>
      </c>
      <c r="F1184" s="16">
        <v>111606</v>
      </c>
      <c r="H1184" s="39">
        <f t="shared" si="30"/>
        <v>0</v>
      </c>
      <c r="I1184" s="41">
        <v>111606</v>
      </c>
      <c r="L1184">
        <v>111606</v>
      </c>
    </row>
    <row r="1185" spans="1:12" ht="16.5" x14ac:dyDescent="0.25">
      <c r="A1185" s="15" t="str">
        <f t="shared" si="29"/>
        <v>WINMNH250</v>
      </c>
      <c r="B1185" s="19" t="s">
        <v>630</v>
      </c>
      <c r="C1185" s="19" t="s">
        <v>48</v>
      </c>
      <c r="D1185" s="19" t="s">
        <v>49</v>
      </c>
      <c r="E1185" s="16">
        <v>46000</v>
      </c>
      <c r="F1185" s="16">
        <v>46000</v>
      </c>
      <c r="H1185" s="39">
        <f t="shared" si="30"/>
        <v>0</v>
      </c>
      <c r="I1185" s="41">
        <v>46000</v>
      </c>
      <c r="L1185">
        <v>46000</v>
      </c>
    </row>
    <row r="1186" spans="1:12" ht="16.5" x14ac:dyDescent="0.25">
      <c r="A1186" s="15" t="str">
        <f t="shared" si="29"/>
        <v>WINTH200</v>
      </c>
      <c r="B1186" s="19" t="s">
        <v>630</v>
      </c>
      <c r="C1186" s="19" t="s">
        <v>34</v>
      </c>
      <c r="D1186" s="19" t="s">
        <v>35</v>
      </c>
      <c r="E1186" s="16">
        <v>55595</v>
      </c>
      <c r="F1186" s="16">
        <v>55595</v>
      </c>
      <c r="H1186" s="39">
        <f t="shared" si="30"/>
        <v>0</v>
      </c>
      <c r="I1186" s="41">
        <v>55595</v>
      </c>
      <c r="L1186">
        <v>55595</v>
      </c>
    </row>
    <row r="1187" spans="1:12" ht="16.5" x14ac:dyDescent="0.25">
      <c r="A1187" s="15" t="str">
        <f t="shared" si="29"/>
        <v>WINGL500KT</v>
      </c>
      <c r="B1187" s="19" t="s">
        <v>630</v>
      </c>
      <c r="C1187" s="19" t="s">
        <v>544</v>
      </c>
      <c r="D1187" s="19" t="s">
        <v>545</v>
      </c>
      <c r="E1187" s="16">
        <v>77091</v>
      </c>
      <c r="F1187" s="16">
        <v>77091</v>
      </c>
      <c r="H1187" s="39">
        <f t="shared" si="30"/>
        <v>0</v>
      </c>
      <c r="I1187" s="41">
        <v>77091</v>
      </c>
      <c r="L1187">
        <v>77091</v>
      </c>
    </row>
    <row r="1188" spans="1:12" ht="16.5" x14ac:dyDescent="0.25">
      <c r="A1188" s="15" t="str">
        <f t="shared" si="29"/>
        <v>WINGTNH500</v>
      </c>
      <c r="B1188" s="19" t="s">
        <v>630</v>
      </c>
      <c r="C1188" s="19" t="s">
        <v>546</v>
      </c>
      <c r="D1188" s="19" t="s">
        <v>547</v>
      </c>
      <c r="E1188" s="16">
        <v>81591</v>
      </c>
      <c r="F1188" s="16">
        <v>81591</v>
      </c>
      <c r="H1188" s="39">
        <f t="shared" si="30"/>
        <v>0</v>
      </c>
      <c r="I1188" s="41">
        <v>81591</v>
      </c>
      <c r="L1188">
        <v>81591</v>
      </c>
    </row>
    <row r="1189" spans="1:12" ht="16.5" x14ac:dyDescent="0.25">
      <c r="A1189" s="15" t="str">
        <f t="shared" si="29"/>
        <v>SOIGM500</v>
      </c>
      <c r="B1189" s="19" t="s">
        <v>7640</v>
      </c>
      <c r="C1189" s="19" t="s">
        <v>30</v>
      </c>
      <c r="D1189" s="19" t="s">
        <v>31</v>
      </c>
      <c r="E1189" s="16">
        <v>116611</v>
      </c>
      <c r="F1189" s="16">
        <v>110780</v>
      </c>
    </row>
    <row r="1190" spans="1:12" ht="16.5" x14ac:dyDescent="0.25">
      <c r="A1190" s="15" t="str">
        <f t="shared" si="29"/>
        <v>SOIGXD500</v>
      </c>
      <c r="B1190" s="19" t="s">
        <v>7640</v>
      </c>
      <c r="C1190" s="19" t="s">
        <v>52</v>
      </c>
      <c r="D1190" s="19" t="s">
        <v>53</v>
      </c>
      <c r="E1190" s="16">
        <v>111606</v>
      </c>
      <c r="F1190" s="16">
        <v>106026</v>
      </c>
    </row>
    <row r="1191" spans="1:12" ht="16.5" x14ac:dyDescent="0.25">
      <c r="A1191" s="15" t="str">
        <f t="shared" si="29"/>
        <v>SOICGM300</v>
      </c>
      <c r="B1191" s="19" t="s">
        <v>7640</v>
      </c>
      <c r="C1191" s="19" t="s">
        <v>27</v>
      </c>
      <c r="D1191" s="19" t="s">
        <v>28</v>
      </c>
      <c r="E1191" s="16">
        <v>73431</v>
      </c>
      <c r="F1191" s="16">
        <v>69759</v>
      </c>
    </row>
    <row r="1192" spans="1:12" ht="16.5" x14ac:dyDescent="0.25">
      <c r="A1192" s="15" t="str">
        <f t="shared" si="29"/>
        <v>SOIGTLX250G</v>
      </c>
      <c r="B1192" s="19" t="s">
        <v>7640</v>
      </c>
      <c r="C1192" s="19" t="s">
        <v>32</v>
      </c>
      <c r="D1192" s="19" t="s">
        <v>33</v>
      </c>
      <c r="E1192" s="16">
        <v>50182</v>
      </c>
      <c r="F1192" s="16">
        <v>47672</v>
      </c>
    </row>
    <row r="1193" spans="1:12" ht="16.5" x14ac:dyDescent="0.25">
      <c r="A1193" s="15" t="str">
        <f t="shared" si="29"/>
        <v>DAILYCGM300</v>
      </c>
      <c r="B1193" s="143" t="s">
        <v>3277</v>
      </c>
      <c r="C1193" s="140" t="s">
        <v>27</v>
      </c>
      <c r="D1193" s="140" t="s">
        <v>28</v>
      </c>
      <c r="E1193" s="16">
        <v>73431</v>
      </c>
      <c r="F1193" s="16">
        <f t="shared" ref="F1193:F1200" si="31">E1193*95%</f>
        <v>69759.45</v>
      </c>
    </row>
    <row r="1194" spans="1:12" ht="16.5" x14ac:dyDescent="0.25">
      <c r="A1194" s="15" t="str">
        <f t="shared" si="29"/>
        <v>DAILYCGM100</v>
      </c>
      <c r="B1194" s="143" t="s">
        <v>3277</v>
      </c>
      <c r="C1194" s="140" t="s">
        <v>551</v>
      </c>
      <c r="D1194" s="140" t="s">
        <v>552</v>
      </c>
      <c r="E1194" s="16">
        <v>24549</v>
      </c>
      <c r="F1194" s="16">
        <f t="shared" si="31"/>
        <v>23321.55</v>
      </c>
    </row>
    <row r="1195" spans="1:12" ht="16.5" x14ac:dyDescent="0.25">
      <c r="A1195" s="15" t="str">
        <f t="shared" si="29"/>
        <v>DAILYGTLX250G</v>
      </c>
      <c r="B1195" s="143" t="s">
        <v>3277</v>
      </c>
      <c r="C1195" s="140" t="s">
        <v>32</v>
      </c>
      <c r="D1195" s="140" t="s">
        <v>33</v>
      </c>
      <c r="E1195" s="16">
        <v>50182</v>
      </c>
      <c r="F1195" s="16">
        <f t="shared" si="31"/>
        <v>47672.899999999994</v>
      </c>
    </row>
    <row r="1196" spans="1:12" ht="16.5" x14ac:dyDescent="0.25">
      <c r="A1196" s="15" t="str">
        <f t="shared" si="29"/>
        <v>DAILYTH200</v>
      </c>
      <c r="B1196" s="143" t="s">
        <v>3277</v>
      </c>
      <c r="C1196" s="140" t="s">
        <v>34</v>
      </c>
      <c r="D1196" s="140" t="s">
        <v>35</v>
      </c>
      <c r="E1196" s="16">
        <v>55595</v>
      </c>
      <c r="F1196" s="16">
        <f t="shared" si="31"/>
        <v>52815.25</v>
      </c>
    </row>
    <row r="1197" spans="1:12" ht="16.5" x14ac:dyDescent="0.25">
      <c r="A1197" s="15" t="str">
        <f t="shared" si="29"/>
        <v>DAILYCC300</v>
      </c>
      <c r="B1197" s="143" t="s">
        <v>3277</v>
      </c>
      <c r="C1197" s="140" t="s">
        <v>37</v>
      </c>
      <c r="D1197" s="140" t="s">
        <v>38</v>
      </c>
      <c r="E1197" s="16">
        <v>74250</v>
      </c>
      <c r="F1197" s="16">
        <f t="shared" si="31"/>
        <v>70537.5</v>
      </c>
    </row>
    <row r="1198" spans="1:12" ht="16.5" x14ac:dyDescent="0.25">
      <c r="A1198" s="15" t="str">
        <f t="shared" si="29"/>
        <v>DAILYMNH250</v>
      </c>
      <c r="B1198" s="143" t="s">
        <v>3277</v>
      </c>
      <c r="C1198" s="140" t="s">
        <v>48</v>
      </c>
      <c r="D1198" s="140" t="s">
        <v>49</v>
      </c>
      <c r="E1198" s="16">
        <v>46000</v>
      </c>
      <c r="F1198" s="16">
        <f t="shared" si="31"/>
        <v>43700</v>
      </c>
    </row>
    <row r="1199" spans="1:12" ht="16.5" x14ac:dyDescent="0.25">
      <c r="A1199" s="15" t="str">
        <f t="shared" si="29"/>
        <v>DAILYCGST150</v>
      </c>
      <c r="B1199" s="143" t="s">
        <v>3277</v>
      </c>
      <c r="C1199" s="140" t="s">
        <v>563</v>
      </c>
      <c r="D1199" s="140" t="s">
        <v>564</v>
      </c>
      <c r="E1199" s="16">
        <v>22500</v>
      </c>
      <c r="F1199" s="16">
        <f t="shared" si="31"/>
        <v>21375</v>
      </c>
    </row>
    <row r="1200" spans="1:12" ht="16.5" x14ac:dyDescent="0.25">
      <c r="A1200" s="15" t="str">
        <f t="shared" si="29"/>
        <v>DAILYGM500</v>
      </c>
      <c r="B1200" s="143" t="s">
        <v>3277</v>
      </c>
      <c r="C1200" s="142" t="s">
        <v>30</v>
      </c>
      <c r="D1200" s="142" t="s">
        <v>31</v>
      </c>
      <c r="E1200" s="141">
        <v>116611</v>
      </c>
      <c r="F1200" s="16">
        <f t="shared" si="31"/>
        <v>110780.45</v>
      </c>
    </row>
  </sheetData>
  <autoFilter ref="G4:G1192" xr:uid="{03125897-058F-430A-9945-954742A9306E}"/>
  <dataValidations xWindow="348" yWindow="852" count="6">
    <dataValidation operator="equal" showInputMessage="1" showErrorMessage="1" errorTitle="MISA SME.NET" error="Ngày chứng từ không được để trống!" promptTitle="MISA SME.NET" prompt="Nhập Số đơn hàng_x000a_Tối đa 20 ký tự." sqref="A105:A1200 B8:B20 B1:B6 A1:A102" xr:uid="{7B5EEACE-88B5-4860-8FF8-1F3E4F1C923B}"/>
    <dataValidation type="list" allowBlank="1" showInputMessage="1" showErrorMessage="1" sqref="G7 G5" xr:uid="{4B2A12A9-DC6A-4102-8D82-8D7403FB48BE}">
      <formula1>Ma_KH</formula1>
    </dataValidation>
    <dataValidation type="list" allowBlank="1" showInputMessage="1" showErrorMessage="1" sqref="J5" xr:uid="{4B786190-4B21-440D-AB89-8F937F6D1440}">
      <formula1>Ma_NV</formula1>
    </dataValidation>
    <dataValidation type="list" allowBlank="1" showInputMessage="1" showErrorMessage="1" sqref="K5 K15" xr:uid="{F8863B8D-F141-4848-80EE-2B9E1B2FD443}">
      <formula1>MA_VTHH</formula1>
    </dataValidation>
    <dataValidation type="list" allowBlank="1" showInputMessage="1" showErrorMessage="1" sqref="C1193" xr:uid="{223E5F08-4A7C-4E1A-B369-79161983814D}">
      <formula1>Ma_HH</formula1>
    </dataValidation>
    <dataValidation operator="equal" allowBlank="1" showInputMessage="1" promptTitle="MISA SME.NET" prompt="Nhập Tên mặt hàng_x000a_Tối đa 255 ký tự." sqref="D1193:D1200" xr:uid="{5D459B2F-7A28-47EC-8257-31350E6566B1}"/>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B13C5-02B2-49C6-9C38-EE90BD734FE7}">
  <sheetPr codeName="Sheet6"/>
  <dimension ref="A1:E14"/>
  <sheetViews>
    <sheetView workbookViewId="0">
      <selection activeCell="B36" sqref="B36"/>
    </sheetView>
  </sheetViews>
  <sheetFormatPr defaultRowHeight="15" x14ac:dyDescent="0.25"/>
  <cols>
    <col min="2" max="2" width="27.42578125" customWidth="1"/>
  </cols>
  <sheetData>
    <row r="1" spans="1:5" ht="21" x14ac:dyDescent="0.25">
      <c r="A1" s="31" t="s">
        <v>1764</v>
      </c>
      <c r="B1" s="31" t="s">
        <v>1765</v>
      </c>
      <c r="C1" s="31" t="s">
        <v>1766</v>
      </c>
      <c r="D1" s="31" t="s">
        <v>1767</v>
      </c>
      <c r="E1" s="31" t="s">
        <v>1768</v>
      </c>
    </row>
    <row r="2" spans="1:5" x14ac:dyDescent="0.25">
      <c r="A2" s="32" t="s">
        <v>1769</v>
      </c>
      <c r="B2" s="32" t="s">
        <v>1770</v>
      </c>
      <c r="C2" s="32" t="s">
        <v>1771</v>
      </c>
      <c r="D2" s="32" t="s">
        <v>1772</v>
      </c>
      <c r="E2" s="32" t="s">
        <v>1773</v>
      </c>
    </row>
    <row r="3" spans="1:5" x14ac:dyDescent="0.25">
      <c r="A3" s="32" t="s">
        <v>1774</v>
      </c>
      <c r="B3" s="32" t="s">
        <v>1775</v>
      </c>
      <c r="C3" s="32" t="s">
        <v>1771</v>
      </c>
      <c r="D3" s="32" t="s">
        <v>1776</v>
      </c>
      <c r="E3" s="32" t="s">
        <v>1773</v>
      </c>
    </row>
    <row r="4" spans="1:5" x14ac:dyDescent="0.25">
      <c r="A4" s="32" t="s">
        <v>71</v>
      </c>
      <c r="B4" s="32" t="s">
        <v>1777</v>
      </c>
      <c r="C4" s="32" t="s">
        <v>1771</v>
      </c>
      <c r="D4" s="32" t="s">
        <v>1778</v>
      </c>
      <c r="E4" s="32" t="s">
        <v>1773</v>
      </c>
    </row>
    <row r="5" spans="1:5" x14ac:dyDescent="0.25">
      <c r="A5" s="32" t="s">
        <v>70</v>
      </c>
      <c r="B5" s="32" t="s">
        <v>1779</v>
      </c>
      <c r="C5" s="32" t="s">
        <v>1771</v>
      </c>
      <c r="D5" s="32" t="s">
        <v>1778</v>
      </c>
      <c r="E5" s="32" t="s">
        <v>1773</v>
      </c>
    </row>
    <row r="6" spans="1:5" x14ac:dyDescent="0.25">
      <c r="A6" s="32" t="s">
        <v>1780</v>
      </c>
      <c r="B6" s="32" t="s">
        <v>1781</v>
      </c>
      <c r="C6" s="32" t="s">
        <v>1771</v>
      </c>
      <c r="D6" s="32" t="s">
        <v>1778</v>
      </c>
      <c r="E6" s="32" t="s">
        <v>1773</v>
      </c>
    </row>
    <row r="7" spans="1:5" x14ac:dyDescent="0.25">
      <c r="A7" s="32" t="s">
        <v>1782</v>
      </c>
      <c r="B7" s="32" t="s">
        <v>1783</v>
      </c>
      <c r="C7" s="32" t="s">
        <v>1771</v>
      </c>
      <c r="D7" s="32" t="s">
        <v>1778</v>
      </c>
      <c r="E7" s="32" t="s">
        <v>1773</v>
      </c>
    </row>
    <row r="8" spans="1:5" x14ac:dyDescent="0.25">
      <c r="A8" s="32" t="s">
        <v>1784</v>
      </c>
      <c r="B8" s="32" t="s">
        <v>1785</v>
      </c>
      <c r="C8" s="32" t="s">
        <v>1771</v>
      </c>
      <c r="D8" s="32" t="s">
        <v>1778</v>
      </c>
      <c r="E8" s="32" t="s">
        <v>1773</v>
      </c>
    </row>
    <row r="9" spans="1:5" x14ac:dyDescent="0.25">
      <c r="A9" s="32" t="s">
        <v>1786</v>
      </c>
      <c r="B9" s="32" t="s">
        <v>1787</v>
      </c>
      <c r="C9" s="32" t="s">
        <v>1771</v>
      </c>
      <c r="D9" s="32" t="s">
        <v>1778</v>
      </c>
      <c r="E9" s="32" t="s">
        <v>1773</v>
      </c>
    </row>
    <row r="10" spans="1:5" x14ac:dyDescent="0.25">
      <c r="A10" s="32" t="s">
        <v>1788</v>
      </c>
      <c r="B10" s="32" t="s">
        <v>1789</v>
      </c>
      <c r="C10" s="32" t="s">
        <v>1771</v>
      </c>
      <c r="D10" s="32" t="s">
        <v>1778</v>
      </c>
      <c r="E10" s="32" t="s">
        <v>1773</v>
      </c>
    </row>
    <row r="11" spans="1:5" x14ac:dyDescent="0.25">
      <c r="A11" s="32" t="s">
        <v>1790</v>
      </c>
      <c r="B11" s="32" t="s">
        <v>1791</v>
      </c>
      <c r="C11" s="32" t="s">
        <v>1771</v>
      </c>
      <c r="D11" s="32" t="s">
        <v>1778</v>
      </c>
      <c r="E11" s="32" t="s">
        <v>1792</v>
      </c>
    </row>
    <row r="12" spans="1:5" x14ac:dyDescent="0.25">
      <c r="A12" s="32" t="s">
        <v>1793</v>
      </c>
      <c r="B12" s="32" t="s">
        <v>1794</v>
      </c>
      <c r="C12" s="32" t="s">
        <v>1771</v>
      </c>
      <c r="D12" s="32" t="s">
        <v>1795</v>
      </c>
      <c r="E12" s="32" t="s">
        <v>1792</v>
      </c>
    </row>
    <row r="13" spans="1:5" x14ac:dyDescent="0.25">
      <c r="A13" s="32" t="s">
        <v>1796</v>
      </c>
      <c r="B13" s="32" t="s">
        <v>1797</v>
      </c>
      <c r="C13" s="32" t="s">
        <v>1771</v>
      </c>
      <c r="D13" s="32" t="s">
        <v>1778</v>
      </c>
      <c r="E13" s="32" t="s">
        <v>1792</v>
      </c>
    </row>
    <row r="14" spans="1:5" x14ac:dyDescent="0.25">
      <c r="A14" s="33" t="s">
        <v>1798</v>
      </c>
      <c r="B14" s="33" t="s">
        <v>1799</v>
      </c>
      <c r="C14" s="33" t="s">
        <v>1771</v>
      </c>
      <c r="D14" s="33" t="s">
        <v>1778</v>
      </c>
      <c r="E14" s="33" t="s">
        <v>1792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92A94-B06B-4328-9586-230DC4FC7597}">
  <sheetPr codeName="Sheet3"/>
  <dimension ref="A1:AJ120"/>
  <sheetViews>
    <sheetView workbookViewId="0">
      <pane ySplit="1" topLeftCell="A86" activePane="bottomLeft" state="frozen"/>
      <selection pane="bottomLeft" activeCell="I104" sqref="I104"/>
    </sheetView>
  </sheetViews>
  <sheetFormatPr defaultColWidth="9.28515625" defaultRowHeight="15.75" customHeight="1" x14ac:dyDescent="0.25"/>
  <cols>
    <col min="1" max="1" width="15.140625" customWidth="1"/>
    <col min="2" max="2" width="20.140625" customWidth="1"/>
    <col min="3" max="4" width="9.28515625" customWidth="1"/>
    <col min="5" max="5" width="10.28515625" style="41" customWidth="1"/>
    <col min="6" max="6" width="9.5703125" style="41" bestFit="1" customWidth="1"/>
    <col min="7" max="36" width="10.7109375" customWidth="1"/>
  </cols>
  <sheetData>
    <row r="1" spans="1:36" ht="25.5" x14ac:dyDescent="0.25">
      <c r="A1" s="25" t="s">
        <v>537</v>
      </c>
      <c r="B1" s="26" t="s">
        <v>2</v>
      </c>
      <c r="C1" s="27" t="s">
        <v>10</v>
      </c>
      <c r="D1" s="34" t="s">
        <v>1801</v>
      </c>
      <c r="E1" s="70" t="s">
        <v>7175</v>
      </c>
      <c r="F1" s="66" t="s">
        <v>7269</v>
      </c>
      <c r="G1" s="42">
        <v>46054</v>
      </c>
      <c r="H1" s="42">
        <f>G1+1</f>
        <v>46055</v>
      </c>
      <c r="I1" s="42">
        <f t="shared" ref="I1:AJ1" si="0">H1+1</f>
        <v>46056</v>
      </c>
      <c r="J1" s="42">
        <f t="shared" si="0"/>
        <v>46057</v>
      </c>
      <c r="K1" s="42">
        <f t="shared" si="0"/>
        <v>46058</v>
      </c>
      <c r="L1" s="42">
        <f t="shared" si="0"/>
        <v>46059</v>
      </c>
      <c r="M1" s="42">
        <f t="shared" si="0"/>
        <v>46060</v>
      </c>
      <c r="N1" s="42">
        <f t="shared" si="0"/>
        <v>46061</v>
      </c>
      <c r="O1" s="42">
        <f t="shared" si="0"/>
        <v>46062</v>
      </c>
      <c r="P1" s="42">
        <f t="shared" si="0"/>
        <v>46063</v>
      </c>
      <c r="Q1" s="42">
        <f t="shared" si="0"/>
        <v>46064</v>
      </c>
      <c r="R1" s="42">
        <f t="shared" si="0"/>
        <v>46065</v>
      </c>
      <c r="S1" s="42">
        <f t="shared" si="0"/>
        <v>46066</v>
      </c>
      <c r="T1" s="42">
        <f t="shared" si="0"/>
        <v>46067</v>
      </c>
      <c r="U1" s="42">
        <f t="shared" si="0"/>
        <v>46068</v>
      </c>
      <c r="V1" s="42">
        <f t="shared" si="0"/>
        <v>46069</v>
      </c>
      <c r="W1" s="42">
        <f t="shared" si="0"/>
        <v>46070</v>
      </c>
      <c r="X1" s="42">
        <f t="shared" si="0"/>
        <v>46071</v>
      </c>
      <c r="Y1" s="42">
        <f t="shared" si="0"/>
        <v>46072</v>
      </c>
      <c r="Z1" s="42">
        <f t="shared" si="0"/>
        <v>46073</v>
      </c>
      <c r="AA1" s="42">
        <f t="shared" si="0"/>
        <v>46074</v>
      </c>
      <c r="AB1" s="42">
        <f t="shared" si="0"/>
        <v>46075</v>
      </c>
      <c r="AC1" s="42">
        <f t="shared" si="0"/>
        <v>46076</v>
      </c>
      <c r="AD1" s="42">
        <f t="shared" si="0"/>
        <v>46077</v>
      </c>
      <c r="AE1" s="42">
        <f t="shared" si="0"/>
        <v>46078</v>
      </c>
      <c r="AF1" s="42">
        <f t="shared" si="0"/>
        <v>46079</v>
      </c>
      <c r="AG1" s="42">
        <f t="shared" si="0"/>
        <v>46080</v>
      </c>
      <c r="AH1" s="42">
        <f t="shared" si="0"/>
        <v>46081</v>
      </c>
      <c r="AI1" s="42">
        <f t="shared" si="0"/>
        <v>46082</v>
      </c>
      <c r="AJ1" s="42">
        <f t="shared" si="0"/>
        <v>46083</v>
      </c>
    </row>
    <row r="2" spans="1:36" ht="18.75" hidden="1" customHeight="1" x14ac:dyDescent="0.25">
      <c r="A2" s="23" t="s">
        <v>1683</v>
      </c>
      <c r="B2" s="22" t="s">
        <v>1684</v>
      </c>
      <c r="C2" s="24" t="s">
        <v>29</v>
      </c>
      <c r="D2" t="str">
        <f>IF(OR(E2&gt;0,F2&gt;0),"Đang kinh doanh","Không kinh doanh")</f>
        <v>Không kinh doanh</v>
      </c>
      <c r="E2" s="43">
        <f>SUM(G2:AJ2)</f>
        <v>0</v>
      </c>
      <c r="F2" s="43"/>
      <c r="G2" s="40">
        <f>SUMIFS('VIN -MEGA'!$R:$R,'VIN -MEGA'!$D:$D,G$1,'VIN -MEGA'!$K:$K,$A2)+SUMIFS('PXK-HÓA ĐƠN'!$R:$R,'PXK-HÓA ĐƠN'!$D:$D,G$1,'PXK-HÓA ĐƠN'!$K:$K,$A2)</f>
        <v>0</v>
      </c>
      <c r="H2" s="40">
        <f>SUMIFS('VIN -MEGA'!$R:$R,'VIN -MEGA'!$D:$D,H$1,'VIN -MEGA'!$K:$K,$A2)+SUMIFS('PXK-HÓA ĐƠN'!$R:$R,'PXK-HÓA ĐƠN'!$D:$D,H$1,'PXK-HÓA ĐƠN'!$K:$K,$A2)</f>
        <v>0</v>
      </c>
      <c r="I2" s="40">
        <f>SUMIFS('VIN -MEGA'!$R:$R,'VIN -MEGA'!$D:$D,I$1,'VIN -MEGA'!$K:$K,$A2)+SUMIFS('PXK-HÓA ĐƠN'!$R:$R,'PXK-HÓA ĐƠN'!$D:$D,I$1,'PXK-HÓA ĐƠN'!$K:$K,$A2)</f>
        <v>0</v>
      </c>
      <c r="J2" s="40">
        <f>SUMIFS('VIN -MEGA'!$R:$R,'VIN -MEGA'!$D:$D,J$1,'VIN -MEGA'!$K:$K,$A2)+SUMIFS('PXK-HÓA ĐƠN'!$R:$R,'PXK-HÓA ĐƠN'!$D:$D,J$1,'PXK-HÓA ĐƠN'!$K:$K,$A2)</f>
        <v>0</v>
      </c>
      <c r="K2" s="40">
        <f>SUMIFS('VIN -MEGA'!$R:$R,'VIN -MEGA'!$D:$D,K$1,'VIN -MEGA'!$K:$K,$A2)+SUMIFS('PXK-HÓA ĐƠN'!$R:$R,'PXK-HÓA ĐƠN'!$D:$D,K$1,'PXK-HÓA ĐƠN'!$K:$K,$A2)</f>
        <v>0</v>
      </c>
      <c r="L2" s="40">
        <f>SUMIFS('VIN -MEGA'!$R:$R,'VIN -MEGA'!$D:$D,L$1,'VIN -MEGA'!$K:$K,$A2)+SUMIFS('PXK-HÓA ĐƠN'!$R:$R,'PXK-HÓA ĐƠN'!$D:$D,L$1,'PXK-HÓA ĐƠN'!$K:$K,$A2)</f>
        <v>0</v>
      </c>
      <c r="M2" s="40">
        <f>SUMIFS('VIN -MEGA'!$R:$R,'VIN -MEGA'!$D:$D,M$1,'VIN -MEGA'!$K:$K,$A2)+SUMIFS('PXK-HÓA ĐƠN'!$R:$R,'PXK-HÓA ĐƠN'!$D:$D,M$1,'PXK-HÓA ĐƠN'!$K:$K,$A2)</f>
        <v>0</v>
      </c>
      <c r="N2" s="40">
        <f>SUMIFS('VIN -MEGA'!$R:$R,'VIN -MEGA'!$D:$D,N$1,'VIN -MEGA'!$K:$K,$A2)+SUMIFS('PXK-HÓA ĐƠN'!$R:$R,'PXK-HÓA ĐƠN'!$D:$D,N$1,'PXK-HÓA ĐƠN'!$K:$K,$A2)</f>
        <v>0</v>
      </c>
      <c r="O2" s="40">
        <f>SUMIFS('VIN -MEGA'!$R:$R,'VIN -MEGA'!$D:$D,O$1,'VIN -MEGA'!$K:$K,$A2)+SUMIFS('PXK-HÓA ĐƠN'!$R:$R,'PXK-HÓA ĐƠN'!$D:$D,O$1,'PXK-HÓA ĐƠN'!$K:$K,$A2)</f>
        <v>0</v>
      </c>
      <c r="P2" s="40">
        <f>SUMIFS('VIN -MEGA'!$R:$R,'VIN -MEGA'!$D:$D,P$1,'VIN -MEGA'!$K:$K,$A2)+SUMIFS('PXK-HÓA ĐƠN'!$R:$R,'PXK-HÓA ĐƠN'!$D:$D,P$1,'PXK-HÓA ĐƠN'!$K:$K,$A2)</f>
        <v>0</v>
      </c>
      <c r="Q2" s="40">
        <f>SUMIFS('VIN -MEGA'!$R:$R,'VIN -MEGA'!$D:$D,Q$1,'VIN -MEGA'!$K:$K,$A2)+SUMIFS('PXK-HÓA ĐƠN'!$R:$R,'PXK-HÓA ĐƠN'!$D:$D,Q$1,'PXK-HÓA ĐƠN'!$K:$K,$A2)</f>
        <v>0</v>
      </c>
      <c r="R2" s="40">
        <f>SUMIFS('VIN -MEGA'!$R:$R,'VIN -MEGA'!$D:$D,R$1,'VIN -MEGA'!$K:$K,$A2)+SUMIFS('PXK-HÓA ĐƠN'!$R:$R,'PXK-HÓA ĐƠN'!$D:$D,R$1,'PXK-HÓA ĐƠN'!$K:$K,$A2)</f>
        <v>0</v>
      </c>
      <c r="S2" s="40">
        <f>SUMIFS('VIN -MEGA'!$R:$R,'VIN -MEGA'!$D:$D,S$1,'VIN -MEGA'!$K:$K,$A2)+SUMIFS('PXK-HÓA ĐƠN'!$R:$R,'PXK-HÓA ĐƠN'!$D:$D,S$1,'PXK-HÓA ĐƠN'!$K:$K,$A2)</f>
        <v>0</v>
      </c>
      <c r="T2" s="40">
        <f>SUMIFS('VIN -MEGA'!$R:$R,'VIN -MEGA'!$D:$D,T$1,'VIN -MEGA'!$K:$K,$A2)+SUMIFS('PXK-HÓA ĐƠN'!$R:$R,'PXK-HÓA ĐƠN'!$D:$D,T$1,'PXK-HÓA ĐƠN'!$K:$K,$A2)</f>
        <v>0</v>
      </c>
      <c r="U2" s="40">
        <f>SUMIFS('VIN -MEGA'!$R:$R,'VIN -MEGA'!$D:$D,U$1,'VIN -MEGA'!$K:$K,$A2)+SUMIFS('PXK-HÓA ĐƠN'!$R:$R,'PXK-HÓA ĐƠN'!$D:$D,U$1,'PXK-HÓA ĐƠN'!$K:$K,$A2)</f>
        <v>0</v>
      </c>
      <c r="V2" s="40">
        <f>SUMIFS('VIN -MEGA'!$R:$R,'VIN -MEGA'!$D:$D,V$1,'VIN -MEGA'!$K:$K,$A2)+SUMIFS('PXK-HÓA ĐƠN'!$R:$R,'PXK-HÓA ĐƠN'!$D:$D,V$1,'PXK-HÓA ĐƠN'!$K:$K,$A2)</f>
        <v>0</v>
      </c>
      <c r="W2" s="40">
        <f>SUMIFS('VIN -MEGA'!$R:$R,'VIN -MEGA'!$D:$D,W$1,'VIN -MEGA'!$K:$K,$A2)+SUMIFS('PXK-HÓA ĐƠN'!$R:$R,'PXK-HÓA ĐƠN'!$D:$D,W$1,'PXK-HÓA ĐƠN'!$K:$K,$A2)</f>
        <v>0</v>
      </c>
      <c r="X2" s="40">
        <f>SUMIFS('VIN -MEGA'!$R:$R,'VIN -MEGA'!$D:$D,X$1,'VIN -MEGA'!$K:$K,$A2)+SUMIFS('PXK-HÓA ĐƠN'!$R:$R,'PXK-HÓA ĐƠN'!$D:$D,X$1,'PXK-HÓA ĐƠN'!$K:$K,$A2)</f>
        <v>0</v>
      </c>
      <c r="Y2" s="40">
        <f>SUMIFS('VIN -MEGA'!$R:$R,'VIN -MEGA'!$D:$D,Y$1,'VIN -MEGA'!$K:$K,$A2)+SUMIFS('PXK-HÓA ĐƠN'!$R:$R,'PXK-HÓA ĐƠN'!$D:$D,Y$1,'PXK-HÓA ĐƠN'!$K:$K,$A2)</f>
        <v>0</v>
      </c>
      <c r="Z2" s="40">
        <f>SUMIFS('VIN -MEGA'!$R:$R,'VIN -MEGA'!$D:$D,Z$1,'VIN -MEGA'!$K:$K,$A2)+SUMIFS('PXK-HÓA ĐƠN'!$R:$R,'PXK-HÓA ĐƠN'!$D:$D,Z$1,'PXK-HÓA ĐƠN'!$K:$K,$A2)</f>
        <v>0</v>
      </c>
      <c r="AA2" s="40">
        <f>SUMIFS('VIN -MEGA'!$R:$R,'VIN -MEGA'!$D:$D,AA$1,'VIN -MEGA'!$K:$K,$A2)+SUMIFS('PXK-HÓA ĐƠN'!$R:$R,'PXK-HÓA ĐƠN'!$D:$D,AA$1,'PXK-HÓA ĐƠN'!$K:$K,$A2)</f>
        <v>0</v>
      </c>
      <c r="AB2" s="40">
        <f>SUMIFS('VIN -MEGA'!$R:$R,'VIN -MEGA'!$D:$D,AB$1,'VIN -MEGA'!$K:$K,$A2)+SUMIFS('PXK-HÓA ĐƠN'!$R:$R,'PXK-HÓA ĐƠN'!$D:$D,AB$1,'PXK-HÓA ĐƠN'!$K:$K,$A2)</f>
        <v>0</v>
      </c>
      <c r="AC2" s="40">
        <f>SUMIFS('VIN -MEGA'!$R:$R,'VIN -MEGA'!$D:$D,AC$1,'VIN -MEGA'!$K:$K,$A2)+SUMIFS('PXK-HÓA ĐƠN'!$R:$R,'PXK-HÓA ĐƠN'!$D:$D,AC$1,'PXK-HÓA ĐƠN'!$K:$K,$A2)</f>
        <v>0</v>
      </c>
      <c r="AD2" s="40">
        <f>SUMIFS('VIN -MEGA'!$R:$R,'VIN -MEGA'!$D:$D,AD$1,'VIN -MEGA'!$K:$K,$A2)+SUMIFS('PXK-HÓA ĐƠN'!$R:$R,'PXK-HÓA ĐƠN'!$D:$D,AD$1,'PXK-HÓA ĐƠN'!$K:$K,$A2)</f>
        <v>0</v>
      </c>
      <c r="AE2" s="40">
        <f>SUMIFS('VIN -MEGA'!$R:$R,'VIN -MEGA'!$D:$D,AE$1,'VIN -MEGA'!$K:$K,$A2)+SUMIFS('PXK-HÓA ĐƠN'!$R:$R,'PXK-HÓA ĐƠN'!$D:$D,AE$1,'PXK-HÓA ĐƠN'!$K:$K,$A2)</f>
        <v>0</v>
      </c>
      <c r="AF2" s="40">
        <f>SUMIFS('VIN -MEGA'!$R:$R,'VIN -MEGA'!$D:$D,AF$1,'VIN -MEGA'!$K:$K,$A2)+SUMIFS('PXK-HÓA ĐƠN'!$R:$R,'PXK-HÓA ĐƠN'!$D:$D,AF$1,'PXK-HÓA ĐƠN'!$K:$K,$A2)</f>
        <v>0</v>
      </c>
      <c r="AG2" s="40">
        <f>SUMIFS('VIN -MEGA'!$R:$R,'VIN -MEGA'!$D:$D,AG$1,'VIN -MEGA'!$K:$K,$A2)+SUMIFS('PXK-HÓA ĐƠN'!$R:$R,'PXK-HÓA ĐƠN'!$D:$D,AG$1,'PXK-HÓA ĐƠN'!$K:$K,$A2)</f>
        <v>0</v>
      </c>
      <c r="AH2" s="40">
        <f>SUMIFS('VIN -MEGA'!$R:$R,'VIN -MEGA'!$D:$D,AH$1,'VIN -MEGA'!$K:$K,$A2)+SUMIFS('PXK-HÓA ĐƠN'!$R:$R,'PXK-HÓA ĐƠN'!$D:$D,AH$1,'PXK-HÓA ĐƠN'!$K:$K,$A2)</f>
        <v>0</v>
      </c>
      <c r="AI2" s="40">
        <f>SUMIFS('VIN -MEGA'!$R:$R,'VIN -MEGA'!$D:$D,AI$1,'VIN -MEGA'!$K:$K,$A2)+SUMIFS('PXK-HÓA ĐƠN'!$R:$R,'PXK-HÓA ĐƠN'!$D:$D,AI$1,'PXK-HÓA ĐƠN'!$K:$K,$A2)</f>
        <v>0</v>
      </c>
      <c r="AJ2" s="40">
        <f>SUMIFS('VIN -MEGA'!$R:$R,'VIN -MEGA'!$D:$D,AJ$1,'VIN -MEGA'!$K:$K,$A2)+SUMIFS('PXK-HÓA ĐƠN'!$R:$R,'PXK-HÓA ĐƠN'!$D:$D,AJ$1,'PXK-HÓA ĐƠN'!$K:$K,$A2)</f>
        <v>0</v>
      </c>
    </row>
    <row r="3" spans="1:36" ht="18.75" hidden="1" customHeight="1" x14ac:dyDescent="0.25">
      <c r="A3" s="23" t="s">
        <v>1685</v>
      </c>
      <c r="B3" s="22" t="s">
        <v>1686</v>
      </c>
      <c r="C3" s="24" t="s">
        <v>29</v>
      </c>
      <c r="D3" t="str">
        <f t="shared" ref="D3:D66" si="1">IF(OR(E3&gt;0,F3&gt;0),"Đang kinh doanh","Không kinh doanh")</f>
        <v>Không kinh doanh</v>
      </c>
      <c r="E3" s="43">
        <f t="shared" ref="E3:E66" si="2">SUM(G3:AJ3)</f>
        <v>0</v>
      </c>
      <c r="F3" s="43"/>
      <c r="G3" s="40">
        <f>SUMIFS('VIN -MEGA'!$R:$R,'VIN -MEGA'!$D:$D,G$1,'VIN -MEGA'!$K:$K,$A3)+SUMIFS('PXK-HÓA ĐƠN'!$R:$R,'PXK-HÓA ĐƠN'!$D:$D,G$1,'PXK-HÓA ĐƠN'!$K:$K,$A3)</f>
        <v>0</v>
      </c>
      <c r="H3" s="40">
        <f>SUMIFS('VIN -MEGA'!$R:$R,'VIN -MEGA'!$D:$D,H$1,'VIN -MEGA'!$K:$K,$A3)+SUMIFS('PXK-HÓA ĐƠN'!$R:$R,'PXK-HÓA ĐƠN'!$D:$D,H$1,'PXK-HÓA ĐƠN'!$K:$K,$A3)</f>
        <v>0</v>
      </c>
      <c r="I3" s="40">
        <f>SUMIFS('VIN -MEGA'!$R:$R,'VIN -MEGA'!$D:$D,I$1,'VIN -MEGA'!$K:$K,$A3)+SUMIFS('PXK-HÓA ĐƠN'!$R:$R,'PXK-HÓA ĐƠN'!$D:$D,I$1,'PXK-HÓA ĐƠN'!$K:$K,$A3)</f>
        <v>0</v>
      </c>
      <c r="J3" s="40">
        <f>SUMIFS('VIN -MEGA'!$R:$R,'VIN -MEGA'!$D:$D,J$1,'VIN -MEGA'!$K:$K,$A3)+SUMIFS('PXK-HÓA ĐƠN'!$R:$R,'PXK-HÓA ĐƠN'!$D:$D,J$1,'PXK-HÓA ĐƠN'!$K:$K,$A3)</f>
        <v>0</v>
      </c>
      <c r="K3" s="40">
        <f>SUMIFS('VIN -MEGA'!$R:$R,'VIN -MEGA'!$D:$D,K$1,'VIN -MEGA'!$K:$K,$A3)+SUMIFS('PXK-HÓA ĐƠN'!$R:$R,'PXK-HÓA ĐƠN'!$D:$D,K$1,'PXK-HÓA ĐƠN'!$K:$K,$A3)</f>
        <v>0</v>
      </c>
      <c r="L3" s="40">
        <f>SUMIFS('VIN -MEGA'!$R:$R,'VIN -MEGA'!$D:$D,L$1,'VIN -MEGA'!$K:$K,$A3)+SUMIFS('PXK-HÓA ĐƠN'!$R:$R,'PXK-HÓA ĐƠN'!$D:$D,L$1,'PXK-HÓA ĐƠN'!$K:$K,$A3)</f>
        <v>0</v>
      </c>
      <c r="M3" s="40">
        <f>SUMIFS('VIN -MEGA'!$R:$R,'VIN -MEGA'!$D:$D,M$1,'VIN -MEGA'!$K:$K,$A3)+SUMIFS('PXK-HÓA ĐƠN'!$R:$R,'PXK-HÓA ĐƠN'!$D:$D,M$1,'PXK-HÓA ĐƠN'!$K:$K,$A3)</f>
        <v>0</v>
      </c>
      <c r="N3" s="40">
        <f>SUMIFS('VIN -MEGA'!$R:$R,'VIN -MEGA'!$D:$D,N$1,'VIN -MEGA'!$K:$K,$A3)+SUMIFS('PXK-HÓA ĐƠN'!$R:$R,'PXK-HÓA ĐƠN'!$D:$D,N$1,'PXK-HÓA ĐƠN'!$K:$K,$A3)</f>
        <v>0</v>
      </c>
      <c r="O3" s="40">
        <f>SUMIFS('VIN -MEGA'!$R:$R,'VIN -MEGA'!$D:$D,O$1,'VIN -MEGA'!$K:$K,$A3)+SUMIFS('PXK-HÓA ĐƠN'!$R:$R,'PXK-HÓA ĐƠN'!$D:$D,O$1,'PXK-HÓA ĐƠN'!$K:$K,$A3)</f>
        <v>0</v>
      </c>
      <c r="P3" s="40">
        <f>SUMIFS('VIN -MEGA'!$R:$R,'VIN -MEGA'!$D:$D,P$1,'VIN -MEGA'!$K:$K,$A3)+SUMIFS('PXK-HÓA ĐƠN'!$R:$R,'PXK-HÓA ĐƠN'!$D:$D,P$1,'PXK-HÓA ĐƠN'!$K:$K,$A3)</f>
        <v>0</v>
      </c>
      <c r="Q3" s="40">
        <f>SUMIFS('VIN -MEGA'!$R:$R,'VIN -MEGA'!$D:$D,Q$1,'VIN -MEGA'!$K:$K,$A3)+SUMIFS('PXK-HÓA ĐƠN'!$R:$R,'PXK-HÓA ĐƠN'!$D:$D,Q$1,'PXK-HÓA ĐƠN'!$K:$K,$A3)</f>
        <v>0</v>
      </c>
      <c r="R3" s="40">
        <f>SUMIFS('VIN -MEGA'!$R:$R,'VIN -MEGA'!$D:$D,R$1,'VIN -MEGA'!$K:$K,$A3)+SUMIFS('PXK-HÓA ĐƠN'!$R:$R,'PXK-HÓA ĐƠN'!$D:$D,R$1,'PXK-HÓA ĐƠN'!$K:$K,$A3)</f>
        <v>0</v>
      </c>
      <c r="S3" s="40">
        <f>SUMIFS('VIN -MEGA'!$R:$R,'VIN -MEGA'!$D:$D,S$1,'VIN -MEGA'!$K:$K,$A3)+SUMIFS('PXK-HÓA ĐƠN'!$R:$R,'PXK-HÓA ĐƠN'!$D:$D,S$1,'PXK-HÓA ĐƠN'!$K:$K,$A3)</f>
        <v>0</v>
      </c>
      <c r="T3" s="40">
        <f>SUMIFS('VIN -MEGA'!$R:$R,'VIN -MEGA'!$D:$D,T$1,'VIN -MEGA'!$K:$K,$A3)+SUMIFS('PXK-HÓA ĐƠN'!$R:$R,'PXK-HÓA ĐƠN'!$D:$D,T$1,'PXK-HÓA ĐƠN'!$K:$K,$A3)</f>
        <v>0</v>
      </c>
      <c r="U3" s="40">
        <f>SUMIFS('VIN -MEGA'!$R:$R,'VIN -MEGA'!$D:$D,U$1,'VIN -MEGA'!$K:$K,$A3)+SUMIFS('PXK-HÓA ĐƠN'!$R:$R,'PXK-HÓA ĐƠN'!$D:$D,U$1,'PXK-HÓA ĐƠN'!$K:$K,$A3)</f>
        <v>0</v>
      </c>
      <c r="V3" s="40">
        <f>SUMIFS('VIN -MEGA'!$R:$R,'VIN -MEGA'!$D:$D,V$1,'VIN -MEGA'!$K:$K,$A3)+SUMIFS('PXK-HÓA ĐƠN'!$R:$R,'PXK-HÓA ĐƠN'!$D:$D,V$1,'PXK-HÓA ĐƠN'!$K:$K,$A3)</f>
        <v>0</v>
      </c>
      <c r="W3" s="40">
        <f>SUMIFS('VIN -MEGA'!$R:$R,'VIN -MEGA'!$D:$D,W$1,'VIN -MEGA'!$K:$K,$A3)+SUMIFS('PXK-HÓA ĐƠN'!$R:$R,'PXK-HÓA ĐƠN'!$D:$D,W$1,'PXK-HÓA ĐƠN'!$K:$K,$A3)</f>
        <v>0</v>
      </c>
      <c r="X3" s="40">
        <f>SUMIFS('VIN -MEGA'!$R:$R,'VIN -MEGA'!$D:$D,X$1,'VIN -MEGA'!$K:$K,$A3)+SUMIFS('PXK-HÓA ĐƠN'!$R:$R,'PXK-HÓA ĐƠN'!$D:$D,X$1,'PXK-HÓA ĐƠN'!$K:$K,$A3)</f>
        <v>0</v>
      </c>
      <c r="Y3" s="40">
        <f>SUMIFS('VIN -MEGA'!$R:$R,'VIN -MEGA'!$D:$D,Y$1,'VIN -MEGA'!$K:$K,$A3)+SUMIFS('PXK-HÓA ĐƠN'!$R:$R,'PXK-HÓA ĐƠN'!$D:$D,Y$1,'PXK-HÓA ĐƠN'!$K:$K,$A3)</f>
        <v>0</v>
      </c>
      <c r="Z3" s="40">
        <f>SUMIFS('VIN -MEGA'!$R:$R,'VIN -MEGA'!$D:$D,Z$1,'VIN -MEGA'!$K:$K,$A3)+SUMIFS('PXK-HÓA ĐƠN'!$R:$R,'PXK-HÓA ĐƠN'!$D:$D,Z$1,'PXK-HÓA ĐƠN'!$K:$K,$A3)</f>
        <v>0</v>
      </c>
      <c r="AA3" s="40">
        <f>SUMIFS('VIN -MEGA'!$R:$R,'VIN -MEGA'!$D:$D,AA$1,'VIN -MEGA'!$K:$K,$A3)+SUMIFS('PXK-HÓA ĐƠN'!$R:$R,'PXK-HÓA ĐƠN'!$D:$D,AA$1,'PXK-HÓA ĐƠN'!$K:$K,$A3)</f>
        <v>0</v>
      </c>
      <c r="AB3" s="40">
        <f>SUMIFS('VIN -MEGA'!$R:$R,'VIN -MEGA'!$D:$D,AB$1,'VIN -MEGA'!$K:$K,$A3)+SUMIFS('PXK-HÓA ĐƠN'!$R:$R,'PXK-HÓA ĐƠN'!$D:$D,AB$1,'PXK-HÓA ĐƠN'!$K:$K,$A3)</f>
        <v>0</v>
      </c>
      <c r="AC3" s="40">
        <f>SUMIFS('VIN -MEGA'!$R:$R,'VIN -MEGA'!$D:$D,AC$1,'VIN -MEGA'!$K:$K,$A3)+SUMIFS('PXK-HÓA ĐƠN'!$R:$R,'PXK-HÓA ĐƠN'!$D:$D,AC$1,'PXK-HÓA ĐƠN'!$K:$K,$A3)</f>
        <v>0</v>
      </c>
      <c r="AD3" s="40">
        <f>SUMIFS('VIN -MEGA'!$R:$R,'VIN -MEGA'!$D:$D,AD$1,'VIN -MEGA'!$K:$K,$A3)+SUMIFS('PXK-HÓA ĐƠN'!$R:$R,'PXK-HÓA ĐƠN'!$D:$D,AD$1,'PXK-HÓA ĐƠN'!$K:$K,$A3)</f>
        <v>0</v>
      </c>
      <c r="AE3" s="40">
        <f>SUMIFS('VIN -MEGA'!$R:$R,'VIN -MEGA'!$D:$D,AE$1,'VIN -MEGA'!$K:$K,$A3)+SUMIFS('PXK-HÓA ĐƠN'!$R:$R,'PXK-HÓA ĐƠN'!$D:$D,AE$1,'PXK-HÓA ĐƠN'!$K:$K,$A3)</f>
        <v>0</v>
      </c>
      <c r="AF3" s="40">
        <f>SUMIFS('VIN -MEGA'!$R:$R,'VIN -MEGA'!$D:$D,AF$1,'VIN -MEGA'!$K:$K,$A3)+SUMIFS('PXK-HÓA ĐƠN'!$R:$R,'PXK-HÓA ĐƠN'!$D:$D,AF$1,'PXK-HÓA ĐƠN'!$K:$K,$A3)</f>
        <v>0</v>
      </c>
      <c r="AG3" s="40">
        <f>SUMIFS('VIN -MEGA'!$R:$R,'VIN -MEGA'!$D:$D,AG$1,'VIN -MEGA'!$K:$K,$A3)+SUMIFS('PXK-HÓA ĐƠN'!$R:$R,'PXK-HÓA ĐƠN'!$D:$D,AG$1,'PXK-HÓA ĐƠN'!$K:$K,$A3)</f>
        <v>0</v>
      </c>
      <c r="AH3" s="40">
        <f>SUMIFS('VIN -MEGA'!$R:$R,'VIN -MEGA'!$D:$D,AH$1,'VIN -MEGA'!$K:$K,$A3)+SUMIFS('PXK-HÓA ĐƠN'!$R:$R,'PXK-HÓA ĐƠN'!$D:$D,AH$1,'PXK-HÓA ĐƠN'!$K:$K,$A3)</f>
        <v>0</v>
      </c>
      <c r="AI3" s="40">
        <f>SUMIFS('VIN -MEGA'!$R:$R,'VIN -MEGA'!$D:$D,AI$1,'VIN -MEGA'!$K:$K,$A3)+SUMIFS('PXK-HÓA ĐƠN'!$R:$R,'PXK-HÓA ĐƠN'!$D:$D,AI$1,'PXK-HÓA ĐƠN'!$K:$K,$A3)</f>
        <v>0</v>
      </c>
      <c r="AJ3" s="40">
        <f>SUMIFS('VIN -MEGA'!$R:$R,'VIN -MEGA'!$D:$D,AJ$1,'VIN -MEGA'!$K:$K,$A3)+SUMIFS('PXK-HÓA ĐƠN'!$R:$R,'PXK-HÓA ĐƠN'!$D:$D,AJ$1,'PXK-HÓA ĐƠN'!$K:$K,$A3)</f>
        <v>0</v>
      </c>
    </row>
    <row r="4" spans="1:36" ht="18.75" hidden="1" customHeight="1" x14ac:dyDescent="0.25">
      <c r="A4" s="23" t="s">
        <v>1687</v>
      </c>
      <c r="B4" s="22" t="s">
        <v>1688</v>
      </c>
      <c r="C4" s="24" t="s">
        <v>29</v>
      </c>
      <c r="D4" t="str">
        <f t="shared" si="1"/>
        <v>Không kinh doanh</v>
      </c>
      <c r="E4" s="43">
        <f t="shared" si="2"/>
        <v>0</v>
      </c>
      <c r="F4" s="43"/>
      <c r="G4" s="40">
        <f>SUMIFS('VIN -MEGA'!$R:$R,'VIN -MEGA'!$D:$D,G$1,'VIN -MEGA'!$K:$K,$A4)+SUMIFS('PXK-HÓA ĐƠN'!$R:$R,'PXK-HÓA ĐƠN'!$D:$D,G$1,'PXK-HÓA ĐƠN'!$K:$K,$A4)</f>
        <v>0</v>
      </c>
      <c r="H4" s="40">
        <f>SUMIFS('VIN -MEGA'!$R:$R,'VIN -MEGA'!$D:$D,H$1,'VIN -MEGA'!$K:$K,$A4)+SUMIFS('PXK-HÓA ĐƠN'!$R:$R,'PXK-HÓA ĐƠN'!$D:$D,H$1,'PXK-HÓA ĐƠN'!$K:$K,$A4)</f>
        <v>0</v>
      </c>
      <c r="I4" s="40">
        <f>SUMIFS('VIN -MEGA'!$R:$R,'VIN -MEGA'!$D:$D,I$1,'VIN -MEGA'!$K:$K,$A4)+SUMIFS('PXK-HÓA ĐƠN'!$R:$R,'PXK-HÓA ĐƠN'!$D:$D,I$1,'PXK-HÓA ĐƠN'!$K:$K,$A4)</f>
        <v>0</v>
      </c>
      <c r="J4" s="40">
        <f>SUMIFS('VIN -MEGA'!$R:$R,'VIN -MEGA'!$D:$D,J$1,'VIN -MEGA'!$K:$K,$A4)+SUMIFS('PXK-HÓA ĐƠN'!$R:$R,'PXK-HÓA ĐƠN'!$D:$D,J$1,'PXK-HÓA ĐƠN'!$K:$K,$A4)</f>
        <v>0</v>
      </c>
      <c r="K4" s="40">
        <f>SUMIFS('VIN -MEGA'!$R:$R,'VIN -MEGA'!$D:$D,K$1,'VIN -MEGA'!$K:$K,$A4)+SUMIFS('PXK-HÓA ĐƠN'!$R:$R,'PXK-HÓA ĐƠN'!$D:$D,K$1,'PXK-HÓA ĐƠN'!$K:$K,$A4)</f>
        <v>0</v>
      </c>
      <c r="L4" s="40">
        <f>SUMIFS('VIN -MEGA'!$R:$R,'VIN -MEGA'!$D:$D,L$1,'VIN -MEGA'!$K:$K,$A4)+SUMIFS('PXK-HÓA ĐƠN'!$R:$R,'PXK-HÓA ĐƠN'!$D:$D,L$1,'PXK-HÓA ĐƠN'!$K:$K,$A4)</f>
        <v>0</v>
      </c>
      <c r="M4" s="40">
        <f>SUMIFS('VIN -MEGA'!$R:$R,'VIN -MEGA'!$D:$D,M$1,'VIN -MEGA'!$K:$K,$A4)+SUMIFS('PXK-HÓA ĐƠN'!$R:$R,'PXK-HÓA ĐƠN'!$D:$D,M$1,'PXK-HÓA ĐƠN'!$K:$K,$A4)</f>
        <v>0</v>
      </c>
      <c r="N4" s="40">
        <f>SUMIFS('VIN -MEGA'!$R:$R,'VIN -MEGA'!$D:$D,N$1,'VIN -MEGA'!$K:$K,$A4)+SUMIFS('PXK-HÓA ĐƠN'!$R:$R,'PXK-HÓA ĐƠN'!$D:$D,N$1,'PXK-HÓA ĐƠN'!$K:$K,$A4)</f>
        <v>0</v>
      </c>
      <c r="O4" s="40">
        <f>SUMIFS('VIN -MEGA'!$R:$R,'VIN -MEGA'!$D:$D,O$1,'VIN -MEGA'!$K:$K,$A4)+SUMIFS('PXK-HÓA ĐƠN'!$R:$R,'PXK-HÓA ĐƠN'!$D:$D,O$1,'PXK-HÓA ĐƠN'!$K:$K,$A4)</f>
        <v>0</v>
      </c>
      <c r="P4" s="40">
        <f>SUMIFS('VIN -MEGA'!$R:$R,'VIN -MEGA'!$D:$D,P$1,'VIN -MEGA'!$K:$K,$A4)+SUMIFS('PXK-HÓA ĐƠN'!$R:$R,'PXK-HÓA ĐƠN'!$D:$D,P$1,'PXK-HÓA ĐƠN'!$K:$K,$A4)</f>
        <v>0</v>
      </c>
      <c r="Q4" s="40">
        <f>SUMIFS('VIN -MEGA'!$R:$R,'VIN -MEGA'!$D:$D,Q$1,'VIN -MEGA'!$K:$K,$A4)+SUMIFS('PXK-HÓA ĐƠN'!$R:$R,'PXK-HÓA ĐƠN'!$D:$D,Q$1,'PXK-HÓA ĐƠN'!$K:$K,$A4)</f>
        <v>0</v>
      </c>
      <c r="R4" s="40">
        <f>SUMIFS('VIN -MEGA'!$R:$R,'VIN -MEGA'!$D:$D,R$1,'VIN -MEGA'!$K:$K,$A4)+SUMIFS('PXK-HÓA ĐƠN'!$R:$R,'PXK-HÓA ĐƠN'!$D:$D,R$1,'PXK-HÓA ĐƠN'!$K:$K,$A4)</f>
        <v>0</v>
      </c>
      <c r="S4" s="40">
        <f>SUMIFS('VIN -MEGA'!$R:$R,'VIN -MEGA'!$D:$D,S$1,'VIN -MEGA'!$K:$K,$A4)+SUMIFS('PXK-HÓA ĐƠN'!$R:$R,'PXK-HÓA ĐƠN'!$D:$D,S$1,'PXK-HÓA ĐƠN'!$K:$K,$A4)</f>
        <v>0</v>
      </c>
      <c r="T4" s="40">
        <f>SUMIFS('VIN -MEGA'!$R:$R,'VIN -MEGA'!$D:$D,T$1,'VIN -MEGA'!$K:$K,$A4)+SUMIFS('PXK-HÓA ĐƠN'!$R:$R,'PXK-HÓA ĐƠN'!$D:$D,T$1,'PXK-HÓA ĐƠN'!$K:$K,$A4)</f>
        <v>0</v>
      </c>
      <c r="U4" s="40">
        <f>SUMIFS('VIN -MEGA'!$R:$R,'VIN -MEGA'!$D:$D,U$1,'VIN -MEGA'!$K:$K,$A4)+SUMIFS('PXK-HÓA ĐƠN'!$R:$R,'PXK-HÓA ĐƠN'!$D:$D,U$1,'PXK-HÓA ĐƠN'!$K:$K,$A4)</f>
        <v>0</v>
      </c>
      <c r="V4" s="40">
        <f>SUMIFS('VIN -MEGA'!$R:$R,'VIN -MEGA'!$D:$D,V$1,'VIN -MEGA'!$K:$K,$A4)+SUMIFS('PXK-HÓA ĐƠN'!$R:$R,'PXK-HÓA ĐƠN'!$D:$D,V$1,'PXK-HÓA ĐƠN'!$K:$K,$A4)</f>
        <v>0</v>
      </c>
      <c r="W4" s="40">
        <f>SUMIFS('VIN -MEGA'!$R:$R,'VIN -MEGA'!$D:$D,W$1,'VIN -MEGA'!$K:$K,$A4)+SUMIFS('PXK-HÓA ĐƠN'!$R:$R,'PXK-HÓA ĐƠN'!$D:$D,W$1,'PXK-HÓA ĐƠN'!$K:$K,$A4)</f>
        <v>0</v>
      </c>
      <c r="X4" s="40">
        <f>SUMIFS('VIN -MEGA'!$R:$R,'VIN -MEGA'!$D:$D,X$1,'VIN -MEGA'!$K:$K,$A4)+SUMIFS('PXK-HÓA ĐƠN'!$R:$R,'PXK-HÓA ĐƠN'!$D:$D,X$1,'PXK-HÓA ĐƠN'!$K:$K,$A4)</f>
        <v>0</v>
      </c>
      <c r="Y4" s="40">
        <f>SUMIFS('VIN -MEGA'!$R:$R,'VIN -MEGA'!$D:$D,Y$1,'VIN -MEGA'!$K:$K,$A4)+SUMIFS('PXK-HÓA ĐƠN'!$R:$R,'PXK-HÓA ĐƠN'!$D:$D,Y$1,'PXK-HÓA ĐƠN'!$K:$K,$A4)</f>
        <v>0</v>
      </c>
      <c r="Z4" s="40">
        <f>SUMIFS('VIN -MEGA'!$R:$R,'VIN -MEGA'!$D:$D,Z$1,'VIN -MEGA'!$K:$K,$A4)+SUMIFS('PXK-HÓA ĐƠN'!$R:$R,'PXK-HÓA ĐƠN'!$D:$D,Z$1,'PXK-HÓA ĐƠN'!$K:$K,$A4)</f>
        <v>0</v>
      </c>
      <c r="AA4" s="40">
        <f>SUMIFS('VIN -MEGA'!$R:$R,'VIN -MEGA'!$D:$D,AA$1,'VIN -MEGA'!$K:$K,$A4)+SUMIFS('PXK-HÓA ĐƠN'!$R:$R,'PXK-HÓA ĐƠN'!$D:$D,AA$1,'PXK-HÓA ĐƠN'!$K:$K,$A4)</f>
        <v>0</v>
      </c>
      <c r="AB4" s="40">
        <f>SUMIFS('VIN -MEGA'!$R:$R,'VIN -MEGA'!$D:$D,AB$1,'VIN -MEGA'!$K:$K,$A4)+SUMIFS('PXK-HÓA ĐƠN'!$R:$R,'PXK-HÓA ĐƠN'!$D:$D,AB$1,'PXK-HÓA ĐƠN'!$K:$K,$A4)</f>
        <v>0</v>
      </c>
      <c r="AC4" s="40">
        <f>SUMIFS('VIN -MEGA'!$R:$R,'VIN -MEGA'!$D:$D,AC$1,'VIN -MEGA'!$K:$K,$A4)+SUMIFS('PXK-HÓA ĐƠN'!$R:$R,'PXK-HÓA ĐƠN'!$D:$D,AC$1,'PXK-HÓA ĐƠN'!$K:$K,$A4)</f>
        <v>0</v>
      </c>
      <c r="AD4" s="40">
        <f>SUMIFS('VIN -MEGA'!$R:$R,'VIN -MEGA'!$D:$D,AD$1,'VIN -MEGA'!$K:$K,$A4)+SUMIFS('PXK-HÓA ĐƠN'!$R:$R,'PXK-HÓA ĐƠN'!$D:$D,AD$1,'PXK-HÓA ĐƠN'!$K:$K,$A4)</f>
        <v>0</v>
      </c>
      <c r="AE4" s="40">
        <f>SUMIFS('VIN -MEGA'!$R:$R,'VIN -MEGA'!$D:$D,AE$1,'VIN -MEGA'!$K:$K,$A4)+SUMIFS('PXK-HÓA ĐƠN'!$R:$R,'PXK-HÓA ĐƠN'!$D:$D,AE$1,'PXK-HÓA ĐƠN'!$K:$K,$A4)</f>
        <v>0</v>
      </c>
      <c r="AF4" s="40">
        <f>SUMIFS('VIN -MEGA'!$R:$R,'VIN -MEGA'!$D:$D,AF$1,'VIN -MEGA'!$K:$K,$A4)+SUMIFS('PXK-HÓA ĐƠN'!$R:$R,'PXK-HÓA ĐƠN'!$D:$D,AF$1,'PXK-HÓA ĐƠN'!$K:$K,$A4)</f>
        <v>0</v>
      </c>
      <c r="AG4" s="40">
        <f>SUMIFS('VIN -MEGA'!$R:$R,'VIN -MEGA'!$D:$D,AG$1,'VIN -MEGA'!$K:$K,$A4)+SUMIFS('PXK-HÓA ĐƠN'!$R:$R,'PXK-HÓA ĐƠN'!$D:$D,AG$1,'PXK-HÓA ĐƠN'!$K:$K,$A4)</f>
        <v>0</v>
      </c>
      <c r="AH4" s="40">
        <f>SUMIFS('VIN -MEGA'!$R:$R,'VIN -MEGA'!$D:$D,AH$1,'VIN -MEGA'!$K:$K,$A4)+SUMIFS('PXK-HÓA ĐƠN'!$R:$R,'PXK-HÓA ĐƠN'!$D:$D,AH$1,'PXK-HÓA ĐƠN'!$K:$K,$A4)</f>
        <v>0</v>
      </c>
      <c r="AI4" s="40">
        <f>SUMIFS('VIN -MEGA'!$R:$R,'VIN -MEGA'!$D:$D,AI$1,'VIN -MEGA'!$K:$K,$A4)+SUMIFS('PXK-HÓA ĐƠN'!$R:$R,'PXK-HÓA ĐƠN'!$D:$D,AI$1,'PXK-HÓA ĐƠN'!$K:$K,$A4)</f>
        <v>0</v>
      </c>
      <c r="AJ4" s="40">
        <f>SUMIFS('VIN -MEGA'!$R:$R,'VIN -MEGA'!$D:$D,AJ$1,'VIN -MEGA'!$K:$K,$A4)+SUMIFS('PXK-HÓA ĐƠN'!$R:$R,'PXK-HÓA ĐƠN'!$D:$D,AJ$1,'PXK-HÓA ĐƠN'!$K:$K,$A4)</f>
        <v>0</v>
      </c>
    </row>
    <row r="5" spans="1:36" ht="18.75" customHeight="1" x14ac:dyDescent="0.25">
      <c r="A5" s="23" t="s">
        <v>558</v>
      </c>
      <c r="B5" s="22" t="s">
        <v>559</v>
      </c>
      <c r="C5" s="24" t="s">
        <v>29</v>
      </c>
      <c r="D5" t="str">
        <f t="shared" si="1"/>
        <v>Đang kinh doanh</v>
      </c>
      <c r="E5" s="43">
        <f t="shared" si="2"/>
        <v>90</v>
      </c>
      <c r="F5" s="43"/>
      <c r="G5" s="41">
        <f>SUMIFS('VIN -MEGA'!$R:$R,'VIN -MEGA'!$D:$D,G$1,'VIN -MEGA'!$K:$K,$A5)+SUMIFS('PXK-HÓA ĐƠN'!$R:$R,'PXK-HÓA ĐƠN'!$D:$D,G$1,'PXK-HÓA ĐƠN'!$K:$K,$A5)</f>
        <v>0</v>
      </c>
      <c r="H5" s="41">
        <f>SUMIFS('VIN -MEGA'!$R:$R,'VIN -MEGA'!$D:$D,H$1,'VIN -MEGA'!$K:$K,$A5)+SUMIFS('PXK-HÓA ĐƠN'!$R:$R,'PXK-HÓA ĐƠN'!$D:$D,H$1,'PXK-HÓA ĐƠN'!$K:$K,$A5)</f>
        <v>0</v>
      </c>
      <c r="I5" s="41">
        <f>SUMIFS('VIN -MEGA'!$R:$R,'VIN -MEGA'!$D:$D,I$1,'VIN -MEGA'!$K:$K,$A5)+SUMIFS('PXK-HÓA ĐƠN'!$R:$R,'PXK-HÓA ĐƠN'!$D:$D,I$1,'PXK-HÓA ĐƠN'!$K:$K,$A5)</f>
        <v>0</v>
      </c>
      <c r="J5" s="41">
        <f>SUMIFS('VIN -MEGA'!$R:$R,'VIN -MEGA'!$D:$D,J$1,'VIN -MEGA'!$K:$K,$A5)+SUMIFS('PXK-HÓA ĐƠN'!$R:$R,'PXK-HÓA ĐƠN'!$D:$D,J$1,'PXK-HÓA ĐƠN'!$K:$K,$A5)</f>
        <v>0</v>
      </c>
      <c r="K5" s="41">
        <f>SUMIFS('VIN -MEGA'!$R:$R,'VIN -MEGA'!$D:$D,K$1,'VIN -MEGA'!$K:$K,$A5)+SUMIFS('PXK-HÓA ĐƠN'!$R:$R,'PXK-HÓA ĐƠN'!$D:$D,K$1,'PXK-HÓA ĐƠN'!$K:$K,$A5)</f>
        <v>0</v>
      </c>
      <c r="L5" s="41">
        <f>SUMIFS('VIN -MEGA'!$R:$R,'VIN -MEGA'!$D:$D,L$1,'VIN -MEGA'!$K:$K,$A5)+SUMIFS('PXK-HÓA ĐƠN'!$R:$R,'PXK-HÓA ĐƠN'!$D:$D,L$1,'PXK-HÓA ĐƠN'!$K:$K,$A5)</f>
        <v>50</v>
      </c>
      <c r="M5" s="41">
        <f>SUMIFS('VIN -MEGA'!$R:$R,'VIN -MEGA'!$D:$D,M$1,'VIN -MEGA'!$K:$K,$A5)+SUMIFS('PXK-HÓA ĐƠN'!$R:$R,'PXK-HÓA ĐƠN'!$D:$D,M$1,'PXK-HÓA ĐƠN'!$K:$K,$A5)</f>
        <v>40</v>
      </c>
      <c r="N5" s="41">
        <f>SUMIFS('VIN -MEGA'!$R:$R,'VIN -MEGA'!$D:$D,N$1,'VIN -MEGA'!$K:$K,$A5)+SUMIFS('PXK-HÓA ĐƠN'!$R:$R,'PXK-HÓA ĐƠN'!$D:$D,N$1,'PXK-HÓA ĐƠN'!$K:$K,$A5)</f>
        <v>0</v>
      </c>
      <c r="O5" s="41">
        <f>SUMIFS('VIN -MEGA'!$R:$R,'VIN -MEGA'!$D:$D,O$1,'VIN -MEGA'!$K:$K,$A5)+SUMIFS('PXK-HÓA ĐƠN'!$R:$R,'PXK-HÓA ĐƠN'!$D:$D,O$1,'PXK-HÓA ĐƠN'!$K:$K,$A5)</f>
        <v>0</v>
      </c>
      <c r="P5" s="41">
        <f>SUMIFS('VIN -MEGA'!$R:$R,'VIN -MEGA'!$D:$D,P$1,'VIN -MEGA'!$K:$K,$A5)+SUMIFS('PXK-HÓA ĐƠN'!$R:$R,'PXK-HÓA ĐƠN'!$D:$D,P$1,'PXK-HÓA ĐƠN'!$K:$K,$A5)</f>
        <v>0</v>
      </c>
      <c r="Q5" s="41">
        <f>SUMIFS('VIN -MEGA'!$R:$R,'VIN -MEGA'!$D:$D,Q$1,'VIN -MEGA'!$K:$K,$A5)+SUMIFS('PXK-HÓA ĐƠN'!$R:$R,'PXK-HÓA ĐƠN'!$D:$D,Q$1,'PXK-HÓA ĐƠN'!$K:$K,$A5)</f>
        <v>0</v>
      </c>
      <c r="R5" s="41">
        <f>SUMIFS('VIN -MEGA'!$R:$R,'VIN -MEGA'!$D:$D,R$1,'VIN -MEGA'!$K:$K,$A5)+SUMIFS('PXK-HÓA ĐƠN'!$R:$R,'PXK-HÓA ĐƠN'!$D:$D,R$1,'PXK-HÓA ĐƠN'!$K:$K,$A5)</f>
        <v>0</v>
      </c>
      <c r="S5" s="41">
        <f>SUMIFS('VIN -MEGA'!$R:$R,'VIN -MEGA'!$D:$D,S$1,'VIN -MEGA'!$K:$K,$A5)+SUMIFS('PXK-HÓA ĐƠN'!$R:$R,'PXK-HÓA ĐƠN'!$D:$D,S$1,'PXK-HÓA ĐƠN'!$K:$K,$A5)</f>
        <v>0</v>
      </c>
      <c r="T5" s="41">
        <f>SUMIFS('VIN -MEGA'!$R:$R,'VIN -MEGA'!$D:$D,T$1,'VIN -MEGA'!$K:$K,$A5)+SUMIFS('PXK-HÓA ĐƠN'!$R:$R,'PXK-HÓA ĐƠN'!$D:$D,T$1,'PXK-HÓA ĐƠN'!$K:$K,$A5)</f>
        <v>0</v>
      </c>
      <c r="U5" s="41">
        <f>SUMIFS('VIN -MEGA'!$R:$R,'VIN -MEGA'!$D:$D,U$1,'VIN -MEGA'!$K:$K,$A5)+SUMIFS('PXK-HÓA ĐƠN'!$R:$R,'PXK-HÓA ĐƠN'!$D:$D,U$1,'PXK-HÓA ĐƠN'!$K:$K,$A5)</f>
        <v>0</v>
      </c>
      <c r="V5" s="41">
        <f>SUMIFS('VIN -MEGA'!$R:$R,'VIN -MEGA'!$D:$D,V$1,'VIN -MEGA'!$K:$K,$A5)+SUMIFS('PXK-HÓA ĐƠN'!$R:$R,'PXK-HÓA ĐƠN'!$D:$D,V$1,'PXK-HÓA ĐƠN'!$K:$K,$A5)</f>
        <v>0</v>
      </c>
      <c r="W5" s="41">
        <f>SUMIFS('VIN -MEGA'!$R:$R,'VIN -MEGA'!$D:$D,W$1,'VIN -MEGA'!$K:$K,$A5)+SUMIFS('PXK-HÓA ĐƠN'!$R:$R,'PXK-HÓA ĐƠN'!$D:$D,W$1,'PXK-HÓA ĐƠN'!$K:$K,$A5)</f>
        <v>0</v>
      </c>
      <c r="X5" s="41">
        <f>SUMIFS('VIN -MEGA'!$R:$R,'VIN -MEGA'!$D:$D,X$1,'VIN -MEGA'!$K:$K,$A5)+SUMIFS('PXK-HÓA ĐƠN'!$R:$R,'PXK-HÓA ĐƠN'!$D:$D,X$1,'PXK-HÓA ĐƠN'!$K:$K,$A5)</f>
        <v>0</v>
      </c>
      <c r="Y5" s="41">
        <f>SUMIFS('VIN -MEGA'!$R:$R,'VIN -MEGA'!$D:$D,Y$1,'VIN -MEGA'!$K:$K,$A5)+SUMIFS('PXK-HÓA ĐƠN'!$R:$R,'PXK-HÓA ĐƠN'!$D:$D,Y$1,'PXK-HÓA ĐƠN'!$K:$K,$A5)</f>
        <v>0</v>
      </c>
      <c r="Z5" s="41">
        <f>SUMIFS('VIN -MEGA'!$R:$R,'VIN -MEGA'!$D:$D,Z$1,'VIN -MEGA'!$K:$K,$A5)+SUMIFS('PXK-HÓA ĐƠN'!$R:$R,'PXK-HÓA ĐƠN'!$D:$D,Z$1,'PXK-HÓA ĐƠN'!$K:$K,$A5)</f>
        <v>0</v>
      </c>
      <c r="AA5" s="41">
        <f>SUMIFS('VIN -MEGA'!$R:$R,'VIN -MEGA'!$D:$D,AA$1,'VIN -MEGA'!$K:$K,$A5)+SUMIFS('PXK-HÓA ĐƠN'!$R:$R,'PXK-HÓA ĐƠN'!$D:$D,AA$1,'PXK-HÓA ĐƠN'!$K:$K,$A5)</f>
        <v>0</v>
      </c>
      <c r="AB5" s="41">
        <f>SUMIFS('VIN -MEGA'!$R:$R,'VIN -MEGA'!$D:$D,AB$1,'VIN -MEGA'!$K:$K,$A5)+SUMIFS('PXK-HÓA ĐƠN'!$R:$R,'PXK-HÓA ĐƠN'!$D:$D,AB$1,'PXK-HÓA ĐƠN'!$K:$K,$A5)</f>
        <v>0</v>
      </c>
      <c r="AC5" s="41">
        <f>SUMIFS('VIN -MEGA'!$R:$R,'VIN -MEGA'!$D:$D,AC$1,'VIN -MEGA'!$K:$K,$A5)+SUMIFS('PXK-HÓA ĐƠN'!$R:$R,'PXK-HÓA ĐƠN'!$D:$D,AC$1,'PXK-HÓA ĐƠN'!$K:$K,$A5)</f>
        <v>0</v>
      </c>
      <c r="AD5" s="41">
        <f>SUMIFS('VIN -MEGA'!$R:$R,'VIN -MEGA'!$D:$D,AD$1,'VIN -MEGA'!$K:$K,$A5)+SUMIFS('PXK-HÓA ĐƠN'!$R:$R,'PXK-HÓA ĐƠN'!$D:$D,AD$1,'PXK-HÓA ĐƠN'!$K:$K,$A5)</f>
        <v>0</v>
      </c>
      <c r="AE5" s="41">
        <f>SUMIFS('VIN -MEGA'!$R:$R,'VIN -MEGA'!$D:$D,AE$1,'VIN -MEGA'!$K:$K,$A5)+SUMIFS('PXK-HÓA ĐƠN'!$R:$R,'PXK-HÓA ĐƠN'!$D:$D,AE$1,'PXK-HÓA ĐƠN'!$K:$K,$A5)</f>
        <v>0</v>
      </c>
      <c r="AF5" s="41">
        <f>SUMIFS('VIN -MEGA'!$R:$R,'VIN -MEGA'!$D:$D,AF$1,'VIN -MEGA'!$K:$K,$A5)+SUMIFS('PXK-HÓA ĐƠN'!$R:$R,'PXK-HÓA ĐƠN'!$D:$D,AF$1,'PXK-HÓA ĐƠN'!$K:$K,$A5)</f>
        <v>0</v>
      </c>
      <c r="AG5" s="41">
        <f>SUMIFS('VIN -MEGA'!$R:$R,'VIN -MEGA'!$D:$D,AG$1,'VIN -MEGA'!$K:$K,$A5)+SUMIFS('PXK-HÓA ĐƠN'!$R:$R,'PXK-HÓA ĐƠN'!$D:$D,AG$1,'PXK-HÓA ĐƠN'!$K:$K,$A5)</f>
        <v>0</v>
      </c>
      <c r="AH5" s="41">
        <f>SUMIFS('VIN -MEGA'!$R:$R,'VIN -MEGA'!$D:$D,AH$1,'VIN -MEGA'!$K:$K,$A5)+SUMIFS('PXK-HÓA ĐƠN'!$R:$R,'PXK-HÓA ĐƠN'!$D:$D,AH$1,'PXK-HÓA ĐƠN'!$K:$K,$A5)</f>
        <v>0</v>
      </c>
      <c r="AI5" s="41">
        <f>SUMIFS('VIN -MEGA'!$R:$R,'VIN -MEGA'!$D:$D,AI$1,'VIN -MEGA'!$K:$K,$A5)+SUMIFS('PXK-HÓA ĐƠN'!$R:$R,'PXK-HÓA ĐƠN'!$D:$D,AI$1,'PXK-HÓA ĐƠN'!$K:$K,$A5)</f>
        <v>0</v>
      </c>
      <c r="AJ5" s="41">
        <f>SUMIFS('VIN -MEGA'!$R:$R,'VIN -MEGA'!$D:$D,AJ$1,'VIN -MEGA'!$K:$K,$A5)+SUMIFS('PXK-HÓA ĐƠN'!$R:$R,'PXK-HÓA ĐƠN'!$D:$D,AJ$1,'PXK-HÓA ĐƠN'!$K:$K,$A5)</f>
        <v>0</v>
      </c>
    </row>
    <row r="6" spans="1:36" ht="18.75" customHeight="1" x14ac:dyDescent="0.25">
      <c r="A6" s="23" t="s">
        <v>37</v>
      </c>
      <c r="B6" s="22" t="s">
        <v>38</v>
      </c>
      <c r="C6" s="24" t="s">
        <v>29</v>
      </c>
      <c r="D6" t="str">
        <f t="shared" si="1"/>
        <v>Đang kinh doanh</v>
      </c>
      <c r="E6" s="43">
        <f t="shared" si="2"/>
        <v>1827</v>
      </c>
      <c r="F6" s="43"/>
      <c r="G6" s="41">
        <f>SUMIFS('VIN -MEGA'!$R:$R,'VIN -MEGA'!$D:$D,G$1,'VIN -MEGA'!$K:$K,$A6)+SUMIFS('PXK-HÓA ĐƠN'!$R:$R,'PXK-HÓA ĐƠN'!$D:$D,G$1,'PXK-HÓA ĐƠN'!$K:$K,$A6)</f>
        <v>119</v>
      </c>
      <c r="H6" s="41">
        <f>SUMIFS('VIN -MEGA'!$R:$R,'VIN -MEGA'!$D:$D,H$1,'VIN -MEGA'!$K:$K,$A6)+SUMIFS('PXK-HÓA ĐƠN'!$R:$R,'PXK-HÓA ĐƠN'!$D:$D,H$1,'PXK-HÓA ĐƠN'!$K:$K,$A6)</f>
        <v>235</v>
      </c>
      <c r="I6" s="41">
        <f>SUMIFS('VIN -MEGA'!$R:$R,'VIN -MEGA'!$D:$D,I$1,'VIN -MEGA'!$K:$K,$A6)+SUMIFS('PXK-HÓA ĐƠN'!$R:$R,'PXK-HÓA ĐƠN'!$D:$D,I$1,'PXK-HÓA ĐƠN'!$K:$K,$A6)</f>
        <v>273</v>
      </c>
      <c r="J6" s="41">
        <f>SUMIFS('VIN -MEGA'!$R:$R,'VIN -MEGA'!$D:$D,J$1,'VIN -MEGA'!$K:$K,$A6)+SUMIFS('PXK-HÓA ĐƠN'!$R:$R,'PXK-HÓA ĐƠN'!$D:$D,J$1,'PXK-HÓA ĐƠN'!$K:$K,$A6)</f>
        <v>361</v>
      </c>
      <c r="K6" s="41">
        <f>SUMIFS('VIN -MEGA'!$R:$R,'VIN -MEGA'!$D:$D,K$1,'VIN -MEGA'!$K:$K,$A6)+SUMIFS('PXK-HÓA ĐƠN'!$R:$R,'PXK-HÓA ĐƠN'!$D:$D,K$1,'PXK-HÓA ĐƠN'!$K:$K,$A6)</f>
        <v>448</v>
      </c>
      <c r="L6" s="41">
        <f>SUMIFS('VIN -MEGA'!$R:$R,'VIN -MEGA'!$D:$D,L$1,'VIN -MEGA'!$K:$K,$A6)+SUMIFS('PXK-HÓA ĐƠN'!$R:$R,'PXK-HÓA ĐƠN'!$D:$D,L$1,'PXK-HÓA ĐƠN'!$K:$K,$A6)</f>
        <v>296</v>
      </c>
      <c r="M6" s="41">
        <f>SUMIFS('VIN -MEGA'!$R:$R,'VIN -MEGA'!$D:$D,M$1,'VIN -MEGA'!$K:$K,$A6)+SUMIFS('PXK-HÓA ĐƠN'!$R:$R,'PXK-HÓA ĐƠN'!$D:$D,M$1,'PXK-HÓA ĐƠN'!$K:$K,$A6)</f>
        <v>60</v>
      </c>
      <c r="N6" s="41">
        <f>SUMIFS('VIN -MEGA'!$R:$R,'VIN -MEGA'!$D:$D,N$1,'VIN -MEGA'!$K:$K,$A6)+SUMIFS('PXK-HÓA ĐƠN'!$R:$R,'PXK-HÓA ĐƠN'!$D:$D,N$1,'PXK-HÓA ĐƠN'!$K:$K,$A6)</f>
        <v>15</v>
      </c>
      <c r="O6" s="41">
        <f>SUMIFS('VIN -MEGA'!$R:$R,'VIN -MEGA'!$D:$D,O$1,'VIN -MEGA'!$K:$K,$A6)+SUMIFS('PXK-HÓA ĐƠN'!$R:$R,'PXK-HÓA ĐƠN'!$D:$D,O$1,'PXK-HÓA ĐƠN'!$K:$K,$A6)</f>
        <v>20</v>
      </c>
      <c r="P6" s="41">
        <f>SUMIFS('VIN -MEGA'!$R:$R,'VIN -MEGA'!$D:$D,P$1,'VIN -MEGA'!$K:$K,$A6)+SUMIFS('PXK-HÓA ĐƠN'!$R:$R,'PXK-HÓA ĐƠN'!$D:$D,P$1,'PXK-HÓA ĐƠN'!$K:$K,$A6)</f>
        <v>0</v>
      </c>
      <c r="Q6" s="41">
        <f>SUMIFS('VIN -MEGA'!$R:$R,'VIN -MEGA'!$D:$D,Q$1,'VIN -MEGA'!$K:$K,$A6)+SUMIFS('PXK-HÓA ĐƠN'!$R:$R,'PXK-HÓA ĐƠN'!$D:$D,Q$1,'PXK-HÓA ĐƠN'!$K:$K,$A6)</f>
        <v>0</v>
      </c>
      <c r="R6" s="41">
        <f>SUMIFS('VIN -MEGA'!$R:$R,'VIN -MEGA'!$D:$D,R$1,'VIN -MEGA'!$K:$K,$A6)+SUMIFS('PXK-HÓA ĐƠN'!$R:$R,'PXK-HÓA ĐƠN'!$D:$D,R$1,'PXK-HÓA ĐƠN'!$K:$K,$A6)</f>
        <v>0</v>
      </c>
      <c r="S6" s="41">
        <f>SUMIFS('VIN -MEGA'!$R:$R,'VIN -MEGA'!$D:$D,S$1,'VIN -MEGA'!$K:$K,$A6)+SUMIFS('PXK-HÓA ĐƠN'!$R:$R,'PXK-HÓA ĐƠN'!$D:$D,S$1,'PXK-HÓA ĐƠN'!$K:$K,$A6)</f>
        <v>0</v>
      </c>
      <c r="T6" s="41">
        <f>SUMIFS('VIN -MEGA'!$R:$R,'VIN -MEGA'!$D:$D,T$1,'VIN -MEGA'!$K:$K,$A6)+SUMIFS('PXK-HÓA ĐƠN'!$R:$R,'PXK-HÓA ĐƠN'!$D:$D,T$1,'PXK-HÓA ĐƠN'!$K:$K,$A6)</f>
        <v>0</v>
      </c>
      <c r="U6" s="41">
        <f>SUMIFS('VIN -MEGA'!$R:$R,'VIN -MEGA'!$D:$D,U$1,'VIN -MEGA'!$K:$K,$A6)+SUMIFS('PXK-HÓA ĐƠN'!$R:$R,'PXK-HÓA ĐƠN'!$D:$D,U$1,'PXK-HÓA ĐƠN'!$K:$K,$A6)</f>
        <v>0</v>
      </c>
      <c r="V6" s="41">
        <f>SUMIFS('VIN -MEGA'!$R:$R,'VIN -MEGA'!$D:$D,V$1,'VIN -MEGA'!$K:$K,$A6)+SUMIFS('PXK-HÓA ĐƠN'!$R:$R,'PXK-HÓA ĐƠN'!$D:$D,V$1,'PXK-HÓA ĐƠN'!$K:$K,$A6)</f>
        <v>0</v>
      </c>
      <c r="W6" s="41">
        <f>SUMIFS('VIN -MEGA'!$R:$R,'VIN -MEGA'!$D:$D,W$1,'VIN -MEGA'!$K:$K,$A6)+SUMIFS('PXK-HÓA ĐƠN'!$R:$R,'PXK-HÓA ĐƠN'!$D:$D,W$1,'PXK-HÓA ĐƠN'!$K:$K,$A6)</f>
        <v>0</v>
      </c>
      <c r="X6" s="41">
        <f>SUMIFS('VIN -MEGA'!$R:$R,'VIN -MEGA'!$D:$D,X$1,'VIN -MEGA'!$K:$K,$A6)+SUMIFS('PXK-HÓA ĐƠN'!$R:$R,'PXK-HÓA ĐƠN'!$D:$D,X$1,'PXK-HÓA ĐƠN'!$K:$K,$A6)</f>
        <v>0</v>
      </c>
      <c r="Y6" s="41">
        <f>SUMIFS('VIN -MEGA'!$R:$R,'VIN -MEGA'!$D:$D,Y$1,'VIN -MEGA'!$K:$K,$A6)+SUMIFS('PXK-HÓA ĐƠN'!$R:$R,'PXK-HÓA ĐƠN'!$D:$D,Y$1,'PXK-HÓA ĐƠN'!$K:$K,$A6)</f>
        <v>0</v>
      </c>
      <c r="Z6" s="41">
        <f>SUMIFS('VIN -MEGA'!$R:$R,'VIN -MEGA'!$D:$D,Z$1,'VIN -MEGA'!$K:$K,$A6)+SUMIFS('PXK-HÓA ĐƠN'!$R:$R,'PXK-HÓA ĐƠN'!$D:$D,Z$1,'PXK-HÓA ĐƠN'!$K:$K,$A6)</f>
        <v>0</v>
      </c>
      <c r="AA6" s="41">
        <f>SUMIFS('VIN -MEGA'!$R:$R,'VIN -MEGA'!$D:$D,AA$1,'VIN -MEGA'!$K:$K,$A6)+SUMIFS('PXK-HÓA ĐƠN'!$R:$R,'PXK-HÓA ĐƠN'!$D:$D,AA$1,'PXK-HÓA ĐƠN'!$K:$K,$A6)</f>
        <v>0</v>
      </c>
      <c r="AB6" s="41">
        <f>SUMIFS('VIN -MEGA'!$R:$R,'VIN -MEGA'!$D:$D,AB$1,'VIN -MEGA'!$K:$K,$A6)+SUMIFS('PXK-HÓA ĐƠN'!$R:$R,'PXK-HÓA ĐƠN'!$D:$D,AB$1,'PXK-HÓA ĐƠN'!$K:$K,$A6)</f>
        <v>0</v>
      </c>
      <c r="AC6" s="41">
        <f>SUMIFS('VIN -MEGA'!$R:$R,'VIN -MEGA'!$D:$D,AC$1,'VIN -MEGA'!$K:$K,$A6)+SUMIFS('PXK-HÓA ĐƠN'!$R:$R,'PXK-HÓA ĐƠN'!$D:$D,AC$1,'PXK-HÓA ĐƠN'!$K:$K,$A6)</f>
        <v>0</v>
      </c>
      <c r="AD6" s="41">
        <f>SUMIFS('VIN -MEGA'!$R:$R,'VIN -MEGA'!$D:$D,AD$1,'VIN -MEGA'!$K:$K,$A6)+SUMIFS('PXK-HÓA ĐƠN'!$R:$R,'PXK-HÓA ĐƠN'!$D:$D,AD$1,'PXK-HÓA ĐƠN'!$K:$K,$A6)</f>
        <v>0</v>
      </c>
      <c r="AE6" s="41">
        <f>SUMIFS('VIN -MEGA'!$R:$R,'VIN -MEGA'!$D:$D,AE$1,'VIN -MEGA'!$K:$K,$A6)+SUMIFS('PXK-HÓA ĐƠN'!$R:$R,'PXK-HÓA ĐƠN'!$D:$D,AE$1,'PXK-HÓA ĐƠN'!$K:$K,$A6)</f>
        <v>0</v>
      </c>
      <c r="AF6" s="41">
        <f>SUMIFS('VIN -MEGA'!$R:$R,'VIN -MEGA'!$D:$D,AF$1,'VIN -MEGA'!$K:$K,$A6)+SUMIFS('PXK-HÓA ĐƠN'!$R:$R,'PXK-HÓA ĐƠN'!$D:$D,AF$1,'PXK-HÓA ĐƠN'!$K:$K,$A6)</f>
        <v>0</v>
      </c>
      <c r="AG6" s="41">
        <f>SUMIFS('VIN -MEGA'!$R:$R,'VIN -MEGA'!$D:$D,AG$1,'VIN -MEGA'!$K:$K,$A6)+SUMIFS('PXK-HÓA ĐƠN'!$R:$R,'PXK-HÓA ĐƠN'!$D:$D,AG$1,'PXK-HÓA ĐƠN'!$K:$K,$A6)</f>
        <v>0</v>
      </c>
      <c r="AH6" s="41">
        <f>SUMIFS('VIN -MEGA'!$R:$R,'VIN -MEGA'!$D:$D,AH$1,'VIN -MEGA'!$K:$K,$A6)+SUMIFS('PXK-HÓA ĐƠN'!$R:$R,'PXK-HÓA ĐƠN'!$D:$D,AH$1,'PXK-HÓA ĐƠN'!$K:$K,$A6)</f>
        <v>0</v>
      </c>
      <c r="AI6" s="41">
        <f>SUMIFS('VIN -MEGA'!$R:$R,'VIN -MEGA'!$D:$D,AI$1,'VIN -MEGA'!$K:$K,$A6)+SUMIFS('PXK-HÓA ĐƠN'!$R:$R,'PXK-HÓA ĐƠN'!$D:$D,AI$1,'PXK-HÓA ĐƠN'!$K:$K,$A6)</f>
        <v>0</v>
      </c>
      <c r="AJ6" s="41">
        <f>SUMIFS('VIN -MEGA'!$R:$R,'VIN -MEGA'!$D:$D,AJ$1,'VIN -MEGA'!$K:$K,$A6)+SUMIFS('PXK-HÓA ĐƠN'!$R:$R,'PXK-HÓA ĐƠN'!$D:$D,AJ$1,'PXK-HÓA ĐƠN'!$K:$K,$A6)</f>
        <v>0</v>
      </c>
    </row>
    <row r="7" spans="1:36" ht="18.75" hidden="1" customHeight="1" x14ac:dyDescent="0.25">
      <c r="A7" s="23" t="s">
        <v>1689</v>
      </c>
      <c r="B7" s="22" t="s">
        <v>1690</v>
      </c>
      <c r="C7" s="24" t="s">
        <v>1761</v>
      </c>
      <c r="D7" t="str">
        <f t="shared" si="1"/>
        <v>Không kinh doanh</v>
      </c>
      <c r="E7" s="43">
        <f t="shared" si="2"/>
        <v>0</v>
      </c>
      <c r="F7" s="43"/>
      <c r="G7" s="41">
        <f>SUMIFS('VIN -MEGA'!$R:$R,'VIN -MEGA'!$D:$D,G$1,'VIN -MEGA'!$K:$K,$A7)+SUMIFS('PXK-HÓA ĐƠN'!$R:$R,'PXK-HÓA ĐƠN'!$D:$D,G$1,'PXK-HÓA ĐƠN'!$K:$K,$A7)</f>
        <v>0</v>
      </c>
      <c r="H7" s="41">
        <f>SUMIFS('VIN -MEGA'!$R:$R,'VIN -MEGA'!$D:$D,H$1,'VIN -MEGA'!$K:$K,$A7)+SUMIFS('PXK-HÓA ĐƠN'!$R:$R,'PXK-HÓA ĐƠN'!$D:$D,H$1,'PXK-HÓA ĐƠN'!$K:$K,$A7)</f>
        <v>0</v>
      </c>
      <c r="I7" s="41">
        <f>SUMIFS('VIN -MEGA'!$R:$R,'VIN -MEGA'!$D:$D,I$1,'VIN -MEGA'!$K:$K,$A7)+SUMIFS('PXK-HÓA ĐƠN'!$R:$R,'PXK-HÓA ĐƠN'!$D:$D,I$1,'PXK-HÓA ĐƠN'!$K:$K,$A7)</f>
        <v>0</v>
      </c>
      <c r="J7" s="41">
        <f>SUMIFS('VIN -MEGA'!$R:$R,'VIN -MEGA'!$D:$D,J$1,'VIN -MEGA'!$K:$K,$A7)+SUMIFS('PXK-HÓA ĐƠN'!$R:$R,'PXK-HÓA ĐƠN'!$D:$D,J$1,'PXK-HÓA ĐƠN'!$K:$K,$A7)</f>
        <v>0</v>
      </c>
      <c r="K7" s="41">
        <f>SUMIFS('VIN -MEGA'!$R:$R,'VIN -MEGA'!$D:$D,K$1,'VIN -MEGA'!$K:$K,$A7)+SUMIFS('PXK-HÓA ĐƠN'!$R:$R,'PXK-HÓA ĐƠN'!$D:$D,K$1,'PXK-HÓA ĐƠN'!$K:$K,$A7)</f>
        <v>0</v>
      </c>
      <c r="L7" s="41">
        <f>SUMIFS('VIN -MEGA'!$R:$R,'VIN -MEGA'!$D:$D,L$1,'VIN -MEGA'!$K:$K,$A7)+SUMIFS('PXK-HÓA ĐƠN'!$R:$R,'PXK-HÓA ĐƠN'!$D:$D,L$1,'PXK-HÓA ĐƠN'!$K:$K,$A7)</f>
        <v>0</v>
      </c>
      <c r="M7" s="41">
        <f>SUMIFS('VIN -MEGA'!$R:$R,'VIN -MEGA'!$D:$D,M$1,'VIN -MEGA'!$K:$K,$A7)+SUMIFS('PXK-HÓA ĐƠN'!$R:$R,'PXK-HÓA ĐƠN'!$D:$D,M$1,'PXK-HÓA ĐƠN'!$K:$K,$A7)</f>
        <v>0</v>
      </c>
      <c r="N7" s="41">
        <f>SUMIFS('VIN -MEGA'!$R:$R,'VIN -MEGA'!$D:$D,N$1,'VIN -MEGA'!$K:$K,$A7)+SUMIFS('PXK-HÓA ĐƠN'!$R:$R,'PXK-HÓA ĐƠN'!$D:$D,N$1,'PXK-HÓA ĐƠN'!$K:$K,$A7)</f>
        <v>0</v>
      </c>
      <c r="O7" s="41">
        <f>SUMIFS('VIN -MEGA'!$R:$R,'VIN -MEGA'!$D:$D,O$1,'VIN -MEGA'!$K:$K,$A7)+SUMIFS('PXK-HÓA ĐƠN'!$R:$R,'PXK-HÓA ĐƠN'!$D:$D,O$1,'PXK-HÓA ĐƠN'!$K:$K,$A7)</f>
        <v>0</v>
      </c>
      <c r="P7" s="41">
        <f>SUMIFS('VIN -MEGA'!$R:$R,'VIN -MEGA'!$D:$D,P$1,'VIN -MEGA'!$K:$K,$A7)+SUMIFS('PXK-HÓA ĐƠN'!$R:$R,'PXK-HÓA ĐƠN'!$D:$D,P$1,'PXK-HÓA ĐƠN'!$K:$K,$A7)</f>
        <v>0</v>
      </c>
      <c r="Q7" s="41">
        <f>SUMIFS('VIN -MEGA'!$R:$R,'VIN -MEGA'!$D:$D,Q$1,'VIN -MEGA'!$K:$K,$A7)+SUMIFS('PXK-HÓA ĐƠN'!$R:$R,'PXK-HÓA ĐƠN'!$D:$D,Q$1,'PXK-HÓA ĐƠN'!$K:$K,$A7)</f>
        <v>0</v>
      </c>
      <c r="R7" s="41">
        <f>SUMIFS('VIN -MEGA'!$R:$R,'VIN -MEGA'!$D:$D,R$1,'VIN -MEGA'!$K:$K,$A7)+SUMIFS('PXK-HÓA ĐƠN'!$R:$R,'PXK-HÓA ĐƠN'!$D:$D,R$1,'PXK-HÓA ĐƠN'!$K:$K,$A7)</f>
        <v>0</v>
      </c>
      <c r="S7" s="41">
        <f>SUMIFS('VIN -MEGA'!$R:$R,'VIN -MEGA'!$D:$D,S$1,'VIN -MEGA'!$K:$K,$A7)+SUMIFS('PXK-HÓA ĐƠN'!$R:$R,'PXK-HÓA ĐƠN'!$D:$D,S$1,'PXK-HÓA ĐƠN'!$K:$K,$A7)</f>
        <v>0</v>
      </c>
      <c r="T7" s="41">
        <f>SUMIFS('VIN -MEGA'!$R:$R,'VIN -MEGA'!$D:$D,T$1,'VIN -MEGA'!$K:$K,$A7)+SUMIFS('PXK-HÓA ĐƠN'!$R:$R,'PXK-HÓA ĐƠN'!$D:$D,T$1,'PXK-HÓA ĐƠN'!$K:$K,$A7)</f>
        <v>0</v>
      </c>
      <c r="U7" s="41">
        <f>SUMIFS('VIN -MEGA'!$R:$R,'VIN -MEGA'!$D:$D,U$1,'VIN -MEGA'!$K:$K,$A7)+SUMIFS('PXK-HÓA ĐƠN'!$R:$R,'PXK-HÓA ĐƠN'!$D:$D,U$1,'PXK-HÓA ĐƠN'!$K:$K,$A7)</f>
        <v>0</v>
      </c>
      <c r="V7" s="41">
        <f>SUMIFS('VIN -MEGA'!$R:$R,'VIN -MEGA'!$D:$D,V$1,'VIN -MEGA'!$K:$K,$A7)+SUMIFS('PXK-HÓA ĐƠN'!$R:$R,'PXK-HÓA ĐƠN'!$D:$D,V$1,'PXK-HÓA ĐƠN'!$K:$K,$A7)</f>
        <v>0</v>
      </c>
      <c r="W7" s="41">
        <f>SUMIFS('VIN -MEGA'!$R:$R,'VIN -MEGA'!$D:$D,W$1,'VIN -MEGA'!$K:$K,$A7)+SUMIFS('PXK-HÓA ĐƠN'!$R:$R,'PXK-HÓA ĐƠN'!$D:$D,W$1,'PXK-HÓA ĐƠN'!$K:$K,$A7)</f>
        <v>0</v>
      </c>
      <c r="X7" s="41">
        <f>SUMIFS('VIN -MEGA'!$R:$R,'VIN -MEGA'!$D:$D,X$1,'VIN -MEGA'!$K:$K,$A7)+SUMIFS('PXK-HÓA ĐƠN'!$R:$R,'PXK-HÓA ĐƠN'!$D:$D,X$1,'PXK-HÓA ĐƠN'!$K:$K,$A7)</f>
        <v>0</v>
      </c>
      <c r="Y7" s="41">
        <f>SUMIFS('VIN -MEGA'!$R:$R,'VIN -MEGA'!$D:$D,Y$1,'VIN -MEGA'!$K:$K,$A7)+SUMIFS('PXK-HÓA ĐƠN'!$R:$R,'PXK-HÓA ĐƠN'!$D:$D,Y$1,'PXK-HÓA ĐƠN'!$K:$K,$A7)</f>
        <v>0</v>
      </c>
      <c r="Z7" s="41">
        <f>SUMIFS('VIN -MEGA'!$R:$R,'VIN -MEGA'!$D:$D,Z$1,'VIN -MEGA'!$K:$K,$A7)+SUMIFS('PXK-HÓA ĐƠN'!$R:$R,'PXK-HÓA ĐƠN'!$D:$D,Z$1,'PXK-HÓA ĐƠN'!$K:$K,$A7)</f>
        <v>0</v>
      </c>
      <c r="AA7" s="41">
        <f>SUMIFS('VIN -MEGA'!$R:$R,'VIN -MEGA'!$D:$D,AA$1,'VIN -MEGA'!$K:$K,$A7)+SUMIFS('PXK-HÓA ĐƠN'!$R:$R,'PXK-HÓA ĐƠN'!$D:$D,AA$1,'PXK-HÓA ĐƠN'!$K:$K,$A7)</f>
        <v>0</v>
      </c>
      <c r="AB7" s="41">
        <f>SUMIFS('VIN -MEGA'!$R:$R,'VIN -MEGA'!$D:$D,AB$1,'VIN -MEGA'!$K:$K,$A7)+SUMIFS('PXK-HÓA ĐƠN'!$R:$R,'PXK-HÓA ĐƠN'!$D:$D,AB$1,'PXK-HÓA ĐƠN'!$K:$K,$A7)</f>
        <v>0</v>
      </c>
      <c r="AC7" s="41">
        <f>SUMIFS('VIN -MEGA'!$R:$R,'VIN -MEGA'!$D:$D,AC$1,'VIN -MEGA'!$K:$K,$A7)+SUMIFS('PXK-HÓA ĐƠN'!$R:$R,'PXK-HÓA ĐƠN'!$D:$D,AC$1,'PXK-HÓA ĐƠN'!$K:$K,$A7)</f>
        <v>0</v>
      </c>
      <c r="AD7" s="41">
        <f>SUMIFS('VIN -MEGA'!$R:$R,'VIN -MEGA'!$D:$D,AD$1,'VIN -MEGA'!$K:$K,$A7)+SUMIFS('PXK-HÓA ĐƠN'!$R:$R,'PXK-HÓA ĐƠN'!$D:$D,AD$1,'PXK-HÓA ĐƠN'!$K:$K,$A7)</f>
        <v>0</v>
      </c>
      <c r="AE7" s="41">
        <f>SUMIFS('VIN -MEGA'!$R:$R,'VIN -MEGA'!$D:$D,AE$1,'VIN -MEGA'!$K:$K,$A7)+SUMIFS('PXK-HÓA ĐƠN'!$R:$R,'PXK-HÓA ĐƠN'!$D:$D,AE$1,'PXK-HÓA ĐƠN'!$K:$K,$A7)</f>
        <v>0</v>
      </c>
      <c r="AF7" s="41">
        <f>SUMIFS('VIN -MEGA'!$R:$R,'VIN -MEGA'!$D:$D,AF$1,'VIN -MEGA'!$K:$K,$A7)+SUMIFS('PXK-HÓA ĐƠN'!$R:$R,'PXK-HÓA ĐƠN'!$D:$D,AF$1,'PXK-HÓA ĐƠN'!$K:$K,$A7)</f>
        <v>0</v>
      </c>
      <c r="AG7" s="41">
        <f>SUMIFS('VIN -MEGA'!$R:$R,'VIN -MEGA'!$D:$D,AG$1,'VIN -MEGA'!$K:$K,$A7)+SUMIFS('PXK-HÓA ĐƠN'!$R:$R,'PXK-HÓA ĐƠN'!$D:$D,AG$1,'PXK-HÓA ĐƠN'!$K:$K,$A7)</f>
        <v>0</v>
      </c>
      <c r="AH7" s="41">
        <f>SUMIFS('VIN -MEGA'!$R:$R,'VIN -MEGA'!$D:$D,AH$1,'VIN -MEGA'!$K:$K,$A7)+SUMIFS('PXK-HÓA ĐƠN'!$R:$R,'PXK-HÓA ĐƠN'!$D:$D,AH$1,'PXK-HÓA ĐƠN'!$K:$K,$A7)</f>
        <v>0</v>
      </c>
      <c r="AI7" s="41">
        <f>SUMIFS('VIN -MEGA'!$R:$R,'VIN -MEGA'!$D:$D,AI$1,'VIN -MEGA'!$K:$K,$A7)+SUMIFS('PXK-HÓA ĐƠN'!$R:$R,'PXK-HÓA ĐƠN'!$D:$D,AI$1,'PXK-HÓA ĐƠN'!$K:$K,$A7)</f>
        <v>0</v>
      </c>
      <c r="AJ7" s="41">
        <f>SUMIFS('VIN -MEGA'!$R:$R,'VIN -MEGA'!$D:$D,AJ$1,'VIN -MEGA'!$K:$K,$A7)+SUMIFS('PXK-HÓA ĐƠN'!$R:$R,'PXK-HÓA ĐƠN'!$D:$D,AJ$1,'PXK-HÓA ĐƠN'!$K:$K,$A7)</f>
        <v>0</v>
      </c>
    </row>
    <row r="8" spans="1:36" ht="18.75" hidden="1" customHeight="1" x14ac:dyDescent="0.25">
      <c r="A8" s="23" t="s">
        <v>7641</v>
      </c>
      <c r="B8" s="22" t="s">
        <v>7642</v>
      </c>
      <c r="C8" s="24" t="s">
        <v>29</v>
      </c>
      <c r="D8" t="str">
        <f t="shared" si="1"/>
        <v>Đang kinh doanh</v>
      </c>
      <c r="E8" s="43">
        <f t="shared" si="2"/>
        <v>665</v>
      </c>
      <c r="F8" s="43"/>
      <c r="G8" s="41">
        <f>SUMIFS('VIN -MEGA'!$R:$R,'VIN -MEGA'!$D:$D,G$1,'VIN -MEGA'!$K:$K,$A8)+SUMIFS('PXK-HÓA ĐƠN'!$R:$R,'PXK-HÓA ĐƠN'!$D:$D,G$1,'PXK-HÓA ĐƠN'!$K:$K,$A8)</f>
        <v>0</v>
      </c>
      <c r="H8" s="41">
        <f>SUMIFS('VIN -MEGA'!$R:$R,'VIN -MEGA'!$D:$D,H$1,'VIN -MEGA'!$K:$K,$A8)+SUMIFS('PXK-HÓA ĐƠN'!$R:$R,'PXK-HÓA ĐƠN'!$D:$D,H$1,'PXK-HÓA ĐƠN'!$K:$K,$A8)</f>
        <v>150</v>
      </c>
      <c r="I8" s="41">
        <f>SUMIFS('VIN -MEGA'!$R:$R,'VIN -MEGA'!$D:$D,I$1,'VIN -MEGA'!$K:$K,$A8)+SUMIFS('PXK-HÓA ĐƠN'!$R:$R,'PXK-HÓA ĐƠN'!$D:$D,I$1,'PXK-HÓA ĐƠN'!$K:$K,$A8)</f>
        <v>37</v>
      </c>
      <c r="J8" s="41">
        <f>SUMIFS('VIN -MEGA'!$R:$R,'VIN -MEGA'!$D:$D,J$1,'VIN -MEGA'!$K:$K,$A8)+SUMIFS('PXK-HÓA ĐƠN'!$R:$R,'PXK-HÓA ĐƠN'!$D:$D,J$1,'PXK-HÓA ĐƠN'!$K:$K,$A8)</f>
        <v>33</v>
      </c>
      <c r="K8" s="41">
        <f>SUMIFS('VIN -MEGA'!$R:$R,'VIN -MEGA'!$D:$D,K$1,'VIN -MEGA'!$K:$K,$A8)+SUMIFS('PXK-HÓA ĐƠN'!$R:$R,'PXK-HÓA ĐƠN'!$D:$D,K$1,'PXK-HÓA ĐƠN'!$K:$K,$A8)</f>
        <v>123</v>
      </c>
      <c r="L8" s="41">
        <f>SUMIFS('VIN -MEGA'!$R:$R,'VIN -MEGA'!$D:$D,L$1,'VIN -MEGA'!$K:$K,$A8)+SUMIFS('PXK-HÓA ĐƠN'!$R:$R,'PXK-HÓA ĐƠN'!$D:$D,L$1,'PXK-HÓA ĐƠN'!$K:$K,$A8)</f>
        <v>62</v>
      </c>
      <c r="M8" s="41">
        <f>SUMIFS('VIN -MEGA'!$R:$R,'VIN -MEGA'!$D:$D,M$1,'VIN -MEGA'!$K:$K,$A8)+SUMIFS('PXK-HÓA ĐƠN'!$R:$R,'PXK-HÓA ĐƠN'!$D:$D,M$1,'PXK-HÓA ĐƠN'!$K:$K,$A8)</f>
        <v>12</v>
      </c>
      <c r="N8" s="41">
        <f>SUMIFS('VIN -MEGA'!$R:$R,'VIN -MEGA'!$D:$D,N$1,'VIN -MEGA'!$K:$K,$A8)+SUMIFS('PXK-HÓA ĐƠN'!$R:$R,'PXK-HÓA ĐƠN'!$D:$D,N$1,'PXK-HÓA ĐƠN'!$K:$K,$A8)</f>
        <v>173</v>
      </c>
      <c r="O8" s="41">
        <f>SUMIFS('VIN -MEGA'!$R:$R,'VIN -MEGA'!$D:$D,O$1,'VIN -MEGA'!$K:$K,$A8)+SUMIFS('PXK-HÓA ĐƠN'!$R:$R,'PXK-HÓA ĐƠN'!$D:$D,O$1,'PXK-HÓA ĐƠN'!$K:$K,$A8)</f>
        <v>75</v>
      </c>
      <c r="P8" s="41">
        <f>SUMIFS('VIN -MEGA'!$R:$R,'VIN -MEGA'!$D:$D,P$1,'VIN -MEGA'!$K:$K,$A8)+SUMIFS('PXK-HÓA ĐƠN'!$R:$R,'PXK-HÓA ĐƠN'!$D:$D,P$1,'PXK-HÓA ĐƠN'!$K:$K,$A8)</f>
        <v>0</v>
      </c>
      <c r="Q8" s="41">
        <f>SUMIFS('VIN -MEGA'!$R:$R,'VIN -MEGA'!$D:$D,Q$1,'VIN -MEGA'!$K:$K,$A8)+SUMIFS('PXK-HÓA ĐƠN'!$R:$R,'PXK-HÓA ĐƠN'!$D:$D,Q$1,'PXK-HÓA ĐƠN'!$K:$K,$A8)</f>
        <v>0</v>
      </c>
      <c r="R8" s="41">
        <f>SUMIFS('VIN -MEGA'!$R:$R,'VIN -MEGA'!$D:$D,R$1,'VIN -MEGA'!$K:$K,$A8)+SUMIFS('PXK-HÓA ĐƠN'!$R:$R,'PXK-HÓA ĐƠN'!$D:$D,R$1,'PXK-HÓA ĐƠN'!$K:$K,$A8)</f>
        <v>0</v>
      </c>
      <c r="S8" s="41">
        <f>SUMIFS('VIN -MEGA'!$R:$R,'VIN -MEGA'!$D:$D,S$1,'VIN -MEGA'!$K:$K,$A8)+SUMIFS('PXK-HÓA ĐƠN'!$R:$R,'PXK-HÓA ĐƠN'!$D:$D,S$1,'PXK-HÓA ĐƠN'!$K:$K,$A8)</f>
        <v>0</v>
      </c>
      <c r="T8" s="41">
        <f>SUMIFS('VIN -MEGA'!$R:$R,'VIN -MEGA'!$D:$D,T$1,'VIN -MEGA'!$K:$K,$A8)+SUMIFS('PXK-HÓA ĐƠN'!$R:$R,'PXK-HÓA ĐƠN'!$D:$D,T$1,'PXK-HÓA ĐƠN'!$K:$K,$A8)</f>
        <v>0</v>
      </c>
      <c r="U8" s="41">
        <f>SUMIFS('VIN -MEGA'!$R:$R,'VIN -MEGA'!$D:$D,U$1,'VIN -MEGA'!$K:$K,$A8)+SUMIFS('PXK-HÓA ĐƠN'!$R:$R,'PXK-HÓA ĐƠN'!$D:$D,U$1,'PXK-HÓA ĐƠN'!$K:$K,$A8)</f>
        <v>0</v>
      </c>
      <c r="V8" s="41">
        <f>SUMIFS('VIN -MEGA'!$R:$R,'VIN -MEGA'!$D:$D,V$1,'VIN -MEGA'!$K:$K,$A8)+SUMIFS('PXK-HÓA ĐƠN'!$R:$R,'PXK-HÓA ĐƠN'!$D:$D,V$1,'PXK-HÓA ĐƠN'!$K:$K,$A8)</f>
        <v>0</v>
      </c>
      <c r="W8" s="41">
        <f>SUMIFS('VIN -MEGA'!$R:$R,'VIN -MEGA'!$D:$D,W$1,'VIN -MEGA'!$K:$K,$A8)+SUMIFS('PXK-HÓA ĐƠN'!$R:$R,'PXK-HÓA ĐƠN'!$D:$D,W$1,'PXK-HÓA ĐƠN'!$K:$K,$A8)</f>
        <v>0</v>
      </c>
      <c r="X8" s="41">
        <f>SUMIFS('VIN -MEGA'!$R:$R,'VIN -MEGA'!$D:$D,X$1,'VIN -MEGA'!$K:$K,$A8)+SUMIFS('PXK-HÓA ĐƠN'!$R:$R,'PXK-HÓA ĐƠN'!$D:$D,X$1,'PXK-HÓA ĐƠN'!$K:$K,$A8)</f>
        <v>0</v>
      </c>
      <c r="Y8" s="41">
        <f>SUMIFS('VIN -MEGA'!$R:$R,'VIN -MEGA'!$D:$D,Y$1,'VIN -MEGA'!$K:$K,$A8)+SUMIFS('PXK-HÓA ĐƠN'!$R:$R,'PXK-HÓA ĐƠN'!$D:$D,Y$1,'PXK-HÓA ĐƠN'!$K:$K,$A8)</f>
        <v>0</v>
      </c>
      <c r="Z8" s="41">
        <f>SUMIFS('VIN -MEGA'!$R:$R,'VIN -MEGA'!$D:$D,Z$1,'VIN -MEGA'!$K:$K,$A8)+SUMIFS('PXK-HÓA ĐƠN'!$R:$R,'PXK-HÓA ĐƠN'!$D:$D,Z$1,'PXK-HÓA ĐƠN'!$K:$K,$A8)</f>
        <v>0</v>
      </c>
      <c r="AA8" s="41">
        <f>SUMIFS('VIN -MEGA'!$R:$R,'VIN -MEGA'!$D:$D,AA$1,'VIN -MEGA'!$K:$K,$A8)+SUMIFS('PXK-HÓA ĐƠN'!$R:$R,'PXK-HÓA ĐƠN'!$D:$D,AA$1,'PXK-HÓA ĐƠN'!$K:$K,$A8)</f>
        <v>0</v>
      </c>
      <c r="AB8" s="41">
        <f>SUMIFS('VIN -MEGA'!$R:$R,'VIN -MEGA'!$D:$D,AB$1,'VIN -MEGA'!$K:$K,$A8)+SUMIFS('PXK-HÓA ĐƠN'!$R:$R,'PXK-HÓA ĐƠN'!$D:$D,AB$1,'PXK-HÓA ĐƠN'!$K:$K,$A8)</f>
        <v>0</v>
      </c>
      <c r="AC8" s="41">
        <f>SUMIFS('VIN -MEGA'!$R:$R,'VIN -MEGA'!$D:$D,AC$1,'VIN -MEGA'!$K:$K,$A8)+SUMIFS('PXK-HÓA ĐƠN'!$R:$R,'PXK-HÓA ĐƠN'!$D:$D,AC$1,'PXK-HÓA ĐƠN'!$K:$K,$A8)</f>
        <v>0</v>
      </c>
      <c r="AD8" s="41">
        <f>SUMIFS('VIN -MEGA'!$R:$R,'VIN -MEGA'!$D:$D,AD$1,'VIN -MEGA'!$K:$K,$A8)+SUMIFS('PXK-HÓA ĐƠN'!$R:$R,'PXK-HÓA ĐƠN'!$D:$D,AD$1,'PXK-HÓA ĐƠN'!$K:$K,$A8)</f>
        <v>0</v>
      </c>
      <c r="AE8" s="41">
        <f>SUMIFS('VIN -MEGA'!$R:$R,'VIN -MEGA'!$D:$D,AE$1,'VIN -MEGA'!$K:$K,$A8)+SUMIFS('PXK-HÓA ĐƠN'!$R:$R,'PXK-HÓA ĐƠN'!$D:$D,AE$1,'PXK-HÓA ĐƠN'!$K:$K,$A8)</f>
        <v>0</v>
      </c>
      <c r="AF8" s="41">
        <f>SUMIFS('VIN -MEGA'!$R:$R,'VIN -MEGA'!$D:$D,AF$1,'VIN -MEGA'!$K:$K,$A8)+SUMIFS('PXK-HÓA ĐƠN'!$R:$R,'PXK-HÓA ĐƠN'!$D:$D,AF$1,'PXK-HÓA ĐƠN'!$K:$K,$A8)</f>
        <v>0</v>
      </c>
      <c r="AG8" s="41">
        <f>SUMIFS('VIN -MEGA'!$R:$R,'VIN -MEGA'!$D:$D,AG$1,'VIN -MEGA'!$K:$K,$A8)+SUMIFS('PXK-HÓA ĐƠN'!$R:$R,'PXK-HÓA ĐƠN'!$D:$D,AG$1,'PXK-HÓA ĐƠN'!$K:$K,$A8)</f>
        <v>0</v>
      </c>
      <c r="AH8" s="41">
        <f>SUMIFS('VIN -MEGA'!$R:$R,'VIN -MEGA'!$D:$D,AH$1,'VIN -MEGA'!$K:$K,$A8)+SUMIFS('PXK-HÓA ĐƠN'!$R:$R,'PXK-HÓA ĐƠN'!$D:$D,AH$1,'PXK-HÓA ĐƠN'!$K:$K,$A8)</f>
        <v>0</v>
      </c>
      <c r="AI8" s="41">
        <f>SUMIFS('VIN -MEGA'!$R:$R,'VIN -MEGA'!$D:$D,AI$1,'VIN -MEGA'!$K:$K,$A8)+SUMIFS('PXK-HÓA ĐƠN'!$R:$R,'PXK-HÓA ĐƠN'!$D:$D,AI$1,'PXK-HÓA ĐƠN'!$K:$K,$A8)</f>
        <v>0</v>
      </c>
      <c r="AJ8" s="41">
        <f>SUMIFS('VIN -MEGA'!$R:$R,'VIN -MEGA'!$D:$D,AJ$1,'VIN -MEGA'!$K:$K,$A8)+SUMIFS('PXK-HÓA ĐƠN'!$R:$R,'PXK-HÓA ĐƠN'!$D:$D,AJ$1,'PXK-HÓA ĐƠN'!$K:$K,$A8)</f>
        <v>0</v>
      </c>
    </row>
    <row r="9" spans="1:36" ht="18.75" customHeight="1" x14ac:dyDescent="0.25">
      <c r="A9" s="23" t="s">
        <v>551</v>
      </c>
      <c r="B9" s="22" t="s">
        <v>552</v>
      </c>
      <c r="C9" s="24" t="s">
        <v>1761</v>
      </c>
      <c r="D9" t="str">
        <f t="shared" si="1"/>
        <v>Đang kinh doanh</v>
      </c>
      <c r="E9" s="43">
        <f t="shared" si="2"/>
        <v>426</v>
      </c>
      <c r="F9" s="43"/>
      <c r="G9" s="41">
        <f>SUMIFS('VIN -MEGA'!$R:$R,'VIN -MEGA'!$D:$D,G$1,'VIN -MEGA'!$K:$K,$A9)+SUMIFS('PXK-HÓA ĐƠN'!$R:$R,'PXK-HÓA ĐƠN'!$D:$D,G$1,'PXK-HÓA ĐƠN'!$K:$K,$A9)</f>
        <v>0</v>
      </c>
      <c r="H9" s="41">
        <f>SUMIFS('VIN -MEGA'!$R:$R,'VIN -MEGA'!$D:$D,H$1,'VIN -MEGA'!$K:$K,$A9)+SUMIFS('PXK-HÓA ĐƠN'!$R:$R,'PXK-HÓA ĐƠN'!$D:$D,H$1,'PXK-HÓA ĐƠN'!$K:$K,$A9)</f>
        <v>10</v>
      </c>
      <c r="I9" s="41">
        <f>SUMIFS('VIN -MEGA'!$R:$R,'VIN -MEGA'!$D:$D,I$1,'VIN -MEGA'!$K:$K,$A9)+SUMIFS('PXK-HÓA ĐƠN'!$R:$R,'PXK-HÓA ĐƠN'!$D:$D,I$1,'PXK-HÓA ĐƠN'!$K:$K,$A9)</f>
        <v>50</v>
      </c>
      <c r="J9" s="41">
        <f>SUMIFS('VIN -MEGA'!$R:$R,'VIN -MEGA'!$D:$D,J$1,'VIN -MEGA'!$K:$K,$A9)+SUMIFS('PXK-HÓA ĐƠN'!$R:$R,'PXK-HÓA ĐƠN'!$D:$D,J$1,'PXK-HÓA ĐƠN'!$K:$K,$A9)</f>
        <v>38</v>
      </c>
      <c r="K9" s="41">
        <f>SUMIFS('VIN -MEGA'!$R:$R,'VIN -MEGA'!$D:$D,K$1,'VIN -MEGA'!$K:$K,$A9)+SUMIFS('PXK-HÓA ĐƠN'!$R:$R,'PXK-HÓA ĐƠN'!$D:$D,K$1,'PXK-HÓA ĐƠN'!$K:$K,$A9)</f>
        <v>61</v>
      </c>
      <c r="L9" s="41">
        <f>SUMIFS('VIN -MEGA'!$R:$R,'VIN -MEGA'!$D:$D,L$1,'VIN -MEGA'!$K:$K,$A9)+SUMIFS('PXK-HÓA ĐƠN'!$R:$R,'PXK-HÓA ĐƠN'!$D:$D,L$1,'PXK-HÓA ĐƠN'!$K:$K,$A9)</f>
        <v>127</v>
      </c>
      <c r="M9" s="41">
        <f>SUMIFS('VIN -MEGA'!$R:$R,'VIN -MEGA'!$D:$D,M$1,'VIN -MEGA'!$K:$K,$A9)+SUMIFS('PXK-HÓA ĐƠN'!$R:$R,'PXK-HÓA ĐƠN'!$D:$D,M$1,'PXK-HÓA ĐƠN'!$K:$K,$A9)</f>
        <v>121</v>
      </c>
      <c r="N9" s="41">
        <f>SUMIFS('VIN -MEGA'!$R:$R,'VIN -MEGA'!$D:$D,N$1,'VIN -MEGA'!$K:$K,$A9)+SUMIFS('PXK-HÓA ĐƠN'!$R:$R,'PXK-HÓA ĐƠN'!$D:$D,N$1,'PXK-HÓA ĐƠN'!$K:$K,$A9)</f>
        <v>19</v>
      </c>
      <c r="O9" s="41">
        <f>SUMIFS('VIN -MEGA'!$R:$R,'VIN -MEGA'!$D:$D,O$1,'VIN -MEGA'!$K:$K,$A9)+SUMIFS('PXK-HÓA ĐƠN'!$R:$R,'PXK-HÓA ĐƠN'!$D:$D,O$1,'PXK-HÓA ĐƠN'!$K:$K,$A9)</f>
        <v>0</v>
      </c>
      <c r="P9" s="41">
        <f>SUMIFS('VIN -MEGA'!$R:$R,'VIN -MEGA'!$D:$D,P$1,'VIN -MEGA'!$K:$K,$A9)+SUMIFS('PXK-HÓA ĐƠN'!$R:$R,'PXK-HÓA ĐƠN'!$D:$D,P$1,'PXK-HÓA ĐƠN'!$K:$K,$A9)</f>
        <v>0</v>
      </c>
      <c r="Q9" s="41">
        <f>SUMIFS('VIN -MEGA'!$R:$R,'VIN -MEGA'!$D:$D,Q$1,'VIN -MEGA'!$K:$K,$A9)+SUMIFS('PXK-HÓA ĐƠN'!$R:$R,'PXK-HÓA ĐƠN'!$D:$D,Q$1,'PXK-HÓA ĐƠN'!$K:$K,$A9)</f>
        <v>0</v>
      </c>
      <c r="R9" s="41">
        <f>SUMIFS('VIN -MEGA'!$R:$R,'VIN -MEGA'!$D:$D,R$1,'VIN -MEGA'!$K:$K,$A9)+SUMIFS('PXK-HÓA ĐƠN'!$R:$R,'PXK-HÓA ĐƠN'!$D:$D,R$1,'PXK-HÓA ĐƠN'!$K:$K,$A9)</f>
        <v>0</v>
      </c>
      <c r="S9" s="41">
        <f>SUMIFS('VIN -MEGA'!$R:$R,'VIN -MEGA'!$D:$D,S$1,'VIN -MEGA'!$K:$K,$A9)+SUMIFS('PXK-HÓA ĐƠN'!$R:$R,'PXK-HÓA ĐƠN'!$D:$D,S$1,'PXK-HÓA ĐƠN'!$K:$K,$A9)</f>
        <v>0</v>
      </c>
      <c r="T9" s="41">
        <f>SUMIFS('VIN -MEGA'!$R:$R,'VIN -MEGA'!$D:$D,T$1,'VIN -MEGA'!$K:$K,$A9)+SUMIFS('PXK-HÓA ĐƠN'!$R:$R,'PXK-HÓA ĐƠN'!$D:$D,T$1,'PXK-HÓA ĐƠN'!$K:$K,$A9)</f>
        <v>0</v>
      </c>
      <c r="U9" s="41">
        <f>SUMIFS('VIN -MEGA'!$R:$R,'VIN -MEGA'!$D:$D,U$1,'VIN -MEGA'!$K:$K,$A9)+SUMIFS('PXK-HÓA ĐƠN'!$R:$R,'PXK-HÓA ĐƠN'!$D:$D,U$1,'PXK-HÓA ĐƠN'!$K:$K,$A9)</f>
        <v>0</v>
      </c>
      <c r="V9" s="41">
        <f>SUMIFS('VIN -MEGA'!$R:$R,'VIN -MEGA'!$D:$D,V$1,'VIN -MEGA'!$K:$K,$A9)+SUMIFS('PXK-HÓA ĐƠN'!$R:$R,'PXK-HÓA ĐƠN'!$D:$D,V$1,'PXK-HÓA ĐƠN'!$K:$K,$A9)</f>
        <v>0</v>
      </c>
      <c r="W9" s="41">
        <f>SUMIFS('VIN -MEGA'!$R:$R,'VIN -MEGA'!$D:$D,W$1,'VIN -MEGA'!$K:$K,$A9)+SUMIFS('PXK-HÓA ĐƠN'!$R:$R,'PXK-HÓA ĐƠN'!$D:$D,W$1,'PXK-HÓA ĐƠN'!$K:$K,$A9)</f>
        <v>0</v>
      </c>
      <c r="X9" s="41">
        <f>SUMIFS('VIN -MEGA'!$R:$R,'VIN -MEGA'!$D:$D,X$1,'VIN -MEGA'!$K:$K,$A9)+SUMIFS('PXK-HÓA ĐƠN'!$R:$R,'PXK-HÓA ĐƠN'!$D:$D,X$1,'PXK-HÓA ĐƠN'!$K:$K,$A9)</f>
        <v>0</v>
      </c>
      <c r="Y9" s="41">
        <f>SUMIFS('VIN -MEGA'!$R:$R,'VIN -MEGA'!$D:$D,Y$1,'VIN -MEGA'!$K:$K,$A9)+SUMIFS('PXK-HÓA ĐƠN'!$R:$R,'PXK-HÓA ĐƠN'!$D:$D,Y$1,'PXK-HÓA ĐƠN'!$K:$K,$A9)</f>
        <v>0</v>
      </c>
      <c r="Z9" s="41">
        <f>SUMIFS('VIN -MEGA'!$R:$R,'VIN -MEGA'!$D:$D,Z$1,'VIN -MEGA'!$K:$K,$A9)+SUMIFS('PXK-HÓA ĐƠN'!$R:$R,'PXK-HÓA ĐƠN'!$D:$D,Z$1,'PXK-HÓA ĐƠN'!$K:$K,$A9)</f>
        <v>0</v>
      </c>
      <c r="AA9" s="41">
        <f>SUMIFS('VIN -MEGA'!$R:$R,'VIN -MEGA'!$D:$D,AA$1,'VIN -MEGA'!$K:$K,$A9)+SUMIFS('PXK-HÓA ĐƠN'!$R:$R,'PXK-HÓA ĐƠN'!$D:$D,AA$1,'PXK-HÓA ĐƠN'!$K:$K,$A9)</f>
        <v>0</v>
      </c>
      <c r="AB9" s="41">
        <f>SUMIFS('VIN -MEGA'!$R:$R,'VIN -MEGA'!$D:$D,AB$1,'VIN -MEGA'!$K:$K,$A9)+SUMIFS('PXK-HÓA ĐƠN'!$R:$R,'PXK-HÓA ĐƠN'!$D:$D,AB$1,'PXK-HÓA ĐƠN'!$K:$K,$A9)</f>
        <v>0</v>
      </c>
      <c r="AC9" s="41">
        <f>SUMIFS('VIN -MEGA'!$R:$R,'VIN -MEGA'!$D:$D,AC$1,'VIN -MEGA'!$K:$K,$A9)+SUMIFS('PXK-HÓA ĐƠN'!$R:$R,'PXK-HÓA ĐƠN'!$D:$D,AC$1,'PXK-HÓA ĐƠN'!$K:$K,$A9)</f>
        <v>0</v>
      </c>
      <c r="AD9" s="41">
        <f>SUMIFS('VIN -MEGA'!$R:$R,'VIN -MEGA'!$D:$D,AD$1,'VIN -MEGA'!$K:$K,$A9)+SUMIFS('PXK-HÓA ĐƠN'!$R:$R,'PXK-HÓA ĐƠN'!$D:$D,AD$1,'PXK-HÓA ĐƠN'!$K:$K,$A9)</f>
        <v>0</v>
      </c>
      <c r="AE9" s="41">
        <f>SUMIFS('VIN -MEGA'!$R:$R,'VIN -MEGA'!$D:$D,AE$1,'VIN -MEGA'!$K:$K,$A9)+SUMIFS('PXK-HÓA ĐƠN'!$R:$R,'PXK-HÓA ĐƠN'!$D:$D,AE$1,'PXK-HÓA ĐƠN'!$K:$K,$A9)</f>
        <v>0</v>
      </c>
      <c r="AF9" s="41">
        <f>SUMIFS('VIN -MEGA'!$R:$R,'VIN -MEGA'!$D:$D,AF$1,'VIN -MEGA'!$K:$K,$A9)+SUMIFS('PXK-HÓA ĐƠN'!$R:$R,'PXK-HÓA ĐƠN'!$D:$D,AF$1,'PXK-HÓA ĐƠN'!$K:$K,$A9)</f>
        <v>0</v>
      </c>
      <c r="AG9" s="41">
        <f>SUMIFS('VIN -MEGA'!$R:$R,'VIN -MEGA'!$D:$D,AG$1,'VIN -MEGA'!$K:$K,$A9)+SUMIFS('PXK-HÓA ĐƠN'!$R:$R,'PXK-HÓA ĐƠN'!$D:$D,AG$1,'PXK-HÓA ĐƠN'!$K:$K,$A9)</f>
        <v>0</v>
      </c>
      <c r="AH9" s="41">
        <f>SUMIFS('VIN -MEGA'!$R:$R,'VIN -MEGA'!$D:$D,AH$1,'VIN -MEGA'!$K:$K,$A9)+SUMIFS('PXK-HÓA ĐƠN'!$R:$R,'PXK-HÓA ĐƠN'!$D:$D,AH$1,'PXK-HÓA ĐƠN'!$K:$K,$A9)</f>
        <v>0</v>
      </c>
      <c r="AI9" s="41">
        <f>SUMIFS('VIN -MEGA'!$R:$R,'VIN -MEGA'!$D:$D,AI$1,'VIN -MEGA'!$K:$K,$A9)+SUMIFS('PXK-HÓA ĐƠN'!$R:$R,'PXK-HÓA ĐƠN'!$D:$D,AI$1,'PXK-HÓA ĐƠN'!$K:$K,$A9)</f>
        <v>0</v>
      </c>
      <c r="AJ9" s="41">
        <f>SUMIFS('VIN -MEGA'!$R:$R,'VIN -MEGA'!$D:$D,AJ$1,'VIN -MEGA'!$K:$K,$A9)+SUMIFS('PXK-HÓA ĐƠN'!$R:$R,'PXK-HÓA ĐƠN'!$D:$D,AJ$1,'PXK-HÓA ĐƠN'!$K:$K,$A9)</f>
        <v>0</v>
      </c>
    </row>
    <row r="10" spans="1:36" ht="18.75" hidden="1" customHeight="1" x14ac:dyDescent="0.25">
      <c r="A10" s="23" t="s">
        <v>1691</v>
      </c>
      <c r="B10" s="22" t="s">
        <v>1692</v>
      </c>
      <c r="C10" s="24" t="s">
        <v>1761</v>
      </c>
      <c r="D10" t="str">
        <f t="shared" si="1"/>
        <v>Không kinh doanh</v>
      </c>
      <c r="E10" s="43">
        <f t="shared" si="2"/>
        <v>0</v>
      </c>
      <c r="F10" s="43"/>
      <c r="G10" s="41">
        <f>SUMIFS('VIN -MEGA'!$R:$R,'VIN -MEGA'!$D:$D,G$1,'VIN -MEGA'!$K:$K,$A10)+SUMIFS('PXK-HÓA ĐƠN'!$R:$R,'PXK-HÓA ĐƠN'!$D:$D,G$1,'PXK-HÓA ĐƠN'!$K:$K,$A10)</f>
        <v>0</v>
      </c>
      <c r="H10" s="41">
        <f>SUMIFS('VIN -MEGA'!$R:$R,'VIN -MEGA'!$D:$D,H$1,'VIN -MEGA'!$K:$K,$A10)+SUMIFS('PXK-HÓA ĐƠN'!$R:$R,'PXK-HÓA ĐƠN'!$D:$D,H$1,'PXK-HÓA ĐƠN'!$K:$K,$A10)</f>
        <v>0</v>
      </c>
      <c r="I10" s="41">
        <f>SUMIFS('VIN -MEGA'!$R:$R,'VIN -MEGA'!$D:$D,I$1,'VIN -MEGA'!$K:$K,$A10)+SUMIFS('PXK-HÓA ĐƠN'!$R:$R,'PXK-HÓA ĐƠN'!$D:$D,I$1,'PXK-HÓA ĐƠN'!$K:$K,$A10)</f>
        <v>0</v>
      </c>
      <c r="J10" s="41">
        <f>SUMIFS('VIN -MEGA'!$R:$R,'VIN -MEGA'!$D:$D,J$1,'VIN -MEGA'!$K:$K,$A10)+SUMIFS('PXK-HÓA ĐƠN'!$R:$R,'PXK-HÓA ĐƠN'!$D:$D,J$1,'PXK-HÓA ĐƠN'!$K:$K,$A10)</f>
        <v>0</v>
      </c>
      <c r="K10" s="41">
        <f>SUMIFS('VIN -MEGA'!$R:$R,'VIN -MEGA'!$D:$D,K$1,'VIN -MEGA'!$K:$K,$A10)+SUMIFS('PXK-HÓA ĐƠN'!$R:$R,'PXK-HÓA ĐƠN'!$D:$D,K$1,'PXK-HÓA ĐƠN'!$K:$K,$A10)</f>
        <v>0</v>
      </c>
      <c r="L10" s="41">
        <f>SUMIFS('VIN -MEGA'!$R:$R,'VIN -MEGA'!$D:$D,L$1,'VIN -MEGA'!$K:$K,$A10)+SUMIFS('PXK-HÓA ĐƠN'!$R:$R,'PXK-HÓA ĐƠN'!$D:$D,L$1,'PXK-HÓA ĐƠN'!$K:$K,$A10)</f>
        <v>0</v>
      </c>
      <c r="M10" s="41">
        <f>SUMIFS('VIN -MEGA'!$R:$R,'VIN -MEGA'!$D:$D,M$1,'VIN -MEGA'!$K:$K,$A10)+SUMIFS('PXK-HÓA ĐƠN'!$R:$R,'PXK-HÓA ĐƠN'!$D:$D,M$1,'PXK-HÓA ĐƠN'!$K:$K,$A10)</f>
        <v>0</v>
      </c>
      <c r="N10" s="41">
        <f>SUMIFS('VIN -MEGA'!$R:$R,'VIN -MEGA'!$D:$D,N$1,'VIN -MEGA'!$K:$K,$A10)+SUMIFS('PXK-HÓA ĐƠN'!$R:$R,'PXK-HÓA ĐƠN'!$D:$D,N$1,'PXK-HÓA ĐƠN'!$K:$K,$A10)</f>
        <v>0</v>
      </c>
      <c r="O10" s="41">
        <f>SUMIFS('VIN -MEGA'!$R:$R,'VIN -MEGA'!$D:$D,O$1,'VIN -MEGA'!$K:$K,$A10)+SUMIFS('PXK-HÓA ĐƠN'!$R:$R,'PXK-HÓA ĐƠN'!$D:$D,O$1,'PXK-HÓA ĐƠN'!$K:$K,$A10)</f>
        <v>0</v>
      </c>
      <c r="P10" s="41">
        <f>SUMIFS('VIN -MEGA'!$R:$R,'VIN -MEGA'!$D:$D,P$1,'VIN -MEGA'!$K:$K,$A10)+SUMIFS('PXK-HÓA ĐƠN'!$R:$R,'PXK-HÓA ĐƠN'!$D:$D,P$1,'PXK-HÓA ĐƠN'!$K:$K,$A10)</f>
        <v>0</v>
      </c>
      <c r="Q10" s="41">
        <f>SUMIFS('VIN -MEGA'!$R:$R,'VIN -MEGA'!$D:$D,Q$1,'VIN -MEGA'!$K:$K,$A10)+SUMIFS('PXK-HÓA ĐƠN'!$R:$R,'PXK-HÓA ĐƠN'!$D:$D,Q$1,'PXK-HÓA ĐƠN'!$K:$K,$A10)</f>
        <v>0</v>
      </c>
      <c r="R10" s="41">
        <f>SUMIFS('VIN -MEGA'!$R:$R,'VIN -MEGA'!$D:$D,R$1,'VIN -MEGA'!$K:$K,$A10)+SUMIFS('PXK-HÓA ĐƠN'!$R:$R,'PXK-HÓA ĐƠN'!$D:$D,R$1,'PXK-HÓA ĐƠN'!$K:$K,$A10)</f>
        <v>0</v>
      </c>
      <c r="S10" s="41">
        <f>SUMIFS('VIN -MEGA'!$R:$R,'VIN -MEGA'!$D:$D,S$1,'VIN -MEGA'!$K:$K,$A10)+SUMIFS('PXK-HÓA ĐƠN'!$R:$R,'PXK-HÓA ĐƠN'!$D:$D,S$1,'PXK-HÓA ĐƠN'!$K:$K,$A10)</f>
        <v>0</v>
      </c>
      <c r="T10" s="41">
        <f>SUMIFS('VIN -MEGA'!$R:$R,'VIN -MEGA'!$D:$D,T$1,'VIN -MEGA'!$K:$K,$A10)+SUMIFS('PXK-HÓA ĐƠN'!$R:$R,'PXK-HÓA ĐƠN'!$D:$D,T$1,'PXK-HÓA ĐƠN'!$K:$K,$A10)</f>
        <v>0</v>
      </c>
      <c r="U10" s="41">
        <f>SUMIFS('VIN -MEGA'!$R:$R,'VIN -MEGA'!$D:$D,U$1,'VIN -MEGA'!$K:$K,$A10)+SUMIFS('PXK-HÓA ĐƠN'!$R:$R,'PXK-HÓA ĐƠN'!$D:$D,U$1,'PXK-HÓA ĐƠN'!$K:$K,$A10)</f>
        <v>0</v>
      </c>
      <c r="V10" s="41">
        <f>SUMIFS('VIN -MEGA'!$R:$R,'VIN -MEGA'!$D:$D,V$1,'VIN -MEGA'!$K:$K,$A10)+SUMIFS('PXK-HÓA ĐƠN'!$R:$R,'PXK-HÓA ĐƠN'!$D:$D,V$1,'PXK-HÓA ĐƠN'!$K:$K,$A10)</f>
        <v>0</v>
      </c>
      <c r="W10" s="41">
        <f>SUMIFS('VIN -MEGA'!$R:$R,'VIN -MEGA'!$D:$D,W$1,'VIN -MEGA'!$K:$K,$A10)+SUMIFS('PXK-HÓA ĐƠN'!$R:$R,'PXK-HÓA ĐƠN'!$D:$D,W$1,'PXK-HÓA ĐƠN'!$K:$K,$A10)</f>
        <v>0</v>
      </c>
      <c r="X10" s="41">
        <f>SUMIFS('VIN -MEGA'!$R:$R,'VIN -MEGA'!$D:$D,X$1,'VIN -MEGA'!$K:$K,$A10)+SUMIFS('PXK-HÓA ĐƠN'!$R:$R,'PXK-HÓA ĐƠN'!$D:$D,X$1,'PXK-HÓA ĐƠN'!$K:$K,$A10)</f>
        <v>0</v>
      </c>
      <c r="Y10" s="41">
        <f>SUMIFS('VIN -MEGA'!$R:$R,'VIN -MEGA'!$D:$D,Y$1,'VIN -MEGA'!$K:$K,$A10)+SUMIFS('PXK-HÓA ĐƠN'!$R:$R,'PXK-HÓA ĐƠN'!$D:$D,Y$1,'PXK-HÓA ĐƠN'!$K:$K,$A10)</f>
        <v>0</v>
      </c>
      <c r="Z10" s="41">
        <f>SUMIFS('VIN -MEGA'!$R:$R,'VIN -MEGA'!$D:$D,Z$1,'VIN -MEGA'!$K:$K,$A10)+SUMIFS('PXK-HÓA ĐƠN'!$R:$R,'PXK-HÓA ĐƠN'!$D:$D,Z$1,'PXK-HÓA ĐƠN'!$K:$K,$A10)</f>
        <v>0</v>
      </c>
      <c r="AA10" s="41">
        <f>SUMIFS('VIN -MEGA'!$R:$R,'VIN -MEGA'!$D:$D,AA$1,'VIN -MEGA'!$K:$K,$A10)+SUMIFS('PXK-HÓA ĐƠN'!$R:$R,'PXK-HÓA ĐƠN'!$D:$D,AA$1,'PXK-HÓA ĐƠN'!$K:$K,$A10)</f>
        <v>0</v>
      </c>
      <c r="AB10" s="41">
        <f>SUMIFS('VIN -MEGA'!$R:$R,'VIN -MEGA'!$D:$D,AB$1,'VIN -MEGA'!$K:$K,$A10)+SUMIFS('PXK-HÓA ĐƠN'!$R:$R,'PXK-HÓA ĐƠN'!$D:$D,AB$1,'PXK-HÓA ĐƠN'!$K:$K,$A10)</f>
        <v>0</v>
      </c>
      <c r="AC10" s="41">
        <f>SUMIFS('VIN -MEGA'!$R:$R,'VIN -MEGA'!$D:$D,AC$1,'VIN -MEGA'!$K:$K,$A10)+SUMIFS('PXK-HÓA ĐƠN'!$R:$R,'PXK-HÓA ĐƠN'!$D:$D,AC$1,'PXK-HÓA ĐƠN'!$K:$K,$A10)</f>
        <v>0</v>
      </c>
      <c r="AD10" s="41">
        <f>SUMIFS('VIN -MEGA'!$R:$R,'VIN -MEGA'!$D:$D,AD$1,'VIN -MEGA'!$K:$K,$A10)+SUMIFS('PXK-HÓA ĐƠN'!$R:$R,'PXK-HÓA ĐƠN'!$D:$D,AD$1,'PXK-HÓA ĐƠN'!$K:$K,$A10)</f>
        <v>0</v>
      </c>
      <c r="AE10" s="41">
        <f>SUMIFS('VIN -MEGA'!$R:$R,'VIN -MEGA'!$D:$D,AE$1,'VIN -MEGA'!$K:$K,$A10)+SUMIFS('PXK-HÓA ĐƠN'!$R:$R,'PXK-HÓA ĐƠN'!$D:$D,AE$1,'PXK-HÓA ĐƠN'!$K:$K,$A10)</f>
        <v>0</v>
      </c>
      <c r="AF10" s="41">
        <f>SUMIFS('VIN -MEGA'!$R:$R,'VIN -MEGA'!$D:$D,AF$1,'VIN -MEGA'!$K:$K,$A10)+SUMIFS('PXK-HÓA ĐƠN'!$R:$R,'PXK-HÓA ĐƠN'!$D:$D,AF$1,'PXK-HÓA ĐƠN'!$K:$K,$A10)</f>
        <v>0</v>
      </c>
      <c r="AG10" s="41">
        <f>SUMIFS('VIN -MEGA'!$R:$R,'VIN -MEGA'!$D:$D,AG$1,'VIN -MEGA'!$K:$K,$A10)+SUMIFS('PXK-HÓA ĐƠN'!$R:$R,'PXK-HÓA ĐƠN'!$D:$D,AG$1,'PXK-HÓA ĐƠN'!$K:$K,$A10)</f>
        <v>0</v>
      </c>
      <c r="AH10" s="41">
        <f>SUMIFS('VIN -MEGA'!$R:$R,'VIN -MEGA'!$D:$D,AH$1,'VIN -MEGA'!$K:$K,$A10)+SUMIFS('PXK-HÓA ĐƠN'!$R:$R,'PXK-HÓA ĐƠN'!$D:$D,AH$1,'PXK-HÓA ĐƠN'!$K:$K,$A10)</f>
        <v>0</v>
      </c>
      <c r="AI10" s="41">
        <f>SUMIFS('VIN -MEGA'!$R:$R,'VIN -MEGA'!$D:$D,AI$1,'VIN -MEGA'!$K:$K,$A10)+SUMIFS('PXK-HÓA ĐƠN'!$R:$R,'PXK-HÓA ĐƠN'!$D:$D,AI$1,'PXK-HÓA ĐƠN'!$K:$K,$A10)</f>
        <v>0</v>
      </c>
      <c r="AJ10" s="41">
        <f>SUMIFS('VIN -MEGA'!$R:$R,'VIN -MEGA'!$D:$D,AJ$1,'VIN -MEGA'!$K:$K,$A10)+SUMIFS('PXK-HÓA ĐƠN'!$R:$R,'PXK-HÓA ĐƠN'!$D:$D,AJ$1,'PXK-HÓA ĐƠN'!$K:$K,$A10)</f>
        <v>0</v>
      </c>
    </row>
    <row r="11" spans="1:36" ht="18.75" customHeight="1" x14ac:dyDescent="0.25">
      <c r="A11" s="23" t="s">
        <v>27</v>
      </c>
      <c r="B11" s="22" t="s">
        <v>28</v>
      </c>
      <c r="C11" s="24" t="s">
        <v>29</v>
      </c>
      <c r="D11" t="str">
        <f t="shared" si="1"/>
        <v>Đang kinh doanh</v>
      </c>
      <c r="E11" s="43">
        <f t="shared" si="2"/>
        <v>23201</v>
      </c>
      <c r="F11" s="43"/>
      <c r="G11" s="41">
        <f>SUMIFS('VIN -MEGA'!$R:$R,'VIN -MEGA'!$D:$D,G$1,'VIN -MEGA'!$K:$K,$A11)+SUMIFS('PXK-HÓA ĐƠN'!$R:$R,'PXK-HÓA ĐƠN'!$D:$D,G$1,'PXK-HÓA ĐƠN'!$K:$K,$A11)</f>
        <v>845</v>
      </c>
      <c r="H11" s="41">
        <f>SUMIFS('VIN -MEGA'!$R:$R,'VIN -MEGA'!$D:$D,H$1,'VIN -MEGA'!$K:$K,$A11)+SUMIFS('PXK-HÓA ĐƠN'!$R:$R,'PXK-HÓA ĐƠN'!$D:$D,H$1,'PXK-HÓA ĐƠN'!$K:$K,$A11)</f>
        <v>4006</v>
      </c>
      <c r="I11" s="41">
        <f>SUMIFS('VIN -MEGA'!$R:$R,'VIN -MEGA'!$D:$D,I$1,'VIN -MEGA'!$K:$K,$A11)+SUMIFS('PXK-HÓA ĐƠN'!$R:$R,'PXK-HÓA ĐƠN'!$D:$D,I$1,'PXK-HÓA ĐƠN'!$K:$K,$A11)</f>
        <v>4387</v>
      </c>
      <c r="J11" s="41">
        <f>SUMIFS('VIN -MEGA'!$R:$R,'VIN -MEGA'!$D:$D,J$1,'VIN -MEGA'!$K:$K,$A11)+SUMIFS('PXK-HÓA ĐƠN'!$R:$R,'PXK-HÓA ĐƠN'!$D:$D,J$1,'PXK-HÓA ĐƠN'!$K:$K,$A11)</f>
        <v>4319</v>
      </c>
      <c r="K11" s="41">
        <f>SUMIFS('VIN -MEGA'!$R:$R,'VIN -MEGA'!$D:$D,K$1,'VIN -MEGA'!$K:$K,$A11)+SUMIFS('PXK-HÓA ĐƠN'!$R:$R,'PXK-HÓA ĐƠN'!$D:$D,K$1,'PXK-HÓA ĐƠN'!$K:$K,$A11)</f>
        <v>4472</v>
      </c>
      <c r="L11" s="41">
        <f>SUMIFS('VIN -MEGA'!$R:$R,'VIN -MEGA'!$D:$D,L$1,'VIN -MEGA'!$K:$K,$A11)+SUMIFS('PXK-HÓA ĐƠN'!$R:$R,'PXK-HÓA ĐƠN'!$D:$D,L$1,'PXK-HÓA ĐƠN'!$K:$K,$A11)</f>
        <v>2923</v>
      </c>
      <c r="M11" s="41">
        <f>SUMIFS('VIN -MEGA'!$R:$R,'VIN -MEGA'!$D:$D,M$1,'VIN -MEGA'!$K:$K,$A11)+SUMIFS('PXK-HÓA ĐƠN'!$R:$R,'PXK-HÓA ĐƠN'!$D:$D,M$1,'PXK-HÓA ĐƠN'!$K:$K,$A11)</f>
        <v>911</v>
      </c>
      <c r="N11" s="41">
        <f>SUMIFS('VIN -MEGA'!$R:$R,'VIN -MEGA'!$D:$D,N$1,'VIN -MEGA'!$K:$K,$A11)+SUMIFS('PXK-HÓA ĐƠN'!$R:$R,'PXK-HÓA ĐƠN'!$D:$D,N$1,'PXK-HÓA ĐƠN'!$K:$K,$A11)</f>
        <v>346</v>
      </c>
      <c r="O11" s="41">
        <f>SUMIFS('VIN -MEGA'!$R:$R,'VIN -MEGA'!$D:$D,O$1,'VIN -MEGA'!$K:$K,$A11)+SUMIFS('PXK-HÓA ĐƠN'!$R:$R,'PXK-HÓA ĐƠN'!$D:$D,O$1,'PXK-HÓA ĐƠN'!$K:$K,$A11)</f>
        <v>992</v>
      </c>
      <c r="P11" s="41">
        <f>SUMIFS('VIN -MEGA'!$R:$R,'VIN -MEGA'!$D:$D,P$1,'VIN -MEGA'!$K:$K,$A11)+SUMIFS('PXK-HÓA ĐƠN'!$R:$R,'PXK-HÓA ĐƠN'!$D:$D,P$1,'PXK-HÓA ĐƠN'!$K:$K,$A11)</f>
        <v>0</v>
      </c>
      <c r="Q11" s="41">
        <f>SUMIFS('VIN -MEGA'!$R:$R,'VIN -MEGA'!$D:$D,Q$1,'VIN -MEGA'!$K:$K,$A11)+SUMIFS('PXK-HÓA ĐƠN'!$R:$R,'PXK-HÓA ĐƠN'!$D:$D,Q$1,'PXK-HÓA ĐƠN'!$K:$K,$A11)</f>
        <v>0</v>
      </c>
      <c r="R11" s="41">
        <f>SUMIFS('VIN -MEGA'!$R:$R,'VIN -MEGA'!$D:$D,R$1,'VIN -MEGA'!$K:$K,$A11)+SUMIFS('PXK-HÓA ĐƠN'!$R:$R,'PXK-HÓA ĐƠN'!$D:$D,R$1,'PXK-HÓA ĐƠN'!$K:$K,$A11)</f>
        <v>0</v>
      </c>
      <c r="S11" s="41">
        <f>SUMIFS('VIN -MEGA'!$R:$R,'VIN -MEGA'!$D:$D,S$1,'VIN -MEGA'!$K:$K,$A11)+SUMIFS('PXK-HÓA ĐƠN'!$R:$R,'PXK-HÓA ĐƠN'!$D:$D,S$1,'PXK-HÓA ĐƠN'!$K:$K,$A11)</f>
        <v>0</v>
      </c>
      <c r="T11" s="41">
        <f>SUMIFS('VIN -MEGA'!$R:$R,'VIN -MEGA'!$D:$D,T$1,'VIN -MEGA'!$K:$K,$A11)+SUMIFS('PXK-HÓA ĐƠN'!$R:$R,'PXK-HÓA ĐƠN'!$D:$D,T$1,'PXK-HÓA ĐƠN'!$K:$K,$A11)</f>
        <v>0</v>
      </c>
      <c r="U11" s="41">
        <f>SUMIFS('VIN -MEGA'!$R:$R,'VIN -MEGA'!$D:$D,U$1,'VIN -MEGA'!$K:$K,$A11)+SUMIFS('PXK-HÓA ĐƠN'!$R:$R,'PXK-HÓA ĐƠN'!$D:$D,U$1,'PXK-HÓA ĐƠN'!$K:$K,$A11)</f>
        <v>0</v>
      </c>
      <c r="V11" s="41">
        <f>SUMIFS('VIN -MEGA'!$R:$R,'VIN -MEGA'!$D:$D,V$1,'VIN -MEGA'!$K:$K,$A11)+SUMIFS('PXK-HÓA ĐƠN'!$R:$R,'PXK-HÓA ĐƠN'!$D:$D,V$1,'PXK-HÓA ĐƠN'!$K:$K,$A11)</f>
        <v>0</v>
      </c>
      <c r="W11" s="41">
        <f>SUMIFS('VIN -MEGA'!$R:$R,'VIN -MEGA'!$D:$D,W$1,'VIN -MEGA'!$K:$K,$A11)+SUMIFS('PXK-HÓA ĐƠN'!$R:$R,'PXK-HÓA ĐƠN'!$D:$D,W$1,'PXK-HÓA ĐƠN'!$K:$K,$A11)</f>
        <v>0</v>
      </c>
      <c r="X11" s="41">
        <f>SUMIFS('VIN -MEGA'!$R:$R,'VIN -MEGA'!$D:$D,X$1,'VIN -MEGA'!$K:$K,$A11)+SUMIFS('PXK-HÓA ĐƠN'!$R:$R,'PXK-HÓA ĐƠN'!$D:$D,X$1,'PXK-HÓA ĐƠN'!$K:$K,$A11)</f>
        <v>0</v>
      </c>
      <c r="Y11" s="41">
        <f>SUMIFS('VIN -MEGA'!$R:$R,'VIN -MEGA'!$D:$D,Y$1,'VIN -MEGA'!$K:$K,$A11)+SUMIFS('PXK-HÓA ĐƠN'!$R:$R,'PXK-HÓA ĐƠN'!$D:$D,Y$1,'PXK-HÓA ĐƠN'!$K:$K,$A11)</f>
        <v>0</v>
      </c>
      <c r="Z11" s="41">
        <f>SUMIFS('VIN -MEGA'!$R:$R,'VIN -MEGA'!$D:$D,Z$1,'VIN -MEGA'!$K:$K,$A11)+SUMIFS('PXK-HÓA ĐƠN'!$R:$R,'PXK-HÓA ĐƠN'!$D:$D,Z$1,'PXK-HÓA ĐƠN'!$K:$K,$A11)</f>
        <v>0</v>
      </c>
      <c r="AA11" s="41">
        <f>SUMIFS('VIN -MEGA'!$R:$R,'VIN -MEGA'!$D:$D,AA$1,'VIN -MEGA'!$K:$K,$A11)+SUMIFS('PXK-HÓA ĐƠN'!$R:$R,'PXK-HÓA ĐƠN'!$D:$D,AA$1,'PXK-HÓA ĐƠN'!$K:$K,$A11)</f>
        <v>0</v>
      </c>
      <c r="AB11" s="41">
        <f>SUMIFS('VIN -MEGA'!$R:$R,'VIN -MEGA'!$D:$D,AB$1,'VIN -MEGA'!$K:$K,$A11)+SUMIFS('PXK-HÓA ĐƠN'!$R:$R,'PXK-HÓA ĐƠN'!$D:$D,AB$1,'PXK-HÓA ĐƠN'!$K:$K,$A11)</f>
        <v>0</v>
      </c>
      <c r="AC11" s="41">
        <f>SUMIFS('VIN -MEGA'!$R:$R,'VIN -MEGA'!$D:$D,AC$1,'VIN -MEGA'!$K:$K,$A11)+SUMIFS('PXK-HÓA ĐƠN'!$R:$R,'PXK-HÓA ĐƠN'!$D:$D,AC$1,'PXK-HÓA ĐƠN'!$K:$K,$A11)</f>
        <v>0</v>
      </c>
      <c r="AD11" s="41">
        <f>SUMIFS('VIN -MEGA'!$R:$R,'VIN -MEGA'!$D:$D,AD$1,'VIN -MEGA'!$K:$K,$A11)+SUMIFS('PXK-HÓA ĐƠN'!$R:$R,'PXK-HÓA ĐƠN'!$D:$D,AD$1,'PXK-HÓA ĐƠN'!$K:$K,$A11)</f>
        <v>0</v>
      </c>
      <c r="AE11" s="41">
        <f>SUMIFS('VIN -MEGA'!$R:$R,'VIN -MEGA'!$D:$D,AE$1,'VIN -MEGA'!$K:$K,$A11)+SUMIFS('PXK-HÓA ĐƠN'!$R:$R,'PXK-HÓA ĐƠN'!$D:$D,AE$1,'PXK-HÓA ĐƠN'!$K:$K,$A11)</f>
        <v>0</v>
      </c>
      <c r="AF11" s="41">
        <f>SUMIFS('VIN -MEGA'!$R:$R,'VIN -MEGA'!$D:$D,AF$1,'VIN -MEGA'!$K:$K,$A11)+SUMIFS('PXK-HÓA ĐƠN'!$R:$R,'PXK-HÓA ĐƠN'!$D:$D,AF$1,'PXK-HÓA ĐƠN'!$K:$K,$A11)</f>
        <v>0</v>
      </c>
      <c r="AG11" s="41">
        <f>SUMIFS('VIN -MEGA'!$R:$R,'VIN -MEGA'!$D:$D,AG$1,'VIN -MEGA'!$K:$K,$A11)+SUMIFS('PXK-HÓA ĐƠN'!$R:$R,'PXK-HÓA ĐƠN'!$D:$D,AG$1,'PXK-HÓA ĐƠN'!$K:$K,$A11)</f>
        <v>0</v>
      </c>
      <c r="AH11" s="41">
        <f>SUMIFS('VIN -MEGA'!$R:$R,'VIN -MEGA'!$D:$D,AH$1,'VIN -MEGA'!$K:$K,$A11)+SUMIFS('PXK-HÓA ĐƠN'!$R:$R,'PXK-HÓA ĐƠN'!$D:$D,AH$1,'PXK-HÓA ĐƠN'!$K:$K,$A11)</f>
        <v>0</v>
      </c>
      <c r="AI11" s="41">
        <f>SUMIFS('VIN -MEGA'!$R:$R,'VIN -MEGA'!$D:$D,AI$1,'VIN -MEGA'!$K:$K,$A11)+SUMIFS('PXK-HÓA ĐƠN'!$R:$R,'PXK-HÓA ĐƠN'!$D:$D,AI$1,'PXK-HÓA ĐƠN'!$K:$K,$A11)</f>
        <v>0</v>
      </c>
      <c r="AJ11" s="41">
        <f>SUMIFS('VIN -MEGA'!$R:$R,'VIN -MEGA'!$D:$D,AJ$1,'VIN -MEGA'!$K:$K,$A11)+SUMIFS('PXK-HÓA ĐƠN'!$R:$R,'PXK-HÓA ĐƠN'!$D:$D,AJ$1,'PXK-HÓA ĐƠN'!$K:$K,$A11)</f>
        <v>0</v>
      </c>
    </row>
    <row r="12" spans="1:36" ht="18.75" hidden="1" customHeight="1" x14ac:dyDescent="0.25">
      <c r="A12" s="23" t="s">
        <v>1693</v>
      </c>
      <c r="B12" s="22" t="s">
        <v>1694</v>
      </c>
      <c r="C12" s="24" t="s">
        <v>1761</v>
      </c>
      <c r="D12" t="str">
        <f t="shared" si="1"/>
        <v>Không kinh doanh</v>
      </c>
      <c r="E12" s="43">
        <f t="shared" si="2"/>
        <v>0</v>
      </c>
      <c r="F12" s="43"/>
      <c r="G12" s="41">
        <f>SUMIFS('VIN -MEGA'!$R:$R,'VIN -MEGA'!$D:$D,G$1,'VIN -MEGA'!$K:$K,$A12)+SUMIFS('PXK-HÓA ĐƠN'!$R:$R,'PXK-HÓA ĐƠN'!$D:$D,G$1,'PXK-HÓA ĐƠN'!$K:$K,$A12)</f>
        <v>0</v>
      </c>
      <c r="H12" s="41">
        <f>SUMIFS('VIN -MEGA'!$R:$R,'VIN -MEGA'!$D:$D,H$1,'VIN -MEGA'!$K:$K,$A12)+SUMIFS('PXK-HÓA ĐƠN'!$R:$R,'PXK-HÓA ĐƠN'!$D:$D,H$1,'PXK-HÓA ĐƠN'!$K:$K,$A12)</f>
        <v>0</v>
      </c>
      <c r="I12" s="41">
        <f>SUMIFS('VIN -MEGA'!$R:$R,'VIN -MEGA'!$D:$D,I$1,'VIN -MEGA'!$K:$K,$A12)+SUMIFS('PXK-HÓA ĐƠN'!$R:$R,'PXK-HÓA ĐƠN'!$D:$D,I$1,'PXK-HÓA ĐƠN'!$K:$K,$A12)</f>
        <v>0</v>
      </c>
      <c r="J12" s="41">
        <f>SUMIFS('VIN -MEGA'!$R:$R,'VIN -MEGA'!$D:$D,J$1,'VIN -MEGA'!$K:$K,$A12)+SUMIFS('PXK-HÓA ĐƠN'!$R:$R,'PXK-HÓA ĐƠN'!$D:$D,J$1,'PXK-HÓA ĐƠN'!$K:$K,$A12)</f>
        <v>0</v>
      </c>
      <c r="K12" s="41">
        <f>SUMIFS('VIN -MEGA'!$R:$R,'VIN -MEGA'!$D:$D,K$1,'VIN -MEGA'!$K:$K,$A12)+SUMIFS('PXK-HÓA ĐƠN'!$R:$R,'PXK-HÓA ĐƠN'!$D:$D,K$1,'PXK-HÓA ĐƠN'!$K:$K,$A12)</f>
        <v>0</v>
      </c>
      <c r="L12" s="41">
        <f>SUMIFS('VIN -MEGA'!$R:$R,'VIN -MEGA'!$D:$D,L$1,'VIN -MEGA'!$K:$K,$A12)+SUMIFS('PXK-HÓA ĐƠN'!$R:$R,'PXK-HÓA ĐƠN'!$D:$D,L$1,'PXK-HÓA ĐƠN'!$K:$K,$A12)</f>
        <v>0</v>
      </c>
      <c r="M12" s="41">
        <f>SUMIFS('VIN -MEGA'!$R:$R,'VIN -MEGA'!$D:$D,M$1,'VIN -MEGA'!$K:$K,$A12)+SUMIFS('PXK-HÓA ĐƠN'!$R:$R,'PXK-HÓA ĐƠN'!$D:$D,M$1,'PXK-HÓA ĐƠN'!$K:$K,$A12)</f>
        <v>0</v>
      </c>
      <c r="N12" s="41">
        <f>SUMIFS('VIN -MEGA'!$R:$R,'VIN -MEGA'!$D:$D,N$1,'VIN -MEGA'!$K:$K,$A12)+SUMIFS('PXK-HÓA ĐƠN'!$R:$R,'PXK-HÓA ĐƠN'!$D:$D,N$1,'PXK-HÓA ĐƠN'!$K:$K,$A12)</f>
        <v>0</v>
      </c>
      <c r="O12" s="41">
        <f>SUMIFS('VIN -MEGA'!$R:$R,'VIN -MEGA'!$D:$D,O$1,'VIN -MEGA'!$K:$K,$A12)+SUMIFS('PXK-HÓA ĐƠN'!$R:$R,'PXK-HÓA ĐƠN'!$D:$D,O$1,'PXK-HÓA ĐƠN'!$K:$K,$A12)</f>
        <v>0</v>
      </c>
      <c r="P12" s="41">
        <f>SUMIFS('VIN -MEGA'!$R:$R,'VIN -MEGA'!$D:$D,P$1,'VIN -MEGA'!$K:$K,$A12)+SUMIFS('PXK-HÓA ĐƠN'!$R:$R,'PXK-HÓA ĐƠN'!$D:$D,P$1,'PXK-HÓA ĐƠN'!$K:$K,$A12)</f>
        <v>0</v>
      </c>
      <c r="Q12" s="41">
        <f>SUMIFS('VIN -MEGA'!$R:$R,'VIN -MEGA'!$D:$D,Q$1,'VIN -MEGA'!$K:$K,$A12)+SUMIFS('PXK-HÓA ĐƠN'!$R:$R,'PXK-HÓA ĐƠN'!$D:$D,Q$1,'PXK-HÓA ĐƠN'!$K:$K,$A12)</f>
        <v>0</v>
      </c>
      <c r="R12" s="41">
        <f>SUMIFS('VIN -MEGA'!$R:$R,'VIN -MEGA'!$D:$D,R$1,'VIN -MEGA'!$K:$K,$A12)+SUMIFS('PXK-HÓA ĐƠN'!$R:$R,'PXK-HÓA ĐƠN'!$D:$D,R$1,'PXK-HÓA ĐƠN'!$K:$K,$A12)</f>
        <v>0</v>
      </c>
      <c r="S12" s="41">
        <f>SUMIFS('VIN -MEGA'!$R:$R,'VIN -MEGA'!$D:$D,S$1,'VIN -MEGA'!$K:$K,$A12)+SUMIFS('PXK-HÓA ĐƠN'!$R:$R,'PXK-HÓA ĐƠN'!$D:$D,S$1,'PXK-HÓA ĐƠN'!$K:$K,$A12)</f>
        <v>0</v>
      </c>
      <c r="T12" s="41">
        <f>SUMIFS('VIN -MEGA'!$R:$R,'VIN -MEGA'!$D:$D,T$1,'VIN -MEGA'!$K:$K,$A12)+SUMIFS('PXK-HÓA ĐƠN'!$R:$R,'PXK-HÓA ĐƠN'!$D:$D,T$1,'PXK-HÓA ĐƠN'!$K:$K,$A12)</f>
        <v>0</v>
      </c>
      <c r="U12" s="41">
        <f>SUMIFS('VIN -MEGA'!$R:$R,'VIN -MEGA'!$D:$D,U$1,'VIN -MEGA'!$K:$K,$A12)+SUMIFS('PXK-HÓA ĐƠN'!$R:$R,'PXK-HÓA ĐƠN'!$D:$D,U$1,'PXK-HÓA ĐƠN'!$K:$K,$A12)</f>
        <v>0</v>
      </c>
      <c r="V12" s="41">
        <f>SUMIFS('VIN -MEGA'!$R:$R,'VIN -MEGA'!$D:$D,V$1,'VIN -MEGA'!$K:$K,$A12)+SUMIFS('PXK-HÓA ĐƠN'!$R:$R,'PXK-HÓA ĐƠN'!$D:$D,V$1,'PXK-HÓA ĐƠN'!$K:$K,$A12)</f>
        <v>0</v>
      </c>
      <c r="W12" s="41">
        <f>SUMIFS('VIN -MEGA'!$R:$R,'VIN -MEGA'!$D:$D,W$1,'VIN -MEGA'!$K:$K,$A12)+SUMIFS('PXK-HÓA ĐƠN'!$R:$R,'PXK-HÓA ĐƠN'!$D:$D,W$1,'PXK-HÓA ĐƠN'!$K:$K,$A12)</f>
        <v>0</v>
      </c>
      <c r="X12" s="41">
        <f>SUMIFS('VIN -MEGA'!$R:$R,'VIN -MEGA'!$D:$D,X$1,'VIN -MEGA'!$K:$K,$A12)+SUMIFS('PXK-HÓA ĐƠN'!$R:$R,'PXK-HÓA ĐƠN'!$D:$D,X$1,'PXK-HÓA ĐƠN'!$K:$K,$A12)</f>
        <v>0</v>
      </c>
      <c r="Y12" s="41">
        <f>SUMIFS('VIN -MEGA'!$R:$R,'VIN -MEGA'!$D:$D,Y$1,'VIN -MEGA'!$K:$K,$A12)+SUMIFS('PXK-HÓA ĐƠN'!$R:$R,'PXK-HÓA ĐƠN'!$D:$D,Y$1,'PXK-HÓA ĐƠN'!$K:$K,$A12)</f>
        <v>0</v>
      </c>
      <c r="Z12" s="41">
        <f>SUMIFS('VIN -MEGA'!$R:$R,'VIN -MEGA'!$D:$D,Z$1,'VIN -MEGA'!$K:$K,$A12)+SUMIFS('PXK-HÓA ĐƠN'!$R:$R,'PXK-HÓA ĐƠN'!$D:$D,Z$1,'PXK-HÓA ĐƠN'!$K:$K,$A12)</f>
        <v>0</v>
      </c>
      <c r="AA12" s="41">
        <f>SUMIFS('VIN -MEGA'!$R:$R,'VIN -MEGA'!$D:$D,AA$1,'VIN -MEGA'!$K:$K,$A12)+SUMIFS('PXK-HÓA ĐƠN'!$R:$R,'PXK-HÓA ĐƠN'!$D:$D,AA$1,'PXK-HÓA ĐƠN'!$K:$K,$A12)</f>
        <v>0</v>
      </c>
      <c r="AB12" s="41">
        <f>SUMIFS('VIN -MEGA'!$R:$R,'VIN -MEGA'!$D:$D,AB$1,'VIN -MEGA'!$K:$K,$A12)+SUMIFS('PXK-HÓA ĐƠN'!$R:$R,'PXK-HÓA ĐƠN'!$D:$D,AB$1,'PXK-HÓA ĐƠN'!$K:$K,$A12)</f>
        <v>0</v>
      </c>
      <c r="AC12" s="41">
        <f>SUMIFS('VIN -MEGA'!$R:$R,'VIN -MEGA'!$D:$D,AC$1,'VIN -MEGA'!$K:$K,$A12)+SUMIFS('PXK-HÓA ĐƠN'!$R:$R,'PXK-HÓA ĐƠN'!$D:$D,AC$1,'PXK-HÓA ĐƠN'!$K:$K,$A12)</f>
        <v>0</v>
      </c>
      <c r="AD12" s="41">
        <f>SUMIFS('VIN -MEGA'!$R:$R,'VIN -MEGA'!$D:$D,AD$1,'VIN -MEGA'!$K:$K,$A12)+SUMIFS('PXK-HÓA ĐƠN'!$R:$R,'PXK-HÓA ĐƠN'!$D:$D,AD$1,'PXK-HÓA ĐƠN'!$K:$K,$A12)</f>
        <v>0</v>
      </c>
      <c r="AE12" s="41">
        <f>SUMIFS('VIN -MEGA'!$R:$R,'VIN -MEGA'!$D:$D,AE$1,'VIN -MEGA'!$K:$K,$A12)+SUMIFS('PXK-HÓA ĐƠN'!$R:$R,'PXK-HÓA ĐƠN'!$D:$D,AE$1,'PXK-HÓA ĐƠN'!$K:$K,$A12)</f>
        <v>0</v>
      </c>
      <c r="AF12" s="41">
        <f>SUMIFS('VIN -MEGA'!$R:$R,'VIN -MEGA'!$D:$D,AF$1,'VIN -MEGA'!$K:$K,$A12)+SUMIFS('PXK-HÓA ĐƠN'!$R:$R,'PXK-HÓA ĐƠN'!$D:$D,AF$1,'PXK-HÓA ĐƠN'!$K:$K,$A12)</f>
        <v>0</v>
      </c>
      <c r="AG12" s="41">
        <f>SUMIFS('VIN -MEGA'!$R:$R,'VIN -MEGA'!$D:$D,AG$1,'VIN -MEGA'!$K:$K,$A12)+SUMIFS('PXK-HÓA ĐƠN'!$R:$R,'PXK-HÓA ĐƠN'!$D:$D,AG$1,'PXK-HÓA ĐƠN'!$K:$K,$A12)</f>
        <v>0</v>
      </c>
      <c r="AH12" s="41">
        <f>SUMIFS('VIN -MEGA'!$R:$R,'VIN -MEGA'!$D:$D,AH$1,'VIN -MEGA'!$K:$K,$A12)+SUMIFS('PXK-HÓA ĐƠN'!$R:$R,'PXK-HÓA ĐƠN'!$D:$D,AH$1,'PXK-HÓA ĐƠN'!$K:$K,$A12)</f>
        <v>0</v>
      </c>
      <c r="AI12" s="41">
        <f>SUMIFS('VIN -MEGA'!$R:$R,'VIN -MEGA'!$D:$D,AI$1,'VIN -MEGA'!$K:$K,$A12)+SUMIFS('PXK-HÓA ĐƠN'!$R:$R,'PXK-HÓA ĐƠN'!$D:$D,AI$1,'PXK-HÓA ĐƠN'!$K:$K,$A12)</f>
        <v>0</v>
      </c>
      <c r="AJ12" s="41">
        <f>SUMIFS('VIN -MEGA'!$R:$R,'VIN -MEGA'!$D:$D,AJ$1,'VIN -MEGA'!$K:$K,$A12)+SUMIFS('PXK-HÓA ĐƠN'!$R:$R,'PXK-HÓA ĐƠN'!$D:$D,AJ$1,'PXK-HÓA ĐƠN'!$K:$K,$A12)</f>
        <v>0</v>
      </c>
    </row>
    <row r="13" spans="1:36" ht="18.75" customHeight="1" x14ac:dyDescent="0.25">
      <c r="A13" s="23" t="s">
        <v>542</v>
      </c>
      <c r="B13" s="22" t="s">
        <v>543</v>
      </c>
      <c r="C13" s="24" t="s">
        <v>29</v>
      </c>
      <c r="D13" t="str">
        <f t="shared" si="1"/>
        <v>Đang kinh doanh</v>
      </c>
      <c r="E13" s="43">
        <f t="shared" si="2"/>
        <v>1152</v>
      </c>
      <c r="F13" s="43"/>
      <c r="G13" s="41">
        <f>SUMIFS('VIN -MEGA'!$R:$R,'VIN -MEGA'!$D:$D,G$1,'VIN -MEGA'!$K:$K,$A13)+SUMIFS('PXK-HÓA ĐƠN'!$R:$R,'PXK-HÓA ĐƠN'!$D:$D,G$1,'PXK-HÓA ĐƠN'!$K:$K,$A13)</f>
        <v>0</v>
      </c>
      <c r="H13" s="41">
        <f>SUMIFS('VIN -MEGA'!$R:$R,'VIN -MEGA'!$D:$D,H$1,'VIN -MEGA'!$K:$K,$A13)+SUMIFS('PXK-HÓA ĐƠN'!$R:$R,'PXK-HÓA ĐƠN'!$D:$D,H$1,'PXK-HÓA ĐƠN'!$K:$K,$A13)</f>
        <v>20</v>
      </c>
      <c r="I13" s="41">
        <f>SUMIFS('VIN -MEGA'!$R:$R,'VIN -MEGA'!$D:$D,I$1,'VIN -MEGA'!$K:$K,$A13)+SUMIFS('PXK-HÓA ĐƠN'!$R:$R,'PXK-HÓA ĐƠN'!$D:$D,I$1,'PXK-HÓA ĐƠN'!$K:$K,$A13)</f>
        <v>79</v>
      </c>
      <c r="J13" s="41">
        <f>SUMIFS('VIN -MEGA'!$R:$R,'VIN -MEGA'!$D:$D,J$1,'VIN -MEGA'!$K:$K,$A13)+SUMIFS('PXK-HÓA ĐƠN'!$R:$R,'PXK-HÓA ĐƠN'!$D:$D,J$1,'PXK-HÓA ĐƠN'!$K:$K,$A13)</f>
        <v>263</v>
      </c>
      <c r="K13" s="41">
        <f>SUMIFS('VIN -MEGA'!$R:$R,'VIN -MEGA'!$D:$D,K$1,'VIN -MEGA'!$K:$K,$A13)+SUMIFS('PXK-HÓA ĐƠN'!$R:$R,'PXK-HÓA ĐƠN'!$D:$D,K$1,'PXK-HÓA ĐƠN'!$K:$K,$A13)</f>
        <v>336</v>
      </c>
      <c r="L13" s="41">
        <f>SUMIFS('VIN -MEGA'!$R:$R,'VIN -MEGA'!$D:$D,L$1,'VIN -MEGA'!$K:$K,$A13)+SUMIFS('PXK-HÓA ĐƠN'!$R:$R,'PXK-HÓA ĐƠN'!$D:$D,L$1,'PXK-HÓA ĐƠN'!$K:$K,$A13)</f>
        <v>201</v>
      </c>
      <c r="M13" s="41">
        <f>SUMIFS('VIN -MEGA'!$R:$R,'VIN -MEGA'!$D:$D,M$1,'VIN -MEGA'!$K:$K,$A13)+SUMIFS('PXK-HÓA ĐƠN'!$R:$R,'PXK-HÓA ĐƠN'!$D:$D,M$1,'PXK-HÓA ĐƠN'!$K:$K,$A13)</f>
        <v>66</v>
      </c>
      <c r="N13" s="41">
        <f>SUMIFS('VIN -MEGA'!$R:$R,'VIN -MEGA'!$D:$D,N$1,'VIN -MEGA'!$K:$K,$A13)+SUMIFS('PXK-HÓA ĐƠN'!$R:$R,'PXK-HÓA ĐƠN'!$D:$D,N$1,'PXK-HÓA ĐƠN'!$K:$K,$A13)</f>
        <v>82</v>
      </c>
      <c r="O13" s="41">
        <f>SUMIFS('VIN -MEGA'!$R:$R,'VIN -MEGA'!$D:$D,O$1,'VIN -MEGA'!$K:$K,$A13)+SUMIFS('PXK-HÓA ĐƠN'!$R:$R,'PXK-HÓA ĐƠN'!$D:$D,O$1,'PXK-HÓA ĐƠN'!$K:$K,$A13)</f>
        <v>105</v>
      </c>
      <c r="P13" s="41">
        <f>SUMIFS('VIN -MEGA'!$R:$R,'VIN -MEGA'!$D:$D,P$1,'VIN -MEGA'!$K:$K,$A13)+SUMIFS('PXK-HÓA ĐƠN'!$R:$R,'PXK-HÓA ĐƠN'!$D:$D,P$1,'PXK-HÓA ĐƠN'!$K:$K,$A13)</f>
        <v>0</v>
      </c>
      <c r="Q13" s="41">
        <f>SUMIFS('VIN -MEGA'!$R:$R,'VIN -MEGA'!$D:$D,Q$1,'VIN -MEGA'!$K:$K,$A13)+SUMIFS('PXK-HÓA ĐƠN'!$R:$R,'PXK-HÓA ĐƠN'!$D:$D,Q$1,'PXK-HÓA ĐƠN'!$K:$K,$A13)</f>
        <v>0</v>
      </c>
      <c r="R13" s="41">
        <f>SUMIFS('VIN -MEGA'!$R:$R,'VIN -MEGA'!$D:$D,R$1,'VIN -MEGA'!$K:$K,$A13)+SUMIFS('PXK-HÓA ĐƠN'!$R:$R,'PXK-HÓA ĐƠN'!$D:$D,R$1,'PXK-HÓA ĐƠN'!$K:$K,$A13)</f>
        <v>0</v>
      </c>
      <c r="S13" s="41">
        <f>SUMIFS('VIN -MEGA'!$R:$R,'VIN -MEGA'!$D:$D,S$1,'VIN -MEGA'!$K:$K,$A13)+SUMIFS('PXK-HÓA ĐƠN'!$R:$R,'PXK-HÓA ĐƠN'!$D:$D,S$1,'PXK-HÓA ĐƠN'!$K:$K,$A13)</f>
        <v>0</v>
      </c>
      <c r="T13" s="41">
        <f>SUMIFS('VIN -MEGA'!$R:$R,'VIN -MEGA'!$D:$D,T$1,'VIN -MEGA'!$K:$K,$A13)+SUMIFS('PXK-HÓA ĐƠN'!$R:$R,'PXK-HÓA ĐƠN'!$D:$D,T$1,'PXK-HÓA ĐƠN'!$K:$K,$A13)</f>
        <v>0</v>
      </c>
      <c r="U13" s="41">
        <f>SUMIFS('VIN -MEGA'!$R:$R,'VIN -MEGA'!$D:$D,U$1,'VIN -MEGA'!$K:$K,$A13)+SUMIFS('PXK-HÓA ĐƠN'!$R:$R,'PXK-HÓA ĐƠN'!$D:$D,U$1,'PXK-HÓA ĐƠN'!$K:$K,$A13)</f>
        <v>0</v>
      </c>
      <c r="V13" s="41">
        <f>SUMIFS('VIN -MEGA'!$R:$R,'VIN -MEGA'!$D:$D,V$1,'VIN -MEGA'!$K:$K,$A13)+SUMIFS('PXK-HÓA ĐƠN'!$R:$R,'PXK-HÓA ĐƠN'!$D:$D,V$1,'PXK-HÓA ĐƠN'!$K:$K,$A13)</f>
        <v>0</v>
      </c>
      <c r="W13" s="41">
        <f>SUMIFS('VIN -MEGA'!$R:$R,'VIN -MEGA'!$D:$D,W$1,'VIN -MEGA'!$K:$K,$A13)+SUMIFS('PXK-HÓA ĐƠN'!$R:$R,'PXK-HÓA ĐƠN'!$D:$D,W$1,'PXK-HÓA ĐƠN'!$K:$K,$A13)</f>
        <v>0</v>
      </c>
      <c r="X13" s="41">
        <f>SUMIFS('VIN -MEGA'!$R:$R,'VIN -MEGA'!$D:$D,X$1,'VIN -MEGA'!$K:$K,$A13)+SUMIFS('PXK-HÓA ĐƠN'!$R:$R,'PXK-HÓA ĐƠN'!$D:$D,X$1,'PXK-HÓA ĐƠN'!$K:$K,$A13)</f>
        <v>0</v>
      </c>
      <c r="Y13" s="41">
        <f>SUMIFS('VIN -MEGA'!$R:$R,'VIN -MEGA'!$D:$D,Y$1,'VIN -MEGA'!$K:$K,$A13)+SUMIFS('PXK-HÓA ĐƠN'!$R:$R,'PXK-HÓA ĐƠN'!$D:$D,Y$1,'PXK-HÓA ĐƠN'!$K:$K,$A13)</f>
        <v>0</v>
      </c>
      <c r="Z13" s="41">
        <f>SUMIFS('VIN -MEGA'!$R:$R,'VIN -MEGA'!$D:$D,Z$1,'VIN -MEGA'!$K:$K,$A13)+SUMIFS('PXK-HÓA ĐƠN'!$R:$R,'PXK-HÓA ĐƠN'!$D:$D,Z$1,'PXK-HÓA ĐƠN'!$K:$K,$A13)</f>
        <v>0</v>
      </c>
      <c r="AA13" s="41">
        <f>SUMIFS('VIN -MEGA'!$R:$R,'VIN -MEGA'!$D:$D,AA$1,'VIN -MEGA'!$K:$K,$A13)+SUMIFS('PXK-HÓA ĐƠN'!$R:$R,'PXK-HÓA ĐƠN'!$D:$D,AA$1,'PXK-HÓA ĐƠN'!$K:$K,$A13)</f>
        <v>0</v>
      </c>
      <c r="AB13" s="41">
        <f>SUMIFS('VIN -MEGA'!$R:$R,'VIN -MEGA'!$D:$D,AB$1,'VIN -MEGA'!$K:$K,$A13)+SUMIFS('PXK-HÓA ĐƠN'!$R:$R,'PXK-HÓA ĐƠN'!$D:$D,AB$1,'PXK-HÓA ĐƠN'!$K:$K,$A13)</f>
        <v>0</v>
      </c>
      <c r="AC13" s="41">
        <f>SUMIFS('VIN -MEGA'!$R:$R,'VIN -MEGA'!$D:$D,AC$1,'VIN -MEGA'!$K:$K,$A13)+SUMIFS('PXK-HÓA ĐƠN'!$R:$R,'PXK-HÓA ĐƠN'!$D:$D,AC$1,'PXK-HÓA ĐƠN'!$K:$K,$A13)</f>
        <v>0</v>
      </c>
      <c r="AD13" s="41">
        <f>SUMIFS('VIN -MEGA'!$R:$R,'VIN -MEGA'!$D:$D,AD$1,'VIN -MEGA'!$K:$K,$A13)+SUMIFS('PXK-HÓA ĐƠN'!$R:$R,'PXK-HÓA ĐƠN'!$D:$D,AD$1,'PXK-HÓA ĐƠN'!$K:$K,$A13)</f>
        <v>0</v>
      </c>
      <c r="AE13" s="41">
        <f>SUMIFS('VIN -MEGA'!$R:$R,'VIN -MEGA'!$D:$D,AE$1,'VIN -MEGA'!$K:$K,$A13)+SUMIFS('PXK-HÓA ĐƠN'!$R:$R,'PXK-HÓA ĐƠN'!$D:$D,AE$1,'PXK-HÓA ĐƠN'!$K:$K,$A13)</f>
        <v>0</v>
      </c>
      <c r="AF13" s="41">
        <f>SUMIFS('VIN -MEGA'!$R:$R,'VIN -MEGA'!$D:$D,AF$1,'VIN -MEGA'!$K:$K,$A13)+SUMIFS('PXK-HÓA ĐƠN'!$R:$R,'PXK-HÓA ĐƠN'!$D:$D,AF$1,'PXK-HÓA ĐƠN'!$K:$K,$A13)</f>
        <v>0</v>
      </c>
      <c r="AG13" s="41">
        <f>SUMIFS('VIN -MEGA'!$R:$R,'VIN -MEGA'!$D:$D,AG$1,'VIN -MEGA'!$K:$K,$A13)+SUMIFS('PXK-HÓA ĐƠN'!$R:$R,'PXK-HÓA ĐƠN'!$D:$D,AG$1,'PXK-HÓA ĐƠN'!$K:$K,$A13)</f>
        <v>0</v>
      </c>
      <c r="AH13" s="41">
        <f>SUMIFS('VIN -MEGA'!$R:$R,'VIN -MEGA'!$D:$D,AH$1,'VIN -MEGA'!$K:$K,$A13)+SUMIFS('PXK-HÓA ĐƠN'!$R:$R,'PXK-HÓA ĐƠN'!$D:$D,AH$1,'PXK-HÓA ĐƠN'!$K:$K,$A13)</f>
        <v>0</v>
      </c>
      <c r="AI13" s="41">
        <f>SUMIFS('VIN -MEGA'!$R:$R,'VIN -MEGA'!$D:$D,AI$1,'VIN -MEGA'!$K:$K,$A13)+SUMIFS('PXK-HÓA ĐƠN'!$R:$R,'PXK-HÓA ĐƠN'!$D:$D,AI$1,'PXK-HÓA ĐƠN'!$K:$K,$A13)</f>
        <v>0</v>
      </c>
      <c r="AJ13" s="41">
        <f>SUMIFS('VIN -MEGA'!$R:$R,'VIN -MEGA'!$D:$D,AJ$1,'VIN -MEGA'!$K:$K,$A13)+SUMIFS('PXK-HÓA ĐƠN'!$R:$R,'PXK-HÓA ĐƠN'!$D:$D,AJ$1,'PXK-HÓA ĐƠN'!$K:$K,$A13)</f>
        <v>0</v>
      </c>
    </row>
    <row r="14" spans="1:36" ht="18.75" hidden="1" customHeight="1" x14ac:dyDescent="0.25">
      <c r="A14" s="23" t="s">
        <v>1695</v>
      </c>
      <c r="B14" s="22" t="s">
        <v>1696</v>
      </c>
      <c r="C14" s="24" t="s">
        <v>1761</v>
      </c>
      <c r="D14" t="str">
        <f t="shared" si="1"/>
        <v>Không kinh doanh</v>
      </c>
      <c r="E14" s="43">
        <f t="shared" si="2"/>
        <v>0</v>
      </c>
      <c r="F14" s="43"/>
      <c r="G14" s="41">
        <f>SUMIFS('VIN -MEGA'!$R:$R,'VIN -MEGA'!$D:$D,G$1,'VIN -MEGA'!$K:$K,$A14)+SUMIFS('PXK-HÓA ĐƠN'!$R:$R,'PXK-HÓA ĐƠN'!$D:$D,G$1,'PXK-HÓA ĐƠN'!$K:$K,$A14)</f>
        <v>0</v>
      </c>
      <c r="H14" s="41">
        <f>SUMIFS('VIN -MEGA'!$R:$R,'VIN -MEGA'!$D:$D,H$1,'VIN -MEGA'!$K:$K,$A14)+SUMIFS('PXK-HÓA ĐƠN'!$R:$R,'PXK-HÓA ĐƠN'!$D:$D,H$1,'PXK-HÓA ĐƠN'!$K:$K,$A14)</f>
        <v>0</v>
      </c>
      <c r="I14" s="41">
        <f>SUMIFS('VIN -MEGA'!$R:$R,'VIN -MEGA'!$D:$D,I$1,'VIN -MEGA'!$K:$K,$A14)+SUMIFS('PXK-HÓA ĐƠN'!$R:$R,'PXK-HÓA ĐƠN'!$D:$D,I$1,'PXK-HÓA ĐƠN'!$K:$K,$A14)</f>
        <v>0</v>
      </c>
      <c r="J14" s="41">
        <f>SUMIFS('VIN -MEGA'!$R:$R,'VIN -MEGA'!$D:$D,J$1,'VIN -MEGA'!$K:$K,$A14)+SUMIFS('PXK-HÓA ĐƠN'!$R:$R,'PXK-HÓA ĐƠN'!$D:$D,J$1,'PXK-HÓA ĐƠN'!$K:$K,$A14)</f>
        <v>0</v>
      </c>
      <c r="K14" s="41">
        <f>SUMIFS('VIN -MEGA'!$R:$R,'VIN -MEGA'!$D:$D,K$1,'VIN -MEGA'!$K:$K,$A14)+SUMIFS('PXK-HÓA ĐƠN'!$R:$R,'PXK-HÓA ĐƠN'!$D:$D,K$1,'PXK-HÓA ĐƠN'!$K:$K,$A14)</f>
        <v>0</v>
      </c>
      <c r="L14" s="41">
        <f>SUMIFS('VIN -MEGA'!$R:$R,'VIN -MEGA'!$D:$D,L$1,'VIN -MEGA'!$K:$K,$A14)+SUMIFS('PXK-HÓA ĐƠN'!$R:$R,'PXK-HÓA ĐƠN'!$D:$D,L$1,'PXK-HÓA ĐƠN'!$K:$K,$A14)</f>
        <v>0</v>
      </c>
      <c r="M14" s="41">
        <f>SUMIFS('VIN -MEGA'!$R:$R,'VIN -MEGA'!$D:$D,M$1,'VIN -MEGA'!$K:$K,$A14)+SUMIFS('PXK-HÓA ĐƠN'!$R:$R,'PXK-HÓA ĐƠN'!$D:$D,M$1,'PXK-HÓA ĐƠN'!$K:$K,$A14)</f>
        <v>0</v>
      </c>
      <c r="N14" s="41">
        <f>SUMIFS('VIN -MEGA'!$R:$R,'VIN -MEGA'!$D:$D,N$1,'VIN -MEGA'!$K:$K,$A14)+SUMIFS('PXK-HÓA ĐƠN'!$R:$R,'PXK-HÓA ĐƠN'!$D:$D,N$1,'PXK-HÓA ĐƠN'!$K:$K,$A14)</f>
        <v>0</v>
      </c>
      <c r="O14" s="41">
        <f>SUMIFS('VIN -MEGA'!$R:$R,'VIN -MEGA'!$D:$D,O$1,'VIN -MEGA'!$K:$K,$A14)+SUMIFS('PXK-HÓA ĐƠN'!$R:$R,'PXK-HÓA ĐƠN'!$D:$D,O$1,'PXK-HÓA ĐƠN'!$K:$K,$A14)</f>
        <v>0</v>
      </c>
      <c r="P14" s="41">
        <f>SUMIFS('VIN -MEGA'!$R:$R,'VIN -MEGA'!$D:$D,P$1,'VIN -MEGA'!$K:$K,$A14)+SUMIFS('PXK-HÓA ĐƠN'!$R:$R,'PXK-HÓA ĐƠN'!$D:$D,P$1,'PXK-HÓA ĐƠN'!$K:$K,$A14)</f>
        <v>0</v>
      </c>
      <c r="Q14" s="41">
        <f>SUMIFS('VIN -MEGA'!$R:$R,'VIN -MEGA'!$D:$D,Q$1,'VIN -MEGA'!$K:$K,$A14)+SUMIFS('PXK-HÓA ĐƠN'!$R:$R,'PXK-HÓA ĐƠN'!$D:$D,Q$1,'PXK-HÓA ĐƠN'!$K:$K,$A14)</f>
        <v>0</v>
      </c>
      <c r="R14" s="41">
        <f>SUMIFS('VIN -MEGA'!$R:$R,'VIN -MEGA'!$D:$D,R$1,'VIN -MEGA'!$K:$K,$A14)+SUMIFS('PXK-HÓA ĐƠN'!$R:$R,'PXK-HÓA ĐƠN'!$D:$D,R$1,'PXK-HÓA ĐƠN'!$K:$K,$A14)</f>
        <v>0</v>
      </c>
      <c r="S14" s="41">
        <f>SUMIFS('VIN -MEGA'!$R:$R,'VIN -MEGA'!$D:$D,S$1,'VIN -MEGA'!$K:$K,$A14)+SUMIFS('PXK-HÓA ĐƠN'!$R:$R,'PXK-HÓA ĐƠN'!$D:$D,S$1,'PXK-HÓA ĐƠN'!$K:$K,$A14)</f>
        <v>0</v>
      </c>
      <c r="T14" s="41">
        <f>SUMIFS('VIN -MEGA'!$R:$R,'VIN -MEGA'!$D:$D,T$1,'VIN -MEGA'!$K:$K,$A14)+SUMIFS('PXK-HÓA ĐƠN'!$R:$R,'PXK-HÓA ĐƠN'!$D:$D,T$1,'PXK-HÓA ĐƠN'!$K:$K,$A14)</f>
        <v>0</v>
      </c>
      <c r="U14" s="41">
        <f>SUMIFS('VIN -MEGA'!$R:$R,'VIN -MEGA'!$D:$D,U$1,'VIN -MEGA'!$K:$K,$A14)+SUMIFS('PXK-HÓA ĐƠN'!$R:$R,'PXK-HÓA ĐƠN'!$D:$D,U$1,'PXK-HÓA ĐƠN'!$K:$K,$A14)</f>
        <v>0</v>
      </c>
      <c r="V14" s="41">
        <f>SUMIFS('VIN -MEGA'!$R:$R,'VIN -MEGA'!$D:$D,V$1,'VIN -MEGA'!$K:$K,$A14)+SUMIFS('PXK-HÓA ĐƠN'!$R:$R,'PXK-HÓA ĐƠN'!$D:$D,V$1,'PXK-HÓA ĐƠN'!$K:$K,$A14)</f>
        <v>0</v>
      </c>
      <c r="W14" s="41">
        <f>SUMIFS('VIN -MEGA'!$R:$R,'VIN -MEGA'!$D:$D,W$1,'VIN -MEGA'!$K:$K,$A14)+SUMIFS('PXK-HÓA ĐƠN'!$R:$R,'PXK-HÓA ĐƠN'!$D:$D,W$1,'PXK-HÓA ĐƠN'!$K:$K,$A14)</f>
        <v>0</v>
      </c>
      <c r="X14" s="41">
        <f>SUMIFS('VIN -MEGA'!$R:$R,'VIN -MEGA'!$D:$D,X$1,'VIN -MEGA'!$K:$K,$A14)+SUMIFS('PXK-HÓA ĐƠN'!$R:$R,'PXK-HÓA ĐƠN'!$D:$D,X$1,'PXK-HÓA ĐƠN'!$K:$K,$A14)</f>
        <v>0</v>
      </c>
      <c r="Y14" s="41">
        <f>SUMIFS('VIN -MEGA'!$R:$R,'VIN -MEGA'!$D:$D,Y$1,'VIN -MEGA'!$K:$K,$A14)+SUMIFS('PXK-HÓA ĐƠN'!$R:$R,'PXK-HÓA ĐƠN'!$D:$D,Y$1,'PXK-HÓA ĐƠN'!$K:$K,$A14)</f>
        <v>0</v>
      </c>
      <c r="Z14" s="41">
        <f>SUMIFS('VIN -MEGA'!$R:$R,'VIN -MEGA'!$D:$D,Z$1,'VIN -MEGA'!$K:$K,$A14)+SUMIFS('PXK-HÓA ĐƠN'!$R:$R,'PXK-HÓA ĐƠN'!$D:$D,Z$1,'PXK-HÓA ĐƠN'!$K:$K,$A14)</f>
        <v>0</v>
      </c>
      <c r="AA14" s="41">
        <f>SUMIFS('VIN -MEGA'!$R:$R,'VIN -MEGA'!$D:$D,AA$1,'VIN -MEGA'!$K:$K,$A14)+SUMIFS('PXK-HÓA ĐƠN'!$R:$R,'PXK-HÓA ĐƠN'!$D:$D,AA$1,'PXK-HÓA ĐƠN'!$K:$K,$A14)</f>
        <v>0</v>
      </c>
      <c r="AB14" s="41">
        <f>SUMIFS('VIN -MEGA'!$R:$R,'VIN -MEGA'!$D:$D,AB$1,'VIN -MEGA'!$K:$K,$A14)+SUMIFS('PXK-HÓA ĐƠN'!$R:$R,'PXK-HÓA ĐƠN'!$D:$D,AB$1,'PXK-HÓA ĐƠN'!$K:$K,$A14)</f>
        <v>0</v>
      </c>
      <c r="AC14" s="41">
        <f>SUMIFS('VIN -MEGA'!$R:$R,'VIN -MEGA'!$D:$D,AC$1,'VIN -MEGA'!$K:$K,$A14)+SUMIFS('PXK-HÓA ĐƠN'!$R:$R,'PXK-HÓA ĐƠN'!$D:$D,AC$1,'PXK-HÓA ĐƠN'!$K:$K,$A14)</f>
        <v>0</v>
      </c>
      <c r="AD14" s="41">
        <f>SUMIFS('VIN -MEGA'!$R:$R,'VIN -MEGA'!$D:$D,AD$1,'VIN -MEGA'!$K:$K,$A14)+SUMIFS('PXK-HÓA ĐƠN'!$R:$R,'PXK-HÓA ĐƠN'!$D:$D,AD$1,'PXK-HÓA ĐƠN'!$K:$K,$A14)</f>
        <v>0</v>
      </c>
      <c r="AE14" s="41">
        <f>SUMIFS('VIN -MEGA'!$R:$R,'VIN -MEGA'!$D:$D,AE$1,'VIN -MEGA'!$K:$K,$A14)+SUMIFS('PXK-HÓA ĐƠN'!$R:$R,'PXK-HÓA ĐƠN'!$D:$D,AE$1,'PXK-HÓA ĐƠN'!$K:$K,$A14)</f>
        <v>0</v>
      </c>
      <c r="AF14" s="41">
        <f>SUMIFS('VIN -MEGA'!$R:$R,'VIN -MEGA'!$D:$D,AF$1,'VIN -MEGA'!$K:$K,$A14)+SUMIFS('PXK-HÓA ĐƠN'!$R:$R,'PXK-HÓA ĐƠN'!$D:$D,AF$1,'PXK-HÓA ĐƠN'!$K:$K,$A14)</f>
        <v>0</v>
      </c>
      <c r="AG14" s="41">
        <f>SUMIFS('VIN -MEGA'!$R:$R,'VIN -MEGA'!$D:$D,AG$1,'VIN -MEGA'!$K:$K,$A14)+SUMIFS('PXK-HÓA ĐƠN'!$R:$R,'PXK-HÓA ĐƠN'!$D:$D,AG$1,'PXK-HÓA ĐƠN'!$K:$K,$A14)</f>
        <v>0</v>
      </c>
      <c r="AH14" s="41">
        <f>SUMIFS('VIN -MEGA'!$R:$R,'VIN -MEGA'!$D:$D,AH$1,'VIN -MEGA'!$K:$K,$A14)+SUMIFS('PXK-HÓA ĐƠN'!$R:$R,'PXK-HÓA ĐƠN'!$D:$D,AH$1,'PXK-HÓA ĐƠN'!$K:$K,$A14)</f>
        <v>0</v>
      </c>
      <c r="AI14" s="41">
        <f>SUMIFS('VIN -MEGA'!$R:$R,'VIN -MEGA'!$D:$D,AI$1,'VIN -MEGA'!$K:$K,$A14)+SUMIFS('PXK-HÓA ĐƠN'!$R:$R,'PXK-HÓA ĐƠN'!$D:$D,AI$1,'PXK-HÓA ĐƠN'!$K:$K,$A14)</f>
        <v>0</v>
      </c>
      <c r="AJ14" s="41">
        <f>SUMIFS('VIN -MEGA'!$R:$R,'VIN -MEGA'!$D:$D,AJ$1,'VIN -MEGA'!$K:$K,$A14)+SUMIFS('PXK-HÓA ĐƠN'!$R:$R,'PXK-HÓA ĐƠN'!$D:$D,AJ$1,'PXK-HÓA ĐƠN'!$K:$K,$A14)</f>
        <v>0</v>
      </c>
    </row>
    <row r="15" spans="1:36" ht="18.75" hidden="1" customHeight="1" x14ac:dyDescent="0.25">
      <c r="A15" s="23" t="s">
        <v>1697</v>
      </c>
      <c r="B15" s="22" t="s">
        <v>1698</v>
      </c>
      <c r="C15" s="24" t="s">
        <v>29</v>
      </c>
      <c r="D15" t="str">
        <f t="shared" si="1"/>
        <v>Không kinh doanh</v>
      </c>
      <c r="E15" s="43">
        <f t="shared" si="2"/>
        <v>0</v>
      </c>
      <c r="F15" s="43"/>
      <c r="G15" s="41">
        <f>SUMIFS('VIN -MEGA'!$R:$R,'VIN -MEGA'!$D:$D,G$1,'VIN -MEGA'!$K:$K,$A15)+SUMIFS('PXK-HÓA ĐƠN'!$R:$R,'PXK-HÓA ĐƠN'!$D:$D,G$1,'PXK-HÓA ĐƠN'!$K:$K,$A15)</f>
        <v>0</v>
      </c>
      <c r="H15" s="41">
        <f>SUMIFS('VIN -MEGA'!$R:$R,'VIN -MEGA'!$D:$D,H$1,'VIN -MEGA'!$K:$K,$A15)+SUMIFS('PXK-HÓA ĐƠN'!$R:$R,'PXK-HÓA ĐƠN'!$D:$D,H$1,'PXK-HÓA ĐƠN'!$K:$K,$A15)</f>
        <v>0</v>
      </c>
      <c r="I15" s="41">
        <f>SUMIFS('VIN -MEGA'!$R:$R,'VIN -MEGA'!$D:$D,I$1,'VIN -MEGA'!$K:$K,$A15)+SUMIFS('PXK-HÓA ĐƠN'!$R:$R,'PXK-HÓA ĐƠN'!$D:$D,I$1,'PXK-HÓA ĐƠN'!$K:$K,$A15)</f>
        <v>0</v>
      </c>
      <c r="J15" s="41">
        <f>SUMIFS('VIN -MEGA'!$R:$R,'VIN -MEGA'!$D:$D,J$1,'VIN -MEGA'!$K:$K,$A15)+SUMIFS('PXK-HÓA ĐƠN'!$R:$R,'PXK-HÓA ĐƠN'!$D:$D,J$1,'PXK-HÓA ĐƠN'!$K:$K,$A15)</f>
        <v>0</v>
      </c>
      <c r="K15" s="41">
        <f>SUMIFS('VIN -MEGA'!$R:$R,'VIN -MEGA'!$D:$D,K$1,'VIN -MEGA'!$K:$K,$A15)+SUMIFS('PXK-HÓA ĐƠN'!$R:$R,'PXK-HÓA ĐƠN'!$D:$D,K$1,'PXK-HÓA ĐƠN'!$K:$K,$A15)</f>
        <v>0</v>
      </c>
      <c r="L15" s="41">
        <f>SUMIFS('VIN -MEGA'!$R:$R,'VIN -MEGA'!$D:$D,L$1,'VIN -MEGA'!$K:$K,$A15)+SUMIFS('PXK-HÓA ĐƠN'!$R:$R,'PXK-HÓA ĐƠN'!$D:$D,L$1,'PXK-HÓA ĐƠN'!$K:$K,$A15)</f>
        <v>0</v>
      </c>
      <c r="M15" s="41">
        <f>SUMIFS('VIN -MEGA'!$R:$R,'VIN -MEGA'!$D:$D,M$1,'VIN -MEGA'!$K:$K,$A15)+SUMIFS('PXK-HÓA ĐƠN'!$R:$R,'PXK-HÓA ĐƠN'!$D:$D,M$1,'PXK-HÓA ĐƠN'!$K:$K,$A15)</f>
        <v>0</v>
      </c>
      <c r="N15" s="41">
        <f>SUMIFS('VIN -MEGA'!$R:$R,'VIN -MEGA'!$D:$D,N$1,'VIN -MEGA'!$K:$K,$A15)+SUMIFS('PXK-HÓA ĐƠN'!$R:$R,'PXK-HÓA ĐƠN'!$D:$D,N$1,'PXK-HÓA ĐƠN'!$K:$K,$A15)</f>
        <v>0</v>
      </c>
      <c r="O15" s="41">
        <f>SUMIFS('VIN -MEGA'!$R:$R,'VIN -MEGA'!$D:$D,O$1,'VIN -MEGA'!$K:$K,$A15)+SUMIFS('PXK-HÓA ĐƠN'!$R:$R,'PXK-HÓA ĐƠN'!$D:$D,O$1,'PXK-HÓA ĐƠN'!$K:$K,$A15)</f>
        <v>0</v>
      </c>
      <c r="P15" s="41">
        <f>SUMIFS('VIN -MEGA'!$R:$R,'VIN -MEGA'!$D:$D,P$1,'VIN -MEGA'!$K:$K,$A15)+SUMIFS('PXK-HÓA ĐƠN'!$R:$R,'PXK-HÓA ĐƠN'!$D:$D,P$1,'PXK-HÓA ĐƠN'!$K:$K,$A15)</f>
        <v>0</v>
      </c>
      <c r="Q15" s="41">
        <f>SUMIFS('VIN -MEGA'!$R:$R,'VIN -MEGA'!$D:$D,Q$1,'VIN -MEGA'!$K:$K,$A15)+SUMIFS('PXK-HÓA ĐƠN'!$R:$R,'PXK-HÓA ĐƠN'!$D:$D,Q$1,'PXK-HÓA ĐƠN'!$K:$K,$A15)</f>
        <v>0</v>
      </c>
      <c r="R15" s="41">
        <f>SUMIFS('VIN -MEGA'!$R:$R,'VIN -MEGA'!$D:$D,R$1,'VIN -MEGA'!$K:$K,$A15)+SUMIFS('PXK-HÓA ĐƠN'!$R:$R,'PXK-HÓA ĐƠN'!$D:$D,R$1,'PXK-HÓA ĐƠN'!$K:$K,$A15)</f>
        <v>0</v>
      </c>
      <c r="S15" s="41">
        <f>SUMIFS('VIN -MEGA'!$R:$R,'VIN -MEGA'!$D:$D,S$1,'VIN -MEGA'!$K:$K,$A15)+SUMIFS('PXK-HÓA ĐƠN'!$R:$R,'PXK-HÓA ĐƠN'!$D:$D,S$1,'PXK-HÓA ĐƠN'!$K:$K,$A15)</f>
        <v>0</v>
      </c>
      <c r="T15" s="41">
        <f>SUMIFS('VIN -MEGA'!$R:$R,'VIN -MEGA'!$D:$D,T$1,'VIN -MEGA'!$K:$K,$A15)+SUMIFS('PXK-HÓA ĐƠN'!$R:$R,'PXK-HÓA ĐƠN'!$D:$D,T$1,'PXK-HÓA ĐƠN'!$K:$K,$A15)</f>
        <v>0</v>
      </c>
      <c r="U15" s="41">
        <f>SUMIFS('VIN -MEGA'!$R:$R,'VIN -MEGA'!$D:$D,U$1,'VIN -MEGA'!$K:$K,$A15)+SUMIFS('PXK-HÓA ĐƠN'!$R:$R,'PXK-HÓA ĐƠN'!$D:$D,U$1,'PXK-HÓA ĐƠN'!$K:$K,$A15)</f>
        <v>0</v>
      </c>
      <c r="V15" s="41">
        <f>SUMIFS('VIN -MEGA'!$R:$R,'VIN -MEGA'!$D:$D,V$1,'VIN -MEGA'!$K:$K,$A15)+SUMIFS('PXK-HÓA ĐƠN'!$R:$R,'PXK-HÓA ĐƠN'!$D:$D,V$1,'PXK-HÓA ĐƠN'!$K:$K,$A15)</f>
        <v>0</v>
      </c>
      <c r="W15" s="41">
        <f>SUMIFS('VIN -MEGA'!$R:$R,'VIN -MEGA'!$D:$D,W$1,'VIN -MEGA'!$K:$K,$A15)+SUMIFS('PXK-HÓA ĐƠN'!$R:$R,'PXK-HÓA ĐƠN'!$D:$D,W$1,'PXK-HÓA ĐƠN'!$K:$K,$A15)</f>
        <v>0</v>
      </c>
      <c r="X15" s="41">
        <f>SUMIFS('VIN -MEGA'!$R:$R,'VIN -MEGA'!$D:$D,X$1,'VIN -MEGA'!$K:$K,$A15)+SUMIFS('PXK-HÓA ĐƠN'!$R:$R,'PXK-HÓA ĐƠN'!$D:$D,X$1,'PXK-HÓA ĐƠN'!$K:$K,$A15)</f>
        <v>0</v>
      </c>
      <c r="Y15" s="41">
        <f>SUMIFS('VIN -MEGA'!$R:$R,'VIN -MEGA'!$D:$D,Y$1,'VIN -MEGA'!$K:$K,$A15)+SUMIFS('PXK-HÓA ĐƠN'!$R:$R,'PXK-HÓA ĐƠN'!$D:$D,Y$1,'PXK-HÓA ĐƠN'!$K:$K,$A15)</f>
        <v>0</v>
      </c>
      <c r="Z15" s="41">
        <f>SUMIFS('VIN -MEGA'!$R:$R,'VIN -MEGA'!$D:$D,Z$1,'VIN -MEGA'!$K:$K,$A15)+SUMIFS('PXK-HÓA ĐƠN'!$R:$R,'PXK-HÓA ĐƠN'!$D:$D,Z$1,'PXK-HÓA ĐƠN'!$K:$K,$A15)</f>
        <v>0</v>
      </c>
      <c r="AA15" s="41">
        <f>SUMIFS('VIN -MEGA'!$R:$R,'VIN -MEGA'!$D:$D,AA$1,'VIN -MEGA'!$K:$K,$A15)+SUMIFS('PXK-HÓA ĐƠN'!$R:$R,'PXK-HÓA ĐƠN'!$D:$D,AA$1,'PXK-HÓA ĐƠN'!$K:$K,$A15)</f>
        <v>0</v>
      </c>
      <c r="AB15" s="41">
        <f>SUMIFS('VIN -MEGA'!$R:$R,'VIN -MEGA'!$D:$D,AB$1,'VIN -MEGA'!$K:$K,$A15)+SUMIFS('PXK-HÓA ĐƠN'!$R:$R,'PXK-HÓA ĐƠN'!$D:$D,AB$1,'PXK-HÓA ĐƠN'!$K:$K,$A15)</f>
        <v>0</v>
      </c>
      <c r="AC15" s="41">
        <f>SUMIFS('VIN -MEGA'!$R:$R,'VIN -MEGA'!$D:$D,AC$1,'VIN -MEGA'!$K:$K,$A15)+SUMIFS('PXK-HÓA ĐƠN'!$R:$R,'PXK-HÓA ĐƠN'!$D:$D,AC$1,'PXK-HÓA ĐƠN'!$K:$K,$A15)</f>
        <v>0</v>
      </c>
      <c r="AD15" s="41">
        <f>SUMIFS('VIN -MEGA'!$R:$R,'VIN -MEGA'!$D:$D,AD$1,'VIN -MEGA'!$K:$K,$A15)+SUMIFS('PXK-HÓA ĐƠN'!$R:$R,'PXK-HÓA ĐƠN'!$D:$D,AD$1,'PXK-HÓA ĐƠN'!$K:$K,$A15)</f>
        <v>0</v>
      </c>
      <c r="AE15" s="41">
        <f>SUMIFS('VIN -MEGA'!$R:$R,'VIN -MEGA'!$D:$D,AE$1,'VIN -MEGA'!$K:$K,$A15)+SUMIFS('PXK-HÓA ĐƠN'!$R:$R,'PXK-HÓA ĐƠN'!$D:$D,AE$1,'PXK-HÓA ĐƠN'!$K:$K,$A15)</f>
        <v>0</v>
      </c>
      <c r="AF15" s="41">
        <f>SUMIFS('VIN -MEGA'!$R:$R,'VIN -MEGA'!$D:$D,AF$1,'VIN -MEGA'!$K:$K,$A15)+SUMIFS('PXK-HÓA ĐƠN'!$R:$R,'PXK-HÓA ĐƠN'!$D:$D,AF$1,'PXK-HÓA ĐƠN'!$K:$K,$A15)</f>
        <v>0</v>
      </c>
      <c r="AG15" s="41">
        <f>SUMIFS('VIN -MEGA'!$R:$R,'VIN -MEGA'!$D:$D,AG$1,'VIN -MEGA'!$K:$K,$A15)+SUMIFS('PXK-HÓA ĐƠN'!$R:$R,'PXK-HÓA ĐƠN'!$D:$D,AG$1,'PXK-HÓA ĐƠN'!$K:$K,$A15)</f>
        <v>0</v>
      </c>
      <c r="AH15" s="41">
        <f>SUMIFS('VIN -MEGA'!$R:$R,'VIN -MEGA'!$D:$D,AH$1,'VIN -MEGA'!$K:$K,$A15)+SUMIFS('PXK-HÓA ĐƠN'!$R:$R,'PXK-HÓA ĐƠN'!$D:$D,AH$1,'PXK-HÓA ĐƠN'!$K:$K,$A15)</f>
        <v>0</v>
      </c>
      <c r="AI15" s="41">
        <f>SUMIFS('VIN -MEGA'!$R:$R,'VIN -MEGA'!$D:$D,AI$1,'VIN -MEGA'!$K:$K,$A15)+SUMIFS('PXK-HÓA ĐƠN'!$R:$R,'PXK-HÓA ĐƠN'!$D:$D,AI$1,'PXK-HÓA ĐƠN'!$K:$K,$A15)</f>
        <v>0</v>
      </c>
      <c r="AJ15" s="41">
        <f>SUMIFS('VIN -MEGA'!$R:$R,'VIN -MEGA'!$D:$D,AJ$1,'VIN -MEGA'!$K:$K,$A15)+SUMIFS('PXK-HÓA ĐƠN'!$R:$R,'PXK-HÓA ĐƠN'!$D:$D,AJ$1,'PXK-HÓA ĐƠN'!$K:$K,$A15)</f>
        <v>0</v>
      </c>
    </row>
    <row r="16" spans="1:36" ht="18.75" customHeight="1" x14ac:dyDescent="0.25">
      <c r="A16" s="23" t="s">
        <v>563</v>
      </c>
      <c r="B16" s="22" t="s">
        <v>564</v>
      </c>
      <c r="C16" s="24" t="s">
        <v>29</v>
      </c>
      <c r="D16" t="str">
        <f t="shared" si="1"/>
        <v>Không kinh doanh</v>
      </c>
      <c r="E16" s="43">
        <f t="shared" si="2"/>
        <v>0</v>
      </c>
      <c r="F16" s="43"/>
      <c r="G16" s="41">
        <f>SUMIFS('VIN -MEGA'!$R:$R,'VIN -MEGA'!$D:$D,G$1,'VIN -MEGA'!$K:$K,$A16)+SUMIFS('PXK-HÓA ĐƠN'!$R:$R,'PXK-HÓA ĐƠN'!$D:$D,G$1,'PXK-HÓA ĐƠN'!$K:$K,$A16)</f>
        <v>0</v>
      </c>
      <c r="H16" s="41">
        <f>SUMIFS('VIN -MEGA'!$R:$R,'VIN -MEGA'!$D:$D,H$1,'VIN -MEGA'!$K:$K,$A16)+SUMIFS('PXK-HÓA ĐƠN'!$R:$R,'PXK-HÓA ĐƠN'!$D:$D,H$1,'PXK-HÓA ĐƠN'!$K:$K,$A16)</f>
        <v>0</v>
      </c>
      <c r="I16" s="41">
        <f>SUMIFS('VIN -MEGA'!$R:$R,'VIN -MEGA'!$D:$D,I$1,'VIN -MEGA'!$K:$K,$A16)+SUMIFS('PXK-HÓA ĐƠN'!$R:$R,'PXK-HÓA ĐƠN'!$D:$D,I$1,'PXK-HÓA ĐƠN'!$K:$K,$A16)</f>
        <v>0</v>
      </c>
      <c r="J16" s="41">
        <f>SUMIFS('VIN -MEGA'!$R:$R,'VIN -MEGA'!$D:$D,J$1,'VIN -MEGA'!$K:$K,$A16)+SUMIFS('PXK-HÓA ĐƠN'!$R:$R,'PXK-HÓA ĐƠN'!$D:$D,J$1,'PXK-HÓA ĐƠN'!$K:$K,$A16)</f>
        <v>0</v>
      </c>
      <c r="K16" s="41">
        <f>SUMIFS('VIN -MEGA'!$R:$R,'VIN -MEGA'!$D:$D,K$1,'VIN -MEGA'!$K:$K,$A16)+SUMIFS('PXK-HÓA ĐƠN'!$R:$R,'PXK-HÓA ĐƠN'!$D:$D,K$1,'PXK-HÓA ĐƠN'!$K:$K,$A16)</f>
        <v>0</v>
      </c>
      <c r="L16" s="41">
        <f>SUMIFS('VIN -MEGA'!$R:$R,'VIN -MEGA'!$D:$D,L$1,'VIN -MEGA'!$K:$K,$A16)+SUMIFS('PXK-HÓA ĐƠN'!$R:$R,'PXK-HÓA ĐƠN'!$D:$D,L$1,'PXK-HÓA ĐƠN'!$K:$K,$A16)</f>
        <v>0</v>
      </c>
      <c r="M16" s="41">
        <f>SUMIFS('VIN -MEGA'!$R:$R,'VIN -MEGA'!$D:$D,M$1,'VIN -MEGA'!$K:$K,$A16)+SUMIFS('PXK-HÓA ĐƠN'!$R:$R,'PXK-HÓA ĐƠN'!$D:$D,M$1,'PXK-HÓA ĐƠN'!$K:$K,$A16)</f>
        <v>0</v>
      </c>
      <c r="N16" s="41">
        <f>SUMIFS('VIN -MEGA'!$R:$R,'VIN -MEGA'!$D:$D,N$1,'VIN -MEGA'!$K:$K,$A16)+SUMIFS('PXK-HÓA ĐƠN'!$R:$R,'PXK-HÓA ĐƠN'!$D:$D,N$1,'PXK-HÓA ĐƠN'!$K:$K,$A16)</f>
        <v>0</v>
      </c>
      <c r="O16" s="41">
        <f>SUMIFS('VIN -MEGA'!$R:$R,'VIN -MEGA'!$D:$D,O$1,'VIN -MEGA'!$K:$K,$A16)+SUMIFS('PXK-HÓA ĐƠN'!$R:$R,'PXK-HÓA ĐƠN'!$D:$D,O$1,'PXK-HÓA ĐƠN'!$K:$K,$A16)</f>
        <v>0</v>
      </c>
      <c r="P16" s="41">
        <f>SUMIFS('VIN -MEGA'!$R:$R,'VIN -MEGA'!$D:$D,P$1,'VIN -MEGA'!$K:$K,$A16)+SUMIFS('PXK-HÓA ĐƠN'!$R:$R,'PXK-HÓA ĐƠN'!$D:$D,P$1,'PXK-HÓA ĐƠN'!$K:$K,$A16)</f>
        <v>0</v>
      </c>
      <c r="Q16" s="41">
        <f>SUMIFS('VIN -MEGA'!$R:$R,'VIN -MEGA'!$D:$D,Q$1,'VIN -MEGA'!$K:$K,$A16)+SUMIFS('PXK-HÓA ĐƠN'!$R:$R,'PXK-HÓA ĐƠN'!$D:$D,Q$1,'PXK-HÓA ĐƠN'!$K:$K,$A16)</f>
        <v>0</v>
      </c>
      <c r="R16" s="41">
        <f>SUMIFS('VIN -MEGA'!$R:$R,'VIN -MEGA'!$D:$D,R$1,'VIN -MEGA'!$K:$K,$A16)+SUMIFS('PXK-HÓA ĐƠN'!$R:$R,'PXK-HÓA ĐƠN'!$D:$D,R$1,'PXK-HÓA ĐƠN'!$K:$K,$A16)</f>
        <v>0</v>
      </c>
      <c r="S16" s="41">
        <f>SUMIFS('VIN -MEGA'!$R:$R,'VIN -MEGA'!$D:$D,S$1,'VIN -MEGA'!$K:$K,$A16)+SUMIFS('PXK-HÓA ĐƠN'!$R:$R,'PXK-HÓA ĐƠN'!$D:$D,S$1,'PXK-HÓA ĐƠN'!$K:$K,$A16)</f>
        <v>0</v>
      </c>
      <c r="T16" s="41">
        <f>SUMIFS('VIN -MEGA'!$R:$R,'VIN -MEGA'!$D:$D,T$1,'VIN -MEGA'!$K:$K,$A16)+SUMIFS('PXK-HÓA ĐƠN'!$R:$R,'PXK-HÓA ĐƠN'!$D:$D,T$1,'PXK-HÓA ĐƠN'!$K:$K,$A16)</f>
        <v>0</v>
      </c>
      <c r="U16" s="41">
        <f>SUMIFS('VIN -MEGA'!$R:$R,'VIN -MEGA'!$D:$D,U$1,'VIN -MEGA'!$K:$K,$A16)+SUMIFS('PXK-HÓA ĐƠN'!$R:$R,'PXK-HÓA ĐƠN'!$D:$D,U$1,'PXK-HÓA ĐƠN'!$K:$K,$A16)</f>
        <v>0</v>
      </c>
      <c r="V16" s="41">
        <f>SUMIFS('VIN -MEGA'!$R:$R,'VIN -MEGA'!$D:$D,V$1,'VIN -MEGA'!$K:$K,$A16)+SUMIFS('PXK-HÓA ĐƠN'!$R:$R,'PXK-HÓA ĐƠN'!$D:$D,V$1,'PXK-HÓA ĐƠN'!$K:$K,$A16)</f>
        <v>0</v>
      </c>
      <c r="W16" s="41">
        <f>SUMIFS('VIN -MEGA'!$R:$R,'VIN -MEGA'!$D:$D,W$1,'VIN -MEGA'!$K:$K,$A16)+SUMIFS('PXK-HÓA ĐƠN'!$R:$R,'PXK-HÓA ĐƠN'!$D:$D,W$1,'PXK-HÓA ĐƠN'!$K:$K,$A16)</f>
        <v>0</v>
      </c>
      <c r="X16" s="41">
        <f>SUMIFS('VIN -MEGA'!$R:$R,'VIN -MEGA'!$D:$D,X$1,'VIN -MEGA'!$K:$K,$A16)+SUMIFS('PXK-HÓA ĐƠN'!$R:$R,'PXK-HÓA ĐƠN'!$D:$D,X$1,'PXK-HÓA ĐƠN'!$K:$K,$A16)</f>
        <v>0</v>
      </c>
      <c r="Y16" s="41">
        <f>SUMIFS('VIN -MEGA'!$R:$R,'VIN -MEGA'!$D:$D,Y$1,'VIN -MEGA'!$K:$K,$A16)+SUMIFS('PXK-HÓA ĐƠN'!$R:$R,'PXK-HÓA ĐƠN'!$D:$D,Y$1,'PXK-HÓA ĐƠN'!$K:$K,$A16)</f>
        <v>0</v>
      </c>
      <c r="Z16" s="41">
        <f>SUMIFS('VIN -MEGA'!$R:$R,'VIN -MEGA'!$D:$D,Z$1,'VIN -MEGA'!$K:$K,$A16)+SUMIFS('PXK-HÓA ĐƠN'!$R:$R,'PXK-HÓA ĐƠN'!$D:$D,Z$1,'PXK-HÓA ĐƠN'!$K:$K,$A16)</f>
        <v>0</v>
      </c>
      <c r="AA16" s="41">
        <f>SUMIFS('VIN -MEGA'!$R:$R,'VIN -MEGA'!$D:$D,AA$1,'VIN -MEGA'!$K:$K,$A16)+SUMIFS('PXK-HÓA ĐƠN'!$R:$R,'PXK-HÓA ĐƠN'!$D:$D,AA$1,'PXK-HÓA ĐƠN'!$K:$K,$A16)</f>
        <v>0</v>
      </c>
      <c r="AB16" s="41">
        <f>SUMIFS('VIN -MEGA'!$R:$R,'VIN -MEGA'!$D:$D,AB$1,'VIN -MEGA'!$K:$K,$A16)+SUMIFS('PXK-HÓA ĐƠN'!$R:$R,'PXK-HÓA ĐƠN'!$D:$D,AB$1,'PXK-HÓA ĐƠN'!$K:$K,$A16)</f>
        <v>0</v>
      </c>
      <c r="AC16" s="41">
        <f>SUMIFS('VIN -MEGA'!$R:$R,'VIN -MEGA'!$D:$D,AC$1,'VIN -MEGA'!$K:$K,$A16)+SUMIFS('PXK-HÓA ĐƠN'!$R:$R,'PXK-HÓA ĐƠN'!$D:$D,AC$1,'PXK-HÓA ĐƠN'!$K:$K,$A16)</f>
        <v>0</v>
      </c>
      <c r="AD16" s="41">
        <f>SUMIFS('VIN -MEGA'!$R:$R,'VIN -MEGA'!$D:$D,AD$1,'VIN -MEGA'!$K:$K,$A16)+SUMIFS('PXK-HÓA ĐƠN'!$R:$R,'PXK-HÓA ĐƠN'!$D:$D,AD$1,'PXK-HÓA ĐƠN'!$K:$K,$A16)</f>
        <v>0</v>
      </c>
      <c r="AE16" s="41">
        <f>SUMIFS('VIN -MEGA'!$R:$R,'VIN -MEGA'!$D:$D,AE$1,'VIN -MEGA'!$K:$K,$A16)+SUMIFS('PXK-HÓA ĐƠN'!$R:$R,'PXK-HÓA ĐƠN'!$D:$D,AE$1,'PXK-HÓA ĐƠN'!$K:$K,$A16)</f>
        <v>0</v>
      </c>
      <c r="AF16" s="41">
        <f>SUMIFS('VIN -MEGA'!$R:$R,'VIN -MEGA'!$D:$D,AF$1,'VIN -MEGA'!$K:$K,$A16)+SUMIFS('PXK-HÓA ĐƠN'!$R:$R,'PXK-HÓA ĐƠN'!$D:$D,AF$1,'PXK-HÓA ĐƠN'!$K:$K,$A16)</f>
        <v>0</v>
      </c>
      <c r="AG16" s="41">
        <f>SUMIFS('VIN -MEGA'!$R:$R,'VIN -MEGA'!$D:$D,AG$1,'VIN -MEGA'!$K:$K,$A16)+SUMIFS('PXK-HÓA ĐƠN'!$R:$R,'PXK-HÓA ĐƠN'!$D:$D,AG$1,'PXK-HÓA ĐƠN'!$K:$K,$A16)</f>
        <v>0</v>
      </c>
      <c r="AH16" s="41">
        <f>SUMIFS('VIN -MEGA'!$R:$R,'VIN -MEGA'!$D:$D,AH$1,'VIN -MEGA'!$K:$K,$A16)+SUMIFS('PXK-HÓA ĐƠN'!$R:$R,'PXK-HÓA ĐƠN'!$D:$D,AH$1,'PXK-HÓA ĐƠN'!$K:$K,$A16)</f>
        <v>0</v>
      </c>
      <c r="AI16" s="41">
        <f>SUMIFS('VIN -MEGA'!$R:$R,'VIN -MEGA'!$D:$D,AI$1,'VIN -MEGA'!$K:$K,$A16)+SUMIFS('PXK-HÓA ĐƠN'!$R:$R,'PXK-HÓA ĐƠN'!$D:$D,AI$1,'PXK-HÓA ĐƠN'!$K:$K,$A16)</f>
        <v>0</v>
      </c>
      <c r="AJ16" s="41">
        <f>SUMIFS('VIN -MEGA'!$R:$R,'VIN -MEGA'!$D:$D,AJ$1,'VIN -MEGA'!$K:$K,$A16)+SUMIFS('PXK-HÓA ĐƠN'!$R:$R,'PXK-HÓA ĐƠN'!$D:$D,AJ$1,'PXK-HÓA ĐƠN'!$K:$K,$A16)</f>
        <v>0</v>
      </c>
    </row>
    <row r="17" spans="1:36" ht="18.75" hidden="1" customHeight="1" x14ac:dyDescent="0.25">
      <c r="A17" s="23" t="s">
        <v>1699</v>
      </c>
      <c r="B17" s="22" t="s">
        <v>1700</v>
      </c>
      <c r="C17" s="24" t="s">
        <v>1761</v>
      </c>
      <c r="D17" t="str">
        <f t="shared" si="1"/>
        <v>Không kinh doanh</v>
      </c>
      <c r="E17" s="43">
        <f t="shared" si="2"/>
        <v>0</v>
      </c>
      <c r="F17" s="43"/>
      <c r="G17" s="41">
        <f>SUMIFS('VIN -MEGA'!$R:$R,'VIN -MEGA'!$D:$D,G$1,'VIN -MEGA'!$K:$K,$A17)+SUMIFS('PXK-HÓA ĐƠN'!$R:$R,'PXK-HÓA ĐƠN'!$D:$D,G$1,'PXK-HÓA ĐƠN'!$K:$K,$A17)</f>
        <v>0</v>
      </c>
      <c r="H17" s="41">
        <f>SUMIFS('VIN -MEGA'!$R:$R,'VIN -MEGA'!$D:$D,H$1,'VIN -MEGA'!$K:$K,$A17)+SUMIFS('PXK-HÓA ĐƠN'!$R:$R,'PXK-HÓA ĐƠN'!$D:$D,H$1,'PXK-HÓA ĐƠN'!$K:$K,$A17)</f>
        <v>0</v>
      </c>
      <c r="I17" s="41">
        <f>SUMIFS('VIN -MEGA'!$R:$R,'VIN -MEGA'!$D:$D,I$1,'VIN -MEGA'!$K:$K,$A17)+SUMIFS('PXK-HÓA ĐƠN'!$R:$R,'PXK-HÓA ĐƠN'!$D:$D,I$1,'PXK-HÓA ĐƠN'!$K:$K,$A17)</f>
        <v>0</v>
      </c>
      <c r="J17" s="41">
        <f>SUMIFS('VIN -MEGA'!$R:$R,'VIN -MEGA'!$D:$D,J$1,'VIN -MEGA'!$K:$K,$A17)+SUMIFS('PXK-HÓA ĐƠN'!$R:$R,'PXK-HÓA ĐƠN'!$D:$D,J$1,'PXK-HÓA ĐƠN'!$K:$K,$A17)</f>
        <v>0</v>
      </c>
      <c r="K17" s="41">
        <f>SUMIFS('VIN -MEGA'!$R:$R,'VIN -MEGA'!$D:$D,K$1,'VIN -MEGA'!$K:$K,$A17)+SUMIFS('PXK-HÓA ĐƠN'!$R:$R,'PXK-HÓA ĐƠN'!$D:$D,K$1,'PXK-HÓA ĐƠN'!$K:$K,$A17)</f>
        <v>0</v>
      </c>
      <c r="L17" s="41">
        <f>SUMIFS('VIN -MEGA'!$R:$R,'VIN -MEGA'!$D:$D,L$1,'VIN -MEGA'!$K:$K,$A17)+SUMIFS('PXK-HÓA ĐƠN'!$R:$R,'PXK-HÓA ĐƠN'!$D:$D,L$1,'PXK-HÓA ĐƠN'!$K:$K,$A17)</f>
        <v>0</v>
      </c>
      <c r="M17" s="41">
        <f>SUMIFS('VIN -MEGA'!$R:$R,'VIN -MEGA'!$D:$D,M$1,'VIN -MEGA'!$K:$K,$A17)+SUMIFS('PXK-HÓA ĐƠN'!$R:$R,'PXK-HÓA ĐƠN'!$D:$D,M$1,'PXK-HÓA ĐƠN'!$K:$K,$A17)</f>
        <v>0</v>
      </c>
      <c r="N17" s="41">
        <f>SUMIFS('VIN -MEGA'!$R:$R,'VIN -MEGA'!$D:$D,N$1,'VIN -MEGA'!$K:$K,$A17)+SUMIFS('PXK-HÓA ĐƠN'!$R:$R,'PXK-HÓA ĐƠN'!$D:$D,N$1,'PXK-HÓA ĐƠN'!$K:$K,$A17)</f>
        <v>0</v>
      </c>
      <c r="O17" s="41">
        <f>SUMIFS('VIN -MEGA'!$R:$R,'VIN -MEGA'!$D:$D,O$1,'VIN -MEGA'!$K:$K,$A17)+SUMIFS('PXK-HÓA ĐƠN'!$R:$R,'PXK-HÓA ĐƠN'!$D:$D,O$1,'PXK-HÓA ĐƠN'!$K:$K,$A17)</f>
        <v>0</v>
      </c>
      <c r="P17" s="41">
        <f>SUMIFS('VIN -MEGA'!$R:$R,'VIN -MEGA'!$D:$D,P$1,'VIN -MEGA'!$K:$K,$A17)+SUMIFS('PXK-HÓA ĐƠN'!$R:$R,'PXK-HÓA ĐƠN'!$D:$D,P$1,'PXK-HÓA ĐƠN'!$K:$K,$A17)</f>
        <v>0</v>
      </c>
      <c r="Q17" s="41">
        <f>SUMIFS('VIN -MEGA'!$R:$R,'VIN -MEGA'!$D:$D,Q$1,'VIN -MEGA'!$K:$K,$A17)+SUMIFS('PXK-HÓA ĐƠN'!$R:$R,'PXK-HÓA ĐƠN'!$D:$D,Q$1,'PXK-HÓA ĐƠN'!$K:$K,$A17)</f>
        <v>0</v>
      </c>
      <c r="R17" s="41">
        <f>SUMIFS('VIN -MEGA'!$R:$R,'VIN -MEGA'!$D:$D,R$1,'VIN -MEGA'!$K:$K,$A17)+SUMIFS('PXK-HÓA ĐƠN'!$R:$R,'PXK-HÓA ĐƠN'!$D:$D,R$1,'PXK-HÓA ĐƠN'!$K:$K,$A17)</f>
        <v>0</v>
      </c>
      <c r="S17" s="41">
        <f>SUMIFS('VIN -MEGA'!$R:$R,'VIN -MEGA'!$D:$D,S$1,'VIN -MEGA'!$K:$K,$A17)+SUMIFS('PXK-HÓA ĐƠN'!$R:$R,'PXK-HÓA ĐƠN'!$D:$D,S$1,'PXK-HÓA ĐƠN'!$K:$K,$A17)</f>
        <v>0</v>
      </c>
      <c r="T17" s="41">
        <f>SUMIFS('VIN -MEGA'!$R:$R,'VIN -MEGA'!$D:$D,T$1,'VIN -MEGA'!$K:$K,$A17)+SUMIFS('PXK-HÓA ĐƠN'!$R:$R,'PXK-HÓA ĐƠN'!$D:$D,T$1,'PXK-HÓA ĐƠN'!$K:$K,$A17)</f>
        <v>0</v>
      </c>
      <c r="U17" s="41">
        <f>SUMIFS('VIN -MEGA'!$R:$R,'VIN -MEGA'!$D:$D,U$1,'VIN -MEGA'!$K:$K,$A17)+SUMIFS('PXK-HÓA ĐƠN'!$R:$R,'PXK-HÓA ĐƠN'!$D:$D,U$1,'PXK-HÓA ĐƠN'!$K:$K,$A17)</f>
        <v>0</v>
      </c>
      <c r="V17" s="41">
        <f>SUMIFS('VIN -MEGA'!$R:$R,'VIN -MEGA'!$D:$D,V$1,'VIN -MEGA'!$K:$K,$A17)+SUMIFS('PXK-HÓA ĐƠN'!$R:$R,'PXK-HÓA ĐƠN'!$D:$D,V$1,'PXK-HÓA ĐƠN'!$K:$K,$A17)</f>
        <v>0</v>
      </c>
      <c r="W17" s="41">
        <f>SUMIFS('VIN -MEGA'!$R:$R,'VIN -MEGA'!$D:$D,W$1,'VIN -MEGA'!$K:$K,$A17)+SUMIFS('PXK-HÓA ĐƠN'!$R:$R,'PXK-HÓA ĐƠN'!$D:$D,W$1,'PXK-HÓA ĐƠN'!$K:$K,$A17)</f>
        <v>0</v>
      </c>
      <c r="X17" s="41">
        <f>SUMIFS('VIN -MEGA'!$R:$R,'VIN -MEGA'!$D:$D,X$1,'VIN -MEGA'!$K:$K,$A17)+SUMIFS('PXK-HÓA ĐƠN'!$R:$R,'PXK-HÓA ĐƠN'!$D:$D,X$1,'PXK-HÓA ĐƠN'!$K:$K,$A17)</f>
        <v>0</v>
      </c>
      <c r="Y17" s="41">
        <f>SUMIFS('VIN -MEGA'!$R:$R,'VIN -MEGA'!$D:$D,Y$1,'VIN -MEGA'!$K:$K,$A17)+SUMIFS('PXK-HÓA ĐƠN'!$R:$R,'PXK-HÓA ĐƠN'!$D:$D,Y$1,'PXK-HÓA ĐƠN'!$K:$K,$A17)</f>
        <v>0</v>
      </c>
      <c r="Z17" s="41">
        <f>SUMIFS('VIN -MEGA'!$R:$R,'VIN -MEGA'!$D:$D,Z$1,'VIN -MEGA'!$K:$K,$A17)+SUMIFS('PXK-HÓA ĐƠN'!$R:$R,'PXK-HÓA ĐƠN'!$D:$D,Z$1,'PXK-HÓA ĐƠN'!$K:$K,$A17)</f>
        <v>0</v>
      </c>
      <c r="AA17" s="41">
        <f>SUMIFS('VIN -MEGA'!$R:$R,'VIN -MEGA'!$D:$D,AA$1,'VIN -MEGA'!$K:$K,$A17)+SUMIFS('PXK-HÓA ĐƠN'!$R:$R,'PXK-HÓA ĐƠN'!$D:$D,AA$1,'PXK-HÓA ĐƠN'!$K:$K,$A17)</f>
        <v>0</v>
      </c>
      <c r="AB17" s="41">
        <f>SUMIFS('VIN -MEGA'!$R:$R,'VIN -MEGA'!$D:$D,AB$1,'VIN -MEGA'!$K:$K,$A17)+SUMIFS('PXK-HÓA ĐƠN'!$R:$R,'PXK-HÓA ĐƠN'!$D:$D,AB$1,'PXK-HÓA ĐƠN'!$K:$K,$A17)</f>
        <v>0</v>
      </c>
      <c r="AC17" s="41">
        <f>SUMIFS('VIN -MEGA'!$R:$R,'VIN -MEGA'!$D:$D,AC$1,'VIN -MEGA'!$K:$K,$A17)+SUMIFS('PXK-HÓA ĐƠN'!$R:$R,'PXK-HÓA ĐƠN'!$D:$D,AC$1,'PXK-HÓA ĐƠN'!$K:$K,$A17)</f>
        <v>0</v>
      </c>
      <c r="AD17" s="41">
        <f>SUMIFS('VIN -MEGA'!$R:$R,'VIN -MEGA'!$D:$D,AD$1,'VIN -MEGA'!$K:$K,$A17)+SUMIFS('PXK-HÓA ĐƠN'!$R:$R,'PXK-HÓA ĐƠN'!$D:$D,AD$1,'PXK-HÓA ĐƠN'!$K:$K,$A17)</f>
        <v>0</v>
      </c>
      <c r="AE17" s="41">
        <f>SUMIFS('VIN -MEGA'!$R:$R,'VIN -MEGA'!$D:$D,AE$1,'VIN -MEGA'!$K:$K,$A17)+SUMIFS('PXK-HÓA ĐƠN'!$R:$R,'PXK-HÓA ĐƠN'!$D:$D,AE$1,'PXK-HÓA ĐƠN'!$K:$K,$A17)</f>
        <v>0</v>
      </c>
      <c r="AF17" s="41">
        <f>SUMIFS('VIN -MEGA'!$R:$R,'VIN -MEGA'!$D:$D,AF$1,'VIN -MEGA'!$K:$K,$A17)+SUMIFS('PXK-HÓA ĐƠN'!$R:$R,'PXK-HÓA ĐƠN'!$D:$D,AF$1,'PXK-HÓA ĐƠN'!$K:$K,$A17)</f>
        <v>0</v>
      </c>
      <c r="AG17" s="41">
        <f>SUMIFS('VIN -MEGA'!$R:$R,'VIN -MEGA'!$D:$D,AG$1,'VIN -MEGA'!$K:$K,$A17)+SUMIFS('PXK-HÓA ĐƠN'!$R:$R,'PXK-HÓA ĐƠN'!$D:$D,AG$1,'PXK-HÓA ĐƠN'!$K:$K,$A17)</f>
        <v>0</v>
      </c>
      <c r="AH17" s="41">
        <f>SUMIFS('VIN -MEGA'!$R:$R,'VIN -MEGA'!$D:$D,AH$1,'VIN -MEGA'!$K:$K,$A17)+SUMIFS('PXK-HÓA ĐƠN'!$R:$R,'PXK-HÓA ĐƠN'!$D:$D,AH$1,'PXK-HÓA ĐƠN'!$K:$K,$A17)</f>
        <v>0</v>
      </c>
      <c r="AI17" s="41">
        <f>SUMIFS('VIN -MEGA'!$R:$R,'VIN -MEGA'!$D:$D,AI$1,'VIN -MEGA'!$K:$K,$A17)+SUMIFS('PXK-HÓA ĐƠN'!$R:$R,'PXK-HÓA ĐƠN'!$D:$D,AI$1,'PXK-HÓA ĐƠN'!$K:$K,$A17)</f>
        <v>0</v>
      </c>
      <c r="AJ17" s="41">
        <f>SUMIFS('VIN -MEGA'!$R:$R,'VIN -MEGA'!$D:$D,AJ$1,'VIN -MEGA'!$K:$K,$A17)+SUMIFS('PXK-HÓA ĐƠN'!$R:$R,'PXK-HÓA ĐƠN'!$D:$D,AJ$1,'PXK-HÓA ĐƠN'!$K:$K,$A17)</f>
        <v>0</v>
      </c>
    </row>
    <row r="18" spans="1:36" ht="18.75" hidden="1" customHeight="1" x14ac:dyDescent="0.25">
      <c r="A18" s="23" t="s">
        <v>7643</v>
      </c>
      <c r="B18" s="22" t="s">
        <v>7644</v>
      </c>
      <c r="C18" s="24" t="s">
        <v>29</v>
      </c>
      <c r="D18" t="str">
        <f t="shared" si="1"/>
        <v>Không kinh doanh</v>
      </c>
      <c r="E18" s="43">
        <f t="shared" si="2"/>
        <v>0</v>
      </c>
      <c r="F18" s="43"/>
      <c r="G18" s="41">
        <f>SUMIFS('VIN -MEGA'!$R:$R,'VIN -MEGA'!$D:$D,G$1,'VIN -MEGA'!$K:$K,$A18)+SUMIFS('PXK-HÓA ĐƠN'!$R:$R,'PXK-HÓA ĐƠN'!$D:$D,G$1,'PXK-HÓA ĐƠN'!$K:$K,$A18)</f>
        <v>0</v>
      </c>
      <c r="H18" s="41">
        <f>SUMIFS('VIN -MEGA'!$R:$R,'VIN -MEGA'!$D:$D,H$1,'VIN -MEGA'!$K:$K,$A18)+SUMIFS('PXK-HÓA ĐƠN'!$R:$R,'PXK-HÓA ĐƠN'!$D:$D,H$1,'PXK-HÓA ĐƠN'!$K:$K,$A18)</f>
        <v>0</v>
      </c>
      <c r="I18" s="41">
        <f>SUMIFS('VIN -MEGA'!$R:$R,'VIN -MEGA'!$D:$D,I$1,'VIN -MEGA'!$K:$K,$A18)+SUMIFS('PXK-HÓA ĐƠN'!$R:$R,'PXK-HÓA ĐƠN'!$D:$D,I$1,'PXK-HÓA ĐƠN'!$K:$K,$A18)</f>
        <v>0</v>
      </c>
      <c r="J18" s="41">
        <f>SUMIFS('VIN -MEGA'!$R:$R,'VIN -MEGA'!$D:$D,J$1,'VIN -MEGA'!$K:$K,$A18)+SUMIFS('PXK-HÓA ĐƠN'!$R:$R,'PXK-HÓA ĐƠN'!$D:$D,J$1,'PXK-HÓA ĐƠN'!$K:$K,$A18)</f>
        <v>0</v>
      </c>
      <c r="K18" s="41">
        <f>SUMIFS('VIN -MEGA'!$R:$R,'VIN -MEGA'!$D:$D,K$1,'VIN -MEGA'!$K:$K,$A18)+SUMIFS('PXK-HÓA ĐƠN'!$R:$R,'PXK-HÓA ĐƠN'!$D:$D,K$1,'PXK-HÓA ĐƠN'!$K:$K,$A18)</f>
        <v>0</v>
      </c>
      <c r="L18" s="41">
        <f>SUMIFS('VIN -MEGA'!$R:$R,'VIN -MEGA'!$D:$D,L$1,'VIN -MEGA'!$K:$K,$A18)+SUMIFS('PXK-HÓA ĐƠN'!$R:$R,'PXK-HÓA ĐƠN'!$D:$D,L$1,'PXK-HÓA ĐƠN'!$K:$K,$A18)</f>
        <v>0</v>
      </c>
      <c r="M18" s="41">
        <f>SUMIFS('VIN -MEGA'!$R:$R,'VIN -MEGA'!$D:$D,M$1,'VIN -MEGA'!$K:$K,$A18)+SUMIFS('PXK-HÓA ĐƠN'!$R:$R,'PXK-HÓA ĐƠN'!$D:$D,M$1,'PXK-HÓA ĐƠN'!$K:$K,$A18)</f>
        <v>0</v>
      </c>
      <c r="N18" s="41">
        <f>SUMIFS('VIN -MEGA'!$R:$R,'VIN -MEGA'!$D:$D,N$1,'VIN -MEGA'!$K:$K,$A18)+SUMIFS('PXK-HÓA ĐƠN'!$R:$R,'PXK-HÓA ĐƠN'!$D:$D,N$1,'PXK-HÓA ĐƠN'!$K:$K,$A18)</f>
        <v>0</v>
      </c>
      <c r="O18" s="41">
        <f>SUMIFS('VIN -MEGA'!$R:$R,'VIN -MEGA'!$D:$D,O$1,'VIN -MEGA'!$K:$K,$A18)+SUMIFS('PXK-HÓA ĐƠN'!$R:$R,'PXK-HÓA ĐƠN'!$D:$D,O$1,'PXK-HÓA ĐƠN'!$K:$K,$A18)</f>
        <v>0</v>
      </c>
      <c r="P18" s="41">
        <f>SUMIFS('VIN -MEGA'!$R:$R,'VIN -MEGA'!$D:$D,P$1,'VIN -MEGA'!$K:$K,$A18)+SUMIFS('PXK-HÓA ĐƠN'!$R:$R,'PXK-HÓA ĐƠN'!$D:$D,P$1,'PXK-HÓA ĐƠN'!$K:$K,$A18)</f>
        <v>0</v>
      </c>
      <c r="Q18" s="41">
        <f>SUMIFS('VIN -MEGA'!$R:$R,'VIN -MEGA'!$D:$D,Q$1,'VIN -MEGA'!$K:$K,$A18)+SUMIFS('PXK-HÓA ĐƠN'!$R:$R,'PXK-HÓA ĐƠN'!$D:$D,Q$1,'PXK-HÓA ĐƠN'!$K:$K,$A18)</f>
        <v>0</v>
      </c>
      <c r="R18" s="41">
        <f>SUMIFS('VIN -MEGA'!$R:$R,'VIN -MEGA'!$D:$D,R$1,'VIN -MEGA'!$K:$K,$A18)+SUMIFS('PXK-HÓA ĐƠN'!$R:$R,'PXK-HÓA ĐƠN'!$D:$D,R$1,'PXK-HÓA ĐƠN'!$K:$K,$A18)</f>
        <v>0</v>
      </c>
      <c r="S18" s="41">
        <f>SUMIFS('VIN -MEGA'!$R:$R,'VIN -MEGA'!$D:$D,S$1,'VIN -MEGA'!$K:$K,$A18)+SUMIFS('PXK-HÓA ĐƠN'!$R:$R,'PXK-HÓA ĐƠN'!$D:$D,S$1,'PXK-HÓA ĐƠN'!$K:$K,$A18)</f>
        <v>0</v>
      </c>
      <c r="T18" s="41">
        <f>SUMIFS('VIN -MEGA'!$R:$R,'VIN -MEGA'!$D:$D,T$1,'VIN -MEGA'!$K:$K,$A18)+SUMIFS('PXK-HÓA ĐƠN'!$R:$R,'PXK-HÓA ĐƠN'!$D:$D,T$1,'PXK-HÓA ĐƠN'!$K:$K,$A18)</f>
        <v>0</v>
      </c>
      <c r="U18" s="41">
        <f>SUMIFS('VIN -MEGA'!$R:$R,'VIN -MEGA'!$D:$D,U$1,'VIN -MEGA'!$K:$K,$A18)+SUMIFS('PXK-HÓA ĐƠN'!$R:$R,'PXK-HÓA ĐƠN'!$D:$D,U$1,'PXK-HÓA ĐƠN'!$K:$K,$A18)</f>
        <v>0</v>
      </c>
      <c r="V18" s="41">
        <f>SUMIFS('VIN -MEGA'!$R:$R,'VIN -MEGA'!$D:$D,V$1,'VIN -MEGA'!$K:$K,$A18)+SUMIFS('PXK-HÓA ĐƠN'!$R:$R,'PXK-HÓA ĐƠN'!$D:$D,V$1,'PXK-HÓA ĐƠN'!$K:$K,$A18)</f>
        <v>0</v>
      </c>
      <c r="W18" s="41">
        <f>SUMIFS('VIN -MEGA'!$R:$R,'VIN -MEGA'!$D:$D,W$1,'VIN -MEGA'!$K:$K,$A18)+SUMIFS('PXK-HÓA ĐƠN'!$R:$R,'PXK-HÓA ĐƠN'!$D:$D,W$1,'PXK-HÓA ĐƠN'!$K:$K,$A18)</f>
        <v>0</v>
      </c>
      <c r="X18" s="41">
        <f>SUMIFS('VIN -MEGA'!$R:$R,'VIN -MEGA'!$D:$D,X$1,'VIN -MEGA'!$K:$K,$A18)+SUMIFS('PXK-HÓA ĐƠN'!$R:$R,'PXK-HÓA ĐƠN'!$D:$D,X$1,'PXK-HÓA ĐƠN'!$K:$K,$A18)</f>
        <v>0</v>
      </c>
      <c r="Y18" s="41">
        <f>SUMIFS('VIN -MEGA'!$R:$R,'VIN -MEGA'!$D:$D,Y$1,'VIN -MEGA'!$K:$K,$A18)+SUMIFS('PXK-HÓA ĐƠN'!$R:$R,'PXK-HÓA ĐƠN'!$D:$D,Y$1,'PXK-HÓA ĐƠN'!$K:$K,$A18)</f>
        <v>0</v>
      </c>
      <c r="Z18" s="41">
        <f>SUMIFS('VIN -MEGA'!$R:$R,'VIN -MEGA'!$D:$D,Z$1,'VIN -MEGA'!$K:$K,$A18)+SUMIFS('PXK-HÓA ĐƠN'!$R:$R,'PXK-HÓA ĐƠN'!$D:$D,Z$1,'PXK-HÓA ĐƠN'!$K:$K,$A18)</f>
        <v>0</v>
      </c>
      <c r="AA18" s="41">
        <f>SUMIFS('VIN -MEGA'!$R:$R,'VIN -MEGA'!$D:$D,AA$1,'VIN -MEGA'!$K:$K,$A18)+SUMIFS('PXK-HÓA ĐƠN'!$R:$R,'PXK-HÓA ĐƠN'!$D:$D,AA$1,'PXK-HÓA ĐƠN'!$K:$K,$A18)</f>
        <v>0</v>
      </c>
      <c r="AB18" s="41">
        <f>SUMIFS('VIN -MEGA'!$R:$R,'VIN -MEGA'!$D:$D,AB$1,'VIN -MEGA'!$K:$K,$A18)+SUMIFS('PXK-HÓA ĐƠN'!$R:$R,'PXK-HÓA ĐƠN'!$D:$D,AB$1,'PXK-HÓA ĐƠN'!$K:$K,$A18)</f>
        <v>0</v>
      </c>
      <c r="AC18" s="41">
        <f>SUMIFS('VIN -MEGA'!$R:$R,'VIN -MEGA'!$D:$D,AC$1,'VIN -MEGA'!$K:$K,$A18)+SUMIFS('PXK-HÓA ĐƠN'!$R:$R,'PXK-HÓA ĐƠN'!$D:$D,AC$1,'PXK-HÓA ĐƠN'!$K:$K,$A18)</f>
        <v>0</v>
      </c>
      <c r="AD18" s="41">
        <f>SUMIFS('VIN -MEGA'!$R:$R,'VIN -MEGA'!$D:$D,AD$1,'VIN -MEGA'!$K:$K,$A18)+SUMIFS('PXK-HÓA ĐƠN'!$R:$R,'PXK-HÓA ĐƠN'!$D:$D,AD$1,'PXK-HÓA ĐƠN'!$K:$K,$A18)</f>
        <v>0</v>
      </c>
      <c r="AE18" s="41">
        <f>SUMIFS('VIN -MEGA'!$R:$R,'VIN -MEGA'!$D:$D,AE$1,'VIN -MEGA'!$K:$K,$A18)+SUMIFS('PXK-HÓA ĐƠN'!$R:$R,'PXK-HÓA ĐƠN'!$D:$D,AE$1,'PXK-HÓA ĐƠN'!$K:$K,$A18)</f>
        <v>0</v>
      </c>
      <c r="AF18" s="41">
        <f>SUMIFS('VIN -MEGA'!$R:$R,'VIN -MEGA'!$D:$D,AF$1,'VIN -MEGA'!$K:$K,$A18)+SUMIFS('PXK-HÓA ĐƠN'!$R:$R,'PXK-HÓA ĐƠN'!$D:$D,AF$1,'PXK-HÓA ĐƠN'!$K:$K,$A18)</f>
        <v>0</v>
      </c>
      <c r="AG18" s="41">
        <f>SUMIFS('VIN -MEGA'!$R:$R,'VIN -MEGA'!$D:$D,AG$1,'VIN -MEGA'!$K:$K,$A18)+SUMIFS('PXK-HÓA ĐƠN'!$R:$R,'PXK-HÓA ĐƠN'!$D:$D,AG$1,'PXK-HÓA ĐƠN'!$K:$K,$A18)</f>
        <v>0</v>
      </c>
      <c r="AH18" s="41">
        <f>SUMIFS('VIN -MEGA'!$R:$R,'VIN -MEGA'!$D:$D,AH$1,'VIN -MEGA'!$K:$K,$A18)+SUMIFS('PXK-HÓA ĐƠN'!$R:$R,'PXK-HÓA ĐƠN'!$D:$D,AH$1,'PXK-HÓA ĐƠN'!$K:$K,$A18)</f>
        <v>0</v>
      </c>
      <c r="AI18" s="41">
        <f>SUMIFS('VIN -MEGA'!$R:$R,'VIN -MEGA'!$D:$D,AI$1,'VIN -MEGA'!$K:$K,$A18)+SUMIFS('PXK-HÓA ĐƠN'!$R:$R,'PXK-HÓA ĐƠN'!$D:$D,AI$1,'PXK-HÓA ĐƠN'!$K:$K,$A18)</f>
        <v>0</v>
      </c>
      <c r="AJ18" s="41">
        <f>SUMIFS('VIN -MEGA'!$R:$R,'VIN -MEGA'!$D:$D,AJ$1,'VIN -MEGA'!$K:$K,$A18)+SUMIFS('PXK-HÓA ĐƠN'!$R:$R,'PXK-HÓA ĐƠN'!$D:$D,AJ$1,'PXK-HÓA ĐƠN'!$K:$K,$A18)</f>
        <v>0</v>
      </c>
    </row>
    <row r="19" spans="1:36" ht="18.75" customHeight="1" x14ac:dyDescent="0.25">
      <c r="A19" s="23" t="s">
        <v>598</v>
      </c>
      <c r="B19" s="22" t="s">
        <v>599</v>
      </c>
      <c r="C19" s="24" t="s">
        <v>1762</v>
      </c>
      <c r="D19" t="str">
        <f t="shared" si="1"/>
        <v>Đang kinh doanh</v>
      </c>
      <c r="E19" s="43">
        <f t="shared" si="2"/>
        <v>207</v>
      </c>
      <c r="F19" s="43"/>
      <c r="G19" s="41">
        <f>SUMIFS('VIN -MEGA'!$R:$R,'VIN -MEGA'!$D:$D,G$1,'VIN -MEGA'!$K:$K,$A19)+SUMIFS('PXK-HÓA ĐƠN'!$R:$R,'PXK-HÓA ĐƠN'!$D:$D,G$1,'PXK-HÓA ĐƠN'!$K:$K,$A19)</f>
        <v>0</v>
      </c>
      <c r="H19" s="41">
        <f>SUMIFS('VIN -MEGA'!$R:$R,'VIN -MEGA'!$D:$D,H$1,'VIN -MEGA'!$K:$K,$A19)+SUMIFS('PXK-HÓA ĐƠN'!$R:$R,'PXK-HÓA ĐƠN'!$D:$D,H$1,'PXK-HÓA ĐƠN'!$K:$K,$A19)</f>
        <v>10</v>
      </c>
      <c r="I19" s="41">
        <f>SUMIFS('VIN -MEGA'!$R:$R,'VIN -MEGA'!$D:$D,I$1,'VIN -MEGA'!$K:$K,$A19)+SUMIFS('PXK-HÓA ĐƠN'!$R:$R,'PXK-HÓA ĐƠN'!$D:$D,I$1,'PXK-HÓA ĐƠN'!$K:$K,$A19)</f>
        <v>8</v>
      </c>
      <c r="J19" s="41">
        <f>SUMIFS('VIN -MEGA'!$R:$R,'VIN -MEGA'!$D:$D,J$1,'VIN -MEGA'!$K:$K,$A19)+SUMIFS('PXK-HÓA ĐƠN'!$R:$R,'PXK-HÓA ĐƠN'!$D:$D,J$1,'PXK-HÓA ĐƠN'!$K:$K,$A19)</f>
        <v>29</v>
      </c>
      <c r="K19" s="41">
        <f>SUMIFS('VIN -MEGA'!$R:$R,'VIN -MEGA'!$D:$D,K$1,'VIN -MEGA'!$K:$K,$A19)+SUMIFS('PXK-HÓA ĐƠN'!$R:$R,'PXK-HÓA ĐƠN'!$D:$D,K$1,'PXK-HÓA ĐƠN'!$K:$K,$A19)</f>
        <v>28</v>
      </c>
      <c r="L19" s="41">
        <f>SUMIFS('VIN -MEGA'!$R:$R,'VIN -MEGA'!$D:$D,L$1,'VIN -MEGA'!$K:$K,$A19)+SUMIFS('PXK-HÓA ĐƠN'!$R:$R,'PXK-HÓA ĐƠN'!$D:$D,L$1,'PXK-HÓA ĐƠN'!$K:$K,$A19)</f>
        <v>2</v>
      </c>
      <c r="M19" s="41">
        <f>SUMIFS('VIN -MEGA'!$R:$R,'VIN -MEGA'!$D:$D,M$1,'VIN -MEGA'!$K:$K,$A19)+SUMIFS('PXK-HÓA ĐƠN'!$R:$R,'PXK-HÓA ĐƠN'!$D:$D,M$1,'PXK-HÓA ĐƠN'!$K:$K,$A19)</f>
        <v>60</v>
      </c>
      <c r="N19" s="41">
        <f>SUMIFS('VIN -MEGA'!$R:$R,'VIN -MEGA'!$D:$D,N$1,'VIN -MEGA'!$K:$K,$A19)+SUMIFS('PXK-HÓA ĐƠN'!$R:$R,'PXK-HÓA ĐƠN'!$D:$D,N$1,'PXK-HÓA ĐƠN'!$K:$K,$A19)</f>
        <v>70</v>
      </c>
      <c r="O19" s="41">
        <f>SUMIFS('VIN -MEGA'!$R:$R,'VIN -MEGA'!$D:$D,O$1,'VIN -MEGA'!$K:$K,$A19)+SUMIFS('PXK-HÓA ĐƠN'!$R:$R,'PXK-HÓA ĐƠN'!$D:$D,O$1,'PXK-HÓA ĐƠN'!$K:$K,$A19)</f>
        <v>0</v>
      </c>
      <c r="P19" s="41">
        <f>SUMIFS('VIN -MEGA'!$R:$R,'VIN -MEGA'!$D:$D,P$1,'VIN -MEGA'!$K:$K,$A19)+SUMIFS('PXK-HÓA ĐƠN'!$R:$R,'PXK-HÓA ĐƠN'!$D:$D,P$1,'PXK-HÓA ĐƠN'!$K:$K,$A19)</f>
        <v>0</v>
      </c>
      <c r="Q19" s="41">
        <f>SUMIFS('VIN -MEGA'!$R:$R,'VIN -MEGA'!$D:$D,Q$1,'VIN -MEGA'!$K:$K,$A19)+SUMIFS('PXK-HÓA ĐƠN'!$R:$R,'PXK-HÓA ĐƠN'!$D:$D,Q$1,'PXK-HÓA ĐƠN'!$K:$K,$A19)</f>
        <v>0</v>
      </c>
      <c r="R19" s="41">
        <f>SUMIFS('VIN -MEGA'!$R:$R,'VIN -MEGA'!$D:$D,R$1,'VIN -MEGA'!$K:$K,$A19)+SUMIFS('PXK-HÓA ĐƠN'!$R:$R,'PXK-HÓA ĐƠN'!$D:$D,R$1,'PXK-HÓA ĐƠN'!$K:$K,$A19)</f>
        <v>0</v>
      </c>
      <c r="S19" s="41">
        <f>SUMIFS('VIN -MEGA'!$R:$R,'VIN -MEGA'!$D:$D,S$1,'VIN -MEGA'!$K:$K,$A19)+SUMIFS('PXK-HÓA ĐƠN'!$R:$R,'PXK-HÓA ĐƠN'!$D:$D,S$1,'PXK-HÓA ĐƠN'!$K:$K,$A19)</f>
        <v>0</v>
      </c>
      <c r="T19" s="41">
        <f>SUMIFS('VIN -MEGA'!$R:$R,'VIN -MEGA'!$D:$D,T$1,'VIN -MEGA'!$K:$K,$A19)+SUMIFS('PXK-HÓA ĐƠN'!$R:$R,'PXK-HÓA ĐƠN'!$D:$D,T$1,'PXK-HÓA ĐƠN'!$K:$K,$A19)</f>
        <v>0</v>
      </c>
      <c r="U19" s="41">
        <f>SUMIFS('VIN -MEGA'!$R:$R,'VIN -MEGA'!$D:$D,U$1,'VIN -MEGA'!$K:$K,$A19)+SUMIFS('PXK-HÓA ĐƠN'!$R:$R,'PXK-HÓA ĐƠN'!$D:$D,U$1,'PXK-HÓA ĐƠN'!$K:$K,$A19)</f>
        <v>0</v>
      </c>
      <c r="V19" s="41">
        <f>SUMIFS('VIN -MEGA'!$R:$R,'VIN -MEGA'!$D:$D,V$1,'VIN -MEGA'!$K:$K,$A19)+SUMIFS('PXK-HÓA ĐƠN'!$R:$R,'PXK-HÓA ĐƠN'!$D:$D,V$1,'PXK-HÓA ĐƠN'!$K:$K,$A19)</f>
        <v>0</v>
      </c>
      <c r="W19" s="41">
        <f>SUMIFS('VIN -MEGA'!$R:$R,'VIN -MEGA'!$D:$D,W$1,'VIN -MEGA'!$K:$K,$A19)+SUMIFS('PXK-HÓA ĐƠN'!$R:$R,'PXK-HÓA ĐƠN'!$D:$D,W$1,'PXK-HÓA ĐƠN'!$K:$K,$A19)</f>
        <v>0</v>
      </c>
      <c r="X19" s="41">
        <f>SUMIFS('VIN -MEGA'!$R:$R,'VIN -MEGA'!$D:$D,X$1,'VIN -MEGA'!$K:$K,$A19)+SUMIFS('PXK-HÓA ĐƠN'!$R:$R,'PXK-HÓA ĐƠN'!$D:$D,X$1,'PXK-HÓA ĐƠN'!$K:$K,$A19)</f>
        <v>0</v>
      </c>
      <c r="Y19" s="41">
        <f>SUMIFS('VIN -MEGA'!$R:$R,'VIN -MEGA'!$D:$D,Y$1,'VIN -MEGA'!$K:$K,$A19)+SUMIFS('PXK-HÓA ĐƠN'!$R:$R,'PXK-HÓA ĐƠN'!$D:$D,Y$1,'PXK-HÓA ĐƠN'!$K:$K,$A19)</f>
        <v>0</v>
      </c>
      <c r="Z19" s="41">
        <f>SUMIFS('VIN -MEGA'!$R:$R,'VIN -MEGA'!$D:$D,Z$1,'VIN -MEGA'!$K:$K,$A19)+SUMIFS('PXK-HÓA ĐƠN'!$R:$R,'PXK-HÓA ĐƠN'!$D:$D,Z$1,'PXK-HÓA ĐƠN'!$K:$K,$A19)</f>
        <v>0</v>
      </c>
      <c r="AA19" s="41">
        <f>SUMIFS('VIN -MEGA'!$R:$R,'VIN -MEGA'!$D:$D,AA$1,'VIN -MEGA'!$K:$K,$A19)+SUMIFS('PXK-HÓA ĐƠN'!$R:$R,'PXK-HÓA ĐƠN'!$D:$D,AA$1,'PXK-HÓA ĐƠN'!$K:$K,$A19)</f>
        <v>0</v>
      </c>
      <c r="AB19" s="41">
        <f>SUMIFS('VIN -MEGA'!$R:$R,'VIN -MEGA'!$D:$D,AB$1,'VIN -MEGA'!$K:$K,$A19)+SUMIFS('PXK-HÓA ĐƠN'!$R:$R,'PXK-HÓA ĐƠN'!$D:$D,AB$1,'PXK-HÓA ĐƠN'!$K:$K,$A19)</f>
        <v>0</v>
      </c>
      <c r="AC19" s="41">
        <f>SUMIFS('VIN -MEGA'!$R:$R,'VIN -MEGA'!$D:$D,AC$1,'VIN -MEGA'!$K:$K,$A19)+SUMIFS('PXK-HÓA ĐƠN'!$R:$R,'PXK-HÓA ĐƠN'!$D:$D,AC$1,'PXK-HÓA ĐƠN'!$K:$K,$A19)</f>
        <v>0</v>
      </c>
      <c r="AD19" s="41">
        <f>SUMIFS('VIN -MEGA'!$R:$R,'VIN -MEGA'!$D:$D,AD$1,'VIN -MEGA'!$K:$K,$A19)+SUMIFS('PXK-HÓA ĐƠN'!$R:$R,'PXK-HÓA ĐƠN'!$D:$D,AD$1,'PXK-HÓA ĐƠN'!$K:$K,$A19)</f>
        <v>0</v>
      </c>
      <c r="AE19" s="41">
        <f>SUMIFS('VIN -MEGA'!$R:$R,'VIN -MEGA'!$D:$D,AE$1,'VIN -MEGA'!$K:$K,$A19)+SUMIFS('PXK-HÓA ĐƠN'!$R:$R,'PXK-HÓA ĐƠN'!$D:$D,AE$1,'PXK-HÓA ĐƠN'!$K:$K,$A19)</f>
        <v>0</v>
      </c>
      <c r="AF19" s="41">
        <f>SUMIFS('VIN -MEGA'!$R:$R,'VIN -MEGA'!$D:$D,AF$1,'VIN -MEGA'!$K:$K,$A19)+SUMIFS('PXK-HÓA ĐƠN'!$R:$R,'PXK-HÓA ĐƠN'!$D:$D,AF$1,'PXK-HÓA ĐƠN'!$K:$K,$A19)</f>
        <v>0</v>
      </c>
      <c r="AG19" s="41">
        <f>SUMIFS('VIN -MEGA'!$R:$R,'VIN -MEGA'!$D:$D,AG$1,'VIN -MEGA'!$K:$K,$A19)+SUMIFS('PXK-HÓA ĐƠN'!$R:$R,'PXK-HÓA ĐƠN'!$D:$D,AG$1,'PXK-HÓA ĐƠN'!$K:$K,$A19)</f>
        <v>0</v>
      </c>
      <c r="AH19" s="41">
        <f>SUMIFS('VIN -MEGA'!$R:$R,'VIN -MEGA'!$D:$D,AH$1,'VIN -MEGA'!$K:$K,$A19)+SUMIFS('PXK-HÓA ĐƠN'!$R:$R,'PXK-HÓA ĐƠN'!$D:$D,AH$1,'PXK-HÓA ĐƠN'!$K:$K,$A19)</f>
        <v>0</v>
      </c>
      <c r="AI19" s="41">
        <f>SUMIFS('VIN -MEGA'!$R:$R,'VIN -MEGA'!$D:$D,AI$1,'VIN -MEGA'!$K:$K,$A19)+SUMIFS('PXK-HÓA ĐƠN'!$R:$R,'PXK-HÓA ĐƠN'!$D:$D,AI$1,'PXK-HÓA ĐƠN'!$K:$K,$A19)</f>
        <v>0</v>
      </c>
      <c r="AJ19" s="41">
        <f>SUMIFS('VIN -MEGA'!$R:$R,'VIN -MEGA'!$D:$D,AJ$1,'VIN -MEGA'!$K:$K,$A19)+SUMIFS('PXK-HÓA ĐƠN'!$R:$R,'PXK-HÓA ĐƠN'!$D:$D,AJ$1,'PXK-HÓA ĐƠN'!$K:$K,$A19)</f>
        <v>0</v>
      </c>
    </row>
    <row r="20" spans="1:36" ht="18.75" customHeight="1" x14ac:dyDescent="0.25">
      <c r="A20" s="23" t="s">
        <v>7645</v>
      </c>
      <c r="B20" s="22" t="s">
        <v>7646</v>
      </c>
      <c r="C20" s="24" t="s">
        <v>1762</v>
      </c>
      <c r="D20" t="str">
        <f t="shared" si="1"/>
        <v>Đang kinh doanh</v>
      </c>
      <c r="E20" s="43">
        <f t="shared" si="2"/>
        <v>40</v>
      </c>
      <c r="F20" s="43"/>
      <c r="G20" s="41">
        <f>SUMIFS('VIN -MEGA'!$R:$R,'VIN -MEGA'!$D:$D,G$1,'VIN -MEGA'!$K:$K,$A20)+SUMIFS('PXK-HÓA ĐƠN'!$R:$R,'PXK-HÓA ĐƠN'!$D:$D,G$1,'PXK-HÓA ĐƠN'!$K:$K,$A20)</f>
        <v>0</v>
      </c>
      <c r="H20" s="41">
        <f>SUMIFS('VIN -MEGA'!$R:$R,'VIN -MEGA'!$D:$D,H$1,'VIN -MEGA'!$K:$K,$A20)+SUMIFS('PXK-HÓA ĐƠN'!$R:$R,'PXK-HÓA ĐƠN'!$D:$D,H$1,'PXK-HÓA ĐƠN'!$K:$K,$A20)</f>
        <v>0</v>
      </c>
      <c r="I20" s="41">
        <f>SUMIFS('VIN -MEGA'!$R:$R,'VIN -MEGA'!$D:$D,I$1,'VIN -MEGA'!$K:$K,$A20)+SUMIFS('PXK-HÓA ĐƠN'!$R:$R,'PXK-HÓA ĐƠN'!$D:$D,I$1,'PXK-HÓA ĐƠN'!$K:$K,$A20)</f>
        <v>0</v>
      </c>
      <c r="J20" s="41">
        <f>SUMIFS('VIN -MEGA'!$R:$R,'VIN -MEGA'!$D:$D,J$1,'VIN -MEGA'!$K:$K,$A20)+SUMIFS('PXK-HÓA ĐƠN'!$R:$R,'PXK-HÓA ĐƠN'!$D:$D,J$1,'PXK-HÓA ĐƠN'!$K:$K,$A20)</f>
        <v>20</v>
      </c>
      <c r="K20" s="41">
        <f>SUMIFS('VIN -MEGA'!$R:$R,'VIN -MEGA'!$D:$D,K$1,'VIN -MEGA'!$K:$K,$A20)+SUMIFS('PXK-HÓA ĐƠN'!$R:$R,'PXK-HÓA ĐƠN'!$D:$D,K$1,'PXK-HÓA ĐƠN'!$K:$K,$A20)</f>
        <v>6</v>
      </c>
      <c r="L20" s="41">
        <f>SUMIFS('VIN -MEGA'!$R:$R,'VIN -MEGA'!$D:$D,L$1,'VIN -MEGA'!$K:$K,$A20)+SUMIFS('PXK-HÓA ĐƠN'!$R:$R,'PXK-HÓA ĐƠN'!$D:$D,L$1,'PXK-HÓA ĐƠN'!$K:$K,$A20)</f>
        <v>0</v>
      </c>
      <c r="M20" s="41">
        <f>SUMIFS('VIN -MEGA'!$R:$R,'VIN -MEGA'!$D:$D,M$1,'VIN -MEGA'!$K:$K,$A20)+SUMIFS('PXK-HÓA ĐƠN'!$R:$R,'PXK-HÓA ĐƠN'!$D:$D,M$1,'PXK-HÓA ĐƠN'!$K:$K,$A20)</f>
        <v>0</v>
      </c>
      <c r="N20" s="41">
        <f>SUMIFS('VIN -MEGA'!$R:$R,'VIN -MEGA'!$D:$D,N$1,'VIN -MEGA'!$K:$K,$A20)+SUMIFS('PXK-HÓA ĐƠN'!$R:$R,'PXK-HÓA ĐƠN'!$D:$D,N$1,'PXK-HÓA ĐƠN'!$K:$K,$A20)</f>
        <v>14</v>
      </c>
      <c r="O20" s="41">
        <f>SUMIFS('VIN -MEGA'!$R:$R,'VIN -MEGA'!$D:$D,O$1,'VIN -MEGA'!$K:$K,$A20)+SUMIFS('PXK-HÓA ĐƠN'!$R:$R,'PXK-HÓA ĐƠN'!$D:$D,O$1,'PXK-HÓA ĐƠN'!$K:$K,$A20)</f>
        <v>0</v>
      </c>
      <c r="P20" s="41">
        <f>SUMIFS('VIN -MEGA'!$R:$R,'VIN -MEGA'!$D:$D,P$1,'VIN -MEGA'!$K:$K,$A20)+SUMIFS('PXK-HÓA ĐƠN'!$R:$R,'PXK-HÓA ĐƠN'!$D:$D,P$1,'PXK-HÓA ĐƠN'!$K:$K,$A20)</f>
        <v>0</v>
      </c>
      <c r="Q20" s="41">
        <f>SUMIFS('VIN -MEGA'!$R:$R,'VIN -MEGA'!$D:$D,Q$1,'VIN -MEGA'!$K:$K,$A20)+SUMIFS('PXK-HÓA ĐƠN'!$R:$R,'PXK-HÓA ĐƠN'!$D:$D,Q$1,'PXK-HÓA ĐƠN'!$K:$K,$A20)</f>
        <v>0</v>
      </c>
      <c r="R20" s="41">
        <f>SUMIFS('VIN -MEGA'!$R:$R,'VIN -MEGA'!$D:$D,R$1,'VIN -MEGA'!$K:$K,$A20)+SUMIFS('PXK-HÓA ĐƠN'!$R:$R,'PXK-HÓA ĐƠN'!$D:$D,R$1,'PXK-HÓA ĐƠN'!$K:$K,$A20)</f>
        <v>0</v>
      </c>
      <c r="S20" s="41">
        <f>SUMIFS('VIN -MEGA'!$R:$R,'VIN -MEGA'!$D:$D,S$1,'VIN -MEGA'!$K:$K,$A20)+SUMIFS('PXK-HÓA ĐƠN'!$R:$R,'PXK-HÓA ĐƠN'!$D:$D,S$1,'PXK-HÓA ĐƠN'!$K:$K,$A20)</f>
        <v>0</v>
      </c>
      <c r="T20" s="41">
        <f>SUMIFS('VIN -MEGA'!$R:$R,'VIN -MEGA'!$D:$D,T$1,'VIN -MEGA'!$K:$K,$A20)+SUMIFS('PXK-HÓA ĐƠN'!$R:$R,'PXK-HÓA ĐƠN'!$D:$D,T$1,'PXK-HÓA ĐƠN'!$K:$K,$A20)</f>
        <v>0</v>
      </c>
      <c r="U20" s="41">
        <f>SUMIFS('VIN -MEGA'!$R:$R,'VIN -MEGA'!$D:$D,U$1,'VIN -MEGA'!$K:$K,$A20)+SUMIFS('PXK-HÓA ĐƠN'!$R:$R,'PXK-HÓA ĐƠN'!$D:$D,U$1,'PXK-HÓA ĐƠN'!$K:$K,$A20)</f>
        <v>0</v>
      </c>
      <c r="V20" s="41">
        <f>SUMIFS('VIN -MEGA'!$R:$R,'VIN -MEGA'!$D:$D,V$1,'VIN -MEGA'!$K:$K,$A20)+SUMIFS('PXK-HÓA ĐƠN'!$R:$R,'PXK-HÓA ĐƠN'!$D:$D,V$1,'PXK-HÓA ĐƠN'!$K:$K,$A20)</f>
        <v>0</v>
      </c>
      <c r="W20" s="41">
        <f>SUMIFS('VIN -MEGA'!$R:$R,'VIN -MEGA'!$D:$D,W$1,'VIN -MEGA'!$K:$K,$A20)+SUMIFS('PXK-HÓA ĐƠN'!$R:$R,'PXK-HÓA ĐƠN'!$D:$D,W$1,'PXK-HÓA ĐƠN'!$K:$K,$A20)</f>
        <v>0</v>
      </c>
      <c r="X20" s="41">
        <f>SUMIFS('VIN -MEGA'!$R:$R,'VIN -MEGA'!$D:$D,X$1,'VIN -MEGA'!$K:$K,$A20)+SUMIFS('PXK-HÓA ĐƠN'!$R:$R,'PXK-HÓA ĐƠN'!$D:$D,X$1,'PXK-HÓA ĐƠN'!$K:$K,$A20)</f>
        <v>0</v>
      </c>
      <c r="Y20" s="41">
        <f>SUMIFS('VIN -MEGA'!$R:$R,'VIN -MEGA'!$D:$D,Y$1,'VIN -MEGA'!$K:$K,$A20)+SUMIFS('PXK-HÓA ĐƠN'!$R:$R,'PXK-HÓA ĐƠN'!$D:$D,Y$1,'PXK-HÓA ĐƠN'!$K:$K,$A20)</f>
        <v>0</v>
      </c>
      <c r="Z20" s="41">
        <f>SUMIFS('VIN -MEGA'!$R:$R,'VIN -MEGA'!$D:$D,Z$1,'VIN -MEGA'!$K:$K,$A20)+SUMIFS('PXK-HÓA ĐƠN'!$R:$R,'PXK-HÓA ĐƠN'!$D:$D,Z$1,'PXK-HÓA ĐƠN'!$K:$K,$A20)</f>
        <v>0</v>
      </c>
      <c r="AA20" s="41">
        <f>SUMIFS('VIN -MEGA'!$R:$R,'VIN -MEGA'!$D:$D,AA$1,'VIN -MEGA'!$K:$K,$A20)+SUMIFS('PXK-HÓA ĐƠN'!$R:$R,'PXK-HÓA ĐƠN'!$D:$D,AA$1,'PXK-HÓA ĐƠN'!$K:$K,$A20)</f>
        <v>0</v>
      </c>
      <c r="AB20" s="41">
        <f>SUMIFS('VIN -MEGA'!$R:$R,'VIN -MEGA'!$D:$D,AB$1,'VIN -MEGA'!$K:$K,$A20)+SUMIFS('PXK-HÓA ĐƠN'!$R:$R,'PXK-HÓA ĐƠN'!$D:$D,AB$1,'PXK-HÓA ĐƠN'!$K:$K,$A20)</f>
        <v>0</v>
      </c>
      <c r="AC20" s="41">
        <f>SUMIFS('VIN -MEGA'!$R:$R,'VIN -MEGA'!$D:$D,AC$1,'VIN -MEGA'!$K:$K,$A20)+SUMIFS('PXK-HÓA ĐƠN'!$R:$R,'PXK-HÓA ĐƠN'!$D:$D,AC$1,'PXK-HÓA ĐƠN'!$K:$K,$A20)</f>
        <v>0</v>
      </c>
      <c r="AD20" s="41">
        <f>SUMIFS('VIN -MEGA'!$R:$R,'VIN -MEGA'!$D:$D,AD$1,'VIN -MEGA'!$K:$K,$A20)+SUMIFS('PXK-HÓA ĐƠN'!$R:$R,'PXK-HÓA ĐƠN'!$D:$D,AD$1,'PXK-HÓA ĐƠN'!$K:$K,$A20)</f>
        <v>0</v>
      </c>
      <c r="AE20" s="41">
        <f>SUMIFS('VIN -MEGA'!$R:$R,'VIN -MEGA'!$D:$D,AE$1,'VIN -MEGA'!$K:$K,$A20)+SUMIFS('PXK-HÓA ĐƠN'!$R:$R,'PXK-HÓA ĐƠN'!$D:$D,AE$1,'PXK-HÓA ĐƠN'!$K:$K,$A20)</f>
        <v>0</v>
      </c>
      <c r="AF20" s="41">
        <f>SUMIFS('VIN -MEGA'!$R:$R,'VIN -MEGA'!$D:$D,AF$1,'VIN -MEGA'!$K:$K,$A20)+SUMIFS('PXK-HÓA ĐƠN'!$R:$R,'PXK-HÓA ĐƠN'!$D:$D,AF$1,'PXK-HÓA ĐƠN'!$K:$K,$A20)</f>
        <v>0</v>
      </c>
      <c r="AG20" s="41">
        <f>SUMIFS('VIN -MEGA'!$R:$R,'VIN -MEGA'!$D:$D,AG$1,'VIN -MEGA'!$K:$K,$A20)+SUMIFS('PXK-HÓA ĐƠN'!$R:$R,'PXK-HÓA ĐƠN'!$D:$D,AG$1,'PXK-HÓA ĐƠN'!$K:$K,$A20)</f>
        <v>0</v>
      </c>
      <c r="AH20" s="41">
        <f>SUMIFS('VIN -MEGA'!$R:$R,'VIN -MEGA'!$D:$D,AH$1,'VIN -MEGA'!$K:$K,$A20)+SUMIFS('PXK-HÓA ĐƠN'!$R:$R,'PXK-HÓA ĐƠN'!$D:$D,AH$1,'PXK-HÓA ĐƠN'!$K:$K,$A20)</f>
        <v>0</v>
      </c>
      <c r="AI20" s="41">
        <f>SUMIFS('VIN -MEGA'!$R:$R,'VIN -MEGA'!$D:$D,AI$1,'VIN -MEGA'!$K:$K,$A20)+SUMIFS('PXK-HÓA ĐƠN'!$R:$R,'PXK-HÓA ĐƠN'!$D:$D,AI$1,'PXK-HÓA ĐƠN'!$K:$K,$A20)</f>
        <v>0</v>
      </c>
      <c r="AJ20" s="41">
        <f>SUMIFS('VIN -MEGA'!$R:$R,'VIN -MEGA'!$D:$D,AJ$1,'VIN -MEGA'!$K:$K,$A20)+SUMIFS('PXK-HÓA ĐƠN'!$R:$R,'PXK-HÓA ĐƠN'!$D:$D,AJ$1,'PXK-HÓA ĐƠN'!$K:$K,$A20)</f>
        <v>0</v>
      </c>
    </row>
    <row r="21" spans="1:36" ht="18.75" customHeight="1" x14ac:dyDescent="0.25">
      <c r="A21" s="23" t="s">
        <v>1701</v>
      </c>
      <c r="B21" s="22" t="s">
        <v>1702</v>
      </c>
      <c r="C21" s="24" t="s">
        <v>1762</v>
      </c>
      <c r="D21" t="str">
        <f t="shared" si="1"/>
        <v>Không kinh doanh</v>
      </c>
      <c r="E21" s="43">
        <f t="shared" si="2"/>
        <v>0</v>
      </c>
      <c r="F21" s="43"/>
      <c r="G21" s="41">
        <f>SUMIFS('VIN -MEGA'!$R:$R,'VIN -MEGA'!$D:$D,G$1,'VIN -MEGA'!$K:$K,$A21)+SUMIFS('PXK-HÓA ĐƠN'!$R:$R,'PXK-HÓA ĐƠN'!$D:$D,G$1,'PXK-HÓA ĐƠN'!$K:$K,$A21)</f>
        <v>0</v>
      </c>
      <c r="H21" s="41">
        <f>SUMIFS('VIN -MEGA'!$R:$R,'VIN -MEGA'!$D:$D,H$1,'VIN -MEGA'!$K:$K,$A21)+SUMIFS('PXK-HÓA ĐƠN'!$R:$R,'PXK-HÓA ĐƠN'!$D:$D,H$1,'PXK-HÓA ĐƠN'!$K:$K,$A21)</f>
        <v>0</v>
      </c>
      <c r="I21" s="41">
        <f>SUMIFS('VIN -MEGA'!$R:$R,'VIN -MEGA'!$D:$D,I$1,'VIN -MEGA'!$K:$K,$A21)+SUMIFS('PXK-HÓA ĐƠN'!$R:$R,'PXK-HÓA ĐƠN'!$D:$D,I$1,'PXK-HÓA ĐƠN'!$K:$K,$A21)</f>
        <v>0</v>
      </c>
      <c r="J21" s="41">
        <f>SUMIFS('VIN -MEGA'!$R:$R,'VIN -MEGA'!$D:$D,J$1,'VIN -MEGA'!$K:$K,$A21)+SUMIFS('PXK-HÓA ĐƠN'!$R:$R,'PXK-HÓA ĐƠN'!$D:$D,J$1,'PXK-HÓA ĐƠN'!$K:$K,$A21)</f>
        <v>0</v>
      </c>
      <c r="K21" s="41">
        <f>SUMIFS('VIN -MEGA'!$R:$R,'VIN -MEGA'!$D:$D,K$1,'VIN -MEGA'!$K:$K,$A21)+SUMIFS('PXK-HÓA ĐƠN'!$R:$R,'PXK-HÓA ĐƠN'!$D:$D,K$1,'PXK-HÓA ĐƠN'!$K:$K,$A21)</f>
        <v>0</v>
      </c>
      <c r="L21" s="41">
        <f>SUMIFS('VIN -MEGA'!$R:$R,'VIN -MEGA'!$D:$D,L$1,'VIN -MEGA'!$K:$K,$A21)+SUMIFS('PXK-HÓA ĐƠN'!$R:$R,'PXK-HÓA ĐƠN'!$D:$D,L$1,'PXK-HÓA ĐƠN'!$K:$K,$A21)</f>
        <v>0</v>
      </c>
      <c r="M21" s="41">
        <f>SUMIFS('VIN -MEGA'!$R:$R,'VIN -MEGA'!$D:$D,M$1,'VIN -MEGA'!$K:$K,$A21)+SUMIFS('PXK-HÓA ĐƠN'!$R:$R,'PXK-HÓA ĐƠN'!$D:$D,M$1,'PXK-HÓA ĐƠN'!$K:$K,$A21)</f>
        <v>0</v>
      </c>
      <c r="N21" s="41">
        <f>SUMIFS('VIN -MEGA'!$R:$R,'VIN -MEGA'!$D:$D,N$1,'VIN -MEGA'!$K:$K,$A21)+SUMIFS('PXK-HÓA ĐƠN'!$R:$R,'PXK-HÓA ĐƠN'!$D:$D,N$1,'PXK-HÓA ĐƠN'!$K:$K,$A21)</f>
        <v>0</v>
      </c>
      <c r="O21" s="41">
        <f>SUMIFS('VIN -MEGA'!$R:$R,'VIN -MEGA'!$D:$D,O$1,'VIN -MEGA'!$K:$K,$A21)+SUMIFS('PXK-HÓA ĐƠN'!$R:$R,'PXK-HÓA ĐƠN'!$D:$D,O$1,'PXK-HÓA ĐƠN'!$K:$K,$A21)</f>
        <v>0</v>
      </c>
      <c r="P21" s="41">
        <f>SUMIFS('VIN -MEGA'!$R:$R,'VIN -MEGA'!$D:$D,P$1,'VIN -MEGA'!$K:$K,$A21)+SUMIFS('PXK-HÓA ĐƠN'!$R:$R,'PXK-HÓA ĐƠN'!$D:$D,P$1,'PXK-HÓA ĐƠN'!$K:$K,$A21)</f>
        <v>0</v>
      </c>
      <c r="Q21" s="41">
        <f>SUMIFS('VIN -MEGA'!$R:$R,'VIN -MEGA'!$D:$D,Q$1,'VIN -MEGA'!$K:$K,$A21)+SUMIFS('PXK-HÓA ĐƠN'!$R:$R,'PXK-HÓA ĐƠN'!$D:$D,Q$1,'PXK-HÓA ĐƠN'!$K:$K,$A21)</f>
        <v>0</v>
      </c>
      <c r="R21" s="41">
        <f>SUMIFS('VIN -MEGA'!$R:$R,'VIN -MEGA'!$D:$D,R$1,'VIN -MEGA'!$K:$K,$A21)+SUMIFS('PXK-HÓA ĐƠN'!$R:$R,'PXK-HÓA ĐƠN'!$D:$D,R$1,'PXK-HÓA ĐƠN'!$K:$K,$A21)</f>
        <v>0</v>
      </c>
      <c r="S21" s="41">
        <f>SUMIFS('VIN -MEGA'!$R:$R,'VIN -MEGA'!$D:$D,S$1,'VIN -MEGA'!$K:$K,$A21)+SUMIFS('PXK-HÓA ĐƠN'!$R:$R,'PXK-HÓA ĐƠN'!$D:$D,S$1,'PXK-HÓA ĐƠN'!$K:$K,$A21)</f>
        <v>0</v>
      </c>
      <c r="T21" s="41">
        <f>SUMIFS('VIN -MEGA'!$R:$R,'VIN -MEGA'!$D:$D,T$1,'VIN -MEGA'!$K:$K,$A21)+SUMIFS('PXK-HÓA ĐƠN'!$R:$R,'PXK-HÓA ĐƠN'!$D:$D,T$1,'PXK-HÓA ĐƠN'!$K:$K,$A21)</f>
        <v>0</v>
      </c>
      <c r="U21" s="41">
        <f>SUMIFS('VIN -MEGA'!$R:$R,'VIN -MEGA'!$D:$D,U$1,'VIN -MEGA'!$K:$K,$A21)+SUMIFS('PXK-HÓA ĐƠN'!$R:$R,'PXK-HÓA ĐƠN'!$D:$D,U$1,'PXK-HÓA ĐƠN'!$K:$K,$A21)</f>
        <v>0</v>
      </c>
      <c r="V21" s="41">
        <f>SUMIFS('VIN -MEGA'!$R:$R,'VIN -MEGA'!$D:$D,V$1,'VIN -MEGA'!$K:$K,$A21)+SUMIFS('PXK-HÓA ĐƠN'!$R:$R,'PXK-HÓA ĐƠN'!$D:$D,V$1,'PXK-HÓA ĐƠN'!$K:$K,$A21)</f>
        <v>0</v>
      </c>
      <c r="W21" s="41">
        <f>SUMIFS('VIN -MEGA'!$R:$R,'VIN -MEGA'!$D:$D,W$1,'VIN -MEGA'!$K:$K,$A21)+SUMIFS('PXK-HÓA ĐƠN'!$R:$R,'PXK-HÓA ĐƠN'!$D:$D,W$1,'PXK-HÓA ĐƠN'!$K:$K,$A21)</f>
        <v>0</v>
      </c>
      <c r="X21" s="41">
        <f>SUMIFS('VIN -MEGA'!$R:$R,'VIN -MEGA'!$D:$D,X$1,'VIN -MEGA'!$K:$K,$A21)+SUMIFS('PXK-HÓA ĐƠN'!$R:$R,'PXK-HÓA ĐƠN'!$D:$D,X$1,'PXK-HÓA ĐƠN'!$K:$K,$A21)</f>
        <v>0</v>
      </c>
      <c r="Y21" s="41">
        <f>SUMIFS('VIN -MEGA'!$R:$R,'VIN -MEGA'!$D:$D,Y$1,'VIN -MEGA'!$K:$K,$A21)+SUMIFS('PXK-HÓA ĐƠN'!$R:$R,'PXK-HÓA ĐƠN'!$D:$D,Y$1,'PXK-HÓA ĐƠN'!$K:$K,$A21)</f>
        <v>0</v>
      </c>
      <c r="Z21" s="41">
        <f>SUMIFS('VIN -MEGA'!$R:$R,'VIN -MEGA'!$D:$D,Z$1,'VIN -MEGA'!$K:$K,$A21)+SUMIFS('PXK-HÓA ĐƠN'!$R:$R,'PXK-HÓA ĐƠN'!$D:$D,Z$1,'PXK-HÓA ĐƠN'!$K:$K,$A21)</f>
        <v>0</v>
      </c>
      <c r="AA21" s="41">
        <f>SUMIFS('VIN -MEGA'!$R:$R,'VIN -MEGA'!$D:$D,AA$1,'VIN -MEGA'!$K:$K,$A21)+SUMIFS('PXK-HÓA ĐƠN'!$R:$R,'PXK-HÓA ĐƠN'!$D:$D,AA$1,'PXK-HÓA ĐƠN'!$K:$K,$A21)</f>
        <v>0</v>
      </c>
      <c r="AB21" s="41">
        <f>SUMIFS('VIN -MEGA'!$R:$R,'VIN -MEGA'!$D:$D,AB$1,'VIN -MEGA'!$K:$K,$A21)+SUMIFS('PXK-HÓA ĐƠN'!$R:$R,'PXK-HÓA ĐƠN'!$D:$D,AB$1,'PXK-HÓA ĐƠN'!$K:$K,$A21)</f>
        <v>0</v>
      </c>
      <c r="AC21" s="41">
        <f>SUMIFS('VIN -MEGA'!$R:$R,'VIN -MEGA'!$D:$D,AC$1,'VIN -MEGA'!$K:$K,$A21)+SUMIFS('PXK-HÓA ĐƠN'!$R:$R,'PXK-HÓA ĐƠN'!$D:$D,AC$1,'PXK-HÓA ĐƠN'!$K:$K,$A21)</f>
        <v>0</v>
      </c>
      <c r="AD21" s="41">
        <f>SUMIFS('VIN -MEGA'!$R:$R,'VIN -MEGA'!$D:$D,AD$1,'VIN -MEGA'!$K:$K,$A21)+SUMIFS('PXK-HÓA ĐƠN'!$R:$R,'PXK-HÓA ĐƠN'!$D:$D,AD$1,'PXK-HÓA ĐƠN'!$K:$K,$A21)</f>
        <v>0</v>
      </c>
      <c r="AE21" s="41">
        <f>SUMIFS('VIN -MEGA'!$R:$R,'VIN -MEGA'!$D:$D,AE$1,'VIN -MEGA'!$K:$K,$A21)+SUMIFS('PXK-HÓA ĐƠN'!$R:$R,'PXK-HÓA ĐƠN'!$D:$D,AE$1,'PXK-HÓA ĐƠN'!$K:$K,$A21)</f>
        <v>0</v>
      </c>
      <c r="AF21" s="41">
        <f>SUMIFS('VIN -MEGA'!$R:$R,'VIN -MEGA'!$D:$D,AF$1,'VIN -MEGA'!$K:$K,$A21)+SUMIFS('PXK-HÓA ĐƠN'!$R:$R,'PXK-HÓA ĐƠN'!$D:$D,AF$1,'PXK-HÓA ĐƠN'!$K:$K,$A21)</f>
        <v>0</v>
      </c>
      <c r="AG21" s="41">
        <f>SUMIFS('VIN -MEGA'!$R:$R,'VIN -MEGA'!$D:$D,AG$1,'VIN -MEGA'!$K:$K,$A21)+SUMIFS('PXK-HÓA ĐƠN'!$R:$R,'PXK-HÓA ĐƠN'!$D:$D,AG$1,'PXK-HÓA ĐƠN'!$K:$K,$A21)</f>
        <v>0</v>
      </c>
      <c r="AH21" s="41">
        <f>SUMIFS('VIN -MEGA'!$R:$R,'VIN -MEGA'!$D:$D,AH$1,'VIN -MEGA'!$K:$K,$A21)+SUMIFS('PXK-HÓA ĐƠN'!$R:$R,'PXK-HÓA ĐƠN'!$D:$D,AH$1,'PXK-HÓA ĐƠN'!$K:$K,$A21)</f>
        <v>0</v>
      </c>
      <c r="AI21" s="41">
        <f>SUMIFS('VIN -MEGA'!$R:$R,'VIN -MEGA'!$D:$D,AI$1,'VIN -MEGA'!$K:$K,$A21)+SUMIFS('PXK-HÓA ĐƠN'!$R:$R,'PXK-HÓA ĐƠN'!$D:$D,AI$1,'PXK-HÓA ĐƠN'!$K:$K,$A21)</f>
        <v>0</v>
      </c>
      <c r="AJ21" s="41">
        <f>SUMIFS('VIN -MEGA'!$R:$R,'VIN -MEGA'!$D:$D,AJ$1,'VIN -MEGA'!$K:$K,$A21)+SUMIFS('PXK-HÓA ĐƠN'!$R:$R,'PXK-HÓA ĐƠN'!$D:$D,AJ$1,'PXK-HÓA ĐƠN'!$K:$K,$A21)</f>
        <v>0</v>
      </c>
    </row>
    <row r="22" spans="1:36" ht="18.75" hidden="1" customHeight="1" x14ac:dyDescent="0.25">
      <c r="A22" s="23" t="s">
        <v>1703</v>
      </c>
      <c r="B22" s="22" t="s">
        <v>1704</v>
      </c>
      <c r="C22" s="24" t="s">
        <v>1762</v>
      </c>
      <c r="D22" t="str">
        <f t="shared" si="1"/>
        <v>Không kinh doanh</v>
      </c>
      <c r="E22" s="43">
        <f t="shared" si="2"/>
        <v>0</v>
      </c>
      <c r="F22" s="43"/>
      <c r="G22" s="41">
        <f>SUMIFS('VIN -MEGA'!$R:$R,'VIN -MEGA'!$D:$D,G$1,'VIN -MEGA'!$K:$K,$A22)+SUMIFS('PXK-HÓA ĐƠN'!$R:$R,'PXK-HÓA ĐƠN'!$D:$D,G$1,'PXK-HÓA ĐƠN'!$K:$K,$A22)</f>
        <v>0</v>
      </c>
      <c r="H22" s="41">
        <f>SUMIFS('VIN -MEGA'!$R:$R,'VIN -MEGA'!$D:$D,H$1,'VIN -MEGA'!$K:$K,$A22)+SUMIFS('PXK-HÓA ĐƠN'!$R:$R,'PXK-HÓA ĐƠN'!$D:$D,H$1,'PXK-HÓA ĐƠN'!$K:$K,$A22)</f>
        <v>0</v>
      </c>
      <c r="I22" s="41">
        <f>SUMIFS('VIN -MEGA'!$R:$R,'VIN -MEGA'!$D:$D,I$1,'VIN -MEGA'!$K:$K,$A22)+SUMIFS('PXK-HÓA ĐƠN'!$R:$R,'PXK-HÓA ĐƠN'!$D:$D,I$1,'PXK-HÓA ĐƠN'!$K:$K,$A22)</f>
        <v>0</v>
      </c>
      <c r="J22" s="41">
        <f>SUMIFS('VIN -MEGA'!$R:$R,'VIN -MEGA'!$D:$D,J$1,'VIN -MEGA'!$K:$K,$A22)+SUMIFS('PXK-HÓA ĐƠN'!$R:$R,'PXK-HÓA ĐƠN'!$D:$D,J$1,'PXK-HÓA ĐƠN'!$K:$K,$A22)</f>
        <v>0</v>
      </c>
      <c r="K22" s="41">
        <f>SUMIFS('VIN -MEGA'!$R:$R,'VIN -MEGA'!$D:$D,K$1,'VIN -MEGA'!$K:$K,$A22)+SUMIFS('PXK-HÓA ĐƠN'!$R:$R,'PXK-HÓA ĐƠN'!$D:$D,K$1,'PXK-HÓA ĐƠN'!$K:$K,$A22)</f>
        <v>0</v>
      </c>
      <c r="L22" s="41">
        <f>SUMIFS('VIN -MEGA'!$R:$R,'VIN -MEGA'!$D:$D,L$1,'VIN -MEGA'!$K:$K,$A22)+SUMIFS('PXK-HÓA ĐƠN'!$R:$R,'PXK-HÓA ĐƠN'!$D:$D,L$1,'PXK-HÓA ĐƠN'!$K:$K,$A22)</f>
        <v>0</v>
      </c>
      <c r="M22" s="41">
        <f>SUMIFS('VIN -MEGA'!$R:$R,'VIN -MEGA'!$D:$D,M$1,'VIN -MEGA'!$K:$K,$A22)+SUMIFS('PXK-HÓA ĐƠN'!$R:$R,'PXK-HÓA ĐƠN'!$D:$D,M$1,'PXK-HÓA ĐƠN'!$K:$K,$A22)</f>
        <v>0</v>
      </c>
      <c r="N22" s="41">
        <f>SUMIFS('VIN -MEGA'!$R:$R,'VIN -MEGA'!$D:$D,N$1,'VIN -MEGA'!$K:$K,$A22)+SUMIFS('PXK-HÓA ĐƠN'!$R:$R,'PXK-HÓA ĐƠN'!$D:$D,N$1,'PXK-HÓA ĐƠN'!$K:$K,$A22)</f>
        <v>0</v>
      </c>
      <c r="O22" s="41">
        <f>SUMIFS('VIN -MEGA'!$R:$R,'VIN -MEGA'!$D:$D,O$1,'VIN -MEGA'!$K:$K,$A22)+SUMIFS('PXK-HÓA ĐƠN'!$R:$R,'PXK-HÓA ĐƠN'!$D:$D,O$1,'PXK-HÓA ĐƠN'!$K:$K,$A22)</f>
        <v>0</v>
      </c>
      <c r="P22" s="41">
        <f>SUMIFS('VIN -MEGA'!$R:$R,'VIN -MEGA'!$D:$D,P$1,'VIN -MEGA'!$K:$K,$A22)+SUMIFS('PXK-HÓA ĐƠN'!$R:$R,'PXK-HÓA ĐƠN'!$D:$D,P$1,'PXK-HÓA ĐƠN'!$K:$K,$A22)</f>
        <v>0</v>
      </c>
      <c r="Q22" s="41">
        <f>SUMIFS('VIN -MEGA'!$R:$R,'VIN -MEGA'!$D:$D,Q$1,'VIN -MEGA'!$K:$K,$A22)+SUMIFS('PXK-HÓA ĐƠN'!$R:$R,'PXK-HÓA ĐƠN'!$D:$D,Q$1,'PXK-HÓA ĐƠN'!$K:$K,$A22)</f>
        <v>0</v>
      </c>
      <c r="R22" s="41">
        <f>SUMIFS('VIN -MEGA'!$R:$R,'VIN -MEGA'!$D:$D,R$1,'VIN -MEGA'!$K:$K,$A22)+SUMIFS('PXK-HÓA ĐƠN'!$R:$R,'PXK-HÓA ĐƠN'!$D:$D,R$1,'PXK-HÓA ĐƠN'!$K:$K,$A22)</f>
        <v>0</v>
      </c>
      <c r="S22" s="41">
        <f>SUMIFS('VIN -MEGA'!$R:$R,'VIN -MEGA'!$D:$D,S$1,'VIN -MEGA'!$K:$K,$A22)+SUMIFS('PXK-HÓA ĐƠN'!$R:$R,'PXK-HÓA ĐƠN'!$D:$D,S$1,'PXK-HÓA ĐƠN'!$K:$K,$A22)</f>
        <v>0</v>
      </c>
      <c r="T22" s="41">
        <f>SUMIFS('VIN -MEGA'!$R:$R,'VIN -MEGA'!$D:$D,T$1,'VIN -MEGA'!$K:$K,$A22)+SUMIFS('PXK-HÓA ĐƠN'!$R:$R,'PXK-HÓA ĐƠN'!$D:$D,T$1,'PXK-HÓA ĐƠN'!$K:$K,$A22)</f>
        <v>0</v>
      </c>
      <c r="U22" s="41">
        <f>SUMIFS('VIN -MEGA'!$R:$R,'VIN -MEGA'!$D:$D,U$1,'VIN -MEGA'!$K:$K,$A22)+SUMIFS('PXK-HÓA ĐƠN'!$R:$R,'PXK-HÓA ĐƠN'!$D:$D,U$1,'PXK-HÓA ĐƠN'!$K:$K,$A22)</f>
        <v>0</v>
      </c>
      <c r="V22" s="41">
        <f>SUMIFS('VIN -MEGA'!$R:$R,'VIN -MEGA'!$D:$D,V$1,'VIN -MEGA'!$K:$K,$A22)+SUMIFS('PXK-HÓA ĐƠN'!$R:$R,'PXK-HÓA ĐƠN'!$D:$D,V$1,'PXK-HÓA ĐƠN'!$K:$K,$A22)</f>
        <v>0</v>
      </c>
      <c r="W22" s="41">
        <f>SUMIFS('VIN -MEGA'!$R:$R,'VIN -MEGA'!$D:$D,W$1,'VIN -MEGA'!$K:$K,$A22)+SUMIFS('PXK-HÓA ĐƠN'!$R:$R,'PXK-HÓA ĐƠN'!$D:$D,W$1,'PXK-HÓA ĐƠN'!$K:$K,$A22)</f>
        <v>0</v>
      </c>
      <c r="X22" s="41">
        <f>SUMIFS('VIN -MEGA'!$R:$R,'VIN -MEGA'!$D:$D,X$1,'VIN -MEGA'!$K:$K,$A22)+SUMIFS('PXK-HÓA ĐƠN'!$R:$R,'PXK-HÓA ĐƠN'!$D:$D,X$1,'PXK-HÓA ĐƠN'!$K:$K,$A22)</f>
        <v>0</v>
      </c>
      <c r="Y22" s="41">
        <f>SUMIFS('VIN -MEGA'!$R:$R,'VIN -MEGA'!$D:$D,Y$1,'VIN -MEGA'!$K:$K,$A22)+SUMIFS('PXK-HÓA ĐƠN'!$R:$R,'PXK-HÓA ĐƠN'!$D:$D,Y$1,'PXK-HÓA ĐƠN'!$K:$K,$A22)</f>
        <v>0</v>
      </c>
      <c r="Z22" s="41">
        <f>SUMIFS('VIN -MEGA'!$R:$R,'VIN -MEGA'!$D:$D,Z$1,'VIN -MEGA'!$K:$K,$A22)+SUMIFS('PXK-HÓA ĐƠN'!$R:$R,'PXK-HÓA ĐƠN'!$D:$D,Z$1,'PXK-HÓA ĐƠN'!$K:$K,$A22)</f>
        <v>0</v>
      </c>
      <c r="AA22" s="41">
        <f>SUMIFS('VIN -MEGA'!$R:$R,'VIN -MEGA'!$D:$D,AA$1,'VIN -MEGA'!$K:$K,$A22)+SUMIFS('PXK-HÓA ĐƠN'!$R:$R,'PXK-HÓA ĐƠN'!$D:$D,AA$1,'PXK-HÓA ĐƠN'!$K:$K,$A22)</f>
        <v>0</v>
      </c>
      <c r="AB22" s="41">
        <f>SUMIFS('VIN -MEGA'!$R:$R,'VIN -MEGA'!$D:$D,AB$1,'VIN -MEGA'!$K:$K,$A22)+SUMIFS('PXK-HÓA ĐƠN'!$R:$R,'PXK-HÓA ĐƠN'!$D:$D,AB$1,'PXK-HÓA ĐƠN'!$K:$K,$A22)</f>
        <v>0</v>
      </c>
      <c r="AC22" s="41">
        <f>SUMIFS('VIN -MEGA'!$R:$R,'VIN -MEGA'!$D:$D,AC$1,'VIN -MEGA'!$K:$K,$A22)+SUMIFS('PXK-HÓA ĐƠN'!$R:$R,'PXK-HÓA ĐƠN'!$D:$D,AC$1,'PXK-HÓA ĐƠN'!$K:$K,$A22)</f>
        <v>0</v>
      </c>
      <c r="AD22" s="41">
        <f>SUMIFS('VIN -MEGA'!$R:$R,'VIN -MEGA'!$D:$D,AD$1,'VIN -MEGA'!$K:$K,$A22)+SUMIFS('PXK-HÓA ĐƠN'!$R:$R,'PXK-HÓA ĐƠN'!$D:$D,AD$1,'PXK-HÓA ĐƠN'!$K:$K,$A22)</f>
        <v>0</v>
      </c>
      <c r="AE22" s="41">
        <f>SUMIFS('VIN -MEGA'!$R:$R,'VIN -MEGA'!$D:$D,AE$1,'VIN -MEGA'!$K:$K,$A22)+SUMIFS('PXK-HÓA ĐƠN'!$R:$R,'PXK-HÓA ĐƠN'!$D:$D,AE$1,'PXK-HÓA ĐƠN'!$K:$K,$A22)</f>
        <v>0</v>
      </c>
      <c r="AF22" s="41">
        <f>SUMIFS('VIN -MEGA'!$R:$R,'VIN -MEGA'!$D:$D,AF$1,'VIN -MEGA'!$K:$K,$A22)+SUMIFS('PXK-HÓA ĐƠN'!$R:$R,'PXK-HÓA ĐƠN'!$D:$D,AF$1,'PXK-HÓA ĐƠN'!$K:$K,$A22)</f>
        <v>0</v>
      </c>
      <c r="AG22" s="41">
        <f>SUMIFS('VIN -MEGA'!$R:$R,'VIN -MEGA'!$D:$D,AG$1,'VIN -MEGA'!$K:$K,$A22)+SUMIFS('PXK-HÓA ĐƠN'!$R:$R,'PXK-HÓA ĐƠN'!$D:$D,AG$1,'PXK-HÓA ĐƠN'!$K:$K,$A22)</f>
        <v>0</v>
      </c>
      <c r="AH22" s="41">
        <f>SUMIFS('VIN -MEGA'!$R:$R,'VIN -MEGA'!$D:$D,AH$1,'VIN -MEGA'!$K:$K,$A22)+SUMIFS('PXK-HÓA ĐƠN'!$R:$R,'PXK-HÓA ĐƠN'!$D:$D,AH$1,'PXK-HÓA ĐƠN'!$K:$K,$A22)</f>
        <v>0</v>
      </c>
      <c r="AI22" s="41">
        <f>SUMIFS('VIN -MEGA'!$R:$R,'VIN -MEGA'!$D:$D,AI$1,'VIN -MEGA'!$K:$K,$A22)+SUMIFS('PXK-HÓA ĐƠN'!$R:$R,'PXK-HÓA ĐƠN'!$D:$D,AI$1,'PXK-HÓA ĐƠN'!$K:$K,$A22)</f>
        <v>0</v>
      </c>
      <c r="AJ22" s="41">
        <f>SUMIFS('VIN -MEGA'!$R:$R,'VIN -MEGA'!$D:$D,AJ$1,'VIN -MEGA'!$K:$K,$A22)+SUMIFS('PXK-HÓA ĐƠN'!$R:$R,'PXK-HÓA ĐƠN'!$D:$D,AJ$1,'PXK-HÓA ĐƠN'!$K:$K,$A22)</f>
        <v>0</v>
      </c>
    </row>
    <row r="23" spans="1:36" ht="18.75" hidden="1" customHeight="1" x14ac:dyDescent="0.25">
      <c r="A23" s="23" t="s">
        <v>1705</v>
      </c>
      <c r="B23" s="22" t="s">
        <v>1706</v>
      </c>
      <c r="C23" s="24" t="s">
        <v>29</v>
      </c>
      <c r="D23" t="str">
        <f t="shared" si="1"/>
        <v>Không kinh doanh</v>
      </c>
      <c r="E23" s="43">
        <f t="shared" si="2"/>
        <v>0</v>
      </c>
      <c r="F23" s="43"/>
      <c r="G23" s="41">
        <f>SUMIFS('VIN -MEGA'!$R:$R,'VIN -MEGA'!$D:$D,G$1,'VIN -MEGA'!$K:$K,$A23)+SUMIFS('PXK-HÓA ĐƠN'!$R:$R,'PXK-HÓA ĐƠN'!$D:$D,G$1,'PXK-HÓA ĐƠN'!$K:$K,$A23)</f>
        <v>0</v>
      </c>
      <c r="H23" s="41">
        <f>SUMIFS('VIN -MEGA'!$R:$R,'VIN -MEGA'!$D:$D,H$1,'VIN -MEGA'!$K:$K,$A23)+SUMIFS('PXK-HÓA ĐƠN'!$R:$R,'PXK-HÓA ĐƠN'!$D:$D,H$1,'PXK-HÓA ĐƠN'!$K:$K,$A23)</f>
        <v>0</v>
      </c>
      <c r="I23" s="41">
        <f>SUMIFS('VIN -MEGA'!$R:$R,'VIN -MEGA'!$D:$D,I$1,'VIN -MEGA'!$K:$K,$A23)+SUMIFS('PXK-HÓA ĐƠN'!$R:$R,'PXK-HÓA ĐƠN'!$D:$D,I$1,'PXK-HÓA ĐƠN'!$K:$K,$A23)</f>
        <v>0</v>
      </c>
      <c r="J23" s="41">
        <f>SUMIFS('VIN -MEGA'!$R:$R,'VIN -MEGA'!$D:$D,J$1,'VIN -MEGA'!$K:$K,$A23)+SUMIFS('PXK-HÓA ĐƠN'!$R:$R,'PXK-HÓA ĐƠN'!$D:$D,J$1,'PXK-HÓA ĐƠN'!$K:$K,$A23)</f>
        <v>0</v>
      </c>
      <c r="K23" s="41">
        <f>SUMIFS('VIN -MEGA'!$R:$R,'VIN -MEGA'!$D:$D,K$1,'VIN -MEGA'!$K:$K,$A23)+SUMIFS('PXK-HÓA ĐƠN'!$R:$R,'PXK-HÓA ĐƠN'!$D:$D,K$1,'PXK-HÓA ĐƠN'!$K:$K,$A23)</f>
        <v>0</v>
      </c>
      <c r="L23" s="41">
        <f>SUMIFS('VIN -MEGA'!$R:$R,'VIN -MEGA'!$D:$D,L$1,'VIN -MEGA'!$K:$K,$A23)+SUMIFS('PXK-HÓA ĐƠN'!$R:$R,'PXK-HÓA ĐƠN'!$D:$D,L$1,'PXK-HÓA ĐƠN'!$K:$K,$A23)</f>
        <v>0</v>
      </c>
      <c r="M23" s="41">
        <f>SUMIFS('VIN -MEGA'!$R:$R,'VIN -MEGA'!$D:$D,M$1,'VIN -MEGA'!$K:$K,$A23)+SUMIFS('PXK-HÓA ĐƠN'!$R:$R,'PXK-HÓA ĐƠN'!$D:$D,M$1,'PXK-HÓA ĐƠN'!$K:$K,$A23)</f>
        <v>0</v>
      </c>
      <c r="N23" s="41">
        <f>SUMIFS('VIN -MEGA'!$R:$R,'VIN -MEGA'!$D:$D,N$1,'VIN -MEGA'!$K:$K,$A23)+SUMIFS('PXK-HÓA ĐƠN'!$R:$R,'PXK-HÓA ĐƠN'!$D:$D,N$1,'PXK-HÓA ĐƠN'!$K:$K,$A23)</f>
        <v>0</v>
      </c>
      <c r="O23" s="41">
        <f>SUMIFS('VIN -MEGA'!$R:$R,'VIN -MEGA'!$D:$D,O$1,'VIN -MEGA'!$K:$K,$A23)+SUMIFS('PXK-HÓA ĐƠN'!$R:$R,'PXK-HÓA ĐƠN'!$D:$D,O$1,'PXK-HÓA ĐƠN'!$K:$K,$A23)</f>
        <v>0</v>
      </c>
      <c r="P23" s="41">
        <f>SUMIFS('VIN -MEGA'!$R:$R,'VIN -MEGA'!$D:$D,P$1,'VIN -MEGA'!$K:$K,$A23)+SUMIFS('PXK-HÓA ĐƠN'!$R:$R,'PXK-HÓA ĐƠN'!$D:$D,P$1,'PXK-HÓA ĐƠN'!$K:$K,$A23)</f>
        <v>0</v>
      </c>
      <c r="Q23" s="41">
        <f>SUMIFS('VIN -MEGA'!$R:$R,'VIN -MEGA'!$D:$D,Q$1,'VIN -MEGA'!$K:$K,$A23)+SUMIFS('PXK-HÓA ĐƠN'!$R:$R,'PXK-HÓA ĐƠN'!$D:$D,Q$1,'PXK-HÓA ĐƠN'!$K:$K,$A23)</f>
        <v>0</v>
      </c>
      <c r="R23" s="41">
        <f>SUMIFS('VIN -MEGA'!$R:$R,'VIN -MEGA'!$D:$D,R$1,'VIN -MEGA'!$K:$K,$A23)+SUMIFS('PXK-HÓA ĐƠN'!$R:$R,'PXK-HÓA ĐƠN'!$D:$D,R$1,'PXK-HÓA ĐƠN'!$K:$K,$A23)</f>
        <v>0</v>
      </c>
      <c r="S23" s="41">
        <f>SUMIFS('VIN -MEGA'!$R:$R,'VIN -MEGA'!$D:$D,S$1,'VIN -MEGA'!$K:$K,$A23)+SUMIFS('PXK-HÓA ĐƠN'!$R:$R,'PXK-HÓA ĐƠN'!$D:$D,S$1,'PXK-HÓA ĐƠN'!$K:$K,$A23)</f>
        <v>0</v>
      </c>
      <c r="T23" s="41">
        <f>SUMIFS('VIN -MEGA'!$R:$R,'VIN -MEGA'!$D:$D,T$1,'VIN -MEGA'!$K:$K,$A23)+SUMIFS('PXK-HÓA ĐƠN'!$R:$R,'PXK-HÓA ĐƠN'!$D:$D,T$1,'PXK-HÓA ĐƠN'!$K:$K,$A23)</f>
        <v>0</v>
      </c>
      <c r="U23" s="41">
        <f>SUMIFS('VIN -MEGA'!$R:$R,'VIN -MEGA'!$D:$D,U$1,'VIN -MEGA'!$K:$K,$A23)+SUMIFS('PXK-HÓA ĐƠN'!$R:$R,'PXK-HÓA ĐƠN'!$D:$D,U$1,'PXK-HÓA ĐƠN'!$K:$K,$A23)</f>
        <v>0</v>
      </c>
      <c r="V23" s="41">
        <f>SUMIFS('VIN -MEGA'!$R:$R,'VIN -MEGA'!$D:$D,V$1,'VIN -MEGA'!$K:$K,$A23)+SUMIFS('PXK-HÓA ĐƠN'!$R:$R,'PXK-HÓA ĐƠN'!$D:$D,V$1,'PXK-HÓA ĐƠN'!$K:$K,$A23)</f>
        <v>0</v>
      </c>
      <c r="W23" s="41">
        <f>SUMIFS('VIN -MEGA'!$R:$R,'VIN -MEGA'!$D:$D,W$1,'VIN -MEGA'!$K:$K,$A23)+SUMIFS('PXK-HÓA ĐƠN'!$R:$R,'PXK-HÓA ĐƠN'!$D:$D,W$1,'PXK-HÓA ĐƠN'!$K:$K,$A23)</f>
        <v>0</v>
      </c>
      <c r="X23" s="41">
        <f>SUMIFS('VIN -MEGA'!$R:$R,'VIN -MEGA'!$D:$D,X$1,'VIN -MEGA'!$K:$K,$A23)+SUMIFS('PXK-HÓA ĐƠN'!$R:$R,'PXK-HÓA ĐƠN'!$D:$D,X$1,'PXK-HÓA ĐƠN'!$K:$K,$A23)</f>
        <v>0</v>
      </c>
      <c r="Y23" s="41">
        <f>SUMIFS('VIN -MEGA'!$R:$R,'VIN -MEGA'!$D:$D,Y$1,'VIN -MEGA'!$K:$K,$A23)+SUMIFS('PXK-HÓA ĐƠN'!$R:$R,'PXK-HÓA ĐƠN'!$D:$D,Y$1,'PXK-HÓA ĐƠN'!$K:$K,$A23)</f>
        <v>0</v>
      </c>
      <c r="Z23" s="41">
        <f>SUMIFS('VIN -MEGA'!$R:$R,'VIN -MEGA'!$D:$D,Z$1,'VIN -MEGA'!$K:$K,$A23)+SUMIFS('PXK-HÓA ĐƠN'!$R:$R,'PXK-HÓA ĐƠN'!$D:$D,Z$1,'PXK-HÓA ĐƠN'!$K:$K,$A23)</f>
        <v>0</v>
      </c>
      <c r="AA23" s="41">
        <f>SUMIFS('VIN -MEGA'!$R:$R,'VIN -MEGA'!$D:$D,AA$1,'VIN -MEGA'!$K:$K,$A23)+SUMIFS('PXK-HÓA ĐƠN'!$R:$R,'PXK-HÓA ĐƠN'!$D:$D,AA$1,'PXK-HÓA ĐƠN'!$K:$K,$A23)</f>
        <v>0</v>
      </c>
      <c r="AB23" s="41">
        <f>SUMIFS('VIN -MEGA'!$R:$R,'VIN -MEGA'!$D:$D,AB$1,'VIN -MEGA'!$K:$K,$A23)+SUMIFS('PXK-HÓA ĐƠN'!$R:$R,'PXK-HÓA ĐƠN'!$D:$D,AB$1,'PXK-HÓA ĐƠN'!$K:$K,$A23)</f>
        <v>0</v>
      </c>
      <c r="AC23" s="41">
        <f>SUMIFS('VIN -MEGA'!$R:$R,'VIN -MEGA'!$D:$D,AC$1,'VIN -MEGA'!$K:$K,$A23)+SUMIFS('PXK-HÓA ĐƠN'!$R:$R,'PXK-HÓA ĐƠN'!$D:$D,AC$1,'PXK-HÓA ĐƠN'!$K:$K,$A23)</f>
        <v>0</v>
      </c>
      <c r="AD23" s="41">
        <f>SUMIFS('VIN -MEGA'!$R:$R,'VIN -MEGA'!$D:$D,AD$1,'VIN -MEGA'!$K:$K,$A23)+SUMIFS('PXK-HÓA ĐƠN'!$R:$R,'PXK-HÓA ĐƠN'!$D:$D,AD$1,'PXK-HÓA ĐƠN'!$K:$K,$A23)</f>
        <v>0</v>
      </c>
      <c r="AE23" s="41">
        <f>SUMIFS('VIN -MEGA'!$R:$R,'VIN -MEGA'!$D:$D,AE$1,'VIN -MEGA'!$K:$K,$A23)+SUMIFS('PXK-HÓA ĐƠN'!$R:$R,'PXK-HÓA ĐƠN'!$D:$D,AE$1,'PXK-HÓA ĐƠN'!$K:$K,$A23)</f>
        <v>0</v>
      </c>
      <c r="AF23" s="41">
        <f>SUMIFS('VIN -MEGA'!$R:$R,'VIN -MEGA'!$D:$D,AF$1,'VIN -MEGA'!$K:$K,$A23)+SUMIFS('PXK-HÓA ĐƠN'!$R:$R,'PXK-HÓA ĐƠN'!$D:$D,AF$1,'PXK-HÓA ĐƠN'!$K:$K,$A23)</f>
        <v>0</v>
      </c>
      <c r="AG23" s="41">
        <f>SUMIFS('VIN -MEGA'!$R:$R,'VIN -MEGA'!$D:$D,AG$1,'VIN -MEGA'!$K:$K,$A23)+SUMIFS('PXK-HÓA ĐƠN'!$R:$R,'PXK-HÓA ĐƠN'!$D:$D,AG$1,'PXK-HÓA ĐƠN'!$K:$K,$A23)</f>
        <v>0</v>
      </c>
      <c r="AH23" s="41">
        <f>SUMIFS('VIN -MEGA'!$R:$R,'VIN -MEGA'!$D:$D,AH$1,'VIN -MEGA'!$K:$K,$A23)+SUMIFS('PXK-HÓA ĐƠN'!$R:$R,'PXK-HÓA ĐƠN'!$D:$D,AH$1,'PXK-HÓA ĐƠN'!$K:$K,$A23)</f>
        <v>0</v>
      </c>
      <c r="AI23" s="41">
        <f>SUMIFS('VIN -MEGA'!$R:$R,'VIN -MEGA'!$D:$D,AI$1,'VIN -MEGA'!$K:$K,$A23)+SUMIFS('PXK-HÓA ĐƠN'!$R:$R,'PXK-HÓA ĐƠN'!$D:$D,AI$1,'PXK-HÓA ĐƠN'!$K:$K,$A23)</f>
        <v>0</v>
      </c>
      <c r="AJ23" s="41">
        <f>SUMIFS('VIN -MEGA'!$R:$R,'VIN -MEGA'!$D:$D,AJ$1,'VIN -MEGA'!$K:$K,$A23)+SUMIFS('PXK-HÓA ĐƠN'!$R:$R,'PXK-HÓA ĐƠN'!$D:$D,AJ$1,'PXK-HÓA ĐƠN'!$K:$K,$A23)</f>
        <v>0</v>
      </c>
    </row>
    <row r="24" spans="1:36" ht="18.75" hidden="1" customHeight="1" x14ac:dyDescent="0.25">
      <c r="A24" s="23" t="s">
        <v>1707</v>
      </c>
      <c r="B24" s="22" t="s">
        <v>1708</v>
      </c>
      <c r="C24" s="24" t="s">
        <v>1761</v>
      </c>
      <c r="D24" t="str">
        <f t="shared" si="1"/>
        <v>Không kinh doanh</v>
      </c>
      <c r="E24" s="43">
        <f t="shared" si="2"/>
        <v>0</v>
      </c>
      <c r="F24" s="43"/>
      <c r="G24" s="41">
        <f>SUMIFS('VIN -MEGA'!$R:$R,'VIN -MEGA'!$D:$D,G$1,'VIN -MEGA'!$K:$K,$A24)+SUMIFS('PXK-HÓA ĐƠN'!$R:$R,'PXK-HÓA ĐƠN'!$D:$D,G$1,'PXK-HÓA ĐƠN'!$K:$K,$A24)</f>
        <v>0</v>
      </c>
      <c r="H24" s="41">
        <f>SUMIFS('VIN -MEGA'!$R:$R,'VIN -MEGA'!$D:$D,H$1,'VIN -MEGA'!$K:$K,$A24)+SUMIFS('PXK-HÓA ĐƠN'!$R:$R,'PXK-HÓA ĐƠN'!$D:$D,H$1,'PXK-HÓA ĐƠN'!$K:$K,$A24)</f>
        <v>0</v>
      </c>
      <c r="I24" s="41">
        <f>SUMIFS('VIN -MEGA'!$R:$R,'VIN -MEGA'!$D:$D,I$1,'VIN -MEGA'!$K:$K,$A24)+SUMIFS('PXK-HÓA ĐƠN'!$R:$R,'PXK-HÓA ĐƠN'!$D:$D,I$1,'PXK-HÓA ĐƠN'!$K:$K,$A24)</f>
        <v>0</v>
      </c>
      <c r="J24" s="41">
        <f>SUMIFS('VIN -MEGA'!$R:$R,'VIN -MEGA'!$D:$D,J$1,'VIN -MEGA'!$K:$K,$A24)+SUMIFS('PXK-HÓA ĐƠN'!$R:$R,'PXK-HÓA ĐƠN'!$D:$D,J$1,'PXK-HÓA ĐƠN'!$K:$K,$A24)</f>
        <v>0</v>
      </c>
      <c r="K24" s="41">
        <f>SUMIFS('VIN -MEGA'!$R:$R,'VIN -MEGA'!$D:$D,K$1,'VIN -MEGA'!$K:$K,$A24)+SUMIFS('PXK-HÓA ĐƠN'!$R:$R,'PXK-HÓA ĐƠN'!$D:$D,K$1,'PXK-HÓA ĐƠN'!$K:$K,$A24)</f>
        <v>0</v>
      </c>
      <c r="L24" s="41">
        <f>SUMIFS('VIN -MEGA'!$R:$R,'VIN -MEGA'!$D:$D,L$1,'VIN -MEGA'!$K:$K,$A24)+SUMIFS('PXK-HÓA ĐƠN'!$R:$R,'PXK-HÓA ĐƠN'!$D:$D,L$1,'PXK-HÓA ĐƠN'!$K:$K,$A24)</f>
        <v>0</v>
      </c>
      <c r="M24" s="41">
        <f>SUMIFS('VIN -MEGA'!$R:$R,'VIN -MEGA'!$D:$D,M$1,'VIN -MEGA'!$K:$K,$A24)+SUMIFS('PXK-HÓA ĐƠN'!$R:$R,'PXK-HÓA ĐƠN'!$D:$D,M$1,'PXK-HÓA ĐƠN'!$K:$K,$A24)</f>
        <v>0</v>
      </c>
      <c r="N24" s="41">
        <f>SUMIFS('VIN -MEGA'!$R:$R,'VIN -MEGA'!$D:$D,N$1,'VIN -MEGA'!$K:$K,$A24)+SUMIFS('PXK-HÓA ĐƠN'!$R:$R,'PXK-HÓA ĐƠN'!$D:$D,N$1,'PXK-HÓA ĐƠN'!$K:$K,$A24)</f>
        <v>0</v>
      </c>
      <c r="O24" s="41">
        <f>SUMIFS('VIN -MEGA'!$R:$R,'VIN -MEGA'!$D:$D,O$1,'VIN -MEGA'!$K:$K,$A24)+SUMIFS('PXK-HÓA ĐƠN'!$R:$R,'PXK-HÓA ĐƠN'!$D:$D,O$1,'PXK-HÓA ĐƠN'!$K:$K,$A24)</f>
        <v>0</v>
      </c>
      <c r="P24" s="41">
        <f>SUMIFS('VIN -MEGA'!$R:$R,'VIN -MEGA'!$D:$D,P$1,'VIN -MEGA'!$K:$K,$A24)+SUMIFS('PXK-HÓA ĐƠN'!$R:$R,'PXK-HÓA ĐƠN'!$D:$D,P$1,'PXK-HÓA ĐƠN'!$K:$K,$A24)</f>
        <v>0</v>
      </c>
      <c r="Q24" s="41">
        <f>SUMIFS('VIN -MEGA'!$R:$R,'VIN -MEGA'!$D:$D,Q$1,'VIN -MEGA'!$K:$K,$A24)+SUMIFS('PXK-HÓA ĐƠN'!$R:$R,'PXK-HÓA ĐƠN'!$D:$D,Q$1,'PXK-HÓA ĐƠN'!$K:$K,$A24)</f>
        <v>0</v>
      </c>
      <c r="R24" s="41">
        <f>SUMIFS('VIN -MEGA'!$R:$R,'VIN -MEGA'!$D:$D,R$1,'VIN -MEGA'!$K:$K,$A24)+SUMIFS('PXK-HÓA ĐƠN'!$R:$R,'PXK-HÓA ĐƠN'!$D:$D,R$1,'PXK-HÓA ĐƠN'!$K:$K,$A24)</f>
        <v>0</v>
      </c>
      <c r="S24" s="41">
        <f>SUMIFS('VIN -MEGA'!$R:$R,'VIN -MEGA'!$D:$D,S$1,'VIN -MEGA'!$K:$K,$A24)+SUMIFS('PXK-HÓA ĐƠN'!$R:$R,'PXK-HÓA ĐƠN'!$D:$D,S$1,'PXK-HÓA ĐƠN'!$K:$K,$A24)</f>
        <v>0</v>
      </c>
      <c r="T24" s="41">
        <f>SUMIFS('VIN -MEGA'!$R:$R,'VIN -MEGA'!$D:$D,T$1,'VIN -MEGA'!$K:$K,$A24)+SUMIFS('PXK-HÓA ĐƠN'!$R:$R,'PXK-HÓA ĐƠN'!$D:$D,T$1,'PXK-HÓA ĐƠN'!$K:$K,$A24)</f>
        <v>0</v>
      </c>
      <c r="U24" s="41">
        <f>SUMIFS('VIN -MEGA'!$R:$R,'VIN -MEGA'!$D:$D,U$1,'VIN -MEGA'!$K:$K,$A24)+SUMIFS('PXK-HÓA ĐƠN'!$R:$R,'PXK-HÓA ĐƠN'!$D:$D,U$1,'PXK-HÓA ĐƠN'!$K:$K,$A24)</f>
        <v>0</v>
      </c>
      <c r="V24" s="41">
        <f>SUMIFS('VIN -MEGA'!$R:$R,'VIN -MEGA'!$D:$D,V$1,'VIN -MEGA'!$K:$K,$A24)+SUMIFS('PXK-HÓA ĐƠN'!$R:$R,'PXK-HÓA ĐƠN'!$D:$D,V$1,'PXK-HÓA ĐƠN'!$K:$K,$A24)</f>
        <v>0</v>
      </c>
      <c r="W24" s="41">
        <f>SUMIFS('VIN -MEGA'!$R:$R,'VIN -MEGA'!$D:$D,W$1,'VIN -MEGA'!$K:$K,$A24)+SUMIFS('PXK-HÓA ĐƠN'!$R:$R,'PXK-HÓA ĐƠN'!$D:$D,W$1,'PXK-HÓA ĐƠN'!$K:$K,$A24)</f>
        <v>0</v>
      </c>
      <c r="X24" s="41">
        <f>SUMIFS('VIN -MEGA'!$R:$R,'VIN -MEGA'!$D:$D,X$1,'VIN -MEGA'!$K:$K,$A24)+SUMIFS('PXK-HÓA ĐƠN'!$R:$R,'PXK-HÓA ĐƠN'!$D:$D,X$1,'PXK-HÓA ĐƠN'!$K:$K,$A24)</f>
        <v>0</v>
      </c>
      <c r="Y24" s="41">
        <f>SUMIFS('VIN -MEGA'!$R:$R,'VIN -MEGA'!$D:$D,Y$1,'VIN -MEGA'!$K:$K,$A24)+SUMIFS('PXK-HÓA ĐƠN'!$R:$R,'PXK-HÓA ĐƠN'!$D:$D,Y$1,'PXK-HÓA ĐƠN'!$K:$K,$A24)</f>
        <v>0</v>
      </c>
      <c r="Z24" s="41">
        <f>SUMIFS('VIN -MEGA'!$R:$R,'VIN -MEGA'!$D:$D,Z$1,'VIN -MEGA'!$K:$K,$A24)+SUMIFS('PXK-HÓA ĐƠN'!$R:$R,'PXK-HÓA ĐƠN'!$D:$D,Z$1,'PXK-HÓA ĐƠN'!$K:$K,$A24)</f>
        <v>0</v>
      </c>
      <c r="AA24" s="41">
        <f>SUMIFS('VIN -MEGA'!$R:$R,'VIN -MEGA'!$D:$D,AA$1,'VIN -MEGA'!$K:$K,$A24)+SUMIFS('PXK-HÓA ĐƠN'!$R:$R,'PXK-HÓA ĐƠN'!$D:$D,AA$1,'PXK-HÓA ĐƠN'!$K:$K,$A24)</f>
        <v>0</v>
      </c>
      <c r="AB24" s="41">
        <f>SUMIFS('VIN -MEGA'!$R:$R,'VIN -MEGA'!$D:$D,AB$1,'VIN -MEGA'!$K:$K,$A24)+SUMIFS('PXK-HÓA ĐƠN'!$R:$R,'PXK-HÓA ĐƠN'!$D:$D,AB$1,'PXK-HÓA ĐƠN'!$K:$K,$A24)</f>
        <v>0</v>
      </c>
      <c r="AC24" s="41">
        <f>SUMIFS('VIN -MEGA'!$R:$R,'VIN -MEGA'!$D:$D,AC$1,'VIN -MEGA'!$K:$K,$A24)+SUMIFS('PXK-HÓA ĐƠN'!$R:$R,'PXK-HÓA ĐƠN'!$D:$D,AC$1,'PXK-HÓA ĐƠN'!$K:$K,$A24)</f>
        <v>0</v>
      </c>
      <c r="AD24" s="41">
        <f>SUMIFS('VIN -MEGA'!$R:$R,'VIN -MEGA'!$D:$D,AD$1,'VIN -MEGA'!$K:$K,$A24)+SUMIFS('PXK-HÓA ĐƠN'!$R:$R,'PXK-HÓA ĐƠN'!$D:$D,AD$1,'PXK-HÓA ĐƠN'!$K:$K,$A24)</f>
        <v>0</v>
      </c>
      <c r="AE24" s="41">
        <f>SUMIFS('VIN -MEGA'!$R:$R,'VIN -MEGA'!$D:$D,AE$1,'VIN -MEGA'!$K:$K,$A24)+SUMIFS('PXK-HÓA ĐƠN'!$R:$R,'PXK-HÓA ĐƠN'!$D:$D,AE$1,'PXK-HÓA ĐƠN'!$K:$K,$A24)</f>
        <v>0</v>
      </c>
      <c r="AF24" s="41">
        <f>SUMIFS('VIN -MEGA'!$R:$R,'VIN -MEGA'!$D:$D,AF$1,'VIN -MEGA'!$K:$K,$A24)+SUMIFS('PXK-HÓA ĐƠN'!$R:$R,'PXK-HÓA ĐƠN'!$D:$D,AF$1,'PXK-HÓA ĐƠN'!$K:$K,$A24)</f>
        <v>0</v>
      </c>
      <c r="AG24" s="41">
        <f>SUMIFS('VIN -MEGA'!$R:$R,'VIN -MEGA'!$D:$D,AG$1,'VIN -MEGA'!$K:$K,$A24)+SUMIFS('PXK-HÓA ĐƠN'!$R:$R,'PXK-HÓA ĐƠN'!$D:$D,AG$1,'PXK-HÓA ĐƠN'!$K:$K,$A24)</f>
        <v>0</v>
      </c>
      <c r="AH24" s="41">
        <f>SUMIFS('VIN -MEGA'!$R:$R,'VIN -MEGA'!$D:$D,AH$1,'VIN -MEGA'!$K:$K,$A24)+SUMIFS('PXK-HÓA ĐƠN'!$R:$R,'PXK-HÓA ĐƠN'!$D:$D,AH$1,'PXK-HÓA ĐƠN'!$K:$K,$A24)</f>
        <v>0</v>
      </c>
      <c r="AI24" s="41">
        <f>SUMIFS('VIN -MEGA'!$R:$R,'VIN -MEGA'!$D:$D,AI$1,'VIN -MEGA'!$K:$K,$A24)+SUMIFS('PXK-HÓA ĐƠN'!$R:$R,'PXK-HÓA ĐƠN'!$D:$D,AI$1,'PXK-HÓA ĐƠN'!$K:$K,$A24)</f>
        <v>0</v>
      </c>
      <c r="AJ24" s="41">
        <f>SUMIFS('VIN -MEGA'!$R:$R,'VIN -MEGA'!$D:$D,AJ$1,'VIN -MEGA'!$K:$K,$A24)+SUMIFS('PXK-HÓA ĐƠN'!$R:$R,'PXK-HÓA ĐƠN'!$D:$D,AJ$1,'PXK-HÓA ĐƠN'!$K:$K,$A24)</f>
        <v>0</v>
      </c>
    </row>
    <row r="25" spans="1:36" ht="18.75" hidden="1" customHeight="1" x14ac:dyDescent="0.25">
      <c r="A25" s="23" t="s">
        <v>1709</v>
      </c>
      <c r="B25" s="22" t="s">
        <v>1710</v>
      </c>
      <c r="C25" s="24" t="s">
        <v>1761</v>
      </c>
      <c r="D25" t="str">
        <f t="shared" si="1"/>
        <v>Không kinh doanh</v>
      </c>
      <c r="E25" s="43">
        <f t="shared" si="2"/>
        <v>0</v>
      </c>
      <c r="F25" s="43"/>
      <c r="G25" s="41">
        <f>SUMIFS('VIN -MEGA'!$R:$R,'VIN -MEGA'!$D:$D,G$1,'VIN -MEGA'!$K:$K,$A25)+SUMIFS('PXK-HÓA ĐƠN'!$R:$R,'PXK-HÓA ĐƠN'!$D:$D,G$1,'PXK-HÓA ĐƠN'!$K:$K,$A25)</f>
        <v>0</v>
      </c>
      <c r="H25" s="41">
        <f>SUMIFS('VIN -MEGA'!$R:$R,'VIN -MEGA'!$D:$D,H$1,'VIN -MEGA'!$K:$K,$A25)+SUMIFS('PXK-HÓA ĐƠN'!$R:$R,'PXK-HÓA ĐƠN'!$D:$D,H$1,'PXK-HÓA ĐƠN'!$K:$K,$A25)</f>
        <v>0</v>
      </c>
      <c r="I25" s="41">
        <f>SUMIFS('VIN -MEGA'!$R:$R,'VIN -MEGA'!$D:$D,I$1,'VIN -MEGA'!$K:$K,$A25)+SUMIFS('PXK-HÓA ĐƠN'!$R:$R,'PXK-HÓA ĐƠN'!$D:$D,I$1,'PXK-HÓA ĐƠN'!$K:$K,$A25)</f>
        <v>0</v>
      </c>
      <c r="J25" s="41">
        <f>SUMIFS('VIN -MEGA'!$R:$R,'VIN -MEGA'!$D:$D,J$1,'VIN -MEGA'!$K:$K,$A25)+SUMIFS('PXK-HÓA ĐƠN'!$R:$R,'PXK-HÓA ĐƠN'!$D:$D,J$1,'PXK-HÓA ĐƠN'!$K:$K,$A25)</f>
        <v>0</v>
      </c>
      <c r="K25" s="41">
        <f>SUMIFS('VIN -MEGA'!$R:$R,'VIN -MEGA'!$D:$D,K$1,'VIN -MEGA'!$K:$K,$A25)+SUMIFS('PXK-HÓA ĐƠN'!$R:$R,'PXK-HÓA ĐƠN'!$D:$D,K$1,'PXK-HÓA ĐƠN'!$K:$K,$A25)</f>
        <v>0</v>
      </c>
      <c r="L25" s="41">
        <f>SUMIFS('VIN -MEGA'!$R:$R,'VIN -MEGA'!$D:$D,L$1,'VIN -MEGA'!$K:$K,$A25)+SUMIFS('PXK-HÓA ĐƠN'!$R:$R,'PXK-HÓA ĐƠN'!$D:$D,L$1,'PXK-HÓA ĐƠN'!$K:$K,$A25)</f>
        <v>0</v>
      </c>
      <c r="M25" s="41">
        <f>SUMIFS('VIN -MEGA'!$R:$R,'VIN -MEGA'!$D:$D,M$1,'VIN -MEGA'!$K:$K,$A25)+SUMIFS('PXK-HÓA ĐƠN'!$R:$R,'PXK-HÓA ĐƠN'!$D:$D,M$1,'PXK-HÓA ĐƠN'!$K:$K,$A25)</f>
        <v>0</v>
      </c>
      <c r="N25" s="41">
        <f>SUMIFS('VIN -MEGA'!$R:$R,'VIN -MEGA'!$D:$D,N$1,'VIN -MEGA'!$K:$K,$A25)+SUMIFS('PXK-HÓA ĐƠN'!$R:$R,'PXK-HÓA ĐƠN'!$D:$D,N$1,'PXK-HÓA ĐƠN'!$K:$K,$A25)</f>
        <v>0</v>
      </c>
      <c r="O25" s="41">
        <f>SUMIFS('VIN -MEGA'!$R:$R,'VIN -MEGA'!$D:$D,O$1,'VIN -MEGA'!$K:$K,$A25)+SUMIFS('PXK-HÓA ĐƠN'!$R:$R,'PXK-HÓA ĐƠN'!$D:$D,O$1,'PXK-HÓA ĐƠN'!$K:$K,$A25)</f>
        <v>0</v>
      </c>
      <c r="P25" s="41">
        <f>SUMIFS('VIN -MEGA'!$R:$R,'VIN -MEGA'!$D:$D,P$1,'VIN -MEGA'!$K:$K,$A25)+SUMIFS('PXK-HÓA ĐƠN'!$R:$R,'PXK-HÓA ĐƠN'!$D:$D,P$1,'PXK-HÓA ĐƠN'!$K:$K,$A25)</f>
        <v>0</v>
      </c>
      <c r="Q25" s="41">
        <f>SUMIFS('VIN -MEGA'!$R:$R,'VIN -MEGA'!$D:$D,Q$1,'VIN -MEGA'!$K:$K,$A25)+SUMIFS('PXK-HÓA ĐƠN'!$R:$R,'PXK-HÓA ĐƠN'!$D:$D,Q$1,'PXK-HÓA ĐƠN'!$K:$K,$A25)</f>
        <v>0</v>
      </c>
      <c r="R25" s="41">
        <f>SUMIFS('VIN -MEGA'!$R:$R,'VIN -MEGA'!$D:$D,R$1,'VIN -MEGA'!$K:$K,$A25)+SUMIFS('PXK-HÓA ĐƠN'!$R:$R,'PXK-HÓA ĐƠN'!$D:$D,R$1,'PXK-HÓA ĐƠN'!$K:$K,$A25)</f>
        <v>0</v>
      </c>
      <c r="S25" s="41">
        <f>SUMIFS('VIN -MEGA'!$R:$R,'VIN -MEGA'!$D:$D,S$1,'VIN -MEGA'!$K:$K,$A25)+SUMIFS('PXK-HÓA ĐƠN'!$R:$R,'PXK-HÓA ĐƠN'!$D:$D,S$1,'PXK-HÓA ĐƠN'!$K:$K,$A25)</f>
        <v>0</v>
      </c>
      <c r="T25" s="41">
        <f>SUMIFS('VIN -MEGA'!$R:$R,'VIN -MEGA'!$D:$D,T$1,'VIN -MEGA'!$K:$K,$A25)+SUMIFS('PXK-HÓA ĐƠN'!$R:$R,'PXK-HÓA ĐƠN'!$D:$D,T$1,'PXK-HÓA ĐƠN'!$K:$K,$A25)</f>
        <v>0</v>
      </c>
      <c r="U25" s="41">
        <f>SUMIFS('VIN -MEGA'!$R:$R,'VIN -MEGA'!$D:$D,U$1,'VIN -MEGA'!$K:$K,$A25)+SUMIFS('PXK-HÓA ĐƠN'!$R:$R,'PXK-HÓA ĐƠN'!$D:$D,U$1,'PXK-HÓA ĐƠN'!$K:$K,$A25)</f>
        <v>0</v>
      </c>
      <c r="V25" s="41">
        <f>SUMIFS('VIN -MEGA'!$R:$R,'VIN -MEGA'!$D:$D,V$1,'VIN -MEGA'!$K:$K,$A25)+SUMIFS('PXK-HÓA ĐƠN'!$R:$R,'PXK-HÓA ĐƠN'!$D:$D,V$1,'PXK-HÓA ĐƠN'!$K:$K,$A25)</f>
        <v>0</v>
      </c>
      <c r="W25" s="41">
        <f>SUMIFS('VIN -MEGA'!$R:$R,'VIN -MEGA'!$D:$D,W$1,'VIN -MEGA'!$K:$K,$A25)+SUMIFS('PXK-HÓA ĐƠN'!$R:$R,'PXK-HÓA ĐƠN'!$D:$D,W$1,'PXK-HÓA ĐƠN'!$K:$K,$A25)</f>
        <v>0</v>
      </c>
      <c r="X25" s="41">
        <f>SUMIFS('VIN -MEGA'!$R:$R,'VIN -MEGA'!$D:$D,X$1,'VIN -MEGA'!$K:$K,$A25)+SUMIFS('PXK-HÓA ĐƠN'!$R:$R,'PXK-HÓA ĐƠN'!$D:$D,X$1,'PXK-HÓA ĐƠN'!$K:$K,$A25)</f>
        <v>0</v>
      </c>
      <c r="Y25" s="41">
        <f>SUMIFS('VIN -MEGA'!$R:$R,'VIN -MEGA'!$D:$D,Y$1,'VIN -MEGA'!$K:$K,$A25)+SUMIFS('PXK-HÓA ĐƠN'!$R:$R,'PXK-HÓA ĐƠN'!$D:$D,Y$1,'PXK-HÓA ĐƠN'!$K:$K,$A25)</f>
        <v>0</v>
      </c>
      <c r="Z25" s="41">
        <f>SUMIFS('VIN -MEGA'!$R:$R,'VIN -MEGA'!$D:$D,Z$1,'VIN -MEGA'!$K:$K,$A25)+SUMIFS('PXK-HÓA ĐƠN'!$R:$R,'PXK-HÓA ĐƠN'!$D:$D,Z$1,'PXK-HÓA ĐƠN'!$K:$K,$A25)</f>
        <v>0</v>
      </c>
      <c r="AA25" s="41">
        <f>SUMIFS('VIN -MEGA'!$R:$R,'VIN -MEGA'!$D:$D,AA$1,'VIN -MEGA'!$K:$K,$A25)+SUMIFS('PXK-HÓA ĐƠN'!$R:$R,'PXK-HÓA ĐƠN'!$D:$D,AA$1,'PXK-HÓA ĐƠN'!$K:$K,$A25)</f>
        <v>0</v>
      </c>
      <c r="AB25" s="41">
        <f>SUMIFS('VIN -MEGA'!$R:$R,'VIN -MEGA'!$D:$D,AB$1,'VIN -MEGA'!$K:$K,$A25)+SUMIFS('PXK-HÓA ĐƠN'!$R:$R,'PXK-HÓA ĐƠN'!$D:$D,AB$1,'PXK-HÓA ĐƠN'!$K:$K,$A25)</f>
        <v>0</v>
      </c>
      <c r="AC25" s="41">
        <f>SUMIFS('VIN -MEGA'!$R:$R,'VIN -MEGA'!$D:$D,AC$1,'VIN -MEGA'!$K:$K,$A25)+SUMIFS('PXK-HÓA ĐƠN'!$R:$R,'PXK-HÓA ĐƠN'!$D:$D,AC$1,'PXK-HÓA ĐƠN'!$K:$K,$A25)</f>
        <v>0</v>
      </c>
      <c r="AD25" s="41">
        <f>SUMIFS('VIN -MEGA'!$R:$R,'VIN -MEGA'!$D:$D,AD$1,'VIN -MEGA'!$K:$K,$A25)+SUMIFS('PXK-HÓA ĐƠN'!$R:$R,'PXK-HÓA ĐƠN'!$D:$D,AD$1,'PXK-HÓA ĐƠN'!$K:$K,$A25)</f>
        <v>0</v>
      </c>
      <c r="AE25" s="41">
        <f>SUMIFS('VIN -MEGA'!$R:$R,'VIN -MEGA'!$D:$D,AE$1,'VIN -MEGA'!$K:$K,$A25)+SUMIFS('PXK-HÓA ĐƠN'!$R:$R,'PXK-HÓA ĐƠN'!$D:$D,AE$1,'PXK-HÓA ĐƠN'!$K:$K,$A25)</f>
        <v>0</v>
      </c>
      <c r="AF25" s="41">
        <f>SUMIFS('VIN -MEGA'!$R:$R,'VIN -MEGA'!$D:$D,AF$1,'VIN -MEGA'!$K:$K,$A25)+SUMIFS('PXK-HÓA ĐƠN'!$R:$R,'PXK-HÓA ĐƠN'!$D:$D,AF$1,'PXK-HÓA ĐƠN'!$K:$K,$A25)</f>
        <v>0</v>
      </c>
      <c r="AG25" s="41">
        <f>SUMIFS('VIN -MEGA'!$R:$R,'VIN -MEGA'!$D:$D,AG$1,'VIN -MEGA'!$K:$K,$A25)+SUMIFS('PXK-HÓA ĐƠN'!$R:$R,'PXK-HÓA ĐƠN'!$D:$D,AG$1,'PXK-HÓA ĐƠN'!$K:$K,$A25)</f>
        <v>0</v>
      </c>
      <c r="AH25" s="41">
        <f>SUMIFS('VIN -MEGA'!$R:$R,'VIN -MEGA'!$D:$D,AH$1,'VIN -MEGA'!$K:$K,$A25)+SUMIFS('PXK-HÓA ĐƠN'!$R:$R,'PXK-HÓA ĐƠN'!$D:$D,AH$1,'PXK-HÓA ĐƠN'!$K:$K,$A25)</f>
        <v>0</v>
      </c>
      <c r="AI25" s="41">
        <f>SUMIFS('VIN -MEGA'!$R:$R,'VIN -MEGA'!$D:$D,AI$1,'VIN -MEGA'!$K:$K,$A25)+SUMIFS('PXK-HÓA ĐƠN'!$R:$R,'PXK-HÓA ĐƠN'!$D:$D,AI$1,'PXK-HÓA ĐƠN'!$K:$K,$A25)</f>
        <v>0</v>
      </c>
      <c r="AJ25" s="41">
        <f>SUMIFS('VIN -MEGA'!$R:$R,'VIN -MEGA'!$D:$D,AJ$1,'VIN -MEGA'!$K:$K,$A25)+SUMIFS('PXK-HÓA ĐƠN'!$R:$R,'PXK-HÓA ĐƠN'!$D:$D,AJ$1,'PXK-HÓA ĐƠN'!$K:$K,$A25)</f>
        <v>0</v>
      </c>
    </row>
    <row r="26" spans="1:36" ht="18.75" hidden="1" customHeight="1" x14ac:dyDescent="0.25">
      <c r="A26" s="23" t="s">
        <v>1711</v>
      </c>
      <c r="B26" s="22" t="s">
        <v>1712</v>
      </c>
      <c r="C26" s="24" t="s">
        <v>1762</v>
      </c>
      <c r="D26" t="str">
        <f t="shared" si="1"/>
        <v>Không kinh doanh</v>
      </c>
      <c r="E26" s="43">
        <f t="shared" si="2"/>
        <v>0</v>
      </c>
      <c r="F26" s="43"/>
      <c r="G26" s="41">
        <f>SUMIFS('VIN -MEGA'!$R:$R,'VIN -MEGA'!$D:$D,G$1,'VIN -MEGA'!$K:$K,$A26)+SUMIFS('PXK-HÓA ĐƠN'!$R:$R,'PXK-HÓA ĐƠN'!$D:$D,G$1,'PXK-HÓA ĐƠN'!$K:$K,$A26)</f>
        <v>0</v>
      </c>
      <c r="H26" s="41">
        <f>SUMIFS('VIN -MEGA'!$R:$R,'VIN -MEGA'!$D:$D,H$1,'VIN -MEGA'!$K:$K,$A26)+SUMIFS('PXK-HÓA ĐƠN'!$R:$R,'PXK-HÓA ĐƠN'!$D:$D,H$1,'PXK-HÓA ĐƠN'!$K:$K,$A26)</f>
        <v>0</v>
      </c>
      <c r="I26" s="41">
        <f>SUMIFS('VIN -MEGA'!$R:$R,'VIN -MEGA'!$D:$D,I$1,'VIN -MEGA'!$K:$K,$A26)+SUMIFS('PXK-HÓA ĐƠN'!$R:$R,'PXK-HÓA ĐƠN'!$D:$D,I$1,'PXK-HÓA ĐƠN'!$K:$K,$A26)</f>
        <v>0</v>
      </c>
      <c r="J26" s="41">
        <f>SUMIFS('VIN -MEGA'!$R:$R,'VIN -MEGA'!$D:$D,J$1,'VIN -MEGA'!$K:$K,$A26)+SUMIFS('PXK-HÓA ĐƠN'!$R:$R,'PXK-HÓA ĐƠN'!$D:$D,J$1,'PXK-HÓA ĐƠN'!$K:$K,$A26)</f>
        <v>0</v>
      </c>
      <c r="K26" s="41">
        <f>SUMIFS('VIN -MEGA'!$R:$R,'VIN -MEGA'!$D:$D,K$1,'VIN -MEGA'!$K:$K,$A26)+SUMIFS('PXK-HÓA ĐƠN'!$R:$R,'PXK-HÓA ĐƠN'!$D:$D,K$1,'PXK-HÓA ĐƠN'!$K:$K,$A26)</f>
        <v>0</v>
      </c>
      <c r="L26" s="41">
        <f>SUMIFS('VIN -MEGA'!$R:$R,'VIN -MEGA'!$D:$D,L$1,'VIN -MEGA'!$K:$K,$A26)+SUMIFS('PXK-HÓA ĐƠN'!$R:$R,'PXK-HÓA ĐƠN'!$D:$D,L$1,'PXK-HÓA ĐƠN'!$K:$K,$A26)</f>
        <v>0</v>
      </c>
      <c r="M26" s="41">
        <f>SUMIFS('VIN -MEGA'!$R:$R,'VIN -MEGA'!$D:$D,M$1,'VIN -MEGA'!$K:$K,$A26)+SUMIFS('PXK-HÓA ĐƠN'!$R:$R,'PXK-HÓA ĐƠN'!$D:$D,M$1,'PXK-HÓA ĐƠN'!$K:$K,$A26)</f>
        <v>0</v>
      </c>
      <c r="N26" s="41">
        <f>SUMIFS('VIN -MEGA'!$R:$R,'VIN -MEGA'!$D:$D,N$1,'VIN -MEGA'!$K:$K,$A26)+SUMIFS('PXK-HÓA ĐƠN'!$R:$R,'PXK-HÓA ĐƠN'!$D:$D,N$1,'PXK-HÓA ĐƠN'!$K:$K,$A26)</f>
        <v>0</v>
      </c>
      <c r="O26" s="41">
        <f>SUMIFS('VIN -MEGA'!$R:$R,'VIN -MEGA'!$D:$D,O$1,'VIN -MEGA'!$K:$K,$A26)+SUMIFS('PXK-HÓA ĐƠN'!$R:$R,'PXK-HÓA ĐƠN'!$D:$D,O$1,'PXK-HÓA ĐƠN'!$K:$K,$A26)</f>
        <v>0</v>
      </c>
      <c r="P26" s="41">
        <f>SUMIFS('VIN -MEGA'!$R:$R,'VIN -MEGA'!$D:$D,P$1,'VIN -MEGA'!$K:$K,$A26)+SUMIFS('PXK-HÓA ĐƠN'!$R:$R,'PXK-HÓA ĐƠN'!$D:$D,P$1,'PXK-HÓA ĐƠN'!$K:$K,$A26)</f>
        <v>0</v>
      </c>
      <c r="Q26" s="41">
        <f>SUMIFS('VIN -MEGA'!$R:$R,'VIN -MEGA'!$D:$D,Q$1,'VIN -MEGA'!$K:$K,$A26)+SUMIFS('PXK-HÓA ĐƠN'!$R:$R,'PXK-HÓA ĐƠN'!$D:$D,Q$1,'PXK-HÓA ĐƠN'!$K:$K,$A26)</f>
        <v>0</v>
      </c>
      <c r="R26" s="41">
        <f>SUMIFS('VIN -MEGA'!$R:$R,'VIN -MEGA'!$D:$D,R$1,'VIN -MEGA'!$K:$K,$A26)+SUMIFS('PXK-HÓA ĐƠN'!$R:$R,'PXK-HÓA ĐƠN'!$D:$D,R$1,'PXK-HÓA ĐƠN'!$K:$K,$A26)</f>
        <v>0</v>
      </c>
      <c r="S26" s="41">
        <f>SUMIFS('VIN -MEGA'!$R:$R,'VIN -MEGA'!$D:$D,S$1,'VIN -MEGA'!$K:$K,$A26)+SUMIFS('PXK-HÓA ĐƠN'!$R:$R,'PXK-HÓA ĐƠN'!$D:$D,S$1,'PXK-HÓA ĐƠN'!$K:$K,$A26)</f>
        <v>0</v>
      </c>
      <c r="T26" s="41">
        <f>SUMIFS('VIN -MEGA'!$R:$R,'VIN -MEGA'!$D:$D,T$1,'VIN -MEGA'!$K:$K,$A26)+SUMIFS('PXK-HÓA ĐƠN'!$R:$R,'PXK-HÓA ĐƠN'!$D:$D,T$1,'PXK-HÓA ĐƠN'!$K:$K,$A26)</f>
        <v>0</v>
      </c>
      <c r="U26" s="41">
        <f>SUMIFS('VIN -MEGA'!$R:$R,'VIN -MEGA'!$D:$D,U$1,'VIN -MEGA'!$K:$K,$A26)+SUMIFS('PXK-HÓA ĐƠN'!$R:$R,'PXK-HÓA ĐƠN'!$D:$D,U$1,'PXK-HÓA ĐƠN'!$K:$K,$A26)</f>
        <v>0</v>
      </c>
      <c r="V26" s="41">
        <f>SUMIFS('VIN -MEGA'!$R:$R,'VIN -MEGA'!$D:$D,V$1,'VIN -MEGA'!$K:$K,$A26)+SUMIFS('PXK-HÓA ĐƠN'!$R:$R,'PXK-HÓA ĐƠN'!$D:$D,V$1,'PXK-HÓA ĐƠN'!$K:$K,$A26)</f>
        <v>0</v>
      </c>
      <c r="W26" s="41">
        <f>SUMIFS('VIN -MEGA'!$R:$R,'VIN -MEGA'!$D:$D,W$1,'VIN -MEGA'!$K:$K,$A26)+SUMIFS('PXK-HÓA ĐƠN'!$R:$R,'PXK-HÓA ĐƠN'!$D:$D,W$1,'PXK-HÓA ĐƠN'!$K:$K,$A26)</f>
        <v>0</v>
      </c>
      <c r="X26" s="41">
        <f>SUMIFS('VIN -MEGA'!$R:$R,'VIN -MEGA'!$D:$D,X$1,'VIN -MEGA'!$K:$K,$A26)+SUMIFS('PXK-HÓA ĐƠN'!$R:$R,'PXK-HÓA ĐƠN'!$D:$D,X$1,'PXK-HÓA ĐƠN'!$K:$K,$A26)</f>
        <v>0</v>
      </c>
      <c r="Y26" s="41">
        <f>SUMIFS('VIN -MEGA'!$R:$R,'VIN -MEGA'!$D:$D,Y$1,'VIN -MEGA'!$K:$K,$A26)+SUMIFS('PXK-HÓA ĐƠN'!$R:$R,'PXK-HÓA ĐƠN'!$D:$D,Y$1,'PXK-HÓA ĐƠN'!$K:$K,$A26)</f>
        <v>0</v>
      </c>
      <c r="Z26" s="41">
        <f>SUMIFS('VIN -MEGA'!$R:$R,'VIN -MEGA'!$D:$D,Z$1,'VIN -MEGA'!$K:$K,$A26)+SUMIFS('PXK-HÓA ĐƠN'!$R:$R,'PXK-HÓA ĐƠN'!$D:$D,Z$1,'PXK-HÓA ĐƠN'!$K:$K,$A26)</f>
        <v>0</v>
      </c>
      <c r="AA26" s="41">
        <f>SUMIFS('VIN -MEGA'!$R:$R,'VIN -MEGA'!$D:$D,AA$1,'VIN -MEGA'!$K:$K,$A26)+SUMIFS('PXK-HÓA ĐƠN'!$R:$R,'PXK-HÓA ĐƠN'!$D:$D,AA$1,'PXK-HÓA ĐƠN'!$K:$K,$A26)</f>
        <v>0</v>
      </c>
      <c r="AB26" s="41">
        <f>SUMIFS('VIN -MEGA'!$R:$R,'VIN -MEGA'!$D:$D,AB$1,'VIN -MEGA'!$K:$K,$A26)+SUMIFS('PXK-HÓA ĐƠN'!$R:$R,'PXK-HÓA ĐƠN'!$D:$D,AB$1,'PXK-HÓA ĐƠN'!$K:$K,$A26)</f>
        <v>0</v>
      </c>
      <c r="AC26" s="41">
        <f>SUMIFS('VIN -MEGA'!$R:$R,'VIN -MEGA'!$D:$D,AC$1,'VIN -MEGA'!$K:$K,$A26)+SUMIFS('PXK-HÓA ĐƠN'!$R:$R,'PXK-HÓA ĐƠN'!$D:$D,AC$1,'PXK-HÓA ĐƠN'!$K:$K,$A26)</f>
        <v>0</v>
      </c>
      <c r="AD26" s="41">
        <f>SUMIFS('VIN -MEGA'!$R:$R,'VIN -MEGA'!$D:$D,AD$1,'VIN -MEGA'!$K:$K,$A26)+SUMIFS('PXK-HÓA ĐƠN'!$R:$R,'PXK-HÓA ĐƠN'!$D:$D,AD$1,'PXK-HÓA ĐƠN'!$K:$K,$A26)</f>
        <v>0</v>
      </c>
      <c r="AE26" s="41">
        <f>SUMIFS('VIN -MEGA'!$R:$R,'VIN -MEGA'!$D:$D,AE$1,'VIN -MEGA'!$K:$K,$A26)+SUMIFS('PXK-HÓA ĐƠN'!$R:$R,'PXK-HÓA ĐƠN'!$D:$D,AE$1,'PXK-HÓA ĐƠN'!$K:$K,$A26)</f>
        <v>0</v>
      </c>
      <c r="AF26" s="41">
        <f>SUMIFS('VIN -MEGA'!$R:$R,'VIN -MEGA'!$D:$D,AF$1,'VIN -MEGA'!$K:$K,$A26)+SUMIFS('PXK-HÓA ĐƠN'!$R:$R,'PXK-HÓA ĐƠN'!$D:$D,AF$1,'PXK-HÓA ĐƠN'!$K:$K,$A26)</f>
        <v>0</v>
      </c>
      <c r="AG26" s="41">
        <f>SUMIFS('VIN -MEGA'!$R:$R,'VIN -MEGA'!$D:$D,AG$1,'VIN -MEGA'!$K:$K,$A26)+SUMIFS('PXK-HÓA ĐƠN'!$R:$R,'PXK-HÓA ĐƠN'!$D:$D,AG$1,'PXK-HÓA ĐƠN'!$K:$K,$A26)</f>
        <v>0</v>
      </c>
      <c r="AH26" s="41">
        <f>SUMIFS('VIN -MEGA'!$R:$R,'VIN -MEGA'!$D:$D,AH$1,'VIN -MEGA'!$K:$K,$A26)+SUMIFS('PXK-HÓA ĐƠN'!$R:$R,'PXK-HÓA ĐƠN'!$D:$D,AH$1,'PXK-HÓA ĐƠN'!$K:$K,$A26)</f>
        <v>0</v>
      </c>
      <c r="AI26" s="41">
        <f>SUMIFS('VIN -MEGA'!$R:$R,'VIN -MEGA'!$D:$D,AI$1,'VIN -MEGA'!$K:$K,$A26)+SUMIFS('PXK-HÓA ĐƠN'!$R:$R,'PXK-HÓA ĐƠN'!$D:$D,AI$1,'PXK-HÓA ĐƠN'!$K:$K,$A26)</f>
        <v>0</v>
      </c>
      <c r="AJ26" s="41">
        <f>SUMIFS('VIN -MEGA'!$R:$R,'VIN -MEGA'!$D:$D,AJ$1,'VIN -MEGA'!$K:$K,$A26)+SUMIFS('PXK-HÓA ĐƠN'!$R:$R,'PXK-HÓA ĐƠN'!$D:$D,AJ$1,'PXK-HÓA ĐƠN'!$K:$K,$A26)</f>
        <v>0</v>
      </c>
    </row>
    <row r="27" spans="1:36" ht="18.75" hidden="1" customHeight="1" x14ac:dyDescent="0.25">
      <c r="A27" s="23" t="s">
        <v>1713</v>
      </c>
      <c r="B27" s="22" t="s">
        <v>1714</v>
      </c>
      <c r="C27" s="24" t="s">
        <v>1762</v>
      </c>
      <c r="D27" t="str">
        <f t="shared" si="1"/>
        <v>Không kinh doanh</v>
      </c>
      <c r="E27" s="43">
        <f t="shared" si="2"/>
        <v>0</v>
      </c>
      <c r="F27" s="43"/>
      <c r="G27" s="41">
        <f>SUMIFS('VIN -MEGA'!$R:$R,'VIN -MEGA'!$D:$D,G$1,'VIN -MEGA'!$K:$K,$A27)+SUMIFS('PXK-HÓA ĐƠN'!$R:$R,'PXK-HÓA ĐƠN'!$D:$D,G$1,'PXK-HÓA ĐƠN'!$K:$K,$A27)</f>
        <v>0</v>
      </c>
      <c r="H27" s="41">
        <f>SUMIFS('VIN -MEGA'!$R:$R,'VIN -MEGA'!$D:$D,H$1,'VIN -MEGA'!$K:$K,$A27)+SUMIFS('PXK-HÓA ĐƠN'!$R:$R,'PXK-HÓA ĐƠN'!$D:$D,H$1,'PXK-HÓA ĐƠN'!$K:$K,$A27)</f>
        <v>0</v>
      </c>
      <c r="I27" s="41">
        <f>SUMIFS('VIN -MEGA'!$R:$R,'VIN -MEGA'!$D:$D,I$1,'VIN -MEGA'!$K:$K,$A27)+SUMIFS('PXK-HÓA ĐƠN'!$R:$R,'PXK-HÓA ĐƠN'!$D:$D,I$1,'PXK-HÓA ĐƠN'!$K:$K,$A27)</f>
        <v>0</v>
      </c>
      <c r="J27" s="41">
        <f>SUMIFS('VIN -MEGA'!$R:$R,'VIN -MEGA'!$D:$D,J$1,'VIN -MEGA'!$K:$K,$A27)+SUMIFS('PXK-HÓA ĐƠN'!$R:$R,'PXK-HÓA ĐƠN'!$D:$D,J$1,'PXK-HÓA ĐƠN'!$K:$K,$A27)</f>
        <v>0</v>
      </c>
      <c r="K27" s="41">
        <f>SUMIFS('VIN -MEGA'!$R:$R,'VIN -MEGA'!$D:$D,K$1,'VIN -MEGA'!$K:$K,$A27)+SUMIFS('PXK-HÓA ĐƠN'!$R:$R,'PXK-HÓA ĐƠN'!$D:$D,K$1,'PXK-HÓA ĐƠN'!$K:$K,$A27)</f>
        <v>0</v>
      </c>
      <c r="L27" s="41">
        <f>SUMIFS('VIN -MEGA'!$R:$R,'VIN -MEGA'!$D:$D,L$1,'VIN -MEGA'!$K:$K,$A27)+SUMIFS('PXK-HÓA ĐƠN'!$R:$R,'PXK-HÓA ĐƠN'!$D:$D,L$1,'PXK-HÓA ĐƠN'!$K:$K,$A27)</f>
        <v>0</v>
      </c>
      <c r="M27" s="41">
        <f>SUMIFS('VIN -MEGA'!$R:$R,'VIN -MEGA'!$D:$D,M$1,'VIN -MEGA'!$K:$K,$A27)+SUMIFS('PXK-HÓA ĐƠN'!$R:$R,'PXK-HÓA ĐƠN'!$D:$D,M$1,'PXK-HÓA ĐƠN'!$K:$K,$A27)</f>
        <v>0</v>
      </c>
      <c r="N27" s="41">
        <f>SUMIFS('VIN -MEGA'!$R:$R,'VIN -MEGA'!$D:$D,N$1,'VIN -MEGA'!$K:$K,$A27)+SUMIFS('PXK-HÓA ĐƠN'!$R:$R,'PXK-HÓA ĐƠN'!$D:$D,N$1,'PXK-HÓA ĐƠN'!$K:$K,$A27)</f>
        <v>0</v>
      </c>
      <c r="O27" s="41">
        <f>SUMIFS('VIN -MEGA'!$R:$R,'VIN -MEGA'!$D:$D,O$1,'VIN -MEGA'!$K:$K,$A27)+SUMIFS('PXK-HÓA ĐƠN'!$R:$R,'PXK-HÓA ĐƠN'!$D:$D,O$1,'PXK-HÓA ĐƠN'!$K:$K,$A27)</f>
        <v>0</v>
      </c>
      <c r="P27" s="41">
        <f>SUMIFS('VIN -MEGA'!$R:$R,'VIN -MEGA'!$D:$D,P$1,'VIN -MEGA'!$K:$K,$A27)+SUMIFS('PXK-HÓA ĐƠN'!$R:$R,'PXK-HÓA ĐƠN'!$D:$D,P$1,'PXK-HÓA ĐƠN'!$K:$K,$A27)</f>
        <v>0</v>
      </c>
      <c r="Q27" s="41">
        <f>SUMIFS('VIN -MEGA'!$R:$R,'VIN -MEGA'!$D:$D,Q$1,'VIN -MEGA'!$K:$K,$A27)+SUMIFS('PXK-HÓA ĐƠN'!$R:$R,'PXK-HÓA ĐƠN'!$D:$D,Q$1,'PXK-HÓA ĐƠN'!$K:$K,$A27)</f>
        <v>0</v>
      </c>
      <c r="R27" s="41">
        <f>SUMIFS('VIN -MEGA'!$R:$R,'VIN -MEGA'!$D:$D,R$1,'VIN -MEGA'!$K:$K,$A27)+SUMIFS('PXK-HÓA ĐƠN'!$R:$R,'PXK-HÓA ĐƠN'!$D:$D,R$1,'PXK-HÓA ĐƠN'!$K:$K,$A27)</f>
        <v>0</v>
      </c>
      <c r="S27" s="41">
        <f>SUMIFS('VIN -MEGA'!$R:$R,'VIN -MEGA'!$D:$D,S$1,'VIN -MEGA'!$K:$K,$A27)+SUMIFS('PXK-HÓA ĐƠN'!$R:$R,'PXK-HÓA ĐƠN'!$D:$D,S$1,'PXK-HÓA ĐƠN'!$K:$K,$A27)</f>
        <v>0</v>
      </c>
      <c r="T27" s="41">
        <f>SUMIFS('VIN -MEGA'!$R:$R,'VIN -MEGA'!$D:$D,T$1,'VIN -MEGA'!$K:$K,$A27)+SUMIFS('PXK-HÓA ĐƠN'!$R:$R,'PXK-HÓA ĐƠN'!$D:$D,T$1,'PXK-HÓA ĐƠN'!$K:$K,$A27)</f>
        <v>0</v>
      </c>
      <c r="U27" s="41">
        <f>SUMIFS('VIN -MEGA'!$R:$R,'VIN -MEGA'!$D:$D,U$1,'VIN -MEGA'!$K:$K,$A27)+SUMIFS('PXK-HÓA ĐƠN'!$R:$R,'PXK-HÓA ĐƠN'!$D:$D,U$1,'PXK-HÓA ĐƠN'!$K:$K,$A27)</f>
        <v>0</v>
      </c>
      <c r="V27" s="41">
        <f>SUMIFS('VIN -MEGA'!$R:$R,'VIN -MEGA'!$D:$D,V$1,'VIN -MEGA'!$K:$K,$A27)+SUMIFS('PXK-HÓA ĐƠN'!$R:$R,'PXK-HÓA ĐƠN'!$D:$D,V$1,'PXK-HÓA ĐƠN'!$K:$K,$A27)</f>
        <v>0</v>
      </c>
      <c r="W27" s="41">
        <f>SUMIFS('VIN -MEGA'!$R:$R,'VIN -MEGA'!$D:$D,W$1,'VIN -MEGA'!$K:$K,$A27)+SUMIFS('PXK-HÓA ĐƠN'!$R:$R,'PXK-HÓA ĐƠN'!$D:$D,W$1,'PXK-HÓA ĐƠN'!$K:$K,$A27)</f>
        <v>0</v>
      </c>
      <c r="X27" s="41">
        <f>SUMIFS('VIN -MEGA'!$R:$R,'VIN -MEGA'!$D:$D,X$1,'VIN -MEGA'!$K:$K,$A27)+SUMIFS('PXK-HÓA ĐƠN'!$R:$R,'PXK-HÓA ĐƠN'!$D:$D,X$1,'PXK-HÓA ĐƠN'!$K:$K,$A27)</f>
        <v>0</v>
      </c>
      <c r="Y27" s="41">
        <f>SUMIFS('VIN -MEGA'!$R:$R,'VIN -MEGA'!$D:$D,Y$1,'VIN -MEGA'!$K:$K,$A27)+SUMIFS('PXK-HÓA ĐƠN'!$R:$R,'PXK-HÓA ĐƠN'!$D:$D,Y$1,'PXK-HÓA ĐƠN'!$K:$K,$A27)</f>
        <v>0</v>
      </c>
      <c r="Z27" s="41">
        <f>SUMIFS('VIN -MEGA'!$R:$R,'VIN -MEGA'!$D:$D,Z$1,'VIN -MEGA'!$K:$K,$A27)+SUMIFS('PXK-HÓA ĐƠN'!$R:$R,'PXK-HÓA ĐƠN'!$D:$D,Z$1,'PXK-HÓA ĐƠN'!$K:$K,$A27)</f>
        <v>0</v>
      </c>
      <c r="AA27" s="41">
        <f>SUMIFS('VIN -MEGA'!$R:$R,'VIN -MEGA'!$D:$D,AA$1,'VIN -MEGA'!$K:$K,$A27)+SUMIFS('PXK-HÓA ĐƠN'!$R:$R,'PXK-HÓA ĐƠN'!$D:$D,AA$1,'PXK-HÓA ĐƠN'!$K:$K,$A27)</f>
        <v>0</v>
      </c>
      <c r="AB27" s="41">
        <f>SUMIFS('VIN -MEGA'!$R:$R,'VIN -MEGA'!$D:$D,AB$1,'VIN -MEGA'!$K:$K,$A27)+SUMIFS('PXK-HÓA ĐƠN'!$R:$R,'PXK-HÓA ĐƠN'!$D:$D,AB$1,'PXK-HÓA ĐƠN'!$K:$K,$A27)</f>
        <v>0</v>
      </c>
      <c r="AC27" s="41">
        <f>SUMIFS('VIN -MEGA'!$R:$R,'VIN -MEGA'!$D:$D,AC$1,'VIN -MEGA'!$K:$K,$A27)+SUMIFS('PXK-HÓA ĐƠN'!$R:$R,'PXK-HÓA ĐƠN'!$D:$D,AC$1,'PXK-HÓA ĐƠN'!$K:$K,$A27)</f>
        <v>0</v>
      </c>
      <c r="AD27" s="41">
        <f>SUMIFS('VIN -MEGA'!$R:$R,'VIN -MEGA'!$D:$D,AD$1,'VIN -MEGA'!$K:$K,$A27)+SUMIFS('PXK-HÓA ĐƠN'!$R:$R,'PXK-HÓA ĐƠN'!$D:$D,AD$1,'PXK-HÓA ĐƠN'!$K:$K,$A27)</f>
        <v>0</v>
      </c>
      <c r="AE27" s="41">
        <f>SUMIFS('VIN -MEGA'!$R:$R,'VIN -MEGA'!$D:$D,AE$1,'VIN -MEGA'!$K:$K,$A27)+SUMIFS('PXK-HÓA ĐƠN'!$R:$R,'PXK-HÓA ĐƠN'!$D:$D,AE$1,'PXK-HÓA ĐƠN'!$K:$K,$A27)</f>
        <v>0</v>
      </c>
      <c r="AF27" s="41">
        <f>SUMIFS('VIN -MEGA'!$R:$R,'VIN -MEGA'!$D:$D,AF$1,'VIN -MEGA'!$K:$K,$A27)+SUMIFS('PXK-HÓA ĐƠN'!$R:$R,'PXK-HÓA ĐƠN'!$D:$D,AF$1,'PXK-HÓA ĐƠN'!$K:$K,$A27)</f>
        <v>0</v>
      </c>
      <c r="AG27" s="41">
        <f>SUMIFS('VIN -MEGA'!$R:$R,'VIN -MEGA'!$D:$D,AG$1,'VIN -MEGA'!$K:$K,$A27)+SUMIFS('PXK-HÓA ĐƠN'!$R:$R,'PXK-HÓA ĐƠN'!$D:$D,AG$1,'PXK-HÓA ĐƠN'!$K:$K,$A27)</f>
        <v>0</v>
      </c>
      <c r="AH27" s="41">
        <f>SUMIFS('VIN -MEGA'!$R:$R,'VIN -MEGA'!$D:$D,AH$1,'VIN -MEGA'!$K:$K,$A27)+SUMIFS('PXK-HÓA ĐƠN'!$R:$R,'PXK-HÓA ĐƠN'!$D:$D,AH$1,'PXK-HÓA ĐƠN'!$K:$K,$A27)</f>
        <v>0</v>
      </c>
      <c r="AI27" s="41">
        <f>SUMIFS('VIN -MEGA'!$R:$R,'VIN -MEGA'!$D:$D,AI$1,'VIN -MEGA'!$K:$K,$A27)+SUMIFS('PXK-HÓA ĐƠN'!$R:$R,'PXK-HÓA ĐƠN'!$D:$D,AI$1,'PXK-HÓA ĐƠN'!$K:$K,$A27)</f>
        <v>0</v>
      </c>
      <c r="AJ27" s="41">
        <f>SUMIFS('VIN -MEGA'!$R:$R,'VIN -MEGA'!$D:$D,AJ$1,'VIN -MEGA'!$K:$K,$A27)+SUMIFS('PXK-HÓA ĐƠN'!$R:$R,'PXK-HÓA ĐƠN'!$D:$D,AJ$1,'PXK-HÓA ĐƠN'!$K:$K,$A27)</f>
        <v>0</v>
      </c>
    </row>
    <row r="28" spans="1:36" ht="18.75" hidden="1" customHeight="1" x14ac:dyDescent="0.25">
      <c r="A28" s="23" t="s">
        <v>1715</v>
      </c>
      <c r="B28" s="22" t="s">
        <v>1716</v>
      </c>
      <c r="C28" s="24" t="s">
        <v>29</v>
      </c>
      <c r="D28" t="str">
        <f t="shared" si="1"/>
        <v>Không kinh doanh</v>
      </c>
      <c r="E28" s="43">
        <f t="shared" si="2"/>
        <v>0</v>
      </c>
      <c r="F28" s="43"/>
      <c r="G28" s="41">
        <f>SUMIFS('VIN -MEGA'!$R:$R,'VIN -MEGA'!$D:$D,G$1,'VIN -MEGA'!$K:$K,$A28)+SUMIFS('PXK-HÓA ĐƠN'!$R:$R,'PXK-HÓA ĐƠN'!$D:$D,G$1,'PXK-HÓA ĐƠN'!$K:$K,$A28)</f>
        <v>0</v>
      </c>
      <c r="H28" s="41">
        <f>SUMIFS('VIN -MEGA'!$R:$R,'VIN -MEGA'!$D:$D,H$1,'VIN -MEGA'!$K:$K,$A28)+SUMIFS('PXK-HÓA ĐƠN'!$R:$R,'PXK-HÓA ĐƠN'!$D:$D,H$1,'PXK-HÓA ĐƠN'!$K:$K,$A28)</f>
        <v>0</v>
      </c>
      <c r="I28" s="41">
        <f>SUMIFS('VIN -MEGA'!$R:$R,'VIN -MEGA'!$D:$D,I$1,'VIN -MEGA'!$K:$K,$A28)+SUMIFS('PXK-HÓA ĐƠN'!$R:$R,'PXK-HÓA ĐƠN'!$D:$D,I$1,'PXK-HÓA ĐƠN'!$K:$K,$A28)</f>
        <v>0</v>
      </c>
      <c r="J28" s="41">
        <f>SUMIFS('VIN -MEGA'!$R:$R,'VIN -MEGA'!$D:$D,J$1,'VIN -MEGA'!$K:$K,$A28)+SUMIFS('PXK-HÓA ĐƠN'!$R:$R,'PXK-HÓA ĐƠN'!$D:$D,J$1,'PXK-HÓA ĐƠN'!$K:$K,$A28)</f>
        <v>0</v>
      </c>
      <c r="K28" s="41">
        <f>SUMIFS('VIN -MEGA'!$R:$R,'VIN -MEGA'!$D:$D,K$1,'VIN -MEGA'!$K:$K,$A28)+SUMIFS('PXK-HÓA ĐƠN'!$R:$R,'PXK-HÓA ĐƠN'!$D:$D,K$1,'PXK-HÓA ĐƠN'!$K:$K,$A28)</f>
        <v>0</v>
      </c>
      <c r="L28" s="41">
        <f>SUMIFS('VIN -MEGA'!$R:$R,'VIN -MEGA'!$D:$D,L$1,'VIN -MEGA'!$K:$K,$A28)+SUMIFS('PXK-HÓA ĐƠN'!$R:$R,'PXK-HÓA ĐƠN'!$D:$D,L$1,'PXK-HÓA ĐƠN'!$K:$K,$A28)</f>
        <v>0</v>
      </c>
      <c r="M28" s="41">
        <f>SUMIFS('VIN -MEGA'!$R:$R,'VIN -MEGA'!$D:$D,M$1,'VIN -MEGA'!$K:$K,$A28)+SUMIFS('PXK-HÓA ĐƠN'!$R:$R,'PXK-HÓA ĐƠN'!$D:$D,M$1,'PXK-HÓA ĐƠN'!$K:$K,$A28)</f>
        <v>0</v>
      </c>
      <c r="N28" s="41">
        <f>SUMIFS('VIN -MEGA'!$R:$R,'VIN -MEGA'!$D:$D,N$1,'VIN -MEGA'!$K:$K,$A28)+SUMIFS('PXK-HÓA ĐƠN'!$R:$R,'PXK-HÓA ĐƠN'!$D:$D,N$1,'PXK-HÓA ĐƠN'!$K:$K,$A28)</f>
        <v>0</v>
      </c>
      <c r="O28" s="41">
        <f>SUMIFS('VIN -MEGA'!$R:$R,'VIN -MEGA'!$D:$D,O$1,'VIN -MEGA'!$K:$K,$A28)+SUMIFS('PXK-HÓA ĐƠN'!$R:$R,'PXK-HÓA ĐƠN'!$D:$D,O$1,'PXK-HÓA ĐƠN'!$K:$K,$A28)</f>
        <v>0</v>
      </c>
      <c r="P28" s="41">
        <f>SUMIFS('VIN -MEGA'!$R:$R,'VIN -MEGA'!$D:$D,P$1,'VIN -MEGA'!$K:$K,$A28)+SUMIFS('PXK-HÓA ĐƠN'!$R:$R,'PXK-HÓA ĐƠN'!$D:$D,P$1,'PXK-HÓA ĐƠN'!$K:$K,$A28)</f>
        <v>0</v>
      </c>
      <c r="Q28" s="41">
        <f>SUMIFS('VIN -MEGA'!$R:$R,'VIN -MEGA'!$D:$D,Q$1,'VIN -MEGA'!$K:$K,$A28)+SUMIFS('PXK-HÓA ĐƠN'!$R:$R,'PXK-HÓA ĐƠN'!$D:$D,Q$1,'PXK-HÓA ĐƠN'!$K:$K,$A28)</f>
        <v>0</v>
      </c>
      <c r="R28" s="41">
        <f>SUMIFS('VIN -MEGA'!$R:$R,'VIN -MEGA'!$D:$D,R$1,'VIN -MEGA'!$K:$K,$A28)+SUMIFS('PXK-HÓA ĐƠN'!$R:$R,'PXK-HÓA ĐƠN'!$D:$D,R$1,'PXK-HÓA ĐƠN'!$K:$K,$A28)</f>
        <v>0</v>
      </c>
      <c r="S28" s="41">
        <f>SUMIFS('VIN -MEGA'!$R:$R,'VIN -MEGA'!$D:$D,S$1,'VIN -MEGA'!$K:$K,$A28)+SUMIFS('PXK-HÓA ĐƠN'!$R:$R,'PXK-HÓA ĐƠN'!$D:$D,S$1,'PXK-HÓA ĐƠN'!$K:$K,$A28)</f>
        <v>0</v>
      </c>
      <c r="T28" s="41">
        <f>SUMIFS('VIN -MEGA'!$R:$R,'VIN -MEGA'!$D:$D,T$1,'VIN -MEGA'!$K:$K,$A28)+SUMIFS('PXK-HÓA ĐƠN'!$R:$R,'PXK-HÓA ĐƠN'!$D:$D,T$1,'PXK-HÓA ĐƠN'!$K:$K,$A28)</f>
        <v>0</v>
      </c>
      <c r="U28" s="41">
        <f>SUMIFS('VIN -MEGA'!$R:$R,'VIN -MEGA'!$D:$D,U$1,'VIN -MEGA'!$K:$K,$A28)+SUMIFS('PXK-HÓA ĐƠN'!$R:$R,'PXK-HÓA ĐƠN'!$D:$D,U$1,'PXK-HÓA ĐƠN'!$K:$K,$A28)</f>
        <v>0</v>
      </c>
      <c r="V28" s="41">
        <f>SUMIFS('VIN -MEGA'!$R:$R,'VIN -MEGA'!$D:$D,V$1,'VIN -MEGA'!$K:$K,$A28)+SUMIFS('PXK-HÓA ĐƠN'!$R:$R,'PXK-HÓA ĐƠN'!$D:$D,V$1,'PXK-HÓA ĐƠN'!$K:$K,$A28)</f>
        <v>0</v>
      </c>
      <c r="W28" s="41">
        <f>SUMIFS('VIN -MEGA'!$R:$R,'VIN -MEGA'!$D:$D,W$1,'VIN -MEGA'!$K:$K,$A28)+SUMIFS('PXK-HÓA ĐƠN'!$R:$R,'PXK-HÓA ĐƠN'!$D:$D,W$1,'PXK-HÓA ĐƠN'!$K:$K,$A28)</f>
        <v>0</v>
      </c>
      <c r="X28" s="41">
        <f>SUMIFS('VIN -MEGA'!$R:$R,'VIN -MEGA'!$D:$D,X$1,'VIN -MEGA'!$K:$K,$A28)+SUMIFS('PXK-HÓA ĐƠN'!$R:$R,'PXK-HÓA ĐƠN'!$D:$D,X$1,'PXK-HÓA ĐƠN'!$K:$K,$A28)</f>
        <v>0</v>
      </c>
      <c r="Y28" s="41">
        <f>SUMIFS('VIN -MEGA'!$R:$R,'VIN -MEGA'!$D:$D,Y$1,'VIN -MEGA'!$K:$K,$A28)+SUMIFS('PXK-HÓA ĐƠN'!$R:$R,'PXK-HÓA ĐƠN'!$D:$D,Y$1,'PXK-HÓA ĐƠN'!$K:$K,$A28)</f>
        <v>0</v>
      </c>
      <c r="Z28" s="41">
        <f>SUMIFS('VIN -MEGA'!$R:$R,'VIN -MEGA'!$D:$D,Z$1,'VIN -MEGA'!$K:$K,$A28)+SUMIFS('PXK-HÓA ĐƠN'!$R:$R,'PXK-HÓA ĐƠN'!$D:$D,Z$1,'PXK-HÓA ĐƠN'!$K:$K,$A28)</f>
        <v>0</v>
      </c>
      <c r="AA28" s="41">
        <f>SUMIFS('VIN -MEGA'!$R:$R,'VIN -MEGA'!$D:$D,AA$1,'VIN -MEGA'!$K:$K,$A28)+SUMIFS('PXK-HÓA ĐƠN'!$R:$R,'PXK-HÓA ĐƠN'!$D:$D,AA$1,'PXK-HÓA ĐƠN'!$K:$K,$A28)</f>
        <v>0</v>
      </c>
      <c r="AB28" s="41">
        <f>SUMIFS('VIN -MEGA'!$R:$R,'VIN -MEGA'!$D:$D,AB$1,'VIN -MEGA'!$K:$K,$A28)+SUMIFS('PXK-HÓA ĐƠN'!$R:$R,'PXK-HÓA ĐƠN'!$D:$D,AB$1,'PXK-HÓA ĐƠN'!$K:$K,$A28)</f>
        <v>0</v>
      </c>
      <c r="AC28" s="41">
        <f>SUMIFS('VIN -MEGA'!$R:$R,'VIN -MEGA'!$D:$D,AC$1,'VIN -MEGA'!$K:$K,$A28)+SUMIFS('PXK-HÓA ĐƠN'!$R:$R,'PXK-HÓA ĐƠN'!$D:$D,AC$1,'PXK-HÓA ĐƠN'!$K:$K,$A28)</f>
        <v>0</v>
      </c>
      <c r="AD28" s="41">
        <f>SUMIFS('VIN -MEGA'!$R:$R,'VIN -MEGA'!$D:$D,AD$1,'VIN -MEGA'!$K:$K,$A28)+SUMIFS('PXK-HÓA ĐƠN'!$R:$R,'PXK-HÓA ĐƠN'!$D:$D,AD$1,'PXK-HÓA ĐƠN'!$K:$K,$A28)</f>
        <v>0</v>
      </c>
      <c r="AE28" s="41">
        <f>SUMIFS('VIN -MEGA'!$R:$R,'VIN -MEGA'!$D:$D,AE$1,'VIN -MEGA'!$K:$K,$A28)+SUMIFS('PXK-HÓA ĐƠN'!$R:$R,'PXK-HÓA ĐƠN'!$D:$D,AE$1,'PXK-HÓA ĐƠN'!$K:$K,$A28)</f>
        <v>0</v>
      </c>
      <c r="AF28" s="41">
        <f>SUMIFS('VIN -MEGA'!$R:$R,'VIN -MEGA'!$D:$D,AF$1,'VIN -MEGA'!$K:$K,$A28)+SUMIFS('PXK-HÓA ĐƠN'!$R:$R,'PXK-HÓA ĐƠN'!$D:$D,AF$1,'PXK-HÓA ĐƠN'!$K:$K,$A28)</f>
        <v>0</v>
      </c>
      <c r="AG28" s="41">
        <f>SUMIFS('VIN -MEGA'!$R:$R,'VIN -MEGA'!$D:$D,AG$1,'VIN -MEGA'!$K:$K,$A28)+SUMIFS('PXK-HÓA ĐƠN'!$R:$R,'PXK-HÓA ĐƠN'!$D:$D,AG$1,'PXK-HÓA ĐƠN'!$K:$K,$A28)</f>
        <v>0</v>
      </c>
      <c r="AH28" s="41">
        <f>SUMIFS('VIN -MEGA'!$R:$R,'VIN -MEGA'!$D:$D,AH$1,'VIN -MEGA'!$K:$K,$A28)+SUMIFS('PXK-HÓA ĐƠN'!$R:$R,'PXK-HÓA ĐƠN'!$D:$D,AH$1,'PXK-HÓA ĐƠN'!$K:$K,$A28)</f>
        <v>0</v>
      </c>
      <c r="AI28" s="41">
        <f>SUMIFS('VIN -MEGA'!$R:$R,'VIN -MEGA'!$D:$D,AI$1,'VIN -MEGA'!$K:$K,$A28)+SUMIFS('PXK-HÓA ĐƠN'!$R:$R,'PXK-HÓA ĐƠN'!$D:$D,AI$1,'PXK-HÓA ĐƠN'!$K:$K,$A28)</f>
        <v>0</v>
      </c>
      <c r="AJ28" s="41">
        <f>SUMIFS('VIN -MEGA'!$R:$R,'VIN -MEGA'!$D:$D,AJ$1,'VIN -MEGA'!$K:$K,$A28)+SUMIFS('PXK-HÓA ĐƠN'!$R:$R,'PXK-HÓA ĐƠN'!$D:$D,AJ$1,'PXK-HÓA ĐƠN'!$K:$K,$A28)</f>
        <v>0</v>
      </c>
    </row>
    <row r="29" spans="1:36" ht="18.75" customHeight="1" x14ac:dyDescent="0.25">
      <c r="A29" s="23" t="s">
        <v>39</v>
      </c>
      <c r="B29" s="22" t="s">
        <v>40</v>
      </c>
      <c r="C29" s="24" t="s">
        <v>29</v>
      </c>
      <c r="D29" t="str">
        <f t="shared" si="1"/>
        <v>Đang kinh doanh</v>
      </c>
      <c r="E29" s="43">
        <f t="shared" si="2"/>
        <v>1079</v>
      </c>
      <c r="F29" s="43"/>
      <c r="G29" s="41">
        <f>SUMIFS('VIN -MEGA'!$R:$R,'VIN -MEGA'!$D:$D,G$1,'VIN -MEGA'!$K:$K,$A29)+SUMIFS('PXK-HÓA ĐƠN'!$R:$R,'PXK-HÓA ĐƠN'!$D:$D,G$1,'PXK-HÓA ĐƠN'!$K:$K,$A29)</f>
        <v>56</v>
      </c>
      <c r="H29" s="41">
        <f>SUMIFS('VIN -MEGA'!$R:$R,'VIN -MEGA'!$D:$D,H$1,'VIN -MEGA'!$K:$K,$A29)+SUMIFS('PXK-HÓA ĐƠN'!$R:$R,'PXK-HÓA ĐƠN'!$D:$D,H$1,'PXK-HÓA ĐƠN'!$K:$K,$A29)</f>
        <v>93</v>
      </c>
      <c r="I29" s="41">
        <f>SUMIFS('VIN -MEGA'!$R:$R,'VIN -MEGA'!$D:$D,I$1,'VIN -MEGA'!$K:$K,$A29)+SUMIFS('PXK-HÓA ĐƠN'!$R:$R,'PXK-HÓA ĐƠN'!$D:$D,I$1,'PXK-HÓA ĐƠN'!$K:$K,$A29)</f>
        <v>136</v>
      </c>
      <c r="J29" s="41">
        <f>SUMIFS('VIN -MEGA'!$R:$R,'VIN -MEGA'!$D:$D,J$1,'VIN -MEGA'!$K:$K,$A29)+SUMIFS('PXK-HÓA ĐƠN'!$R:$R,'PXK-HÓA ĐƠN'!$D:$D,J$1,'PXK-HÓA ĐƠN'!$K:$K,$A29)</f>
        <v>215</v>
      </c>
      <c r="K29" s="41">
        <f>SUMIFS('VIN -MEGA'!$R:$R,'VIN -MEGA'!$D:$D,K$1,'VIN -MEGA'!$K:$K,$A29)+SUMIFS('PXK-HÓA ĐƠN'!$R:$R,'PXK-HÓA ĐƠN'!$D:$D,K$1,'PXK-HÓA ĐƠN'!$K:$K,$A29)</f>
        <v>280</v>
      </c>
      <c r="L29" s="41">
        <f>SUMIFS('VIN -MEGA'!$R:$R,'VIN -MEGA'!$D:$D,L$1,'VIN -MEGA'!$K:$K,$A29)+SUMIFS('PXK-HÓA ĐƠN'!$R:$R,'PXK-HÓA ĐƠN'!$D:$D,L$1,'PXK-HÓA ĐƠN'!$K:$K,$A29)</f>
        <v>233</v>
      </c>
      <c r="M29" s="41">
        <f>SUMIFS('VIN -MEGA'!$R:$R,'VIN -MEGA'!$D:$D,M$1,'VIN -MEGA'!$K:$K,$A29)+SUMIFS('PXK-HÓA ĐƠN'!$R:$R,'PXK-HÓA ĐƠN'!$D:$D,M$1,'PXK-HÓA ĐƠN'!$K:$K,$A29)</f>
        <v>27</v>
      </c>
      <c r="N29" s="41">
        <f>SUMIFS('VIN -MEGA'!$R:$R,'VIN -MEGA'!$D:$D,N$1,'VIN -MEGA'!$K:$K,$A29)+SUMIFS('PXK-HÓA ĐƠN'!$R:$R,'PXK-HÓA ĐƠN'!$D:$D,N$1,'PXK-HÓA ĐƠN'!$K:$K,$A29)</f>
        <v>9</v>
      </c>
      <c r="O29" s="41">
        <f>SUMIFS('VIN -MEGA'!$R:$R,'VIN -MEGA'!$D:$D,O$1,'VIN -MEGA'!$K:$K,$A29)+SUMIFS('PXK-HÓA ĐƠN'!$R:$R,'PXK-HÓA ĐƠN'!$D:$D,O$1,'PXK-HÓA ĐƠN'!$K:$K,$A29)</f>
        <v>30</v>
      </c>
      <c r="P29" s="41">
        <f>SUMIFS('VIN -MEGA'!$R:$R,'VIN -MEGA'!$D:$D,P$1,'VIN -MEGA'!$K:$K,$A29)+SUMIFS('PXK-HÓA ĐƠN'!$R:$R,'PXK-HÓA ĐƠN'!$D:$D,P$1,'PXK-HÓA ĐƠN'!$K:$K,$A29)</f>
        <v>0</v>
      </c>
      <c r="Q29" s="41">
        <f>SUMIFS('VIN -MEGA'!$R:$R,'VIN -MEGA'!$D:$D,Q$1,'VIN -MEGA'!$K:$K,$A29)+SUMIFS('PXK-HÓA ĐƠN'!$R:$R,'PXK-HÓA ĐƠN'!$D:$D,Q$1,'PXK-HÓA ĐƠN'!$K:$K,$A29)</f>
        <v>0</v>
      </c>
      <c r="R29" s="41">
        <f>SUMIFS('VIN -MEGA'!$R:$R,'VIN -MEGA'!$D:$D,R$1,'VIN -MEGA'!$K:$K,$A29)+SUMIFS('PXK-HÓA ĐƠN'!$R:$R,'PXK-HÓA ĐƠN'!$D:$D,R$1,'PXK-HÓA ĐƠN'!$K:$K,$A29)</f>
        <v>0</v>
      </c>
      <c r="S29" s="41">
        <f>SUMIFS('VIN -MEGA'!$R:$R,'VIN -MEGA'!$D:$D,S$1,'VIN -MEGA'!$K:$K,$A29)+SUMIFS('PXK-HÓA ĐƠN'!$R:$R,'PXK-HÓA ĐƠN'!$D:$D,S$1,'PXK-HÓA ĐƠN'!$K:$K,$A29)</f>
        <v>0</v>
      </c>
      <c r="T29" s="41">
        <f>SUMIFS('VIN -MEGA'!$R:$R,'VIN -MEGA'!$D:$D,T$1,'VIN -MEGA'!$K:$K,$A29)+SUMIFS('PXK-HÓA ĐƠN'!$R:$R,'PXK-HÓA ĐƠN'!$D:$D,T$1,'PXK-HÓA ĐƠN'!$K:$K,$A29)</f>
        <v>0</v>
      </c>
      <c r="U29" s="41">
        <f>SUMIFS('VIN -MEGA'!$R:$R,'VIN -MEGA'!$D:$D,U$1,'VIN -MEGA'!$K:$K,$A29)+SUMIFS('PXK-HÓA ĐƠN'!$R:$R,'PXK-HÓA ĐƠN'!$D:$D,U$1,'PXK-HÓA ĐƠN'!$K:$K,$A29)</f>
        <v>0</v>
      </c>
      <c r="V29" s="41">
        <f>SUMIFS('VIN -MEGA'!$R:$R,'VIN -MEGA'!$D:$D,V$1,'VIN -MEGA'!$K:$K,$A29)+SUMIFS('PXK-HÓA ĐƠN'!$R:$R,'PXK-HÓA ĐƠN'!$D:$D,V$1,'PXK-HÓA ĐƠN'!$K:$K,$A29)</f>
        <v>0</v>
      </c>
      <c r="W29" s="41">
        <f>SUMIFS('VIN -MEGA'!$R:$R,'VIN -MEGA'!$D:$D,W$1,'VIN -MEGA'!$K:$K,$A29)+SUMIFS('PXK-HÓA ĐƠN'!$R:$R,'PXK-HÓA ĐƠN'!$D:$D,W$1,'PXK-HÓA ĐƠN'!$K:$K,$A29)</f>
        <v>0</v>
      </c>
      <c r="X29" s="41">
        <f>SUMIFS('VIN -MEGA'!$R:$R,'VIN -MEGA'!$D:$D,X$1,'VIN -MEGA'!$K:$K,$A29)+SUMIFS('PXK-HÓA ĐƠN'!$R:$R,'PXK-HÓA ĐƠN'!$D:$D,X$1,'PXK-HÓA ĐƠN'!$K:$K,$A29)</f>
        <v>0</v>
      </c>
      <c r="Y29" s="41">
        <f>SUMIFS('VIN -MEGA'!$R:$R,'VIN -MEGA'!$D:$D,Y$1,'VIN -MEGA'!$K:$K,$A29)+SUMIFS('PXK-HÓA ĐƠN'!$R:$R,'PXK-HÓA ĐƠN'!$D:$D,Y$1,'PXK-HÓA ĐƠN'!$K:$K,$A29)</f>
        <v>0</v>
      </c>
      <c r="Z29" s="41">
        <f>SUMIFS('VIN -MEGA'!$R:$R,'VIN -MEGA'!$D:$D,Z$1,'VIN -MEGA'!$K:$K,$A29)+SUMIFS('PXK-HÓA ĐƠN'!$R:$R,'PXK-HÓA ĐƠN'!$D:$D,Z$1,'PXK-HÓA ĐƠN'!$K:$K,$A29)</f>
        <v>0</v>
      </c>
      <c r="AA29" s="41">
        <f>SUMIFS('VIN -MEGA'!$R:$R,'VIN -MEGA'!$D:$D,AA$1,'VIN -MEGA'!$K:$K,$A29)+SUMIFS('PXK-HÓA ĐƠN'!$R:$R,'PXK-HÓA ĐƠN'!$D:$D,AA$1,'PXK-HÓA ĐƠN'!$K:$K,$A29)</f>
        <v>0</v>
      </c>
      <c r="AB29" s="41">
        <f>SUMIFS('VIN -MEGA'!$R:$R,'VIN -MEGA'!$D:$D,AB$1,'VIN -MEGA'!$K:$K,$A29)+SUMIFS('PXK-HÓA ĐƠN'!$R:$R,'PXK-HÓA ĐƠN'!$D:$D,AB$1,'PXK-HÓA ĐƠN'!$K:$K,$A29)</f>
        <v>0</v>
      </c>
      <c r="AC29" s="41">
        <f>SUMIFS('VIN -MEGA'!$R:$R,'VIN -MEGA'!$D:$D,AC$1,'VIN -MEGA'!$K:$K,$A29)+SUMIFS('PXK-HÓA ĐƠN'!$R:$R,'PXK-HÓA ĐƠN'!$D:$D,AC$1,'PXK-HÓA ĐƠN'!$K:$K,$A29)</f>
        <v>0</v>
      </c>
      <c r="AD29" s="41">
        <f>SUMIFS('VIN -MEGA'!$R:$R,'VIN -MEGA'!$D:$D,AD$1,'VIN -MEGA'!$K:$K,$A29)+SUMIFS('PXK-HÓA ĐƠN'!$R:$R,'PXK-HÓA ĐƠN'!$D:$D,AD$1,'PXK-HÓA ĐƠN'!$K:$K,$A29)</f>
        <v>0</v>
      </c>
      <c r="AE29" s="41">
        <f>SUMIFS('VIN -MEGA'!$R:$R,'VIN -MEGA'!$D:$D,AE$1,'VIN -MEGA'!$K:$K,$A29)+SUMIFS('PXK-HÓA ĐƠN'!$R:$R,'PXK-HÓA ĐƠN'!$D:$D,AE$1,'PXK-HÓA ĐƠN'!$K:$K,$A29)</f>
        <v>0</v>
      </c>
      <c r="AF29" s="41">
        <f>SUMIFS('VIN -MEGA'!$R:$R,'VIN -MEGA'!$D:$D,AF$1,'VIN -MEGA'!$K:$K,$A29)+SUMIFS('PXK-HÓA ĐƠN'!$R:$R,'PXK-HÓA ĐƠN'!$D:$D,AF$1,'PXK-HÓA ĐƠN'!$K:$K,$A29)</f>
        <v>0</v>
      </c>
      <c r="AG29" s="41">
        <f>SUMIFS('VIN -MEGA'!$R:$R,'VIN -MEGA'!$D:$D,AG$1,'VIN -MEGA'!$K:$K,$A29)+SUMIFS('PXK-HÓA ĐƠN'!$R:$R,'PXK-HÓA ĐƠN'!$D:$D,AG$1,'PXK-HÓA ĐƠN'!$K:$K,$A29)</f>
        <v>0</v>
      </c>
      <c r="AH29" s="41">
        <f>SUMIFS('VIN -MEGA'!$R:$R,'VIN -MEGA'!$D:$D,AH$1,'VIN -MEGA'!$K:$K,$A29)+SUMIFS('PXK-HÓA ĐƠN'!$R:$R,'PXK-HÓA ĐƠN'!$D:$D,AH$1,'PXK-HÓA ĐƠN'!$K:$K,$A29)</f>
        <v>0</v>
      </c>
      <c r="AI29" s="41">
        <f>SUMIFS('VIN -MEGA'!$R:$R,'VIN -MEGA'!$D:$D,AI$1,'VIN -MEGA'!$K:$K,$A29)+SUMIFS('PXK-HÓA ĐƠN'!$R:$R,'PXK-HÓA ĐƠN'!$D:$D,AI$1,'PXK-HÓA ĐƠN'!$K:$K,$A29)</f>
        <v>0</v>
      </c>
      <c r="AJ29" s="41">
        <f>SUMIFS('VIN -MEGA'!$R:$R,'VIN -MEGA'!$D:$D,AJ$1,'VIN -MEGA'!$K:$K,$A29)+SUMIFS('PXK-HÓA ĐƠN'!$R:$R,'PXK-HÓA ĐƠN'!$D:$D,AJ$1,'PXK-HÓA ĐƠN'!$K:$K,$A29)</f>
        <v>0</v>
      </c>
    </row>
    <row r="30" spans="1:36" ht="18.75" hidden="1" customHeight="1" x14ac:dyDescent="0.25">
      <c r="A30" s="23" t="s">
        <v>7647</v>
      </c>
      <c r="B30" s="22" t="s">
        <v>7648</v>
      </c>
      <c r="C30" s="24" t="s">
        <v>1761</v>
      </c>
      <c r="D30" t="str">
        <f t="shared" si="1"/>
        <v>Không kinh doanh</v>
      </c>
      <c r="E30" s="43">
        <f t="shared" si="2"/>
        <v>0</v>
      </c>
      <c r="F30" s="43"/>
      <c r="G30" s="41">
        <f>SUMIFS('VIN -MEGA'!$R:$R,'VIN -MEGA'!$D:$D,G$1,'VIN -MEGA'!$K:$K,$A30)+SUMIFS('PXK-HÓA ĐƠN'!$R:$R,'PXK-HÓA ĐƠN'!$D:$D,G$1,'PXK-HÓA ĐƠN'!$K:$K,$A30)</f>
        <v>0</v>
      </c>
      <c r="H30" s="41">
        <f>SUMIFS('VIN -MEGA'!$R:$R,'VIN -MEGA'!$D:$D,H$1,'VIN -MEGA'!$K:$K,$A30)+SUMIFS('PXK-HÓA ĐƠN'!$R:$R,'PXK-HÓA ĐƠN'!$D:$D,H$1,'PXK-HÓA ĐƠN'!$K:$K,$A30)</f>
        <v>0</v>
      </c>
      <c r="I30" s="41">
        <f>SUMIFS('VIN -MEGA'!$R:$R,'VIN -MEGA'!$D:$D,I$1,'VIN -MEGA'!$K:$K,$A30)+SUMIFS('PXK-HÓA ĐƠN'!$R:$R,'PXK-HÓA ĐƠN'!$D:$D,I$1,'PXK-HÓA ĐƠN'!$K:$K,$A30)</f>
        <v>0</v>
      </c>
      <c r="J30" s="41">
        <f>SUMIFS('VIN -MEGA'!$R:$R,'VIN -MEGA'!$D:$D,J$1,'VIN -MEGA'!$K:$K,$A30)+SUMIFS('PXK-HÓA ĐƠN'!$R:$R,'PXK-HÓA ĐƠN'!$D:$D,J$1,'PXK-HÓA ĐƠN'!$K:$K,$A30)</f>
        <v>0</v>
      </c>
      <c r="K30" s="41">
        <f>SUMIFS('VIN -MEGA'!$R:$R,'VIN -MEGA'!$D:$D,K$1,'VIN -MEGA'!$K:$K,$A30)+SUMIFS('PXK-HÓA ĐƠN'!$R:$R,'PXK-HÓA ĐƠN'!$D:$D,K$1,'PXK-HÓA ĐƠN'!$K:$K,$A30)</f>
        <v>0</v>
      </c>
      <c r="L30" s="41">
        <f>SUMIFS('VIN -MEGA'!$R:$R,'VIN -MEGA'!$D:$D,L$1,'VIN -MEGA'!$K:$K,$A30)+SUMIFS('PXK-HÓA ĐƠN'!$R:$R,'PXK-HÓA ĐƠN'!$D:$D,L$1,'PXK-HÓA ĐƠN'!$K:$K,$A30)</f>
        <v>0</v>
      </c>
      <c r="M30" s="41">
        <f>SUMIFS('VIN -MEGA'!$R:$R,'VIN -MEGA'!$D:$D,M$1,'VIN -MEGA'!$K:$K,$A30)+SUMIFS('PXK-HÓA ĐƠN'!$R:$R,'PXK-HÓA ĐƠN'!$D:$D,M$1,'PXK-HÓA ĐƠN'!$K:$K,$A30)</f>
        <v>0</v>
      </c>
      <c r="N30" s="41">
        <f>SUMIFS('VIN -MEGA'!$R:$R,'VIN -MEGA'!$D:$D,N$1,'VIN -MEGA'!$K:$K,$A30)+SUMIFS('PXK-HÓA ĐƠN'!$R:$R,'PXK-HÓA ĐƠN'!$D:$D,N$1,'PXK-HÓA ĐƠN'!$K:$K,$A30)</f>
        <v>0</v>
      </c>
      <c r="O30" s="41">
        <f>SUMIFS('VIN -MEGA'!$R:$R,'VIN -MEGA'!$D:$D,O$1,'VIN -MEGA'!$K:$K,$A30)+SUMIFS('PXK-HÓA ĐƠN'!$R:$R,'PXK-HÓA ĐƠN'!$D:$D,O$1,'PXK-HÓA ĐƠN'!$K:$K,$A30)</f>
        <v>0</v>
      </c>
      <c r="P30" s="41">
        <f>SUMIFS('VIN -MEGA'!$R:$R,'VIN -MEGA'!$D:$D,P$1,'VIN -MEGA'!$K:$K,$A30)+SUMIFS('PXK-HÓA ĐƠN'!$R:$R,'PXK-HÓA ĐƠN'!$D:$D,P$1,'PXK-HÓA ĐƠN'!$K:$K,$A30)</f>
        <v>0</v>
      </c>
      <c r="Q30" s="41">
        <f>SUMIFS('VIN -MEGA'!$R:$R,'VIN -MEGA'!$D:$D,Q$1,'VIN -MEGA'!$K:$K,$A30)+SUMIFS('PXK-HÓA ĐƠN'!$R:$R,'PXK-HÓA ĐƠN'!$D:$D,Q$1,'PXK-HÓA ĐƠN'!$K:$K,$A30)</f>
        <v>0</v>
      </c>
      <c r="R30" s="41">
        <f>SUMIFS('VIN -MEGA'!$R:$R,'VIN -MEGA'!$D:$D,R$1,'VIN -MEGA'!$K:$K,$A30)+SUMIFS('PXK-HÓA ĐƠN'!$R:$R,'PXK-HÓA ĐƠN'!$D:$D,R$1,'PXK-HÓA ĐƠN'!$K:$K,$A30)</f>
        <v>0</v>
      </c>
      <c r="S30" s="41">
        <f>SUMIFS('VIN -MEGA'!$R:$R,'VIN -MEGA'!$D:$D,S$1,'VIN -MEGA'!$K:$K,$A30)+SUMIFS('PXK-HÓA ĐƠN'!$R:$R,'PXK-HÓA ĐƠN'!$D:$D,S$1,'PXK-HÓA ĐƠN'!$K:$K,$A30)</f>
        <v>0</v>
      </c>
      <c r="T30" s="41">
        <f>SUMIFS('VIN -MEGA'!$R:$R,'VIN -MEGA'!$D:$D,T$1,'VIN -MEGA'!$K:$K,$A30)+SUMIFS('PXK-HÓA ĐƠN'!$R:$R,'PXK-HÓA ĐƠN'!$D:$D,T$1,'PXK-HÓA ĐƠN'!$K:$K,$A30)</f>
        <v>0</v>
      </c>
      <c r="U30" s="41">
        <f>SUMIFS('VIN -MEGA'!$R:$R,'VIN -MEGA'!$D:$D,U$1,'VIN -MEGA'!$K:$K,$A30)+SUMIFS('PXK-HÓA ĐƠN'!$R:$R,'PXK-HÓA ĐƠN'!$D:$D,U$1,'PXK-HÓA ĐƠN'!$K:$K,$A30)</f>
        <v>0</v>
      </c>
      <c r="V30" s="41">
        <f>SUMIFS('VIN -MEGA'!$R:$R,'VIN -MEGA'!$D:$D,V$1,'VIN -MEGA'!$K:$K,$A30)+SUMIFS('PXK-HÓA ĐƠN'!$R:$R,'PXK-HÓA ĐƠN'!$D:$D,V$1,'PXK-HÓA ĐƠN'!$K:$K,$A30)</f>
        <v>0</v>
      </c>
      <c r="W30" s="41">
        <f>SUMIFS('VIN -MEGA'!$R:$R,'VIN -MEGA'!$D:$D,W$1,'VIN -MEGA'!$K:$K,$A30)+SUMIFS('PXK-HÓA ĐƠN'!$R:$R,'PXK-HÓA ĐƠN'!$D:$D,W$1,'PXK-HÓA ĐƠN'!$K:$K,$A30)</f>
        <v>0</v>
      </c>
      <c r="X30" s="41">
        <f>SUMIFS('VIN -MEGA'!$R:$R,'VIN -MEGA'!$D:$D,X$1,'VIN -MEGA'!$K:$K,$A30)+SUMIFS('PXK-HÓA ĐƠN'!$R:$R,'PXK-HÓA ĐƠN'!$D:$D,X$1,'PXK-HÓA ĐƠN'!$K:$K,$A30)</f>
        <v>0</v>
      </c>
      <c r="Y30" s="41">
        <f>SUMIFS('VIN -MEGA'!$R:$R,'VIN -MEGA'!$D:$D,Y$1,'VIN -MEGA'!$K:$K,$A30)+SUMIFS('PXK-HÓA ĐƠN'!$R:$R,'PXK-HÓA ĐƠN'!$D:$D,Y$1,'PXK-HÓA ĐƠN'!$K:$K,$A30)</f>
        <v>0</v>
      </c>
      <c r="Z30" s="41">
        <f>SUMIFS('VIN -MEGA'!$R:$R,'VIN -MEGA'!$D:$D,Z$1,'VIN -MEGA'!$K:$K,$A30)+SUMIFS('PXK-HÓA ĐƠN'!$R:$R,'PXK-HÓA ĐƠN'!$D:$D,Z$1,'PXK-HÓA ĐƠN'!$K:$K,$A30)</f>
        <v>0</v>
      </c>
      <c r="AA30" s="41">
        <f>SUMIFS('VIN -MEGA'!$R:$R,'VIN -MEGA'!$D:$D,AA$1,'VIN -MEGA'!$K:$K,$A30)+SUMIFS('PXK-HÓA ĐƠN'!$R:$R,'PXK-HÓA ĐƠN'!$D:$D,AA$1,'PXK-HÓA ĐƠN'!$K:$K,$A30)</f>
        <v>0</v>
      </c>
      <c r="AB30" s="41">
        <f>SUMIFS('VIN -MEGA'!$R:$R,'VIN -MEGA'!$D:$D,AB$1,'VIN -MEGA'!$K:$K,$A30)+SUMIFS('PXK-HÓA ĐƠN'!$R:$R,'PXK-HÓA ĐƠN'!$D:$D,AB$1,'PXK-HÓA ĐƠN'!$K:$K,$A30)</f>
        <v>0</v>
      </c>
      <c r="AC30" s="41">
        <f>SUMIFS('VIN -MEGA'!$R:$R,'VIN -MEGA'!$D:$D,AC$1,'VIN -MEGA'!$K:$K,$A30)+SUMIFS('PXK-HÓA ĐƠN'!$R:$R,'PXK-HÓA ĐƠN'!$D:$D,AC$1,'PXK-HÓA ĐƠN'!$K:$K,$A30)</f>
        <v>0</v>
      </c>
      <c r="AD30" s="41">
        <f>SUMIFS('VIN -MEGA'!$R:$R,'VIN -MEGA'!$D:$D,AD$1,'VIN -MEGA'!$K:$K,$A30)+SUMIFS('PXK-HÓA ĐƠN'!$R:$R,'PXK-HÓA ĐƠN'!$D:$D,AD$1,'PXK-HÓA ĐƠN'!$K:$K,$A30)</f>
        <v>0</v>
      </c>
      <c r="AE30" s="41">
        <f>SUMIFS('VIN -MEGA'!$R:$R,'VIN -MEGA'!$D:$D,AE$1,'VIN -MEGA'!$K:$K,$A30)+SUMIFS('PXK-HÓA ĐƠN'!$R:$R,'PXK-HÓA ĐƠN'!$D:$D,AE$1,'PXK-HÓA ĐƠN'!$K:$K,$A30)</f>
        <v>0</v>
      </c>
      <c r="AF30" s="41">
        <f>SUMIFS('VIN -MEGA'!$R:$R,'VIN -MEGA'!$D:$D,AF$1,'VIN -MEGA'!$K:$K,$A30)+SUMIFS('PXK-HÓA ĐƠN'!$R:$R,'PXK-HÓA ĐƠN'!$D:$D,AF$1,'PXK-HÓA ĐƠN'!$K:$K,$A30)</f>
        <v>0</v>
      </c>
      <c r="AG30" s="41">
        <f>SUMIFS('VIN -MEGA'!$R:$R,'VIN -MEGA'!$D:$D,AG$1,'VIN -MEGA'!$K:$K,$A30)+SUMIFS('PXK-HÓA ĐƠN'!$R:$R,'PXK-HÓA ĐƠN'!$D:$D,AG$1,'PXK-HÓA ĐƠN'!$K:$K,$A30)</f>
        <v>0</v>
      </c>
      <c r="AH30" s="41">
        <f>SUMIFS('VIN -MEGA'!$R:$R,'VIN -MEGA'!$D:$D,AH$1,'VIN -MEGA'!$K:$K,$A30)+SUMIFS('PXK-HÓA ĐƠN'!$R:$R,'PXK-HÓA ĐƠN'!$D:$D,AH$1,'PXK-HÓA ĐƠN'!$K:$K,$A30)</f>
        <v>0</v>
      </c>
      <c r="AI30" s="41">
        <f>SUMIFS('VIN -MEGA'!$R:$R,'VIN -MEGA'!$D:$D,AI$1,'VIN -MEGA'!$K:$K,$A30)+SUMIFS('PXK-HÓA ĐƠN'!$R:$R,'PXK-HÓA ĐƠN'!$D:$D,AI$1,'PXK-HÓA ĐƠN'!$K:$K,$A30)</f>
        <v>0</v>
      </c>
      <c r="AJ30" s="41">
        <f>SUMIFS('VIN -MEGA'!$R:$R,'VIN -MEGA'!$D:$D,AJ$1,'VIN -MEGA'!$K:$K,$A30)+SUMIFS('PXK-HÓA ĐƠN'!$R:$R,'PXK-HÓA ĐƠN'!$D:$D,AJ$1,'PXK-HÓA ĐƠN'!$K:$K,$A30)</f>
        <v>0</v>
      </c>
    </row>
    <row r="31" spans="1:36" ht="18.75" hidden="1" customHeight="1" x14ac:dyDescent="0.25">
      <c r="A31" s="23" t="s">
        <v>7649</v>
      </c>
      <c r="B31" s="22" t="s">
        <v>7650</v>
      </c>
      <c r="C31" s="24" t="s">
        <v>29</v>
      </c>
      <c r="D31" t="str">
        <f t="shared" si="1"/>
        <v>Không kinh doanh</v>
      </c>
      <c r="E31" s="43">
        <f t="shared" si="2"/>
        <v>0</v>
      </c>
      <c r="F31" s="43"/>
      <c r="G31" s="41">
        <f>SUMIFS('VIN -MEGA'!$R:$R,'VIN -MEGA'!$D:$D,G$1,'VIN -MEGA'!$K:$K,$A31)+SUMIFS('PXK-HÓA ĐƠN'!$R:$R,'PXK-HÓA ĐƠN'!$D:$D,G$1,'PXK-HÓA ĐƠN'!$K:$K,$A31)</f>
        <v>0</v>
      </c>
      <c r="H31" s="41">
        <f>SUMIFS('VIN -MEGA'!$R:$R,'VIN -MEGA'!$D:$D,H$1,'VIN -MEGA'!$K:$K,$A31)+SUMIFS('PXK-HÓA ĐƠN'!$R:$R,'PXK-HÓA ĐƠN'!$D:$D,H$1,'PXK-HÓA ĐƠN'!$K:$K,$A31)</f>
        <v>0</v>
      </c>
      <c r="I31" s="41">
        <f>SUMIFS('VIN -MEGA'!$R:$R,'VIN -MEGA'!$D:$D,I$1,'VIN -MEGA'!$K:$K,$A31)+SUMIFS('PXK-HÓA ĐƠN'!$R:$R,'PXK-HÓA ĐƠN'!$D:$D,I$1,'PXK-HÓA ĐƠN'!$K:$K,$A31)</f>
        <v>0</v>
      </c>
      <c r="J31" s="41">
        <f>SUMIFS('VIN -MEGA'!$R:$R,'VIN -MEGA'!$D:$D,J$1,'VIN -MEGA'!$K:$K,$A31)+SUMIFS('PXK-HÓA ĐƠN'!$R:$R,'PXK-HÓA ĐƠN'!$D:$D,J$1,'PXK-HÓA ĐƠN'!$K:$K,$A31)</f>
        <v>0</v>
      </c>
      <c r="K31" s="41">
        <f>SUMIFS('VIN -MEGA'!$R:$R,'VIN -MEGA'!$D:$D,K$1,'VIN -MEGA'!$K:$K,$A31)+SUMIFS('PXK-HÓA ĐƠN'!$R:$R,'PXK-HÓA ĐƠN'!$D:$D,K$1,'PXK-HÓA ĐƠN'!$K:$K,$A31)</f>
        <v>0</v>
      </c>
      <c r="L31" s="41">
        <f>SUMIFS('VIN -MEGA'!$R:$R,'VIN -MEGA'!$D:$D,L$1,'VIN -MEGA'!$K:$K,$A31)+SUMIFS('PXK-HÓA ĐƠN'!$R:$R,'PXK-HÓA ĐƠN'!$D:$D,L$1,'PXK-HÓA ĐƠN'!$K:$K,$A31)</f>
        <v>0</v>
      </c>
      <c r="M31" s="41">
        <f>SUMIFS('VIN -MEGA'!$R:$R,'VIN -MEGA'!$D:$D,M$1,'VIN -MEGA'!$K:$K,$A31)+SUMIFS('PXK-HÓA ĐƠN'!$R:$R,'PXK-HÓA ĐƠN'!$D:$D,M$1,'PXK-HÓA ĐƠN'!$K:$K,$A31)</f>
        <v>0</v>
      </c>
      <c r="N31" s="41">
        <f>SUMIFS('VIN -MEGA'!$R:$R,'VIN -MEGA'!$D:$D,N$1,'VIN -MEGA'!$K:$K,$A31)+SUMIFS('PXK-HÓA ĐƠN'!$R:$R,'PXK-HÓA ĐƠN'!$D:$D,N$1,'PXK-HÓA ĐƠN'!$K:$K,$A31)</f>
        <v>0</v>
      </c>
      <c r="O31" s="41">
        <f>SUMIFS('VIN -MEGA'!$R:$R,'VIN -MEGA'!$D:$D,O$1,'VIN -MEGA'!$K:$K,$A31)+SUMIFS('PXK-HÓA ĐƠN'!$R:$R,'PXK-HÓA ĐƠN'!$D:$D,O$1,'PXK-HÓA ĐƠN'!$K:$K,$A31)</f>
        <v>0</v>
      </c>
      <c r="P31" s="41">
        <f>SUMIFS('VIN -MEGA'!$R:$R,'VIN -MEGA'!$D:$D,P$1,'VIN -MEGA'!$K:$K,$A31)+SUMIFS('PXK-HÓA ĐƠN'!$R:$R,'PXK-HÓA ĐƠN'!$D:$D,P$1,'PXK-HÓA ĐƠN'!$K:$K,$A31)</f>
        <v>0</v>
      </c>
      <c r="Q31" s="41">
        <f>SUMIFS('VIN -MEGA'!$R:$R,'VIN -MEGA'!$D:$D,Q$1,'VIN -MEGA'!$K:$K,$A31)+SUMIFS('PXK-HÓA ĐƠN'!$R:$R,'PXK-HÓA ĐƠN'!$D:$D,Q$1,'PXK-HÓA ĐƠN'!$K:$K,$A31)</f>
        <v>0</v>
      </c>
      <c r="R31" s="41">
        <f>SUMIFS('VIN -MEGA'!$R:$R,'VIN -MEGA'!$D:$D,R$1,'VIN -MEGA'!$K:$K,$A31)+SUMIFS('PXK-HÓA ĐƠN'!$R:$R,'PXK-HÓA ĐƠN'!$D:$D,R$1,'PXK-HÓA ĐƠN'!$K:$K,$A31)</f>
        <v>0</v>
      </c>
      <c r="S31" s="41">
        <f>SUMIFS('VIN -MEGA'!$R:$R,'VIN -MEGA'!$D:$D,S$1,'VIN -MEGA'!$K:$K,$A31)+SUMIFS('PXK-HÓA ĐƠN'!$R:$R,'PXK-HÓA ĐƠN'!$D:$D,S$1,'PXK-HÓA ĐƠN'!$K:$K,$A31)</f>
        <v>0</v>
      </c>
      <c r="T31" s="41">
        <f>SUMIFS('VIN -MEGA'!$R:$R,'VIN -MEGA'!$D:$D,T$1,'VIN -MEGA'!$K:$K,$A31)+SUMIFS('PXK-HÓA ĐƠN'!$R:$R,'PXK-HÓA ĐƠN'!$D:$D,T$1,'PXK-HÓA ĐƠN'!$K:$K,$A31)</f>
        <v>0</v>
      </c>
      <c r="U31" s="41">
        <f>SUMIFS('VIN -MEGA'!$R:$R,'VIN -MEGA'!$D:$D,U$1,'VIN -MEGA'!$K:$K,$A31)+SUMIFS('PXK-HÓA ĐƠN'!$R:$R,'PXK-HÓA ĐƠN'!$D:$D,U$1,'PXK-HÓA ĐƠN'!$K:$K,$A31)</f>
        <v>0</v>
      </c>
      <c r="V31" s="41">
        <f>SUMIFS('VIN -MEGA'!$R:$R,'VIN -MEGA'!$D:$D,V$1,'VIN -MEGA'!$K:$K,$A31)+SUMIFS('PXK-HÓA ĐƠN'!$R:$R,'PXK-HÓA ĐƠN'!$D:$D,V$1,'PXK-HÓA ĐƠN'!$K:$K,$A31)</f>
        <v>0</v>
      </c>
      <c r="W31" s="41">
        <f>SUMIFS('VIN -MEGA'!$R:$R,'VIN -MEGA'!$D:$D,W$1,'VIN -MEGA'!$K:$K,$A31)+SUMIFS('PXK-HÓA ĐƠN'!$R:$R,'PXK-HÓA ĐƠN'!$D:$D,W$1,'PXK-HÓA ĐƠN'!$K:$K,$A31)</f>
        <v>0</v>
      </c>
      <c r="X31" s="41">
        <f>SUMIFS('VIN -MEGA'!$R:$R,'VIN -MEGA'!$D:$D,X$1,'VIN -MEGA'!$K:$K,$A31)+SUMIFS('PXK-HÓA ĐƠN'!$R:$R,'PXK-HÓA ĐƠN'!$D:$D,X$1,'PXK-HÓA ĐƠN'!$K:$K,$A31)</f>
        <v>0</v>
      </c>
      <c r="Y31" s="41">
        <f>SUMIFS('VIN -MEGA'!$R:$R,'VIN -MEGA'!$D:$D,Y$1,'VIN -MEGA'!$K:$K,$A31)+SUMIFS('PXK-HÓA ĐƠN'!$R:$R,'PXK-HÓA ĐƠN'!$D:$D,Y$1,'PXK-HÓA ĐƠN'!$K:$K,$A31)</f>
        <v>0</v>
      </c>
      <c r="Z31" s="41">
        <f>SUMIFS('VIN -MEGA'!$R:$R,'VIN -MEGA'!$D:$D,Z$1,'VIN -MEGA'!$K:$K,$A31)+SUMIFS('PXK-HÓA ĐƠN'!$R:$R,'PXK-HÓA ĐƠN'!$D:$D,Z$1,'PXK-HÓA ĐƠN'!$K:$K,$A31)</f>
        <v>0</v>
      </c>
      <c r="AA31" s="41">
        <f>SUMIFS('VIN -MEGA'!$R:$R,'VIN -MEGA'!$D:$D,AA$1,'VIN -MEGA'!$K:$K,$A31)+SUMIFS('PXK-HÓA ĐƠN'!$R:$R,'PXK-HÓA ĐƠN'!$D:$D,AA$1,'PXK-HÓA ĐƠN'!$K:$K,$A31)</f>
        <v>0</v>
      </c>
      <c r="AB31" s="41">
        <f>SUMIFS('VIN -MEGA'!$R:$R,'VIN -MEGA'!$D:$D,AB$1,'VIN -MEGA'!$K:$K,$A31)+SUMIFS('PXK-HÓA ĐƠN'!$R:$R,'PXK-HÓA ĐƠN'!$D:$D,AB$1,'PXK-HÓA ĐƠN'!$K:$K,$A31)</f>
        <v>0</v>
      </c>
      <c r="AC31" s="41">
        <f>SUMIFS('VIN -MEGA'!$R:$R,'VIN -MEGA'!$D:$D,AC$1,'VIN -MEGA'!$K:$K,$A31)+SUMIFS('PXK-HÓA ĐƠN'!$R:$R,'PXK-HÓA ĐƠN'!$D:$D,AC$1,'PXK-HÓA ĐƠN'!$K:$K,$A31)</f>
        <v>0</v>
      </c>
      <c r="AD31" s="41">
        <f>SUMIFS('VIN -MEGA'!$R:$R,'VIN -MEGA'!$D:$D,AD$1,'VIN -MEGA'!$K:$K,$A31)+SUMIFS('PXK-HÓA ĐƠN'!$R:$R,'PXK-HÓA ĐƠN'!$D:$D,AD$1,'PXK-HÓA ĐƠN'!$K:$K,$A31)</f>
        <v>0</v>
      </c>
      <c r="AE31" s="41">
        <f>SUMIFS('VIN -MEGA'!$R:$R,'VIN -MEGA'!$D:$D,AE$1,'VIN -MEGA'!$K:$K,$A31)+SUMIFS('PXK-HÓA ĐƠN'!$R:$R,'PXK-HÓA ĐƠN'!$D:$D,AE$1,'PXK-HÓA ĐƠN'!$K:$K,$A31)</f>
        <v>0</v>
      </c>
      <c r="AF31" s="41">
        <f>SUMIFS('VIN -MEGA'!$R:$R,'VIN -MEGA'!$D:$D,AF$1,'VIN -MEGA'!$K:$K,$A31)+SUMIFS('PXK-HÓA ĐƠN'!$R:$R,'PXK-HÓA ĐƠN'!$D:$D,AF$1,'PXK-HÓA ĐƠN'!$K:$K,$A31)</f>
        <v>0</v>
      </c>
      <c r="AG31" s="41">
        <f>SUMIFS('VIN -MEGA'!$R:$R,'VIN -MEGA'!$D:$D,AG$1,'VIN -MEGA'!$K:$K,$A31)+SUMIFS('PXK-HÓA ĐƠN'!$R:$R,'PXK-HÓA ĐƠN'!$D:$D,AG$1,'PXK-HÓA ĐƠN'!$K:$K,$A31)</f>
        <v>0</v>
      </c>
      <c r="AH31" s="41">
        <f>SUMIFS('VIN -MEGA'!$R:$R,'VIN -MEGA'!$D:$D,AH$1,'VIN -MEGA'!$K:$K,$A31)+SUMIFS('PXK-HÓA ĐƠN'!$R:$R,'PXK-HÓA ĐƠN'!$D:$D,AH$1,'PXK-HÓA ĐƠN'!$K:$K,$A31)</f>
        <v>0</v>
      </c>
      <c r="AI31" s="41">
        <f>SUMIFS('VIN -MEGA'!$R:$R,'VIN -MEGA'!$D:$D,AI$1,'VIN -MEGA'!$K:$K,$A31)+SUMIFS('PXK-HÓA ĐƠN'!$R:$R,'PXK-HÓA ĐƠN'!$D:$D,AI$1,'PXK-HÓA ĐƠN'!$K:$K,$A31)</f>
        <v>0</v>
      </c>
      <c r="AJ31" s="41">
        <f>SUMIFS('VIN -MEGA'!$R:$R,'VIN -MEGA'!$D:$D,AJ$1,'VIN -MEGA'!$K:$K,$A31)+SUMIFS('PXK-HÓA ĐƠN'!$R:$R,'PXK-HÓA ĐƠN'!$D:$D,AJ$1,'PXK-HÓA ĐƠN'!$K:$K,$A31)</f>
        <v>0</v>
      </c>
    </row>
    <row r="32" spans="1:36" ht="18.75" hidden="1" customHeight="1" x14ac:dyDescent="0.25">
      <c r="A32" s="23" t="s">
        <v>1717</v>
      </c>
      <c r="B32" s="22" t="s">
        <v>1718</v>
      </c>
      <c r="C32" s="24" t="s">
        <v>29</v>
      </c>
      <c r="D32" t="str">
        <f t="shared" si="1"/>
        <v>Không kinh doanh</v>
      </c>
      <c r="E32" s="43">
        <f t="shared" si="2"/>
        <v>0</v>
      </c>
      <c r="F32" s="43"/>
      <c r="G32" s="41">
        <f>SUMIFS('VIN -MEGA'!$R:$R,'VIN -MEGA'!$D:$D,G$1,'VIN -MEGA'!$K:$K,$A32)+SUMIFS('PXK-HÓA ĐƠN'!$R:$R,'PXK-HÓA ĐƠN'!$D:$D,G$1,'PXK-HÓA ĐƠN'!$K:$K,$A32)</f>
        <v>0</v>
      </c>
      <c r="H32" s="41">
        <f>SUMIFS('VIN -MEGA'!$R:$R,'VIN -MEGA'!$D:$D,H$1,'VIN -MEGA'!$K:$K,$A32)+SUMIFS('PXK-HÓA ĐƠN'!$R:$R,'PXK-HÓA ĐƠN'!$D:$D,H$1,'PXK-HÓA ĐƠN'!$K:$K,$A32)</f>
        <v>0</v>
      </c>
      <c r="I32" s="41">
        <f>SUMIFS('VIN -MEGA'!$R:$R,'VIN -MEGA'!$D:$D,I$1,'VIN -MEGA'!$K:$K,$A32)+SUMIFS('PXK-HÓA ĐƠN'!$R:$R,'PXK-HÓA ĐƠN'!$D:$D,I$1,'PXK-HÓA ĐƠN'!$K:$K,$A32)</f>
        <v>0</v>
      </c>
      <c r="J32" s="41">
        <f>SUMIFS('VIN -MEGA'!$R:$R,'VIN -MEGA'!$D:$D,J$1,'VIN -MEGA'!$K:$K,$A32)+SUMIFS('PXK-HÓA ĐƠN'!$R:$R,'PXK-HÓA ĐƠN'!$D:$D,J$1,'PXK-HÓA ĐƠN'!$K:$K,$A32)</f>
        <v>0</v>
      </c>
      <c r="K32" s="41">
        <f>SUMIFS('VIN -MEGA'!$R:$R,'VIN -MEGA'!$D:$D,K$1,'VIN -MEGA'!$K:$K,$A32)+SUMIFS('PXK-HÓA ĐƠN'!$R:$R,'PXK-HÓA ĐƠN'!$D:$D,K$1,'PXK-HÓA ĐƠN'!$K:$K,$A32)</f>
        <v>0</v>
      </c>
      <c r="L32" s="41">
        <f>SUMIFS('VIN -MEGA'!$R:$R,'VIN -MEGA'!$D:$D,L$1,'VIN -MEGA'!$K:$K,$A32)+SUMIFS('PXK-HÓA ĐƠN'!$R:$R,'PXK-HÓA ĐƠN'!$D:$D,L$1,'PXK-HÓA ĐƠN'!$K:$K,$A32)</f>
        <v>0</v>
      </c>
      <c r="M32" s="41">
        <f>SUMIFS('VIN -MEGA'!$R:$R,'VIN -MEGA'!$D:$D,M$1,'VIN -MEGA'!$K:$K,$A32)+SUMIFS('PXK-HÓA ĐƠN'!$R:$R,'PXK-HÓA ĐƠN'!$D:$D,M$1,'PXK-HÓA ĐƠN'!$K:$K,$A32)</f>
        <v>0</v>
      </c>
      <c r="N32" s="41">
        <f>SUMIFS('VIN -MEGA'!$R:$R,'VIN -MEGA'!$D:$D,N$1,'VIN -MEGA'!$K:$K,$A32)+SUMIFS('PXK-HÓA ĐƠN'!$R:$R,'PXK-HÓA ĐƠN'!$D:$D,N$1,'PXK-HÓA ĐƠN'!$K:$K,$A32)</f>
        <v>0</v>
      </c>
      <c r="O32" s="41">
        <f>SUMIFS('VIN -MEGA'!$R:$R,'VIN -MEGA'!$D:$D,O$1,'VIN -MEGA'!$K:$K,$A32)+SUMIFS('PXK-HÓA ĐƠN'!$R:$R,'PXK-HÓA ĐƠN'!$D:$D,O$1,'PXK-HÓA ĐƠN'!$K:$K,$A32)</f>
        <v>0</v>
      </c>
      <c r="P32" s="41">
        <f>SUMIFS('VIN -MEGA'!$R:$R,'VIN -MEGA'!$D:$D,P$1,'VIN -MEGA'!$K:$K,$A32)+SUMIFS('PXK-HÓA ĐƠN'!$R:$R,'PXK-HÓA ĐƠN'!$D:$D,P$1,'PXK-HÓA ĐƠN'!$K:$K,$A32)</f>
        <v>0</v>
      </c>
      <c r="Q32" s="41">
        <f>SUMIFS('VIN -MEGA'!$R:$R,'VIN -MEGA'!$D:$D,Q$1,'VIN -MEGA'!$K:$K,$A32)+SUMIFS('PXK-HÓA ĐƠN'!$R:$R,'PXK-HÓA ĐƠN'!$D:$D,Q$1,'PXK-HÓA ĐƠN'!$K:$K,$A32)</f>
        <v>0</v>
      </c>
      <c r="R32" s="41">
        <f>SUMIFS('VIN -MEGA'!$R:$R,'VIN -MEGA'!$D:$D,R$1,'VIN -MEGA'!$K:$K,$A32)+SUMIFS('PXK-HÓA ĐƠN'!$R:$R,'PXK-HÓA ĐƠN'!$D:$D,R$1,'PXK-HÓA ĐƠN'!$K:$K,$A32)</f>
        <v>0</v>
      </c>
      <c r="S32" s="41">
        <f>SUMIFS('VIN -MEGA'!$R:$R,'VIN -MEGA'!$D:$D,S$1,'VIN -MEGA'!$K:$K,$A32)+SUMIFS('PXK-HÓA ĐƠN'!$R:$R,'PXK-HÓA ĐƠN'!$D:$D,S$1,'PXK-HÓA ĐƠN'!$K:$K,$A32)</f>
        <v>0</v>
      </c>
      <c r="T32" s="41">
        <f>SUMIFS('VIN -MEGA'!$R:$R,'VIN -MEGA'!$D:$D,T$1,'VIN -MEGA'!$K:$K,$A32)+SUMIFS('PXK-HÓA ĐƠN'!$R:$R,'PXK-HÓA ĐƠN'!$D:$D,T$1,'PXK-HÓA ĐƠN'!$K:$K,$A32)</f>
        <v>0</v>
      </c>
      <c r="U32" s="41">
        <f>SUMIFS('VIN -MEGA'!$R:$R,'VIN -MEGA'!$D:$D,U$1,'VIN -MEGA'!$K:$K,$A32)+SUMIFS('PXK-HÓA ĐƠN'!$R:$R,'PXK-HÓA ĐƠN'!$D:$D,U$1,'PXK-HÓA ĐƠN'!$K:$K,$A32)</f>
        <v>0</v>
      </c>
      <c r="V32" s="41">
        <f>SUMIFS('VIN -MEGA'!$R:$R,'VIN -MEGA'!$D:$D,V$1,'VIN -MEGA'!$K:$K,$A32)+SUMIFS('PXK-HÓA ĐƠN'!$R:$R,'PXK-HÓA ĐƠN'!$D:$D,V$1,'PXK-HÓA ĐƠN'!$K:$K,$A32)</f>
        <v>0</v>
      </c>
      <c r="W32" s="41">
        <f>SUMIFS('VIN -MEGA'!$R:$R,'VIN -MEGA'!$D:$D,W$1,'VIN -MEGA'!$K:$K,$A32)+SUMIFS('PXK-HÓA ĐƠN'!$R:$R,'PXK-HÓA ĐƠN'!$D:$D,W$1,'PXK-HÓA ĐƠN'!$K:$K,$A32)</f>
        <v>0</v>
      </c>
      <c r="X32" s="41">
        <f>SUMIFS('VIN -MEGA'!$R:$R,'VIN -MEGA'!$D:$D,X$1,'VIN -MEGA'!$K:$K,$A32)+SUMIFS('PXK-HÓA ĐƠN'!$R:$R,'PXK-HÓA ĐƠN'!$D:$D,X$1,'PXK-HÓA ĐƠN'!$K:$K,$A32)</f>
        <v>0</v>
      </c>
      <c r="Y32" s="41">
        <f>SUMIFS('VIN -MEGA'!$R:$R,'VIN -MEGA'!$D:$D,Y$1,'VIN -MEGA'!$K:$K,$A32)+SUMIFS('PXK-HÓA ĐƠN'!$R:$R,'PXK-HÓA ĐƠN'!$D:$D,Y$1,'PXK-HÓA ĐƠN'!$K:$K,$A32)</f>
        <v>0</v>
      </c>
      <c r="Z32" s="41">
        <f>SUMIFS('VIN -MEGA'!$R:$R,'VIN -MEGA'!$D:$D,Z$1,'VIN -MEGA'!$K:$K,$A32)+SUMIFS('PXK-HÓA ĐƠN'!$R:$R,'PXK-HÓA ĐƠN'!$D:$D,Z$1,'PXK-HÓA ĐƠN'!$K:$K,$A32)</f>
        <v>0</v>
      </c>
      <c r="AA32" s="41">
        <f>SUMIFS('VIN -MEGA'!$R:$R,'VIN -MEGA'!$D:$D,AA$1,'VIN -MEGA'!$K:$K,$A32)+SUMIFS('PXK-HÓA ĐƠN'!$R:$R,'PXK-HÓA ĐƠN'!$D:$D,AA$1,'PXK-HÓA ĐƠN'!$K:$K,$A32)</f>
        <v>0</v>
      </c>
      <c r="AB32" s="41">
        <f>SUMIFS('VIN -MEGA'!$R:$R,'VIN -MEGA'!$D:$D,AB$1,'VIN -MEGA'!$K:$K,$A32)+SUMIFS('PXK-HÓA ĐƠN'!$R:$R,'PXK-HÓA ĐƠN'!$D:$D,AB$1,'PXK-HÓA ĐƠN'!$K:$K,$A32)</f>
        <v>0</v>
      </c>
      <c r="AC32" s="41">
        <f>SUMIFS('VIN -MEGA'!$R:$R,'VIN -MEGA'!$D:$D,AC$1,'VIN -MEGA'!$K:$K,$A32)+SUMIFS('PXK-HÓA ĐƠN'!$R:$R,'PXK-HÓA ĐƠN'!$D:$D,AC$1,'PXK-HÓA ĐƠN'!$K:$K,$A32)</f>
        <v>0</v>
      </c>
      <c r="AD32" s="41">
        <f>SUMIFS('VIN -MEGA'!$R:$R,'VIN -MEGA'!$D:$D,AD$1,'VIN -MEGA'!$K:$K,$A32)+SUMIFS('PXK-HÓA ĐƠN'!$R:$R,'PXK-HÓA ĐƠN'!$D:$D,AD$1,'PXK-HÓA ĐƠN'!$K:$K,$A32)</f>
        <v>0</v>
      </c>
      <c r="AE32" s="41">
        <f>SUMIFS('VIN -MEGA'!$R:$R,'VIN -MEGA'!$D:$D,AE$1,'VIN -MEGA'!$K:$K,$A32)+SUMIFS('PXK-HÓA ĐƠN'!$R:$R,'PXK-HÓA ĐƠN'!$D:$D,AE$1,'PXK-HÓA ĐƠN'!$K:$K,$A32)</f>
        <v>0</v>
      </c>
      <c r="AF32" s="41">
        <f>SUMIFS('VIN -MEGA'!$R:$R,'VIN -MEGA'!$D:$D,AF$1,'VIN -MEGA'!$K:$K,$A32)+SUMIFS('PXK-HÓA ĐƠN'!$R:$R,'PXK-HÓA ĐƠN'!$D:$D,AF$1,'PXK-HÓA ĐƠN'!$K:$K,$A32)</f>
        <v>0</v>
      </c>
      <c r="AG32" s="41">
        <f>SUMIFS('VIN -MEGA'!$R:$R,'VIN -MEGA'!$D:$D,AG$1,'VIN -MEGA'!$K:$K,$A32)+SUMIFS('PXK-HÓA ĐƠN'!$R:$R,'PXK-HÓA ĐƠN'!$D:$D,AG$1,'PXK-HÓA ĐƠN'!$K:$K,$A32)</f>
        <v>0</v>
      </c>
      <c r="AH32" s="41">
        <f>SUMIFS('VIN -MEGA'!$R:$R,'VIN -MEGA'!$D:$D,AH$1,'VIN -MEGA'!$K:$K,$A32)+SUMIFS('PXK-HÓA ĐƠN'!$R:$R,'PXK-HÓA ĐƠN'!$D:$D,AH$1,'PXK-HÓA ĐƠN'!$K:$K,$A32)</f>
        <v>0</v>
      </c>
      <c r="AI32" s="41">
        <f>SUMIFS('VIN -MEGA'!$R:$R,'VIN -MEGA'!$D:$D,AI$1,'VIN -MEGA'!$K:$K,$A32)+SUMIFS('PXK-HÓA ĐƠN'!$R:$R,'PXK-HÓA ĐƠN'!$D:$D,AI$1,'PXK-HÓA ĐƠN'!$K:$K,$A32)</f>
        <v>0</v>
      </c>
      <c r="AJ32" s="41">
        <f>SUMIFS('VIN -MEGA'!$R:$R,'VIN -MEGA'!$D:$D,AJ$1,'VIN -MEGA'!$K:$K,$A32)+SUMIFS('PXK-HÓA ĐƠN'!$R:$R,'PXK-HÓA ĐƠN'!$D:$D,AJ$1,'PXK-HÓA ĐƠN'!$K:$K,$A32)</f>
        <v>0</v>
      </c>
    </row>
    <row r="33" spans="1:36" ht="18.75" hidden="1" customHeight="1" x14ac:dyDescent="0.25">
      <c r="A33" s="23" t="s">
        <v>1719</v>
      </c>
      <c r="B33" s="22" t="s">
        <v>1720</v>
      </c>
      <c r="C33" s="24" t="s">
        <v>1761</v>
      </c>
      <c r="D33" t="str">
        <f t="shared" si="1"/>
        <v>Không kinh doanh</v>
      </c>
      <c r="E33" s="43">
        <f t="shared" si="2"/>
        <v>0</v>
      </c>
      <c r="F33" s="43"/>
      <c r="G33" s="41">
        <f>SUMIFS('VIN -MEGA'!$R:$R,'VIN -MEGA'!$D:$D,G$1,'VIN -MEGA'!$K:$K,$A33)+SUMIFS('PXK-HÓA ĐƠN'!$R:$R,'PXK-HÓA ĐƠN'!$D:$D,G$1,'PXK-HÓA ĐƠN'!$K:$K,$A33)</f>
        <v>0</v>
      </c>
      <c r="H33" s="41">
        <f>SUMIFS('VIN -MEGA'!$R:$R,'VIN -MEGA'!$D:$D,H$1,'VIN -MEGA'!$K:$K,$A33)+SUMIFS('PXK-HÓA ĐƠN'!$R:$R,'PXK-HÓA ĐƠN'!$D:$D,H$1,'PXK-HÓA ĐƠN'!$K:$K,$A33)</f>
        <v>0</v>
      </c>
      <c r="I33" s="41">
        <f>SUMIFS('VIN -MEGA'!$R:$R,'VIN -MEGA'!$D:$D,I$1,'VIN -MEGA'!$K:$K,$A33)+SUMIFS('PXK-HÓA ĐƠN'!$R:$R,'PXK-HÓA ĐƠN'!$D:$D,I$1,'PXK-HÓA ĐƠN'!$K:$K,$A33)</f>
        <v>0</v>
      </c>
      <c r="J33" s="41">
        <f>SUMIFS('VIN -MEGA'!$R:$R,'VIN -MEGA'!$D:$D,J$1,'VIN -MEGA'!$K:$K,$A33)+SUMIFS('PXK-HÓA ĐƠN'!$R:$R,'PXK-HÓA ĐƠN'!$D:$D,J$1,'PXK-HÓA ĐƠN'!$K:$K,$A33)</f>
        <v>0</v>
      </c>
      <c r="K33" s="41">
        <f>SUMIFS('VIN -MEGA'!$R:$R,'VIN -MEGA'!$D:$D,K$1,'VIN -MEGA'!$K:$K,$A33)+SUMIFS('PXK-HÓA ĐƠN'!$R:$R,'PXK-HÓA ĐƠN'!$D:$D,K$1,'PXK-HÓA ĐƠN'!$K:$K,$A33)</f>
        <v>0</v>
      </c>
      <c r="L33" s="41">
        <f>SUMIFS('VIN -MEGA'!$R:$R,'VIN -MEGA'!$D:$D,L$1,'VIN -MEGA'!$K:$K,$A33)+SUMIFS('PXK-HÓA ĐƠN'!$R:$R,'PXK-HÓA ĐƠN'!$D:$D,L$1,'PXK-HÓA ĐƠN'!$K:$K,$A33)</f>
        <v>0</v>
      </c>
      <c r="M33" s="41">
        <f>SUMIFS('VIN -MEGA'!$R:$R,'VIN -MEGA'!$D:$D,M$1,'VIN -MEGA'!$K:$K,$A33)+SUMIFS('PXK-HÓA ĐƠN'!$R:$R,'PXK-HÓA ĐƠN'!$D:$D,M$1,'PXK-HÓA ĐƠN'!$K:$K,$A33)</f>
        <v>0</v>
      </c>
      <c r="N33" s="41">
        <f>SUMIFS('VIN -MEGA'!$R:$R,'VIN -MEGA'!$D:$D,N$1,'VIN -MEGA'!$K:$K,$A33)+SUMIFS('PXK-HÓA ĐƠN'!$R:$R,'PXK-HÓA ĐƠN'!$D:$D,N$1,'PXK-HÓA ĐƠN'!$K:$K,$A33)</f>
        <v>0</v>
      </c>
      <c r="O33" s="41">
        <f>SUMIFS('VIN -MEGA'!$R:$R,'VIN -MEGA'!$D:$D,O$1,'VIN -MEGA'!$K:$K,$A33)+SUMIFS('PXK-HÓA ĐƠN'!$R:$R,'PXK-HÓA ĐƠN'!$D:$D,O$1,'PXK-HÓA ĐƠN'!$K:$K,$A33)</f>
        <v>0</v>
      </c>
      <c r="P33" s="41">
        <f>SUMIFS('VIN -MEGA'!$R:$R,'VIN -MEGA'!$D:$D,P$1,'VIN -MEGA'!$K:$K,$A33)+SUMIFS('PXK-HÓA ĐƠN'!$R:$R,'PXK-HÓA ĐƠN'!$D:$D,P$1,'PXK-HÓA ĐƠN'!$K:$K,$A33)</f>
        <v>0</v>
      </c>
      <c r="Q33" s="41">
        <f>SUMIFS('VIN -MEGA'!$R:$R,'VIN -MEGA'!$D:$D,Q$1,'VIN -MEGA'!$K:$K,$A33)+SUMIFS('PXK-HÓA ĐƠN'!$R:$R,'PXK-HÓA ĐƠN'!$D:$D,Q$1,'PXK-HÓA ĐƠN'!$K:$K,$A33)</f>
        <v>0</v>
      </c>
      <c r="R33" s="41">
        <f>SUMIFS('VIN -MEGA'!$R:$R,'VIN -MEGA'!$D:$D,R$1,'VIN -MEGA'!$K:$K,$A33)+SUMIFS('PXK-HÓA ĐƠN'!$R:$R,'PXK-HÓA ĐƠN'!$D:$D,R$1,'PXK-HÓA ĐƠN'!$K:$K,$A33)</f>
        <v>0</v>
      </c>
      <c r="S33" s="41">
        <f>SUMIFS('VIN -MEGA'!$R:$R,'VIN -MEGA'!$D:$D,S$1,'VIN -MEGA'!$K:$K,$A33)+SUMIFS('PXK-HÓA ĐƠN'!$R:$R,'PXK-HÓA ĐƠN'!$D:$D,S$1,'PXK-HÓA ĐƠN'!$K:$K,$A33)</f>
        <v>0</v>
      </c>
      <c r="T33" s="41">
        <f>SUMIFS('VIN -MEGA'!$R:$R,'VIN -MEGA'!$D:$D,T$1,'VIN -MEGA'!$K:$K,$A33)+SUMIFS('PXK-HÓA ĐƠN'!$R:$R,'PXK-HÓA ĐƠN'!$D:$D,T$1,'PXK-HÓA ĐƠN'!$K:$K,$A33)</f>
        <v>0</v>
      </c>
      <c r="U33" s="41">
        <f>SUMIFS('VIN -MEGA'!$R:$R,'VIN -MEGA'!$D:$D,U$1,'VIN -MEGA'!$K:$K,$A33)+SUMIFS('PXK-HÓA ĐƠN'!$R:$R,'PXK-HÓA ĐƠN'!$D:$D,U$1,'PXK-HÓA ĐƠN'!$K:$K,$A33)</f>
        <v>0</v>
      </c>
      <c r="V33" s="41">
        <f>SUMIFS('VIN -MEGA'!$R:$R,'VIN -MEGA'!$D:$D,V$1,'VIN -MEGA'!$K:$K,$A33)+SUMIFS('PXK-HÓA ĐƠN'!$R:$R,'PXK-HÓA ĐƠN'!$D:$D,V$1,'PXK-HÓA ĐƠN'!$K:$K,$A33)</f>
        <v>0</v>
      </c>
      <c r="W33" s="41">
        <f>SUMIFS('VIN -MEGA'!$R:$R,'VIN -MEGA'!$D:$D,W$1,'VIN -MEGA'!$K:$K,$A33)+SUMIFS('PXK-HÓA ĐƠN'!$R:$R,'PXK-HÓA ĐƠN'!$D:$D,W$1,'PXK-HÓA ĐƠN'!$K:$K,$A33)</f>
        <v>0</v>
      </c>
      <c r="X33" s="41">
        <f>SUMIFS('VIN -MEGA'!$R:$R,'VIN -MEGA'!$D:$D,X$1,'VIN -MEGA'!$K:$K,$A33)+SUMIFS('PXK-HÓA ĐƠN'!$R:$R,'PXK-HÓA ĐƠN'!$D:$D,X$1,'PXK-HÓA ĐƠN'!$K:$K,$A33)</f>
        <v>0</v>
      </c>
      <c r="Y33" s="41">
        <f>SUMIFS('VIN -MEGA'!$R:$R,'VIN -MEGA'!$D:$D,Y$1,'VIN -MEGA'!$K:$K,$A33)+SUMIFS('PXK-HÓA ĐƠN'!$R:$R,'PXK-HÓA ĐƠN'!$D:$D,Y$1,'PXK-HÓA ĐƠN'!$K:$K,$A33)</f>
        <v>0</v>
      </c>
      <c r="Z33" s="41">
        <f>SUMIFS('VIN -MEGA'!$R:$R,'VIN -MEGA'!$D:$D,Z$1,'VIN -MEGA'!$K:$K,$A33)+SUMIFS('PXK-HÓA ĐƠN'!$R:$R,'PXK-HÓA ĐƠN'!$D:$D,Z$1,'PXK-HÓA ĐƠN'!$K:$K,$A33)</f>
        <v>0</v>
      </c>
      <c r="AA33" s="41">
        <f>SUMIFS('VIN -MEGA'!$R:$R,'VIN -MEGA'!$D:$D,AA$1,'VIN -MEGA'!$K:$K,$A33)+SUMIFS('PXK-HÓA ĐƠN'!$R:$R,'PXK-HÓA ĐƠN'!$D:$D,AA$1,'PXK-HÓA ĐƠN'!$K:$K,$A33)</f>
        <v>0</v>
      </c>
      <c r="AB33" s="41">
        <f>SUMIFS('VIN -MEGA'!$R:$R,'VIN -MEGA'!$D:$D,AB$1,'VIN -MEGA'!$K:$K,$A33)+SUMIFS('PXK-HÓA ĐƠN'!$R:$R,'PXK-HÓA ĐƠN'!$D:$D,AB$1,'PXK-HÓA ĐƠN'!$K:$K,$A33)</f>
        <v>0</v>
      </c>
      <c r="AC33" s="41">
        <f>SUMIFS('VIN -MEGA'!$R:$R,'VIN -MEGA'!$D:$D,AC$1,'VIN -MEGA'!$K:$K,$A33)+SUMIFS('PXK-HÓA ĐƠN'!$R:$R,'PXK-HÓA ĐƠN'!$D:$D,AC$1,'PXK-HÓA ĐƠN'!$K:$K,$A33)</f>
        <v>0</v>
      </c>
      <c r="AD33" s="41">
        <f>SUMIFS('VIN -MEGA'!$R:$R,'VIN -MEGA'!$D:$D,AD$1,'VIN -MEGA'!$K:$K,$A33)+SUMIFS('PXK-HÓA ĐƠN'!$R:$R,'PXK-HÓA ĐƠN'!$D:$D,AD$1,'PXK-HÓA ĐƠN'!$K:$K,$A33)</f>
        <v>0</v>
      </c>
      <c r="AE33" s="41">
        <f>SUMIFS('VIN -MEGA'!$R:$R,'VIN -MEGA'!$D:$D,AE$1,'VIN -MEGA'!$K:$K,$A33)+SUMIFS('PXK-HÓA ĐƠN'!$R:$R,'PXK-HÓA ĐƠN'!$D:$D,AE$1,'PXK-HÓA ĐƠN'!$K:$K,$A33)</f>
        <v>0</v>
      </c>
      <c r="AF33" s="41">
        <f>SUMIFS('VIN -MEGA'!$R:$R,'VIN -MEGA'!$D:$D,AF$1,'VIN -MEGA'!$K:$K,$A33)+SUMIFS('PXK-HÓA ĐƠN'!$R:$R,'PXK-HÓA ĐƠN'!$D:$D,AF$1,'PXK-HÓA ĐƠN'!$K:$K,$A33)</f>
        <v>0</v>
      </c>
      <c r="AG33" s="41">
        <f>SUMIFS('VIN -MEGA'!$R:$R,'VIN -MEGA'!$D:$D,AG$1,'VIN -MEGA'!$K:$K,$A33)+SUMIFS('PXK-HÓA ĐƠN'!$R:$R,'PXK-HÓA ĐƠN'!$D:$D,AG$1,'PXK-HÓA ĐƠN'!$K:$K,$A33)</f>
        <v>0</v>
      </c>
      <c r="AH33" s="41">
        <f>SUMIFS('VIN -MEGA'!$R:$R,'VIN -MEGA'!$D:$D,AH$1,'VIN -MEGA'!$K:$K,$A33)+SUMIFS('PXK-HÓA ĐƠN'!$R:$R,'PXK-HÓA ĐƠN'!$D:$D,AH$1,'PXK-HÓA ĐƠN'!$K:$K,$A33)</f>
        <v>0</v>
      </c>
      <c r="AI33" s="41">
        <f>SUMIFS('VIN -MEGA'!$R:$R,'VIN -MEGA'!$D:$D,AI$1,'VIN -MEGA'!$K:$K,$A33)+SUMIFS('PXK-HÓA ĐƠN'!$R:$R,'PXK-HÓA ĐƠN'!$D:$D,AI$1,'PXK-HÓA ĐƠN'!$K:$K,$A33)</f>
        <v>0</v>
      </c>
      <c r="AJ33" s="41">
        <f>SUMIFS('VIN -MEGA'!$R:$R,'VIN -MEGA'!$D:$D,AJ$1,'VIN -MEGA'!$K:$K,$A33)+SUMIFS('PXK-HÓA ĐƠN'!$R:$R,'PXK-HÓA ĐƠN'!$D:$D,AJ$1,'PXK-HÓA ĐƠN'!$K:$K,$A33)</f>
        <v>0</v>
      </c>
    </row>
    <row r="34" spans="1:36" ht="18.75" hidden="1" customHeight="1" x14ac:dyDescent="0.25">
      <c r="A34" s="23" t="s">
        <v>1721</v>
      </c>
      <c r="B34" s="22" t="s">
        <v>1722</v>
      </c>
      <c r="C34" s="24" t="s">
        <v>29</v>
      </c>
      <c r="D34" t="str">
        <f t="shared" si="1"/>
        <v>Không kinh doanh</v>
      </c>
      <c r="E34" s="43">
        <f t="shared" si="2"/>
        <v>0</v>
      </c>
      <c r="F34" s="43"/>
      <c r="G34" s="41">
        <f>SUMIFS('VIN -MEGA'!$R:$R,'VIN -MEGA'!$D:$D,G$1,'VIN -MEGA'!$K:$K,$A34)+SUMIFS('PXK-HÓA ĐƠN'!$R:$R,'PXK-HÓA ĐƠN'!$D:$D,G$1,'PXK-HÓA ĐƠN'!$K:$K,$A34)</f>
        <v>0</v>
      </c>
      <c r="H34" s="41">
        <f>SUMIFS('VIN -MEGA'!$R:$R,'VIN -MEGA'!$D:$D,H$1,'VIN -MEGA'!$K:$K,$A34)+SUMIFS('PXK-HÓA ĐƠN'!$R:$R,'PXK-HÓA ĐƠN'!$D:$D,H$1,'PXK-HÓA ĐƠN'!$K:$K,$A34)</f>
        <v>0</v>
      </c>
      <c r="I34" s="41">
        <f>SUMIFS('VIN -MEGA'!$R:$R,'VIN -MEGA'!$D:$D,I$1,'VIN -MEGA'!$K:$K,$A34)+SUMIFS('PXK-HÓA ĐƠN'!$R:$R,'PXK-HÓA ĐƠN'!$D:$D,I$1,'PXK-HÓA ĐƠN'!$K:$K,$A34)</f>
        <v>0</v>
      </c>
      <c r="J34" s="41">
        <f>SUMIFS('VIN -MEGA'!$R:$R,'VIN -MEGA'!$D:$D,J$1,'VIN -MEGA'!$K:$K,$A34)+SUMIFS('PXK-HÓA ĐƠN'!$R:$R,'PXK-HÓA ĐƠN'!$D:$D,J$1,'PXK-HÓA ĐƠN'!$K:$K,$A34)</f>
        <v>0</v>
      </c>
      <c r="K34" s="41">
        <f>SUMIFS('VIN -MEGA'!$R:$R,'VIN -MEGA'!$D:$D,K$1,'VIN -MEGA'!$K:$K,$A34)+SUMIFS('PXK-HÓA ĐƠN'!$R:$R,'PXK-HÓA ĐƠN'!$D:$D,K$1,'PXK-HÓA ĐƠN'!$K:$K,$A34)</f>
        <v>0</v>
      </c>
      <c r="L34" s="41">
        <f>SUMIFS('VIN -MEGA'!$R:$R,'VIN -MEGA'!$D:$D,L$1,'VIN -MEGA'!$K:$K,$A34)+SUMIFS('PXK-HÓA ĐƠN'!$R:$R,'PXK-HÓA ĐƠN'!$D:$D,L$1,'PXK-HÓA ĐƠN'!$K:$K,$A34)</f>
        <v>0</v>
      </c>
      <c r="M34" s="41">
        <f>SUMIFS('VIN -MEGA'!$R:$R,'VIN -MEGA'!$D:$D,M$1,'VIN -MEGA'!$K:$K,$A34)+SUMIFS('PXK-HÓA ĐƠN'!$R:$R,'PXK-HÓA ĐƠN'!$D:$D,M$1,'PXK-HÓA ĐƠN'!$K:$K,$A34)</f>
        <v>0</v>
      </c>
      <c r="N34" s="41">
        <f>SUMIFS('VIN -MEGA'!$R:$R,'VIN -MEGA'!$D:$D,N$1,'VIN -MEGA'!$K:$K,$A34)+SUMIFS('PXK-HÓA ĐƠN'!$R:$R,'PXK-HÓA ĐƠN'!$D:$D,N$1,'PXK-HÓA ĐƠN'!$K:$K,$A34)</f>
        <v>0</v>
      </c>
      <c r="O34" s="41">
        <f>SUMIFS('VIN -MEGA'!$R:$R,'VIN -MEGA'!$D:$D,O$1,'VIN -MEGA'!$K:$K,$A34)+SUMIFS('PXK-HÓA ĐƠN'!$R:$R,'PXK-HÓA ĐƠN'!$D:$D,O$1,'PXK-HÓA ĐƠN'!$K:$K,$A34)</f>
        <v>0</v>
      </c>
      <c r="P34" s="41">
        <f>SUMIFS('VIN -MEGA'!$R:$R,'VIN -MEGA'!$D:$D,P$1,'VIN -MEGA'!$K:$K,$A34)+SUMIFS('PXK-HÓA ĐƠN'!$R:$R,'PXK-HÓA ĐƠN'!$D:$D,P$1,'PXK-HÓA ĐƠN'!$K:$K,$A34)</f>
        <v>0</v>
      </c>
      <c r="Q34" s="41">
        <f>SUMIFS('VIN -MEGA'!$R:$R,'VIN -MEGA'!$D:$D,Q$1,'VIN -MEGA'!$K:$K,$A34)+SUMIFS('PXK-HÓA ĐƠN'!$R:$R,'PXK-HÓA ĐƠN'!$D:$D,Q$1,'PXK-HÓA ĐƠN'!$K:$K,$A34)</f>
        <v>0</v>
      </c>
      <c r="R34" s="41">
        <f>SUMIFS('VIN -MEGA'!$R:$R,'VIN -MEGA'!$D:$D,R$1,'VIN -MEGA'!$K:$K,$A34)+SUMIFS('PXK-HÓA ĐƠN'!$R:$R,'PXK-HÓA ĐƠN'!$D:$D,R$1,'PXK-HÓA ĐƠN'!$K:$K,$A34)</f>
        <v>0</v>
      </c>
      <c r="S34" s="41">
        <f>SUMIFS('VIN -MEGA'!$R:$R,'VIN -MEGA'!$D:$D,S$1,'VIN -MEGA'!$K:$K,$A34)+SUMIFS('PXK-HÓA ĐƠN'!$R:$R,'PXK-HÓA ĐƠN'!$D:$D,S$1,'PXK-HÓA ĐƠN'!$K:$K,$A34)</f>
        <v>0</v>
      </c>
      <c r="T34" s="41">
        <f>SUMIFS('VIN -MEGA'!$R:$R,'VIN -MEGA'!$D:$D,T$1,'VIN -MEGA'!$K:$K,$A34)+SUMIFS('PXK-HÓA ĐƠN'!$R:$R,'PXK-HÓA ĐƠN'!$D:$D,T$1,'PXK-HÓA ĐƠN'!$K:$K,$A34)</f>
        <v>0</v>
      </c>
      <c r="U34" s="41">
        <f>SUMIFS('VIN -MEGA'!$R:$R,'VIN -MEGA'!$D:$D,U$1,'VIN -MEGA'!$K:$K,$A34)+SUMIFS('PXK-HÓA ĐƠN'!$R:$R,'PXK-HÓA ĐƠN'!$D:$D,U$1,'PXK-HÓA ĐƠN'!$K:$K,$A34)</f>
        <v>0</v>
      </c>
      <c r="V34" s="41">
        <f>SUMIFS('VIN -MEGA'!$R:$R,'VIN -MEGA'!$D:$D,V$1,'VIN -MEGA'!$K:$K,$A34)+SUMIFS('PXK-HÓA ĐƠN'!$R:$R,'PXK-HÓA ĐƠN'!$D:$D,V$1,'PXK-HÓA ĐƠN'!$K:$K,$A34)</f>
        <v>0</v>
      </c>
      <c r="W34" s="41">
        <f>SUMIFS('VIN -MEGA'!$R:$R,'VIN -MEGA'!$D:$D,W$1,'VIN -MEGA'!$K:$K,$A34)+SUMIFS('PXK-HÓA ĐƠN'!$R:$R,'PXK-HÓA ĐƠN'!$D:$D,W$1,'PXK-HÓA ĐƠN'!$K:$K,$A34)</f>
        <v>0</v>
      </c>
      <c r="X34" s="41">
        <f>SUMIFS('VIN -MEGA'!$R:$R,'VIN -MEGA'!$D:$D,X$1,'VIN -MEGA'!$K:$K,$A34)+SUMIFS('PXK-HÓA ĐƠN'!$R:$R,'PXK-HÓA ĐƠN'!$D:$D,X$1,'PXK-HÓA ĐƠN'!$K:$K,$A34)</f>
        <v>0</v>
      </c>
      <c r="Y34" s="41">
        <f>SUMIFS('VIN -MEGA'!$R:$R,'VIN -MEGA'!$D:$D,Y$1,'VIN -MEGA'!$K:$K,$A34)+SUMIFS('PXK-HÓA ĐƠN'!$R:$R,'PXK-HÓA ĐƠN'!$D:$D,Y$1,'PXK-HÓA ĐƠN'!$K:$K,$A34)</f>
        <v>0</v>
      </c>
      <c r="Z34" s="41">
        <f>SUMIFS('VIN -MEGA'!$R:$R,'VIN -MEGA'!$D:$D,Z$1,'VIN -MEGA'!$K:$K,$A34)+SUMIFS('PXK-HÓA ĐƠN'!$R:$R,'PXK-HÓA ĐƠN'!$D:$D,Z$1,'PXK-HÓA ĐƠN'!$K:$K,$A34)</f>
        <v>0</v>
      </c>
      <c r="AA34" s="41">
        <f>SUMIFS('VIN -MEGA'!$R:$R,'VIN -MEGA'!$D:$D,AA$1,'VIN -MEGA'!$K:$K,$A34)+SUMIFS('PXK-HÓA ĐƠN'!$R:$R,'PXK-HÓA ĐƠN'!$D:$D,AA$1,'PXK-HÓA ĐƠN'!$K:$K,$A34)</f>
        <v>0</v>
      </c>
      <c r="AB34" s="41">
        <f>SUMIFS('VIN -MEGA'!$R:$R,'VIN -MEGA'!$D:$D,AB$1,'VIN -MEGA'!$K:$K,$A34)+SUMIFS('PXK-HÓA ĐƠN'!$R:$R,'PXK-HÓA ĐƠN'!$D:$D,AB$1,'PXK-HÓA ĐƠN'!$K:$K,$A34)</f>
        <v>0</v>
      </c>
      <c r="AC34" s="41">
        <f>SUMIFS('VIN -MEGA'!$R:$R,'VIN -MEGA'!$D:$D,AC$1,'VIN -MEGA'!$K:$K,$A34)+SUMIFS('PXK-HÓA ĐƠN'!$R:$R,'PXK-HÓA ĐƠN'!$D:$D,AC$1,'PXK-HÓA ĐƠN'!$K:$K,$A34)</f>
        <v>0</v>
      </c>
      <c r="AD34" s="41">
        <f>SUMIFS('VIN -MEGA'!$R:$R,'VIN -MEGA'!$D:$D,AD$1,'VIN -MEGA'!$K:$K,$A34)+SUMIFS('PXK-HÓA ĐƠN'!$R:$R,'PXK-HÓA ĐƠN'!$D:$D,AD$1,'PXK-HÓA ĐƠN'!$K:$K,$A34)</f>
        <v>0</v>
      </c>
      <c r="AE34" s="41">
        <f>SUMIFS('VIN -MEGA'!$R:$R,'VIN -MEGA'!$D:$D,AE$1,'VIN -MEGA'!$K:$K,$A34)+SUMIFS('PXK-HÓA ĐƠN'!$R:$R,'PXK-HÓA ĐƠN'!$D:$D,AE$1,'PXK-HÓA ĐƠN'!$K:$K,$A34)</f>
        <v>0</v>
      </c>
      <c r="AF34" s="41">
        <f>SUMIFS('VIN -MEGA'!$R:$R,'VIN -MEGA'!$D:$D,AF$1,'VIN -MEGA'!$K:$K,$A34)+SUMIFS('PXK-HÓA ĐƠN'!$R:$R,'PXK-HÓA ĐƠN'!$D:$D,AF$1,'PXK-HÓA ĐƠN'!$K:$K,$A34)</f>
        <v>0</v>
      </c>
      <c r="AG34" s="41">
        <f>SUMIFS('VIN -MEGA'!$R:$R,'VIN -MEGA'!$D:$D,AG$1,'VIN -MEGA'!$K:$K,$A34)+SUMIFS('PXK-HÓA ĐƠN'!$R:$R,'PXK-HÓA ĐƠN'!$D:$D,AG$1,'PXK-HÓA ĐƠN'!$K:$K,$A34)</f>
        <v>0</v>
      </c>
      <c r="AH34" s="41">
        <f>SUMIFS('VIN -MEGA'!$R:$R,'VIN -MEGA'!$D:$D,AH$1,'VIN -MEGA'!$K:$K,$A34)+SUMIFS('PXK-HÓA ĐƠN'!$R:$R,'PXK-HÓA ĐƠN'!$D:$D,AH$1,'PXK-HÓA ĐƠN'!$K:$K,$A34)</f>
        <v>0</v>
      </c>
      <c r="AI34" s="41">
        <f>SUMIFS('VIN -MEGA'!$R:$R,'VIN -MEGA'!$D:$D,AI$1,'VIN -MEGA'!$K:$K,$A34)+SUMIFS('PXK-HÓA ĐƠN'!$R:$R,'PXK-HÓA ĐƠN'!$D:$D,AI$1,'PXK-HÓA ĐƠN'!$K:$K,$A34)</f>
        <v>0</v>
      </c>
      <c r="AJ34" s="41">
        <f>SUMIFS('VIN -MEGA'!$R:$R,'VIN -MEGA'!$D:$D,AJ$1,'VIN -MEGA'!$K:$K,$A34)+SUMIFS('PXK-HÓA ĐƠN'!$R:$R,'PXK-HÓA ĐƠN'!$D:$D,AJ$1,'PXK-HÓA ĐƠN'!$K:$K,$A34)</f>
        <v>0</v>
      </c>
    </row>
    <row r="35" spans="1:36" ht="18.75" hidden="1" customHeight="1" x14ac:dyDescent="0.25">
      <c r="A35" s="23" t="s">
        <v>560</v>
      </c>
      <c r="B35" s="22" t="s">
        <v>561</v>
      </c>
      <c r="C35" s="24" t="s">
        <v>29</v>
      </c>
      <c r="D35" t="str">
        <f t="shared" si="1"/>
        <v>Đang kinh doanh</v>
      </c>
      <c r="E35" s="43">
        <f t="shared" si="2"/>
        <v>20</v>
      </c>
      <c r="F35" s="43"/>
      <c r="G35" s="41">
        <f>SUMIFS('VIN -MEGA'!$R:$R,'VIN -MEGA'!$D:$D,G$1,'VIN -MEGA'!$K:$K,$A35)+SUMIFS('PXK-HÓA ĐƠN'!$R:$R,'PXK-HÓA ĐƠN'!$D:$D,G$1,'PXK-HÓA ĐƠN'!$K:$K,$A35)</f>
        <v>0</v>
      </c>
      <c r="H35" s="41">
        <f>SUMIFS('VIN -MEGA'!$R:$R,'VIN -MEGA'!$D:$D,H$1,'VIN -MEGA'!$K:$K,$A35)+SUMIFS('PXK-HÓA ĐƠN'!$R:$R,'PXK-HÓA ĐƠN'!$D:$D,H$1,'PXK-HÓA ĐƠN'!$K:$K,$A35)</f>
        <v>0</v>
      </c>
      <c r="I35" s="41">
        <f>SUMIFS('VIN -MEGA'!$R:$R,'VIN -MEGA'!$D:$D,I$1,'VIN -MEGA'!$K:$K,$A35)+SUMIFS('PXK-HÓA ĐƠN'!$R:$R,'PXK-HÓA ĐƠN'!$D:$D,I$1,'PXK-HÓA ĐƠN'!$K:$K,$A35)</f>
        <v>0</v>
      </c>
      <c r="J35" s="41">
        <f>SUMIFS('VIN -MEGA'!$R:$R,'VIN -MEGA'!$D:$D,J$1,'VIN -MEGA'!$K:$K,$A35)+SUMIFS('PXK-HÓA ĐƠN'!$R:$R,'PXK-HÓA ĐƠN'!$D:$D,J$1,'PXK-HÓA ĐƠN'!$K:$K,$A35)</f>
        <v>0</v>
      </c>
      <c r="K35" s="41">
        <f>SUMIFS('VIN -MEGA'!$R:$R,'VIN -MEGA'!$D:$D,K$1,'VIN -MEGA'!$K:$K,$A35)+SUMIFS('PXK-HÓA ĐƠN'!$R:$R,'PXK-HÓA ĐƠN'!$D:$D,K$1,'PXK-HÓA ĐƠN'!$K:$K,$A35)</f>
        <v>0</v>
      </c>
      <c r="L35" s="41">
        <f>SUMIFS('VIN -MEGA'!$R:$R,'VIN -MEGA'!$D:$D,L$1,'VIN -MEGA'!$K:$K,$A35)+SUMIFS('PXK-HÓA ĐƠN'!$R:$R,'PXK-HÓA ĐƠN'!$D:$D,L$1,'PXK-HÓA ĐƠN'!$K:$K,$A35)</f>
        <v>0</v>
      </c>
      <c r="M35" s="41">
        <f>SUMIFS('VIN -MEGA'!$R:$R,'VIN -MEGA'!$D:$D,M$1,'VIN -MEGA'!$K:$K,$A35)+SUMIFS('PXK-HÓA ĐƠN'!$R:$R,'PXK-HÓA ĐƠN'!$D:$D,M$1,'PXK-HÓA ĐƠN'!$K:$K,$A35)</f>
        <v>20</v>
      </c>
      <c r="N35" s="41">
        <f>SUMIFS('VIN -MEGA'!$R:$R,'VIN -MEGA'!$D:$D,N$1,'VIN -MEGA'!$K:$K,$A35)+SUMIFS('PXK-HÓA ĐƠN'!$R:$R,'PXK-HÓA ĐƠN'!$D:$D,N$1,'PXK-HÓA ĐƠN'!$K:$K,$A35)</f>
        <v>0</v>
      </c>
      <c r="O35" s="41">
        <f>SUMIFS('VIN -MEGA'!$R:$R,'VIN -MEGA'!$D:$D,O$1,'VIN -MEGA'!$K:$K,$A35)+SUMIFS('PXK-HÓA ĐƠN'!$R:$R,'PXK-HÓA ĐƠN'!$D:$D,O$1,'PXK-HÓA ĐƠN'!$K:$K,$A35)</f>
        <v>0</v>
      </c>
      <c r="P35" s="41">
        <f>SUMIFS('VIN -MEGA'!$R:$R,'VIN -MEGA'!$D:$D,P$1,'VIN -MEGA'!$K:$K,$A35)+SUMIFS('PXK-HÓA ĐƠN'!$R:$R,'PXK-HÓA ĐƠN'!$D:$D,P$1,'PXK-HÓA ĐƠN'!$K:$K,$A35)</f>
        <v>0</v>
      </c>
      <c r="Q35" s="41">
        <f>SUMIFS('VIN -MEGA'!$R:$R,'VIN -MEGA'!$D:$D,Q$1,'VIN -MEGA'!$K:$K,$A35)+SUMIFS('PXK-HÓA ĐƠN'!$R:$R,'PXK-HÓA ĐƠN'!$D:$D,Q$1,'PXK-HÓA ĐƠN'!$K:$K,$A35)</f>
        <v>0</v>
      </c>
      <c r="R35" s="41">
        <f>SUMIFS('VIN -MEGA'!$R:$R,'VIN -MEGA'!$D:$D,R$1,'VIN -MEGA'!$K:$K,$A35)+SUMIFS('PXK-HÓA ĐƠN'!$R:$R,'PXK-HÓA ĐƠN'!$D:$D,R$1,'PXK-HÓA ĐƠN'!$K:$K,$A35)</f>
        <v>0</v>
      </c>
      <c r="S35" s="41">
        <f>SUMIFS('VIN -MEGA'!$R:$R,'VIN -MEGA'!$D:$D,S$1,'VIN -MEGA'!$K:$K,$A35)+SUMIFS('PXK-HÓA ĐƠN'!$R:$R,'PXK-HÓA ĐƠN'!$D:$D,S$1,'PXK-HÓA ĐƠN'!$K:$K,$A35)</f>
        <v>0</v>
      </c>
      <c r="T35" s="41">
        <f>SUMIFS('VIN -MEGA'!$R:$R,'VIN -MEGA'!$D:$D,T$1,'VIN -MEGA'!$K:$K,$A35)+SUMIFS('PXK-HÓA ĐƠN'!$R:$R,'PXK-HÓA ĐƠN'!$D:$D,T$1,'PXK-HÓA ĐƠN'!$K:$K,$A35)</f>
        <v>0</v>
      </c>
      <c r="U35" s="41">
        <f>SUMIFS('VIN -MEGA'!$R:$R,'VIN -MEGA'!$D:$D,U$1,'VIN -MEGA'!$K:$K,$A35)+SUMIFS('PXK-HÓA ĐƠN'!$R:$R,'PXK-HÓA ĐƠN'!$D:$D,U$1,'PXK-HÓA ĐƠN'!$K:$K,$A35)</f>
        <v>0</v>
      </c>
      <c r="V35" s="41">
        <f>SUMIFS('VIN -MEGA'!$R:$R,'VIN -MEGA'!$D:$D,V$1,'VIN -MEGA'!$K:$K,$A35)+SUMIFS('PXK-HÓA ĐƠN'!$R:$R,'PXK-HÓA ĐƠN'!$D:$D,V$1,'PXK-HÓA ĐƠN'!$K:$K,$A35)</f>
        <v>0</v>
      </c>
      <c r="W35" s="41">
        <f>SUMIFS('VIN -MEGA'!$R:$R,'VIN -MEGA'!$D:$D,W$1,'VIN -MEGA'!$K:$K,$A35)+SUMIFS('PXK-HÓA ĐƠN'!$R:$R,'PXK-HÓA ĐƠN'!$D:$D,W$1,'PXK-HÓA ĐƠN'!$K:$K,$A35)</f>
        <v>0</v>
      </c>
      <c r="X35" s="41">
        <f>SUMIFS('VIN -MEGA'!$R:$R,'VIN -MEGA'!$D:$D,X$1,'VIN -MEGA'!$K:$K,$A35)+SUMIFS('PXK-HÓA ĐƠN'!$R:$R,'PXK-HÓA ĐƠN'!$D:$D,X$1,'PXK-HÓA ĐƠN'!$K:$K,$A35)</f>
        <v>0</v>
      </c>
      <c r="Y35" s="41">
        <f>SUMIFS('VIN -MEGA'!$R:$R,'VIN -MEGA'!$D:$D,Y$1,'VIN -MEGA'!$K:$K,$A35)+SUMIFS('PXK-HÓA ĐƠN'!$R:$R,'PXK-HÓA ĐƠN'!$D:$D,Y$1,'PXK-HÓA ĐƠN'!$K:$K,$A35)</f>
        <v>0</v>
      </c>
      <c r="Z35" s="41">
        <f>SUMIFS('VIN -MEGA'!$R:$R,'VIN -MEGA'!$D:$D,Z$1,'VIN -MEGA'!$K:$K,$A35)+SUMIFS('PXK-HÓA ĐƠN'!$R:$R,'PXK-HÓA ĐƠN'!$D:$D,Z$1,'PXK-HÓA ĐƠN'!$K:$K,$A35)</f>
        <v>0</v>
      </c>
      <c r="AA35" s="41">
        <f>SUMIFS('VIN -MEGA'!$R:$R,'VIN -MEGA'!$D:$D,AA$1,'VIN -MEGA'!$K:$K,$A35)+SUMIFS('PXK-HÓA ĐƠN'!$R:$R,'PXK-HÓA ĐƠN'!$D:$D,AA$1,'PXK-HÓA ĐƠN'!$K:$K,$A35)</f>
        <v>0</v>
      </c>
      <c r="AB35" s="41">
        <f>SUMIFS('VIN -MEGA'!$R:$R,'VIN -MEGA'!$D:$D,AB$1,'VIN -MEGA'!$K:$K,$A35)+SUMIFS('PXK-HÓA ĐƠN'!$R:$R,'PXK-HÓA ĐƠN'!$D:$D,AB$1,'PXK-HÓA ĐƠN'!$K:$K,$A35)</f>
        <v>0</v>
      </c>
      <c r="AC35" s="41">
        <f>SUMIFS('VIN -MEGA'!$R:$R,'VIN -MEGA'!$D:$D,AC$1,'VIN -MEGA'!$K:$K,$A35)+SUMIFS('PXK-HÓA ĐƠN'!$R:$R,'PXK-HÓA ĐƠN'!$D:$D,AC$1,'PXK-HÓA ĐƠN'!$K:$K,$A35)</f>
        <v>0</v>
      </c>
      <c r="AD35" s="41">
        <f>SUMIFS('VIN -MEGA'!$R:$R,'VIN -MEGA'!$D:$D,AD$1,'VIN -MEGA'!$K:$K,$A35)+SUMIFS('PXK-HÓA ĐƠN'!$R:$R,'PXK-HÓA ĐƠN'!$D:$D,AD$1,'PXK-HÓA ĐƠN'!$K:$K,$A35)</f>
        <v>0</v>
      </c>
      <c r="AE35" s="41">
        <f>SUMIFS('VIN -MEGA'!$R:$R,'VIN -MEGA'!$D:$D,AE$1,'VIN -MEGA'!$K:$K,$A35)+SUMIFS('PXK-HÓA ĐƠN'!$R:$R,'PXK-HÓA ĐƠN'!$D:$D,AE$1,'PXK-HÓA ĐƠN'!$K:$K,$A35)</f>
        <v>0</v>
      </c>
      <c r="AF35" s="41">
        <f>SUMIFS('VIN -MEGA'!$R:$R,'VIN -MEGA'!$D:$D,AF$1,'VIN -MEGA'!$K:$K,$A35)+SUMIFS('PXK-HÓA ĐƠN'!$R:$R,'PXK-HÓA ĐƠN'!$D:$D,AF$1,'PXK-HÓA ĐƠN'!$K:$K,$A35)</f>
        <v>0</v>
      </c>
      <c r="AG35" s="41">
        <f>SUMIFS('VIN -MEGA'!$R:$R,'VIN -MEGA'!$D:$D,AG$1,'VIN -MEGA'!$K:$K,$A35)+SUMIFS('PXK-HÓA ĐƠN'!$R:$R,'PXK-HÓA ĐƠN'!$D:$D,AG$1,'PXK-HÓA ĐƠN'!$K:$K,$A35)</f>
        <v>0</v>
      </c>
      <c r="AH35" s="41">
        <f>SUMIFS('VIN -MEGA'!$R:$R,'VIN -MEGA'!$D:$D,AH$1,'VIN -MEGA'!$K:$K,$A35)+SUMIFS('PXK-HÓA ĐƠN'!$R:$R,'PXK-HÓA ĐƠN'!$D:$D,AH$1,'PXK-HÓA ĐƠN'!$K:$K,$A35)</f>
        <v>0</v>
      </c>
      <c r="AI35" s="41">
        <f>SUMIFS('VIN -MEGA'!$R:$R,'VIN -MEGA'!$D:$D,AI$1,'VIN -MEGA'!$K:$K,$A35)+SUMIFS('PXK-HÓA ĐƠN'!$R:$R,'PXK-HÓA ĐƠN'!$D:$D,AI$1,'PXK-HÓA ĐƠN'!$K:$K,$A35)</f>
        <v>0</v>
      </c>
      <c r="AJ35" s="41">
        <f>SUMIFS('VIN -MEGA'!$R:$R,'VIN -MEGA'!$D:$D,AJ$1,'VIN -MEGA'!$K:$K,$A35)+SUMIFS('PXK-HÓA ĐƠN'!$R:$R,'PXK-HÓA ĐƠN'!$D:$D,AJ$1,'PXK-HÓA ĐƠN'!$K:$K,$A35)</f>
        <v>0</v>
      </c>
    </row>
    <row r="36" spans="1:36" ht="18.75" hidden="1" customHeight="1" x14ac:dyDescent="0.25">
      <c r="A36" s="23" t="s">
        <v>1723</v>
      </c>
      <c r="B36" s="22" t="s">
        <v>1724</v>
      </c>
      <c r="C36" s="24" t="s">
        <v>1761</v>
      </c>
      <c r="D36" t="str">
        <f t="shared" si="1"/>
        <v>Không kinh doanh</v>
      </c>
      <c r="E36" s="43">
        <f t="shared" si="2"/>
        <v>0</v>
      </c>
      <c r="F36" s="43"/>
      <c r="G36" s="41">
        <f>SUMIFS('VIN -MEGA'!$R:$R,'VIN -MEGA'!$D:$D,G$1,'VIN -MEGA'!$K:$K,$A36)+SUMIFS('PXK-HÓA ĐƠN'!$R:$R,'PXK-HÓA ĐƠN'!$D:$D,G$1,'PXK-HÓA ĐƠN'!$K:$K,$A36)</f>
        <v>0</v>
      </c>
      <c r="H36" s="41">
        <f>SUMIFS('VIN -MEGA'!$R:$R,'VIN -MEGA'!$D:$D,H$1,'VIN -MEGA'!$K:$K,$A36)+SUMIFS('PXK-HÓA ĐƠN'!$R:$R,'PXK-HÓA ĐƠN'!$D:$D,H$1,'PXK-HÓA ĐƠN'!$K:$K,$A36)</f>
        <v>0</v>
      </c>
      <c r="I36" s="41">
        <f>SUMIFS('VIN -MEGA'!$R:$R,'VIN -MEGA'!$D:$D,I$1,'VIN -MEGA'!$K:$K,$A36)+SUMIFS('PXK-HÓA ĐƠN'!$R:$R,'PXK-HÓA ĐƠN'!$D:$D,I$1,'PXK-HÓA ĐƠN'!$K:$K,$A36)</f>
        <v>0</v>
      </c>
      <c r="J36" s="41">
        <f>SUMIFS('VIN -MEGA'!$R:$R,'VIN -MEGA'!$D:$D,J$1,'VIN -MEGA'!$K:$K,$A36)+SUMIFS('PXK-HÓA ĐƠN'!$R:$R,'PXK-HÓA ĐƠN'!$D:$D,J$1,'PXK-HÓA ĐƠN'!$K:$K,$A36)</f>
        <v>0</v>
      </c>
      <c r="K36" s="41">
        <f>SUMIFS('VIN -MEGA'!$R:$R,'VIN -MEGA'!$D:$D,K$1,'VIN -MEGA'!$K:$K,$A36)+SUMIFS('PXK-HÓA ĐƠN'!$R:$R,'PXK-HÓA ĐƠN'!$D:$D,K$1,'PXK-HÓA ĐƠN'!$K:$K,$A36)</f>
        <v>0</v>
      </c>
      <c r="L36" s="41">
        <f>SUMIFS('VIN -MEGA'!$R:$R,'VIN -MEGA'!$D:$D,L$1,'VIN -MEGA'!$K:$K,$A36)+SUMIFS('PXK-HÓA ĐƠN'!$R:$R,'PXK-HÓA ĐƠN'!$D:$D,L$1,'PXK-HÓA ĐƠN'!$K:$K,$A36)</f>
        <v>0</v>
      </c>
      <c r="M36" s="41">
        <f>SUMIFS('VIN -MEGA'!$R:$R,'VIN -MEGA'!$D:$D,M$1,'VIN -MEGA'!$K:$K,$A36)+SUMIFS('PXK-HÓA ĐƠN'!$R:$R,'PXK-HÓA ĐƠN'!$D:$D,M$1,'PXK-HÓA ĐƠN'!$K:$K,$A36)</f>
        <v>0</v>
      </c>
      <c r="N36" s="41">
        <f>SUMIFS('VIN -MEGA'!$R:$R,'VIN -MEGA'!$D:$D,N$1,'VIN -MEGA'!$K:$K,$A36)+SUMIFS('PXK-HÓA ĐƠN'!$R:$R,'PXK-HÓA ĐƠN'!$D:$D,N$1,'PXK-HÓA ĐƠN'!$K:$K,$A36)</f>
        <v>0</v>
      </c>
      <c r="O36" s="41">
        <f>SUMIFS('VIN -MEGA'!$R:$R,'VIN -MEGA'!$D:$D,O$1,'VIN -MEGA'!$K:$K,$A36)+SUMIFS('PXK-HÓA ĐƠN'!$R:$R,'PXK-HÓA ĐƠN'!$D:$D,O$1,'PXK-HÓA ĐƠN'!$K:$K,$A36)</f>
        <v>0</v>
      </c>
      <c r="P36" s="41">
        <f>SUMIFS('VIN -MEGA'!$R:$R,'VIN -MEGA'!$D:$D,P$1,'VIN -MEGA'!$K:$K,$A36)+SUMIFS('PXK-HÓA ĐƠN'!$R:$R,'PXK-HÓA ĐƠN'!$D:$D,P$1,'PXK-HÓA ĐƠN'!$K:$K,$A36)</f>
        <v>0</v>
      </c>
      <c r="Q36" s="41">
        <f>SUMIFS('VIN -MEGA'!$R:$R,'VIN -MEGA'!$D:$D,Q$1,'VIN -MEGA'!$K:$K,$A36)+SUMIFS('PXK-HÓA ĐƠN'!$R:$R,'PXK-HÓA ĐƠN'!$D:$D,Q$1,'PXK-HÓA ĐƠN'!$K:$K,$A36)</f>
        <v>0</v>
      </c>
      <c r="R36" s="41">
        <f>SUMIFS('VIN -MEGA'!$R:$R,'VIN -MEGA'!$D:$D,R$1,'VIN -MEGA'!$K:$K,$A36)+SUMIFS('PXK-HÓA ĐƠN'!$R:$R,'PXK-HÓA ĐƠN'!$D:$D,R$1,'PXK-HÓA ĐƠN'!$K:$K,$A36)</f>
        <v>0</v>
      </c>
      <c r="S36" s="41">
        <f>SUMIFS('VIN -MEGA'!$R:$R,'VIN -MEGA'!$D:$D,S$1,'VIN -MEGA'!$K:$K,$A36)+SUMIFS('PXK-HÓA ĐƠN'!$R:$R,'PXK-HÓA ĐƠN'!$D:$D,S$1,'PXK-HÓA ĐƠN'!$K:$K,$A36)</f>
        <v>0</v>
      </c>
      <c r="T36" s="41">
        <f>SUMIFS('VIN -MEGA'!$R:$R,'VIN -MEGA'!$D:$D,T$1,'VIN -MEGA'!$K:$K,$A36)+SUMIFS('PXK-HÓA ĐƠN'!$R:$R,'PXK-HÓA ĐƠN'!$D:$D,T$1,'PXK-HÓA ĐƠN'!$K:$K,$A36)</f>
        <v>0</v>
      </c>
      <c r="U36" s="41">
        <f>SUMIFS('VIN -MEGA'!$R:$R,'VIN -MEGA'!$D:$D,U$1,'VIN -MEGA'!$K:$K,$A36)+SUMIFS('PXK-HÓA ĐƠN'!$R:$R,'PXK-HÓA ĐƠN'!$D:$D,U$1,'PXK-HÓA ĐƠN'!$K:$K,$A36)</f>
        <v>0</v>
      </c>
      <c r="V36" s="41">
        <f>SUMIFS('VIN -MEGA'!$R:$R,'VIN -MEGA'!$D:$D,V$1,'VIN -MEGA'!$K:$K,$A36)+SUMIFS('PXK-HÓA ĐƠN'!$R:$R,'PXK-HÓA ĐƠN'!$D:$D,V$1,'PXK-HÓA ĐƠN'!$K:$K,$A36)</f>
        <v>0</v>
      </c>
      <c r="W36" s="41">
        <f>SUMIFS('VIN -MEGA'!$R:$R,'VIN -MEGA'!$D:$D,W$1,'VIN -MEGA'!$K:$K,$A36)+SUMIFS('PXK-HÓA ĐƠN'!$R:$R,'PXK-HÓA ĐƠN'!$D:$D,W$1,'PXK-HÓA ĐƠN'!$K:$K,$A36)</f>
        <v>0</v>
      </c>
      <c r="X36" s="41">
        <f>SUMIFS('VIN -MEGA'!$R:$R,'VIN -MEGA'!$D:$D,X$1,'VIN -MEGA'!$K:$K,$A36)+SUMIFS('PXK-HÓA ĐƠN'!$R:$R,'PXK-HÓA ĐƠN'!$D:$D,X$1,'PXK-HÓA ĐƠN'!$K:$K,$A36)</f>
        <v>0</v>
      </c>
      <c r="Y36" s="41">
        <f>SUMIFS('VIN -MEGA'!$R:$R,'VIN -MEGA'!$D:$D,Y$1,'VIN -MEGA'!$K:$K,$A36)+SUMIFS('PXK-HÓA ĐƠN'!$R:$R,'PXK-HÓA ĐƠN'!$D:$D,Y$1,'PXK-HÓA ĐƠN'!$K:$K,$A36)</f>
        <v>0</v>
      </c>
      <c r="Z36" s="41">
        <f>SUMIFS('VIN -MEGA'!$R:$R,'VIN -MEGA'!$D:$D,Z$1,'VIN -MEGA'!$K:$K,$A36)+SUMIFS('PXK-HÓA ĐƠN'!$R:$R,'PXK-HÓA ĐƠN'!$D:$D,Z$1,'PXK-HÓA ĐƠN'!$K:$K,$A36)</f>
        <v>0</v>
      </c>
      <c r="AA36" s="41">
        <f>SUMIFS('VIN -MEGA'!$R:$R,'VIN -MEGA'!$D:$D,AA$1,'VIN -MEGA'!$K:$K,$A36)+SUMIFS('PXK-HÓA ĐƠN'!$R:$R,'PXK-HÓA ĐƠN'!$D:$D,AA$1,'PXK-HÓA ĐƠN'!$K:$K,$A36)</f>
        <v>0</v>
      </c>
      <c r="AB36" s="41">
        <f>SUMIFS('VIN -MEGA'!$R:$R,'VIN -MEGA'!$D:$D,AB$1,'VIN -MEGA'!$K:$K,$A36)+SUMIFS('PXK-HÓA ĐƠN'!$R:$R,'PXK-HÓA ĐƠN'!$D:$D,AB$1,'PXK-HÓA ĐƠN'!$K:$K,$A36)</f>
        <v>0</v>
      </c>
      <c r="AC36" s="41">
        <f>SUMIFS('VIN -MEGA'!$R:$R,'VIN -MEGA'!$D:$D,AC$1,'VIN -MEGA'!$K:$K,$A36)+SUMIFS('PXK-HÓA ĐƠN'!$R:$R,'PXK-HÓA ĐƠN'!$D:$D,AC$1,'PXK-HÓA ĐƠN'!$K:$K,$A36)</f>
        <v>0</v>
      </c>
      <c r="AD36" s="41">
        <f>SUMIFS('VIN -MEGA'!$R:$R,'VIN -MEGA'!$D:$D,AD$1,'VIN -MEGA'!$K:$K,$A36)+SUMIFS('PXK-HÓA ĐƠN'!$R:$R,'PXK-HÓA ĐƠN'!$D:$D,AD$1,'PXK-HÓA ĐƠN'!$K:$K,$A36)</f>
        <v>0</v>
      </c>
      <c r="AE36" s="41">
        <f>SUMIFS('VIN -MEGA'!$R:$R,'VIN -MEGA'!$D:$D,AE$1,'VIN -MEGA'!$K:$K,$A36)+SUMIFS('PXK-HÓA ĐƠN'!$R:$R,'PXK-HÓA ĐƠN'!$D:$D,AE$1,'PXK-HÓA ĐƠN'!$K:$K,$A36)</f>
        <v>0</v>
      </c>
      <c r="AF36" s="41">
        <f>SUMIFS('VIN -MEGA'!$R:$R,'VIN -MEGA'!$D:$D,AF$1,'VIN -MEGA'!$K:$K,$A36)+SUMIFS('PXK-HÓA ĐƠN'!$R:$R,'PXK-HÓA ĐƠN'!$D:$D,AF$1,'PXK-HÓA ĐƠN'!$K:$K,$A36)</f>
        <v>0</v>
      </c>
      <c r="AG36" s="41">
        <f>SUMIFS('VIN -MEGA'!$R:$R,'VIN -MEGA'!$D:$D,AG$1,'VIN -MEGA'!$K:$K,$A36)+SUMIFS('PXK-HÓA ĐƠN'!$R:$R,'PXK-HÓA ĐƠN'!$D:$D,AG$1,'PXK-HÓA ĐƠN'!$K:$K,$A36)</f>
        <v>0</v>
      </c>
      <c r="AH36" s="41">
        <f>SUMIFS('VIN -MEGA'!$R:$R,'VIN -MEGA'!$D:$D,AH$1,'VIN -MEGA'!$K:$K,$A36)+SUMIFS('PXK-HÓA ĐƠN'!$R:$R,'PXK-HÓA ĐƠN'!$D:$D,AH$1,'PXK-HÓA ĐƠN'!$K:$K,$A36)</f>
        <v>0</v>
      </c>
      <c r="AI36" s="41">
        <f>SUMIFS('VIN -MEGA'!$R:$R,'VIN -MEGA'!$D:$D,AI$1,'VIN -MEGA'!$K:$K,$A36)+SUMIFS('PXK-HÓA ĐƠN'!$R:$R,'PXK-HÓA ĐƠN'!$D:$D,AI$1,'PXK-HÓA ĐƠN'!$K:$K,$A36)</f>
        <v>0</v>
      </c>
      <c r="AJ36" s="41">
        <f>SUMIFS('VIN -MEGA'!$R:$R,'VIN -MEGA'!$D:$D,AJ$1,'VIN -MEGA'!$K:$K,$A36)+SUMIFS('PXK-HÓA ĐƠN'!$R:$R,'PXK-HÓA ĐƠN'!$D:$D,AJ$1,'PXK-HÓA ĐƠN'!$K:$K,$A36)</f>
        <v>0</v>
      </c>
    </row>
    <row r="37" spans="1:36" ht="18.75" customHeight="1" x14ac:dyDescent="0.25">
      <c r="A37" s="23" t="s">
        <v>553</v>
      </c>
      <c r="B37" s="22" t="s">
        <v>554</v>
      </c>
      <c r="C37" s="24" t="s">
        <v>29</v>
      </c>
      <c r="D37" t="str">
        <f t="shared" si="1"/>
        <v>Đang kinh doanh</v>
      </c>
      <c r="E37" s="43">
        <f t="shared" si="2"/>
        <v>113</v>
      </c>
      <c r="F37" s="43"/>
      <c r="G37" s="41">
        <f>SUMIFS('VIN -MEGA'!$R:$R,'VIN -MEGA'!$D:$D,G$1,'VIN -MEGA'!$K:$K,$A37)+SUMIFS('PXK-HÓA ĐƠN'!$R:$R,'PXK-HÓA ĐƠN'!$D:$D,G$1,'PXK-HÓA ĐƠN'!$K:$K,$A37)</f>
        <v>0</v>
      </c>
      <c r="H37" s="41">
        <f>SUMIFS('VIN -MEGA'!$R:$R,'VIN -MEGA'!$D:$D,H$1,'VIN -MEGA'!$K:$K,$A37)+SUMIFS('PXK-HÓA ĐƠN'!$R:$R,'PXK-HÓA ĐƠN'!$D:$D,H$1,'PXK-HÓA ĐƠN'!$K:$K,$A37)</f>
        <v>0</v>
      </c>
      <c r="I37" s="41">
        <f>SUMIFS('VIN -MEGA'!$R:$R,'VIN -MEGA'!$D:$D,I$1,'VIN -MEGA'!$K:$K,$A37)+SUMIFS('PXK-HÓA ĐƠN'!$R:$R,'PXK-HÓA ĐƠN'!$D:$D,I$1,'PXK-HÓA ĐƠN'!$K:$K,$A37)</f>
        <v>13</v>
      </c>
      <c r="J37" s="41">
        <f>SUMIFS('VIN -MEGA'!$R:$R,'VIN -MEGA'!$D:$D,J$1,'VIN -MEGA'!$K:$K,$A37)+SUMIFS('PXK-HÓA ĐƠN'!$R:$R,'PXK-HÓA ĐƠN'!$D:$D,J$1,'PXK-HÓA ĐƠN'!$K:$K,$A37)</f>
        <v>6</v>
      </c>
      <c r="K37" s="41">
        <f>SUMIFS('VIN -MEGA'!$R:$R,'VIN -MEGA'!$D:$D,K$1,'VIN -MEGA'!$K:$K,$A37)+SUMIFS('PXK-HÓA ĐƠN'!$R:$R,'PXK-HÓA ĐƠN'!$D:$D,K$1,'PXK-HÓA ĐƠN'!$K:$K,$A37)</f>
        <v>16</v>
      </c>
      <c r="L37" s="41">
        <f>SUMIFS('VIN -MEGA'!$R:$R,'VIN -MEGA'!$D:$D,L$1,'VIN -MEGA'!$K:$K,$A37)+SUMIFS('PXK-HÓA ĐƠN'!$R:$R,'PXK-HÓA ĐƠN'!$D:$D,L$1,'PXK-HÓA ĐƠN'!$K:$K,$A37)</f>
        <v>67</v>
      </c>
      <c r="M37" s="41">
        <f>SUMIFS('VIN -MEGA'!$R:$R,'VIN -MEGA'!$D:$D,M$1,'VIN -MEGA'!$K:$K,$A37)+SUMIFS('PXK-HÓA ĐƠN'!$R:$R,'PXK-HÓA ĐƠN'!$D:$D,M$1,'PXK-HÓA ĐƠN'!$K:$K,$A37)</f>
        <v>11</v>
      </c>
      <c r="N37" s="41">
        <f>SUMIFS('VIN -MEGA'!$R:$R,'VIN -MEGA'!$D:$D,N$1,'VIN -MEGA'!$K:$K,$A37)+SUMIFS('PXK-HÓA ĐƠN'!$R:$R,'PXK-HÓA ĐƠN'!$D:$D,N$1,'PXK-HÓA ĐƠN'!$K:$K,$A37)</f>
        <v>0</v>
      </c>
      <c r="O37" s="41">
        <f>SUMIFS('VIN -MEGA'!$R:$R,'VIN -MEGA'!$D:$D,O$1,'VIN -MEGA'!$K:$K,$A37)+SUMIFS('PXK-HÓA ĐƠN'!$R:$R,'PXK-HÓA ĐƠN'!$D:$D,O$1,'PXK-HÓA ĐƠN'!$K:$K,$A37)</f>
        <v>0</v>
      </c>
      <c r="P37" s="41">
        <f>SUMIFS('VIN -MEGA'!$R:$R,'VIN -MEGA'!$D:$D,P$1,'VIN -MEGA'!$K:$K,$A37)+SUMIFS('PXK-HÓA ĐƠN'!$R:$R,'PXK-HÓA ĐƠN'!$D:$D,P$1,'PXK-HÓA ĐƠN'!$K:$K,$A37)</f>
        <v>0</v>
      </c>
      <c r="Q37" s="41">
        <f>SUMIFS('VIN -MEGA'!$R:$R,'VIN -MEGA'!$D:$D,Q$1,'VIN -MEGA'!$K:$K,$A37)+SUMIFS('PXK-HÓA ĐƠN'!$R:$R,'PXK-HÓA ĐƠN'!$D:$D,Q$1,'PXK-HÓA ĐƠN'!$K:$K,$A37)</f>
        <v>0</v>
      </c>
      <c r="R37" s="41">
        <f>SUMIFS('VIN -MEGA'!$R:$R,'VIN -MEGA'!$D:$D,R$1,'VIN -MEGA'!$K:$K,$A37)+SUMIFS('PXK-HÓA ĐƠN'!$R:$R,'PXK-HÓA ĐƠN'!$D:$D,R$1,'PXK-HÓA ĐƠN'!$K:$K,$A37)</f>
        <v>0</v>
      </c>
      <c r="S37" s="41">
        <f>SUMIFS('VIN -MEGA'!$R:$R,'VIN -MEGA'!$D:$D,S$1,'VIN -MEGA'!$K:$K,$A37)+SUMIFS('PXK-HÓA ĐƠN'!$R:$R,'PXK-HÓA ĐƠN'!$D:$D,S$1,'PXK-HÓA ĐƠN'!$K:$K,$A37)</f>
        <v>0</v>
      </c>
      <c r="T37" s="41">
        <f>SUMIFS('VIN -MEGA'!$R:$R,'VIN -MEGA'!$D:$D,T$1,'VIN -MEGA'!$K:$K,$A37)+SUMIFS('PXK-HÓA ĐƠN'!$R:$R,'PXK-HÓA ĐƠN'!$D:$D,T$1,'PXK-HÓA ĐƠN'!$K:$K,$A37)</f>
        <v>0</v>
      </c>
      <c r="U37" s="41">
        <f>SUMIFS('VIN -MEGA'!$R:$R,'VIN -MEGA'!$D:$D,U$1,'VIN -MEGA'!$K:$K,$A37)+SUMIFS('PXK-HÓA ĐƠN'!$R:$R,'PXK-HÓA ĐƠN'!$D:$D,U$1,'PXK-HÓA ĐƠN'!$K:$K,$A37)</f>
        <v>0</v>
      </c>
      <c r="V37" s="41">
        <f>SUMIFS('VIN -MEGA'!$R:$R,'VIN -MEGA'!$D:$D,V$1,'VIN -MEGA'!$K:$K,$A37)+SUMIFS('PXK-HÓA ĐƠN'!$R:$R,'PXK-HÓA ĐƠN'!$D:$D,V$1,'PXK-HÓA ĐƠN'!$K:$K,$A37)</f>
        <v>0</v>
      </c>
      <c r="W37" s="41">
        <f>SUMIFS('VIN -MEGA'!$R:$R,'VIN -MEGA'!$D:$D,W$1,'VIN -MEGA'!$K:$K,$A37)+SUMIFS('PXK-HÓA ĐƠN'!$R:$R,'PXK-HÓA ĐƠN'!$D:$D,W$1,'PXK-HÓA ĐƠN'!$K:$K,$A37)</f>
        <v>0</v>
      </c>
      <c r="X37" s="41">
        <f>SUMIFS('VIN -MEGA'!$R:$R,'VIN -MEGA'!$D:$D,X$1,'VIN -MEGA'!$K:$K,$A37)+SUMIFS('PXK-HÓA ĐƠN'!$R:$R,'PXK-HÓA ĐƠN'!$D:$D,X$1,'PXK-HÓA ĐƠN'!$K:$K,$A37)</f>
        <v>0</v>
      </c>
      <c r="Y37" s="41">
        <f>SUMIFS('VIN -MEGA'!$R:$R,'VIN -MEGA'!$D:$D,Y$1,'VIN -MEGA'!$K:$K,$A37)+SUMIFS('PXK-HÓA ĐƠN'!$R:$R,'PXK-HÓA ĐƠN'!$D:$D,Y$1,'PXK-HÓA ĐƠN'!$K:$K,$A37)</f>
        <v>0</v>
      </c>
      <c r="Z37" s="41">
        <f>SUMIFS('VIN -MEGA'!$R:$R,'VIN -MEGA'!$D:$D,Z$1,'VIN -MEGA'!$K:$K,$A37)+SUMIFS('PXK-HÓA ĐƠN'!$R:$R,'PXK-HÓA ĐƠN'!$D:$D,Z$1,'PXK-HÓA ĐƠN'!$K:$K,$A37)</f>
        <v>0</v>
      </c>
      <c r="AA37" s="41">
        <f>SUMIFS('VIN -MEGA'!$R:$R,'VIN -MEGA'!$D:$D,AA$1,'VIN -MEGA'!$K:$K,$A37)+SUMIFS('PXK-HÓA ĐƠN'!$R:$R,'PXK-HÓA ĐƠN'!$D:$D,AA$1,'PXK-HÓA ĐƠN'!$K:$K,$A37)</f>
        <v>0</v>
      </c>
      <c r="AB37" s="41">
        <f>SUMIFS('VIN -MEGA'!$R:$R,'VIN -MEGA'!$D:$D,AB$1,'VIN -MEGA'!$K:$K,$A37)+SUMIFS('PXK-HÓA ĐƠN'!$R:$R,'PXK-HÓA ĐƠN'!$D:$D,AB$1,'PXK-HÓA ĐƠN'!$K:$K,$A37)</f>
        <v>0</v>
      </c>
      <c r="AC37" s="41">
        <f>SUMIFS('VIN -MEGA'!$R:$R,'VIN -MEGA'!$D:$D,AC$1,'VIN -MEGA'!$K:$K,$A37)+SUMIFS('PXK-HÓA ĐƠN'!$R:$R,'PXK-HÓA ĐƠN'!$D:$D,AC$1,'PXK-HÓA ĐƠN'!$K:$K,$A37)</f>
        <v>0</v>
      </c>
      <c r="AD37" s="41">
        <f>SUMIFS('VIN -MEGA'!$R:$R,'VIN -MEGA'!$D:$D,AD$1,'VIN -MEGA'!$K:$K,$A37)+SUMIFS('PXK-HÓA ĐƠN'!$R:$R,'PXK-HÓA ĐƠN'!$D:$D,AD$1,'PXK-HÓA ĐƠN'!$K:$K,$A37)</f>
        <v>0</v>
      </c>
      <c r="AE37" s="41">
        <f>SUMIFS('VIN -MEGA'!$R:$R,'VIN -MEGA'!$D:$D,AE$1,'VIN -MEGA'!$K:$K,$A37)+SUMIFS('PXK-HÓA ĐƠN'!$R:$R,'PXK-HÓA ĐƠN'!$D:$D,AE$1,'PXK-HÓA ĐƠN'!$K:$K,$A37)</f>
        <v>0</v>
      </c>
      <c r="AF37" s="41">
        <f>SUMIFS('VIN -MEGA'!$R:$R,'VIN -MEGA'!$D:$D,AF$1,'VIN -MEGA'!$K:$K,$A37)+SUMIFS('PXK-HÓA ĐƠN'!$R:$R,'PXK-HÓA ĐƠN'!$D:$D,AF$1,'PXK-HÓA ĐƠN'!$K:$K,$A37)</f>
        <v>0</v>
      </c>
      <c r="AG37" s="41">
        <f>SUMIFS('VIN -MEGA'!$R:$R,'VIN -MEGA'!$D:$D,AG$1,'VIN -MEGA'!$K:$K,$A37)+SUMIFS('PXK-HÓA ĐƠN'!$R:$R,'PXK-HÓA ĐƠN'!$D:$D,AG$1,'PXK-HÓA ĐƠN'!$K:$K,$A37)</f>
        <v>0</v>
      </c>
      <c r="AH37" s="41">
        <f>SUMIFS('VIN -MEGA'!$R:$R,'VIN -MEGA'!$D:$D,AH$1,'VIN -MEGA'!$K:$K,$A37)+SUMIFS('PXK-HÓA ĐƠN'!$R:$R,'PXK-HÓA ĐƠN'!$D:$D,AH$1,'PXK-HÓA ĐƠN'!$K:$K,$A37)</f>
        <v>0</v>
      </c>
      <c r="AI37" s="41">
        <f>SUMIFS('VIN -MEGA'!$R:$R,'VIN -MEGA'!$D:$D,AI$1,'VIN -MEGA'!$K:$K,$A37)+SUMIFS('PXK-HÓA ĐƠN'!$R:$R,'PXK-HÓA ĐƠN'!$D:$D,AI$1,'PXK-HÓA ĐƠN'!$K:$K,$A37)</f>
        <v>0</v>
      </c>
      <c r="AJ37" s="41">
        <f>SUMIFS('VIN -MEGA'!$R:$R,'VIN -MEGA'!$D:$D,AJ$1,'VIN -MEGA'!$K:$K,$A37)+SUMIFS('PXK-HÓA ĐƠN'!$R:$R,'PXK-HÓA ĐƠN'!$D:$D,AJ$1,'PXK-HÓA ĐƠN'!$K:$K,$A37)</f>
        <v>0</v>
      </c>
    </row>
    <row r="38" spans="1:36" ht="18.75" hidden="1" customHeight="1" x14ac:dyDescent="0.25">
      <c r="A38" s="23" t="s">
        <v>1725</v>
      </c>
      <c r="B38" s="22" t="s">
        <v>1726</v>
      </c>
      <c r="C38" s="24" t="s">
        <v>1761</v>
      </c>
      <c r="D38" t="str">
        <f t="shared" si="1"/>
        <v>Không kinh doanh</v>
      </c>
      <c r="E38" s="43">
        <f t="shared" si="2"/>
        <v>0</v>
      </c>
      <c r="F38" s="43"/>
      <c r="G38" s="41">
        <f>SUMIFS('VIN -MEGA'!$R:$R,'VIN -MEGA'!$D:$D,G$1,'VIN -MEGA'!$K:$K,$A38)+SUMIFS('PXK-HÓA ĐƠN'!$R:$R,'PXK-HÓA ĐƠN'!$D:$D,G$1,'PXK-HÓA ĐƠN'!$K:$K,$A38)</f>
        <v>0</v>
      </c>
      <c r="H38" s="41">
        <f>SUMIFS('VIN -MEGA'!$R:$R,'VIN -MEGA'!$D:$D,H$1,'VIN -MEGA'!$K:$K,$A38)+SUMIFS('PXK-HÓA ĐƠN'!$R:$R,'PXK-HÓA ĐƠN'!$D:$D,H$1,'PXK-HÓA ĐƠN'!$K:$K,$A38)</f>
        <v>0</v>
      </c>
      <c r="I38" s="41">
        <f>SUMIFS('VIN -MEGA'!$R:$R,'VIN -MEGA'!$D:$D,I$1,'VIN -MEGA'!$K:$K,$A38)+SUMIFS('PXK-HÓA ĐƠN'!$R:$R,'PXK-HÓA ĐƠN'!$D:$D,I$1,'PXK-HÓA ĐƠN'!$K:$K,$A38)</f>
        <v>0</v>
      </c>
      <c r="J38" s="41">
        <f>SUMIFS('VIN -MEGA'!$R:$R,'VIN -MEGA'!$D:$D,J$1,'VIN -MEGA'!$K:$K,$A38)+SUMIFS('PXK-HÓA ĐƠN'!$R:$R,'PXK-HÓA ĐƠN'!$D:$D,J$1,'PXK-HÓA ĐƠN'!$K:$K,$A38)</f>
        <v>0</v>
      </c>
      <c r="K38" s="41">
        <f>SUMIFS('VIN -MEGA'!$R:$R,'VIN -MEGA'!$D:$D,K$1,'VIN -MEGA'!$K:$K,$A38)+SUMIFS('PXK-HÓA ĐƠN'!$R:$R,'PXK-HÓA ĐƠN'!$D:$D,K$1,'PXK-HÓA ĐƠN'!$K:$K,$A38)</f>
        <v>0</v>
      </c>
      <c r="L38" s="41">
        <f>SUMIFS('VIN -MEGA'!$R:$R,'VIN -MEGA'!$D:$D,L$1,'VIN -MEGA'!$K:$K,$A38)+SUMIFS('PXK-HÓA ĐƠN'!$R:$R,'PXK-HÓA ĐƠN'!$D:$D,L$1,'PXK-HÓA ĐƠN'!$K:$K,$A38)</f>
        <v>0</v>
      </c>
      <c r="M38" s="41">
        <f>SUMIFS('VIN -MEGA'!$R:$R,'VIN -MEGA'!$D:$D,M$1,'VIN -MEGA'!$K:$K,$A38)+SUMIFS('PXK-HÓA ĐƠN'!$R:$R,'PXK-HÓA ĐƠN'!$D:$D,M$1,'PXK-HÓA ĐƠN'!$K:$K,$A38)</f>
        <v>0</v>
      </c>
      <c r="N38" s="41">
        <f>SUMIFS('VIN -MEGA'!$R:$R,'VIN -MEGA'!$D:$D,N$1,'VIN -MEGA'!$K:$K,$A38)+SUMIFS('PXK-HÓA ĐƠN'!$R:$R,'PXK-HÓA ĐƠN'!$D:$D,N$1,'PXK-HÓA ĐƠN'!$K:$K,$A38)</f>
        <v>0</v>
      </c>
      <c r="O38" s="41">
        <f>SUMIFS('VIN -MEGA'!$R:$R,'VIN -MEGA'!$D:$D,O$1,'VIN -MEGA'!$K:$K,$A38)+SUMIFS('PXK-HÓA ĐƠN'!$R:$R,'PXK-HÓA ĐƠN'!$D:$D,O$1,'PXK-HÓA ĐƠN'!$K:$K,$A38)</f>
        <v>0</v>
      </c>
      <c r="P38" s="41">
        <f>SUMIFS('VIN -MEGA'!$R:$R,'VIN -MEGA'!$D:$D,P$1,'VIN -MEGA'!$K:$K,$A38)+SUMIFS('PXK-HÓA ĐƠN'!$R:$R,'PXK-HÓA ĐƠN'!$D:$D,P$1,'PXK-HÓA ĐƠN'!$K:$K,$A38)</f>
        <v>0</v>
      </c>
      <c r="Q38" s="41">
        <f>SUMIFS('VIN -MEGA'!$R:$R,'VIN -MEGA'!$D:$D,Q$1,'VIN -MEGA'!$K:$K,$A38)+SUMIFS('PXK-HÓA ĐƠN'!$R:$R,'PXK-HÓA ĐƠN'!$D:$D,Q$1,'PXK-HÓA ĐƠN'!$K:$K,$A38)</f>
        <v>0</v>
      </c>
      <c r="R38" s="41">
        <f>SUMIFS('VIN -MEGA'!$R:$R,'VIN -MEGA'!$D:$D,R$1,'VIN -MEGA'!$K:$K,$A38)+SUMIFS('PXK-HÓA ĐƠN'!$R:$R,'PXK-HÓA ĐƠN'!$D:$D,R$1,'PXK-HÓA ĐƠN'!$K:$K,$A38)</f>
        <v>0</v>
      </c>
      <c r="S38" s="41">
        <f>SUMIFS('VIN -MEGA'!$R:$R,'VIN -MEGA'!$D:$D,S$1,'VIN -MEGA'!$K:$K,$A38)+SUMIFS('PXK-HÓA ĐƠN'!$R:$R,'PXK-HÓA ĐƠN'!$D:$D,S$1,'PXK-HÓA ĐƠN'!$K:$K,$A38)</f>
        <v>0</v>
      </c>
      <c r="T38" s="41">
        <f>SUMIFS('VIN -MEGA'!$R:$R,'VIN -MEGA'!$D:$D,T$1,'VIN -MEGA'!$K:$K,$A38)+SUMIFS('PXK-HÓA ĐƠN'!$R:$R,'PXK-HÓA ĐƠN'!$D:$D,T$1,'PXK-HÓA ĐƠN'!$K:$K,$A38)</f>
        <v>0</v>
      </c>
      <c r="U38" s="41">
        <f>SUMIFS('VIN -MEGA'!$R:$R,'VIN -MEGA'!$D:$D,U$1,'VIN -MEGA'!$K:$K,$A38)+SUMIFS('PXK-HÓA ĐƠN'!$R:$R,'PXK-HÓA ĐƠN'!$D:$D,U$1,'PXK-HÓA ĐƠN'!$K:$K,$A38)</f>
        <v>0</v>
      </c>
      <c r="V38" s="41">
        <f>SUMIFS('VIN -MEGA'!$R:$R,'VIN -MEGA'!$D:$D,V$1,'VIN -MEGA'!$K:$K,$A38)+SUMIFS('PXK-HÓA ĐƠN'!$R:$R,'PXK-HÓA ĐƠN'!$D:$D,V$1,'PXK-HÓA ĐƠN'!$K:$K,$A38)</f>
        <v>0</v>
      </c>
      <c r="W38" s="41">
        <f>SUMIFS('VIN -MEGA'!$R:$R,'VIN -MEGA'!$D:$D,W$1,'VIN -MEGA'!$K:$K,$A38)+SUMIFS('PXK-HÓA ĐƠN'!$R:$R,'PXK-HÓA ĐƠN'!$D:$D,W$1,'PXK-HÓA ĐƠN'!$K:$K,$A38)</f>
        <v>0</v>
      </c>
      <c r="X38" s="41">
        <f>SUMIFS('VIN -MEGA'!$R:$R,'VIN -MEGA'!$D:$D,X$1,'VIN -MEGA'!$K:$K,$A38)+SUMIFS('PXK-HÓA ĐƠN'!$R:$R,'PXK-HÓA ĐƠN'!$D:$D,X$1,'PXK-HÓA ĐƠN'!$K:$K,$A38)</f>
        <v>0</v>
      </c>
      <c r="Y38" s="41">
        <f>SUMIFS('VIN -MEGA'!$R:$R,'VIN -MEGA'!$D:$D,Y$1,'VIN -MEGA'!$K:$K,$A38)+SUMIFS('PXK-HÓA ĐƠN'!$R:$R,'PXK-HÓA ĐƠN'!$D:$D,Y$1,'PXK-HÓA ĐƠN'!$K:$K,$A38)</f>
        <v>0</v>
      </c>
      <c r="Z38" s="41">
        <f>SUMIFS('VIN -MEGA'!$R:$R,'VIN -MEGA'!$D:$D,Z$1,'VIN -MEGA'!$K:$K,$A38)+SUMIFS('PXK-HÓA ĐƠN'!$R:$R,'PXK-HÓA ĐƠN'!$D:$D,Z$1,'PXK-HÓA ĐƠN'!$K:$K,$A38)</f>
        <v>0</v>
      </c>
      <c r="AA38" s="41">
        <f>SUMIFS('VIN -MEGA'!$R:$R,'VIN -MEGA'!$D:$D,AA$1,'VIN -MEGA'!$K:$K,$A38)+SUMIFS('PXK-HÓA ĐƠN'!$R:$R,'PXK-HÓA ĐƠN'!$D:$D,AA$1,'PXK-HÓA ĐƠN'!$K:$K,$A38)</f>
        <v>0</v>
      </c>
      <c r="AB38" s="41">
        <f>SUMIFS('VIN -MEGA'!$R:$R,'VIN -MEGA'!$D:$D,AB$1,'VIN -MEGA'!$K:$K,$A38)+SUMIFS('PXK-HÓA ĐƠN'!$R:$R,'PXK-HÓA ĐƠN'!$D:$D,AB$1,'PXK-HÓA ĐƠN'!$K:$K,$A38)</f>
        <v>0</v>
      </c>
      <c r="AC38" s="41">
        <f>SUMIFS('VIN -MEGA'!$R:$R,'VIN -MEGA'!$D:$D,AC$1,'VIN -MEGA'!$K:$K,$A38)+SUMIFS('PXK-HÓA ĐƠN'!$R:$R,'PXK-HÓA ĐƠN'!$D:$D,AC$1,'PXK-HÓA ĐƠN'!$K:$K,$A38)</f>
        <v>0</v>
      </c>
      <c r="AD38" s="41">
        <f>SUMIFS('VIN -MEGA'!$R:$R,'VIN -MEGA'!$D:$D,AD$1,'VIN -MEGA'!$K:$K,$A38)+SUMIFS('PXK-HÓA ĐƠN'!$R:$R,'PXK-HÓA ĐƠN'!$D:$D,AD$1,'PXK-HÓA ĐƠN'!$K:$K,$A38)</f>
        <v>0</v>
      </c>
      <c r="AE38" s="41">
        <f>SUMIFS('VIN -MEGA'!$R:$R,'VIN -MEGA'!$D:$D,AE$1,'VIN -MEGA'!$K:$K,$A38)+SUMIFS('PXK-HÓA ĐƠN'!$R:$R,'PXK-HÓA ĐƠN'!$D:$D,AE$1,'PXK-HÓA ĐƠN'!$K:$K,$A38)</f>
        <v>0</v>
      </c>
      <c r="AF38" s="41">
        <f>SUMIFS('VIN -MEGA'!$R:$R,'VIN -MEGA'!$D:$D,AF$1,'VIN -MEGA'!$K:$K,$A38)+SUMIFS('PXK-HÓA ĐƠN'!$R:$R,'PXK-HÓA ĐƠN'!$D:$D,AF$1,'PXK-HÓA ĐƠN'!$K:$K,$A38)</f>
        <v>0</v>
      </c>
      <c r="AG38" s="41">
        <f>SUMIFS('VIN -MEGA'!$R:$R,'VIN -MEGA'!$D:$D,AG$1,'VIN -MEGA'!$K:$K,$A38)+SUMIFS('PXK-HÓA ĐƠN'!$R:$R,'PXK-HÓA ĐƠN'!$D:$D,AG$1,'PXK-HÓA ĐƠN'!$K:$K,$A38)</f>
        <v>0</v>
      </c>
      <c r="AH38" s="41">
        <f>SUMIFS('VIN -MEGA'!$R:$R,'VIN -MEGA'!$D:$D,AH$1,'VIN -MEGA'!$K:$K,$A38)+SUMIFS('PXK-HÓA ĐƠN'!$R:$R,'PXK-HÓA ĐƠN'!$D:$D,AH$1,'PXK-HÓA ĐƠN'!$K:$K,$A38)</f>
        <v>0</v>
      </c>
      <c r="AI38" s="41">
        <f>SUMIFS('VIN -MEGA'!$R:$R,'VIN -MEGA'!$D:$D,AI$1,'VIN -MEGA'!$K:$K,$A38)+SUMIFS('PXK-HÓA ĐƠN'!$R:$R,'PXK-HÓA ĐƠN'!$D:$D,AI$1,'PXK-HÓA ĐƠN'!$K:$K,$A38)</f>
        <v>0</v>
      </c>
      <c r="AJ38" s="41">
        <f>SUMIFS('VIN -MEGA'!$R:$R,'VIN -MEGA'!$D:$D,AJ$1,'VIN -MEGA'!$K:$K,$A38)+SUMIFS('PXK-HÓA ĐƠN'!$R:$R,'PXK-HÓA ĐƠN'!$D:$D,AJ$1,'PXK-HÓA ĐƠN'!$K:$K,$A38)</f>
        <v>0</v>
      </c>
    </row>
    <row r="39" spans="1:36" ht="18.75" hidden="1" customHeight="1" x14ac:dyDescent="0.25">
      <c r="A39" s="23" t="s">
        <v>7651</v>
      </c>
      <c r="B39" s="22" t="s">
        <v>7652</v>
      </c>
      <c r="C39" s="24" t="s">
        <v>1761</v>
      </c>
      <c r="D39" t="str">
        <f t="shared" si="1"/>
        <v>Không kinh doanh</v>
      </c>
      <c r="E39" s="43">
        <f t="shared" si="2"/>
        <v>0</v>
      </c>
      <c r="F39" s="43"/>
      <c r="G39" s="41">
        <f>SUMIFS('VIN -MEGA'!$R:$R,'VIN -MEGA'!$D:$D,G$1,'VIN -MEGA'!$K:$K,$A39)+SUMIFS('PXK-HÓA ĐƠN'!$R:$R,'PXK-HÓA ĐƠN'!$D:$D,G$1,'PXK-HÓA ĐƠN'!$K:$K,$A39)</f>
        <v>0</v>
      </c>
      <c r="H39" s="41">
        <f>SUMIFS('VIN -MEGA'!$R:$R,'VIN -MEGA'!$D:$D,H$1,'VIN -MEGA'!$K:$K,$A39)+SUMIFS('PXK-HÓA ĐƠN'!$R:$R,'PXK-HÓA ĐƠN'!$D:$D,H$1,'PXK-HÓA ĐƠN'!$K:$K,$A39)</f>
        <v>0</v>
      </c>
      <c r="I39" s="41">
        <f>SUMIFS('VIN -MEGA'!$R:$R,'VIN -MEGA'!$D:$D,I$1,'VIN -MEGA'!$K:$K,$A39)+SUMIFS('PXK-HÓA ĐƠN'!$R:$R,'PXK-HÓA ĐƠN'!$D:$D,I$1,'PXK-HÓA ĐƠN'!$K:$K,$A39)</f>
        <v>0</v>
      </c>
      <c r="J39" s="41">
        <f>SUMIFS('VIN -MEGA'!$R:$R,'VIN -MEGA'!$D:$D,J$1,'VIN -MEGA'!$K:$K,$A39)+SUMIFS('PXK-HÓA ĐƠN'!$R:$R,'PXK-HÓA ĐƠN'!$D:$D,J$1,'PXK-HÓA ĐƠN'!$K:$K,$A39)</f>
        <v>0</v>
      </c>
      <c r="K39" s="41">
        <f>SUMIFS('VIN -MEGA'!$R:$R,'VIN -MEGA'!$D:$D,K$1,'VIN -MEGA'!$K:$K,$A39)+SUMIFS('PXK-HÓA ĐƠN'!$R:$R,'PXK-HÓA ĐƠN'!$D:$D,K$1,'PXK-HÓA ĐƠN'!$K:$K,$A39)</f>
        <v>0</v>
      </c>
      <c r="L39" s="41">
        <f>SUMIFS('VIN -MEGA'!$R:$R,'VIN -MEGA'!$D:$D,L$1,'VIN -MEGA'!$K:$K,$A39)+SUMIFS('PXK-HÓA ĐƠN'!$R:$R,'PXK-HÓA ĐƠN'!$D:$D,L$1,'PXK-HÓA ĐƠN'!$K:$K,$A39)</f>
        <v>0</v>
      </c>
      <c r="M39" s="41">
        <f>SUMIFS('VIN -MEGA'!$R:$R,'VIN -MEGA'!$D:$D,M$1,'VIN -MEGA'!$K:$K,$A39)+SUMIFS('PXK-HÓA ĐƠN'!$R:$R,'PXK-HÓA ĐƠN'!$D:$D,M$1,'PXK-HÓA ĐƠN'!$K:$K,$A39)</f>
        <v>0</v>
      </c>
      <c r="N39" s="41">
        <f>SUMIFS('VIN -MEGA'!$R:$R,'VIN -MEGA'!$D:$D,N$1,'VIN -MEGA'!$K:$K,$A39)+SUMIFS('PXK-HÓA ĐƠN'!$R:$R,'PXK-HÓA ĐƠN'!$D:$D,N$1,'PXK-HÓA ĐƠN'!$K:$K,$A39)</f>
        <v>0</v>
      </c>
      <c r="O39" s="41">
        <f>SUMIFS('VIN -MEGA'!$R:$R,'VIN -MEGA'!$D:$D,O$1,'VIN -MEGA'!$K:$K,$A39)+SUMIFS('PXK-HÓA ĐƠN'!$R:$R,'PXK-HÓA ĐƠN'!$D:$D,O$1,'PXK-HÓA ĐƠN'!$K:$K,$A39)</f>
        <v>0</v>
      </c>
      <c r="P39" s="41">
        <f>SUMIFS('VIN -MEGA'!$R:$R,'VIN -MEGA'!$D:$D,P$1,'VIN -MEGA'!$K:$K,$A39)+SUMIFS('PXK-HÓA ĐƠN'!$R:$R,'PXK-HÓA ĐƠN'!$D:$D,P$1,'PXK-HÓA ĐƠN'!$K:$K,$A39)</f>
        <v>0</v>
      </c>
      <c r="Q39" s="41">
        <f>SUMIFS('VIN -MEGA'!$R:$R,'VIN -MEGA'!$D:$D,Q$1,'VIN -MEGA'!$K:$K,$A39)+SUMIFS('PXK-HÓA ĐƠN'!$R:$R,'PXK-HÓA ĐƠN'!$D:$D,Q$1,'PXK-HÓA ĐƠN'!$K:$K,$A39)</f>
        <v>0</v>
      </c>
      <c r="R39" s="41">
        <f>SUMIFS('VIN -MEGA'!$R:$R,'VIN -MEGA'!$D:$D,R$1,'VIN -MEGA'!$K:$K,$A39)+SUMIFS('PXK-HÓA ĐƠN'!$R:$R,'PXK-HÓA ĐƠN'!$D:$D,R$1,'PXK-HÓA ĐƠN'!$K:$K,$A39)</f>
        <v>0</v>
      </c>
      <c r="S39" s="41">
        <f>SUMIFS('VIN -MEGA'!$R:$R,'VIN -MEGA'!$D:$D,S$1,'VIN -MEGA'!$K:$K,$A39)+SUMIFS('PXK-HÓA ĐƠN'!$R:$R,'PXK-HÓA ĐƠN'!$D:$D,S$1,'PXK-HÓA ĐƠN'!$K:$K,$A39)</f>
        <v>0</v>
      </c>
      <c r="T39" s="41">
        <f>SUMIFS('VIN -MEGA'!$R:$R,'VIN -MEGA'!$D:$D,T$1,'VIN -MEGA'!$K:$K,$A39)+SUMIFS('PXK-HÓA ĐƠN'!$R:$R,'PXK-HÓA ĐƠN'!$D:$D,T$1,'PXK-HÓA ĐƠN'!$K:$K,$A39)</f>
        <v>0</v>
      </c>
      <c r="U39" s="41">
        <f>SUMIFS('VIN -MEGA'!$R:$R,'VIN -MEGA'!$D:$D,U$1,'VIN -MEGA'!$K:$K,$A39)+SUMIFS('PXK-HÓA ĐƠN'!$R:$R,'PXK-HÓA ĐƠN'!$D:$D,U$1,'PXK-HÓA ĐƠN'!$K:$K,$A39)</f>
        <v>0</v>
      </c>
      <c r="V39" s="41">
        <f>SUMIFS('VIN -MEGA'!$R:$R,'VIN -MEGA'!$D:$D,V$1,'VIN -MEGA'!$K:$K,$A39)+SUMIFS('PXK-HÓA ĐƠN'!$R:$R,'PXK-HÓA ĐƠN'!$D:$D,V$1,'PXK-HÓA ĐƠN'!$K:$K,$A39)</f>
        <v>0</v>
      </c>
      <c r="W39" s="41">
        <f>SUMIFS('VIN -MEGA'!$R:$R,'VIN -MEGA'!$D:$D,W$1,'VIN -MEGA'!$K:$K,$A39)+SUMIFS('PXK-HÓA ĐƠN'!$R:$R,'PXK-HÓA ĐƠN'!$D:$D,W$1,'PXK-HÓA ĐƠN'!$K:$K,$A39)</f>
        <v>0</v>
      </c>
      <c r="X39" s="41">
        <f>SUMIFS('VIN -MEGA'!$R:$R,'VIN -MEGA'!$D:$D,X$1,'VIN -MEGA'!$K:$K,$A39)+SUMIFS('PXK-HÓA ĐƠN'!$R:$R,'PXK-HÓA ĐƠN'!$D:$D,X$1,'PXK-HÓA ĐƠN'!$K:$K,$A39)</f>
        <v>0</v>
      </c>
      <c r="Y39" s="41">
        <f>SUMIFS('VIN -MEGA'!$R:$R,'VIN -MEGA'!$D:$D,Y$1,'VIN -MEGA'!$K:$K,$A39)+SUMIFS('PXK-HÓA ĐƠN'!$R:$R,'PXK-HÓA ĐƠN'!$D:$D,Y$1,'PXK-HÓA ĐƠN'!$K:$K,$A39)</f>
        <v>0</v>
      </c>
      <c r="Z39" s="41">
        <f>SUMIFS('VIN -MEGA'!$R:$R,'VIN -MEGA'!$D:$D,Z$1,'VIN -MEGA'!$K:$K,$A39)+SUMIFS('PXK-HÓA ĐƠN'!$R:$R,'PXK-HÓA ĐƠN'!$D:$D,Z$1,'PXK-HÓA ĐƠN'!$K:$K,$A39)</f>
        <v>0</v>
      </c>
      <c r="AA39" s="41">
        <f>SUMIFS('VIN -MEGA'!$R:$R,'VIN -MEGA'!$D:$D,AA$1,'VIN -MEGA'!$K:$K,$A39)+SUMIFS('PXK-HÓA ĐƠN'!$R:$R,'PXK-HÓA ĐƠN'!$D:$D,AA$1,'PXK-HÓA ĐƠN'!$K:$K,$A39)</f>
        <v>0</v>
      </c>
      <c r="AB39" s="41">
        <f>SUMIFS('VIN -MEGA'!$R:$R,'VIN -MEGA'!$D:$D,AB$1,'VIN -MEGA'!$K:$K,$A39)+SUMIFS('PXK-HÓA ĐƠN'!$R:$R,'PXK-HÓA ĐƠN'!$D:$D,AB$1,'PXK-HÓA ĐƠN'!$K:$K,$A39)</f>
        <v>0</v>
      </c>
      <c r="AC39" s="41">
        <f>SUMIFS('VIN -MEGA'!$R:$R,'VIN -MEGA'!$D:$D,AC$1,'VIN -MEGA'!$K:$K,$A39)+SUMIFS('PXK-HÓA ĐƠN'!$R:$R,'PXK-HÓA ĐƠN'!$D:$D,AC$1,'PXK-HÓA ĐƠN'!$K:$K,$A39)</f>
        <v>0</v>
      </c>
      <c r="AD39" s="41">
        <f>SUMIFS('VIN -MEGA'!$R:$R,'VIN -MEGA'!$D:$D,AD$1,'VIN -MEGA'!$K:$K,$A39)+SUMIFS('PXK-HÓA ĐƠN'!$R:$R,'PXK-HÓA ĐƠN'!$D:$D,AD$1,'PXK-HÓA ĐƠN'!$K:$K,$A39)</f>
        <v>0</v>
      </c>
      <c r="AE39" s="41">
        <f>SUMIFS('VIN -MEGA'!$R:$R,'VIN -MEGA'!$D:$D,AE$1,'VIN -MEGA'!$K:$K,$A39)+SUMIFS('PXK-HÓA ĐƠN'!$R:$R,'PXK-HÓA ĐƠN'!$D:$D,AE$1,'PXK-HÓA ĐƠN'!$K:$K,$A39)</f>
        <v>0</v>
      </c>
      <c r="AF39" s="41">
        <f>SUMIFS('VIN -MEGA'!$R:$R,'VIN -MEGA'!$D:$D,AF$1,'VIN -MEGA'!$K:$K,$A39)+SUMIFS('PXK-HÓA ĐƠN'!$R:$R,'PXK-HÓA ĐƠN'!$D:$D,AF$1,'PXK-HÓA ĐƠN'!$K:$K,$A39)</f>
        <v>0</v>
      </c>
      <c r="AG39" s="41">
        <f>SUMIFS('VIN -MEGA'!$R:$R,'VIN -MEGA'!$D:$D,AG$1,'VIN -MEGA'!$K:$K,$A39)+SUMIFS('PXK-HÓA ĐƠN'!$R:$R,'PXK-HÓA ĐƠN'!$D:$D,AG$1,'PXK-HÓA ĐƠN'!$K:$K,$A39)</f>
        <v>0</v>
      </c>
      <c r="AH39" s="41">
        <f>SUMIFS('VIN -MEGA'!$R:$R,'VIN -MEGA'!$D:$D,AH$1,'VIN -MEGA'!$K:$K,$A39)+SUMIFS('PXK-HÓA ĐƠN'!$R:$R,'PXK-HÓA ĐƠN'!$D:$D,AH$1,'PXK-HÓA ĐƠN'!$K:$K,$A39)</f>
        <v>0</v>
      </c>
      <c r="AI39" s="41">
        <f>SUMIFS('VIN -MEGA'!$R:$R,'VIN -MEGA'!$D:$D,AI$1,'VIN -MEGA'!$K:$K,$A39)+SUMIFS('PXK-HÓA ĐƠN'!$R:$R,'PXK-HÓA ĐƠN'!$D:$D,AI$1,'PXK-HÓA ĐƠN'!$K:$K,$A39)</f>
        <v>0</v>
      </c>
      <c r="AJ39" s="41">
        <f>SUMIFS('VIN -MEGA'!$R:$R,'VIN -MEGA'!$D:$D,AJ$1,'VIN -MEGA'!$K:$K,$A39)+SUMIFS('PXK-HÓA ĐƠN'!$R:$R,'PXK-HÓA ĐƠN'!$D:$D,AJ$1,'PXK-HÓA ĐƠN'!$K:$K,$A39)</f>
        <v>0</v>
      </c>
    </row>
    <row r="40" spans="1:36" ht="18.75" customHeight="1" x14ac:dyDescent="0.25">
      <c r="A40" s="23" t="s">
        <v>44</v>
      </c>
      <c r="B40" s="22" t="s">
        <v>45</v>
      </c>
      <c r="C40" s="24" t="s">
        <v>29</v>
      </c>
      <c r="D40" t="str">
        <f t="shared" si="1"/>
        <v>Đang kinh doanh</v>
      </c>
      <c r="E40" s="43">
        <f t="shared" si="2"/>
        <v>552</v>
      </c>
      <c r="F40" s="43"/>
      <c r="G40" s="41">
        <f>SUMIFS('VIN -MEGA'!$R:$R,'VIN -MEGA'!$D:$D,G$1,'VIN -MEGA'!$K:$K,$A40)+SUMIFS('PXK-HÓA ĐƠN'!$R:$R,'PXK-HÓA ĐƠN'!$D:$D,G$1,'PXK-HÓA ĐƠN'!$K:$K,$A40)</f>
        <v>18</v>
      </c>
      <c r="H40" s="41">
        <f>SUMIFS('VIN -MEGA'!$R:$R,'VIN -MEGA'!$D:$D,H$1,'VIN -MEGA'!$K:$K,$A40)+SUMIFS('PXK-HÓA ĐƠN'!$R:$R,'PXK-HÓA ĐƠN'!$D:$D,H$1,'PXK-HÓA ĐƠN'!$K:$K,$A40)</f>
        <v>3</v>
      </c>
      <c r="I40" s="41">
        <f>SUMIFS('VIN -MEGA'!$R:$R,'VIN -MEGA'!$D:$D,I$1,'VIN -MEGA'!$K:$K,$A40)+SUMIFS('PXK-HÓA ĐƠN'!$R:$R,'PXK-HÓA ĐƠN'!$D:$D,I$1,'PXK-HÓA ĐƠN'!$K:$K,$A40)</f>
        <v>149</v>
      </c>
      <c r="J40" s="41">
        <f>SUMIFS('VIN -MEGA'!$R:$R,'VIN -MEGA'!$D:$D,J$1,'VIN -MEGA'!$K:$K,$A40)+SUMIFS('PXK-HÓA ĐƠN'!$R:$R,'PXK-HÓA ĐƠN'!$D:$D,J$1,'PXK-HÓA ĐƠN'!$K:$K,$A40)</f>
        <v>121</v>
      </c>
      <c r="K40" s="41">
        <f>SUMIFS('VIN -MEGA'!$R:$R,'VIN -MEGA'!$D:$D,K$1,'VIN -MEGA'!$K:$K,$A40)+SUMIFS('PXK-HÓA ĐƠN'!$R:$R,'PXK-HÓA ĐƠN'!$D:$D,K$1,'PXK-HÓA ĐƠN'!$K:$K,$A40)</f>
        <v>156</v>
      </c>
      <c r="L40" s="41">
        <f>SUMIFS('VIN -MEGA'!$R:$R,'VIN -MEGA'!$D:$D,L$1,'VIN -MEGA'!$K:$K,$A40)+SUMIFS('PXK-HÓA ĐƠN'!$R:$R,'PXK-HÓA ĐƠN'!$D:$D,L$1,'PXK-HÓA ĐƠN'!$K:$K,$A40)</f>
        <v>40</v>
      </c>
      <c r="M40" s="41">
        <f>SUMIFS('VIN -MEGA'!$R:$R,'VIN -MEGA'!$D:$D,M$1,'VIN -MEGA'!$K:$K,$A40)+SUMIFS('PXK-HÓA ĐƠN'!$R:$R,'PXK-HÓA ĐƠN'!$D:$D,M$1,'PXK-HÓA ĐƠN'!$K:$K,$A40)</f>
        <v>65</v>
      </c>
      <c r="N40" s="41">
        <f>SUMIFS('VIN -MEGA'!$R:$R,'VIN -MEGA'!$D:$D,N$1,'VIN -MEGA'!$K:$K,$A40)+SUMIFS('PXK-HÓA ĐƠN'!$R:$R,'PXK-HÓA ĐƠN'!$D:$D,N$1,'PXK-HÓA ĐƠN'!$K:$K,$A40)</f>
        <v>0</v>
      </c>
      <c r="O40" s="41">
        <f>SUMIFS('VIN -MEGA'!$R:$R,'VIN -MEGA'!$D:$D,O$1,'VIN -MEGA'!$K:$K,$A40)+SUMIFS('PXK-HÓA ĐƠN'!$R:$R,'PXK-HÓA ĐƠN'!$D:$D,O$1,'PXK-HÓA ĐƠN'!$K:$K,$A40)</f>
        <v>0</v>
      </c>
      <c r="P40" s="41">
        <f>SUMIFS('VIN -MEGA'!$R:$R,'VIN -MEGA'!$D:$D,P$1,'VIN -MEGA'!$K:$K,$A40)+SUMIFS('PXK-HÓA ĐƠN'!$R:$R,'PXK-HÓA ĐƠN'!$D:$D,P$1,'PXK-HÓA ĐƠN'!$K:$K,$A40)</f>
        <v>0</v>
      </c>
      <c r="Q40" s="41">
        <f>SUMIFS('VIN -MEGA'!$R:$R,'VIN -MEGA'!$D:$D,Q$1,'VIN -MEGA'!$K:$K,$A40)+SUMIFS('PXK-HÓA ĐƠN'!$R:$R,'PXK-HÓA ĐƠN'!$D:$D,Q$1,'PXK-HÓA ĐƠN'!$K:$K,$A40)</f>
        <v>0</v>
      </c>
      <c r="R40" s="41">
        <f>SUMIFS('VIN -MEGA'!$R:$R,'VIN -MEGA'!$D:$D,R$1,'VIN -MEGA'!$K:$K,$A40)+SUMIFS('PXK-HÓA ĐƠN'!$R:$R,'PXK-HÓA ĐƠN'!$D:$D,R$1,'PXK-HÓA ĐƠN'!$K:$K,$A40)</f>
        <v>0</v>
      </c>
      <c r="S40" s="41">
        <f>SUMIFS('VIN -MEGA'!$R:$R,'VIN -MEGA'!$D:$D,S$1,'VIN -MEGA'!$K:$K,$A40)+SUMIFS('PXK-HÓA ĐƠN'!$R:$R,'PXK-HÓA ĐƠN'!$D:$D,S$1,'PXK-HÓA ĐƠN'!$K:$K,$A40)</f>
        <v>0</v>
      </c>
      <c r="T40" s="41">
        <f>SUMIFS('VIN -MEGA'!$R:$R,'VIN -MEGA'!$D:$D,T$1,'VIN -MEGA'!$K:$K,$A40)+SUMIFS('PXK-HÓA ĐƠN'!$R:$R,'PXK-HÓA ĐƠN'!$D:$D,T$1,'PXK-HÓA ĐƠN'!$K:$K,$A40)</f>
        <v>0</v>
      </c>
      <c r="U40" s="41">
        <f>SUMIFS('VIN -MEGA'!$R:$R,'VIN -MEGA'!$D:$D,U$1,'VIN -MEGA'!$K:$K,$A40)+SUMIFS('PXK-HÓA ĐƠN'!$R:$R,'PXK-HÓA ĐƠN'!$D:$D,U$1,'PXK-HÓA ĐƠN'!$K:$K,$A40)</f>
        <v>0</v>
      </c>
      <c r="V40" s="41">
        <f>SUMIFS('VIN -MEGA'!$R:$R,'VIN -MEGA'!$D:$D,V$1,'VIN -MEGA'!$K:$K,$A40)+SUMIFS('PXK-HÓA ĐƠN'!$R:$R,'PXK-HÓA ĐƠN'!$D:$D,V$1,'PXK-HÓA ĐƠN'!$K:$K,$A40)</f>
        <v>0</v>
      </c>
      <c r="W40" s="41">
        <f>SUMIFS('VIN -MEGA'!$R:$R,'VIN -MEGA'!$D:$D,W$1,'VIN -MEGA'!$K:$K,$A40)+SUMIFS('PXK-HÓA ĐƠN'!$R:$R,'PXK-HÓA ĐƠN'!$D:$D,W$1,'PXK-HÓA ĐƠN'!$K:$K,$A40)</f>
        <v>0</v>
      </c>
      <c r="X40" s="41">
        <f>SUMIFS('VIN -MEGA'!$R:$R,'VIN -MEGA'!$D:$D,X$1,'VIN -MEGA'!$K:$K,$A40)+SUMIFS('PXK-HÓA ĐƠN'!$R:$R,'PXK-HÓA ĐƠN'!$D:$D,X$1,'PXK-HÓA ĐƠN'!$K:$K,$A40)</f>
        <v>0</v>
      </c>
      <c r="Y40" s="41">
        <f>SUMIFS('VIN -MEGA'!$R:$R,'VIN -MEGA'!$D:$D,Y$1,'VIN -MEGA'!$K:$K,$A40)+SUMIFS('PXK-HÓA ĐƠN'!$R:$R,'PXK-HÓA ĐƠN'!$D:$D,Y$1,'PXK-HÓA ĐƠN'!$K:$K,$A40)</f>
        <v>0</v>
      </c>
      <c r="Z40" s="41">
        <f>SUMIFS('VIN -MEGA'!$R:$R,'VIN -MEGA'!$D:$D,Z$1,'VIN -MEGA'!$K:$K,$A40)+SUMIFS('PXK-HÓA ĐƠN'!$R:$R,'PXK-HÓA ĐƠN'!$D:$D,Z$1,'PXK-HÓA ĐƠN'!$K:$K,$A40)</f>
        <v>0</v>
      </c>
      <c r="AA40" s="41">
        <f>SUMIFS('VIN -MEGA'!$R:$R,'VIN -MEGA'!$D:$D,AA$1,'VIN -MEGA'!$K:$K,$A40)+SUMIFS('PXK-HÓA ĐƠN'!$R:$R,'PXK-HÓA ĐƠN'!$D:$D,AA$1,'PXK-HÓA ĐƠN'!$K:$K,$A40)</f>
        <v>0</v>
      </c>
      <c r="AB40" s="41">
        <f>SUMIFS('VIN -MEGA'!$R:$R,'VIN -MEGA'!$D:$D,AB$1,'VIN -MEGA'!$K:$K,$A40)+SUMIFS('PXK-HÓA ĐƠN'!$R:$R,'PXK-HÓA ĐƠN'!$D:$D,AB$1,'PXK-HÓA ĐƠN'!$K:$K,$A40)</f>
        <v>0</v>
      </c>
      <c r="AC40" s="41">
        <f>SUMIFS('VIN -MEGA'!$R:$R,'VIN -MEGA'!$D:$D,AC$1,'VIN -MEGA'!$K:$K,$A40)+SUMIFS('PXK-HÓA ĐƠN'!$R:$R,'PXK-HÓA ĐƠN'!$D:$D,AC$1,'PXK-HÓA ĐƠN'!$K:$K,$A40)</f>
        <v>0</v>
      </c>
      <c r="AD40" s="41">
        <f>SUMIFS('VIN -MEGA'!$R:$R,'VIN -MEGA'!$D:$D,AD$1,'VIN -MEGA'!$K:$K,$A40)+SUMIFS('PXK-HÓA ĐƠN'!$R:$R,'PXK-HÓA ĐƠN'!$D:$D,AD$1,'PXK-HÓA ĐƠN'!$K:$K,$A40)</f>
        <v>0</v>
      </c>
      <c r="AE40" s="41">
        <f>SUMIFS('VIN -MEGA'!$R:$R,'VIN -MEGA'!$D:$D,AE$1,'VIN -MEGA'!$K:$K,$A40)+SUMIFS('PXK-HÓA ĐƠN'!$R:$R,'PXK-HÓA ĐƠN'!$D:$D,AE$1,'PXK-HÓA ĐƠN'!$K:$K,$A40)</f>
        <v>0</v>
      </c>
      <c r="AF40" s="41">
        <f>SUMIFS('VIN -MEGA'!$R:$R,'VIN -MEGA'!$D:$D,AF$1,'VIN -MEGA'!$K:$K,$A40)+SUMIFS('PXK-HÓA ĐƠN'!$R:$R,'PXK-HÓA ĐƠN'!$D:$D,AF$1,'PXK-HÓA ĐƠN'!$K:$K,$A40)</f>
        <v>0</v>
      </c>
      <c r="AG40" s="41">
        <f>SUMIFS('VIN -MEGA'!$R:$R,'VIN -MEGA'!$D:$D,AG$1,'VIN -MEGA'!$K:$K,$A40)+SUMIFS('PXK-HÓA ĐƠN'!$R:$R,'PXK-HÓA ĐƠN'!$D:$D,AG$1,'PXK-HÓA ĐƠN'!$K:$K,$A40)</f>
        <v>0</v>
      </c>
      <c r="AH40" s="41">
        <f>SUMIFS('VIN -MEGA'!$R:$R,'VIN -MEGA'!$D:$D,AH$1,'VIN -MEGA'!$K:$K,$A40)+SUMIFS('PXK-HÓA ĐƠN'!$R:$R,'PXK-HÓA ĐƠN'!$D:$D,AH$1,'PXK-HÓA ĐƠN'!$K:$K,$A40)</f>
        <v>0</v>
      </c>
      <c r="AI40" s="41">
        <f>SUMIFS('VIN -MEGA'!$R:$R,'VIN -MEGA'!$D:$D,AI$1,'VIN -MEGA'!$K:$K,$A40)+SUMIFS('PXK-HÓA ĐƠN'!$R:$R,'PXK-HÓA ĐƠN'!$D:$D,AI$1,'PXK-HÓA ĐƠN'!$K:$K,$A40)</f>
        <v>0</v>
      </c>
      <c r="AJ40" s="41">
        <f>SUMIFS('VIN -MEGA'!$R:$R,'VIN -MEGA'!$D:$D,AJ$1,'VIN -MEGA'!$K:$K,$A40)+SUMIFS('PXK-HÓA ĐƠN'!$R:$R,'PXK-HÓA ĐƠN'!$D:$D,AJ$1,'PXK-HÓA ĐƠN'!$K:$K,$A40)</f>
        <v>0</v>
      </c>
    </row>
    <row r="41" spans="1:36" ht="18.75" hidden="1" customHeight="1" x14ac:dyDescent="0.25">
      <c r="A41" s="23" t="s">
        <v>1727</v>
      </c>
      <c r="B41" s="22" t="s">
        <v>1728</v>
      </c>
      <c r="C41" s="24" t="s">
        <v>29</v>
      </c>
      <c r="D41" t="str">
        <f t="shared" si="1"/>
        <v>Không kinh doanh</v>
      </c>
      <c r="E41" s="43">
        <f t="shared" si="2"/>
        <v>0</v>
      </c>
      <c r="F41" s="43"/>
      <c r="G41" s="41">
        <f>SUMIFS('VIN -MEGA'!$R:$R,'VIN -MEGA'!$D:$D,G$1,'VIN -MEGA'!$K:$K,$A41)+SUMIFS('PXK-HÓA ĐƠN'!$R:$R,'PXK-HÓA ĐƠN'!$D:$D,G$1,'PXK-HÓA ĐƠN'!$K:$K,$A41)</f>
        <v>0</v>
      </c>
      <c r="H41" s="41">
        <f>SUMIFS('VIN -MEGA'!$R:$R,'VIN -MEGA'!$D:$D,H$1,'VIN -MEGA'!$K:$K,$A41)+SUMIFS('PXK-HÓA ĐƠN'!$R:$R,'PXK-HÓA ĐƠN'!$D:$D,H$1,'PXK-HÓA ĐƠN'!$K:$K,$A41)</f>
        <v>0</v>
      </c>
      <c r="I41" s="41">
        <f>SUMIFS('VIN -MEGA'!$R:$R,'VIN -MEGA'!$D:$D,I$1,'VIN -MEGA'!$K:$K,$A41)+SUMIFS('PXK-HÓA ĐƠN'!$R:$R,'PXK-HÓA ĐƠN'!$D:$D,I$1,'PXK-HÓA ĐƠN'!$K:$K,$A41)</f>
        <v>0</v>
      </c>
      <c r="J41" s="41">
        <f>SUMIFS('VIN -MEGA'!$R:$R,'VIN -MEGA'!$D:$D,J$1,'VIN -MEGA'!$K:$K,$A41)+SUMIFS('PXK-HÓA ĐƠN'!$R:$R,'PXK-HÓA ĐƠN'!$D:$D,J$1,'PXK-HÓA ĐƠN'!$K:$K,$A41)</f>
        <v>0</v>
      </c>
      <c r="K41" s="41">
        <f>SUMIFS('VIN -MEGA'!$R:$R,'VIN -MEGA'!$D:$D,K$1,'VIN -MEGA'!$K:$K,$A41)+SUMIFS('PXK-HÓA ĐƠN'!$R:$R,'PXK-HÓA ĐƠN'!$D:$D,K$1,'PXK-HÓA ĐƠN'!$K:$K,$A41)</f>
        <v>0</v>
      </c>
      <c r="L41" s="41">
        <f>SUMIFS('VIN -MEGA'!$R:$R,'VIN -MEGA'!$D:$D,L$1,'VIN -MEGA'!$K:$K,$A41)+SUMIFS('PXK-HÓA ĐƠN'!$R:$R,'PXK-HÓA ĐƠN'!$D:$D,L$1,'PXK-HÓA ĐƠN'!$K:$K,$A41)</f>
        <v>0</v>
      </c>
      <c r="M41" s="41">
        <f>SUMIFS('VIN -MEGA'!$R:$R,'VIN -MEGA'!$D:$D,M$1,'VIN -MEGA'!$K:$K,$A41)+SUMIFS('PXK-HÓA ĐƠN'!$R:$R,'PXK-HÓA ĐƠN'!$D:$D,M$1,'PXK-HÓA ĐƠN'!$K:$K,$A41)</f>
        <v>0</v>
      </c>
      <c r="N41" s="41">
        <f>SUMIFS('VIN -MEGA'!$R:$R,'VIN -MEGA'!$D:$D,N$1,'VIN -MEGA'!$K:$K,$A41)+SUMIFS('PXK-HÓA ĐƠN'!$R:$R,'PXK-HÓA ĐƠN'!$D:$D,N$1,'PXK-HÓA ĐƠN'!$K:$K,$A41)</f>
        <v>0</v>
      </c>
      <c r="O41" s="41">
        <f>SUMIFS('VIN -MEGA'!$R:$R,'VIN -MEGA'!$D:$D,O$1,'VIN -MEGA'!$K:$K,$A41)+SUMIFS('PXK-HÓA ĐƠN'!$R:$R,'PXK-HÓA ĐƠN'!$D:$D,O$1,'PXK-HÓA ĐƠN'!$K:$K,$A41)</f>
        <v>0</v>
      </c>
      <c r="P41" s="41">
        <f>SUMIFS('VIN -MEGA'!$R:$R,'VIN -MEGA'!$D:$D,P$1,'VIN -MEGA'!$K:$K,$A41)+SUMIFS('PXK-HÓA ĐƠN'!$R:$R,'PXK-HÓA ĐƠN'!$D:$D,P$1,'PXK-HÓA ĐƠN'!$K:$K,$A41)</f>
        <v>0</v>
      </c>
      <c r="Q41" s="41">
        <f>SUMIFS('VIN -MEGA'!$R:$R,'VIN -MEGA'!$D:$D,Q$1,'VIN -MEGA'!$K:$K,$A41)+SUMIFS('PXK-HÓA ĐƠN'!$R:$R,'PXK-HÓA ĐƠN'!$D:$D,Q$1,'PXK-HÓA ĐƠN'!$K:$K,$A41)</f>
        <v>0</v>
      </c>
      <c r="R41" s="41">
        <f>SUMIFS('VIN -MEGA'!$R:$R,'VIN -MEGA'!$D:$D,R$1,'VIN -MEGA'!$K:$K,$A41)+SUMIFS('PXK-HÓA ĐƠN'!$R:$R,'PXK-HÓA ĐƠN'!$D:$D,R$1,'PXK-HÓA ĐƠN'!$K:$K,$A41)</f>
        <v>0</v>
      </c>
      <c r="S41" s="41">
        <f>SUMIFS('VIN -MEGA'!$R:$R,'VIN -MEGA'!$D:$D,S$1,'VIN -MEGA'!$K:$K,$A41)+SUMIFS('PXK-HÓA ĐƠN'!$R:$R,'PXK-HÓA ĐƠN'!$D:$D,S$1,'PXK-HÓA ĐƠN'!$K:$K,$A41)</f>
        <v>0</v>
      </c>
      <c r="T41" s="41">
        <f>SUMIFS('VIN -MEGA'!$R:$R,'VIN -MEGA'!$D:$D,T$1,'VIN -MEGA'!$K:$K,$A41)+SUMIFS('PXK-HÓA ĐƠN'!$R:$R,'PXK-HÓA ĐƠN'!$D:$D,T$1,'PXK-HÓA ĐƠN'!$K:$K,$A41)</f>
        <v>0</v>
      </c>
      <c r="U41" s="41">
        <f>SUMIFS('VIN -MEGA'!$R:$R,'VIN -MEGA'!$D:$D,U$1,'VIN -MEGA'!$K:$K,$A41)+SUMIFS('PXK-HÓA ĐƠN'!$R:$R,'PXK-HÓA ĐƠN'!$D:$D,U$1,'PXK-HÓA ĐƠN'!$K:$K,$A41)</f>
        <v>0</v>
      </c>
      <c r="V41" s="41">
        <f>SUMIFS('VIN -MEGA'!$R:$R,'VIN -MEGA'!$D:$D,V$1,'VIN -MEGA'!$K:$K,$A41)+SUMIFS('PXK-HÓA ĐƠN'!$R:$R,'PXK-HÓA ĐƠN'!$D:$D,V$1,'PXK-HÓA ĐƠN'!$K:$K,$A41)</f>
        <v>0</v>
      </c>
      <c r="W41" s="41">
        <f>SUMIFS('VIN -MEGA'!$R:$R,'VIN -MEGA'!$D:$D,W$1,'VIN -MEGA'!$K:$K,$A41)+SUMIFS('PXK-HÓA ĐƠN'!$R:$R,'PXK-HÓA ĐƠN'!$D:$D,W$1,'PXK-HÓA ĐƠN'!$K:$K,$A41)</f>
        <v>0</v>
      </c>
      <c r="X41" s="41">
        <f>SUMIFS('VIN -MEGA'!$R:$R,'VIN -MEGA'!$D:$D,X$1,'VIN -MEGA'!$K:$K,$A41)+SUMIFS('PXK-HÓA ĐƠN'!$R:$R,'PXK-HÓA ĐƠN'!$D:$D,X$1,'PXK-HÓA ĐƠN'!$K:$K,$A41)</f>
        <v>0</v>
      </c>
      <c r="Y41" s="41">
        <f>SUMIFS('VIN -MEGA'!$R:$R,'VIN -MEGA'!$D:$D,Y$1,'VIN -MEGA'!$K:$K,$A41)+SUMIFS('PXK-HÓA ĐƠN'!$R:$R,'PXK-HÓA ĐƠN'!$D:$D,Y$1,'PXK-HÓA ĐƠN'!$K:$K,$A41)</f>
        <v>0</v>
      </c>
      <c r="Z41" s="41">
        <f>SUMIFS('VIN -MEGA'!$R:$R,'VIN -MEGA'!$D:$D,Z$1,'VIN -MEGA'!$K:$K,$A41)+SUMIFS('PXK-HÓA ĐƠN'!$R:$R,'PXK-HÓA ĐƠN'!$D:$D,Z$1,'PXK-HÓA ĐƠN'!$K:$K,$A41)</f>
        <v>0</v>
      </c>
      <c r="AA41" s="41">
        <f>SUMIFS('VIN -MEGA'!$R:$R,'VIN -MEGA'!$D:$D,AA$1,'VIN -MEGA'!$K:$K,$A41)+SUMIFS('PXK-HÓA ĐƠN'!$R:$R,'PXK-HÓA ĐƠN'!$D:$D,AA$1,'PXK-HÓA ĐƠN'!$K:$K,$A41)</f>
        <v>0</v>
      </c>
      <c r="AB41" s="41">
        <f>SUMIFS('VIN -MEGA'!$R:$R,'VIN -MEGA'!$D:$D,AB$1,'VIN -MEGA'!$K:$K,$A41)+SUMIFS('PXK-HÓA ĐƠN'!$R:$R,'PXK-HÓA ĐƠN'!$D:$D,AB$1,'PXK-HÓA ĐƠN'!$K:$K,$A41)</f>
        <v>0</v>
      </c>
      <c r="AC41" s="41">
        <f>SUMIFS('VIN -MEGA'!$R:$R,'VIN -MEGA'!$D:$D,AC$1,'VIN -MEGA'!$K:$K,$A41)+SUMIFS('PXK-HÓA ĐƠN'!$R:$R,'PXK-HÓA ĐƠN'!$D:$D,AC$1,'PXK-HÓA ĐƠN'!$K:$K,$A41)</f>
        <v>0</v>
      </c>
      <c r="AD41" s="41">
        <f>SUMIFS('VIN -MEGA'!$R:$R,'VIN -MEGA'!$D:$D,AD$1,'VIN -MEGA'!$K:$K,$A41)+SUMIFS('PXK-HÓA ĐƠN'!$R:$R,'PXK-HÓA ĐƠN'!$D:$D,AD$1,'PXK-HÓA ĐƠN'!$K:$K,$A41)</f>
        <v>0</v>
      </c>
      <c r="AE41" s="41">
        <f>SUMIFS('VIN -MEGA'!$R:$R,'VIN -MEGA'!$D:$D,AE$1,'VIN -MEGA'!$K:$K,$A41)+SUMIFS('PXK-HÓA ĐƠN'!$R:$R,'PXK-HÓA ĐƠN'!$D:$D,AE$1,'PXK-HÓA ĐƠN'!$K:$K,$A41)</f>
        <v>0</v>
      </c>
      <c r="AF41" s="41">
        <f>SUMIFS('VIN -MEGA'!$R:$R,'VIN -MEGA'!$D:$D,AF$1,'VIN -MEGA'!$K:$K,$A41)+SUMIFS('PXK-HÓA ĐƠN'!$R:$R,'PXK-HÓA ĐƠN'!$D:$D,AF$1,'PXK-HÓA ĐƠN'!$K:$K,$A41)</f>
        <v>0</v>
      </c>
      <c r="AG41" s="41">
        <f>SUMIFS('VIN -MEGA'!$R:$R,'VIN -MEGA'!$D:$D,AG$1,'VIN -MEGA'!$K:$K,$A41)+SUMIFS('PXK-HÓA ĐƠN'!$R:$R,'PXK-HÓA ĐƠN'!$D:$D,AG$1,'PXK-HÓA ĐƠN'!$K:$K,$A41)</f>
        <v>0</v>
      </c>
      <c r="AH41" s="41">
        <f>SUMIFS('VIN -MEGA'!$R:$R,'VIN -MEGA'!$D:$D,AH$1,'VIN -MEGA'!$K:$K,$A41)+SUMIFS('PXK-HÓA ĐƠN'!$R:$R,'PXK-HÓA ĐƠN'!$D:$D,AH$1,'PXK-HÓA ĐƠN'!$K:$K,$A41)</f>
        <v>0</v>
      </c>
      <c r="AI41" s="41">
        <f>SUMIFS('VIN -MEGA'!$R:$R,'VIN -MEGA'!$D:$D,AI$1,'VIN -MEGA'!$K:$K,$A41)+SUMIFS('PXK-HÓA ĐƠN'!$R:$R,'PXK-HÓA ĐƠN'!$D:$D,AI$1,'PXK-HÓA ĐƠN'!$K:$K,$A41)</f>
        <v>0</v>
      </c>
      <c r="AJ41" s="41">
        <f>SUMIFS('VIN -MEGA'!$R:$R,'VIN -MEGA'!$D:$D,AJ$1,'VIN -MEGA'!$K:$K,$A41)+SUMIFS('PXK-HÓA ĐƠN'!$R:$R,'PXK-HÓA ĐƠN'!$D:$D,AJ$1,'PXK-HÓA ĐƠN'!$K:$K,$A41)</f>
        <v>0</v>
      </c>
    </row>
    <row r="42" spans="1:36" ht="18.75" hidden="1" customHeight="1" x14ac:dyDescent="0.25">
      <c r="A42" s="23" t="s">
        <v>7266</v>
      </c>
      <c r="B42" s="22" t="s">
        <v>545</v>
      </c>
      <c r="C42" s="24" t="s">
        <v>29</v>
      </c>
      <c r="D42" t="str">
        <f t="shared" si="1"/>
        <v>Đang kinh doanh</v>
      </c>
      <c r="E42" s="43">
        <f t="shared" si="2"/>
        <v>315</v>
      </c>
      <c r="F42" s="43"/>
      <c r="G42" s="41">
        <f>SUMIFS('VIN -MEGA'!$R:$R,'VIN -MEGA'!$D:$D,G$1,'VIN -MEGA'!$K:$K,$A42)+SUMIFS('PXK-HÓA ĐƠN'!$R:$R,'PXK-HÓA ĐƠN'!$D:$D,G$1,'PXK-HÓA ĐƠN'!$K:$K,$A42)</f>
        <v>0</v>
      </c>
      <c r="H42" s="41">
        <f>SUMIFS('VIN -MEGA'!$R:$R,'VIN -MEGA'!$D:$D,H$1,'VIN -MEGA'!$K:$K,$A42)+SUMIFS('PXK-HÓA ĐƠN'!$R:$R,'PXK-HÓA ĐƠN'!$D:$D,H$1,'PXK-HÓA ĐƠN'!$K:$K,$A42)</f>
        <v>30</v>
      </c>
      <c r="I42" s="41">
        <f>SUMIFS('VIN -MEGA'!$R:$R,'VIN -MEGA'!$D:$D,I$1,'VIN -MEGA'!$K:$K,$A42)+SUMIFS('PXK-HÓA ĐƠN'!$R:$R,'PXK-HÓA ĐƠN'!$D:$D,I$1,'PXK-HÓA ĐƠN'!$K:$K,$A42)</f>
        <v>10</v>
      </c>
      <c r="J42" s="41">
        <f>SUMIFS('VIN -MEGA'!$R:$R,'VIN -MEGA'!$D:$D,J$1,'VIN -MEGA'!$K:$K,$A42)+SUMIFS('PXK-HÓA ĐƠN'!$R:$R,'PXK-HÓA ĐƠN'!$D:$D,J$1,'PXK-HÓA ĐƠN'!$K:$K,$A42)</f>
        <v>0</v>
      </c>
      <c r="K42" s="41">
        <f>SUMIFS('VIN -MEGA'!$R:$R,'VIN -MEGA'!$D:$D,K$1,'VIN -MEGA'!$K:$K,$A42)+SUMIFS('PXK-HÓA ĐƠN'!$R:$R,'PXK-HÓA ĐƠN'!$D:$D,K$1,'PXK-HÓA ĐƠN'!$K:$K,$A42)</f>
        <v>250</v>
      </c>
      <c r="L42" s="41">
        <f>SUMIFS('VIN -MEGA'!$R:$R,'VIN -MEGA'!$D:$D,L$1,'VIN -MEGA'!$K:$K,$A42)+SUMIFS('PXK-HÓA ĐƠN'!$R:$R,'PXK-HÓA ĐƠN'!$D:$D,L$1,'PXK-HÓA ĐƠN'!$K:$K,$A42)</f>
        <v>15</v>
      </c>
      <c r="M42" s="41">
        <f>SUMIFS('VIN -MEGA'!$R:$R,'VIN -MEGA'!$D:$D,M$1,'VIN -MEGA'!$K:$K,$A42)+SUMIFS('PXK-HÓA ĐƠN'!$R:$R,'PXK-HÓA ĐƠN'!$D:$D,M$1,'PXK-HÓA ĐƠN'!$K:$K,$A42)</f>
        <v>0</v>
      </c>
      <c r="N42" s="41">
        <f>SUMIFS('VIN -MEGA'!$R:$R,'VIN -MEGA'!$D:$D,N$1,'VIN -MEGA'!$K:$K,$A42)+SUMIFS('PXK-HÓA ĐƠN'!$R:$R,'PXK-HÓA ĐƠN'!$D:$D,N$1,'PXK-HÓA ĐƠN'!$K:$K,$A42)</f>
        <v>0</v>
      </c>
      <c r="O42" s="41">
        <f>SUMIFS('VIN -MEGA'!$R:$R,'VIN -MEGA'!$D:$D,O$1,'VIN -MEGA'!$K:$K,$A42)+SUMIFS('PXK-HÓA ĐƠN'!$R:$R,'PXK-HÓA ĐƠN'!$D:$D,O$1,'PXK-HÓA ĐƠN'!$K:$K,$A42)</f>
        <v>10</v>
      </c>
      <c r="P42" s="41">
        <f>SUMIFS('VIN -MEGA'!$R:$R,'VIN -MEGA'!$D:$D,P$1,'VIN -MEGA'!$K:$K,$A42)+SUMIFS('PXK-HÓA ĐƠN'!$R:$R,'PXK-HÓA ĐƠN'!$D:$D,P$1,'PXK-HÓA ĐƠN'!$K:$K,$A42)</f>
        <v>0</v>
      </c>
      <c r="Q42" s="41">
        <f>SUMIFS('VIN -MEGA'!$R:$R,'VIN -MEGA'!$D:$D,Q$1,'VIN -MEGA'!$K:$K,$A42)+SUMIFS('PXK-HÓA ĐƠN'!$R:$R,'PXK-HÓA ĐƠN'!$D:$D,Q$1,'PXK-HÓA ĐƠN'!$K:$K,$A42)</f>
        <v>0</v>
      </c>
      <c r="R42" s="41">
        <f>SUMIFS('VIN -MEGA'!$R:$R,'VIN -MEGA'!$D:$D,R$1,'VIN -MEGA'!$K:$K,$A42)+SUMIFS('PXK-HÓA ĐƠN'!$R:$R,'PXK-HÓA ĐƠN'!$D:$D,R$1,'PXK-HÓA ĐƠN'!$K:$K,$A42)</f>
        <v>0</v>
      </c>
      <c r="S42" s="41">
        <f>SUMIFS('VIN -MEGA'!$R:$R,'VIN -MEGA'!$D:$D,S$1,'VIN -MEGA'!$K:$K,$A42)+SUMIFS('PXK-HÓA ĐƠN'!$R:$R,'PXK-HÓA ĐƠN'!$D:$D,S$1,'PXK-HÓA ĐƠN'!$K:$K,$A42)</f>
        <v>0</v>
      </c>
      <c r="T42" s="41">
        <f>SUMIFS('VIN -MEGA'!$R:$R,'VIN -MEGA'!$D:$D,T$1,'VIN -MEGA'!$K:$K,$A42)+SUMIFS('PXK-HÓA ĐƠN'!$R:$R,'PXK-HÓA ĐƠN'!$D:$D,T$1,'PXK-HÓA ĐƠN'!$K:$K,$A42)</f>
        <v>0</v>
      </c>
      <c r="U42" s="41">
        <f>SUMIFS('VIN -MEGA'!$R:$R,'VIN -MEGA'!$D:$D,U$1,'VIN -MEGA'!$K:$K,$A42)+SUMIFS('PXK-HÓA ĐƠN'!$R:$R,'PXK-HÓA ĐƠN'!$D:$D,U$1,'PXK-HÓA ĐƠN'!$K:$K,$A42)</f>
        <v>0</v>
      </c>
      <c r="V42" s="41">
        <f>SUMIFS('VIN -MEGA'!$R:$R,'VIN -MEGA'!$D:$D,V$1,'VIN -MEGA'!$K:$K,$A42)+SUMIFS('PXK-HÓA ĐƠN'!$R:$R,'PXK-HÓA ĐƠN'!$D:$D,V$1,'PXK-HÓA ĐƠN'!$K:$K,$A42)</f>
        <v>0</v>
      </c>
      <c r="W42" s="41">
        <f>SUMIFS('VIN -MEGA'!$R:$R,'VIN -MEGA'!$D:$D,W$1,'VIN -MEGA'!$K:$K,$A42)+SUMIFS('PXK-HÓA ĐƠN'!$R:$R,'PXK-HÓA ĐƠN'!$D:$D,W$1,'PXK-HÓA ĐƠN'!$K:$K,$A42)</f>
        <v>0</v>
      </c>
      <c r="X42" s="41">
        <f>SUMIFS('VIN -MEGA'!$R:$R,'VIN -MEGA'!$D:$D,X$1,'VIN -MEGA'!$K:$K,$A42)+SUMIFS('PXK-HÓA ĐƠN'!$R:$R,'PXK-HÓA ĐƠN'!$D:$D,X$1,'PXK-HÓA ĐƠN'!$K:$K,$A42)</f>
        <v>0</v>
      </c>
      <c r="Y42" s="41">
        <f>SUMIFS('VIN -MEGA'!$R:$R,'VIN -MEGA'!$D:$D,Y$1,'VIN -MEGA'!$K:$K,$A42)+SUMIFS('PXK-HÓA ĐƠN'!$R:$R,'PXK-HÓA ĐƠN'!$D:$D,Y$1,'PXK-HÓA ĐƠN'!$K:$K,$A42)</f>
        <v>0</v>
      </c>
      <c r="Z42" s="41">
        <f>SUMIFS('VIN -MEGA'!$R:$R,'VIN -MEGA'!$D:$D,Z$1,'VIN -MEGA'!$K:$K,$A42)+SUMIFS('PXK-HÓA ĐƠN'!$R:$R,'PXK-HÓA ĐƠN'!$D:$D,Z$1,'PXK-HÓA ĐƠN'!$K:$K,$A42)</f>
        <v>0</v>
      </c>
      <c r="AA42" s="41">
        <f>SUMIFS('VIN -MEGA'!$R:$R,'VIN -MEGA'!$D:$D,AA$1,'VIN -MEGA'!$K:$K,$A42)+SUMIFS('PXK-HÓA ĐƠN'!$R:$R,'PXK-HÓA ĐƠN'!$D:$D,AA$1,'PXK-HÓA ĐƠN'!$K:$K,$A42)</f>
        <v>0</v>
      </c>
      <c r="AB42" s="41">
        <f>SUMIFS('VIN -MEGA'!$R:$R,'VIN -MEGA'!$D:$D,AB$1,'VIN -MEGA'!$K:$K,$A42)+SUMIFS('PXK-HÓA ĐƠN'!$R:$R,'PXK-HÓA ĐƠN'!$D:$D,AB$1,'PXK-HÓA ĐƠN'!$K:$K,$A42)</f>
        <v>0</v>
      </c>
      <c r="AC42" s="41">
        <f>SUMIFS('VIN -MEGA'!$R:$R,'VIN -MEGA'!$D:$D,AC$1,'VIN -MEGA'!$K:$K,$A42)+SUMIFS('PXK-HÓA ĐƠN'!$R:$R,'PXK-HÓA ĐƠN'!$D:$D,AC$1,'PXK-HÓA ĐƠN'!$K:$K,$A42)</f>
        <v>0</v>
      </c>
      <c r="AD42" s="41">
        <f>SUMIFS('VIN -MEGA'!$R:$R,'VIN -MEGA'!$D:$D,AD$1,'VIN -MEGA'!$K:$K,$A42)+SUMIFS('PXK-HÓA ĐƠN'!$R:$R,'PXK-HÓA ĐƠN'!$D:$D,AD$1,'PXK-HÓA ĐƠN'!$K:$K,$A42)</f>
        <v>0</v>
      </c>
      <c r="AE42" s="41">
        <f>SUMIFS('VIN -MEGA'!$R:$R,'VIN -MEGA'!$D:$D,AE$1,'VIN -MEGA'!$K:$K,$A42)+SUMIFS('PXK-HÓA ĐƠN'!$R:$R,'PXK-HÓA ĐƠN'!$D:$D,AE$1,'PXK-HÓA ĐƠN'!$K:$K,$A42)</f>
        <v>0</v>
      </c>
      <c r="AF42" s="41">
        <f>SUMIFS('VIN -MEGA'!$R:$R,'VIN -MEGA'!$D:$D,AF$1,'VIN -MEGA'!$K:$K,$A42)+SUMIFS('PXK-HÓA ĐƠN'!$R:$R,'PXK-HÓA ĐƠN'!$D:$D,AF$1,'PXK-HÓA ĐƠN'!$K:$K,$A42)</f>
        <v>0</v>
      </c>
      <c r="AG42" s="41">
        <f>SUMIFS('VIN -MEGA'!$R:$R,'VIN -MEGA'!$D:$D,AG$1,'VIN -MEGA'!$K:$K,$A42)+SUMIFS('PXK-HÓA ĐƠN'!$R:$R,'PXK-HÓA ĐƠN'!$D:$D,AG$1,'PXK-HÓA ĐƠN'!$K:$K,$A42)</f>
        <v>0</v>
      </c>
      <c r="AH42" s="41">
        <f>SUMIFS('VIN -MEGA'!$R:$R,'VIN -MEGA'!$D:$D,AH$1,'VIN -MEGA'!$K:$K,$A42)+SUMIFS('PXK-HÓA ĐƠN'!$R:$R,'PXK-HÓA ĐƠN'!$D:$D,AH$1,'PXK-HÓA ĐƠN'!$K:$K,$A42)</f>
        <v>0</v>
      </c>
      <c r="AI42" s="41">
        <f>SUMIFS('VIN -MEGA'!$R:$R,'VIN -MEGA'!$D:$D,AI$1,'VIN -MEGA'!$K:$K,$A42)+SUMIFS('PXK-HÓA ĐƠN'!$R:$R,'PXK-HÓA ĐƠN'!$D:$D,AI$1,'PXK-HÓA ĐƠN'!$K:$K,$A42)</f>
        <v>0</v>
      </c>
      <c r="AJ42" s="41">
        <f>SUMIFS('VIN -MEGA'!$R:$R,'VIN -MEGA'!$D:$D,AJ$1,'VIN -MEGA'!$K:$K,$A42)+SUMIFS('PXK-HÓA ĐƠN'!$R:$R,'PXK-HÓA ĐƠN'!$D:$D,AJ$1,'PXK-HÓA ĐƠN'!$K:$K,$A42)</f>
        <v>0</v>
      </c>
    </row>
    <row r="43" spans="1:36" ht="18.75" hidden="1" customHeight="1" x14ac:dyDescent="0.25">
      <c r="A43" s="23" t="s">
        <v>1729</v>
      </c>
      <c r="B43" s="22" t="s">
        <v>1730</v>
      </c>
      <c r="C43" s="24" t="s">
        <v>29</v>
      </c>
      <c r="D43" t="str">
        <f t="shared" si="1"/>
        <v>Không kinh doanh</v>
      </c>
      <c r="E43" s="43">
        <f t="shared" si="2"/>
        <v>0</v>
      </c>
      <c r="F43" s="43"/>
      <c r="G43" s="41">
        <f>SUMIFS('VIN -MEGA'!$R:$R,'VIN -MEGA'!$D:$D,G$1,'VIN -MEGA'!$K:$K,$A43)+SUMIFS('PXK-HÓA ĐƠN'!$R:$R,'PXK-HÓA ĐƠN'!$D:$D,G$1,'PXK-HÓA ĐƠN'!$K:$K,$A43)</f>
        <v>0</v>
      </c>
      <c r="H43" s="41">
        <f>SUMIFS('VIN -MEGA'!$R:$R,'VIN -MEGA'!$D:$D,H$1,'VIN -MEGA'!$K:$K,$A43)+SUMIFS('PXK-HÓA ĐƠN'!$R:$R,'PXK-HÓA ĐƠN'!$D:$D,H$1,'PXK-HÓA ĐƠN'!$K:$K,$A43)</f>
        <v>0</v>
      </c>
      <c r="I43" s="41">
        <f>SUMIFS('VIN -MEGA'!$R:$R,'VIN -MEGA'!$D:$D,I$1,'VIN -MEGA'!$K:$K,$A43)+SUMIFS('PXK-HÓA ĐƠN'!$R:$R,'PXK-HÓA ĐƠN'!$D:$D,I$1,'PXK-HÓA ĐƠN'!$K:$K,$A43)</f>
        <v>0</v>
      </c>
      <c r="J43" s="41">
        <f>SUMIFS('VIN -MEGA'!$R:$R,'VIN -MEGA'!$D:$D,J$1,'VIN -MEGA'!$K:$K,$A43)+SUMIFS('PXK-HÓA ĐƠN'!$R:$R,'PXK-HÓA ĐƠN'!$D:$D,J$1,'PXK-HÓA ĐƠN'!$K:$K,$A43)</f>
        <v>0</v>
      </c>
      <c r="K43" s="41">
        <f>SUMIFS('VIN -MEGA'!$R:$R,'VIN -MEGA'!$D:$D,K$1,'VIN -MEGA'!$K:$K,$A43)+SUMIFS('PXK-HÓA ĐƠN'!$R:$R,'PXK-HÓA ĐƠN'!$D:$D,K$1,'PXK-HÓA ĐƠN'!$K:$K,$A43)</f>
        <v>0</v>
      </c>
      <c r="L43" s="41">
        <f>SUMIFS('VIN -MEGA'!$R:$R,'VIN -MEGA'!$D:$D,L$1,'VIN -MEGA'!$K:$K,$A43)+SUMIFS('PXK-HÓA ĐƠN'!$R:$R,'PXK-HÓA ĐƠN'!$D:$D,L$1,'PXK-HÓA ĐƠN'!$K:$K,$A43)</f>
        <v>0</v>
      </c>
      <c r="M43" s="41">
        <f>SUMIFS('VIN -MEGA'!$R:$R,'VIN -MEGA'!$D:$D,M$1,'VIN -MEGA'!$K:$K,$A43)+SUMIFS('PXK-HÓA ĐƠN'!$R:$R,'PXK-HÓA ĐƠN'!$D:$D,M$1,'PXK-HÓA ĐƠN'!$K:$K,$A43)</f>
        <v>0</v>
      </c>
      <c r="N43" s="41">
        <f>SUMIFS('VIN -MEGA'!$R:$R,'VIN -MEGA'!$D:$D,N$1,'VIN -MEGA'!$K:$K,$A43)+SUMIFS('PXK-HÓA ĐƠN'!$R:$R,'PXK-HÓA ĐƠN'!$D:$D,N$1,'PXK-HÓA ĐƠN'!$K:$K,$A43)</f>
        <v>0</v>
      </c>
      <c r="O43" s="41">
        <f>SUMIFS('VIN -MEGA'!$R:$R,'VIN -MEGA'!$D:$D,O$1,'VIN -MEGA'!$K:$K,$A43)+SUMIFS('PXK-HÓA ĐƠN'!$R:$R,'PXK-HÓA ĐƠN'!$D:$D,O$1,'PXK-HÓA ĐƠN'!$K:$K,$A43)</f>
        <v>0</v>
      </c>
      <c r="P43" s="41">
        <f>SUMIFS('VIN -MEGA'!$R:$R,'VIN -MEGA'!$D:$D,P$1,'VIN -MEGA'!$K:$K,$A43)+SUMIFS('PXK-HÓA ĐƠN'!$R:$R,'PXK-HÓA ĐƠN'!$D:$D,P$1,'PXK-HÓA ĐƠN'!$K:$K,$A43)</f>
        <v>0</v>
      </c>
      <c r="Q43" s="41">
        <f>SUMIFS('VIN -MEGA'!$R:$R,'VIN -MEGA'!$D:$D,Q$1,'VIN -MEGA'!$K:$K,$A43)+SUMIFS('PXK-HÓA ĐƠN'!$R:$R,'PXK-HÓA ĐƠN'!$D:$D,Q$1,'PXK-HÓA ĐƠN'!$K:$K,$A43)</f>
        <v>0</v>
      </c>
      <c r="R43" s="41">
        <f>SUMIFS('VIN -MEGA'!$R:$R,'VIN -MEGA'!$D:$D,R$1,'VIN -MEGA'!$K:$K,$A43)+SUMIFS('PXK-HÓA ĐƠN'!$R:$R,'PXK-HÓA ĐƠN'!$D:$D,R$1,'PXK-HÓA ĐƠN'!$K:$K,$A43)</f>
        <v>0</v>
      </c>
      <c r="S43" s="41">
        <f>SUMIFS('VIN -MEGA'!$R:$R,'VIN -MEGA'!$D:$D,S$1,'VIN -MEGA'!$K:$K,$A43)+SUMIFS('PXK-HÓA ĐƠN'!$R:$R,'PXK-HÓA ĐƠN'!$D:$D,S$1,'PXK-HÓA ĐƠN'!$K:$K,$A43)</f>
        <v>0</v>
      </c>
      <c r="T43" s="41">
        <f>SUMIFS('VIN -MEGA'!$R:$R,'VIN -MEGA'!$D:$D,T$1,'VIN -MEGA'!$K:$K,$A43)+SUMIFS('PXK-HÓA ĐƠN'!$R:$R,'PXK-HÓA ĐƠN'!$D:$D,T$1,'PXK-HÓA ĐƠN'!$K:$K,$A43)</f>
        <v>0</v>
      </c>
      <c r="U43" s="41">
        <f>SUMIFS('VIN -MEGA'!$R:$R,'VIN -MEGA'!$D:$D,U$1,'VIN -MEGA'!$K:$K,$A43)+SUMIFS('PXK-HÓA ĐƠN'!$R:$R,'PXK-HÓA ĐƠN'!$D:$D,U$1,'PXK-HÓA ĐƠN'!$K:$K,$A43)</f>
        <v>0</v>
      </c>
      <c r="V43" s="41">
        <f>SUMIFS('VIN -MEGA'!$R:$R,'VIN -MEGA'!$D:$D,V$1,'VIN -MEGA'!$K:$K,$A43)+SUMIFS('PXK-HÓA ĐƠN'!$R:$R,'PXK-HÓA ĐƠN'!$D:$D,V$1,'PXK-HÓA ĐƠN'!$K:$K,$A43)</f>
        <v>0</v>
      </c>
      <c r="W43" s="41">
        <f>SUMIFS('VIN -MEGA'!$R:$R,'VIN -MEGA'!$D:$D,W$1,'VIN -MEGA'!$K:$K,$A43)+SUMIFS('PXK-HÓA ĐƠN'!$R:$R,'PXK-HÓA ĐƠN'!$D:$D,W$1,'PXK-HÓA ĐƠN'!$K:$K,$A43)</f>
        <v>0</v>
      </c>
      <c r="X43" s="41">
        <f>SUMIFS('VIN -MEGA'!$R:$R,'VIN -MEGA'!$D:$D,X$1,'VIN -MEGA'!$K:$K,$A43)+SUMIFS('PXK-HÓA ĐƠN'!$R:$R,'PXK-HÓA ĐƠN'!$D:$D,X$1,'PXK-HÓA ĐƠN'!$K:$K,$A43)</f>
        <v>0</v>
      </c>
      <c r="Y43" s="41">
        <f>SUMIFS('VIN -MEGA'!$R:$R,'VIN -MEGA'!$D:$D,Y$1,'VIN -MEGA'!$K:$K,$A43)+SUMIFS('PXK-HÓA ĐƠN'!$R:$R,'PXK-HÓA ĐƠN'!$D:$D,Y$1,'PXK-HÓA ĐƠN'!$K:$K,$A43)</f>
        <v>0</v>
      </c>
      <c r="Z43" s="41">
        <f>SUMIFS('VIN -MEGA'!$R:$R,'VIN -MEGA'!$D:$D,Z$1,'VIN -MEGA'!$K:$K,$A43)+SUMIFS('PXK-HÓA ĐƠN'!$R:$R,'PXK-HÓA ĐƠN'!$D:$D,Z$1,'PXK-HÓA ĐƠN'!$K:$K,$A43)</f>
        <v>0</v>
      </c>
      <c r="AA43" s="41">
        <f>SUMIFS('VIN -MEGA'!$R:$R,'VIN -MEGA'!$D:$D,AA$1,'VIN -MEGA'!$K:$K,$A43)+SUMIFS('PXK-HÓA ĐƠN'!$R:$R,'PXK-HÓA ĐƠN'!$D:$D,AA$1,'PXK-HÓA ĐƠN'!$K:$K,$A43)</f>
        <v>0</v>
      </c>
      <c r="AB43" s="41">
        <f>SUMIFS('VIN -MEGA'!$R:$R,'VIN -MEGA'!$D:$D,AB$1,'VIN -MEGA'!$K:$K,$A43)+SUMIFS('PXK-HÓA ĐƠN'!$R:$R,'PXK-HÓA ĐƠN'!$D:$D,AB$1,'PXK-HÓA ĐƠN'!$K:$K,$A43)</f>
        <v>0</v>
      </c>
      <c r="AC43" s="41">
        <f>SUMIFS('VIN -MEGA'!$R:$R,'VIN -MEGA'!$D:$D,AC$1,'VIN -MEGA'!$K:$K,$A43)+SUMIFS('PXK-HÓA ĐƠN'!$R:$R,'PXK-HÓA ĐƠN'!$D:$D,AC$1,'PXK-HÓA ĐƠN'!$K:$K,$A43)</f>
        <v>0</v>
      </c>
      <c r="AD43" s="41">
        <f>SUMIFS('VIN -MEGA'!$R:$R,'VIN -MEGA'!$D:$D,AD$1,'VIN -MEGA'!$K:$K,$A43)+SUMIFS('PXK-HÓA ĐƠN'!$R:$R,'PXK-HÓA ĐƠN'!$D:$D,AD$1,'PXK-HÓA ĐƠN'!$K:$K,$A43)</f>
        <v>0</v>
      </c>
      <c r="AE43" s="41">
        <f>SUMIFS('VIN -MEGA'!$R:$R,'VIN -MEGA'!$D:$D,AE$1,'VIN -MEGA'!$K:$K,$A43)+SUMIFS('PXK-HÓA ĐƠN'!$R:$R,'PXK-HÓA ĐƠN'!$D:$D,AE$1,'PXK-HÓA ĐƠN'!$K:$K,$A43)</f>
        <v>0</v>
      </c>
      <c r="AF43" s="41">
        <f>SUMIFS('VIN -MEGA'!$R:$R,'VIN -MEGA'!$D:$D,AF$1,'VIN -MEGA'!$K:$K,$A43)+SUMIFS('PXK-HÓA ĐƠN'!$R:$R,'PXK-HÓA ĐƠN'!$D:$D,AF$1,'PXK-HÓA ĐƠN'!$K:$K,$A43)</f>
        <v>0</v>
      </c>
      <c r="AG43" s="41">
        <f>SUMIFS('VIN -MEGA'!$R:$R,'VIN -MEGA'!$D:$D,AG$1,'VIN -MEGA'!$K:$K,$A43)+SUMIFS('PXK-HÓA ĐƠN'!$R:$R,'PXK-HÓA ĐƠN'!$D:$D,AG$1,'PXK-HÓA ĐƠN'!$K:$K,$A43)</f>
        <v>0</v>
      </c>
      <c r="AH43" s="41">
        <f>SUMIFS('VIN -MEGA'!$R:$R,'VIN -MEGA'!$D:$D,AH$1,'VIN -MEGA'!$K:$K,$A43)+SUMIFS('PXK-HÓA ĐƠN'!$R:$R,'PXK-HÓA ĐƠN'!$D:$D,AH$1,'PXK-HÓA ĐƠN'!$K:$K,$A43)</f>
        <v>0</v>
      </c>
      <c r="AI43" s="41">
        <f>SUMIFS('VIN -MEGA'!$R:$R,'VIN -MEGA'!$D:$D,AI$1,'VIN -MEGA'!$K:$K,$A43)+SUMIFS('PXK-HÓA ĐƠN'!$R:$R,'PXK-HÓA ĐƠN'!$D:$D,AI$1,'PXK-HÓA ĐƠN'!$K:$K,$A43)</f>
        <v>0</v>
      </c>
      <c r="AJ43" s="41">
        <f>SUMIFS('VIN -MEGA'!$R:$R,'VIN -MEGA'!$D:$D,AJ$1,'VIN -MEGA'!$K:$K,$A43)+SUMIFS('PXK-HÓA ĐƠN'!$R:$R,'PXK-HÓA ĐƠN'!$D:$D,AJ$1,'PXK-HÓA ĐƠN'!$K:$K,$A43)</f>
        <v>0</v>
      </c>
    </row>
    <row r="44" spans="1:36" ht="18.75" hidden="1" customHeight="1" x14ac:dyDescent="0.25">
      <c r="A44" s="23" t="s">
        <v>1731</v>
      </c>
      <c r="B44" s="22" t="s">
        <v>1732</v>
      </c>
      <c r="C44" s="24" t="s">
        <v>1761</v>
      </c>
      <c r="D44" t="str">
        <f t="shared" si="1"/>
        <v>Không kinh doanh</v>
      </c>
      <c r="E44" s="43">
        <f t="shared" si="2"/>
        <v>0</v>
      </c>
      <c r="F44" s="43"/>
      <c r="G44" s="41">
        <f>SUMIFS('VIN -MEGA'!$R:$R,'VIN -MEGA'!$D:$D,G$1,'VIN -MEGA'!$K:$K,$A44)+SUMIFS('PXK-HÓA ĐƠN'!$R:$R,'PXK-HÓA ĐƠN'!$D:$D,G$1,'PXK-HÓA ĐƠN'!$K:$K,$A44)</f>
        <v>0</v>
      </c>
      <c r="H44" s="41">
        <f>SUMIFS('VIN -MEGA'!$R:$R,'VIN -MEGA'!$D:$D,H$1,'VIN -MEGA'!$K:$K,$A44)+SUMIFS('PXK-HÓA ĐƠN'!$R:$R,'PXK-HÓA ĐƠN'!$D:$D,H$1,'PXK-HÓA ĐƠN'!$K:$K,$A44)</f>
        <v>0</v>
      </c>
      <c r="I44" s="41">
        <f>SUMIFS('VIN -MEGA'!$R:$R,'VIN -MEGA'!$D:$D,I$1,'VIN -MEGA'!$K:$K,$A44)+SUMIFS('PXK-HÓA ĐƠN'!$R:$R,'PXK-HÓA ĐƠN'!$D:$D,I$1,'PXK-HÓA ĐƠN'!$K:$K,$A44)</f>
        <v>0</v>
      </c>
      <c r="J44" s="41">
        <f>SUMIFS('VIN -MEGA'!$R:$R,'VIN -MEGA'!$D:$D,J$1,'VIN -MEGA'!$K:$K,$A44)+SUMIFS('PXK-HÓA ĐƠN'!$R:$R,'PXK-HÓA ĐƠN'!$D:$D,J$1,'PXK-HÓA ĐƠN'!$K:$K,$A44)</f>
        <v>0</v>
      </c>
      <c r="K44" s="41">
        <f>SUMIFS('VIN -MEGA'!$R:$R,'VIN -MEGA'!$D:$D,K$1,'VIN -MEGA'!$K:$K,$A44)+SUMIFS('PXK-HÓA ĐƠN'!$R:$R,'PXK-HÓA ĐƠN'!$D:$D,K$1,'PXK-HÓA ĐƠN'!$K:$K,$A44)</f>
        <v>0</v>
      </c>
      <c r="L44" s="41">
        <f>SUMIFS('VIN -MEGA'!$R:$R,'VIN -MEGA'!$D:$D,L$1,'VIN -MEGA'!$K:$K,$A44)+SUMIFS('PXK-HÓA ĐƠN'!$R:$R,'PXK-HÓA ĐƠN'!$D:$D,L$1,'PXK-HÓA ĐƠN'!$K:$K,$A44)</f>
        <v>0</v>
      </c>
      <c r="M44" s="41">
        <f>SUMIFS('VIN -MEGA'!$R:$R,'VIN -MEGA'!$D:$D,M$1,'VIN -MEGA'!$K:$K,$A44)+SUMIFS('PXK-HÓA ĐƠN'!$R:$R,'PXK-HÓA ĐƠN'!$D:$D,M$1,'PXK-HÓA ĐƠN'!$K:$K,$A44)</f>
        <v>0</v>
      </c>
      <c r="N44" s="41">
        <f>SUMIFS('VIN -MEGA'!$R:$R,'VIN -MEGA'!$D:$D,N$1,'VIN -MEGA'!$K:$K,$A44)+SUMIFS('PXK-HÓA ĐƠN'!$R:$R,'PXK-HÓA ĐƠN'!$D:$D,N$1,'PXK-HÓA ĐƠN'!$K:$K,$A44)</f>
        <v>0</v>
      </c>
      <c r="O44" s="41">
        <f>SUMIFS('VIN -MEGA'!$R:$R,'VIN -MEGA'!$D:$D,O$1,'VIN -MEGA'!$K:$K,$A44)+SUMIFS('PXK-HÓA ĐƠN'!$R:$R,'PXK-HÓA ĐƠN'!$D:$D,O$1,'PXK-HÓA ĐƠN'!$K:$K,$A44)</f>
        <v>0</v>
      </c>
      <c r="P44" s="41">
        <f>SUMIFS('VIN -MEGA'!$R:$R,'VIN -MEGA'!$D:$D,P$1,'VIN -MEGA'!$K:$K,$A44)+SUMIFS('PXK-HÓA ĐƠN'!$R:$R,'PXK-HÓA ĐƠN'!$D:$D,P$1,'PXK-HÓA ĐƠN'!$K:$K,$A44)</f>
        <v>0</v>
      </c>
      <c r="Q44" s="41">
        <f>SUMIFS('VIN -MEGA'!$R:$R,'VIN -MEGA'!$D:$D,Q$1,'VIN -MEGA'!$K:$K,$A44)+SUMIFS('PXK-HÓA ĐƠN'!$R:$R,'PXK-HÓA ĐƠN'!$D:$D,Q$1,'PXK-HÓA ĐƠN'!$K:$K,$A44)</f>
        <v>0</v>
      </c>
      <c r="R44" s="41">
        <f>SUMIFS('VIN -MEGA'!$R:$R,'VIN -MEGA'!$D:$D,R$1,'VIN -MEGA'!$K:$K,$A44)+SUMIFS('PXK-HÓA ĐƠN'!$R:$R,'PXK-HÓA ĐƠN'!$D:$D,R$1,'PXK-HÓA ĐƠN'!$K:$K,$A44)</f>
        <v>0</v>
      </c>
      <c r="S44" s="41">
        <f>SUMIFS('VIN -MEGA'!$R:$R,'VIN -MEGA'!$D:$D,S$1,'VIN -MEGA'!$K:$K,$A44)+SUMIFS('PXK-HÓA ĐƠN'!$R:$R,'PXK-HÓA ĐƠN'!$D:$D,S$1,'PXK-HÓA ĐƠN'!$K:$K,$A44)</f>
        <v>0</v>
      </c>
      <c r="T44" s="41">
        <f>SUMIFS('VIN -MEGA'!$R:$R,'VIN -MEGA'!$D:$D,T$1,'VIN -MEGA'!$K:$K,$A44)+SUMIFS('PXK-HÓA ĐƠN'!$R:$R,'PXK-HÓA ĐƠN'!$D:$D,T$1,'PXK-HÓA ĐƠN'!$K:$K,$A44)</f>
        <v>0</v>
      </c>
      <c r="U44" s="41">
        <f>SUMIFS('VIN -MEGA'!$R:$R,'VIN -MEGA'!$D:$D,U$1,'VIN -MEGA'!$K:$K,$A44)+SUMIFS('PXK-HÓA ĐƠN'!$R:$R,'PXK-HÓA ĐƠN'!$D:$D,U$1,'PXK-HÓA ĐƠN'!$K:$K,$A44)</f>
        <v>0</v>
      </c>
      <c r="V44" s="41">
        <f>SUMIFS('VIN -MEGA'!$R:$R,'VIN -MEGA'!$D:$D,V$1,'VIN -MEGA'!$K:$K,$A44)+SUMIFS('PXK-HÓA ĐƠN'!$R:$R,'PXK-HÓA ĐƠN'!$D:$D,V$1,'PXK-HÓA ĐƠN'!$K:$K,$A44)</f>
        <v>0</v>
      </c>
      <c r="W44" s="41">
        <f>SUMIFS('VIN -MEGA'!$R:$R,'VIN -MEGA'!$D:$D,W$1,'VIN -MEGA'!$K:$K,$A44)+SUMIFS('PXK-HÓA ĐƠN'!$R:$R,'PXK-HÓA ĐƠN'!$D:$D,W$1,'PXK-HÓA ĐƠN'!$K:$K,$A44)</f>
        <v>0</v>
      </c>
      <c r="X44" s="41">
        <f>SUMIFS('VIN -MEGA'!$R:$R,'VIN -MEGA'!$D:$D,X$1,'VIN -MEGA'!$K:$K,$A44)+SUMIFS('PXK-HÓA ĐƠN'!$R:$R,'PXK-HÓA ĐƠN'!$D:$D,X$1,'PXK-HÓA ĐƠN'!$K:$K,$A44)</f>
        <v>0</v>
      </c>
      <c r="Y44" s="41">
        <f>SUMIFS('VIN -MEGA'!$R:$R,'VIN -MEGA'!$D:$D,Y$1,'VIN -MEGA'!$K:$K,$A44)+SUMIFS('PXK-HÓA ĐƠN'!$R:$R,'PXK-HÓA ĐƠN'!$D:$D,Y$1,'PXK-HÓA ĐƠN'!$K:$K,$A44)</f>
        <v>0</v>
      </c>
      <c r="Z44" s="41">
        <f>SUMIFS('VIN -MEGA'!$R:$R,'VIN -MEGA'!$D:$D,Z$1,'VIN -MEGA'!$K:$K,$A44)+SUMIFS('PXK-HÓA ĐƠN'!$R:$R,'PXK-HÓA ĐƠN'!$D:$D,Z$1,'PXK-HÓA ĐƠN'!$K:$K,$A44)</f>
        <v>0</v>
      </c>
      <c r="AA44" s="41">
        <f>SUMIFS('VIN -MEGA'!$R:$R,'VIN -MEGA'!$D:$D,AA$1,'VIN -MEGA'!$K:$K,$A44)+SUMIFS('PXK-HÓA ĐƠN'!$R:$R,'PXK-HÓA ĐƠN'!$D:$D,AA$1,'PXK-HÓA ĐƠN'!$K:$K,$A44)</f>
        <v>0</v>
      </c>
      <c r="AB44" s="41">
        <f>SUMIFS('VIN -MEGA'!$R:$R,'VIN -MEGA'!$D:$D,AB$1,'VIN -MEGA'!$K:$K,$A44)+SUMIFS('PXK-HÓA ĐƠN'!$R:$R,'PXK-HÓA ĐƠN'!$D:$D,AB$1,'PXK-HÓA ĐƠN'!$K:$K,$A44)</f>
        <v>0</v>
      </c>
      <c r="AC44" s="41">
        <f>SUMIFS('VIN -MEGA'!$R:$R,'VIN -MEGA'!$D:$D,AC$1,'VIN -MEGA'!$K:$K,$A44)+SUMIFS('PXK-HÓA ĐƠN'!$R:$R,'PXK-HÓA ĐƠN'!$D:$D,AC$1,'PXK-HÓA ĐƠN'!$K:$K,$A44)</f>
        <v>0</v>
      </c>
      <c r="AD44" s="41">
        <f>SUMIFS('VIN -MEGA'!$R:$R,'VIN -MEGA'!$D:$D,AD$1,'VIN -MEGA'!$K:$K,$A44)+SUMIFS('PXK-HÓA ĐƠN'!$R:$R,'PXK-HÓA ĐƠN'!$D:$D,AD$1,'PXK-HÓA ĐƠN'!$K:$K,$A44)</f>
        <v>0</v>
      </c>
      <c r="AE44" s="41">
        <f>SUMIFS('VIN -MEGA'!$R:$R,'VIN -MEGA'!$D:$D,AE$1,'VIN -MEGA'!$K:$K,$A44)+SUMIFS('PXK-HÓA ĐƠN'!$R:$R,'PXK-HÓA ĐƠN'!$D:$D,AE$1,'PXK-HÓA ĐƠN'!$K:$K,$A44)</f>
        <v>0</v>
      </c>
      <c r="AF44" s="41">
        <f>SUMIFS('VIN -MEGA'!$R:$R,'VIN -MEGA'!$D:$D,AF$1,'VIN -MEGA'!$K:$K,$A44)+SUMIFS('PXK-HÓA ĐƠN'!$R:$R,'PXK-HÓA ĐƠN'!$D:$D,AF$1,'PXK-HÓA ĐƠN'!$K:$K,$A44)</f>
        <v>0</v>
      </c>
      <c r="AG44" s="41">
        <f>SUMIFS('VIN -MEGA'!$R:$R,'VIN -MEGA'!$D:$D,AG$1,'VIN -MEGA'!$K:$K,$A44)+SUMIFS('PXK-HÓA ĐƠN'!$R:$R,'PXK-HÓA ĐƠN'!$D:$D,AG$1,'PXK-HÓA ĐƠN'!$K:$K,$A44)</f>
        <v>0</v>
      </c>
      <c r="AH44" s="41">
        <f>SUMIFS('VIN -MEGA'!$R:$R,'VIN -MEGA'!$D:$D,AH$1,'VIN -MEGA'!$K:$K,$A44)+SUMIFS('PXK-HÓA ĐƠN'!$R:$R,'PXK-HÓA ĐƠN'!$D:$D,AH$1,'PXK-HÓA ĐƠN'!$K:$K,$A44)</f>
        <v>0</v>
      </c>
      <c r="AI44" s="41">
        <f>SUMIFS('VIN -MEGA'!$R:$R,'VIN -MEGA'!$D:$D,AI$1,'VIN -MEGA'!$K:$K,$A44)+SUMIFS('PXK-HÓA ĐƠN'!$R:$R,'PXK-HÓA ĐƠN'!$D:$D,AI$1,'PXK-HÓA ĐƠN'!$K:$K,$A44)</f>
        <v>0</v>
      </c>
      <c r="AJ44" s="41">
        <f>SUMIFS('VIN -MEGA'!$R:$R,'VIN -MEGA'!$D:$D,AJ$1,'VIN -MEGA'!$K:$K,$A44)+SUMIFS('PXK-HÓA ĐƠN'!$R:$R,'PXK-HÓA ĐƠN'!$D:$D,AJ$1,'PXK-HÓA ĐƠN'!$K:$K,$A44)</f>
        <v>0</v>
      </c>
    </row>
    <row r="45" spans="1:36" ht="18.75" customHeight="1" x14ac:dyDescent="0.25">
      <c r="A45" s="23" t="s">
        <v>30</v>
      </c>
      <c r="B45" s="22" t="s">
        <v>31</v>
      </c>
      <c r="C45" s="24" t="s">
        <v>29</v>
      </c>
      <c r="D45" t="str">
        <f t="shared" si="1"/>
        <v>Đang kinh doanh</v>
      </c>
      <c r="E45" s="43">
        <f t="shared" si="2"/>
        <v>23313</v>
      </c>
      <c r="F45" s="43"/>
      <c r="G45" s="41">
        <f>SUMIFS('VIN -MEGA'!$R:$R,'VIN -MEGA'!$D:$D,G$1,'VIN -MEGA'!$K:$K,$A45)+SUMIFS('PXK-HÓA ĐƠN'!$R:$R,'PXK-HÓA ĐƠN'!$D:$D,G$1,'PXK-HÓA ĐƠN'!$K:$K,$A45)</f>
        <v>1353</v>
      </c>
      <c r="H45" s="41">
        <f>SUMIFS('VIN -MEGA'!$R:$R,'VIN -MEGA'!$D:$D,H$1,'VIN -MEGA'!$K:$K,$A45)+SUMIFS('PXK-HÓA ĐƠN'!$R:$R,'PXK-HÓA ĐƠN'!$D:$D,H$1,'PXK-HÓA ĐƠN'!$K:$K,$A45)</f>
        <v>4562</v>
      </c>
      <c r="I45" s="41">
        <f>SUMIFS('VIN -MEGA'!$R:$R,'VIN -MEGA'!$D:$D,I$1,'VIN -MEGA'!$K:$K,$A45)+SUMIFS('PXK-HÓA ĐƠN'!$R:$R,'PXK-HÓA ĐƠN'!$D:$D,I$1,'PXK-HÓA ĐƠN'!$K:$K,$A45)</f>
        <v>5549</v>
      </c>
      <c r="J45" s="41">
        <f>SUMIFS('VIN -MEGA'!$R:$R,'VIN -MEGA'!$D:$D,J$1,'VIN -MEGA'!$K:$K,$A45)+SUMIFS('PXK-HÓA ĐƠN'!$R:$R,'PXK-HÓA ĐƠN'!$D:$D,J$1,'PXK-HÓA ĐƠN'!$K:$K,$A45)</f>
        <v>4945</v>
      </c>
      <c r="K45" s="41">
        <f>SUMIFS('VIN -MEGA'!$R:$R,'VIN -MEGA'!$D:$D,K$1,'VIN -MEGA'!$K:$K,$A45)+SUMIFS('PXK-HÓA ĐƠN'!$R:$R,'PXK-HÓA ĐƠN'!$D:$D,K$1,'PXK-HÓA ĐƠN'!$K:$K,$A45)</f>
        <v>2798</v>
      </c>
      <c r="L45" s="41">
        <f>SUMIFS('VIN -MEGA'!$R:$R,'VIN -MEGA'!$D:$D,L$1,'VIN -MEGA'!$K:$K,$A45)+SUMIFS('PXK-HÓA ĐƠN'!$R:$R,'PXK-HÓA ĐƠN'!$D:$D,L$1,'PXK-HÓA ĐƠN'!$K:$K,$A45)</f>
        <v>3107</v>
      </c>
      <c r="M45" s="41">
        <f>SUMIFS('VIN -MEGA'!$R:$R,'VIN -MEGA'!$D:$D,M$1,'VIN -MEGA'!$K:$K,$A45)+SUMIFS('PXK-HÓA ĐƠN'!$R:$R,'PXK-HÓA ĐƠN'!$D:$D,M$1,'PXK-HÓA ĐƠN'!$K:$K,$A45)</f>
        <v>639</v>
      </c>
      <c r="N45" s="41">
        <f>SUMIFS('VIN -MEGA'!$R:$R,'VIN -MEGA'!$D:$D,N$1,'VIN -MEGA'!$K:$K,$A45)+SUMIFS('PXK-HÓA ĐƠN'!$R:$R,'PXK-HÓA ĐƠN'!$D:$D,N$1,'PXK-HÓA ĐƠN'!$K:$K,$A45)</f>
        <v>102</v>
      </c>
      <c r="O45" s="41">
        <f>SUMIFS('VIN -MEGA'!$R:$R,'VIN -MEGA'!$D:$D,O$1,'VIN -MEGA'!$K:$K,$A45)+SUMIFS('PXK-HÓA ĐƠN'!$R:$R,'PXK-HÓA ĐƠN'!$D:$D,O$1,'PXK-HÓA ĐƠN'!$K:$K,$A45)</f>
        <v>258</v>
      </c>
      <c r="P45" s="41">
        <f>SUMIFS('VIN -MEGA'!$R:$R,'VIN -MEGA'!$D:$D,P$1,'VIN -MEGA'!$K:$K,$A45)+SUMIFS('PXK-HÓA ĐƠN'!$R:$R,'PXK-HÓA ĐƠN'!$D:$D,P$1,'PXK-HÓA ĐƠN'!$K:$K,$A45)</f>
        <v>0</v>
      </c>
      <c r="Q45" s="41">
        <f>SUMIFS('VIN -MEGA'!$R:$R,'VIN -MEGA'!$D:$D,Q$1,'VIN -MEGA'!$K:$K,$A45)+SUMIFS('PXK-HÓA ĐƠN'!$R:$R,'PXK-HÓA ĐƠN'!$D:$D,Q$1,'PXK-HÓA ĐƠN'!$K:$K,$A45)</f>
        <v>0</v>
      </c>
      <c r="R45" s="41">
        <f>SUMIFS('VIN -MEGA'!$R:$R,'VIN -MEGA'!$D:$D,R$1,'VIN -MEGA'!$K:$K,$A45)+SUMIFS('PXK-HÓA ĐƠN'!$R:$R,'PXK-HÓA ĐƠN'!$D:$D,R$1,'PXK-HÓA ĐƠN'!$K:$K,$A45)</f>
        <v>0</v>
      </c>
      <c r="S45" s="41">
        <f>SUMIFS('VIN -MEGA'!$R:$R,'VIN -MEGA'!$D:$D,S$1,'VIN -MEGA'!$K:$K,$A45)+SUMIFS('PXK-HÓA ĐƠN'!$R:$R,'PXK-HÓA ĐƠN'!$D:$D,S$1,'PXK-HÓA ĐƠN'!$K:$K,$A45)</f>
        <v>0</v>
      </c>
      <c r="T45" s="41">
        <f>SUMIFS('VIN -MEGA'!$R:$R,'VIN -MEGA'!$D:$D,T$1,'VIN -MEGA'!$K:$K,$A45)+SUMIFS('PXK-HÓA ĐƠN'!$R:$R,'PXK-HÓA ĐƠN'!$D:$D,T$1,'PXK-HÓA ĐƠN'!$K:$K,$A45)</f>
        <v>0</v>
      </c>
      <c r="U45" s="41">
        <f>SUMIFS('VIN -MEGA'!$R:$R,'VIN -MEGA'!$D:$D,U$1,'VIN -MEGA'!$K:$K,$A45)+SUMIFS('PXK-HÓA ĐƠN'!$R:$R,'PXK-HÓA ĐƠN'!$D:$D,U$1,'PXK-HÓA ĐƠN'!$K:$K,$A45)</f>
        <v>0</v>
      </c>
      <c r="V45" s="41">
        <f>SUMIFS('VIN -MEGA'!$R:$R,'VIN -MEGA'!$D:$D,V$1,'VIN -MEGA'!$K:$K,$A45)+SUMIFS('PXK-HÓA ĐƠN'!$R:$R,'PXK-HÓA ĐƠN'!$D:$D,V$1,'PXK-HÓA ĐƠN'!$K:$K,$A45)</f>
        <v>0</v>
      </c>
      <c r="W45" s="41">
        <f>SUMIFS('VIN -MEGA'!$R:$R,'VIN -MEGA'!$D:$D,W$1,'VIN -MEGA'!$K:$K,$A45)+SUMIFS('PXK-HÓA ĐƠN'!$R:$R,'PXK-HÓA ĐƠN'!$D:$D,W$1,'PXK-HÓA ĐƠN'!$K:$K,$A45)</f>
        <v>0</v>
      </c>
      <c r="X45" s="41">
        <f>SUMIFS('VIN -MEGA'!$R:$R,'VIN -MEGA'!$D:$D,X$1,'VIN -MEGA'!$K:$K,$A45)+SUMIFS('PXK-HÓA ĐƠN'!$R:$R,'PXK-HÓA ĐƠN'!$D:$D,X$1,'PXK-HÓA ĐƠN'!$K:$K,$A45)</f>
        <v>0</v>
      </c>
      <c r="Y45" s="41">
        <f>SUMIFS('VIN -MEGA'!$R:$R,'VIN -MEGA'!$D:$D,Y$1,'VIN -MEGA'!$K:$K,$A45)+SUMIFS('PXK-HÓA ĐƠN'!$R:$R,'PXK-HÓA ĐƠN'!$D:$D,Y$1,'PXK-HÓA ĐƠN'!$K:$K,$A45)</f>
        <v>0</v>
      </c>
      <c r="Z45" s="41">
        <f>SUMIFS('VIN -MEGA'!$R:$R,'VIN -MEGA'!$D:$D,Z$1,'VIN -MEGA'!$K:$K,$A45)+SUMIFS('PXK-HÓA ĐƠN'!$R:$R,'PXK-HÓA ĐƠN'!$D:$D,Z$1,'PXK-HÓA ĐƠN'!$K:$K,$A45)</f>
        <v>0</v>
      </c>
      <c r="AA45" s="41">
        <f>SUMIFS('VIN -MEGA'!$R:$R,'VIN -MEGA'!$D:$D,AA$1,'VIN -MEGA'!$K:$K,$A45)+SUMIFS('PXK-HÓA ĐƠN'!$R:$R,'PXK-HÓA ĐƠN'!$D:$D,AA$1,'PXK-HÓA ĐƠN'!$K:$K,$A45)</f>
        <v>0</v>
      </c>
      <c r="AB45" s="41">
        <f>SUMIFS('VIN -MEGA'!$R:$R,'VIN -MEGA'!$D:$D,AB$1,'VIN -MEGA'!$K:$K,$A45)+SUMIFS('PXK-HÓA ĐƠN'!$R:$R,'PXK-HÓA ĐƠN'!$D:$D,AB$1,'PXK-HÓA ĐƠN'!$K:$K,$A45)</f>
        <v>0</v>
      </c>
      <c r="AC45" s="41">
        <f>SUMIFS('VIN -MEGA'!$R:$R,'VIN -MEGA'!$D:$D,AC$1,'VIN -MEGA'!$K:$K,$A45)+SUMIFS('PXK-HÓA ĐƠN'!$R:$R,'PXK-HÓA ĐƠN'!$D:$D,AC$1,'PXK-HÓA ĐƠN'!$K:$K,$A45)</f>
        <v>0</v>
      </c>
      <c r="AD45" s="41">
        <f>SUMIFS('VIN -MEGA'!$R:$R,'VIN -MEGA'!$D:$D,AD$1,'VIN -MEGA'!$K:$K,$A45)+SUMIFS('PXK-HÓA ĐƠN'!$R:$R,'PXK-HÓA ĐƠN'!$D:$D,AD$1,'PXK-HÓA ĐƠN'!$K:$K,$A45)</f>
        <v>0</v>
      </c>
      <c r="AE45" s="41">
        <f>SUMIFS('VIN -MEGA'!$R:$R,'VIN -MEGA'!$D:$D,AE$1,'VIN -MEGA'!$K:$K,$A45)+SUMIFS('PXK-HÓA ĐƠN'!$R:$R,'PXK-HÓA ĐƠN'!$D:$D,AE$1,'PXK-HÓA ĐƠN'!$K:$K,$A45)</f>
        <v>0</v>
      </c>
      <c r="AF45" s="41">
        <f>SUMIFS('VIN -MEGA'!$R:$R,'VIN -MEGA'!$D:$D,AF$1,'VIN -MEGA'!$K:$K,$A45)+SUMIFS('PXK-HÓA ĐƠN'!$R:$R,'PXK-HÓA ĐƠN'!$D:$D,AF$1,'PXK-HÓA ĐƠN'!$K:$K,$A45)</f>
        <v>0</v>
      </c>
      <c r="AG45" s="41">
        <f>SUMIFS('VIN -MEGA'!$R:$R,'VIN -MEGA'!$D:$D,AG$1,'VIN -MEGA'!$K:$K,$A45)+SUMIFS('PXK-HÓA ĐƠN'!$R:$R,'PXK-HÓA ĐƠN'!$D:$D,AG$1,'PXK-HÓA ĐƠN'!$K:$K,$A45)</f>
        <v>0</v>
      </c>
      <c r="AH45" s="41">
        <f>SUMIFS('VIN -MEGA'!$R:$R,'VIN -MEGA'!$D:$D,AH$1,'VIN -MEGA'!$K:$K,$A45)+SUMIFS('PXK-HÓA ĐƠN'!$R:$R,'PXK-HÓA ĐƠN'!$D:$D,AH$1,'PXK-HÓA ĐƠN'!$K:$K,$A45)</f>
        <v>0</v>
      </c>
      <c r="AI45" s="41">
        <f>SUMIFS('VIN -MEGA'!$R:$R,'VIN -MEGA'!$D:$D,AI$1,'VIN -MEGA'!$K:$K,$A45)+SUMIFS('PXK-HÓA ĐƠN'!$R:$R,'PXK-HÓA ĐƠN'!$D:$D,AI$1,'PXK-HÓA ĐƠN'!$K:$K,$A45)</f>
        <v>0</v>
      </c>
      <c r="AJ45" s="41">
        <f>SUMIFS('VIN -MEGA'!$R:$R,'VIN -MEGA'!$D:$D,AJ$1,'VIN -MEGA'!$K:$K,$A45)+SUMIFS('PXK-HÓA ĐƠN'!$R:$R,'PXK-HÓA ĐƠN'!$D:$D,AJ$1,'PXK-HÓA ĐƠN'!$K:$K,$A45)</f>
        <v>0</v>
      </c>
    </row>
    <row r="46" spans="1:36" ht="18.75" hidden="1" customHeight="1" x14ac:dyDescent="0.25">
      <c r="A46" s="23" t="s">
        <v>1733</v>
      </c>
      <c r="B46" s="22" t="s">
        <v>1734</v>
      </c>
      <c r="C46" s="24" t="s">
        <v>1761</v>
      </c>
      <c r="D46" t="str">
        <f t="shared" si="1"/>
        <v>Không kinh doanh</v>
      </c>
      <c r="E46" s="43">
        <f t="shared" si="2"/>
        <v>0</v>
      </c>
      <c r="F46" s="43"/>
      <c r="G46" s="41">
        <f>SUMIFS('VIN -MEGA'!$R:$R,'VIN -MEGA'!$D:$D,G$1,'VIN -MEGA'!$K:$K,$A46)+SUMIFS('PXK-HÓA ĐƠN'!$R:$R,'PXK-HÓA ĐƠN'!$D:$D,G$1,'PXK-HÓA ĐƠN'!$K:$K,$A46)</f>
        <v>0</v>
      </c>
      <c r="H46" s="41">
        <f>SUMIFS('VIN -MEGA'!$R:$R,'VIN -MEGA'!$D:$D,H$1,'VIN -MEGA'!$K:$K,$A46)+SUMIFS('PXK-HÓA ĐƠN'!$R:$R,'PXK-HÓA ĐƠN'!$D:$D,H$1,'PXK-HÓA ĐƠN'!$K:$K,$A46)</f>
        <v>0</v>
      </c>
      <c r="I46" s="41">
        <f>SUMIFS('VIN -MEGA'!$R:$R,'VIN -MEGA'!$D:$D,I$1,'VIN -MEGA'!$K:$K,$A46)+SUMIFS('PXK-HÓA ĐƠN'!$R:$R,'PXK-HÓA ĐƠN'!$D:$D,I$1,'PXK-HÓA ĐƠN'!$K:$K,$A46)</f>
        <v>0</v>
      </c>
      <c r="J46" s="41">
        <f>SUMIFS('VIN -MEGA'!$R:$R,'VIN -MEGA'!$D:$D,J$1,'VIN -MEGA'!$K:$K,$A46)+SUMIFS('PXK-HÓA ĐƠN'!$R:$R,'PXK-HÓA ĐƠN'!$D:$D,J$1,'PXK-HÓA ĐƠN'!$K:$K,$A46)</f>
        <v>0</v>
      </c>
      <c r="K46" s="41">
        <f>SUMIFS('VIN -MEGA'!$R:$R,'VIN -MEGA'!$D:$D,K$1,'VIN -MEGA'!$K:$K,$A46)+SUMIFS('PXK-HÓA ĐƠN'!$R:$R,'PXK-HÓA ĐƠN'!$D:$D,K$1,'PXK-HÓA ĐƠN'!$K:$K,$A46)</f>
        <v>0</v>
      </c>
      <c r="L46" s="41">
        <f>SUMIFS('VIN -MEGA'!$R:$R,'VIN -MEGA'!$D:$D,L$1,'VIN -MEGA'!$K:$K,$A46)+SUMIFS('PXK-HÓA ĐƠN'!$R:$R,'PXK-HÓA ĐƠN'!$D:$D,L$1,'PXK-HÓA ĐƠN'!$K:$K,$A46)</f>
        <v>0</v>
      </c>
      <c r="M46" s="41">
        <f>SUMIFS('VIN -MEGA'!$R:$R,'VIN -MEGA'!$D:$D,M$1,'VIN -MEGA'!$K:$K,$A46)+SUMIFS('PXK-HÓA ĐƠN'!$R:$R,'PXK-HÓA ĐƠN'!$D:$D,M$1,'PXK-HÓA ĐƠN'!$K:$K,$A46)</f>
        <v>0</v>
      </c>
      <c r="N46" s="41">
        <f>SUMIFS('VIN -MEGA'!$R:$R,'VIN -MEGA'!$D:$D,N$1,'VIN -MEGA'!$K:$K,$A46)+SUMIFS('PXK-HÓA ĐƠN'!$R:$R,'PXK-HÓA ĐƠN'!$D:$D,N$1,'PXK-HÓA ĐƠN'!$K:$K,$A46)</f>
        <v>0</v>
      </c>
      <c r="O46" s="41">
        <f>SUMIFS('VIN -MEGA'!$R:$R,'VIN -MEGA'!$D:$D,O$1,'VIN -MEGA'!$K:$K,$A46)+SUMIFS('PXK-HÓA ĐƠN'!$R:$R,'PXK-HÓA ĐƠN'!$D:$D,O$1,'PXK-HÓA ĐƠN'!$K:$K,$A46)</f>
        <v>0</v>
      </c>
      <c r="P46" s="41">
        <f>SUMIFS('VIN -MEGA'!$R:$R,'VIN -MEGA'!$D:$D,P$1,'VIN -MEGA'!$K:$K,$A46)+SUMIFS('PXK-HÓA ĐƠN'!$R:$R,'PXK-HÓA ĐƠN'!$D:$D,P$1,'PXK-HÓA ĐƠN'!$K:$K,$A46)</f>
        <v>0</v>
      </c>
      <c r="Q46" s="41">
        <f>SUMIFS('VIN -MEGA'!$R:$R,'VIN -MEGA'!$D:$D,Q$1,'VIN -MEGA'!$K:$K,$A46)+SUMIFS('PXK-HÓA ĐƠN'!$R:$R,'PXK-HÓA ĐƠN'!$D:$D,Q$1,'PXK-HÓA ĐƠN'!$K:$K,$A46)</f>
        <v>0</v>
      </c>
      <c r="R46" s="41">
        <f>SUMIFS('VIN -MEGA'!$R:$R,'VIN -MEGA'!$D:$D,R$1,'VIN -MEGA'!$K:$K,$A46)+SUMIFS('PXK-HÓA ĐƠN'!$R:$R,'PXK-HÓA ĐƠN'!$D:$D,R$1,'PXK-HÓA ĐƠN'!$K:$K,$A46)</f>
        <v>0</v>
      </c>
      <c r="S46" s="41">
        <f>SUMIFS('VIN -MEGA'!$R:$R,'VIN -MEGA'!$D:$D,S$1,'VIN -MEGA'!$K:$K,$A46)+SUMIFS('PXK-HÓA ĐƠN'!$R:$R,'PXK-HÓA ĐƠN'!$D:$D,S$1,'PXK-HÓA ĐƠN'!$K:$K,$A46)</f>
        <v>0</v>
      </c>
      <c r="T46" s="41">
        <f>SUMIFS('VIN -MEGA'!$R:$R,'VIN -MEGA'!$D:$D,T$1,'VIN -MEGA'!$K:$K,$A46)+SUMIFS('PXK-HÓA ĐƠN'!$R:$R,'PXK-HÓA ĐƠN'!$D:$D,T$1,'PXK-HÓA ĐƠN'!$K:$K,$A46)</f>
        <v>0</v>
      </c>
      <c r="U46" s="41">
        <f>SUMIFS('VIN -MEGA'!$R:$R,'VIN -MEGA'!$D:$D,U$1,'VIN -MEGA'!$K:$K,$A46)+SUMIFS('PXK-HÓA ĐƠN'!$R:$R,'PXK-HÓA ĐƠN'!$D:$D,U$1,'PXK-HÓA ĐƠN'!$K:$K,$A46)</f>
        <v>0</v>
      </c>
      <c r="V46" s="41">
        <f>SUMIFS('VIN -MEGA'!$R:$R,'VIN -MEGA'!$D:$D,V$1,'VIN -MEGA'!$K:$K,$A46)+SUMIFS('PXK-HÓA ĐƠN'!$R:$R,'PXK-HÓA ĐƠN'!$D:$D,V$1,'PXK-HÓA ĐƠN'!$K:$K,$A46)</f>
        <v>0</v>
      </c>
      <c r="W46" s="41">
        <f>SUMIFS('VIN -MEGA'!$R:$R,'VIN -MEGA'!$D:$D,W$1,'VIN -MEGA'!$K:$K,$A46)+SUMIFS('PXK-HÓA ĐƠN'!$R:$R,'PXK-HÓA ĐƠN'!$D:$D,W$1,'PXK-HÓA ĐƠN'!$K:$K,$A46)</f>
        <v>0</v>
      </c>
      <c r="X46" s="41">
        <f>SUMIFS('VIN -MEGA'!$R:$R,'VIN -MEGA'!$D:$D,X$1,'VIN -MEGA'!$K:$K,$A46)+SUMIFS('PXK-HÓA ĐƠN'!$R:$R,'PXK-HÓA ĐƠN'!$D:$D,X$1,'PXK-HÓA ĐƠN'!$K:$K,$A46)</f>
        <v>0</v>
      </c>
      <c r="Y46" s="41">
        <f>SUMIFS('VIN -MEGA'!$R:$R,'VIN -MEGA'!$D:$D,Y$1,'VIN -MEGA'!$K:$K,$A46)+SUMIFS('PXK-HÓA ĐƠN'!$R:$R,'PXK-HÓA ĐƠN'!$D:$D,Y$1,'PXK-HÓA ĐƠN'!$K:$K,$A46)</f>
        <v>0</v>
      </c>
      <c r="Z46" s="41">
        <f>SUMIFS('VIN -MEGA'!$R:$R,'VIN -MEGA'!$D:$D,Z$1,'VIN -MEGA'!$K:$K,$A46)+SUMIFS('PXK-HÓA ĐƠN'!$R:$R,'PXK-HÓA ĐƠN'!$D:$D,Z$1,'PXK-HÓA ĐƠN'!$K:$K,$A46)</f>
        <v>0</v>
      </c>
      <c r="AA46" s="41">
        <f>SUMIFS('VIN -MEGA'!$R:$R,'VIN -MEGA'!$D:$D,AA$1,'VIN -MEGA'!$K:$K,$A46)+SUMIFS('PXK-HÓA ĐƠN'!$R:$R,'PXK-HÓA ĐƠN'!$D:$D,AA$1,'PXK-HÓA ĐƠN'!$K:$K,$A46)</f>
        <v>0</v>
      </c>
      <c r="AB46" s="41">
        <f>SUMIFS('VIN -MEGA'!$R:$R,'VIN -MEGA'!$D:$D,AB$1,'VIN -MEGA'!$K:$K,$A46)+SUMIFS('PXK-HÓA ĐƠN'!$R:$R,'PXK-HÓA ĐƠN'!$D:$D,AB$1,'PXK-HÓA ĐƠN'!$K:$K,$A46)</f>
        <v>0</v>
      </c>
      <c r="AC46" s="41">
        <f>SUMIFS('VIN -MEGA'!$R:$R,'VIN -MEGA'!$D:$D,AC$1,'VIN -MEGA'!$K:$K,$A46)+SUMIFS('PXK-HÓA ĐƠN'!$R:$R,'PXK-HÓA ĐƠN'!$D:$D,AC$1,'PXK-HÓA ĐƠN'!$K:$K,$A46)</f>
        <v>0</v>
      </c>
      <c r="AD46" s="41">
        <f>SUMIFS('VIN -MEGA'!$R:$R,'VIN -MEGA'!$D:$D,AD$1,'VIN -MEGA'!$K:$K,$A46)+SUMIFS('PXK-HÓA ĐƠN'!$R:$R,'PXK-HÓA ĐƠN'!$D:$D,AD$1,'PXK-HÓA ĐƠN'!$K:$K,$A46)</f>
        <v>0</v>
      </c>
      <c r="AE46" s="41">
        <f>SUMIFS('VIN -MEGA'!$R:$R,'VIN -MEGA'!$D:$D,AE$1,'VIN -MEGA'!$K:$K,$A46)+SUMIFS('PXK-HÓA ĐƠN'!$R:$R,'PXK-HÓA ĐƠN'!$D:$D,AE$1,'PXK-HÓA ĐƠN'!$K:$K,$A46)</f>
        <v>0</v>
      </c>
      <c r="AF46" s="41">
        <f>SUMIFS('VIN -MEGA'!$R:$R,'VIN -MEGA'!$D:$D,AF$1,'VIN -MEGA'!$K:$K,$A46)+SUMIFS('PXK-HÓA ĐƠN'!$R:$R,'PXK-HÓA ĐƠN'!$D:$D,AF$1,'PXK-HÓA ĐƠN'!$K:$K,$A46)</f>
        <v>0</v>
      </c>
      <c r="AG46" s="41">
        <f>SUMIFS('VIN -MEGA'!$R:$R,'VIN -MEGA'!$D:$D,AG$1,'VIN -MEGA'!$K:$K,$A46)+SUMIFS('PXK-HÓA ĐƠN'!$R:$R,'PXK-HÓA ĐƠN'!$D:$D,AG$1,'PXK-HÓA ĐƠN'!$K:$K,$A46)</f>
        <v>0</v>
      </c>
      <c r="AH46" s="41">
        <f>SUMIFS('VIN -MEGA'!$R:$R,'VIN -MEGA'!$D:$D,AH$1,'VIN -MEGA'!$K:$K,$A46)+SUMIFS('PXK-HÓA ĐƠN'!$R:$R,'PXK-HÓA ĐƠN'!$D:$D,AH$1,'PXK-HÓA ĐƠN'!$K:$K,$A46)</f>
        <v>0</v>
      </c>
      <c r="AI46" s="41">
        <f>SUMIFS('VIN -MEGA'!$R:$R,'VIN -MEGA'!$D:$D,AI$1,'VIN -MEGA'!$K:$K,$A46)+SUMIFS('PXK-HÓA ĐƠN'!$R:$R,'PXK-HÓA ĐƠN'!$D:$D,AI$1,'PXK-HÓA ĐƠN'!$K:$K,$A46)</f>
        <v>0</v>
      </c>
      <c r="AJ46" s="41">
        <f>SUMIFS('VIN -MEGA'!$R:$R,'VIN -MEGA'!$D:$D,AJ$1,'VIN -MEGA'!$K:$K,$A46)+SUMIFS('PXK-HÓA ĐƠN'!$R:$R,'PXK-HÓA ĐƠN'!$D:$D,AJ$1,'PXK-HÓA ĐƠN'!$K:$K,$A46)</f>
        <v>0</v>
      </c>
    </row>
    <row r="47" spans="1:36" ht="18.75" hidden="1" customHeight="1" x14ac:dyDescent="0.25">
      <c r="A47" s="23" t="s">
        <v>7653</v>
      </c>
      <c r="B47" s="22" t="s">
        <v>7261</v>
      </c>
      <c r="C47" s="24" t="s">
        <v>29</v>
      </c>
      <c r="D47" t="str">
        <f t="shared" si="1"/>
        <v>Đang kinh doanh</v>
      </c>
      <c r="E47" s="43">
        <f t="shared" si="2"/>
        <v>425</v>
      </c>
      <c r="F47" s="43"/>
      <c r="G47" s="41">
        <f>SUMIFS('VIN -MEGA'!$R:$R,'VIN -MEGA'!$D:$D,G$1,'VIN -MEGA'!$K:$K,$A47)+SUMIFS('PXK-HÓA ĐƠN'!$R:$R,'PXK-HÓA ĐƠN'!$D:$D,G$1,'PXK-HÓA ĐƠN'!$K:$K,$A47)</f>
        <v>0</v>
      </c>
      <c r="H47" s="41">
        <f>SUMIFS('VIN -MEGA'!$R:$R,'VIN -MEGA'!$D:$D,H$1,'VIN -MEGA'!$K:$K,$A47)+SUMIFS('PXK-HÓA ĐƠN'!$R:$R,'PXK-HÓA ĐƠN'!$D:$D,H$1,'PXK-HÓA ĐƠN'!$K:$K,$A47)</f>
        <v>65</v>
      </c>
      <c r="I47" s="41">
        <f>SUMIFS('VIN -MEGA'!$R:$R,'VIN -MEGA'!$D:$D,I$1,'VIN -MEGA'!$K:$K,$A47)+SUMIFS('PXK-HÓA ĐƠN'!$R:$R,'PXK-HÓA ĐƠN'!$D:$D,I$1,'PXK-HÓA ĐƠN'!$K:$K,$A47)</f>
        <v>3</v>
      </c>
      <c r="J47" s="41">
        <f>SUMIFS('VIN -MEGA'!$R:$R,'VIN -MEGA'!$D:$D,J$1,'VIN -MEGA'!$K:$K,$A47)+SUMIFS('PXK-HÓA ĐƠN'!$R:$R,'PXK-HÓA ĐƠN'!$D:$D,J$1,'PXK-HÓA ĐƠN'!$K:$K,$A47)</f>
        <v>0</v>
      </c>
      <c r="K47" s="41">
        <f>SUMIFS('VIN -MEGA'!$R:$R,'VIN -MEGA'!$D:$D,K$1,'VIN -MEGA'!$K:$K,$A47)+SUMIFS('PXK-HÓA ĐƠN'!$R:$R,'PXK-HÓA ĐƠN'!$D:$D,K$1,'PXK-HÓA ĐƠN'!$K:$K,$A47)</f>
        <v>173</v>
      </c>
      <c r="L47" s="41">
        <f>SUMIFS('VIN -MEGA'!$R:$R,'VIN -MEGA'!$D:$D,L$1,'VIN -MEGA'!$K:$K,$A47)+SUMIFS('PXK-HÓA ĐƠN'!$R:$R,'PXK-HÓA ĐƠN'!$D:$D,L$1,'PXK-HÓA ĐƠN'!$K:$K,$A47)</f>
        <v>63</v>
      </c>
      <c r="M47" s="41">
        <f>SUMIFS('VIN -MEGA'!$R:$R,'VIN -MEGA'!$D:$D,M$1,'VIN -MEGA'!$K:$K,$A47)+SUMIFS('PXK-HÓA ĐƠN'!$R:$R,'PXK-HÓA ĐƠN'!$D:$D,M$1,'PXK-HÓA ĐƠN'!$K:$K,$A47)</f>
        <v>10</v>
      </c>
      <c r="N47" s="41">
        <f>SUMIFS('VIN -MEGA'!$R:$R,'VIN -MEGA'!$D:$D,N$1,'VIN -MEGA'!$K:$K,$A47)+SUMIFS('PXK-HÓA ĐƠN'!$R:$R,'PXK-HÓA ĐƠN'!$D:$D,N$1,'PXK-HÓA ĐƠN'!$K:$K,$A47)</f>
        <v>11</v>
      </c>
      <c r="O47" s="41">
        <f>SUMIFS('VIN -MEGA'!$R:$R,'VIN -MEGA'!$D:$D,O$1,'VIN -MEGA'!$K:$K,$A47)+SUMIFS('PXK-HÓA ĐƠN'!$R:$R,'PXK-HÓA ĐƠN'!$D:$D,O$1,'PXK-HÓA ĐƠN'!$K:$K,$A47)</f>
        <v>100</v>
      </c>
      <c r="P47" s="41">
        <f>SUMIFS('VIN -MEGA'!$R:$R,'VIN -MEGA'!$D:$D,P$1,'VIN -MEGA'!$K:$K,$A47)+SUMIFS('PXK-HÓA ĐƠN'!$R:$R,'PXK-HÓA ĐƠN'!$D:$D,P$1,'PXK-HÓA ĐƠN'!$K:$K,$A47)</f>
        <v>0</v>
      </c>
      <c r="Q47" s="41">
        <f>SUMIFS('VIN -MEGA'!$R:$R,'VIN -MEGA'!$D:$D,Q$1,'VIN -MEGA'!$K:$K,$A47)+SUMIFS('PXK-HÓA ĐƠN'!$R:$R,'PXK-HÓA ĐƠN'!$D:$D,Q$1,'PXK-HÓA ĐƠN'!$K:$K,$A47)</f>
        <v>0</v>
      </c>
      <c r="R47" s="41">
        <f>SUMIFS('VIN -MEGA'!$R:$R,'VIN -MEGA'!$D:$D,R$1,'VIN -MEGA'!$K:$K,$A47)+SUMIFS('PXK-HÓA ĐƠN'!$R:$R,'PXK-HÓA ĐƠN'!$D:$D,R$1,'PXK-HÓA ĐƠN'!$K:$K,$A47)</f>
        <v>0</v>
      </c>
      <c r="S47" s="41">
        <f>SUMIFS('VIN -MEGA'!$R:$R,'VIN -MEGA'!$D:$D,S$1,'VIN -MEGA'!$K:$K,$A47)+SUMIFS('PXK-HÓA ĐƠN'!$R:$R,'PXK-HÓA ĐƠN'!$D:$D,S$1,'PXK-HÓA ĐƠN'!$K:$K,$A47)</f>
        <v>0</v>
      </c>
      <c r="T47" s="41">
        <f>SUMIFS('VIN -MEGA'!$R:$R,'VIN -MEGA'!$D:$D,T$1,'VIN -MEGA'!$K:$K,$A47)+SUMIFS('PXK-HÓA ĐƠN'!$R:$R,'PXK-HÓA ĐƠN'!$D:$D,T$1,'PXK-HÓA ĐƠN'!$K:$K,$A47)</f>
        <v>0</v>
      </c>
      <c r="U47" s="41">
        <f>SUMIFS('VIN -MEGA'!$R:$R,'VIN -MEGA'!$D:$D,U$1,'VIN -MEGA'!$K:$K,$A47)+SUMIFS('PXK-HÓA ĐƠN'!$R:$R,'PXK-HÓA ĐƠN'!$D:$D,U$1,'PXK-HÓA ĐƠN'!$K:$K,$A47)</f>
        <v>0</v>
      </c>
      <c r="V47" s="41">
        <f>SUMIFS('VIN -MEGA'!$R:$R,'VIN -MEGA'!$D:$D,V$1,'VIN -MEGA'!$K:$K,$A47)+SUMIFS('PXK-HÓA ĐƠN'!$R:$R,'PXK-HÓA ĐƠN'!$D:$D,V$1,'PXK-HÓA ĐƠN'!$K:$K,$A47)</f>
        <v>0</v>
      </c>
      <c r="W47" s="41">
        <f>SUMIFS('VIN -MEGA'!$R:$R,'VIN -MEGA'!$D:$D,W$1,'VIN -MEGA'!$K:$K,$A47)+SUMIFS('PXK-HÓA ĐƠN'!$R:$R,'PXK-HÓA ĐƠN'!$D:$D,W$1,'PXK-HÓA ĐƠN'!$K:$K,$A47)</f>
        <v>0</v>
      </c>
      <c r="X47" s="41">
        <f>SUMIFS('VIN -MEGA'!$R:$R,'VIN -MEGA'!$D:$D,X$1,'VIN -MEGA'!$K:$K,$A47)+SUMIFS('PXK-HÓA ĐƠN'!$R:$R,'PXK-HÓA ĐƠN'!$D:$D,X$1,'PXK-HÓA ĐƠN'!$K:$K,$A47)</f>
        <v>0</v>
      </c>
      <c r="Y47" s="41">
        <f>SUMIFS('VIN -MEGA'!$R:$R,'VIN -MEGA'!$D:$D,Y$1,'VIN -MEGA'!$K:$K,$A47)+SUMIFS('PXK-HÓA ĐƠN'!$R:$R,'PXK-HÓA ĐƠN'!$D:$D,Y$1,'PXK-HÓA ĐƠN'!$K:$K,$A47)</f>
        <v>0</v>
      </c>
      <c r="Z47" s="41">
        <f>SUMIFS('VIN -MEGA'!$R:$R,'VIN -MEGA'!$D:$D,Z$1,'VIN -MEGA'!$K:$K,$A47)+SUMIFS('PXK-HÓA ĐƠN'!$R:$R,'PXK-HÓA ĐƠN'!$D:$D,Z$1,'PXK-HÓA ĐƠN'!$K:$K,$A47)</f>
        <v>0</v>
      </c>
      <c r="AA47" s="41">
        <f>SUMIFS('VIN -MEGA'!$R:$R,'VIN -MEGA'!$D:$D,AA$1,'VIN -MEGA'!$K:$K,$A47)+SUMIFS('PXK-HÓA ĐƠN'!$R:$R,'PXK-HÓA ĐƠN'!$D:$D,AA$1,'PXK-HÓA ĐƠN'!$K:$K,$A47)</f>
        <v>0</v>
      </c>
      <c r="AB47" s="41">
        <f>SUMIFS('VIN -MEGA'!$R:$R,'VIN -MEGA'!$D:$D,AB$1,'VIN -MEGA'!$K:$K,$A47)+SUMIFS('PXK-HÓA ĐƠN'!$R:$R,'PXK-HÓA ĐƠN'!$D:$D,AB$1,'PXK-HÓA ĐƠN'!$K:$K,$A47)</f>
        <v>0</v>
      </c>
      <c r="AC47" s="41">
        <f>SUMIFS('VIN -MEGA'!$R:$R,'VIN -MEGA'!$D:$D,AC$1,'VIN -MEGA'!$K:$K,$A47)+SUMIFS('PXK-HÓA ĐƠN'!$R:$R,'PXK-HÓA ĐƠN'!$D:$D,AC$1,'PXK-HÓA ĐƠN'!$K:$K,$A47)</f>
        <v>0</v>
      </c>
      <c r="AD47" s="41">
        <f>SUMIFS('VIN -MEGA'!$R:$R,'VIN -MEGA'!$D:$D,AD$1,'VIN -MEGA'!$K:$K,$A47)+SUMIFS('PXK-HÓA ĐƠN'!$R:$R,'PXK-HÓA ĐƠN'!$D:$D,AD$1,'PXK-HÓA ĐƠN'!$K:$K,$A47)</f>
        <v>0</v>
      </c>
      <c r="AE47" s="41">
        <f>SUMIFS('VIN -MEGA'!$R:$R,'VIN -MEGA'!$D:$D,AE$1,'VIN -MEGA'!$K:$K,$A47)+SUMIFS('PXK-HÓA ĐƠN'!$R:$R,'PXK-HÓA ĐƠN'!$D:$D,AE$1,'PXK-HÓA ĐƠN'!$K:$K,$A47)</f>
        <v>0</v>
      </c>
      <c r="AF47" s="41">
        <f>SUMIFS('VIN -MEGA'!$R:$R,'VIN -MEGA'!$D:$D,AF$1,'VIN -MEGA'!$K:$K,$A47)+SUMIFS('PXK-HÓA ĐƠN'!$R:$R,'PXK-HÓA ĐƠN'!$D:$D,AF$1,'PXK-HÓA ĐƠN'!$K:$K,$A47)</f>
        <v>0</v>
      </c>
      <c r="AG47" s="41">
        <f>SUMIFS('VIN -MEGA'!$R:$R,'VIN -MEGA'!$D:$D,AG$1,'VIN -MEGA'!$K:$K,$A47)+SUMIFS('PXK-HÓA ĐƠN'!$R:$R,'PXK-HÓA ĐƠN'!$D:$D,AG$1,'PXK-HÓA ĐƠN'!$K:$K,$A47)</f>
        <v>0</v>
      </c>
      <c r="AH47" s="41">
        <f>SUMIFS('VIN -MEGA'!$R:$R,'VIN -MEGA'!$D:$D,AH$1,'VIN -MEGA'!$K:$K,$A47)+SUMIFS('PXK-HÓA ĐƠN'!$R:$R,'PXK-HÓA ĐƠN'!$D:$D,AH$1,'PXK-HÓA ĐƠN'!$K:$K,$A47)</f>
        <v>0</v>
      </c>
      <c r="AI47" s="41">
        <f>SUMIFS('VIN -MEGA'!$R:$R,'VIN -MEGA'!$D:$D,AI$1,'VIN -MEGA'!$K:$K,$A47)+SUMIFS('PXK-HÓA ĐƠN'!$R:$R,'PXK-HÓA ĐƠN'!$D:$D,AI$1,'PXK-HÓA ĐƠN'!$K:$K,$A47)</f>
        <v>0</v>
      </c>
      <c r="AJ47" s="41">
        <f>SUMIFS('VIN -MEGA'!$R:$R,'VIN -MEGA'!$D:$D,AJ$1,'VIN -MEGA'!$K:$K,$A47)+SUMIFS('PXK-HÓA ĐƠN'!$R:$R,'PXK-HÓA ĐƠN'!$D:$D,AJ$1,'PXK-HÓA ĐƠN'!$K:$K,$A47)</f>
        <v>0</v>
      </c>
    </row>
    <row r="48" spans="1:36" ht="18.75" hidden="1" customHeight="1" x14ac:dyDescent="0.25">
      <c r="A48" s="23" t="s">
        <v>7654</v>
      </c>
      <c r="B48" s="22" t="s">
        <v>7261</v>
      </c>
      <c r="C48" s="24" t="s">
        <v>1761</v>
      </c>
      <c r="D48" t="str">
        <f t="shared" si="1"/>
        <v>Không kinh doanh</v>
      </c>
      <c r="E48" s="43">
        <f t="shared" si="2"/>
        <v>0</v>
      </c>
      <c r="F48" s="43"/>
      <c r="G48" s="41">
        <f>SUMIFS('VIN -MEGA'!$R:$R,'VIN -MEGA'!$D:$D,G$1,'VIN -MEGA'!$K:$K,$A48)+SUMIFS('PXK-HÓA ĐƠN'!$R:$R,'PXK-HÓA ĐƠN'!$D:$D,G$1,'PXK-HÓA ĐƠN'!$K:$K,$A48)</f>
        <v>0</v>
      </c>
      <c r="H48" s="41">
        <f>SUMIFS('VIN -MEGA'!$R:$R,'VIN -MEGA'!$D:$D,H$1,'VIN -MEGA'!$K:$K,$A48)+SUMIFS('PXK-HÓA ĐƠN'!$R:$R,'PXK-HÓA ĐƠN'!$D:$D,H$1,'PXK-HÓA ĐƠN'!$K:$K,$A48)</f>
        <v>0</v>
      </c>
      <c r="I48" s="41">
        <f>SUMIFS('VIN -MEGA'!$R:$R,'VIN -MEGA'!$D:$D,I$1,'VIN -MEGA'!$K:$K,$A48)+SUMIFS('PXK-HÓA ĐƠN'!$R:$R,'PXK-HÓA ĐƠN'!$D:$D,I$1,'PXK-HÓA ĐƠN'!$K:$K,$A48)</f>
        <v>0</v>
      </c>
      <c r="J48" s="41">
        <f>SUMIFS('VIN -MEGA'!$R:$R,'VIN -MEGA'!$D:$D,J$1,'VIN -MEGA'!$K:$K,$A48)+SUMIFS('PXK-HÓA ĐƠN'!$R:$R,'PXK-HÓA ĐƠN'!$D:$D,J$1,'PXK-HÓA ĐƠN'!$K:$K,$A48)</f>
        <v>0</v>
      </c>
      <c r="K48" s="41">
        <f>SUMIFS('VIN -MEGA'!$R:$R,'VIN -MEGA'!$D:$D,K$1,'VIN -MEGA'!$K:$K,$A48)+SUMIFS('PXK-HÓA ĐƠN'!$R:$R,'PXK-HÓA ĐƠN'!$D:$D,K$1,'PXK-HÓA ĐƠN'!$K:$K,$A48)</f>
        <v>0</v>
      </c>
      <c r="L48" s="41">
        <f>SUMIFS('VIN -MEGA'!$R:$R,'VIN -MEGA'!$D:$D,L$1,'VIN -MEGA'!$K:$K,$A48)+SUMIFS('PXK-HÓA ĐƠN'!$R:$R,'PXK-HÓA ĐƠN'!$D:$D,L$1,'PXK-HÓA ĐƠN'!$K:$K,$A48)</f>
        <v>0</v>
      </c>
      <c r="M48" s="41">
        <f>SUMIFS('VIN -MEGA'!$R:$R,'VIN -MEGA'!$D:$D,M$1,'VIN -MEGA'!$K:$K,$A48)+SUMIFS('PXK-HÓA ĐƠN'!$R:$R,'PXK-HÓA ĐƠN'!$D:$D,M$1,'PXK-HÓA ĐƠN'!$K:$K,$A48)</f>
        <v>0</v>
      </c>
      <c r="N48" s="41">
        <f>SUMIFS('VIN -MEGA'!$R:$R,'VIN -MEGA'!$D:$D,N$1,'VIN -MEGA'!$K:$K,$A48)+SUMIFS('PXK-HÓA ĐƠN'!$R:$R,'PXK-HÓA ĐƠN'!$D:$D,N$1,'PXK-HÓA ĐƠN'!$K:$K,$A48)</f>
        <v>0</v>
      </c>
      <c r="O48" s="41">
        <f>SUMIFS('VIN -MEGA'!$R:$R,'VIN -MEGA'!$D:$D,O$1,'VIN -MEGA'!$K:$K,$A48)+SUMIFS('PXK-HÓA ĐƠN'!$R:$R,'PXK-HÓA ĐƠN'!$D:$D,O$1,'PXK-HÓA ĐƠN'!$K:$K,$A48)</f>
        <v>0</v>
      </c>
      <c r="P48" s="41">
        <f>SUMIFS('VIN -MEGA'!$R:$R,'VIN -MEGA'!$D:$D,P$1,'VIN -MEGA'!$K:$K,$A48)+SUMIFS('PXK-HÓA ĐƠN'!$R:$R,'PXK-HÓA ĐƠN'!$D:$D,P$1,'PXK-HÓA ĐƠN'!$K:$K,$A48)</f>
        <v>0</v>
      </c>
      <c r="Q48" s="41">
        <f>SUMIFS('VIN -MEGA'!$R:$R,'VIN -MEGA'!$D:$D,Q$1,'VIN -MEGA'!$K:$K,$A48)+SUMIFS('PXK-HÓA ĐƠN'!$R:$R,'PXK-HÓA ĐƠN'!$D:$D,Q$1,'PXK-HÓA ĐƠN'!$K:$K,$A48)</f>
        <v>0</v>
      </c>
      <c r="R48" s="41">
        <f>SUMIFS('VIN -MEGA'!$R:$R,'VIN -MEGA'!$D:$D,R$1,'VIN -MEGA'!$K:$K,$A48)+SUMIFS('PXK-HÓA ĐƠN'!$R:$R,'PXK-HÓA ĐƠN'!$D:$D,R$1,'PXK-HÓA ĐƠN'!$K:$K,$A48)</f>
        <v>0</v>
      </c>
      <c r="S48" s="41">
        <f>SUMIFS('VIN -MEGA'!$R:$R,'VIN -MEGA'!$D:$D,S$1,'VIN -MEGA'!$K:$K,$A48)+SUMIFS('PXK-HÓA ĐƠN'!$R:$R,'PXK-HÓA ĐƠN'!$D:$D,S$1,'PXK-HÓA ĐƠN'!$K:$K,$A48)</f>
        <v>0</v>
      </c>
      <c r="T48" s="41">
        <f>SUMIFS('VIN -MEGA'!$R:$R,'VIN -MEGA'!$D:$D,T$1,'VIN -MEGA'!$K:$K,$A48)+SUMIFS('PXK-HÓA ĐƠN'!$R:$R,'PXK-HÓA ĐƠN'!$D:$D,T$1,'PXK-HÓA ĐƠN'!$K:$K,$A48)</f>
        <v>0</v>
      </c>
      <c r="U48" s="41">
        <f>SUMIFS('VIN -MEGA'!$R:$R,'VIN -MEGA'!$D:$D,U$1,'VIN -MEGA'!$K:$K,$A48)+SUMIFS('PXK-HÓA ĐƠN'!$R:$R,'PXK-HÓA ĐƠN'!$D:$D,U$1,'PXK-HÓA ĐƠN'!$K:$K,$A48)</f>
        <v>0</v>
      </c>
      <c r="V48" s="41">
        <f>SUMIFS('VIN -MEGA'!$R:$R,'VIN -MEGA'!$D:$D,V$1,'VIN -MEGA'!$K:$K,$A48)+SUMIFS('PXK-HÓA ĐƠN'!$R:$R,'PXK-HÓA ĐƠN'!$D:$D,V$1,'PXK-HÓA ĐƠN'!$K:$K,$A48)</f>
        <v>0</v>
      </c>
      <c r="W48" s="41">
        <f>SUMIFS('VIN -MEGA'!$R:$R,'VIN -MEGA'!$D:$D,W$1,'VIN -MEGA'!$K:$K,$A48)+SUMIFS('PXK-HÓA ĐƠN'!$R:$R,'PXK-HÓA ĐƠN'!$D:$D,W$1,'PXK-HÓA ĐƠN'!$K:$K,$A48)</f>
        <v>0</v>
      </c>
      <c r="X48" s="41">
        <f>SUMIFS('VIN -MEGA'!$R:$R,'VIN -MEGA'!$D:$D,X$1,'VIN -MEGA'!$K:$K,$A48)+SUMIFS('PXK-HÓA ĐƠN'!$R:$R,'PXK-HÓA ĐƠN'!$D:$D,X$1,'PXK-HÓA ĐƠN'!$K:$K,$A48)</f>
        <v>0</v>
      </c>
      <c r="Y48" s="41">
        <f>SUMIFS('VIN -MEGA'!$R:$R,'VIN -MEGA'!$D:$D,Y$1,'VIN -MEGA'!$K:$K,$A48)+SUMIFS('PXK-HÓA ĐƠN'!$R:$R,'PXK-HÓA ĐƠN'!$D:$D,Y$1,'PXK-HÓA ĐƠN'!$K:$K,$A48)</f>
        <v>0</v>
      </c>
      <c r="Z48" s="41">
        <f>SUMIFS('VIN -MEGA'!$R:$R,'VIN -MEGA'!$D:$D,Z$1,'VIN -MEGA'!$K:$K,$A48)+SUMIFS('PXK-HÓA ĐƠN'!$R:$R,'PXK-HÓA ĐƠN'!$D:$D,Z$1,'PXK-HÓA ĐƠN'!$K:$K,$A48)</f>
        <v>0</v>
      </c>
      <c r="AA48" s="41">
        <f>SUMIFS('VIN -MEGA'!$R:$R,'VIN -MEGA'!$D:$D,AA$1,'VIN -MEGA'!$K:$K,$A48)+SUMIFS('PXK-HÓA ĐƠN'!$R:$R,'PXK-HÓA ĐƠN'!$D:$D,AA$1,'PXK-HÓA ĐƠN'!$K:$K,$A48)</f>
        <v>0</v>
      </c>
      <c r="AB48" s="41">
        <f>SUMIFS('VIN -MEGA'!$R:$R,'VIN -MEGA'!$D:$D,AB$1,'VIN -MEGA'!$K:$K,$A48)+SUMIFS('PXK-HÓA ĐƠN'!$R:$R,'PXK-HÓA ĐƠN'!$D:$D,AB$1,'PXK-HÓA ĐƠN'!$K:$K,$A48)</f>
        <v>0</v>
      </c>
      <c r="AC48" s="41">
        <f>SUMIFS('VIN -MEGA'!$R:$R,'VIN -MEGA'!$D:$D,AC$1,'VIN -MEGA'!$K:$K,$A48)+SUMIFS('PXK-HÓA ĐƠN'!$R:$R,'PXK-HÓA ĐƠN'!$D:$D,AC$1,'PXK-HÓA ĐƠN'!$K:$K,$A48)</f>
        <v>0</v>
      </c>
      <c r="AD48" s="41">
        <f>SUMIFS('VIN -MEGA'!$R:$R,'VIN -MEGA'!$D:$D,AD$1,'VIN -MEGA'!$K:$K,$A48)+SUMIFS('PXK-HÓA ĐƠN'!$R:$R,'PXK-HÓA ĐƠN'!$D:$D,AD$1,'PXK-HÓA ĐƠN'!$K:$K,$A48)</f>
        <v>0</v>
      </c>
      <c r="AE48" s="41">
        <f>SUMIFS('VIN -MEGA'!$R:$R,'VIN -MEGA'!$D:$D,AE$1,'VIN -MEGA'!$K:$K,$A48)+SUMIFS('PXK-HÓA ĐƠN'!$R:$R,'PXK-HÓA ĐƠN'!$D:$D,AE$1,'PXK-HÓA ĐƠN'!$K:$K,$A48)</f>
        <v>0</v>
      </c>
      <c r="AF48" s="41">
        <f>SUMIFS('VIN -MEGA'!$R:$R,'VIN -MEGA'!$D:$D,AF$1,'VIN -MEGA'!$K:$K,$A48)+SUMIFS('PXK-HÓA ĐƠN'!$R:$R,'PXK-HÓA ĐƠN'!$D:$D,AF$1,'PXK-HÓA ĐƠN'!$K:$K,$A48)</f>
        <v>0</v>
      </c>
      <c r="AG48" s="41">
        <f>SUMIFS('VIN -MEGA'!$R:$R,'VIN -MEGA'!$D:$D,AG$1,'VIN -MEGA'!$K:$K,$A48)+SUMIFS('PXK-HÓA ĐƠN'!$R:$R,'PXK-HÓA ĐƠN'!$D:$D,AG$1,'PXK-HÓA ĐƠN'!$K:$K,$A48)</f>
        <v>0</v>
      </c>
      <c r="AH48" s="41">
        <f>SUMIFS('VIN -MEGA'!$R:$R,'VIN -MEGA'!$D:$D,AH$1,'VIN -MEGA'!$K:$K,$A48)+SUMIFS('PXK-HÓA ĐƠN'!$R:$R,'PXK-HÓA ĐƠN'!$D:$D,AH$1,'PXK-HÓA ĐƠN'!$K:$K,$A48)</f>
        <v>0</v>
      </c>
      <c r="AI48" s="41">
        <f>SUMIFS('VIN -MEGA'!$R:$R,'VIN -MEGA'!$D:$D,AI$1,'VIN -MEGA'!$K:$K,$A48)+SUMIFS('PXK-HÓA ĐƠN'!$R:$R,'PXK-HÓA ĐƠN'!$D:$D,AI$1,'PXK-HÓA ĐƠN'!$K:$K,$A48)</f>
        <v>0</v>
      </c>
      <c r="AJ48" s="41">
        <f>SUMIFS('VIN -MEGA'!$R:$R,'VIN -MEGA'!$D:$D,AJ$1,'VIN -MEGA'!$K:$K,$A48)+SUMIFS('PXK-HÓA ĐƠN'!$R:$R,'PXK-HÓA ĐƠN'!$D:$D,AJ$1,'PXK-HÓA ĐƠN'!$K:$K,$A48)</f>
        <v>0</v>
      </c>
    </row>
    <row r="49" spans="1:36" ht="18.75" hidden="1" customHeight="1" x14ac:dyDescent="0.25">
      <c r="A49" s="23" t="s">
        <v>1735</v>
      </c>
      <c r="B49" s="22" t="s">
        <v>1736</v>
      </c>
      <c r="C49" s="24" t="s">
        <v>29</v>
      </c>
      <c r="D49" t="str">
        <f t="shared" si="1"/>
        <v>Không kinh doanh</v>
      </c>
      <c r="E49" s="43">
        <f t="shared" si="2"/>
        <v>0</v>
      </c>
      <c r="F49" s="43"/>
      <c r="G49" s="41">
        <f>SUMIFS('VIN -MEGA'!$R:$R,'VIN -MEGA'!$D:$D,G$1,'VIN -MEGA'!$K:$K,$A49)+SUMIFS('PXK-HÓA ĐƠN'!$R:$R,'PXK-HÓA ĐƠN'!$D:$D,G$1,'PXK-HÓA ĐƠN'!$K:$K,$A49)</f>
        <v>0</v>
      </c>
      <c r="H49" s="41">
        <f>SUMIFS('VIN -MEGA'!$R:$R,'VIN -MEGA'!$D:$D,H$1,'VIN -MEGA'!$K:$K,$A49)+SUMIFS('PXK-HÓA ĐƠN'!$R:$R,'PXK-HÓA ĐƠN'!$D:$D,H$1,'PXK-HÓA ĐƠN'!$K:$K,$A49)</f>
        <v>0</v>
      </c>
      <c r="I49" s="41">
        <f>SUMIFS('VIN -MEGA'!$R:$R,'VIN -MEGA'!$D:$D,I$1,'VIN -MEGA'!$K:$K,$A49)+SUMIFS('PXK-HÓA ĐƠN'!$R:$R,'PXK-HÓA ĐƠN'!$D:$D,I$1,'PXK-HÓA ĐƠN'!$K:$K,$A49)</f>
        <v>0</v>
      </c>
      <c r="J49" s="41">
        <f>SUMIFS('VIN -MEGA'!$R:$R,'VIN -MEGA'!$D:$D,J$1,'VIN -MEGA'!$K:$K,$A49)+SUMIFS('PXK-HÓA ĐƠN'!$R:$R,'PXK-HÓA ĐƠN'!$D:$D,J$1,'PXK-HÓA ĐƠN'!$K:$K,$A49)</f>
        <v>0</v>
      </c>
      <c r="K49" s="41">
        <f>SUMIFS('VIN -MEGA'!$R:$R,'VIN -MEGA'!$D:$D,K$1,'VIN -MEGA'!$K:$K,$A49)+SUMIFS('PXK-HÓA ĐƠN'!$R:$R,'PXK-HÓA ĐƠN'!$D:$D,K$1,'PXK-HÓA ĐƠN'!$K:$K,$A49)</f>
        <v>0</v>
      </c>
      <c r="L49" s="41">
        <f>SUMIFS('VIN -MEGA'!$R:$R,'VIN -MEGA'!$D:$D,L$1,'VIN -MEGA'!$K:$K,$A49)+SUMIFS('PXK-HÓA ĐƠN'!$R:$R,'PXK-HÓA ĐƠN'!$D:$D,L$1,'PXK-HÓA ĐƠN'!$K:$K,$A49)</f>
        <v>0</v>
      </c>
      <c r="M49" s="41">
        <f>SUMIFS('VIN -MEGA'!$R:$R,'VIN -MEGA'!$D:$D,M$1,'VIN -MEGA'!$K:$K,$A49)+SUMIFS('PXK-HÓA ĐƠN'!$R:$R,'PXK-HÓA ĐƠN'!$D:$D,M$1,'PXK-HÓA ĐƠN'!$K:$K,$A49)</f>
        <v>0</v>
      </c>
      <c r="N49" s="41">
        <f>SUMIFS('VIN -MEGA'!$R:$R,'VIN -MEGA'!$D:$D,N$1,'VIN -MEGA'!$K:$K,$A49)+SUMIFS('PXK-HÓA ĐƠN'!$R:$R,'PXK-HÓA ĐƠN'!$D:$D,N$1,'PXK-HÓA ĐƠN'!$K:$K,$A49)</f>
        <v>0</v>
      </c>
      <c r="O49" s="41">
        <f>SUMIFS('VIN -MEGA'!$R:$R,'VIN -MEGA'!$D:$D,O$1,'VIN -MEGA'!$K:$K,$A49)+SUMIFS('PXK-HÓA ĐƠN'!$R:$R,'PXK-HÓA ĐƠN'!$D:$D,O$1,'PXK-HÓA ĐƠN'!$K:$K,$A49)</f>
        <v>0</v>
      </c>
      <c r="P49" s="41">
        <f>SUMIFS('VIN -MEGA'!$R:$R,'VIN -MEGA'!$D:$D,P$1,'VIN -MEGA'!$K:$K,$A49)+SUMIFS('PXK-HÓA ĐƠN'!$R:$R,'PXK-HÓA ĐƠN'!$D:$D,P$1,'PXK-HÓA ĐƠN'!$K:$K,$A49)</f>
        <v>0</v>
      </c>
      <c r="Q49" s="41">
        <f>SUMIFS('VIN -MEGA'!$R:$R,'VIN -MEGA'!$D:$D,Q$1,'VIN -MEGA'!$K:$K,$A49)+SUMIFS('PXK-HÓA ĐƠN'!$R:$R,'PXK-HÓA ĐƠN'!$D:$D,Q$1,'PXK-HÓA ĐƠN'!$K:$K,$A49)</f>
        <v>0</v>
      </c>
      <c r="R49" s="41">
        <f>SUMIFS('VIN -MEGA'!$R:$R,'VIN -MEGA'!$D:$D,R$1,'VIN -MEGA'!$K:$K,$A49)+SUMIFS('PXK-HÓA ĐƠN'!$R:$R,'PXK-HÓA ĐƠN'!$D:$D,R$1,'PXK-HÓA ĐƠN'!$K:$K,$A49)</f>
        <v>0</v>
      </c>
      <c r="S49" s="41">
        <f>SUMIFS('VIN -MEGA'!$R:$R,'VIN -MEGA'!$D:$D,S$1,'VIN -MEGA'!$K:$K,$A49)+SUMIFS('PXK-HÓA ĐƠN'!$R:$R,'PXK-HÓA ĐƠN'!$D:$D,S$1,'PXK-HÓA ĐƠN'!$K:$K,$A49)</f>
        <v>0</v>
      </c>
      <c r="T49" s="41">
        <f>SUMIFS('VIN -MEGA'!$R:$R,'VIN -MEGA'!$D:$D,T$1,'VIN -MEGA'!$K:$K,$A49)+SUMIFS('PXK-HÓA ĐƠN'!$R:$R,'PXK-HÓA ĐƠN'!$D:$D,T$1,'PXK-HÓA ĐƠN'!$K:$K,$A49)</f>
        <v>0</v>
      </c>
      <c r="U49" s="41">
        <f>SUMIFS('VIN -MEGA'!$R:$R,'VIN -MEGA'!$D:$D,U$1,'VIN -MEGA'!$K:$K,$A49)+SUMIFS('PXK-HÓA ĐƠN'!$R:$R,'PXK-HÓA ĐƠN'!$D:$D,U$1,'PXK-HÓA ĐƠN'!$K:$K,$A49)</f>
        <v>0</v>
      </c>
      <c r="V49" s="41">
        <f>SUMIFS('VIN -MEGA'!$R:$R,'VIN -MEGA'!$D:$D,V$1,'VIN -MEGA'!$K:$K,$A49)+SUMIFS('PXK-HÓA ĐƠN'!$R:$R,'PXK-HÓA ĐƠN'!$D:$D,V$1,'PXK-HÓA ĐƠN'!$K:$K,$A49)</f>
        <v>0</v>
      </c>
      <c r="W49" s="41">
        <f>SUMIFS('VIN -MEGA'!$R:$R,'VIN -MEGA'!$D:$D,W$1,'VIN -MEGA'!$K:$K,$A49)+SUMIFS('PXK-HÓA ĐƠN'!$R:$R,'PXK-HÓA ĐƠN'!$D:$D,W$1,'PXK-HÓA ĐƠN'!$K:$K,$A49)</f>
        <v>0</v>
      </c>
      <c r="X49" s="41">
        <f>SUMIFS('VIN -MEGA'!$R:$R,'VIN -MEGA'!$D:$D,X$1,'VIN -MEGA'!$K:$K,$A49)+SUMIFS('PXK-HÓA ĐƠN'!$R:$R,'PXK-HÓA ĐƠN'!$D:$D,X$1,'PXK-HÓA ĐƠN'!$K:$K,$A49)</f>
        <v>0</v>
      </c>
      <c r="Y49" s="41">
        <f>SUMIFS('VIN -MEGA'!$R:$R,'VIN -MEGA'!$D:$D,Y$1,'VIN -MEGA'!$K:$K,$A49)+SUMIFS('PXK-HÓA ĐƠN'!$R:$R,'PXK-HÓA ĐƠN'!$D:$D,Y$1,'PXK-HÓA ĐƠN'!$K:$K,$A49)</f>
        <v>0</v>
      </c>
      <c r="Z49" s="41">
        <f>SUMIFS('VIN -MEGA'!$R:$R,'VIN -MEGA'!$D:$D,Z$1,'VIN -MEGA'!$K:$K,$A49)+SUMIFS('PXK-HÓA ĐƠN'!$R:$R,'PXK-HÓA ĐƠN'!$D:$D,Z$1,'PXK-HÓA ĐƠN'!$K:$K,$A49)</f>
        <v>0</v>
      </c>
      <c r="AA49" s="41">
        <f>SUMIFS('VIN -MEGA'!$R:$R,'VIN -MEGA'!$D:$D,AA$1,'VIN -MEGA'!$K:$K,$A49)+SUMIFS('PXK-HÓA ĐƠN'!$R:$R,'PXK-HÓA ĐƠN'!$D:$D,AA$1,'PXK-HÓA ĐƠN'!$K:$K,$A49)</f>
        <v>0</v>
      </c>
      <c r="AB49" s="41">
        <f>SUMIFS('VIN -MEGA'!$R:$R,'VIN -MEGA'!$D:$D,AB$1,'VIN -MEGA'!$K:$K,$A49)+SUMIFS('PXK-HÓA ĐƠN'!$R:$R,'PXK-HÓA ĐƠN'!$D:$D,AB$1,'PXK-HÓA ĐƠN'!$K:$K,$A49)</f>
        <v>0</v>
      </c>
      <c r="AC49" s="41">
        <f>SUMIFS('VIN -MEGA'!$R:$R,'VIN -MEGA'!$D:$D,AC$1,'VIN -MEGA'!$K:$K,$A49)+SUMIFS('PXK-HÓA ĐƠN'!$R:$R,'PXK-HÓA ĐƠN'!$D:$D,AC$1,'PXK-HÓA ĐƠN'!$K:$K,$A49)</f>
        <v>0</v>
      </c>
      <c r="AD49" s="41">
        <f>SUMIFS('VIN -MEGA'!$R:$R,'VIN -MEGA'!$D:$D,AD$1,'VIN -MEGA'!$K:$K,$A49)+SUMIFS('PXK-HÓA ĐƠN'!$R:$R,'PXK-HÓA ĐƠN'!$D:$D,AD$1,'PXK-HÓA ĐƠN'!$K:$K,$A49)</f>
        <v>0</v>
      </c>
      <c r="AE49" s="41">
        <f>SUMIFS('VIN -MEGA'!$R:$R,'VIN -MEGA'!$D:$D,AE$1,'VIN -MEGA'!$K:$K,$A49)+SUMIFS('PXK-HÓA ĐƠN'!$R:$R,'PXK-HÓA ĐƠN'!$D:$D,AE$1,'PXK-HÓA ĐƠN'!$K:$K,$A49)</f>
        <v>0</v>
      </c>
      <c r="AF49" s="41">
        <f>SUMIFS('VIN -MEGA'!$R:$R,'VIN -MEGA'!$D:$D,AF$1,'VIN -MEGA'!$K:$K,$A49)+SUMIFS('PXK-HÓA ĐƠN'!$R:$R,'PXK-HÓA ĐƠN'!$D:$D,AF$1,'PXK-HÓA ĐƠN'!$K:$K,$A49)</f>
        <v>0</v>
      </c>
      <c r="AG49" s="41">
        <f>SUMIFS('VIN -MEGA'!$R:$R,'VIN -MEGA'!$D:$D,AG$1,'VIN -MEGA'!$K:$K,$A49)+SUMIFS('PXK-HÓA ĐƠN'!$R:$R,'PXK-HÓA ĐƠN'!$D:$D,AG$1,'PXK-HÓA ĐƠN'!$K:$K,$A49)</f>
        <v>0</v>
      </c>
      <c r="AH49" s="41">
        <f>SUMIFS('VIN -MEGA'!$R:$R,'VIN -MEGA'!$D:$D,AH$1,'VIN -MEGA'!$K:$K,$A49)+SUMIFS('PXK-HÓA ĐƠN'!$R:$R,'PXK-HÓA ĐƠN'!$D:$D,AH$1,'PXK-HÓA ĐƠN'!$K:$K,$A49)</f>
        <v>0</v>
      </c>
      <c r="AI49" s="41">
        <f>SUMIFS('VIN -MEGA'!$R:$R,'VIN -MEGA'!$D:$D,AI$1,'VIN -MEGA'!$K:$K,$A49)+SUMIFS('PXK-HÓA ĐƠN'!$R:$R,'PXK-HÓA ĐƠN'!$D:$D,AI$1,'PXK-HÓA ĐƠN'!$K:$K,$A49)</f>
        <v>0</v>
      </c>
      <c r="AJ49" s="41">
        <f>SUMIFS('VIN -MEGA'!$R:$R,'VIN -MEGA'!$D:$D,AJ$1,'VIN -MEGA'!$K:$K,$A49)+SUMIFS('PXK-HÓA ĐƠN'!$R:$R,'PXK-HÓA ĐƠN'!$D:$D,AJ$1,'PXK-HÓA ĐƠN'!$K:$K,$A49)</f>
        <v>0</v>
      </c>
    </row>
    <row r="50" spans="1:36" ht="18.75" customHeight="1" x14ac:dyDescent="0.25">
      <c r="A50" s="23" t="s">
        <v>46</v>
      </c>
      <c r="B50" s="22" t="s">
        <v>47</v>
      </c>
      <c r="C50" s="24" t="s">
        <v>29</v>
      </c>
      <c r="D50" t="str">
        <f t="shared" si="1"/>
        <v>Đang kinh doanh</v>
      </c>
      <c r="E50" s="43">
        <f t="shared" si="2"/>
        <v>431</v>
      </c>
      <c r="F50" s="43"/>
      <c r="G50" s="41">
        <f>SUMIFS('VIN -MEGA'!$R:$R,'VIN -MEGA'!$D:$D,G$1,'VIN -MEGA'!$K:$K,$A50)+SUMIFS('PXK-HÓA ĐƠN'!$R:$R,'PXK-HÓA ĐƠN'!$D:$D,G$1,'PXK-HÓA ĐƠN'!$K:$K,$A50)</f>
        <v>0</v>
      </c>
      <c r="H50" s="41">
        <f>SUMIFS('VIN -MEGA'!$R:$R,'VIN -MEGA'!$D:$D,H$1,'VIN -MEGA'!$K:$K,$A50)+SUMIFS('PXK-HÓA ĐƠN'!$R:$R,'PXK-HÓA ĐƠN'!$D:$D,H$1,'PXK-HÓA ĐƠN'!$K:$K,$A50)</f>
        <v>3</v>
      </c>
      <c r="I50" s="41">
        <f>SUMIFS('VIN -MEGA'!$R:$R,'VIN -MEGA'!$D:$D,I$1,'VIN -MEGA'!$K:$K,$A50)+SUMIFS('PXK-HÓA ĐƠN'!$R:$R,'PXK-HÓA ĐƠN'!$D:$D,I$1,'PXK-HÓA ĐƠN'!$K:$K,$A50)</f>
        <v>151</v>
      </c>
      <c r="J50" s="41">
        <f>SUMIFS('VIN -MEGA'!$R:$R,'VIN -MEGA'!$D:$D,J$1,'VIN -MEGA'!$K:$K,$A50)+SUMIFS('PXK-HÓA ĐƠN'!$R:$R,'PXK-HÓA ĐƠN'!$D:$D,J$1,'PXK-HÓA ĐƠN'!$K:$K,$A50)</f>
        <v>105</v>
      </c>
      <c r="K50" s="41">
        <f>SUMIFS('VIN -MEGA'!$R:$R,'VIN -MEGA'!$D:$D,K$1,'VIN -MEGA'!$K:$K,$A50)+SUMIFS('PXK-HÓA ĐƠN'!$R:$R,'PXK-HÓA ĐƠN'!$D:$D,K$1,'PXK-HÓA ĐƠN'!$K:$K,$A50)</f>
        <v>117</v>
      </c>
      <c r="L50" s="41">
        <f>SUMIFS('VIN -MEGA'!$R:$R,'VIN -MEGA'!$D:$D,L$1,'VIN -MEGA'!$K:$K,$A50)+SUMIFS('PXK-HÓA ĐƠN'!$R:$R,'PXK-HÓA ĐƠN'!$D:$D,L$1,'PXK-HÓA ĐƠN'!$K:$K,$A50)</f>
        <v>30</v>
      </c>
      <c r="M50" s="41">
        <f>SUMIFS('VIN -MEGA'!$R:$R,'VIN -MEGA'!$D:$D,M$1,'VIN -MEGA'!$K:$K,$A50)+SUMIFS('PXK-HÓA ĐƠN'!$R:$R,'PXK-HÓA ĐƠN'!$D:$D,M$1,'PXK-HÓA ĐƠN'!$K:$K,$A50)</f>
        <v>25</v>
      </c>
      <c r="N50" s="41">
        <f>SUMIFS('VIN -MEGA'!$R:$R,'VIN -MEGA'!$D:$D,N$1,'VIN -MEGA'!$K:$K,$A50)+SUMIFS('PXK-HÓA ĐƠN'!$R:$R,'PXK-HÓA ĐƠN'!$D:$D,N$1,'PXK-HÓA ĐƠN'!$K:$K,$A50)</f>
        <v>0</v>
      </c>
      <c r="O50" s="41">
        <f>SUMIFS('VIN -MEGA'!$R:$R,'VIN -MEGA'!$D:$D,O$1,'VIN -MEGA'!$K:$K,$A50)+SUMIFS('PXK-HÓA ĐƠN'!$R:$R,'PXK-HÓA ĐƠN'!$D:$D,O$1,'PXK-HÓA ĐƠN'!$K:$K,$A50)</f>
        <v>0</v>
      </c>
      <c r="P50" s="41">
        <f>SUMIFS('VIN -MEGA'!$R:$R,'VIN -MEGA'!$D:$D,P$1,'VIN -MEGA'!$K:$K,$A50)+SUMIFS('PXK-HÓA ĐƠN'!$R:$R,'PXK-HÓA ĐƠN'!$D:$D,P$1,'PXK-HÓA ĐƠN'!$K:$K,$A50)</f>
        <v>0</v>
      </c>
      <c r="Q50" s="41">
        <f>SUMIFS('VIN -MEGA'!$R:$R,'VIN -MEGA'!$D:$D,Q$1,'VIN -MEGA'!$K:$K,$A50)+SUMIFS('PXK-HÓA ĐƠN'!$R:$R,'PXK-HÓA ĐƠN'!$D:$D,Q$1,'PXK-HÓA ĐƠN'!$K:$K,$A50)</f>
        <v>0</v>
      </c>
      <c r="R50" s="41">
        <f>SUMIFS('VIN -MEGA'!$R:$R,'VIN -MEGA'!$D:$D,R$1,'VIN -MEGA'!$K:$K,$A50)+SUMIFS('PXK-HÓA ĐƠN'!$R:$R,'PXK-HÓA ĐƠN'!$D:$D,R$1,'PXK-HÓA ĐƠN'!$K:$K,$A50)</f>
        <v>0</v>
      </c>
      <c r="S50" s="41">
        <f>SUMIFS('VIN -MEGA'!$R:$R,'VIN -MEGA'!$D:$D,S$1,'VIN -MEGA'!$K:$K,$A50)+SUMIFS('PXK-HÓA ĐƠN'!$R:$R,'PXK-HÓA ĐƠN'!$D:$D,S$1,'PXK-HÓA ĐƠN'!$K:$K,$A50)</f>
        <v>0</v>
      </c>
      <c r="T50" s="41">
        <f>SUMIFS('VIN -MEGA'!$R:$R,'VIN -MEGA'!$D:$D,T$1,'VIN -MEGA'!$K:$K,$A50)+SUMIFS('PXK-HÓA ĐƠN'!$R:$R,'PXK-HÓA ĐƠN'!$D:$D,T$1,'PXK-HÓA ĐƠN'!$K:$K,$A50)</f>
        <v>0</v>
      </c>
      <c r="U50" s="41">
        <f>SUMIFS('VIN -MEGA'!$R:$R,'VIN -MEGA'!$D:$D,U$1,'VIN -MEGA'!$K:$K,$A50)+SUMIFS('PXK-HÓA ĐƠN'!$R:$R,'PXK-HÓA ĐƠN'!$D:$D,U$1,'PXK-HÓA ĐƠN'!$K:$K,$A50)</f>
        <v>0</v>
      </c>
      <c r="V50" s="41">
        <f>SUMIFS('VIN -MEGA'!$R:$R,'VIN -MEGA'!$D:$D,V$1,'VIN -MEGA'!$K:$K,$A50)+SUMIFS('PXK-HÓA ĐƠN'!$R:$R,'PXK-HÓA ĐƠN'!$D:$D,V$1,'PXK-HÓA ĐƠN'!$K:$K,$A50)</f>
        <v>0</v>
      </c>
      <c r="W50" s="41">
        <f>SUMIFS('VIN -MEGA'!$R:$R,'VIN -MEGA'!$D:$D,W$1,'VIN -MEGA'!$K:$K,$A50)+SUMIFS('PXK-HÓA ĐƠN'!$R:$R,'PXK-HÓA ĐƠN'!$D:$D,W$1,'PXK-HÓA ĐƠN'!$K:$K,$A50)</f>
        <v>0</v>
      </c>
      <c r="X50" s="41">
        <f>SUMIFS('VIN -MEGA'!$R:$R,'VIN -MEGA'!$D:$D,X$1,'VIN -MEGA'!$K:$K,$A50)+SUMIFS('PXK-HÓA ĐƠN'!$R:$R,'PXK-HÓA ĐƠN'!$D:$D,X$1,'PXK-HÓA ĐƠN'!$K:$K,$A50)</f>
        <v>0</v>
      </c>
      <c r="Y50" s="41">
        <f>SUMIFS('VIN -MEGA'!$R:$R,'VIN -MEGA'!$D:$D,Y$1,'VIN -MEGA'!$K:$K,$A50)+SUMIFS('PXK-HÓA ĐƠN'!$R:$R,'PXK-HÓA ĐƠN'!$D:$D,Y$1,'PXK-HÓA ĐƠN'!$K:$K,$A50)</f>
        <v>0</v>
      </c>
      <c r="Z50" s="41">
        <f>SUMIFS('VIN -MEGA'!$R:$R,'VIN -MEGA'!$D:$D,Z$1,'VIN -MEGA'!$K:$K,$A50)+SUMIFS('PXK-HÓA ĐƠN'!$R:$R,'PXK-HÓA ĐƠN'!$D:$D,Z$1,'PXK-HÓA ĐƠN'!$K:$K,$A50)</f>
        <v>0</v>
      </c>
      <c r="AA50" s="41">
        <f>SUMIFS('VIN -MEGA'!$R:$R,'VIN -MEGA'!$D:$D,AA$1,'VIN -MEGA'!$K:$K,$A50)+SUMIFS('PXK-HÓA ĐƠN'!$R:$R,'PXK-HÓA ĐƠN'!$D:$D,AA$1,'PXK-HÓA ĐƠN'!$K:$K,$A50)</f>
        <v>0</v>
      </c>
      <c r="AB50" s="41">
        <f>SUMIFS('VIN -MEGA'!$R:$R,'VIN -MEGA'!$D:$D,AB$1,'VIN -MEGA'!$K:$K,$A50)+SUMIFS('PXK-HÓA ĐƠN'!$R:$R,'PXK-HÓA ĐƠN'!$D:$D,AB$1,'PXK-HÓA ĐƠN'!$K:$K,$A50)</f>
        <v>0</v>
      </c>
      <c r="AC50" s="41">
        <f>SUMIFS('VIN -MEGA'!$R:$R,'VIN -MEGA'!$D:$D,AC$1,'VIN -MEGA'!$K:$K,$A50)+SUMIFS('PXK-HÓA ĐƠN'!$R:$R,'PXK-HÓA ĐƠN'!$D:$D,AC$1,'PXK-HÓA ĐƠN'!$K:$K,$A50)</f>
        <v>0</v>
      </c>
      <c r="AD50" s="41">
        <f>SUMIFS('VIN -MEGA'!$R:$R,'VIN -MEGA'!$D:$D,AD$1,'VIN -MEGA'!$K:$K,$A50)+SUMIFS('PXK-HÓA ĐƠN'!$R:$R,'PXK-HÓA ĐƠN'!$D:$D,AD$1,'PXK-HÓA ĐƠN'!$K:$K,$A50)</f>
        <v>0</v>
      </c>
      <c r="AE50" s="41">
        <f>SUMIFS('VIN -MEGA'!$R:$R,'VIN -MEGA'!$D:$D,AE$1,'VIN -MEGA'!$K:$K,$A50)+SUMIFS('PXK-HÓA ĐƠN'!$R:$R,'PXK-HÓA ĐƠN'!$D:$D,AE$1,'PXK-HÓA ĐƠN'!$K:$K,$A50)</f>
        <v>0</v>
      </c>
      <c r="AF50" s="41">
        <f>SUMIFS('VIN -MEGA'!$R:$R,'VIN -MEGA'!$D:$D,AF$1,'VIN -MEGA'!$K:$K,$A50)+SUMIFS('PXK-HÓA ĐƠN'!$R:$R,'PXK-HÓA ĐƠN'!$D:$D,AF$1,'PXK-HÓA ĐƠN'!$K:$K,$A50)</f>
        <v>0</v>
      </c>
      <c r="AG50" s="41">
        <f>SUMIFS('VIN -MEGA'!$R:$R,'VIN -MEGA'!$D:$D,AG$1,'VIN -MEGA'!$K:$K,$A50)+SUMIFS('PXK-HÓA ĐƠN'!$R:$R,'PXK-HÓA ĐƠN'!$D:$D,AG$1,'PXK-HÓA ĐƠN'!$K:$K,$A50)</f>
        <v>0</v>
      </c>
      <c r="AH50" s="41">
        <f>SUMIFS('VIN -MEGA'!$R:$R,'VIN -MEGA'!$D:$D,AH$1,'VIN -MEGA'!$K:$K,$A50)+SUMIFS('PXK-HÓA ĐƠN'!$R:$R,'PXK-HÓA ĐƠN'!$D:$D,AH$1,'PXK-HÓA ĐƠN'!$K:$K,$A50)</f>
        <v>0</v>
      </c>
      <c r="AI50" s="41">
        <f>SUMIFS('VIN -MEGA'!$R:$R,'VIN -MEGA'!$D:$D,AI$1,'VIN -MEGA'!$K:$K,$A50)+SUMIFS('PXK-HÓA ĐƠN'!$R:$R,'PXK-HÓA ĐƠN'!$D:$D,AI$1,'PXK-HÓA ĐƠN'!$K:$K,$A50)</f>
        <v>0</v>
      </c>
      <c r="AJ50" s="41">
        <f>SUMIFS('VIN -MEGA'!$R:$R,'VIN -MEGA'!$D:$D,AJ$1,'VIN -MEGA'!$K:$K,$A50)+SUMIFS('PXK-HÓA ĐƠN'!$R:$R,'PXK-HÓA ĐƠN'!$D:$D,AJ$1,'PXK-HÓA ĐƠN'!$K:$K,$A50)</f>
        <v>0</v>
      </c>
    </row>
    <row r="51" spans="1:36" ht="18.75" hidden="1" customHeight="1" x14ac:dyDescent="0.25">
      <c r="A51" s="23" t="s">
        <v>681</v>
      </c>
      <c r="B51" s="22" t="s">
        <v>682</v>
      </c>
      <c r="C51" s="24" t="s">
        <v>1763</v>
      </c>
      <c r="D51" t="str">
        <f t="shared" si="1"/>
        <v>Không kinh doanh</v>
      </c>
      <c r="E51" s="43">
        <f t="shared" si="2"/>
        <v>0</v>
      </c>
      <c r="F51" s="43"/>
      <c r="G51" s="41">
        <f>SUMIFS('VIN -MEGA'!$R:$R,'VIN -MEGA'!$D:$D,G$1,'VIN -MEGA'!$K:$K,$A51)+SUMIFS('PXK-HÓA ĐƠN'!$R:$R,'PXK-HÓA ĐƠN'!$D:$D,G$1,'PXK-HÓA ĐƠN'!$K:$K,$A51)</f>
        <v>0</v>
      </c>
      <c r="H51" s="41">
        <f>SUMIFS('VIN -MEGA'!$R:$R,'VIN -MEGA'!$D:$D,H$1,'VIN -MEGA'!$K:$K,$A51)+SUMIFS('PXK-HÓA ĐƠN'!$R:$R,'PXK-HÓA ĐƠN'!$D:$D,H$1,'PXK-HÓA ĐƠN'!$K:$K,$A51)</f>
        <v>0</v>
      </c>
      <c r="I51" s="41">
        <f>SUMIFS('VIN -MEGA'!$R:$R,'VIN -MEGA'!$D:$D,I$1,'VIN -MEGA'!$K:$K,$A51)+SUMIFS('PXK-HÓA ĐƠN'!$R:$R,'PXK-HÓA ĐƠN'!$D:$D,I$1,'PXK-HÓA ĐƠN'!$K:$K,$A51)</f>
        <v>0</v>
      </c>
      <c r="J51" s="41">
        <f>SUMIFS('VIN -MEGA'!$R:$R,'VIN -MEGA'!$D:$D,J$1,'VIN -MEGA'!$K:$K,$A51)+SUMIFS('PXK-HÓA ĐƠN'!$R:$R,'PXK-HÓA ĐƠN'!$D:$D,J$1,'PXK-HÓA ĐƠN'!$K:$K,$A51)</f>
        <v>0</v>
      </c>
      <c r="K51" s="41">
        <f>SUMIFS('VIN -MEGA'!$R:$R,'VIN -MEGA'!$D:$D,K$1,'VIN -MEGA'!$K:$K,$A51)+SUMIFS('PXK-HÓA ĐƠN'!$R:$R,'PXK-HÓA ĐƠN'!$D:$D,K$1,'PXK-HÓA ĐƠN'!$K:$K,$A51)</f>
        <v>0</v>
      </c>
      <c r="L51" s="41">
        <f>SUMIFS('VIN -MEGA'!$R:$R,'VIN -MEGA'!$D:$D,L$1,'VIN -MEGA'!$K:$K,$A51)+SUMIFS('PXK-HÓA ĐƠN'!$R:$R,'PXK-HÓA ĐƠN'!$D:$D,L$1,'PXK-HÓA ĐƠN'!$K:$K,$A51)</f>
        <v>0</v>
      </c>
      <c r="M51" s="41">
        <f>SUMIFS('VIN -MEGA'!$R:$R,'VIN -MEGA'!$D:$D,M$1,'VIN -MEGA'!$K:$K,$A51)+SUMIFS('PXK-HÓA ĐƠN'!$R:$R,'PXK-HÓA ĐƠN'!$D:$D,M$1,'PXK-HÓA ĐƠN'!$K:$K,$A51)</f>
        <v>0</v>
      </c>
      <c r="N51" s="41">
        <f>SUMIFS('VIN -MEGA'!$R:$R,'VIN -MEGA'!$D:$D,N$1,'VIN -MEGA'!$K:$K,$A51)+SUMIFS('PXK-HÓA ĐƠN'!$R:$R,'PXK-HÓA ĐƠN'!$D:$D,N$1,'PXK-HÓA ĐƠN'!$K:$K,$A51)</f>
        <v>0</v>
      </c>
      <c r="O51" s="41">
        <f>SUMIFS('VIN -MEGA'!$R:$R,'VIN -MEGA'!$D:$D,O$1,'VIN -MEGA'!$K:$K,$A51)+SUMIFS('PXK-HÓA ĐƠN'!$R:$R,'PXK-HÓA ĐƠN'!$D:$D,O$1,'PXK-HÓA ĐƠN'!$K:$K,$A51)</f>
        <v>0</v>
      </c>
      <c r="P51" s="41">
        <f>SUMIFS('VIN -MEGA'!$R:$R,'VIN -MEGA'!$D:$D,P$1,'VIN -MEGA'!$K:$K,$A51)+SUMIFS('PXK-HÓA ĐƠN'!$R:$R,'PXK-HÓA ĐƠN'!$D:$D,P$1,'PXK-HÓA ĐƠN'!$K:$K,$A51)</f>
        <v>0</v>
      </c>
      <c r="Q51" s="41">
        <f>SUMIFS('VIN -MEGA'!$R:$R,'VIN -MEGA'!$D:$D,Q$1,'VIN -MEGA'!$K:$K,$A51)+SUMIFS('PXK-HÓA ĐƠN'!$R:$R,'PXK-HÓA ĐƠN'!$D:$D,Q$1,'PXK-HÓA ĐƠN'!$K:$K,$A51)</f>
        <v>0</v>
      </c>
      <c r="R51" s="41">
        <f>SUMIFS('VIN -MEGA'!$R:$R,'VIN -MEGA'!$D:$D,R$1,'VIN -MEGA'!$K:$K,$A51)+SUMIFS('PXK-HÓA ĐƠN'!$R:$R,'PXK-HÓA ĐƠN'!$D:$D,R$1,'PXK-HÓA ĐƠN'!$K:$K,$A51)</f>
        <v>0</v>
      </c>
      <c r="S51" s="41">
        <f>SUMIFS('VIN -MEGA'!$R:$R,'VIN -MEGA'!$D:$D,S$1,'VIN -MEGA'!$K:$K,$A51)+SUMIFS('PXK-HÓA ĐƠN'!$R:$R,'PXK-HÓA ĐƠN'!$D:$D,S$1,'PXK-HÓA ĐƠN'!$K:$K,$A51)</f>
        <v>0</v>
      </c>
      <c r="T51" s="41">
        <f>SUMIFS('VIN -MEGA'!$R:$R,'VIN -MEGA'!$D:$D,T$1,'VIN -MEGA'!$K:$K,$A51)+SUMIFS('PXK-HÓA ĐƠN'!$R:$R,'PXK-HÓA ĐƠN'!$D:$D,T$1,'PXK-HÓA ĐƠN'!$K:$K,$A51)</f>
        <v>0</v>
      </c>
      <c r="U51" s="41">
        <f>SUMIFS('VIN -MEGA'!$R:$R,'VIN -MEGA'!$D:$D,U$1,'VIN -MEGA'!$K:$K,$A51)+SUMIFS('PXK-HÓA ĐƠN'!$R:$R,'PXK-HÓA ĐƠN'!$D:$D,U$1,'PXK-HÓA ĐƠN'!$K:$K,$A51)</f>
        <v>0</v>
      </c>
      <c r="V51" s="41">
        <f>SUMIFS('VIN -MEGA'!$R:$R,'VIN -MEGA'!$D:$D,V$1,'VIN -MEGA'!$K:$K,$A51)+SUMIFS('PXK-HÓA ĐƠN'!$R:$R,'PXK-HÓA ĐƠN'!$D:$D,V$1,'PXK-HÓA ĐƠN'!$K:$K,$A51)</f>
        <v>0</v>
      </c>
      <c r="W51" s="41">
        <f>SUMIFS('VIN -MEGA'!$R:$R,'VIN -MEGA'!$D:$D,W$1,'VIN -MEGA'!$K:$K,$A51)+SUMIFS('PXK-HÓA ĐƠN'!$R:$R,'PXK-HÓA ĐƠN'!$D:$D,W$1,'PXK-HÓA ĐƠN'!$K:$K,$A51)</f>
        <v>0</v>
      </c>
      <c r="X51" s="41">
        <f>SUMIFS('VIN -MEGA'!$R:$R,'VIN -MEGA'!$D:$D,X$1,'VIN -MEGA'!$K:$K,$A51)+SUMIFS('PXK-HÓA ĐƠN'!$R:$R,'PXK-HÓA ĐƠN'!$D:$D,X$1,'PXK-HÓA ĐƠN'!$K:$K,$A51)</f>
        <v>0</v>
      </c>
      <c r="Y51" s="41">
        <f>SUMIFS('VIN -MEGA'!$R:$R,'VIN -MEGA'!$D:$D,Y$1,'VIN -MEGA'!$K:$K,$A51)+SUMIFS('PXK-HÓA ĐƠN'!$R:$R,'PXK-HÓA ĐƠN'!$D:$D,Y$1,'PXK-HÓA ĐƠN'!$K:$K,$A51)</f>
        <v>0</v>
      </c>
      <c r="Z51" s="41">
        <f>SUMIFS('VIN -MEGA'!$R:$R,'VIN -MEGA'!$D:$D,Z$1,'VIN -MEGA'!$K:$K,$A51)+SUMIFS('PXK-HÓA ĐƠN'!$R:$R,'PXK-HÓA ĐƠN'!$D:$D,Z$1,'PXK-HÓA ĐƠN'!$K:$K,$A51)</f>
        <v>0</v>
      </c>
      <c r="AA51" s="41">
        <f>SUMIFS('VIN -MEGA'!$R:$R,'VIN -MEGA'!$D:$D,AA$1,'VIN -MEGA'!$K:$K,$A51)+SUMIFS('PXK-HÓA ĐƠN'!$R:$R,'PXK-HÓA ĐƠN'!$D:$D,AA$1,'PXK-HÓA ĐƠN'!$K:$K,$A51)</f>
        <v>0</v>
      </c>
      <c r="AB51" s="41">
        <f>SUMIFS('VIN -MEGA'!$R:$R,'VIN -MEGA'!$D:$D,AB$1,'VIN -MEGA'!$K:$K,$A51)+SUMIFS('PXK-HÓA ĐƠN'!$R:$R,'PXK-HÓA ĐƠN'!$D:$D,AB$1,'PXK-HÓA ĐƠN'!$K:$K,$A51)</f>
        <v>0</v>
      </c>
      <c r="AC51" s="41">
        <f>SUMIFS('VIN -MEGA'!$R:$R,'VIN -MEGA'!$D:$D,AC$1,'VIN -MEGA'!$K:$K,$A51)+SUMIFS('PXK-HÓA ĐƠN'!$R:$R,'PXK-HÓA ĐƠN'!$D:$D,AC$1,'PXK-HÓA ĐƠN'!$K:$K,$A51)</f>
        <v>0</v>
      </c>
      <c r="AD51" s="41">
        <f>SUMIFS('VIN -MEGA'!$R:$R,'VIN -MEGA'!$D:$D,AD$1,'VIN -MEGA'!$K:$K,$A51)+SUMIFS('PXK-HÓA ĐƠN'!$R:$R,'PXK-HÓA ĐƠN'!$D:$D,AD$1,'PXK-HÓA ĐƠN'!$K:$K,$A51)</f>
        <v>0</v>
      </c>
      <c r="AE51" s="41">
        <f>SUMIFS('VIN -MEGA'!$R:$R,'VIN -MEGA'!$D:$D,AE$1,'VIN -MEGA'!$K:$K,$A51)+SUMIFS('PXK-HÓA ĐƠN'!$R:$R,'PXK-HÓA ĐƠN'!$D:$D,AE$1,'PXK-HÓA ĐƠN'!$K:$K,$A51)</f>
        <v>0</v>
      </c>
      <c r="AF51" s="41">
        <f>SUMIFS('VIN -MEGA'!$R:$R,'VIN -MEGA'!$D:$D,AF$1,'VIN -MEGA'!$K:$K,$A51)+SUMIFS('PXK-HÓA ĐƠN'!$R:$R,'PXK-HÓA ĐƠN'!$D:$D,AF$1,'PXK-HÓA ĐƠN'!$K:$K,$A51)</f>
        <v>0</v>
      </c>
      <c r="AG51" s="41">
        <f>SUMIFS('VIN -MEGA'!$R:$R,'VIN -MEGA'!$D:$D,AG$1,'VIN -MEGA'!$K:$K,$A51)+SUMIFS('PXK-HÓA ĐƠN'!$R:$R,'PXK-HÓA ĐƠN'!$D:$D,AG$1,'PXK-HÓA ĐƠN'!$K:$K,$A51)</f>
        <v>0</v>
      </c>
      <c r="AH51" s="41">
        <f>SUMIFS('VIN -MEGA'!$R:$R,'VIN -MEGA'!$D:$D,AH$1,'VIN -MEGA'!$K:$K,$A51)+SUMIFS('PXK-HÓA ĐƠN'!$R:$R,'PXK-HÓA ĐƠN'!$D:$D,AH$1,'PXK-HÓA ĐƠN'!$K:$K,$A51)</f>
        <v>0</v>
      </c>
      <c r="AI51" s="41">
        <f>SUMIFS('VIN -MEGA'!$R:$R,'VIN -MEGA'!$D:$D,AI$1,'VIN -MEGA'!$K:$K,$A51)+SUMIFS('PXK-HÓA ĐƠN'!$R:$R,'PXK-HÓA ĐƠN'!$D:$D,AI$1,'PXK-HÓA ĐƠN'!$K:$K,$A51)</f>
        <v>0</v>
      </c>
      <c r="AJ51" s="41">
        <f>SUMIFS('VIN -MEGA'!$R:$R,'VIN -MEGA'!$D:$D,AJ$1,'VIN -MEGA'!$K:$K,$A51)+SUMIFS('PXK-HÓA ĐƠN'!$R:$R,'PXK-HÓA ĐƠN'!$D:$D,AJ$1,'PXK-HÓA ĐƠN'!$K:$K,$A51)</f>
        <v>0</v>
      </c>
    </row>
    <row r="52" spans="1:36" ht="18.75" hidden="1" customHeight="1" x14ac:dyDescent="0.25">
      <c r="A52" s="23" t="s">
        <v>1737</v>
      </c>
      <c r="B52" s="22" t="s">
        <v>1738</v>
      </c>
      <c r="C52" s="24" t="s">
        <v>29</v>
      </c>
      <c r="D52" t="str">
        <f t="shared" si="1"/>
        <v>Không kinh doanh</v>
      </c>
      <c r="E52" s="43">
        <f t="shared" si="2"/>
        <v>0</v>
      </c>
      <c r="F52" s="43"/>
      <c r="G52" s="41">
        <f>SUMIFS('VIN -MEGA'!$R:$R,'VIN -MEGA'!$D:$D,G$1,'VIN -MEGA'!$K:$K,$A52)+SUMIFS('PXK-HÓA ĐƠN'!$R:$R,'PXK-HÓA ĐƠN'!$D:$D,G$1,'PXK-HÓA ĐƠN'!$K:$K,$A52)</f>
        <v>0</v>
      </c>
      <c r="H52" s="41">
        <f>SUMIFS('VIN -MEGA'!$R:$R,'VIN -MEGA'!$D:$D,H$1,'VIN -MEGA'!$K:$K,$A52)+SUMIFS('PXK-HÓA ĐƠN'!$R:$R,'PXK-HÓA ĐƠN'!$D:$D,H$1,'PXK-HÓA ĐƠN'!$K:$K,$A52)</f>
        <v>0</v>
      </c>
      <c r="I52" s="41">
        <f>SUMIFS('VIN -MEGA'!$R:$R,'VIN -MEGA'!$D:$D,I$1,'VIN -MEGA'!$K:$K,$A52)+SUMIFS('PXK-HÓA ĐƠN'!$R:$R,'PXK-HÓA ĐƠN'!$D:$D,I$1,'PXK-HÓA ĐƠN'!$K:$K,$A52)</f>
        <v>0</v>
      </c>
      <c r="J52" s="41">
        <f>SUMIFS('VIN -MEGA'!$R:$R,'VIN -MEGA'!$D:$D,J$1,'VIN -MEGA'!$K:$K,$A52)+SUMIFS('PXK-HÓA ĐƠN'!$R:$R,'PXK-HÓA ĐƠN'!$D:$D,J$1,'PXK-HÓA ĐƠN'!$K:$K,$A52)</f>
        <v>0</v>
      </c>
      <c r="K52" s="41">
        <f>SUMIFS('VIN -MEGA'!$R:$R,'VIN -MEGA'!$D:$D,K$1,'VIN -MEGA'!$K:$K,$A52)+SUMIFS('PXK-HÓA ĐƠN'!$R:$R,'PXK-HÓA ĐƠN'!$D:$D,K$1,'PXK-HÓA ĐƠN'!$K:$K,$A52)</f>
        <v>0</v>
      </c>
      <c r="L52" s="41">
        <f>SUMIFS('VIN -MEGA'!$R:$R,'VIN -MEGA'!$D:$D,L$1,'VIN -MEGA'!$K:$K,$A52)+SUMIFS('PXK-HÓA ĐƠN'!$R:$R,'PXK-HÓA ĐƠN'!$D:$D,L$1,'PXK-HÓA ĐƠN'!$K:$K,$A52)</f>
        <v>0</v>
      </c>
      <c r="M52" s="41">
        <f>SUMIFS('VIN -MEGA'!$R:$R,'VIN -MEGA'!$D:$D,M$1,'VIN -MEGA'!$K:$K,$A52)+SUMIFS('PXK-HÓA ĐƠN'!$R:$R,'PXK-HÓA ĐƠN'!$D:$D,M$1,'PXK-HÓA ĐƠN'!$K:$K,$A52)</f>
        <v>0</v>
      </c>
      <c r="N52" s="41">
        <f>SUMIFS('VIN -MEGA'!$R:$R,'VIN -MEGA'!$D:$D,N$1,'VIN -MEGA'!$K:$K,$A52)+SUMIFS('PXK-HÓA ĐƠN'!$R:$R,'PXK-HÓA ĐƠN'!$D:$D,N$1,'PXK-HÓA ĐƠN'!$K:$K,$A52)</f>
        <v>0</v>
      </c>
      <c r="O52" s="41">
        <f>SUMIFS('VIN -MEGA'!$R:$R,'VIN -MEGA'!$D:$D,O$1,'VIN -MEGA'!$K:$K,$A52)+SUMIFS('PXK-HÓA ĐƠN'!$R:$R,'PXK-HÓA ĐƠN'!$D:$D,O$1,'PXK-HÓA ĐƠN'!$K:$K,$A52)</f>
        <v>0</v>
      </c>
      <c r="P52" s="41">
        <f>SUMIFS('VIN -MEGA'!$R:$R,'VIN -MEGA'!$D:$D,P$1,'VIN -MEGA'!$K:$K,$A52)+SUMIFS('PXK-HÓA ĐƠN'!$R:$R,'PXK-HÓA ĐƠN'!$D:$D,P$1,'PXK-HÓA ĐƠN'!$K:$K,$A52)</f>
        <v>0</v>
      </c>
      <c r="Q52" s="41">
        <f>SUMIFS('VIN -MEGA'!$R:$R,'VIN -MEGA'!$D:$D,Q$1,'VIN -MEGA'!$K:$K,$A52)+SUMIFS('PXK-HÓA ĐƠN'!$R:$R,'PXK-HÓA ĐƠN'!$D:$D,Q$1,'PXK-HÓA ĐƠN'!$K:$K,$A52)</f>
        <v>0</v>
      </c>
      <c r="R52" s="41">
        <f>SUMIFS('VIN -MEGA'!$R:$R,'VIN -MEGA'!$D:$D,R$1,'VIN -MEGA'!$K:$K,$A52)+SUMIFS('PXK-HÓA ĐƠN'!$R:$R,'PXK-HÓA ĐƠN'!$D:$D,R$1,'PXK-HÓA ĐƠN'!$K:$K,$A52)</f>
        <v>0</v>
      </c>
      <c r="S52" s="41">
        <f>SUMIFS('VIN -MEGA'!$R:$R,'VIN -MEGA'!$D:$D,S$1,'VIN -MEGA'!$K:$K,$A52)+SUMIFS('PXK-HÓA ĐƠN'!$R:$R,'PXK-HÓA ĐƠN'!$D:$D,S$1,'PXK-HÓA ĐƠN'!$K:$K,$A52)</f>
        <v>0</v>
      </c>
      <c r="T52" s="41">
        <f>SUMIFS('VIN -MEGA'!$R:$R,'VIN -MEGA'!$D:$D,T$1,'VIN -MEGA'!$K:$K,$A52)+SUMIFS('PXK-HÓA ĐƠN'!$R:$R,'PXK-HÓA ĐƠN'!$D:$D,T$1,'PXK-HÓA ĐƠN'!$K:$K,$A52)</f>
        <v>0</v>
      </c>
      <c r="U52" s="41">
        <f>SUMIFS('VIN -MEGA'!$R:$R,'VIN -MEGA'!$D:$D,U$1,'VIN -MEGA'!$K:$K,$A52)+SUMIFS('PXK-HÓA ĐƠN'!$R:$R,'PXK-HÓA ĐƠN'!$D:$D,U$1,'PXK-HÓA ĐƠN'!$K:$K,$A52)</f>
        <v>0</v>
      </c>
      <c r="V52" s="41">
        <f>SUMIFS('VIN -MEGA'!$R:$R,'VIN -MEGA'!$D:$D,V$1,'VIN -MEGA'!$K:$K,$A52)+SUMIFS('PXK-HÓA ĐƠN'!$R:$R,'PXK-HÓA ĐƠN'!$D:$D,V$1,'PXK-HÓA ĐƠN'!$K:$K,$A52)</f>
        <v>0</v>
      </c>
      <c r="W52" s="41">
        <f>SUMIFS('VIN -MEGA'!$R:$R,'VIN -MEGA'!$D:$D,W$1,'VIN -MEGA'!$K:$K,$A52)+SUMIFS('PXK-HÓA ĐƠN'!$R:$R,'PXK-HÓA ĐƠN'!$D:$D,W$1,'PXK-HÓA ĐƠN'!$K:$K,$A52)</f>
        <v>0</v>
      </c>
      <c r="X52" s="41">
        <f>SUMIFS('VIN -MEGA'!$R:$R,'VIN -MEGA'!$D:$D,X$1,'VIN -MEGA'!$K:$K,$A52)+SUMIFS('PXK-HÓA ĐƠN'!$R:$R,'PXK-HÓA ĐƠN'!$D:$D,X$1,'PXK-HÓA ĐƠN'!$K:$K,$A52)</f>
        <v>0</v>
      </c>
      <c r="Y52" s="41">
        <f>SUMIFS('VIN -MEGA'!$R:$R,'VIN -MEGA'!$D:$D,Y$1,'VIN -MEGA'!$K:$K,$A52)+SUMIFS('PXK-HÓA ĐƠN'!$R:$R,'PXK-HÓA ĐƠN'!$D:$D,Y$1,'PXK-HÓA ĐƠN'!$K:$K,$A52)</f>
        <v>0</v>
      </c>
      <c r="Z52" s="41">
        <f>SUMIFS('VIN -MEGA'!$R:$R,'VIN -MEGA'!$D:$D,Z$1,'VIN -MEGA'!$K:$K,$A52)+SUMIFS('PXK-HÓA ĐƠN'!$R:$R,'PXK-HÓA ĐƠN'!$D:$D,Z$1,'PXK-HÓA ĐƠN'!$K:$K,$A52)</f>
        <v>0</v>
      </c>
      <c r="AA52" s="41">
        <f>SUMIFS('VIN -MEGA'!$R:$R,'VIN -MEGA'!$D:$D,AA$1,'VIN -MEGA'!$K:$K,$A52)+SUMIFS('PXK-HÓA ĐƠN'!$R:$R,'PXK-HÓA ĐƠN'!$D:$D,AA$1,'PXK-HÓA ĐƠN'!$K:$K,$A52)</f>
        <v>0</v>
      </c>
      <c r="AB52" s="41">
        <f>SUMIFS('VIN -MEGA'!$R:$R,'VIN -MEGA'!$D:$D,AB$1,'VIN -MEGA'!$K:$K,$A52)+SUMIFS('PXK-HÓA ĐƠN'!$R:$R,'PXK-HÓA ĐƠN'!$D:$D,AB$1,'PXK-HÓA ĐƠN'!$K:$K,$A52)</f>
        <v>0</v>
      </c>
      <c r="AC52" s="41">
        <f>SUMIFS('VIN -MEGA'!$R:$R,'VIN -MEGA'!$D:$D,AC$1,'VIN -MEGA'!$K:$K,$A52)+SUMIFS('PXK-HÓA ĐƠN'!$R:$R,'PXK-HÓA ĐƠN'!$D:$D,AC$1,'PXK-HÓA ĐƠN'!$K:$K,$A52)</f>
        <v>0</v>
      </c>
      <c r="AD52" s="41">
        <f>SUMIFS('VIN -MEGA'!$R:$R,'VIN -MEGA'!$D:$D,AD$1,'VIN -MEGA'!$K:$K,$A52)+SUMIFS('PXK-HÓA ĐƠN'!$R:$R,'PXK-HÓA ĐƠN'!$D:$D,AD$1,'PXK-HÓA ĐƠN'!$K:$K,$A52)</f>
        <v>0</v>
      </c>
      <c r="AE52" s="41">
        <f>SUMIFS('VIN -MEGA'!$R:$R,'VIN -MEGA'!$D:$D,AE$1,'VIN -MEGA'!$K:$K,$A52)+SUMIFS('PXK-HÓA ĐƠN'!$R:$R,'PXK-HÓA ĐƠN'!$D:$D,AE$1,'PXK-HÓA ĐƠN'!$K:$K,$A52)</f>
        <v>0</v>
      </c>
      <c r="AF52" s="41">
        <f>SUMIFS('VIN -MEGA'!$R:$R,'VIN -MEGA'!$D:$D,AF$1,'VIN -MEGA'!$K:$K,$A52)+SUMIFS('PXK-HÓA ĐƠN'!$R:$R,'PXK-HÓA ĐƠN'!$D:$D,AF$1,'PXK-HÓA ĐƠN'!$K:$K,$A52)</f>
        <v>0</v>
      </c>
      <c r="AG52" s="41">
        <f>SUMIFS('VIN -MEGA'!$R:$R,'VIN -MEGA'!$D:$D,AG$1,'VIN -MEGA'!$K:$K,$A52)+SUMIFS('PXK-HÓA ĐƠN'!$R:$R,'PXK-HÓA ĐƠN'!$D:$D,AG$1,'PXK-HÓA ĐƠN'!$K:$K,$A52)</f>
        <v>0</v>
      </c>
      <c r="AH52" s="41">
        <f>SUMIFS('VIN -MEGA'!$R:$R,'VIN -MEGA'!$D:$D,AH$1,'VIN -MEGA'!$K:$K,$A52)+SUMIFS('PXK-HÓA ĐƠN'!$R:$R,'PXK-HÓA ĐƠN'!$D:$D,AH$1,'PXK-HÓA ĐƠN'!$K:$K,$A52)</f>
        <v>0</v>
      </c>
      <c r="AI52" s="41">
        <f>SUMIFS('VIN -MEGA'!$R:$R,'VIN -MEGA'!$D:$D,AI$1,'VIN -MEGA'!$K:$K,$A52)+SUMIFS('PXK-HÓA ĐƠN'!$R:$R,'PXK-HÓA ĐƠN'!$D:$D,AI$1,'PXK-HÓA ĐƠN'!$K:$K,$A52)</f>
        <v>0</v>
      </c>
      <c r="AJ52" s="41">
        <f>SUMIFS('VIN -MEGA'!$R:$R,'VIN -MEGA'!$D:$D,AJ$1,'VIN -MEGA'!$K:$K,$A52)+SUMIFS('PXK-HÓA ĐƠN'!$R:$R,'PXK-HÓA ĐƠN'!$D:$D,AJ$1,'PXK-HÓA ĐƠN'!$K:$K,$A52)</f>
        <v>0</v>
      </c>
    </row>
    <row r="53" spans="1:36" ht="18.75" hidden="1" customHeight="1" x14ac:dyDescent="0.25">
      <c r="A53" s="23" t="s">
        <v>1739</v>
      </c>
      <c r="B53" s="22" t="s">
        <v>1740</v>
      </c>
      <c r="C53" s="24" t="s">
        <v>29</v>
      </c>
      <c r="D53" t="str">
        <f t="shared" si="1"/>
        <v>Không kinh doanh</v>
      </c>
      <c r="E53" s="43">
        <f t="shared" si="2"/>
        <v>0</v>
      </c>
      <c r="F53" s="43"/>
      <c r="G53" s="41">
        <f>SUMIFS('VIN -MEGA'!$R:$R,'VIN -MEGA'!$D:$D,G$1,'VIN -MEGA'!$K:$K,$A53)+SUMIFS('PXK-HÓA ĐƠN'!$R:$R,'PXK-HÓA ĐƠN'!$D:$D,G$1,'PXK-HÓA ĐƠN'!$K:$K,$A53)</f>
        <v>0</v>
      </c>
      <c r="H53" s="41">
        <f>SUMIFS('VIN -MEGA'!$R:$R,'VIN -MEGA'!$D:$D,H$1,'VIN -MEGA'!$K:$K,$A53)+SUMIFS('PXK-HÓA ĐƠN'!$R:$R,'PXK-HÓA ĐƠN'!$D:$D,H$1,'PXK-HÓA ĐƠN'!$K:$K,$A53)</f>
        <v>0</v>
      </c>
      <c r="I53" s="41">
        <f>SUMIFS('VIN -MEGA'!$R:$R,'VIN -MEGA'!$D:$D,I$1,'VIN -MEGA'!$K:$K,$A53)+SUMIFS('PXK-HÓA ĐƠN'!$R:$R,'PXK-HÓA ĐƠN'!$D:$D,I$1,'PXK-HÓA ĐƠN'!$K:$K,$A53)</f>
        <v>0</v>
      </c>
      <c r="J53" s="41">
        <f>SUMIFS('VIN -MEGA'!$R:$R,'VIN -MEGA'!$D:$D,J$1,'VIN -MEGA'!$K:$K,$A53)+SUMIFS('PXK-HÓA ĐƠN'!$R:$R,'PXK-HÓA ĐƠN'!$D:$D,J$1,'PXK-HÓA ĐƠN'!$K:$K,$A53)</f>
        <v>0</v>
      </c>
      <c r="K53" s="41">
        <f>SUMIFS('VIN -MEGA'!$R:$R,'VIN -MEGA'!$D:$D,K$1,'VIN -MEGA'!$K:$K,$A53)+SUMIFS('PXK-HÓA ĐƠN'!$R:$R,'PXK-HÓA ĐƠN'!$D:$D,K$1,'PXK-HÓA ĐƠN'!$K:$K,$A53)</f>
        <v>0</v>
      </c>
      <c r="L53" s="41">
        <f>SUMIFS('VIN -MEGA'!$R:$R,'VIN -MEGA'!$D:$D,L$1,'VIN -MEGA'!$K:$K,$A53)+SUMIFS('PXK-HÓA ĐƠN'!$R:$R,'PXK-HÓA ĐƠN'!$D:$D,L$1,'PXK-HÓA ĐƠN'!$K:$K,$A53)</f>
        <v>0</v>
      </c>
      <c r="M53" s="41">
        <f>SUMIFS('VIN -MEGA'!$R:$R,'VIN -MEGA'!$D:$D,M$1,'VIN -MEGA'!$K:$K,$A53)+SUMIFS('PXK-HÓA ĐƠN'!$R:$R,'PXK-HÓA ĐƠN'!$D:$D,M$1,'PXK-HÓA ĐƠN'!$K:$K,$A53)</f>
        <v>0</v>
      </c>
      <c r="N53" s="41">
        <f>SUMIFS('VIN -MEGA'!$R:$R,'VIN -MEGA'!$D:$D,N$1,'VIN -MEGA'!$K:$K,$A53)+SUMIFS('PXK-HÓA ĐƠN'!$R:$R,'PXK-HÓA ĐƠN'!$D:$D,N$1,'PXK-HÓA ĐƠN'!$K:$K,$A53)</f>
        <v>0</v>
      </c>
      <c r="O53" s="41">
        <f>SUMIFS('VIN -MEGA'!$R:$R,'VIN -MEGA'!$D:$D,O$1,'VIN -MEGA'!$K:$K,$A53)+SUMIFS('PXK-HÓA ĐƠN'!$R:$R,'PXK-HÓA ĐƠN'!$D:$D,O$1,'PXK-HÓA ĐƠN'!$K:$K,$A53)</f>
        <v>0</v>
      </c>
      <c r="P53" s="41">
        <f>SUMIFS('VIN -MEGA'!$R:$R,'VIN -MEGA'!$D:$D,P$1,'VIN -MEGA'!$K:$K,$A53)+SUMIFS('PXK-HÓA ĐƠN'!$R:$R,'PXK-HÓA ĐƠN'!$D:$D,P$1,'PXK-HÓA ĐƠN'!$K:$K,$A53)</f>
        <v>0</v>
      </c>
      <c r="Q53" s="41">
        <f>SUMIFS('VIN -MEGA'!$R:$R,'VIN -MEGA'!$D:$D,Q$1,'VIN -MEGA'!$K:$K,$A53)+SUMIFS('PXK-HÓA ĐƠN'!$R:$R,'PXK-HÓA ĐƠN'!$D:$D,Q$1,'PXK-HÓA ĐƠN'!$K:$K,$A53)</f>
        <v>0</v>
      </c>
      <c r="R53" s="41">
        <f>SUMIFS('VIN -MEGA'!$R:$R,'VIN -MEGA'!$D:$D,R$1,'VIN -MEGA'!$K:$K,$A53)+SUMIFS('PXK-HÓA ĐƠN'!$R:$R,'PXK-HÓA ĐƠN'!$D:$D,R$1,'PXK-HÓA ĐƠN'!$K:$K,$A53)</f>
        <v>0</v>
      </c>
      <c r="S53" s="41">
        <f>SUMIFS('VIN -MEGA'!$R:$R,'VIN -MEGA'!$D:$D,S$1,'VIN -MEGA'!$K:$K,$A53)+SUMIFS('PXK-HÓA ĐƠN'!$R:$R,'PXK-HÓA ĐƠN'!$D:$D,S$1,'PXK-HÓA ĐƠN'!$K:$K,$A53)</f>
        <v>0</v>
      </c>
      <c r="T53" s="41">
        <f>SUMIFS('VIN -MEGA'!$R:$R,'VIN -MEGA'!$D:$D,T$1,'VIN -MEGA'!$K:$K,$A53)+SUMIFS('PXK-HÓA ĐƠN'!$R:$R,'PXK-HÓA ĐƠN'!$D:$D,T$1,'PXK-HÓA ĐƠN'!$K:$K,$A53)</f>
        <v>0</v>
      </c>
      <c r="U53" s="41">
        <f>SUMIFS('VIN -MEGA'!$R:$R,'VIN -MEGA'!$D:$D,U$1,'VIN -MEGA'!$K:$K,$A53)+SUMIFS('PXK-HÓA ĐƠN'!$R:$R,'PXK-HÓA ĐƠN'!$D:$D,U$1,'PXK-HÓA ĐƠN'!$K:$K,$A53)</f>
        <v>0</v>
      </c>
      <c r="V53" s="41">
        <f>SUMIFS('VIN -MEGA'!$R:$R,'VIN -MEGA'!$D:$D,V$1,'VIN -MEGA'!$K:$K,$A53)+SUMIFS('PXK-HÓA ĐƠN'!$R:$R,'PXK-HÓA ĐƠN'!$D:$D,V$1,'PXK-HÓA ĐƠN'!$K:$K,$A53)</f>
        <v>0</v>
      </c>
      <c r="W53" s="41">
        <f>SUMIFS('VIN -MEGA'!$R:$R,'VIN -MEGA'!$D:$D,W$1,'VIN -MEGA'!$K:$K,$A53)+SUMIFS('PXK-HÓA ĐƠN'!$R:$R,'PXK-HÓA ĐƠN'!$D:$D,W$1,'PXK-HÓA ĐƠN'!$K:$K,$A53)</f>
        <v>0</v>
      </c>
      <c r="X53" s="41">
        <f>SUMIFS('VIN -MEGA'!$R:$R,'VIN -MEGA'!$D:$D,X$1,'VIN -MEGA'!$K:$K,$A53)+SUMIFS('PXK-HÓA ĐƠN'!$R:$R,'PXK-HÓA ĐƠN'!$D:$D,X$1,'PXK-HÓA ĐƠN'!$K:$K,$A53)</f>
        <v>0</v>
      </c>
      <c r="Y53" s="41">
        <f>SUMIFS('VIN -MEGA'!$R:$R,'VIN -MEGA'!$D:$D,Y$1,'VIN -MEGA'!$K:$K,$A53)+SUMIFS('PXK-HÓA ĐƠN'!$R:$R,'PXK-HÓA ĐƠN'!$D:$D,Y$1,'PXK-HÓA ĐƠN'!$K:$K,$A53)</f>
        <v>0</v>
      </c>
      <c r="Z53" s="41">
        <f>SUMIFS('VIN -MEGA'!$R:$R,'VIN -MEGA'!$D:$D,Z$1,'VIN -MEGA'!$K:$K,$A53)+SUMIFS('PXK-HÓA ĐƠN'!$R:$R,'PXK-HÓA ĐƠN'!$D:$D,Z$1,'PXK-HÓA ĐƠN'!$K:$K,$A53)</f>
        <v>0</v>
      </c>
      <c r="AA53" s="41">
        <f>SUMIFS('VIN -MEGA'!$R:$R,'VIN -MEGA'!$D:$D,AA$1,'VIN -MEGA'!$K:$K,$A53)+SUMIFS('PXK-HÓA ĐƠN'!$R:$R,'PXK-HÓA ĐƠN'!$D:$D,AA$1,'PXK-HÓA ĐƠN'!$K:$K,$A53)</f>
        <v>0</v>
      </c>
      <c r="AB53" s="41">
        <f>SUMIFS('VIN -MEGA'!$R:$R,'VIN -MEGA'!$D:$D,AB$1,'VIN -MEGA'!$K:$K,$A53)+SUMIFS('PXK-HÓA ĐƠN'!$R:$R,'PXK-HÓA ĐƠN'!$D:$D,AB$1,'PXK-HÓA ĐƠN'!$K:$K,$A53)</f>
        <v>0</v>
      </c>
      <c r="AC53" s="41">
        <f>SUMIFS('VIN -MEGA'!$R:$R,'VIN -MEGA'!$D:$D,AC$1,'VIN -MEGA'!$K:$K,$A53)+SUMIFS('PXK-HÓA ĐƠN'!$R:$R,'PXK-HÓA ĐƠN'!$D:$D,AC$1,'PXK-HÓA ĐƠN'!$K:$K,$A53)</f>
        <v>0</v>
      </c>
      <c r="AD53" s="41">
        <f>SUMIFS('VIN -MEGA'!$R:$R,'VIN -MEGA'!$D:$D,AD$1,'VIN -MEGA'!$K:$K,$A53)+SUMIFS('PXK-HÓA ĐƠN'!$R:$R,'PXK-HÓA ĐƠN'!$D:$D,AD$1,'PXK-HÓA ĐƠN'!$K:$K,$A53)</f>
        <v>0</v>
      </c>
      <c r="AE53" s="41">
        <f>SUMIFS('VIN -MEGA'!$R:$R,'VIN -MEGA'!$D:$D,AE$1,'VIN -MEGA'!$K:$K,$A53)+SUMIFS('PXK-HÓA ĐƠN'!$R:$R,'PXK-HÓA ĐƠN'!$D:$D,AE$1,'PXK-HÓA ĐƠN'!$K:$K,$A53)</f>
        <v>0</v>
      </c>
      <c r="AF53" s="41">
        <f>SUMIFS('VIN -MEGA'!$R:$R,'VIN -MEGA'!$D:$D,AF$1,'VIN -MEGA'!$K:$K,$A53)+SUMIFS('PXK-HÓA ĐƠN'!$R:$R,'PXK-HÓA ĐƠN'!$D:$D,AF$1,'PXK-HÓA ĐƠN'!$K:$K,$A53)</f>
        <v>0</v>
      </c>
      <c r="AG53" s="41">
        <f>SUMIFS('VIN -MEGA'!$R:$R,'VIN -MEGA'!$D:$D,AG$1,'VIN -MEGA'!$K:$K,$A53)+SUMIFS('PXK-HÓA ĐƠN'!$R:$R,'PXK-HÓA ĐƠN'!$D:$D,AG$1,'PXK-HÓA ĐƠN'!$K:$K,$A53)</f>
        <v>0</v>
      </c>
      <c r="AH53" s="41">
        <f>SUMIFS('VIN -MEGA'!$R:$R,'VIN -MEGA'!$D:$D,AH$1,'VIN -MEGA'!$K:$K,$A53)+SUMIFS('PXK-HÓA ĐƠN'!$R:$R,'PXK-HÓA ĐƠN'!$D:$D,AH$1,'PXK-HÓA ĐƠN'!$K:$K,$A53)</f>
        <v>0</v>
      </c>
      <c r="AI53" s="41">
        <f>SUMIFS('VIN -MEGA'!$R:$R,'VIN -MEGA'!$D:$D,AI$1,'VIN -MEGA'!$K:$K,$A53)+SUMIFS('PXK-HÓA ĐƠN'!$R:$R,'PXK-HÓA ĐƠN'!$D:$D,AI$1,'PXK-HÓA ĐƠN'!$K:$K,$A53)</f>
        <v>0</v>
      </c>
      <c r="AJ53" s="41">
        <f>SUMIFS('VIN -MEGA'!$R:$R,'VIN -MEGA'!$D:$D,AJ$1,'VIN -MEGA'!$K:$K,$A53)+SUMIFS('PXK-HÓA ĐƠN'!$R:$R,'PXK-HÓA ĐƠN'!$D:$D,AJ$1,'PXK-HÓA ĐƠN'!$K:$K,$A53)</f>
        <v>0</v>
      </c>
    </row>
    <row r="54" spans="1:36" ht="18.75" hidden="1" customHeight="1" x14ac:dyDescent="0.25">
      <c r="A54" s="23" t="s">
        <v>7265</v>
      </c>
      <c r="B54" s="22" t="s">
        <v>7655</v>
      </c>
      <c r="C54" s="24" t="s">
        <v>29</v>
      </c>
      <c r="D54" t="str">
        <f t="shared" si="1"/>
        <v>Đang kinh doanh</v>
      </c>
      <c r="E54" s="43">
        <f t="shared" si="2"/>
        <v>260</v>
      </c>
      <c r="F54" s="43"/>
      <c r="G54" s="41">
        <f>SUMIFS('VIN -MEGA'!$R:$R,'VIN -MEGA'!$D:$D,G$1,'VIN -MEGA'!$K:$K,$A54)+SUMIFS('PXK-HÓA ĐƠN'!$R:$R,'PXK-HÓA ĐƠN'!$D:$D,G$1,'PXK-HÓA ĐƠN'!$K:$K,$A54)</f>
        <v>0</v>
      </c>
      <c r="H54" s="41">
        <f>SUMIFS('VIN -MEGA'!$R:$R,'VIN -MEGA'!$D:$D,H$1,'VIN -MEGA'!$K:$K,$A54)+SUMIFS('PXK-HÓA ĐƠN'!$R:$R,'PXK-HÓA ĐƠN'!$D:$D,H$1,'PXK-HÓA ĐƠN'!$K:$K,$A54)</f>
        <v>5</v>
      </c>
      <c r="I54" s="41">
        <f>SUMIFS('VIN -MEGA'!$R:$R,'VIN -MEGA'!$D:$D,I$1,'VIN -MEGA'!$K:$K,$A54)+SUMIFS('PXK-HÓA ĐƠN'!$R:$R,'PXK-HÓA ĐƠN'!$D:$D,I$1,'PXK-HÓA ĐƠN'!$K:$K,$A54)</f>
        <v>10</v>
      </c>
      <c r="J54" s="41">
        <f>SUMIFS('VIN -MEGA'!$R:$R,'VIN -MEGA'!$D:$D,J$1,'VIN -MEGA'!$K:$K,$A54)+SUMIFS('PXK-HÓA ĐƠN'!$R:$R,'PXK-HÓA ĐƠN'!$D:$D,J$1,'PXK-HÓA ĐƠN'!$K:$K,$A54)</f>
        <v>0</v>
      </c>
      <c r="K54" s="41">
        <f>SUMIFS('VIN -MEGA'!$R:$R,'VIN -MEGA'!$D:$D,K$1,'VIN -MEGA'!$K:$K,$A54)+SUMIFS('PXK-HÓA ĐƠN'!$R:$R,'PXK-HÓA ĐƠN'!$D:$D,K$1,'PXK-HÓA ĐƠN'!$K:$K,$A54)</f>
        <v>215</v>
      </c>
      <c r="L54" s="41">
        <f>SUMIFS('VIN -MEGA'!$R:$R,'VIN -MEGA'!$D:$D,L$1,'VIN -MEGA'!$K:$K,$A54)+SUMIFS('PXK-HÓA ĐƠN'!$R:$R,'PXK-HÓA ĐƠN'!$D:$D,L$1,'PXK-HÓA ĐƠN'!$K:$K,$A54)</f>
        <v>0</v>
      </c>
      <c r="M54" s="41">
        <f>SUMIFS('VIN -MEGA'!$R:$R,'VIN -MEGA'!$D:$D,M$1,'VIN -MEGA'!$K:$K,$A54)+SUMIFS('PXK-HÓA ĐƠN'!$R:$R,'PXK-HÓA ĐƠN'!$D:$D,M$1,'PXK-HÓA ĐƠN'!$K:$K,$A54)</f>
        <v>0</v>
      </c>
      <c r="N54" s="41">
        <f>SUMIFS('VIN -MEGA'!$R:$R,'VIN -MEGA'!$D:$D,N$1,'VIN -MEGA'!$K:$K,$A54)+SUMIFS('PXK-HÓA ĐƠN'!$R:$R,'PXK-HÓA ĐƠN'!$D:$D,N$1,'PXK-HÓA ĐƠN'!$K:$K,$A54)</f>
        <v>0</v>
      </c>
      <c r="O54" s="41">
        <f>SUMIFS('VIN -MEGA'!$R:$R,'VIN -MEGA'!$D:$D,O$1,'VIN -MEGA'!$K:$K,$A54)+SUMIFS('PXK-HÓA ĐƠN'!$R:$R,'PXK-HÓA ĐƠN'!$D:$D,O$1,'PXK-HÓA ĐƠN'!$K:$K,$A54)</f>
        <v>30</v>
      </c>
      <c r="P54" s="41">
        <f>SUMIFS('VIN -MEGA'!$R:$R,'VIN -MEGA'!$D:$D,P$1,'VIN -MEGA'!$K:$K,$A54)+SUMIFS('PXK-HÓA ĐƠN'!$R:$R,'PXK-HÓA ĐƠN'!$D:$D,P$1,'PXK-HÓA ĐƠN'!$K:$K,$A54)</f>
        <v>0</v>
      </c>
      <c r="Q54" s="41">
        <f>SUMIFS('VIN -MEGA'!$R:$R,'VIN -MEGA'!$D:$D,Q$1,'VIN -MEGA'!$K:$K,$A54)+SUMIFS('PXK-HÓA ĐƠN'!$R:$R,'PXK-HÓA ĐƠN'!$D:$D,Q$1,'PXK-HÓA ĐƠN'!$K:$K,$A54)</f>
        <v>0</v>
      </c>
      <c r="R54" s="41">
        <f>SUMIFS('VIN -MEGA'!$R:$R,'VIN -MEGA'!$D:$D,R$1,'VIN -MEGA'!$K:$K,$A54)+SUMIFS('PXK-HÓA ĐƠN'!$R:$R,'PXK-HÓA ĐƠN'!$D:$D,R$1,'PXK-HÓA ĐƠN'!$K:$K,$A54)</f>
        <v>0</v>
      </c>
      <c r="S54" s="41">
        <f>SUMIFS('VIN -MEGA'!$R:$R,'VIN -MEGA'!$D:$D,S$1,'VIN -MEGA'!$K:$K,$A54)+SUMIFS('PXK-HÓA ĐƠN'!$R:$R,'PXK-HÓA ĐƠN'!$D:$D,S$1,'PXK-HÓA ĐƠN'!$K:$K,$A54)</f>
        <v>0</v>
      </c>
      <c r="T54" s="41">
        <f>SUMIFS('VIN -MEGA'!$R:$R,'VIN -MEGA'!$D:$D,T$1,'VIN -MEGA'!$K:$K,$A54)+SUMIFS('PXK-HÓA ĐƠN'!$R:$R,'PXK-HÓA ĐƠN'!$D:$D,T$1,'PXK-HÓA ĐƠN'!$K:$K,$A54)</f>
        <v>0</v>
      </c>
      <c r="U54" s="41">
        <f>SUMIFS('VIN -MEGA'!$R:$R,'VIN -MEGA'!$D:$D,U$1,'VIN -MEGA'!$K:$K,$A54)+SUMIFS('PXK-HÓA ĐƠN'!$R:$R,'PXK-HÓA ĐƠN'!$D:$D,U$1,'PXK-HÓA ĐƠN'!$K:$K,$A54)</f>
        <v>0</v>
      </c>
      <c r="V54" s="41">
        <f>SUMIFS('VIN -MEGA'!$R:$R,'VIN -MEGA'!$D:$D,V$1,'VIN -MEGA'!$K:$K,$A54)+SUMIFS('PXK-HÓA ĐƠN'!$R:$R,'PXK-HÓA ĐƠN'!$D:$D,V$1,'PXK-HÓA ĐƠN'!$K:$K,$A54)</f>
        <v>0</v>
      </c>
      <c r="W54" s="41">
        <f>SUMIFS('VIN -MEGA'!$R:$R,'VIN -MEGA'!$D:$D,W$1,'VIN -MEGA'!$K:$K,$A54)+SUMIFS('PXK-HÓA ĐƠN'!$R:$R,'PXK-HÓA ĐƠN'!$D:$D,W$1,'PXK-HÓA ĐƠN'!$K:$K,$A54)</f>
        <v>0</v>
      </c>
      <c r="X54" s="41">
        <f>SUMIFS('VIN -MEGA'!$R:$R,'VIN -MEGA'!$D:$D,X$1,'VIN -MEGA'!$K:$K,$A54)+SUMIFS('PXK-HÓA ĐƠN'!$R:$R,'PXK-HÓA ĐƠN'!$D:$D,X$1,'PXK-HÓA ĐƠN'!$K:$K,$A54)</f>
        <v>0</v>
      </c>
      <c r="Y54" s="41">
        <f>SUMIFS('VIN -MEGA'!$R:$R,'VIN -MEGA'!$D:$D,Y$1,'VIN -MEGA'!$K:$K,$A54)+SUMIFS('PXK-HÓA ĐƠN'!$R:$R,'PXK-HÓA ĐƠN'!$D:$D,Y$1,'PXK-HÓA ĐƠN'!$K:$K,$A54)</f>
        <v>0</v>
      </c>
      <c r="Z54" s="41">
        <f>SUMIFS('VIN -MEGA'!$R:$R,'VIN -MEGA'!$D:$D,Z$1,'VIN -MEGA'!$K:$K,$A54)+SUMIFS('PXK-HÓA ĐƠN'!$R:$R,'PXK-HÓA ĐƠN'!$D:$D,Z$1,'PXK-HÓA ĐƠN'!$K:$K,$A54)</f>
        <v>0</v>
      </c>
      <c r="AA54" s="41">
        <f>SUMIFS('VIN -MEGA'!$R:$R,'VIN -MEGA'!$D:$D,AA$1,'VIN -MEGA'!$K:$K,$A54)+SUMIFS('PXK-HÓA ĐƠN'!$R:$R,'PXK-HÓA ĐƠN'!$D:$D,AA$1,'PXK-HÓA ĐƠN'!$K:$K,$A54)</f>
        <v>0</v>
      </c>
      <c r="AB54" s="41">
        <f>SUMIFS('VIN -MEGA'!$R:$R,'VIN -MEGA'!$D:$D,AB$1,'VIN -MEGA'!$K:$K,$A54)+SUMIFS('PXK-HÓA ĐƠN'!$R:$R,'PXK-HÓA ĐƠN'!$D:$D,AB$1,'PXK-HÓA ĐƠN'!$K:$K,$A54)</f>
        <v>0</v>
      </c>
      <c r="AC54" s="41">
        <f>SUMIFS('VIN -MEGA'!$R:$R,'VIN -MEGA'!$D:$D,AC$1,'VIN -MEGA'!$K:$K,$A54)+SUMIFS('PXK-HÓA ĐƠN'!$R:$R,'PXK-HÓA ĐƠN'!$D:$D,AC$1,'PXK-HÓA ĐƠN'!$K:$K,$A54)</f>
        <v>0</v>
      </c>
      <c r="AD54" s="41">
        <f>SUMIFS('VIN -MEGA'!$R:$R,'VIN -MEGA'!$D:$D,AD$1,'VIN -MEGA'!$K:$K,$A54)+SUMIFS('PXK-HÓA ĐƠN'!$R:$R,'PXK-HÓA ĐƠN'!$D:$D,AD$1,'PXK-HÓA ĐƠN'!$K:$K,$A54)</f>
        <v>0</v>
      </c>
      <c r="AE54" s="41">
        <f>SUMIFS('VIN -MEGA'!$R:$R,'VIN -MEGA'!$D:$D,AE$1,'VIN -MEGA'!$K:$K,$A54)+SUMIFS('PXK-HÓA ĐƠN'!$R:$R,'PXK-HÓA ĐƠN'!$D:$D,AE$1,'PXK-HÓA ĐƠN'!$K:$K,$A54)</f>
        <v>0</v>
      </c>
      <c r="AF54" s="41">
        <f>SUMIFS('VIN -MEGA'!$R:$R,'VIN -MEGA'!$D:$D,AF$1,'VIN -MEGA'!$K:$K,$A54)+SUMIFS('PXK-HÓA ĐƠN'!$R:$R,'PXK-HÓA ĐƠN'!$D:$D,AF$1,'PXK-HÓA ĐƠN'!$K:$K,$A54)</f>
        <v>0</v>
      </c>
      <c r="AG54" s="41">
        <f>SUMIFS('VIN -MEGA'!$R:$R,'VIN -MEGA'!$D:$D,AG$1,'VIN -MEGA'!$K:$K,$A54)+SUMIFS('PXK-HÓA ĐƠN'!$R:$R,'PXK-HÓA ĐƠN'!$D:$D,AG$1,'PXK-HÓA ĐƠN'!$K:$K,$A54)</f>
        <v>0</v>
      </c>
      <c r="AH54" s="41">
        <f>SUMIFS('VIN -MEGA'!$R:$R,'VIN -MEGA'!$D:$D,AH$1,'VIN -MEGA'!$K:$K,$A54)+SUMIFS('PXK-HÓA ĐƠN'!$R:$R,'PXK-HÓA ĐƠN'!$D:$D,AH$1,'PXK-HÓA ĐƠN'!$K:$K,$A54)</f>
        <v>0</v>
      </c>
      <c r="AI54" s="41">
        <f>SUMIFS('VIN -MEGA'!$R:$R,'VIN -MEGA'!$D:$D,AI$1,'VIN -MEGA'!$K:$K,$A54)+SUMIFS('PXK-HÓA ĐƠN'!$R:$R,'PXK-HÓA ĐƠN'!$D:$D,AI$1,'PXK-HÓA ĐƠN'!$K:$K,$A54)</f>
        <v>0</v>
      </c>
      <c r="AJ54" s="41">
        <f>SUMIFS('VIN -MEGA'!$R:$R,'VIN -MEGA'!$D:$D,AJ$1,'VIN -MEGA'!$K:$K,$A54)+SUMIFS('PXK-HÓA ĐƠN'!$R:$R,'PXK-HÓA ĐƠN'!$D:$D,AJ$1,'PXK-HÓA ĐƠN'!$K:$K,$A54)</f>
        <v>0</v>
      </c>
    </row>
    <row r="55" spans="1:36" ht="18.75" customHeight="1" x14ac:dyDescent="0.25">
      <c r="A55" s="23" t="s">
        <v>32</v>
      </c>
      <c r="B55" s="22" t="s">
        <v>33</v>
      </c>
      <c r="C55" s="24" t="s">
        <v>29</v>
      </c>
      <c r="D55" t="str">
        <f t="shared" si="1"/>
        <v>Đang kinh doanh</v>
      </c>
      <c r="E55" s="43">
        <f t="shared" si="2"/>
        <v>5967</v>
      </c>
      <c r="F55" s="43"/>
      <c r="G55" s="41">
        <f>SUMIFS('VIN -MEGA'!$R:$R,'VIN -MEGA'!$D:$D,G$1,'VIN -MEGA'!$K:$K,$A55)+SUMIFS('PXK-HÓA ĐƠN'!$R:$R,'PXK-HÓA ĐƠN'!$D:$D,G$1,'PXK-HÓA ĐƠN'!$K:$K,$A55)</f>
        <v>434</v>
      </c>
      <c r="H55" s="41">
        <f>SUMIFS('VIN -MEGA'!$R:$R,'VIN -MEGA'!$D:$D,H$1,'VIN -MEGA'!$K:$K,$A55)+SUMIFS('PXK-HÓA ĐƠN'!$R:$R,'PXK-HÓA ĐƠN'!$D:$D,H$1,'PXK-HÓA ĐƠN'!$K:$K,$A55)</f>
        <v>1054</v>
      </c>
      <c r="I55" s="41">
        <f>SUMIFS('VIN -MEGA'!$R:$R,'VIN -MEGA'!$D:$D,I$1,'VIN -MEGA'!$K:$K,$A55)+SUMIFS('PXK-HÓA ĐƠN'!$R:$R,'PXK-HÓA ĐƠN'!$D:$D,I$1,'PXK-HÓA ĐƠN'!$K:$K,$A55)</f>
        <v>1443</v>
      </c>
      <c r="J55" s="41">
        <f>SUMIFS('VIN -MEGA'!$R:$R,'VIN -MEGA'!$D:$D,J$1,'VIN -MEGA'!$K:$K,$A55)+SUMIFS('PXK-HÓA ĐƠN'!$R:$R,'PXK-HÓA ĐƠN'!$D:$D,J$1,'PXK-HÓA ĐƠN'!$K:$K,$A55)</f>
        <v>345</v>
      </c>
      <c r="K55" s="41">
        <f>SUMIFS('VIN -MEGA'!$R:$R,'VIN -MEGA'!$D:$D,K$1,'VIN -MEGA'!$K:$K,$A55)+SUMIFS('PXK-HÓA ĐƠN'!$R:$R,'PXK-HÓA ĐƠN'!$D:$D,K$1,'PXK-HÓA ĐƠN'!$K:$K,$A55)</f>
        <v>776</v>
      </c>
      <c r="L55" s="41">
        <f>SUMIFS('VIN -MEGA'!$R:$R,'VIN -MEGA'!$D:$D,L$1,'VIN -MEGA'!$K:$K,$A55)+SUMIFS('PXK-HÓA ĐƠN'!$R:$R,'PXK-HÓA ĐƠN'!$D:$D,L$1,'PXK-HÓA ĐƠN'!$K:$K,$A55)</f>
        <v>1446</v>
      </c>
      <c r="M55" s="41">
        <f>SUMIFS('VIN -MEGA'!$R:$R,'VIN -MEGA'!$D:$D,M$1,'VIN -MEGA'!$K:$K,$A55)+SUMIFS('PXK-HÓA ĐƠN'!$R:$R,'PXK-HÓA ĐƠN'!$D:$D,M$1,'PXK-HÓA ĐƠN'!$K:$K,$A55)</f>
        <v>295</v>
      </c>
      <c r="N55" s="41">
        <f>SUMIFS('VIN -MEGA'!$R:$R,'VIN -MEGA'!$D:$D,N$1,'VIN -MEGA'!$K:$K,$A55)+SUMIFS('PXK-HÓA ĐƠN'!$R:$R,'PXK-HÓA ĐƠN'!$D:$D,N$1,'PXK-HÓA ĐƠN'!$K:$K,$A55)</f>
        <v>109</v>
      </c>
      <c r="O55" s="41">
        <f>SUMIFS('VIN -MEGA'!$R:$R,'VIN -MEGA'!$D:$D,O$1,'VIN -MEGA'!$K:$K,$A55)+SUMIFS('PXK-HÓA ĐƠN'!$R:$R,'PXK-HÓA ĐƠN'!$D:$D,O$1,'PXK-HÓA ĐƠN'!$K:$K,$A55)</f>
        <v>65</v>
      </c>
      <c r="P55" s="41">
        <f>SUMIFS('VIN -MEGA'!$R:$R,'VIN -MEGA'!$D:$D,P$1,'VIN -MEGA'!$K:$K,$A55)+SUMIFS('PXK-HÓA ĐƠN'!$R:$R,'PXK-HÓA ĐƠN'!$D:$D,P$1,'PXK-HÓA ĐƠN'!$K:$K,$A55)</f>
        <v>0</v>
      </c>
      <c r="Q55" s="41">
        <f>SUMIFS('VIN -MEGA'!$R:$R,'VIN -MEGA'!$D:$D,Q$1,'VIN -MEGA'!$K:$K,$A55)+SUMIFS('PXK-HÓA ĐƠN'!$R:$R,'PXK-HÓA ĐƠN'!$D:$D,Q$1,'PXK-HÓA ĐƠN'!$K:$K,$A55)</f>
        <v>0</v>
      </c>
      <c r="R55" s="41">
        <f>SUMIFS('VIN -MEGA'!$R:$R,'VIN -MEGA'!$D:$D,R$1,'VIN -MEGA'!$K:$K,$A55)+SUMIFS('PXK-HÓA ĐƠN'!$R:$R,'PXK-HÓA ĐƠN'!$D:$D,R$1,'PXK-HÓA ĐƠN'!$K:$K,$A55)</f>
        <v>0</v>
      </c>
      <c r="S55" s="41">
        <f>SUMIFS('VIN -MEGA'!$R:$R,'VIN -MEGA'!$D:$D,S$1,'VIN -MEGA'!$K:$K,$A55)+SUMIFS('PXK-HÓA ĐƠN'!$R:$R,'PXK-HÓA ĐƠN'!$D:$D,S$1,'PXK-HÓA ĐƠN'!$K:$K,$A55)</f>
        <v>0</v>
      </c>
      <c r="T55" s="41">
        <f>SUMIFS('VIN -MEGA'!$R:$R,'VIN -MEGA'!$D:$D,T$1,'VIN -MEGA'!$K:$K,$A55)+SUMIFS('PXK-HÓA ĐƠN'!$R:$R,'PXK-HÓA ĐƠN'!$D:$D,T$1,'PXK-HÓA ĐƠN'!$K:$K,$A55)</f>
        <v>0</v>
      </c>
      <c r="U55" s="41">
        <f>SUMIFS('VIN -MEGA'!$R:$R,'VIN -MEGA'!$D:$D,U$1,'VIN -MEGA'!$K:$K,$A55)+SUMIFS('PXK-HÓA ĐƠN'!$R:$R,'PXK-HÓA ĐƠN'!$D:$D,U$1,'PXK-HÓA ĐƠN'!$K:$K,$A55)</f>
        <v>0</v>
      </c>
      <c r="V55" s="41">
        <f>SUMIFS('VIN -MEGA'!$R:$R,'VIN -MEGA'!$D:$D,V$1,'VIN -MEGA'!$K:$K,$A55)+SUMIFS('PXK-HÓA ĐƠN'!$R:$R,'PXK-HÓA ĐƠN'!$D:$D,V$1,'PXK-HÓA ĐƠN'!$K:$K,$A55)</f>
        <v>0</v>
      </c>
      <c r="W55" s="41">
        <f>SUMIFS('VIN -MEGA'!$R:$R,'VIN -MEGA'!$D:$D,W$1,'VIN -MEGA'!$K:$K,$A55)+SUMIFS('PXK-HÓA ĐƠN'!$R:$R,'PXK-HÓA ĐƠN'!$D:$D,W$1,'PXK-HÓA ĐƠN'!$K:$K,$A55)</f>
        <v>0</v>
      </c>
      <c r="X55" s="41">
        <f>SUMIFS('VIN -MEGA'!$R:$R,'VIN -MEGA'!$D:$D,X$1,'VIN -MEGA'!$K:$K,$A55)+SUMIFS('PXK-HÓA ĐƠN'!$R:$R,'PXK-HÓA ĐƠN'!$D:$D,X$1,'PXK-HÓA ĐƠN'!$K:$K,$A55)</f>
        <v>0</v>
      </c>
      <c r="Y55" s="41">
        <f>SUMIFS('VIN -MEGA'!$R:$R,'VIN -MEGA'!$D:$D,Y$1,'VIN -MEGA'!$K:$K,$A55)+SUMIFS('PXK-HÓA ĐƠN'!$R:$R,'PXK-HÓA ĐƠN'!$D:$D,Y$1,'PXK-HÓA ĐƠN'!$K:$K,$A55)</f>
        <v>0</v>
      </c>
      <c r="Z55" s="41">
        <f>SUMIFS('VIN -MEGA'!$R:$R,'VIN -MEGA'!$D:$D,Z$1,'VIN -MEGA'!$K:$K,$A55)+SUMIFS('PXK-HÓA ĐƠN'!$R:$R,'PXK-HÓA ĐƠN'!$D:$D,Z$1,'PXK-HÓA ĐƠN'!$K:$K,$A55)</f>
        <v>0</v>
      </c>
      <c r="AA55" s="41">
        <f>SUMIFS('VIN -MEGA'!$R:$R,'VIN -MEGA'!$D:$D,AA$1,'VIN -MEGA'!$K:$K,$A55)+SUMIFS('PXK-HÓA ĐƠN'!$R:$R,'PXK-HÓA ĐƠN'!$D:$D,AA$1,'PXK-HÓA ĐƠN'!$K:$K,$A55)</f>
        <v>0</v>
      </c>
      <c r="AB55" s="41">
        <f>SUMIFS('VIN -MEGA'!$R:$R,'VIN -MEGA'!$D:$D,AB$1,'VIN -MEGA'!$K:$K,$A55)+SUMIFS('PXK-HÓA ĐƠN'!$R:$R,'PXK-HÓA ĐƠN'!$D:$D,AB$1,'PXK-HÓA ĐƠN'!$K:$K,$A55)</f>
        <v>0</v>
      </c>
      <c r="AC55" s="41">
        <f>SUMIFS('VIN -MEGA'!$R:$R,'VIN -MEGA'!$D:$D,AC$1,'VIN -MEGA'!$K:$K,$A55)+SUMIFS('PXK-HÓA ĐƠN'!$R:$R,'PXK-HÓA ĐƠN'!$D:$D,AC$1,'PXK-HÓA ĐƠN'!$K:$K,$A55)</f>
        <v>0</v>
      </c>
      <c r="AD55" s="41">
        <f>SUMIFS('VIN -MEGA'!$R:$R,'VIN -MEGA'!$D:$D,AD$1,'VIN -MEGA'!$K:$K,$A55)+SUMIFS('PXK-HÓA ĐƠN'!$R:$R,'PXK-HÓA ĐƠN'!$D:$D,AD$1,'PXK-HÓA ĐƠN'!$K:$K,$A55)</f>
        <v>0</v>
      </c>
      <c r="AE55" s="41">
        <f>SUMIFS('VIN -MEGA'!$R:$R,'VIN -MEGA'!$D:$D,AE$1,'VIN -MEGA'!$K:$K,$A55)+SUMIFS('PXK-HÓA ĐƠN'!$R:$R,'PXK-HÓA ĐƠN'!$D:$D,AE$1,'PXK-HÓA ĐƠN'!$K:$K,$A55)</f>
        <v>0</v>
      </c>
      <c r="AF55" s="41">
        <f>SUMIFS('VIN -MEGA'!$R:$R,'VIN -MEGA'!$D:$D,AF$1,'VIN -MEGA'!$K:$K,$A55)+SUMIFS('PXK-HÓA ĐƠN'!$R:$R,'PXK-HÓA ĐƠN'!$D:$D,AF$1,'PXK-HÓA ĐƠN'!$K:$K,$A55)</f>
        <v>0</v>
      </c>
      <c r="AG55" s="41">
        <f>SUMIFS('VIN -MEGA'!$R:$R,'VIN -MEGA'!$D:$D,AG$1,'VIN -MEGA'!$K:$K,$A55)+SUMIFS('PXK-HÓA ĐƠN'!$R:$R,'PXK-HÓA ĐƠN'!$D:$D,AG$1,'PXK-HÓA ĐƠN'!$K:$K,$A55)</f>
        <v>0</v>
      </c>
      <c r="AH55" s="41">
        <f>SUMIFS('VIN -MEGA'!$R:$R,'VIN -MEGA'!$D:$D,AH$1,'VIN -MEGA'!$K:$K,$A55)+SUMIFS('PXK-HÓA ĐƠN'!$R:$R,'PXK-HÓA ĐƠN'!$D:$D,AH$1,'PXK-HÓA ĐƠN'!$K:$K,$A55)</f>
        <v>0</v>
      </c>
      <c r="AI55" s="41">
        <f>SUMIFS('VIN -MEGA'!$R:$R,'VIN -MEGA'!$D:$D,AI$1,'VIN -MEGA'!$K:$K,$A55)+SUMIFS('PXK-HÓA ĐƠN'!$R:$R,'PXK-HÓA ĐƠN'!$D:$D,AI$1,'PXK-HÓA ĐƠN'!$K:$K,$A55)</f>
        <v>0</v>
      </c>
      <c r="AJ55" s="41">
        <f>SUMIFS('VIN -MEGA'!$R:$R,'VIN -MEGA'!$D:$D,AJ$1,'VIN -MEGA'!$K:$K,$A55)+SUMIFS('PXK-HÓA ĐƠN'!$R:$R,'PXK-HÓA ĐƠN'!$D:$D,AJ$1,'PXK-HÓA ĐƠN'!$K:$K,$A55)</f>
        <v>0</v>
      </c>
    </row>
    <row r="56" spans="1:36" ht="18.75" hidden="1" customHeight="1" x14ac:dyDescent="0.25">
      <c r="A56" s="23" t="s">
        <v>7656</v>
      </c>
      <c r="B56" s="22" t="s">
        <v>7657</v>
      </c>
      <c r="C56" s="24" t="s">
        <v>29</v>
      </c>
      <c r="D56" t="str">
        <f t="shared" si="1"/>
        <v>Không kinh doanh</v>
      </c>
      <c r="E56" s="43">
        <f t="shared" si="2"/>
        <v>0</v>
      </c>
      <c r="F56" s="43"/>
      <c r="G56" s="41">
        <f>SUMIFS('VIN -MEGA'!$R:$R,'VIN -MEGA'!$D:$D,G$1,'VIN -MEGA'!$K:$K,$A56)+SUMIFS('PXK-HÓA ĐƠN'!$R:$R,'PXK-HÓA ĐƠN'!$D:$D,G$1,'PXK-HÓA ĐƠN'!$K:$K,$A56)</f>
        <v>0</v>
      </c>
      <c r="H56" s="41">
        <f>SUMIFS('VIN -MEGA'!$R:$R,'VIN -MEGA'!$D:$D,H$1,'VIN -MEGA'!$K:$K,$A56)+SUMIFS('PXK-HÓA ĐƠN'!$R:$R,'PXK-HÓA ĐƠN'!$D:$D,H$1,'PXK-HÓA ĐƠN'!$K:$K,$A56)</f>
        <v>0</v>
      </c>
      <c r="I56" s="41">
        <f>SUMIFS('VIN -MEGA'!$R:$R,'VIN -MEGA'!$D:$D,I$1,'VIN -MEGA'!$K:$K,$A56)+SUMIFS('PXK-HÓA ĐƠN'!$R:$R,'PXK-HÓA ĐƠN'!$D:$D,I$1,'PXK-HÓA ĐƠN'!$K:$K,$A56)</f>
        <v>0</v>
      </c>
      <c r="J56" s="41">
        <f>SUMIFS('VIN -MEGA'!$R:$R,'VIN -MEGA'!$D:$D,J$1,'VIN -MEGA'!$K:$K,$A56)+SUMIFS('PXK-HÓA ĐƠN'!$R:$R,'PXK-HÓA ĐƠN'!$D:$D,J$1,'PXK-HÓA ĐƠN'!$K:$K,$A56)</f>
        <v>0</v>
      </c>
      <c r="K56" s="41">
        <f>SUMIFS('VIN -MEGA'!$R:$R,'VIN -MEGA'!$D:$D,K$1,'VIN -MEGA'!$K:$K,$A56)+SUMIFS('PXK-HÓA ĐƠN'!$R:$R,'PXK-HÓA ĐƠN'!$D:$D,K$1,'PXK-HÓA ĐƠN'!$K:$K,$A56)</f>
        <v>0</v>
      </c>
      <c r="L56" s="41">
        <f>SUMIFS('VIN -MEGA'!$R:$R,'VIN -MEGA'!$D:$D,L$1,'VIN -MEGA'!$K:$K,$A56)+SUMIFS('PXK-HÓA ĐƠN'!$R:$R,'PXK-HÓA ĐƠN'!$D:$D,L$1,'PXK-HÓA ĐƠN'!$K:$K,$A56)</f>
        <v>0</v>
      </c>
      <c r="M56" s="41">
        <f>SUMIFS('VIN -MEGA'!$R:$R,'VIN -MEGA'!$D:$D,M$1,'VIN -MEGA'!$K:$K,$A56)+SUMIFS('PXK-HÓA ĐƠN'!$R:$R,'PXK-HÓA ĐƠN'!$D:$D,M$1,'PXK-HÓA ĐƠN'!$K:$K,$A56)</f>
        <v>0</v>
      </c>
      <c r="N56" s="41">
        <f>SUMIFS('VIN -MEGA'!$R:$R,'VIN -MEGA'!$D:$D,N$1,'VIN -MEGA'!$K:$K,$A56)+SUMIFS('PXK-HÓA ĐƠN'!$R:$R,'PXK-HÓA ĐƠN'!$D:$D,N$1,'PXK-HÓA ĐƠN'!$K:$K,$A56)</f>
        <v>0</v>
      </c>
      <c r="O56" s="41">
        <f>SUMIFS('VIN -MEGA'!$R:$R,'VIN -MEGA'!$D:$D,O$1,'VIN -MEGA'!$K:$K,$A56)+SUMIFS('PXK-HÓA ĐƠN'!$R:$R,'PXK-HÓA ĐƠN'!$D:$D,O$1,'PXK-HÓA ĐƠN'!$K:$K,$A56)</f>
        <v>0</v>
      </c>
      <c r="P56" s="41">
        <f>SUMIFS('VIN -MEGA'!$R:$R,'VIN -MEGA'!$D:$D,P$1,'VIN -MEGA'!$K:$K,$A56)+SUMIFS('PXK-HÓA ĐƠN'!$R:$R,'PXK-HÓA ĐƠN'!$D:$D,P$1,'PXK-HÓA ĐƠN'!$K:$K,$A56)</f>
        <v>0</v>
      </c>
      <c r="Q56" s="41">
        <f>SUMIFS('VIN -MEGA'!$R:$R,'VIN -MEGA'!$D:$D,Q$1,'VIN -MEGA'!$K:$K,$A56)+SUMIFS('PXK-HÓA ĐƠN'!$R:$R,'PXK-HÓA ĐƠN'!$D:$D,Q$1,'PXK-HÓA ĐƠN'!$K:$K,$A56)</f>
        <v>0</v>
      </c>
      <c r="R56" s="41">
        <f>SUMIFS('VIN -MEGA'!$R:$R,'VIN -MEGA'!$D:$D,R$1,'VIN -MEGA'!$K:$K,$A56)+SUMIFS('PXK-HÓA ĐƠN'!$R:$R,'PXK-HÓA ĐƠN'!$D:$D,R$1,'PXK-HÓA ĐƠN'!$K:$K,$A56)</f>
        <v>0</v>
      </c>
      <c r="S56" s="41">
        <f>SUMIFS('VIN -MEGA'!$R:$R,'VIN -MEGA'!$D:$D,S$1,'VIN -MEGA'!$K:$K,$A56)+SUMIFS('PXK-HÓA ĐƠN'!$R:$R,'PXK-HÓA ĐƠN'!$D:$D,S$1,'PXK-HÓA ĐƠN'!$K:$K,$A56)</f>
        <v>0</v>
      </c>
      <c r="T56" s="41">
        <f>SUMIFS('VIN -MEGA'!$R:$R,'VIN -MEGA'!$D:$D,T$1,'VIN -MEGA'!$K:$K,$A56)+SUMIFS('PXK-HÓA ĐƠN'!$R:$R,'PXK-HÓA ĐƠN'!$D:$D,T$1,'PXK-HÓA ĐƠN'!$K:$K,$A56)</f>
        <v>0</v>
      </c>
      <c r="U56" s="41">
        <f>SUMIFS('VIN -MEGA'!$R:$R,'VIN -MEGA'!$D:$D,U$1,'VIN -MEGA'!$K:$K,$A56)+SUMIFS('PXK-HÓA ĐƠN'!$R:$R,'PXK-HÓA ĐƠN'!$D:$D,U$1,'PXK-HÓA ĐƠN'!$K:$K,$A56)</f>
        <v>0</v>
      </c>
      <c r="V56" s="41">
        <f>SUMIFS('VIN -MEGA'!$R:$R,'VIN -MEGA'!$D:$D,V$1,'VIN -MEGA'!$K:$K,$A56)+SUMIFS('PXK-HÓA ĐƠN'!$R:$R,'PXK-HÓA ĐƠN'!$D:$D,V$1,'PXK-HÓA ĐƠN'!$K:$K,$A56)</f>
        <v>0</v>
      </c>
      <c r="W56" s="41">
        <f>SUMIFS('VIN -MEGA'!$R:$R,'VIN -MEGA'!$D:$D,W$1,'VIN -MEGA'!$K:$K,$A56)+SUMIFS('PXK-HÓA ĐƠN'!$R:$R,'PXK-HÓA ĐƠN'!$D:$D,W$1,'PXK-HÓA ĐƠN'!$K:$K,$A56)</f>
        <v>0</v>
      </c>
      <c r="X56" s="41">
        <f>SUMIFS('VIN -MEGA'!$R:$R,'VIN -MEGA'!$D:$D,X$1,'VIN -MEGA'!$K:$K,$A56)+SUMIFS('PXK-HÓA ĐƠN'!$R:$R,'PXK-HÓA ĐƠN'!$D:$D,X$1,'PXK-HÓA ĐƠN'!$K:$K,$A56)</f>
        <v>0</v>
      </c>
      <c r="Y56" s="41">
        <f>SUMIFS('VIN -MEGA'!$R:$R,'VIN -MEGA'!$D:$D,Y$1,'VIN -MEGA'!$K:$K,$A56)+SUMIFS('PXK-HÓA ĐƠN'!$R:$R,'PXK-HÓA ĐƠN'!$D:$D,Y$1,'PXK-HÓA ĐƠN'!$K:$K,$A56)</f>
        <v>0</v>
      </c>
      <c r="Z56" s="41">
        <f>SUMIFS('VIN -MEGA'!$R:$R,'VIN -MEGA'!$D:$D,Z$1,'VIN -MEGA'!$K:$K,$A56)+SUMIFS('PXK-HÓA ĐƠN'!$R:$R,'PXK-HÓA ĐƠN'!$D:$D,Z$1,'PXK-HÓA ĐƠN'!$K:$K,$A56)</f>
        <v>0</v>
      </c>
      <c r="AA56" s="41">
        <f>SUMIFS('VIN -MEGA'!$R:$R,'VIN -MEGA'!$D:$D,AA$1,'VIN -MEGA'!$K:$K,$A56)+SUMIFS('PXK-HÓA ĐƠN'!$R:$R,'PXK-HÓA ĐƠN'!$D:$D,AA$1,'PXK-HÓA ĐƠN'!$K:$K,$A56)</f>
        <v>0</v>
      </c>
      <c r="AB56" s="41">
        <f>SUMIFS('VIN -MEGA'!$R:$R,'VIN -MEGA'!$D:$D,AB$1,'VIN -MEGA'!$K:$K,$A56)+SUMIFS('PXK-HÓA ĐƠN'!$R:$R,'PXK-HÓA ĐƠN'!$D:$D,AB$1,'PXK-HÓA ĐƠN'!$K:$K,$A56)</f>
        <v>0</v>
      </c>
      <c r="AC56" s="41">
        <f>SUMIFS('VIN -MEGA'!$R:$R,'VIN -MEGA'!$D:$D,AC$1,'VIN -MEGA'!$K:$K,$A56)+SUMIFS('PXK-HÓA ĐƠN'!$R:$R,'PXK-HÓA ĐƠN'!$D:$D,AC$1,'PXK-HÓA ĐƠN'!$K:$K,$A56)</f>
        <v>0</v>
      </c>
      <c r="AD56" s="41">
        <f>SUMIFS('VIN -MEGA'!$R:$R,'VIN -MEGA'!$D:$D,AD$1,'VIN -MEGA'!$K:$K,$A56)+SUMIFS('PXK-HÓA ĐƠN'!$R:$R,'PXK-HÓA ĐƠN'!$D:$D,AD$1,'PXK-HÓA ĐƠN'!$K:$K,$A56)</f>
        <v>0</v>
      </c>
      <c r="AE56" s="41">
        <f>SUMIFS('VIN -MEGA'!$R:$R,'VIN -MEGA'!$D:$D,AE$1,'VIN -MEGA'!$K:$K,$A56)+SUMIFS('PXK-HÓA ĐƠN'!$R:$R,'PXK-HÓA ĐƠN'!$D:$D,AE$1,'PXK-HÓA ĐƠN'!$K:$K,$A56)</f>
        <v>0</v>
      </c>
      <c r="AF56" s="41">
        <f>SUMIFS('VIN -MEGA'!$R:$R,'VIN -MEGA'!$D:$D,AF$1,'VIN -MEGA'!$K:$K,$A56)+SUMIFS('PXK-HÓA ĐƠN'!$R:$R,'PXK-HÓA ĐƠN'!$D:$D,AF$1,'PXK-HÓA ĐƠN'!$K:$K,$A56)</f>
        <v>0</v>
      </c>
      <c r="AG56" s="41">
        <f>SUMIFS('VIN -MEGA'!$R:$R,'VIN -MEGA'!$D:$D,AG$1,'VIN -MEGA'!$K:$K,$A56)+SUMIFS('PXK-HÓA ĐƠN'!$R:$R,'PXK-HÓA ĐƠN'!$D:$D,AG$1,'PXK-HÓA ĐƠN'!$K:$K,$A56)</f>
        <v>0</v>
      </c>
      <c r="AH56" s="41">
        <f>SUMIFS('VIN -MEGA'!$R:$R,'VIN -MEGA'!$D:$D,AH$1,'VIN -MEGA'!$K:$K,$A56)+SUMIFS('PXK-HÓA ĐƠN'!$R:$R,'PXK-HÓA ĐƠN'!$D:$D,AH$1,'PXK-HÓA ĐƠN'!$K:$K,$A56)</f>
        <v>0</v>
      </c>
      <c r="AI56" s="41">
        <f>SUMIFS('VIN -MEGA'!$R:$R,'VIN -MEGA'!$D:$D,AI$1,'VIN -MEGA'!$K:$K,$A56)+SUMIFS('PXK-HÓA ĐƠN'!$R:$R,'PXK-HÓA ĐƠN'!$D:$D,AI$1,'PXK-HÓA ĐƠN'!$K:$K,$A56)</f>
        <v>0</v>
      </c>
      <c r="AJ56" s="41">
        <f>SUMIFS('VIN -MEGA'!$R:$R,'VIN -MEGA'!$D:$D,AJ$1,'VIN -MEGA'!$K:$K,$A56)+SUMIFS('PXK-HÓA ĐƠN'!$R:$R,'PXK-HÓA ĐƠN'!$D:$D,AJ$1,'PXK-HÓA ĐƠN'!$K:$K,$A56)</f>
        <v>0</v>
      </c>
    </row>
    <row r="57" spans="1:36" ht="18.75" hidden="1" customHeight="1" x14ac:dyDescent="0.25">
      <c r="A57" s="23" t="s">
        <v>7658</v>
      </c>
      <c r="B57" s="22" t="s">
        <v>7659</v>
      </c>
      <c r="C57" s="24" t="s">
        <v>29</v>
      </c>
      <c r="D57" t="str">
        <f t="shared" si="1"/>
        <v>Không kinh doanh</v>
      </c>
      <c r="E57" s="43">
        <f t="shared" si="2"/>
        <v>0</v>
      </c>
      <c r="F57" s="43"/>
      <c r="G57" s="41">
        <f>SUMIFS('VIN -MEGA'!$R:$R,'VIN -MEGA'!$D:$D,G$1,'VIN -MEGA'!$K:$K,$A57)+SUMIFS('PXK-HÓA ĐƠN'!$R:$R,'PXK-HÓA ĐƠN'!$D:$D,G$1,'PXK-HÓA ĐƠN'!$K:$K,$A57)</f>
        <v>0</v>
      </c>
      <c r="H57" s="41">
        <f>SUMIFS('VIN -MEGA'!$R:$R,'VIN -MEGA'!$D:$D,H$1,'VIN -MEGA'!$K:$K,$A57)+SUMIFS('PXK-HÓA ĐƠN'!$R:$R,'PXK-HÓA ĐƠN'!$D:$D,H$1,'PXK-HÓA ĐƠN'!$K:$K,$A57)</f>
        <v>0</v>
      </c>
      <c r="I57" s="41">
        <f>SUMIFS('VIN -MEGA'!$R:$R,'VIN -MEGA'!$D:$D,I$1,'VIN -MEGA'!$K:$K,$A57)+SUMIFS('PXK-HÓA ĐƠN'!$R:$R,'PXK-HÓA ĐƠN'!$D:$D,I$1,'PXK-HÓA ĐƠN'!$K:$K,$A57)</f>
        <v>0</v>
      </c>
      <c r="J57" s="41">
        <f>SUMIFS('VIN -MEGA'!$R:$R,'VIN -MEGA'!$D:$D,J$1,'VIN -MEGA'!$K:$K,$A57)+SUMIFS('PXK-HÓA ĐƠN'!$R:$R,'PXK-HÓA ĐƠN'!$D:$D,J$1,'PXK-HÓA ĐƠN'!$K:$K,$A57)</f>
        <v>0</v>
      </c>
      <c r="K57" s="41">
        <f>SUMIFS('VIN -MEGA'!$R:$R,'VIN -MEGA'!$D:$D,K$1,'VIN -MEGA'!$K:$K,$A57)+SUMIFS('PXK-HÓA ĐƠN'!$R:$R,'PXK-HÓA ĐƠN'!$D:$D,K$1,'PXK-HÓA ĐƠN'!$K:$K,$A57)</f>
        <v>0</v>
      </c>
      <c r="L57" s="41">
        <f>SUMIFS('VIN -MEGA'!$R:$R,'VIN -MEGA'!$D:$D,L$1,'VIN -MEGA'!$K:$K,$A57)+SUMIFS('PXK-HÓA ĐƠN'!$R:$R,'PXK-HÓA ĐƠN'!$D:$D,L$1,'PXK-HÓA ĐƠN'!$K:$K,$A57)</f>
        <v>0</v>
      </c>
      <c r="M57" s="41">
        <f>SUMIFS('VIN -MEGA'!$R:$R,'VIN -MEGA'!$D:$D,M$1,'VIN -MEGA'!$K:$K,$A57)+SUMIFS('PXK-HÓA ĐƠN'!$R:$R,'PXK-HÓA ĐƠN'!$D:$D,M$1,'PXK-HÓA ĐƠN'!$K:$K,$A57)</f>
        <v>0</v>
      </c>
      <c r="N57" s="41">
        <f>SUMIFS('VIN -MEGA'!$R:$R,'VIN -MEGA'!$D:$D,N$1,'VIN -MEGA'!$K:$K,$A57)+SUMIFS('PXK-HÓA ĐƠN'!$R:$R,'PXK-HÓA ĐƠN'!$D:$D,N$1,'PXK-HÓA ĐƠN'!$K:$K,$A57)</f>
        <v>0</v>
      </c>
      <c r="O57" s="41">
        <f>SUMIFS('VIN -MEGA'!$R:$R,'VIN -MEGA'!$D:$D,O$1,'VIN -MEGA'!$K:$K,$A57)+SUMIFS('PXK-HÓA ĐƠN'!$R:$R,'PXK-HÓA ĐƠN'!$D:$D,O$1,'PXK-HÓA ĐƠN'!$K:$K,$A57)</f>
        <v>0</v>
      </c>
      <c r="P57" s="41">
        <f>SUMIFS('VIN -MEGA'!$R:$R,'VIN -MEGA'!$D:$D,P$1,'VIN -MEGA'!$K:$K,$A57)+SUMIFS('PXK-HÓA ĐƠN'!$R:$R,'PXK-HÓA ĐƠN'!$D:$D,P$1,'PXK-HÓA ĐƠN'!$K:$K,$A57)</f>
        <v>0</v>
      </c>
      <c r="Q57" s="41">
        <f>SUMIFS('VIN -MEGA'!$R:$R,'VIN -MEGA'!$D:$D,Q$1,'VIN -MEGA'!$K:$K,$A57)+SUMIFS('PXK-HÓA ĐƠN'!$R:$R,'PXK-HÓA ĐƠN'!$D:$D,Q$1,'PXK-HÓA ĐƠN'!$K:$K,$A57)</f>
        <v>0</v>
      </c>
      <c r="R57" s="41">
        <f>SUMIFS('VIN -MEGA'!$R:$R,'VIN -MEGA'!$D:$D,R$1,'VIN -MEGA'!$K:$K,$A57)+SUMIFS('PXK-HÓA ĐƠN'!$R:$R,'PXK-HÓA ĐƠN'!$D:$D,R$1,'PXK-HÓA ĐƠN'!$K:$K,$A57)</f>
        <v>0</v>
      </c>
      <c r="S57" s="41">
        <f>SUMIFS('VIN -MEGA'!$R:$R,'VIN -MEGA'!$D:$D,S$1,'VIN -MEGA'!$K:$K,$A57)+SUMIFS('PXK-HÓA ĐƠN'!$R:$R,'PXK-HÓA ĐƠN'!$D:$D,S$1,'PXK-HÓA ĐƠN'!$K:$K,$A57)</f>
        <v>0</v>
      </c>
      <c r="T57" s="41">
        <f>SUMIFS('VIN -MEGA'!$R:$R,'VIN -MEGA'!$D:$D,T$1,'VIN -MEGA'!$K:$K,$A57)+SUMIFS('PXK-HÓA ĐƠN'!$R:$R,'PXK-HÓA ĐƠN'!$D:$D,T$1,'PXK-HÓA ĐƠN'!$K:$K,$A57)</f>
        <v>0</v>
      </c>
      <c r="U57" s="41">
        <f>SUMIFS('VIN -MEGA'!$R:$R,'VIN -MEGA'!$D:$D,U$1,'VIN -MEGA'!$K:$K,$A57)+SUMIFS('PXK-HÓA ĐƠN'!$R:$R,'PXK-HÓA ĐƠN'!$D:$D,U$1,'PXK-HÓA ĐƠN'!$K:$K,$A57)</f>
        <v>0</v>
      </c>
      <c r="V57" s="41">
        <f>SUMIFS('VIN -MEGA'!$R:$R,'VIN -MEGA'!$D:$D,V$1,'VIN -MEGA'!$K:$K,$A57)+SUMIFS('PXK-HÓA ĐƠN'!$R:$R,'PXK-HÓA ĐƠN'!$D:$D,V$1,'PXK-HÓA ĐƠN'!$K:$K,$A57)</f>
        <v>0</v>
      </c>
      <c r="W57" s="41">
        <f>SUMIFS('VIN -MEGA'!$R:$R,'VIN -MEGA'!$D:$D,W$1,'VIN -MEGA'!$K:$K,$A57)+SUMIFS('PXK-HÓA ĐƠN'!$R:$R,'PXK-HÓA ĐƠN'!$D:$D,W$1,'PXK-HÓA ĐƠN'!$K:$K,$A57)</f>
        <v>0</v>
      </c>
      <c r="X57" s="41">
        <f>SUMIFS('VIN -MEGA'!$R:$R,'VIN -MEGA'!$D:$D,X$1,'VIN -MEGA'!$K:$K,$A57)+SUMIFS('PXK-HÓA ĐƠN'!$R:$R,'PXK-HÓA ĐƠN'!$D:$D,X$1,'PXK-HÓA ĐƠN'!$K:$K,$A57)</f>
        <v>0</v>
      </c>
      <c r="Y57" s="41">
        <f>SUMIFS('VIN -MEGA'!$R:$R,'VIN -MEGA'!$D:$D,Y$1,'VIN -MEGA'!$K:$K,$A57)+SUMIFS('PXK-HÓA ĐƠN'!$R:$R,'PXK-HÓA ĐƠN'!$D:$D,Y$1,'PXK-HÓA ĐƠN'!$K:$K,$A57)</f>
        <v>0</v>
      </c>
      <c r="Z57" s="41">
        <f>SUMIFS('VIN -MEGA'!$R:$R,'VIN -MEGA'!$D:$D,Z$1,'VIN -MEGA'!$K:$K,$A57)+SUMIFS('PXK-HÓA ĐƠN'!$R:$R,'PXK-HÓA ĐƠN'!$D:$D,Z$1,'PXK-HÓA ĐƠN'!$K:$K,$A57)</f>
        <v>0</v>
      </c>
      <c r="AA57" s="41">
        <f>SUMIFS('VIN -MEGA'!$R:$R,'VIN -MEGA'!$D:$D,AA$1,'VIN -MEGA'!$K:$K,$A57)+SUMIFS('PXK-HÓA ĐƠN'!$R:$R,'PXK-HÓA ĐƠN'!$D:$D,AA$1,'PXK-HÓA ĐƠN'!$K:$K,$A57)</f>
        <v>0</v>
      </c>
      <c r="AB57" s="41">
        <f>SUMIFS('VIN -MEGA'!$R:$R,'VIN -MEGA'!$D:$D,AB$1,'VIN -MEGA'!$K:$K,$A57)+SUMIFS('PXK-HÓA ĐƠN'!$R:$R,'PXK-HÓA ĐƠN'!$D:$D,AB$1,'PXK-HÓA ĐƠN'!$K:$K,$A57)</f>
        <v>0</v>
      </c>
      <c r="AC57" s="41">
        <f>SUMIFS('VIN -MEGA'!$R:$R,'VIN -MEGA'!$D:$D,AC$1,'VIN -MEGA'!$K:$K,$A57)+SUMIFS('PXK-HÓA ĐƠN'!$R:$R,'PXK-HÓA ĐƠN'!$D:$D,AC$1,'PXK-HÓA ĐƠN'!$K:$K,$A57)</f>
        <v>0</v>
      </c>
      <c r="AD57" s="41">
        <f>SUMIFS('VIN -MEGA'!$R:$R,'VIN -MEGA'!$D:$D,AD$1,'VIN -MEGA'!$K:$K,$A57)+SUMIFS('PXK-HÓA ĐƠN'!$R:$R,'PXK-HÓA ĐƠN'!$D:$D,AD$1,'PXK-HÓA ĐƠN'!$K:$K,$A57)</f>
        <v>0</v>
      </c>
      <c r="AE57" s="41">
        <f>SUMIFS('VIN -MEGA'!$R:$R,'VIN -MEGA'!$D:$D,AE$1,'VIN -MEGA'!$K:$K,$A57)+SUMIFS('PXK-HÓA ĐƠN'!$R:$R,'PXK-HÓA ĐƠN'!$D:$D,AE$1,'PXK-HÓA ĐƠN'!$K:$K,$A57)</f>
        <v>0</v>
      </c>
      <c r="AF57" s="41">
        <f>SUMIFS('VIN -MEGA'!$R:$R,'VIN -MEGA'!$D:$D,AF$1,'VIN -MEGA'!$K:$K,$A57)+SUMIFS('PXK-HÓA ĐƠN'!$R:$R,'PXK-HÓA ĐƠN'!$D:$D,AF$1,'PXK-HÓA ĐƠN'!$K:$K,$A57)</f>
        <v>0</v>
      </c>
      <c r="AG57" s="41">
        <f>SUMIFS('VIN -MEGA'!$R:$R,'VIN -MEGA'!$D:$D,AG$1,'VIN -MEGA'!$K:$K,$A57)+SUMIFS('PXK-HÓA ĐƠN'!$R:$R,'PXK-HÓA ĐƠN'!$D:$D,AG$1,'PXK-HÓA ĐƠN'!$K:$K,$A57)</f>
        <v>0</v>
      </c>
      <c r="AH57" s="41">
        <f>SUMIFS('VIN -MEGA'!$R:$R,'VIN -MEGA'!$D:$D,AH$1,'VIN -MEGA'!$K:$K,$A57)+SUMIFS('PXK-HÓA ĐƠN'!$R:$R,'PXK-HÓA ĐƠN'!$D:$D,AH$1,'PXK-HÓA ĐƠN'!$K:$K,$A57)</f>
        <v>0</v>
      </c>
      <c r="AI57" s="41">
        <f>SUMIFS('VIN -MEGA'!$R:$R,'VIN -MEGA'!$D:$D,AI$1,'VIN -MEGA'!$K:$K,$A57)+SUMIFS('PXK-HÓA ĐƠN'!$R:$R,'PXK-HÓA ĐƠN'!$D:$D,AI$1,'PXK-HÓA ĐƠN'!$K:$K,$A57)</f>
        <v>0</v>
      </c>
      <c r="AJ57" s="41">
        <f>SUMIFS('VIN -MEGA'!$R:$R,'VIN -MEGA'!$D:$D,AJ$1,'VIN -MEGA'!$K:$K,$A57)+SUMIFS('PXK-HÓA ĐƠN'!$R:$R,'PXK-HÓA ĐƠN'!$D:$D,AJ$1,'PXK-HÓA ĐƠN'!$K:$K,$A57)</f>
        <v>0</v>
      </c>
    </row>
    <row r="58" spans="1:36" ht="18.75" hidden="1" customHeight="1" x14ac:dyDescent="0.25">
      <c r="A58" s="23" t="s">
        <v>1741</v>
      </c>
      <c r="B58" s="22" t="s">
        <v>1742</v>
      </c>
      <c r="C58" s="24" t="s">
        <v>29</v>
      </c>
      <c r="D58" t="str">
        <f t="shared" si="1"/>
        <v>Không kinh doanh</v>
      </c>
      <c r="E58" s="43">
        <f t="shared" si="2"/>
        <v>0</v>
      </c>
      <c r="F58" s="43"/>
      <c r="G58" s="41">
        <f>SUMIFS('VIN -MEGA'!$R:$R,'VIN -MEGA'!$D:$D,G$1,'VIN -MEGA'!$K:$K,$A58)+SUMIFS('PXK-HÓA ĐƠN'!$R:$R,'PXK-HÓA ĐƠN'!$D:$D,G$1,'PXK-HÓA ĐƠN'!$K:$K,$A58)</f>
        <v>0</v>
      </c>
      <c r="H58" s="41">
        <f>SUMIFS('VIN -MEGA'!$R:$R,'VIN -MEGA'!$D:$D,H$1,'VIN -MEGA'!$K:$K,$A58)+SUMIFS('PXK-HÓA ĐƠN'!$R:$R,'PXK-HÓA ĐƠN'!$D:$D,H$1,'PXK-HÓA ĐƠN'!$K:$K,$A58)</f>
        <v>0</v>
      </c>
      <c r="I58" s="41">
        <f>SUMIFS('VIN -MEGA'!$R:$R,'VIN -MEGA'!$D:$D,I$1,'VIN -MEGA'!$K:$K,$A58)+SUMIFS('PXK-HÓA ĐƠN'!$R:$R,'PXK-HÓA ĐƠN'!$D:$D,I$1,'PXK-HÓA ĐƠN'!$K:$K,$A58)</f>
        <v>0</v>
      </c>
      <c r="J58" s="41">
        <f>SUMIFS('VIN -MEGA'!$R:$R,'VIN -MEGA'!$D:$D,J$1,'VIN -MEGA'!$K:$K,$A58)+SUMIFS('PXK-HÓA ĐƠN'!$R:$R,'PXK-HÓA ĐƠN'!$D:$D,J$1,'PXK-HÓA ĐƠN'!$K:$K,$A58)</f>
        <v>0</v>
      </c>
      <c r="K58" s="41">
        <f>SUMIFS('VIN -MEGA'!$R:$R,'VIN -MEGA'!$D:$D,K$1,'VIN -MEGA'!$K:$K,$A58)+SUMIFS('PXK-HÓA ĐƠN'!$R:$R,'PXK-HÓA ĐƠN'!$D:$D,K$1,'PXK-HÓA ĐƠN'!$K:$K,$A58)</f>
        <v>0</v>
      </c>
      <c r="L58" s="41">
        <f>SUMIFS('VIN -MEGA'!$R:$R,'VIN -MEGA'!$D:$D,L$1,'VIN -MEGA'!$K:$K,$A58)+SUMIFS('PXK-HÓA ĐƠN'!$R:$R,'PXK-HÓA ĐƠN'!$D:$D,L$1,'PXK-HÓA ĐƠN'!$K:$K,$A58)</f>
        <v>0</v>
      </c>
      <c r="M58" s="41">
        <f>SUMIFS('VIN -MEGA'!$R:$R,'VIN -MEGA'!$D:$D,M$1,'VIN -MEGA'!$K:$K,$A58)+SUMIFS('PXK-HÓA ĐƠN'!$R:$R,'PXK-HÓA ĐƠN'!$D:$D,M$1,'PXK-HÓA ĐƠN'!$K:$K,$A58)</f>
        <v>0</v>
      </c>
      <c r="N58" s="41">
        <f>SUMIFS('VIN -MEGA'!$R:$R,'VIN -MEGA'!$D:$D,N$1,'VIN -MEGA'!$K:$K,$A58)+SUMIFS('PXK-HÓA ĐƠN'!$R:$R,'PXK-HÓA ĐƠN'!$D:$D,N$1,'PXK-HÓA ĐƠN'!$K:$K,$A58)</f>
        <v>0</v>
      </c>
      <c r="O58" s="41">
        <f>SUMIFS('VIN -MEGA'!$R:$R,'VIN -MEGA'!$D:$D,O$1,'VIN -MEGA'!$K:$K,$A58)+SUMIFS('PXK-HÓA ĐƠN'!$R:$R,'PXK-HÓA ĐƠN'!$D:$D,O$1,'PXK-HÓA ĐƠN'!$K:$K,$A58)</f>
        <v>0</v>
      </c>
      <c r="P58" s="41">
        <f>SUMIFS('VIN -MEGA'!$R:$R,'VIN -MEGA'!$D:$D,P$1,'VIN -MEGA'!$K:$K,$A58)+SUMIFS('PXK-HÓA ĐƠN'!$R:$R,'PXK-HÓA ĐƠN'!$D:$D,P$1,'PXK-HÓA ĐƠN'!$K:$K,$A58)</f>
        <v>0</v>
      </c>
      <c r="Q58" s="41">
        <f>SUMIFS('VIN -MEGA'!$R:$R,'VIN -MEGA'!$D:$D,Q$1,'VIN -MEGA'!$K:$K,$A58)+SUMIFS('PXK-HÓA ĐƠN'!$R:$R,'PXK-HÓA ĐƠN'!$D:$D,Q$1,'PXK-HÓA ĐƠN'!$K:$K,$A58)</f>
        <v>0</v>
      </c>
      <c r="R58" s="41">
        <f>SUMIFS('VIN -MEGA'!$R:$R,'VIN -MEGA'!$D:$D,R$1,'VIN -MEGA'!$K:$K,$A58)+SUMIFS('PXK-HÓA ĐƠN'!$R:$R,'PXK-HÓA ĐƠN'!$D:$D,R$1,'PXK-HÓA ĐƠN'!$K:$K,$A58)</f>
        <v>0</v>
      </c>
      <c r="S58" s="41">
        <f>SUMIFS('VIN -MEGA'!$R:$R,'VIN -MEGA'!$D:$D,S$1,'VIN -MEGA'!$K:$K,$A58)+SUMIFS('PXK-HÓA ĐƠN'!$R:$R,'PXK-HÓA ĐƠN'!$D:$D,S$1,'PXK-HÓA ĐƠN'!$K:$K,$A58)</f>
        <v>0</v>
      </c>
      <c r="T58" s="41">
        <f>SUMIFS('VIN -MEGA'!$R:$R,'VIN -MEGA'!$D:$D,T$1,'VIN -MEGA'!$K:$K,$A58)+SUMIFS('PXK-HÓA ĐƠN'!$R:$R,'PXK-HÓA ĐƠN'!$D:$D,T$1,'PXK-HÓA ĐƠN'!$K:$K,$A58)</f>
        <v>0</v>
      </c>
      <c r="U58" s="41">
        <f>SUMIFS('VIN -MEGA'!$R:$R,'VIN -MEGA'!$D:$D,U$1,'VIN -MEGA'!$K:$K,$A58)+SUMIFS('PXK-HÓA ĐƠN'!$R:$R,'PXK-HÓA ĐƠN'!$D:$D,U$1,'PXK-HÓA ĐƠN'!$K:$K,$A58)</f>
        <v>0</v>
      </c>
      <c r="V58" s="41">
        <f>SUMIFS('VIN -MEGA'!$R:$R,'VIN -MEGA'!$D:$D,V$1,'VIN -MEGA'!$K:$K,$A58)+SUMIFS('PXK-HÓA ĐƠN'!$R:$R,'PXK-HÓA ĐƠN'!$D:$D,V$1,'PXK-HÓA ĐƠN'!$K:$K,$A58)</f>
        <v>0</v>
      </c>
      <c r="W58" s="41">
        <f>SUMIFS('VIN -MEGA'!$R:$R,'VIN -MEGA'!$D:$D,W$1,'VIN -MEGA'!$K:$K,$A58)+SUMIFS('PXK-HÓA ĐƠN'!$R:$R,'PXK-HÓA ĐƠN'!$D:$D,W$1,'PXK-HÓA ĐƠN'!$K:$K,$A58)</f>
        <v>0</v>
      </c>
      <c r="X58" s="41">
        <f>SUMIFS('VIN -MEGA'!$R:$R,'VIN -MEGA'!$D:$D,X$1,'VIN -MEGA'!$K:$K,$A58)+SUMIFS('PXK-HÓA ĐƠN'!$R:$R,'PXK-HÓA ĐƠN'!$D:$D,X$1,'PXK-HÓA ĐƠN'!$K:$K,$A58)</f>
        <v>0</v>
      </c>
      <c r="Y58" s="41">
        <f>SUMIFS('VIN -MEGA'!$R:$R,'VIN -MEGA'!$D:$D,Y$1,'VIN -MEGA'!$K:$K,$A58)+SUMIFS('PXK-HÓA ĐƠN'!$R:$R,'PXK-HÓA ĐƠN'!$D:$D,Y$1,'PXK-HÓA ĐƠN'!$K:$K,$A58)</f>
        <v>0</v>
      </c>
      <c r="Z58" s="41">
        <f>SUMIFS('VIN -MEGA'!$R:$R,'VIN -MEGA'!$D:$D,Z$1,'VIN -MEGA'!$K:$K,$A58)+SUMIFS('PXK-HÓA ĐƠN'!$R:$R,'PXK-HÓA ĐƠN'!$D:$D,Z$1,'PXK-HÓA ĐƠN'!$K:$K,$A58)</f>
        <v>0</v>
      </c>
      <c r="AA58" s="41">
        <f>SUMIFS('VIN -MEGA'!$R:$R,'VIN -MEGA'!$D:$D,AA$1,'VIN -MEGA'!$K:$K,$A58)+SUMIFS('PXK-HÓA ĐƠN'!$R:$R,'PXK-HÓA ĐƠN'!$D:$D,AA$1,'PXK-HÓA ĐƠN'!$K:$K,$A58)</f>
        <v>0</v>
      </c>
      <c r="AB58" s="41">
        <f>SUMIFS('VIN -MEGA'!$R:$R,'VIN -MEGA'!$D:$D,AB$1,'VIN -MEGA'!$K:$K,$A58)+SUMIFS('PXK-HÓA ĐƠN'!$R:$R,'PXK-HÓA ĐƠN'!$D:$D,AB$1,'PXK-HÓA ĐƠN'!$K:$K,$A58)</f>
        <v>0</v>
      </c>
      <c r="AC58" s="41">
        <f>SUMIFS('VIN -MEGA'!$R:$R,'VIN -MEGA'!$D:$D,AC$1,'VIN -MEGA'!$K:$K,$A58)+SUMIFS('PXK-HÓA ĐƠN'!$R:$R,'PXK-HÓA ĐƠN'!$D:$D,AC$1,'PXK-HÓA ĐƠN'!$K:$K,$A58)</f>
        <v>0</v>
      </c>
      <c r="AD58" s="41">
        <f>SUMIFS('VIN -MEGA'!$R:$R,'VIN -MEGA'!$D:$D,AD$1,'VIN -MEGA'!$K:$K,$A58)+SUMIFS('PXK-HÓA ĐƠN'!$R:$R,'PXK-HÓA ĐƠN'!$D:$D,AD$1,'PXK-HÓA ĐƠN'!$K:$K,$A58)</f>
        <v>0</v>
      </c>
      <c r="AE58" s="41">
        <f>SUMIFS('VIN -MEGA'!$R:$R,'VIN -MEGA'!$D:$D,AE$1,'VIN -MEGA'!$K:$K,$A58)+SUMIFS('PXK-HÓA ĐƠN'!$R:$R,'PXK-HÓA ĐƠN'!$D:$D,AE$1,'PXK-HÓA ĐƠN'!$K:$K,$A58)</f>
        <v>0</v>
      </c>
      <c r="AF58" s="41">
        <f>SUMIFS('VIN -MEGA'!$R:$R,'VIN -MEGA'!$D:$D,AF$1,'VIN -MEGA'!$K:$K,$A58)+SUMIFS('PXK-HÓA ĐƠN'!$R:$R,'PXK-HÓA ĐƠN'!$D:$D,AF$1,'PXK-HÓA ĐƠN'!$K:$K,$A58)</f>
        <v>0</v>
      </c>
      <c r="AG58" s="41">
        <f>SUMIFS('VIN -MEGA'!$R:$R,'VIN -MEGA'!$D:$D,AG$1,'VIN -MEGA'!$K:$K,$A58)+SUMIFS('PXK-HÓA ĐƠN'!$R:$R,'PXK-HÓA ĐƠN'!$D:$D,AG$1,'PXK-HÓA ĐƠN'!$K:$K,$A58)</f>
        <v>0</v>
      </c>
      <c r="AH58" s="41">
        <f>SUMIFS('VIN -MEGA'!$R:$R,'VIN -MEGA'!$D:$D,AH$1,'VIN -MEGA'!$K:$K,$A58)+SUMIFS('PXK-HÓA ĐƠN'!$R:$R,'PXK-HÓA ĐƠN'!$D:$D,AH$1,'PXK-HÓA ĐƠN'!$K:$K,$A58)</f>
        <v>0</v>
      </c>
      <c r="AI58" s="41">
        <f>SUMIFS('VIN -MEGA'!$R:$R,'VIN -MEGA'!$D:$D,AI$1,'VIN -MEGA'!$K:$K,$A58)+SUMIFS('PXK-HÓA ĐƠN'!$R:$R,'PXK-HÓA ĐƠN'!$D:$D,AI$1,'PXK-HÓA ĐƠN'!$K:$K,$A58)</f>
        <v>0</v>
      </c>
      <c r="AJ58" s="41">
        <f>SUMIFS('VIN -MEGA'!$R:$R,'VIN -MEGA'!$D:$D,AJ$1,'VIN -MEGA'!$K:$K,$A58)+SUMIFS('PXK-HÓA ĐƠN'!$R:$R,'PXK-HÓA ĐƠN'!$D:$D,AJ$1,'PXK-HÓA ĐƠN'!$K:$K,$A58)</f>
        <v>0</v>
      </c>
    </row>
    <row r="59" spans="1:36" ht="18.75" hidden="1" customHeight="1" x14ac:dyDescent="0.25">
      <c r="A59" s="23" t="s">
        <v>546</v>
      </c>
      <c r="B59" s="22" t="s">
        <v>547</v>
      </c>
      <c r="C59" s="24" t="s">
        <v>29</v>
      </c>
      <c r="D59" t="str">
        <f t="shared" si="1"/>
        <v>Không kinh doanh</v>
      </c>
      <c r="E59" s="43">
        <f t="shared" si="2"/>
        <v>0</v>
      </c>
      <c r="F59" s="43"/>
      <c r="G59" s="41">
        <f>SUMIFS('VIN -MEGA'!$R:$R,'VIN -MEGA'!$D:$D,G$1,'VIN -MEGA'!$K:$K,$A59)+SUMIFS('PXK-HÓA ĐƠN'!$R:$R,'PXK-HÓA ĐƠN'!$D:$D,G$1,'PXK-HÓA ĐƠN'!$K:$K,$A59)</f>
        <v>0</v>
      </c>
      <c r="H59" s="41">
        <f>SUMIFS('VIN -MEGA'!$R:$R,'VIN -MEGA'!$D:$D,H$1,'VIN -MEGA'!$K:$K,$A59)+SUMIFS('PXK-HÓA ĐƠN'!$R:$R,'PXK-HÓA ĐƠN'!$D:$D,H$1,'PXK-HÓA ĐƠN'!$K:$K,$A59)</f>
        <v>0</v>
      </c>
      <c r="I59" s="41">
        <f>SUMIFS('VIN -MEGA'!$R:$R,'VIN -MEGA'!$D:$D,I$1,'VIN -MEGA'!$K:$K,$A59)+SUMIFS('PXK-HÓA ĐƠN'!$R:$R,'PXK-HÓA ĐƠN'!$D:$D,I$1,'PXK-HÓA ĐƠN'!$K:$K,$A59)</f>
        <v>0</v>
      </c>
      <c r="J59" s="41">
        <f>SUMIFS('VIN -MEGA'!$R:$R,'VIN -MEGA'!$D:$D,J$1,'VIN -MEGA'!$K:$K,$A59)+SUMIFS('PXK-HÓA ĐƠN'!$R:$R,'PXK-HÓA ĐƠN'!$D:$D,J$1,'PXK-HÓA ĐƠN'!$K:$K,$A59)</f>
        <v>0</v>
      </c>
      <c r="K59" s="41">
        <f>SUMIFS('VIN -MEGA'!$R:$R,'VIN -MEGA'!$D:$D,K$1,'VIN -MEGA'!$K:$K,$A59)+SUMIFS('PXK-HÓA ĐƠN'!$R:$R,'PXK-HÓA ĐƠN'!$D:$D,K$1,'PXK-HÓA ĐƠN'!$K:$K,$A59)</f>
        <v>0</v>
      </c>
      <c r="L59" s="41">
        <f>SUMIFS('VIN -MEGA'!$R:$R,'VIN -MEGA'!$D:$D,L$1,'VIN -MEGA'!$K:$K,$A59)+SUMIFS('PXK-HÓA ĐƠN'!$R:$R,'PXK-HÓA ĐƠN'!$D:$D,L$1,'PXK-HÓA ĐƠN'!$K:$K,$A59)</f>
        <v>0</v>
      </c>
      <c r="M59" s="41">
        <f>SUMIFS('VIN -MEGA'!$R:$R,'VIN -MEGA'!$D:$D,M$1,'VIN -MEGA'!$K:$K,$A59)+SUMIFS('PXK-HÓA ĐƠN'!$R:$R,'PXK-HÓA ĐƠN'!$D:$D,M$1,'PXK-HÓA ĐƠN'!$K:$K,$A59)</f>
        <v>0</v>
      </c>
      <c r="N59" s="41">
        <f>SUMIFS('VIN -MEGA'!$R:$R,'VIN -MEGA'!$D:$D,N$1,'VIN -MEGA'!$K:$K,$A59)+SUMIFS('PXK-HÓA ĐƠN'!$R:$R,'PXK-HÓA ĐƠN'!$D:$D,N$1,'PXK-HÓA ĐƠN'!$K:$K,$A59)</f>
        <v>0</v>
      </c>
      <c r="O59" s="41">
        <f>SUMIFS('VIN -MEGA'!$R:$R,'VIN -MEGA'!$D:$D,O$1,'VIN -MEGA'!$K:$K,$A59)+SUMIFS('PXK-HÓA ĐƠN'!$R:$R,'PXK-HÓA ĐƠN'!$D:$D,O$1,'PXK-HÓA ĐƠN'!$K:$K,$A59)</f>
        <v>0</v>
      </c>
      <c r="P59" s="41">
        <f>SUMIFS('VIN -MEGA'!$R:$R,'VIN -MEGA'!$D:$D,P$1,'VIN -MEGA'!$K:$K,$A59)+SUMIFS('PXK-HÓA ĐƠN'!$R:$R,'PXK-HÓA ĐƠN'!$D:$D,P$1,'PXK-HÓA ĐƠN'!$K:$K,$A59)</f>
        <v>0</v>
      </c>
      <c r="Q59" s="41">
        <f>SUMIFS('VIN -MEGA'!$R:$R,'VIN -MEGA'!$D:$D,Q$1,'VIN -MEGA'!$K:$K,$A59)+SUMIFS('PXK-HÓA ĐƠN'!$R:$R,'PXK-HÓA ĐƠN'!$D:$D,Q$1,'PXK-HÓA ĐƠN'!$K:$K,$A59)</f>
        <v>0</v>
      </c>
      <c r="R59" s="41">
        <f>SUMIFS('VIN -MEGA'!$R:$R,'VIN -MEGA'!$D:$D,R$1,'VIN -MEGA'!$K:$K,$A59)+SUMIFS('PXK-HÓA ĐƠN'!$R:$R,'PXK-HÓA ĐƠN'!$D:$D,R$1,'PXK-HÓA ĐƠN'!$K:$K,$A59)</f>
        <v>0</v>
      </c>
      <c r="S59" s="41">
        <f>SUMIFS('VIN -MEGA'!$R:$R,'VIN -MEGA'!$D:$D,S$1,'VIN -MEGA'!$K:$K,$A59)+SUMIFS('PXK-HÓA ĐƠN'!$R:$R,'PXK-HÓA ĐƠN'!$D:$D,S$1,'PXK-HÓA ĐƠN'!$K:$K,$A59)</f>
        <v>0</v>
      </c>
      <c r="T59" s="41">
        <f>SUMIFS('VIN -MEGA'!$R:$R,'VIN -MEGA'!$D:$D,T$1,'VIN -MEGA'!$K:$K,$A59)+SUMIFS('PXK-HÓA ĐƠN'!$R:$R,'PXK-HÓA ĐƠN'!$D:$D,T$1,'PXK-HÓA ĐƠN'!$K:$K,$A59)</f>
        <v>0</v>
      </c>
      <c r="U59" s="41">
        <f>SUMIFS('VIN -MEGA'!$R:$R,'VIN -MEGA'!$D:$D,U$1,'VIN -MEGA'!$K:$K,$A59)+SUMIFS('PXK-HÓA ĐƠN'!$R:$R,'PXK-HÓA ĐƠN'!$D:$D,U$1,'PXK-HÓA ĐƠN'!$K:$K,$A59)</f>
        <v>0</v>
      </c>
      <c r="V59" s="41">
        <f>SUMIFS('VIN -MEGA'!$R:$R,'VIN -MEGA'!$D:$D,V$1,'VIN -MEGA'!$K:$K,$A59)+SUMIFS('PXK-HÓA ĐƠN'!$R:$R,'PXK-HÓA ĐƠN'!$D:$D,V$1,'PXK-HÓA ĐƠN'!$K:$K,$A59)</f>
        <v>0</v>
      </c>
      <c r="W59" s="41">
        <f>SUMIFS('VIN -MEGA'!$R:$R,'VIN -MEGA'!$D:$D,W$1,'VIN -MEGA'!$K:$K,$A59)+SUMIFS('PXK-HÓA ĐƠN'!$R:$R,'PXK-HÓA ĐƠN'!$D:$D,W$1,'PXK-HÓA ĐƠN'!$K:$K,$A59)</f>
        <v>0</v>
      </c>
      <c r="X59" s="41">
        <f>SUMIFS('VIN -MEGA'!$R:$R,'VIN -MEGA'!$D:$D,X$1,'VIN -MEGA'!$K:$K,$A59)+SUMIFS('PXK-HÓA ĐƠN'!$R:$R,'PXK-HÓA ĐƠN'!$D:$D,X$1,'PXK-HÓA ĐƠN'!$K:$K,$A59)</f>
        <v>0</v>
      </c>
      <c r="Y59" s="41">
        <f>SUMIFS('VIN -MEGA'!$R:$R,'VIN -MEGA'!$D:$D,Y$1,'VIN -MEGA'!$K:$K,$A59)+SUMIFS('PXK-HÓA ĐƠN'!$R:$R,'PXK-HÓA ĐƠN'!$D:$D,Y$1,'PXK-HÓA ĐƠN'!$K:$K,$A59)</f>
        <v>0</v>
      </c>
      <c r="Z59" s="41">
        <f>SUMIFS('VIN -MEGA'!$R:$R,'VIN -MEGA'!$D:$D,Z$1,'VIN -MEGA'!$K:$K,$A59)+SUMIFS('PXK-HÓA ĐƠN'!$R:$R,'PXK-HÓA ĐƠN'!$D:$D,Z$1,'PXK-HÓA ĐƠN'!$K:$K,$A59)</f>
        <v>0</v>
      </c>
      <c r="AA59" s="41">
        <f>SUMIFS('VIN -MEGA'!$R:$R,'VIN -MEGA'!$D:$D,AA$1,'VIN -MEGA'!$K:$K,$A59)+SUMIFS('PXK-HÓA ĐƠN'!$R:$R,'PXK-HÓA ĐƠN'!$D:$D,AA$1,'PXK-HÓA ĐƠN'!$K:$K,$A59)</f>
        <v>0</v>
      </c>
      <c r="AB59" s="41">
        <f>SUMIFS('VIN -MEGA'!$R:$R,'VIN -MEGA'!$D:$D,AB$1,'VIN -MEGA'!$K:$K,$A59)+SUMIFS('PXK-HÓA ĐƠN'!$R:$R,'PXK-HÓA ĐƠN'!$D:$D,AB$1,'PXK-HÓA ĐƠN'!$K:$K,$A59)</f>
        <v>0</v>
      </c>
      <c r="AC59" s="41">
        <f>SUMIFS('VIN -MEGA'!$R:$R,'VIN -MEGA'!$D:$D,AC$1,'VIN -MEGA'!$K:$K,$A59)+SUMIFS('PXK-HÓA ĐƠN'!$R:$R,'PXK-HÓA ĐƠN'!$D:$D,AC$1,'PXK-HÓA ĐƠN'!$K:$K,$A59)</f>
        <v>0</v>
      </c>
      <c r="AD59" s="41">
        <f>SUMIFS('VIN -MEGA'!$R:$R,'VIN -MEGA'!$D:$D,AD$1,'VIN -MEGA'!$K:$K,$A59)+SUMIFS('PXK-HÓA ĐƠN'!$R:$R,'PXK-HÓA ĐƠN'!$D:$D,AD$1,'PXK-HÓA ĐƠN'!$K:$K,$A59)</f>
        <v>0</v>
      </c>
      <c r="AE59" s="41">
        <f>SUMIFS('VIN -MEGA'!$R:$R,'VIN -MEGA'!$D:$D,AE$1,'VIN -MEGA'!$K:$K,$A59)+SUMIFS('PXK-HÓA ĐƠN'!$R:$R,'PXK-HÓA ĐƠN'!$D:$D,AE$1,'PXK-HÓA ĐƠN'!$K:$K,$A59)</f>
        <v>0</v>
      </c>
      <c r="AF59" s="41">
        <f>SUMIFS('VIN -MEGA'!$R:$R,'VIN -MEGA'!$D:$D,AF$1,'VIN -MEGA'!$K:$K,$A59)+SUMIFS('PXK-HÓA ĐƠN'!$R:$R,'PXK-HÓA ĐƠN'!$D:$D,AF$1,'PXK-HÓA ĐƠN'!$K:$K,$A59)</f>
        <v>0</v>
      </c>
      <c r="AG59" s="41">
        <f>SUMIFS('VIN -MEGA'!$R:$R,'VIN -MEGA'!$D:$D,AG$1,'VIN -MEGA'!$K:$K,$A59)+SUMIFS('PXK-HÓA ĐƠN'!$R:$R,'PXK-HÓA ĐƠN'!$D:$D,AG$1,'PXK-HÓA ĐƠN'!$K:$K,$A59)</f>
        <v>0</v>
      </c>
      <c r="AH59" s="41">
        <f>SUMIFS('VIN -MEGA'!$R:$R,'VIN -MEGA'!$D:$D,AH$1,'VIN -MEGA'!$K:$K,$A59)+SUMIFS('PXK-HÓA ĐƠN'!$R:$R,'PXK-HÓA ĐƠN'!$D:$D,AH$1,'PXK-HÓA ĐƠN'!$K:$K,$A59)</f>
        <v>0</v>
      </c>
      <c r="AI59" s="41">
        <f>SUMIFS('VIN -MEGA'!$R:$R,'VIN -MEGA'!$D:$D,AI$1,'VIN -MEGA'!$K:$K,$A59)+SUMIFS('PXK-HÓA ĐƠN'!$R:$R,'PXK-HÓA ĐƠN'!$D:$D,AI$1,'PXK-HÓA ĐƠN'!$K:$K,$A59)</f>
        <v>0</v>
      </c>
      <c r="AJ59" s="41">
        <f>SUMIFS('VIN -MEGA'!$R:$R,'VIN -MEGA'!$D:$D,AJ$1,'VIN -MEGA'!$K:$K,$A59)+SUMIFS('PXK-HÓA ĐƠN'!$R:$R,'PXK-HÓA ĐƠN'!$D:$D,AJ$1,'PXK-HÓA ĐƠN'!$K:$K,$A59)</f>
        <v>0</v>
      </c>
    </row>
    <row r="60" spans="1:36" ht="18.75" hidden="1" customHeight="1" x14ac:dyDescent="0.25">
      <c r="A60" s="23" t="s">
        <v>1743</v>
      </c>
      <c r="B60" s="22" t="s">
        <v>1744</v>
      </c>
      <c r="C60" s="24" t="s">
        <v>29</v>
      </c>
      <c r="D60" t="str">
        <f t="shared" si="1"/>
        <v>Không kinh doanh</v>
      </c>
      <c r="E60" s="43">
        <f t="shared" si="2"/>
        <v>0</v>
      </c>
      <c r="F60" s="43"/>
      <c r="G60" s="41">
        <f>SUMIFS('VIN -MEGA'!$R:$R,'VIN -MEGA'!$D:$D,G$1,'VIN -MEGA'!$K:$K,$A60)+SUMIFS('PXK-HÓA ĐƠN'!$R:$R,'PXK-HÓA ĐƠN'!$D:$D,G$1,'PXK-HÓA ĐƠN'!$K:$K,$A60)</f>
        <v>0</v>
      </c>
      <c r="H60" s="41">
        <f>SUMIFS('VIN -MEGA'!$R:$R,'VIN -MEGA'!$D:$D,H$1,'VIN -MEGA'!$K:$K,$A60)+SUMIFS('PXK-HÓA ĐƠN'!$R:$R,'PXK-HÓA ĐƠN'!$D:$D,H$1,'PXK-HÓA ĐƠN'!$K:$K,$A60)</f>
        <v>0</v>
      </c>
      <c r="I60" s="41">
        <f>SUMIFS('VIN -MEGA'!$R:$R,'VIN -MEGA'!$D:$D,I$1,'VIN -MEGA'!$K:$K,$A60)+SUMIFS('PXK-HÓA ĐƠN'!$R:$R,'PXK-HÓA ĐƠN'!$D:$D,I$1,'PXK-HÓA ĐƠN'!$K:$K,$A60)</f>
        <v>0</v>
      </c>
      <c r="J60" s="41">
        <f>SUMIFS('VIN -MEGA'!$R:$R,'VIN -MEGA'!$D:$D,J$1,'VIN -MEGA'!$K:$K,$A60)+SUMIFS('PXK-HÓA ĐƠN'!$R:$R,'PXK-HÓA ĐƠN'!$D:$D,J$1,'PXK-HÓA ĐƠN'!$K:$K,$A60)</f>
        <v>0</v>
      </c>
      <c r="K60" s="41">
        <f>SUMIFS('VIN -MEGA'!$R:$R,'VIN -MEGA'!$D:$D,K$1,'VIN -MEGA'!$K:$K,$A60)+SUMIFS('PXK-HÓA ĐƠN'!$R:$R,'PXK-HÓA ĐƠN'!$D:$D,K$1,'PXK-HÓA ĐƠN'!$K:$K,$A60)</f>
        <v>0</v>
      </c>
      <c r="L60" s="41">
        <f>SUMIFS('VIN -MEGA'!$R:$R,'VIN -MEGA'!$D:$D,L$1,'VIN -MEGA'!$K:$K,$A60)+SUMIFS('PXK-HÓA ĐƠN'!$R:$R,'PXK-HÓA ĐƠN'!$D:$D,L$1,'PXK-HÓA ĐƠN'!$K:$K,$A60)</f>
        <v>0</v>
      </c>
      <c r="M60" s="41">
        <f>SUMIFS('VIN -MEGA'!$R:$R,'VIN -MEGA'!$D:$D,M$1,'VIN -MEGA'!$K:$K,$A60)+SUMIFS('PXK-HÓA ĐƠN'!$R:$R,'PXK-HÓA ĐƠN'!$D:$D,M$1,'PXK-HÓA ĐƠN'!$K:$K,$A60)</f>
        <v>0</v>
      </c>
      <c r="N60" s="41">
        <f>SUMIFS('VIN -MEGA'!$R:$R,'VIN -MEGA'!$D:$D,N$1,'VIN -MEGA'!$K:$K,$A60)+SUMIFS('PXK-HÓA ĐƠN'!$R:$R,'PXK-HÓA ĐƠN'!$D:$D,N$1,'PXK-HÓA ĐƠN'!$K:$K,$A60)</f>
        <v>0</v>
      </c>
      <c r="O60" s="41">
        <f>SUMIFS('VIN -MEGA'!$R:$R,'VIN -MEGA'!$D:$D,O$1,'VIN -MEGA'!$K:$K,$A60)+SUMIFS('PXK-HÓA ĐƠN'!$R:$R,'PXK-HÓA ĐƠN'!$D:$D,O$1,'PXK-HÓA ĐƠN'!$K:$K,$A60)</f>
        <v>0</v>
      </c>
      <c r="P60" s="41">
        <f>SUMIFS('VIN -MEGA'!$R:$R,'VIN -MEGA'!$D:$D,P$1,'VIN -MEGA'!$K:$K,$A60)+SUMIFS('PXK-HÓA ĐƠN'!$R:$R,'PXK-HÓA ĐƠN'!$D:$D,P$1,'PXK-HÓA ĐƠN'!$K:$K,$A60)</f>
        <v>0</v>
      </c>
      <c r="Q60" s="41">
        <f>SUMIFS('VIN -MEGA'!$R:$R,'VIN -MEGA'!$D:$D,Q$1,'VIN -MEGA'!$K:$K,$A60)+SUMIFS('PXK-HÓA ĐƠN'!$R:$R,'PXK-HÓA ĐƠN'!$D:$D,Q$1,'PXK-HÓA ĐƠN'!$K:$K,$A60)</f>
        <v>0</v>
      </c>
      <c r="R60" s="41">
        <f>SUMIFS('VIN -MEGA'!$R:$R,'VIN -MEGA'!$D:$D,R$1,'VIN -MEGA'!$K:$K,$A60)+SUMIFS('PXK-HÓA ĐƠN'!$R:$R,'PXK-HÓA ĐƠN'!$D:$D,R$1,'PXK-HÓA ĐƠN'!$K:$K,$A60)</f>
        <v>0</v>
      </c>
      <c r="S60" s="41">
        <f>SUMIFS('VIN -MEGA'!$R:$R,'VIN -MEGA'!$D:$D,S$1,'VIN -MEGA'!$K:$K,$A60)+SUMIFS('PXK-HÓA ĐƠN'!$R:$R,'PXK-HÓA ĐƠN'!$D:$D,S$1,'PXK-HÓA ĐƠN'!$K:$K,$A60)</f>
        <v>0</v>
      </c>
      <c r="T60" s="41">
        <f>SUMIFS('VIN -MEGA'!$R:$R,'VIN -MEGA'!$D:$D,T$1,'VIN -MEGA'!$K:$K,$A60)+SUMIFS('PXK-HÓA ĐƠN'!$R:$R,'PXK-HÓA ĐƠN'!$D:$D,T$1,'PXK-HÓA ĐƠN'!$K:$K,$A60)</f>
        <v>0</v>
      </c>
      <c r="U60" s="41">
        <f>SUMIFS('VIN -MEGA'!$R:$R,'VIN -MEGA'!$D:$D,U$1,'VIN -MEGA'!$K:$K,$A60)+SUMIFS('PXK-HÓA ĐƠN'!$R:$R,'PXK-HÓA ĐƠN'!$D:$D,U$1,'PXK-HÓA ĐƠN'!$K:$K,$A60)</f>
        <v>0</v>
      </c>
      <c r="V60" s="41">
        <f>SUMIFS('VIN -MEGA'!$R:$R,'VIN -MEGA'!$D:$D,V$1,'VIN -MEGA'!$K:$K,$A60)+SUMIFS('PXK-HÓA ĐƠN'!$R:$R,'PXK-HÓA ĐƠN'!$D:$D,V$1,'PXK-HÓA ĐƠN'!$K:$K,$A60)</f>
        <v>0</v>
      </c>
      <c r="W60" s="41">
        <f>SUMIFS('VIN -MEGA'!$R:$R,'VIN -MEGA'!$D:$D,W$1,'VIN -MEGA'!$K:$K,$A60)+SUMIFS('PXK-HÓA ĐƠN'!$R:$R,'PXK-HÓA ĐƠN'!$D:$D,W$1,'PXK-HÓA ĐƠN'!$K:$K,$A60)</f>
        <v>0</v>
      </c>
      <c r="X60" s="41">
        <f>SUMIFS('VIN -MEGA'!$R:$R,'VIN -MEGA'!$D:$D,X$1,'VIN -MEGA'!$K:$K,$A60)+SUMIFS('PXK-HÓA ĐƠN'!$R:$R,'PXK-HÓA ĐƠN'!$D:$D,X$1,'PXK-HÓA ĐƠN'!$K:$K,$A60)</f>
        <v>0</v>
      </c>
      <c r="Y60" s="41">
        <f>SUMIFS('VIN -MEGA'!$R:$R,'VIN -MEGA'!$D:$D,Y$1,'VIN -MEGA'!$K:$K,$A60)+SUMIFS('PXK-HÓA ĐƠN'!$R:$R,'PXK-HÓA ĐƠN'!$D:$D,Y$1,'PXK-HÓA ĐƠN'!$K:$K,$A60)</f>
        <v>0</v>
      </c>
      <c r="Z60" s="41">
        <f>SUMIFS('VIN -MEGA'!$R:$R,'VIN -MEGA'!$D:$D,Z$1,'VIN -MEGA'!$K:$K,$A60)+SUMIFS('PXK-HÓA ĐƠN'!$R:$R,'PXK-HÓA ĐƠN'!$D:$D,Z$1,'PXK-HÓA ĐƠN'!$K:$K,$A60)</f>
        <v>0</v>
      </c>
      <c r="AA60" s="41">
        <f>SUMIFS('VIN -MEGA'!$R:$R,'VIN -MEGA'!$D:$D,AA$1,'VIN -MEGA'!$K:$K,$A60)+SUMIFS('PXK-HÓA ĐƠN'!$R:$R,'PXK-HÓA ĐƠN'!$D:$D,AA$1,'PXK-HÓA ĐƠN'!$K:$K,$A60)</f>
        <v>0</v>
      </c>
      <c r="AB60" s="41">
        <f>SUMIFS('VIN -MEGA'!$R:$R,'VIN -MEGA'!$D:$D,AB$1,'VIN -MEGA'!$K:$K,$A60)+SUMIFS('PXK-HÓA ĐƠN'!$R:$R,'PXK-HÓA ĐƠN'!$D:$D,AB$1,'PXK-HÓA ĐƠN'!$K:$K,$A60)</f>
        <v>0</v>
      </c>
      <c r="AC60" s="41">
        <f>SUMIFS('VIN -MEGA'!$R:$R,'VIN -MEGA'!$D:$D,AC$1,'VIN -MEGA'!$K:$K,$A60)+SUMIFS('PXK-HÓA ĐƠN'!$R:$R,'PXK-HÓA ĐƠN'!$D:$D,AC$1,'PXK-HÓA ĐƠN'!$K:$K,$A60)</f>
        <v>0</v>
      </c>
      <c r="AD60" s="41">
        <f>SUMIFS('VIN -MEGA'!$R:$R,'VIN -MEGA'!$D:$D,AD$1,'VIN -MEGA'!$K:$K,$A60)+SUMIFS('PXK-HÓA ĐƠN'!$R:$R,'PXK-HÓA ĐƠN'!$D:$D,AD$1,'PXK-HÓA ĐƠN'!$K:$K,$A60)</f>
        <v>0</v>
      </c>
      <c r="AE60" s="41">
        <f>SUMIFS('VIN -MEGA'!$R:$R,'VIN -MEGA'!$D:$D,AE$1,'VIN -MEGA'!$K:$K,$A60)+SUMIFS('PXK-HÓA ĐƠN'!$R:$R,'PXK-HÓA ĐƠN'!$D:$D,AE$1,'PXK-HÓA ĐƠN'!$K:$K,$A60)</f>
        <v>0</v>
      </c>
      <c r="AF60" s="41">
        <f>SUMIFS('VIN -MEGA'!$R:$R,'VIN -MEGA'!$D:$D,AF$1,'VIN -MEGA'!$K:$K,$A60)+SUMIFS('PXK-HÓA ĐƠN'!$R:$R,'PXK-HÓA ĐƠN'!$D:$D,AF$1,'PXK-HÓA ĐƠN'!$K:$K,$A60)</f>
        <v>0</v>
      </c>
      <c r="AG60" s="41">
        <f>SUMIFS('VIN -MEGA'!$R:$R,'VIN -MEGA'!$D:$D,AG$1,'VIN -MEGA'!$K:$K,$A60)+SUMIFS('PXK-HÓA ĐƠN'!$R:$R,'PXK-HÓA ĐƠN'!$D:$D,AG$1,'PXK-HÓA ĐƠN'!$K:$K,$A60)</f>
        <v>0</v>
      </c>
      <c r="AH60" s="41">
        <f>SUMIFS('VIN -MEGA'!$R:$R,'VIN -MEGA'!$D:$D,AH$1,'VIN -MEGA'!$K:$K,$A60)+SUMIFS('PXK-HÓA ĐƠN'!$R:$R,'PXK-HÓA ĐƠN'!$D:$D,AH$1,'PXK-HÓA ĐƠN'!$K:$K,$A60)</f>
        <v>0</v>
      </c>
      <c r="AI60" s="41">
        <f>SUMIFS('VIN -MEGA'!$R:$R,'VIN -MEGA'!$D:$D,AI$1,'VIN -MEGA'!$K:$K,$A60)+SUMIFS('PXK-HÓA ĐƠN'!$R:$R,'PXK-HÓA ĐƠN'!$D:$D,AI$1,'PXK-HÓA ĐƠN'!$K:$K,$A60)</f>
        <v>0</v>
      </c>
      <c r="AJ60" s="41">
        <f>SUMIFS('VIN -MEGA'!$R:$R,'VIN -MEGA'!$D:$D,AJ$1,'VIN -MEGA'!$K:$K,$A60)+SUMIFS('PXK-HÓA ĐƠN'!$R:$R,'PXK-HÓA ĐƠN'!$D:$D,AJ$1,'PXK-HÓA ĐƠN'!$K:$K,$A60)</f>
        <v>0</v>
      </c>
    </row>
    <row r="61" spans="1:36" ht="18.75" hidden="1" customHeight="1" x14ac:dyDescent="0.25">
      <c r="A61" s="23" t="s">
        <v>1745</v>
      </c>
      <c r="B61" s="22" t="s">
        <v>1746</v>
      </c>
      <c r="C61" s="24" t="s">
        <v>1761</v>
      </c>
      <c r="D61" t="str">
        <f t="shared" si="1"/>
        <v>Không kinh doanh</v>
      </c>
      <c r="E61" s="43">
        <f t="shared" si="2"/>
        <v>0</v>
      </c>
      <c r="F61" s="43"/>
      <c r="G61" s="41">
        <f>SUMIFS('VIN -MEGA'!$R:$R,'VIN -MEGA'!$D:$D,G$1,'VIN -MEGA'!$K:$K,$A61)+SUMIFS('PXK-HÓA ĐƠN'!$R:$R,'PXK-HÓA ĐƠN'!$D:$D,G$1,'PXK-HÓA ĐƠN'!$K:$K,$A61)</f>
        <v>0</v>
      </c>
      <c r="H61" s="41">
        <f>SUMIFS('VIN -MEGA'!$R:$R,'VIN -MEGA'!$D:$D,H$1,'VIN -MEGA'!$K:$K,$A61)+SUMIFS('PXK-HÓA ĐƠN'!$R:$R,'PXK-HÓA ĐƠN'!$D:$D,H$1,'PXK-HÓA ĐƠN'!$K:$K,$A61)</f>
        <v>0</v>
      </c>
      <c r="I61" s="41">
        <f>SUMIFS('VIN -MEGA'!$R:$R,'VIN -MEGA'!$D:$D,I$1,'VIN -MEGA'!$K:$K,$A61)+SUMIFS('PXK-HÓA ĐƠN'!$R:$R,'PXK-HÓA ĐƠN'!$D:$D,I$1,'PXK-HÓA ĐƠN'!$K:$K,$A61)</f>
        <v>0</v>
      </c>
      <c r="J61" s="41">
        <f>SUMIFS('VIN -MEGA'!$R:$R,'VIN -MEGA'!$D:$D,J$1,'VIN -MEGA'!$K:$K,$A61)+SUMIFS('PXK-HÓA ĐƠN'!$R:$R,'PXK-HÓA ĐƠN'!$D:$D,J$1,'PXK-HÓA ĐƠN'!$K:$K,$A61)</f>
        <v>0</v>
      </c>
      <c r="K61" s="41">
        <f>SUMIFS('VIN -MEGA'!$R:$R,'VIN -MEGA'!$D:$D,K$1,'VIN -MEGA'!$K:$K,$A61)+SUMIFS('PXK-HÓA ĐƠN'!$R:$R,'PXK-HÓA ĐƠN'!$D:$D,K$1,'PXK-HÓA ĐƠN'!$K:$K,$A61)</f>
        <v>0</v>
      </c>
      <c r="L61" s="41">
        <f>SUMIFS('VIN -MEGA'!$R:$R,'VIN -MEGA'!$D:$D,L$1,'VIN -MEGA'!$K:$K,$A61)+SUMIFS('PXK-HÓA ĐƠN'!$R:$R,'PXK-HÓA ĐƠN'!$D:$D,L$1,'PXK-HÓA ĐƠN'!$K:$K,$A61)</f>
        <v>0</v>
      </c>
      <c r="M61" s="41">
        <f>SUMIFS('VIN -MEGA'!$R:$R,'VIN -MEGA'!$D:$D,M$1,'VIN -MEGA'!$K:$K,$A61)+SUMIFS('PXK-HÓA ĐƠN'!$R:$R,'PXK-HÓA ĐƠN'!$D:$D,M$1,'PXK-HÓA ĐƠN'!$K:$K,$A61)</f>
        <v>0</v>
      </c>
      <c r="N61" s="41">
        <f>SUMIFS('VIN -MEGA'!$R:$R,'VIN -MEGA'!$D:$D,N$1,'VIN -MEGA'!$K:$K,$A61)+SUMIFS('PXK-HÓA ĐƠN'!$R:$R,'PXK-HÓA ĐƠN'!$D:$D,N$1,'PXK-HÓA ĐƠN'!$K:$K,$A61)</f>
        <v>0</v>
      </c>
      <c r="O61" s="41">
        <f>SUMIFS('VIN -MEGA'!$R:$R,'VIN -MEGA'!$D:$D,O$1,'VIN -MEGA'!$K:$K,$A61)+SUMIFS('PXK-HÓA ĐƠN'!$R:$R,'PXK-HÓA ĐƠN'!$D:$D,O$1,'PXK-HÓA ĐƠN'!$K:$K,$A61)</f>
        <v>0</v>
      </c>
      <c r="P61" s="41">
        <f>SUMIFS('VIN -MEGA'!$R:$R,'VIN -MEGA'!$D:$D,P$1,'VIN -MEGA'!$K:$K,$A61)+SUMIFS('PXK-HÓA ĐƠN'!$R:$R,'PXK-HÓA ĐƠN'!$D:$D,P$1,'PXK-HÓA ĐƠN'!$K:$K,$A61)</f>
        <v>0</v>
      </c>
      <c r="Q61" s="41">
        <f>SUMIFS('VIN -MEGA'!$R:$R,'VIN -MEGA'!$D:$D,Q$1,'VIN -MEGA'!$K:$K,$A61)+SUMIFS('PXK-HÓA ĐƠN'!$R:$R,'PXK-HÓA ĐƠN'!$D:$D,Q$1,'PXK-HÓA ĐƠN'!$K:$K,$A61)</f>
        <v>0</v>
      </c>
      <c r="R61" s="41">
        <f>SUMIFS('VIN -MEGA'!$R:$R,'VIN -MEGA'!$D:$D,R$1,'VIN -MEGA'!$K:$K,$A61)+SUMIFS('PXK-HÓA ĐƠN'!$R:$R,'PXK-HÓA ĐƠN'!$D:$D,R$1,'PXK-HÓA ĐƠN'!$K:$K,$A61)</f>
        <v>0</v>
      </c>
      <c r="S61" s="41">
        <f>SUMIFS('VIN -MEGA'!$R:$R,'VIN -MEGA'!$D:$D,S$1,'VIN -MEGA'!$K:$K,$A61)+SUMIFS('PXK-HÓA ĐƠN'!$R:$R,'PXK-HÓA ĐƠN'!$D:$D,S$1,'PXK-HÓA ĐƠN'!$K:$K,$A61)</f>
        <v>0</v>
      </c>
      <c r="T61" s="41">
        <f>SUMIFS('VIN -MEGA'!$R:$R,'VIN -MEGA'!$D:$D,T$1,'VIN -MEGA'!$K:$K,$A61)+SUMIFS('PXK-HÓA ĐƠN'!$R:$R,'PXK-HÓA ĐƠN'!$D:$D,T$1,'PXK-HÓA ĐƠN'!$K:$K,$A61)</f>
        <v>0</v>
      </c>
      <c r="U61" s="41">
        <f>SUMIFS('VIN -MEGA'!$R:$R,'VIN -MEGA'!$D:$D,U$1,'VIN -MEGA'!$K:$K,$A61)+SUMIFS('PXK-HÓA ĐƠN'!$R:$R,'PXK-HÓA ĐƠN'!$D:$D,U$1,'PXK-HÓA ĐƠN'!$K:$K,$A61)</f>
        <v>0</v>
      </c>
      <c r="V61" s="41">
        <f>SUMIFS('VIN -MEGA'!$R:$R,'VIN -MEGA'!$D:$D,V$1,'VIN -MEGA'!$K:$K,$A61)+SUMIFS('PXK-HÓA ĐƠN'!$R:$R,'PXK-HÓA ĐƠN'!$D:$D,V$1,'PXK-HÓA ĐƠN'!$K:$K,$A61)</f>
        <v>0</v>
      </c>
      <c r="W61" s="41">
        <f>SUMIFS('VIN -MEGA'!$R:$R,'VIN -MEGA'!$D:$D,W$1,'VIN -MEGA'!$K:$K,$A61)+SUMIFS('PXK-HÓA ĐƠN'!$R:$R,'PXK-HÓA ĐƠN'!$D:$D,W$1,'PXK-HÓA ĐƠN'!$K:$K,$A61)</f>
        <v>0</v>
      </c>
      <c r="X61" s="41">
        <f>SUMIFS('VIN -MEGA'!$R:$R,'VIN -MEGA'!$D:$D,X$1,'VIN -MEGA'!$K:$K,$A61)+SUMIFS('PXK-HÓA ĐƠN'!$R:$R,'PXK-HÓA ĐƠN'!$D:$D,X$1,'PXK-HÓA ĐƠN'!$K:$K,$A61)</f>
        <v>0</v>
      </c>
      <c r="Y61" s="41">
        <f>SUMIFS('VIN -MEGA'!$R:$R,'VIN -MEGA'!$D:$D,Y$1,'VIN -MEGA'!$K:$K,$A61)+SUMIFS('PXK-HÓA ĐƠN'!$R:$R,'PXK-HÓA ĐƠN'!$D:$D,Y$1,'PXK-HÓA ĐƠN'!$K:$K,$A61)</f>
        <v>0</v>
      </c>
      <c r="Z61" s="41">
        <f>SUMIFS('VIN -MEGA'!$R:$R,'VIN -MEGA'!$D:$D,Z$1,'VIN -MEGA'!$K:$K,$A61)+SUMIFS('PXK-HÓA ĐƠN'!$R:$R,'PXK-HÓA ĐƠN'!$D:$D,Z$1,'PXK-HÓA ĐƠN'!$K:$K,$A61)</f>
        <v>0</v>
      </c>
      <c r="AA61" s="41">
        <f>SUMIFS('VIN -MEGA'!$R:$R,'VIN -MEGA'!$D:$D,AA$1,'VIN -MEGA'!$K:$K,$A61)+SUMIFS('PXK-HÓA ĐƠN'!$R:$R,'PXK-HÓA ĐƠN'!$D:$D,AA$1,'PXK-HÓA ĐƠN'!$K:$K,$A61)</f>
        <v>0</v>
      </c>
      <c r="AB61" s="41">
        <f>SUMIFS('VIN -MEGA'!$R:$R,'VIN -MEGA'!$D:$D,AB$1,'VIN -MEGA'!$K:$K,$A61)+SUMIFS('PXK-HÓA ĐƠN'!$R:$R,'PXK-HÓA ĐƠN'!$D:$D,AB$1,'PXK-HÓA ĐƠN'!$K:$K,$A61)</f>
        <v>0</v>
      </c>
      <c r="AC61" s="41">
        <f>SUMIFS('VIN -MEGA'!$R:$R,'VIN -MEGA'!$D:$D,AC$1,'VIN -MEGA'!$K:$K,$A61)+SUMIFS('PXK-HÓA ĐƠN'!$R:$R,'PXK-HÓA ĐƠN'!$D:$D,AC$1,'PXK-HÓA ĐƠN'!$K:$K,$A61)</f>
        <v>0</v>
      </c>
      <c r="AD61" s="41">
        <f>SUMIFS('VIN -MEGA'!$R:$R,'VIN -MEGA'!$D:$D,AD$1,'VIN -MEGA'!$K:$K,$A61)+SUMIFS('PXK-HÓA ĐƠN'!$R:$R,'PXK-HÓA ĐƠN'!$D:$D,AD$1,'PXK-HÓA ĐƠN'!$K:$K,$A61)</f>
        <v>0</v>
      </c>
      <c r="AE61" s="41">
        <f>SUMIFS('VIN -MEGA'!$R:$R,'VIN -MEGA'!$D:$D,AE$1,'VIN -MEGA'!$K:$K,$A61)+SUMIFS('PXK-HÓA ĐƠN'!$R:$R,'PXK-HÓA ĐƠN'!$D:$D,AE$1,'PXK-HÓA ĐƠN'!$K:$K,$A61)</f>
        <v>0</v>
      </c>
      <c r="AF61" s="41">
        <f>SUMIFS('VIN -MEGA'!$R:$R,'VIN -MEGA'!$D:$D,AF$1,'VIN -MEGA'!$K:$K,$A61)+SUMIFS('PXK-HÓA ĐƠN'!$R:$R,'PXK-HÓA ĐƠN'!$D:$D,AF$1,'PXK-HÓA ĐƠN'!$K:$K,$A61)</f>
        <v>0</v>
      </c>
      <c r="AG61" s="41">
        <f>SUMIFS('VIN -MEGA'!$R:$R,'VIN -MEGA'!$D:$D,AG$1,'VIN -MEGA'!$K:$K,$A61)+SUMIFS('PXK-HÓA ĐƠN'!$R:$R,'PXK-HÓA ĐƠN'!$D:$D,AG$1,'PXK-HÓA ĐƠN'!$K:$K,$A61)</f>
        <v>0</v>
      </c>
      <c r="AH61" s="41">
        <f>SUMIFS('VIN -MEGA'!$R:$R,'VIN -MEGA'!$D:$D,AH$1,'VIN -MEGA'!$K:$K,$A61)+SUMIFS('PXK-HÓA ĐƠN'!$R:$R,'PXK-HÓA ĐƠN'!$D:$D,AH$1,'PXK-HÓA ĐƠN'!$K:$K,$A61)</f>
        <v>0</v>
      </c>
      <c r="AI61" s="41">
        <f>SUMIFS('VIN -MEGA'!$R:$R,'VIN -MEGA'!$D:$D,AI$1,'VIN -MEGA'!$K:$K,$A61)+SUMIFS('PXK-HÓA ĐƠN'!$R:$R,'PXK-HÓA ĐƠN'!$D:$D,AI$1,'PXK-HÓA ĐƠN'!$K:$K,$A61)</f>
        <v>0</v>
      </c>
      <c r="AJ61" s="41">
        <f>SUMIFS('VIN -MEGA'!$R:$R,'VIN -MEGA'!$D:$D,AJ$1,'VIN -MEGA'!$K:$K,$A61)+SUMIFS('PXK-HÓA ĐƠN'!$R:$R,'PXK-HÓA ĐƠN'!$D:$D,AJ$1,'PXK-HÓA ĐƠN'!$K:$K,$A61)</f>
        <v>0</v>
      </c>
    </row>
    <row r="62" spans="1:36" ht="18.75" customHeight="1" x14ac:dyDescent="0.25">
      <c r="A62" s="23" t="s">
        <v>52</v>
      </c>
      <c r="B62" s="22" t="s">
        <v>53</v>
      </c>
      <c r="C62" s="24" t="s">
        <v>29</v>
      </c>
      <c r="D62" t="str">
        <f t="shared" si="1"/>
        <v>Đang kinh doanh</v>
      </c>
      <c r="E62" s="43">
        <f t="shared" si="2"/>
        <v>649</v>
      </c>
      <c r="F62" s="43"/>
      <c r="G62" s="41">
        <f>SUMIFS('VIN -MEGA'!$R:$R,'VIN -MEGA'!$D:$D,G$1,'VIN -MEGA'!$K:$K,$A62)+SUMIFS('PXK-HÓA ĐƠN'!$R:$R,'PXK-HÓA ĐƠN'!$D:$D,G$1,'PXK-HÓA ĐƠN'!$K:$K,$A62)</f>
        <v>37</v>
      </c>
      <c r="H62" s="41">
        <f>SUMIFS('VIN -MEGA'!$R:$R,'VIN -MEGA'!$D:$D,H$1,'VIN -MEGA'!$K:$K,$A62)+SUMIFS('PXK-HÓA ĐƠN'!$R:$R,'PXK-HÓA ĐƠN'!$D:$D,H$1,'PXK-HÓA ĐƠN'!$K:$K,$A62)</f>
        <v>75</v>
      </c>
      <c r="I62" s="41">
        <f>SUMIFS('VIN -MEGA'!$R:$R,'VIN -MEGA'!$D:$D,I$1,'VIN -MEGA'!$K:$K,$A62)+SUMIFS('PXK-HÓA ĐƠN'!$R:$R,'PXK-HÓA ĐƠN'!$D:$D,I$1,'PXK-HÓA ĐƠN'!$K:$K,$A62)</f>
        <v>156</v>
      </c>
      <c r="J62" s="41">
        <f>SUMIFS('VIN -MEGA'!$R:$R,'VIN -MEGA'!$D:$D,J$1,'VIN -MEGA'!$K:$K,$A62)+SUMIFS('PXK-HÓA ĐƠN'!$R:$R,'PXK-HÓA ĐƠN'!$D:$D,J$1,'PXK-HÓA ĐƠN'!$K:$K,$A62)</f>
        <v>46</v>
      </c>
      <c r="K62" s="41">
        <f>SUMIFS('VIN -MEGA'!$R:$R,'VIN -MEGA'!$D:$D,K$1,'VIN -MEGA'!$K:$K,$A62)+SUMIFS('PXK-HÓA ĐƠN'!$R:$R,'PXK-HÓA ĐƠN'!$D:$D,K$1,'PXK-HÓA ĐƠN'!$K:$K,$A62)</f>
        <v>53</v>
      </c>
      <c r="L62" s="41">
        <f>SUMIFS('VIN -MEGA'!$R:$R,'VIN -MEGA'!$D:$D,L$1,'VIN -MEGA'!$K:$K,$A62)+SUMIFS('PXK-HÓA ĐƠN'!$R:$R,'PXK-HÓA ĐƠN'!$D:$D,L$1,'PXK-HÓA ĐƠN'!$K:$K,$A62)</f>
        <v>172</v>
      </c>
      <c r="M62" s="41">
        <f>SUMIFS('VIN -MEGA'!$R:$R,'VIN -MEGA'!$D:$D,M$1,'VIN -MEGA'!$K:$K,$A62)+SUMIFS('PXK-HÓA ĐƠN'!$R:$R,'PXK-HÓA ĐƠN'!$D:$D,M$1,'PXK-HÓA ĐƠN'!$K:$K,$A62)</f>
        <v>20</v>
      </c>
      <c r="N62" s="41">
        <f>SUMIFS('VIN -MEGA'!$R:$R,'VIN -MEGA'!$D:$D,N$1,'VIN -MEGA'!$K:$K,$A62)+SUMIFS('PXK-HÓA ĐƠN'!$R:$R,'PXK-HÓA ĐƠN'!$D:$D,N$1,'PXK-HÓA ĐƠN'!$K:$K,$A62)</f>
        <v>23</v>
      </c>
      <c r="O62" s="41">
        <f>SUMIFS('VIN -MEGA'!$R:$R,'VIN -MEGA'!$D:$D,O$1,'VIN -MEGA'!$K:$K,$A62)+SUMIFS('PXK-HÓA ĐƠN'!$R:$R,'PXK-HÓA ĐƠN'!$D:$D,O$1,'PXK-HÓA ĐƠN'!$K:$K,$A62)</f>
        <v>67</v>
      </c>
      <c r="P62" s="41">
        <f>SUMIFS('VIN -MEGA'!$R:$R,'VIN -MEGA'!$D:$D,P$1,'VIN -MEGA'!$K:$K,$A62)+SUMIFS('PXK-HÓA ĐƠN'!$R:$R,'PXK-HÓA ĐƠN'!$D:$D,P$1,'PXK-HÓA ĐƠN'!$K:$K,$A62)</f>
        <v>0</v>
      </c>
      <c r="Q62" s="41">
        <f>SUMIFS('VIN -MEGA'!$R:$R,'VIN -MEGA'!$D:$D,Q$1,'VIN -MEGA'!$K:$K,$A62)+SUMIFS('PXK-HÓA ĐƠN'!$R:$R,'PXK-HÓA ĐƠN'!$D:$D,Q$1,'PXK-HÓA ĐƠN'!$K:$K,$A62)</f>
        <v>0</v>
      </c>
      <c r="R62" s="41">
        <f>SUMIFS('VIN -MEGA'!$R:$R,'VIN -MEGA'!$D:$D,R$1,'VIN -MEGA'!$K:$K,$A62)+SUMIFS('PXK-HÓA ĐƠN'!$R:$R,'PXK-HÓA ĐƠN'!$D:$D,R$1,'PXK-HÓA ĐƠN'!$K:$K,$A62)</f>
        <v>0</v>
      </c>
      <c r="S62" s="41">
        <f>SUMIFS('VIN -MEGA'!$R:$R,'VIN -MEGA'!$D:$D,S$1,'VIN -MEGA'!$K:$K,$A62)+SUMIFS('PXK-HÓA ĐƠN'!$R:$R,'PXK-HÓA ĐƠN'!$D:$D,S$1,'PXK-HÓA ĐƠN'!$K:$K,$A62)</f>
        <v>0</v>
      </c>
      <c r="T62" s="41">
        <f>SUMIFS('VIN -MEGA'!$R:$R,'VIN -MEGA'!$D:$D,T$1,'VIN -MEGA'!$K:$K,$A62)+SUMIFS('PXK-HÓA ĐƠN'!$R:$R,'PXK-HÓA ĐƠN'!$D:$D,T$1,'PXK-HÓA ĐƠN'!$K:$K,$A62)</f>
        <v>0</v>
      </c>
      <c r="U62" s="41">
        <f>SUMIFS('VIN -MEGA'!$R:$R,'VIN -MEGA'!$D:$D,U$1,'VIN -MEGA'!$K:$K,$A62)+SUMIFS('PXK-HÓA ĐƠN'!$R:$R,'PXK-HÓA ĐƠN'!$D:$D,U$1,'PXK-HÓA ĐƠN'!$K:$K,$A62)</f>
        <v>0</v>
      </c>
      <c r="V62" s="41">
        <f>SUMIFS('VIN -MEGA'!$R:$R,'VIN -MEGA'!$D:$D,V$1,'VIN -MEGA'!$K:$K,$A62)+SUMIFS('PXK-HÓA ĐƠN'!$R:$R,'PXK-HÓA ĐƠN'!$D:$D,V$1,'PXK-HÓA ĐƠN'!$K:$K,$A62)</f>
        <v>0</v>
      </c>
      <c r="W62" s="41">
        <f>SUMIFS('VIN -MEGA'!$R:$R,'VIN -MEGA'!$D:$D,W$1,'VIN -MEGA'!$K:$K,$A62)+SUMIFS('PXK-HÓA ĐƠN'!$R:$R,'PXK-HÓA ĐƠN'!$D:$D,W$1,'PXK-HÓA ĐƠN'!$K:$K,$A62)</f>
        <v>0</v>
      </c>
      <c r="X62" s="41">
        <f>SUMIFS('VIN -MEGA'!$R:$R,'VIN -MEGA'!$D:$D,X$1,'VIN -MEGA'!$K:$K,$A62)+SUMIFS('PXK-HÓA ĐƠN'!$R:$R,'PXK-HÓA ĐƠN'!$D:$D,X$1,'PXK-HÓA ĐƠN'!$K:$K,$A62)</f>
        <v>0</v>
      </c>
      <c r="Y62" s="41">
        <f>SUMIFS('VIN -MEGA'!$R:$R,'VIN -MEGA'!$D:$D,Y$1,'VIN -MEGA'!$K:$K,$A62)+SUMIFS('PXK-HÓA ĐƠN'!$R:$R,'PXK-HÓA ĐƠN'!$D:$D,Y$1,'PXK-HÓA ĐƠN'!$K:$K,$A62)</f>
        <v>0</v>
      </c>
      <c r="Z62" s="41">
        <f>SUMIFS('VIN -MEGA'!$R:$R,'VIN -MEGA'!$D:$D,Z$1,'VIN -MEGA'!$K:$K,$A62)+SUMIFS('PXK-HÓA ĐƠN'!$R:$R,'PXK-HÓA ĐƠN'!$D:$D,Z$1,'PXK-HÓA ĐƠN'!$K:$K,$A62)</f>
        <v>0</v>
      </c>
      <c r="AA62" s="41">
        <f>SUMIFS('VIN -MEGA'!$R:$R,'VIN -MEGA'!$D:$D,AA$1,'VIN -MEGA'!$K:$K,$A62)+SUMIFS('PXK-HÓA ĐƠN'!$R:$R,'PXK-HÓA ĐƠN'!$D:$D,AA$1,'PXK-HÓA ĐƠN'!$K:$K,$A62)</f>
        <v>0</v>
      </c>
      <c r="AB62" s="41">
        <f>SUMIFS('VIN -MEGA'!$R:$R,'VIN -MEGA'!$D:$D,AB$1,'VIN -MEGA'!$K:$K,$A62)+SUMIFS('PXK-HÓA ĐƠN'!$R:$R,'PXK-HÓA ĐƠN'!$D:$D,AB$1,'PXK-HÓA ĐƠN'!$K:$K,$A62)</f>
        <v>0</v>
      </c>
      <c r="AC62" s="41">
        <f>SUMIFS('VIN -MEGA'!$R:$R,'VIN -MEGA'!$D:$D,AC$1,'VIN -MEGA'!$K:$K,$A62)+SUMIFS('PXK-HÓA ĐƠN'!$R:$R,'PXK-HÓA ĐƠN'!$D:$D,AC$1,'PXK-HÓA ĐƠN'!$K:$K,$A62)</f>
        <v>0</v>
      </c>
      <c r="AD62" s="41">
        <f>SUMIFS('VIN -MEGA'!$R:$R,'VIN -MEGA'!$D:$D,AD$1,'VIN -MEGA'!$K:$K,$A62)+SUMIFS('PXK-HÓA ĐƠN'!$R:$R,'PXK-HÓA ĐƠN'!$D:$D,AD$1,'PXK-HÓA ĐƠN'!$K:$K,$A62)</f>
        <v>0</v>
      </c>
      <c r="AE62" s="41">
        <f>SUMIFS('VIN -MEGA'!$R:$R,'VIN -MEGA'!$D:$D,AE$1,'VIN -MEGA'!$K:$K,$A62)+SUMIFS('PXK-HÓA ĐƠN'!$R:$R,'PXK-HÓA ĐƠN'!$D:$D,AE$1,'PXK-HÓA ĐƠN'!$K:$K,$A62)</f>
        <v>0</v>
      </c>
      <c r="AF62" s="41">
        <f>SUMIFS('VIN -MEGA'!$R:$R,'VIN -MEGA'!$D:$D,AF$1,'VIN -MEGA'!$K:$K,$A62)+SUMIFS('PXK-HÓA ĐƠN'!$R:$R,'PXK-HÓA ĐƠN'!$D:$D,AF$1,'PXK-HÓA ĐƠN'!$K:$K,$A62)</f>
        <v>0</v>
      </c>
      <c r="AG62" s="41">
        <f>SUMIFS('VIN -MEGA'!$R:$R,'VIN -MEGA'!$D:$D,AG$1,'VIN -MEGA'!$K:$K,$A62)+SUMIFS('PXK-HÓA ĐƠN'!$R:$R,'PXK-HÓA ĐƠN'!$D:$D,AG$1,'PXK-HÓA ĐƠN'!$K:$K,$A62)</f>
        <v>0</v>
      </c>
      <c r="AH62" s="41">
        <f>SUMIFS('VIN -MEGA'!$R:$R,'VIN -MEGA'!$D:$D,AH$1,'VIN -MEGA'!$K:$K,$A62)+SUMIFS('PXK-HÓA ĐƠN'!$R:$R,'PXK-HÓA ĐƠN'!$D:$D,AH$1,'PXK-HÓA ĐƠN'!$K:$K,$A62)</f>
        <v>0</v>
      </c>
      <c r="AI62" s="41">
        <f>SUMIFS('VIN -MEGA'!$R:$R,'VIN -MEGA'!$D:$D,AI$1,'VIN -MEGA'!$K:$K,$A62)+SUMIFS('PXK-HÓA ĐƠN'!$R:$R,'PXK-HÓA ĐƠN'!$D:$D,AI$1,'PXK-HÓA ĐƠN'!$K:$K,$A62)</f>
        <v>0</v>
      </c>
      <c r="AJ62" s="41">
        <f>SUMIFS('VIN -MEGA'!$R:$R,'VIN -MEGA'!$D:$D,AJ$1,'VIN -MEGA'!$K:$K,$A62)+SUMIFS('PXK-HÓA ĐƠN'!$R:$R,'PXK-HÓA ĐƠN'!$D:$D,AJ$1,'PXK-HÓA ĐƠN'!$K:$K,$A62)</f>
        <v>0</v>
      </c>
    </row>
    <row r="63" spans="1:36" ht="18.75" hidden="1" customHeight="1" x14ac:dyDescent="0.25">
      <c r="A63" s="23" t="s">
        <v>1747</v>
      </c>
      <c r="B63" s="22" t="s">
        <v>1748</v>
      </c>
      <c r="C63" s="24" t="s">
        <v>1761</v>
      </c>
      <c r="D63" t="str">
        <f t="shared" si="1"/>
        <v>Không kinh doanh</v>
      </c>
      <c r="E63" s="43">
        <f t="shared" si="2"/>
        <v>0</v>
      </c>
      <c r="F63" s="43"/>
      <c r="G63" s="41">
        <f>SUMIFS('VIN -MEGA'!$R:$R,'VIN -MEGA'!$D:$D,G$1,'VIN -MEGA'!$K:$K,$A63)+SUMIFS('PXK-HÓA ĐƠN'!$R:$R,'PXK-HÓA ĐƠN'!$D:$D,G$1,'PXK-HÓA ĐƠN'!$K:$K,$A63)</f>
        <v>0</v>
      </c>
      <c r="H63" s="41">
        <f>SUMIFS('VIN -MEGA'!$R:$R,'VIN -MEGA'!$D:$D,H$1,'VIN -MEGA'!$K:$K,$A63)+SUMIFS('PXK-HÓA ĐƠN'!$R:$R,'PXK-HÓA ĐƠN'!$D:$D,H$1,'PXK-HÓA ĐƠN'!$K:$K,$A63)</f>
        <v>0</v>
      </c>
      <c r="I63" s="41">
        <f>SUMIFS('VIN -MEGA'!$R:$R,'VIN -MEGA'!$D:$D,I$1,'VIN -MEGA'!$K:$K,$A63)+SUMIFS('PXK-HÓA ĐƠN'!$R:$R,'PXK-HÓA ĐƠN'!$D:$D,I$1,'PXK-HÓA ĐƠN'!$K:$K,$A63)</f>
        <v>0</v>
      </c>
      <c r="J63" s="41">
        <f>SUMIFS('VIN -MEGA'!$R:$R,'VIN -MEGA'!$D:$D,J$1,'VIN -MEGA'!$K:$K,$A63)+SUMIFS('PXK-HÓA ĐƠN'!$R:$R,'PXK-HÓA ĐƠN'!$D:$D,J$1,'PXK-HÓA ĐƠN'!$K:$K,$A63)</f>
        <v>0</v>
      </c>
      <c r="K63" s="41">
        <f>SUMIFS('VIN -MEGA'!$R:$R,'VIN -MEGA'!$D:$D,K$1,'VIN -MEGA'!$K:$K,$A63)+SUMIFS('PXK-HÓA ĐƠN'!$R:$R,'PXK-HÓA ĐƠN'!$D:$D,K$1,'PXK-HÓA ĐƠN'!$K:$K,$A63)</f>
        <v>0</v>
      </c>
      <c r="L63" s="41">
        <f>SUMIFS('VIN -MEGA'!$R:$R,'VIN -MEGA'!$D:$D,L$1,'VIN -MEGA'!$K:$K,$A63)+SUMIFS('PXK-HÓA ĐƠN'!$R:$R,'PXK-HÓA ĐƠN'!$D:$D,L$1,'PXK-HÓA ĐƠN'!$K:$K,$A63)</f>
        <v>0</v>
      </c>
      <c r="M63" s="41">
        <f>SUMIFS('VIN -MEGA'!$R:$R,'VIN -MEGA'!$D:$D,M$1,'VIN -MEGA'!$K:$K,$A63)+SUMIFS('PXK-HÓA ĐƠN'!$R:$R,'PXK-HÓA ĐƠN'!$D:$D,M$1,'PXK-HÓA ĐƠN'!$K:$K,$A63)</f>
        <v>0</v>
      </c>
      <c r="N63" s="41">
        <f>SUMIFS('VIN -MEGA'!$R:$R,'VIN -MEGA'!$D:$D,N$1,'VIN -MEGA'!$K:$K,$A63)+SUMIFS('PXK-HÓA ĐƠN'!$R:$R,'PXK-HÓA ĐƠN'!$D:$D,N$1,'PXK-HÓA ĐƠN'!$K:$K,$A63)</f>
        <v>0</v>
      </c>
      <c r="O63" s="41">
        <f>SUMIFS('VIN -MEGA'!$R:$R,'VIN -MEGA'!$D:$D,O$1,'VIN -MEGA'!$K:$K,$A63)+SUMIFS('PXK-HÓA ĐƠN'!$R:$R,'PXK-HÓA ĐƠN'!$D:$D,O$1,'PXK-HÓA ĐƠN'!$K:$K,$A63)</f>
        <v>0</v>
      </c>
      <c r="P63" s="41">
        <f>SUMIFS('VIN -MEGA'!$R:$R,'VIN -MEGA'!$D:$D,P$1,'VIN -MEGA'!$K:$K,$A63)+SUMIFS('PXK-HÓA ĐƠN'!$R:$R,'PXK-HÓA ĐƠN'!$D:$D,P$1,'PXK-HÓA ĐƠN'!$K:$K,$A63)</f>
        <v>0</v>
      </c>
      <c r="Q63" s="41">
        <f>SUMIFS('VIN -MEGA'!$R:$R,'VIN -MEGA'!$D:$D,Q$1,'VIN -MEGA'!$K:$K,$A63)+SUMIFS('PXK-HÓA ĐƠN'!$R:$R,'PXK-HÓA ĐƠN'!$D:$D,Q$1,'PXK-HÓA ĐƠN'!$K:$K,$A63)</f>
        <v>0</v>
      </c>
      <c r="R63" s="41">
        <f>SUMIFS('VIN -MEGA'!$R:$R,'VIN -MEGA'!$D:$D,R$1,'VIN -MEGA'!$K:$K,$A63)+SUMIFS('PXK-HÓA ĐƠN'!$R:$R,'PXK-HÓA ĐƠN'!$D:$D,R$1,'PXK-HÓA ĐƠN'!$K:$K,$A63)</f>
        <v>0</v>
      </c>
      <c r="S63" s="41">
        <f>SUMIFS('VIN -MEGA'!$R:$R,'VIN -MEGA'!$D:$D,S$1,'VIN -MEGA'!$K:$K,$A63)+SUMIFS('PXK-HÓA ĐƠN'!$R:$R,'PXK-HÓA ĐƠN'!$D:$D,S$1,'PXK-HÓA ĐƠN'!$K:$K,$A63)</f>
        <v>0</v>
      </c>
      <c r="T63" s="41">
        <f>SUMIFS('VIN -MEGA'!$R:$R,'VIN -MEGA'!$D:$D,T$1,'VIN -MEGA'!$K:$K,$A63)+SUMIFS('PXK-HÓA ĐƠN'!$R:$R,'PXK-HÓA ĐƠN'!$D:$D,T$1,'PXK-HÓA ĐƠN'!$K:$K,$A63)</f>
        <v>0</v>
      </c>
      <c r="U63" s="41">
        <f>SUMIFS('VIN -MEGA'!$R:$R,'VIN -MEGA'!$D:$D,U$1,'VIN -MEGA'!$K:$K,$A63)+SUMIFS('PXK-HÓA ĐƠN'!$R:$R,'PXK-HÓA ĐƠN'!$D:$D,U$1,'PXK-HÓA ĐƠN'!$K:$K,$A63)</f>
        <v>0</v>
      </c>
      <c r="V63" s="41">
        <f>SUMIFS('VIN -MEGA'!$R:$R,'VIN -MEGA'!$D:$D,V$1,'VIN -MEGA'!$K:$K,$A63)+SUMIFS('PXK-HÓA ĐƠN'!$R:$R,'PXK-HÓA ĐƠN'!$D:$D,V$1,'PXK-HÓA ĐƠN'!$K:$K,$A63)</f>
        <v>0</v>
      </c>
      <c r="W63" s="41">
        <f>SUMIFS('VIN -MEGA'!$R:$R,'VIN -MEGA'!$D:$D,W$1,'VIN -MEGA'!$K:$K,$A63)+SUMIFS('PXK-HÓA ĐƠN'!$R:$R,'PXK-HÓA ĐƠN'!$D:$D,W$1,'PXK-HÓA ĐƠN'!$K:$K,$A63)</f>
        <v>0</v>
      </c>
      <c r="X63" s="41">
        <f>SUMIFS('VIN -MEGA'!$R:$R,'VIN -MEGA'!$D:$D,X$1,'VIN -MEGA'!$K:$K,$A63)+SUMIFS('PXK-HÓA ĐƠN'!$R:$R,'PXK-HÓA ĐƠN'!$D:$D,X$1,'PXK-HÓA ĐƠN'!$K:$K,$A63)</f>
        <v>0</v>
      </c>
      <c r="Y63" s="41">
        <f>SUMIFS('VIN -MEGA'!$R:$R,'VIN -MEGA'!$D:$D,Y$1,'VIN -MEGA'!$K:$K,$A63)+SUMIFS('PXK-HÓA ĐƠN'!$R:$R,'PXK-HÓA ĐƠN'!$D:$D,Y$1,'PXK-HÓA ĐƠN'!$K:$K,$A63)</f>
        <v>0</v>
      </c>
      <c r="Z63" s="41">
        <f>SUMIFS('VIN -MEGA'!$R:$R,'VIN -MEGA'!$D:$D,Z$1,'VIN -MEGA'!$K:$K,$A63)+SUMIFS('PXK-HÓA ĐƠN'!$R:$R,'PXK-HÓA ĐƠN'!$D:$D,Z$1,'PXK-HÓA ĐƠN'!$K:$K,$A63)</f>
        <v>0</v>
      </c>
      <c r="AA63" s="41">
        <f>SUMIFS('VIN -MEGA'!$R:$R,'VIN -MEGA'!$D:$D,AA$1,'VIN -MEGA'!$K:$K,$A63)+SUMIFS('PXK-HÓA ĐƠN'!$R:$R,'PXK-HÓA ĐƠN'!$D:$D,AA$1,'PXK-HÓA ĐƠN'!$K:$K,$A63)</f>
        <v>0</v>
      </c>
      <c r="AB63" s="41">
        <f>SUMIFS('VIN -MEGA'!$R:$R,'VIN -MEGA'!$D:$D,AB$1,'VIN -MEGA'!$K:$K,$A63)+SUMIFS('PXK-HÓA ĐƠN'!$R:$R,'PXK-HÓA ĐƠN'!$D:$D,AB$1,'PXK-HÓA ĐƠN'!$K:$K,$A63)</f>
        <v>0</v>
      </c>
      <c r="AC63" s="41">
        <f>SUMIFS('VIN -MEGA'!$R:$R,'VIN -MEGA'!$D:$D,AC$1,'VIN -MEGA'!$K:$K,$A63)+SUMIFS('PXK-HÓA ĐƠN'!$R:$R,'PXK-HÓA ĐƠN'!$D:$D,AC$1,'PXK-HÓA ĐƠN'!$K:$K,$A63)</f>
        <v>0</v>
      </c>
      <c r="AD63" s="41">
        <f>SUMIFS('VIN -MEGA'!$R:$R,'VIN -MEGA'!$D:$D,AD$1,'VIN -MEGA'!$K:$K,$A63)+SUMIFS('PXK-HÓA ĐƠN'!$R:$R,'PXK-HÓA ĐƠN'!$D:$D,AD$1,'PXK-HÓA ĐƠN'!$K:$K,$A63)</f>
        <v>0</v>
      </c>
      <c r="AE63" s="41">
        <f>SUMIFS('VIN -MEGA'!$R:$R,'VIN -MEGA'!$D:$D,AE$1,'VIN -MEGA'!$K:$K,$A63)+SUMIFS('PXK-HÓA ĐƠN'!$R:$R,'PXK-HÓA ĐƠN'!$D:$D,AE$1,'PXK-HÓA ĐƠN'!$K:$K,$A63)</f>
        <v>0</v>
      </c>
      <c r="AF63" s="41">
        <f>SUMIFS('VIN -MEGA'!$R:$R,'VIN -MEGA'!$D:$D,AF$1,'VIN -MEGA'!$K:$K,$A63)+SUMIFS('PXK-HÓA ĐƠN'!$R:$R,'PXK-HÓA ĐƠN'!$D:$D,AF$1,'PXK-HÓA ĐƠN'!$K:$K,$A63)</f>
        <v>0</v>
      </c>
      <c r="AG63" s="41">
        <f>SUMIFS('VIN -MEGA'!$R:$R,'VIN -MEGA'!$D:$D,AG$1,'VIN -MEGA'!$K:$K,$A63)+SUMIFS('PXK-HÓA ĐƠN'!$R:$R,'PXK-HÓA ĐƠN'!$D:$D,AG$1,'PXK-HÓA ĐƠN'!$K:$K,$A63)</f>
        <v>0</v>
      </c>
      <c r="AH63" s="41">
        <f>SUMIFS('VIN -MEGA'!$R:$R,'VIN -MEGA'!$D:$D,AH$1,'VIN -MEGA'!$K:$K,$A63)+SUMIFS('PXK-HÓA ĐƠN'!$R:$R,'PXK-HÓA ĐƠN'!$D:$D,AH$1,'PXK-HÓA ĐƠN'!$K:$K,$A63)</f>
        <v>0</v>
      </c>
      <c r="AI63" s="41">
        <f>SUMIFS('VIN -MEGA'!$R:$R,'VIN -MEGA'!$D:$D,AI$1,'VIN -MEGA'!$K:$K,$A63)+SUMIFS('PXK-HÓA ĐƠN'!$R:$R,'PXK-HÓA ĐƠN'!$D:$D,AI$1,'PXK-HÓA ĐƠN'!$K:$K,$A63)</f>
        <v>0</v>
      </c>
      <c r="AJ63" s="41">
        <f>SUMIFS('VIN -MEGA'!$R:$R,'VIN -MEGA'!$D:$D,AJ$1,'VIN -MEGA'!$K:$K,$A63)+SUMIFS('PXK-HÓA ĐƠN'!$R:$R,'PXK-HÓA ĐƠN'!$D:$D,AJ$1,'PXK-HÓA ĐƠN'!$K:$K,$A63)</f>
        <v>0</v>
      </c>
    </row>
    <row r="64" spans="1:36" ht="18.75" hidden="1" customHeight="1" x14ac:dyDescent="0.25">
      <c r="A64" s="23" t="s">
        <v>1749</v>
      </c>
      <c r="B64" s="22" t="s">
        <v>1750</v>
      </c>
      <c r="C64" s="24" t="s">
        <v>29</v>
      </c>
      <c r="D64" t="str">
        <f t="shared" si="1"/>
        <v>Không kinh doanh</v>
      </c>
      <c r="E64" s="43">
        <f t="shared" si="2"/>
        <v>0</v>
      </c>
      <c r="F64" s="43"/>
      <c r="G64" s="41">
        <f>SUMIFS('VIN -MEGA'!$R:$R,'VIN -MEGA'!$D:$D,G$1,'VIN -MEGA'!$K:$K,$A64)+SUMIFS('PXK-HÓA ĐƠN'!$R:$R,'PXK-HÓA ĐƠN'!$D:$D,G$1,'PXK-HÓA ĐƠN'!$K:$K,$A64)</f>
        <v>0</v>
      </c>
      <c r="H64" s="41">
        <f>SUMIFS('VIN -MEGA'!$R:$R,'VIN -MEGA'!$D:$D,H$1,'VIN -MEGA'!$K:$K,$A64)+SUMIFS('PXK-HÓA ĐƠN'!$R:$R,'PXK-HÓA ĐƠN'!$D:$D,H$1,'PXK-HÓA ĐƠN'!$K:$K,$A64)</f>
        <v>0</v>
      </c>
      <c r="I64" s="41">
        <f>SUMIFS('VIN -MEGA'!$R:$R,'VIN -MEGA'!$D:$D,I$1,'VIN -MEGA'!$K:$K,$A64)+SUMIFS('PXK-HÓA ĐƠN'!$R:$R,'PXK-HÓA ĐƠN'!$D:$D,I$1,'PXK-HÓA ĐƠN'!$K:$K,$A64)</f>
        <v>0</v>
      </c>
      <c r="J64" s="41">
        <f>SUMIFS('VIN -MEGA'!$R:$R,'VIN -MEGA'!$D:$D,J$1,'VIN -MEGA'!$K:$K,$A64)+SUMIFS('PXK-HÓA ĐƠN'!$R:$R,'PXK-HÓA ĐƠN'!$D:$D,J$1,'PXK-HÓA ĐƠN'!$K:$K,$A64)</f>
        <v>0</v>
      </c>
      <c r="K64" s="41">
        <f>SUMIFS('VIN -MEGA'!$R:$R,'VIN -MEGA'!$D:$D,K$1,'VIN -MEGA'!$K:$K,$A64)+SUMIFS('PXK-HÓA ĐƠN'!$R:$R,'PXK-HÓA ĐƠN'!$D:$D,K$1,'PXK-HÓA ĐƠN'!$K:$K,$A64)</f>
        <v>0</v>
      </c>
      <c r="L64" s="41">
        <f>SUMIFS('VIN -MEGA'!$R:$R,'VIN -MEGA'!$D:$D,L$1,'VIN -MEGA'!$K:$K,$A64)+SUMIFS('PXK-HÓA ĐƠN'!$R:$R,'PXK-HÓA ĐƠN'!$D:$D,L$1,'PXK-HÓA ĐƠN'!$K:$K,$A64)</f>
        <v>0</v>
      </c>
      <c r="M64" s="41">
        <f>SUMIFS('VIN -MEGA'!$R:$R,'VIN -MEGA'!$D:$D,M$1,'VIN -MEGA'!$K:$K,$A64)+SUMIFS('PXK-HÓA ĐƠN'!$R:$R,'PXK-HÓA ĐƠN'!$D:$D,M$1,'PXK-HÓA ĐƠN'!$K:$K,$A64)</f>
        <v>0</v>
      </c>
      <c r="N64" s="41">
        <f>SUMIFS('VIN -MEGA'!$R:$R,'VIN -MEGA'!$D:$D,N$1,'VIN -MEGA'!$K:$K,$A64)+SUMIFS('PXK-HÓA ĐƠN'!$R:$R,'PXK-HÓA ĐƠN'!$D:$D,N$1,'PXK-HÓA ĐƠN'!$K:$K,$A64)</f>
        <v>0</v>
      </c>
      <c r="O64" s="41">
        <f>SUMIFS('VIN -MEGA'!$R:$R,'VIN -MEGA'!$D:$D,O$1,'VIN -MEGA'!$K:$K,$A64)+SUMIFS('PXK-HÓA ĐƠN'!$R:$R,'PXK-HÓA ĐƠN'!$D:$D,O$1,'PXK-HÓA ĐƠN'!$K:$K,$A64)</f>
        <v>0</v>
      </c>
      <c r="P64" s="41">
        <f>SUMIFS('VIN -MEGA'!$R:$R,'VIN -MEGA'!$D:$D,P$1,'VIN -MEGA'!$K:$K,$A64)+SUMIFS('PXK-HÓA ĐƠN'!$R:$R,'PXK-HÓA ĐƠN'!$D:$D,P$1,'PXK-HÓA ĐƠN'!$K:$K,$A64)</f>
        <v>0</v>
      </c>
      <c r="Q64" s="41">
        <f>SUMIFS('VIN -MEGA'!$R:$R,'VIN -MEGA'!$D:$D,Q$1,'VIN -MEGA'!$K:$K,$A64)+SUMIFS('PXK-HÓA ĐƠN'!$R:$R,'PXK-HÓA ĐƠN'!$D:$D,Q$1,'PXK-HÓA ĐƠN'!$K:$K,$A64)</f>
        <v>0</v>
      </c>
      <c r="R64" s="41">
        <f>SUMIFS('VIN -MEGA'!$R:$R,'VIN -MEGA'!$D:$D,R$1,'VIN -MEGA'!$K:$K,$A64)+SUMIFS('PXK-HÓA ĐƠN'!$R:$R,'PXK-HÓA ĐƠN'!$D:$D,R$1,'PXK-HÓA ĐƠN'!$K:$K,$A64)</f>
        <v>0</v>
      </c>
      <c r="S64" s="41">
        <f>SUMIFS('VIN -MEGA'!$R:$R,'VIN -MEGA'!$D:$D,S$1,'VIN -MEGA'!$K:$K,$A64)+SUMIFS('PXK-HÓA ĐƠN'!$R:$R,'PXK-HÓA ĐƠN'!$D:$D,S$1,'PXK-HÓA ĐƠN'!$K:$K,$A64)</f>
        <v>0</v>
      </c>
      <c r="T64" s="41">
        <f>SUMIFS('VIN -MEGA'!$R:$R,'VIN -MEGA'!$D:$D,T$1,'VIN -MEGA'!$K:$K,$A64)+SUMIFS('PXK-HÓA ĐƠN'!$R:$R,'PXK-HÓA ĐƠN'!$D:$D,T$1,'PXK-HÓA ĐƠN'!$K:$K,$A64)</f>
        <v>0</v>
      </c>
      <c r="U64" s="41">
        <f>SUMIFS('VIN -MEGA'!$R:$R,'VIN -MEGA'!$D:$D,U$1,'VIN -MEGA'!$K:$K,$A64)+SUMIFS('PXK-HÓA ĐƠN'!$R:$R,'PXK-HÓA ĐƠN'!$D:$D,U$1,'PXK-HÓA ĐƠN'!$K:$K,$A64)</f>
        <v>0</v>
      </c>
      <c r="V64" s="41">
        <f>SUMIFS('VIN -MEGA'!$R:$R,'VIN -MEGA'!$D:$D,V$1,'VIN -MEGA'!$K:$K,$A64)+SUMIFS('PXK-HÓA ĐƠN'!$R:$R,'PXK-HÓA ĐƠN'!$D:$D,V$1,'PXK-HÓA ĐƠN'!$K:$K,$A64)</f>
        <v>0</v>
      </c>
      <c r="W64" s="41">
        <f>SUMIFS('VIN -MEGA'!$R:$R,'VIN -MEGA'!$D:$D,W$1,'VIN -MEGA'!$K:$K,$A64)+SUMIFS('PXK-HÓA ĐƠN'!$R:$R,'PXK-HÓA ĐƠN'!$D:$D,W$1,'PXK-HÓA ĐƠN'!$K:$K,$A64)</f>
        <v>0</v>
      </c>
      <c r="X64" s="41">
        <f>SUMIFS('VIN -MEGA'!$R:$R,'VIN -MEGA'!$D:$D,X$1,'VIN -MEGA'!$K:$K,$A64)+SUMIFS('PXK-HÓA ĐƠN'!$R:$R,'PXK-HÓA ĐƠN'!$D:$D,X$1,'PXK-HÓA ĐƠN'!$K:$K,$A64)</f>
        <v>0</v>
      </c>
      <c r="Y64" s="41">
        <f>SUMIFS('VIN -MEGA'!$R:$R,'VIN -MEGA'!$D:$D,Y$1,'VIN -MEGA'!$K:$K,$A64)+SUMIFS('PXK-HÓA ĐƠN'!$R:$R,'PXK-HÓA ĐƠN'!$D:$D,Y$1,'PXK-HÓA ĐƠN'!$K:$K,$A64)</f>
        <v>0</v>
      </c>
      <c r="Z64" s="41">
        <f>SUMIFS('VIN -MEGA'!$R:$R,'VIN -MEGA'!$D:$D,Z$1,'VIN -MEGA'!$K:$K,$A64)+SUMIFS('PXK-HÓA ĐƠN'!$R:$R,'PXK-HÓA ĐƠN'!$D:$D,Z$1,'PXK-HÓA ĐƠN'!$K:$K,$A64)</f>
        <v>0</v>
      </c>
      <c r="AA64" s="41">
        <f>SUMIFS('VIN -MEGA'!$R:$R,'VIN -MEGA'!$D:$D,AA$1,'VIN -MEGA'!$K:$K,$A64)+SUMIFS('PXK-HÓA ĐƠN'!$R:$R,'PXK-HÓA ĐƠN'!$D:$D,AA$1,'PXK-HÓA ĐƠN'!$K:$K,$A64)</f>
        <v>0</v>
      </c>
      <c r="AB64" s="41">
        <f>SUMIFS('VIN -MEGA'!$R:$R,'VIN -MEGA'!$D:$D,AB$1,'VIN -MEGA'!$K:$K,$A64)+SUMIFS('PXK-HÓA ĐƠN'!$R:$R,'PXK-HÓA ĐƠN'!$D:$D,AB$1,'PXK-HÓA ĐƠN'!$K:$K,$A64)</f>
        <v>0</v>
      </c>
      <c r="AC64" s="41">
        <f>SUMIFS('VIN -MEGA'!$R:$R,'VIN -MEGA'!$D:$D,AC$1,'VIN -MEGA'!$K:$K,$A64)+SUMIFS('PXK-HÓA ĐƠN'!$R:$R,'PXK-HÓA ĐƠN'!$D:$D,AC$1,'PXK-HÓA ĐƠN'!$K:$K,$A64)</f>
        <v>0</v>
      </c>
      <c r="AD64" s="41">
        <f>SUMIFS('VIN -MEGA'!$R:$R,'VIN -MEGA'!$D:$D,AD$1,'VIN -MEGA'!$K:$K,$A64)+SUMIFS('PXK-HÓA ĐƠN'!$R:$R,'PXK-HÓA ĐƠN'!$D:$D,AD$1,'PXK-HÓA ĐƠN'!$K:$K,$A64)</f>
        <v>0</v>
      </c>
      <c r="AE64" s="41">
        <f>SUMIFS('VIN -MEGA'!$R:$R,'VIN -MEGA'!$D:$D,AE$1,'VIN -MEGA'!$K:$K,$A64)+SUMIFS('PXK-HÓA ĐƠN'!$R:$R,'PXK-HÓA ĐƠN'!$D:$D,AE$1,'PXK-HÓA ĐƠN'!$K:$K,$A64)</f>
        <v>0</v>
      </c>
      <c r="AF64" s="41">
        <f>SUMIFS('VIN -MEGA'!$R:$R,'VIN -MEGA'!$D:$D,AF$1,'VIN -MEGA'!$K:$K,$A64)+SUMIFS('PXK-HÓA ĐƠN'!$R:$R,'PXK-HÓA ĐƠN'!$D:$D,AF$1,'PXK-HÓA ĐƠN'!$K:$K,$A64)</f>
        <v>0</v>
      </c>
      <c r="AG64" s="41">
        <f>SUMIFS('VIN -MEGA'!$R:$R,'VIN -MEGA'!$D:$D,AG$1,'VIN -MEGA'!$K:$K,$A64)+SUMIFS('PXK-HÓA ĐƠN'!$R:$R,'PXK-HÓA ĐƠN'!$D:$D,AG$1,'PXK-HÓA ĐƠN'!$K:$K,$A64)</f>
        <v>0</v>
      </c>
      <c r="AH64" s="41">
        <f>SUMIFS('VIN -MEGA'!$R:$R,'VIN -MEGA'!$D:$D,AH$1,'VIN -MEGA'!$K:$K,$A64)+SUMIFS('PXK-HÓA ĐƠN'!$R:$R,'PXK-HÓA ĐƠN'!$D:$D,AH$1,'PXK-HÓA ĐƠN'!$K:$K,$A64)</f>
        <v>0</v>
      </c>
      <c r="AI64" s="41">
        <f>SUMIFS('VIN -MEGA'!$R:$R,'VIN -MEGA'!$D:$D,AI$1,'VIN -MEGA'!$K:$K,$A64)+SUMIFS('PXK-HÓA ĐƠN'!$R:$R,'PXK-HÓA ĐƠN'!$D:$D,AI$1,'PXK-HÓA ĐƠN'!$K:$K,$A64)</f>
        <v>0</v>
      </c>
      <c r="AJ64" s="41">
        <f>SUMIFS('VIN -MEGA'!$R:$R,'VIN -MEGA'!$D:$D,AJ$1,'VIN -MEGA'!$K:$K,$A64)+SUMIFS('PXK-HÓA ĐƠN'!$R:$R,'PXK-HÓA ĐƠN'!$D:$D,AJ$1,'PXK-HÓA ĐƠN'!$K:$K,$A64)</f>
        <v>0</v>
      </c>
    </row>
    <row r="65" spans="1:36" ht="18.75" hidden="1" customHeight="1" x14ac:dyDescent="0.25">
      <c r="A65" s="23" t="s">
        <v>7660</v>
      </c>
      <c r="B65" s="22" t="s">
        <v>7661</v>
      </c>
      <c r="C65" s="24" t="s">
        <v>29</v>
      </c>
      <c r="D65" t="str">
        <f t="shared" si="1"/>
        <v>Không kinh doanh</v>
      </c>
      <c r="E65" s="43">
        <f t="shared" si="2"/>
        <v>0</v>
      </c>
      <c r="F65" s="43"/>
      <c r="G65" s="41">
        <f>SUMIFS('VIN -MEGA'!$R:$R,'VIN -MEGA'!$D:$D,G$1,'VIN -MEGA'!$K:$K,$A65)+SUMIFS('PXK-HÓA ĐƠN'!$R:$R,'PXK-HÓA ĐƠN'!$D:$D,G$1,'PXK-HÓA ĐƠN'!$K:$K,$A65)</f>
        <v>0</v>
      </c>
      <c r="H65" s="41">
        <f>SUMIFS('VIN -MEGA'!$R:$R,'VIN -MEGA'!$D:$D,H$1,'VIN -MEGA'!$K:$K,$A65)+SUMIFS('PXK-HÓA ĐƠN'!$R:$R,'PXK-HÓA ĐƠN'!$D:$D,H$1,'PXK-HÓA ĐƠN'!$K:$K,$A65)</f>
        <v>0</v>
      </c>
      <c r="I65" s="41">
        <f>SUMIFS('VIN -MEGA'!$R:$R,'VIN -MEGA'!$D:$D,I$1,'VIN -MEGA'!$K:$K,$A65)+SUMIFS('PXK-HÓA ĐƠN'!$R:$R,'PXK-HÓA ĐƠN'!$D:$D,I$1,'PXK-HÓA ĐƠN'!$K:$K,$A65)</f>
        <v>0</v>
      </c>
      <c r="J65" s="41">
        <f>SUMIFS('VIN -MEGA'!$R:$R,'VIN -MEGA'!$D:$D,J$1,'VIN -MEGA'!$K:$K,$A65)+SUMIFS('PXK-HÓA ĐƠN'!$R:$R,'PXK-HÓA ĐƠN'!$D:$D,J$1,'PXK-HÓA ĐƠN'!$K:$K,$A65)</f>
        <v>0</v>
      </c>
      <c r="K65" s="41">
        <f>SUMIFS('VIN -MEGA'!$R:$R,'VIN -MEGA'!$D:$D,K$1,'VIN -MEGA'!$K:$K,$A65)+SUMIFS('PXK-HÓA ĐƠN'!$R:$R,'PXK-HÓA ĐƠN'!$D:$D,K$1,'PXK-HÓA ĐƠN'!$K:$K,$A65)</f>
        <v>0</v>
      </c>
      <c r="L65" s="41">
        <f>SUMIFS('VIN -MEGA'!$R:$R,'VIN -MEGA'!$D:$D,L$1,'VIN -MEGA'!$K:$K,$A65)+SUMIFS('PXK-HÓA ĐƠN'!$R:$R,'PXK-HÓA ĐƠN'!$D:$D,L$1,'PXK-HÓA ĐƠN'!$K:$K,$A65)</f>
        <v>0</v>
      </c>
      <c r="M65" s="41">
        <f>SUMIFS('VIN -MEGA'!$R:$R,'VIN -MEGA'!$D:$D,M$1,'VIN -MEGA'!$K:$K,$A65)+SUMIFS('PXK-HÓA ĐƠN'!$R:$R,'PXK-HÓA ĐƠN'!$D:$D,M$1,'PXK-HÓA ĐƠN'!$K:$K,$A65)</f>
        <v>0</v>
      </c>
      <c r="N65" s="41">
        <f>SUMIFS('VIN -MEGA'!$R:$R,'VIN -MEGA'!$D:$D,N$1,'VIN -MEGA'!$K:$K,$A65)+SUMIFS('PXK-HÓA ĐƠN'!$R:$R,'PXK-HÓA ĐƠN'!$D:$D,N$1,'PXK-HÓA ĐƠN'!$K:$K,$A65)</f>
        <v>0</v>
      </c>
      <c r="O65" s="41">
        <f>SUMIFS('VIN -MEGA'!$R:$R,'VIN -MEGA'!$D:$D,O$1,'VIN -MEGA'!$K:$K,$A65)+SUMIFS('PXK-HÓA ĐƠN'!$R:$R,'PXK-HÓA ĐƠN'!$D:$D,O$1,'PXK-HÓA ĐƠN'!$K:$K,$A65)</f>
        <v>0</v>
      </c>
      <c r="P65" s="41">
        <f>SUMIFS('VIN -MEGA'!$R:$R,'VIN -MEGA'!$D:$D,P$1,'VIN -MEGA'!$K:$K,$A65)+SUMIFS('PXK-HÓA ĐƠN'!$R:$R,'PXK-HÓA ĐƠN'!$D:$D,P$1,'PXK-HÓA ĐƠN'!$K:$K,$A65)</f>
        <v>0</v>
      </c>
      <c r="Q65" s="41">
        <f>SUMIFS('VIN -MEGA'!$R:$R,'VIN -MEGA'!$D:$D,Q$1,'VIN -MEGA'!$K:$K,$A65)+SUMIFS('PXK-HÓA ĐƠN'!$R:$R,'PXK-HÓA ĐƠN'!$D:$D,Q$1,'PXK-HÓA ĐƠN'!$K:$K,$A65)</f>
        <v>0</v>
      </c>
      <c r="R65" s="41">
        <f>SUMIFS('VIN -MEGA'!$R:$R,'VIN -MEGA'!$D:$D,R$1,'VIN -MEGA'!$K:$K,$A65)+SUMIFS('PXK-HÓA ĐƠN'!$R:$R,'PXK-HÓA ĐƠN'!$D:$D,R$1,'PXK-HÓA ĐƠN'!$K:$K,$A65)</f>
        <v>0</v>
      </c>
      <c r="S65" s="41">
        <f>SUMIFS('VIN -MEGA'!$R:$R,'VIN -MEGA'!$D:$D,S$1,'VIN -MEGA'!$K:$K,$A65)+SUMIFS('PXK-HÓA ĐƠN'!$R:$R,'PXK-HÓA ĐƠN'!$D:$D,S$1,'PXK-HÓA ĐƠN'!$K:$K,$A65)</f>
        <v>0</v>
      </c>
      <c r="T65" s="41">
        <f>SUMIFS('VIN -MEGA'!$R:$R,'VIN -MEGA'!$D:$D,T$1,'VIN -MEGA'!$K:$K,$A65)+SUMIFS('PXK-HÓA ĐƠN'!$R:$R,'PXK-HÓA ĐƠN'!$D:$D,T$1,'PXK-HÓA ĐƠN'!$K:$K,$A65)</f>
        <v>0</v>
      </c>
      <c r="U65" s="41">
        <f>SUMIFS('VIN -MEGA'!$R:$R,'VIN -MEGA'!$D:$D,U$1,'VIN -MEGA'!$K:$K,$A65)+SUMIFS('PXK-HÓA ĐƠN'!$R:$R,'PXK-HÓA ĐƠN'!$D:$D,U$1,'PXK-HÓA ĐƠN'!$K:$K,$A65)</f>
        <v>0</v>
      </c>
      <c r="V65" s="41">
        <f>SUMIFS('VIN -MEGA'!$R:$R,'VIN -MEGA'!$D:$D,V$1,'VIN -MEGA'!$K:$K,$A65)+SUMIFS('PXK-HÓA ĐƠN'!$R:$R,'PXK-HÓA ĐƠN'!$D:$D,V$1,'PXK-HÓA ĐƠN'!$K:$K,$A65)</f>
        <v>0</v>
      </c>
      <c r="W65" s="41">
        <f>SUMIFS('VIN -MEGA'!$R:$R,'VIN -MEGA'!$D:$D,W$1,'VIN -MEGA'!$K:$K,$A65)+SUMIFS('PXK-HÓA ĐƠN'!$R:$R,'PXK-HÓA ĐƠN'!$D:$D,W$1,'PXK-HÓA ĐƠN'!$K:$K,$A65)</f>
        <v>0</v>
      </c>
      <c r="X65" s="41">
        <f>SUMIFS('VIN -MEGA'!$R:$R,'VIN -MEGA'!$D:$D,X$1,'VIN -MEGA'!$K:$K,$A65)+SUMIFS('PXK-HÓA ĐƠN'!$R:$R,'PXK-HÓA ĐƠN'!$D:$D,X$1,'PXK-HÓA ĐƠN'!$K:$K,$A65)</f>
        <v>0</v>
      </c>
      <c r="Y65" s="41">
        <f>SUMIFS('VIN -MEGA'!$R:$R,'VIN -MEGA'!$D:$D,Y$1,'VIN -MEGA'!$K:$K,$A65)+SUMIFS('PXK-HÓA ĐƠN'!$R:$R,'PXK-HÓA ĐƠN'!$D:$D,Y$1,'PXK-HÓA ĐƠN'!$K:$K,$A65)</f>
        <v>0</v>
      </c>
      <c r="Z65" s="41">
        <f>SUMIFS('VIN -MEGA'!$R:$R,'VIN -MEGA'!$D:$D,Z$1,'VIN -MEGA'!$K:$K,$A65)+SUMIFS('PXK-HÓA ĐƠN'!$R:$R,'PXK-HÓA ĐƠN'!$D:$D,Z$1,'PXK-HÓA ĐƠN'!$K:$K,$A65)</f>
        <v>0</v>
      </c>
      <c r="AA65" s="41">
        <f>SUMIFS('VIN -MEGA'!$R:$R,'VIN -MEGA'!$D:$D,AA$1,'VIN -MEGA'!$K:$K,$A65)+SUMIFS('PXK-HÓA ĐƠN'!$R:$R,'PXK-HÓA ĐƠN'!$D:$D,AA$1,'PXK-HÓA ĐƠN'!$K:$K,$A65)</f>
        <v>0</v>
      </c>
      <c r="AB65" s="41">
        <f>SUMIFS('VIN -MEGA'!$R:$R,'VIN -MEGA'!$D:$D,AB$1,'VIN -MEGA'!$K:$K,$A65)+SUMIFS('PXK-HÓA ĐƠN'!$R:$R,'PXK-HÓA ĐƠN'!$D:$D,AB$1,'PXK-HÓA ĐƠN'!$K:$K,$A65)</f>
        <v>0</v>
      </c>
      <c r="AC65" s="41">
        <f>SUMIFS('VIN -MEGA'!$R:$R,'VIN -MEGA'!$D:$D,AC$1,'VIN -MEGA'!$K:$K,$A65)+SUMIFS('PXK-HÓA ĐƠN'!$R:$R,'PXK-HÓA ĐƠN'!$D:$D,AC$1,'PXK-HÓA ĐƠN'!$K:$K,$A65)</f>
        <v>0</v>
      </c>
      <c r="AD65" s="41">
        <f>SUMIFS('VIN -MEGA'!$R:$R,'VIN -MEGA'!$D:$D,AD$1,'VIN -MEGA'!$K:$K,$A65)+SUMIFS('PXK-HÓA ĐƠN'!$R:$R,'PXK-HÓA ĐƠN'!$D:$D,AD$1,'PXK-HÓA ĐƠN'!$K:$K,$A65)</f>
        <v>0</v>
      </c>
      <c r="AE65" s="41">
        <f>SUMIFS('VIN -MEGA'!$R:$R,'VIN -MEGA'!$D:$D,AE$1,'VIN -MEGA'!$K:$K,$A65)+SUMIFS('PXK-HÓA ĐƠN'!$R:$R,'PXK-HÓA ĐƠN'!$D:$D,AE$1,'PXK-HÓA ĐƠN'!$K:$K,$A65)</f>
        <v>0</v>
      </c>
      <c r="AF65" s="41">
        <f>SUMIFS('VIN -MEGA'!$R:$R,'VIN -MEGA'!$D:$D,AF$1,'VIN -MEGA'!$K:$K,$A65)+SUMIFS('PXK-HÓA ĐƠN'!$R:$R,'PXK-HÓA ĐƠN'!$D:$D,AF$1,'PXK-HÓA ĐƠN'!$K:$K,$A65)</f>
        <v>0</v>
      </c>
      <c r="AG65" s="41">
        <f>SUMIFS('VIN -MEGA'!$R:$R,'VIN -MEGA'!$D:$D,AG$1,'VIN -MEGA'!$K:$K,$A65)+SUMIFS('PXK-HÓA ĐƠN'!$R:$R,'PXK-HÓA ĐƠN'!$D:$D,AG$1,'PXK-HÓA ĐƠN'!$K:$K,$A65)</f>
        <v>0</v>
      </c>
      <c r="AH65" s="41">
        <f>SUMIFS('VIN -MEGA'!$R:$R,'VIN -MEGA'!$D:$D,AH$1,'VIN -MEGA'!$K:$K,$A65)+SUMIFS('PXK-HÓA ĐƠN'!$R:$R,'PXK-HÓA ĐƠN'!$D:$D,AH$1,'PXK-HÓA ĐƠN'!$K:$K,$A65)</f>
        <v>0</v>
      </c>
      <c r="AI65" s="41">
        <f>SUMIFS('VIN -MEGA'!$R:$R,'VIN -MEGA'!$D:$D,AI$1,'VIN -MEGA'!$K:$K,$A65)+SUMIFS('PXK-HÓA ĐƠN'!$R:$R,'PXK-HÓA ĐƠN'!$D:$D,AI$1,'PXK-HÓA ĐƠN'!$K:$K,$A65)</f>
        <v>0</v>
      </c>
      <c r="AJ65" s="41">
        <f>SUMIFS('VIN -MEGA'!$R:$R,'VIN -MEGA'!$D:$D,AJ$1,'VIN -MEGA'!$K:$K,$A65)+SUMIFS('PXK-HÓA ĐƠN'!$R:$R,'PXK-HÓA ĐƠN'!$D:$D,AJ$1,'PXK-HÓA ĐƠN'!$K:$K,$A65)</f>
        <v>0</v>
      </c>
    </row>
    <row r="66" spans="1:36" ht="18.75" hidden="1" customHeight="1" x14ac:dyDescent="0.25">
      <c r="A66" s="23" t="s">
        <v>7263</v>
      </c>
      <c r="B66" s="22" t="s">
        <v>7662</v>
      </c>
      <c r="C66" s="24" t="s">
        <v>29</v>
      </c>
      <c r="D66" t="str">
        <f t="shared" si="1"/>
        <v>Không kinh doanh</v>
      </c>
      <c r="E66" s="43">
        <f t="shared" si="2"/>
        <v>0</v>
      </c>
      <c r="F66" s="43"/>
      <c r="G66" s="41">
        <f>SUMIFS('VIN -MEGA'!$R:$R,'VIN -MEGA'!$D:$D,G$1,'VIN -MEGA'!$K:$K,$A66)+SUMIFS('PXK-HÓA ĐƠN'!$R:$R,'PXK-HÓA ĐƠN'!$D:$D,G$1,'PXK-HÓA ĐƠN'!$K:$K,$A66)</f>
        <v>0</v>
      </c>
      <c r="H66" s="41">
        <f>SUMIFS('VIN -MEGA'!$R:$R,'VIN -MEGA'!$D:$D,H$1,'VIN -MEGA'!$K:$K,$A66)+SUMIFS('PXK-HÓA ĐƠN'!$R:$R,'PXK-HÓA ĐƠN'!$D:$D,H$1,'PXK-HÓA ĐƠN'!$K:$K,$A66)</f>
        <v>0</v>
      </c>
      <c r="I66" s="41">
        <f>SUMIFS('VIN -MEGA'!$R:$R,'VIN -MEGA'!$D:$D,I$1,'VIN -MEGA'!$K:$K,$A66)+SUMIFS('PXK-HÓA ĐƠN'!$R:$R,'PXK-HÓA ĐƠN'!$D:$D,I$1,'PXK-HÓA ĐƠN'!$K:$K,$A66)</f>
        <v>0</v>
      </c>
      <c r="J66" s="41">
        <f>SUMIFS('VIN -MEGA'!$R:$R,'VIN -MEGA'!$D:$D,J$1,'VIN -MEGA'!$K:$K,$A66)+SUMIFS('PXK-HÓA ĐƠN'!$R:$R,'PXK-HÓA ĐƠN'!$D:$D,J$1,'PXK-HÓA ĐƠN'!$K:$K,$A66)</f>
        <v>0</v>
      </c>
      <c r="K66" s="41">
        <f>SUMIFS('VIN -MEGA'!$R:$R,'VIN -MEGA'!$D:$D,K$1,'VIN -MEGA'!$K:$K,$A66)+SUMIFS('PXK-HÓA ĐƠN'!$R:$R,'PXK-HÓA ĐƠN'!$D:$D,K$1,'PXK-HÓA ĐƠN'!$K:$K,$A66)</f>
        <v>0</v>
      </c>
      <c r="L66" s="41">
        <f>SUMIFS('VIN -MEGA'!$R:$R,'VIN -MEGA'!$D:$D,L$1,'VIN -MEGA'!$K:$K,$A66)+SUMIFS('PXK-HÓA ĐƠN'!$R:$R,'PXK-HÓA ĐƠN'!$D:$D,L$1,'PXK-HÓA ĐƠN'!$K:$K,$A66)</f>
        <v>0</v>
      </c>
      <c r="M66" s="41">
        <f>SUMIFS('VIN -MEGA'!$R:$R,'VIN -MEGA'!$D:$D,M$1,'VIN -MEGA'!$K:$K,$A66)+SUMIFS('PXK-HÓA ĐƠN'!$R:$R,'PXK-HÓA ĐƠN'!$D:$D,M$1,'PXK-HÓA ĐƠN'!$K:$K,$A66)</f>
        <v>0</v>
      </c>
      <c r="N66" s="41">
        <f>SUMIFS('VIN -MEGA'!$R:$R,'VIN -MEGA'!$D:$D,N$1,'VIN -MEGA'!$K:$K,$A66)+SUMIFS('PXK-HÓA ĐƠN'!$R:$R,'PXK-HÓA ĐƠN'!$D:$D,N$1,'PXK-HÓA ĐƠN'!$K:$K,$A66)</f>
        <v>0</v>
      </c>
      <c r="O66" s="41">
        <f>SUMIFS('VIN -MEGA'!$R:$R,'VIN -MEGA'!$D:$D,O$1,'VIN -MEGA'!$K:$K,$A66)+SUMIFS('PXK-HÓA ĐƠN'!$R:$R,'PXK-HÓA ĐƠN'!$D:$D,O$1,'PXK-HÓA ĐƠN'!$K:$K,$A66)</f>
        <v>0</v>
      </c>
      <c r="P66" s="41">
        <f>SUMIFS('VIN -MEGA'!$R:$R,'VIN -MEGA'!$D:$D,P$1,'VIN -MEGA'!$K:$K,$A66)+SUMIFS('PXK-HÓA ĐƠN'!$R:$R,'PXK-HÓA ĐƠN'!$D:$D,P$1,'PXK-HÓA ĐƠN'!$K:$K,$A66)</f>
        <v>0</v>
      </c>
      <c r="Q66" s="41">
        <f>SUMIFS('VIN -MEGA'!$R:$R,'VIN -MEGA'!$D:$D,Q$1,'VIN -MEGA'!$K:$K,$A66)+SUMIFS('PXK-HÓA ĐƠN'!$R:$R,'PXK-HÓA ĐƠN'!$D:$D,Q$1,'PXK-HÓA ĐƠN'!$K:$K,$A66)</f>
        <v>0</v>
      </c>
      <c r="R66" s="41">
        <f>SUMIFS('VIN -MEGA'!$R:$R,'VIN -MEGA'!$D:$D,R$1,'VIN -MEGA'!$K:$K,$A66)+SUMIFS('PXK-HÓA ĐƠN'!$R:$R,'PXK-HÓA ĐƠN'!$D:$D,R$1,'PXK-HÓA ĐƠN'!$K:$K,$A66)</f>
        <v>0</v>
      </c>
      <c r="S66" s="41">
        <f>SUMIFS('VIN -MEGA'!$R:$R,'VIN -MEGA'!$D:$D,S$1,'VIN -MEGA'!$K:$K,$A66)+SUMIFS('PXK-HÓA ĐƠN'!$R:$R,'PXK-HÓA ĐƠN'!$D:$D,S$1,'PXK-HÓA ĐƠN'!$K:$K,$A66)</f>
        <v>0</v>
      </c>
      <c r="T66" s="41">
        <f>SUMIFS('VIN -MEGA'!$R:$R,'VIN -MEGA'!$D:$D,T$1,'VIN -MEGA'!$K:$K,$A66)+SUMIFS('PXK-HÓA ĐƠN'!$R:$R,'PXK-HÓA ĐƠN'!$D:$D,T$1,'PXK-HÓA ĐƠN'!$K:$K,$A66)</f>
        <v>0</v>
      </c>
      <c r="U66" s="41">
        <f>SUMIFS('VIN -MEGA'!$R:$R,'VIN -MEGA'!$D:$D,U$1,'VIN -MEGA'!$K:$K,$A66)+SUMIFS('PXK-HÓA ĐƠN'!$R:$R,'PXK-HÓA ĐƠN'!$D:$D,U$1,'PXK-HÓA ĐƠN'!$K:$K,$A66)</f>
        <v>0</v>
      </c>
      <c r="V66" s="41">
        <f>SUMIFS('VIN -MEGA'!$R:$R,'VIN -MEGA'!$D:$D,V$1,'VIN -MEGA'!$K:$K,$A66)+SUMIFS('PXK-HÓA ĐƠN'!$R:$R,'PXK-HÓA ĐƠN'!$D:$D,V$1,'PXK-HÓA ĐƠN'!$K:$K,$A66)</f>
        <v>0</v>
      </c>
      <c r="W66" s="41">
        <f>SUMIFS('VIN -MEGA'!$R:$R,'VIN -MEGA'!$D:$D,W$1,'VIN -MEGA'!$K:$K,$A66)+SUMIFS('PXK-HÓA ĐƠN'!$R:$R,'PXK-HÓA ĐƠN'!$D:$D,W$1,'PXK-HÓA ĐƠN'!$K:$K,$A66)</f>
        <v>0</v>
      </c>
      <c r="X66" s="41">
        <f>SUMIFS('VIN -MEGA'!$R:$R,'VIN -MEGA'!$D:$D,X$1,'VIN -MEGA'!$K:$K,$A66)+SUMIFS('PXK-HÓA ĐƠN'!$R:$R,'PXK-HÓA ĐƠN'!$D:$D,X$1,'PXK-HÓA ĐƠN'!$K:$K,$A66)</f>
        <v>0</v>
      </c>
      <c r="Y66" s="41">
        <f>SUMIFS('VIN -MEGA'!$R:$R,'VIN -MEGA'!$D:$D,Y$1,'VIN -MEGA'!$K:$K,$A66)+SUMIFS('PXK-HÓA ĐƠN'!$R:$R,'PXK-HÓA ĐƠN'!$D:$D,Y$1,'PXK-HÓA ĐƠN'!$K:$K,$A66)</f>
        <v>0</v>
      </c>
      <c r="Z66" s="41">
        <f>SUMIFS('VIN -MEGA'!$R:$R,'VIN -MEGA'!$D:$D,Z$1,'VIN -MEGA'!$K:$K,$A66)+SUMIFS('PXK-HÓA ĐƠN'!$R:$R,'PXK-HÓA ĐƠN'!$D:$D,Z$1,'PXK-HÓA ĐƠN'!$K:$K,$A66)</f>
        <v>0</v>
      </c>
      <c r="AA66" s="41">
        <f>SUMIFS('VIN -MEGA'!$R:$R,'VIN -MEGA'!$D:$D,AA$1,'VIN -MEGA'!$K:$K,$A66)+SUMIFS('PXK-HÓA ĐƠN'!$R:$R,'PXK-HÓA ĐƠN'!$D:$D,AA$1,'PXK-HÓA ĐƠN'!$K:$K,$A66)</f>
        <v>0</v>
      </c>
      <c r="AB66" s="41">
        <f>SUMIFS('VIN -MEGA'!$R:$R,'VIN -MEGA'!$D:$D,AB$1,'VIN -MEGA'!$K:$K,$A66)+SUMIFS('PXK-HÓA ĐƠN'!$R:$R,'PXK-HÓA ĐƠN'!$D:$D,AB$1,'PXK-HÓA ĐƠN'!$K:$K,$A66)</f>
        <v>0</v>
      </c>
      <c r="AC66" s="41">
        <f>SUMIFS('VIN -MEGA'!$R:$R,'VIN -MEGA'!$D:$D,AC$1,'VIN -MEGA'!$K:$K,$A66)+SUMIFS('PXK-HÓA ĐƠN'!$R:$R,'PXK-HÓA ĐƠN'!$D:$D,AC$1,'PXK-HÓA ĐƠN'!$K:$K,$A66)</f>
        <v>0</v>
      </c>
      <c r="AD66" s="41">
        <f>SUMIFS('VIN -MEGA'!$R:$R,'VIN -MEGA'!$D:$D,AD$1,'VIN -MEGA'!$K:$K,$A66)+SUMIFS('PXK-HÓA ĐƠN'!$R:$R,'PXK-HÓA ĐƠN'!$D:$D,AD$1,'PXK-HÓA ĐƠN'!$K:$K,$A66)</f>
        <v>0</v>
      </c>
      <c r="AE66" s="41">
        <f>SUMIFS('VIN -MEGA'!$R:$R,'VIN -MEGA'!$D:$D,AE$1,'VIN -MEGA'!$K:$K,$A66)+SUMIFS('PXK-HÓA ĐƠN'!$R:$R,'PXK-HÓA ĐƠN'!$D:$D,AE$1,'PXK-HÓA ĐƠN'!$K:$K,$A66)</f>
        <v>0</v>
      </c>
      <c r="AF66" s="41">
        <f>SUMIFS('VIN -MEGA'!$R:$R,'VIN -MEGA'!$D:$D,AF$1,'VIN -MEGA'!$K:$K,$A66)+SUMIFS('PXK-HÓA ĐƠN'!$R:$R,'PXK-HÓA ĐƠN'!$D:$D,AF$1,'PXK-HÓA ĐƠN'!$K:$K,$A66)</f>
        <v>0</v>
      </c>
      <c r="AG66" s="41">
        <f>SUMIFS('VIN -MEGA'!$R:$R,'VIN -MEGA'!$D:$D,AG$1,'VIN -MEGA'!$K:$K,$A66)+SUMIFS('PXK-HÓA ĐƠN'!$R:$R,'PXK-HÓA ĐƠN'!$D:$D,AG$1,'PXK-HÓA ĐƠN'!$K:$K,$A66)</f>
        <v>0</v>
      </c>
      <c r="AH66" s="41">
        <f>SUMIFS('VIN -MEGA'!$R:$R,'VIN -MEGA'!$D:$D,AH$1,'VIN -MEGA'!$K:$K,$A66)+SUMIFS('PXK-HÓA ĐƠN'!$R:$R,'PXK-HÓA ĐƠN'!$D:$D,AH$1,'PXK-HÓA ĐƠN'!$K:$K,$A66)</f>
        <v>0</v>
      </c>
      <c r="AI66" s="41">
        <f>SUMIFS('VIN -MEGA'!$R:$R,'VIN -MEGA'!$D:$D,AI$1,'VIN -MEGA'!$K:$K,$A66)+SUMIFS('PXK-HÓA ĐƠN'!$R:$R,'PXK-HÓA ĐƠN'!$D:$D,AI$1,'PXK-HÓA ĐƠN'!$K:$K,$A66)</f>
        <v>0</v>
      </c>
      <c r="AJ66" s="41">
        <f>SUMIFS('VIN -MEGA'!$R:$R,'VIN -MEGA'!$D:$D,AJ$1,'VIN -MEGA'!$K:$K,$A66)+SUMIFS('PXK-HÓA ĐƠN'!$R:$R,'PXK-HÓA ĐƠN'!$D:$D,AJ$1,'PXK-HÓA ĐƠN'!$K:$K,$A66)</f>
        <v>0</v>
      </c>
    </row>
    <row r="67" spans="1:36" ht="18.75" hidden="1" customHeight="1" x14ac:dyDescent="0.25">
      <c r="A67" s="23" t="s">
        <v>7663</v>
      </c>
      <c r="B67" s="22" t="s">
        <v>7664</v>
      </c>
      <c r="C67" s="24" t="s">
        <v>29</v>
      </c>
      <c r="D67" t="str">
        <f t="shared" ref="D67:D85" si="3">IF(OR(E67&gt;0,F67&gt;0),"Đang kinh doanh","Không kinh doanh")</f>
        <v>Không kinh doanh</v>
      </c>
      <c r="E67" s="43">
        <f t="shared" ref="E67:E85" si="4">SUM(G67:AJ67)</f>
        <v>0</v>
      </c>
      <c r="F67" s="43"/>
      <c r="G67" s="41">
        <f>SUMIFS('VIN -MEGA'!$R:$R,'VIN -MEGA'!$D:$D,G$1,'VIN -MEGA'!$K:$K,$A67)+SUMIFS('PXK-HÓA ĐƠN'!$R:$R,'PXK-HÓA ĐƠN'!$D:$D,G$1,'PXK-HÓA ĐƠN'!$K:$K,$A67)</f>
        <v>0</v>
      </c>
      <c r="H67" s="41">
        <f>SUMIFS('VIN -MEGA'!$R:$R,'VIN -MEGA'!$D:$D,H$1,'VIN -MEGA'!$K:$K,$A67)+SUMIFS('PXK-HÓA ĐƠN'!$R:$R,'PXK-HÓA ĐƠN'!$D:$D,H$1,'PXK-HÓA ĐƠN'!$K:$K,$A67)</f>
        <v>0</v>
      </c>
      <c r="I67" s="41">
        <f>SUMIFS('VIN -MEGA'!$R:$R,'VIN -MEGA'!$D:$D,I$1,'VIN -MEGA'!$K:$K,$A67)+SUMIFS('PXK-HÓA ĐƠN'!$R:$R,'PXK-HÓA ĐƠN'!$D:$D,I$1,'PXK-HÓA ĐƠN'!$K:$K,$A67)</f>
        <v>0</v>
      </c>
      <c r="J67" s="41">
        <f>SUMIFS('VIN -MEGA'!$R:$R,'VIN -MEGA'!$D:$D,J$1,'VIN -MEGA'!$K:$K,$A67)+SUMIFS('PXK-HÓA ĐƠN'!$R:$R,'PXK-HÓA ĐƠN'!$D:$D,J$1,'PXK-HÓA ĐƠN'!$K:$K,$A67)</f>
        <v>0</v>
      </c>
      <c r="K67" s="41">
        <f>SUMIFS('VIN -MEGA'!$R:$R,'VIN -MEGA'!$D:$D,K$1,'VIN -MEGA'!$K:$K,$A67)+SUMIFS('PXK-HÓA ĐƠN'!$R:$R,'PXK-HÓA ĐƠN'!$D:$D,K$1,'PXK-HÓA ĐƠN'!$K:$K,$A67)</f>
        <v>0</v>
      </c>
      <c r="L67" s="41">
        <f>SUMIFS('VIN -MEGA'!$R:$R,'VIN -MEGA'!$D:$D,L$1,'VIN -MEGA'!$K:$K,$A67)+SUMIFS('PXK-HÓA ĐƠN'!$R:$R,'PXK-HÓA ĐƠN'!$D:$D,L$1,'PXK-HÓA ĐƠN'!$K:$K,$A67)</f>
        <v>0</v>
      </c>
      <c r="M67" s="41">
        <f>SUMIFS('VIN -MEGA'!$R:$R,'VIN -MEGA'!$D:$D,M$1,'VIN -MEGA'!$K:$K,$A67)+SUMIFS('PXK-HÓA ĐƠN'!$R:$R,'PXK-HÓA ĐƠN'!$D:$D,M$1,'PXK-HÓA ĐƠN'!$K:$K,$A67)</f>
        <v>0</v>
      </c>
      <c r="N67" s="41">
        <f>SUMIFS('VIN -MEGA'!$R:$R,'VIN -MEGA'!$D:$D,N$1,'VIN -MEGA'!$K:$K,$A67)+SUMIFS('PXK-HÓA ĐƠN'!$R:$R,'PXK-HÓA ĐƠN'!$D:$D,N$1,'PXK-HÓA ĐƠN'!$K:$K,$A67)</f>
        <v>0</v>
      </c>
      <c r="O67" s="41">
        <f>SUMIFS('VIN -MEGA'!$R:$R,'VIN -MEGA'!$D:$D,O$1,'VIN -MEGA'!$K:$K,$A67)+SUMIFS('PXK-HÓA ĐƠN'!$R:$R,'PXK-HÓA ĐƠN'!$D:$D,O$1,'PXK-HÓA ĐƠN'!$K:$K,$A67)</f>
        <v>0</v>
      </c>
      <c r="P67" s="41">
        <f>SUMIFS('VIN -MEGA'!$R:$R,'VIN -MEGA'!$D:$D,P$1,'VIN -MEGA'!$K:$K,$A67)+SUMIFS('PXK-HÓA ĐƠN'!$R:$R,'PXK-HÓA ĐƠN'!$D:$D,P$1,'PXK-HÓA ĐƠN'!$K:$K,$A67)</f>
        <v>0</v>
      </c>
      <c r="Q67" s="41">
        <f>SUMIFS('VIN -MEGA'!$R:$R,'VIN -MEGA'!$D:$D,Q$1,'VIN -MEGA'!$K:$K,$A67)+SUMIFS('PXK-HÓA ĐƠN'!$R:$R,'PXK-HÓA ĐƠN'!$D:$D,Q$1,'PXK-HÓA ĐƠN'!$K:$K,$A67)</f>
        <v>0</v>
      </c>
      <c r="R67" s="41">
        <f>SUMIFS('VIN -MEGA'!$R:$R,'VIN -MEGA'!$D:$D,R$1,'VIN -MEGA'!$K:$K,$A67)+SUMIFS('PXK-HÓA ĐƠN'!$R:$R,'PXK-HÓA ĐƠN'!$D:$D,R$1,'PXK-HÓA ĐƠN'!$K:$K,$A67)</f>
        <v>0</v>
      </c>
      <c r="S67" s="41">
        <f>SUMIFS('VIN -MEGA'!$R:$R,'VIN -MEGA'!$D:$D,S$1,'VIN -MEGA'!$K:$K,$A67)+SUMIFS('PXK-HÓA ĐƠN'!$R:$R,'PXK-HÓA ĐƠN'!$D:$D,S$1,'PXK-HÓA ĐƠN'!$K:$K,$A67)</f>
        <v>0</v>
      </c>
      <c r="T67" s="41">
        <f>SUMIFS('VIN -MEGA'!$R:$R,'VIN -MEGA'!$D:$D,T$1,'VIN -MEGA'!$K:$K,$A67)+SUMIFS('PXK-HÓA ĐƠN'!$R:$R,'PXK-HÓA ĐƠN'!$D:$D,T$1,'PXK-HÓA ĐƠN'!$K:$K,$A67)</f>
        <v>0</v>
      </c>
      <c r="U67" s="41">
        <f>SUMIFS('VIN -MEGA'!$R:$R,'VIN -MEGA'!$D:$D,U$1,'VIN -MEGA'!$K:$K,$A67)+SUMIFS('PXK-HÓA ĐƠN'!$R:$R,'PXK-HÓA ĐƠN'!$D:$D,U$1,'PXK-HÓA ĐƠN'!$K:$K,$A67)</f>
        <v>0</v>
      </c>
      <c r="V67" s="41">
        <f>SUMIFS('VIN -MEGA'!$R:$R,'VIN -MEGA'!$D:$D,V$1,'VIN -MEGA'!$K:$K,$A67)+SUMIFS('PXK-HÓA ĐƠN'!$R:$R,'PXK-HÓA ĐƠN'!$D:$D,V$1,'PXK-HÓA ĐƠN'!$K:$K,$A67)</f>
        <v>0</v>
      </c>
      <c r="W67" s="41">
        <f>SUMIFS('VIN -MEGA'!$R:$R,'VIN -MEGA'!$D:$D,W$1,'VIN -MEGA'!$K:$K,$A67)+SUMIFS('PXK-HÓA ĐƠN'!$R:$R,'PXK-HÓA ĐƠN'!$D:$D,W$1,'PXK-HÓA ĐƠN'!$K:$K,$A67)</f>
        <v>0</v>
      </c>
      <c r="X67" s="41">
        <f>SUMIFS('VIN -MEGA'!$R:$R,'VIN -MEGA'!$D:$D,X$1,'VIN -MEGA'!$K:$K,$A67)+SUMIFS('PXK-HÓA ĐƠN'!$R:$R,'PXK-HÓA ĐƠN'!$D:$D,X$1,'PXK-HÓA ĐƠN'!$K:$K,$A67)</f>
        <v>0</v>
      </c>
      <c r="Y67" s="41">
        <f>SUMIFS('VIN -MEGA'!$R:$R,'VIN -MEGA'!$D:$D,Y$1,'VIN -MEGA'!$K:$K,$A67)+SUMIFS('PXK-HÓA ĐƠN'!$R:$R,'PXK-HÓA ĐƠN'!$D:$D,Y$1,'PXK-HÓA ĐƠN'!$K:$K,$A67)</f>
        <v>0</v>
      </c>
      <c r="Z67" s="41">
        <f>SUMIFS('VIN -MEGA'!$R:$R,'VIN -MEGA'!$D:$D,Z$1,'VIN -MEGA'!$K:$K,$A67)+SUMIFS('PXK-HÓA ĐƠN'!$R:$R,'PXK-HÓA ĐƠN'!$D:$D,Z$1,'PXK-HÓA ĐƠN'!$K:$K,$A67)</f>
        <v>0</v>
      </c>
      <c r="AA67" s="41">
        <f>SUMIFS('VIN -MEGA'!$R:$R,'VIN -MEGA'!$D:$D,AA$1,'VIN -MEGA'!$K:$K,$A67)+SUMIFS('PXK-HÓA ĐƠN'!$R:$R,'PXK-HÓA ĐƠN'!$D:$D,AA$1,'PXK-HÓA ĐƠN'!$K:$K,$A67)</f>
        <v>0</v>
      </c>
      <c r="AB67" s="41">
        <f>SUMIFS('VIN -MEGA'!$R:$R,'VIN -MEGA'!$D:$D,AB$1,'VIN -MEGA'!$K:$K,$A67)+SUMIFS('PXK-HÓA ĐƠN'!$R:$R,'PXK-HÓA ĐƠN'!$D:$D,AB$1,'PXK-HÓA ĐƠN'!$K:$K,$A67)</f>
        <v>0</v>
      </c>
      <c r="AC67" s="41">
        <f>SUMIFS('VIN -MEGA'!$R:$R,'VIN -MEGA'!$D:$D,AC$1,'VIN -MEGA'!$K:$K,$A67)+SUMIFS('PXK-HÓA ĐƠN'!$R:$R,'PXK-HÓA ĐƠN'!$D:$D,AC$1,'PXK-HÓA ĐƠN'!$K:$K,$A67)</f>
        <v>0</v>
      </c>
      <c r="AD67" s="41">
        <f>SUMIFS('VIN -MEGA'!$R:$R,'VIN -MEGA'!$D:$D,AD$1,'VIN -MEGA'!$K:$K,$A67)+SUMIFS('PXK-HÓA ĐƠN'!$R:$R,'PXK-HÓA ĐƠN'!$D:$D,AD$1,'PXK-HÓA ĐƠN'!$K:$K,$A67)</f>
        <v>0</v>
      </c>
      <c r="AE67" s="41">
        <f>SUMIFS('VIN -MEGA'!$R:$R,'VIN -MEGA'!$D:$D,AE$1,'VIN -MEGA'!$K:$K,$A67)+SUMIFS('PXK-HÓA ĐƠN'!$R:$R,'PXK-HÓA ĐƠN'!$D:$D,AE$1,'PXK-HÓA ĐƠN'!$K:$K,$A67)</f>
        <v>0</v>
      </c>
      <c r="AF67" s="41">
        <f>SUMIFS('VIN -MEGA'!$R:$R,'VIN -MEGA'!$D:$D,AF$1,'VIN -MEGA'!$K:$K,$A67)+SUMIFS('PXK-HÓA ĐƠN'!$R:$R,'PXK-HÓA ĐƠN'!$D:$D,AF$1,'PXK-HÓA ĐƠN'!$K:$K,$A67)</f>
        <v>0</v>
      </c>
      <c r="AG67" s="41">
        <f>SUMIFS('VIN -MEGA'!$R:$R,'VIN -MEGA'!$D:$D,AG$1,'VIN -MEGA'!$K:$K,$A67)+SUMIFS('PXK-HÓA ĐƠN'!$R:$R,'PXK-HÓA ĐƠN'!$D:$D,AG$1,'PXK-HÓA ĐƠN'!$K:$K,$A67)</f>
        <v>0</v>
      </c>
      <c r="AH67" s="41">
        <f>SUMIFS('VIN -MEGA'!$R:$R,'VIN -MEGA'!$D:$D,AH$1,'VIN -MEGA'!$K:$K,$A67)+SUMIFS('PXK-HÓA ĐƠN'!$R:$R,'PXK-HÓA ĐƠN'!$D:$D,AH$1,'PXK-HÓA ĐƠN'!$K:$K,$A67)</f>
        <v>0</v>
      </c>
      <c r="AI67" s="41">
        <f>SUMIFS('VIN -MEGA'!$R:$R,'VIN -MEGA'!$D:$D,AI$1,'VIN -MEGA'!$K:$K,$A67)+SUMIFS('PXK-HÓA ĐƠN'!$R:$R,'PXK-HÓA ĐƠN'!$D:$D,AI$1,'PXK-HÓA ĐƠN'!$K:$K,$A67)</f>
        <v>0</v>
      </c>
      <c r="AJ67" s="41">
        <f>SUMIFS('VIN -MEGA'!$R:$R,'VIN -MEGA'!$D:$D,AJ$1,'VIN -MEGA'!$K:$K,$A67)+SUMIFS('PXK-HÓA ĐƠN'!$R:$R,'PXK-HÓA ĐƠN'!$D:$D,AJ$1,'PXK-HÓA ĐƠN'!$K:$K,$A67)</f>
        <v>0</v>
      </c>
    </row>
    <row r="68" spans="1:36" ht="18.75" hidden="1" customHeight="1" x14ac:dyDescent="0.25">
      <c r="A68" s="23" t="s">
        <v>7665</v>
      </c>
      <c r="B68" s="22" t="s">
        <v>7666</v>
      </c>
      <c r="C68" s="24" t="s">
        <v>29</v>
      </c>
      <c r="D68" t="str">
        <f t="shared" si="3"/>
        <v>Không kinh doanh</v>
      </c>
      <c r="E68" s="43">
        <f t="shared" si="4"/>
        <v>0</v>
      </c>
      <c r="F68" s="43"/>
      <c r="G68" s="41">
        <f>SUMIFS('VIN -MEGA'!$R:$R,'VIN -MEGA'!$D:$D,G$1,'VIN -MEGA'!$K:$K,$A68)+SUMIFS('PXK-HÓA ĐƠN'!$R:$R,'PXK-HÓA ĐƠN'!$D:$D,G$1,'PXK-HÓA ĐƠN'!$K:$K,$A68)</f>
        <v>0</v>
      </c>
      <c r="H68" s="41">
        <f>SUMIFS('VIN -MEGA'!$R:$R,'VIN -MEGA'!$D:$D,H$1,'VIN -MEGA'!$K:$K,$A68)+SUMIFS('PXK-HÓA ĐƠN'!$R:$R,'PXK-HÓA ĐƠN'!$D:$D,H$1,'PXK-HÓA ĐƠN'!$K:$K,$A68)</f>
        <v>0</v>
      </c>
      <c r="I68" s="41">
        <f>SUMIFS('VIN -MEGA'!$R:$R,'VIN -MEGA'!$D:$D,I$1,'VIN -MEGA'!$K:$K,$A68)+SUMIFS('PXK-HÓA ĐƠN'!$R:$R,'PXK-HÓA ĐƠN'!$D:$D,I$1,'PXK-HÓA ĐƠN'!$K:$K,$A68)</f>
        <v>0</v>
      </c>
      <c r="J68" s="41">
        <f>SUMIFS('VIN -MEGA'!$R:$R,'VIN -MEGA'!$D:$D,J$1,'VIN -MEGA'!$K:$K,$A68)+SUMIFS('PXK-HÓA ĐƠN'!$R:$R,'PXK-HÓA ĐƠN'!$D:$D,J$1,'PXK-HÓA ĐƠN'!$K:$K,$A68)</f>
        <v>0</v>
      </c>
      <c r="K68" s="41">
        <f>SUMIFS('VIN -MEGA'!$R:$R,'VIN -MEGA'!$D:$D,K$1,'VIN -MEGA'!$K:$K,$A68)+SUMIFS('PXK-HÓA ĐƠN'!$R:$R,'PXK-HÓA ĐƠN'!$D:$D,K$1,'PXK-HÓA ĐƠN'!$K:$K,$A68)</f>
        <v>0</v>
      </c>
      <c r="L68" s="41">
        <f>SUMIFS('VIN -MEGA'!$R:$R,'VIN -MEGA'!$D:$D,L$1,'VIN -MEGA'!$K:$K,$A68)+SUMIFS('PXK-HÓA ĐƠN'!$R:$R,'PXK-HÓA ĐƠN'!$D:$D,L$1,'PXK-HÓA ĐƠN'!$K:$K,$A68)</f>
        <v>0</v>
      </c>
      <c r="M68" s="41">
        <f>SUMIFS('VIN -MEGA'!$R:$R,'VIN -MEGA'!$D:$D,M$1,'VIN -MEGA'!$K:$K,$A68)+SUMIFS('PXK-HÓA ĐƠN'!$R:$R,'PXK-HÓA ĐƠN'!$D:$D,M$1,'PXK-HÓA ĐƠN'!$K:$K,$A68)</f>
        <v>0</v>
      </c>
      <c r="N68" s="41">
        <f>SUMIFS('VIN -MEGA'!$R:$R,'VIN -MEGA'!$D:$D,N$1,'VIN -MEGA'!$K:$K,$A68)+SUMIFS('PXK-HÓA ĐƠN'!$R:$R,'PXK-HÓA ĐƠN'!$D:$D,N$1,'PXK-HÓA ĐƠN'!$K:$K,$A68)</f>
        <v>0</v>
      </c>
      <c r="O68" s="41">
        <f>SUMIFS('VIN -MEGA'!$R:$R,'VIN -MEGA'!$D:$D,O$1,'VIN -MEGA'!$K:$K,$A68)+SUMIFS('PXK-HÓA ĐƠN'!$R:$R,'PXK-HÓA ĐƠN'!$D:$D,O$1,'PXK-HÓA ĐƠN'!$K:$K,$A68)</f>
        <v>0</v>
      </c>
      <c r="P68" s="41">
        <f>SUMIFS('VIN -MEGA'!$R:$R,'VIN -MEGA'!$D:$D,P$1,'VIN -MEGA'!$K:$K,$A68)+SUMIFS('PXK-HÓA ĐƠN'!$R:$R,'PXK-HÓA ĐƠN'!$D:$D,P$1,'PXK-HÓA ĐƠN'!$K:$K,$A68)</f>
        <v>0</v>
      </c>
      <c r="Q68" s="41">
        <f>SUMIFS('VIN -MEGA'!$R:$R,'VIN -MEGA'!$D:$D,Q$1,'VIN -MEGA'!$K:$K,$A68)+SUMIFS('PXK-HÓA ĐƠN'!$R:$R,'PXK-HÓA ĐƠN'!$D:$D,Q$1,'PXK-HÓA ĐƠN'!$K:$K,$A68)</f>
        <v>0</v>
      </c>
      <c r="R68" s="41">
        <f>SUMIFS('VIN -MEGA'!$R:$R,'VIN -MEGA'!$D:$D,R$1,'VIN -MEGA'!$K:$K,$A68)+SUMIFS('PXK-HÓA ĐƠN'!$R:$R,'PXK-HÓA ĐƠN'!$D:$D,R$1,'PXK-HÓA ĐƠN'!$K:$K,$A68)</f>
        <v>0</v>
      </c>
      <c r="S68" s="41">
        <f>SUMIFS('VIN -MEGA'!$R:$R,'VIN -MEGA'!$D:$D,S$1,'VIN -MEGA'!$K:$K,$A68)+SUMIFS('PXK-HÓA ĐƠN'!$R:$R,'PXK-HÓA ĐƠN'!$D:$D,S$1,'PXK-HÓA ĐƠN'!$K:$K,$A68)</f>
        <v>0</v>
      </c>
      <c r="T68" s="41">
        <f>SUMIFS('VIN -MEGA'!$R:$R,'VIN -MEGA'!$D:$D,T$1,'VIN -MEGA'!$K:$K,$A68)+SUMIFS('PXK-HÓA ĐƠN'!$R:$R,'PXK-HÓA ĐƠN'!$D:$D,T$1,'PXK-HÓA ĐƠN'!$K:$K,$A68)</f>
        <v>0</v>
      </c>
      <c r="U68" s="41">
        <f>SUMIFS('VIN -MEGA'!$R:$R,'VIN -MEGA'!$D:$D,U$1,'VIN -MEGA'!$K:$K,$A68)+SUMIFS('PXK-HÓA ĐƠN'!$R:$R,'PXK-HÓA ĐƠN'!$D:$D,U$1,'PXK-HÓA ĐƠN'!$K:$K,$A68)</f>
        <v>0</v>
      </c>
      <c r="V68" s="41">
        <f>SUMIFS('VIN -MEGA'!$R:$R,'VIN -MEGA'!$D:$D,V$1,'VIN -MEGA'!$K:$K,$A68)+SUMIFS('PXK-HÓA ĐƠN'!$R:$R,'PXK-HÓA ĐƠN'!$D:$D,V$1,'PXK-HÓA ĐƠN'!$K:$K,$A68)</f>
        <v>0</v>
      </c>
      <c r="W68" s="41">
        <f>SUMIFS('VIN -MEGA'!$R:$R,'VIN -MEGA'!$D:$D,W$1,'VIN -MEGA'!$K:$K,$A68)+SUMIFS('PXK-HÓA ĐƠN'!$R:$R,'PXK-HÓA ĐƠN'!$D:$D,W$1,'PXK-HÓA ĐƠN'!$K:$K,$A68)</f>
        <v>0</v>
      </c>
      <c r="X68" s="41">
        <f>SUMIFS('VIN -MEGA'!$R:$R,'VIN -MEGA'!$D:$D,X$1,'VIN -MEGA'!$K:$K,$A68)+SUMIFS('PXK-HÓA ĐƠN'!$R:$R,'PXK-HÓA ĐƠN'!$D:$D,X$1,'PXK-HÓA ĐƠN'!$K:$K,$A68)</f>
        <v>0</v>
      </c>
      <c r="Y68" s="41">
        <f>SUMIFS('VIN -MEGA'!$R:$R,'VIN -MEGA'!$D:$D,Y$1,'VIN -MEGA'!$K:$K,$A68)+SUMIFS('PXK-HÓA ĐƠN'!$R:$R,'PXK-HÓA ĐƠN'!$D:$D,Y$1,'PXK-HÓA ĐƠN'!$K:$K,$A68)</f>
        <v>0</v>
      </c>
      <c r="Z68" s="41">
        <f>SUMIFS('VIN -MEGA'!$R:$R,'VIN -MEGA'!$D:$D,Z$1,'VIN -MEGA'!$K:$K,$A68)+SUMIFS('PXK-HÓA ĐƠN'!$R:$R,'PXK-HÓA ĐƠN'!$D:$D,Z$1,'PXK-HÓA ĐƠN'!$K:$K,$A68)</f>
        <v>0</v>
      </c>
      <c r="AA68" s="41">
        <f>SUMIFS('VIN -MEGA'!$R:$R,'VIN -MEGA'!$D:$D,AA$1,'VIN -MEGA'!$K:$K,$A68)+SUMIFS('PXK-HÓA ĐƠN'!$R:$R,'PXK-HÓA ĐƠN'!$D:$D,AA$1,'PXK-HÓA ĐƠN'!$K:$K,$A68)</f>
        <v>0</v>
      </c>
      <c r="AB68" s="41">
        <f>SUMIFS('VIN -MEGA'!$R:$R,'VIN -MEGA'!$D:$D,AB$1,'VIN -MEGA'!$K:$K,$A68)+SUMIFS('PXK-HÓA ĐƠN'!$R:$R,'PXK-HÓA ĐƠN'!$D:$D,AB$1,'PXK-HÓA ĐƠN'!$K:$K,$A68)</f>
        <v>0</v>
      </c>
      <c r="AC68" s="41">
        <f>SUMIFS('VIN -MEGA'!$R:$R,'VIN -MEGA'!$D:$D,AC$1,'VIN -MEGA'!$K:$K,$A68)+SUMIFS('PXK-HÓA ĐƠN'!$R:$R,'PXK-HÓA ĐƠN'!$D:$D,AC$1,'PXK-HÓA ĐƠN'!$K:$K,$A68)</f>
        <v>0</v>
      </c>
      <c r="AD68" s="41">
        <f>SUMIFS('VIN -MEGA'!$R:$R,'VIN -MEGA'!$D:$D,AD$1,'VIN -MEGA'!$K:$K,$A68)+SUMIFS('PXK-HÓA ĐƠN'!$R:$R,'PXK-HÓA ĐƠN'!$D:$D,AD$1,'PXK-HÓA ĐƠN'!$K:$K,$A68)</f>
        <v>0</v>
      </c>
      <c r="AE68" s="41">
        <f>SUMIFS('VIN -MEGA'!$R:$R,'VIN -MEGA'!$D:$D,AE$1,'VIN -MEGA'!$K:$K,$A68)+SUMIFS('PXK-HÓA ĐƠN'!$R:$R,'PXK-HÓA ĐƠN'!$D:$D,AE$1,'PXK-HÓA ĐƠN'!$K:$K,$A68)</f>
        <v>0</v>
      </c>
      <c r="AF68" s="41">
        <f>SUMIFS('VIN -MEGA'!$R:$R,'VIN -MEGA'!$D:$D,AF$1,'VIN -MEGA'!$K:$K,$A68)+SUMIFS('PXK-HÓA ĐƠN'!$R:$R,'PXK-HÓA ĐƠN'!$D:$D,AF$1,'PXK-HÓA ĐƠN'!$K:$K,$A68)</f>
        <v>0</v>
      </c>
      <c r="AG68" s="41">
        <f>SUMIFS('VIN -MEGA'!$R:$R,'VIN -MEGA'!$D:$D,AG$1,'VIN -MEGA'!$K:$K,$A68)+SUMIFS('PXK-HÓA ĐƠN'!$R:$R,'PXK-HÓA ĐƠN'!$D:$D,AG$1,'PXK-HÓA ĐƠN'!$K:$K,$A68)</f>
        <v>0</v>
      </c>
      <c r="AH68" s="41">
        <f>SUMIFS('VIN -MEGA'!$R:$R,'VIN -MEGA'!$D:$D,AH$1,'VIN -MEGA'!$K:$K,$A68)+SUMIFS('PXK-HÓA ĐƠN'!$R:$R,'PXK-HÓA ĐƠN'!$D:$D,AH$1,'PXK-HÓA ĐƠN'!$K:$K,$A68)</f>
        <v>0</v>
      </c>
      <c r="AI68" s="41">
        <f>SUMIFS('VIN -MEGA'!$R:$R,'VIN -MEGA'!$D:$D,AI$1,'VIN -MEGA'!$K:$K,$A68)+SUMIFS('PXK-HÓA ĐƠN'!$R:$R,'PXK-HÓA ĐƠN'!$D:$D,AI$1,'PXK-HÓA ĐƠN'!$K:$K,$A68)</f>
        <v>0</v>
      </c>
      <c r="AJ68" s="41">
        <f>SUMIFS('VIN -MEGA'!$R:$R,'VIN -MEGA'!$D:$D,AJ$1,'VIN -MEGA'!$K:$K,$A68)+SUMIFS('PXK-HÓA ĐƠN'!$R:$R,'PXK-HÓA ĐƠN'!$D:$D,AJ$1,'PXK-HÓA ĐƠN'!$K:$K,$A68)</f>
        <v>0</v>
      </c>
    </row>
    <row r="69" spans="1:36" ht="18.75" hidden="1" customHeight="1" x14ac:dyDescent="0.25">
      <c r="A69" s="23" t="s">
        <v>7667</v>
      </c>
      <c r="B69" s="22" t="s">
        <v>7668</v>
      </c>
      <c r="C69" s="24" t="s">
        <v>29</v>
      </c>
      <c r="D69" t="str">
        <f t="shared" si="3"/>
        <v>Không kinh doanh</v>
      </c>
      <c r="E69" s="43">
        <f t="shared" si="4"/>
        <v>0</v>
      </c>
      <c r="F69" s="43"/>
      <c r="G69" s="41">
        <f>SUMIFS('VIN -MEGA'!$R:$R,'VIN -MEGA'!$D:$D,G$1,'VIN -MEGA'!$K:$K,$A69)+SUMIFS('PXK-HÓA ĐƠN'!$R:$R,'PXK-HÓA ĐƠN'!$D:$D,G$1,'PXK-HÓA ĐƠN'!$K:$K,$A69)</f>
        <v>0</v>
      </c>
      <c r="H69" s="41">
        <f>SUMIFS('VIN -MEGA'!$R:$R,'VIN -MEGA'!$D:$D,H$1,'VIN -MEGA'!$K:$K,$A69)+SUMIFS('PXK-HÓA ĐƠN'!$R:$R,'PXK-HÓA ĐƠN'!$D:$D,H$1,'PXK-HÓA ĐƠN'!$K:$K,$A69)</f>
        <v>0</v>
      </c>
      <c r="I69" s="41">
        <f>SUMIFS('VIN -MEGA'!$R:$R,'VIN -MEGA'!$D:$D,I$1,'VIN -MEGA'!$K:$K,$A69)+SUMIFS('PXK-HÓA ĐƠN'!$R:$R,'PXK-HÓA ĐƠN'!$D:$D,I$1,'PXK-HÓA ĐƠN'!$K:$K,$A69)</f>
        <v>0</v>
      </c>
      <c r="J69" s="41">
        <f>SUMIFS('VIN -MEGA'!$R:$R,'VIN -MEGA'!$D:$D,J$1,'VIN -MEGA'!$K:$K,$A69)+SUMIFS('PXK-HÓA ĐƠN'!$R:$R,'PXK-HÓA ĐƠN'!$D:$D,J$1,'PXK-HÓA ĐƠN'!$K:$K,$A69)</f>
        <v>0</v>
      </c>
      <c r="K69" s="41">
        <f>SUMIFS('VIN -MEGA'!$R:$R,'VIN -MEGA'!$D:$D,K$1,'VIN -MEGA'!$K:$K,$A69)+SUMIFS('PXK-HÓA ĐƠN'!$R:$R,'PXK-HÓA ĐƠN'!$D:$D,K$1,'PXK-HÓA ĐƠN'!$K:$K,$A69)</f>
        <v>0</v>
      </c>
      <c r="L69" s="41">
        <f>SUMIFS('VIN -MEGA'!$R:$R,'VIN -MEGA'!$D:$D,L$1,'VIN -MEGA'!$K:$K,$A69)+SUMIFS('PXK-HÓA ĐƠN'!$R:$R,'PXK-HÓA ĐƠN'!$D:$D,L$1,'PXK-HÓA ĐƠN'!$K:$K,$A69)</f>
        <v>0</v>
      </c>
      <c r="M69" s="41">
        <f>SUMIFS('VIN -MEGA'!$R:$R,'VIN -MEGA'!$D:$D,M$1,'VIN -MEGA'!$K:$K,$A69)+SUMIFS('PXK-HÓA ĐƠN'!$R:$R,'PXK-HÓA ĐƠN'!$D:$D,M$1,'PXK-HÓA ĐƠN'!$K:$K,$A69)</f>
        <v>0</v>
      </c>
      <c r="N69" s="41">
        <f>SUMIFS('VIN -MEGA'!$R:$R,'VIN -MEGA'!$D:$D,N$1,'VIN -MEGA'!$K:$K,$A69)+SUMIFS('PXK-HÓA ĐƠN'!$R:$R,'PXK-HÓA ĐƠN'!$D:$D,N$1,'PXK-HÓA ĐƠN'!$K:$K,$A69)</f>
        <v>0</v>
      </c>
      <c r="O69" s="41">
        <f>SUMIFS('VIN -MEGA'!$R:$R,'VIN -MEGA'!$D:$D,O$1,'VIN -MEGA'!$K:$K,$A69)+SUMIFS('PXK-HÓA ĐƠN'!$R:$R,'PXK-HÓA ĐƠN'!$D:$D,O$1,'PXK-HÓA ĐƠN'!$K:$K,$A69)</f>
        <v>0</v>
      </c>
      <c r="P69" s="41">
        <f>SUMIFS('VIN -MEGA'!$R:$R,'VIN -MEGA'!$D:$D,P$1,'VIN -MEGA'!$K:$K,$A69)+SUMIFS('PXK-HÓA ĐƠN'!$R:$R,'PXK-HÓA ĐƠN'!$D:$D,P$1,'PXK-HÓA ĐƠN'!$K:$K,$A69)</f>
        <v>0</v>
      </c>
      <c r="Q69" s="41">
        <f>SUMIFS('VIN -MEGA'!$R:$R,'VIN -MEGA'!$D:$D,Q$1,'VIN -MEGA'!$K:$K,$A69)+SUMIFS('PXK-HÓA ĐƠN'!$R:$R,'PXK-HÓA ĐƠN'!$D:$D,Q$1,'PXK-HÓA ĐƠN'!$K:$K,$A69)</f>
        <v>0</v>
      </c>
      <c r="R69" s="41">
        <f>SUMIFS('VIN -MEGA'!$R:$R,'VIN -MEGA'!$D:$D,R$1,'VIN -MEGA'!$K:$K,$A69)+SUMIFS('PXK-HÓA ĐƠN'!$R:$R,'PXK-HÓA ĐƠN'!$D:$D,R$1,'PXK-HÓA ĐƠN'!$K:$K,$A69)</f>
        <v>0</v>
      </c>
      <c r="S69" s="41">
        <f>SUMIFS('VIN -MEGA'!$R:$R,'VIN -MEGA'!$D:$D,S$1,'VIN -MEGA'!$K:$K,$A69)+SUMIFS('PXK-HÓA ĐƠN'!$R:$R,'PXK-HÓA ĐƠN'!$D:$D,S$1,'PXK-HÓA ĐƠN'!$K:$K,$A69)</f>
        <v>0</v>
      </c>
      <c r="T69" s="41">
        <f>SUMIFS('VIN -MEGA'!$R:$R,'VIN -MEGA'!$D:$D,T$1,'VIN -MEGA'!$K:$K,$A69)+SUMIFS('PXK-HÓA ĐƠN'!$R:$R,'PXK-HÓA ĐƠN'!$D:$D,T$1,'PXK-HÓA ĐƠN'!$K:$K,$A69)</f>
        <v>0</v>
      </c>
      <c r="U69" s="41">
        <f>SUMIFS('VIN -MEGA'!$R:$R,'VIN -MEGA'!$D:$D,U$1,'VIN -MEGA'!$K:$K,$A69)+SUMIFS('PXK-HÓA ĐƠN'!$R:$R,'PXK-HÓA ĐƠN'!$D:$D,U$1,'PXK-HÓA ĐƠN'!$K:$K,$A69)</f>
        <v>0</v>
      </c>
      <c r="V69" s="41">
        <f>SUMIFS('VIN -MEGA'!$R:$R,'VIN -MEGA'!$D:$D,V$1,'VIN -MEGA'!$K:$K,$A69)+SUMIFS('PXK-HÓA ĐƠN'!$R:$R,'PXK-HÓA ĐƠN'!$D:$D,V$1,'PXK-HÓA ĐƠN'!$K:$K,$A69)</f>
        <v>0</v>
      </c>
      <c r="W69" s="41">
        <f>SUMIFS('VIN -MEGA'!$R:$R,'VIN -MEGA'!$D:$D,W$1,'VIN -MEGA'!$K:$K,$A69)+SUMIFS('PXK-HÓA ĐƠN'!$R:$R,'PXK-HÓA ĐƠN'!$D:$D,W$1,'PXK-HÓA ĐƠN'!$K:$K,$A69)</f>
        <v>0</v>
      </c>
      <c r="X69" s="41">
        <f>SUMIFS('VIN -MEGA'!$R:$R,'VIN -MEGA'!$D:$D,X$1,'VIN -MEGA'!$K:$K,$A69)+SUMIFS('PXK-HÓA ĐƠN'!$R:$R,'PXK-HÓA ĐƠN'!$D:$D,X$1,'PXK-HÓA ĐƠN'!$K:$K,$A69)</f>
        <v>0</v>
      </c>
      <c r="Y69" s="41">
        <f>SUMIFS('VIN -MEGA'!$R:$R,'VIN -MEGA'!$D:$D,Y$1,'VIN -MEGA'!$K:$K,$A69)+SUMIFS('PXK-HÓA ĐƠN'!$R:$R,'PXK-HÓA ĐƠN'!$D:$D,Y$1,'PXK-HÓA ĐƠN'!$K:$K,$A69)</f>
        <v>0</v>
      </c>
      <c r="Z69" s="41">
        <f>SUMIFS('VIN -MEGA'!$R:$R,'VIN -MEGA'!$D:$D,Z$1,'VIN -MEGA'!$K:$K,$A69)+SUMIFS('PXK-HÓA ĐƠN'!$R:$R,'PXK-HÓA ĐƠN'!$D:$D,Z$1,'PXK-HÓA ĐƠN'!$K:$K,$A69)</f>
        <v>0</v>
      </c>
      <c r="AA69" s="41">
        <f>SUMIFS('VIN -MEGA'!$R:$R,'VIN -MEGA'!$D:$D,AA$1,'VIN -MEGA'!$K:$K,$A69)+SUMIFS('PXK-HÓA ĐƠN'!$R:$R,'PXK-HÓA ĐƠN'!$D:$D,AA$1,'PXK-HÓA ĐƠN'!$K:$K,$A69)</f>
        <v>0</v>
      </c>
      <c r="AB69" s="41">
        <f>SUMIFS('VIN -MEGA'!$R:$R,'VIN -MEGA'!$D:$D,AB$1,'VIN -MEGA'!$K:$K,$A69)+SUMIFS('PXK-HÓA ĐƠN'!$R:$R,'PXK-HÓA ĐƠN'!$D:$D,AB$1,'PXK-HÓA ĐƠN'!$K:$K,$A69)</f>
        <v>0</v>
      </c>
      <c r="AC69" s="41">
        <f>SUMIFS('VIN -MEGA'!$R:$R,'VIN -MEGA'!$D:$D,AC$1,'VIN -MEGA'!$K:$K,$A69)+SUMIFS('PXK-HÓA ĐƠN'!$R:$R,'PXK-HÓA ĐƠN'!$D:$D,AC$1,'PXK-HÓA ĐƠN'!$K:$K,$A69)</f>
        <v>0</v>
      </c>
      <c r="AD69" s="41">
        <f>SUMIFS('VIN -MEGA'!$R:$R,'VIN -MEGA'!$D:$D,AD$1,'VIN -MEGA'!$K:$K,$A69)+SUMIFS('PXK-HÓA ĐƠN'!$R:$R,'PXK-HÓA ĐƠN'!$D:$D,AD$1,'PXK-HÓA ĐƠN'!$K:$K,$A69)</f>
        <v>0</v>
      </c>
      <c r="AE69" s="41">
        <f>SUMIFS('VIN -MEGA'!$R:$R,'VIN -MEGA'!$D:$D,AE$1,'VIN -MEGA'!$K:$K,$A69)+SUMIFS('PXK-HÓA ĐƠN'!$R:$R,'PXK-HÓA ĐƠN'!$D:$D,AE$1,'PXK-HÓA ĐƠN'!$K:$K,$A69)</f>
        <v>0</v>
      </c>
      <c r="AF69" s="41">
        <f>SUMIFS('VIN -MEGA'!$R:$R,'VIN -MEGA'!$D:$D,AF$1,'VIN -MEGA'!$K:$K,$A69)+SUMIFS('PXK-HÓA ĐƠN'!$R:$R,'PXK-HÓA ĐƠN'!$D:$D,AF$1,'PXK-HÓA ĐƠN'!$K:$K,$A69)</f>
        <v>0</v>
      </c>
      <c r="AG69" s="41">
        <f>SUMIFS('VIN -MEGA'!$R:$R,'VIN -MEGA'!$D:$D,AG$1,'VIN -MEGA'!$K:$K,$A69)+SUMIFS('PXK-HÓA ĐƠN'!$R:$R,'PXK-HÓA ĐƠN'!$D:$D,AG$1,'PXK-HÓA ĐƠN'!$K:$K,$A69)</f>
        <v>0</v>
      </c>
      <c r="AH69" s="41">
        <f>SUMIFS('VIN -MEGA'!$R:$R,'VIN -MEGA'!$D:$D,AH$1,'VIN -MEGA'!$K:$K,$A69)+SUMIFS('PXK-HÓA ĐƠN'!$R:$R,'PXK-HÓA ĐƠN'!$D:$D,AH$1,'PXK-HÓA ĐƠN'!$K:$K,$A69)</f>
        <v>0</v>
      </c>
      <c r="AI69" s="41">
        <f>SUMIFS('VIN -MEGA'!$R:$R,'VIN -MEGA'!$D:$D,AI$1,'VIN -MEGA'!$K:$K,$A69)+SUMIFS('PXK-HÓA ĐƠN'!$R:$R,'PXK-HÓA ĐƠN'!$D:$D,AI$1,'PXK-HÓA ĐƠN'!$K:$K,$A69)</f>
        <v>0</v>
      </c>
      <c r="AJ69" s="41">
        <f>SUMIFS('VIN -MEGA'!$R:$R,'VIN -MEGA'!$D:$D,AJ$1,'VIN -MEGA'!$K:$K,$A69)+SUMIFS('PXK-HÓA ĐƠN'!$R:$R,'PXK-HÓA ĐƠN'!$D:$D,AJ$1,'PXK-HÓA ĐƠN'!$K:$K,$A69)</f>
        <v>0</v>
      </c>
    </row>
    <row r="70" spans="1:36" ht="18.75" hidden="1" customHeight="1" x14ac:dyDescent="0.25">
      <c r="A70" s="23" t="s">
        <v>7264</v>
      </c>
      <c r="B70" s="22" t="s">
        <v>7669</v>
      </c>
      <c r="C70" s="24" t="s">
        <v>29</v>
      </c>
      <c r="D70" t="str">
        <f t="shared" si="3"/>
        <v>Đang kinh doanh</v>
      </c>
      <c r="E70" s="43">
        <f t="shared" si="4"/>
        <v>135</v>
      </c>
      <c r="F70" s="43"/>
      <c r="G70" s="41">
        <f>SUMIFS('VIN -MEGA'!$R:$R,'VIN -MEGA'!$D:$D,G$1,'VIN -MEGA'!$K:$K,$A70)+SUMIFS('PXK-HÓA ĐƠN'!$R:$R,'PXK-HÓA ĐƠN'!$D:$D,G$1,'PXK-HÓA ĐƠN'!$K:$K,$A70)</f>
        <v>0</v>
      </c>
      <c r="H70" s="41">
        <f>SUMIFS('VIN -MEGA'!$R:$R,'VIN -MEGA'!$D:$D,H$1,'VIN -MEGA'!$K:$K,$A70)+SUMIFS('PXK-HÓA ĐƠN'!$R:$R,'PXK-HÓA ĐƠN'!$D:$D,H$1,'PXK-HÓA ĐƠN'!$K:$K,$A70)</f>
        <v>20</v>
      </c>
      <c r="I70" s="41">
        <f>SUMIFS('VIN -MEGA'!$R:$R,'VIN -MEGA'!$D:$D,I$1,'VIN -MEGA'!$K:$K,$A70)+SUMIFS('PXK-HÓA ĐƠN'!$R:$R,'PXK-HÓA ĐƠN'!$D:$D,I$1,'PXK-HÓA ĐƠN'!$K:$K,$A70)</f>
        <v>16</v>
      </c>
      <c r="J70" s="41">
        <f>SUMIFS('VIN -MEGA'!$R:$R,'VIN -MEGA'!$D:$D,J$1,'VIN -MEGA'!$K:$K,$A70)+SUMIFS('PXK-HÓA ĐƠN'!$R:$R,'PXK-HÓA ĐƠN'!$D:$D,J$1,'PXK-HÓA ĐƠN'!$K:$K,$A70)</f>
        <v>0</v>
      </c>
      <c r="K70" s="41">
        <f>SUMIFS('VIN -MEGA'!$R:$R,'VIN -MEGA'!$D:$D,K$1,'VIN -MEGA'!$K:$K,$A70)+SUMIFS('PXK-HÓA ĐƠN'!$R:$R,'PXK-HÓA ĐƠN'!$D:$D,K$1,'PXK-HÓA ĐƠN'!$K:$K,$A70)</f>
        <v>79</v>
      </c>
      <c r="L70" s="41">
        <f>SUMIFS('VIN -MEGA'!$R:$R,'VIN -MEGA'!$D:$D,L$1,'VIN -MEGA'!$K:$K,$A70)+SUMIFS('PXK-HÓA ĐƠN'!$R:$R,'PXK-HÓA ĐƠN'!$D:$D,L$1,'PXK-HÓA ĐƠN'!$K:$K,$A70)</f>
        <v>0</v>
      </c>
      <c r="M70" s="41">
        <f>SUMIFS('VIN -MEGA'!$R:$R,'VIN -MEGA'!$D:$D,M$1,'VIN -MEGA'!$K:$K,$A70)+SUMIFS('PXK-HÓA ĐƠN'!$R:$R,'PXK-HÓA ĐƠN'!$D:$D,M$1,'PXK-HÓA ĐƠN'!$K:$K,$A70)</f>
        <v>9</v>
      </c>
      <c r="N70" s="41">
        <f>SUMIFS('VIN -MEGA'!$R:$R,'VIN -MEGA'!$D:$D,N$1,'VIN -MEGA'!$K:$K,$A70)+SUMIFS('PXK-HÓA ĐƠN'!$R:$R,'PXK-HÓA ĐƠN'!$D:$D,N$1,'PXK-HÓA ĐƠN'!$K:$K,$A70)</f>
        <v>6</v>
      </c>
      <c r="O70" s="41">
        <f>SUMIFS('VIN -MEGA'!$R:$R,'VIN -MEGA'!$D:$D,O$1,'VIN -MEGA'!$K:$K,$A70)+SUMIFS('PXK-HÓA ĐƠN'!$R:$R,'PXK-HÓA ĐƠN'!$D:$D,O$1,'PXK-HÓA ĐƠN'!$K:$K,$A70)</f>
        <v>5</v>
      </c>
      <c r="P70" s="41">
        <f>SUMIFS('VIN -MEGA'!$R:$R,'VIN -MEGA'!$D:$D,P$1,'VIN -MEGA'!$K:$K,$A70)+SUMIFS('PXK-HÓA ĐƠN'!$R:$R,'PXK-HÓA ĐƠN'!$D:$D,P$1,'PXK-HÓA ĐƠN'!$K:$K,$A70)</f>
        <v>0</v>
      </c>
      <c r="Q70" s="41">
        <f>SUMIFS('VIN -MEGA'!$R:$R,'VIN -MEGA'!$D:$D,Q$1,'VIN -MEGA'!$K:$K,$A70)+SUMIFS('PXK-HÓA ĐƠN'!$R:$R,'PXK-HÓA ĐƠN'!$D:$D,Q$1,'PXK-HÓA ĐƠN'!$K:$K,$A70)</f>
        <v>0</v>
      </c>
      <c r="R70" s="41">
        <f>SUMIFS('VIN -MEGA'!$R:$R,'VIN -MEGA'!$D:$D,R$1,'VIN -MEGA'!$K:$K,$A70)+SUMIFS('PXK-HÓA ĐƠN'!$R:$R,'PXK-HÓA ĐƠN'!$D:$D,R$1,'PXK-HÓA ĐƠN'!$K:$K,$A70)</f>
        <v>0</v>
      </c>
      <c r="S70" s="41">
        <f>SUMIFS('VIN -MEGA'!$R:$R,'VIN -MEGA'!$D:$D,S$1,'VIN -MEGA'!$K:$K,$A70)+SUMIFS('PXK-HÓA ĐƠN'!$R:$R,'PXK-HÓA ĐƠN'!$D:$D,S$1,'PXK-HÓA ĐƠN'!$K:$K,$A70)</f>
        <v>0</v>
      </c>
      <c r="T70" s="41">
        <f>SUMIFS('VIN -MEGA'!$R:$R,'VIN -MEGA'!$D:$D,T$1,'VIN -MEGA'!$K:$K,$A70)+SUMIFS('PXK-HÓA ĐƠN'!$R:$R,'PXK-HÓA ĐƠN'!$D:$D,T$1,'PXK-HÓA ĐƠN'!$K:$K,$A70)</f>
        <v>0</v>
      </c>
      <c r="U70" s="41">
        <f>SUMIFS('VIN -MEGA'!$R:$R,'VIN -MEGA'!$D:$D,U$1,'VIN -MEGA'!$K:$K,$A70)+SUMIFS('PXK-HÓA ĐƠN'!$R:$R,'PXK-HÓA ĐƠN'!$D:$D,U$1,'PXK-HÓA ĐƠN'!$K:$K,$A70)</f>
        <v>0</v>
      </c>
      <c r="V70" s="41">
        <f>SUMIFS('VIN -MEGA'!$R:$R,'VIN -MEGA'!$D:$D,V$1,'VIN -MEGA'!$K:$K,$A70)+SUMIFS('PXK-HÓA ĐƠN'!$R:$R,'PXK-HÓA ĐƠN'!$D:$D,V$1,'PXK-HÓA ĐƠN'!$K:$K,$A70)</f>
        <v>0</v>
      </c>
      <c r="W70" s="41">
        <f>SUMIFS('VIN -MEGA'!$R:$R,'VIN -MEGA'!$D:$D,W$1,'VIN -MEGA'!$K:$K,$A70)+SUMIFS('PXK-HÓA ĐƠN'!$R:$R,'PXK-HÓA ĐƠN'!$D:$D,W$1,'PXK-HÓA ĐƠN'!$K:$K,$A70)</f>
        <v>0</v>
      </c>
      <c r="X70" s="41">
        <f>SUMIFS('VIN -MEGA'!$R:$R,'VIN -MEGA'!$D:$D,X$1,'VIN -MEGA'!$K:$K,$A70)+SUMIFS('PXK-HÓA ĐƠN'!$R:$R,'PXK-HÓA ĐƠN'!$D:$D,X$1,'PXK-HÓA ĐƠN'!$K:$K,$A70)</f>
        <v>0</v>
      </c>
      <c r="Y70" s="41">
        <f>SUMIFS('VIN -MEGA'!$R:$R,'VIN -MEGA'!$D:$D,Y$1,'VIN -MEGA'!$K:$K,$A70)+SUMIFS('PXK-HÓA ĐƠN'!$R:$R,'PXK-HÓA ĐƠN'!$D:$D,Y$1,'PXK-HÓA ĐƠN'!$K:$K,$A70)</f>
        <v>0</v>
      </c>
      <c r="Z70" s="41">
        <f>SUMIFS('VIN -MEGA'!$R:$R,'VIN -MEGA'!$D:$D,Z$1,'VIN -MEGA'!$K:$K,$A70)+SUMIFS('PXK-HÓA ĐƠN'!$R:$R,'PXK-HÓA ĐƠN'!$D:$D,Z$1,'PXK-HÓA ĐƠN'!$K:$K,$A70)</f>
        <v>0</v>
      </c>
      <c r="AA70" s="41">
        <f>SUMIFS('VIN -MEGA'!$R:$R,'VIN -MEGA'!$D:$D,AA$1,'VIN -MEGA'!$K:$K,$A70)+SUMIFS('PXK-HÓA ĐƠN'!$R:$R,'PXK-HÓA ĐƠN'!$D:$D,AA$1,'PXK-HÓA ĐƠN'!$K:$K,$A70)</f>
        <v>0</v>
      </c>
      <c r="AB70" s="41">
        <f>SUMIFS('VIN -MEGA'!$R:$R,'VIN -MEGA'!$D:$D,AB$1,'VIN -MEGA'!$K:$K,$A70)+SUMIFS('PXK-HÓA ĐƠN'!$R:$R,'PXK-HÓA ĐƠN'!$D:$D,AB$1,'PXK-HÓA ĐƠN'!$K:$K,$A70)</f>
        <v>0</v>
      </c>
      <c r="AC70" s="41">
        <f>SUMIFS('VIN -MEGA'!$R:$R,'VIN -MEGA'!$D:$D,AC$1,'VIN -MEGA'!$K:$K,$A70)+SUMIFS('PXK-HÓA ĐƠN'!$R:$R,'PXK-HÓA ĐƠN'!$D:$D,AC$1,'PXK-HÓA ĐƠN'!$K:$K,$A70)</f>
        <v>0</v>
      </c>
      <c r="AD70" s="41">
        <f>SUMIFS('VIN -MEGA'!$R:$R,'VIN -MEGA'!$D:$D,AD$1,'VIN -MEGA'!$K:$K,$A70)+SUMIFS('PXK-HÓA ĐƠN'!$R:$R,'PXK-HÓA ĐƠN'!$D:$D,AD$1,'PXK-HÓA ĐƠN'!$K:$K,$A70)</f>
        <v>0</v>
      </c>
      <c r="AE70" s="41">
        <f>SUMIFS('VIN -MEGA'!$R:$R,'VIN -MEGA'!$D:$D,AE$1,'VIN -MEGA'!$K:$K,$A70)+SUMIFS('PXK-HÓA ĐƠN'!$R:$R,'PXK-HÓA ĐƠN'!$D:$D,AE$1,'PXK-HÓA ĐƠN'!$K:$K,$A70)</f>
        <v>0</v>
      </c>
      <c r="AF70" s="41">
        <f>SUMIFS('VIN -MEGA'!$R:$R,'VIN -MEGA'!$D:$D,AF$1,'VIN -MEGA'!$K:$K,$A70)+SUMIFS('PXK-HÓA ĐƠN'!$R:$R,'PXK-HÓA ĐƠN'!$D:$D,AF$1,'PXK-HÓA ĐƠN'!$K:$K,$A70)</f>
        <v>0</v>
      </c>
      <c r="AG70" s="41">
        <f>SUMIFS('VIN -MEGA'!$R:$R,'VIN -MEGA'!$D:$D,AG$1,'VIN -MEGA'!$K:$K,$A70)+SUMIFS('PXK-HÓA ĐƠN'!$R:$R,'PXK-HÓA ĐƠN'!$D:$D,AG$1,'PXK-HÓA ĐƠN'!$K:$K,$A70)</f>
        <v>0</v>
      </c>
      <c r="AH70" s="41">
        <f>SUMIFS('VIN -MEGA'!$R:$R,'VIN -MEGA'!$D:$D,AH$1,'VIN -MEGA'!$K:$K,$A70)+SUMIFS('PXK-HÓA ĐƠN'!$R:$R,'PXK-HÓA ĐƠN'!$D:$D,AH$1,'PXK-HÓA ĐƠN'!$K:$K,$A70)</f>
        <v>0</v>
      </c>
      <c r="AI70" s="41">
        <f>SUMIFS('VIN -MEGA'!$R:$R,'VIN -MEGA'!$D:$D,AI$1,'VIN -MEGA'!$K:$K,$A70)+SUMIFS('PXK-HÓA ĐƠN'!$R:$R,'PXK-HÓA ĐƠN'!$D:$D,AI$1,'PXK-HÓA ĐƠN'!$K:$K,$A70)</f>
        <v>0</v>
      </c>
      <c r="AJ70" s="41">
        <f>SUMIFS('VIN -MEGA'!$R:$R,'VIN -MEGA'!$D:$D,AJ$1,'VIN -MEGA'!$K:$K,$A70)+SUMIFS('PXK-HÓA ĐƠN'!$R:$R,'PXK-HÓA ĐƠN'!$D:$D,AJ$1,'PXK-HÓA ĐƠN'!$K:$K,$A70)</f>
        <v>0</v>
      </c>
    </row>
    <row r="71" spans="1:36" ht="18.75" hidden="1" customHeight="1" x14ac:dyDescent="0.25">
      <c r="A71" s="23" t="s">
        <v>7670</v>
      </c>
      <c r="B71" s="22" t="s">
        <v>7671</v>
      </c>
      <c r="C71" s="24" t="s">
        <v>29</v>
      </c>
      <c r="D71" t="str">
        <f t="shared" si="3"/>
        <v>Không kinh doanh</v>
      </c>
      <c r="E71" s="43">
        <f t="shared" si="4"/>
        <v>0</v>
      </c>
      <c r="F71" s="43"/>
      <c r="G71" s="41">
        <f>SUMIFS('VIN -MEGA'!$R:$R,'VIN -MEGA'!$D:$D,G$1,'VIN -MEGA'!$K:$K,$A71)+SUMIFS('PXK-HÓA ĐƠN'!$R:$R,'PXK-HÓA ĐƠN'!$D:$D,G$1,'PXK-HÓA ĐƠN'!$K:$K,$A71)</f>
        <v>0</v>
      </c>
      <c r="H71" s="41">
        <f>SUMIFS('VIN -MEGA'!$R:$R,'VIN -MEGA'!$D:$D,H$1,'VIN -MEGA'!$K:$K,$A71)+SUMIFS('PXK-HÓA ĐƠN'!$R:$R,'PXK-HÓA ĐƠN'!$D:$D,H$1,'PXK-HÓA ĐƠN'!$K:$K,$A71)</f>
        <v>0</v>
      </c>
      <c r="I71" s="41">
        <f>SUMIFS('VIN -MEGA'!$R:$R,'VIN -MEGA'!$D:$D,I$1,'VIN -MEGA'!$K:$K,$A71)+SUMIFS('PXK-HÓA ĐƠN'!$R:$R,'PXK-HÓA ĐƠN'!$D:$D,I$1,'PXK-HÓA ĐƠN'!$K:$K,$A71)</f>
        <v>0</v>
      </c>
      <c r="J71" s="41">
        <f>SUMIFS('VIN -MEGA'!$R:$R,'VIN -MEGA'!$D:$D,J$1,'VIN -MEGA'!$K:$K,$A71)+SUMIFS('PXK-HÓA ĐƠN'!$R:$R,'PXK-HÓA ĐƠN'!$D:$D,J$1,'PXK-HÓA ĐƠN'!$K:$K,$A71)</f>
        <v>0</v>
      </c>
      <c r="K71" s="41">
        <f>SUMIFS('VIN -MEGA'!$R:$R,'VIN -MEGA'!$D:$D,K$1,'VIN -MEGA'!$K:$K,$A71)+SUMIFS('PXK-HÓA ĐƠN'!$R:$R,'PXK-HÓA ĐƠN'!$D:$D,K$1,'PXK-HÓA ĐƠN'!$K:$K,$A71)</f>
        <v>0</v>
      </c>
      <c r="L71" s="41">
        <f>SUMIFS('VIN -MEGA'!$R:$R,'VIN -MEGA'!$D:$D,L$1,'VIN -MEGA'!$K:$K,$A71)+SUMIFS('PXK-HÓA ĐƠN'!$R:$R,'PXK-HÓA ĐƠN'!$D:$D,L$1,'PXK-HÓA ĐƠN'!$K:$K,$A71)</f>
        <v>0</v>
      </c>
      <c r="M71" s="41">
        <f>SUMIFS('VIN -MEGA'!$R:$R,'VIN -MEGA'!$D:$D,M$1,'VIN -MEGA'!$K:$K,$A71)+SUMIFS('PXK-HÓA ĐƠN'!$R:$R,'PXK-HÓA ĐƠN'!$D:$D,M$1,'PXK-HÓA ĐƠN'!$K:$K,$A71)</f>
        <v>0</v>
      </c>
      <c r="N71" s="41">
        <f>SUMIFS('VIN -MEGA'!$R:$R,'VIN -MEGA'!$D:$D,N$1,'VIN -MEGA'!$K:$K,$A71)+SUMIFS('PXK-HÓA ĐƠN'!$R:$R,'PXK-HÓA ĐƠN'!$D:$D,N$1,'PXK-HÓA ĐƠN'!$K:$K,$A71)</f>
        <v>0</v>
      </c>
      <c r="O71" s="41">
        <f>SUMIFS('VIN -MEGA'!$R:$R,'VIN -MEGA'!$D:$D,O$1,'VIN -MEGA'!$K:$K,$A71)+SUMIFS('PXK-HÓA ĐƠN'!$R:$R,'PXK-HÓA ĐƠN'!$D:$D,O$1,'PXK-HÓA ĐƠN'!$K:$K,$A71)</f>
        <v>0</v>
      </c>
      <c r="P71" s="41">
        <f>SUMIFS('VIN -MEGA'!$R:$R,'VIN -MEGA'!$D:$D,P$1,'VIN -MEGA'!$K:$K,$A71)+SUMIFS('PXK-HÓA ĐƠN'!$R:$R,'PXK-HÓA ĐƠN'!$D:$D,P$1,'PXK-HÓA ĐƠN'!$K:$K,$A71)</f>
        <v>0</v>
      </c>
      <c r="Q71" s="41">
        <f>SUMIFS('VIN -MEGA'!$R:$R,'VIN -MEGA'!$D:$D,Q$1,'VIN -MEGA'!$K:$K,$A71)+SUMIFS('PXK-HÓA ĐƠN'!$R:$R,'PXK-HÓA ĐƠN'!$D:$D,Q$1,'PXK-HÓA ĐƠN'!$K:$K,$A71)</f>
        <v>0</v>
      </c>
      <c r="R71" s="41">
        <f>SUMIFS('VIN -MEGA'!$R:$R,'VIN -MEGA'!$D:$D,R$1,'VIN -MEGA'!$K:$K,$A71)+SUMIFS('PXK-HÓA ĐƠN'!$R:$R,'PXK-HÓA ĐƠN'!$D:$D,R$1,'PXK-HÓA ĐƠN'!$K:$K,$A71)</f>
        <v>0</v>
      </c>
      <c r="S71" s="41">
        <f>SUMIFS('VIN -MEGA'!$R:$R,'VIN -MEGA'!$D:$D,S$1,'VIN -MEGA'!$K:$K,$A71)+SUMIFS('PXK-HÓA ĐƠN'!$R:$R,'PXK-HÓA ĐƠN'!$D:$D,S$1,'PXK-HÓA ĐƠN'!$K:$K,$A71)</f>
        <v>0</v>
      </c>
      <c r="T71" s="41">
        <f>SUMIFS('VIN -MEGA'!$R:$R,'VIN -MEGA'!$D:$D,T$1,'VIN -MEGA'!$K:$K,$A71)+SUMIFS('PXK-HÓA ĐƠN'!$R:$R,'PXK-HÓA ĐƠN'!$D:$D,T$1,'PXK-HÓA ĐƠN'!$K:$K,$A71)</f>
        <v>0</v>
      </c>
      <c r="U71" s="41">
        <f>SUMIFS('VIN -MEGA'!$R:$R,'VIN -MEGA'!$D:$D,U$1,'VIN -MEGA'!$K:$K,$A71)+SUMIFS('PXK-HÓA ĐƠN'!$R:$R,'PXK-HÓA ĐƠN'!$D:$D,U$1,'PXK-HÓA ĐƠN'!$K:$K,$A71)</f>
        <v>0</v>
      </c>
      <c r="V71" s="41">
        <f>SUMIFS('VIN -MEGA'!$R:$R,'VIN -MEGA'!$D:$D,V$1,'VIN -MEGA'!$K:$K,$A71)+SUMIFS('PXK-HÓA ĐƠN'!$R:$R,'PXK-HÓA ĐƠN'!$D:$D,V$1,'PXK-HÓA ĐƠN'!$K:$K,$A71)</f>
        <v>0</v>
      </c>
      <c r="W71" s="41">
        <f>SUMIFS('VIN -MEGA'!$R:$R,'VIN -MEGA'!$D:$D,W$1,'VIN -MEGA'!$K:$K,$A71)+SUMIFS('PXK-HÓA ĐƠN'!$R:$R,'PXK-HÓA ĐƠN'!$D:$D,W$1,'PXK-HÓA ĐƠN'!$K:$K,$A71)</f>
        <v>0</v>
      </c>
      <c r="X71" s="41">
        <f>SUMIFS('VIN -MEGA'!$R:$R,'VIN -MEGA'!$D:$D,X$1,'VIN -MEGA'!$K:$K,$A71)+SUMIFS('PXK-HÓA ĐƠN'!$R:$R,'PXK-HÓA ĐƠN'!$D:$D,X$1,'PXK-HÓA ĐƠN'!$K:$K,$A71)</f>
        <v>0</v>
      </c>
      <c r="Y71" s="41">
        <f>SUMIFS('VIN -MEGA'!$R:$R,'VIN -MEGA'!$D:$D,Y$1,'VIN -MEGA'!$K:$K,$A71)+SUMIFS('PXK-HÓA ĐƠN'!$R:$R,'PXK-HÓA ĐƠN'!$D:$D,Y$1,'PXK-HÓA ĐƠN'!$K:$K,$A71)</f>
        <v>0</v>
      </c>
      <c r="Z71" s="41">
        <f>SUMIFS('VIN -MEGA'!$R:$R,'VIN -MEGA'!$D:$D,Z$1,'VIN -MEGA'!$K:$K,$A71)+SUMIFS('PXK-HÓA ĐƠN'!$R:$R,'PXK-HÓA ĐƠN'!$D:$D,Z$1,'PXK-HÓA ĐƠN'!$K:$K,$A71)</f>
        <v>0</v>
      </c>
      <c r="AA71" s="41">
        <f>SUMIFS('VIN -MEGA'!$R:$R,'VIN -MEGA'!$D:$D,AA$1,'VIN -MEGA'!$K:$K,$A71)+SUMIFS('PXK-HÓA ĐƠN'!$R:$R,'PXK-HÓA ĐƠN'!$D:$D,AA$1,'PXK-HÓA ĐƠN'!$K:$K,$A71)</f>
        <v>0</v>
      </c>
      <c r="AB71" s="41">
        <f>SUMIFS('VIN -MEGA'!$R:$R,'VIN -MEGA'!$D:$D,AB$1,'VIN -MEGA'!$K:$K,$A71)+SUMIFS('PXK-HÓA ĐƠN'!$R:$R,'PXK-HÓA ĐƠN'!$D:$D,AB$1,'PXK-HÓA ĐƠN'!$K:$K,$A71)</f>
        <v>0</v>
      </c>
      <c r="AC71" s="41">
        <f>SUMIFS('VIN -MEGA'!$R:$R,'VIN -MEGA'!$D:$D,AC$1,'VIN -MEGA'!$K:$K,$A71)+SUMIFS('PXK-HÓA ĐƠN'!$R:$R,'PXK-HÓA ĐƠN'!$D:$D,AC$1,'PXK-HÓA ĐƠN'!$K:$K,$A71)</f>
        <v>0</v>
      </c>
      <c r="AD71" s="41">
        <f>SUMIFS('VIN -MEGA'!$R:$R,'VIN -MEGA'!$D:$D,AD$1,'VIN -MEGA'!$K:$K,$A71)+SUMIFS('PXK-HÓA ĐƠN'!$R:$R,'PXK-HÓA ĐƠN'!$D:$D,AD$1,'PXK-HÓA ĐƠN'!$K:$K,$A71)</f>
        <v>0</v>
      </c>
      <c r="AE71" s="41">
        <f>SUMIFS('VIN -MEGA'!$R:$R,'VIN -MEGA'!$D:$D,AE$1,'VIN -MEGA'!$K:$K,$A71)+SUMIFS('PXK-HÓA ĐƠN'!$R:$R,'PXK-HÓA ĐƠN'!$D:$D,AE$1,'PXK-HÓA ĐƠN'!$K:$K,$A71)</f>
        <v>0</v>
      </c>
      <c r="AF71" s="41">
        <f>SUMIFS('VIN -MEGA'!$R:$R,'VIN -MEGA'!$D:$D,AF$1,'VIN -MEGA'!$K:$K,$A71)+SUMIFS('PXK-HÓA ĐƠN'!$R:$R,'PXK-HÓA ĐƠN'!$D:$D,AF$1,'PXK-HÓA ĐƠN'!$K:$K,$A71)</f>
        <v>0</v>
      </c>
      <c r="AG71" s="41">
        <f>SUMIFS('VIN -MEGA'!$R:$R,'VIN -MEGA'!$D:$D,AG$1,'VIN -MEGA'!$K:$K,$A71)+SUMIFS('PXK-HÓA ĐƠN'!$R:$R,'PXK-HÓA ĐƠN'!$D:$D,AG$1,'PXK-HÓA ĐƠN'!$K:$K,$A71)</f>
        <v>0</v>
      </c>
      <c r="AH71" s="41">
        <f>SUMIFS('VIN -MEGA'!$R:$R,'VIN -MEGA'!$D:$D,AH$1,'VIN -MEGA'!$K:$K,$A71)+SUMIFS('PXK-HÓA ĐƠN'!$R:$R,'PXK-HÓA ĐƠN'!$D:$D,AH$1,'PXK-HÓA ĐƠN'!$K:$K,$A71)</f>
        <v>0</v>
      </c>
      <c r="AI71" s="41">
        <f>SUMIFS('VIN -MEGA'!$R:$R,'VIN -MEGA'!$D:$D,AI$1,'VIN -MEGA'!$K:$K,$A71)+SUMIFS('PXK-HÓA ĐƠN'!$R:$R,'PXK-HÓA ĐƠN'!$D:$D,AI$1,'PXK-HÓA ĐƠN'!$K:$K,$A71)</f>
        <v>0</v>
      </c>
      <c r="AJ71" s="41">
        <f>SUMIFS('VIN -MEGA'!$R:$R,'VIN -MEGA'!$D:$D,AJ$1,'VIN -MEGA'!$K:$K,$A71)+SUMIFS('PXK-HÓA ĐƠN'!$R:$R,'PXK-HÓA ĐƠN'!$D:$D,AJ$1,'PXK-HÓA ĐƠN'!$K:$K,$A71)</f>
        <v>0</v>
      </c>
    </row>
    <row r="72" spans="1:36" ht="18.75" hidden="1" customHeight="1" x14ac:dyDescent="0.25">
      <c r="A72" s="23" t="s">
        <v>1751</v>
      </c>
      <c r="B72" s="22" t="s">
        <v>1752</v>
      </c>
      <c r="C72" s="24" t="s">
        <v>1761</v>
      </c>
      <c r="D72" t="str">
        <f t="shared" si="3"/>
        <v>Không kinh doanh</v>
      </c>
      <c r="E72" s="43">
        <f t="shared" si="4"/>
        <v>0</v>
      </c>
      <c r="F72" s="43"/>
      <c r="G72" s="41">
        <f>SUMIFS('VIN -MEGA'!$R:$R,'VIN -MEGA'!$D:$D,G$1,'VIN -MEGA'!$K:$K,$A72)+SUMIFS('PXK-HÓA ĐƠN'!$R:$R,'PXK-HÓA ĐƠN'!$D:$D,G$1,'PXK-HÓA ĐƠN'!$K:$K,$A72)</f>
        <v>0</v>
      </c>
      <c r="H72" s="41">
        <f>SUMIFS('VIN -MEGA'!$R:$R,'VIN -MEGA'!$D:$D,H$1,'VIN -MEGA'!$K:$K,$A72)+SUMIFS('PXK-HÓA ĐƠN'!$R:$R,'PXK-HÓA ĐƠN'!$D:$D,H$1,'PXK-HÓA ĐƠN'!$K:$K,$A72)</f>
        <v>0</v>
      </c>
      <c r="I72" s="41">
        <f>SUMIFS('VIN -MEGA'!$R:$R,'VIN -MEGA'!$D:$D,I$1,'VIN -MEGA'!$K:$K,$A72)+SUMIFS('PXK-HÓA ĐƠN'!$R:$R,'PXK-HÓA ĐƠN'!$D:$D,I$1,'PXK-HÓA ĐƠN'!$K:$K,$A72)</f>
        <v>0</v>
      </c>
      <c r="J72" s="41">
        <f>SUMIFS('VIN -MEGA'!$R:$R,'VIN -MEGA'!$D:$D,J$1,'VIN -MEGA'!$K:$K,$A72)+SUMIFS('PXK-HÓA ĐƠN'!$R:$R,'PXK-HÓA ĐƠN'!$D:$D,J$1,'PXK-HÓA ĐƠN'!$K:$K,$A72)</f>
        <v>0</v>
      </c>
      <c r="K72" s="41">
        <f>SUMIFS('VIN -MEGA'!$R:$R,'VIN -MEGA'!$D:$D,K$1,'VIN -MEGA'!$K:$K,$A72)+SUMIFS('PXK-HÓA ĐƠN'!$R:$R,'PXK-HÓA ĐƠN'!$D:$D,K$1,'PXK-HÓA ĐƠN'!$K:$K,$A72)</f>
        <v>0</v>
      </c>
      <c r="L72" s="41">
        <f>SUMIFS('VIN -MEGA'!$R:$R,'VIN -MEGA'!$D:$D,L$1,'VIN -MEGA'!$K:$K,$A72)+SUMIFS('PXK-HÓA ĐƠN'!$R:$R,'PXK-HÓA ĐƠN'!$D:$D,L$1,'PXK-HÓA ĐƠN'!$K:$K,$A72)</f>
        <v>0</v>
      </c>
      <c r="M72" s="41">
        <f>SUMIFS('VIN -MEGA'!$R:$R,'VIN -MEGA'!$D:$D,M$1,'VIN -MEGA'!$K:$K,$A72)+SUMIFS('PXK-HÓA ĐƠN'!$R:$R,'PXK-HÓA ĐƠN'!$D:$D,M$1,'PXK-HÓA ĐƠN'!$K:$K,$A72)</f>
        <v>0</v>
      </c>
      <c r="N72" s="41">
        <f>SUMIFS('VIN -MEGA'!$R:$R,'VIN -MEGA'!$D:$D,N$1,'VIN -MEGA'!$K:$K,$A72)+SUMIFS('PXK-HÓA ĐƠN'!$R:$R,'PXK-HÓA ĐƠN'!$D:$D,N$1,'PXK-HÓA ĐƠN'!$K:$K,$A72)</f>
        <v>0</v>
      </c>
      <c r="O72" s="41">
        <f>SUMIFS('VIN -MEGA'!$R:$R,'VIN -MEGA'!$D:$D,O$1,'VIN -MEGA'!$K:$K,$A72)+SUMIFS('PXK-HÓA ĐƠN'!$R:$R,'PXK-HÓA ĐƠN'!$D:$D,O$1,'PXK-HÓA ĐƠN'!$K:$K,$A72)</f>
        <v>0</v>
      </c>
      <c r="P72" s="41">
        <f>SUMIFS('VIN -MEGA'!$R:$R,'VIN -MEGA'!$D:$D,P$1,'VIN -MEGA'!$K:$K,$A72)+SUMIFS('PXK-HÓA ĐƠN'!$R:$R,'PXK-HÓA ĐƠN'!$D:$D,P$1,'PXK-HÓA ĐƠN'!$K:$K,$A72)</f>
        <v>0</v>
      </c>
      <c r="Q72" s="41">
        <f>SUMIFS('VIN -MEGA'!$R:$R,'VIN -MEGA'!$D:$D,Q$1,'VIN -MEGA'!$K:$K,$A72)+SUMIFS('PXK-HÓA ĐƠN'!$R:$R,'PXK-HÓA ĐƠN'!$D:$D,Q$1,'PXK-HÓA ĐƠN'!$K:$K,$A72)</f>
        <v>0</v>
      </c>
      <c r="R72" s="41">
        <f>SUMIFS('VIN -MEGA'!$R:$R,'VIN -MEGA'!$D:$D,R$1,'VIN -MEGA'!$K:$K,$A72)+SUMIFS('PXK-HÓA ĐƠN'!$R:$R,'PXK-HÓA ĐƠN'!$D:$D,R$1,'PXK-HÓA ĐƠN'!$K:$K,$A72)</f>
        <v>0</v>
      </c>
      <c r="S72" s="41">
        <f>SUMIFS('VIN -MEGA'!$R:$R,'VIN -MEGA'!$D:$D,S$1,'VIN -MEGA'!$K:$K,$A72)+SUMIFS('PXK-HÓA ĐƠN'!$R:$R,'PXK-HÓA ĐƠN'!$D:$D,S$1,'PXK-HÓA ĐƠN'!$K:$K,$A72)</f>
        <v>0</v>
      </c>
      <c r="T72" s="41">
        <f>SUMIFS('VIN -MEGA'!$R:$R,'VIN -MEGA'!$D:$D,T$1,'VIN -MEGA'!$K:$K,$A72)+SUMIFS('PXK-HÓA ĐƠN'!$R:$R,'PXK-HÓA ĐƠN'!$D:$D,T$1,'PXK-HÓA ĐƠN'!$K:$K,$A72)</f>
        <v>0</v>
      </c>
      <c r="U72" s="41">
        <f>SUMIFS('VIN -MEGA'!$R:$R,'VIN -MEGA'!$D:$D,U$1,'VIN -MEGA'!$K:$K,$A72)+SUMIFS('PXK-HÓA ĐƠN'!$R:$R,'PXK-HÓA ĐƠN'!$D:$D,U$1,'PXK-HÓA ĐƠN'!$K:$K,$A72)</f>
        <v>0</v>
      </c>
      <c r="V72" s="41">
        <f>SUMIFS('VIN -MEGA'!$R:$R,'VIN -MEGA'!$D:$D,V$1,'VIN -MEGA'!$K:$K,$A72)+SUMIFS('PXK-HÓA ĐƠN'!$R:$R,'PXK-HÓA ĐƠN'!$D:$D,V$1,'PXK-HÓA ĐƠN'!$K:$K,$A72)</f>
        <v>0</v>
      </c>
      <c r="W72" s="41">
        <f>SUMIFS('VIN -MEGA'!$R:$R,'VIN -MEGA'!$D:$D,W$1,'VIN -MEGA'!$K:$K,$A72)+SUMIFS('PXK-HÓA ĐƠN'!$R:$R,'PXK-HÓA ĐƠN'!$D:$D,W$1,'PXK-HÓA ĐƠN'!$K:$K,$A72)</f>
        <v>0</v>
      </c>
      <c r="X72" s="41">
        <f>SUMIFS('VIN -MEGA'!$R:$R,'VIN -MEGA'!$D:$D,X$1,'VIN -MEGA'!$K:$K,$A72)+SUMIFS('PXK-HÓA ĐƠN'!$R:$R,'PXK-HÓA ĐƠN'!$D:$D,X$1,'PXK-HÓA ĐƠN'!$K:$K,$A72)</f>
        <v>0</v>
      </c>
      <c r="Y72" s="41">
        <f>SUMIFS('VIN -MEGA'!$R:$R,'VIN -MEGA'!$D:$D,Y$1,'VIN -MEGA'!$K:$K,$A72)+SUMIFS('PXK-HÓA ĐƠN'!$R:$R,'PXK-HÓA ĐƠN'!$D:$D,Y$1,'PXK-HÓA ĐƠN'!$K:$K,$A72)</f>
        <v>0</v>
      </c>
      <c r="Z72" s="41">
        <f>SUMIFS('VIN -MEGA'!$R:$R,'VIN -MEGA'!$D:$D,Z$1,'VIN -MEGA'!$K:$K,$A72)+SUMIFS('PXK-HÓA ĐƠN'!$R:$R,'PXK-HÓA ĐƠN'!$D:$D,Z$1,'PXK-HÓA ĐƠN'!$K:$K,$A72)</f>
        <v>0</v>
      </c>
      <c r="AA72" s="41">
        <f>SUMIFS('VIN -MEGA'!$R:$R,'VIN -MEGA'!$D:$D,AA$1,'VIN -MEGA'!$K:$K,$A72)+SUMIFS('PXK-HÓA ĐƠN'!$R:$R,'PXK-HÓA ĐƠN'!$D:$D,AA$1,'PXK-HÓA ĐƠN'!$K:$K,$A72)</f>
        <v>0</v>
      </c>
      <c r="AB72" s="41">
        <f>SUMIFS('VIN -MEGA'!$R:$R,'VIN -MEGA'!$D:$D,AB$1,'VIN -MEGA'!$K:$K,$A72)+SUMIFS('PXK-HÓA ĐƠN'!$R:$R,'PXK-HÓA ĐƠN'!$D:$D,AB$1,'PXK-HÓA ĐƠN'!$K:$K,$A72)</f>
        <v>0</v>
      </c>
      <c r="AC72" s="41">
        <f>SUMIFS('VIN -MEGA'!$R:$R,'VIN -MEGA'!$D:$D,AC$1,'VIN -MEGA'!$K:$K,$A72)+SUMIFS('PXK-HÓA ĐƠN'!$R:$R,'PXK-HÓA ĐƠN'!$D:$D,AC$1,'PXK-HÓA ĐƠN'!$K:$K,$A72)</f>
        <v>0</v>
      </c>
      <c r="AD72" s="41">
        <f>SUMIFS('VIN -MEGA'!$R:$R,'VIN -MEGA'!$D:$D,AD$1,'VIN -MEGA'!$K:$K,$A72)+SUMIFS('PXK-HÓA ĐƠN'!$R:$R,'PXK-HÓA ĐƠN'!$D:$D,AD$1,'PXK-HÓA ĐƠN'!$K:$K,$A72)</f>
        <v>0</v>
      </c>
      <c r="AE72" s="41">
        <f>SUMIFS('VIN -MEGA'!$R:$R,'VIN -MEGA'!$D:$D,AE$1,'VIN -MEGA'!$K:$K,$A72)+SUMIFS('PXK-HÓA ĐƠN'!$R:$R,'PXK-HÓA ĐƠN'!$D:$D,AE$1,'PXK-HÓA ĐƠN'!$K:$K,$A72)</f>
        <v>0</v>
      </c>
      <c r="AF72" s="41">
        <f>SUMIFS('VIN -MEGA'!$R:$R,'VIN -MEGA'!$D:$D,AF$1,'VIN -MEGA'!$K:$K,$A72)+SUMIFS('PXK-HÓA ĐƠN'!$R:$R,'PXK-HÓA ĐƠN'!$D:$D,AF$1,'PXK-HÓA ĐƠN'!$K:$K,$A72)</f>
        <v>0</v>
      </c>
      <c r="AG72" s="41">
        <f>SUMIFS('VIN -MEGA'!$R:$R,'VIN -MEGA'!$D:$D,AG$1,'VIN -MEGA'!$K:$K,$A72)+SUMIFS('PXK-HÓA ĐƠN'!$R:$R,'PXK-HÓA ĐƠN'!$D:$D,AG$1,'PXK-HÓA ĐƠN'!$K:$K,$A72)</f>
        <v>0</v>
      </c>
      <c r="AH72" s="41">
        <f>SUMIFS('VIN -MEGA'!$R:$R,'VIN -MEGA'!$D:$D,AH$1,'VIN -MEGA'!$K:$K,$A72)+SUMIFS('PXK-HÓA ĐƠN'!$R:$R,'PXK-HÓA ĐƠN'!$D:$D,AH$1,'PXK-HÓA ĐƠN'!$K:$K,$A72)</f>
        <v>0</v>
      </c>
      <c r="AI72" s="41">
        <f>SUMIFS('VIN -MEGA'!$R:$R,'VIN -MEGA'!$D:$D,AI$1,'VIN -MEGA'!$K:$K,$A72)+SUMIFS('PXK-HÓA ĐƠN'!$R:$R,'PXK-HÓA ĐƠN'!$D:$D,AI$1,'PXK-HÓA ĐƠN'!$K:$K,$A72)</f>
        <v>0</v>
      </c>
      <c r="AJ72" s="41">
        <f>SUMIFS('VIN -MEGA'!$R:$R,'VIN -MEGA'!$D:$D,AJ$1,'VIN -MEGA'!$K:$K,$A72)+SUMIFS('PXK-HÓA ĐƠN'!$R:$R,'PXK-HÓA ĐƠN'!$D:$D,AJ$1,'PXK-HÓA ĐƠN'!$K:$K,$A72)</f>
        <v>0</v>
      </c>
    </row>
    <row r="73" spans="1:36" ht="18.75" customHeight="1" x14ac:dyDescent="0.25">
      <c r="A73" s="23" t="s">
        <v>48</v>
      </c>
      <c r="B73" s="22" t="s">
        <v>49</v>
      </c>
      <c r="C73" s="24" t="s">
        <v>29</v>
      </c>
      <c r="D73" t="str">
        <f t="shared" si="3"/>
        <v>Đang kinh doanh</v>
      </c>
      <c r="E73" s="43">
        <f t="shared" si="4"/>
        <v>5168</v>
      </c>
      <c r="F73" s="43"/>
      <c r="G73" s="41">
        <f>SUMIFS('VIN -MEGA'!$R:$R,'VIN -MEGA'!$D:$D,G$1,'VIN -MEGA'!$K:$K,$A73)+SUMIFS('PXK-HÓA ĐƠN'!$R:$R,'PXK-HÓA ĐƠN'!$D:$D,G$1,'PXK-HÓA ĐƠN'!$K:$K,$A73)</f>
        <v>311</v>
      </c>
      <c r="H73" s="41">
        <f>SUMIFS('VIN -MEGA'!$R:$R,'VIN -MEGA'!$D:$D,H$1,'VIN -MEGA'!$K:$K,$A73)+SUMIFS('PXK-HÓA ĐƠN'!$R:$R,'PXK-HÓA ĐƠN'!$D:$D,H$1,'PXK-HÓA ĐƠN'!$K:$K,$A73)</f>
        <v>740</v>
      </c>
      <c r="I73" s="41">
        <f>SUMIFS('VIN -MEGA'!$R:$R,'VIN -MEGA'!$D:$D,I$1,'VIN -MEGA'!$K:$K,$A73)+SUMIFS('PXK-HÓA ĐƠN'!$R:$R,'PXK-HÓA ĐƠN'!$D:$D,I$1,'PXK-HÓA ĐƠN'!$K:$K,$A73)</f>
        <v>1096</v>
      </c>
      <c r="J73" s="41">
        <f>SUMIFS('VIN -MEGA'!$R:$R,'VIN -MEGA'!$D:$D,J$1,'VIN -MEGA'!$K:$K,$A73)+SUMIFS('PXK-HÓA ĐƠN'!$R:$R,'PXK-HÓA ĐƠN'!$D:$D,J$1,'PXK-HÓA ĐƠN'!$K:$K,$A73)</f>
        <v>817</v>
      </c>
      <c r="K73" s="41">
        <f>SUMIFS('VIN -MEGA'!$R:$R,'VIN -MEGA'!$D:$D,K$1,'VIN -MEGA'!$K:$K,$A73)+SUMIFS('PXK-HÓA ĐƠN'!$R:$R,'PXK-HÓA ĐƠN'!$D:$D,K$1,'PXK-HÓA ĐƠN'!$K:$K,$A73)</f>
        <v>705</v>
      </c>
      <c r="L73" s="41">
        <f>SUMIFS('VIN -MEGA'!$R:$R,'VIN -MEGA'!$D:$D,L$1,'VIN -MEGA'!$K:$K,$A73)+SUMIFS('PXK-HÓA ĐƠN'!$R:$R,'PXK-HÓA ĐƠN'!$D:$D,L$1,'PXK-HÓA ĐƠN'!$K:$K,$A73)</f>
        <v>1153</v>
      </c>
      <c r="M73" s="41">
        <f>SUMIFS('VIN -MEGA'!$R:$R,'VIN -MEGA'!$D:$D,M$1,'VIN -MEGA'!$K:$K,$A73)+SUMIFS('PXK-HÓA ĐƠN'!$R:$R,'PXK-HÓA ĐƠN'!$D:$D,M$1,'PXK-HÓA ĐƠN'!$K:$K,$A73)</f>
        <v>280</v>
      </c>
      <c r="N73" s="41">
        <f>SUMIFS('VIN -MEGA'!$R:$R,'VIN -MEGA'!$D:$D,N$1,'VIN -MEGA'!$K:$K,$A73)+SUMIFS('PXK-HÓA ĐƠN'!$R:$R,'PXK-HÓA ĐƠN'!$D:$D,N$1,'PXK-HÓA ĐƠN'!$K:$K,$A73)</f>
        <v>11</v>
      </c>
      <c r="O73" s="41">
        <f>SUMIFS('VIN -MEGA'!$R:$R,'VIN -MEGA'!$D:$D,O$1,'VIN -MEGA'!$K:$K,$A73)+SUMIFS('PXK-HÓA ĐƠN'!$R:$R,'PXK-HÓA ĐƠN'!$D:$D,O$1,'PXK-HÓA ĐƠN'!$K:$K,$A73)</f>
        <v>55</v>
      </c>
      <c r="P73" s="41">
        <f>SUMIFS('VIN -MEGA'!$R:$R,'VIN -MEGA'!$D:$D,P$1,'VIN -MEGA'!$K:$K,$A73)+SUMIFS('PXK-HÓA ĐƠN'!$R:$R,'PXK-HÓA ĐƠN'!$D:$D,P$1,'PXK-HÓA ĐƠN'!$K:$K,$A73)</f>
        <v>0</v>
      </c>
      <c r="Q73" s="41">
        <f>SUMIFS('VIN -MEGA'!$R:$R,'VIN -MEGA'!$D:$D,Q$1,'VIN -MEGA'!$K:$K,$A73)+SUMIFS('PXK-HÓA ĐƠN'!$R:$R,'PXK-HÓA ĐƠN'!$D:$D,Q$1,'PXK-HÓA ĐƠN'!$K:$K,$A73)</f>
        <v>0</v>
      </c>
      <c r="R73" s="41">
        <f>SUMIFS('VIN -MEGA'!$R:$R,'VIN -MEGA'!$D:$D,R$1,'VIN -MEGA'!$K:$K,$A73)+SUMIFS('PXK-HÓA ĐƠN'!$R:$R,'PXK-HÓA ĐƠN'!$D:$D,R$1,'PXK-HÓA ĐƠN'!$K:$K,$A73)</f>
        <v>0</v>
      </c>
      <c r="S73" s="41">
        <f>SUMIFS('VIN -MEGA'!$R:$R,'VIN -MEGA'!$D:$D,S$1,'VIN -MEGA'!$K:$K,$A73)+SUMIFS('PXK-HÓA ĐƠN'!$R:$R,'PXK-HÓA ĐƠN'!$D:$D,S$1,'PXK-HÓA ĐƠN'!$K:$K,$A73)</f>
        <v>0</v>
      </c>
      <c r="T73" s="41">
        <f>SUMIFS('VIN -MEGA'!$R:$R,'VIN -MEGA'!$D:$D,T$1,'VIN -MEGA'!$K:$K,$A73)+SUMIFS('PXK-HÓA ĐƠN'!$R:$R,'PXK-HÓA ĐƠN'!$D:$D,T$1,'PXK-HÓA ĐƠN'!$K:$K,$A73)</f>
        <v>0</v>
      </c>
      <c r="U73" s="41">
        <f>SUMIFS('VIN -MEGA'!$R:$R,'VIN -MEGA'!$D:$D,U$1,'VIN -MEGA'!$K:$K,$A73)+SUMIFS('PXK-HÓA ĐƠN'!$R:$R,'PXK-HÓA ĐƠN'!$D:$D,U$1,'PXK-HÓA ĐƠN'!$K:$K,$A73)</f>
        <v>0</v>
      </c>
      <c r="V73" s="41">
        <f>SUMIFS('VIN -MEGA'!$R:$R,'VIN -MEGA'!$D:$D,V$1,'VIN -MEGA'!$K:$K,$A73)+SUMIFS('PXK-HÓA ĐƠN'!$R:$R,'PXK-HÓA ĐƠN'!$D:$D,V$1,'PXK-HÓA ĐƠN'!$K:$K,$A73)</f>
        <v>0</v>
      </c>
      <c r="W73" s="41">
        <f>SUMIFS('VIN -MEGA'!$R:$R,'VIN -MEGA'!$D:$D,W$1,'VIN -MEGA'!$K:$K,$A73)+SUMIFS('PXK-HÓA ĐƠN'!$R:$R,'PXK-HÓA ĐƠN'!$D:$D,W$1,'PXK-HÓA ĐƠN'!$K:$K,$A73)</f>
        <v>0</v>
      </c>
      <c r="X73" s="41">
        <f>SUMIFS('VIN -MEGA'!$R:$R,'VIN -MEGA'!$D:$D,X$1,'VIN -MEGA'!$K:$K,$A73)+SUMIFS('PXK-HÓA ĐƠN'!$R:$R,'PXK-HÓA ĐƠN'!$D:$D,X$1,'PXK-HÓA ĐƠN'!$K:$K,$A73)</f>
        <v>0</v>
      </c>
      <c r="Y73" s="41">
        <f>SUMIFS('VIN -MEGA'!$R:$R,'VIN -MEGA'!$D:$D,Y$1,'VIN -MEGA'!$K:$K,$A73)+SUMIFS('PXK-HÓA ĐƠN'!$R:$R,'PXK-HÓA ĐƠN'!$D:$D,Y$1,'PXK-HÓA ĐƠN'!$K:$K,$A73)</f>
        <v>0</v>
      </c>
      <c r="Z73" s="41">
        <f>SUMIFS('VIN -MEGA'!$R:$R,'VIN -MEGA'!$D:$D,Z$1,'VIN -MEGA'!$K:$K,$A73)+SUMIFS('PXK-HÓA ĐƠN'!$R:$R,'PXK-HÓA ĐƠN'!$D:$D,Z$1,'PXK-HÓA ĐƠN'!$K:$K,$A73)</f>
        <v>0</v>
      </c>
      <c r="AA73" s="41">
        <f>SUMIFS('VIN -MEGA'!$R:$R,'VIN -MEGA'!$D:$D,AA$1,'VIN -MEGA'!$K:$K,$A73)+SUMIFS('PXK-HÓA ĐƠN'!$R:$R,'PXK-HÓA ĐƠN'!$D:$D,AA$1,'PXK-HÓA ĐƠN'!$K:$K,$A73)</f>
        <v>0</v>
      </c>
      <c r="AB73" s="41">
        <f>SUMIFS('VIN -MEGA'!$R:$R,'VIN -MEGA'!$D:$D,AB$1,'VIN -MEGA'!$K:$K,$A73)+SUMIFS('PXK-HÓA ĐƠN'!$R:$R,'PXK-HÓA ĐƠN'!$D:$D,AB$1,'PXK-HÓA ĐƠN'!$K:$K,$A73)</f>
        <v>0</v>
      </c>
      <c r="AC73" s="41">
        <f>SUMIFS('VIN -MEGA'!$R:$R,'VIN -MEGA'!$D:$D,AC$1,'VIN -MEGA'!$K:$K,$A73)+SUMIFS('PXK-HÓA ĐƠN'!$R:$R,'PXK-HÓA ĐƠN'!$D:$D,AC$1,'PXK-HÓA ĐƠN'!$K:$K,$A73)</f>
        <v>0</v>
      </c>
      <c r="AD73" s="41">
        <f>SUMIFS('VIN -MEGA'!$R:$R,'VIN -MEGA'!$D:$D,AD$1,'VIN -MEGA'!$K:$K,$A73)+SUMIFS('PXK-HÓA ĐƠN'!$R:$R,'PXK-HÓA ĐƠN'!$D:$D,AD$1,'PXK-HÓA ĐƠN'!$K:$K,$A73)</f>
        <v>0</v>
      </c>
      <c r="AE73" s="41">
        <f>SUMIFS('VIN -MEGA'!$R:$R,'VIN -MEGA'!$D:$D,AE$1,'VIN -MEGA'!$K:$K,$A73)+SUMIFS('PXK-HÓA ĐƠN'!$R:$R,'PXK-HÓA ĐƠN'!$D:$D,AE$1,'PXK-HÓA ĐƠN'!$K:$K,$A73)</f>
        <v>0</v>
      </c>
      <c r="AF73" s="41">
        <f>SUMIFS('VIN -MEGA'!$R:$R,'VIN -MEGA'!$D:$D,AF$1,'VIN -MEGA'!$K:$K,$A73)+SUMIFS('PXK-HÓA ĐƠN'!$R:$R,'PXK-HÓA ĐƠN'!$D:$D,AF$1,'PXK-HÓA ĐƠN'!$K:$K,$A73)</f>
        <v>0</v>
      </c>
      <c r="AG73" s="41">
        <f>SUMIFS('VIN -MEGA'!$R:$R,'VIN -MEGA'!$D:$D,AG$1,'VIN -MEGA'!$K:$K,$A73)+SUMIFS('PXK-HÓA ĐƠN'!$R:$R,'PXK-HÓA ĐƠN'!$D:$D,AG$1,'PXK-HÓA ĐƠN'!$K:$K,$A73)</f>
        <v>0</v>
      </c>
      <c r="AH73" s="41">
        <f>SUMIFS('VIN -MEGA'!$R:$R,'VIN -MEGA'!$D:$D,AH$1,'VIN -MEGA'!$K:$K,$A73)+SUMIFS('PXK-HÓA ĐƠN'!$R:$R,'PXK-HÓA ĐƠN'!$D:$D,AH$1,'PXK-HÓA ĐƠN'!$K:$K,$A73)</f>
        <v>0</v>
      </c>
      <c r="AI73" s="41">
        <f>SUMIFS('VIN -MEGA'!$R:$R,'VIN -MEGA'!$D:$D,AI$1,'VIN -MEGA'!$K:$K,$A73)+SUMIFS('PXK-HÓA ĐƠN'!$R:$R,'PXK-HÓA ĐƠN'!$D:$D,AI$1,'PXK-HÓA ĐƠN'!$K:$K,$A73)</f>
        <v>0</v>
      </c>
      <c r="AJ73" s="41">
        <f>SUMIFS('VIN -MEGA'!$R:$R,'VIN -MEGA'!$D:$D,AJ$1,'VIN -MEGA'!$K:$K,$A73)+SUMIFS('PXK-HÓA ĐƠN'!$R:$R,'PXK-HÓA ĐƠN'!$D:$D,AJ$1,'PXK-HÓA ĐƠN'!$K:$K,$A73)</f>
        <v>0</v>
      </c>
    </row>
    <row r="74" spans="1:36" ht="18.75" hidden="1" customHeight="1" x14ac:dyDescent="0.25">
      <c r="A74" s="23" t="s">
        <v>1753</v>
      </c>
      <c r="B74" s="22" t="s">
        <v>1754</v>
      </c>
      <c r="C74" s="24" t="s">
        <v>1761</v>
      </c>
      <c r="D74" t="str">
        <f t="shared" si="3"/>
        <v>Không kinh doanh</v>
      </c>
      <c r="E74" s="43">
        <f t="shared" si="4"/>
        <v>0</v>
      </c>
      <c r="F74" s="43"/>
      <c r="G74" s="41">
        <f>SUMIFS('VIN -MEGA'!$R:$R,'VIN -MEGA'!$D:$D,G$1,'VIN -MEGA'!$K:$K,$A74)+SUMIFS('PXK-HÓA ĐƠN'!$R:$R,'PXK-HÓA ĐƠN'!$D:$D,G$1,'PXK-HÓA ĐƠN'!$K:$K,$A74)</f>
        <v>0</v>
      </c>
      <c r="H74" s="41">
        <f>SUMIFS('VIN -MEGA'!$R:$R,'VIN -MEGA'!$D:$D,H$1,'VIN -MEGA'!$K:$K,$A74)+SUMIFS('PXK-HÓA ĐƠN'!$R:$R,'PXK-HÓA ĐƠN'!$D:$D,H$1,'PXK-HÓA ĐƠN'!$K:$K,$A74)</f>
        <v>0</v>
      </c>
      <c r="I74" s="41">
        <f>SUMIFS('VIN -MEGA'!$R:$R,'VIN -MEGA'!$D:$D,I$1,'VIN -MEGA'!$K:$K,$A74)+SUMIFS('PXK-HÓA ĐƠN'!$R:$R,'PXK-HÓA ĐƠN'!$D:$D,I$1,'PXK-HÓA ĐƠN'!$K:$K,$A74)</f>
        <v>0</v>
      </c>
      <c r="J74" s="41">
        <f>SUMIFS('VIN -MEGA'!$R:$R,'VIN -MEGA'!$D:$D,J$1,'VIN -MEGA'!$K:$K,$A74)+SUMIFS('PXK-HÓA ĐƠN'!$R:$R,'PXK-HÓA ĐƠN'!$D:$D,J$1,'PXK-HÓA ĐƠN'!$K:$K,$A74)</f>
        <v>0</v>
      </c>
      <c r="K74" s="41">
        <f>SUMIFS('VIN -MEGA'!$R:$R,'VIN -MEGA'!$D:$D,K$1,'VIN -MEGA'!$K:$K,$A74)+SUMIFS('PXK-HÓA ĐƠN'!$R:$R,'PXK-HÓA ĐƠN'!$D:$D,K$1,'PXK-HÓA ĐƠN'!$K:$K,$A74)</f>
        <v>0</v>
      </c>
      <c r="L74" s="41">
        <f>SUMIFS('VIN -MEGA'!$R:$R,'VIN -MEGA'!$D:$D,L$1,'VIN -MEGA'!$K:$K,$A74)+SUMIFS('PXK-HÓA ĐƠN'!$R:$R,'PXK-HÓA ĐƠN'!$D:$D,L$1,'PXK-HÓA ĐƠN'!$K:$K,$A74)</f>
        <v>0</v>
      </c>
      <c r="M74" s="41">
        <f>SUMIFS('VIN -MEGA'!$R:$R,'VIN -MEGA'!$D:$D,M$1,'VIN -MEGA'!$K:$K,$A74)+SUMIFS('PXK-HÓA ĐƠN'!$R:$R,'PXK-HÓA ĐƠN'!$D:$D,M$1,'PXK-HÓA ĐƠN'!$K:$K,$A74)</f>
        <v>0</v>
      </c>
      <c r="N74" s="41">
        <f>SUMIFS('VIN -MEGA'!$R:$R,'VIN -MEGA'!$D:$D,N$1,'VIN -MEGA'!$K:$K,$A74)+SUMIFS('PXK-HÓA ĐƠN'!$R:$R,'PXK-HÓA ĐƠN'!$D:$D,N$1,'PXK-HÓA ĐƠN'!$K:$K,$A74)</f>
        <v>0</v>
      </c>
      <c r="O74" s="41">
        <f>SUMIFS('VIN -MEGA'!$R:$R,'VIN -MEGA'!$D:$D,O$1,'VIN -MEGA'!$K:$K,$A74)+SUMIFS('PXK-HÓA ĐƠN'!$R:$R,'PXK-HÓA ĐƠN'!$D:$D,O$1,'PXK-HÓA ĐƠN'!$K:$K,$A74)</f>
        <v>0</v>
      </c>
      <c r="P74" s="41">
        <f>SUMIFS('VIN -MEGA'!$R:$R,'VIN -MEGA'!$D:$D,P$1,'VIN -MEGA'!$K:$K,$A74)+SUMIFS('PXK-HÓA ĐƠN'!$R:$R,'PXK-HÓA ĐƠN'!$D:$D,P$1,'PXK-HÓA ĐƠN'!$K:$K,$A74)</f>
        <v>0</v>
      </c>
      <c r="Q74" s="41">
        <f>SUMIFS('VIN -MEGA'!$R:$R,'VIN -MEGA'!$D:$D,Q$1,'VIN -MEGA'!$K:$K,$A74)+SUMIFS('PXK-HÓA ĐƠN'!$R:$R,'PXK-HÓA ĐƠN'!$D:$D,Q$1,'PXK-HÓA ĐƠN'!$K:$K,$A74)</f>
        <v>0</v>
      </c>
      <c r="R74" s="41">
        <f>SUMIFS('VIN -MEGA'!$R:$R,'VIN -MEGA'!$D:$D,R$1,'VIN -MEGA'!$K:$K,$A74)+SUMIFS('PXK-HÓA ĐƠN'!$R:$R,'PXK-HÓA ĐƠN'!$D:$D,R$1,'PXK-HÓA ĐƠN'!$K:$K,$A74)</f>
        <v>0</v>
      </c>
      <c r="S74" s="41">
        <f>SUMIFS('VIN -MEGA'!$R:$R,'VIN -MEGA'!$D:$D,S$1,'VIN -MEGA'!$K:$K,$A74)+SUMIFS('PXK-HÓA ĐƠN'!$R:$R,'PXK-HÓA ĐƠN'!$D:$D,S$1,'PXK-HÓA ĐƠN'!$K:$K,$A74)</f>
        <v>0</v>
      </c>
      <c r="T74" s="41">
        <f>SUMIFS('VIN -MEGA'!$R:$R,'VIN -MEGA'!$D:$D,T$1,'VIN -MEGA'!$K:$K,$A74)+SUMIFS('PXK-HÓA ĐƠN'!$R:$R,'PXK-HÓA ĐƠN'!$D:$D,T$1,'PXK-HÓA ĐƠN'!$K:$K,$A74)</f>
        <v>0</v>
      </c>
      <c r="U74" s="41">
        <f>SUMIFS('VIN -MEGA'!$R:$R,'VIN -MEGA'!$D:$D,U$1,'VIN -MEGA'!$K:$K,$A74)+SUMIFS('PXK-HÓA ĐƠN'!$R:$R,'PXK-HÓA ĐƠN'!$D:$D,U$1,'PXK-HÓA ĐƠN'!$K:$K,$A74)</f>
        <v>0</v>
      </c>
      <c r="V74" s="41">
        <f>SUMIFS('VIN -MEGA'!$R:$R,'VIN -MEGA'!$D:$D,V$1,'VIN -MEGA'!$K:$K,$A74)+SUMIFS('PXK-HÓA ĐƠN'!$R:$R,'PXK-HÓA ĐƠN'!$D:$D,V$1,'PXK-HÓA ĐƠN'!$K:$K,$A74)</f>
        <v>0</v>
      </c>
      <c r="W74" s="41">
        <f>SUMIFS('VIN -MEGA'!$R:$R,'VIN -MEGA'!$D:$D,W$1,'VIN -MEGA'!$K:$K,$A74)+SUMIFS('PXK-HÓA ĐƠN'!$R:$R,'PXK-HÓA ĐƠN'!$D:$D,W$1,'PXK-HÓA ĐƠN'!$K:$K,$A74)</f>
        <v>0</v>
      </c>
      <c r="X74" s="41">
        <f>SUMIFS('VIN -MEGA'!$R:$R,'VIN -MEGA'!$D:$D,X$1,'VIN -MEGA'!$K:$K,$A74)+SUMIFS('PXK-HÓA ĐƠN'!$R:$R,'PXK-HÓA ĐƠN'!$D:$D,X$1,'PXK-HÓA ĐƠN'!$K:$K,$A74)</f>
        <v>0</v>
      </c>
      <c r="Y74" s="41">
        <f>SUMIFS('VIN -MEGA'!$R:$R,'VIN -MEGA'!$D:$D,Y$1,'VIN -MEGA'!$K:$K,$A74)+SUMIFS('PXK-HÓA ĐƠN'!$R:$R,'PXK-HÓA ĐƠN'!$D:$D,Y$1,'PXK-HÓA ĐƠN'!$K:$K,$A74)</f>
        <v>0</v>
      </c>
      <c r="Z74" s="41">
        <f>SUMIFS('VIN -MEGA'!$R:$R,'VIN -MEGA'!$D:$D,Z$1,'VIN -MEGA'!$K:$K,$A74)+SUMIFS('PXK-HÓA ĐƠN'!$R:$R,'PXK-HÓA ĐƠN'!$D:$D,Z$1,'PXK-HÓA ĐƠN'!$K:$K,$A74)</f>
        <v>0</v>
      </c>
      <c r="AA74" s="41">
        <f>SUMIFS('VIN -MEGA'!$R:$R,'VIN -MEGA'!$D:$D,AA$1,'VIN -MEGA'!$K:$K,$A74)+SUMIFS('PXK-HÓA ĐƠN'!$R:$R,'PXK-HÓA ĐƠN'!$D:$D,AA$1,'PXK-HÓA ĐƠN'!$K:$K,$A74)</f>
        <v>0</v>
      </c>
      <c r="AB74" s="41">
        <f>SUMIFS('VIN -MEGA'!$R:$R,'VIN -MEGA'!$D:$D,AB$1,'VIN -MEGA'!$K:$K,$A74)+SUMIFS('PXK-HÓA ĐƠN'!$R:$R,'PXK-HÓA ĐƠN'!$D:$D,AB$1,'PXK-HÓA ĐƠN'!$K:$K,$A74)</f>
        <v>0</v>
      </c>
      <c r="AC74" s="41">
        <f>SUMIFS('VIN -MEGA'!$R:$R,'VIN -MEGA'!$D:$D,AC$1,'VIN -MEGA'!$K:$K,$A74)+SUMIFS('PXK-HÓA ĐƠN'!$R:$R,'PXK-HÓA ĐƠN'!$D:$D,AC$1,'PXK-HÓA ĐƠN'!$K:$K,$A74)</f>
        <v>0</v>
      </c>
      <c r="AD74" s="41">
        <f>SUMIFS('VIN -MEGA'!$R:$R,'VIN -MEGA'!$D:$D,AD$1,'VIN -MEGA'!$K:$K,$A74)+SUMIFS('PXK-HÓA ĐƠN'!$R:$R,'PXK-HÓA ĐƠN'!$D:$D,AD$1,'PXK-HÓA ĐƠN'!$K:$K,$A74)</f>
        <v>0</v>
      </c>
      <c r="AE74" s="41">
        <f>SUMIFS('VIN -MEGA'!$R:$R,'VIN -MEGA'!$D:$D,AE$1,'VIN -MEGA'!$K:$K,$A74)+SUMIFS('PXK-HÓA ĐƠN'!$R:$R,'PXK-HÓA ĐƠN'!$D:$D,AE$1,'PXK-HÓA ĐƠN'!$K:$K,$A74)</f>
        <v>0</v>
      </c>
      <c r="AF74" s="41">
        <f>SUMIFS('VIN -MEGA'!$R:$R,'VIN -MEGA'!$D:$D,AF$1,'VIN -MEGA'!$K:$K,$A74)+SUMIFS('PXK-HÓA ĐƠN'!$R:$R,'PXK-HÓA ĐƠN'!$D:$D,AF$1,'PXK-HÓA ĐƠN'!$K:$K,$A74)</f>
        <v>0</v>
      </c>
      <c r="AG74" s="41">
        <f>SUMIFS('VIN -MEGA'!$R:$R,'VIN -MEGA'!$D:$D,AG$1,'VIN -MEGA'!$K:$K,$A74)+SUMIFS('PXK-HÓA ĐƠN'!$R:$R,'PXK-HÓA ĐƠN'!$D:$D,AG$1,'PXK-HÓA ĐƠN'!$K:$K,$A74)</f>
        <v>0</v>
      </c>
      <c r="AH74" s="41">
        <f>SUMIFS('VIN -MEGA'!$R:$R,'VIN -MEGA'!$D:$D,AH$1,'VIN -MEGA'!$K:$K,$A74)+SUMIFS('PXK-HÓA ĐƠN'!$R:$R,'PXK-HÓA ĐƠN'!$D:$D,AH$1,'PXK-HÓA ĐƠN'!$K:$K,$A74)</f>
        <v>0</v>
      </c>
      <c r="AI74" s="41">
        <f>SUMIFS('VIN -MEGA'!$R:$R,'VIN -MEGA'!$D:$D,AI$1,'VIN -MEGA'!$K:$K,$A74)+SUMIFS('PXK-HÓA ĐƠN'!$R:$R,'PXK-HÓA ĐƠN'!$D:$D,AI$1,'PXK-HÓA ĐƠN'!$K:$K,$A74)</f>
        <v>0</v>
      </c>
      <c r="AJ74" s="41">
        <f>SUMIFS('VIN -MEGA'!$R:$R,'VIN -MEGA'!$D:$D,AJ$1,'VIN -MEGA'!$K:$K,$A74)+SUMIFS('PXK-HÓA ĐƠN'!$R:$R,'PXK-HÓA ĐƠN'!$D:$D,AJ$1,'PXK-HÓA ĐƠN'!$K:$K,$A74)</f>
        <v>0</v>
      </c>
    </row>
    <row r="75" spans="1:36" ht="18.75" customHeight="1" x14ac:dyDescent="0.25">
      <c r="A75" s="23" t="s">
        <v>590</v>
      </c>
      <c r="B75" s="22" t="s">
        <v>591</v>
      </c>
      <c r="C75" s="24" t="s">
        <v>29</v>
      </c>
      <c r="D75" t="str">
        <f t="shared" si="3"/>
        <v>Không kinh doanh</v>
      </c>
      <c r="E75" s="43">
        <f t="shared" si="4"/>
        <v>0</v>
      </c>
      <c r="F75" s="43"/>
      <c r="G75" s="41">
        <f>SUMIFS('VIN -MEGA'!$R:$R,'VIN -MEGA'!$D:$D,G$1,'VIN -MEGA'!$K:$K,$A75)+SUMIFS('PXK-HÓA ĐƠN'!$R:$R,'PXK-HÓA ĐƠN'!$D:$D,G$1,'PXK-HÓA ĐƠN'!$K:$K,$A75)</f>
        <v>0</v>
      </c>
      <c r="H75" s="41">
        <f>SUMIFS('VIN -MEGA'!$R:$R,'VIN -MEGA'!$D:$D,H$1,'VIN -MEGA'!$K:$K,$A75)+SUMIFS('PXK-HÓA ĐƠN'!$R:$R,'PXK-HÓA ĐƠN'!$D:$D,H$1,'PXK-HÓA ĐƠN'!$K:$K,$A75)</f>
        <v>0</v>
      </c>
      <c r="I75" s="41">
        <f>SUMIFS('VIN -MEGA'!$R:$R,'VIN -MEGA'!$D:$D,I$1,'VIN -MEGA'!$K:$K,$A75)+SUMIFS('PXK-HÓA ĐƠN'!$R:$R,'PXK-HÓA ĐƠN'!$D:$D,I$1,'PXK-HÓA ĐƠN'!$K:$K,$A75)</f>
        <v>0</v>
      </c>
      <c r="J75" s="41">
        <f>SUMIFS('VIN -MEGA'!$R:$R,'VIN -MEGA'!$D:$D,J$1,'VIN -MEGA'!$K:$K,$A75)+SUMIFS('PXK-HÓA ĐƠN'!$R:$R,'PXK-HÓA ĐƠN'!$D:$D,J$1,'PXK-HÓA ĐƠN'!$K:$K,$A75)</f>
        <v>0</v>
      </c>
      <c r="K75" s="41">
        <f>SUMIFS('VIN -MEGA'!$R:$R,'VIN -MEGA'!$D:$D,K$1,'VIN -MEGA'!$K:$K,$A75)+SUMIFS('PXK-HÓA ĐƠN'!$R:$R,'PXK-HÓA ĐƠN'!$D:$D,K$1,'PXK-HÓA ĐƠN'!$K:$K,$A75)</f>
        <v>0</v>
      </c>
      <c r="L75" s="41">
        <f>SUMIFS('VIN -MEGA'!$R:$R,'VIN -MEGA'!$D:$D,L$1,'VIN -MEGA'!$K:$K,$A75)+SUMIFS('PXK-HÓA ĐƠN'!$R:$R,'PXK-HÓA ĐƠN'!$D:$D,L$1,'PXK-HÓA ĐƠN'!$K:$K,$A75)</f>
        <v>0</v>
      </c>
      <c r="M75" s="41">
        <f>SUMIFS('VIN -MEGA'!$R:$R,'VIN -MEGA'!$D:$D,M$1,'VIN -MEGA'!$K:$K,$A75)+SUMIFS('PXK-HÓA ĐƠN'!$R:$R,'PXK-HÓA ĐƠN'!$D:$D,M$1,'PXK-HÓA ĐƠN'!$K:$K,$A75)</f>
        <v>0</v>
      </c>
      <c r="N75" s="41">
        <f>SUMIFS('VIN -MEGA'!$R:$R,'VIN -MEGA'!$D:$D,N$1,'VIN -MEGA'!$K:$K,$A75)+SUMIFS('PXK-HÓA ĐƠN'!$R:$R,'PXK-HÓA ĐƠN'!$D:$D,N$1,'PXK-HÓA ĐƠN'!$K:$K,$A75)</f>
        <v>0</v>
      </c>
      <c r="O75" s="41">
        <f>SUMIFS('VIN -MEGA'!$R:$R,'VIN -MEGA'!$D:$D,O$1,'VIN -MEGA'!$K:$K,$A75)+SUMIFS('PXK-HÓA ĐƠN'!$R:$R,'PXK-HÓA ĐƠN'!$D:$D,O$1,'PXK-HÓA ĐƠN'!$K:$K,$A75)</f>
        <v>0</v>
      </c>
      <c r="P75" s="41">
        <f>SUMIFS('VIN -MEGA'!$R:$R,'VIN -MEGA'!$D:$D,P$1,'VIN -MEGA'!$K:$K,$A75)+SUMIFS('PXK-HÓA ĐƠN'!$R:$R,'PXK-HÓA ĐƠN'!$D:$D,P$1,'PXK-HÓA ĐƠN'!$K:$K,$A75)</f>
        <v>0</v>
      </c>
      <c r="Q75" s="41">
        <f>SUMIFS('VIN -MEGA'!$R:$R,'VIN -MEGA'!$D:$D,Q$1,'VIN -MEGA'!$K:$K,$A75)+SUMIFS('PXK-HÓA ĐƠN'!$R:$R,'PXK-HÓA ĐƠN'!$D:$D,Q$1,'PXK-HÓA ĐƠN'!$K:$K,$A75)</f>
        <v>0</v>
      </c>
      <c r="R75" s="41">
        <f>SUMIFS('VIN -MEGA'!$R:$R,'VIN -MEGA'!$D:$D,R$1,'VIN -MEGA'!$K:$K,$A75)+SUMIFS('PXK-HÓA ĐƠN'!$R:$R,'PXK-HÓA ĐƠN'!$D:$D,R$1,'PXK-HÓA ĐƠN'!$K:$K,$A75)</f>
        <v>0</v>
      </c>
      <c r="S75" s="41">
        <f>SUMIFS('VIN -MEGA'!$R:$R,'VIN -MEGA'!$D:$D,S$1,'VIN -MEGA'!$K:$K,$A75)+SUMIFS('PXK-HÓA ĐƠN'!$R:$R,'PXK-HÓA ĐƠN'!$D:$D,S$1,'PXK-HÓA ĐƠN'!$K:$K,$A75)</f>
        <v>0</v>
      </c>
      <c r="T75" s="41">
        <f>SUMIFS('VIN -MEGA'!$R:$R,'VIN -MEGA'!$D:$D,T$1,'VIN -MEGA'!$K:$K,$A75)+SUMIFS('PXK-HÓA ĐƠN'!$R:$R,'PXK-HÓA ĐƠN'!$D:$D,T$1,'PXK-HÓA ĐƠN'!$K:$K,$A75)</f>
        <v>0</v>
      </c>
      <c r="U75" s="41">
        <f>SUMIFS('VIN -MEGA'!$R:$R,'VIN -MEGA'!$D:$D,U$1,'VIN -MEGA'!$K:$K,$A75)+SUMIFS('PXK-HÓA ĐƠN'!$R:$R,'PXK-HÓA ĐƠN'!$D:$D,U$1,'PXK-HÓA ĐƠN'!$K:$K,$A75)</f>
        <v>0</v>
      </c>
      <c r="V75" s="41">
        <f>SUMIFS('VIN -MEGA'!$R:$R,'VIN -MEGA'!$D:$D,V$1,'VIN -MEGA'!$K:$K,$A75)+SUMIFS('PXK-HÓA ĐƠN'!$R:$R,'PXK-HÓA ĐƠN'!$D:$D,V$1,'PXK-HÓA ĐƠN'!$K:$K,$A75)</f>
        <v>0</v>
      </c>
      <c r="W75" s="41">
        <f>SUMIFS('VIN -MEGA'!$R:$R,'VIN -MEGA'!$D:$D,W$1,'VIN -MEGA'!$K:$K,$A75)+SUMIFS('PXK-HÓA ĐƠN'!$R:$R,'PXK-HÓA ĐƠN'!$D:$D,W$1,'PXK-HÓA ĐƠN'!$K:$K,$A75)</f>
        <v>0</v>
      </c>
      <c r="X75" s="41">
        <f>SUMIFS('VIN -MEGA'!$R:$R,'VIN -MEGA'!$D:$D,X$1,'VIN -MEGA'!$K:$K,$A75)+SUMIFS('PXK-HÓA ĐƠN'!$R:$R,'PXK-HÓA ĐƠN'!$D:$D,X$1,'PXK-HÓA ĐƠN'!$K:$K,$A75)</f>
        <v>0</v>
      </c>
      <c r="Y75" s="41">
        <f>SUMIFS('VIN -MEGA'!$R:$R,'VIN -MEGA'!$D:$D,Y$1,'VIN -MEGA'!$K:$K,$A75)+SUMIFS('PXK-HÓA ĐƠN'!$R:$R,'PXK-HÓA ĐƠN'!$D:$D,Y$1,'PXK-HÓA ĐƠN'!$K:$K,$A75)</f>
        <v>0</v>
      </c>
      <c r="Z75" s="41">
        <f>SUMIFS('VIN -MEGA'!$R:$R,'VIN -MEGA'!$D:$D,Z$1,'VIN -MEGA'!$K:$K,$A75)+SUMIFS('PXK-HÓA ĐƠN'!$R:$R,'PXK-HÓA ĐƠN'!$D:$D,Z$1,'PXK-HÓA ĐƠN'!$K:$K,$A75)</f>
        <v>0</v>
      </c>
      <c r="AA75" s="41">
        <f>SUMIFS('VIN -MEGA'!$R:$R,'VIN -MEGA'!$D:$D,AA$1,'VIN -MEGA'!$K:$K,$A75)+SUMIFS('PXK-HÓA ĐƠN'!$R:$R,'PXK-HÓA ĐƠN'!$D:$D,AA$1,'PXK-HÓA ĐƠN'!$K:$K,$A75)</f>
        <v>0</v>
      </c>
      <c r="AB75" s="41">
        <f>SUMIFS('VIN -MEGA'!$R:$R,'VIN -MEGA'!$D:$D,AB$1,'VIN -MEGA'!$K:$K,$A75)+SUMIFS('PXK-HÓA ĐƠN'!$R:$R,'PXK-HÓA ĐƠN'!$D:$D,AB$1,'PXK-HÓA ĐƠN'!$K:$K,$A75)</f>
        <v>0</v>
      </c>
      <c r="AC75" s="41">
        <f>SUMIFS('VIN -MEGA'!$R:$R,'VIN -MEGA'!$D:$D,AC$1,'VIN -MEGA'!$K:$K,$A75)+SUMIFS('PXK-HÓA ĐƠN'!$R:$R,'PXK-HÓA ĐƠN'!$D:$D,AC$1,'PXK-HÓA ĐƠN'!$K:$K,$A75)</f>
        <v>0</v>
      </c>
      <c r="AD75" s="41">
        <f>SUMIFS('VIN -MEGA'!$R:$R,'VIN -MEGA'!$D:$D,AD$1,'VIN -MEGA'!$K:$K,$A75)+SUMIFS('PXK-HÓA ĐƠN'!$R:$R,'PXK-HÓA ĐƠN'!$D:$D,AD$1,'PXK-HÓA ĐƠN'!$K:$K,$A75)</f>
        <v>0</v>
      </c>
      <c r="AE75" s="41">
        <f>SUMIFS('VIN -MEGA'!$R:$R,'VIN -MEGA'!$D:$D,AE$1,'VIN -MEGA'!$K:$K,$A75)+SUMIFS('PXK-HÓA ĐƠN'!$R:$R,'PXK-HÓA ĐƠN'!$D:$D,AE$1,'PXK-HÓA ĐƠN'!$K:$K,$A75)</f>
        <v>0</v>
      </c>
      <c r="AF75" s="41">
        <f>SUMIFS('VIN -MEGA'!$R:$R,'VIN -MEGA'!$D:$D,AF$1,'VIN -MEGA'!$K:$K,$A75)+SUMIFS('PXK-HÓA ĐƠN'!$R:$R,'PXK-HÓA ĐƠN'!$D:$D,AF$1,'PXK-HÓA ĐƠN'!$K:$K,$A75)</f>
        <v>0</v>
      </c>
      <c r="AG75" s="41">
        <f>SUMIFS('VIN -MEGA'!$R:$R,'VIN -MEGA'!$D:$D,AG$1,'VIN -MEGA'!$K:$K,$A75)+SUMIFS('PXK-HÓA ĐƠN'!$R:$R,'PXK-HÓA ĐƠN'!$D:$D,AG$1,'PXK-HÓA ĐƠN'!$K:$K,$A75)</f>
        <v>0</v>
      </c>
      <c r="AH75" s="41">
        <f>SUMIFS('VIN -MEGA'!$R:$R,'VIN -MEGA'!$D:$D,AH$1,'VIN -MEGA'!$K:$K,$A75)+SUMIFS('PXK-HÓA ĐƠN'!$R:$R,'PXK-HÓA ĐƠN'!$D:$D,AH$1,'PXK-HÓA ĐƠN'!$K:$K,$A75)</f>
        <v>0</v>
      </c>
      <c r="AI75" s="41">
        <f>SUMIFS('VIN -MEGA'!$R:$R,'VIN -MEGA'!$D:$D,AI$1,'VIN -MEGA'!$K:$K,$A75)+SUMIFS('PXK-HÓA ĐƠN'!$R:$R,'PXK-HÓA ĐƠN'!$D:$D,AI$1,'PXK-HÓA ĐƠN'!$K:$K,$A75)</f>
        <v>0</v>
      </c>
      <c r="AJ75" s="41">
        <f>SUMIFS('VIN -MEGA'!$R:$R,'VIN -MEGA'!$D:$D,AJ$1,'VIN -MEGA'!$K:$K,$A75)+SUMIFS('PXK-HÓA ĐƠN'!$R:$R,'PXK-HÓA ĐƠN'!$D:$D,AJ$1,'PXK-HÓA ĐƠN'!$K:$K,$A75)</f>
        <v>0</v>
      </c>
    </row>
    <row r="76" spans="1:36" ht="18.75" hidden="1" customHeight="1" x14ac:dyDescent="0.25">
      <c r="A76" s="23" t="s">
        <v>1755</v>
      </c>
      <c r="B76" s="22" t="s">
        <v>1756</v>
      </c>
      <c r="C76" s="24" t="s">
        <v>29</v>
      </c>
      <c r="D76" t="str">
        <f t="shared" si="3"/>
        <v>Không kinh doanh</v>
      </c>
      <c r="E76" s="43">
        <f t="shared" si="4"/>
        <v>0</v>
      </c>
      <c r="F76" s="43"/>
      <c r="G76" s="41">
        <f>SUMIFS('VIN -MEGA'!$R:$R,'VIN -MEGA'!$D:$D,G$1,'VIN -MEGA'!$K:$K,$A76)+SUMIFS('PXK-HÓA ĐƠN'!$R:$R,'PXK-HÓA ĐƠN'!$D:$D,G$1,'PXK-HÓA ĐƠN'!$K:$K,$A76)</f>
        <v>0</v>
      </c>
      <c r="H76" s="41">
        <f>SUMIFS('VIN -MEGA'!$R:$R,'VIN -MEGA'!$D:$D,H$1,'VIN -MEGA'!$K:$K,$A76)+SUMIFS('PXK-HÓA ĐƠN'!$R:$R,'PXK-HÓA ĐƠN'!$D:$D,H$1,'PXK-HÓA ĐƠN'!$K:$K,$A76)</f>
        <v>0</v>
      </c>
      <c r="I76" s="41">
        <f>SUMIFS('VIN -MEGA'!$R:$R,'VIN -MEGA'!$D:$D,I$1,'VIN -MEGA'!$K:$K,$A76)+SUMIFS('PXK-HÓA ĐƠN'!$R:$R,'PXK-HÓA ĐƠN'!$D:$D,I$1,'PXK-HÓA ĐƠN'!$K:$K,$A76)</f>
        <v>0</v>
      </c>
      <c r="J76" s="41">
        <f>SUMIFS('VIN -MEGA'!$R:$R,'VIN -MEGA'!$D:$D,J$1,'VIN -MEGA'!$K:$K,$A76)+SUMIFS('PXK-HÓA ĐƠN'!$R:$R,'PXK-HÓA ĐƠN'!$D:$D,J$1,'PXK-HÓA ĐƠN'!$K:$K,$A76)</f>
        <v>0</v>
      </c>
      <c r="K76" s="41">
        <f>SUMIFS('VIN -MEGA'!$R:$R,'VIN -MEGA'!$D:$D,K$1,'VIN -MEGA'!$K:$K,$A76)+SUMIFS('PXK-HÓA ĐƠN'!$R:$R,'PXK-HÓA ĐƠN'!$D:$D,K$1,'PXK-HÓA ĐƠN'!$K:$K,$A76)</f>
        <v>0</v>
      </c>
      <c r="L76" s="41">
        <f>SUMIFS('VIN -MEGA'!$R:$R,'VIN -MEGA'!$D:$D,L$1,'VIN -MEGA'!$K:$K,$A76)+SUMIFS('PXK-HÓA ĐƠN'!$R:$R,'PXK-HÓA ĐƠN'!$D:$D,L$1,'PXK-HÓA ĐƠN'!$K:$K,$A76)</f>
        <v>0</v>
      </c>
      <c r="M76" s="41">
        <f>SUMIFS('VIN -MEGA'!$R:$R,'VIN -MEGA'!$D:$D,M$1,'VIN -MEGA'!$K:$K,$A76)+SUMIFS('PXK-HÓA ĐƠN'!$R:$R,'PXK-HÓA ĐƠN'!$D:$D,M$1,'PXK-HÓA ĐƠN'!$K:$K,$A76)</f>
        <v>0</v>
      </c>
      <c r="N76" s="41">
        <f>SUMIFS('VIN -MEGA'!$R:$R,'VIN -MEGA'!$D:$D,N$1,'VIN -MEGA'!$K:$K,$A76)+SUMIFS('PXK-HÓA ĐƠN'!$R:$R,'PXK-HÓA ĐƠN'!$D:$D,N$1,'PXK-HÓA ĐƠN'!$K:$K,$A76)</f>
        <v>0</v>
      </c>
      <c r="O76" s="41">
        <f>SUMIFS('VIN -MEGA'!$R:$R,'VIN -MEGA'!$D:$D,O$1,'VIN -MEGA'!$K:$K,$A76)+SUMIFS('PXK-HÓA ĐƠN'!$R:$R,'PXK-HÓA ĐƠN'!$D:$D,O$1,'PXK-HÓA ĐƠN'!$K:$K,$A76)</f>
        <v>0</v>
      </c>
      <c r="P76" s="41">
        <f>SUMIFS('VIN -MEGA'!$R:$R,'VIN -MEGA'!$D:$D,P$1,'VIN -MEGA'!$K:$K,$A76)+SUMIFS('PXK-HÓA ĐƠN'!$R:$R,'PXK-HÓA ĐƠN'!$D:$D,P$1,'PXK-HÓA ĐƠN'!$K:$K,$A76)</f>
        <v>0</v>
      </c>
      <c r="Q76" s="41">
        <f>SUMIFS('VIN -MEGA'!$R:$R,'VIN -MEGA'!$D:$D,Q$1,'VIN -MEGA'!$K:$K,$A76)+SUMIFS('PXK-HÓA ĐƠN'!$R:$R,'PXK-HÓA ĐƠN'!$D:$D,Q$1,'PXK-HÓA ĐƠN'!$K:$K,$A76)</f>
        <v>0</v>
      </c>
      <c r="R76" s="41">
        <f>SUMIFS('VIN -MEGA'!$R:$R,'VIN -MEGA'!$D:$D,R$1,'VIN -MEGA'!$K:$K,$A76)+SUMIFS('PXK-HÓA ĐƠN'!$R:$R,'PXK-HÓA ĐƠN'!$D:$D,R$1,'PXK-HÓA ĐƠN'!$K:$K,$A76)</f>
        <v>0</v>
      </c>
      <c r="S76" s="41">
        <f>SUMIFS('VIN -MEGA'!$R:$R,'VIN -MEGA'!$D:$D,S$1,'VIN -MEGA'!$K:$K,$A76)+SUMIFS('PXK-HÓA ĐƠN'!$R:$R,'PXK-HÓA ĐƠN'!$D:$D,S$1,'PXK-HÓA ĐƠN'!$K:$K,$A76)</f>
        <v>0</v>
      </c>
      <c r="T76" s="41">
        <f>SUMIFS('VIN -MEGA'!$R:$R,'VIN -MEGA'!$D:$D,T$1,'VIN -MEGA'!$K:$K,$A76)+SUMIFS('PXK-HÓA ĐƠN'!$R:$R,'PXK-HÓA ĐƠN'!$D:$D,T$1,'PXK-HÓA ĐƠN'!$K:$K,$A76)</f>
        <v>0</v>
      </c>
      <c r="U76" s="41">
        <f>SUMIFS('VIN -MEGA'!$R:$R,'VIN -MEGA'!$D:$D,U$1,'VIN -MEGA'!$K:$K,$A76)+SUMIFS('PXK-HÓA ĐƠN'!$R:$R,'PXK-HÓA ĐƠN'!$D:$D,U$1,'PXK-HÓA ĐƠN'!$K:$K,$A76)</f>
        <v>0</v>
      </c>
      <c r="V76" s="41">
        <f>SUMIFS('VIN -MEGA'!$R:$R,'VIN -MEGA'!$D:$D,V$1,'VIN -MEGA'!$K:$K,$A76)+SUMIFS('PXK-HÓA ĐƠN'!$R:$R,'PXK-HÓA ĐƠN'!$D:$D,V$1,'PXK-HÓA ĐƠN'!$K:$K,$A76)</f>
        <v>0</v>
      </c>
      <c r="W76" s="41">
        <f>SUMIFS('VIN -MEGA'!$R:$R,'VIN -MEGA'!$D:$D,W$1,'VIN -MEGA'!$K:$K,$A76)+SUMIFS('PXK-HÓA ĐƠN'!$R:$R,'PXK-HÓA ĐƠN'!$D:$D,W$1,'PXK-HÓA ĐƠN'!$K:$K,$A76)</f>
        <v>0</v>
      </c>
      <c r="X76" s="41">
        <f>SUMIFS('VIN -MEGA'!$R:$R,'VIN -MEGA'!$D:$D,X$1,'VIN -MEGA'!$K:$K,$A76)+SUMIFS('PXK-HÓA ĐƠN'!$R:$R,'PXK-HÓA ĐƠN'!$D:$D,X$1,'PXK-HÓA ĐƠN'!$K:$K,$A76)</f>
        <v>0</v>
      </c>
      <c r="Y76" s="41">
        <f>SUMIFS('VIN -MEGA'!$R:$R,'VIN -MEGA'!$D:$D,Y$1,'VIN -MEGA'!$K:$K,$A76)+SUMIFS('PXK-HÓA ĐƠN'!$R:$R,'PXK-HÓA ĐƠN'!$D:$D,Y$1,'PXK-HÓA ĐƠN'!$K:$K,$A76)</f>
        <v>0</v>
      </c>
      <c r="Z76" s="41">
        <f>SUMIFS('VIN -MEGA'!$R:$R,'VIN -MEGA'!$D:$D,Z$1,'VIN -MEGA'!$K:$K,$A76)+SUMIFS('PXK-HÓA ĐƠN'!$R:$R,'PXK-HÓA ĐƠN'!$D:$D,Z$1,'PXK-HÓA ĐƠN'!$K:$K,$A76)</f>
        <v>0</v>
      </c>
      <c r="AA76" s="41">
        <f>SUMIFS('VIN -MEGA'!$R:$R,'VIN -MEGA'!$D:$D,AA$1,'VIN -MEGA'!$K:$K,$A76)+SUMIFS('PXK-HÓA ĐƠN'!$R:$R,'PXK-HÓA ĐƠN'!$D:$D,AA$1,'PXK-HÓA ĐƠN'!$K:$K,$A76)</f>
        <v>0</v>
      </c>
      <c r="AB76" s="41">
        <f>SUMIFS('VIN -MEGA'!$R:$R,'VIN -MEGA'!$D:$D,AB$1,'VIN -MEGA'!$K:$K,$A76)+SUMIFS('PXK-HÓA ĐƠN'!$R:$R,'PXK-HÓA ĐƠN'!$D:$D,AB$1,'PXK-HÓA ĐƠN'!$K:$K,$A76)</f>
        <v>0</v>
      </c>
      <c r="AC76" s="41">
        <f>SUMIFS('VIN -MEGA'!$R:$R,'VIN -MEGA'!$D:$D,AC$1,'VIN -MEGA'!$K:$K,$A76)+SUMIFS('PXK-HÓA ĐƠN'!$R:$R,'PXK-HÓA ĐƠN'!$D:$D,AC$1,'PXK-HÓA ĐƠN'!$K:$K,$A76)</f>
        <v>0</v>
      </c>
      <c r="AD76" s="41">
        <f>SUMIFS('VIN -MEGA'!$R:$R,'VIN -MEGA'!$D:$D,AD$1,'VIN -MEGA'!$K:$K,$A76)+SUMIFS('PXK-HÓA ĐƠN'!$R:$R,'PXK-HÓA ĐƠN'!$D:$D,AD$1,'PXK-HÓA ĐƠN'!$K:$K,$A76)</f>
        <v>0</v>
      </c>
      <c r="AE76" s="41">
        <f>SUMIFS('VIN -MEGA'!$R:$R,'VIN -MEGA'!$D:$D,AE$1,'VIN -MEGA'!$K:$K,$A76)+SUMIFS('PXK-HÓA ĐƠN'!$R:$R,'PXK-HÓA ĐƠN'!$D:$D,AE$1,'PXK-HÓA ĐƠN'!$K:$K,$A76)</f>
        <v>0</v>
      </c>
      <c r="AF76" s="41">
        <f>SUMIFS('VIN -MEGA'!$R:$R,'VIN -MEGA'!$D:$D,AF$1,'VIN -MEGA'!$K:$K,$A76)+SUMIFS('PXK-HÓA ĐƠN'!$R:$R,'PXK-HÓA ĐƠN'!$D:$D,AF$1,'PXK-HÓA ĐƠN'!$K:$K,$A76)</f>
        <v>0</v>
      </c>
      <c r="AG76" s="41">
        <f>SUMIFS('VIN -MEGA'!$R:$R,'VIN -MEGA'!$D:$D,AG$1,'VIN -MEGA'!$K:$K,$A76)+SUMIFS('PXK-HÓA ĐƠN'!$R:$R,'PXK-HÓA ĐƠN'!$D:$D,AG$1,'PXK-HÓA ĐƠN'!$K:$K,$A76)</f>
        <v>0</v>
      </c>
      <c r="AH76" s="41">
        <f>SUMIFS('VIN -MEGA'!$R:$R,'VIN -MEGA'!$D:$D,AH$1,'VIN -MEGA'!$K:$K,$A76)+SUMIFS('PXK-HÓA ĐƠN'!$R:$R,'PXK-HÓA ĐƠN'!$D:$D,AH$1,'PXK-HÓA ĐƠN'!$K:$K,$A76)</f>
        <v>0</v>
      </c>
      <c r="AI76" s="41">
        <f>SUMIFS('VIN -MEGA'!$R:$R,'VIN -MEGA'!$D:$D,AI$1,'VIN -MEGA'!$K:$K,$A76)+SUMIFS('PXK-HÓA ĐƠN'!$R:$R,'PXK-HÓA ĐƠN'!$D:$D,AI$1,'PXK-HÓA ĐƠN'!$K:$K,$A76)</f>
        <v>0</v>
      </c>
      <c r="AJ76" s="41">
        <f>SUMIFS('VIN -MEGA'!$R:$R,'VIN -MEGA'!$D:$D,AJ$1,'VIN -MEGA'!$K:$K,$A76)+SUMIFS('PXK-HÓA ĐƠN'!$R:$R,'PXK-HÓA ĐƠN'!$D:$D,AJ$1,'PXK-HÓA ĐƠN'!$K:$K,$A76)</f>
        <v>0</v>
      </c>
    </row>
    <row r="77" spans="1:36" ht="18.75" customHeight="1" x14ac:dyDescent="0.25">
      <c r="A77" s="23" t="s">
        <v>34</v>
      </c>
      <c r="B77" s="22" t="s">
        <v>35</v>
      </c>
      <c r="C77" s="24" t="s">
        <v>29</v>
      </c>
      <c r="D77" t="str">
        <f t="shared" si="3"/>
        <v>Đang kinh doanh</v>
      </c>
      <c r="E77" s="43">
        <f t="shared" si="4"/>
        <v>1985</v>
      </c>
      <c r="F77" s="43"/>
      <c r="G77" s="41">
        <f>SUMIFS('VIN -MEGA'!$R:$R,'VIN -MEGA'!$D:$D,G$1,'VIN -MEGA'!$K:$K,$A77)+SUMIFS('PXK-HÓA ĐƠN'!$R:$R,'PXK-HÓA ĐƠN'!$D:$D,G$1,'PXK-HÓA ĐƠN'!$K:$K,$A77)</f>
        <v>157</v>
      </c>
      <c r="H77" s="41">
        <f>SUMIFS('VIN -MEGA'!$R:$R,'VIN -MEGA'!$D:$D,H$1,'VIN -MEGA'!$K:$K,$A77)+SUMIFS('PXK-HÓA ĐƠN'!$R:$R,'PXK-HÓA ĐƠN'!$D:$D,H$1,'PXK-HÓA ĐƠN'!$K:$K,$A77)</f>
        <v>373</v>
      </c>
      <c r="I77" s="41">
        <f>SUMIFS('VIN -MEGA'!$R:$R,'VIN -MEGA'!$D:$D,I$1,'VIN -MEGA'!$K:$K,$A77)+SUMIFS('PXK-HÓA ĐƠN'!$R:$R,'PXK-HÓA ĐƠN'!$D:$D,I$1,'PXK-HÓA ĐƠN'!$K:$K,$A77)</f>
        <v>625</v>
      </c>
      <c r="J77" s="41">
        <f>SUMIFS('VIN -MEGA'!$R:$R,'VIN -MEGA'!$D:$D,J$1,'VIN -MEGA'!$K:$K,$A77)+SUMIFS('PXK-HÓA ĐƠN'!$R:$R,'PXK-HÓA ĐƠN'!$D:$D,J$1,'PXK-HÓA ĐƠN'!$K:$K,$A77)</f>
        <v>78</v>
      </c>
      <c r="K77" s="41">
        <f>SUMIFS('VIN -MEGA'!$R:$R,'VIN -MEGA'!$D:$D,K$1,'VIN -MEGA'!$K:$K,$A77)+SUMIFS('PXK-HÓA ĐƠN'!$R:$R,'PXK-HÓA ĐƠN'!$D:$D,K$1,'PXK-HÓA ĐƠN'!$K:$K,$A77)</f>
        <v>296</v>
      </c>
      <c r="L77" s="41">
        <f>SUMIFS('VIN -MEGA'!$R:$R,'VIN -MEGA'!$D:$D,L$1,'VIN -MEGA'!$K:$K,$A77)+SUMIFS('PXK-HÓA ĐƠN'!$R:$R,'PXK-HÓA ĐƠN'!$D:$D,L$1,'PXK-HÓA ĐƠN'!$K:$K,$A77)</f>
        <v>293</v>
      </c>
      <c r="M77" s="41">
        <f>SUMIFS('VIN -MEGA'!$R:$R,'VIN -MEGA'!$D:$D,M$1,'VIN -MEGA'!$K:$K,$A77)+SUMIFS('PXK-HÓA ĐƠN'!$R:$R,'PXK-HÓA ĐƠN'!$D:$D,M$1,'PXK-HÓA ĐƠN'!$K:$K,$A77)</f>
        <v>93</v>
      </c>
      <c r="N77" s="41">
        <f>SUMIFS('VIN -MEGA'!$R:$R,'VIN -MEGA'!$D:$D,N$1,'VIN -MEGA'!$K:$K,$A77)+SUMIFS('PXK-HÓA ĐƠN'!$R:$R,'PXK-HÓA ĐƠN'!$D:$D,N$1,'PXK-HÓA ĐƠN'!$K:$K,$A77)</f>
        <v>10</v>
      </c>
      <c r="O77" s="41">
        <f>SUMIFS('VIN -MEGA'!$R:$R,'VIN -MEGA'!$D:$D,O$1,'VIN -MEGA'!$K:$K,$A77)+SUMIFS('PXK-HÓA ĐƠN'!$R:$R,'PXK-HÓA ĐƠN'!$D:$D,O$1,'PXK-HÓA ĐƠN'!$K:$K,$A77)</f>
        <v>60</v>
      </c>
      <c r="P77" s="41">
        <f>SUMIFS('VIN -MEGA'!$R:$R,'VIN -MEGA'!$D:$D,P$1,'VIN -MEGA'!$K:$K,$A77)+SUMIFS('PXK-HÓA ĐƠN'!$R:$R,'PXK-HÓA ĐƠN'!$D:$D,P$1,'PXK-HÓA ĐƠN'!$K:$K,$A77)</f>
        <v>0</v>
      </c>
      <c r="Q77" s="41">
        <f>SUMIFS('VIN -MEGA'!$R:$R,'VIN -MEGA'!$D:$D,Q$1,'VIN -MEGA'!$K:$K,$A77)+SUMIFS('PXK-HÓA ĐƠN'!$R:$R,'PXK-HÓA ĐƠN'!$D:$D,Q$1,'PXK-HÓA ĐƠN'!$K:$K,$A77)</f>
        <v>0</v>
      </c>
      <c r="R77" s="41">
        <f>SUMIFS('VIN -MEGA'!$R:$R,'VIN -MEGA'!$D:$D,R$1,'VIN -MEGA'!$K:$K,$A77)+SUMIFS('PXK-HÓA ĐƠN'!$R:$R,'PXK-HÓA ĐƠN'!$D:$D,R$1,'PXK-HÓA ĐƠN'!$K:$K,$A77)</f>
        <v>0</v>
      </c>
      <c r="S77" s="41">
        <f>SUMIFS('VIN -MEGA'!$R:$R,'VIN -MEGA'!$D:$D,S$1,'VIN -MEGA'!$K:$K,$A77)+SUMIFS('PXK-HÓA ĐƠN'!$R:$R,'PXK-HÓA ĐƠN'!$D:$D,S$1,'PXK-HÓA ĐƠN'!$K:$K,$A77)</f>
        <v>0</v>
      </c>
      <c r="T77" s="41">
        <f>SUMIFS('VIN -MEGA'!$R:$R,'VIN -MEGA'!$D:$D,T$1,'VIN -MEGA'!$K:$K,$A77)+SUMIFS('PXK-HÓA ĐƠN'!$R:$R,'PXK-HÓA ĐƠN'!$D:$D,T$1,'PXK-HÓA ĐƠN'!$K:$K,$A77)</f>
        <v>0</v>
      </c>
      <c r="U77" s="41">
        <f>SUMIFS('VIN -MEGA'!$R:$R,'VIN -MEGA'!$D:$D,U$1,'VIN -MEGA'!$K:$K,$A77)+SUMIFS('PXK-HÓA ĐƠN'!$R:$R,'PXK-HÓA ĐƠN'!$D:$D,U$1,'PXK-HÓA ĐƠN'!$K:$K,$A77)</f>
        <v>0</v>
      </c>
      <c r="V77" s="41">
        <f>SUMIFS('VIN -MEGA'!$R:$R,'VIN -MEGA'!$D:$D,V$1,'VIN -MEGA'!$K:$K,$A77)+SUMIFS('PXK-HÓA ĐƠN'!$R:$R,'PXK-HÓA ĐƠN'!$D:$D,V$1,'PXK-HÓA ĐƠN'!$K:$K,$A77)</f>
        <v>0</v>
      </c>
      <c r="W77" s="41">
        <f>SUMIFS('VIN -MEGA'!$R:$R,'VIN -MEGA'!$D:$D,W$1,'VIN -MEGA'!$K:$K,$A77)+SUMIFS('PXK-HÓA ĐƠN'!$R:$R,'PXK-HÓA ĐƠN'!$D:$D,W$1,'PXK-HÓA ĐƠN'!$K:$K,$A77)</f>
        <v>0</v>
      </c>
      <c r="X77" s="41">
        <f>SUMIFS('VIN -MEGA'!$R:$R,'VIN -MEGA'!$D:$D,X$1,'VIN -MEGA'!$K:$K,$A77)+SUMIFS('PXK-HÓA ĐƠN'!$R:$R,'PXK-HÓA ĐƠN'!$D:$D,X$1,'PXK-HÓA ĐƠN'!$K:$K,$A77)</f>
        <v>0</v>
      </c>
      <c r="Y77" s="41">
        <f>SUMIFS('VIN -MEGA'!$R:$R,'VIN -MEGA'!$D:$D,Y$1,'VIN -MEGA'!$K:$K,$A77)+SUMIFS('PXK-HÓA ĐƠN'!$R:$R,'PXK-HÓA ĐƠN'!$D:$D,Y$1,'PXK-HÓA ĐƠN'!$K:$K,$A77)</f>
        <v>0</v>
      </c>
      <c r="Z77" s="41">
        <f>SUMIFS('VIN -MEGA'!$R:$R,'VIN -MEGA'!$D:$D,Z$1,'VIN -MEGA'!$K:$K,$A77)+SUMIFS('PXK-HÓA ĐƠN'!$R:$R,'PXK-HÓA ĐƠN'!$D:$D,Z$1,'PXK-HÓA ĐƠN'!$K:$K,$A77)</f>
        <v>0</v>
      </c>
      <c r="AA77" s="41">
        <f>SUMIFS('VIN -MEGA'!$R:$R,'VIN -MEGA'!$D:$D,AA$1,'VIN -MEGA'!$K:$K,$A77)+SUMIFS('PXK-HÓA ĐƠN'!$R:$R,'PXK-HÓA ĐƠN'!$D:$D,AA$1,'PXK-HÓA ĐƠN'!$K:$K,$A77)</f>
        <v>0</v>
      </c>
      <c r="AB77" s="41">
        <f>SUMIFS('VIN -MEGA'!$R:$R,'VIN -MEGA'!$D:$D,AB$1,'VIN -MEGA'!$K:$K,$A77)+SUMIFS('PXK-HÓA ĐƠN'!$R:$R,'PXK-HÓA ĐƠN'!$D:$D,AB$1,'PXK-HÓA ĐƠN'!$K:$K,$A77)</f>
        <v>0</v>
      </c>
      <c r="AC77" s="41">
        <f>SUMIFS('VIN -MEGA'!$R:$R,'VIN -MEGA'!$D:$D,AC$1,'VIN -MEGA'!$K:$K,$A77)+SUMIFS('PXK-HÓA ĐƠN'!$R:$R,'PXK-HÓA ĐƠN'!$D:$D,AC$1,'PXK-HÓA ĐƠN'!$K:$K,$A77)</f>
        <v>0</v>
      </c>
      <c r="AD77" s="41">
        <f>SUMIFS('VIN -MEGA'!$R:$R,'VIN -MEGA'!$D:$D,AD$1,'VIN -MEGA'!$K:$K,$A77)+SUMIFS('PXK-HÓA ĐƠN'!$R:$R,'PXK-HÓA ĐƠN'!$D:$D,AD$1,'PXK-HÓA ĐƠN'!$K:$K,$A77)</f>
        <v>0</v>
      </c>
      <c r="AE77" s="41">
        <f>SUMIFS('VIN -MEGA'!$R:$R,'VIN -MEGA'!$D:$D,AE$1,'VIN -MEGA'!$K:$K,$A77)+SUMIFS('PXK-HÓA ĐƠN'!$R:$R,'PXK-HÓA ĐƠN'!$D:$D,AE$1,'PXK-HÓA ĐƠN'!$K:$K,$A77)</f>
        <v>0</v>
      </c>
      <c r="AF77" s="41">
        <f>SUMIFS('VIN -MEGA'!$R:$R,'VIN -MEGA'!$D:$D,AF$1,'VIN -MEGA'!$K:$K,$A77)+SUMIFS('PXK-HÓA ĐƠN'!$R:$R,'PXK-HÓA ĐƠN'!$D:$D,AF$1,'PXK-HÓA ĐƠN'!$K:$K,$A77)</f>
        <v>0</v>
      </c>
      <c r="AG77" s="41">
        <f>SUMIFS('VIN -MEGA'!$R:$R,'VIN -MEGA'!$D:$D,AG$1,'VIN -MEGA'!$K:$K,$A77)+SUMIFS('PXK-HÓA ĐƠN'!$R:$R,'PXK-HÓA ĐƠN'!$D:$D,AG$1,'PXK-HÓA ĐƠN'!$K:$K,$A77)</f>
        <v>0</v>
      </c>
      <c r="AH77" s="41">
        <f>SUMIFS('VIN -MEGA'!$R:$R,'VIN -MEGA'!$D:$D,AH$1,'VIN -MEGA'!$K:$K,$A77)+SUMIFS('PXK-HÓA ĐƠN'!$R:$R,'PXK-HÓA ĐƠN'!$D:$D,AH$1,'PXK-HÓA ĐƠN'!$K:$K,$A77)</f>
        <v>0</v>
      </c>
      <c r="AI77" s="41">
        <f>SUMIFS('VIN -MEGA'!$R:$R,'VIN -MEGA'!$D:$D,AI$1,'VIN -MEGA'!$K:$K,$A77)+SUMIFS('PXK-HÓA ĐƠN'!$R:$R,'PXK-HÓA ĐƠN'!$D:$D,AI$1,'PXK-HÓA ĐƠN'!$K:$K,$A77)</f>
        <v>0</v>
      </c>
      <c r="AJ77" s="41">
        <f>SUMIFS('VIN -MEGA'!$R:$R,'VIN -MEGA'!$D:$D,AJ$1,'VIN -MEGA'!$K:$K,$A77)+SUMIFS('PXK-HÓA ĐƠN'!$R:$R,'PXK-HÓA ĐƠN'!$D:$D,AJ$1,'PXK-HÓA ĐƠN'!$K:$K,$A77)</f>
        <v>0</v>
      </c>
    </row>
    <row r="78" spans="1:36" ht="18.75" hidden="1" customHeight="1" x14ac:dyDescent="0.25">
      <c r="A78" s="23" t="s">
        <v>1757</v>
      </c>
      <c r="B78" s="22" t="s">
        <v>1758</v>
      </c>
      <c r="C78" s="24" t="s">
        <v>1761</v>
      </c>
      <c r="D78" t="str">
        <f t="shared" si="3"/>
        <v>Không kinh doanh</v>
      </c>
      <c r="E78" s="43">
        <f t="shared" si="4"/>
        <v>0</v>
      </c>
      <c r="F78" s="43"/>
      <c r="G78" s="41">
        <f>SUMIFS('VIN -MEGA'!$R:$R,'VIN -MEGA'!$D:$D,G$1,'VIN -MEGA'!$K:$K,$A78)+SUMIFS('PXK-HÓA ĐƠN'!$R:$R,'PXK-HÓA ĐƠN'!$D:$D,G$1,'PXK-HÓA ĐƠN'!$K:$K,$A78)</f>
        <v>0</v>
      </c>
      <c r="H78" s="41">
        <f>SUMIFS('VIN -MEGA'!$R:$R,'VIN -MEGA'!$D:$D,H$1,'VIN -MEGA'!$K:$K,$A78)+SUMIFS('PXK-HÓA ĐƠN'!$R:$R,'PXK-HÓA ĐƠN'!$D:$D,H$1,'PXK-HÓA ĐƠN'!$K:$K,$A78)</f>
        <v>0</v>
      </c>
      <c r="I78" s="41">
        <f>SUMIFS('VIN -MEGA'!$R:$R,'VIN -MEGA'!$D:$D,I$1,'VIN -MEGA'!$K:$K,$A78)+SUMIFS('PXK-HÓA ĐƠN'!$R:$R,'PXK-HÓA ĐƠN'!$D:$D,I$1,'PXK-HÓA ĐƠN'!$K:$K,$A78)</f>
        <v>0</v>
      </c>
      <c r="J78" s="41">
        <f>SUMIFS('VIN -MEGA'!$R:$R,'VIN -MEGA'!$D:$D,J$1,'VIN -MEGA'!$K:$K,$A78)+SUMIFS('PXK-HÓA ĐƠN'!$R:$R,'PXK-HÓA ĐƠN'!$D:$D,J$1,'PXK-HÓA ĐƠN'!$K:$K,$A78)</f>
        <v>0</v>
      </c>
      <c r="K78" s="41">
        <f>SUMIFS('VIN -MEGA'!$R:$R,'VIN -MEGA'!$D:$D,K$1,'VIN -MEGA'!$K:$K,$A78)+SUMIFS('PXK-HÓA ĐƠN'!$R:$R,'PXK-HÓA ĐƠN'!$D:$D,K$1,'PXK-HÓA ĐƠN'!$K:$K,$A78)</f>
        <v>0</v>
      </c>
      <c r="L78" s="41">
        <f>SUMIFS('VIN -MEGA'!$R:$R,'VIN -MEGA'!$D:$D,L$1,'VIN -MEGA'!$K:$K,$A78)+SUMIFS('PXK-HÓA ĐƠN'!$R:$R,'PXK-HÓA ĐƠN'!$D:$D,L$1,'PXK-HÓA ĐƠN'!$K:$K,$A78)</f>
        <v>0</v>
      </c>
      <c r="M78" s="41">
        <f>SUMIFS('VIN -MEGA'!$R:$R,'VIN -MEGA'!$D:$D,M$1,'VIN -MEGA'!$K:$K,$A78)+SUMIFS('PXK-HÓA ĐƠN'!$R:$R,'PXK-HÓA ĐƠN'!$D:$D,M$1,'PXK-HÓA ĐƠN'!$K:$K,$A78)</f>
        <v>0</v>
      </c>
      <c r="N78" s="41">
        <f>SUMIFS('VIN -MEGA'!$R:$R,'VIN -MEGA'!$D:$D,N$1,'VIN -MEGA'!$K:$K,$A78)+SUMIFS('PXK-HÓA ĐƠN'!$R:$R,'PXK-HÓA ĐƠN'!$D:$D,N$1,'PXK-HÓA ĐƠN'!$K:$K,$A78)</f>
        <v>0</v>
      </c>
      <c r="O78" s="41">
        <f>SUMIFS('VIN -MEGA'!$R:$R,'VIN -MEGA'!$D:$D,O$1,'VIN -MEGA'!$K:$K,$A78)+SUMIFS('PXK-HÓA ĐƠN'!$R:$R,'PXK-HÓA ĐƠN'!$D:$D,O$1,'PXK-HÓA ĐƠN'!$K:$K,$A78)</f>
        <v>0</v>
      </c>
      <c r="P78" s="41">
        <f>SUMIFS('VIN -MEGA'!$R:$R,'VIN -MEGA'!$D:$D,P$1,'VIN -MEGA'!$K:$K,$A78)+SUMIFS('PXK-HÓA ĐƠN'!$R:$R,'PXK-HÓA ĐƠN'!$D:$D,P$1,'PXK-HÓA ĐƠN'!$K:$K,$A78)</f>
        <v>0</v>
      </c>
      <c r="Q78" s="41">
        <f>SUMIFS('VIN -MEGA'!$R:$R,'VIN -MEGA'!$D:$D,Q$1,'VIN -MEGA'!$K:$K,$A78)+SUMIFS('PXK-HÓA ĐƠN'!$R:$R,'PXK-HÓA ĐƠN'!$D:$D,Q$1,'PXK-HÓA ĐƠN'!$K:$K,$A78)</f>
        <v>0</v>
      </c>
      <c r="R78" s="41">
        <f>SUMIFS('VIN -MEGA'!$R:$R,'VIN -MEGA'!$D:$D,R$1,'VIN -MEGA'!$K:$K,$A78)+SUMIFS('PXK-HÓA ĐƠN'!$R:$R,'PXK-HÓA ĐƠN'!$D:$D,R$1,'PXK-HÓA ĐƠN'!$K:$K,$A78)</f>
        <v>0</v>
      </c>
      <c r="S78" s="41">
        <f>SUMIFS('VIN -MEGA'!$R:$R,'VIN -MEGA'!$D:$D,S$1,'VIN -MEGA'!$K:$K,$A78)+SUMIFS('PXK-HÓA ĐƠN'!$R:$R,'PXK-HÓA ĐƠN'!$D:$D,S$1,'PXK-HÓA ĐƠN'!$K:$K,$A78)</f>
        <v>0</v>
      </c>
      <c r="T78" s="41">
        <f>SUMIFS('VIN -MEGA'!$R:$R,'VIN -MEGA'!$D:$D,T$1,'VIN -MEGA'!$K:$K,$A78)+SUMIFS('PXK-HÓA ĐƠN'!$R:$R,'PXK-HÓA ĐƠN'!$D:$D,T$1,'PXK-HÓA ĐƠN'!$K:$K,$A78)</f>
        <v>0</v>
      </c>
      <c r="U78" s="41">
        <f>SUMIFS('VIN -MEGA'!$R:$R,'VIN -MEGA'!$D:$D,U$1,'VIN -MEGA'!$K:$K,$A78)+SUMIFS('PXK-HÓA ĐƠN'!$R:$R,'PXK-HÓA ĐƠN'!$D:$D,U$1,'PXK-HÓA ĐƠN'!$K:$K,$A78)</f>
        <v>0</v>
      </c>
      <c r="V78" s="41">
        <f>SUMIFS('VIN -MEGA'!$R:$R,'VIN -MEGA'!$D:$D,V$1,'VIN -MEGA'!$K:$K,$A78)+SUMIFS('PXK-HÓA ĐƠN'!$R:$R,'PXK-HÓA ĐƠN'!$D:$D,V$1,'PXK-HÓA ĐƠN'!$K:$K,$A78)</f>
        <v>0</v>
      </c>
      <c r="W78" s="41">
        <f>SUMIFS('VIN -MEGA'!$R:$R,'VIN -MEGA'!$D:$D,W$1,'VIN -MEGA'!$K:$K,$A78)+SUMIFS('PXK-HÓA ĐƠN'!$R:$R,'PXK-HÓA ĐƠN'!$D:$D,W$1,'PXK-HÓA ĐƠN'!$K:$K,$A78)</f>
        <v>0</v>
      </c>
      <c r="X78" s="41">
        <f>SUMIFS('VIN -MEGA'!$R:$R,'VIN -MEGA'!$D:$D,X$1,'VIN -MEGA'!$K:$K,$A78)+SUMIFS('PXK-HÓA ĐƠN'!$R:$R,'PXK-HÓA ĐƠN'!$D:$D,X$1,'PXK-HÓA ĐƠN'!$K:$K,$A78)</f>
        <v>0</v>
      </c>
      <c r="Y78" s="41">
        <f>SUMIFS('VIN -MEGA'!$R:$R,'VIN -MEGA'!$D:$D,Y$1,'VIN -MEGA'!$K:$K,$A78)+SUMIFS('PXK-HÓA ĐƠN'!$R:$R,'PXK-HÓA ĐƠN'!$D:$D,Y$1,'PXK-HÓA ĐƠN'!$K:$K,$A78)</f>
        <v>0</v>
      </c>
      <c r="Z78" s="41">
        <f>SUMIFS('VIN -MEGA'!$R:$R,'VIN -MEGA'!$D:$D,Z$1,'VIN -MEGA'!$K:$K,$A78)+SUMIFS('PXK-HÓA ĐƠN'!$R:$R,'PXK-HÓA ĐƠN'!$D:$D,Z$1,'PXK-HÓA ĐƠN'!$K:$K,$A78)</f>
        <v>0</v>
      </c>
      <c r="AA78" s="41">
        <f>SUMIFS('VIN -MEGA'!$R:$R,'VIN -MEGA'!$D:$D,AA$1,'VIN -MEGA'!$K:$K,$A78)+SUMIFS('PXK-HÓA ĐƠN'!$R:$R,'PXK-HÓA ĐƠN'!$D:$D,AA$1,'PXK-HÓA ĐƠN'!$K:$K,$A78)</f>
        <v>0</v>
      </c>
      <c r="AB78" s="41">
        <f>SUMIFS('VIN -MEGA'!$R:$R,'VIN -MEGA'!$D:$D,AB$1,'VIN -MEGA'!$K:$K,$A78)+SUMIFS('PXK-HÓA ĐƠN'!$R:$R,'PXK-HÓA ĐƠN'!$D:$D,AB$1,'PXK-HÓA ĐƠN'!$K:$K,$A78)</f>
        <v>0</v>
      </c>
      <c r="AC78" s="41">
        <f>SUMIFS('VIN -MEGA'!$R:$R,'VIN -MEGA'!$D:$D,AC$1,'VIN -MEGA'!$K:$K,$A78)+SUMIFS('PXK-HÓA ĐƠN'!$R:$R,'PXK-HÓA ĐƠN'!$D:$D,AC$1,'PXK-HÓA ĐƠN'!$K:$K,$A78)</f>
        <v>0</v>
      </c>
      <c r="AD78" s="41">
        <f>SUMIFS('VIN -MEGA'!$R:$R,'VIN -MEGA'!$D:$D,AD$1,'VIN -MEGA'!$K:$K,$A78)+SUMIFS('PXK-HÓA ĐƠN'!$R:$R,'PXK-HÓA ĐƠN'!$D:$D,AD$1,'PXK-HÓA ĐƠN'!$K:$K,$A78)</f>
        <v>0</v>
      </c>
      <c r="AE78" s="41">
        <f>SUMIFS('VIN -MEGA'!$R:$R,'VIN -MEGA'!$D:$D,AE$1,'VIN -MEGA'!$K:$K,$A78)+SUMIFS('PXK-HÓA ĐƠN'!$R:$R,'PXK-HÓA ĐƠN'!$D:$D,AE$1,'PXK-HÓA ĐƠN'!$K:$K,$A78)</f>
        <v>0</v>
      </c>
      <c r="AF78" s="41">
        <f>SUMIFS('VIN -MEGA'!$R:$R,'VIN -MEGA'!$D:$D,AF$1,'VIN -MEGA'!$K:$K,$A78)+SUMIFS('PXK-HÓA ĐƠN'!$R:$R,'PXK-HÓA ĐƠN'!$D:$D,AF$1,'PXK-HÓA ĐƠN'!$K:$K,$A78)</f>
        <v>0</v>
      </c>
      <c r="AG78" s="41">
        <f>SUMIFS('VIN -MEGA'!$R:$R,'VIN -MEGA'!$D:$D,AG$1,'VIN -MEGA'!$K:$K,$A78)+SUMIFS('PXK-HÓA ĐƠN'!$R:$R,'PXK-HÓA ĐƠN'!$D:$D,AG$1,'PXK-HÓA ĐƠN'!$K:$K,$A78)</f>
        <v>0</v>
      </c>
      <c r="AH78" s="41">
        <f>SUMIFS('VIN -MEGA'!$R:$R,'VIN -MEGA'!$D:$D,AH$1,'VIN -MEGA'!$K:$K,$A78)+SUMIFS('PXK-HÓA ĐƠN'!$R:$R,'PXK-HÓA ĐƠN'!$D:$D,AH$1,'PXK-HÓA ĐƠN'!$K:$K,$A78)</f>
        <v>0</v>
      </c>
      <c r="AI78" s="41">
        <f>SUMIFS('VIN -MEGA'!$R:$R,'VIN -MEGA'!$D:$D,AI$1,'VIN -MEGA'!$K:$K,$A78)+SUMIFS('PXK-HÓA ĐƠN'!$R:$R,'PXK-HÓA ĐƠN'!$D:$D,AI$1,'PXK-HÓA ĐƠN'!$K:$K,$A78)</f>
        <v>0</v>
      </c>
      <c r="AJ78" s="41">
        <f>SUMIFS('VIN -MEGA'!$R:$R,'VIN -MEGA'!$D:$D,AJ$1,'VIN -MEGA'!$K:$K,$A78)+SUMIFS('PXK-HÓA ĐƠN'!$R:$R,'PXK-HÓA ĐƠN'!$D:$D,AJ$1,'PXK-HÓA ĐƠN'!$K:$K,$A78)</f>
        <v>0</v>
      </c>
    </row>
    <row r="79" spans="1:36" ht="18.75" customHeight="1" x14ac:dyDescent="0.25">
      <c r="A79" s="23" t="s">
        <v>548</v>
      </c>
      <c r="B79" s="22" t="s">
        <v>549</v>
      </c>
      <c r="C79" s="24" t="s">
        <v>29</v>
      </c>
      <c r="D79" t="str">
        <f t="shared" si="3"/>
        <v>Đang kinh doanh</v>
      </c>
      <c r="E79" s="43">
        <f t="shared" si="4"/>
        <v>20</v>
      </c>
      <c r="F79" s="43"/>
      <c r="G79" s="41">
        <f>SUMIFS('VIN -MEGA'!$R:$R,'VIN -MEGA'!$D:$D,G$1,'VIN -MEGA'!$K:$K,$A79)+SUMIFS('PXK-HÓA ĐƠN'!$R:$R,'PXK-HÓA ĐƠN'!$D:$D,G$1,'PXK-HÓA ĐƠN'!$K:$K,$A79)</f>
        <v>0</v>
      </c>
      <c r="H79" s="41">
        <f>SUMIFS('VIN -MEGA'!$R:$R,'VIN -MEGA'!$D:$D,H$1,'VIN -MEGA'!$K:$K,$A79)+SUMIFS('PXK-HÓA ĐƠN'!$R:$R,'PXK-HÓA ĐƠN'!$D:$D,H$1,'PXK-HÓA ĐƠN'!$K:$K,$A79)</f>
        <v>0</v>
      </c>
      <c r="I79" s="41">
        <f>SUMIFS('VIN -MEGA'!$R:$R,'VIN -MEGA'!$D:$D,I$1,'VIN -MEGA'!$K:$K,$A79)+SUMIFS('PXK-HÓA ĐƠN'!$R:$R,'PXK-HÓA ĐƠN'!$D:$D,I$1,'PXK-HÓA ĐƠN'!$K:$K,$A79)</f>
        <v>0</v>
      </c>
      <c r="J79" s="41">
        <f>SUMIFS('VIN -MEGA'!$R:$R,'VIN -MEGA'!$D:$D,J$1,'VIN -MEGA'!$K:$K,$A79)+SUMIFS('PXK-HÓA ĐƠN'!$R:$R,'PXK-HÓA ĐƠN'!$D:$D,J$1,'PXK-HÓA ĐƠN'!$K:$K,$A79)</f>
        <v>0</v>
      </c>
      <c r="K79" s="41">
        <f>SUMIFS('VIN -MEGA'!$R:$R,'VIN -MEGA'!$D:$D,K$1,'VIN -MEGA'!$K:$K,$A79)+SUMIFS('PXK-HÓA ĐƠN'!$R:$R,'PXK-HÓA ĐƠN'!$D:$D,K$1,'PXK-HÓA ĐƠN'!$K:$K,$A79)</f>
        <v>0</v>
      </c>
      <c r="L79" s="41">
        <f>SUMIFS('VIN -MEGA'!$R:$R,'VIN -MEGA'!$D:$D,L$1,'VIN -MEGA'!$K:$K,$A79)+SUMIFS('PXK-HÓA ĐƠN'!$R:$R,'PXK-HÓA ĐƠN'!$D:$D,L$1,'PXK-HÓA ĐƠN'!$K:$K,$A79)</f>
        <v>20</v>
      </c>
      <c r="M79" s="41">
        <f>SUMIFS('VIN -MEGA'!$R:$R,'VIN -MEGA'!$D:$D,M$1,'VIN -MEGA'!$K:$K,$A79)+SUMIFS('PXK-HÓA ĐƠN'!$R:$R,'PXK-HÓA ĐƠN'!$D:$D,M$1,'PXK-HÓA ĐƠN'!$K:$K,$A79)</f>
        <v>0</v>
      </c>
      <c r="N79" s="41">
        <f>SUMIFS('VIN -MEGA'!$R:$R,'VIN -MEGA'!$D:$D,N$1,'VIN -MEGA'!$K:$K,$A79)+SUMIFS('PXK-HÓA ĐƠN'!$R:$R,'PXK-HÓA ĐƠN'!$D:$D,N$1,'PXK-HÓA ĐƠN'!$K:$K,$A79)</f>
        <v>0</v>
      </c>
      <c r="O79" s="41">
        <f>SUMIFS('VIN -MEGA'!$R:$R,'VIN -MEGA'!$D:$D,O$1,'VIN -MEGA'!$K:$K,$A79)+SUMIFS('PXK-HÓA ĐƠN'!$R:$R,'PXK-HÓA ĐƠN'!$D:$D,O$1,'PXK-HÓA ĐƠN'!$K:$K,$A79)</f>
        <v>0</v>
      </c>
      <c r="P79" s="41">
        <f>SUMIFS('VIN -MEGA'!$R:$R,'VIN -MEGA'!$D:$D,P$1,'VIN -MEGA'!$K:$K,$A79)+SUMIFS('PXK-HÓA ĐƠN'!$R:$R,'PXK-HÓA ĐƠN'!$D:$D,P$1,'PXK-HÓA ĐƠN'!$K:$K,$A79)</f>
        <v>0</v>
      </c>
      <c r="Q79" s="41">
        <f>SUMIFS('VIN -MEGA'!$R:$R,'VIN -MEGA'!$D:$D,Q$1,'VIN -MEGA'!$K:$K,$A79)+SUMIFS('PXK-HÓA ĐƠN'!$R:$R,'PXK-HÓA ĐƠN'!$D:$D,Q$1,'PXK-HÓA ĐƠN'!$K:$K,$A79)</f>
        <v>0</v>
      </c>
      <c r="R79" s="41">
        <f>SUMIFS('VIN -MEGA'!$R:$R,'VIN -MEGA'!$D:$D,R$1,'VIN -MEGA'!$K:$K,$A79)+SUMIFS('PXK-HÓA ĐƠN'!$R:$R,'PXK-HÓA ĐƠN'!$D:$D,R$1,'PXK-HÓA ĐƠN'!$K:$K,$A79)</f>
        <v>0</v>
      </c>
      <c r="S79" s="41">
        <f>SUMIFS('VIN -MEGA'!$R:$R,'VIN -MEGA'!$D:$D,S$1,'VIN -MEGA'!$K:$K,$A79)+SUMIFS('PXK-HÓA ĐƠN'!$R:$R,'PXK-HÓA ĐƠN'!$D:$D,S$1,'PXK-HÓA ĐƠN'!$K:$K,$A79)</f>
        <v>0</v>
      </c>
      <c r="T79" s="41">
        <f>SUMIFS('VIN -MEGA'!$R:$R,'VIN -MEGA'!$D:$D,T$1,'VIN -MEGA'!$K:$K,$A79)+SUMIFS('PXK-HÓA ĐƠN'!$R:$R,'PXK-HÓA ĐƠN'!$D:$D,T$1,'PXK-HÓA ĐƠN'!$K:$K,$A79)</f>
        <v>0</v>
      </c>
      <c r="U79" s="41">
        <f>SUMIFS('VIN -MEGA'!$R:$R,'VIN -MEGA'!$D:$D,U$1,'VIN -MEGA'!$K:$K,$A79)+SUMIFS('PXK-HÓA ĐƠN'!$R:$R,'PXK-HÓA ĐƠN'!$D:$D,U$1,'PXK-HÓA ĐƠN'!$K:$K,$A79)</f>
        <v>0</v>
      </c>
      <c r="V79" s="41">
        <f>SUMIFS('VIN -MEGA'!$R:$R,'VIN -MEGA'!$D:$D,V$1,'VIN -MEGA'!$K:$K,$A79)+SUMIFS('PXK-HÓA ĐƠN'!$R:$R,'PXK-HÓA ĐƠN'!$D:$D,V$1,'PXK-HÓA ĐƠN'!$K:$K,$A79)</f>
        <v>0</v>
      </c>
      <c r="W79" s="41">
        <f>SUMIFS('VIN -MEGA'!$R:$R,'VIN -MEGA'!$D:$D,W$1,'VIN -MEGA'!$K:$K,$A79)+SUMIFS('PXK-HÓA ĐƠN'!$R:$R,'PXK-HÓA ĐƠN'!$D:$D,W$1,'PXK-HÓA ĐƠN'!$K:$K,$A79)</f>
        <v>0</v>
      </c>
      <c r="X79" s="41">
        <f>SUMIFS('VIN -MEGA'!$R:$R,'VIN -MEGA'!$D:$D,X$1,'VIN -MEGA'!$K:$K,$A79)+SUMIFS('PXK-HÓA ĐƠN'!$R:$R,'PXK-HÓA ĐƠN'!$D:$D,X$1,'PXK-HÓA ĐƠN'!$K:$K,$A79)</f>
        <v>0</v>
      </c>
      <c r="Y79" s="41">
        <f>SUMIFS('VIN -MEGA'!$R:$R,'VIN -MEGA'!$D:$D,Y$1,'VIN -MEGA'!$K:$K,$A79)+SUMIFS('PXK-HÓA ĐƠN'!$R:$R,'PXK-HÓA ĐƠN'!$D:$D,Y$1,'PXK-HÓA ĐƠN'!$K:$K,$A79)</f>
        <v>0</v>
      </c>
      <c r="Z79" s="41">
        <f>SUMIFS('VIN -MEGA'!$R:$R,'VIN -MEGA'!$D:$D,Z$1,'VIN -MEGA'!$K:$K,$A79)+SUMIFS('PXK-HÓA ĐƠN'!$R:$R,'PXK-HÓA ĐƠN'!$D:$D,Z$1,'PXK-HÓA ĐƠN'!$K:$K,$A79)</f>
        <v>0</v>
      </c>
      <c r="AA79" s="41">
        <f>SUMIFS('VIN -MEGA'!$R:$R,'VIN -MEGA'!$D:$D,AA$1,'VIN -MEGA'!$K:$K,$A79)+SUMIFS('PXK-HÓA ĐƠN'!$R:$R,'PXK-HÓA ĐƠN'!$D:$D,AA$1,'PXK-HÓA ĐƠN'!$K:$K,$A79)</f>
        <v>0</v>
      </c>
      <c r="AB79" s="41">
        <f>SUMIFS('VIN -MEGA'!$R:$R,'VIN -MEGA'!$D:$D,AB$1,'VIN -MEGA'!$K:$K,$A79)+SUMIFS('PXK-HÓA ĐƠN'!$R:$R,'PXK-HÓA ĐƠN'!$D:$D,AB$1,'PXK-HÓA ĐƠN'!$K:$K,$A79)</f>
        <v>0</v>
      </c>
      <c r="AC79" s="41">
        <f>SUMIFS('VIN -MEGA'!$R:$R,'VIN -MEGA'!$D:$D,AC$1,'VIN -MEGA'!$K:$K,$A79)+SUMIFS('PXK-HÓA ĐƠN'!$R:$R,'PXK-HÓA ĐƠN'!$D:$D,AC$1,'PXK-HÓA ĐƠN'!$K:$K,$A79)</f>
        <v>0</v>
      </c>
      <c r="AD79" s="41">
        <f>SUMIFS('VIN -MEGA'!$R:$R,'VIN -MEGA'!$D:$D,AD$1,'VIN -MEGA'!$K:$K,$A79)+SUMIFS('PXK-HÓA ĐƠN'!$R:$R,'PXK-HÓA ĐƠN'!$D:$D,AD$1,'PXK-HÓA ĐƠN'!$K:$K,$A79)</f>
        <v>0</v>
      </c>
      <c r="AE79" s="41">
        <f>SUMIFS('VIN -MEGA'!$R:$R,'VIN -MEGA'!$D:$D,AE$1,'VIN -MEGA'!$K:$K,$A79)+SUMIFS('PXK-HÓA ĐƠN'!$R:$R,'PXK-HÓA ĐƠN'!$D:$D,AE$1,'PXK-HÓA ĐƠN'!$K:$K,$A79)</f>
        <v>0</v>
      </c>
      <c r="AF79" s="41">
        <f>SUMIFS('VIN -MEGA'!$R:$R,'VIN -MEGA'!$D:$D,AF$1,'VIN -MEGA'!$K:$K,$A79)+SUMIFS('PXK-HÓA ĐƠN'!$R:$R,'PXK-HÓA ĐƠN'!$D:$D,AF$1,'PXK-HÓA ĐƠN'!$K:$K,$A79)</f>
        <v>0</v>
      </c>
      <c r="AG79" s="41">
        <f>SUMIFS('VIN -MEGA'!$R:$R,'VIN -MEGA'!$D:$D,AG$1,'VIN -MEGA'!$K:$K,$A79)+SUMIFS('PXK-HÓA ĐƠN'!$R:$R,'PXK-HÓA ĐƠN'!$D:$D,AG$1,'PXK-HÓA ĐƠN'!$K:$K,$A79)</f>
        <v>0</v>
      </c>
      <c r="AH79" s="41">
        <f>SUMIFS('VIN -MEGA'!$R:$R,'VIN -MEGA'!$D:$D,AH$1,'VIN -MEGA'!$K:$K,$A79)+SUMIFS('PXK-HÓA ĐƠN'!$R:$R,'PXK-HÓA ĐƠN'!$D:$D,AH$1,'PXK-HÓA ĐƠN'!$K:$K,$A79)</f>
        <v>0</v>
      </c>
      <c r="AI79" s="41">
        <f>SUMIFS('VIN -MEGA'!$R:$R,'VIN -MEGA'!$D:$D,AI$1,'VIN -MEGA'!$K:$K,$A79)+SUMIFS('PXK-HÓA ĐƠN'!$R:$R,'PXK-HÓA ĐƠN'!$D:$D,AI$1,'PXK-HÓA ĐƠN'!$K:$K,$A79)</f>
        <v>0</v>
      </c>
      <c r="AJ79" s="41">
        <f>SUMIFS('VIN -MEGA'!$R:$R,'VIN -MEGA'!$D:$D,AJ$1,'VIN -MEGA'!$K:$K,$A79)+SUMIFS('PXK-HÓA ĐƠN'!$R:$R,'PXK-HÓA ĐƠN'!$D:$D,AJ$1,'PXK-HÓA ĐƠN'!$K:$K,$A79)</f>
        <v>0</v>
      </c>
    </row>
    <row r="80" spans="1:36" ht="18.75" hidden="1" customHeight="1" x14ac:dyDescent="0.25">
      <c r="A80" s="23" t="s">
        <v>7672</v>
      </c>
      <c r="B80" s="22" t="s">
        <v>7673</v>
      </c>
      <c r="C80" s="24" t="s">
        <v>29</v>
      </c>
      <c r="D80" t="str">
        <f t="shared" si="3"/>
        <v>Không kinh doanh</v>
      </c>
      <c r="E80" s="43">
        <f t="shared" si="4"/>
        <v>0</v>
      </c>
      <c r="F80" s="43"/>
      <c r="G80" s="41">
        <f>SUMIFS('VIN -MEGA'!$R:$R,'VIN -MEGA'!$D:$D,G$1,'VIN -MEGA'!$K:$K,$A80)+SUMIFS('PXK-HÓA ĐƠN'!$R:$R,'PXK-HÓA ĐƠN'!$D:$D,G$1,'PXK-HÓA ĐƠN'!$K:$K,$A80)</f>
        <v>0</v>
      </c>
      <c r="H80" s="41">
        <f>SUMIFS('VIN -MEGA'!$R:$R,'VIN -MEGA'!$D:$D,H$1,'VIN -MEGA'!$K:$K,$A80)+SUMIFS('PXK-HÓA ĐƠN'!$R:$R,'PXK-HÓA ĐƠN'!$D:$D,H$1,'PXK-HÓA ĐƠN'!$K:$K,$A80)</f>
        <v>0</v>
      </c>
      <c r="I80" s="41">
        <f>SUMIFS('VIN -MEGA'!$R:$R,'VIN -MEGA'!$D:$D,I$1,'VIN -MEGA'!$K:$K,$A80)+SUMIFS('PXK-HÓA ĐƠN'!$R:$R,'PXK-HÓA ĐƠN'!$D:$D,I$1,'PXK-HÓA ĐƠN'!$K:$K,$A80)</f>
        <v>0</v>
      </c>
      <c r="J80" s="41">
        <f>SUMIFS('VIN -MEGA'!$R:$R,'VIN -MEGA'!$D:$D,J$1,'VIN -MEGA'!$K:$K,$A80)+SUMIFS('PXK-HÓA ĐƠN'!$R:$R,'PXK-HÓA ĐƠN'!$D:$D,J$1,'PXK-HÓA ĐƠN'!$K:$K,$A80)</f>
        <v>0</v>
      </c>
      <c r="K80" s="41">
        <f>SUMIFS('VIN -MEGA'!$R:$R,'VIN -MEGA'!$D:$D,K$1,'VIN -MEGA'!$K:$K,$A80)+SUMIFS('PXK-HÓA ĐƠN'!$R:$R,'PXK-HÓA ĐƠN'!$D:$D,K$1,'PXK-HÓA ĐƠN'!$K:$K,$A80)</f>
        <v>0</v>
      </c>
      <c r="L80" s="41">
        <f>SUMIFS('VIN -MEGA'!$R:$R,'VIN -MEGA'!$D:$D,L$1,'VIN -MEGA'!$K:$K,$A80)+SUMIFS('PXK-HÓA ĐƠN'!$R:$R,'PXK-HÓA ĐƠN'!$D:$D,L$1,'PXK-HÓA ĐƠN'!$K:$K,$A80)</f>
        <v>0</v>
      </c>
      <c r="M80" s="41">
        <f>SUMIFS('VIN -MEGA'!$R:$R,'VIN -MEGA'!$D:$D,M$1,'VIN -MEGA'!$K:$K,$A80)+SUMIFS('PXK-HÓA ĐƠN'!$R:$R,'PXK-HÓA ĐƠN'!$D:$D,M$1,'PXK-HÓA ĐƠN'!$K:$K,$A80)</f>
        <v>0</v>
      </c>
      <c r="N80" s="41">
        <f>SUMIFS('VIN -MEGA'!$R:$R,'VIN -MEGA'!$D:$D,N$1,'VIN -MEGA'!$K:$K,$A80)+SUMIFS('PXK-HÓA ĐƠN'!$R:$R,'PXK-HÓA ĐƠN'!$D:$D,N$1,'PXK-HÓA ĐƠN'!$K:$K,$A80)</f>
        <v>0</v>
      </c>
      <c r="O80" s="41">
        <f>SUMIFS('VIN -MEGA'!$R:$R,'VIN -MEGA'!$D:$D,O$1,'VIN -MEGA'!$K:$K,$A80)+SUMIFS('PXK-HÓA ĐƠN'!$R:$R,'PXK-HÓA ĐƠN'!$D:$D,O$1,'PXK-HÓA ĐƠN'!$K:$K,$A80)</f>
        <v>0</v>
      </c>
      <c r="P80" s="41">
        <f>SUMIFS('VIN -MEGA'!$R:$R,'VIN -MEGA'!$D:$D,P$1,'VIN -MEGA'!$K:$K,$A80)+SUMIFS('PXK-HÓA ĐƠN'!$R:$R,'PXK-HÓA ĐƠN'!$D:$D,P$1,'PXK-HÓA ĐƠN'!$K:$K,$A80)</f>
        <v>0</v>
      </c>
      <c r="Q80" s="41">
        <f>SUMIFS('VIN -MEGA'!$R:$R,'VIN -MEGA'!$D:$D,Q$1,'VIN -MEGA'!$K:$K,$A80)+SUMIFS('PXK-HÓA ĐƠN'!$R:$R,'PXK-HÓA ĐƠN'!$D:$D,Q$1,'PXK-HÓA ĐƠN'!$K:$K,$A80)</f>
        <v>0</v>
      </c>
      <c r="R80" s="41">
        <f>SUMIFS('VIN -MEGA'!$R:$R,'VIN -MEGA'!$D:$D,R$1,'VIN -MEGA'!$K:$K,$A80)+SUMIFS('PXK-HÓA ĐƠN'!$R:$R,'PXK-HÓA ĐƠN'!$D:$D,R$1,'PXK-HÓA ĐƠN'!$K:$K,$A80)</f>
        <v>0</v>
      </c>
      <c r="S80" s="41">
        <f>SUMIFS('VIN -MEGA'!$R:$R,'VIN -MEGA'!$D:$D,S$1,'VIN -MEGA'!$K:$K,$A80)+SUMIFS('PXK-HÓA ĐƠN'!$R:$R,'PXK-HÓA ĐƠN'!$D:$D,S$1,'PXK-HÓA ĐƠN'!$K:$K,$A80)</f>
        <v>0</v>
      </c>
      <c r="T80" s="41">
        <f>SUMIFS('VIN -MEGA'!$R:$R,'VIN -MEGA'!$D:$D,T$1,'VIN -MEGA'!$K:$K,$A80)+SUMIFS('PXK-HÓA ĐƠN'!$R:$R,'PXK-HÓA ĐƠN'!$D:$D,T$1,'PXK-HÓA ĐƠN'!$K:$K,$A80)</f>
        <v>0</v>
      </c>
      <c r="U80" s="41">
        <f>SUMIFS('VIN -MEGA'!$R:$R,'VIN -MEGA'!$D:$D,U$1,'VIN -MEGA'!$K:$K,$A80)+SUMIFS('PXK-HÓA ĐƠN'!$R:$R,'PXK-HÓA ĐƠN'!$D:$D,U$1,'PXK-HÓA ĐƠN'!$K:$K,$A80)</f>
        <v>0</v>
      </c>
      <c r="V80" s="41">
        <f>SUMIFS('VIN -MEGA'!$R:$R,'VIN -MEGA'!$D:$D,V$1,'VIN -MEGA'!$K:$K,$A80)+SUMIFS('PXK-HÓA ĐƠN'!$R:$R,'PXK-HÓA ĐƠN'!$D:$D,V$1,'PXK-HÓA ĐƠN'!$K:$K,$A80)</f>
        <v>0</v>
      </c>
      <c r="W80" s="41">
        <f>SUMIFS('VIN -MEGA'!$R:$R,'VIN -MEGA'!$D:$D,W$1,'VIN -MEGA'!$K:$K,$A80)+SUMIFS('PXK-HÓA ĐƠN'!$R:$R,'PXK-HÓA ĐƠN'!$D:$D,W$1,'PXK-HÓA ĐƠN'!$K:$K,$A80)</f>
        <v>0</v>
      </c>
      <c r="X80" s="41">
        <f>SUMIFS('VIN -MEGA'!$R:$R,'VIN -MEGA'!$D:$D,X$1,'VIN -MEGA'!$K:$K,$A80)+SUMIFS('PXK-HÓA ĐƠN'!$R:$R,'PXK-HÓA ĐƠN'!$D:$D,X$1,'PXK-HÓA ĐƠN'!$K:$K,$A80)</f>
        <v>0</v>
      </c>
      <c r="Y80" s="41">
        <f>SUMIFS('VIN -MEGA'!$R:$R,'VIN -MEGA'!$D:$D,Y$1,'VIN -MEGA'!$K:$K,$A80)+SUMIFS('PXK-HÓA ĐƠN'!$R:$R,'PXK-HÓA ĐƠN'!$D:$D,Y$1,'PXK-HÓA ĐƠN'!$K:$K,$A80)</f>
        <v>0</v>
      </c>
      <c r="Z80" s="41">
        <f>SUMIFS('VIN -MEGA'!$R:$R,'VIN -MEGA'!$D:$D,Z$1,'VIN -MEGA'!$K:$K,$A80)+SUMIFS('PXK-HÓA ĐƠN'!$R:$R,'PXK-HÓA ĐƠN'!$D:$D,Z$1,'PXK-HÓA ĐƠN'!$K:$K,$A80)</f>
        <v>0</v>
      </c>
      <c r="AA80" s="41">
        <f>SUMIFS('VIN -MEGA'!$R:$R,'VIN -MEGA'!$D:$D,AA$1,'VIN -MEGA'!$K:$K,$A80)+SUMIFS('PXK-HÓA ĐƠN'!$R:$R,'PXK-HÓA ĐƠN'!$D:$D,AA$1,'PXK-HÓA ĐƠN'!$K:$K,$A80)</f>
        <v>0</v>
      </c>
      <c r="AB80" s="41">
        <f>SUMIFS('VIN -MEGA'!$R:$R,'VIN -MEGA'!$D:$D,AB$1,'VIN -MEGA'!$K:$K,$A80)+SUMIFS('PXK-HÓA ĐƠN'!$R:$R,'PXK-HÓA ĐƠN'!$D:$D,AB$1,'PXK-HÓA ĐƠN'!$K:$K,$A80)</f>
        <v>0</v>
      </c>
      <c r="AC80" s="41">
        <f>SUMIFS('VIN -MEGA'!$R:$R,'VIN -MEGA'!$D:$D,AC$1,'VIN -MEGA'!$K:$K,$A80)+SUMIFS('PXK-HÓA ĐƠN'!$R:$R,'PXK-HÓA ĐƠN'!$D:$D,AC$1,'PXK-HÓA ĐƠN'!$K:$K,$A80)</f>
        <v>0</v>
      </c>
      <c r="AD80" s="41">
        <f>SUMIFS('VIN -MEGA'!$R:$R,'VIN -MEGA'!$D:$D,AD$1,'VIN -MEGA'!$K:$K,$A80)+SUMIFS('PXK-HÓA ĐƠN'!$R:$R,'PXK-HÓA ĐƠN'!$D:$D,AD$1,'PXK-HÓA ĐƠN'!$K:$K,$A80)</f>
        <v>0</v>
      </c>
      <c r="AE80" s="41">
        <f>SUMIFS('VIN -MEGA'!$R:$R,'VIN -MEGA'!$D:$D,AE$1,'VIN -MEGA'!$K:$K,$A80)+SUMIFS('PXK-HÓA ĐƠN'!$R:$R,'PXK-HÓA ĐƠN'!$D:$D,AE$1,'PXK-HÓA ĐƠN'!$K:$K,$A80)</f>
        <v>0</v>
      </c>
      <c r="AF80" s="41">
        <f>SUMIFS('VIN -MEGA'!$R:$R,'VIN -MEGA'!$D:$D,AF$1,'VIN -MEGA'!$K:$K,$A80)+SUMIFS('PXK-HÓA ĐƠN'!$R:$R,'PXK-HÓA ĐƠN'!$D:$D,AF$1,'PXK-HÓA ĐƠN'!$K:$K,$A80)</f>
        <v>0</v>
      </c>
      <c r="AG80" s="41">
        <f>SUMIFS('VIN -MEGA'!$R:$R,'VIN -MEGA'!$D:$D,AG$1,'VIN -MEGA'!$K:$K,$A80)+SUMIFS('PXK-HÓA ĐƠN'!$R:$R,'PXK-HÓA ĐƠN'!$D:$D,AG$1,'PXK-HÓA ĐƠN'!$K:$K,$A80)</f>
        <v>0</v>
      </c>
      <c r="AH80" s="41">
        <f>SUMIFS('VIN -MEGA'!$R:$R,'VIN -MEGA'!$D:$D,AH$1,'VIN -MEGA'!$K:$K,$A80)+SUMIFS('PXK-HÓA ĐƠN'!$R:$R,'PXK-HÓA ĐƠN'!$D:$D,AH$1,'PXK-HÓA ĐƠN'!$K:$K,$A80)</f>
        <v>0</v>
      </c>
      <c r="AI80" s="41">
        <f>SUMIFS('VIN -MEGA'!$R:$R,'VIN -MEGA'!$D:$D,AI$1,'VIN -MEGA'!$K:$K,$A80)+SUMIFS('PXK-HÓA ĐƠN'!$R:$R,'PXK-HÓA ĐƠN'!$D:$D,AI$1,'PXK-HÓA ĐƠN'!$K:$K,$A80)</f>
        <v>0</v>
      </c>
      <c r="AJ80" s="41">
        <f>SUMIFS('VIN -MEGA'!$R:$R,'VIN -MEGA'!$D:$D,AJ$1,'VIN -MEGA'!$K:$K,$A80)+SUMIFS('PXK-HÓA ĐƠN'!$R:$R,'PXK-HÓA ĐƠN'!$D:$D,AJ$1,'PXK-HÓA ĐƠN'!$K:$K,$A80)</f>
        <v>0</v>
      </c>
    </row>
    <row r="81" spans="1:36" ht="18.75" hidden="1" customHeight="1" x14ac:dyDescent="0.25">
      <c r="A81" s="23" t="s">
        <v>7674</v>
      </c>
      <c r="B81" s="22" t="s">
        <v>7675</v>
      </c>
      <c r="C81" s="24" t="s">
        <v>29</v>
      </c>
      <c r="D81" t="str">
        <f t="shared" si="3"/>
        <v>Không kinh doanh</v>
      </c>
      <c r="E81" s="43">
        <f t="shared" si="4"/>
        <v>0</v>
      </c>
      <c r="F81" s="43"/>
      <c r="G81" s="41">
        <f>SUMIFS('VIN -MEGA'!$R:$R,'VIN -MEGA'!$D:$D,G$1,'VIN -MEGA'!$K:$K,$A81)+SUMIFS('PXK-HÓA ĐƠN'!$R:$R,'PXK-HÓA ĐƠN'!$D:$D,G$1,'PXK-HÓA ĐƠN'!$K:$K,$A81)</f>
        <v>0</v>
      </c>
      <c r="H81" s="41">
        <f>SUMIFS('VIN -MEGA'!$R:$R,'VIN -MEGA'!$D:$D,H$1,'VIN -MEGA'!$K:$K,$A81)+SUMIFS('PXK-HÓA ĐƠN'!$R:$R,'PXK-HÓA ĐƠN'!$D:$D,H$1,'PXK-HÓA ĐƠN'!$K:$K,$A81)</f>
        <v>0</v>
      </c>
      <c r="I81" s="41">
        <f>SUMIFS('VIN -MEGA'!$R:$R,'VIN -MEGA'!$D:$D,I$1,'VIN -MEGA'!$K:$K,$A81)+SUMIFS('PXK-HÓA ĐƠN'!$R:$R,'PXK-HÓA ĐƠN'!$D:$D,I$1,'PXK-HÓA ĐƠN'!$K:$K,$A81)</f>
        <v>0</v>
      </c>
      <c r="J81" s="41">
        <f>SUMIFS('VIN -MEGA'!$R:$R,'VIN -MEGA'!$D:$D,J$1,'VIN -MEGA'!$K:$K,$A81)+SUMIFS('PXK-HÓA ĐƠN'!$R:$R,'PXK-HÓA ĐƠN'!$D:$D,J$1,'PXK-HÓA ĐƠN'!$K:$K,$A81)</f>
        <v>0</v>
      </c>
      <c r="K81" s="41">
        <f>SUMIFS('VIN -MEGA'!$R:$R,'VIN -MEGA'!$D:$D,K$1,'VIN -MEGA'!$K:$K,$A81)+SUMIFS('PXK-HÓA ĐƠN'!$R:$R,'PXK-HÓA ĐƠN'!$D:$D,K$1,'PXK-HÓA ĐƠN'!$K:$K,$A81)</f>
        <v>0</v>
      </c>
      <c r="L81" s="41">
        <f>SUMIFS('VIN -MEGA'!$R:$R,'VIN -MEGA'!$D:$D,L$1,'VIN -MEGA'!$K:$K,$A81)+SUMIFS('PXK-HÓA ĐƠN'!$R:$R,'PXK-HÓA ĐƠN'!$D:$D,L$1,'PXK-HÓA ĐƠN'!$K:$K,$A81)</f>
        <v>0</v>
      </c>
      <c r="M81" s="41">
        <f>SUMIFS('VIN -MEGA'!$R:$R,'VIN -MEGA'!$D:$D,M$1,'VIN -MEGA'!$K:$K,$A81)+SUMIFS('PXK-HÓA ĐƠN'!$R:$R,'PXK-HÓA ĐƠN'!$D:$D,M$1,'PXK-HÓA ĐƠN'!$K:$K,$A81)</f>
        <v>0</v>
      </c>
      <c r="N81" s="41">
        <f>SUMIFS('VIN -MEGA'!$R:$R,'VIN -MEGA'!$D:$D,N$1,'VIN -MEGA'!$K:$K,$A81)+SUMIFS('PXK-HÓA ĐƠN'!$R:$R,'PXK-HÓA ĐƠN'!$D:$D,N$1,'PXK-HÓA ĐƠN'!$K:$K,$A81)</f>
        <v>0</v>
      </c>
      <c r="O81" s="41">
        <f>SUMIFS('VIN -MEGA'!$R:$R,'VIN -MEGA'!$D:$D,O$1,'VIN -MEGA'!$K:$K,$A81)+SUMIFS('PXK-HÓA ĐƠN'!$R:$R,'PXK-HÓA ĐƠN'!$D:$D,O$1,'PXK-HÓA ĐƠN'!$K:$K,$A81)</f>
        <v>0</v>
      </c>
      <c r="P81" s="41">
        <f>SUMIFS('VIN -MEGA'!$R:$R,'VIN -MEGA'!$D:$D,P$1,'VIN -MEGA'!$K:$K,$A81)+SUMIFS('PXK-HÓA ĐƠN'!$R:$R,'PXK-HÓA ĐƠN'!$D:$D,P$1,'PXK-HÓA ĐƠN'!$K:$K,$A81)</f>
        <v>0</v>
      </c>
      <c r="Q81" s="41">
        <f>SUMIFS('VIN -MEGA'!$R:$R,'VIN -MEGA'!$D:$D,Q$1,'VIN -MEGA'!$K:$K,$A81)+SUMIFS('PXK-HÓA ĐƠN'!$R:$R,'PXK-HÓA ĐƠN'!$D:$D,Q$1,'PXK-HÓA ĐƠN'!$K:$K,$A81)</f>
        <v>0</v>
      </c>
      <c r="R81" s="41">
        <f>SUMIFS('VIN -MEGA'!$R:$R,'VIN -MEGA'!$D:$D,R$1,'VIN -MEGA'!$K:$K,$A81)+SUMIFS('PXK-HÓA ĐƠN'!$R:$R,'PXK-HÓA ĐƠN'!$D:$D,R$1,'PXK-HÓA ĐƠN'!$K:$K,$A81)</f>
        <v>0</v>
      </c>
      <c r="S81" s="41">
        <f>SUMIFS('VIN -MEGA'!$R:$R,'VIN -MEGA'!$D:$D,S$1,'VIN -MEGA'!$K:$K,$A81)+SUMIFS('PXK-HÓA ĐƠN'!$R:$R,'PXK-HÓA ĐƠN'!$D:$D,S$1,'PXK-HÓA ĐƠN'!$K:$K,$A81)</f>
        <v>0</v>
      </c>
      <c r="T81" s="41">
        <f>SUMIFS('VIN -MEGA'!$R:$R,'VIN -MEGA'!$D:$D,T$1,'VIN -MEGA'!$K:$K,$A81)+SUMIFS('PXK-HÓA ĐƠN'!$R:$R,'PXK-HÓA ĐƠN'!$D:$D,T$1,'PXK-HÓA ĐƠN'!$K:$K,$A81)</f>
        <v>0</v>
      </c>
      <c r="U81" s="41">
        <f>SUMIFS('VIN -MEGA'!$R:$R,'VIN -MEGA'!$D:$D,U$1,'VIN -MEGA'!$K:$K,$A81)+SUMIFS('PXK-HÓA ĐƠN'!$R:$R,'PXK-HÓA ĐƠN'!$D:$D,U$1,'PXK-HÓA ĐƠN'!$K:$K,$A81)</f>
        <v>0</v>
      </c>
      <c r="V81" s="41">
        <f>SUMIFS('VIN -MEGA'!$R:$R,'VIN -MEGA'!$D:$D,V$1,'VIN -MEGA'!$K:$K,$A81)+SUMIFS('PXK-HÓA ĐƠN'!$R:$R,'PXK-HÓA ĐƠN'!$D:$D,V$1,'PXK-HÓA ĐƠN'!$K:$K,$A81)</f>
        <v>0</v>
      </c>
      <c r="W81" s="41">
        <f>SUMIFS('VIN -MEGA'!$R:$R,'VIN -MEGA'!$D:$D,W$1,'VIN -MEGA'!$K:$K,$A81)+SUMIFS('PXK-HÓA ĐƠN'!$R:$R,'PXK-HÓA ĐƠN'!$D:$D,W$1,'PXK-HÓA ĐƠN'!$K:$K,$A81)</f>
        <v>0</v>
      </c>
      <c r="X81" s="41">
        <f>SUMIFS('VIN -MEGA'!$R:$R,'VIN -MEGA'!$D:$D,X$1,'VIN -MEGA'!$K:$K,$A81)+SUMIFS('PXK-HÓA ĐƠN'!$R:$R,'PXK-HÓA ĐƠN'!$D:$D,X$1,'PXK-HÓA ĐƠN'!$K:$K,$A81)</f>
        <v>0</v>
      </c>
      <c r="Y81" s="41">
        <f>SUMIFS('VIN -MEGA'!$R:$R,'VIN -MEGA'!$D:$D,Y$1,'VIN -MEGA'!$K:$K,$A81)+SUMIFS('PXK-HÓA ĐƠN'!$R:$R,'PXK-HÓA ĐƠN'!$D:$D,Y$1,'PXK-HÓA ĐƠN'!$K:$K,$A81)</f>
        <v>0</v>
      </c>
      <c r="Z81" s="41">
        <f>SUMIFS('VIN -MEGA'!$R:$R,'VIN -MEGA'!$D:$D,Z$1,'VIN -MEGA'!$K:$K,$A81)+SUMIFS('PXK-HÓA ĐƠN'!$R:$R,'PXK-HÓA ĐƠN'!$D:$D,Z$1,'PXK-HÓA ĐƠN'!$K:$K,$A81)</f>
        <v>0</v>
      </c>
      <c r="AA81" s="41">
        <f>SUMIFS('VIN -MEGA'!$R:$R,'VIN -MEGA'!$D:$D,AA$1,'VIN -MEGA'!$K:$K,$A81)+SUMIFS('PXK-HÓA ĐƠN'!$R:$R,'PXK-HÓA ĐƠN'!$D:$D,AA$1,'PXK-HÓA ĐƠN'!$K:$K,$A81)</f>
        <v>0</v>
      </c>
      <c r="AB81" s="41">
        <f>SUMIFS('VIN -MEGA'!$R:$R,'VIN -MEGA'!$D:$D,AB$1,'VIN -MEGA'!$K:$K,$A81)+SUMIFS('PXK-HÓA ĐƠN'!$R:$R,'PXK-HÓA ĐƠN'!$D:$D,AB$1,'PXK-HÓA ĐƠN'!$K:$K,$A81)</f>
        <v>0</v>
      </c>
      <c r="AC81" s="41">
        <f>SUMIFS('VIN -MEGA'!$R:$R,'VIN -MEGA'!$D:$D,AC$1,'VIN -MEGA'!$K:$K,$A81)+SUMIFS('PXK-HÓA ĐƠN'!$R:$R,'PXK-HÓA ĐƠN'!$D:$D,AC$1,'PXK-HÓA ĐƠN'!$K:$K,$A81)</f>
        <v>0</v>
      </c>
      <c r="AD81" s="41">
        <f>SUMIFS('VIN -MEGA'!$R:$R,'VIN -MEGA'!$D:$D,AD$1,'VIN -MEGA'!$K:$K,$A81)+SUMIFS('PXK-HÓA ĐƠN'!$R:$R,'PXK-HÓA ĐƠN'!$D:$D,AD$1,'PXK-HÓA ĐƠN'!$K:$K,$A81)</f>
        <v>0</v>
      </c>
      <c r="AE81" s="41">
        <f>SUMIFS('VIN -MEGA'!$R:$R,'VIN -MEGA'!$D:$D,AE$1,'VIN -MEGA'!$K:$K,$A81)+SUMIFS('PXK-HÓA ĐƠN'!$R:$R,'PXK-HÓA ĐƠN'!$D:$D,AE$1,'PXK-HÓA ĐƠN'!$K:$K,$A81)</f>
        <v>0</v>
      </c>
      <c r="AF81" s="41">
        <f>SUMIFS('VIN -MEGA'!$R:$R,'VIN -MEGA'!$D:$D,AF$1,'VIN -MEGA'!$K:$K,$A81)+SUMIFS('PXK-HÓA ĐƠN'!$R:$R,'PXK-HÓA ĐƠN'!$D:$D,AF$1,'PXK-HÓA ĐƠN'!$K:$K,$A81)</f>
        <v>0</v>
      </c>
      <c r="AG81" s="41">
        <f>SUMIFS('VIN -MEGA'!$R:$R,'VIN -MEGA'!$D:$D,AG$1,'VIN -MEGA'!$K:$K,$A81)+SUMIFS('PXK-HÓA ĐƠN'!$R:$R,'PXK-HÓA ĐƠN'!$D:$D,AG$1,'PXK-HÓA ĐƠN'!$K:$K,$A81)</f>
        <v>0</v>
      </c>
      <c r="AH81" s="41">
        <f>SUMIFS('VIN -MEGA'!$R:$R,'VIN -MEGA'!$D:$D,AH$1,'VIN -MEGA'!$K:$K,$A81)+SUMIFS('PXK-HÓA ĐƠN'!$R:$R,'PXK-HÓA ĐƠN'!$D:$D,AH$1,'PXK-HÓA ĐƠN'!$K:$K,$A81)</f>
        <v>0</v>
      </c>
      <c r="AI81" s="41">
        <f>SUMIFS('VIN -MEGA'!$R:$R,'VIN -MEGA'!$D:$D,AI$1,'VIN -MEGA'!$K:$K,$A81)+SUMIFS('PXK-HÓA ĐƠN'!$R:$R,'PXK-HÓA ĐƠN'!$D:$D,AI$1,'PXK-HÓA ĐƠN'!$K:$K,$A81)</f>
        <v>0</v>
      </c>
      <c r="AJ81" s="41">
        <f>SUMIFS('VIN -MEGA'!$R:$R,'VIN -MEGA'!$D:$D,AJ$1,'VIN -MEGA'!$K:$K,$A81)+SUMIFS('PXK-HÓA ĐƠN'!$R:$R,'PXK-HÓA ĐƠN'!$D:$D,AJ$1,'PXK-HÓA ĐƠN'!$K:$K,$A81)</f>
        <v>0</v>
      </c>
    </row>
    <row r="82" spans="1:36" ht="18.75" customHeight="1" x14ac:dyDescent="0.25">
      <c r="A82" s="23" t="s">
        <v>565</v>
      </c>
      <c r="B82" s="22" t="s">
        <v>566</v>
      </c>
      <c r="C82" s="24" t="s">
        <v>29</v>
      </c>
      <c r="D82" t="str">
        <f t="shared" si="3"/>
        <v>Đang kinh doanh</v>
      </c>
      <c r="E82" s="43">
        <f t="shared" si="4"/>
        <v>8</v>
      </c>
      <c r="F82" s="43"/>
      <c r="G82" s="41">
        <f>SUMIFS('VIN -MEGA'!$R:$R,'VIN -MEGA'!$D:$D,G$1,'VIN -MEGA'!$K:$K,$A82)+SUMIFS('PXK-HÓA ĐƠN'!$R:$R,'PXK-HÓA ĐƠN'!$D:$D,G$1,'PXK-HÓA ĐƠN'!$K:$K,$A82)</f>
        <v>0</v>
      </c>
      <c r="H82" s="41">
        <f>SUMIFS('VIN -MEGA'!$R:$R,'VIN -MEGA'!$D:$D,H$1,'VIN -MEGA'!$K:$K,$A82)+SUMIFS('PXK-HÓA ĐƠN'!$R:$R,'PXK-HÓA ĐƠN'!$D:$D,H$1,'PXK-HÓA ĐƠN'!$K:$K,$A82)</f>
        <v>0</v>
      </c>
      <c r="I82" s="41">
        <f>SUMIFS('VIN -MEGA'!$R:$R,'VIN -MEGA'!$D:$D,I$1,'VIN -MEGA'!$K:$K,$A82)+SUMIFS('PXK-HÓA ĐƠN'!$R:$R,'PXK-HÓA ĐƠN'!$D:$D,I$1,'PXK-HÓA ĐƠN'!$K:$K,$A82)</f>
        <v>0</v>
      </c>
      <c r="J82" s="41">
        <f>SUMIFS('VIN -MEGA'!$R:$R,'VIN -MEGA'!$D:$D,J$1,'VIN -MEGA'!$K:$K,$A82)+SUMIFS('PXK-HÓA ĐƠN'!$R:$R,'PXK-HÓA ĐƠN'!$D:$D,J$1,'PXK-HÓA ĐƠN'!$K:$K,$A82)</f>
        <v>0</v>
      </c>
      <c r="K82" s="41">
        <f>SUMIFS('VIN -MEGA'!$R:$R,'VIN -MEGA'!$D:$D,K$1,'VIN -MEGA'!$K:$K,$A82)+SUMIFS('PXK-HÓA ĐƠN'!$R:$R,'PXK-HÓA ĐƠN'!$D:$D,K$1,'PXK-HÓA ĐƠN'!$K:$K,$A82)</f>
        <v>0</v>
      </c>
      <c r="L82" s="41">
        <f>SUMIFS('VIN -MEGA'!$R:$R,'VIN -MEGA'!$D:$D,L$1,'VIN -MEGA'!$K:$K,$A82)+SUMIFS('PXK-HÓA ĐƠN'!$R:$R,'PXK-HÓA ĐƠN'!$D:$D,L$1,'PXK-HÓA ĐƠN'!$K:$K,$A82)</f>
        <v>8</v>
      </c>
      <c r="M82" s="41">
        <f>SUMIFS('VIN -MEGA'!$R:$R,'VIN -MEGA'!$D:$D,M$1,'VIN -MEGA'!$K:$K,$A82)+SUMIFS('PXK-HÓA ĐƠN'!$R:$R,'PXK-HÓA ĐƠN'!$D:$D,M$1,'PXK-HÓA ĐƠN'!$K:$K,$A82)</f>
        <v>0</v>
      </c>
      <c r="N82" s="41">
        <f>SUMIFS('VIN -MEGA'!$R:$R,'VIN -MEGA'!$D:$D,N$1,'VIN -MEGA'!$K:$K,$A82)+SUMIFS('PXK-HÓA ĐƠN'!$R:$R,'PXK-HÓA ĐƠN'!$D:$D,N$1,'PXK-HÓA ĐƠN'!$K:$K,$A82)</f>
        <v>0</v>
      </c>
      <c r="O82" s="41">
        <f>SUMIFS('VIN -MEGA'!$R:$R,'VIN -MEGA'!$D:$D,O$1,'VIN -MEGA'!$K:$K,$A82)+SUMIFS('PXK-HÓA ĐƠN'!$R:$R,'PXK-HÓA ĐƠN'!$D:$D,O$1,'PXK-HÓA ĐƠN'!$K:$K,$A82)</f>
        <v>0</v>
      </c>
      <c r="P82" s="41">
        <f>SUMIFS('VIN -MEGA'!$R:$R,'VIN -MEGA'!$D:$D,P$1,'VIN -MEGA'!$K:$K,$A82)+SUMIFS('PXK-HÓA ĐƠN'!$R:$R,'PXK-HÓA ĐƠN'!$D:$D,P$1,'PXK-HÓA ĐƠN'!$K:$K,$A82)</f>
        <v>0</v>
      </c>
      <c r="Q82" s="41">
        <f>SUMIFS('VIN -MEGA'!$R:$R,'VIN -MEGA'!$D:$D,Q$1,'VIN -MEGA'!$K:$K,$A82)+SUMIFS('PXK-HÓA ĐƠN'!$R:$R,'PXK-HÓA ĐƠN'!$D:$D,Q$1,'PXK-HÓA ĐƠN'!$K:$K,$A82)</f>
        <v>0</v>
      </c>
      <c r="R82" s="41">
        <f>SUMIFS('VIN -MEGA'!$R:$R,'VIN -MEGA'!$D:$D,R$1,'VIN -MEGA'!$K:$K,$A82)+SUMIFS('PXK-HÓA ĐƠN'!$R:$R,'PXK-HÓA ĐƠN'!$D:$D,R$1,'PXK-HÓA ĐƠN'!$K:$K,$A82)</f>
        <v>0</v>
      </c>
      <c r="S82" s="41">
        <f>SUMIFS('VIN -MEGA'!$R:$R,'VIN -MEGA'!$D:$D,S$1,'VIN -MEGA'!$K:$K,$A82)+SUMIFS('PXK-HÓA ĐƠN'!$R:$R,'PXK-HÓA ĐƠN'!$D:$D,S$1,'PXK-HÓA ĐƠN'!$K:$K,$A82)</f>
        <v>0</v>
      </c>
      <c r="T82" s="41">
        <f>SUMIFS('VIN -MEGA'!$R:$R,'VIN -MEGA'!$D:$D,T$1,'VIN -MEGA'!$K:$K,$A82)+SUMIFS('PXK-HÓA ĐƠN'!$R:$R,'PXK-HÓA ĐƠN'!$D:$D,T$1,'PXK-HÓA ĐƠN'!$K:$K,$A82)</f>
        <v>0</v>
      </c>
      <c r="U82" s="41">
        <f>SUMIFS('VIN -MEGA'!$R:$R,'VIN -MEGA'!$D:$D,U$1,'VIN -MEGA'!$K:$K,$A82)+SUMIFS('PXK-HÓA ĐƠN'!$R:$R,'PXK-HÓA ĐƠN'!$D:$D,U$1,'PXK-HÓA ĐƠN'!$K:$K,$A82)</f>
        <v>0</v>
      </c>
      <c r="V82" s="41">
        <f>SUMIFS('VIN -MEGA'!$R:$R,'VIN -MEGA'!$D:$D,V$1,'VIN -MEGA'!$K:$K,$A82)+SUMIFS('PXK-HÓA ĐƠN'!$R:$R,'PXK-HÓA ĐƠN'!$D:$D,V$1,'PXK-HÓA ĐƠN'!$K:$K,$A82)</f>
        <v>0</v>
      </c>
      <c r="W82" s="41">
        <f>SUMIFS('VIN -MEGA'!$R:$R,'VIN -MEGA'!$D:$D,W$1,'VIN -MEGA'!$K:$K,$A82)+SUMIFS('PXK-HÓA ĐƠN'!$R:$R,'PXK-HÓA ĐƠN'!$D:$D,W$1,'PXK-HÓA ĐƠN'!$K:$K,$A82)</f>
        <v>0</v>
      </c>
      <c r="X82" s="41">
        <f>SUMIFS('VIN -MEGA'!$R:$R,'VIN -MEGA'!$D:$D,X$1,'VIN -MEGA'!$K:$K,$A82)+SUMIFS('PXK-HÓA ĐƠN'!$R:$R,'PXK-HÓA ĐƠN'!$D:$D,X$1,'PXK-HÓA ĐƠN'!$K:$K,$A82)</f>
        <v>0</v>
      </c>
      <c r="Y82" s="41">
        <f>SUMIFS('VIN -MEGA'!$R:$R,'VIN -MEGA'!$D:$D,Y$1,'VIN -MEGA'!$K:$K,$A82)+SUMIFS('PXK-HÓA ĐƠN'!$R:$R,'PXK-HÓA ĐƠN'!$D:$D,Y$1,'PXK-HÓA ĐƠN'!$K:$K,$A82)</f>
        <v>0</v>
      </c>
      <c r="Z82" s="41">
        <f>SUMIFS('VIN -MEGA'!$R:$R,'VIN -MEGA'!$D:$D,Z$1,'VIN -MEGA'!$K:$K,$A82)+SUMIFS('PXK-HÓA ĐƠN'!$R:$R,'PXK-HÓA ĐƠN'!$D:$D,Z$1,'PXK-HÓA ĐƠN'!$K:$K,$A82)</f>
        <v>0</v>
      </c>
      <c r="AA82" s="41">
        <f>SUMIFS('VIN -MEGA'!$R:$R,'VIN -MEGA'!$D:$D,AA$1,'VIN -MEGA'!$K:$K,$A82)+SUMIFS('PXK-HÓA ĐƠN'!$R:$R,'PXK-HÓA ĐƠN'!$D:$D,AA$1,'PXK-HÓA ĐƠN'!$K:$K,$A82)</f>
        <v>0</v>
      </c>
      <c r="AB82" s="41">
        <f>SUMIFS('VIN -MEGA'!$R:$R,'VIN -MEGA'!$D:$D,AB$1,'VIN -MEGA'!$K:$K,$A82)+SUMIFS('PXK-HÓA ĐƠN'!$R:$R,'PXK-HÓA ĐƠN'!$D:$D,AB$1,'PXK-HÓA ĐƠN'!$K:$K,$A82)</f>
        <v>0</v>
      </c>
      <c r="AC82" s="41">
        <f>SUMIFS('VIN -MEGA'!$R:$R,'VIN -MEGA'!$D:$D,AC$1,'VIN -MEGA'!$K:$K,$A82)+SUMIFS('PXK-HÓA ĐƠN'!$R:$R,'PXK-HÓA ĐƠN'!$D:$D,AC$1,'PXK-HÓA ĐƠN'!$K:$K,$A82)</f>
        <v>0</v>
      </c>
      <c r="AD82" s="41">
        <f>SUMIFS('VIN -MEGA'!$R:$R,'VIN -MEGA'!$D:$D,AD$1,'VIN -MEGA'!$K:$K,$A82)+SUMIFS('PXK-HÓA ĐƠN'!$R:$R,'PXK-HÓA ĐƠN'!$D:$D,AD$1,'PXK-HÓA ĐƠN'!$K:$K,$A82)</f>
        <v>0</v>
      </c>
      <c r="AE82" s="41">
        <f>SUMIFS('VIN -MEGA'!$R:$R,'VIN -MEGA'!$D:$D,AE$1,'VIN -MEGA'!$K:$K,$A82)+SUMIFS('PXK-HÓA ĐƠN'!$R:$R,'PXK-HÓA ĐƠN'!$D:$D,AE$1,'PXK-HÓA ĐƠN'!$K:$K,$A82)</f>
        <v>0</v>
      </c>
      <c r="AF82" s="41">
        <f>SUMIFS('VIN -MEGA'!$R:$R,'VIN -MEGA'!$D:$D,AF$1,'VIN -MEGA'!$K:$K,$A82)+SUMIFS('PXK-HÓA ĐƠN'!$R:$R,'PXK-HÓA ĐƠN'!$D:$D,AF$1,'PXK-HÓA ĐƠN'!$K:$K,$A82)</f>
        <v>0</v>
      </c>
      <c r="AG82" s="41">
        <f>SUMIFS('VIN -MEGA'!$R:$R,'VIN -MEGA'!$D:$D,AG$1,'VIN -MEGA'!$K:$K,$A82)+SUMIFS('PXK-HÓA ĐƠN'!$R:$R,'PXK-HÓA ĐƠN'!$D:$D,AG$1,'PXK-HÓA ĐƠN'!$K:$K,$A82)</f>
        <v>0</v>
      </c>
      <c r="AH82" s="41">
        <f>SUMIFS('VIN -MEGA'!$R:$R,'VIN -MEGA'!$D:$D,AH$1,'VIN -MEGA'!$K:$K,$A82)+SUMIFS('PXK-HÓA ĐƠN'!$R:$R,'PXK-HÓA ĐƠN'!$D:$D,AH$1,'PXK-HÓA ĐƠN'!$K:$K,$A82)</f>
        <v>0</v>
      </c>
      <c r="AI82" s="41">
        <f>SUMIFS('VIN -MEGA'!$R:$R,'VIN -MEGA'!$D:$D,AI$1,'VIN -MEGA'!$K:$K,$A82)+SUMIFS('PXK-HÓA ĐƠN'!$R:$R,'PXK-HÓA ĐƠN'!$D:$D,AI$1,'PXK-HÓA ĐƠN'!$K:$K,$A82)</f>
        <v>0</v>
      </c>
      <c r="AJ82" s="41">
        <f>SUMIFS('VIN -MEGA'!$R:$R,'VIN -MEGA'!$D:$D,AJ$1,'VIN -MEGA'!$K:$K,$A82)+SUMIFS('PXK-HÓA ĐƠN'!$R:$R,'PXK-HÓA ĐƠN'!$D:$D,AJ$1,'PXK-HÓA ĐƠN'!$K:$K,$A82)</f>
        <v>0</v>
      </c>
    </row>
    <row r="83" spans="1:36" ht="18.75" hidden="1" customHeight="1" x14ac:dyDescent="0.25">
      <c r="A83" s="23" t="s">
        <v>7676</v>
      </c>
      <c r="B83" s="22" t="s">
        <v>7677</v>
      </c>
      <c r="C83" s="24" t="s">
        <v>29</v>
      </c>
      <c r="D83" t="str">
        <f t="shared" si="3"/>
        <v>Không kinh doanh</v>
      </c>
      <c r="E83" s="43">
        <f t="shared" si="4"/>
        <v>0</v>
      </c>
      <c r="F83" s="43"/>
      <c r="G83" s="41">
        <f>SUMIFS('VIN -MEGA'!$R:$R,'VIN -MEGA'!$D:$D,G$1,'VIN -MEGA'!$K:$K,$A83)+SUMIFS('PXK-HÓA ĐƠN'!$R:$R,'PXK-HÓA ĐƠN'!$D:$D,G$1,'PXK-HÓA ĐƠN'!$K:$K,$A83)</f>
        <v>0</v>
      </c>
      <c r="H83" s="41">
        <f>SUMIFS('VIN -MEGA'!$R:$R,'VIN -MEGA'!$D:$D,H$1,'VIN -MEGA'!$K:$K,$A83)+SUMIFS('PXK-HÓA ĐƠN'!$R:$R,'PXK-HÓA ĐƠN'!$D:$D,H$1,'PXK-HÓA ĐƠN'!$K:$K,$A83)</f>
        <v>0</v>
      </c>
      <c r="I83" s="41">
        <f>SUMIFS('VIN -MEGA'!$R:$R,'VIN -MEGA'!$D:$D,I$1,'VIN -MEGA'!$K:$K,$A83)+SUMIFS('PXK-HÓA ĐƠN'!$R:$R,'PXK-HÓA ĐƠN'!$D:$D,I$1,'PXK-HÓA ĐƠN'!$K:$K,$A83)</f>
        <v>0</v>
      </c>
      <c r="J83" s="41">
        <f>SUMIFS('VIN -MEGA'!$R:$R,'VIN -MEGA'!$D:$D,J$1,'VIN -MEGA'!$K:$K,$A83)+SUMIFS('PXK-HÓA ĐƠN'!$R:$R,'PXK-HÓA ĐƠN'!$D:$D,J$1,'PXK-HÓA ĐƠN'!$K:$K,$A83)</f>
        <v>0</v>
      </c>
      <c r="K83" s="41">
        <f>SUMIFS('VIN -MEGA'!$R:$R,'VIN -MEGA'!$D:$D,K$1,'VIN -MEGA'!$K:$K,$A83)+SUMIFS('PXK-HÓA ĐƠN'!$R:$R,'PXK-HÓA ĐƠN'!$D:$D,K$1,'PXK-HÓA ĐƠN'!$K:$K,$A83)</f>
        <v>0</v>
      </c>
      <c r="L83" s="41">
        <f>SUMIFS('VIN -MEGA'!$R:$R,'VIN -MEGA'!$D:$D,L$1,'VIN -MEGA'!$K:$K,$A83)+SUMIFS('PXK-HÓA ĐƠN'!$R:$R,'PXK-HÓA ĐƠN'!$D:$D,L$1,'PXK-HÓA ĐƠN'!$K:$K,$A83)</f>
        <v>0</v>
      </c>
      <c r="M83" s="41">
        <f>SUMIFS('VIN -MEGA'!$R:$R,'VIN -MEGA'!$D:$D,M$1,'VIN -MEGA'!$K:$K,$A83)+SUMIFS('PXK-HÓA ĐƠN'!$R:$R,'PXK-HÓA ĐƠN'!$D:$D,M$1,'PXK-HÓA ĐƠN'!$K:$K,$A83)</f>
        <v>0</v>
      </c>
      <c r="N83" s="41">
        <f>SUMIFS('VIN -MEGA'!$R:$R,'VIN -MEGA'!$D:$D,N$1,'VIN -MEGA'!$K:$K,$A83)+SUMIFS('PXK-HÓA ĐƠN'!$R:$R,'PXK-HÓA ĐƠN'!$D:$D,N$1,'PXK-HÓA ĐƠN'!$K:$K,$A83)</f>
        <v>0</v>
      </c>
      <c r="O83" s="41">
        <f>SUMIFS('VIN -MEGA'!$R:$R,'VIN -MEGA'!$D:$D,O$1,'VIN -MEGA'!$K:$K,$A83)+SUMIFS('PXK-HÓA ĐƠN'!$R:$R,'PXK-HÓA ĐƠN'!$D:$D,O$1,'PXK-HÓA ĐƠN'!$K:$K,$A83)</f>
        <v>0</v>
      </c>
      <c r="P83" s="41">
        <f>SUMIFS('VIN -MEGA'!$R:$R,'VIN -MEGA'!$D:$D,P$1,'VIN -MEGA'!$K:$K,$A83)+SUMIFS('PXK-HÓA ĐƠN'!$R:$R,'PXK-HÓA ĐƠN'!$D:$D,P$1,'PXK-HÓA ĐƠN'!$K:$K,$A83)</f>
        <v>0</v>
      </c>
      <c r="Q83" s="41">
        <f>SUMIFS('VIN -MEGA'!$R:$R,'VIN -MEGA'!$D:$D,Q$1,'VIN -MEGA'!$K:$K,$A83)+SUMIFS('PXK-HÓA ĐƠN'!$R:$R,'PXK-HÓA ĐƠN'!$D:$D,Q$1,'PXK-HÓA ĐƠN'!$K:$K,$A83)</f>
        <v>0</v>
      </c>
      <c r="R83" s="41">
        <f>SUMIFS('VIN -MEGA'!$R:$R,'VIN -MEGA'!$D:$D,R$1,'VIN -MEGA'!$K:$K,$A83)+SUMIFS('PXK-HÓA ĐƠN'!$R:$R,'PXK-HÓA ĐƠN'!$D:$D,R$1,'PXK-HÓA ĐƠN'!$K:$K,$A83)</f>
        <v>0</v>
      </c>
      <c r="S83" s="41">
        <f>SUMIFS('VIN -MEGA'!$R:$R,'VIN -MEGA'!$D:$D,S$1,'VIN -MEGA'!$K:$K,$A83)+SUMIFS('PXK-HÓA ĐƠN'!$R:$R,'PXK-HÓA ĐƠN'!$D:$D,S$1,'PXK-HÓA ĐƠN'!$K:$K,$A83)</f>
        <v>0</v>
      </c>
      <c r="T83" s="41">
        <f>SUMIFS('VIN -MEGA'!$R:$R,'VIN -MEGA'!$D:$D,T$1,'VIN -MEGA'!$K:$K,$A83)+SUMIFS('PXK-HÓA ĐƠN'!$R:$R,'PXK-HÓA ĐƠN'!$D:$D,T$1,'PXK-HÓA ĐƠN'!$K:$K,$A83)</f>
        <v>0</v>
      </c>
      <c r="U83" s="41">
        <f>SUMIFS('VIN -MEGA'!$R:$R,'VIN -MEGA'!$D:$D,U$1,'VIN -MEGA'!$K:$K,$A83)+SUMIFS('PXK-HÓA ĐƠN'!$R:$R,'PXK-HÓA ĐƠN'!$D:$D,U$1,'PXK-HÓA ĐƠN'!$K:$K,$A83)</f>
        <v>0</v>
      </c>
      <c r="V83" s="41">
        <f>SUMIFS('VIN -MEGA'!$R:$R,'VIN -MEGA'!$D:$D,V$1,'VIN -MEGA'!$K:$K,$A83)+SUMIFS('PXK-HÓA ĐƠN'!$R:$R,'PXK-HÓA ĐƠN'!$D:$D,V$1,'PXK-HÓA ĐƠN'!$K:$K,$A83)</f>
        <v>0</v>
      </c>
      <c r="W83" s="41">
        <f>SUMIFS('VIN -MEGA'!$R:$R,'VIN -MEGA'!$D:$D,W$1,'VIN -MEGA'!$K:$K,$A83)+SUMIFS('PXK-HÓA ĐƠN'!$R:$R,'PXK-HÓA ĐƠN'!$D:$D,W$1,'PXK-HÓA ĐƠN'!$K:$K,$A83)</f>
        <v>0</v>
      </c>
      <c r="X83" s="41">
        <f>SUMIFS('VIN -MEGA'!$R:$R,'VIN -MEGA'!$D:$D,X$1,'VIN -MEGA'!$K:$K,$A83)+SUMIFS('PXK-HÓA ĐƠN'!$R:$R,'PXK-HÓA ĐƠN'!$D:$D,X$1,'PXK-HÓA ĐƠN'!$K:$K,$A83)</f>
        <v>0</v>
      </c>
      <c r="Y83" s="41">
        <f>SUMIFS('VIN -MEGA'!$R:$R,'VIN -MEGA'!$D:$D,Y$1,'VIN -MEGA'!$K:$K,$A83)+SUMIFS('PXK-HÓA ĐƠN'!$R:$R,'PXK-HÓA ĐƠN'!$D:$D,Y$1,'PXK-HÓA ĐƠN'!$K:$K,$A83)</f>
        <v>0</v>
      </c>
      <c r="Z83" s="41">
        <f>SUMIFS('VIN -MEGA'!$R:$R,'VIN -MEGA'!$D:$D,Z$1,'VIN -MEGA'!$K:$K,$A83)+SUMIFS('PXK-HÓA ĐƠN'!$R:$R,'PXK-HÓA ĐƠN'!$D:$D,Z$1,'PXK-HÓA ĐƠN'!$K:$K,$A83)</f>
        <v>0</v>
      </c>
      <c r="AA83" s="41">
        <f>SUMIFS('VIN -MEGA'!$R:$R,'VIN -MEGA'!$D:$D,AA$1,'VIN -MEGA'!$K:$K,$A83)+SUMIFS('PXK-HÓA ĐƠN'!$R:$R,'PXK-HÓA ĐƠN'!$D:$D,AA$1,'PXK-HÓA ĐƠN'!$K:$K,$A83)</f>
        <v>0</v>
      </c>
      <c r="AB83" s="41">
        <f>SUMIFS('VIN -MEGA'!$R:$R,'VIN -MEGA'!$D:$D,AB$1,'VIN -MEGA'!$K:$K,$A83)+SUMIFS('PXK-HÓA ĐƠN'!$R:$R,'PXK-HÓA ĐƠN'!$D:$D,AB$1,'PXK-HÓA ĐƠN'!$K:$K,$A83)</f>
        <v>0</v>
      </c>
      <c r="AC83" s="41">
        <f>SUMIFS('VIN -MEGA'!$R:$R,'VIN -MEGA'!$D:$D,AC$1,'VIN -MEGA'!$K:$K,$A83)+SUMIFS('PXK-HÓA ĐƠN'!$R:$R,'PXK-HÓA ĐƠN'!$D:$D,AC$1,'PXK-HÓA ĐƠN'!$K:$K,$A83)</f>
        <v>0</v>
      </c>
      <c r="AD83" s="41">
        <f>SUMIFS('VIN -MEGA'!$R:$R,'VIN -MEGA'!$D:$D,AD$1,'VIN -MEGA'!$K:$K,$A83)+SUMIFS('PXK-HÓA ĐƠN'!$R:$R,'PXK-HÓA ĐƠN'!$D:$D,AD$1,'PXK-HÓA ĐƠN'!$K:$K,$A83)</f>
        <v>0</v>
      </c>
      <c r="AE83" s="41">
        <f>SUMIFS('VIN -MEGA'!$R:$R,'VIN -MEGA'!$D:$D,AE$1,'VIN -MEGA'!$K:$K,$A83)+SUMIFS('PXK-HÓA ĐƠN'!$R:$R,'PXK-HÓA ĐƠN'!$D:$D,AE$1,'PXK-HÓA ĐƠN'!$K:$K,$A83)</f>
        <v>0</v>
      </c>
      <c r="AF83" s="41">
        <f>SUMIFS('VIN -MEGA'!$R:$R,'VIN -MEGA'!$D:$D,AF$1,'VIN -MEGA'!$K:$K,$A83)+SUMIFS('PXK-HÓA ĐƠN'!$R:$R,'PXK-HÓA ĐƠN'!$D:$D,AF$1,'PXK-HÓA ĐƠN'!$K:$K,$A83)</f>
        <v>0</v>
      </c>
      <c r="AG83" s="41">
        <f>SUMIFS('VIN -MEGA'!$R:$R,'VIN -MEGA'!$D:$D,AG$1,'VIN -MEGA'!$K:$K,$A83)+SUMIFS('PXK-HÓA ĐƠN'!$R:$R,'PXK-HÓA ĐƠN'!$D:$D,AG$1,'PXK-HÓA ĐƠN'!$K:$K,$A83)</f>
        <v>0</v>
      </c>
      <c r="AH83" s="41">
        <f>SUMIFS('VIN -MEGA'!$R:$R,'VIN -MEGA'!$D:$D,AH$1,'VIN -MEGA'!$K:$K,$A83)+SUMIFS('PXK-HÓA ĐƠN'!$R:$R,'PXK-HÓA ĐƠN'!$D:$D,AH$1,'PXK-HÓA ĐƠN'!$K:$K,$A83)</f>
        <v>0</v>
      </c>
      <c r="AI83" s="41">
        <f>SUMIFS('VIN -MEGA'!$R:$R,'VIN -MEGA'!$D:$D,AI$1,'VIN -MEGA'!$K:$K,$A83)+SUMIFS('PXK-HÓA ĐƠN'!$R:$R,'PXK-HÓA ĐƠN'!$D:$D,AI$1,'PXK-HÓA ĐƠN'!$K:$K,$A83)</f>
        <v>0</v>
      </c>
      <c r="AJ83" s="41">
        <f>SUMIFS('VIN -MEGA'!$R:$R,'VIN -MEGA'!$D:$D,AJ$1,'VIN -MEGA'!$K:$K,$A83)+SUMIFS('PXK-HÓA ĐƠN'!$R:$R,'PXK-HÓA ĐƠN'!$D:$D,AJ$1,'PXK-HÓA ĐƠN'!$K:$K,$A83)</f>
        <v>0</v>
      </c>
    </row>
    <row r="84" spans="1:36" ht="18.75" customHeight="1" x14ac:dyDescent="0.25">
      <c r="A84" s="23" t="s">
        <v>600</v>
      </c>
      <c r="B84" s="22" t="s">
        <v>601</v>
      </c>
      <c r="C84" s="24" t="s">
        <v>1762</v>
      </c>
      <c r="D84" t="str">
        <f t="shared" si="3"/>
        <v>Đang kinh doanh</v>
      </c>
      <c r="E84" s="43">
        <f t="shared" si="4"/>
        <v>165</v>
      </c>
      <c r="F84" s="43"/>
      <c r="G84" s="41">
        <f>SUMIFS('VIN -MEGA'!$R:$R,'VIN -MEGA'!$D:$D,G$1,'VIN -MEGA'!$K:$K,$A84)+SUMIFS('PXK-HÓA ĐƠN'!$R:$R,'PXK-HÓA ĐƠN'!$D:$D,G$1,'PXK-HÓA ĐƠN'!$K:$K,$A84)</f>
        <v>0</v>
      </c>
      <c r="H84" s="41">
        <f>SUMIFS('VIN -MEGA'!$R:$R,'VIN -MEGA'!$D:$D,H$1,'VIN -MEGA'!$K:$K,$A84)+SUMIFS('PXK-HÓA ĐƠN'!$R:$R,'PXK-HÓA ĐƠN'!$D:$D,H$1,'PXK-HÓA ĐƠN'!$K:$K,$A84)</f>
        <v>0</v>
      </c>
      <c r="I84" s="41">
        <f>SUMIFS('VIN -MEGA'!$R:$R,'VIN -MEGA'!$D:$D,I$1,'VIN -MEGA'!$K:$K,$A84)+SUMIFS('PXK-HÓA ĐƠN'!$R:$R,'PXK-HÓA ĐƠN'!$D:$D,I$1,'PXK-HÓA ĐƠN'!$K:$K,$A84)</f>
        <v>11</v>
      </c>
      <c r="J84" s="41">
        <f>SUMIFS('VIN -MEGA'!$R:$R,'VIN -MEGA'!$D:$D,J$1,'VIN -MEGA'!$K:$K,$A84)+SUMIFS('PXK-HÓA ĐƠN'!$R:$R,'PXK-HÓA ĐƠN'!$D:$D,J$1,'PXK-HÓA ĐƠN'!$K:$K,$A84)</f>
        <v>13</v>
      </c>
      <c r="K84" s="41">
        <f>SUMIFS('VIN -MEGA'!$R:$R,'VIN -MEGA'!$D:$D,K$1,'VIN -MEGA'!$K:$K,$A84)+SUMIFS('PXK-HÓA ĐƠN'!$R:$R,'PXK-HÓA ĐƠN'!$D:$D,K$1,'PXK-HÓA ĐƠN'!$K:$K,$A84)</f>
        <v>13</v>
      </c>
      <c r="L84" s="41">
        <f>SUMIFS('VIN -MEGA'!$R:$R,'VIN -MEGA'!$D:$D,L$1,'VIN -MEGA'!$K:$K,$A84)+SUMIFS('PXK-HÓA ĐƠN'!$R:$R,'PXK-HÓA ĐƠN'!$D:$D,L$1,'PXK-HÓA ĐƠN'!$K:$K,$A84)</f>
        <v>2</v>
      </c>
      <c r="M84" s="41">
        <f>SUMIFS('VIN -MEGA'!$R:$R,'VIN -MEGA'!$D:$D,M$1,'VIN -MEGA'!$K:$K,$A84)+SUMIFS('PXK-HÓA ĐƠN'!$R:$R,'PXK-HÓA ĐƠN'!$D:$D,M$1,'PXK-HÓA ĐƠN'!$K:$K,$A84)</f>
        <v>62</v>
      </c>
      <c r="N84" s="41">
        <f>SUMIFS('VIN -MEGA'!$R:$R,'VIN -MEGA'!$D:$D,N$1,'VIN -MEGA'!$K:$K,$A84)+SUMIFS('PXK-HÓA ĐƠN'!$R:$R,'PXK-HÓA ĐƠN'!$D:$D,N$1,'PXK-HÓA ĐƠN'!$K:$K,$A84)</f>
        <v>64</v>
      </c>
      <c r="O84" s="41">
        <f>SUMIFS('VIN -MEGA'!$R:$R,'VIN -MEGA'!$D:$D,O$1,'VIN -MEGA'!$K:$K,$A84)+SUMIFS('PXK-HÓA ĐƠN'!$R:$R,'PXK-HÓA ĐƠN'!$D:$D,O$1,'PXK-HÓA ĐƠN'!$K:$K,$A84)</f>
        <v>0</v>
      </c>
      <c r="P84" s="41">
        <f>SUMIFS('VIN -MEGA'!$R:$R,'VIN -MEGA'!$D:$D,P$1,'VIN -MEGA'!$K:$K,$A84)+SUMIFS('PXK-HÓA ĐƠN'!$R:$R,'PXK-HÓA ĐƠN'!$D:$D,P$1,'PXK-HÓA ĐƠN'!$K:$K,$A84)</f>
        <v>0</v>
      </c>
      <c r="Q84" s="41">
        <f>SUMIFS('VIN -MEGA'!$R:$R,'VIN -MEGA'!$D:$D,Q$1,'VIN -MEGA'!$K:$K,$A84)+SUMIFS('PXK-HÓA ĐƠN'!$R:$R,'PXK-HÓA ĐƠN'!$D:$D,Q$1,'PXK-HÓA ĐƠN'!$K:$K,$A84)</f>
        <v>0</v>
      </c>
      <c r="R84" s="41">
        <f>SUMIFS('VIN -MEGA'!$R:$R,'VIN -MEGA'!$D:$D,R$1,'VIN -MEGA'!$K:$K,$A84)+SUMIFS('PXK-HÓA ĐƠN'!$R:$R,'PXK-HÓA ĐƠN'!$D:$D,R$1,'PXK-HÓA ĐƠN'!$K:$K,$A84)</f>
        <v>0</v>
      </c>
      <c r="S84" s="41">
        <f>SUMIFS('VIN -MEGA'!$R:$R,'VIN -MEGA'!$D:$D,S$1,'VIN -MEGA'!$K:$K,$A84)+SUMIFS('PXK-HÓA ĐƠN'!$R:$R,'PXK-HÓA ĐƠN'!$D:$D,S$1,'PXK-HÓA ĐƠN'!$K:$K,$A84)</f>
        <v>0</v>
      </c>
      <c r="T84" s="41">
        <f>SUMIFS('VIN -MEGA'!$R:$R,'VIN -MEGA'!$D:$D,T$1,'VIN -MEGA'!$K:$K,$A84)+SUMIFS('PXK-HÓA ĐƠN'!$R:$R,'PXK-HÓA ĐƠN'!$D:$D,T$1,'PXK-HÓA ĐƠN'!$K:$K,$A84)</f>
        <v>0</v>
      </c>
      <c r="U84" s="41">
        <f>SUMIFS('VIN -MEGA'!$R:$R,'VIN -MEGA'!$D:$D,U$1,'VIN -MEGA'!$K:$K,$A84)+SUMIFS('PXK-HÓA ĐƠN'!$R:$R,'PXK-HÓA ĐƠN'!$D:$D,U$1,'PXK-HÓA ĐƠN'!$K:$K,$A84)</f>
        <v>0</v>
      </c>
      <c r="V84" s="41">
        <f>SUMIFS('VIN -MEGA'!$R:$R,'VIN -MEGA'!$D:$D,V$1,'VIN -MEGA'!$K:$K,$A84)+SUMIFS('PXK-HÓA ĐƠN'!$R:$R,'PXK-HÓA ĐƠN'!$D:$D,V$1,'PXK-HÓA ĐƠN'!$K:$K,$A84)</f>
        <v>0</v>
      </c>
      <c r="W84" s="41">
        <f>SUMIFS('VIN -MEGA'!$R:$R,'VIN -MEGA'!$D:$D,W$1,'VIN -MEGA'!$K:$K,$A84)+SUMIFS('PXK-HÓA ĐƠN'!$R:$R,'PXK-HÓA ĐƠN'!$D:$D,W$1,'PXK-HÓA ĐƠN'!$K:$K,$A84)</f>
        <v>0</v>
      </c>
      <c r="X84" s="41">
        <f>SUMIFS('VIN -MEGA'!$R:$R,'VIN -MEGA'!$D:$D,X$1,'VIN -MEGA'!$K:$K,$A84)+SUMIFS('PXK-HÓA ĐƠN'!$R:$R,'PXK-HÓA ĐƠN'!$D:$D,X$1,'PXK-HÓA ĐƠN'!$K:$K,$A84)</f>
        <v>0</v>
      </c>
      <c r="Y84" s="41">
        <f>SUMIFS('VIN -MEGA'!$R:$R,'VIN -MEGA'!$D:$D,Y$1,'VIN -MEGA'!$K:$K,$A84)+SUMIFS('PXK-HÓA ĐƠN'!$R:$R,'PXK-HÓA ĐƠN'!$D:$D,Y$1,'PXK-HÓA ĐƠN'!$K:$K,$A84)</f>
        <v>0</v>
      </c>
      <c r="Z84" s="41">
        <f>SUMIFS('VIN -MEGA'!$R:$R,'VIN -MEGA'!$D:$D,Z$1,'VIN -MEGA'!$K:$K,$A84)+SUMIFS('PXK-HÓA ĐƠN'!$R:$R,'PXK-HÓA ĐƠN'!$D:$D,Z$1,'PXK-HÓA ĐƠN'!$K:$K,$A84)</f>
        <v>0</v>
      </c>
      <c r="AA84" s="41">
        <f>SUMIFS('VIN -MEGA'!$R:$R,'VIN -MEGA'!$D:$D,AA$1,'VIN -MEGA'!$K:$K,$A84)+SUMIFS('PXK-HÓA ĐƠN'!$R:$R,'PXK-HÓA ĐƠN'!$D:$D,AA$1,'PXK-HÓA ĐƠN'!$K:$K,$A84)</f>
        <v>0</v>
      </c>
      <c r="AB84" s="41">
        <f>SUMIFS('VIN -MEGA'!$R:$R,'VIN -MEGA'!$D:$D,AB$1,'VIN -MEGA'!$K:$K,$A84)+SUMIFS('PXK-HÓA ĐƠN'!$R:$R,'PXK-HÓA ĐƠN'!$D:$D,AB$1,'PXK-HÓA ĐƠN'!$K:$K,$A84)</f>
        <v>0</v>
      </c>
      <c r="AC84" s="41">
        <f>SUMIFS('VIN -MEGA'!$R:$R,'VIN -MEGA'!$D:$D,AC$1,'VIN -MEGA'!$K:$K,$A84)+SUMIFS('PXK-HÓA ĐƠN'!$R:$R,'PXK-HÓA ĐƠN'!$D:$D,AC$1,'PXK-HÓA ĐƠN'!$K:$K,$A84)</f>
        <v>0</v>
      </c>
      <c r="AD84" s="41">
        <f>SUMIFS('VIN -MEGA'!$R:$R,'VIN -MEGA'!$D:$D,AD$1,'VIN -MEGA'!$K:$K,$A84)+SUMIFS('PXK-HÓA ĐƠN'!$R:$R,'PXK-HÓA ĐƠN'!$D:$D,AD$1,'PXK-HÓA ĐƠN'!$K:$K,$A84)</f>
        <v>0</v>
      </c>
      <c r="AE84" s="41">
        <f>SUMIFS('VIN -MEGA'!$R:$R,'VIN -MEGA'!$D:$D,AE$1,'VIN -MEGA'!$K:$K,$A84)+SUMIFS('PXK-HÓA ĐƠN'!$R:$R,'PXK-HÓA ĐƠN'!$D:$D,AE$1,'PXK-HÓA ĐƠN'!$K:$K,$A84)</f>
        <v>0</v>
      </c>
      <c r="AF84" s="41">
        <f>SUMIFS('VIN -MEGA'!$R:$R,'VIN -MEGA'!$D:$D,AF$1,'VIN -MEGA'!$K:$K,$A84)+SUMIFS('PXK-HÓA ĐƠN'!$R:$R,'PXK-HÓA ĐƠN'!$D:$D,AF$1,'PXK-HÓA ĐƠN'!$K:$K,$A84)</f>
        <v>0</v>
      </c>
      <c r="AG84" s="41">
        <f>SUMIFS('VIN -MEGA'!$R:$R,'VIN -MEGA'!$D:$D,AG$1,'VIN -MEGA'!$K:$K,$A84)+SUMIFS('PXK-HÓA ĐƠN'!$R:$R,'PXK-HÓA ĐƠN'!$D:$D,AG$1,'PXK-HÓA ĐƠN'!$K:$K,$A84)</f>
        <v>0</v>
      </c>
      <c r="AH84" s="41">
        <f>SUMIFS('VIN -MEGA'!$R:$R,'VIN -MEGA'!$D:$D,AH$1,'VIN -MEGA'!$K:$K,$A84)+SUMIFS('PXK-HÓA ĐƠN'!$R:$R,'PXK-HÓA ĐƠN'!$D:$D,AH$1,'PXK-HÓA ĐƠN'!$K:$K,$A84)</f>
        <v>0</v>
      </c>
      <c r="AI84" s="41">
        <f>SUMIFS('VIN -MEGA'!$R:$R,'VIN -MEGA'!$D:$D,AI$1,'VIN -MEGA'!$K:$K,$A84)+SUMIFS('PXK-HÓA ĐƠN'!$R:$R,'PXK-HÓA ĐƠN'!$D:$D,AI$1,'PXK-HÓA ĐƠN'!$K:$K,$A84)</f>
        <v>0</v>
      </c>
      <c r="AJ84" s="41">
        <f>SUMIFS('VIN -MEGA'!$R:$R,'VIN -MEGA'!$D:$D,AJ$1,'VIN -MEGA'!$K:$K,$A84)+SUMIFS('PXK-HÓA ĐƠN'!$R:$R,'PXK-HÓA ĐƠN'!$D:$D,AJ$1,'PXK-HÓA ĐƠN'!$K:$K,$A84)</f>
        <v>0</v>
      </c>
    </row>
    <row r="85" spans="1:36" ht="18.75" customHeight="1" x14ac:dyDescent="0.25">
      <c r="A85" s="23" t="s">
        <v>1759</v>
      </c>
      <c r="B85" s="22" t="s">
        <v>1760</v>
      </c>
      <c r="C85" s="24" t="s">
        <v>1762</v>
      </c>
      <c r="D85" t="str">
        <f t="shared" si="3"/>
        <v>Không kinh doanh</v>
      </c>
      <c r="E85" s="43">
        <f t="shared" si="4"/>
        <v>0</v>
      </c>
      <c r="F85" s="43"/>
      <c r="G85" s="41">
        <f>SUMIFS('VIN -MEGA'!$R:$R,'VIN -MEGA'!$D:$D,G$1,'VIN -MEGA'!$K:$K,$A85)+SUMIFS('PXK-HÓA ĐƠN'!$R:$R,'PXK-HÓA ĐƠN'!$D:$D,G$1,'PXK-HÓA ĐƠN'!$K:$K,$A85)</f>
        <v>0</v>
      </c>
      <c r="H85" s="41">
        <f>SUMIFS('VIN -MEGA'!$R:$R,'VIN -MEGA'!$D:$D,H$1,'VIN -MEGA'!$K:$K,$A85)+SUMIFS('PXK-HÓA ĐƠN'!$R:$R,'PXK-HÓA ĐƠN'!$D:$D,H$1,'PXK-HÓA ĐƠN'!$K:$K,$A85)</f>
        <v>0</v>
      </c>
      <c r="I85" s="41">
        <f>SUMIFS('VIN -MEGA'!$R:$R,'VIN -MEGA'!$D:$D,I$1,'VIN -MEGA'!$K:$K,$A85)+SUMIFS('PXK-HÓA ĐƠN'!$R:$R,'PXK-HÓA ĐƠN'!$D:$D,I$1,'PXK-HÓA ĐƠN'!$K:$K,$A85)</f>
        <v>0</v>
      </c>
      <c r="J85" s="41">
        <f>SUMIFS('VIN -MEGA'!$R:$R,'VIN -MEGA'!$D:$D,J$1,'VIN -MEGA'!$K:$K,$A85)+SUMIFS('PXK-HÓA ĐƠN'!$R:$R,'PXK-HÓA ĐƠN'!$D:$D,J$1,'PXK-HÓA ĐƠN'!$K:$K,$A85)</f>
        <v>0</v>
      </c>
      <c r="K85" s="41">
        <f>SUMIFS('VIN -MEGA'!$R:$R,'VIN -MEGA'!$D:$D,K$1,'VIN -MEGA'!$K:$K,$A85)+SUMIFS('PXK-HÓA ĐƠN'!$R:$R,'PXK-HÓA ĐƠN'!$D:$D,K$1,'PXK-HÓA ĐƠN'!$K:$K,$A85)</f>
        <v>0</v>
      </c>
      <c r="L85" s="41">
        <f>SUMIFS('VIN -MEGA'!$R:$R,'VIN -MEGA'!$D:$D,L$1,'VIN -MEGA'!$K:$K,$A85)+SUMIFS('PXK-HÓA ĐƠN'!$R:$R,'PXK-HÓA ĐƠN'!$D:$D,L$1,'PXK-HÓA ĐƠN'!$K:$K,$A85)</f>
        <v>0</v>
      </c>
      <c r="M85" s="41">
        <f>SUMIFS('VIN -MEGA'!$R:$R,'VIN -MEGA'!$D:$D,M$1,'VIN -MEGA'!$K:$K,$A85)+SUMIFS('PXK-HÓA ĐƠN'!$R:$R,'PXK-HÓA ĐƠN'!$D:$D,M$1,'PXK-HÓA ĐƠN'!$K:$K,$A85)</f>
        <v>0</v>
      </c>
      <c r="N85" s="41">
        <f>SUMIFS('VIN -MEGA'!$R:$R,'VIN -MEGA'!$D:$D,N$1,'VIN -MEGA'!$K:$K,$A85)+SUMIFS('PXK-HÓA ĐƠN'!$R:$R,'PXK-HÓA ĐƠN'!$D:$D,N$1,'PXK-HÓA ĐƠN'!$K:$K,$A85)</f>
        <v>0</v>
      </c>
      <c r="O85" s="41">
        <f>SUMIFS('VIN -MEGA'!$R:$R,'VIN -MEGA'!$D:$D,O$1,'VIN -MEGA'!$K:$K,$A85)+SUMIFS('PXK-HÓA ĐƠN'!$R:$R,'PXK-HÓA ĐƠN'!$D:$D,O$1,'PXK-HÓA ĐƠN'!$K:$K,$A85)</f>
        <v>0</v>
      </c>
      <c r="P85" s="41">
        <f>SUMIFS('VIN -MEGA'!$R:$R,'VIN -MEGA'!$D:$D,P$1,'VIN -MEGA'!$K:$K,$A85)+SUMIFS('PXK-HÓA ĐƠN'!$R:$R,'PXK-HÓA ĐƠN'!$D:$D,P$1,'PXK-HÓA ĐƠN'!$K:$K,$A85)</f>
        <v>0</v>
      </c>
      <c r="Q85" s="41">
        <f>SUMIFS('VIN -MEGA'!$R:$R,'VIN -MEGA'!$D:$D,Q$1,'VIN -MEGA'!$K:$K,$A85)+SUMIFS('PXK-HÓA ĐƠN'!$R:$R,'PXK-HÓA ĐƠN'!$D:$D,Q$1,'PXK-HÓA ĐƠN'!$K:$K,$A85)</f>
        <v>0</v>
      </c>
      <c r="R85" s="41">
        <f>SUMIFS('VIN -MEGA'!$R:$R,'VIN -MEGA'!$D:$D,R$1,'VIN -MEGA'!$K:$K,$A85)+SUMIFS('PXK-HÓA ĐƠN'!$R:$R,'PXK-HÓA ĐƠN'!$D:$D,R$1,'PXK-HÓA ĐƠN'!$K:$K,$A85)</f>
        <v>0</v>
      </c>
      <c r="S85" s="41">
        <f>SUMIFS('VIN -MEGA'!$R:$R,'VIN -MEGA'!$D:$D,S$1,'VIN -MEGA'!$K:$K,$A85)+SUMIFS('PXK-HÓA ĐƠN'!$R:$R,'PXK-HÓA ĐƠN'!$D:$D,S$1,'PXK-HÓA ĐƠN'!$K:$K,$A85)</f>
        <v>0</v>
      </c>
      <c r="T85" s="41">
        <f>SUMIFS('VIN -MEGA'!$R:$R,'VIN -MEGA'!$D:$D,T$1,'VIN -MEGA'!$K:$K,$A85)+SUMIFS('PXK-HÓA ĐƠN'!$R:$R,'PXK-HÓA ĐƠN'!$D:$D,T$1,'PXK-HÓA ĐƠN'!$K:$K,$A85)</f>
        <v>0</v>
      </c>
      <c r="U85" s="41">
        <f>SUMIFS('VIN -MEGA'!$R:$R,'VIN -MEGA'!$D:$D,U$1,'VIN -MEGA'!$K:$K,$A85)+SUMIFS('PXK-HÓA ĐƠN'!$R:$R,'PXK-HÓA ĐƠN'!$D:$D,U$1,'PXK-HÓA ĐƠN'!$K:$K,$A85)</f>
        <v>0</v>
      </c>
      <c r="V85" s="41">
        <f>SUMIFS('VIN -MEGA'!$R:$R,'VIN -MEGA'!$D:$D,V$1,'VIN -MEGA'!$K:$K,$A85)+SUMIFS('PXK-HÓA ĐƠN'!$R:$R,'PXK-HÓA ĐƠN'!$D:$D,V$1,'PXK-HÓA ĐƠN'!$K:$K,$A85)</f>
        <v>0</v>
      </c>
      <c r="W85" s="41">
        <f>SUMIFS('VIN -MEGA'!$R:$R,'VIN -MEGA'!$D:$D,W$1,'VIN -MEGA'!$K:$K,$A85)+SUMIFS('PXK-HÓA ĐƠN'!$R:$R,'PXK-HÓA ĐƠN'!$D:$D,W$1,'PXK-HÓA ĐƠN'!$K:$K,$A85)</f>
        <v>0</v>
      </c>
      <c r="X85" s="41">
        <f>SUMIFS('VIN -MEGA'!$R:$R,'VIN -MEGA'!$D:$D,X$1,'VIN -MEGA'!$K:$K,$A85)+SUMIFS('PXK-HÓA ĐƠN'!$R:$R,'PXK-HÓA ĐƠN'!$D:$D,X$1,'PXK-HÓA ĐƠN'!$K:$K,$A85)</f>
        <v>0</v>
      </c>
      <c r="Y85" s="41">
        <f>SUMIFS('VIN -MEGA'!$R:$R,'VIN -MEGA'!$D:$D,Y$1,'VIN -MEGA'!$K:$K,$A85)+SUMIFS('PXK-HÓA ĐƠN'!$R:$R,'PXK-HÓA ĐƠN'!$D:$D,Y$1,'PXK-HÓA ĐƠN'!$K:$K,$A85)</f>
        <v>0</v>
      </c>
      <c r="Z85" s="41">
        <f>SUMIFS('VIN -MEGA'!$R:$R,'VIN -MEGA'!$D:$D,Z$1,'VIN -MEGA'!$K:$K,$A85)+SUMIFS('PXK-HÓA ĐƠN'!$R:$R,'PXK-HÓA ĐƠN'!$D:$D,Z$1,'PXK-HÓA ĐƠN'!$K:$K,$A85)</f>
        <v>0</v>
      </c>
      <c r="AA85" s="41">
        <f>SUMIFS('VIN -MEGA'!$R:$R,'VIN -MEGA'!$D:$D,AA$1,'VIN -MEGA'!$K:$K,$A85)+SUMIFS('PXK-HÓA ĐƠN'!$R:$R,'PXK-HÓA ĐƠN'!$D:$D,AA$1,'PXK-HÓA ĐƠN'!$K:$K,$A85)</f>
        <v>0</v>
      </c>
      <c r="AB85" s="41">
        <f>SUMIFS('VIN -MEGA'!$R:$R,'VIN -MEGA'!$D:$D,AB$1,'VIN -MEGA'!$K:$K,$A85)+SUMIFS('PXK-HÓA ĐƠN'!$R:$R,'PXK-HÓA ĐƠN'!$D:$D,AB$1,'PXK-HÓA ĐƠN'!$K:$K,$A85)</f>
        <v>0</v>
      </c>
      <c r="AC85" s="41">
        <f>SUMIFS('VIN -MEGA'!$R:$R,'VIN -MEGA'!$D:$D,AC$1,'VIN -MEGA'!$K:$K,$A85)+SUMIFS('PXK-HÓA ĐƠN'!$R:$R,'PXK-HÓA ĐƠN'!$D:$D,AC$1,'PXK-HÓA ĐƠN'!$K:$K,$A85)</f>
        <v>0</v>
      </c>
      <c r="AD85" s="41">
        <f>SUMIFS('VIN -MEGA'!$R:$R,'VIN -MEGA'!$D:$D,AD$1,'VIN -MEGA'!$K:$K,$A85)+SUMIFS('PXK-HÓA ĐƠN'!$R:$R,'PXK-HÓA ĐƠN'!$D:$D,AD$1,'PXK-HÓA ĐƠN'!$K:$K,$A85)</f>
        <v>0</v>
      </c>
      <c r="AE85" s="41">
        <f>SUMIFS('VIN -MEGA'!$R:$R,'VIN -MEGA'!$D:$D,AE$1,'VIN -MEGA'!$K:$K,$A85)+SUMIFS('PXK-HÓA ĐƠN'!$R:$R,'PXK-HÓA ĐƠN'!$D:$D,AE$1,'PXK-HÓA ĐƠN'!$K:$K,$A85)</f>
        <v>0</v>
      </c>
      <c r="AF85" s="41">
        <f>SUMIFS('VIN -MEGA'!$R:$R,'VIN -MEGA'!$D:$D,AF$1,'VIN -MEGA'!$K:$K,$A85)+SUMIFS('PXK-HÓA ĐƠN'!$R:$R,'PXK-HÓA ĐƠN'!$D:$D,AF$1,'PXK-HÓA ĐƠN'!$K:$K,$A85)</f>
        <v>0</v>
      </c>
      <c r="AG85" s="41">
        <f>SUMIFS('VIN -MEGA'!$R:$R,'VIN -MEGA'!$D:$D,AG$1,'VIN -MEGA'!$K:$K,$A85)+SUMIFS('PXK-HÓA ĐƠN'!$R:$R,'PXK-HÓA ĐƠN'!$D:$D,AG$1,'PXK-HÓA ĐƠN'!$K:$K,$A85)</f>
        <v>0</v>
      </c>
      <c r="AH85" s="41">
        <f>SUMIFS('VIN -MEGA'!$R:$R,'VIN -MEGA'!$D:$D,AH$1,'VIN -MEGA'!$K:$K,$A85)+SUMIFS('PXK-HÓA ĐƠN'!$R:$R,'PXK-HÓA ĐƠN'!$D:$D,AH$1,'PXK-HÓA ĐƠN'!$K:$K,$A85)</f>
        <v>0</v>
      </c>
      <c r="AI85" s="41">
        <f>SUMIFS('VIN -MEGA'!$R:$R,'VIN -MEGA'!$D:$D,AI$1,'VIN -MEGA'!$K:$K,$A85)+SUMIFS('PXK-HÓA ĐƠN'!$R:$R,'PXK-HÓA ĐƠN'!$D:$D,AI$1,'PXK-HÓA ĐƠN'!$K:$K,$A85)</f>
        <v>0</v>
      </c>
      <c r="AJ85" s="41">
        <f>SUMIFS('VIN -MEGA'!$R:$R,'VIN -MEGA'!$D:$D,AJ$1,'VIN -MEGA'!$K:$K,$A85)+SUMIFS('PXK-HÓA ĐƠN'!$R:$R,'PXK-HÓA ĐƠN'!$D:$D,AJ$1,'PXK-HÓA ĐƠN'!$K:$K,$A85)</f>
        <v>0</v>
      </c>
    </row>
    <row r="86" spans="1:36" ht="15" x14ac:dyDescent="0.25">
      <c r="A86" s="139"/>
      <c r="B86" s="139"/>
      <c r="C86" s="139"/>
      <c r="D86" s="135"/>
      <c r="E86" s="67"/>
      <c r="F86" s="67"/>
    </row>
    <row r="87" spans="1:36" ht="35.25" customHeight="1" x14ac:dyDescent="0.25">
      <c r="A87" s="63" t="s">
        <v>537</v>
      </c>
      <c r="B87" s="63" t="s">
        <v>2</v>
      </c>
      <c r="C87" s="64" t="s">
        <v>10</v>
      </c>
      <c r="D87" s="63" t="s">
        <v>1801</v>
      </c>
      <c r="E87" s="71" t="s">
        <v>7175</v>
      </c>
      <c r="F87" s="69" t="s">
        <v>7269</v>
      </c>
    </row>
    <row r="88" spans="1:36" ht="15.75" customHeight="1" x14ac:dyDescent="0.25">
      <c r="A88" s="22" t="s">
        <v>558</v>
      </c>
      <c r="B88" s="22" t="s">
        <v>559</v>
      </c>
      <c r="C88" s="22" t="s">
        <v>29</v>
      </c>
      <c r="D88" s="65" t="s">
        <v>1802</v>
      </c>
      <c r="E88" s="68">
        <f>SUM(F88:AJ88)</f>
        <v>55</v>
      </c>
      <c r="F88" s="68"/>
      <c r="H88">
        <v>55</v>
      </c>
    </row>
    <row r="89" spans="1:36" ht="15.75" customHeight="1" x14ac:dyDescent="0.25">
      <c r="A89" s="22" t="s">
        <v>37</v>
      </c>
      <c r="B89" s="22" t="s">
        <v>38</v>
      </c>
      <c r="C89" s="22" t="s">
        <v>29</v>
      </c>
      <c r="D89" s="65" t="s">
        <v>1802</v>
      </c>
      <c r="E89" s="68">
        <f t="shared" ref="E89:E120" si="5">SUM(F89:AJ89)</f>
        <v>270</v>
      </c>
      <c r="F89" s="68"/>
      <c r="H89">
        <v>270</v>
      </c>
    </row>
    <row r="90" spans="1:36" ht="15.75" customHeight="1" x14ac:dyDescent="0.25">
      <c r="A90" s="22" t="s">
        <v>551</v>
      </c>
      <c r="B90" s="22" t="s">
        <v>552</v>
      </c>
      <c r="C90" s="22" t="s">
        <v>1761</v>
      </c>
      <c r="D90" s="65" t="s">
        <v>1802</v>
      </c>
      <c r="E90" s="68">
        <f t="shared" si="5"/>
        <v>100</v>
      </c>
      <c r="F90" s="68"/>
      <c r="H90">
        <v>100</v>
      </c>
    </row>
    <row r="91" spans="1:36" ht="15.75" customHeight="1" x14ac:dyDescent="0.25">
      <c r="A91" s="22" t="s">
        <v>27</v>
      </c>
      <c r="B91" s="22" t="s">
        <v>28</v>
      </c>
      <c r="C91" s="22" t="s">
        <v>29</v>
      </c>
      <c r="D91" s="65" t="s">
        <v>1802</v>
      </c>
      <c r="E91" s="68">
        <f t="shared" si="5"/>
        <v>4200</v>
      </c>
      <c r="F91" s="163"/>
      <c r="H91">
        <v>4200</v>
      </c>
    </row>
    <row r="92" spans="1:36" ht="15.75" customHeight="1" x14ac:dyDescent="0.25">
      <c r="A92" s="22" t="s">
        <v>542</v>
      </c>
      <c r="B92" s="22" t="s">
        <v>543</v>
      </c>
      <c r="C92" s="22" t="s">
        <v>29</v>
      </c>
      <c r="D92" s="65" t="s">
        <v>1802</v>
      </c>
      <c r="E92" s="68">
        <f t="shared" si="5"/>
        <v>0</v>
      </c>
      <c r="F92" s="68"/>
    </row>
    <row r="93" spans="1:36" ht="15.75" customHeight="1" x14ac:dyDescent="0.25">
      <c r="A93" s="165" t="s">
        <v>7645</v>
      </c>
      <c r="B93" s="159" t="s">
        <v>7646</v>
      </c>
      <c r="C93" s="164" t="s">
        <v>1762</v>
      </c>
      <c r="D93" s="65" t="s">
        <v>1802</v>
      </c>
      <c r="E93" s="68">
        <f t="shared" si="5"/>
        <v>0</v>
      </c>
      <c r="F93" s="68"/>
    </row>
    <row r="94" spans="1:36" ht="15.75" customHeight="1" x14ac:dyDescent="0.25">
      <c r="A94" s="22" t="s">
        <v>563</v>
      </c>
      <c r="B94" s="22" t="s">
        <v>564</v>
      </c>
      <c r="C94" s="22" t="s">
        <v>29</v>
      </c>
      <c r="D94" s="65" t="s">
        <v>1802</v>
      </c>
      <c r="E94" s="68">
        <f t="shared" si="5"/>
        <v>0</v>
      </c>
      <c r="F94" s="68"/>
    </row>
    <row r="95" spans="1:36" ht="15.75" customHeight="1" x14ac:dyDescent="0.25">
      <c r="A95" s="22" t="s">
        <v>598</v>
      </c>
      <c r="B95" s="22" t="s">
        <v>599</v>
      </c>
      <c r="C95" s="22" t="s">
        <v>1762</v>
      </c>
      <c r="D95" s="65" t="s">
        <v>1802</v>
      </c>
      <c r="E95" s="68">
        <f t="shared" si="5"/>
        <v>0</v>
      </c>
      <c r="F95" s="68"/>
    </row>
    <row r="96" spans="1:36" ht="15.75" customHeight="1" x14ac:dyDescent="0.25">
      <c r="A96" s="22" t="s">
        <v>1701</v>
      </c>
      <c r="B96" s="22" t="s">
        <v>1702</v>
      </c>
      <c r="C96" s="22" t="s">
        <v>1762</v>
      </c>
      <c r="D96" s="65" t="s">
        <v>1802</v>
      </c>
      <c r="E96" s="68">
        <f t="shared" si="5"/>
        <v>0</v>
      </c>
      <c r="F96" s="68"/>
    </row>
    <row r="97" spans="1:8" ht="15.75" customHeight="1" x14ac:dyDescent="0.25">
      <c r="A97" s="22" t="s">
        <v>39</v>
      </c>
      <c r="B97" s="22" t="s">
        <v>40</v>
      </c>
      <c r="C97" s="22" t="s">
        <v>29</v>
      </c>
      <c r="D97" s="65" t="s">
        <v>1802</v>
      </c>
      <c r="E97" s="68">
        <f t="shared" si="5"/>
        <v>100</v>
      </c>
      <c r="F97" s="68"/>
      <c r="H97">
        <v>100</v>
      </c>
    </row>
    <row r="98" spans="1:8" ht="15.75" hidden="1" customHeight="1" x14ac:dyDescent="0.25">
      <c r="A98" s="22" t="s">
        <v>553</v>
      </c>
      <c r="B98" s="22" t="s">
        <v>554</v>
      </c>
      <c r="C98" s="22" t="s">
        <v>29</v>
      </c>
      <c r="D98" s="65" t="s">
        <v>1802</v>
      </c>
      <c r="E98" s="68">
        <f t="shared" si="5"/>
        <v>0</v>
      </c>
      <c r="F98" s="68"/>
    </row>
    <row r="99" spans="1:8" ht="15.75" customHeight="1" x14ac:dyDescent="0.25">
      <c r="A99" s="22" t="s">
        <v>44</v>
      </c>
      <c r="B99" s="22" t="s">
        <v>45</v>
      </c>
      <c r="C99" s="22" t="s">
        <v>29</v>
      </c>
      <c r="D99" s="65" t="s">
        <v>1802</v>
      </c>
      <c r="E99" s="68">
        <f t="shared" si="5"/>
        <v>0</v>
      </c>
      <c r="F99" s="68"/>
    </row>
    <row r="100" spans="1:8" ht="15.75" customHeight="1" x14ac:dyDescent="0.25">
      <c r="A100" s="22" t="s">
        <v>30</v>
      </c>
      <c r="B100" s="22" t="s">
        <v>31</v>
      </c>
      <c r="C100" s="22" t="s">
        <v>29</v>
      </c>
      <c r="D100" s="65" t="s">
        <v>1802</v>
      </c>
      <c r="E100" s="68">
        <f t="shared" si="5"/>
        <v>8320</v>
      </c>
      <c r="F100" s="111"/>
      <c r="H100">
        <v>8320</v>
      </c>
    </row>
    <row r="101" spans="1:8" ht="15.75" customHeight="1" x14ac:dyDescent="0.25">
      <c r="A101" s="22" t="s">
        <v>553</v>
      </c>
      <c r="B101" s="22" t="s">
        <v>554</v>
      </c>
      <c r="C101" s="22" t="s">
        <v>29</v>
      </c>
      <c r="D101" s="65" t="s">
        <v>1802</v>
      </c>
      <c r="E101" s="68">
        <f t="shared" si="5"/>
        <v>0</v>
      </c>
      <c r="F101" s="163"/>
    </row>
    <row r="102" spans="1:8" ht="15.75" customHeight="1" x14ac:dyDescent="0.25">
      <c r="A102" s="22" t="s">
        <v>46</v>
      </c>
      <c r="B102" s="22" t="s">
        <v>47</v>
      </c>
      <c r="C102" s="22" t="s">
        <v>29</v>
      </c>
      <c r="D102" s="65" t="s">
        <v>1802</v>
      </c>
      <c r="E102" s="68">
        <f t="shared" si="5"/>
        <v>0</v>
      </c>
      <c r="F102" s="163"/>
    </row>
    <row r="103" spans="1:8" ht="15.75" customHeight="1" x14ac:dyDescent="0.25">
      <c r="A103" s="22" t="s">
        <v>32</v>
      </c>
      <c r="B103" s="22" t="s">
        <v>33</v>
      </c>
      <c r="C103" s="22" t="s">
        <v>29</v>
      </c>
      <c r="D103" s="65" t="s">
        <v>1802</v>
      </c>
      <c r="E103" s="68">
        <f>SUM(F103:AJ103)</f>
        <v>1000</v>
      </c>
      <c r="F103" s="68"/>
      <c r="H103">
        <v>1000</v>
      </c>
    </row>
    <row r="104" spans="1:8" ht="15.75" customHeight="1" x14ac:dyDescent="0.25">
      <c r="A104" s="22" t="s">
        <v>52</v>
      </c>
      <c r="B104" s="22" t="s">
        <v>53</v>
      </c>
      <c r="C104" s="22" t="s">
        <v>29</v>
      </c>
      <c r="D104" s="65" t="s">
        <v>1802</v>
      </c>
      <c r="E104" s="68">
        <f t="shared" si="5"/>
        <v>52</v>
      </c>
      <c r="F104" s="68"/>
      <c r="H104">
        <v>52</v>
      </c>
    </row>
    <row r="105" spans="1:8" ht="15.75" customHeight="1" x14ac:dyDescent="0.25">
      <c r="A105" s="22" t="s">
        <v>48</v>
      </c>
      <c r="B105" s="22" t="s">
        <v>49</v>
      </c>
      <c r="C105" s="22" t="s">
        <v>29</v>
      </c>
      <c r="D105" s="65" t="s">
        <v>1802</v>
      </c>
      <c r="E105" s="68">
        <f t="shared" si="5"/>
        <v>910</v>
      </c>
      <c r="F105" s="68"/>
      <c r="H105">
        <v>910</v>
      </c>
    </row>
    <row r="106" spans="1:8" ht="15.75" customHeight="1" x14ac:dyDescent="0.25">
      <c r="A106" s="22" t="s">
        <v>590</v>
      </c>
      <c r="B106" s="22" t="s">
        <v>591</v>
      </c>
      <c r="C106" s="22" t="s">
        <v>29</v>
      </c>
      <c r="D106" s="65" t="s">
        <v>1802</v>
      </c>
      <c r="E106" s="68">
        <f t="shared" si="5"/>
        <v>0</v>
      </c>
      <c r="F106" s="68"/>
    </row>
    <row r="107" spans="1:8" ht="15" customHeight="1" x14ac:dyDescent="0.25">
      <c r="A107" s="22" t="s">
        <v>34</v>
      </c>
      <c r="B107" s="22" t="s">
        <v>35</v>
      </c>
      <c r="C107" s="22" t="s">
        <v>29</v>
      </c>
      <c r="D107" s="65" t="s">
        <v>1802</v>
      </c>
      <c r="E107" s="68">
        <f t="shared" si="5"/>
        <v>0</v>
      </c>
      <c r="F107" s="68"/>
    </row>
    <row r="108" spans="1:8" ht="15.75" customHeight="1" x14ac:dyDescent="0.25">
      <c r="A108" s="22" t="s">
        <v>548</v>
      </c>
      <c r="B108" s="22" t="s">
        <v>549</v>
      </c>
      <c r="C108" s="22" t="s">
        <v>29</v>
      </c>
      <c r="D108" s="65" t="s">
        <v>1802</v>
      </c>
      <c r="E108" s="68">
        <f t="shared" si="5"/>
        <v>0</v>
      </c>
      <c r="F108" s="68"/>
    </row>
    <row r="109" spans="1:8" ht="15.75" customHeight="1" x14ac:dyDescent="0.25">
      <c r="A109" s="22" t="s">
        <v>565</v>
      </c>
      <c r="B109" s="22" t="s">
        <v>566</v>
      </c>
      <c r="C109" s="22" t="s">
        <v>29</v>
      </c>
      <c r="D109" s="65" t="s">
        <v>1802</v>
      </c>
      <c r="E109" s="68">
        <f t="shared" si="5"/>
        <v>0</v>
      </c>
      <c r="F109" s="68"/>
    </row>
    <row r="110" spans="1:8" ht="15.75" customHeight="1" x14ac:dyDescent="0.25">
      <c r="A110" s="165" t="s">
        <v>600</v>
      </c>
      <c r="B110" s="165" t="s">
        <v>601</v>
      </c>
      <c r="C110" s="22" t="s">
        <v>1762</v>
      </c>
      <c r="D110" s="65"/>
      <c r="E110" s="68">
        <f t="shared" si="5"/>
        <v>0</v>
      </c>
      <c r="F110" s="68"/>
    </row>
    <row r="111" spans="1:8" ht="15.75" customHeight="1" x14ac:dyDescent="0.25">
      <c r="A111" s="22" t="s">
        <v>1759</v>
      </c>
      <c r="B111" s="22" t="s">
        <v>1760</v>
      </c>
      <c r="C111" s="22" t="s">
        <v>1762</v>
      </c>
      <c r="D111" s="65" t="s">
        <v>1802</v>
      </c>
      <c r="E111" s="68">
        <f t="shared" si="5"/>
        <v>0</v>
      </c>
      <c r="F111" s="68"/>
    </row>
    <row r="112" spans="1:8" ht="15.75" customHeight="1" x14ac:dyDescent="0.25">
      <c r="A112" s="22" t="s">
        <v>1713</v>
      </c>
      <c r="B112" s="22" t="s">
        <v>1714</v>
      </c>
      <c r="C112" s="22" t="s">
        <v>29</v>
      </c>
      <c r="D112" s="65" t="s">
        <v>1802</v>
      </c>
      <c r="E112" s="68">
        <f t="shared" si="5"/>
        <v>0</v>
      </c>
      <c r="F112" s="68"/>
    </row>
    <row r="113" spans="1:8" ht="15.75" customHeight="1" x14ac:dyDescent="0.25">
      <c r="A113" s="22" t="s">
        <v>7262</v>
      </c>
      <c r="B113" s="22" t="s">
        <v>561</v>
      </c>
      <c r="C113" s="22" t="s">
        <v>29</v>
      </c>
      <c r="D113" s="65" t="s">
        <v>1802</v>
      </c>
      <c r="E113" s="68">
        <f t="shared" si="5"/>
        <v>0</v>
      </c>
      <c r="F113" s="68"/>
    </row>
    <row r="114" spans="1:8" ht="15.75" customHeight="1" x14ac:dyDescent="0.25">
      <c r="A114" s="22" t="s">
        <v>7263</v>
      </c>
      <c r="B114" s="22" t="s">
        <v>7257</v>
      </c>
      <c r="C114" s="22" t="s">
        <v>29</v>
      </c>
      <c r="D114" s="65" t="s">
        <v>1802</v>
      </c>
      <c r="E114" s="68">
        <f t="shared" si="5"/>
        <v>0</v>
      </c>
      <c r="F114" s="68"/>
    </row>
    <row r="115" spans="1:8" ht="15.75" customHeight="1" x14ac:dyDescent="0.25">
      <c r="A115" s="22" t="s">
        <v>7264</v>
      </c>
      <c r="B115" s="22" t="s">
        <v>7258</v>
      </c>
      <c r="C115" s="22" t="s">
        <v>1762</v>
      </c>
      <c r="D115" s="65" t="s">
        <v>1802</v>
      </c>
      <c r="E115" s="68">
        <f t="shared" si="5"/>
        <v>0</v>
      </c>
      <c r="F115" s="68"/>
    </row>
    <row r="116" spans="1:8" ht="15.75" customHeight="1" x14ac:dyDescent="0.25">
      <c r="A116" s="22" t="s">
        <v>7265</v>
      </c>
      <c r="B116" s="22" t="s">
        <v>7259</v>
      </c>
      <c r="C116" s="22" t="s">
        <v>1762</v>
      </c>
      <c r="D116" s="65" t="s">
        <v>1802</v>
      </c>
      <c r="E116" s="68">
        <f t="shared" si="5"/>
        <v>0</v>
      </c>
      <c r="F116" s="68"/>
    </row>
    <row r="117" spans="1:8" ht="17.25" customHeight="1" x14ac:dyDescent="0.25">
      <c r="A117" s="22" t="s">
        <v>7266</v>
      </c>
      <c r="B117" s="22" t="s">
        <v>545</v>
      </c>
      <c r="C117" s="22" t="s">
        <v>29</v>
      </c>
      <c r="D117" s="65" t="s">
        <v>1802</v>
      </c>
      <c r="E117" s="68">
        <f t="shared" si="5"/>
        <v>0</v>
      </c>
      <c r="F117" s="68"/>
    </row>
    <row r="118" spans="1:8" ht="15" customHeight="1" x14ac:dyDescent="0.25">
      <c r="A118" s="22" t="s">
        <v>7268</v>
      </c>
      <c r="B118" s="22" t="s">
        <v>7260</v>
      </c>
      <c r="C118" s="22" t="s">
        <v>29</v>
      </c>
      <c r="D118" s="65" t="s">
        <v>1802</v>
      </c>
      <c r="E118" s="68">
        <f t="shared" si="5"/>
        <v>50</v>
      </c>
      <c r="F118" s="68"/>
      <c r="H118">
        <v>50</v>
      </c>
    </row>
    <row r="119" spans="1:8" ht="15.75" customHeight="1" x14ac:dyDescent="0.25">
      <c r="A119" s="22" t="s">
        <v>7267</v>
      </c>
      <c r="B119" s="22" t="s">
        <v>7261</v>
      </c>
      <c r="C119" s="22" t="s">
        <v>1762</v>
      </c>
      <c r="D119" s="65" t="s">
        <v>1802</v>
      </c>
      <c r="E119" s="68">
        <f t="shared" si="5"/>
        <v>50</v>
      </c>
      <c r="F119" s="68"/>
      <c r="H119">
        <v>50</v>
      </c>
    </row>
    <row r="120" spans="1:8" ht="15.75" customHeight="1" x14ac:dyDescent="0.25">
      <c r="A120" s="208" t="s">
        <v>15181</v>
      </c>
      <c r="B120" s="22" t="s">
        <v>7666</v>
      </c>
      <c r="C120" s="22" t="s">
        <v>1762</v>
      </c>
      <c r="D120" s="65" t="s">
        <v>1802</v>
      </c>
      <c r="E120" s="68">
        <f t="shared" si="5"/>
        <v>0</v>
      </c>
      <c r="F120" s="68"/>
    </row>
  </sheetData>
  <sheetCalcPr fullCalcOnLoad="1"/>
  <phoneticPr fontId="17" type="noConversion"/>
  <pageMargins left="0.7" right="0.7" top="0.75" bottom="0.75" header="0.3" footer="0.3"/>
  <pageSetup paperSize="9" orientation="portrait" vertic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29E33-3FA0-4E43-A3E4-F633B271FD01}">
  <sheetPr codeName="Sheet9"/>
  <dimension ref="A1:W236"/>
  <sheetViews>
    <sheetView topLeftCell="A14" zoomScaleNormal="100" workbookViewId="0">
      <selection activeCell="I23" sqref="I23"/>
    </sheetView>
  </sheetViews>
  <sheetFormatPr defaultRowHeight="15.75" x14ac:dyDescent="0.25"/>
  <cols>
    <col min="1" max="1" width="5.28515625" style="62" customWidth="1"/>
    <col min="2" max="2" width="9.140625" style="44"/>
    <col min="3" max="3" width="22.5703125" style="44" bestFit="1" customWidth="1"/>
    <col min="4" max="4" width="8.7109375" style="44" customWidth="1"/>
    <col min="5" max="5" width="18.28515625" style="56" customWidth="1"/>
    <col min="6" max="6" width="10.5703125" style="44" customWidth="1"/>
    <col min="7" max="7" width="42.28515625" style="44" bestFit="1" customWidth="1"/>
    <col min="8" max="8" width="9" style="44" customWidth="1"/>
    <col min="9" max="9" width="18.42578125" style="56" customWidth="1"/>
    <col min="10" max="10" width="4" style="44" customWidth="1"/>
    <col min="11" max="11" width="22.28515625" style="44" customWidth="1"/>
    <col min="12" max="12" width="6.28515625" style="44" customWidth="1"/>
    <col min="13" max="13" width="6.85546875" style="44" customWidth="1"/>
    <col min="14" max="14" width="7.7109375" style="44" customWidth="1"/>
    <col min="15" max="15" width="8.140625" style="44" customWidth="1"/>
    <col min="16" max="16" width="7.7109375" style="44" customWidth="1"/>
    <col min="17" max="17" width="3.5703125" style="44" customWidth="1"/>
    <col min="18" max="18" width="23.42578125" style="44" customWidth="1"/>
    <col min="19" max="19" width="9.85546875" style="44" customWidth="1"/>
    <col min="20" max="20" width="15" style="44" customWidth="1"/>
    <col min="21" max="21" width="23.7109375" style="44" customWidth="1"/>
    <col min="22" max="22" width="10.140625" style="44" customWidth="1"/>
    <col min="23" max="23" width="15.28515625" style="41" bestFit="1" customWidth="1"/>
    <col min="24" max="16384" width="9.140625" style="44"/>
  </cols>
  <sheetData>
    <row r="1" spans="1:23" x14ac:dyDescent="0.25">
      <c r="B1" s="46" t="s">
        <v>7193</v>
      </c>
      <c r="C1" s="46"/>
      <c r="D1" s="46">
        <f>SUM(D3:D34)</f>
        <v>28548</v>
      </c>
      <c r="E1" s="55"/>
      <c r="F1" s="46" t="s">
        <v>7194</v>
      </c>
      <c r="G1" s="46"/>
      <c r="H1" s="46">
        <f>SUM(H3:H34)</f>
        <v>39030</v>
      </c>
      <c r="I1" s="158">
        <f>D1+H1</f>
        <v>67578</v>
      </c>
      <c r="K1" s="72"/>
      <c r="L1" s="109" t="s">
        <v>7292</v>
      </c>
      <c r="M1" s="109" t="s">
        <v>7291</v>
      </c>
      <c r="N1" s="109" t="s">
        <v>7289</v>
      </c>
      <c r="O1" s="109" t="s">
        <v>7290</v>
      </c>
      <c r="P1" s="72"/>
      <c r="R1" s="454" t="s">
        <v>7740</v>
      </c>
      <c r="S1" s="454"/>
      <c r="U1" s="454" t="s">
        <v>7741</v>
      </c>
      <c r="V1" s="454"/>
    </row>
    <row r="2" spans="1:23" ht="47.25" x14ac:dyDescent="0.25">
      <c r="B2" s="47"/>
      <c r="C2" s="47" t="s">
        <v>7187</v>
      </c>
      <c r="D2" s="161" t="s">
        <v>7737</v>
      </c>
      <c r="E2" s="57" t="s">
        <v>7188</v>
      </c>
      <c r="F2" s="47"/>
      <c r="G2" s="47" t="s">
        <v>7187</v>
      </c>
      <c r="H2" s="161" t="s">
        <v>7737</v>
      </c>
      <c r="I2" s="58" t="s">
        <v>7188</v>
      </c>
      <c r="K2" s="45"/>
      <c r="L2" s="162" t="s">
        <v>7738</v>
      </c>
      <c r="M2" s="53" t="s">
        <v>7186</v>
      </c>
      <c r="N2" s="162" t="s">
        <v>7739</v>
      </c>
      <c r="O2" s="53" t="s">
        <v>7190</v>
      </c>
      <c r="P2" s="54" t="s">
        <v>7191</v>
      </c>
      <c r="R2" s="47" t="s">
        <v>7187</v>
      </c>
      <c r="S2" s="161" t="s">
        <v>7737</v>
      </c>
      <c r="U2" s="47" t="s">
        <v>7187</v>
      </c>
      <c r="V2" s="161" t="s">
        <v>7737</v>
      </c>
    </row>
    <row r="3" spans="1:23" x14ac:dyDescent="0.25">
      <c r="A3" s="62">
        <v>1</v>
      </c>
      <c r="B3" s="47" t="s">
        <v>2144</v>
      </c>
      <c r="C3" s="155" t="s">
        <v>49</v>
      </c>
      <c r="D3" s="47">
        <f t="shared" ref="D3:D34" si="0">SUMIF($C$40:$C$633,C3,$D$40:$D$633)</f>
        <v>1394</v>
      </c>
      <c r="E3" s="59">
        <f>D3*46000</f>
        <v>64124000</v>
      </c>
      <c r="F3" s="47" t="s">
        <v>1769</v>
      </c>
      <c r="G3" s="48" t="s">
        <v>49</v>
      </c>
      <c r="H3" s="47">
        <f>SUMIFS('VIN -MEGA'!$R:$R,'VIN -MEGA'!$J:$J,'Chuyển Mã'!F3,'VIN -MEGA'!$L:$L,'Chuyển Mã'!G3)+SUMIFS('PXK-HÓA ĐƠN'!$R:$R,'PXK-HÓA ĐƠN'!$J:$J,'Chuyển Mã'!F3,'PXK-HÓA ĐƠN'!$L:$L,'Chuyển Mã'!G3)</f>
        <v>3774</v>
      </c>
      <c r="I3" s="59">
        <f>H3*46000</f>
        <v>173604000</v>
      </c>
      <c r="K3" s="48" t="s">
        <v>49</v>
      </c>
      <c r="L3" s="122">
        <f>SUMIFS(Xuat_Tra_Doi!$AJ$3:$AJ$53,Xuat_Tra_Doi!$N$3:$N$53,L$1,Xuat_Tra_Doi!$AC$3:$AC$53,$K3)</f>
        <v>0</v>
      </c>
      <c r="M3" s="122">
        <f>SUMIFS(Xuat_Tra_Doi!$AJ$3:$AJ$53,Xuat_Tra_Doi!$N$3:$N$53,M$1,Xuat_Tra_Doi!$AC$3:$AC$53,$K3)</f>
        <v>4</v>
      </c>
      <c r="N3" s="122">
        <f>SUMIFS(Xuat_Tra_Doi!$AJ$3:$AJ$53,Xuat_Tra_Doi!$N$3:$N$53,N$1,Xuat_Tra_Doi!$AC$3:$AC$53,$K3)</f>
        <v>0</v>
      </c>
      <c r="O3" s="122">
        <f>SUMIFS(Xuat_Tra_Doi!$AJ$3:$AJ$53,Xuat_Tra_Doi!$N$3:$N$53,O$1,Xuat_Tra_Doi!$AC$3:$AC$53,$K3)</f>
        <v>0</v>
      </c>
      <c r="P3" s="60">
        <f t="shared" ref="P3:P39" si="1">SUM(L3:O3)</f>
        <v>4</v>
      </c>
      <c r="R3" s="48" t="s">
        <v>49</v>
      </c>
      <c r="S3" s="47">
        <f>SUMIF(TONG_SL!$B$87:$B$116,'Chuyển Mã'!R3,TONG_SL!$E$87:$E$116)</f>
        <v>910</v>
      </c>
      <c r="T3" s="41">
        <f>S3*46000</f>
        <v>41860000</v>
      </c>
      <c r="U3" s="48" t="s">
        <v>49</v>
      </c>
      <c r="V3" s="47">
        <f>S3-P3-H3-D3</f>
        <v>-4262</v>
      </c>
      <c r="W3" s="41">
        <f>V3*46000</f>
        <v>-196052000</v>
      </c>
    </row>
    <row r="4" spans="1:23" x14ac:dyDescent="0.25">
      <c r="A4" s="62">
        <v>2</v>
      </c>
      <c r="B4" s="47" t="s">
        <v>2144</v>
      </c>
      <c r="C4" s="155" t="s">
        <v>28</v>
      </c>
      <c r="D4" s="47">
        <f t="shared" si="0"/>
        <v>9628</v>
      </c>
      <c r="E4" s="59">
        <f>D4*73431</f>
        <v>706993668</v>
      </c>
      <c r="F4" s="47" t="s">
        <v>1769</v>
      </c>
      <c r="G4" s="48" t="s">
        <v>28</v>
      </c>
      <c r="H4" s="47">
        <f>SUMIFS('VIN -MEGA'!$R:$R,'VIN -MEGA'!$J:$J,'Chuyển Mã'!F4,'VIN -MEGA'!$L:$L,'Chuyển Mã'!G4)+SUMIFS('PXK-HÓA ĐƠN'!$R:$R,'PXK-HÓA ĐƠN'!$J:$J,'Chuyển Mã'!F4,'PXK-HÓA ĐƠN'!$L:$L,'Chuyển Mã'!G4)</f>
        <v>13573</v>
      </c>
      <c r="I4" s="59">
        <f>H4*73431</f>
        <v>996678963</v>
      </c>
      <c r="K4" s="48" t="s">
        <v>28</v>
      </c>
      <c r="L4" s="122">
        <f>SUMIFS(Xuat_Tra_Doi!$AJ$3:$AJ$53,Xuat_Tra_Doi!$N$3:$N$53,L$1,Xuat_Tra_Doi!$AC$3:$AC$53,$K4)</f>
        <v>0</v>
      </c>
      <c r="M4" s="122">
        <f>SUMIFS(Xuat_Tra_Doi!$AJ$3:$AJ$53,Xuat_Tra_Doi!$N$3:$N$53,M$1,Xuat_Tra_Doi!$AC$3:$AC$53,$K4)</f>
        <v>11</v>
      </c>
      <c r="N4" s="122">
        <f>SUMIFS(Xuat_Tra_Doi!$AJ$3:$AJ$53,Xuat_Tra_Doi!$N$3:$N$53,N$1,Xuat_Tra_Doi!$AC$3:$AC$53,$K4)</f>
        <v>0</v>
      </c>
      <c r="O4" s="122">
        <f>SUMIFS(Xuat_Tra_Doi!$AJ$3:$AJ$53,Xuat_Tra_Doi!$N$3:$N$53,O$1,Xuat_Tra_Doi!$AC$3:$AC$53,$K4)</f>
        <v>5</v>
      </c>
      <c r="P4" s="60">
        <f t="shared" si="1"/>
        <v>16</v>
      </c>
      <c r="R4" s="48" t="s">
        <v>28</v>
      </c>
      <c r="S4" s="47">
        <f>SUMIF(TONG_SL!$B$87:$B$116,'Chuyển Mã'!R4,TONG_SL!$E$87:$E$116)</f>
        <v>4200</v>
      </c>
      <c r="T4" s="41">
        <f>S4*73431</f>
        <v>308410200</v>
      </c>
      <c r="U4" s="48" t="s">
        <v>28</v>
      </c>
      <c r="V4" s="47">
        <f t="shared" ref="V4:V34" si="2">S4-P4-H4-D4</f>
        <v>-19017</v>
      </c>
      <c r="W4" s="41">
        <f>V4*73431</f>
        <v>-1396437327</v>
      </c>
    </row>
    <row r="5" spans="1:23" x14ac:dyDescent="0.25">
      <c r="A5" s="62">
        <v>3</v>
      </c>
      <c r="B5" s="47" t="s">
        <v>2144</v>
      </c>
      <c r="C5" s="155" t="s">
        <v>35</v>
      </c>
      <c r="D5" s="47">
        <f t="shared" si="0"/>
        <v>720</v>
      </c>
      <c r="E5" s="59">
        <f>D5*55595</f>
        <v>40028400</v>
      </c>
      <c r="F5" s="47" t="s">
        <v>1769</v>
      </c>
      <c r="G5" s="48" t="s">
        <v>35</v>
      </c>
      <c r="H5" s="47">
        <f>SUMIFS('VIN -MEGA'!$R:$R,'VIN -MEGA'!$J:$J,'Chuyển Mã'!F5,'VIN -MEGA'!$L:$L,'Chuyển Mã'!G5)+SUMIFS('PXK-HÓA ĐƠN'!$R:$R,'PXK-HÓA ĐƠN'!$J:$J,'Chuyển Mã'!F5,'PXK-HÓA ĐƠN'!$L:$L,'Chuyển Mã'!G5)</f>
        <v>1265</v>
      </c>
      <c r="I5" s="59">
        <f>H5*55595</f>
        <v>70327675</v>
      </c>
      <c r="K5" s="48" t="s">
        <v>35</v>
      </c>
      <c r="L5" s="122">
        <f>SUMIFS(Xuat_Tra_Doi!$AJ$3:$AJ$53,Xuat_Tra_Doi!$N$3:$N$53,L$1,Xuat_Tra_Doi!$AC$3:$AC$53,$K5)</f>
        <v>0</v>
      </c>
      <c r="M5" s="122">
        <f>SUMIFS(Xuat_Tra_Doi!$AJ$3:$AJ$53,Xuat_Tra_Doi!$N$3:$N$53,M$1,Xuat_Tra_Doi!$AC$3:$AC$53,$K5)</f>
        <v>3</v>
      </c>
      <c r="N5" s="122">
        <f>SUMIFS(Xuat_Tra_Doi!$AJ$3:$AJ$53,Xuat_Tra_Doi!$N$3:$N$53,N$1,Xuat_Tra_Doi!$AC$3:$AC$53,$K5)</f>
        <v>0</v>
      </c>
      <c r="O5" s="122">
        <f>SUMIFS(Xuat_Tra_Doi!$AJ$3:$AJ$53,Xuat_Tra_Doi!$N$3:$N$53,O$1,Xuat_Tra_Doi!$AC$3:$AC$53,$K5)</f>
        <v>0</v>
      </c>
      <c r="P5" s="60">
        <f t="shared" si="1"/>
        <v>3</v>
      </c>
      <c r="R5" s="48" t="s">
        <v>35</v>
      </c>
      <c r="S5" s="47">
        <f>SUMIF(TONG_SL!$B$87:$B$116,'Chuyển Mã'!R5,TONG_SL!$E$87:$E$116)</f>
        <v>0</v>
      </c>
      <c r="T5" s="41">
        <f>S5*55595</f>
        <v>0</v>
      </c>
      <c r="U5" s="48" t="s">
        <v>35</v>
      </c>
      <c r="V5" s="47">
        <f t="shared" si="2"/>
        <v>-1988</v>
      </c>
      <c r="W5" s="41">
        <f>V5*55595</f>
        <v>-110522860</v>
      </c>
    </row>
    <row r="6" spans="1:23" x14ac:dyDescent="0.25">
      <c r="A6" s="62">
        <v>4</v>
      </c>
      <c r="B6" s="47" t="s">
        <v>2144</v>
      </c>
      <c r="C6" s="155" t="s">
        <v>31</v>
      </c>
      <c r="D6" s="47">
        <f t="shared" si="0"/>
        <v>9921</v>
      </c>
      <c r="E6" s="59">
        <f>D6*116611</f>
        <v>1156897731</v>
      </c>
      <c r="F6" s="47" t="s">
        <v>1769</v>
      </c>
      <c r="G6" s="48" t="s">
        <v>31</v>
      </c>
      <c r="H6" s="47">
        <f>SUMIFS('VIN -MEGA'!$R:$R,'VIN -MEGA'!$J:$J,'Chuyển Mã'!F6,'VIN -MEGA'!$L:$L,'Chuyển Mã'!G6)+SUMIFS('PXK-HÓA ĐƠN'!$R:$R,'PXK-HÓA ĐƠN'!$J:$J,'Chuyển Mã'!F6,'PXK-HÓA ĐƠN'!$L:$L,'Chuyển Mã'!G6)</f>
        <v>13392</v>
      </c>
      <c r="I6" s="59">
        <f>H6*116611</f>
        <v>1561654512</v>
      </c>
      <c r="K6" s="48" t="s">
        <v>31</v>
      </c>
      <c r="L6" s="122">
        <f>SUMIFS(Xuat_Tra_Doi!$AJ$3:$AJ$53,Xuat_Tra_Doi!$N$3:$N$53,L$1,Xuat_Tra_Doi!$AC$3:$AC$53,$K6)</f>
        <v>2</v>
      </c>
      <c r="M6" s="122">
        <f>SUMIFS(Xuat_Tra_Doi!$AJ$3:$AJ$53,Xuat_Tra_Doi!$N$3:$N$53,M$1,Xuat_Tra_Doi!$AC$3:$AC$53,$K6)</f>
        <v>65</v>
      </c>
      <c r="N6" s="122">
        <f>SUMIFS(Xuat_Tra_Doi!$AJ$3:$AJ$53,Xuat_Tra_Doi!$N$3:$N$53,N$1,Xuat_Tra_Doi!$AC$3:$AC$53,$K6)</f>
        <v>0</v>
      </c>
      <c r="O6" s="122">
        <f>SUMIFS(Xuat_Tra_Doi!$AJ$3:$AJ$53,Xuat_Tra_Doi!$N$3:$N$53,O$1,Xuat_Tra_Doi!$AC$3:$AC$53,$K6)</f>
        <v>10</v>
      </c>
      <c r="P6" s="60">
        <f t="shared" si="1"/>
        <v>77</v>
      </c>
      <c r="R6" s="48" t="s">
        <v>31</v>
      </c>
      <c r="S6" s="47">
        <f>SUMIF(TONG_SL!$B$87:$B$116,'Chuyển Mã'!R6,TONG_SL!$E$87:$E$116)</f>
        <v>8320</v>
      </c>
      <c r="T6" s="41">
        <f>S6*116611</f>
        <v>970203520</v>
      </c>
      <c r="U6" s="48" t="s">
        <v>31</v>
      </c>
      <c r="V6" s="47">
        <f t="shared" si="2"/>
        <v>-15070</v>
      </c>
      <c r="W6" s="41">
        <f>V6*116611</f>
        <v>-1757327770</v>
      </c>
    </row>
    <row r="7" spans="1:23" x14ac:dyDescent="0.25">
      <c r="A7" s="62">
        <v>5</v>
      </c>
      <c r="B7" s="47" t="s">
        <v>2144</v>
      </c>
      <c r="C7" s="155" t="s">
        <v>38</v>
      </c>
      <c r="D7" s="47">
        <f t="shared" si="0"/>
        <v>714</v>
      </c>
      <c r="E7" s="59">
        <f>D7*74250</f>
        <v>53014500</v>
      </c>
      <c r="F7" s="47" t="s">
        <v>1769</v>
      </c>
      <c r="G7" s="48" t="s">
        <v>38</v>
      </c>
      <c r="H7" s="47">
        <f>SUMIFS('VIN -MEGA'!$R:$R,'VIN -MEGA'!$J:$J,'Chuyển Mã'!F7,'VIN -MEGA'!$L:$L,'Chuyển Mã'!G7)+SUMIFS('PXK-HÓA ĐƠN'!$R:$R,'PXK-HÓA ĐƠN'!$J:$J,'Chuyển Mã'!F7,'PXK-HÓA ĐƠN'!$L:$L,'Chuyển Mã'!G7)</f>
        <v>1113</v>
      </c>
      <c r="I7" s="59">
        <f>H7*74250</f>
        <v>82640250</v>
      </c>
      <c r="K7" s="48" t="s">
        <v>38</v>
      </c>
      <c r="L7" s="122">
        <f>SUMIFS(Xuat_Tra_Doi!$AJ$3:$AJ$53,Xuat_Tra_Doi!$N$3:$N$53,L$1,Xuat_Tra_Doi!$AC$3:$AC$53,$K7)</f>
        <v>0</v>
      </c>
      <c r="M7" s="122">
        <f>SUMIFS(Xuat_Tra_Doi!$AJ$3:$AJ$53,Xuat_Tra_Doi!$N$3:$N$53,M$1,Xuat_Tra_Doi!$AC$3:$AC$53,$K7)</f>
        <v>0</v>
      </c>
      <c r="N7" s="122">
        <f>SUMIFS(Xuat_Tra_Doi!$AJ$3:$AJ$53,Xuat_Tra_Doi!$N$3:$N$53,N$1,Xuat_Tra_Doi!$AC$3:$AC$53,$K7)</f>
        <v>0</v>
      </c>
      <c r="O7" s="122">
        <f>SUMIFS(Xuat_Tra_Doi!$AJ$3:$AJ$53,Xuat_Tra_Doi!$N$3:$N$53,O$1,Xuat_Tra_Doi!$AC$3:$AC$53,$K7)</f>
        <v>1</v>
      </c>
      <c r="P7" s="60">
        <f t="shared" si="1"/>
        <v>1</v>
      </c>
      <c r="R7" s="48" t="s">
        <v>38</v>
      </c>
      <c r="S7" s="47">
        <f>SUMIF(TONG_SL!$B$87:$B$116,'Chuyển Mã'!R7,TONG_SL!$E$87:$E$116)</f>
        <v>270</v>
      </c>
      <c r="T7" s="41">
        <f>S7*74250</f>
        <v>20047500</v>
      </c>
      <c r="U7" s="48" t="s">
        <v>38</v>
      </c>
      <c r="V7" s="47">
        <f t="shared" si="2"/>
        <v>-1558</v>
      </c>
      <c r="W7" s="41">
        <f>V7*74250</f>
        <v>-115681500</v>
      </c>
    </row>
    <row r="8" spans="1:23" x14ac:dyDescent="0.25">
      <c r="A8" s="62">
        <v>6</v>
      </c>
      <c r="B8" s="47" t="s">
        <v>2144</v>
      </c>
      <c r="C8" s="155" t="s">
        <v>47</v>
      </c>
      <c r="D8" s="47">
        <f t="shared" si="0"/>
        <v>66</v>
      </c>
      <c r="E8" s="59">
        <f>D8*50400</f>
        <v>3326400</v>
      </c>
      <c r="F8" s="47" t="s">
        <v>1769</v>
      </c>
      <c r="G8" s="48" t="s">
        <v>47</v>
      </c>
      <c r="H8" s="47">
        <f>SUMIFS('VIN -MEGA'!$R:$R,'VIN -MEGA'!$J:$J,'Chuyển Mã'!F8,'VIN -MEGA'!$L:$L,'Chuyển Mã'!G8)+SUMIFS('PXK-HÓA ĐƠN'!$R:$R,'PXK-HÓA ĐƠN'!$J:$J,'Chuyển Mã'!F8,'PXK-HÓA ĐƠN'!$L:$L,'Chuyển Mã'!G8)</f>
        <v>365</v>
      </c>
      <c r="I8" s="59">
        <f>H8*50400</f>
        <v>18396000</v>
      </c>
      <c r="K8" s="48" t="s">
        <v>47</v>
      </c>
      <c r="L8" s="122">
        <f>SUMIFS(Xuat_Tra_Doi!$AJ$3:$AJ$53,Xuat_Tra_Doi!$N$3:$N$53,L$1,Xuat_Tra_Doi!$AC$3:$AC$53,$K8)</f>
        <v>0</v>
      </c>
      <c r="M8" s="122">
        <f>SUMIFS(Xuat_Tra_Doi!$AJ$3:$AJ$53,Xuat_Tra_Doi!$N$3:$N$53,M$1,Xuat_Tra_Doi!$AC$3:$AC$53,$K8)</f>
        <v>0</v>
      </c>
      <c r="N8" s="122">
        <f>SUMIFS(Xuat_Tra_Doi!$AJ$3:$AJ$53,Xuat_Tra_Doi!$N$3:$N$53,N$1,Xuat_Tra_Doi!$AC$3:$AC$53,$K8)</f>
        <v>0</v>
      </c>
      <c r="O8" s="122">
        <f>SUMIFS(Xuat_Tra_Doi!$AJ$3:$AJ$53,Xuat_Tra_Doi!$N$3:$N$53,O$1,Xuat_Tra_Doi!$AC$3:$AC$53,$K8)</f>
        <v>0</v>
      </c>
      <c r="P8" s="60">
        <f t="shared" si="1"/>
        <v>0</v>
      </c>
      <c r="R8" s="48" t="s">
        <v>47</v>
      </c>
      <c r="S8" s="47">
        <f>SUMIF(TONG_SL!$B$87:$B$116,'Chuyển Mã'!R8,TONG_SL!$E$87:$E$116)</f>
        <v>0</v>
      </c>
      <c r="T8" s="41">
        <f>S8*50400</f>
        <v>0</v>
      </c>
      <c r="U8" s="48" t="s">
        <v>47</v>
      </c>
      <c r="V8" s="47">
        <f t="shared" si="2"/>
        <v>-431</v>
      </c>
      <c r="W8" s="41">
        <f>V8*5400</f>
        <v>-2327400</v>
      </c>
    </row>
    <row r="9" spans="1:23" x14ac:dyDescent="0.25">
      <c r="A9" s="62">
        <v>7</v>
      </c>
      <c r="B9" s="47" t="s">
        <v>2144</v>
      </c>
      <c r="C9" s="155" t="s">
        <v>45</v>
      </c>
      <c r="D9" s="47">
        <f t="shared" si="0"/>
        <v>120</v>
      </c>
      <c r="E9" s="59">
        <f>D9*49500</f>
        <v>5940000</v>
      </c>
      <c r="F9" s="47" t="s">
        <v>1769</v>
      </c>
      <c r="G9" s="48" t="s">
        <v>45</v>
      </c>
      <c r="H9" s="47">
        <f>SUMIFS('VIN -MEGA'!$R:$R,'VIN -MEGA'!$J:$J,'Chuyển Mã'!F9,'VIN -MEGA'!$L:$L,'Chuyển Mã'!G9)+SUMIFS('PXK-HÓA ĐƠN'!$R:$R,'PXK-HÓA ĐƠN'!$J:$J,'Chuyển Mã'!F9,'PXK-HÓA ĐƠN'!$L:$L,'Chuyển Mã'!G9)</f>
        <v>432</v>
      </c>
      <c r="I9" s="59">
        <f>H9*49500</f>
        <v>21384000</v>
      </c>
      <c r="K9" s="48" t="s">
        <v>45</v>
      </c>
      <c r="L9" s="122">
        <f>SUMIFS(Xuat_Tra_Doi!$AJ$3:$AJ$53,Xuat_Tra_Doi!$N$3:$N$53,L$1,Xuat_Tra_Doi!$AC$3:$AC$53,$K9)</f>
        <v>0</v>
      </c>
      <c r="M9" s="122">
        <f>SUMIFS(Xuat_Tra_Doi!$AJ$3:$AJ$53,Xuat_Tra_Doi!$N$3:$N$53,M$1,Xuat_Tra_Doi!$AC$3:$AC$53,$K9)</f>
        <v>0</v>
      </c>
      <c r="N9" s="122">
        <f>SUMIFS(Xuat_Tra_Doi!$AJ$3:$AJ$53,Xuat_Tra_Doi!$N$3:$N$53,N$1,Xuat_Tra_Doi!$AC$3:$AC$53,$K9)</f>
        <v>1</v>
      </c>
      <c r="O9" s="122">
        <f>SUMIFS(Xuat_Tra_Doi!$AJ$3:$AJ$53,Xuat_Tra_Doi!$N$3:$N$53,O$1,Xuat_Tra_Doi!$AC$3:$AC$53,$K9)</f>
        <v>0</v>
      </c>
      <c r="P9" s="60">
        <f t="shared" si="1"/>
        <v>1</v>
      </c>
      <c r="R9" s="48" t="s">
        <v>45</v>
      </c>
      <c r="S9" s="47">
        <f>SUMIF(TONG_SL!$B$87:$B$116,'Chuyển Mã'!R9,TONG_SL!$E$87:$E$116)</f>
        <v>0</v>
      </c>
      <c r="T9" s="41">
        <f>S9*49500</f>
        <v>0</v>
      </c>
      <c r="U9" s="48" t="s">
        <v>45</v>
      </c>
      <c r="V9" s="47">
        <f t="shared" si="2"/>
        <v>-553</v>
      </c>
      <c r="W9" s="41">
        <f>V9*49500</f>
        <v>-27373500</v>
      </c>
    </row>
    <row r="10" spans="1:23" x14ac:dyDescent="0.25">
      <c r="A10" s="62">
        <v>8</v>
      </c>
      <c r="B10" s="47" t="s">
        <v>2144</v>
      </c>
      <c r="C10" s="155" t="s">
        <v>33</v>
      </c>
      <c r="D10" s="47">
        <f t="shared" si="0"/>
        <v>2054</v>
      </c>
      <c r="E10" s="59">
        <f>D10*50182</f>
        <v>103073828</v>
      </c>
      <c r="F10" s="47" t="s">
        <v>1769</v>
      </c>
      <c r="G10" s="48" t="s">
        <v>33</v>
      </c>
      <c r="H10" s="47">
        <f>SUMIFS('VIN -MEGA'!$R:$R,'VIN -MEGA'!$J:$J,'Chuyển Mã'!F10,'VIN -MEGA'!$L:$L,'Chuyển Mã'!G10)+SUMIFS('PXK-HÓA ĐƠN'!$R:$R,'PXK-HÓA ĐƠN'!$J:$J,'Chuyển Mã'!F10,'PXK-HÓA ĐƠN'!$L:$L,'Chuyển Mã'!G10)</f>
        <v>3913</v>
      </c>
      <c r="I10" s="59">
        <f>H10*50182</f>
        <v>196362166</v>
      </c>
      <c r="K10" s="48" t="s">
        <v>33</v>
      </c>
      <c r="L10" s="122">
        <f>SUMIFS(Xuat_Tra_Doi!$AJ$3:$AJ$53,Xuat_Tra_Doi!$N$3:$N$53,L$1,Xuat_Tra_Doi!$AC$3:$AC$53,$K10)</f>
        <v>0</v>
      </c>
      <c r="M10" s="122">
        <f>SUMIFS(Xuat_Tra_Doi!$AJ$3:$AJ$53,Xuat_Tra_Doi!$N$3:$N$53,M$1,Xuat_Tra_Doi!$AC$3:$AC$53,$K10)</f>
        <v>3</v>
      </c>
      <c r="N10" s="122">
        <f>SUMIFS(Xuat_Tra_Doi!$AJ$3:$AJ$53,Xuat_Tra_Doi!$N$3:$N$53,N$1,Xuat_Tra_Doi!$AC$3:$AC$53,$K10)</f>
        <v>0</v>
      </c>
      <c r="O10" s="122">
        <f>SUMIFS(Xuat_Tra_Doi!$AJ$3:$AJ$53,Xuat_Tra_Doi!$N$3:$N$53,O$1,Xuat_Tra_Doi!$AC$3:$AC$53,$K10)</f>
        <v>0</v>
      </c>
      <c r="P10" s="60">
        <f t="shared" si="1"/>
        <v>3</v>
      </c>
      <c r="R10" s="48" t="s">
        <v>33</v>
      </c>
      <c r="S10" s="47">
        <f>SUMIF(TONG_SL!$B$87:$B$116,'Chuyển Mã'!R10,TONG_SL!$E$87:$E$116)</f>
        <v>1000</v>
      </c>
      <c r="T10" s="41">
        <f>S10*50182</f>
        <v>50182000</v>
      </c>
      <c r="U10" s="48" t="s">
        <v>33</v>
      </c>
      <c r="V10" s="47">
        <f t="shared" si="2"/>
        <v>-4970</v>
      </c>
      <c r="W10" s="41">
        <f>V10*50182</f>
        <v>-249404540</v>
      </c>
    </row>
    <row r="11" spans="1:23" x14ac:dyDescent="0.25">
      <c r="A11" s="62">
        <v>9</v>
      </c>
      <c r="B11" s="47" t="s">
        <v>2144</v>
      </c>
      <c r="C11" s="155" t="s">
        <v>40</v>
      </c>
      <c r="D11" s="47">
        <f t="shared" si="0"/>
        <v>568</v>
      </c>
      <c r="E11" s="59">
        <f>D11*70950</f>
        <v>40299600</v>
      </c>
      <c r="F11" s="47" t="s">
        <v>1769</v>
      </c>
      <c r="G11" s="48" t="s">
        <v>40</v>
      </c>
      <c r="H11" s="47">
        <f>SUMIFS('VIN -MEGA'!$R:$R,'VIN -MEGA'!$J:$J,'Chuyển Mã'!F11,'VIN -MEGA'!$L:$L,'Chuyển Mã'!G11)+SUMIFS('PXK-HÓA ĐƠN'!$R:$R,'PXK-HÓA ĐƠN'!$J:$J,'Chuyển Mã'!F11,'PXK-HÓA ĐƠN'!$L:$L,'Chuyển Mã'!G11)</f>
        <v>511</v>
      </c>
      <c r="I11" s="59">
        <f>H11*70950</f>
        <v>36255450</v>
      </c>
      <c r="K11" s="48" t="s">
        <v>40</v>
      </c>
      <c r="L11" s="122">
        <f>SUMIFS(Xuat_Tra_Doi!$AJ$3:$AJ$53,Xuat_Tra_Doi!$N$3:$N$53,L$1,Xuat_Tra_Doi!$AC$3:$AC$53,$K11)</f>
        <v>0</v>
      </c>
      <c r="M11" s="122">
        <f>SUMIFS(Xuat_Tra_Doi!$AJ$3:$AJ$53,Xuat_Tra_Doi!$N$3:$N$53,M$1,Xuat_Tra_Doi!$AC$3:$AC$53,$K11)</f>
        <v>1</v>
      </c>
      <c r="N11" s="122">
        <f>SUMIFS(Xuat_Tra_Doi!$AJ$3:$AJ$53,Xuat_Tra_Doi!$N$3:$N$53,N$1,Xuat_Tra_Doi!$AC$3:$AC$53,$K11)</f>
        <v>0</v>
      </c>
      <c r="O11" s="122">
        <f>SUMIFS(Xuat_Tra_Doi!$AJ$3:$AJ$53,Xuat_Tra_Doi!$N$3:$N$53,O$1,Xuat_Tra_Doi!$AC$3:$AC$53,$K11)</f>
        <v>0</v>
      </c>
      <c r="P11" s="60">
        <f t="shared" si="1"/>
        <v>1</v>
      </c>
      <c r="R11" s="48" t="s">
        <v>40</v>
      </c>
      <c r="S11" s="47">
        <f>SUMIF(TONG_SL!$B$87:$B$116,'Chuyển Mã'!R11,TONG_SL!$E$87:$E$116)</f>
        <v>100</v>
      </c>
      <c r="T11" s="41">
        <f>S11*70950</f>
        <v>7095000</v>
      </c>
      <c r="U11" s="48" t="s">
        <v>40</v>
      </c>
      <c r="V11" s="47">
        <f t="shared" si="2"/>
        <v>-980</v>
      </c>
      <c r="W11" s="41">
        <f>V11*70950</f>
        <v>-69531000</v>
      </c>
    </row>
    <row r="12" spans="1:23" x14ac:dyDescent="0.25">
      <c r="A12" s="62">
        <v>10</v>
      </c>
      <c r="B12" s="47" t="s">
        <v>2144</v>
      </c>
      <c r="C12" s="155" t="s">
        <v>543</v>
      </c>
      <c r="D12" s="47">
        <f t="shared" si="0"/>
        <v>687</v>
      </c>
      <c r="E12" s="59">
        <f>D12*119066</f>
        <v>81798342</v>
      </c>
      <c r="F12" s="47" t="s">
        <v>1769</v>
      </c>
      <c r="G12" s="48" t="s">
        <v>543</v>
      </c>
      <c r="H12" s="47">
        <f>SUMIFS('VIN -MEGA'!$R:$R,'VIN -MEGA'!$J:$J,'Chuyển Mã'!F12,'VIN -MEGA'!$L:$L,'Chuyển Mã'!G12)+SUMIFS('PXK-HÓA ĐƠN'!$R:$R,'PXK-HÓA ĐƠN'!$J:$J,'Chuyển Mã'!F12,'PXK-HÓA ĐƠN'!$L:$L,'Chuyển Mã'!G12)</f>
        <v>465</v>
      </c>
      <c r="I12" s="59">
        <f>H12*119066</f>
        <v>55365690</v>
      </c>
      <c r="K12" s="48" t="s">
        <v>543</v>
      </c>
      <c r="L12" s="122">
        <f>SUMIFS(Xuat_Tra_Doi!$AJ$3:$AJ$53,Xuat_Tra_Doi!$N$3:$N$53,L$1,Xuat_Tra_Doi!$AC$3:$AC$53,$K12)</f>
        <v>0</v>
      </c>
      <c r="M12" s="122">
        <f>SUMIFS(Xuat_Tra_Doi!$AJ$3:$AJ$53,Xuat_Tra_Doi!$N$3:$N$53,M$1,Xuat_Tra_Doi!$AC$3:$AC$53,$K12)</f>
        <v>2</v>
      </c>
      <c r="N12" s="122">
        <f>SUMIFS(Xuat_Tra_Doi!$AJ$3:$AJ$53,Xuat_Tra_Doi!$N$3:$N$53,N$1,Xuat_Tra_Doi!$AC$3:$AC$53,$K12)</f>
        <v>0</v>
      </c>
      <c r="O12" s="122">
        <f>SUMIFS(Xuat_Tra_Doi!$AJ$3:$AJ$53,Xuat_Tra_Doi!$N$3:$N$53,O$1,Xuat_Tra_Doi!$AC$3:$AC$53,$K12)</f>
        <v>0</v>
      </c>
      <c r="P12" s="60">
        <f t="shared" si="1"/>
        <v>2</v>
      </c>
      <c r="R12" s="48" t="s">
        <v>543</v>
      </c>
      <c r="S12" s="47">
        <f>SUMIF(TONG_SL!$B$87:$B$116,'Chuyển Mã'!R12,TONG_SL!$E$87:$E$116)</f>
        <v>0</v>
      </c>
      <c r="T12" s="41">
        <f>S12*119066</f>
        <v>0</v>
      </c>
      <c r="U12" s="48" t="s">
        <v>543</v>
      </c>
      <c r="V12" s="47">
        <f t="shared" si="2"/>
        <v>-1154</v>
      </c>
      <c r="W12" s="41">
        <f>V12*119066</f>
        <v>-137402164</v>
      </c>
    </row>
    <row r="13" spans="1:23" x14ac:dyDescent="0.25">
      <c r="A13" s="62">
        <v>11</v>
      </c>
      <c r="B13" s="47" t="s">
        <v>2144</v>
      </c>
      <c r="C13" s="155" t="s">
        <v>53</v>
      </c>
      <c r="D13" s="47">
        <f t="shared" si="0"/>
        <v>620</v>
      </c>
      <c r="E13" s="59">
        <f>D13*111606</f>
        <v>69195720</v>
      </c>
      <c r="F13" s="47" t="s">
        <v>1769</v>
      </c>
      <c r="G13" s="48" t="s">
        <v>53</v>
      </c>
      <c r="H13" s="47">
        <f>SUMIFS('VIN -MEGA'!$R:$R,'VIN -MEGA'!$J:$J,'Chuyển Mã'!F13,'VIN -MEGA'!$L:$L,'Chuyển Mã'!G13)+SUMIFS('PXK-HÓA ĐƠN'!$R:$R,'PXK-HÓA ĐƠN'!$J:$J,'Chuyển Mã'!F13,'PXK-HÓA ĐƠN'!$L:$L,'Chuyển Mã'!G13)</f>
        <v>29</v>
      </c>
      <c r="I13" s="59">
        <f>H13*111606</f>
        <v>3236574</v>
      </c>
      <c r="K13" s="48" t="s">
        <v>53</v>
      </c>
      <c r="L13" s="122">
        <f>SUMIFS(Xuat_Tra_Doi!$AJ$3:$AJ$53,Xuat_Tra_Doi!$N$3:$N$53,L$1,Xuat_Tra_Doi!$AC$3:$AC$53,$K13)</f>
        <v>0</v>
      </c>
      <c r="M13" s="122">
        <f>SUMIFS(Xuat_Tra_Doi!$AJ$3:$AJ$53,Xuat_Tra_Doi!$N$3:$N$53,M$1,Xuat_Tra_Doi!$AC$3:$AC$53,$K13)</f>
        <v>0</v>
      </c>
      <c r="N13" s="122">
        <f>SUMIFS(Xuat_Tra_Doi!$AJ$3:$AJ$53,Xuat_Tra_Doi!$N$3:$N$53,N$1,Xuat_Tra_Doi!$AC$3:$AC$53,$K13)</f>
        <v>0</v>
      </c>
      <c r="O13" s="122">
        <f>SUMIFS(Xuat_Tra_Doi!$AJ$3:$AJ$53,Xuat_Tra_Doi!$N$3:$N$53,O$1,Xuat_Tra_Doi!$AC$3:$AC$53,$K13)</f>
        <v>0</v>
      </c>
      <c r="P13" s="60">
        <f t="shared" si="1"/>
        <v>0</v>
      </c>
      <c r="R13" s="48" t="s">
        <v>53</v>
      </c>
      <c r="S13" s="47">
        <f>SUMIF(TONG_SL!$B$87:$B$116,'Chuyển Mã'!R13,TONG_SL!$E$87:$E$116)</f>
        <v>52</v>
      </c>
      <c r="T13" s="41">
        <f>S13*111606</f>
        <v>5803512</v>
      </c>
      <c r="U13" s="48" t="s">
        <v>53</v>
      </c>
      <c r="V13" s="47">
        <f t="shared" si="2"/>
        <v>-597</v>
      </c>
      <c r="W13" s="41">
        <f>V13*111606</f>
        <v>-66628782</v>
      </c>
    </row>
    <row r="14" spans="1:23" x14ac:dyDescent="0.25">
      <c r="A14" s="62">
        <v>12</v>
      </c>
      <c r="B14" s="47" t="s">
        <v>2144</v>
      </c>
      <c r="C14" s="155" t="s">
        <v>1760</v>
      </c>
      <c r="D14" s="47">
        <f t="shared" si="0"/>
        <v>0</v>
      </c>
      <c r="E14" s="59">
        <f>D14*72500</f>
        <v>0</v>
      </c>
      <c r="F14" s="47" t="s">
        <v>1769</v>
      </c>
      <c r="G14" s="48" t="s">
        <v>1760</v>
      </c>
      <c r="H14" s="47">
        <f>SUMIFS('VIN -MEGA'!$R:$R,'VIN -MEGA'!$J:$J,'Chuyển Mã'!F14,'VIN -MEGA'!$L:$L,'Chuyển Mã'!G14)+SUMIFS('PXK-HÓA ĐƠN'!$R:$R,'PXK-HÓA ĐƠN'!$J:$J,'Chuyển Mã'!F14,'PXK-HÓA ĐƠN'!$L:$L,'Chuyển Mã'!G14)</f>
        <v>0</v>
      </c>
      <c r="I14" s="59">
        <f>H14*72500</f>
        <v>0</v>
      </c>
      <c r="K14" s="48" t="s">
        <v>1760</v>
      </c>
      <c r="L14" s="122">
        <f>SUMIFS(Xuat_Tra_Doi!$AJ$3:$AJ$53,Xuat_Tra_Doi!$N$3:$N$53,L$1,Xuat_Tra_Doi!$AC$3:$AC$53,$K14)</f>
        <v>0</v>
      </c>
      <c r="M14" s="122">
        <f>SUMIFS(Xuat_Tra_Doi!$AJ$3:$AJ$53,Xuat_Tra_Doi!$N$3:$N$53,M$1,Xuat_Tra_Doi!$AC$3:$AC$53,$K14)</f>
        <v>0</v>
      </c>
      <c r="N14" s="122">
        <f>SUMIFS(Xuat_Tra_Doi!$AJ$3:$AJ$53,Xuat_Tra_Doi!$N$3:$N$53,N$1,Xuat_Tra_Doi!$AC$3:$AC$53,$K14)</f>
        <v>0</v>
      </c>
      <c r="O14" s="122">
        <f>SUMIFS(Xuat_Tra_Doi!$AJ$3:$AJ$53,Xuat_Tra_Doi!$N$3:$N$53,O$1,Xuat_Tra_Doi!$AC$3:$AC$53,$K14)</f>
        <v>0</v>
      </c>
      <c r="P14" s="60">
        <f t="shared" si="1"/>
        <v>0</v>
      </c>
      <c r="R14" s="48" t="s">
        <v>1760</v>
      </c>
      <c r="S14" s="47">
        <f>SUMIF(TONG_SL!$B$87:$B$116,'Chuyển Mã'!R14,TONG_SL!$E$87:$E$116)</f>
        <v>0</v>
      </c>
      <c r="T14" s="41">
        <f>S14*72500</f>
        <v>0</v>
      </c>
      <c r="U14" s="48" t="s">
        <v>1760</v>
      </c>
      <c r="V14" s="47">
        <f t="shared" si="2"/>
        <v>0</v>
      </c>
      <c r="W14" s="41">
        <f>V14*72500</f>
        <v>0</v>
      </c>
    </row>
    <row r="15" spans="1:23" x14ac:dyDescent="0.25">
      <c r="A15" s="62">
        <v>13</v>
      </c>
      <c r="B15" s="47" t="s">
        <v>2144</v>
      </c>
      <c r="C15" s="155" t="s">
        <v>1702</v>
      </c>
      <c r="D15" s="47">
        <f t="shared" si="0"/>
        <v>0</v>
      </c>
      <c r="E15" s="59">
        <f>D15*70000</f>
        <v>0</v>
      </c>
      <c r="F15" s="47" t="s">
        <v>1769</v>
      </c>
      <c r="G15" s="48" t="s">
        <v>1702</v>
      </c>
      <c r="H15" s="47">
        <f>SUMIFS('VIN -MEGA'!$R:$R,'VIN -MEGA'!$J:$J,'Chuyển Mã'!F15,'VIN -MEGA'!$L:$L,'Chuyển Mã'!G15)+SUMIFS('PXK-HÓA ĐƠN'!$R:$R,'PXK-HÓA ĐƠN'!$J:$J,'Chuyển Mã'!F15,'PXK-HÓA ĐƠN'!$L:$L,'Chuyển Mã'!G15)</f>
        <v>0</v>
      </c>
      <c r="I15" s="59">
        <f>H15*70000</f>
        <v>0</v>
      </c>
      <c r="K15" s="48" t="s">
        <v>1702</v>
      </c>
      <c r="L15" s="122">
        <f>SUMIFS(Xuat_Tra_Doi!$AJ$3:$AJ$53,Xuat_Tra_Doi!$N$3:$N$53,L$1,Xuat_Tra_Doi!$AC$3:$AC$53,$K15)</f>
        <v>0</v>
      </c>
      <c r="M15" s="122">
        <f>SUMIFS(Xuat_Tra_Doi!$AJ$3:$AJ$53,Xuat_Tra_Doi!$N$3:$N$53,M$1,Xuat_Tra_Doi!$AC$3:$AC$53,$K15)</f>
        <v>0</v>
      </c>
      <c r="N15" s="122">
        <f>SUMIFS(Xuat_Tra_Doi!$AJ$3:$AJ$53,Xuat_Tra_Doi!$N$3:$N$53,N$1,Xuat_Tra_Doi!$AC$3:$AC$53,$K15)</f>
        <v>0</v>
      </c>
      <c r="O15" s="122">
        <f>SUMIFS(Xuat_Tra_Doi!$AJ$3:$AJ$53,Xuat_Tra_Doi!$N$3:$N$53,O$1,Xuat_Tra_Doi!$AC$3:$AC$53,$K15)</f>
        <v>0</v>
      </c>
      <c r="P15" s="60">
        <f t="shared" si="1"/>
        <v>0</v>
      </c>
      <c r="R15" s="48" t="s">
        <v>1702</v>
      </c>
      <c r="S15" s="47">
        <f>SUMIF(TONG_SL!$B$87:$B$116,'Chuyển Mã'!R15,TONG_SL!$E$87:$E$116)</f>
        <v>0</v>
      </c>
      <c r="T15" s="41">
        <f>S15*70000</f>
        <v>0</v>
      </c>
      <c r="U15" s="48" t="s">
        <v>1702</v>
      </c>
      <c r="V15" s="47">
        <f t="shared" si="2"/>
        <v>0</v>
      </c>
      <c r="W15" s="41">
        <f>V15*70000</f>
        <v>0</v>
      </c>
    </row>
    <row r="16" spans="1:23" x14ac:dyDescent="0.25">
      <c r="A16" s="62">
        <v>14</v>
      </c>
      <c r="B16" s="47" t="s">
        <v>2144</v>
      </c>
      <c r="C16" s="155" t="s">
        <v>552</v>
      </c>
      <c r="D16" s="47">
        <f t="shared" si="0"/>
        <v>416</v>
      </c>
      <c r="E16" s="59">
        <f>D16*24549</f>
        <v>10212384</v>
      </c>
      <c r="F16" s="47" t="s">
        <v>1769</v>
      </c>
      <c r="G16" s="48" t="s">
        <v>552</v>
      </c>
      <c r="H16" s="47">
        <f>SUMIFS('VIN -MEGA'!$R:$R,'VIN -MEGA'!$J:$J,'Chuyển Mã'!F16,'VIN -MEGA'!$L:$L,'Chuyển Mã'!G16)+SUMIFS('PXK-HÓA ĐƠN'!$R:$R,'PXK-HÓA ĐƠN'!$J:$J,'Chuyển Mã'!F16,'PXK-HÓA ĐƠN'!$L:$L,'Chuyển Mã'!G16)</f>
        <v>10</v>
      </c>
      <c r="I16" s="59">
        <f>H16*24549</f>
        <v>245490</v>
      </c>
      <c r="K16" s="48" t="s">
        <v>552</v>
      </c>
      <c r="L16" s="122">
        <f>SUMIFS(Xuat_Tra_Doi!$AJ$3:$AJ$53,Xuat_Tra_Doi!$N$3:$N$53,L$1,Xuat_Tra_Doi!$AC$3:$AC$53,$K16)</f>
        <v>0</v>
      </c>
      <c r="M16" s="122">
        <f>SUMIFS(Xuat_Tra_Doi!$AJ$3:$AJ$53,Xuat_Tra_Doi!$N$3:$N$53,M$1,Xuat_Tra_Doi!$AC$3:$AC$53,$K16)</f>
        <v>0</v>
      </c>
      <c r="N16" s="122">
        <f>SUMIFS(Xuat_Tra_Doi!$AJ$3:$AJ$53,Xuat_Tra_Doi!$N$3:$N$53,N$1,Xuat_Tra_Doi!$AC$3:$AC$53,$K16)</f>
        <v>0</v>
      </c>
      <c r="O16" s="122">
        <f>SUMIFS(Xuat_Tra_Doi!$AJ$3:$AJ$53,Xuat_Tra_Doi!$N$3:$N$53,O$1,Xuat_Tra_Doi!$AC$3:$AC$53,$K16)</f>
        <v>0</v>
      </c>
      <c r="P16" s="60">
        <f>SUM(L16:O16)</f>
        <v>0</v>
      </c>
      <c r="R16" s="48" t="s">
        <v>552</v>
      </c>
      <c r="S16" s="47">
        <f>SUMIF(TONG_SL!$B$87:$B$116,'Chuyển Mã'!R16,TONG_SL!$E$87:$E$116)</f>
        <v>100</v>
      </c>
      <c r="T16" s="41">
        <f>S16*24549</f>
        <v>2454900</v>
      </c>
      <c r="U16" s="48" t="s">
        <v>552</v>
      </c>
      <c r="V16" s="47">
        <f t="shared" si="2"/>
        <v>-326</v>
      </c>
      <c r="W16" s="41">
        <f>V16*24549</f>
        <v>-8002974</v>
      </c>
    </row>
    <row r="17" spans="1:23" x14ac:dyDescent="0.25">
      <c r="A17" s="62">
        <v>15</v>
      </c>
      <c r="B17" s="47" t="s">
        <v>2144</v>
      </c>
      <c r="C17" s="155" t="s">
        <v>564</v>
      </c>
      <c r="D17" s="47">
        <f t="shared" si="0"/>
        <v>0</v>
      </c>
      <c r="E17" s="59">
        <f>D17*22500</f>
        <v>0</v>
      </c>
      <c r="F17" s="47" t="s">
        <v>1769</v>
      </c>
      <c r="G17" s="48" t="s">
        <v>564</v>
      </c>
      <c r="H17" s="47">
        <f>SUMIFS('VIN -MEGA'!$R:$R,'VIN -MEGA'!$J:$J,'Chuyển Mã'!F17,'VIN -MEGA'!$L:$L,'Chuyển Mã'!G17)+SUMIFS('PXK-HÓA ĐƠN'!$R:$R,'PXK-HÓA ĐƠN'!$J:$J,'Chuyển Mã'!F17,'PXK-HÓA ĐƠN'!$L:$L,'Chuyển Mã'!G17)</f>
        <v>0</v>
      </c>
      <c r="I17" s="59">
        <f>H17*22500</f>
        <v>0</v>
      </c>
      <c r="K17" s="48" t="s">
        <v>564</v>
      </c>
      <c r="L17" s="122">
        <f>SUMIFS(Xuat_Tra_Doi!$AJ$3:$AJ$53,Xuat_Tra_Doi!$N$3:$N$53,L$1,Xuat_Tra_Doi!$AC$3:$AC$53,$K17)</f>
        <v>0</v>
      </c>
      <c r="M17" s="122">
        <f>SUMIFS(Xuat_Tra_Doi!$AJ$3:$AJ$53,Xuat_Tra_Doi!$N$3:$N$53,M$1,Xuat_Tra_Doi!$AC$3:$AC$53,$K17)</f>
        <v>0</v>
      </c>
      <c r="N17" s="122">
        <f>SUMIFS(Xuat_Tra_Doi!$AJ$3:$AJ$53,Xuat_Tra_Doi!$N$3:$N$53,N$1,Xuat_Tra_Doi!$AC$3:$AC$53,$K17)</f>
        <v>0</v>
      </c>
      <c r="O17" s="122">
        <f>SUMIFS(Xuat_Tra_Doi!$AJ$3:$AJ$53,Xuat_Tra_Doi!$N$3:$N$53,O$1,Xuat_Tra_Doi!$AC$3:$AC$53,$K17)</f>
        <v>0</v>
      </c>
      <c r="P17" s="60">
        <f>SUM(L17:O17)</f>
        <v>0</v>
      </c>
      <c r="R17" s="48" t="s">
        <v>564</v>
      </c>
      <c r="S17" s="47">
        <f>SUMIF(TONG_SL!$B$87:$B$116,'Chuyển Mã'!R17,TONG_SL!$E$87:$E$116)</f>
        <v>0</v>
      </c>
      <c r="T17" s="41">
        <f>S17*22500</f>
        <v>0</v>
      </c>
      <c r="U17" s="48" t="s">
        <v>564</v>
      </c>
      <c r="V17" s="47">
        <f t="shared" si="2"/>
        <v>0</v>
      </c>
      <c r="W17" s="41">
        <f>V17*22500</f>
        <v>0</v>
      </c>
    </row>
    <row r="18" spans="1:23" x14ac:dyDescent="0.25">
      <c r="A18" s="62">
        <v>16</v>
      </c>
      <c r="B18" s="47" t="s">
        <v>2144</v>
      </c>
      <c r="C18" s="155" t="s">
        <v>554</v>
      </c>
      <c r="D18" s="47">
        <f t="shared" si="0"/>
        <v>113</v>
      </c>
      <c r="E18" s="59">
        <f>D18*70000</f>
        <v>7910000</v>
      </c>
      <c r="F18" s="47" t="s">
        <v>1769</v>
      </c>
      <c r="G18" s="48" t="s">
        <v>554</v>
      </c>
      <c r="H18" s="47">
        <f>SUMIFS('VIN -MEGA'!$R:$R,'VIN -MEGA'!$J:$J,'Chuyển Mã'!F18,'VIN -MEGA'!$L:$L,'Chuyển Mã'!G18)+SUMIFS('PXK-HÓA ĐƠN'!$R:$R,'PXK-HÓA ĐƠN'!$J:$J,'Chuyển Mã'!F18,'PXK-HÓA ĐƠN'!$L:$L,'Chuyển Mã'!G18)</f>
        <v>0</v>
      </c>
      <c r="I18" s="59">
        <f>H18*70000</f>
        <v>0</v>
      </c>
      <c r="K18" s="48" t="s">
        <v>554</v>
      </c>
      <c r="L18" s="122">
        <f>SUMIFS(Xuat_Tra_Doi!$AJ$3:$AJ$53,Xuat_Tra_Doi!$N$3:$N$53,L$1,Xuat_Tra_Doi!$AC$3:$AC$53,$K18)</f>
        <v>0</v>
      </c>
      <c r="M18" s="122">
        <f>SUMIFS(Xuat_Tra_Doi!$AJ$3:$AJ$53,Xuat_Tra_Doi!$N$3:$N$53,M$1,Xuat_Tra_Doi!$AC$3:$AC$53,$K18)</f>
        <v>0</v>
      </c>
      <c r="N18" s="122">
        <f>SUMIFS(Xuat_Tra_Doi!$AJ$3:$AJ$53,Xuat_Tra_Doi!$N$3:$N$53,N$1,Xuat_Tra_Doi!$AC$3:$AC$53,$K18)</f>
        <v>5</v>
      </c>
      <c r="O18" s="122">
        <f>SUMIFS(Xuat_Tra_Doi!$AJ$3:$AJ$53,Xuat_Tra_Doi!$N$3:$N$53,O$1,Xuat_Tra_Doi!$AC$3:$AC$53,$K18)</f>
        <v>3</v>
      </c>
      <c r="P18" s="60">
        <f>SUM(L18:O18)</f>
        <v>8</v>
      </c>
      <c r="R18" s="48" t="s">
        <v>554</v>
      </c>
      <c r="S18" s="47">
        <f>SUMIF(TONG_SL!$B$87:$B$116,'Chuyển Mã'!R18,TONG_SL!$E$87:$E$116)</f>
        <v>0</v>
      </c>
      <c r="T18" s="41">
        <f>S18*70000</f>
        <v>0</v>
      </c>
      <c r="U18" s="48" t="s">
        <v>554</v>
      </c>
      <c r="V18" s="47">
        <f t="shared" si="2"/>
        <v>-121</v>
      </c>
      <c r="W18" s="41">
        <f>V18*70000</f>
        <v>-8470000</v>
      </c>
    </row>
    <row r="19" spans="1:23" x14ac:dyDescent="0.25">
      <c r="A19" s="62">
        <v>17</v>
      </c>
      <c r="B19" s="47" t="s">
        <v>2144</v>
      </c>
      <c r="C19" s="155" t="s">
        <v>566</v>
      </c>
      <c r="D19" s="47">
        <f t="shared" si="0"/>
        <v>8</v>
      </c>
      <c r="E19" s="59">
        <f>D19*21667</f>
        <v>173336</v>
      </c>
      <c r="F19" s="47" t="s">
        <v>1769</v>
      </c>
      <c r="G19" s="48" t="s">
        <v>566</v>
      </c>
      <c r="H19" s="47">
        <f>SUMIFS('VIN -MEGA'!$R:$R,'VIN -MEGA'!$J:$J,'Chuyển Mã'!F19,'VIN -MEGA'!$L:$L,'Chuyển Mã'!G19)+SUMIFS('PXK-HÓA ĐƠN'!$R:$R,'PXK-HÓA ĐƠN'!$J:$J,'Chuyển Mã'!F19,'PXK-HÓA ĐƠN'!$L:$L,'Chuyển Mã'!G19)</f>
        <v>0</v>
      </c>
      <c r="I19" s="59">
        <f>H19*21667</f>
        <v>0</v>
      </c>
      <c r="K19" s="48" t="s">
        <v>566</v>
      </c>
      <c r="L19" s="122">
        <f>SUMIFS(Xuat_Tra_Doi!$AJ$3:$AJ$53,Xuat_Tra_Doi!$N$3:$N$53,L$1,Xuat_Tra_Doi!$AC$3:$AC$53,$K19)</f>
        <v>0</v>
      </c>
      <c r="M19" s="122">
        <f>SUMIFS(Xuat_Tra_Doi!$AJ$3:$AJ$53,Xuat_Tra_Doi!$N$3:$N$53,M$1,Xuat_Tra_Doi!$AC$3:$AC$53,$K19)</f>
        <v>0</v>
      </c>
      <c r="N19" s="122">
        <f>SUMIFS(Xuat_Tra_Doi!$AJ$3:$AJ$53,Xuat_Tra_Doi!$N$3:$N$53,N$1,Xuat_Tra_Doi!$AC$3:$AC$53,$K19)</f>
        <v>0</v>
      </c>
      <c r="O19" s="122">
        <f>SUMIFS(Xuat_Tra_Doi!$AJ$3:$AJ$53,Xuat_Tra_Doi!$N$3:$N$53,O$1,Xuat_Tra_Doi!$AC$3:$AC$53,$K19)</f>
        <v>0</v>
      </c>
      <c r="P19" s="60">
        <f>SUM(L19:O19)</f>
        <v>0</v>
      </c>
      <c r="R19" s="48" t="s">
        <v>566</v>
      </c>
      <c r="S19" s="47">
        <f>SUMIF(TONG_SL!$B$87:$B$116,'Chuyển Mã'!R19,TONG_SL!$E$87:$E$116)</f>
        <v>0</v>
      </c>
      <c r="T19" s="41">
        <f>S19*21667</f>
        <v>0</v>
      </c>
      <c r="U19" s="48" t="s">
        <v>566</v>
      </c>
      <c r="V19" s="47">
        <f t="shared" si="2"/>
        <v>-8</v>
      </c>
      <c r="W19" s="41">
        <f>V19*21667</f>
        <v>-173336</v>
      </c>
    </row>
    <row r="20" spans="1:23" x14ac:dyDescent="0.25">
      <c r="A20" s="62">
        <v>18</v>
      </c>
      <c r="B20" s="47" t="s">
        <v>2144</v>
      </c>
      <c r="C20" s="155" t="s">
        <v>601</v>
      </c>
      <c r="D20" s="47">
        <f t="shared" si="0"/>
        <v>155</v>
      </c>
      <c r="E20" s="59">
        <f>D20*36111</f>
        <v>5597205</v>
      </c>
      <c r="F20" s="47" t="s">
        <v>1769</v>
      </c>
      <c r="G20" s="48" t="s">
        <v>601</v>
      </c>
      <c r="H20" s="47">
        <f>SUMIFS('VIN -MEGA'!$R:$R,'VIN -MEGA'!$J:$J,'Chuyển Mã'!F20,'VIN -MEGA'!$L:$L,'Chuyển Mã'!G20)+SUMIFS('PXK-HÓA ĐƠN'!$R:$R,'PXK-HÓA ĐƠN'!$J:$J,'Chuyển Mã'!F20,'PXK-HÓA ĐƠN'!$L:$L,'Chuyển Mã'!G20)</f>
        <v>10</v>
      </c>
      <c r="I20" s="59">
        <f>H20*36111</f>
        <v>361110</v>
      </c>
      <c r="K20" s="48" t="s">
        <v>601</v>
      </c>
      <c r="L20" s="122">
        <f>SUMIFS(Xuat_Tra_Doi!$AJ$3:$AJ$53,Xuat_Tra_Doi!$N$3:$N$53,L$1,Xuat_Tra_Doi!$AC$3:$AC$53,$K20)</f>
        <v>0</v>
      </c>
      <c r="M20" s="122">
        <f>SUMIFS(Xuat_Tra_Doi!$AJ$3:$AJ$53,Xuat_Tra_Doi!$N$3:$N$53,M$1,Xuat_Tra_Doi!$AC$3:$AC$53,$K20)</f>
        <v>0</v>
      </c>
      <c r="N20" s="122">
        <f>SUMIFS(Xuat_Tra_Doi!$AJ$3:$AJ$53,Xuat_Tra_Doi!$N$3:$N$53,N$1,Xuat_Tra_Doi!$AC$3:$AC$53,$K20)</f>
        <v>0</v>
      </c>
      <c r="O20" s="122">
        <f>SUMIFS(Xuat_Tra_Doi!$AJ$3:$AJ$53,Xuat_Tra_Doi!$N$3:$N$53,O$1,Xuat_Tra_Doi!$AC$3:$AC$53,$K20)</f>
        <v>0</v>
      </c>
      <c r="P20" s="60">
        <f t="shared" si="1"/>
        <v>0</v>
      </c>
      <c r="R20" s="48" t="s">
        <v>601</v>
      </c>
      <c r="S20" s="47">
        <f>SUMIF(TONG_SL!$B$87:$B$116,'Chuyển Mã'!R20,TONG_SL!$E$87:$E$116)</f>
        <v>0</v>
      </c>
      <c r="T20" s="41">
        <f>S20*36111</f>
        <v>0</v>
      </c>
      <c r="U20" s="48" t="s">
        <v>601</v>
      </c>
      <c r="V20" s="47">
        <f t="shared" si="2"/>
        <v>-165</v>
      </c>
      <c r="W20" s="41">
        <f>V20*36111</f>
        <v>-5958315</v>
      </c>
    </row>
    <row r="21" spans="1:23" x14ac:dyDescent="0.25">
      <c r="A21" s="62">
        <v>19</v>
      </c>
      <c r="B21" s="47" t="s">
        <v>2144</v>
      </c>
      <c r="C21" s="155" t="s">
        <v>549</v>
      </c>
      <c r="D21" s="47">
        <f t="shared" si="0"/>
        <v>20</v>
      </c>
      <c r="E21" s="59">
        <f>D21*107205</f>
        <v>2144100</v>
      </c>
      <c r="F21" s="47" t="s">
        <v>1769</v>
      </c>
      <c r="G21" s="48" t="s">
        <v>549</v>
      </c>
      <c r="H21" s="47">
        <f>SUMIFS('VIN -MEGA'!$R:$R,'VIN -MEGA'!$J:$J,'Chuyển Mã'!F21,'VIN -MEGA'!$L:$L,'Chuyển Mã'!G21)+SUMIFS('PXK-HÓA ĐƠN'!$R:$R,'PXK-HÓA ĐƠN'!$J:$J,'Chuyển Mã'!F21,'PXK-HÓA ĐƠN'!$L:$L,'Chuyển Mã'!G21)</f>
        <v>0</v>
      </c>
      <c r="I21" s="59">
        <f>H21*107205</f>
        <v>0</v>
      </c>
      <c r="K21" s="48" t="s">
        <v>549</v>
      </c>
      <c r="L21" s="122">
        <f>SUMIFS(Xuat_Tra_Doi!$AJ$3:$AJ$53,Xuat_Tra_Doi!$N$3:$N$53,L$1,Xuat_Tra_Doi!$AC$3:$AC$53,$K21)</f>
        <v>0</v>
      </c>
      <c r="M21" s="122">
        <f>SUMIFS(Xuat_Tra_Doi!$AJ$3:$AJ$53,Xuat_Tra_Doi!$N$3:$N$53,M$1,Xuat_Tra_Doi!$AC$3:$AC$53,$K21)</f>
        <v>0</v>
      </c>
      <c r="N21" s="122">
        <f>SUMIFS(Xuat_Tra_Doi!$AJ$3:$AJ$53,Xuat_Tra_Doi!$N$3:$N$53,N$1,Xuat_Tra_Doi!$AC$3:$AC$53,$K21)</f>
        <v>0</v>
      </c>
      <c r="O21" s="122">
        <f>SUMIFS(Xuat_Tra_Doi!$AJ$3:$AJ$53,Xuat_Tra_Doi!$N$3:$N$53,O$1,Xuat_Tra_Doi!$AC$3:$AC$53,$K21)</f>
        <v>0</v>
      </c>
      <c r="P21" s="60">
        <f t="shared" si="1"/>
        <v>0</v>
      </c>
      <c r="R21" s="48" t="s">
        <v>549</v>
      </c>
      <c r="S21" s="47">
        <f>SUMIF(TONG_SL!$B$87:$B$116,'Chuyển Mã'!R21,TONG_SL!$E$87:$E$116)</f>
        <v>0</v>
      </c>
      <c r="T21" s="41">
        <f>S21*107250</f>
        <v>0</v>
      </c>
      <c r="U21" s="48" t="s">
        <v>549</v>
      </c>
      <c r="V21" s="47">
        <f t="shared" si="2"/>
        <v>-20</v>
      </c>
      <c r="W21" s="41">
        <f>V21*107205</f>
        <v>-2144100</v>
      </c>
    </row>
    <row r="22" spans="1:23" x14ac:dyDescent="0.25">
      <c r="A22" s="62">
        <v>20</v>
      </c>
      <c r="B22" s="47" t="s">
        <v>2144</v>
      </c>
      <c r="C22" s="155" t="s">
        <v>591</v>
      </c>
      <c r="D22" s="47">
        <f t="shared" si="0"/>
        <v>0</v>
      </c>
      <c r="E22" s="59">
        <f>D22*92000</f>
        <v>0</v>
      </c>
      <c r="F22" s="47" t="s">
        <v>1769</v>
      </c>
      <c r="G22" s="48" t="s">
        <v>591</v>
      </c>
      <c r="H22" s="47">
        <f>SUMIFS('VIN -MEGA'!$R:$R,'VIN -MEGA'!$J:$J,'Chuyển Mã'!F22,'VIN -MEGA'!$L:$L,'Chuyển Mã'!G22)+SUMIFS('PXK-HÓA ĐƠN'!$R:$R,'PXK-HÓA ĐƠN'!$J:$J,'Chuyển Mã'!F22,'PXK-HÓA ĐƠN'!$L:$L,'Chuyển Mã'!G22)</f>
        <v>0</v>
      </c>
      <c r="I22" s="59">
        <f>H22*92000</f>
        <v>0</v>
      </c>
      <c r="K22" s="48" t="s">
        <v>591</v>
      </c>
      <c r="L22" s="122">
        <f>SUMIFS(Xuat_Tra_Doi!$AJ$3:$AJ$53,Xuat_Tra_Doi!$N$3:$N$53,L$1,Xuat_Tra_Doi!$AC$3:$AC$53,$K22)</f>
        <v>0</v>
      </c>
      <c r="M22" s="122">
        <f>SUMIFS(Xuat_Tra_Doi!$AJ$3:$AJ$53,Xuat_Tra_Doi!$N$3:$N$53,M$1,Xuat_Tra_Doi!$AC$3:$AC$53,$K22)</f>
        <v>0</v>
      </c>
      <c r="N22" s="122">
        <f>SUMIFS(Xuat_Tra_Doi!$AJ$3:$AJ$53,Xuat_Tra_Doi!$N$3:$N$53,N$1,Xuat_Tra_Doi!$AC$3:$AC$53,$K22)</f>
        <v>0</v>
      </c>
      <c r="O22" s="122">
        <f>SUMIFS(Xuat_Tra_Doi!$AJ$3:$AJ$53,Xuat_Tra_Doi!$N$3:$N$53,O$1,Xuat_Tra_Doi!$AC$3:$AC$53,$K22)</f>
        <v>0</v>
      </c>
      <c r="P22" s="60">
        <f t="shared" si="1"/>
        <v>0</v>
      </c>
      <c r="R22" s="48" t="s">
        <v>591</v>
      </c>
      <c r="S22" s="47">
        <f>SUMIF(TONG_SL!$B$87:$B$116,'Chuyển Mã'!R22,TONG_SL!$E$87:$E$116)</f>
        <v>0</v>
      </c>
      <c r="T22" s="41">
        <f>S22*92000</f>
        <v>0</v>
      </c>
      <c r="U22" s="48" t="s">
        <v>591</v>
      </c>
      <c r="V22" s="47">
        <f t="shared" si="2"/>
        <v>0</v>
      </c>
      <c r="W22" s="41">
        <f>V22*92000</f>
        <v>0</v>
      </c>
    </row>
    <row r="23" spans="1:23" x14ac:dyDescent="0.25">
      <c r="A23" s="62">
        <v>21</v>
      </c>
      <c r="B23" s="47" t="s">
        <v>2144</v>
      </c>
      <c r="C23" s="155" t="s">
        <v>1752</v>
      </c>
      <c r="D23" s="47">
        <f t="shared" si="0"/>
        <v>0</v>
      </c>
      <c r="E23" s="59">
        <f>D23*40000</f>
        <v>0</v>
      </c>
      <c r="F23" s="47" t="s">
        <v>1769</v>
      </c>
      <c r="G23" s="48" t="s">
        <v>1752</v>
      </c>
      <c r="H23" s="47">
        <f>SUMIFS('VIN -MEGA'!$R:$R,'VIN -MEGA'!$J:$J,'Chuyển Mã'!F23,'VIN -MEGA'!$L:$L,'Chuyển Mã'!G23)+SUMIFS('PXK-HÓA ĐƠN'!$R:$R,'PXK-HÓA ĐƠN'!$J:$J,'Chuyển Mã'!F23,'PXK-HÓA ĐƠN'!$L:$L,'Chuyển Mã'!G23)</f>
        <v>0</v>
      </c>
      <c r="I23" s="59">
        <f>H23*40000</f>
        <v>0</v>
      </c>
      <c r="K23" s="48" t="s">
        <v>1752</v>
      </c>
      <c r="L23" s="122">
        <f>SUMIFS(Xuat_Tra_Doi!$AJ$3:$AJ$53,Xuat_Tra_Doi!$N$3:$N$53,L$1,Xuat_Tra_Doi!$AC$3:$AC$53,$K23)</f>
        <v>0</v>
      </c>
      <c r="M23" s="122">
        <f>SUMIFS(Xuat_Tra_Doi!$AJ$3:$AJ$53,Xuat_Tra_Doi!$N$3:$N$53,M$1,Xuat_Tra_Doi!$AC$3:$AC$53,$K23)</f>
        <v>0</v>
      </c>
      <c r="N23" s="122">
        <f>SUMIFS(Xuat_Tra_Doi!$AJ$3:$AJ$53,Xuat_Tra_Doi!$N$3:$N$53,N$1,Xuat_Tra_Doi!$AC$3:$AC$53,$K23)</f>
        <v>0</v>
      </c>
      <c r="O23" s="122">
        <f>SUMIFS(Xuat_Tra_Doi!$AJ$3:$AJ$53,Xuat_Tra_Doi!$N$3:$N$53,O$1,Xuat_Tra_Doi!$AC$3:$AC$53,$K23)</f>
        <v>0</v>
      </c>
      <c r="P23" s="60">
        <f t="shared" ref="P23:P28" si="3">SUM(L23:O23)</f>
        <v>0</v>
      </c>
      <c r="R23" s="48" t="s">
        <v>1752</v>
      </c>
      <c r="S23" s="47">
        <f>SUMIF(TONG_SL!$B$87:$B$116,'Chuyển Mã'!R23,TONG_SL!$E$87:$E$116)</f>
        <v>0</v>
      </c>
      <c r="T23" s="41"/>
      <c r="U23" s="48" t="s">
        <v>1752</v>
      </c>
      <c r="V23" s="47">
        <f t="shared" si="2"/>
        <v>0</v>
      </c>
      <c r="W23" s="41">
        <f>V23*37500</f>
        <v>0</v>
      </c>
    </row>
    <row r="24" spans="1:23" x14ac:dyDescent="0.25">
      <c r="A24" s="62">
        <v>22</v>
      </c>
      <c r="B24" s="47" t="s">
        <v>2144</v>
      </c>
      <c r="C24" s="155" t="s">
        <v>599</v>
      </c>
      <c r="D24" s="47">
        <f t="shared" si="0"/>
        <v>169</v>
      </c>
      <c r="E24" s="59">
        <f>D24*37500</f>
        <v>6337500</v>
      </c>
      <c r="F24" s="47" t="s">
        <v>1769</v>
      </c>
      <c r="G24" s="48" t="s">
        <v>599</v>
      </c>
      <c r="H24" s="47">
        <f>SUMIFS('VIN -MEGA'!$R:$R,'VIN -MEGA'!$J:$J,'Chuyển Mã'!F24,'VIN -MEGA'!$L:$L,'Chuyển Mã'!G24)+SUMIFS('PXK-HÓA ĐƠN'!$R:$R,'PXK-HÓA ĐƠN'!$J:$J,'Chuyển Mã'!F24,'PXK-HÓA ĐƠN'!$L:$L,'Chuyển Mã'!G24)</f>
        <v>38</v>
      </c>
      <c r="I24" s="59">
        <f>H24*37500</f>
        <v>1425000</v>
      </c>
      <c r="K24" s="48" t="s">
        <v>599</v>
      </c>
      <c r="L24" s="122">
        <f>SUMIFS(Xuat_Tra_Doi!$AJ$3:$AJ$53,Xuat_Tra_Doi!$N$3:$N$53,L$1,Xuat_Tra_Doi!$AC$3:$AC$53,$K24)</f>
        <v>0</v>
      </c>
      <c r="M24" s="122">
        <f>SUMIFS(Xuat_Tra_Doi!$AJ$3:$AJ$53,Xuat_Tra_Doi!$N$3:$N$53,M$1,Xuat_Tra_Doi!$AC$3:$AC$53,$K24)</f>
        <v>0</v>
      </c>
      <c r="N24" s="122">
        <f>SUMIFS(Xuat_Tra_Doi!$AJ$3:$AJ$53,Xuat_Tra_Doi!$N$3:$N$53,N$1,Xuat_Tra_Doi!$AC$3:$AC$53,$K24)</f>
        <v>0</v>
      </c>
      <c r="O24" s="122">
        <f>SUMIFS(Xuat_Tra_Doi!$AJ$3:$AJ$53,Xuat_Tra_Doi!$N$3:$N$53,O$1,Xuat_Tra_Doi!$AC$3:$AC$53,$K24)</f>
        <v>0</v>
      </c>
      <c r="P24" s="60">
        <f t="shared" si="3"/>
        <v>0</v>
      </c>
      <c r="R24" s="48" t="s">
        <v>599</v>
      </c>
      <c r="S24" s="47">
        <f>SUMIF(TONG_SL!$B$87:$B$116,'Chuyển Mã'!R24,TONG_SL!$E$87:$E$116)</f>
        <v>0</v>
      </c>
      <c r="T24" s="41">
        <f>S24*37500</f>
        <v>0</v>
      </c>
      <c r="U24" s="48" t="s">
        <v>599</v>
      </c>
      <c r="V24" s="47">
        <f t="shared" si="2"/>
        <v>-207</v>
      </c>
      <c r="W24" s="41">
        <f>V24*37500</f>
        <v>-7762500</v>
      </c>
    </row>
    <row r="25" spans="1:23" x14ac:dyDescent="0.25">
      <c r="A25" s="62">
        <v>23</v>
      </c>
      <c r="B25" s="47" t="s">
        <v>2144</v>
      </c>
      <c r="C25" s="155" t="s">
        <v>559</v>
      </c>
      <c r="D25" s="47">
        <f t="shared" si="0"/>
        <v>50</v>
      </c>
      <c r="E25" s="59">
        <f>D25*106050</f>
        <v>5302500</v>
      </c>
      <c r="F25" s="47" t="s">
        <v>1769</v>
      </c>
      <c r="G25" s="157" t="s">
        <v>559</v>
      </c>
      <c r="H25" s="47">
        <f>SUMIFS('VIN -MEGA'!$R:$R,'VIN -MEGA'!$J:$J,'Chuyển Mã'!F25,'VIN -MEGA'!$L:$L,'Chuyển Mã'!G25)+SUMIFS('PXK-HÓA ĐƠN'!$R:$R,'PXK-HÓA ĐƠN'!$J:$J,'Chuyển Mã'!F25,'PXK-HÓA ĐƠN'!$L:$L,'Chuyển Mã'!G25)</f>
        <v>40</v>
      </c>
      <c r="I25" s="59">
        <f>H25*106050</f>
        <v>4242000</v>
      </c>
      <c r="K25" s="48" t="s">
        <v>559</v>
      </c>
      <c r="L25" s="122">
        <f>SUMIFS(Xuat_Tra_Doi!$AJ$3:$AJ$53,Xuat_Tra_Doi!$N$3:$N$53,L$1,Xuat_Tra_Doi!$AC$3:$AC$53,$K25)</f>
        <v>0</v>
      </c>
      <c r="M25" s="122">
        <f>SUMIFS(Xuat_Tra_Doi!$AJ$3:$AJ$53,Xuat_Tra_Doi!$N$3:$N$53,M$1,Xuat_Tra_Doi!$AC$3:$AC$53,$K25)</f>
        <v>0</v>
      </c>
      <c r="N25" s="122">
        <f>SUMIFS(Xuat_Tra_Doi!$AJ$3:$AJ$53,Xuat_Tra_Doi!$N$3:$N$53,N$1,Xuat_Tra_Doi!$AC$3:$AC$53,$K25)</f>
        <v>0</v>
      </c>
      <c r="O25" s="122">
        <f>SUMIFS(Xuat_Tra_Doi!$AJ$3:$AJ$53,Xuat_Tra_Doi!$N$3:$N$53,O$1,Xuat_Tra_Doi!$AC$3:$AC$53,$K25)</f>
        <v>0</v>
      </c>
      <c r="P25" s="60">
        <f t="shared" si="3"/>
        <v>0</v>
      </c>
      <c r="R25" s="48" t="s">
        <v>559</v>
      </c>
      <c r="S25" s="47">
        <f>SUMIF(TONG_SL!$B$87:$B$116,'Chuyển Mã'!R25,TONG_SL!$E$87:$E$116)</f>
        <v>55</v>
      </c>
      <c r="T25" s="41">
        <f>S25*106050</f>
        <v>5832750</v>
      </c>
      <c r="U25" s="48" t="s">
        <v>559</v>
      </c>
      <c r="V25" s="47">
        <f t="shared" si="2"/>
        <v>-35</v>
      </c>
      <c r="W25" s="41">
        <f>V25*106050</f>
        <v>-3711750</v>
      </c>
    </row>
    <row r="26" spans="1:23" x14ac:dyDescent="0.25">
      <c r="A26" s="62">
        <v>24</v>
      </c>
      <c r="B26" s="47" t="s">
        <v>2144</v>
      </c>
      <c r="C26" s="155" t="s">
        <v>1714</v>
      </c>
      <c r="D26" s="47">
        <f t="shared" si="0"/>
        <v>0</v>
      </c>
      <c r="E26" s="59">
        <f>D26*13038</f>
        <v>0</v>
      </c>
      <c r="F26" s="47" t="s">
        <v>1769</v>
      </c>
      <c r="G26" s="48" t="s">
        <v>1714</v>
      </c>
      <c r="H26" s="47">
        <f>SUMIFS('VIN -MEGA'!$R:$R,'VIN -MEGA'!$J:$J,'Chuyển Mã'!F26,'VIN -MEGA'!$L:$L,'Chuyển Mã'!G26)+SUMIFS('PXK-HÓA ĐƠN'!$R:$R,'PXK-HÓA ĐƠN'!$J:$J,'Chuyển Mã'!F26,'PXK-HÓA ĐƠN'!$L:$L,'Chuyển Mã'!G26)</f>
        <v>0</v>
      </c>
      <c r="I26" s="59">
        <f>H26*13038</f>
        <v>0</v>
      </c>
      <c r="K26" s="48" t="s">
        <v>1714</v>
      </c>
      <c r="L26" s="122">
        <f>SUMIFS(Xuat_Tra_Doi!$AJ$3:$AJ$53,Xuat_Tra_Doi!$N$3:$N$53,L$1,Xuat_Tra_Doi!$AC$3:$AC$53,$K26)</f>
        <v>0</v>
      </c>
      <c r="M26" s="122">
        <f>SUMIFS(Xuat_Tra_Doi!$AJ$3:$AJ$53,Xuat_Tra_Doi!$N$3:$N$53,M$1,Xuat_Tra_Doi!$AC$3:$AC$53,$K26)</f>
        <v>0</v>
      </c>
      <c r="N26" s="122">
        <f>SUMIFS(Xuat_Tra_Doi!$AJ$3:$AJ$53,Xuat_Tra_Doi!$N$3:$N$53,N$1,Xuat_Tra_Doi!$AC$3:$AC$53,$K26)</f>
        <v>0</v>
      </c>
      <c r="O26" s="122">
        <f>SUMIFS(Xuat_Tra_Doi!$AJ$3:$AJ$53,Xuat_Tra_Doi!$N$3:$N$53,O$1,Xuat_Tra_Doi!$AC$3:$AC$53,$K26)</f>
        <v>0</v>
      </c>
      <c r="P26" s="60">
        <f t="shared" si="3"/>
        <v>0</v>
      </c>
      <c r="R26" s="48" t="s">
        <v>1714</v>
      </c>
      <c r="S26" s="47">
        <f>SUMIF(TONG_SL!$B$87:$B$116,'Chuyển Mã'!R26,TONG_SL!$E$87:$E$116)</f>
        <v>0</v>
      </c>
      <c r="T26" s="41"/>
      <c r="U26" s="48" t="s">
        <v>1714</v>
      </c>
      <c r="V26" s="47">
        <f t="shared" si="2"/>
        <v>0</v>
      </c>
      <c r="W26" s="41">
        <f>V26*110250</f>
        <v>0</v>
      </c>
    </row>
    <row r="27" spans="1:23" x14ac:dyDescent="0.25">
      <c r="A27" s="62">
        <v>25</v>
      </c>
      <c r="B27" s="47" t="s">
        <v>2144</v>
      </c>
      <c r="C27" s="155" t="s">
        <v>561</v>
      </c>
      <c r="D27" s="47">
        <f t="shared" si="0"/>
        <v>0</v>
      </c>
      <c r="E27" s="59">
        <f>D27*110250</f>
        <v>0</v>
      </c>
      <c r="F27" s="47" t="s">
        <v>1769</v>
      </c>
      <c r="G27" s="48" t="s">
        <v>561</v>
      </c>
      <c r="H27" s="47">
        <f>SUMIFS('VIN -MEGA'!$R:$R,'VIN -MEGA'!$J:$J,'Chuyển Mã'!F27,'VIN -MEGA'!$L:$L,'Chuyển Mã'!G27)+SUMIFS('PXK-HÓA ĐƠN'!$R:$R,'PXK-HÓA ĐƠN'!$J:$J,'Chuyển Mã'!F27,'PXK-HÓA ĐƠN'!$L:$L,'Chuyển Mã'!G27)</f>
        <v>20</v>
      </c>
      <c r="I27" s="59">
        <f>H27*110250</f>
        <v>2205000</v>
      </c>
      <c r="K27" s="48" t="s">
        <v>561</v>
      </c>
      <c r="L27" s="122">
        <f>SUMIFS(Xuat_Tra_Doi!$AJ$3:$AJ$53,Xuat_Tra_Doi!$N$3:$N$53,L$1,Xuat_Tra_Doi!$AC$3:$AC$53,$K27)</f>
        <v>0</v>
      </c>
      <c r="M27" s="122">
        <f>SUMIFS(Xuat_Tra_Doi!$AJ$3:$AJ$53,Xuat_Tra_Doi!$N$3:$N$53,M$1,Xuat_Tra_Doi!$AC$3:$AC$53,$K27)</f>
        <v>0</v>
      </c>
      <c r="N27" s="122">
        <f>SUMIFS(Xuat_Tra_Doi!$AJ$3:$AJ$53,Xuat_Tra_Doi!$N$3:$N$53,N$1,Xuat_Tra_Doi!$AC$3:$AC$53,$K27)</f>
        <v>0</v>
      </c>
      <c r="O27" s="122">
        <f>SUMIFS(Xuat_Tra_Doi!$AJ$3:$AJ$53,Xuat_Tra_Doi!$N$3:$N$53,O$1,Xuat_Tra_Doi!$AC$3:$AC$53,$K27)</f>
        <v>0</v>
      </c>
      <c r="P27" s="60">
        <f t="shared" si="3"/>
        <v>0</v>
      </c>
      <c r="R27" s="48" t="s">
        <v>561</v>
      </c>
      <c r="S27" s="47">
        <f>SUMIF(TONG_SL!$B$87:$B$116,'Chuyển Mã'!R27,TONG_SL!$E$87:$E$116)</f>
        <v>0</v>
      </c>
      <c r="T27" s="41">
        <f>S27*110250</f>
        <v>0</v>
      </c>
      <c r="U27" s="48" t="s">
        <v>561</v>
      </c>
      <c r="V27" s="47">
        <f t="shared" si="2"/>
        <v>-20</v>
      </c>
      <c r="W27" s="41">
        <f>V27*110250</f>
        <v>-2205000</v>
      </c>
    </row>
    <row r="28" spans="1:23" x14ac:dyDescent="0.25">
      <c r="A28" s="62">
        <v>26</v>
      </c>
      <c r="B28" s="47" t="s">
        <v>2144</v>
      </c>
      <c r="C28" s="155" t="s">
        <v>7257</v>
      </c>
      <c r="D28" s="47">
        <f t="shared" si="0"/>
        <v>0</v>
      </c>
      <c r="E28" s="59">
        <f>D28*88111</f>
        <v>0</v>
      </c>
      <c r="F28" s="47" t="s">
        <v>1769</v>
      </c>
      <c r="G28" s="48" t="s">
        <v>7257</v>
      </c>
      <c r="H28" s="47">
        <f>SUMIFS('VIN -MEGA'!$R:$R,'VIN -MEGA'!$J:$J,'Chuyển Mã'!F28,'VIN -MEGA'!$L:$L,'Chuyển Mã'!G28)+SUMIFS('PXK-HÓA ĐƠN'!$R:$R,'PXK-HÓA ĐƠN'!$J:$J,'Chuyển Mã'!F28,'PXK-HÓA ĐƠN'!$L:$L,'Chuyển Mã'!G28)</f>
        <v>0</v>
      </c>
      <c r="I28" s="59">
        <f>H28*88111</f>
        <v>0</v>
      </c>
      <c r="K28" s="48" t="s">
        <v>7257</v>
      </c>
      <c r="L28" s="122">
        <f>SUMIFS(Xuat_Tra_Doi!$AJ$3:$AJ$53,Xuat_Tra_Doi!$N$3:$N$53,L$1,Xuat_Tra_Doi!$AC$3:$AC$53,$K28)</f>
        <v>0</v>
      </c>
      <c r="M28" s="122">
        <f>SUMIFS(Xuat_Tra_Doi!$AJ$3:$AJ$53,Xuat_Tra_Doi!$N$3:$N$53,M$1,Xuat_Tra_Doi!$AC$3:$AC$53,$K28)</f>
        <v>0</v>
      </c>
      <c r="N28" s="122">
        <f>SUMIFS(Xuat_Tra_Doi!$AJ$3:$AJ$53,Xuat_Tra_Doi!$N$3:$N$53,N$1,Xuat_Tra_Doi!$AC$3:$AC$53,$K28)</f>
        <v>0</v>
      </c>
      <c r="O28" s="122">
        <f>SUMIFS(Xuat_Tra_Doi!$AJ$3:$AJ$53,Xuat_Tra_Doi!$N$3:$N$53,O$1,Xuat_Tra_Doi!$AC$3:$AC$53,$K28)</f>
        <v>0</v>
      </c>
      <c r="P28" s="60">
        <f t="shared" si="3"/>
        <v>0</v>
      </c>
      <c r="R28" s="48" t="s">
        <v>7257</v>
      </c>
      <c r="S28" s="47">
        <f>SUMIF(TONG_SL!$B$87:$B$116,'Chuyển Mã'!R28,TONG_SL!$E$87:$E$116)</f>
        <v>0</v>
      </c>
      <c r="T28" s="41"/>
      <c r="U28" s="48" t="s">
        <v>7257</v>
      </c>
      <c r="V28" s="47">
        <f t="shared" si="2"/>
        <v>0</v>
      </c>
      <c r="W28" s="41">
        <f>V28*88111</f>
        <v>0</v>
      </c>
    </row>
    <row r="29" spans="1:23" x14ac:dyDescent="0.25">
      <c r="A29" s="62">
        <v>27</v>
      </c>
      <c r="B29" s="47" t="s">
        <v>2144</v>
      </c>
      <c r="C29" s="155" t="s">
        <v>7258</v>
      </c>
      <c r="D29" s="47">
        <f t="shared" si="0"/>
        <v>125</v>
      </c>
      <c r="E29" s="59">
        <f>D29*96444</f>
        <v>12055500</v>
      </c>
      <c r="F29" s="47" t="s">
        <v>1769</v>
      </c>
      <c r="G29" s="48" t="s">
        <v>7258</v>
      </c>
      <c r="H29" s="47">
        <f>SUMIFS('VIN -MEGA'!$R:$R,'VIN -MEGA'!$J:$J,'Chuyển Mã'!F29,'VIN -MEGA'!$L:$L,'Chuyển Mã'!G29)+SUMIFS('PXK-HÓA ĐƠN'!$R:$R,'PXK-HÓA ĐƠN'!$J:$J,'Chuyển Mã'!F29,'PXK-HÓA ĐƠN'!$L:$L,'Chuyển Mã'!G29)</f>
        <v>10</v>
      </c>
      <c r="I29" s="59">
        <f>H29*96444</f>
        <v>964440</v>
      </c>
      <c r="K29" s="48" t="s">
        <v>7258</v>
      </c>
      <c r="L29" s="122">
        <f>SUMIFS(Xuat_Tra_Doi!$AJ$3:$AJ$53,Xuat_Tra_Doi!$N$3:$N$53,L$1,Xuat_Tra_Doi!$AC$3:$AC$53,$K29)</f>
        <v>0</v>
      </c>
      <c r="M29" s="122">
        <f>SUMIFS(Xuat_Tra_Doi!$AJ$3:$AJ$53,Xuat_Tra_Doi!$N$3:$N$53,M$1,Xuat_Tra_Doi!$AC$3:$AC$53,$K29)</f>
        <v>0</v>
      </c>
      <c r="N29" s="122">
        <f>SUMIFS(Xuat_Tra_Doi!$AJ$3:$AJ$53,Xuat_Tra_Doi!$N$3:$N$53,N$1,Xuat_Tra_Doi!$AC$3:$AC$53,$K29)</f>
        <v>3</v>
      </c>
      <c r="O29" s="122">
        <f>SUMIFS(Xuat_Tra_Doi!$AJ$3:$AJ$53,Xuat_Tra_Doi!$N$3:$N$53,O$1,Xuat_Tra_Doi!$AC$3:$AC$53,$K29)</f>
        <v>1</v>
      </c>
      <c r="P29" s="60">
        <f t="shared" si="1"/>
        <v>4</v>
      </c>
      <c r="R29" s="48" t="s">
        <v>7258</v>
      </c>
      <c r="S29" s="47">
        <f>SUMIF(TONG_SL!$B$87:$B$116,'Chuyển Mã'!R29,TONG_SL!$E$87:$E$116)</f>
        <v>0</v>
      </c>
      <c r="T29" s="41"/>
      <c r="U29" s="48" t="s">
        <v>7258</v>
      </c>
      <c r="V29" s="47">
        <f t="shared" si="2"/>
        <v>-139</v>
      </c>
      <c r="W29" s="41">
        <f>V29*96444</f>
        <v>-13405716</v>
      </c>
    </row>
    <row r="30" spans="1:23" x14ac:dyDescent="0.25">
      <c r="A30" s="62">
        <v>28</v>
      </c>
      <c r="B30" s="47" t="s">
        <v>2144</v>
      </c>
      <c r="C30" s="155" t="s">
        <v>7259</v>
      </c>
      <c r="D30" s="47">
        <f t="shared" si="0"/>
        <v>250</v>
      </c>
      <c r="E30" s="59">
        <f>D30*81539</f>
        <v>20384750</v>
      </c>
      <c r="F30" s="47" t="s">
        <v>1769</v>
      </c>
      <c r="G30" s="48" t="s">
        <v>7259</v>
      </c>
      <c r="H30" s="47">
        <f>SUMIFS('VIN -MEGA'!$R:$R,'VIN -MEGA'!$J:$J,'Chuyển Mã'!F30,'VIN -MEGA'!$L:$L,'Chuyển Mã'!G30)+SUMIFS('PXK-HÓA ĐƠN'!$R:$R,'PXK-HÓA ĐƠN'!$J:$J,'Chuyển Mã'!F30,'PXK-HÓA ĐƠN'!$L:$L,'Chuyển Mã'!G30)</f>
        <v>10</v>
      </c>
      <c r="I30" s="59">
        <f>H30*81539</f>
        <v>815390</v>
      </c>
      <c r="K30" s="48" t="s">
        <v>7259</v>
      </c>
      <c r="L30" s="122"/>
      <c r="M30" s="122"/>
      <c r="N30" s="122"/>
      <c r="O30" s="122"/>
      <c r="P30" s="60"/>
      <c r="R30" s="48" t="s">
        <v>7259</v>
      </c>
      <c r="S30" s="47"/>
      <c r="T30" s="41"/>
      <c r="U30" s="48" t="s">
        <v>7259</v>
      </c>
      <c r="V30" s="47"/>
      <c r="W30" s="41">
        <f>81539</f>
        <v>81539</v>
      </c>
    </row>
    <row r="31" spans="1:23" x14ac:dyDescent="0.25">
      <c r="A31" s="62">
        <v>29</v>
      </c>
      <c r="B31" s="47" t="s">
        <v>2144</v>
      </c>
      <c r="C31" s="155" t="s">
        <v>545</v>
      </c>
      <c r="D31" s="47">
        <f t="shared" si="0"/>
        <v>305</v>
      </c>
      <c r="E31" s="59">
        <f>D31*82407</f>
        <v>25134135</v>
      </c>
      <c r="F31" s="47" t="s">
        <v>1769</v>
      </c>
      <c r="G31" s="48" t="s">
        <v>545</v>
      </c>
      <c r="H31" s="47">
        <f>SUMIFS('VIN -MEGA'!$R:$R,'VIN -MEGA'!$J:$J,'Chuyển Mã'!F31,'VIN -MEGA'!$L:$L,'Chuyển Mã'!G31)+SUMIFS('PXK-HÓA ĐƠN'!$R:$R,'PXK-HÓA ĐƠN'!$J:$J,'Chuyển Mã'!F31,'PXK-HÓA ĐƠN'!$L:$L,'Chuyển Mã'!G31)</f>
        <v>10</v>
      </c>
      <c r="I31" s="59">
        <f>H31*82407</f>
        <v>824070</v>
      </c>
      <c r="K31" s="48" t="s">
        <v>545</v>
      </c>
      <c r="L31" s="122"/>
      <c r="M31" s="122"/>
      <c r="N31" s="122"/>
      <c r="O31" s="122"/>
      <c r="P31" s="60"/>
      <c r="R31" s="48" t="s">
        <v>545</v>
      </c>
      <c r="S31" s="47"/>
      <c r="T31" s="41"/>
      <c r="U31" s="48" t="s">
        <v>545</v>
      </c>
      <c r="V31" s="47"/>
      <c r="W31" s="41">
        <f>V31*82407</f>
        <v>0</v>
      </c>
    </row>
    <row r="32" spans="1:23" x14ac:dyDescent="0.25">
      <c r="A32" s="62">
        <v>30</v>
      </c>
      <c r="B32" s="47" t="s">
        <v>2144</v>
      </c>
      <c r="C32" s="155" t="s">
        <v>7800</v>
      </c>
      <c r="D32" s="47">
        <f t="shared" si="0"/>
        <v>0</v>
      </c>
      <c r="E32" s="59">
        <f>D32*106750</f>
        <v>0</v>
      </c>
      <c r="F32" s="47" t="s">
        <v>1769</v>
      </c>
      <c r="G32" s="155" t="s">
        <v>7800</v>
      </c>
      <c r="H32" s="47">
        <f>SUMIFS('VIN -MEGA'!$R:$R,'VIN -MEGA'!$J:$J,'Chuyển Mã'!F32,'VIN -MEGA'!$L:$L,'Chuyển Mã'!G32)+SUMIFS('PXK-HÓA ĐƠN'!$R:$R,'PXK-HÓA ĐƠN'!$J:$J,'Chuyển Mã'!F32,'PXK-HÓA ĐƠN'!$L:$L,'Chuyển Mã'!G32)</f>
        <v>30</v>
      </c>
      <c r="I32" s="59">
        <f>H32*106750</f>
        <v>3202500</v>
      </c>
      <c r="K32" s="48" t="s">
        <v>7800</v>
      </c>
      <c r="L32" s="122"/>
      <c r="M32" s="122"/>
      <c r="N32" s="122"/>
      <c r="O32" s="122"/>
      <c r="P32" s="60"/>
      <c r="R32" s="48" t="s">
        <v>7260</v>
      </c>
      <c r="S32" s="47"/>
      <c r="T32" s="41"/>
      <c r="U32" s="48" t="s">
        <v>7260</v>
      </c>
      <c r="V32" s="47"/>
      <c r="W32" s="41">
        <f>V32*106750</f>
        <v>0</v>
      </c>
    </row>
    <row r="33" spans="1:23" x14ac:dyDescent="0.25">
      <c r="A33" s="62">
        <v>31</v>
      </c>
      <c r="B33" s="47" t="s">
        <v>2144</v>
      </c>
      <c r="C33" s="155" t="s">
        <v>7261</v>
      </c>
      <c r="D33" s="47">
        <f t="shared" si="0"/>
        <v>425</v>
      </c>
      <c r="E33" s="59">
        <f>D33*116611</f>
        <v>49559675</v>
      </c>
      <c r="F33" s="47" t="s">
        <v>1769</v>
      </c>
      <c r="G33" s="48" t="s">
        <v>7261</v>
      </c>
      <c r="H33" s="47">
        <f>SUMIFS('VIN -MEGA'!$R:$R,'VIN -MEGA'!$J:$J,'Chuyển Mã'!F33,'VIN -MEGA'!$L:$L,'Chuyển Mã'!G33)+SUMIFS('PXK-HÓA ĐƠN'!$R:$R,'PXK-HÓA ĐƠN'!$J:$J,'Chuyển Mã'!F33,'PXK-HÓA ĐƠN'!$L:$L,'Chuyển Mã'!G33)</f>
        <v>0</v>
      </c>
      <c r="I33" s="59">
        <f>H389*116611</f>
        <v>0</v>
      </c>
      <c r="K33" s="48" t="s">
        <v>7261</v>
      </c>
      <c r="L33" s="122">
        <f>SUMIFS(Xuat_Tra_Doi!$AJ$3:$AJ$53,Xuat_Tra_Doi!$N$3:$N$53,L$1,Xuat_Tra_Doi!$AC$3:$AC$53,$K33)</f>
        <v>0</v>
      </c>
      <c r="M33" s="122">
        <f>SUMIFS(Xuat_Tra_Doi!$AJ$3:$AJ$53,Xuat_Tra_Doi!$N$3:$N$53,M$1,Xuat_Tra_Doi!$AC$3:$AC$53,$K33)</f>
        <v>0</v>
      </c>
      <c r="N33" s="122">
        <f>SUMIFS(Xuat_Tra_Doi!$AJ$3:$AJ$53,Xuat_Tra_Doi!$N$3:$N$53,N$1,Xuat_Tra_Doi!$AC$3:$AC$53,$K33)</f>
        <v>0</v>
      </c>
      <c r="O33" s="122">
        <f>SUMIFS(Xuat_Tra_Doi!$AJ$3:$AJ$53,Xuat_Tra_Doi!$N$3:$N$53,O$1,Xuat_Tra_Doi!$AC$3:$AC$53,$K33)</f>
        <v>0</v>
      </c>
      <c r="P33" s="60">
        <f t="shared" si="1"/>
        <v>0</v>
      </c>
      <c r="R33" s="48" t="s">
        <v>7261</v>
      </c>
      <c r="S33" s="47">
        <f>SUMIF(TONG_SL!$B$87:$B$116,'Chuyển Mã'!R33,TONG_SL!$E$87:$E$116)</f>
        <v>0</v>
      </c>
      <c r="T33" s="41"/>
      <c r="U33" s="48" t="s">
        <v>7261</v>
      </c>
      <c r="V33" s="47">
        <f t="shared" si="2"/>
        <v>-425</v>
      </c>
      <c r="W33" s="41">
        <f>116611</f>
        <v>116611</v>
      </c>
    </row>
    <row r="34" spans="1:23" x14ac:dyDescent="0.25">
      <c r="A34" s="62">
        <v>32</v>
      </c>
      <c r="B34" s="47" t="s">
        <v>2144</v>
      </c>
      <c r="C34" s="156" t="s">
        <v>7646</v>
      </c>
      <c r="D34" s="47">
        <f t="shared" si="0"/>
        <v>20</v>
      </c>
      <c r="E34" s="59">
        <f>D34*41389</f>
        <v>827780</v>
      </c>
      <c r="F34" s="47" t="s">
        <v>1769</v>
      </c>
      <c r="G34" s="65" t="s">
        <v>7646</v>
      </c>
      <c r="H34" s="47">
        <f>SUMIFS('VIN -MEGA'!$R:$R,'VIN -MEGA'!$J:$J,'Chuyển Mã'!F34,'VIN -MEGA'!$L:$L,'Chuyển Mã'!G34)+SUMIFS('PXK-HÓA ĐƠN'!$R:$R,'PXK-HÓA ĐƠN'!$J:$J,'Chuyển Mã'!F34,'PXK-HÓA ĐƠN'!$L:$L,'Chuyển Mã'!G34)</f>
        <v>20</v>
      </c>
      <c r="I34" s="59">
        <f>H34*41389</f>
        <v>827780</v>
      </c>
      <c r="K34" s="65" t="s">
        <v>7646</v>
      </c>
      <c r="L34" s="122">
        <f>SUMIFS(Xuat_Tra_Doi!$AJ$3:$AJ$53,Xuat_Tra_Doi!$N$3:$N$53,L$1,Xuat_Tra_Doi!$AC$3:$AC$53,$K34)</f>
        <v>0</v>
      </c>
      <c r="M34" s="122">
        <f>SUMIFS(Xuat_Tra_Doi!$AJ$3:$AJ$53,Xuat_Tra_Doi!$N$3:$N$53,M$1,Xuat_Tra_Doi!$AC$3:$AC$53,$K34)</f>
        <v>0</v>
      </c>
      <c r="N34" s="122">
        <f>SUMIFS(Xuat_Tra_Doi!$AJ$3:$AJ$53,Xuat_Tra_Doi!$N$3:$N$53,N$1,Xuat_Tra_Doi!$AC$3:$AC$53,$K34)</f>
        <v>0</v>
      </c>
      <c r="O34" s="122">
        <f>SUMIFS(Xuat_Tra_Doi!$AJ$3:$AJ$53,Xuat_Tra_Doi!$N$3:$N$53,O$1,Xuat_Tra_Doi!$AC$3:$AC$53,$K34)</f>
        <v>0</v>
      </c>
      <c r="P34" s="60">
        <f t="shared" si="1"/>
        <v>0</v>
      </c>
      <c r="R34" s="190" t="s">
        <v>7646</v>
      </c>
      <c r="S34" s="47">
        <f>SUMIF(TONG_SL!$B$87:$B$116,'Chuyển Mã'!R34,TONG_SL!$E$87:$E$116)</f>
        <v>0</v>
      </c>
      <c r="T34" s="41">
        <f>S34*41389</f>
        <v>0</v>
      </c>
      <c r="U34" s="160" t="s">
        <v>7646</v>
      </c>
      <c r="V34" s="47">
        <f t="shared" si="2"/>
        <v>-40</v>
      </c>
      <c r="W34" s="41">
        <f>41389</f>
        <v>41389</v>
      </c>
    </row>
    <row r="35" spans="1:23" x14ac:dyDescent="0.25">
      <c r="E35" s="59">
        <f>SUM(E3:E33)</f>
        <v>2469503274</v>
      </c>
      <c r="I35" s="59">
        <f>SUM(I3:I31)</f>
        <v>3226987780</v>
      </c>
      <c r="J35" s="191"/>
      <c r="K35" s="192"/>
      <c r="L35" s="193">
        <f>IFERROR(SUMIFS(Xuat_Tra_Doi!$AJ$3:$AJ$53,Xuat_Tra_Doi!$L$3:$L$53,$L$2,Xuat_Tra_Doi!$AC$3:$AC$53,K35)," ")</f>
        <v>0</v>
      </c>
      <c r="M35" s="193">
        <f>SUMIFS(Xuat_Tra_Doi!$AJ$3:$AJ$53,Xuat_Tra_Doi!$L$3:$L$53,$M$2,Xuat_Tra_Doi!$AC$3:$AC$53,K35)</f>
        <v>0</v>
      </c>
      <c r="N35" s="193">
        <f>SUMIFS(Xuat_Tra_Doi!$AJ$3:$AJ$53,Xuat_Tra_Doi!$L$3:$L$53,$N$2,Xuat_Tra_Doi!$AC$3:$AC$53,K35)</f>
        <v>0</v>
      </c>
      <c r="O35" s="193">
        <f>SUMIFS(Xuat_Tra_Doi!$AJ$3:$AJ$53,Xuat_Tra_Doi!$L$3:$L$53,$O$2,Xuat_Tra_Doi!$AC$3:$AC$53,K35)</f>
        <v>0</v>
      </c>
      <c r="P35" s="194">
        <f t="shared" si="1"/>
        <v>0</v>
      </c>
      <c r="Q35" s="191"/>
      <c r="R35" s="191"/>
      <c r="T35" s="166">
        <f>SUM(T3:T34)</f>
        <v>1411889382</v>
      </c>
      <c r="U35" s="48"/>
      <c r="W35" s="41">
        <f>SUM(W3:W34)</f>
        <v>-4180282995</v>
      </c>
    </row>
    <row r="36" spans="1:23" x14ac:dyDescent="0.25">
      <c r="I36" s="59"/>
      <c r="J36" s="191"/>
      <c r="K36" s="192"/>
      <c r="L36" s="193">
        <f>IFERROR(SUMIFS(Xuat_Tra_Doi!$AJ$3:$AJ$53,Xuat_Tra_Doi!$L$3:$L$53,$L$2,Xuat_Tra_Doi!$AC$3:$AC$53,K36)," ")</f>
        <v>0</v>
      </c>
      <c r="M36" s="193">
        <f>SUMIFS(Xuat_Tra_Doi!$AJ$3:$AJ$53,Xuat_Tra_Doi!$L$3:$L$53,$M$2,Xuat_Tra_Doi!$AC$3:$AC$53,K36)</f>
        <v>0</v>
      </c>
      <c r="N36" s="193">
        <f>SUMIFS(Xuat_Tra_Doi!$AJ$3:$AJ$53,Xuat_Tra_Doi!$L$3:$L$53,$N$2,Xuat_Tra_Doi!$AC$3:$AC$53,K36)</f>
        <v>0</v>
      </c>
      <c r="O36" s="193">
        <f>SUMIFS(Xuat_Tra_Doi!$AJ$3:$AJ$53,Xuat_Tra_Doi!$L$3:$L$53,$O$2,Xuat_Tra_Doi!$AC$3:$AC$53,K36)</f>
        <v>0</v>
      </c>
      <c r="P36" s="194">
        <f t="shared" si="1"/>
        <v>0</v>
      </c>
      <c r="Q36" s="191"/>
      <c r="R36" s="191"/>
      <c r="T36" s="41">
        <f>S36*41389</f>
        <v>0</v>
      </c>
    </row>
    <row r="37" spans="1:23" x14ac:dyDescent="0.25">
      <c r="G37" s="453" t="s">
        <v>7189</v>
      </c>
      <c r="H37" s="453"/>
      <c r="I37" s="61">
        <f>E35+I35</f>
        <v>5696491054</v>
      </c>
      <c r="J37" s="191"/>
      <c r="K37" s="192"/>
      <c r="L37" s="193">
        <f>IFERROR(SUMIFS(Xuat_Tra_Doi!$AJ$3:$AJ$53,Xuat_Tra_Doi!$L$3:$L$53,$L$2,Xuat_Tra_Doi!$AC$3:$AC$53,K37)," ")</f>
        <v>0</v>
      </c>
      <c r="M37" s="193">
        <f>SUMIFS(Xuat_Tra_Doi!$AJ$3:$AJ$53,Xuat_Tra_Doi!$L$3:$L$53,$M$2,Xuat_Tra_Doi!$AC$3:$AC$53,K37)</f>
        <v>0</v>
      </c>
      <c r="N37" s="193">
        <f>SUMIFS(Xuat_Tra_Doi!$AJ$3:$AJ$53,Xuat_Tra_Doi!$L$3:$L$53,$N$2,Xuat_Tra_Doi!$AC$3:$AC$53,K37)</f>
        <v>0</v>
      </c>
      <c r="O37" s="193">
        <f>SUMIFS(Xuat_Tra_Doi!$AJ$3:$AJ$53,Xuat_Tra_Doi!$L$3:$L$53,$O$2,Xuat_Tra_Doi!$AC$3:$AC$53,K37)</f>
        <v>0</v>
      </c>
      <c r="P37" s="194">
        <f t="shared" si="1"/>
        <v>0</v>
      </c>
      <c r="Q37" s="191"/>
      <c r="R37" s="191"/>
      <c r="T37" s="154"/>
    </row>
    <row r="38" spans="1:23" x14ac:dyDescent="0.25">
      <c r="J38" s="191"/>
      <c r="K38" s="192"/>
      <c r="L38" s="193">
        <f>IFERROR(SUMIFS(Xuat_Tra_Doi!$AJ$3:$AJ$53,Xuat_Tra_Doi!$L$3:$L$53,$L$2,Xuat_Tra_Doi!$AC$3:$AC$53,K38)," ")</f>
        <v>0</v>
      </c>
      <c r="M38" s="193">
        <f>SUMIFS(Xuat_Tra_Doi!$AJ$3:$AJ$53,Xuat_Tra_Doi!$L$3:$L$53,$M$2,Xuat_Tra_Doi!$AC$3:$AC$53,K38)</f>
        <v>0</v>
      </c>
      <c r="N38" s="193">
        <f>SUMIFS(Xuat_Tra_Doi!$AJ$3:$AJ$53,Xuat_Tra_Doi!$L$3:$L$53,$N$2,Xuat_Tra_Doi!$AC$3:$AC$53,K38)</f>
        <v>0</v>
      </c>
      <c r="O38" s="193">
        <f>SUMIFS(Xuat_Tra_Doi!$AJ$3:$AJ$53,Xuat_Tra_Doi!$L$3:$L$53,$O$2,Xuat_Tra_Doi!$AC$3:$AC$53,K38)</f>
        <v>0</v>
      </c>
      <c r="P38" s="194">
        <f t="shared" si="1"/>
        <v>0</v>
      </c>
      <c r="Q38" s="191"/>
      <c r="R38" s="191"/>
    </row>
    <row r="39" spans="1:23" ht="47.25" x14ac:dyDescent="0.25">
      <c r="B39" s="45"/>
      <c r="C39" s="45" t="s">
        <v>7187</v>
      </c>
      <c r="D39" s="167" t="s">
        <v>7737</v>
      </c>
      <c r="J39" s="191"/>
      <c r="K39" s="192"/>
      <c r="L39" s="193">
        <f>IFERROR(SUMIFS(Xuat_Tra_Doi!$AJ$3:$AJ$53,Xuat_Tra_Doi!$L$3:$L$53,$L$2,Xuat_Tra_Doi!$AC$3:$AC$53,K39)," ")</f>
        <v>0</v>
      </c>
      <c r="M39" s="193">
        <f>SUMIFS(Xuat_Tra_Doi!$AJ$3:$AJ$53,Xuat_Tra_Doi!$L$3:$L$53,$M$2,Xuat_Tra_Doi!$AC$3:$AC$53,K39)</f>
        <v>0</v>
      </c>
      <c r="N39" s="193">
        <f>SUMIFS(Xuat_Tra_Doi!$AJ$3:$AJ$53,Xuat_Tra_Doi!$L$3:$L$53,$N$2,Xuat_Tra_Doi!$AC$3:$AC$53,K39)</f>
        <v>0</v>
      </c>
      <c r="O39" s="193">
        <f>SUMIFS(Xuat_Tra_Doi!$AJ$3:$AJ$53,Xuat_Tra_Doi!$L$3:$L$53,$O$2,Xuat_Tra_Doi!$AC$3:$AC$53,K39)</f>
        <v>0</v>
      </c>
      <c r="P39" s="194">
        <f t="shared" si="1"/>
        <v>0</v>
      </c>
      <c r="Q39" s="191"/>
      <c r="R39" s="191"/>
    </row>
    <row r="40" spans="1:23" x14ac:dyDescent="0.25">
      <c r="A40" s="62">
        <v>1</v>
      </c>
      <c r="B40" s="47" t="s">
        <v>71</v>
      </c>
      <c r="C40" s="48" t="s">
        <v>49</v>
      </c>
      <c r="D40" s="47">
        <f>SUMIFS('VIN -MEGA'!$R:$R,'VIN -MEGA'!$J:$J,'Chuyển Mã'!B40,'VIN -MEGA'!$L:$L,'Chuyển Mã'!C40)+SUMIFS('PXK-HÓA ĐƠN'!$R:$R,'PXK-HÓA ĐƠN'!$J:$J,'Chuyển Mã'!B40,'PXK-HÓA ĐƠN'!$L:$L,'Chuyển Mã'!C40)</f>
        <v>0</v>
      </c>
      <c r="J40" s="191"/>
      <c r="K40" s="191"/>
      <c r="L40" s="191"/>
      <c r="M40" s="191"/>
      <c r="N40" s="191"/>
      <c r="O40" s="191"/>
      <c r="P40" s="191"/>
      <c r="Q40" s="191"/>
      <c r="R40" s="191"/>
    </row>
    <row r="41" spans="1:23" x14ac:dyDescent="0.25">
      <c r="A41" s="62">
        <v>2</v>
      </c>
      <c r="B41" s="47" t="s">
        <v>71</v>
      </c>
      <c r="C41" s="48" t="s">
        <v>28</v>
      </c>
      <c r="D41" s="47">
        <f>SUMIFS('VIN -MEGA'!$R:$R,'VIN -MEGA'!$J:$J,'Chuyển Mã'!B41,'VIN -MEGA'!$L:$L,'Chuyển Mã'!C41)+SUMIFS('PXK-HÓA ĐƠN'!$R:$R,'PXK-HÓA ĐƠN'!$J:$J,'Chuyển Mã'!B41,'PXK-HÓA ĐƠN'!$L:$L,'Chuyển Mã'!C41)</f>
        <v>0</v>
      </c>
    </row>
    <row r="42" spans="1:23" x14ac:dyDescent="0.25">
      <c r="A42" s="62">
        <v>3</v>
      </c>
      <c r="B42" s="47" t="s">
        <v>71</v>
      </c>
      <c r="C42" s="48" t="s">
        <v>35</v>
      </c>
      <c r="D42" s="47">
        <f>SUMIFS('VIN -MEGA'!$R:$R,'VIN -MEGA'!$J:$J,'Chuyển Mã'!B42,'VIN -MEGA'!$L:$L,'Chuyển Mã'!C42)+SUMIFS('PXK-HÓA ĐƠN'!$R:$R,'PXK-HÓA ĐƠN'!$J:$J,'Chuyển Mã'!B42,'PXK-HÓA ĐƠN'!$L:$L,'Chuyển Mã'!C42)</f>
        <v>0</v>
      </c>
    </row>
    <row r="43" spans="1:23" x14ac:dyDescent="0.25">
      <c r="A43" s="62">
        <v>4</v>
      </c>
      <c r="B43" s="47" t="s">
        <v>71</v>
      </c>
      <c r="C43" s="48" t="s">
        <v>31</v>
      </c>
      <c r="D43" s="47">
        <f>SUMIFS('VIN -MEGA'!$R:$R,'VIN -MEGA'!$J:$J,'Chuyển Mã'!B43,'VIN -MEGA'!$L:$L,'Chuyển Mã'!C43)+SUMIFS('PXK-HÓA ĐƠN'!$R:$R,'PXK-HÓA ĐƠN'!$J:$J,'Chuyển Mã'!B43,'PXK-HÓA ĐƠN'!$L:$L,'Chuyển Mã'!C43)</f>
        <v>0</v>
      </c>
    </row>
    <row r="44" spans="1:23" x14ac:dyDescent="0.25">
      <c r="A44" s="62">
        <v>5</v>
      </c>
      <c r="B44" s="47" t="s">
        <v>71</v>
      </c>
      <c r="C44" s="48" t="s">
        <v>38</v>
      </c>
      <c r="D44" s="47">
        <f>SUMIFS('VIN -MEGA'!$R:$R,'VIN -MEGA'!$J:$J,'Chuyển Mã'!B44,'VIN -MEGA'!$L:$L,'Chuyển Mã'!C44)+SUMIFS('PXK-HÓA ĐƠN'!$R:$R,'PXK-HÓA ĐƠN'!$J:$J,'Chuyển Mã'!B44,'PXK-HÓA ĐƠN'!$L:$L,'Chuyển Mã'!C44)</f>
        <v>0</v>
      </c>
    </row>
    <row r="45" spans="1:23" x14ac:dyDescent="0.25">
      <c r="A45" s="62">
        <v>6</v>
      </c>
      <c r="B45" s="47" t="s">
        <v>71</v>
      </c>
      <c r="C45" s="48" t="s">
        <v>47</v>
      </c>
      <c r="D45" s="47">
        <f>SUMIFS('VIN -MEGA'!$R:$R,'VIN -MEGA'!$J:$J,'Chuyển Mã'!B45,'VIN -MEGA'!$L:$L,'Chuyển Mã'!C45)+SUMIFS('PXK-HÓA ĐƠN'!$R:$R,'PXK-HÓA ĐƠN'!$J:$J,'Chuyển Mã'!B45,'PXK-HÓA ĐƠN'!$L:$L,'Chuyển Mã'!C45)</f>
        <v>0</v>
      </c>
    </row>
    <row r="46" spans="1:23" x14ac:dyDescent="0.25">
      <c r="A46" s="62">
        <v>7</v>
      </c>
      <c r="B46" s="47" t="s">
        <v>71</v>
      </c>
      <c r="C46" s="48" t="s">
        <v>45</v>
      </c>
      <c r="D46" s="47">
        <f>SUMIFS('VIN -MEGA'!$R:$R,'VIN -MEGA'!$J:$J,'Chuyển Mã'!B46,'VIN -MEGA'!$L:$L,'Chuyển Mã'!C46)+SUMIFS('PXK-HÓA ĐƠN'!$R:$R,'PXK-HÓA ĐƠN'!$J:$J,'Chuyển Mã'!B46,'PXK-HÓA ĐƠN'!$L:$L,'Chuyển Mã'!C46)</f>
        <v>0</v>
      </c>
    </row>
    <row r="47" spans="1:23" x14ac:dyDescent="0.25">
      <c r="A47" s="62">
        <v>8</v>
      </c>
      <c r="B47" s="47" t="s">
        <v>71</v>
      </c>
      <c r="C47" s="48" t="s">
        <v>33</v>
      </c>
      <c r="D47" s="47">
        <f>SUMIFS('VIN -MEGA'!$R:$R,'VIN -MEGA'!$J:$J,'Chuyển Mã'!B47,'VIN -MEGA'!$L:$L,'Chuyển Mã'!C47)+SUMIFS('PXK-HÓA ĐƠN'!$R:$R,'PXK-HÓA ĐƠN'!$J:$J,'Chuyển Mã'!B47,'PXK-HÓA ĐƠN'!$L:$L,'Chuyển Mã'!C47)</f>
        <v>0</v>
      </c>
    </row>
    <row r="48" spans="1:23" x14ac:dyDescent="0.25">
      <c r="A48" s="62">
        <v>9</v>
      </c>
      <c r="B48" s="47" t="s">
        <v>71</v>
      </c>
      <c r="C48" s="48" t="s">
        <v>40</v>
      </c>
      <c r="D48" s="47">
        <f>SUMIFS('VIN -MEGA'!$R:$R,'VIN -MEGA'!$J:$J,'Chuyển Mã'!B48,'VIN -MEGA'!$L:$L,'Chuyển Mã'!C48)+SUMIFS('PXK-HÓA ĐƠN'!$R:$R,'PXK-HÓA ĐƠN'!$J:$J,'Chuyển Mã'!B48,'PXK-HÓA ĐƠN'!$L:$L,'Chuyển Mã'!C48)</f>
        <v>0</v>
      </c>
    </row>
    <row r="49" spans="1:4" x14ac:dyDescent="0.25">
      <c r="A49" s="62">
        <v>10</v>
      </c>
      <c r="B49" s="47" t="s">
        <v>71</v>
      </c>
      <c r="C49" s="48" t="s">
        <v>543</v>
      </c>
      <c r="D49" s="47">
        <f>SUMIFS('VIN -MEGA'!$R:$R,'VIN -MEGA'!$J:$J,'Chuyển Mã'!B49,'VIN -MEGA'!$L:$L,'Chuyển Mã'!C49)+SUMIFS('PXK-HÓA ĐƠN'!$R:$R,'PXK-HÓA ĐƠN'!$J:$J,'Chuyển Mã'!B49,'PXK-HÓA ĐƠN'!$L:$L,'Chuyển Mã'!C49)</f>
        <v>0</v>
      </c>
    </row>
    <row r="50" spans="1:4" x14ac:dyDescent="0.25">
      <c r="A50" s="62">
        <v>11</v>
      </c>
      <c r="B50" s="47" t="s">
        <v>71</v>
      </c>
      <c r="C50" s="48" t="s">
        <v>53</v>
      </c>
      <c r="D50" s="47">
        <f>SUMIFS('VIN -MEGA'!$R:$R,'VIN -MEGA'!$J:$J,'Chuyển Mã'!B50,'VIN -MEGA'!$L:$L,'Chuyển Mã'!C50)+SUMIFS('PXK-HÓA ĐƠN'!$R:$R,'PXK-HÓA ĐƠN'!$J:$J,'Chuyển Mã'!B50,'PXK-HÓA ĐƠN'!$L:$L,'Chuyển Mã'!C50)</f>
        <v>0</v>
      </c>
    </row>
    <row r="51" spans="1:4" x14ac:dyDescent="0.25">
      <c r="A51" s="62">
        <v>12</v>
      </c>
      <c r="B51" s="47" t="s">
        <v>71</v>
      </c>
      <c r="C51" s="48" t="s">
        <v>1760</v>
      </c>
      <c r="D51" s="47">
        <f>SUMIFS('VIN -MEGA'!$R:$R,'VIN -MEGA'!$J:$J,'Chuyển Mã'!B51,'VIN -MEGA'!$L:$L,'Chuyển Mã'!C51)+SUMIFS('PXK-HÓA ĐƠN'!$R:$R,'PXK-HÓA ĐƠN'!$J:$J,'Chuyển Mã'!B51,'PXK-HÓA ĐƠN'!$L:$L,'Chuyển Mã'!C51)</f>
        <v>0</v>
      </c>
    </row>
    <row r="52" spans="1:4" x14ac:dyDescent="0.25">
      <c r="A52" s="62">
        <v>13</v>
      </c>
      <c r="B52" s="47" t="s">
        <v>71</v>
      </c>
      <c r="C52" s="48" t="s">
        <v>1702</v>
      </c>
      <c r="D52" s="47">
        <f>SUMIFS('VIN -MEGA'!$R:$R,'VIN -MEGA'!$J:$J,'Chuyển Mã'!B52,'VIN -MEGA'!$L:$L,'Chuyển Mã'!C52)+SUMIFS('PXK-HÓA ĐƠN'!$R:$R,'PXK-HÓA ĐƠN'!$J:$J,'Chuyển Mã'!B52,'PXK-HÓA ĐƠN'!$L:$L,'Chuyển Mã'!C52)</f>
        <v>0</v>
      </c>
    </row>
    <row r="53" spans="1:4" x14ac:dyDescent="0.25">
      <c r="A53" s="62">
        <v>14</v>
      </c>
      <c r="B53" s="47" t="s">
        <v>71</v>
      </c>
      <c r="C53" s="48" t="s">
        <v>552</v>
      </c>
      <c r="D53" s="47">
        <f>SUMIFS('VIN -MEGA'!$R:$R,'VIN -MEGA'!$J:$J,'Chuyển Mã'!B53,'VIN -MEGA'!$L:$L,'Chuyển Mã'!C53)+SUMIFS('PXK-HÓA ĐƠN'!$R:$R,'PXK-HÓA ĐƠN'!$J:$J,'Chuyển Mã'!B53,'PXK-HÓA ĐƠN'!$L:$L,'Chuyển Mã'!C53)</f>
        <v>0</v>
      </c>
    </row>
    <row r="54" spans="1:4" x14ac:dyDescent="0.25">
      <c r="A54" s="62">
        <v>15</v>
      </c>
      <c r="B54" s="47" t="s">
        <v>71</v>
      </c>
      <c r="C54" s="48" t="s">
        <v>564</v>
      </c>
      <c r="D54" s="47">
        <f>SUMIFS('VIN -MEGA'!$R:$R,'VIN -MEGA'!$J:$J,'Chuyển Mã'!B54,'VIN -MEGA'!$L:$L,'Chuyển Mã'!C54)+SUMIFS('PXK-HÓA ĐƠN'!$R:$R,'PXK-HÓA ĐƠN'!$J:$J,'Chuyển Mã'!B54,'PXK-HÓA ĐƠN'!$L:$L,'Chuyển Mã'!C54)</f>
        <v>0</v>
      </c>
    </row>
    <row r="55" spans="1:4" x14ac:dyDescent="0.25">
      <c r="A55" s="62">
        <v>16</v>
      </c>
      <c r="B55" s="47" t="s">
        <v>71</v>
      </c>
      <c r="C55" s="48" t="s">
        <v>554</v>
      </c>
      <c r="D55" s="47">
        <f>SUMIFS('VIN -MEGA'!$R:$R,'VIN -MEGA'!$J:$J,'Chuyển Mã'!B55,'VIN -MEGA'!$L:$L,'Chuyển Mã'!C55)+SUMIFS('PXK-HÓA ĐƠN'!$R:$R,'PXK-HÓA ĐƠN'!$J:$J,'Chuyển Mã'!B55,'PXK-HÓA ĐƠN'!$L:$L,'Chuyển Mã'!C55)</f>
        <v>0</v>
      </c>
    </row>
    <row r="56" spans="1:4" x14ac:dyDescent="0.25">
      <c r="A56" s="62">
        <v>17</v>
      </c>
      <c r="B56" s="47" t="s">
        <v>71</v>
      </c>
      <c r="C56" s="48" t="s">
        <v>566</v>
      </c>
      <c r="D56" s="47">
        <f>SUMIFS('VIN -MEGA'!$R:$R,'VIN -MEGA'!$J:$J,'Chuyển Mã'!B56,'VIN -MEGA'!$L:$L,'Chuyển Mã'!C56)+SUMIFS('PXK-HÓA ĐƠN'!$R:$R,'PXK-HÓA ĐƠN'!$J:$J,'Chuyển Mã'!B56,'PXK-HÓA ĐƠN'!$L:$L,'Chuyển Mã'!C56)</f>
        <v>0</v>
      </c>
    </row>
    <row r="57" spans="1:4" x14ac:dyDescent="0.25">
      <c r="A57" s="62">
        <v>18</v>
      </c>
      <c r="B57" s="47" t="s">
        <v>71</v>
      </c>
      <c r="C57" s="48" t="s">
        <v>601</v>
      </c>
      <c r="D57" s="47">
        <f>SUMIFS('VIN -MEGA'!$R:$R,'VIN -MEGA'!$J:$J,'Chuyển Mã'!B57,'VIN -MEGA'!$L:$L,'Chuyển Mã'!C57)+SUMIFS('PXK-HÓA ĐƠN'!$R:$R,'PXK-HÓA ĐƠN'!$J:$J,'Chuyển Mã'!B57,'PXK-HÓA ĐƠN'!$L:$L,'Chuyển Mã'!C57)</f>
        <v>0</v>
      </c>
    </row>
    <row r="58" spans="1:4" x14ac:dyDescent="0.25">
      <c r="A58" s="62">
        <v>19</v>
      </c>
      <c r="B58" s="47" t="s">
        <v>71</v>
      </c>
      <c r="C58" s="48" t="s">
        <v>549</v>
      </c>
      <c r="D58" s="47">
        <f>SUMIFS('VIN -MEGA'!$R:$R,'VIN -MEGA'!$J:$J,'Chuyển Mã'!B58,'VIN -MEGA'!$L:$L,'Chuyển Mã'!C58)+SUMIFS('PXK-HÓA ĐƠN'!$R:$R,'PXK-HÓA ĐƠN'!$J:$J,'Chuyển Mã'!B58,'PXK-HÓA ĐƠN'!$L:$L,'Chuyển Mã'!C58)</f>
        <v>0</v>
      </c>
    </row>
    <row r="59" spans="1:4" x14ac:dyDescent="0.25">
      <c r="A59" s="62">
        <v>20</v>
      </c>
      <c r="B59" s="47" t="s">
        <v>71</v>
      </c>
      <c r="C59" s="48" t="s">
        <v>591</v>
      </c>
      <c r="D59" s="47">
        <f>SUMIFS('VIN -MEGA'!$R:$R,'VIN -MEGA'!$J:$J,'Chuyển Mã'!B59,'VIN -MEGA'!$L:$L,'Chuyển Mã'!C59)+SUMIFS('PXK-HÓA ĐƠN'!$R:$R,'PXK-HÓA ĐƠN'!$J:$J,'Chuyển Mã'!B59,'PXK-HÓA ĐƠN'!$L:$L,'Chuyển Mã'!C59)</f>
        <v>0</v>
      </c>
    </row>
    <row r="60" spans="1:4" x14ac:dyDescent="0.25">
      <c r="A60" s="62">
        <v>21</v>
      </c>
      <c r="B60" s="47" t="s">
        <v>71</v>
      </c>
      <c r="C60" s="48" t="s">
        <v>1752</v>
      </c>
      <c r="D60" s="47">
        <f>SUMIFS('VIN -MEGA'!$R:$R,'VIN -MEGA'!$J:$J,'Chuyển Mã'!B60,'VIN -MEGA'!$L:$L,'Chuyển Mã'!C60)+SUMIFS('PXK-HÓA ĐƠN'!$R:$R,'PXK-HÓA ĐƠN'!$J:$J,'Chuyển Mã'!B60,'PXK-HÓA ĐƠN'!$L:$L,'Chuyển Mã'!C60)</f>
        <v>0</v>
      </c>
    </row>
    <row r="61" spans="1:4" x14ac:dyDescent="0.25">
      <c r="A61" s="62">
        <v>22</v>
      </c>
      <c r="B61" s="47" t="s">
        <v>71</v>
      </c>
      <c r="C61" s="48" t="s">
        <v>599</v>
      </c>
      <c r="D61" s="47">
        <f>SUMIFS('VIN -MEGA'!$R:$R,'VIN -MEGA'!$J:$J,'Chuyển Mã'!B61,'VIN -MEGA'!$L:$L,'Chuyển Mã'!C61)+SUMIFS('PXK-HÓA ĐƠN'!$R:$R,'PXK-HÓA ĐƠN'!$J:$J,'Chuyển Mã'!B61,'PXK-HÓA ĐƠN'!$L:$L,'Chuyển Mã'!C61)</f>
        <v>0</v>
      </c>
    </row>
    <row r="62" spans="1:4" x14ac:dyDescent="0.25">
      <c r="A62" s="62">
        <v>23</v>
      </c>
      <c r="B62" s="47" t="s">
        <v>71</v>
      </c>
      <c r="C62" s="48" t="s">
        <v>559</v>
      </c>
      <c r="D62" s="47">
        <f>SUMIFS('VIN -MEGA'!$R:$R,'VIN -MEGA'!$J:$J,'Chuyển Mã'!B62,'VIN -MEGA'!$L:$L,'Chuyển Mã'!C62)+SUMIFS('PXK-HÓA ĐƠN'!$R:$R,'PXK-HÓA ĐƠN'!$J:$J,'Chuyển Mã'!B62,'PXK-HÓA ĐƠN'!$L:$L,'Chuyển Mã'!C62)</f>
        <v>0</v>
      </c>
    </row>
    <row r="63" spans="1:4" x14ac:dyDescent="0.25">
      <c r="B63" s="47" t="s">
        <v>71</v>
      </c>
      <c r="C63" s="48" t="s">
        <v>1714</v>
      </c>
      <c r="D63" s="47">
        <f>SUMIFS('VIN -MEGA'!$R:$R,'VIN -MEGA'!$J:$J,'Chuyển Mã'!B63,'VIN -MEGA'!$L:$L,'Chuyển Mã'!C63)+SUMIFS('PXK-HÓA ĐƠN'!$R:$R,'PXK-HÓA ĐƠN'!$J:$J,'Chuyển Mã'!B63,'PXK-HÓA ĐƠN'!$L:$L,'Chuyển Mã'!C63)</f>
        <v>0</v>
      </c>
    </row>
    <row r="64" spans="1:4" x14ac:dyDescent="0.25">
      <c r="B64" s="47" t="s">
        <v>71</v>
      </c>
      <c r="C64" s="48" t="s">
        <v>561</v>
      </c>
      <c r="D64" s="47">
        <f>SUMIFS('VIN -MEGA'!$R:$R,'VIN -MEGA'!$J:$J,'Chuyển Mã'!B64,'VIN -MEGA'!$L:$L,'Chuyển Mã'!C64)+SUMIFS('PXK-HÓA ĐƠN'!$R:$R,'PXK-HÓA ĐƠN'!$J:$J,'Chuyển Mã'!B64,'PXK-HÓA ĐƠN'!$L:$L,'Chuyển Mã'!C64)</f>
        <v>0</v>
      </c>
    </row>
    <row r="65" spans="1:4" x14ac:dyDescent="0.25">
      <c r="B65" s="47" t="s">
        <v>71</v>
      </c>
      <c r="C65" s="48" t="s">
        <v>7257</v>
      </c>
      <c r="D65" s="47">
        <f>SUMIFS('VIN -MEGA'!$R:$R,'VIN -MEGA'!$J:$J,'Chuyển Mã'!B65,'VIN -MEGA'!$L:$L,'Chuyển Mã'!C65)+SUMIFS('PXK-HÓA ĐƠN'!$R:$R,'PXK-HÓA ĐƠN'!$J:$J,'Chuyển Mã'!B65,'PXK-HÓA ĐƠN'!$L:$L,'Chuyển Mã'!C65)</f>
        <v>0</v>
      </c>
    </row>
    <row r="66" spans="1:4" x14ac:dyDescent="0.25">
      <c r="B66" s="47" t="s">
        <v>71</v>
      </c>
      <c r="C66" s="48" t="s">
        <v>7258</v>
      </c>
      <c r="D66" s="47">
        <f>SUMIFS('VIN -MEGA'!$R:$R,'VIN -MEGA'!$J:$J,'Chuyển Mã'!B66,'VIN -MEGA'!$L:$L,'Chuyển Mã'!C66)+SUMIFS('PXK-HÓA ĐƠN'!$R:$R,'PXK-HÓA ĐƠN'!$J:$J,'Chuyển Mã'!B66,'PXK-HÓA ĐƠN'!$L:$L,'Chuyển Mã'!C66)</f>
        <v>0</v>
      </c>
    </row>
    <row r="67" spans="1:4" x14ac:dyDescent="0.25">
      <c r="B67" s="47" t="s">
        <v>71</v>
      </c>
      <c r="C67" s="48" t="s">
        <v>7259</v>
      </c>
      <c r="D67" s="47">
        <f>SUMIFS('VIN -MEGA'!$R:$R,'VIN -MEGA'!$J:$J,'Chuyển Mã'!B67,'VIN -MEGA'!$L:$L,'Chuyển Mã'!C67)+SUMIFS('PXK-HÓA ĐƠN'!$R:$R,'PXK-HÓA ĐƠN'!$J:$J,'Chuyển Mã'!B67,'PXK-HÓA ĐƠN'!$L:$L,'Chuyển Mã'!C67)</f>
        <v>0</v>
      </c>
    </row>
    <row r="68" spans="1:4" x14ac:dyDescent="0.25">
      <c r="B68" s="47" t="s">
        <v>71</v>
      </c>
      <c r="C68" s="48" t="s">
        <v>545</v>
      </c>
      <c r="D68" s="47">
        <f>SUMIFS('VIN -MEGA'!$R:$R,'VIN -MEGA'!$J:$J,'Chuyển Mã'!B68,'VIN -MEGA'!$L:$L,'Chuyển Mã'!C68)+SUMIFS('PXK-HÓA ĐƠN'!$R:$R,'PXK-HÓA ĐƠN'!$J:$J,'Chuyển Mã'!B68,'PXK-HÓA ĐƠN'!$L:$L,'Chuyển Mã'!C68)</f>
        <v>0</v>
      </c>
    </row>
    <row r="69" spans="1:4" x14ac:dyDescent="0.25">
      <c r="B69" s="47" t="s">
        <v>71</v>
      </c>
      <c r="C69" s="48" t="s">
        <v>7260</v>
      </c>
      <c r="D69" s="47">
        <f>SUMIFS('VIN -MEGA'!$R:$R,'VIN -MEGA'!$J:$J,'Chuyển Mã'!B69,'VIN -MEGA'!$L:$L,'Chuyển Mã'!C69)+SUMIFS('PXK-HÓA ĐƠN'!$R:$R,'PXK-HÓA ĐƠN'!$J:$J,'Chuyển Mã'!B69,'PXK-HÓA ĐƠN'!$L:$L,'Chuyển Mã'!C69)</f>
        <v>0</v>
      </c>
    </row>
    <row r="70" spans="1:4" x14ac:dyDescent="0.25">
      <c r="B70" s="47" t="s">
        <v>71</v>
      </c>
      <c r="C70" s="48" t="s">
        <v>7261</v>
      </c>
      <c r="D70" s="47">
        <f>SUMIFS('VIN -MEGA'!$R:$R,'VIN -MEGA'!$J:$J,'Chuyển Mã'!B70,'VIN -MEGA'!$L:$L,'Chuyển Mã'!C70)+SUMIFS('PXK-HÓA ĐƠN'!$R:$R,'PXK-HÓA ĐƠN'!$J:$J,'Chuyển Mã'!B70,'PXK-HÓA ĐƠN'!$L:$L,'Chuyển Mã'!C70)</f>
        <v>0</v>
      </c>
    </row>
    <row r="71" spans="1:4" x14ac:dyDescent="0.25">
      <c r="B71" s="47" t="s">
        <v>71</v>
      </c>
      <c r="C71" s="48" t="s">
        <v>7646</v>
      </c>
      <c r="D71" s="47">
        <f>SUMIFS('VIN -MEGA'!$R:$R,'VIN -MEGA'!$J:$J,'Chuyển Mã'!B71,'VIN -MEGA'!$L:$L,'Chuyển Mã'!C71)+SUMIFS('PXK-HÓA ĐƠN'!$R:$R,'PXK-HÓA ĐƠN'!$J:$J,'Chuyển Mã'!B71,'PXK-HÓA ĐƠN'!$L:$L,'Chuyển Mã'!C71)</f>
        <v>0</v>
      </c>
    </row>
    <row r="72" spans="1:4" x14ac:dyDescent="0.25">
      <c r="B72" s="47"/>
      <c r="C72" s="47" t="s">
        <v>7187</v>
      </c>
      <c r="D72" s="47">
        <f>SUMIFS('VIN -MEGA'!$R:$R,'VIN -MEGA'!$J:$J,'Chuyển Mã'!B72,'VIN -MEGA'!$L:$L,'Chuyển Mã'!C72)+SUMIFS('PXK-HÓA ĐƠN'!$R:$R,'PXK-HÓA ĐƠN'!$J:$J,'Chuyển Mã'!B72,'PXK-HÓA ĐƠN'!$L:$L,'Chuyển Mã'!C72)</f>
        <v>0</v>
      </c>
    </row>
    <row r="73" spans="1:4" x14ac:dyDescent="0.25">
      <c r="A73" s="62">
        <v>1</v>
      </c>
      <c r="B73" s="47" t="s">
        <v>70</v>
      </c>
      <c r="C73" s="48" t="s">
        <v>49</v>
      </c>
      <c r="D73" s="47">
        <f>SUMIFS('VIN -MEGA'!$R:$R,'VIN -MEGA'!$J:$J,'Chuyển Mã'!B73,'VIN -MEGA'!$L:$L,'Chuyển Mã'!C73)+SUMIFS('PXK-HÓA ĐƠN'!$R:$R,'PXK-HÓA ĐƠN'!$J:$J,'Chuyển Mã'!B73,'PXK-HÓA ĐƠN'!$L:$L,'Chuyển Mã'!C73)</f>
        <v>550</v>
      </c>
    </row>
    <row r="74" spans="1:4" x14ac:dyDescent="0.25">
      <c r="A74" s="62">
        <v>2</v>
      </c>
      <c r="B74" s="47" t="s">
        <v>70</v>
      </c>
      <c r="C74" s="48" t="s">
        <v>28</v>
      </c>
      <c r="D74" s="47">
        <f>SUMIFS('VIN -MEGA'!$R:$R,'VIN -MEGA'!$J:$J,'Chuyển Mã'!B74,'VIN -MEGA'!$L:$L,'Chuyển Mã'!C74)+SUMIFS('PXK-HÓA ĐƠN'!$R:$R,'PXK-HÓA ĐƠN'!$J:$J,'Chuyển Mã'!B74,'PXK-HÓA ĐƠN'!$L:$L,'Chuyển Mã'!C74)</f>
        <v>1589</v>
      </c>
    </row>
    <row r="75" spans="1:4" x14ac:dyDescent="0.25">
      <c r="A75" s="62">
        <v>3</v>
      </c>
      <c r="B75" s="47" t="s">
        <v>70</v>
      </c>
      <c r="C75" s="48" t="s">
        <v>35</v>
      </c>
      <c r="D75" s="47">
        <f>SUMIFS('VIN -MEGA'!$R:$R,'VIN -MEGA'!$J:$J,'Chuyển Mã'!B75,'VIN -MEGA'!$L:$L,'Chuyển Mã'!C75)+SUMIFS('PXK-HÓA ĐƠN'!$R:$R,'PXK-HÓA ĐƠN'!$J:$J,'Chuyển Mã'!B75,'PXK-HÓA ĐƠN'!$L:$L,'Chuyển Mã'!C75)</f>
        <v>196</v>
      </c>
    </row>
    <row r="76" spans="1:4" x14ac:dyDescent="0.25">
      <c r="A76" s="62">
        <v>4</v>
      </c>
      <c r="B76" s="47" t="s">
        <v>70</v>
      </c>
      <c r="C76" s="48" t="s">
        <v>31</v>
      </c>
      <c r="D76" s="47">
        <f>SUMIFS('VIN -MEGA'!$R:$R,'VIN -MEGA'!$J:$J,'Chuyển Mã'!B76,'VIN -MEGA'!$L:$L,'Chuyển Mã'!C76)+SUMIFS('PXK-HÓA ĐƠN'!$R:$R,'PXK-HÓA ĐƠN'!$J:$J,'Chuyển Mã'!B76,'PXK-HÓA ĐƠN'!$L:$L,'Chuyển Mã'!C76)</f>
        <v>2386</v>
      </c>
    </row>
    <row r="77" spans="1:4" x14ac:dyDescent="0.25">
      <c r="A77" s="62">
        <v>5</v>
      </c>
      <c r="B77" s="47" t="s">
        <v>70</v>
      </c>
      <c r="C77" s="48" t="s">
        <v>38</v>
      </c>
      <c r="D77" s="47">
        <f>SUMIFS('VIN -MEGA'!$R:$R,'VIN -MEGA'!$J:$J,'Chuyển Mã'!B77,'VIN -MEGA'!$L:$L,'Chuyển Mã'!C77)+SUMIFS('PXK-HÓA ĐƠN'!$R:$R,'PXK-HÓA ĐƠN'!$J:$J,'Chuyển Mã'!B77,'PXK-HÓA ĐƠN'!$L:$L,'Chuyển Mã'!C77)</f>
        <v>364</v>
      </c>
    </row>
    <row r="78" spans="1:4" x14ac:dyDescent="0.25">
      <c r="A78" s="62">
        <v>6</v>
      </c>
      <c r="B78" s="47" t="s">
        <v>70</v>
      </c>
      <c r="C78" s="48" t="s">
        <v>47</v>
      </c>
      <c r="D78" s="47">
        <f>SUMIFS('VIN -MEGA'!$R:$R,'VIN -MEGA'!$J:$J,'Chuyển Mã'!B78,'VIN -MEGA'!$L:$L,'Chuyển Mã'!C78)+SUMIFS('PXK-HÓA ĐƠN'!$R:$R,'PXK-HÓA ĐƠN'!$J:$J,'Chuyển Mã'!B78,'PXK-HÓA ĐƠN'!$L:$L,'Chuyển Mã'!C78)</f>
        <v>36</v>
      </c>
    </row>
    <row r="79" spans="1:4" x14ac:dyDescent="0.25">
      <c r="A79" s="62">
        <v>7</v>
      </c>
      <c r="B79" s="47" t="s">
        <v>70</v>
      </c>
      <c r="C79" s="48" t="s">
        <v>45</v>
      </c>
      <c r="D79" s="47">
        <f>SUMIFS('VIN -MEGA'!$R:$R,'VIN -MEGA'!$J:$J,'Chuyển Mã'!B79,'VIN -MEGA'!$L:$L,'Chuyển Mã'!C79)+SUMIFS('PXK-HÓA ĐƠN'!$R:$R,'PXK-HÓA ĐƠN'!$J:$J,'Chuyển Mã'!B79,'PXK-HÓA ĐƠN'!$L:$L,'Chuyển Mã'!C79)</f>
        <v>55</v>
      </c>
    </row>
    <row r="80" spans="1:4" x14ac:dyDescent="0.25">
      <c r="A80" s="62">
        <v>8</v>
      </c>
      <c r="B80" s="47" t="s">
        <v>70</v>
      </c>
      <c r="C80" s="48" t="s">
        <v>33</v>
      </c>
      <c r="D80" s="47">
        <f>SUMIFS('VIN -MEGA'!$R:$R,'VIN -MEGA'!$J:$J,'Chuyển Mã'!B80,'VIN -MEGA'!$L:$L,'Chuyển Mã'!C80)+SUMIFS('PXK-HÓA ĐƠN'!$R:$R,'PXK-HÓA ĐƠN'!$J:$J,'Chuyển Mã'!B80,'PXK-HÓA ĐƠN'!$L:$L,'Chuyển Mã'!C80)</f>
        <v>346</v>
      </c>
    </row>
    <row r="81" spans="1:4" x14ac:dyDescent="0.25">
      <c r="A81" s="62">
        <v>9</v>
      </c>
      <c r="B81" s="47" t="s">
        <v>70</v>
      </c>
      <c r="C81" s="48" t="s">
        <v>40</v>
      </c>
      <c r="D81" s="47">
        <f>SUMIFS('VIN -MEGA'!$R:$R,'VIN -MEGA'!$J:$J,'Chuyển Mã'!B81,'VIN -MEGA'!$L:$L,'Chuyển Mã'!C81)+SUMIFS('PXK-HÓA ĐƠN'!$R:$R,'PXK-HÓA ĐƠN'!$J:$J,'Chuyển Mã'!B81,'PXK-HÓA ĐƠN'!$L:$L,'Chuyển Mã'!C81)</f>
        <v>202</v>
      </c>
    </row>
    <row r="82" spans="1:4" x14ac:dyDescent="0.25">
      <c r="A82" s="62">
        <v>10</v>
      </c>
      <c r="B82" s="47" t="s">
        <v>70</v>
      </c>
      <c r="C82" s="48" t="s">
        <v>543</v>
      </c>
      <c r="D82" s="47">
        <f>SUMIFS('VIN -MEGA'!$R:$R,'VIN -MEGA'!$J:$J,'Chuyển Mã'!B82,'VIN -MEGA'!$L:$L,'Chuyển Mã'!C82)+SUMIFS('PXK-HÓA ĐƠN'!$R:$R,'PXK-HÓA ĐƠN'!$J:$J,'Chuyển Mã'!B82,'PXK-HÓA ĐƠN'!$L:$L,'Chuyển Mã'!C82)</f>
        <v>60</v>
      </c>
    </row>
    <row r="83" spans="1:4" x14ac:dyDescent="0.25">
      <c r="A83" s="62">
        <v>11</v>
      </c>
      <c r="B83" s="47" t="s">
        <v>70</v>
      </c>
      <c r="C83" s="48" t="s">
        <v>53</v>
      </c>
      <c r="D83" s="47">
        <f>SUMIFS('VIN -MEGA'!$R:$R,'VIN -MEGA'!$J:$J,'Chuyển Mã'!B83,'VIN -MEGA'!$L:$L,'Chuyển Mã'!C83)+SUMIFS('PXK-HÓA ĐƠN'!$R:$R,'PXK-HÓA ĐƠN'!$J:$J,'Chuyển Mã'!B83,'PXK-HÓA ĐƠN'!$L:$L,'Chuyển Mã'!C83)</f>
        <v>176</v>
      </c>
    </row>
    <row r="84" spans="1:4" x14ac:dyDescent="0.25">
      <c r="A84" s="62">
        <v>12</v>
      </c>
      <c r="B84" s="47" t="s">
        <v>70</v>
      </c>
      <c r="C84" s="48" t="s">
        <v>1760</v>
      </c>
      <c r="D84" s="47">
        <f>SUMIFS('VIN -MEGA'!$R:$R,'VIN -MEGA'!$J:$J,'Chuyển Mã'!B84,'VIN -MEGA'!$L:$L,'Chuyển Mã'!C84)+SUMIFS('PXK-HÓA ĐƠN'!$R:$R,'PXK-HÓA ĐƠN'!$J:$J,'Chuyển Mã'!B84,'PXK-HÓA ĐƠN'!$L:$L,'Chuyển Mã'!C84)</f>
        <v>0</v>
      </c>
    </row>
    <row r="85" spans="1:4" x14ac:dyDescent="0.25">
      <c r="A85" s="62">
        <v>13</v>
      </c>
      <c r="B85" s="47" t="s">
        <v>70</v>
      </c>
      <c r="C85" s="48" t="s">
        <v>1702</v>
      </c>
      <c r="D85" s="47">
        <f>SUMIFS('VIN -MEGA'!$R:$R,'VIN -MEGA'!$J:$J,'Chuyển Mã'!B85,'VIN -MEGA'!$L:$L,'Chuyển Mã'!C85)+SUMIFS('PXK-HÓA ĐƠN'!$R:$R,'PXK-HÓA ĐƠN'!$J:$J,'Chuyển Mã'!B85,'PXK-HÓA ĐƠN'!$L:$L,'Chuyển Mã'!C85)</f>
        <v>0</v>
      </c>
    </row>
    <row r="86" spans="1:4" x14ac:dyDescent="0.25">
      <c r="A86" s="62">
        <v>14</v>
      </c>
      <c r="B86" s="47" t="s">
        <v>70</v>
      </c>
      <c r="C86" s="48" t="s">
        <v>552</v>
      </c>
      <c r="D86" s="47">
        <f>SUMIFS('VIN -MEGA'!$R:$R,'VIN -MEGA'!$J:$J,'Chuyển Mã'!B86,'VIN -MEGA'!$L:$L,'Chuyển Mã'!C86)+SUMIFS('PXK-HÓA ĐƠN'!$R:$R,'PXK-HÓA ĐƠN'!$J:$J,'Chuyển Mã'!B86,'PXK-HÓA ĐƠN'!$L:$L,'Chuyển Mã'!C86)</f>
        <v>0</v>
      </c>
    </row>
    <row r="87" spans="1:4" x14ac:dyDescent="0.25">
      <c r="A87" s="62">
        <v>15</v>
      </c>
      <c r="B87" s="47" t="s">
        <v>70</v>
      </c>
      <c r="C87" s="48" t="s">
        <v>564</v>
      </c>
      <c r="D87" s="47">
        <f>SUMIFS('VIN -MEGA'!$R:$R,'VIN -MEGA'!$J:$J,'Chuyển Mã'!B87,'VIN -MEGA'!$L:$L,'Chuyển Mã'!C87)+SUMIFS('PXK-HÓA ĐƠN'!$R:$R,'PXK-HÓA ĐƠN'!$J:$J,'Chuyển Mã'!B87,'PXK-HÓA ĐƠN'!$L:$L,'Chuyển Mã'!C87)</f>
        <v>0</v>
      </c>
    </row>
    <row r="88" spans="1:4" x14ac:dyDescent="0.25">
      <c r="A88" s="62">
        <v>16</v>
      </c>
      <c r="B88" s="47" t="s">
        <v>70</v>
      </c>
      <c r="C88" s="48" t="s">
        <v>554</v>
      </c>
      <c r="D88" s="47">
        <f>SUMIFS('VIN -MEGA'!$R:$R,'VIN -MEGA'!$J:$J,'Chuyển Mã'!B88,'VIN -MEGA'!$L:$L,'Chuyển Mã'!C88)+SUMIFS('PXK-HÓA ĐƠN'!$R:$R,'PXK-HÓA ĐƠN'!$J:$J,'Chuyển Mã'!B88,'PXK-HÓA ĐƠN'!$L:$L,'Chuyển Mã'!C88)</f>
        <v>0</v>
      </c>
    </row>
    <row r="89" spans="1:4" x14ac:dyDescent="0.25">
      <c r="A89" s="62">
        <v>17</v>
      </c>
      <c r="B89" s="47" t="s">
        <v>70</v>
      </c>
      <c r="C89" s="48" t="s">
        <v>566</v>
      </c>
      <c r="D89" s="47">
        <f>SUMIFS('VIN -MEGA'!$R:$R,'VIN -MEGA'!$J:$J,'Chuyển Mã'!B89,'VIN -MEGA'!$L:$L,'Chuyển Mã'!C89)+SUMIFS('PXK-HÓA ĐƠN'!$R:$R,'PXK-HÓA ĐƠN'!$J:$J,'Chuyển Mã'!B89,'PXK-HÓA ĐƠN'!$L:$L,'Chuyển Mã'!C89)</f>
        <v>0</v>
      </c>
    </row>
    <row r="90" spans="1:4" x14ac:dyDescent="0.25">
      <c r="A90" s="62">
        <v>18</v>
      </c>
      <c r="B90" s="47" t="s">
        <v>70</v>
      </c>
      <c r="C90" s="48" t="s">
        <v>601</v>
      </c>
      <c r="D90" s="47">
        <f>SUMIFS('VIN -MEGA'!$R:$R,'VIN -MEGA'!$J:$J,'Chuyển Mã'!B90,'VIN -MEGA'!$L:$L,'Chuyển Mã'!C90)+SUMIFS('PXK-HÓA ĐƠN'!$R:$R,'PXK-HÓA ĐƠN'!$J:$J,'Chuyển Mã'!B90,'PXK-HÓA ĐƠN'!$L:$L,'Chuyển Mã'!C90)</f>
        <v>0</v>
      </c>
    </row>
    <row r="91" spans="1:4" x14ac:dyDescent="0.25">
      <c r="A91" s="62">
        <v>19</v>
      </c>
      <c r="B91" s="47" t="s">
        <v>70</v>
      </c>
      <c r="C91" s="48" t="s">
        <v>549</v>
      </c>
      <c r="D91" s="47">
        <f>SUMIFS('VIN -MEGA'!$R:$R,'VIN -MEGA'!$J:$J,'Chuyển Mã'!B91,'VIN -MEGA'!$L:$L,'Chuyển Mã'!C91)+SUMIFS('PXK-HÓA ĐƠN'!$R:$R,'PXK-HÓA ĐƠN'!$J:$J,'Chuyển Mã'!B91,'PXK-HÓA ĐƠN'!$L:$L,'Chuyển Mã'!C91)</f>
        <v>0</v>
      </c>
    </row>
    <row r="92" spans="1:4" x14ac:dyDescent="0.25">
      <c r="A92" s="62">
        <v>20</v>
      </c>
      <c r="B92" s="47" t="s">
        <v>70</v>
      </c>
      <c r="C92" s="48" t="s">
        <v>591</v>
      </c>
      <c r="D92" s="47">
        <f>SUMIFS('VIN -MEGA'!$R:$R,'VIN -MEGA'!$J:$J,'Chuyển Mã'!B92,'VIN -MEGA'!$L:$L,'Chuyển Mã'!C92)+SUMIFS('PXK-HÓA ĐƠN'!$R:$R,'PXK-HÓA ĐƠN'!$J:$J,'Chuyển Mã'!B92,'PXK-HÓA ĐƠN'!$L:$L,'Chuyển Mã'!C92)</f>
        <v>0</v>
      </c>
    </row>
    <row r="93" spans="1:4" x14ac:dyDescent="0.25">
      <c r="A93" s="62">
        <v>21</v>
      </c>
      <c r="B93" s="47" t="s">
        <v>70</v>
      </c>
      <c r="C93" s="48" t="s">
        <v>1752</v>
      </c>
      <c r="D93" s="47">
        <f>SUMIFS('VIN -MEGA'!$R:$R,'VIN -MEGA'!$J:$J,'Chuyển Mã'!B93,'VIN -MEGA'!$L:$L,'Chuyển Mã'!C93)+SUMIFS('PXK-HÓA ĐƠN'!$R:$R,'PXK-HÓA ĐƠN'!$J:$J,'Chuyển Mã'!B93,'PXK-HÓA ĐƠN'!$L:$L,'Chuyển Mã'!C93)</f>
        <v>0</v>
      </c>
    </row>
    <row r="94" spans="1:4" x14ac:dyDescent="0.25">
      <c r="A94" s="62">
        <v>22</v>
      </c>
      <c r="B94" s="47" t="s">
        <v>70</v>
      </c>
      <c r="C94" s="48" t="s">
        <v>599</v>
      </c>
      <c r="D94" s="47">
        <f>SUMIFS('VIN -MEGA'!$R:$R,'VIN -MEGA'!$J:$J,'Chuyển Mã'!B94,'VIN -MEGA'!$L:$L,'Chuyển Mã'!C94)+SUMIFS('PXK-HÓA ĐƠN'!$R:$R,'PXK-HÓA ĐƠN'!$J:$J,'Chuyển Mã'!B94,'PXK-HÓA ĐƠN'!$L:$L,'Chuyển Mã'!C94)</f>
        <v>0</v>
      </c>
    </row>
    <row r="95" spans="1:4" x14ac:dyDescent="0.25">
      <c r="A95" s="62">
        <v>23</v>
      </c>
      <c r="B95" s="47" t="s">
        <v>70</v>
      </c>
      <c r="C95" s="48" t="s">
        <v>559</v>
      </c>
      <c r="D95" s="47">
        <f>SUMIFS('VIN -MEGA'!$R:$R,'VIN -MEGA'!$J:$J,'Chuyển Mã'!B95,'VIN -MEGA'!$L:$L,'Chuyển Mã'!C95)+SUMIFS('PXK-HÓA ĐƠN'!$R:$R,'PXK-HÓA ĐƠN'!$J:$J,'Chuyển Mã'!B95,'PXK-HÓA ĐƠN'!$L:$L,'Chuyển Mã'!C95)</f>
        <v>0</v>
      </c>
    </row>
    <row r="96" spans="1:4" x14ac:dyDescent="0.25">
      <c r="B96" s="47" t="s">
        <v>70</v>
      </c>
      <c r="C96" s="48" t="s">
        <v>1714</v>
      </c>
      <c r="D96" s="47">
        <f>SUMIFS('VIN -MEGA'!$R:$R,'VIN -MEGA'!$J:$J,'Chuyển Mã'!B96,'VIN -MEGA'!$L:$L,'Chuyển Mã'!C96)+SUMIFS('PXK-HÓA ĐƠN'!$R:$R,'PXK-HÓA ĐƠN'!$J:$J,'Chuyển Mã'!B96,'PXK-HÓA ĐƠN'!$L:$L,'Chuyển Mã'!C96)</f>
        <v>0</v>
      </c>
    </row>
    <row r="97" spans="1:4" x14ac:dyDescent="0.25">
      <c r="B97" s="47" t="s">
        <v>70</v>
      </c>
      <c r="C97" s="48" t="s">
        <v>561</v>
      </c>
      <c r="D97" s="47">
        <f>SUMIFS('VIN -MEGA'!$R:$R,'VIN -MEGA'!$J:$J,'Chuyển Mã'!B97,'VIN -MEGA'!$L:$L,'Chuyển Mã'!C97)+SUMIFS('PXK-HÓA ĐƠN'!$R:$R,'PXK-HÓA ĐƠN'!$J:$J,'Chuyển Mã'!B97,'PXK-HÓA ĐƠN'!$L:$L,'Chuyển Mã'!C97)</f>
        <v>0</v>
      </c>
    </row>
    <row r="98" spans="1:4" x14ac:dyDescent="0.25">
      <c r="B98" s="47" t="s">
        <v>70</v>
      </c>
      <c r="C98" s="48" t="s">
        <v>7257</v>
      </c>
      <c r="D98" s="47">
        <f>SUMIFS('VIN -MEGA'!$R:$R,'VIN -MEGA'!$J:$J,'Chuyển Mã'!B98,'VIN -MEGA'!$L:$L,'Chuyển Mã'!C98)+SUMIFS('PXK-HÓA ĐƠN'!$R:$R,'PXK-HÓA ĐƠN'!$J:$J,'Chuyển Mã'!B98,'PXK-HÓA ĐƠN'!$L:$L,'Chuyển Mã'!C98)</f>
        <v>0</v>
      </c>
    </row>
    <row r="99" spans="1:4" x14ac:dyDescent="0.25">
      <c r="B99" s="47" t="s">
        <v>70</v>
      </c>
      <c r="C99" s="48" t="s">
        <v>7258</v>
      </c>
      <c r="D99" s="47">
        <f>SUMIFS('VIN -MEGA'!$R:$R,'VIN -MEGA'!$J:$J,'Chuyển Mã'!B99,'VIN -MEGA'!$L:$L,'Chuyển Mã'!C99)+SUMIFS('PXK-HÓA ĐƠN'!$R:$R,'PXK-HÓA ĐƠN'!$J:$J,'Chuyển Mã'!B99,'PXK-HÓA ĐƠN'!$L:$L,'Chuyển Mã'!C99)</f>
        <v>0</v>
      </c>
    </row>
    <row r="100" spans="1:4" x14ac:dyDescent="0.25">
      <c r="B100" s="47" t="s">
        <v>70</v>
      </c>
      <c r="C100" s="48" t="s">
        <v>7259</v>
      </c>
      <c r="D100" s="47">
        <f>SUMIFS('VIN -MEGA'!$R:$R,'VIN -MEGA'!$J:$J,'Chuyển Mã'!B100,'VIN -MEGA'!$L:$L,'Chuyển Mã'!C100)+SUMIFS('PXK-HÓA ĐƠN'!$R:$R,'PXK-HÓA ĐƠN'!$J:$J,'Chuyển Mã'!B100,'PXK-HÓA ĐƠN'!$L:$L,'Chuyển Mã'!C100)</f>
        <v>0</v>
      </c>
    </row>
    <row r="101" spans="1:4" x14ac:dyDescent="0.25">
      <c r="B101" s="47" t="s">
        <v>70</v>
      </c>
      <c r="C101" s="48" t="s">
        <v>545</v>
      </c>
      <c r="D101" s="47">
        <f>SUMIFS('VIN -MEGA'!$R:$R,'VIN -MEGA'!$J:$J,'Chuyển Mã'!B101,'VIN -MEGA'!$L:$L,'Chuyển Mã'!C101)+SUMIFS('PXK-HÓA ĐƠN'!$R:$R,'PXK-HÓA ĐƠN'!$J:$J,'Chuyển Mã'!B101,'PXK-HÓA ĐƠN'!$L:$L,'Chuyển Mã'!C101)</f>
        <v>0</v>
      </c>
    </row>
    <row r="102" spans="1:4" x14ac:dyDescent="0.25">
      <c r="B102" s="47" t="s">
        <v>70</v>
      </c>
      <c r="C102" s="48" t="s">
        <v>7260</v>
      </c>
      <c r="D102" s="47">
        <f>SUMIFS('VIN -MEGA'!$R:$R,'VIN -MEGA'!$J:$J,'Chuyển Mã'!B102,'VIN -MEGA'!$L:$L,'Chuyển Mã'!C102)+SUMIFS('PXK-HÓA ĐƠN'!$R:$R,'PXK-HÓA ĐƠN'!$J:$J,'Chuyển Mã'!B102,'PXK-HÓA ĐƠN'!$L:$L,'Chuyển Mã'!C102)</f>
        <v>0</v>
      </c>
    </row>
    <row r="103" spans="1:4" x14ac:dyDescent="0.25">
      <c r="B103" s="47" t="s">
        <v>70</v>
      </c>
      <c r="C103" s="48" t="s">
        <v>7261</v>
      </c>
      <c r="D103" s="47">
        <f>SUMIFS('VIN -MEGA'!$R:$R,'VIN -MEGA'!$J:$J,'Chuyển Mã'!B103,'VIN -MEGA'!$L:$L,'Chuyển Mã'!C103)+SUMIFS('PXK-HÓA ĐƠN'!$R:$R,'PXK-HÓA ĐƠN'!$J:$J,'Chuyển Mã'!B103,'PXK-HÓA ĐƠN'!$L:$L,'Chuyển Mã'!C103)</f>
        <v>0</v>
      </c>
    </row>
    <row r="104" spans="1:4" x14ac:dyDescent="0.25">
      <c r="B104" s="47" t="s">
        <v>70</v>
      </c>
      <c r="C104" s="48" t="s">
        <v>7646</v>
      </c>
      <c r="D104" s="47">
        <f>SUMIFS('VIN -MEGA'!$R:$R,'VIN -MEGA'!$J:$J,'Chuyển Mã'!B104,'VIN -MEGA'!$L:$L,'Chuyển Mã'!C104)+SUMIFS('PXK-HÓA ĐƠN'!$R:$R,'PXK-HÓA ĐƠN'!$J:$J,'Chuyển Mã'!B104,'PXK-HÓA ĐƠN'!$L:$L,'Chuyển Mã'!C104)</f>
        <v>0</v>
      </c>
    </row>
    <row r="105" spans="1:4" x14ac:dyDescent="0.25">
      <c r="B105" s="47"/>
      <c r="C105" s="47" t="s">
        <v>7187</v>
      </c>
      <c r="D105" s="47">
        <f>SUMIFS('VIN -MEGA'!$R:$R,'VIN -MEGA'!$J:$J,'Chuyển Mã'!B105,'VIN -MEGA'!$L:$L,'Chuyển Mã'!C105)+SUMIFS('PXK-HÓA ĐƠN'!$R:$R,'PXK-HÓA ĐƠN'!$J:$J,'Chuyển Mã'!B105,'PXK-HÓA ĐƠN'!$L:$L,'Chuyển Mã'!C105)</f>
        <v>0</v>
      </c>
    </row>
    <row r="106" spans="1:4" x14ac:dyDescent="0.25">
      <c r="A106" s="62">
        <v>1</v>
      </c>
      <c r="B106" s="47" t="s">
        <v>1782</v>
      </c>
      <c r="C106" s="48" t="s">
        <v>49</v>
      </c>
      <c r="D106" s="47">
        <f>SUMIFS('VIN -MEGA'!$R:$R,'VIN -MEGA'!$J:$J,'Chuyển Mã'!B106,'VIN -MEGA'!$L:$L,'Chuyển Mã'!C106)+SUMIFS('PXK-HÓA ĐƠN'!$R:$R,'PXK-HÓA ĐƠN'!$J:$J,'Chuyển Mã'!B106,'PXK-HÓA ĐƠN'!$L:$L,'Chuyển Mã'!C106)</f>
        <v>240</v>
      </c>
    </row>
    <row r="107" spans="1:4" x14ac:dyDescent="0.25">
      <c r="A107" s="62">
        <v>2</v>
      </c>
      <c r="B107" s="47" t="s">
        <v>1782</v>
      </c>
      <c r="C107" s="48" t="s">
        <v>28</v>
      </c>
      <c r="D107" s="47">
        <f>SUMIFS('VIN -MEGA'!$R:$R,'VIN -MEGA'!$J:$J,'Chuyển Mã'!B107,'VIN -MEGA'!$L:$L,'Chuyển Mã'!C107)+SUMIFS('PXK-HÓA ĐƠN'!$R:$R,'PXK-HÓA ĐƠN'!$J:$J,'Chuyển Mã'!B107,'PXK-HÓA ĐƠN'!$L:$L,'Chuyển Mã'!C107)</f>
        <v>1595</v>
      </c>
    </row>
    <row r="108" spans="1:4" x14ac:dyDescent="0.25">
      <c r="A108" s="62">
        <v>3</v>
      </c>
      <c r="B108" s="47" t="s">
        <v>1782</v>
      </c>
      <c r="C108" s="48" t="s">
        <v>35</v>
      </c>
      <c r="D108" s="47">
        <f>SUMIFS('VIN -MEGA'!$R:$R,'VIN -MEGA'!$J:$J,'Chuyển Mã'!B108,'VIN -MEGA'!$L:$L,'Chuyển Mã'!C108)+SUMIFS('PXK-HÓA ĐƠN'!$R:$R,'PXK-HÓA ĐƠN'!$J:$J,'Chuyển Mã'!B108,'PXK-HÓA ĐƠN'!$L:$L,'Chuyển Mã'!C108)</f>
        <v>130</v>
      </c>
    </row>
    <row r="109" spans="1:4" x14ac:dyDescent="0.25">
      <c r="A109" s="62">
        <v>4</v>
      </c>
      <c r="B109" s="47" t="s">
        <v>1782</v>
      </c>
      <c r="C109" s="48" t="s">
        <v>31</v>
      </c>
      <c r="D109" s="47">
        <f>SUMIFS('VIN -MEGA'!$R:$R,'VIN -MEGA'!$J:$J,'Chuyển Mã'!B109,'VIN -MEGA'!$L:$L,'Chuyển Mã'!C109)+SUMIFS('PXK-HÓA ĐƠN'!$R:$R,'PXK-HÓA ĐƠN'!$J:$J,'Chuyển Mã'!B109,'PXK-HÓA ĐƠN'!$L:$L,'Chuyển Mã'!C109)</f>
        <v>2777</v>
      </c>
    </row>
    <row r="110" spans="1:4" x14ac:dyDescent="0.25">
      <c r="A110" s="62">
        <v>5</v>
      </c>
      <c r="B110" s="47" t="s">
        <v>1782</v>
      </c>
      <c r="C110" s="48" t="s">
        <v>38</v>
      </c>
      <c r="D110" s="47">
        <f>SUMIFS('VIN -MEGA'!$R:$R,'VIN -MEGA'!$J:$J,'Chuyển Mã'!B110,'VIN -MEGA'!$L:$L,'Chuyển Mã'!C110)+SUMIFS('PXK-HÓA ĐƠN'!$R:$R,'PXK-HÓA ĐƠN'!$J:$J,'Chuyển Mã'!B110,'PXK-HÓA ĐƠN'!$L:$L,'Chuyển Mã'!C110)</f>
        <v>49</v>
      </c>
    </row>
    <row r="111" spans="1:4" x14ac:dyDescent="0.25">
      <c r="A111" s="62">
        <v>6</v>
      </c>
      <c r="B111" s="47" t="s">
        <v>1782</v>
      </c>
      <c r="C111" s="48" t="s">
        <v>47</v>
      </c>
      <c r="D111" s="47">
        <f>SUMIFS('VIN -MEGA'!$R:$R,'VIN -MEGA'!$J:$J,'Chuyển Mã'!B111,'VIN -MEGA'!$L:$L,'Chuyển Mã'!C111)+SUMIFS('PXK-HÓA ĐƠN'!$R:$R,'PXK-HÓA ĐƠN'!$J:$J,'Chuyển Mã'!B111,'PXK-HÓA ĐƠN'!$L:$L,'Chuyển Mã'!C111)</f>
        <v>20</v>
      </c>
    </row>
    <row r="112" spans="1:4" x14ac:dyDescent="0.25">
      <c r="A112" s="62">
        <v>7</v>
      </c>
      <c r="B112" s="47" t="s">
        <v>1782</v>
      </c>
      <c r="C112" s="48" t="s">
        <v>45</v>
      </c>
      <c r="D112" s="47">
        <f>SUMIFS('VIN -MEGA'!$R:$R,'VIN -MEGA'!$J:$J,'Chuyển Mã'!B112,'VIN -MEGA'!$L:$L,'Chuyển Mã'!C112)+SUMIFS('PXK-HÓA ĐƠN'!$R:$R,'PXK-HÓA ĐƠN'!$J:$J,'Chuyển Mã'!B112,'PXK-HÓA ĐƠN'!$L:$L,'Chuyển Mã'!C112)</f>
        <v>47</v>
      </c>
    </row>
    <row r="113" spans="1:4" x14ac:dyDescent="0.25">
      <c r="A113" s="62">
        <v>8</v>
      </c>
      <c r="B113" s="47" t="s">
        <v>1782</v>
      </c>
      <c r="C113" s="48" t="s">
        <v>33</v>
      </c>
      <c r="D113" s="47">
        <f>SUMIFS('VIN -MEGA'!$R:$R,'VIN -MEGA'!$J:$J,'Chuyển Mã'!B113,'VIN -MEGA'!$L:$L,'Chuyển Mã'!C113)+SUMIFS('PXK-HÓA ĐƠN'!$R:$R,'PXK-HÓA ĐƠN'!$J:$J,'Chuyển Mã'!B113,'PXK-HÓA ĐƠN'!$L:$L,'Chuyển Mã'!C113)</f>
        <v>530</v>
      </c>
    </row>
    <row r="114" spans="1:4" x14ac:dyDescent="0.25">
      <c r="A114" s="62">
        <v>9</v>
      </c>
      <c r="B114" s="47" t="s">
        <v>1782</v>
      </c>
      <c r="C114" s="48" t="s">
        <v>40</v>
      </c>
      <c r="D114" s="47">
        <f>SUMIFS('VIN -MEGA'!$R:$R,'VIN -MEGA'!$J:$J,'Chuyển Mã'!B114,'VIN -MEGA'!$L:$L,'Chuyển Mã'!C114)+SUMIFS('PXK-HÓA ĐƠN'!$R:$R,'PXK-HÓA ĐƠN'!$J:$J,'Chuyển Mã'!B114,'PXK-HÓA ĐƠN'!$L:$L,'Chuyển Mã'!C114)</f>
        <v>86</v>
      </c>
    </row>
    <row r="115" spans="1:4" x14ac:dyDescent="0.25">
      <c r="A115" s="62">
        <v>10</v>
      </c>
      <c r="B115" s="47" t="s">
        <v>1782</v>
      </c>
      <c r="C115" s="48" t="s">
        <v>543</v>
      </c>
      <c r="D115" s="47">
        <f>SUMIFS('VIN -MEGA'!$R:$R,'VIN -MEGA'!$J:$J,'Chuyển Mã'!B115,'VIN -MEGA'!$L:$L,'Chuyển Mã'!C115)+SUMIFS('PXK-HÓA ĐƠN'!$R:$R,'PXK-HÓA ĐƠN'!$J:$J,'Chuyển Mã'!B115,'PXK-HÓA ĐƠN'!$L:$L,'Chuyển Mã'!C115)</f>
        <v>0</v>
      </c>
    </row>
    <row r="116" spans="1:4" x14ac:dyDescent="0.25">
      <c r="A116" s="62">
        <v>11</v>
      </c>
      <c r="B116" s="47" t="s">
        <v>1782</v>
      </c>
      <c r="C116" s="48" t="s">
        <v>53</v>
      </c>
      <c r="D116" s="47">
        <f>SUMIFS('VIN -MEGA'!$R:$R,'VIN -MEGA'!$J:$J,'Chuyển Mã'!B116,'VIN -MEGA'!$L:$L,'Chuyển Mã'!C116)+SUMIFS('PXK-HÓA ĐƠN'!$R:$R,'PXK-HÓA ĐƠN'!$J:$J,'Chuyển Mã'!B116,'PXK-HÓA ĐƠN'!$L:$L,'Chuyển Mã'!C116)</f>
        <v>139</v>
      </c>
    </row>
    <row r="117" spans="1:4" x14ac:dyDescent="0.25">
      <c r="A117" s="62">
        <v>12</v>
      </c>
      <c r="B117" s="47" t="s">
        <v>1782</v>
      </c>
      <c r="C117" s="48" t="s">
        <v>1760</v>
      </c>
      <c r="D117" s="47">
        <f>SUMIFS('VIN -MEGA'!$R:$R,'VIN -MEGA'!$J:$J,'Chuyển Mã'!B117,'VIN -MEGA'!$L:$L,'Chuyển Mã'!C117)+SUMIFS('PXK-HÓA ĐƠN'!$R:$R,'PXK-HÓA ĐƠN'!$J:$J,'Chuyển Mã'!B117,'PXK-HÓA ĐƠN'!$L:$L,'Chuyển Mã'!C117)</f>
        <v>0</v>
      </c>
    </row>
    <row r="118" spans="1:4" x14ac:dyDescent="0.25">
      <c r="A118" s="62">
        <v>13</v>
      </c>
      <c r="B118" s="47" t="s">
        <v>1782</v>
      </c>
      <c r="C118" s="48" t="s">
        <v>1702</v>
      </c>
      <c r="D118" s="47">
        <f>SUMIFS('VIN -MEGA'!$R:$R,'VIN -MEGA'!$J:$J,'Chuyển Mã'!B118,'VIN -MEGA'!$L:$L,'Chuyển Mã'!C118)+SUMIFS('PXK-HÓA ĐƠN'!$R:$R,'PXK-HÓA ĐƠN'!$J:$J,'Chuyển Mã'!B118,'PXK-HÓA ĐƠN'!$L:$L,'Chuyển Mã'!C118)</f>
        <v>0</v>
      </c>
    </row>
    <row r="119" spans="1:4" x14ac:dyDescent="0.25">
      <c r="A119" s="62">
        <v>14</v>
      </c>
      <c r="B119" s="47" t="s">
        <v>1782</v>
      </c>
      <c r="C119" s="48" t="s">
        <v>552</v>
      </c>
      <c r="D119" s="47">
        <f>SUMIFS('VIN -MEGA'!$R:$R,'VIN -MEGA'!$J:$J,'Chuyển Mã'!B119,'VIN -MEGA'!$L:$L,'Chuyển Mã'!C119)+SUMIFS('PXK-HÓA ĐƠN'!$R:$R,'PXK-HÓA ĐƠN'!$J:$J,'Chuyển Mã'!B119,'PXK-HÓA ĐƠN'!$L:$L,'Chuyển Mã'!C119)</f>
        <v>0</v>
      </c>
    </row>
    <row r="120" spans="1:4" x14ac:dyDescent="0.25">
      <c r="A120" s="62">
        <v>15</v>
      </c>
      <c r="B120" s="47" t="s">
        <v>1782</v>
      </c>
      <c r="C120" s="48" t="s">
        <v>564</v>
      </c>
      <c r="D120" s="47">
        <f>SUMIFS('VIN -MEGA'!$R:$R,'VIN -MEGA'!$J:$J,'Chuyển Mã'!B120,'VIN -MEGA'!$L:$L,'Chuyển Mã'!C120)+SUMIFS('PXK-HÓA ĐƠN'!$R:$R,'PXK-HÓA ĐƠN'!$J:$J,'Chuyển Mã'!B120,'PXK-HÓA ĐƠN'!$L:$L,'Chuyển Mã'!C120)</f>
        <v>0</v>
      </c>
    </row>
    <row r="121" spans="1:4" x14ac:dyDescent="0.25">
      <c r="A121" s="62">
        <v>16</v>
      </c>
      <c r="B121" s="47" t="s">
        <v>1782</v>
      </c>
      <c r="C121" s="48" t="s">
        <v>554</v>
      </c>
      <c r="D121" s="47">
        <f>SUMIFS('VIN -MEGA'!$R:$R,'VIN -MEGA'!$J:$J,'Chuyển Mã'!B121,'VIN -MEGA'!$L:$L,'Chuyển Mã'!C121)+SUMIFS('PXK-HÓA ĐƠN'!$R:$R,'PXK-HÓA ĐƠN'!$J:$J,'Chuyển Mã'!B121,'PXK-HÓA ĐƠN'!$L:$L,'Chuyển Mã'!C121)</f>
        <v>0</v>
      </c>
    </row>
    <row r="122" spans="1:4" x14ac:dyDescent="0.25">
      <c r="A122" s="62">
        <v>17</v>
      </c>
      <c r="B122" s="47" t="s">
        <v>1782</v>
      </c>
      <c r="C122" s="48" t="s">
        <v>566</v>
      </c>
      <c r="D122" s="47">
        <f>SUMIFS('VIN -MEGA'!$R:$R,'VIN -MEGA'!$J:$J,'Chuyển Mã'!B122,'VIN -MEGA'!$L:$L,'Chuyển Mã'!C122)+SUMIFS('PXK-HÓA ĐƠN'!$R:$R,'PXK-HÓA ĐƠN'!$J:$J,'Chuyển Mã'!B122,'PXK-HÓA ĐƠN'!$L:$L,'Chuyển Mã'!C122)</f>
        <v>0</v>
      </c>
    </row>
    <row r="123" spans="1:4" x14ac:dyDescent="0.25">
      <c r="A123" s="62">
        <v>18</v>
      </c>
      <c r="B123" s="47" t="s">
        <v>1782</v>
      </c>
      <c r="C123" s="48" t="s">
        <v>601</v>
      </c>
      <c r="D123" s="47">
        <f>SUMIFS('VIN -MEGA'!$R:$R,'VIN -MEGA'!$J:$J,'Chuyển Mã'!B123,'VIN -MEGA'!$L:$L,'Chuyển Mã'!C123)+SUMIFS('PXK-HÓA ĐƠN'!$R:$R,'PXK-HÓA ĐƠN'!$J:$J,'Chuyển Mã'!B123,'PXK-HÓA ĐƠN'!$L:$L,'Chuyển Mã'!C123)</f>
        <v>0</v>
      </c>
    </row>
    <row r="124" spans="1:4" x14ac:dyDescent="0.25">
      <c r="A124" s="62">
        <v>19</v>
      </c>
      <c r="B124" s="47" t="s">
        <v>1782</v>
      </c>
      <c r="C124" s="48" t="s">
        <v>549</v>
      </c>
      <c r="D124" s="47">
        <f>SUMIFS('VIN -MEGA'!$R:$R,'VIN -MEGA'!$J:$J,'Chuyển Mã'!B124,'VIN -MEGA'!$L:$L,'Chuyển Mã'!C124)+SUMIFS('PXK-HÓA ĐƠN'!$R:$R,'PXK-HÓA ĐƠN'!$J:$J,'Chuyển Mã'!B124,'PXK-HÓA ĐƠN'!$L:$L,'Chuyển Mã'!C124)</f>
        <v>0</v>
      </c>
    </row>
    <row r="125" spans="1:4" x14ac:dyDescent="0.25">
      <c r="A125" s="62">
        <v>20</v>
      </c>
      <c r="B125" s="47" t="s">
        <v>1782</v>
      </c>
      <c r="C125" s="48" t="s">
        <v>591</v>
      </c>
      <c r="D125" s="47">
        <f>SUMIFS('VIN -MEGA'!$R:$R,'VIN -MEGA'!$J:$J,'Chuyển Mã'!B125,'VIN -MEGA'!$L:$L,'Chuyển Mã'!C125)+SUMIFS('PXK-HÓA ĐƠN'!$R:$R,'PXK-HÓA ĐƠN'!$J:$J,'Chuyển Mã'!B125,'PXK-HÓA ĐƠN'!$L:$L,'Chuyển Mã'!C125)</f>
        <v>0</v>
      </c>
    </row>
    <row r="126" spans="1:4" ht="14.25" customHeight="1" x14ac:dyDescent="0.25">
      <c r="A126" s="62">
        <v>21</v>
      </c>
      <c r="B126" s="47" t="s">
        <v>1782</v>
      </c>
      <c r="C126" s="48" t="s">
        <v>1752</v>
      </c>
      <c r="D126" s="47">
        <f>SUMIFS('VIN -MEGA'!$R:$R,'VIN -MEGA'!$J:$J,'Chuyển Mã'!B126,'VIN -MEGA'!$L:$L,'Chuyển Mã'!C126)+SUMIFS('PXK-HÓA ĐƠN'!$R:$R,'PXK-HÓA ĐƠN'!$J:$J,'Chuyển Mã'!B126,'PXK-HÓA ĐƠN'!$L:$L,'Chuyển Mã'!C126)</f>
        <v>0</v>
      </c>
    </row>
    <row r="127" spans="1:4" x14ac:dyDescent="0.25">
      <c r="A127" s="62">
        <v>22</v>
      </c>
      <c r="B127" s="47" t="s">
        <v>1782</v>
      </c>
      <c r="C127" s="48" t="s">
        <v>599</v>
      </c>
      <c r="D127" s="47">
        <f>SUMIFS('VIN -MEGA'!$R:$R,'VIN -MEGA'!$J:$J,'Chuyển Mã'!B127,'VIN -MEGA'!$L:$L,'Chuyển Mã'!C127)+SUMIFS('PXK-HÓA ĐƠN'!$R:$R,'PXK-HÓA ĐƠN'!$J:$J,'Chuyển Mã'!B127,'PXK-HÓA ĐƠN'!$L:$L,'Chuyển Mã'!C127)</f>
        <v>0</v>
      </c>
    </row>
    <row r="128" spans="1:4" x14ac:dyDescent="0.25">
      <c r="A128" s="62">
        <v>23</v>
      </c>
      <c r="B128" s="47" t="s">
        <v>1782</v>
      </c>
      <c r="C128" s="48" t="s">
        <v>559</v>
      </c>
      <c r="D128" s="47">
        <f>SUMIFS('VIN -MEGA'!$R:$R,'VIN -MEGA'!$J:$J,'Chuyển Mã'!B128,'VIN -MEGA'!$L:$L,'Chuyển Mã'!C128)+SUMIFS('PXK-HÓA ĐƠN'!$R:$R,'PXK-HÓA ĐƠN'!$J:$J,'Chuyển Mã'!B128,'PXK-HÓA ĐƠN'!$L:$L,'Chuyển Mã'!C128)</f>
        <v>0</v>
      </c>
    </row>
    <row r="129" spans="1:4" x14ac:dyDescent="0.25">
      <c r="B129" s="47" t="s">
        <v>1782</v>
      </c>
      <c r="C129" s="48" t="s">
        <v>1714</v>
      </c>
      <c r="D129" s="47">
        <f>SUMIFS('VIN -MEGA'!$R:$R,'VIN -MEGA'!$J:$J,'Chuyển Mã'!B129,'VIN -MEGA'!$L:$L,'Chuyển Mã'!C129)+SUMIFS('PXK-HÓA ĐƠN'!$R:$R,'PXK-HÓA ĐƠN'!$J:$J,'Chuyển Mã'!B129,'PXK-HÓA ĐƠN'!$L:$L,'Chuyển Mã'!C129)</f>
        <v>0</v>
      </c>
    </row>
    <row r="130" spans="1:4" x14ac:dyDescent="0.25">
      <c r="B130" s="47" t="s">
        <v>1782</v>
      </c>
      <c r="C130" s="48" t="s">
        <v>561</v>
      </c>
      <c r="D130" s="47">
        <f>SUMIFS('VIN -MEGA'!$R:$R,'VIN -MEGA'!$J:$J,'Chuyển Mã'!B130,'VIN -MEGA'!$L:$L,'Chuyển Mã'!C130)+SUMIFS('PXK-HÓA ĐƠN'!$R:$R,'PXK-HÓA ĐƠN'!$J:$J,'Chuyển Mã'!B130,'PXK-HÓA ĐƠN'!$L:$L,'Chuyển Mã'!C130)</f>
        <v>0</v>
      </c>
    </row>
    <row r="131" spans="1:4" x14ac:dyDescent="0.25">
      <c r="B131" s="47" t="s">
        <v>1782</v>
      </c>
      <c r="C131" s="48" t="s">
        <v>7257</v>
      </c>
      <c r="D131" s="47">
        <f>SUMIFS('VIN -MEGA'!$R:$R,'VIN -MEGA'!$J:$J,'Chuyển Mã'!B131,'VIN -MEGA'!$L:$L,'Chuyển Mã'!C131)+SUMIFS('PXK-HÓA ĐƠN'!$R:$R,'PXK-HÓA ĐƠN'!$J:$J,'Chuyển Mã'!B131,'PXK-HÓA ĐƠN'!$L:$L,'Chuyển Mã'!C131)</f>
        <v>0</v>
      </c>
    </row>
    <row r="132" spans="1:4" x14ac:dyDescent="0.25">
      <c r="B132" s="47" t="s">
        <v>1782</v>
      </c>
      <c r="C132" s="48" t="s">
        <v>7258</v>
      </c>
      <c r="D132" s="47">
        <f>SUMIFS('VIN -MEGA'!$R:$R,'VIN -MEGA'!$J:$J,'Chuyển Mã'!B132,'VIN -MEGA'!$L:$L,'Chuyển Mã'!C132)+SUMIFS('PXK-HÓA ĐƠN'!$R:$R,'PXK-HÓA ĐƠN'!$J:$J,'Chuyển Mã'!B132,'PXK-HÓA ĐƠN'!$L:$L,'Chuyển Mã'!C132)</f>
        <v>0</v>
      </c>
    </row>
    <row r="133" spans="1:4" x14ac:dyDescent="0.25">
      <c r="B133" s="47" t="s">
        <v>1782</v>
      </c>
      <c r="C133" s="48" t="s">
        <v>7259</v>
      </c>
      <c r="D133" s="47">
        <f>SUMIFS('VIN -MEGA'!$R:$R,'VIN -MEGA'!$J:$J,'Chuyển Mã'!B133,'VIN -MEGA'!$L:$L,'Chuyển Mã'!C133)+SUMIFS('PXK-HÓA ĐƠN'!$R:$R,'PXK-HÓA ĐƠN'!$J:$J,'Chuyển Mã'!B133,'PXK-HÓA ĐƠN'!$L:$L,'Chuyển Mã'!C133)</f>
        <v>0</v>
      </c>
    </row>
    <row r="134" spans="1:4" x14ac:dyDescent="0.25">
      <c r="B134" s="47" t="s">
        <v>1782</v>
      </c>
      <c r="C134" s="48" t="s">
        <v>545</v>
      </c>
      <c r="D134" s="47">
        <f>SUMIFS('VIN -MEGA'!$R:$R,'VIN -MEGA'!$J:$J,'Chuyển Mã'!B134,'VIN -MEGA'!$L:$L,'Chuyển Mã'!C134)+SUMIFS('PXK-HÓA ĐƠN'!$R:$R,'PXK-HÓA ĐƠN'!$J:$J,'Chuyển Mã'!B134,'PXK-HÓA ĐƠN'!$L:$L,'Chuyển Mã'!C134)</f>
        <v>0</v>
      </c>
    </row>
    <row r="135" spans="1:4" x14ac:dyDescent="0.25">
      <c r="B135" s="47" t="s">
        <v>1782</v>
      </c>
      <c r="C135" s="48" t="s">
        <v>7260</v>
      </c>
      <c r="D135" s="47">
        <f>SUMIFS('VIN -MEGA'!$R:$R,'VIN -MEGA'!$J:$J,'Chuyển Mã'!B135,'VIN -MEGA'!$L:$L,'Chuyển Mã'!C135)+SUMIFS('PXK-HÓA ĐƠN'!$R:$R,'PXK-HÓA ĐƠN'!$J:$J,'Chuyển Mã'!B135,'PXK-HÓA ĐƠN'!$L:$L,'Chuyển Mã'!C135)</f>
        <v>0</v>
      </c>
    </row>
    <row r="136" spans="1:4" x14ac:dyDescent="0.25">
      <c r="B136" s="47" t="s">
        <v>1782</v>
      </c>
      <c r="C136" s="48" t="s">
        <v>7261</v>
      </c>
      <c r="D136" s="47">
        <f>SUMIFS('VIN -MEGA'!$R:$R,'VIN -MEGA'!$J:$J,'Chuyển Mã'!B136,'VIN -MEGA'!$L:$L,'Chuyển Mã'!C136)+SUMIFS('PXK-HÓA ĐƠN'!$R:$R,'PXK-HÓA ĐƠN'!$J:$J,'Chuyển Mã'!B136,'PXK-HÓA ĐƠN'!$L:$L,'Chuyển Mã'!C136)</f>
        <v>0</v>
      </c>
    </row>
    <row r="137" spans="1:4" x14ac:dyDescent="0.25">
      <c r="B137" s="47" t="s">
        <v>1782</v>
      </c>
      <c r="C137" s="48" t="s">
        <v>7646</v>
      </c>
      <c r="D137" s="47">
        <f>SUMIFS('VIN -MEGA'!$R:$R,'VIN -MEGA'!$J:$J,'Chuyển Mã'!B137,'VIN -MEGA'!$L:$L,'Chuyển Mã'!C137)+SUMIFS('PXK-HÓA ĐƠN'!$R:$R,'PXK-HÓA ĐƠN'!$J:$J,'Chuyển Mã'!B137,'PXK-HÓA ĐƠN'!$L:$L,'Chuyển Mã'!C137)</f>
        <v>0</v>
      </c>
    </row>
    <row r="138" spans="1:4" x14ac:dyDescent="0.25">
      <c r="B138" s="47"/>
      <c r="C138" s="47" t="s">
        <v>7187</v>
      </c>
      <c r="D138" s="47">
        <f>SUMIFS('VIN -MEGA'!$R:$R,'VIN -MEGA'!$J:$J,'Chuyển Mã'!B138,'VIN -MEGA'!$L:$L,'Chuyển Mã'!C138)+SUMIFS('PXK-HÓA ĐƠN'!$R:$R,'PXK-HÓA ĐƠN'!$J:$J,'Chuyển Mã'!B138,'PXK-HÓA ĐƠN'!$L:$L,'Chuyển Mã'!C138)</f>
        <v>0</v>
      </c>
    </row>
    <row r="139" spans="1:4" x14ac:dyDescent="0.25">
      <c r="A139" s="62">
        <v>1</v>
      </c>
      <c r="B139" s="47" t="s">
        <v>1784</v>
      </c>
      <c r="C139" s="48" t="s">
        <v>49</v>
      </c>
      <c r="D139" s="47">
        <f>SUMIFS('VIN -MEGA'!$R:$R,'VIN -MEGA'!$J:$J,'Chuyển Mã'!B139,'VIN -MEGA'!$L:$L,'Chuyển Mã'!C139)+SUMIFS('PXK-HÓA ĐƠN'!$R:$R,'PXK-HÓA ĐƠN'!$J:$J,'Chuyển Mã'!B139,'PXK-HÓA ĐƠN'!$L:$L,'Chuyển Mã'!C139)</f>
        <v>157</v>
      </c>
    </row>
    <row r="140" spans="1:4" x14ac:dyDescent="0.25">
      <c r="A140" s="62">
        <v>2</v>
      </c>
      <c r="B140" s="47" t="s">
        <v>1784</v>
      </c>
      <c r="C140" s="48" t="s">
        <v>28</v>
      </c>
      <c r="D140" s="47">
        <f>SUMIFS('VIN -MEGA'!$R:$R,'VIN -MEGA'!$J:$J,'Chuyển Mã'!B140,'VIN -MEGA'!$L:$L,'Chuyển Mã'!C140)+SUMIFS('PXK-HÓA ĐƠN'!$R:$R,'PXK-HÓA ĐƠN'!$J:$J,'Chuyển Mã'!B140,'PXK-HÓA ĐƠN'!$L:$L,'Chuyển Mã'!C140)</f>
        <v>2230</v>
      </c>
    </row>
    <row r="141" spans="1:4" x14ac:dyDescent="0.25">
      <c r="A141" s="62">
        <v>3</v>
      </c>
      <c r="B141" s="47" t="s">
        <v>1784</v>
      </c>
      <c r="C141" s="48" t="s">
        <v>35</v>
      </c>
      <c r="D141" s="47">
        <f>SUMIFS('VIN -MEGA'!$R:$R,'VIN -MEGA'!$J:$J,'Chuyển Mã'!B141,'VIN -MEGA'!$L:$L,'Chuyển Mã'!C141)+SUMIFS('PXK-HÓA ĐƠN'!$R:$R,'PXK-HÓA ĐƠN'!$J:$J,'Chuyển Mã'!B141,'PXK-HÓA ĐƠN'!$L:$L,'Chuyển Mã'!C141)</f>
        <v>145</v>
      </c>
    </row>
    <row r="142" spans="1:4" x14ac:dyDescent="0.25">
      <c r="A142" s="62">
        <v>4</v>
      </c>
      <c r="B142" s="47" t="s">
        <v>1784</v>
      </c>
      <c r="C142" s="48" t="s">
        <v>31</v>
      </c>
      <c r="D142" s="47">
        <f>SUMIFS('VIN -MEGA'!$R:$R,'VIN -MEGA'!$J:$J,'Chuyển Mã'!B142,'VIN -MEGA'!$L:$L,'Chuyển Mã'!C142)+SUMIFS('PXK-HÓA ĐƠN'!$R:$R,'PXK-HÓA ĐƠN'!$J:$J,'Chuyển Mã'!B142,'PXK-HÓA ĐƠN'!$L:$L,'Chuyển Mã'!C142)</f>
        <v>836</v>
      </c>
    </row>
    <row r="143" spans="1:4" x14ac:dyDescent="0.25">
      <c r="A143" s="62">
        <v>5</v>
      </c>
      <c r="B143" s="47" t="s">
        <v>1784</v>
      </c>
      <c r="C143" s="48" t="s">
        <v>38</v>
      </c>
      <c r="D143" s="47">
        <f>SUMIFS('VIN -MEGA'!$R:$R,'VIN -MEGA'!$J:$J,'Chuyển Mã'!B143,'VIN -MEGA'!$L:$L,'Chuyển Mã'!C143)+SUMIFS('PXK-HÓA ĐƠN'!$R:$R,'PXK-HÓA ĐƠN'!$J:$J,'Chuyển Mã'!B143,'PXK-HÓA ĐƠN'!$L:$L,'Chuyển Mã'!C143)</f>
        <v>168</v>
      </c>
    </row>
    <row r="144" spans="1:4" x14ac:dyDescent="0.25">
      <c r="A144" s="62">
        <v>6</v>
      </c>
      <c r="B144" s="47" t="s">
        <v>1784</v>
      </c>
      <c r="C144" s="48" t="s">
        <v>47</v>
      </c>
      <c r="D144" s="47">
        <f>SUMIFS('VIN -MEGA'!$R:$R,'VIN -MEGA'!$J:$J,'Chuyển Mã'!B144,'VIN -MEGA'!$L:$L,'Chuyển Mã'!C144)+SUMIFS('PXK-HÓA ĐƠN'!$R:$R,'PXK-HÓA ĐƠN'!$J:$J,'Chuyển Mã'!B144,'PXK-HÓA ĐƠN'!$L:$L,'Chuyển Mã'!C144)</f>
        <v>5</v>
      </c>
    </row>
    <row r="145" spans="1:4" x14ac:dyDescent="0.25">
      <c r="A145" s="62">
        <v>7</v>
      </c>
      <c r="B145" s="47" t="s">
        <v>1784</v>
      </c>
      <c r="C145" s="48" t="s">
        <v>45</v>
      </c>
      <c r="D145" s="47">
        <f>SUMIFS('VIN -MEGA'!$R:$R,'VIN -MEGA'!$J:$J,'Chuyển Mã'!B145,'VIN -MEGA'!$L:$L,'Chuyển Mã'!C145)+SUMIFS('PXK-HÓA ĐƠN'!$R:$R,'PXK-HÓA ĐƠN'!$J:$J,'Chuyển Mã'!B145,'PXK-HÓA ĐƠN'!$L:$L,'Chuyển Mã'!C145)</f>
        <v>13</v>
      </c>
    </row>
    <row r="146" spans="1:4" x14ac:dyDescent="0.25">
      <c r="A146" s="62">
        <v>8</v>
      </c>
      <c r="B146" s="47" t="s">
        <v>1784</v>
      </c>
      <c r="C146" s="48" t="s">
        <v>33</v>
      </c>
      <c r="D146" s="47">
        <f>SUMIFS('VIN -MEGA'!$R:$R,'VIN -MEGA'!$J:$J,'Chuyển Mã'!B146,'VIN -MEGA'!$L:$L,'Chuyển Mã'!C146)+SUMIFS('PXK-HÓA ĐƠN'!$R:$R,'PXK-HÓA ĐƠN'!$J:$J,'Chuyển Mã'!B146,'PXK-HÓA ĐƠN'!$L:$L,'Chuyển Mã'!C146)</f>
        <v>226</v>
      </c>
    </row>
    <row r="147" spans="1:4" x14ac:dyDescent="0.25">
      <c r="A147" s="62">
        <v>9</v>
      </c>
      <c r="B147" s="47" t="s">
        <v>1784</v>
      </c>
      <c r="C147" s="48" t="s">
        <v>40</v>
      </c>
      <c r="D147" s="47">
        <f>SUMIFS('VIN -MEGA'!$R:$R,'VIN -MEGA'!$J:$J,'Chuyển Mã'!B147,'VIN -MEGA'!$L:$L,'Chuyển Mã'!C147)+SUMIFS('PXK-HÓA ĐƠN'!$R:$R,'PXK-HÓA ĐƠN'!$J:$J,'Chuyển Mã'!B147,'PXK-HÓA ĐƠN'!$L:$L,'Chuyển Mã'!C147)</f>
        <v>130</v>
      </c>
    </row>
    <row r="148" spans="1:4" x14ac:dyDescent="0.25">
      <c r="A148" s="62">
        <v>10</v>
      </c>
      <c r="B148" s="47" t="s">
        <v>1784</v>
      </c>
      <c r="C148" s="48" t="s">
        <v>543</v>
      </c>
      <c r="D148" s="47">
        <f>SUMIFS('VIN -MEGA'!$R:$R,'VIN -MEGA'!$J:$J,'Chuyển Mã'!B148,'VIN -MEGA'!$L:$L,'Chuyển Mã'!C148)+SUMIFS('PXK-HÓA ĐƠN'!$R:$R,'PXK-HÓA ĐƠN'!$J:$J,'Chuyển Mã'!B148,'PXK-HÓA ĐƠN'!$L:$L,'Chuyển Mã'!C148)</f>
        <v>356</v>
      </c>
    </row>
    <row r="149" spans="1:4" x14ac:dyDescent="0.25">
      <c r="A149" s="62">
        <v>11</v>
      </c>
      <c r="B149" s="47" t="s">
        <v>1784</v>
      </c>
      <c r="C149" s="48" t="s">
        <v>53</v>
      </c>
      <c r="D149" s="47">
        <f>SUMIFS('VIN -MEGA'!$R:$R,'VIN -MEGA'!$J:$J,'Chuyển Mã'!B149,'VIN -MEGA'!$L:$L,'Chuyển Mã'!C149)+SUMIFS('PXK-HÓA ĐƠN'!$R:$R,'PXK-HÓA ĐƠN'!$J:$J,'Chuyển Mã'!B149,'PXK-HÓA ĐƠN'!$L:$L,'Chuyển Mã'!C149)</f>
        <v>85</v>
      </c>
    </row>
    <row r="150" spans="1:4" x14ac:dyDescent="0.25">
      <c r="A150" s="62">
        <v>12</v>
      </c>
      <c r="B150" s="47" t="s">
        <v>1784</v>
      </c>
      <c r="C150" s="48" t="s">
        <v>1760</v>
      </c>
      <c r="D150" s="47">
        <f>SUMIFS('VIN -MEGA'!$R:$R,'VIN -MEGA'!$J:$J,'Chuyển Mã'!B150,'VIN -MEGA'!$L:$L,'Chuyển Mã'!C150)+SUMIFS('PXK-HÓA ĐƠN'!$R:$R,'PXK-HÓA ĐƠN'!$J:$J,'Chuyển Mã'!B150,'PXK-HÓA ĐƠN'!$L:$L,'Chuyển Mã'!C150)</f>
        <v>0</v>
      </c>
    </row>
    <row r="151" spans="1:4" x14ac:dyDescent="0.25">
      <c r="A151" s="62">
        <v>13</v>
      </c>
      <c r="B151" s="47" t="s">
        <v>1784</v>
      </c>
      <c r="C151" s="48" t="s">
        <v>1702</v>
      </c>
      <c r="D151" s="47">
        <f>SUMIFS('VIN -MEGA'!$R:$R,'VIN -MEGA'!$J:$J,'Chuyển Mã'!B151,'VIN -MEGA'!$L:$L,'Chuyển Mã'!C151)+SUMIFS('PXK-HÓA ĐƠN'!$R:$R,'PXK-HÓA ĐƠN'!$J:$J,'Chuyển Mã'!B151,'PXK-HÓA ĐƠN'!$L:$L,'Chuyển Mã'!C151)</f>
        <v>0</v>
      </c>
    </row>
    <row r="152" spans="1:4" x14ac:dyDescent="0.25">
      <c r="A152" s="62">
        <v>14</v>
      </c>
      <c r="B152" s="47" t="s">
        <v>1784</v>
      </c>
      <c r="C152" s="48" t="s">
        <v>552</v>
      </c>
      <c r="D152" s="47">
        <f>SUMIFS('VIN -MEGA'!$R:$R,'VIN -MEGA'!$J:$J,'Chuyển Mã'!B152,'VIN -MEGA'!$L:$L,'Chuyển Mã'!C152)+SUMIFS('PXK-HÓA ĐƠN'!$R:$R,'PXK-HÓA ĐƠN'!$J:$J,'Chuyển Mã'!B152,'PXK-HÓA ĐƠN'!$L:$L,'Chuyển Mã'!C152)</f>
        <v>256</v>
      </c>
    </row>
    <row r="153" spans="1:4" x14ac:dyDescent="0.25">
      <c r="A153" s="62">
        <v>15</v>
      </c>
      <c r="B153" s="47" t="s">
        <v>1784</v>
      </c>
      <c r="C153" s="48" t="s">
        <v>564</v>
      </c>
      <c r="D153" s="47">
        <f>SUMIFS('VIN -MEGA'!$R:$R,'VIN -MEGA'!$J:$J,'Chuyển Mã'!B153,'VIN -MEGA'!$L:$L,'Chuyển Mã'!C153)+SUMIFS('PXK-HÓA ĐƠN'!$R:$R,'PXK-HÓA ĐƠN'!$J:$J,'Chuyển Mã'!B153,'PXK-HÓA ĐƠN'!$L:$L,'Chuyển Mã'!C153)</f>
        <v>0</v>
      </c>
    </row>
    <row r="154" spans="1:4" x14ac:dyDescent="0.25">
      <c r="A154" s="62">
        <v>16</v>
      </c>
      <c r="B154" s="47" t="s">
        <v>1784</v>
      </c>
      <c r="C154" s="48" t="s">
        <v>554</v>
      </c>
      <c r="D154" s="47">
        <f>SUMIFS('VIN -MEGA'!$R:$R,'VIN -MEGA'!$J:$J,'Chuyển Mã'!B154,'VIN -MEGA'!$L:$L,'Chuyển Mã'!C154)+SUMIFS('PXK-HÓA ĐƠN'!$R:$R,'PXK-HÓA ĐƠN'!$J:$J,'Chuyển Mã'!B154,'PXK-HÓA ĐƠN'!$L:$L,'Chuyển Mã'!C154)</f>
        <v>54</v>
      </c>
    </row>
    <row r="155" spans="1:4" x14ac:dyDescent="0.25">
      <c r="A155" s="62">
        <v>17</v>
      </c>
      <c r="B155" s="47" t="s">
        <v>1784</v>
      </c>
      <c r="C155" s="48" t="s">
        <v>566</v>
      </c>
      <c r="D155" s="47">
        <f>SUMIFS('VIN -MEGA'!$R:$R,'VIN -MEGA'!$J:$J,'Chuyển Mã'!B155,'VIN -MEGA'!$L:$L,'Chuyển Mã'!C155)+SUMIFS('PXK-HÓA ĐƠN'!$R:$R,'PXK-HÓA ĐƠN'!$J:$J,'Chuyển Mã'!B155,'PXK-HÓA ĐƠN'!$L:$L,'Chuyển Mã'!C155)</f>
        <v>8</v>
      </c>
    </row>
    <row r="156" spans="1:4" x14ac:dyDescent="0.25">
      <c r="A156" s="62">
        <v>18</v>
      </c>
      <c r="B156" s="47" t="s">
        <v>1784</v>
      </c>
      <c r="C156" s="48" t="s">
        <v>601</v>
      </c>
      <c r="D156" s="47">
        <f>SUMIFS('VIN -MEGA'!$R:$R,'VIN -MEGA'!$J:$J,'Chuyển Mã'!B156,'VIN -MEGA'!$L:$L,'Chuyển Mã'!C156)+SUMIFS('PXK-HÓA ĐƠN'!$R:$R,'PXK-HÓA ĐƠN'!$J:$J,'Chuyển Mã'!B156,'PXK-HÓA ĐƠN'!$L:$L,'Chuyển Mã'!C156)</f>
        <v>117</v>
      </c>
    </row>
    <row r="157" spans="1:4" x14ac:dyDescent="0.25">
      <c r="A157" s="62">
        <v>19</v>
      </c>
      <c r="B157" s="47" t="s">
        <v>1784</v>
      </c>
      <c r="C157" s="48" t="s">
        <v>549</v>
      </c>
      <c r="D157" s="47">
        <f>SUMIFS('VIN -MEGA'!$R:$R,'VIN -MEGA'!$J:$J,'Chuyển Mã'!B157,'VIN -MEGA'!$L:$L,'Chuyển Mã'!C157)+SUMIFS('PXK-HÓA ĐƠN'!$R:$R,'PXK-HÓA ĐƠN'!$J:$J,'Chuyển Mã'!B157,'PXK-HÓA ĐƠN'!$L:$L,'Chuyển Mã'!C157)</f>
        <v>0</v>
      </c>
    </row>
    <row r="158" spans="1:4" x14ac:dyDescent="0.25">
      <c r="A158" s="62">
        <v>20</v>
      </c>
      <c r="B158" s="47" t="s">
        <v>1784</v>
      </c>
      <c r="C158" s="48" t="s">
        <v>591</v>
      </c>
      <c r="D158" s="47">
        <f>SUMIFS('VIN -MEGA'!$R:$R,'VIN -MEGA'!$J:$J,'Chuyển Mã'!B158,'VIN -MEGA'!$L:$L,'Chuyển Mã'!C158)+SUMIFS('PXK-HÓA ĐƠN'!$R:$R,'PXK-HÓA ĐƠN'!$J:$J,'Chuyển Mã'!B158,'PXK-HÓA ĐƠN'!$L:$L,'Chuyển Mã'!C158)</f>
        <v>0</v>
      </c>
    </row>
    <row r="159" spans="1:4" x14ac:dyDescent="0.25">
      <c r="A159" s="62">
        <v>21</v>
      </c>
      <c r="B159" s="47" t="s">
        <v>1784</v>
      </c>
      <c r="C159" s="48" t="s">
        <v>1752</v>
      </c>
      <c r="D159" s="47">
        <f>SUMIFS('VIN -MEGA'!$R:$R,'VIN -MEGA'!$J:$J,'Chuyển Mã'!B159,'VIN -MEGA'!$L:$L,'Chuyển Mã'!C159)+SUMIFS('PXK-HÓA ĐƠN'!$R:$R,'PXK-HÓA ĐƠN'!$J:$J,'Chuyển Mã'!B159,'PXK-HÓA ĐƠN'!$L:$L,'Chuyển Mã'!C159)</f>
        <v>0</v>
      </c>
    </row>
    <row r="160" spans="1:4" x14ac:dyDescent="0.25">
      <c r="A160" s="62">
        <v>22</v>
      </c>
      <c r="B160" s="47" t="s">
        <v>1784</v>
      </c>
      <c r="C160" s="48" t="s">
        <v>599</v>
      </c>
      <c r="D160" s="47">
        <f>SUMIFS('VIN -MEGA'!$R:$R,'VIN -MEGA'!$J:$J,'Chuyển Mã'!B160,'VIN -MEGA'!$L:$L,'Chuyển Mã'!C160)+SUMIFS('PXK-HÓA ĐƠN'!$R:$R,'PXK-HÓA ĐƠN'!$J:$J,'Chuyển Mã'!B160,'PXK-HÓA ĐƠN'!$L:$L,'Chuyển Mã'!C160)</f>
        <v>123</v>
      </c>
    </row>
    <row r="161" spans="1:4" x14ac:dyDescent="0.25">
      <c r="A161" s="62">
        <v>23</v>
      </c>
      <c r="B161" s="47" t="s">
        <v>1784</v>
      </c>
      <c r="C161" s="48" t="s">
        <v>559</v>
      </c>
      <c r="D161" s="47">
        <f>SUMIFS('VIN -MEGA'!$R:$R,'VIN -MEGA'!$J:$J,'Chuyển Mã'!B161,'VIN -MEGA'!$L:$L,'Chuyển Mã'!C161)+SUMIFS('PXK-HÓA ĐƠN'!$R:$R,'PXK-HÓA ĐƠN'!$J:$J,'Chuyển Mã'!B161,'PXK-HÓA ĐƠN'!$L:$L,'Chuyển Mã'!C161)</f>
        <v>50</v>
      </c>
    </row>
    <row r="162" spans="1:4" x14ac:dyDescent="0.25">
      <c r="B162" s="47" t="s">
        <v>1784</v>
      </c>
      <c r="C162" s="48" t="s">
        <v>1714</v>
      </c>
      <c r="D162" s="47">
        <f>SUMIFS('VIN -MEGA'!$R:$R,'VIN -MEGA'!$J:$J,'Chuyển Mã'!B162,'VIN -MEGA'!$L:$L,'Chuyển Mã'!C162)+SUMIFS('PXK-HÓA ĐƠN'!$R:$R,'PXK-HÓA ĐƠN'!$J:$J,'Chuyển Mã'!B162,'PXK-HÓA ĐƠN'!$L:$L,'Chuyển Mã'!C162)</f>
        <v>0</v>
      </c>
    </row>
    <row r="163" spans="1:4" x14ac:dyDescent="0.25">
      <c r="B163" s="47" t="s">
        <v>1784</v>
      </c>
      <c r="C163" s="48" t="s">
        <v>561</v>
      </c>
      <c r="D163" s="47">
        <f>SUMIFS('VIN -MEGA'!$R:$R,'VIN -MEGA'!$J:$J,'Chuyển Mã'!B163,'VIN -MEGA'!$L:$L,'Chuyển Mã'!C163)+SUMIFS('PXK-HÓA ĐƠN'!$R:$R,'PXK-HÓA ĐƠN'!$J:$J,'Chuyển Mã'!B163,'PXK-HÓA ĐƠN'!$L:$L,'Chuyển Mã'!C163)</f>
        <v>0</v>
      </c>
    </row>
    <row r="164" spans="1:4" x14ac:dyDescent="0.25">
      <c r="B164" s="47" t="s">
        <v>1784</v>
      </c>
      <c r="C164" s="48" t="s">
        <v>7257</v>
      </c>
      <c r="D164" s="47">
        <f>SUMIFS('VIN -MEGA'!$R:$R,'VIN -MEGA'!$J:$J,'Chuyển Mã'!B164,'VIN -MEGA'!$L:$L,'Chuyển Mã'!C164)+SUMIFS('PXK-HÓA ĐƠN'!$R:$R,'PXK-HÓA ĐƠN'!$J:$J,'Chuyển Mã'!B164,'PXK-HÓA ĐƠN'!$L:$L,'Chuyển Mã'!C164)</f>
        <v>0</v>
      </c>
    </row>
    <row r="165" spans="1:4" x14ac:dyDescent="0.25">
      <c r="B165" s="47" t="s">
        <v>1784</v>
      </c>
      <c r="C165" s="48" t="s">
        <v>7258</v>
      </c>
      <c r="D165" s="47">
        <f>SUMIFS('VIN -MEGA'!$R:$R,'VIN -MEGA'!$J:$J,'Chuyển Mã'!B165,'VIN -MEGA'!$L:$L,'Chuyển Mã'!C165)+SUMIFS('PXK-HÓA ĐƠN'!$R:$R,'PXK-HÓA ĐƠN'!$J:$J,'Chuyển Mã'!B165,'PXK-HÓA ĐƠN'!$L:$L,'Chuyển Mã'!C165)</f>
        <v>74</v>
      </c>
    </row>
    <row r="166" spans="1:4" x14ac:dyDescent="0.25">
      <c r="B166" s="47" t="s">
        <v>1784</v>
      </c>
      <c r="C166" s="48" t="s">
        <v>7259</v>
      </c>
      <c r="D166" s="47">
        <f>SUMIFS('VIN -MEGA'!$R:$R,'VIN -MEGA'!$J:$J,'Chuyển Mã'!B166,'VIN -MEGA'!$L:$L,'Chuyển Mã'!C166)+SUMIFS('PXK-HÓA ĐƠN'!$R:$R,'PXK-HÓA ĐƠN'!$J:$J,'Chuyển Mã'!B166,'PXK-HÓA ĐƠN'!$L:$L,'Chuyển Mã'!C166)</f>
        <v>215</v>
      </c>
    </row>
    <row r="167" spans="1:4" x14ac:dyDescent="0.25">
      <c r="B167" s="47" t="s">
        <v>1784</v>
      </c>
      <c r="C167" s="48" t="s">
        <v>545</v>
      </c>
      <c r="D167" s="47">
        <f>SUMIFS('VIN -MEGA'!$R:$R,'VIN -MEGA'!$J:$J,'Chuyển Mã'!B167,'VIN -MEGA'!$L:$L,'Chuyển Mã'!C167)+SUMIFS('PXK-HÓA ĐƠN'!$R:$R,'PXK-HÓA ĐƠN'!$J:$J,'Chuyển Mã'!B167,'PXK-HÓA ĐƠN'!$L:$L,'Chuyển Mã'!C167)</f>
        <v>233</v>
      </c>
    </row>
    <row r="168" spans="1:4" x14ac:dyDescent="0.25">
      <c r="B168" s="47" t="s">
        <v>1784</v>
      </c>
      <c r="C168" s="48" t="s">
        <v>7260</v>
      </c>
      <c r="D168" s="47">
        <f>SUMIFS('VIN -MEGA'!$R:$R,'VIN -MEGA'!$J:$J,'Chuyển Mã'!B168,'VIN -MEGA'!$L:$L,'Chuyển Mã'!C168)+SUMIFS('PXK-HÓA ĐƠN'!$R:$R,'PXK-HÓA ĐƠN'!$J:$J,'Chuyển Mã'!B168,'PXK-HÓA ĐƠN'!$L:$L,'Chuyển Mã'!C168)</f>
        <v>0</v>
      </c>
    </row>
    <row r="169" spans="1:4" x14ac:dyDescent="0.25">
      <c r="B169" s="47" t="s">
        <v>1784</v>
      </c>
      <c r="C169" s="48" t="s">
        <v>7261</v>
      </c>
      <c r="D169" s="47">
        <f>SUMIFS('VIN -MEGA'!$R:$R,'VIN -MEGA'!$J:$J,'Chuyển Mã'!B169,'VIN -MEGA'!$L:$L,'Chuyển Mã'!C169)+SUMIFS('PXK-HÓA ĐƠN'!$R:$R,'PXK-HÓA ĐƠN'!$J:$J,'Chuyển Mã'!B169,'PXK-HÓA ĐƠN'!$L:$L,'Chuyển Mã'!C169)</f>
        <v>168</v>
      </c>
    </row>
    <row r="170" spans="1:4" x14ac:dyDescent="0.25">
      <c r="A170" s="62">
        <v>24</v>
      </c>
      <c r="B170" s="47" t="s">
        <v>1784</v>
      </c>
      <c r="C170" s="48" t="s">
        <v>7646</v>
      </c>
      <c r="D170" s="47">
        <f>SUMIFS('VIN -MEGA'!$R:$R,'VIN -MEGA'!$J:$J,'Chuyển Mã'!B170,'VIN -MEGA'!$L:$L,'Chuyển Mã'!C170)+SUMIFS('PXK-HÓA ĐƠN'!$R:$R,'PXK-HÓA ĐƠN'!$J:$J,'Chuyển Mã'!B170,'PXK-HÓA ĐƠN'!$L:$L,'Chuyển Mã'!C170)</f>
        <v>15</v>
      </c>
    </row>
    <row r="171" spans="1:4" x14ac:dyDescent="0.25">
      <c r="B171" s="47"/>
      <c r="C171" s="47" t="s">
        <v>7187</v>
      </c>
      <c r="D171" s="47">
        <f>SUMIFS('VIN -MEGA'!$R:$R,'VIN -MEGA'!$J:$J,'Chuyển Mã'!B171,'VIN -MEGA'!$L:$L,'Chuyển Mã'!C171)+SUMIFS('PXK-HÓA ĐƠN'!$R:$R,'PXK-HÓA ĐƠN'!$J:$J,'Chuyển Mã'!B171,'PXK-HÓA ĐƠN'!$L:$L,'Chuyển Mã'!C171)</f>
        <v>0</v>
      </c>
    </row>
    <row r="172" spans="1:4" x14ac:dyDescent="0.25">
      <c r="A172" s="62">
        <v>1</v>
      </c>
      <c r="B172" s="47" t="s">
        <v>1786</v>
      </c>
      <c r="C172" s="48" t="s">
        <v>49</v>
      </c>
      <c r="D172" s="47">
        <f>SUMIFS('VIN -MEGA'!$R:$R,'VIN -MEGA'!$J:$J,'Chuyển Mã'!B172,'VIN -MEGA'!$L:$L,'Chuyển Mã'!C172)+SUMIFS('PXK-HÓA ĐƠN'!$R:$R,'PXK-HÓA ĐƠN'!$J:$J,'Chuyển Mã'!B172,'PXK-HÓA ĐƠN'!$L:$L,'Chuyển Mã'!C172)</f>
        <v>254</v>
      </c>
    </row>
    <row r="173" spans="1:4" x14ac:dyDescent="0.25">
      <c r="A173" s="62">
        <v>2</v>
      </c>
      <c r="B173" s="47" t="s">
        <v>1786</v>
      </c>
      <c r="C173" s="48" t="s">
        <v>28</v>
      </c>
      <c r="D173" s="47">
        <f>SUMIFS('VIN -MEGA'!$R:$R,'VIN -MEGA'!$J:$J,'Chuyển Mã'!B173,'VIN -MEGA'!$L:$L,'Chuyển Mã'!C173)+SUMIFS('PXK-HÓA ĐƠN'!$R:$R,'PXK-HÓA ĐƠN'!$J:$J,'Chuyển Mã'!B173,'PXK-HÓA ĐƠN'!$L:$L,'Chuyển Mã'!C173)</f>
        <v>1650</v>
      </c>
    </row>
    <row r="174" spans="1:4" x14ac:dyDescent="0.25">
      <c r="A174" s="62">
        <v>3</v>
      </c>
      <c r="B174" s="47" t="s">
        <v>1786</v>
      </c>
      <c r="C174" s="48" t="s">
        <v>35</v>
      </c>
      <c r="D174" s="47">
        <f>SUMIFS('VIN -MEGA'!$R:$R,'VIN -MEGA'!$J:$J,'Chuyển Mã'!B174,'VIN -MEGA'!$L:$L,'Chuyển Mã'!C174)+SUMIFS('PXK-HÓA ĐƠN'!$R:$R,'PXK-HÓA ĐƠN'!$J:$J,'Chuyển Mã'!B174,'PXK-HÓA ĐƠN'!$L:$L,'Chuyển Mã'!C174)</f>
        <v>113</v>
      </c>
    </row>
    <row r="175" spans="1:4" x14ac:dyDescent="0.25">
      <c r="A175" s="62">
        <v>4</v>
      </c>
      <c r="B175" s="47" t="s">
        <v>1786</v>
      </c>
      <c r="C175" s="48" t="s">
        <v>31</v>
      </c>
      <c r="D175" s="47">
        <f>SUMIFS('VIN -MEGA'!$R:$R,'VIN -MEGA'!$J:$J,'Chuyển Mã'!B175,'VIN -MEGA'!$L:$L,'Chuyển Mã'!C175)+SUMIFS('PXK-HÓA ĐƠN'!$R:$R,'PXK-HÓA ĐƠN'!$J:$J,'Chuyển Mã'!B175,'PXK-HÓA ĐƠN'!$L:$L,'Chuyển Mã'!C175)</f>
        <v>3106</v>
      </c>
    </row>
    <row r="176" spans="1:4" x14ac:dyDescent="0.25">
      <c r="A176" s="62">
        <v>5</v>
      </c>
      <c r="B176" s="47" t="s">
        <v>1786</v>
      </c>
      <c r="C176" s="48" t="s">
        <v>38</v>
      </c>
      <c r="D176" s="47">
        <f>SUMIFS('VIN -MEGA'!$R:$R,'VIN -MEGA'!$J:$J,'Chuyển Mã'!B176,'VIN -MEGA'!$L:$L,'Chuyển Mã'!C176)+SUMIFS('PXK-HÓA ĐƠN'!$R:$R,'PXK-HÓA ĐƠN'!$J:$J,'Chuyển Mã'!B176,'PXK-HÓA ĐƠN'!$L:$L,'Chuyển Mã'!C176)</f>
        <v>66</v>
      </c>
    </row>
    <row r="177" spans="1:4" x14ac:dyDescent="0.25">
      <c r="A177" s="62">
        <v>6</v>
      </c>
      <c r="B177" s="47" t="s">
        <v>1786</v>
      </c>
      <c r="C177" s="48" t="s">
        <v>47</v>
      </c>
      <c r="D177" s="47">
        <f>SUMIFS('VIN -MEGA'!$R:$R,'VIN -MEGA'!$J:$J,'Chuyển Mã'!B177,'VIN -MEGA'!$L:$L,'Chuyển Mã'!C177)+SUMIFS('PXK-HÓA ĐƠN'!$R:$R,'PXK-HÓA ĐƠN'!$J:$J,'Chuyển Mã'!B177,'PXK-HÓA ĐƠN'!$L:$L,'Chuyển Mã'!C177)</f>
        <v>5</v>
      </c>
    </row>
    <row r="178" spans="1:4" x14ac:dyDescent="0.25">
      <c r="A178" s="62">
        <v>7</v>
      </c>
      <c r="B178" s="47" t="s">
        <v>1786</v>
      </c>
      <c r="C178" s="48" t="s">
        <v>45</v>
      </c>
      <c r="D178" s="47">
        <f>SUMIFS('VIN -MEGA'!$R:$R,'VIN -MEGA'!$J:$J,'Chuyển Mã'!B178,'VIN -MEGA'!$L:$L,'Chuyển Mã'!C178)+SUMIFS('PXK-HÓA ĐƠN'!$R:$R,'PXK-HÓA ĐƠN'!$J:$J,'Chuyển Mã'!B178,'PXK-HÓA ĐƠN'!$L:$L,'Chuyển Mã'!C178)</f>
        <v>5</v>
      </c>
    </row>
    <row r="179" spans="1:4" x14ac:dyDescent="0.25">
      <c r="A179" s="62">
        <v>8</v>
      </c>
      <c r="B179" s="47" t="s">
        <v>1786</v>
      </c>
      <c r="C179" s="48" t="s">
        <v>33</v>
      </c>
      <c r="D179" s="47">
        <f>SUMIFS('VIN -MEGA'!$R:$R,'VIN -MEGA'!$J:$J,'Chuyển Mã'!B179,'VIN -MEGA'!$L:$L,'Chuyển Mã'!C179)+SUMIFS('PXK-HÓA ĐƠN'!$R:$R,'PXK-HÓA ĐƠN'!$J:$J,'Chuyển Mã'!B179,'PXK-HÓA ĐƠN'!$L:$L,'Chuyển Mã'!C179)</f>
        <v>476</v>
      </c>
    </row>
    <row r="180" spans="1:4" x14ac:dyDescent="0.25">
      <c r="A180" s="62">
        <v>9</v>
      </c>
      <c r="B180" s="47" t="s">
        <v>1786</v>
      </c>
      <c r="C180" s="48" t="s">
        <v>40</v>
      </c>
      <c r="D180" s="47">
        <f>SUMIFS('VIN -MEGA'!$R:$R,'VIN -MEGA'!$J:$J,'Chuyển Mã'!B180,'VIN -MEGA'!$L:$L,'Chuyển Mã'!C180)+SUMIFS('PXK-HÓA ĐƠN'!$R:$R,'PXK-HÓA ĐƠN'!$J:$J,'Chuyển Mã'!B180,'PXK-HÓA ĐƠN'!$L:$L,'Chuyển Mã'!C180)</f>
        <v>79</v>
      </c>
    </row>
    <row r="181" spans="1:4" x14ac:dyDescent="0.25">
      <c r="A181" s="62">
        <v>10</v>
      </c>
      <c r="B181" s="47" t="s">
        <v>1786</v>
      </c>
      <c r="C181" s="48" t="s">
        <v>543</v>
      </c>
      <c r="D181" s="47">
        <f>SUMIFS('VIN -MEGA'!$R:$R,'VIN -MEGA'!$J:$J,'Chuyển Mã'!B181,'VIN -MEGA'!$L:$L,'Chuyển Mã'!C181)+SUMIFS('PXK-HÓA ĐƠN'!$R:$R,'PXK-HÓA ĐƠN'!$J:$J,'Chuyển Mã'!B181,'PXK-HÓA ĐƠN'!$L:$L,'Chuyển Mã'!C181)</f>
        <v>30</v>
      </c>
    </row>
    <row r="182" spans="1:4" x14ac:dyDescent="0.25">
      <c r="A182" s="62">
        <v>11</v>
      </c>
      <c r="B182" s="47" t="s">
        <v>1786</v>
      </c>
      <c r="C182" s="48" t="s">
        <v>53</v>
      </c>
      <c r="D182" s="47">
        <f>SUMIFS('VIN -MEGA'!$R:$R,'VIN -MEGA'!$J:$J,'Chuyển Mã'!B182,'VIN -MEGA'!$L:$L,'Chuyển Mã'!C182)+SUMIFS('PXK-HÓA ĐƠN'!$R:$R,'PXK-HÓA ĐƠN'!$J:$J,'Chuyển Mã'!B182,'PXK-HÓA ĐƠN'!$L:$L,'Chuyển Mã'!C182)</f>
        <v>15</v>
      </c>
    </row>
    <row r="183" spans="1:4" x14ac:dyDescent="0.25">
      <c r="A183" s="62">
        <v>12</v>
      </c>
      <c r="B183" s="47" t="s">
        <v>1786</v>
      </c>
      <c r="C183" s="48" t="s">
        <v>1760</v>
      </c>
      <c r="D183" s="47">
        <f>SUMIFS('VIN -MEGA'!$R:$R,'VIN -MEGA'!$J:$J,'Chuyển Mã'!B183,'VIN -MEGA'!$L:$L,'Chuyển Mã'!C183)+SUMIFS('PXK-HÓA ĐƠN'!$R:$R,'PXK-HÓA ĐƠN'!$J:$J,'Chuyển Mã'!B183,'PXK-HÓA ĐƠN'!$L:$L,'Chuyển Mã'!C183)</f>
        <v>0</v>
      </c>
    </row>
    <row r="184" spans="1:4" x14ac:dyDescent="0.25">
      <c r="A184" s="62">
        <v>13</v>
      </c>
      <c r="B184" s="47" t="s">
        <v>1786</v>
      </c>
      <c r="C184" s="48" t="s">
        <v>1702</v>
      </c>
      <c r="D184" s="47">
        <f>SUMIFS('VIN -MEGA'!$R:$R,'VIN -MEGA'!$J:$J,'Chuyển Mã'!B184,'VIN -MEGA'!$L:$L,'Chuyển Mã'!C184)+SUMIFS('PXK-HÓA ĐƠN'!$R:$R,'PXK-HÓA ĐƠN'!$J:$J,'Chuyển Mã'!B184,'PXK-HÓA ĐƠN'!$L:$L,'Chuyển Mã'!C184)</f>
        <v>0</v>
      </c>
    </row>
    <row r="185" spans="1:4" x14ac:dyDescent="0.25">
      <c r="A185" s="62">
        <v>14</v>
      </c>
      <c r="B185" s="47" t="s">
        <v>1786</v>
      </c>
      <c r="C185" s="48" t="s">
        <v>552</v>
      </c>
      <c r="D185" s="47">
        <f>SUMIFS('VIN -MEGA'!$R:$R,'VIN -MEGA'!$J:$J,'Chuyển Mã'!B185,'VIN -MEGA'!$L:$L,'Chuyển Mã'!C185)+SUMIFS('PXK-HÓA ĐƠN'!$R:$R,'PXK-HÓA ĐƠN'!$J:$J,'Chuyển Mã'!B185,'PXK-HÓA ĐƠN'!$L:$L,'Chuyển Mã'!C185)</f>
        <v>0</v>
      </c>
    </row>
    <row r="186" spans="1:4" x14ac:dyDescent="0.25">
      <c r="A186" s="62">
        <v>15</v>
      </c>
      <c r="B186" s="47" t="s">
        <v>1786</v>
      </c>
      <c r="C186" s="48" t="s">
        <v>564</v>
      </c>
      <c r="D186" s="47">
        <f>SUMIFS('VIN -MEGA'!$R:$R,'VIN -MEGA'!$J:$J,'Chuyển Mã'!B186,'VIN -MEGA'!$L:$L,'Chuyển Mã'!C186)+SUMIFS('PXK-HÓA ĐƠN'!$R:$R,'PXK-HÓA ĐƠN'!$J:$J,'Chuyển Mã'!B186,'PXK-HÓA ĐƠN'!$L:$L,'Chuyển Mã'!C186)</f>
        <v>0</v>
      </c>
    </row>
    <row r="187" spans="1:4" x14ac:dyDescent="0.25">
      <c r="A187" s="62">
        <v>16</v>
      </c>
      <c r="B187" s="47" t="s">
        <v>1786</v>
      </c>
      <c r="C187" s="48" t="s">
        <v>554</v>
      </c>
      <c r="D187" s="47">
        <f>SUMIFS('VIN -MEGA'!$R:$R,'VIN -MEGA'!$J:$J,'Chuyển Mã'!B187,'VIN -MEGA'!$L:$L,'Chuyển Mã'!C187)+SUMIFS('PXK-HÓA ĐƠN'!$R:$R,'PXK-HÓA ĐƠN'!$J:$J,'Chuyển Mã'!B187,'PXK-HÓA ĐƠN'!$L:$L,'Chuyển Mã'!C187)</f>
        <v>0</v>
      </c>
    </row>
    <row r="188" spans="1:4" x14ac:dyDescent="0.25">
      <c r="A188" s="62">
        <v>17</v>
      </c>
      <c r="B188" s="47" t="s">
        <v>1786</v>
      </c>
      <c r="C188" s="48" t="s">
        <v>566</v>
      </c>
      <c r="D188" s="47">
        <f>SUMIFS('VIN -MEGA'!$R:$R,'VIN -MEGA'!$J:$J,'Chuyển Mã'!B188,'VIN -MEGA'!$L:$L,'Chuyển Mã'!C188)+SUMIFS('PXK-HÓA ĐƠN'!$R:$R,'PXK-HÓA ĐƠN'!$J:$J,'Chuyển Mã'!B188,'PXK-HÓA ĐƠN'!$L:$L,'Chuyển Mã'!C188)</f>
        <v>0</v>
      </c>
    </row>
    <row r="189" spans="1:4" x14ac:dyDescent="0.25">
      <c r="A189" s="62">
        <v>18</v>
      </c>
      <c r="B189" s="47" t="s">
        <v>1786</v>
      </c>
      <c r="C189" s="48" t="s">
        <v>601</v>
      </c>
      <c r="D189" s="47">
        <f>SUMIFS('VIN -MEGA'!$R:$R,'VIN -MEGA'!$J:$J,'Chuyển Mã'!B189,'VIN -MEGA'!$L:$L,'Chuyển Mã'!C189)+SUMIFS('PXK-HÓA ĐƠN'!$R:$R,'PXK-HÓA ĐƠN'!$J:$J,'Chuyển Mã'!B189,'PXK-HÓA ĐƠN'!$L:$L,'Chuyển Mã'!C189)</f>
        <v>0</v>
      </c>
    </row>
    <row r="190" spans="1:4" x14ac:dyDescent="0.25">
      <c r="A190" s="62">
        <v>19</v>
      </c>
      <c r="B190" s="47" t="s">
        <v>1786</v>
      </c>
      <c r="C190" s="48" t="s">
        <v>549</v>
      </c>
      <c r="D190" s="47">
        <f>SUMIFS('VIN -MEGA'!$R:$R,'VIN -MEGA'!$J:$J,'Chuyển Mã'!B190,'VIN -MEGA'!$L:$L,'Chuyển Mã'!C190)+SUMIFS('PXK-HÓA ĐƠN'!$R:$R,'PXK-HÓA ĐƠN'!$J:$J,'Chuyển Mã'!B190,'PXK-HÓA ĐƠN'!$L:$L,'Chuyển Mã'!C190)</f>
        <v>20</v>
      </c>
    </row>
    <row r="191" spans="1:4" x14ac:dyDescent="0.25">
      <c r="A191" s="62">
        <v>20</v>
      </c>
      <c r="B191" s="47" t="s">
        <v>1786</v>
      </c>
      <c r="C191" s="48" t="s">
        <v>591</v>
      </c>
      <c r="D191" s="47">
        <f>SUMIFS('VIN -MEGA'!$R:$R,'VIN -MEGA'!$J:$J,'Chuyển Mã'!B191,'VIN -MEGA'!$L:$L,'Chuyển Mã'!C191)+SUMIFS('PXK-HÓA ĐƠN'!$R:$R,'PXK-HÓA ĐƠN'!$J:$J,'Chuyển Mã'!B191,'PXK-HÓA ĐƠN'!$L:$L,'Chuyển Mã'!C191)</f>
        <v>0</v>
      </c>
    </row>
    <row r="192" spans="1:4" x14ac:dyDescent="0.25">
      <c r="A192" s="62">
        <v>21</v>
      </c>
      <c r="B192" s="47" t="s">
        <v>1786</v>
      </c>
      <c r="C192" s="48" t="s">
        <v>1752</v>
      </c>
      <c r="D192" s="47">
        <f>SUMIFS('VIN -MEGA'!$R:$R,'VIN -MEGA'!$J:$J,'Chuyển Mã'!B192,'VIN -MEGA'!$L:$L,'Chuyển Mã'!C192)+SUMIFS('PXK-HÓA ĐƠN'!$R:$R,'PXK-HÓA ĐƠN'!$J:$J,'Chuyển Mã'!B192,'PXK-HÓA ĐƠN'!$L:$L,'Chuyển Mã'!C192)</f>
        <v>0</v>
      </c>
    </row>
    <row r="193" spans="1:4" x14ac:dyDescent="0.25">
      <c r="A193" s="62">
        <v>22</v>
      </c>
      <c r="B193" s="47" t="s">
        <v>1786</v>
      </c>
      <c r="C193" s="48" t="s">
        <v>599</v>
      </c>
      <c r="D193" s="47">
        <f>SUMIFS('VIN -MEGA'!$R:$R,'VIN -MEGA'!$J:$J,'Chuyển Mã'!B193,'VIN -MEGA'!$L:$L,'Chuyển Mã'!C193)+SUMIFS('PXK-HÓA ĐƠN'!$R:$R,'PXK-HÓA ĐƠN'!$J:$J,'Chuyển Mã'!B193,'PXK-HÓA ĐƠN'!$L:$L,'Chuyển Mã'!C193)</f>
        <v>0</v>
      </c>
    </row>
    <row r="194" spans="1:4" x14ac:dyDescent="0.25">
      <c r="A194" s="62">
        <v>23</v>
      </c>
      <c r="B194" s="47" t="s">
        <v>1786</v>
      </c>
      <c r="C194" s="48" t="s">
        <v>559</v>
      </c>
      <c r="D194" s="47">
        <f>SUMIFS('VIN -MEGA'!$R:$R,'VIN -MEGA'!$J:$J,'Chuyển Mã'!B194,'VIN -MEGA'!$L:$L,'Chuyển Mã'!C194)+SUMIFS('PXK-HÓA ĐƠN'!$R:$R,'PXK-HÓA ĐƠN'!$J:$J,'Chuyển Mã'!B194,'PXK-HÓA ĐƠN'!$L:$L,'Chuyển Mã'!C194)</f>
        <v>0</v>
      </c>
    </row>
    <row r="195" spans="1:4" x14ac:dyDescent="0.25">
      <c r="B195" s="47" t="s">
        <v>1786</v>
      </c>
      <c r="C195" s="48" t="s">
        <v>1714</v>
      </c>
      <c r="D195" s="47">
        <f>SUMIFS('VIN -MEGA'!$R:$R,'VIN -MEGA'!$J:$J,'Chuyển Mã'!B195,'VIN -MEGA'!$L:$L,'Chuyển Mã'!C195)+SUMIFS('PXK-HÓA ĐƠN'!$R:$R,'PXK-HÓA ĐƠN'!$J:$J,'Chuyển Mã'!B195,'PXK-HÓA ĐƠN'!$L:$L,'Chuyển Mã'!C195)</f>
        <v>0</v>
      </c>
    </row>
    <row r="196" spans="1:4" x14ac:dyDescent="0.25">
      <c r="B196" s="47" t="s">
        <v>1786</v>
      </c>
      <c r="C196" s="48" t="s">
        <v>561</v>
      </c>
      <c r="D196" s="47">
        <f>SUMIFS('VIN -MEGA'!$R:$R,'VIN -MEGA'!$J:$J,'Chuyển Mã'!B196,'VIN -MEGA'!$L:$L,'Chuyển Mã'!C196)+SUMIFS('PXK-HÓA ĐƠN'!$R:$R,'PXK-HÓA ĐƠN'!$J:$J,'Chuyển Mã'!B196,'PXK-HÓA ĐƠN'!$L:$L,'Chuyển Mã'!C196)</f>
        <v>0</v>
      </c>
    </row>
    <row r="197" spans="1:4" x14ac:dyDescent="0.25">
      <c r="B197" s="47" t="s">
        <v>1786</v>
      </c>
      <c r="C197" s="48" t="s">
        <v>7257</v>
      </c>
      <c r="D197" s="47">
        <f>SUMIFS('VIN -MEGA'!$R:$R,'VIN -MEGA'!$J:$J,'Chuyển Mã'!B197,'VIN -MEGA'!$L:$L,'Chuyển Mã'!C197)+SUMIFS('PXK-HÓA ĐƠN'!$R:$R,'PXK-HÓA ĐƠN'!$J:$J,'Chuyển Mã'!B197,'PXK-HÓA ĐƠN'!$L:$L,'Chuyển Mã'!C197)</f>
        <v>0</v>
      </c>
    </row>
    <row r="198" spans="1:4" x14ac:dyDescent="0.25">
      <c r="B198" s="47" t="s">
        <v>1786</v>
      </c>
      <c r="C198" s="48" t="s">
        <v>7258</v>
      </c>
      <c r="D198" s="47">
        <f>SUMIFS('VIN -MEGA'!$R:$R,'VIN -MEGA'!$J:$J,'Chuyển Mã'!B198,'VIN -MEGA'!$L:$L,'Chuyển Mã'!C198)+SUMIFS('PXK-HÓA ĐƠN'!$R:$R,'PXK-HÓA ĐƠN'!$J:$J,'Chuyển Mã'!B198,'PXK-HÓA ĐƠN'!$L:$L,'Chuyển Mã'!C198)</f>
        <v>0</v>
      </c>
    </row>
    <row r="199" spans="1:4" x14ac:dyDescent="0.25">
      <c r="B199" s="47" t="s">
        <v>1786</v>
      </c>
      <c r="C199" s="48" t="s">
        <v>7259</v>
      </c>
      <c r="D199" s="47">
        <f>SUMIFS('VIN -MEGA'!$R:$R,'VIN -MEGA'!$J:$J,'Chuyển Mã'!B199,'VIN -MEGA'!$L:$L,'Chuyển Mã'!C199)+SUMIFS('PXK-HÓA ĐƠN'!$R:$R,'PXK-HÓA ĐƠN'!$J:$J,'Chuyển Mã'!B199,'PXK-HÓA ĐƠN'!$L:$L,'Chuyển Mã'!C199)</f>
        <v>0</v>
      </c>
    </row>
    <row r="200" spans="1:4" x14ac:dyDescent="0.25">
      <c r="B200" s="47" t="s">
        <v>1786</v>
      </c>
      <c r="C200" s="48" t="s">
        <v>545</v>
      </c>
      <c r="D200" s="47">
        <f>SUMIFS('VIN -MEGA'!$R:$R,'VIN -MEGA'!$J:$J,'Chuyển Mã'!B200,'VIN -MEGA'!$L:$L,'Chuyển Mã'!C200)+SUMIFS('PXK-HÓA ĐƠN'!$R:$R,'PXK-HÓA ĐƠN'!$J:$J,'Chuyển Mã'!B200,'PXK-HÓA ĐƠN'!$L:$L,'Chuyển Mã'!C200)</f>
        <v>0</v>
      </c>
    </row>
    <row r="201" spans="1:4" x14ac:dyDescent="0.25">
      <c r="B201" s="47" t="s">
        <v>1786</v>
      </c>
      <c r="C201" s="48" t="s">
        <v>7260</v>
      </c>
      <c r="D201" s="47">
        <f>SUMIFS('VIN -MEGA'!$R:$R,'VIN -MEGA'!$J:$J,'Chuyển Mã'!B201,'VIN -MEGA'!$L:$L,'Chuyển Mã'!C201)+SUMIFS('PXK-HÓA ĐƠN'!$R:$R,'PXK-HÓA ĐƠN'!$J:$J,'Chuyển Mã'!B201,'PXK-HÓA ĐƠN'!$L:$L,'Chuyển Mã'!C201)</f>
        <v>0</v>
      </c>
    </row>
    <row r="202" spans="1:4" x14ac:dyDescent="0.25">
      <c r="B202" s="47" t="s">
        <v>1786</v>
      </c>
      <c r="C202" s="48" t="s">
        <v>7261</v>
      </c>
      <c r="D202" s="47">
        <f>SUMIFS('VIN -MEGA'!$R:$R,'VIN -MEGA'!$J:$J,'Chuyển Mã'!B202,'VIN -MEGA'!$L:$L,'Chuyển Mã'!C202)+SUMIFS('PXK-HÓA ĐƠN'!$R:$R,'PXK-HÓA ĐƠN'!$J:$J,'Chuyển Mã'!B202,'PXK-HÓA ĐƠN'!$L:$L,'Chuyển Mã'!C202)</f>
        <v>55</v>
      </c>
    </row>
    <row r="203" spans="1:4" x14ac:dyDescent="0.25">
      <c r="B203" s="47" t="s">
        <v>1786</v>
      </c>
      <c r="C203" s="48" t="s">
        <v>7646</v>
      </c>
      <c r="D203" s="47">
        <f>SUMIFS('VIN -MEGA'!$R:$R,'VIN -MEGA'!$J:$J,'Chuyển Mã'!B203,'VIN -MEGA'!$L:$L,'Chuyển Mã'!C203)+SUMIFS('PXK-HÓA ĐƠN'!$R:$R,'PXK-HÓA ĐƠN'!$J:$J,'Chuyển Mã'!B203,'PXK-HÓA ĐƠN'!$L:$L,'Chuyển Mã'!C203)</f>
        <v>0</v>
      </c>
    </row>
    <row r="204" spans="1:4" x14ac:dyDescent="0.25">
      <c r="B204" s="47"/>
      <c r="C204" s="47" t="s">
        <v>7187</v>
      </c>
      <c r="D204" s="47">
        <f>SUMIFS('VIN -MEGA'!$R:$R,'VIN -MEGA'!$J:$J,'Chuyển Mã'!B204,'VIN -MEGA'!$L:$L,'Chuyển Mã'!C204)+SUMIFS('PXK-HÓA ĐƠN'!$R:$R,'PXK-HÓA ĐƠN'!$J:$J,'Chuyển Mã'!B204,'PXK-HÓA ĐƠN'!$L:$L,'Chuyển Mã'!C204)</f>
        <v>0</v>
      </c>
    </row>
    <row r="205" spans="1:4" x14ac:dyDescent="0.25">
      <c r="A205" s="62">
        <v>1</v>
      </c>
      <c r="B205" s="47" t="s">
        <v>1788</v>
      </c>
      <c r="C205" s="48" t="s">
        <v>49</v>
      </c>
      <c r="D205" s="47">
        <f>SUMIFS('VIN -MEGA'!$R:$R,'VIN -MEGA'!$J:$J,'Chuyển Mã'!B205,'VIN -MEGA'!$L:$L,'Chuyển Mã'!C205)+SUMIFS('PXK-HÓA ĐƠN'!$R:$R,'PXK-HÓA ĐƠN'!$J:$J,'Chuyển Mã'!B205,'PXK-HÓA ĐƠN'!$L:$L,'Chuyển Mã'!C205)</f>
        <v>193</v>
      </c>
    </row>
    <row r="206" spans="1:4" x14ac:dyDescent="0.25">
      <c r="A206" s="62">
        <v>2</v>
      </c>
      <c r="B206" s="47" t="s">
        <v>1788</v>
      </c>
      <c r="C206" s="48" t="s">
        <v>28</v>
      </c>
      <c r="D206" s="47">
        <f>SUMIFS('VIN -MEGA'!$R:$R,'VIN -MEGA'!$J:$J,'Chuyển Mã'!B206,'VIN -MEGA'!$L:$L,'Chuyển Mã'!C206)+SUMIFS('PXK-HÓA ĐƠN'!$R:$R,'PXK-HÓA ĐƠN'!$J:$J,'Chuyển Mã'!B206,'PXK-HÓA ĐƠN'!$L:$L,'Chuyển Mã'!C206)</f>
        <v>2564</v>
      </c>
    </row>
    <row r="207" spans="1:4" x14ac:dyDescent="0.25">
      <c r="A207" s="62">
        <v>3</v>
      </c>
      <c r="B207" s="47" t="s">
        <v>1788</v>
      </c>
      <c r="C207" s="48" t="s">
        <v>35</v>
      </c>
      <c r="D207" s="47">
        <f>SUMIFS('VIN -MEGA'!$R:$R,'VIN -MEGA'!$J:$J,'Chuyển Mã'!B207,'VIN -MEGA'!$L:$L,'Chuyển Mã'!C207)+SUMIFS('PXK-HÓA ĐƠN'!$R:$R,'PXK-HÓA ĐƠN'!$J:$J,'Chuyển Mã'!B207,'PXK-HÓA ĐƠN'!$L:$L,'Chuyển Mã'!C207)</f>
        <v>136</v>
      </c>
    </row>
    <row r="208" spans="1:4" x14ac:dyDescent="0.25">
      <c r="A208" s="62">
        <v>4</v>
      </c>
      <c r="B208" s="47" t="s">
        <v>1788</v>
      </c>
      <c r="C208" s="48" t="s">
        <v>31</v>
      </c>
      <c r="D208" s="47">
        <f>SUMIFS('VIN -MEGA'!$R:$R,'VIN -MEGA'!$J:$J,'Chuyển Mã'!B208,'VIN -MEGA'!$L:$L,'Chuyển Mã'!C208)+SUMIFS('PXK-HÓA ĐƠN'!$R:$R,'PXK-HÓA ĐƠN'!$J:$J,'Chuyển Mã'!B208,'PXK-HÓA ĐƠN'!$L:$L,'Chuyển Mã'!C208)</f>
        <v>816</v>
      </c>
    </row>
    <row r="209" spans="1:4" x14ac:dyDescent="0.25">
      <c r="A209" s="62">
        <v>5</v>
      </c>
      <c r="B209" s="47" t="s">
        <v>1788</v>
      </c>
      <c r="C209" s="48" t="s">
        <v>38</v>
      </c>
      <c r="D209" s="47">
        <f>SUMIFS('VIN -MEGA'!$R:$R,'VIN -MEGA'!$J:$J,'Chuyển Mã'!B209,'VIN -MEGA'!$L:$L,'Chuyển Mã'!C209)+SUMIFS('PXK-HÓA ĐƠN'!$R:$R,'PXK-HÓA ĐƠN'!$J:$J,'Chuyển Mã'!B209,'PXK-HÓA ĐƠN'!$L:$L,'Chuyển Mã'!C209)</f>
        <v>67</v>
      </c>
    </row>
    <row r="210" spans="1:4" x14ac:dyDescent="0.25">
      <c r="A210" s="62">
        <v>6</v>
      </c>
      <c r="B210" s="47" t="s">
        <v>1788</v>
      </c>
      <c r="C210" s="48" t="s">
        <v>47</v>
      </c>
      <c r="D210" s="47">
        <f>SUMIFS('VIN -MEGA'!$R:$R,'VIN -MEGA'!$J:$J,'Chuyển Mã'!B210,'VIN -MEGA'!$L:$L,'Chuyển Mã'!C210)+SUMIFS('PXK-HÓA ĐƠN'!$R:$R,'PXK-HÓA ĐƠN'!$J:$J,'Chuyển Mã'!B210,'PXK-HÓA ĐƠN'!$L:$L,'Chuyển Mã'!C210)</f>
        <v>0</v>
      </c>
    </row>
    <row r="211" spans="1:4" x14ac:dyDescent="0.25">
      <c r="A211" s="62">
        <v>7</v>
      </c>
      <c r="B211" s="47" t="s">
        <v>1788</v>
      </c>
      <c r="C211" s="48" t="s">
        <v>45</v>
      </c>
      <c r="D211" s="47">
        <f>SUMIFS('VIN -MEGA'!$R:$R,'VIN -MEGA'!$J:$J,'Chuyển Mã'!B211,'VIN -MEGA'!$L:$L,'Chuyển Mã'!C211)+SUMIFS('PXK-HÓA ĐƠN'!$R:$R,'PXK-HÓA ĐƠN'!$J:$J,'Chuyển Mã'!B211,'PXK-HÓA ĐƠN'!$L:$L,'Chuyển Mã'!C211)</f>
        <v>0</v>
      </c>
    </row>
    <row r="212" spans="1:4" x14ac:dyDescent="0.25">
      <c r="A212" s="62">
        <v>8</v>
      </c>
      <c r="B212" s="47" t="s">
        <v>1788</v>
      </c>
      <c r="C212" s="48" t="s">
        <v>33</v>
      </c>
      <c r="D212" s="47">
        <f>SUMIFS('VIN -MEGA'!$R:$R,'VIN -MEGA'!$J:$J,'Chuyển Mã'!B212,'VIN -MEGA'!$L:$L,'Chuyển Mã'!C212)+SUMIFS('PXK-HÓA ĐƠN'!$R:$R,'PXK-HÓA ĐƠN'!$J:$J,'Chuyển Mã'!B212,'PXK-HÓA ĐƠN'!$L:$L,'Chuyển Mã'!C212)</f>
        <v>476</v>
      </c>
    </row>
    <row r="213" spans="1:4" x14ac:dyDescent="0.25">
      <c r="A213" s="62">
        <v>9</v>
      </c>
      <c r="B213" s="47" t="s">
        <v>1788</v>
      </c>
      <c r="C213" s="48" t="s">
        <v>40</v>
      </c>
      <c r="D213" s="47">
        <f>SUMIFS('VIN -MEGA'!$R:$R,'VIN -MEGA'!$J:$J,'Chuyển Mã'!B213,'VIN -MEGA'!$L:$L,'Chuyển Mã'!C213)+SUMIFS('PXK-HÓA ĐƠN'!$R:$R,'PXK-HÓA ĐƠN'!$J:$J,'Chuyển Mã'!B213,'PXK-HÓA ĐƠN'!$L:$L,'Chuyển Mã'!C213)</f>
        <v>71</v>
      </c>
    </row>
    <row r="214" spans="1:4" x14ac:dyDescent="0.25">
      <c r="A214" s="62">
        <v>10</v>
      </c>
      <c r="B214" s="47" t="s">
        <v>1788</v>
      </c>
      <c r="C214" s="48" t="s">
        <v>543</v>
      </c>
      <c r="D214" s="47">
        <f>SUMIFS('VIN -MEGA'!$R:$R,'VIN -MEGA'!$J:$J,'Chuyển Mã'!B214,'VIN -MEGA'!$L:$L,'Chuyển Mã'!C214)+SUMIFS('PXK-HÓA ĐƠN'!$R:$R,'PXK-HÓA ĐƠN'!$J:$J,'Chuyển Mã'!B214,'PXK-HÓA ĐƠN'!$L:$L,'Chuyển Mã'!C214)</f>
        <v>241</v>
      </c>
    </row>
    <row r="215" spans="1:4" x14ac:dyDescent="0.25">
      <c r="A215" s="62">
        <v>11</v>
      </c>
      <c r="B215" s="47" t="s">
        <v>1788</v>
      </c>
      <c r="C215" s="48" t="s">
        <v>53</v>
      </c>
      <c r="D215" s="47">
        <f>SUMIFS('VIN -MEGA'!$R:$R,'VIN -MEGA'!$J:$J,'Chuyển Mã'!B215,'VIN -MEGA'!$L:$L,'Chuyển Mã'!C215)+SUMIFS('PXK-HÓA ĐƠN'!$R:$R,'PXK-HÓA ĐƠN'!$J:$J,'Chuyển Mã'!B215,'PXK-HÓA ĐƠN'!$L:$L,'Chuyển Mã'!C215)</f>
        <v>205</v>
      </c>
    </row>
    <row r="216" spans="1:4" x14ac:dyDescent="0.25">
      <c r="A216" s="62">
        <v>12</v>
      </c>
      <c r="B216" s="47" t="s">
        <v>1788</v>
      </c>
      <c r="C216" s="48" t="s">
        <v>1760</v>
      </c>
      <c r="D216" s="47">
        <f>SUMIFS('VIN -MEGA'!$R:$R,'VIN -MEGA'!$J:$J,'Chuyển Mã'!B216,'VIN -MEGA'!$L:$L,'Chuyển Mã'!C216)+SUMIFS('PXK-HÓA ĐƠN'!$R:$R,'PXK-HÓA ĐƠN'!$J:$J,'Chuyển Mã'!B216,'PXK-HÓA ĐƠN'!$L:$L,'Chuyển Mã'!C216)</f>
        <v>0</v>
      </c>
    </row>
    <row r="217" spans="1:4" x14ac:dyDescent="0.25">
      <c r="A217" s="62">
        <v>13</v>
      </c>
      <c r="B217" s="47" t="s">
        <v>1788</v>
      </c>
      <c r="C217" s="48" t="s">
        <v>1702</v>
      </c>
      <c r="D217" s="47">
        <f>SUMIFS('VIN -MEGA'!$R:$R,'VIN -MEGA'!$J:$J,'Chuyển Mã'!B217,'VIN -MEGA'!$L:$L,'Chuyển Mã'!C217)+SUMIFS('PXK-HÓA ĐƠN'!$R:$R,'PXK-HÓA ĐƠN'!$J:$J,'Chuyển Mã'!B217,'PXK-HÓA ĐƠN'!$L:$L,'Chuyển Mã'!C217)</f>
        <v>0</v>
      </c>
    </row>
    <row r="218" spans="1:4" x14ac:dyDescent="0.25">
      <c r="A218" s="62">
        <v>14</v>
      </c>
      <c r="B218" s="47" t="s">
        <v>1788</v>
      </c>
      <c r="C218" s="48" t="s">
        <v>552</v>
      </c>
      <c r="D218" s="47">
        <f>SUMIFS('VIN -MEGA'!$R:$R,'VIN -MEGA'!$J:$J,'Chuyển Mã'!B218,'VIN -MEGA'!$L:$L,'Chuyển Mã'!C218)+SUMIFS('PXK-HÓA ĐƠN'!$R:$R,'PXK-HÓA ĐƠN'!$J:$J,'Chuyển Mã'!B218,'PXK-HÓA ĐƠN'!$L:$L,'Chuyển Mã'!C218)</f>
        <v>160</v>
      </c>
    </row>
    <row r="219" spans="1:4" x14ac:dyDescent="0.25">
      <c r="A219" s="62">
        <v>15</v>
      </c>
      <c r="B219" s="47" t="s">
        <v>1788</v>
      </c>
      <c r="C219" s="48" t="s">
        <v>564</v>
      </c>
      <c r="D219" s="47">
        <f>SUMIFS('VIN -MEGA'!$R:$R,'VIN -MEGA'!$J:$J,'Chuyển Mã'!B219,'VIN -MEGA'!$L:$L,'Chuyển Mã'!C219)+SUMIFS('PXK-HÓA ĐƠN'!$R:$R,'PXK-HÓA ĐƠN'!$J:$J,'Chuyển Mã'!B219,'PXK-HÓA ĐƠN'!$L:$L,'Chuyển Mã'!C219)</f>
        <v>0</v>
      </c>
    </row>
    <row r="220" spans="1:4" x14ac:dyDescent="0.25">
      <c r="A220" s="62">
        <v>16</v>
      </c>
      <c r="B220" s="47" t="s">
        <v>1788</v>
      </c>
      <c r="C220" s="48" t="s">
        <v>554</v>
      </c>
      <c r="D220" s="47">
        <f>SUMIFS('VIN -MEGA'!$R:$R,'VIN -MEGA'!$J:$J,'Chuyển Mã'!B220,'VIN -MEGA'!$L:$L,'Chuyển Mã'!C220)+SUMIFS('PXK-HÓA ĐƠN'!$R:$R,'PXK-HÓA ĐƠN'!$J:$J,'Chuyển Mã'!B220,'PXK-HÓA ĐƠN'!$L:$L,'Chuyển Mã'!C220)</f>
        <v>59</v>
      </c>
    </row>
    <row r="221" spans="1:4" x14ac:dyDescent="0.25">
      <c r="A221" s="62">
        <v>17</v>
      </c>
      <c r="B221" s="47" t="s">
        <v>1788</v>
      </c>
      <c r="C221" s="48" t="s">
        <v>566</v>
      </c>
      <c r="D221" s="47">
        <f>SUMIFS('VIN -MEGA'!$R:$R,'VIN -MEGA'!$J:$J,'Chuyển Mã'!B221,'VIN -MEGA'!$L:$L,'Chuyển Mã'!C221)+SUMIFS('PXK-HÓA ĐƠN'!$R:$R,'PXK-HÓA ĐƠN'!$J:$J,'Chuyển Mã'!B221,'PXK-HÓA ĐƠN'!$L:$L,'Chuyển Mã'!C221)</f>
        <v>0</v>
      </c>
    </row>
    <row r="222" spans="1:4" x14ac:dyDescent="0.25">
      <c r="A222" s="62">
        <v>18</v>
      </c>
      <c r="B222" s="47" t="s">
        <v>1788</v>
      </c>
      <c r="C222" s="48" t="s">
        <v>601</v>
      </c>
      <c r="D222" s="47">
        <f>SUMIFS('VIN -MEGA'!$R:$R,'VIN -MEGA'!$J:$J,'Chuyển Mã'!B222,'VIN -MEGA'!$L:$L,'Chuyển Mã'!C222)+SUMIFS('PXK-HÓA ĐƠN'!$R:$R,'PXK-HÓA ĐƠN'!$J:$J,'Chuyển Mã'!B222,'PXK-HÓA ĐƠN'!$L:$L,'Chuyển Mã'!C222)</f>
        <v>38</v>
      </c>
    </row>
    <row r="223" spans="1:4" x14ac:dyDescent="0.25">
      <c r="A223" s="62">
        <v>19</v>
      </c>
      <c r="B223" s="47" t="s">
        <v>1788</v>
      </c>
      <c r="C223" s="48" t="s">
        <v>549</v>
      </c>
      <c r="D223" s="47">
        <f>SUMIFS('VIN -MEGA'!$R:$R,'VIN -MEGA'!$J:$J,'Chuyển Mã'!B223,'VIN -MEGA'!$L:$L,'Chuyển Mã'!C223)+SUMIFS('PXK-HÓA ĐƠN'!$R:$R,'PXK-HÓA ĐƠN'!$J:$J,'Chuyển Mã'!B223,'PXK-HÓA ĐƠN'!$L:$L,'Chuyển Mã'!C223)</f>
        <v>0</v>
      </c>
    </row>
    <row r="224" spans="1:4" x14ac:dyDescent="0.25">
      <c r="A224" s="62">
        <v>20</v>
      </c>
      <c r="B224" s="47" t="s">
        <v>1788</v>
      </c>
      <c r="C224" s="48" t="s">
        <v>591</v>
      </c>
      <c r="D224" s="47">
        <f>SUMIFS('VIN -MEGA'!$R:$R,'VIN -MEGA'!$J:$J,'Chuyển Mã'!B224,'VIN -MEGA'!$L:$L,'Chuyển Mã'!C224)+SUMIFS('PXK-HÓA ĐƠN'!$R:$R,'PXK-HÓA ĐƠN'!$J:$J,'Chuyển Mã'!B224,'PXK-HÓA ĐƠN'!$L:$L,'Chuyển Mã'!C224)</f>
        <v>0</v>
      </c>
    </row>
    <row r="225" spans="1:4" x14ac:dyDescent="0.25">
      <c r="A225" s="62">
        <v>21</v>
      </c>
      <c r="B225" s="47" t="s">
        <v>1788</v>
      </c>
      <c r="C225" s="48" t="s">
        <v>1752</v>
      </c>
      <c r="D225" s="47">
        <f>SUMIFS('VIN -MEGA'!$R:$R,'VIN -MEGA'!$J:$J,'Chuyển Mã'!B225,'VIN -MEGA'!$L:$L,'Chuyển Mã'!C225)+SUMIFS('PXK-HÓA ĐƠN'!$R:$R,'PXK-HÓA ĐƠN'!$J:$J,'Chuyển Mã'!B225,'PXK-HÓA ĐƠN'!$L:$L,'Chuyển Mã'!C225)</f>
        <v>0</v>
      </c>
    </row>
    <row r="226" spans="1:4" x14ac:dyDescent="0.25">
      <c r="A226" s="62">
        <v>22</v>
      </c>
      <c r="B226" s="47" t="s">
        <v>1788</v>
      </c>
      <c r="C226" s="48" t="s">
        <v>599</v>
      </c>
      <c r="D226" s="47">
        <f>SUMIFS('VIN -MEGA'!$R:$R,'VIN -MEGA'!$J:$J,'Chuyển Mã'!B226,'VIN -MEGA'!$L:$L,'Chuyển Mã'!C226)+SUMIFS('PXK-HÓA ĐƠN'!$R:$R,'PXK-HÓA ĐƠN'!$J:$J,'Chuyển Mã'!B226,'PXK-HÓA ĐƠN'!$L:$L,'Chuyển Mã'!C226)</f>
        <v>46</v>
      </c>
    </row>
    <row r="227" spans="1:4" x14ac:dyDescent="0.25">
      <c r="A227" s="62">
        <v>23</v>
      </c>
      <c r="B227" s="47" t="s">
        <v>1788</v>
      </c>
      <c r="C227" s="48" t="s">
        <v>559</v>
      </c>
      <c r="D227" s="47">
        <f>SUMIFS('VIN -MEGA'!$R:$R,'VIN -MEGA'!$J:$J,'Chuyển Mã'!B227,'VIN -MEGA'!$L:$L,'Chuyển Mã'!C227)+SUMIFS('PXK-HÓA ĐƠN'!$R:$R,'PXK-HÓA ĐƠN'!$J:$J,'Chuyển Mã'!B227,'PXK-HÓA ĐƠN'!$L:$L,'Chuyển Mã'!C227)</f>
        <v>0</v>
      </c>
    </row>
    <row r="228" spans="1:4" x14ac:dyDescent="0.25">
      <c r="B228" s="47" t="s">
        <v>1788</v>
      </c>
      <c r="C228" s="48" t="s">
        <v>1714</v>
      </c>
      <c r="D228" s="47">
        <f>SUMIFS('VIN -MEGA'!$R:$R,'VIN -MEGA'!$J:$J,'Chuyển Mã'!B228,'VIN -MEGA'!$L:$L,'Chuyển Mã'!C228)+SUMIFS('PXK-HÓA ĐƠN'!$R:$R,'PXK-HÓA ĐƠN'!$J:$J,'Chuyển Mã'!B228,'PXK-HÓA ĐƠN'!$L:$L,'Chuyển Mã'!C228)</f>
        <v>0</v>
      </c>
    </row>
    <row r="229" spans="1:4" x14ac:dyDescent="0.25">
      <c r="B229" s="47" t="s">
        <v>1788</v>
      </c>
      <c r="C229" s="48" t="s">
        <v>561</v>
      </c>
      <c r="D229" s="47">
        <f>SUMIFS('VIN -MEGA'!$R:$R,'VIN -MEGA'!$J:$J,'Chuyển Mã'!B229,'VIN -MEGA'!$L:$L,'Chuyển Mã'!C229)+SUMIFS('PXK-HÓA ĐƠN'!$R:$R,'PXK-HÓA ĐƠN'!$J:$J,'Chuyển Mã'!B229,'PXK-HÓA ĐƠN'!$L:$L,'Chuyển Mã'!C229)</f>
        <v>0</v>
      </c>
    </row>
    <row r="230" spans="1:4" x14ac:dyDescent="0.25">
      <c r="B230" s="47" t="s">
        <v>1788</v>
      </c>
      <c r="C230" s="48" t="s">
        <v>7257</v>
      </c>
      <c r="D230" s="47">
        <f>SUMIFS('VIN -MEGA'!$R:$R,'VIN -MEGA'!$J:$J,'Chuyển Mã'!B230,'VIN -MEGA'!$L:$L,'Chuyển Mã'!C230)+SUMIFS('PXK-HÓA ĐƠN'!$R:$R,'PXK-HÓA ĐƠN'!$J:$J,'Chuyển Mã'!B230,'PXK-HÓA ĐƠN'!$L:$L,'Chuyển Mã'!C230)</f>
        <v>0</v>
      </c>
    </row>
    <row r="231" spans="1:4" x14ac:dyDescent="0.25">
      <c r="B231" s="47" t="s">
        <v>1788</v>
      </c>
      <c r="C231" s="48" t="s">
        <v>7258</v>
      </c>
      <c r="D231" s="47">
        <f>SUMIFS('VIN -MEGA'!$R:$R,'VIN -MEGA'!$J:$J,'Chuyển Mã'!B231,'VIN -MEGA'!$L:$L,'Chuyển Mã'!C231)+SUMIFS('PXK-HÓA ĐƠN'!$R:$R,'PXK-HÓA ĐƠN'!$J:$J,'Chuyển Mã'!B231,'PXK-HÓA ĐƠN'!$L:$L,'Chuyển Mã'!C231)</f>
        <v>51</v>
      </c>
    </row>
    <row r="232" spans="1:4" x14ac:dyDescent="0.25">
      <c r="B232" s="47" t="s">
        <v>1788</v>
      </c>
      <c r="C232" s="48" t="s">
        <v>7259</v>
      </c>
      <c r="D232" s="47">
        <f>SUMIFS('VIN -MEGA'!$R:$R,'VIN -MEGA'!$J:$J,'Chuyển Mã'!B232,'VIN -MEGA'!$L:$L,'Chuyển Mã'!C232)+SUMIFS('PXK-HÓA ĐƠN'!$R:$R,'PXK-HÓA ĐƠN'!$J:$J,'Chuyển Mã'!B232,'PXK-HÓA ĐƠN'!$L:$L,'Chuyển Mã'!C232)</f>
        <v>35</v>
      </c>
    </row>
    <row r="233" spans="1:4" x14ac:dyDescent="0.25">
      <c r="B233" s="47" t="s">
        <v>1788</v>
      </c>
      <c r="C233" s="48" t="s">
        <v>545</v>
      </c>
      <c r="D233" s="47">
        <f>SUMIFS('VIN -MEGA'!$R:$R,'VIN -MEGA'!$J:$J,'Chuyển Mã'!B233,'VIN -MEGA'!$L:$L,'Chuyển Mã'!C233)+SUMIFS('PXK-HÓA ĐƠN'!$R:$R,'PXK-HÓA ĐƠN'!$J:$J,'Chuyển Mã'!B233,'PXK-HÓA ĐƠN'!$L:$L,'Chuyển Mã'!C233)</f>
        <v>72</v>
      </c>
    </row>
    <row r="234" spans="1:4" x14ac:dyDescent="0.25">
      <c r="B234" s="47" t="s">
        <v>1788</v>
      </c>
      <c r="C234" s="48" t="s">
        <v>7260</v>
      </c>
      <c r="D234" s="47">
        <f>SUMIFS('VIN -MEGA'!$R:$R,'VIN -MEGA'!$J:$J,'Chuyển Mã'!B234,'VIN -MEGA'!$L:$L,'Chuyển Mã'!C234)+SUMIFS('PXK-HÓA ĐƠN'!$R:$R,'PXK-HÓA ĐƠN'!$J:$J,'Chuyển Mã'!B234,'PXK-HÓA ĐƠN'!$L:$L,'Chuyển Mã'!C234)</f>
        <v>0</v>
      </c>
    </row>
    <row r="235" spans="1:4" x14ac:dyDescent="0.25">
      <c r="B235" s="47" t="s">
        <v>1788</v>
      </c>
      <c r="C235" s="48" t="s">
        <v>7261</v>
      </c>
      <c r="D235" s="47">
        <f>SUMIFS('VIN -MEGA'!$R:$R,'VIN -MEGA'!$J:$J,'Chuyển Mã'!B235,'VIN -MEGA'!$L:$L,'Chuyển Mã'!C235)+SUMIFS('PXK-HÓA ĐƠN'!$R:$R,'PXK-HÓA ĐƠN'!$J:$J,'Chuyển Mã'!B235,'PXK-HÓA ĐƠN'!$L:$L,'Chuyển Mã'!C235)</f>
        <v>202</v>
      </c>
    </row>
    <row r="236" spans="1:4" x14ac:dyDescent="0.25">
      <c r="B236" s="47" t="s">
        <v>1788</v>
      </c>
      <c r="C236" s="48" t="s">
        <v>7646</v>
      </c>
      <c r="D236" s="47">
        <f>SUMIFS('VIN -MEGA'!$R:$R,'VIN -MEGA'!$J:$J,'Chuyển Mã'!B236,'VIN -MEGA'!$L:$L,'Chuyển Mã'!C236)+SUMIFS('PXK-HÓA ĐƠN'!$R:$R,'PXK-HÓA ĐƠN'!$J:$J,'Chuyển Mã'!B236,'PXK-HÓA ĐƠN'!$L:$L,'Chuyển Mã'!C236)</f>
        <v>5</v>
      </c>
    </row>
  </sheetData>
  <sheetCalcPr fullCalcOnLoad="1"/>
  <mergeCells count="3">
    <mergeCell ref="G37:H37"/>
    <mergeCell ref="R1:S1"/>
    <mergeCell ref="U1:V1"/>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1 f 2 9 0 5 - 6 8 e 9 - 4 f 6 a - a 0 6 8 - b 7 c 5 f 7 6 e c 1 8 c "   x m l n s = " h t t p : / / s c h e m a s . m i c r o s o f t . c o m / D a t a M a s h u p " > A A A A A J M E A A B Q S w M E F A A C A A g A t X F D X P C T X a a j A A A A 9 g A A A B I A H A B D b 2 5 m a W c v U G F j a 2 F n Z S 5 4 b W w g o h g A K K A U A A A A A A A A A A A A A A A A A A A A A A A A A A A A h Y 8 x D o I w G I W v Q r r T l r I Q 8 l M G V z E m J s S 1 K R U a o R h a K H d z 8 E h e Q Y y i b o 7 v e 9 / w 3 v 1 6 g 3 z u 2 m B S g 9 W 9 y V C E K Q q U k X 2 l T Z 2 h 0 Z 3 C B O U c 9 k K e R a 2 C R T Y 2 n W 2 V o c a 5 S 0 q I 9 x 7 7 G P d D T R i l E T k W 2 4 N s V C f Q R 9 b / 5 V A b 6 4 S R C n E o X 2 M 4 w 1 H M c M w S T I G s E A p t v g J b 9 j 7 b H w i b s X X j o P i k w 3 I H Z I 1 A 3 h / 4 A 1 B L A w Q U A A I A C A C 1 c U N 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X F D X H w T V 3 S O A Q A A a A Q A A B M A H A B G b 3 J t d W x h c y 9 T Z W N 0 a W 9 u M S 5 t I K I Y A C i g F A A A A A A A A A A A A A A A A A A A A A A A A A A A A K 2 T z W r C Q B S F 9 w H f 4 R I 3 S Q m C p X R T X E g s W g p u D L Q g R S Y 6 T Y L J j C Q z U A k u u u q 2 v o F S u i x 0 V 2 g W X S i + R 9 6 k E 6 f B X 1 C K W W R g z r n n h v v d R L j L P E q g J c / y V U E p K J G L Q t y D G m K o Y 7 k c K u B j V l B A P C 3 K w y 4 W N 9 d P X e y X T B 6 G m L A 7 G v Z t S v u a H r e b K M A V N a 9 V H 0 Z t k x I m T A + G j C i q p o u I I x p Y w w F W R Z a F b B + X r B C R 6 J G G g U l 9 H p B M j D T Z z 4 h j t e n M J k N w P E T B n U 2 I o x r A h A V 6 i O G R A b l h P l 5 M i X S A d q b v u O a v m e 5 4 s 2 k u E R 7 Y O F y K V l b n A v P S 5 J k I / Y a w y 4 t S 9 i V S X t 4 D c 3 n 6 / Q N 1 q 2 7 t 8 a T J F / h p 8 g J s 9 p F l S b N m y T M S 7 3 c G t 4 2 q q W 8 W j / S C 4 p G 9 I 9 q A U m t 0 7 v k Q k 3 9 R y Y t P j e X Q 1 A / C W 2 G B C P G / q e 1 O t 5 U m Y / A X n 2 n y t g z Z k j f g b o M 5 i m 3 X 9 U R j B n 1 X c O I n x H v M / h y 5 A t X B A J N e e e 8 C S G Y m D W y P Y C 3 O f 0 N j t T f r T W T Z e n Z R z d O 1 c 1 0 9 X Y t f U E s B A i 0 A F A A C A A g A t X F D X P C T X a a j A A A A 9 g A A A B I A A A A A A A A A A A A A A A A A A A A A A E N v b m Z p Z y 9 Q Y W N r Y W d l L n h t b F B L A Q I t A B Q A A g A I A L V x Q 1 w P y u m r p A A A A O k A A A A T A A A A A A A A A A A A A A A A A O 8 A A A B b Q 2 9 u d G V u d F 9 U e X B l c 1 0 u e G 1 s U E s B A i 0 A F A A C A A g A t X F D X H w T V 3 S O A Q A A a A Q A A B M A A A A A A A A A A A A A A A A A 4 A E A A E Z v c m 1 1 b G F z L 1 N l Y 3 R p b 2 4 x L m 1 Q S w U G A A A A A A M A A w D C A A A A u 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i Q A A A A A A A A M J 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F 0 Y V 9 U a H U 8 L 0 l 0 Z W 1 Q Y X R o P j w v S X R l b U x v Y 2 F 0 a W 9 u P j x T d G F i b G V F b n R y a W V z P j x F b n R y e S B U e X B l P S J J c 1 B y a X Z h d G U i I F Z h b H V l P S J s M C I g L z 4 8 R W 5 0 c n k g V H l w Z T 0 i U X V l c n l J R C I g V m F s d W U 9 I n M z M z d k N G U 0 Z i 1 h O W U 3 L T R l O W I t Y T U w N C 0 w Z D M x M D R m N G Q 2 N T g 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Z p b G x F c n J v c k N v Z G U i I F Z h b H V l P S J z V W 5 r b m 9 3 b i I g L z 4 8 R W 5 0 c n k g V H l w Z T 0 i Q W R k Z W R U b 0 R h d G F N b 2 R l b C I g V m F s d W U 9 I m w w I i A v P j x F b n R y e S B U e X B l P S J G a W x s T G F z d F V w Z G F 0 Z W Q i I F Z h b H V l P S J k M j A y N i 0 w M i 0 w M 1 Q w N j o 1 N z o w O S 4 5 N T M 1 N D A 0 W i I g L z 4 8 R W 5 0 c n k g V H l w Z T 0 i R m l s b F N 0 Y X R 1 c y I g V m F s d W U 9 I n N D b 2 1 w b G V 0 Z S I g L z 4 8 L 1 N 0 Y W J s Z U V u d H J p Z X M + P C 9 J d G V t P j x J d G V t P j x J d G V t T G 9 j Y X R p b 2 4 + P E l 0 Z W 1 U e X B l P k Z v c m 1 1 b G E 8 L 0 l 0 Z W 1 U e X B l P j x J d G V t U G F 0 a D 5 T Z W N 0 a W 9 u M S 9 E Y X R h X 1 R o d S 9 T b 3 V y Y 2 U 8 L 0 l 0 Z W 1 Q Y X R o P j w v S X R l b U x v Y 2 F 0 a W 9 u P j x T d G F i b G V F b n R y a W V z I C 8 + P C 9 J d G V t P j x J d G V t P j x J d G V t T G 9 j Y X R p b 2 4 + P E l 0 Z W 1 U e X B l P k Z v c m 1 1 b G E 8 L 0 l 0 Z W 1 U e X B l P j x J d G V t U G F 0 a D 5 T Z W N 0 a W 9 u M S 9 E Y X R h X 1 R o d S 9 D a G F u Z 2 V k J T I w V H l w Z T w v S X R l b V B h d G g + P C 9 J d G V t T G 9 j Y X R p b 2 4 + P F N 0 Y W J s Z U V u d H J p Z X M g L z 4 8 L 0 l 0 Z W 0 + P E l 0 Z W 0 + P E l 0 Z W 1 M b 2 N h d G l v b j 4 8 S X R l b V R 5 c G U + R m 9 y b X V s Y T w v S X R l b V R 5 c G U + P E l 0 Z W 1 Q Y X R o P l N l Y 3 R p b 2 4 x L 0 R E S F 9 Y d X l 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h i Z D g x Y T h m L T Z h M j Q t N G F l Z S 1 h Z T Z k L T l i N G E 0 N j Y z O D h j O 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2 L T A y L T A z V D A 2 O j U 3 O j A 5 L j k 1 M z U 0 M D R a I i A v P j x F b n R y e S B U e X B l P S J G a W x s U 3 R h d H V z I i B W Y W x 1 Z T 0 i c 0 N v b X B s Z X R l I i A v P j w v U 3 R h Y m x l R W 5 0 c m l l c z 4 8 L 0 l 0 Z W 0 + P E l 0 Z W 0 + P E l 0 Z W 1 M b 2 N h d G l v b j 4 8 S X R l b V R 5 c G U + R m 9 y b X V s Y T w v S X R l b V R 5 c G U + P E l 0 Z W 1 Q Y X R o P l N l Y 3 R p b 2 4 x L 0 R E S F 9 Y d X l l b i 9 T b 3 V y Y 2 U 8 L 0 l 0 Z W 1 Q Y X R o P j w v S X R l b U x v Y 2 F 0 a W 9 u P j x T d G F i b G V F b n R y a W V z I C 8 + P C 9 J d G V t P j x J d G V t P j x J d G V t T G 9 j Y X R p b 2 4 + P E l 0 Z W 1 U e X B l P k Z v c m 1 1 b G E 8 L 0 l 0 Z W 1 U e X B l P j x J d G V t U G F 0 a D 5 T Z W N 0 a W 9 u M S 9 E R E h f W H V 5 Z W 4 v Q 2 h h b m d l Z C U y M F R 5 c G U 8 L 0 l 0 Z W 1 Q Y X R o P j w v S X R l b U x v Y 2 F 0 a W 9 u P j x T d G F i b G V F b n R y a W V z I C 8 + P C 9 J d G V t P j x J d G V t P j x J d G V t T G 9 j Y X R p b 2 4 + P E l 0 Z W 1 U e X B l P k Z v c m 1 1 b G E 8 L 0 l 0 Z W 1 U e X B l P j x J d G V t U G F 0 a D 5 T Z W N 0 a W 9 u M S 9 B c H B l b m Q x P C 9 J d G V t U G F 0 a D 4 8 L 0 l 0 Z W 1 M b 2 N h d G l v b j 4 8 U 3 R h Y m x l R W 5 0 c m l l c z 4 8 R W 5 0 c n k g V H l w Z T 0 i S X N Q c m l 2 Y X R l I i B W Y W x 1 Z T 0 i b D A i I C 8 + P E V u d H J 5 I F R 5 c G U 9 I l F 1 Z X J 5 S U Q i I F Z h b H V l P S J z N 2 V l N z Q 4 N T M t M z g x M y 0 0 M D U 4 L W E w N m I t N z B m Z G F l O D k 4 Y j R l 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Y t M D I t M D N U M D Y 6 N T c 6 M D k u O T U z N T Q w N F o i I C 8 + P E V u d H J 5 I F R 5 c G U 9 I k Z p b G x T d G F 0 d X M i I F Z h b H V l P S J z Q 2 9 t c G x l d G U i I C 8 + P C 9 T d G F i b G V F b n R y a W V z P j w v S X R l b T 4 8 S X R l b T 4 8 S X R l b U x v Y 2 F 0 a W 9 u P j x J d G V t V H l w Z T 5 G b 3 J t d W x h P C 9 J d G V t V H l w Z T 4 8 S X R l b V B h d G g + U 2 V j d G l v b j E v Q X B w Z W 5 k M S 9 T b 3 V y Y 2 U 8 L 0 l 0 Z W 1 Q Y X R o P j w v S X R l b U x v Y 2 F 0 a W 9 u P j x T d G F i b G V F b n R y a W V z I C 8 + P C 9 J d G V t P j x J d G V t P j x J d G V t T G 9 j Y X R p b 2 4 + P E l 0 Z W 1 U e X B l P k Z v c m 1 1 b G E 8 L 0 l 0 Z W 1 U e X B l P j x J d G V t U G F 0 a D 5 T Z W N 0 a W 9 u M S 9 B c H B l b m Q x J T I w K D I p P C 9 J d G V t U G F 0 a D 4 8 L 0 l 0 Z W 1 M b 2 N h d G l v b j 4 8 U 3 R h Y m x l R W 5 0 c m l l c z 4 8 R W 5 0 c n k g V H l w Z T 0 i S X N Q c m l 2 Y X R l I i B W Y W x 1 Z T 0 i b D A i I C 8 + P E V u d H J 5 I F R 5 c G U 9 I l F 1 Z X J 5 S U Q i I F Z h b H V l P S J z M D R k Z m Z k M W M t Y z N l O C 0 0 Z T V m L W F j N m E t N 2 F k N 2 Q 5 N T U 0 M j R l I i A v P j x F b n R y e S B U e X B l P S J G a W x s R W 5 h Y m x l Z C I g V m F s d W U 9 I m w w I i A v P j x F b n R y e S B U e X B l P S J G a W x s T 2 J q Z W N 0 V H l w Z S I g V m F s d W U 9 I n N Q a X Z v d F 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Q a X Z v d E 9 i a m V j d E 5 h b W U i I F Z h b H V l P S J z Q k M g V E 9 O R y B T T C F Q a X Z v d F R h Y m x l M S I g L z 4 8 R W 5 0 c n k g V H l w Z T 0 i R m l s b G V k Q 2 9 t c G x l d G V S Z X N 1 b H R U b 1 d v c m t z a G V l d C I g V m F s d W U 9 I m w w I i A v P j x F b n R y e S B U e X B l P S J M b 2 F k Z W R U b 0 F u Y W x 5 c 2 l z U 2 V y d m l j Z X M i I F Z h b H V l P S J s M C I g L z 4 8 R W 5 0 c n k g V H l w Z T 0 i R m l s b E V y c m 9 y Q 2 9 1 b n Q i I F Z h b H V l P S J s N j A i I C 8 + P E V u d H J 5 I F R 5 c G U 9 I k Z p b G x M Y X N 0 V X B k Y X R l Z C I g V m F s d W U 9 I m Q y M D I 2 L T A y L T A z V D A 2 O j U 3 O j E w L j c 1 M j I y M T B a I i A v P j x F b n R y e S B U e X B l P S J G a W x s Q 2 9 s d W 1 u V H l w Z X M i I F Z h b H V l P S J z Q 1 F B Q U N R Q U F B Q U F B Q U F B Q U F B Q U F B Q U F B Q U F V R E F B Q U F B d 0 1 B I i A v P j x F b n R y e S B U e X B l P S J G a W x s Q 2 9 s d W 1 u T m F t Z X M i I F Z h b H V l P S J z W y Z x d W 9 0 O 0 5 n w 6 B 5 I M S R x q F u I G j D o G 5 n I C g q K S Z x d W 9 0 O y w m c X V v d D t T 4 b u R I M S R x q F u I G j D o G 5 n I C g q K S Z x d W 9 0 O y w m c X V v d D t U w 6 x u a C B 0 c u G 6 o W 5 n J n F 1 b 3 Q 7 L C Z x d W 9 0 O 0 5 n w 6 B 5 I G d p Y W 8 g a M O g b m c m c X V v d D s s J n F 1 b 3 Q 7 x J D h u 4 t h I M S R a e G 7 g 2 0 g Z 2 l h b y B o w 6 B u Z y Z x d W 9 0 O y w m c X V v d D t U w 6 1 u a C B n a c O h I H R o w 6 B u a C Z x d W 9 0 O y w m c X V v d D t N w 6 M g a 2 j D o W N o I G j D o G 5 n I C g q K S Z x d W 9 0 O y w m c X V v d D t U w 6 p u I G t o w 6 F j a C B o w 6 B u Z y Z x d W 9 0 O y w m c X V v d D t E a e G 7 h W 4 g Z 2 n h u q N p J n F 1 b 3 Q 7 L C Z x d W 9 0 O 0 5 W I G L D o W 4 g a M O g b m c m c X V v d D s s J n F 1 b 3 Q 7 T c O j I G j D o G 5 n I C g q K S Z x d W 9 0 O y w m c X V v d D t U w 6 p u I G j D o G 5 n J n F 1 b 3 Q 7 L C Z x d W 9 0 O 0 j D o G 5 n I G t o d X n h u r 9 u I G 3 h u q F p J n F 1 b 3 Q 7 L C Z x d W 9 0 O 0 3 D o y B r a G 8 m c X V v d D s s J n F 1 b 3 Q 7 U + G 7 k S B s w 7 Q m c X V v d D s s J n F 1 b 3 Q 7 S O G 6 o W 4 g c + G 7 r S B k 4 b u l b m c m c X V v d D s s J n F 1 b 3 Q 7 x J B W V C Z x d W 9 0 O y w m c X V v d D t T 4 b u R I G z G s O G 7 o 2 5 n J n F 1 b 3 Q 7 L C Z x d W 9 0 O 8 S Q x q F u I G d p w 6 E g c 2 F 1 I H R o d e G 6 v y Z x d W 9 0 O y w m c X V v d D v E k M a h b i B n a c O h J n F 1 b 3 Q 7 L C Z x d W 9 0 O 1 R o w 6 B u a C B 0 a e G 7 g W 4 m c X V v d D s s J n F 1 b 3 Q 7 V O G 7 t y B s 4 b u H I E N L J n F 1 b 3 Q 7 L C Z x d W 9 0 O 1 R p 4 b u B b i B j a G n h u r 9 0 I G t o 4 b q l d S Z x d W 9 0 O y w m c X V v d D s l I H R o d e G 6 v y B H V E d U J n F 1 b 3 Q 7 L C Z x d W 9 0 O 1 T h u 7 c g b O G 7 h y B 0 w 6 1 u a C B 0 a H X h u r 8 g K F R o d e G 6 v y B z d e G 6 p X Q g S 0 h B Q y k m c X V v d D s s J n F 1 b 3 Q 7 V G n h u 4 F u I H R o d e G 6 v y B H V E d U J n F 1 b 3 Q 7 L C Z x d W 9 0 O 1 P h u 5 E g b m f D o H k g x J H G s O G 7 o 2 M g b u G 7 o y Z x d W 9 0 O 1 0 i I C 8 + P E V u d H J 5 I F R 5 c G U 9 I k Z p b G x T d G F 0 d X M i I F Z h b H V l P S J z Q 2 9 t c G x l d G U i I C 8 + P E V u d H J 5 I F R 5 c G U 9 I k Z p b G x F c n J v c k N v Z G U i I F Z h b H V l P S J z V W 5 r b m 9 3 b i I g L z 4 8 R W 5 0 c n k g V H l w Z T 0 i R m l s b E N v d W 5 0 I i B W Y W x 1 Z T 0 i b D E y M D k i I C 8 + P E V u d H J 5 I F R 5 c G U 9 I k F k Z G V k V G 9 E Y X R h T W 9 k Z W w i I F Z h b H V l P S J s M C I g L z 4 8 R W 5 0 c n k g V H l w Z T 0 i U m V s Y X R p b 2 5 z a G l w S W 5 m b 0 N v b n R h a W 5 l c i I g V m F s d W U 9 I n N 7 J n F 1 b 3 Q 7 Y 2 9 s d W 1 u Q 2 9 1 b n Q m c X V v d D s 6 M j c s J n F 1 b 3 Q 7 a 2 V 5 Q 2 9 s d W 1 u T m F t Z X M m c X V v d D s 6 W 1 0 s J n F 1 b 3 Q 7 c X V l c n l S Z W x h d G l v b n N o a X B z J n F 1 b 3 Q 7 O l t d L C Z x d W 9 0 O 2 N v b H V t b k l k Z W 5 0 a X R p Z X M m c X V v d D s 6 W y Z x d W 9 0 O 1 N l Y 3 R p b 2 4 x L 0 F w c G V u Z D E g K D I p L 1 N v d X J j Z S 5 7 T m f D o H k g x J H G o W 4 g a M O g b m c g K C o p L D B 9 J n F 1 b 3 Q 7 L C Z x d W 9 0 O 1 N l Y 3 R p b 2 4 x L 0 F w c G V u Z D E g K D I p L 1 N v d X J j Z S 5 7 U + G 7 k S D E k c a h b i B o w 6 B u Z y A o K i k s M X 0 m c X V v d D s s J n F 1 b 3 Q 7 U 2 V j d G l v b j E v Q X B w Z W 5 k M S A o M i k v U 2 9 1 c m N l L n t U w 6 x u a C B 0 c u G 6 o W 5 n L D J 9 J n F 1 b 3 Q 7 L C Z x d W 9 0 O 1 N l Y 3 R p b 2 4 x L 0 F w c G V u Z D E g K D I p L 1 N v d X J j Z S 5 7 T m f D o H k g Z 2 l h b y B o w 6 B u Z y w z f S Z x d W 9 0 O y w m c X V v d D t T Z W N 0 a W 9 u M S 9 B c H B l b m Q x I C g y K S 9 T b 3 V y Y 2 U u e 8 S Q 4 b u L Y S D E k W n h u 4 N t I G d p Y W 8 g a M O g b m c s N H 0 m c X V v d D s s J n F 1 b 3 Q 7 U 2 V j d G l v b j E v Q X B w Z W 5 k M S A o M i k v U 2 9 1 c m N l L n t U w 6 1 u a C B n a c O h I H R o w 6 B u a C w 1 f S Z x d W 9 0 O y w m c X V v d D t T Z W N 0 a W 9 u M S 9 B c H B l b m Q x I C g y K S 9 T b 3 V y Y 2 U u e 0 3 D o y B r a M O h Y 2 g g a M O g b m c g K C o p L D Z 9 J n F 1 b 3 Q 7 L C Z x d W 9 0 O 1 N l Y 3 R p b 2 4 x L 0 F w c G V u Z D E g K D I p L 1 N v d X J j Z S 5 7 V M O q b i B r a M O h Y 2 g g a M O g b m c s N 3 0 m c X V v d D s s J n F 1 b 3 Q 7 U 2 V j d G l v b j E v Q X B w Z W 5 k M S A o M i k v U 2 9 1 c m N l L n t E a e G 7 h W 4 g Z 2 n h u q N p L D h 9 J n F 1 b 3 Q 7 L C Z x d W 9 0 O 1 N l Y 3 R p b 2 4 x L 0 F w c G V u Z D E g K D I p L 1 N v d X J j Z S 5 7 T l Y g Y s O h b i B o w 6 B u Z y w 5 f S Z x d W 9 0 O y w m c X V v d D t T Z W N 0 a W 9 u M S 9 B c H B l b m Q x I C g y K S 9 T b 3 V y Y 2 U u e 0 3 D o y B o w 6 B u Z y A o K i k s M T B 9 J n F 1 b 3 Q 7 L C Z x d W 9 0 O 1 N l Y 3 R p b 2 4 x L 0 F w c G V u Z D E g K D I p L 1 N v d X J j Z S 5 7 V M O q b i B o w 6 B u Z y w x M X 0 m c X V v d D s s J n F 1 b 3 Q 7 U 2 V j d G l v b j E v Q X B w Z W 5 k M S A o M i k v U 2 9 1 c m N l L n t I w 6 B u Z y B r a H V 5 4 b q / b i B t 4 b q h a S w x M n 0 m c X V v d D s s J n F 1 b 3 Q 7 U 2 V j d G l v b j E v Q X B w Z W 5 k M S A o M i k v U 2 9 1 c m N l L n t N w 6 M g a 2 h v L D E z f S Z x d W 9 0 O y w m c X V v d D t T Z W N 0 a W 9 u M S 9 B c H B l b m Q x I C g y K S 9 T b 3 V y Y 2 U u e 1 P h u 5 E g b M O 0 L D E 0 f S Z x d W 9 0 O y w m c X V v d D t T Z W N 0 a W 9 u M S 9 B c H B l b m Q x I C g y K S 9 T b 3 V y Y 2 U u e 0 j h u q F u I H P h u 6 0 g Z O G 7 p W 5 n L D E 1 f S Z x d W 9 0 O y w m c X V v d D t T Z W N 0 a W 9 u M S 9 B c H B l b m Q x I C g y K S 9 T b 3 V y Y 2 U u e 8 S Q V l Q s M T Z 9 J n F 1 b 3 Q 7 L C Z x d W 9 0 O 1 N l Y 3 R p b 2 4 x L 0 F w c G V u Z D E g K D I p L 1 N v d X J j Z S 5 7 U + G 7 k S B s x r D h u 6 N u Z y w x N 3 0 m c X V v d D s s J n F 1 b 3 Q 7 U 2 V j d G l v b j E v Q X B w Z W 5 k M S A o M i k v U 2 9 1 c m N l L n v E k M a h b i B n a c O h I H N h d S B 0 a H X h u r 8 s M T h 9 J n F 1 b 3 Q 7 L C Z x d W 9 0 O 1 N l Y 3 R p b 2 4 x L 0 F w c G V u Z D E g K D I p L 1 N v d X J j Z S 5 7 x J D G o W 4 g Z 2 n D o S w x O X 0 m c X V v d D s s J n F 1 b 3 Q 7 U 2 V j d G l v b j E v Q X B w Z W 5 k M S A o M i k v U 2 9 1 c m N l L n t U a M O g b m g g d G n h u 4 F u L D I w f S Z x d W 9 0 O y w m c X V v d D t T Z W N 0 a W 9 u M S 9 B c H B l b m Q x I C g y K S 9 T b 3 V y Y 2 U u e 1 T h u 7 c g b O G 7 h y B D S y w y M X 0 m c X V v d D s s J n F 1 b 3 Q 7 U 2 V j d G l v b j E v Q X B w Z W 5 k M S A o M i k v U 2 9 1 c m N l L n t U a e G 7 g W 4 g Y 2 h p 4 b q / d C B r a O G 6 p X U s M j J 9 J n F 1 b 3 Q 7 L C Z x d W 9 0 O 1 N l Y 3 R p b 2 4 x L 0 F w c G V u Z D E g K D I p L 1 N v d X J j Z S 5 7 J S B 0 a H X h u r 8 g R 1 R H V C w y M 3 0 m c X V v d D s s J n F 1 b 3 Q 7 U 2 V j d G l v b j E v Q X B w Z W 5 k M S A o M i k v U 2 9 1 c m N l L n t U 4 b u 3 I G z h u 4 c g d M O t b m g g d G h 1 4 b q / I C h U a H X h u r 8 g c 3 X h u q V 0 I E t I Q U M p L D I 0 f S Z x d W 9 0 O y w m c X V v d D t T Z W N 0 a W 9 u M S 9 B c H B l b m Q x I C g y K S 9 T b 3 V y Y 2 U u e 1 R p 4 b u B b i B 0 a H X h u r 8 g R 1 R H V C w y N X 0 m c X V v d D s s J n F 1 b 3 Q 7 U 2 V j d G l v b j E v Q X B w Z W 5 k M S A o M i k v U 2 9 1 c m N l L n t T 4 b u R I G 5 n w 6 B 5 I M S R x r D h u 6 N j I G 7 h u 6 M s M j Z 9 J n F 1 b 3 Q 7 X S w m c X V v d D t D b 2 x 1 b W 5 D b 3 V u d C Z x d W 9 0 O z o y N y w m c X V v d D t L Z X l D b 2 x 1 b W 5 O Y W 1 l c y Z x d W 9 0 O z p b X S w m c X V v d D t D b 2 x 1 b W 5 J Z G V u d G l 0 a W V z J n F 1 b 3 Q 7 O l s m c X V v d D t T Z W N 0 a W 9 u M S 9 B c H B l b m Q x I C g y K S 9 T b 3 V y Y 2 U u e 0 5 n w 6 B 5 I M S R x q F u I G j D o G 5 n I C g q K S w w f S Z x d W 9 0 O y w m c X V v d D t T Z W N 0 a W 9 u M S 9 B c H B l b m Q x I C g y K S 9 T b 3 V y Y 2 U u e 1 P h u 5 E g x J H G o W 4 g a M O g b m c g K C o p L D F 9 J n F 1 b 3 Q 7 L C Z x d W 9 0 O 1 N l Y 3 R p b 2 4 x L 0 F w c G V u Z D E g K D I p L 1 N v d X J j Z S 5 7 V M O s b m g g d H L h u q F u Z y w y f S Z x d W 9 0 O y w m c X V v d D t T Z W N 0 a W 9 u M S 9 B c H B l b m Q x I C g y K S 9 T b 3 V y Y 2 U u e 0 5 n w 6 B 5 I G d p Y W 8 g a M O g b m c s M 3 0 m c X V v d D s s J n F 1 b 3 Q 7 U 2 V j d G l v b j E v Q X B w Z W 5 k M S A o M i k v U 2 9 1 c m N l L n v E k O G 7 i 2 E g x J F p 4 b u D b S B n a W F v I G j D o G 5 n L D R 9 J n F 1 b 3 Q 7 L C Z x d W 9 0 O 1 N l Y 3 R p b 2 4 x L 0 F w c G V u Z D E g K D I p L 1 N v d X J j Z S 5 7 V M O t b m g g Z 2 n D o S B 0 a M O g b m g s N X 0 m c X V v d D s s J n F 1 b 3 Q 7 U 2 V j d G l v b j E v Q X B w Z W 5 k M S A o M i k v U 2 9 1 c m N l L n t N w 6 M g a 2 j D o W N o I G j D o G 5 n I C g q K S w 2 f S Z x d W 9 0 O y w m c X V v d D t T Z W N 0 a W 9 u M S 9 B c H B l b m Q x I C g y K S 9 T b 3 V y Y 2 U u e 1 T D q m 4 g a 2 j D o W N o I G j D o G 5 n L D d 9 J n F 1 b 3 Q 7 L C Z x d W 9 0 O 1 N l Y 3 R p b 2 4 x L 0 F w c G V u Z D E g K D I p L 1 N v d X J j Z S 5 7 R G n h u 4 V u I G d p 4 b q j a S w 4 f S Z x d W 9 0 O y w m c X V v d D t T Z W N 0 a W 9 u M S 9 B c H B l b m Q x I C g y K S 9 T b 3 V y Y 2 U u e 0 5 W I G L D o W 4 g a M O g b m c s O X 0 m c X V v d D s s J n F 1 b 3 Q 7 U 2 V j d G l v b j E v Q X B w Z W 5 k M S A o M i k v U 2 9 1 c m N l L n t N w 6 M g a M O g b m c g K C o p L D E w f S Z x d W 9 0 O y w m c X V v d D t T Z W N 0 a W 9 u M S 9 B c H B l b m Q x I C g y K S 9 T b 3 V y Y 2 U u e 1 T D q m 4 g a M O g b m c s M T F 9 J n F 1 b 3 Q 7 L C Z x d W 9 0 O 1 N l Y 3 R p b 2 4 x L 0 F w c G V u Z D E g K D I p L 1 N v d X J j Z S 5 7 S M O g b m c g a 2 h 1 e e G 6 v 2 4 g b e G 6 o W k s M T J 9 J n F 1 b 3 Q 7 L C Z x d W 9 0 O 1 N l Y 3 R p b 2 4 x L 0 F w c G V u Z D E g K D I p L 1 N v d X J j Z S 5 7 T c O j I G t o b y w x M 3 0 m c X V v d D s s J n F 1 b 3 Q 7 U 2 V j d G l v b j E v Q X B w Z W 5 k M S A o M i k v U 2 9 1 c m N l L n t T 4 b u R I G z D t C w x N H 0 m c X V v d D s s J n F 1 b 3 Q 7 U 2 V j d G l v b j E v Q X B w Z W 5 k M S A o M i k v U 2 9 1 c m N l L n t I 4 b q h b i B z 4 b u t I G T h u 6 V u Z y w x N X 0 m c X V v d D s s J n F 1 b 3 Q 7 U 2 V j d G l v b j E v Q X B w Z W 5 k M S A o M i k v U 2 9 1 c m N l L n v E k F Z U L D E 2 f S Z x d W 9 0 O y w m c X V v d D t T Z W N 0 a W 9 u M S 9 B c H B l b m Q x I C g y K S 9 T b 3 V y Y 2 U u e 1 P h u 5 E g b M a w 4 b u j b m c s M T d 9 J n F 1 b 3 Q 7 L C Z x d W 9 0 O 1 N l Y 3 R p b 2 4 x L 0 F w c G V u Z D E g K D I p L 1 N v d X J j Z S 5 7 x J D G o W 4 g Z 2 n D o S B z Y X U g d G h 1 4 b q / L D E 4 f S Z x d W 9 0 O y w m c X V v d D t T Z W N 0 a W 9 u M S 9 B c H B l b m Q x I C g y K S 9 T b 3 V y Y 2 U u e 8 S Q x q F u I G d p w 6 E s M T l 9 J n F 1 b 3 Q 7 L C Z x d W 9 0 O 1 N l Y 3 R p b 2 4 x L 0 F w c G V u Z D E g K D I p L 1 N v d X J j Z S 5 7 V G j D o G 5 o I H R p 4 b u B b i w y M H 0 m c X V v d D s s J n F 1 b 3 Q 7 U 2 V j d G l v b j E v Q X B w Z W 5 k M S A o M i k v U 2 9 1 c m N l L n t U 4 b u 3 I G z h u 4 c g Q 0 s s M j F 9 J n F 1 b 3 Q 7 L C Z x d W 9 0 O 1 N l Y 3 R p b 2 4 x L 0 F w c G V u Z D E g K D I p L 1 N v d X J j Z S 5 7 V G n h u 4 F u I G N o a e G 6 v 3 Q g a 2 j h u q V 1 L D I y f S Z x d W 9 0 O y w m c X V v d D t T Z W N 0 a W 9 u M S 9 B c H B l b m Q x I C g y K S 9 T b 3 V y Y 2 U u e y U g d G h 1 4 b q / I E d U R 1 Q s M j N 9 J n F 1 b 3 Q 7 L C Z x d W 9 0 O 1 N l Y 3 R p b 2 4 x L 0 F w c G V u Z D E g K D I p L 1 N v d X J j Z S 5 7 V O G 7 t y B s 4 b u H I H T D r W 5 o I H R o d e G 6 v y A o V G h 1 4 b q / I H N 1 4 b q l d C B L S E F D K S w y N H 0 m c X V v d D s s J n F 1 b 3 Q 7 U 2 V j d G l v b j E v Q X B w Z W 5 k M S A o M i k v U 2 9 1 c m N l L n t U a e G 7 g W 4 g d G h 1 4 b q / I E d U R 1 Q s M j V 9 J n F 1 b 3 Q 7 L C Z x d W 9 0 O 1 N l Y 3 R p b 2 4 x L 0 F w c G V u Z D E g K D I p L 1 N v d X J j Z S 5 7 U + G 7 k S B u Z 8 O g e S D E k c a w 4 b u j Y y B u 4 b u j L D I 2 f S Z x d W 9 0 O 1 0 s J n F 1 b 3 Q 7 U m V s Y X R p b 2 5 z a G l w S W 5 m b y Z x d W 9 0 O z p b X X 0 i I C 8 + P C 9 T d G F i b G V F b n R y a W V z P j w v S X R l b T 4 8 S X R l b T 4 8 S X R l b U x v Y 2 F 0 a W 9 u P j x J d G V t V H l w Z T 5 G b 3 J t d W x h P C 9 J d G V t V H l w Z T 4 8 S X R l b V B h d G g + U 2 V j d G l v b j E v Q X B w Z W 5 k M S U y M C g y K S 9 T b 3 V y Y 2 U 8 L 0 l 0 Z W 1 Q Y X R o P j w v S X R l b U x v Y 2 F 0 a W 9 u P j x T d G F i b G V F b n R y a W V z I C 8 + P C 9 J d G V t P j w v S X R l b X M + P C 9 M b 2 N h b F B h Y 2 t h Z 2 V N Z X R h Z G F 0 Y U Z p b G U + F g A A A F B L B Q Y A A A A A A A A A A A A A A A A A A A A A A A A m A Q A A A Q A A A N C M n d 8 B F d E R j H o A w E / C l + s B A A A A K S k N G u 5 f j U W l X W / i Y L g V k A A A A A A C A A A A A A A Q Z g A A A A E A A C A A A A C Z Y B A n U 3 5 3 T l E h 6 R S G w Y n 4 V s a T O 1 L Z k F N r A I 8 5 q L O E j w A A A A A O g A A A A A I A A C A A A A C F C O Y V t c 5 4 L k w 2 J V S W u 1 S b i h 1 p n 7 h K B y f N 3 i U y c T c v 6 1 A A A A D f X I 8 M s 4 B P P p n r x K 4 z q B 7 a A F w + a n g J T s b c F m I / E r n B 6 W V G L 2 7 6 y 0 F e c 2 + 4 / c j 8 0 h w Z p 9 1 6 L 3 d x 4 B S W u a v F 4 x 9 / G 8 X a / a 8 z F P 0 + y W 6 B + H m B q E A A A A C j 4 M X N D d k + h 9 a 7 A e M j k 0 v E 2 V t n w D e I W O u K e O 4 p V f e V C L L Q j s C J X K L A d P S T m V W X S a l c 9 Q J D G i 3 r g 5 d W a U + F C T Y D < / D a t a M a s h u p > 
</file>

<file path=customXml/itemProps1.xml><?xml version="1.0" encoding="utf-8"?>
<ds:datastoreItem xmlns:ds="http://schemas.openxmlformats.org/officeDocument/2006/customXml" ds:itemID="{BE2A2ED9-2208-441C-92EA-C2A5C22CB6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VIN -MEGA</vt:lpstr>
      <vt:lpstr>PXK-HÓA ĐƠN</vt:lpstr>
      <vt:lpstr>Hàng bán trả lại ST_Khac</vt:lpstr>
      <vt:lpstr>BC TONG SL</vt:lpstr>
      <vt:lpstr>Xuat_Tra_Doi</vt:lpstr>
      <vt:lpstr>Gia_MB</vt:lpstr>
      <vt:lpstr>MA_NVBH</vt:lpstr>
      <vt:lpstr>TONG_SL</vt:lpstr>
      <vt:lpstr>Chuyển Mã</vt:lpstr>
      <vt:lpstr>Ma_KH</vt:lpstr>
      <vt:lpstr>Gia_HD_XI_SPL</vt:lpstr>
      <vt:lpstr>Ma_Cu-Moi</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cp:lastPrinted>2026-02-07T11:02:14Z</cp:lastPrinted>
  <dcterms:created xsi:type="dcterms:W3CDTF">2013-07-04T02:45:59Z</dcterms:created>
  <dcterms:modified xsi:type="dcterms:W3CDTF">2026-02-10T04:59:25Z</dcterms:modified>
</cp:coreProperties>
</file>